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04"/>
  <workbookPr showInkAnnotation="0" autoCompressPictures="0"/>
  <mc:AlternateContent xmlns:mc="http://schemas.openxmlformats.org/markup-compatibility/2006">
    <mc:Choice Requires="x15">
      <x15ac:absPath xmlns:x15ac="http://schemas.microsoft.com/office/spreadsheetml/2010/11/ac" url="C:\Users\Ianheunis\Documents\Education\"/>
    </mc:Choice>
  </mc:AlternateContent>
  <xr:revisionPtr revIDLastSave="6" documentId="13_ncr:1_{5F8B076F-1D32-45FA-9218-A33B7D8FE990}" xr6:coauthVersionLast="47" xr6:coauthVersionMax="47" xr10:uidLastSave="{74C86469-58B9-4C9D-A307-037F33035DAE}"/>
  <bookViews>
    <workbookView xWindow="28680" yWindow="-120" windowWidth="29040" windowHeight="15840" tabRatio="898" firstSheet="23" activeTab="14" xr2:uid="{00000000-000D-0000-FFFF-FFFF00000000}"/>
  </bookViews>
  <sheets>
    <sheet name="PW" sheetId="41" r:id="rId1"/>
    <sheet name="General PNGUM" sheetId="1" r:id="rId2"/>
    <sheet name="Enrolments + Baptisms PNGUM" sheetId="2" r:id="rId3"/>
    <sheet name="Staff PNGUM" sheetId="3" r:id="rId4"/>
    <sheet name="General NZPUC" sheetId="4" r:id="rId5"/>
    <sheet name="Enrollments + Baptisms NZPUC" sheetId="5" r:id="rId6"/>
    <sheet name="Staff NZPUC" sheetId="6" r:id="rId7"/>
    <sheet name="General AUC always" sheetId="7" r:id="rId8"/>
    <sheet name="Enrolments + Baptisms AUC" sheetId="40" r:id="rId9"/>
    <sheet name="Staff AUC" sheetId="9" r:id="rId10"/>
    <sheet name="GC Table 5 - Worker Training" sheetId="16" r:id="rId11"/>
    <sheet name="General TPUM" sheetId="10" r:id="rId12"/>
    <sheet name="Enrolments + Baptisms TPUM" sheetId="11" r:id="rId13"/>
    <sheet name="Staff TPUM" sheetId="12" r:id="rId14"/>
    <sheet name="Universities + Vocational S" sheetId="13" r:id="rId15"/>
    <sheet name="GC Table 3 - Sch Teach Stud" sheetId="14" r:id="rId16"/>
    <sheet name="GC Table 4 - Tertiary" sheetId="15" r:id="rId17"/>
    <sheet name="GC Table 6 - Secondary" sheetId="17" r:id="rId18"/>
    <sheet name="GC Table 7 - Sec Schools" sheetId="18" r:id="rId19"/>
    <sheet name="GC Table 8 - Primary" sheetId="19" r:id="rId20"/>
    <sheet name="GC Table 32 - SDA p 1001 member" sheetId="20" state="hidden" r:id="rId21"/>
    <sheet name="GC Table 33 - SDA Non SDA 1000" sheetId="21" state="hidden" r:id="rId22"/>
    <sheet name="Institution Classifications" sheetId="22" r:id="rId23"/>
    <sheet name="JAE Table 2021" sheetId="38" r:id="rId24"/>
    <sheet name="TO - Praveen - 2019" sheetId="29" r:id="rId25"/>
    <sheet name="TO - Lionel Smith -  2012" sheetId="24" r:id="rId26"/>
    <sheet name="Church Membership" sheetId="25" r:id="rId27"/>
    <sheet name="SDA-NON SDA" sheetId="27" r:id="rId28"/>
    <sheet name="TRENDS JAE" sheetId="28" r:id="rId29"/>
    <sheet name="TRENDS - SDA-NON SDA" sheetId="30" r:id="rId30"/>
    <sheet name="TRENDS - TPUM" sheetId="31" r:id="rId31"/>
    <sheet name="TRENDS - UNIONS" sheetId="32" r:id="rId32"/>
    <sheet name="TRENDS - Carol" sheetId="34" r:id="rId33"/>
    <sheet name="Foyer Board" sheetId="35" r:id="rId34"/>
    <sheet name="Cover Page" sheetId="39" r:id="rId35"/>
    <sheet name="RMS Data supplied" sheetId="36" r:id="rId36"/>
  </sheets>
  <externalReferences>
    <externalReference r:id="rId37"/>
    <externalReference r:id="rId38"/>
    <externalReference r:id="rId39"/>
    <externalReference r:id="rId40"/>
    <externalReference r:id="rId41"/>
  </externalReferences>
  <definedNames>
    <definedName name="_xlnm.Print_Area" localSheetId="26">'Church Membership'!$A$1:$L$4</definedName>
    <definedName name="_xlnm.Print_Area" localSheetId="5">'Enrollments + Baptisms NZPUC'!$A$1:$AJ$46</definedName>
    <definedName name="_xlnm.Print_Area" localSheetId="8">'Enrolments + Baptisms AUC'!$A$1:$AJ$85</definedName>
    <definedName name="_xlnm.Print_Area" localSheetId="2">'Enrolments + Baptisms PNGUM'!$A$1:$AK$209</definedName>
    <definedName name="_xlnm.Print_Area" localSheetId="12">'Enrolments + Baptisms TPUM'!$B$1:$AL$196</definedName>
    <definedName name="_xlnm.Print_Area" localSheetId="15">'GC Table 3 - Sch Teach Stud'!$A$1:$P$16</definedName>
    <definedName name="_xlnm.Print_Area" localSheetId="20">'GC Table 32 - SDA p 1001 member'!$A$1:$L$28</definedName>
    <definedName name="_xlnm.Print_Area" localSheetId="21">'GC Table 33 - SDA Non SDA 1000'!$A$1:$L$28</definedName>
    <definedName name="_xlnm.Print_Area" localSheetId="16">'GC Table 4 - Tertiary'!$A$1:$G$31</definedName>
    <definedName name="_xlnm.Print_Area" localSheetId="17">'GC Table 6 - Secondary'!$A$1:$J$26</definedName>
    <definedName name="_xlnm.Print_Area" localSheetId="18">'GC Table 7 - Sec Schools'!$A$1:$K$122</definedName>
    <definedName name="_xlnm.Print_Area" localSheetId="19">'GC Table 8 - Primary'!$A$1:$F$22</definedName>
    <definedName name="_xlnm.Print_Area" localSheetId="7">'General AUC always'!$A$1:$S$84</definedName>
    <definedName name="_xlnm.Print_Area" localSheetId="4">'General NZPUC'!$A$1:$T$44</definedName>
    <definedName name="_xlnm.Print_Area" localSheetId="11">'General TPUM'!$B$1:$T$188</definedName>
    <definedName name="_xlnm.Print_Area" localSheetId="22">'Institution Classifications'!$A$1:$H$142</definedName>
    <definedName name="_xlnm.Print_Area" localSheetId="23">'JAE Table 2021'!$A$1:$K$36</definedName>
    <definedName name="_xlnm.Print_Area" localSheetId="35">'RMS Data supplied'!$A$1:$E$14</definedName>
    <definedName name="_xlnm.Print_Area" localSheetId="27">'SDA-NON SDA'!$A$1:$J$12</definedName>
    <definedName name="_xlnm.Print_Area" localSheetId="9">'Staff AUC'!$A$1:$V$85</definedName>
    <definedName name="_xlnm.Print_Area" localSheetId="6">'Staff NZPUC'!$A$1:$R$45</definedName>
    <definedName name="_xlnm.Print_Area" localSheetId="3">'Staff PNGUM'!$A$1:$S$207</definedName>
    <definedName name="_xlnm.Print_Area" localSheetId="25">'TO - Lionel Smith -  2012'!$A$1:$P$72</definedName>
    <definedName name="_xlnm.Print_Area" localSheetId="24">'TO - Praveen - 2019'!$A$1:$N$68</definedName>
    <definedName name="_xlnm.Print_Area" localSheetId="32">'TRENDS - Carol'!$A$2:$V$30</definedName>
    <definedName name="_xlnm.Print_Area" localSheetId="29">'TRENDS - SDA-NON SDA'!$A$1:$N$53</definedName>
    <definedName name="_xlnm.Print_Area" localSheetId="30">'TRENDS - TPUM'!$A$1:$P$22</definedName>
    <definedName name="_xlnm.Print_Area" localSheetId="31">'TRENDS - UNIONS'!$A$1:$P$97</definedName>
    <definedName name="_xlnm.Print_Area" localSheetId="28">'TRENDS JAE'!$A$1:$Q$34</definedName>
    <definedName name="_xlnm.Print_Titles" localSheetId="5">'Enrollments + Baptisms NZPUC'!$6:$8</definedName>
    <definedName name="_xlnm.Print_Titles" localSheetId="8">'Enrolments + Baptisms AUC'!$6:$8</definedName>
    <definedName name="_xlnm.Print_Titles" localSheetId="2">'Enrolments + Baptisms PNGUM'!$6:$8</definedName>
    <definedName name="_xlnm.Print_Titles" localSheetId="12">'Enrolments + Baptisms TPUM'!$7:$9</definedName>
    <definedName name="_xlnm.Print_Titles" localSheetId="18">'GC Table 7 - Sec Schools'!$6:$7</definedName>
    <definedName name="_xlnm.Print_Titles" localSheetId="7">'General AUC always'!$6:$8</definedName>
    <definedName name="_xlnm.Print_Titles" localSheetId="4">'General NZPUC'!$6:$8</definedName>
    <definedName name="_xlnm.Print_Titles" localSheetId="1">'General PNGUM'!$6:$8</definedName>
    <definedName name="_xlnm.Print_Titles" localSheetId="11">'General TPUM'!$6:$8</definedName>
    <definedName name="_xlnm.Print_Titles" localSheetId="22">'Institution Classifications'!$52:$52</definedName>
    <definedName name="_xlnm.Print_Titles" localSheetId="9">'Staff AUC'!$5:$8</definedName>
    <definedName name="_xlnm.Print_Titles" localSheetId="6">'Staff NZPUC'!$5:$8</definedName>
    <definedName name="_xlnm.Print_Titles" localSheetId="3">'Staff PNGUM'!$5:$8</definedName>
    <definedName name="_xlnm.Print_Titles" localSheetId="13">'Staff TPUM'!$5:$8</definedName>
    <definedName name="_xlnm.Print_Titles" localSheetId="25">'TO - Lionel Smith -  2012'!$5:$6</definedName>
    <definedName name="_xlnm.Print_Titles" localSheetId="24">'TO - Praveen - 2019'!$5:$6</definedName>
    <definedName name="Z_4B1B9898_E612_4214_BAA9_190777A73F55_.wvu.Cols" localSheetId="26" hidden="1">'Church Membership'!#REF!</definedName>
    <definedName name="Z_4B1B9898_E612_4214_BAA9_190777A73F55_.wvu.PrintArea" localSheetId="26" hidden="1">'Church Membership'!$A$2:$D$3</definedName>
    <definedName name="Z_4B1B9898_E612_4214_BAA9_190777A73F55_.wvu.PrintArea" localSheetId="5" hidden="1">'Enrollments + Baptisms NZPUC'!$A$1:$AJ$45</definedName>
    <definedName name="Z_4B1B9898_E612_4214_BAA9_190777A73F55_.wvu.PrintArea" localSheetId="8" hidden="1">'Enrolments + Baptisms AUC'!$A$1:$AJ$85</definedName>
    <definedName name="Z_4B1B9898_E612_4214_BAA9_190777A73F55_.wvu.PrintArea" localSheetId="2" hidden="1">'Enrolments + Baptisms PNGUM'!$A$1:$AK$209</definedName>
    <definedName name="Z_4B1B9898_E612_4214_BAA9_190777A73F55_.wvu.PrintArea" localSheetId="12" hidden="1">'Enrolments + Baptisms TPUM'!$B$1:$AL$192</definedName>
    <definedName name="Z_4B1B9898_E612_4214_BAA9_190777A73F55_.wvu.PrintArea" localSheetId="15" hidden="1">'GC Table 3 - Sch Teach Stud'!$A$1:$P$20</definedName>
    <definedName name="Z_4B1B9898_E612_4214_BAA9_190777A73F55_.wvu.PrintArea" localSheetId="20" hidden="1">'GC Table 32 - SDA p 1001 member'!$A$1:$L$37</definedName>
    <definedName name="Z_4B1B9898_E612_4214_BAA9_190777A73F55_.wvu.PrintArea" localSheetId="21" hidden="1">'GC Table 33 - SDA Non SDA 1000'!$A$1:$L$36</definedName>
    <definedName name="Z_4B1B9898_E612_4214_BAA9_190777A73F55_.wvu.PrintArea" localSheetId="16" hidden="1">'GC Table 4 - Tertiary'!$A$1:$G$31</definedName>
    <definedName name="Z_4B1B9898_E612_4214_BAA9_190777A73F55_.wvu.PrintArea" localSheetId="10" hidden="1">'GC Table 5 - Worker Training'!$A$1:$G$29</definedName>
    <definedName name="Z_4B1B9898_E612_4214_BAA9_190777A73F55_.wvu.PrintArea" localSheetId="17" hidden="1">'GC Table 6 - Secondary'!$A$1:$I$27</definedName>
    <definedName name="Z_4B1B9898_E612_4214_BAA9_190777A73F55_.wvu.PrintArea" localSheetId="18" hidden="1">'GC Table 7 - Sec Schools'!$A$1:$L$120</definedName>
    <definedName name="Z_4B1B9898_E612_4214_BAA9_190777A73F55_.wvu.PrintArea" localSheetId="19" hidden="1">'GC Table 8 - Primary'!$A$1:$G$23</definedName>
    <definedName name="Z_4B1B9898_E612_4214_BAA9_190777A73F55_.wvu.PrintArea" localSheetId="4" hidden="1">'General NZPUC'!$A$1:$T$45</definedName>
    <definedName name="Z_4B1B9898_E612_4214_BAA9_190777A73F55_.wvu.PrintArea" localSheetId="22" hidden="1">'Institution Classifications'!$A$1:$H$125</definedName>
    <definedName name="Z_4B1B9898_E612_4214_BAA9_190777A73F55_.wvu.PrintArea" localSheetId="9" hidden="1">'Staff AUC'!$A$1:$V$84</definedName>
    <definedName name="Z_4B1B9898_E612_4214_BAA9_190777A73F55_.wvu.PrintArea" localSheetId="6" hidden="1">'Staff NZPUC'!$A$1:$R$45</definedName>
    <definedName name="Z_4B1B9898_E612_4214_BAA9_190777A73F55_.wvu.PrintArea" localSheetId="3" hidden="1">'Staff PNGUM'!$A$1:$S$207</definedName>
    <definedName name="Z_4B1B9898_E612_4214_BAA9_190777A73F55_.wvu.PrintArea" localSheetId="13" hidden="1">'Staff TPUM'!$A$1:$R$188</definedName>
    <definedName name="Z_4B1B9898_E612_4214_BAA9_190777A73F55_.wvu.PrintArea" localSheetId="25" hidden="1">'TO - Lionel Smith -  2012'!$A$1:$P$77</definedName>
    <definedName name="Z_4B1B9898_E612_4214_BAA9_190777A73F55_.wvu.PrintArea" localSheetId="24" hidden="1">'TO - Praveen - 2019'!$A$6:$N$73</definedName>
    <definedName name="Z_4B1B9898_E612_4214_BAA9_190777A73F55_.wvu.PrintArea" localSheetId="14" hidden="1">'Universities + Vocational S'!$A$2:$R$65</definedName>
    <definedName name="Z_4B1B9898_E612_4214_BAA9_190777A73F55_.wvu.PrintTitles" localSheetId="26" hidden="1">'Church Membership'!#REF!</definedName>
    <definedName name="Z_4B1B9898_E612_4214_BAA9_190777A73F55_.wvu.PrintTitles" localSheetId="8" hidden="1">'Enrolments + Baptisms AUC'!$6:$8</definedName>
    <definedName name="Z_4B1B9898_E612_4214_BAA9_190777A73F55_.wvu.PrintTitles" localSheetId="2" hidden="1">'Enrolments + Baptisms PNGUM'!$6:$8</definedName>
    <definedName name="Z_4B1B9898_E612_4214_BAA9_190777A73F55_.wvu.PrintTitles" localSheetId="12" hidden="1">'Enrolments + Baptisms TPUM'!$7:$9</definedName>
    <definedName name="Z_4B1B9898_E612_4214_BAA9_190777A73F55_.wvu.PrintTitles" localSheetId="18" hidden="1">'GC Table 7 - Sec Schools'!$6:$7</definedName>
    <definedName name="Z_4B1B9898_E612_4214_BAA9_190777A73F55_.wvu.PrintTitles" localSheetId="7" hidden="1">'General AUC always'!$6:$8</definedName>
    <definedName name="Z_4B1B9898_E612_4214_BAA9_190777A73F55_.wvu.PrintTitles" localSheetId="4" hidden="1">'General NZPUC'!$6:$8</definedName>
    <definedName name="Z_4B1B9898_E612_4214_BAA9_190777A73F55_.wvu.PrintTitles" localSheetId="1" hidden="1">'General PNGUM'!$6:$8</definedName>
    <definedName name="Z_4B1B9898_E612_4214_BAA9_190777A73F55_.wvu.PrintTitles" localSheetId="11" hidden="1">'General TPUM'!$6:$8</definedName>
    <definedName name="Z_4B1B9898_E612_4214_BAA9_190777A73F55_.wvu.PrintTitles" localSheetId="9" hidden="1">'Staff AUC'!$5:$8</definedName>
    <definedName name="Z_4B1B9898_E612_4214_BAA9_190777A73F55_.wvu.PrintTitles" localSheetId="6" hidden="1">'Staff NZPUC'!$5:$8</definedName>
    <definedName name="Z_4B1B9898_E612_4214_BAA9_190777A73F55_.wvu.PrintTitles" localSheetId="3" hidden="1">'Staff PNGUM'!$5:$8</definedName>
    <definedName name="Z_4B1B9898_E612_4214_BAA9_190777A73F55_.wvu.PrintTitles" localSheetId="13" hidden="1">'Staff TPUM'!$5:$8</definedName>
    <definedName name="Z_4B1B9898_E612_4214_BAA9_190777A73F55_.wvu.Rows" localSheetId="26" hidden="1">'Church Membership'!#REF!</definedName>
  </definedNames>
  <calcPr calcId="191028"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T187" i="10" l="1"/>
  <c r="M84" i="9"/>
  <c r="L84" i="9"/>
  <c r="H82" i="40"/>
  <c r="F36" i="38"/>
  <c r="J103" i="18" l="1"/>
  <c r="H103" i="18"/>
  <c r="G103" i="18"/>
  <c r="I103" i="18" s="1"/>
  <c r="E103" i="18"/>
  <c r="D103" i="18"/>
  <c r="F103" i="18" s="1"/>
  <c r="C103" i="18"/>
  <c r="B103" i="18"/>
  <c r="A103" i="18"/>
  <c r="J101" i="18"/>
  <c r="H101" i="18"/>
  <c r="G101" i="18"/>
  <c r="E101" i="18"/>
  <c r="D101" i="18"/>
  <c r="C101" i="18"/>
  <c r="B101" i="18"/>
  <c r="A101" i="18"/>
  <c r="J100" i="18"/>
  <c r="H100" i="18"/>
  <c r="G100" i="18"/>
  <c r="A99" i="18"/>
  <c r="B99" i="18"/>
  <c r="C99" i="18"/>
  <c r="D99" i="18"/>
  <c r="E99" i="18"/>
  <c r="F99" i="18" s="1"/>
  <c r="G99" i="18"/>
  <c r="H99" i="18"/>
  <c r="J99" i="18"/>
  <c r="J98" i="18"/>
  <c r="H98" i="18"/>
  <c r="G98" i="18"/>
  <c r="E98" i="18"/>
  <c r="D98" i="18"/>
  <c r="F98" i="18" s="1"/>
  <c r="C98" i="18"/>
  <c r="B98" i="18"/>
  <c r="A98" i="18"/>
  <c r="J96" i="18"/>
  <c r="H96" i="18"/>
  <c r="G96" i="18"/>
  <c r="E96" i="18"/>
  <c r="D96" i="18"/>
  <c r="C96" i="18"/>
  <c r="B96" i="18"/>
  <c r="A96" i="18"/>
  <c r="J95" i="18"/>
  <c r="H95" i="18"/>
  <c r="G95" i="18"/>
  <c r="E95" i="18"/>
  <c r="D95" i="18"/>
  <c r="F95" i="18" s="1"/>
  <c r="C95" i="18"/>
  <c r="B95" i="18"/>
  <c r="A95" i="18"/>
  <c r="J94" i="18"/>
  <c r="H94" i="18"/>
  <c r="G94" i="18"/>
  <c r="E94" i="18"/>
  <c r="D94" i="18"/>
  <c r="C94" i="18"/>
  <c r="B94" i="18"/>
  <c r="A94" i="18"/>
  <c r="J93" i="18"/>
  <c r="H93" i="18"/>
  <c r="G93" i="18"/>
  <c r="B93" i="18"/>
  <c r="C93" i="18"/>
  <c r="D93" i="18"/>
  <c r="E93" i="18"/>
  <c r="A93" i="18"/>
  <c r="E92" i="18"/>
  <c r="G88" i="18"/>
  <c r="E88" i="18"/>
  <c r="C89" i="18"/>
  <c r="D88" i="18"/>
  <c r="C88" i="18"/>
  <c r="A88" i="18"/>
  <c r="B88" i="18"/>
  <c r="B87" i="18"/>
  <c r="C87" i="18"/>
  <c r="D87" i="18"/>
  <c r="E87" i="18"/>
  <c r="G87" i="18"/>
  <c r="H87" i="18"/>
  <c r="J87" i="18"/>
  <c r="J84" i="18"/>
  <c r="H84" i="18"/>
  <c r="G86" i="18"/>
  <c r="E86" i="18"/>
  <c r="D86" i="18"/>
  <c r="C86" i="18"/>
  <c r="B86" i="18"/>
  <c r="H86" i="18"/>
  <c r="J86" i="18"/>
  <c r="J79" i="18"/>
  <c r="H79" i="18"/>
  <c r="G79" i="18"/>
  <c r="D79" i="18"/>
  <c r="E79" i="18"/>
  <c r="C79" i="18"/>
  <c r="B79" i="18"/>
  <c r="J52" i="18"/>
  <c r="H52" i="18"/>
  <c r="G52" i="18"/>
  <c r="E52" i="18"/>
  <c r="D52" i="18"/>
  <c r="C52" i="18"/>
  <c r="B52" i="18"/>
  <c r="B53" i="18"/>
  <c r="C53" i="18"/>
  <c r="D53" i="18"/>
  <c r="E53" i="18"/>
  <c r="J31" i="18"/>
  <c r="J37" i="18"/>
  <c r="H37" i="18"/>
  <c r="G37" i="18"/>
  <c r="J27" i="18"/>
  <c r="E37" i="18"/>
  <c r="D37" i="18"/>
  <c r="C37" i="18"/>
  <c r="B37" i="18"/>
  <c r="J30" i="18"/>
  <c r="AC185" i="11"/>
  <c r="AD185" i="11"/>
  <c r="AE185" i="11"/>
  <c r="AF185" i="11"/>
  <c r="AG185" i="11"/>
  <c r="AH185" i="11"/>
  <c r="AI185" i="11"/>
  <c r="AJ185" i="11"/>
  <c r="AK185" i="11"/>
  <c r="AL185" i="11"/>
  <c r="AC153" i="11"/>
  <c r="AD153" i="11"/>
  <c r="AE153" i="11"/>
  <c r="AG153" i="11"/>
  <c r="AB153" i="11" s="1"/>
  <c r="AJ153" i="11"/>
  <c r="AK153" i="11"/>
  <c r="AL153" i="11"/>
  <c r="AC122" i="11"/>
  <c r="AD122" i="11"/>
  <c r="AE122" i="11"/>
  <c r="AF122" i="11"/>
  <c r="AG122" i="11"/>
  <c r="AJ122" i="11"/>
  <c r="AK122" i="11"/>
  <c r="AL122" i="11"/>
  <c r="AF178" i="11"/>
  <c r="AC103" i="11"/>
  <c r="AD103" i="11"/>
  <c r="AE103" i="11"/>
  <c r="AF103" i="11"/>
  <c r="AG103" i="11"/>
  <c r="AJ103" i="11"/>
  <c r="AK103" i="11"/>
  <c r="AL103" i="11"/>
  <c r="AC126" i="11"/>
  <c r="AD126" i="11"/>
  <c r="AE126" i="11"/>
  <c r="AF126" i="11"/>
  <c r="AG126" i="11"/>
  <c r="AJ126" i="11"/>
  <c r="AK126" i="11"/>
  <c r="AL126" i="11"/>
  <c r="AC182" i="11"/>
  <c r="AD182" i="11"/>
  <c r="AE182" i="11"/>
  <c r="AF182" i="11"/>
  <c r="AG182" i="11"/>
  <c r="AJ182" i="11"/>
  <c r="AK182" i="11"/>
  <c r="AL182" i="11"/>
  <c r="E16" i="16"/>
  <c r="E15" i="16"/>
  <c r="F15" i="16" s="1"/>
  <c r="Q12" i="14"/>
  <c r="AA82" i="40"/>
  <c r="D8" i="14"/>
  <c r="D184" i="10"/>
  <c r="T152" i="10"/>
  <c r="S152" i="10" s="1"/>
  <c r="T125" i="10"/>
  <c r="R125" i="10" s="1"/>
  <c r="D138" i="10"/>
  <c r="I27" i="13"/>
  <c r="I67" i="13"/>
  <c r="K103" i="18" l="1"/>
  <c r="I101" i="18"/>
  <c r="K101" i="18" s="1"/>
  <c r="I99" i="18"/>
  <c r="K99" i="18" s="1"/>
  <c r="F101" i="18"/>
  <c r="I95" i="18"/>
  <c r="K95" i="18" s="1"/>
  <c r="I98" i="18"/>
  <c r="F93" i="18"/>
  <c r="K98" i="18"/>
  <c r="F86" i="18"/>
  <c r="F94" i="18"/>
  <c r="I94" i="18"/>
  <c r="K94" i="18" s="1"/>
  <c r="I93" i="18"/>
  <c r="K93" i="18" s="1"/>
  <c r="F87" i="18"/>
  <c r="I87" i="18"/>
  <c r="K87" i="18" s="1"/>
  <c r="I37" i="18"/>
  <c r="K37" i="18" s="1"/>
  <c r="I86" i="18"/>
  <c r="K86" i="18" s="1"/>
  <c r="F37" i="18"/>
  <c r="I79" i="18"/>
  <c r="K79" i="18" s="1"/>
  <c r="F79" i="18"/>
  <c r="F53" i="18"/>
  <c r="I52" i="18"/>
  <c r="K52" i="18" s="1"/>
  <c r="F52" i="18"/>
  <c r="R152" i="10"/>
  <c r="S125" i="10"/>
  <c r="C165" i="18"/>
  <c r="D165" i="18"/>
  <c r="E165" i="18"/>
  <c r="F165" i="18"/>
  <c r="G165" i="18"/>
  <c r="H165" i="18"/>
  <c r="I165" i="18"/>
  <c r="J165" i="18"/>
  <c r="K165" i="18"/>
  <c r="B165" i="18"/>
  <c r="F62" i="15"/>
  <c r="E62" i="15"/>
  <c r="D62" i="15"/>
  <c r="C62" i="15"/>
  <c r="B62" i="15"/>
  <c r="G62" i="15"/>
  <c r="G31" i="15"/>
  <c r="P20" i="13"/>
  <c r="Q20" i="13"/>
  <c r="L27" i="13"/>
  <c r="L20" i="13"/>
  <c r="AU77" i="11" l="1"/>
  <c r="AU78" i="11"/>
  <c r="AU80" i="11"/>
  <c r="AU79" i="11"/>
  <c r="AT75" i="11"/>
  <c r="AT76" i="11"/>
  <c r="AT77" i="11"/>
  <c r="AT78" i="11"/>
  <c r="AT79" i="11"/>
  <c r="AT80" i="11"/>
  <c r="AT81" i="11"/>
  <c r="AT82" i="11"/>
  <c r="AT83" i="11"/>
  <c r="AT84" i="11"/>
  <c r="AT85" i="11"/>
  <c r="AT86" i="11"/>
  <c r="AT87" i="11"/>
  <c r="AT88" i="11" l="1"/>
  <c r="AU88" i="11"/>
  <c r="AT89" i="11"/>
  <c r="AU89" i="11"/>
  <c r="AT90" i="11"/>
  <c r="AU90" i="11"/>
  <c r="AT91" i="11"/>
  <c r="AU91" i="11"/>
  <c r="AT92" i="11"/>
  <c r="AU92" i="11"/>
  <c r="AT93" i="11"/>
  <c r="AU93" i="11"/>
  <c r="AT94" i="11"/>
  <c r="AU94" i="11"/>
  <c r="AT95" i="11"/>
  <c r="AU95" i="11"/>
  <c r="AT96" i="11"/>
  <c r="AU96" i="11"/>
  <c r="AT97" i="11"/>
  <c r="AU97" i="11"/>
  <c r="AT98" i="11"/>
  <c r="AU98" i="11"/>
  <c r="AT99" i="11"/>
  <c r="AU99" i="11"/>
  <c r="AT100" i="11"/>
  <c r="AU100" i="11"/>
  <c r="AT101" i="11"/>
  <c r="AU101" i="11"/>
  <c r="AT102" i="11"/>
  <c r="AU102" i="11"/>
  <c r="AT103" i="11"/>
  <c r="AU103" i="11"/>
  <c r="AT104" i="11"/>
  <c r="AU104" i="11"/>
  <c r="AT105" i="11"/>
  <c r="AU105" i="11"/>
  <c r="AT106" i="11"/>
  <c r="AU106" i="11"/>
  <c r="AT107" i="11"/>
  <c r="AU107" i="11"/>
  <c r="AT108" i="11"/>
  <c r="AU108" i="11"/>
  <c r="AT109" i="11"/>
  <c r="AU109" i="11"/>
  <c r="AT110" i="11"/>
  <c r="AU110" i="11"/>
  <c r="AT111" i="11"/>
  <c r="AU111" i="11"/>
  <c r="AT112" i="11"/>
  <c r="AU112" i="11"/>
  <c r="AT113" i="11"/>
  <c r="AU113" i="11"/>
  <c r="AT114" i="11"/>
  <c r="AU114" i="11"/>
  <c r="AT115" i="11"/>
  <c r="AU115" i="11"/>
  <c r="AT116" i="11"/>
  <c r="AU116" i="11"/>
  <c r="AT117" i="11"/>
  <c r="AU117" i="11"/>
  <c r="AU118" i="11"/>
  <c r="AU119" i="11"/>
  <c r="AU120" i="11"/>
  <c r="AU121" i="11"/>
  <c r="AU123" i="11"/>
  <c r="AU124" i="11"/>
  <c r="AU125" i="11"/>
  <c r="AU127" i="11"/>
  <c r="AU128" i="11"/>
  <c r="AU129" i="11"/>
  <c r="AU130" i="11"/>
  <c r="AU131" i="11"/>
  <c r="AU132" i="11"/>
  <c r="AU133" i="11"/>
  <c r="AU134" i="11"/>
  <c r="AU135" i="11"/>
  <c r="AU136" i="11"/>
  <c r="AU137" i="11"/>
  <c r="AU138" i="11"/>
  <c r="AT118" i="11"/>
  <c r="AT119" i="11"/>
  <c r="AT120" i="11"/>
  <c r="AT121" i="11"/>
  <c r="AT123" i="11"/>
  <c r="AT124" i="11"/>
  <c r="AT125" i="11"/>
  <c r="AT127" i="11"/>
  <c r="AT128" i="11"/>
  <c r="AT129" i="11"/>
  <c r="AT130" i="11"/>
  <c r="AT131" i="11"/>
  <c r="AT132" i="11"/>
  <c r="AT133" i="11"/>
  <c r="AT134" i="11"/>
  <c r="AT135" i="11"/>
  <c r="AT136" i="11"/>
  <c r="AT137" i="11"/>
  <c r="AT138" i="11"/>
  <c r="AR132" i="11"/>
  <c r="AR133" i="11"/>
  <c r="AR134" i="11"/>
  <c r="AR135" i="11"/>
  <c r="AR136" i="11"/>
  <c r="AR137" i="11"/>
  <c r="AR73" i="11"/>
  <c r="AR93" i="11"/>
  <c r="AS93" i="11"/>
  <c r="AR94" i="11"/>
  <c r="AS94" i="11"/>
  <c r="AR95" i="11"/>
  <c r="AS95" i="11"/>
  <c r="AR96" i="11"/>
  <c r="AS96" i="11"/>
  <c r="AR97" i="11"/>
  <c r="AS97" i="11"/>
  <c r="AR98" i="11"/>
  <c r="AS98" i="11"/>
  <c r="AR99" i="11"/>
  <c r="AS99" i="11"/>
  <c r="AR100" i="11"/>
  <c r="AS100" i="11"/>
  <c r="AR101" i="11"/>
  <c r="AS101" i="11"/>
  <c r="AR102" i="11"/>
  <c r="AS102" i="11"/>
  <c r="AR103" i="11"/>
  <c r="AS103" i="11"/>
  <c r="AR104" i="11"/>
  <c r="AS104" i="11"/>
  <c r="AR105" i="11"/>
  <c r="AS105" i="11"/>
  <c r="AR106" i="11"/>
  <c r="AS106" i="11"/>
  <c r="AR107" i="11"/>
  <c r="AS107" i="11"/>
  <c r="AR108" i="11"/>
  <c r="AS108" i="11"/>
  <c r="AR109" i="11"/>
  <c r="AS109" i="11"/>
  <c r="AR110" i="11"/>
  <c r="AS110" i="11"/>
  <c r="AR111" i="11"/>
  <c r="AS111" i="11"/>
  <c r="AR112" i="11"/>
  <c r="AS112" i="11"/>
  <c r="AR113" i="11"/>
  <c r="AS113" i="11"/>
  <c r="AR114" i="11"/>
  <c r="AS114" i="11"/>
  <c r="AR115" i="11"/>
  <c r="AS115" i="11"/>
  <c r="AR116" i="11"/>
  <c r="AS116" i="11"/>
  <c r="AR117" i="11"/>
  <c r="AS117" i="11"/>
  <c r="AR118" i="11"/>
  <c r="AS118" i="11"/>
  <c r="AR119" i="11"/>
  <c r="AS119" i="11"/>
  <c r="AR120" i="11"/>
  <c r="AS120" i="11"/>
  <c r="AR121" i="11"/>
  <c r="AS121" i="11"/>
  <c r="AR122" i="11"/>
  <c r="AS122" i="11"/>
  <c r="AR123" i="11"/>
  <c r="AS123" i="11"/>
  <c r="AR124" i="11"/>
  <c r="AS124" i="11"/>
  <c r="AR125" i="11"/>
  <c r="AS125" i="11"/>
  <c r="AR126" i="11"/>
  <c r="AS126" i="11"/>
  <c r="AR127" i="11"/>
  <c r="AS127" i="11"/>
  <c r="AR128" i="11"/>
  <c r="AS128" i="11"/>
  <c r="AR129" i="11"/>
  <c r="AS129" i="11"/>
  <c r="AR130" i="11"/>
  <c r="AS130" i="11"/>
  <c r="AR131" i="11"/>
  <c r="AS131" i="11"/>
  <c r="AS132" i="11"/>
  <c r="AS133" i="11"/>
  <c r="AS134" i="11"/>
  <c r="AS135" i="11"/>
  <c r="AS136" i="11"/>
  <c r="AS137" i="11"/>
  <c r="AR83" i="11"/>
  <c r="AS83" i="11"/>
  <c r="AR84" i="11"/>
  <c r="AS84" i="11"/>
  <c r="AR85" i="11"/>
  <c r="AS85" i="11"/>
  <c r="AR86" i="11"/>
  <c r="AS86" i="11"/>
  <c r="AR87" i="11"/>
  <c r="AS87" i="11"/>
  <c r="AR88" i="11"/>
  <c r="AS88" i="11"/>
  <c r="AR89" i="11"/>
  <c r="AS89" i="11"/>
  <c r="AR90" i="11"/>
  <c r="AS90" i="11"/>
  <c r="AR91" i="11"/>
  <c r="AS91" i="11"/>
  <c r="AR92" i="11"/>
  <c r="AS92" i="11"/>
  <c r="AR76" i="11"/>
  <c r="AS76" i="11"/>
  <c r="AR77" i="11"/>
  <c r="AS77" i="11"/>
  <c r="AR78" i="11"/>
  <c r="AS78" i="11"/>
  <c r="AR79" i="11"/>
  <c r="AS79" i="11"/>
  <c r="AR80" i="11"/>
  <c r="AS80" i="11"/>
  <c r="AR82" i="11"/>
  <c r="AS82" i="11"/>
  <c r="AS73" i="11"/>
  <c r="AR74" i="11"/>
  <c r="AS74" i="11"/>
  <c r="AR75" i="11"/>
  <c r="AS75" i="11"/>
  <c r="AR44" i="11"/>
  <c r="AS44" i="11"/>
  <c r="AR45" i="11"/>
  <c r="AS45" i="11"/>
  <c r="AR46" i="11"/>
  <c r="AS46" i="11"/>
  <c r="AR47" i="11"/>
  <c r="AS47" i="11"/>
  <c r="AR48" i="11"/>
  <c r="AS48" i="11"/>
  <c r="AR49" i="11"/>
  <c r="AS49" i="11"/>
  <c r="AR50" i="11"/>
  <c r="AS50" i="11"/>
  <c r="AR51" i="11"/>
  <c r="AS51" i="11"/>
  <c r="AR52" i="11"/>
  <c r="AS52" i="11"/>
  <c r="AR53" i="11"/>
  <c r="AS53" i="11"/>
  <c r="AR54" i="11"/>
  <c r="AS54" i="11"/>
  <c r="AR55" i="11"/>
  <c r="AS55" i="11"/>
  <c r="AR56" i="11"/>
  <c r="AS56" i="11"/>
  <c r="AR57" i="11"/>
  <c r="AS57" i="11"/>
  <c r="AR58" i="11"/>
  <c r="AS58" i="11"/>
  <c r="AR59" i="11"/>
  <c r="AS59" i="11"/>
  <c r="AR60" i="11"/>
  <c r="AS60" i="11"/>
  <c r="AR61" i="11"/>
  <c r="AS61" i="11"/>
  <c r="AR62" i="11"/>
  <c r="AS62" i="11"/>
  <c r="AR63" i="11"/>
  <c r="AS63" i="11"/>
  <c r="AR64" i="11"/>
  <c r="AS64" i="11"/>
  <c r="AR65" i="11"/>
  <c r="AS65" i="11"/>
  <c r="AR66" i="11"/>
  <c r="AS66" i="11"/>
  <c r="AR67" i="11"/>
  <c r="AS67" i="11"/>
  <c r="AR68" i="11"/>
  <c r="AS68" i="11"/>
  <c r="AR69" i="11"/>
  <c r="AS69" i="11"/>
  <c r="AR70" i="11"/>
  <c r="AS70" i="11"/>
  <c r="AR71" i="11"/>
  <c r="AS71" i="11"/>
  <c r="AR43" i="11"/>
  <c r="AS43" i="11"/>
  <c r="AP67" i="11"/>
  <c r="AP82" i="11"/>
  <c r="AP86" i="11"/>
  <c r="AP88" i="11"/>
  <c r="AP109" i="11"/>
  <c r="AP110" i="11"/>
  <c r="AP121" i="11"/>
  <c r="AP128" i="11"/>
  <c r="AP153" i="11"/>
  <c r="AP182" i="11"/>
  <c r="AP12" i="11"/>
  <c r="AP13" i="11"/>
  <c r="O26" i="12"/>
  <c r="B126" i="11"/>
  <c r="AP126" i="11" s="1"/>
  <c r="B127" i="11"/>
  <c r="AP127" i="11" s="1"/>
  <c r="B122" i="11"/>
  <c r="AP122" i="11" s="1"/>
  <c r="B123" i="11"/>
  <c r="AP123" i="11" s="1"/>
  <c r="B103" i="11"/>
  <c r="AP103" i="11" s="1"/>
  <c r="A102" i="12"/>
  <c r="T102" i="10"/>
  <c r="R102" i="10" s="1"/>
  <c r="Z149" i="2"/>
  <c r="W149" i="2"/>
  <c r="L82" i="9"/>
  <c r="I64" i="9"/>
  <c r="J64" i="9"/>
  <c r="S102" i="10" l="1"/>
  <c r="S71" i="2"/>
  <c r="T71" i="2"/>
  <c r="U71" i="2"/>
  <c r="V71" i="2"/>
  <c r="Z71" i="2"/>
  <c r="AA71" i="2"/>
  <c r="K205" i="2"/>
  <c r="K182" i="2"/>
  <c r="D181" i="2"/>
  <c r="E181" i="2"/>
  <c r="F181" i="2"/>
  <c r="G181" i="2"/>
  <c r="H181" i="2"/>
  <c r="I181" i="2"/>
  <c r="J181" i="2"/>
  <c r="K181" i="2"/>
  <c r="C181" i="2"/>
  <c r="K170" i="2"/>
  <c r="K150" i="2"/>
  <c r="C149" i="2"/>
  <c r="D149" i="2"/>
  <c r="E149" i="2"/>
  <c r="F149" i="2"/>
  <c r="G149" i="2"/>
  <c r="H149" i="2"/>
  <c r="I149" i="2"/>
  <c r="J149" i="2"/>
  <c r="K149" i="2"/>
  <c r="L149" i="2"/>
  <c r="M149" i="2"/>
  <c r="B149" i="2"/>
  <c r="K142" i="2"/>
  <c r="K111" i="2"/>
  <c r="K33" i="2"/>
  <c r="K53" i="2"/>
  <c r="K83" i="2"/>
  <c r="C141" i="2"/>
  <c r="D141" i="2"/>
  <c r="E141" i="2"/>
  <c r="F141" i="2"/>
  <c r="G141" i="2"/>
  <c r="H141" i="2"/>
  <c r="I141" i="2"/>
  <c r="J141" i="2"/>
  <c r="K141" i="2"/>
  <c r="L141" i="2"/>
  <c r="M141" i="2"/>
  <c r="N141" i="2"/>
  <c r="O141" i="2"/>
  <c r="P141" i="2"/>
  <c r="B141" i="2"/>
  <c r="D110" i="2"/>
  <c r="E110" i="2"/>
  <c r="F110" i="2"/>
  <c r="G110" i="2"/>
  <c r="H110" i="2"/>
  <c r="I110" i="2"/>
  <c r="J110" i="2"/>
  <c r="K110" i="2"/>
  <c r="L110" i="2"/>
  <c r="M110" i="2"/>
  <c r="N110" i="2"/>
  <c r="O110" i="2"/>
  <c r="C110" i="2"/>
  <c r="F82" i="2"/>
  <c r="G82" i="2"/>
  <c r="H82" i="2"/>
  <c r="I82" i="2"/>
  <c r="J82" i="2"/>
  <c r="K82" i="2"/>
  <c r="L82" i="2"/>
  <c r="M82" i="2"/>
  <c r="N82" i="2"/>
  <c r="E82" i="2"/>
  <c r="D181" i="3"/>
  <c r="D182" i="3"/>
  <c r="D183" i="3"/>
  <c r="D184" i="3"/>
  <c r="D185" i="3"/>
  <c r="D186" i="3"/>
  <c r="D187" i="3"/>
  <c r="D188" i="3"/>
  <c r="D189" i="3"/>
  <c r="D190" i="3"/>
  <c r="D191" i="3"/>
  <c r="D192" i="3"/>
  <c r="D193" i="3"/>
  <c r="D194" i="3"/>
  <c r="D195" i="3"/>
  <c r="D196" i="3"/>
  <c r="D197" i="3"/>
  <c r="D198" i="3"/>
  <c r="D199" i="3"/>
  <c r="D200" i="3"/>
  <c r="S72" i="2" l="1"/>
  <c r="E169" i="3" l="1"/>
  <c r="F169" i="3"/>
  <c r="G169" i="3"/>
  <c r="H169" i="3"/>
  <c r="I169" i="3"/>
  <c r="J169" i="3"/>
  <c r="K169" i="3"/>
  <c r="L169" i="3"/>
  <c r="M169" i="3"/>
  <c r="N169" i="3"/>
  <c r="O169" i="3"/>
  <c r="P169" i="3"/>
  <c r="Q169" i="3"/>
  <c r="R169" i="3"/>
  <c r="Z173" i="2"/>
  <c r="Z174" i="2"/>
  <c r="Z176" i="2"/>
  <c r="Z177" i="2"/>
  <c r="Z172" i="2"/>
  <c r="Z153" i="2"/>
  <c r="Z154" i="2"/>
  <c r="Z155" i="2"/>
  <c r="Z156" i="2"/>
  <c r="Z157" i="2"/>
  <c r="Z158" i="2"/>
  <c r="Z159" i="2"/>
  <c r="Z160" i="2"/>
  <c r="Z161" i="2"/>
  <c r="Z162" i="2"/>
  <c r="Z163" i="2"/>
  <c r="Z164" i="2"/>
  <c r="Z165" i="2"/>
  <c r="Z166" i="2"/>
  <c r="Z152" i="2"/>
  <c r="D169" i="2"/>
  <c r="E169" i="2"/>
  <c r="F169" i="2"/>
  <c r="G169" i="2"/>
  <c r="H169" i="2"/>
  <c r="I169" i="2"/>
  <c r="J169" i="2"/>
  <c r="K169" i="2"/>
  <c r="L169" i="2"/>
  <c r="M169" i="2"/>
  <c r="N169" i="2"/>
  <c r="O169" i="2"/>
  <c r="C169" i="2"/>
  <c r="S149" i="3"/>
  <c r="S148" i="3"/>
  <c r="C149" i="3"/>
  <c r="D149" i="3"/>
  <c r="E149" i="3"/>
  <c r="F149" i="3"/>
  <c r="G149" i="3"/>
  <c r="H149" i="3"/>
  <c r="I149" i="3"/>
  <c r="J149" i="3"/>
  <c r="K149" i="3"/>
  <c r="L149" i="3"/>
  <c r="M149" i="3"/>
  <c r="N149" i="3"/>
  <c r="O149" i="3"/>
  <c r="P149" i="3"/>
  <c r="Q149" i="3"/>
  <c r="R149" i="3"/>
  <c r="B149" i="3"/>
  <c r="D148" i="3"/>
  <c r="A148" i="3"/>
  <c r="Z146" i="2"/>
  <c r="Z147" i="2"/>
  <c r="Z148" i="2"/>
  <c r="Z145" i="2"/>
  <c r="AA144" i="2"/>
  <c r="R145" i="1"/>
  <c r="U149" i="2"/>
  <c r="V149" i="2"/>
  <c r="S149" i="2"/>
  <c r="W148" i="2"/>
  <c r="T149" i="2"/>
  <c r="AE148" i="2"/>
  <c r="A148" i="2"/>
  <c r="C149" i="1"/>
  <c r="D149" i="1"/>
  <c r="E149" i="1"/>
  <c r="F149" i="1"/>
  <c r="G149" i="1"/>
  <c r="H149" i="1"/>
  <c r="I149" i="1"/>
  <c r="J149" i="1"/>
  <c r="K149" i="1"/>
  <c r="L149" i="1"/>
  <c r="M149" i="1"/>
  <c r="N149" i="1"/>
  <c r="O149" i="1"/>
  <c r="B149" i="1"/>
  <c r="R148" i="1"/>
  <c r="S85" i="3"/>
  <c r="S86" i="3"/>
  <c r="S87" i="3"/>
  <c r="S88" i="3"/>
  <c r="S89" i="3"/>
  <c r="S90" i="3"/>
  <c r="S91" i="3"/>
  <c r="S92" i="3"/>
  <c r="S93" i="3"/>
  <c r="S94" i="3"/>
  <c r="S95" i="3"/>
  <c r="S96" i="3"/>
  <c r="S97" i="3"/>
  <c r="S98" i="3"/>
  <c r="S99" i="3"/>
  <c r="S100" i="3"/>
  <c r="S101" i="3"/>
  <c r="S102" i="3"/>
  <c r="S103" i="3"/>
  <c r="S104" i="3"/>
  <c r="S105" i="3"/>
  <c r="S106" i="3"/>
  <c r="S107" i="3"/>
  <c r="S108" i="3"/>
  <c r="S140" i="3"/>
  <c r="S116" i="3"/>
  <c r="S117" i="3"/>
  <c r="S118" i="3"/>
  <c r="S119" i="3"/>
  <c r="S120" i="3"/>
  <c r="S121" i="3"/>
  <c r="S122" i="3"/>
  <c r="S123" i="3"/>
  <c r="S124" i="3"/>
  <c r="S125" i="3"/>
  <c r="S126" i="3"/>
  <c r="S127" i="3"/>
  <c r="S128" i="3"/>
  <c r="S129" i="3"/>
  <c r="S130" i="3"/>
  <c r="S131" i="3"/>
  <c r="S132" i="3"/>
  <c r="S133" i="3"/>
  <c r="S134" i="3"/>
  <c r="S135" i="3"/>
  <c r="S136" i="3"/>
  <c r="S137" i="3"/>
  <c r="S138" i="3"/>
  <c r="S139" i="3"/>
  <c r="S113" i="3"/>
  <c r="S114" i="3"/>
  <c r="H141" i="3"/>
  <c r="I141" i="3"/>
  <c r="J141" i="3"/>
  <c r="K141" i="3"/>
  <c r="L141" i="3"/>
  <c r="M141" i="3"/>
  <c r="N141" i="3"/>
  <c r="O141" i="3"/>
  <c r="P141" i="3"/>
  <c r="Q141" i="3"/>
  <c r="R141" i="3"/>
  <c r="G141"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13" i="3"/>
  <c r="C141" i="3"/>
  <c r="B141" i="3"/>
  <c r="A122" i="3"/>
  <c r="A124" i="3"/>
  <c r="A125" i="3"/>
  <c r="A126" i="3"/>
  <c r="A127" i="3"/>
  <c r="A128" i="3"/>
  <c r="A129" i="3"/>
  <c r="A130" i="3"/>
  <c r="A131" i="3"/>
  <c r="A132" i="3"/>
  <c r="A133" i="3"/>
  <c r="A134" i="3"/>
  <c r="A135" i="3"/>
  <c r="A136" i="3"/>
  <c r="A137" i="3"/>
  <c r="A138" i="3"/>
  <c r="A139" i="3"/>
  <c r="A140" i="3"/>
  <c r="A119" i="3"/>
  <c r="A113" i="3"/>
  <c r="A114" i="3"/>
  <c r="A115" i="3"/>
  <c r="Z124" i="2"/>
  <c r="Z125" i="2"/>
  <c r="Z126" i="2"/>
  <c r="Z127" i="2"/>
  <c r="Z128" i="2"/>
  <c r="Z129" i="2"/>
  <c r="Z130" i="2"/>
  <c r="Z131" i="2"/>
  <c r="Z132" i="2"/>
  <c r="Z133" i="2"/>
  <c r="Z134" i="2"/>
  <c r="Z135" i="2"/>
  <c r="Z136" i="2"/>
  <c r="Z137" i="2"/>
  <c r="Z138" i="2"/>
  <c r="Z139" i="2"/>
  <c r="Z140" i="2"/>
  <c r="Y141" i="2"/>
  <c r="AA141" i="2"/>
  <c r="X141" i="2"/>
  <c r="U141" i="2"/>
  <c r="V141" i="2"/>
  <c r="S132" i="2"/>
  <c r="W132" i="2" s="1"/>
  <c r="AE128" i="2"/>
  <c r="T123" i="2"/>
  <c r="T141" i="2" s="1"/>
  <c r="W115" i="2"/>
  <c r="W116" i="2"/>
  <c r="W117" i="2"/>
  <c r="W118" i="2"/>
  <c r="W119" i="2"/>
  <c r="W120" i="2"/>
  <c r="W121" i="2"/>
  <c r="W122" i="2"/>
  <c r="W124" i="2"/>
  <c r="W125" i="2"/>
  <c r="W126" i="2"/>
  <c r="W127" i="2"/>
  <c r="W128" i="2"/>
  <c r="W129" i="2"/>
  <c r="W130" i="2"/>
  <c r="W131" i="2"/>
  <c r="W133" i="2"/>
  <c r="W134" i="2"/>
  <c r="W135" i="2"/>
  <c r="W136" i="2"/>
  <c r="W137" i="2"/>
  <c r="W138" i="2"/>
  <c r="W113" i="2"/>
  <c r="A128" i="2"/>
  <c r="A122" i="2"/>
  <c r="A119" i="2"/>
  <c r="A115" i="2"/>
  <c r="A113" i="2"/>
  <c r="R115" i="1"/>
  <c r="R116" i="1"/>
  <c r="R117" i="1"/>
  <c r="R118" i="1"/>
  <c r="R119" i="1"/>
  <c r="R120" i="1"/>
  <c r="P120" i="1" s="1"/>
  <c r="R121" i="1"/>
  <c r="P121" i="1" s="1"/>
  <c r="R122" i="1"/>
  <c r="P122" i="1" s="1"/>
  <c r="R123" i="1"/>
  <c r="R124" i="1"/>
  <c r="R125" i="1"/>
  <c r="R126" i="1"/>
  <c r="P126" i="1" s="1"/>
  <c r="R127" i="1"/>
  <c r="P127" i="1" s="1"/>
  <c r="R128" i="1"/>
  <c r="P128" i="1" s="1"/>
  <c r="R129" i="1"/>
  <c r="P129" i="1" s="1"/>
  <c r="R130" i="1"/>
  <c r="P130" i="1" s="1"/>
  <c r="R131" i="1"/>
  <c r="R132" i="1"/>
  <c r="R133" i="1"/>
  <c r="R134" i="1"/>
  <c r="R135" i="1"/>
  <c r="R136" i="1"/>
  <c r="R137" i="1"/>
  <c r="R138" i="1"/>
  <c r="R139" i="1"/>
  <c r="R140" i="1"/>
  <c r="R113" i="1"/>
  <c r="P113" i="1" s="1"/>
  <c r="R114" i="1"/>
  <c r="P114" i="1" s="1"/>
  <c r="Q124" i="1"/>
  <c r="P124" i="1"/>
  <c r="Q125" i="1"/>
  <c r="P125" i="1"/>
  <c r="Q126" i="1"/>
  <c r="Q127" i="1"/>
  <c r="Q128" i="1"/>
  <c r="Q129" i="1"/>
  <c r="Q130" i="1"/>
  <c r="Q119" i="1"/>
  <c r="P119" i="1"/>
  <c r="Q120" i="1"/>
  <c r="Q121" i="1"/>
  <c r="Q122" i="1"/>
  <c r="Q123" i="1"/>
  <c r="P123" i="1"/>
  <c r="Q113" i="1"/>
  <c r="Q114" i="1"/>
  <c r="P115" i="1"/>
  <c r="Q115" i="1"/>
  <c r="Q116" i="1"/>
  <c r="P116" i="1"/>
  <c r="C141" i="1"/>
  <c r="D141" i="1"/>
  <c r="E141" i="1"/>
  <c r="F141" i="1"/>
  <c r="G141" i="1"/>
  <c r="H141" i="1"/>
  <c r="I141" i="1"/>
  <c r="J141" i="1"/>
  <c r="K141" i="1"/>
  <c r="L141" i="1"/>
  <c r="M141" i="1"/>
  <c r="N141" i="1"/>
  <c r="O141" i="1"/>
  <c r="B141" i="1"/>
  <c r="R87" i="1"/>
  <c r="P87" i="1" s="1"/>
  <c r="Q87" i="1"/>
  <c r="Q88" i="1"/>
  <c r="G110" i="1"/>
  <c r="H110" i="1"/>
  <c r="I110" i="1"/>
  <c r="J110" i="1"/>
  <c r="K110" i="1"/>
  <c r="L110" i="1"/>
  <c r="M110" i="1"/>
  <c r="N110" i="1"/>
  <c r="O110" i="1"/>
  <c r="F110" i="1"/>
  <c r="B110" i="1"/>
  <c r="D87" i="3"/>
  <c r="AE109" i="2"/>
  <c r="W87" i="2"/>
  <c r="W88" i="2"/>
  <c r="T52" i="2"/>
  <c r="I20" i="13"/>
  <c r="J20" i="13"/>
  <c r="K20" i="13"/>
  <c r="I84" i="9"/>
  <c r="U13" i="9"/>
  <c r="V13" i="9"/>
  <c r="AI79" i="40"/>
  <c r="AH79" i="40"/>
  <c r="AI78" i="40"/>
  <c r="AH78" i="40"/>
  <c r="AI77" i="40"/>
  <c r="AH77" i="40"/>
  <c r="AI73" i="40"/>
  <c r="AH73" i="40"/>
  <c r="AI72" i="40"/>
  <c r="AH72" i="40"/>
  <c r="AI71" i="40"/>
  <c r="AH71" i="40"/>
  <c r="AI70" i="40"/>
  <c r="AH70" i="40"/>
  <c r="AI69" i="40"/>
  <c r="AH69" i="40"/>
  <c r="AI68" i="40"/>
  <c r="AH68" i="40"/>
  <c r="AI67" i="40"/>
  <c r="AH67" i="40"/>
  <c r="AI63" i="40"/>
  <c r="AH63" i="40"/>
  <c r="AI62" i="40"/>
  <c r="AH62" i="40"/>
  <c r="AI58" i="40"/>
  <c r="AH58" i="40"/>
  <c r="AI57" i="40"/>
  <c r="AH57" i="40"/>
  <c r="AI56" i="40"/>
  <c r="AH56" i="40"/>
  <c r="AI55" i="40"/>
  <c r="AH55" i="40"/>
  <c r="AI54" i="40"/>
  <c r="AH54" i="40"/>
  <c r="AI53" i="40"/>
  <c r="AH53" i="40"/>
  <c r="AI52" i="40"/>
  <c r="AH52" i="40"/>
  <c r="AI48" i="40"/>
  <c r="AH48" i="40"/>
  <c r="AI47" i="40"/>
  <c r="AH47" i="40"/>
  <c r="AI46" i="40"/>
  <c r="AH46" i="40"/>
  <c r="AI45" i="40"/>
  <c r="AH45" i="40"/>
  <c r="AI44" i="40"/>
  <c r="AH44" i="40"/>
  <c r="AJ79" i="40"/>
  <c r="AJ78" i="40"/>
  <c r="AJ77" i="40"/>
  <c r="AJ73" i="40"/>
  <c r="AJ72" i="40"/>
  <c r="AJ71" i="40"/>
  <c r="AJ70" i="40"/>
  <c r="AJ69" i="40"/>
  <c r="AJ68" i="40"/>
  <c r="AJ67" i="40"/>
  <c r="AJ63" i="40"/>
  <c r="AJ62" i="40"/>
  <c r="AJ53" i="40"/>
  <c r="AJ54" i="40"/>
  <c r="AJ55" i="40"/>
  <c r="AJ56" i="40"/>
  <c r="AJ57" i="40"/>
  <c r="AJ58" i="40"/>
  <c r="AJ52" i="40"/>
  <c r="AJ45" i="40"/>
  <c r="AJ46" i="40"/>
  <c r="AJ47" i="40"/>
  <c r="AJ48" i="40"/>
  <c r="AJ44" i="40"/>
  <c r="AD79" i="40"/>
  <c r="AG79" i="40"/>
  <c r="AG78" i="40"/>
  <c r="AF78" i="40"/>
  <c r="AF77" i="40"/>
  <c r="AE77" i="40"/>
  <c r="AD77" i="40"/>
  <c r="AE73" i="40"/>
  <c r="AD72" i="40"/>
  <c r="AG71" i="40"/>
  <c r="AF71" i="40"/>
  <c r="AG70" i="40"/>
  <c r="AF70" i="40"/>
  <c r="AG69" i="40"/>
  <c r="AF69" i="40"/>
  <c r="AG68" i="40"/>
  <c r="AF68" i="40"/>
  <c r="AG67" i="40"/>
  <c r="AF67" i="40"/>
  <c r="AG63" i="40"/>
  <c r="AF63" i="40"/>
  <c r="AG62" i="40"/>
  <c r="AF62" i="40"/>
  <c r="AG58" i="40"/>
  <c r="AF58" i="40"/>
  <c r="AG57" i="40"/>
  <c r="AF57" i="40"/>
  <c r="AG56" i="40"/>
  <c r="AG55" i="40"/>
  <c r="AF55" i="40"/>
  <c r="AG54" i="40"/>
  <c r="AF54" i="40"/>
  <c r="AG52" i="40"/>
  <c r="AF52" i="40"/>
  <c r="AD56" i="40"/>
  <c r="AD53" i="40"/>
  <c r="AE45" i="40"/>
  <c r="AD48" i="40"/>
  <c r="AD46" i="40"/>
  <c r="AD45" i="40"/>
  <c r="AD44" i="40"/>
  <c r="AD36" i="40"/>
  <c r="AG47" i="40"/>
  <c r="AF47" i="40"/>
  <c r="AD39" i="40"/>
  <c r="AG40" i="40"/>
  <c r="AF40" i="40"/>
  <c r="AG39" i="40"/>
  <c r="AG38" i="40"/>
  <c r="AF38" i="40"/>
  <c r="AG37" i="40"/>
  <c r="AF37" i="40"/>
  <c r="AG36" i="40"/>
  <c r="AG35" i="40"/>
  <c r="AF35" i="40"/>
  <c r="AD31" i="40"/>
  <c r="AD30" i="40"/>
  <c r="AG29" i="40"/>
  <c r="AF29" i="40"/>
  <c r="AG27" i="40"/>
  <c r="AD25" i="40"/>
  <c r="AG24" i="40"/>
  <c r="AF24" i="40"/>
  <c r="AA24" i="40"/>
  <c r="AB24" i="40"/>
  <c r="AC24" i="40"/>
  <c r="AA25" i="40"/>
  <c r="AB25" i="40"/>
  <c r="AC25" i="40"/>
  <c r="AB23" i="40"/>
  <c r="AC23" i="40"/>
  <c r="AA23" i="40"/>
  <c r="S63" i="40"/>
  <c r="S69" i="40"/>
  <c r="R69" i="40"/>
  <c r="AD17" i="40"/>
  <c r="AF20" i="40"/>
  <c r="AG19" i="40"/>
  <c r="AF19" i="40"/>
  <c r="AD18" i="40"/>
  <c r="AD16" i="40"/>
  <c r="AF11" i="40"/>
  <c r="AG11" i="40"/>
  <c r="AF12" i="40"/>
  <c r="AG12" i="40"/>
  <c r="AF13" i="40"/>
  <c r="AG13" i="40"/>
  <c r="AF14" i="40"/>
  <c r="AG14" i="40"/>
  <c r="AF15" i="40"/>
  <c r="AG15" i="40"/>
  <c r="AG16" i="40"/>
  <c r="AG10" i="40"/>
  <c r="AF10" i="40"/>
  <c r="Y11" i="40"/>
  <c r="AH11" i="40" s="1"/>
  <c r="Z11" i="40"/>
  <c r="Y12" i="40"/>
  <c r="Z12" i="40"/>
  <c r="Y13" i="40"/>
  <c r="Z13" i="40"/>
  <c r="Y14" i="40"/>
  <c r="Z14" i="40"/>
  <c r="Y15" i="40"/>
  <c r="AH15" i="40" s="1"/>
  <c r="Z15" i="40"/>
  <c r="Y16" i="40"/>
  <c r="Z16" i="40"/>
  <c r="Y17" i="40"/>
  <c r="Z17" i="40"/>
  <c r="Y18" i="40"/>
  <c r="Z18" i="40"/>
  <c r="Y19" i="40"/>
  <c r="Z19" i="40"/>
  <c r="Z10" i="40"/>
  <c r="Y10" i="40"/>
  <c r="Z79" i="40"/>
  <c r="Y79" i="40"/>
  <c r="Z78" i="40"/>
  <c r="Y78" i="40"/>
  <c r="Z77" i="40"/>
  <c r="Y77" i="40"/>
  <c r="Y63" i="40"/>
  <c r="Z63" i="40"/>
  <c r="Z62" i="40"/>
  <c r="Y62" i="40"/>
  <c r="Z68" i="40"/>
  <c r="Z69" i="40"/>
  <c r="Z70" i="40"/>
  <c r="Z71" i="40"/>
  <c r="Z72" i="40"/>
  <c r="Z73" i="40"/>
  <c r="Z67" i="40"/>
  <c r="Y68" i="40"/>
  <c r="Y69" i="40"/>
  <c r="Y70" i="40"/>
  <c r="Y71" i="40"/>
  <c r="Y72" i="40"/>
  <c r="Y73" i="40"/>
  <c r="Y67" i="40"/>
  <c r="S72" i="40"/>
  <c r="R72" i="40"/>
  <c r="S71" i="40"/>
  <c r="R71" i="40"/>
  <c r="S67" i="40"/>
  <c r="R67" i="40"/>
  <c r="R63" i="40"/>
  <c r="Z53" i="40"/>
  <c r="Z54" i="40"/>
  <c r="Z55" i="40"/>
  <c r="Z56" i="40"/>
  <c r="Z57" i="40"/>
  <c r="Z58" i="40"/>
  <c r="Z52" i="40"/>
  <c r="Y53" i="40"/>
  <c r="Y54" i="40"/>
  <c r="Y55" i="40"/>
  <c r="Y56" i="40"/>
  <c r="Y57" i="40"/>
  <c r="Y58" i="40"/>
  <c r="Y52" i="40"/>
  <c r="S58" i="40"/>
  <c r="R58" i="40"/>
  <c r="S56" i="40"/>
  <c r="R56" i="40"/>
  <c r="R55" i="40"/>
  <c r="S52" i="40"/>
  <c r="R52" i="40"/>
  <c r="R44" i="40"/>
  <c r="AI36" i="40"/>
  <c r="AI37" i="40"/>
  <c r="AI38" i="40"/>
  <c r="AI39" i="40"/>
  <c r="AI40" i="40"/>
  <c r="AI35" i="40"/>
  <c r="AH36" i="40"/>
  <c r="AH37" i="40"/>
  <c r="AH38" i="40"/>
  <c r="AH39" i="40"/>
  <c r="AH40" i="40"/>
  <c r="AH35" i="40"/>
  <c r="S40" i="40"/>
  <c r="R40" i="40"/>
  <c r="S39" i="40"/>
  <c r="S38" i="40"/>
  <c r="R38" i="40"/>
  <c r="S37" i="40"/>
  <c r="R37" i="40"/>
  <c r="S35" i="40"/>
  <c r="R35" i="40"/>
  <c r="AJ36" i="40"/>
  <c r="AJ37" i="40"/>
  <c r="AJ38" i="40"/>
  <c r="AJ39" i="40"/>
  <c r="AJ40" i="40"/>
  <c r="AJ35" i="40"/>
  <c r="AJ30" i="40"/>
  <c r="AJ31" i="40"/>
  <c r="AJ29" i="40"/>
  <c r="AJ24" i="40"/>
  <c r="AJ25" i="40"/>
  <c r="AJ23" i="40"/>
  <c r="AJ11" i="40"/>
  <c r="AJ12" i="40"/>
  <c r="AJ13" i="40"/>
  <c r="AJ14" i="40"/>
  <c r="AJ15" i="40"/>
  <c r="AJ16" i="40"/>
  <c r="AJ17" i="40"/>
  <c r="AJ18" i="40"/>
  <c r="AJ19" i="40"/>
  <c r="AJ10" i="40"/>
  <c r="Z30" i="40"/>
  <c r="AI30" i="40" s="1"/>
  <c r="Z31" i="40"/>
  <c r="AI31" i="40" s="1"/>
  <c r="Z29" i="40"/>
  <c r="AI29" i="40" s="1"/>
  <c r="Y30" i="40"/>
  <c r="AH30" i="40" s="1"/>
  <c r="Y31" i="40"/>
  <c r="AH31" i="40" s="1"/>
  <c r="Y29" i="40"/>
  <c r="AH29" i="40" s="1"/>
  <c r="S31" i="40"/>
  <c r="R31" i="40"/>
  <c r="S30" i="40"/>
  <c r="R30" i="40"/>
  <c r="S29" i="40"/>
  <c r="R29" i="40"/>
  <c r="AI23" i="40"/>
  <c r="AI25" i="40"/>
  <c r="AH25" i="40"/>
  <c r="AH23" i="40"/>
  <c r="Z24" i="40"/>
  <c r="AI24" i="40" s="1"/>
  <c r="Y24" i="40"/>
  <c r="AH24" i="40" s="1"/>
  <c r="Y25" i="40"/>
  <c r="S24" i="40"/>
  <c r="R24" i="40"/>
  <c r="Y23" i="40"/>
  <c r="AH12" i="40"/>
  <c r="AH13" i="40"/>
  <c r="AH14" i="40"/>
  <c r="AI11" i="40"/>
  <c r="AI12" i="40"/>
  <c r="AI13" i="40"/>
  <c r="AI14" i="40"/>
  <c r="AI15" i="40"/>
  <c r="AI16" i="40"/>
  <c r="AI17" i="40"/>
  <c r="AI18" i="40"/>
  <c r="AI19" i="40"/>
  <c r="AI10" i="40"/>
  <c r="AH16" i="40"/>
  <c r="AH17" i="40"/>
  <c r="AH18" i="40"/>
  <c r="AH19" i="40"/>
  <c r="R18" i="40"/>
  <c r="S17" i="40"/>
  <c r="R17" i="40"/>
  <c r="S16" i="40"/>
  <c r="S15" i="40"/>
  <c r="R15" i="40"/>
  <c r="S14" i="40"/>
  <c r="S12" i="40"/>
  <c r="R12" i="40"/>
  <c r="S10" i="40"/>
  <c r="R10" i="40"/>
  <c r="B20" i="40"/>
  <c r="C20" i="40"/>
  <c r="D20" i="40"/>
  <c r="E20" i="40"/>
  <c r="F20" i="40"/>
  <c r="G20" i="40"/>
  <c r="H20" i="40"/>
  <c r="I20" i="40"/>
  <c r="J20" i="40"/>
  <c r="K20" i="40"/>
  <c r="L20" i="40"/>
  <c r="M20" i="40"/>
  <c r="N20" i="40"/>
  <c r="O20" i="40"/>
  <c r="Z141" i="2" l="1"/>
  <c r="W123" i="2"/>
  <c r="S141" i="2"/>
  <c r="T142" i="2" s="1"/>
  <c r="P148" i="1"/>
  <c r="D141" i="3"/>
  <c r="R141" i="1"/>
  <c r="G182" i="12"/>
  <c r="E11" i="12"/>
  <c r="F11" i="12"/>
  <c r="G11" i="12"/>
  <c r="H11" i="12"/>
  <c r="I11" i="12"/>
  <c r="J11" i="12"/>
  <c r="K11" i="12"/>
  <c r="L11" i="12"/>
  <c r="M11" i="12"/>
  <c r="N11" i="12"/>
  <c r="O11" i="12"/>
  <c r="P11" i="12"/>
  <c r="Q11" i="12"/>
  <c r="R11" i="12"/>
  <c r="E182" i="12"/>
  <c r="F182" i="12"/>
  <c r="H182" i="12"/>
  <c r="I182" i="12"/>
  <c r="J182" i="12"/>
  <c r="K182" i="12"/>
  <c r="L182" i="12"/>
  <c r="M182" i="12"/>
  <c r="N182" i="12"/>
  <c r="O182" i="12"/>
  <c r="P182" i="12"/>
  <c r="Q182" i="12"/>
  <c r="R182" i="12"/>
  <c r="D179" i="12"/>
  <c r="E185" i="11"/>
  <c r="F185" i="11"/>
  <c r="G185" i="11"/>
  <c r="H185" i="11"/>
  <c r="I185" i="11"/>
  <c r="J185" i="11"/>
  <c r="K185" i="11"/>
  <c r="L185" i="11"/>
  <c r="M185" i="11"/>
  <c r="N185" i="11"/>
  <c r="O185" i="11"/>
  <c r="P185" i="11"/>
  <c r="Q185" i="11"/>
  <c r="D185" i="11"/>
  <c r="W153" i="11"/>
  <c r="AQ153" i="11" s="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2" i="11"/>
  <c r="AQ182" i="11" s="1"/>
  <c r="S185" i="11"/>
  <c r="T185" i="11"/>
  <c r="Z150" i="11"/>
  <c r="X185" i="11"/>
  <c r="Y185" i="11"/>
  <c r="AA185" i="11"/>
  <c r="Z185" i="11"/>
  <c r="C185" i="11"/>
  <c r="W122" i="11"/>
  <c r="AQ122" i="11" s="1"/>
  <c r="W123" i="11"/>
  <c r="AQ123" i="11" s="1"/>
  <c r="W124" i="11"/>
  <c r="W125" i="11"/>
  <c r="W126" i="11"/>
  <c r="AQ126" i="11" s="1"/>
  <c r="W127" i="11"/>
  <c r="AQ127" i="11" s="1"/>
  <c r="W128" i="11"/>
  <c r="AQ128" i="11" s="1"/>
  <c r="W129" i="11"/>
  <c r="W103" i="11"/>
  <c r="AQ103" i="11" s="1"/>
  <c r="W72" i="11"/>
  <c r="W73" i="11"/>
  <c r="W74" i="11"/>
  <c r="W75" i="11"/>
  <c r="W76" i="11"/>
  <c r="W77" i="11"/>
  <c r="W78" i="11"/>
  <c r="W79" i="11"/>
  <c r="W80" i="11"/>
  <c r="W81" i="11"/>
  <c r="W82" i="11"/>
  <c r="AQ82" i="11" s="1"/>
  <c r="W83" i="11"/>
  <c r="W84" i="11"/>
  <c r="W85" i="11"/>
  <c r="W86" i="11"/>
  <c r="AQ86" i="11" s="1"/>
  <c r="W87" i="11"/>
  <c r="W88" i="11"/>
  <c r="AQ88" i="11" s="1"/>
  <c r="W89" i="11"/>
  <c r="W90" i="11"/>
  <c r="W91" i="11"/>
  <c r="W92" i="11"/>
  <c r="W93" i="11"/>
  <c r="W94" i="11"/>
  <c r="W95" i="11"/>
  <c r="W96" i="11"/>
  <c r="W97" i="11"/>
  <c r="W98" i="11"/>
  <c r="W99" i="11"/>
  <c r="W100" i="11"/>
  <c r="W101" i="11"/>
  <c r="W102" i="11"/>
  <c r="C139" i="11"/>
  <c r="D139" i="11"/>
  <c r="E139" i="11"/>
  <c r="F139" i="11"/>
  <c r="G139" i="11"/>
  <c r="H139" i="11"/>
  <c r="I139" i="11"/>
  <c r="J139" i="11"/>
  <c r="K139" i="11"/>
  <c r="L139" i="11"/>
  <c r="M139" i="11"/>
  <c r="N139" i="11"/>
  <c r="O139" i="11"/>
  <c r="P139" i="11"/>
  <c r="Q139" i="11"/>
  <c r="R44" i="5" l="1"/>
  <c r="V10" i="5"/>
  <c r="R27" i="13"/>
  <c r="R20" i="13"/>
  <c r="M27" i="13"/>
  <c r="M20" i="13"/>
  <c r="D51" i="3"/>
  <c r="R102" i="1"/>
  <c r="R103" i="1"/>
  <c r="R104" i="1"/>
  <c r="R105" i="1"/>
  <c r="Q109" i="1"/>
  <c r="Q92" i="1"/>
  <c r="Q93" i="1"/>
  <c r="Q94" i="1"/>
  <c r="Q95" i="1"/>
  <c r="Q96" i="1"/>
  <c r="R50" i="1"/>
  <c r="B28" i="21"/>
  <c r="B28" i="20"/>
  <c r="P34" i="28"/>
  <c r="P26" i="28"/>
  <c r="P23" i="28"/>
  <c r="P16" i="28"/>
  <c r="P9" i="28"/>
  <c r="I23" i="38"/>
  <c r="I17" i="38"/>
  <c r="I11" i="38"/>
  <c r="J116" i="18" l="1"/>
  <c r="H116" i="18"/>
  <c r="G116" i="18"/>
  <c r="E116" i="18"/>
  <c r="D116" i="18"/>
  <c r="C116" i="18"/>
  <c r="G97" i="18"/>
  <c r="D92" i="18"/>
  <c r="C92" i="18"/>
  <c r="G89" i="18"/>
  <c r="H89" i="18"/>
  <c r="J89" i="18"/>
  <c r="D89" i="18"/>
  <c r="E89" i="18"/>
  <c r="G84" i="18"/>
  <c r="E84" i="18"/>
  <c r="D84" i="18"/>
  <c r="C84" i="18"/>
  <c r="B84" i="18"/>
  <c r="J88" i="18"/>
  <c r="H88" i="18"/>
  <c r="J65" i="18"/>
  <c r="H65" i="18"/>
  <c r="G65" i="18"/>
  <c r="E62" i="18"/>
  <c r="D62" i="18"/>
  <c r="C62" i="18"/>
  <c r="J62" i="18"/>
  <c r="H62" i="18"/>
  <c r="G62" i="18"/>
  <c r="E59" i="18"/>
  <c r="D59" i="18"/>
  <c r="E13" i="18"/>
  <c r="D13" i="18"/>
  <c r="S9" i="40"/>
  <c r="V10" i="40"/>
  <c r="AH10" i="40"/>
  <c r="V11" i="40"/>
  <c r="S20" i="40"/>
  <c r="V12" i="40"/>
  <c r="V13" i="40"/>
  <c r="AD13" i="40"/>
  <c r="V14" i="40"/>
  <c r="V15" i="40"/>
  <c r="V16" i="40"/>
  <c r="V17" i="40"/>
  <c r="V18" i="40"/>
  <c r="V19" i="40"/>
  <c r="P20" i="40"/>
  <c r="Q20" i="40"/>
  <c r="R20" i="40"/>
  <c r="T20" i="40"/>
  <c r="U20" i="40"/>
  <c r="W20" i="40"/>
  <c r="X20" i="40"/>
  <c r="Z20" i="40"/>
  <c r="AE20" i="40"/>
  <c r="A23" i="40"/>
  <c r="V23" i="40"/>
  <c r="S26" i="40"/>
  <c r="AD23" i="40"/>
  <c r="AF26" i="40" s="1"/>
  <c r="AG23" i="40"/>
  <c r="A24" i="40"/>
  <c r="V24" i="40"/>
  <c r="A25" i="40"/>
  <c r="V25" i="40"/>
  <c r="B26" i="40"/>
  <c r="C26" i="40"/>
  <c r="D26" i="40"/>
  <c r="E26" i="40"/>
  <c r="F26" i="40"/>
  <c r="G26" i="40"/>
  <c r="H26" i="40"/>
  <c r="I26" i="40"/>
  <c r="J26" i="40"/>
  <c r="K26" i="40"/>
  <c r="L26" i="40"/>
  <c r="M26" i="40"/>
  <c r="N26" i="40"/>
  <c r="O26" i="40"/>
  <c r="P26" i="40"/>
  <c r="Q26" i="40"/>
  <c r="R26" i="40"/>
  <c r="T26" i="40"/>
  <c r="U26" i="40"/>
  <c r="W26" i="40"/>
  <c r="X26" i="40"/>
  <c r="Y26" i="40"/>
  <c r="Y81" i="40" s="1"/>
  <c r="Z26" i="40"/>
  <c r="Z81" i="40" s="1"/>
  <c r="AA26" i="40"/>
  <c r="AB26" i="40"/>
  <c r="AC26" i="40"/>
  <c r="AE26" i="40"/>
  <c r="A29" i="40"/>
  <c r="V29" i="40"/>
  <c r="S32" i="40"/>
  <c r="AF32" i="40"/>
  <c r="AG32" i="40"/>
  <c r="A30" i="40"/>
  <c r="V30" i="40"/>
  <c r="A31" i="40"/>
  <c r="V31" i="40"/>
  <c r="AJ32" i="40"/>
  <c r="B32" i="40"/>
  <c r="C32" i="40"/>
  <c r="D32" i="40"/>
  <c r="E32" i="40"/>
  <c r="F32" i="40"/>
  <c r="G32" i="40"/>
  <c r="H32" i="40"/>
  <c r="I32" i="40"/>
  <c r="J32" i="40"/>
  <c r="K32" i="40"/>
  <c r="L32" i="40"/>
  <c r="M32" i="40"/>
  <c r="N32" i="40"/>
  <c r="O32" i="40"/>
  <c r="P32" i="40"/>
  <c r="Q32" i="40"/>
  <c r="T32" i="40"/>
  <c r="U32" i="40"/>
  <c r="W32" i="40"/>
  <c r="X32" i="40"/>
  <c r="AE32" i="40"/>
  <c r="A35" i="40"/>
  <c r="R41" i="40"/>
  <c r="V35" i="40"/>
  <c r="A36" i="40"/>
  <c r="V36" i="40"/>
  <c r="A37" i="40"/>
  <c r="V37" i="40"/>
  <c r="A38" i="40"/>
  <c r="V38" i="40"/>
  <c r="A39" i="40"/>
  <c r="V39" i="40"/>
  <c r="AD41" i="40"/>
  <c r="A40" i="40"/>
  <c r="V40" i="40"/>
  <c r="B41" i="40"/>
  <c r="C41" i="40"/>
  <c r="D41" i="40"/>
  <c r="E41" i="40"/>
  <c r="F41" i="40"/>
  <c r="G41" i="40"/>
  <c r="H41" i="40"/>
  <c r="I41" i="40"/>
  <c r="J41" i="40"/>
  <c r="K41" i="40"/>
  <c r="L41" i="40"/>
  <c r="M41" i="40"/>
  <c r="N41" i="40"/>
  <c r="O41" i="40"/>
  <c r="P41" i="40"/>
  <c r="Q41" i="40"/>
  <c r="S41" i="40"/>
  <c r="T41" i="40"/>
  <c r="U41" i="40"/>
  <c r="W41" i="40"/>
  <c r="X41" i="40"/>
  <c r="Y41" i="40"/>
  <c r="Z41" i="40"/>
  <c r="AE41" i="40"/>
  <c r="A44" i="40"/>
  <c r="R49" i="40"/>
  <c r="S49" i="40"/>
  <c r="V44" i="40"/>
  <c r="A45" i="40"/>
  <c r="V45" i="40"/>
  <c r="AE49" i="40"/>
  <c r="A46" i="40"/>
  <c r="V46" i="40"/>
  <c r="A47" i="40"/>
  <c r="V47" i="40"/>
  <c r="AF49" i="40"/>
  <c r="AG49" i="40"/>
  <c r="A48" i="40"/>
  <c r="V48" i="40"/>
  <c r="B49" i="40"/>
  <c r="C49" i="40"/>
  <c r="D49" i="40"/>
  <c r="E49" i="40"/>
  <c r="F49" i="40"/>
  <c r="G49" i="40"/>
  <c r="H49" i="40"/>
  <c r="I49" i="40"/>
  <c r="J49" i="40"/>
  <c r="K49" i="40"/>
  <c r="L49" i="40"/>
  <c r="M49" i="40"/>
  <c r="N49" i="40"/>
  <c r="O49" i="40"/>
  <c r="P49" i="40"/>
  <c r="Q49" i="40"/>
  <c r="T49" i="40"/>
  <c r="U49" i="40"/>
  <c r="W49" i="40"/>
  <c r="X49" i="40"/>
  <c r="A52" i="40"/>
  <c r="V52" i="40"/>
  <c r="A53" i="40"/>
  <c r="V53" i="40"/>
  <c r="S59" i="40"/>
  <c r="A54" i="40"/>
  <c r="V54" i="40"/>
  <c r="A55" i="40"/>
  <c r="V55" i="40"/>
  <c r="A56" i="40"/>
  <c r="V56" i="40"/>
  <c r="A57" i="40"/>
  <c r="V57" i="40"/>
  <c r="A58" i="40"/>
  <c r="V58" i="40"/>
  <c r="B59" i="40"/>
  <c r="C59" i="40"/>
  <c r="D59" i="40"/>
  <c r="E59" i="40"/>
  <c r="F59" i="40"/>
  <c r="G59" i="40"/>
  <c r="H59" i="40"/>
  <c r="I59" i="40"/>
  <c r="J59" i="40"/>
  <c r="K59" i="40"/>
  <c r="L59" i="40"/>
  <c r="M59" i="40"/>
  <c r="N59" i="40"/>
  <c r="O59" i="40"/>
  <c r="P59" i="40"/>
  <c r="Q59" i="40"/>
  <c r="T59" i="40"/>
  <c r="U59" i="40"/>
  <c r="W59" i="40"/>
  <c r="X59" i="40"/>
  <c r="AE59" i="40"/>
  <c r="A62" i="40"/>
  <c r="V62" i="40"/>
  <c r="A63" i="40"/>
  <c r="V63" i="40"/>
  <c r="B64" i="40"/>
  <c r="C64" i="40"/>
  <c r="D64" i="40"/>
  <c r="E64" i="40"/>
  <c r="F64" i="40"/>
  <c r="G64" i="40"/>
  <c r="H64" i="40"/>
  <c r="I64" i="40"/>
  <c r="J64" i="40"/>
  <c r="K64" i="40"/>
  <c r="L64" i="40"/>
  <c r="M64" i="40"/>
  <c r="N64" i="40"/>
  <c r="O64" i="40"/>
  <c r="P64" i="40"/>
  <c r="Q64" i="40"/>
  <c r="R64" i="40"/>
  <c r="S64" i="40"/>
  <c r="T64" i="40"/>
  <c r="U64" i="40"/>
  <c r="W64" i="40"/>
  <c r="X64" i="40"/>
  <c r="AD64" i="40"/>
  <c r="AE64" i="40"/>
  <c r="A67" i="40"/>
  <c r="S74" i="40"/>
  <c r="V67" i="40"/>
  <c r="A68" i="40"/>
  <c r="V68" i="40"/>
  <c r="A69" i="40"/>
  <c r="V69" i="40"/>
  <c r="A70" i="40"/>
  <c r="V70" i="40"/>
  <c r="V71" i="40"/>
  <c r="A72" i="40"/>
  <c r="V72" i="40"/>
  <c r="AD74" i="40"/>
  <c r="AG72" i="40"/>
  <c r="A73" i="40"/>
  <c r="V73" i="40"/>
  <c r="AE74" i="40"/>
  <c r="B74" i="40"/>
  <c r="C74" i="40"/>
  <c r="D74" i="40"/>
  <c r="E74" i="40"/>
  <c r="F74" i="40"/>
  <c r="G74" i="40"/>
  <c r="H74" i="40"/>
  <c r="I74" i="40"/>
  <c r="J74" i="40"/>
  <c r="K74" i="40"/>
  <c r="L74" i="40"/>
  <c r="M74" i="40"/>
  <c r="N74" i="40"/>
  <c r="O74" i="40"/>
  <c r="P74" i="40"/>
  <c r="Q74" i="40"/>
  <c r="R74" i="40"/>
  <c r="R81" i="40" s="1"/>
  <c r="T74" i="40"/>
  <c r="U74" i="40"/>
  <c r="W74" i="40"/>
  <c r="X74" i="40"/>
  <c r="A77" i="40"/>
  <c r="V77" i="40"/>
  <c r="AD80" i="40"/>
  <c r="AE80" i="40"/>
  <c r="A78" i="40"/>
  <c r="V78" i="40"/>
  <c r="A79" i="40"/>
  <c r="V79" i="40"/>
  <c r="B80" i="40"/>
  <c r="C80" i="40"/>
  <c r="D80" i="40"/>
  <c r="E80" i="40"/>
  <c r="F80" i="40"/>
  <c r="G80" i="40"/>
  <c r="H80" i="40"/>
  <c r="I80" i="40"/>
  <c r="J80" i="40"/>
  <c r="K80" i="40"/>
  <c r="L80" i="40"/>
  <c r="M80" i="40"/>
  <c r="N80" i="40"/>
  <c r="O80" i="40"/>
  <c r="P80" i="40"/>
  <c r="Q80" i="40"/>
  <c r="R80" i="40"/>
  <c r="S80" i="40"/>
  <c r="T80" i="40"/>
  <c r="U80" i="40"/>
  <c r="W80" i="40"/>
  <c r="X80" i="40"/>
  <c r="D29" i="15"/>
  <c r="D28" i="15"/>
  <c r="D27" i="15"/>
  <c r="D26" i="15"/>
  <c r="D25" i="15"/>
  <c r="D24" i="15"/>
  <c r="D23" i="15"/>
  <c r="D22" i="15"/>
  <c r="D21" i="15"/>
  <c r="D20" i="15"/>
  <c r="D19" i="15"/>
  <c r="D18" i="15"/>
  <c r="D17" i="15"/>
  <c r="D16" i="15"/>
  <c r="D15" i="15"/>
  <c r="D14" i="15"/>
  <c r="D13" i="15"/>
  <c r="D12" i="15"/>
  <c r="D11" i="15"/>
  <c r="D10" i="15"/>
  <c r="D9" i="15"/>
  <c r="D7" i="15"/>
  <c r="I84" i="18" l="1"/>
  <c r="K84" i="18" s="1"/>
  <c r="D31" i="15"/>
  <c r="I89" i="18"/>
  <c r="K89" i="18" s="1"/>
  <c r="AF80" i="40"/>
  <c r="S65" i="40"/>
  <c r="AG80" i="40"/>
  <c r="Y80" i="40"/>
  <c r="AE81" i="40"/>
  <c r="AI74" i="40"/>
  <c r="AD59" i="40"/>
  <c r="U42" i="40"/>
  <c r="AG26" i="40"/>
  <c r="AH20" i="40"/>
  <c r="AI64" i="40"/>
  <c r="AD26" i="40"/>
  <c r="Y49" i="40"/>
  <c r="AH80" i="40"/>
  <c r="Y59" i="40"/>
  <c r="AG59" i="40"/>
  <c r="T65" i="40"/>
  <c r="AF64" i="40"/>
  <c r="AJ74" i="40"/>
  <c r="AI32" i="40"/>
  <c r="Z80" i="40"/>
  <c r="Z64" i="40"/>
  <c r="AJ59" i="40"/>
  <c r="AJ49" i="40"/>
  <c r="Z74" i="40"/>
  <c r="Y64" i="40"/>
  <c r="T60" i="40"/>
  <c r="AH59" i="40"/>
  <c r="AI41" i="40"/>
  <c r="AJ64" i="40"/>
  <c r="Z32" i="40"/>
  <c r="T27" i="40"/>
  <c r="S27" i="40"/>
  <c r="AF59" i="40"/>
  <c r="AH64" i="40"/>
  <c r="R75" i="40"/>
  <c r="AI59" i="40"/>
  <c r="S42" i="40"/>
  <c r="T21" i="40"/>
  <c r="AJ26" i="40"/>
  <c r="AH26" i="40"/>
  <c r="Y20" i="40"/>
  <c r="F89" i="18"/>
  <c r="F84" i="18"/>
  <c r="AJ20" i="40"/>
  <c r="E81" i="40"/>
  <c r="AI20" i="40"/>
  <c r="AG20" i="40"/>
  <c r="AD20" i="40"/>
  <c r="Q81" i="40"/>
  <c r="Y32" i="40"/>
  <c r="AH32" i="40"/>
  <c r="AD32" i="40"/>
  <c r="AG33" i="40" s="1"/>
  <c r="AI26" i="40"/>
  <c r="AJ41" i="40"/>
  <c r="O81" i="40"/>
  <c r="G81" i="40"/>
  <c r="AG41" i="40"/>
  <c r="AH41" i="40"/>
  <c r="AF41" i="40"/>
  <c r="AI49" i="40"/>
  <c r="AH49" i="40"/>
  <c r="AD49" i="40"/>
  <c r="AG50" i="40" s="1"/>
  <c r="Z49" i="40"/>
  <c r="K81" i="40"/>
  <c r="C81" i="40"/>
  <c r="Z59" i="40"/>
  <c r="M81" i="40"/>
  <c r="AG64" i="40"/>
  <c r="B81" i="40"/>
  <c r="P81" i="40"/>
  <c r="H81" i="40"/>
  <c r="J81" i="40"/>
  <c r="AH74" i="40"/>
  <c r="AG74" i="40"/>
  <c r="AF74" i="40"/>
  <c r="Y74" i="40"/>
  <c r="I81" i="40"/>
  <c r="N81" i="40"/>
  <c r="F81" i="40"/>
  <c r="AI80" i="40"/>
  <c r="AJ80" i="40"/>
  <c r="L81" i="40"/>
  <c r="D81" i="40"/>
  <c r="AK79" i="40"/>
  <c r="V80" i="40"/>
  <c r="T75" i="40"/>
  <c r="S75" i="40"/>
  <c r="V64" i="40"/>
  <c r="W81" i="40"/>
  <c r="U81" i="40"/>
  <c r="V49" i="40"/>
  <c r="S50" i="40"/>
  <c r="U50" i="40"/>
  <c r="V32" i="40"/>
  <c r="T33" i="40"/>
  <c r="X81" i="40"/>
  <c r="S81" i="40"/>
  <c r="V41" i="40"/>
  <c r="V59" i="40"/>
  <c r="V26" i="40"/>
  <c r="V74" i="40"/>
  <c r="V20" i="40"/>
  <c r="S21" i="40"/>
  <c r="T81" i="40"/>
  <c r="R59" i="40"/>
  <c r="R32" i="40"/>
  <c r="S33" i="40" s="1"/>
  <c r="AG83" i="40" l="1"/>
  <c r="AG65" i="40"/>
  <c r="AG60" i="40"/>
  <c r="AF81" i="40"/>
  <c r="AD81" i="40"/>
  <c r="AI81" i="40"/>
  <c r="AG42" i="40"/>
  <c r="AJ81" i="40"/>
  <c r="AG21" i="40"/>
  <c r="AG81" i="40"/>
  <c r="AH81" i="40"/>
  <c r="AG75" i="40"/>
  <c r="W83" i="40"/>
  <c r="V81" i="40"/>
  <c r="S60" i="40"/>
  <c r="U82" i="40"/>
  <c r="T84" i="40"/>
  <c r="AE82" i="40" l="1"/>
  <c r="AI82" i="40"/>
  <c r="R82" i="40"/>
  <c r="S83" i="40" s="1"/>
  <c r="S84" i="40"/>
  <c r="O11" i="14" l="1"/>
  <c r="E11" i="14"/>
  <c r="O169" i="1"/>
  <c r="N169" i="1"/>
  <c r="M169" i="1"/>
  <c r="L169" i="1"/>
  <c r="K169" i="1"/>
  <c r="J169" i="1"/>
  <c r="I169" i="1"/>
  <c r="H169" i="1"/>
  <c r="G169" i="1"/>
  <c r="F169" i="1"/>
  <c r="E169" i="1"/>
  <c r="D169" i="1"/>
  <c r="C169" i="1"/>
  <c r="B169" i="1"/>
  <c r="Q77" i="1"/>
  <c r="R77" i="1"/>
  <c r="P77" i="1" s="1"/>
  <c r="Q89" i="1"/>
  <c r="R89" i="1"/>
  <c r="P89" i="1" s="1"/>
  <c r="R109" i="1"/>
  <c r="P109" i="1" s="1"/>
  <c r="R95" i="1"/>
  <c r="P95" i="1" s="1"/>
  <c r="R93" i="1"/>
  <c r="P93" i="1" s="1"/>
  <c r="R92" i="1"/>
  <c r="P92" i="1" s="1"/>
  <c r="R110" i="3"/>
  <c r="Q110" i="3"/>
  <c r="P110" i="3"/>
  <c r="O110" i="3"/>
  <c r="N110" i="3"/>
  <c r="M110" i="3"/>
  <c r="L110" i="3"/>
  <c r="K110" i="3"/>
  <c r="J110" i="3"/>
  <c r="I110" i="3"/>
  <c r="H110" i="3"/>
  <c r="B110" i="3"/>
  <c r="G110" i="3"/>
  <c r="S153" i="3"/>
  <c r="S154" i="3"/>
  <c r="S155" i="3"/>
  <c r="S156" i="3"/>
  <c r="S157" i="3"/>
  <c r="S158" i="3"/>
  <c r="S159" i="3"/>
  <c r="S160" i="3"/>
  <c r="S161" i="3"/>
  <c r="S162" i="3"/>
  <c r="S163" i="3"/>
  <c r="S164" i="3"/>
  <c r="S165" i="3"/>
  <c r="S166" i="3"/>
  <c r="S167" i="3"/>
  <c r="S168" i="3"/>
  <c r="C169" i="3"/>
  <c r="B169" i="3"/>
  <c r="X169" i="2"/>
  <c r="Y169" i="2"/>
  <c r="Z169" i="2"/>
  <c r="AA169" i="2"/>
  <c r="W153" i="2"/>
  <c r="W154" i="2"/>
  <c r="W155" i="2"/>
  <c r="W156" i="2"/>
  <c r="W157" i="2"/>
  <c r="W158" i="2"/>
  <c r="W159" i="2"/>
  <c r="W160" i="2"/>
  <c r="W161" i="2"/>
  <c r="W162" i="2"/>
  <c r="W163" i="2"/>
  <c r="W164" i="2"/>
  <c r="W165" i="2"/>
  <c r="W166" i="2"/>
  <c r="W167" i="2"/>
  <c r="W168" i="2"/>
  <c r="V169" i="2"/>
  <c r="U169" i="2"/>
  <c r="T169" i="2"/>
  <c r="S169" i="2"/>
  <c r="R169" i="2"/>
  <c r="Q169" i="2"/>
  <c r="P169" i="2"/>
  <c r="D153" i="3"/>
  <c r="D154" i="3"/>
  <c r="D155" i="3"/>
  <c r="D156" i="3"/>
  <c r="D157" i="3"/>
  <c r="D158" i="3"/>
  <c r="D159" i="3"/>
  <c r="D160" i="3"/>
  <c r="D161" i="3"/>
  <c r="D162" i="3"/>
  <c r="D163" i="3"/>
  <c r="D164" i="3"/>
  <c r="D165" i="3"/>
  <c r="D166" i="3"/>
  <c r="D167" i="3"/>
  <c r="D168" i="3"/>
  <c r="A153" i="3"/>
  <c r="A154" i="3"/>
  <c r="A155" i="3"/>
  <c r="A156" i="3"/>
  <c r="A157" i="3"/>
  <c r="A158" i="3"/>
  <c r="A159" i="3"/>
  <c r="A160" i="3"/>
  <c r="A161" i="3"/>
  <c r="A162" i="3"/>
  <c r="A163" i="3"/>
  <c r="A164" i="3"/>
  <c r="A165" i="3"/>
  <c r="A166" i="3"/>
  <c r="A167" i="3"/>
  <c r="A168" i="3"/>
  <c r="A153" i="2"/>
  <c r="A154" i="2"/>
  <c r="A155" i="2"/>
  <c r="A156" i="2"/>
  <c r="A157" i="2"/>
  <c r="A158" i="2"/>
  <c r="A159" i="2"/>
  <c r="A160" i="2"/>
  <c r="A161" i="2"/>
  <c r="A162" i="2"/>
  <c r="A163" i="2"/>
  <c r="A164" i="2"/>
  <c r="A165" i="2"/>
  <c r="A166" i="2"/>
  <c r="A167" i="2"/>
  <c r="A168" i="2"/>
  <c r="R153" i="1"/>
  <c r="P153" i="1" s="1"/>
  <c r="R154" i="1"/>
  <c r="P154" i="1" s="1"/>
  <c r="R155" i="1"/>
  <c r="P155" i="1" s="1"/>
  <c r="R156" i="1"/>
  <c r="P156" i="1" s="1"/>
  <c r="R157" i="1"/>
  <c r="P157" i="1" s="1"/>
  <c r="R158" i="1"/>
  <c r="P158" i="1" s="1"/>
  <c r="R159" i="1"/>
  <c r="P159" i="1" s="1"/>
  <c r="R160" i="1"/>
  <c r="P160" i="1" s="1"/>
  <c r="R161" i="1"/>
  <c r="P161" i="1" s="1"/>
  <c r="R162" i="1"/>
  <c r="P162" i="1" s="1"/>
  <c r="R163" i="1"/>
  <c r="P163" i="1" s="1"/>
  <c r="R164" i="1"/>
  <c r="P164" i="1" s="1"/>
  <c r="R165" i="1"/>
  <c r="P165" i="1" s="1"/>
  <c r="R166" i="1"/>
  <c r="P166" i="1" s="1"/>
  <c r="R167" i="1"/>
  <c r="P167" i="1" s="1"/>
  <c r="R168" i="1"/>
  <c r="P168" i="1" s="1"/>
  <c r="Q153" i="1"/>
  <c r="Q154" i="1"/>
  <c r="Q155" i="1"/>
  <c r="Q156" i="1"/>
  <c r="Q157" i="1"/>
  <c r="Q158" i="1"/>
  <c r="Q159" i="1"/>
  <c r="Q160" i="1"/>
  <c r="Q161" i="1"/>
  <c r="Q162" i="1"/>
  <c r="Q163" i="1"/>
  <c r="Q164" i="1"/>
  <c r="Q165" i="1"/>
  <c r="Q166" i="1"/>
  <c r="Q167" i="1"/>
  <c r="Q168" i="1"/>
  <c r="R146" i="1"/>
  <c r="P146" i="1" s="1"/>
  <c r="R147" i="1"/>
  <c r="P147" i="1" s="1"/>
  <c r="R144" i="1"/>
  <c r="Q146" i="1"/>
  <c r="Q147" i="1"/>
  <c r="S109" i="3"/>
  <c r="D86" i="3"/>
  <c r="D88" i="3"/>
  <c r="D89" i="3"/>
  <c r="D90" i="3"/>
  <c r="D91" i="3"/>
  <c r="D92" i="3"/>
  <c r="D93" i="3"/>
  <c r="D94" i="3"/>
  <c r="D95" i="3"/>
  <c r="D96" i="3"/>
  <c r="D97" i="3"/>
  <c r="D98" i="3"/>
  <c r="D99" i="3"/>
  <c r="D100" i="3"/>
  <c r="D101" i="3"/>
  <c r="D102" i="3"/>
  <c r="D103" i="3"/>
  <c r="D104" i="3"/>
  <c r="D105" i="3"/>
  <c r="D106" i="3"/>
  <c r="D107" i="3"/>
  <c r="D108" i="3"/>
  <c r="D109" i="3"/>
  <c r="B82" i="3"/>
  <c r="C82" i="3"/>
  <c r="W86" i="2"/>
  <c r="W89" i="2"/>
  <c r="W90" i="2"/>
  <c r="W91" i="2"/>
  <c r="W92" i="2"/>
  <c r="W93" i="2"/>
  <c r="W94" i="2"/>
  <c r="W95" i="2"/>
  <c r="W96" i="2"/>
  <c r="W97" i="2"/>
  <c r="W98" i="2"/>
  <c r="W99" i="2"/>
  <c r="W100" i="2"/>
  <c r="W101" i="2"/>
  <c r="W102" i="2"/>
  <c r="W103" i="2"/>
  <c r="W104" i="2"/>
  <c r="W105" i="2"/>
  <c r="W106" i="2"/>
  <c r="W107" i="2"/>
  <c r="W108" i="2"/>
  <c r="W109" i="2"/>
  <c r="AA110" i="2"/>
  <c r="Z110" i="2"/>
  <c r="Y110" i="2"/>
  <c r="X110" i="2"/>
  <c r="V110" i="2"/>
  <c r="U110" i="2"/>
  <c r="T110" i="2"/>
  <c r="S110" i="2"/>
  <c r="R110" i="2"/>
  <c r="Q110" i="2"/>
  <c r="P110" i="2"/>
  <c r="A86" i="3"/>
  <c r="A88" i="3"/>
  <c r="A89" i="3"/>
  <c r="A90" i="3"/>
  <c r="A91" i="3"/>
  <c r="A92" i="3"/>
  <c r="A93" i="3"/>
  <c r="A94" i="3"/>
  <c r="A95" i="3"/>
  <c r="A96" i="3"/>
  <c r="A97" i="3"/>
  <c r="A98" i="3"/>
  <c r="A99" i="3"/>
  <c r="A100" i="3"/>
  <c r="A101" i="3"/>
  <c r="A102" i="3"/>
  <c r="A103" i="3"/>
  <c r="A104" i="3"/>
  <c r="A105" i="3"/>
  <c r="A106" i="3"/>
  <c r="A107" i="3"/>
  <c r="A108" i="3"/>
  <c r="A109" i="3"/>
  <c r="A109" i="2"/>
  <c r="A95" i="2"/>
  <c r="A92" i="2"/>
  <c r="A93" i="2"/>
  <c r="A89" i="2"/>
  <c r="A55" i="2"/>
  <c r="A56" i="2"/>
  <c r="A57" i="2"/>
  <c r="A58" i="2"/>
  <c r="A59" i="2"/>
  <c r="Z32" i="2"/>
  <c r="D8" i="15"/>
  <c r="S170" i="2" l="1"/>
  <c r="R149" i="1"/>
  <c r="J11" i="14"/>
  <c r="F64" i="9"/>
  <c r="E68" i="9"/>
  <c r="E69" i="9"/>
  <c r="E70" i="9"/>
  <c r="E71" i="9"/>
  <c r="E72" i="9"/>
  <c r="E73" i="9"/>
  <c r="E67" i="9"/>
  <c r="E63" i="9"/>
  <c r="E62" i="9"/>
  <c r="E53" i="9"/>
  <c r="E54" i="9"/>
  <c r="E55" i="9"/>
  <c r="E56" i="9"/>
  <c r="E57" i="9"/>
  <c r="E58" i="9"/>
  <c r="E52" i="9"/>
  <c r="E40" i="9"/>
  <c r="E10" i="9"/>
  <c r="B41" i="9"/>
  <c r="B26" i="9"/>
  <c r="F80" i="9" l="1"/>
  <c r="I74" i="9"/>
  <c r="J74" i="9"/>
  <c r="G74" i="9"/>
  <c r="F74" i="9"/>
  <c r="B74" i="9"/>
  <c r="B64" i="9"/>
  <c r="I59" i="9"/>
  <c r="J59" i="9"/>
  <c r="F59" i="9"/>
  <c r="B59" i="9"/>
  <c r="I49" i="9"/>
  <c r="J49" i="9"/>
  <c r="F49" i="9"/>
  <c r="E45" i="9"/>
  <c r="E46" i="9"/>
  <c r="E47" i="9"/>
  <c r="E48" i="9"/>
  <c r="E44" i="9"/>
  <c r="B49" i="9"/>
  <c r="K41" i="9"/>
  <c r="K32" i="9"/>
  <c r="I32" i="9" l="1"/>
  <c r="J32" i="9"/>
  <c r="I41" i="9"/>
  <c r="J41" i="9"/>
  <c r="F41" i="9"/>
  <c r="E39" i="9"/>
  <c r="E38" i="9"/>
  <c r="E37" i="9"/>
  <c r="E36" i="9"/>
  <c r="E35" i="9"/>
  <c r="F32" i="9"/>
  <c r="E31" i="9"/>
  <c r="E30" i="9"/>
  <c r="E29" i="9"/>
  <c r="B32" i="9"/>
  <c r="F26" i="9"/>
  <c r="I26" i="9"/>
  <c r="J26" i="9"/>
  <c r="E25" i="9"/>
  <c r="E24" i="9"/>
  <c r="E23" i="9"/>
  <c r="B20" i="9"/>
  <c r="I20" i="9"/>
  <c r="J20" i="9"/>
  <c r="F20" i="9"/>
  <c r="E11" i="9"/>
  <c r="E12" i="9"/>
  <c r="E13" i="9"/>
  <c r="E14" i="9"/>
  <c r="E15" i="9"/>
  <c r="E16" i="9"/>
  <c r="E17" i="9"/>
  <c r="E18" i="9"/>
  <c r="E19" i="9"/>
  <c r="I81" i="9" l="1"/>
  <c r="F81" i="9"/>
  <c r="J81" i="9"/>
  <c r="B81" i="9"/>
  <c r="E20" i="9"/>
  <c r="U12" i="12"/>
  <c r="U28" i="12"/>
  <c r="U36" i="12"/>
  <c r="U41" i="12"/>
  <c r="U141" i="12"/>
  <c r="U148" i="12"/>
  <c r="U152" i="12"/>
  <c r="U181" i="12"/>
  <c r="D30" i="12" l="1"/>
  <c r="U30" i="12" s="1"/>
  <c r="D31" i="12"/>
  <c r="U31" i="12" s="1"/>
  <c r="D32" i="12"/>
  <c r="U32" i="12" s="1"/>
  <c r="D33" i="12"/>
  <c r="U33" i="12" s="1"/>
  <c r="B181" i="11"/>
  <c r="AP181" i="11" s="1"/>
  <c r="Z140" i="11"/>
  <c r="X27" i="11"/>
  <c r="Y27" i="11"/>
  <c r="Z27" i="11"/>
  <c r="AA27" i="11"/>
  <c r="W11" i="11"/>
  <c r="Z52" i="2"/>
  <c r="Y52" i="2"/>
  <c r="AA52" i="2"/>
  <c r="X52" i="2"/>
  <c r="Q34" i="12" l="1"/>
  <c r="O34" i="12"/>
  <c r="C73" i="18" l="1"/>
  <c r="D73" i="18"/>
  <c r="E73" i="18"/>
  <c r="G73" i="18"/>
  <c r="H73" i="18"/>
  <c r="J73" i="18"/>
  <c r="J64" i="18"/>
  <c r="H64" i="18"/>
  <c r="G64" i="18"/>
  <c r="J63" i="18"/>
  <c r="H63" i="18"/>
  <c r="G63" i="18"/>
  <c r="J55" i="18"/>
  <c r="H55" i="18"/>
  <c r="G55" i="18"/>
  <c r="E65" i="18"/>
  <c r="D65" i="18"/>
  <c r="C65" i="18"/>
  <c r="E64" i="18"/>
  <c r="D64" i="18"/>
  <c r="C64" i="18"/>
  <c r="E63" i="18"/>
  <c r="C63" i="18"/>
  <c r="J60" i="18"/>
  <c r="H60" i="18"/>
  <c r="G60" i="18"/>
  <c r="E60" i="18"/>
  <c r="D60" i="18"/>
  <c r="C60" i="18"/>
  <c r="J59" i="18"/>
  <c r="H59" i="18"/>
  <c r="G59" i="18"/>
  <c r="C59" i="18"/>
  <c r="E55" i="18"/>
  <c r="C55" i="18"/>
  <c r="J56" i="18"/>
  <c r="H56" i="18"/>
  <c r="G56" i="18"/>
  <c r="E56" i="18"/>
  <c r="D56" i="18"/>
  <c r="C56" i="18"/>
  <c r="J15" i="18"/>
  <c r="G36" i="18"/>
  <c r="G15" i="18"/>
  <c r="C40" i="18"/>
  <c r="D40" i="18"/>
  <c r="E40" i="18"/>
  <c r="G40" i="18"/>
  <c r="H40" i="18"/>
  <c r="J40" i="18"/>
  <c r="I64" i="18" l="1"/>
  <c r="K64" i="18" s="1"/>
  <c r="I63" i="18"/>
  <c r="K63" i="18" s="1"/>
  <c r="I73" i="18"/>
  <c r="K73" i="18" s="1"/>
  <c r="F73" i="18"/>
  <c r="F65" i="18"/>
  <c r="F60" i="18"/>
  <c r="I60" i="18"/>
  <c r="K60" i="18" s="1"/>
  <c r="I56" i="18"/>
  <c r="K56" i="18" s="1"/>
  <c r="I59" i="18"/>
  <c r="K59" i="18" s="1"/>
  <c r="F64" i="18"/>
  <c r="F59" i="18"/>
  <c r="I65" i="18"/>
  <c r="K65" i="18" s="1"/>
  <c r="I55" i="18"/>
  <c r="K55" i="18" s="1"/>
  <c r="F56" i="18"/>
  <c r="F40" i="18"/>
  <c r="I40" i="18"/>
  <c r="K40" i="18" s="1"/>
  <c r="B16" i="16"/>
  <c r="B15" i="16"/>
  <c r="F29" i="15"/>
  <c r="F13" i="15"/>
  <c r="F14" i="15"/>
  <c r="F15" i="15"/>
  <c r="E29" i="15"/>
  <c r="C29" i="15"/>
  <c r="E13" i="15"/>
  <c r="E14" i="15"/>
  <c r="E15" i="15"/>
  <c r="C13" i="15"/>
  <c r="C14" i="15"/>
  <c r="C15" i="15"/>
  <c r="B29" i="15"/>
  <c r="B26" i="15"/>
  <c r="B27" i="15"/>
  <c r="B28" i="15"/>
  <c r="B25" i="15"/>
  <c r="B24" i="15"/>
  <c r="B23" i="15"/>
  <c r="B22" i="15"/>
  <c r="B21" i="15"/>
  <c r="B20" i="15"/>
  <c r="B19" i="15"/>
  <c r="B18" i="15"/>
  <c r="B17" i="15"/>
  <c r="B16" i="15"/>
  <c r="B15" i="15"/>
  <c r="B14" i="15"/>
  <c r="B13" i="15"/>
  <c r="B12" i="15"/>
  <c r="B11" i="15"/>
  <c r="B10" i="15"/>
  <c r="C10" i="15"/>
  <c r="B9" i="15"/>
  <c r="B8" i="15"/>
  <c r="C8" i="15"/>
  <c r="K58" i="13"/>
  <c r="B31" i="15" l="1"/>
  <c r="G13" i="15"/>
  <c r="G14" i="15"/>
  <c r="G15" i="15"/>
  <c r="I34" i="12" l="1"/>
  <c r="J34" i="12"/>
  <c r="H34" i="12"/>
  <c r="G34" i="12"/>
  <c r="F34" i="12"/>
  <c r="E34" i="12"/>
  <c r="D29" i="12" l="1"/>
  <c r="U29" i="12" s="1"/>
  <c r="C34" i="12"/>
  <c r="B34" i="12"/>
  <c r="A30" i="12"/>
  <c r="A31" i="12"/>
  <c r="A32" i="12"/>
  <c r="A33" i="12"/>
  <c r="AJ32" i="11"/>
  <c r="AJ33" i="11"/>
  <c r="AJ34" i="11"/>
  <c r="AJ31" i="11"/>
  <c r="AL31" i="11"/>
  <c r="AL32" i="11"/>
  <c r="AL33" i="11"/>
  <c r="AL34" i="11"/>
  <c r="AH35" i="11"/>
  <c r="AI35" i="11"/>
  <c r="AF32" i="11"/>
  <c r="AF33" i="11"/>
  <c r="AF34" i="11"/>
  <c r="AF31" i="11"/>
  <c r="AF35" i="11" l="1"/>
  <c r="AF43" i="11"/>
  <c r="AG43" i="11"/>
  <c r="AJ43" i="11"/>
  <c r="AK43" i="11"/>
  <c r="AL43" i="11"/>
  <c r="AF44" i="11"/>
  <c r="AG44" i="11"/>
  <c r="AJ44" i="11"/>
  <c r="AK44" i="11"/>
  <c r="AL44" i="11"/>
  <c r="AF45" i="11"/>
  <c r="AG45" i="11"/>
  <c r="AJ45" i="11"/>
  <c r="AK45" i="11"/>
  <c r="AL45" i="11"/>
  <c r="AF46" i="11"/>
  <c r="AG46" i="11"/>
  <c r="AJ46" i="11"/>
  <c r="AK46" i="11"/>
  <c r="AL46" i="11"/>
  <c r="Y35" i="11"/>
  <c r="Z35" i="11"/>
  <c r="AA35" i="11"/>
  <c r="X35" i="11"/>
  <c r="W31" i="11"/>
  <c r="W32" i="11"/>
  <c r="W33" i="11"/>
  <c r="W34" i="11"/>
  <c r="W30" i="11"/>
  <c r="U35" i="11"/>
  <c r="V35" i="11"/>
  <c r="T35" i="11"/>
  <c r="S35" i="11"/>
  <c r="W38" i="11"/>
  <c r="W39" i="11"/>
  <c r="E35" i="11"/>
  <c r="F35" i="11"/>
  <c r="G35" i="11"/>
  <c r="H35" i="11"/>
  <c r="I35" i="11"/>
  <c r="J35" i="11"/>
  <c r="K35" i="11"/>
  <c r="L35" i="11"/>
  <c r="M35" i="11"/>
  <c r="N35" i="11"/>
  <c r="O35" i="11"/>
  <c r="P35" i="11"/>
  <c r="Q35" i="11"/>
  <c r="R35" i="11"/>
  <c r="D35" i="11"/>
  <c r="C35" i="11"/>
  <c r="B34" i="11"/>
  <c r="AP34" i="11" s="1"/>
  <c r="B31" i="11"/>
  <c r="AP31" i="11" s="1"/>
  <c r="B32" i="11"/>
  <c r="AP32" i="11" s="1"/>
  <c r="B33" i="11"/>
  <c r="AP33" i="11" s="1"/>
  <c r="W35" i="11" l="1"/>
  <c r="R36" i="11"/>
  <c r="D26" i="10" l="1"/>
  <c r="G34" i="10"/>
  <c r="H34" i="10"/>
  <c r="I34" i="10"/>
  <c r="J34" i="10"/>
  <c r="K34" i="10"/>
  <c r="L34" i="10"/>
  <c r="M34" i="10"/>
  <c r="N34" i="10"/>
  <c r="O34" i="10"/>
  <c r="P34" i="10"/>
  <c r="Q34" i="10"/>
  <c r="F34" i="10"/>
  <c r="E34" i="10"/>
  <c r="D34" i="10"/>
  <c r="T30" i="10"/>
  <c r="T31" i="10"/>
  <c r="T32" i="10"/>
  <c r="T33" i="10"/>
  <c r="R30" i="10" l="1"/>
  <c r="AC31" i="11" s="1"/>
  <c r="AE31" i="11"/>
  <c r="S31" i="10"/>
  <c r="AD32" i="11" s="1"/>
  <c r="AE32" i="11"/>
  <c r="R33" i="10"/>
  <c r="AC34" i="11" s="1"/>
  <c r="AE34" i="11"/>
  <c r="R32" i="10"/>
  <c r="AC33" i="11" s="1"/>
  <c r="AE33" i="11"/>
  <c r="S32" i="10"/>
  <c r="AD33" i="11" s="1"/>
  <c r="R31" i="10"/>
  <c r="AC32" i="11" s="1"/>
  <c r="S33" i="10"/>
  <c r="AD34" i="11" s="1"/>
  <c r="S30" i="10"/>
  <c r="AD31" i="11" s="1"/>
  <c r="E78" i="9" l="1"/>
  <c r="B40" i="18" l="1"/>
  <c r="E27" i="6" l="1"/>
  <c r="F27" i="6"/>
  <c r="G27" i="6"/>
  <c r="H27" i="6"/>
  <c r="I27" i="6"/>
  <c r="J27" i="6"/>
  <c r="K27" i="6"/>
  <c r="L27" i="6"/>
  <c r="M27" i="6"/>
  <c r="N27" i="6"/>
  <c r="O27" i="6"/>
  <c r="P27" i="6"/>
  <c r="Q27" i="6"/>
  <c r="E11" i="6"/>
  <c r="S182" i="3" l="1"/>
  <c r="S183" i="3"/>
  <c r="S184" i="3"/>
  <c r="S185" i="3"/>
  <c r="S186" i="3"/>
  <c r="S187" i="3"/>
  <c r="S188" i="3"/>
  <c r="S189" i="3"/>
  <c r="S190" i="3"/>
  <c r="S191" i="3"/>
  <c r="S192" i="3"/>
  <c r="S193" i="3"/>
  <c r="S194" i="3"/>
  <c r="S195" i="3"/>
  <c r="S196" i="3"/>
  <c r="S197" i="3"/>
  <c r="S198" i="3"/>
  <c r="S199" i="3"/>
  <c r="S200" i="3"/>
  <c r="A199" i="3"/>
  <c r="A200" i="3"/>
  <c r="A182" i="3"/>
  <c r="A183" i="3"/>
  <c r="A184" i="3"/>
  <c r="A185" i="3"/>
  <c r="A186" i="3"/>
  <c r="A187" i="3"/>
  <c r="A188" i="3"/>
  <c r="A189" i="3"/>
  <c r="A190" i="3"/>
  <c r="A191" i="3"/>
  <c r="A192" i="3"/>
  <c r="A193" i="3"/>
  <c r="A194" i="3"/>
  <c r="A195" i="3"/>
  <c r="A196" i="3"/>
  <c r="A197" i="3"/>
  <c r="A198" i="3"/>
  <c r="AG52" i="2"/>
  <c r="AH52" i="2"/>
  <c r="AK36" i="2"/>
  <c r="AK37" i="2"/>
  <c r="AK38" i="2"/>
  <c r="AK39" i="2"/>
  <c r="AK40" i="2"/>
  <c r="AK41" i="2"/>
  <c r="AK42" i="2"/>
  <c r="AK43" i="2"/>
  <c r="AK44" i="2"/>
  <c r="AK45" i="2"/>
  <c r="AK46" i="2"/>
  <c r="AK47" i="2"/>
  <c r="AK48" i="2"/>
  <c r="AK49" i="2"/>
  <c r="AK50" i="2"/>
  <c r="AK51" i="2"/>
  <c r="AK185" i="2"/>
  <c r="AK186" i="2"/>
  <c r="AK187" i="2"/>
  <c r="AK188" i="2"/>
  <c r="AK189" i="2"/>
  <c r="AK190" i="2"/>
  <c r="AK191" i="2"/>
  <c r="AK192" i="2"/>
  <c r="AK193" i="2"/>
  <c r="AK194" i="2"/>
  <c r="AK195" i="2"/>
  <c r="AK196" i="2"/>
  <c r="AK197" i="2"/>
  <c r="AK198" i="2"/>
  <c r="AK199" i="2"/>
  <c r="AK200" i="2"/>
  <c r="AK201" i="2"/>
  <c r="AK202" i="2"/>
  <c r="AK203" i="2"/>
  <c r="AJ185" i="2"/>
  <c r="AJ186" i="2"/>
  <c r="AJ187" i="2"/>
  <c r="AJ188" i="2"/>
  <c r="AJ189" i="2"/>
  <c r="AJ190" i="2"/>
  <c r="AJ191" i="2"/>
  <c r="AJ192" i="2"/>
  <c r="AJ193" i="2"/>
  <c r="AJ194" i="2"/>
  <c r="AJ195" i="2"/>
  <c r="B63" i="18" s="1"/>
  <c r="AJ196" i="2"/>
  <c r="AJ197" i="2"/>
  <c r="AJ198" i="2"/>
  <c r="AJ199" i="2"/>
  <c r="AJ200" i="2"/>
  <c r="AJ201" i="2"/>
  <c r="AJ202" i="2"/>
  <c r="B65" i="18" s="1"/>
  <c r="AJ203" i="2"/>
  <c r="AI185" i="2"/>
  <c r="AI186" i="2"/>
  <c r="AI187" i="2"/>
  <c r="AI188" i="2"/>
  <c r="AI189" i="2"/>
  <c r="AI190" i="2"/>
  <c r="AI191" i="2"/>
  <c r="AI192" i="2"/>
  <c r="AI193" i="2"/>
  <c r="AI194" i="2"/>
  <c r="AI195" i="2"/>
  <c r="AI196" i="2"/>
  <c r="AI197" i="2"/>
  <c r="AI198" i="2"/>
  <c r="AI199" i="2"/>
  <c r="AI200" i="2"/>
  <c r="AI201" i="2"/>
  <c r="AI202" i="2"/>
  <c r="AI203" i="2"/>
  <c r="AF185" i="2"/>
  <c r="AF186" i="2"/>
  <c r="AF187" i="2"/>
  <c r="AF188" i="2"/>
  <c r="AF189" i="2"/>
  <c r="AF190" i="2"/>
  <c r="AF191" i="2"/>
  <c r="AF192" i="2"/>
  <c r="AF193" i="2"/>
  <c r="AF194" i="2"/>
  <c r="AF196" i="2"/>
  <c r="AF197" i="2"/>
  <c r="AF198" i="2"/>
  <c r="AF199" i="2"/>
  <c r="AF200" i="2"/>
  <c r="AF201" i="2"/>
  <c r="AF202" i="2"/>
  <c r="AF203" i="2"/>
  <c r="AE185" i="2"/>
  <c r="AE186" i="2"/>
  <c r="AE187" i="2"/>
  <c r="AE188" i="2"/>
  <c r="AE189" i="2"/>
  <c r="AE190" i="2"/>
  <c r="AE191" i="2"/>
  <c r="AE192" i="2"/>
  <c r="AE193" i="2"/>
  <c r="AE194" i="2"/>
  <c r="AE195" i="2"/>
  <c r="AE196" i="2"/>
  <c r="AE197" i="2"/>
  <c r="AE198" i="2"/>
  <c r="AE199" i="2"/>
  <c r="AE200" i="2"/>
  <c r="AE201" i="2"/>
  <c r="AE202" i="2"/>
  <c r="AE203" i="2"/>
  <c r="X204" i="2"/>
  <c r="Y204" i="2"/>
  <c r="Z204" i="2"/>
  <c r="AA204" i="2"/>
  <c r="D52" i="2"/>
  <c r="E52" i="2"/>
  <c r="F52" i="2"/>
  <c r="G52" i="2"/>
  <c r="H52" i="2"/>
  <c r="I52" i="2"/>
  <c r="J52" i="2"/>
  <c r="K52" i="2"/>
  <c r="L52" i="2"/>
  <c r="M52" i="2"/>
  <c r="N52" i="2"/>
  <c r="O52" i="2"/>
  <c r="C52" i="2"/>
  <c r="D63" i="18"/>
  <c r="F63" i="18" s="1"/>
  <c r="W185" i="2"/>
  <c r="W186" i="2"/>
  <c r="W187" i="2"/>
  <c r="W188" i="2"/>
  <c r="W189" i="2"/>
  <c r="W190" i="2"/>
  <c r="W191" i="2"/>
  <c r="W192" i="2"/>
  <c r="W193" i="2"/>
  <c r="W194" i="2"/>
  <c r="W196" i="2"/>
  <c r="W197" i="2"/>
  <c r="W198" i="2"/>
  <c r="W199" i="2"/>
  <c r="W200" i="2"/>
  <c r="W201" i="2"/>
  <c r="W202" i="2"/>
  <c r="W203" i="2"/>
  <c r="G204" i="2"/>
  <c r="A185" i="2"/>
  <c r="A186" i="2"/>
  <c r="A187" i="2"/>
  <c r="A188" i="2"/>
  <c r="A189" i="2"/>
  <c r="A190" i="2"/>
  <c r="A191" i="2"/>
  <c r="A192" i="2"/>
  <c r="A193" i="2"/>
  <c r="A194" i="2"/>
  <c r="A195" i="2"/>
  <c r="A63" i="18" s="1"/>
  <c r="A196" i="2"/>
  <c r="A197" i="2"/>
  <c r="A198" i="2"/>
  <c r="A199" i="2"/>
  <c r="A200" i="2"/>
  <c r="A201" i="2"/>
  <c r="A202" i="2"/>
  <c r="A65" i="18" s="1"/>
  <c r="A203" i="2"/>
  <c r="F204" i="2"/>
  <c r="H204" i="2"/>
  <c r="I204" i="2"/>
  <c r="J204" i="2"/>
  <c r="K204" i="2"/>
  <c r="L204" i="2"/>
  <c r="M204" i="2"/>
  <c r="N204" i="2"/>
  <c r="O204" i="2"/>
  <c r="P50" i="1"/>
  <c r="AB50" i="2" s="1"/>
  <c r="Q50" i="1"/>
  <c r="AC50" i="2" s="1"/>
  <c r="R187" i="1"/>
  <c r="AD190" i="2" s="1"/>
  <c r="R188" i="1"/>
  <c r="AD191" i="2" s="1"/>
  <c r="R189" i="1"/>
  <c r="P189" i="1" s="1"/>
  <c r="AB192" i="2" s="1"/>
  <c r="R190" i="1"/>
  <c r="P190" i="1" s="1"/>
  <c r="AB193" i="2" s="1"/>
  <c r="R191" i="1"/>
  <c r="AD194" i="2" s="1"/>
  <c r="R192" i="1"/>
  <c r="AD195" i="2" s="1"/>
  <c r="R193" i="1"/>
  <c r="P193" i="1" s="1"/>
  <c r="AB196" i="2" s="1"/>
  <c r="R194" i="1"/>
  <c r="P194" i="1" s="1"/>
  <c r="AB197" i="2" s="1"/>
  <c r="R195" i="1"/>
  <c r="P195" i="1" s="1"/>
  <c r="AB198" i="2" s="1"/>
  <c r="R196" i="1"/>
  <c r="P196" i="1" s="1"/>
  <c r="AB199" i="2" s="1"/>
  <c r="R197" i="1"/>
  <c r="P197" i="1" s="1"/>
  <c r="AB200" i="2" s="1"/>
  <c r="R198" i="1"/>
  <c r="P198" i="1" s="1"/>
  <c r="AB201" i="2" s="1"/>
  <c r="R199" i="1"/>
  <c r="AD202" i="2" s="1"/>
  <c r="R200" i="1"/>
  <c r="AD203" i="2" s="1"/>
  <c r="Q182" i="1"/>
  <c r="AC185" i="2" s="1"/>
  <c r="Q183" i="1"/>
  <c r="AC186" i="2" s="1"/>
  <c r="Q184" i="1"/>
  <c r="AC187" i="2" s="1"/>
  <c r="Q185" i="1"/>
  <c r="AC188" i="2" s="1"/>
  <c r="Q186" i="1"/>
  <c r="AC189" i="2" s="1"/>
  <c r="Q187" i="1"/>
  <c r="AC190" i="2" s="1"/>
  <c r="Q188" i="1"/>
  <c r="AC191" i="2" s="1"/>
  <c r="Q189" i="1"/>
  <c r="AC192" i="2" s="1"/>
  <c r="Q190" i="1"/>
  <c r="AC193" i="2" s="1"/>
  <c r="Q191" i="1"/>
  <c r="AC194" i="2" s="1"/>
  <c r="Q192" i="1"/>
  <c r="AC195" i="2" s="1"/>
  <c r="Q193" i="1"/>
  <c r="AC196" i="2" s="1"/>
  <c r="Q194" i="1"/>
  <c r="AC197" i="2" s="1"/>
  <c r="Q195" i="1"/>
  <c r="AC198" i="2" s="1"/>
  <c r="Q196" i="1"/>
  <c r="AC199" i="2" s="1"/>
  <c r="Q197" i="1"/>
  <c r="AC200" i="2" s="1"/>
  <c r="Q198" i="1"/>
  <c r="AC201" i="2" s="1"/>
  <c r="Q199" i="1"/>
  <c r="AC202" i="2" s="1"/>
  <c r="Q200" i="1"/>
  <c r="AC203" i="2" s="1"/>
  <c r="S56" i="3"/>
  <c r="S57" i="3"/>
  <c r="S58" i="3"/>
  <c r="S59" i="3"/>
  <c r="S60" i="3"/>
  <c r="S61" i="3"/>
  <c r="S62" i="3"/>
  <c r="S63" i="3"/>
  <c r="S64" i="3"/>
  <c r="S65" i="3"/>
  <c r="S66" i="3"/>
  <c r="S67" i="3"/>
  <c r="S68" i="3"/>
  <c r="S69" i="3"/>
  <c r="S70" i="3"/>
  <c r="D56" i="3"/>
  <c r="D57" i="3"/>
  <c r="D58" i="3"/>
  <c r="D59" i="3"/>
  <c r="D60" i="3"/>
  <c r="D61" i="3"/>
  <c r="D62" i="3"/>
  <c r="D63" i="3"/>
  <c r="D64" i="3"/>
  <c r="D65" i="3"/>
  <c r="D66" i="3"/>
  <c r="D67" i="3"/>
  <c r="D68" i="3"/>
  <c r="D69" i="3"/>
  <c r="D70" i="3"/>
  <c r="A56" i="3"/>
  <c r="A57" i="3"/>
  <c r="A58" i="3"/>
  <c r="A59" i="3"/>
  <c r="A60" i="3"/>
  <c r="A61" i="3"/>
  <c r="A62" i="3"/>
  <c r="A63" i="3"/>
  <c r="A64" i="3"/>
  <c r="A65" i="3"/>
  <c r="A66" i="3"/>
  <c r="A67" i="3"/>
  <c r="A68" i="3"/>
  <c r="A69" i="3"/>
  <c r="A70" i="3"/>
  <c r="R56" i="1"/>
  <c r="P56" i="1" s="1"/>
  <c r="AB56" i="2" s="1"/>
  <c r="R57" i="1"/>
  <c r="P57" i="1" s="1"/>
  <c r="AB57" i="2" s="1"/>
  <c r="R58" i="1"/>
  <c r="AD58" i="2" s="1"/>
  <c r="R59" i="1"/>
  <c r="P59" i="1" s="1"/>
  <c r="AB59" i="2" s="1"/>
  <c r="R60" i="1"/>
  <c r="AD60" i="2" s="1"/>
  <c r="R61" i="1"/>
  <c r="P61" i="1" s="1"/>
  <c r="AB61" i="2" s="1"/>
  <c r="R62" i="1"/>
  <c r="P62" i="1" s="1"/>
  <c r="AB62" i="2" s="1"/>
  <c r="R63" i="1"/>
  <c r="P63" i="1" s="1"/>
  <c r="AB63" i="2" s="1"/>
  <c r="R64" i="1"/>
  <c r="P64" i="1" s="1"/>
  <c r="AB64" i="2" s="1"/>
  <c r="R65" i="1"/>
  <c r="AD65" i="2" s="1"/>
  <c r="R66" i="1"/>
  <c r="P66" i="1" s="1"/>
  <c r="AB66" i="2" s="1"/>
  <c r="R67" i="1"/>
  <c r="P67" i="1" s="1"/>
  <c r="AB67" i="2" s="1"/>
  <c r="R68" i="1"/>
  <c r="AD68" i="2" s="1"/>
  <c r="R69" i="1"/>
  <c r="AD69" i="2" s="1"/>
  <c r="R70" i="1"/>
  <c r="AD70" i="2" s="1"/>
  <c r="Q56" i="1"/>
  <c r="AC56" i="2" s="1"/>
  <c r="Q57" i="1"/>
  <c r="AC57" i="2" s="1"/>
  <c r="Q58" i="1"/>
  <c r="AC58" i="2" s="1"/>
  <c r="Q59" i="1"/>
  <c r="AC59" i="2" s="1"/>
  <c r="Q60" i="1"/>
  <c r="AC60" i="2" s="1"/>
  <c r="Q61" i="1"/>
  <c r="AC61" i="2" s="1"/>
  <c r="Q62" i="1"/>
  <c r="AC62" i="2" s="1"/>
  <c r="Q63" i="1"/>
  <c r="AC63" i="2" s="1"/>
  <c r="Q64" i="1"/>
  <c r="AC64" i="2" s="1"/>
  <c r="Q65" i="1"/>
  <c r="AC65" i="2" s="1"/>
  <c r="Q66" i="1"/>
  <c r="AC66" i="2" s="1"/>
  <c r="Q67" i="1"/>
  <c r="AC67" i="2" s="1"/>
  <c r="Q68" i="1"/>
  <c r="AC68" i="2" s="1"/>
  <c r="Q69" i="1"/>
  <c r="AC69" i="2" s="1"/>
  <c r="Q70" i="1"/>
  <c r="AC70" i="2" s="1"/>
  <c r="F71" i="2"/>
  <c r="G71" i="2"/>
  <c r="H71" i="2"/>
  <c r="I71" i="2"/>
  <c r="J71" i="2"/>
  <c r="K71" i="2"/>
  <c r="L71" i="2"/>
  <c r="M71" i="2"/>
  <c r="N71" i="2"/>
  <c r="O71" i="2"/>
  <c r="E71" i="2"/>
  <c r="AF56" i="2"/>
  <c r="AF57" i="2"/>
  <c r="AF58" i="2"/>
  <c r="AF60" i="2"/>
  <c r="AF61" i="2"/>
  <c r="AF62" i="2"/>
  <c r="AF63" i="2"/>
  <c r="AF64" i="2"/>
  <c r="AF65" i="2"/>
  <c r="AF66" i="2"/>
  <c r="AF67" i="2"/>
  <c r="AF68" i="2"/>
  <c r="AF69" i="2"/>
  <c r="AF70" i="2"/>
  <c r="AE56" i="2"/>
  <c r="AE57" i="2"/>
  <c r="AE58" i="2"/>
  <c r="AE59" i="2"/>
  <c r="AE60" i="2"/>
  <c r="AE61" i="2"/>
  <c r="AE62" i="2"/>
  <c r="AE63" i="2"/>
  <c r="AE64" i="2"/>
  <c r="AE65" i="2"/>
  <c r="AE66" i="2"/>
  <c r="AE67" i="2"/>
  <c r="AE68" i="2"/>
  <c r="AE69" i="2"/>
  <c r="AE70" i="2"/>
  <c r="AJ56" i="2"/>
  <c r="AJ57" i="2"/>
  <c r="AJ58" i="2"/>
  <c r="AJ59" i="2"/>
  <c r="B55" i="18" s="1"/>
  <c r="AJ60" i="2"/>
  <c r="AJ61" i="2"/>
  <c r="B56" i="18" s="1"/>
  <c r="AJ62" i="2"/>
  <c r="AJ63" i="2"/>
  <c r="AJ64" i="2"/>
  <c r="AJ65" i="2"/>
  <c r="AJ66" i="2"/>
  <c r="B60" i="18" s="1"/>
  <c r="AJ67" i="2"/>
  <c r="AJ68" i="2"/>
  <c r="AJ69" i="2"/>
  <c r="AJ70" i="2"/>
  <c r="AI56" i="2"/>
  <c r="AI57" i="2"/>
  <c r="AI58" i="2"/>
  <c r="AI59" i="2"/>
  <c r="AI60" i="2"/>
  <c r="AI61" i="2"/>
  <c r="AI62" i="2"/>
  <c r="AI63" i="2"/>
  <c r="AI64" i="2"/>
  <c r="AI65" i="2"/>
  <c r="AI66" i="2"/>
  <c r="AI67" i="2"/>
  <c r="AI68" i="2"/>
  <c r="AI69" i="2"/>
  <c r="AI70" i="2"/>
  <c r="AK56" i="2"/>
  <c r="AK57" i="2"/>
  <c r="AK58" i="2"/>
  <c r="AK59" i="2"/>
  <c r="AK60" i="2"/>
  <c r="AK61" i="2"/>
  <c r="AK62" i="2"/>
  <c r="AK63" i="2"/>
  <c r="AK64" i="2"/>
  <c r="AK65" i="2"/>
  <c r="AK66" i="2"/>
  <c r="AK67" i="2"/>
  <c r="AK68" i="2"/>
  <c r="AK69" i="2"/>
  <c r="AK70" i="2"/>
  <c r="AG71" i="2"/>
  <c r="AH71" i="2"/>
  <c r="W70" i="2"/>
  <c r="AD61" i="2" l="1"/>
  <c r="P199" i="1"/>
  <c r="AB202" i="2" s="1"/>
  <c r="P191" i="1"/>
  <c r="AB194" i="2" s="1"/>
  <c r="W195" i="2"/>
  <c r="AD64" i="2"/>
  <c r="P65" i="1"/>
  <c r="AB65" i="2" s="1"/>
  <c r="AD201" i="2"/>
  <c r="AD57" i="2"/>
  <c r="P192" i="1"/>
  <c r="AB195" i="2" s="1"/>
  <c r="AD56" i="2"/>
  <c r="P200" i="1"/>
  <c r="AB203" i="2" s="1"/>
  <c r="AD196" i="2"/>
  <c r="P68" i="1"/>
  <c r="AB68" i="2" s="1"/>
  <c r="AD193" i="2"/>
  <c r="P60" i="1"/>
  <c r="AB60" i="2" s="1"/>
  <c r="P187" i="1"/>
  <c r="AB190" i="2" s="1"/>
  <c r="AD200" i="2"/>
  <c r="AD192" i="2"/>
  <c r="P188" i="1"/>
  <c r="AB191" i="2" s="1"/>
  <c r="D55" i="18"/>
  <c r="F55" i="18" s="1"/>
  <c r="AD199" i="2"/>
  <c r="AD198" i="2"/>
  <c r="AD197" i="2"/>
  <c r="AF195" i="2"/>
  <c r="AF59" i="2"/>
  <c r="P70" i="1"/>
  <c r="AB70" i="2" s="1"/>
  <c r="AD62" i="2"/>
  <c r="P69" i="1"/>
  <c r="AB69" i="2" s="1"/>
  <c r="AD66" i="2"/>
  <c r="P58" i="1"/>
  <c r="AB58" i="2" s="1"/>
  <c r="AD67" i="2"/>
  <c r="AD63" i="2"/>
  <c r="AD59" i="2"/>
  <c r="W56" i="2" l="1"/>
  <c r="W57" i="2"/>
  <c r="W58" i="2"/>
  <c r="W59" i="2"/>
  <c r="W60" i="2"/>
  <c r="W61" i="2"/>
  <c r="W62" i="2"/>
  <c r="W63" i="2"/>
  <c r="W64" i="2"/>
  <c r="W65" i="2"/>
  <c r="W66" i="2"/>
  <c r="W67" i="2"/>
  <c r="W68" i="2"/>
  <c r="W69" i="2"/>
  <c r="D71" i="2"/>
  <c r="A70" i="2"/>
  <c r="A55" i="18"/>
  <c r="A60" i="2"/>
  <c r="A61" i="2"/>
  <c r="A56" i="18" s="1"/>
  <c r="A62" i="2"/>
  <c r="A63" i="2"/>
  <c r="A64" i="2"/>
  <c r="A65" i="2"/>
  <c r="A66" i="2"/>
  <c r="A60" i="18" s="1"/>
  <c r="A67" i="2"/>
  <c r="A68" i="2"/>
  <c r="A69" i="2"/>
  <c r="AD102" i="2"/>
  <c r="AD105" i="2"/>
  <c r="A86" i="2"/>
  <c r="A88" i="2"/>
  <c r="A90" i="2"/>
  <c r="A91" i="2"/>
  <c r="A94" i="2"/>
  <c r="A96" i="2"/>
  <c r="A59" i="18" s="1"/>
  <c r="A97" i="2"/>
  <c r="A98" i="2"/>
  <c r="A99" i="2"/>
  <c r="A100" i="2"/>
  <c r="A101" i="2"/>
  <c r="A102" i="2"/>
  <c r="A103" i="2"/>
  <c r="A104" i="2"/>
  <c r="A105" i="2"/>
  <c r="A106" i="2"/>
  <c r="A107" i="2"/>
  <c r="A108" i="2"/>
  <c r="AC94" i="2"/>
  <c r="AC96" i="2"/>
  <c r="Q97" i="1"/>
  <c r="AC97" i="2" s="1"/>
  <c r="Q98" i="1"/>
  <c r="AC98" i="2" s="1"/>
  <c r="Q99" i="1"/>
  <c r="AC99" i="2" s="1"/>
  <c r="Q100" i="1"/>
  <c r="AC100" i="2" s="1"/>
  <c r="Q101" i="1"/>
  <c r="AC101" i="2" s="1"/>
  <c r="Q102" i="1"/>
  <c r="AC102" i="2" s="1"/>
  <c r="Q103" i="1"/>
  <c r="AC103" i="2" s="1"/>
  <c r="Q104" i="1"/>
  <c r="AC104" i="2" s="1"/>
  <c r="Q105" i="1"/>
  <c r="AC105" i="2" s="1"/>
  <c r="Q106" i="1"/>
  <c r="AC106" i="2" s="1"/>
  <c r="Q107" i="1"/>
  <c r="AC107" i="2" s="1"/>
  <c r="Q108" i="1"/>
  <c r="AC108" i="2" s="1"/>
  <c r="P102" i="1"/>
  <c r="AB102" i="2" s="1"/>
  <c r="P105" i="1"/>
  <c r="AB105" i="2" s="1"/>
  <c r="C110" i="1"/>
  <c r="D110" i="1"/>
  <c r="E110" i="1"/>
  <c r="S74" i="3"/>
  <c r="A75" i="3"/>
  <c r="A76" i="3"/>
  <c r="A77" i="3"/>
  <c r="A78" i="3"/>
  <c r="A79" i="3"/>
  <c r="A80" i="3"/>
  <c r="A81" i="3"/>
  <c r="AA75" i="2"/>
  <c r="AA76" i="2"/>
  <c r="AA77" i="2"/>
  <c r="AA78" i="2"/>
  <c r="AA80" i="2"/>
  <c r="AA81" i="2"/>
  <c r="AA74" i="2"/>
  <c r="Z77" i="2"/>
  <c r="Z81" i="2"/>
  <c r="A75" i="2"/>
  <c r="A76" i="2"/>
  <c r="A77" i="2"/>
  <c r="A78" i="2"/>
  <c r="A79" i="2"/>
  <c r="A64" i="18" s="1"/>
  <c r="A80" i="2"/>
  <c r="A81" i="2"/>
  <c r="S50" i="3" l="1"/>
  <c r="D50" i="3"/>
  <c r="W51" i="2"/>
  <c r="V52" i="2"/>
  <c r="W35" i="2"/>
  <c r="W50" i="2"/>
  <c r="W49" i="2"/>
  <c r="U52" i="2" l="1"/>
  <c r="S52" i="2"/>
  <c r="S53" i="2" l="1"/>
  <c r="H23" i="38"/>
  <c r="H17" i="38"/>
  <c r="H11" i="38"/>
  <c r="G144" i="12" l="1"/>
  <c r="K48" i="29" l="1"/>
  <c r="J48" i="29"/>
  <c r="C48" i="29"/>
  <c r="B48" i="29"/>
  <c r="G31" i="38"/>
  <c r="H31" i="38" s="1"/>
  <c r="F32" i="38"/>
  <c r="G32" i="38" s="1"/>
  <c r="H32" i="38" s="1"/>
  <c r="N48" i="29" l="1"/>
  <c r="G23" i="38"/>
  <c r="G17" i="38"/>
  <c r="G11" i="38"/>
  <c r="J110" i="18" l="1"/>
  <c r="H110" i="18"/>
  <c r="G110" i="18"/>
  <c r="J77" i="18"/>
  <c r="H77" i="18"/>
  <c r="G77" i="18"/>
  <c r="E69" i="18"/>
  <c r="D69" i="18"/>
  <c r="C69" i="18"/>
  <c r="E114" i="18"/>
  <c r="D114" i="18"/>
  <c r="C114" i="18"/>
  <c r="E110" i="18"/>
  <c r="D110" i="18"/>
  <c r="C110" i="18"/>
  <c r="F114" i="18" l="1"/>
  <c r="F110" i="18"/>
  <c r="F69" i="18"/>
  <c r="I110" i="18"/>
  <c r="K110" i="18" s="1"/>
  <c r="D107" i="18" l="1"/>
  <c r="E77" i="18"/>
  <c r="D77" i="18"/>
  <c r="C77" i="18"/>
  <c r="I77" i="18" l="1"/>
  <c r="J61" i="18" l="1"/>
  <c r="H61" i="18"/>
  <c r="G61" i="18"/>
  <c r="E61" i="18"/>
  <c r="D61" i="18"/>
  <c r="C61" i="18"/>
  <c r="J58" i="18"/>
  <c r="H58" i="18"/>
  <c r="G58" i="18"/>
  <c r="E58" i="18"/>
  <c r="D58" i="18"/>
  <c r="C58" i="18"/>
  <c r="J53" i="18"/>
  <c r="H53" i="18"/>
  <c r="G53" i="18"/>
  <c r="B27" i="6" l="1"/>
  <c r="G49" i="18"/>
  <c r="C13" i="18"/>
  <c r="E31" i="18" l="1"/>
  <c r="D31" i="18"/>
  <c r="C31" i="18"/>
  <c r="J36" i="18"/>
  <c r="H36" i="18"/>
  <c r="E36" i="18"/>
  <c r="D36" i="18"/>
  <c r="C36" i="18"/>
  <c r="A36" i="18"/>
  <c r="J21" i="18"/>
  <c r="H21" i="18"/>
  <c r="G21" i="18"/>
  <c r="E21" i="18"/>
  <c r="D21" i="18"/>
  <c r="C21" i="18"/>
  <c r="A21" i="18"/>
  <c r="I21" i="18" l="1"/>
  <c r="K21" i="18" s="1"/>
  <c r="F21" i="18"/>
  <c r="H27" i="18"/>
  <c r="G27" i="18" l="1"/>
  <c r="I27" i="18" s="1"/>
  <c r="K27" i="18" s="1"/>
  <c r="E27" i="18"/>
  <c r="D27" i="18"/>
  <c r="C27" i="18"/>
  <c r="A27" i="18"/>
  <c r="F27" i="18" l="1"/>
  <c r="P52" i="2" l="1"/>
  <c r="AG204" i="2"/>
  <c r="AH204" i="2"/>
  <c r="V204" i="2"/>
  <c r="U204" i="2"/>
  <c r="T204" i="2"/>
  <c r="S204" i="2"/>
  <c r="A173" i="2"/>
  <c r="A174" i="2"/>
  <c r="A175" i="2"/>
  <c r="A176" i="2"/>
  <c r="A177" i="2"/>
  <c r="W177" i="2"/>
  <c r="AE177" i="2"/>
  <c r="AI177" i="2"/>
  <c r="AJ177" i="2"/>
  <c r="AK177" i="2"/>
  <c r="AG169" i="2"/>
  <c r="AH169" i="2"/>
  <c r="AE153" i="2"/>
  <c r="AE154" i="2"/>
  <c r="AE155" i="2"/>
  <c r="AE156" i="2"/>
  <c r="AE157" i="2"/>
  <c r="AE158" i="2"/>
  <c r="AE159" i="2"/>
  <c r="AE160" i="2"/>
  <c r="AE161" i="2"/>
  <c r="AE162" i="2"/>
  <c r="AE163" i="2"/>
  <c r="AF160" i="2"/>
  <c r="AI160" i="2"/>
  <c r="AJ160" i="2"/>
  <c r="B62" i="18" s="1"/>
  <c r="AK160" i="2"/>
  <c r="AF161" i="2"/>
  <c r="AI161" i="2"/>
  <c r="AJ161" i="2"/>
  <c r="AK161" i="2"/>
  <c r="AF162" i="2"/>
  <c r="AI162" i="2"/>
  <c r="AJ162" i="2"/>
  <c r="AK162" i="2"/>
  <c r="AF163" i="2"/>
  <c r="AI163" i="2"/>
  <c r="AJ163" i="2"/>
  <c r="AK163" i="2"/>
  <c r="X71" i="2"/>
  <c r="S35" i="3"/>
  <c r="S36" i="3"/>
  <c r="S37" i="3"/>
  <c r="S38" i="3"/>
  <c r="S39" i="3"/>
  <c r="S40" i="3"/>
  <c r="S41" i="3"/>
  <c r="S42" i="3"/>
  <c r="S43" i="3"/>
  <c r="S44" i="3"/>
  <c r="S45" i="3"/>
  <c r="S46" i="3"/>
  <c r="S47" i="3"/>
  <c r="S48" i="3"/>
  <c r="S49" i="3"/>
  <c r="S51" i="3"/>
  <c r="Q52" i="3"/>
  <c r="R52" i="3"/>
  <c r="P52" i="3"/>
  <c r="O52" i="3"/>
  <c r="N52" i="3"/>
  <c r="M52" i="3"/>
  <c r="L52" i="3"/>
  <c r="K52" i="3"/>
  <c r="J52" i="3"/>
  <c r="I52" i="3"/>
  <c r="H52" i="3"/>
  <c r="G52" i="3"/>
  <c r="F52" i="3"/>
  <c r="E52" i="3"/>
  <c r="C52" i="3"/>
  <c r="B52" i="3"/>
  <c r="AI51" i="2"/>
  <c r="AJ51" i="2"/>
  <c r="AF51" i="2"/>
  <c r="AE36" i="2"/>
  <c r="AE37" i="2"/>
  <c r="AE38" i="2"/>
  <c r="AE39" i="2"/>
  <c r="AE40" i="2"/>
  <c r="AE41" i="2"/>
  <c r="AE42" i="2"/>
  <c r="AE43" i="2"/>
  <c r="AE44" i="2"/>
  <c r="AE45" i="2"/>
  <c r="AE46" i="2"/>
  <c r="AE47" i="2"/>
  <c r="AE48" i="2"/>
  <c r="AE49" i="2"/>
  <c r="AE51" i="2"/>
  <c r="A12" i="3"/>
  <c r="A11" i="3"/>
  <c r="A13" i="3"/>
  <c r="A14" i="3"/>
  <c r="A15" i="3"/>
  <c r="A16" i="3"/>
  <c r="A17" i="3"/>
  <c r="A18" i="3"/>
  <c r="A19" i="3"/>
  <c r="A20" i="3"/>
  <c r="A21" i="3"/>
  <c r="A22" i="3"/>
  <c r="A23" i="3"/>
  <c r="A24" i="3"/>
  <c r="A25" i="3"/>
  <c r="A26" i="3"/>
  <c r="A27" i="3"/>
  <c r="A28" i="3"/>
  <c r="A29" i="3"/>
  <c r="A30" i="3"/>
  <c r="A31" i="3"/>
  <c r="AF11" i="2"/>
  <c r="AF12" i="2"/>
  <c r="AF13" i="2"/>
  <c r="AF14" i="2"/>
  <c r="AF15" i="2"/>
  <c r="AF16" i="2"/>
  <c r="AF17" i="2"/>
  <c r="AF18" i="2"/>
  <c r="AF19" i="2"/>
  <c r="AF20" i="2"/>
  <c r="AF21" i="2"/>
  <c r="AF22" i="2"/>
  <c r="AF23" i="2"/>
  <c r="AF24" i="2"/>
  <c r="AF25" i="2"/>
  <c r="AF26" i="2"/>
  <c r="AF27" i="2"/>
  <c r="AF28" i="2"/>
  <c r="AF29" i="2"/>
  <c r="AF30" i="2"/>
  <c r="AF31" i="2"/>
  <c r="AE11" i="2"/>
  <c r="AE12" i="2"/>
  <c r="AE13" i="2"/>
  <c r="AE14" i="2"/>
  <c r="AE15" i="2"/>
  <c r="AE16" i="2"/>
  <c r="AE17" i="2"/>
  <c r="AE18" i="2"/>
  <c r="AE19" i="2"/>
  <c r="AE20" i="2"/>
  <c r="AE21" i="2"/>
  <c r="AE22" i="2"/>
  <c r="AE23" i="2"/>
  <c r="AE24" i="2"/>
  <c r="AE25" i="2"/>
  <c r="AE26" i="2"/>
  <c r="AE27" i="2"/>
  <c r="AE28" i="2"/>
  <c r="AE29" i="2"/>
  <c r="AE30" i="2"/>
  <c r="AE31" i="2"/>
  <c r="S32" i="2"/>
  <c r="G32" i="2"/>
  <c r="H32" i="2"/>
  <c r="I32" i="2"/>
  <c r="J32" i="2"/>
  <c r="K32" i="2"/>
  <c r="L32" i="2"/>
  <c r="M32" i="2"/>
  <c r="F32" i="2"/>
  <c r="W10" i="2"/>
  <c r="AE10" i="2"/>
  <c r="AF10" i="2"/>
  <c r="AI10" i="2"/>
  <c r="AJ10" i="2"/>
  <c r="AK10" i="2"/>
  <c r="W11" i="2"/>
  <c r="AI11" i="2"/>
  <c r="AJ11" i="2"/>
  <c r="AK11" i="2"/>
  <c r="W12" i="2"/>
  <c r="AI12" i="2"/>
  <c r="AJ12" i="2"/>
  <c r="AK12" i="2"/>
  <c r="W13" i="2"/>
  <c r="AI13" i="2"/>
  <c r="AJ13" i="2"/>
  <c r="AK13" i="2"/>
  <c r="A11" i="2"/>
  <c r="A12" i="2"/>
  <c r="A13" i="2"/>
  <c r="A14" i="2"/>
  <c r="A15" i="2"/>
  <c r="A16" i="2"/>
  <c r="A17" i="2"/>
  <c r="A18" i="2"/>
  <c r="A19" i="2"/>
  <c r="A20" i="2"/>
  <c r="A21" i="2"/>
  <c r="A22" i="2"/>
  <c r="A23" i="2"/>
  <c r="A24" i="2"/>
  <c r="A25" i="2"/>
  <c r="A26" i="2"/>
  <c r="A27" i="2"/>
  <c r="A28" i="2"/>
  <c r="A29" i="2"/>
  <c r="A30" i="2"/>
  <c r="A31" i="2"/>
  <c r="S52" i="3" l="1"/>
  <c r="B201" i="1"/>
  <c r="AC155" i="2"/>
  <c r="AC156" i="2"/>
  <c r="AC157" i="2"/>
  <c r="AC158" i="2"/>
  <c r="AC159" i="2"/>
  <c r="AC160" i="2"/>
  <c r="AD160" i="2"/>
  <c r="AC161" i="2"/>
  <c r="AC162" i="2"/>
  <c r="AC163" i="2"/>
  <c r="P140" i="1"/>
  <c r="Q140" i="1"/>
  <c r="B71" i="1"/>
  <c r="Q43" i="1"/>
  <c r="AC43" i="2" s="1"/>
  <c r="R43" i="1"/>
  <c r="F32" i="1"/>
  <c r="J32" i="1"/>
  <c r="N32" i="1"/>
  <c r="R12" i="1"/>
  <c r="Q12" i="1"/>
  <c r="AC12" i="2" s="1"/>
  <c r="B32" i="1"/>
  <c r="AB160" i="2" l="1"/>
  <c r="AB161" i="2"/>
  <c r="AD161" i="2"/>
  <c r="AB159" i="2"/>
  <c r="AD159" i="2"/>
  <c r="AB157" i="2"/>
  <c r="AD157" i="2"/>
  <c r="AB155" i="2"/>
  <c r="AD155" i="2"/>
  <c r="AB162" i="2"/>
  <c r="AD162" i="2"/>
  <c r="AB163" i="2"/>
  <c r="AD163" i="2"/>
  <c r="AB158" i="2"/>
  <c r="AD158" i="2"/>
  <c r="AB156" i="2"/>
  <c r="AD156" i="2"/>
  <c r="P43" i="1"/>
  <c r="AB43" i="2" s="1"/>
  <c r="AD43" i="2"/>
  <c r="P12" i="1"/>
  <c r="AB12" i="2" s="1"/>
  <c r="AD12" i="2"/>
  <c r="AL174" i="11" l="1"/>
  <c r="AL80" i="11"/>
  <c r="AL81" i="11"/>
  <c r="AF174" i="11"/>
  <c r="AG174" i="11"/>
  <c r="AF81" i="11"/>
  <c r="AG80" i="11"/>
  <c r="AG81" i="11"/>
  <c r="AF179" i="11" l="1"/>
  <c r="T179" i="10" l="1"/>
  <c r="R179" i="10" s="1"/>
  <c r="T180" i="10"/>
  <c r="S180" i="10" s="1"/>
  <c r="T182" i="10"/>
  <c r="R182" i="10" s="1"/>
  <c r="T163" i="10"/>
  <c r="R163" i="10" s="1"/>
  <c r="T164" i="10"/>
  <c r="S164" i="10" s="1"/>
  <c r="R165" i="10"/>
  <c r="S165" i="10"/>
  <c r="T173" i="10"/>
  <c r="T170" i="10"/>
  <c r="R170" i="10" s="1"/>
  <c r="T155" i="10"/>
  <c r="R155" i="10" s="1"/>
  <c r="T72" i="10"/>
  <c r="R72" i="10" s="1"/>
  <c r="T80" i="10"/>
  <c r="T82" i="10"/>
  <c r="R82" i="10" s="1"/>
  <c r="T116" i="10"/>
  <c r="S116" i="10" s="1"/>
  <c r="R164" i="10" l="1"/>
  <c r="R116" i="10"/>
  <c r="R173" i="10"/>
  <c r="AC174" i="11" s="1"/>
  <c r="AE174" i="11"/>
  <c r="S80" i="10"/>
  <c r="AD81" i="11" s="1"/>
  <c r="AE81" i="11"/>
  <c r="R80" i="10"/>
  <c r="AC81" i="11" s="1"/>
  <c r="S170" i="10"/>
  <c r="R180" i="10"/>
  <c r="S182" i="10"/>
  <c r="S179" i="10"/>
  <c r="S163" i="10"/>
  <c r="S173" i="10"/>
  <c r="AD174" i="11" s="1"/>
  <c r="S155" i="10"/>
  <c r="S72" i="10"/>
  <c r="S82" i="10"/>
  <c r="V74" i="9" l="1"/>
  <c r="U74" i="9"/>
  <c r="R74" i="9"/>
  <c r="Q74" i="9"/>
  <c r="H74" i="9"/>
  <c r="K74" i="9"/>
  <c r="L74" i="9"/>
  <c r="M74" i="9"/>
  <c r="N74" i="9"/>
  <c r="O74" i="9"/>
  <c r="P74" i="9"/>
  <c r="D74" i="9"/>
  <c r="C74" i="9"/>
  <c r="A73" i="9"/>
  <c r="A11" i="9"/>
  <c r="A12" i="9"/>
  <c r="A13" i="9"/>
  <c r="A14" i="9"/>
  <c r="A15" i="9"/>
  <c r="A16" i="9"/>
  <c r="A17" i="9"/>
  <c r="A18" i="9"/>
  <c r="A19" i="9"/>
  <c r="B36" i="18"/>
  <c r="P74" i="7"/>
  <c r="G74" i="7"/>
  <c r="H74" i="7"/>
  <c r="I74" i="7"/>
  <c r="J74" i="7"/>
  <c r="K74" i="7"/>
  <c r="L74" i="7"/>
  <c r="M74" i="7"/>
  <c r="N74" i="7"/>
  <c r="O74" i="7"/>
  <c r="F74" i="7"/>
  <c r="E74" i="7"/>
  <c r="D74" i="7"/>
  <c r="C74" i="7"/>
  <c r="S73" i="7"/>
  <c r="Q73" i="7" l="1"/>
  <c r="AA73" i="40" s="1"/>
  <c r="AC73" i="40"/>
  <c r="R73" i="7"/>
  <c r="AB73" i="40" s="1"/>
  <c r="D30" i="6"/>
  <c r="D10" i="6"/>
  <c r="V30" i="5"/>
  <c r="T41" i="4"/>
  <c r="S30" i="4"/>
  <c r="T14" i="4"/>
  <c r="R14" i="4" s="1"/>
  <c r="T15" i="4"/>
  <c r="S15" i="4" s="1"/>
  <c r="T16" i="4"/>
  <c r="R16" i="4" s="1"/>
  <c r="T17" i="4"/>
  <c r="R17" i="4" s="1"/>
  <c r="T18" i="4"/>
  <c r="R18" i="4" s="1"/>
  <c r="T19" i="4"/>
  <c r="R19" i="4" s="1"/>
  <c r="T20" i="4"/>
  <c r="S20" i="4" s="1"/>
  <c r="T21" i="4"/>
  <c r="R21" i="4" s="1"/>
  <c r="T22" i="4"/>
  <c r="R22" i="4" s="1"/>
  <c r="T23" i="4"/>
  <c r="S23" i="4" s="1"/>
  <c r="T24" i="4"/>
  <c r="R24" i="4" s="1"/>
  <c r="T25" i="4"/>
  <c r="R25" i="4" s="1"/>
  <c r="T26" i="4"/>
  <c r="R26" i="4" s="1"/>
  <c r="R15" i="4" l="1"/>
  <c r="S22" i="4"/>
  <c r="S21" i="4"/>
  <c r="R20" i="4"/>
  <c r="S14" i="4"/>
  <c r="S19" i="4"/>
  <c r="S26" i="4"/>
  <c r="S18" i="4"/>
  <c r="S25" i="4"/>
  <c r="S17" i="4"/>
  <c r="S24" i="4"/>
  <c r="S16" i="4"/>
  <c r="R23" i="4"/>
  <c r="B11" i="35"/>
  <c r="C11" i="35"/>
  <c r="D11" i="35"/>
  <c r="E11" i="35"/>
  <c r="F11" i="35"/>
  <c r="A11" i="35"/>
  <c r="A10" i="18" l="1"/>
  <c r="B10" i="18"/>
  <c r="C10" i="18"/>
  <c r="D10" i="18"/>
  <c r="E10" i="18"/>
  <c r="G10" i="18"/>
  <c r="H10" i="18"/>
  <c r="J10" i="18"/>
  <c r="E115" i="18"/>
  <c r="D115" i="18"/>
  <c r="E107" i="18"/>
  <c r="C107" i="18"/>
  <c r="J107" i="18"/>
  <c r="H107" i="18"/>
  <c r="G107" i="18"/>
  <c r="A57" i="18"/>
  <c r="J42" i="18"/>
  <c r="H42" i="18"/>
  <c r="G42" i="18"/>
  <c r="E42" i="18"/>
  <c r="D42" i="18"/>
  <c r="C42" i="18"/>
  <c r="B42" i="18"/>
  <c r="A42" i="18"/>
  <c r="A39" i="18"/>
  <c r="B39" i="18"/>
  <c r="C39" i="18"/>
  <c r="D39" i="18"/>
  <c r="E39" i="18"/>
  <c r="G39" i="18"/>
  <c r="H39" i="18"/>
  <c r="J39" i="18"/>
  <c r="E43" i="35"/>
  <c r="B47" i="35"/>
  <c r="C47" i="35"/>
  <c r="E47" i="35" s="1"/>
  <c r="D47" i="35"/>
  <c r="F47" i="35"/>
  <c r="E48" i="35"/>
  <c r="J38" i="18"/>
  <c r="H38" i="18"/>
  <c r="G38" i="18"/>
  <c r="E38" i="18"/>
  <c r="D38" i="18"/>
  <c r="C38" i="18"/>
  <c r="B38" i="18"/>
  <c r="AG32" i="2"/>
  <c r="AH32" i="2"/>
  <c r="AI14" i="2"/>
  <c r="Y32" i="2"/>
  <c r="AA32" i="2"/>
  <c r="X32" i="2"/>
  <c r="W14" i="2"/>
  <c r="W19" i="2"/>
  <c r="T32" i="2"/>
  <c r="J32" i="29" s="1"/>
  <c r="U32" i="2"/>
  <c r="V32" i="2"/>
  <c r="AI144" i="2"/>
  <c r="AJ144" i="2"/>
  <c r="B54" i="18" s="1"/>
  <c r="AI145" i="2"/>
  <c r="AJ145" i="2"/>
  <c r="AI146" i="2"/>
  <c r="AJ146" i="2"/>
  <c r="AI147" i="2"/>
  <c r="AJ147" i="2"/>
  <c r="AJ14" i="2"/>
  <c r="AI15" i="2"/>
  <c r="AJ15" i="2"/>
  <c r="AI16" i="2"/>
  <c r="AJ16" i="2"/>
  <c r="AI17" i="2"/>
  <c r="AJ17" i="2"/>
  <c r="AI18" i="2"/>
  <c r="AJ18" i="2"/>
  <c r="AI19" i="2"/>
  <c r="AJ19" i="2"/>
  <c r="AI20" i="2"/>
  <c r="AJ20" i="2"/>
  <c r="AI21" i="2"/>
  <c r="AJ21" i="2"/>
  <c r="AI22" i="2"/>
  <c r="AJ22" i="2"/>
  <c r="AI23" i="2"/>
  <c r="AJ23" i="2"/>
  <c r="AI24" i="2"/>
  <c r="AJ24" i="2"/>
  <c r="AI25" i="2"/>
  <c r="AJ25" i="2"/>
  <c r="AI26" i="2"/>
  <c r="AJ26" i="2"/>
  <c r="AI27" i="2"/>
  <c r="AJ27" i="2"/>
  <c r="AI28" i="2"/>
  <c r="AJ28" i="2"/>
  <c r="AI29" i="2"/>
  <c r="AJ29" i="2"/>
  <c r="AI30" i="2"/>
  <c r="AJ30" i="2"/>
  <c r="AI31" i="2"/>
  <c r="AJ31" i="2"/>
  <c r="AI36" i="2"/>
  <c r="AJ36" i="2"/>
  <c r="AI37" i="2"/>
  <c r="AJ37" i="2"/>
  <c r="AI38" i="2"/>
  <c r="AJ38" i="2"/>
  <c r="AI39" i="2"/>
  <c r="AJ39" i="2"/>
  <c r="AI40" i="2"/>
  <c r="AJ40" i="2"/>
  <c r="AI41" i="2"/>
  <c r="AJ41" i="2"/>
  <c r="AI42" i="2"/>
  <c r="AJ42" i="2"/>
  <c r="AI43" i="2"/>
  <c r="AJ43" i="2"/>
  <c r="AI44" i="2"/>
  <c r="AJ44" i="2"/>
  <c r="AI45" i="2"/>
  <c r="AJ45" i="2"/>
  <c r="AI46" i="2"/>
  <c r="AJ46" i="2"/>
  <c r="AI47" i="2"/>
  <c r="AJ47" i="2"/>
  <c r="B58" i="18" s="1"/>
  <c r="AI48" i="2"/>
  <c r="AJ48" i="2"/>
  <c r="AI49" i="2"/>
  <c r="AJ49" i="2"/>
  <c r="B61" i="18" s="1"/>
  <c r="AJ35" i="2"/>
  <c r="AI35" i="2"/>
  <c r="AJ55" i="2"/>
  <c r="AJ71" i="2" s="1"/>
  <c r="AI55" i="2"/>
  <c r="AI71" i="2" s="1"/>
  <c r="AI75" i="2"/>
  <c r="AJ75" i="2"/>
  <c r="AI76" i="2"/>
  <c r="AJ76" i="2"/>
  <c r="AI77" i="2"/>
  <c r="AJ77" i="2"/>
  <c r="AI78" i="2"/>
  <c r="AJ78" i="2"/>
  <c r="AI79" i="2"/>
  <c r="AJ79" i="2"/>
  <c r="B64" i="18" s="1"/>
  <c r="AI80" i="2"/>
  <c r="AJ80" i="2"/>
  <c r="AI81" i="2"/>
  <c r="AJ81" i="2"/>
  <c r="AJ74" i="2"/>
  <c r="AI74" i="2"/>
  <c r="AI97" i="2"/>
  <c r="AJ97" i="2"/>
  <c r="AI98" i="2"/>
  <c r="AJ98" i="2"/>
  <c r="AI99" i="2"/>
  <c r="AJ99" i="2"/>
  <c r="AI100" i="2"/>
  <c r="AJ100" i="2"/>
  <c r="AI101" i="2"/>
  <c r="AJ101" i="2"/>
  <c r="AI102" i="2"/>
  <c r="AJ102" i="2"/>
  <c r="AI103" i="2"/>
  <c r="AJ103" i="2"/>
  <c r="AI104" i="2"/>
  <c r="AJ104" i="2"/>
  <c r="AI105" i="2"/>
  <c r="AJ105" i="2"/>
  <c r="AI106" i="2"/>
  <c r="AJ106" i="2"/>
  <c r="AI107" i="2"/>
  <c r="AJ107" i="2"/>
  <c r="AI108" i="2"/>
  <c r="AJ108" i="2"/>
  <c r="AI86" i="2"/>
  <c r="AJ86" i="2"/>
  <c r="AI88" i="2"/>
  <c r="AJ88" i="2"/>
  <c r="AI90" i="2"/>
  <c r="AJ90" i="2"/>
  <c r="AI91" i="2"/>
  <c r="AJ91" i="2"/>
  <c r="AI94" i="2"/>
  <c r="AJ94" i="2"/>
  <c r="AI96" i="2"/>
  <c r="AJ96" i="2"/>
  <c r="B59" i="18" s="1"/>
  <c r="AJ85" i="2"/>
  <c r="AI85" i="2"/>
  <c r="AI116" i="2"/>
  <c r="AJ116" i="2"/>
  <c r="AI117" i="2"/>
  <c r="AJ117" i="2"/>
  <c r="AI118" i="2"/>
  <c r="AJ118" i="2"/>
  <c r="AI120" i="2"/>
  <c r="AJ120" i="2"/>
  <c r="AI121" i="2"/>
  <c r="AJ121" i="2"/>
  <c r="B57" i="18" s="1"/>
  <c r="AI123" i="2"/>
  <c r="AJ123" i="2"/>
  <c r="AI124" i="2"/>
  <c r="AJ124" i="2"/>
  <c r="AI125" i="2"/>
  <c r="AJ125" i="2"/>
  <c r="AI126" i="2"/>
  <c r="AJ126" i="2"/>
  <c r="AI127" i="2"/>
  <c r="AJ127" i="2"/>
  <c r="AI129" i="2"/>
  <c r="AJ129" i="2"/>
  <c r="AI130" i="2"/>
  <c r="AJ130" i="2"/>
  <c r="AI131" i="2"/>
  <c r="AJ131" i="2"/>
  <c r="AI132" i="2"/>
  <c r="AJ132" i="2"/>
  <c r="AI133" i="2"/>
  <c r="AJ133" i="2"/>
  <c r="AI134" i="2"/>
  <c r="AJ134" i="2"/>
  <c r="AI135" i="2"/>
  <c r="AJ135" i="2"/>
  <c r="AI136" i="2"/>
  <c r="AJ136" i="2"/>
  <c r="AI137" i="2"/>
  <c r="AJ137" i="2"/>
  <c r="AI138" i="2"/>
  <c r="AJ138" i="2"/>
  <c r="AI139" i="2"/>
  <c r="AJ139" i="2"/>
  <c r="AI140" i="2"/>
  <c r="AJ140" i="2"/>
  <c r="AJ114" i="2"/>
  <c r="AI114" i="2"/>
  <c r="AI153" i="2"/>
  <c r="AJ153" i="2"/>
  <c r="AI154" i="2"/>
  <c r="AJ154" i="2"/>
  <c r="AI155" i="2"/>
  <c r="AJ155" i="2"/>
  <c r="AI156" i="2"/>
  <c r="AJ156" i="2"/>
  <c r="AI157" i="2"/>
  <c r="AJ157" i="2"/>
  <c r="AI158" i="2"/>
  <c r="AJ158" i="2"/>
  <c r="AI159" i="2"/>
  <c r="AJ159" i="2"/>
  <c r="AJ152" i="2"/>
  <c r="AI152" i="2"/>
  <c r="AI173" i="2"/>
  <c r="AJ173" i="2"/>
  <c r="AI174" i="2"/>
  <c r="AJ174" i="2"/>
  <c r="AI175" i="2"/>
  <c r="AJ175" i="2"/>
  <c r="AI176" i="2"/>
  <c r="AJ176" i="2"/>
  <c r="AJ172" i="2"/>
  <c r="AI172" i="2"/>
  <c r="AJ184" i="2"/>
  <c r="AI184" i="2"/>
  <c r="AI10" i="5"/>
  <c r="AI11" i="5" s="1"/>
  <c r="AH10" i="5"/>
  <c r="AH41" i="5"/>
  <c r="AI41" i="5"/>
  <c r="AH40" i="5"/>
  <c r="AI40" i="5"/>
  <c r="AH31" i="5"/>
  <c r="AI31" i="5"/>
  <c r="AI30" i="5"/>
  <c r="AH30" i="5"/>
  <c r="AH36" i="5"/>
  <c r="AI36" i="5"/>
  <c r="AH35" i="5"/>
  <c r="AH37" i="5" s="1"/>
  <c r="AI35" i="5"/>
  <c r="AH14" i="5"/>
  <c r="AI14" i="5"/>
  <c r="B46" i="18" s="1"/>
  <c r="AH15" i="5"/>
  <c r="AI15" i="5"/>
  <c r="AH16" i="5"/>
  <c r="AI16" i="5"/>
  <c r="AH17" i="5"/>
  <c r="AI17" i="5"/>
  <c r="AH18" i="5"/>
  <c r="AI18" i="5"/>
  <c r="AH19" i="5"/>
  <c r="AI19" i="5"/>
  <c r="Y27" i="5"/>
  <c r="AH20" i="5"/>
  <c r="AI20" i="5"/>
  <c r="AH21" i="5"/>
  <c r="AI21" i="5"/>
  <c r="AH22" i="5"/>
  <c r="AI22" i="5"/>
  <c r="AH23" i="5"/>
  <c r="AI23" i="5"/>
  <c r="AH24" i="5"/>
  <c r="AI24" i="5"/>
  <c r="AH25" i="5"/>
  <c r="AI25" i="5"/>
  <c r="AH26" i="5"/>
  <c r="AI26" i="5"/>
  <c r="AK11" i="11"/>
  <c r="AJ11" i="11"/>
  <c r="AJ12" i="11" s="1"/>
  <c r="AJ15" i="11"/>
  <c r="AK15" i="11"/>
  <c r="AJ16" i="11"/>
  <c r="AK16" i="11"/>
  <c r="AJ17" i="11"/>
  <c r="AK17" i="11"/>
  <c r="AJ18" i="11"/>
  <c r="AK18" i="11"/>
  <c r="AJ19" i="11"/>
  <c r="AK19" i="11"/>
  <c r="AJ20" i="11"/>
  <c r="AK20" i="11"/>
  <c r="AJ21" i="11"/>
  <c r="AK21" i="11"/>
  <c r="B71" i="18" s="1"/>
  <c r="AJ22" i="11"/>
  <c r="AK22" i="11"/>
  <c r="AJ23" i="11"/>
  <c r="AK23" i="11"/>
  <c r="B72" i="18" s="1"/>
  <c r="AJ24" i="11"/>
  <c r="AK24" i="11"/>
  <c r="AJ25" i="11"/>
  <c r="AK25" i="11"/>
  <c r="B73" i="18" s="1"/>
  <c r="AJ26" i="11"/>
  <c r="AK26" i="11"/>
  <c r="AK14" i="11"/>
  <c r="AJ14" i="11"/>
  <c r="AK30" i="11"/>
  <c r="AK35" i="11" s="1"/>
  <c r="AJ30" i="11"/>
  <c r="AJ35" i="11" s="1"/>
  <c r="AJ39" i="11"/>
  <c r="AK39" i="11"/>
  <c r="AJ38" i="11"/>
  <c r="AJ53" i="11"/>
  <c r="AK53" i="11"/>
  <c r="AJ54" i="11"/>
  <c r="AK54" i="11"/>
  <c r="AJ55" i="11"/>
  <c r="AK55" i="11"/>
  <c r="AJ56" i="11"/>
  <c r="AK56" i="11"/>
  <c r="AJ57" i="11"/>
  <c r="AK57" i="11"/>
  <c r="AJ58" i="11"/>
  <c r="AK58" i="11"/>
  <c r="B82" i="18" s="1"/>
  <c r="AJ59" i="11"/>
  <c r="AK59" i="11"/>
  <c r="B83" i="18" s="1"/>
  <c r="AJ60" i="11"/>
  <c r="AK60" i="11"/>
  <c r="AJ61" i="11"/>
  <c r="AK61" i="11"/>
  <c r="AJ62" i="11"/>
  <c r="AK62" i="11"/>
  <c r="B85" i="18" s="1"/>
  <c r="AJ63" i="11"/>
  <c r="AK63" i="11"/>
  <c r="AJ64" i="11"/>
  <c r="AK64" i="11"/>
  <c r="AJ65" i="11"/>
  <c r="AK65" i="11"/>
  <c r="AJ66" i="11"/>
  <c r="AK66" i="11"/>
  <c r="AJ67" i="11"/>
  <c r="AK67" i="11"/>
  <c r="AJ68" i="11"/>
  <c r="AK68" i="11"/>
  <c r="AJ69" i="11"/>
  <c r="AK69" i="11"/>
  <c r="AJ70" i="11"/>
  <c r="AK70" i="11"/>
  <c r="AJ71" i="11"/>
  <c r="AK71" i="11"/>
  <c r="AJ72" i="11"/>
  <c r="AK72" i="11"/>
  <c r="AJ73" i="11"/>
  <c r="AK73" i="11"/>
  <c r="AJ74" i="11"/>
  <c r="AK74" i="11"/>
  <c r="AJ75" i="11"/>
  <c r="AK75" i="11"/>
  <c r="AJ76" i="11"/>
  <c r="AK76" i="11"/>
  <c r="AJ77" i="11"/>
  <c r="AK77" i="11"/>
  <c r="B89" i="18" s="1"/>
  <c r="AJ78" i="11"/>
  <c r="AK78" i="11"/>
  <c r="B90" i="18" s="1"/>
  <c r="AJ79" i="11"/>
  <c r="AK79" i="11"/>
  <c r="B91" i="18" s="1"/>
  <c r="AJ80" i="11"/>
  <c r="AK80" i="11"/>
  <c r="AJ81" i="11"/>
  <c r="AK81" i="11"/>
  <c r="B92" i="18" s="1"/>
  <c r="AJ82" i="11"/>
  <c r="AK82" i="11"/>
  <c r="AJ83" i="11"/>
  <c r="AK83" i="11"/>
  <c r="AJ84" i="11"/>
  <c r="AK84" i="11"/>
  <c r="AJ85" i="11"/>
  <c r="AK85" i="11"/>
  <c r="AJ86" i="11"/>
  <c r="AK86" i="11"/>
  <c r="AJ87" i="11"/>
  <c r="AK87" i="11"/>
  <c r="AJ88" i="11"/>
  <c r="AK88" i="11"/>
  <c r="AJ89" i="11"/>
  <c r="AK89" i="11"/>
  <c r="AJ90" i="11"/>
  <c r="AK90" i="11"/>
  <c r="AJ91" i="11"/>
  <c r="AK91" i="11"/>
  <c r="AJ92" i="11"/>
  <c r="AK92" i="11"/>
  <c r="AJ93" i="11"/>
  <c r="AK93" i="11"/>
  <c r="AJ94" i="11"/>
  <c r="AK94" i="11"/>
  <c r="AJ95" i="11"/>
  <c r="AK95" i="11"/>
  <c r="AJ96" i="11"/>
  <c r="AK96" i="11"/>
  <c r="AJ97" i="11"/>
  <c r="AK97" i="11"/>
  <c r="AJ98" i="11"/>
  <c r="AK98" i="11"/>
  <c r="AJ99" i="11"/>
  <c r="AK99" i="11"/>
  <c r="AJ100" i="11"/>
  <c r="AK100" i="11"/>
  <c r="AJ101" i="11"/>
  <c r="AK101" i="11"/>
  <c r="AJ102" i="11"/>
  <c r="AK102" i="11"/>
  <c r="AJ104" i="11"/>
  <c r="AK104" i="11"/>
  <c r="AJ105" i="11"/>
  <c r="AK105" i="11"/>
  <c r="AJ106" i="11"/>
  <c r="AK106" i="11"/>
  <c r="AJ107" i="11"/>
  <c r="AK107" i="11"/>
  <c r="B97" i="18" s="1"/>
  <c r="AJ108" i="11"/>
  <c r="AK108" i="11"/>
  <c r="AJ109" i="11"/>
  <c r="AK109" i="11"/>
  <c r="AJ110" i="11"/>
  <c r="AK110" i="11"/>
  <c r="AJ111" i="11"/>
  <c r="AK111" i="11"/>
  <c r="AJ112" i="11"/>
  <c r="AK112" i="11"/>
  <c r="AJ113" i="11"/>
  <c r="AK113" i="11"/>
  <c r="AJ114" i="11"/>
  <c r="AK114" i="11"/>
  <c r="AJ115" i="11"/>
  <c r="AK115" i="11"/>
  <c r="AJ116" i="11"/>
  <c r="AK116" i="11"/>
  <c r="AJ117" i="11"/>
  <c r="AK117" i="11"/>
  <c r="AJ118" i="11"/>
  <c r="AK118" i="11"/>
  <c r="B100" i="18" s="1"/>
  <c r="AJ119" i="11"/>
  <c r="AK119" i="11"/>
  <c r="AJ120" i="11"/>
  <c r="AK120" i="11"/>
  <c r="AJ121" i="11"/>
  <c r="AK121" i="11"/>
  <c r="AJ123" i="11"/>
  <c r="AK123" i="11"/>
  <c r="AJ124" i="11"/>
  <c r="AK124" i="11"/>
  <c r="B102" i="18" s="1"/>
  <c r="AJ125" i="11"/>
  <c r="AK125" i="11"/>
  <c r="AJ127" i="11"/>
  <c r="AK127" i="11"/>
  <c r="AJ128" i="11"/>
  <c r="AK128" i="11"/>
  <c r="AJ129" i="11"/>
  <c r="AK129" i="11"/>
  <c r="AJ130" i="11"/>
  <c r="AK130" i="11"/>
  <c r="AJ131" i="11"/>
  <c r="AK131" i="11"/>
  <c r="AJ132" i="11"/>
  <c r="AK132" i="11"/>
  <c r="AJ133" i="11"/>
  <c r="AK133" i="11"/>
  <c r="AJ134" i="11"/>
  <c r="AK134" i="11"/>
  <c r="AJ135" i="11"/>
  <c r="AK135" i="11"/>
  <c r="AJ136" i="11"/>
  <c r="AK136" i="11"/>
  <c r="AJ137" i="11"/>
  <c r="AK137" i="11"/>
  <c r="AJ138" i="11"/>
  <c r="AK138" i="11"/>
  <c r="AJ47" i="11"/>
  <c r="AK47" i="11"/>
  <c r="AJ48" i="11"/>
  <c r="AK48" i="11"/>
  <c r="AJ49" i="11"/>
  <c r="AK49" i="11"/>
  <c r="AJ50" i="11"/>
  <c r="AK50" i="11"/>
  <c r="AJ51" i="11"/>
  <c r="AK51" i="11"/>
  <c r="B80" i="18" s="1"/>
  <c r="AJ52" i="11"/>
  <c r="AK52" i="11"/>
  <c r="B81" i="18" s="1"/>
  <c r="AJ143" i="11"/>
  <c r="AK143" i="11"/>
  <c r="AJ144" i="11"/>
  <c r="AK144" i="11"/>
  <c r="AJ145" i="11"/>
  <c r="AK145" i="11"/>
  <c r="B107" i="18" s="1"/>
  <c r="AK142" i="11"/>
  <c r="AJ142" i="11"/>
  <c r="AK149" i="11"/>
  <c r="AK150" i="11" s="1"/>
  <c r="AJ149" i="11"/>
  <c r="AJ150" i="11" s="1"/>
  <c r="AJ158" i="11"/>
  <c r="AK158" i="11"/>
  <c r="B110" i="18" s="1"/>
  <c r="AJ159" i="11"/>
  <c r="AK159" i="11"/>
  <c r="B111" i="18" s="1"/>
  <c r="AJ160" i="11"/>
  <c r="AK160" i="11"/>
  <c r="AJ161" i="11"/>
  <c r="AK161" i="11"/>
  <c r="AJ162" i="11"/>
  <c r="AK162" i="11"/>
  <c r="AJ163" i="11"/>
  <c r="AK163" i="11"/>
  <c r="B112" i="18" s="1"/>
  <c r="AJ164" i="11"/>
  <c r="AK164" i="11"/>
  <c r="AJ165" i="11"/>
  <c r="AK165" i="11"/>
  <c r="AJ166" i="11"/>
  <c r="AK166" i="11"/>
  <c r="AJ167" i="11"/>
  <c r="AK167" i="11"/>
  <c r="AJ168" i="11"/>
  <c r="AK168" i="11"/>
  <c r="AJ169" i="11"/>
  <c r="AK169" i="11"/>
  <c r="AJ170" i="11"/>
  <c r="AK170" i="11"/>
  <c r="AJ171" i="11"/>
  <c r="AK171" i="11"/>
  <c r="AJ172" i="11"/>
  <c r="AK172" i="11"/>
  <c r="B113" i="18" s="1"/>
  <c r="AJ173" i="11"/>
  <c r="AK173" i="11"/>
  <c r="AJ174" i="11"/>
  <c r="AK174" i="11"/>
  <c r="B115" i="18" s="1"/>
  <c r="AJ175" i="11"/>
  <c r="AK175" i="11"/>
  <c r="B114" i="18" s="1"/>
  <c r="AJ176" i="11"/>
  <c r="AK176" i="11"/>
  <c r="AJ177" i="11"/>
  <c r="AK177" i="11"/>
  <c r="AJ178" i="11"/>
  <c r="AK178" i="11"/>
  <c r="AJ179" i="11"/>
  <c r="AK179" i="11"/>
  <c r="B116" i="18" s="1"/>
  <c r="AJ180" i="11"/>
  <c r="AK180" i="11"/>
  <c r="AJ181" i="11"/>
  <c r="AK181" i="11"/>
  <c r="AJ183" i="11"/>
  <c r="AK183" i="11"/>
  <c r="AJ184" i="11"/>
  <c r="AK184" i="11"/>
  <c r="AJ155" i="11"/>
  <c r="AK155" i="11"/>
  <c r="AJ156" i="11"/>
  <c r="AK156" i="11"/>
  <c r="AJ157" i="11"/>
  <c r="AK157" i="11"/>
  <c r="AJ154" i="11"/>
  <c r="AK154" i="11"/>
  <c r="AG143" i="11"/>
  <c r="AG144" i="11"/>
  <c r="AG145" i="11"/>
  <c r="AG178" i="11"/>
  <c r="AB174" i="11"/>
  <c r="AA146" i="11"/>
  <c r="Z146" i="11"/>
  <c r="W145" i="11"/>
  <c r="AA139" i="11"/>
  <c r="Z139" i="11"/>
  <c r="AF136" i="11"/>
  <c r="AG136" i="11"/>
  <c r="AL136" i="11"/>
  <c r="W136" i="11"/>
  <c r="Z40" i="11"/>
  <c r="S77" i="7"/>
  <c r="AC77" i="40" s="1"/>
  <c r="S78" i="7"/>
  <c r="AC78" i="40" s="1"/>
  <c r="S79" i="7"/>
  <c r="AC79" i="40" s="1"/>
  <c r="E79" i="9"/>
  <c r="E77" i="9"/>
  <c r="B16" i="18"/>
  <c r="C16" i="18"/>
  <c r="D16" i="18"/>
  <c r="E16" i="18"/>
  <c r="G16" i="18"/>
  <c r="H16" i="18"/>
  <c r="J16" i="18"/>
  <c r="A16" i="18"/>
  <c r="A78" i="9"/>
  <c r="A79" i="9"/>
  <c r="A40" i="18"/>
  <c r="S13" i="7"/>
  <c r="S14" i="7"/>
  <c r="AC14" i="40" s="1"/>
  <c r="B31" i="18"/>
  <c r="B201" i="3"/>
  <c r="F41" i="29" s="1"/>
  <c r="G32" i="3"/>
  <c r="C32" i="3"/>
  <c r="E32" i="3"/>
  <c r="F32" i="3"/>
  <c r="H32" i="3"/>
  <c r="I32" i="3"/>
  <c r="J32" i="3"/>
  <c r="K32" i="3"/>
  <c r="L32" i="3"/>
  <c r="M32" i="3"/>
  <c r="N32" i="3"/>
  <c r="O32" i="3"/>
  <c r="P32" i="3"/>
  <c r="Q32" i="3"/>
  <c r="R32" i="3"/>
  <c r="S21" i="3"/>
  <c r="B32" i="3"/>
  <c r="C20" i="9"/>
  <c r="F10" i="29" s="1"/>
  <c r="C41" i="9"/>
  <c r="F9" i="29" s="1"/>
  <c r="C26" i="9"/>
  <c r="F11" i="29" s="1"/>
  <c r="C32" i="9"/>
  <c r="F13" i="29" s="1"/>
  <c r="C49" i="9"/>
  <c r="C59" i="9"/>
  <c r="F14" i="29" s="1"/>
  <c r="C64" i="9"/>
  <c r="F15" i="29" s="1"/>
  <c r="C80" i="9"/>
  <c r="F12" i="29" s="1"/>
  <c r="S20" i="9"/>
  <c r="T20" i="9"/>
  <c r="U20" i="9"/>
  <c r="V20" i="9"/>
  <c r="V40" i="5"/>
  <c r="V41" i="5"/>
  <c r="W11" i="5"/>
  <c r="X11" i="5"/>
  <c r="Y11" i="5"/>
  <c r="Z11" i="5"/>
  <c r="T40" i="4"/>
  <c r="R40" i="4" s="1"/>
  <c r="R41" i="4"/>
  <c r="S41" i="4"/>
  <c r="AB40" i="5" s="1"/>
  <c r="T35" i="4"/>
  <c r="S35" i="4" s="1"/>
  <c r="T36" i="4"/>
  <c r="R36" i="4" s="1"/>
  <c r="S144" i="3"/>
  <c r="S145" i="3"/>
  <c r="S146" i="3"/>
  <c r="S147" i="3"/>
  <c r="G38" i="29"/>
  <c r="D144" i="3"/>
  <c r="F38" i="29"/>
  <c r="AG149" i="2"/>
  <c r="AH149" i="2"/>
  <c r="X149" i="2"/>
  <c r="Y149" i="2"/>
  <c r="AA149" i="2"/>
  <c r="N149" i="2"/>
  <c r="O149" i="2"/>
  <c r="P149" i="2"/>
  <c r="R149" i="2"/>
  <c r="C38" i="29"/>
  <c r="B38" i="29"/>
  <c r="D173" i="3"/>
  <c r="D174" i="3"/>
  <c r="D175" i="3"/>
  <c r="D176" i="3"/>
  <c r="D177" i="3"/>
  <c r="D172" i="3"/>
  <c r="D75" i="3"/>
  <c r="D76" i="3"/>
  <c r="D77" i="3"/>
  <c r="D78" i="3"/>
  <c r="D79" i="3"/>
  <c r="D80" i="3"/>
  <c r="D81" i="3"/>
  <c r="D74" i="3"/>
  <c r="AE107" i="2"/>
  <c r="AF107" i="2"/>
  <c r="AK107" i="2"/>
  <c r="AE102" i="2"/>
  <c r="AF102" i="2"/>
  <c r="AK102" i="2"/>
  <c r="W74" i="2"/>
  <c r="W75" i="2"/>
  <c r="W76" i="2"/>
  <c r="W77" i="2"/>
  <c r="W78" i="2"/>
  <c r="W79" i="2"/>
  <c r="W80" i="2"/>
  <c r="W81" i="2"/>
  <c r="S80" i="3"/>
  <c r="R79" i="1"/>
  <c r="P79" i="1" s="1"/>
  <c r="Q79" i="1"/>
  <c r="AE80" i="2"/>
  <c r="AF80" i="2"/>
  <c r="AK80" i="2"/>
  <c r="D37" i="3"/>
  <c r="W37" i="2"/>
  <c r="R37" i="1"/>
  <c r="Q37" i="1"/>
  <c r="AC37" i="2" s="1"/>
  <c r="AF37" i="2"/>
  <c r="D29" i="3"/>
  <c r="S29" i="3"/>
  <c r="D20" i="3"/>
  <c r="S20" i="3"/>
  <c r="D21" i="3"/>
  <c r="D22" i="3"/>
  <c r="S22" i="3"/>
  <c r="D23" i="3"/>
  <c r="S23" i="3"/>
  <c r="D24" i="3"/>
  <c r="S24" i="3"/>
  <c r="D25" i="3"/>
  <c r="S25" i="3"/>
  <c r="D26" i="3"/>
  <c r="S26" i="3"/>
  <c r="D16" i="3"/>
  <c r="S16" i="3"/>
  <c r="W29" i="2"/>
  <c r="R29" i="1"/>
  <c r="AD29" i="2" s="1"/>
  <c r="Q29" i="1"/>
  <c r="AC29" i="2" s="1"/>
  <c r="AK29" i="2"/>
  <c r="W26" i="2"/>
  <c r="AK26" i="2"/>
  <c r="W20" i="2"/>
  <c r="R21" i="1"/>
  <c r="Q21" i="1"/>
  <c r="AC21" i="2" s="1"/>
  <c r="AK20" i="2"/>
  <c r="W21" i="2"/>
  <c r="R22" i="1"/>
  <c r="AD22" i="2" s="1"/>
  <c r="Q22" i="1"/>
  <c r="AC22" i="2" s="1"/>
  <c r="AK21" i="2"/>
  <c r="W22" i="2"/>
  <c r="R23" i="1"/>
  <c r="AD23" i="2" s="1"/>
  <c r="Q23" i="1"/>
  <c r="AC23" i="2" s="1"/>
  <c r="AK22" i="2"/>
  <c r="W23" i="2"/>
  <c r="R24" i="1"/>
  <c r="Q24" i="1"/>
  <c r="AC24" i="2" s="1"/>
  <c r="AK23" i="2"/>
  <c r="W24" i="2"/>
  <c r="R25" i="1"/>
  <c r="Q25" i="1"/>
  <c r="AC25" i="2" s="1"/>
  <c r="AK24" i="2"/>
  <c r="W25" i="2"/>
  <c r="R26" i="1"/>
  <c r="Q26" i="1"/>
  <c r="AC26" i="2" s="1"/>
  <c r="AK25" i="2"/>
  <c r="W16" i="2"/>
  <c r="R17" i="1"/>
  <c r="AD17" i="2" s="1"/>
  <c r="Q17" i="1"/>
  <c r="AC17" i="2" s="1"/>
  <c r="AK16" i="2"/>
  <c r="C32" i="1"/>
  <c r="C32" i="29" s="1"/>
  <c r="D32" i="1"/>
  <c r="E32" i="1"/>
  <c r="G32" i="1"/>
  <c r="H32" i="1"/>
  <c r="I32" i="1"/>
  <c r="K32" i="1"/>
  <c r="L32" i="1"/>
  <c r="M32" i="1"/>
  <c r="S10" i="3"/>
  <c r="D10" i="3"/>
  <c r="A10" i="3"/>
  <c r="R10" i="1"/>
  <c r="AD10" i="2" s="1"/>
  <c r="Q10" i="1"/>
  <c r="AC10" i="2" s="1"/>
  <c r="A10" i="2"/>
  <c r="J115" i="18"/>
  <c r="H115" i="18"/>
  <c r="G115" i="18"/>
  <c r="C115" i="18"/>
  <c r="J113" i="18"/>
  <c r="H113" i="18"/>
  <c r="G113" i="18"/>
  <c r="E113" i="18"/>
  <c r="D113" i="18"/>
  <c r="C113" i="18"/>
  <c r="G92" i="18"/>
  <c r="H92" i="18"/>
  <c r="J92" i="18"/>
  <c r="C182" i="12"/>
  <c r="G55" i="29" s="1"/>
  <c r="N26" i="12"/>
  <c r="N34" i="12"/>
  <c r="N39" i="12"/>
  <c r="N137" i="12"/>
  <c r="U146" i="11"/>
  <c r="U185" i="11"/>
  <c r="V146" i="11"/>
  <c r="V185" i="11"/>
  <c r="X36" i="11"/>
  <c r="Y139" i="11"/>
  <c r="Y146" i="11"/>
  <c r="T146" i="11"/>
  <c r="W181" i="11"/>
  <c r="AQ181" i="11" s="1"/>
  <c r="W183" i="11"/>
  <c r="W184" i="11"/>
  <c r="X139" i="11"/>
  <c r="X146" i="11"/>
  <c r="J146" i="11"/>
  <c r="AG159" i="11"/>
  <c r="AB159" i="11" s="1"/>
  <c r="AG154" i="11"/>
  <c r="AG155" i="11"/>
  <c r="AG157" i="11"/>
  <c r="AG158" i="11"/>
  <c r="AG160" i="11"/>
  <c r="AG161" i="11"/>
  <c r="AG162" i="11"/>
  <c r="AG163" i="11"/>
  <c r="AB163" i="11" s="1"/>
  <c r="AG164" i="11"/>
  <c r="AG165" i="11"/>
  <c r="AG167" i="11"/>
  <c r="AG168" i="11"/>
  <c r="AG169" i="11"/>
  <c r="AG170" i="11"/>
  <c r="AG172" i="11"/>
  <c r="AG173" i="11"/>
  <c r="AG175" i="11"/>
  <c r="AG176" i="11"/>
  <c r="AG177" i="11"/>
  <c r="AG181" i="11"/>
  <c r="AG183" i="11"/>
  <c r="AG184" i="11"/>
  <c r="AH146" i="11"/>
  <c r="AI146" i="11"/>
  <c r="AL30" i="11"/>
  <c r="AL35" i="11" s="1"/>
  <c r="P146" i="11"/>
  <c r="Q146" i="11"/>
  <c r="R146" i="11"/>
  <c r="R185" i="11"/>
  <c r="R186" i="11" s="1"/>
  <c r="S146" i="11"/>
  <c r="O146" i="11"/>
  <c r="K39" i="12"/>
  <c r="M26" i="12"/>
  <c r="M137" i="12"/>
  <c r="M144" i="12"/>
  <c r="M148" i="12"/>
  <c r="P183" i="12"/>
  <c r="Q137" i="12"/>
  <c r="B182" i="12"/>
  <c r="F55" i="29" s="1"/>
  <c r="D153" i="12"/>
  <c r="U155" i="12" s="1"/>
  <c r="D154" i="12"/>
  <c r="U156" i="12" s="1"/>
  <c r="D155" i="12"/>
  <c r="U157" i="12" s="1"/>
  <c r="D156" i="12"/>
  <c r="U158" i="12" s="1"/>
  <c r="D157" i="12"/>
  <c r="U159" i="12" s="1"/>
  <c r="D158" i="12"/>
  <c r="U160" i="12" s="1"/>
  <c r="D159" i="12"/>
  <c r="U161" i="12" s="1"/>
  <c r="D160" i="12"/>
  <c r="U162" i="12" s="1"/>
  <c r="D161" i="12"/>
  <c r="U163" i="12" s="1"/>
  <c r="D162" i="12"/>
  <c r="U164" i="12" s="1"/>
  <c r="D163" i="12"/>
  <c r="U165" i="12" s="1"/>
  <c r="D164" i="12"/>
  <c r="U166" i="12" s="1"/>
  <c r="D165" i="12"/>
  <c r="U167" i="12" s="1"/>
  <c r="D166" i="12"/>
  <c r="U168" i="12" s="1"/>
  <c r="D167" i="12"/>
  <c r="U169" i="12" s="1"/>
  <c r="D168" i="12"/>
  <c r="U170" i="12" s="1"/>
  <c r="D169" i="12"/>
  <c r="U171" i="12" s="1"/>
  <c r="D170" i="12"/>
  <c r="U172" i="12" s="1"/>
  <c r="D171" i="12"/>
  <c r="U173" i="12" s="1"/>
  <c r="D172" i="12"/>
  <c r="U174" i="12" s="1"/>
  <c r="D173" i="12"/>
  <c r="U175" i="12" s="1"/>
  <c r="D174" i="12"/>
  <c r="U176" i="12" s="1"/>
  <c r="D175" i="12"/>
  <c r="U177" i="12" s="1"/>
  <c r="D176" i="12"/>
  <c r="U178" i="12" s="1"/>
  <c r="D177" i="12"/>
  <c r="U179" i="12" s="1"/>
  <c r="D178" i="12"/>
  <c r="U180" i="12" s="1"/>
  <c r="D180" i="12"/>
  <c r="U182" i="12" s="1"/>
  <c r="D181" i="12"/>
  <c r="U183" i="12" s="1"/>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14" i="12"/>
  <c r="U14" i="12" s="1"/>
  <c r="D15" i="12"/>
  <c r="U15" i="12" s="1"/>
  <c r="D16" i="12"/>
  <c r="U16" i="12" s="1"/>
  <c r="D17" i="12"/>
  <c r="U17" i="12" s="1"/>
  <c r="D18" i="12"/>
  <c r="U18" i="12" s="1"/>
  <c r="D19" i="12"/>
  <c r="U19" i="12" s="1"/>
  <c r="D20" i="12"/>
  <c r="U20" i="12" s="1"/>
  <c r="D21" i="12"/>
  <c r="U21" i="12" s="1"/>
  <c r="D22" i="12"/>
  <c r="U22" i="12" s="1"/>
  <c r="D23" i="12"/>
  <c r="U23" i="12" s="1"/>
  <c r="D24" i="12"/>
  <c r="U24" i="12" s="1"/>
  <c r="D25" i="12"/>
  <c r="U25" i="12" s="1"/>
  <c r="D10" i="12"/>
  <c r="C11" i="12"/>
  <c r="G48" i="29" s="1"/>
  <c r="J69" i="18"/>
  <c r="G69" i="18"/>
  <c r="H69" i="18"/>
  <c r="B11" i="12"/>
  <c r="F48" i="29" s="1"/>
  <c r="A176" i="12"/>
  <c r="B179" i="11"/>
  <c r="AG179" i="11"/>
  <c r="AL179" i="11"/>
  <c r="S139" i="11"/>
  <c r="T139" i="11"/>
  <c r="U139" i="11"/>
  <c r="V139" i="11"/>
  <c r="S150" i="11"/>
  <c r="T150" i="11"/>
  <c r="U150" i="11"/>
  <c r="V150" i="11"/>
  <c r="A79" i="12"/>
  <c r="A80" i="12"/>
  <c r="B81" i="11"/>
  <c r="AP81" i="11" s="1"/>
  <c r="AQ81" i="11" s="1"/>
  <c r="A97" i="12"/>
  <c r="B98" i="11"/>
  <c r="AF98" i="11"/>
  <c r="AG98" i="11"/>
  <c r="AL98" i="11"/>
  <c r="B80" i="11"/>
  <c r="A69" i="12"/>
  <c r="A10" i="12"/>
  <c r="B11" i="11"/>
  <c r="B15" i="11"/>
  <c r="AP15" i="11" s="1"/>
  <c r="B16" i="11"/>
  <c r="AP16" i="11" s="1"/>
  <c r="B17" i="11"/>
  <c r="AP17" i="11" s="1"/>
  <c r="B18" i="11"/>
  <c r="AP18" i="11" s="1"/>
  <c r="B19" i="11"/>
  <c r="AP19" i="11" s="1"/>
  <c r="B20" i="11"/>
  <c r="AP20" i="11" s="1"/>
  <c r="B21" i="11"/>
  <c r="B22" i="11"/>
  <c r="AP22" i="11" s="1"/>
  <c r="B23" i="11"/>
  <c r="B24" i="11"/>
  <c r="AP24" i="11" s="1"/>
  <c r="B25" i="11"/>
  <c r="B26" i="11"/>
  <c r="AP26" i="11" s="1"/>
  <c r="B14" i="11"/>
  <c r="AP14" i="11" s="1"/>
  <c r="A17" i="12"/>
  <c r="B70" i="11"/>
  <c r="AP70" i="11" s="1"/>
  <c r="W70" i="11"/>
  <c r="AF70" i="11"/>
  <c r="AG70" i="11"/>
  <c r="AL70" i="11"/>
  <c r="P40" i="11"/>
  <c r="D12" i="11"/>
  <c r="E12" i="11"/>
  <c r="F12" i="11"/>
  <c r="G12" i="11"/>
  <c r="H12" i="11"/>
  <c r="I12" i="11"/>
  <c r="J12" i="11"/>
  <c r="K12" i="11"/>
  <c r="L12" i="11"/>
  <c r="M12" i="11"/>
  <c r="N12" i="11"/>
  <c r="O12" i="11"/>
  <c r="P12" i="11"/>
  <c r="Q12" i="11"/>
  <c r="R12" i="11"/>
  <c r="S12" i="11"/>
  <c r="T12" i="11"/>
  <c r="U12" i="11"/>
  <c r="V12" i="11"/>
  <c r="W12" i="11"/>
  <c r="X12" i="11"/>
  <c r="Y12" i="11"/>
  <c r="Z12" i="11"/>
  <c r="AA12" i="11"/>
  <c r="AF11" i="11"/>
  <c r="AF12" i="11" s="1"/>
  <c r="AG11" i="11"/>
  <c r="AG12" i="11" s="1"/>
  <c r="AH12" i="11"/>
  <c r="AI12" i="11"/>
  <c r="AL11" i="11"/>
  <c r="AL12" i="11" s="1"/>
  <c r="C12" i="11"/>
  <c r="I11" i="10"/>
  <c r="I138" i="10"/>
  <c r="I149" i="10"/>
  <c r="I39" i="10"/>
  <c r="I145" i="10"/>
  <c r="I26" i="10"/>
  <c r="I184" i="10"/>
  <c r="J11" i="10"/>
  <c r="J138" i="10"/>
  <c r="J149" i="10"/>
  <c r="J39" i="10"/>
  <c r="J145" i="10"/>
  <c r="J26" i="10"/>
  <c r="J184" i="10"/>
  <c r="K11" i="10"/>
  <c r="K138" i="10"/>
  <c r="K149" i="10"/>
  <c r="K39" i="10"/>
  <c r="K145" i="10"/>
  <c r="K26" i="10"/>
  <c r="K184" i="10"/>
  <c r="L11" i="10"/>
  <c r="L138" i="10"/>
  <c r="L149" i="10"/>
  <c r="L39" i="10"/>
  <c r="L145" i="10"/>
  <c r="M35" i="10"/>
  <c r="L26" i="10"/>
  <c r="L184" i="10"/>
  <c r="M11" i="10"/>
  <c r="M138" i="10"/>
  <c r="M149" i="10"/>
  <c r="M39" i="10"/>
  <c r="M145" i="10"/>
  <c r="M26" i="10"/>
  <c r="M184" i="10"/>
  <c r="N11" i="10"/>
  <c r="N138" i="10"/>
  <c r="N149" i="10"/>
  <c r="N39" i="10"/>
  <c r="N145" i="10"/>
  <c r="N26" i="10"/>
  <c r="N184" i="10"/>
  <c r="O11" i="10"/>
  <c r="O138" i="10"/>
  <c r="O149" i="10"/>
  <c r="O39" i="10"/>
  <c r="O145" i="10"/>
  <c r="O26" i="10"/>
  <c r="O184" i="10"/>
  <c r="P11" i="10"/>
  <c r="P138" i="10"/>
  <c r="P149" i="10"/>
  <c r="P39" i="10"/>
  <c r="P145" i="10"/>
  <c r="P26" i="10"/>
  <c r="P184" i="10"/>
  <c r="Q11" i="10"/>
  <c r="Q138" i="10"/>
  <c r="Q149" i="10"/>
  <c r="Q39" i="10"/>
  <c r="Q145" i="10"/>
  <c r="Q26" i="10"/>
  <c r="Q184" i="10"/>
  <c r="T10" i="10"/>
  <c r="AE11" i="11" s="1"/>
  <c r="AE12" i="11" s="1"/>
  <c r="T42" i="10"/>
  <c r="T43" i="10"/>
  <c r="T44" i="10"/>
  <c r="T45" i="10"/>
  <c r="T46" i="10"/>
  <c r="T47" i="10"/>
  <c r="R47" i="10" s="1"/>
  <c r="T48" i="10"/>
  <c r="R48" i="10" s="1"/>
  <c r="AC49" i="11" s="1"/>
  <c r="T49" i="10"/>
  <c r="R49" i="10" s="1"/>
  <c r="AC50" i="11" s="1"/>
  <c r="T50" i="10"/>
  <c r="R50" i="10" s="1"/>
  <c r="T51" i="10"/>
  <c r="T52" i="10"/>
  <c r="R52" i="10" s="1"/>
  <c r="AC53" i="11" s="1"/>
  <c r="T53" i="10"/>
  <c r="R53" i="10" s="1"/>
  <c r="AC54" i="11" s="1"/>
  <c r="T54" i="10"/>
  <c r="T55" i="10"/>
  <c r="R55" i="10" s="1"/>
  <c r="T56" i="10"/>
  <c r="R56" i="10" s="1"/>
  <c r="AC57" i="11" s="1"/>
  <c r="T57" i="10"/>
  <c r="R57" i="10" s="1"/>
  <c r="AC58" i="11" s="1"/>
  <c r="T58" i="10"/>
  <c r="R58" i="10" s="1"/>
  <c r="T59" i="10"/>
  <c r="AE60" i="11" s="1"/>
  <c r="T60" i="10"/>
  <c r="R60" i="10" s="1"/>
  <c r="AC61" i="11" s="1"/>
  <c r="T61" i="10"/>
  <c r="R61" i="10" s="1"/>
  <c r="AC62" i="11" s="1"/>
  <c r="T62" i="10"/>
  <c r="T63" i="10"/>
  <c r="R63" i="10" s="1"/>
  <c r="AC64" i="11" s="1"/>
  <c r="T64" i="10"/>
  <c r="AE65" i="11" s="1"/>
  <c r="T65" i="10"/>
  <c r="R65" i="10" s="1"/>
  <c r="T66" i="10"/>
  <c r="R66" i="10" s="1"/>
  <c r="T67" i="10"/>
  <c r="AE68" i="11" s="1"/>
  <c r="T68" i="10"/>
  <c r="R68" i="10" s="1"/>
  <c r="AC69" i="11" s="1"/>
  <c r="T69" i="10"/>
  <c r="T70" i="10"/>
  <c r="AE71" i="11" s="1"/>
  <c r="T71" i="10"/>
  <c r="R71" i="10" s="1"/>
  <c r="AC72" i="11" s="1"/>
  <c r="T73" i="10"/>
  <c r="R73" i="10" s="1"/>
  <c r="AC74" i="11" s="1"/>
  <c r="T74" i="10"/>
  <c r="R74" i="10" s="1"/>
  <c r="T75" i="10"/>
  <c r="R75" i="10" s="1"/>
  <c r="T76" i="10"/>
  <c r="AE77" i="11" s="1"/>
  <c r="T77" i="10"/>
  <c r="R77" i="10" s="1"/>
  <c r="AC78" i="11" s="1"/>
  <c r="T78" i="10"/>
  <c r="R78" i="10" s="1"/>
  <c r="AC79" i="11" s="1"/>
  <c r="T79" i="10"/>
  <c r="AE80" i="11" s="1"/>
  <c r="T81" i="10"/>
  <c r="R81" i="10" s="1"/>
  <c r="AC82" i="11" s="1"/>
  <c r="T83" i="10"/>
  <c r="R83" i="10" s="1"/>
  <c r="AC84" i="11" s="1"/>
  <c r="T84" i="10"/>
  <c r="R84" i="10" s="1"/>
  <c r="T85" i="10"/>
  <c r="R85" i="10" s="1"/>
  <c r="AC86" i="11" s="1"/>
  <c r="T86" i="10"/>
  <c r="AE87" i="11" s="1"/>
  <c r="T87" i="10"/>
  <c r="R87" i="10" s="1"/>
  <c r="AC88" i="11" s="1"/>
  <c r="T88" i="10"/>
  <c r="R88" i="10" s="1"/>
  <c r="T89" i="10"/>
  <c r="AE90" i="11" s="1"/>
  <c r="T90" i="10"/>
  <c r="R90" i="10" s="1"/>
  <c r="AC91" i="11" s="1"/>
  <c r="T91" i="10"/>
  <c r="R91" i="10" s="1"/>
  <c r="AC92" i="11" s="1"/>
  <c r="T92" i="10"/>
  <c r="R92" i="10" s="1"/>
  <c r="T93" i="10"/>
  <c r="R93" i="10" s="1"/>
  <c r="AC94" i="11" s="1"/>
  <c r="T94" i="10"/>
  <c r="AE95" i="11" s="1"/>
  <c r="T95" i="10"/>
  <c r="R95" i="10" s="1"/>
  <c r="AC96" i="11" s="1"/>
  <c r="T96" i="10"/>
  <c r="R96" i="10" s="1"/>
  <c r="T97" i="10"/>
  <c r="T98" i="10"/>
  <c r="R98" i="10" s="1"/>
  <c r="AC99" i="11" s="1"/>
  <c r="T99" i="10"/>
  <c r="R99" i="10" s="1"/>
  <c r="AC100" i="11" s="1"/>
  <c r="T100" i="10"/>
  <c r="R100" i="10" s="1"/>
  <c r="AC101" i="11" s="1"/>
  <c r="T101" i="10"/>
  <c r="R101" i="10" s="1"/>
  <c r="AC102" i="11" s="1"/>
  <c r="T103" i="10"/>
  <c r="AE104" i="11" s="1"/>
  <c r="T104" i="10"/>
  <c r="R104" i="10" s="1"/>
  <c r="AC105" i="11" s="1"/>
  <c r="T105" i="10"/>
  <c r="R105" i="10" s="1"/>
  <c r="AC106" i="11" s="1"/>
  <c r="T106" i="10"/>
  <c r="AE107" i="11" s="1"/>
  <c r="T107" i="10"/>
  <c r="R107" i="10" s="1"/>
  <c r="AC108" i="11" s="1"/>
  <c r="T108" i="10"/>
  <c r="R108" i="10" s="1"/>
  <c r="AC109" i="11" s="1"/>
  <c r="T109" i="10"/>
  <c r="R109" i="10" s="1"/>
  <c r="AC110" i="11" s="1"/>
  <c r="T110" i="10"/>
  <c r="R110" i="10" s="1"/>
  <c r="AC111" i="11" s="1"/>
  <c r="T111" i="10"/>
  <c r="AE112" i="11" s="1"/>
  <c r="T112" i="10"/>
  <c r="R112" i="10" s="1"/>
  <c r="AC113" i="11" s="1"/>
  <c r="T113" i="10"/>
  <c r="R113" i="10" s="1"/>
  <c r="AC114" i="11" s="1"/>
  <c r="T114" i="10"/>
  <c r="AE115" i="11" s="1"/>
  <c r="T115" i="10"/>
  <c r="R115" i="10" s="1"/>
  <c r="T117" i="10"/>
  <c r="R117" i="10" s="1"/>
  <c r="AC118" i="11" s="1"/>
  <c r="T118" i="10"/>
  <c r="R118" i="10" s="1"/>
  <c r="T119" i="10"/>
  <c r="R119" i="10" s="1"/>
  <c r="AC120" i="11" s="1"/>
  <c r="T120" i="10"/>
  <c r="AE121" i="11" s="1"/>
  <c r="T122" i="10"/>
  <c r="R122" i="10" s="1"/>
  <c r="AC123" i="11" s="1"/>
  <c r="T123" i="10"/>
  <c r="R123" i="10" s="1"/>
  <c r="T124" i="10"/>
  <c r="R124" i="10" s="1"/>
  <c r="T126" i="10"/>
  <c r="T127" i="10"/>
  <c r="R127" i="10" s="1"/>
  <c r="AC128" i="11" s="1"/>
  <c r="T128" i="10"/>
  <c r="R128" i="10" s="1"/>
  <c r="T129" i="10"/>
  <c r="R129" i="10" s="1"/>
  <c r="AC130" i="11" s="1"/>
  <c r="T130" i="10"/>
  <c r="AE131" i="11" s="1"/>
  <c r="T131" i="10"/>
  <c r="R131" i="10" s="1"/>
  <c r="AC132" i="11" s="1"/>
  <c r="T132" i="10"/>
  <c r="R132" i="10" s="1"/>
  <c r="T133" i="10"/>
  <c r="R133" i="10" s="1"/>
  <c r="AC134" i="11" s="1"/>
  <c r="T134" i="10"/>
  <c r="AE135" i="11" s="1"/>
  <c r="T135" i="10"/>
  <c r="AE136" i="11" s="1"/>
  <c r="T136" i="10"/>
  <c r="R136" i="10" s="1"/>
  <c r="T137" i="10"/>
  <c r="R137" i="10" s="1"/>
  <c r="AC138" i="11" s="1"/>
  <c r="T148" i="10"/>
  <c r="R148" i="10" s="1"/>
  <c r="R149" i="10" s="1"/>
  <c r="T37" i="10"/>
  <c r="AE38" i="11" s="1"/>
  <c r="T38" i="10"/>
  <c r="R38" i="10" s="1"/>
  <c r="T141" i="10"/>
  <c r="R141" i="10" s="1"/>
  <c r="AC142" i="11" s="1"/>
  <c r="T142" i="10"/>
  <c r="R142" i="10" s="1"/>
  <c r="AC143" i="11" s="1"/>
  <c r="T143" i="10"/>
  <c r="R143" i="10" s="1"/>
  <c r="AC144" i="11" s="1"/>
  <c r="T144" i="10"/>
  <c r="R144" i="10" s="1"/>
  <c r="AC145" i="11" s="1"/>
  <c r="T29" i="10"/>
  <c r="R29" i="10" s="1"/>
  <c r="R34" i="10" s="1"/>
  <c r="T13" i="10"/>
  <c r="R13" i="10" s="1"/>
  <c r="T14" i="10"/>
  <c r="R14" i="10" s="1"/>
  <c r="AC16" i="11" s="1"/>
  <c r="T15" i="10"/>
  <c r="R15" i="10" s="1"/>
  <c r="AC17" i="11" s="1"/>
  <c r="T16" i="10"/>
  <c r="S16" i="10" s="1"/>
  <c r="T17" i="10"/>
  <c r="R17" i="10" s="1"/>
  <c r="T18" i="10"/>
  <c r="AE19" i="11" s="1"/>
  <c r="T19" i="10"/>
  <c r="R19" i="10" s="1"/>
  <c r="AC20" i="11" s="1"/>
  <c r="T20" i="10"/>
  <c r="R20" i="10" s="1"/>
  <c r="AC21" i="11" s="1"/>
  <c r="T21" i="10"/>
  <c r="R21" i="10" s="1"/>
  <c r="AC22" i="11" s="1"/>
  <c r="T22" i="10"/>
  <c r="R22" i="10" s="1"/>
  <c r="AC23" i="11" s="1"/>
  <c r="T23" i="10"/>
  <c r="R23" i="10" s="1"/>
  <c r="AC24" i="11" s="1"/>
  <c r="T24" i="10"/>
  <c r="S24" i="10" s="1"/>
  <c r="AD25" i="11" s="1"/>
  <c r="T25" i="10"/>
  <c r="R25" i="10" s="1"/>
  <c r="T153" i="10"/>
  <c r="AE154" i="11" s="1"/>
  <c r="T154" i="10"/>
  <c r="R154" i="10" s="1"/>
  <c r="AC155" i="11" s="1"/>
  <c r="T156" i="10"/>
  <c r="R156" i="10" s="1"/>
  <c r="AC157" i="11" s="1"/>
  <c r="T157" i="10"/>
  <c r="R157" i="10" s="1"/>
  <c r="T158" i="10"/>
  <c r="AE159" i="11" s="1"/>
  <c r="T159" i="10"/>
  <c r="R159" i="10" s="1"/>
  <c r="AC160" i="11" s="1"/>
  <c r="T160" i="10"/>
  <c r="R160" i="10" s="1"/>
  <c r="AC161" i="11" s="1"/>
  <c r="T161" i="10"/>
  <c r="R161" i="10" s="1"/>
  <c r="T162" i="10"/>
  <c r="AE163" i="11" s="1"/>
  <c r="AC165" i="11"/>
  <c r="T166" i="10"/>
  <c r="R166" i="10" s="1"/>
  <c r="AC167" i="11" s="1"/>
  <c r="T167" i="10"/>
  <c r="AE168" i="11" s="1"/>
  <c r="T168" i="10"/>
  <c r="R168" i="10" s="1"/>
  <c r="AC169" i="11" s="1"/>
  <c r="T169" i="10"/>
  <c r="R169" i="10" s="1"/>
  <c r="T171" i="10"/>
  <c r="R171" i="10" s="1"/>
  <c r="AC172" i="11" s="1"/>
  <c r="T172" i="10"/>
  <c r="T174" i="10"/>
  <c r="R174" i="10" s="1"/>
  <c r="AC175" i="11" s="1"/>
  <c r="T175" i="10"/>
  <c r="R175" i="10" s="1"/>
  <c r="AC176" i="11" s="1"/>
  <c r="T176" i="10"/>
  <c r="R176" i="10" s="1"/>
  <c r="AC177" i="11" s="1"/>
  <c r="T177" i="10"/>
  <c r="R177" i="10" s="1"/>
  <c r="AC178" i="11" s="1"/>
  <c r="T178" i="10"/>
  <c r="S178" i="10" s="1"/>
  <c r="AD179" i="11" s="1"/>
  <c r="T183" i="10"/>
  <c r="R183" i="10" s="1"/>
  <c r="AC184" i="11" s="1"/>
  <c r="S43" i="10"/>
  <c r="AD44" i="11" s="1"/>
  <c r="S47" i="10"/>
  <c r="AD48" i="11" s="1"/>
  <c r="S50" i="10"/>
  <c r="AD51" i="11" s="1"/>
  <c r="S55" i="10"/>
  <c r="AD56" i="11" s="1"/>
  <c r="S69" i="10"/>
  <c r="AD70" i="11" s="1"/>
  <c r="S84" i="10"/>
  <c r="AD85" i="11" s="1"/>
  <c r="S88" i="10"/>
  <c r="AD89" i="11" s="1"/>
  <c r="S96" i="10"/>
  <c r="AD97" i="11" s="1"/>
  <c r="S110" i="10"/>
  <c r="AD111" i="11" s="1"/>
  <c r="S123" i="10"/>
  <c r="AD124" i="11" s="1"/>
  <c r="H11" i="10"/>
  <c r="H138" i="10"/>
  <c r="H149" i="10"/>
  <c r="H39" i="10"/>
  <c r="H145" i="10"/>
  <c r="H26" i="10"/>
  <c r="H184" i="10"/>
  <c r="F11" i="10"/>
  <c r="F138" i="10"/>
  <c r="F149" i="10"/>
  <c r="F39" i="10"/>
  <c r="F145" i="10"/>
  <c r="F26" i="10"/>
  <c r="F184" i="10"/>
  <c r="G11" i="10"/>
  <c r="G138" i="10"/>
  <c r="G149" i="10"/>
  <c r="G39" i="10"/>
  <c r="G145" i="10"/>
  <c r="G26" i="10"/>
  <c r="G184" i="10"/>
  <c r="E11" i="10"/>
  <c r="E138" i="10"/>
  <c r="C52" i="29" s="1"/>
  <c r="E149" i="10"/>
  <c r="C54" i="29" s="1"/>
  <c r="E39" i="10"/>
  <c r="C51" i="29" s="1"/>
  <c r="E145" i="10"/>
  <c r="C53" i="29" s="1"/>
  <c r="C50" i="29"/>
  <c r="E26" i="10"/>
  <c r="C49" i="29" s="1"/>
  <c r="E184" i="10"/>
  <c r="C55" i="29" s="1"/>
  <c r="D11" i="10"/>
  <c r="D149" i="10"/>
  <c r="F150" i="10" s="1"/>
  <c r="D39" i="10"/>
  <c r="B51" i="29" s="1"/>
  <c r="D145" i="10"/>
  <c r="B53" i="29" s="1"/>
  <c r="B55" i="29"/>
  <c r="F49" i="35"/>
  <c r="C49" i="35"/>
  <c r="E49" i="35" s="1"/>
  <c r="D49" i="35"/>
  <c r="B49" i="35"/>
  <c r="T82" i="2"/>
  <c r="T181" i="2"/>
  <c r="J33" i="29"/>
  <c r="B73" i="11"/>
  <c r="AP73" i="11" s="1"/>
  <c r="AQ73" i="11" s="1"/>
  <c r="B44" i="11"/>
  <c r="AP44" i="11" s="1"/>
  <c r="AE73" i="11"/>
  <c r="AD73" i="11"/>
  <c r="AC73" i="11"/>
  <c r="B166" i="11"/>
  <c r="AP166" i="11" s="1"/>
  <c r="AQ166" i="11" s="1"/>
  <c r="A155" i="12"/>
  <c r="B155" i="11"/>
  <c r="AP155" i="11" s="1"/>
  <c r="AQ155" i="11" s="1"/>
  <c r="A48" i="9"/>
  <c r="I38" i="30"/>
  <c r="H38" i="30"/>
  <c r="G38" i="30"/>
  <c r="F38" i="30"/>
  <c r="E38" i="30"/>
  <c r="D38" i="30"/>
  <c r="C38" i="30"/>
  <c r="B38" i="30"/>
  <c r="I37" i="30"/>
  <c r="H37" i="30"/>
  <c r="G37" i="30"/>
  <c r="F37" i="30"/>
  <c r="E37" i="30"/>
  <c r="D37" i="30"/>
  <c r="C37" i="30"/>
  <c r="B37" i="30"/>
  <c r="I36" i="30"/>
  <c r="H36" i="30"/>
  <c r="G36" i="30"/>
  <c r="F36" i="30"/>
  <c r="E36" i="30"/>
  <c r="D36" i="30"/>
  <c r="C36" i="30"/>
  <c r="B36" i="30"/>
  <c r="I35" i="30"/>
  <c r="H35" i="30"/>
  <c r="G35" i="30"/>
  <c r="F35" i="30"/>
  <c r="F39" i="30" s="1"/>
  <c r="E35" i="30"/>
  <c r="D35" i="30"/>
  <c r="C35" i="30"/>
  <c r="C39" i="30" s="1"/>
  <c r="B35" i="30"/>
  <c r="B38" i="11"/>
  <c r="J102" i="18"/>
  <c r="H102" i="18"/>
  <c r="G102" i="18"/>
  <c r="E102" i="18"/>
  <c r="D102" i="18"/>
  <c r="C102" i="18"/>
  <c r="B124" i="11"/>
  <c r="E100" i="18"/>
  <c r="D100" i="18"/>
  <c r="C100" i="18"/>
  <c r="B118" i="11"/>
  <c r="J97" i="18"/>
  <c r="H97" i="18"/>
  <c r="E97" i="18"/>
  <c r="D97" i="18"/>
  <c r="C97" i="18"/>
  <c r="B107" i="11"/>
  <c r="B99" i="11"/>
  <c r="AP99" i="11" s="1"/>
  <c r="AQ99" i="11" s="1"/>
  <c r="G71" i="18"/>
  <c r="G72" i="18"/>
  <c r="G75" i="18"/>
  <c r="G80" i="18"/>
  <c r="G81" i="18"/>
  <c r="G82" i="18"/>
  <c r="G83" i="18"/>
  <c r="G85" i="18"/>
  <c r="G90" i="18"/>
  <c r="G91" i="18"/>
  <c r="G106" i="18"/>
  <c r="G109" i="18"/>
  <c r="G111" i="18"/>
  <c r="G112" i="18"/>
  <c r="G57" i="18"/>
  <c r="G54" i="18"/>
  <c r="G45" i="18"/>
  <c r="G46" i="18"/>
  <c r="G47" i="18"/>
  <c r="G48" i="18"/>
  <c r="G9" i="18"/>
  <c r="G11" i="18"/>
  <c r="G12" i="18"/>
  <c r="G13" i="18"/>
  <c r="G14" i="18"/>
  <c r="G17" i="18"/>
  <c r="G18" i="18"/>
  <c r="G19" i="18"/>
  <c r="G20" i="18"/>
  <c r="G22" i="18"/>
  <c r="G23" i="18"/>
  <c r="G24" i="18"/>
  <c r="G25" i="18"/>
  <c r="G26" i="18"/>
  <c r="G31" i="18"/>
  <c r="G28" i="18"/>
  <c r="G29" i="18"/>
  <c r="G30" i="18"/>
  <c r="G32" i="18"/>
  <c r="G33" i="18"/>
  <c r="G34" i="18"/>
  <c r="G35" i="18"/>
  <c r="G41" i="18"/>
  <c r="H71" i="18"/>
  <c r="H72" i="18"/>
  <c r="H75" i="18"/>
  <c r="H80" i="18"/>
  <c r="H81" i="18"/>
  <c r="H82" i="18"/>
  <c r="H83" i="18"/>
  <c r="H85" i="18"/>
  <c r="H90" i="18"/>
  <c r="H91" i="18"/>
  <c r="H106" i="18"/>
  <c r="H109" i="18"/>
  <c r="H111" i="18"/>
  <c r="H112" i="18"/>
  <c r="H57" i="18"/>
  <c r="H54" i="18"/>
  <c r="H45" i="18"/>
  <c r="H46" i="18"/>
  <c r="H47" i="18"/>
  <c r="H48" i="18"/>
  <c r="H49" i="18"/>
  <c r="H9" i="18"/>
  <c r="H11" i="18"/>
  <c r="H12" i="18"/>
  <c r="H13" i="18"/>
  <c r="H14" i="18"/>
  <c r="H15" i="18"/>
  <c r="H17" i="18"/>
  <c r="H18" i="18"/>
  <c r="H19" i="18"/>
  <c r="H20" i="18"/>
  <c r="H22" i="18"/>
  <c r="H23" i="18"/>
  <c r="H24" i="18"/>
  <c r="H25" i="18"/>
  <c r="H26" i="18"/>
  <c r="H31" i="18"/>
  <c r="H28" i="18"/>
  <c r="H29" i="18"/>
  <c r="H30" i="18"/>
  <c r="H32" i="18"/>
  <c r="H33" i="18"/>
  <c r="H34" i="18"/>
  <c r="H35" i="18"/>
  <c r="H41" i="18"/>
  <c r="D71" i="18"/>
  <c r="D72" i="18"/>
  <c r="D75" i="18"/>
  <c r="D80" i="18"/>
  <c r="D81" i="18"/>
  <c r="D82" i="18"/>
  <c r="D83" i="18"/>
  <c r="D85" i="18"/>
  <c r="D90" i="18"/>
  <c r="D91" i="18"/>
  <c r="D106" i="18"/>
  <c r="D109" i="18"/>
  <c r="D111" i="18"/>
  <c r="D112" i="18"/>
  <c r="D57" i="18"/>
  <c r="D54" i="18"/>
  <c r="D45" i="18"/>
  <c r="D46" i="18"/>
  <c r="D47" i="18"/>
  <c r="D48" i="18"/>
  <c r="D49" i="18"/>
  <c r="D9" i="18"/>
  <c r="D11" i="18"/>
  <c r="D12" i="18"/>
  <c r="D14" i="18"/>
  <c r="D15" i="18"/>
  <c r="D17" i="18"/>
  <c r="D18" i="18"/>
  <c r="D19" i="18"/>
  <c r="D20" i="18"/>
  <c r="D22" i="18"/>
  <c r="D23" i="18"/>
  <c r="D24" i="18"/>
  <c r="D25" i="18"/>
  <c r="D26" i="18"/>
  <c r="D28" i="18"/>
  <c r="D29" i="18"/>
  <c r="D30" i="18"/>
  <c r="D32" i="18"/>
  <c r="D33" i="18"/>
  <c r="D34" i="18"/>
  <c r="D35" i="18"/>
  <c r="D41" i="18"/>
  <c r="J90" i="18"/>
  <c r="E90" i="18"/>
  <c r="C90" i="18"/>
  <c r="B78" i="11"/>
  <c r="B72" i="11"/>
  <c r="J85" i="18"/>
  <c r="E85" i="18"/>
  <c r="C85" i="18"/>
  <c r="B62" i="11"/>
  <c r="B59" i="11"/>
  <c r="C83" i="18"/>
  <c r="E83" i="18"/>
  <c r="J83" i="18"/>
  <c r="J82" i="18"/>
  <c r="E82" i="18"/>
  <c r="C82" i="18"/>
  <c r="C81" i="18"/>
  <c r="E81" i="18"/>
  <c r="J81" i="18"/>
  <c r="B58" i="11"/>
  <c r="G80" i="9"/>
  <c r="H80" i="9"/>
  <c r="K80" i="9"/>
  <c r="L80" i="9"/>
  <c r="M80" i="9"/>
  <c r="N80" i="9"/>
  <c r="O80" i="9"/>
  <c r="P80" i="9"/>
  <c r="Q80" i="9"/>
  <c r="R80" i="9"/>
  <c r="S80" i="9"/>
  <c r="T80" i="9"/>
  <c r="U80" i="9"/>
  <c r="V80" i="9"/>
  <c r="D80" i="9"/>
  <c r="G64" i="9"/>
  <c r="H64" i="9"/>
  <c r="K64" i="9"/>
  <c r="L64" i="9"/>
  <c r="M64" i="9"/>
  <c r="N64" i="9"/>
  <c r="O64" i="9"/>
  <c r="P64" i="9"/>
  <c r="Q64" i="9"/>
  <c r="R64" i="9"/>
  <c r="S64" i="9"/>
  <c r="T64" i="9"/>
  <c r="U64" i="9"/>
  <c r="V64" i="9"/>
  <c r="D64" i="9"/>
  <c r="G15" i="29" s="1"/>
  <c r="G59" i="9"/>
  <c r="H59" i="9"/>
  <c r="K59" i="9"/>
  <c r="L59" i="9"/>
  <c r="M59" i="9"/>
  <c r="N59" i="9"/>
  <c r="O59" i="9"/>
  <c r="P59" i="9"/>
  <c r="Q59" i="9"/>
  <c r="R59" i="9"/>
  <c r="S59" i="9"/>
  <c r="T59" i="9"/>
  <c r="U59" i="9"/>
  <c r="V59" i="9"/>
  <c r="D59" i="9"/>
  <c r="G14" i="29" s="1"/>
  <c r="G49" i="9"/>
  <c r="H49" i="9"/>
  <c r="K49" i="9"/>
  <c r="L49" i="9"/>
  <c r="M49" i="9"/>
  <c r="N49" i="9"/>
  <c r="O49" i="9"/>
  <c r="P49" i="9"/>
  <c r="Q49" i="9"/>
  <c r="R49" i="9"/>
  <c r="S49" i="9"/>
  <c r="T49" i="9"/>
  <c r="U49" i="9"/>
  <c r="V49" i="9"/>
  <c r="D49" i="9"/>
  <c r="G17" i="29" s="1"/>
  <c r="G41" i="9"/>
  <c r="H41" i="9"/>
  <c r="L41" i="9"/>
  <c r="M41" i="9"/>
  <c r="N41" i="9"/>
  <c r="O41" i="9"/>
  <c r="P41" i="9"/>
  <c r="Q41" i="9"/>
  <c r="R41" i="9"/>
  <c r="S41" i="9"/>
  <c r="T41" i="9"/>
  <c r="U41" i="9"/>
  <c r="V41" i="9"/>
  <c r="D41" i="9"/>
  <c r="G9" i="29" s="1"/>
  <c r="G32" i="9"/>
  <c r="H32" i="9"/>
  <c r="L32" i="9"/>
  <c r="K33" i="9" s="1"/>
  <c r="M32" i="9"/>
  <c r="N32" i="9"/>
  <c r="O32" i="9"/>
  <c r="P32" i="9"/>
  <c r="Q32" i="9"/>
  <c r="R32" i="9"/>
  <c r="S32" i="9"/>
  <c r="T32" i="9"/>
  <c r="U32" i="9"/>
  <c r="V32" i="9"/>
  <c r="D32" i="9"/>
  <c r="G13" i="29" s="1"/>
  <c r="G26" i="9"/>
  <c r="H26" i="9"/>
  <c r="K26" i="9"/>
  <c r="L26" i="9"/>
  <c r="M26" i="9"/>
  <c r="N26" i="9"/>
  <c r="O26" i="9"/>
  <c r="P26" i="9"/>
  <c r="Q26" i="9"/>
  <c r="R26" i="9"/>
  <c r="S26" i="9"/>
  <c r="T26" i="9"/>
  <c r="U26" i="9"/>
  <c r="V26" i="9"/>
  <c r="D26" i="9"/>
  <c r="G11" i="29" s="1"/>
  <c r="O20" i="9"/>
  <c r="P20" i="9"/>
  <c r="Q20" i="9"/>
  <c r="R20" i="9"/>
  <c r="K20" i="9"/>
  <c r="L20" i="9"/>
  <c r="M20" i="9"/>
  <c r="N20" i="9"/>
  <c r="G20" i="9"/>
  <c r="H20" i="9"/>
  <c r="D41" i="6"/>
  <c r="D40" i="6"/>
  <c r="D36" i="6"/>
  <c r="D35" i="6"/>
  <c r="D31" i="6"/>
  <c r="D26" i="6"/>
  <c r="D15" i="6"/>
  <c r="D16" i="6"/>
  <c r="D17" i="6"/>
  <c r="D18" i="6"/>
  <c r="D19" i="6"/>
  <c r="D20" i="6"/>
  <c r="D21" i="6"/>
  <c r="D22" i="6"/>
  <c r="D23" i="6"/>
  <c r="D24" i="6"/>
  <c r="D25" i="6"/>
  <c r="D14" i="6"/>
  <c r="Y42" i="5"/>
  <c r="Y37" i="5"/>
  <c r="Y32" i="5"/>
  <c r="A173" i="3"/>
  <c r="R173" i="1"/>
  <c r="P173" i="1" s="1"/>
  <c r="AB173" i="2" s="1"/>
  <c r="Q173" i="1"/>
  <c r="AC173" i="2" s="1"/>
  <c r="AE173" i="2"/>
  <c r="AF173" i="2"/>
  <c r="AK173" i="2"/>
  <c r="D152" i="3"/>
  <c r="D169" i="3" s="1"/>
  <c r="G39" i="29"/>
  <c r="S152" i="3"/>
  <c r="S169" i="3" s="1"/>
  <c r="F39" i="29"/>
  <c r="W152" i="2"/>
  <c r="W169" i="2" s="1"/>
  <c r="Q152" i="1"/>
  <c r="AC153" i="2"/>
  <c r="AC154" i="2"/>
  <c r="R152" i="1"/>
  <c r="AD153" i="2"/>
  <c r="AE152" i="2"/>
  <c r="AE169" i="2" s="1"/>
  <c r="AF158" i="2"/>
  <c r="AK158" i="2"/>
  <c r="D145" i="3"/>
  <c r="D146" i="3"/>
  <c r="D147" i="3"/>
  <c r="A147" i="3"/>
  <c r="A147" i="2"/>
  <c r="AK147" i="2"/>
  <c r="AF147" i="2"/>
  <c r="AE147" i="2"/>
  <c r="AB147" i="2"/>
  <c r="AC147" i="2"/>
  <c r="W147" i="2"/>
  <c r="AB116" i="2"/>
  <c r="AC116" i="2"/>
  <c r="P117" i="1"/>
  <c r="Q117" i="1"/>
  <c r="P118" i="1"/>
  <c r="AB118" i="2" s="1"/>
  <c r="Q118" i="1"/>
  <c r="AC118" i="2" s="1"/>
  <c r="P144" i="1"/>
  <c r="Q144" i="1"/>
  <c r="AC144" i="2" s="1"/>
  <c r="AB145" i="2"/>
  <c r="AC145" i="2"/>
  <c r="AB146" i="2"/>
  <c r="AC146" i="2"/>
  <c r="AK117" i="2"/>
  <c r="AK134" i="2"/>
  <c r="AK135" i="2"/>
  <c r="AF135" i="2"/>
  <c r="AE135" i="2"/>
  <c r="AD135" i="2"/>
  <c r="Q135" i="1"/>
  <c r="AC135" i="2" s="1"/>
  <c r="A135" i="2"/>
  <c r="D85" i="3"/>
  <c r="E82" i="3"/>
  <c r="F82" i="3"/>
  <c r="G82" i="3"/>
  <c r="H82" i="3"/>
  <c r="I82" i="3"/>
  <c r="J82" i="3"/>
  <c r="K82" i="3"/>
  <c r="L82" i="3"/>
  <c r="M82" i="3"/>
  <c r="N82" i="3"/>
  <c r="O82" i="3"/>
  <c r="P82" i="3"/>
  <c r="Q82" i="3"/>
  <c r="R82" i="3"/>
  <c r="W55" i="2"/>
  <c r="W71" i="2" s="1"/>
  <c r="D36" i="3"/>
  <c r="D38" i="3"/>
  <c r="D39" i="3"/>
  <c r="D40" i="3"/>
  <c r="D41" i="3"/>
  <c r="D42" i="3"/>
  <c r="D43" i="3"/>
  <c r="D44" i="3"/>
  <c r="D45" i="3"/>
  <c r="D46" i="3"/>
  <c r="D47" i="3"/>
  <c r="D48" i="3"/>
  <c r="D49" i="3"/>
  <c r="D35" i="3"/>
  <c r="A153" i="12"/>
  <c r="A177" i="12"/>
  <c r="A168" i="12"/>
  <c r="A163" i="12"/>
  <c r="B137" i="12"/>
  <c r="C137" i="12"/>
  <c r="A116" i="12"/>
  <c r="A117" i="12"/>
  <c r="A82" i="12"/>
  <c r="A72" i="12"/>
  <c r="A59" i="12"/>
  <c r="W49" i="11"/>
  <c r="B117" i="11"/>
  <c r="AP117" i="11" s="1"/>
  <c r="AQ117" i="11" s="1"/>
  <c r="W117" i="11"/>
  <c r="AC117" i="11"/>
  <c r="AD117" i="11"/>
  <c r="AE117" i="11"/>
  <c r="AF117" i="11"/>
  <c r="AG117" i="11"/>
  <c r="AL117" i="11"/>
  <c r="B162" i="11"/>
  <c r="AP162" i="11" s="1"/>
  <c r="AQ162" i="11" s="1"/>
  <c r="B156" i="11"/>
  <c r="AP156" i="11" s="1"/>
  <c r="AQ156" i="11" s="1"/>
  <c r="AC156" i="11"/>
  <c r="AD156" i="11"/>
  <c r="AE156" i="11"/>
  <c r="AF156" i="11"/>
  <c r="AG156" i="11"/>
  <c r="AL156" i="11"/>
  <c r="J50" i="29"/>
  <c r="S27" i="11"/>
  <c r="S40" i="11"/>
  <c r="T27" i="11"/>
  <c r="T40" i="11"/>
  <c r="U27" i="11"/>
  <c r="U40" i="11"/>
  <c r="V27" i="11"/>
  <c r="V40" i="11"/>
  <c r="B180" i="11"/>
  <c r="AP180" i="11" s="1"/>
  <c r="AQ180" i="11" s="1"/>
  <c r="AC180" i="11"/>
  <c r="AD180" i="11"/>
  <c r="AE180" i="11"/>
  <c r="AF180" i="11"/>
  <c r="AG180" i="11"/>
  <c r="AL180" i="11"/>
  <c r="B171" i="11"/>
  <c r="AP171" i="11" s="1"/>
  <c r="AQ171" i="11" s="1"/>
  <c r="AC171" i="11"/>
  <c r="AD171" i="11"/>
  <c r="AE171" i="11"/>
  <c r="AF171" i="11"/>
  <c r="AG171" i="11"/>
  <c r="AL171" i="11"/>
  <c r="AC166" i="11"/>
  <c r="AD166" i="11"/>
  <c r="AE166" i="11"/>
  <c r="AF166" i="11"/>
  <c r="AG166" i="11"/>
  <c r="AL166" i="11"/>
  <c r="AC83" i="11"/>
  <c r="AD83" i="11"/>
  <c r="AE83" i="11"/>
  <c r="AF83" i="11"/>
  <c r="AG83" i="11"/>
  <c r="AL83" i="11"/>
  <c r="B83" i="11"/>
  <c r="AP83" i="11" s="1"/>
  <c r="AQ83" i="11" s="1"/>
  <c r="D27" i="11"/>
  <c r="E27" i="11"/>
  <c r="F27" i="11"/>
  <c r="G27" i="11"/>
  <c r="H27" i="11"/>
  <c r="I27" i="11"/>
  <c r="J27" i="11"/>
  <c r="K27" i="11"/>
  <c r="L27" i="11"/>
  <c r="M27" i="11"/>
  <c r="N27" i="11"/>
  <c r="O27" i="11"/>
  <c r="P27" i="11"/>
  <c r="Q27" i="11"/>
  <c r="R27" i="11"/>
  <c r="E137" i="12"/>
  <c r="B136" i="11"/>
  <c r="AP136" i="11" s="1"/>
  <c r="AQ136" i="11" s="1"/>
  <c r="D151" i="12"/>
  <c r="U153" i="12" s="1"/>
  <c r="D38" i="12"/>
  <c r="U38" i="12" s="1"/>
  <c r="A55" i="3"/>
  <c r="S49" i="13"/>
  <c r="A72" i="9"/>
  <c r="A77" i="9"/>
  <c r="A68" i="9"/>
  <c r="A69" i="9"/>
  <c r="A70" i="9"/>
  <c r="A71" i="9"/>
  <c r="A67" i="9"/>
  <c r="A63" i="9"/>
  <c r="A62" i="9"/>
  <c r="A53" i="9"/>
  <c r="A54" i="9"/>
  <c r="A55" i="9"/>
  <c r="A56" i="9"/>
  <c r="A57" i="9"/>
  <c r="A58" i="9"/>
  <c r="A52" i="9"/>
  <c r="A45" i="9"/>
  <c r="A46" i="9"/>
  <c r="A47" i="9"/>
  <c r="A44" i="9"/>
  <c r="A36" i="9"/>
  <c r="A37" i="9"/>
  <c r="A38" i="9"/>
  <c r="A39" i="9"/>
  <c r="A40" i="9"/>
  <c r="A35" i="9"/>
  <c r="A30" i="9"/>
  <c r="A31" i="9"/>
  <c r="A29" i="9"/>
  <c r="A24" i="9"/>
  <c r="A25" i="9"/>
  <c r="A23" i="9"/>
  <c r="A10" i="9"/>
  <c r="A19" i="18"/>
  <c r="A20" i="18"/>
  <c r="A23" i="18"/>
  <c r="A18" i="18"/>
  <c r="A22" i="18"/>
  <c r="A33" i="18"/>
  <c r="A35" i="18"/>
  <c r="A12" i="18"/>
  <c r="A11" i="18"/>
  <c r="A15" i="18"/>
  <c r="A9" i="18"/>
  <c r="A41" i="6"/>
  <c r="A40" i="6"/>
  <c r="A36" i="6"/>
  <c r="A35" i="6"/>
  <c r="A31" i="6"/>
  <c r="A30" i="6"/>
  <c r="A15" i="6"/>
  <c r="A16" i="6"/>
  <c r="A17" i="6"/>
  <c r="A18" i="6"/>
  <c r="A19" i="6"/>
  <c r="A20" i="6"/>
  <c r="A21" i="6"/>
  <c r="A22" i="6"/>
  <c r="A23" i="6"/>
  <c r="A24" i="6"/>
  <c r="A25" i="6"/>
  <c r="A26" i="6"/>
  <c r="A14" i="6"/>
  <c r="A10" i="6"/>
  <c r="A41" i="5"/>
  <c r="A40" i="5"/>
  <c r="A36" i="5"/>
  <c r="A35" i="5"/>
  <c r="A31" i="5"/>
  <c r="A30" i="5"/>
  <c r="A15" i="5"/>
  <c r="A16" i="5"/>
  <c r="A17" i="5"/>
  <c r="A18" i="5"/>
  <c r="A19" i="5"/>
  <c r="A20" i="5"/>
  <c r="A21" i="5"/>
  <c r="A22" i="5"/>
  <c r="A23" i="5"/>
  <c r="A24" i="5"/>
  <c r="A25" i="5"/>
  <c r="A26" i="5"/>
  <c r="A14" i="5"/>
  <c r="A10" i="5"/>
  <c r="C37" i="29"/>
  <c r="B37" i="29"/>
  <c r="I6" i="27"/>
  <c r="H6" i="27"/>
  <c r="E71" i="18"/>
  <c r="E72" i="18"/>
  <c r="J18" i="18"/>
  <c r="B19" i="18"/>
  <c r="C18" i="18"/>
  <c r="E29" i="16"/>
  <c r="E28" i="16"/>
  <c r="E27" i="16"/>
  <c r="E26" i="16"/>
  <c r="E25" i="16"/>
  <c r="E24" i="16"/>
  <c r="E23" i="16"/>
  <c r="E22" i="16"/>
  <c r="F22" i="16" s="1"/>
  <c r="Q33" i="28" s="1"/>
  <c r="E21" i="16"/>
  <c r="E20" i="16"/>
  <c r="H6" i="30" s="1"/>
  <c r="E19" i="16"/>
  <c r="E18" i="16"/>
  <c r="E17" i="16"/>
  <c r="E14" i="16"/>
  <c r="E12" i="16"/>
  <c r="E13" i="16"/>
  <c r="E11" i="16"/>
  <c r="E10" i="16"/>
  <c r="E9" i="16"/>
  <c r="E8" i="16"/>
  <c r="E7" i="16"/>
  <c r="N11" i="14"/>
  <c r="N9" i="32" s="1"/>
  <c r="I11" i="14"/>
  <c r="D11" i="14"/>
  <c r="D9" i="32" s="1"/>
  <c r="AE131" i="2"/>
  <c r="AE132" i="2"/>
  <c r="AE133" i="2"/>
  <c r="AE134" i="2"/>
  <c r="AE136" i="2"/>
  <c r="AE137" i="2"/>
  <c r="AE138" i="2"/>
  <c r="AE139" i="2"/>
  <c r="AE140" i="2"/>
  <c r="A151" i="12"/>
  <c r="A152" i="12"/>
  <c r="A154" i="12"/>
  <c r="A156" i="12"/>
  <c r="A157" i="12"/>
  <c r="A158" i="12"/>
  <c r="A159" i="12"/>
  <c r="A160" i="12"/>
  <c r="A161" i="12"/>
  <c r="A162" i="12"/>
  <c r="A164" i="12"/>
  <c r="A165" i="12"/>
  <c r="A166" i="12"/>
  <c r="A167" i="12"/>
  <c r="A169" i="12"/>
  <c r="A170" i="12"/>
  <c r="A171" i="12"/>
  <c r="A172" i="12"/>
  <c r="A173" i="12"/>
  <c r="A174" i="12"/>
  <c r="A175" i="12"/>
  <c r="A178" i="12"/>
  <c r="A180" i="12"/>
  <c r="A181" i="12"/>
  <c r="B154" i="11"/>
  <c r="B157" i="11"/>
  <c r="AP157" i="11" s="1"/>
  <c r="AQ157" i="11" s="1"/>
  <c r="B158" i="11"/>
  <c r="B159" i="11"/>
  <c r="B160" i="11"/>
  <c r="AP160" i="11" s="1"/>
  <c r="AQ160" i="11" s="1"/>
  <c r="B161" i="11"/>
  <c r="AP161" i="11" s="1"/>
  <c r="AQ161" i="11" s="1"/>
  <c r="B163" i="11"/>
  <c r="B164" i="11"/>
  <c r="AP164" i="11" s="1"/>
  <c r="AQ164" i="11" s="1"/>
  <c r="B165" i="11"/>
  <c r="AP165" i="11" s="1"/>
  <c r="AQ165" i="11" s="1"/>
  <c r="B167" i="11"/>
  <c r="AP167" i="11" s="1"/>
  <c r="AQ167" i="11" s="1"/>
  <c r="B168" i="11"/>
  <c r="AP168" i="11" s="1"/>
  <c r="AQ168" i="11" s="1"/>
  <c r="B169" i="11"/>
  <c r="AP169" i="11" s="1"/>
  <c r="AQ169" i="11" s="1"/>
  <c r="B170" i="11"/>
  <c r="AP170" i="11" s="1"/>
  <c r="AQ170" i="11" s="1"/>
  <c r="B172" i="11"/>
  <c r="B173" i="11"/>
  <c r="AP173" i="11" s="1"/>
  <c r="AQ173" i="11" s="1"/>
  <c r="B174" i="11"/>
  <c r="B175" i="11"/>
  <c r="B176" i="11"/>
  <c r="AP176" i="11" s="1"/>
  <c r="AQ176" i="11" s="1"/>
  <c r="B177" i="11"/>
  <c r="AP177" i="11" s="1"/>
  <c r="AQ177" i="11" s="1"/>
  <c r="B178" i="11"/>
  <c r="AP178" i="11" s="1"/>
  <c r="AQ178" i="11" s="1"/>
  <c r="B183" i="11"/>
  <c r="AP183" i="11" s="1"/>
  <c r="AQ183" i="11" s="1"/>
  <c r="B184" i="11"/>
  <c r="AP184" i="11" s="1"/>
  <c r="AQ184" i="11" s="1"/>
  <c r="Z28" i="11"/>
  <c r="AA28" i="11"/>
  <c r="Z29" i="11"/>
  <c r="AA29" i="11"/>
  <c r="Z36" i="11"/>
  <c r="AA36" i="11"/>
  <c r="Z37" i="11"/>
  <c r="AA37" i="11"/>
  <c r="Z41" i="11"/>
  <c r="AA41" i="11"/>
  <c r="Z42" i="11"/>
  <c r="AA42" i="11"/>
  <c r="AA140" i="11"/>
  <c r="Z141" i="11"/>
  <c r="AA141" i="11"/>
  <c r="Z147" i="11"/>
  <c r="AA147" i="11"/>
  <c r="Z148" i="11"/>
  <c r="AA148" i="11"/>
  <c r="Z151" i="11"/>
  <c r="AA151" i="11"/>
  <c r="Z152" i="11"/>
  <c r="AA152" i="11"/>
  <c r="Z186" i="11"/>
  <c r="AA186" i="11"/>
  <c r="D13" i="12"/>
  <c r="U13" i="12" s="1"/>
  <c r="Z181" i="2"/>
  <c r="AA181" i="2"/>
  <c r="Z82" i="2"/>
  <c r="AA82" i="2"/>
  <c r="AG21" i="11"/>
  <c r="AG22" i="11"/>
  <c r="AG23" i="11"/>
  <c r="AG24" i="11"/>
  <c r="AG25" i="11"/>
  <c r="AG26" i="11"/>
  <c r="W21" i="11"/>
  <c r="W22" i="11"/>
  <c r="W23" i="11"/>
  <c r="W24" i="11"/>
  <c r="W25" i="11"/>
  <c r="W26" i="11"/>
  <c r="AF39" i="2"/>
  <c r="W36" i="2"/>
  <c r="W38" i="2"/>
  <c r="W39" i="2"/>
  <c r="W40" i="2"/>
  <c r="W41" i="2"/>
  <c r="W42" i="2"/>
  <c r="W43" i="2"/>
  <c r="W44" i="2"/>
  <c r="W45" i="2"/>
  <c r="W46" i="2"/>
  <c r="W47" i="2"/>
  <c r="W48" i="2"/>
  <c r="AF36" i="2"/>
  <c r="AF38" i="2"/>
  <c r="AF40" i="2"/>
  <c r="AF41" i="2"/>
  <c r="AF42" i="2"/>
  <c r="AF43" i="2"/>
  <c r="AF44" i="2"/>
  <c r="AF45" i="2"/>
  <c r="AF46" i="2"/>
  <c r="AF47" i="2"/>
  <c r="AF48" i="2"/>
  <c r="AF49" i="2"/>
  <c r="Q36" i="1"/>
  <c r="AC36" i="2" s="1"/>
  <c r="R36" i="1"/>
  <c r="AD36" i="2" s="1"/>
  <c r="Q38" i="1"/>
  <c r="AC38" i="2" s="1"/>
  <c r="R38" i="1"/>
  <c r="Q39" i="1"/>
  <c r="AC39" i="2" s="1"/>
  <c r="R39" i="1"/>
  <c r="Q40" i="1"/>
  <c r="AC40" i="2" s="1"/>
  <c r="R40" i="1"/>
  <c r="Q41" i="1"/>
  <c r="AC41" i="2" s="1"/>
  <c r="R41" i="1"/>
  <c r="Q42" i="1"/>
  <c r="AC42" i="2" s="1"/>
  <c r="R42" i="1"/>
  <c r="Q44" i="1"/>
  <c r="AC44" i="2" s="1"/>
  <c r="R44" i="1"/>
  <c r="Q45" i="1"/>
  <c r="AC45" i="2" s="1"/>
  <c r="R45" i="1"/>
  <c r="Q46" i="1"/>
  <c r="AC46" i="2" s="1"/>
  <c r="R46" i="1"/>
  <c r="Q47" i="1"/>
  <c r="AC47" i="2" s="1"/>
  <c r="R47" i="1"/>
  <c r="Q48" i="1"/>
  <c r="AC48" i="2" s="1"/>
  <c r="R48" i="1"/>
  <c r="Q49" i="1"/>
  <c r="AC49" i="2" s="1"/>
  <c r="R49" i="1"/>
  <c r="Q51" i="1"/>
  <c r="AC51" i="2" s="1"/>
  <c r="R51" i="1"/>
  <c r="S79" i="3"/>
  <c r="AE79" i="2"/>
  <c r="AF79" i="2"/>
  <c r="AK79" i="2"/>
  <c r="Q78" i="1"/>
  <c r="AC79" i="2" s="1"/>
  <c r="R78" i="1"/>
  <c r="Q80" i="1"/>
  <c r="R80" i="1"/>
  <c r="P80" i="1" s="1"/>
  <c r="S110" i="3"/>
  <c r="A85" i="3"/>
  <c r="W85" i="2"/>
  <c r="W110" i="2" s="1"/>
  <c r="AE85" i="2"/>
  <c r="AF85" i="2"/>
  <c r="AK85" i="2"/>
  <c r="AE86" i="2"/>
  <c r="AF86" i="2"/>
  <c r="AK86" i="2"/>
  <c r="AE88" i="2"/>
  <c r="AF88" i="2"/>
  <c r="AK88" i="2"/>
  <c r="AE90" i="2"/>
  <c r="AF90" i="2"/>
  <c r="AK90" i="2"/>
  <c r="AE91" i="2"/>
  <c r="AF91" i="2"/>
  <c r="AK91" i="2"/>
  <c r="AE94" i="2"/>
  <c r="AF94" i="2"/>
  <c r="AK94" i="2"/>
  <c r="AE96" i="2"/>
  <c r="AF96" i="2"/>
  <c r="AK96" i="2"/>
  <c r="AE97" i="2"/>
  <c r="AF97" i="2"/>
  <c r="AK97" i="2"/>
  <c r="AE98" i="2"/>
  <c r="AF98" i="2"/>
  <c r="AK98" i="2"/>
  <c r="AE99" i="2"/>
  <c r="AF99" i="2"/>
  <c r="AK99" i="2"/>
  <c r="AE100" i="2"/>
  <c r="AF100" i="2"/>
  <c r="AK100" i="2"/>
  <c r="AE101" i="2"/>
  <c r="AF101" i="2"/>
  <c r="AK101" i="2"/>
  <c r="AE103" i="2"/>
  <c r="AF103" i="2"/>
  <c r="AK103" i="2"/>
  <c r="AE104" i="2"/>
  <c r="AF104" i="2"/>
  <c r="AK104" i="2"/>
  <c r="AE105" i="2"/>
  <c r="AF105" i="2"/>
  <c r="AK105" i="2"/>
  <c r="AE106" i="2"/>
  <c r="AF106" i="2"/>
  <c r="AK106" i="2"/>
  <c r="AE108" i="2"/>
  <c r="AF108" i="2"/>
  <c r="AK108" i="2"/>
  <c r="A85" i="2"/>
  <c r="Q85" i="1"/>
  <c r="R85" i="1"/>
  <c r="P85" i="1" s="1"/>
  <c r="AE114" i="2"/>
  <c r="AF114" i="2"/>
  <c r="AK114" i="2"/>
  <c r="AE116" i="2"/>
  <c r="AF116" i="2"/>
  <c r="AK116" i="2"/>
  <c r="AE117" i="2"/>
  <c r="AF117" i="2"/>
  <c r="AE118" i="2"/>
  <c r="AF118" i="2"/>
  <c r="AK118" i="2"/>
  <c r="AE120" i="2"/>
  <c r="AF120" i="2"/>
  <c r="AK120" i="2"/>
  <c r="AB121" i="2"/>
  <c r="AC121" i="2"/>
  <c r="AD121" i="2"/>
  <c r="AE121" i="2"/>
  <c r="AF121" i="2"/>
  <c r="AK121" i="2"/>
  <c r="AE123" i="2"/>
  <c r="AF123" i="2"/>
  <c r="AK123" i="2"/>
  <c r="AE124" i="2"/>
  <c r="AF124" i="2"/>
  <c r="AK124" i="2"/>
  <c r="AE125" i="2"/>
  <c r="AF125" i="2"/>
  <c r="AK125" i="2"/>
  <c r="AE126" i="2"/>
  <c r="AF126" i="2"/>
  <c r="AK126" i="2"/>
  <c r="AE127" i="2"/>
  <c r="AF127" i="2"/>
  <c r="AK127" i="2"/>
  <c r="AE129" i="2"/>
  <c r="AF129" i="2"/>
  <c r="AK129" i="2"/>
  <c r="AE130" i="2"/>
  <c r="AF130" i="2"/>
  <c r="AK130" i="2"/>
  <c r="AF131" i="2"/>
  <c r="AK131" i="2"/>
  <c r="AF132" i="2"/>
  <c r="AK132" i="2"/>
  <c r="AF133" i="2"/>
  <c r="AK133" i="2"/>
  <c r="AF134" i="2"/>
  <c r="AF136" i="2"/>
  <c r="AK136" i="2"/>
  <c r="AF137" i="2"/>
  <c r="AK137" i="2"/>
  <c r="AF138" i="2"/>
  <c r="AK138" i="2"/>
  <c r="AF139" i="2"/>
  <c r="AK139" i="2"/>
  <c r="AB140" i="2"/>
  <c r="AC140" i="2"/>
  <c r="AD140" i="2"/>
  <c r="AF140" i="2"/>
  <c r="AK140" i="2"/>
  <c r="W139" i="2"/>
  <c r="W140" i="2"/>
  <c r="AG141" i="2"/>
  <c r="AH141" i="2"/>
  <c r="R141" i="2"/>
  <c r="G37" i="29"/>
  <c r="E141" i="3"/>
  <c r="F141" i="3"/>
  <c r="A139" i="2"/>
  <c r="A140" i="2"/>
  <c r="AF159" i="2"/>
  <c r="AK159" i="2"/>
  <c r="B39" i="29"/>
  <c r="C201" i="1"/>
  <c r="C41" i="29" s="1"/>
  <c r="D201" i="1"/>
  <c r="E201" i="1"/>
  <c r="F201" i="1"/>
  <c r="G201" i="1"/>
  <c r="H201" i="1"/>
  <c r="I201" i="1"/>
  <c r="J201" i="1"/>
  <c r="K201" i="1"/>
  <c r="L201" i="1"/>
  <c r="M201" i="1"/>
  <c r="N201" i="1"/>
  <c r="O201" i="1"/>
  <c r="B41" i="29"/>
  <c r="C204" i="2"/>
  <c r="D204" i="2"/>
  <c r="E204" i="2"/>
  <c r="P204" i="2"/>
  <c r="R204" i="2"/>
  <c r="B204" i="2"/>
  <c r="C201" i="3"/>
  <c r="G41" i="29" s="1"/>
  <c r="E201" i="3"/>
  <c r="F201" i="3"/>
  <c r="G201" i="3"/>
  <c r="H201" i="3"/>
  <c r="I201" i="3"/>
  <c r="J201" i="3"/>
  <c r="K201" i="3"/>
  <c r="L201" i="3"/>
  <c r="M201" i="3"/>
  <c r="N201" i="3"/>
  <c r="O201" i="3"/>
  <c r="P201" i="3"/>
  <c r="Q201" i="3"/>
  <c r="R201" i="3"/>
  <c r="R182" i="1"/>
  <c r="AD185" i="2" s="1"/>
  <c r="R183" i="1"/>
  <c r="AD186" i="2" s="1"/>
  <c r="R184" i="1"/>
  <c r="AD187" i="2" s="1"/>
  <c r="R185" i="1"/>
  <c r="AD188" i="2" s="1"/>
  <c r="R186" i="1"/>
  <c r="AD189" i="2" s="1"/>
  <c r="Z42" i="5"/>
  <c r="Z37" i="5"/>
  <c r="Z32" i="5"/>
  <c r="Z27" i="5"/>
  <c r="C16" i="29"/>
  <c r="B16" i="29"/>
  <c r="O32" i="13"/>
  <c r="O33" i="13"/>
  <c r="N33" i="13"/>
  <c r="N32" i="13"/>
  <c r="O49" i="13"/>
  <c r="O50" i="13"/>
  <c r="O51" i="13"/>
  <c r="O52" i="13"/>
  <c r="O55" i="13"/>
  <c r="O54" i="13"/>
  <c r="O53" i="13"/>
  <c r="O56" i="13"/>
  <c r="O48" i="13"/>
  <c r="O40" i="13"/>
  <c r="O41" i="13"/>
  <c r="O42" i="13"/>
  <c r="O45" i="13"/>
  <c r="O44" i="13"/>
  <c r="O43" i="13"/>
  <c r="O46" i="13"/>
  <c r="O39" i="13"/>
  <c r="O28" i="13"/>
  <c r="O29" i="13"/>
  <c r="O30" i="13"/>
  <c r="O31" i="13"/>
  <c r="O35" i="13"/>
  <c r="O34" i="13"/>
  <c r="O27" i="13"/>
  <c r="O24" i="13"/>
  <c r="O23" i="13"/>
  <c r="O22" i="13"/>
  <c r="O21" i="13"/>
  <c r="O20" i="13"/>
  <c r="K31" i="30"/>
  <c r="XFC12" i="31"/>
  <c r="XFB12" i="31"/>
  <c r="XEZ12" i="31"/>
  <c r="XFA12" i="31"/>
  <c r="XEX12" i="31"/>
  <c r="XEW12" i="31"/>
  <c r="XEU12" i="31"/>
  <c r="XEV12" i="31"/>
  <c r="XES12" i="31"/>
  <c r="XER12" i="31"/>
  <c r="XEQ12" i="31"/>
  <c r="XEP12" i="31"/>
  <c r="XEM12" i="31"/>
  <c r="XEL12" i="31"/>
  <c r="XEJ12" i="31"/>
  <c r="XEK12" i="31"/>
  <c r="XEH12" i="31"/>
  <c r="XEG12" i="31"/>
  <c r="XEE12" i="31"/>
  <c r="XEF12" i="31"/>
  <c r="XEC12" i="31"/>
  <c r="XEB12" i="31"/>
  <c r="XDZ12" i="31"/>
  <c r="XEA12" i="31"/>
  <c r="XDW12" i="31"/>
  <c r="XDV12" i="31"/>
  <c r="XDT12" i="31"/>
  <c r="XDU12" i="31"/>
  <c r="XDR12" i="31"/>
  <c r="XDQ12" i="31"/>
  <c r="XDO12" i="31"/>
  <c r="XDP12" i="31"/>
  <c r="XDM12" i="31"/>
  <c r="XDL12" i="31"/>
  <c r="XDJ12" i="31"/>
  <c r="XDK12" i="31"/>
  <c r="XDG12" i="31"/>
  <c r="XDF12" i="31"/>
  <c r="XDD12" i="31"/>
  <c r="XDE12" i="31"/>
  <c r="XDB12" i="31"/>
  <c r="XDA12" i="31"/>
  <c r="XCY12" i="31"/>
  <c r="XCZ12" i="31"/>
  <c r="XCW12" i="31"/>
  <c r="XCV12" i="31"/>
  <c r="XCT12" i="31"/>
  <c r="XCU12" i="31"/>
  <c r="XCQ12" i="31"/>
  <c r="XCP12" i="31"/>
  <c r="XCO12" i="31"/>
  <c r="XCN12" i="31"/>
  <c r="XCL12" i="31"/>
  <c r="XCK12" i="31"/>
  <c r="XCI12" i="31"/>
  <c r="XCJ12" i="31"/>
  <c r="XCG12" i="31"/>
  <c r="XCF12" i="31"/>
  <c r="XCE12" i="31"/>
  <c r="XCD12" i="31"/>
  <c r="XCA12" i="31"/>
  <c r="XBZ12" i="31"/>
  <c r="XBX12" i="31"/>
  <c r="XBY12" i="31"/>
  <c r="XBV12" i="31"/>
  <c r="XBU12" i="31"/>
  <c r="XBS12" i="31"/>
  <c r="XBT12" i="31"/>
  <c r="XBQ12" i="31"/>
  <c r="XBP12" i="31"/>
  <c r="XBO12" i="31"/>
  <c r="XBN12" i="31"/>
  <c r="XBK12" i="31"/>
  <c r="XBJ12" i="31"/>
  <c r="XBI12" i="31"/>
  <c r="XBH12" i="31"/>
  <c r="XBF12" i="31"/>
  <c r="XBE12" i="31"/>
  <c r="XBC12" i="31"/>
  <c r="XBD12" i="31"/>
  <c r="XBA12" i="31"/>
  <c r="XAZ12" i="31"/>
  <c r="XAX12" i="31"/>
  <c r="XAY12" i="31"/>
  <c r="XAU12" i="31"/>
  <c r="XAT12" i="31"/>
  <c r="XAR12" i="31"/>
  <c r="XAS12" i="31"/>
  <c r="XAP12" i="31"/>
  <c r="XAO12" i="31"/>
  <c r="XAM12" i="31"/>
  <c r="XAN12" i="31"/>
  <c r="XAK12" i="31"/>
  <c r="XAJ12" i="31"/>
  <c r="XAH12" i="31"/>
  <c r="XAI12" i="31"/>
  <c r="XAE12" i="31"/>
  <c r="XAD12" i="31"/>
  <c r="XAB12" i="31"/>
  <c r="XAC12" i="31"/>
  <c r="WZZ12" i="31"/>
  <c r="WZY12" i="31"/>
  <c r="WZX12" i="31"/>
  <c r="WZW12" i="31"/>
  <c r="WZU12" i="31"/>
  <c r="WZT12" i="31"/>
  <c r="WZR12" i="31"/>
  <c r="WZS12" i="31"/>
  <c r="WZO12" i="31"/>
  <c r="WZN12" i="31"/>
  <c r="WZL12" i="31"/>
  <c r="WZM12" i="31"/>
  <c r="WZJ12" i="31"/>
  <c r="WZI12" i="31"/>
  <c r="WZG12" i="31"/>
  <c r="WZH12" i="31"/>
  <c r="WZE12" i="31"/>
  <c r="WZD12" i="31"/>
  <c r="WZB12" i="31"/>
  <c r="WZC12" i="31"/>
  <c r="WYY12" i="31"/>
  <c r="WYX12" i="31"/>
  <c r="WYV12" i="31"/>
  <c r="WYW12" i="31"/>
  <c r="WYT12" i="31"/>
  <c r="WYS12" i="31"/>
  <c r="WYQ12" i="31"/>
  <c r="WYR12" i="31"/>
  <c r="WYO12" i="31"/>
  <c r="WYN12" i="31"/>
  <c r="WYL12" i="31"/>
  <c r="WYM12" i="31"/>
  <c r="WYI12" i="31"/>
  <c r="WYH12" i="31"/>
  <c r="WYF12" i="31"/>
  <c r="WYG12" i="31"/>
  <c r="WYD12" i="31"/>
  <c r="WYE12" i="31" s="1"/>
  <c r="WYC12" i="31"/>
  <c r="WYB12" i="31"/>
  <c r="WYA12" i="31"/>
  <c r="WXY12" i="31"/>
  <c r="WXX12" i="31"/>
  <c r="WXV12" i="31"/>
  <c r="WXW12" i="31"/>
  <c r="WXS12" i="31"/>
  <c r="WXT12" i="31" s="1"/>
  <c r="WXR12" i="31"/>
  <c r="WXQ12" i="31"/>
  <c r="WXP12" i="31"/>
  <c r="WXN12" i="31"/>
  <c r="WXM12" i="31"/>
  <c r="WXK12" i="31"/>
  <c r="WXL12" i="31"/>
  <c r="WXI12" i="31"/>
  <c r="WXH12" i="31"/>
  <c r="WXF12" i="31"/>
  <c r="WXG12" i="31"/>
  <c r="WXC12" i="31"/>
  <c r="WXB12" i="31"/>
  <c r="WWZ12" i="31"/>
  <c r="WXA12" i="31"/>
  <c r="WWX12" i="31"/>
  <c r="WWW12" i="31"/>
  <c r="WWU12" i="31"/>
  <c r="WWV12" i="31"/>
  <c r="WWS12" i="31"/>
  <c r="WWR12" i="31"/>
  <c r="WWP12" i="31"/>
  <c r="WWQ12" i="31"/>
  <c r="WWM12" i="31"/>
  <c r="WWL12" i="31"/>
  <c r="WWJ12" i="31"/>
  <c r="WWK12" i="31"/>
  <c r="WWH12" i="31"/>
  <c r="WWG12" i="31"/>
  <c r="WWE12" i="31"/>
  <c r="WWF12" i="31"/>
  <c r="WWC12" i="31"/>
  <c r="WWB12" i="31"/>
  <c r="WVZ12" i="31"/>
  <c r="WWA12" i="31"/>
  <c r="WVW12" i="31"/>
  <c r="WVV12" i="31"/>
  <c r="WVT12" i="31"/>
  <c r="WVU12" i="31"/>
  <c r="WVR12" i="31"/>
  <c r="WVQ12" i="31"/>
  <c r="WVO12" i="31"/>
  <c r="WVP12" i="31"/>
  <c r="WVM12" i="31"/>
  <c r="WVL12" i="31"/>
  <c r="WVJ12" i="31"/>
  <c r="WVK12" i="31"/>
  <c r="WVG12" i="31"/>
  <c r="WVF12" i="31"/>
  <c r="WVD12" i="31"/>
  <c r="WVE12" i="31"/>
  <c r="WVB12" i="31"/>
  <c r="WVC12" i="31" s="1"/>
  <c r="WVA12" i="31"/>
  <c r="WUY12" i="31"/>
  <c r="WUZ12" i="31"/>
  <c r="WUW12" i="31"/>
  <c r="WUV12" i="31"/>
  <c r="WUT12" i="31"/>
  <c r="WUU12" i="31"/>
  <c r="WUQ12" i="31"/>
  <c r="WUP12" i="31"/>
  <c r="WUN12" i="31"/>
  <c r="WUO12" i="31"/>
  <c r="WUL12" i="31"/>
  <c r="WUK12" i="31"/>
  <c r="WUI12" i="31"/>
  <c r="WUJ12" i="31"/>
  <c r="WUG12" i="31"/>
  <c r="WUF12" i="31"/>
  <c r="WUD12" i="31"/>
  <c r="WUE12" i="31"/>
  <c r="WUA12" i="31"/>
  <c r="WTZ12" i="31"/>
  <c r="WTX12" i="31"/>
  <c r="WTY12" i="31"/>
  <c r="WTV12" i="31"/>
  <c r="WTU12" i="31"/>
  <c r="WTS12" i="31"/>
  <c r="WTT12" i="31"/>
  <c r="WTQ12" i="31"/>
  <c r="WTP12" i="31"/>
  <c r="WTN12" i="31"/>
  <c r="WTO12" i="31"/>
  <c r="WTK12" i="31"/>
  <c r="WTJ12" i="31"/>
  <c r="WTH12" i="31"/>
  <c r="WTI12" i="31"/>
  <c r="WTF12" i="31"/>
  <c r="WTE12" i="31"/>
  <c r="WTC12" i="31"/>
  <c r="WTD12" i="31"/>
  <c r="WTA12" i="31"/>
  <c r="WSZ12" i="31"/>
  <c r="WSX12" i="31"/>
  <c r="WSY12" i="31"/>
  <c r="WSU12" i="31"/>
  <c r="WST12" i="31"/>
  <c r="WSR12" i="31"/>
  <c r="WSS12" i="31"/>
  <c r="WSP12" i="31"/>
  <c r="WSO12" i="31"/>
  <c r="WSM12" i="31"/>
  <c r="WSN12" i="31"/>
  <c r="WSK12" i="31"/>
  <c r="WSJ12" i="31"/>
  <c r="WSH12" i="31"/>
  <c r="WSI12" i="31"/>
  <c r="WSE12" i="31"/>
  <c r="WSD12" i="31"/>
  <c r="WSB12" i="31"/>
  <c r="WSC12" i="31"/>
  <c r="WRZ12" i="31"/>
  <c r="WRY12" i="31"/>
  <c r="WRW12" i="31"/>
  <c r="WRX12" i="31"/>
  <c r="WRU12" i="31"/>
  <c r="WRT12" i="31"/>
  <c r="WRR12" i="31"/>
  <c r="WRS12" i="31"/>
  <c r="WRO12" i="31"/>
  <c r="WRN12" i="31"/>
  <c r="WRM12" i="31"/>
  <c r="WRL12" i="31"/>
  <c r="WRJ12" i="31"/>
  <c r="WRI12" i="31"/>
  <c r="WRG12" i="31"/>
  <c r="WRH12" i="31"/>
  <c r="WRE12" i="31"/>
  <c r="WRD12" i="31"/>
  <c r="WRB12" i="31"/>
  <c r="WRC12" i="31"/>
  <c r="WQY12" i="31"/>
  <c r="WQX12" i="31"/>
  <c r="WQV12" i="31"/>
  <c r="WQW12" i="31"/>
  <c r="WQT12" i="31"/>
  <c r="WQS12" i="31"/>
  <c r="WQQ12" i="31"/>
  <c r="WQR12" i="31"/>
  <c r="WQO12" i="31"/>
  <c r="WQN12" i="31"/>
  <c r="WQL12" i="31"/>
  <c r="WQM12" i="31"/>
  <c r="WQI12" i="31"/>
  <c r="WQH12" i="31"/>
  <c r="WQF12" i="31"/>
  <c r="WQG12" i="31"/>
  <c r="WQD12" i="31"/>
  <c r="WQC12" i="31"/>
  <c r="WQA12" i="31"/>
  <c r="WQB12" i="31"/>
  <c r="WPY12" i="31"/>
  <c r="WPX12" i="31"/>
  <c r="WPV12" i="31"/>
  <c r="WPW12" i="31"/>
  <c r="WPS12" i="31"/>
  <c r="WPR12" i="31"/>
  <c r="WPP12" i="31"/>
  <c r="WPQ12" i="31"/>
  <c r="WPN12" i="31"/>
  <c r="WPM12" i="31"/>
  <c r="WPK12" i="31"/>
  <c r="WPL12" i="31"/>
  <c r="WPI12" i="31"/>
  <c r="WPH12" i="31"/>
  <c r="WPF12" i="31"/>
  <c r="WPG12" i="31"/>
  <c r="WPC12" i="31"/>
  <c r="WPB12" i="31"/>
  <c r="WOZ12" i="31"/>
  <c r="WPA12" i="31"/>
  <c r="WOX12" i="31"/>
  <c r="WOW12" i="31"/>
  <c r="WOU12" i="31"/>
  <c r="WOV12" i="31"/>
  <c r="WOS12" i="31"/>
  <c r="WOR12" i="31"/>
  <c r="WOP12" i="31"/>
  <c r="WOQ12" i="31"/>
  <c r="WOM12" i="31"/>
  <c r="WOL12" i="31"/>
  <c r="WOK12" i="31"/>
  <c r="WOJ12" i="31"/>
  <c r="WOH12" i="31"/>
  <c r="WOG12" i="31"/>
  <c r="WOE12" i="31"/>
  <c r="WOF12" i="31"/>
  <c r="WOC12" i="31"/>
  <c r="WOB12" i="31"/>
  <c r="WNZ12" i="31"/>
  <c r="WOA12" i="31"/>
  <c r="WNW12" i="31"/>
  <c r="WNV12" i="31"/>
  <c r="WNT12" i="31"/>
  <c r="WNU12" i="31"/>
  <c r="WNR12" i="31"/>
  <c r="WNQ12" i="31"/>
  <c r="WNO12" i="31"/>
  <c r="WNP12" i="31"/>
  <c r="WNM12" i="31"/>
  <c r="WNL12" i="31"/>
  <c r="WNJ12" i="31"/>
  <c r="WNK12" i="31"/>
  <c r="WNG12" i="31"/>
  <c r="WNF12" i="31"/>
  <c r="WND12" i="31"/>
  <c r="WNE12" i="31"/>
  <c r="WNB12" i="31"/>
  <c r="WNA12" i="31"/>
  <c r="WMY12" i="31"/>
  <c r="WMZ12" i="31"/>
  <c r="WMW12" i="31"/>
  <c r="WMV12" i="31"/>
  <c r="WMU12" i="31"/>
  <c r="WMT12" i="31"/>
  <c r="WMQ12" i="31"/>
  <c r="WMP12" i="31"/>
  <c r="WMN12" i="31"/>
  <c r="WMO12" i="31"/>
  <c r="WML12" i="31"/>
  <c r="WMK12" i="31"/>
  <c r="WMI12" i="31"/>
  <c r="WMJ12" i="31"/>
  <c r="WMG12" i="31"/>
  <c r="WMF12" i="31"/>
  <c r="WMD12" i="31"/>
  <c r="WME12" i="31"/>
  <c r="WMA12" i="31"/>
  <c r="WLZ12" i="31"/>
  <c r="WLX12" i="31"/>
  <c r="WLY12" i="31"/>
  <c r="WLV12" i="31"/>
  <c r="WLU12" i="31"/>
  <c r="WLS12" i="31"/>
  <c r="WLT12" i="31"/>
  <c r="WLQ12" i="31"/>
  <c r="WLP12" i="31"/>
  <c r="WLN12" i="31"/>
  <c r="WLO12" i="31"/>
  <c r="WLK12" i="31"/>
  <c r="WLJ12" i="31"/>
  <c r="WLH12" i="31"/>
  <c r="WLI12" i="31"/>
  <c r="WLF12" i="31"/>
  <c r="WLE12" i="31"/>
  <c r="WLC12" i="31"/>
  <c r="WLD12" i="31"/>
  <c r="WLA12" i="31"/>
  <c r="WKZ12" i="31"/>
  <c r="WKY12" i="31"/>
  <c r="WKX12" i="31"/>
  <c r="WKU12" i="31"/>
  <c r="WKT12" i="31"/>
  <c r="WKR12" i="31"/>
  <c r="WKS12" i="31"/>
  <c r="WKP12" i="31"/>
  <c r="WKO12" i="31"/>
  <c r="WKN12" i="31"/>
  <c r="WKM12" i="31"/>
  <c r="WKK12" i="31"/>
  <c r="WKJ12" i="31"/>
  <c r="WKH12" i="31"/>
  <c r="WKI12" i="31"/>
  <c r="WKE12" i="31"/>
  <c r="WKD12" i="31"/>
  <c r="WKB12" i="31"/>
  <c r="WKC12" i="31"/>
  <c r="WJZ12" i="31"/>
  <c r="WJY12" i="31"/>
  <c r="WJW12" i="31"/>
  <c r="WJX12" i="31"/>
  <c r="WJU12" i="31"/>
  <c r="WJT12" i="31"/>
  <c r="WJR12" i="31"/>
  <c r="WJS12" i="31"/>
  <c r="WJO12" i="31"/>
  <c r="WJN12" i="31"/>
  <c r="WJL12" i="31"/>
  <c r="WJM12" i="31"/>
  <c r="WJJ12" i="31"/>
  <c r="WJI12" i="31"/>
  <c r="WJG12" i="31"/>
  <c r="WJH12" i="31"/>
  <c r="WJE12" i="31"/>
  <c r="WJD12" i="31"/>
  <c r="WJB12" i="31"/>
  <c r="WJC12" i="31"/>
  <c r="WIY12" i="31"/>
  <c r="WIX12" i="31"/>
  <c r="WIV12" i="31"/>
  <c r="WIW12" i="31"/>
  <c r="WIT12" i="31"/>
  <c r="WIS12" i="31"/>
  <c r="WIQ12" i="31"/>
  <c r="WIR12" i="31"/>
  <c r="WIO12" i="31"/>
  <c r="WIN12" i="31"/>
  <c r="WIL12" i="31"/>
  <c r="WIM12" i="31"/>
  <c r="WII12" i="31"/>
  <c r="WIH12" i="31"/>
  <c r="WIF12" i="31"/>
  <c r="WIG12" i="31"/>
  <c r="WID12" i="31"/>
  <c r="WIC12" i="31"/>
  <c r="WIA12" i="31"/>
  <c r="WIB12" i="31"/>
  <c r="WHY12" i="31"/>
  <c r="WHX12" i="31"/>
  <c r="WHV12" i="31"/>
  <c r="WHW12" i="31"/>
  <c r="WHS12" i="31"/>
  <c r="WHR12" i="31"/>
  <c r="WHP12" i="31"/>
  <c r="WHQ12" i="31"/>
  <c r="WHN12" i="31"/>
  <c r="WHM12" i="31"/>
  <c r="WHK12" i="31"/>
  <c r="WHL12" i="31"/>
  <c r="WHI12" i="31"/>
  <c r="WHH12" i="31"/>
  <c r="WHF12" i="31"/>
  <c r="WHG12" i="31"/>
  <c r="WHC12" i="31"/>
  <c r="WHB12" i="31"/>
  <c r="WGZ12" i="31"/>
  <c r="WHA12" i="31"/>
  <c r="WGX12" i="31"/>
  <c r="WGW12" i="31"/>
  <c r="WGU12" i="31"/>
  <c r="WGV12" i="31"/>
  <c r="WGS12" i="31"/>
  <c r="WGR12" i="31"/>
  <c r="WGP12" i="31"/>
  <c r="WGQ12" i="31"/>
  <c r="WGM12" i="31"/>
  <c r="WGL12" i="31"/>
  <c r="WGJ12" i="31"/>
  <c r="WGK12" i="31"/>
  <c r="WGH12" i="31"/>
  <c r="WGG12" i="31"/>
  <c r="WGE12" i="31"/>
  <c r="WGF12" i="31"/>
  <c r="WGC12" i="31"/>
  <c r="WGB12" i="31"/>
  <c r="WFZ12" i="31"/>
  <c r="WGA12" i="31"/>
  <c r="WFW12" i="31"/>
  <c r="WFV12" i="31"/>
  <c r="WFT12" i="31"/>
  <c r="WFU12" i="31"/>
  <c r="WFR12" i="31"/>
  <c r="WFQ12" i="31"/>
  <c r="WFO12" i="31"/>
  <c r="WFP12" i="31"/>
  <c r="WFM12" i="31"/>
  <c r="WFL12" i="31"/>
  <c r="WFJ12" i="31"/>
  <c r="WFK12" i="31"/>
  <c r="WFG12" i="31"/>
  <c r="WFF12" i="31"/>
  <c r="WFD12" i="31"/>
  <c r="WFE12" i="31"/>
  <c r="WFB12" i="31"/>
  <c r="WFA12" i="31"/>
  <c r="WEY12" i="31"/>
  <c r="WEZ12" i="31"/>
  <c r="WEW12" i="31"/>
  <c r="WEV12" i="31"/>
  <c r="WET12" i="31"/>
  <c r="WEU12" i="31"/>
  <c r="WEQ12" i="31"/>
  <c r="WEP12" i="31"/>
  <c r="WEN12" i="31"/>
  <c r="WEO12" i="31"/>
  <c r="WEL12" i="31"/>
  <c r="WEK12" i="31"/>
  <c r="WEJ12" i="31"/>
  <c r="WEI12" i="31"/>
  <c r="WEG12" i="31"/>
  <c r="WEF12" i="31"/>
  <c r="WED12" i="31"/>
  <c r="WEE12" i="31"/>
  <c r="WEA12" i="31"/>
  <c r="WDZ12" i="31"/>
  <c r="WDX12" i="31"/>
  <c r="WDY12" i="31"/>
  <c r="WDV12" i="31"/>
  <c r="WDU12" i="31"/>
  <c r="WDS12" i="31"/>
  <c r="WDT12" i="31"/>
  <c r="WDQ12" i="31"/>
  <c r="WDP12" i="31"/>
  <c r="WDO12" i="31"/>
  <c r="WDN12" i="31"/>
  <c r="WDK12" i="31"/>
  <c r="WDJ12" i="31"/>
  <c r="WDH12" i="31"/>
  <c r="WDI12" i="31"/>
  <c r="WDF12" i="31"/>
  <c r="WDE12" i="31"/>
  <c r="WDC12" i="31"/>
  <c r="WDD12" i="31"/>
  <c r="WDA12" i="31"/>
  <c r="WCZ12" i="31"/>
  <c r="WCX12" i="31"/>
  <c r="WCY12" i="31"/>
  <c r="WCU12" i="31"/>
  <c r="WCT12" i="31"/>
  <c r="WCR12" i="31"/>
  <c r="WCS12" i="31"/>
  <c r="WCP12" i="31"/>
  <c r="WCO12" i="31"/>
  <c r="WCM12" i="31"/>
  <c r="WCN12" i="31"/>
  <c r="WCK12" i="31"/>
  <c r="WCJ12" i="31"/>
  <c r="WCH12" i="31"/>
  <c r="WCI12" i="31"/>
  <c r="WCE12" i="31"/>
  <c r="WCD12" i="31"/>
  <c r="WCB12" i="31"/>
  <c r="WCC12" i="31"/>
  <c r="WBZ12" i="31"/>
  <c r="WBY12" i="31"/>
  <c r="WBX12" i="31"/>
  <c r="WBW12" i="31"/>
  <c r="WBU12" i="31"/>
  <c r="WBT12" i="31"/>
  <c r="WBR12" i="31"/>
  <c r="WBS12" i="31"/>
  <c r="WBO12" i="31"/>
  <c r="WBN12" i="31"/>
  <c r="WBL12" i="31"/>
  <c r="WBM12" i="31"/>
  <c r="WBJ12" i="31"/>
  <c r="WBI12" i="31"/>
  <c r="WBH12" i="31"/>
  <c r="WBG12" i="31"/>
  <c r="WBE12" i="31"/>
  <c r="WBD12" i="31"/>
  <c r="WBB12" i="31"/>
  <c r="WBC12" i="31"/>
  <c r="WAY12" i="31"/>
  <c r="WAX12" i="31"/>
  <c r="WAV12" i="31"/>
  <c r="WAW12" i="31"/>
  <c r="WAT12" i="31"/>
  <c r="WAS12" i="31"/>
  <c r="WAQ12" i="31"/>
  <c r="WAR12" i="31"/>
  <c r="WAO12" i="31"/>
  <c r="WAN12" i="31"/>
  <c r="WAL12" i="31"/>
  <c r="WAM12" i="31"/>
  <c r="WAI12" i="31"/>
  <c r="WAH12" i="31"/>
  <c r="WAF12" i="31"/>
  <c r="WAG12" i="31"/>
  <c r="WAD12" i="31"/>
  <c r="WAC12" i="31"/>
  <c r="WAA12" i="31"/>
  <c r="WAB12" i="31"/>
  <c r="VZY12" i="31"/>
  <c r="VZX12" i="31"/>
  <c r="VZV12" i="31"/>
  <c r="VZW12" i="31"/>
  <c r="VZS12" i="31"/>
  <c r="VZR12" i="31"/>
  <c r="VZQ12" i="31"/>
  <c r="VZP12" i="31"/>
  <c r="VZN12" i="31"/>
  <c r="VZM12" i="31"/>
  <c r="VZK12" i="31"/>
  <c r="VZL12" i="31"/>
  <c r="VZI12" i="31"/>
  <c r="VZH12" i="31"/>
  <c r="VZF12" i="31"/>
  <c r="VZG12" i="31"/>
  <c r="VZC12" i="31"/>
  <c r="VZB12" i="31"/>
  <c r="VYZ12" i="31"/>
  <c r="VZA12" i="31"/>
  <c r="VYX12" i="31"/>
  <c r="VYW12" i="31"/>
  <c r="VYU12" i="31"/>
  <c r="VYV12" i="31"/>
  <c r="VYS12" i="31"/>
  <c r="VYR12" i="31"/>
  <c r="VYP12" i="31"/>
  <c r="VYQ12" i="31"/>
  <c r="VYM12" i="31"/>
  <c r="VYL12" i="31"/>
  <c r="VYJ12" i="31"/>
  <c r="VYK12" i="31"/>
  <c r="VYH12" i="31"/>
  <c r="VYG12" i="31"/>
  <c r="VYE12" i="31"/>
  <c r="VYF12" i="31"/>
  <c r="VYC12" i="31"/>
  <c r="VYB12" i="31"/>
  <c r="VXZ12" i="31"/>
  <c r="VYA12" i="31"/>
  <c r="VXW12" i="31"/>
  <c r="VXV12" i="31"/>
  <c r="VXU12" i="31"/>
  <c r="VXT12" i="31"/>
  <c r="VXR12" i="31"/>
  <c r="VXQ12" i="31"/>
  <c r="VXO12" i="31"/>
  <c r="VXP12" i="31"/>
  <c r="VXM12" i="31"/>
  <c r="VXL12" i="31"/>
  <c r="VXK12" i="31"/>
  <c r="VXJ12" i="31"/>
  <c r="VXG12" i="31"/>
  <c r="VXF12" i="31"/>
  <c r="VXD12" i="31"/>
  <c r="VXE12" i="31"/>
  <c r="VXB12" i="31"/>
  <c r="VXA12" i="31"/>
  <c r="VWY12" i="31"/>
  <c r="VWZ12" i="31"/>
  <c r="VWW12" i="31"/>
  <c r="VWV12" i="31"/>
  <c r="VWT12" i="31"/>
  <c r="VWU12" i="31"/>
  <c r="VWQ12" i="31"/>
  <c r="VWP12" i="31"/>
  <c r="VWN12" i="31"/>
  <c r="VWO12" i="31"/>
  <c r="VWL12" i="31"/>
  <c r="VWK12" i="31"/>
  <c r="VWI12" i="31"/>
  <c r="VWJ12" i="31"/>
  <c r="VWG12" i="31"/>
  <c r="VWF12" i="31"/>
  <c r="VWD12" i="31"/>
  <c r="VWE12" i="31"/>
  <c r="VWA12" i="31"/>
  <c r="VVZ12" i="31"/>
  <c r="VVX12" i="31"/>
  <c r="VVY12" i="31"/>
  <c r="VVV12" i="31"/>
  <c r="VVU12" i="31"/>
  <c r="VVS12" i="31"/>
  <c r="VVT12" i="31"/>
  <c r="VVQ12" i="31"/>
  <c r="VVP12" i="31"/>
  <c r="VVN12" i="31"/>
  <c r="VVO12" i="31"/>
  <c r="VVK12" i="31"/>
  <c r="VVJ12" i="31"/>
  <c r="VVH12" i="31"/>
  <c r="VVI12" i="31"/>
  <c r="VVF12" i="31"/>
  <c r="VVE12" i="31"/>
  <c r="VVC12" i="31"/>
  <c r="VVD12" i="31"/>
  <c r="VVA12" i="31"/>
  <c r="VUZ12" i="31"/>
  <c r="VUX12" i="31"/>
  <c r="VUY12" i="31"/>
  <c r="VUU12" i="31"/>
  <c r="VUT12" i="31"/>
  <c r="VUR12" i="31"/>
  <c r="VUS12" i="31"/>
  <c r="VUP12" i="31"/>
  <c r="VUO12" i="31"/>
  <c r="VUM12" i="31"/>
  <c r="VUN12" i="31"/>
  <c r="VUK12" i="31"/>
  <c r="VUJ12" i="31"/>
  <c r="VUH12" i="31"/>
  <c r="VUI12" i="31"/>
  <c r="VUE12" i="31"/>
  <c r="VUD12" i="31"/>
  <c r="VUB12" i="31"/>
  <c r="VUC12" i="31"/>
  <c r="VTZ12" i="31"/>
  <c r="VTY12" i="31"/>
  <c r="VTW12" i="31"/>
  <c r="VTX12" i="31"/>
  <c r="VTU12" i="31"/>
  <c r="VTT12" i="31"/>
  <c r="VTR12" i="31"/>
  <c r="VTS12" i="31"/>
  <c r="VTO12" i="31"/>
  <c r="VTN12" i="31"/>
  <c r="VTL12" i="31"/>
  <c r="VTM12" i="31"/>
  <c r="VTJ12" i="31"/>
  <c r="VTI12" i="31"/>
  <c r="VTG12" i="31"/>
  <c r="VTH12" i="31"/>
  <c r="VTE12" i="31"/>
  <c r="VTD12" i="31"/>
  <c r="VTB12" i="31"/>
  <c r="VTC12" i="31"/>
  <c r="VSY12" i="31"/>
  <c r="VSX12" i="31"/>
  <c r="VSV12" i="31"/>
  <c r="VSW12" i="31"/>
  <c r="VST12" i="31"/>
  <c r="VSS12" i="31"/>
  <c r="VSQ12" i="31"/>
  <c r="VSR12" i="31"/>
  <c r="VSO12" i="31"/>
  <c r="VSN12" i="31"/>
  <c r="VSL12" i="31"/>
  <c r="VSM12" i="31"/>
  <c r="VSI12" i="31"/>
  <c r="VSH12" i="31"/>
  <c r="VSF12" i="31"/>
  <c r="VSG12" i="31"/>
  <c r="VSD12" i="31"/>
  <c r="VSC12" i="31"/>
  <c r="VSA12" i="31"/>
  <c r="VSB12" i="31"/>
  <c r="VRY12" i="31"/>
  <c r="VRX12" i="31"/>
  <c r="VRV12" i="31"/>
  <c r="VRW12" i="31"/>
  <c r="VRS12" i="31"/>
  <c r="VRR12" i="31"/>
  <c r="VRP12" i="31"/>
  <c r="VRQ12" i="31"/>
  <c r="VRN12" i="31"/>
  <c r="VRM12" i="31"/>
  <c r="VRK12" i="31"/>
  <c r="VRL12" i="31"/>
  <c r="VRI12" i="31"/>
  <c r="VRH12" i="31"/>
  <c r="VRG12" i="31"/>
  <c r="VRF12" i="31"/>
  <c r="VRC12" i="31"/>
  <c r="VRB12" i="31"/>
  <c r="VQZ12" i="31"/>
  <c r="VRA12" i="31"/>
  <c r="VQX12" i="31"/>
  <c r="VQW12" i="31"/>
  <c r="VQU12" i="31"/>
  <c r="VQV12" i="31"/>
  <c r="VQS12" i="31"/>
  <c r="VQR12" i="31"/>
  <c r="VQP12" i="31"/>
  <c r="VQQ12" i="31"/>
  <c r="VQM12" i="31"/>
  <c r="VQL12" i="31"/>
  <c r="VQJ12" i="31"/>
  <c r="VQK12" i="31"/>
  <c r="VQH12" i="31"/>
  <c r="VQG12" i="31"/>
  <c r="VQE12" i="31"/>
  <c r="VQF12" i="31"/>
  <c r="VQC12" i="31"/>
  <c r="VQB12" i="31"/>
  <c r="VPZ12" i="31"/>
  <c r="VQA12" i="31"/>
  <c r="VPW12" i="31"/>
  <c r="VPV12" i="31"/>
  <c r="VPT12" i="31"/>
  <c r="VPU12" i="31"/>
  <c r="VPR12" i="31"/>
  <c r="VPQ12" i="31"/>
  <c r="VPO12" i="31"/>
  <c r="VPP12" i="31"/>
  <c r="VPM12" i="31"/>
  <c r="VPL12" i="31"/>
  <c r="VPJ12" i="31"/>
  <c r="VPK12" i="31"/>
  <c r="VPG12" i="31"/>
  <c r="VPF12" i="31"/>
  <c r="VPD12" i="31"/>
  <c r="VPE12" i="31"/>
  <c r="VPB12" i="31"/>
  <c r="VPA12" i="31"/>
  <c r="VOY12" i="31"/>
  <c r="VOZ12" i="31"/>
  <c r="VOW12" i="31"/>
  <c r="VOV12" i="31"/>
  <c r="VOT12" i="31"/>
  <c r="VOU12" i="31"/>
  <c r="VOQ12" i="31"/>
  <c r="VOP12" i="31"/>
  <c r="VON12" i="31"/>
  <c r="VOO12" i="31"/>
  <c r="VOL12" i="31"/>
  <c r="VOK12" i="31"/>
  <c r="VOI12" i="31"/>
  <c r="VOJ12" i="31"/>
  <c r="VOG12" i="31"/>
  <c r="VOF12" i="31"/>
  <c r="VOE12" i="31"/>
  <c r="VOD12" i="31"/>
  <c r="VOA12" i="31"/>
  <c r="VNZ12" i="31"/>
  <c r="VNX12" i="31"/>
  <c r="VNY12" i="31"/>
  <c r="VNV12" i="31"/>
  <c r="VNU12" i="31"/>
  <c r="VNS12" i="31"/>
  <c r="VNT12" i="31"/>
  <c r="VNQ12" i="31"/>
  <c r="VNP12" i="31"/>
  <c r="VNN12" i="31"/>
  <c r="VNO12" i="31"/>
  <c r="VNK12" i="31"/>
  <c r="VNJ12" i="31"/>
  <c r="VNH12" i="31"/>
  <c r="VNI12" i="31"/>
  <c r="VNF12" i="31"/>
  <c r="VNE12" i="31"/>
  <c r="VNC12" i="31"/>
  <c r="VND12" i="31"/>
  <c r="VNA12" i="31"/>
  <c r="VMZ12" i="31"/>
  <c r="VMX12" i="31"/>
  <c r="VMY12" i="31"/>
  <c r="VMU12" i="31"/>
  <c r="VMT12" i="31"/>
  <c r="VMR12" i="31"/>
  <c r="VMS12" i="31"/>
  <c r="VMP12" i="31"/>
  <c r="VMO12" i="31"/>
  <c r="VMN12" i="31"/>
  <c r="VMM12" i="31"/>
  <c r="VMK12" i="31"/>
  <c r="VMJ12" i="31"/>
  <c r="VMH12" i="31"/>
  <c r="VMI12" i="31"/>
  <c r="VME12" i="31"/>
  <c r="VMD12" i="31"/>
  <c r="VMB12" i="31"/>
  <c r="VMC12" i="31"/>
  <c r="VLZ12" i="31"/>
  <c r="VLY12" i="31"/>
  <c r="VLW12" i="31"/>
  <c r="VLX12" i="31"/>
  <c r="VLU12" i="31"/>
  <c r="VLT12" i="31"/>
  <c r="VLR12" i="31"/>
  <c r="VLS12" i="31"/>
  <c r="VLO12" i="31"/>
  <c r="VLN12" i="31"/>
  <c r="VLL12" i="31"/>
  <c r="VLM12" i="31"/>
  <c r="VLJ12" i="31"/>
  <c r="VLI12" i="31"/>
  <c r="VLG12" i="31"/>
  <c r="VLH12" i="31"/>
  <c r="VLE12" i="31"/>
  <c r="VLD12" i="31"/>
  <c r="VLB12" i="31"/>
  <c r="VLC12" i="31"/>
  <c r="VKY12" i="31"/>
  <c r="VKX12" i="31"/>
  <c r="VKV12" i="31"/>
  <c r="VKW12" i="31"/>
  <c r="VKT12" i="31"/>
  <c r="VKS12" i="31"/>
  <c r="VKR12" i="31"/>
  <c r="VKQ12" i="31"/>
  <c r="VKO12" i="31"/>
  <c r="VKN12" i="31"/>
  <c r="VKL12" i="31"/>
  <c r="VKM12" i="31"/>
  <c r="VKI12" i="31"/>
  <c r="VKH12" i="31"/>
  <c r="VKG12" i="31"/>
  <c r="VKF12" i="31"/>
  <c r="VKD12" i="31"/>
  <c r="VKC12" i="31"/>
  <c r="VKA12" i="31"/>
  <c r="VKB12" i="31"/>
  <c r="VJY12" i="31"/>
  <c r="VJX12" i="31"/>
  <c r="VJV12" i="31"/>
  <c r="VJW12" i="31"/>
  <c r="VJS12" i="31"/>
  <c r="VJR12" i="31"/>
  <c r="VJP12" i="31"/>
  <c r="VJQ12" i="31"/>
  <c r="VJN12" i="31"/>
  <c r="VJM12" i="31"/>
  <c r="VJK12" i="31"/>
  <c r="VJL12" i="31"/>
  <c r="VJI12" i="31"/>
  <c r="VJH12" i="31"/>
  <c r="VJF12" i="31"/>
  <c r="VJG12" i="31"/>
  <c r="VJC12" i="31"/>
  <c r="VJB12" i="31"/>
  <c r="VIZ12" i="31"/>
  <c r="VJA12" i="31"/>
  <c r="VIX12" i="31"/>
  <c r="VIW12" i="31"/>
  <c r="VIU12" i="31"/>
  <c r="VIV12" i="31"/>
  <c r="VIS12" i="31"/>
  <c r="VIR12" i="31"/>
  <c r="VIP12" i="31"/>
  <c r="VIQ12" i="31"/>
  <c r="VIM12" i="31"/>
  <c r="VIL12" i="31"/>
  <c r="VIJ12" i="31"/>
  <c r="VIK12" i="31"/>
  <c r="VIH12" i="31"/>
  <c r="VIG12" i="31"/>
  <c r="VIE12" i="31"/>
  <c r="VIF12" i="31"/>
  <c r="VIC12" i="31"/>
  <c r="VIB12" i="31"/>
  <c r="VHZ12" i="31"/>
  <c r="VIA12" i="31"/>
  <c r="VHW12" i="31"/>
  <c r="VHV12" i="31"/>
  <c r="VHT12" i="31"/>
  <c r="VHU12" i="31"/>
  <c r="VHR12" i="31"/>
  <c r="VHQ12" i="31"/>
  <c r="VHO12" i="31"/>
  <c r="VHP12" i="31"/>
  <c r="VHM12" i="31"/>
  <c r="VHL12" i="31"/>
  <c r="VHJ12" i="31"/>
  <c r="VHK12" i="31"/>
  <c r="VHG12" i="31"/>
  <c r="VHF12" i="31"/>
  <c r="VHD12" i="31"/>
  <c r="VHE12" i="31"/>
  <c r="VHB12" i="31"/>
  <c r="VHA12" i="31"/>
  <c r="VGY12" i="31"/>
  <c r="VGZ12" i="31"/>
  <c r="VGW12" i="31"/>
  <c r="VGV12" i="31"/>
  <c r="VGT12" i="31"/>
  <c r="VGU12" i="31"/>
  <c r="VGQ12" i="31"/>
  <c r="VGP12" i="31"/>
  <c r="VGN12" i="31"/>
  <c r="VGO12" i="31"/>
  <c r="VGL12" i="31"/>
  <c r="VGK12" i="31"/>
  <c r="VGI12" i="31"/>
  <c r="VGJ12" i="31"/>
  <c r="VGG12" i="31"/>
  <c r="VGF12" i="31"/>
  <c r="VGD12" i="31"/>
  <c r="VGE12" i="31"/>
  <c r="VGA12" i="31"/>
  <c r="VFZ12" i="31"/>
  <c r="VFX12" i="31"/>
  <c r="VFY12" i="31"/>
  <c r="VFV12" i="31"/>
  <c r="VFU12" i="31"/>
  <c r="VFS12" i="31"/>
  <c r="VFT12" i="31"/>
  <c r="VFQ12" i="31"/>
  <c r="VFP12" i="31"/>
  <c r="VFN12" i="31"/>
  <c r="VFO12" i="31"/>
  <c r="VFK12" i="31"/>
  <c r="VFJ12" i="31"/>
  <c r="VFH12" i="31"/>
  <c r="VFI12" i="31"/>
  <c r="VFF12" i="31"/>
  <c r="VFE12" i="31"/>
  <c r="VFC12" i="31"/>
  <c r="VFD12" i="31"/>
  <c r="VFA12" i="31"/>
  <c r="VEZ12" i="31"/>
  <c r="VEX12" i="31"/>
  <c r="VEY12" i="31"/>
  <c r="VEU12" i="31"/>
  <c r="VET12" i="31"/>
  <c r="VER12" i="31"/>
  <c r="VES12" i="31"/>
  <c r="VEP12" i="31"/>
  <c r="VEO12" i="31"/>
  <c r="VEM12" i="31"/>
  <c r="VEN12" i="31"/>
  <c r="VEK12" i="31"/>
  <c r="VEJ12" i="31"/>
  <c r="VEH12" i="31"/>
  <c r="VEI12" i="31"/>
  <c r="VEE12" i="31"/>
  <c r="VEF12" i="31" s="1"/>
  <c r="VED12" i="31"/>
  <c r="VEC12" i="31"/>
  <c r="VEB12" i="31"/>
  <c r="VDZ12" i="31"/>
  <c r="VEA12" i="31" s="1"/>
  <c r="VDY12" i="31"/>
  <c r="VDW12" i="31"/>
  <c r="VDX12" i="31"/>
  <c r="VDU12" i="31"/>
  <c r="VDT12" i="31"/>
  <c r="VDR12" i="31"/>
  <c r="VDS12" i="31"/>
  <c r="VDO12" i="31"/>
  <c r="VDN12" i="31"/>
  <c r="VDL12" i="31"/>
  <c r="VDM12" i="31"/>
  <c r="VDJ12" i="31"/>
  <c r="VDI12" i="31"/>
  <c r="VDH12" i="31"/>
  <c r="VDG12" i="31"/>
  <c r="VDE12" i="31"/>
  <c r="VDD12" i="31"/>
  <c r="VDB12" i="31"/>
  <c r="VDC12" i="31"/>
  <c r="VCY12" i="31"/>
  <c r="VCX12" i="31"/>
  <c r="VCV12" i="31"/>
  <c r="VCW12" i="31"/>
  <c r="VCT12" i="31"/>
  <c r="VCS12" i="31"/>
  <c r="VCQ12" i="31"/>
  <c r="VCR12" i="31"/>
  <c r="VCO12" i="31"/>
  <c r="VCN12" i="31"/>
  <c r="VCL12" i="31"/>
  <c r="VCM12" i="31"/>
  <c r="VCI12" i="31"/>
  <c r="VCH12" i="31"/>
  <c r="VCF12" i="31"/>
  <c r="VCG12" i="31"/>
  <c r="VCD12" i="31"/>
  <c r="VCC12" i="31"/>
  <c r="VCA12" i="31"/>
  <c r="VCB12" i="31"/>
  <c r="VBY12" i="31"/>
  <c r="VBX12" i="31"/>
  <c r="VBV12" i="31"/>
  <c r="VBW12" i="31"/>
  <c r="VBS12" i="31"/>
  <c r="VBR12" i="31"/>
  <c r="VBP12" i="31"/>
  <c r="VBQ12" i="31"/>
  <c r="VBN12" i="31"/>
  <c r="VBM12" i="31"/>
  <c r="VBK12" i="31"/>
  <c r="VBL12" i="31"/>
  <c r="VBI12" i="31"/>
  <c r="VBH12" i="31"/>
  <c r="VBF12" i="31"/>
  <c r="VBG12" i="31"/>
  <c r="VBC12" i="31"/>
  <c r="VBB12" i="31"/>
  <c r="VAZ12" i="31"/>
  <c r="VBA12" i="31"/>
  <c r="VAX12" i="31"/>
  <c r="VAW12" i="31"/>
  <c r="VAU12" i="31"/>
  <c r="VAV12" i="31"/>
  <c r="VAS12" i="31"/>
  <c r="VAR12" i="31"/>
  <c r="VAP12" i="31"/>
  <c r="VAQ12" i="31"/>
  <c r="VAM12" i="31"/>
  <c r="VAL12" i="31"/>
  <c r="VAJ12" i="31"/>
  <c r="VAK12" i="31"/>
  <c r="VAH12" i="31"/>
  <c r="VAG12" i="31"/>
  <c r="VAE12" i="31"/>
  <c r="VAF12" i="31"/>
  <c r="VAC12" i="31"/>
  <c r="VAB12" i="31"/>
  <c r="UZZ12" i="31"/>
  <c r="VAA12" i="31"/>
  <c r="UZW12" i="31"/>
  <c r="UZV12" i="31"/>
  <c r="UZT12" i="31"/>
  <c r="UZU12" i="31"/>
  <c r="UZR12" i="31"/>
  <c r="UZQ12" i="31"/>
  <c r="UZO12" i="31"/>
  <c r="UZP12" i="31"/>
  <c r="UZM12" i="31"/>
  <c r="UZL12" i="31"/>
  <c r="UZK12" i="31"/>
  <c r="UZJ12" i="31"/>
  <c r="UZG12" i="31"/>
  <c r="UZF12" i="31"/>
  <c r="UZD12" i="31"/>
  <c r="UZE12" i="31"/>
  <c r="UZB12" i="31"/>
  <c r="UZA12" i="31"/>
  <c r="UYY12" i="31"/>
  <c r="UYZ12" i="31"/>
  <c r="UYW12" i="31"/>
  <c r="UYV12" i="31"/>
  <c r="UYT12" i="31"/>
  <c r="UYU12" i="31"/>
  <c r="UYQ12" i="31"/>
  <c r="UYP12" i="31"/>
  <c r="UYN12" i="31"/>
  <c r="UYO12" i="31"/>
  <c r="UYL12" i="31"/>
  <c r="UYK12" i="31"/>
  <c r="UYJ12" i="31"/>
  <c r="UYI12" i="31"/>
  <c r="UYG12" i="31"/>
  <c r="UYF12" i="31"/>
  <c r="UYD12" i="31"/>
  <c r="UYE12" i="31"/>
  <c r="UYA12" i="31"/>
  <c r="UXZ12" i="31"/>
  <c r="UXX12" i="31"/>
  <c r="UXY12" i="31"/>
  <c r="UXV12" i="31"/>
  <c r="UXU12" i="31"/>
  <c r="UXS12" i="31"/>
  <c r="UXT12" i="31"/>
  <c r="UXQ12" i="31"/>
  <c r="UXP12" i="31"/>
  <c r="UXO12" i="31"/>
  <c r="UXN12" i="31"/>
  <c r="UXK12" i="31"/>
  <c r="UXJ12" i="31"/>
  <c r="UXH12" i="31"/>
  <c r="UXI12" i="31"/>
  <c r="UXF12" i="31"/>
  <c r="UXE12" i="31"/>
  <c r="UXD12" i="31"/>
  <c r="UXC12" i="31"/>
  <c r="UXA12" i="31"/>
  <c r="UWZ12" i="31"/>
  <c r="UWX12" i="31"/>
  <c r="UWY12" i="31"/>
  <c r="UWU12" i="31"/>
  <c r="UWT12" i="31"/>
  <c r="UWR12" i="31"/>
  <c r="UWS12" i="31"/>
  <c r="UWP12" i="31"/>
  <c r="UWO12" i="31"/>
  <c r="UWM12" i="31"/>
  <c r="UWN12" i="31"/>
  <c r="UWK12" i="31"/>
  <c r="UWJ12" i="31"/>
  <c r="UWH12" i="31"/>
  <c r="UWI12" i="31"/>
  <c r="UWE12" i="31"/>
  <c r="UWD12" i="31"/>
  <c r="UWB12" i="31"/>
  <c r="UWC12" i="31"/>
  <c r="UVZ12" i="31"/>
  <c r="UVY12" i="31"/>
  <c r="UVW12" i="31"/>
  <c r="UVX12" i="31"/>
  <c r="UVU12" i="31"/>
  <c r="UVT12" i="31"/>
  <c r="UVR12" i="31"/>
  <c r="UVS12" i="31"/>
  <c r="UVO12" i="31"/>
  <c r="UVN12" i="31"/>
  <c r="UVL12" i="31"/>
  <c r="UVM12" i="31"/>
  <c r="UVJ12" i="31"/>
  <c r="UVI12" i="31"/>
  <c r="UVG12" i="31"/>
  <c r="UVH12" i="31"/>
  <c r="UVE12" i="31"/>
  <c r="UVD12" i="31"/>
  <c r="UVB12" i="31"/>
  <c r="UVC12" i="31"/>
  <c r="UUY12" i="31"/>
  <c r="UUX12" i="31"/>
  <c r="UUV12" i="31"/>
  <c r="UUW12" i="31"/>
  <c r="UUT12" i="31"/>
  <c r="UUS12" i="31"/>
  <c r="UUQ12" i="31"/>
  <c r="UUR12" i="31"/>
  <c r="UUO12" i="31"/>
  <c r="UUN12" i="31"/>
  <c r="UUL12" i="31"/>
  <c r="UUM12" i="31"/>
  <c r="UUI12" i="31"/>
  <c r="UUH12" i="31"/>
  <c r="UUF12" i="31"/>
  <c r="UUG12" i="31"/>
  <c r="UUD12" i="31"/>
  <c r="UUC12" i="31"/>
  <c r="UUA12" i="31"/>
  <c r="UUB12" i="31"/>
  <c r="UTY12" i="31"/>
  <c r="UTX12" i="31"/>
  <c r="UTV12" i="31"/>
  <c r="UTW12" i="31"/>
  <c r="UTS12" i="31"/>
  <c r="UTR12" i="31"/>
  <c r="UTP12" i="31"/>
  <c r="UTQ12" i="31"/>
  <c r="UTN12" i="31"/>
  <c r="UTM12" i="31"/>
  <c r="UTK12" i="31"/>
  <c r="UTL12" i="31"/>
  <c r="UTI12" i="31"/>
  <c r="UTH12" i="31"/>
  <c r="UTF12" i="31"/>
  <c r="UTG12" i="31"/>
  <c r="UTC12" i="31"/>
  <c r="UTB12" i="31"/>
  <c r="USZ12" i="31"/>
  <c r="UTA12" i="31"/>
  <c r="USX12" i="31"/>
  <c r="USW12" i="31"/>
  <c r="USU12" i="31"/>
  <c r="USV12" i="31"/>
  <c r="USS12" i="31"/>
  <c r="USR12" i="31"/>
  <c r="USP12" i="31"/>
  <c r="USQ12" i="31"/>
  <c r="USM12" i="31"/>
  <c r="USL12" i="31"/>
  <c r="USJ12" i="31"/>
  <c r="USK12" i="31"/>
  <c r="USH12" i="31"/>
  <c r="USG12" i="31"/>
  <c r="USE12" i="31"/>
  <c r="USF12" i="31"/>
  <c r="USC12" i="31"/>
  <c r="USB12" i="31"/>
  <c r="URZ12" i="31"/>
  <c r="USA12" i="31"/>
  <c r="URW12" i="31"/>
  <c r="URV12" i="31"/>
  <c r="URT12" i="31"/>
  <c r="URU12" i="31"/>
  <c r="URR12" i="31"/>
  <c r="URQ12" i="31"/>
  <c r="URO12" i="31"/>
  <c r="URP12" i="31"/>
  <c r="URM12" i="31"/>
  <c r="URL12" i="31"/>
  <c r="URJ12" i="31"/>
  <c r="URK12" i="31"/>
  <c r="URG12" i="31"/>
  <c r="URF12" i="31"/>
  <c r="URD12" i="31"/>
  <c r="URE12" i="31"/>
  <c r="URB12" i="31"/>
  <c r="URA12" i="31"/>
  <c r="UQY12" i="31"/>
  <c r="UQZ12" i="31"/>
  <c r="UQW12" i="31"/>
  <c r="UQV12" i="31"/>
  <c r="UQT12" i="31"/>
  <c r="UQU12" i="31"/>
  <c r="UQQ12" i="31"/>
  <c r="UQP12" i="31"/>
  <c r="UQN12" i="31"/>
  <c r="UQO12" i="31"/>
  <c r="UQL12" i="31"/>
  <c r="UQK12" i="31"/>
  <c r="UQI12" i="31"/>
  <c r="UQJ12" i="31"/>
  <c r="UQG12" i="31"/>
  <c r="UQH12" i="31" s="1"/>
  <c r="UQF12" i="31"/>
  <c r="UQE12" i="31"/>
  <c r="UQD12" i="31"/>
  <c r="UQA12" i="31"/>
  <c r="UPZ12" i="31"/>
  <c r="UPX12" i="31"/>
  <c r="UPY12" i="31"/>
  <c r="UPV12" i="31"/>
  <c r="UPU12" i="31"/>
  <c r="UPS12" i="31"/>
  <c r="UPT12" i="31"/>
  <c r="UPQ12" i="31"/>
  <c r="UPR12" i="31" s="1"/>
  <c r="UPP12" i="31"/>
  <c r="UPN12" i="31"/>
  <c r="UPO12" i="31"/>
  <c r="UPK12" i="31"/>
  <c r="UPJ12" i="31"/>
  <c r="UPH12" i="31"/>
  <c r="UPI12" i="31"/>
  <c r="UPF12" i="31"/>
  <c r="UPE12" i="31"/>
  <c r="UPD12" i="31"/>
  <c r="UPC12" i="31"/>
  <c r="UPA12" i="31"/>
  <c r="UOZ12" i="31"/>
  <c r="UOX12" i="31"/>
  <c r="UOY12" i="31"/>
  <c r="UOU12" i="31"/>
  <c r="UOT12" i="31"/>
  <c r="UOR12" i="31"/>
  <c r="UOS12" i="31"/>
  <c r="UOP12" i="31"/>
  <c r="UOO12" i="31"/>
  <c r="UOM12" i="31"/>
  <c r="UON12" i="31"/>
  <c r="UOK12" i="31"/>
  <c r="UOJ12" i="31"/>
  <c r="UOH12" i="31"/>
  <c r="UOI12" i="31"/>
  <c r="UOE12" i="31"/>
  <c r="UOD12" i="31"/>
  <c r="UOC12" i="31"/>
  <c r="UOB12" i="31"/>
  <c r="UNZ12" i="31"/>
  <c r="UNY12" i="31"/>
  <c r="UNW12" i="31"/>
  <c r="UNX12" i="31"/>
  <c r="UNU12" i="31"/>
  <c r="UNT12" i="31"/>
  <c r="UNR12" i="31"/>
  <c r="UNS12" i="31"/>
  <c r="UNO12" i="31"/>
  <c r="UNN12" i="31"/>
  <c r="UNL12" i="31"/>
  <c r="UNM12" i="31"/>
  <c r="UNJ12" i="31"/>
  <c r="UNI12" i="31"/>
  <c r="UNG12" i="31"/>
  <c r="UNH12" i="31"/>
  <c r="UNE12" i="31"/>
  <c r="UND12" i="31"/>
  <c r="UNB12" i="31"/>
  <c r="UNC12" i="31"/>
  <c r="UMY12" i="31"/>
  <c r="UMX12" i="31"/>
  <c r="UMV12" i="31"/>
  <c r="UMW12" i="31"/>
  <c r="UMT12" i="31"/>
  <c r="UMS12" i="31"/>
  <c r="UMQ12" i="31"/>
  <c r="UMR12" i="31"/>
  <c r="UMO12" i="31"/>
  <c r="UMN12" i="31"/>
  <c r="UML12" i="31"/>
  <c r="UMM12" i="31"/>
  <c r="UMI12" i="31"/>
  <c r="UMH12" i="31"/>
  <c r="UMF12" i="31"/>
  <c r="UMG12" i="31"/>
  <c r="UMD12" i="31"/>
  <c r="UMC12" i="31"/>
  <c r="UMA12" i="31"/>
  <c r="UMB12" i="31"/>
  <c r="ULY12" i="31"/>
  <c r="ULX12" i="31"/>
  <c r="ULW12" i="31"/>
  <c r="ULV12" i="31"/>
  <c r="ULS12" i="31"/>
  <c r="ULR12" i="31"/>
  <c r="ULP12" i="31"/>
  <c r="ULQ12" i="31"/>
  <c r="ULN12" i="31"/>
  <c r="ULM12" i="31"/>
  <c r="ULK12" i="31"/>
  <c r="ULL12" i="31"/>
  <c r="ULI12" i="31"/>
  <c r="ULH12" i="31"/>
  <c r="ULF12" i="31"/>
  <c r="ULG12" i="31"/>
  <c r="ULC12" i="31"/>
  <c r="ULB12" i="31"/>
  <c r="UKZ12" i="31"/>
  <c r="ULA12" i="31"/>
  <c r="UKX12" i="31"/>
  <c r="UKW12" i="31"/>
  <c r="UKU12" i="31"/>
  <c r="UKV12" i="31"/>
  <c r="UKS12" i="31"/>
  <c r="UKR12" i="31"/>
  <c r="UKP12" i="31"/>
  <c r="UKQ12" i="31"/>
  <c r="UKM12" i="31"/>
  <c r="UKL12" i="31"/>
  <c r="UKJ12" i="31"/>
  <c r="UKK12" i="31"/>
  <c r="UKH12" i="31"/>
  <c r="UKG12" i="31"/>
  <c r="UKE12" i="31"/>
  <c r="UKF12" i="31"/>
  <c r="UKC12" i="31"/>
  <c r="UKB12" i="31"/>
  <c r="UJZ12" i="31"/>
  <c r="UKA12" i="31"/>
  <c r="UJW12" i="31"/>
  <c r="UJV12" i="31"/>
  <c r="UJT12" i="31"/>
  <c r="UJU12" i="31"/>
  <c r="UJR12" i="31"/>
  <c r="UJQ12" i="31"/>
  <c r="UJO12" i="31"/>
  <c r="UJP12" i="31"/>
  <c r="UJM12" i="31"/>
  <c r="UJL12" i="31"/>
  <c r="UJJ12" i="31"/>
  <c r="UJK12" i="31"/>
  <c r="UJG12" i="31"/>
  <c r="UJF12" i="31"/>
  <c r="UJD12" i="31"/>
  <c r="UJE12" i="31"/>
  <c r="UJB12" i="31"/>
  <c r="UJA12" i="31"/>
  <c r="UIY12" i="31"/>
  <c r="UIZ12" i="31"/>
  <c r="UIW12" i="31"/>
  <c r="UIV12" i="31"/>
  <c r="UIT12" i="31"/>
  <c r="UIU12" i="31"/>
  <c r="UIQ12" i="31"/>
  <c r="UIP12" i="31"/>
  <c r="UIN12" i="31"/>
  <c r="UIO12" i="31"/>
  <c r="UIL12" i="31"/>
  <c r="UIK12" i="31"/>
  <c r="UII12" i="31"/>
  <c r="UIJ12" i="31"/>
  <c r="UIG12" i="31"/>
  <c r="UIF12" i="31"/>
  <c r="UID12" i="31"/>
  <c r="UIE12" i="31"/>
  <c r="UIA12" i="31"/>
  <c r="UHZ12" i="31"/>
  <c r="UHX12" i="31"/>
  <c r="UHY12" i="31"/>
  <c r="UHV12" i="31"/>
  <c r="UHU12" i="31"/>
  <c r="UHS12" i="31"/>
  <c r="UHT12" i="31"/>
  <c r="UHQ12" i="31"/>
  <c r="UHP12" i="31"/>
  <c r="UHN12" i="31"/>
  <c r="UHO12" i="31"/>
  <c r="UHK12" i="31"/>
  <c r="UHJ12" i="31"/>
  <c r="UHH12" i="31"/>
  <c r="UHI12" i="31"/>
  <c r="UHF12" i="31"/>
  <c r="UHE12" i="31"/>
  <c r="UHC12" i="31"/>
  <c r="UHD12" i="31"/>
  <c r="UHA12" i="31"/>
  <c r="UGZ12" i="31"/>
  <c r="UGX12" i="31"/>
  <c r="UGY12" i="31"/>
  <c r="UGU12" i="31"/>
  <c r="UGT12" i="31"/>
  <c r="UGR12" i="31"/>
  <c r="UGS12" i="31"/>
  <c r="UGP12" i="31"/>
  <c r="UGO12" i="31"/>
  <c r="UGM12" i="31"/>
  <c r="UGN12" i="31"/>
  <c r="UGK12" i="31"/>
  <c r="UGJ12" i="31"/>
  <c r="UGH12" i="31"/>
  <c r="UGI12" i="31"/>
  <c r="UGE12" i="31"/>
  <c r="UGD12" i="31"/>
  <c r="UGB12" i="31"/>
  <c r="UGC12" i="31"/>
  <c r="UFZ12" i="31"/>
  <c r="UFY12" i="31"/>
  <c r="UFW12" i="31"/>
  <c r="UFX12" i="31"/>
  <c r="UFU12" i="31"/>
  <c r="UFT12" i="31"/>
  <c r="UFR12" i="31"/>
  <c r="UFS12" i="31"/>
  <c r="UFO12" i="31"/>
  <c r="UFN12" i="31"/>
  <c r="UFL12" i="31"/>
  <c r="UFM12" i="31"/>
  <c r="UFJ12" i="31"/>
  <c r="UFI12" i="31"/>
  <c r="UFH12" i="31"/>
  <c r="UFG12" i="31"/>
  <c r="UFE12" i="31"/>
  <c r="UFD12" i="31"/>
  <c r="UFB12" i="31"/>
  <c r="UFC12" i="31"/>
  <c r="UEY12" i="31"/>
  <c r="UEX12" i="31"/>
  <c r="UEV12" i="31"/>
  <c r="UEW12" i="31"/>
  <c r="UET12" i="31"/>
  <c r="UES12" i="31"/>
  <c r="UEQ12" i="31"/>
  <c r="UER12" i="31"/>
  <c r="UEO12" i="31"/>
  <c r="UEN12" i="31"/>
  <c r="UEL12" i="31"/>
  <c r="UEM12" i="31"/>
  <c r="UEI12" i="31"/>
  <c r="UEH12" i="31"/>
  <c r="UEF12" i="31"/>
  <c r="UEG12" i="31"/>
  <c r="UED12" i="31"/>
  <c r="UEC12" i="31"/>
  <c r="UEA12" i="31"/>
  <c r="UEB12" i="31"/>
  <c r="UDY12" i="31"/>
  <c r="UDX12" i="31"/>
  <c r="UDV12" i="31"/>
  <c r="UDW12" i="31"/>
  <c r="UDS12" i="31"/>
  <c r="UDR12" i="31"/>
  <c r="UDP12" i="31"/>
  <c r="UDQ12" i="31"/>
  <c r="UDN12" i="31"/>
  <c r="UDM12" i="31"/>
  <c r="UDK12" i="31"/>
  <c r="UDL12" i="31"/>
  <c r="UDI12" i="31"/>
  <c r="UDH12" i="31"/>
  <c r="UDF12" i="31"/>
  <c r="UDG12" i="31"/>
  <c r="UDC12" i="31"/>
  <c r="UDB12" i="31"/>
  <c r="UCZ12" i="31"/>
  <c r="UDA12" i="31"/>
  <c r="UCX12" i="31"/>
  <c r="UCW12" i="31"/>
  <c r="UCU12" i="31"/>
  <c r="UCV12" i="31"/>
  <c r="UCS12" i="31"/>
  <c r="UCR12" i="31"/>
  <c r="UCP12" i="31"/>
  <c r="UCQ12" i="31"/>
  <c r="UCM12" i="31"/>
  <c r="UCL12" i="31"/>
  <c r="UCJ12" i="31"/>
  <c r="UCK12" i="31"/>
  <c r="UCH12" i="31"/>
  <c r="UCG12" i="31"/>
  <c r="UCE12" i="31"/>
  <c r="UCF12" i="31"/>
  <c r="UCC12" i="31"/>
  <c r="UCB12" i="31"/>
  <c r="UBZ12" i="31"/>
  <c r="UCA12" i="31"/>
  <c r="UBW12" i="31"/>
  <c r="UBV12" i="31"/>
  <c r="UBT12" i="31"/>
  <c r="UBU12" i="31"/>
  <c r="UBR12" i="31"/>
  <c r="UBQ12" i="31"/>
  <c r="UBO12" i="31"/>
  <c r="UBP12" i="31"/>
  <c r="UBM12" i="31"/>
  <c r="UBL12" i="31"/>
  <c r="UBJ12" i="31"/>
  <c r="UBK12" i="31"/>
  <c r="UBG12" i="31"/>
  <c r="UBF12" i="31"/>
  <c r="UBD12" i="31"/>
  <c r="UBE12" i="31"/>
  <c r="UBB12" i="31"/>
  <c r="UBA12" i="31"/>
  <c r="UAY12" i="31"/>
  <c r="UAZ12" i="31"/>
  <c r="UAW12" i="31"/>
  <c r="UAV12" i="31"/>
  <c r="UAT12" i="31"/>
  <c r="UAU12" i="31"/>
  <c r="UAQ12" i="31"/>
  <c r="UAP12" i="31"/>
  <c r="UAN12" i="31"/>
  <c r="UAO12" i="31"/>
  <c r="UAL12" i="31"/>
  <c r="UAK12" i="31"/>
  <c r="UAI12" i="31"/>
  <c r="UAJ12" i="31"/>
  <c r="UAG12" i="31"/>
  <c r="UAF12" i="31"/>
  <c r="UAD12" i="31"/>
  <c r="UAE12" i="31"/>
  <c r="UAA12" i="31"/>
  <c r="TZZ12" i="31"/>
  <c r="TZX12" i="31"/>
  <c r="TZY12" i="31"/>
  <c r="TZV12" i="31"/>
  <c r="TZU12" i="31"/>
  <c r="TZS12" i="31"/>
  <c r="TZT12" i="31"/>
  <c r="TZQ12" i="31"/>
  <c r="TZP12" i="31"/>
  <c r="TZN12" i="31"/>
  <c r="TZO12" i="31"/>
  <c r="TZK12" i="31"/>
  <c r="TZJ12" i="31"/>
  <c r="TZH12" i="31"/>
  <c r="TZI12" i="31"/>
  <c r="TZF12" i="31"/>
  <c r="TZE12" i="31"/>
  <c r="TZC12" i="31"/>
  <c r="TZD12" i="31"/>
  <c r="TZA12" i="31"/>
  <c r="TYZ12" i="31"/>
  <c r="TYX12" i="31"/>
  <c r="TYY12" i="31"/>
  <c r="TYU12" i="31"/>
  <c r="TYV12" i="31" s="1"/>
  <c r="TYT12" i="31"/>
  <c r="TYS12" i="31"/>
  <c r="TYR12" i="31"/>
  <c r="TYP12" i="31"/>
  <c r="TYO12" i="31"/>
  <c r="TYM12" i="31"/>
  <c r="TYN12" i="31"/>
  <c r="TYK12" i="31"/>
  <c r="TYJ12" i="31"/>
  <c r="TYH12" i="31"/>
  <c r="TYI12" i="31"/>
  <c r="TYE12" i="31"/>
  <c r="TYD12" i="31"/>
  <c r="TYB12" i="31"/>
  <c r="TYC12" i="31"/>
  <c r="TXZ12" i="31"/>
  <c r="TXY12" i="31"/>
  <c r="TXW12" i="31"/>
  <c r="TXX12" i="31"/>
  <c r="TXU12" i="31"/>
  <c r="TXT12" i="31"/>
  <c r="TXR12" i="31"/>
  <c r="TXS12" i="31"/>
  <c r="TXO12" i="31"/>
  <c r="TXN12" i="31"/>
  <c r="TXL12" i="31"/>
  <c r="TXM12" i="31"/>
  <c r="TXJ12" i="31"/>
  <c r="TXI12" i="31"/>
  <c r="TXG12" i="31"/>
  <c r="TXH12" i="31"/>
  <c r="TXE12" i="31"/>
  <c r="TXD12" i="31"/>
  <c r="TXB12" i="31"/>
  <c r="TXC12" i="31"/>
  <c r="TWY12" i="31"/>
  <c r="TWX12" i="31"/>
  <c r="TWV12" i="31"/>
  <c r="TWW12" i="31"/>
  <c r="TWT12" i="31"/>
  <c r="TWS12" i="31"/>
  <c r="TWQ12" i="31"/>
  <c r="TWR12" i="31"/>
  <c r="TWO12" i="31"/>
  <c r="TWN12" i="31"/>
  <c r="TWL12" i="31"/>
  <c r="TWM12" i="31"/>
  <c r="TWI12" i="31"/>
  <c r="TWH12" i="31"/>
  <c r="TWF12" i="31"/>
  <c r="TWG12" i="31"/>
  <c r="TWD12" i="31"/>
  <c r="TWC12" i="31"/>
  <c r="TWA12" i="31"/>
  <c r="TWB12" i="31"/>
  <c r="TVY12" i="31"/>
  <c r="TVX12" i="31"/>
  <c r="TVV12" i="31"/>
  <c r="TVW12" i="31"/>
  <c r="TVS12" i="31"/>
  <c r="TVT12" i="31" s="1"/>
  <c r="TVR12" i="31"/>
  <c r="TVP12" i="31"/>
  <c r="TVQ12" i="31"/>
  <c r="TVN12" i="31"/>
  <c r="TVM12" i="31"/>
  <c r="TVK12" i="31"/>
  <c r="TVL12" i="31"/>
  <c r="TVI12" i="31"/>
  <c r="TVH12" i="31"/>
  <c r="TVF12" i="31"/>
  <c r="TVG12" i="31"/>
  <c r="TVC12" i="31"/>
  <c r="TVB12" i="31"/>
  <c r="TUZ12" i="31"/>
  <c r="TVA12" i="31"/>
  <c r="TUX12" i="31"/>
  <c r="TUW12" i="31"/>
  <c r="TUU12" i="31"/>
  <c r="TUV12" i="31"/>
  <c r="TUS12" i="31"/>
  <c r="TUR12" i="31"/>
  <c r="TUP12" i="31"/>
  <c r="TUQ12" i="31"/>
  <c r="TUM12" i="31"/>
  <c r="TUL12" i="31"/>
  <c r="TUJ12" i="31"/>
  <c r="TUK12" i="31"/>
  <c r="TUH12" i="31"/>
  <c r="TUG12" i="31"/>
  <c r="TUE12" i="31"/>
  <c r="TUF12" i="31"/>
  <c r="TUC12" i="31"/>
  <c r="TUB12" i="31"/>
  <c r="TTZ12" i="31"/>
  <c r="TUA12" i="31"/>
  <c r="TTW12" i="31"/>
  <c r="TTV12" i="31"/>
  <c r="TTT12" i="31"/>
  <c r="TTU12" i="31"/>
  <c r="TTR12" i="31"/>
  <c r="TTQ12" i="31"/>
  <c r="TTO12" i="31"/>
  <c r="TTP12" i="31"/>
  <c r="TTM12" i="31"/>
  <c r="TTL12" i="31"/>
  <c r="TTJ12" i="31"/>
  <c r="TTK12" i="31"/>
  <c r="TTG12" i="31"/>
  <c r="TTF12" i="31"/>
  <c r="TTD12" i="31"/>
  <c r="TTE12" i="31"/>
  <c r="TTB12" i="31"/>
  <c r="TTA12" i="31"/>
  <c r="TSY12" i="31"/>
  <c r="TSZ12" i="31"/>
  <c r="TSW12" i="31"/>
  <c r="TSV12" i="31"/>
  <c r="TST12" i="31"/>
  <c r="TSU12" i="31"/>
  <c r="TSQ12" i="31"/>
  <c r="TSP12" i="31"/>
  <c r="TSN12" i="31"/>
  <c r="TSO12" i="31"/>
  <c r="TSL12" i="31"/>
  <c r="TSK12" i="31"/>
  <c r="TSI12" i="31"/>
  <c r="TSJ12" i="31"/>
  <c r="TSG12" i="31"/>
  <c r="TSF12" i="31"/>
  <c r="TSD12" i="31"/>
  <c r="TSE12" i="31"/>
  <c r="TSA12" i="31"/>
  <c r="TRZ12" i="31"/>
  <c r="TRX12" i="31"/>
  <c r="TRY12" i="31"/>
  <c r="TRV12" i="31"/>
  <c r="TRU12" i="31"/>
  <c r="TRS12" i="31"/>
  <c r="TRT12" i="31"/>
  <c r="TRQ12" i="31"/>
  <c r="TRP12" i="31"/>
  <c r="TRN12" i="31"/>
  <c r="TRO12" i="31"/>
  <c r="TRK12" i="31"/>
  <c r="TRJ12" i="31"/>
  <c r="TRH12" i="31"/>
  <c r="TRI12" i="31"/>
  <c r="TRF12" i="31"/>
  <c r="TRE12" i="31"/>
  <c r="TRD12" i="31"/>
  <c r="TRC12" i="31"/>
  <c r="TRA12" i="31"/>
  <c r="TQZ12" i="31"/>
  <c r="TQX12" i="31"/>
  <c r="TQY12" i="31"/>
  <c r="TQU12" i="31"/>
  <c r="TQT12" i="31"/>
  <c r="TQR12" i="31"/>
  <c r="TQS12" i="31"/>
  <c r="TQP12" i="31"/>
  <c r="TQO12" i="31"/>
  <c r="TQM12" i="31"/>
  <c r="TQN12" i="31"/>
  <c r="TQK12" i="31"/>
  <c r="TQJ12" i="31"/>
  <c r="TQH12" i="31"/>
  <c r="TQI12" i="31"/>
  <c r="TQE12" i="31"/>
  <c r="TQD12" i="31"/>
  <c r="TQB12" i="31"/>
  <c r="TQC12" i="31"/>
  <c r="TPZ12" i="31"/>
  <c r="TPY12" i="31"/>
  <c r="TPX12" i="31"/>
  <c r="TPW12" i="31"/>
  <c r="TPU12" i="31"/>
  <c r="TPT12" i="31"/>
  <c r="TPR12" i="31"/>
  <c r="TPS12" i="31"/>
  <c r="TPO12" i="31"/>
  <c r="TPN12" i="31"/>
  <c r="TPL12" i="31"/>
  <c r="TPM12" i="31"/>
  <c r="TPJ12" i="31"/>
  <c r="TPI12" i="31"/>
  <c r="TPG12" i="31"/>
  <c r="TPH12" i="31"/>
  <c r="TPE12" i="31"/>
  <c r="TPD12" i="31"/>
  <c r="TPB12" i="31"/>
  <c r="TPC12" i="31"/>
  <c r="TOY12" i="31"/>
  <c r="TOX12" i="31"/>
  <c r="TOV12" i="31"/>
  <c r="TOW12" i="31"/>
  <c r="TOT12" i="31"/>
  <c r="TOS12" i="31"/>
  <c r="TOQ12" i="31"/>
  <c r="TOR12" i="31"/>
  <c r="TOO12" i="31"/>
  <c r="TON12" i="31"/>
  <c r="TOL12" i="31"/>
  <c r="TOM12" i="31"/>
  <c r="TOI12" i="31"/>
  <c r="TOH12" i="31"/>
  <c r="TOF12" i="31"/>
  <c r="TOG12" i="31"/>
  <c r="TOD12" i="31"/>
  <c r="TOC12" i="31"/>
  <c r="TOB12" i="31"/>
  <c r="TOA12" i="31"/>
  <c r="TNY12" i="31"/>
  <c r="TNX12" i="31"/>
  <c r="TNV12" i="31"/>
  <c r="TNW12" i="31"/>
  <c r="TNS12" i="31"/>
  <c r="TNR12" i="31"/>
  <c r="TNP12" i="31"/>
  <c r="TNQ12" i="31"/>
  <c r="TNN12" i="31"/>
  <c r="TNM12" i="31"/>
  <c r="TNK12" i="31"/>
  <c r="TNL12" i="31"/>
  <c r="TNI12" i="31"/>
  <c r="TNH12" i="31"/>
  <c r="TNF12" i="31"/>
  <c r="TNG12" i="31"/>
  <c r="TNC12" i="31"/>
  <c r="TNB12" i="31"/>
  <c r="TMZ12" i="31"/>
  <c r="TNA12" i="31"/>
  <c r="TMX12" i="31"/>
  <c r="TMW12" i="31"/>
  <c r="TMU12" i="31"/>
  <c r="TMV12" i="31"/>
  <c r="TMS12" i="31"/>
  <c r="TMR12" i="31"/>
  <c r="TMP12" i="31"/>
  <c r="TMQ12" i="31"/>
  <c r="TMM12" i="31"/>
  <c r="TML12" i="31"/>
  <c r="TMJ12" i="31"/>
  <c r="TMK12" i="31"/>
  <c r="TMH12" i="31"/>
  <c r="TMG12" i="31"/>
  <c r="TME12" i="31"/>
  <c r="TMF12" i="31"/>
  <c r="TMC12" i="31"/>
  <c r="TMB12" i="31"/>
  <c r="TLZ12" i="31"/>
  <c r="TMA12" i="31"/>
  <c r="TLW12" i="31"/>
  <c r="TLV12" i="31"/>
  <c r="TLT12" i="31"/>
  <c r="TLU12" i="31"/>
  <c r="TLR12" i="31"/>
  <c r="TLQ12" i="31"/>
  <c r="TLO12" i="31"/>
  <c r="TLP12" i="31"/>
  <c r="TLM12" i="31"/>
  <c r="TLL12" i="31"/>
  <c r="TLJ12" i="31"/>
  <c r="TLK12" i="31"/>
  <c r="TLG12" i="31"/>
  <c r="TLF12" i="31"/>
  <c r="TLD12" i="31"/>
  <c r="TLE12" i="31"/>
  <c r="TLB12" i="31"/>
  <c r="TLA12" i="31"/>
  <c r="TKY12" i="31"/>
  <c r="TKZ12" i="31"/>
  <c r="TKW12" i="31"/>
  <c r="TKV12" i="31"/>
  <c r="TKT12" i="31"/>
  <c r="TKU12" i="31"/>
  <c r="TKQ12" i="31"/>
  <c r="TKP12" i="31"/>
  <c r="TKN12" i="31"/>
  <c r="TKO12" i="31"/>
  <c r="TKL12" i="31"/>
  <c r="TKK12" i="31"/>
  <c r="TKI12" i="31"/>
  <c r="TKJ12" i="31"/>
  <c r="TKG12" i="31"/>
  <c r="TKF12" i="31"/>
  <c r="TKD12" i="31"/>
  <c r="TKE12" i="31"/>
  <c r="TKA12" i="31"/>
  <c r="TJZ12" i="31"/>
  <c r="TJX12" i="31"/>
  <c r="TJY12" i="31"/>
  <c r="TJV12" i="31"/>
  <c r="TJU12" i="31"/>
  <c r="TJS12" i="31"/>
  <c r="TJT12" i="31"/>
  <c r="TJQ12" i="31"/>
  <c r="TJP12" i="31"/>
  <c r="TJN12" i="31"/>
  <c r="TJO12" i="31"/>
  <c r="TJK12" i="31"/>
  <c r="TJJ12" i="31"/>
  <c r="TJH12" i="31"/>
  <c r="TJI12" i="31"/>
  <c r="TJF12" i="31"/>
  <c r="TJE12" i="31"/>
  <c r="TJC12" i="31"/>
  <c r="TJD12" i="31"/>
  <c r="TJA12" i="31"/>
  <c r="TIZ12" i="31"/>
  <c r="TIX12" i="31"/>
  <c r="TIY12" i="31"/>
  <c r="TIU12" i="31"/>
  <c r="TIT12" i="31"/>
  <c r="TIR12" i="31"/>
  <c r="TIS12" i="31"/>
  <c r="TIP12" i="31"/>
  <c r="TIO12" i="31"/>
  <c r="TIM12" i="31"/>
  <c r="TIN12" i="31"/>
  <c r="TIK12" i="31"/>
  <c r="TIJ12" i="31"/>
  <c r="TIH12" i="31"/>
  <c r="TII12" i="31"/>
  <c r="TIE12" i="31"/>
  <c r="TID12" i="31"/>
  <c r="TIB12" i="31"/>
  <c r="TIC12" i="31"/>
  <c r="THZ12" i="31"/>
  <c r="THY12" i="31"/>
  <c r="THW12" i="31"/>
  <c r="THX12" i="31"/>
  <c r="THU12" i="31"/>
  <c r="THT12" i="31"/>
  <c r="THR12" i="31"/>
  <c r="THS12" i="31"/>
  <c r="THO12" i="31"/>
  <c r="THN12" i="31"/>
  <c r="THL12" i="31"/>
  <c r="THM12" i="31"/>
  <c r="THJ12" i="31"/>
  <c r="THI12" i="31"/>
  <c r="THG12" i="31"/>
  <c r="THH12" i="31"/>
  <c r="THE12" i="31"/>
  <c r="THD12" i="31"/>
  <c r="THC12" i="31"/>
  <c r="THB12" i="31"/>
  <c r="TGY12" i="31"/>
  <c r="TGX12" i="31"/>
  <c r="TGV12" i="31"/>
  <c r="TGW12" i="31"/>
  <c r="TGT12" i="31"/>
  <c r="TGS12" i="31"/>
  <c r="TGQ12" i="31"/>
  <c r="TGR12" i="31"/>
  <c r="TGO12" i="31"/>
  <c r="TGN12" i="31"/>
  <c r="TGL12" i="31"/>
  <c r="TGM12" i="31"/>
  <c r="TGI12" i="31"/>
  <c r="TGH12" i="31"/>
  <c r="TGF12" i="31"/>
  <c r="TGG12" i="31"/>
  <c r="TGD12" i="31"/>
  <c r="TGC12" i="31"/>
  <c r="TGA12" i="31"/>
  <c r="TGB12" i="31"/>
  <c r="TFY12" i="31"/>
  <c r="TFX12" i="31"/>
  <c r="TFV12" i="31"/>
  <c r="TFW12" i="31"/>
  <c r="TFS12" i="31"/>
  <c r="TFR12" i="31"/>
  <c r="TFP12" i="31"/>
  <c r="TFQ12" i="31"/>
  <c r="TFN12" i="31"/>
  <c r="TFM12" i="31"/>
  <c r="TFK12" i="31"/>
  <c r="TFL12" i="31"/>
  <c r="TFI12" i="31"/>
  <c r="TFH12" i="31"/>
  <c r="TFF12" i="31"/>
  <c r="TFG12" i="31"/>
  <c r="TFC12" i="31"/>
  <c r="TFB12" i="31"/>
  <c r="TEZ12" i="31"/>
  <c r="TFA12" i="31"/>
  <c r="TEX12" i="31"/>
  <c r="TEW12" i="31"/>
  <c r="TEU12" i="31"/>
  <c r="TEV12" i="31"/>
  <c r="TES12" i="31"/>
  <c r="TER12" i="31"/>
  <c r="TEP12" i="31"/>
  <c r="TEQ12" i="31"/>
  <c r="TEM12" i="31"/>
  <c r="TEL12" i="31"/>
  <c r="TEJ12" i="31"/>
  <c r="TEK12" i="31"/>
  <c r="TEH12" i="31"/>
  <c r="TEG12" i="31"/>
  <c r="TEE12" i="31"/>
  <c r="TEF12" i="31"/>
  <c r="TEC12" i="31"/>
  <c r="TEB12" i="31"/>
  <c r="TDZ12" i="31"/>
  <c r="TEA12" i="31"/>
  <c r="TDW12" i="31"/>
  <c r="TDV12" i="31"/>
  <c r="TDT12" i="31"/>
  <c r="TDU12" i="31"/>
  <c r="TDR12" i="31"/>
  <c r="TDQ12" i="31"/>
  <c r="TDO12" i="31"/>
  <c r="TDP12" i="31"/>
  <c r="TDM12" i="31"/>
  <c r="TDL12" i="31"/>
  <c r="TDJ12" i="31"/>
  <c r="TDK12" i="31"/>
  <c r="TDG12" i="31"/>
  <c r="TDF12" i="31"/>
  <c r="TDD12" i="31"/>
  <c r="TDE12" i="31"/>
  <c r="TDB12" i="31"/>
  <c r="TDA12" i="31"/>
  <c r="TCY12" i="31"/>
  <c r="TCZ12" i="31"/>
  <c r="TCW12" i="31"/>
  <c r="TCV12" i="31"/>
  <c r="TCT12" i="31"/>
  <c r="TCU12" i="31"/>
  <c r="TCQ12" i="31"/>
  <c r="TCR12" i="31" s="1"/>
  <c r="TCP12" i="31"/>
  <c r="TCO12" i="31"/>
  <c r="TCN12" i="31"/>
  <c r="TCL12" i="31"/>
  <c r="TCK12" i="31"/>
  <c r="TCI12" i="31"/>
  <c r="TCJ12" i="31"/>
  <c r="TCG12" i="31"/>
  <c r="TCF12" i="31"/>
  <c r="TCD12" i="31"/>
  <c r="TCE12" i="31"/>
  <c r="TCA12" i="31"/>
  <c r="TBZ12" i="31"/>
  <c r="TBX12" i="31"/>
  <c r="TBY12" i="31"/>
  <c r="TBV12" i="31"/>
  <c r="TBU12" i="31"/>
  <c r="TBS12" i="31"/>
  <c r="TBT12" i="31"/>
  <c r="TBQ12" i="31"/>
  <c r="TBR12" i="31" s="1"/>
  <c r="TBP12" i="31"/>
  <c r="TBO12" i="31"/>
  <c r="TBN12" i="31"/>
  <c r="TBK12" i="31"/>
  <c r="TBJ12" i="31"/>
  <c r="TBH12" i="31"/>
  <c r="TBI12" i="31"/>
  <c r="TBF12" i="31"/>
  <c r="TBE12" i="31"/>
  <c r="TBC12" i="31"/>
  <c r="TBD12" i="31"/>
  <c r="TBA12" i="31"/>
  <c r="TAZ12" i="31"/>
  <c r="TAX12" i="31"/>
  <c r="TAY12" i="31"/>
  <c r="TAU12" i="31"/>
  <c r="TAT12" i="31"/>
  <c r="TAR12" i="31"/>
  <c r="TAS12" i="31"/>
  <c r="TAP12" i="31"/>
  <c r="TAO12" i="31"/>
  <c r="TAM12" i="31"/>
  <c r="TAN12" i="31"/>
  <c r="TAK12" i="31"/>
  <c r="TAJ12" i="31"/>
  <c r="TAH12" i="31"/>
  <c r="TAI12" i="31"/>
  <c r="TAE12" i="31"/>
  <c r="TAD12" i="31"/>
  <c r="TAB12" i="31"/>
  <c r="TAC12" i="31"/>
  <c r="SZZ12" i="31"/>
  <c r="TAA12" i="31" s="1"/>
  <c r="SZY12" i="31"/>
  <c r="SZW12" i="31"/>
  <c r="SZX12" i="31"/>
  <c r="SZU12" i="31"/>
  <c r="SZT12" i="31"/>
  <c r="SZR12" i="31"/>
  <c r="SZS12" i="31"/>
  <c r="SZO12" i="31"/>
  <c r="SZN12" i="31"/>
  <c r="SZL12" i="31"/>
  <c r="SZM12" i="31"/>
  <c r="SZJ12" i="31"/>
  <c r="SZI12" i="31"/>
  <c r="SZG12" i="31"/>
  <c r="SZH12" i="31"/>
  <c r="SZE12" i="31"/>
  <c r="SZD12" i="31"/>
  <c r="SZB12" i="31"/>
  <c r="SZC12" i="31"/>
  <c r="SYY12" i="31"/>
  <c r="SYX12" i="31"/>
  <c r="SYV12" i="31"/>
  <c r="SYW12" i="31"/>
  <c r="SYT12" i="31"/>
  <c r="SYS12" i="31"/>
  <c r="SYQ12" i="31"/>
  <c r="SYR12" i="31"/>
  <c r="SYO12" i="31"/>
  <c r="SYN12" i="31"/>
  <c r="SYL12" i="31"/>
  <c r="SYM12" i="31"/>
  <c r="SYI12" i="31"/>
  <c r="SYH12" i="31"/>
  <c r="SYF12" i="31"/>
  <c r="SYG12" i="31"/>
  <c r="SYD12" i="31"/>
  <c r="SYC12" i="31"/>
  <c r="SYA12" i="31"/>
  <c r="SYB12" i="31"/>
  <c r="SXY12" i="31"/>
  <c r="SXX12" i="31"/>
  <c r="SXV12" i="31"/>
  <c r="SXW12" i="31"/>
  <c r="SXS12" i="31"/>
  <c r="SXR12" i="31"/>
  <c r="SXP12" i="31"/>
  <c r="SXQ12" i="31"/>
  <c r="SXN12" i="31"/>
  <c r="SXM12" i="31"/>
  <c r="SXK12" i="31"/>
  <c r="SXL12" i="31"/>
  <c r="SXI12" i="31"/>
  <c r="SXH12" i="31"/>
  <c r="SXG12" i="31"/>
  <c r="SXF12" i="31"/>
  <c r="SXC12" i="31"/>
  <c r="SXB12" i="31"/>
  <c r="SWZ12" i="31"/>
  <c r="SXA12" i="31"/>
  <c r="SWX12" i="31"/>
  <c r="SWW12" i="31"/>
  <c r="SWU12" i="31"/>
  <c r="SWV12" i="31"/>
  <c r="SWS12" i="31"/>
  <c r="SWR12" i="31"/>
  <c r="SWP12" i="31"/>
  <c r="SWQ12" i="31"/>
  <c r="SWM12" i="31"/>
  <c r="SWL12" i="31"/>
  <c r="SWJ12" i="31"/>
  <c r="SWK12" i="31"/>
  <c r="SWH12" i="31"/>
  <c r="SWG12" i="31"/>
  <c r="SWE12" i="31"/>
  <c r="SWF12" i="31"/>
  <c r="SWC12" i="31"/>
  <c r="SWB12" i="31"/>
  <c r="SVZ12" i="31"/>
  <c r="SWA12" i="31"/>
  <c r="SVW12" i="31"/>
  <c r="SVV12" i="31"/>
  <c r="SVT12" i="31"/>
  <c r="SVU12" i="31"/>
  <c r="SVR12" i="31"/>
  <c r="SVQ12" i="31"/>
  <c r="SVO12" i="31"/>
  <c r="SVP12" i="31"/>
  <c r="SVM12" i="31"/>
  <c r="SVL12" i="31"/>
  <c r="SVJ12" i="31"/>
  <c r="SVK12" i="31"/>
  <c r="SVG12" i="31"/>
  <c r="SVF12" i="31"/>
  <c r="SVD12" i="31"/>
  <c r="SVE12" i="31"/>
  <c r="SVB12" i="31"/>
  <c r="SVA12" i="31"/>
  <c r="SUY12" i="31"/>
  <c r="SUZ12" i="31"/>
  <c r="SUW12" i="31"/>
  <c r="SUV12" i="31"/>
  <c r="SUT12" i="31"/>
  <c r="SUU12" i="31"/>
  <c r="SUQ12" i="31"/>
  <c r="SUP12" i="31"/>
  <c r="SUN12" i="31"/>
  <c r="SUO12" i="31"/>
  <c r="SUL12" i="31"/>
  <c r="SUK12" i="31"/>
  <c r="SUI12" i="31"/>
  <c r="SUJ12" i="31"/>
  <c r="SUG12" i="31"/>
  <c r="SUF12" i="31"/>
  <c r="SUD12" i="31"/>
  <c r="SUE12" i="31"/>
  <c r="SUA12" i="31"/>
  <c r="STZ12" i="31"/>
  <c r="STX12" i="31"/>
  <c r="STY12" i="31"/>
  <c r="STV12" i="31"/>
  <c r="STU12" i="31"/>
  <c r="STS12" i="31"/>
  <c r="STT12" i="31"/>
  <c r="STQ12" i="31"/>
  <c r="STP12" i="31"/>
  <c r="STN12" i="31"/>
  <c r="STO12" i="31"/>
  <c r="STK12" i="31"/>
  <c r="STJ12" i="31"/>
  <c r="STH12" i="31"/>
  <c r="STI12" i="31"/>
  <c r="STF12" i="31"/>
  <c r="STE12" i="31"/>
  <c r="STC12" i="31"/>
  <c r="STD12" i="31"/>
  <c r="STA12" i="31"/>
  <c r="SSZ12" i="31"/>
  <c r="SSX12" i="31"/>
  <c r="SSY12" i="31"/>
  <c r="SSU12" i="31"/>
  <c r="SST12" i="31"/>
  <c r="SSR12" i="31"/>
  <c r="SSS12" i="31"/>
  <c r="SSP12" i="31"/>
  <c r="SSO12" i="31"/>
  <c r="SSM12" i="31"/>
  <c r="SSN12" i="31"/>
  <c r="SSK12" i="31"/>
  <c r="SSJ12" i="31"/>
  <c r="SSH12" i="31"/>
  <c r="SSI12" i="31"/>
  <c r="SSE12" i="31"/>
  <c r="SSD12" i="31"/>
  <c r="SSB12" i="31"/>
  <c r="SSC12" i="31"/>
  <c r="SRZ12" i="31"/>
  <c r="SRY12" i="31"/>
  <c r="SRW12" i="31"/>
  <c r="SRX12" i="31"/>
  <c r="SRU12" i="31"/>
  <c r="SRT12" i="31"/>
  <c r="SRR12" i="31"/>
  <c r="SRS12" i="31"/>
  <c r="SRO12" i="31"/>
  <c r="SRN12" i="31"/>
  <c r="SRL12" i="31"/>
  <c r="SRM12" i="31"/>
  <c r="SRJ12" i="31"/>
  <c r="SRI12" i="31"/>
  <c r="SRG12" i="31"/>
  <c r="SRH12" i="31"/>
  <c r="SRE12" i="31"/>
  <c r="SRD12" i="31"/>
  <c r="SRB12" i="31"/>
  <c r="SRC12" i="31"/>
  <c r="SQY12" i="31"/>
  <c r="SQX12" i="31"/>
  <c r="SQV12" i="31"/>
  <c r="SQW12" i="31"/>
  <c r="SQT12" i="31"/>
  <c r="SQS12" i="31"/>
  <c r="SQQ12" i="31"/>
  <c r="SQR12" i="31"/>
  <c r="SQO12" i="31"/>
  <c r="SQN12" i="31"/>
  <c r="SQL12" i="31"/>
  <c r="SQM12" i="31"/>
  <c r="SQI12" i="31"/>
  <c r="SQH12" i="31"/>
  <c r="SQF12" i="31"/>
  <c r="SQG12" i="31"/>
  <c r="SQD12" i="31"/>
  <c r="SQC12" i="31"/>
  <c r="SQA12" i="31"/>
  <c r="SQB12" i="31"/>
  <c r="SPY12" i="31"/>
  <c r="SPX12" i="31"/>
  <c r="SPV12" i="31"/>
  <c r="SPW12" i="31"/>
  <c r="SPS12" i="31"/>
  <c r="SPR12" i="31"/>
  <c r="SPP12" i="31"/>
  <c r="SPQ12" i="31"/>
  <c r="SPN12" i="31"/>
  <c r="SPM12" i="31"/>
  <c r="SPL12" i="31"/>
  <c r="SPK12" i="31"/>
  <c r="SPI12" i="31"/>
  <c r="SPH12" i="31"/>
  <c r="SPG12" i="31"/>
  <c r="SPF12" i="31"/>
  <c r="SPC12" i="31"/>
  <c r="SPB12" i="31"/>
  <c r="SOZ12" i="31"/>
  <c r="SPA12" i="31"/>
  <c r="SOX12" i="31"/>
  <c r="SOW12" i="31"/>
  <c r="SOU12" i="31"/>
  <c r="SOV12" i="31"/>
  <c r="SOS12" i="31"/>
  <c r="SOR12" i="31"/>
  <c r="SOP12" i="31"/>
  <c r="SOQ12" i="31"/>
  <c r="SOM12" i="31"/>
  <c r="SOL12" i="31"/>
  <c r="SOJ12" i="31"/>
  <c r="SOK12" i="31"/>
  <c r="SOH12" i="31"/>
  <c r="SOG12" i="31"/>
  <c r="SOE12" i="31"/>
  <c r="SOF12" i="31"/>
  <c r="SOC12" i="31"/>
  <c r="SOB12" i="31"/>
  <c r="SNZ12" i="31"/>
  <c r="SOA12" i="31"/>
  <c r="SNW12" i="31"/>
  <c r="SNV12" i="31"/>
  <c r="SNT12" i="31"/>
  <c r="SNU12" i="31"/>
  <c r="SNR12" i="31"/>
  <c r="SNQ12" i="31"/>
  <c r="SNP12" i="31"/>
  <c r="SNO12" i="31"/>
  <c r="SNM12" i="31"/>
  <c r="SNL12" i="31"/>
  <c r="SNJ12" i="31"/>
  <c r="SNK12" i="31"/>
  <c r="SNG12" i="31"/>
  <c r="SNF12" i="31"/>
  <c r="SND12" i="31"/>
  <c r="SNE12" i="31"/>
  <c r="SNB12" i="31"/>
  <c r="SNA12" i="31"/>
  <c r="SMY12" i="31"/>
  <c r="SMZ12" i="31"/>
  <c r="SMW12" i="31"/>
  <c r="SMV12" i="31"/>
  <c r="SMT12" i="31"/>
  <c r="SMU12" i="31"/>
  <c r="SMQ12" i="31"/>
  <c r="SMP12" i="31"/>
  <c r="SMN12" i="31"/>
  <c r="SMO12" i="31"/>
  <c r="SML12" i="31"/>
  <c r="SMK12" i="31"/>
  <c r="SMI12" i="31"/>
  <c r="SMJ12" i="31"/>
  <c r="SMG12" i="31"/>
  <c r="SMF12" i="31"/>
  <c r="SMD12" i="31"/>
  <c r="SME12" i="31"/>
  <c r="SMA12" i="31"/>
  <c r="SLZ12" i="31"/>
  <c r="SLX12" i="31"/>
  <c r="SLY12" i="31"/>
  <c r="SLV12" i="31"/>
  <c r="SLU12" i="31"/>
  <c r="SLS12" i="31"/>
  <c r="SLT12" i="31"/>
  <c r="SLQ12" i="31"/>
  <c r="SLP12" i="31"/>
  <c r="SLN12" i="31"/>
  <c r="SLO12" i="31"/>
  <c r="SLK12" i="31"/>
  <c r="SLJ12" i="31"/>
  <c r="SLH12" i="31"/>
  <c r="SLI12" i="31"/>
  <c r="SLF12" i="31"/>
  <c r="SLE12" i="31"/>
  <c r="SLC12" i="31"/>
  <c r="SLD12" i="31"/>
  <c r="SLA12" i="31"/>
  <c r="SKZ12" i="31"/>
  <c r="SKX12" i="31"/>
  <c r="SKY12" i="31"/>
  <c r="SKU12" i="31"/>
  <c r="SKT12" i="31"/>
  <c r="SKR12" i="31"/>
  <c r="SKS12" i="31"/>
  <c r="SKP12" i="31"/>
  <c r="SKO12" i="31"/>
  <c r="SKM12" i="31"/>
  <c r="SKN12" i="31"/>
  <c r="SKK12" i="31"/>
  <c r="SKJ12" i="31"/>
  <c r="SKH12" i="31"/>
  <c r="SKI12" i="31"/>
  <c r="SKE12" i="31"/>
  <c r="SKD12" i="31"/>
  <c r="SKB12" i="31"/>
  <c r="SKC12" i="31"/>
  <c r="SJZ12" i="31"/>
  <c r="SJY12" i="31"/>
  <c r="SJW12" i="31"/>
  <c r="SJX12" i="31"/>
  <c r="SJU12" i="31"/>
  <c r="SJT12" i="31"/>
  <c r="SJR12" i="31"/>
  <c r="SJS12" i="31"/>
  <c r="SJO12" i="31"/>
  <c r="SJN12" i="31"/>
  <c r="SJL12" i="31"/>
  <c r="SJM12" i="31"/>
  <c r="SJJ12" i="31"/>
  <c r="SJI12" i="31"/>
  <c r="SJG12" i="31"/>
  <c r="SJH12" i="31"/>
  <c r="SJE12" i="31"/>
  <c r="SJD12" i="31"/>
  <c r="SJB12" i="31"/>
  <c r="SJC12" i="31"/>
  <c r="SIY12" i="31"/>
  <c r="SIX12" i="31"/>
  <c r="SIV12" i="31"/>
  <c r="SIW12" i="31"/>
  <c r="SIT12" i="31"/>
  <c r="SIS12" i="31"/>
  <c r="SIQ12" i="31"/>
  <c r="SIR12" i="31"/>
  <c r="SIO12" i="31"/>
  <c r="SIN12" i="31"/>
  <c r="SIL12" i="31"/>
  <c r="SIM12" i="31"/>
  <c r="SII12" i="31"/>
  <c r="SIH12" i="31"/>
  <c r="SIF12" i="31"/>
  <c r="SIG12" i="31"/>
  <c r="SID12" i="31"/>
  <c r="SIC12" i="31"/>
  <c r="SIA12" i="31"/>
  <c r="SIB12" i="31"/>
  <c r="SHY12" i="31"/>
  <c r="SHX12" i="31"/>
  <c r="SHV12" i="31"/>
  <c r="SHW12" i="31"/>
  <c r="SHS12" i="31"/>
  <c r="SHR12" i="31"/>
  <c r="SHP12" i="31"/>
  <c r="SHQ12" i="31"/>
  <c r="SHN12" i="31"/>
  <c r="SHM12" i="31"/>
  <c r="SHK12" i="31"/>
  <c r="SHL12" i="31"/>
  <c r="SHI12" i="31"/>
  <c r="SHH12" i="31"/>
  <c r="SHF12" i="31"/>
  <c r="SHG12" i="31"/>
  <c r="SHC12" i="31"/>
  <c r="SHB12" i="31"/>
  <c r="SGZ12" i="31"/>
  <c r="SHA12" i="31"/>
  <c r="SGX12" i="31"/>
  <c r="SGW12" i="31"/>
  <c r="SGU12" i="31"/>
  <c r="SGV12" i="31"/>
  <c r="SGS12" i="31"/>
  <c r="SGR12" i="31"/>
  <c r="SGP12" i="31"/>
  <c r="SGQ12" i="31"/>
  <c r="SGM12" i="31"/>
  <c r="SGL12" i="31"/>
  <c r="SGJ12" i="31"/>
  <c r="SGK12" i="31"/>
  <c r="SGH12" i="31"/>
  <c r="SGG12" i="31"/>
  <c r="SGE12" i="31"/>
  <c r="SGF12" i="31"/>
  <c r="SGC12" i="31"/>
  <c r="SGB12" i="31"/>
  <c r="SFZ12" i="31"/>
  <c r="SGA12" i="31"/>
  <c r="SFW12" i="31"/>
  <c r="SFV12" i="31"/>
  <c r="SFT12" i="31"/>
  <c r="SFU12" i="31"/>
  <c r="SFR12" i="31"/>
  <c r="SFQ12" i="31"/>
  <c r="SFO12" i="31"/>
  <c r="SFP12" i="31"/>
  <c r="SFM12" i="31"/>
  <c r="SFL12" i="31"/>
  <c r="SFJ12" i="31"/>
  <c r="SFK12" i="31"/>
  <c r="SFG12" i="31"/>
  <c r="SFF12" i="31"/>
  <c r="SFD12" i="31"/>
  <c r="SFE12" i="31"/>
  <c r="SFB12" i="31"/>
  <c r="SFA12" i="31"/>
  <c r="SEY12" i="31"/>
  <c r="SEZ12" i="31"/>
  <c r="SEW12" i="31"/>
  <c r="SEV12" i="31"/>
  <c r="SET12" i="31"/>
  <c r="SEU12" i="31"/>
  <c r="SEQ12" i="31"/>
  <c r="SEP12" i="31"/>
  <c r="SEN12" i="31"/>
  <c r="SEO12" i="31"/>
  <c r="SEL12" i="31"/>
  <c r="SEK12" i="31"/>
  <c r="SEI12" i="31"/>
  <c r="SEJ12" i="31"/>
  <c r="SEG12" i="31"/>
  <c r="SEF12" i="31"/>
  <c r="SED12" i="31"/>
  <c r="SEE12" i="31"/>
  <c r="SEA12" i="31"/>
  <c r="SEB12" i="31" s="1"/>
  <c r="SDZ12" i="31"/>
  <c r="SDY12" i="31"/>
  <c r="SDX12" i="31"/>
  <c r="SDV12" i="31"/>
  <c r="SDU12" i="31"/>
  <c r="SDS12" i="31"/>
  <c r="SDT12" i="31"/>
  <c r="SDQ12" i="31"/>
  <c r="SDP12" i="31"/>
  <c r="SDN12" i="31"/>
  <c r="SDO12" i="31"/>
  <c r="SDK12" i="31"/>
  <c r="SDJ12" i="31"/>
  <c r="SDH12" i="31"/>
  <c r="SDI12" i="31"/>
  <c r="SDF12" i="31"/>
  <c r="SDE12" i="31"/>
  <c r="SDC12" i="31"/>
  <c r="SDD12" i="31"/>
  <c r="SDA12" i="31"/>
  <c r="SCZ12" i="31"/>
  <c r="SCX12" i="31"/>
  <c r="SCY12" i="31"/>
  <c r="SCU12" i="31"/>
  <c r="SCT12" i="31"/>
  <c r="SCR12" i="31"/>
  <c r="SCS12" i="31"/>
  <c r="SCP12" i="31"/>
  <c r="SCO12" i="31"/>
  <c r="SCM12" i="31"/>
  <c r="SCN12" i="31"/>
  <c r="SCK12" i="31"/>
  <c r="SCL12" i="31" s="1"/>
  <c r="SCJ12" i="31"/>
  <c r="SCI12" i="31"/>
  <c r="SCH12" i="31"/>
  <c r="SCE12" i="31"/>
  <c r="SCD12" i="31"/>
  <c r="SCB12" i="31"/>
  <c r="SCC12" i="31"/>
  <c r="SBZ12" i="31"/>
  <c r="SBY12" i="31"/>
  <c r="SBW12" i="31"/>
  <c r="SBX12" i="31"/>
  <c r="SBU12" i="31"/>
  <c r="SBV12" i="31" s="1"/>
  <c r="SBT12" i="31"/>
  <c r="SBR12" i="31"/>
  <c r="SBS12" i="31"/>
  <c r="SBO12" i="31"/>
  <c r="SBN12" i="31"/>
  <c r="SBL12" i="31"/>
  <c r="SBM12" i="31"/>
  <c r="SBJ12" i="31"/>
  <c r="SBI12" i="31"/>
  <c r="SBH12" i="31"/>
  <c r="SBG12" i="31"/>
  <c r="SBE12" i="31"/>
  <c r="SBD12" i="31"/>
  <c r="SBB12" i="31"/>
  <c r="SBC12" i="31"/>
  <c r="SAY12" i="31"/>
  <c r="SAX12" i="31"/>
  <c r="SAV12" i="31"/>
  <c r="SAW12" i="31"/>
  <c r="SAT12" i="31"/>
  <c r="SAS12" i="31"/>
  <c r="SAQ12" i="31"/>
  <c r="SAR12" i="31"/>
  <c r="SAO12" i="31"/>
  <c r="SAN12" i="31"/>
  <c r="SAL12" i="31"/>
  <c r="SAM12" i="31"/>
  <c r="SAI12" i="31"/>
  <c r="SAH12" i="31"/>
  <c r="SAF12" i="31"/>
  <c r="SAG12" i="31"/>
  <c r="SAD12" i="31"/>
  <c r="SAC12" i="31"/>
  <c r="SAA12" i="31"/>
  <c r="SAB12" i="31"/>
  <c r="RZY12" i="31"/>
  <c r="RZX12" i="31"/>
  <c r="RZV12" i="31"/>
  <c r="RZW12" i="31"/>
  <c r="RZS12" i="31"/>
  <c r="RZR12" i="31"/>
  <c r="RZP12" i="31"/>
  <c r="RZQ12" i="31"/>
  <c r="RZN12" i="31"/>
  <c r="RZM12" i="31"/>
  <c r="RZK12" i="31"/>
  <c r="RZL12" i="31"/>
  <c r="RZI12" i="31"/>
  <c r="RZH12" i="31"/>
  <c r="RZF12" i="31"/>
  <c r="RZG12" i="31"/>
  <c r="RZC12" i="31"/>
  <c r="RZB12" i="31"/>
  <c r="RYZ12" i="31"/>
  <c r="RZA12" i="31"/>
  <c r="RYX12" i="31"/>
  <c r="RYW12" i="31"/>
  <c r="RYU12" i="31"/>
  <c r="RYV12" i="31"/>
  <c r="RYS12" i="31"/>
  <c r="RYR12" i="31"/>
  <c r="RYP12" i="31"/>
  <c r="RYQ12" i="31"/>
  <c r="RYM12" i="31"/>
  <c r="RYL12" i="31"/>
  <c r="RYJ12" i="31"/>
  <c r="RYK12" i="31"/>
  <c r="RYH12" i="31"/>
  <c r="RYG12" i="31"/>
  <c r="RYE12" i="31"/>
  <c r="RYF12" i="31"/>
  <c r="RYC12" i="31"/>
  <c r="RYB12" i="31"/>
  <c r="RXZ12" i="31"/>
  <c r="RYA12" i="31"/>
  <c r="RXW12" i="31"/>
  <c r="RXV12" i="31"/>
  <c r="RXT12" i="31"/>
  <c r="RXU12" i="31"/>
  <c r="RXR12" i="31"/>
  <c r="RXQ12" i="31"/>
  <c r="RXO12" i="31"/>
  <c r="RXP12" i="31"/>
  <c r="RXM12" i="31"/>
  <c r="RXL12" i="31"/>
  <c r="RXJ12" i="31"/>
  <c r="RXK12" i="31"/>
  <c r="RXG12" i="31"/>
  <c r="RXF12" i="31"/>
  <c r="RXD12" i="31"/>
  <c r="RXE12" i="31"/>
  <c r="RXB12" i="31"/>
  <c r="RXA12" i="31"/>
  <c r="RWY12" i="31"/>
  <c r="RWZ12" i="31"/>
  <c r="RWW12" i="31"/>
  <c r="RWV12" i="31"/>
  <c r="RWT12" i="31"/>
  <c r="RWU12" i="31"/>
  <c r="RWQ12" i="31"/>
  <c r="RWP12" i="31"/>
  <c r="RWN12" i="31"/>
  <c r="RWO12" i="31"/>
  <c r="RWL12" i="31"/>
  <c r="RWK12" i="31"/>
  <c r="RWI12" i="31"/>
  <c r="RWJ12" i="31"/>
  <c r="RWG12" i="31"/>
  <c r="RWF12" i="31"/>
  <c r="RWD12" i="31"/>
  <c r="RWE12" i="31"/>
  <c r="RWA12" i="31"/>
  <c r="RVZ12" i="31"/>
  <c r="RVX12" i="31"/>
  <c r="RVY12" i="31"/>
  <c r="RVV12" i="31"/>
  <c r="RVU12" i="31"/>
  <c r="RVS12" i="31"/>
  <c r="RVT12" i="31"/>
  <c r="RVQ12" i="31"/>
  <c r="RVP12" i="31"/>
  <c r="RVN12" i="31"/>
  <c r="RVO12" i="31"/>
  <c r="RVK12" i="31"/>
  <c r="RVJ12" i="31"/>
  <c r="RVH12" i="31"/>
  <c r="RVI12" i="31"/>
  <c r="RVF12" i="31"/>
  <c r="RVE12" i="31"/>
  <c r="RVC12" i="31"/>
  <c r="RVD12" i="31"/>
  <c r="RVA12" i="31"/>
  <c r="RUZ12" i="31"/>
  <c r="RUX12" i="31"/>
  <c r="RUY12" i="31"/>
  <c r="RUU12" i="31"/>
  <c r="RUT12" i="31"/>
  <c r="RUR12" i="31"/>
  <c r="RUS12" i="31"/>
  <c r="RUP12" i="31"/>
  <c r="RUO12" i="31"/>
  <c r="RUM12" i="31"/>
  <c r="RUN12" i="31"/>
  <c r="RUK12" i="31"/>
  <c r="RUJ12" i="31"/>
  <c r="RUH12" i="31"/>
  <c r="RUI12" i="31"/>
  <c r="RUE12" i="31"/>
  <c r="RUD12" i="31"/>
  <c r="RUB12" i="31"/>
  <c r="RUC12" i="31"/>
  <c r="RTZ12" i="31"/>
  <c r="RTY12" i="31"/>
  <c r="RTW12" i="31"/>
  <c r="RTX12" i="31"/>
  <c r="RTU12" i="31"/>
  <c r="RTT12" i="31"/>
  <c r="RTR12" i="31"/>
  <c r="RTS12" i="31"/>
  <c r="RTO12" i="31"/>
  <c r="RTN12" i="31"/>
  <c r="RTL12" i="31"/>
  <c r="RTM12" i="31"/>
  <c r="RTJ12" i="31"/>
  <c r="RTI12" i="31"/>
  <c r="RTG12" i="31"/>
  <c r="RTH12" i="31"/>
  <c r="RTE12" i="31"/>
  <c r="RTD12" i="31"/>
  <c r="RTB12" i="31"/>
  <c r="RTC12" i="31"/>
  <c r="RSY12" i="31"/>
  <c r="RSX12" i="31"/>
  <c r="RSV12" i="31"/>
  <c r="RSW12" i="31"/>
  <c r="RST12" i="31"/>
  <c r="RSS12" i="31"/>
  <c r="RSQ12" i="31"/>
  <c r="RSR12" i="31"/>
  <c r="RSO12" i="31"/>
  <c r="RSN12" i="31"/>
  <c r="RSL12" i="31"/>
  <c r="RSM12" i="31"/>
  <c r="RSI12" i="31"/>
  <c r="RSH12" i="31"/>
  <c r="RSG12" i="31"/>
  <c r="RSF12" i="31"/>
  <c r="RSD12" i="31"/>
  <c r="RSC12" i="31"/>
  <c r="RSA12" i="31"/>
  <c r="RSB12" i="31"/>
  <c r="RRY12" i="31"/>
  <c r="RRX12" i="31"/>
  <c r="RRV12" i="31"/>
  <c r="RRW12" i="31"/>
  <c r="RRS12" i="31"/>
  <c r="RRR12" i="31"/>
  <c r="RRP12" i="31"/>
  <c r="RRQ12" i="31"/>
  <c r="RRN12" i="31"/>
  <c r="RRM12" i="31"/>
  <c r="RRK12" i="31"/>
  <c r="RRL12" i="31"/>
  <c r="RRI12" i="31"/>
  <c r="RRH12" i="31"/>
  <c r="RRF12" i="31"/>
  <c r="RRG12" i="31"/>
  <c r="RRC12" i="31"/>
  <c r="RRB12" i="31"/>
  <c r="RQZ12" i="31"/>
  <c r="RRA12" i="31"/>
  <c r="RQX12" i="31"/>
  <c r="RQW12" i="31"/>
  <c r="RQV12" i="31"/>
  <c r="RQU12" i="31"/>
  <c r="RQS12" i="31"/>
  <c r="RQR12" i="31"/>
  <c r="RQP12" i="31"/>
  <c r="RQQ12" i="31"/>
  <c r="RQM12" i="31"/>
  <c r="RQL12" i="31"/>
  <c r="RQJ12" i="31"/>
  <c r="RQK12" i="31"/>
  <c r="RQH12" i="31"/>
  <c r="RQG12" i="31"/>
  <c r="RQE12" i="31"/>
  <c r="RQF12" i="31"/>
  <c r="RQC12" i="31"/>
  <c r="RQB12" i="31"/>
  <c r="RPZ12" i="31"/>
  <c r="RQA12" i="31"/>
  <c r="RPW12" i="31"/>
  <c r="RPV12" i="31"/>
  <c r="RPT12" i="31"/>
  <c r="RPU12" i="31"/>
  <c r="RPR12" i="31"/>
  <c r="RPQ12" i="31"/>
  <c r="RPO12" i="31"/>
  <c r="RPP12" i="31"/>
  <c r="RPM12" i="31"/>
  <c r="RPL12" i="31"/>
  <c r="RPJ12" i="31"/>
  <c r="RPK12" i="31"/>
  <c r="RPG12" i="31"/>
  <c r="RPF12" i="31"/>
  <c r="RPD12" i="31"/>
  <c r="RPE12" i="31"/>
  <c r="RPB12" i="31"/>
  <c r="RPA12" i="31"/>
  <c r="ROY12" i="31"/>
  <c r="ROZ12" i="31"/>
  <c r="ROW12" i="31"/>
  <c r="ROV12" i="31"/>
  <c r="ROT12" i="31"/>
  <c r="ROU12" i="31"/>
  <c r="ROQ12" i="31"/>
  <c r="ROP12" i="31"/>
  <c r="RON12" i="31"/>
  <c r="ROO12" i="31"/>
  <c r="ROL12" i="31"/>
  <c r="ROK12" i="31"/>
  <c r="ROI12" i="31"/>
  <c r="ROJ12" i="31"/>
  <c r="ROG12" i="31"/>
  <c r="ROF12" i="31"/>
  <c r="ROD12" i="31"/>
  <c r="ROE12" i="31"/>
  <c r="ROA12" i="31"/>
  <c r="RNZ12" i="31"/>
  <c r="RNX12" i="31"/>
  <c r="RNY12" i="31"/>
  <c r="RNV12" i="31"/>
  <c r="RNU12" i="31"/>
  <c r="RNS12" i="31"/>
  <c r="RNT12" i="31"/>
  <c r="RNQ12" i="31"/>
  <c r="RNP12" i="31"/>
  <c r="RNN12" i="31"/>
  <c r="RNO12" i="31"/>
  <c r="RNK12" i="31"/>
  <c r="RNJ12" i="31"/>
  <c r="RNH12" i="31"/>
  <c r="RNI12" i="31"/>
  <c r="RNF12" i="31"/>
  <c r="RNE12" i="31"/>
  <c r="RNC12" i="31"/>
  <c r="RND12" i="31"/>
  <c r="RNA12" i="31"/>
  <c r="RMZ12" i="31"/>
  <c r="RMX12" i="31"/>
  <c r="RMY12" i="31"/>
  <c r="RMU12" i="31"/>
  <c r="RMT12" i="31"/>
  <c r="RMR12" i="31"/>
  <c r="RMS12" i="31"/>
  <c r="RMP12" i="31"/>
  <c r="RMO12" i="31"/>
  <c r="RMM12" i="31"/>
  <c r="RMN12" i="31"/>
  <c r="RMK12" i="31"/>
  <c r="RMJ12" i="31"/>
  <c r="RMH12" i="31"/>
  <c r="RMI12" i="31"/>
  <c r="RME12" i="31"/>
  <c r="RMD12" i="31"/>
  <c r="RMB12" i="31"/>
  <c r="RMC12" i="31"/>
  <c r="RLZ12" i="31"/>
  <c r="RLY12" i="31"/>
  <c r="RLW12" i="31"/>
  <c r="RLX12" i="31"/>
  <c r="RLU12" i="31"/>
  <c r="RLT12" i="31"/>
  <c r="RLR12" i="31"/>
  <c r="RLS12" i="31"/>
  <c r="RLO12" i="31"/>
  <c r="RLN12" i="31"/>
  <c r="RLL12" i="31"/>
  <c r="RLM12" i="31"/>
  <c r="RLJ12" i="31"/>
  <c r="RLI12" i="31"/>
  <c r="RLG12" i="31"/>
  <c r="RLH12" i="31"/>
  <c r="RLE12" i="31"/>
  <c r="RLD12" i="31"/>
  <c r="RLB12" i="31"/>
  <c r="RLC12" i="31"/>
  <c r="RKY12" i="31"/>
  <c r="RKX12" i="31"/>
  <c r="RKV12" i="31"/>
  <c r="RKW12" i="31"/>
  <c r="RKT12" i="31"/>
  <c r="RKS12" i="31"/>
  <c r="RKQ12" i="31"/>
  <c r="RKR12" i="31"/>
  <c r="RKO12" i="31"/>
  <c r="RKN12" i="31"/>
  <c r="RKL12" i="31"/>
  <c r="RKM12" i="31"/>
  <c r="RKI12" i="31"/>
  <c r="RKH12" i="31"/>
  <c r="RKF12" i="31"/>
  <c r="RKG12" i="31"/>
  <c r="RKD12" i="31"/>
  <c r="RKC12" i="31"/>
  <c r="RKB12" i="31"/>
  <c r="RKA12" i="31"/>
  <c r="RJY12" i="31"/>
  <c r="RJX12" i="31"/>
  <c r="RJV12" i="31"/>
  <c r="RJW12" i="31"/>
  <c r="RJS12" i="31"/>
  <c r="RJR12" i="31"/>
  <c r="RJP12" i="31"/>
  <c r="RJQ12" i="31"/>
  <c r="RJN12" i="31"/>
  <c r="RJM12" i="31"/>
  <c r="RJK12" i="31"/>
  <c r="RJL12" i="31"/>
  <c r="RJI12" i="31"/>
  <c r="RJH12" i="31"/>
  <c r="RJF12" i="31"/>
  <c r="RJG12" i="31"/>
  <c r="RJC12" i="31"/>
  <c r="RJD12" i="31" s="1"/>
  <c r="RJB12" i="31"/>
  <c r="RIZ12" i="31"/>
  <c r="RJA12" i="31"/>
  <c r="RIX12" i="31"/>
  <c r="RIW12" i="31"/>
  <c r="RIU12" i="31"/>
  <c r="RIV12" i="31"/>
  <c r="RIS12" i="31"/>
  <c r="RIT12" i="31" s="1"/>
  <c r="RIR12" i="31"/>
  <c r="RIQ12" i="31"/>
  <c r="RIP12" i="31"/>
  <c r="RIM12" i="31"/>
  <c r="RIL12" i="31"/>
  <c r="RIJ12" i="31"/>
  <c r="RIK12" i="31"/>
  <c r="RIH12" i="31"/>
  <c r="RIG12" i="31"/>
  <c r="RIE12" i="31"/>
  <c r="RIF12" i="31"/>
  <c r="RIC12" i="31"/>
  <c r="RIB12" i="31"/>
  <c r="RHZ12" i="31"/>
  <c r="RIA12" i="31"/>
  <c r="RHW12" i="31"/>
  <c r="RHV12" i="31"/>
  <c r="RHT12" i="31"/>
  <c r="RHU12" i="31"/>
  <c r="RHR12" i="31"/>
  <c r="RHQ12" i="31"/>
  <c r="RHO12" i="31"/>
  <c r="RHP12" i="31"/>
  <c r="RHM12" i="31"/>
  <c r="RHL12" i="31"/>
  <c r="RHJ12" i="31"/>
  <c r="RHK12" i="31"/>
  <c r="RHG12" i="31"/>
  <c r="RHF12" i="31"/>
  <c r="RHD12" i="31"/>
  <c r="RHE12" i="31"/>
  <c r="RHB12" i="31"/>
  <c r="RHA12" i="31"/>
  <c r="RGY12" i="31"/>
  <c r="RGZ12" i="31"/>
  <c r="RGW12" i="31"/>
  <c r="RGV12" i="31"/>
  <c r="RGT12" i="31"/>
  <c r="RGU12" i="31"/>
  <c r="RGQ12" i="31"/>
  <c r="RGP12" i="31"/>
  <c r="RGN12" i="31"/>
  <c r="RGO12" i="31"/>
  <c r="RGL12" i="31"/>
  <c r="RGK12" i="31"/>
  <c r="RGI12" i="31"/>
  <c r="RGJ12" i="31"/>
  <c r="RGG12" i="31"/>
  <c r="RGF12" i="31"/>
  <c r="RGD12" i="31"/>
  <c r="RGE12" i="31"/>
  <c r="RGA12" i="31"/>
  <c r="RFZ12" i="31"/>
  <c r="RFX12" i="31"/>
  <c r="RFY12" i="31"/>
  <c r="RFV12" i="31"/>
  <c r="RFU12" i="31"/>
  <c r="RFS12" i="31"/>
  <c r="RFT12" i="31"/>
  <c r="RFQ12" i="31"/>
  <c r="RFR12" i="31" s="1"/>
  <c r="RFP12" i="31"/>
  <c r="RFN12" i="31"/>
  <c r="RFO12" i="31"/>
  <c r="RFK12" i="31"/>
  <c r="RFJ12" i="31"/>
  <c r="RFH12" i="31"/>
  <c r="RFI12" i="31"/>
  <c r="RFF12" i="31"/>
  <c r="RFE12" i="31"/>
  <c r="RFC12" i="31"/>
  <c r="RFD12" i="31"/>
  <c r="RFA12" i="31"/>
  <c r="REZ12" i="31"/>
  <c r="REX12" i="31"/>
  <c r="REY12" i="31"/>
  <c r="REU12" i="31"/>
  <c r="RET12" i="31"/>
  <c r="RER12" i="31"/>
  <c r="RES12" i="31"/>
  <c r="REP12" i="31"/>
  <c r="REO12" i="31"/>
  <c r="REM12" i="31"/>
  <c r="REN12" i="31"/>
  <c r="REK12" i="31"/>
  <c r="REJ12" i="31"/>
  <c r="REH12" i="31"/>
  <c r="REI12" i="31"/>
  <c r="REE12" i="31"/>
  <c r="RED12" i="31"/>
  <c r="REB12" i="31"/>
  <c r="REC12" i="31"/>
  <c r="RDZ12" i="31"/>
  <c r="RDY12" i="31"/>
  <c r="RDW12" i="31"/>
  <c r="RDX12" i="31"/>
  <c r="RDU12" i="31"/>
  <c r="RDT12" i="31"/>
  <c r="RDS12" i="31"/>
  <c r="RDR12" i="31"/>
  <c r="RDO12" i="31"/>
  <c r="RDN12" i="31"/>
  <c r="RDL12" i="31"/>
  <c r="RDM12" i="31"/>
  <c r="RDJ12" i="31"/>
  <c r="RDI12" i="31"/>
  <c r="RDG12" i="31"/>
  <c r="RDH12" i="31"/>
  <c r="RDE12" i="31"/>
  <c r="RDD12" i="31"/>
  <c r="RDB12" i="31"/>
  <c r="RDC12" i="31"/>
  <c r="RCY12" i="31"/>
  <c r="RCX12" i="31"/>
  <c r="RCV12" i="31"/>
  <c r="RCW12" i="31"/>
  <c r="RCT12" i="31"/>
  <c r="RCS12" i="31"/>
  <c r="RCQ12" i="31"/>
  <c r="RCR12" i="31"/>
  <c r="RCO12" i="31"/>
  <c r="RCN12" i="31"/>
  <c r="RCL12" i="31"/>
  <c r="RCM12" i="31"/>
  <c r="RCI12" i="31"/>
  <c r="RCH12" i="31"/>
  <c r="RCF12" i="31"/>
  <c r="RCG12" i="31"/>
  <c r="RCD12" i="31"/>
  <c r="RCC12" i="31"/>
  <c r="RCA12" i="31"/>
  <c r="RCB12" i="31"/>
  <c r="RBY12" i="31"/>
  <c r="RBX12" i="31"/>
  <c r="RBV12" i="31"/>
  <c r="RBW12" i="31"/>
  <c r="RBS12" i="31"/>
  <c r="RBR12" i="31"/>
  <c r="RBP12" i="31"/>
  <c r="RBQ12" i="31"/>
  <c r="RBN12" i="31"/>
  <c r="RBM12" i="31"/>
  <c r="RBK12" i="31"/>
  <c r="RBL12" i="31"/>
  <c r="RBI12" i="31"/>
  <c r="RBH12" i="31"/>
  <c r="RBF12" i="31"/>
  <c r="RBG12" i="31"/>
  <c r="RBC12" i="31"/>
  <c r="RBB12" i="31"/>
  <c r="RBA12" i="31"/>
  <c r="RAZ12" i="31"/>
  <c r="RAX12" i="31"/>
  <c r="RAW12" i="31"/>
  <c r="RAU12" i="31"/>
  <c r="RAV12" i="31"/>
  <c r="RAS12" i="31"/>
  <c r="RAR12" i="31"/>
  <c r="RAP12" i="31"/>
  <c r="RAQ12" i="31"/>
  <c r="RAM12" i="31"/>
  <c r="RAL12" i="31"/>
  <c r="RAJ12" i="31"/>
  <c r="RAK12" i="31"/>
  <c r="RAH12" i="31"/>
  <c r="RAG12" i="31"/>
  <c r="RAE12" i="31"/>
  <c r="RAF12" i="31"/>
  <c r="RAC12" i="31"/>
  <c r="RAB12" i="31"/>
  <c r="QZZ12" i="31"/>
  <c r="RAA12" i="31"/>
  <c r="QZW12" i="31"/>
  <c r="QZV12" i="31"/>
  <c r="QZT12" i="31"/>
  <c r="QZU12" i="31"/>
  <c r="QZR12" i="31"/>
  <c r="QZQ12" i="31"/>
  <c r="QZO12" i="31"/>
  <c r="QZP12" i="31"/>
  <c r="QZM12" i="31"/>
  <c r="QZL12" i="31"/>
  <c r="QZJ12" i="31"/>
  <c r="QZK12" i="31"/>
  <c r="QZG12" i="31"/>
  <c r="QZF12" i="31"/>
  <c r="QZD12" i="31"/>
  <c r="QZE12" i="31"/>
  <c r="QZB12" i="31"/>
  <c r="QZA12" i="31"/>
  <c r="QYY12" i="31"/>
  <c r="QYZ12" i="31"/>
  <c r="QYW12" i="31"/>
  <c r="QYV12" i="31"/>
  <c r="QYU12" i="31"/>
  <c r="QYT12" i="31"/>
  <c r="QYQ12" i="31"/>
  <c r="QYP12" i="31"/>
  <c r="QYN12" i="31"/>
  <c r="QYO12" i="31"/>
  <c r="QYL12" i="31"/>
  <c r="QYK12" i="31"/>
  <c r="QYI12" i="31"/>
  <c r="QYJ12" i="31"/>
  <c r="QYG12" i="31"/>
  <c r="QYF12" i="31"/>
  <c r="QYD12" i="31"/>
  <c r="QYE12" i="31"/>
  <c r="QYA12" i="31"/>
  <c r="QXZ12" i="31"/>
  <c r="QXX12" i="31"/>
  <c r="QXY12" i="31"/>
  <c r="QXV12" i="31"/>
  <c r="QXU12" i="31"/>
  <c r="QXS12" i="31"/>
  <c r="QXT12" i="31"/>
  <c r="QXQ12" i="31"/>
  <c r="QXP12" i="31"/>
  <c r="QXN12" i="31"/>
  <c r="QXO12" i="31"/>
  <c r="QXK12" i="31"/>
  <c r="QXJ12" i="31"/>
  <c r="QXH12" i="31"/>
  <c r="QXI12" i="31"/>
  <c r="QXF12" i="31"/>
  <c r="QXE12" i="31"/>
  <c r="QXC12" i="31"/>
  <c r="QXD12" i="31"/>
  <c r="QXA12" i="31"/>
  <c r="QWZ12" i="31"/>
  <c r="QWX12" i="31"/>
  <c r="QWY12" i="31"/>
  <c r="QWU12" i="31"/>
  <c r="QWT12" i="31"/>
  <c r="QWR12" i="31"/>
  <c r="QWS12" i="31"/>
  <c r="QWP12" i="31"/>
  <c r="QWO12" i="31"/>
  <c r="QWM12" i="31"/>
  <c r="QWN12" i="31"/>
  <c r="QWK12" i="31"/>
  <c r="QWJ12" i="31"/>
  <c r="QWH12" i="31"/>
  <c r="QWI12" i="31"/>
  <c r="QWE12" i="31"/>
  <c r="QWD12" i="31"/>
  <c r="QWB12" i="31"/>
  <c r="QWC12" i="31"/>
  <c r="QVZ12" i="31"/>
  <c r="QVY12" i="31"/>
  <c r="QVW12" i="31"/>
  <c r="QVX12" i="31"/>
  <c r="QVU12" i="31"/>
  <c r="QVT12" i="31"/>
  <c r="QVR12" i="31"/>
  <c r="QVS12" i="31"/>
  <c r="QVO12" i="31"/>
  <c r="QVN12" i="31"/>
  <c r="QVL12" i="31"/>
  <c r="QVM12" i="31"/>
  <c r="QVJ12" i="31"/>
  <c r="QVI12" i="31"/>
  <c r="QVG12" i="31"/>
  <c r="QVH12" i="31"/>
  <c r="QVE12" i="31"/>
  <c r="QVD12" i="31"/>
  <c r="QVB12" i="31"/>
  <c r="QVC12" i="31"/>
  <c r="QUY12" i="31"/>
  <c r="QUX12" i="31"/>
  <c r="QUV12" i="31"/>
  <c r="QUW12" i="31"/>
  <c r="QUT12" i="31"/>
  <c r="QUS12" i="31"/>
  <c r="QUQ12" i="31"/>
  <c r="QUR12" i="31"/>
  <c r="QUO12" i="31"/>
  <c r="QUN12" i="31"/>
  <c r="QUL12" i="31"/>
  <c r="QUM12" i="31"/>
  <c r="QUI12" i="31"/>
  <c r="QUH12" i="31"/>
  <c r="QUF12" i="31"/>
  <c r="QUG12" i="31"/>
  <c r="QUD12" i="31"/>
  <c r="QUC12" i="31"/>
  <c r="QUA12" i="31"/>
  <c r="QUB12" i="31"/>
  <c r="QTY12" i="31"/>
  <c r="QTX12" i="31"/>
  <c r="QTV12" i="31"/>
  <c r="QTW12" i="31"/>
  <c r="QTS12" i="31"/>
  <c r="QTR12" i="31"/>
  <c r="QTP12" i="31"/>
  <c r="QTQ12" i="31"/>
  <c r="QTN12" i="31"/>
  <c r="QTM12" i="31"/>
  <c r="QTK12" i="31"/>
  <c r="QTL12" i="31"/>
  <c r="QTI12" i="31"/>
  <c r="QTH12" i="31"/>
  <c r="QTF12" i="31"/>
  <c r="QTG12" i="31"/>
  <c r="QTC12" i="31"/>
  <c r="QTB12" i="31"/>
  <c r="QSZ12" i="31"/>
  <c r="QTA12" i="31"/>
  <c r="QSX12" i="31"/>
  <c r="QSW12" i="31"/>
  <c r="QSU12" i="31"/>
  <c r="QSV12" i="31"/>
  <c r="QSS12" i="31"/>
  <c r="QSR12" i="31"/>
  <c r="QSP12" i="31"/>
  <c r="QSQ12" i="31"/>
  <c r="QSM12" i="31"/>
  <c r="QSL12" i="31"/>
  <c r="QSJ12" i="31"/>
  <c r="QSK12" i="31"/>
  <c r="QSH12" i="31"/>
  <c r="QSG12" i="31"/>
  <c r="QSE12" i="31"/>
  <c r="QSF12" i="31"/>
  <c r="QSC12" i="31"/>
  <c r="QSB12" i="31"/>
  <c r="QRZ12" i="31"/>
  <c r="QSA12" i="31"/>
  <c r="QRW12" i="31"/>
  <c r="QRV12" i="31"/>
  <c r="QRU12" i="31"/>
  <c r="QRT12" i="31"/>
  <c r="QRR12" i="31"/>
  <c r="QRQ12" i="31"/>
  <c r="QRO12" i="31"/>
  <c r="QRP12" i="31"/>
  <c r="QRM12" i="31"/>
  <c r="QRL12" i="31"/>
  <c r="QRJ12" i="31"/>
  <c r="QRK12" i="31"/>
  <c r="QRG12" i="31"/>
  <c r="QRF12" i="31"/>
  <c r="QRD12" i="31"/>
  <c r="QRE12" i="31"/>
  <c r="QRB12" i="31"/>
  <c r="QRA12" i="31"/>
  <c r="QQY12" i="31"/>
  <c r="QQZ12" i="31"/>
  <c r="QQW12" i="31"/>
  <c r="QQV12" i="31"/>
  <c r="QQT12" i="31"/>
  <c r="QQU12" i="31"/>
  <c r="QQQ12" i="31"/>
  <c r="QQP12" i="31"/>
  <c r="QQO12" i="31"/>
  <c r="QQN12" i="31"/>
  <c r="QQL12" i="31"/>
  <c r="QQK12" i="31"/>
  <c r="QQI12" i="31"/>
  <c r="QQJ12" i="31"/>
  <c r="QQG12" i="31"/>
  <c r="QQF12" i="31"/>
  <c r="QQD12" i="31"/>
  <c r="QQE12" i="31"/>
  <c r="QQA12" i="31"/>
  <c r="QPZ12" i="31"/>
  <c r="QPX12" i="31"/>
  <c r="QPY12" i="31"/>
  <c r="QPV12" i="31"/>
  <c r="QPU12" i="31"/>
  <c r="QPS12" i="31"/>
  <c r="QPT12" i="31"/>
  <c r="QPQ12" i="31"/>
  <c r="QPP12" i="31"/>
  <c r="QPN12" i="31"/>
  <c r="QPO12" i="31"/>
  <c r="QPK12" i="31"/>
  <c r="QPJ12" i="31"/>
  <c r="QPH12" i="31"/>
  <c r="QPI12" i="31"/>
  <c r="QPF12" i="31"/>
  <c r="QPE12" i="31"/>
  <c r="QPC12" i="31"/>
  <c r="QPD12" i="31"/>
  <c r="QPA12" i="31"/>
  <c r="QOZ12" i="31"/>
  <c r="QOX12" i="31"/>
  <c r="QOY12" i="31"/>
  <c r="QOU12" i="31"/>
  <c r="QOT12" i="31"/>
  <c r="QOR12" i="31"/>
  <c r="QOS12" i="31"/>
  <c r="QOP12" i="31"/>
  <c r="QOO12" i="31"/>
  <c r="QOM12" i="31"/>
  <c r="QON12" i="31"/>
  <c r="QOK12" i="31"/>
  <c r="QOJ12" i="31"/>
  <c r="QOH12" i="31"/>
  <c r="QOI12" i="31"/>
  <c r="QOE12" i="31"/>
  <c r="QOD12" i="31"/>
  <c r="QOB12" i="31"/>
  <c r="QOC12" i="31"/>
  <c r="QNZ12" i="31"/>
  <c r="QNY12" i="31"/>
  <c r="QNW12" i="31"/>
  <c r="QNX12" i="31"/>
  <c r="QNU12" i="31"/>
  <c r="QNT12" i="31"/>
  <c r="QNR12" i="31"/>
  <c r="QNS12" i="31"/>
  <c r="QNO12" i="31"/>
  <c r="QNN12" i="31"/>
  <c r="QNL12" i="31"/>
  <c r="QNM12" i="31"/>
  <c r="QNJ12" i="31"/>
  <c r="QNI12" i="31"/>
  <c r="QNG12" i="31"/>
  <c r="QNH12" i="31"/>
  <c r="QNE12" i="31"/>
  <c r="QND12" i="31"/>
  <c r="QNB12" i="31"/>
  <c r="QNC12" i="31"/>
  <c r="QMY12" i="31"/>
  <c r="QMX12" i="31"/>
  <c r="QMV12" i="31"/>
  <c r="QMW12" i="31"/>
  <c r="QMT12" i="31"/>
  <c r="QMS12" i="31"/>
  <c r="QMQ12" i="31"/>
  <c r="QMR12" i="31"/>
  <c r="QMO12" i="31"/>
  <c r="QMN12" i="31"/>
  <c r="QML12" i="31"/>
  <c r="QMM12" i="31"/>
  <c r="QMI12" i="31"/>
  <c r="QMH12" i="31"/>
  <c r="QMF12" i="31"/>
  <c r="QMG12" i="31"/>
  <c r="QMD12" i="31"/>
  <c r="QMC12" i="31"/>
  <c r="QMA12" i="31"/>
  <c r="QMB12" i="31"/>
  <c r="QLY12" i="31"/>
  <c r="QLX12" i="31"/>
  <c r="QLV12" i="31"/>
  <c r="QLW12" i="31"/>
  <c r="QLS12" i="31"/>
  <c r="QLR12" i="31"/>
  <c r="QLP12" i="31"/>
  <c r="QLQ12" i="31"/>
  <c r="QLN12" i="31"/>
  <c r="QLM12" i="31"/>
  <c r="QLK12" i="31"/>
  <c r="QLL12" i="31"/>
  <c r="QLI12" i="31"/>
  <c r="QLH12" i="31"/>
  <c r="QLF12" i="31"/>
  <c r="QLG12" i="31"/>
  <c r="QLC12" i="31"/>
  <c r="QLB12" i="31"/>
  <c r="QKZ12" i="31"/>
  <c r="QLA12" i="31"/>
  <c r="QKX12" i="31"/>
  <c r="QKW12" i="31"/>
  <c r="QKU12" i="31"/>
  <c r="QKV12" i="31"/>
  <c r="QKS12" i="31"/>
  <c r="QKR12" i="31"/>
  <c r="QKP12" i="31"/>
  <c r="QKQ12" i="31"/>
  <c r="QKM12" i="31"/>
  <c r="QKL12" i="31"/>
  <c r="QKJ12" i="31"/>
  <c r="QKK12" i="31"/>
  <c r="QKH12" i="31"/>
  <c r="QKG12" i="31"/>
  <c r="QKE12" i="31"/>
  <c r="QKF12" i="31"/>
  <c r="QKC12" i="31"/>
  <c r="QKB12" i="31"/>
  <c r="QJZ12" i="31"/>
  <c r="QKA12" i="31"/>
  <c r="QJW12" i="31"/>
  <c r="QJV12" i="31"/>
  <c r="QJT12" i="31"/>
  <c r="QJU12" i="31"/>
  <c r="QJR12" i="31"/>
  <c r="QJQ12" i="31"/>
  <c r="QJO12" i="31"/>
  <c r="QJP12" i="31"/>
  <c r="QJM12" i="31"/>
  <c r="QJL12" i="31"/>
  <c r="QJJ12" i="31"/>
  <c r="QJK12" i="31"/>
  <c r="QJG12" i="31"/>
  <c r="QJH12" i="31" s="1"/>
  <c r="QJF12" i="31"/>
  <c r="QJD12" i="31"/>
  <c r="QJE12" i="31"/>
  <c r="QJB12" i="31"/>
  <c r="QJA12" i="31"/>
  <c r="QIY12" i="31"/>
  <c r="QIZ12" i="31"/>
  <c r="QIW12" i="31"/>
  <c r="QIV12" i="31"/>
  <c r="QIT12" i="31"/>
  <c r="QIU12" i="31"/>
  <c r="QIQ12" i="31"/>
  <c r="QIP12" i="31"/>
  <c r="QIN12" i="31"/>
  <c r="QIO12" i="31"/>
  <c r="QIL12" i="31"/>
  <c r="QIK12" i="31"/>
  <c r="QII12" i="31"/>
  <c r="QIJ12" i="31"/>
  <c r="QIG12" i="31"/>
  <c r="QIF12" i="31"/>
  <c r="QIE12" i="31"/>
  <c r="QID12" i="31"/>
  <c r="QIA12" i="31"/>
  <c r="QHZ12" i="31"/>
  <c r="QHX12" i="31"/>
  <c r="QHY12" i="31"/>
  <c r="QHV12" i="31"/>
  <c r="QHU12" i="31"/>
  <c r="QHS12" i="31"/>
  <c r="QHT12" i="31"/>
  <c r="QHQ12" i="31"/>
  <c r="QHP12" i="31"/>
  <c r="QHN12" i="31"/>
  <c r="QHO12" i="31"/>
  <c r="QHK12" i="31"/>
  <c r="QHJ12" i="31"/>
  <c r="QHH12" i="31"/>
  <c r="QHI12" i="31"/>
  <c r="QHF12" i="31"/>
  <c r="QHE12" i="31"/>
  <c r="QHC12" i="31"/>
  <c r="QHD12" i="31"/>
  <c r="QHA12" i="31"/>
  <c r="QGZ12" i="31"/>
  <c r="QGX12" i="31"/>
  <c r="QGY12" i="31"/>
  <c r="QGU12" i="31"/>
  <c r="QGT12" i="31"/>
  <c r="QGR12" i="31"/>
  <c r="QGS12" i="31"/>
  <c r="QGP12" i="31"/>
  <c r="QGO12" i="31"/>
  <c r="QGM12" i="31"/>
  <c r="QGN12" i="31"/>
  <c r="QGK12" i="31"/>
  <c r="QGJ12" i="31"/>
  <c r="QGH12" i="31"/>
  <c r="QGI12" i="31"/>
  <c r="QGE12" i="31"/>
  <c r="QGD12" i="31"/>
  <c r="QGB12" i="31"/>
  <c r="QGC12" i="31"/>
  <c r="QFZ12" i="31"/>
  <c r="QFY12" i="31"/>
  <c r="QFW12" i="31"/>
  <c r="QFX12" i="31"/>
  <c r="QFU12" i="31"/>
  <c r="QFT12" i="31"/>
  <c r="QFR12" i="31"/>
  <c r="QFS12" i="31"/>
  <c r="QFO12" i="31"/>
  <c r="QFN12" i="31"/>
  <c r="QFL12" i="31"/>
  <c r="QFM12" i="31"/>
  <c r="QFJ12" i="31"/>
  <c r="QFI12" i="31"/>
  <c r="QFG12" i="31"/>
  <c r="QFH12" i="31"/>
  <c r="QFE12" i="31"/>
  <c r="QFD12" i="31"/>
  <c r="QFB12" i="31"/>
  <c r="QFC12" i="31"/>
  <c r="QEY12" i="31"/>
  <c r="QEX12" i="31"/>
  <c r="QEV12" i="31"/>
  <c r="QEW12" i="31"/>
  <c r="QET12" i="31"/>
  <c r="QES12" i="31"/>
  <c r="QEQ12" i="31"/>
  <c r="QER12" i="31"/>
  <c r="QEO12" i="31"/>
  <c r="QEN12" i="31"/>
  <c r="QEL12" i="31"/>
  <c r="QEM12" i="31"/>
  <c r="QEI12" i="31"/>
  <c r="QEH12" i="31"/>
  <c r="QEF12" i="31"/>
  <c r="QEG12" i="31"/>
  <c r="QED12" i="31"/>
  <c r="QEC12" i="31"/>
  <c r="QEA12" i="31"/>
  <c r="QEB12" i="31"/>
  <c r="QDY12" i="31"/>
  <c r="QDX12" i="31"/>
  <c r="QDV12" i="31"/>
  <c r="QDW12" i="31"/>
  <c r="QDS12" i="31"/>
  <c r="QDR12" i="31"/>
  <c r="QDP12" i="31"/>
  <c r="QDQ12" i="31"/>
  <c r="QDN12" i="31"/>
  <c r="QDM12" i="31"/>
  <c r="QDL12" i="31"/>
  <c r="QDK12" i="31"/>
  <c r="QDI12" i="31"/>
  <c r="QDH12" i="31"/>
  <c r="QDF12" i="31"/>
  <c r="QDG12" i="31"/>
  <c r="QDC12" i="31"/>
  <c r="QDB12" i="31"/>
  <c r="QCZ12" i="31"/>
  <c r="QDA12" i="31"/>
  <c r="QCX12" i="31"/>
  <c r="QCW12" i="31"/>
  <c r="QCU12" i="31"/>
  <c r="QCV12" i="31"/>
  <c r="QCS12" i="31"/>
  <c r="QCR12" i="31"/>
  <c r="QCP12" i="31"/>
  <c r="QCQ12" i="31"/>
  <c r="QCM12" i="31"/>
  <c r="QCL12" i="31"/>
  <c r="QCJ12" i="31"/>
  <c r="QCK12" i="31"/>
  <c r="QCH12" i="31"/>
  <c r="QCG12" i="31"/>
  <c r="QCE12" i="31"/>
  <c r="QCF12" i="31"/>
  <c r="QCC12" i="31"/>
  <c r="QCB12" i="31"/>
  <c r="QBZ12" i="31"/>
  <c r="QCA12" i="31"/>
  <c r="QBW12" i="31"/>
  <c r="QBV12" i="31"/>
  <c r="QBT12" i="31"/>
  <c r="QBU12" i="31"/>
  <c r="QBR12" i="31"/>
  <c r="QBQ12" i="31"/>
  <c r="QBO12" i="31"/>
  <c r="QBP12" i="31"/>
  <c r="QBM12" i="31"/>
  <c r="QBL12" i="31"/>
  <c r="QBJ12" i="31"/>
  <c r="QBK12" i="31"/>
  <c r="QBG12" i="31"/>
  <c r="QBF12" i="31"/>
  <c r="QBD12" i="31"/>
  <c r="QBE12" i="31"/>
  <c r="QBB12" i="31"/>
  <c r="QBA12" i="31"/>
  <c r="QAY12" i="31"/>
  <c r="QAZ12" i="31"/>
  <c r="QAW12" i="31"/>
  <c r="QAV12" i="31"/>
  <c r="QAU12" i="31"/>
  <c r="QAT12" i="31"/>
  <c r="QAQ12" i="31"/>
  <c r="QAP12" i="31"/>
  <c r="QAN12" i="31"/>
  <c r="QAO12" i="31"/>
  <c r="QAL12" i="31"/>
  <c r="QAK12" i="31"/>
  <c r="QAI12" i="31"/>
  <c r="QAJ12" i="31"/>
  <c r="QAG12" i="31"/>
  <c r="QAF12" i="31"/>
  <c r="QAD12" i="31"/>
  <c r="QAE12" i="31"/>
  <c r="QAA12" i="31"/>
  <c r="PZZ12" i="31"/>
  <c r="PZX12" i="31"/>
  <c r="PZY12" i="31"/>
  <c r="PZV12" i="31"/>
  <c r="PZU12" i="31"/>
  <c r="PZS12" i="31"/>
  <c r="PZT12" i="31"/>
  <c r="PZQ12" i="31"/>
  <c r="PZP12" i="31"/>
  <c r="PZN12" i="31"/>
  <c r="PZO12" i="31"/>
  <c r="PZK12" i="31"/>
  <c r="PZJ12" i="31"/>
  <c r="PZH12" i="31"/>
  <c r="PZI12" i="31"/>
  <c r="PZF12" i="31"/>
  <c r="PZE12" i="31"/>
  <c r="PZC12" i="31"/>
  <c r="PZD12" i="31"/>
  <c r="PZA12" i="31"/>
  <c r="PYZ12" i="31"/>
  <c r="PYX12" i="31"/>
  <c r="PYY12" i="31"/>
  <c r="PYU12" i="31"/>
  <c r="PYT12" i="31"/>
  <c r="PYR12" i="31"/>
  <c r="PYS12" i="31"/>
  <c r="PYP12" i="31"/>
  <c r="PYQ12" i="31" s="1"/>
  <c r="PYO12" i="31"/>
  <c r="PYN12" i="31"/>
  <c r="PYM12" i="31"/>
  <c r="PYK12" i="31"/>
  <c r="PYJ12" i="31"/>
  <c r="PYH12" i="31"/>
  <c r="PYI12" i="31"/>
  <c r="PYE12" i="31"/>
  <c r="PYD12" i="31"/>
  <c r="PYB12" i="31"/>
  <c r="PYC12" i="31"/>
  <c r="PXZ12" i="31"/>
  <c r="PXY12" i="31"/>
  <c r="PXW12" i="31"/>
  <c r="PXX12" i="31"/>
  <c r="PXU12" i="31"/>
  <c r="PXT12" i="31"/>
  <c r="PXR12" i="31"/>
  <c r="PXS12" i="31"/>
  <c r="PXO12" i="31"/>
  <c r="PXN12" i="31"/>
  <c r="PXL12" i="31"/>
  <c r="PXM12" i="31"/>
  <c r="PXJ12" i="31"/>
  <c r="PXI12" i="31"/>
  <c r="PXG12" i="31"/>
  <c r="PXH12" i="31"/>
  <c r="PXE12" i="31"/>
  <c r="PXD12" i="31"/>
  <c r="PXB12" i="31"/>
  <c r="PXC12" i="31"/>
  <c r="PWY12" i="31"/>
  <c r="PWZ12" i="31" s="1"/>
  <c r="PWX12" i="31"/>
  <c r="PWV12" i="31"/>
  <c r="PWW12" i="31"/>
  <c r="PWT12" i="31"/>
  <c r="PWS12" i="31"/>
  <c r="PWQ12" i="31"/>
  <c r="PWR12" i="31"/>
  <c r="PWO12" i="31"/>
  <c r="PWN12" i="31"/>
  <c r="PWL12" i="31"/>
  <c r="PWM12" i="31"/>
  <c r="PWI12" i="31"/>
  <c r="PWH12" i="31"/>
  <c r="PWF12" i="31"/>
  <c r="PWG12" i="31"/>
  <c r="PWD12" i="31"/>
  <c r="PWC12" i="31"/>
  <c r="PWA12" i="31"/>
  <c r="PWB12" i="31"/>
  <c r="PVY12" i="31"/>
  <c r="PVX12" i="31"/>
  <c r="PVV12" i="31"/>
  <c r="PVW12" i="31"/>
  <c r="PVS12" i="31"/>
  <c r="PVR12" i="31"/>
  <c r="PVP12" i="31"/>
  <c r="PVQ12" i="31"/>
  <c r="PVN12" i="31"/>
  <c r="PVM12" i="31"/>
  <c r="PVK12" i="31"/>
  <c r="PVL12" i="31"/>
  <c r="PVI12" i="31"/>
  <c r="PVH12" i="31"/>
  <c r="PVF12" i="31"/>
  <c r="PVG12" i="31"/>
  <c r="PVC12" i="31"/>
  <c r="PVB12" i="31"/>
  <c r="PUZ12" i="31"/>
  <c r="PVA12" i="31"/>
  <c r="PUX12" i="31"/>
  <c r="PUW12" i="31"/>
  <c r="PUU12" i="31"/>
  <c r="PUV12" i="31"/>
  <c r="PUS12" i="31"/>
  <c r="PUR12" i="31"/>
  <c r="PUQ12" i="31"/>
  <c r="PUP12" i="31"/>
  <c r="PUM12" i="31"/>
  <c r="PUL12" i="31"/>
  <c r="PUJ12" i="31"/>
  <c r="PUK12" i="31"/>
  <c r="PUH12" i="31"/>
  <c r="PUG12" i="31"/>
  <c r="PUE12" i="31"/>
  <c r="PUF12" i="31"/>
  <c r="PUC12" i="31"/>
  <c r="PUB12" i="31"/>
  <c r="PTZ12" i="31"/>
  <c r="PUA12" i="31"/>
  <c r="PTW12" i="31"/>
  <c r="PTV12" i="31"/>
  <c r="PTT12" i="31"/>
  <c r="PTU12" i="31"/>
  <c r="PTR12" i="31"/>
  <c r="PTQ12" i="31"/>
  <c r="PTO12" i="31"/>
  <c r="PTP12" i="31"/>
  <c r="PTM12" i="31"/>
  <c r="PTL12" i="31"/>
  <c r="PTJ12" i="31"/>
  <c r="PTK12" i="31"/>
  <c r="PTG12" i="31"/>
  <c r="PTF12" i="31"/>
  <c r="PTD12" i="31"/>
  <c r="PTE12" i="31"/>
  <c r="PTB12" i="31"/>
  <c r="PTA12" i="31"/>
  <c r="PSY12" i="31"/>
  <c r="PSZ12" i="31"/>
  <c r="PSW12" i="31"/>
  <c r="PSV12" i="31"/>
  <c r="PST12" i="31"/>
  <c r="PSU12" i="31"/>
  <c r="PSQ12" i="31"/>
  <c r="PSP12" i="31"/>
  <c r="PSN12" i="31"/>
  <c r="PSO12" i="31"/>
  <c r="PSL12" i="31"/>
  <c r="PSK12" i="31"/>
  <c r="PSI12" i="31"/>
  <c r="PSJ12" i="31"/>
  <c r="PSG12" i="31"/>
  <c r="PSF12" i="31"/>
  <c r="PSD12" i="31"/>
  <c r="PSE12" i="31"/>
  <c r="PSA12" i="31"/>
  <c r="PRZ12" i="31"/>
  <c r="PRX12" i="31"/>
  <c r="PRY12" i="31"/>
  <c r="PRV12" i="31"/>
  <c r="PRW12" i="31" s="1"/>
  <c r="PRU12" i="31"/>
  <c r="PRS12" i="31"/>
  <c r="PRT12" i="31"/>
  <c r="PRQ12" i="31"/>
  <c r="PRP12" i="31"/>
  <c r="PRN12" i="31"/>
  <c r="PRO12" i="31"/>
  <c r="PRK12" i="31"/>
  <c r="PRJ12" i="31"/>
  <c r="PRH12" i="31"/>
  <c r="PRI12" i="31"/>
  <c r="PRF12" i="31"/>
  <c r="PRE12" i="31"/>
  <c r="PRC12" i="31"/>
  <c r="PRD12" i="31"/>
  <c r="PRA12" i="31"/>
  <c r="PQZ12" i="31"/>
  <c r="PQX12" i="31"/>
  <c r="PQY12" i="31"/>
  <c r="PQU12" i="31"/>
  <c r="PQT12" i="31"/>
  <c r="PQR12" i="31"/>
  <c r="PQS12" i="31"/>
  <c r="PQP12" i="31"/>
  <c r="PQO12" i="31"/>
  <c r="PQM12" i="31"/>
  <c r="PQN12" i="31"/>
  <c r="PQK12" i="31"/>
  <c r="PQJ12" i="31"/>
  <c r="PQH12" i="31"/>
  <c r="PQI12" i="31"/>
  <c r="PQE12" i="31"/>
  <c r="PQD12" i="31"/>
  <c r="PQB12" i="31"/>
  <c r="PQC12" i="31"/>
  <c r="PPZ12" i="31"/>
  <c r="PPY12" i="31"/>
  <c r="PPW12" i="31"/>
  <c r="PPX12" i="31"/>
  <c r="PPU12" i="31"/>
  <c r="PPT12" i="31"/>
  <c r="PPR12" i="31"/>
  <c r="PPS12" i="31"/>
  <c r="PPO12" i="31"/>
  <c r="PPN12" i="31"/>
  <c r="PPL12" i="31"/>
  <c r="PPM12" i="31"/>
  <c r="PPJ12" i="31"/>
  <c r="PPI12" i="31"/>
  <c r="PPG12" i="31"/>
  <c r="PPH12" i="31"/>
  <c r="PPE12" i="31"/>
  <c r="PPD12" i="31"/>
  <c r="PPB12" i="31"/>
  <c r="PPC12" i="31"/>
  <c r="POY12" i="31"/>
  <c r="POX12" i="31"/>
  <c r="POV12" i="31"/>
  <c r="POW12" i="31"/>
  <c r="POT12" i="31"/>
  <c r="POS12" i="31"/>
  <c r="POQ12" i="31"/>
  <c r="POR12" i="31"/>
  <c r="POO12" i="31"/>
  <c r="PON12" i="31"/>
  <c r="POL12" i="31"/>
  <c r="POM12" i="31"/>
  <c r="POI12" i="31"/>
  <c r="POH12" i="31"/>
  <c r="POF12" i="31"/>
  <c r="POG12" i="31"/>
  <c r="POD12" i="31"/>
  <c r="POC12" i="31"/>
  <c r="POA12" i="31"/>
  <c r="POB12" i="31"/>
  <c r="PNY12" i="31"/>
  <c r="PNX12" i="31"/>
  <c r="PNV12" i="31"/>
  <c r="PNW12" i="31"/>
  <c r="PNS12" i="31"/>
  <c r="PNR12" i="31"/>
  <c r="PNP12" i="31"/>
  <c r="PNQ12" i="31"/>
  <c r="PNN12" i="31"/>
  <c r="PNM12" i="31"/>
  <c r="PNK12" i="31"/>
  <c r="PNL12" i="31"/>
  <c r="PNI12" i="31"/>
  <c r="PNH12" i="31"/>
  <c r="PNF12" i="31"/>
  <c r="PNG12" i="31"/>
  <c r="PNC12" i="31"/>
  <c r="PNB12" i="31"/>
  <c r="PNA12" i="31"/>
  <c r="PMZ12" i="31"/>
  <c r="PMX12" i="31"/>
  <c r="PMW12" i="31"/>
  <c r="PMU12" i="31"/>
  <c r="PMV12" i="31"/>
  <c r="PMS12" i="31"/>
  <c r="PMR12" i="31"/>
  <c r="PMP12" i="31"/>
  <c r="PMQ12" i="31"/>
  <c r="PMM12" i="31"/>
  <c r="PML12" i="31"/>
  <c r="PMJ12" i="31"/>
  <c r="PMK12" i="31"/>
  <c r="PMH12" i="31"/>
  <c r="PMG12" i="31"/>
  <c r="PME12" i="31"/>
  <c r="PMF12" i="31"/>
  <c r="PMC12" i="31"/>
  <c r="PMB12" i="31"/>
  <c r="PLZ12" i="31"/>
  <c r="PMA12" i="31"/>
  <c r="PLW12" i="31"/>
  <c r="PLV12" i="31"/>
  <c r="PLT12" i="31"/>
  <c r="PLU12" i="31"/>
  <c r="PLR12" i="31"/>
  <c r="PLQ12" i="31"/>
  <c r="PLO12" i="31"/>
  <c r="PLP12" i="31"/>
  <c r="PLM12" i="31"/>
  <c r="PLL12" i="31"/>
  <c r="PLJ12" i="31"/>
  <c r="PLK12" i="31"/>
  <c r="PLG12" i="31"/>
  <c r="PLF12" i="31"/>
  <c r="PLD12" i="31"/>
  <c r="PLE12" i="31"/>
  <c r="PLB12" i="31"/>
  <c r="PLA12" i="31"/>
  <c r="PKY12" i="31"/>
  <c r="PKZ12" i="31"/>
  <c r="PKW12" i="31"/>
  <c r="PKV12" i="31"/>
  <c r="PKT12" i="31"/>
  <c r="PKU12" i="31"/>
  <c r="PKQ12" i="31"/>
  <c r="PKP12" i="31"/>
  <c r="PKO12" i="31"/>
  <c r="PKN12" i="31"/>
  <c r="PKL12" i="31"/>
  <c r="PKK12" i="31"/>
  <c r="PKI12" i="31"/>
  <c r="PKJ12" i="31"/>
  <c r="PKG12" i="31"/>
  <c r="PKF12" i="31"/>
  <c r="PKD12" i="31"/>
  <c r="PKE12" i="31"/>
  <c r="PKA12" i="31"/>
  <c r="PJZ12" i="31"/>
  <c r="PJY12" i="31"/>
  <c r="PJX12" i="31"/>
  <c r="PJV12" i="31"/>
  <c r="PJU12" i="31"/>
  <c r="PJS12" i="31"/>
  <c r="PJT12" i="31"/>
  <c r="PJQ12" i="31"/>
  <c r="PJP12" i="31"/>
  <c r="PJN12" i="31"/>
  <c r="PJO12" i="31"/>
  <c r="PJK12" i="31"/>
  <c r="PJJ12" i="31"/>
  <c r="PJH12" i="31"/>
  <c r="PJI12" i="31"/>
  <c r="PJF12" i="31"/>
  <c r="PJE12" i="31"/>
  <c r="PJC12" i="31"/>
  <c r="PJD12" i="31"/>
  <c r="PJA12" i="31"/>
  <c r="PIZ12" i="31"/>
  <c r="PIX12" i="31"/>
  <c r="PIY12" i="31"/>
  <c r="PIU12" i="31"/>
  <c r="PIT12" i="31"/>
  <c r="PIR12" i="31"/>
  <c r="PIS12" i="31"/>
  <c r="PIP12" i="31"/>
  <c r="PIO12" i="31"/>
  <c r="PIM12" i="31"/>
  <c r="PIN12" i="31"/>
  <c r="PIK12" i="31"/>
  <c r="PIJ12" i="31"/>
  <c r="PIH12" i="31"/>
  <c r="PII12" i="31"/>
  <c r="PIE12" i="31"/>
  <c r="PIF12" i="31" s="1"/>
  <c r="PID12" i="31"/>
  <c r="PIB12" i="31"/>
  <c r="PIC12" i="31"/>
  <c r="PHZ12" i="31"/>
  <c r="PHY12" i="31"/>
  <c r="PHW12" i="31"/>
  <c r="PHX12" i="31"/>
  <c r="PHU12" i="31"/>
  <c r="PHT12" i="31"/>
  <c r="PHR12" i="31"/>
  <c r="PHS12" i="31"/>
  <c r="PHO12" i="31"/>
  <c r="PHN12" i="31"/>
  <c r="PHL12" i="31"/>
  <c r="PHM12" i="31"/>
  <c r="PHJ12" i="31"/>
  <c r="PHI12" i="31"/>
  <c r="PHG12" i="31"/>
  <c r="PHH12" i="31"/>
  <c r="PHE12" i="31"/>
  <c r="PHD12" i="31"/>
  <c r="PHB12" i="31"/>
  <c r="PHC12" i="31"/>
  <c r="PGY12" i="31"/>
  <c r="PGX12" i="31"/>
  <c r="PGV12" i="31"/>
  <c r="PGW12" i="31"/>
  <c r="PGT12" i="31"/>
  <c r="PGS12" i="31"/>
  <c r="PGQ12" i="31"/>
  <c r="PGR12" i="31"/>
  <c r="PGO12" i="31"/>
  <c r="PGN12" i="31"/>
  <c r="PGL12" i="31"/>
  <c r="PGM12" i="31"/>
  <c r="PGI12" i="31"/>
  <c r="PGH12" i="31"/>
  <c r="PGF12" i="31"/>
  <c r="PGG12" i="31"/>
  <c r="PGD12" i="31"/>
  <c r="PGC12" i="31"/>
  <c r="PGA12" i="31"/>
  <c r="PGB12" i="31"/>
  <c r="PFY12" i="31"/>
  <c r="PFX12" i="31"/>
  <c r="PFV12" i="31"/>
  <c r="PFW12" i="31"/>
  <c r="PFS12" i="31"/>
  <c r="PFR12" i="31"/>
  <c r="PFP12" i="31"/>
  <c r="PFQ12" i="31"/>
  <c r="PFN12" i="31"/>
  <c r="PFM12" i="31"/>
  <c r="PFK12" i="31"/>
  <c r="PFL12" i="31"/>
  <c r="PFI12" i="31"/>
  <c r="PFH12" i="31"/>
  <c r="PFF12" i="31"/>
  <c r="PFG12" i="31"/>
  <c r="PFC12" i="31"/>
  <c r="PFB12" i="31"/>
  <c r="PEZ12" i="31"/>
  <c r="PFA12" i="31"/>
  <c r="PEX12" i="31"/>
  <c r="PEW12" i="31"/>
  <c r="PEU12" i="31"/>
  <c r="PEV12" i="31"/>
  <c r="PES12" i="31"/>
  <c r="PER12" i="31"/>
  <c r="PEP12" i="31"/>
  <c r="PEQ12" i="31"/>
  <c r="PEM12" i="31"/>
  <c r="PEL12" i="31"/>
  <c r="PEJ12" i="31"/>
  <c r="PEK12" i="31"/>
  <c r="PEH12" i="31"/>
  <c r="PEG12" i="31"/>
  <c r="PEE12" i="31"/>
  <c r="PEF12" i="31"/>
  <c r="PEC12" i="31"/>
  <c r="PEB12" i="31"/>
  <c r="PDZ12" i="31"/>
  <c r="PEA12" i="31"/>
  <c r="PDW12" i="31"/>
  <c r="PDV12" i="31"/>
  <c r="PDT12" i="31"/>
  <c r="PDU12" i="31"/>
  <c r="PDR12" i="31"/>
  <c r="PDQ12" i="31"/>
  <c r="PDO12" i="31"/>
  <c r="PDP12" i="31"/>
  <c r="PDM12" i="31"/>
  <c r="PDL12" i="31"/>
  <c r="PDJ12" i="31"/>
  <c r="PDK12" i="31"/>
  <c r="PDG12" i="31"/>
  <c r="PDF12" i="31"/>
  <c r="PDD12" i="31"/>
  <c r="PDE12" i="31"/>
  <c r="PDB12" i="31"/>
  <c r="PDA12" i="31"/>
  <c r="PCY12" i="31"/>
  <c r="PCZ12" i="31"/>
  <c r="PCW12" i="31"/>
  <c r="PCV12" i="31"/>
  <c r="PCT12" i="31"/>
  <c r="PCU12" i="31"/>
  <c r="PCQ12" i="31"/>
  <c r="PCP12" i="31"/>
  <c r="PCN12" i="31"/>
  <c r="PCO12" i="31"/>
  <c r="PCL12" i="31"/>
  <c r="PCK12" i="31"/>
  <c r="PCI12" i="31"/>
  <c r="PCJ12" i="31"/>
  <c r="PCG12" i="31"/>
  <c r="PCF12" i="31"/>
  <c r="PCD12" i="31"/>
  <c r="PCE12" i="31"/>
  <c r="PCA12" i="31"/>
  <c r="PBZ12" i="31"/>
  <c r="PBX12" i="31"/>
  <c r="PBY12" i="31"/>
  <c r="PBV12" i="31"/>
  <c r="PBU12" i="31"/>
  <c r="PBS12" i="31"/>
  <c r="PBT12" i="31"/>
  <c r="PBQ12" i="31"/>
  <c r="PBP12" i="31"/>
  <c r="PBN12" i="31"/>
  <c r="PBO12" i="31"/>
  <c r="PBK12" i="31"/>
  <c r="PBJ12" i="31"/>
  <c r="PBH12" i="31"/>
  <c r="PBI12" i="31"/>
  <c r="PBF12" i="31"/>
  <c r="PBE12" i="31"/>
  <c r="PBC12" i="31"/>
  <c r="PBD12" i="31"/>
  <c r="PBA12" i="31"/>
  <c r="PAZ12" i="31"/>
  <c r="PAX12" i="31"/>
  <c r="PAY12" i="31"/>
  <c r="PAU12" i="31"/>
  <c r="PAV12" i="31" s="1"/>
  <c r="PAT12" i="31"/>
  <c r="PAR12" i="31"/>
  <c r="PAS12" i="31"/>
  <c r="PAP12" i="31"/>
  <c r="PAO12" i="31"/>
  <c r="PAM12" i="31"/>
  <c r="PAN12" i="31"/>
  <c r="PAK12" i="31"/>
  <c r="PAJ12" i="31"/>
  <c r="PAH12" i="31"/>
  <c r="PAI12" i="31"/>
  <c r="PAE12" i="31"/>
  <c r="PAD12" i="31"/>
  <c r="PAB12" i="31"/>
  <c r="PAC12" i="31"/>
  <c r="OZZ12" i="31"/>
  <c r="OZY12" i="31"/>
  <c r="OZW12" i="31"/>
  <c r="OZX12" i="31"/>
  <c r="OZU12" i="31"/>
  <c r="OZT12" i="31"/>
  <c r="OZR12" i="31"/>
  <c r="OZS12" i="31"/>
  <c r="OZO12" i="31"/>
  <c r="OZN12" i="31"/>
  <c r="OZL12" i="31"/>
  <c r="OZM12" i="31"/>
  <c r="OZJ12" i="31"/>
  <c r="OZI12" i="31"/>
  <c r="OZG12" i="31"/>
  <c r="OZH12" i="31"/>
  <c r="OZE12" i="31"/>
  <c r="OZD12" i="31"/>
  <c r="OZB12" i="31"/>
  <c r="OZC12" i="31"/>
  <c r="OYY12" i="31"/>
  <c r="OYX12" i="31"/>
  <c r="OYV12" i="31"/>
  <c r="OYW12" i="31"/>
  <c r="OYT12" i="31"/>
  <c r="OYS12" i="31"/>
  <c r="OYQ12" i="31"/>
  <c r="OYR12" i="31"/>
  <c r="OYO12" i="31"/>
  <c r="OYN12" i="31"/>
  <c r="OYL12" i="31"/>
  <c r="OYM12" i="31"/>
  <c r="OYI12" i="31"/>
  <c r="OYH12" i="31"/>
  <c r="OYF12" i="31"/>
  <c r="OYG12" i="31"/>
  <c r="OYD12" i="31"/>
  <c r="OYC12" i="31"/>
  <c r="OYA12" i="31"/>
  <c r="OYB12" i="31"/>
  <c r="OXY12" i="31"/>
  <c r="OXX12" i="31"/>
  <c r="OXV12" i="31"/>
  <c r="OXW12" i="31"/>
  <c r="OXS12" i="31"/>
  <c r="OXR12" i="31"/>
  <c r="OXP12" i="31"/>
  <c r="OXQ12" i="31"/>
  <c r="OXN12" i="31"/>
  <c r="OXM12" i="31"/>
  <c r="OXK12" i="31"/>
  <c r="OXL12" i="31"/>
  <c r="OXI12" i="31"/>
  <c r="OXH12" i="31"/>
  <c r="OXF12" i="31"/>
  <c r="OXG12" i="31"/>
  <c r="OXC12" i="31"/>
  <c r="OXB12" i="31"/>
  <c r="OWZ12" i="31"/>
  <c r="OXA12" i="31"/>
  <c r="OWX12" i="31"/>
  <c r="OWW12" i="31"/>
  <c r="OWU12" i="31"/>
  <c r="OWV12" i="31"/>
  <c r="OWS12" i="31"/>
  <c r="OWR12" i="31"/>
  <c r="OWP12" i="31"/>
  <c r="OWQ12" i="31"/>
  <c r="OWM12" i="31"/>
  <c r="OWL12" i="31"/>
  <c r="OWJ12" i="31"/>
  <c r="OWK12" i="31"/>
  <c r="OWH12" i="31"/>
  <c r="OWG12" i="31"/>
  <c r="OWE12" i="31"/>
  <c r="OWF12" i="31"/>
  <c r="OWC12" i="31"/>
  <c r="OWB12" i="31"/>
  <c r="OVZ12" i="31"/>
  <c r="OWA12" i="31"/>
  <c r="OVW12" i="31"/>
  <c r="OVV12" i="31"/>
  <c r="OVT12" i="31"/>
  <c r="OVU12" i="31"/>
  <c r="OVR12" i="31"/>
  <c r="OVQ12" i="31"/>
  <c r="OVO12" i="31"/>
  <c r="OVP12" i="31"/>
  <c r="OVM12" i="31"/>
  <c r="OVL12" i="31"/>
  <c r="OVJ12" i="31"/>
  <c r="OVK12" i="31"/>
  <c r="OVG12" i="31"/>
  <c r="OVF12" i="31"/>
  <c r="OVD12" i="31"/>
  <c r="OVE12" i="31"/>
  <c r="OVB12" i="31"/>
  <c r="OVA12" i="31"/>
  <c r="OUY12" i="31"/>
  <c r="OUZ12" i="31"/>
  <c r="OUW12" i="31"/>
  <c r="OUV12" i="31"/>
  <c r="OUT12" i="31"/>
  <c r="OUU12" i="31"/>
  <c r="OUQ12" i="31"/>
  <c r="OUP12" i="31"/>
  <c r="OUN12" i="31"/>
  <c r="OUO12" i="31"/>
  <c r="OUL12" i="31"/>
  <c r="OUK12" i="31"/>
  <c r="OUI12" i="31"/>
  <c r="OUJ12" i="31"/>
  <c r="OUG12" i="31"/>
  <c r="OUF12" i="31"/>
  <c r="OUD12" i="31"/>
  <c r="OUE12" i="31"/>
  <c r="OUA12" i="31"/>
  <c r="OTZ12" i="31"/>
  <c r="OTX12" i="31"/>
  <c r="OTY12" i="31"/>
  <c r="OTV12" i="31"/>
  <c r="OTU12" i="31"/>
  <c r="OTS12" i="31"/>
  <c r="OTT12" i="31"/>
  <c r="OTQ12" i="31"/>
  <c r="OTP12" i="31"/>
  <c r="OTN12" i="31"/>
  <c r="OTO12" i="31"/>
  <c r="OTK12" i="31"/>
  <c r="OTJ12" i="31"/>
  <c r="OTH12" i="31"/>
  <c r="OTI12" i="31"/>
  <c r="OTF12" i="31"/>
  <c r="OTE12" i="31"/>
  <c r="OTC12" i="31"/>
  <c r="OTD12" i="31"/>
  <c r="OTA12" i="31"/>
  <c r="OSZ12" i="31"/>
  <c r="OSX12" i="31"/>
  <c r="OSY12" i="31"/>
  <c r="OSU12" i="31"/>
  <c r="OST12" i="31"/>
  <c r="OSR12" i="31"/>
  <c r="OSS12" i="31"/>
  <c r="OSP12" i="31"/>
  <c r="OSO12" i="31"/>
  <c r="OSM12" i="31"/>
  <c r="OSN12" i="31"/>
  <c r="OSK12" i="31"/>
  <c r="OSJ12" i="31"/>
  <c r="OSH12" i="31"/>
  <c r="OSI12" i="31"/>
  <c r="OSE12" i="31"/>
  <c r="OSD12" i="31"/>
  <c r="OSB12" i="31"/>
  <c r="OSC12" i="31"/>
  <c r="ORZ12" i="31"/>
  <c r="ORY12" i="31"/>
  <c r="ORW12" i="31"/>
  <c r="ORX12" i="31"/>
  <c r="ORU12" i="31"/>
  <c r="ORT12" i="31"/>
  <c r="ORR12" i="31"/>
  <c r="ORS12" i="31"/>
  <c r="ORO12" i="31"/>
  <c r="ORN12" i="31"/>
  <c r="ORL12" i="31"/>
  <c r="ORM12" i="31"/>
  <c r="ORJ12" i="31"/>
  <c r="ORI12" i="31"/>
  <c r="ORG12" i="31"/>
  <c r="ORH12" i="31"/>
  <c r="ORE12" i="31"/>
  <c r="ORD12" i="31"/>
  <c r="ORB12" i="31"/>
  <c r="ORC12" i="31"/>
  <c r="OQY12" i="31"/>
  <c r="OQX12" i="31"/>
  <c r="OQV12" i="31"/>
  <c r="OQW12" i="31"/>
  <c r="OQT12" i="31"/>
  <c r="OQS12" i="31"/>
  <c r="OQQ12" i="31"/>
  <c r="OQR12" i="31"/>
  <c r="OQO12" i="31"/>
  <c r="OQN12" i="31"/>
  <c r="OQL12" i="31"/>
  <c r="OQM12" i="31"/>
  <c r="OQI12" i="31"/>
  <c r="OQH12" i="31"/>
  <c r="OQF12" i="31"/>
  <c r="OQG12" i="31"/>
  <c r="OQD12" i="31"/>
  <c r="OQC12" i="31"/>
  <c r="OQA12" i="31"/>
  <c r="OQB12" i="31"/>
  <c r="OPY12" i="31"/>
  <c r="OPX12" i="31"/>
  <c r="OPV12" i="31"/>
  <c r="OPW12" i="31"/>
  <c r="OPS12" i="31"/>
  <c r="OPR12" i="31"/>
  <c r="OPP12" i="31"/>
  <c r="OPQ12" i="31"/>
  <c r="OPN12" i="31"/>
  <c r="OPM12" i="31"/>
  <c r="OPK12" i="31"/>
  <c r="OPL12" i="31"/>
  <c r="OPI12" i="31"/>
  <c r="OPH12" i="31"/>
  <c r="OPF12" i="31"/>
  <c r="OPG12" i="31"/>
  <c r="OPC12" i="31"/>
  <c r="OPB12" i="31"/>
  <c r="OOZ12" i="31"/>
  <c r="OPA12" i="31"/>
  <c r="OOX12" i="31"/>
  <c r="OOW12" i="31"/>
  <c r="OOU12" i="31"/>
  <c r="OOV12" i="31"/>
  <c r="OOS12" i="31"/>
  <c r="OOR12" i="31"/>
  <c r="OOP12" i="31"/>
  <c r="OOQ12" i="31"/>
  <c r="OOM12" i="31"/>
  <c r="OON12" i="31" s="1"/>
  <c r="OOL12" i="31"/>
  <c r="OOK12" i="31"/>
  <c r="OOJ12" i="31"/>
  <c r="OOH12" i="31"/>
  <c r="OOG12" i="31"/>
  <c r="OOE12" i="31"/>
  <c r="OOF12" i="31"/>
  <c r="OOC12" i="31"/>
  <c r="OOB12" i="31"/>
  <c r="ONZ12" i="31"/>
  <c r="OOA12" i="31"/>
  <c r="ONW12" i="31"/>
  <c r="ONV12" i="31"/>
  <c r="ONT12" i="31"/>
  <c r="ONU12" i="31"/>
  <c r="ONR12" i="31"/>
  <c r="ONQ12" i="31"/>
  <c r="ONO12" i="31"/>
  <c r="ONP12" i="31"/>
  <c r="ONM12" i="31"/>
  <c r="ONN12" i="31" s="1"/>
  <c r="ONL12" i="31"/>
  <c r="ONJ12" i="31"/>
  <c r="ONK12" i="31"/>
  <c r="ONG12" i="31"/>
  <c r="ONF12" i="31"/>
  <c r="OND12" i="31"/>
  <c r="ONE12" i="31"/>
  <c r="ONB12" i="31"/>
  <c r="ONA12" i="31"/>
  <c r="OMY12" i="31"/>
  <c r="OMZ12" i="31"/>
  <c r="OMW12" i="31"/>
  <c r="OMV12" i="31"/>
  <c r="OMT12" i="31"/>
  <c r="OMU12" i="31"/>
  <c r="OMQ12" i="31"/>
  <c r="OMP12" i="31"/>
  <c r="OMN12" i="31"/>
  <c r="OMO12" i="31"/>
  <c r="OML12" i="31"/>
  <c r="OMK12" i="31"/>
  <c r="OMI12" i="31"/>
  <c r="OMJ12" i="31"/>
  <c r="OMG12" i="31"/>
  <c r="OMF12" i="31"/>
  <c r="OMD12" i="31"/>
  <c r="OME12" i="31"/>
  <c r="OMA12" i="31"/>
  <c r="OLZ12" i="31"/>
  <c r="OLX12" i="31"/>
  <c r="OLY12" i="31"/>
  <c r="OLV12" i="31"/>
  <c r="OLU12" i="31"/>
  <c r="OLS12" i="31"/>
  <c r="OLT12" i="31"/>
  <c r="OLQ12" i="31"/>
  <c r="OLP12" i="31"/>
  <c r="OLN12" i="31"/>
  <c r="OLO12" i="31"/>
  <c r="OLK12" i="31"/>
  <c r="OLJ12" i="31"/>
  <c r="OLH12" i="31"/>
  <c r="OLI12" i="31"/>
  <c r="OLF12" i="31"/>
  <c r="OLE12" i="31"/>
  <c r="OLC12" i="31"/>
  <c r="OLD12" i="31"/>
  <c r="OLA12" i="31"/>
  <c r="OKZ12" i="31"/>
  <c r="OKX12" i="31"/>
  <c r="OKY12" i="31"/>
  <c r="OKU12" i="31"/>
  <c r="OKT12" i="31"/>
  <c r="OKR12" i="31"/>
  <c r="OKS12" i="31"/>
  <c r="OKP12" i="31"/>
  <c r="OKO12" i="31"/>
  <c r="OKN12" i="31"/>
  <c r="OKM12" i="31"/>
  <c r="OKK12" i="31"/>
  <c r="OKJ12" i="31"/>
  <c r="OKH12" i="31"/>
  <c r="OKI12" i="31"/>
  <c r="OKE12" i="31"/>
  <c r="OKD12" i="31"/>
  <c r="OKB12" i="31"/>
  <c r="OKC12" i="31"/>
  <c r="OJZ12" i="31"/>
  <c r="OJY12" i="31"/>
  <c r="OJW12" i="31"/>
  <c r="OJX12" i="31"/>
  <c r="OJU12" i="31"/>
  <c r="OJT12" i="31"/>
  <c r="OJR12" i="31"/>
  <c r="OJS12" i="31"/>
  <c r="OJO12" i="31"/>
  <c r="OJN12" i="31"/>
  <c r="OJL12" i="31"/>
  <c r="OJM12" i="31"/>
  <c r="OJJ12" i="31"/>
  <c r="OJI12" i="31"/>
  <c r="OJG12" i="31"/>
  <c r="OJH12" i="31"/>
  <c r="OJE12" i="31"/>
  <c r="OJD12" i="31"/>
  <c r="OJB12" i="31"/>
  <c r="OJC12" i="31"/>
  <c r="OIY12" i="31"/>
  <c r="OIX12" i="31"/>
  <c r="OIV12" i="31"/>
  <c r="OIW12" i="31"/>
  <c r="OIT12" i="31"/>
  <c r="OIS12" i="31"/>
  <c r="OIQ12" i="31"/>
  <c r="OIR12" i="31"/>
  <c r="OIO12" i="31"/>
  <c r="OIN12" i="31"/>
  <c r="OIL12" i="31"/>
  <c r="OIM12" i="31"/>
  <c r="OII12" i="31"/>
  <c r="OIH12" i="31"/>
  <c r="OIF12" i="31"/>
  <c r="OIG12" i="31"/>
  <c r="OID12" i="31"/>
  <c r="OIC12" i="31"/>
  <c r="OIA12" i="31"/>
  <c r="OIB12" i="31"/>
  <c r="OHY12" i="31"/>
  <c r="OHX12" i="31"/>
  <c r="OHV12" i="31"/>
  <c r="OHW12" i="31"/>
  <c r="OHS12" i="31"/>
  <c r="OHR12" i="31"/>
  <c r="OHP12" i="31"/>
  <c r="OHQ12" i="31"/>
  <c r="OHN12" i="31"/>
  <c r="OHM12" i="31"/>
  <c r="OHK12" i="31"/>
  <c r="OHL12" i="31"/>
  <c r="OHI12" i="31"/>
  <c r="OHH12" i="31"/>
  <c r="OHF12" i="31"/>
  <c r="OHG12" i="31"/>
  <c r="OHC12" i="31"/>
  <c r="OHB12" i="31"/>
  <c r="OGZ12" i="31"/>
  <c r="OHA12" i="31"/>
  <c r="OGX12" i="31"/>
  <c r="OGW12" i="31"/>
  <c r="OGU12" i="31"/>
  <c r="OGV12" i="31"/>
  <c r="OGS12" i="31"/>
  <c r="OGR12" i="31"/>
  <c r="OGP12" i="31"/>
  <c r="OGQ12" i="31"/>
  <c r="OGM12" i="31"/>
  <c r="OGL12" i="31"/>
  <c r="OGJ12" i="31"/>
  <c r="OGK12" i="31"/>
  <c r="OGH12" i="31"/>
  <c r="OGG12" i="31"/>
  <c r="OGE12" i="31"/>
  <c r="OGF12" i="31"/>
  <c r="OGC12" i="31"/>
  <c r="OGB12" i="31"/>
  <c r="OFZ12" i="31"/>
  <c r="OGA12" i="31"/>
  <c r="OFW12" i="31"/>
  <c r="OFV12" i="31"/>
  <c r="OFT12" i="31"/>
  <c r="OFU12" i="31"/>
  <c r="OFR12" i="31"/>
  <c r="OFQ12" i="31"/>
  <c r="OFO12" i="31"/>
  <c r="OFP12" i="31"/>
  <c r="OFM12" i="31"/>
  <c r="OFL12" i="31"/>
  <c r="OFJ12" i="31"/>
  <c r="OFK12" i="31"/>
  <c r="OFG12" i="31"/>
  <c r="OFF12" i="31"/>
  <c r="OFD12" i="31"/>
  <c r="OFE12" i="31"/>
  <c r="OFB12" i="31"/>
  <c r="OFA12" i="31"/>
  <c r="OEY12" i="31"/>
  <c r="OEZ12" i="31"/>
  <c r="OEW12" i="31"/>
  <c r="OEV12" i="31"/>
  <c r="OET12" i="31"/>
  <c r="OEU12" i="31"/>
  <c r="OEQ12" i="31"/>
  <c r="OEP12" i="31"/>
  <c r="OEN12" i="31"/>
  <c r="OEO12" i="31"/>
  <c r="OEL12" i="31"/>
  <c r="OEK12" i="31"/>
  <c r="OEI12" i="31"/>
  <c r="OEJ12" i="31"/>
  <c r="OEG12" i="31"/>
  <c r="OEH12" i="31" s="1"/>
  <c r="OEF12" i="31"/>
  <c r="OED12" i="31"/>
  <c r="OEE12" i="31"/>
  <c r="OEA12" i="31"/>
  <c r="ODZ12" i="31"/>
  <c r="ODX12" i="31"/>
  <c r="ODY12" i="31"/>
  <c r="ODV12" i="31"/>
  <c r="ODU12" i="31"/>
  <c r="ODS12" i="31"/>
  <c r="ODT12" i="31"/>
  <c r="ODQ12" i="31"/>
  <c r="ODP12" i="31"/>
  <c r="ODN12" i="31"/>
  <c r="ODO12" i="31"/>
  <c r="ODK12" i="31"/>
  <c r="ODJ12" i="31"/>
  <c r="ODH12" i="31"/>
  <c r="ODI12" i="31"/>
  <c r="ODF12" i="31"/>
  <c r="ODE12" i="31"/>
  <c r="ODC12" i="31"/>
  <c r="ODD12" i="31"/>
  <c r="ODA12" i="31"/>
  <c r="OCZ12" i="31"/>
  <c r="OCX12" i="31"/>
  <c r="OCY12" i="31"/>
  <c r="OCU12" i="31"/>
  <c r="OCT12" i="31"/>
  <c r="OCR12" i="31"/>
  <c r="OCS12" i="31"/>
  <c r="OCP12" i="31"/>
  <c r="OCO12" i="31"/>
  <c r="OCM12" i="31"/>
  <c r="OCN12" i="31"/>
  <c r="OCK12" i="31"/>
  <c r="OCJ12" i="31"/>
  <c r="OCH12" i="31"/>
  <c r="OCI12" i="31"/>
  <c r="OCE12" i="31"/>
  <c r="OCD12" i="31"/>
  <c r="OCB12" i="31"/>
  <c r="OCC12" i="31"/>
  <c r="OBZ12" i="31"/>
  <c r="OBY12" i="31"/>
  <c r="OBW12" i="31"/>
  <c r="OBX12" i="31"/>
  <c r="OBU12" i="31"/>
  <c r="OBT12" i="31"/>
  <c r="OBR12" i="31"/>
  <c r="OBS12" i="31"/>
  <c r="OBO12" i="31"/>
  <c r="OBN12" i="31"/>
  <c r="OBL12" i="31"/>
  <c r="OBM12" i="31"/>
  <c r="OBJ12" i="31"/>
  <c r="OBI12" i="31"/>
  <c r="OBG12" i="31"/>
  <c r="OBH12" i="31"/>
  <c r="OBE12" i="31"/>
  <c r="OBD12" i="31"/>
  <c r="OBB12" i="31"/>
  <c r="OBC12" i="31"/>
  <c r="OAY12" i="31"/>
  <c r="OAX12" i="31"/>
  <c r="OAV12" i="31"/>
  <c r="OAW12" i="31"/>
  <c r="OAT12" i="31"/>
  <c r="OAS12" i="31"/>
  <c r="OAQ12" i="31"/>
  <c r="OAR12" i="31"/>
  <c r="OAO12" i="31"/>
  <c r="OAN12" i="31"/>
  <c r="OAL12" i="31"/>
  <c r="OAM12" i="31"/>
  <c r="OAI12" i="31"/>
  <c r="OAH12" i="31"/>
  <c r="OAF12" i="31"/>
  <c r="OAG12" i="31"/>
  <c r="OAD12" i="31"/>
  <c r="OAC12" i="31"/>
  <c r="OAA12" i="31"/>
  <c r="OAB12" i="31"/>
  <c r="NZY12" i="31"/>
  <c r="NZX12" i="31"/>
  <c r="NZV12" i="31"/>
  <c r="NZW12" i="31"/>
  <c r="NZS12" i="31"/>
  <c r="NZR12" i="31"/>
  <c r="NZP12" i="31"/>
  <c r="NZQ12" i="31"/>
  <c r="NZN12" i="31"/>
  <c r="NZM12" i="31"/>
  <c r="NZK12" i="31"/>
  <c r="NZL12" i="31"/>
  <c r="NZI12" i="31"/>
  <c r="NZH12" i="31"/>
  <c r="NZF12" i="31"/>
  <c r="NZG12" i="31"/>
  <c r="NZC12" i="31"/>
  <c r="NZB12" i="31"/>
  <c r="NYZ12" i="31"/>
  <c r="NZA12" i="31"/>
  <c r="NYX12" i="31"/>
  <c r="NYW12" i="31"/>
  <c r="NYU12" i="31"/>
  <c r="NYV12" i="31"/>
  <c r="NYS12" i="31"/>
  <c r="NYR12" i="31"/>
  <c r="NYP12" i="31"/>
  <c r="NYQ12" i="31"/>
  <c r="NYM12" i="31"/>
  <c r="NYL12" i="31"/>
  <c r="NYJ12" i="31"/>
  <c r="NYK12" i="31"/>
  <c r="NYH12" i="31"/>
  <c r="NYG12" i="31"/>
  <c r="NYE12" i="31"/>
  <c r="NYF12" i="31"/>
  <c r="NYC12" i="31"/>
  <c r="NYB12" i="31"/>
  <c r="NXZ12" i="31"/>
  <c r="NYA12" i="31"/>
  <c r="NXW12" i="31"/>
  <c r="NXV12" i="31"/>
  <c r="NXT12" i="31"/>
  <c r="NXU12" i="31"/>
  <c r="NXR12" i="31"/>
  <c r="NXQ12" i="31"/>
  <c r="NXO12" i="31"/>
  <c r="NXP12" i="31"/>
  <c r="NXM12" i="31"/>
  <c r="NXL12" i="31"/>
  <c r="NXJ12" i="31"/>
  <c r="NXK12" i="31"/>
  <c r="NXG12" i="31"/>
  <c r="NXF12" i="31"/>
  <c r="NXD12" i="31"/>
  <c r="NXE12" i="31"/>
  <c r="NXB12" i="31"/>
  <c r="NXA12" i="31"/>
  <c r="NWY12" i="31"/>
  <c r="NWZ12" i="31"/>
  <c r="NWW12" i="31"/>
  <c r="NWV12" i="31"/>
  <c r="NWT12" i="31"/>
  <c r="NWU12" i="31"/>
  <c r="NWQ12" i="31"/>
  <c r="NWP12" i="31"/>
  <c r="NWN12" i="31"/>
  <c r="NWO12" i="31"/>
  <c r="NWL12" i="31"/>
  <c r="NWK12" i="31"/>
  <c r="NWI12" i="31"/>
  <c r="NWJ12" i="31"/>
  <c r="NWG12" i="31"/>
  <c r="NWF12" i="31"/>
  <c r="NWD12" i="31"/>
  <c r="NWE12" i="31"/>
  <c r="NWA12" i="31"/>
  <c r="NVZ12" i="31"/>
  <c r="NVX12" i="31"/>
  <c r="NVY12" i="31"/>
  <c r="NVV12" i="31"/>
  <c r="NVU12" i="31"/>
  <c r="NVS12" i="31"/>
  <c r="NVT12" i="31"/>
  <c r="NVQ12" i="31"/>
  <c r="NVP12" i="31"/>
  <c r="NVN12" i="31"/>
  <c r="NVO12" i="31"/>
  <c r="NVK12" i="31"/>
  <c r="NVJ12" i="31"/>
  <c r="NVH12" i="31"/>
  <c r="NVI12" i="31"/>
  <c r="NVF12" i="31"/>
  <c r="NVE12" i="31"/>
  <c r="NVC12" i="31"/>
  <c r="NVD12" i="31"/>
  <c r="NVA12" i="31"/>
  <c r="NUZ12" i="31"/>
  <c r="NUX12" i="31"/>
  <c r="NUY12" i="31"/>
  <c r="NUU12" i="31"/>
  <c r="NUT12" i="31"/>
  <c r="NUR12" i="31"/>
  <c r="NUS12" i="31"/>
  <c r="NUP12" i="31"/>
  <c r="NUO12" i="31"/>
  <c r="NUM12" i="31"/>
  <c r="NUN12" i="31"/>
  <c r="NUK12" i="31"/>
  <c r="NUJ12" i="31"/>
  <c r="NUH12" i="31"/>
  <c r="NUI12" i="31"/>
  <c r="NUE12" i="31"/>
  <c r="NUD12" i="31"/>
  <c r="NUB12" i="31"/>
  <c r="NUC12" i="31"/>
  <c r="NTZ12" i="31"/>
  <c r="NTY12" i="31"/>
  <c r="NTW12" i="31"/>
  <c r="NTX12" i="31"/>
  <c r="NTU12" i="31"/>
  <c r="NTT12" i="31"/>
  <c r="NTR12" i="31"/>
  <c r="NTS12" i="31"/>
  <c r="NTO12" i="31"/>
  <c r="NTP12" i="31" s="1"/>
  <c r="NTN12" i="31"/>
  <c r="NTL12" i="31"/>
  <c r="NTM12" i="31"/>
  <c r="NTJ12" i="31"/>
  <c r="NTI12" i="31"/>
  <c r="NTG12" i="31"/>
  <c r="NTH12" i="31"/>
  <c r="NTE12" i="31"/>
  <c r="NTD12" i="31"/>
  <c r="NTB12" i="31"/>
  <c r="NTC12" i="31"/>
  <c r="NSY12" i="31"/>
  <c r="NSX12" i="31"/>
  <c r="NSV12" i="31"/>
  <c r="NSW12" i="31"/>
  <c r="NST12" i="31"/>
  <c r="NSS12" i="31"/>
  <c r="NSQ12" i="31"/>
  <c r="NSR12" i="31"/>
  <c r="NSO12" i="31"/>
  <c r="NSN12" i="31"/>
  <c r="NSL12" i="31"/>
  <c r="NSM12" i="31"/>
  <c r="NSI12" i="31"/>
  <c r="NSH12" i="31"/>
  <c r="NSF12" i="31"/>
  <c r="NSG12" i="31"/>
  <c r="NSD12" i="31"/>
  <c r="NSC12" i="31"/>
  <c r="NSA12" i="31"/>
  <c r="NSB12" i="31"/>
  <c r="NRY12" i="31"/>
  <c r="NRX12" i="31"/>
  <c r="NRV12" i="31"/>
  <c r="NRW12" i="31"/>
  <c r="NRS12" i="31"/>
  <c r="NRR12" i="31"/>
  <c r="NRP12" i="31"/>
  <c r="NRQ12" i="31"/>
  <c r="NRN12" i="31"/>
  <c r="NRM12" i="31"/>
  <c r="NRK12" i="31"/>
  <c r="NRL12" i="31"/>
  <c r="NRI12" i="31"/>
  <c r="NRH12" i="31"/>
  <c r="NRG12" i="31"/>
  <c r="NRF12" i="31"/>
  <c r="NRC12" i="31"/>
  <c r="NRB12" i="31"/>
  <c r="NQZ12" i="31"/>
  <c r="NRA12" i="31"/>
  <c r="NQX12" i="31"/>
  <c r="NQW12" i="31"/>
  <c r="NQU12" i="31"/>
  <c r="NQV12" i="31"/>
  <c r="NQS12" i="31"/>
  <c r="NQR12" i="31"/>
  <c r="NQP12" i="31"/>
  <c r="NQQ12" i="31"/>
  <c r="NQM12" i="31"/>
  <c r="NQL12" i="31"/>
  <c r="NQJ12" i="31"/>
  <c r="NQK12" i="31"/>
  <c r="NQH12" i="31"/>
  <c r="NQG12" i="31"/>
  <c r="NQE12" i="31"/>
  <c r="NQF12" i="31"/>
  <c r="NQC12" i="31"/>
  <c r="NQB12" i="31"/>
  <c r="NPZ12" i="31"/>
  <c r="NQA12" i="31"/>
  <c r="NPW12" i="31"/>
  <c r="NPV12" i="31"/>
  <c r="NPT12" i="31"/>
  <c r="NPU12" i="31"/>
  <c r="NPR12" i="31"/>
  <c r="NPQ12" i="31"/>
  <c r="NPP12" i="31"/>
  <c r="NPO12" i="31"/>
  <c r="NPM12" i="31"/>
  <c r="NPL12" i="31"/>
  <c r="NPJ12" i="31"/>
  <c r="NPK12" i="31"/>
  <c r="NPG12" i="31"/>
  <c r="NPF12" i="31"/>
  <c r="NPD12" i="31"/>
  <c r="NPE12" i="31"/>
  <c r="NPB12" i="31"/>
  <c r="NPA12" i="31"/>
  <c r="NOY12" i="31"/>
  <c r="NOZ12" i="31"/>
  <c r="NOW12" i="31"/>
  <c r="NOV12" i="31"/>
  <c r="NOT12" i="31"/>
  <c r="NOU12" i="31"/>
  <c r="NOQ12" i="31"/>
  <c r="NOP12" i="31"/>
  <c r="NON12" i="31"/>
  <c r="NOO12" i="31"/>
  <c r="NOL12" i="31"/>
  <c r="NOK12" i="31"/>
  <c r="NOI12" i="31"/>
  <c r="NOJ12" i="31"/>
  <c r="NOG12" i="31"/>
  <c r="NOF12" i="31"/>
  <c r="NOD12" i="31"/>
  <c r="NOE12" i="31"/>
  <c r="NOA12" i="31"/>
  <c r="NNZ12" i="31"/>
  <c r="NNX12" i="31"/>
  <c r="NNY12" i="31"/>
  <c r="NNV12" i="31"/>
  <c r="NNU12" i="31"/>
  <c r="NNS12" i="31"/>
  <c r="NNT12" i="31"/>
  <c r="NNQ12" i="31"/>
  <c r="NNP12" i="31"/>
  <c r="NNN12" i="31"/>
  <c r="NNO12" i="31"/>
  <c r="NNK12" i="31"/>
  <c r="NNJ12" i="31"/>
  <c r="NNH12" i="31"/>
  <c r="NNI12" i="31"/>
  <c r="NNF12" i="31"/>
  <c r="NNE12" i="31"/>
  <c r="NNC12" i="31"/>
  <c r="NND12" i="31"/>
  <c r="NNA12" i="31"/>
  <c r="NMZ12" i="31"/>
  <c r="NMY12" i="31"/>
  <c r="NMX12" i="31"/>
  <c r="NMU12" i="31"/>
  <c r="NMT12" i="31"/>
  <c r="NMR12" i="31"/>
  <c r="NMS12" i="31"/>
  <c r="NMP12" i="31"/>
  <c r="NMO12" i="31"/>
  <c r="NMM12" i="31"/>
  <c r="NMN12" i="31"/>
  <c r="NMK12" i="31"/>
  <c r="NMJ12" i="31"/>
  <c r="NMH12" i="31"/>
  <c r="NMI12" i="31"/>
  <c r="NME12" i="31"/>
  <c r="NMD12" i="31"/>
  <c r="NMB12" i="31"/>
  <c r="NMC12" i="31"/>
  <c r="NLZ12" i="31"/>
  <c r="NLY12" i="31"/>
  <c r="NLW12" i="31"/>
  <c r="NLX12" i="31"/>
  <c r="NLU12" i="31"/>
  <c r="NLT12" i="31"/>
  <c r="NLR12" i="31"/>
  <c r="NLS12" i="31"/>
  <c r="NLO12" i="31"/>
  <c r="NLN12" i="31"/>
  <c r="NLL12" i="31"/>
  <c r="NLM12" i="31"/>
  <c r="NLJ12" i="31"/>
  <c r="NLI12" i="31"/>
  <c r="NLG12" i="31"/>
  <c r="NLH12" i="31"/>
  <c r="NLE12" i="31"/>
  <c r="NLD12" i="31"/>
  <c r="NLB12" i="31"/>
  <c r="NLC12" i="31"/>
  <c r="NKY12" i="31"/>
  <c r="NKX12" i="31"/>
  <c r="NKV12" i="31"/>
  <c r="NKW12" i="31"/>
  <c r="NKT12" i="31"/>
  <c r="NKS12" i="31"/>
  <c r="NKQ12" i="31"/>
  <c r="NKR12" i="31"/>
  <c r="NKO12" i="31"/>
  <c r="NKN12" i="31"/>
  <c r="NKL12" i="31"/>
  <c r="NKM12" i="31"/>
  <c r="NKI12" i="31"/>
  <c r="NKH12" i="31"/>
  <c r="NKF12" i="31"/>
  <c r="NKG12" i="31"/>
  <c r="NKD12" i="31"/>
  <c r="NKC12" i="31"/>
  <c r="NKA12" i="31"/>
  <c r="NKB12" i="31"/>
  <c r="NJY12" i="31"/>
  <c r="NJZ12" i="31" s="1"/>
  <c r="NJX12" i="31"/>
  <c r="NJV12" i="31"/>
  <c r="NJW12" i="31"/>
  <c r="NJS12" i="31"/>
  <c r="NJR12" i="31"/>
  <c r="NJP12" i="31"/>
  <c r="NJQ12" i="31"/>
  <c r="NJN12" i="31"/>
  <c r="NJM12" i="31"/>
  <c r="NJK12" i="31"/>
  <c r="NJL12" i="31"/>
  <c r="NJI12" i="31"/>
  <c r="NJH12" i="31"/>
  <c r="NJF12" i="31"/>
  <c r="NJG12" i="31"/>
  <c r="NJC12" i="31"/>
  <c r="NJB12" i="31"/>
  <c r="NIZ12" i="31"/>
  <c r="NJA12" i="31"/>
  <c r="NIX12" i="31"/>
  <c r="NIW12" i="31"/>
  <c r="NIU12" i="31"/>
  <c r="NIV12" i="31"/>
  <c r="NIS12" i="31"/>
  <c r="NIR12" i="31"/>
  <c r="NIP12" i="31"/>
  <c r="NIQ12" i="31"/>
  <c r="NIM12" i="31"/>
  <c r="NIL12" i="31"/>
  <c r="NIJ12" i="31"/>
  <c r="NIK12" i="31"/>
  <c r="NIH12" i="31"/>
  <c r="NIG12" i="31"/>
  <c r="NIE12" i="31"/>
  <c r="NIF12" i="31"/>
  <c r="NIC12" i="31"/>
  <c r="NIB12" i="31"/>
  <c r="NHZ12" i="31"/>
  <c r="NIA12" i="31"/>
  <c r="NHW12" i="31"/>
  <c r="NHV12" i="31"/>
  <c r="NHT12" i="31"/>
  <c r="NHU12" i="31"/>
  <c r="NHR12" i="31"/>
  <c r="NHQ12" i="31"/>
  <c r="NHO12" i="31"/>
  <c r="NHP12" i="31"/>
  <c r="NHM12" i="31"/>
  <c r="NHL12" i="31"/>
  <c r="NHJ12" i="31"/>
  <c r="NHK12" i="31"/>
  <c r="NHG12" i="31"/>
  <c r="NHF12" i="31"/>
  <c r="NHD12" i="31"/>
  <c r="NHE12" i="31"/>
  <c r="NHB12" i="31"/>
  <c r="NHA12" i="31"/>
  <c r="NGY12" i="31"/>
  <c r="NGZ12" i="31"/>
  <c r="NGW12" i="31"/>
  <c r="NGV12" i="31"/>
  <c r="NGT12" i="31"/>
  <c r="NGU12" i="31"/>
  <c r="NGQ12" i="31"/>
  <c r="NGP12" i="31"/>
  <c r="NGN12" i="31"/>
  <c r="NGO12" i="31"/>
  <c r="NGL12" i="31"/>
  <c r="NGK12" i="31"/>
  <c r="NGI12" i="31"/>
  <c r="NGJ12" i="31"/>
  <c r="NGG12" i="31"/>
  <c r="NGF12" i="31"/>
  <c r="NGD12" i="31"/>
  <c r="NGE12" i="31"/>
  <c r="NGA12" i="31"/>
  <c r="NFZ12" i="31"/>
  <c r="NFX12" i="31"/>
  <c r="NFY12" i="31"/>
  <c r="NFV12" i="31"/>
  <c r="NFU12" i="31"/>
  <c r="NFS12" i="31"/>
  <c r="NFT12" i="31"/>
  <c r="NFQ12" i="31"/>
  <c r="NFP12" i="31"/>
  <c r="NFN12" i="31"/>
  <c r="NFO12" i="31"/>
  <c r="NFK12" i="31"/>
  <c r="NFJ12" i="31"/>
  <c r="NFH12" i="31"/>
  <c r="NFI12" i="31"/>
  <c r="NFF12" i="31"/>
  <c r="NFE12" i="31"/>
  <c r="NFC12" i="31"/>
  <c r="NFD12" i="31"/>
  <c r="NFA12" i="31"/>
  <c r="NEZ12" i="31"/>
  <c r="NEX12" i="31"/>
  <c r="NEY12" i="31"/>
  <c r="NEU12" i="31"/>
  <c r="NET12" i="31"/>
  <c r="NER12" i="31"/>
  <c r="NES12" i="31"/>
  <c r="NEP12" i="31"/>
  <c r="NEO12" i="31"/>
  <c r="NEM12" i="31"/>
  <c r="NEN12" i="31"/>
  <c r="NEK12" i="31"/>
  <c r="NEJ12" i="31"/>
  <c r="NEH12" i="31"/>
  <c r="NEI12" i="31"/>
  <c r="NEE12" i="31"/>
  <c r="NED12" i="31"/>
  <c r="NEB12" i="31"/>
  <c r="NEC12" i="31"/>
  <c r="NDZ12" i="31"/>
  <c r="NDY12" i="31"/>
  <c r="NDW12" i="31"/>
  <c r="NDX12" i="31"/>
  <c r="NDU12" i="31"/>
  <c r="NDT12" i="31"/>
  <c r="NDR12" i="31"/>
  <c r="NDS12" i="31"/>
  <c r="NDO12" i="31"/>
  <c r="NDN12" i="31"/>
  <c r="NDL12" i="31"/>
  <c r="NDM12" i="31"/>
  <c r="NDJ12" i="31"/>
  <c r="NDI12" i="31"/>
  <c r="NDG12" i="31"/>
  <c r="NDH12" i="31"/>
  <c r="NDE12" i="31"/>
  <c r="NDD12" i="31"/>
  <c r="NDB12" i="31"/>
  <c r="NDC12" i="31"/>
  <c r="NCY12" i="31"/>
  <c r="NCX12" i="31"/>
  <c r="NCV12" i="31"/>
  <c r="NCW12" i="31"/>
  <c r="NCT12" i="31"/>
  <c r="NCS12" i="31"/>
  <c r="NCQ12" i="31"/>
  <c r="NCR12" i="31"/>
  <c r="NCO12" i="31"/>
  <c r="NCN12" i="31"/>
  <c r="NCL12" i="31"/>
  <c r="NCM12" i="31"/>
  <c r="NCI12" i="31"/>
  <c r="NCH12" i="31"/>
  <c r="NCF12" i="31"/>
  <c r="NCG12" i="31"/>
  <c r="NCD12" i="31"/>
  <c r="NCC12" i="31"/>
  <c r="NCA12" i="31"/>
  <c r="NCB12" i="31"/>
  <c r="NBY12" i="31"/>
  <c r="NBX12" i="31"/>
  <c r="NBV12" i="31"/>
  <c r="NBW12" i="31"/>
  <c r="NBS12" i="31"/>
  <c r="NBR12" i="31"/>
  <c r="NBP12" i="31"/>
  <c r="NBQ12" i="31"/>
  <c r="NBN12" i="31"/>
  <c r="NBM12" i="31"/>
  <c r="NBK12" i="31"/>
  <c r="NBL12" i="31"/>
  <c r="NBI12" i="31"/>
  <c r="NBH12" i="31"/>
  <c r="NBF12" i="31"/>
  <c r="NBG12" i="31"/>
  <c r="NBC12" i="31"/>
  <c r="NBB12" i="31"/>
  <c r="NAZ12" i="31"/>
  <c r="NBA12" i="31"/>
  <c r="NAX12" i="31"/>
  <c r="NAW12" i="31"/>
  <c r="NAU12" i="31"/>
  <c r="NAV12" i="31"/>
  <c r="NAS12" i="31"/>
  <c r="NAT12" i="31" s="1"/>
  <c r="NAR12" i="31"/>
  <c r="NAQ12" i="31"/>
  <c r="NAP12" i="31"/>
  <c r="NAM12" i="31"/>
  <c r="NAL12" i="31"/>
  <c r="NAJ12" i="31"/>
  <c r="NAK12" i="31"/>
  <c r="NAH12" i="31"/>
  <c r="NAG12" i="31"/>
  <c r="NAE12" i="31"/>
  <c r="NAF12" i="31"/>
  <c r="NAC12" i="31"/>
  <c r="NAB12" i="31"/>
  <c r="MZZ12" i="31"/>
  <c r="NAA12" i="31"/>
  <c r="MZW12" i="31"/>
  <c r="MZX12" i="31" s="1"/>
  <c r="MZV12" i="31"/>
  <c r="MZT12" i="31"/>
  <c r="MZU12" i="31"/>
  <c r="MZR12" i="31"/>
  <c r="MZQ12" i="31"/>
  <c r="MZO12" i="31"/>
  <c r="MZP12" i="31"/>
  <c r="MZM12" i="31"/>
  <c r="MZL12" i="31"/>
  <c r="MZJ12" i="31"/>
  <c r="MZK12" i="31"/>
  <c r="MZG12" i="31"/>
  <c r="MZF12" i="31"/>
  <c r="MZD12" i="31"/>
  <c r="MZE12" i="31"/>
  <c r="MZB12" i="31"/>
  <c r="MZA12" i="31"/>
  <c r="MYY12" i="31"/>
  <c r="MYZ12" i="31"/>
  <c r="MYW12" i="31"/>
  <c r="MYV12" i="31"/>
  <c r="MYT12" i="31"/>
  <c r="MYU12" i="31"/>
  <c r="MYQ12" i="31"/>
  <c r="MYP12" i="31"/>
  <c r="MYN12" i="31"/>
  <c r="MYO12" i="31"/>
  <c r="MYL12" i="31"/>
  <c r="MYK12" i="31"/>
  <c r="MYI12" i="31"/>
  <c r="MYJ12" i="31"/>
  <c r="MYG12" i="31"/>
  <c r="MYF12" i="31"/>
  <c r="MYD12" i="31"/>
  <c r="MYE12" i="31"/>
  <c r="MYA12" i="31"/>
  <c r="MXZ12" i="31"/>
  <c r="MXX12" i="31"/>
  <c r="MXY12" i="31"/>
  <c r="MXV12" i="31"/>
  <c r="MXU12" i="31"/>
  <c r="MXS12" i="31"/>
  <c r="MXT12" i="31"/>
  <c r="MXQ12" i="31"/>
  <c r="MXP12" i="31"/>
  <c r="MXN12" i="31"/>
  <c r="MXO12" i="31"/>
  <c r="MXK12" i="31"/>
  <c r="MXJ12" i="31"/>
  <c r="MXH12" i="31"/>
  <c r="MXI12" i="31"/>
  <c r="MXF12" i="31"/>
  <c r="MXE12" i="31"/>
  <c r="MXC12" i="31"/>
  <c r="MXD12" i="31"/>
  <c r="MXA12" i="31"/>
  <c r="MWZ12" i="31"/>
  <c r="MWX12" i="31"/>
  <c r="MWY12" i="31"/>
  <c r="MWU12" i="31"/>
  <c r="MWT12" i="31"/>
  <c r="MWR12" i="31"/>
  <c r="MWS12" i="31"/>
  <c r="MWP12" i="31"/>
  <c r="MWO12" i="31"/>
  <c r="MWM12" i="31"/>
  <c r="MWN12" i="31"/>
  <c r="MWK12" i="31"/>
  <c r="MWJ12" i="31"/>
  <c r="MWH12" i="31"/>
  <c r="MWI12" i="31"/>
  <c r="MWE12" i="31"/>
  <c r="MWD12" i="31"/>
  <c r="MWB12" i="31"/>
  <c r="MWC12" i="31"/>
  <c r="MVZ12" i="31"/>
  <c r="MVY12" i="31"/>
  <c r="MVW12" i="31"/>
  <c r="MVX12" i="31"/>
  <c r="MVU12" i="31"/>
  <c r="MVT12" i="31"/>
  <c r="MVR12" i="31"/>
  <c r="MVS12" i="31"/>
  <c r="MVO12" i="31"/>
  <c r="MVN12" i="31"/>
  <c r="MVL12" i="31"/>
  <c r="MVM12" i="31"/>
  <c r="MVJ12" i="31"/>
  <c r="MVI12" i="31"/>
  <c r="MVG12" i="31"/>
  <c r="MVH12" i="31"/>
  <c r="MVE12" i="31"/>
  <c r="MVD12" i="31"/>
  <c r="MVB12" i="31"/>
  <c r="MVC12" i="31"/>
  <c r="MUY12" i="31"/>
  <c r="MUX12" i="31"/>
  <c r="MUV12" i="31"/>
  <c r="MUW12" i="31"/>
  <c r="MUT12" i="31"/>
  <c r="MUS12" i="31"/>
  <c r="MUQ12" i="31"/>
  <c r="MUR12" i="31"/>
  <c r="MUO12" i="31"/>
  <c r="MUN12" i="31"/>
  <c r="MUL12" i="31"/>
  <c r="MUM12" i="31"/>
  <c r="MUI12" i="31"/>
  <c r="MUH12" i="31"/>
  <c r="MUF12" i="31"/>
  <c r="MUG12" i="31"/>
  <c r="MUD12" i="31"/>
  <c r="MUC12" i="31"/>
  <c r="MUA12" i="31"/>
  <c r="MUB12" i="31"/>
  <c r="MTY12" i="31"/>
  <c r="MTX12" i="31"/>
  <c r="MTV12" i="31"/>
  <c r="MTW12" i="31"/>
  <c r="MTS12" i="31"/>
  <c r="MTR12" i="31"/>
  <c r="MTP12" i="31"/>
  <c r="MTQ12" i="31"/>
  <c r="MTN12" i="31"/>
  <c r="MTM12" i="31"/>
  <c r="MTK12" i="31"/>
  <c r="MTL12" i="31"/>
  <c r="MTI12" i="31"/>
  <c r="MTJ12" i="31" s="1"/>
  <c r="MTH12" i="31"/>
  <c r="MTF12" i="31"/>
  <c r="MTG12" i="31"/>
  <c r="MTC12" i="31"/>
  <c r="MTB12" i="31"/>
  <c r="MSZ12" i="31"/>
  <c r="MTA12" i="31"/>
  <c r="MSX12" i="31"/>
  <c r="MSW12" i="31"/>
  <c r="MSU12" i="31"/>
  <c r="MSV12" i="31"/>
  <c r="MSS12" i="31"/>
  <c r="MSR12" i="31"/>
  <c r="MSP12" i="31"/>
  <c r="MSQ12" i="31"/>
  <c r="MSM12" i="31"/>
  <c r="MSL12" i="31"/>
  <c r="MSJ12" i="31"/>
  <c r="MSK12" i="31"/>
  <c r="MSH12" i="31"/>
  <c r="MSG12" i="31"/>
  <c r="MSE12" i="31"/>
  <c r="MSF12" i="31"/>
  <c r="MSC12" i="31"/>
  <c r="MSB12" i="31"/>
  <c r="MRZ12" i="31"/>
  <c r="MSA12" i="31"/>
  <c r="MRW12" i="31"/>
  <c r="MRV12" i="31"/>
  <c r="MRT12" i="31"/>
  <c r="MRU12" i="31"/>
  <c r="MRR12" i="31"/>
  <c r="MRQ12" i="31"/>
  <c r="MRO12" i="31"/>
  <c r="MRP12" i="31"/>
  <c r="MRM12" i="31"/>
  <c r="MRL12" i="31"/>
  <c r="MRJ12" i="31"/>
  <c r="MRK12" i="31"/>
  <c r="MRG12" i="31"/>
  <c r="MRF12" i="31"/>
  <c r="MRD12" i="31"/>
  <c r="MRE12" i="31"/>
  <c r="MRB12" i="31"/>
  <c r="MRA12" i="31"/>
  <c r="MQY12" i="31"/>
  <c r="MQZ12" i="31"/>
  <c r="MQW12" i="31"/>
  <c r="MQV12" i="31"/>
  <c r="MQT12" i="31"/>
  <c r="MQU12" i="31"/>
  <c r="MQQ12" i="31"/>
  <c r="MQP12" i="31"/>
  <c r="MQN12" i="31"/>
  <c r="MQO12" i="31"/>
  <c r="MQL12" i="31"/>
  <c r="MQK12" i="31"/>
  <c r="MQI12" i="31"/>
  <c r="MQJ12" i="31"/>
  <c r="MQG12" i="31"/>
  <c r="MQF12" i="31"/>
  <c r="MQD12" i="31"/>
  <c r="MQE12" i="31"/>
  <c r="MQA12" i="31"/>
  <c r="MPZ12" i="31"/>
  <c r="MPX12" i="31"/>
  <c r="MPY12" i="31"/>
  <c r="MPV12" i="31"/>
  <c r="MPU12" i="31"/>
  <c r="MPS12" i="31"/>
  <c r="MPT12" i="31"/>
  <c r="MPQ12" i="31"/>
  <c r="MPP12" i="31"/>
  <c r="MPN12" i="31"/>
  <c r="MPO12" i="31"/>
  <c r="MPK12" i="31"/>
  <c r="MPJ12" i="31"/>
  <c r="MPI12" i="31"/>
  <c r="MPH12" i="31"/>
  <c r="MPF12" i="31"/>
  <c r="MPE12" i="31"/>
  <c r="MPC12" i="31"/>
  <c r="MPD12" i="31"/>
  <c r="MPA12" i="31"/>
  <c r="MOZ12" i="31"/>
  <c r="MOX12" i="31"/>
  <c r="MOY12" i="31"/>
  <c r="MOU12" i="31"/>
  <c r="MOT12" i="31"/>
  <c r="MOR12" i="31"/>
  <c r="MOS12" i="31"/>
  <c r="MOP12" i="31"/>
  <c r="MOO12" i="31"/>
  <c r="MOM12" i="31"/>
  <c r="MON12" i="31"/>
  <c r="MOK12" i="31"/>
  <c r="MOJ12" i="31"/>
  <c r="MOH12" i="31"/>
  <c r="MOI12" i="31"/>
  <c r="MOE12" i="31"/>
  <c r="MOD12" i="31"/>
  <c r="MOB12" i="31"/>
  <c r="MOC12" i="31"/>
  <c r="MNZ12" i="31"/>
  <c r="MNY12" i="31"/>
  <c r="MNW12" i="31"/>
  <c r="MNX12" i="31"/>
  <c r="MNU12" i="31"/>
  <c r="MNT12" i="31"/>
  <c r="MNR12" i="31"/>
  <c r="MNS12" i="31"/>
  <c r="MNO12" i="31"/>
  <c r="MNN12" i="31"/>
  <c r="MNL12" i="31"/>
  <c r="MNM12" i="31"/>
  <c r="MNJ12" i="31"/>
  <c r="MNI12" i="31"/>
  <c r="MNG12" i="31"/>
  <c r="MNH12" i="31"/>
  <c r="MNE12" i="31"/>
  <c r="MND12" i="31"/>
  <c r="MNB12" i="31"/>
  <c r="MNC12" i="31"/>
  <c r="MMY12" i="31"/>
  <c r="MMX12" i="31"/>
  <c r="MMV12" i="31"/>
  <c r="MMW12" i="31"/>
  <c r="MMT12" i="31"/>
  <c r="MMS12" i="31"/>
  <c r="MMQ12" i="31"/>
  <c r="MMR12" i="31"/>
  <c r="MMO12" i="31"/>
  <c r="MMP12" i="31" s="1"/>
  <c r="MMN12" i="31"/>
  <c r="MML12" i="31"/>
  <c r="MMM12" i="31"/>
  <c r="MMI12" i="31"/>
  <c r="MMH12" i="31"/>
  <c r="MMF12" i="31"/>
  <c r="MMG12" i="31"/>
  <c r="MMD12" i="31"/>
  <c r="MMC12" i="31"/>
  <c r="MMA12" i="31"/>
  <c r="MMB12" i="31"/>
  <c r="MLY12" i="31"/>
  <c r="MLX12" i="31"/>
  <c r="MLV12" i="31"/>
  <c r="MLW12" i="31"/>
  <c r="MLS12" i="31"/>
  <c r="MLT12" i="31" s="1"/>
  <c r="MLR12" i="31"/>
  <c r="MLP12" i="31"/>
  <c r="MLQ12" i="31"/>
  <c r="MLN12" i="31"/>
  <c r="MLM12" i="31"/>
  <c r="MLK12" i="31"/>
  <c r="MLL12" i="31"/>
  <c r="MLI12" i="31"/>
  <c r="MLH12" i="31"/>
  <c r="MLF12" i="31"/>
  <c r="MLG12" i="31"/>
  <c r="MLC12" i="31"/>
  <c r="MLB12" i="31"/>
  <c r="MKZ12" i="31"/>
  <c r="MLA12" i="31"/>
  <c r="MKX12" i="31"/>
  <c r="MKW12" i="31"/>
  <c r="MKU12" i="31"/>
  <c r="MKV12" i="31"/>
  <c r="MKS12" i="31"/>
  <c r="MKR12" i="31"/>
  <c r="MKP12" i="31"/>
  <c r="MKQ12" i="31"/>
  <c r="MKM12" i="31"/>
  <c r="MKL12" i="31"/>
  <c r="MKJ12" i="31"/>
  <c r="MKK12" i="31"/>
  <c r="MKH12" i="31"/>
  <c r="MKG12" i="31"/>
  <c r="MKE12" i="31"/>
  <c r="MKF12" i="31"/>
  <c r="MKC12" i="31"/>
  <c r="MKD12" i="31" s="1"/>
  <c r="MKB12" i="31"/>
  <c r="MKA12" i="31"/>
  <c r="MJZ12" i="31"/>
  <c r="MJW12" i="31"/>
  <c r="MJV12" i="31"/>
  <c r="MJT12" i="31"/>
  <c r="MJU12" i="31"/>
  <c r="MJR12" i="31"/>
  <c r="MJQ12" i="31"/>
  <c r="MJO12" i="31"/>
  <c r="MJP12" i="31"/>
  <c r="MJM12" i="31"/>
  <c r="MJL12" i="31"/>
  <c r="MJJ12" i="31"/>
  <c r="MJK12" i="31"/>
  <c r="MJG12" i="31"/>
  <c r="MJF12" i="31"/>
  <c r="MJD12" i="31"/>
  <c r="MJE12" i="31"/>
  <c r="MJB12" i="31"/>
  <c r="MJA12" i="31"/>
  <c r="MIY12" i="31"/>
  <c r="MIZ12" i="31"/>
  <c r="MIW12" i="31"/>
  <c r="MIV12" i="31"/>
  <c r="MIT12" i="31"/>
  <c r="MIU12" i="31"/>
  <c r="MIQ12" i="31"/>
  <c r="MIR12" i="31" s="1"/>
  <c r="MIP12" i="31"/>
  <c r="MIN12" i="31"/>
  <c r="MIO12" i="31"/>
  <c r="MIL12" i="31"/>
  <c r="MIK12" i="31"/>
  <c r="MII12" i="31"/>
  <c r="MIJ12" i="31"/>
  <c r="MIG12" i="31"/>
  <c r="MIF12" i="31"/>
  <c r="MID12" i="31"/>
  <c r="MIE12" i="31"/>
  <c r="MIA12" i="31"/>
  <c r="MHZ12" i="31"/>
  <c r="MHX12" i="31"/>
  <c r="MHY12" i="31"/>
  <c r="MHV12" i="31"/>
  <c r="MHU12" i="31"/>
  <c r="MHS12" i="31"/>
  <c r="MHT12" i="31"/>
  <c r="MHQ12" i="31"/>
  <c r="MHP12" i="31"/>
  <c r="MHN12" i="31"/>
  <c r="MHO12" i="31"/>
  <c r="MHK12" i="31"/>
  <c r="MHJ12" i="31"/>
  <c r="MHH12" i="31"/>
  <c r="MHI12" i="31"/>
  <c r="MHF12" i="31"/>
  <c r="MHE12" i="31"/>
  <c r="MHC12" i="31"/>
  <c r="MHD12" i="31"/>
  <c r="MHA12" i="31"/>
  <c r="MGZ12" i="31"/>
  <c r="MGX12" i="31"/>
  <c r="MGY12" i="31"/>
  <c r="MGU12" i="31"/>
  <c r="MGT12" i="31"/>
  <c r="MGR12" i="31"/>
  <c r="MGS12" i="31"/>
  <c r="MGP12" i="31"/>
  <c r="MGO12" i="31"/>
  <c r="MGM12" i="31"/>
  <c r="MGN12" i="31"/>
  <c r="MGK12" i="31"/>
  <c r="MGJ12" i="31"/>
  <c r="MGH12" i="31"/>
  <c r="MGI12" i="31"/>
  <c r="MGE12" i="31"/>
  <c r="MGD12" i="31"/>
  <c r="MGB12" i="31"/>
  <c r="MGC12" i="31"/>
  <c r="MFZ12" i="31"/>
  <c r="MFY12" i="31"/>
  <c r="MFW12" i="31"/>
  <c r="MFX12" i="31"/>
  <c r="MFU12" i="31"/>
  <c r="MFT12" i="31"/>
  <c r="MFR12" i="31"/>
  <c r="MFS12" i="31"/>
  <c r="MFO12" i="31"/>
  <c r="MFN12" i="31"/>
  <c r="MFL12" i="31"/>
  <c r="MFM12" i="31"/>
  <c r="MFJ12" i="31"/>
  <c r="MFI12" i="31"/>
  <c r="MFG12" i="31"/>
  <c r="MFH12" i="31"/>
  <c r="MFE12" i="31"/>
  <c r="MFD12" i="31"/>
  <c r="MFB12" i="31"/>
  <c r="MFC12" i="31"/>
  <c r="MEY12" i="31"/>
  <c r="MEX12" i="31"/>
  <c r="MEV12" i="31"/>
  <c r="MEW12" i="31"/>
  <c r="MET12" i="31"/>
  <c r="MES12" i="31"/>
  <c r="MEQ12" i="31"/>
  <c r="MER12" i="31"/>
  <c r="MEO12" i="31"/>
  <c r="MEN12" i="31"/>
  <c r="MEL12" i="31"/>
  <c r="MEM12" i="31"/>
  <c r="MEI12" i="31"/>
  <c r="MEH12" i="31"/>
  <c r="MEF12" i="31"/>
  <c r="MEG12" i="31"/>
  <c r="MED12" i="31"/>
  <c r="MEC12" i="31"/>
  <c r="MEA12" i="31"/>
  <c r="MEB12" i="31"/>
  <c r="MDY12" i="31"/>
  <c r="MDX12" i="31"/>
  <c r="MDV12" i="31"/>
  <c r="MDW12" i="31"/>
  <c r="MDS12" i="31"/>
  <c r="MDR12" i="31"/>
  <c r="MDP12" i="31"/>
  <c r="MDQ12" i="31"/>
  <c r="MDN12" i="31"/>
  <c r="MDM12" i="31"/>
  <c r="MDK12" i="31"/>
  <c r="MDL12" i="31"/>
  <c r="MDI12" i="31"/>
  <c r="MDH12" i="31"/>
  <c r="MDF12" i="31"/>
  <c r="MDG12" i="31"/>
  <c r="MDC12" i="31"/>
  <c r="MDB12" i="31"/>
  <c r="MCZ12" i="31"/>
  <c r="MDA12" i="31"/>
  <c r="MCX12" i="31"/>
  <c r="MCW12" i="31"/>
  <c r="MCU12" i="31"/>
  <c r="MCV12" i="31"/>
  <c r="MCS12" i="31"/>
  <c r="MCR12" i="31"/>
  <c r="MCP12" i="31"/>
  <c r="MCQ12" i="31"/>
  <c r="MCM12" i="31"/>
  <c r="MCL12" i="31"/>
  <c r="MCJ12" i="31"/>
  <c r="MCK12" i="31"/>
  <c r="MCH12" i="31"/>
  <c r="MCG12" i="31"/>
  <c r="MCE12" i="31"/>
  <c r="MCF12" i="31"/>
  <c r="MCC12" i="31"/>
  <c r="MCB12" i="31"/>
  <c r="MBZ12" i="31"/>
  <c r="MCA12" i="31"/>
  <c r="MBW12" i="31"/>
  <c r="MBV12" i="31"/>
  <c r="MBT12" i="31"/>
  <c r="MBU12" i="31"/>
  <c r="MBR12" i="31"/>
  <c r="MBQ12" i="31"/>
  <c r="MBO12" i="31"/>
  <c r="MBP12" i="31"/>
  <c r="MBM12" i="31"/>
  <c r="MBL12" i="31"/>
  <c r="MBJ12" i="31"/>
  <c r="MBK12" i="31"/>
  <c r="MBG12" i="31"/>
  <c r="MBF12" i="31"/>
  <c r="MBD12" i="31"/>
  <c r="MBE12" i="31"/>
  <c r="MBB12" i="31"/>
  <c r="MBA12" i="31"/>
  <c r="MAY12" i="31"/>
  <c r="MAZ12" i="31"/>
  <c r="MAW12" i="31"/>
  <c r="MAV12" i="31"/>
  <c r="MAT12" i="31"/>
  <c r="MAU12" i="31"/>
  <c r="MAQ12" i="31"/>
  <c r="MAP12" i="31"/>
  <c r="MAN12" i="31"/>
  <c r="MAO12" i="31"/>
  <c r="MAL12" i="31"/>
  <c r="MAK12" i="31"/>
  <c r="MAI12" i="31"/>
  <c r="MAJ12" i="31"/>
  <c r="MAG12" i="31"/>
  <c r="MAF12" i="31"/>
  <c r="MAD12" i="31"/>
  <c r="MAE12" i="31"/>
  <c r="MAA12" i="31"/>
  <c r="LZZ12" i="31"/>
  <c r="LZX12" i="31"/>
  <c r="LZY12" i="31"/>
  <c r="LZV12" i="31"/>
  <c r="LZU12" i="31"/>
  <c r="LZS12" i="31"/>
  <c r="LZT12" i="31"/>
  <c r="LZQ12" i="31"/>
  <c r="LZP12" i="31"/>
  <c r="LZN12" i="31"/>
  <c r="LZO12" i="31"/>
  <c r="LZK12" i="31"/>
  <c r="LZJ12" i="31"/>
  <c r="LZH12" i="31"/>
  <c r="LZI12" i="31"/>
  <c r="LZF12" i="31"/>
  <c r="LZE12" i="31"/>
  <c r="LZC12" i="31"/>
  <c r="LZD12" i="31"/>
  <c r="LZA12" i="31"/>
  <c r="LYZ12" i="31"/>
  <c r="LYX12" i="31"/>
  <c r="LYY12" i="31"/>
  <c r="LYU12" i="31"/>
  <c r="LYT12" i="31"/>
  <c r="LYR12" i="31"/>
  <c r="LYS12" i="31"/>
  <c r="LYP12" i="31"/>
  <c r="LYO12" i="31"/>
  <c r="LYM12" i="31"/>
  <c r="LYN12" i="31"/>
  <c r="LYK12" i="31"/>
  <c r="LYJ12" i="31"/>
  <c r="LYH12" i="31"/>
  <c r="LYI12" i="31"/>
  <c r="LYE12" i="31"/>
  <c r="LYD12" i="31"/>
  <c r="LYB12" i="31"/>
  <c r="LYC12" i="31"/>
  <c r="LXZ12" i="31"/>
  <c r="LXY12" i="31"/>
  <c r="LXW12" i="31"/>
  <c r="LXX12" i="31"/>
  <c r="LXU12" i="31"/>
  <c r="LXT12" i="31"/>
  <c r="LXR12" i="31"/>
  <c r="LXS12" i="31"/>
  <c r="LXO12" i="31"/>
  <c r="LXN12" i="31"/>
  <c r="LXL12" i="31"/>
  <c r="LXM12" i="31"/>
  <c r="LXJ12" i="31"/>
  <c r="LXK12" i="31" s="1"/>
  <c r="LXI12" i="31"/>
  <c r="LXG12" i="31"/>
  <c r="LXH12" i="31"/>
  <c r="LXE12" i="31"/>
  <c r="LXD12" i="31"/>
  <c r="LXB12" i="31"/>
  <c r="LXC12" i="31"/>
  <c r="LWY12" i="31"/>
  <c r="LWX12" i="31"/>
  <c r="LWV12" i="31"/>
  <c r="LWW12" i="31"/>
  <c r="LWT12" i="31"/>
  <c r="LWS12" i="31"/>
  <c r="LWQ12" i="31"/>
  <c r="LWR12" i="31"/>
  <c r="LWO12" i="31"/>
  <c r="LWN12" i="31"/>
  <c r="LWL12" i="31"/>
  <c r="LWM12" i="31"/>
  <c r="LWI12" i="31"/>
  <c r="LWH12" i="31"/>
  <c r="LWF12" i="31"/>
  <c r="LWG12" i="31"/>
  <c r="LWD12" i="31"/>
  <c r="LWC12" i="31"/>
  <c r="LWA12" i="31"/>
  <c r="LWB12" i="31"/>
  <c r="LVY12" i="31"/>
  <c r="LVX12" i="31"/>
  <c r="LVV12" i="31"/>
  <c r="LVW12" i="31"/>
  <c r="LVS12" i="31"/>
  <c r="LVR12" i="31"/>
  <c r="LVP12" i="31"/>
  <c r="LVQ12" i="31"/>
  <c r="LVN12" i="31"/>
  <c r="LVM12" i="31"/>
  <c r="LVK12" i="31"/>
  <c r="LVL12" i="31"/>
  <c r="LVI12" i="31"/>
  <c r="LVH12" i="31"/>
  <c r="LVF12" i="31"/>
  <c r="LVG12" i="31"/>
  <c r="LVC12" i="31"/>
  <c r="LVB12" i="31"/>
  <c r="LUZ12" i="31"/>
  <c r="LVA12" i="31"/>
  <c r="LUX12" i="31"/>
  <c r="LUW12" i="31"/>
  <c r="LUU12" i="31"/>
  <c r="LUV12" i="31"/>
  <c r="LUS12" i="31"/>
  <c r="LUR12" i="31"/>
  <c r="LUP12" i="31"/>
  <c r="LUQ12" i="31"/>
  <c r="LUM12" i="31"/>
  <c r="LUL12" i="31"/>
  <c r="LUJ12" i="31"/>
  <c r="LUK12" i="31"/>
  <c r="LUH12" i="31"/>
  <c r="LUG12" i="31"/>
  <c r="LUE12" i="31"/>
  <c r="LUF12" i="31"/>
  <c r="LUC12" i="31"/>
  <c r="LUB12" i="31"/>
  <c r="LTZ12" i="31"/>
  <c r="LUA12" i="31"/>
  <c r="LTW12" i="31"/>
  <c r="LTV12" i="31"/>
  <c r="LTT12" i="31"/>
  <c r="LTU12" i="31"/>
  <c r="LTR12" i="31"/>
  <c r="LTQ12" i="31"/>
  <c r="LTO12" i="31"/>
  <c r="LTP12" i="31"/>
  <c r="LTM12" i="31"/>
  <c r="LTL12" i="31"/>
  <c r="LTJ12" i="31"/>
  <c r="LTK12" i="31"/>
  <c r="LTG12" i="31"/>
  <c r="LTF12" i="31"/>
  <c r="LTE12" i="31"/>
  <c r="LTD12" i="31"/>
  <c r="LTB12" i="31"/>
  <c r="LTA12" i="31"/>
  <c r="LSY12" i="31"/>
  <c r="LSZ12" i="31"/>
  <c r="LSW12" i="31"/>
  <c r="LSV12" i="31"/>
  <c r="LST12" i="31"/>
  <c r="LSU12" i="31"/>
  <c r="LSQ12" i="31"/>
  <c r="LSP12" i="31"/>
  <c r="LSN12" i="31"/>
  <c r="LSO12" i="31"/>
  <c r="LSL12" i="31"/>
  <c r="LSK12" i="31"/>
  <c r="LSI12" i="31"/>
  <c r="LSJ12" i="31"/>
  <c r="LSG12" i="31"/>
  <c r="LSF12" i="31"/>
  <c r="LSD12" i="31"/>
  <c r="LSE12" i="31"/>
  <c r="LSA12" i="31"/>
  <c r="LRZ12" i="31"/>
  <c r="LRX12" i="31"/>
  <c r="LRY12" i="31"/>
  <c r="LRV12" i="31"/>
  <c r="LRU12" i="31"/>
  <c r="LRS12" i="31"/>
  <c r="LRT12" i="31"/>
  <c r="LRQ12" i="31"/>
  <c r="LRP12" i="31"/>
  <c r="LRN12" i="31"/>
  <c r="LRO12" i="31"/>
  <c r="LRK12" i="31"/>
  <c r="LRL12" i="31" s="1"/>
  <c r="LRJ12" i="31"/>
  <c r="LRH12" i="31"/>
  <c r="LRI12" i="31"/>
  <c r="LRF12" i="31"/>
  <c r="LRE12" i="31"/>
  <c r="LRC12" i="31"/>
  <c r="LRD12" i="31"/>
  <c r="LRA12" i="31"/>
  <c r="LQZ12" i="31"/>
  <c r="LQX12" i="31"/>
  <c r="LQY12" i="31"/>
  <c r="LQU12" i="31"/>
  <c r="LQT12" i="31"/>
  <c r="LQR12" i="31"/>
  <c r="LQS12" i="31"/>
  <c r="LQP12" i="31"/>
  <c r="LQO12" i="31"/>
  <c r="LQM12" i="31"/>
  <c r="LQN12" i="31"/>
  <c r="LQK12" i="31"/>
  <c r="LQJ12" i="31"/>
  <c r="LQH12" i="31"/>
  <c r="LQI12" i="31"/>
  <c r="LQE12" i="31"/>
  <c r="LQD12" i="31"/>
  <c r="LQB12" i="31"/>
  <c r="LQC12" i="31"/>
  <c r="LPZ12" i="31"/>
  <c r="LPY12" i="31"/>
  <c r="LPW12" i="31"/>
  <c r="LPX12" i="31"/>
  <c r="LPU12" i="31"/>
  <c r="LPT12" i="31"/>
  <c r="LPR12" i="31"/>
  <c r="LPS12" i="31"/>
  <c r="LPO12" i="31"/>
  <c r="LPN12" i="31"/>
  <c r="LPL12" i="31"/>
  <c r="LPM12" i="31"/>
  <c r="LPJ12" i="31"/>
  <c r="LPI12" i="31"/>
  <c r="LPG12" i="31"/>
  <c r="LPH12" i="31"/>
  <c r="LPE12" i="31"/>
  <c r="LPD12" i="31"/>
  <c r="LPC12" i="31"/>
  <c r="LPB12" i="31"/>
  <c r="LOY12" i="31"/>
  <c r="LOZ12" i="31" s="1"/>
  <c r="LOX12" i="31"/>
  <c r="LOW12" i="31"/>
  <c r="LOV12" i="31"/>
  <c r="LOT12" i="31"/>
  <c r="LOS12" i="31"/>
  <c r="LOQ12" i="31"/>
  <c r="LOR12" i="31"/>
  <c r="LOO12" i="31"/>
  <c r="LON12" i="31"/>
  <c r="LOL12" i="31"/>
  <c r="LOM12" i="31"/>
  <c r="LOI12" i="31"/>
  <c r="LOH12" i="31"/>
  <c r="LOF12" i="31"/>
  <c r="LOG12" i="31"/>
  <c r="LOD12" i="31"/>
  <c r="LOC12" i="31"/>
  <c r="LOA12" i="31"/>
  <c r="LOB12" i="31"/>
  <c r="LNY12" i="31"/>
  <c r="LNX12" i="31"/>
  <c r="LNV12" i="31"/>
  <c r="LNW12" i="31"/>
  <c r="LNS12" i="31"/>
  <c r="LNT12" i="31" s="1"/>
  <c r="LNR12" i="31"/>
  <c r="LNP12" i="31"/>
  <c r="LNQ12" i="31"/>
  <c r="LNN12" i="31"/>
  <c r="LNM12" i="31"/>
  <c r="LNK12" i="31"/>
  <c r="LNL12" i="31"/>
  <c r="LNI12" i="31"/>
  <c r="LNH12" i="31"/>
  <c r="LNF12" i="31"/>
  <c r="LNG12" i="31"/>
  <c r="LNC12" i="31"/>
  <c r="LNB12" i="31"/>
  <c r="LMZ12" i="31"/>
  <c r="LNA12" i="31"/>
  <c r="LMX12" i="31"/>
  <c r="LMW12" i="31"/>
  <c r="LMU12" i="31"/>
  <c r="LMV12" i="31"/>
  <c r="LMS12" i="31"/>
  <c r="LMR12" i="31"/>
  <c r="LMP12" i="31"/>
  <c r="LMQ12" i="31"/>
  <c r="LMM12" i="31"/>
  <c r="LML12" i="31"/>
  <c r="LMJ12" i="31"/>
  <c r="LMK12" i="31"/>
  <c r="LMH12" i="31"/>
  <c r="LMG12" i="31"/>
  <c r="LME12" i="31"/>
  <c r="LMF12" i="31"/>
  <c r="LMC12" i="31"/>
  <c r="LMB12" i="31"/>
  <c r="LLZ12" i="31"/>
  <c r="LMA12" i="31"/>
  <c r="LLW12" i="31"/>
  <c r="LLV12" i="31"/>
  <c r="LLT12" i="31"/>
  <c r="LLU12" i="31"/>
  <c r="LLR12" i="31"/>
  <c r="LLQ12" i="31"/>
  <c r="LLO12" i="31"/>
  <c r="LLP12" i="31"/>
  <c r="LLM12" i="31"/>
  <c r="LLL12" i="31"/>
  <c r="LLJ12" i="31"/>
  <c r="LLK12" i="31"/>
  <c r="LLG12" i="31"/>
  <c r="LLF12" i="31"/>
  <c r="LLD12" i="31"/>
  <c r="LLE12" i="31"/>
  <c r="LLB12" i="31"/>
  <c r="LLA12" i="31"/>
  <c r="LKY12" i="31"/>
  <c r="LKZ12" i="31"/>
  <c r="LKW12" i="31"/>
  <c r="LKV12" i="31"/>
  <c r="LKT12" i="31"/>
  <c r="LKU12" i="31"/>
  <c r="LKQ12" i="31"/>
  <c r="LKP12" i="31"/>
  <c r="LKO12" i="31"/>
  <c r="LKN12" i="31"/>
  <c r="LKL12" i="31"/>
  <c r="LKK12" i="31"/>
  <c r="LKI12" i="31"/>
  <c r="LKJ12" i="31"/>
  <c r="LKG12" i="31"/>
  <c r="LKF12" i="31"/>
  <c r="LKE12" i="31"/>
  <c r="LKD12" i="31"/>
  <c r="LKA12" i="31"/>
  <c r="LJZ12" i="31"/>
  <c r="LJX12" i="31"/>
  <c r="LJY12" i="31"/>
  <c r="LJV12" i="31"/>
  <c r="LJU12" i="31"/>
  <c r="LJS12" i="31"/>
  <c r="LJT12" i="31"/>
  <c r="LJQ12" i="31"/>
  <c r="LJP12" i="31"/>
  <c r="LJN12" i="31"/>
  <c r="LJO12" i="31"/>
  <c r="LJK12" i="31"/>
  <c r="LJJ12" i="31"/>
  <c r="LJH12" i="31"/>
  <c r="LJI12" i="31"/>
  <c r="LJF12" i="31"/>
  <c r="LJG12" i="31" s="1"/>
  <c r="LJE12" i="31"/>
  <c r="LJC12" i="31"/>
  <c r="LJD12" i="31"/>
  <c r="LJA12" i="31"/>
  <c r="LIZ12" i="31"/>
  <c r="LIX12" i="31"/>
  <c r="LIY12" i="31"/>
  <c r="LIU12" i="31"/>
  <c r="LIT12" i="31"/>
  <c r="LIR12" i="31"/>
  <c r="LIS12" i="31"/>
  <c r="LIP12" i="31"/>
  <c r="LIO12" i="31"/>
  <c r="LIM12" i="31"/>
  <c r="LIN12" i="31"/>
  <c r="LIK12" i="31"/>
  <c r="LIJ12" i="31"/>
  <c r="LIH12" i="31"/>
  <c r="LII12" i="31"/>
  <c r="LIE12" i="31"/>
  <c r="LID12" i="31"/>
  <c r="LIB12" i="31"/>
  <c r="LIC12" i="31"/>
  <c r="LHZ12" i="31"/>
  <c r="LHY12" i="31"/>
  <c r="LHW12" i="31"/>
  <c r="LHX12" i="31"/>
  <c r="LHU12" i="31"/>
  <c r="LHT12" i="31"/>
  <c r="LHR12" i="31"/>
  <c r="LHS12" i="31"/>
  <c r="LHO12" i="31"/>
  <c r="LHN12" i="31"/>
  <c r="LHL12" i="31"/>
  <c r="LHM12" i="31"/>
  <c r="LHJ12" i="31"/>
  <c r="LHI12" i="31"/>
  <c r="LHG12" i="31"/>
  <c r="LHH12" i="31"/>
  <c r="LHE12" i="31"/>
  <c r="LHD12" i="31"/>
  <c r="LHB12" i="31"/>
  <c r="LHC12" i="31"/>
  <c r="LGY12" i="31"/>
  <c r="LGX12" i="31"/>
  <c r="LGV12" i="31"/>
  <c r="LGW12" i="31"/>
  <c r="LGT12" i="31"/>
  <c r="LGS12" i="31"/>
  <c r="LGQ12" i="31"/>
  <c r="LGR12" i="31"/>
  <c r="LGO12" i="31"/>
  <c r="LGN12" i="31"/>
  <c r="LGL12" i="31"/>
  <c r="LGM12" i="31"/>
  <c r="LGI12" i="31"/>
  <c r="LGH12" i="31"/>
  <c r="LGF12" i="31"/>
  <c r="LGG12" i="31"/>
  <c r="LGD12" i="31"/>
  <c r="LGC12" i="31"/>
  <c r="LGB12" i="31"/>
  <c r="LGA12" i="31"/>
  <c r="LFY12" i="31"/>
  <c r="LFX12" i="31"/>
  <c r="LFV12" i="31"/>
  <c r="LFW12" i="31"/>
  <c r="LFS12" i="31"/>
  <c r="LFR12" i="31"/>
  <c r="LFP12" i="31"/>
  <c r="LFQ12" i="31"/>
  <c r="LFN12" i="31"/>
  <c r="LFM12" i="31"/>
  <c r="LFK12" i="31"/>
  <c r="LFL12" i="31"/>
  <c r="LFI12" i="31"/>
  <c r="LFH12" i="31"/>
  <c r="LFF12" i="31"/>
  <c r="LFG12" i="31"/>
  <c r="LFC12" i="31"/>
  <c r="LFB12" i="31"/>
  <c r="LEZ12" i="31"/>
  <c r="LFA12" i="31"/>
  <c r="LEX12" i="31"/>
  <c r="LEW12" i="31"/>
  <c r="LEU12" i="31"/>
  <c r="LEV12" i="31"/>
  <c r="LES12" i="31"/>
  <c r="LER12" i="31"/>
  <c r="LEP12" i="31"/>
  <c r="LEQ12" i="31"/>
  <c r="LEM12" i="31"/>
  <c r="LEL12" i="31"/>
  <c r="LEJ12" i="31"/>
  <c r="LEK12" i="31"/>
  <c r="LEH12" i="31"/>
  <c r="LEG12" i="31"/>
  <c r="LEE12" i="31"/>
  <c r="LEF12" i="31"/>
  <c r="LEC12" i="31"/>
  <c r="LEB12" i="31"/>
  <c r="LDZ12" i="31"/>
  <c r="LEA12" i="31"/>
  <c r="LDW12" i="31"/>
  <c r="LDV12" i="31"/>
  <c r="LDT12" i="31"/>
  <c r="LDU12" i="31"/>
  <c r="LDR12" i="31"/>
  <c r="LDQ12" i="31"/>
  <c r="LDO12" i="31"/>
  <c r="LDP12" i="31"/>
  <c r="LDM12" i="31"/>
  <c r="LDL12" i="31"/>
  <c r="LDJ12" i="31"/>
  <c r="LDK12" i="31"/>
  <c r="LDG12" i="31"/>
  <c r="LDF12" i="31"/>
  <c r="LDD12" i="31"/>
  <c r="LDE12" i="31"/>
  <c r="LDB12" i="31"/>
  <c r="LDA12" i="31"/>
  <c r="LCY12" i="31"/>
  <c r="LCZ12" i="31"/>
  <c r="LCW12" i="31"/>
  <c r="LCV12" i="31"/>
  <c r="LCT12" i="31"/>
  <c r="LCU12" i="31"/>
  <c r="LCQ12" i="31"/>
  <c r="LCP12" i="31"/>
  <c r="LCN12" i="31"/>
  <c r="LCO12" i="31"/>
  <c r="LCL12" i="31"/>
  <c r="LCK12" i="31"/>
  <c r="LCI12" i="31"/>
  <c r="LCJ12" i="31"/>
  <c r="LCG12" i="31"/>
  <c r="LCF12" i="31"/>
  <c r="LCD12" i="31"/>
  <c r="LCE12" i="31"/>
  <c r="LCA12" i="31"/>
  <c r="LBZ12" i="31"/>
  <c r="LBX12" i="31"/>
  <c r="LBY12" i="31"/>
  <c r="LBV12" i="31"/>
  <c r="LBU12" i="31"/>
  <c r="LBS12" i="31"/>
  <c r="LBT12" i="31"/>
  <c r="LBQ12" i="31"/>
  <c r="LBP12" i="31"/>
  <c r="LBN12" i="31"/>
  <c r="LBO12" i="31"/>
  <c r="LBK12" i="31"/>
  <c r="LBJ12" i="31"/>
  <c r="LBI12" i="31"/>
  <c r="LBH12" i="31"/>
  <c r="LBF12" i="31"/>
  <c r="LBE12" i="31"/>
  <c r="LBC12" i="31"/>
  <c r="LBD12" i="31"/>
  <c r="LBA12" i="31"/>
  <c r="LAZ12" i="31"/>
  <c r="LAX12" i="31"/>
  <c r="LAY12" i="31"/>
  <c r="LAU12" i="31"/>
  <c r="LAT12" i="31"/>
  <c r="LAR12" i="31"/>
  <c r="LAS12" i="31"/>
  <c r="LAP12" i="31"/>
  <c r="LAO12" i="31"/>
  <c r="LAM12" i="31"/>
  <c r="LAN12" i="31"/>
  <c r="LAK12" i="31"/>
  <c r="LAJ12" i="31"/>
  <c r="LAH12" i="31"/>
  <c r="LAI12" i="31"/>
  <c r="LAE12" i="31"/>
  <c r="LAD12" i="31"/>
  <c r="LAB12" i="31"/>
  <c r="LAC12" i="31"/>
  <c r="KZZ12" i="31"/>
  <c r="KZY12" i="31"/>
  <c r="KZW12" i="31"/>
  <c r="KZX12" i="31"/>
  <c r="KZU12" i="31"/>
  <c r="KZT12" i="31"/>
  <c r="KZR12" i="31"/>
  <c r="KZS12" i="31"/>
  <c r="KZO12" i="31"/>
  <c r="KZN12" i="31"/>
  <c r="KZL12" i="31"/>
  <c r="KZM12" i="31"/>
  <c r="KZJ12" i="31"/>
  <c r="KZI12" i="31"/>
  <c r="KZG12" i="31"/>
  <c r="KZH12" i="31"/>
  <c r="KZE12" i="31"/>
  <c r="KZD12" i="31"/>
  <c r="KZB12" i="31"/>
  <c r="KZC12" i="31"/>
  <c r="KYY12" i="31"/>
  <c r="KYX12" i="31"/>
  <c r="KYV12" i="31"/>
  <c r="KYW12" i="31"/>
  <c r="KYT12" i="31"/>
  <c r="KYS12" i="31"/>
  <c r="KYQ12" i="31"/>
  <c r="KYR12" i="31"/>
  <c r="KYO12" i="31"/>
  <c r="KYN12" i="31"/>
  <c r="KYL12" i="31"/>
  <c r="KYM12" i="31"/>
  <c r="KYI12" i="31"/>
  <c r="KYH12" i="31"/>
  <c r="KYF12" i="31"/>
  <c r="KYG12" i="31"/>
  <c r="KYD12" i="31"/>
  <c r="KYC12" i="31"/>
  <c r="KYA12" i="31"/>
  <c r="KYB12" i="31"/>
  <c r="KXY12" i="31"/>
  <c r="KXX12" i="31"/>
  <c r="KXV12" i="31"/>
  <c r="KXW12" i="31"/>
  <c r="KXS12" i="31"/>
  <c r="KXR12" i="31"/>
  <c r="KXP12" i="31"/>
  <c r="KXQ12" i="31"/>
  <c r="KXN12" i="31"/>
  <c r="KXM12" i="31"/>
  <c r="KXK12" i="31"/>
  <c r="KXL12" i="31"/>
  <c r="KXI12" i="31"/>
  <c r="KXH12" i="31"/>
  <c r="KXF12" i="31"/>
  <c r="KXG12" i="31"/>
  <c r="KXC12" i="31"/>
  <c r="KXB12" i="31"/>
  <c r="KWZ12" i="31"/>
  <c r="KXA12" i="31"/>
  <c r="KWX12" i="31"/>
  <c r="KWW12" i="31"/>
  <c r="KWV12" i="31"/>
  <c r="KWU12" i="31"/>
  <c r="KWS12" i="31"/>
  <c r="KWR12" i="31"/>
  <c r="KWP12" i="31"/>
  <c r="KWQ12" i="31"/>
  <c r="KWM12" i="31"/>
  <c r="KWL12" i="31"/>
  <c r="KWJ12" i="31"/>
  <c r="KWK12" i="31"/>
  <c r="KWH12" i="31"/>
  <c r="KWG12" i="31"/>
  <c r="KWE12" i="31"/>
  <c r="KWF12" i="31"/>
  <c r="KWC12" i="31"/>
  <c r="KWB12" i="31"/>
  <c r="KVZ12" i="31"/>
  <c r="KWA12" i="31"/>
  <c r="KVW12" i="31"/>
  <c r="KVV12" i="31"/>
  <c r="KVT12" i="31"/>
  <c r="KVU12" i="31"/>
  <c r="KVR12" i="31"/>
  <c r="KVQ12" i="31"/>
  <c r="KVO12" i="31"/>
  <c r="KVP12" i="31"/>
  <c r="KVM12" i="31"/>
  <c r="KVN12" i="31" s="1"/>
  <c r="KVL12" i="31"/>
  <c r="KVJ12" i="31"/>
  <c r="KVK12" i="31"/>
  <c r="KVG12" i="31"/>
  <c r="KVF12" i="31"/>
  <c r="KVD12" i="31"/>
  <c r="KVE12" i="31"/>
  <c r="KVB12" i="31"/>
  <c r="KVA12" i="31"/>
  <c r="KUY12" i="31"/>
  <c r="KUZ12" i="31"/>
  <c r="KUW12" i="31"/>
  <c r="KUV12" i="31"/>
  <c r="KUT12" i="31"/>
  <c r="KUU12" i="31"/>
  <c r="KUQ12" i="31"/>
  <c r="KUP12" i="31"/>
  <c r="KUN12" i="31"/>
  <c r="KUO12" i="31"/>
  <c r="KUL12" i="31"/>
  <c r="KUK12" i="31"/>
  <c r="KUI12" i="31"/>
  <c r="KUJ12" i="31"/>
  <c r="KUG12" i="31"/>
  <c r="KUF12" i="31"/>
  <c r="KUD12" i="31"/>
  <c r="KUE12" i="31"/>
  <c r="KUA12" i="31"/>
  <c r="KTZ12" i="31"/>
  <c r="KTX12" i="31"/>
  <c r="KTY12" i="31"/>
  <c r="KTV12" i="31"/>
  <c r="KTU12" i="31"/>
  <c r="KTS12" i="31"/>
  <c r="KTT12" i="31"/>
  <c r="KTQ12" i="31"/>
  <c r="KTP12" i="31"/>
  <c r="KTN12" i="31"/>
  <c r="KTO12" i="31"/>
  <c r="KTK12" i="31"/>
  <c r="KTJ12" i="31"/>
  <c r="KTH12" i="31"/>
  <c r="KTI12" i="31"/>
  <c r="KTF12" i="31"/>
  <c r="KTE12" i="31"/>
  <c r="KTC12" i="31"/>
  <c r="KTD12" i="31"/>
  <c r="KTA12" i="31"/>
  <c r="KSZ12" i="31"/>
  <c r="KSX12" i="31"/>
  <c r="KSY12" i="31"/>
  <c r="KSU12" i="31"/>
  <c r="KST12" i="31"/>
  <c r="KSR12" i="31"/>
  <c r="KSS12" i="31"/>
  <c r="KSP12" i="31"/>
  <c r="KSO12" i="31"/>
  <c r="KSM12" i="31"/>
  <c r="KSN12" i="31"/>
  <c r="KSK12" i="31"/>
  <c r="KSJ12" i="31"/>
  <c r="KSH12" i="31"/>
  <c r="KSI12" i="31"/>
  <c r="KSE12" i="31"/>
  <c r="KSD12" i="31"/>
  <c r="KSB12" i="31"/>
  <c r="KSC12" i="31"/>
  <c r="KRZ12" i="31"/>
  <c r="KRY12" i="31"/>
  <c r="KRX12" i="31"/>
  <c r="KRW12" i="31"/>
  <c r="KRU12" i="31"/>
  <c r="KRT12" i="31"/>
  <c r="KRS12" i="31"/>
  <c r="KRR12" i="31"/>
  <c r="KRO12" i="31"/>
  <c r="KRN12" i="31"/>
  <c r="KRL12" i="31"/>
  <c r="KRM12" i="31"/>
  <c r="KRJ12" i="31"/>
  <c r="KRI12" i="31"/>
  <c r="KRG12" i="31"/>
  <c r="KRH12" i="31"/>
  <c r="KRE12" i="31"/>
  <c r="KRD12" i="31"/>
  <c r="KRB12" i="31"/>
  <c r="KRC12" i="31"/>
  <c r="KQY12" i="31"/>
  <c r="KQX12" i="31"/>
  <c r="KQV12" i="31"/>
  <c r="KQW12" i="31"/>
  <c r="KQT12" i="31"/>
  <c r="KQS12" i="31"/>
  <c r="KQQ12" i="31"/>
  <c r="KQR12" i="31"/>
  <c r="KQO12" i="31"/>
  <c r="KQN12" i="31"/>
  <c r="KQL12" i="31"/>
  <c r="KQM12" i="31"/>
  <c r="KQI12" i="31"/>
  <c r="KQH12" i="31"/>
  <c r="KQF12" i="31"/>
  <c r="KQG12" i="31"/>
  <c r="KQD12" i="31"/>
  <c r="KQC12" i="31"/>
  <c r="KQA12" i="31"/>
  <c r="KQB12" i="31"/>
  <c r="KPY12" i="31"/>
  <c r="KPX12" i="31"/>
  <c r="KPV12" i="31"/>
  <c r="KPW12" i="31"/>
  <c r="KPS12" i="31"/>
  <c r="KPR12" i="31"/>
  <c r="KPP12" i="31"/>
  <c r="KPQ12" i="31"/>
  <c r="KPN12" i="31"/>
  <c r="KPM12" i="31"/>
  <c r="KPK12" i="31"/>
  <c r="KPL12" i="31"/>
  <c r="KPI12" i="31"/>
  <c r="KPH12" i="31"/>
  <c r="KPF12" i="31"/>
  <c r="KPG12" i="31"/>
  <c r="KPC12" i="31"/>
  <c r="KPB12" i="31"/>
  <c r="KOZ12" i="31"/>
  <c r="KPA12" i="31"/>
  <c r="KOX12" i="31"/>
  <c r="KOW12" i="31"/>
  <c r="KOU12" i="31"/>
  <c r="KOV12" i="31"/>
  <c r="KOS12" i="31"/>
  <c r="KOR12" i="31"/>
  <c r="KOP12" i="31"/>
  <c r="KOQ12" i="31"/>
  <c r="KOM12" i="31"/>
  <c r="KOL12" i="31"/>
  <c r="KOJ12" i="31"/>
  <c r="KOK12" i="31"/>
  <c r="KOH12" i="31"/>
  <c r="KOG12" i="31"/>
  <c r="KOE12" i="31"/>
  <c r="KOF12" i="31"/>
  <c r="KOC12" i="31"/>
  <c r="KOB12" i="31"/>
  <c r="KNZ12" i="31"/>
  <c r="KOA12" i="31"/>
  <c r="KNW12" i="31"/>
  <c r="KNV12" i="31"/>
  <c r="KNT12" i="31"/>
  <c r="KNU12" i="31"/>
  <c r="KNR12" i="31"/>
  <c r="KNQ12" i="31"/>
  <c r="KNP12" i="31"/>
  <c r="KNO12" i="31"/>
  <c r="KNM12" i="31"/>
  <c r="KNL12" i="31"/>
  <c r="KNJ12" i="31"/>
  <c r="KNK12" i="31"/>
  <c r="KNG12" i="31"/>
  <c r="KNF12" i="31"/>
  <c r="KND12" i="31"/>
  <c r="KNE12" i="31"/>
  <c r="KNB12" i="31"/>
  <c r="KNA12" i="31"/>
  <c r="KMY12" i="31"/>
  <c r="KMZ12" i="31"/>
  <c r="KMW12" i="31"/>
  <c r="KMV12" i="31"/>
  <c r="KMT12" i="31"/>
  <c r="KMU12" i="31"/>
  <c r="KMQ12" i="31"/>
  <c r="KMP12" i="31"/>
  <c r="KMN12" i="31"/>
  <c r="KMO12" i="31"/>
  <c r="KML12" i="31"/>
  <c r="KMK12" i="31"/>
  <c r="KMJ12" i="31"/>
  <c r="KMI12" i="31"/>
  <c r="KMG12" i="31"/>
  <c r="KMF12" i="31"/>
  <c r="KMD12" i="31"/>
  <c r="KME12" i="31"/>
  <c r="KMA12" i="31"/>
  <c r="KLZ12" i="31"/>
  <c r="KLX12" i="31"/>
  <c r="KLY12" i="31"/>
  <c r="KLV12" i="31"/>
  <c r="KLU12" i="31"/>
  <c r="KLS12" i="31"/>
  <c r="KLT12" i="31"/>
  <c r="KLQ12" i="31"/>
  <c r="KLR12" i="31" s="1"/>
  <c r="KLP12" i="31"/>
  <c r="KLN12" i="31"/>
  <c r="KLO12" i="31"/>
  <c r="KLK12" i="31"/>
  <c r="KLJ12" i="31"/>
  <c r="KLH12" i="31"/>
  <c r="KLI12" i="31"/>
  <c r="KLF12" i="31"/>
  <c r="KLE12" i="31"/>
  <c r="KLC12" i="31"/>
  <c r="KLD12" i="31"/>
  <c r="KLA12" i="31"/>
  <c r="KKZ12" i="31"/>
  <c r="KKX12" i="31"/>
  <c r="KKY12" i="31"/>
  <c r="KKU12" i="31"/>
  <c r="KKT12" i="31"/>
  <c r="KKR12" i="31"/>
  <c r="KKS12" i="31"/>
  <c r="KKP12" i="31"/>
  <c r="KKO12" i="31"/>
  <c r="KKM12" i="31"/>
  <c r="KKN12" i="31"/>
  <c r="KKK12" i="31"/>
  <c r="KKJ12" i="31"/>
  <c r="KKH12" i="31"/>
  <c r="KKI12" i="31"/>
  <c r="KKE12" i="31"/>
  <c r="KKD12" i="31"/>
  <c r="KKB12" i="31"/>
  <c r="KKC12" i="31"/>
  <c r="KJZ12" i="31"/>
  <c r="KJY12" i="31"/>
  <c r="KJW12" i="31"/>
  <c r="KJX12" i="31"/>
  <c r="KJU12" i="31"/>
  <c r="KJT12" i="31"/>
  <c r="KJR12" i="31"/>
  <c r="KJS12" i="31"/>
  <c r="KJO12" i="31"/>
  <c r="KJN12" i="31"/>
  <c r="KJL12" i="31"/>
  <c r="KJM12" i="31"/>
  <c r="KJJ12" i="31"/>
  <c r="KJI12" i="31"/>
  <c r="KJG12" i="31"/>
  <c r="KJH12" i="31"/>
  <c r="KJE12" i="31"/>
  <c r="KJD12" i="31"/>
  <c r="KJB12" i="31"/>
  <c r="KJC12" i="31"/>
  <c r="KIY12" i="31"/>
  <c r="KIX12" i="31"/>
  <c r="KIV12" i="31"/>
  <c r="KIW12" i="31"/>
  <c r="KIT12" i="31"/>
  <c r="KIS12" i="31"/>
  <c r="KIQ12" i="31"/>
  <c r="KIR12" i="31"/>
  <c r="KIO12" i="31"/>
  <c r="KIN12" i="31"/>
  <c r="KIL12" i="31"/>
  <c r="KIM12" i="31"/>
  <c r="KII12" i="31"/>
  <c r="KIH12" i="31"/>
  <c r="KIF12" i="31"/>
  <c r="KIG12" i="31"/>
  <c r="KID12" i="31"/>
  <c r="KIC12" i="31"/>
  <c r="KIA12" i="31"/>
  <c r="KIB12" i="31"/>
  <c r="KHY12" i="31"/>
  <c r="KHX12" i="31"/>
  <c r="KHV12" i="31"/>
  <c r="KHW12" i="31"/>
  <c r="KHS12" i="31"/>
  <c r="KHR12" i="31"/>
  <c r="KHP12" i="31"/>
  <c r="KHQ12" i="31"/>
  <c r="KHN12" i="31"/>
  <c r="KHM12" i="31"/>
  <c r="KHK12" i="31"/>
  <c r="KHL12" i="31"/>
  <c r="KHI12" i="31"/>
  <c r="KHH12" i="31"/>
  <c r="KHF12" i="31"/>
  <c r="KHG12" i="31"/>
  <c r="KHC12" i="31"/>
  <c r="KHB12" i="31"/>
  <c r="KGZ12" i="31"/>
  <c r="KHA12" i="31"/>
  <c r="KGX12" i="31"/>
  <c r="KGW12" i="31"/>
  <c r="KGU12" i="31"/>
  <c r="KGV12" i="31"/>
  <c r="KGS12" i="31"/>
  <c r="KGR12" i="31"/>
  <c r="KGP12" i="31"/>
  <c r="KGQ12" i="31"/>
  <c r="KGM12" i="31"/>
  <c r="KGN12" i="31" s="1"/>
  <c r="KGL12" i="31"/>
  <c r="KGK12" i="31"/>
  <c r="KGJ12" i="31"/>
  <c r="KGH12" i="31"/>
  <c r="KGG12" i="31"/>
  <c r="KGE12" i="31"/>
  <c r="KGF12" i="31"/>
  <c r="KGC12" i="31"/>
  <c r="KGB12" i="31"/>
  <c r="KFZ12" i="31"/>
  <c r="KGA12" i="31"/>
  <c r="KFW12" i="31"/>
  <c r="KFV12" i="31"/>
  <c r="KFT12" i="31"/>
  <c r="KFU12" i="31"/>
  <c r="KFR12" i="31"/>
  <c r="KFQ12" i="31"/>
  <c r="KFO12" i="31"/>
  <c r="KFP12" i="31"/>
  <c r="KFM12" i="31"/>
  <c r="KFL12" i="31"/>
  <c r="KFJ12" i="31"/>
  <c r="KFK12" i="31"/>
  <c r="KFG12" i="31"/>
  <c r="KFF12" i="31"/>
  <c r="KFD12" i="31"/>
  <c r="KFE12" i="31"/>
  <c r="KFB12" i="31"/>
  <c r="KFA12" i="31"/>
  <c r="KEY12" i="31"/>
  <c r="KEZ12" i="31"/>
  <c r="KEW12" i="31"/>
  <c r="KEX12" i="31" s="1"/>
  <c r="KEV12" i="31"/>
  <c r="KET12" i="31"/>
  <c r="KEU12" i="31"/>
  <c r="KEQ12" i="31"/>
  <c r="KEP12" i="31"/>
  <c r="KEN12" i="31"/>
  <c r="KEO12" i="31"/>
  <c r="KEL12" i="31"/>
  <c r="KEK12" i="31"/>
  <c r="KEI12" i="31"/>
  <c r="KEJ12" i="31"/>
  <c r="KEG12" i="31"/>
  <c r="KEF12" i="31"/>
  <c r="KED12" i="31"/>
  <c r="KEE12" i="31"/>
  <c r="KEA12" i="31"/>
  <c r="KDZ12" i="31"/>
  <c r="KDX12" i="31"/>
  <c r="KDY12" i="31"/>
  <c r="KDV12" i="31"/>
  <c r="KDU12" i="31"/>
  <c r="KDS12" i="31"/>
  <c r="KDT12" i="31"/>
  <c r="KDQ12" i="31"/>
  <c r="KDP12" i="31"/>
  <c r="KDN12" i="31"/>
  <c r="KDO12" i="31"/>
  <c r="KDK12" i="31"/>
  <c r="KDJ12" i="31"/>
  <c r="KDH12" i="31"/>
  <c r="KDI12" i="31"/>
  <c r="KDF12" i="31"/>
  <c r="KDE12" i="31"/>
  <c r="KDC12" i="31"/>
  <c r="KDD12" i="31"/>
  <c r="KDA12" i="31"/>
  <c r="KCZ12" i="31"/>
  <c r="KCX12" i="31"/>
  <c r="KCY12" i="31"/>
  <c r="KCU12" i="31"/>
  <c r="KCT12" i="31"/>
  <c r="KCR12" i="31"/>
  <c r="KCS12" i="31"/>
  <c r="KCP12" i="31"/>
  <c r="KCO12" i="31"/>
  <c r="KCM12" i="31"/>
  <c r="KCN12" i="31"/>
  <c r="KCK12" i="31"/>
  <c r="KCL12" i="31" s="1"/>
  <c r="KCJ12" i="31"/>
  <c r="KCI12" i="31"/>
  <c r="KCH12" i="31"/>
  <c r="KCE12" i="31"/>
  <c r="KCD12" i="31"/>
  <c r="KCB12" i="31"/>
  <c r="KCC12" i="31"/>
  <c r="KBZ12" i="31"/>
  <c r="KBY12" i="31"/>
  <c r="KBW12" i="31"/>
  <c r="KBX12" i="31"/>
  <c r="KBU12" i="31"/>
  <c r="KBT12" i="31"/>
  <c r="KBR12" i="31"/>
  <c r="KBS12" i="31"/>
  <c r="KBO12" i="31"/>
  <c r="KBN12" i="31"/>
  <c r="KBL12" i="31"/>
  <c r="KBM12" i="31"/>
  <c r="KBJ12" i="31"/>
  <c r="KBI12" i="31"/>
  <c r="KBG12" i="31"/>
  <c r="KBH12" i="31"/>
  <c r="KBE12" i="31"/>
  <c r="KBD12" i="31"/>
  <c r="KBB12" i="31"/>
  <c r="KBC12" i="31"/>
  <c r="KAY12" i="31"/>
  <c r="KAX12" i="31"/>
  <c r="KAV12" i="31"/>
  <c r="KAW12" i="31"/>
  <c r="KAT12" i="31"/>
  <c r="KAS12" i="31"/>
  <c r="KAQ12" i="31"/>
  <c r="KAR12" i="31"/>
  <c r="KAO12" i="31"/>
  <c r="KAN12" i="31"/>
  <c r="KAL12" i="31"/>
  <c r="KAM12" i="31"/>
  <c r="KAI12" i="31"/>
  <c r="KAH12" i="31"/>
  <c r="KAF12" i="31"/>
  <c r="KAG12" i="31"/>
  <c r="KAD12" i="31"/>
  <c r="KAC12" i="31"/>
  <c r="KAA12" i="31"/>
  <c r="KAB12" i="31"/>
  <c r="JZY12" i="31"/>
  <c r="JZX12" i="31"/>
  <c r="JZV12" i="31"/>
  <c r="JZW12" i="31"/>
  <c r="JZS12" i="31"/>
  <c r="JZR12" i="31"/>
  <c r="JZP12" i="31"/>
  <c r="JZQ12" i="31"/>
  <c r="JZN12" i="31"/>
  <c r="JZM12" i="31"/>
  <c r="JZK12" i="31"/>
  <c r="JZL12" i="31"/>
  <c r="JZI12" i="31"/>
  <c r="JZH12" i="31"/>
  <c r="JZF12" i="31"/>
  <c r="JZG12" i="31"/>
  <c r="JZC12" i="31"/>
  <c r="JZD12" i="31" s="1"/>
  <c r="JZB12" i="31"/>
  <c r="JZA12" i="31"/>
  <c r="JYZ12" i="31"/>
  <c r="JYX12" i="31"/>
  <c r="JYW12" i="31"/>
  <c r="JYU12" i="31"/>
  <c r="JYV12" i="31"/>
  <c r="JYS12" i="31"/>
  <c r="JYR12" i="31"/>
  <c r="JYP12" i="31"/>
  <c r="JYQ12" i="31"/>
  <c r="JYM12" i="31"/>
  <c r="JYL12" i="31"/>
  <c r="JYJ12" i="31"/>
  <c r="JYK12" i="31"/>
  <c r="JYH12" i="31"/>
  <c r="JYG12" i="31"/>
  <c r="JYE12" i="31"/>
  <c r="JYF12" i="31"/>
  <c r="JYC12" i="31"/>
  <c r="JYB12" i="31"/>
  <c r="JXZ12" i="31"/>
  <c r="JYA12" i="31"/>
  <c r="JXW12" i="31"/>
  <c r="JXX12" i="31" s="1"/>
  <c r="JXV12" i="31"/>
  <c r="JXT12" i="31"/>
  <c r="JXU12" i="31"/>
  <c r="JXR12" i="31"/>
  <c r="JXQ12" i="31"/>
  <c r="JXO12" i="31"/>
  <c r="JXP12" i="31"/>
  <c r="JXM12" i="31"/>
  <c r="JXL12" i="31"/>
  <c r="JXJ12" i="31"/>
  <c r="JXK12" i="31"/>
  <c r="JXG12" i="31"/>
  <c r="JXF12" i="31"/>
  <c r="JXD12" i="31"/>
  <c r="JXE12" i="31"/>
  <c r="JXB12" i="31"/>
  <c r="JXA12" i="31"/>
  <c r="JWY12" i="31"/>
  <c r="JWZ12" i="31"/>
  <c r="JWW12" i="31"/>
  <c r="JWV12" i="31"/>
  <c r="JWT12" i="31"/>
  <c r="JWU12" i="31"/>
  <c r="JWQ12" i="31"/>
  <c r="JWP12" i="31"/>
  <c r="JWN12" i="31"/>
  <c r="JWO12" i="31"/>
  <c r="JWL12" i="31"/>
  <c r="JWK12" i="31"/>
  <c r="JWI12" i="31"/>
  <c r="JWJ12" i="31"/>
  <c r="JWG12" i="31"/>
  <c r="JWF12" i="31"/>
  <c r="JWD12" i="31"/>
  <c r="JWE12" i="31"/>
  <c r="JWA12" i="31"/>
  <c r="JVZ12" i="31"/>
  <c r="JVX12" i="31"/>
  <c r="JVY12" i="31"/>
  <c r="JVV12" i="31"/>
  <c r="JVW12" i="31" s="1"/>
  <c r="JVU12" i="31"/>
  <c r="JVT12" i="31"/>
  <c r="JVS12" i="31"/>
  <c r="JVQ12" i="31"/>
  <c r="JVP12" i="31"/>
  <c r="JVN12" i="31"/>
  <c r="JVO12" i="31"/>
  <c r="JVK12" i="31"/>
  <c r="JVJ12" i="31"/>
  <c r="JVH12" i="31"/>
  <c r="JVI12" i="31"/>
  <c r="JVF12" i="31"/>
  <c r="JVE12" i="31"/>
  <c r="JVC12" i="31"/>
  <c r="JVD12" i="31"/>
  <c r="JVA12" i="31"/>
  <c r="JUZ12" i="31"/>
  <c r="JUX12" i="31"/>
  <c r="JUY12" i="31"/>
  <c r="JUU12" i="31"/>
  <c r="JUT12" i="31"/>
  <c r="JUR12" i="31"/>
  <c r="JUS12" i="31"/>
  <c r="JUP12" i="31"/>
  <c r="JUO12" i="31"/>
  <c r="JUM12" i="31"/>
  <c r="JUN12" i="31"/>
  <c r="JUK12" i="31"/>
  <c r="JUJ12" i="31"/>
  <c r="JUH12" i="31"/>
  <c r="JUI12" i="31"/>
  <c r="JUE12" i="31"/>
  <c r="JUD12" i="31"/>
  <c r="JUB12" i="31"/>
  <c r="JUC12" i="31"/>
  <c r="JTZ12" i="31"/>
  <c r="JTY12" i="31"/>
  <c r="JTW12" i="31"/>
  <c r="JTX12" i="31"/>
  <c r="JTU12" i="31"/>
  <c r="JTT12" i="31"/>
  <c r="JTR12" i="31"/>
  <c r="JTS12" i="31"/>
  <c r="JTO12" i="31"/>
  <c r="JTP12" i="31" s="1"/>
  <c r="JTN12" i="31"/>
  <c r="JTL12" i="31"/>
  <c r="JTM12" i="31"/>
  <c r="JTJ12" i="31"/>
  <c r="JTI12" i="31"/>
  <c r="JTG12" i="31"/>
  <c r="JTH12" i="31"/>
  <c r="JTE12" i="31"/>
  <c r="JTD12" i="31"/>
  <c r="JTB12" i="31"/>
  <c r="JTC12" i="31"/>
  <c r="JSY12" i="31"/>
  <c r="JSX12" i="31"/>
  <c r="JSV12" i="31"/>
  <c r="JSW12" i="31"/>
  <c r="JST12" i="31"/>
  <c r="JSS12" i="31"/>
  <c r="JSQ12" i="31"/>
  <c r="JSR12" i="31"/>
  <c r="JSO12" i="31"/>
  <c r="JSN12" i="31"/>
  <c r="JSL12" i="31"/>
  <c r="JSM12" i="31"/>
  <c r="JSI12" i="31"/>
  <c r="JSH12" i="31"/>
  <c r="JSF12" i="31"/>
  <c r="JSG12" i="31"/>
  <c r="JSD12" i="31"/>
  <c r="JSC12" i="31"/>
  <c r="JSA12" i="31"/>
  <c r="JSB12" i="31"/>
  <c r="JRY12" i="31"/>
  <c r="JRX12" i="31"/>
  <c r="JRV12" i="31"/>
  <c r="JRW12" i="31"/>
  <c r="JRS12" i="31"/>
  <c r="JRR12" i="31"/>
  <c r="JRP12" i="31"/>
  <c r="JRQ12" i="31"/>
  <c r="JRN12" i="31"/>
  <c r="JRM12" i="31"/>
  <c r="JRK12" i="31"/>
  <c r="JRL12" i="31"/>
  <c r="JRI12" i="31"/>
  <c r="JRH12" i="31"/>
  <c r="JRF12" i="31"/>
  <c r="JRG12" i="31"/>
  <c r="JRC12" i="31"/>
  <c r="JRB12" i="31"/>
  <c r="JQZ12" i="31"/>
  <c r="JRA12" i="31"/>
  <c r="JQX12" i="31"/>
  <c r="JQW12" i="31"/>
  <c r="JQU12" i="31"/>
  <c r="JQV12" i="31"/>
  <c r="JQS12" i="31"/>
  <c r="JQR12" i="31"/>
  <c r="JQP12" i="31"/>
  <c r="JQQ12" i="31"/>
  <c r="JQM12" i="31"/>
  <c r="JQL12" i="31"/>
  <c r="JQJ12" i="31"/>
  <c r="JQK12" i="31"/>
  <c r="JQH12" i="31"/>
  <c r="JQG12" i="31"/>
  <c r="JQE12" i="31"/>
  <c r="JQF12" i="31"/>
  <c r="JQC12" i="31"/>
  <c r="JQB12" i="31"/>
  <c r="JPZ12" i="31"/>
  <c r="JQA12" i="31"/>
  <c r="JPW12" i="31"/>
  <c r="JPV12" i="31"/>
  <c r="JPT12" i="31"/>
  <c r="JPU12" i="31"/>
  <c r="JPR12" i="31"/>
  <c r="JPQ12" i="31"/>
  <c r="JPO12" i="31"/>
  <c r="JPP12" i="31"/>
  <c r="JPM12" i="31"/>
  <c r="JPL12" i="31"/>
  <c r="JPJ12" i="31"/>
  <c r="JPK12" i="31"/>
  <c r="JPG12" i="31"/>
  <c r="JPF12" i="31"/>
  <c r="JPD12" i="31"/>
  <c r="JPE12" i="31"/>
  <c r="JPB12" i="31"/>
  <c r="JPA12" i="31"/>
  <c r="JOY12" i="31"/>
  <c r="JOZ12" i="31"/>
  <c r="JOW12" i="31"/>
  <c r="JOV12" i="31"/>
  <c r="JOT12" i="31"/>
  <c r="JOU12" i="31"/>
  <c r="JOQ12" i="31"/>
  <c r="JOP12" i="31"/>
  <c r="JON12" i="31"/>
  <c r="JOO12" i="31"/>
  <c r="JOL12" i="31"/>
  <c r="JOK12" i="31"/>
  <c r="JOI12" i="31"/>
  <c r="JOJ12" i="31"/>
  <c r="JOG12" i="31"/>
  <c r="JOF12" i="31"/>
  <c r="JOD12" i="31"/>
  <c r="JOE12" i="31"/>
  <c r="JOA12" i="31"/>
  <c r="JNZ12" i="31"/>
  <c r="JNX12" i="31"/>
  <c r="JNY12" i="31"/>
  <c r="JNV12" i="31"/>
  <c r="JNU12" i="31"/>
  <c r="JNS12" i="31"/>
  <c r="JNT12" i="31"/>
  <c r="JNQ12" i="31"/>
  <c r="JNP12" i="31"/>
  <c r="JNN12" i="31"/>
  <c r="JNO12" i="31"/>
  <c r="JNK12" i="31"/>
  <c r="JNJ12" i="31"/>
  <c r="JNH12" i="31"/>
  <c r="JNI12" i="31"/>
  <c r="JNF12" i="31"/>
  <c r="JNE12" i="31"/>
  <c r="JNC12" i="31"/>
  <c r="JND12" i="31"/>
  <c r="JNA12" i="31"/>
  <c r="JMZ12" i="31"/>
  <c r="JMX12" i="31"/>
  <c r="JMY12" i="31"/>
  <c r="JMU12" i="31"/>
  <c r="JMT12" i="31"/>
  <c r="JMR12" i="31"/>
  <c r="JMS12" i="31"/>
  <c r="JMP12" i="31"/>
  <c r="JMO12" i="31"/>
  <c r="JMM12" i="31"/>
  <c r="JMN12" i="31"/>
  <c r="JMK12" i="31"/>
  <c r="JMJ12" i="31"/>
  <c r="JMH12" i="31"/>
  <c r="JMI12" i="31"/>
  <c r="JME12" i="31"/>
  <c r="JMD12" i="31"/>
  <c r="JMB12" i="31"/>
  <c r="JMC12" i="31"/>
  <c r="JLZ12" i="31"/>
  <c r="JLY12" i="31"/>
  <c r="JLW12" i="31"/>
  <c r="JLX12" i="31"/>
  <c r="JLU12" i="31"/>
  <c r="JLT12" i="31"/>
  <c r="JLR12" i="31"/>
  <c r="JLS12" i="31"/>
  <c r="JLO12" i="31"/>
  <c r="JLN12" i="31"/>
  <c r="JLL12" i="31"/>
  <c r="JLM12" i="31"/>
  <c r="JLJ12" i="31"/>
  <c r="JLI12" i="31"/>
  <c r="JLG12" i="31"/>
  <c r="JLH12" i="31"/>
  <c r="JLE12" i="31"/>
  <c r="JLD12" i="31"/>
  <c r="JLB12" i="31"/>
  <c r="JLC12" i="31"/>
  <c r="JKY12" i="31"/>
  <c r="JKX12" i="31"/>
  <c r="JKV12" i="31"/>
  <c r="JKW12" i="31"/>
  <c r="JKT12" i="31"/>
  <c r="JKS12" i="31"/>
  <c r="JKQ12" i="31"/>
  <c r="JKR12" i="31"/>
  <c r="JKO12" i="31"/>
  <c r="JKN12" i="31"/>
  <c r="JKL12" i="31"/>
  <c r="JKM12" i="31"/>
  <c r="JKI12" i="31"/>
  <c r="JKH12" i="31"/>
  <c r="JKF12" i="31"/>
  <c r="JKG12" i="31"/>
  <c r="JKD12" i="31"/>
  <c r="JKC12" i="31"/>
  <c r="JKA12" i="31"/>
  <c r="JKB12" i="31"/>
  <c r="JJY12" i="31"/>
  <c r="JJX12" i="31"/>
  <c r="JJV12" i="31"/>
  <c r="JJW12" i="31"/>
  <c r="JJS12" i="31"/>
  <c r="JJR12" i="31"/>
  <c r="JJP12" i="31"/>
  <c r="JJQ12" i="31"/>
  <c r="JJN12" i="31"/>
  <c r="JJM12" i="31"/>
  <c r="JJK12" i="31"/>
  <c r="JJL12" i="31"/>
  <c r="JJI12" i="31"/>
  <c r="JJH12" i="31"/>
  <c r="JJF12" i="31"/>
  <c r="JJG12" i="31"/>
  <c r="JJC12" i="31"/>
  <c r="JJB12" i="31"/>
  <c r="JIZ12" i="31"/>
  <c r="JJA12" i="31"/>
  <c r="JIX12" i="31"/>
  <c r="JIW12" i="31"/>
  <c r="JIU12" i="31"/>
  <c r="JIV12" i="31"/>
  <c r="JIS12" i="31"/>
  <c r="JIR12" i="31"/>
  <c r="JIP12" i="31"/>
  <c r="JIQ12" i="31"/>
  <c r="JIM12" i="31"/>
  <c r="JIL12" i="31"/>
  <c r="JIJ12" i="31"/>
  <c r="JIK12" i="31"/>
  <c r="JIH12" i="31"/>
  <c r="JIG12" i="31"/>
  <c r="JIE12" i="31"/>
  <c r="JIF12" i="31"/>
  <c r="JIC12" i="31"/>
  <c r="JIB12" i="31"/>
  <c r="JHZ12" i="31"/>
  <c r="JIA12" i="31"/>
  <c r="JHW12" i="31"/>
  <c r="JHV12" i="31"/>
  <c r="JHT12" i="31"/>
  <c r="JHU12" i="31"/>
  <c r="JHR12" i="31"/>
  <c r="JHQ12" i="31"/>
  <c r="JHO12" i="31"/>
  <c r="JHP12" i="31"/>
  <c r="JHM12" i="31"/>
  <c r="JHL12" i="31"/>
  <c r="JHJ12" i="31"/>
  <c r="JHK12" i="31"/>
  <c r="JHG12" i="31"/>
  <c r="JHF12" i="31"/>
  <c r="JHD12" i="31"/>
  <c r="JHE12" i="31"/>
  <c r="JHB12" i="31"/>
  <c r="JHA12" i="31"/>
  <c r="JGY12" i="31"/>
  <c r="JGZ12" i="31"/>
  <c r="JGW12" i="31"/>
  <c r="JGV12" i="31"/>
  <c r="JGT12" i="31"/>
  <c r="JGU12" i="31"/>
  <c r="JGQ12" i="31"/>
  <c r="JGP12" i="31"/>
  <c r="JGN12" i="31"/>
  <c r="JGO12" i="31"/>
  <c r="JGL12" i="31"/>
  <c r="JGM12" i="31" s="1"/>
  <c r="JGK12" i="31"/>
  <c r="JGI12" i="31"/>
  <c r="JGJ12" i="31"/>
  <c r="JGG12" i="31"/>
  <c r="JGF12" i="31"/>
  <c r="JGD12" i="31"/>
  <c r="JGE12" i="31"/>
  <c r="JGA12" i="31"/>
  <c r="JFZ12" i="31"/>
  <c r="JFX12" i="31"/>
  <c r="JFY12" i="31"/>
  <c r="JFV12" i="31"/>
  <c r="JFU12" i="31"/>
  <c r="JFS12" i="31"/>
  <c r="JFT12" i="31"/>
  <c r="JFQ12" i="31"/>
  <c r="JFP12" i="31"/>
  <c r="JFN12" i="31"/>
  <c r="JFO12" i="31"/>
  <c r="JFK12" i="31"/>
  <c r="JFJ12" i="31"/>
  <c r="JFH12" i="31"/>
  <c r="JFI12" i="31"/>
  <c r="JFF12" i="31"/>
  <c r="JFE12" i="31"/>
  <c r="JFC12" i="31"/>
  <c r="JFD12" i="31"/>
  <c r="JFA12" i="31"/>
  <c r="JEZ12" i="31"/>
  <c r="JEX12" i="31"/>
  <c r="JEY12" i="31"/>
  <c r="JEU12" i="31"/>
  <c r="JET12" i="31"/>
  <c r="JER12" i="31"/>
  <c r="JES12" i="31"/>
  <c r="JEP12" i="31"/>
  <c r="JEO12" i="31"/>
  <c r="JEM12" i="31"/>
  <c r="JEN12" i="31"/>
  <c r="JEK12" i="31"/>
  <c r="JEJ12" i="31"/>
  <c r="JEH12" i="31"/>
  <c r="JEI12" i="31"/>
  <c r="JEE12" i="31"/>
  <c r="JED12" i="31"/>
  <c r="JEB12" i="31"/>
  <c r="JEC12" i="31"/>
  <c r="JDZ12" i="31"/>
  <c r="JDY12" i="31"/>
  <c r="JDW12" i="31"/>
  <c r="JDX12" i="31"/>
  <c r="JDU12" i="31"/>
  <c r="JDT12" i="31"/>
  <c r="JDR12" i="31"/>
  <c r="JDS12" i="31"/>
  <c r="JDO12" i="31"/>
  <c r="JDN12" i="31"/>
  <c r="JDL12" i="31"/>
  <c r="JDM12" i="31"/>
  <c r="JDJ12" i="31"/>
  <c r="JDI12" i="31"/>
  <c r="JDG12" i="31"/>
  <c r="JDH12" i="31"/>
  <c r="JDE12" i="31"/>
  <c r="JDD12" i="31"/>
  <c r="JDB12" i="31"/>
  <c r="JDC12" i="31"/>
  <c r="JCY12" i="31"/>
  <c r="JCX12" i="31"/>
  <c r="JCV12" i="31"/>
  <c r="JCW12" i="31"/>
  <c r="JCT12" i="31"/>
  <c r="JCS12" i="31"/>
  <c r="JCQ12" i="31"/>
  <c r="JCR12" i="31"/>
  <c r="JCO12" i="31"/>
  <c r="JCN12" i="31"/>
  <c r="JCL12" i="31"/>
  <c r="JCM12" i="31"/>
  <c r="JCI12" i="31"/>
  <c r="JCH12" i="31"/>
  <c r="JCF12" i="31"/>
  <c r="JCG12" i="31"/>
  <c r="JCD12" i="31"/>
  <c r="JCC12" i="31"/>
  <c r="JCA12" i="31"/>
  <c r="JCB12" i="31"/>
  <c r="JBY12" i="31"/>
  <c r="JBX12" i="31"/>
  <c r="JBV12" i="31"/>
  <c r="JBW12" i="31"/>
  <c r="JBS12" i="31"/>
  <c r="JBR12" i="31"/>
  <c r="JBP12" i="31"/>
  <c r="JBQ12" i="31"/>
  <c r="JBN12" i="31"/>
  <c r="JBM12" i="31"/>
  <c r="JBK12" i="31"/>
  <c r="JBL12" i="31"/>
  <c r="JBI12" i="31"/>
  <c r="JBH12" i="31"/>
  <c r="JBF12" i="31"/>
  <c r="JBG12" i="31"/>
  <c r="JBC12" i="31"/>
  <c r="JBB12" i="31"/>
  <c r="JAZ12" i="31"/>
  <c r="JBA12" i="31"/>
  <c r="JAX12" i="31"/>
  <c r="JAW12" i="31"/>
  <c r="JAU12" i="31"/>
  <c r="JAV12" i="31"/>
  <c r="JAS12" i="31"/>
  <c r="JAR12" i="31"/>
  <c r="JAP12" i="31"/>
  <c r="JAQ12" i="31"/>
  <c r="JAM12" i="31"/>
  <c r="JAL12" i="31"/>
  <c r="JAJ12" i="31"/>
  <c r="JAK12" i="31"/>
  <c r="JAH12" i="31"/>
  <c r="JAG12" i="31"/>
  <c r="JAE12" i="31"/>
  <c r="JAF12" i="31"/>
  <c r="JAC12" i="31"/>
  <c r="JAB12" i="31"/>
  <c r="IZZ12" i="31"/>
  <c r="JAA12" i="31"/>
  <c r="IZW12" i="31"/>
  <c r="IZV12" i="31"/>
  <c r="IZT12" i="31"/>
  <c r="IZU12" i="31"/>
  <c r="IZR12" i="31"/>
  <c r="IZQ12" i="31"/>
  <c r="IZO12" i="31"/>
  <c r="IZP12" i="31"/>
  <c r="IZM12" i="31"/>
  <c r="IZL12" i="31"/>
  <c r="IZJ12" i="31"/>
  <c r="IZK12" i="31"/>
  <c r="IZG12" i="31"/>
  <c r="IZF12" i="31"/>
  <c r="IZD12" i="31"/>
  <c r="IZE12" i="31"/>
  <c r="IZB12" i="31"/>
  <c r="IZC12" i="31" s="1"/>
  <c r="IZA12" i="31"/>
  <c r="IYY12" i="31"/>
  <c r="IYZ12" i="31"/>
  <c r="IYW12" i="31"/>
  <c r="IYV12" i="31"/>
  <c r="IYT12" i="31"/>
  <c r="IYU12" i="31"/>
  <c r="IYQ12" i="31"/>
  <c r="IYP12" i="31"/>
  <c r="IYN12" i="31"/>
  <c r="IYO12" i="31"/>
  <c r="IYL12" i="31"/>
  <c r="IYK12" i="31"/>
  <c r="IYI12" i="31"/>
  <c r="IYJ12" i="31"/>
  <c r="IYG12" i="31"/>
  <c r="IYF12" i="31"/>
  <c r="IYD12" i="31"/>
  <c r="IYE12" i="31"/>
  <c r="IYA12" i="31"/>
  <c r="IXZ12" i="31"/>
  <c r="IXX12" i="31"/>
  <c r="IXY12" i="31"/>
  <c r="IXV12" i="31"/>
  <c r="IXU12" i="31"/>
  <c r="IXS12" i="31"/>
  <c r="IXT12" i="31"/>
  <c r="IXQ12" i="31"/>
  <c r="IXP12" i="31"/>
  <c r="IXN12" i="31"/>
  <c r="IXO12" i="31"/>
  <c r="IXK12" i="31"/>
  <c r="IXJ12" i="31"/>
  <c r="IXH12" i="31"/>
  <c r="IXI12" i="31"/>
  <c r="IXF12" i="31"/>
  <c r="IXE12" i="31"/>
  <c r="IXC12" i="31"/>
  <c r="IXD12" i="31"/>
  <c r="IXA12" i="31"/>
  <c r="IWZ12" i="31"/>
  <c r="IWX12" i="31"/>
  <c r="IWY12" i="31"/>
  <c r="IWU12" i="31"/>
  <c r="IWT12" i="31"/>
  <c r="IWR12" i="31"/>
  <c r="IWS12" i="31"/>
  <c r="IWP12" i="31"/>
  <c r="IWO12" i="31"/>
  <c r="IWM12" i="31"/>
  <c r="IWN12" i="31"/>
  <c r="IWK12" i="31"/>
  <c r="IWJ12" i="31"/>
  <c r="IWH12" i="31"/>
  <c r="IWI12" i="31"/>
  <c r="IWE12" i="31"/>
  <c r="IWD12" i="31"/>
  <c r="IWB12" i="31"/>
  <c r="IWC12" i="31"/>
  <c r="IVZ12" i="31"/>
  <c r="IVY12" i="31"/>
  <c r="IVW12" i="31"/>
  <c r="IVX12" i="31"/>
  <c r="IVU12" i="31"/>
  <c r="IVT12" i="31"/>
  <c r="IVR12" i="31"/>
  <c r="IVS12" i="31"/>
  <c r="IVO12" i="31"/>
  <c r="IVN12" i="31"/>
  <c r="IVL12" i="31"/>
  <c r="IVM12" i="31"/>
  <c r="IVJ12" i="31"/>
  <c r="IVI12" i="31"/>
  <c r="IVG12" i="31"/>
  <c r="IVH12" i="31"/>
  <c r="IVE12" i="31"/>
  <c r="IVD12" i="31"/>
  <c r="IVB12" i="31"/>
  <c r="IVC12" i="31"/>
  <c r="IUY12" i="31"/>
  <c r="IUX12" i="31"/>
  <c r="IUV12" i="31"/>
  <c r="IUW12" i="31"/>
  <c r="IUT12" i="31"/>
  <c r="IUS12" i="31"/>
  <c r="IUQ12" i="31"/>
  <c r="IUR12" i="31"/>
  <c r="IUO12" i="31"/>
  <c r="IUN12" i="31"/>
  <c r="IUL12" i="31"/>
  <c r="IUM12" i="31"/>
  <c r="IUI12" i="31"/>
  <c r="IUH12" i="31"/>
  <c r="IUF12" i="31"/>
  <c r="IUG12" i="31"/>
  <c r="IUD12" i="31"/>
  <c r="IUE12" i="31" s="1"/>
  <c r="IUC12" i="31"/>
  <c r="IUA12" i="31"/>
  <c r="IUB12" i="31"/>
  <c r="ITY12" i="31"/>
  <c r="ITX12" i="31"/>
  <c r="ITV12" i="31"/>
  <c r="ITW12" i="31"/>
  <c r="ITS12" i="31"/>
  <c r="ITR12" i="31"/>
  <c r="ITP12" i="31"/>
  <c r="ITQ12" i="31"/>
  <c r="ITN12" i="31"/>
  <c r="ITM12" i="31"/>
  <c r="ITK12" i="31"/>
  <c r="ITL12" i="31"/>
  <c r="ITI12" i="31"/>
  <c r="ITH12" i="31"/>
  <c r="ITF12" i="31"/>
  <c r="ITG12" i="31"/>
  <c r="ITC12" i="31"/>
  <c r="ITB12" i="31"/>
  <c r="ISZ12" i="31"/>
  <c r="ITA12" i="31"/>
  <c r="ISX12" i="31"/>
  <c r="ISW12" i="31"/>
  <c r="ISU12" i="31"/>
  <c r="ISV12" i="31"/>
  <c r="ISS12" i="31"/>
  <c r="ISR12" i="31"/>
  <c r="ISP12" i="31"/>
  <c r="ISQ12" i="31"/>
  <c r="ISM12" i="31"/>
  <c r="ISL12" i="31"/>
  <c r="ISJ12" i="31"/>
  <c r="ISK12" i="31"/>
  <c r="ISH12" i="31"/>
  <c r="ISG12" i="31"/>
  <c r="ISE12" i="31"/>
  <c r="ISF12" i="31"/>
  <c r="ISC12" i="31"/>
  <c r="ISB12" i="31"/>
  <c r="IRZ12" i="31"/>
  <c r="ISA12" i="31"/>
  <c r="IRW12" i="31"/>
  <c r="IRV12" i="31"/>
  <c r="IRT12" i="31"/>
  <c r="IRU12" i="31"/>
  <c r="IRR12" i="31"/>
  <c r="IRQ12" i="31"/>
  <c r="IRO12" i="31"/>
  <c r="IRP12" i="31"/>
  <c r="IRM12" i="31"/>
  <c r="IRL12" i="31"/>
  <c r="IRJ12" i="31"/>
  <c r="IRK12" i="31"/>
  <c r="IRG12" i="31"/>
  <c r="IRF12" i="31"/>
  <c r="IRD12" i="31"/>
  <c r="IRE12" i="31"/>
  <c r="IRB12" i="31"/>
  <c r="IRA12" i="31"/>
  <c r="IQY12" i="31"/>
  <c r="IQZ12" i="31"/>
  <c r="IQW12" i="31"/>
  <c r="IQV12" i="31"/>
  <c r="IQT12" i="31"/>
  <c r="IQU12" i="31"/>
  <c r="IQQ12" i="31"/>
  <c r="IQP12" i="31"/>
  <c r="IQN12" i="31"/>
  <c r="IQO12" i="31"/>
  <c r="IQL12" i="31"/>
  <c r="IQK12" i="31"/>
  <c r="IQI12" i="31"/>
  <c r="IQJ12" i="31"/>
  <c r="IQG12" i="31"/>
  <c r="IQF12" i="31"/>
  <c r="IQD12" i="31"/>
  <c r="IQE12" i="31"/>
  <c r="IQA12" i="31"/>
  <c r="IPZ12" i="31"/>
  <c r="IPX12" i="31"/>
  <c r="IPY12" i="31"/>
  <c r="IPV12" i="31"/>
  <c r="IPU12" i="31"/>
  <c r="IPS12" i="31"/>
  <c r="IPT12" i="31"/>
  <c r="IPQ12" i="31"/>
  <c r="IPP12" i="31"/>
  <c r="IPN12" i="31"/>
  <c r="IPO12" i="31"/>
  <c r="IPK12" i="31"/>
  <c r="IPJ12" i="31"/>
  <c r="IPH12" i="31"/>
  <c r="IPI12" i="31"/>
  <c r="IPF12" i="31"/>
  <c r="IPE12" i="31"/>
  <c r="IPC12" i="31"/>
  <c r="IPD12" i="31"/>
  <c r="IPA12" i="31"/>
  <c r="IOZ12" i="31"/>
  <c r="IOX12" i="31"/>
  <c r="IOY12" i="31"/>
  <c r="IOU12" i="31"/>
  <c r="IOT12" i="31"/>
  <c r="IOR12" i="31"/>
  <c r="IOS12" i="31"/>
  <c r="IOP12" i="31"/>
  <c r="IOO12" i="31"/>
  <c r="IOM12" i="31"/>
  <c r="ION12" i="31"/>
  <c r="IOK12" i="31"/>
  <c r="IOJ12" i="31"/>
  <c r="IOH12" i="31"/>
  <c r="IOI12" i="31"/>
  <c r="IOE12" i="31"/>
  <c r="IOD12" i="31"/>
  <c r="IOB12" i="31"/>
  <c r="IOC12" i="31"/>
  <c r="INZ12" i="31"/>
  <c r="INY12" i="31"/>
  <c r="INW12" i="31"/>
  <c r="INX12" i="31"/>
  <c r="INU12" i="31"/>
  <c r="INT12" i="31"/>
  <c r="INR12" i="31"/>
  <c r="INS12" i="31"/>
  <c r="INO12" i="31"/>
  <c r="INN12" i="31"/>
  <c r="INL12" i="31"/>
  <c r="INM12" i="31"/>
  <c r="INJ12" i="31"/>
  <c r="INI12" i="31"/>
  <c r="ING12" i="31"/>
  <c r="INH12" i="31"/>
  <c r="INE12" i="31"/>
  <c r="IND12" i="31"/>
  <c r="INB12" i="31"/>
  <c r="INC12" i="31"/>
  <c r="IMY12" i="31"/>
  <c r="IMX12" i="31"/>
  <c r="IMV12" i="31"/>
  <c r="IMW12" i="31"/>
  <c r="IMT12" i="31"/>
  <c r="IMS12" i="31"/>
  <c r="IMQ12" i="31"/>
  <c r="IMR12" i="31"/>
  <c r="IMO12" i="31"/>
  <c r="IMN12" i="31"/>
  <c r="IML12" i="31"/>
  <c r="IMM12" i="31"/>
  <c r="IMI12" i="31"/>
  <c r="IMH12" i="31"/>
  <c r="IMF12" i="31"/>
  <c r="IMG12" i="31"/>
  <c r="IMD12" i="31"/>
  <c r="IMC12" i="31"/>
  <c r="IMA12" i="31"/>
  <c r="IMB12" i="31"/>
  <c r="ILY12" i="31"/>
  <c r="ILX12" i="31"/>
  <c r="ILV12" i="31"/>
  <c r="ILW12" i="31"/>
  <c r="ILS12" i="31"/>
  <c r="ILR12" i="31"/>
  <c r="ILP12" i="31"/>
  <c r="ILQ12" i="31"/>
  <c r="ILN12" i="31"/>
  <c r="ILM12" i="31"/>
  <c r="ILK12" i="31"/>
  <c r="ILL12" i="31"/>
  <c r="ILI12" i="31"/>
  <c r="ILH12" i="31"/>
  <c r="ILF12" i="31"/>
  <c r="ILG12" i="31"/>
  <c r="ILC12" i="31"/>
  <c r="ILB12" i="31"/>
  <c r="IKZ12" i="31"/>
  <c r="ILA12" i="31"/>
  <c r="IKX12" i="31"/>
  <c r="IKW12" i="31"/>
  <c r="IKU12" i="31"/>
  <c r="IKV12" i="31"/>
  <c r="IKS12" i="31"/>
  <c r="IKR12" i="31"/>
  <c r="IKP12" i="31"/>
  <c r="IKQ12" i="31"/>
  <c r="IKM12" i="31"/>
  <c r="IKL12" i="31"/>
  <c r="IKJ12" i="31"/>
  <c r="IKK12" i="31"/>
  <c r="IKH12" i="31"/>
  <c r="IKG12" i="31"/>
  <c r="IKE12" i="31"/>
  <c r="IKF12" i="31"/>
  <c r="IKC12" i="31"/>
  <c r="IKB12" i="31"/>
  <c r="IJZ12" i="31"/>
  <c r="IKA12" i="31"/>
  <c r="IJW12" i="31"/>
  <c r="IJV12" i="31"/>
  <c r="IJT12" i="31"/>
  <c r="IJU12" i="31"/>
  <c r="IJR12" i="31"/>
  <c r="IJQ12" i="31"/>
  <c r="IJO12" i="31"/>
  <c r="IJP12" i="31"/>
  <c r="IJM12" i="31"/>
  <c r="IJL12" i="31"/>
  <c r="IJJ12" i="31"/>
  <c r="IJK12" i="31"/>
  <c r="IJG12" i="31"/>
  <c r="IJF12" i="31"/>
  <c r="IJD12" i="31"/>
  <c r="IJE12" i="31"/>
  <c r="IJB12" i="31"/>
  <c r="IJA12" i="31"/>
  <c r="IIY12" i="31"/>
  <c r="IIZ12" i="31"/>
  <c r="IIW12" i="31"/>
  <c r="IIV12" i="31"/>
  <c r="IIT12" i="31"/>
  <c r="IIU12" i="31"/>
  <c r="IIQ12" i="31"/>
  <c r="IIP12" i="31"/>
  <c r="IIN12" i="31"/>
  <c r="IIO12" i="31"/>
  <c r="IIL12" i="31"/>
  <c r="IIK12" i="31"/>
  <c r="III12" i="31"/>
  <c r="IIJ12" i="31"/>
  <c r="IIG12" i="31"/>
  <c r="IIF12" i="31"/>
  <c r="IID12" i="31"/>
  <c r="IIE12" i="31"/>
  <c r="IIA12" i="31"/>
  <c r="IHZ12" i="31"/>
  <c r="IHX12" i="31"/>
  <c r="IHY12" i="31"/>
  <c r="IHV12" i="31"/>
  <c r="IHU12" i="31"/>
  <c r="IHS12" i="31"/>
  <c r="IHT12" i="31"/>
  <c r="IHQ12" i="31"/>
  <c r="IHP12" i="31"/>
  <c r="IHN12" i="31"/>
  <c r="IHO12" i="31"/>
  <c r="IHK12" i="31"/>
  <c r="IHJ12" i="31"/>
  <c r="IHH12" i="31"/>
  <c r="IHI12" i="31"/>
  <c r="IHF12" i="31"/>
  <c r="IHE12" i="31"/>
  <c r="IHC12" i="31"/>
  <c r="IHD12" i="31"/>
  <c r="IHA12" i="31"/>
  <c r="IHB12" i="31" s="1"/>
  <c r="IGZ12" i="31"/>
  <c r="IGX12" i="31"/>
  <c r="IGY12" i="31"/>
  <c r="IGU12" i="31"/>
  <c r="IGT12" i="31"/>
  <c r="IGR12" i="31"/>
  <c r="IGS12" i="31"/>
  <c r="IGP12" i="31"/>
  <c r="IGO12" i="31"/>
  <c r="IGM12" i="31"/>
  <c r="IGN12" i="31"/>
  <c r="IGK12" i="31"/>
  <c r="IGJ12" i="31"/>
  <c r="IGH12" i="31"/>
  <c r="IGI12" i="31"/>
  <c r="IGE12" i="31"/>
  <c r="IGD12" i="31"/>
  <c r="IGB12" i="31"/>
  <c r="IGC12" i="31"/>
  <c r="IFZ12" i="31"/>
  <c r="IFY12" i="31"/>
  <c r="IFW12" i="31"/>
  <c r="IFX12" i="31"/>
  <c r="IFU12" i="31"/>
  <c r="IFT12" i="31"/>
  <c r="IFR12" i="31"/>
  <c r="IFS12" i="31"/>
  <c r="IFO12" i="31"/>
  <c r="IFN12" i="31"/>
  <c r="IFL12" i="31"/>
  <c r="IFM12" i="31"/>
  <c r="IFJ12" i="31"/>
  <c r="IFI12" i="31"/>
  <c r="IFG12" i="31"/>
  <c r="IFH12" i="31"/>
  <c r="IFE12" i="31"/>
  <c r="IFD12" i="31"/>
  <c r="IFB12" i="31"/>
  <c r="IFC12" i="31"/>
  <c r="IEY12" i="31"/>
  <c r="IEX12" i="31"/>
  <c r="IEV12" i="31"/>
  <c r="IEW12" i="31"/>
  <c r="IET12" i="31"/>
  <c r="IES12" i="31"/>
  <c r="IEQ12" i="31"/>
  <c r="IER12" i="31"/>
  <c r="IEO12" i="31"/>
  <c r="IEN12" i="31"/>
  <c r="IEL12" i="31"/>
  <c r="IEM12" i="31"/>
  <c r="IEI12" i="31"/>
  <c r="IEH12" i="31"/>
  <c r="IEF12" i="31"/>
  <c r="IEG12" i="31"/>
  <c r="IED12" i="31"/>
  <c r="IEC12" i="31"/>
  <c r="IEA12" i="31"/>
  <c r="IEB12" i="31"/>
  <c r="IDY12" i="31"/>
  <c r="IDX12" i="31"/>
  <c r="IDV12" i="31"/>
  <c r="IDW12" i="31"/>
  <c r="IDS12" i="31"/>
  <c r="IDR12" i="31"/>
  <c r="IDP12" i="31"/>
  <c r="IDQ12" i="31"/>
  <c r="IDN12" i="31"/>
  <c r="IDM12" i="31"/>
  <c r="IDK12" i="31"/>
  <c r="IDL12" i="31"/>
  <c r="IDI12" i="31"/>
  <c r="IDH12" i="31"/>
  <c r="IDF12" i="31"/>
  <c r="IDG12" i="31"/>
  <c r="IDC12" i="31"/>
  <c r="IDB12" i="31"/>
  <c r="ICZ12" i="31"/>
  <c r="IDA12" i="31"/>
  <c r="ICX12" i="31"/>
  <c r="ICW12" i="31"/>
  <c r="ICU12" i="31"/>
  <c r="ICV12" i="31"/>
  <c r="ICS12" i="31"/>
  <c r="ICR12" i="31"/>
  <c r="ICP12" i="31"/>
  <c r="ICQ12" i="31"/>
  <c r="ICM12" i="31"/>
  <c r="ICL12" i="31"/>
  <c r="ICJ12" i="31"/>
  <c r="ICK12" i="31"/>
  <c r="ICH12" i="31"/>
  <c r="ICG12" i="31"/>
  <c r="ICE12" i="31"/>
  <c r="ICF12" i="31"/>
  <c r="ICC12" i="31"/>
  <c r="ICB12" i="31"/>
  <c r="IBZ12" i="31"/>
  <c r="ICA12" i="31"/>
  <c r="IBW12" i="31"/>
  <c r="IBV12" i="31"/>
  <c r="IBT12" i="31"/>
  <c r="IBU12" i="31"/>
  <c r="IBR12" i="31"/>
  <c r="IBQ12" i="31"/>
  <c r="IBO12" i="31"/>
  <c r="IBP12" i="31"/>
  <c r="IBM12" i="31"/>
  <c r="IBL12" i="31"/>
  <c r="IBJ12" i="31"/>
  <c r="IBK12" i="31"/>
  <c r="IBG12" i="31"/>
  <c r="IBF12" i="31"/>
  <c r="IBD12" i="31"/>
  <c r="IBE12" i="31"/>
  <c r="IBB12" i="31"/>
  <c r="IBA12" i="31"/>
  <c r="IAY12" i="31"/>
  <c r="IAZ12" i="31"/>
  <c r="IAW12" i="31"/>
  <c r="IAV12" i="31"/>
  <c r="IAT12" i="31"/>
  <c r="IAU12" i="31"/>
  <c r="IAQ12" i="31"/>
  <c r="IAP12" i="31"/>
  <c r="IAN12" i="31"/>
  <c r="IAO12" i="31"/>
  <c r="IAL12" i="31"/>
  <c r="IAK12" i="31"/>
  <c r="IAI12" i="31"/>
  <c r="IAJ12" i="31"/>
  <c r="IAG12" i="31"/>
  <c r="IAF12" i="31"/>
  <c r="IAD12" i="31"/>
  <c r="IAE12" i="31"/>
  <c r="IAA12" i="31"/>
  <c r="HZZ12" i="31"/>
  <c r="HZX12" i="31"/>
  <c r="HZY12" i="31"/>
  <c r="HZV12" i="31"/>
  <c r="HZU12" i="31"/>
  <c r="HZS12" i="31"/>
  <c r="HZT12" i="31"/>
  <c r="HZQ12" i="31"/>
  <c r="HZP12" i="31"/>
  <c r="HZN12" i="31"/>
  <c r="HZO12" i="31"/>
  <c r="HZK12" i="31"/>
  <c r="HZJ12" i="31"/>
  <c r="HZH12" i="31"/>
  <c r="HZI12" i="31"/>
  <c r="HZF12" i="31"/>
  <c r="HZE12" i="31"/>
  <c r="HZC12" i="31"/>
  <c r="HZD12" i="31"/>
  <c r="HZA12" i="31"/>
  <c r="HYZ12" i="31"/>
  <c r="HYX12" i="31"/>
  <c r="HYY12" i="31"/>
  <c r="HYU12" i="31"/>
  <c r="HYV12" i="31" s="1"/>
  <c r="HYT12" i="31"/>
  <c r="HYR12" i="31"/>
  <c r="HYS12" i="31"/>
  <c r="HYP12" i="31"/>
  <c r="HYO12" i="31"/>
  <c r="HYM12" i="31"/>
  <c r="HYN12" i="31"/>
  <c r="HYK12" i="31"/>
  <c r="HYJ12" i="31"/>
  <c r="HYH12" i="31"/>
  <c r="HYI12" i="31"/>
  <c r="HYE12" i="31"/>
  <c r="HYD12" i="31"/>
  <c r="HYB12" i="31"/>
  <c r="HYC12" i="31"/>
  <c r="HXZ12" i="31"/>
  <c r="HXY12" i="31"/>
  <c r="HXW12" i="31"/>
  <c r="HXX12" i="31"/>
  <c r="HXU12" i="31"/>
  <c r="HXT12" i="31"/>
  <c r="HXR12" i="31"/>
  <c r="HXS12" i="31"/>
  <c r="HXO12" i="31"/>
  <c r="HXN12" i="31"/>
  <c r="HXL12" i="31"/>
  <c r="HXM12" i="31"/>
  <c r="HXJ12" i="31"/>
  <c r="HXI12" i="31"/>
  <c r="HXG12" i="31"/>
  <c r="HXH12" i="31"/>
  <c r="HXE12" i="31"/>
  <c r="HXD12" i="31"/>
  <c r="HXB12" i="31"/>
  <c r="HXC12" i="31"/>
  <c r="HWY12" i="31"/>
  <c r="HWX12" i="31"/>
  <c r="HWV12" i="31"/>
  <c r="HWW12" i="31"/>
  <c r="HWT12" i="31"/>
  <c r="HWS12" i="31"/>
  <c r="HWQ12" i="31"/>
  <c r="HWR12" i="31"/>
  <c r="HWO12" i="31"/>
  <c r="HWN12" i="31"/>
  <c r="HWL12" i="31"/>
  <c r="HWM12" i="31"/>
  <c r="HWI12" i="31"/>
  <c r="HWH12" i="31"/>
  <c r="HWF12" i="31"/>
  <c r="HWG12" i="31"/>
  <c r="HWD12" i="31"/>
  <c r="HWC12" i="31"/>
  <c r="HWA12" i="31"/>
  <c r="HWB12" i="31"/>
  <c r="HVY12" i="31"/>
  <c r="HVX12" i="31"/>
  <c r="HVV12" i="31"/>
  <c r="HVW12" i="31"/>
  <c r="HVS12" i="31"/>
  <c r="HVR12" i="31"/>
  <c r="HVP12" i="31"/>
  <c r="HVQ12" i="31"/>
  <c r="HVN12" i="31"/>
  <c r="HVM12" i="31"/>
  <c r="HVK12" i="31"/>
  <c r="HVL12" i="31"/>
  <c r="HVI12" i="31"/>
  <c r="HVH12" i="31"/>
  <c r="HVF12" i="31"/>
  <c r="HVG12" i="31"/>
  <c r="HVC12" i="31"/>
  <c r="HVB12" i="31"/>
  <c r="HUZ12" i="31"/>
  <c r="HVA12" i="31"/>
  <c r="HUX12" i="31"/>
  <c r="HUW12" i="31"/>
  <c r="HUU12" i="31"/>
  <c r="HUV12" i="31"/>
  <c r="HUS12" i="31"/>
  <c r="HUR12" i="31"/>
  <c r="HUP12" i="31"/>
  <c r="HUQ12" i="31"/>
  <c r="HUM12" i="31"/>
  <c r="HUL12" i="31"/>
  <c r="HUJ12" i="31"/>
  <c r="HUK12" i="31"/>
  <c r="HUH12" i="31"/>
  <c r="HUG12" i="31"/>
  <c r="HUE12" i="31"/>
  <c r="HUF12" i="31"/>
  <c r="HUC12" i="31"/>
  <c r="HUB12" i="31"/>
  <c r="HTZ12" i="31"/>
  <c r="HUA12" i="31"/>
  <c r="HTW12" i="31"/>
  <c r="HTX12" i="31" s="1"/>
  <c r="HTV12" i="31"/>
  <c r="HTT12" i="31"/>
  <c r="HTU12" i="31"/>
  <c r="HTR12" i="31"/>
  <c r="HTQ12" i="31"/>
  <c r="HTO12" i="31"/>
  <c r="HTP12" i="31"/>
  <c r="HTM12" i="31"/>
  <c r="HTL12" i="31"/>
  <c r="HTJ12" i="31"/>
  <c r="HTK12" i="31"/>
  <c r="HTG12" i="31"/>
  <c r="HTF12" i="31"/>
  <c r="HTD12" i="31"/>
  <c r="HTE12" i="31"/>
  <c r="HTB12" i="31"/>
  <c r="HTA12" i="31"/>
  <c r="HSY12" i="31"/>
  <c r="HSZ12" i="31"/>
  <c r="HSW12" i="31"/>
  <c r="HSV12" i="31"/>
  <c r="HST12" i="31"/>
  <c r="HSU12" i="31"/>
  <c r="HSQ12" i="31"/>
  <c r="HSP12" i="31"/>
  <c r="HSN12" i="31"/>
  <c r="HSO12" i="31"/>
  <c r="HSL12" i="31"/>
  <c r="HSK12" i="31"/>
  <c r="HSI12" i="31"/>
  <c r="HSJ12" i="31"/>
  <c r="HSG12" i="31"/>
  <c r="HSF12" i="31"/>
  <c r="HSD12" i="31"/>
  <c r="HSE12" i="31"/>
  <c r="HSA12" i="31"/>
  <c r="HRZ12" i="31"/>
  <c r="HRX12" i="31"/>
  <c r="HRY12" i="31"/>
  <c r="HRV12" i="31"/>
  <c r="HRU12" i="31"/>
  <c r="HRS12" i="31"/>
  <c r="HRT12" i="31"/>
  <c r="HRQ12" i="31"/>
  <c r="HRP12" i="31"/>
  <c r="HRN12" i="31"/>
  <c r="HRO12" i="31"/>
  <c r="HRK12" i="31"/>
  <c r="HRJ12" i="31"/>
  <c r="HRI12" i="31"/>
  <c r="HRH12" i="31"/>
  <c r="HRF12" i="31"/>
  <c r="HRE12" i="31"/>
  <c r="HRC12" i="31"/>
  <c r="HRD12" i="31"/>
  <c r="HRA12" i="31"/>
  <c r="HQZ12" i="31"/>
  <c r="HQX12" i="31"/>
  <c r="HQY12" i="31"/>
  <c r="HQU12" i="31"/>
  <c r="HQT12" i="31"/>
  <c r="HQR12" i="31"/>
  <c r="HQS12" i="31"/>
  <c r="HQP12" i="31"/>
  <c r="HQO12" i="31"/>
  <c r="HQM12" i="31"/>
  <c r="HQN12" i="31"/>
  <c r="HQK12" i="31"/>
  <c r="HQJ12" i="31"/>
  <c r="HQH12" i="31"/>
  <c r="HQI12" i="31"/>
  <c r="HQE12" i="31"/>
  <c r="HQD12" i="31"/>
  <c r="HQB12" i="31"/>
  <c r="HQC12" i="31"/>
  <c r="HPZ12" i="31"/>
  <c r="HPY12" i="31"/>
  <c r="HPW12" i="31"/>
  <c r="HPX12" i="31"/>
  <c r="HPU12" i="31"/>
  <c r="HPT12" i="31"/>
  <c r="HPR12" i="31"/>
  <c r="HPS12" i="31"/>
  <c r="HPO12" i="31"/>
  <c r="HPN12" i="31"/>
  <c r="HPL12" i="31"/>
  <c r="HPM12" i="31"/>
  <c r="HPJ12" i="31"/>
  <c r="HPI12" i="31"/>
  <c r="HPG12" i="31"/>
  <c r="HPH12" i="31"/>
  <c r="HPE12" i="31"/>
  <c r="HPD12" i="31"/>
  <c r="HPB12" i="31"/>
  <c r="HPC12" i="31"/>
  <c r="HOY12" i="31"/>
  <c r="HOX12" i="31"/>
  <c r="HOV12" i="31"/>
  <c r="HOW12" i="31"/>
  <c r="HOT12" i="31"/>
  <c r="HOS12" i="31"/>
  <c r="HOQ12" i="31"/>
  <c r="HOR12" i="31"/>
  <c r="HOO12" i="31"/>
  <c r="HON12" i="31"/>
  <c r="HOL12" i="31"/>
  <c r="HOM12" i="31"/>
  <c r="HOI12" i="31"/>
  <c r="HOH12" i="31"/>
  <c r="HOF12" i="31"/>
  <c r="HOG12" i="31"/>
  <c r="HOD12" i="31"/>
  <c r="HOC12" i="31"/>
  <c r="HOA12" i="31"/>
  <c r="HOB12" i="31"/>
  <c r="HNY12" i="31"/>
  <c r="HNX12" i="31"/>
  <c r="HNV12" i="31"/>
  <c r="HNW12" i="31"/>
  <c r="HNS12" i="31"/>
  <c r="HNR12" i="31"/>
  <c r="HNP12" i="31"/>
  <c r="HNQ12" i="31"/>
  <c r="HNN12" i="31"/>
  <c r="HNM12" i="31"/>
  <c r="HNK12" i="31"/>
  <c r="HNL12" i="31"/>
  <c r="HNI12" i="31"/>
  <c r="HNH12" i="31"/>
  <c r="HNF12" i="31"/>
  <c r="HNG12" i="31"/>
  <c r="HNC12" i="31"/>
  <c r="HNB12" i="31"/>
  <c r="HMZ12" i="31"/>
  <c r="HNA12" i="31"/>
  <c r="HMX12" i="31"/>
  <c r="HMW12" i="31"/>
  <c r="HMU12" i="31"/>
  <c r="HMV12" i="31"/>
  <c r="HMS12" i="31"/>
  <c r="HMR12" i="31"/>
  <c r="HMP12" i="31"/>
  <c r="HMQ12" i="31"/>
  <c r="HMM12" i="31"/>
  <c r="HML12" i="31"/>
  <c r="HMJ12" i="31"/>
  <c r="HMK12" i="31"/>
  <c r="HMH12" i="31"/>
  <c r="HMG12" i="31"/>
  <c r="HME12" i="31"/>
  <c r="HMF12" i="31"/>
  <c r="HMC12" i="31"/>
  <c r="HMB12" i="31"/>
  <c r="HLZ12" i="31"/>
  <c r="HMA12" i="31"/>
  <c r="HLW12" i="31"/>
  <c r="HLV12" i="31"/>
  <c r="HLT12" i="31"/>
  <c r="HLU12" i="31"/>
  <c r="HLR12" i="31"/>
  <c r="HLQ12" i="31"/>
  <c r="HLO12" i="31"/>
  <c r="HLP12" i="31"/>
  <c r="HLM12" i="31"/>
  <c r="HLL12" i="31"/>
  <c r="HLJ12" i="31"/>
  <c r="HLK12" i="31"/>
  <c r="HLG12" i="31"/>
  <c r="HLF12" i="31"/>
  <c r="HLD12" i="31"/>
  <c r="HLE12" i="31"/>
  <c r="HLB12" i="31"/>
  <c r="HLA12" i="31"/>
  <c r="HKY12" i="31"/>
  <c r="HKZ12" i="31"/>
  <c r="HKW12" i="31"/>
  <c r="HKV12" i="31"/>
  <c r="HKT12" i="31"/>
  <c r="HKU12" i="31"/>
  <c r="HKQ12" i="31"/>
  <c r="HKP12" i="31"/>
  <c r="HKN12" i="31"/>
  <c r="HKO12" i="31"/>
  <c r="HKL12" i="31"/>
  <c r="HKK12" i="31"/>
  <c r="HKI12" i="31"/>
  <c r="HKJ12" i="31"/>
  <c r="HKG12" i="31"/>
  <c r="HKF12" i="31"/>
  <c r="HKD12" i="31"/>
  <c r="HKE12" i="31"/>
  <c r="HKA12" i="31"/>
  <c r="HJZ12" i="31"/>
  <c r="HJX12" i="31"/>
  <c r="HJY12" i="31"/>
  <c r="HJV12" i="31"/>
  <c r="HJU12" i="31"/>
  <c r="HJS12" i="31"/>
  <c r="HJT12" i="31"/>
  <c r="HJQ12" i="31"/>
  <c r="HJP12" i="31"/>
  <c r="HJN12" i="31"/>
  <c r="HJO12" i="31"/>
  <c r="HJK12" i="31"/>
  <c r="HJJ12" i="31"/>
  <c r="HJH12" i="31"/>
  <c r="HJI12" i="31"/>
  <c r="HJF12" i="31"/>
  <c r="HJE12" i="31"/>
  <c r="HJC12" i="31"/>
  <c r="HJD12" i="31"/>
  <c r="HJA12" i="31"/>
  <c r="HIZ12" i="31"/>
  <c r="HIX12" i="31"/>
  <c r="HIY12" i="31"/>
  <c r="HIU12" i="31"/>
  <c r="HIT12" i="31"/>
  <c r="HIR12" i="31"/>
  <c r="HIS12" i="31"/>
  <c r="HIP12" i="31"/>
  <c r="HIO12" i="31"/>
  <c r="HIM12" i="31"/>
  <c r="HIN12" i="31"/>
  <c r="HIK12" i="31"/>
  <c r="HIJ12" i="31"/>
  <c r="HIH12" i="31"/>
  <c r="HII12" i="31"/>
  <c r="HIE12" i="31"/>
  <c r="HID12" i="31"/>
  <c r="HIB12" i="31"/>
  <c r="HIC12" i="31"/>
  <c r="HHZ12" i="31"/>
  <c r="HHY12" i="31"/>
  <c r="HHW12" i="31"/>
  <c r="HHX12" i="31"/>
  <c r="HHU12" i="31"/>
  <c r="HHT12" i="31"/>
  <c r="HHR12" i="31"/>
  <c r="HHS12" i="31"/>
  <c r="HHO12" i="31"/>
  <c r="HHN12" i="31"/>
  <c r="HHL12" i="31"/>
  <c r="HHM12" i="31"/>
  <c r="HHJ12" i="31"/>
  <c r="HHI12" i="31"/>
  <c r="HHG12" i="31"/>
  <c r="HHH12" i="31"/>
  <c r="HHE12" i="31"/>
  <c r="HHD12" i="31"/>
  <c r="HHB12" i="31"/>
  <c r="HHC12" i="31"/>
  <c r="HGY12" i="31"/>
  <c r="HGX12" i="31"/>
  <c r="HGV12" i="31"/>
  <c r="HGW12" i="31"/>
  <c r="HGT12" i="31"/>
  <c r="HGS12" i="31"/>
  <c r="HGQ12" i="31"/>
  <c r="HGR12" i="31"/>
  <c r="HGO12" i="31"/>
  <c r="HGN12" i="31"/>
  <c r="HGL12" i="31"/>
  <c r="HGM12" i="31"/>
  <c r="HGI12" i="31"/>
  <c r="HGH12" i="31"/>
  <c r="HGF12" i="31"/>
  <c r="HGG12" i="31"/>
  <c r="HGD12" i="31"/>
  <c r="HGC12" i="31"/>
  <c r="HGA12" i="31"/>
  <c r="HGB12" i="31"/>
  <c r="HFY12" i="31"/>
  <c r="HFX12" i="31"/>
  <c r="HFV12" i="31"/>
  <c r="HFW12" i="31"/>
  <c r="HFS12" i="31"/>
  <c r="HFR12" i="31"/>
  <c r="HFP12" i="31"/>
  <c r="HFQ12" i="31"/>
  <c r="HFN12" i="31"/>
  <c r="HFM12" i="31"/>
  <c r="HFK12" i="31"/>
  <c r="HFL12" i="31"/>
  <c r="HFI12" i="31"/>
  <c r="HFH12" i="31"/>
  <c r="HFF12" i="31"/>
  <c r="HFG12" i="31"/>
  <c r="HFC12" i="31"/>
  <c r="HFB12" i="31"/>
  <c r="HEZ12" i="31"/>
  <c r="HFA12" i="31"/>
  <c r="HEX12" i="31"/>
  <c r="HEW12" i="31"/>
  <c r="HEU12" i="31"/>
  <c r="HEV12" i="31"/>
  <c r="HES12" i="31"/>
  <c r="HER12" i="31"/>
  <c r="HEP12" i="31"/>
  <c r="HEQ12" i="31"/>
  <c r="HEM12" i="31"/>
  <c r="HEL12" i="31"/>
  <c r="HEJ12" i="31"/>
  <c r="HEK12" i="31"/>
  <c r="HEH12" i="31"/>
  <c r="HEG12" i="31"/>
  <c r="HEE12" i="31"/>
  <c r="HEF12" i="31"/>
  <c r="HEC12" i="31"/>
  <c r="HEB12" i="31"/>
  <c r="HDZ12" i="31"/>
  <c r="HEA12" i="31"/>
  <c r="HDW12" i="31"/>
  <c r="HDV12" i="31"/>
  <c r="HDT12" i="31"/>
  <c r="HDU12" i="31"/>
  <c r="HDR12" i="31"/>
  <c r="HDQ12" i="31"/>
  <c r="HDO12" i="31"/>
  <c r="HDP12" i="31"/>
  <c r="HDM12" i="31"/>
  <c r="HDL12" i="31"/>
  <c r="HDJ12" i="31"/>
  <c r="HDK12" i="31"/>
  <c r="HDG12" i="31"/>
  <c r="HDF12" i="31"/>
  <c r="HDD12" i="31"/>
  <c r="HDE12" i="31"/>
  <c r="HDB12" i="31"/>
  <c r="HDA12" i="31"/>
  <c r="HCY12" i="31"/>
  <c r="HCZ12" i="31"/>
  <c r="HCW12" i="31"/>
  <c r="HCV12" i="31"/>
  <c r="HCT12" i="31"/>
  <c r="HCU12" i="31"/>
  <c r="HCQ12" i="31"/>
  <c r="HCP12" i="31"/>
  <c r="HCN12" i="31"/>
  <c r="HCO12" i="31"/>
  <c r="HCL12" i="31"/>
  <c r="HCM12" i="31" s="1"/>
  <c r="HCK12" i="31"/>
  <c r="HCI12" i="31"/>
  <c r="HCJ12" i="31"/>
  <c r="HCG12" i="31"/>
  <c r="HCF12" i="31"/>
  <c r="HCD12" i="31"/>
  <c r="HCE12" i="31"/>
  <c r="HCA12" i="31"/>
  <c r="HBZ12" i="31"/>
  <c r="HBX12" i="31"/>
  <c r="HBY12" i="31"/>
  <c r="HBV12" i="31"/>
  <c r="HBU12" i="31"/>
  <c r="HBS12" i="31"/>
  <c r="HBT12" i="31"/>
  <c r="HBQ12" i="31"/>
  <c r="HBP12" i="31"/>
  <c r="HBN12" i="31"/>
  <c r="HBO12" i="31"/>
  <c r="HBK12" i="31"/>
  <c r="HBJ12" i="31"/>
  <c r="HBH12" i="31"/>
  <c r="HBI12" i="31"/>
  <c r="HBF12" i="31"/>
  <c r="HBE12" i="31"/>
  <c r="HBC12" i="31"/>
  <c r="HBD12" i="31"/>
  <c r="HBA12" i="31"/>
  <c r="HAZ12" i="31"/>
  <c r="HAX12" i="31"/>
  <c r="HAY12" i="31"/>
  <c r="HAU12" i="31"/>
  <c r="HAT12" i="31"/>
  <c r="HAR12" i="31"/>
  <c r="HAS12" i="31"/>
  <c r="HAP12" i="31"/>
  <c r="HAO12" i="31"/>
  <c r="HAM12" i="31"/>
  <c r="HAN12" i="31"/>
  <c r="HAK12" i="31"/>
  <c r="HAJ12" i="31"/>
  <c r="HAH12" i="31"/>
  <c r="HAI12" i="31"/>
  <c r="HAE12" i="31"/>
  <c r="HAD12" i="31"/>
  <c r="HAB12" i="31"/>
  <c r="HAC12" i="31"/>
  <c r="GZZ12" i="31"/>
  <c r="GZY12" i="31"/>
  <c r="GZW12" i="31"/>
  <c r="GZX12" i="31"/>
  <c r="GZU12" i="31"/>
  <c r="GZT12" i="31"/>
  <c r="GZR12" i="31"/>
  <c r="GZS12" i="31"/>
  <c r="GZO12" i="31"/>
  <c r="GZN12" i="31"/>
  <c r="GZL12" i="31"/>
  <c r="GZM12" i="31"/>
  <c r="GZJ12" i="31"/>
  <c r="GZI12" i="31"/>
  <c r="GZG12" i="31"/>
  <c r="GZH12" i="31"/>
  <c r="GZE12" i="31"/>
  <c r="GZD12" i="31"/>
  <c r="GZB12" i="31"/>
  <c r="GZC12" i="31"/>
  <c r="GYY12" i="31"/>
  <c r="GYX12" i="31"/>
  <c r="GYV12" i="31"/>
  <c r="GYW12" i="31"/>
  <c r="GYT12" i="31"/>
  <c r="GYS12" i="31"/>
  <c r="GYQ12" i="31"/>
  <c r="GYR12" i="31"/>
  <c r="GYO12" i="31"/>
  <c r="GYN12" i="31"/>
  <c r="GYL12" i="31"/>
  <c r="GYM12" i="31"/>
  <c r="GYI12" i="31"/>
  <c r="GYH12" i="31"/>
  <c r="GYF12" i="31"/>
  <c r="GYG12" i="31"/>
  <c r="GYD12" i="31"/>
  <c r="GYC12" i="31"/>
  <c r="GYA12" i="31"/>
  <c r="GYB12" i="31"/>
  <c r="GXY12" i="31"/>
  <c r="GXX12" i="31"/>
  <c r="GXV12" i="31"/>
  <c r="GXW12" i="31"/>
  <c r="GXS12" i="31"/>
  <c r="GXR12" i="31"/>
  <c r="GXP12" i="31"/>
  <c r="GXQ12" i="31"/>
  <c r="GXN12" i="31"/>
  <c r="GXM12" i="31"/>
  <c r="GXK12" i="31"/>
  <c r="GXL12" i="31"/>
  <c r="GXI12" i="31"/>
  <c r="GXH12" i="31"/>
  <c r="GXF12" i="31"/>
  <c r="GXG12" i="31"/>
  <c r="GXC12" i="31"/>
  <c r="GXB12" i="31"/>
  <c r="GWZ12" i="31"/>
  <c r="GXA12" i="31"/>
  <c r="GWX12" i="31"/>
  <c r="GWW12" i="31"/>
  <c r="GWU12" i="31"/>
  <c r="GWV12" i="31"/>
  <c r="GWS12" i="31"/>
  <c r="GWR12" i="31"/>
  <c r="GWP12" i="31"/>
  <c r="GWQ12" i="31"/>
  <c r="GWM12" i="31"/>
  <c r="GWL12" i="31"/>
  <c r="GWJ12" i="31"/>
  <c r="GWK12" i="31"/>
  <c r="GWH12" i="31"/>
  <c r="GWG12" i="31"/>
  <c r="GWE12" i="31"/>
  <c r="GWF12" i="31"/>
  <c r="GWC12" i="31"/>
  <c r="GWB12" i="31"/>
  <c r="GVZ12" i="31"/>
  <c r="GWA12" i="31"/>
  <c r="GVW12" i="31"/>
  <c r="GVV12" i="31"/>
  <c r="GVT12" i="31"/>
  <c r="GVU12" i="31"/>
  <c r="GVR12" i="31"/>
  <c r="GVQ12" i="31"/>
  <c r="GVO12" i="31"/>
  <c r="GVP12" i="31"/>
  <c r="GVM12" i="31"/>
  <c r="GVL12" i="31"/>
  <c r="GVJ12" i="31"/>
  <c r="GVK12" i="31"/>
  <c r="GVG12" i="31"/>
  <c r="GVF12" i="31"/>
  <c r="GVD12" i="31"/>
  <c r="GVE12" i="31"/>
  <c r="GVB12" i="31"/>
  <c r="GVA12" i="31"/>
  <c r="GUY12" i="31"/>
  <c r="GUZ12" i="31"/>
  <c r="GUW12" i="31"/>
  <c r="GUV12" i="31"/>
  <c r="GUT12" i="31"/>
  <c r="GUU12" i="31"/>
  <c r="GUQ12" i="31"/>
  <c r="GUP12" i="31"/>
  <c r="GUN12" i="31"/>
  <c r="GUO12" i="31"/>
  <c r="GUL12" i="31"/>
  <c r="GUK12" i="31"/>
  <c r="GUI12" i="31"/>
  <c r="GUJ12" i="31"/>
  <c r="GUG12" i="31"/>
  <c r="GUF12" i="31"/>
  <c r="GUD12" i="31"/>
  <c r="GUE12" i="31"/>
  <c r="GUA12" i="31"/>
  <c r="GTZ12" i="31"/>
  <c r="GTX12" i="31"/>
  <c r="GTY12" i="31"/>
  <c r="GTV12" i="31"/>
  <c r="GTU12" i="31"/>
  <c r="GTS12" i="31"/>
  <c r="GTT12" i="31"/>
  <c r="GTQ12" i="31"/>
  <c r="GTP12" i="31"/>
  <c r="GTN12" i="31"/>
  <c r="GTO12" i="31"/>
  <c r="GTK12" i="31"/>
  <c r="GTL12" i="31" s="1"/>
  <c r="GTJ12" i="31"/>
  <c r="GTH12" i="31"/>
  <c r="GTI12" i="31"/>
  <c r="GTF12" i="31"/>
  <c r="GTE12" i="31"/>
  <c r="GTC12" i="31"/>
  <c r="GTD12" i="31"/>
  <c r="GTA12" i="31"/>
  <c r="GSZ12" i="31"/>
  <c r="GSX12" i="31"/>
  <c r="GSY12" i="31"/>
  <c r="GSU12" i="31"/>
  <c r="GST12" i="31"/>
  <c r="GSR12" i="31"/>
  <c r="GSS12" i="31"/>
  <c r="GSP12" i="31"/>
  <c r="GSO12" i="31"/>
  <c r="GSM12" i="31"/>
  <c r="GSN12" i="31"/>
  <c r="GSK12" i="31"/>
  <c r="GSJ12" i="31"/>
  <c r="GSH12" i="31"/>
  <c r="GSI12" i="31"/>
  <c r="GSE12" i="31"/>
  <c r="GSD12" i="31"/>
  <c r="GSB12" i="31"/>
  <c r="GSC12" i="31"/>
  <c r="GRZ12" i="31"/>
  <c r="GRY12" i="31"/>
  <c r="GRW12" i="31"/>
  <c r="GRX12" i="31"/>
  <c r="GRU12" i="31"/>
  <c r="GRT12" i="31"/>
  <c r="GRR12" i="31"/>
  <c r="GRS12" i="31"/>
  <c r="GRO12" i="31"/>
  <c r="GRN12" i="31"/>
  <c r="GRL12" i="31"/>
  <c r="GRM12" i="31"/>
  <c r="GRJ12" i="31"/>
  <c r="GRI12" i="31"/>
  <c r="GRG12" i="31"/>
  <c r="GRH12" i="31"/>
  <c r="GRE12" i="31"/>
  <c r="GRD12" i="31"/>
  <c r="GRB12" i="31"/>
  <c r="GRC12" i="31"/>
  <c r="GQY12" i="31"/>
  <c r="GQX12" i="31"/>
  <c r="GQV12" i="31"/>
  <c r="GQW12" i="31"/>
  <c r="GQT12" i="31"/>
  <c r="GQS12" i="31"/>
  <c r="GQQ12" i="31"/>
  <c r="GQR12" i="31"/>
  <c r="GQO12" i="31"/>
  <c r="GQN12" i="31"/>
  <c r="GQL12" i="31"/>
  <c r="GQM12" i="31"/>
  <c r="GQI12" i="31"/>
  <c r="GQH12" i="31"/>
  <c r="GQF12" i="31"/>
  <c r="GQG12" i="31"/>
  <c r="GQD12" i="31"/>
  <c r="GQC12" i="31"/>
  <c r="GQA12" i="31"/>
  <c r="GQB12" i="31"/>
  <c r="GPY12" i="31"/>
  <c r="GPX12" i="31"/>
  <c r="GPV12" i="31"/>
  <c r="GPW12" i="31"/>
  <c r="GPS12" i="31"/>
  <c r="GPR12" i="31"/>
  <c r="GPP12" i="31"/>
  <c r="GPQ12" i="31"/>
  <c r="GPN12" i="31"/>
  <c r="GPM12" i="31"/>
  <c r="GPK12" i="31"/>
  <c r="GPL12" i="31"/>
  <c r="GPI12" i="31"/>
  <c r="GPH12" i="31"/>
  <c r="GPF12" i="31"/>
  <c r="GPG12" i="31"/>
  <c r="GPC12" i="31"/>
  <c r="GPB12" i="31"/>
  <c r="GOZ12" i="31"/>
  <c r="GPA12" i="31"/>
  <c r="GOX12" i="31"/>
  <c r="GOW12" i="31"/>
  <c r="GOU12" i="31"/>
  <c r="GOV12" i="31"/>
  <c r="GOS12" i="31"/>
  <c r="GOR12" i="31"/>
  <c r="GOP12" i="31"/>
  <c r="GOQ12" i="31"/>
  <c r="GOM12" i="31"/>
  <c r="GOL12" i="31"/>
  <c r="GOJ12" i="31"/>
  <c r="GOK12" i="31"/>
  <c r="GOH12" i="31"/>
  <c r="GOG12" i="31"/>
  <c r="GOE12" i="31"/>
  <c r="GOF12" i="31"/>
  <c r="GOC12" i="31"/>
  <c r="GOB12" i="31"/>
  <c r="GNZ12" i="31"/>
  <c r="GOA12" i="31"/>
  <c r="GNW12" i="31"/>
  <c r="GNV12" i="31"/>
  <c r="GNT12" i="31"/>
  <c r="GNU12" i="31"/>
  <c r="GNR12" i="31"/>
  <c r="GNQ12" i="31"/>
  <c r="GNO12" i="31"/>
  <c r="GNP12" i="31"/>
  <c r="GNM12" i="31"/>
  <c r="GNL12" i="31"/>
  <c r="GNJ12" i="31"/>
  <c r="GNK12" i="31"/>
  <c r="GNG12" i="31"/>
  <c r="GNF12" i="31"/>
  <c r="GND12" i="31"/>
  <c r="GNE12" i="31"/>
  <c r="GNB12" i="31"/>
  <c r="GNA12" i="31"/>
  <c r="GMY12" i="31"/>
  <c r="GMZ12" i="31"/>
  <c r="GMW12" i="31"/>
  <c r="GMV12" i="31"/>
  <c r="GMT12" i="31"/>
  <c r="GMU12" i="31"/>
  <c r="GMQ12" i="31"/>
  <c r="GMP12" i="31"/>
  <c r="GMN12" i="31"/>
  <c r="GMO12" i="31"/>
  <c r="GML12" i="31"/>
  <c r="GMK12" i="31"/>
  <c r="GMI12" i="31"/>
  <c r="GMJ12" i="31"/>
  <c r="GMG12" i="31"/>
  <c r="GMF12" i="31"/>
  <c r="GMD12" i="31"/>
  <c r="GME12" i="31"/>
  <c r="GMA12" i="31"/>
  <c r="GLZ12" i="31"/>
  <c r="GLX12" i="31"/>
  <c r="GLY12" i="31"/>
  <c r="GLV12" i="31"/>
  <c r="GLU12" i="31"/>
  <c r="GLS12" i="31"/>
  <c r="GLT12" i="31"/>
  <c r="GLQ12" i="31"/>
  <c r="GLP12" i="31"/>
  <c r="GLN12" i="31"/>
  <c r="GLO12" i="31"/>
  <c r="GLK12" i="31"/>
  <c r="GLJ12" i="31"/>
  <c r="GLH12" i="31"/>
  <c r="GLI12" i="31"/>
  <c r="GLF12" i="31"/>
  <c r="GLE12" i="31"/>
  <c r="GLC12" i="31"/>
  <c r="GLD12" i="31"/>
  <c r="GLA12" i="31"/>
  <c r="GLB12" i="31" s="1"/>
  <c r="GKZ12" i="31"/>
  <c r="GKX12" i="31"/>
  <c r="GKY12" i="31"/>
  <c r="GKU12" i="31"/>
  <c r="GKT12" i="31"/>
  <c r="GKR12" i="31"/>
  <c r="GKS12" i="31"/>
  <c r="GKP12" i="31"/>
  <c r="GKO12" i="31"/>
  <c r="GKM12" i="31"/>
  <c r="GKN12" i="31"/>
  <c r="GKK12" i="31"/>
  <c r="GKJ12" i="31"/>
  <c r="GKH12" i="31"/>
  <c r="GKI12" i="31"/>
  <c r="GKE12" i="31"/>
  <c r="GKD12" i="31"/>
  <c r="GKB12" i="31"/>
  <c r="GKC12" i="31"/>
  <c r="GJZ12" i="31"/>
  <c r="GJY12" i="31"/>
  <c r="GJW12" i="31"/>
  <c r="GJX12" i="31"/>
  <c r="GJU12" i="31"/>
  <c r="GJT12" i="31"/>
  <c r="GJR12" i="31"/>
  <c r="GJS12" i="31"/>
  <c r="GJO12" i="31"/>
  <c r="GJN12" i="31"/>
  <c r="GJL12" i="31"/>
  <c r="GJM12" i="31"/>
  <c r="GJJ12" i="31"/>
  <c r="GJI12" i="31"/>
  <c r="GJG12" i="31"/>
  <c r="GJH12" i="31"/>
  <c r="GJE12" i="31"/>
  <c r="GJD12" i="31"/>
  <c r="GJB12" i="31"/>
  <c r="GJC12" i="31"/>
  <c r="GIY12" i="31"/>
  <c r="GIX12" i="31"/>
  <c r="GIV12" i="31"/>
  <c r="GIW12" i="31"/>
  <c r="GIT12" i="31"/>
  <c r="GIS12" i="31"/>
  <c r="GIQ12" i="31"/>
  <c r="GIR12" i="31"/>
  <c r="GIO12" i="31"/>
  <c r="GIN12" i="31"/>
  <c r="GIL12" i="31"/>
  <c r="GIM12" i="31"/>
  <c r="GII12" i="31"/>
  <c r="GIH12" i="31"/>
  <c r="GIF12" i="31"/>
  <c r="GIG12" i="31"/>
  <c r="GID12" i="31"/>
  <c r="GIC12" i="31"/>
  <c r="GIA12" i="31"/>
  <c r="GIB12" i="31"/>
  <c r="GHY12" i="31"/>
  <c r="GHX12" i="31"/>
  <c r="GHV12" i="31"/>
  <c r="GHW12" i="31"/>
  <c r="GHS12" i="31"/>
  <c r="GHR12" i="31"/>
  <c r="GHP12" i="31"/>
  <c r="GHQ12" i="31"/>
  <c r="GHN12" i="31"/>
  <c r="GHM12" i="31"/>
  <c r="GHK12" i="31"/>
  <c r="GHL12" i="31"/>
  <c r="GHI12" i="31"/>
  <c r="GHH12" i="31"/>
  <c r="GHF12" i="31"/>
  <c r="GHG12" i="31"/>
  <c r="GHC12" i="31"/>
  <c r="GHB12" i="31"/>
  <c r="GGZ12" i="31"/>
  <c r="GHA12" i="31"/>
  <c r="GGX12" i="31"/>
  <c r="GGW12" i="31"/>
  <c r="GGU12" i="31"/>
  <c r="GGV12" i="31"/>
  <c r="GGS12" i="31"/>
  <c r="GGR12" i="31"/>
  <c r="GGP12" i="31"/>
  <c r="GGQ12" i="31"/>
  <c r="GGM12" i="31"/>
  <c r="GGL12" i="31"/>
  <c r="GGJ12" i="31"/>
  <c r="GGK12" i="31"/>
  <c r="GGH12" i="31"/>
  <c r="GGG12" i="31"/>
  <c r="GGE12" i="31"/>
  <c r="GGF12" i="31"/>
  <c r="GGC12" i="31"/>
  <c r="GGB12" i="31"/>
  <c r="GFZ12" i="31"/>
  <c r="GGA12" i="31"/>
  <c r="GFW12" i="31"/>
  <c r="GFV12" i="31"/>
  <c r="GFT12" i="31"/>
  <c r="GFU12" i="31"/>
  <c r="GFR12" i="31"/>
  <c r="GFQ12" i="31"/>
  <c r="GFO12" i="31"/>
  <c r="GFP12" i="31"/>
  <c r="GFM12" i="31"/>
  <c r="GFL12" i="31"/>
  <c r="GFJ12" i="31"/>
  <c r="GFK12" i="31"/>
  <c r="GFG12" i="31"/>
  <c r="GFF12" i="31"/>
  <c r="GFD12" i="31"/>
  <c r="GFE12" i="31"/>
  <c r="GFB12" i="31"/>
  <c r="GFA12" i="31"/>
  <c r="GEY12" i="31"/>
  <c r="GEZ12" i="31"/>
  <c r="GEW12" i="31"/>
  <c r="GEV12" i="31"/>
  <c r="GET12" i="31"/>
  <c r="GEU12" i="31"/>
  <c r="GEQ12" i="31"/>
  <c r="GEP12" i="31"/>
  <c r="GEN12" i="31"/>
  <c r="GEO12" i="31"/>
  <c r="GEL12" i="31"/>
  <c r="GEM12" i="31" s="1"/>
  <c r="GEK12" i="31"/>
  <c r="GEI12" i="31"/>
  <c r="GEJ12" i="31"/>
  <c r="GEG12" i="31"/>
  <c r="GEF12" i="31"/>
  <c r="GED12" i="31"/>
  <c r="GEE12" i="31"/>
  <c r="GEA12" i="31"/>
  <c r="GDZ12" i="31"/>
  <c r="GDX12" i="31"/>
  <c r="GDY12" i="31"/>
  <c r="GDV12" i="31"/>
  <c r="GDU12" i="31"/>
  <c r="GDS12" i="31"/>
  <c r="GDT12" i="31"/>
  <c r="GDQ12" i="31"/>
  <c r="GDP12" i="31"/>
  <c r="GDN12" i="31"/>
  <c r="GDO12" i="31"/>
  <c r="GDK12" i="31"/>
  <c r="GDJ12" i="31"/>
  <c r="GDH12" i="31"/>
  <c r="GDI12" i="31"/>
  <c r="GDF12" i="31"/>
  <c r="GDE12" i="31"/>
  <c r="GDC12" i="31"/>
  <c r="GDD12" i="31"/>
  <c r="GDA12" i="31"/>
  <c r="GCZ12" i="31"/>
  <c r="GCX12" i="31"/>
  <c r="GCY12" i="31"/>
  <c r="GCU12" i="31"/>
  <c r="GCT12" i="31"/>
  <c r="GCR12" i="31"/>
  <c r="GCS12" i="31"/>
  <c r="GCP12" i="31"/>
  <c r="GCO12" i="31"/>
  <c r="GCM12" i="31"/>
  <c r="GCN12" i="31"/>
  <c r="GCK12" i="31"/>
  <c r="GCJ12" i="31"/>
  <c r="GCH12" i="31"/>
  <c r="GCI12" i="31"/>
  <c r="GCE12" i="31"/>
  <c r="GCD12" i="31"/>
  <c r="GCB12" i="31"/>
  <c r="GCC12" i="31"/>
  <c r="GBZ12" i="31"/>
  <c r="GBY12" i="31"/>
  <c r="GBW12" i="31"/>
  <c r="GBX12" i="31"/>
  <c r="GBU12" i="31"/>
  <c r="GBT12" i="31"/>
  <c r="GBR12" i="31"/>
  <c r="GBS12" i="31"/>
  <c r="GBO12" i="31"/>
  <c r="GBN12" i="31"/>
  <c r="GBL12" i="31"/>
  <c r="GBM12" i="31"/>
  <c r="GBJ12" i="31"/>
  <c r="GBI12" i="31"/>
  <c r="GBG12" i="31"/>
  <c r="GBH12" i="31"/>
  <c r="GBE12" i="31"/>
  <c r="GBD12" i="31"/>
  <c r="GBB12" i="31"/>
  <c r="GBC12" i="31"/>
  <c r="GAY12" i="31"/>
  <c r="GAX12" i="31"/>
  <c r="GAV12" i="31"/>
  <c r="GAW12" i="31"/>
  <c r="GAT12" i="31"/>
  <c r="GAS12" i="31"/>
  <c r="GAQ12" i="31"/>
  <c r="GAR12" i="31"/>
  <c r="GAO12" i="31"/>
  <c r="GAN12" i="31"/>
  <c r="GAL12" i="31"/>
  <c r="GAM12" i="31"/>
  <c r="GAI12" i="31"/>
  <c r="GAH12" i="31"/>
  <c r="GAF12" i="31"/>
  <c r="GAG12" i="31"/>
  <c r="GAD12" i="31"/>
  <c r="GAC12" i="31"/>
  <c r="GAA12" i="31"/>
  <c r="GAB12" i="31"/>
  <c r="FZY12" i="31"/>
  <c r="FZX12" i="31"/>
  <c r="FZV12" i="31"/>
  <c r="FZW12" i="31"/>
  <c r="FZS12" i="31"/>
  <c r="FZR12" i="31"/>
  <c r="FZP12" i="31"/>
  <c r="FZQ12" i="31"/>
  <c r="FZN12" i="31"/>
  <c r="FZM12" i="31"/>
  <c r="FZK12" i="31"/>
  <c r="FZL12" i="31"/>
  <c r="FZI12" i="31"/>
  <c r="FZH12" i="31"/>
  <c r="FZF12" i="31"/>
  <c r="FZG12" i="31"/>
  <c r="FZC12" i="31"/>
  <c r="FZB12" i="31"/>
  <c r="FYZ12" i="31"/>
  <c r="FZA12" i="31"/>
  <c r="FYX12" i="31"/>
  <c r="FYW12" i="31"/>
  <c r="FYU12" i="31"/>
  <c r="FYV12" i="31"/>
  <c r="FYS12" i="31"/>
  <c r="FYR12" i="31"/>
  <c r="FYP12" i="31"/>
  <c r="FYQ12" i="31"/>
  <c r="FYM12" i="31"/>
  <c r="FYL12" i="31"/>
  <c r="FYJ12" i="31"/>
  <c r="FYK12" i="31"/>
  <c r="FYH12" i="31"/>
  <c r="FYG12" i="31"/>
  <c r="FYE12" i="31"/>
  <c r="FYF12" i="31"/>
  <c r="FYC12" i="31"/>
  <c r="FYB12" i="31"/>
  <c r="FXZ12" i="31"/>
  <c r="FYA12" i="31"/>
  <c r="FXW12" i="31"/>
  <c r="FXV12" i="31"/>
  <c r="FXT12" i="31"/>
  <c r="FXU12" i="31"/>
  <c r="FXR12" i="31"/>
  <c r="FXQ12" i="31"/>
  <c r="FXO12" i="31"/>
  <c r="FXP12" i="31"/>
  <c r="FXM12" i="31"/>
  <c r="FXL12" i="31"/>
  <c r="FXJ12" i="31"/>
  <c r="FXK12" i="31"/>
  <c r="FXG12" i="31"/>
  <c r="FXF12" i="31"/>
  <c r="FXD12" i="31"/>
  <c r="FXE12" i="31"/>
  <c r="FXB12" i="31"/>
  <c r="FXA12" i="31"/>
  <c r="FWY12" i="31"/>
  <c r="FWZ12" i="31"/>
  <c r="FWW12" i="31"/>
  <c r="FWV12" i="31"/>
  <c r="FWT12" i="31"/>
  <c r="FWU12" i="31"/>
  <c r="FWQ12" i="31"/>
  <c r="FWP12" i="31"/>
  <c r="FWN12" i="31"/>
  <c r="FWO12" i="31"/>
  <c r="FWL12" i="31"/>
  <c r="FWK12" i="31"/>
  <c r="FWI12" i="31"/>
  <c r="FWJ12" i="31"/>
  <c r="FWG12" i="31"/>
  <c r="FWF12" i="31"/>
  <c r="FWD12" i="31"/>
  <c r="FWE12" i="31"/>
  <c r="FWA12" i="31"/>
  <c r="FVZ12" i="31"/>
  <c r="FVX12" i="31"/>
  <c r="FVY12" i="31"/>
  <c r="FVV12" i="31"/>
  <c r="FVU12" i="31"/>
  <c r="FVS12" i="31"/>
  <c r="FVT12" i="31"/>
  <c r="FVQ12" i="31"/>
  <c r="FVP12" i="31"/>
  <c r="FVN12" i="31"/>
  <c r="FVO12" i="31"/>
  <c r="FVK12" i="31"/>
  <c r="FVJ12" i="31"/>
  <c r="FVH12" i="31"/>
  <c r="FVI12" i="31"/>
  <c r="FVF12" i="31"/>
  <c r="FVE12" i="31"/>
  <c r="FVC12" i="31"/>
  <c r="FVD12" i="31"/>
  <c r="FVA12" i="31"/>
  <c r="FUZ12" i="31"/>
  <c r="FUX12" i="31"/>
  <c r="FUY12" i="31"/>
  <c r="FUU12" i="31"/>
  <c r="FUT12" i="31"/>
  <c r="FUR12" i="31"/>
  <c r="FUS12" i="31"/>
  <c r="FUP12" i="31"/>
  <c r="FUO12" i="31"/>
  <c r="FUM12" i="31"/>
  <c r="FUN12" i="31"/>
  <c r="FUK12" i="31"/>
  <c r="FUJ12" i="31"/>
  <c r="FUH12" i="31"/>
  <c r="FUI12" i="31"/>
  <c r="FUE12" i="31"/>
  <c r="FUD12" i="31"/>
  <c r="FUB12" i="31"/>
  <c r="FUC12" i="31"/>
  <c r="FTZ12" i="31"/>
  <c r="FTY12" i="31"/>
  <c r="FTW12" i="31"/>
  <c r="FTX12" i="31"/>
  <c r="FTU12" i="31"/>
  <c r="FTT12" i="31"/>
  <c r="FTR12" i="31"/>
  <c r="FTS12" i="31"/>
  <c r="FTO12" i="31"/>
  <c r="FTN12" i="31"/>
  <c r="FTL12" i="31"/>
  <c r="FTM12" i="31"/>
  <c r="FTJ12" i="31"/>
  <c r="FTI12" i="31"/>
  <c r="FTG12" i="31"/>
  <c r="FTH12" i="31"/>
  <c r="FTE12" i="31"/>
  <c r="FTD12" i="31"/>
  <c r="FTB12" i="31"/>
  <c r="FTC12" i="31"/>
  <c r="FSY12" i="31"/>
  <c r="FSX12" i="31"/>
  <c r="FSV12" i="31"/>
  <c r="FSW12" i="31"/>
  <c r="FST12" i="31"/>
  <c r="FSS12" i="31"/>
  <c r="FSQ12" i="31"/>
  <c r="FSR12" i="31"/>
  <c r="FSO12" i="31"/>
  <c r="FSN12" i="31"/>
  <c r="FSL12" i="31"/>
  <c r="FSM12" i="31"/>
  <c r="FSI12" i="31"/>
  <c r="FSH12" i="31"/>
  <c r="FSF12" i="31"/>
  <c r="FSG12" i="31"/>
  <c r="FSD12" i="31"/>
  <c r="FSC12" i="31"/>
  <c r="FSA12" i="31"/>
  <c r="FSB12" i="31"/>
  <c r="FRY12" i="31"/>
  <c r="FRX12" i="31"/>
  <c r="FRV12" i="31"/>
  <c r="FRW12" i="31"/>
  <c r="FRS12" i="31"/>
  <c r="FRR12" i="31"/>
  <c r="FRP12" i="31"/>
  <c r="FRQ12" i="31"/>
  <c r="FRN12" i="31"/>
  <c r="FRM12" i="31"/>
  <c r="FRK12" i="31"/>
  <c r="FRL12" i="31"/>
  <c r="FRI12" i="31"/>
  <c r="FRJ12" i="31" s="1"/>
  <c r="FRH12" i="31"/>
  <c r="FRF12" i="31"/>
  <c r="FRG12" i="31"/>
  <c r="FRC12" i="31"/>
  <c r="FRB12" i="31"/>
  <c r="FQZ12" i="31"/>
  <c r="FRA12" i="31"/>
  <c r="FQX12" i="31"/>
  <c r="FQW12" i="31"/>
  <c r="FQU12" i="31"/>
  <c r="FQV12" i="31"/>
  <c r="FQS12" i="31"/>
  <c r="FQR12" i="31"/>
  <c r="FQP12" i="31"/>
  <c r="FQQ12" i="31"/>
  <c r="FQM12" i="31"/>
  <c r="FQL12" i="31"/>
  <c r="FQJ12" i="31"/>
  <c r="FQK12" i="31"/>
  <c r="FQH12" i="31"/>
  <c r="FQG12" i="31"/>
  <c r="FQE12" i="31"/>
  <c r="FQF12" i="31"/>
  <c r="FQC12" i="31"/>
  <c r="FQB12" i="31"/>
  <c r="FPZ12" i="31"/>
  <c r="FQA12" i="31"/>
  <c r="FPW12" i="31"/>
  <c r="FPV12" i="31"/>
  <c r="FPT12" i="31"/>
  <c r="FPU12" i="31"/>
  <c r="FPR12" i="31"/>
  <c r="FPS12" i="31" s="1"/>
  <c r="FPQ12" i="31"/>
  <c r="FPO12" i="31"/>
  <c r="FPP12" i="31"/>
  <c r="FPM12" i="31"/>
  <c r="FPL12" i="31"/>
  <c r="FPJ12" i="31"/>
  <c r="FPK12" i="31"/>
  <c r="FPG12" i="31"/>
  <c r="FPF12" i="31"/>
  <c r="FPD12" i="31"/>
  <c r="FPE12" i="31"/>
  <c r="FPB12" i="31"/>
  <c r="FPA12" i="31"/>
  <c r="FOY12" i="31"/>
  <c r="FOZ12" i="31"/>
  <c r="FOW12" i="31"/>
  <c r="FOV12" i="31"/>
  <c r="FOT12" i="31"/>
  <c r="FOU12" i="31"/>
  <c r="FOQ12" i="31"/>
  <c r="FOP12" i="31"/>
  <c r="FON12" i="31"/>
  <c r="FOO12" i="31"/>
  <c r="FOL12" i="31"/>
  <c r="FOK12" i="31"/>
  <c r="FOI12" i="31"/>
  <c r="FOJ12" i="31"/>
  <c r="FOG12" i="31"/>
  <c r="FOF12" i="31"/>
  <c r="FOD12" i="31"/>
  <c r="FOE12" i="31"/>
  <c r="FOA12" i="31"/>
  <c r="FNZ12" i="31"/>
  <c r="FNX12" i="31"/>
  <c r="FNY12" i="31"/>
  <c r="FNV12" i="31"/>
  <c r="FNU12" i="31"/>
  <c r="FNS12" i="31"/>
  <c r="FNT12" i="31"/>
  <c r="FNQ12" i="31"/>
  <c r="FNP12" i="31"/>
  <c r="FNN12" i="31"/>
  <c r="FNO12" i="31"/>
  <c r="FNK12" i="31"/>
  <c r="FNJ12" i="31"/>
  <c r="FNH12" i="31"/>
  <c r="FNI12" i="31"/>
  <c r="FNF12" i="31"/>
  <c r="FNE12" i="31"/>
  <c r="FNC12" i="31"/>
  <c r="FND12" i="31"/>
  <c r="FNA12" i="31"/>
  <c r="FMZ12" i="31"/>
  <c r="FMX12" i="31"/>
  <c r="FMY12" i="31"/>
  <c r="FMU12" i="31"/>
  <c r="FMT12" i="31"/>
  <c r="FMR12" i="31"/>
  <c r="FMS12" i="31"/>
  <c r="FMP12" i="31"/>
  <c r="FMO12" i="31"/>
  <c r="FMM12" i="31"/>
  <c r="FMN12" i="31"/>
  <c r="FMK12" i="31"/>
  <c r="FMJ12" i="31"/>
  <c r="FMH12" i="31"/>
  <c r="FMI12" i="31"/>
  <c r="FME12" i="31"/>
  <c r="FMD12" i="31"/>
  <c r="FMB12" i="31"/>
  <c r="FMC12" i="31"/>
  <c r="FLZ12" i="31"/>
  <c r="FLY12" i="31"/>
  <c r="FLW12" i="31"/>
  <c r="FLX12" i="31"/>
  <c r="FLU12" i="31"/>
  <c r="FLT12" i="31"/>
  <c r="FLR12" i="31"/>
  <c r="FLS12" i="31"/>
  <c r="FLO12" i="31"/>
  <c r="FLN12" i="31"/>
  <c r="FLL12" i="31"/>
  <c r="FLM12" i="31"/>
  <c r="FLJ12" i="31"/>
  <c r="FLI12" i="31"/>
  <c r="FLG12" i="31"/>
  <c r="FLH12" i="31"/>
  <c r="FLE12" i="31"/>
  <c r="FLD12" i="31"/>
  <c r="FLB12" i="31"/>
  <c r="FLC12" i="31"/>
  <c r="FKY12" i="31"/>
  <c r="FKX12" i="31"/>
  <c r="FKV12" i="31"/>
  <c r="FKW12" i="31"/>
  <c r="FKT12" i="31"/>
  <c r="FKS12" i="31"/>
  <c r="FKQ12" i="31"/>
  <c r="FKR12" i="31"/>
  <c r="FKO12" i="31"/>
  <c r="FKN12" i="31"/>
  <c r="FKL12" i="31"/>
  <c r="FKM12" i="31"/>
  <c r="FKI12" i="31"/>
  <c r="FKH12" i="31"/>
  <c r="FKF12" i="31"/>
  <c r="FKG12" i="31"/>
  <c r="FKD12" i="31"/>
  <c r="FKC12" i="31"/>
  <c r="FKA12" i="31"/>
  <c r="FKB12" i="31"/>
  <c r="FJY12" i="31"/>
  <c r="FJX12" i="31"/>
  <c r="FJV12" i="31"/>
  <c r="FJW12" i="31"/>
  <c r="FJS12" i="31"/>
  <c r="FJR12" i="31"/>
  <c r="FJP12" i="31"/>
  <c r="FJQ12" i="31"/>
  <c r="FJN12" i="31"/>
  <c r="FJM12" i="31"/>
  <c r="FJK12" i="31"/>
  <c r="FJL12" i="31"/>
  <c r="FJI12" i="31"/>
  <c r="FJH12" i="31"/>
  <c r="FJF12" i="31"/>
  <c r="FJG12" i="31"/>
  <c r="FJC12" i="31"/>
  <c r="FJB12" i="31"/>
  <c r="FIZ12" i="31"/>
  <c r="FJA12" i="31"/>
  <c r="FIX12" i="31"/>
  <c r="FIW12" i="31"/>
  <c r="FIU12" i="31"/>
  <c r="FIV12" i="31"/>
  <c r="FIS12" i="31"/>
  <c r="FIR12" i="31"/>
  <c r="FIP12" i="31"/>
  <c r="FIQ12" i="31"/>
  <c r="FIM12" i="31"/>
  <c r="FIL12" i="31"/>
  <c r="FIJ12" i="31"/>
  <c r="FIK12" i="31"/>
  <c r="FIH12" i="31"/>
  <c r="FIG12" i="31"/>
  <c r="FIE12" i="31"/>
  <c r="FIF12" i="31"/>
  <c r="FIC12" i="31"/>
  <c r="FIB12" i="31"/>
  <c r="FHZ12" i="31"/>
  <c r="FIA12" i="31"/>
  <c r="FHW12" i="31"/>
  <c r="FHV12" i="31"/>
  <c r="FHT12" i="31"/>
  <c r="FHU12" i="31"/>
  <c r="FHR12" i="31"/>
  <c r="FHQ12" i="31"/>
  <c r="FHO12" i="31"/>
  <c r="FHP12" i="31"/>
  <c r="FHM12" i="31"/>
  <c r="FHL12" i="31"/>
  <c r="FHJ12" i="31"/>
  <c r="FHK12" i="31"/>
  <c r="FHG12" i="31"/>
  <c r="FHF12" i="31"/>
  <c r="FHD12" i="31"/>
  <c r="FHE12" i="31"/>
  <c r="FHB12" i="31"/>
  <c r="FHA12" i="31"/>
  <c r="FGY12" i="31"/>
  <c r="FGZ12" i="31"/>
  <c r="FGW12" i="31"/>
  <c r="FGV12" i="31"/>
  <c r="FGT12" i="31"/>
  <c r="FGU12" i="31"/>
  <c r="FGQ12" i="31"/>
  <c r="FGP12" i="31"/>
  <c r="FGN12" i="31"/>
  <c r="FGO12" i="31"/>
  <c r="FGL12" i="31"/>
  <c r="FGK12" i="31"/>
  <c r="FGI12" i="31"/>
  <c r="FGJ12" i="31"/>
  <c r="FGG12" i="31"/>
  <c r="FGF12" i="31"/>
  <c r="FGD12" i="31"/>
  <c r="FGE12" i="31"/>
  <c r="FGA12" i="31"/>
  <c r="FFZ12" i="31"/>
  <c r="FFX12" i="31"/>
  <c r="FFY12" i="31"/>
  <c r="FFV12" i="31"/>
  <c r="FFW12" i="31" s="1"/>
  <c r="FFU12" i="31"/>
  <c r="FFS12" i="31"/>
  <c r="FFT12" i="31"/>
  <c r="FFQ12" i="31"/>
  <c r="FFP12" i="31"/>
  <c r="FFN12" i="31"/>
  <c r="FFO12" i="31"/>
  <c r="FFK12" i="31"/>
  <c r="FFJ12" i="31"/>
  <c r="FFH12" i="31"/>
  <c r="FFI12" i="31"/>
  <c r="FFF12" i="31"/>
  <c r="FFE12" i="31"/>
  <c r="FFC12" i="31"/>
  <c r="FFD12" i="31"/>
  <c r="FFA12" i="31"/>
  <c r="FEZ12" i="31"/>
  <c r="FEX12" i="31"/>
  <c r="FEY12" i="31"/>
  <c r="FEU12" i="31"/>
  <c r="FET12" i="31"/>
  <c r="FER12" i="31"/>
  <c r="FES12" i="31"/>
  <c r="FEP12" i="31"/>
  <c r="FEO12" i="31"/>
  <c r="FEM12" i="31"/>
  <c r="FEN12" i="31"/>
  <c r="FEK12" i="31"/>
  <c r="FEJ12" i="31"/>
  <c r="FEH12" i="31"/>
  <c r="FEI12" i="31"/>
  <c r="FEE12" i="31"/>
  <c r="FED12" i="31"/>
  <c r="FEB12" i="31"/>
  <c r="FEC12" i="31"/>
  <c r="FDZ12" i="31"/>
  <c r="FDY12" i="31"/>
  <c r="FDW12" i="31"/>
  <c r="FDX12" i="31"/>
  <c r="FDU12" i="31"/>
  <c r="FDT12" i="31"/>
  <c r="FDR12" i="31"/>
  <c r="FDS12" i="31"/>
  <c r="FDO12" i="31"/>
  <c r="FDN12" i="31"/>
  <c r="FDL12" i="31"/>
  <c r="FDM12" i="31"/>
  <c r="FDJ12" i="31"/>
  <c r="FDI12" i="31"/>
  <c r="FDG12" i="31"/>
  <c r="FDH12" i="31"/>
  <c r="FDE12" i="31"/>
  <c r="FDD12" i="31"/>
  <c r="FDB12" i="31"/>
  <c r="FDC12" i="31"/>
  <c r="FCY12" i="31"/>
  <c r="FCX12" i="31"/>
  <c r="FCV12" i="31"/>
  <c r="FCW12" i="31"/>
  <c r="FCT12" i="31"/>
  <c r="FCS12" i="31"/>
  <c r="FCQ12" i="31"/>
  <c r="FCR12" i="31"/>
  <c r="FCO12" i="31"/>
  <c r="FCN12" i="31"/>
  <c r="FCL12" i="31"/>
  <c r="FCM12" i="31"/>
  <c r="FCI12" i="31"/>
  <c r="FCH12" i="31"/>
  <c r="FCF12" i="31"/>
  <c r="FCG12" i="31"/>
  <c r="FCD12" i="31"/>
  <c r="FCC12" i="31"/>
  <c r="FCA12" i="31"/>
  <c r="FCB12" i="31"/>
  <c r="FBY12" i="31"/>
  <c r="FBX12" i="31"/>
  <c r="FBV12" i="31"/>
  <c r="FBW12" i="31"/>
  <c r="FBS12" i="31"/>
  <c r="FBR12" i="31"/>
  <c r="FBP12" i="31"/>
  <c r="FBQ12" i="31"/>
  <c r="FBN12" i="31"/>
  <c r="FBM12" i="31"/>
  <c r="FBK12" i="31"/>
  <c r="FBL12" i="31"/>
  <c r="FBI12" i="31"/>
  <c r="FBH12" i="31"/>
  <c r="FBF12" i="31"/>
  <c r="FBG12" i="31"/>
  <c r="FBC12" i="31"/>
  <c r="FBB12" i="31"/>
  <c r="FAZ12" i="31"/>
  <c r="FBA12" i="31"/>
  <c r="FAX12" i="31"/>
  <c r="FAW12" i="31"/>
  <c r="FAU12" i="31"/>
  <c r="FAV12" i="31"/>
  <c r="FAS12" i="31"/>
  <c r="FAR12" i="31"/>
  <c r="FAP12" i="31"/>
  <c r="FAQ12" i="31"/>
  <c r="FAM12" i="31"/>
  <c r="FAL12" i="31"/>
  <c r="FAJ12" i="31"/>
  <c r="FAK12" i="31"/>
  <c r="FAH12" i="31"/>
  <c r="FAG12" i="31"/>
  <c r="FAE12" i="31"/>
  <c r="FAF12" i="31"/>
  <c r="FAC12" i="31"/>
  <c r="FAB12" i="31"/>
  <c r="EZZ12" i="31"/>
  <c r="FAA12" i="31"/>
  <c r="EZW12" i="31"/>
  <c r="EZV12" i="31"/>
  <c r="EZT12" i="31"/>
  <c r="EZU12" i="31"/>
  <c r="EZR12" i="31"/>
  <c r="EZQ12" i="31"/>
  <c r="EZO12" i="31"/>
  <c r="EZP12" i="31"/>
  <c r="EZM12" i="31"/>
  <c r="EZL12" i="31"/>
  <c r="EZJ12" i="31"/>
  <c r="EZK12" i="31"/>
  <c r="EZG12" i="31"/>
  <c r="EZF12" i="31"/>
  <c r="EZD12" i="31"/>
  <c r="EZE12" i="31"/>
  <c r="EZB12" i="31"/>
  <c r="EZA12" i="31"/>
  <c r="EYY12" i="31"/>
  <c r="EYZ12" i="31"/>
  <c r="EYW12" i="31"/>
  <c r="EYV12" i="31"/>
  <c r="EYT12" i="31"/>
  <c r="EYU12" i="31"/>
  <c r="EYQ12" i="31"/>
  <c r="EYP12" i="31"/>
  <c r="EYN12" i="31"/>
  <c r="EYO12" i="31"/>
  <c r="EYL12" i="31"/>
  <c r="EYK12" i="31"/>
  <c r="EYI12" i="31"/>
  <c r="EYJ12" i="31"/>
  <c r="EYG12" i="31"/>
  <c r="EYF12" i="31"/>
  <c r="EYD12" i="31"/>
  <c r="EYE12" i="31"/>
  <c r="EYA12" i="31"/>
  <c r="EXZ12" i="31"/>
  <c r="EXX12" i="31"/>
  <c r="EXY12" i="31"/>
  <c r="EXV12" i="31"/>
  <c r="EXU12" i="31"/>
  <c r="EXS12" i="31"/>
  <c r="EXT12" i="31"/>
  <c r="EXQ12" i="31"/>
  <c r="EXR12" i="31" s="1"/>
  <c r="EXP12" i="31"/>
  <c r="EXN12" i="31"/>
  <c r="EXO12" i="31"/>
  <c r="EXK12" i="31"/>
  <c r="EXJ12" i="31"/>
  <c r="EXH12" i="31"/>
  <c r="EXI12" i="31"/>
  <c r="EXF12" i="31"/>
  <c r="EXE12" i="31"/>
  <c r="EXC12" i="31"/>
  <c r="EXD12" i="31"/>
  <c r="EXA12" i="31"/>
  <c r="EWZ12" i="31"/>
  <c r="EWX12" i="31"/>
  <c r="EWY12" i="31"/>
  <c r="EWU12" i="31"/>
  <c r="EWT12" i="31"/>
  <c r="EWR12" i="31"/>
  <c r="EWS12" i="31"/>
  <c r="EWP12" i="31"/>
  <c r="EWO12" i="31"/>
  <c r="EWM12" i="31"/>
  <c r="EWN12" i="31"/>
  <c r="EWK12" i="31"/>
  <c r="EWJ12" i="31"/>
  <c r="EWH12" i="31"/>
  <c r="EWI12" i="31"/>
  <c r="EWE12" i="31"/>
  <c r="EWD12" i="31"/>
  <c r="EWB12" i="31"/>
  <c r="EWC12" i="31"/>
  <c r="EVZ12" i="31"/>
  <c r="EVY12" i="31"/>
  <c r="EVW12" i="31"/>
  <c r="EVX12" i="31"/>
  <c r="EVU12" i="31"/>
  <c r="EVT12" i="31"/>
  <c r="EVR12" i="31"/>
  <c r="EVS12" i="31"/>
  <c r="EVO12" i="31"/>
  <c r="EVN12" i="31"/>
  <c r="EVL12" i="31"/>
  <c r="EVM12" i="31"/>
  <c r="EVJ12" i="31"/>
  <c r="EVI12" i="31"/>
  <c r="EVG12" i="31"/>
  <c r="EVH12" i="31"/>
  <c r="EVE12" i="31"/>
  <c r="EVD12" i="31"/>
  <c r="EVB12" i="31"/>
  <c r="EVC12" i="31"/>
  <c r="EUY12" i="31"/>
  <c r="EUX12" i="31"/>
  <c r="EUV12" i="31"/>
  <c r="EUW12" i="31"/>
  <c r="EUT12" i="31"/>
  <c r="EUS12" i="31"/>
  <c r="EUQ12" i="31"/>
  <c r="EUR12" i="31"/>
  <c r="EUO12" i="31"/>
  <c r="EUN12" i="31"/>
  <c r="EUL12" i="31"/>
  <c r="EUM12" i="31"/>
  <c r="EUI12" i="31"/>
  <c r="EUH12" i="31"/>
  <c r="EUF12" i="31"/>
  <c r="EUG12" i="31"/>
  <c r="EUD12" i="31"/>
  <c r="EUC12" i="31"/>
  <c r="EUA12" i="31"/>
  <c r="EUB12" i="31"/>
  <c r="ETY12" i="31"/>
  <c r="ETX12" i="31"/>
  <c r="ETV12" i="31"/>
  <c r="ETW12" i="31"/>
  <c r="ETS12" i="31"/>
  <c r="ETR12" i="31"/>
  <c r="ETP12" i="31"/>
  <c r="ETQ12" i="31"/>
  <c r="ETN12" i="31"/>
  <c r="ETM12" i="31"/>
  <c r="ETL12" i="31"/>
  <c r="ETK12" i="31"/>
  <c r="ETI12" i="31"/>
  <c r="ETH12" i="31"/>
  <c r="ETF12" i="31"/>
  <c r="ETG12" i="31"/>
  <c r="ETC12" i="31"/>
  <c r="ETB12" i="31"/>
  <c r="ESZ12" i="31"/>
  <c r="ETA12" i="31"/>
  <c r="ESX12" i="31"/>
  <c r="ESW12" i="31"/>
  <c r="ESU12" i="31"/>
  <c r="ESV12" i="31"/>
  <c r="ESS12" i="31"/>
  <c r="ESR12" i="31"/>
  <c r="ESP12" i="31"/>
  <c r="ESQ12" i="31"/>
  <c r="ESM12" i="31"/>
  <c r="ESL12" i="31"/>
  <c r="ESJ12" i="31"/>
  <c r="ESK12" i="31"/>
  <c r="ESH12" i="31"/>
  <c r="ESG12" i="31"/>
  <c r="ESE12" i="31"/>
  <c r="ESF12" i="31"/>
  <c r="ESC12" i="31"/>
  <c r="ESB12" i="31"/>
  <c r="ERZ12" i="31"/>
  <c r="ESA12" i="31"/>
  <c r="ERW12" i="31"/>
  <c r="ERV12" i="31"/>
  <c r="ERT12" i="31"/>
  <c r="ERU12" i="31"/>
  <c r="ERR12" i="31"/>
  <c r="ERQ12" i="31"/>
  <c r="ERO12" i="31"/>
  <c r="ERP12" i="31"/>
  <c r="ERM12" i="31"/>
  <c r="ERL12" i="31"/>
  <c r="ERJ12" i="31"/>
  <c r="ERK12" i="31"/>
  <c r="ERG12" i="31"/>
  <c r="ERF12" i="31"/>
  <c r="ERD12" i="31"/>
  <c r="ERE12" i="31"/>
  <c r="ERB12" i="31"/>
  <c r="ERA12" i="31"/>
  <c r="EQY12" i="31"/>
  <c r="EQZ12" i="31"/>
  <c r="EQW12" i="31"/>
  <c r="EQV12" i="31"/>
  <c r="EQT12" i="31"/>
  <c r="EQU12" i="31"/>
  <c r="EQQ12" i="31"/>
  <c r="EQP12" i="31"/>
  <c r="EQN12" i="31"/>
  <c r="EQO12" i="31"/>
  <c r="EQL12" i="31"/>
  <c r="EQK12" i="31"/>
  <c r="EQI12" i="31"/>
  <c r="EQJ12" i="31"/>
  <c r="EQG12" i="31"/>
  <c r="EQF12" i="31"/>
  <c r="EQD12" i="31"/>
  <c r="EQE12" i="31"/>
  <c r="EQA12" i="31"/>
  <c r="EPZ12" i="31"/>
  <c r="EPX12" i="31"/>
  <c r="EPY12" i="31"/>
  <c r="EPV12" i="31"/>
  <c r="EPU12" i="31"/>
  <c r="EPS12" i="31"/>
  <c r="EPT12" i="31"/>
  <c r="EPQ12" i="31"/>
  <c r="EPP12" i="31"/>
  <c r="EPN12" i="31"/>
  <c r="EPO12" i="31"/>
  <c r="EPK12" i="31"/>
  <c r="EPJ12" i="31"/>
  <c r="EPH12" i="31"/>
  <c r="EPI12" i="31"/>
  <c r="EPF12" i="31"/>
  <c r="EPE12" i="31"/>
  <c r="EPC12" i="31"/>
  <c r="EPD12" i="31"/>
  <c r="EPA12" i="31"/>
  <c r="EOZ12" i="31"/>
  <c r="EOX12" i="31"/>
  <c r="EOY12" i="31"/>
  <c r="EOU12" i="31"/>
  <c r="EOT12" i="31"/>
  <c r="EOR12" i="31"/>
  <c r="EOS12" i="31"/>
  <c r="EOP12" i="31"/>
  <c r="EOO12" i="31"/>
  <c r="EOM12" i="31"/>
  <c r="EON12" i="31"/>
  <c r="EOK12" i="31"/>
  <c r="EOJ12" i="31"/>
  <c r="EOH12" i="31"/>
  <c r="EOI12" i="31"/>
  <c r="EOE12" i="31"/>
  <c r="EOD12" i="31"/>
  <c r="EOB12" i="31"/>
  <c r="EOC12" i="31"/>
  <c r="ENZ12" i="31"/>
  <c r="ENY12" i="31"/>
  <c r="ENW12" i="31"/>
  <c r="ENX12" i="31"/>
  <c r="ENU12" i="31"/>
  <c r="ENT12" i="31"/>
  <c r="ENR12" i="31"/>
  <c r="ENS12" i="31"/>
  <c r="ENO12" i="31"/>
  <c r="ENN12" i="31"/>
  <c r="ENL12" i="31"/>
  <c r="ENM12" i="31"/>
  <c r="ENJ12" i="31"/>
  <c r="ENI12" i="31"/>
  <c r="ENG12" i="31"/>
  <c r="ENH12" i="31"/>
  <c r="ENE12" i="31"/>
  <c r="END12" i="31"/>
  <c r="ENB12" i="31"/>
  <c r="ENC12" i="31"/>
  <c r="EMY12" i="31"/>
  <c r="EMX12" i="31"/>
  <c r="EMV12" i="31"/>
  <c r="EMW12" i="31"/>
  <c r="EMT12" i="31"/>
  <c r="EMS12" i="31"/>
  <c r="EMQ12" i="31"/>
  <c r="EMR12" i="31"/>
  <c r="EMO12" i="31"/>
  <c r="EMN12" i="31"/>
  <c r="EML12" i="31"/>
  <c r="EMM12" i="31"/>
  <c r="EMI12" i="31"/>
  <c r="EMH12" i="31"/>
  <c r="EMF12" i="31"/>
  <c r="EMG12" i="31"/>
  <c r="EMD12" i="31"/>
  <c r="EMC12" i="31"/>
  <c r="EMA12" i="31"/>
  <c r="EMB12" i="31"/>
  <c r="ELY12" i="31"/>
  <c r="ELX12" i="31"/>
  <c r="ELV12" i="31"/>
  <c r="ELW12" i="31"/>
  <c r="ELS12" i="31"/>
  <c r="ELR12" i="31"/>
  <c r="ELP12" i="31"/>
  <c r="ELQ12" i="31"/>
  <c r="ELN12" i="31"/>
  <c r="ELM12" i="31"/>
  <c r="ELK12" i="31"/>
  <c r="ELL12" i="31"/>
  <c r="ELI12" i="31"/>
  <c r="ELH12" i="31"/>
  <c r="ELF12" i="31"/>
  <c r="ELG12" i="31"/>
  <c r="ELC12" i="31"/>
  <c r="ELB12" i="31"/>
  <c r="EKZ12" i="31"/>
  <c r="ELA12" i="31"/>
  <c r="EKX12" i="31"/>
  <c r="EKW12" i="31"/>
  <c r="EKU12" i="31"/>
  <c r="EKV12" i="31"/>
  <c r="EKS12" i="31"/>
  <c r="EKR12" i="31"/>
  <c r="EKP12" i="31"/>
  <c r="EKQ12" i="31"/>
  <c r="EKM12" i="31"/>
  <c r="EKL12" i="31"/>
  <c r="EKJ12" i="31"/>
  <c r="EKK12" i="31"/>
  <c r="EKH12" i="31"/>
  <c r="EKI12" i="31" s="1"/>
  <c r="EKG12" i="31"/>
  <c r="EKE12" i="31"/>
  <c r="EKF12" i="31"/>
  <c r="EKC12" i="31"/>
  <c r="EKB12" i="31"/>
  <c r="EJZ12" i="31"/>
  <c r="EKA12" i="31"/>
  <c r="EJW12" i="31"/>
  <c r="EJV12" i="31"/>
  <c r="EJT12" i="31"/>
  <c r="EJU12" i="31"/>
  <c r="EJR12" i="31"/>
  <c r="EJQ12" i="31"/>
  <c r="EJO12" i="31"/>
  <c r="EJP12" i="31"/>
  <c r="EJM12" i="31"/>
  <c r="EJL12" i="31"/>
  <c r="EJJ12" i="31"/>
  <c r="EJK12" i="31"/>
  <c r="EJG12" i="31"/>
  <c r="EJF12" i="31"/>
  <c r="EJD12" i="31"/>
  <c r="EJE12" i="31"/>
  <c r="EJB12" i="31"/>
  <c r="EJA12" i="31"/>
  <c r="EIY12" i="31"/>
  <c r="EIZ12" i="31"/>
  <c r="EIW12" i="31"/>
  <c r="EIV12" i="31"/>
  <c r="EIT12" i="31"/>
  <c r="EIU12" i="31"/>
  <c r="EIQ12" i="31"/>
  <c r="EIP12" i="31"/>
  <c r="EIN12" i="31"/>
  <c r="EIO12" i="31"/>
  <c r="EIL12" i="31"/>
  <c r="EIK12" i="31"/>
  <c r="EII12" i="31"/>
  <c r="EIJ12" i="31"/>
  <c r="EIG12" i="31"/>
  <c r="EIF12" i="31"/>
  <c r="EID12" i="31"/>
  <c r="EIE12" i="31"/>
  <c r="EIA12" i="31"/>
  <c r="EHZ12" i="31"/>
  <c r="EHX12" i="31"/>
  <c r="EHY12" i="31"/>
  <c r="EHV12" i="31"/>
  <c r="EHU12" i="31"/>
  <c r="EHS12" i="31"/>
  <c r="EHT12" i="31"/>
  <c r="EHQ12" i="31"/>
  <c r="EHP12" i="31"/>
  <c r="EHN12" i="31"/>
  <c r="EHO12" i="31"/>
  <c r="EHK12" i="31"/>
  <c r="EHJ12" i="31"/>
  <c r="EHH12" i="31"/>
  <c r="EHI12" i="31"/>
  <c r="EHF12" i="31"/>
  <c r="EHE12" i="31"/>
  <c r="EHC12" i="31"/>
  <c r="EHD12" i="31"/>
  <c r="EHA12" i="31"/>
  <c r="EGZ12" i="31"/>
  <c r="EGX12" i="31"/>
  <c r="EGY12" i="31"/>
  <c r="EGU12" i="31"/>
  <c r="EGT12" i="31"/>
  <c r="EGR12" i="31"/>
  <c r="EGS12" i="31"/>
  <c r="EGP12" i="31"/>
  <c r="EGO12" i="31"/>
  <c r="EGM12" i="31"/>
  <c r="EGN12" i="31"/>
  <c r="EGK12" i="31"/>
  <c r="EGJ12" i="31"/>
  <c r="EGH12" i="31"/>
  <c r="EGI12" i="31"/>
  <c r="EGE12" i="31"/>
  <c r="EGD12" i="31"/>
  <c r="EGB12" i="31"/>
  <c r="EGC12" i="31"/>
  <c r="EFZ12" i="31"/>
  <c r="EFY12" i="31"/>
  <c r="EFW12" i="31"/>
  <c r="EFX12" i="31"/>
  <c r="EFU12" i="31"/>
  <c r="EFT12" i="31"/>
  <c r="EFR12" i="31"/>
  <c r="EFS12" i="31"/>
  <c r="EFO12" i="31"/>
  <c r="EFN12" i="31"/>
  <c r="EFL12" i="31"/>
  <c r="EFM12" i="31"/>
  <c r="EFJ12" i="31"/>
  <c r="EFK12" i="31" s="1"/>
  <c r="EFI12" i="31"/>
  <c r="EFG12" i="31"/>
  <c r="EFH12" i="31"/>
  <c r="EFE12" i="31"/>
  <c r="EFD12" i="31"/>
  <c r="EFB12" i="31"/>
  <c r="EFC12" i="31"/>
  <c r="EEY12" i="31"/>
  <c r="EEX12" i="31"/>
  <c r="EEV12" i="31"/>
  <c r="EEW12" i="31"/>
  <c r="EET12" i="31"/>
  <c r="EES12" i="31"/>
  <c r="EEQ12" i="31"/>
  <c r="EER12" i="31"/>
  <c r="EEO12" i="31"/>
  <c r="EEN12" i="31"/>
  <c r="EEL12" i="31"/>
  <c r="EEM12" i="31"/>
  <c r="EEI12" i="31"/>
  <c r="EEH12" i="31"/>
  <c r="EEF12" i="31"/>
  <c r="EEG12" i="31"/>
  <c r="EED12" i="31"/>
  <c r="EEC12" i="31"/>
  <c r="EEA12" i="31"/>
  <c r="EEB12" i="31"/>
  <c r="EDY12" i="31"/>
  <c r="EDX12" i="31"/>
  <c r="EDV12" i="31"/>
  <c r="EDW12" i="31"/>
  <c r="EDS12" i="31"/>
  <c r="EDR12" i="31"/>
  <c r="EDP12" i="31"/>
  <c r="EDQ12" i="31"/>
  <c r="EDN12" i="31"/>
  <c r="EDM12" i="31"/>
  <c r="EDK12" i="31"/>
  <c r="EDL12" i="31"/>
  <c r="EDI12" i="31"/>
  <c r="EDH12" i="31"/>
  <c r="EDF12" i="31"/>
  <c r="EDG12" i="31"/>
  <c r="EDC12" i="31"/>
  <c r="EDB12" i="31"/>
  <c r="ECZ12" i="31"/>
  <c r="EDA12" i="31"/>
  <c r="ECX12" i="31"/>
  <c r="ECW12" i="31"/>
  <c r="ECU12" i="31"/>
  <c r="ECV12" i="31"/>
  <c r="ECS12" i="31"/>
  <c r="ECR12" i="31"/>
  <c r="ECP12" i="31"/>
  <c r="ECQ12" i="31"/>
  <c r="ECM12" i="31"/>
  <c r="ECL12" i="31"/>
  <c r="ECJ12" i="31"/>
  <c r="ECK12" i="31"/>
  <c r="ECH12" i="31"/>
  <c r="ECG12" i="31"/>
  <c r="ECE12" i="31"/>
  <c r="ECF12" i="31"/>
  <c r="ECC12" i="31"/>
  <c r="ECB12" i="31"/>
  <c r="EBZ12" i="31"/>
  <c r="ECA12" i="31"/>
  <c r="EBW12" i="31"/>
  <c r="EBV12" i="31"/>
  <c r="EBT12" i="31"/>
  <c r="EBU12" i="31"/>
  <c r="EBR12" i="31"/>
  <c r="EBQ12" i="31"/>
  <c r="EBO12" i="31"/>
  <c r="EBP12" i="31"/>
  <c r="EBM12" i="31"/>
  <c r="EBL12" i="31"/>
  <c r="EBJ12" i="31"/>
  <c r="EBK12" i="31"/>
  <c r="EBG12" i="31"/>
  <c r="EBF12" i="31"/>
  <c r="EBD12" i="31"/>
  <c r="EBE12" i="31"/>
  <c r="EBB12" i="31"/>
  <c r="EBA12" i="31"/>
  <c r="EAY12" i="31"/>
  <c r="EAZ12" i="31"/>
  <c r="EAW12" i="31"/>
  <c r="EAV12" i="31"/>
  <c r="EAT12" i="31"/>
  <c r="EAU12" i="31"/>
  <c r="EAQ12" i="31"/>
  <c r="EAP12" i="31"/>
  <c r="EAN12" i="31"/>
  <c r="EAO12" i="31"/>
  <c r="EAL12" i="31"/>
  <c r="EAK12" i="31"/>
  <c r="EAI12" i="31"/>
  <c r="EAJ12" i="31"/>
  <c r="EAG12" i="31"/>
  <c r="EAF12" i="31"/>
  <c r="EAD12" i="31"/>
  <c r="EAE12" i="31"/>
  <c r="EAA12" i="31"/>
  <c r="DZZ12" i="31"/>
  <c r="DZX12" i="31"/>
  <c r="DZY12" i="31"/>
  <c r="DZV12" i="31"/>
  <c r="DZU12" i="31"/>
  <c r="DZS12" i="31"/>
  <c r="DZT12" i="31"/>
  <c r="DZQ12" i="31"/>
  <c r="DZP12" i="31"/>
  <c r="DZN12" i="31"/>
  <c r="DZO12" i="31"/>
  <c r="DZK12" i="31"/>
  <c r="DZJ12" i="31"/>
  <c r="DZH12" i="31"/>
  <c r="DZI12" i="31"/>
  <c r="DZF12" i="31"/>
  <c r="DZE12" i="31"/>
  <c r="DZC12" i="31"/>
  <c r="DZD12" i="31"/>
  <c r="DZA12" i="31"/>
  <c r="DYZ12" i="31"/>
  <c r="DYX12" i="31"/>
  <c r="DYY12" i="31"/>
  <c r="DYU12" i="31"/>
  <c r="DYT12" i="31"/>
  <c r="DYR12" i="31"/>
  <c r="DYS12" i="31"/>
  <c r="DYP12" i="31"/>
  <c r="DYO12" i="31"/>
  <c r="DYM12" i="31"/>
  <c r="DYN12" i="31"/>
  <c r="DYK12" i="31"/>
  <c r="DYJ12" i="31"/>
  <c r="DYH12" i="31"/>
  <c r="DYI12" i="31"/>
  <c r="DYE12" i="31"/>
  <c r="DYD12" i="31"/>
  <c r="DYB12" i="31"/>
  <c r="DYC12" i="31"/>
  <c r="DXZ12" i="31"/>
  <c r="DXY12" i="31"/>
  <c r="DXW12" i="31"/>
  <c r="DXX12" i="31"/>
  <c r="DXU12" i="31"/>
  <c r="DXT12" i="31"/>
  <c r="DXR12" i="31"/>
  <c r="DXS12" i="31"/>
  <c r="DXO12" i="31"/>
  <c r="DXN12" i="31"/>
  <c r="DXL12" i="31"/>
  <c r="DXM12" i="31"/>
  <c r="DXJ12" i="31"/>
  <c r="DXI12" i="31"/>
  <c r="DXG12" i="31"/>
  <c r="DXH12" i="31"/>
  <c r="DXE12" i="31"/>
  <c r="DXD12" i="31"/>
  <c r="DXB12" i="31"/>
  <c r="DXC12" i="31"/>
  <c r="DWY12" i="31"/>
  <c r="DWX12" i="31"/>
  <c r="DWV12" i="31"/>
  <c r="DWW12" i="31"/>
  <c r="DWT12" i="31"/>
  <c r="DWS12" i="31"/>
  <c r="DWQ12" i="31"/>
  <c r="DWR12" i="31"/>
  <c r="DWO12" i="31"/>
  <c r="DWN12" i="31"/>
  <c r="DWL12" i="31"/>
  <c r="DWM12" i="31"/>
  <c r="DWI12" i="31"/>
  <c r="DWH12" i="31"/>
  <c r="DWF12" i="31"/>
  <c r="DWG12" i="31"/>
  <c r="DWD12" i="31"/>
  <c r="DWC12" i="31"/>
  <c r="DWA12" i="31"/>
  <c r="DWB12" i="31"/>
  <c r="DVY12" i="31"/>
  <c r="DVX12" i="31"/>
  <c r="DVV12" i="31"/>
  <c r="DVW12" i="31"/>
  <c r="DVS12" i="31"/>
  <c r="DVR12" i="31"/>
  <c r="DVP12" i="31"/>
  <c r="DVQ12" i="31"/>
  <c r="DVN12" i="31"/>
  <c r="DVM12" i="31"/>
  <c r="DVK12" i="31"/>
  <c r="DVL12" i="31"/>
  <c r="DVI12" i="31"/>
  <c r="DVH12" i="31"/>
  <c r="DVF12" i="31"/>
  <c r="DVG12" i="31"/>
  <c r="DVC12" i="31"/>
  <c r="DVB12" i="31"/>
  <c r="DUZ12" i="31"/>
  <c r="DVA12" i="31"/>
  <c r="DUX12" i="31"/>
  <c r="DUW12" i="31"/>
  <c r="DUU12" i="31"/>
  <c r="DUV12" i="31"/>
  <c r="DUS12" i="31"/>
  <c r="DUR12" i="31"/>
  <c r="DUP12" i="31"/>
  <c r="DUQ12" i="31"/>
  <c r="DUM12" i="31"/>
  <c r="DUL12" i="31"/>
  <c r="DUJ12" i="31"/>
  <c r="DUK12" i="31"/>
  <c r="DUH12" i="31"/>
  <c r="DUG12" i="31"/>
  <c r="DUE12" i="31"/>
  <c r="DUF12" i="31"/>
  <c r="DUC12" i="31"/>
  <c r="DUB12" i="31"/>
  <c r="DTZ12" i="31"/>
  <c r="DUA12" i="31"/>
  <c r="DTW12" i="31"/>
  <c r="DTV12" i="31"/>
  <c r="DTT12" i="31"/>
  <c r="DTU12" i="31"/>
  <c r="DTR12" i="31"/>
  <c r="DTQ12" i="31"/>
  <c r="DTO12" i="31"/>
  <c r="DTP12" i="31"/>
  <c r="DTM12" i="31"/>
  <c r="DTL12" i="31"/>
  <c r="DTJ12" i="31"/>
  <c r="DTK12" i="31"/>
  <c r="DTG12" i="31"/>
  <c r="DTF12" i="31"/>
  <c r="DTD12" i="31"/>
  <c r="DTE12" i="31"/>
  <c r="DTB12" i="31"/>
  <c r="DTA12" i="31"/>
  <c r="DSY12" i="31"/>
  <c r="DSZ12" i="31"/>
  <c r="DSW12" i="31"/>
  <c r="DSV12" i="31"/>
  <c r="DST12" i="31"/>
  <c r="DSU12" i="31"/>
  <c r="DSQ12" i="31"/>
  <c r="DSP12" i="31"/>
  <c r="DSN12" i="31"/>
  <c r="DSO12" i="31"/>
  <c r="DSL12" i="31"/>
  <c r="DSK12" i="31"/>
  <c r="DSI12" i="31"/>
  <c r="DSJ12" i="31"/>
  <c r="DSG12" i="31"/>
  <c r="DSF12" i="31"/>
  <c r="DSD12" i="31"/>
  <c r="DSE12" i="31"/>
  <c r="DSA12" i="31"/>
  <c r="DRZ12" i="31"/>
  <c r="DRX12" i="31"/>
  <c r="DRY12" i="31"/>
  <c r="DRV12" i="31"/>
  <c r="DRU12" i="31"/>
  <c r="DRS12" i="31"/>
  <c r="DRT12" i="31"/>
  <c r="DRQ12" i="31"/>
  <c r="DRP12" i="31"/>
  <c r="DRN12" i="31"/>
  <c r="DRO12" i="31"/>
  <c r="DRK12" i="31"/>
  <c r="DRJ12" i="31"/>
  <c r="DRH12" i="31"/>
  <c r="DRI12" i="31"/>
  <c r="DRF12" i="31"/>
  <c r="DRE12" i="31"/>
  <c r="DRC12" i="31"/>
  <c r="DRD12" i="31"/>
  <c r="DRA12" i="31"/>
  <c r="DQZ12" i="31"/>
  <c r="DQX12" i="31"/>
  <c r="DQY12" i="31"/>
  <c r="DQU12" i="31"/>
  <c r="DQT12" i="31"/>
  <c r="DQR12" i="31"/>
  <c r="DQS12" i="31"/>
  <c r="DQP12" i="31"/>
  <c r="DQO12" i="31"/>
  <c r="DQM12" i="31"/>
  <c r="DQN12" i="31"/>
  <c r="DQK12" i="31"/>
  <c r="DQJ12" i="31"/>
  <c r="DQH12" i="31"/>
  <c r="DQI12" i="31"/>
  <c r="DQE12" i="31"/>
  <c r="DQD12" i="31"/>
  <c r="DQB12" i="31"/>
  <c r="DQC12" i="31"/>
  <c r="DPZ12" i="31"/>
  <c r="DPY12" i="31"/>
  <c r="DPW12" i="31"/>
  <c r="DPX12" i="31"/>
  <c r="DPU12" i="31"/>
  <c r="DPT12" i="31"/>
  <c r="DPR12" i="31"/>
  <c r="DPS12" i="31"/>
  <c r="DPO12" i="31"/>
  <c r="DPN12" i="31"/>
  <c r="DPL12" i="31"/>
  <c r="DPM12" i="31"/>
  <c r="DPJ12" i="31"/>
  <c r="DPI12" i="31"/>
  <c r="DPG12" i="31"/>
  <c r="DPH12" i="31"/>
  <c r="DPE12" i="31"/>
  <c r="DPD12" i="31"/>
  <c r="DPB12" i="31"/>
  <c r="DPC12" i="31"/>
  <c r="DOY12" i="31"/>
  <c r="DOX12" i="31"/>
  <c r="DOV12" i="31"/>
  <c r="DOW12" i="31"/>
  <c r="DOT12" i="31"/>
  <c r="DOS12" i="31"/>
  <c r="DOQ12" i="31"/>
  <c r="DOR12" i="31"/>
  <c r="DOO12" i="31"/>
  <c r="DON12" i="31"/>
  <c r="DOL12" i="31"/>
  <c r="DOM12" i="31"/>
  <c r="DOI12" i="31"/>
  <c r="DOH12" i="31"/>
  <c r="DOF12" i="31"/>
  <c r="DOG12" i="31"/>
  <c r="DOD12" i="31"/>
  <c r="DOC12" i="31"/>
  <c r="DOA12" i="31"/>
  <c r="DOB12" i="31"/>
  <c r="DNY12" i="31"/>
  <c r="DNX12" i="31"/>
  <c r="DNV12" i="31"/>
  <c r="DNW12" i="31"/>
  <c r="DNS12" i="31"/>
  <c r="DNR12" i="31"/>
  <c r="DNP12" i="31"/>
  <c r="DNQ12" i="31"/>
  <c r="DNN12" i="31"/>
  <c r="DNM12" i="31"/>
  <c r="DNK12" i="31"/>
  <c r="DNL12" i="31"/>
  <c r="DNI12" i="31"/>
  <c r="DNH12" i="31"/>
  <c r="DNF12" i="31"/>
  <c r="DNG12" i="31"/>
  <c r="DNC12" i="31"/>
  <c r="DNB12" i="31"/>
  <c r="DMZ12" i="31"/>
  <c r="DNA12" i="31"/>
  <c r="DMX12" i="31"/>
  <c r="DMW12" i="31"/>
  <c r="DMU12" i="31"/>
  <c r="DMV12" i="31"/>
  <c r="DMS12" i="31"/>
  <c r="DMR12" i="31"/>
  <c r="DMP12" i="31"/>
  <c r="DMQ12" i="31"/>
  <c r="DMM12" i="31"/>
  <c r="DML12" i="31"/>
  <c r="DMJ12" i="31"/>
  <c r="DMK12" i="31"/>
  <c r="DMH12" i="31"/>
  <c r="DMG12" i="31"/>
  <c r="DME12" i="31"/>
  <c r="DMF12" i="31"/>
  <c r="DMC12" i="31"/>
  <c r="DMB12" i="31"/>
  <c r="DLZ12" i="31"/>
  <c r="DMA12" i="31"/>
  <c r="DLW12" i="31"/>
  <c r="DLV12" i="31"/>
  <c r="DLT12" i="31"/>
  <c r="DLU12" i="31"/>
  <c r="DLR12" i="31"/>
  <c r="DLQ12" i="31"/>
  <c r="DLO12" i="31"/>
  <c r="DLP12" i="31"/>
  <c r="DLM12" i="31"/>
  <c r="DLL12" i="31"/>
  <c r="DLJ12" i="31"/>
  <c r="DLK12" i="31"/>
  <c r="DLG12" i="31"/>
  <c r="DLF12" i="31"/>
  <c r="DLD12" i="31"/>
  <c r="DLE12" i="31"/>
  <c r="DLB12" i="31"/>
  <c r="DLA12" i="31"/>
  <c r="DKY12" i="31"/>
  <c r="DKZ12" i="31"/>
  <c r="DKW12" i="31"/>
  <c r="DKV12" i="31"/>
  <c r="DKT12" i="31"/>
  <c r="DKU12" i="31"/>
  <c r="DKQ12" i="31"/>
  <c r="DKP12" i="31"/>
  <c r="DKN12" i="31"/>
  <c r="DKO12" i="31"/>
  <c r="DKL12" i="31"/>
  <c r="DKK12" i="31"/>
  <c r="DKI12" i="31"/>
  <c r="DKJ12" i="31"/>
  <c r="DKG12" i="31"/>
  <c r="DKF12" i="31"/>
  <c r="DKD12" i="31"/>
  <c r="DKE12" i="31"/>
  <c r="DKA12" i="31"/>
  <c r="DJZ12" i="31"/>
  <c r="DJX12" i="31"/>
  <c r="DJY12" i="31"/>
  <c r="DJV12" i="31"/>
  <c r="DJU12" i="31"/>
  <c r="DJS12" i="31"/>
  <c r="DJT12" i="31"/>
  <c r="DJQ12" i="31"/>
  <c r="DJP12" i="31"/>
  <c r="DJN12" i="31"/>
  <c r="DJO12" i="31"/>
  <c r="DJK12" i="31"/>
  <c r="DJJ12" i="31"/>
  <c r="DJH12" i="31"/>
  <c r="DJI12" i="31"/>
  <c r="DJF12" i="31"/>
  <c r="DJE12" i="31"/>
  <c r="DJC12" i="31"/>
  <c r="DJD12" i="31"/>
  <c r="DJA12" i="31"/>
  <c r="DIZ12" i="31"/>
  <c r="DIX12" i="31"/>
  <c r="DIY12" i="31"/>
  <c r="DIU12" i="31"/>
  <c r="DIT12" i="31"/>
  <c r="DIR12" i="31"/>
  <c r="DIS12" i="31"/>
  <c r="DIP12" i="31"/>
  <c r="DIO12" i="31"/>
  <c r="DIM12" i="31"/>
  <c r="DIN12" i="31"/>
  <c r="DIK12" i="31"/>
  <c r="DIJ12" i="31"/>
  <c r="DIH12" i="31"/>
  <c r="DII12" i="31"/>
  <c r="DIE12" i="31"/>
  <c r="DID12" i="31"/>
  <c r="DIB12" i="31"/>
  <c r="DIC12" i="31"/>
  <c r="DHZ12" i="31"/>
  <c r="DHY12" i="31"/>
  <c r="DHW12" i="31"/>
  <c r="DHX12" i="31"/>
  <c r="DHU12" i="31"/>
  <c r="DHT12" i="31"/>
  <c r="DHR12" i="31"/>
  <c r="DHS12" i="31"/>
  <c r="DHO12" i="31"/>
  <c r="DHN12" i="31"/>
  <c r="DHL12" i="31"/>
  <c r="DHM12" i="31"/>
  <c r="DHJ12" i="31"/>
  <c r="DHI12" i="31"/>
  <c r="DHG12" i="31"/>
  <c r="DHH12" i="31"/>
  <c r="DHE12" i="31"/>
  <c r="DHD12" i="31"/>
  <c r="DHB12" i="31"/>
  <c r="DHC12" i="31"/>
  <c r="DGY12" i="31"/>
  <c r="DGX12" i="31"/>
  <c r="DGV12" i="31"/>
  <c r="DGW12" i="31"/>
  <c r="DGT12" i="31"/>
  <c r="DGU12" i="31" s="1"/>
  <c r="DGS12" i="31"/>
  <c r="DGQ12" i="31"/>
  <c r="DGR12" i="31"/>
  <c r="DGO12" i="31"/>
  <c r="DGN12" i="31"/>
  <c r="DGL12" i="31"/>
  <c r="DGM12" i="31"/>
  <c r="DGI12" i="31"/>
  <c r="DGH12" i="31"/>
  <c r="DGF12" i="31"/>
  <c r="DGG12" i="31"/>
  <c r="DGD12" i="31"/>
  <c r="DGC12" i="31"/>
  <c r="DGA12" i="31"/>
  <c r="DGB12" i="31"/>
  <c r="DFY12" i="31"/>
  <c r="DFX12" i="31"/>
  <c r="DFV12" i="31"/>
  <c r="DFW12" i="31"/>
  <c r="DFS12" i="31"/>
  <c r="DFR12" i="31"/>
  <c r="DFP12" i="31"/>
  <c r="DFQ12" i="31"/>
  <c r="DFN12" i="31"/>
  <c r="DFM12" i="31"/>
  <c r="DFK12" i="31"/>
  <c r="DFL12" i="31"/>
  <c r="DFI12" i="31"/>
  <c r="DFH12" i="31"/>
  <c r="DFF12" i="31"/>
  <c r="DFG12" i="31"/>
  <c r="DFC12" i="31"/>
  <c r="DFB12" i="31"/>
  <c r="DEZ12" i="31"/>
  <c r="DFA12" i="31"/>
  <c r="DEX12" i="31"/>
  <c r="DEW12" i="31"/>
  <c r="DEU12" i="31"/>
  <c r="DEV12" i="31"/>
  <c r="DES12" i="31"/>
  <c r="DER12" i="31"/>
  <c r="DEP12" i="31"/>
  <c r="DEQ12" i="31"/>
  <c r="DEM12" i="31"/>
  <c r="DEL12" i="31"/>
  <c r="DEJ12" i="31"/>
  <c r="DEK12" i="31"/>
  <c r="DEH12" i="31"/>
  <c r="DEG12" i="31"/>
  <c r="DEE12" i="31"/>
  <c r="DEF12" i="31"/>
  <c r="DEC12" i="31"/>
  <c r="DEB12" i="31"/>
  <c r="DDZ12" i="31"/>
  <c r="DEA12" i="31"/>
  <c r="DDW12" i="31"/>
  <c r="DDV12" i="31"/>
  <c r="DDT12" i="31"/>
  <c r="DDU12" i="31"/>
  <c r="DDR12" i="31"/>
  <c r="DDQ12" i="31"/>
  <c r="DDO12" i="31"/>
  <c r="DDP12" i="31"/>
  <c r="DDM12" i="31"/>
  <c r="DDL12" i="31"/>
  <c r="DDJ12" i="31"/>
  <c r="DDK12" i="31"/>
  <c r="DDG12" i="31"/>
  <c r="DDF12" i="31"/>
  <c r="DDD12" i="31"/>
  <c r="DDE12" i="31"/>
  <c r="DDB12" i="31"/>
  <c r="DDA12" i="31"/>
  <c r="DCY12" i="31"/>
  <c r="DCZ12" i="31"/>
  <c r="DCW12" i="31"/>
  <c r="DCV12" i="31"/>
  <c r="DCT12" i="31"/>
  <c r="DCU12" i="31"/>
  <c r="DCQ12" i="31"/>
  <c r="DCP12" i="31"/>
  <c r="DCN12" i="31"/>
  <c r="DCO12" i="31"/>
  <c r="DCL12" i="31"/>
  <c r="DCK12" i="31"/>
  <c r="DCI12" i="31"/>
  <c r="DCJ12" i="31"/>
  <c r="DCG12" i="31"/>
  <c r="DCF12" i="31"/>
  <c r="DCD12" i="31"/>
  <c r="DCE12" i="31"/>
  <c r="DCA12" i="31"/>
  <c r="DBZ12" i="31"/>
  <c r="DBX12" i="31"/>
  <c r="DBY12" i="31"/>
  <c r="DBV12" i="31"/>
  <c r="DBU12" i="31"/>
  <c r="DBS12" i="31"/>
  <c r="DBT12" i="31"/>
  <c r="DBQ12" i="31"/>
  <c r="DBP12" i="31"/>
  <c r="DBN12" i="31"/>
  <c r="DBO12" i="31"/>
  <c r="DBK12" i="31"/>
  <c r="DBJ12" i="31"/>
  <c r="DBH12" i="31"/>
  <c r="DBI12" i="31"/>
  <c r="DBF12" i="31"/>
  <c r="DBE12" i="31"/>
  <c r="DBC12" i="31"/>
  <c r="DBD12" i="31"/>
  <c r="DBA12" i="31"/>
  <c r="DAZ12" i="31"/>
  <c r="DAX12" i="31"/>
  <c r="DAY12" i="31"/>
  <c r="DAU12" i="31"/>
  <c r="DAT12" i="31"/>
  <c r="DAR12" i="31"/>
  <c r="DAS12" i="31"/>
  <c r="DAP12" i="31"/>
  <c r="DAO12" i="31"/>
  <c r="DAM12" i="31"/>
  <c r="DAN12" i="31"/>
  <c r="DAK12" i="31"/>
  <c r="DAJ12" i="31"/>
  <c r="DAH12" i="31"/>
  <c r="DAI12" i="31"/>
  <c r="DAE12" i="31"/>
  <c r="DAF12" i="31" s="1"/>
  <c r="DAD12" i="31"/>
  <c r="DAB12" i="31"/>
  <c r="DAC12" i="31"/>
  <c r="CZZ12" i="31"/>
  <c r="CZY12" i="31"/>
  <c r="CZW12" i="31"/>
  <c r="CZX12" i="31"/>
  <c r="CZU12" i="31"/>
  <c r="CZT12" i="31"/>
  <c r="CZR12" i="31"/>
  <c r="CZS12" i="31"/>
  <c r="CZO12" i="31"/>
  <c r="CZN12" i="31"/>
  <c r="CZL12" i="31"/>
  <c r="CZM12" i="31"/>
  <c r="CZJ12" i="31"/>
  <c r="CZI12" i="31"/>
  <c r="CZG12" i="31"/>
  <c r="CZH12" i="31"/>
  <c r="CZE12" i="31"/>
  <c r="CZD12" i="31"/>
  <c r="CZB12" i="31"/>
  <c r="CZC12" i="31"/>
  <c r="CYY12" i="31"/>
  <c r="CYX12" i="31"/>
  <c r="CYV12" i="31"/>
  <c r="CYW12" i="31"/>
  <c r="CYT12" i="31"/>
  <c r="CYS12" i="31"/>
  <c r="CYR12" i="31"/>
  <c r="CYQ12" i="31"/>
  <c r="CYO12" i="31"/>
  <c r="CYN12" i="31"/>
  <c r="CYM12" i="31"/>
  <c r="CYL12" i="31"/>
  <c r="CYI12" i="31"/>
  <c r="CYH12" i="31"/>
  <c r="CYF12" i="31"/>
  <c r="CYG12" i="31"/>
  <c r="CYD12" i="31"/>
  <c r="CYC12" i="31"/>
  <c r="CYA12" i="31"/>
  <c r="CYB12" i="31"/>
  <c r="CXY12" i="31"/>
  <c r="CXX12" i="31"/>
  <c r="CXV12" i="31"/>
  <c r="CXW12" i="31"/>
  <c r="CXS12" i="31"/>
  <c r="CXR12" i="31"/>
  <c r="CXP12" i="31"/>
  <c r="CXQ12" i="31"/>
  <c r="CXN12" i="31"/>
  <c r="CXM12" i="31"/>
  <c r="CXK12" i="31"/>
  <c r="CXL12" i="31"/>
  <c r="CXI12" i="31"/>
  <c r="CXH12" i="31"/>
  <c r="CXF12" i="31"/>
  <c r="CXG12" i="31"/>
  <c r="CXC12" i="31"/>
  <c r="CXB12" i="31"/>
  <c r="CWZ12" i="31"/>
  <c r="CXA12" i="31"/>
  <c r="CWX12" i="31"/>
  <c r="CWW12" i="31"/>
  <c r="CWU12" i="31"/>
  <c r="CWV12" i="31"/>
  <c r="CWS12" i="31"/>
  <c r="CWR12" i="31"/>
  <c r="CWP12" i="31"/>
  <c r="CWQ12" i="31"/>
  <c r="CWM12" i="31"/>
  <c r="CWL12" i="31"/>
  <c r="CWJ12" i="31"/>
  <c r="CWK12" i="31"/>
  <c r="CWH12" i="31"/>
  <c r="CWG12" i="31"/>
  <c r="CWE12" i="31"/>
  <c r="CWF12" i="31"/>
  <c r="CWC12" i="31"/>
  <c r="CWB12" i="31"/>
  <c r="CVZ12" i="31"/>
  <c r="CWA12" i="31"/>
  <c r="CVW12" i="31"/>
  <c r="CVV12" i="31"/>
  <c r="CVT12" i="31"/>
  <c r="CVU12" i="31"/>
  <c r="CVR12" i="31"/>
  <c r="CVQ12" i="31"/>
  <c r="CVO12" i="31"/>
  <c r="CVP12" i="31"/>
  <c r="CVM12" i="31"/>
  <c r="CVL12" i="31"/>
  <c r="CVK12" i="31"/>
  <c r="CVJ12" i="31"/>
  <c r="CVG12" i="31"/>
  <c r="CVF12" i="31"/>
  <c r="CVD12" i="31"/>
  <c r="CVE12" i="31"/>
  <c r="CVB12" i="31"/>
  <c r="CVA12" i="31"/>
  <c r="CUY12" i="31"/>
  <c r="CUZ12" i="31"/>
  <c r="CUW12" i="31"/>
  <c r="CUV12" i="31"/>
  <c r="CUT12" i="31"/>
  <c r="CUU12" i="31"/>
  <c r="CUQ12" i="31"/>
  <c r="CUP12" i="31"/>
  <c r="CUN12" i="31"/>
  <c r="CUO12" i="31"/>
  <c r="CUL12" i="31"/>
  <c r="CUK12" i="31"/>
  <c r="CUI12" i="31"/>
  <c r="CUJ12" i="31"/>
  <c r="CUG12" i="31"/>
  <c r="CUF12" i="31"/>
  <c r="CUD12" i="31"/>
  <c r="CUE12" i="31"/>
  <c r="CUA12" i="31"/>
  <c r="CTZ12" i="31"/>
  <c r="CTX12" i="31"/>
  <c r="CTY12" i="31"/>
  <c r="CTV12" i="31"/>
  <c r="CTU12" i="31"/>
  <c r="CTS12" i="31"/>
  <c r="CTT12" i="31"/>
  <c r="CTQ12" i="31"/>
  <c r="CTP12" i="31"/>
  <c r="CTN12" i="31"/>
  <c r="CTO12" i="31"/>
  <c r="CTK12" i="31"/>
  <c r="CTJ12" i="31"/>
  <c r="CTH12" i="31"/>
  <c r="CTI12" i="31"/>
  <c r="CTF12" i="31"/>
  <c r="CTE12" i="31"/>
  <c r="CTC12" i="31"/>
  <c r="CTD12" i="31"/>
  <c r="CTA12" i="31"/>
  <c r="CSZ12" i="31"/>
  <c r="CSX12" i="31"/>
  <c r="CSY12" i="31"/>
  <c r="CSU12" i="31"/>
  <c r="CST12" i="31"/>
  <c r="CSR12" i="31"/>
  <c r="CSS12" i="31"/>
  <c r="CSP12" i="31"/>
  <c r="CSO12" i="31"/>
  <c r="CSM12" i="31"/>
  <c r="CSN12" i="31"/>
  <c r="CSK12" i="31"/>
  <c r="CSJ12" i="31"/>
  <c r="CSH12" i="31"/>
  <c r="CSI12" i="31"/>
  <c r="CSE12" i="31"/>
  <c r="CSD12" i="31"/>
  <c r="CSB12" i="31"/>
  <c r="CSC12" i="31"/>
  <c r="CRZ12" i="31"/>
  <c r="CRY12" i="31"/>
  <c r="CRW12" i="31"/>
  <c r="CRX12" i="31"/>
  <c r="CRU12" i="31"/>
  <c r="CRT12" i="31"/>
  <c r="CRS12" i="31"/>
  <c r="CRR12" i="31"/>
  <c r="CRO12" i="31"/>
  <c r="CRN12" i="31"/>
  <c r="CRL12" i="31"/>
  <c r="CRM12" i="31"/>
  <c r="CRJ12" i="31"/>
  <c r="CRI12" i="31"/>
  <c r="CRG12" i="31"/>
  <c r="CRH12" i="31"/>
  <c r="CRE12" i="31"/>
  <c r="CRD12" i="31"/>
  <c r="CRB12" i="31"/>
  <c r="CRC12" i="31"/>
  <c r="CQY12" i="31"/>
  <c r="CQX12" i="31"/>
  <c r="CQV12" i="31"/>
  <c r="CQW12" i="31"/>
  <c r="CQT12" i="31"/>
  <c r="CQS12" i="31"/>
  <c r="CQQ12" i="31"/>
  <c r="CQR12" i="31"/>
  <c r="CQO12" i="31"/>
  <c r="CQN12" i="31"/>
  <c r="CQL12" i="31"/>
  <c r="CQM12" i="31"/>
  <c r="CQI12" i="31"/>
  <c r="CQH12" i="31"/>
  <c r="CQF12" i="31"/>
  <c r="CQG12" i="31"/>
  <c r="CQD12" i="31"/>
  <c r="CQC12" i="31"/>
  <c r="CQA12" i="31"/>
  <c r="CQB12" i="31"/>
  <c r="CPY12" i="31"/>
  <c r="CPX12" i="31"/>
  <c r="CPV12" i="31"/>
  <c r="CPW12" i="31"/>
  <c r="CPS12" i="31"/>
  <c r="CPR12" i="31"/>
  <c r="CPP12" i="31"/>
  <c r="CPQ12" i="31"/>
  <c r="CPN12" i="31"/>
  <c r="CPM12" i="31"/>
  <c r="CPK12" i="31"/>
  <c r="CPL12" i="31"/>
  <c r="CPI12" i="31"/>
  <c r="CPH12" i="31"/>
  <c r="CPF12" i="31"/>
  <c r="CPG12" i="31"/>
  <c r="CPC12" i="31"/>
  <c r="CPB12" i="31"/>
  <c r="COZ12" i="31"/>
  <c r="CPA12" i="31"/>
  <c r="COX12" i="31"/>
  <c r="COW12" i="31"/>
  <c r="COU12" i="31"/>
  <c r="COV12" i="31"/>
  <c r="COS12" i="31"/>
  <c r="COR12" i="31"/>
  <c r="COP12" i="31"/>
  <c r="COQ12" i="31"/>
  <c r="COM12" i="31"/>
  <c r="COL12" i="31"/>
  <c r="COJ12" i="31"/>
  <c r="COK12" i="31"/>
  <c r="COH12" i="31"/>
  <c r="COG12" i="31"/>
  <c r="COE12" i="31"/>
  <c r="COF12" i="31"/>
  <c r="COC12" i="31"/>
  <c r="COB12" i="31"/>
  <c r="CNZ12" i="31"/>
  <c r="COA12" i="31"/>
  <c r="CNW12" i="31"/>
  <c r="CNV12" i="31"/>
  <c r="CNT12" i="31"/>
  <c r="CNU12" i="31"/>
  <c r="CNR12" i="31"/>
  <c r="CNQ12" i="31"/>
  <c r="CNO12" i="31"/>
  <c r="CNP12" i="31"/>
  <c r="CNM12" i="31"/>
  <c r="CNL12" i="31"/>
  <c r="CNJ12" i="31"/>
  <c r="CNK12" i="31"/>
  <c r="CNG12" i="31"/>
  <c r="CNF12" i="31"/>
  <c r="CND12" i="31"/>
  <c r="CNE12" i="31"/>
  <c r="CNB12" i="31"/>
  <c r="CNA12" i="31"/>
  <c r="CMY12" i="31"/>
  <c r="CMZ12" i="31"/>
  <c r="CMW12" i="31"/>
  <c r="CMV12" i="31"/>
  <c r="CMT12" i="31"/>
  <c r="CMU12" i="31"/>
  <c r="CMQ12" i="31"/>
  <c r="CMP12" i="31"/>
  <c r="CMN12" i="31"/>
  <c r="CMO12" i="31"/>
  <c r="CML12" i="31"/>
  <c r="CMK12" i="31"/>
  <c r="CMI12" i="31"/>
  <c r="CMJ12" i="31"/>
  <c r="CMG12" i="31"/>
  <c r="CMH12" i="31" s="1"/>
  <c r="CMF12" i="31"/>
  <c r="CMD12" i="31"/>
  <c r="CME12" i="31"/>
  <c r="CMA12" i="31"/>
  <c r="CLZ12" i="31"/>
  <c r="CLX12" i="31"/>
  <c r="CLY12" i="31"/>
  <c r="CLV12" i="31"/>
  <c r="CLU12" i="31"/>
  <c r="CLS12" i="31"/>
  <c r="CLT12" i="31"/>
  <c r="CLQ12" i="31"/>
  <c r="CLP12" i="31"/>
  <c r="CLN12" i="31"/>
  <c r="CLO12" i="31"/>
  <c r="CLK12" i="31"/>
  <c r="CLJ12" i="31"/>
  <c r="CLH12" i="31"/>
  <c r="CLI12" i="31"/>
  <c r="CLF12" i="31"/>
  <c r="CLE12" i="31"/>
  <c r="CLC12" i="31"/>
  <c r="CLD12" i="31"/>
  <c r="CLA12" i="31"/>
  <c r="CKZ12" i="31"/>
  <c r="CKX12" i="31"/>
  <c r="CKY12" i="31"/>
  <c r="CKU12" i="31"/>
  <c r="CKT12" i="31"/>
  <c r="CKR12" i="31"/>
  <c r="CKS12" i="31"/>
  <c r="CKP12" i="31"/>
  <c r="CKO12" i="31"/>
  <c r="CKM12" i="31"/>
  <c r="CKN12" i="31"/>
  <c r="CKK12" i="31"/>
  <c r="CKJ12" i="31"/>
  <c r="CKH12" i="31"/>
  <c r="CKI12" i="31"/>
  <c r="CKE12" i="31"/>
  <c r="CKD12" i="31"/>
  <c r="CKB12" i="31"/>
  <c r="CKC12" i="31"/>
  <c r="CJZ12" i="31"/>
  <c r="CJY12" i="31"/>
  <c r="CJW12" i="31"/>
  <c r="CJX12" i="31"/>
  <c r="CJU12" i="31"/>
  <c r="CJT12" i="31"/>
  <c r="CJR12" i="31"/>
  <c r="CJS12" i="31"/>
  <c r="CJO12" i="31"/>
  <c r="CJN12" i="31"/>
  <c r="CJL12" i="31"/>
  <c r="CJM12" i="31"/>
  <c r="CJJ12" i="31"/>
  <c r="CJI12" i="31"/>
  <c r="CJG12" i="31"/>
  <c r="CJH12" i="31"/>
  <c r="CJE12" i="31"/>
  <c r="CJD12" i="31"/>
  <c r="CJB12" i="31"/>
  <c r="CJC12" i="31"/>
  <c r="CIY12" i="31"/>
  <c r="CIX12" i="31"/>
  <c r="CIV12" i="31"/>
  <c r="CIW12" i="31"/>
  <c r="CIT12" i="31"/>
  <c r="CIS12" i="31"/>
  <c r="CIQ12" i="31"/>
  <c r="CIR12" i="31"/>
  <c r="CIO12" i="31"/>
  <c r="CIN12" i="31"/>
  <c r="CIM12" i="31"/>
  <c r="CIL12" i="31"/>
  <c r="CII12" i="31"/>
  <c r="CIH12" i="31"/>
  <c r="CIF12" i="31"/>
  <c r="CIG12" i="31"/>
  <c r="CID12" i="31"/>
  <c r="CIC12" i="31"/>
  <c r="CIA12" i="31"/>
  <c r="CIB12" i="31"/>
  <c r="CHY12" i="31"/>
  <c r="CHX12" i="31"/>
  <c r="CHV12" i="31"/>
  <c r="CHW12" i="31"/>
  <c r="CHS12" i="31"/>
  <c r="CHR12" i="31"/>
  <c r="CHP12" i="31"/>
  <c r="CHQ12" i="31"/>
  <c r="CHN12" i="31"/>
  <c r="CHM12" i="31"/>
  <c r="CHK12" i="31"/>
  <c r="CHL12" i="31"/>
  <c r="CHI12" i="31"/>
  <c r="CHH12" i="31"/>
  <c r="CHF12" i="31"/>
  <c r="CHG12" i="31"/>
  <c r="CHC12" i="31"/>
  <c r="CHB12" i="31"/>
  <c r="CGZ12" i="31"/>
  <c r="CHA12" i="31"/>
  <c r="CGX12" i="31"/>
  <c r="CGW12" i="31"/>
  <c r="CGU12" i="31"/>
  <c r="CGV12" i="31"/>
  <c r="CGS12" i="31"/>
  <c r="CGR12" i="31"/>
  <c r="CGP12" i="31"/>
  <c r="CGQ12" i="31"/>
  <c r="CGM12" i="31"/>
  <c r="CGL12" i="31"/>
  <c r="CGJ12" i="31"/>
  <c r="CGK12" i="31"/>
  <c r="CGH12" i="31"/>
  <c r="CGG12" i="31"/>
  <c r="CGE12" i="31"/>
  <c r="CGF12" i="31"/>
  <c r="CGC12" i="31"/>
  <c r="CGB12" i="31"/>
  <c r="CFZ12" i="31"/>
  <c r="CGA12" i="31"/>
  <c r="CFW12" i="31"/>
  <c r="CFV12" i="31"/>
  <c r="CFT12" i="31"/>
  <c r="CFU12" i="31"/>
  <c r="CFR12" i="31"/>
  <c r="CFQ12" i="31"/>
  <c r="CFO12" i="31"/>
  <c r="CFP12" i="31"/>
  <c r="CFM12" i="31"/>
  <c r="CFL12" i="31"/>
  <c r="CFK12" i="31"/>
  <c r="CFJ12" i="31"/>
  <c r="CFG12" i="31"/>
  <c r="CFF12" i="31"/>
  <c r="CFD12" i="31"/>
  <c r="CFE12" i="31"/>
  <c r="CFB12" i="31"/>
  <c r="CFA12" i="31"/>
  <c r="CEY12" i="31"/>
  <c r="CEZ12" i="31"/>
  <c r="CEW12" i="31"/>
  <c r="CEV12" i="31"/>
  <c r="CET12" i="31"/>
  <c r="CEU12" i="31"/>
  <c r="CEQ12" i="31"/>
  <c r="CEP12" i="31"/>
  <c r="CEN12" i="31"/>
  <c r="CEO12" i="31"/>
  <c r="CEL12" i="31"/>
  <c r="CEK12" i="31"/>
  <c r="CEI12" i="31"/>
  <c r="CEJ12" i="31"/>
  <c r="CEG12" i="31"/>
  <c r="CEF12" i="31"/>
  <c r="CED12" i="31"/>
  <c r="CEE12" i="31"/>
  <c r="CEA12" i="31"/>
  <c r="CDZ12" i="31"/>
  <c r="CDX12" i="31"/>
  <c r="CDY12" i="31"/>
  <c r="CDV12" i="31"/>
  <c r="CDU12" i="31"/>
  <c r="CDS12" i="31"/>
  <c r="CDT12" i="31"/>
  <c r="CDQ12" i="31"/>
  <c r="CDP12" i="31"/>
  <c r="CDN12" i="31"/>
  <c r="CDO12" i="31"/>
  <c r="CDK12" i="31"/>
  <c r="CDJ12" i="31"/>
  <c r="CDH12" i="31"/>
  <c r="CDI12" i="31"/>
  <c r="CDF12" i="31"/>
  <c r="CDE12" i="31"/>
  <c r="CDC12" i="31"/>
  <c r="CDD12" i="31"/>
  <c r="CDA12" i="31"/>
  <c r="CCZ12" i="31"/>
  <c r="CCX12" i="31"/>
  <c r="CCY12" i="31"/>
  <c r="CCU12" i="31"/>
  <c r="CCT12" i="31"/>
  <c r="CCS12" i="31"/>
  <c r="CCR12" i="31"/>
  <c r="CCP12" i="31"/>
  <c r="CCO12" i="31"/>
  <c r="CCM12" i="31"/>
  <c r="CCN12" i="31"/>
  <c r="CCK12" i="31"/>
  <c r="CCJ12" i="31"/>
  <c r="CCH12" i="31"/>
  <c r="CCI12" i="31"/>
  <c r="CCE12" i="31"/>
  <c r="CCD12" i="31"/>
  <c r="CCB12" i="31"/>
  <c r="CCC12" i="31"/>
  <c r="CBZ12" i="31"/>
  <c r="CBY12" i="31"/>
  <c r="CBW12" i="31"/>
  <c r="CBX12" i="31"/>
  <c r="CBU12" i="31"/>
  <c r="CBT12" i="31"/>
  <c r="CBR12" i="31"/>
  <c r="CBS12" i="31"/>
  <c r="CBO12" i="31"/>
  <c r="CBN12" i="31"/>
  <c r="CBL12" i="31"/>
  <c r="CBM12" i="31"/>
  <c r="CBJ12" i="31"/>
  <c r="CBI12" i="31"/>
  <c r="CBG12" i="31"/>
  <c r="CBH12" i="31"/>
  <c r="CBE12" i="31"/>
  <c r="CBD12" i="31"/>
  <c r="CBB12" i="31"/>
  <c r="CBC12" i="31"/>
  <c r="CAY12" i="31"/>
  <c r="CAX12" i="31"/>
  <c r="CAV12" i="31"/>
  <c r="CAW12" i="31"/>
  <c r="CAT12" i="31"/>
  <c r="CAS12" i="31"/>
  <c r="CAQ12" i="31"/>
  <c r="CAR12" i="31"/>
  <c r="CAO12" i="31"/>
  <c r="CAN12" i="31"/>
  <c r="CAM12" i="31"/>
  <c r="CAL12" i="31"/>
  <c r="CAI12" i="31"/>
  <c r="CAH12" i="31"/>
  <c r="CAF12" i="31"/>
  <c r="CAG12" i="31"/>
  <c r="CAD12" i="31"/>
  <c r="CAC12" i="31"/>
  <c r="CAA12" i="31"/>
  <c r="CAB12" i="31"/>
  <c r="BZY12" i="31"/>
  <c r="BZX12" i="31"/>
  <c r="BZV12" i="31"/>
  <c r="BZW12" i="31"/>
  <c r="BZS12" i="31"/>
  <c r="BZR12" i="31"/>
  <c r="BZP12" i="31"/>
  <c r="BZQ12" i="31"/>
  <c r="BZN12" i="31"/>
  <c r="BZM12" i="31"/>
  <c r="BZK12" i="31"/>
  <c r="BZL12" i="31"/>
  <c r="BZI12" i="31"/>
  <c r="BZH12" i="31"/>
  <c r="BZF12" i="31"/>
  <c r="BZG12" i="31"/>
  <c r="BZC12" i="31"/>
  <c r="BZB12" i="31"/>
  <c r="BYZ12" i="31"/>
  <c r="BZA12" i="31"/>
  <c r="BYX12" i="31"/>
  <c r="BYW12" i="31"/>
  <c r="BYU12" i="31"/>
  <c r="BYV12" i="31"/>
  <c r="BYS12" i="31"/>
  <c r="BYR12" i="31"/>
  <c r="BYP12" i="31"/>
  <c r="BYQ12" i="31"/>
  <c r="BYM12" i="31"/>
  <c r="BYL12" i="31"/>
  <c r="BYJ12" i="31"/>
  <c r="BYK12" i="31"/>
  <c r="BYH12" i="31"/>
  <c r="BYG12" i="31"/>
  <c r="BYE12" i="31"/>
  <c r="BYF12" i="31"/>
  <c r="BYC12" i="31"/>
  <c r="BYB12" i="31"/>
  <c r="BXZ12" i="31"/>
  <c r="BYA12" i="31"/>
  <c r="BXW12" i="31"/>
  <c r="BXV12" i="31"/>
  <c r="BXT12" i="31"/>
  <c r="BXU12" i="31"/>
  <c r="BXR12" i="31"/>
  <c r="BXQ12" i="31"/>
  <c r="BXO12" i="31"/>
  <c r="BXP12" i="31"/>
  <c r="BXM12" i="31"/>
  <c r="BXL12" i="31"/>
  <c r="BXJ12" i="31"/>
  <c r="BXK12" i="31"/>
  <c r="BXG12" i="31"/>
  <c r="BXF12" i="31"/>
  <c r="BXE12" i="31"/>
  <c r="BXD12" i="31"/>
  <c r="BXB12" i="31"/>
  <c r="BXA12" i="31"/>
  <c r="BWY12" i="31"/>
  <c r="BWZ12" i="31"/>
  <c r="BWW12" i="31"/>
  <c r="BWV12" i="31"/>
  <c r="BWT12" i="31"/>
  <c r="BWU12" i="31"/>
  <c r="BWQ12" i="31"/>
  <c r="BWP12" i="31"/>
  <c r="BWN12" i="31"/>
  <c r="BWO12" i="31"/>
  <c r="BWL12" i="31"/>
  <c r="BWK12" i="31"/>
  <c r="BWI12" i="31"/>
  <c r="BWJ12" i="31"/>
  <c r="BWG12" i="31"/>
  <c r="BWF12" i="31"/>
  <c r="BWD12" i="31"/>
  <c r="BWE12" i="31"/>
  <c r="BWA12" i="31"/>
  <c r="BVZ12" i="31"/>
  <c r="BVX12" i="31"/>
  <c r="BVY12" i="31"/>
  <c r="BVV12" i="31"/>
  <c r="BVU12" i="31"/>
  <c r="BVS12" i="31"/>
  <c r="BVT12" i="31"/>
  <c r="BVQ12" i="31"/>
  <c r="BVP12" i="31"/>
  <c r="BVN12" i="31"/>
  <c r="BVO12" i="31"/>
  <c r="BVK12" i="31"/>
  <c r="BVJ12" i="31"/>
  <c r="BVH12" i="31"/>
  <c r="BVI12" i="31"/>
  <c r="BVF12" i="31"/>
  <c r="BVE12" i="31"/>
  <c r="BVC12" i="31"/>
  <c r="BVD12" i="31"/>
  <c r="BVA12" i="31"/>
  <c r="BUZ12" i="31"/>
  <c r="BUX12" i="31"/>
  <c r="BUY12" i="31"/>
  <c r="BUU12" i="31"/>
  <c r="BUT12" i="31"/>
  <c r="BUR12" i="31"/>
  <c r="BUS12" i="31"/>
  <c r="BUP12" i="31"/>
  <c r="BUO12" i="31"/>
  <c r="BUM12" i="31"/>
  <c r="BUN12" i="31"/>
  <c r="BUK12" i="31"/>
  <c r="BUJ12" i="31"/>
  <c r="BUH12" i="31"/>
  <c r="BUI12" i="31"/>
  <c r="BUE12" i="31"/>
  <c r="BUD12" i="31"/>
  <c r="BUB12" i="31"/>
  <c r="BUC12" i="31"/>
  <c r="BTZ12" i="31"/>
  <c r="BTY12" i="31"/>
  <c r="BTW12" i="31"/>
  <c r="BTX12" i="31"/>
  <c r="BTU12" i="31"/>
  <c r="BTT12" i="31"/>
  <c r="BTR12" i="31"/>
  <c r="BTS12" i="31"/>
  <c r="BTO12" i="31"/>
  <c r="BTN12" i="31"/>
  <c r="BTL12" i="31"/>
  <c r="BTM12" i="31"/>
  <c r="BTJ12" i="31"/>
  <c r="BTI12" i="31"/>
  <c r="BTG12" i="31"/>
  <c r="BTH12" i="31"/>
  <c r="BTE12" i="31"/>
  <c r="BTD12" i="31"/>
  <c r="BTB12" i="31"/>
  <c r="BTC12" i="31"/>
  <c r="BSY12" i="31"/>
  <c r="BSX12" i="31"/>
  <c r="BSV12" i="31"/>
  <c r="BSW12" i="31"/>
  <c r="BST12" i="31"/>
  <c r="BSS12" i="31"/>
  <c r="BSQ12" i="31"/>
  <c r="BSR12" i="31"/>
  <c r="BSO12" i="31"/>
  <c r="BSN12" i="31"/>
  <c r="BSL12" i="31"/>
  <c r="BSM12" i="31"/>
  <c r="BSI12" i="31"/>
  <c r="BSH12" i="31"/>
  <c r="BSF12" i="31"/>
  <c r="BSG12" i="31"/>
  <c r="BSD12" i="31"/>
  <c r="BSC12" i="31"/>
  <c r="BSB12" i="31"/>
  <c r="BSA12" i="31"/>
  <c r="BRY12" i="31"/>
  <c r="BRX12" i="31"/>
  <c r="BRV12" i="31"/>
  <c r="BRW12" i="31"/>
  <c r="BRS12" i="31"/>
  <c r="BRR12" i="31"/>
  <c r="BRP12" i="31"/>
  <c r="BRQ12" i="31"/>
  <c r="BRN12" i="31"/>
  <c r="BRM12" i="31"/>
  <c r="BRK12" i="31"/>
  <c r="BRL12" i="31"/>
  <c r="BRI12" i="31"/>
  <c r="BRH12" i="31"/>
  <c r="BRF12" i="31"/>
  <c r="BRG12" i="31"/>
  <c r="BRC12" i="31"/>
  <c r="BRB12" i="31"/>
  <c r="BQZ12" i="31"/>
  <c r="BRA12" i="31"/>
  <c r="BQX12" i="31"/>
  <c r="BQW12" i="31"/>
  <c r="BQU12" i="31"/>
  <c r="BQV12" i="31"/>
  <c r="BQS12" i="31"/>
  <c r="BQR12" i="31"/>
  <c r="BQP12" i="31"/>
  <c r="BQQ12" i="31"/>
  <c r="BQM12" i="31"/>
  <c r="BQL12" i="31"/>
  <c r="BQJ12" i="31"/>
  <c r="BQK12" i="31"/>
  <c r="BQH12" i="31"/>
  <c r="BQG12" i="31"/>
  <c r="BQE12" i="31"/>
  <c r="BQF12" i="31"/>
  <c r="BQC12" i="31"/>
  <c r="BQB12" i="31"/>
  <c r="BPZ12" i="31"/>
  <c r="BQA12" i="31"/>
  <c r="BPW12" i="31"/>
  <c r="BPV12" i="31"/>
  <c r="BPT12" i="31"/>
  <c r="BPU12" i="31"/>
  <c r="BPR12" i="31"/>
  <c r="BPQ12" i="31"/>
  <c r="BPO12" i="31"/>
  <c r="BPP12" i="31"/>
  <c r="BPM12" i="31"/>
  <c r="BPL12" i="31"/>
  <c r="BPJ12" i="31"/>
  <c r="BPK12" i="31"/>
  <c r="BPG12" i="31"/>
  <c r="BPF12" i="31"/>
  <c r="BPD12" i="31"/>
  <c r="BPE12" i="31"/>
  <c r="BPB12" i="31"/>
  <c r="BPA12" i="31"/>
  <c r="BOY12" i="31"/>
  <c r="BOZ12" i="31"/>
  <c r="BOW12" i="31"/>
  <c r="BOV12" i="31"/>
  <c r="BOT12" i="31"/>
  <c r="BOU12" i="31"/>
  <c r="BOQ12" i="31"/>
  <c r="BOP12" i="31"/>
  <c r="BON12" i="31"/>
  <c r="BOO12" i="31"/>
  <c r="BOL12" i="31"/>
  <c r="BOK12" i="31"/>
  <c r="BOI12" i="31"/>
  <c r="BOJ12" i="31"/>
  <c r="BOG12" i="31"/>
  <c r="BOF12" i="31"/>
  <c r="BOD12" i="31"/>
  <c r="BOE12" i="31"/>
  <c r="BOA12" i="31"/>
  <c r="BNZ12" i="31"/>
  <c r="BNX12" i="31"/>
  <c r="BNY12" i="31"/>
  <c r="BNV12" i="31"/>
  <c r="BNU12" i="31"/>
  <c r="BNS12" i="31"/>
  <c r="BNT12" i="31"/>
  <c r="BNQ12" i="31"/>
  <c r="BNP12" i="31"/>
  <c r="BNN12" i="31"/>
  <c r="BNO12" i="31"/>
  <c r="BNK12" i="31"/>
  <c r="BNJ12" i="31"/>
  <c r="BNI12" i="31"/>
  <c r="BNH12" i="31"/>
  <c r="BNF12" i="31"/>
  <c r="BNE12" i="31"/>
  <c r="BNC12" i="31"/>
  <c r="BND12" i="31"/>
  <c r="BNA12" i="31"/>
  <c r="BMZ12" i="31"/>
  <c r="BMX12" i="31"/>
  <c r="BMY12" i="31"/>
  <c r="BMU12" i="31"/>
  <c r="BMT12" i="31"/>
  <c r="BMR12" i="31"/>
  <c r="BMS12" i="31"/>
  <c r="BMP12" i="31"/>
  <c r="BMO12" i="31"/>
  <c r="BMM12" i="31"/>
  <c r="BMN12" i="31"/>
  <c r="BMK12" i="31"/>
  <c r="BMJ12" i="31"/>
  <c r="BMH12" i="31"/>
  <c r="BMI12" i="31"/>
  <c r="BME12" i="31"/>
  <c r="BMD12" i="31"/>
  <c r="BMB12" i="31"/>
  <c r="BMC12" i="31"/>
  <c r="BLZ12" i="31"/>
  <c r="BLY12" i="31"/>
  <c r="BLW12" i="31"/>
  <c r="BLX12" i="31"/>
  <c r="BLU12" i="31"/>
  <c r="BLT12" i="31"/>
  <c r="BLR12" i="31"/>
  <c r="BLS12" i="31"/>
  <c r="BLO12" i="31"/>
  <c r="BLN12" i="31"/>
  <c r="BLL12" i="31"/>
  <c r="BLM12" i="31"/>
  <c r="BLJ12" i="31"/>
  <c r="BLI12" i="31"/>
  <c r="BLG12" i="31"/>
  <c r="BLH12" i="31"/>
  <c r="BLE12" i="31"/>
  <c r="BLD12" i="31"/>
  <c r="BLB12" i="31"/>
  <c r="BLC12" i="31"/>
  <c r="BKY12" i="31"/>
  <c r="BKX12" i="31"/>
  <c r="BKV12" i="31"/>
  <c r="BKW12" i="31"/>
  <c r="BKT12" i="31"/>
  <c r="BKS12" i="31"/>
  <c r="BKQ12" i="31"/>
  <c r="BKR12" i="31"/>
  <c r="BKO12" i="31"/>
  <c r="BKN12" i="31"/>
  <c r="BKL12" i="31"/>
  <c r="BKM12" i="31"/>
  <c r="BKI12" i="31"/>
  <c r="BKH12" i="31"/>
  <c r="BKF12" i="31"/>
  <c r="BKG12" i="31"/>
  <c r="BKD12" i="31"/>
  <c r="BKC12" i="31"/>
  <c r="BKB12" i="31"/>
  <c r="BKA12" i="31"/>
  <c r="BJY12" i="31"/>
  <c r="BJX12" i="31"/>
  <c r="BJV12" i="31"/>
  <c r="BJW12" i="31"/>
  <c r="BJS12" i="31"/>
  <c r="BJR12" i="31"/>
  <c r="BJP12" i="31"/>
  <c r="BJQ12" i="31"/>
  <c r="BJN12" i="31"/>
  <c r="BJM12" i="31"/>
  <c r="BJK12" i="31"/>
  <c r="BJL12" i="31"/>
  <c r="BJI12" i="31"/>
  <c r="BJH12" i="31"/>
  <c r="BJF12" i="31"/>
  <c r="BJG12" i="31"/>
  <c r="BJC12" i="31"/>
  <c r="BJB12" i="31"/>
  <c r="BIZ12" i="31"/>
  <c r="BJA12" i="31"/>
  <c r="BIX12" i="31"/>
  <c r="BIW12" i="31"/>
  <c r="BIU12" i="31"/>
  <c r="BIV12" i="31"/>
  <c r="BIS12" i="31"/>
  <c r="BIR12" i="31"/>
  <c r="BIP12" i="31"/>
  <c r="BIQ12" i="31"/>
  <c r="BIM12" i="31"/>
  <c r="BIL12" i="31"/>
  <c r="BIJ12" i="31"/>
  <c r="BIK12" i="31"/>
  <c r="BIH12" i="31"/>
  <c r="BIG12" i="31"/>
  <c r="BIE12" i="31"/>
  <c r="BIF12" i="31"/>
  <c r="BIC12" i="31"/>
  <c r="BIB12" i="31"/>
  <c r="BHZ12" i="31"/>
  <c r="BIA12" i="31"/>
  <c r="BHW12" i="31"/>
  <c r="BHV12" i="31"/>
  <c r="BHT12" i="31"/>
  <c r="BHU12" i="31"/>
  <c r="BHR12" i="31"/>
  <c r="BHQ12" i="31"/>
  <c r="BHO12" i="31"/>
  <c r="BHP12" i="31"/>
  <c r="BHM12" i="31"/>
  <c r="BHL12" i="31"/>
  <c r="BHJ12" i="31"/>
  <c r="BHK12" i="31"/>
  <c r="BHG12" i="31"/>
  <c r="BHF12" i="31"/>
  <c r="BHD12" i="31"/>
  <c r="BHE12" i="31"/>
  <c r="BHB12" i="31"/>
  <c r="BHC12" i="31" s="1"/>
  <c r="BHA12" i="31"/>
  <c r="BGY12" i="31"/>
  <c r="BGZ12" i="31"/>
  <c r="BGW12" i="31"/>
  <c r="BGV12" i="31"/>
  <c r="BGT12" i="31"/>
  <c r="BGU12" i="31"/>
  <c r="BGQ12" i="31"/>
  <c r="BGP12" i="31"/>
  <c r="BGN12" i="31"/>
  <c r="BGO12" i="31"/>
  <c r="BGL12" i="31"/>
  <c r="BGK12" i="31"/>
  <c r="BGI12" i="31"/>
  <c r="BGJ12" i="31"/>
  <c r="BGG12" i="31"/>
  <c r="BGF12" i="31"/>
  <c r="BGD12" i="31"/>
  <c r="BGE12" i="31"/>
  <c r="BGA12" i="31"/>
  <c r="BFZ12" i="31"/>
  <c r="BFX12" i="31"/>
  <c r="BFY12" i="31"/>
  <c r="BFV12" i="31"/>
  <c r="BFU12" i="31"/>
  <c r="BFS12" i="31"/>
  <c r="BFT12" i="31"/>
  <c r="BFQ12" i="31"/>
  <c r="BFP12" i="31"/>
  <c r="BFN12" i="31"/>
  <c r="BFO12" i="31"/>
  <c r="BFK12" i="31"/>
  <c r="BFJ12" i="31"/>
  <c r="BFH12" i="31"/>
  <c r="BFI12" i="31"/>
  <c r="BFF12" i="31"/>
  <c r="BFE12" i="31"/>
  <c r="BFC12" i="31"/>
  <c r="BFD12" i="31"/>
  <c r="BFA12" i="31"/>
  <c r="BEZ12" i="31"/>
  <c r="BEY12" i="31"/>
  <c r="BEX12" i="31"/>
  <c r="BEU12" i="31"/>
  <c r="BET12" i="31"/>
  <c r="BER12" i="31"/>
  <c r="BES12" i="31"/>
  <c r="BEP12" i="31"/>
  <c r="BEO12" i="31"/>
  <c r="BEM12" i="31"/>
  <c r="BEN12" i="31"/>
  <c r="BEK12" i="31"/>
  <c r="BEJ12" i="31"/>
  <c r="BEH12" i="31"/>
  <c r="BEI12" i="31"/>
  <c r="BEE12" i="31"/>
  <c r="BED12" i="31"/>
  <c r="BEB12" i="31"/>
  <c r="BEC12" i="31"/>
  <c r="BDZ12" i="31"/>
  <c r="BDY12" i="31"/>
  <c r="BDW12" i="31"/>
  <c r="BDX12" i="31"/>
  <c r="BDU12" i="31"/>
  <c r="BDT12" i="31"/>
  <c r="BDR12" i="31"/>
  <c r="BDS12" i="31"/>
  <c r="BDO12" i="31"/>
  <c r="BDP12" i="31" s="1"/>
  <c r="BDN12" i="31"/>
  <c r="BDL12" i="31"/>
  <c r="BDM12" i="31"/>
  <c r="BDJ12" i="31"/>
  <c r="BDI12" i="31"/>
  <c r="BDG12" i="31"/>
  <c r="BDH12" i="31"/>
  <c r="BDE12" i="31"/>
  <c r="BDD12" i="31"/>
  <c r="BDB12" i="31"/>
  <c r="BDC12" i="31"/>
  <c r="BCY12" i="31"/>
  <c r="BCX12" i="31"/>
  <c r="BCV12" i="31"/>
  <c r="BCW12" i="31"/>
  <c r="BCT12" i="31"/>
  <c r="BCS12" i="31"/>
  <c r="BCQ12" i="31"/>
  <c r="BCR12" i="31"/>
  <c r="BCO12" i="31"/>
  <c r="BCN12" i="31"/>
  <c r="BCL12" i="31"/>
  <c r="BCM12" i="31"/>
  <c r="BCI12" i="31"/>
  <c r="BCH12" i="31"/>
  <c r="BCF12" i="31"/>
  <c r="BCG12" i="31"/>
  <c r="BCD12" i="31"/>
  <c r="BCC12" i="31"/>
  <c r="BCA12" i="31"/>
  <c r="BCB12" i="31"/>
  <c r="BBY12" i="31"/>
  <c r="BBX12" i="31"/>
  <c r="BBV12" i="31"/>
  <c r="BBW12" i="31"/>
  <c r="BBS12" i="31"/>
  <c r="BBR12" i="31"/>
  <c r="BBP12" i="31"/>
  <c r="BBQ12" i="31"/>
  <c r="BBN12" i="31"/>
  <c r="BBM12" i="31"/>
  <c r="BBK12" i="31"/>
  <c r="BBL12" i="31"/>
  <c r="BBI12" i="31"/>
  <c r="BBH12" i="31"/>
  <c r="BBF12" i="31"/>
  <c r="BBG12" i="31"/>
  <c r="BBC12" i="31"/>
  <c r="BBB12" i="31"/>
  <c r="BAZ12" i="31"/>
  <c r="BBA12" i="31"/>
  <c r="BAX12" i="31"/>
  <c r="BAW12" i="31"/>
  <c r="BAU12" i="31"/>
  <c r="BAV12" i="31"/>
  <c r="BAS12" i="31"/>
  <c r="BAR12" i="31"/>
  <c r="BAP12" i="31"/>
  <c r="BAQ12" i="31"/>
  <c r="BAM12" i="31"/>
  <c r="BAL12" i="31"/>
  <c r="BAJ12" i="31"/>
  <c r="BAK12" i="31"/>
  <c r="BAH12" i="31"/>
  <c r="BAG12" i="31"/>
  <c r="BAE12" i="31"/>
  <c r="BAF12" i="31"/>
  <c r="BAC12" i="31"/>
  <c r="BAB12" i="31"/>
  <c r="AZZ12" i="31"/>
  <c r="BAA12" i="31"/>
  <c r="AZW12" i="31"/>
  <c r="AZV12" i="31"/>
  <c r="AZU12" i="31"/>
  <c r="AZT12" i="31"/>
  <c r="AZR12" i="31"/>
  <c r="AZQ12" i="31"/>
  <c r="AZO12" i="31"/>
  <c r="AZP12" i="31"/>
  <c r="AZM12" i="31"/>
  <c r="AZL12" i="31"/>
  <c r="AZJ12" i="31"/>
  <c r="AZK12" i="31"/>
  <c r="AZG12" i="31"/>
  <c r="AZF12" i="31"/>
  <c r="AZD12" i="31"/>
  <c r="AZE12" i="31"/>
  <c r="AZB12" i="31"/>
  <c r="AZA12" i="31"/>
  <c r="AYY12" i="31"/>
  <c r="AYZ12" i="31"/>
  <c r="AYW12" i="31"/>
  <c r="AYV12" i="31"/>
  <c r="AYT12" i="31"/>
  <c r="AYU12" i="31"/>
  <c r="AYQ12" i="31"/>
  <c r="AYP12" i="31"/>
  <c r="AYN12" i="31"/>
  <c r="AYO12" i="31"/>
  <c r="AYL12" i="31"/>
  <c r="AYK12" i="31"/>
  <c r="AYI12" i="31"/>
  <c r="AYJ12" i="31"/>
  <c r="AYG12" i="31"/>
  <c r="AYF12" i="31"/>
  <c r="AYD12" i="31"/>
  <c r="AYE12" i="31"/>
  <c r="AYA12" i="31"/>
  <c r="AXZ12" i="31"/>
  <c r="AXX12" i="31"/>
  <c r="AXY12" i="31"/>
  <c r="AXV12" i="31"/>
  <c r="AXU12" i="31"/>
  <c r="AXS12" i="31"/>
  <c r="AXT12" i="31"/>
  <c r="AXQ12" i="31"/>
  <c r="AXP12" i="31"/>
  <c r="AXN12" i="31"/>
  <c r="AXO12" i="31"/>
  <c r="AXK12" i="31"/>
  <c r="AXJ12" i="31"/>
  <c r="AXH12" i="31"/>
  <c r="AXI12" i="31"/>
  <c r="AXF12" i="31"/>
  <c r="AXE12" i="31"/>
  <c r="AXC12" i="31"/>
  <c r="AXD12" i="31"/>
  <c r="AXA12" i="31"/>
  <c r="AWZ12" i="31"/>
  <c r="AWX12" i="31"/>
  <c r="AWY12" i="31"/>
  <c r="AWU12" i="31"/>
  <c r="AWV12" i="31" s="1"/>
  <c r="AWT12" i="31"/>
  <c r="AWR12" i="31"/>
  <c r="AWS12" i="31"/>
  <c r="AWP12" i="31"/>
  <c r="AWO12" i="31"/>
  <c r="AWM12" i="31"/>
  <c r="AWN12" i="31"/>
  <c r="AWK12" i="31"/>
  <c r="AWJ12" i="31"/>
  <c r="AWH12" i="31"/>
  <c r="AWI12" i="31"/>
  <c r="AWE12" i="31"/>
  <c r="AWD12" i="31"/>
  <c r="AWB12" i="31"/>
  <c r="AWC12" i="31"/>
  <c r="AVZ12" i="31"/>
  <c r="AVY12" i="31"/>
  <c r="AVW12" i="31"/>
  <c r="AVX12" i="31"/>
  <c r="AVU12" i="31"/>
  <c r="AVT12" i="31"/>
  <c r="AVR12" i="31"/>
  <c r="AVS12" i="31"/>
  <c r="AVO12" i="31"/>
  <c r="AVN12" i="31"/>
  <c r="AVL12" i="31"/>
  <c r="AVM12" i="31"/>
  <c r="AVJ12" i="31"/>
  <c r="AVI12" i="31"/>
  <c r="AVG12" i="31"/>
  <c r="AVH12" i="31"/>
  <c r="AVE12" i="31"/>
  <c r="AVD12" i="31"/>
  <c r="AVB12" i="31"/>
  <c r="AVC12" i="31"/>
  <c r="AUY12" i="31"/>
  <c r="AUX12" i="31"/>
  <c r="AUV12" i="31"/>
  <c r="AUW12" i="31"/>
  <c r="AUT12" i="31"/>
  <c r="AUS12" i="31"/>
  <c r="AUQ12" i="31"/>
  <c r="AUR12" i="31"/>
  <c r="AUO12" i="31"/>
  <c r="AUN12" i="31"/>
  <c r="AUL12" i="31"/>
  <c r="AUM12" i="31"/>
  <c r="AUI12" i="31"/>
  <c r="AUH12" i="31"/>
  <c r="AUF12" i="31"/>
  <c r="AUG12" i="31"/>
  <c r="AUD12" i="31"/>
  <c r="AUC12" i="31"/>
  <c r="AUB12" i="31"/>
  <c r="AUA12" i="31"/>
  <c r="ATY12" i="31"/>
  <c r="ATX12" i="31"/>
  <c r="ATV12" i="31"/>
  <c r="ATW12" i="31"/>
  <c r="ATS12" i="31"/>
  <c r="ATR12" i="31"/>
  <c r="ATP12" i="31"/>
  <c r="ATQ12" i="31"/>
  <c r="ATN12" i="31"/>
  <c r="ATM12" i="31"/>
  <c r="ATK12" i="31"/>
  <c r="ATL12" i="31"/>
  <c r="ATI12" i="31"/>
  <c r="ATH12" i="31"/>
  <c r="ATF12" i="31"/>
  <c r="ATG12" i="31"/>
  <c r="ATC12" i="31"/>
  <c r="ATB12" i="31"/>
  <c r="ASZ12" i="31"/>
  <c r="ATA12" i="31"/>
  <c r="ASX12" i="31"/>
  <c r="ASW12" i="31"/>
  <c r="ASU12" i="31"/>
  <c r="ASV12" i="31"/>
  <c r="ASS12" i="31"/>
  <c r="ASR12" i="31"/>
  <c r="ASP12" i="31"/>
  <c r="ASQ12" i="31"/>
  <c r="ASM12" i="31"/>
  <c r="ASL12" i="31"/>
  <c r="ASJ12" i="31"/>
  <c r="ASK12" i="31"/>
  <c r="ASH12" i="31"/>
  <c r="ASG12" i="31"/>
  <c r="ASE12" i="31"/>
  <c r="ASF12" i="31"/>
  <c r="ASC12" i="31"/>
  <c r="ASB12" i="31"/>
  <c r="ARZ12" i="31"/>
  <c r="ASA12" i="31"/>
  <c r="ARW12" i="31"/>
  <c r="ARV12" i="31"/>
  <c r="ART12" i="31"/>
  <c r="ARU12" i="31"/>
  <c r="ARR12" i="31"/>
  <c r="ARQ12" i="31"/>
  <c r="ARO12" i="31"/>
  <c r="ARP12" i="31"/>
  <c r="ARM12" i="31"/>
  <c r="ARL12" i="31"/>
  <c r="ARJ12" i="31"/>
  <c r="ARK12" i="31"/>
  <c r="ARG12" i="31"/>
  <c r="ARF12" i="31"/>
  <c r="ARD12" i="31"/>
  <c r="ARE12" i="31"/>
  <c r="ARB12" i="31"/>
  <c r="ARA12" i="31"/>
  <c r="AQY12" i="31"/>
  <c r="AQZ12" i="31"/>
  <c r="AQW12" i="31"/>
  <c r="AQV12" i="31"/>
  <c r="AQU12" i="31"/>
  <c r="AQT12" i="31"/>
  <c r="AQQ12" i="31"/>
  <c r="AQP12" i="31"/>
  <c r="AQN12" i="31"/>
  <c r="AQO12" i="31"/>
  <c r="AQL12" i="31"/>
  <c r="AQK12" i="31"/>
  <c r="AQI12" i="31"/>
  <c r="AQJ12" i="31"/>
  <c r="AQG12" i="31"/>
  <c r="AQF12" i="31"/>
  <c r="AQD12" i="31"/>
  <c r="AQE12" i="31"/>
  <c r="AQA12" i="31"/>
  <c r="APZ12" i="31"/>
  <c r="APX12" i="31"/>
  <c r="APY12" i="31"/>
  <c r="APV12" i="31"/>
  <c r="APU12" i="31"/>
  <c r="APS12" i="31"/>
  <c r="APT12" i="31"/>
  <c r="APQ12" i="31"/>
  <c r="APP12" i="31"/>
  <c r="APN12" i="31"/>
  <c r="APO12" i="31"/>
  <c r="APK12" i="31"/>
  <c r="APJ12" i="31"/>
  <c r="APH12" i="31"/>
  <c r="API12" i="31"/>
  <c r="APF12" i="31"/>
  <c r="APE12" i="31"/>
  <c r="APC12" i="31"/>
  <c r="APD12" i="31"/>
  <c r="APA12" i="31"/>
  <c r="AOZ12" i="31"/>
  <c r="AOX12" i="31"/>
  <c r="AOY12" i="31"/>
  <c r="AOU12" i="31"/>
  <c r="AOT12" i="31"/>
  <c r="AOR12" i="31"/>
  <c r="AOS12" i="31"/>
  <c r="AOP12" i="31"/>
  <c r="AOO12" i="31"/>
  <c r="AOM12" i="31"/>
  <c r="AON12" i="31"/>
  <c r="AOK12" i="31"/>
  <c r="AOJ12" i="31"/>
  <c r="AOH12" i="31"/>
  <c r="AOI12" i="31"/>
  <c r="AOE12" i="31"/>
  <c r="AOD12" i="31"/>
  <c r="AOB12" i="31"/>
  <c r="AOC12" i="31"/>
  <c r="ANZ12" i="31"/>
  <c r="ANY12" i="31"/>
  <c r="ANW12" i="31"/>
  <c r="ANX12" i="31"/>
  <c r="ANU12" i="31"/>
  <c r="ANT12" i="31"/>
  <c r="ANR12" i="31"/>
  <c r="ANS12" i="31"/>
  <c r="ANO12" i="31"/>
  <c r="ANN12" i="31"/>
  <c r="ANL12" i="31"/>
  <c r="ANM12" i="31"/>
  <c r="ANJ12" i="31"/>
  <c r="ANI12" i="31"/>
  <c r="ANG12" i="31"/>
  <c r="ANH12" i="31"/>
  <c r="ANE12" i="31"/>
  <c r="ANF12" i="31" s="1"/>
  <c r="AND12" i="31"/>
  <c r="ANC12" i="31"/>
  <c r="ANB12" i="31"/>
  <c r="AMY12" i="31"/>
  <c r="AMX12" i="31"/>
  <c r="AMV12" i="31"/>
  <c r="AMW12" i="31"/>
  <c r="AMT12" i="31"/>
  <c r="AMS12" i="31"/>
  <c r="AMQ12" i="31"/>
  <c r="AMR12" i="31"/>
  <c r="AMO12" i="31"/>
  <c r="AMN12" i="31"/>
  <c r="AML12" i="31"/>
  <c r="AMM12" i="31"/>
  <c r="AMI12" i="31"/>
  <c r="AMJ12" i="31" s="1"/>
  <c r="AMH12" i="31"/>
  <c r="AMF12" i="31"/>
  <c r="AMG12" i="31"/>
  <c r="AMD12" i="31"/>
  <c r="AMC12" i="31"/>
  <c r="AMA12" i="31"/>
  <c r="AMB12" i="31"/>
  <c r="ALY12" i="31"/>
  <c r="ALX12" i="31"/>
  <c r="ALV12" i="31"/>
  <c r="ALW12" i="31"/>
  <c r="ALS12" i="31"/>
  <c r="ALR12" i="31"/>
  <c r="ALP12" i="31"/>
  <c r="ALQ12" i="31"/>
  <c r="ALN12" i="31"/>
  <c r="ALM12" i="31"/>
  <c r="ALK12" i="31"/>
  <c r="ALL12" i="31"/>
  <c r="ALI12" i="31"/>
  <c r="ALH12" i="31"/>
  <c r="ALF12" i="31"/>
  <c r="ALG12" i="31"/>
  <c r="ALC12" i="31"/>
  <c r="ALB12" i="31"/>
  <c r="AKZ12" i="31"/>
  <c r="ALA12" i="31"/>
  <c r="AKX12" i="31"/>
  <c r="AKW12" i="31"/>
  <c r="AKU12" i="31"/>
  <c r="AKV12" i="31"/>
  <c r="AKS12" i="31"/>
  <c r="AKR12" i="31"/>
  <c r="AKP12" i="31"/>
  <c r="AKQ12" i="31"/>
  <c r="AKM12" i="31"/>
  <c r="AKL12" i="31"/>
  <c r="AKJ12" i="31"/>
  <c r="AKK12" i="31"/>
  <c r="AKH12" i="31"/>
  <c r="AKG12" i="31"/>
  <c r="AKE12" i="31"/>
  <c r="AKF12" i="31"/>
  <c r="AKC12" i="31"/>
  <c r="AKB12" i="31"/>
  <c r="AJZ12" i="31"/>
  <c r="AKA12" i="31"/>
  <c r="AJW12" i="31"/>
  <c r="AJX12" i="31" s="1"/>
  <c r="AJV12" i="31"/>
  <c r="AJU12" i="31"/>
  <c r="AJT12" i="31"/>
  <c r="AJR12" i="31"/>
  <c r="AJQ12" i="31"/>
  <c r="AJO12" i="31"/>
  <c r="AJP12" i="31"/>
  <c r="AJM12" i="31"/>
  <c r="AJL12" i="31"/>
  <c r="AJJ12" i="31"/>
  <c r="AJK12" i="31"/>
  <c r="AJG12" i="31"/>
  <c r="AJF12" i="31"/>
  <c r="AJD12" i="31"/>
  <c r="AJE12" i="31"/>
  <c r="AJB12" i="31"/>
  <c r="AJA12" i="31"/>
  <c r="AIY12" i="31"/>
  <c r="AIZ12" i="31"/>
  <c r="AIW12" i="31"/>
  <c r="AIX12" i="31" s="1"/>
  <c r="AIV12" i="31"/>
  <c r="AIT12" i="31"/>
  <c r="AIU12" i="31"/>
  <c r="AIQ12" i="31"/>
  <c r="AIP12" i="31"/>
  <c r="AIN12" i="31"/>
  <c r="AIO12" i="31"/>
  <c r="AIL12" i="31"/>
  <c r="AIK12" i="31"/>
  <c r="AII12" i="31"/>
  <c r="AIJ12" i="31"/>
  <c r="AIG12" i="31"/>
  <c r="AIF12" i="31"/>
  <c r="AID12" i="31"/>
  <c r="AIE12" i="31"/>
  <c r="AIA12" i="31"/>
  <c r="AHZ12" i="31"/>
  <c r="AHX12" i="31"/>
  <c r="AHY12" i="31"/>
  <c r="AHV12" i="31"/>
  <c r="AHU12" i="31"/>
  <c r="AHS12" i="31"/>
  <c r="AHT12" i="31"/>
  <c r="AHQ12" i="31"/>
  <c r="AHP12" i="31"/>
  <c r="AHN12" i="31"/>
  <c r="AHO12" i="31"/>
  <c r="AHK12" i="31"/>
  <c r="AHJ12" i="31"/>
  <c r="AHH12" i="31"/>
  <c r="AHI12" i="31"/>
  <c r="AHF12" i="31"/>
  <c r="AHE12" i="31"/>
  <c r="AHC12" i="31"/>
  <c r="AHD12" i="31"/>
  <c r="AHA12" i="31"/>
  <c r="AGZ12" i="31"/>
  <c r="AGX12" i="31"/>
  <c r="AGY12" i="31"/>
  <c r="AGU12" i="31"/>
  <c r="AGT12" i="31"/>
  <c r="AGR12" i="31"/>
  <c r="AGS12" i="31"/>
  <c r="AGP12" i="31"/>
  <c r="AGO12" i="31"/>
  <c r="AGN12" i="31"/>
  <c r="AGM12" i="31"/>
  <c r="AGK12" i="31"/>
  <c r="AGJ12" i="31"/>
  <c r="AGH12" i="31"/>
  <c r="AGI12" i="31"/>
  <c r="AGE12" i="31"/>
  <c r="AGD12" i="31"/>
  <c r="AGB12" i="31"/>
  <c r="AGC12" i="31"/>
  <c r="AFZ12" i="31"/>
  <c r="AFY12" i="31"/>
  <c r="AFW12" i="31"/>
  <c r="AFX12" i="31"/>
  <c r="AFU12" i="31"/>
  <c r="AFT12" i="31"/>
  <c r="AFR12" i="31"/>
  <c r="AFS12" i="31"/>
  <c r="AFO12" i="31"/>
  <c r="AFN12" i="31"/>
  <c r="AFL12" i="31"/>
  <c r="AFM12" i="31"/>
  <c r="AFJ12" i="31"/>
  <c r="AFI12" i="31"/>
  <c r="AFG12" i="31"/>
  <c r="AFH12" i="31"/>
  <c r="AFE12" i="31"/>
  <c r="AFD12" i="31"/>
  <c r="AFB12" i="31"/>
  <c r="AFC12" i="31"/>
  <c r="AEY12" i="31"/>
  <c r="AEX12" i="31"/>
  <c r="AEW12" i="31"/>
  <c r="AEV12" i="31"/>
  <c r="AET12" i="31"/>
  <c r="AES12" i="31"/>
  <c r="AEQ12" i="31"/>
  <c r="AER12" i="31"/>
  <c r="AEO12" i="31"/>
  <c r="AEN12" i="31"/>
  <c r="AEL12" i="31"/>
  <c r="AEM12" i="31"/>
  <c r="AEI12" i="31"/>
  <c r="AEH12" i="31"/>
  <c r="AEF12" i="31"/>
  <c r="AEG12" i="31"/>
  <c r="AED12" i="31"/>
  <c r="AEC12" i="31"/>
  <c r="AEA12" i="31"/>
  <c r="AEB12" i="31"/>
  <c r="ADY12" i="31"/>
  <c r="ADX12" i="31"/>
  <c r="ADV12" i="31"/>
  <c r="ADW12" i="31"/>
  <c r="ADS12" i="31"/>
  <c r="ADR12" i="31"/>
  <c r="ADP12" i="31"/>
  <c r="ADQ12" i="31"/>
  <c r="ADN12" i="31"/>
  <c r="ADM12" i="31"/>
  <c r="ADK12" i="31"/>
  <c r="ADL12" i="31"/>
  <c r="ADI12" i="31"/>
  <c r="ADH12" i="31"/>
  <c r="ADF12" i="31"/>
  <c r="ADG12" i="31"/>
  <c r="ADC12" i="31"/>
  <c r="ADB12" i="31"/>
  <c r="ACZ12" i="31"/>
  <c r="ADA12" i="31"/>
  <c r="ACX12" i="31"/>
  <c r="ACW12" i="31"/>
  <c r="ACU12" i="31"/>
  <c r="ACV12" i="31"/>
  <c r="ACS12" i="31"/>
  <c r="ACR12" i="31"/>
  <c r="ACP12" i="31"/>
  <c r="ACQ12" i="31"/>
  <c r="ACM12" i="31"/>
  <c r="ACL12" i="31"/>
  <c r="ACJ12" i="31"/>
  <c r="ACK12" i="31"/>
  <c r="ACH12" i="31"/>
  <c r="ACG12" i="31"/>
  <c r="ACE12" i="31"/>
  <c r="ACF12" i="31"/>
  <c r="ACC12" i="31"/>
  <c r="ACB12" i="31"/>
  <c r="ABZ12" i="31"/>
  <c r="ACA12" i="31"/>
  <c r="ABW12" i="31"/>
  <c r="ABV12" i="31"/>
  <c r="ABT12" i="31"/>
  <c r="ABU12" i="31"/>
  <c r="ABR12" i="31"/>
  <c r="ABQ12" i="31"/>
  <c r="ABO12" i="31"/>
  <c r="ABP12" i="31"/>
  <c r="ABM12" i="31"/>
  <c r="ABL12" i="31"/>
  <c r="ABJ12" i="31"/>
  <c r="ABK12" i="31"/>
  <c r="ABG12" i="31"/>
  <c r="ABF12" i="31"/>
  <c r="ABE12" i="31"/>
  <c r="ABD12" i="31"/>
  <c r="ABB12" i="31"/>
  <c r="ABA12" i="31"/>
  <c r="AAY12" i="31"/>
  <c r="AAZ12" i="31"/>
  <c r="AAW12" i="31"/>
  <c r="AAV12" i="31"/>
  <c r="AAT12" i="31"/>
  <c r="AAU12" i="31"/>
  <c r="AAQ12" i="31"/>
  <c r="AAP12" i="31"/>
  <c r="AAN12" i="31"/>
  <c r="AAO12" i="31"/>
  <c r="AAL12" i="31"/>
  <c r="AAK12" i="31"/>
  <c r="AAI12" i="31"/>
  <c r="AAJ12" i="31"/>
  <c r="AAG12" i="31"/>
  <c r="AAF12" i="31"/>
  <c r="AAD12" i="31"/>
  <c r="AAE12" i="31"/>
  <c r="AAA12" i="31"/>
  <c r="ZZ12" i="31"/>
  <c r="ZX12" i="31"/>
  <c r="ZY12" i="31"/>
  <c r="ZV12" i="31"/>
  <c r="ZU12" i="31"/>
  <c r="ZS12" i="31"/>
  <c r="ZT12" i="31"/>
  <c r="ZQ12" i="31"/>
  <c r="ZP12" i="31"/>
  <c r="ZN12" i="31"/>
  <c r="ZO12" i="31"/>
  <c r="ZK12" i="31"/>
  <c r="ZJ12" i="31"/>
  <c r="ZH12" i="31"/>
  <c r="ZI12" i="31"/>
  <c r="ZF12" i="31"/>
  <c r="ZE12" i="31"/>
  <c r="ZC12" i="31"/>
  <c r="ZD12" i="31"/>
  <c r="ZA12" i="31"/>
  <c r="YZ12" i="31"/>
  <c r="YX12" i="31"/>
  <c r="YY12" i="31"/>
  <c r="YU12" i="31"/>
  <c r="YT12" i="31"/>
  <c r="YR12" i="31"/>
  <c r="YS12" i="31"/>
  <c r="YP12" i="31"/>
  <c r="YO12" i="31"/>
  <c r="YM12" i="31"/>
  <c r="YN12" i="31"/>
  <c r="YK12" i="31"/>
  <c r="YJ12" i="31"/>
  <c r="YH12" i="31"/>
  <c r="YI12" i="31"/>
  <c r="YE12" i="31"/>
  <c r="YD12" i="31"/>
  <c r="YB12" i="31"/>
  <c r="YC12" i="31"/>
  <c r="XZ12" i="31"/>
  <c r="XY12" i="31"/>
  <c r="XW12" i="31"/>
  <c r="XX12" i="31"/>
  <c r="XU12" i="31"/>
  <c r="XT12" i="31"/>
  <c r="XR12" i="31"/>
  <c r="XS12" i="31"/>
  <c r="XO12" i="31"/>
  <c r="XN12" i="31"/>
  <c r="XL12" i="31"/>
  <c r="XM12" i="31"/>
  <c r="XJ12" i="31"/>
  <c r="XI12" i="31"/>
  <c r="XG12" i="31"/>
  <c r="XH12" i="31"/>
  <c r="XE12" i="31"/>
  <c r="XD12" i="31"/>
  <c r="XB12" i="31"/>
  <c r="XC12" i="31"/>
  <c r="WY12" i="31"/>
  <c r="WX12" i="31"/>
  <c r="WV12" i="31"/>
  <c r="WW12" i="31"/>
  <c r="WT12" i="31"/>
  <c r="WS12" i="31"/>
  <c r="WQ12" i="31"/>
  <c r="WR12" i="31"/>
  <c r="WO12" i="31"/>
  <c r="WN12" i="31"/>
  <c r="WL12" i="31"/>
  <c r="WM12" i="31"/>
  <c r="WI12" i="31"/>
  <c r="WH12" i="31"/>
  <c r="WF12" i="31"/>
  <c r="WG12" i="31"/>
  <c r="WD12" i="31"/>
  <c r="WC12" i="31"/>
  <c r="WA12" i="31"/>
  <c r="WB12" i="31"/>
  <c r="VY12" i="31"/>
  <c r="VX12" i="31"/>
  <c r="VV12" i="31"/>
  <c r="VW12" i="31"/>
  <c r="VS12" i="31"/>
  <c r="VR12" i="31"/>
  <c r="VP12" i="31"/>
  <c r="VQ12" i="31"/>
  <c r="VN12" i="31"/>
  <c r="VM12" i="31"/>
  <c r="VK12" i="31"/>
  <c r="VL12" i="31"/>
  <c r="VI12" i="31"/>
  <c r="VH12" i="31"/>
  <c r="VF12" i="31"/>
  <c r="VG12" i="31"/>
  <c r="VC12" i="31"/>
  <c r="VB12" i="31"/>
  <c r="UZ12" i="31"/>
  <c r="VA12" i="31"/>
  <c r="UX12" i="31"/>
  <c r="UW12" i="31"/>
  <c r="UV12" i="31"/>
  <c r="UU12" i="31"/>
  <c r="US12" i="31"/>
  <c r="UR12" i="31"/>
  <c r="UP12" i="31"/>
  <c r="UQ12" i="31"/>
  <c r="UM12" i="31"/>
  <c r="UL12" i="31"/>
  <c r="UJ12" i="31"/>
  <c r="UK12" i="31"/>
  <c r="UH12" i="31"/>
  <c r="UG12" i="31"/>
  <c r="UE12" i="31"/>
  <c r="UF12" i="31"/>
  <c r="UC12" i="31"/>
  <c r="UB12" i="31"/>
  <c r="TZ12" i="31"/>
  <c r="UA12" i="31"/>
  <c r="TW12" i="31"/>
  <c r="TV12" i="31"/>
  <c r="TT12" i="31"/>
  <c r="TU12" i="31"/>
  <c r="TR12" i="31"/>
  <c r="TQ12" i="31"/>
  <c r="TO12" i="31"/>
  <c r="TP12" i="31"/>
  <c r="TM12" i="31"/>
  <c r="TL12" i="31"/>
  <c r="TJ12" i="31"/>
  <c r="TK12" i="31"/>
  <c r="TG12" i="31"/>
  <c r="TF12" i="31"/>
  <c r="TD12" i="31"/>
  <c r="TE12" i="31"/>
  <c r="TB12" i="31"/>
  <c r="TA12" i="31"/>
  <c r="SY12" i="31"/>
  <c r="SZ12" i="31"/>
  <c r="SW12" i="31"/>
  <c r="SV12" i="31"/>
  <c r="ST12" i="31"/>
  <c r="SU12" i="31"/>
  <c r="SQ12" i="31"/>
  <c r="SP12" i="31"/>
  <c r="SN12" i="31"/>
  <c r="SO12" i="31"/>
  <c r="SL12" i="31"/>
  <c r="SK12" i="31"/>
  <c r="SI12" i="31"/>
  <c r="SJ12" i="31"/>
  <c r="SG12" i="31"/>
  <c r="SF12" i="31"/>
  <c r="SD12" i="31"/>
  <c r="SE12" i="31"/>
  <c r="SA12" i="31"/>
  <c r="RZ12" i="31"/>
  <c r="RX12" i="31"/>
  <c r="RY12" i="31"/>
  <c r="RV12" i="31"/>
  <c r="RU12" i="31"/>
  <c r="RS12" i="31"/>
  <c r="RT12" i="31"/>
  <c r="RQ12" i="31"/>
  <c r="RP12" i="31"/>
  <c r="RN12" i="31"/>
  <c r="RO12" i="31"/>
  <c r="RK12" i="31"/>
  <c r="RJ12" i="31"/>
  <c r="RH12" i="31"/>
  <c r="RI12" i="31"/>
  <c r="RF12" i="31"/>
  <c r="RE12" i="31"/>
  <c r="RC12" i="31"/>
  <c r="RD12" i="31"/>
  <c r="RA12" i="31"/>
  <c r="RB12" i="31" s="1"/>
  <c r="QZ12" i="31"/>
  <c r="QY12" i="31"/>
  <c r="QX12" i="31"/>
  <c r="QU12" i="31"/>
  <c r="QT12" i="31"/>
  <c r="QR12" i="31"/>
  <c r="QS12" i="31"/>
  <c r="QP12" i="31"/>
  <c r="QO12" i="31"/>
  <c r="QM12" i="31"/>
  <c r="QN12" i="31"/>
  <c r="QK12" i="31"/>
  <c r="QJ12" i="31"/>
  <c r="QH12" i="31"/>
  <c r="QI12" i="31"/>
  <c r="QE12" i="31"/>
  <c r="QD12" i="31"/>
  <c r="QB12" i="31"/>
  <c r="QC12" i="31"/>
  <c r="PZ12" i="31"/>
  <c r="PY12" i="31"/>
  <c r="PW12" i="31"/>
  <c r="PX12" i="31"/>
  <c r="PU12" i="31"/>
  <c r="PT12" i="31"/>
  <c r="PR12" i="31"/>
  <c r="PS12" i="31"/>
  <c r="PO12" i="31"/>
  <c r="PN12" i="31"/>
  <c r="PL12" i="31"/>
  <c r="PM12" i="31"/>
  <c r="PJ12" i="31"/>
  <c r="PI12" i="31"/>
  <c r="PH12" i="31"/>
  <c r="PG12" i="31"/>
  <c r="PE12" i="31"/>
  <c r="PD12" i="31"/>
  <c r="PB12" i="31"/>
  <c r="PC12" i="31"/>
  <c r="OY12" i="31"/>
  <c r="OX12" i="31"/>
  <c r="OV12" i="31"/>
  <c r="OW12" i="31"/>
  <c r="OT12" i="31"/>
  <c r="OS12" i="31"/>
  <c r="OQ12" i="31"/>
  <c r="OR12" i="31"/>
  <c r="OO12" i="31"/>
  <c r="ON12" i="31"/>
  <c r="OL12" i="31"/>
  <c r="OM12" i="31"/>
  <c r="OI12" i="31"/>
  <c r="OH12" i="31"/>
  <c r="OF12" i="31"/>
  <c r="OG12" i="31"/>
  <c r="OD12" i="31"/>
  <c r="OC12" i="31"/>
  <c r="OA12" i="31"/>
  <c r="OB12" i="31"/>
  <c r="NY12" i="31"/>
  <c r="NX12" i="31"/>
  <c r="NV12" i="31"/>
  <c r="NW12" i="31"/>
  <c r="NS12" i="31"/>
  <c r="NR12" i="31"/>
  <c r="NP12" i="31"/>
  <c r="NQ12" i="31"/>
  <c r="NN12" i="31"/>
  <c r="NM12" i="31"/>
  <c r="NK12" i="31"/>
  <c r="NL12" i="31"/>
  <c r="NI12" i="31"/>
  <c r="NH12" i="31"/>
  <c r="NF12" i="31"/>
  <c r="NG12" i="31"/>
  <c r="NC12" i="31"/>
  <c r="NB12" i="31"/>
  <c r="NA12" i="31"/>
  <c r="MZ12" i="31"/>
  <c r="MX12" i="31"/>
  <c r="MW12" i="31"/>
  <c r="MU12" i="31"/>
  <c r="MV12" i="31"/>
  <c r="MS12" i="31"/>
  <c r="MR12" i="31"/>
  <c r="MP12" i="31"/>
  <c r="MQ12" i="31"/>
  <c r="MM12" i="31"/>
  <c r="ML12" i="31"/>
  <c r="MJ12" i="31"/>
  <c r="MK12" i="31"/>
  <c r="MH12" i="31"/>
  <c r="MG12" i="31"/>
  <c r="ME12" i="31"/>
  <c r="MF12" i="31"/>
  <c r="MC12" i="31"/>
  <c r="MB12" i="31"/>
  <c r="LZ12" i="31"/>
  <c r="MA12" i="31"/>
  <c r="LW12" i="31"/>
  <c r="LV12" i="31"/>
  <c r="LT12" i="31"/>
  <c r="LU12" i="31"/>
  <c r="LR12" i="31"/>
  <c r="LQ12" i="31"/>
  <c r="LO12" i="31"/>
  <c r="LP12" i="31"/>
  <c r="LM12" i="31"/>
  <c r="LL12" i="31"/>
  <c r="LJ12" i="31"/>
  <c r="LK12" i="31"/>
  <c r="LG12" i="31"/>
  <c r="LF12" i="31"/>
  <c r="LD12" i="31"/>
  <c r="LE12" i="31"/>
  <c r="LB12" i="31"/>
  <c r="LA12" i="31"/>
  <c r="KY12" i="31"/>
  <c r="KZ12" i="31"/>
  <c r="KW12" i="31"/>
  <c r="KV12" i="31"/>
  <c r="KT12" i="31"/>
  <c r="KU12" i="31"/>
  <c r="KQ12" i="31"/>
  <c r="KP12" i="31"/>
  <c r="KN12" i="31"/>
  <c r="KO12" i="31"/>
  <c r="KL12" i="31"/>
  <c r="KK12" i="31"/>
  <c r="KI12" i="31"/>
  <c r="KJ12" i="31"/>
  <c r="KG12" i="31"/>
  <c r="KF12" i="31"/>
  <c r="KD12" i="31"/>
  <c r="KE12" i="31"/>
  <c r="KA12" i="31"/>
  <c r="JZ12" i="31"/>
  <c r="JX12" i="31"/>
  <c r="JY12" i="31"/>
  <c r="JV12" i="31"/>
  <c r="JU12" i="31"/>
  <c r="JT12" i="31"/>
  <c r="JS12" i="31"/>
  <c r="JQ12" i="31"/>
  <c r="JP12" i="31"/>
  <c r="JN12" i="31"/>
  <c r="JO12" i="31"/>
  <c r="JK12" i="31"/>
  <c r="JJ12" i="31"/>
  <c r="JH12" i="31"/>
  <c r="JI12" i="31"/>
  <c r="JF12" i="31"/>
  <c r="JE12" i="31"/>
  <c r="JC12" i="31"/>
  <c r="JD12" i="31"/>
  <c r="JA12" i="31"/>
  <c r="IZ12" i="31"/>
  <c r="IX12" i="31"/>
  <c r="IY12" i="31"/>
  <c r="IU12" i="31"/>
  <c r="IT12" i="31"/>
  <c r="IR12" i="31"/>
  <c r="IS12" i="31"/>
  <c r="IP12" i="31"/>
  <c r="IO12" i="31"/>
  <c r="IM12" i="31"/>
  <c r="IN12" i="31"/>
  <c r="IK12" i="31"/>
  <c r="IJ12" i="31"/>
  <c r="IH12" i="31"/>
  <c r="II12" i="31"/>
  <c r="IE12" i="31"/>
  <c r="ID12" i="31"/>
  <c r="IB12" i="31"/>
  <c r="IC12" i="31"/>
  <c r="HZ12" i="31"/>
  <c r="HY12" i="31"/>
  <c r="HW12" i="31"/>
  <c r="HX12" i="31"/>
  <c r="HU12" i="31"/>
  <c r="HT12" i="31"/>
  <c r="HR12" i="31"/>
  <c r="HS12" i="31"/>
  <c r="HO12" i="31"/>
  <c r="HN12" i="31"/>
  <c r="HL12" i="31"/>
  <c r="HM12" i="31"/>
  <c r="HJ12" i="31"/>
  <c r="HI12" i="31"/>
  <c r="HG12" i="31"/>
  <c r="HH12" i="31"/>
  <c r="HE12" i="31"/>
  <c r="HD12" i="31"/>
  <c r="HB12" i="31"/>
  <c r="HC12" i="31"/>
  <c r="GY12" i="31"/>
  <c r="GX12" i="31"/>
  <c r="GV12" i="31"/>
  <c r="GW12" i="31"/>
  <c r="GT12" i="31"/>
  <c r="GS12" i="31"/>
  <c r="GQ12" i="31"/>
  <c r="GR12" i="31"/>
  <c r="GO12" i="31"/>
  <c r="GN12" i="31"/>
  <c r="GL12" i="31"/>
  <c r="GM12" i="31"/>
  <c r="GI12" i="31"/>
  <c r="GH12" i="31"/>
  <c r="GF12" i="31"/>
  <c r="GG12" i="31"/>
  <c r="GD12" i="31"/>
  <c r="GC12" i="31"/>
  <c r="GA12" i="31"/>
  <c r="GB12" i="31"/>
  <c r="FY12" i="31"/>
  <c r="FX12" i="31"/>
  <c r="FV12" i="31"/>
  <c r="FW12" i="31"/>
  <c r="FS12" i="31"/>
  <c r="FR12" i="31"/>
  <c r="FP12" i="31"/>
  <c r="FQ12" i="31"/>
  <c r="FN12" i="31"/>
  <c r="FM12" i="31"/>
  <c r="FK12" i="31"/>
  <c r="FL12" i="31"/>
  <c r="FI12" i="31"/>
  <c r="FH12" i="31"/>
  <c r="FF12" i="31"/>
  <c r="FG12" i="31"/>
  <c r="FC12" i="31"/>
  <c r="FB12" i="31"/>
  <c r="EZ12" i="31"/>
  <c r="FA12" i="31"/>
  <c r="EX12" i="31"/>
  <c r="EW12" i="31"/>
  <c r="EU12" i="31"/>
  <c r="EV12" i="31"/>
  <c r="ES12" i="31"/>
  <c r="ER12" i="31"/>
  <c r="EP12" i="31"/>
  <c r="EQ12" i="31"/>
  <c r="EM12" i="31"/>
  <c r="EN12" i="31" s="1"/>
  <c r="EL12" i="31"/>
  <c r="EJ12" i="31"/>
  <c r="EK12" i="31"/>
  <c r="EH12" i="31"/>
  <c r="EG12" i="31"/>
  <c r="EE12" i="31"/>
  <c r="EF12" i="31"/>
  <c r="EC12" i="31"/>
  <c r="EB12" i="31"/>
  <c r="DZ12" i="31"/>
  <c r="EA12" i="31"/>
  <c r="DW12" i="31"/>
  <c r="DV12" i="31"/>
  <c r="DT12" i="31"/>
  <c r="DU12" i="31"/>
  <c r="DR12" i="31"/>
  <c r="DQ12" i="31"/>
  <c r="DO12" i="31"/>
  <c r="DP12" i="31"/>
  <c r="DM12" i="31"/>
  <c r="DL12" i="31"/>
  <c r="DJ12" i="31"/>
  <c r="DK12" i="31"/>
  <c r="DG12" i="31"/>
  <c r="DF12" i="31"/>
  <c r="DD12" i="31"/>
  <c r="DE12" i="31"/>
  <c r="DB12" i="31"/>
  <c r="DA12" i="31"/>
  <c r="CY12" i="31"/>
  <c r="CZ12" i="31"/>
  <c r="CW12" i="31"/>
  <c r="CV12" i="31"/>
  <c r="CT12" i="31"/>
  <c r="CU12" i="31"/>
  <c r="CQ12" i="31"/>
  <c r="CP12" i="31"/>
  <c r="CN12" i="31"/>
  <c r="CO12" i="31"/>
  <c r="CL12" i="31"/>
  <c r="CK12" i="31"/>
  <c r="CI12" i="31"/>
  <c r="CJ12" i="31"/>
  <c r="CG12" i="31"/>
  <c r="CF12" i="31"/>
  <c r="CD12" i="31"/>
  <c r="CE12" i="31"/>
  <c r="CA12" i="31"/>
  <c r="BZ12" i="31"/>
  <c r="BX12" i="31"/>
  <c r="BY12" i="31"/>
  <c r="BV12" i="31"/>
  <c r="BU12" i="31"/>
  <c r="BS12" i="31"/>
  <c r="BT12" i="31"/>
  <c r="BQ12" i="31"/>
  <c r="BP12" i="31"/>
  <c r="BN12" i="31"/>
  <c r="BO12" i="31"/>
  <c r="BK12" i="31"/>
  <c r="BJ12" i="31"/>
  <c r="BH12" i="31"/>
  <c r="BI12" i="31"/>
  <c r="BF12" i="31"/>
  <c r="BG12" i="31" s="1"/>
  <c r="BE12" i="31"/>
  <c r="BC12" i="31"/>
  <c r="BD12" i="31"/>
  <c r="BA12" i="31"/>
  <c r="AZ12" i="31"/>
  <c r="AX12" i="31"/>
  <c r="AY12" i="31"/>
  <c r="AU12" i="31"/>
  <c r="AT12" i="31"/>
  <c r="AR12" i="31"/>
  <c r="AS12" i="31"/>
  <c r="AP12" i="31"/>
  <c r="AO12" i="31"/>
  <c r="AM12" i="31"/>
  <c r="AN12" i="31"/>
  <c r="AK12" i="31"/>
  <c r="AJ12" i="31"/>
  <c r="AH12" i="31"/>
  <c r="AI12" i="31"/>
  <c r="AE12" i="31"/>
  <c r="AD12" i="31"/>
  <c r="AB12" i="31"/>
  <c r="AC12" i="31"/>
  <c r="Z12" i="31"/>
  <c r="Y12" i="31"/>
  <c r="X12" i="31"/>
  <c r="W12" i="31"/>
  <c r="U12" i="31"/>
  <c r="T12" i="31"/>
  <c r="R12" i="31"/>
  <c r="S12" i="31"/>
  <c r="VDK12" i="31"/>
  <c r="D7" i="32"/>
  <c r="E7" i="32"/>
  <c r="I7" i="32"/>
  <c r="J7" i="32"/>
  <c r="N7" i="32"/>
  <c r="O7" i="32"/>
  <c r="D8" i="32"/>
  <c r="I8" i="32"/>
  <c r="N8" i="32"/>
  <c r="F52" i="32"/>
  <c r="F53" i="32"/>
  <c r="F54" i="32"/>
  <c r="F55" i="32"/>
  <c r="B56" i="32"/>
  <c r="C56" i="32"/>
  <c r="D56" i="32"/>
  <c r="E56" i="32"/>
  <c r="I8" i="30"/>
  <c r="H8" i="30"/>
  <c r="G8" i="30"/>
  <c r="F8" i="30"/>
  <c r="I7" i="30"/>
  <c r="H7" i="30"/>
  <c r="H29" i="38"/>
  <c r="H28" i="38"/>
  <c r="M45" i="29"/>
  <c r="M60" i="29"/>
  <c r="M59" i="29"/>
  <c r="I60" i="29"/>
  <c r="I59" i="29"/>
  <c r="E60" i="29"/>
  <c r="E59" i="29"/>
  <c r="G59" i="29"/>
  <c r="K59" i="29" s="1"/>
  <c r="D59" i="29"/>
  <c r="D60" i="29" s="1"/>
  <c r="H60" i="29" s="1"/>
  <c r="L60" i="29" s="1"/>
  <c r="B60" i="29"/>
  <c r="F60" i="29" s="1"/>
  <c r="J60" i="29" s="1"/>
  <c r="F59" i="29"/>
  <c r="J59" i="29" s="1"/>
  <c r="B50" i="29"/>
  <c r="L47" i="29"/>
  <c r="L46" i="29"/>
  <c r="H47" i="29"/>
  <c r="H46" i="29"/>
  <c r="I45" i="29"/>
  <c r="M47" i="29"/>
  <c r="M46" i="29"/>
  <c r="E45" i="29"/>
  <c r="E56" i="29" s="1"/>
  <c r="E64" i="29" s="1"/>
  <c r="D47" i="29"/>
  <c r="D46" i="29"/>
  <c r="D45" i="29"/>
  <c r="H45" i="29" s="1"/>
  <c r="I49" i="29"/>
  <c r="M49" i="29" s="1"/>
  <c r="K47" i="29"/>
  <c r="G46" i="29"/>
  <c r="C45" i="29"/>
  <c r="G45" i="29" s="1"/>
  <c r="H54" i="29"/>
  <c r="L54" i="29" s="1"/>
  <c r="J47" i="29"/>
  <c r="N47" i="29" s="1"/>
  <c r="J46" i="29"/>
  <c r="B45" i="29"/>
  <c r="J45" i="29" s="1"/>
  <c r="M31" i="29"/>
  <c r="I31" i="29"/>
  <c r="E31" i="29"/>
  <c r="C31" i="29"/>
  <c r="E32" i="29" s="1"/>
  <c r="D31" i="29"/>
  <c r="L31" i="29" s="1"/>
  <c r="B31" i="29"/>
  <c r="D36" i="29" s="1"/>
  <c r="K27" i="29"/>
  <c r="J27" i="29"/>
  <c r="K24" i="29"/>
  <c r="J24" i="29"/>
  <c r="G24" i="29"/>
  <c r="F24" i="29"/>
  <c r="G27" i="29"/>
  <c r="F27" i="29"/>
  <c r="E27" i="29"/>
  <c r="E26" i="29"/>
  <c r="E25" i="29"/>
  <c r="E24" i="29"/>
  <c r="E23" i="29"/>
  <c r="E22" i="29"/>
  <c r="D27" i="29"/>
  <c r="D26" i="29"/>
  <c r="D25" i="29"/>
  <c r="D24" i="29"/>
  <c r="D23" i="29"/>
  <c r="D22" i="29"/>
  <c r="K21" i="29"/>
  <c r="E21" i="29"/>
  <c r="K46" i="29"/>
  <c r="H51" i="29"/>
  <c r="L51" i="29" s="1"/>
  <c r="H55" i="29"/>
  <c r="L55" i="29" s="1"/>
  <c r="I52" i="29"/>
  <c r="M52" i="29" s="1"/>
  <c r="H52" i="29"/>
  <c r="L52" i="29" s="1"/>
  <c r="I55" i="29"/>
  <c r="M55" i="29"/>
  <c r="I51" i="29"/>
  <c r="M51" i="29" s="1"/>
  <c r="I46" i="29"/>
  <c r="H49" i="29"/>
  <c r="L49" i="29"/>
  <c r="H53" i="29"/>
  <c r="L53" i="29" s="1"/>
  <c r="I54" i="29"/>
  <c r="M54" i="29" s="1"/>
  <c r="I50" i="29"/>
  <c r="M50" i="29" s="1"/>
  <c r="H50" i="29"/>
  <c r="L50" i="29"/>
  <c r="I53" i="29"/>
  <c r="M53" i="29" s="1"/>
  <c r="E38" i="29"/>
  <c r="E37" i="29"/>
  <c r="K31" i="29"/>
  <c r="E41" i="29"/>
  <c r="C27" i="29"/>
  <c r="B27" i="29"/>
  <c r="C24" i="29"/>
  <c r="B24" i="29"/>
  <c r="E17" i="29"/>
  <c r="D17" i="29"/>
  <c r="E16" i="29"/>
  <c r="D16" i="29"/>
  <c r="E15" i="29"/>
  <c r="D15" i="29"/>
  <c r="E14" i="29"/>
  <c r="D14" i="29"/>
  <c r="E13" i="29"/>
  <c r="D13" i="29"/>
  <c r="E12" i="29"/>
  <c r="D12" i="29"/>
  <c r="E11" i="29"/>
  <c r="D11" i="29"/>
  <c r="E10" i="29"/>
  <c r="D10" i="29"/>
  <c r="E9" i="29"/>
  <c r="D9" i="29"/>
  <c r="L8" i="29"/>
  <c r="N8" i="29" s="1"/>
  <c r="H8" i="29"/>
  <c r="D8" i="29"/>
  <c r="D13" i="36"/>
  <c r="C11" i="36"/>
  <c r="C13" i="36" s="1"/>
  <c r="B11" i="36"/>
  <c r="B13" i="36" s="1"/>
  <c r="G30" i="34"/>
  <c r="G29" i="34"/>
  <c r="R16" i="34"/>
  <c r="M16" i="34"/>
  <c r="H16" i="34"/>
  <c r="R15" i="34"/>
  <c r="M15" i="34"/>
  <c r="H15" i="34"/>
  <c r="R14" i="34"/>
  <c r="M14" i="34"/>
  <c r="H14" i="34"/>
  <c r="P95" i="32"/>
  <c r="P94" i="32"/>
  <c r="P93" i="32"/>
  <c r="P92" i="32"/>
  <c r="P91" i="32"/>
  <c r="I86" i="32"/>
  <c r="P85" i="32"/>
  <c r="P84" i="32"/>
  <c r="P83" i="32"/>
  <c r="P82" i="32"/>
  <c r="P81" i="32"/>
  <c r="O76" i="32"/>
  <c r="N76" i="32"/>
  <c r="M76" i="32"/>
  <c r="L76" i="32"/>
  <c r="J76" i="32"/>
  <c r="I76" i="32"/>
  <c r="H76" i="32"/>
  <c r="G76" i="32"/>
  <c r="K76" i="32"/>
  <c r="E76" i="32"/>
  <c r="D76" i="32"/>
  <c r="C76" i="32"/>
  <c r="B76" i="32"/>
  <c r="P75" i="32"/>
  <c r="K75" i="32"/>
  <c r="F75" i="32"/>
  <c r="P74" i="32"/>
  <c r="K74" i="32"/>
  <c r="F74" i="32"/>
  <c r="P73" i="32"/>
  <c r="K73" i="32"/>
  <c r="F73" i="32"/>
  <c r="P72" i="32"/>
  <c r="K72" i="32"/>
  <c r="F72" i="32"/>
  <c r="P71" i="32"/>
  <c r="K71" i="32"/>
  <c r="F71" i="32"/>
  <c r="O56" i="32"/>
  <c r="N56" i="32"/>
  <c r="M56" i="32"/>
  <c r="L56" i="32"/>
  <c r="J56" i="32"/>
  <c r="I56" i="32"/>
  <c r="H56" i="32"/>
  <c r="G56" i="32"/>
  <c r="P55" i="32"/>
  <c r="K55" i="32"/>
  <c r="P54" i="32"/>
  <c r="K54" i="32"/>
  <c r="P53" i="32"/>
  <c r="K53" i="32"/>
  <c r="P52" i="32"/>
  <c r="K52" i="32"/>
  <c r="O21" i="31"/>
  <c r="N21" i="31"/>
  <c r="M21" i="31"/>
  <c r="L21" i="31"/>
  <c r="J21" i="31"/>
  <c r="I21" i="31"/>
  <c r="H21" i="31"/>
  <c r="G21" i="31"/>
  <c r="E21" i="31"/>
  <c r="D21" i="31"/>
  <c r="C21" i="31"/>
  <c r="B21" i="31"/>
  <c r="P20" i="31"/>
  <c r="K20" i="31"/>
  <c r="F20" i="31"/>
  <c r="P19" i="31"/>
  <c r="K19" i="31"/>
  <c r="F19" i="31"/>
  <c r="P18" i="31"/>
  <c r="K18" i="31"/>
  <c r="F18" i="31"/>
  <c r="F14" i="31"/>
  <c r="F15" i="31"/>
  <c r="F16" i="31"/>
  <c r="F17" i="31"/>
  <c r="P17" i="31"/>
  <c r="K17" i="31"/>
  <c r="P16" i="31"/>
  <c r="K16" i="31"/>
  <c r="P15" i="31"/>
  <c r="K15" i="31"/>
  <c r="P14" i="31"/>
  <c r="K14" i="31"/>
  <c r="P13" i="31"/>
  <c r="K13" i="31"/>
  <c r="F13" i="31"/>
  <c r="P76" i="32"/>
  <c r="O10" i="14"/>
  <c r="O8" i="32" s="1"/>
  <c r="O8" i="14"/>
  <c r="O6" i="32" s="1"/>
  <c r="J9" i="32"/>
  <c r="J10" i="14"/>
  <c r="J8" i="32" s="1"/>
  <c r="J8" i="14"/>
  <c r="J6" i="32" s="1"/>
  <c r="E10" i="14"/>
  <c r="E8" i="32" s="1"/>
  <c r="E8" i="14"/>
  <c r="E6" i="32" s="1"/>
  <c r="E9" i="32"/>
  <c r="A121" i="3"/>
  <c r="A123" i="3"/>
  <c r="J54" i="18"/>
  <c r="E54" i="18"/>
  <c r="C54" i="18"/>
  <c r="A54" i="18"/>
  <c r="A130" i="2"/>
  <c r="AD131" i="2"/>
  <c r="Q131" i="1"/>
  <c r="AC131" i="2" s="1"/>
  <c r="A121" i="2"/>
  <c r="A124" i="2"/>
  <c r="A125" i="2"/>
  <c r="A126" i="2"/>
  <c r="A127" i="2"/>
  <c r="A129" i="2"/>
  <c r="A131" i="2"/>
  <c r="A132" i="2"/>
  <c r="A133" i="2"/>
  <c r="A134" i="2"/>
  <c r="A136" i="2"/>
  <c r="A137" i="2"/>
  <c r="A138" i="2"/>
  <c r="C82" i="2"/>
  <c r="D82" i="2"/>
  <c r="O82" i="2"/>
  <c r="D31" i="3"/>
  <c r="D30" i="3"/>
  <c r="D28" i="3"/>
  <c r="D27" i="3"/>
  <c r="D19" i="3"/>
  <c r="D18" i="3"/>
  <c r="D17" i="3"/>
  <c r="D15" i="3"/>
  <c r="D14" i="3"/>
  <c r="D13" i="3"/>
  <c r="D11" i="3"/>
  <c r="D12" i="3"/>
  <c r="Q13" i="1"/>
  <c r="AC13" i="2" s="1"/>
  <c r="R13" i="1"/>
  <c r="Q14" i="1"/>
  <c r="AC14" i="2" s="1"/>
  <c r="R14" i="1"/>
  <c r="Q15" i="1"/>
  <c r="AC15" i="2" s="1"/>
  <c r="R15" i="1"/>
  <c r="Q16" i="1"/>
  <c r="AC16" i="2" s="1"/>
  <c r="R16" i="1"/>
  <c r="Q18" i="1"/>
  <c r="AC18" i="2" s="1"/>
  <c r="R18" i="1"/>
  <c r="AD18" i="2" s="1"/>
  <c r="Q19" i="1"/>
  <c r="AC19" i="2" s="1"/>
  <c r="R19" i="1"/>
  <c r="Q20" i="1"/>
  <c r="AC20" i="2" s="1"/>
  <c r="R20" i="1"/>
  <c r="Q27" i="1"/>
  <c r="AC27" i="2" s="1"/>
  <c r="R27" i="1"/>
  <c r="Q28" i="1"/>
  <c r="AC28" i="2" s="1"/>
  <c r="R28" i="1"/>
  <c r="Q30" i="1"/>
  <c r="AC30" i="2" s="1"/>
  <c r="R30" i="1"/>
  <c r="Q31" i="1"/>
  <c r="AC31" i="2" s="1"/>
  <c r="R31" i="1"/>
  <c r="W27" i="2"/>
  <c r="W28" i="2"/>
  <c r="W30" i="2"/>
  <c r="W31" i="2"/>
  <c r="W15" i="2"/>
  <c r="W17" i="2"/>
  <c r="W18" i="2"/>
  <c r="S27" i="3"/>
  <c r="S28" i="3"/>
  <c r="S30" i="3"/>
  <c r="S31" i="3"/>
  <c r="S11" i="3"/>
  <c r="S13" i="3"/>
  <c r="S14" i="3"/>
  <c r="S15" i="3"/>
  <c r="S17" i="3"/>
  <c r="S18" i="3"/>
  <c r="S19" i="3"/>
  <c r="G32" i="29"/>
  <c r="R32" i="2"/>
  <c r="P32" i="2"/>
  <c r="O32" i="2"/>
  <c r="N32" i="2"/>
  <c r="E32" i="2"/>
  <c r="D32" i="2"/>
  <c r="B32" i="2"/>
  <c r="C32" i="2"/>
  <c r="O32" i="1"/>
  <c r="A9" i="3"/>
  <c r="B35" i="29"/>
  <c r="AF146" i="2"/>
  <c r="AE146" i="2"/>
  <c r="AF145" i="2"/>
  <c r="AE145" i="2"/>
  <c r="AF144" i="2"/>
  <c r="AE144" i="2"/>
  <c r="AE149" i="2" s="1"/>
  <c r="AK144" i="2"/>
  <c r="AK145" i="2"/>
  <c r="AK146" i="2"/>
  <c r="W144" i="2"/>
  <c r="W145" i="2"/>
  <c r="W146" i="2"/>
  <c r="A146" i="2"/>
  <c r="A145" i="2"/>
  <c r="A144" i="2"/>
  <c r="A146" i="3"/>
  <c r="A145" i="3"/>
  <c r="A144" i="3"/>
  <c r="R178" i="3"/>
  <c r="Q178" i="3"/>
  <c r="P178" i="3"/>
  <c r="O178" i="3"/>
  <c r="N178" i="3"/>
  <c r="M178" i="3"/>
  <c r="L178" i="3"/>
  <c r="K178" i="3"/>
  <c r="J178" i="3"/>
  <c r="I178" i="3"/>
  <c r="H178" i="3"/>
  <c r="G178" i="3"/>
  <c r="F178" i="3"/>
  <c r="E178" i="3"/>
  <c r="C178" i="3"/>
  <c r="G40" i="29" s="1"/>
  <c r="B178" i="3"/>
  <c r="AH181" i="2"/>
  <c r="AG181" i="2"/>
  <c r="Y181" i="2"/>
  <c r="X181" i="2"/>
  <c r="V181" i="2"/>
  <c r="U181" i="2"/>
  <c r="K40" i="29" s="1"/>
  <c r="S181" i="2"/>
  <c r="R181" i="2"/>
  <c r="P181" i="2"/>
  <c r="O181" i="2"/>
  <c r="N181" i="2"/>
  <c r="M181" i="2"/>
  <c r="L181" i="2"/>
  <c r="B181" i="2"/>
  <c r="O178" i="1"/>
  <c r="N178" i="1"/>
  <c r="M178" i="1"/>
  <c r="L178" i="1"/>
  <c r="K178" i="1"/>
  <c r="J178" i="1"/>
  <c r="I178" i="1"/>
  <c r="H178" i="1"/>
  <c r="G178" i="1"/>
  <c r="F178" i="1"/>
  <c r="E178" i="1"/>
  <c r="D178" i="1"/>
  <c r="C178" i="1"/>
  <c r="C40" i="29" s="1"/>
  <c r="B178" i="1"/>
  <c r="B40" i="29" s="1"/>
  <c r="S173" i="3"/>
  <c r="S174" i="3"/>
  <c r="S175" i="3"/>
  <c r="S176" i="3"/>
  <c r="S177" i="3"/>
  <c r="W173" i="2"/>
  <c r="W174" i="2"/>
  <c r="W175" i="2"/>
  <c r="W176" i="2"/>
  <c r="AE174" i="2"/>
  <c r="AE175" i="2"/>
  <c r="AE176" i="2"/>
  <c r="AK174" i="2"/>
  <c r="AK175" i="2"/>
  <c r="AK176" i="2"/>
  <c r="Q174" i="1"/>
  <c r="AC174" i="2" s="1"/>
  <c r="R174" i="1"/>
  <c r="P174" i="1" s="1"/>
  <c r="AB174" i="2" s="1"/>
  <c r="Q175" i="1"/>
  <c r="AC175" i="2" s="1"/>
  <c r="R175" i="1"/>
  <c r="AD175" i="2" s="1"/>
  <c r="Q176" i="1"/>
  <c r="AC176" i="2" s="1"/>
  <c r="R176" i="1"/>
  <c r="P176" i="1" s="1"/>
  <c r="AB176" i="2" s="1"/>
  <c r="Q177" i="1"/>
  <c r="AC177" i="2" s="1"/>
  <c r="R177" i="1"/>
  <c r="A174" i="3"/>
  <c r="A175" i="3"/>
  <c r="A176" i="3"/>
  <c r="A177" i="3"/>
  <c r="F32" i="29"/>
  <c r="B32" i="29"/>
  <c r="B186" i="11"/>
  <c r="B151" i="11"/>
  <c r="AP151" i="11" s="1"/>
  <c r="AQ151" i="11" s="1"/>
  <c r="B147" i="11"/>
  <c r="AP147" i="11" s="1"/>
  <c r="AQ147" i="11" s="1"/>
  <c r="B140" i="11"/>
  <c r="AP140" i="11" s="1"/>
  <c r="AQ140" i="11" s="1"/>
  <c r="B41" i="11"/>
  <c r="AP41" i="11" s="1"/>
  <c r="B36" i="11"/>
  <c r="AP36" i="11" s="1"/>
  <c r="J57" i="18"/>
  <c r="A58" i="18"/>
  <c r="A61" i="18"/>
  <c r="A62" i="18"/>
  <c r="A53" i="18"/>
  <c r="B52" i="1"/>
  <c r="B33" i="29" s="1"/>
  <c r="B34" i="29"/>
  <c r="W184" i="2"/>
  <c r="AH82" i="2"/>
  <c r="AG82" i="2"/>
  <c r="Y82" i="2"/>
  <c r="X82" i="2"/>
  <c r="V82" i="2"/>
  <c r="U82" i="2"/>
  <c r="S82" i="2"/>
  <c r="R82" i="2"/>
  <c r="P82" i="2"/>
  <c r="B82" i="2"/>
  <c r="R81" i="1"/>
  <c r="Q81" i="1"/>
  <c r="AC78" i="2" s="1"/>
  <c r="AD77" i="2"/>
  <c r="AC77" i="2"/>
  <c r="R76" i="1"/>
  <c r="AD76" i="2" s="1"/>
  <c r="Q76" i="1"/>
  <c r="AC76" i="2" s="1"/>
  <c r="R74" i="1"/>
  <c r="AD74" i="2" s="1"/>
  <c r="Q74" i="1"/>
  <c r="AC74" i="2" s="1"/>
  <c r="A74" i="3"/>
  <c r="N71" i="1"/>
  <c r="O82" i="1"/>
  <c r="N82" i="1"/>
  <c r="M82" i="1"/>
  <c r="L82" i="1"/>
  <c r="K82" i="1"/>
  <c r="J82" i="1"/>
  <c r="I82" i="1"/>
  <c r="H82" i="1"/>
  <c r="G82" i="1"/>
  <c r="F82" i="1"/>
  <c r="E82" i="1"/>
  <c r="D82" i="1"/>
  <c r="C82" i="1"/>
  <c r="C36" i="29" s="1"/>
  <c r="B82" i="1"/>
  <c r="AE75" i="2"/>
  <c r="AF75" i="2"/>
  <c r="AK75" i="2"/>
  <c r="AE76" i="2"/>
  <c r="AF76" i="2"/>
  <c r="AK76" i="2"/>
  <c r="AE77" i="2"/>
  <c r="AF77" i="2"/>
  <c r="AK77" i="2"/>
  <c r="AE78" i="2"/>
  <c r="AF78" i="2"/>
  <c r="AK78" i="2"/>
  <c r="AE81" i="2"/>
  <c r="AF81" i="2"/>
  <c r="AK81" i="2"/>
  <c r="AK74" i="2"/>
  <c r="AF74" i="2"/>
  <c r="AE74" i="2"/>
  <c r="F36" i="29"/>
  <c r="S76" i="3"/>
  <c r="S77" i="3"/>
  <c r="S78" i="3"/>
  <c r="S81" i="3"/>
  <c r="A74" i="2"/>
  <c r="F110" i="3"/>
  <c r="E110" i="3"/>
  <c r="C110" i="3"/>
  <c r="G35" i="29" s="1"/>
  <c r="AH110" i="2"/>
  <c r="AG110" i="2"/>
  <c r="B110" i="2"/>
  <c r="AC88" i="2"/>
  <c r="R88" i="1"/>
  <c r="Q90" i="1"/>
  <c r="AC90" i="2" s="1"/>
  <c r="R90" i="1"/>
  <c r="AD90" i="2" s="1"/>
  <c r="Q91" i="1"/>
  <c r="AC91" i="2" s="1"/>
  <c r="R91" i="1"/>
  <c r="AD91" i="2" s="1"/>
  <c r="R94" i="1"/>
  <c r="R96" i="1"/>
  <c r="R97" i="1"/>
  <c r="R98" i="1"/>
  <c r="R99" i="1"/>
  <c r="R100" i="1"/>
  <c r="R101" i="1"/>
  <c r="R106" i="1"/>
  <c r="R107" i="1"/>
  <c r="R108" i="1"/>
  <c r="C35" i="29"/>
  <c r="D55" i="3"/>
  <c r="C71" i="1"/>
  <c r="C34" i="29" s="1"/>
  <c r="D71" i="1"/>
  <c r="E71" i="1"/>
  <c r="F71" i="1"/>
  <c r="G71" i="1"/>
  <c r="H71" i="1"/>
  <c r="I71" i="1"/>
  <c r="J71" i="1"/>
  <c r="K71" i="1"/>
  <c r="L71" i="1"/>
  <c r="M71" i="1"/>
  <c r="O71" i="1"/>
  <c r="F35" i="29"/>
  <c r="H63" i="29"/>
  <c r="I47" i="29"/>
  <c r="M41" i="29"/>
  <c r="L41" i="29"/>
  <c r="I41" i="29"/>
  <c r="H41" i="29"/>
  <c r="M40" i="29"/>
  <c r="L40" i="29"/>
  <c r="I40" i="29"/>
  <c r="H40" i="29"/>
  <c r="M39" i="29"/>
  <c r="L39" i="29"/>
  <c r="I39" i="29"/>
  <c r="H39" i="29"/>
  <c r="M38" i="29"/>
  <c r="L38" i="29"/>
  <c r="I38" i="29"/>
  <c r="H38" i="29"/>
  <c r="L37" i="29"/>
  <c r="H37" i="29"/>
  <c r="M36" i="29"/>
  <c r="L36" i="29"/>
  <c r="I36" i="29"/>
  <c r="H36" i="29"/>
  <c r="M35" i="29"/>
  <c r="L35" i="29"/>
  <c r="I35" i="29"/>
  <c r="H35" i="29"/>
  <c r="M34" i="29"/>
  <c r="L34" i="29"/>
  <c r="I34" i="29"/>
  <c r="H34" i="29"/>
  <c r="L33" i="29"/>
  <c r="H33" i="29"/>
  <c r="L32" i="29"/>
  <c r="I32" i="29"/>
  <c r="H32" i="29"/>
  <c r="I27" i="29"/>
  <c r="M27" i="29" s="1"/>
  <c r="H27" i="29"/>
  <c r="I26" i="29"/>
  <c r="L25" i="29" s="1"/>
  <c r="H26" i="29"/>
  <c r="I25" i="29"/>
  <c r="M25" i="29" s="1"/>
  <c r="H25" i="29"/>
  <c r="I24" i="29"/>
  <c r="L23" i="29" s="1"/>
  <c r="H24" i="29"/>
  <c r="I23" i="29"/>
  <c r="L22" i="29" s="1"/>
  <c r="H23" i="29"/>
  <c r="I22" i="29"/>
  <c r="M22" i="29" s="1"/>
  <c r="H22" i="29"/>
  <c r="I18" i="29"/>
  <c r="I61" i="29"/>
  <c r="M18" i="29"/>
  <c r="M61" i="29"/>
  <c r="H18" i="29"/>
  <c r="H61" i="29" s="1"/>
  <c r="N43" i="29"/>
  <c r="I34" i="28"/>
  <c r="H27" i="38" s="1"/>
  <c r="H34" i="28"/>
  <c r="H26" i="38" s="1"/>
  <c r="G34" i="28"/>
  <c r="F34" i="28"/>
  <c r="F26" i="28" s="1"/>
  <c r="I23" i="28"/>
  <c r="H23" i="28"/>
  <c r="G23" i="28"/>
  <c r="F23" i="28"/>
  <c r="E23" i="28"/>
  <c r="D23" i="28"/>
  <c r="C23" i="28"/>
  <c r="B23" i="28"/>
  <c r="I16" i="28"/>
  <c r="H16" i="28"/>
  <c r="G16" i="28"/>
  <c r="F16" i="28"/>
  <c r="E16" i="28"/>
  <c r="D16" i="28"/>
  <c r="C16" i="28"/>
  <c r="B16" i="28"/>
  <c r="I9" i="28"/>
  <c r="H9" i="28"/>
  <c r="G9" i="28"/>
  <c r="F9" i="28"/>
  <c r="E9" i="28"/>
  <c r="D9" i="28"/>
  <c r="C9" i="28"/>
  <c r="B9" i="28"/>
  <c r="G9" i="27"/>
  <c r="F9" i="27"/>
  <c r="G7" i="27"/>
  <c r="F7" i="27"/>
  <c r="G6" i="27"/>
  <c r="F6" i="27"/>
  <c r="I5" i="27"/>
  <c r="H5" i="27"/>
  <c r="H10" i="27" s="1"/>
  <c r="J112" i="18"/>
  <c r="E112" i="18"/>
  <c r="C112" i="18"/>
  <c r="J111" i="18"/>
  <c r="E111" i="18"/>
  <c r="C111" i="18"/>
  <c r="J109" i="18"/>
  <c r="E109" i="18"/>
  <c r="C109" i="18"/>
  <c r="J106" i="18"/>
  <c r="E106" i="18"/>
  <c r="C106" i="18"/>
  <c r="J91" i="18"/>
  <c r="E91" i="18"/>
  <c r="C91" i="18"/>
  <c r="J80" i="18"/>
  <c r="E80" i="18"/>
  <c r="C80" i="18"/>
  <c r="J75" i="18"/>
  <c r="E75" i="18"/>
  <c r="C75" i="18"/>
  <c r="J72" i="18"/>
  <c r="C72" i="18"/>
  <c r="J71" i="18"/>
  <c r="C71" i="18"/>
  <c r="E57" i="18"/>
  <c r="C57" i="18"/>
  <c r="J49" i="18"/>
  <c r="E49" i="18"/>
  <c r="C49" i="18"/>
  <c r="J48" i="18"/>
  <c r="E48" i="18"/>
  <c r="C48" i="18"/>
  <c r="J47" i="18"/>
  <c r="E47" i="18"/>
  <c r="C47" i="18"/>
  <c r="J46" i="18"/>
  <c r="E46" i="18"/>
  <c r="C46" i="18"/>
  <c r="J45" i="18"/>
  <c r="E45" i="18"/>
  <c r="C45" i="18"/>
  <c r="J41" i="18"/>
  <c r="E41" i="18"/>
  <c r="C41" i="18"/>
  <c r="A41" i="18"/>
  <c r="A38" i="18"/>
  <c r="J35" i="18"/>
  <c r="E35" i="18"/>
  <c r="C35" i="18"/>
  <c r="J34" i="18"/>
  <c r="E34" i="18"/>
  <c r="C34" i="18"/>
  <c r="A34" i="18"/>
  <c r="J33" i="18"/>
  <c r="E33" i="18"/>
  <c r="C33" i="18"/>
  <c r="J32" i="18"/>
  <c r="E32" i="18"/>
  <c r="C32" i="18"/>
  <c r="A32" i="18"/>
  <c r="E30" i="18"/>
  <c r="C30" i="18"/>
  <c r="A30" i="18"/>
  <c r="J29" i="18"/>
  <c r="E29" i="18"/>
  <c r="C29" i="18"/>
  <c r="A29" i="18"/>
  <c r="J28" i="18"/>
  <c r="E28" i="18"/>
  <c r="C28" i="18"/>
  <c r="A28" i="18"/>
  <c r="A31" i="18"/>
  <c r="J26" i="18"/>
  <c r="E26" i="18"/>
  <c r="C26" i="18"/>
  <c r="A26" i="18"/>
  <c r="J25" i="18"/>
  <c r="E25" i="18"/>
  <c r="C25" i="18"/>
  <c r="A25" i="18"/>
  <c r="J24" i="18"/>
  <c r="E24" i="18"/>
  <c r="C24" i="18"/>
  <c r="A24" i="18"/>
  <c r="J23" i="18"/>
  <c r="E23" i="18"/>
  <c r="F23" i="18" s="1"/>
  <c r="C23" i="18"/>
  <c r="J22" i="18"/>
  <c r="E22" i="18"/>
  <c r="C22" i="18"/>
  <c r="J20" i="18"/>
  <c r="E20" i="18"/>
  <c r="C20" i="18"/>
  <c r="J19" i="18"/>
  <c r="E19" i="18"/>
  <c r="C19" i="18"/>
  <c r="E18" i="18"/>
  <c r="J17" i="18"/>
  <c r="E17" i="18"/>
  <c r="C17" i="18"/>
  <c r="A17" i="18"/>
  <c r="E15" i="18"/>
  <c r="C15" i="18"/>
  <c r="J14" i="18"/>
  <c r="E14" i="18"/>
  <c r="C14" i="18"/>
  <c r="A14" i="18"/>
  <c r="J13" i="18"/>
  <c r="A13" i="18"/>
  <c r="J12" i="18"/>
  <c r="E12" i="18"/>
  <c r="C12" i="18"/>
  <c r="J11" i="18"/>
  <c r="E11" i="18"/>
  <c r="C11" i="18"/>
  <c r="J9" i="18"/>
  <c r="E9" i="18"/>
  <c r="C9" i="18"/>
  <c r="F26" i="17"/>
  <c r="B29" i="16"/>
  <c r="B28" i="16"/>
  <c r="B27" i="16"/>
  <c r="F27" i="16" s="1"/>
  <c r="B26" i="16"/>
  <c r="F26" i="16" s="1"/>
  <c r="B25" i="16"/>
  <c r="F25" i="16" s="1"/>
  <c r="B24" i="16"/>
  <c r="F24" i="16" s="1"/>
  <c r="B23" i="16"/>
  <c r="F23" i="16" s="1"/>
  <c r="B22" i="16"/>
  <c r="B21" i="16"/>
  <c r="I5" i="30" s="1"/>
  <c r="B20" i="16"/>
  <c r="H5" i="30" s="1"/>
  <c r="B19" i="16"/>
  <c r="G19" i="16" s="1"/>
  <c r="B18" i="16"/>
  <c r="F18" i="16" s="1"/>
  <c r="B17" i="16"/>
  <c r="F17" i="16" s="1"/>
  <c r="B14" i="16"/>
  <c r="B13" i="16"/>
  <c r="B12" i="16"/>
  <c r="F12" i="16" s="1"/>
  <c r="I7" i="31"/>
  <c r="B11" i="16"/>
  <c r="B10" i="16"/>
  <c r="B9" i="16"/>
  <c r="B8" i="16"/>
  <c r="D7" i="31"/>
  <c r="B7" i="16"/>
  <c r="F7" i="16" s="1"/>
  <c r="F28" i="15"/>
  <c r="E28" i="15"/>
  <c r="C28" i="15"/>
  <c r="F25" i="15"/>
  <c r="E25" i="15"/>
  <c r="C25" i="15"/>
  <c r="F26" i="15"/>
  <c r="E26" i="15"/>
  <c r="C26" i="15"/>
  <c r="F24" i="15"/>
  <c r="E24" i="15"/>
  <c r="C24" i="15"/>
  <c r="F27" i="15"/>
  <c r="E27" i="15"/>
  <c r="C27" i="15"/>
  <c r="F23" i="15"/>
  <c r="E23" i="15"/>
  <c r="C23" i="15"/>
  <c r="F22" i="15"/>
  <c r="E22" i="15"/>
  <c r="C22" i="15"/>
  <c r="F21" i="15"/>
  <c r="E21" i="15"/>
  <c r="C21" i="15"/>
  <c r="F20" i="15"/>
  <c r="E20" i="15"/>
  <c r="C20" i="15"/>
  <c r="F19" i="15"/>
  <c r="E19" i="15"/>
  <c r="C19" i="15"/>
  <c r="F18" i="15"/>
  <c r="E18" i="15"/>
  <c r="C18" i="15"/>
  <c r="G6" i="30" s="1"/>
  <c r="G5" i="30"/>
  <c r="F17" i="15"/>
  <c r="E17" i="15"/>
  <c r="C17" i="15"/>
  <c r="F6" i="30" s="1"/>
  <c r="F5" i="30"/>
  <c r="F16" i="15"/>
  <c r="E16" i="15"/>
  <c r="C16" i="15"/>
  <c r="O7" i="31" s="1"/>
  <c r="F11" i="15"/>
  <c r="E11" i="15"/>
  <c r="C11" i="15"/>
  <c r="F12" i="15"/>
  <c r="E12" i="15"/>
  <c r="C12" i="15"/>
  <c r="F10" i="15"/>
  <c r="E10" i="15"/>
  <c r="F9" i="15"/>
  <c r="E9" i="15"/>
  <c r="C9" i="15"/>
  <c r="F8" i="15"/>
  <c r="E8" i="15"/>
  <c r="J7" i="31"/>
  <c r="F7" i="15"/>
  <c r="E7" i="15"/>
  <c r="C7" i="15"/>
  <c r="E7" i="31" s="1"/>
  <c r="B7" i="15"/>
  <c r="O9" i="32"/>
  <c r="I9" i="32"/>
  <c r="D6" i="32"/>
  <c r="N8" i="14"/>
  <c r="N6" i="32" s="1"/>
  <c r="I8" i="14"/>
  <c r="I6" i="32" s="1"/>
  <c r="R58" i="13"/>
  <c r="R64" i="13" s="1"/>
  <c r="Q58" i="13"/>
  <c r="P58" i="13"/>
  <c r="M58" i="13"/>
  <c r="J58" i="13"/>
  <c r="I58" i="13"/>
  <c r="N56" i="13"/>
  <c r="N53" i="13"/>
  <c r="N54" i="13"/>
  <c r="N55" i="13"/>
  <c r="N52" i="13"/>
  <c r="N51" i="13"/>
  <c r="N50" i="13"/>
  <c r="N49" i="13"/>
  <c r="N48" i="13"/>
  <c r="N46" i="13"/>
  <c r="N43" i="13"/>
  <c r="N44" i="13"/>
  <c r="N45" i="13"/>
  <c r="N42" i="13"/>
  <c r="N41" i="13"/>
  <c r="N40" i="13"/>
  <c r="N39" i="13"/>
  <c r="O38" i="13"/>
  <c r="N38" i="13"/>
  <c r="N34" i="13"/>
  <c r="N35" i="13"/>
  <c r="N31" i="13"/>
  <c r="N30" i="13"/>
  <c r="N29" i="13"/>
  <c r="N28" i="13"/>
  <c r="N27" i="13"/>
  <c r="N24" i="13"/>
  <c r="N23" i="13"/>
  <c r="N22" i="13"/>
  <c r="N21" i="13"/>
  <c r="N20" i="13"/>
  <c r="A184" i="12"/>
  <c r="A183" i="12"/>
  <c r="A182" i="12"/>
  <c r="D152" i="12"/>
  <c r="U154" i="12" s="1"/>
  <c r="A150" i="12"/>
  <c r="A149" i="12"/>
  <c r="R148" i="12"/>
  <c r="Q148" i="12"/>
  <c r="P148" i="12"/>
  <c r="O148" i="12"/>
  <c r="N148" i="12"/>
  <c r="L148" i="12"/>
  <c r="K148" i="12"/>
  <c r="J148" i="12"/>
  <c r="I148" i="12"/>
  <c r="H148" i="12"/>
  <c r="G148" i="12"/>
  <c r="F148" i="12"/>
  <c r="E148" i="12"/>
  <c r="C148" i="12"/>
  <c r="G54" i="29" s="1"/>
  <c r="B148" i="12"/>
  <c r="F54" i="29" s="1"/>
  <c r="A148" i="12"/>
  <c r="D147" i="12"/>
  <c r="A147" i="12"/>
  <c r="A146" i="12"/>
  <c r="A145" i="12"/>
  <c r="R144" i="12"/>
  <c r="Q144" i="12"/>
  <c r="P144" i="12"/>
  <c r="O144" i="12"/>
  <c r="N144" i="12"/>
  <c r="L144" i="12"/>
  <c r="K144" i="12"/>
  <c r="J144" i="12"/>
  <c r="I144" i="12"/>
  <c r="H144" i="12"/>
  <c r="F144" i="12"/>
  <c r="E144" i="12"/>
  <c r="C144" i="12"/>
  <c r="G53" i="29" s="1"/>
  <c r="B144" i="12"/>
  <c r="F53" i="29" s="1"/>
  <c r="A144" i="12"/>
  <c r="D143" i="12"/>
  <c r="U145" i="12" s="1"/>
  <c r="A143" i="12"/>
  <c r="D142" i="12"/>
  <c r="U144" i="12" s="1"/>
  <c r="A142" i="12"/>
  <c r="D141" i="12"/>
  <c r="U143" i="12" s="1"/>
  <c r="A141" i="12"/>
  <c r="D140" i="12"/>
  <c r="U142" i="12" s="1"/>
  <c r="A140" i="12"/>
  <c r="A139" i="12"/>
  <c r="A138" i="12"/>
  <c r="R137" i="12"/>
  <c r="P137" i="12"/>
  <c r="O137" i="12"/>
  <c r="L137" i="12"/>
  <c r="K137" i="12"/>
  <c r="J137" i="12"/>
  <c r="I137" i="12"/>
  <c r="H137" i="12"/>
  <c r="G137" i="12"/>
  <c r="F137" i="12"/>
  <c r="F52" i="29"/>
  <c r="A137" i="12"/>
  <c r="A136" i="12"/>
  <c r="A135" i="12"/>
  <c r="A134" i="12"/>
  <c r="A133" i="12"/>
  <c r="A132" i="12"/>
  <c r="A131" i="12"/>
  <c r="A130" i="12"/>
  <c r="A129" i="12"/>
  <c r="A128" i="12"/>
  <c r="A127" i="12"/>
  <c r="A126" i="12"/>
  <c r="A125" i="12"/>
  <c r="A124" i="12"/>
  <c r="A123" i="12"/>
  <c r="A122" i="12"/>
  <c r="A120" i="12"/>
  <c r="A119" i="12"/>
  <c r="A118" i="12"/>
  <c r="A115" i="12"/>
  <c r="A114" i="12"/>
  <c r="A113" i="12"/>
  <c r="A112" i="12"/>
  <c r="A111" i="12"/>
  <c r="A110" i="12"/>
  <c r="A109" i="12"/>
  <c r="A108" i="12"/>
  <c r="A107" i="12"/>
  <c r="A106" i="12"/>
  <c r="A105" i="12"/>
  <c r="A104" i="12"/>
  <c r="A103" i="12"/>
  <c r="A101" i="12"/>
  <c r="A100" i="12"/>
  <c r="A99" i="12"/>
  <c r="A98" i="12"/>
  <c r="A96" i="12"/>
  <c r="A95" i="12"/>
  <c r="A94" i="12"/>
  <c r="A93" i="12"/>
  <c r="A92" i="12"/>
  <c r="A91" i="12"/>
  <c r="A90" i="12"/>
  <c r="A89" i="12"/>
  <c r="A88" i="12"/>
  <c r="A87" i="12"/>
  <c r="A86" i="12"/>
  <c r="A85" i="12"/>
  <c r="A84" i="12"/>
  <c r="A83" i="12"/>
  <c r="A81" i="12"/>
  <c r="A78" i="12"/>
  <c r="A77" i="12"/>
  <c r="A76" i="12"/>
  <c r="A75" i="12"/>
  <c r="A74" i="12"/>
  <c r="A73" i="12"/>
  <c r="A71" i="12"/>
  <c r="A70" i="12"/>
  <c r="A68" i="12"/>
  <c r="A67" i="12"/>
  <c r="A66" i="12"/>
  <c r="A65" i="12"/>
  <c r="A64" i="12"/>
  <c r="A63" i="12"/>
  <c r="A62" i="12"/>
  <c r="A61" i="12"/>
  <c r="A58" i="12"/>
  <c r="A57" i="12"/>
  <c r="A56" i="12"/>
  <c r="A55" i="12"/>
  <c r="A54" i="12"/>
  <c r="A53" i="12"/>
  <c r="A52" i="12"/>
  <c r="A51" i="12"/>
  <c r="A50" i="12"/>
  <c r="A49" i="12"/>
  <c r="A48" i="12"/>
  <c r="A47" i="12"/>
  <c r="A46" i="12"/>
  <c r="A45" i="12"/>
  <c r="A44" i="12"/>
  <c r="A43" i="12"/>
  <c r="D42" i="12"/>
  <c r="A42" i="12"/>
  <c r="A41" i="12"/>
  <c r="A40" i="12"/>
  <c r="R39" i="12"/>
  <c r="Q39" i="12"/>
  <c r="P39" i="12"/>
  <c r="O39" i="12"/>
  <c r="M39" i="12"/>
  <c r="L39" i="12"/>
  <c r="J39" i="12"/>
  <c r="I39" i="12"/>
  <c r="H39" i="12"/>
  <c r="G39" i="12"/>
  <c r="F39" i="12"/>
  <c r="E39" i="12"/>
  <c r="C39" i="12"/>
  <c r="G51" i="29" s="1"/>
  <c r="B39" i="12"/>
  <c r="F51" i="29" s="1"/>
  <c r="A39" i="12"/>
  <c r="A38" i="12"/>
  <c r="D37" i="12"/>
  <c r="U37" i="12" s="1"/>
  <c r="A37" i="12"/>
  <c r="A36" i="12"/>
  <c r="A35" i="12"/>
  <c r="R34" i="12"/>
  <c r="P34" i="12"/>
  <c r="M34" i="12"/>
  <c r="L34" i="12"/>
  <c r="K34" i="12"/>
  <c r="D35" i="12"/>
  <c r="F50" i="29"/>
  <c r="A34" i="12"/>
  <c r="D34" i="12"/>
  <c r="U34" i="12" s="1"/>
  <c r="A29" i="12"/>
  <c r="A28" i="12"/>
  <c r="A27" i="12"/>
  <c r="R26" i="12"/>
  <c r="Q26" i="12"/>
  <c r="P26" i="12"/>
  <c r="L26" i="12"/>
  <c r="K26" i="12"/>
  <c r="J26" i="12"/>
  <c r="I26" i="12"/>
  <c r="H26" i="12"/>
  <c r="G26" i="12"/>
  <c r="F26" i="12"/>
  <c r="E26" i="12"/>
  <c r="C26" i="12"/>
  <c r="G49" i="29" s="1"/>
  <c r="B26" i="12"/>
  <c r="F49" i="29" s="1"/>
  <c r="A26" i="12"/>
  <c r="A25" i="12"/>
  <c r="A24" i="12"/>
  <c r="A23" i="12"/>
  <c r="A22" i="12"/>
  <c r="A21" i="12"/>
  <c r="A20" i="12"/>
  <c r="A19" i="12"/>
  <c r="A18" i="12"/>
  <c r="A16" i="12"/>
  <c r="A15" i="12"/>
  <c r="A14" i="12"/>
  <c r="A13" i="12"/>
  <c r="A9" i="12"/>
  <c r="B187" i="11"/>
  <c r="B185" i="11"/>
  <c r="AL184" i="11"/>
  <c r="AF184" i="11"/>
  <c r="AL183" i="11"/>
  <c r="AF183" i="11"/>
  <c r="AL181" i="11"/>
  <c r="AF181" i="11"/>
  <c r="AL178" i="11"/>
  <c r="AL177" i="11"/>
  <c r="AF177" i="11"/>
  <c r="AL176" i="11"/>
  <c r="AF176" i="11"/>
  <c r="AL175" i="11"/>
  <c r="AF175" i="11"/>
  <c r="AL173" i="11"/>
  <c r="AF173" i="11"/>
  <c r="AB173" i="11" s="1"/>
  <c r="AL172" i="11"/>
  <c r="AF172" i="11"/>
  <c r="AL170" i="11"/>
  <c r="AF170" i="11"/>
  <c r="AL169" i="11"/>
  <c r="AF169" i="11"/>
  <c r="AL168" i="11"/>
  <c r="AF168" i="11"/>
  <c r="AL167" i="11"/>
  <c r="AF167" i="11"/>
  <c r="AL165" i="11"/>
  <c r="AF165" i="11"/>
  <c r="AL164" i="11"/>
  <c r="AF164" i="11"/>
  <c r="AL163" i="11"/>
  <c r="AL162" i="11"/>
  <c r="AF162" i="11"/>
  <c r="AL161" i="11"/>
  <c r="AF161" i="11"/>
  <c r="AL160" i="11"/>
  <c r="AF160" i="11"/>
  <c r="AL159" i="11"/>
  <c r="AL158" i="11"/>
  <c r="AF158" i="11"/>
  <c r="AL157" i="11"/>
  <c r="AF157" i="11"/>
  <c r="AB157" i="11" s="1"/>
  <c r="AL155" i="11"/>
  <c r="AF155" i="11"/>
  <c r="AL154" i="11"/>
  <c r="B152" i="11"/>
  <c r="AP152" i="11" s="1"/>
  <c r="AQ152" i="11" s="1"/>
  <c r="AI150" i="11"/>
  <c r="AH150" i="11"/>
  <c r="Y150" i="11"/>
  <c r="X150" i="11"/>
  <c r="R150" i="11"/>
  <c r="Q150" i="11"/>
  <c r="AA150" i="11" s="1"/>
  <c r="P150" i="11"/>
  <c r="O150" i="11"/>
  <c r="N150" i="11"/>
  <c r="M150" i="11"/>
  <c r="L150" i="11"/>
  <c r="K150" i="11"/>
  <c r="J150" i="11"/>
  <c r="I150" i="11"/>
  <c r="H150" i="11"/>
  <c r="G150" i="11"/>
  <c r="F150" i="11"/>
  <c r="E150" i="11"/>
  <c r="D150" i="11"/>
  <c r="C150" i="11"/>
  <c r="B150" i="11"/>
  <c r="AP150" i="11" s="1"/>
  <c r="AL149" i="11"/>
  <c r="AL150" i="11" s="1"/>
  <c r="AG149" i="11"/>
  <c r="AG150" i="11" s="1"/>
  <c r="AF149" i="11"/>
  <c r="AF150" i="11" s="1"/>
  <c r="W149" i="11"/>
  <c r="W150" i="11" s="1"/>
  <c r="B149" i="11"/>
  <c r="AP149" i="11" s="1"/>
  <c r="B148" i="11"/>
  <c r="AP148" i="11" s="1"/>
  <c r="AQ148" i="11" s="1"/>
  <c r="N146" i="11"/>
  <c r="M146" i="11"/>
  <c r="L146" i="11"/>
  <c r="K146" i="11"/>
  <c r="I146" i="11"/>
  <c r="H146" i="11"/>
  <c r="G146" i="11"/>
  <c r="F146" i="11"/>
  <c r="E146" i="11"/>
  <c r="D146" i="11"/>
  <c r="C146" i="11"/>
  <c r="B146" i="11"/>
  <c r="AP146" i="11" s="1"/>
  <c r="AL145" i="11"/>
  <c r="B145" i="11"/>
  <c r="AL144" i="11"/>
  <c r="AF144" i="11"/>
  <c r="W144" i="11"/>
  <c r="B144" i="11"/>
  <c r="AP144" i="11" s="1"/>
  <c r="AQ144" i="11" s="1"/>
  <c r="AL143" i="11"/>
  <c r="AF143" i="11"/>
  <c r="W143" i="11"/>
  <c r="B143" i="11"/>
  <c r="AP143" i="11" s="1"/>
  <c r="AL142" i="11"/>
  <c r="AG142" i="11"/>
  <c r="W142" i="11"/>
  <c r="B142" i="11"/>
  <c r="B141" i="11"/>
  <c r="AP141" i="11" s="1"/>
  <c r="AQ141" i="11" s="1"/>
  <c r="AI139" i="11"/>
  <c r="AH139" i="11"/>
  <c r="B139" i="11"/>
  <c r="AP139" i="11" s="1"/>
  <c r="AL138" i="11"/>
  <c r="AG138" i="11"/>
  <c r="AF138" i="11"/>
  <c r="W138" i="11"/>
  <c r="B138" i="11"/>
  <c r="AP138" i="11" s="1"/>
  <c r="AQ138" i="11" s="1"/>
  <c r="AL137" i="11"/>
  <c r="AG137" i="11"/>
  <c r="AF137" i="11"/>
  <c r="W137" i="11"/>
  <c r="B137" i="11"/>
  <c r="AP137" i="11" s="1"/>
  <c r="AL135" i="11"/>
  <c r="AG135" i="11"/>
  <c r="AF135" i="11"/>
  <c r="W135" i="11"/>
  <c r="B135" i="11"/>
  <c r="AP135" i="11" s="1"/>
  <c r="AQ135" i="11" s="1"/>
  <c r="AL134" i="11"/>
  <c r="AG134" i="11"/>
  <c r="AF134" i="11"/>
  <c r="W134" i="11"/>
  <c r="B134" i="11"/>
  <c r="AP134" i="11" s="1"/>
  <c r="AQ134" i="11" s="1"/>
  <c r="AL133" i="11"/>
  <c r="AG133" i="11"/>
  <c r="AF133" i="11"/>
  <c r="W133" i="11"/>
  <c r="B133" i="11"/>
  <c r="AP133" i="11" s="1"/>
  <c r="AL132" i="11"/>
  <c r="AG132" i="11"/>
  <c r="AF132" i="11"/>
  <c r="W132" i="11"/>
  <c r="B132" i="11"/>
  <c r="AP132" i="11" s="1"/>
  <c r="AL131" i="11"/>
  <c r="AG131" i="11"/>
  <c r="AF131" i="11"/>
  <c r="W131" i="11"/>
  <c r="B131" i="11"/>
  <c r="AP131" i="11" s="1"/>
  <c r="AL130" i="11"/>
  <c r="AG130" i="11"/>
  <c r="AF130" i="11"/>
  <c r="W130" i="11"/>
  <c r="B130" i="11"/>
  <c r="AP130" i="11" s="1"/>
  <c r="AL129" i="11"/>
  <c r="AG129" i="11"/>
  <c r="AF129" i="11"/>
  <c r="B129" i="11"/>
  <c r="AP129" i="11" s="1"/>
  <c r="AQ129" i="11" s="1"/>
  <c r="AL128" i="11"/>
  <c r="AG128" i="11"/>
  <c r="AF128" i="11"/>
  <c r="AL127" i="11"/>
  <c r="AG127" i="11"/>
  <c r="AF127" i="11"/>
  <c r="AL125" i="11"/>
  <c r="AG125" i="11"/>
  <c r="AF125" i="11"/>
  <c r="B125" i="11"/>
  <c r="AP125" i="11" s="1"/>
  <c r="AQ125" i="11" s="1"/>
  <c r="AL124" i="11"/>
  <c r="AG124" i="11"/>
  <c r="AF124" i="11"/>
  <c r="AL123" i="11"/>
  <c r="AG123" i="11"/>
  <c r="AF123" i="11"/>
  <c r="AL121" i="11"/>
  <c r="AG121" i="11"/>
  <c r="AF121" i="11"/>
  <c r="W121" i="11"/>
  <c r="AQ121" i="11" s="1"/>
  <c r="AL120" i="11"/>
  <c r="AG120" i="11"/>
  <c r="AF120" i="11"/>
  <c r="W120" i="11"/>
  <c r="B120" i="11"/>
  <c r="AP120" i="11" s="1"/>
  <c r="AQ120" i="11" s="1"/>
  <c r="AL119" i="11"/>
  <c r="AG119" i="11"/>
  <c r="AF119" i="11"/>
  <c r="W119" i="11"/>
  <c r="B119" i="11"/>
  <c r="AP119" i="11" s="1"/>
  <c r="AL118" i="11"/>
  <c r="AG118" i="11"/>
  <c r="AF118" i="11"/>
  <c r="W118" i="11"/>
  <c r="AL116" i="11"/>
  <c r="AG116" i="11"/>
  <c r="AF116" i="11"/>
  <c r="W116" i="11"/>
  <c r="B116" i="11"/>
  <c r="AP116" i="11" s="1"/>
  <c r="AL115" i="11"/>
  <c r="AG115" i="11"/>
  <c r="AF115" i="11"/>
  <c r="W115" i="11"/>
  <c r="B115" i="11"/>
  <c r="AP115" i="11" s="1"/>
  <c r="AL114" i="11"/>
  <c r="AG114" i="11"/>
  <c r="AF114" i="11"/>
  <c r="W114" i="11"/>
  <c r="B114" i="11"/>
  <c r="AP114" i="11" s="1"/>
  <c r="AQ114" i="11" s="1"/>
  <c r="AL113" i="11"/>
  <c r="AG113" i="11"/>
  <c r="AF113" i="11"/>
  <c r="W113" i="11"/>
  <c r="B113" i="11"/>
  <c r="AP113" i="11" s="1"/>
  <c r="AL112" i="11"/>
  <c r="AG112" i="11"/>
  <c r="AF112" i="11"/>
  <c r="W112" i="11"/>
  <c r="B112" i="11"/>
  <c r="AP112" i="11" s="1"/>
  <c r="AQ112" i="11" s="1"/>
  <c r="AL111" i="11"/>
  <c r="AG111" i="11"/>
  <c r="AF111" i="11"/>
  <c r="W111" i="11"/>
  <c r="B111" i="11"/>
  <c r="AP111" i="11" s="1"/>
  <c r="AQ111" i="11" s="1"/>
  <c r="AL110" i="11"/>
  <c r="AG110" i="11"/>
  <c r="AF110" i="11"/>
  <c r="W110" i="11"/>
  <c r="AQ110" i="11" s="1"/>
  <c r="AL109" i="11"/>
  <c r="AG109" i="11"/>
  <c r="AF109" i="11"/>
  <c r="W109" i="11"/>
  <c r="AQ109" i="11" s="1"/>
  <c r="AL108" i="11"/>
  <c r="AG108" i="11"/>
  <c r="AF108" i="11"/>
  <c r="W108" i="11"/>
  <c r="B108" i="11"/>
  <c r="AP108" i="11" s="1"/>
  <c r="AL107" i="11"/>
  <c r="AG107" i="11"/>
  <c r="AF107" i="11"/>
  <c r="W107" i="11"/>
  <c r="AL106" i="11"/>
  <c r="AG106" i="11"/>
  <c r="AF106" i="11"/>
  <c r="W106" i="11"/>
  <c r="B106" i="11"/>
  <c r="AP106" i="11" s="1"/>
  <c r="AL105" i="11"/>
  <c r="AG105" i="11"/>
  <c r="AF105" i="11"/>
  <c r="W105" i="11"/>
  <c r="B105" i="11"/>
  <c r="AP105" i="11" s="1"/>
  <c r="AQ105" i="11" s="1"/>
  <c r="AL104" i="11"/>
  <c r="AG104" i="11"/>
  <c r="AF104" i="11"/>
  <c r="W104" i="11"/>
  <c r="B104" i="11"/>
  <c r="AP104" i="11" s="1"/>
  <c r="AQ104" i="11" s="1"/>
  <c r="AL102" i="11"/>
  <c r="AG102" i="11"/>
  <c r="AF102" i="11"/>
  <c r="B102" i="11"/>
  <c r="AP102" i="11" s="1"/>
  <c r="AQ102" i="11" s="1"/>
  <c r="AL101" i="11"/>
  <c r="AG101" i="11"/>
  <c r="AF101" i="11"/>
  <c r="B101" i="11"/>
  <c r="AP101" i="11" s="1"/>
  <c r="AQ101" i="11" s="1"/>
  <c r="AL100" i="11"/>
  <c r="AG100" i="11"/>
  <c r="AF100" i="11"/>
  <c r="B100" i="11"/>
  <c r="AP100" i="11" s="1"/>
  <c r="AQ100" i="11" s="1"/>
  <c r="AL99" i="11"/>
  <c r="AG99" i="11"/>
  <c r="AF99" i="11"/>
  <c r="AL97" i="11"/>
  <c r="AG97" i="11"/>
  <c r="AF97" i="11"/>
  <c r="B97" i="11"/>
  <c r="AP97" i="11" s="1"/>
  <c r="AQ97" i="11" s="1"/>
  <c r="AL96" i="11"/>
  <c r="AG96" i="11"/>
  <c r="AF96" i="11"/>
  <c r="B96" i="11"/>
  <c r="AP96" i="11" s="1"/>
  <c r="AQ96" i="11" s="1"/>
  <c r="AL95" i="11"/>
  <c r="AG95" i="11"/>
  <c r="AF95" i="11"/>
  <c r="B95" i="11"/>
  <c r="AP95" i="11" s="1"/>
  <c r="AQ95" i="11" s="1"/>
  <c r="AL94" i="11"/>
  <c r="AG94" i="11"/>
  <c r="AF94" i="11"/>
  <c r="B94" i="11"/>
  <c r="AP94" i="11" s="1"/>
  <c r="AQ94" i="11" s="1"/>
  <c r="AL93" i="11"/>
  <c r="AG93" i="11"/>
  <c r="AF93" i="11"/>
  <c r="B93" i="11"/>
  <c r="AP93" i="11" s="1"/>
  <c r="AQ93" i="11" s="1"/>
  <c r="AL92" i="11"/>
  <c r="AG92" i="11"/>
  <c r="AF92" i="11"/>
  <c r="B92" i="11"/>
  <c r="AP92" i="11" s="1"/>
  <c r="AQ92" i="11" s="1"/>
  <c r="AL91" i="11"/>
  <c r="AG91" i="11"/>
  <c r="AF91" i="11"/>
  <c r="B91" i="11"/>
  <c r="AP91" i="11" s="1"/>
  <c r="AQ91" i="11" s="1"/>
  <c r="AL90" i="11"/>
  <c r="AG90" i="11"/>
  <c r="AF90" i="11"/>
  <c r="B90" i="11"/>
  <c r="AP90" i="11" s="1"/>
  <c r="AQ90" i="11" s="1"/>
  <c r="AL89" i="11"/>
  <c r="AG89" i="11"/>
  <c r="AF89" i="11"/>
  <c r="B89" i="11"/>
  <c r="AP89" i="11" s="1"/>
  <c r="AQ89" i="11" s="1"/>
  <c r="AL88" i="11"/>
  <c r="AG88" i="11"/>
  <c r="AF88" i="11"/>
  <c r="AL87" i="11"/>
  <c r="AG87" i="11"/>
  <c r="AF87" i="11"/>
  <c r="B87" i="11"/>
  <c r="AP87" i="11" s="1"/>
  <c r="AQ87" i="11" s="1"/>
  <c r="AL86" i="11"/>
  <c r="AG86" i="11"/>
  <c r="AF86" i="11"/>
  <c r="AL85" i="11"/>
  <c r="AG85" i="11"/>
  <c r="AF85" i="11"/>
  <c r="B85" i="11"/>
  <c r="AP85" i="11" s="1"/>
  <c r="AQ85" i="11" s="1"/>
  <c r="AL84" i="11"/>
  <c r="AG84" i="11"/>
  <c r="AF84" i="11"/>
  <c r="B84" i="11"/>
  <c r="AP84" i="11" s="1"/>
  <c r="AQ84" i="11" s="1"/>
  <c r="AL82" i="11"/>
  <c r="AG82" i="11"/>
  <c r="AF82" i="11"/>
  <c r="AL79" i="11"/>
  <c r="AG79" i="11"/>
  <c r="B79" i="11"/>
  <c r="AL78" i="11"/>
  <c r="AG78" i="11"/>
  <c r="AF78" i="11"/>
  <c r="AL77" i="11"/>
  <c r="AG77" i="11"/>
  <c r="AF77" i="11"/>
  <c r="B77" i="11"/>
  <c r="AL76" i="11"/>
  <c r="AG76" i="11"/>
  <c r="AF76" i="11"/>
  <c r="B76" i="11"/>
  <c r="AP76" i="11" s="1"/>
  <c r="AQ76" i="11" s="1"/>
  <c r="AL75" i="11"/>
  <c r="AG75" i="11"/>
  <c r="AF75" i="11"/>
  <c r="B75" i="11"/>
  <c r="AP75" i="11" s="1"/>
  <c r="AQ75" i="11" s="1"/>
  <c r="AL74" i="11"/>
  <c r="AG74" i="11"/>
  <c r="AF74" i="11"/>
  <c r="B74" i="11"/>
  <c r="AP74" i="11" s="1"/>
  <c r="AQ74" i="11" s="1"/>
  <c r="AL73" i="11"/>
  <c r="AG73" i="11"/>
  <c r="AL72" i="11"/>
  <c r="AG72" i="11"/>
  <c r="AF72" i="11"/>
  <c r="AL71" i="11"/>
  <c r="AG71" i="11"/>
  <c r="AF71" i="11"/>
  <c r="W71" i="11"/>
  <c r="B71" i="11"/>
  <c r="AP71" i="11" s="1"/>
  <c r="AL69" i="11"/>
  <c r="AG69" i="11"/>
  <c r="AF69" i="11"/>
  <c r="W69" i="11"/>
  <c r="B69" i="11"/>
  <c r="AP69" i="11" s="1"/>
  <c r="AL68" i="11"/>
  <c r="AG68" i="11"/>
  <c r="AF68" i="11"/>
  <c r="W68" i="11"/>
  <c r="B68" i="11"/>
  <c r="AP68" i="11" s="1"/>
  <c r="AL67" i="11"/>
  <c r="AG67" i="11"/>
  <c r="AF67" i="11"/>
  <c r="W67" i="11"/>
  <c r="AQ67" i="11" s="1"/>
  <c r="AL66" i="11"/>
  <c r="AG66" i="11"/>
  <c r="AF66" i="11"/>
  <c r="W66" i="11"/>
  <c r="B66" i="11"/>
  <c r="AP66" i="11" s="1"/>
  <c r="AQ66" i="11" s="1"/>
  <c r="AL65" i="11"/>
  <c r="AG65" i="11"/>
  <c r="AF65" i="11"/>
  <c r="W65" i="11"/>
  <c r="B65" i="11"/>
  <c r="AP65" i="11" s="1"/>
  <c r="AQ65" i="11" s="1"/>
  <c r="AL64" i="11"/>
  <c r="AG64" i="11"/>
  <c r="AF64" i="11"/>
  <c r="W64" i="11"/>
  <c r="B64" i="11"/>
  <c r="AP64" i="11" s="1"/>
  <c r="AL63" i="11"/>
  <c r="AG63" i="11"/>
  <c r="AF63" i="11"/>
  <c r="W63" i="11"/>
  <c r="B63" i="11"/>
  <c r="AP63" i="11" s="1"/>
  <c r="AL62" i="11"/>
  <c r="AG62" i="11"/>
  <c r="AF62" i="11"/>
  <c r="W62" i="11"/>
  <c r="AL61" i="11"/>
  <c r="AG61" i="11"/>
  <c r="AF61" i="11"/>
  <c r="W61" i="11"/>
  <c r="B61" i="11"/>
  <c r="AL60" i="11"/>
  <c r="AG60" i="11"/>
  <c r="AF60" i="11"/>
  <c r="W60" i="11"/>
  <c r="B60" i="11"/>
  <c r="AP60" i="11" s="1"/>
  <c r="AQ60" i="11" s="1"/>
  <c r="AL59" i="11"/>
  <c r="AG59" i="11"/>
  <c r="AF59" i="11"/>
  <c r="W59" i="11"/>
  <c r="AL58" i="11"/>
  <c r="AG58" i="11"/>
  <c r="AF58" i="11"/>
  <c r="W58" i="11"/>
  <c r="AL57" i="11"/>
  <c r="AG57" i="11"/>
  <c r="AF57" i="11"/>
  <c r="W57" i="11"/>
  <c r="B57" i="11"/>
  <c r="AP57" i="11" s="1"/>
  <c r="AL56" i="11"/>
  <c r="AG56" i="11"/>
  <c r="AF56" i="11"/>
  <c r="W56" i="11"/>
  <c r="B56" i="11"/>
  <c r="AP56" i="11" s="1"/>
  <c r="AL55" i="11"/>
  <c r="AG55" i="11"/>
  <c r="AF55" i="11"/>
  <c r="W55" i="11"/>
  <c r="B55" i="11"/>
  <c r="AP55" i="11" s="1"/>
  <c r="AQ55" i="11" s="1"/>
  <c r="AL54" i="11"/>
  <c r="AG54" i="11"/>
  <c r="AF54" i="11"/>
  <c r="W54" i="11"/>
  <c r="B54" i="11"/>
  <c r="AP54" i="11" s="1"/>
  <c r="AL53" i="11"/>
  <c r="AG53" i="11"/>
  <c r="AF53" i="11"/>
  <c r="W53" i="11"/>
  <c r="B53" i="11"/>
  <c r="AP53" i="11" s="1"/>
  <c r="AL52" i="11"/>
  <c r="AG52" i="11"/>
  <c r="W52" i="11"/>
  <c r="B52" i="11"/>
  <c r="AL51" i="11"/>
  <c r="AG51" i="11"/>
  <c r="W51" i="11"/>
  <c r="B51" i="11"/>
  <c r="AL50" i="11"/>
  <c r="AG50" i="11"/>
  <c r="AF50" i="11"/>
  <c r="W50" i="11"/>
  <c r="B50" i="11"/>
  <c r="AP50" i="11" s="1"/>
  <c r="AL49" i="11"/>
  <c r="AG49" i="11"/>
  <c r="AF49" i="11"/>
  <c r="B49" i="11"/>
  <c r="AP49" i="11" s="1"/>
  <c r="AQ49" i="11" s="1"/>
  <c r="AL48" i="11"/>
  <c r="AG48" i="11"/>
  <c r="AF48" i="11"/>
  <c r="W48" i="11"/>
  <c r="B48" i="11"/>
  <c r="AP48" i="11" s="1"/>
  <c r="AQ48" i="11" s="1"/>
  <c r="AL47" i="11"/>
  <c r="AG47" i="11"/>
  <c r="AF47" i="11"/>
  <c r="W47" i="11"/>
  <c r="B47" i="11"/>
  <c r="AP47" i="11" s="1"/>
  <c r="W46" i="11"/>
  <c r="B46" i="11"/>
  <c r="AP46" i="11" s="1"/>
  <c r="W45" i="11"/>
  <c r="B45" i="11"/>
  <c r="AP45" i="11" s="1"/>
  <c r="AQ45" i="11" s="1"/>
  <c r="W44" i="11"/>
  <c r="W43" i="11"/>
  <c r="B43" i="11"/>
  <c r="AP43" i="11" s="1"/>
  <c r="AQ43" i="11" s="1"/>
  <c r="B42" i="11"/>
  <c r="AP42" i="11" s="1"/>
  <c r="AI40" i="11"/>
  <c r="AH40" i="11"/>
  <c r="Y40" i="11"/>
  <c r="X40" i="11"/>
  <c r="R40" i="11"/>
  <c r="Q40" i="11"/>
  <c r="O40" i="11"/>
  <c r="N40" i="11"/>
  <c r="M40" i="11"/>
  <c r="L40" i="11"/>
  <c r="K40" i="11"/>
  <c r="J40" i="11"/>
  <c r="I40" i="11"/>
  <c r="H40" i="11"/>
  <c r="G40" i="11"/>
  <c r="F40" i="11"/>
  <c r="E40" i="11"/>
  <c r="D40" i="11"/>
  <c r="C40" i="11"/>
  <c r="B40" i="11"/>
  <c r="AP40" i="11" s="1"/>
  <c r="AL39" i="11"/>
  <c r="AG39" i="11"/>
  <c r="AF39" i="11"/>
  <c r="B39" i="11"/>
  <c r="AP39" i="11" s="1"/>
  <c r="AL38" i="11"/>
  <c r="AG38" i="11"/>
  <c r="AF38" i="11"/>
  <c r="B37" i="11"/>
  <c r="AP37" i="11" s="1"/>
  <c r="B35" i="11"/>
  <c r="AP35" i="11" s="1"/>
  <c r="AG30" i="11"/>
  <c r="AG35" i="11" s="1"/>
  <c r="B30" i="11"/>
  <c r="B29" i="11"/>
  <c r="AP29" i="11" s="1"/>
  <c r="B28" i="11"/>
  <c r="AP28" i="11" s="1"/>
  <c r="AI27" i="11"/>
  <c r="AH27" i="11"/>
  <c r="C27" i="11"/>
  <c r="B27" i="11"/>
  <c r="AP27" i="11" s="1"/>
  <c r="AL26" i="11"/>
  <c r="AF26" i="11"/>
  <c r="AL25" i="11"/>
  <c r="AL24" i="11"/>
  <c r="AF24" i="11"/>
  <c r="AL23" i="11"/>
  <c r="AL22" i="11"/>
  <c r="AF22" i="11"/>
  <c r="AL21" i="11"/>
  <c r="AL20" i="11"/>
  <c r="AG20" i="11"/>
  <c r="AF20" i="11"/>
  <c r="W20" i="11"/>
  <c r="AL19" i="11"/>
  <c r="AG19" i="11"/>
  <c r="AF19" i="11"/>
  <c r="W19" i="11"/>
  <c r="AL18" i="11"/>
  <c r="AG18" i="11"/>
  <c r="AF18" i="11"/>
  <c r="W18" i="11"/>
  <c r="AL17" i="11"/>
  <c r="AG17" i="11"/>
  <c r="AF17" i="11"/>
  <c r="W17" i="11"/>
  <c r="AL16" i="11"/>
  <c r="AG16" i="11"/>
  <c r="AF16" i="11"/>
  <c r="W16" i="11"/>
  <c r="AL15" i="11"/>
  <c r="AG15" i="11"/>
  <c r="AF15" i="11"/>
  <c r="W15" i="11"/>
  <c r="AL14" i="11"/>
  <c r="AG14" i="11"/>
  <c r="AF14" i="11"/>
  <c r="W14" i="11"/>
  <c r="B10" i="11"/>
  <c r="AE183" i="11"/>
  <c r="AE181" i="11"/>
  <c r="AE178" i="11"/>
  <c r="AE176" i="11"/>
  <c r="AE138" i="11"/>
  <c r="AE124" i="11"/>
  <c r="AE97" i="11"/>
  <c r="AE93" i="11"/>
  <c r="AE91" i="11"/>
  <c r="AE89" i="11"/>
  <c r="AE85" i="11"/>
  <c r="AC76" i="11"/>
  <c r="AC75" i="11"/>
  <c r="AC67" i="11"/>
  <c r="AE66" i="11"/>
  <c r="AC56" i="11"/>
  <c r="AE53" i="11"/>
  <c r="AC51" i="11"/>
  <c r="AE39" i="11"/>
  <c r="AE26" i="11"/>
  <c r="AE15" i="11"/>
  <c r="G12" i="29"/>
  <c r="T74" i="9"/>
  <c r="S74" i="9"/>
  <c r="G16" i="29"/>
  <c r="F16" i="29"/>
  <c r="F17" i="29"/>
  <c r="D20" i="9"/>
  <c r="G10" i="29" s="1"/>
  <c r="B24" i="18"/>
  <c r="B23" i="18"/>
  <c r="B20" i="18"/>
  <c r="B34" i="18"/>
  <c r="B35" i="18"/>
  <c r="B33" i="18"/>
  <c r="B21" i="18"/>
  <c r="B22" i="18"/>
  <c r="B17" i="18"/>
  <c r="B12" i="18"/>
  <c r="K17" i="29"/>
  <c r="B28" i="18"/>
  <c r="B14" i="18"/>
  <c r="K9" i="29"/>
  <c r="B32" i="18"/>
  <c r="B29" i="18"/>
  <c r="B26" i="18"/>
  <c r="B11" i="18"/>
  <c r="B13" i="18"/>
  <c r="B41" i="18"/>
  <c r="B30" i="18"/>
  <c r="B27" i="18"/>
  <c r="B15" i="18"/>
  <c r="B9" i="18"/>
  <c r="P80" i="7"/>
  <c r="O80" i="7"/>
  <c r="N80" i="7"/>
  <c r="M80" i="7"/>
  <c r="L80" i="7"/>
  <c r="K80" i="7"/>
  <c r="J80" i="7"/>
  <c r="I80" i="7"/>
  <c r="H80" i="7"/>
  <c r="G80" i="7"/>
  <c r="F80" i="7"/>
  <c r="E80" i="7"/>
  <c r="D80" i="7"/>
  <c r="C12" i="29" s="1"/>
  <c r="C80" i="7"/>
  <c r="B12" i="29" s="1"/>
  <c r="S72" i="7"/>
  <c r="AC72" i="40" s="1"/>
  <c r="S71" i="7"/>
  <c r="AC71" i="40" s="1"/>
  <c r="S70" i="7"/>
  <c r="S69" i="7"/>
  <c r="AC69" i="40" s="1"/>
  <c r="S68" i="7"/>
  <c r="AC68" i="40" s="1"/>
  <c r="S67" i="7"/>
  <c r="AC67" i="40" s="1"/>
  <c r="P64" i="7"/>
  <c r="O64" i="7"/>
  <c r="N64" i="7"/>
  <c r="M64" i="7"/>
  <c r="L64" i="7"/>
  <c r="K64" i="7"/>
  <c r="J64" i="7"/>
  <c r="I64" i="7"/>
  <c r="H64" i="7"/>
  <c r="G64" i="7"/>
  <c r="F64" i="7"/>
  <c r="E64" i="7"/>
  <c r="D64" i="7"/>
  <c r="C15" i="29" s="1"/>
  <c r="C64" i="7"/>
  <c r="B15" i="29" s="1"/>
  <c r="S63" i="7"/>
  <c r="S62" i="7"/>
  <c r="AC62" i="40" s="1"/>
  <c r="P59" i="7"/>
  <c r="O59" i="7"/>
  <c r="N59" i="7"/>
  <c r="M59" i="7"/>
  <c r="L59" i="7"/>
  <c r="K59" i="7"/>
  <c r="J59" i="7"/>
  <c r="I59" i="7"/>
  <c r="H59" i="7"/>
  <c r="G59" i="7"/>
  <c r="F59" i="7"/>
  <c r="E59" i="7"/>
  <c r="D59" i="7"/>
  <c r="C14" i="29" s="1"/>
  <c r="C59" i="7"/>
  <c r="B14" i="29" s="1"/>
  <c r="S58" i="7"/>
  <c r="AC58" i="40" s="1"/>
  <c r="S57" i="7"/>
  <c r="S55" i="7"/>
  <c r="S56" i="7"/>
  <c r="S54" i="7"/>
  <c r="AC54" i="40" s="1"/>
  <c r="S53" i="7"/>
  <c r="S52" i="7"/>
  <c r="AC52" i="40" s="1"/>
  <c r="P49" i="7"/>
  <c r="O49" i="7"/>
  <c r="N49" i="7"/>
  <c r="M49" i="7"/>
  <c r="L49" i="7"/>
  <c r="K49" i="7"/>
  <c r="J49" i="7"/>
  <c r="I49" i="7"/>
  <c r="H49" i="7"/>
  <c r="G49" i="7"/>
  <c r="F49" i="7"/>
  <c r="E49" i="7"/>
  <c r="D49" i="7"/>
  <c r="C17" i="29" s="1"/>
  <c r="C49" i="7"/>
  <c r="B17" i="29" s="1"/>
  <c r="S48" i="7"/>
  <c r="AC48" i="40" s="1"/>
  <c r="S47" i="7"/>
  <c r="S46" i="7"/>
  <c r="AC46" i="40" s="1"/>
  <c r="S45" i="7"/>
  <c r="S44" i="7"/>
  <c r="AC44" i="40" s="1"/>
  <c r="P41" i="7"/>
  <c r="O41" i="7"/>
  <c r="N41" i="7"/>
  <c r="M41" i="7"/>
  <c r="L41" i="7"/>
  <c r="K41" i="7"/>
  <c r="J41" i="7"/>
  <c r="I41" i="7"/>
  <c r="H41" i="7"/>
  <c r="G41" i="7"/>
  <c r="F41" i="7"/>
  <c r="E41" i="7"/>
  <c r="D41" i="7"/>
  <c r="C9" i="29" s="1"/>
  <c r="C41" i="7"/>
  <c r="B9" i="29" s="1"/>
  <c r="S40" i="7"/>
  <c r="AC40" i="40" s="1"/>
  <c r="S39" i="7"/>
  <c r="AC39" i="40" s="1"/>
  <c r="S38" i="7"/>
  <c r="S37" i="7"/>
  <c r="S36" i="7"/>
  <c r="AC36" i="40" s="1"/>
  <c r="S35" i="7"/>
  <c r="P32" i="7"/>
  <c r="O32" i="7"/>
  <c r="N32" i="7"/>
  <c r="M32" i="7"/>
  <c r="L32" i="7"/>
  <c r="K32" i="7"/>
  <c r="J32" i="7"/>
  <c r="I32" i="7"/>
  <c r="H32" i="7"/>
  <c r="G32" i="7"/>
  <c r="F32" i="7"/>
  <c r="E32" i="7"/>
  <c r="D32" i="7"/>
  <c r="C13" i="29" s="1"/>
  <c r="C32" i="7"/>
  <c r="B13" i="29" s="1"/>
  <c r="S31" i="7"/>
  <c r="S30" i="7"/>
  <c r="AC30" i="40" s="1"/>
  <c r="S29" i="7"/>
  <c r="AC29" i="40" s="1"/>
  <c r="P26" i="7"/>
  <c r="O26" i="7"/>
  <c r="N26" i="7"/>
  <c r="M26" i="7"/>
  <c r="L26" i="7"/>
  <c r="K26" i="7"/>
  <c r="J26" i="7"/>
  <c r="I26" i="7"/>
  <c r="H26" i="7"/>
  <c r="G26" i="7"/>
  <c r="F26" i="7"/>
  <c r="E26" i="7"/>
  <c r="D26" i="7"/>
  <c r="C11" i="29" s="1"/>
  <c r="C26" i="7"/>
  <c r="B11" i="29" s="1"/>
  <c r="S25" i="7"/>
  <c r="R25" i="7" s="1"/>
  <c r="S24" i="7"/>
  <c r="Q24" i="7" s="1"/>
  <c r="S23" i="7"/>
  <c r="Q23" i="7" s="1"/>
  <c r="P20" i="7"/>
  <c r="O20" i="7"/>
  <c r="N20" i="7"/>
  <c r="M20" i="7"/>
  <c r="L20" i="7"/>
  <c r="K20" i="7"/>
  <c r="J20" i="7"/>
  <c r="I20" i="7"/>
  <c r="H20" i="7"/>
  <c r="G20" i="7"/>
  <c r="F20" i="7"/>
  <c r="E20" i="7"/>
  <c r="D20" i="7"/>
  <c r="C10" i="29" s="1"/>
  <c r="C20" i="7"/>
  <c r="B10" i="29" s="1"/>
  <c r="S19" i="7"/>
  <c r="S18" i="7"/>
  <c r="S17" i="7"/>
  <c r="S16" i="7"/>
  <c r="AC16" i="40" s="1"/>
  <c r="S15" i="7"/>
  <c r="S12" i="7"/>
  <c r="S11" i="7"/>
  <c r="S10" i="7"/>
  <c r="AC10" i="40" s="1"/>
  <c r="R42" i="6"/>
  <c r="Q42" i="6"/>
  <c r="P42" i="6"/>
  <c r="O42" i="6"/>
  <c r="N42" i="6"/>
  <c r="M42" i="6"/>
  <c r="L42" i="6"/>
  <c r="K42" i="6"/>
  <c r="J42" i="6"/>
  <c r="I42" i="6"/>
  <c r="H42" i="6"/>
  <c r="G42" i="6"/>
  <c r="F42" i="6"/>
  <c r="E42" i="6"/>
  <c r="C42" i="6"/>
  <c r="G23" i="29" s="1"/>
  <c r="B42" i="6"/>
  <c r="F23" i="29" s="1"/>
  <c r="D42" i="6"/>
  <c r="R37" i="6"/>
  <c r="Q37" i="6"/>
  <c r="P37" i="6"/>
  <c r="O37" i="6"/>
  <c r="N37" i="6"/>
  <c r="M37" i="6"/>
  <c r="L37" i="6"/>
  <c r="K37" i="6"/>
  <c r="J37" i="6"/>
  <c r="I37" i="6"/>
  <c r="H37" i="6"/>
  <c r="G37" i="6"/>
  <c r="F37" i="6"/>
  <c r="E37" i="6"/>
  <c r="C37" i="6"/>
  <c r="G22" i="29" s="1"/>
  <c r="B37" i="6"/>
  <c r="F22" i="29" s="1"/>
  <c r="R32" i="6"/>
  <c r="Q32" i="6"/>
  <c r="P32" i="6"/>
  <c r="O32" i="6"/>
  <c r="N32" i="6"/>
  <c r="M32" i="6"/>
  <c r="L32" i="6"/>
  <c r="K32" i="6"/>
  <c r="J32" i="6"/>
  <c r="I32" i="6"/>
  <c r="H32" i="6"/>
  <c r="G32" i="6"/>
  <c r="F32" i="6"/>
  <c r="E32" i="6"/>
  <c r="C32" i="6"/>
  <c r="G26" i="29" s="1"/>
  <c r="B32" i="6"/>
  <c r="F26" i="29" s="1"/>
  <c r="D32" i="6"/>
  <c r="R27" i="6"/>
  <c r="C27" i="6"/>
  <c r="G25" i="29" s="1"/>
  <c r="F25" i="29"/>
  <c r="R11" i="6"/>
  <c r="Q11" i="6"/>
  <c r="P11" i="6"/>
  <c r="O11" i="6"/>
  <c r="N11" i="6"/>
  <c r="M11" i="6"/>
  <c r="L11" i="6"/>
  <c r="K11" i="6"/>
  <c r="J11" i="6"/>
  <c r="I11" i="6"/>
  <c r="H11" i="6"/>
  <c r="G11" i="6"/>
  <c r="F11" i="6"/>
  <c r="C11" i="6"/>
  <c r="G21" i="29" s="1"/>
  <c r="B11" i="6"/>
  <c r="F21" i="29" s="1"/>
  <c r="X42" i="5"/>
  <c r="W42" i="5"/>
  <c r="U42" i="5"/>
  <c r="T42" i="5"/>
  <c r="S42" i="5"/>
  <c r="R42" i="5"/>
  <c r="Q42" i="5"/>
  <c r="P42" i="5"/>
  <c r="O42" i="5"/>
  <c r="N42" i="5"/>
  <c r="M42" i="5"/>
  <c r="L42" i="5"/>
  <c r="K42" i="5"/>
  <c r="J42" i="5"/>
  <c r="I42" i="5"/>
  <c r="H42" i="5"/>
  <c r="G42" i="5"/>
  <c r="F42" i="5"/>
  <c r="E42" i="5"/>
  <c r="D42" i="5"/>
  <c r="C42" i="5"/>
  <c r="B42" i="5"/>
  <c r="AJ41" i="5"/>
  <c r="AE41" i="5"/>
  <c r="AE42" i="5" s="1"/>
  <c r="AD41" i="5"/>
  <c r="AJ40" i="5"/>
  <c r="B49" i="18"/>
  <c r="AG40" i="5"/>
  <c r="AG42" i="5" s="1"/>
  <c r="AF40" i="5"/>
  <c r="AF42" i="5" s="1"/>
  <c r="AD40" i="5"/>
  <c r="AE37" i="5"/>
  <c r="X37" i="5"/>
  <c r="W37" i="5"/>
  <c r="X38" i="5" s="1"/>
  <c r="U37" i="5"/>
  <c r="T38" i="5" s="1"/>
  <c r="T37" i="5"/>
  <c r="S37" i="5"/>
  <c r="R37" i="5"/>
  <c r="Q37" i="5"/>
  <c r="P37" i="5"/>
  <c r="O37" i="5"/>
  <c r="N37" i="5"/>
  <c r="M37" i="5"/>
  <c r="L37" i="5"/>
  <c r="K37" i="5"/>
  <c r="J37" i="5"/>
  <c r="I37" i="5"/>
  <c r="H37" i="5"/>
  <c r="G37" i="5"/>
  <c r="F37" i="5"/>
  <c r="E37" i="5"/>
  <c r="D37" i="5"/>
  <c r="C37" i="5"/>
  <c r="B37" i="5"/>
  <c r="AJ36" i="5"/>
  <c r="AJ37" i="5" s="1"/>
  <c r="AD36" i="5"/>
  <c r="AD37" i="5" s="1"/>
  <c r="AF35" i="5"/>
  <c r="AF37" i="5" s="1"/>
  <c r="AG35" i="5"/>
  <c r="AG37" i="5" s="1"/>
  <c r="V36" i="5"/>
  <c r="V37" i="5" s="1"/>
  <c r="AJ35" i="5"/>
  <c r="B48" i="18"/>
  <c r="V35" i="5"/>
  <c r="X32" i="5"/>
  <c r="W32" i="5"/>
  <c r="U32" i="5"/>
  <c r="T32" i="5"/>
  <c r="S32" i="5"/>
  <c r="R32" i="5"/>
  <c r="Q32" i="5"/>
  <c r="P32" i="5"/>
  <c r="O32" i="5"/>
  <c r="N32" i="5"/>
  <c r="M32" i="5"/>
  <c r="L32" i="5"/>
  <c r="K32" i="5"/>
  <c r="J32" i="5"/>
  <c r="I32" i="5"/>
  <c r="H32" i="5"/>
  <c r="G32" i="5"/>
  <c r="F32" i="5"/>
  <c r="E32" i="5"/>
  <c r="D32" i="5"/>
  <c r="C32" i="5"/>
  <c r="B32" i="5"/>
  <c r="AJ31" i="5"/>
  <c r="AE31" i="5"/>
  <c r="AE32" i="5" s="1"/>
  <c r="AD31" i="5"/>
  <c r="AD32" i="5" s="1"/>
  <c r="V31" i="5"/>
  <c r="AJ30" i="5"/>
  <c r="B47" i="18"/>
  <c r="AG30" i="5"/>
  <c r="AG32" i="5" s="1"/>
  <c r="AF30" i="5"/>
  <c r="AF32" i="5" s="1"/>
  <c r="AC30" i="5"/>
  <c r="AB30" i="5"/>
  <c r="AA30" i="5"/>
  <c r="AG27" i="5"/>
  <c r="AF27" i="5"/>
  <c r="X27" i="5"/>
  <c r="W27" i="5"/>
  <c r="U27" i="5"/>
  <c r="T27" i="5"/>
  <c r="S27" i="5"/>
  <c r="R27" i="5"/>
  <c r="Q27" i="5"/>
  <c r="P27" i="5"/>
  <c r="O27" i="5"/>
  <c r="N27" i="5"/>
  <c r="M27" i="5"/>
  <c r="L27" i="5"/>
  <c r="K27" i="5"/>
  <c r="J27" i="5"/>
  <c r="I27" i="5"/>
  <c r="H27" i="5"/>
  <c r="G27" i="5"/>
  <c r="F27" i="5"/>
  <c r="E27" i="5"/>
  <c r="D27" i="5"/>
  <c r="C27" i="5"/>
  <c r="B27" i="5"/>
  <c r="AJ26" i="5"/>
  <c r="AE26" i="5"/>
  <c r="AD26" i="5"/>
  <c r="V26" i="5"/>
  <c r="AJ25" i="5"/>
  <c r="AE25" i="5"/>
  <c r="AD25" i="5"/>
  <c r="V25" i="5"/>
  <c r="AJ24" i="5"/>
  <c r="AE24" i="5"/>
  <c r="AD24" i="5"/>
  <c r="V24" i="5"/>
  <c r="AJ23" i="5"/>
  <c r="AE23" i="5"/>
  <c r="AD23" i="5"/>
  <c r="V23" i="5"/>
  <c r="AJ22" i="5"/>
  <c r="AE22" i="5"/>
  <c r="AD22" i="5"/>
  <c r="V22" i="5"/>
  <c r="AJ21" i="5"/>
  <c r="AE21" i="5"/>
  <c r="AD21" i="5"/>
  <c r="V21" i="5"/>
  <c r="AJ20" i="5"/>
  <c r="AE20" i="5"/>
  <c r="AD20" i="5"/>
  <c r="V20" i="5"/>
  <c r="AJ19" i="5"/>
  <c r="AE19" i="5"/>
  <c r="AD19" i="5"/>
  <c r="V19" i="5"/>
  <c r="AJ18" i="5"/>
  <c r="AE18" i="5"/>
  <c r="AD18" i="5"/>
  <c r="V18" i="5"/>
  <c r="AJ17" i="5"/>
  <c r="AE17" i="5"/>
  <c r="AD17" i="5"/>
  <c r="V17" i="5"/>
  <c r="AJ16" i="5"/>
  <c r="AE16" i="5"/>
  <c r="AD16" i="5"/>
  <c r="V16" i="5"/>
  <c r="AJ15" i="5"/>
  <c r="AE15" i="5"/>
  <c r="AD15" i="5"/>
  <c r="V15" i="5"/>
  <c r="AJ14" i="5"/>
  <c r="AE14" i="5"/>
  <c r="AD14" i="5"/>
  <c r="V14" i="5"/>
  <c r="AE11" i="5"/>
  <c r="AD11" i="5"/>
  <c r="U11" i="5"/>
  <c r="T11" i="5"/>
  <c r="S11" i="5"/>
  <c r="R11" i="5"/>
  <c r="Q11" i="5"/>
  <c r="P11" i="5"/>
  <c r="O11" i="5"/>
  <c r="O43" i="5" s="1"/>
  <c r="N11" i="5"/>
  <c r="M11" i="5"/>
  <c r="L11" i="5"/>
  <c r="K11" i="5"/>
  <c r="J11" i="5"/>
  <c r="I11" i="5"/>
  <c r="H11" i="5"/>
  <c r="G11" i="5"/>
  <c r="F11" i="5"/>
  <c r="E11" i="5"/>
  <c r="D11" i="5"/>
  <c r="C11" i="5"/>
  <c r="B11" i="5"/>
  <c r="AJ10" i="5"/>
  <c r="AJ11" i="5" s="1"/>
  <c r="AH11" i="5"/>
  <c r="AG10" i="5"/>
  <c r="AG11" i="5" s="1"/>
  <c r="AF10" i="5"/>
  <c r="AF11" i="5" s="1"/>
  <c r="AB10" i="5"/>
  <c r="AB11" i="5" s="1"/>
  <c r="V11" i="5"/>
  <c r="V28" i="5" s="1"/>
  <c r="Q42" i="4"/>
  <c r="P42" i="4"/>
  <c r="O42" i="4"/>
  <c r="N42" i="4"/>
  <c r="M42" i="4"/>
  <c r="L42" i="4"/>
  <c r="K42" i="4"/>
  <c r="J42" i="4"/>
  <c r="I42" i="4"/>
  <c r="H42" i="4"/>
  <c r="G42" i="4"/>
  <c r="F42" i="4"/>
  <c r="E42" i="4"/>
  <c r="C23" i="29" s="1"/>
  <c r="D42" i="4"/>
  <c r="B23" i="29" s="1"/>
  <c r="AC40" i="5"/>
  <c r="Q37" i="4"/>
  <c r="P37" i="4"/>
  <c r="O37" i="4"/>
  <c r="N37" i="4"/>
  <c r="M37" i="4"/>
  <c r="L37" i="4"/>
  <c r="K37" i="4"/>
  <c r="J37" i="4"/>
  <c r="I37" i="4"/>
  <c r="H37" i="4"/>
  <c r="G37" i="4"/>
  <c r="F37" i="4"/>
  <c r="E37" i="4"/>
  <c r="C22" i="29" s="1"/>
  <c r="D37" i="4"/>
  <c r="B22" i="29" s="1"/>
  <c r="AA36" i="5"/>
  <c r="S36" i="4"/>
  <c r="AB36" i="5" s="1"/>
  <c r="AB35" i="5"/>
  <c r="Q32" i="4"/>
  <c r="P32" i="4"/>
  <c r="O32" i="4"/>
  <c r="N32" i="4"/>
  <c r="M32" i="4"/>
  <c r="L32" i="4"/>
  <c r="K32" i="4"/>
  <c r="J32" i="4"/>
  <c r="I32" i="4"/>
  <c r="H32" i="4"/>
  <c r="G32" i="4"/>
  <c r="F32" i="4"/>
  <c r="E32" i="4"/>
  <c r="C26" i="29" s="1"/>
  <c r="D32" i="4"/>
  <c r="B26" i="29" s="1"/>
  <c r="T31" i="4"/>
  <c r="AC31" i="5" s="1"/>
  <c r="Q27" i="4"/>
  <c r="P27" i="4"/>
  <c r="O27" i="4"/>
  <c r="N27" i="4"/>
  <c r="M27" i="4"/>
  <c r="L27" i="4"/>
  <c r="K27" i="4"/>
  <c r="J27" i="4"/>
  <c r="I27" i="4"/>
  <c r="H27" i="4"/>
  <c r="G27" i="4"/>
  <c r="F27" i="4"/>
  <c r="E27" i="4"/>
  <c r="C25" i="29" s="1"/>
  <c r="D27" i="4"/>
  <c r="B25" i="29" s="1"/>
  <c r="D11" i="4"/>
  <c r="B21" i="29" s="1"/>
  <c r="AA26" i="5"/>
  <c r="AB26" i="5"/>
  <c r="AB25" i="5"/>
  <c r="AC24" i="5"/>
  <c r="AB24" i="5"/>
  <c r="AA23" i="5"/>
  <c r="AB23" i="5"/>
  <c r="AA22" i="5"/>
  <c r="AB22" i="5"/>
  <c r="AC21" i="5"/>
  <c r="AB21" i="5"/>
  <c r="AC20" i="5"/>
  <c r="AB20" i="5"/>
  <c r="AC19" i="5"/>
  <c r="AB19" i="5"/>
  <c r="AA18" i="5"/>
  <c r="AB18" i="5"/>
  <c r="AC17" i="5"/>
  <c r="AB17" i="5"/>
  <c r="AC16" i="5"/>
  <c r="AB16" i="5"/>
  <c r="AA16" i="5"/>
  <c r="AC15" i="5"/>
  <c r="AB15" i="5"/>
  <c r="AB14" i="5"/>
  <c r="S11" i="4"/>
  <c r="Q11" i="4"/>
  <c r="P11" i="4"/>
  <c r="O11" i="4"/>
  <c r="N11" i="4"/>
  <c r="M11" i="4"/>
  <c r="L11" i="4"/>
  <c r="K11" i="4"/>
  <c r="J11" i="4"/>
  <c r="I11" i="4"/>
  <c r="H11" i="4"/>
  <c r="G11" i="4"/>
  <c r="F11" i="4"/>
  <c r="E11" i="4"/>
  <c r="C21" i="29" s="1"/>
  <c r="T10" i="4"/>
  <c r="R10" i="4" s="1"/>
  <c r="S181" i="3"/>
  <c r="S201" i="3" s="1"/>
  <c r="A181" i="3"/>
  <c r="S172" i="3"/>
  <c r="A172" i="3"/>
  <c r="A152" i="3"/>
  <c r="A120" i="3"/>
  <c r="A118" i="3"/>
  <c r="A117" i="3"/>
  <c r="A116" i="3"/>
  <c r="S115" i="3"/>
  <c r="S141" i="3" s="1"/>
  <c r="S75" i="3"/>
  <c r="R71" i="3"/>
  <c r="Q71" i="3"/>
  <c r="P71" i="3"/>
  <c r="O71" i="3"/>
  <c r="N71" i="3"/>
  <c r="M71" i="3"/>
  <c r="L71" i="3"/>
  <c r="K71" i="3"/>
  <c r="J71" i="3"/>
  <c r="I71" i="3"/>
  <c r="H71" i="3"/>
  <c r="G71" i="3"/>
  <c r="F71" i="3"/>
  <c r="E71" i="3"/>
  <c r="C71" i="3"/>
  <c r="G34" i="29" s="1"/>
  <c r="B71" i="3"/>
  <c r="F34" i="29" s="1"/>
  <c r="S55" i="3"/>
  <c r="S71" i="3" s="1"/>
  <c r="G33" i="29"/>
  <c r="F33" i="29"/>
  <c r="S12" i="3"/>
  <c r="A123" i="2"/>
  <c r="AK184" i="2"/>
  <c r="AK204" i="2" s="1"/>
  <c r="AF184" i="2"/>
  <c r="AE184" i="2"/>
  <c r="AE204" i="2" s="1"/>
  <c r="A184" i="2"/>
  <c r="AF176" i="2"/>
  <c r="AF175" i="2"/>
  <c r="AF174" i="2"/>
  <c r="AK172" i="2"/>
  <c r="AF172" i="2"/>
  <c r="AE172" i="2"/>
  <c r="W172" i="2"/>
  <c r="A172" i="2"/>
  <c r="B169" i="2"/>
  <c r="AK157" i="2"/>
  <c r="AF157" i="2"/>
  <c r="AK156" i="2"/>
  <c r="AF156" i="2"/>
  <c r="AK155" i="2"/>
  <c r="AF155" i="2"/>
  <c r="AK154" i="2"/>
  <c r="AF154" i="2"/>
  <c r="AK153" i="2"/>
  <c r="AF153" i="2"/>
  <c r="AK152" i="2"/>
  <c r="AF152" i="2"/>
  <c r="A152" i="2"/>
  <c r="A120" i="2"/>
  <c r="A118" i="2"/>
  <c r="A117" i="2"/>
  <c r="A116" i="2"/>
  <c r="W114" i="2"/>
  <c r="A114" i="2"/>
  <c r="Y71" i="2"/>
  <c r="R71" i="2"/>
  <c r="P71" i="2"/>
  <c r="C71" i="2"/>
  <c r="K72" i="2" s="1"/>
  <c r="B71" i="2"/>
  <c r="AK55" i="2"/>
  <c r="AK71" i="2" s="1"/>
  <c r="AF55" i="2"/>
  <c r="AF71" i="2" s="1"/>
  <c r="AE55" i="2"/>
  <c r="AE71" i="2" s="1"/>
  <c r="B52" i="2"/>
  <c r="AK35" i="2"/>
  <c r="AK52" i="2" s="1"/>
  <c r="AF35" i="2"/>
  <c r="AE35" i="2"/>
  <c r="AE52" i="2" s="1"/>
  <c r="AK31" i="2"/>
  <c r="AK30" i="2"/>
  <c r="AK28" i="2"/>
  <c r="AK27" i="2"/>
  <c r="AK19" i="2"/>
  <c r="AK18" i="2"/>
  <c r="AK17" i="2"/>
  <c r="AK15" i="2"/>
  <c r="AK14" i="2"/>
  <c r="R181" i="1"/>
  <c r="P181" i="1" s="1"/>
  <c r="AB184" i="2" s="1"/>
  <c r="Q181" i="1"/>
  <c r="R172" i="1"/>
  <c r="AD172" i="2" s="1"/>
  <c r="Q172" i="1"/>
  <c r="AC172" i="2" s="1"/>
  <c r="C39" i="29"/>
  <c r="AD139" i="2"/>
  <c r="Q139" i="1"/>
  <c r="AC139" i="2" s="1"/>
  <c r="AD138" i="2"/>
  <c r="Q138" i="1"/>
  <c r="AC138" i="2" s="1"/>
  <c r="AD137" i="2"/>
  <c r="Q137" i="1"/>
  <c r="AC137" i="2" s="1"/>
  <c r="AD136" i="2"/>
  <c r="Q136" i="1"/>
  <c r="AC136" i="2" s="1"/>
  <c r="AD134" i="2"/>
  <c r="Q134" i="1"/>
  <c r="AC134" i="2" s="1"/>
  <c r="AD133" i="2"/>
  <c r="Q133" i="1"/>
  <c r="AC133" i="2" s="1"/>
  <c r="AD132" i="2"/>
  <c r="Q132" i="1"/>
  <c r="AC132" i="2" s="1"/>
  <c r="AD130" i="2"/>
  <c r="AC130" i="2"/>
  <c r="AD129" i="2"/>
  <c r="AC129" i="2"/>
  <c r="AD127" i="2"/>
  <c r="AC127" i="2"/>
  <c r="AD126" i="2"/>
  <c r="AC126" i="2"/>
  <c r="AD125" i="2"/>
  <c r="AC125" i="2"/>
  <c r="AD124" i="2"/>
  <c r="AC124" i="2"/>
  <c r="AD123" i="2"/>
  <c r="AC123" i="2"/>
  <c r="AD120" i="2"/>
  <c r="AC120" i="2"/>
  <c r="R86" i="1"/>
  <c r="AD86" i="2" s="1"/>
  <c r="Q86" i="1"/>
  <c r="AC86" i="2" s="1"/>
  <c r="R75" i="1"/>
  <c r="P75" i="1" s="1"/>
  <c r="Q75" i="1"/>
  <c r="AC75" i="2" s="1"/>
  <c r="R55" i="1"/>
  <c r="AD55" i="2" s="1"/>
  <c r="AD71" i="2" s="1"/>
  <c r="Q55" i="1"/>
  <c r="AC55" i="2" s="1"/>
  <c r="AC71" i="2" s="1"/>
  <c r="O52" i="1"/>
  <c r="N52" i="1"/>
  <c r="M52" i="1"/>
  <c r="L52" i="1"/>
  <c r="K52" i="1"/>
  <c r="J52" i="1"/>
  <c r="I52" i="1"/>
  <c r="H52" i="1"/>
  <c r="G52" i="1"/>
  <c r="F52" i="1"/>
  <c r="E52" i="1"/>
  <c r="D52" i="1"/>
  <c r="C52" i="1"/>
  <c r="R35" i="1"/>
  <c r="AD35" i="2" s="1"/>
  <c r="Q35" i="1"/>
  <c r="R11" i="1"/>
  <c r="Q11" i="1"/>
  <c r="AC11" i="2" s="1"/>
  <c r="AA21" i="5"/>
  <c r="G26" i="28"/>
  <c r="H25" i="38"/>
  <c r="AH32" i="5"/>
  <c r="AC125" i="11"/>
  <c r="AC183" i="11"/>
  <c r="AC170" i="11"/>
  <c r="AC66" i="11"/>
  <c r="AC15" i="11"/>
  <c r="T42" i="4"/>
  <c r="AA24" i="5"/>
  <c r="K14" i="29"/>
  <c r="R39" i="7"/>
  <c r="AB39" i="40" s="1"/>
  <c r="Q39" i="7"/>
  <c r="AA39" i="40" s="1"/>
  <c r="M75" i="9"/>
  <c r="K13" i="29"/>
  <c r="F29" i="16"/>
  <c r="F8" i="16"/>
  <c r="N7" i="31"/>
  <c r="F21" i="16"/>
  <c r="I6" i="30"/>
  <c r="AC85" i="11"/>
  <c r="AC158" i="11"/>
  <c r="AE142" i="11"/>
  <c r="AC26" i="11"/>
  <c r="AC93" i="11"/>
  <c r="AC116" i="11"/>
  <c r="AE177" i="11"/>
  <c r="I12" i="14"/>
  <c r="K8" i="34" s="1"/>
  <c r="K16" i="29"/>
  <c r="J16" i="29"/>
  <c r="AN139" i="11"/>
  <c r="F31" i="18"/>
  <c r="AC25" i="5"/>
  <c r="AA25" i="5"/>
  <c r="AE14" i="11"/>
  <c r="AA14" i="5"/>
  <c r="AC14" i="5"/>
  <c r="R40" i="7"/>
  <c r="AB40" i="40" s="1"/>
  <c r="Q40" i="7"/>
  <c r="AA40" i="40" s="1"/>
  <c r="R36" i="7"/>
  <c r="AB36" i="40" s="1"/>
  <c r="Q36" i="7"/>
  <c r="AA36" i="40" s="1"/>
  <c r="AA15" i="5"/>
  <c r="AA20" i="5"/>
  <c r="S37" i="4"/>
  <c r="AE55" i="11"/>
  <c r="T32" i="4"/>
  <c r="V32" i="5"/>
  <c r="AC119" i="11"/>
  <c r="AE119" i="11"/>
  <c r="AE145" i="11"/>
  <c r="K75" i="9"/>
  <c r="AC48" i="11"/>
  <c r="AE79" i="11"/>
  <c r="AE127" i="11"/>
  <c r="AC162" i="11"/>
  <c r="AE162" i="11"/>
  <c r="F16" i="16"/>
  <c r="F36" i="18"/>
  <c r="AC39" i="11"/>
  <c r="AE61" i="11"/>
  <c r="AC89" i="11"/>
  <c r="AC97" i="11"/>
  <c r="AE48" i="11"/>
  <c r="F11" i="16"/>
  <c r="T27" i="4"/>
  <c r="T37" i="4"/>
  <c r="B45" i="18"/>
  <c r="AE164" i="11"/>
  <c r="AC164" i="11"/>
  <c r="AE173" i="11"/>
  <c r="S27" i="4"/>
  <c r="AC23" i="5"/>
  <c r="AC59" i="11"/>
  <c r="AE111" i="11"/>
  <c r="AC129" i="11"/>
  <c r="AE129" i="11"/>
  <c r="AE133" i="11"/>
  <c r="AC133" i="11"/>
  <c r="AA17" i="5"/>
  <c r="AC18" i="5"/>
  <c r="AC35" i="5"/>
  <c r="AC36" i="5"/>
  <c r="V42" i="5"/>
  <c r="AC26" i="5"/>
  <c r="AC137" i="11"/>
  <c r="AE137" i="11"/>
  <c r="AA19" i="5"/>
  <c r="AC22" i="5"/>
  <c r="AI42" i="5"/>
  <c r="Q29" i="7"/>
  <c r="AA29" i="40" s="1"/>
  <c r="AE72" i="11"/>
  <c r="AE86" i="11"/>
  <c r="R23" i="7"/>
  <c r="Q46" i="7"/>
  <c r="AA46" i="40" s="1"/>
  <c r="R46" i="7"/>
  <c r="AB46" i="40" s="1"/>
  <c r="AE52" i="11"/>
  <c r="AE63" i="11"/>
  <c r="B25" i="18"/>
  <c r="AE56" i="11"/>
  <c r="AE76" i="11"/>
  <c r="AE47" i="11"/>
  <c r="AE51" i="11"/>
  <c r="AC124" i="11"/>
  <c r="B106" i="18"/>
  <c r="AC14" i="11"/>
  <c r="H66" i="18" l="1"/>
  <c r="D66" i="18"/>
  <c r="G66" i="18"/>
  <c r="J43" i="18"/>
  <c r="C66" i="18"/>
  <c r="E66" i="18"/>
  <c r="J66" i="18"/>
  <c r="B66" i="18"/>
  <c r="S105" i="10"/>
  <c r="AD106" i="11" s="1"/>
  <c r="S141" i="10"/>
  <c r="AD142" i="11" s="1"/>
  <c r="S75" i="10"/>
  <c r="AD76" i="11" s="1"/>
  <c r="S119" i="10"/>
  <c r="AD120" i="11" s="1"/>
  <c r="F14" i="16"/>
  <c r="J9" i="27"/>
  <c r="AQ70" i="11"/>
  <c r="AQ53" i="11"/>
  <c r="AQ150" i="11"/>
  <c r="AQ116" i="11"/>
  <c r="AQ131" i="11"/>
  <c r="AQ57" i="11"/>
  <c r="AQ64" i="11"/>
  <c r="AQ69" i="11"/>
  <c r="AQ108" i="11"/>
  <c r="AQ133" i="11"/>
  <c r="AQ149" i="11"/>
  <c r="A81" i="18"/>
  <c r="AP52" i="11"/>
  <c r="AQ52" i="11" s="1"/>
  <c r="AQ47" i="11"/>
  <c r="AQ54" i="11"/>
  <c r="AQ115" i="11"/>
  <c r="AQ130" i="11"/>
  <c r="AQ143" i="11"/>
  <c r="A107" i="18"/>
  <c r="AP145" i="11"/>
  <c r="AQ145" i="11" s="1"/>
  <c r="A110" i="18"/>
  <c r="AP158" i="11"/>
  <c r="AQ158" i="11" s="1"/>
  <c r="A83" i="18"/>
  <c r="AP59" i="11"/>
  <c r="AQ59" i="11" s="1"/>
  <c r="A102" i="18"/>
  <c r="AP124" i="11"/>
  <c r="AQ124" i="11" s="1"/>
  <c r="A69" i="18"/>
  <c r="AP11" i="11"/>
  <c r="S186" i="11"/>
  <c r="A85" i="18"/>
  <c r="AP62" i="11"/>
  <c r="AQ62" i="11" s="1"/>
  <c r="A71" i="18"/>
  <c r="AP21" i="11"/>
  <c r="A75" i="18"/>
  <c r="AP30" i="11"/>
  <c r="A84" i="18"/>
  <c r="AP61" i="11"/>
  <c r="AQ61" i="11" s="1"/>
  <c r="A91" i="18"/>
  <c r="AP79" i="11"/>
  <c r="AQ79" i="11" s="1"/>
  <c r="AQ56" i="11"/>
  <c r="AQ63" i="11"/>
  <c r="AQ68" i="11"/>
  <c r="A89" i="18"/>
  <c r="AP77" i="11"/>
  <c r="AQ77" i="11" s="1"/>
  <c r="AQ132" i="11"/>
  <c r="A114" i="18"/>
  <c r="AP175" i="11"/>
  <c r="AQ175" i="11" s="1"/>
  <c r="A109" i="18"/>
  <c r="AP154" i="11"/>
  <c r="AQ154" i="11" s="1"/>
  <c r="A80" i="18"/>
  <c r="AP51" i="11"/>
  <c r="AQ51" i="11" s="1"/>
  <c r="A115" i="18"/>
  <c r="AP174" i="11"/>
  <c r="AQ174" i="11" s="1"/>
  <c r="A92" i="18"/>
  <c r="AP80" i="11"/>
  <c r="AQ80" i="11" s="1"/>
  <c r="AQ71" i="11"/>
  <c r="A106" i="18"/>
  <c r="AP142" i="11"/>
  <c r="AQ142" i="11" s="1"/>
  <c r="A112" i="18"/>
  <c r="AP163" i="11"/>
  <c r="AQ163" i="11" s="1"/>
  <c r="A100" i="18"/>
  <c r="AP118" i="11"/>
  <c r="AQ118" i="11" s="1"/>
  <c r="A113" i="18"/>
  <c r="AP172" i="11"/>
  <c r="AQ172" i="11" s="1"/>
  <c r="AP72" i="11"/>
  <c r="AQ72" i="11" s="1"/>
  <c r="A73" i="18"/>
  <c r="AP25" i="11"/>
  <c r="AQ46" i="11"/>
  <c r="AQ50" i="11"/>
  <c r="AQ106" i="11"/>
  <c r="AQ113" i="11"/>
  <c r="AQ119" i="11"/>
  <c r="AQ137" i="11"/>
  <c r="A82" i="18"/>
  <c r="AP58" i="11"/>
  <c r="AQ58" i="11" s="1"/>
  <c r="A90" i="18"/>
  <c r="AP78" i="11"/>
  <c r="AQ78" i="11" s="1"/>
  <c r="A97" i="18"/>
  <c r="AP107" i="11"/>
  <c r="AQ107" i="11" s="1"/>
  <c r="A116" i="18"/>
  <c r="AP179" i="11"/>
  <c r="AQ179" i="11" s="1"/>
  <c r="A111" i="18"/>
  <c r="AP159" i="11"/>
  <c r="AQ159" i="11" s="1"/>
  <c r="A77" i="18"/>
  <c r="AP38" i="11"/>
  <c r="AQ44" i="11"/>
  <c r="A72" i="18"/>
  <c r="AP23" i="11"/>
  <c r="AP98" i="11"/>
  <c r="AQ98" i="11" s="1"/>
  <c r="R28" i="11"/>
  <c r="S157" i="10"/>
  <c r="AD158" i="11" s="1"/>
  <c r="S13" i="10"/>
  <c r="AD15" i="11" s="1"/>
  <c r="F184" i="12"/>
  <c r="R184" i="12"/>
  <c r="E17" i="17" s="1"/>
  <c r="I40" i="12"/>
  <c r="S118" i="10"/>
  <c r="AD119" i="11" s="1"/>
  <c r="S65" i="10"/>
  <c r="AD66" i="11" s="1"/>
  <c r="S92" i="10"/>
  <c r="AD93" i="11" s="1"/>
  <c r="AB144" i="2"/>
  <c r="P149" i="1"/>
  <c r="AC117" i="2"/>
  <c r="Q141" i="1"/>
  <c r="W141" i="2"/>
  <c r="AE110" i="2"/>
  <c r="AB117" i="2"/>
  <c r="AB120" i="2"/>
  <c r="AB85" i="2"/>
  <c r="AD88" i="2"/>
  <c r="P88" i="1"/>
  <c r="AD79" i="2"/>
  <c r="P78" i="1"/>
  <c r="AC85" i="2"/>
  <c r="AC110" i="2" s="1"/>
  <c r="Q110" i="1"/>
  <c r="AC80" i="40"/>
  <c r="W185" i="11"/>
  <c r="AB155" i="11"/>
  <c r="S140" i="11"/>
  <c r="R139" i="11"/>
  <c r="R140" i="11" s="1"/>
  <c r="J53" i="29"/>
  <c r="AE160" i="11"/>
  <c r="R64" i="10"/>
  <c r="AC65" i="11" s="1"/>
  <c r="K26" i="29"/>
  <c r="AJ27" i="5"/>
  <c r="K10" i="38"/>
  <c r="D11" i="12"/>
  <c r="U11" i="12" s="1"/>
  <c r="U10" i="12"/>
  <c r="D148" i="12"/>
  <c r="U149" i="12"/>
  <c r="AF146" i="11"/>
  <c r="AB158" i="11"/>
  <c r="AE155" i="11"/>
  <c r="S144" i="10"/>
  <c r="AD145" i="11" s="1"/>
  <c r="M87" i="9"/>
  <c r="Q83" i="9"/>
  <c r="K87" i="9"/>
  <c r="R70" i="7"/>
  <c r="AB70" i="40" s="1"/>
  <c r="AC70" i="40"/>
  <c r="AC74" i="40" s="1"/>
  <c r="R63" i="7"/>
  <c r="AB63" i="40" s="1"/>
  <c r="AC63" i="40"/>
  <c r="AC64" i="40" s="1"/>
  <c r="R56" i="7"/>
  <c r="AB56" i="40" s="1"/>
  <c r="Q57" i="7"/>
  <c r="AA57" i="40" s="1"/>
  <c r="AC57" i="40"/>
  <c r="R53" i="7"/>
  <c r="AB53" i="40" s="1"/>
  <c r="AC53" i="40"/>
  <c r="Q45" i="7"/>
  <c r="AA45" i="40" s="1"/>
  <c r="AC45" i="40"/>
  <c r="AC49" i="40" s="1"/>
  <c r="R47" i="7"/>
  <c r="AB47" i="40" s="1"/>
  <c r="AC47" i="40"/>
  <c r="R37" i="7"/>
  <c r="AB37" i="40" s="1"/>
  <c r="AC37" i="40"/>
  <c r="R38" i="7"/>
  <c r="AB38" i="40" s="1"/>
  <c r="AC38" i="40"/>
  <c r="R35" i="7"/>
  <c r="AB35" i="40" s="1"/>
  <c r="AC35" i="40"/>
  <c r="R31" i="7"/>
  <c r="AB31" i="40" s="1"/>
  <c r="AC31" i="40"/>
  <c r="AC32" i="40" s="1"/>
  <c r="Q12" i="7"/>
  <c r="AA12" i="40" s="1"/>
  <c r="AC12" i="40"/>
  <c r="Q13" i="7"/>
  <c r="AA13" i="40" s="1"/>
  <c r="AC13" i="40"/>
  <c r="Q15" i="7"/>
  <c r="AA15" i="40" s="1"/>
  <c r="AC15" i="40"/>
  <c r="Q17" i="7"/>
  <c r="AA17" i="40" s="1"/>
  <c r="AC17" i="40"/>
  <c r="R18" i="7"/>
  <c r="AB18" i="40" s="1"/>
  <c r="AC18" i="40"/>
  <c r="R19" i="7"/>
  <c r="AB19" i="40" s="1"/>
  <c r="AC19" i="40"/>
  <c r="R11" i="7"/>
  <c r="AB11" i="40" s="1"/>
  <c r="AC11" i="40"/>
  <c r="Q43" i="5"/>
  <c r="P43" i="5"/>
  <c r="P152" i="1"/>
  <c r="P169" i="1" s="1"/>
  <c r="R169" i="1"/>
  <c r="AC152" i="2"/>
  <c r="AC169" i="2" s="1"/>
  <c r="Q169" i="1"/>
  <c r="R110" i="1"/>
  <c r="GVX12" i="31"/>
  <c r="FHN12" i="31"/>
  <c r="FXX12" i="31"/>
  <c r="GCA12" i="31"/>
  <c r="MAM12" i="31"/>
  <c r="TEN12" i="31"/>
  <c r="URN12" i="31"/>
  <c r="OUH12" i="31"/>
  <c r="OYJ12" i="31"/>
  <c r="CPO12" i="31"/>
  <c r="KHO12" i="31"/>
  <c r="DXF12" i="31"/>
  <c r="EBH12" i="31"/>
  <c r="FBT12" i="31"/>
  <c r="HGP12" i="31"/>
  <c r="NGR12" i="31"/>
  <c r="DDN12" i="31"/>
  <c r="ORV12" i="31"/>
  <c r="QDD12" i="31"/>
  <c r="QNK12" i="31"/>
  <c r="QTO12" i="31"/>
  <c r="RYI12" i="31"/>
  <c r="SQU12" i="31"/>
  <c r="IVV12" i="31"/>
  <c r="RR12" i="31"/>
  <c r="MQX12" i="31"/>
  <c r="GZ12" i="31"/>
  <c r="NZ12" i="31"/>
  <c r="APW12" i="31"/>
  <c r="JEA12" i="31"/>
  <c r="JNB12" i="31"/>
  <c r="JRD12" i="31"/>
  <c r="QAM12" i="31"/>
  <c r="QHL12" i="31"/>
  <c r="QRS12" i="31"/>
  <c r="BAI12" i="31"/>
  <c r="DKB12" i="31"/>
  <c r="EHB12" i="31"/>
  <c r="FVL12" i="31"/>
  <c r="GIP12" i="31"/>
  <c r="JKP12" i="31"/>
  <c r="MXL12" i="31"/>
  <c r="VHN12" i="31"/>
  <c r="BKP12" i="31"/>
  <c r="EOL12" i="31"/>
  <c r="GPO12" i="31"/>
  <c r="KTB12" i="31"/>
  <c r="LCM12" i="31"/>
  <c r="ROX12" i="31"/>
  <c r="NXS12" i="31"/>
  <c r="POP12" i="31"/>
  <c r="TNT12" i="31"/>
  <c r="UAB12" i="31"/>
  <c r="UBS12" i="31"/>
  <c r="UEZ12" i="31"/>
  <c r="WUH12" i="31"/>
  <c r="HWJ12" i="31"/>
  <c r="OGT12" i="31"/>
  <c r="WOD12" i="31"/>
  <c r="WRV12" i="31"/>
  <c r="XCX12" i="31"/>
  <c r="KZV12" i="31"/>
  <c r="WYU12" i="31"/>
  <c r="BRJ12" i="31"/>
  <c r="CFH12" i="31"/>
  <c r="ICY12" i="31"/>
  <c r="ILZ12" i="31"/>
  <c r="IQB12" i="31"/>
  <c r="LGU12" i="31"/>
  <c r="NQY12" i="31"/>
  <c r="PEY12" i="31"/>
  <c r="RKZ12" i="31"/>
  <c r="SKL12" i="31"/>
  <c r="IJN12" i="31"/>
  <c r="LTC12" i="31"/>
  <c r="SHD12" i="31"/>
  <c r="TRR12" i="31"/>
  <c r="UWL12" i="31"/>
  <c r="VCE12" i="31"/>
  <c r="WUM12" i="31"/>
  <c r="WUX12" i="31"/>
  <c r="B36" i="29"/>
  <c r="B42" i="29" s="1"/>
  <c r="B63" i="29" s="1"/>
  <c r="B203" i="1"/>
  <c r="M23" i="29"/>
  <c r="F206" i="2"/>
  <c r="AC35" i="2"/>
  <c r="AC52" i="2" s="1"/>
  <c r="S83" i="2"/>
  <c r="AJ52" i="2"/>
  <c r="S82" i="3"/>
  <c r="G184" i="12"/>
  <c r="AT179" i="11"/>
  <c r="S190" i="11"/>
  <c r="R41" i="11"/>
  <c r="F13" i="16"/>
  <c r="F28" i="16"/>
  <c r="I10" i="27"/>
  <c r="I12" i="27" s="1"/>
  <c r="F139" i="10"/>
  <c r="S41" i="11"/>
  <c r="U140" i="11"/>
  <c r="O58" i="13"/>
  <c r="F20" i="16"/>
  <c r="G28" i="20" s="1"/>
  <c r="H28" i="20" s="1"/>
  <c r="E80" i="9"/>
  <c r="K27" i="9"/>
  <c r="K21" i="9"/>
  <c r="K15" i="29"/>
  <c r="K10" i="29"/>
  <c r="J9" i="29"/>
  <c r="N9" i="29" s="1"/>
  <c r="D12" i="14"/>
  <c r="K22" i="38" s="1"/>
  <c r="D37" i="6"/>
  <c r="J23" i="29"/>
  <c r="K23" i="29"/>
  <c r="C3" i="36"/>
  <c r="T28" i="5"/>
  <c r="AC37" i="5"/>
  <c r="K43" i="4"/>
  <c r="C12" i="17" s="1"/>
  <c r="R12" i="5"/>
  <c r="R33" i="5"/>
  <c r="V27" i="5"/>
  <c r="V43" i="5" s="1"/>
  <c r="P43" i="4"/>
  <c r="C9" i="19" s="1"/>
  <c r="Q43" i="4"/>
  <c r="C9" i="17" s="1"/>
  <c r="J43" i="4"/>
  <c r="R35" i="4"/>
  <c r="AC32" i="5"/>
  <c r="L43" i="4"/>
  <c r="M43" i="4"/>
  <c r="I9" i="30"/>
  <c r="J26" i="29"/>
  <c r="B5" i="36"/>
  <c r="AE27" i="5"/>
  <c r="AJ32" i="5"/>
  <c r="G43" i="6"/>
  <c r="K21" i="31"/>
  <c r="F76" i="32"/>
  <c r="BKE12" i="31"/>
  <c r="GGD12" i="31"/>
  <c r="KAP12" i="31"/>
  <c r="KWY12" i="31"/>
  <c r="LKH12" i="31"/>
  <c r="LKR12" i="31"/>
  <c r="LPF12" i="31"/>
  <c r="NEF12" i="31"/>
  <c r="PUT12" i="31"/>
  <c r="RKE12" i="31"/>
  <c r="S32" i="3"/>
  <c r="G206" i="2"/>
  <c r="AF52" i="2"/>
  <c r="P21" i="31"/>
  <c r="K56" i="32"/>
  <c r="LH12" i="31"/>
  <c r="CWN12" i="31"/>
  <c r="GYJ12" i="31"/>
  <c r="LBL12" i="31"/>
  <c r="LTH12" i="31"/>
  <c r="OAE12" i="31"/>
  <c r="QAX12" i="31"/>
  <c r="QQR12" i="31"/>
  <c r="UUU12" i="31"/>
  <c r="VMQ12" i="31"/>
  <c r="VSJ12" i="31"/>
  <c r="VVR12" i="31"/>
  <c r="VZJ12" i="31"/>
  <c r="VZT12" i="31"/>
  <c r="WBK12" i="31"/>
  <c r="WSQ12" i="31"/>
  <c r="WTL12" i="31"/>
  <c r="WTW12" i="31"/>
  <c r="WXO12" i="31"/>
  <c r="WXZ12" i="31"/>
  <c r="XCH12" i="31"/>
  <c r="XCR12" i="31"/>
  <c r="M42" i="9"/>
  <c r="X206" i="2"/>
  <c r="D22" i="19" s="1"/>
  <c r="K25" i="29"/>
  <c r="G43" i="4"/>
  <c r="C11" i="17" s="1"/>
  <c r="O43" i="4"/>
  <c r="C8" i="17" s="1"/>
  <c r="F43" i="4"/>
  <c r="N43" i="4"/>
  <c r="C8" i="19" s="1"/>
  <c r="Q68" i="7"/>
  <c r="AA68" i="40" s="1"/>
  <c r="F21" i="31"/>
  <c r="H56" i="29"/>
  <c r="H64" i="29" s="1"/>
  <c r="F56" i="32"/>
  <c r="BUV12" i="31"/>
  <c r="CAP12" i="31"/>
  <c r="CBV12" i="31"/>
  <c r="KMM12" i="31"/>
  <c r="KNS12" i="31"/>
  <c r="KON12" i="31"/>
  <c r="KRV12" i="31"/>
  <c r="NML12" i="31"/>
  <c r="PKR12" i="31"/>
  <c r="PMT12" i="31"/>
  <c r="PND12" i="31"/>
  <c r="QRX12" i="31"/>
  <c r="RSJ12" i="31"/>
  <c r="SPO12" i="31"/>
  <c r="TQA12" i="31"/>
  <c r="TRG12" i="31"/>
  <c r="UXG12" i="31"/>
  <c r="UXR12" i="31"/>
  <c r="UYM12" i="31"/>
  <c r="WON12" i="31"/>
  <c r="XET12" i="31"/>
  <c r="AA206" i="2"/>
  <c r="CCV12" i="31"/>
  <c r="Q37" i="7"/>
  <c r="AA37" i="40" s="1"/>
  <c r="Q25" i="7"/>
  <c r="R38" i="5"/>
  <c r="R69" i="7"/>
  <c r="AB69" i="40" s="1"/>
  <c r="W27" i="11"/>
  <c r="S20" i="13"/>
  <c r="VD12" i="31"/>
  <c r="YL12" i="31"/>
  <c r="ABH12" i="31"/>
  <c r="AEZ12" i="31"/>
  <c r="AFK12" i="31"/>
  <c r="AGQ12" i="31"/>
  <c r="CFN12" i="31"/>
  <c r="ESN12" i="31"/>
  <c r="FKU12" i="31"/>
  <c r="HJB12" i="31"/>
  <c r="HLN12" i="31"/>
  <c r="HPP12" i="31"/>
  <c r="NRJ12" i="31"/>
  <c r="QIH12" i="31"/>
  <c r="QVF12" i="31"/>
  <c r="QXR12" i="31"/>
  <c r="QYX12" i="31"/>
  <c r="RBJ12" i="31"/>
  <c r="RDV12" i="31"/>
  <c r="SBK12" i="31"/>
  <c r="SUX12" i="31"/>
  <c r="SXJ12" i="31"/>
  <c r="UFK12" i="31"/>
  <c r="ULZ12" i="31"/>
  <c r="UPG12" i="31"/>
  <c r="Z206" i="2"/>
  <c r="R45" i="10"/>
  <c r="AC46" i="11" s="1"/>
  <c r="AE46" i="11"/>
  <c r="AI32" i="5"/>
  <c r="Y206" i="2"/>
  <c r="D24" i="17" s="1"/>
  <c r="Q70" i="7"/>
  <c r="AA70" i="40" s="1"/>
  <c r="P56" i="32"/>
  <c r="ND12" i="31"/>
  <c r="AQX12" i="31"/>
  <c r="ATJ12" i="31"/>
  <c r="AUE12" i="31"/>
  <c r="BOB12" i="31"/>
  <c r="CRV12" i="31"/>
  <c r="CTB12" i="31"/>
  <c r="CVN12" i="31"/>
  <c r="CYU12" i="31"/>
  <c r="DNJ12" i="31"/>
  <c r="DQQ12" i="31"/>
  <c r="DTX12" i="31"/>
  <c r="THF12" i="31"/>
  <c r="TIV12" i="31"/>
  <c r="TMD12" i="31"/>
  <c r="VKJ12" i="31"/>
  <c r="VKU12" i="31"/>
  <c r="VLF12" i="31"/>
  <c r="VOX12" i="31"/>
  <c r="VRJ12" i="31"/>
  <c r="VXN12" i="31"/>
  <c r="WCA12" i="31"/>
  <c r="WDG12" i="31"/>
  <c r="WDR12" i="31"/>
  <c r="WEM12" i="31"/>
  <c r="WGY12" i="31"/>
  <c r="WKF12" i="31"/>
  <c r="WKQ12" i="31"/>
  <c r="WLB12" i="31"/>
  <c r="WUB12" i="31"/>
  <c r="WYP12" i="31"/>
  <c r="XAA12" i="31"/>
  <c r="R44" i="10"/>
  <c r="AC45" i="11" s="1"/>
  <c r="AE45" i="11"/>
  <c r="KSA12" i="31"/>
  <c r="NNB12" i="31"/>
  <c r="PKB12" i="31"/>
  <c r="QDO12" i="31"/>
  <c r="RQY12" i="31"/>
  <c r="RSP12" i="31"/>
  <c r="RWR12" i="31"/>
  <c r="SMB12" i="31"/>
  <c r="SPJ12" i="31"/>
  <c r="TOE12" i="31"/>
  <c r="UZN12" i="31"/>
  <c r="WRP12" i="31"/>
  <c r="S25" i="10"/>
  <c r="AD26" i="11" s="1"/>
  <c r="R43" i="10"/>
  <c r="AC44" i="11" s="1"/>
  <c r="AE44" i="11"/>
  <c r="X147" i="11"/>
  <c r="R13" i="7"/>
  <c r="AB13" i="40" s="1"/>
  <c r="BSE12" i="31"/>
  <c r="BYI12" i="31"/>
  <c r="E43" i="4"/>
  <c r="C29" i="29" s="1"/>
  <c r="Q47" i="7"/>
  <c r="AA47" i="40" s="1"/>
  <c r="R31" i="4"/>
  <c r="AA31" i="5" s="1"/>
  <c r="AA32" i="5" s="1"/>
  <c r="S31" i="4"/>
  <c r="X43" i="5"/>
  <c r="C24" i="17" s="1"/>
  <c r="D43" i="5"/>
  <c r="UY12" i="31"/>
  <c r="ABX12" i="31"/>
  <c r="CIP12" i="31"/>
  <c r="CIZ12" i="31"/>
  <c r="ETO12" i="31"/>
  <c r="EUJ12" i="31"/>
  <c r="HRL12" i="31"/>
  <c r="MFK12" i="31"/>
  <c r="OKQ12" i="31"/>
  <c r="OLB12" i="31"/>
  <c r="RBD12" i="31"/>
  <c r="SYJ12" i="31"/>
  <c r="UJH12" i="31"/>
  <c r="UOF12" i="31"/>
  <c r="S17" i="10"/>
  <c r="AD14" i="11" s="1"/>
  <c r="R42" i="10"/>
  <c r="AC43" i="11" s="1"/>
  <c r="AE43" i="11"/>
  <c r="AI52" i="2"/>
  <c r="F25" i="18"/>
  <c r="F11" i="18"/>
  <c r="F15" i="18"/>
  <c r="I14" i="18"/>
  <c r="K14" i="18" s="1"/>
  <c r="F34" i="18"/>
  <c r="Q15" i="28"/>
  <c r="S27" i="13"/>
  <c r="F19" i="16"/>
  <c r="G28" i="21" s="1"/>
  <c r="H28" i="21" s="1"/>
  <c r="F31" i="15"/>
  <c r="XDX12" i="31"/>
  <c r="WWT12" i="31"/>
  <c r="WXD12" i="31"/>
  <c r="WXJ12" i="31"/>
  <c r="AL12" i="31"/>
  <c r="OKA12" i="31"/>
  <c r="OKF12" i="31"/>
  <c r="OKV12" i="31"/>
  <c r="WGD12" i="31"/>
  <c r="WGT12" i="31"/>
  <c r="LUY12" i="31"/>
  <c r="LVD12" i="31"/>
  <c r="LVJ12" i="31"/>
  <c r="LVT12" i="31"/>
  <c r="LVZ12" i="31"/>
  <c r="LWE12" i="31"/>
  <c r="MJC12" i="31"/>
  <c r="OIJ12" i="31"/>
  <c r="OIU12" i="31"/>
  <c r="OIZ12" i="31"/>
  <c r="OJF12" i="31"/>
  <c r="OJP12" i="31"/>
  <c r="OJV12" i="31"/>
  <c r="OVC12" i="31"/>
  <c r="PJB12" i="31"/>
  <c r="VDV12" i="31"/>
  <c r="VPS12" i="31"/>
  <c r="VRT12" i="31"/>
  <c r="WEH12" i="31"/>
  <c r="WFH12" i="31"/>
  <c r="WFS12" i="31"/>
  <c r="LUD12" i="31"/>
  <c r="RGR12" i="31"/>
  <c r="VCJ12" i="31"/>
  <c r="VCP12" i="31"/>
  <c r="VQN12" i="31"/>
  <c r="VQY12" i="31"/>
  <c r="C31" i="15"/>
  <c r="KBK12" i="31"/>
  <c r="KFS12" i="31"/>
  <c r="KGD12" i="31"/>
  <c r="KGI12" i="31"/>
  <c r="KPJ12" i="31"/>
  <c r="KPO12" i="31"/>
  <c r="KTW12" i="31"/>
  <c r="KUH12" i="31"/>
  <c r="KUM12" i="31"/>
  <c r="LDH12" i="31"/>
  <c r="LDN12" i="31"/>
  <c r="LHP12" i="31"/>
  <c r="LIA12" i="31"/>
  <c r="LIF12" i="31"/>
  <c r="PSR12" i="31"/>
  <c r="IZX12" i="31"/>
  <c r="JAD12" i="31"/>
  <c r="JNW12" i="31"/>
  <c r="JOB12" i="31"/>
  <c r="MJX12" i="31"/>
  <c r="MKN12" i="31"/>
  <c r="OHO12" i="31"/>
  <c r="PZR12" i="31"/>
  <c r="QAH12" i="31"/>
  <c r="QMU12" i="31"/>
  <c r="QWV12" i="31"/>
  <c r="RKU12" i="31"/>
  <c r="RYD12" i="31"/>
  <c r="SLW12" i="31"/>
  <c r="SZV12" i="31"/>
  <c r="TND12" i="31"/>
  <c r="UBC12" i="31"/>
  <c r="UQR12" i="31"/>
  <c r="UQX12" i="31"/>
  <c r="URH12" i="31"/>
  <c r="VHH12" i="31"/>
  <c r="VVB12" i="31"/>
  <c r="VVL12" i="31"/>
  <c r="WJK12" i="31"/>
  <c r="WKA12" i="31"/>
  <c r="H20" i="15"/>
  <c r="H30" i="15"/>
  <c r="OXO12" i="31"/>
  <c r="OYE12" i="31"/>
  <c r="PLX12" i="31"/>
  <c r="PMD12" i="31"/>
  <c r="PYV12" i="31"/>
  <c r="PZB12" i="31"/>
  <c r="PZG12" i="31"/>
  <c r="QKY12" i="31"/>
  <c r="QLJ12" i="31"/>
  <c r="QLO12" i="31"/>
  <c r="QLT12" i="31"/>
  <c r="QME12" i="31"/>
  <c r="QMJ12" i="31"/>
  <c r="QWA12" i="31"/>
  <c r="QWL12" i="31"/>
  <c r="QWQ12" i="31"/>
  <c r="RTK12" i="31"/>
  <c r="TWP12" i="31"/>
  <c r="UKD12" i="31"/>
  <c r="VFW12" i="31"/>
  <c r="VGB12" i="31"/>
  <c r="VGH12" i="31"/>
  <c r="VUA12" i="31"/>
  <c r="VUL12" i="31"/>
  <c r="VUQ12" i="31"/>
  <c r="WIP12" i="31"/>
  <c r="WIZ12" i="31"/>
  <c r="OVX12" i="31"/>
  <c r="OWD12" i="31"/>
  <c r="OWI12" i="31"/>
  <c r="OWT12" i="31"/>
  <c r="OWY12" i="31"/>
  <c r="OXD12" i="31"/>
  <c r="PLC12" i="31"/>
  <c r="PLH12" i="31"/>
  <c r="PLN12" i="31"/>
  <c r="PLS12" i="31"/>
  <c r="QKD12" i="31"/>
  <c r="FUQ12" i="31"/>
  <c r="GFH12" i="31"/>
  <c r="GSV12" i="31"/>
  <c r="HFT12" i="31"/>
  <c r="HTC12" i="31"/>
  <c r="IGF12" i="31"/>
  <c r="ITJ12" i="31"/>
  <c r="JGH12" i="31"/>
  <c r="JTK12" i="31"/>
  <c r="NWX12" i="31"/>
  <c r="NXN12" i="31"/>
  <c r="ONH12" i="31"/>
  <c r="PAQ12" i="31"/>
  <c r="PNZ12" i="31"/>
  <c r="QCY12" i="31"/>
  <c r="QQX12" i="31"/>
  <c r="RAI12" i="31"/>
  <c r="ROM12" i="31"/>
  <c r="ROR12" i="31"/>
  <c r="SBP12" i="31"/>
  <c r="G10" i="15"/>
  <c r="G24" i="15"/>
  <c r="LWP12" i="31"/>
  <c r="LXF12" i="31"/>
  <c r="PV12" i="31"/>
  <c r="CCQ12" i="31"/>
  <c r="CDB12" i="31"/>
  <c r="CQJ12" i="31"/>
  <c r="CQP12" i="31"/>
  <c r="DEI12" i="31"/>
  <c r="DEN12" i="31"/>
  <c r="DRL12" i="31"/>
  <c r="DRR12" i="31"/>
  <c r="MUE12" i="31"/>
  <c r="NHC12" i="31"/>
  <c r="SPZ12" i="31"/>
  <c r="SQP12" i="31"/>
  <c r="TDS12" i="31"/>
  <c r="TDX12" i="31"/>
  <c r="TRL12" i="31"/>
  <c r="UEJ12" i="31"/>
  <c r="UTZ12" i="31"/>
  <c r="UUE12" i="31"/>
  <c r="QF12" i="31"/>
  <c r="QL12" i="31"/>
  <c r="AZX12" i="31"/>
  <c r="BNL12" i="31"/>
  <c r="FSZ12" i="31"/>
  <c r="FTK12" i="31"/>
  <c r="FTP12" i="31"/>
  <c r="FTV12" i="31"/>
  <c r="FUF12" i="31"/>
  <c r="FUL12" i="31"/>
  <c r="GRV12" i="31"/>
  <c r="GSL12" i="31"/>
  <c r="HEY12" i="31"/>
  <c r="HFJ12" i="31"/>
  <c r="HSH12" i="31"/>
  <c r="HSR12" i="31"/>
  <c r="HSX12" i="31"/>
  <c r="IFK12" i="31"/>
  <c r="IFV12" i="31"/>
  <c r="IGA12" i="31"/>
  <c r="IMZ12" i="31"/>
  <c r="ISN12" i="31"/>
  <c r="ISY12" i="31"/>
  <c r="ITD12" i="31"/>
  <c r="JEV12" i="31"/>
  <c r="JFG12" i="31"/>
  <c r="JRZ12" i="31"/>
  <c r="JSJ12" i="31"/>
  <c r="JSP12" i="31"/>
  <c r="MWQ12" i="31"/>
  <c r="MWV12" i="31"/>
  <c r="MXG12" i="31"/>
  <c r="NJD12" i="31"/>
  <c r="NJJ12" i="31"/>
  <c r="NVG12" i="31"/>
  <c r="NVL12" i="31"/>
  <c r="NVR12" i="31"/>
  <c r="NWB12" i="31"/>
  <c r="NWH12" i="31"/>
  <c r="NWM12" i="31"/>
  <c r="OLW12" i="31"/>
  <c r="OMB12" i="31"/>
  <c r="OMH12" i="31"/>
  <c r="OZF12" i="31"/>
  <c r="OZK12" i="31"/>
  <c r="OZP12" i="31"/>
  <c r="QPW12" i="31"/>
  <c r="QQH12" i="31"/>
  <c r="QQM12" i="31"/>
  <c r="QYM12" i="31"/>
  <c r="QZC12" i="31"/>
  <c r="QZH12" i="31"/>
  <c r="QZN12" i="31"/>
  <c r="QZX12" i="31"/>
  <c r="RAD12" i="31"/>
  <c r="RMQ12" i="31"/>
  <c r="RMV12" i="31"/>
  <c r="RNB12" i="31"/>
  <c r="RNL12" i="31"/>
  <c r="RNR12" i="31"/>
  <c r="ROB12" i="31"/>
  <c r="RZZ12" i="31"/>
  <c r="SAE12" i="31"/>
  <c r="SAJ12" i="31"/>
  <c r="SNX12" i="31"/>
  <c r="SOD12" i="31"/>
  <c r="SOI12" i="31"/>
  <c r="SOT12" i="31"/>
  <c r="SOY12" i="31"/>
  <c r="SPD12" i="31"/>
  <c r="TBW12" i="31"/>
  <c r="TCH12" i="31"/>
  <c r="TCM12" i="31"/>
  <c r="TCX12" i="31"/>
  <c r="TDH12" i="31"/>
  <c r="TDN12" i="31"/>
  <c r="TPP12" i="31"/>
  <c r="TQF12" i="31"/>
  <c r="UDJ12" i="31"/>
  <c r="UDT12" i="31"/>
  <c r="UDZ12" i="31"/>
  <c r="USI12" i="31"/>
  <c r="UTD12" i="31"/>
  <c r="UTO12" i="31"/>
  <c r="UTT12" i="31"/>
  <c r="CDR12" i="31"/>
  <c r="CEB12" i="31"/>
  <c r="CEH12" i="31"/>
  <c r="CRF12" i="31"/>
  <c r="CRP12" i="31"/>
  <c r="CSA12" i="31"/>
  <c r="DFD12" i="31"/>
  <c r="DFO12" i="31"/>
  <c r="DFT12" i="31"/>
  <c r="DSH12" i="31"/>
  <c r="DSR12" i="31"/>
  <c r="DSX12" i="31"/>
  <c r="DTC12" i="31"/>
  <c r="FSJ12" i="31"/>
  <c r="GPZ12" i="31"/>
  <c r="GQE12" i="31"/>
  <c r="GQZ12" i="31"/>
  <c r="HDH12" i="31"/>
  <c r="HDN12" i="31"/>
  <c r="HEI12" i="31"/>
  <c r="HQL12" i="31"/>
  <c r="HQQ12" i="31"/>
  <c r="HRR12" i="31"/>
  <c r="IDT12" i="31"/>
  <c r="IDZ12" i="31"/>
  <c r="IEU12" i="31"/>
  <c r="IQX12" i="31"/>
  <c r="IRC12" i="31"/>
  <c r="IRX12" i="31"/>
  <c r="MLD12" i="31"/>
  <c r="MUZ12" i="31"/>
  <c r="MVK12" i="31"/>
  <c r="MVP12" i="31"/>
  <c r="MVV12" i="31"/>
  <c r="MWF12" i="31"/>
  <c r="NHN12" i="31"/>
  <c r="NHX12" i="31"/>
  <c r="NII12" i="31"/>
  <c r="NIN12" i="31"/>
  <c r="NIT12" i="31"/>
  <c r="NUL12" i="31"/>
  <c r="KM12" i="31"/>
  <c r="FOX12" i="31"/>
  <c r="G8" i="15"/>
  <c r="G7" i="30"/>
  <c r="G9" i="30" s="1"/>
  <c r="H19" i="15"/>
  <c r="IQ12" i="31"/>
  <c r="JB12" i="31"/>
  <c r="JG12" i="31"/>
  <c r="JL12" i="31"/>
  <c r="JW12" i="31"/>
  <c r="KB12" i="31"/>
  <c r="KH12" i="31"/>
  <c r="MD12" i="31"/>
  <c r="MN12" i="31"/>
  <c r="MT12" i="31"/>
  <c r="ADO12" i="31"/>
  <c r="ADZ12" i="31"/>
  <c r="AEE12" i="31"/>
  <c r="ARS12" i="31"/>
  <c r="ASD12" i="31"/>
  <c r="ASI12" i="31"/>
  <c r="BFL12" i="31"/>
  <c r="BFW12" i="31"/>
  <c r="BGB12" i="31"/>
  <c r="HV12" i="31"/>
  <c r="IA12" i="31"/>
  <c r="ACT12" i="31"/>
  <c r="ACY12" i="31"/>
  <c r="AHG12" i="31"/>
  <c r="AHR12" i="31"/>
  <c r="AHW12" i="31"/>
  <c r="AIB12" i="31"/>
  <c r="AQR12" i="31"/>
  <c r="ARC12" i="31"/>
  <c r="AVF12" i="31"/>
  <c r="AVP12" i="31"/>
  <c r="AVV12" i="31"/>
  <c r="AWA12" i="31"/>
  <c r="BEL12" i="31"/>
  <c r="BEQ12" i="31"/>
  <c r="BFB12" i="31"/>
  <c r="BIT12" i="31"/>
  <c r="BJD12" i="31"/>
  <c r="BJJ12" i="31"/>
  <c r="BJO12" i="31"/>
  <c r="BVR12" i="31"/>
  <c r="BVW12" i="31"/>
  <c r="BZZ12" i="31"/>
  <c r="CAJ12" i="31"/>
  <c r="CAU12" i="31"/>
  <c r="CJV12" i="31"/>
  <c r="CKA12" i="31"/>
  <c r="CNX12" i="31"/>
  <c r="COI12" i="31"/>
  <c r="CON12" i="31"/>
  <c r="CXJ12" i="31"/>
  <c r="CXO12" i="31"/>
  <c r="DBW12" i="31"/>
  <c r="DCH12" i="31"/>
  <c r="DCM12" i="31"/>
  <c r="DKX12" i="31"/>
  <c r="DLC12" i="31"/>
  <c r="DOZ12" i="31"/>
  <c r="DPK12" i="31"/>
  <c r="DPP12" i="31"/>
  <c r="DYA12" i="31"/>
  <c r="DYF12" i="31"/>
  <c r="EDT12" i="31"/>
  <c r="EEE12" i="31"/>
  <c r="EEJ12" i="31"/>
  <c r="ELD12" i="31"/>
  <c r="ELJ12" i="31"/>
  <c r="EQX12" i="31"/>
  <c r="ERH12" i="31"/>
  <c r="ERN12" i="31"/>
  <c r="EYM12" i="31"/>
  <c r="EYR12" i="31"/>
  <c r="FEF12" i="31"/>
  <c r="FEQ12" i="31"/>
  <c r="FEV12" i="31"/>
  <c r="FLP12" i="31"/>
  <c r="FLV12" i="31"/>
  <c r="FYY12" i="31"/>
  <c r="GJP12" i="31"/>
  <c r="GMR12" i="31"/>
  <c r="GNC12" i="31"/>
  <c r="GNH12" i="31"/>
  <c r="GNN12" i="31"/>
  <c r="GNX12" i="31"/>
  <c r="GOD12" i="31"/>
  <c r="GOI12" i="31"/>
  <c r="GWY12" i="31"/>
  <c r="HAA12" i="31"/>
  <c r="HAL12" i="31"/>
  <c r="HAV12" i="31"/>
  <c r="HBG12" i="31"/>
  <c r="HKB12" i="31"/>
  <c r="HND12" i="31"/>
  <c r="HNO12" i="31"/>
  <c r="HNT12" i="31"/>
  <c r="HNZ12" i="31"/>
  <c r="HOJ12" i="31"/>
  <c r="HOP12" i="31"/>
  <c r="HXK12" i="31"/>
  <c r="IAM12" i="31"/>
  <c r="IAX12" i="31"/>
  <c r="IBC12" i="31"/>
  <c r="IBH12" i="31"/>
  <c r="IBS12" i="31"/>
  <c r="IBX12" i="31"/>
  <c r="IKN12" i="31"/>
  <c r="INP12" i="31"/>
  <c r="IOA12" i="31"/>
  <c r="IOF12" i="31"/>
  <c r="IOL12" i="31"/>
  <c r="IOV12" i="31"/>
  <c r="IPB12" i="31"/>
  <c r="IWQ12" i="31"/>
  <c r="IWV12" i="31"/>
  <c r="JAT12" i="31"/>
  <c r="JBD12" i="31"/>
  <c r="JBJ12" i="31"/>
  <c r="JBO12" i="31"/>
  <c r="JBZ12" i="31"/>
  <c r="JCE12" i="31"/>
  <c r="JCJ12" i="31"/>
  <c r="JCU12" i="31"/>
  <c r="JOR12" i="31"/>
  <c r="JPC12" i="31"/>
  <c r="JPH12" i="31"/>
  <c r="JPN12" i="31"/>
  <c r="JPX12" i="31"/>
  <c r="KCF12" i="31"/>
  <c r="KCQ12" i="31"/>
  <c r="KCV12" i="31"/>
  <c r="KDG12" i="31"/>
  <c r="KDR12" i="31"/>
  <c r="KQE12" i="31"/>
  <c r="KQP12" i="31"/>
  <c r="KQU12" i="31"/>
  <c r="KQZ12" i="31"/>
  <c r="KRK12" i="31"/>
  <c r="KRP12" i="31"/>
  <c r="LED12" i="31"/>
  <c r="LEN12" i="31"/>
  <c r="LEY12" i="31"/>
  <c r="LFJ12" i="31"/>
  <c r="LOU12" i="31"/>
  <c r="MBH12" i="31"/>
  <c r="MBN12" i="31"/>
  <c r="MNK12" i="31"/>
  <c r="MRS12" i="31"/>
  <c r="MSD12" i="31"/>
  <c r="MSI12" i="31"/>
  <c r="NAY12" i="31"/>
  <c r="NFB12" i="31"/>
  <c r="NFG12" i="31"/>
  <c r="NFL12" i="31"/>
  <c r="NNL12" i="31"/>
  <c r="NRZ12" i="31"/>
  <c r="NSE12" i="31"/>
  <c r="NSJ12" i="31"/>
  <c r="OAZ12" i="31"/>
  <c r="G17" i="15"/>
  <c r="I28" i="20" s="1"/>
  <c r="J28" i="20" s="1"/>
  <c r="G20" i="15"/>
  <c r="H29" i="15"/>
  <c r="V12" i="31"/>
  <c r="AA12" i="31"/>
  <c r="AF12" i="31"/>
  <c r="DS12" i="31"/>
  <c r="OU12" i="31"/>
  <c r="OZ12" i="31"/>
  <c r="PK12" i="31"/>
  <c r="TH12" i="31"/>
  <c r="TS12" i="31"/>
  <c r="TX12" i="31"/>
  <c r="UD12" i="31"/>
  <c r="AGF12" i="31"/>
  <c r="AGL12" i="31"/>
  <c r="AKT12" i="31"/>
  <c r="ALD12" i="31"/>
  <c r="ALJ12" i="31"/>
  <c r="AUJ12" i="31"/>
  <c r="AUP12" i="31"/>
  <c r="AYM12" i="31"/>
  <c r="AYX12" i="31"/>
  <c r="AZC12" i="31"/>
  <c r="BHX12" i="31"/>
  <c r="BID12" i="31"/>
  <c r="BMF12" i="31"/>
  <c r="BMQ12" i="31"/>
  <c r="BMV12" i="31"/>
  <c r="BPS12" i="31"/>
  <c r="BQD12" i="31"/>
  <c r="BQI12" i="31"/>
  <c r="BZD12" i="31"/>
  <c r="BZJ12" i="31"/>
  <c r="CNC12" i="31"/>
  <c r="CNH12" i="31"/>
  <c r="DBB12" i="31"/>
  <c r="DBG12" i="31"/>
  <c r="DOE12" i="31"/>
  <c r="DOJ12" i="31"/>
  <c r="ECD12" i="31"/>
  <c r="ECI12" i="31"/>
  <c r="EDD12" i="31"/>
  <c r="EHW12" i="31"/>
  <c r="EPG12" i="31"/>
  <c r="EPL12" i="31"/>
  <c r="EQH12" i="31"/>
  <c r="EVF12" i="31"/>
  <c r="FCP12" i="31"/>
  <c r="FCU12" i="31"/>
  <c r="FDP12" i="31"/>
  <c r="FII12" i="31"/>
  <c r="GCV12" i="31"/>
  <c r="GDB12" i="31"/>
  <c r="GHT12" i="31"/>
  <c r="GMB12" i="31"/>
  <c r="GVC12" i="31"/>
  <c r="GZK12" i="31"/>
  <c r="HIF12" i="31"/>
  <c r="HMN12" i="31"/>
  <c r="HVO12" i="31"/>
  <c r="HZW12" i="31"/>
  <c r="CB12" i="31"/>
  <c r="CM12" i="31"/>
  <c r="CR12" i="31"/>
  <c r="CX12" i="31"/>
  <c r="DH12" i="31"/>
  <c r="DN12" i="31"/>
  <c r="FJ12" i="31"/>
  <c r="FT12" i="31"/>
  <c r="FZ12" i="31"/>
  <c r="SM12" i="31"/>
  <c r="SR12" i="31"/>
  <c r="WU12" i="31"/>
  <c r="XF12" i="31"/>
  <c r="XK12" i="31"/>
  <c r="AAB12" i="31"/>
  <c r="AAM12" i="31"/>
  <c r="AAR12" i="31"/>
  <c r="AJS12" i="31"/>
  <c r="AKD12" i="31"/>
  <c r="AOF12" i="31"/>
  <c r="AOQ12" i="31"/>
  <c r="AOV12" i="31"/>
  <c r="AXR12" i="31"/>
  <c r="AXW12" i="31"/>
  <c r="BBZ12" i="31"/>
  <c r="BCJ12" i="31"/>
  <c r="BCP12" i="31"/>
  <c r="BLK12" i="31"/>
  <c r="BLP12" i="31"/>
  <c r="BOX12" i="31"/>
  <c r="BPC12" i="31"/>
  <c r="BTF12" i="31"/>
  <c r="BTP12" i="31"/>
  <c r="BTV12" i="31"/>
  <c r="CHD12" i="31"/>
  <c r="CHO12" i="31"/>
  <c r="CHT12" i="31"/>
  <c r="CUR12" i="31"/>
  <c r="CVC12" i="31"/>
  <c r="CVH12" i="31"/>
  <c r="DIL12" i="31"/>
  <c r="DIV12" i="31"/>
  <c r="DJB12" i="31"/>
  <c r="DVO12" i="31"/>
  <c r="DVZ12" i="31"/>
  <c r="DWE12" i="31"/>
  <c r="EIR12" i="31"/>
  <c r="EJC12" i="31"/>
  <c r="EJH12" i="31"/>
  <c r="EWA12" i="31"/>
  <c r="EWL12" i="31"/>
  <c r="EWQ12" i="31"/>
  <c r="FJD12" i="31"/>
  <c r="FJO12" i="31"/>
  <c r="FJT12" i="31"/>
  <c r="GGY12" i="31"/>
  <c r="GHJ12" i="31"/>
  <c r="GHO12" i="31"/>
  <c r="GUM12" i="31"/>
  <c r="GUR12" i="31"/>
  <c r="HHK12" i="31"/>
  <c r="HHV12" i="31"/>
  <c r="HIA12" i="31"/>
  <c r="HUT12" i="31"/>
  <c r="HVD12" i="31"/>
  <c r="HVJ12" i="31"/>
  <c r="VZ12" i="31"/>
  <c r="WE12" i="31"/>
  <c r="ZG12" i="31"/>
  <c r="ZL12" i="31"/>
  <c r="ANK12" i="31"/>
  <c r="ANP12" i="31"/>
  <c r="BBD12" i="31"/>
  <c r="BBJ12" i="31"/>
  <c r="BSJ12" i="31"/>
  <c r="BSP12" i="31"/>
  <c r="IIR12" i="31"/>
  <c r="JJT12" i="31"/>
  <c r="JKJ12" i="31"/>
  <c r="JXC12" i="31"/>
  <c r="JXS12" i="31"/>
  <c r="KKV12" i="31"/>
  <c r="KYZ12" i="31"/>
  <c r="LMY12" i="31"/>
  <c r="MLZ12" i="31"/>
  <c r="MZH12" i="31"/>
  <c r="MZS12" i="31"/>
  <c r="NLV12" i="31"/>
  <c r="NMF12" i="31"/>
  <c r="NZO12" i="31"/>
  <c r="NZZ12" i="31"/>
  <c r="IHW12" i="31"/>
  <c r="IIH12" i="31"/>
  <c r="IIM12" i="31"/>
  <c r="JID12" i="31"/>
  <c r="JIN12" i="31"/>
  <c r="JIY12" i="31"/>
  <c r="JJJ12" i="31"/>
  <c r="JMV12" i="31"/>
  <c r="JVG12" i="31"/>
  <c r="JVR12" i="31"/>
  <c r="JWB12" i="31"/>
  <c r="JWH12" i="31"/>
  <c r="JWR12" i="31"/>
  <c r="KJF12" i="31"/>
  <c r="KJP12" i="31"/>
  <c r="KJV12" i="31"/>
  <c r="KKA12" i="31"/>
  <c r="KKL12" i="31"/>
  <c r="KKQ12" i="31"/>
  <c r="KXJ12" i="31"/>
  <c r="KXT12" i="31"/>
  <c r="KXZ12" i="31"/>
  <c r="KYE12" i="31"/>
  <c r="KYP12" i="31"/>
  <c r="KYU12" i="31"/>
  <c r="LCH12" i="31"/>
  <c r="LLH12" i="31"/>
  <c r="LLS12" i="31"/>
  <c r="LLX12" i="31"/>
  <c r="LMD12" i="31"/>
  <c r="LMN12" i="31"/>
  <c r="LMT12" i="31"/>
  <c r="LQQ12" i="31"/>
  <c r="LRG12" i="31"/>
  <c r="LYF12" i="31"/>
  <c r="LYL12" i="31"/>
  <c r="LYQ12" i="31"/>
  <c r="LZB12" i="31"/>
  <c r="LZG12" i="31"/>
  <c r="LZL12" i="31"/>
  <c r="MDT12" i="31"/>
  <c r="MDZ12" i="31"/>
  <c r="MEU12" i="31"/>
  <c r="MQB12" i="31"/>
  <c r="MQH12" i="31"/>
  <c r="MQR12" i="31"/>
  <c r="MYH12" i="31"/>
  <c r="MYM12" i="31"/>
  <c r="MYR12" i="31"/>
  <c r="NDK12" i="31"/>
  <c r="NEA12" i="31"/>
  <c r="NKU12" i="31"/>
  <c r="NLF12" i="31"/>
  <c r="NQD12" i="31"/>
  <c r="NQT12" i="31"/>
  <c r="NYN12" i="31"/>
  <c r="NYY12" i="31"/>
  <c r="ODL12" i="31"/>
  <c r="ODR12" i="31"/>
  <c r="OQZ12" i="31"/>
  <c r="ORF12" i="31"/>
  <c r="PED12" i="31"/>
  <c r="PET12" i="31"/>
  <c r="PPK12" i="31"/>
  <c r="PRR12" i="31"/>
  <c r="QGQ12" i="31"/>
  <c r="QGV12" i="31"/>
  <c r="REV12" i="31"/>
  <c r="RFL12" i="31"/>
  <c r="RRT12" i="31"/>
  <c r="SGI12" i="31"/>
  <c r="SGY12" i="31"/>
  <c r="SUB12" i="31"/>
  <c r="SUH12" i="31"/>
  <c r="SUR12" i="31"/>
  <c r="TIA12" i="31"/>
  <c r="TIQ12" i="31"/>
  <c r="TVO12" i="31"/>
  <c r="BWM12" i="31"/>
  <c r="BWX12" i="31"/>
  <c r="BXC12" i="31"/>
  <c r="BXH12" i="31"/>
  <c r="BXN12" i="31"/>
  <c r="CGI12" i="31"/>
  <c r="CGN12" i="31"/>
  <c r="CKQ12" i="31"/>
  <c r="CLB12" i="31"/>
  <c r="CLG12" i="31"/>
  <c r="CLL12" i="31"/>
  <c r="CTW12" i="31"/>
  <c r="CUB12" i="31"/>
  <c r="CYE12" i="31"/>
  <c r="CYP12" i="31"/>
  <c r="CYZ12" i="31"/>
  <c r="CZF12" i="31"/>
  <c r="CZK12" i="31"/>
  <c r="DHP12" i="31"/>
  <c r="DHV12" i="31"/>
  <c r="DLS12" i="31"/>
  <c r="DMD12" i="31"/>
  <c r="DMI12" i="31"/>
  <c r="DMN12" i="31"/>
  <c r="DUT12" i="31"/>
  <c r="DUY12" i="31"/>
  <c r="DYV12" i="31"/>
  <c r="DZG12" i="31"/>
  <c r="DZL12" i="31"/>
  <c r="DZR12" i="31"/>
  <c r="EAB12" i="31"/>
  <c r="EAH12" i="31"/>
  <c r="EAM12" i="31"/>
  <c r="EEP12" i="31"/>
  <c r="EIB12" i="31"/>
  <c r="ELZ12" i="31"/>
  <c r="EMJ12" i="31"/>
  <c r="EMP12" i="31"/>
  <c r="EMU12" i="31"/>
  <c r="ENF12" i="31"/>
  <c r="ENK12" i="31"/>
  <c r="ENP12" i="31"/>
  <c r="ERS12" i="31"/>
  <c r="EVK12" i="31"/>
  <c r="EZH12" i="31"/>
  <c r="EZS12" i="31"/>
  <c r="EZX12" i="31"/>
  <c r="FAD12" i="31"/>
  <c r="FAN12" i="31"/>
  <c r="FAT12" i="31"/>
  <c r="FAY12" i="31"/>
  <c r="FFB12" i="31"/>
  <c r="FIN12" i="31"/>
  <c r="FML12" i="31"/>
  <c r="FMV12" i="31"/>
  <c r="FNB12" i="31"/>
  <c r="FNG12" i="31"/>
  <c r="FNR12" i="31"/>
  <c r="FNW12" i="31"/>
  <c r="FOB12" i="31"/>
  <c r="FOM12" i="31"/>
  <c r="FOR12" i="31"/>
  <c r="FWM12" i="31"/>
  <c r="FZO12" i="31"/>
  <c r="FZZ12" i="31"/>
  <c r="GAE12" i="31"/>
  <c r="GAJ12" i="31"/>
  <c r="GAU12" i="31"/>
  <c r="GAZ12" i="31"/>
  <c r="GBF12" i="31"/>
  <c r="GJK12" i="31"/>
  <c r="GLW12" i="31"/>
  <c r="GPJ12" i="31"/>
  <c r="GWT12" i="31"/>
  <c r="GZF12" i="31"/>
  <c r="HJW12" i="31"/>
  <c r="HMI12" i="31"/>
  <c r="HXF12" i="31"/>
  <c r="HZR12" i="31"/>
  <c r="IKI12" i="31"/>
  <c r="IMU12" i="31"/>
  <c r="IXL12" i="31"/>
  <c r="IXW12" i="31"/>
  <c r="IYB12" i="31"/>
  <c r="JDF12" i="31"/>
  <c r="JDV12" i="31"/>
  <c r="JHH12" i="31"/>
  <c r="JHN12" i="31"/>
  <c r="JLK12" i="31"/>
  <c r="JLP12" i="31"/>
  <c r="JLV12" i="31"/>
  <c r="JQI12" i="31"/>
  <c r="JQY12" i="31"/>
  <c r="JUL12" i="31"/>
  <c r="JUQ12" i="31"/>
  <c r="JYT12" i="31"/>
  <c r="JZJ12" i="31"/>
  <c r="KEB12" i="31"/>
  <c r="KER12" i="31"/>
  <c r="KIJ12" i="31"/>
  <c r="KIP12" i="31"/>
  <c r="KMR12" i="31"/>
  <c r="KNC12" i="31"/>
  <c r="KNH12" i="31"/>
  <c r="KSF12" i="31"/>
  <c r="KWI12" i="31"/>
  <c r="KWN12" i="31"/>
  <c r="LAQ12" i="31"/>
  <c r="LBB12" i="31"/>
  <c r="LBG12" i="31"/>
  <c r="LFT12" i="31"/>
  <c r="LGE12" i="31"/>
  <c r="LKB12" i="31"/>
  <c r="LKM12" i="31"/>
  <c r="LPV12" i="31"/>
  <c r="LQF12" i="31"/>
  <c r="LQL12" i="31"/>
  <c r="LSX12" i="31"/>
  <c r="MDJ12" i="31"/>
  <c r="MHG12" i="31"/>
  <c r="MIB12" i="31"/>
  <c r="MOF12" i="31"/>
  <c r="MOQ12" i="31"/>
  <c r="MPB12" i="31"/>
  <c r="MPL12" i="31"/>
  <c r="MPR12" i="31"/>
  <c r="MST12" i="31"/>
  <c r="NBT12" i="31"/>
  <c r="NCE12" i="31"/>
  <c r="NCJ12" i="31"/>
  <c r="NCP12" i="31"/>
  <c r="NCZ12" i="31"/>
  <c r="NDF12" i="31"/>
  <c r="NGB12" i="31"/>
  <c r="NGM12" i="31"/>
  <c r="NOH12" i="31"/>
  <c r="NOM12" i="31"/>
  <c r="NOR12" i="31"/>
  <c r="NPC12" i="31"/>
  <c r="NPH12" i="31"/>
  <c r="NPN12" i="31"/>
  <c r="NPS12" i="31"/>
  <c r="NTK12" i="31"/>
  <c r="OBV12" i="31"/>
  <c r="OCF12" i="31"/>
  <c r="OCL12" i="31"/>
  <c r="OCQ12" i="31"/>
  <c r="ODB12" i="31"/>
  <c r="OGD12" i="31"/>
  <c r="OGN12" i="31"/>
  <c r="OPJ12" i="31"/>
  <c r="OPO12" i="31"/>
  <c r="OPT12" i="31"/>
  <c r="OQE12" i="31"/>
  <c r="OQJ12" i="31"/>
  <c r="OQP12" i="31"/>
  <c r="OTR12" i="31"/>
  <c r="OUB12" i="31"/>
  <c r="PCM12" i="31"/>
  <c r="PCR12" i="31"/>
  <c r="PCX12" i="31"/>
  <c r="PDH12" i="31"/>
  <c r="PDN12" i="31"/>
  <c r="PDS12" i="31"/>
  <c r="PHP12" i="31"/>
  <c r="PIA12" i="31"/>
  <c r="PQF12" i="31"/>
  <c r="PQL12" i="31"/>
  <c r="PQQ12" i="31"/>
  <c r="PWE12" i="31"/>
  <c r="OFC12" i="31"/>
  <c r="OFN12" i="31"/>
  <c r="OOI12" i="31"/>
  <c r="OSQ12" i="31"/>
  <c r="OTB12" i="31"/>
  <c r="OTG12" i="31"/>
  <c r="PBR12" i="31"/>
  <c r="PFT12" i="31"/>
  <c r="PFZ12" i="31"/>
  <c r="PGE12" i="31"/>
  <c r="PGP12" i="31"/>
  <c r="PGU12" i="31"/>
  <c r="PGZ12" i="31"/>
  <c r="PTN12" i="31"/>
  <c r="PTS12" i="31"/>
  <c r="PTX12" i="31"/>
  <c r="PUI12" i="31"/>
  <c r="PUN12" i="31"/>
  <c r="PUY12" i="31"/>
  <c r="PVJ12" i="31"/>
  <c r="PVO12" i="31"/>
  <c r="PVT12" i="31"/>
  <c r="QEE12" i="31"/>
  <c r="UJC12" i="31"/>
  <c r="UVV12" i="31"/>
  <c r="UWF12" i="31"/>
  <c r="VKE12" i="31"/>
  <c r="VZD12" i="31"/>
  <c r="WNH12" i="31"/>
  <c r="WNN12" i="31"/>
  <c r="WNX12" i="31"/>
  <c r="XBW12" i="31"/>
  <c r="PWU12" i="31"/>
  <c r="QFV12" i="31"/>
  <c r="QGF12" i="31"/>
  <c r="QGL12" i="31"/>
  <c r="QIR12" i="31"/>
  <c r="QOF12" i="31"/>
  <c r="QUJ12" i="31"/>
  <c r="REA12" i="31"/>
  <c r="REF12" i="31"/>
  <c r="REL12" i="31"/>
  <c r="RID12" i="31"/>
  <c r="RIY12" i="31"/>
  <c r="RLV12" i="31"/>
  <c r="RPS12" i="31"/>
  <c r="RPX12" i="31"/>
  <c r="RQD12" i="31"/>
  <c r="RQN12" i="31"/>
  <c r="RRD12" i="31"/>
  <c r="RVW12" i="31"/>
  <c r="RWM12" i="31"/>
  <c r="RZD12" i="31"/>
  <c r="SFN12" i="31"/>
  <c r="SFS12" i="31"/>
  <c r="SFX12" i="31"/>
  <c r="SJP12" i="31"/>
  <c r="SJV12" i="31"/>
  <c r="SMX12" i="31"/>
  <c r="SNS12" i="31"/>
  <c r="SRP12" i="31"/>
  <c r="SSA12" i="31"/>
  <c r="SSL12" i="31"/>
  <c r="SSV12" i="31"/>
  <c r="STB12" i="31"/>
  <c r="STG12" i="31"/>
  <c r="STR12" i="31"/>
  <c r="SXO12" i="31"/>
  <c r="SYE12" i="31"/>
  <c r="TAV12" i="31"/>
  <c r="TGZ12" i="31"/>
  <c r="THK12" i="31"/>
  <c r="THP12" i="31"/>
  <c r="TLH12" i="31"/>
  <c r="TLN12" i="31"/>
  <c r="TOU12" i="31"/>
  <c r="TTH12" i="31"/>
  <c r="TTN12" i="31"/>
  <c r="TTS12" i="31"/>
  <c r="TUD12" i="31"/>
  <c r="TUI12" i="31"/>
  <c r="TUN12" i="31"/>
  <c r="TZG12" i="31"/>
  <c r="TZL12" i="31"/>
  <c r="TZW12" i="31"/>
  <c r="UCN12" i="31"/>
  <c r="UOV12" i="31"/>
  <c r="VBJ12" i="31"/>
  <c r="VBZ12" i="31"/>
  <c r="VJD12" i="31"/>
  <c r="VJJ12" i="31"/>
  <c r="VJO12" i="31"/>
  <c r="VJZ12" i="31"/>
  <c r="VMA12" i="31"/>
  <c r="VOH12" i="31"/>
  <c r="VOR12" i="31"/>
  <c r="VXH12" i="31"/>
  <c r="VXS12" i="31"/>
  <c r="VXX12" i="31"/>
  <c r="VYD12" i="31"/>
  <c r="VYN12" i="31"/>
  <c r="WCL12" i="31"/>
  <c r="WCQ12" i="31"/>
  <c r="WDB12" i="31"/>
  <c r="WLL12" i="31"/>
  <c r="WMH12" i="31"/>
  <c r="WMM12" i="31"/>
  <c r="WMR12" i="31"/>
  <c r="WMX12" i="31"/>
  <c r="WQU12" i="31"/>
  <c r="WQZ12" i="31"/>
  <c r="WZP12" i="31"/>
  <c r="XAQ12" i="31"/>
  <c r="XAV12" i="31"/>
  <c r="XBB12" i="31"/>
  <c r="XBL12" i="31"/>
  <c r="XBR12" i="31"/>
  <c r="RCJ12" i="31"/>
  <c r="RDF12" i="31"/>
  <c r="RHH12" i="31"/>
  <c r="RHN12" i="31"/>
  <c r="RHS12" i="31"/>
  <c r="RVB12" i="31"/>
  <c r="RVG12" i="31"/>
  <c r="RVL12" i="31"/>
  <c r="SCV12" i="31"/>
  <c r="SIU12" i="31"/>
  <c r="SJF12" i="31"/>
  <c r="SJK12" i="31"/>
  <c r="SWN12" i="31"/>
  <c r="SWT12" i="31"/>
  <c r="SWY12" i="31"/>
  <c r="TKM12" i="31"/>
  <c r="TKX12" i="31"/>
  <c r="TLC12" i="31"/>
  <c r="TSM12" i="31"/>
  <c r="TYF12" i="31"/>
  <c r="TYL12" i="31"/>
  <c r="TYQ12" i="31"/>
  <c r="UGA12" i="31"/>
  <c r="ULT12" i="31"/>
  <c r="UMJ12" i="31"/>
  <c r="UNP12" i="31"/>
  <c r="UOA12" i="31"/>
  <c r="UOL12" i="31"/>
  <c r="UOQ12" i="31"/>
  <c r="UYR12" i="31"/>
  <c r="UZC12" i="31"/>
  <c r="UZS12" i="31"/>
  <c r="VAN12" i="31"/>
  <c r="VAY12" i="31"/>
  <c r="VNB12" i="31"/>
  <c r="VNG12" i="31"/>
  <c r="VNL12" i="31"/>
  <c r="WAJ12" i="31"/>
  <c r="WBF12" i="31"/>
  <c r="WBV12" i="31"/>
  <c r="WPD12" i="31"/>
  <c r="WPZ12" i="31"/>
  <c r="WQJ12" i="31"/>
  <c r="XDS12" i="31"/>
  <c r="XEN12" i="31"/>
  <c r="H183" i="12"/>
  <c r="D39" i="12"/>
  <c r="U39" i="12" s="1"/>
  <c r="D183" i="12"/>
  <c r="D144" i="12"/>
  <c r="U146" i="12" s="1"/>
  <c r="I27" i="12"/>
  <c r="G138" i="12"/>
  <c r="I138" i="12"/>
  <c r="J138" i="12"/>
  <c r="D138" i="12"/>
  <c r="Q138" i="12"/>
  <c r="D137" i="12"/>
  <c r="U139" i="12" s="1"/>
  <c r="D40" i="12"/>
  <c r="D149" i="12"/>
  <c r="I149" i="12"/>
  <c r="I100" i="18"/>
  <c r="K100" i="18" s="1"/>
  <c r="D26" i="12"/>
  <c r="U26" i="12" s="1"/>
  <c r="I69" i="18"/>
  <c r="K69" i="18" s="1"/>
  <c r="J117" i="18"/>
  <c r="AB179" i="11"/>
  <c r="AB162" i="11"/>
  <c r="AB156" i="11"/>
  <c r="P187" i="11"/>
  <c r="AB166" i="11"/>
  <c r="AB169" i="11"/>
  <c r="AB164" i="11"/>
  <c r="AB178" i="11"/>
  <c r="AB160" i="11"/>
  <c r="AB176" i="11"/>
  <c r="AB161" i="11"/>
  <c r="K51" i="29"/>
  <c r="AI187" i="11"/>
  <c r="AB181" i="11"/>
  <c r="AB175" i="11"/>
  <c r="AB168" i="11"/>
  <c r="AB154" i="11"/>
  <c r="Q187" i="11"/>
  <c r="T187" i="11"/>
  <c r="E21" i="19" s="1"/>
  <c r="AH187" i="11"/>
  <c r="K54" i="29"/>
  <c r="K52" i="29"/>
  <c r="AB172" i="11"/>
  <c r="AB167" i="11"/>
  <c r="AB183" i="11"/>
  <c r="AB171" i="11"/>
  <c r="AB180" i="11"/>
  <c r="AB184" i="11"/>
  <c r="AB177" i="11"/>
  <c r="AB170" i="11"/>
  <c r="AB165" i="11"/>
  <c r="X187" i="11"/>
  <c r="E22" i="19" s="1"/>
  <c r="AJ40" i="11"/>
  <c r="S187" i="11"/>
  <c r="D117" i="18"/>
  <c r="E117" i="18"/>
  <c r="C117" i="18"/>
  <c r="Z187" i="11"/>
  <c r="Y187" i="11"/>
  <c r="E24" i="17" s="1"/>
  <c r="K49" i="29"/>
  <c r="V187" i="11"/>
  <c r="E23" i="17" s="1"/>
  <c r="U187" i="11"/>
  <c r="AK12" i="11"/>
  <c r="B69" i="18"/>
  <c r="L187" i="11"/>
  <c r="H187" i="11"/>
  <c r="D187" i="11"/>
  <c r="O187" i="11"/>
  <c r="K187" i="11"/>
  <c r="G187" i="11"/>
  <c r="C187" i="11"/>
  <c r="N187" i="11"/>
  <c r="J187" i="11"/>
  <c r="F187" i="11"/>
  <c r="M187" i="11"/>
  <c r="I187" i="11"/>
  <c r="E187" i="11"/>
  <c r="AE158" i="11"/>
  <c r="S161" i="10"/>
  <c r="AD162" i="11" s="1"/>
  <c r="S183" i="10"/>
  <c r="AD184" i="11" s="1"/>
  <c r="S18" i="10"/>
  <c r="AD19" i="11" s="1"/>
  <c r="F27" i="10"/>
  <c r="M146" i="10"/>
  <c r="AE169" i="11"/>
  <c r="B54" i="29"/>
  <c r="S14" i="10"/>
  <c r="AD16" i="11" s="1"/>
  <c r="AE144" i="11"/>
  <c r="F146" i="10"/>
  <c r="AE123" i="11"/>
  <c r="S64" i="10"/>
  <c r="AD65" i="11" s="1"/>
  <c r="S48" i="10"/>
  <c r="AD49" i="11" s="1"/>
  <c r="S71" i="10"/>
  <c r="AD72" i="11" s="1"/>
  <c r="S60" i="10"/>
  <c r="AD61" i="11" s="1"/>
  <c r="S136" i="10"/>
  <c r="AD137" i="11" s="1"/>
  <c r="S104" i="10"/>
  <c r="AD105" i="11" s="1"/>
  <c r="S132" i="10"/>
  <c r="AD133" i="11" s="1"/>
  <c r="S112" i="10"/>
  <c r="AD113" i="11" s="1"/>
  <c r="AE100" i="11"/>
  <c r="AE96" i="11"/>
  <c r="AE49" i="11"/>
  <c r="AE78" i="11"/>
  <c r="S108" i="10"/>
  <c r="AD109" i="11" s="1"/>
  <c r="S44" i="10"/>
  <c r="AD45" i="11" s="1"/>
  <c r="M139" i="10"/>
  <c r="AE109" i="11"/>
  <c r="S99" i="10"/>
  <c r="AD100" i="11" s="1"/>
  <c r="AE105" i="11"/>
  <c r="AE116" i="11"/>
  <c r="S115" i="10"/>
  <c r="AD116" i="11" s="1"/>
  <c r="S95" i="10"/>
  <c r="AD96" i="11" s="1"/>
  <c r="S83" i="10"/>
  <c r="AD84" i="11" s="1"/>
  <c r="F40" i="10"/>
  <c r="AE84" i="11"/>
  <c r="AE50" i="11"/>
  <c r="F35" i="10"/>
  <c r="B49" i="29"/>
  <c r="AE125" i="11"/>
  <c r="S137" i="10"/>
  <c r="AD138" i="11" s="1"/>
  <c r="S129" i="10"/>
  <c r="AD130" i="11" s="1"/>
  <c r="S90" i="10"/>
  <c r="AD91" i="11" s="1"/>
  <c r="S77" i="10"/>
  <c r="AD78" i="11" s="1"/>
  <c r="AE108" i="11"/>
  <c r="AE130" i="11"/>
  <c r="S124" i="10"/>
  <c r="AD125" i="11" s="1"/>
  <c r="S107" i="10"/>
  <c r="AD108" i="11" s="1"/>
  <c r="M40" i="10"/>
  <c r="B52" i="29"/>
  <c r="AE120" i="11"/>
  <c r="AE134" i="11"/>
  <c r="S176" i="10"/>
  <c r="AD177" i="11" s="1"/>
  <c r="S133" i="10"/>
  <c r="AD134" i="11" s="1"/>
  <c r="S73" i="10"/>
  <c r="AD74" i="11" s="1"/>
  <c r="AE21" i="11"/>
  <c r="S20" i="10"/>
  <c r="AD21" i="11" s="1"/>
  <c r="R18" i="10"/>
  <c r="AC19" i="11" s="1"/>
  <c r="AE24" i="11"/>
  <c r="S23" i="10"/>
  <c r="AD24" i="11" s="1"/>
  <c r="S22" i="10"/>
  <c r="AD23" i="11" s="1"/>
  <c r="AE17" i="11"/>
  <c r="S21" i="10"/>
  <c r="AD22" i="11" s="1"/>
  <c r="S15" i="10"/>
  <c r="AD17" i="11" s="1"/>
  <c r="M27" i="10"/>
  <c r="T11" i="10"/>
  <c r="S10" i="10"/>
  <c r="M27" i="9"/>
  <c r="K65" i="9"/>
  <c r="E74" i="9"/>
  <c r="M33" i="9"/>
  <c r="K42" i="9"/>
  <c r="E64" i="9"/>
  <c r="M65" i="9"/>
  <c r="M60" i="9"/>
  <c r="K60" i="9"/>
  <c r="O81" i="9"/>
  <c r="B14" i="19" s="1"/>
  <c r="K50" i="9"/>
  <c r="M50" i="9"/>
  <c r="P81" i="9"/>
  <c r="B16" i="17" s="1"/>
  <c r="S81" i="9"/>
  <c r="B16" i="19" s="1"/>
  <c r="T81" i="9"/>
  <c r="B18" i="17" s="1"/>
  <c r="J17" i="29"/>
  <c r="N17" i="29" s="1"/>
  <c r="K12" i="29"/>
  <c r="J12" i="29"/>
  <c r="N16" i="29"/>
  <c r="F20" i="18"/>
  <c r="B18" i="18"/>
  <c r="B43" i="18" s="1"/>
  <c r="R57" i="7"/>
  <c r="AB57" i="40" s="1"/>
  <c r="J14" i="29"/>
  <c r="N14" i="29" s="1"/>
  <c r="F17" i="18"/>
  <c r="F35" i="18"/>
  <c r="J13" i="29"/>
  <c r="N13" i="29" s="1"/>
  <c r="K11" i="29"/>
  <c r="J11" i="29"/>
  <c r="R78" i="7"/>
  <c r="AB78" i="40" s="1"/>
  <c r="Q69" i="7"/>
  <c r="AA69" i="40" s="1"/>
  <c r="S74" i="7"/>
  <c r="R54" i="7"/>
  <c r="AB54" i="40" s="1"/>
  <c r="R44" i="7"/>
  <c r="AB44" i="40" s="1"/>
  <c r="Q44" i="7"/>
  <c r="AA44" i="40" s="1"/>
  <c r="R29" i="7"/>
  <c r="AB29" i="40" s="1"/>
  <c r="I81" i="7"/>
  <c r="Q10" i="7"/>
  <c r="AA10" i="40" s="1"/>
  <c r="R12" i="7"/>
  <c r="AB12" i="40" s="1"/>
  <c r="R17" i="7"/>
  <c r="AB17" i="40" s="1"/>
  <c r="Q16" i="7"/>
  <c r="AA16" i="40" s="1"/>
  <c r="L43" i="6"/>
  <c r="C16" i="17" s="1"/>
  <c r="P43" i="6"/>
  <c r="C18" i="17" s="1"/>
  <c r="F28" i="6"/>
  <c r="O43" i="6"/>
  <c r="C16" i="19" s="1"/>
  <c r="AH42" i="5"/>
  <c r="AI37" i="5"/>
  <c r="AI38" i="5" s="1"/>
  <c r="K22" i="29"/>
  <c r="K28" i="29" s="1"/>
  <c r="K62" i="29" s="1"/>
  <c r="X33" i="5"/>
  <c r="T33" i="5"/>
  <c r="B4" i="36"/>
  <c r="R28" i="5"/>
  <c r="B3" i="36"/>
  <c r="D3" i="36" s="1"/>
  <c r="AD27" i="5"/>
  <c r="G43" i="5"/>
  <c r="H43" i="5"/>
  <c r="J21" i="29"/>
  <c r="N21" i="29" s="1"/>
  <c r="K43" i="5"/>
  <c r="L43" i="5"/>
  <c r="AA41" i="5"/>
  <c r="S40" i="4"/>
  <c r="AB41" i="5" s="1"/>
  <c r="AB42" i="5" s="1"/>
  <c r="H43" i="4"/>
  <c r="AJ204" i="2"/>
  <c r="J206" i="2"/>
  <c r="N206" i="2"/>
  <c r="M206" i="2"/>
  <c r="I206" i="2"/>
  <c r="O206" i="2"/>
  <c r="L206" i="2"/>
  <c r="H206" i="2"/>
  <c r="AF204" i="2"/>
  <c r="P106" i="1"/>
  <c r="AB106" i="2" s="1"/>
  <c r="AD106" i="2"/>
  <c r="AD96" i="2"/>
  <c r="P96" i="1"/>
  <c r="AD117" i="2"/>
  <c r="AD108" i="2"/>
  <c r="P108" i="1"/>
  <c r="AB108" i="2" s="1"/>
  <c r="AD103" i="2"/>
  <c r="P103" i="1"/>
  <c r="AB103" i="2" s="1"/>
  <c r="P98" i="1"/>
  <c r="AB98" i="2" s="1"/>
  <c r="AD98" i="2"/>
  <c r="AD100" i="2"/>
  <c r="P100" i="1"/>
  <c r="AB100" i="2" s="1"/>
  <c r="AD104" i="2"/>
  <c r="P104" i="1"/>
  <c r="AB104" i="2" s="1"/>
  <c r="P99" i="1"/>
  <c r="AB99" i="2" s="1"/>
  <c r="AD99" i="2"/>
  <c r="AD94" i="2"/>
  <c r="P94" i="1"/>
  <c r="AB94" i="2" s="1"/>
  <c r="P107" i="1"/>
  <c r="AB107" i="2" s="1"/>
  <c r="AD107" i="2"/>
  <c r="P101" i="1"/>
  <c r="AB101" i="2" s="1"/>
  <c r="AD101" i="2"/>
  <c r="P97" i="1"/>
  <c r="AB97" i="2" s="1"/>
  <c r="AD97" i="2"/>
  <c r="D150" i="3"/>
  <c r="W204" i="2"/>
  <c r="W52" i="2"/>
  <c r="J34" i="29"/>
  <c r="AI204" i="2"/>
  <c r="AB80" i="2"/>
  <c r="P186" i="1"/>
  <c r="AB189" i="2" s="1"/>
  <c r="P184" i="1"/>
  <c r="AB187" i="2" s="1"/>
  <c r="P182" i="1"/>
  <c r="AB185" i="2" s="1"/>
  <c r="AB154" i="2"/>
  <c r="AD154" i="2"/>
  <c r="P177" i="1"/>
  <c r="AB177" i="2" s="1"/>
  <c r="AD177" i="2"/>
  <c r="P183" i="1"/>
  <c r="AB186" i="2" s="1"/>
  <c r="AC80" i="2"/>
  <c r="AC81" i="2"/>
  <c r="AD78" i="2"/>
  <c r="P74" i="1"/>
  <c r="AB74" i="2" s="1"/>
  <c r="S111" i="2"/>
  <c r="L24" i="29"/>
  <c r="P37" i="1"/>
  <c r="AB37" i="2" s="1"/>
  <c r="AD37" i="2"/>
  <c r="P49" i="1"/>
  <c r="AB49" i="2" s="1"/>
  <c r="AD49" i="2"/>
  <c r="P47" i="1"/>
  <c r="AB47" i="2" s="1"/>
  <c r="AD47" i="2"/>
  <c r="P45" i="1"/>
  <c r="AB45" i="2" s="1"/>
  <c r="AD45" i="2"/>
  <c r="P42" i="1"/>
  <c r="AB42" i="2" s="1"/>
  <c r="AD42" i="2"/>
  <c r="P40" i="1"/>
  <c r="AB40" i="2" s="1"/>
  <c r="AD40" i="2"/>
  <c r="P38" i="1"/>
  <c r="AB38" i="2" s="1"/>
  <c r="AD38" i="2"/>
  <c r="P51" i="1"/>
  <c r="AB51" i="2" s="1"/>
  <c r="AD51" i="2"/>
  <c r="P48" i="1"/>
  <c r="AB48" i="2" s="1"/>
  <c r="AD48" i="2"/>
  <c r="P46" i="1"/>
  <c r="AB46" i="2" s="1"/>
  <c r="AD46" i="2"/>
  <c r="P44" i="1"/>
  <c r="AB44" i="2" s="1"/>
  <c r="AD44" i="2"/>
  <c r="P41" i="1"/>
  <c r="AB41" i="2" s="1"/>
  <c r="AD41" i="2"/>
  <c r="P39" i="1"/>
  <c r="AB39" i="2" s="1"/>
  <c r="AD39" i="2"/>
  <c r="P26" i="1"/>
  <c r="AB26" i="2" s="1"/>
  <c r="AD26" i="2"/>
  <c r="P24" i="1"/>
  <c r="AB24" i="2" s="1"/>
  <c r="AD24" i="2"/>
  <c r="P21" i="1"/>
  <c r="AB21" i="2" s="1"/>
  <c r="AD21" i="2"/>
  <c r="P31" i="1"/>
  <c r="AB31" i="2" s="1"/>
  <c r="AD31" i="2"/>
  <c r="P28" i="1"/>
  <c r="AB28" i="2" s="1"/>
  <c r="AD28" i="2"/>
  <c r="P20" i="1"/>
  <c r="AB20" i="2" s="1"/>
  <c r="AD20" i="2"/>
  <c r="P13" i="1"/>
  <c r="AB13" i="2" s="1"/>
  <c r="AD13" i="2"/>
  <c r="P11" i="1"/>
  <c r="AB11" i="2" s="1"/>
  <c r="AD11" i="2"/>
  <c r="P30" i="1"/>
  <c r="AB30" i="2" s="1"/>
  <c r="AD30" i="2"/>
  <c r="P27" i="1"/>
  <c r="AB27" i="2" s="1"/>
  <c r="AD27" i="2"/>
  <c r="P19" i="1"/>
  <c r="AB19" i="2" s="1"/>
  <c r="AD19" i="2"/>
  <c r="P14" i="1"/>
  <c r="AB14" i="2" s="1"/>
  <c r="AD14" i="2"/>
  <c r="P15" i="1"/>
  <c r="AB15" i="2" s="1"/>
  <c r="AD15" i="2"/>
  <c r="P25" i="1"/>
  <c r="AB25" i="2" s="1"/>
  <c r="AD25" i="2"/>
  <c r="P16" i="1"/>
  <c r="AB16" i="2" s="1"/>
  <c r="AD16" i="2"/>
  <c r="AE175" i="11"/>
  <c r="AE59" i="11"/>
  <c r="S58" i="10"/>
  <c r="AD59" i="11" s="1"/>
  <c r="R24" i="10"/>
  <c r="AC25" i="11" s="1"/>
  <c r="I113" i="18"/>
  <c r="K113" i="18" s="1"/>
  <c r="I183" i="12"/>
  <c r="H149" i="12"/>
  <c r="H145" i="12"/>
  <c r="I85" i="18"/>
  <c r="K85" i="18" s="1"/>
  <c r="I80" i="18"/>
  <c r="K80" i="18" s="1"/>
  <c r="H138" i="12"/>
  <c r="H40" i="12"/>
  <c r="I35" i="12"/>
  <c r="H35" i="12"/>
  <c r="H117" i="18"/>
  <c r="G117" i="18"/>
  <c r="H27" i="12"/>
  <c r="D33" i="3"/>
  <c r="D178" i="3"/>
  <c r="E31" i="15"/>
  <c r="G22" i="15"/>
  <c r="G27" i="15"/>
  <c r="G26" i="15"/>
  <c r="G21" i="15"/>
  <c r="G23" i="15"/>
  <c r="G25" i="15"/>
  <c r="F7" i="30"/>
  <c r="F9" i="30" s="1"/>
  <c r="H16" i="15"/>
  <c r="O12" i="14"/>
  <c r="Q21" i="28" s="1"/>
  <c r="G19" i="15"/>
  <c r="Q32" i="28" s="1"/>
  <c r="G29" i="15"/>
  <c r="G10" i="27"/>
  <c r="G12" i="15"/>
  <c r="J12" i="14"/>
  <c r="K9" i="38" s="1"/>
  <c r="H43" i="6"/>
  <c r="C13" i="19" s="1"/>
  <c r="F28" i="29"/>
  <c r="F62" i="29" s="1"/>
  <c r="L26" i="29"/>
  <c r="E40" i="29"/>
  <c r="E35" i="29"/>
  <c r="E18" i="29"/>
  <c r="E61" i="29" s="1"/>
  <c r="E33" i="29"/>
  <c r="E36" i="29"/>
  <c r="N23" i="29"/>
  <c r="I56" i="29"/>
  <c r="I64" i="29" s="1"/>
  <c r="F13" i="18"/>
  <c r="F18" i="18"/>
  <c r="F16" i="18"/>
  <c r="F22" i="18"/>
  <c r="F48" i="18"/>
  <c r="F32" i="18"/>
  <c r="I112" i="18"/>
  <c r="K112" i="18" s="1"/>
  <c r="F47" i="18"/>
  <c r="F29" i="18"/>
  <c r="I72" i="18"/>
  <c r="K72" i="18" s="1"/>
  <c r="E43" i="18"/>
  <c r="F12" i="18"/>
  <c r="F26" i="18"/>
  <c r="F10" i="18"/>
  <c r="I9" i="18"/>
  <c r="K9" i="18" s="1"/>
  <c r="H43" i="18"/>
  <c r="G43" i="18"/>
  <c r="D43" i="18"/>
  <c r="C43" i="18"/>
  <c r="C50" i="18"/>
  <c r="H50" i="18"/>
  <c r="H39" i="30"/>
  <c r="D27" i="6"/>
  <c r="Q43" i="6"/>
  <c r="C15" i="19" s="1"/>
  <c r="F43" i="6"/>
  <c r="C20" i="17" s="1"/>
  <c r="M24" i="29"/>
  <c r="I42" i="29"/>
  <c r="I63" i="29" s="1"/>
  <c r="I28" i="29"/>
  <c r="I62" i="29" s="1"/>
  <c r="M42" i="29"/>
  <c r="M63" i="29" s="1"/>
  <c r="M26" i="29"/>
  <c r="D39" i="30"/>
  <c r="J50" i="18"/>
  <c r="I102" i="18"/>
  <c r="K102" i="18" s="1"/>
  <c r="K77" i="18"/>
  <c r="I25" i="18"/>
  <c r="K25" i="18" s="1"/>
  <c r="I106" i="18"/>
  <c r="K106" i="18" s="1"/>
  <c r="F72" i="18"/>
  <c r="F19" i="18"/>
  <c r="I111" i="18"/>
  <c r="K111" i="18" s="1"/>
  <c r="F82" i="18"/>
  <c r="I29" i="18"/>
  <c r="K29" i="18" s="1"/>
  <c r="I22" i="18"/>
  <c r="K22" i="18" s="1"/>
  <c r="I12" i="18"/>
  <c r="K12" i="18" s="1"/>
  <c r="I90" i="18"/>
  <c r="K90" i="18" s="1"/>
  <c r="I96" i="18"/>
  <c r="K96" i="18" s="1"/>
  <c r="I97" i="18"/>
  <c r="K97" i="18" s="1"/>
  <c r="F111" i="18"/>
  <c r="F81" i="18"/>
  <c r="I48" i="18"/>
  <c r="K48" i="18" s="1"/>
  <c r="I41" i="18"/>
  <c r="K41" i="18" s="1"/>
  <c r="I33" i="18"/>
  <c r="K33" i="18" s="1"/>
  <c r="I28" i="18"/>
  <c r="K28" i="18" s="1"/>
  <c r="I109" i="18"/>
  <c r="K109" i="18" s="1"/>
  <c r="I47" i="18"/>
  <c r="K47" i="18" s="1"/>
  <c r="F39" i="18"/>
  <c r="F42" i="18"/>
  <c r="I107" i="18"/>
  <c r="K107" i="18" s="1"/>
  <c r="F116" i="18"/>
  <c r="F41" i="18"/>
  <c r="F33" i="18"/>
  <c r="F28" i="18"/>
  <c r="F14" i="18"/>
  <c r="I46" i="18"/>
  <c r="K46" i="18" s="1"/>
  <c r="F115" i="18"/>
  <c r="F49" i="18"/>
  <c r="I88" i="18"/>
  <c r="K88" i="18" s="1"/>
  <c r="I81" i="18"/>
  <c r="K81" i="18" s="1"/>
  <c r="I13" i="18"/>
  <c r="K13" i="18" s="1"/>
  <c r="I82" i="18"/>
  <c r="K82" i="18" s="1"/>
  <c r="I92" i="18"/>
  <c r="K92" i="18" s="1"/>
  <c r="I42" i="18"/>
  <c r="K42" i="18" s="1"/>
  <c r="F10" i="16"/>
  <c r="D38" i="29"/>
  <c r="E12" i="14"/>
  <c r="G8" i="34" s="1"/>
  <c r="D10" i="32"/>
  <c r="E34" i="29"/>
  <c r="J31" i="29"/>
  <c r="E39" i="29"/>
  <c r="D35" i="29"/>
  <c r="D41" i="29"/>
  <c r="G7" i="15"/>
  <c r="H28" i="29"/>
  <c r="H62" i="29" s="1"/>
  <c r="D33" i="29"/>
  <c r="D32" i="29"/>
  <c r="D39" i="29"/>
  <c r="D37" i="29"/>
  <c r="F9" i="16"/>
  <c r="D18" i="29"/>
  <c r="D61" i="29" s="1"/>
  <c r="C70" i="29" s="1"/>
  <c r="D34" i="29"/>
  <c r="R205" i="2"/>
  <c r="AF169" i="2"/>
  <c r="D202" i="3"/>
  <c r="D179" i="3"/>
  <c r="D142" i="3"/>
  <c r="J38" i="29"/>
  <c r="AK169" i="2"/>
  <c r="AJ169" i="2"/>
  <c r="AI169" i="2"/>
  <c r="D170" i="3"/>
  <c r="Q203" i="3"/>
  <c r="D15" i="19" s="1"/>
  <c r="G203" i="3"/>
  <c r="L203" i="3"/>
  <c r="D16" i="17" s="1"/>
  <c r="J203" i="3"/>
  <c r="D15" i="17" s="1"/>
  <c r="I54" i="18"/>
  <c r="K54" i="18" s="1"/>
  <c r="I61" i="18"/>
  <c r="K61" i="18" s="1"/>
  <c r="D52" i="3"/>
  <c r="S150" i="2"/>
  <c r="T182" i="2"/>
  <c r="AI82" i="2"/>
  <c r="J36" i="29"/>
  <c r="J39" i="29"/>
  <c r="J41" i="29"/>
  <c r="N203" i="3"/>
  <c r="D19" i="17" s="1"/>
  <c r="D82" i="3"/>
  <c r="D71" i="3"/>
  <c r="I203" i="3"/>
  <c r="D14" i="17" s="1"/>
  <c r="M203" i="3"/>
  <c r="D17" i="19" s="1"/>
  <c r="K203" i="3"/>
  <c r="D14" i="19" s="1"/>
  <c r="H203" i="3"/>
  <c r="D13" i="19" s="1"/>
  <c r="P203" i="3"/>
  <c r="D18" i="17" s="1"/>
  <c r="E203" i="3"/>
  <c r="D18" i="19" s="1"/>
  <c r="D53" i="3"/>
  <c r="AF110" i="2"/>
  <c r="J35" i="29"/>
  <c r="J37" i="29"/>
  <c r="AJ110" i="2"/>
  <c r="K41" i="29"/>
  <c r="K39" i="29"/>
  <c r="K37" i="29"/>
  <c r="U206" i="2"/>
  <c r="AF181" i="2"/>
  <c r="T205" i="2"/>
  <c r="K33" i="29"/>
  <c r="N33" i="29" s="1"/>
  <c r="AH206" i="2"/>
  <c r="K35" i="29"/>
  <c r="F61" i="18"/>
  <c r="J40" i="29"/>
  <c r="N40" i="29" s="1"/>
  <c r="W82" i="2"/>
  <c r="AK110" i="2"/>
  <c r="K38" i="29"/>
  <c r="AI181" i="2"/>
  <c r="AJ141" i="2"/>
  <c r="AI110" i="2"/>
  <c r="B206" i="2"/>
  <c r="R206" i="2"/>
  <c r="E206" i="2"/>
  <c r="AK82" i="2"/>
  <c r="S142" i="2"/>
  <c r="AE141" i="2"/>
  <c r="AK141" i="2"/>
  <c r="AF141" i="2"/>
  <c r="F57" i="18"/>
  <c r="F58" i="18"/>
  <c r="C206" i="2"/>
  <c r="AI32" i="2"/>
  <c r="AF82" i="2"/>
  <c r="K34" i="29"/>
  <c r="P206" i="2"/>
  <c r="AE82" i="2"/>
  <c r="AG206" i="2"/>
  <c r="AJ181" i="2"/>
  <c r="AI141" i="2"/>
  <c r="AJ82" i="2"/>
  <c r="AJ149" i="2"/>
  <c r="AI149" i="2"/>
  <c r="K32" i="29"/>
  <c r="N32" i="29" s="1"/>
  <c r="F62" i="18"/>
  <c r="B203" i="3"/>
  <c r="F203" i="3"/>
  <c r="D20" i="17" s="1"/>
  <c r="C203" i="3"/>
  <c r="F40" i="29"/>
  <c r="I57" i="18"/>
  <c r="K57" i="18" s="1"/>
  <c r="R203" i="3"/>
  <c r="D17" i="17" s="1"/>
  <c r="F37" i="29"/>
  <c r="O203" i="3"/>
  <c r="D16" i="19" s="1"/>
  <c r="D72" i="3"/>
  <c r="S178" i="3"/>
  <c r="D83" i="3"/>
  <c r="I58" i="18"/>
  <c r="K58" i="18" s="1"/>
  <c r="I53" i="18"/>
  <c r="I62" i="18"/>
  <c r="K62" i="18" s="1"/>
  <c r="S33" i="2"/>
  <c r="S206" i="2"/>
  <c r="D206" i="2"/>
  <c r="K36" i="29"/>
  <c r="T206" i="2"/>
  <c r="D21" i="19" s="1"/>
  <c r="V206" i="2"/>
  <c r="D23" i="17" s="1"/>
  <c r="E7" i="27" s="1"/>
  <c r="W181" i="2"/>
  <c r="AK181" i="2"/>
  <c r="AE181" i="2"/>
  <c r="AF149" i="2"/>
  <c r="AF32" i="2"/>
  <c r="F54" i="18"/>
  <c r="AJ32" i="2"/>
  <c r="P136" i="1"/>
  <c r="AB136" i="2" s="1"/>
  <c r="P175" i="1"/>
  <c r="AB175" i="2" s="1"/>
  <c r="AB152" i="2"/>
  <c r="AB125" i="2"/>
  <c r="AB130" i="2"/>
  <c r="P134" i="1"/>
  <c r="AB134" i="2" s="1"/>
  <c r="AB127" i="2"/>
  <c r="P55" i="1"/>
  <c r="AB55" i="2" s="1"/>
  <c r="AB71" i="2" s="1"/>
  <c r="AB123" i="2"/>
  <c r="AD145" i="2"/>
  <c r="AB129" i="2"/>
  <c r="P138" i="1"/>
  <c r="AB138" i="2" s="1"/>
  <c r="AD116" i="2"/>
  <c r="P137" i="1"/>
  <c r="AB137" i="2" s="1"/>
  <c r="AD118" i="2"/>
  <c r="P133" i="1"/>
  <c r="AB133" i="2" s="1"/>
  <c r="AD144" i="2"/>
  <c r="P131" i="1"/>
  <c r="AB131" i="2" s="1"/>
  <c r="AB153" i="2"/>
  <c r="AD81" i="2"/>
  <c r="C203" i="1"/>
  <c r="C10" i="14" s="1"/>
  <c r="C8" i="32" s="1"/>
  <c r="O203" i="1"/>
  <c r="D9" i="17" s="1"/>
  <c r="AD146" i="2"/>
  <c r="AD85" i="2"/>
  <c r="P36" i="1"/>
  <c r="AB36" i="2" s="1"/>
  <c r="P135" i="1"/>
  <c r="AB135" i="2" s="1"/>
  <c r="AD184" i="2"/>
  <c r="AD147" i="2"/>
  <c r="P35" i="1"/>
  <c r="AB35" i="2" s="1"/>
  <c r="AD75" i="2"/>
  <c r="Q201" i="1"/>
  <c r="AB88" i="2"/>
  <c r="P90" i="1"/>
  <c r="AB90" i="2" s="1"/>
  <c r="P81" i="1"/>
  <c r="AB78" i="2" s="1"/>
  <c r="R52" i="1"/>
  <c r="Q52" i="1"/>
  <c r="P18" i="1"/>
  <c r="AB18" i="2" s="1"/>
  <c r="P86" i="1"/>
  <c r="AB86" i="2" s="1"/>
  <c r="AB126" i="2"/>
  <c r="AB124" i="2"/>
  <c r="AC184" i="2"/>
  <c r="AC204" i="2" s="1"/>
  <c r="P91" i="1"/>
  <c r="AB91" i="2" s="1"/>
  <c r="P76" i="1"/>
  <c r="AB76" i="2" s="1"/>
  <c r="AC181" i="2"/>
  <c r="P132" i="1"/>
  <c r="AB132" i="2" s="1"/>
  <c r="P139" i="1"/>
  <c r="AB139" i="2" s="1"/>
  <c r="R178" i="1"/>
  <c r="AB79" i="2"/>
  <c r="P22" i="1"/>
  <c r="AB22" i="2" s="1"/>
  <c r="AD80" i="2"/>
  <c r="AB75" i="2"/>
  <c r="Q82" i="1"/>
  <c r="Q178" i="1"/>
  <c r="C33" i="29"/>
  <c r="C42" i="29" s="1"/>
  <c r="C63" i="29" s="1"/>
  <c r="AB77" i="2"/>
  <c r="AD176" i="2"/>
  <c r="P10" i="1"/>
  <c r="AB10" i="2" s="1"/>
  <c r="AC149" i="2"/>
  <c r="R71" i="1"/>
  <c r="Q71" i="1"/>
  <c r="R32" i="1"/>
  <c r="E203" i="1"/>
  <c r="D11" i="17" s="1"/>
  <c r="I203" i="1"/>
  <c r="D12" i="17" s="1"/>
  <c r="M203" i="1"/>
  <c r="D8" i="17" s="1"/>
  <c r="R201" i="1"/>
  <c r="AD174" i="2"/>
  <c r="AD152" i="2"/>
  <c r="P172" i="1"/>
  <c r="R82" i="1"/>
  <c r="F203" i="1"/>
  <c r="J203" i="1"/>
  <c r="L203" i="1"/>
  <c r="D8" i="19" s="1"/>
  <c r="D203" i="1"/>
  <c r="H203" i="1"/>
  <c r="N203" i="1"/>
  <c r="D9" i="19" s="1"/>
  <c r="G203" i="1"/>
  <c r="K203" i="1"/>
  <c r="Q32" i="1"/>
  <c r="N12" i="14"/>
  <c r="K16" i="38" s="1"/>
  <c r="L18" i="29"/>
  <c r="L61" i="29" s="1"/>
  <c r="I10" i="32"/>
  <c r="G28" i="15"/>
  <c r="F10" i="27"/>
  <c r="G11" i="15"/>
  <c r="G9" i="15"/>
  <c r="J10" i="32"/>
  <c r="N58" i="13"/>
  <c r="H17" i="15"/>
  <c r="G16" i="15"/>
  <c r="I28" i="21" s="1"/>
  <c r="J28" i="21" s="1"/>
  <c r="G18" i="15"/>
  <c r="D56" i="29"/>
  <c r="D64" i="29" s="1"/>
  <c r="C73" i="29" s="1"/>
  <c r="D40" i="29"/>
  <c r="F46" i="29"/>
  <c r="D28" i="29"/>
  <c r="D62" i="29" s="1"/>
  <c r="F45" i="29"/>
  <c r="E28" i="29"/>
  <c r="E62" i="29" s="1"/>
  <c r="N46" i="29"/>
  <c r="L45" i="29"/>
  <c r="L56" i="29" s="1"/>
  <c r="L64" i="29" s="1"/>
  <c r="C60" i="29"/>
  <c r="G60" i="29" s="1"/>
  <c r="K60" i="29" s="1"/>
  <c r="N60" i="29" s="1"/>
  <c r="I116" i="18"/>
  <c r="K116" i="18" s="1"/>
  <c r="I115" i="18"/>
  <c r="K115" i="18" s="1"/>
  <c r="I145" i="12"/>
  <c r="D145" i="12"/>
  <c r="I83" i="18"/>
  <c r="K83" i="18" s="1"/>
  <c r="I91" i="18"/>
  <c r="K91" i="18" s="1"/>
  <c r="G52" i="29"/>
  <c r="I75" i="18"/>
  <c r="K75" i="18" s="1"/>
  <c r="G50" i="29"/>
  <c r="D27" i="12"/>
  <c r="F100" i="18"/>
  <c r="S36" i="11"/>
  <c r="J51" i="29"/>
  <c r="AN140" i="11"/>
  <c r="J49" i="29"/>
  <c r="AG151" i="11"/>
  <c r="AG146" i="11"/>
  <c r="AG147" i="11" s="1"/>
  <c r="AJ36" i="11"/>
  <c r="W40" i="11"/>
  <c r="S28" i="11"/>
  <c r="AM140" i="11"/>
  <c r="AF27" i="11"/>
  <c r="AL27" i="11"/>
  <c r="AG40" i="11"/>
  <c r="R147" i="11"/>
  <c r="F91" i="18"/>
  <c r="AE40" i="11"/>
  <c r="AL146" i="11"/>
  <c r="AG36" i="11"/>
  <c r="AF40" i="11"/>
  <c r="X41" i="11"/>
  <c r="S151" i="11"/>
  <c r="F106" i="18"/>
  <c r="F75" i="18"/>
  <c r="X186" i="11"/>
  <c r="AJ151" i="11"/>
  <c r="J54" i="29"/>
  <c r="B75" i="18"/>
  <c r="K50" i="29"/>
  <c r="N50" i="29" s="1"/>
  <c r="J52" i="29"/>
  <c r="AJ27" i="11"/>
  <c r="K53" i="29"/>
  <c r="N53" i="29" s="1"/>
  <c r="F77" i="18"/>
  <c r="AK27" i="11"/>
  <c r="AL40" i="11"/>
  <c r="R151" i="11"/>
  <c r="X151" i="11"/>
  <c r="AG27" i="11"/>
  <c r="X28" i="11"/>
  <c r="F90" i="18"/>
  <c r="AK146" i="11"/>
  <c r="F109" i="18"/>
  <c r="F112" i="18"/>
  <c r="F80" i="18"/>
  <c r="K55" i="29"/>
  <c r="F113" i="18"/>
  <c r="B109" i="18"/>
  <c r="J55" i="29"/>
  <c r="F107" i="18"/>
  <c r="W146" i="11"/>
  <c r="AQ146" i="11" s="1"/>
  <c r="X140" i="11"/>
  <c r="AK139" i="11"/>
  <c r="F85" i="18"/>
  <c r="F96" i="18"/>
  <c r="F102" i="18"/>
  <c r="AM139" i="11"/>
  <c r="W139" i="11"/>
  <c r="AQ139" i="11" s="1"/>
  <c r="AF139" i="11"/>
  <c r="F83" i="18"/>
  <c r="F88" i="18"/>
  <c r="F97" i="18"/>
  <c r="F71" i="18"/>
  <c r="AE69" i="11"/>
  <c r="AE62" i="11"/>
  <c r="AE58" i="11"/>
  <c r="AE94" i="11"/>
  <c r="S171" i="10"/>
  <c r="AD172" i="11" s="1"/>
  <c r="S81" i="10"/>
  <c r="AD82" i="11" s="1"/>
  <c r="S57" i="10"/>
  <c r="AD58" i="11" s="1"/>
  <c r="S49" i="10"/>
  <c r="AD50" i="11" s="1"/>
  <c r="R10" i="10"/>
  <c r="AC11" i="11" s="1"/>
  <c r="AC12" i="11" s="1"/>
  <c r="M150" i="10"/>
  <c r="AE172" i="11"/>
  <c r="AE54" i="11"/>
  <c r="AE82" i="11"/>
  <c r="AE22" i="11"/>
  <c r="AE167" i="11"/>
  <c r="AE106" i="11"/>
  <c r="S166" i="10"/>
  <c r="AD167" i="11" s="1"/>
  <c r="S117" i="10"/>
  <c r="AD118" i="11" s="1"/>
  <c r="S100" i="10"/>
  <c r="AD101" i="11" s="1"/>
  <c r="S93" i="10"/>
  <c r="AD94" i="11" s="1"/>
  <c r="S85" i="10"/>
  <c r="AD86" i="11" s="1"/>
  <c r="S61" i="10"/>
  <c r="AD62" i="11" s="1"/>
  <c r="M185" i="10"/>
  <c r="AE118" i="11"/>
  <c r="AE113" i="11"/>
  <c r="AE149" i="11"/>
  <c r="AE150" i="11" s="1"/>
  <c r="AE101" i="11"/>
  <c r="AE74" i="11"/>
  <c r="AE157" i="11"/>
  <c r="S68" i="10"/>
  <c r="AD69" i="11" s="1"/>
  <c r="S53" i="10"/>
  <c r="AD54" i="11" s="1"/>
  <c r="R16" i="10"/>
  <c r="AC18" i="11" s="1"/>
  <c r="AE170" i="11"/>
  <c r="S156" i="10"/>
  <c r="AD157" i="11" s="1"/>
  <c r="AD165" i="11"/>
  <c r="AE165" i="11"/>
  <c r="AE184" i="11"/>
  <c r="F185" i="10"/>
  <c r="AE161" i="11"/>
  <c r="S175" i="10"/>
  <c r="AD176" i="11" s="1"/>
  <c r="S148" i="10"/>
  <c r="G186" i="10"/>
  <c r="E11" i="17" s="1"/>
  <c r="T149" i="10"/>
  <c r="AC149" i="11"/>
  <c r="AC150" i="11" s="1"/>
  <c r="S142" i="10"/>
  <c r="AD143" i="11" s="1"/>
  <c r="AE143" i="11"/>
  <c r="AE88" i="11"/>
  <c r="AE57" i="11"/>
  <c r="AE114" i="11"/>
  <c r="AE132" i="11"/>
  <c r="T138" i="10"/>
  <c r="S131" i="10"/>
  <c r="AD132" i="11" s="1"/>
  <c r="L186" i="10"/>
  <c r="AE67" i="11"/>
  <c r="AE110" i="11"/>
  <c r="S135" i="10"/>
  <c r="AD136" i="11" s="1"/>
  <c r="S122" i="10"/>
  <c r="AD123" i="11" s="1"/>
  <c r="S109" i="10"/>
  <c r="AD110" i="11" s="1"/>
  <c r="S98" i="10"/>
  <c r="AD99" i="11" s="1"/>
  <c r="S87" i="10"/>
  <c r="AD88" i="11" s="1"/>
  <c r="S74" i="10"/>
  <c r="AD75" i="11" s="1"/>
  <c r="S63" i="10"/>
  <c r="AD64" i="11" s="1"/>
  <c r="S52" i="10"/>
  <c r="AD53" i="11" s="1"/>
  <c r="S42" i="10"/>
  <c r="AD43" i="11" s="1"/>
  <c r="AE99" i="11"/>
  <c r="AE92" i="11"/>
  <c r="AE75" i="11"/>
  <c r="AE102" i="11"/>
  <c r="AE64" i="11"/>
  <c r="AE128" i="11"/>
  <c r="S127" i="10"/>
  <c r="AD128" i="11" s="1"/>
  <c r="S113" i="10"/>
  <c r="AD114" i="11" s="1"/>
  <c r="S101" i="10"/>
  <c r="AD102" i="11" s="1"/>
  <c r="S91" i="10"/>
  <c r="AD92" i="11" s="1"/>
  <c r="S78" i="10"/>
  <c r="AD79" i="11" s="1"/>
  <c r="S66" i="10"/>
  <c r="AD67" i="11" s="1"/>
  <c r="S56" i="10"/>
  <c r="AD57" i="11" s="1"/>
  <c r="S45" i="10"/>
  <c r="AD46" i="11" s="1"/>
  <c r="C56" i="29"/>
  <c r="C64" i="29" s="1"/>
  <c r="P186" i="10"/>
  <c r="E9" i="19" s="1"/>
  <c r="AC30" i="11"/>
  <c r="AC35" i="11" s="1"/>
  <c r="AE30" i="11"/>
  <c r="AE35" i="11" s="1"/>
  <c r="T34" i="10"/>
  <c r="S29" i="10"/>
  <c r="AD18" i="11"/>
  <c r="T26" i="10"/>
  <c r="O186" i="10"/>
  <c r="E8" i="17" s="1"/>
  <c r="K186" i="10"/>
  <c r="E12" i="17" s="1"/>
  <c r="AE20" i="11"/>
  <c r="AE18" i="11"/>
  <c r="AE25" i="11"/>
  <c r="Q186" i="10"/>
  <c r="E9" i="17" s="1"/>
  <c r="AE16" i="11"/>
  <c r="AE23" i="11"/>
  <c r="H186" i="10"/>
  <c r="S19" i="10"/>
  <c r="AD20" i="11" s="1"/>
  <c r="M186" i="10"/>
  <c r="N186" i="10"/>
  <c r="E8" i="19" s="1"/>
  <c r="I39" i="18"/>
  <c r="K39" i="18" s="1"/>
  <c r="I19" i="18"/>
  <c r="K19" i="18" s="1"/>
  <c r="I20" i="18"/>
  <c r="K20" i="18" s="1"/>
  <c r="I36" i="18"/>
  <c r="I23" i="18"/>
  <c r="K23" i="18" s="1"/>
  <c r="I18" i="18"/>
  <c r="K18" i="18" s="1"/>
  <c r="I24" i="18"/>
  <c r="K24" i="18" s="1"/>
  <c r="I31" i="18"/>
  <c r="K31" i="18" s="1"/>
  <c r="I34" i="18"/>
  <c r="K34" i="18" s="1"/>
  <c r="I11" i="18"/>
  <c r="K11" i="18" s="1"/>
  <c r="E59" i="9"/>
  <c r="I38" i="18"/>
  <c r="K38" i="18" s="1"/>
  <c r="G81" i="9"/>
  <c r="B18" i="19" s="1"/>
  <c r="Q81" i="9"/>
  <c r="B17" i="19" s="1"/>
  <c r="I35" i="18"/>
  <c r="K35" i="18" s="1"/>
  <c r="I17" i="18"/>
  <c r="K17" i="18" s="1"/>
  <c r="E49" i="9"/>
  <c r="G18" i="29"/>
  <c r="G61" i="29" s="1"/>
  <c r="U81" i="9"/>
  <c r="B15" i="19" s="1"/>
  <c r="I32" i="18"/>
  <c r="K32" i="18" s="1"/>
  <c r="N81" i="9"/>
  <c r="B15" i="17" s="1"/>
  <c r="K81" i="9"/>
  <c r="B12" i="19" s="1"/>
  <c r="I26" i="18"/>
  <c r="K26" i="18" s="1"/>
  <c r="E41" i="9"/>
  <c r="V81" i="9"/>
  <c r="B17" i="17" s="1"/>
  <c r="R81" i="9"/>
  <c r="B19" i="17" s="1"/>
  <c r="L81" i="9"/>
  <c r="B13" i="19" s="1"/>
  <c r="E32" i="9"/>
  <c r="H81" i="9"/>
  <c r="B20" i="17" s="1"/>
  <c r="M81" i="9"/>
  <c r="B14" i="17" s="1"/>
  <c r="E26" i="9"/>
  <c r="F18" i="29"/>
  <c r="F61" i="29" s="1"/>
  <c r="I15" i="18"/>
  <c r="K15" i="18" s="1"/>
  <c r="I10" i="18"/>
  <c r="K10" i="18" s="1"/>
  <c r="I30" i="18"/>
  <c r="K30" i="18" s="1"/>
  <c r="D81" i="9"/>
  <c r="M21" i="9"/>
  <c r="F38" i="18"/>
  <c r="B23" i="17"/>
  <c r="E5" i="27" s="1"/>
  <c r="F24" i="18"/>
  <c r="F30" i="18"/>
  <c r="J10" i="29"/>
  <c r="N10" i="29" s="1"/>
  <c r="J15" i="29"/>
  <c r="B21" i="19"/>
  <c r="C5" i="30" s="1"/>
  <c r="F9" i="18"/>
  <c r="R79" i="7"/>
  <c r="AB79" i="40" s="1"/>
  <c r="S80" i="7"/>
  <c r="R77" i="7"/>
  <c r="AB77" i="40" s="1"/>
  <c r="R71" i="7"/>
  <c r="AB71" i="40" s="1"/>
  <c r="Q67" i="7"/>
  <c r="AA67" i="40" s="1"/>
  <c r="R72" i="7"/>
  <c r="AB72" i="40" s="1"/>
  <c r="Q72" i="7"/>
  <c r="AA72" i="40" s="1"/>
  <c r="Q58" i="7"/>
  <c r="AA58" i="40" s="1"/>
  <c r="R68" i="7"/>
  <c r="AB68" i="40" s="1"/>
  <c r="R10" i="7"/>
  <c r="AB10" i="40" s="1"/>
  <c r="Q54" i="7"/>
  <c r="AA54" i="40" s="1"/>
  <c r="Q19" i="7"/>
  <c r="AA19" i="40" s="1"/>
  <c r="R58" i="7"/>
  <c r="AB58" i="40" s="1"/>
  <c r="Q71" i="7"/>
  <c r="AA71" i="40" s="1"/>
  <c r="S64" i="7"/>
  <c r="Q63" i="7"/>
  <c r="AA63" i="40" s="1"/>
  <c r="Q55" i="7"/>
  <c r="Q53" i="7"/>
  <c r="AA53" i="40" s="1"/>
  <c r="H81" i="7"/>
  <c r="R45" i="7"/>
  <c r="AB45" i="40" s="1"/>
  <c r="R41" i="7"/>
  <c r="Q35" i="7"/>
  <c r="AA35" i="40" s="1"/>
  <c r="Q30" i="7"/>
  <c r="AA30" i="40" s="1"/>
  <c r="R30" i="7"/>
  <c r="AB30" i="40" s="1"/>
  <c r="S32" i="7"/>
  <c r="R24" i="7"/>
  <c r="R26" i="7" s="1"/>
  <c r="Q11" i="7"/>
  <c r="AA11" i="40" s="1"/>
  <c r="F81" i="7"/>
  <c r="B11" i="17" s="1"/>
  <c r="N81" i="7"/>
  <c r="B8" i="17" s="1"/>
  <c r="J81" i="7"/>
  <c r="B12" i="17" s="1"/>
  <c r="R15" i="7"/>
  <c r="AB15" i="40" s="1"/>
  <c r="S20" i="7"/>
  <c r="G81" i="7"/>
  <c r="O81" i="7"/>
  <c r="B9" i="19" s="1"/>
  <c r="E81" i="7"/>
  <c r="M81" i="7"/>
  <c r="B8" i="19" s="1"/>
  <c r="C81" i="7"/>
  <c r="L81" i="7"/>
  <c r="P81" i="7"/>
  <c r="B9" i="17" s="1"/>
  <c r="K81" i="7"/>
  <c r="S41" i="7"/>
  <c r="Q38" i="7"/>
  <c r="AA38" i="40" s="1"/>
  <c r="S59" i="7"/>
  <c r="R67" i="7"/>
  <c r="AB67" i="40" s="1"/>
  <c r="R52" i="7"/>
  <c r="AB52" i="40" s="1"/>
  <c r="Q48" i="7"/>
  <c r="AA48" i="40" s="1"/>
  <c r="Q52" i="7"/>
  <c r="AA52" i="40" s="1"/>
  <c r="Q78" i="7"/>
  <c r="AA78" i="40" s="1"/>
  <c r="Q56" i="7"/>
  <c r="Q31" i="7"/>
  <c r="AA31" i="40" s="1"/>
  <c r="D81" i="7"/>
  <c r="R48" i="7"/>
  <c r="AB48" i="40" s="1"/>
  <c r="Q77" i="7"/>
  <c r="AA77" i="40" s="1"/>
  <c r="Q26" i="7"/>
  <c r="Q18" i="7"/>
  <c r="AA18" i="40" s="1"/>
  <c r="R62" i="7"/>
  <c r="AB62" i="40" s="1"/>
  <c r="S49" i="7"/>
  <c r="Q62" i="7"/>
  <c r="AA62" i="40" s="1"/>
  <c r="S26" i="7"/>
  <c r="R16" i="7"/>
  <c r="AB16" i="40" s="1"/>
  <c r="B18" i="29"/>
  <c r="B61" i="29" s="1"/>
  <c r="C18" i="29"/>
  <c r="C61" i="29" s="1"/>
  <c r="I49" i="18"/>
  <c r="K49" i="18" s="1"/>
  <c r="J43" i="6"/>
  <c r="C15" i="17" s="1"/>
  <c r="R43" i="6"/>
  <c r="C17" i="17" s="1"/>
  <c r="K43" i="6"/>
  <c r="C14" i="19" s="1"/>
  <c r="I43" i="6"/>
  <c r="C14" i="17" s="1"/>
  <c r="M43" i="6"/>
  <c r="C17" i="19" s="1"/>
  <c r="B43" i="6"/>
  <c r="N43" i="6"/>
  <c r="C19" i="17" s="1"/>
  <c r="E43" i="6"/>
  <c r="C18" i="19" s="1"/>
  <c r="G50" i="18"/>
  <c r="G28" i="29"/>
  <c r="G62" i="29" s="1"/>
  <c r="C43" i="6"/>
  <c r="AD42" i="5"/>
  <c r="C43" i="5"/>
  <c r="AJ42" i="5"/>
  <c r="AJ43" i="5" s="1"/>
  <c r="J22" i="29"/>
  <c r="E43" i="5"/>
  <c r="B43" i="5"/>
  <c r="F43" i="5"/>
  <c r="J43" i="5"/>
  <c r="AI33" i="5"/>
  <c r="W43" i="5"/>
  <c r="U43" i="5"/>
  <c r="C23" i="17" s="1"/>
  <c r="E8" i="30" s="1"/>
  <c r="C4" i="36"/>
  <c r="D4" i="36" s="1"/>
  <c r="I43" i="5"/>
  <c r="M43" i="5"/>
  <c r="AD33" i="5"/>
  <c r="AI27" i="5"/>
  <c r="Y43" i="5"/>
  <c r="X28" i="5"/>
  <c r="J25" i="29"/>
  <c r="S43" i="5"/>
  <c r="C21" i="19" s="1"/>
  <c r="C8" i="27" s="1"/>
  <c r="AD28" i="5"/>
  <c r="B50" i="18"/>
  <c r="Z43" i="5"/>
  <c r="F46" i="18"/>
  <c r="E50" i="18"/>
  <c r="N43" i="5"/>
  <c r="F45" i="18"/>
  <c r="C5" i="36"/>
  <c r="T12" i="5"/>
  <c r="T43" i="5"/>
  <c r="D50" i="18"/>
  <c r="R43" i="5"/>
  <c r="AF43" i="5"/>
  <c r="AB37" i="5"/>
  <c r="AA40" i="5"/>
  <c r="AC41" i="5"/>
  <c r="AC42" i="5" s="1"/>
  <c r="I43" i="4"/>
  <c r="AC27" i="5"/>
  <c r="AB27" i="5"/>
  <c r="D43" i="4"/>
  <c r="E44" i="4" s="1"/>
  <c r="T11" i="4"/>
  <c r="T43" i="4" s="1"/>
  <c r="AC10" i="5"/>
  <c r="AC11" i="5" s="1"/>
  <c r="O10" i="32"/>
  <c r="E10" i="32"/>
  <c r="N10" i="32"/>
  <c r="BL12" i="31"/>
  <c r="CH12" i="31"/>
  <c r="IV12" i="31"/>
  <c r="XP12" i="31"/>
  <c r="ALO12" i="31"/>
  <c r="AZH12" i="31"/>
  <c r="BNB12" i="31"/>
  <c r="CAZ12" i="31"/>
  <c r="COT12" i="31"/>
  <c r="DCR12" i="31"/>
  <c r="DPV12" i="31"/>
  <c r="GE12" i="31"/>
  <c r="GP12" i="31"/>
  <c r="GU12" i="31"/>
  <c r="MY12" i="31"/>
  <c r="AAX12" i="31"/>
  <c r="APB12" i="31"/>
  <c r="BCU12" i="31"/>
  <c r="BQN12" i="31"/>
  <c r="CEM12" i="31"/>
  <c r="CSF12" i="31"/>
  <c r="DFZ12" i="31"/>
  <c r="ET12" i="31"/>
  <c r="FO12" i="31"/>
  <c r="LN12" i="31"/>
  <c r="QQ12" i="31"/>
  <c r="AEJ12" i="31"/>
  <c r="ASN12" i="31"/>
  <c r="BGH12" i="31"/>
  <c r="BUA12" i="31"/>
  <c r="CHZ12" i="31"/>
  <c r="CVS12" i="31"/>
  <c r="DJG12" i="31"/>
  <c r="DWJ12" i="31"/>
  <c r="MI12" i="31"/>
  <c r="NO12" i="31"/>
  <c r="NT12" i="31"/>
  <c r="QA12" i="31"/>
  <c r="RG12" i="31"/>
  <c r="RL12" i="31"/>
  <c r="TN12" i="31"/>
  <c r="UN12" i="31"/>
  <c r="UT12" i="31"/>
  <c r="WZ12" i="31"/>
  <c r="YA12" i="31"/>
  <c r="YF12" i="31"/>
  <c r="AAH12" i="31"/>
  <c r="ABN12" i="31"/>
  <c r="ABS12" i="31"/>
  <c r="ADT12" i="31"/>
  <c r="AEU12" i="31"/>
  <c r="AFF12" i="31"/>
  <c r="AHL12" i="31"/>
  <c r="AIM12" i="31"/>
  <c r="AIR12" i="31"/>
  <c r="AKY12" i="31"/>
  <c r="ALZ12" i="31"/>
  <c r="AME12" i="31"/>
  <c r="AOL12" i="31"/>
  <c r="APL12" i="31"/>
  <c r="APR12" i="31"/>
  <c r="ARX12" i="31"/>
  <c r="ASY12" i="31"/>
  <c r="ATD12" i="31"/>
  <c r="AVK12" i="31"/>
  <c r="AWL12" i="31"/>
  <c r="AWQ12" i="31"/>
  <c r="AYR12" i="31"/>
  <c r="AZS12" i="31"/>
  <c r="BAD12" i="31"/>
  <c r="BCE12" i="31"/>
  <c r="BDF12" i="31"/>
  <c r="BDK12" i="31"/>
  <c r="BFR12" i="31"/>
  <c r="BGR12" i="31"/>
  <c r="BGX12" i="31"/>
  <c r="BIY12" i="31"/>
  <c r="BJZ12" i="31"/>
  <c r="BKJ12" i="31"/>
  <c r="BML12" i="31"/>
  <c r="BNR12" i="31"/>
  <c r="BNW12" i="31"/>
  <c r="BPX12" i="31"/>
  <c r="BQY12" i="31"/>
  <c r="BRD12" i="31"/>
  <c r="BTK12" i="31"/>
  <c r="BUL12" i="31"/>
  <c r="BUQ12" i="31"/>
  <c r="BWR12" i="31"/>
  <c r="BXX12" i="31"/>
  <c r="BYD12" i="31"/>
  <c r="CAE12" i="31"/>
  <c r="CBK12" i="31"/>
  <c r="CBP12" i="31"/>
  <c r="CDW12" i="31"/>
  <c r="CEX12" i="31"/>
  <c r="CFC12" i="31"/>
  <c r="CHJ12" i="31"/>
  <c r="CIJ12" i="31"/>
  <c r="CIU12" i="31"/>
  <c r="CKV12" i="31"/>
  <c r="CLW12" i="31"/>
  <c r="CMB12" i="31"/>
  <c r="COD12" i="31"/>
  <c r="CPD12" i="31"/>
  <c r="CPJ12" i="31"/>
  <c r="CRK12" i="31"/>
  <c r="CSQ12" i="31"/>
  <c r="CSV12" i="31"/>
  <c r="CUX12" i="31"/>
  <c r="CWD12" i="31"/>
  <c r="CWI12" i="31"/>
  <c r="CYJ12" i="31"/>
  <c r="CZV12" i="31"/>
  <c r="DAA12" i="31"/>
  <c r="DCB12" i="31"/>
  <c r="DDC12" i="31"/>
  <c r="DDH12" i="31"/>
  <c r="DFJ12" i="31"/>
  <c r="DGJ12" i="31"/>
  <c r="DGP12" i="31"/>
  <c r="DIQ12" i="31"/>
  <c r="DJR12" i="31"/>
  <c r="DJW12" i="31"/>
  <c r="DLX12" i="31"/>
  <c r="DMY12" i="31"/>
  <c r="DND12" i="31"/>
  <c r="DPF12" i="31"/>
  <c r="DQF12" i="31"/>
  <c r="DQL12" i="31"/>
  <c r="DSM12" i="31"/>
  <c r="DTN12" i="31"/>
  <c r="DTS12" i="31"/>
  <c r="DVT12" i="31"/>
  <c r="DWU12" i="31"/>
  <c r="DWZ12" i="31"/>
  <c r="DZB12" i="31"/>
  <c r="DZW12" i="31"/>
  <c r="EAX12" i="31"/>
  <c r="EBC12" i="31"/>
  <c r="EJN12" i="31"/>
  <c r="EJX12" i="31"/>
  <c r="EKD12" i="31"/>
  <c r="EME12" i="31"/>
  <c r="EMZ12" i="31"/>
  <c r="EOA12" i="31"/>
  <c r="EOF12" i="31"/>
  <c r="EWV12" i="31"/>
  <c r="EXG12" i="31"/>
  <c r="EXL12" i="31"/>
  <c r="EZN12" i="31"/>
  <c r="FAI12" i="31"/>
  <c r="FBJ12" i="31"/>
  <c r="FBO12" i="31"/>
  <c r="FJZ12" i="31"/>
  <c r="FKJ12" i="31"/>
  <c r="FKP12" i="31"/>
  <c r="FMQ12" i="31"/>
  <c r="FNL12" i="31"/>
  <c r="GON12" i="31"/>
  <c r="HBR12" i="31"/>
  <c r="HOU12" i="31"/>
  <c r="ICD12" i="31"/>
  <c r="IPG12" i="31"/>
  <c r="AV12" i="31"/>
  <c r="BB12" i="31"/>
  <c r="DC12" i="31"/>
  <c r="ED12" i="31"/>
  <c r="EI12" i="31"/>
  <c r="GJ12" i="31"/>
  <c r="HK12" i="31"/>
  <c r="HP12" i="31"/>
  <c r="JR12" i="31"/>
  <c r="KX12" i="31"/>
  <c r="LC12" i="31"/>
  <c r="NJ12" i="31"/>
  <c r="OJ12" i="31"/>
  <c r="OP12" i="31"/>
  <c r="QV12" i="31"/>
  <c r="SB12" i="31"/>
  <c r="SH12" i="31"/>
  <c r="UI12" i="31"/>
  <c r="VO12" i="31"/>
  <c r="VT12" i="31"/>
  <c r="XV12" i="31"/>
  <c r="YV12" i="31"/>
  <c r="ZB12" i="31"/>
  <c r="ABC12" i="31"/>
  <c r="ACI12" i="31"/>
  <c r="ACN12" i="31"/>
  <c r="AEP12" i="31"/>
  <c r="AFV12" i="31"/>
  <c r="AGA12" i="31"/>
  <c r="AIH12" i="31"/>
  <c r="AJH12" i="31"/>
  <c r="AJN12" i="31"/>
  <c r="ALT12" i="31"/>
  <c r="AMU12" i="31"/>
  <c r="AMZ12" i="31"/>
  <c r="APG12" i="31"/>
  <c r="AQH12" i="31"/>
  <c r="AQM12" i="31"/>
  <c r="AST12" i="31"/>
  <c r="ATT12" i="31"/>
  <c r="ATZ12" i="31"/>
  <c r="AWF12" i="31"/>
  <c r="AXG12" i="31"/>
  <c r="AXL12" i="31"/>
  <c r="AZN12" i="31"/>
  <c r="BAT12" i="31"/>
  <c r="BAY12" i="31"/>
  <c r="BCZ12" i="31"/>
  <c r="BEA12" i="31"/>
  <c r="BEF12" i="31"/>
  <c r="BGM12" i="31"/>
  <c r="BHN12" i="31"/>
  <c r="BHS12" i="31"/>
  <c r="BJT12" i="31"/>
  <c r="BKZ12" i="31"/>
  <c r="BLF12" i="31"/>
  <c r="BNG12" i="31"/>
  <c r="BOM12" i="31"/>
  <c r="BOR12" i="31"/>
  <c r="BQT12" i="31"/>
  <c r="BRT12" i="31"/>
  <c r="BRZ12" i="31"/>
  <c r="BUF12" i="31"/>
  <c r="BVG12" i="31"/>
  <c r="BVL12" i="31"/>
  <c r="BXS12" i="31"/>
  <c r="BYT12" i="31"/>
  <c r="BYY12" i="31"/>
  <c r="CBF12" i="31"/>
  <c r="CCF12" i="31"/>
  <c r="CCL12" i="31"/>
  <c r="CER12" i="31"/>
  <c r="CFX12" i="31"/>
  <c r="CGD12" i="31"/>
  <c r="CIE12" i="31"/>
  <c r="CJK12" i="31"/>
  <c r="CJP12" i="31"/>
  <c r="CLR12" i="31"/>
  <c r="CMR12" i="31"/>
  <c r="CMX12" i="31"/>
  <c r="COY12" i="31"/>
  <c r="CPZ12" i="31"/>
  <c r="CQE12" i="31"/>
  <c r="CSL12" i="31"/>
  <c r="CTL12" i="31"/>
  <c r="CTR12" i="31"/>
  <c r="CVX12" i="31"/>
  <c r="CWY12" i="31"/>
  <c r="CXD12" i="31"/>
  <c r="CZP12" i="31"/>
  <c r="DAQ12" i="31"/>
  <c r="DAV12" i="31"/>
  <c r="DCX12" i="31"/>
  <c r="DDX12" i="31"/>
  <c r="DED12" i="31"/>
  <c r="DGE12" i="31"/>
  <c r="DHF12" i="31"/>
  <c r="DHK12" i="31"/>
  <c r="DJL12" i="31"/>
  <c r="DKM12" i="31"/>
  <c r="DKR12" i="31"/>
  <c r="DMT12" i="31"/>
  <c r="DNT12" i="31"/>
  <c r="DNZ12" i="31"/>
  <c r="DQA12" i="31"/>
  <c r="DRB12" i="31"/>
  <c r="DRG12" i="31"/>
  <c r="DTH12" i="31"/>
  <c r="DUI12" i="31"/>
  <c r="DUN12" i="31"/>
  <c r="DWP12" i="31"/>
  <c r="DXP12" i="31"/>
  <c r="DXV12" i="31"/>
  <c r="EEU12" i="31"/>
  <c r="EFV12" i="31"/>
  <c r="EGA12" i="31"/>
  <c r="EGF12" i="31"/>
  <c r="EGQ12" i="31"/>
  <c r="EGV12" i="31"/>
  <c r="EIX12" i="31"/>
  <c r="EJS12" i="31"/>
  <c r="EKT12" i="31"/>
  <c r="EKY12" i="31"/>
  <c r="ERX12" i="31"/>
  <c r="ESY12" i="31"/>
  <c r="ETD12" i="31"/>
  <c r="ETJ12" i="31"/>
  <c r="ETZ12" i="31"/>
  <c r="EUE12" i="31"/>
  <c r="EWF12" i="31"/>
  <c r="EXB12" i="31"/>
  <c r="EYB12" i="31"/>
  <c r="EYH12" i="31"/>
  <c r="FFG12" i="31"/>
  <c r="FGH12" i="31"/>
  <c r="FGM12" i="31"/>
  <c r="FGR12" i="31"/>
  <c r="FHC12" i="31"/>
  <c r="FHH12" i="31"/>
  <c r="FJJ12" i="31"/>
  <c r="FKE12" i="31"/>
  <c r="FLF12" i="31"/>
  <c r="FLK12" i="31"/>
  <c r="FSE12" i="31"/>
  <c r="FWH12" i="31"/>
  <c r="FWR12" i="31"/>
  <c r="FWX12" i="31"/>
  <c r="FXC12" i="31"/>
  <c r="FYT12" i="31"/>
  <c r="GDW12" i="31"/>
  <c r="GEX12" i="31"/>
  <c r="GFC12" i="31"/>
  <c r="AQ12" i="31"/>
  <c r="BR12" i="31"/>
  <c r="BW12" i="31"/>
  <c r="DX12" i="31"/>
  <c r="EY12" i="31"/>
  <c r="FD12" i="31"/>
  <c r="HF12" i="31"/>
  <c r="IF12" i="31"/>
  <c r="IL12" i="31"/>
  <c r="KR12" i="31"/>
  <c r="LS12" i="31"/>
  <c r="LX12" i="31"/>
  <c r="OE12" i="31"/>
  <c r="PF12" i="31"/>
  <c r="PP12" i="31"/>
  <c r="RW12" i="31"/>
  <c r="SX12" i="31"/>
  <c r="TC12" i="31"/>
  <c r="VJ12" i="31"/>
  <c r="WJ12" i="31"/>
  <c r="WP12" i="31"/>
  <c r="YQ12" i="31"/>
  <c r="ZR12" i="31"/>
  <c r="ZW12" i="31"/>
  <c r="ACD12" i="31"/>
  <c r="ADD12" i="31"/>
  <c r="ADJ12" i="31"/>
  <c r="AFP12" i="31"/>
  <c r="AGV12" i="31"/>
  <c r="AHB12" i="31"/>
  <c r="AJC12" i="31"/>
  <c r="AKI12" i="31"/>
  <c r="AKN12" i="31"/>
  <c r="AMP12" i="31"/>
  <c r="ANV12" i="31"/>
  <c r="AOA12" i="31"/>
  <c r="AQB12" i="31"/>
  <c r="ARH12" i="31"/>
  <c r="ARN12" i="31"/>
  <c r="ATO12" i="31"/>
  <c r="AUU12" i="31"/>
  <c r="AUZ12" i="31"/>
  <c r="AXB12" i="31"/>
  <c r="AYB12" i="31"/>
  <c r="AYH12" i="31"/>
  <c r="BAN12" i="31"/>
  <c r="BBO12" i="31"/>
  <c r="BBT12" i="31"/>
  <c r="BDV12" i="31"/>
  <c r="BEV12" i="31"/>
  <c r="BFG12" i="31"/>
  <c r="BHH12" i="31"/>
  <c r="BII12" i="31"/>
  <c r="BIN12" i="31"/>
  <c r="BKU12" i="31"/>
  <c r="BLV12" i="31"/>
  <c r="BMA12" i="31"/>
  <c r="BOH12" i="31"/>
  <c r="BPH12" i="31"/>
  <c r="BPN12" i="31"/>
  <c r="BRO12" i="31"/>
  <c r="BSU12" i="31"/>
  <c r="BSZ12" i="31"/>
  <c r="BVB12" i="31"/>
  <c r="BWB12" i="31"/>
  <c r="BWH12" i="31"/>
  <c r="BYN12" i="31"/>
  <c r="BZO12" i="31"/>
  <c r="BZT12" i="31"/>
  <c r="CCA12" i="31"/>
  <c r="CDG12" i="31"/>
  <c r="CDL12" i="31"/>
  <c r="CFS12" i="31"/>
  <c r="CGT12" i="31"/>
  <c r="CGY12" i="31"/>
  <c r="CJF12" i="31"/>
  <c r="CKF12" i="31"/>
  <c r="CKL12" i="31"/>
  <c r="CMM12" i="31"/>
  <c r="CNN12" i="31"/>
  <c r="CNS12" i="31"/>
  <c r="CPT12" i="31"/>
  <c r="CQU12" i="31"/>
  <c r="CQZ12" i="31"/>
  <c r="CTG12" i="31"/>
  <c r="CUH12" i="31"/>
  <c r="CUM12" i="31"/>
  <c r="CWT12" i="31"/>
  <c r="CXT12" i="31"/>
  <c r="CXZ12" i="31"/>
  <c r="DAL12" i="31"/>
  <c r="DBL12" i="31"/>
  <c r="DBR12" i="31"/>
  <c r="DDS12" i="31"/>
  <c r="DET12" i="31"/>
  <c r="DEY12" i="31"/>
  <c r="DGZ12" i="31"/>
  <c r="DIA12" i="31"/>
  <c r="DIF12" i="31"/>
  <c r="DKH12" i="31"/>
  <c r="DLH12" i="31"/>
  <c r="DLN12" i="31"/>
  <c r="DNO12" i="31"/>
  <c r="DOP12" i="31"/>
  <c r="DOU12" i="31"/>
  <c r="DQV12" i="31"/>
  <c r="DRW12" i="31"/>
  <c r="DSB12" i="31"/>
  <c r="DUD12" i="31"/>
  <c r="DVD12" i="31"/>
  <c r="DVJ12" i="31"/>
  <c r="DXK12" i="31"/>
  <c r="DYL12" i="31"/>
  <c r="DYQ12" i="31"/>
  <c r="EBN12" i="31"/>
  <c r="ECN12" i="31"/>
  <c r="ECT12" i="31"/>
  <c r="ECY12" i="31"/>
  <c r="EDJ12" i="31"/>
  <c r="EDO12" i="31"/>
  <c r="EFP12" i="31"/>
  <c r="EGL12" i="31"/>
  <c r="EHL12" i="31"/>
  <c r="EHR12" i="31"/>
  <c r="EOQ12" i="31"/>
  <c r="EPR12" i="31"/>
  <c r="EPW12" i="31"/>
  <c r="EQB12" i="31"/>
  <c r="EQM12" i="31"/>
  <c r="EQR12" i="31"/>
  <c r="EST12" i="31"/>
  <c r="ETT12" i="31"/>
  <c r="EUU12" i="31"/>
  <c r="EUZ12" i="31"/>
  <c r="FBZ12" i="31"/>
  <c r="FCZ12" i="31"/>
  <c r="FDF12" i="31"/>
  <c r="FDK12" i="31"/>
  <c r="FDV12" i="31"/>
  <c r="FEA12" i="31"/>
  <c r="FGB12" i="31"/>
  <c r="FGX12" i="31"/>
  <c r="FHX12" i="31"/>
  <c r="FID12" i="31"/>
  <c r="FPX12" i="31"/>
  <c r="FQT12" i="31"/>
  <c r="FRT12" i="31"/>
  <c r="FRZ12" i="31"/>
  <c r="FVR12" i="31"/>
  <c r="FXH12" i="31"/>
  <c r="FYI12" i="31"/>
  <c r="FYN12" i="31"/>
  <c r="GFN12" i="31"/>
  <c r="GGN12" i="31"/>
  <c r="GGT12" i="31"/>
  <c r="FXN12" i="31"/>
  <c r="FXS12" i="31"/>
  <c r="FZT12" i="31"/>
  <c r="GAP12" i="31"/>
  <c r="GBP12" i="31"/>
  <c r="GBV12" i="31"/>
  <c r="GIU12" i="31"/>
  <c r="GJV12" i="31"/>
  <c r="GKA12" i="31"/>
  <c r="GKF12" i="31"/>
  <c r="GKQ12" i="31"/>
  <c r="GKV12" i="31"/>
  <c r="GMX12" i="31"/>
  <c r="GNS12" i="31"/>
  <c r="GPD12" i="31"/>
  <c r="GWD12" i="31"/>
  <c r="GXD12" i="31"/>
  <c r="GXO12" i="31"/>
  <c r="GXZ12" i="31"/>
  <c r="HAF12" i="31"/>
  <c r="HBB12" i="31"/>
  <c r="HCB12" i="31"/>
  <c r="HJG12" i="31"/>
  <c r="HKH12" i="31"/>
  <c r="HKM12" i="31"/>
  <c r="HKR12" i="31"/>
  <c r="HLC12" i="31"/>
  <c r="HLH12" i="31"/>
  <c r="HNJ12" i="31"/>
  <c r="HOE12" i="31"/>
  <c r="HPF12" i="31"/>
  <c r="HPK12" i="31"/>
  <c r="HWP12" i="31"/>
  <c r="HXP12" i="31"/>
  <c r="HXV12" i="31"/>
  <c r="HYA12" i="31"/>
  <c r="HYL12" i="31"/>
  <c r="HYQ12" i="31"/>
  <c r="IAR12" i="31"/>
  <c r="IBN12" i="31"/>
  <c r="ICN12" i="31"/>
  <c r="ICT12" i="31"/>
  <c r="IJS12" i="31"/>
  <c r="IKT12" i="31"/>
  <c r="IKY12" i="31"/>
  <c r="ILD12" i="31"/>
  <c r="ILO12" i="31"/>
  <c r="ILT12" i="31"/>
  <c r="INV12" i="31"/>
  <c r="IOQ12" i="31"/>
  <c r="IPR12" i="31"/>
  <c r="IPW12" i="31"/>
  <c r="IYH12" i="31"/>
  <c r="IYR12" i="31"/>
  <c r="IYX12" i="31"/>
  <c r="JAY12" i="31"/>
  <c r="JBT12" i="31"/>
  <c r="JII12" i="31"/>
  <c r="JOX12" i="31"/>
  <c r="JVL12" i="31"/>
  <c r="KJK12" i="31"/>
  <c r="KQJ12" i="31"/>
  <c r="KXO12" i="31"/>
  <c r="LEI12" i="31"/>
  <c r="LLN12" i="31"/>
  <c r="VNW12" i="31"/>
  <c r="XEY12" i="31"/>
  <c r="GKL12" i="31"/>
  <c r="GLL12" i="31"/>
  <c r="GLR12" i="31"/>
  <c r="GTW12" i="31"/>
  <c r="GUB12" i="31"/>
  <c r="GXT12" i="31"/>
  <c r="GYU12" i="31"/>
  <c r="HFZ12" i="31"/>
  <c r="HGZ12" i="31"/>
  <c r="HHF12" i="31"/>
  <c r="HKX12" i="31"/>
  <c r="HLX12" i="31"/>
  <c r="HMD12" i="31"/>
  <c r="HTH12" i="31"/>
  <c r="HUI12" i="31"/>
  <c r="HUN12" i="31"/>
  <c r="HYF12" i="31"/>
  <c r="HZG12" i="31"/>
  <c r="HZL12" i="31"/>
  <c r="IGL12" i="31"/>
  <c r="IHL12" i="31"/>
  <c r="IHR12" i="31"/>
  <c r="ILJ12" i="31"/>
  <c r="IMJ12" i="31"/>
  <c r="IMP12" i="31"/>
  <c r="ITO12" i="31"/>
  <c r="IUP12" i="31"/>
  <c r="IUU12" i="31"/>
  <c r="IUZ12" i="31"/>
  <c r="IVK12" i="31"/>
  <c r="IVP12" i="31"/>
  <c r="IXR12" i="31"/>
  <c r="IYM12" i="31"/>
  <c r="IZN12" i="31"/>
  <c r="IZS12" i="31"/>
  <c r="JFR12" i="31"/>
  <c r="JGB12" i="31"/>
  <c r="JHC12" i="31"/>
  <c r="JMF12" i="31"/>
  <c r="JML12" i="31"/>
  <c r="JMQ12" i="31"/>
  <c r="JNR12" i="31"/>
  <c r="JSU12" i="31"/>
  <c r="JTF12" i="31"/>
  <c r="JUF12" i="31"/>
  <c r="JZT12" i="31"/>
  <c r="KAE12" i="31"/>
  <c r="KAJ12" i="31"/>
  <c r="KBF12" i="31"/>
  <c r="KGT12" i="31"/>
  <c r="KHD12" i="31"/>
  <c r="KHJ12" i="31"/>
  <c r="KNN12" i="31"/>
  <c r="KOD12" i="31"/>
  <c r="KOI12" i="31"/>
  <c r="KUR12" i="31"/>
  <c r="KVC12" i="31"/>
  <c r="KVH12" i="31"/>
  <c r="LBR12" i="31"/>
  <c r="LCB12" i="31"/>
  <c r="LDC12" i="31"/>
  <c r="LIL12" i="31"/>
  <c r="LIV12" i="31"/>
  <c r="LJB12" i="31"/>
  <c r="LZR12" i="31"/>
  <c r="MAB12" i="31"/>
  <c r="MAH12" i="31"/>
  <c r="MKY12" i="31"/>
  <c r="MLJ12" i="31"/>
  <c r="MLO12" i="31"/>
  <c r="FPC12" i="31"/>
  <c r="FQD12" i="31"/>
  <c r="FQI12" i="31"/>
  <c r="FQN12" i="31"/>
  <c r="FQY12" i="31"/>
  <c r="FRD12" i="31"/>
  <c r="FTF12" i="31"/>
  <c r="FUA12" i="31"/>
  <c r="FVB12" i="31"/>
  <c r="FVG12" i="31"/>
  <c r="GCF12" i="31"/>
  <c r="GDG12" i="31"/>
  <c r="GDL12" i="31"/>
  <c r="GDR12" i="31"/>
  <c r="GEB12" i="31"/>
  <c r="GEH12" i="31"/>
  <c r="GGI12" i="31"/>
  <c r="GHD12" i="31"/>
  <c r="GIE12" i="31"/>
  <c r="GIJ12" i="31"/>
  <c r="GQJ12" i="31"/>
  <c r="GQU12" i="31"/>
  <c r="GRF12" i="31"/>
  <c r="GRK12" i="31"/>
  <c r="GRP12" i="31"/>
  <c r="GSQ12" i="31"/>
  <c r="GTR12" i="31"/>
  <c r="GVN12" i="31"/>
  <c r="HCR12" i="31"/>
  <c r="HDS12" i="31"/>
  <c r="HED12" i="31"/>
  <c r="HEN12" i="31"/>
  <c r="HGU12" i="31"/>
  <c r="HHP12" i="31"/>
  <c r="HIQ12" i="31"/>
  <c r="HIV12" i="31"/>
  <c r="HPV12" i="31"/>
  <c r="HQV12" i="31"/>
  <c r="HRB12" i="31"/>
  <c r="HRG12" i="31"/>
  <c r="HRW12" i="31"/>
  <c r="HSB12" i="31"/>
  <c r="HUD12" i="31"/>
  <c r="HUY12" i="31"/>
  <c r="HVZ12" i="31"/>
  <c r="HWE12" i="31"/>
  <c r="IDD12" i="31"/>
  <c r="IEE12" i="31"/>
  <c r="IEJ12" i="31"/>
  <c r="IEP12" i="31"/>
  <c r="IEZ12" i="31"/>
  <c r="IFF12" i="31"/>
  <c r="IHG12" i="31"/>
  <c r="IIB12" i="31"/>
  <c r="IJC12" i="31"/>
  <c r="IJH12" i="31"/>
  <c r="IQH12" i="31"/>
  <c r="IRH12" i="31"/>
  <c r="IRN12" i="31"/>
  <c r="IRS12" i="31"/>
  <c r="ISD12" i="31"/>
  <c r="ISI12" i="31"/>
  <c r="IUJ12" i="31"/>
  <c r="IVF12" i="31"/>
  <c r="IWF12" i="31"/>
  <c r="IWL12" i="31"/>
  <c r="JCZ12" i="31"/>
  <c r="JEF12" i="31"/>
  <c r="JFB12" i="31"/>
  <c r="JJO12" i="31"/>
  <c r="JQD12" i="31"/>
  <c r="JRJ12" i="31"/>
  <c r="JSE12" i="31"/>
  <c r="JWX12" i="31"/>
  <c r="JYD12" i="31"/>
  <c r="JYY12" i="31"/>
  <c r="KDW12" i="31"/>
  <c r="KFC12" i="31"/>
  <c r="KFX12" i="31"/>
  <c r="KLW12" i="31"/>
  <c r="KMX12" i="31"/>
  <c r="KTG12" i="31"/>
  <c r="KUB12" i="31"/>
  <c r="LAA12" i="31"/>
  <c r="LAV12" i="31"/>
  <c r="LFO12" i="31"/>
  <c r="LGZ12" i="31"/>
  <c r="LHV12" i="31"/>
  <c r="LNZ12" i="31"/>
  <c r="LWJ12" i="31"/>
  <c r="EAR12" i="31"/>
  <c r="EBS12" i="31"/>
  <c r="EBX12" i="31"/>
  <c r="EDZ12" i="31"/>
  <c r="EEZ12" i="31"/>
  <c r="EFF12" i="31"/>
  <c r="EHG12" i="31"/>
  <c r="EIH12" i="31"/>
  <c r="EIM12" i="31"/>
  <c r="EKN12" i="31"/>
  <c r="ELO12" i="31"/>
  <c r="ELT12" i="31"/>
  <c r="ENV12" i="31"/>
  <c r="EOV12" i="31"/>
  <c r="EPB12" i="31"/>
  <c r="ERC12" i="31"/>
  <c r="ESD12" i="31"/>
  <c r="ESI12" i="31"/>
  <c r="EUP12" i="31"/>
  <c r="EVP12" i="31"/>
  <c r="EVV12" i="31"/>
  <c r="EXW12" i="31"/>
  <c r="EYX12" i="31"/>
  <c r="EZC12" i="31"/>
  <c r="FBD12" i="31"/>
  <c r="FCE12" i="31"/>
  <c r="FCJ12" i="31"/>
  <c r="FEL12" i="31"/>
  <c r="FFL12" i="31"/>
  <c r="FFR12" i="31"/>
  <c r="FHS12" i="31"/>
  <c r="FIT12" i="31"/>
  <c r="FIY12" i="31"/>
  <c r="FKZ12" i="31"/>
  <c r="FMA12" i="31"/>
  <c r="FMF12" i="31"/>
  <c r="FOH12" i="31"/>
  <c r="FPH12" i="31"/>
  <c r="FPN12" i="31"/>
  <c r="FRO12" i="31"/>
  <c r="FSP12" i="31"/>
  <c r="FSU12" i="31"/>
  <c r="FUV12" i="31"/>
  <c r="FVW12" i="31"/>
  <c r="FWB12" i="31"/>
  <c r="FYD12" i="31"/>
  <c r="FZD12" i="31"/>
  <c r="FZJ12" i="31"/>
  <c r="GBK12" i="31"/>
  <c r="GCL12" i="31"/>
  <c r="GCQ12" i="31"/>
  <c r="GER12" i="31"/>
  <c r="GFS12" i="31"/>
  <c r="GFX12" i="31"/>
  <c r="GHZ12" i="31"/>
  <c r="GIZ12" i="31"/>
  <c r="GJF12" i="31"/>
  <c r="GLG12" i="31"/>
  <c r="GMH12" i="31"/>
  <c r="GMM12" i="31"/>
  <c r="GOT12" i="31"/>
  <c r="GSA12" i="31"/>
  <c r="GTB12" i="31"/>
  <c r="GUH12" i="31"/>
  <c r="GVH12" i="31"/>
  <c r="GWI12" i="31"/>
  <c r="GWN12" i="31"/>
  <c r="GYP12" i="31"/>
  <c r="GZP12" i="31"/>
  <c r="GZV12" i="31"/>
  <c r="HBW12" i="31"/>
  <c r="HCX12" i="31"/>
  <c r="HDC12" i="31"/>
  <c r="HFD12" i="31"/>
  <c r="HGE12" i="31"/>
  <c r="HGJ12" i="31"/>
  <c r="HIL12" i="31"/>
  <c r="HJL12" i="31"/>
  <c r="HJR12" i="31"/>
  <c r="HLS12" i="31"/>
  <c r="HMT12" i="31"/>
  <c r="HMY12" i="31"/>
  <c r="HOZ12" i="31"/>
  <c r="HQA12" i="31"/>
  <c r="HQF12" i="31"/>
  <c r="HSM12" i="31"/>
  <c r="HTN12" i="31"/>
  <c r="HTS12" i="31"/>
  <c r="HVT12" i="31"/>
  <c r="HWU12" i="31"/>
  <c r="HWZ12" i="31"/>
  <c r="HZB12" i="31"/>
  <c r="IAB12" i="31"/>
  <c r="IAH12" i="31"/>
  <c r="ICI12" i="31"/>
  <c r="IDJ12" i="31"/>
  <c r="IDO12" i="31"/>
  <c r="IFP12" i="31"/>
  <c r="IGQ12" i="31"/>
  <c r="IGV12" i="31"/>
  <c r="IIX12" i="31"/>
  <c r="IJX12" i="31"/>
  <c r="IKD12" i="31"/>
  <c r="IME12" i="31"/>
  <c r="INF12" i="31"/>
  <c r="INK12" i="31"/>
  <c r="IPL12" i="31"/>
  <c r="IQM12" i="31"/>
  <c r="IQR12" i="31"/>
  <c r="IST12" i="31"/>
  <c r="ITT12" i="31"/>
  <c r="ITZ12" i="31"/>
  <c r="IWA12" i="31"/>
  <c r="IXB12" i="31"/>
  <c r="IXG12" i="31"/>
  <c r="IZH12" i="31"/>
  <c r="JAI12" i="31"/>
  <c r="JAN12" i="31"/>
  <c r="JCP12" i="31"/>
  <c r="JDP12" i="31"/>
  <c r="JEQ12" i="31"/>
  <c r="JFW12" i="31"/>
  <c r="JGX12" i="31"/>
  <c r="JHX12" i="31"/>
  <c r="JJD12" i="31"/>
  <c r="JKE12" i="31"/>
  <c r="JLF12" i="31"/>
  <c r="JNG12" i="31"/>
  <c r="JNL12" i="31"/>
  <c r="JOM12" i="31"/>
  <c r="JPS12" i="31"/>
  <c r="JQT12" i="31"/>
  <c r="JSZ12" i="31"/>
  <c r="JUA12" i="31"/>
  <c r="JVB12" i="31"/>
  <c r="JWM12" i="31"/>
  <c r="JXN12" i="31"/>
  <c r="JYN12" i="31"/>
  <c r="JZZ12" i="31"/>
  <c r="KAZ12" i="31"/>
  <c r="KCA12" i="31"/>
  <c r="KDL12" i="31"/>
  <c r="KEM12" i="31"/>
  <c r="KGY12" i="31"/>
  <c r="KHZ12" i="31"/>
  <c r="KIE12" i="31"/>
  <c r="KKF12" i="31"/>
  <c r="KLG12" i="31"/>
  <c r="KLL12" i="31"/>
  <c r="KNX12" i="31"/>
  <c r="KOY12" i="31"/>
  <c r="KPD12" i="31"/>
  <c r="KRF12" i="31"/>
  <c r="KSQ12" i="31"/>
  <c r="KSV12" i="31"/>
  <c r="KUX12" i="31"/>
  <c r="KVX12" i="31"/>
  <c r="KWD12" i="31"/>
  <c r="KYJ12" i="31"/>
  <c r="KZK12" i="31"/>
  <c r="KZP12" i="31"/>
  <c r="LBW12" i="31"/>
  <c r="LCR12" i="31"/>
  <c r="LCX12" i="31"/>
  <c r="LFD12" i="31"/>
  <c r="LGJ12" i="31"/>
  <c r="LGP12" i="31"/>
  <c r="LIQ12" i="31"/>
  <c r="LJR12" i="31"/>
  <c r="LJW12" i="31"/>
  <c r="LMI12" i="31"/>
  <c r="LNJ12" i="31"/>
  <c r="LNO12" i="31"/>
  <c r="LQV12" i="31"/>
  <c r="LRR12" i="31"/>
  <c r="LRW12" i="31"/>
  <c r="LSH12" i="31"/>
  <c r="LSM12" i="31"/>
  <c r="LSR12" i="31"/>
  <c r="LTX12" i="31"/>
  <c r="LWU12" i="31"/>
  <c r="LWZ12" i="31"/>
  <c r="LYA12" i="31"/>
  <c r="MCI12" i="31"/>
  <c r="MDD12" i="31"/>
  <c r="MFV12" i="31"/>
  <c r="MGF12" i="31"/>
  <c r="MGQ12" i="31"/>
  <c r="MHB12" i="31"/>
  <c r="MHL12" i="31"/>
  <c r="MHW12" i="31"/>
  <c r="MIH12" i="31"/>
  <c r="MIX12" i="31"/>
  <c r="MME12" i="31"/>
  <c r="MMJ12" i="31"/>
  <c r="MMU12" i="31"/>
  <c r="MNF12" i="31"/>
  <c r="MSN12" i="31"/>
  <c r="MSY12" i="31"/>
  <c r="MTD12" i="31"/>
  <c r="MTO12" i="31"/>
  <c r="MZC12" i="31"/>
  <c r="MZN12" i="31"/>
  <c r="NAD12" i="31"/>
  <c r="NAN12" i="31"/>
  <c r="NFW12" i="31"/>
  <c r="NGH12" i="31"/>
  <c r="NGX12" i="31"/>
  <c r="NLP12" i="31"/>
  <c r="NMA12" i="31"/>
  <c r="NNG12" i="31"/>
  <c r="NSU12" i="31"/>
  <c r="NSZ12" i="31"/>
  <c r="NTF12" i="31"/>
  <c r="NUF12" i="31"/>
  <c r="NZJ12" i="31"/>
  <c r="NZT12" i="31"/>
  <c r="OAU12" i="31"/>
  <c r="OFX12" i="31"/>
  <c r="OGI12" i="31"/>
  <c r="OGY12" i="31"/>
  <c r="OMR12" i="31"/>
  <c r="OMX12" i="31"/>
  <c r="ONC12" i="31"/>
  <c r="OOD12" i="31"/>
  <c r="OTL12" i="31"/>
  <c r="OTW12" i="31"/>
  <c r="OUX12" i="31"/>
  <c r="PAA12" i="31"/>
  <c r="PAF12" i="31"/>
  <c r="PAL12" i="31"/>
  <c r="PBL12" i="31"/>
  <c r="PHK12" i="31"/>
  <c r="PHV12" i="31"/>
  <c r="PIV12" i="31"/>
  <c r="PRB12" i="31"/>
  <c r="PRG12" i="31"/>
  <c r="PRL12" i="31"/>
  <c r="PSM12" i="31"/>
  <c r="QMP12" i="31"/>
  <c r="QMZ12" i="31"/>
  <c r="QNF12" i="31"/>
  <c r="QNP12" i="31"/>
  <c r="RRO12" i="31"/>
  <c r="RRZ12" i="31"/>
  <c r="RSE12" i="31"/>
  <c r="RSU12" i="31"/>
  <c r="RTF12" i="31"/>
  <c r="SAU12" i="31"/>
  <c r="SAZ12" i="31"/>
  <c r="SBF12" i="31"/>
  <c r="TUY12" i="31"/>
  <c r="TVD12" i="31"/>
  <c r="TVJ12" i="31"/>
  <c r="TWJ12" i="31"/>
  <c r="UEE12" i="31"/>
  <c r="UEP12" i="31"/>
  <c r="UEU12" i="31"/>
  <c r="UFF12" i="31"/>
  <c r="JDK12" i="31"/>
  <c r="JEL12" i="31"/>
  <c r="JFL12" i="31"/>
  <c r="JGR12" i="31"/>
  <c r="JHS12" i="31"/>
  <c r="JIT12" i="31"/>
  <c r="JJZ12" i="31"/>
  <c r="JKU12" i="31"/>
  <c r="JKZ12" i="31"/>
  <c r="JMA12" i="31"/>
  <c r="JOH12" i="31"/>
  <c r="JQN12" i="31"/>
  <c r="JRO12" i="31"/>
  <c r="JRT12" i="31"/>
  <c r="JTV12" i="31"/>
  <c r="JUV12" i="31"/>
  <c r="JXH12" i="31"/>
  <c r="JYI12" i="31"/>
  <c r="JZO12" i="31"/>
  <c r="KAU12" i="31"/>
  <c r="KBP12" i="31"/>
  <c r="KBV12" i="31"/>
  <c r="KDB12" i="31"/>
  <c r="KEH12" i="31"/>
  <c r="KFH12" i="31"/>
  <c r="KFN12" i="31"/>
  <c r="KHT12" i="31"/>
  <c r="KIU12" i="31"/>
  <c r="KIZ12" i="31"/>
  <c r="KLB12" i="31"/>
  <c r="KMB12" i="31"/>
  <c r="KMH12" i="31"/>
  <c r="KOT12" i="31"/>
  <c r="KPT12" i="31"/>
  <c r="KPZ12" i="31"/>
  <c r="KSL12" i="31"/>
  <c r="KTL12" i="31"/>
  <c r="KTR12" i="31"/>
  <c r="KVS12" i="31"/>
  <c r="KWT12" i="31"/>
  <c r="KXD12" i="31"/>
  <c r="KZF12" i="31"/>
  <c r="LAF12" i="31"/>
  <c r="LAL12" i="31"/>
  <c r="LDS12" i="31"/>
  <c r="LDX12" i="31"/>
  <c r="LET12" i="31"/>
  <c r="LFZ12" i="31"/>
  <c r="LHF12" i="31"/>
  <c r="LHK12" i="31"/>
  <c r="LJL12" i="31"/>
  <c r="LKX12" i="31"/>
  <c r="LLC12" i="31"/>
  <c r="LND12" i="31"/>
  <c r="LOE12" i="31"/>
  <c r="LOJ12" i="31"/>
  <c r="LOP12" i="31"/>
  <c r="LPK12" i="31"/>
  <c r="LPP12" i="31"/>
  <c r="LTN12" i="31"/>
  <c r="LTS12" i="31"/>
  <c r="LUT12" i="31"/>
  <c r="MAR12" i="31"/>
  <c r="MBS12" i="31"/>
  <c r="MBX12" i="31"/>
  <c r="MCD12" i="31"/>
  <c r="MCN12" i="31"/>
  <c r="MCY12" i="31"/>
  <c r="MDO12" i="31"/>
  <c r="MJS12" i="31"/>
  <c r="MPG12" i="31"/>
  <c r="MPW12" i="31"/>
  <c r="MWA12" i="31"/>
  <c r="MWL12" i="31"/>
  <c r="NCU12" i="31"/>
  <c r="NIY12" i="31"/>
  <c r="NPX12" i="31"/>
  <c r="NWR12" i="31"/>
  <c r="OCV12" i="31"/>
  <c r="ODG12" i="31"/>
  <c r="OJK12" i="31"/>
  <c r="OQU12" i="31"/>
  <c r="OXJ12" i="31"/>
  <c r="PDX12" i="31"/>
  <c r="PVZ12" i="31"/>
  <c r="RBO12" i="31"/>
  <c r="STL12" i="31"/>
  <c r="STW12" i="31"/>
  <c r="TDC12" i="31"/>
  <c r="LQA12" i="31"/>
  <c r="LRB12" i="31"/>
  <c r="LSB12" i="31"/>
  <c r="LUI12" i="31"/>
  <c r="LUN12" i="31"/>
  <c r="LVO12" i="31"/>
  <c r="LXP12" i="31"/>
  <c r="LXV12" i="31"/>
  <c r="LYV12" i="31"/>
  <c r="LZW12" i="31"/>
  <c r="MAX12" i="31"/>
  <c r="MBC12" i="31"/>
  <c r="MEE12" i="31"/>
  <c r="MEP12" i="31"/>
  <c r="MEZ12" i="31"/>
  <c r="MFP12" i="31"/>
  <c r="MJH12" i="31"/>
  <c r="MJN12" i="31"/>
  <c r="MKI12" i="31"/>
  <c r="MKT12" i="31"/>
  <c r="MMZ12" i="31"/>
  <c r="MOA12" i="31"/>
  <c r="MQM12" i="31"/>
  <c r="MRC12" i="31"/>
  <c r="MRN12" i="31"/>
  <c r="MTT12" i="31"/>
  <c r="MTZ12" i="31"/>
  <c r="MUJ12" i="31"/>
  <c r="MXB12" i="31"/>
  <c r="MXR12" i="31"/>
  <c r="MYB12" i="31"/>
  <c r="NAI12" i="31"/>
  <c r="NBD12" i="31"/>
  <c r="NBO12" i="31"/>
  <c r="NDP12" i="31"/>
  <c r="NDV12" i="31"/>
  <c r="NEV12" i="31"/>
  <c r="NHH12" i="31"/>
  <c r="NJO12" i="31"/>
  <c r="NJT12" i="31"/>
  <c r="NKE12" i="31"/>
  <c r="NKP12" i="31"/>
  <c r="NMQ12" i="31"/>
  <c r="NMV12" i="31"/>
  <c r="NOB12" i="31"/>
  <c r="NQI12" i="31"/>
  <c r="NQN12" i="31"/>
  <c r="NRT12" i="31"/>
  <c r="NTV12" i="31"/>
  <c r="NUA12" i="31"/>
  <c r="NVB12" i="31"/>
  <c r="NXC12" i="31"/>
  <c r="NXH12" i="31"/>
  <c r="NYI12" i="31"/>
  <c r="OAJ12" i="31"/>
  <c r="OAP12" i="31"/>
  <c r="OBF12" i="31"/>
  <c r="ODW12" i="31"/>
  <c r="OEB12" i="31"/>
  <c r="OEM12" i="31"/>
  <c r="OHD12" i="31"/>
  <c r="OHJ12" i="31"/>
  <c r="OHT12" i="31"/>
  <c r="OKL12" i="31"/>
  <c r="OLG12" i="31"/>
  <c r="OLR12" i="31"/>
  <c r="ONS12" i="31"/>
  <c r="ONX12" i="31"/>
  <c r="OPD12" i="31"/>
  <c r="ORK12" i="31"/>
  <c r="ORP12" i="31"/>
  <c r="OSA12" i="31"/>
  <c r="OUM12" i="31"/>
  <c r="OUR12" i="31"/>
  <c r="OVS12" i="31"/>
  <c r="OXT12" i="31"/>
  <c r="OXZ12" i="31"/>
  <c r="OYZ12" i="31"/>
  <c r="PBB12" i="31"/>
  <c r="PBG12" i="31"/>
  <c r="PCH12" i="31"/>
  <c r="PEI12" i="31"/>
  <c r="PEN12" i="31"/>
  <c r="PFO12" i="31"/>
  <c r="PKH12" i="31"/>
  <c r="PKX12" i="31"/>
  <c r="PNJ12" i="31"/>
  <c r="PNO12" i="31"/>
  <c r="PNT12" i="31"/>
  <c r="POE12" i="31"/>
  <c r="POJ12" i="31"/>
  <c r="POU12" i="31"/>
  <c r="PPF12" i="31"/>
  <c r="PSB12" i="31"/>
  <c r="PSH12" i="31"/>
  <c r="PTH12" i="31"/>
  <c r="PYL12" i="31"/>
  <c r="QAR12" i="31"/>
  <c r="QBC12" i="31"/>
  <c r="QBN12" i="31"/>
  <c r="QBS12" i="31"/>
  <c r="QBX12" i="31"/>
  <c r="QCI12" i="31"/>
  <c r="QCN12" i="31"/>
  <c r="QCT12" i="31"/>
  <c r="QDZ12" i="31"/>
  <c r="QHW12" i="31"/>
  <c r="QIB12" i="31"/>
  <c r="QIM12" i="31"/>
  <c r="QIX12" i="31"/>
  <c r="QJC12" i="31"/>
  <c r="QJN12" i="31"/>
  <c r="QQB12" i="31"/>
  <c r="QSD12" i="31"/>
  <c r="QSY12" i="31"/>
  <c r="QTZ12" i="31"/>
  <c r="QUE12" i="31"/>
  <c r="QXW12" i="31"/>
  <c r="QYR12" i="31"/>
  <c r="QZS12" i="31"/>
  <c r="RAT12" i="31"/>
  <c r="RAY12" i="31"/>
  <c r="RBZ12" i="31"/>
  <c r="REQ12" i="31"/>
  <c r="ROH12" i="31"/>
  <c r="SGD12" i="31"/>
  <c r="SPT12" i="31"/>
  <c r="THV12" i="31"/>
  <c r="MNP12" i="31"/>
  <c r="MNV12" i="31"/>
  <c r="MOL12" i="31"/>
  <c r="MOV12" i="31"/>
  <c r="MRH12" i="31"/>
  <c r="MRX12" i="31"/>
  <c r="MUP12" i="31"/>
  <c r="MUU12" i="31"/>
  <c r="MVF12" i="31"/>
  <c r="MXW12" i="31"/>
  <c r="MYX12" i="31"/>
  <c r="NBJ12" i="31"/>
  <c r="NBZ12" i="31"/>
  <c r="NEL12" i="31"/>
  <c r="NEQ12" i="31"/>
  <c r="NFR12" i="31"/>
  <c r="NHS12" i="31"/>
  <c r="NID12" i="31"/>
  <c r="NKJ12" i="31"/>
  <c r="NKZ12" i="31"/>
  <c r="NLK12" i="31"/>
  <c r="NNR12" i="31"/>
  <c r="NNW12" i="31"/>
  <c r="NOX12" i="31"/>
  <c r="NRD12" i="31"/>
  <c r="NRO12" i="31"/>
  <c r="NSP12" i="31"/>
  <c r="NUQ12" i="31"/>
  <c r="NUV12" i="31"/>
  <c r="NVW12" i="31"/>
  <c r="NXX12" i="31"/>
  <c r="NYD12" i="31"/>
  <c r="NYT12" i="31"/>
  <c r="NZD12" i="31"/>
  <c r="OBK12" i="31"/>
  <c r="OBP12" i="31"/>
  <c r="OCA12" i="31"/>
  <c r="OER12" i="31"/>
  <c r="OEX12" i="31"/>
  <c r="OFH12" i="31"/>
  <c r="OFS12" i="31"/>
  <c r="OHZ12" i="31"/>
  <c r="OIE12" i="31"/>
  <c r="OIP12" i="31"/>
  <c r="OLL12" i="31"/>
  <c r="OMM12" i="31"/>
  <c r="OOT12" i="31"/>
  <c r="OOY12" i="31"/>
  <c r="OPZ12" i="31"/>
  <c r="OSF12" i="31"/>
  <c r="OSL12" i="31"/>
  <c r="OSV12" i="31"/>
  <c r="OVH12" i="31"/>
  <c r="OVN12" i="31"/>
  <c r="OWN12" i="31"/>
  <c r="OYP12" i="31"/>
  <c r="OYU12" i="31"/>
  <c r="OZV12" i="31"/>
  <c r="PBW12" i="31"/>
  <c r="PCB12" i="31"/>
  <c r="PDC12" i="31"/>
  <c r="PFD12" i="31"/>
  <c r="PFJ12" i="31"/>
  <c r="PHF12" i="31"/>
  <c r="PJL12" i="31"/>
  <c r="PJW12" i="31"/>
  <c r="PKM12" i="31"/>
  <c r="POZ12" i="31"/>
  <c r="PQA12" i="31"/>
  <c r="PVD12" i="31"/>
  <c r="PXF12" i="31"/>
  <c r="PXK12" i="31"/>
  <c r="PXV12" i="31"/>
  <c r="PYA12" i="31"/>
  <c r="PYF12" i="31"/>
  <c r="PZL12" i="31"/>
  <c r="QFF12" i="31"/>
  <c r="QLZ12" i="31"/>
  <c r="QOQ12" i="31"/>
  <c r="QOV12" i="31"/>
  <c r="QPB12" i="31"/>
  <c r="QPL12" i="31"/>
  <c r="QPR12" i="31"/>
  <c r="QUP12" i="31"/>
  <c r="QVP12" i="31"/>
  <c r="QVV12" i="31"/>
  <c r="RCE12" i="31"/>
  <c r="RCP12" i="31"/>
  <c r="RCZ12" i="31"/>
  <c r="RDK12" i="31"/>
  <c r="SDR12" i="31"/>
  <c r="SEH12" i="31"/>
  <c r="SER12" i="31"/>
  <c r="SFC12" i="31"/>
  <c r="SFH12" i="31"/>
  <c r="TFJ12" i="31"/>
  <c r="TFO12" i="31"/>
  <c r="TFT12" i="31"/>
  <c r="TGE12" i="31"/>
  <c r="TGJ12" i="31"/>
  <c r="TGP12" i="31"/>
  <c r="TQQ12" i="31"/>
  <c r="TQV12" i="31"/>
  <c r="TRB12" i="31"/>
  <c r="TSH12" i="31"/>
  <c r="UGV12" i="31"/>
  <c r="UHG12" i="31"/>
  <c r="UHL12" i="31"/>
  <c r="UHR12" i="31"/>
  <c r="UIB12" i="31"/>
  <c r="UIH12" i="31"/>
  <c r="UIM12" i="31"/>
  <c r="UIR12" i="31"/>
  <c r="UIX12" i="31"/>
  <c r="UJX12" i="31"/>
  <c r="RHC12" i="31"/>
  <c r="RJJ12" i="31"/>
  <c r="RJO12" i="31"/>
  <c r="RJZ12" i="31"/>
  <c r="RKJ12" i="31"/>
  <c r="RKP12" i="31"/>
  <c r="RLP12" i="31"/>
  <c r="RUV12" i="31"/>
  <c r="RWX12" i="31"/>
  <c r="RXC12" i="31"/>
  <c r="RXN12" i="31"/>
  <c r="RXS12" i="31"/>
  <c r="RXX12" i="31"/>
  <c r="RYY12" i="31"/>
  <c r="SCA12" i="31"/>
  <c r="SCF12" i="31"/>
  <c r="SCQ12" i="31"/>
  <c r="SDL12" i="31"/>
  <c r="SIE12" i="31"/>
  <c r="SKV12" i="31"/>
  <c r="SLG12" i="31"/>
  <c r="SLL12" i="31"/>
  <c r="SLR12" i="31"/>
  <c r="SMR12" i="31"/>
  <c r="SQE12" i="31"/>
  <c r="SQJ12" i="31"/>
  <c r="SRK12" i="31"/>
  <c r="SWI12" i="31"/>
  <c r="SYU12" i="31"/>
  <c r="SZF12" i="31"/>
  <c r="SZK12" i="31"/>
  <c r="SZP12" i="31"/>
  <c r="TAF12" i="31"/>
  <c r="TED12" i="31"/>
  <c r="TEI12" i="31"/>
  <c r="TET12" i="31"/>
  <c r="TFD12" i="31"/>
  <c r="TJW12" i="31"/>
  <c r="TMN12" i="31"/>
  <c r="TMT12" i="31"/>
  <c r="TMY12" i="31"/>
  <c r="TNJ12" i="31"/>
  <c r="TNO12" i="31"/>
  <c r="TNZ12" i="31"/>
  <c r="TOP12" i="31"/>
  <c r="TRW12" i="31"/>
  <c r="TSB12" i="31"/>
  <c r="TTC12" i="31"/>
  <c r="TYA12" i="31"/>
  <c r="UAM12" i="31"/>
  <c r="UAX12" i="31"/>
  <c r="UBH12" i="31"/>
  <c r="UBN12" i="31"/>
  <c r="UBX12" i="31"/>
  <c r="UFP12" i="31"/>
  <c r="UFV12" i="31"/>
  <c r="UGF12" i="31"/>
  <c r="UMU12" i="31"/>
  <c r="UMZ12" i="31"/>
  <c r="URX12" i="31"/>
  <c r="USD12" i="31"/>
  <c r="VCZ12" i="31"/>
  <c r="VFB12" i="31"/>
  <c r="VRO12" i="31"/>
  <c r="VTF12" i="31"/>
  <c r="QCD12" i="31"/>
  <c r="QEP12" i="31"/>
  <c r="QEU12" i="31"/>
  <c r="QEZ12" i="31"/>
  <c r="QFK12" i="31"/>
  <c r="QFP12" i="31"/>
  <c r="QGA12" i="31"/>
  <c r="QJS12" i="31"/>
  <c r="QJX12" i="31"/>
  <c r="QKI12" i="31"/>
  <c r="QPG12" i="31"/>
  <c r="QRC12" i="31"/>
  <c r="QSI12" i="31"/>
  <c r="QSN12" i="31"/>
  <c r="QST12" i="31"/>
  <c r="QTD12" i="31"/>
  <c r="QTJ12" i="31"/>
  <c r="QVK12" i="31"/>
  <c r="QWF12" i="31"/>
  <c r="QXG12" i="31"/>
  <c r="QXL12" i="31"/>
  <c r="RDP12" i="31"/>
  <c r="RFW12" i="31"/>
  <c r="RGB12" i="31"/>
  <c r="RGM12" i="31"/>
  <c r="RGX12" i="31"/>
  <c r="RHX12" i="31"/>
  <c r="RLF12" i="31"/>
  <c r="RLK12" i="31"/>
  <c r="RML12" i="31"/>
  <c r="RQT12" i="31"/>
  <c r="RTP12" i="31"/>
  <c r="RTV12" i="31"/>
  <c r="RUF12" i="31"/>
  <c r="RUL12" i="31"/>
  <c r="RUQ12" i="31"/>
  <c r="RVR12" i="31"/>
  <c r="RYN12" i="31"/>
  <c r="RYT12" i="31"/>
  <c r="RZT12" i="31"/>
  <c r="SEX12" i="31"/>
  <c r="SHJ12" i="31"/>
  <c r="SHO12" i="31"/>
  <c r="SHT12" i="31"/>
  <c r="SHZ12" i="31"/>
  <c r="SIJ12" i="31"/>
  <c r="SIP12" i="31"/>
  <c r="SIZ12" i="31"/>
  <c r="SMH12" i="31"/>
  <c r="SMM12" i="31"/>
  <c r="SNN12" i="31"/>
  <c r="SSQ12" i="31"/>
  <c r="SVC12" i="31"/>
  <c r="SVH12" i="31"/>
  <c r="SVS12" i="31"/>
  <c r="SVX12" i="31"/>
  <c r="SWD12" i="31"/>
  <c r="SXD12" i="31"/>
  <c r="TAL12" i="31"/>
  <c r="TAQ12" i="31"/>
  <c r="TBB12" i="31"/>
  <c r="TGU12" i="31"/>
  <c r="TJG12" i="31"/>
  <c r="TJL12" i="31"/>
  <c r="TJR12" i="31"/>
  <c r="TKB12" i="31"/>
  <c r="TKH12" i="31"/>
  <c r="TKR12" i="31"/>
  <c r="TOJ12" i="31"/>
  <c r="TOZ12" i="31"/>
  <c r="TPK12" i="31"/>
  <c r="TUT12" i="31"/>
  <c r="TWU12" i="31"/>
  <c r="TWZ12" i="31"/>
  <c r="TXK12" i="31"/>
  <c r="TXP12" i="31"/>
  <c r="TXV12" i="31"/>
  <c r="TZB12" i="31"/>
  <c r="UCD12" i="31"/>
  <c r="UCI12" i="31"/>
  <c r="UCT12" i="31"/>
  <c r="UHW12" i="31"/>
  <c r="UKN12" i="31"/>
  <c r="UKY12" i="31"/>
  <c r="ULJ12" i="31"/>
  <c r="UVF12" i="31"/>
  <c r="UVP12" i="31"/>
  <c r="UXL12" i="31"/>
  <c r="UYH12" i="31"/>
  <c r="PGJ12" i="31"/>
  <c r="PIL12" i="31"/>
  <c r="PIQ12" i="31"/>
  <c r="PJG12" i="31"/>
  <c r="PJR12" i="31"/>
  <c r="PMI12" i="31"/>
  <c r="PMN12" i="31"/>
  <c r="PMY12" i="31"/>
  <c r="PPP12" i="31"/>
  <c r="PPV12" i="31"/>
  <c r="PQV12" i="31"/>
  <c r="PSX12" i="31"/>
  <c r="PTC12" i="31"/>
  <c r="PUD12" i="31"/>
  <c r="PWJ12" i="31"/>
  <c r="PWP12" i="31"/>
  <c r="PXP12" i="31"/>
  <c r="PZW12" i="31"/>
  <c r="QAB12" i="31"/>
  <c r="QBH12" i="31"/>
  <c r="QDJ12" i="31"/>
  <c r="QDT12" i="31"/>
  <c r="QEJ12" i="31"/>
  <c r="QHB12" i="31"/>
  <c r="QHG12" i="31"/>
  <c r="QHR12" i="31"/>
  <c r="QKN12" i="31"/>
  <c r="QKT12" i="31"/>
  <c r="QLD12" i="31"/>
  <c r="QNV12" i="31"/>
  <c r="QOA12" i="31"/>
  <c r="QOL12" i="31"/>
  <c r="QRH12" i="31"/>
  <c r="QRN12" i="31"/>
  <c r="QTT12" i="31"/>
  <c r="QUU12" i="31"/>
  <c r="QUZ12" i="31"/>
  <c r="QXB12" i="31"/>
  <c r="QYB12" i="31"/>
  <c r="QYH12" i="31"/>
  <c r="RAN12" i="31"/>
  <c r="RBT12" i="31"/>
  <c r="RCU12" i="31"/>
  <c r="RFB12" i="31"/>
  <c r="RFG12" i="31"/>
  <c r="RGH12" i="31"/>
  <c r="RII12" i="31"/>
  <c r="RIN12" i="31"/>
  <c r="RJT12" i="31"/>
  <c r="RMA12" i="31"/>
  <c r="RMF12" i="31"/>
  <c r="RNG12" i="31"/>
  <c r="RPH12" i="31"/>
  <c r="RPN12" i="31"/>
  <c r="RQI12" i="31"/>
  <c r="RSZ12" i="31"/>
  <c r="RUA12" i="31"/>
  <c r="RWB12" i="31"/>
  <c r="RWH12" i="31"/>
  <c r="RXH12" i="31"/>
  <c r="RZJ12" i="31"/>
  <c r="RZO12" i="31"/>
  <c r="SAP12" i="31"/>
  <c r="SDB12" i="31"/>
  <c r="SDG12" i="31"/>
  <c r="SDW12" i="31"/>
  <c r="SEM12" i="31"/>
  <c r="SGN12" i="31"/>
  <c r="SGT12" i="31"/>
  <c r="SKA12" i="31"/>
  <c r="SKF12" i="31"/>
  <c r="SKQ12" i="31"/>
  <c r="SLB12" i="31"/>
  <c r="SNC12" i="31"/>
  <c r="SNH12" i="31"/>
  <c r="SON12" i="31"/>
  <c r="SQZ12" i="31"/>
  <c r="SRF12" i="31"/>
  <c r="SRV12" i="31"/>
  <c r="SSF12" i="31"/>
  <c r="SUM12" i="31"/>
  <c r="SVN12" i="31"/>
  <c r="SXT12" i="31"/>
  <c r="SXZ12" i="31"/>
  <c r="SYP12" i="31"/>
  <c r="SYZ12" i="31"/>
  <c r="TBG12" i="31"/>
  <c r="TBL12" i="31"/>
  <c r="TCB12" i="31"/>
  <c r="TEY12" i="31"/>
  <c r="TFZ12" i="31"/>
  <c r="TIF12" i="31"/>
  <c r="TIL12" i="31"/>
  <c r="TJB12" i="31"/>
  <c r="TLS12" i="31"/>
  <c r="TLX12" i="31"/>
  <c r="TMI12" i="31"/>
  <c r="TPF12" i="31"/>
  <c r="TPV12" i="31"/>
  <c r="TQL12" i="31"/>
  <c r="TSR12" i="31"/>
  <c r="TSX12" i="31"/>
  <c r="TTX12" i="31"/>
  <c r="TVZ12" i="31"/>
  <c r="TWE12" i="31"/>
  <c r="TXF12" i="31"/>
  <c r="TZR12" i="31"/>
  <c r="UAH12" i="31"/>
  <c r="UAR12" i="31"/>
  <c r="UCY12" i="31"/>
  <c r="UDD12" i="31"/>
  <c r="UDO12" i="31"/>
  <c r="UGL12" i="31"/>
  <c r="UGQ12" i="31"/>
  <c r="UHB12" i="31"/>
  <c r="ULD12" i="31"/>
  <c r="ULO12" i="31"/>
  <c r="UQB12" i="31"/>
  <c r="UQM12" i="31"/>
  <c r="USN12" i="31"/>
  <c r="UWV12" i="31"/>
  <c r="VAI12" i="31"/>
  <c r="VGR12" i="31"/>
  <c r="VII12" i="31"/>
  <c r="VUV12" i="31"/>
  <c r="VWM12" i="31"/>
  <c r="WHT12" i="31"/>
  <c r="WVX12" i="31"/>
  <c r="UME12" i="31"/>
  <c r="UMP12" i="31"/>
  <c r="UPB12" i="31"/>
  <c r="UPL12" i="31"/>
  <c r="UPW12" i="31"/>
  <c r="UST12" i="31"/>
  <c r="USY12" i="31"/>
  <c r="UTJ12" i="31"/>
  <c r="UWA12" i="31"/>
  <c r="UWQ12" i="31"/>
  <c r="UXB12" i="31"/>
  <c r="UZX12" i="31"/>
  <c r="VAD12" i="31"/>
  <c r="VAT12" i="31"/>
  <c r="VBD12" i="31"/>
  <c r="VDF12" i="31"/>
  <c r="VDP12" i="31"/>
  <c r="VEV12" i="31"/>
  <c r="VGX12" i="31"/>
  <c r="VHC12" i="31"/>
  <c r="VID12" i="31"/>
  <c r="VKP12" i="31"/>
  <c r="VKZ12" i="31"/>
  <c r="VLV12" i="31"/>
  <c r="VOB12" i="31"/>
  <c r="VOM12" i="31"/>
  <c r="VPN12" i="31"/>
  <c r="VRZ12" i="31"/>
  <c r="VSE12" i="31"/>
  <c r="VSP12" i="31"/>
  <c r="VSZ12" i="31"/>
  <c r="VVG12" i="31"/>
  <c r="VVW12" i="31"/>
  <c r="VWH12" i="31"/>
  <c r="VYT12" i="31"/>
  <c r="VYY12" i="31"/>
  <c r="VZO12" i="31"/>
  <c r="WAE12" i="31"/>
  <c r="WCV12" i="31"/>
  <c r="WEB12" i="31"/>
  <c r="WGI12" i="31"/>
  <c r="WGN12" i="31"/>
  <c r="WHD12" i="31"/>
  <c r="WHO12" i="31"/>
  <c r="WJP12" i="31"/>
  <c r="WJV12" i="31"/>
  <c r="WLG12" i="31"/>
  <c r="WNS12" i="31"/>
  <c r="WOI12" i="31"/>
  <c r="WOY12" i="31"/>
  <c r="WRF12" i="31"/>
  <c r="WRK12" i="31"/>
  <c r="WSA12" i="31"/>
  <c r="WUR12" i="31"/>
  <c r="WVH12" i="31"/>
  <c r="WYJ12" i="31"/>
  <c r="WZK12" i="31"/>
  <c r="XCB12" i="31"/>
  <c r="XFD12" i="31"/>
  <c r="VEL12" i="31"/>
  <c r="VEQ12" i="31"/>
  <c r="VFR12" i="31"/>
  <c r="VHS12" i="31"/>
  <c r="VHX12" i="31"/>
  <c r="VIY12" i="31"/>
  <c r="VLK12" i="31"/>
  <c r="VLP12" i="31"/>
  <c r="VMV12" i="31"/>
  <c r="VPC12" i="31"/>
  <c r="VPH12" i="31"/>
  <c r="VQI12" i="31"/>
  <c r="VSU12" i="31"/>
  <c r="VTK12" i="31"/>
  <c r="VTV12" i="31"/>
  <c r="VWB12" i="31"/>
  <c r="VXC12" i="31"/>
  <c r="VZZ12" i="31"/>
  <c r="WAP12" i="31"/>
  <c r="WAZ12" i="31"/>
  <c r="WDL12" i="31"/>
  <c r="WDW12" i="31"/>
  <c r="WER12" i="31"/>
  <c r="WHJ12" i="31"/>
  <c r="WHZ12" i="31"/>
  <c r="WIJ12" i="31"/>
  <c r="WKL12" i="31"/>
  <c r="WKV12" i="31"/>
  <c r="WMB12" i="31"/>
  <c r="WOT12" i="31"/>
  <c r="WPJ12" i="31"/>
  <c r="WPT12" i="31"/>
  <c r="WSF12" i="31"/>
  <c r="WSL12" i="31"/>
  <c r="WSV12" i="31"/>
  <c r="WVN12" i="31"/>
  <c r="WVS12" i="31"/>
  <c r="WWD12" i="31"/>
  <c r="WYZ12" i="31"/>
  <c r="WZF12" i="31"/>
  <c r="XAL12" i="31"/>
  <c r="UJN12" i="31"/>
  <c r="UJS12" i="31"/>
  <c r="UKI12" i="31"/>
  <c r="UKT12" i="31"/>
  <c r="UNF12" i="31"/>
  <c r="UNK12" i="31"/>
  <c r="UNV12" i="31"/>
  <c r="URC12" i="31"/>
  <c r="URS12" i="31"/>
  <c r="UUJ12" i="31"/>
  <c r="UUP12" i="31"/>
  <c r="UUZ12" i="31"/>
  <c r="UVK12" i="31"/>
  <c r="UXW12" i="31"/>
  <c r="UYB12" i="31"/>
  <c r="UYX12" i="31"/>
  <c r="UZH12" i="31"/>
  <c r="VBO12" i="31"/>
  <c r="VBT12" i="31"/>
  <c r="VCU12" i="31"/>
  <c r="VFG12" i="31"/>
  <c r="VFL12" i="31"/>
  <c r="VGM12" i="31"/>
  <c r="VIN12" i="31"/>
  <c r="VIT12" i="31"/>
  <c r="VJT12" i="31"/>
  <c r="VMF12" i="31"/>
  <c r="VML12" i="31"/>
  <c r="VNR12" i="31"/>
  <c r="VPX12" i="31"/>
  <c r="VQD12" i="31"/>
  <c r="VQT12" i="31"/>
  <c r="VRD12" i="31"/>
  <c r="VTP12" i="31"/>
  <c r="VUF12" i="31"/>
  <c r="VWR12" i="31"/>
  <c r="VWX12" i="31"/>
  <c r="VYI12" i="31"/>
  <c r="WAU12" i="31"/>
  <c r="WBP12" i="31"/>
  <c r="WCF12" i="31"/>
  <c r="WEX12" i="31"/>
  <c r="WFC12" i="31"/>
  <c r="WFN12" i="31"/>
  <c r="WFX12" i="31"/>
  <c r="WIE12" i="31"/>
  <c r="WIU12" i="31"/>
  <c r="WJF12" i="31"/>
  <c r="WLR12" i="31"/>
  <c r="WLW12" i="31"/>
  <c r="WNC12" i="31"/>
  <c r="WPO12" i="31"/>
  <c r="WQE12" i="31"/>
  <c r="WQP12" i="31"/>
  <c r="WTB12" i="31"/>
  <c r="WTG12" i="31"/>
  <c r="WTR12" i="31"/>
  <c r="WWI12" i="31"/>
  <c r="WWN12" i="31"/>
  <c r="WWY12" i="31"/>
  <c r="WZV12" i="31"/>
  <c r="XAF12" i="31"/>
  <c r="XBG12" i="31"/>
  <c r="XDC12" i="31"/>
  <c r="H9" i="30"/>
  <c r="I39" i="30"/>
  <c r="J38" i="30"/>
  <c r="J37" i="30"/>
  <c r="J36" i="30"/>
  <c r="R11" i="4"/>
  <c r="AA10" i="5"/>
  <c r="AA11" i="5" s="1"/>
  <c r="AD38" i="5"/>
  <c r="AD43" i="5"/>
  <c r="AA27" i="5"/>
  <c r="B28" i="29"/>
  <c r="B62" i="29" s="1"/>
  <c r="C28" i="29"/>
  <c r="C62" i="29" s="1"/>
  <c r="AG43" i="5"/>
  <c r="AE43" i="5"/>
  <c r="R27" i="4"/>
  <c r="L42" i="29"/>
  <c r="L63" i="29" s="1"/>
  <c r="N31" i="29"/>
  <c r="AC114" i="2"/>
  <c r="AC141" i="2" s="1"/>
  <c r="AC146" i="11"/>
  <c r="M56" i="29"/>
  <c r="M64" i="29" s="1"/>
  <c r="R55" i="7"/>
  <c r="AB55" i="40" s="1"/>
  <c r="I184" i="12"/>
  <c r="AK149" i="2"/>
  <c r="H59" i="29"/>
  <c r="GOY12" i="31"/>
  <c r="GSF12" i="31"/>
  <c r="GVS12" i="31"/>
  <c r="GYZ12" i="31"/>
  <c r="HCH12" i="31"/>
  <c r="HFO12" i="31"/>
  <c r="E20" i="17"/>
  <c r="J184" i="12"/>
  <c r="E15" i="17" s="1"/>
  <c r="O184" i="12"/>
  <c r="E16" i="19" s="1"/>
  <c r="G36" i="29"/>
  <c r="G42" i="29" s="1"/>
  <c r="G63" i="29" s="1"/>
  <c r="K45" i="29"/>
  <c r="AG139" i="11"/>
  <c r="K184" i="12"/>
  <c r="E14" i="19" s="1"/>
  <c r="P184" i="12"/>
  <c r="E18" i="17" s="1"/>
  <c r="GQP12" i="31"/>
  <c r="GXJ12" i="31"/>
  <c r="HAQ12" i="31"/>
  <c r="HDX12" i="31"/>
  <c r="AL139" i="11"/>
  <c r="H184" i="12"/>
  <c r="E13" i="19" s="1"/>
  <c r="L184" i="12"/>
  <c r="E16" i="17" s="1"/>
  <c r="D110" i="3"/>
  <c r="D111" i="3"/>
  <c r="GPT12" i="31"/>
  <c r="GTG12" i="31"/>
  <c r="GUX12" i="31"/>
  <c r="GYE12" i="31"/>
  <c r="HBL12" i="31"/>
  <c r="HET12" i="31"/>
  <c r="MCT12" i="31"/>
  <c r="MEJ12" i="31"/>
  <c r="MGA12" i="31"/>
  <c r="MGL12" i="31"/>
  <c r="MHR12" i="31"/>
  <c r="MFF12" i="31"/>
  <c r="MGV12" i="31"/>
  <c r="MIM12" i="31"/>
  <c r="RPC12" i="31"/>
  <c r="RRJ12" i="31"/>
  <c r="RNW12" i="31"/>
  <c r="XDH12" i="31"/>
  <c r="XDN12" i="31"/>
  <c r="XCM12" i="31"/>
  <c r="XED12" i="31"/>
  <c r="XEI12" i="31"/>
  <c r="P185" i="1"/>
  <c r="AB188" i="2" s="1"/>
  <c r="D182" i="12"/>
  <c r="AD173" i="2"/>
  <c r="I45" i="18"/>
  <c r="J35" i="30"/>
  <c r="E39" i="30"/>
  <c r="S169" i="10"/>
  <c r="AD170" i="11" s="1"/>
  <c r="S160" i="10"/>
  <c r="AD161" i="11" s="1"/>
  <c r="S128" i="10"/>
  <c r="AD129" i="11" s="1"/>
  <c r="AC181" i="11"/>
  <c r="AD181" i="11"/>
  <c r="R172" i="10"/>
  <c r="AC173" i="11" s="1"/>
  <c r="S172" i="10"/>
  <c r="AD173" i="11" s="1"/>
  <c r="R167" i="10"/>
  <c r="AC168" i="11" s="1"/>
  <c r="S167" i="10"/>
  <c r="AD168" i="11" s="1"/>
  <c r="R162" i="10"/>
  <c r="AC163" i="11" s="1"/>
  <c r="S162" i="10"/>
  <c r="AD163" i="11" s="1"/>
  <c r="R158" i="10"/>
  <c r="AC159" i="11" s="1"/>
  <c r="S158" i="10"/>
  <c r="AD159" i="11" s="1"/>
  <c r="R153" i="10"/>
  <c r="S153" i="10"/>
  <c r="T184" i="10"/>
  <c r="R134" i="10"/>
  <c r="AC135" i="11" s="1"/>
  <c r="S134" i="10"/>
  <c r="AD135" i="11" s="1"/>
  <c r="R130" i="10"/>
  <c r="AC131" i="11" s="1"/>
  <c r="S130" i="10"/>
  <c r="AD131" i="11" s="1"/>
  <c r="R126" i="10"/>
  <c r="AC127" i="11" s="1"/>
  <c r="S126" i="10"/>
  <c r="AD127" i="11" s="1"/>
  <c r="R120" i="10"/>
  <c r="AC121" i="11" s="1"/>
  <c r="S120" i="10"/>
  <c r="AD121" i="11" s="1"/>
  <c r="AE98" i="11"/>
  <c r="R97" i="10"/>
  <c r="AC98" i="11" s="1"/>
  <c r="S97" i="10"/>
  <c r="AD98" i="11" s="1"/>
  <c r="R86" i="10"/>
  <c r="AC87" i="11" s="1"/>
  <c r="S86" i="10"/>
  <c r="AD87" i="11" s="1"/>
  <c r="R62" i="10"/>
  <c r="AC63" i="11" s="1"/>
  <c r="S62" i="10"/>
  <c r="AD63" i="11" s="1"/>
  <c r="R51" i="10"/>
  <c r="AC52" i="11" s="1"/>
  <c r="S51" i="10"/>
  <c r="AD52" i="11" s="1"/>
  <c r="D186" i="10"/>
  <c r="E186" i="10"/>
  <c r="AD11" i="11"/>
  <c r="AD12" i="11" s="1"/>
  <c r="S11" i="10"/>
  <c r="R111" i="10"/>
  <c r="AC112" i="11" s="1"/>
  <c r="S111" i="10"/>
  <c r="AD112" i="11" s="1"/>
  <c r="R89" i="10"/>
  <c r="AC90" i="11" s="1"/>
  <c r="S89" i="10"/>
  <c r="AD90" i="11" s="1"/>
  <c r="R76" i="10"/>
  <c r="AC77" i="11" s="1"/>
  <c r="S76" i="10"/>
  <c r="AD77" i="11" s="1"/>
  <c r="R54" i="10"/>
  <c r="AC55" i="11" s="1"/>
  <c r="S54" i="10"/>
  <c r="AD55" i="11" s="1"/>
  <c r="AJ139" i="11"/>
  <c r="E184" i="12"/>
  <c r="C184" i="12"/>
  <c r="Q149" i="1"/>
  <c r="F186" i="10"/>
  <c r="AE179" i="11"/>
  <c r="R178" i="10"/>
  <c r="AC179" i="11" s="1"/>
  <c r="R37" i="10"/>
  <c r="S37" i="10"/>
  <c r="T39" i="10"/>
  <c r="R114" i="10"/>
  <c r="AC115" i="11" s="1"/>
  <c r="S114" i="10"/>
  <c r="AD115" i="11" s="1"/>
  <c r="R103" i="10"/>
  <c r="AC104" i="11" s="1"/>
  <c r="S103" i="10"/>
  <c r="AD104" i="11" s="1"/>
  <c r="R79" i="10"/>
  <c r="AC80" i="11" s="1"/>
  <c r="S79" i="10"/>
  <c r="AD80" i="11" s="1"/>
  <c r="R67" i="10"/>
  <c r="AC68" i="11" s="1"/>
  <c r="S67" i="10"/>
  <c r="AD68" i="11" s="1"/>
  <c r="R46" i="10"/>
  <c r="S46" i="10"/>
  <c r="AD47" i="11" s="1"/>
  <c r="D32" i="3"/>
  <c r="B184" i="12"/>
  <c r="L186" i="12" s="1"/>
  <c r="I71" i="18"/>
  <c r="B39" i="30"/>
  <c r="G39" i="30"/>
  <c r="R145" i="10"/>
  <c r="R106" i="10"/>
  <c r="AC107" i="11" s="1"/>
  <c r="S106" i="10"/>
  <c r="AD107" i="11" s="1"/>
  <c r="R94" i="10"/>
  <c r="AC95" i="11" s="1"/>
  <c r="S94" i="10"/>
  <c r="AD95" i="11" s="1"/>
  <c r="R70" i="10"/>
  <c r="AC71" i="11" s="1"/>
  <c r="S70" i="10"/>
  <c r="AD71" i="11" s="1"/>
  <c r="R59" i="10"/>
  <c r="AC60" i="11" s="1"/>
  <c r="S59" i="10"/>
  <c r="AD60" i="11" s="1"/>
  <c r="AC32" i="2"/>
  <c r="P29" i="1"/>
  <c r="AB29" i="2" s="1"/>
  <c r="D201" i="3"/>
  <c r="T145" i="10"/>
  <c r="AD183" i="11"/>
  <c r="S177" i="10"/>
  <c r="S174" i="10"/>
  <c r="AD175" i="11" s="1"/>
  <c r="S168" i="10"/>
  <c r="AD169" i="11" s="1"/>
  <c r="AD164" i="11"/>
  <c r="S159" i="10"/>
  <c r="AD160" i="11" s="1"/>
  <c r="S154" i="10"/>
  <c r="AD155" i="11" s="1"/>
  <c r="S143" i="10"/>
  <c r="AD144" i="11" s="1"/>
  <c r="S38" i="10"/>
  <c r="AD39" i="11" s="1"/>
  <c r="R135" i="10"/>
  <c r="AC136" i="11" s="1"/>
  <c r="AE70" i="11"/>
  <c r="R69" i="10"/>
  <c r="AC70" i="11" s="1"/>
  <c r="I186" i="10"/>
  <c r="N184" i="12"/>
  <c r="E19" i="17" s="1"/>
  <c r="C81" i="9"/>
  <c r="C84" i="9" s="1"/>
  <c r="J186" i="10"/>
  <c r="P17" i="1"/>
  <c r="AB17" i="2" s="1"/>
  <c r="M184" i="12"/>
  <c r="E17" i="19" s="1"/>
  <c r="AE32" i="2"/>
  <c r="P23" i="1"/>
  <c r="AB23" i="2" s="1"/>
  <c r="AB149" i="2"/>
  <c r="Q14" i="7"/>
  <c r="AA14" i="40" s="1"/>
  <c r="R14" i="7"/>
  <c r="AB14" i="40" s="1"/>
  <c r="S147" i="11"/>
  <c r="W32" i="2"/>
  <c r="D11" i="6"/>
  <c r="I16" i="18"/>
  <c r="K16" i="18" s="1"/>
  <c r="AK38" i="11"/>
  <c r="AA40" i="11"/>
  <c r="AA187" i="11" s="1"/>
  <c r="F92" i="18"/>
  <c r="AK32" i="2"/>
  <c r="Q79" i="7"/>
  <c r="AA79" i="40" s="1"/>
  <c r="AH27" i="5"/>
  <c r="B24" i="17"/>
  <c r="Q184" i="12"/>
  <c r="E15" i="19" s="1"/>
  <c r="AJ146" i="11"/>
  <c r="F66" i="18" l="1"/>
  <c r="K53" i="18"/>
  <c r="K66" i="18" s="1"/>
  <c r="I66" i="18"/>
  <c r="Q8" i="28"/>
  <c r="F8" i="34"/>
  <c r="W187" i="11"/>
  <c r="T188" i="11"/>
  <c r="T207" i="2"/>
  <c r="P141" i="1"/>
  <c r="P110" i="1"/>
  <c r="AB80" i="40"/>
  <c r="AA64" i="40"/>
  <c r="AC59" i="40"/>
  <c r="AA32" i="40"/>
  <c r="G12" i="27"/>
  <c r="R187" i="11"/>
  <c r="C10" i="17"/>
  <c r="C7" i="17"/>
  <c r="G8" i="14"/>
  <c r="AA80" i="40"/>
  <c r="AA74" i="40"/>
  <c r="AB74" i="40"/>
  <c r="AB64" i="40"/>
  <c r="AA59" i="40"/>
  <c r="AB59" i="40"/>
  <c r="AA49" i="40"/>
  <c r="AB49" i="40"/>
  <c r="AA41" i="40"/>
  <c r="AC41" i="40"/>
  <c r="AB41" i="40"/>
  <c r="AB32" i="40"/>
  <c r="AC20" i="40"/>
  <c r="AB20" i="40"/>
  <c r="AA20" i="40"/>
  <c r="AI43" i="5"/>
  <c r="C25" i="17" s="1"/>
  <c r="C118" i="18"/>
  <c r="AB96" i="2"/>
  <c r="AB110" i="2" s="1"/>
  <c r="S42" i="4"/>
  <c r="AL32" i="2"/>
  <c r="AD52" i="2"/>
  <c r="J206" i="3"/>
  <c r="S203" i="3"/>
  <c r="D203" i="3"/>
  <c r="M187" i="10"/>
  <c r="E81" i="9"/>
  <c r="H83" i="9"/>
  <c r="N12" i="29"/>
  <c r="K18" i="29"/>
  <c r="K61" i="29" s="1"/>
  <c r="Q8" i="34"/>
  <c r="N15" i="29"/>
  <c r="E14" i="17"/>
  <c r="F14" i="17" s="1"/>
  <c r="G120" i="18" s="1"/>
  <c r="H186" i="12"/>
  <c r="N52" i="29"/>
  <c r="K21" i="38"/>
  <c r="H45" i="6"/>
  <c r="N22" i="29"/>
  <c r="W46" i="5"/>
  <c r="B6" i="36"/>
  <c r="D5" i="36"/>
  <c r="R32" i="4"/>
  <c r="R42" i="4"/>
  <c r="AA42" i="5"/>
  <c r="C9" i="14"/>
  <c r="C7" i="32" s="1"/>
  <c r="C6" i="36"/>
  <c r="AA35" i="5"/>
  <c r="AA37" i="5" s="1"/>
  <c r="R37" i="4"/>
  <c r="C8" i="35"/>
  <c r="N37" i="29"/>
  <c r="N11" i="29"/>
  <c r="K15" i="38"/>
  <c r="AB31" i="5"/>
  <c r="AB32" i="5" s="1"/>
  <c r="AB43" i="5" s="1"/>
  <c r="S32" i="4"/>
  <c r="AB52" i="2"/>
  <c r="J45" i="6"/>
  <c r="D204" i="3"/>
  <c r="P8" i="34"/>
  <c r="Q22" i="28"/>
  <c r="D184" i="12"/>
  <c r="N49" i="29"/>
  <c r="N54" i="29"/>
  <c r="N51" i="29"/>
  <c r="AJ140" i="11"/>
  <c r="AJ186" i="11"/>
  <c r="AJ187" i="11"/>
  <c r="AK40" i="11"/>
  <c r="AJ41" i="11" s="1"/>
  <c r="B77" i="18"/>
  <c r="B117" i="18" s="1"/>
  <c r="B118" i="18" s="1"/>
  <c r="AF187" i="11"/>
  <c r="AL187" i="11"/>
  <c r="AG28" i="11"/>
  <c r="F117" i="18"/>
  <c r="AG187" i="11"/>
  <c r="B56" i="29"/>
  <c r="B64" i="29" s="1"/>
  <c r="B73" i="29" s="1"/>
  <c r="AE146" i="11"/>
  <c r="R26" i="10"/>
  <c r="R11" i="10"/>
  <c r="C12" i="19"/>
  <c r="H44" i="6"/>
  <c r="F13" i="19"/>
  <c r="C82" i="9"/>
  <c r="R80" i="7"/>
  <c r="E5" i="30"/>
  <c r="B22" i="17"/>
  <c r="R74" i="7"/>
  <c r="Q74" i="7"/>
  <c r="D28" i="6"/>
  <c r="E28" i="6" s="1"/>
  <c r="C22" i="19"/>
  <c r="F4" i="35" s="1"/>
  <c r="E8" i="27"/>
  <c r="AL52" i="2"/>
  <c r="AK206" i="2"/>
  <c r="N34" i="29"/>
  <c r="K206" i="2"/>
  <c r="N26" i="29"/>
  <c r="AC82" i="2"/>
  <c r="AC206" i="2" s="1"/>
  <c r="AD169" i="2"/>
  <c r="W206" i="2"/>
  <c r="AF111" i="2"/>
  <c r="AB204" i="2"/>
  <c r="AB169" i="2"/>
  <c r="AB81" i="2"/>
  <c r="AB82" i="2" s="1"/>
  <c r="T208" i="2"/>
  <c r="AD204" i="2"/>
  <c r="F17" i="19"/>
  <c r="D22" i="17"/>
  <c r="D7" i="27" s="1"/>
  <c r="V207" i="2"/>
  <c r="M10" i="14" s="1"/>
  <c r="M8" i="32" s="1"/>
  <c r="AC27" i="11"/>
  <c r="I117" i="18"/>
  <c r="J207" i="3"/>
  <c r="F8" i="35"/>
  <c r="Q14" i="28"/>
  <c r="R12" i="14"/>
  <c r="L8" i="34"/>
  <c r="D8" i="35"/>
  <c r="G56" i="29"/>
  <c r="G64" i="29" s="1"/>
  <c r="G65" i="29" s="1"/>
  <c r="J28" i="29"/>
  <c r="J62" i="29" s="1"/>
  <c r="M28" i="29"/>
  <c r="M62" i="29" s="1"/>
  <c r="M65" i="29" s="1"/>
  <c r="N24" i="29"/>
  <c r="I65" i="29"/>
  <c r="F43" i="18"/>
  <c r="D13" i="17"/>
  <c r="L27" i="29"/>
  <c r="L28" i="29" s="1"/>
  <c r="L62" i="29" s="1"/>
  <c r="C11" i="19"/>
  <c r="G9" i="14"/>
  <c r="G7" i="32" s="1"/>
  <c r="I44" i="6"/>
  <c r="C13" i="17"/>
  <c r="K36" i="18"/>
  <c r="K43" i="18" s="1"/>
  <c r="I43" i="18"/>
  <c r="F50" i="18"/>
  <c r="B8" i="35"/>
  <c r="Q7" i="28"/>
  <c r="E42" i="29"/>
  <c r="E63" i="29" s="1"/>
  <c r="E65" i="29" s="1"/>
  <c r="F56" i="29"/>
  <c r="F64" i="29" s="1"/>
  <c r="D42" i="29"/>
  <c r="D63" i="29" s="1"/>
  <c r="D65" i="29" s="1"/>
  <c r="D12" i="19"/>
  <c r="F206" i="3"/>
  <c r="N41" i="29"/>
  <c r="N38" i="29"/>
  <c r="N39" i="29"/>
  <c r="F16" i="17"/>
  <c r="F42" i="29"/>
  <c r="F63" i="29" s="1"/>
  <c r="F18" i="17"/>
  <c r="F16" i="19"/>
  <c r="F14" i="19"/>
  <c r="H204" i="3"/>
  <c r="J118" i="18"/>
  <c r="J205" i="3"/>
  <c r="N205" i="3" s="1"/>
  <c r="J42" i="29"/>
  <c r="J63" i="29" s="1"/>
  <c r="F5" i="35"/>
  <c r="N35" i="29"/>
  <c r="K42" i="29"/>
  <c r="K63" i="29" s="1"/>
  <c r="AI206" i="2"/>
  <c r="AJ206" i="2"/>
  <c r="D25" i="17" s="1"/>
  <c r="N36" i="29"/>
  <c r="G10" i="14"/>
  <c r="G8" i="32" s="1"/>
  <c r="D11" i="19"/>
  <c r="H10" i="14"/>
  <c r="H8" i="32" s="1"/>
  <c r="E7" i="30"/>
  <c r="AF206" i="2"/>
  <c r="C7" i="27"/>
  <c r="C7" i="30"/>
  <c r="D19" i="19"/>
  <c r="D20" i="19"/>
  <c r="P52" i="1"/>
  <c r="D10" i="17"/>
  <c r="F12" i="17"/>
  <c r="D7" i="17"/>
  <c r="AD82" i="2"/>
  <c r="C204" i="1"/>
  <c r="AD110" i="2"/>
  <c r="P71" i="1"/>
  <c r="B72" i="29"/>
  <c r="P32" i="1"/>
  <c r="AD149" i="2"/>
  <c r="F11" i="17"/>
  <c r="AD181" i="2"/>
  <c r="Q203" i="1"/>
  <c r="F9" i="19"/>
  <c r="F8" i="19"/>
  <c r="P178" i="1"/>
  <c r="AB172" i="2"/>
  <c r="AB181" i="2" s="1"/>
  <c r="D7" i="19"/>
  <c r="B10" i="14"/>
  <c r="D10" i="19"/>
  <c r="AD114" i="2"/>
  <c r="AD141" i="2" s="1"/>
  <c r="R203" i="1"/>
  <c r="P82" i="1"/>
  <c r="AD32" i="2"/>
  <c r="H118" i="18"/>
  <c r="AG41" i="11"/>
  <c r="AJ147" i="11"/>
  <c r="AG140" i="11"/>
  <c r="K56" i="29"/>
  <c r="K64" i="29" s="1"/>
  <c r="J56" i="29"/>
  <c r="J64" i="29" s="1"/>
  <c r="AJ28" i="11"/>
  <c r="N55" i="29"/>
  <c r="F24" i="17"/>
  <c r="Q31" i="28" s="1"/>
  <c r="AE27" i="11"/>
  <c r="AD146" i="11"/>
  <c r="AD149" i="11"/>
  <c r="AD150" i="11" s="1"/>
  <c r="S149" i="10"/>
  <c r="AE139" i="11"/>
  <c r="AD139" i="11"/>
  <c r="AD27" i="11"/>
  <c r="I187" i="10"/>
  <c r="T186" i="10"/>
  <c r="F8" i="17"/>
  <c r="S34" i="10"/>
  <c r="R35" i="10" s="1"/>
  <c r="AD30" i="11"/>
  <c r="AD35" i="11" s="1"/>
  <c r="F9" i="17"/>
  <c r="S26" i="10"/>
  <c r="F15" i="19"/>
  <c r="M82" i="9"/>
  <c r="F20" i="17"/>
  <c r="J120" i="18" s="1"/>
  <c r="D84" i="9"/>
  <c r="G84" i="9" s="1"/>
  <c r="B13" i="17"/>
  <c r="H8" i="14"/>
  <c r="H6" i="32" s="1"/>
  <c r="L83" i="9"/>
  <c r="G118" i="18"/>
  <c r="B21" i="17"/>
  <c r="J18" i="29"/>
  <c r="J61" i="29" s="1"/>
  <c r="B25" i="17"/>
  <c r="C5" i="27"/>
  <c r="D118" i="18"/>
  <c r="E118" i="18"/>
  <c r="B20" i="19"/>
  <c r="B19" i="19"/>
  <c r="B10" i="19"/>
  <c r="C82" i="7"/>
  <c r="R32" i="7"/>
  <c r="Q41" i="7"/>
  <c r="B70" i="29"/>
  <c r="C65" i="29"/>
  <c r="S81" i="7"/>
  <c r="S82" i="7" s="1"/>
  <c r="B8" i="14"/>
  <c r="B6" i="32" s="1"/>
  <c r="B7" i="19"/>
  <c r="R49" i="7"/>
  <c r="R64" i="7"/>
  <c r="B7" i="17"/>
  <c r="B10" i="17"/>
  <c r="C8" i="14"/>
  <c r="Q49" i="7"/>
  <c r="Q64" i="7"/>
  <c r="Q59" i="7"/>
  <c r="Q32" i="7"/>
  <c r="F17" i="17"/>
  <c r="F15" i="17"/>
  <c r="H120" i="18" s="1"/>
  <c r="F19" i="17"/>
  <c r="F44" i="6"/>
  <c r="H9" i="14"/>
  <c r="H7" i="32" s="1"/>
  <c r="D6" i="36"/>
  <c r="C8" i="30"/>
  <c r="N25" i="29"/>
  <c r="U44" i="5"/>
  <c r="C22" i="17"/>
  <c r="C19" i="19"/>
  <c r="C20" i="19"/>
  <c r="AC43" i="5"/>
  <c r="B29" i="29"/>
  <c r="C7" i="19"/>
  <c r="B9" i="14"/>
  <c r="C10" i="19"/>
  <c r="Q80" i="7"/>
  <c r="Q20" i="7"/>
  <c r="B11" i="19"/>
  <c r="E6" i="27"/>
  <c r="E6" i="30"/>
  <c r="K71" i="18"/>
  <c r="S39" i="10"/>
  <c r="AD38" i="11"/>
  <c r="AD40" i="11" s="1"/>
  <c r="E18" i="19"/>
  <c r="F18" i="19" s="1"/>
  <c r="F185" i="12"/>
  <c r="E19" i="19"/>
  <c r="E20" i="19"/>
  <c r="E7" i="17"/>
  <c r="E10" i="17"/>
  <c r="C11" i="14"/>
  <c r="R184" i="10"/>
  <c r="AC154" i="11"/>
  <c r="L59" i="29"/>
  <c r="H65" i="29"/>
  <c r="AG186" i="11"/>
  <c r="B71" i="29"/>
  <c r="AE45" i="5"/>
  <c r="AE206" i="2"/>
  <c r="AF33" i="2"/>
  <c r="AB32" i="2"/>
  <c r="R39" i="10"/>
  <c r="AC38" i="11"/>
  <c r="AC40" i="11" s="1"/>
  <c r="E187" i="10"/>
  <c r="E10" i="19"/>
  <c r="E7" i="19"/>
  <c r="B11" i="14"/>
  <c r="S138" i="10"/>
  <c r="P201" i="1"/>
  <c r="S145" i="10"/>
  <c r="E12" i="19"/>
  <c r="F6" i="35"/>
  <c r="B22" i="19"/>
  <c r="C6" i="27"/>
  <c r="C6" i="30"/>
  <c r="F21" i="19"/>
  <c r="G11" i="14"/>
  <c r="F186" i="12"/>
  <c r="E11" i="19"/>
  <c r="G7" i="31" s="1"/>
  <c r="C185" i="12"/>
  <c r="R138" i="10"/>
  <c r="AC47" i="11"/>
  <c r="AC139" i="11" s="1"/>
  <c r="E13" i="17"/>
  <c r="H11" i="14"/>
  <c r="L187" i="12"/>
  <c r="R59" i="7"/>
  <c r="N45" i="29"/>
  <c r="F23" i="17"/>
  <c r="E120" i="18" s="1"/>
  <c r="AI28" i="5"/>
  <c r="AH43" i="5"/>
  <c r="R20" i="7"/>
  <c r="V188" i="11"/>
  <c r="E22" i="17"/>
  <c r="J39" i="30"/>
  <c r="S184" i="10"/>
  <c r="AD154" i="11"/>
  <c r="I50" i="18"/>
  <c r="K45" i="18"/>
  <c r="K50" i="18" s="1"/>
  <c r="D43" i="6"/>
  <c r="D45" i="6" s="1"/>
  <c r="F84" i="9" l="1"/>
  <c r="T211" i="2"/>
  <c r="AC81" i="40"/>
  <c r="AC82" i="40" s="1"/>
  <c r="N61" i="29"/>
  <c r="AI44" i="5"/>
  <c r="AA43" i="5"/>
  <c r="AC44" i="5" s="1"/>
  <c r="AA81" i="40"/>
  <c r="AB81" i="40"/>
  <c r="B4" i="35"/>
  <c r="S43" i="4"/>
  <c r="B65" i="29"/>
  <c r="E66" i="29" s="1"/>
  <c r="H84" i="9"/>
  <c r="N18" i="29"/>
  <c r="E8" i="35"/>
  <c r="E10" i="27"/>
  <c r="R43" i="4"/>
  <c r="D5" i="30"/>
  <c r="G22" i="17"/>
  <c r="AK187" i="11"/>
  <c r="E25" i="17" s="1"/>
  <c r="F25" i="17" s="1"/>
  <c r="R40" i="10"/>
  <c r="R27" i="10"/>
  <c r="AD187" i="11"/>
  <c r="D5" i="27"/>
  <c r="AJ207" i="2"/>
  <c r="D7" i="30"/>
  <c r="F205" i="3"/>
  <c r="D21" i="17"/>
  <c r="N62" i="29"/>
  <c r="I22" i="17"/>
  <c r="AE187" i="11"/>
  <c r="F12" i="19"/>
  <c r="F65" i="29"/>
  <c r="I66" i="29" s="1"/>
  <c r="N27" i="29"/>
  <c r="N28" i="29" s="1"/>
  <c r="P210" i="3"/>
  <c r="N42" i="29"/>
  <c r="C72" i="29"/>
  <c r="C74" i="29" s="1"/>
  <c r="J208" i="3"/>
  <c r="K10" i="14"/>
  <c r="K8" i="32" s="1"/>
  <c r="N63" i="29"/>
  <c r="D5" i="35"/>
  <c r="E9" i="30"/>
  <c r="C10" i="27"/>
  <c r="L10" i="14"/>
  <c r="U209" i="2"/>
  <c r="B7" i="30"/>
  <c r="B7" i="27"/>
  <c r="J7" i="27" s="1"/>
  <c r="AD206" i="2"/>
  <c r="F10" i="14"/>
  <c r="F8" i="32" s="1"/>
  <c r="B8" i="32"/>
  <c r="B5" i="35"/>
  <c r="P203" i="1"/>
  <c r="AB114" i="2"/>
  <c r="AB141" i="2" s="1"/>
  <c r="L188" i="12"/>
  <c r="I120" i="18"/>
  <c r="K120" i="18" s="1"/>
  <c r="AH189" i="11"/>
  <c r="K57" i="29"/>
  <c r="N56" i="29"/>
  <c r="C120" i="18"/>
  <c r="B74" i="29"/>
  <c r="R186" i="10"/>
  <c r="S186" i="10"/>
  <c r="R139" i="10"/>
  <c r="M8" i="14"/>
  <c r="M6" i="32" s="1"/>
  <c r="J65" i="29"/>
  <c r="L8" i="14"/>
  <c r="B5" i="30"/>
  <c r="B5" i="27"/>
  <c r="F10" i="17"/>
  <c r="C6" i="32"/>
  <c r="F8" i="14"/>
  <c r="F6" i="32" s="1"/>
  <c r="B3" i="35"/>
  <c r="K9" i="14"/>
  <c r="K7" i="32" s="1"/>
  <c r="D4" i="35"/>
  <c r="C9" i="30"/>
  <c r="D8" i="30"/>
  <c r="D8" i="27"/>
  <c r="H22" i="17"/>
  <c r="C21" i="17"/>
  <c r="M9" i="14"/>
  <c r="M7" i="32" s="1"/>
  <c r="B8" i="30"/>
  <c r="B8" i="27"/>
  <c r="W45" i="5"/>
  <c r="L9" i="14"/>
  <c r="B7" i="32"/>
  <c r="F9" i="14"/>
  <c r="F7" i="32" s="1"/>
  <c r="F10" i="19"/>
  <c r="H7" i="31"/>
  <c r="K7" i="31" s="1"/>
  <c r="F13" i="17"/>
  <c r="B7" i="31"/>
  <c r="F7" i="19"/>
  <c r="AC187" i="11"/>
  <c r="C7" i="31"/>
  <c r="F7" i="17"/>
  <c r="F187" i="12"/>
  <c r="E84" i="9"/>
  <c r="Q81" i="7"/>
  <c r="B6" i="27"/>
  <c r="B6" i="30"/>
  <c r="F20" i="19"/>
  <c r="C28" i="20" s="1"/>
  <c r="F11" i="19"/>
  <c r="D6" i="30"/>
  <c r="J22" i="17"/>
  <c r="D6" i="27"/>
  <c r="F22" i="17"/>
  <c r="R81" i="7"/>
  <c r="F22" i="19"/>
  <c r="F3" i="35"/>
  <c r="F7" i="35" s="1"/>
  <c r="F9" i="35" s="1"/>
  <c r="C9" i="32"/>
  <c r="C12" i="14"/>
  <c r="L7" i="31"/>
  <c r="F19" i="19"/>
  <c r="C28" i="21" s="1"/>
  <c r="I118" i="18"/>
  <c r="L117" i="18"/>
  <c r="K117" i="18"/>
  <c r="K118" i="18" s="1"/>
  <c r="G6" i="32"/>
  <c r="G12" i="14"/>
  <c r="K8" i="14"/>
  <c r="D3" i="35"/>
  <c r="N64" i="29"/>
  <c r="K65" i="29"/>
  <c r="E21" i="17"/>
  <c r="M11" i="14"/>
  <c r="H12" i="14"/>
  <c r="H9" i="32"/>
  <c r="H10" i="32" s="1"/>
  <c r="D6" i="35"/>
  <c r="G9" i="32"/>
  <c r="K11" i="14"/>
  <c r="K9" i="32" s="1"/>
  <c r="F11" i="14"/>
  <c r="B6" i="35"/>
  <c r="B12" i="14"/>
  <c r="B9" i="32"/>
  <c r="L65" i="29"/>
  <c r="N59" i="29"/>
  <c r="U189" i="11"/>
  <c r="L11" i="14"/>
  <c r="B120" i="18" l="1"/>
  <c r="B122" i="18" s="1"/>
  <c r="G36" i="38"/>
  <c r="H36" i="38" s="1"/>
  <c r="V43" i="4"/>
  <c r="AB84" i="40"/>
  <c r="F21" i="17"/>
  <c r="E28" i="21" s="1"/>
  <c r="F28" i="21" s="1"/>
  <c r="AJ188" i="11"/>
  <c r="J8" i="27"/>
  <c r="J5" i="30"/>
  <c r="R187" i="10"/>
  <c r="D10" i="27"/>
  <c r="E12" i="27" s="1"/>
  <c r="J5" i="27"/>
  <c r="S83" i="7"/>
  <c r="J8" i="30"/>
  <c r="D9" i="30"/>
  <c r="J7" i="30"/>
  <c r="F15" i="14"/>
  <c r="L8" i="32"/>
  <c r="C5" i="35"/>
  <c r="E5" i="35" s="1"/>
  <c r="P10" i="14"/>
  <c r="P8" i="32" s="1"/>
  <c r="AB206" i="2"/>
  <c r="AC207" i="2" s="1"/>
  <c r="B10" i="32"/>
  <c r="AE189" i="11"/>
  <c r="N65" i="29"/>
  <c r="C3" i="35"/>
  <c r="E3" i="35" s="1"/>
  <c r="P8" i="14"/>
  <c r="P6" i="32" s="1"/>
  <c r="L6" i="32"/>
  <c r="C10" i="32"/>
  <c r="B7" i="35"/>
  <c r="B9" i="35" s="1"/>
  <c r="L7" i="32"/>
  <c r="P9" i="14"/>
  <c r="P7" i="32" s="1"/>
  <c r="C4" i="35"/>
  <c r="E4" i="35" s="1"/>
  <c r="K19" i="38"/>
  <c r="D8" i="34"/>
  <c r="Q5" i="28"/>
  <c r="D7" i="35"/>
  <c r="D9" i="35" s="1"/>
  <c r="D28" i="20"/>
  <c r="F7" i="31"/>
  <c r="M9" i="32"/>
  <c r="M10" i="32" s="1"/>
  <c r="M12" i="14"/>
  <c r="K12" i="14"/>
  <c r="K6" i="32"/>
  <c r="K20" i="38"/>
  <c r="Q6" i="28"/>
  <c r="E8" i="34"/>
  <c r="Q30" i="28"/>
  <c r="Q34" i="28" s="1"/>
  <c r="Q26" i="28"/>
  <c r="H22" i="34" s="1"/>
  <c r="B9" i="30"/>
  <c r="J6" i="30"/>
  <c r="L9" i="32"/>
  <c r="C6" i="35"/>
  <c r="P11" i="14"/>
  <c r="L12" i="14"/>
  <c r="I8" i="34"/>
  <c r="K7" i="38"/>
  <c r="K15" i="14"/>
  <c r="Q12" i="28"/>
  <c r="J6" i="27"/>
  <c r="B10" i="27"/>
  <c r="C12" i="27" s="1"/>
  <c r="F9" i="32"/>
  <c r="F12" i="14"/>
  <c r="M7" i="31"/>
  <c r="P7" i="31" s="1"/>
  <c r="J8" i="34"/>
  <c r="Q13" i="28"/>
  <c r="K8" i="38"/>
  <c r="M66" i="29"/>
  <c r="G10" i="32"/>
  <c r="K10" i="32" s="1"/>
  <c r="D28" i="21"/>
  <c r="E28" i="20"/>
  <c r="F28" i="20" s="1"/>
  <c r="D120" i="18"/>
  <c r="F120" i="18" s="1"/>
  <c r="Q82" i="7"/>
  <c r="J10" i="27" l="1"/>
  <c r="J9" i="30"/>
  <c r="K11" i="38"/>
  <c r="K23" i="38"/>
  <c r="L10" i="32"/>
  <c r="P10" i="32" s="1"/>
  <c r="F10" i="32"/>
  <c r="P9" i="32"/>
  <c r="P12" i="14"/>
  <c r="O8" i="34"/>
  <c r="Q20" i="28"/>
  <c r="K14" i="38"/>
  <c r="K28" i="20"/>
  <c r="L28" i="20" s="1"/>
  <c r="E6" i="35"/>
  <c r="C7" i="35"/>
  <c r="Q9" i="28"/>
  <c r="K28" i="21"/>
  <c r="L28" i="21" s="1"/>
  <c r="M8" i="34"/>
  <c r="H8" i="34"/>
  <c r="E68" i="29"/>
  <c r="D22" i="34"/>
  <c r="Q16" i="28"/>
  <c r="N8" i="34"/>
  <c r="P15" i="14"/>
  <c r="Q19" i="28"/>
  <c r="K13" i="38"/>
  <c r="I68" i="29"/>
  <c r="F22" i="34"/>
  <c r="K17" i="38" l="1"/>
  <c r="R8" i="34"/>
  <c r="Q23" i="28"/>
  <c r="E7" i="35"/>
  <c r="C9" i="35"/>
  <c r="E9" i="35" s="1"/>
  <c r="K9" i="30"/>
  <c r="M68" i="29"/>
  <c r="E22" i="34"/>
  <c r="F11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sonyamuhl</author>
  </authors>
  <commentList>
    <comment ref="Z8" authorId="0" shapeId="0" xr:uid="{00000000-0006-0000-0100-000001000000}">
      <text>
        <r>
          <rPr>
            <sz val="8"/>
            <color indexed="81"/>
            <rFont val="Calibri"/>
            <family val="2"/>
          </rPr>
          <t xml:space="preserve">This number must be equal to the number of students in the last year of primary school
</t>
        </r>
      </text>
    </comment>
    <comment ref="AA8" authorId="0" shapeId="0" xr:uid="{00000000-0006-0000-0100-000002000000}">
      <text>
        <r>
          <rPr>
            <sz val="8"/>
            <color indexed="81"/>
            <rFont val="Calibri"/>
            <family val="2"/>
          </rPr>
          <t xml:space="preserve">This number must be equal to the number of students in the last year of secondary school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G17" authorId="0" shapeId="0" xr:uid="{00000000-0006-0000-1300-000001000000}">
      <text>
        <r>
          <rPr>
            <sz val="8"/>
            <color indexed="81"/>
            <rFont val="Calibri"/>
            <family val="2"/>
          </rPr>
          <t>Old incorrect stats  - most probably not supplied at the time
Estimated correct figures to bring in line with rest. Was in 600 and 700's</t>
        </r>
      </text>
    </comment>
    <comment ref="B21" authorId="0" shapeId="0" xr:uid="{00000000-0006-0000-1300-000002000000}">
      <text>
        <r>
          <rPr>
            <sz val="9"/>
            <color indexed="81"/>
            <rFont val="Tahoma"/>
            <family val="2"/>
          </rPr>
          <t>Remember to copy the last year's numbers and to paste it as text only so that they don't change when the new data is entered. Should only be this number which changes, waiting on Les Relihan. Remember that when Les's numbers are added to the SDA membership sheet to only special paste the values and then special paste formats. Then relink.</t>
        </r>
      </text>
    </comment>
    <comment ref="K21" authorId="0" shapeId="0" xr:uid="{00000000-0006-0000-1300-000003000000}">
      <text>
        <r>
          <rPr>
            <sz val="9"/>
            <color indexed="81"/>
            <rFont val="Tahoma"/>
            <family val="2"/>
          </rPr>
          <t>Remember to change this formula if it did not correct itself. Double click on it to see where it comes from</t>
        </r>
      </text>
    </comment>
    <comment ref="B28" authorId="0" shapeId="0" xr:uid="{00000000-0006-0000-1300-000004000000}">
      <text>
        <r>
          <rPr>
            <sz val="9"/>
            <color indexed="81"/>
            <rFont val="Tahoma"/>
            <family val="2"/>
          </rPr>
          <t>Remember to copy the last year's numbers and to paste it as text only so that they don't change when the new data is entered. Should only be this number which changes, waiting on Les Relihan. Remember that when Les's numbers are added to the SDA membership sheet to only special paste the values and then special paste formats. Then relink.</t>
        </r>
      </text>
    </comment>
    <comment ref="K28" authorId="0" shapeId="0" xr:uid="{00000000-0006-0000-1300-000005000000}">
      <text>
        <r>
          <rPr>
            <sz val="9"/>
            <color indexed="81"/>
            <rFont val="Tahoma"/>
            <family val="2"/>
          </rPr>
          <t>Remember to change this formula if it did not correct itself. Double click on it to see where it comes from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B26" authorId="0" shapeId="0" xr:uid="{00000000-0006-0000-1400-000001000000}">
      <text>
        <r>
          <rPr>
            <sz val="9"/>
            <color indexed="81"/>
            <rFont val="Tahoma"/>
            <family val="2"/>
          </rPr>
          <t xml:space="preserve">Remember to make sure the link to Les Relihan Church Membership spreadsheet he usually supplies is still in tackt and make sure the other links for the year carry over correctly
</t>
        </r>
      </text>
    </comment>
    <comment ref="E26" authorId="0" shapeId="0" xr:uid="{00000000-0006-0000-1400-000002000000}">
      <text>
        <r>
          <rPr>
            <sz val="9"/>
            <color indexed="81"/>
            <rFont val="Tahoma"/>
            <family val="2"/>
          </rPr>
          <t>Before entering the new year, copy and paste only the values for the last year in the row because they are linked to the other sheets and as they change the previous year row will change as well and you don't want that.</t>
        </r>
      </text>
    </comment>
    <comment ref="K26" authorId="0" shapeId="0" xr:uid="{00000000-0006-0000-1400-000003000000}">
      <text>
        <r>
          <rPr>
            <sz val="9"/>
            <color indexed="81"/>
            <rFont val="Tahoma"/>
            <family val="2"/>
          </rPr>
          <t>Sonya Muhl:
Remember to change this formula if it did not correct itself. Double click on it to see where it comes from</t>
        </r>
      </text>
    </comment>
    <comment ref="B28" authorId="0" shapeId="0" xr:uid="{00000000-0006-0000-1400-000004000000}">
      <text>
        <r>
          <rPr>
            <sz val="9"/>
            <color indexed="81"/>
            <rFont val="Tahoma"/>
            <family val="2"/>
          </rPr>
          <t xml:space="preserve">Remember to make sure the link to Les Relihan Church Membership spreadsheet he usually supplies is still in tackt and make sure the other links for the year carry over correctly
</t>
        </r>
      </text>
    </comment>
    <comment ref="E28" authorId="0" shapeId="0" xr:uid="{00000000-0006-0000-1400-000005000000}">
      <text>
        <r>
          <rPr>
            <sz val="9"/>
            <color indexed="81"/>
            <rFont val="Tahoma"/>
            <family val="2"/>
          </rPr>
          <t>Before entering the new year, copy and paste only the values for the last year in the row because they are linked to the other sheets and as they change the previous year row will change as well and you don't want that.</t>
        </r>
      </text>
    </comment>
    <comment ref="K28" authorId="0" shapeId="0" xr:uid="{00000000-0006-0000-1400-000006000000}">
      <text>
        <r>
          <rPr>
            <sz val="9"/>
            <color indexed="81"/>
            <rFont val="Tahoma"/>
            <family val="2"/>
          </rPr>
          <t>Sonya Muhl:
Remember to change this formula if it did not correct itself. Double click on it to see where it comes from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Jeanelle</author>
  </authors>
  <commentList>
    <comment ref="B110" authorId="0" shapeId="0" xr:uid="{00000000-0006-0000-1500-000001000000}">
      <text>
        <r>
          <rPr>
            <b/>
            <sz val="9"/>
            <color indexed="81"/>
            <rFont val="Calibri"/>
            <family val="2"/>
          </rPr>
          <t>Jeanelle:</t>
        </r>
        <r>
          <rPr>
            <sz val="9"/>
            <color indexed="81"/>
            <rFont val="Calibri"/>
            <family val="2"/>
          </rPr>
          <t xml:space="preserve">
2016: no updates given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Sonya Muhl</author>
  </authors>
  <commentList>
    <comment ref="F5" authorId="0" shapeId="0" xr:uid="{00000000-0006-0000-1700-000001000000}">
      <text>
        <r>
          <rPr>
            <sz val="9"/>
            <color indexed="81"/>
            <rFont val="Tahoma"/>
            <family val="2"/>
          </rPr>
          <t xml:space="preserve">This is FTE of Teaching + Non Teaching staff - Thus will differ from GC table 3 which is only Teaching staff
</t>
        </r>
      </text>
    </comment>
    <comment ref="B8" authorId="1" shapeId="0" xr:uid="{00000000-0006-0000-1700-000002000000}">
      <text>
        <r>
          <rPr>
            <sz val="8"/>
            <color indexed="81"/>
            <rFont val="Calibri"/>
            <family val="2"/>
            <scheme val="minor"/>
          </rPr>
          <t xml:space="preserve">Enter 0 in 2 columns as Mamarapha a is reported seperately from WA Conference
</t>
        </r>
      </text>
    </comment>
    <comment ref="C8" authorId="1" shapeId="0" xr:uid="{00000000-0006-0000-1700-000003000000}">
      <text>
        <r>
          <rPr>
            <sz val="8"/>
            <color indexed="81"/>
            <rFont val="Calibri"/>
            <family val="2"/>
            <scheme val="minor"/>
          </rPr>
          <t xml:space="preserve">Enter 0 in 2 columns as Mamarapha a is reported seperately from WA Conference
</t>
        </r>
      </text>
    </comment>
    <comment ref="E8" authorId="1" shapeId="0" xr:uid="{00000000-0006-0000-1700-000004000000}">
      <text>
        <r>
          <rPr>
            <sz val="8"/>
            <color indexed="81"/>
            <rFont val="Calibri"/>
            <family val="2"/>
            <scheme val="minor"/>
          </rPr>
          <t xml:space="preserve">Enter 0 in 2 columns as Mamarapha a is reported seperately from WA Conference
</t>
        </r>
      </text>
    </comment>
    <comment ref="F8" authorId="1" shapeId="0" xr:uid="{00000000-0006-0000-1700-000005000000}">
      <text>
        <r>
          <rPr>
            <sz val="8"/>
            <color indexed="81"/>
            <rFont val="Calibri"/>
            <family val="2"/>
            <scheme val="minor"/>
          </rPr>
          <t xml:space="preserve">Enter 0 in 2 columns as Mamarapha a is reported seperately from WA Conference
</t>
        </r>
      </text>
    </comment>
    <comment ref="G8" authorId="1" shapeId="0" xr:uid="{00000000-0006-0000-1700-000006000000}">
      <text>
        <r>
          <rPr>
            <sz val="8"/>
            <color indexed="81"/>
            <rFont val="Calibri"/>
            <family val="2"/>
            <scheme val="minor"/>
          </rPr>
          <t xml:space="preserve">Enter 0 in 2 columns as Mamarapha a is reported seperately from WA Conference in Column H 8
</t>
        </r>
      </text>
    </comment>
    <comment ref="J8" authorId="1" shapeId="0" xr:uid="{00000000-0006-0000-1700-000007000000}">
      <text>
        <r>
          <rPr>
            <sz val="8"/>
            <color indexed="81"/>
            <rFont val="Calibri"/>
            <family val="2"/>
            <scheme val="minor"/>
          </rPr>
          <t xml:space="preserve">Enter 0 in 2 columns as Mamarapha a is reported seperately from WA Conference
</t>
        </r>
      </text>
    </comment>
    <comment ref="K8" authorId="1" shapeId="0" xr:uid="{00000000-0006-0000-1700-000008000000}">
      <text>
        <r>
          <rPr>
            <sz val="8"/>
            <color indexed="81"/>
            <rFont val="Calibri"/>
            <family val="2"/>
            <scheme val="minor"/>
          </rPr>
          <t xml:space="preserve">Enter 0 in 2 columns as Mamarapha a is reported seperately from WA Conference
</t>
        </r>
      </text>
    </comment>
    <comment ref="H10" authorId="1" shapeId="0" xr:uid="{00000000-0006-0000-1700-000009000000}">
      <text>
        <r>
          <rPr>
            <b/>
            <sz val="9"/>
            <color indexed="81"/>
            <rFont val="Tahoma"/>
            <family val="2"/>
          </rPr>
          <t>Sonya Muhl:</t>
        </r>
        <r>
          <rPr>
            <sz val="9"/>
            <color indexed="81"/>
            <rFont val="Tahoma"/>
            <family val="2"/>
          </rPr>
          <t xml:space="preserve">
Avondale is an SPD institution and is noted under SPD at the bottom. This should always be 0
</t>
        </r>
      </text>
    </comment>
    <comment ref="I10" authorId="1" shapeId="0" xr:uid="{00000000-0006-0000-1700-00000A000000}">
      <text>
        <r>
          <rPr>
            <b/>
            <sz val="9"/>
            <color indexed="81"/>
            <rFont val="Tahoma"/>
            <family val="2"/>
          </rPr>
          <t>Sonya Muhl:</t>
        </r>
        <r>
          <rPr>
            <sz val="9"/>
            <color indexed="81"/>
            <rFont val="Tahoma"/>
            <family val="2"/>
          </rPr>
          <t xml:space="preserve">
Avondale is an SPD institution and is noted under SPD at the bottom. This should always be 0
</t>
        </r>
      </text>
    </comment>
    <comment ref="L10" authorId="1" shapeId="0" xr:uid="{00000000-0006-0000-1700-00000B000000}">
      <text>
        <r>
          <rPr>
            <b/>
            <sz val="9"/>
            <color indexed="81"/>
            <rFont val="Tahoma"/>
            <family val="2"/>
          </rPr>
          <t>Sonya Muhl:</t>
        </r>
        <r>
          <rPr>
            <sz val="9"/>
            <color indexed="81"/>
            <rFont val="Tahoma"/>
            <family val="2"/>
          </rPr>
          <t xml:space="preserve">
Avondale College noted under SPD - SPD Institution - This should always be 0
</t>
        </r>
      </text>
    </comment>
    <comment ref="M10" authorId="1" shapeId="0" xr:uid="{00000000-0006-0000-1700-00000C000000}">
      <text>
        <r>
          <rPr>
            <b/>
            <sz val="9"/>
            <color indexed="81"/>
            <rFont val="Tahoma"/>
            <family val="2"/>
          </rPr>
          <t>Sonya Muhl:</t>
        </r>
        <r>
          <rPr>
            <sz val="9"/>
            <color indexed="81"/>
            <rFont val="Tahoma"/>
            <family val="2"/>
          </rPr>
          <t xml:space="preserve">
Avondale College noted under SPD - SPD Institution - This should always be 0
</t>
        </r>
      </text>
    </comment>
    <comment ref="D17" authorId="1" shapeId="0" xr:uid="{00000000-0006-0000-1700-00000D000000}">
      <text>
        <r>
          <rPr>
            <b/>
            <sz val="8"/>
            <color indexed="81"/>
            <rFont val="Calibri"/>
            <family val="2"/>
            <scheme val="minor"/>
          </rPr>
          <t>Sonya Muhl:</t>
        </r>
        <r>
          <rPr>
            <sz val="8"/>
            <color indexed="81"/>
            <rFont val="Calibri"/>
            <family val="2"/>
            <scheme val="minor"/>
          </rPr>
          <t xml:space="preserve">
Mamarapha is noted by itself. This should always be 0</t>
        </r>
        <r>
          <rPr>
            <sz val="9"/>
            <color indexed="81"/>
            <rFont val="Tahoma"/>
            <family val="2"/>
          </rPr>
          <t xml:space="preserve">
</t>
        </r>
      </text>
    </comment>
    <comment ref="N18" authorId="1" shapeId="0" xr:uid="{00000000-0006-0000-1700-00000E000000}">
      <text>
        <r>
          <rPr>
            <sz val="9"/>
            <color indexed="81"/>
            <rFont val="Tahoma"/>
            <family val="2"/>
          </rPr>
          <t xml:space="preserve">Sonya Muhl:This Total should be the same as the bright yellow totals - all enrollments
</t>
        </r>
      </text>
    </comment>
    <comment ref="F19" authorId="1" shapeId="0" xr:uid="{00000000-0006-0000-1700-00000F000000}">
      <text>
        <r>
          <rPr>
            <b/>
            <sz val="8"/>
            <color indexed="81"/>
            <rFont val="Tahoma"/>
            <family val="2"/>
          </rPr>
          <t>Sonya Muhl:</t>
        </r>
        <r>
          <rPr>
            <sz val="8"/>
            <color indexed="81"/>
            <rFont val="Tahoma"/>
            <family val="2"/>
          </rPr>
          <t xml:space="preserve">
Cross Check - AUC data All Primary Students</t>
        </r>
      </text>
    </comment>
    <comment ref="G19" authorId="1" shapeId="0" xr:uid="{00000000-0006-0000-1700-000010000000}">
      <text>
        <r>
          <rPr>
            <b/>
            <sz val="9"/>
            <color indexed="81"/>
            <rFont val="Tahoma"/>
            <family val="2"/>
          </rPr>
          <t>Sonya Muhl:</t>
        </r>
        <r>
          <rPr>
            <sz val="9"/>
            <color indexed="81"/>
            <rFont val="Tahoma"/>
            <family val="2"/>
          </rPr>
          <t xml:space="preserve">
Cross Check - AUC Data - All Secondary Staff
</t>
        </r>
      </text>
    </comment>
    <comment ref="I19" authorId="1" shapeId="0" xr:uid="{00000000-0006-0000-1700-000011000000}">
      <text>
        <r>
          <rPr>
            <b/>
            <sz val="9"/>
            <color indexed="81"/>
            <rFont val="Tahoma"/>
            <family val="2"/>
          </rPr>
          <t>Sonya Muhl:</t>
        </r>
        <r>
          <rPr>
            <sz val="9"/>
            <color indexed="81"/>
            <rFont val="Tahoma"/>
            <family val="2"/>
          </rPr>
          <t xml:space="preserve">
Avondale is noted under SPD
</t>
        </r>
      </text>
    </comment>
    <comment ref="J19" authorId="1" shapeId="0" xr:uid="{00000000-0006-0000-1700-000012000000}">
      <text>
        <r>
          <rPr>
            <b/>
            <sz val="8"/>
            <color indexed="81"/>
            <rFont val="Tahoma"/>
            <family val="2"/>
          </rPr>
          <t>Sonya Muhl:</t>
        </r>
        <r>
          <rPr>
            <sz val="8"/>
            <color indexed="81"/>
            <rFont val="Tahoma"/>
            <family val="2"/>
          </rPr>
          <t xml:space="preserve">
Cross Check - AUC data
All School Enrollments
</t>
        </r>
      </text>
    </comment>
    <comment ref="M19" authorId="1" shapeId="0" xr:uid="{00000000-0006-0000-1700-000013000000}">
      <text>
        <r>
          <rPr>
            <b/>
            <sz val="9"/>
            <color indexed="81"/>
            <rFont val="Tahoma"/>
            <family val="2"/>
          </rPr>
          <t>Sonya Muhl:</t>
        </r>
        <r>
          <rPr>
            <sz val="9"/>
            <color indexed="81"/>
            <rFont val="Tahoma"/>
            <family val="2"/>
          </rPr>
          <t xml:space="preserve">
This should always be 0 as reported under SPD - Avondale
</t>
        </r>
      </text>
    </comment>
    <comment ref="F31" authorId="1" shapeId="0" xr:uid="{00000000-0006-0000-1700-000014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G31" authorId="1" shapeId="0" xr:uid="{00000000-0006-0000-1700-000015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H31" authorId="1" shapeId="0" xr:uid="{00000000-0006-0000-1700-000016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J31" authorId="1" shapeId="0" xr:uid="{00000000-0006-0000-1700-000017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K31" authorId="1" shapeId="0" xr:uid="{00000000-0006-0000-1700-000018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L31" authorId="1" shapeId="0" xr:uid="{00000000-0006-0000-1700-000019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I33" authorId="1" shapeId="0" xr:uid="{00000000-0006-0000-1700-00001A000000}">
      <text>
        <r>
          <rPr>
            <b/>
            <sz val="8"/>
            <color indexed="81"/>
            <rFont val="Calibri"/>
            <family val="2"/>
            <scheme val="minor"/>
          </rPr>
          <t>Sonya Muhl:</t>
        </r>
        <r>
          <rPr>
            <sz val="8"/>
            <color indexed="81"/>
            <rFont val="Calibri"/>
            <family val="2"/>
            <scheme val="minor"/>
          </rPr>
          <t xml:space="preserve">
PAU is noted by itself under the SPD in Column I 58. This should always be 0</t>
        </r>
        <r>
          <rPr>
            <sz val="9"/>
            <color indexed="81"/>
            <rFont val="Tahoma"/>
            <family val="2"/>
          </rPr>
          <t xml:space="preserve">
</t>
        </r>
      </text>
    </comment>
    <comment ref="M33" authorId="1" shapeId="0" xr:uid="{00000000-0006-0000-1700-00001B000000}">
      <text>
        <r>
          <rPr>
            <b/>
            <sz val="8"/>
            <color indexed="81"/>
            <rFont val="Calibri"/>
            <family val="2"/>
            <scheme val="minor"/>
          </rPr>
          <t>Sonya Muhl:</t>
        </r>
        <r>
          <rPr>
            <sz val="8"/>
            <color indexed="81"/>
            <rFont val="Calibri"/>
            <family val="2"/>
            <scheme val="minor"/>
          </rPr>
          <t xml:space="preserve">
PAU is noted by itself under the SPD in Column M 58. This should always be 0</t>
        </r>
        <r>
          <rPr>
            <sz val="9"/>
            <color indexed="81"/>
            <rFont val="Tahoma"/>
            <family val="2"/>
          </rPr>
          <t xml:space="preserve">
</t>
        </r>
      </text>
    </comment>
    <comment ref="I37" authorId="1" shapeId="0" xr:uid="{00000000-0006-0000-1700-00001C000000}">
      <text>
        <r>
          <rPr>
            <b/>
            <sz val="8"/>
            <color indexed="81"/>
            <rFont val="Calibri"/>
            <family val="2"/>
            <scheme val="minor"/>
          </rPr>
          <t>Sonya Muhl:</t>
        </r>
        <r>
          <rPr>
            <sz val="8"/>
            <color indexed="81"/>
            <rFont val="Calibri"/>
            <family val="2"/>
            <scheme val="minor"/>
          </rPr>
          <t xml:space="preserve">
Sonoma is noted by itself in Column I 30. This should always be 0</t>
        </r>
        <r>
          <rPr>
            <sz val="9"/>
            <color indexed="81"/>
            <rFont val="Tahoma"/>
            <family val="2"/>
          </rPr>
          <t xml:space="preserve">
</t>
        </r>
      </text>
    </comment>
    <comment ref="M37" authorId="1" shapeId="0" xr:uid="{00000000-0006-0000-1700-00001D000000}">
      <text>
        <r>
          <rPr>
            <b/>
            <sz val="8"/>
            <color indexed="81"/>
            <rFont val="Calibri"/>
            <family val="2"/>
            <scheme val="minor"/>
          </rPr>
          <t>Sonya Muhl:</t>
        </r>
        <r>
          <rPr>
            <sz val="8"/>
            <color indexed="81"/>
            <rFont val="Calibri"/>
            <family val="2"/>
            <scheme val="minor"/>
          </rPr>
          <t xml:space="preserve">
Sonoma is noted by itself in Column M 30. This should always be 0</t>
        </r>
        <r>
          <rPr>
            <sz val="9"/>
            <color indexed="81"/>
            <rFont val="Tahoma"/>
            <family val="2"/>
          </rPr>
          <t xml:space="preserve">
</t>
        </r>
      </text>
    </comment>
    <comment ref="F45" authorId="1" shapeId="0" xr:uid="{00000000-0006-0000-1700-00001E000000}">
      <text>
        <r>
          <rPr>
            <b/>
            <sz val="8"/>
            <color indexed="81"/>
            <rFont val="Calibri"/>
            <family val="2"/>
            <scheme val="minor"/>
          </rPr>
          <t xml:space="preserve">Enter 0 in 3 columns as Fulton College is a Tertiary Institution and has no Primary or Secondary or Worker Training  DATA
</t>
        </r>
      </text>
    </comment>
    <comment ref="G45" authorId="1" shapeId="0" xr:uid="{00000000-0006-0000-1700-00001F000000}">
      <text>
        <r>
          <rPr>
            <b/>
            <sz val="8"/>
            <color indexed="81"/>
            <rFont val="Calibri"/>
            <family val="2"/>
            <scheme val="minor"/>
          </rPr>
          <t xml:space="preserve">Enter 0 in 3 columns as Fulton College is a Tertiary Institution and has no Primary or Secondary or Worker Training  DATA
</t>
        </r>
      </text>
    </comment>
    <comment ref="H45" authorId="1" shapeId="0" xr:uid="{00000000-0006-0000-1700-000020000000}">
      <text>
        <r>
          <rPr>
            <b/>
            <sz val="8"/>
            <color indexed="81"/>
            <rFont val="Calibri"/>
            <family val="2"/>
            <scheme val="minor"/>
          </rPr>
          <t xml:space="preserve">Enter 0 in 3 columns as Fulton College is a Tertiary Institution and has no Primary or Secondary or Worker Training  DATA
</t>
        </r>
      </text>
    </comment>
    <comment ref="J45" authorId="1" shapeId="0" xr:uid="{00000000-0006-0000-1700-000021000000}">
      <text>
        <r>
          <rPr>
            <b/>
            <sz val="8"/>
            <color indexed="81"/>
            <rFont val="Calibri"/>
            <family val="2"/>
            <scheme val="minor"/>
          </rPr>
          <t xml:space="preserve">Enter 0 in 2 columns as Fulton College is a Tertiary Institution and has no Primary or Secondary or Worker Training  DATA
</t>
        </r>
      </text>
    </comment>
    <comment ref="K45" authorId="1" shapeId="0" xr:uid="{00000000-0006-0000-1700-000022000000}">
      <text>
        <r>
          <rPr>
            <b/>
            <sz val="8"/>
            <color indexed="81"/>
            <rFont val="Calibri"/>
            <family val="2"/>
            <scheme val="minor"/>
          </rPr>
          <t xml:space="preserve">Enter 0 in 2 columns as Fulton College is a Tertiary Institution and has no Primary or Secondary or Worker Training  DATA
</t>
        </r>
      </text>
    </comment>
    <comment ref="L45" authorId="1" shapeId="0" xr:uid="{00000000-0006-0000-1700-000023000000}">
      <text>
        <r>
          <rPr>
            <b/>
            <sz val="8"/>
            <color indexed="81"/>
            <rFont val="Calibri"/>
            <family val="2"/>
            <scheme val="minor"/>
          </rPr>
          <t xml:space="preserve">Enter 0 in 2 columns as Fulton College is a Tertiary Institution and has no Primary or Secondary or Worker Training  DATA
</t>
        </r>
      </text>
    </comment>
    <comment ref="F46" authorId="1" shapeId="0" xr:uid="{00000000-0006-0000-1700-000024000000}">
      <text>
        <r>
          <rPr>
            <b/>
            <sz val="8"/>
            <color indexed="81"/>
            <rFont val="Calibri"/>
            <family val="2"/>
            <scheme val="minor"/>
          </rPr>
          <t xml:space="preserve">Enter 0 in 2 columns as Afatura is a Worker Training Institution and has no Primary or Secondary Classes
</t>
        </r>
      </text>
    </comment>
    <comment ref="G46" authorId="1" shapeId="0" xr:uid="{00000000-0006-0000-1700-000025000000}">
      <text>
        <r>
          <rPr>
            <b/>
            <sz val="8"/>
            <color indexed="81"/>
            <rFont val="Calibri"/>
            <family val="2"/>
            <scheme val="minor"/>
          </rPr>
          <t xml:space="preserve">Enter 0 in 2 columns as Afatura is a Worker Training Institution and has no Primary or Secondary Classes
</t>
        </r>
      </text>
    </comment>
    <comment ref="J46" authorId="1" shapeId="0" xr:uid="{00000000-0006-0000-1700-000026000000}">
      <text>
        <r>
          <rPr>
            <b/>
            <sz val="8"/>
            <color indexed="81"/>
            <rFont val="Calibri"/>
            <family val="2"/>
            <scheme val="minor"/>
          </rPr>
          <t xml:space="preserve">Enter 0 in 2 columns as Afatura is a Worker Training Institution and has no Primary or Secondary Classes
</t>
        </r>
      </text>
    </comment>
    <comment ref="K46" authorId="1" shapeId="0" xr:uid="{00000000-0006-0000-1700-000027000000}">
      <text>
        <r>
          <rPr>
            <b/>
            <sz val="8"/>
            <color indexed="81"/>
            <rFont val="Calibri"/>
            <family val="2"/>
            <scheme val="minor"/>
          </rPr>
          <t xml:space="preserve">Enter 0 in 2 columns as Afatura is a Worker Training Institution and has no Primary or Secondary Classes
</t>
        </r>
      </text>
    </comment>
    <comment ref="F47" authorId="1" shapeId="0" xr:uid="{00000000-0006-0000-1700-000028000000}">
      <text>
        <r>
          <rPr>
            <b/>
            <sz val="8"/>
            <color indexed="81"/>
            <rFont val="Calibri"/>
            <family val="2"/>
            <scheme val="minor"/>
          </rPr>
          <t xml:space="preserve">Enter 0 in 2 columns as Batuna is a Worker Training Institution and has no Primary or Secondary Classes
</t>
        </r>
      </text>
    </comment>
    <comment ref="G47" authorId="1" shapeId="0" xr:uid="{00000000-0006-0000-1700-000029000000}">
      <text>
        <r>
          <rPr>
            <b/>
            <sz val="8"/>
            <color indexed="81"/>
            <rFont val="Calibri"/>
            <family val="2"/>
            <scheme val="minor"/>
          </rPr>
          <t xml:space="preserve">Enter 0 in 2 columns as Batuna is a Worker Training Institution and has no Primary or Secondary Classes
</t>
        </r>
      </text>
    </comment>
    <comment ref="J47" authorId="1" shapeId="0" xr:uid="{00000000-0006-0000-1700-00002A000000}">
      <text>
        <r>
          <rPr>
            <b/>
            <sz val="8"/>
            <color indexed="81"/>
            <rFont val="Calibri"/>
            <family val="2"/>
            <scheme val="minor"/>
          </rPr>
          <t xml:space="preserve">Enter 0 in 2 columns as Batuna is a Worker Training Institution and has no Primary or Secondary Classes
</t>
        </r>
      </text>
    </comment>
    <comment ref="K47" authorId="1" shapeId="0" xr:uid="{00000000-0006-0000-1700-00002B000000}">
      <text>
        <r>
          <rPr>
            <b/>
            <sz val="8"/>
            <color indexed="81"/>
            <rFont val="Calibri"/>
            <family val="2"/>
            <scheme val="minor"/>
          </rPr>
          <t xml:space="preserve">Enter 0 in 2 columns as Batuna is a Worker Training Institution and has no Primary or Secondary Classes
</t>
        </r>
      </text>
    </comment>
    <comment ref="I49" authorId="1" shapeId="0" xr:uid="{00000000-0006-0000-1700-00002C000000}">
      <text>
        <r>
          <rPr>
            <sz val="8"/>
            <color indexed="81"/>
            <rFont val="Calibri"/>
            <family val="2"/>
            <scheme val="minor"/>
          </rPr>
          <t xml:space="preserve">Enter 0 in this column as Fulton College is reported seperately from Fiji Mission in Col I44
</t>
        </r>
      </text>
    </comment>
    <comment ref="M49" authorId="1" shapeId="0" xr:uid="{00000000-0006-0000-1700-00002D000000}">
      <text>
        <r>
          <rPr>
            <sz val="8"/>
            <color indexed="81"/>
            <rFont val="Calibri"/>
            <family val="2"/>
            <scheme val="minor"/>
          </rPr>
          <t xml:space="preserve">Enter 0 in this column as Fulton College is reported seperately from Fiji Mission in Col I44
</t>
        </r>
      </text>
    </comment>
    <comment ref="H52" authorId="1" shapeId="0" xr:uid="{00000000-0006-0000-1700-00002E000000}">
      <text>
        <r>
          <rPr>
            <b/>
            <sz val="8"/>
            <color indexed="81"/>
            <rFont val="Calibri"/>
            <family val="2"/>
            <scheme val="minor"/>
          </rPr>
          <t xml:space="preserve">Enter 0 in this colums as Afatura and Batuna is reported seperately from Solomon Island Mission in Column H Lines 45 and 46
</t>
        </r>
      </text>
    </comment>
    <comment ref="L52" authorId="1" shapeId="0" xr:uid="{00000000-0006-0000-1700-00002F000000}">
      <text>
        <r>
          <rPr>
            <b/>
            <sz val="8"/>
            <color indexed="81"/>
            <rFont val="Calibri"/>
            <family val="2"/>
            <scheme val="minor"/>
          </rPr>
          <t xml:space="preserve">Enter 0 in this colums as Afatura and Batuna is reported seperately from Solomon Island Mission in Column H Lines 45 and 46
</t>
        </r>
      </text>
    </comment>
    <comment ref="F59" authorId="1" shapeId="0" xr:uid="{00000000-0006-0000-1700-000030000000}">
      <text>
        <r>
          <rPr>
            <b/>
            <sz val="8"/>
            <color indexed="81"/>
            <rFont val="Calibri"/>
            <family val="2"/>
            <scheme val="minor"/>
          </rPr>
          <t xml:space="preserve">Enter 0 in 3 columns as Avondale College is a Tertiary Institution and has no Primary or Secondary or Worker Training  DATA
</t>
        </r>
      </text>
    </comment>
    <comment ref="G59" authorId="1" shapeId="0" xr:uid="{00000000-0006-0000-1700-000031000000}">
      <text>
        <r>
          <rPr>
            <b/>
            <sz val="8"/>
            <color indexed="81"/>
            <rFont val="Calibri"/>
            <family val="2"/>
            <scheme val="minor"/>
          </rPr>
          <t xml:space="preserve">Enter 0 in 3 columns as Avondale College is a Tertiary Institution and has no Primary or Secondary or Worker Training  DATA
</t>
        </r>
      </text>
    </comment>
    <comment ref="H59" authorId="1" shapeId="0" xr:uid="{00000000-0006-0000-1700-000032000000}">
      <text>
        <r>
          <rPr>
            <b/>
            <sz val="8"/>
            <color indexed="81"/>
            <rFont val="Calibri"/>
            <family val="2"/>
            <scheme val="minor"/>
          </rPr>
          <t xml:space="preserve">Enter 0 in 3 columns as Avondale College is a Tertiary Institution and has no Primary or Secondary or Worker Training  DATA
</t>
        </r>
      </text>
    </comment>
    <comment ref="J59" authorId="1" shapeId="0" xr:uid="{00000000-0006-0000-1700-000033000000}">
      <text>
        <r>
          <rPr>
            <b/>
            <sz val="8"/>
            <color indexed="81"/>
            <rFont val="Calibri"/>
            <family val="2"/>
            <scheme val="minor"/>
          </rPr>
          <t xml:space="preserve">Enter 0 in 3 columns as Avondale College is a Tertiary Institution and has no Primary or Secondary or Worker Training  DATA
</t>
        </r>
      </text>
    </comment>
    <comment ref="K59" authorId="1" shapeId="0" xr:uid="{00000000-0006-0000-1700-000034000000}">
      <text>
        <r>
          <rPr>
            <b/>
            <sz val="8"/>
            <color indexed="81"/>
            <rFont val="Calibri"/>
            <family val="2"/>
            <scheme val="minor"/>
          </rPr>
          <t xml:space="preserve">Enter 0 in 3 columns as Avondale College is a Tertiary Institution and has no Primary or Secondary or Worker Training  DATA
</t>
        </r>
      </text>
    </comment>
    <comment ref="L59" authorId="1" shapeId="0" xr:uid="{00000000-0006-0000-1700-000035000000}">
      <text>
        <r>
          <rPr>
            <b/>
            <sz val="8"/>
            <color indexed="81"/>
            <rFont val="Calibri"/>
            <family val="2"/>
            <scheme val="minor"/>
          </rPr>
          <t xml:space="preserve">Enter 0 in 3 columns as Avondale College is a Tertiary Institution and has no Primary or Secondary or Worker Training  DATA
</t>
        </r>
      </text>
    </comment>
    <comment ref="F60" authorId="1" shapeId="0" xr:uid="{00000000-0006-0000-1700-000036000000}">
      <text>
        <r>
          <rPr>
            <b/>
            <sz val="8"/>
            <color indexed="81"/>
            <rFont val="Calibri"/>
            <family val="2"/>
            <scheme val="minor"/>
          </rPr>
          <t xml:space="preserve">Enter 0 in 3 columns as PAU is a Tertiary Institution and has no Primary or Secondary or Worker Training  DATA
</t>
        </r>
      </text>
    </comment>
    <comment ref="G60" authorId="1" shapeId="0" xr:uid="{00000000-0006-0000-1700-000037000000}">
      <text>
        <r>
          <rPr>
            <b/>
            <sz val="8"/>
            <color indexed="81"/>
            <rFont val="Calibri"/>
            <family val="2"/>
            <scheme val="minor"/>
          </rPr>
          <t xml:space="preserve">Enter 0 in 3 columns as PAU is a Tertiary Institution and has no Primary or Secondary or Worker Training  DATA
</t>
        </r>
      </text>
    </comment>
    <comment ref="H60" authorId="1" shapeId="0" xr:uid="{00000000-0006-0000-1700-000038000000}">
      <text>
        <r>
          <rPr>
            <b/>
            <sz val="8"/>
            <color indexed="81"/>
            <rFont val="Calibri"/>
            <family val="2"/>
            <scheme val="minor"/>
          </rPr>
          <t xml:space="preserve">Enter 0 in 3 columns as PAU is a Tertiary Institution and has no Primary or Secondary or Worker Training  DATA
</t>
        </r>
      </text>
    </comment>
    <comment ref="J60" authorId="1" shapeId="0" xr:uid="{00000000-0006-0000-1700-000039000000}">
      <text>
        <r>
          <rPr>
            <b/>
            <sz val="8"/>
            <color indexed="81"/>
            <rFont val="Calibri"/>
            <family val="2"/>
            <scheme val="minor"/>
          </rPr>
          <t xml:space="preserve">Enter 0 in 3 columns as PAU is a Tertiary Institution and has no Primary or Secondary or Worker Training  DATA
</t>
        </r>
      </text>
    </comment>
    <comment ref="K60" authorId="1" shapeId="0" xr:uid="{00000000-0006-0000-1700-00003A000000}">
      <text>
        <r>
          <rPr>
            <b/>
            <sz val="8"/>
            <color indexed="81"/>
            <rFont val="Calibri"/>
            <family val="2"/>
            <scheme val="minor"/>
          </rPr>
          <t xml:space="preserve">Enter 0 in 3 columns as PAU is a Tertiary Institution and has no Primary or Secondary or Worker Training  DATA
</t>
        </r>
      </text>
    </comment>
    <comment ref="L60" authorId="1" shapeId="0" xr:uid="{00000000-0006-0000-1700-00003B000000}">
      <text>
        <r>
          <rPr>
            <b/>
            <sz val="8"/>
            <color indexed="81"/>
            <rFont val="Calibri"/>
            <family val="2"/>
            <scheme val="minor"/>
          </rPr>
          <t xml:space="preserve">Enter 0 in 3 columns as PAU is a Tertiary Institution and has no Primary or Secondary or Worker Training  DATA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sonyamuhl</author>
    <author>Sonya Muhl</author>
  </authors>
  <commentList>
    <comment ref="F5" authorId="0" shapeId="0" xr:uid="{00000000-0006-0000-1800-000001000000}">
      <text>
        <r>
          <rPr>
            <sz val="9"/>
            <color indexed="81"/>
            <rFont val="Tahoma"/>
            <family val="2"/>
          </rPr>
          <t xml:space="preserve">This is FTE of Teaching + Non Teaching staff - Thus will differ from GC table 3 which is only Teaching staff
</t>
        </r>
      </text>
    </comment>
    <comment ref="B10" authorId="1" shapeId="0" xr:uid="{00000000-0006-0000-1800-000002000000}">
      <text>
        <r>
          <rPr>
            <sz val="9"/>
            <color indexed="81"/>
            <rFont val="Tahoma"/>
            <family val="2"/>
          </rPr>
          <t>Enter data only in shaded fields</t>
        </r>
      </text>
    </comment>
    <comment ref="P19" authorId="2" shapeId="0" xr:uid="{00000000-0006-0000-1800-000003000000}">
      <text>
        <r>
          <rPr>
            <sz val="9"/>
            <color indexed="81"/>
            <rFont val="Tahoma"/>
            <family val="2"/>
          </rPr>
          <t xml:space="preserve">Sonya Muhl:This Total should be the same as the bright yellow totals - all enrollments
</t>
        </r>
      </text>
    </comment>
    <comment ref="H72" authorId="2" shapeId="0" xr:uid="{00000000-0006-0000-1800-000004000000}">
      <text>
        <r>
          <rPr>
            <b/>
            <sz val="8"/>
            <color indexed="81"/>
            <rFont val="Tahoma"/>
            <family val="2"/>
          </rPr>
          <t>Sonya Muhl:</t>
        </r>
        <r>
          <rPr>
            <sz val="8"/>
            <color indexed="81"/>
            <rFont val="Tahoma"/>
            <family val="2"/>
          </rPr>
          <t xml:space="preserve">
This sheet records teaching and non teaching staff, thus the number in GCT3 is not correct by itself. Add to it from the other GC Tables all the non-teaching staff so as to get this figure correct.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sonyamuhl</author>
  </authors>
  <commentList>
    <comment ref="Y8" authorId="0" shapeId="0" xr:uid="{00000000-0006-0000-0400-000001000000}">
      <text>
        <r>
          <rPr>
            <sz val="8"/>
            <color indexed="81"/>
            <rFont val="Calibri"/>
            <family val="2"/>
          </rPr>
          <t xml:space="preserve">This number must be equal to the number of students in the last year of primary school
</t>
        </r>
      </text>
    </comment>
    <comment ref="Z8" authorId="0" shapeId="0" xr:uid="{00000000-0006-0000-0400-000002000000}">
      <text>
        <r>
          <rPr>
            <sz val="8"/>
            <color indexed="81"/>
            <rFont val="Calibri"/>
            <family val="2"/>
          </rPr>
          <t xml:space="preserve">This number must be equal to the number of students in the last year of secondary school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A1" authorId="0" shapeId="0" xr:uid="{00000000-0006-0000-0600-000001000000}">
      <text>
        <r>
          <rPr>
            <sz val="9"/>
            <color indexed="81"/>
            <rFont val="Tahoma"/>
            <family val="2"/>
          </rPr>
          <t>Sheets have been set up with links to all other sheets. Do not add lines without checking that links are still good.
All fonts for numbers should be Calibri 8.
For each union, make sure that in all 3 sheets, the schools are on the same number lines.
When you copy and paste from institution data into this spreadsheet, make sure the formulas don't disappear - it will break the links in other sheet. PASTE VALUES ONLY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sonyamuhl</author>
    <author>Sonya Muhl</author>
  </authors>
  <commentList>
    <comment ref="Y8" authorId="0" shapeId="0" xr:uid="{00000000-0006-0000-0700-000001000000}">
      <text>
        <r>
          <rPr>
            <sz val="8"/>
            <color indexed="81"/>
            <rFont val="Calibri"/>
            <family val="2"/>
          </rPr>
          <t xml:space="preserve">This number must be equal to the number of students in the last year of primary school
</t>
        </r>
      </text>
    </comment>
    <comment ref="Z8" authorId="0" shapeId="0" xr:uid="{00000000-0006-0000-0700-000002000000}">
      <text>
        <r>
          <rPr>
            <sz val="8"/>
            <color indexed="81"/>
            <rFont val="Calibri"/>
            <family val="2"/>
          </rPr>
          <t xml:space="preserve">This number must be equal to the number of students in the last year of secondary school
</t>
        </r>
      </text>
    </comment>
    <comment ref="A43" authorId="1" shapeId="0" xr:uid="{00000000-0006-0000-0700-000003000000}">
      <text>
        <r>
          <rPr>
            <sz val="9"/>
            <color indexed="81"/>
            <rFont val="Tahoma"/>
            <family val="2"/>
          </rPr>
          <t>IN WA primary school ends in year 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Sonya Muhl</author>
    <author>Beverly Norman</author>
  </authors>
  <commentList>
    <comment ref="B2" authorId="0" shapeId="0" xr:uid="{00000000-0006-0000-0900-000001000000}">
      <text>
        <r>
          <rPr>
            <b/>
            <sz val="9"/>
            <color indexed="81"/>
            <rFont val="Tahoma"/>
            <family val="2"/>
          </rPr>
          <t>Sonya Muhl:</t>
        </r>
        <r>
          <rPr>
            <sz val="9"/>
            <color indexed="81"/>
            <rFont val="Tahoma"/>
            <family val="2"/>
          </rPr>
          <t xml:space="preserve">
Do not delete lines so that schools are in same row on all 3 sheets
</t>
        </r>
      </text>
    </comment>
    <comment ref="A97" authorId="1" shapeId="0" xr:uid="{00000000-0006-0000-0900-000002000000}">
      <text>
        <r>
          <rPr>
            <b/>
            <sz val="9"/>
            <color indexed="81"/>
            <rFont val="Tahoma"/>
            <family val="2"/>
          </rPr>
          <t>Beverly Norman:</t>
        </r>
        <r>
          <rPr>
            <sz val="9"/>
            <color indexed="81"/>
            <rFont val="Tahoma"/>
            <family val="2"/>
          </rPr>
          <t xml:space="preserve">
New established school for 2018</t>
        </r>
      </text>
    </comment>
    <comment ref="A131" authorId="1" shapeId="0" xr:uid="{00000000-0006-0000-0900-000003000000}">
      <text>
        <r>
          <rPr>
            <b/>
            <sz val="9"/>
            <color indexed="81"/>
            <rFont val="Tahoma"/>
            <family val="2"/>
          </rPr>
          <t>Beverly Norman:</t>
        </r>
        <r>
          <rPr>
            <sz val="9"/>
            <color indexed="81"/>
            <rFont val="Tahoma"/>
            <family val="2"/>
          </rPr>
          <t xml:space="preserve">
Last year reported closed - land dispute. Resolved and now operating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sonyamuhl</author>
  </authors>
  <commentList>
    <comment ref="Z9" authorId="0" shapeId="0" xr:uid="{00000000-0006-0000-0A00-000001000000}">
      <text>
        <r>
          <rPr>
            <sz val="8"/>
            <color indexed="81"/>
            <rFont val="Calibri"/>
            <family val="2"/>
          </rPr>
          <t xml:space="preserve">This number must be equal to the number of students in the last year of primary school
</t>
        </r>
      </text>
    </comment>
    <comment ref="AA9" authorId="0" shapeId="0" xr:uid="{00000000-0006-0000-0A00-000002000000}">
      <text>
        <r>
          <rPr>
            <sz val="8"/>
            <color indexed="81"/>
            <rFont val="Calibri"/>
            <family val="2"/>
          </rPr>
          <t xml:space="preserve">This number must be equal to the number of students in the last year of secondary school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Ian Heunis</author>
  </authors>
  <commentList>
    <comment ref="M33" authorId="0" shapeId="0" xr:uid="{E5DBDC15-8346-4FAE-9D00-65E16C01E9B4}">
      <text>
        <r>
          <rPr>
            <b/>
            <sz val="9"/>
            <color indexed="81"/>
            <rFont val="Tahoma"/>
            <family val="2"/>
          </rPr>
          <t>Ian Heunis:</t>
        </r>
        <r>
          <rPr>
            <sz val="9"/>
            <color indexed="81"/>
            <rFont val="Tahoma"/>
            <family val="2"/>
          </rPr>
          <t xml:space="preserve">
NA - Abednega Seildio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F22" authorId="0" shapeId="0" xr:uid="{00000000-0006-0000-1000-000001000000}">
      <text>
        <r>
          <rPr>
            <sz val="9"/>
            <color indexed="81"/>
            <rFont val="Tahoma"/>
            <family val="2"/>
          </rPr>
          <t xml:space="preserve">Rows 22+23 must be equal to Row 21
</t>
        </r>
        <r>
          <rPr>
            <b/>
            <sz val="9"/>
            <color indexed="81"/>
            <rFont val="Tahoma"/>
            <family val="2"/>
          </rPr>
          <t xml:space="preserve">
</t>
        </r>
      </text>
    </comment>
    <comment ref="F49" authorId="0" shapeId="0" xr:uid="{00000000-0006-0000-1000-000002000000}">
      <text>
        <r>
          <rPr>
            <sz val="9"/>
            <color indexed="81"/>
            <rFont val="Tahoma"/>
            <family val="2"/>
          </rPr>
          <t xml:space="preserve">Rows 22+23 must be equal to Row 21
</t>
        </r>
        <r>
          <rPr>
            <b/>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A5" authorId="0" shapeId="0" xr:uid="{00000000-0006-0000-1100-000001000000}">
      <text>
        <r>
          <rPr>
            <sz val="9"/>
            <color indexed="81"/>
            <rFont val="Tahoma"/>
            <family val="2"/>
          </rPr>
          <t xml:space="preserve">First Copy all schools and data. Then do the links to the sheets. Then delete the primary only schools line by line. Make sure that all numbers are linked to the respective sheets so that next year it will self populate as you go. As long as new lines are not added to other spreadsheets without checking links
</t>
        </r>
      </text>
    </comment>
    <comment ref="A127" authorId="0" shapeId="0" xr:uid="{00000000-0006-0000-1100-000002000000}">
      <text>
        <r>
          <rPr>
            <sz val="9"/>
            <color indexed="81"/>
            <rFont val="Tahoma"/>
            <family val="2"/>
          </rPr>
          <t xml:space="preserve">First Copy all schools and data. Then do the links to the sheets. Then delete the primary only schools line by line. Make sure that all numbers are linked to the respective sheets so that next year it will self populate as you go. As long as new lines are not added to other spreadsheets without checking links
</t>
        </r>
      </text>
    </comment>
  </commentList>
</comments>
</file>

<file path=xl/sharedStrings.xml><?xml version="1.0" encoding="utf-8"?>
<sst xmlns="http://schemas.openxmlformats.org/spreadsheetml/2006/main" count="3734" uniqueCount="1469">
  <si>
    <t>&amp;!SPD3duc#$</t>
  </si>
  <si>
    <t>SOUTH PACIFIC DIVISION</t>
  </si>
  <si>
    <t>GENERAL INFORMATION ON SCHOOLS for the ANNUAL STATISTICAL REPORT to GC</t>
  </si>
  <si>
    <t xml:space="preserve">NAME OF CONFERENCE or MISSION:    PNG UNION MISSION - 2021                                      </t>
  </si>
  <si>
    <t>PART  A  -  SCHOOL</t>
  </si>
  <si>
    <t>TYPE OF SCHOOL</t>
  </si>
  <si>
    <t>For SPD Praveen Saggurthi</t>
  </si>
  <si>
    <t>Name of School</t>
  </si>
  <si>
    <t>School Classification</t>
  </si>
  <si>
    <t>Boarding School</t>
  </si>
  <si>
    <t>Day School</t>
  </si>
  <si>
    <t>SDA Accredited</t>
  </si>
  <si>
    <t>Not SDA Accredited</t>
  </si>
  <si>
    <t>School only supported by the CHURCH</t>
  </si>
  <si>
    <t>School supported by Parents/ Church and/or Government</t>
  </si>
  <si>
    <t>Primary</t>
  </si>
  <si>
    <t>Secondary</t>
  </si>
  <si>
    <t>Combined if both Prim and Sec</t>
  </si>
  <si>
    <t>Bougainville Mission</t>
  </si>
  <si>
    <t>Anamora SDA Primary School</t>
  </si>
  <si>
    <t>Barava SDA Primary School</t>
  </si>
  <si>
    <t>Baros Adventist Prim</t>
  </si>
  <si>
    <t>Darutue SDA Primary School</t>
  </si>
  <si>
    <t>Devare SDA High School</t>
  </si>
  <si>
    <t>Gina SDA Primary School</t>
  </si>
  <si>
    <t>Hairu SDA Primary School</t>
  </si>
  <si>
    <t>Huraturi SDA Primary School</t>
  </si>
  <si>
    <t>Itae SDA Primary School</t>
  </si>
  <si>
    <t>Kepesia SDA Primary School</t>
  </si>
  <si>
    <t>Konuku SDA Primary School</t>
  </si>
  <si>
    <t>Magini SDA Primary School</t>
  </si>
  <si>
    <t>Namerai SDA Primary School</t>
  </si>
  <si>
    <t>Nulendi SDA Primary School</t>
  </si>
  <si>
    <t>Pavaere SDA Primary School</t>
  </si>
  <si>
    <t>Periove SDA Primary School</t>
  </si>
  <si>
    <t>Sirangta SDA Primary School</t>
  </si>
  <si>
    <t>Tanginare SDA Primary School</t>
  </si>
  <si>
    <t>Tavatava SDA Primary School</t>
  </si>
  <si>
    <t>Tokiai SDA Primary School</t>
  </si>
  <si>
    <t>Tugiogu SDA Primary School</t>
  </si>
  <si>
    <t>Wasinabus SDA Primary School</t>
  </si>
  <si>
    <t>TOTAL</t>
  </si>
  <si>
    <t>Central Papua Conference</t>
  </si>
  <si>
    <t>Alawe Primary</t>
  </si>
  <si>
    <t>Barai Primary</t>
  </si>
  <si>
    <t>Baramatta Primary</t>
  </si>
  <si>
    <t>Bila'ala Primary</t>
  </si>
  <si>
    <t>Bisiatabu Primary</t>
  </si>
  <si>
    <t>Carr Memorial Primary</t>
  </si>
  <si>
    <t>Domara Primary</t>
  </si>
  <si>
    <t>Edevu Primary</t>
  </si>
  <si>
    <t>Efogi Primary</t>
  </si>
  <si>
    <t>Gavuone Primary</t>
  </si>
  <si>
    <t>Gohodae Primary</t>
  </si>
  <si>
    <t>Koiari Park Primary</t>
  </si>
  <si>
    <t>Koiari Park Secondary</t>
  </si>
  <si>
    <t>Manari Primary</t>
  </si>
  <si>
    <t>Mt. Diamond Secondary</t>
  </si>
  <si>
    <t>Peter Iga Primary</t>
  </si>
  <si>
    <t>Toule Primary</t>
  </si>
  <si>
    <t>Eastern Highlands Simbu</t>
  </si>
  <si>
    <t>2020 stats - none provided for 2021</t>
  </si>
  <si>
    <t>Awarosa Adventist Community</t>
  </si>
  <si>
    <t>Bena Adventist Primary</t>
  </si>
  <si>
    <t xml:space="preserve">Homu Adventist Primary </t>
  </si>
  <si>
    <t>Iwaki Adventist Primary</t>
  </si>
  <si>
    <t>Kabiufa Adventist Secondary</t>
  </si>
  <si>
    <t>Kaeti Adventis Community</t>
  </si>
  <si>
    <t>Kama Adventist High</t>
  </si>
  <si>
    <t>Kama Adventist Primary</t>
  </si>
  <si>
    <t>Kami Adventist Primary</t>
  </si>
  <si>
    <t>Kuso Adventist Primary</t>
  </si>
  <si>
    <t>Megabo Adventist Primary</t>
  </si>
  <si>
    <t>Moruma Adventist High</t>
  </si>
  <si>
    <t>Moruma Adventist Primary</t>
  </si>
  <si>
    <t>Omaura Adventist Primary</t>
  </si>
  <si>
    <t>Sogo Adventist Community</t>
  </si>
  <si>
    <t>Tobaiya Adventist Primary</t>
  </si>
  <si>
    <t>Morobe Mission</t>
  </si>
  <si>
    <t>Anga Adventist Elementary School</t>
  </si>
  <si>
    <t>Banisu Adventist Elementary  School</t>
  </si>
  <si>
    <t>Gabensis Adventist Primary School</t>
  </si>
  <si>
    <t>Komako Adventist Primary School</t>
  </si>
  <si>
    <t>Ragiampun Primary School</t>
  </si>
  <si>
    <t>Ragiampun High School</t>
  </si>
  <si>
    <t>Tanam Adventist Primary School</t>
  </si>
  <si>
    <t>lae Adventist Primary</t>
  </si>
  <si>
    <t>Madang Manus Mission</t>
  </si>
  <si>
    <t>Akurai Primary School</t>
  </si>
  <si>
    <t>Asai Adventist Primary School</t>
  </si>
  <si>
    <t>Bagbag Adventist Primary School</t>
  </si>
  <si>
    <t>Bangapala Adventist Primary School</t>
  </si>
  <si>
    <t>Bobirumpun Primary</t>
  </si>
  <si>
    <t>Bondek Adventist Primary School</t>
  </si>
  <si>
    <t>Boroi Adventist Primary School</t>
  </si>
  <si>
    <t>Hartfeldhaven Primary</t>
  </si>
  <si>
    <t>Jerekin Primary</t>
  </si>
  <si>
    <t>Likum SDA Primary School</t>
  </si>
  <si>
    <t>Liot Primary</t>
  </si>
  <si>
    <t>Lokobou Adventist High School</t>
  </si>
  <si>
    <t>Moruma Adventist High School</t>
  </si>
  <si>
    <t>Luff Adventist Primary</t>
  </si>
  <si>
    <t>Naru Adventist Primary School</t>
  </si>
  <si>
    <t>Nihon Adventist Primary School</t>
  </si>
  <si>
    <t>Kavieng Primary School</t>
  </si>
  <si>
    <t>Nuwok Adventist Primary School</t>
  </si>
  <si>
    <t>Inonda SDA High School</t>
  </si>
  <si>
    <t>Panim SDA Primary School</t>
  </si>
  <si>
    <t>Nagum SDA High School</t>
  </si>
  <si>
    <t>Pililu Adventist Primary</t>
  </si>
  <si>
    <t>Pisik SDA Primary School</t>
  </si>
  <si>
    <t>Minamb Primary School</t>
  </si>
  <si>
    <t>Riwo SDA Primary School</t>
  </si>
  <si>
    <t xml:space="preserve">Rosun Adventist Primary </t>
  </si>
  <si>
    <t>Sama Adventist Primary School</t>
  </si>
  <si>
    <t>Tong Adventist Primary School</t>
  </si>
  <si>
    <t>Waput Adventist Primary School</t>
  </si>
  <si>
    <t>Yontum Primary</t>
  </si>
  <si>
    <t>New Britain New Ireland</t>
  </si>
  <si>
    <t>Aum Adventist Primary School</t>
  </si>
  <si>
    <t>Boliu secondary school</t>
  </si>
  <si>
    <t>Capesena Adventist Primary School</t>
  </si>
  <si>
    <t>Ediwa Community School</t>
  </si>
  <si>
    <t>Ganai Community School</t>
  </si>
  <si>
    <t>Harrison Primary School</t>
  </si>
  <si>
    <t>Himau Adventist Primary School</t>
  </si>
  <si>
    <t>Isu Primary School</t>
  </si>
  <si>
    <t>Kambubu Secondary UNION</t>
  </si>
  <si>
    <t>Kase Adventist Primary School</t>
  </si>
  <si>
    <t>Kivia Primary School</t>
  </si>
  <si>
    <t>Konkavul Primary School</t>
  </si>
  <si>
    <t>Kumbuba Community School</t>
  </si>
  <si>
    <t>Loaua Community School</t>
  </si>
  <si>
    <t>Loma Adventist Primary School</t>
  </si>
  <si>
    <t>Lomana Community School</t>
  </si>
  <si>
    <t>Lovarang Community School</t>
  </si>
  <si>
    <t>Magean Primary School</t>
  </si>
  <si>
    <t>Napapar Primary School</t>
  </si>
  <si>
    <t>Nigilani Primary School</t>
  </si>
  <si>
    <t>Palakau Community School</t>
  </si>
  <si>
    <t>Rali - need address</t>
  </si>
  <si>
    <t>Rongoe Primary School</t>
  </si>
  <si>
    <t>Rugan Harbour Primary School</t>
  </si>
  <si>
    <t>Saio Community School</t>
  </si>
  <si>
    <t>Sonoma Primary School</t>
  </si>
  <si>
    <r>
      <t xml:space="preserve">Ulu Primary School - </t>
    </r>
    <r>
      <rPr>
        <sz val="8"/>
        <color rgb="FFFF0000"/>
        <rFont val="Calibri"/>
        <family val="2"/>
      </rPr>
      <t>need address</t>
    </r>
  </si>
  <si>
    <t>North East Papua Mission /Northern &amp; Milne Bay Mission</t>
  </si>
  <si>
    <t xml:space="preserve"> </t>
  </si>
  <si>
    <t>Inonda SDA Primary School</t>
  </si>
  <si>
    <t>Kaisiga SDA Primary School</t>
  </si>
  <si>
    <t>Ramaga SDA Primary School</t>
  </si>
  <si>
    <t>Cape Siri Adventist Primary School</t>
  </si>
  <si>
    <t>Sepik Mission</t>
  </si>
  <si>
    <t>Ambunti SDA Primary School</t>
  </si>
  <si>
    <t>Angoram Adventist Primary</t>
  </si>
  <si>
    <t>Bonahoi SDA Primary School</t>
  </si>
  <si>
    <t>Darapap SDA Primary School</t>
  </si>
  <si>
    <t xml:space="preserve">Dawary adventist Primary </t>
  </si>
  <si>
    <t>Imombi SDA Primary School</t>
  </si>
  <si>
    <t>Jalalap SDA Primary School</t>
  </si>
  <si>
    <t>Nagum Adventist Primary</t>
  </si>
  <si>
    <t>Nagum Adventist Secondary</t>
  </si>
  <si>
    <t>Nindiwi Adventist Primary</t>
  </si>
  <si>
    <t>Plaknai SDA Primary</t>
  </si>
  <si>
    <t xml:space="preserve">Sio Primary School </t>
  </si>
  <si>
    <t xml:space="preserve">Sisida Adventist Primary </t>
  </si>
  <si>
    <t xml:space="preserve">Wambe Adventist Primary </t>
  </si>
  <si>
    <t>Wauningi SDA Primary</t>
  </si>
  <si>
    <t>Wewak Adventist Primary</t>
  </si>
  <si>
    <t>Yanmali SDA Primary</t>
  </si>
  <si>
    <t>South West Papua Mission</t>
  </si>
  <si>
    <t>Aivau SDA Primary School</t>
  </si>
  <si>
    <t>Kitomave SDA Primary School</t>
  </si>
  <si>
    <t>Komaio SDA Primary School</t>
  </si>
  <si>
    <t>Kukkia SDA Primary School</t>
  </si>
  <si>
    <t>Kuri SDA Primary School</t>
  </si>
  <si>
    <t>Woigi SDA Primary School</t>
  </si>
  <si>
    <t>Western Highlands Mission on data received (based on 2019 data)</t>
  </si>
  <si>
    <t>Gretutu Adventist Primary</t>
  </si>
  <si>
    <t xml:space="preserve">Habare Aventist Primary </t>
  </si>
  <si>
    <t>Hadumari Adventist Primary</t>
  </si>
  <si>
    <t>Kairik Adventist Primary</t>
  </si>
  <si>
    <t>Kiminiga Advnetist Primary</t>
  </si>
  <si>
    <t>Koemal Adventist Primary</t>
  </si>
  <si>
    <t>Komo Adventist Primary</t>
  </si>
  <si>
    <t>Maip Adventist Primary</t>
  </si>
  <si>
    <t>Maka Adventist Primary</t>
  </si>
  <si>
    <t>Minamb Adventist Primary</t>
  </si>
  <si>
    <t>Paglum Adventist Primary</t>
  </si>
  <si>
    <t>Paglum Adventist Secondary</t>
  </si>
  <si>
    <t>Pindak Adventist Primary</t>
  </si>
  <si>
    <t xml:space="preserve">Pipila Adventist Primary </t>
  </si>
  <si>
    <t>Rakamanda Adventist Primary</t>
  </si>
  <si>
    <t xml:space="preserve">Silim Adventist Primary </t>
  </si>
  <si>
    <t>Sopas Adventist Primary</t>
  </si>
  <si>
    <t>Togoba Adventist Primary</t>
  </si>
  <si>
    <t>Upper Nebilyer Adventist High</t>
  </si>
  <si>
    <t>Wae Adventist Primary</t>
  </si>
  <si>
    <t>Grand Total</t>
  </si>
  <si>
    <t>All Schools</t>
  </si>
  <si>
    <r>
      <t xml:space="preserve">PRIMARY Schools </t>
    </r>
    <r>
      <rPr>
        <sz val="8"/>
        <color rgb="FFFF0000"/>
        <rFont val="Calibri"/>
        <family val="2"/>
      </rPr>
      <t>ONLY supported by CHURCH</t>
    </r>
  </si>
  <si>
    <r>
      <t xml:space="preserve">SECONDARY Schools </t>
    </r>
    <r>
      <rPr>
        <sz val="8"/>
        <color rgb="FFFF0000"/>
        <rFont val="Calibri"/>
        <family val="2"/>
      </rPr>
      <t>ONLY supported by CHURCH</t>
    </r>
  </si>
  <si>
    <r>
      <t xml:space="preserve">PRIMARY Schools </t>
    </r>
    <r>
      <rPr>
        <sz val="8"/>
        <color rgb="FF0070C0"/>
        <rFont val="Calibri"/>
        <family val="2"/>
      </rPr>
      <t>Supported by Church and Government</t>
    </r>
  </si>
  <si>
    <r>
      <t xml:space="preserve">SECONDARY Schools </t>
    </r>
    <r>
      <rPr>
        <sz val="8"/>
        <color rgb="FF0070C0"/>
        <rFont val="Calibri"/>
        <family val="2"/>
      </rPr>
      <t>Supported by Church and Government</t>
    </r>
  </si>
  <si>
    <t>New Schools</t>
  </si>
  <si>
    <t>Secondary Schools</t>
  </si>
  <si>
    <t>SUMMARY OF ENROLMENT + BAPTISMS OF SCHOOLS for the ANNUAL STATISTICAL REPORT to GC</t>
  </si>
  <si>
    <t xml:space="preserve">NAME OF CONFERENCE or MISSION: </t>
  </si>
  <si>
    <t>PNG UNION MISSION - 2021</t>
  </si>
  <si>
    <t>PART A - SCHOOLS</t>
  </si>
  <si>
    <r>
      <t>PART B - ENROLMENTS</t>
    </r>
    <r>
      <rPr>
        <b/>
        <sz val="10"/>
        <rFont val="Calibri"/>
        <family val="2"/>
      </rPr>
      <t xml:space="preserve"> </t>
    </r>
    <r>
      <rPr>
        <sz val="10"/>
        <rFont val="Calibri"/>
        <family val="2"/>
      </rPr>
      <t>(number of students enrolled in each year)</t>
    </r>
  </si>
  <si>
    <t>SDA / NON SDA STUDENTS</t>
  </si>
  <si>
    <t>PART  C</t>
  </si>
  <si>
    <t>PART D</t>
  </si>
  <si>
    <t>Data for Education Report to Praveen Sagguthi</t>
  </si>
  <si>
    <t>Pre-Prim</t>
  </si>
  <si>
    <t>Elem Prep (Kindy)</t>
  </si>
  <si>
    <t>Primary Students</t>
  </si>
  <si>
    <t>Secondary Students</t>
  </si>
  <si>
    <t>NUMBER OF STUDENT BAPTISMS</t>
  </si>
  <si>
    <t>Number of students EXPECTED TO complete last year of school</t>
  </si>
  <si>
    <t>Schools</t>
  </si>
  <si>
    <t>Enrollments</t>
  </si>
  <si>
    <t>Graduates</t>
  </si>
  <si>
    <t>Sonya's Control</t>
  </si>
  <si>
    <t>Founda-tion</t>
  </si>
  <si>
    <t>SDA</t>
  </si>
  <si>
    <t>Non SDA</t>
  </si>
  <si>
    <t>Students enrolled</t>
  </si>
  <si>
    <t>Combined</t>
  </si>
  <si>
    <t>Combined Primary</t>
  </si>
  <si>
    <t>Combined Secondary</t>
  </si>
  <si>
    <t>All Students Enrolled</t>
  </si>
  <si>
    <t xml:space="preserve">Eastern Highlands Simbu no data for 2021 </t>
  </si>
  <si>
    <t xml:space="preserve">New Britain New Ireland </t>
  </si>
  <si>
    <t>All</t>
  </si>
  <si>
    <t>Prim</t>
  </si>
  <si>
    <t xml:space="preserve">North East Papua Mission  /Northern &amp; Milne Bay Mission </t>
  </si>
  <si>
    <t xml:space="preserve">Sepik Mission </t>
  </si>
  <si>
    <t>all Students</t>
  </si>
  <si>
    <t>All Primary Students</t>
  </si>
  <si>
    <t>All Secondary Students</t>
  </si>
  <si>
    <t>All grads</t>
  </si>
  <si>
    <t>All students</t>
  </si>
  <si>
    <r>
      <t xml:space="preserve">SUMMARY of </t>
    </r>
    <r>
      <rPr>
        <b/>
        <sz val="16"/>
        <color rgb="FFFF0000"/>
        <rFont val="Arial"/>
        <family val="2"/>
      </rPr>
      <t>STAFF</t>
    </r>
    <r>
      <rPr>
        <b/>
        <sz val="16"/>
        <rFont val="Arial"/>
        <family val="2"/>
      </rPr>
      <t xml:space="preserve">  for the ANNUAL STATISTICAL REPORT to GC</t>
    </r>
  </si>
  <si>
    <t xml:space="preserve">NAME OF CONFERENCE or MISSION:    </t>
  </si>
  <si>
    <t>PNG Union Mission - 2021</t>
  </si>
  <si>
    <t>PART A - SCHOOL</t>
  </si>
  <si>
    <t>PART D - STAFF</t>
  </si>
  <si>
    <t xml:space="preserve">(FTE) All TEACHING Staff </t>
  </si>
  <si>
    <t>(FTE) All Teaching Staff</t>
  </si>
  <si>
    <t>(FTE) All NON Teaching Staff</t>
  </si>
  <si>
    <t>(FTE) Teachers SDA</t>
  </si>
  <si>
    <t>(FTE) Teachers NON SDA</t>
  </si>
  <si>
    <t>(FTE) Teachers holding a TEACHING degree from an SDA Tertiary institution</t>
  </si>
  <si>
    <t>(FTE) Teachers holding ANY degree from ANY Tertiary Institution</t>
  </si>
  <si>
    <t>(FTE) teachers certified by the SDA School system to teach</t>
  </si>
  <si>
    <t>(FTE) teachers certified by the State or Government to teach</t>
  </si>
  <si>
    <t>Controls</t>
  </si>
  <si>
    <t>Primary School</t>
  </si>
  <si>
    <t>Secondary School</t>
  </si>
  <si>
    <t>All teachers</t>
  </si>
  <si>
    <t>Eastern Highlands Simbu no data for 2020 (based on 2019 data)</t>
  </si>
  <si>
    <t xml:space="preserve">New Britian New Ireland   </t>
  </si>
  <si>
    <t xml:space="preserve">North East Papua Mission /Northern &amp; Milne Bay Mission </t>
  </si>
  <si>
    <t>All Staff</t>
  </si>
  <si>
    <t>All Teachers</t>
  </si>
  <si>
    <t>All secondary staff</t>
  </si>
  <si>
    <t>All Primary Staff</t>
  </si>
  <si>
    <t xml:space="preserve">NAME OF CONFERENCE or MISSION:                                                       </t>
  </si>
  <si>
    <t>NZPUC - 2021</t>
  </si>
  <si>
    <t>Address</t>
  </si>
  <si>
    <t>Google Maps Coordinates</t>
  </si>
  <si>
    <t xml:space="preserve">NZPUC </t>
  </si>
  <si>
    <t>Longburn Adventist College</t>
  </si>
  <si>
    <t>100 Walkers Road, Longburn, Palmerston North, New Zealand</t>
  </si>
  <si>
    <t>-40.3893549,175.5542427</t>
  </si>
  <si>
    <t>Totals</t>
  </si>
  <si>
    <t>North New Zealand Conference</t>
  </si>
  <si>
    <t>Auckland Seventh-day Adventist High School</t>
  </si>
  <si>
    <t>119 Mountain Road, Mangere Bridge, Auckland, NZ</t>
  </si>
  <si>
    <t>-36.956148, 174.784831</t>
  </si>
  <si>
    <t>Balmoral Seventh-day Adventist School</t>
  </si>
  <si>
    <t>10 Wiremu Street, Balmoral, Auckland, NZ</t>
  </si>
  <si>
    <t>-36.887837, 174.745719</t>
  </si>
  <si>
    <t>Hamilton Seventh-day Adventist School</t>
  </si>
  <si>
    <t>46 Annebrook Road, Hamilton, NZ</t>
  </si>
  <si>
    <t>-37.806467,175.3355446</t>
  </si>
  <si>
    <t>New Plymouth Seventh-day Adventist Christian School</t>
  </si>
  <si>
    <t>41 Saxton Road, New Plymouth, NZ</t>
  </si>
  <si>
    <t>-39.0861078,174.0877645</t>
  </si>
  <si>
    <t>Palmerston North Adventist Christian School</t>
  </si>
  <si>
    <t>25 Snelson Street, Palmerston North, NZ</t>
  </si>
  <si>
    <t>-40.360925,175.6050778</t>
  </si>
  <si>
    <t>Parkside Adventist Christian School</t>
  </si>
  <si>
    <t>135 Tait Drive, Greenmeadows, Napier, NZ</t>
  </si>
  <si>
    <t>-39.526708,176.8638422</t>
  </si>
  <si>
    <t>Rotorua Seventh-day Adventist School</t>
  </si>
  <si>
    <t>3 Tilsley Street, Glenholme, Rotorua, NZ</t>
  </si>
  <si>
    <t>-38.1508609,176.2520131</t>
  </si>
  <si>
    <t>j</t>
  </si>
  <si>
    <t>South Auckland Seventh-day Adventist School</t>
  </si>
  <si>
    <t>42A Puhinui Road, Papatoetoe, Auckland, NZ</t>
  </si>
  <si>
    <t>-36.9833288,174.873155</t>
  </si>
  <si>
    <t>Tauranga Adventist School</t>
  </si>
  <si>
    <t>19 Moffat Road, Bethlehem, Tauranga, NZ</t>
  </si>
  <si>
    <t>-37.7120456,176.111603</t>
  </si>
  <si>
    <t>Waitakere Adventist School</t>
  </si>
  <si>
    <t>26 Corban Ave, Henderson, Auckland, NZ</t>
  </si>
  <si>
    <t>-36.8929773,174.6276136</t>
  </si>
  <si>
    <t>Wellington Seventh-day Adventist School</t>
  </si>
  <si>
    <t>58 Raiha Street, Porirua, Wellington, NZ</t>
  </si>
  <si>
    <t>-41.1488015,174.8287942</t>
  </si>
  <si>
    <t>Whakatane Seventh-day Adventist School</t>
  </si>
  <si>
    <t>57A James Street, Whakatane, NZ</t>
  </si>
  <si>
    <t>-37.9617719,176.9731932</t>
  </si>
  <si>
    <t>Whangarei Adventist Christian School</t>
  </si>
  <si>
    <t>82 Whau Valley Road, Whangarei, New Zealand</t>
  </si>
  <si>
    <t>-35.6974553,174.3050325</t>
  </si>
  <si>
    <t>South New Zeland Conference</t>
  </si>
  <si>
    <t xml:space="preserve">Christchurch Adventist School </t>
  </si>
  <si>
    <t>15 Grant Ave, Papanui, Christchurch, NZ</t>
  </si>
  <si>
    <t>-43.4991641,172.6107022</t>
  </si>
  <si>
    <t>Southland Adventist Christian School</t>
  </si>
  <si>
    <t>28 Bainfield Road, Waikiwi, Invercargill, NZ</t>
  </si>
  <si>
    <t>-46.3755011,168.3493665</t>
  </si>
  <si>
    <t>Cook Islands Mission</t>
  </si>
  <si>
    <t>Papaaroa Adventist College</t>
  </si>
  <si>
    <t>Titikaveka, Rarotonga, Cook Islands</t>
  </si>
  <si>
    <t>-21.2665645,-159.768667</t>
  </si>
  <si>
    <t>Tekaaroa Adventist School</t>
  </si>
  <si>
    <t>Arutanga, Aitutaki, Cook Islands</t>
  </si>
  <si>
    <t>-18.861363,-159.7907102</t>
  </si>
  <si>
    <t>French Polynesia Mission</t>
  </si>
  <si>
    <t>Collège Adventiste Tiarama (Secondary Phase)</t>
  </si>
  <si>
    <t>55 Course de l'Union Sacree, Papeete, French Polynesia</t>
  </si>
  <si>
    <t>-17.532691, -149.556400</t>
  </si>
  <si>
    <t>Ecole Tiarama</t>
  </si>
  <si>
    <t>TOTALS</t>
  </si>
  <si>
    <t>Total Schools</t>
  </si>
  <si>
    <t>x2 to balance with C44</t>
  </si>
  <si>
    <t>Data for Education Report to Praveen Saggurthi</t>
  </si>
  <si>
    <t>French Polynesia</t>
  </si>
  <si>
    <t>SG</t>
  </si>
  <si>
    <t>CP</t>
  </si>
  <si>
    <t>CE1</t>
  </si>
  <si>
    <t>CE2</t>
  </si>
  <si>
    <t>CM1</t>
  </si>
  <si>
    <t>CM2</t>
  </si>
  <si>
    <t>6E</t>
  </si>
  <si>
    <t>5E</t>
  </si>
  <si>
    <t>4E</t>
  </si>
  <si>
    <t>3E</t>
  </si>
  <si>
    <t>NZ years for Primary and Secondary</t>
  </si>
  <si>
    <t xml:space="preserve"> Students enrolled</t>
  </si>
  <si>
    <t>South New Zealand Conference</t>
  </si>
  <si>
    <t>Primary students</t>
  </si>
  <si>
    <t>Total Primary</t>
  </si>
  <si>
    <t>Grads</t>
  </si>
  <si>
    <t>All enrollments</t>
  </si>
  <si>
    <t>Baptisms</t>
  </si>
  <si>
    <t>SUMMARY of STAFF  for the ANNUAL STATISTICAL REPORT to GC</t>
  </si>
  <si>
    <t>(FTE) All TEACHING Staff</t>
  </si>
  <si>
    <t>All Non Teach Staff</t>
  </si>
  <si>
    <t>Total Sec Staff</t>
  </si>
  <si>
    <t>Total Prim Staff</t>
  </si>
  <si>
    <t xml:space="preserve">GENERAL INFORMATION ON SCHOOLS for the ANNUAL STATISTICAL REPORT to GC </t>
  </si>
  <si>
    <t>AUC - 2021</t>
  </si>
  <si>
    <t>PART E  -   STUDENTS LEAVING SCHOOL</t>
  </si>
  <si>
    <t>North New South Wales</t>
  </si>
  <si>
    <t>Avondale School</t>
  </si>
  <si>
    <t>119 Avondale Road, Cooranbong NSW 2265</t>
  </si>
  <si>
    <t>Blue Hills College</t>
  </si>
  <si>
    <t>17 Blue Hills Avenue, Goonellabah NSW 2480</t>
  </si>
  <si>
    <t>Central Coast Adventist School</t>
  </si>
  <si>
    <t>Penrose Crescent, Erina NSW 2250</t>
  </si>
  <si>
    <t>Macksville Adventist School</t>
  </si>
  <si>
    <t>11 Dudley Street, Macksville NSW 2447</t>
  </si>
  <si>
    <t>Kempsey Adventist School</t>
  </si>
  <si>
    <t>108 Crescent Head Road, Kempsey NSW 2442</t>
  </si>
  <si>
    <t>Macaquarie College</t>
  </si>
  <si>
    <t>182-222 Lake Road, Wallsend NSW 2287</t>
  </si>
  <si>
    <t>Manning Adventist School</t>
  </si>
  <si>
    <t>Cnr Urray Road &amp; Bucketts Way, Tinonee via Taree NSW 2430</t>
  </si>
  <si>
    <t>Port Macquarie Adventist School</t>
  </si>
  <si>
    <t>500 Ocean Drive, Port Macquarie NSW 2444</t>
  </si>
  <si>
    <t>Toronto Adventist Primary School</t>
  </si>
  <si>
    <t>Cnr Wangi Street &amp; Parkside Parade, Toronto NSW 2283</t>
  </si>
  <si>
    <t>Tweed Valley Adventist College</t>
  </si>
  <si>
    <t>9 Hall Drive, Murwillumbah NSW 2484</t>
  </si>
  <si>
    <t>Northern Australia</t>
  </si>
  <si>
    <t>Cairns Adventist College</t>
  </si>
  <si>
    <t>42 Crossland Road, Gordonvale QLD 4865</t>
  </si>
  <si>
    <t>Carlisle Adventist Christian College</t>
  </si>
  <si>
    <t>Cnr Murray Street &amp; Holts Road, Beaconsfield QLD 4740</t>
  </si>
  <si>
    <t>Riverside Adventist Christian School</t>
  </si>
  <si>
    <t>Leopold Street, Aitkenvale QLD 4814</t>
  </si>
  <si>
    <t>South New South Wales</t>
  </si>
  <si>
    <t>Border Christian College</t>
  </si>
  <si>
    <t>24 Ava Avenue, Thurgoona NSW 2640</t>
  </si>
  <si>
    <t>Canberra Christian School</t>
  </si>
  <si>
    <t>64A Ainsworth Street, Mawson ACT 2607</t>
  </si>
  <si>
    <t>Narromine Christian School</t>
  </si>
  <si>
    <t>147-153 Terangion Street, Narromine NSW 2821</t>
  </si>
  <si>
    <t>Greater Sydney</t>
  </si>
  <si>
    <t>Hills Adventist College</t>
  </si>
  <si>
    <t>4 Gumnut Close, Kellyville NSW 2155</t>
  </si>
  <si>
    <t>Hurstville Adventist School</t>
  </si>
  <si>
    <t>30 Wright Street, Hurstville NSW 2220</t>
  </si>
  <si>
    <t>Macarthur Adventist College</t>
  </si>
  <si>
    <t>12 Victoria Road, Macquarie Fields NSW 2564</t>
  </si>
  <si>
    <t>Mountain View Adventist College</t>
  </si>
  <si>
    <t>41 Doonside Road, Doonside NSW 2767</t>
  </si>
  <si>
    <t>Sydney Adventist School Auburn</t>
  </si>
  <si>
    <t>3 Macquarie Road, Auburn NSW 2144</t>
  </si>
  <si>
    <t>Wahroonga Adventist School</t>
  </si>
  <si>
    <t>189 Fox Valley Road, Wahroonga NSW 2076</t>
  </si>
  <si>
    <t>Western Australia</t>
  </si>
  <si>
    <t>Carmel Adventist College Primary</t>
  </si>
  <si>
    <t>18 First Avenue, Bickley WA 6990</t>
  </si>
  <si>
    <t>Carmel Adventist College Secondary</t>
  </si>
  <si>
    <t>Glenisla Road, Carmel WA 6076</t>
  </si>
  <si>
    <t>Esperance Christian School</t>
  </si>
  <si>
    <t>Cnr Blake &amp; Ocean Streets, Esperance WA 6450</t>
  </si>
  <si>
    <t>Landsdale Christian School</t>
  </si>
  <si>
    <t>77 Queensway Road, Landsdale WA 6065</t>
  </si>
  <si>
    <t>Victoria Park Christian School</t>
  </si>
  <si>
    <t>27 Colombo Street, Victoria Park WA 6100</t>
  </si>
  <si>
    <t>South Queensland</t>
  </si>
  <si>
    <t>Brisbane Adventist College</t>
  </si>
  <si>
    <t>303A Broadwater Road, Mansfield QLD 4122</t>
  </si>
  <si>
    <t>Hope Adventist School (previously called Coral Coast Christian School)</t>
  </si>
  <si>
    <t>Walters Street, Bundaberg QLD 4670</t>
  </si>
  <si>
    <t>Darling Downs Christian School</t>
  </si>
  <si>
    <t>451 McDougall Street, Toowoomba QLD 4350</t>
  </si>
  <si>
    <t>Gold Coast Christian College</t>
  </si>
  <si>
    <t>7/9 Bridgman Drive, Reedy Creek QLD 4227</t>
  </si>
  <si>
    <t>Ipswich Adventist School</t>
  </si>
  <si>
    <t>56 Hunter Street, Brassall QLD 4305</t>
  </si>
  <si>
    <t>Noosa Christian College</t>
  </si>
  <si>
    <t>20 Cooroy Belli Creek Road, Cooroy QLD 4563</t>
  </si>
  <si>
    <t>Northpine Christian College</t>
  </si>
  <si>
    <t>29 Hughes Road East, Dakabin QLD 4503</t>
  </si>
  <si>
    <t>Tasmania</t>
  </si>
  <si>
    <t>Hilliard Christian School</t>
  </si>
  <si>
    <t>32 Cheviot Road, Moonah TAS 7009</t>
  </si>
  <si>
    <t>North West Christian School</t>
  </si>
  <si>
    <t>18 Ling Street, Penguin TAS 7316</t>
  </si>
  <si>
    <t>Victoria</t>
  </si>
  <si>
    <t>Edinburgh College</t>
  </si>
  <si>
    <t>33-61 Edinburgh Road, Lilydale VIC 3140</t>
  </si>
  <si>
    <t>Gilson College Mernda</t>
  </si>
  <si>
    <t>370 Bridge Inn Road, Mernda VIC 3754</t>
  </si>
  <si>
    <t>Gilson College Taylors Hill</t>
  </si>
  <si>
    <t>450 Taylors Road, Taylors Hill NSW 3037</t>
  </si>
  <si>
    <t>Henderson College</t>
  </si>
  <si>
    <t>806-816 Cowra Avenue, Irymple VIC 3498</t>
  </si>
  <si>
    <t>Heritage College</t>
  </si>
  <si>
    <t>333 Centre Road, Narre Warren South VIC 3805</t>
  </si>
  <si>
    <t>Nunawading Christian College Primary</t>
  </si>
  <si>
    <t>Laughlin Avenue, Nunawading VIC 3131</t>
  </si>
  <si>
    <t>Nunawading Christian College Secondary</t>
  </si>
  <si>
    <t>161 Central Road, Nunawading VIC 3131</t>
  </si>
  <si>
    <t>South Australia</t>
  </si>
  <si>
    <t>Prescott College</t>
  </si>
  <si>
    <t>2 Koonga Avenue, Prospect SA 5082</t>
  </si>
  <si>
    <t>Prescott College Southern</t>
  </si>
  <si>
    <t>140 Pimpala Road, Morphett Vale SA 5162</t>
  </si>
  <si>
    <t>Prescott Primary Northern</t>
  </si>
  <si>
    <t>354 Wright Street, Para Vista SA 5093</t>
  </si>
  <si>
    <t>Australian Years for Primary and Secondary</t>
  </si>
  <si>
    <t>Kindy</t>
  </si>
  <si>
    <t>Foundation</t>
  </si>
  <si>
    <t>Port Macquarie Adventist Primary School</t>
  </si>
  <si>
    <t>Grads = last year of specific school. K-10 is years 7 and 10. K-12 = years 7 and 12. Some schools will be year 13</t>
  </si>
  <si>
    <t>Total enroll- ments</t>
  </si>
  <si>
    <t>Total Enrolled</t>
  </si>
  <si>
    <r>
      <t xml:space="preserve">SUMMARY of </t>
    </r>
    <r>
      <rPr>
        <b/>
        <sz val="16"/>
        <color rgb="FFFF0000"/>
        <rFont val="Calibri"/>
        <family val="2"/>
      </rPr>
      <t>STAFF</t>
    </r>
    <r>
      <rPr>
        <b/>
        <sz val="16"/>
        <rFont val="Calibri"/>
        <family val="2"/>
      </rPr>
      <t xml:space="preserve">  for the ANNUAL STATISTICAL REPORT to GC</t>
    </r>
  </si>
  <si>
    <t>Constants for AUC</t>
  </si>
  <si>
    <t xml:space="preserve">(FTE) All TEACING Staff  </t>
  </si>
  <si>
    <t>(FTE)  Teachers SDA</t>
  </si>
  <si>
    <t>(FTE)  Teachers NON SDA</t>
  </si>
  <si>
    <t>(FTE)  Teachers holding a TEACHING degree from an SDA Tertiary institution</t>
  </si>
  <si>
    <t>(FTE)  Teachers holding ANY degree from ANY Tertiary Institution</t>
  </si>
  <si>
    <t>(FTE)  teachers certified by the SDA School system to teach</t>
  </si>
  <si>
    <t>(FTE)  teachers certified by the State or Government to teach</t>
  </si>
  <si>
    <t>Early</t>
  </si>
  <si>
    <t>ALL</t>
  </si>
  <si>
    <t xml:space="preserve">Northern Australia  </t>
  </si>
  <si>
    <t>St</t>
  </si>
  <si>
    <t>Primary Teachers</t>
  </si>
  <si>
    <t>Secondary Teachers</t>
  </si>
  <si>
    <t>All Non Teach Staff (FTE)</t>
  </si>
  <si>
    <t>All Staff Secondary</t>
  </si>
  <si>
    <t>Total for last green total line</t>
  </si>
  <si>
    <t>all teachery inc early</t>
  </si>
  <si>
    <t>All Staff Primary</t>
  </si>
  <si>
    <t>All Staff Early</t>
  </si>
  <si>
    <t>South Pacific Division</t>
  </si>
  <si>
    <t>Summary of Division Worker-Training School Statistics by Union</t>
  </si>
  <si>
    <t>Vocational Schools</t>
  </si>
  <si>
    <t xml:space="preserve">Self-Populating </t>
  </si>
  <si>
    <t>School Identifier</t>
  </si>
  <si>
    <r>
      <t xml:space="preserve">AUC  </t>
    </r>
    <r>
      <rPr>
        <b/>
        <sz val="10"/>
        <color indexed="10"/>
        <rFont val="Geneva"/>
      </rPr>
      <t>MAMARAPHA</t>
    </r>
  </si>
  <si>
    <t>NZPUC</t>
  </si>
  <si>
    <t>PNGUM</t>
  </si>
  <si>
    <r>
      <t xml:space="preserve">TPUM </t>
    </r>
    <r>
      <rPr>
        <b/>
        <sz val="10"/>
        <color indexed="10"/>
        <rFont val="Geneva"/>
      </rPr>
      <t xml:space="preserve">AFATURA BATUNA </t>
    </r>
  </si>
  <si>
    <t>Total number of schools</t>
  </si>
  <si>
    <t>Schools supported by the church without government assistance</t>
  </si>
  <si>
    <t>Schools with government and church support</t>
  </si>
  <si>
    <t>Schools with Bible as an integral part of the curriculum</t>
  </si>
  <si>
    <t>Total number of teachers (FTE)</t>
  </si>
  <si>
    <t>SDA teachers (FTE)</t>
  </si>
  <si>
    <t>Non-SDA teachers (FTE)</t>
  </si>
  <si>
    <t>Teachers who graduated from SDA tertiary institutions (colleges/universities)</t>
  </si>
  <si>
    <t>Teachers holding state teaching certificates (All must have state certificate)</t>
  </si>
  <si>
    <t>Teachers holding SDA denominational teaching certificates</t>
  </si>
  <si>
    <t>Teachers holding a degree</t>
  </si>
  <si>
    <t>Non-teaching personnel</t>
  </si>
  <si>
    <t xml:space="preserve">Total number of students </t>
  </si>
  <si>
    <t>SDA students</t>
  </si>
  <si>
    <t>Non-SDA students</t>
  </si>
  <si>
    <t>Students baptised during the school year</t>
  </si>
  <si>
    <t>Students enrolled in ministerial/Bible program</t>
  </si>
  <si>
    <t>Students enrolled in teacher training program</t>
  </si>
  <si>
    <t>Students enrolled in business/accounting program</t>
  </si>
  <si>
    <t>Students enrolled in nurses’ training program</t>
  </si>
  <si>
    <t>Students enrolled in vocational/technical program (Applied Science)</t>
  </si>
  <si>
    <t>Students enrolled in other programs (Building, Carpentry, Home Ec, Mechanics, Agriculture)</t>
  </si>
  <si>
    <t>Graduates from worker-training programs</t>
  </si>
  <si>
    <t>TEXT ONLY</t>
  </si>
  <si>
    <t>TABLE 5 (SPD)</t>
  </si>
  <si>
    <r>
      <t xml:space="preserve">Summary of Division </t>
    </r>
    <r>
      <rPr>
        <b/>
        <sz val="10"/>
        <color indexed="10"/>
        <rFont val="Geneva"/>
      </rPr>
      <t>Worker-Training Sc</t>
    </r>
    <r>
      <rPr>
        <b/>
        <sz val="10"/>
        <rFont val="Geneva"/>
      </rPr>
      <t>hool Statistics by Union</t>
    </r>
  </si>
  <si>
    <r>
      <t xml:space="preserve">TPUM </t>
    </r>
    <r>
      <rPr>
        <b/>
        <sz val="10"/>
        <color indexed="10"/>
        <rFont val="Geneva"/>
      </rPr>
      <t>AFATURA BATUNA ATOIFI</t>
    </r>
  </si>
  <si>
    <t>FORM 2</t>
  </si>
  <si>
    <t>TPUM - 2020</t>
  </si>
  <si>
    <t>Address or Location (New Data)</t>
  </si>
  <si>
    <t>American Samoa</t>
  </si>
  <si>
    <t xml:space="preserve">Lakina </t>
  </si>
  <si>
    <t>Pago Pago, Samoa (American)</t>
  </si>
  <si>
    <t>Fiji Mission</t>
  </si>
  <si>
    <t>Lautoka</t>
  </si>
  <si>
    <t>M.T. Khan Road, Waiyavi Stage 2, Lautoka</t>
  </si>
  <si>
    <t>Lewa</t>
  </si>
  <si>
    <t>Lewa Village, Nadarivatu</t>
  </si>
  <si>
    <t>Mana</t>
  </si>
  <si>
    <t>Mana Island</t>
  </si>
  <si>
    <t>Nagigi</t>
  </si>
  <si>
    <t>Nagigi Village, Savusavu, Vanua Levu</t>
  </si>
  <si>
    <t>Naqaqa (Previous name Fulton Primary)</t>
  </si>
  <si>
    <t>Namara, Saivou, Ra</t>
  </si>
  <si>
    <t>Naqarawai</t>
  </si>
  <si>
    <t>Naqarawai Village, Namosi, Viti Levu</t>
  </si>
  <si>
    <t>Naqia</t>
  </si>
  <si>
    <t>Naqia Village, Wainibuka, Tailevu, Viti Levu</t>
  </si>
  <si>
    <t>Navesau</t>
  </si>
  <si>
    <t>Wainibuka, Tailevu, Viti Levu</t>
  </si>
  <si>
    <t>Nelson Palmer Memorial</t>
  </si>
  <si>
    <t>Waiyala, Navosa, Viti Levu</t>
  </si>
  <si>
    <t>Suva Adventist College</t>
  </si>
  <si>
    <t>Lot 1, Isa Lei Road, Lami, Suva, Viti Levu</t>
  </si>
  <si>
    <t>Suva Adventist Primary</t>
  </si>
  <si>
    <t>37 Queens Road, Lami, Suva, Viti Levu</t>
  </si>
  <si>
    <t>Vatuvonu</t>
  </si>
  <si>
    <t>Buca Bay, Vanua Levu</t>
  </si>
  <si>
    <t>Wainunu</t>
  </si>
  <si>
    <t>Nakabuta Village, Bua, Vanua Levu</t>
  </si>
  <si>
    <t>Kiribati and Nauru Mission</t>
  </si>
  <si>
    <t>Kauma Adventist High School</t>
  </si>
  <si>
    <t>Kauma, Abermama, Kiribati</t>
  </si>
  <si>
    <t>Betio SDA Pre-School</t>
  </si>
  <si>
    <t>Betio, Tarawa, Kiribati</t>
  </si>
  <si>
    <t>Korobu SDA Grammar Pre School</t>
  </si>
  <si>
    <t>Korobu Tarawa, Kiribati</t>
  </si>
  <si>
    <t>Ronnita Pre-School</t>
  </si>
  <si>
    <t>Tabonikabauea SDA Pre-School</t>
  </si>
  <si>
    <t>Tarawa, Kiribati</t>
  </si>
  <si>
    <t>Samoa Mission</t>
  </si>
  <si>
    <t>Samoa Adventist  (College)</t>
  </si>
  <si>
    <t>Apia, Samoa (Western)</t>
  </si>
  <si>
    <t>Siufaga Adventist Primary</t>
  </si>
  <si>
    <t>Siufaga, Savaii, Samoa (Western)</t>
  </si>
  <si>
    <t>Solomon Islands Mission</t>
  </si>
  <si>
    <t>Aboru Adventist Primary School (Ext A'Au)</t>
  </si>
  <si>
    <t>Makira, , Ulawa Province</t>
  </si>
  <si>
    <t>Anata Adventist Primary School</t>
  </si>
  <si>
    <t>Choiseul Province, Solomon Islands</t>
  </si>
  <si>
    <t>Areatakiki Adventist Primary School</t>
  </si>
  <si>
    <t>Guadalacanal, Solomon Islands</t>
  </si>
  <si>
    <t>Aruligo Adventist Primary School (Ext Kakabona and Sasa)</t>
  </si>
  <si>
    <t>Atoifi Adventist Primary School (Ext Kafrum)</t>
  </si>
  <si>
    <t>Malaita, Solomon Islands</t>
  </si>
  <si>
    <t>Babala Adventist Primary School (Ext Ligi)</t>
  </si>
  <si>
    <t>Bareho Adventist Primary School</t>
  </si>
  <si>
    <t>Western Province, Solomon Islands</t>
  </si>
  <si>
    <t>Batuna Adventist Primary School (Ext Ketoketo)</t>
  </si>
  <si>
    <t>Honiara, Solomon Islands</t>
  </si>
  <si>
    <t>Beka Beka Adventist Community High School</t>
  </si>
  <si>
    <t>Betikama Adventist College</t>
  </si>
  <si>
    <t>Bili Adventist Primary School</t>
  </si>
  <si>
    <t>Marovo Lagoon, Western Province</t>
  </si>
  <si>
    <t>Boboe Adventist Primary School</t>
  </si>
  <si>
    <t>Buinitusu Adventist Primary School</t>
  </si>
  <si>
    <t>Bulungali Adventist Primary School</t>
  </si>
  <si>
    <t>Malaita Province, Solomon Islands</t>
  </si>
  <si>
    <t>Buri Adventist Primary School</t>
  </si>
  <si>
    <t>Burns Creek Adventist Community High School</t>
  </si>
  <si>
    <t>Buruku Adventist Community High School</t>
  </si>
  <si>
    <t>Ghatere Adventist Primary School</t>
  </si>
  <si>
    <t>Ghobua Adventist Community High School</t>
  </si>
  <si>
    <t>Gwaunasu Adventist Community High School</t>
  </si>
  <si>
    <t>Haiparia Adventist Primary School</t>
  </si>
  <si>
    <t>Hinakole Adventist Primary School</t>
  </si>
  <si>
    <t>Horohana Adventist Primary School</t>
  </si>
  <si>
    <t>Hovi Adventist Primary School (Ext Kupikolo)</t>
  </si>
  <si>
    <t>Isabel Province, Solomon Islands</t>
  </si>
  <si>
    <t>Imbo Adventist Primary School</t>
  </si>
  <si>
    <t>Iriri Adventist Primary School</t>
  </si>
  <si>
    <t>Jack Harbour Adventist Primary School</t>
  </si>
  <si>
    <t>Jare Adventist Primary School</t>
  </si>
  <si>
    <t>Choiseul</t>
  </si>
  <si>
    <t>Jella Adventist Primary School</t>
  </si>
  <si>
    <t>Jones  Adventist Primary School</t>
  </si>
  <si>
    <t>Jones Adventist College</t>
  </si>
  <si>
    <t>Kafolulae Adventist Primary School</t>
  </si>
  <si>
    <t>Malaita  Province, Solomon Islands</t>
  </si>
  <si>
    <t>Katurasele Adventist Primary School (Ext Tunoe)</t>
  </si>
  <si>
    <t>Kaza Adventist Primary School</t>
  </si>
  <si>
    <t>Kokete Adventist Primary School (2 Ext Jugha, Tandove)</t>
  </si>
  <si>
    <t>Kopiu Adventist Community High School</t>
  </si>
  <si>
    <t>Kukele Adventist Community High School</t>
  </si>
  <si>
    <t>Kukudu Adventist College</t>
  </si>
  <si>
    <t>Kukudu Adventist Primary School</t>
  </si>
  <si>
    <t>Kukum Adventist Community High School (Ext Ravulomata)</t>
  </si>
  <si>
    <t>Kwailabesi Adventist Primary School</t>
  </si>
  <si>
    <t>Kwarifau Adventist Primary School</t>
  </si>
  <si>
    <t>Lokuru Adventist Primary School (Ext Baniata)</t>
  </si>
  <si>
    <t>Rendova Is; Western Province</t>
  </si>
  <si>
    <t>Luluga Adventist Community High School</t>
  </si>
  <si>
    <t>Manafaeni Adventist Primary School</t>
  </si>
  <si>
    <t>Mano Adventist Primary School (NewValley)</t>
  </si>
  <si>
    <t>Mase Adventist Primary School</t>
  </si>
  <si>
    <t>Mataga Adventist Primary School</t>
  </si>
  <si>
    <t>Mataiho Adventist Primary School</t>
  </si>
  <si>
    <t>Rendel Province, Solomon Islandsd</t>
  </si>
  <si>
    <t>Mendina Adventist Primary School</t>
  </si>
  <si>
    <t>Moah Adventist Primary School</t>
  </si>
  <si>
    <t>Mondo Adventist Primary School (Keigol)</t>
  </si>
  <si>
    <t>Naha Adventist Primary School (Exts Mt Beata and N.Z.Camp)</t>
  </si>
  <si>
    <t>Nalei Adventist Primary School</t>
  </si>
  <si>
    <t>Namorako Adventist Primary School</t>
  </si>
  <si>
    <t>Nela Adventist Primary School</t>
  </si>
  <si>
    <t>Ngonihau Adventist Community High School</t>
  </si>
  <si>
    <t>Niuleni Adventist Primary School</t>
  </si>
  <si>
    <t>Palm Drive Adventist Primary School</t>
  </si>
  <si>
    <t>Patuboliboli Adventist Primary School</t>
  </si>
  <si>
    <t>Patupaele Adventist Community High School</t>
  </si>
  <si>
    <t>Peava Adventist Primary School</t>
  </si>
  <si>
    <t>Penjuku Adventist Primary School (Ext Sangeona)</t>
  </si>
  <si>
    <t>Posarae Adventist Primary School (Ext Purina)</t>
  </si>
  <si>
    <t>Puzivai Adventist Community High School (Ext Gorabara)</t>
  </si>
  <si>
    <t>Ramata Adventist Primary School</t>
  </si>
  <si>
    <t>North New  Georgia, Western Province</t>
  </si>
  <si>
    <t>Rate Adventist Community High School</t>
  </si>
  <si>
    <t>Rummo Adventist Community High School (Ext Battle Creek)</t>
  </si>
  <si>
    <t>Ruruvai Adventist Primary School  (Ext  Ghoghobe)</t>
  </si>
  <si>
    <t>Salamarao Adventist Primary School</t>
  </si>
  <si>
    <t>Solosaia Adventist Primary School</t>
  </si>
  <si>
    <t>Sombiro Adventist Primary School</t>
  </si>
  <si>
    <t>Sukiki Adventist Primary School (Ext Oreta)</t>
  </si>
  <si>
    <t>Tagibangara Adventist Primary School (Ext Kukele)</t>
  </si>
  <si>
    <t>Taifala Adventist Primary School</t>
  </si>
  <si>
    <t>East Kwaio, Malaita Province</t>
  </si>
  <si>
    <t>Talakali Adventist Community High School</t>
  </si>
  <si>
    <t>Taora Adventist Primary School</t>
  </si>
  <si>
    <t>Tarama Adventist Primary School</t>
  </si>
  <si>
    <t>Tau Adventist Community High School</t>
  </si>
  <si>
    <t>Tavutavu Adventist Primary School</t>
  </si>
  <si>
    <t>Telina Adventist Primary School</t>
  </si>
  <si>
    <t>Tenakoga Adventist Community High School</t>
  </si>
  <si>
    <t>Tetemara Adventist Primary School</t>
  </si>
  <si>
    <t>Tirongo Adventist Primary School</t>
  </si>
  <si>
    <t>Tombe Adventist Primary School</t>
  </si>
  <si>
    <t>Townend Adventist Primary School (Ext Tekoa)</t>
  </si>
  <si>
    <t>Auki, Malaita Province</t>
  </si>
  <si>
    <t>Tuki Adventist Primary School</t>
  </si>
  <si>
    <t>Kolombangara Is; Western Province</t>
  </si>
  <si>
    <t>Ulona Adventist Primary School</t>
  </si>
  <si>
    <t>Uluga Adventist Primary Schools</t>
  </si>
  <si>
    <t>Umaki Adventist Primary School (Ext Lobo)</t>
  </si>
  <si>
    <t>Vare Tutty Adventist Primary School</t>
  </si>
  <si>
    <t>Vella Ika Vella, Western Province</t>
  </si>
  <si>
    <t>Varu Adventist Primary School</t>
  </si>
  <si>
    <t>Varuga Adventist Primary School (Ext Name?)</t>
  </si>
  <si>
    <t>Vavanga Adventist Primary School</t>
  </si>
  <si>
    <t>Veraligi Adventist Primary School (Ext Falasi)</t>
  </si>
  <si>
    <t>Veramogho Adventist Primary School</t>
  </si>
  <si>
    <t>Tonga Mission</t>
  </si>
  <si>
    <t>Beulah College</t>
  </si>
  <si>
    <t>Vaini, Tongatapu, Tonga</t>
  </si>
  <si>
    <t>Beulah Primary</t>
  </si>
  <si>
    <t>Nukuálofa, Tonga</t>
  </si>
  <si>
    <t>Hilliard Primary (Memorial School)</t>
  </si>
  <si>
    <t>Mizpah Adventist High School</t>
  </si>
  <si>
    <t>Neiafu, Vava'u, Tonga</t>
  </si>
  <si>
    <t>Tuvalu Mission</t>
  </si>
  <si>
    <t>Funafuti Adventist Primary</t>
  </si>
  <si>
    <t>Vaiaku, Funafuti Is; Tuvalu</t>
  </si>
  <si>
    <t>Vanuatu Mission</t>
  </si>
  <si>
    <t>Amapelao Adventist School</t>
  </si>
  <si>
    <t>68X7+WVH, Port Vila, Vanuatu</t>
  </si>
  <si>
    <t>Aore Adventist Academy</t>
  </si>
  <si>
    <t>Luganville Santo</t>
  </si>
  <si>
    <t>Baiap Adventist Primary School</t>
  </si>
  <si>
    <t>Baiap Village, West Ambryn</t>
  </si>
  <si>
    <t>Battle Creek Adventist Primary School</t>
  </si>
  <si>
    <t>Battle Creek Adventist Primary School (no enrolment for 2017)</t>
  </si>
  <si>
    <t>Tefali Village, Paama</t>
  </si>
  <si>
    <t>Enekis Adventist Primary School</t>
  </si>
  <si>
    <t>Lepuku Village, North Tanna</t>
  </si>
  <si>
    <t>Entan-Vui Adventist Primary School</t>
  </si>
  <si>
    <t>Entan-Vui (Hebron) SDA School</t>
  </si>
  <si>
    <t>Hebron Villge , North Tanna</t>
  </si>
  <si>
    <t>Epauto Adventist Senopr Secondary School</t>
  </si>
  <si>
    <t>Vila, Vanuatu</t>
  </si>
  <si>
    <t>Fokona Adventist Primary School</t>
  </si>
  <si>
    <t>Britano, Manples, Port Vila</t>
  </si>
  <si>
    <t>Fonteng Adventist Primary School</t>
  </si>
  <si>
    <t>Fonteng Village, North Ambrym</t>
  </si>
  <si>
    <t>Galilee Adventist Primary School</t>
  </si>
  <si>
    <t>Galilee Village, Central Malekula</t>
  </si>
  <si>
    <t>Kwataparen Adventist Junior Secondary School</t>
  </si>
  <si>
    <t>Kwataparen Village, South Tanna</t>
  </si>
  <si>
    <t>Lalinda Adventist Primary School</t>
  </si>
  <si>
    <t>West Ambrym</t>
  </si>
  <si>
    <t>Leaur Adventist Primary School</t>
  </si>
  <si>
    <t>Middlebush, Tanna</t>
  </si>
  <si>
    <t>Lekan Adventist Primary School</t>
  </si>
  <si>
    <t>Malekula North West</t>
  </si>
  <si>
    <t>-</t>
  </si>
  <si>
    <t>Linbul Adventist Primary School</t>
  </si>
  <si>
    <t>Linbul Village, North Ambrym</t>
  </si>
  <si>
    <t>Loukaru  Adventist Primary School</t>
  </si>
  <si>
    <t>Lowenata Adventist Primary School</t>
  </si>
  <si>
    <t>Lovenyalu, North East Tanna</t>
  </si>
  <si>
    <t>Luganville Adventist Primary School</t>
  </si>
  <si>
    <t>Sarakata, Santo</t>
  </si>
  <si>
    <t>Malo Adventist Primary School</t>
  </si>
  <si>
    <t xml:space="preserve"> Amapelao, Malo Island, Santo</t>
  </si>
  <si>
    <t>Malua Bay Adventist School</t>
  </si>
  <si>
    <t>Malua Bay Village, NW Malekula</t>
  </si>
  <si>
    <t>Mamau Adventist Primary School</t>
  </si>
  <si>
    <t>Mamau, Teouma, Port Vila</t>
  </si>
  <si>
    <t>Maranatha Adventist Junior Secondary School</t>
  </si>
  <si>
    <t>Maranatha, West Ambryn</t>
  </si>
  <si>
    <t>Matafanga Adventist Primary School</t>
  </si>
  <si>
    <t>Gaua, Torba Province</t>
  </si>
  <si>
    <t>Olwi Adventist Primary School</t>
  </si>
  <si>
    <t>Black Sands, Port Vila</t>
  </si>
  <si>
    <t>Parker Adventist Primary School</t>
  </si>
  <si>
    <t>Port Quimi Adventist Junior Secondary School</t>
  </si>
  <si>
    <t>Port Quimi, South Epi</t>
  </si>
  <si>
    <t>Riseshine Adventist Primary School</t>
  </si>
  <si>
    <t>Riseshime Adventist School</t>
  </si>
  <si>
    <t>Sise Adventist Primary School</t>
  </si>
  <si>
    <t>Pama Is.</t>
  </si>
  <si>
    <t>Susana Mate Adventist Primary School</t>
  </si>
  <si>
    <t>Mate Village, Central Epi</t>
  </si>
  <si>
    <t>Vila Number 2 SDA Primary</t>
  </si>
  <si>
    <t>Port Vila</t>
  </si>
  <si>
    <t>Winn SDA Primary School</t>
  </si>
  <si>
    <t>Winn Village, NW Malekula</t>
  </si>
  <si>
    <t>Count Combined schools twice because it is actually a primary and a secondary school.</t>
  </si>
  <si>
    <t>FORM 3</t>
  </si>
  <si>
    <t xml:space="preserve">NAME OF CONFERENCE or MISSION:  </t>
  </si>
  <si>
    <t>TPUM 2021</t>
  </si>
  <si>
    <t>Pre-Primary</t>
  </si>
  <si>
    <t>a</t>
  </si>
  <si>
    <t>b</t>
  </si>
  <si>
    <t>c</t>
  </si>
  <si>
    <t>d</t>
  </si>
  <si>
    <t>e</t>
  </si>
  <si>
    <t>f</t>
  </si>
  <si>
    <t>g</t>
  </si>
  <si>
    <t>h</t>
  </si>
  <si>
    <t>i</t>
  </si>
  <si>
    <t>k</t>
  </si>
  <si>
    <t>l</t>
  </si>
  <si>
    <t>m</t>
  </si>
  <si>
    <t>n</t>
  </si>
  <si>
    <t>o</t>
  </si>
  <si>
    <t>baptisms</t>
  </si>
  <si>
    <t>p</t>
  </si>
  <si>
    <t>q</t>
  </si>
  <si>
    <t>r</t>
  </si>
  <si>
    <t>?</t>
  </si>
  <si>
    <t>Ghobua Adventist Primary School</t>
  </si>
  <si>
    <t>Imbo Adventist Community High School</t>
  </si>
  <si>
    <t>Kukum Adventist Primary School (Ext Ravulomata)</t>
  </si>
  <si>
    <t>Luluga Adventist Primary School</t>
  </si>
  <si>
    <t>New Valley (Mano)</t>
  </si>
  <si>
    <t>Rate Adventist Primary School</t>
  </si>
  <si>
    <t>rate Adventist Community High School</t>
  </si>
  <si>
    <t>Rummo Adventist Primary School (Ext Battle Creek)</t>
  </si>
  <si>
    <t>Tau Adventist Primary School</t>
  </si>
  <si>
    <t>tau adventist community high school</t>
  </si>
  <si>
    <t>Townend Adventist Community High School (Ext Tekoa)</t>
  </si>
  <si>
    <t>Amapelao  Adventist School</t>
  </si>
  <si>
    <t xml:space="preserve">, </t>
  </si>
  <si>
    <t xml:space="preserve">                                                                                                                                                                                                                                                                                                                                                                                                      </t>
  </si>
  <si>
    <t xml:space="preserve">   </t>
  </si>
  <si>
    <t>Vanuebulu Adventist Primary School</t>
  </si>
  <si>
    <t xml:space="preserve">Vila Number 2 Adventist Primary School </t>
  </si>
  <si>
    <t>Winn Adventist Primary School</t>
  </si>
  <si>
    <t>Primary 2017</t>
  </si>
  <si>
    <t>All primary</t>
  </si>
  <si>
    <t>All Secondary</t>
  </si>
  <si>
    <t>Primary 2014</t>
  </si>
  <si>
    <t>Total Students enrolled</t>
  </si>
  <si>
    <t>remember to count combined schools as 2</t>
  </si>
  <si>
    <t>If school lines changes, make sure Table 7 GC, is updated</t>
  </si>
  <si>
    <t>TPUM  2020</t>
  </si>
  <si>
    <t xml:space="preserve"> (FTE) Teachers SDA</t>
  </si>
  <si>
    <t>2 numbers must be equal</t>
  </si>
  <si>
    <t>All staff</t>
  </si>
  <si>
    <t>Non Teach Staff</t>
  </si>
  <si>
    <t>Teaching Staff</t>
  </si>
  <si>
    <t>ANNUAL STATISTICAL REPORT to GC - 2021</t>
  </si>
  <si>
    <t>COLLEGES + VOCATIONAL SCHOOLS</t>
  </si>
  <si>
    <t>A</t>
  </si>
  <si>
    <t>GENERAL</t>
  </si>
  <si>
    <t>Name of Institution:</t>
  </si>
  <si>
    <t>Date of report:</t>
  </si>
  <si>
    <t>Conference Union or Mission:</t>
  </si>
  <si>
    <t>Principal's Name and/or signature:</t>
  </si>
  <si>
    <t>Dr Kevin Petrie</t>
  </si>
  <si>
    <t xml:space="preserve">Prof Teatulohi Matainaho </t>
  </si>
  <si>
    <t>Dr Malcolm Coulson</t>
  </si>
  <si>
    <t>Mt Lester Asugeni</t>
  </si>
  <si>
    <t>Dr Isako Esekia</t>
  </si>
  <si>
    <t>Formulas, not to be deleted</t>
  </si>
  <si>
    <t>Mr Peter Safue</t>
  </si>
  <si>
    <t>Mr Ibi Drelly</t>
  </si>
  <si>
    <t>Pr David Garrard</t>
  </si>
  <si>
    <t>Day School?</t>
  </si>
  <si>
    <t>Mark with 1</t>
  </si>
  <si>
    <t>Boarding School?</t>
  </si>
  <si>
    <t>If Tertiary</t>
  </si>
  <si>
    <t>Use these empty columns to link to Praveen's sheet if no data is required</t>
  </si>
  <si>
    <t>If Vocational</t>
  </si>
  <si>
    <t>Institution Accredited by  (board of regents) local accrediting body?</t>
  </si>
  <si>
    <t>Supported by Church ONLY?</t>
  </si>
  <si>
    <t>Supported by Church and goverment?</t>
  </si>
  <si>
    <t>Bible is integral part of curriculum</t>
  </si>
  <si>
    <t>SPD   Avondale</t>
  </si>
  <si>
    <t>SPD    PAU</t>
  </si>
  <si>
    <t>TPUM Fulton</t>
  </si>
  <si>
    <t>TPUM Atoifi</t>
  </si>
  <si>
    <t>PNGUM Sonoma</t>
  </si>
  <si>
    <t>TOTAL COLLEGES</t>
  </si>
  <si>
    <t>TPUM Afatura</t>
  </si>
  <si>
    <t>TPUM Batuna</t>
  </si>
  <si>
    <t>AUC Mamarapha</t>
  </si>
  <si>
    <t>B</t>
  </si>
  <si>
    <t>ENROLMENT</t>
  </si>
  <si>
    <t>PY numbers</t>
  </si>
  <si>
    <t>Total number of students enrolled during school year</t>
  </si>
  <si>
    <t>Number of SDA students</t>
  </si>
  <si>
    <t>Number of non-SDA students</t>
  </si>
  <si>
    <t>Students baptised during the current year</t>
  </si>
  <si>
    <t>Total number of graduates for the current year</t>
  </si>
  <si>
    <t>C</t>
  </si>
  <si>
    <t>STAFF</t>
  </si>
  <si>
    <r>
      <t xml:space="preserve">Total number of lecturers / teachers </t>
    </r>
    <r>
      <rPr>
        <sz val="8"/>
        <color indexed="10"/>
        <rFont val="Calibri"/>
        <family val="2"/>
      </rPr>
      <t>(Full-time equivalent FTE)</t>
    </r>
  </si>
  <si>
    <r>
      <t xml:space="preserve">Number of SDA teachers.lecturers </t>
    </r>
    <r>
      <rPr>
        <sz val="8"/>
        <color indexed="10"/>
        <rFont val="Calibri"/>
        <family val="2"/>
      </rPr>
      <t>(Full-time equivalent)</t>
    </r>
  </si>
  <si>
    <r>
      <t xml:space="preserve">Number of non-SDA teachers/lecturers </t>
    </r>
    <r>
      <rPr>
        <sz val="8"/>
        <color indexed="10"/>
        <rFont val="Calibri"/>
        <family val="2"/>
      </rPr>
      <t>(Full-time equivalent)</t>
    </r>
  </si>
  <si>
    <r>
      <t xml:space="preserve">Number of non-teaching staff </t>
    </r>
    <r>
      <rPr>
        <sz val="8"/>
        <color indexed="10"/>
        <rFont val="Calibri"/>
        <family val="2"/>
      </rPr>
      <t>(Full-time equivalent FTE)</t>
    </r>
  </si>
  <si>
    <r>
      <t xml:space="preserve">Number of teaching staff who graduated from an SDA college or university  </t>
    </r>
    <r>
      <rPr>
        <sz val="8"/>
        <color indexed="10"/>
        <rFont val="Calibri"/>
        <family val="2"/>
      </rPr>
      <t>(Full time equivalent)</t>
    </r>
  </si>
  <si>
    <t>Number of lecturers holding a state teaching certificate</t>
  </si>
  <si>
    <t>Number of lecturers holding SDA denominational teaching certificate</t>
  </si>
  <si>
    <t>Number of teaching staff holding ANY DEGREE from any tertiary institution (FTE)</t>
  </si>
  <si>
    <t>E</t>
  </si>
  <si>
    <t>COURSE ENROLMENT NUMBERS</t>
  </si>
  <si>
    <t>COLLEGES</t>
  </si>
  <si>
    <t xml:space="preserve">Theology </t>
  </si>
  <si>
    <t>Religion</t>
  </si>
  <si>
    <t>Teacher Education</t>
  </si>
  <si>
    <t xml:space="preserve">Business </t>
  </si>
  <si>
    <t>Accounting, Marketing, Office Administration, Secretarial</t>
  </si>
  <si>
    <t>Humanities and arts</t>
  </si>
  <si>
    <t>Languages, Music, Art, etc</t>
  </si>
  <si>
    <t>Natural and Pure Sciences</t>
  </si>
  <si>
    <t>Maths, Biology, Chemistry</t>
  </si>
  <si>
    <t>Health</t>
  </si>
  <si>
    <t>Nursing, Medicine, Physical therapy, etc.</t>
  </si>
  <si>
    <t>Added by Sonya to balance with student numbers</t>
  </si>
  <si>
    <t>Applied Sciences</t>
  </si>
  <si>
    <t>Vocational and/or Technical training (Outdoor Rec etc)</t>
  </si>
  <si>
    <t>Social Sciences</t>
  </si>
  <si>
    <t>History, Psychology, etc</t>
  </si>
  <si>
    <t>Other</t>
  </si>
  <si>
    <t>VOCATIONAL  SCHOOLS</t>
  </si>
  <si>
    <t xml:space="preserve">TOTAL </t>
  </si>
  <si>
    <t>Religion, Theology, Bible worker, Trainee Ministers</t>
  </si>
  <si>
    <t>Accounting, Marketing, Office Admin, Secretarial, Typing</t>
  </si>
  <si>
    <t>Nursing, Physical therapy, Care Worker, etc.</t>
  </si>
  <si>
    <t>Vocational and/or Technical training</t>
  </si>
  <si>
    <t>Sonya changed from 71 to 40 to calculate correctly</t>
  </si>
  <si>
    <t>Building, Carpentry, Home Ec, Sewing, Mechanics, Agriculture</t>
  </si>
  <si>
    <t>Control - should equal students enrolled</t>
  </si>
  <si>
    <t>STUDENTS BY LEVEL</t>
  </si>
  <si>
    <t>HEADCOUNT</t>
  </si>
  <si>
    <t xml:space="preserve">Undergraduate </t>
  </si>
  <si>
    <t>(Bachelor's degree level)</t>
  </si>
  <si>
    <t xml:space="preserve">Graduate/Postgraduate </t>
  </si>
  <si>
    <t>(Master, Doctoral)</t>
  </si>
  <si>
    <t>Professional</t>
  </si>
  <si>
    <t>(Medicine, Dentistry, Pharmacy)</t>
  </si>
  <si>
    <t>Vocational Education</t>
  </si>
  <si>
    <r>
      <t>Division Summary of</t>
    </r>
    <r>
      <rPr>
        <b/>
        <sz val="18"/>
        <color indexed="10"/>
        <rFont val="Calibri"/>
        <family val="2"/>
      </rPr>
      <t xml:space="preserve"> Schools, Instructional Units, Teachers and Students</t>
    </r>
  </si>
  <si>
    <t>Self populating</t>
  </si>
  <si>
    <t>ALL SCHOOLS, UNIVERSITIES AND COLLEGES</t>
  </si>
  <si>
    <t>NOW LINKED ACCORDING TO GC Distributions</t>
  </si>
  <si>
    <t>Union /</t>
  </si>
  <si>
    <t>Number of Schools</t>
  </si>
  <si>
    <t>Number of Teachers (FTE)</t>
  </si>
  <si>
    <t>Number of Students</t>
  </si>
  <si>
    <t>Attached Field</t>
  </si>
  <si>
    <t>Prim.</t>
  </si>
  <si>
    <t>Sec.</t>
  </si>
  <si>
    <t>W.Tr.</t>
  </si>
  <si>
    <t>Tert.</t>
  </si>
  <si>
    <t>Sec</t>
  </si>
  <si>
    <t>W. Tr</t>
  </si>
  <si>
    <t>Tert</t>
  </si>
  <si>
    <t>AUC</t>
  </si>
  <si>
    <t>TPUM</t>
  </si>
  <si>
    <t>DIVISION TOTALS</t>
  </si>
  <si>
    <t>Control</t>
  </si>
  <si>
    <t>Teachers</t>
  </si>
  <si>
    <t>Students balance with GC Database</t>
  </si>
  <si>
    <r>
      <t>Summary of</t>
    </r>
    <r>
      <rPr>
        <b/>
        <sz val="10"/>
        <color indexed="10"/>
        <rFont val="Geneva"/>
      </rPr>
      <t xml:space="preserve"> Tertiary School Statistics </t>
    </r>
    <r>
      <rPr>
        <b/>
        <sz val="10"/>
        <rFont val="Geneva"/>
      </rPr>
      <t>by Institution</t>
    </r>
  </si>
  <si>
    <t>Self-populating</t>
  </si>
  <si>
    <t>UNIVERSITIES + COLLEGES</t>
  </si>
  <si>
    <t>Avondale</t>
  </si>
  <si>
    <t>Fulton</t>
  </si>
  <si>
    <t>Atoifi</t>
  </si>
  <si>
    <t>PAU</t>
  </si>
  <si>
    <t>Sonoma</t>
  </si>
  <si>
    <t>Accredited by Board of Regents (local accrediting body)</t>
  </si>
  <si>
    <t>Non-teaching personnel (FTE)</t>
  </si>
  <si>
    <t>Keep these for comparing with GC Database</t>
  </si>
  <si>
    <t>Teachers who graduated from SDA tertiary institutions (colleges/universities) (FTE)</t>
  </si>
  <si>
    <t>Total number of students (opening enrollment)</t>
  </si>
  <si>
    <t>GC PNGUM</t>
  </si>
  <si>
    <t>SDA students (baptised or having one or both SDA parents)</t>
  </si>
  <si>
    <t>Balances with GC Database!</t>
  </si>
  <si>
    <t>Students enrolled in theology/religion</t>
  </si>
  <si>
    <t>Students enrolled in education/teaching</t>
  </si>
  <si>
    <t>Students enrolled in business/accounting marketing/office administration</t>
  </si>
  <si>
    <t>Students enrolled in humanities and arts (languages/music/art/etc.)</t>
  </si>
  <si>
    <t>Students enrolled in natural and pure sciences (math/biology/chemistry/etc.)</t>
  </si>
  <si>
    <t>Students enrolled in health (nursing/medicine/physical therapy/etc.)</t>
  </si>
  <si>
    <t>Students enrolled in applied science (vocational/technical)</t>
  </si>
  <si>
    <t>Students enrolled in social science (history/psychology/etc.)</t>
  </si>
  <si>
    <t>Students enrolled in other</t>
  </si>
  <si>
    <t>Total number of graduates</t>
  </si>
  <si>
    <t>Should be equal to line 16 - Total of students enrolled = Sonya's Check</t>
  </si>
  <si>
    <r>
      <t>Summary of Division</t>
    </r>
    <r>
      <rPr>
        <b/>
        <sz val="10"/>
        <color indexed="10"/>
        <rFont val="Geneva"/>
      </rPr>
      <t xml:space="preserve"> Secondary School </t>
    </r>
    <r>
      <rPr>
        <b/>
        <sz val="10"/>
        <rFont val="Geneva"/>
      </rPr>
      <t>Statistics by Union</t>
    </r>
  </si>
  <si>
    <t>HIGH SCHOOLS BY UNIONS</t>
  </si>
  <si>
    <t>Boarding schools</t>
  </si>
  <si>
    <t>SDA accredited schools</t>
  </si>
  <si>
    <t xml:space="preserve">Total number of teachers </t>
  </si>
  <si>
    <t xml:space="preserve">SDA teachers </t>
  </si>
  <si>
    <t xml:space="preserve">Non-SDA teachers </t>
  </si>
  <si>
    <t xml:space="preserve">Teachers holding state teaching certificates </t>
  </si>
  <si>
    <t xml:space="preserve">Teachers holding SDA denominational teaching certificates </t>
  </si>
  <si>
    <t>Total enrollment SECONDARY</t>
  </si>
  <si>
    <t>Total graduates for the current year</t>
  </si>
  <si>
    <t>Students enrolled in a specialised program</t>
  </si>
  <si>
    <r>
      <t>Division</t>
    </r>
    <r>
      <rPr>
        <b/>
        <sz val="14"/>
        <color indexed="10"/>
        <rFont val="Calibri"/>
        <family val="2"/>
      </rPr>
      <t xml:space="preserve"> Secondary School </t>
    </r>
    <r>
      <rPr>
        <b/>
        <sz val="14"/>
        <rFont val="Calibri"/>
        <family val="2"/>
      </rPr>
      <t>Statistics</t>
    </r>
  </si>
  <si>
    <t>Students</t>
  </si>
  <si>
    <t>Employees</t>
  </si>
  <si>
    <t>Students Baptised</t>
  </si>
  <si>
    <t>SDA Students</t>
  </si>
  <si>
    <t>Non SDA students</t>
  </si>
  <si>
    <t>Total Students</t>
  </si>
  <si>
    <t>FTE SDA teachers</t>
  </si>
  <si>
    <t>FTE Non SDA teachers</t>
  </si>
  <si>
    <t>Total teachers</t>
  </si>
  <si>
    <t>FTE Non-teaching personnel</t>
  </si>
  <si>
    <t>Total Personnel</t>
  </si>
  <si>
    <t>SELF P0PULATING except if lines in other spreadsheets changed</t>
  </si>
  <si>
    <t>Christchurch Adventist School</t>
  </si>
  <si>
    <t xml:space="preserve">Papaaroa Adventist College </t>
  </si>
  <si>
    <t xml:space="preserve">Collège Adventiste Tiarama
</t>
  </si>
  <si>
    <t>Boliu Adventist School</t>
  </si>
  <si>
    <t>Solomon Island Mission</t>
  </si>
  <si>
    <t>Aruligo Adventist Community School</t>
  </si>
  <si>
    <t>Hovi Adventist Community High School</t>
  </si>
  <si>
    <t>Imbo Adventist Community high School</t>
  </si>
  <si>
    <t>CONTROLS from GC Table 6 - Secondary</t>
  </si>
  <si>
    <r>
      <t xml:space="preserve">Summary of Division </t>
    </r>
    <r>
      <rPr>
        <b/>
        <sz val="14"/>
        <color indexed="10"/>
        <rFont val="Geneva"/>
      </rPr>
      <t>Elementary School</t>
    </r>
    <r>
      <rPr>
        <b/>
        <sz val="14"/>
        <rFont val="Geneva"/>
      </rPr>
      <t xml:space="preserve"> Statistics </t>
    </r>
    <r>
      <rPr>
        <b/>
        <sz val="14"/>
        <color indexed="10"/>
        <rFont val="Geneva"/>
      </rPr>
      <t>by Union</t>
    </r>
  </si>
  <si>
    <t xml:space="preserve">PRIMARY </t>
  </si>
  <si>
    <r>
      <t>Total number of teachers</t>
    </r>
    <r>
      <rPr>
        <sz val="9"/>
        <color indexed="10"/>
        <rFont val="Geneva"/>
      </rPr>
      <t xml:space="preserve"> </t>
    </r>
  </si>
  <si>
    <t>SDA teachers</t>
  </si>
  <si>
    <t>Non-SDA teachers</t>
  </si>
  <si>
    <t>Teachers holding state teaching certificates</t>
  </si>
  <si>
    <t>SDA students (baptised or having one or both SDA parent)</t>
  </si>
  <si>
    <t>Students baptised during school year</t>
  </si>
  <si>
    <t>TABLE 32</t>
  </si>
  <si>
    <r>
      <rPr>
        <b/>
        <sz val="14"/>
        <rFont val="Calibri"/>
        <family val="2"/>
      </rPr>
      <t xml:space="preserve">SPD Trends in the Number of </t>
    </r>
    <r>
      <rPr>
        <b/>
        <sz val="14"/>
        <color indexed="10"/>
        <rFont val="Calibri"/>
        <family val="2"/>
      </rPr>
      <t>Seventh-day Adventist</t>
    </r>
    <r>
      <rPr>
        <b/>
        <sz val="14"/>
        <rFont val="Calibri"/>
        <family val="2"/>
      </rPr>
      <t xml:space="preserve"> Students</t>
    </r>
  </si>
  <si>
    <t>Attending Primary, Secondary, Worker-Training and Tertiary Schools</t>
  </si>
  <si>
    <t>per 1000 (M) Church Members</t>
  </si>
  <si>
    <t>SDA STUDENTS PER MEMBERS</t>
  </si>
  <si>
    <t>Date</t>
  </si>
  <si>
    <t>Division Church Membership</t>
  </si>
  <si>
    <t>Prim St./M</t>
  </si>
  <si>
    <t>Sec St./M</t>
  </si>
  <si>
    <t>Worker Training Students</t>
  </si>
  <si>
    <t>W. Tr. St./M</t>
  </si>
  <si>
    <t>Tertiary Students</t>
  </si>
  <si>
    <t>Tert St./M</t>
  </si>
  <si>
    <t>Total St. /M</t>
  </si>
  <si>
    <t>2014 text only</t>
  </si>
  <si>
    <t>2020 linked</t>
  </si>
  <si>
    <t>Add 2013 sometime.</t>
  </si>
  <si>
    <t>TABLE 33</t>
  </si>
  <si>
    <r>
      <t>SPD Trends in the Number of Students,</t>
    </r>
    <r>
      <rPr>
        <b/>
        <sz val="14"/>
        <color indexed="10"/>
        <rFont val="Calibri"/>
        <family val="2"/>
      </rPr>
      <t xml:space="preserve"> Seventh-day Adventist</t>
    </r>
    <r>
      <rPr>
        <b/>
        <sz val="14"/>
        <rFont val="Calibri"/>
        <family val="2"/>
      </rPr>
      <t xml:space="preserve"> and </t>
    </r>
    <r>
      <rPr>
        <b/>
        <sz val="14"/>
        <color indexed="10"/>
        <rFont val="Calibri"/>
        <family val="2"/>
      </rPr>
      <t>non-Seventh-day Adventist</t>
    </r>
  </si>
  <si>
    <t>SDA + NON SDA STUDENTS PER MEMBERS</t>
  </si>
  <si>
    <t>SELF POPULATING FROM OTHER SHEETS</t>
  </si>
  <si>
    <t>FORM 5</t>
  </si>
  <si>
    <t>Categories of Seventh-day Adventist Schools as expected by General Conference</t>
  </si>
  <si>
    <t>General Classification System</t>
  </si>
  <si>
    <t>G</t>
  </si>
  <si>
    <t>A tertiary-level institution offering one or more graduate degree programs under its own authority.</t>
  </si>
  <si>
    <t xml:space="preserve">A tertiary-level institution offering one or more baccalaureate degrees under its own authority. </t>
  </si>
  <si>
    <t>JC</t>
  </si>
  <si>
    <t>A tertiary-level institution offering less than four years of post-secondary studies (not leading to a baccalaureate degree).</t>
  </si>
  <si>
    <t>CS</t>
  </si>
  <si>
    <t>A complete secondary school (providing basic requirements for admission to tertiary institutions in the country).</t>
  </si>
  <si>
    <t xml:space="preserve">CSB </t>
  </si>
  <si>
    <t>A complete secondary school (providing basic requirements for admission to tertiary institutions in the country), with boarding facilities.</t>
  </si>
  <si>
    <t>PS</t>
  </si>
  <si>
    <t>A secondary school offering a partial program of studies (not providing basic requirements for admission to tertiary institutions in the country).</t>
  </si>
  <si>
    <t>WT</t>
  </si>
  <si>
    <t xml:space="preserve">An employee training school offering secondary-level and/or advanced studies. </t>
  </si>
  <si>
    <t>Accrediting Association of Seventh-day Adventist Schools, Colleges, and Universities</t>
  </si>
  <si>
    <t>Directory of Authorized Institutions</t>
  </si>
  <si>
    <t>Name of Institution</t>
  </si>
  <si>
    <t>Category</t>
  </si>
  <si>
    <t>Location</t>
  </si>
  <si>
    <t>Administrator</t>
  </si>
  <si>
    <t>Established</t>
  </si>
  <si>
    <t>First accrediated</t>
  </si>
  <si>
    <t>Expired</t>
  </si>
  <si>
    <t>Incomplete and Vocational Schools</t>
  </si>
  <si>
    <t>Afutara Adventist  Vocational School</t>
  </si>
  <si>
    <t>never</t>
  </si>
  <si>
    <t>Batuna Adventist  Vocational  School</t>
  </si>
  <si>
    <t>Solomon Islands</t>
  </si>
  <si>
    <t>CSB</t>
  </si>
  <si>
    <t>Aore, Vanuatu</t>
  </si>
  <si>
    <t>Bekabeka Junior High School</t>
  </si>
  <si>
    <t>Western Solomon Islands</t>
  </si>
  <si>
    <t>Guadalcanal, Solomon Islands</t>
  </si>
  <si>
    <t>Francis Leovania</t>
  </si>
  <si>
    <t>Nuku’alofa, Tonga</t>
  </si>
  <si>
    <t>Burns Creek Junior High School</t>
  </si>
  <si>
    <t>Buruku Junior High School</t>
  </si>
  <si>
    <t>Epauto Seventh-day Adventist Secondary School</t>
  </si>
  <si>
    <t>Port Vila, Vanuatu</t>
  </si>
  <si>
    <t>Gwaunasu Adventist Junior High School</t>
  </si>
  <si>
    <t>Malaita Solomon Islands</t>
  </si>
  <si>
    <t>Iakina Adventist Academy</t>
  </si>
  <si>
    <t>Pago Pago, American Samoa</t>
  </si>
  <si>
    <t>Falesoa Puni</t>
  </si>
  <si>
    <t>Kenny Elisha</t>
  </si>
  <si>
    <t>Abemama, Kiribati</t>
  </si>
  <si>
    <t>BanabatiKabwaritaake</t>
  </si>
  <si>
    <t>Kopiu Adventist Junior High Community School,</t>
  </si>
  <si>
    <t>Guadalcanal Solomon Islands</t>
  </si>
  <si>
    <t>Kukele Adventist High School</t>
  </si>
  <si>
    <t>Kukudu Adventist High School</t>
  </si>
  <si>
    <t>Kwataparen Adventist Secondary School</t>
  </si>
  <si>
    <t>Lenakal, Tanna Island, Vanuatu</t>
  </si>
  <si>
    <t>Vanuatu</t>
  </si>
  <si>
    <t>Maranatha Adventist High School</t>
  </si>
  <si>
    <t>Neiafu, Tonga</t>
  </si>
  <si>
    <t>Mele Vailhola</t>
  </si>
  <si>
    <t>Navesau Adventist High School</t>
  </si>
  <si>
    <t>Wainibuka, Fiji</t>
  </si>
  <si>
    <t>Ngohihau Adventist Junior High School</t>
  </si>
  <si>
    <t>Penama Adventist College</t>
  </si>
  <si>
    <t>Port Quimie Adventist High School</t>
  </si>
  <si>
    <t>Puzivai Adventist Junior High School,</t>
  </si>
  <si>
    <t>Choisel Solomon Islands</t>
  </si>
  <si>
    <t>Samoa Adventist College</t>
  </si>
  <si>
    <t>Apia, Western Samoa</t>
  </si>
  <si>
    <t>Eteuati Koria</t>
  </si>
  <si>
    <t>Suva Adventist High School</t>
  </si>
  <si>
    <t>Suvavou, Fiji</t>
  </si>
  <si>
    <t>Uma More</t>
  </si>
  <si>
    <t>Talakali Adventist Junior High School</t>
  </si>
  <si>
    <t>Tenakoga Junior High School</t>
  </si>
  <si>
    <t>Vatuvonu Adventist High School</t>
  </si>
  <si>
    <t>Vanua Levu Fiji</t>
  </si>
  <si>
    <t>Josua Qalobula</t>
  </si>
  <si>
    <t>Directory of Accredited Institutions</t>
  </si>
  <si>
    <t>First Accredited</t>
  </si>
  <si>
    <t>Accreditation Expires</t>
  </si>
  <si>
    <t>Postsecondary Schools</t>
  </si>
  <si>
    <t>Avondale College</t>
  </si>
  <si>
    <t>Cooranbong, NSW, Australia</t>
  </si>
  <si>
    <t>Ray Roennfeldt</t>
  </si>
  <si>
    <t>Fulton College</t>
  </si>
  <si>
    <t>Tailevu, Fiji</t>
  </si>
  <si>
    <t>Stephen Currow</t>
  </si>
  <si>
    <t>Pacific Adventist University</t>
  </si>
  <si>
    <t>Boroko, Papua New Guinea</t>
  </si>
  <si>
    <t>Raul Lozand</t>
  </si>
  <si>
    <t>Sonoma Adventist College</t>
  </si>
  <si>
    <t>Rabaul, Papua New Guinea</t>
  </si>
  <si>
    <t>Isako Esekia</t>
  </si>
  <si>
    <t>Cooranbong, New South Wales, Australia</t>
  </si>
  <si>
    <t>Debra Cooper</t>
  </si>
  <si>
    <t>Lismore, New South Wales, Australia</t>
  </si>
  <si>
    <t>Carel Neuhoff</t>
  </si>
  <si>
    <t>Albury, New South Wales, Australia</t>
  </si>
  <si>
    <t>Jodie McDonald</t>
  </si>
  <si>
    <t>Mansfield, Queensland, Australia</t>
  </si>
  <si>
    <t>Leanne Entermann</t>
  </si>
  <si>
    <t>Carlisle Christian College</t>
  </si>
  <si>
    <t>Mackay, Queensland, Australia</t>
  </si>
  <si>
    <t>Andrew North</t>
  </si>
  <si>
    <t>Carmel Adventist College</t>
  </si>
  <si>
    <t>Carmel, Western Australia</t>
  </si>
  <si>
    <t>Bradley Flynn</t>
  </si>
  <si>
    <t>Erina, New South Wales, Australia</t>
  </si>
  <si>
    <t>Anthony Kent</t>
  </si>
  <si>
    <t>Toowoomba, Queensland, Australia</t>
  </si>
  <si>
    <t>Adrian Fitzpatrick</t>
  </si>
  <si>
    <t>Lilydale, Victoria, Australia</t>
  </si>
  <si>
    <t>Timothy Borgas</t>
  </si>
  <si>
    <t>Taylors Hill, Victoria, Australia</t>
  </si>
  <si>
    <t>Mark Vodell</t>
  </si>
  <si>
    <t>Mernda, Victoria, Australia</t>
  </si>
  <si>
    <t>Reedy Creek, Queensland, Australia</t>
  </si>
  <si>
    <t>Guy Lawson</t>
  </si>
  <si>
    <t>Mildura, Victoria, Australia</t>
  </si>
  <si>
    <t>Sandra Ferry</t>
  </si>
  <si>
    <t>Narre Warren South, Victoria, Australia</t>
  </si>
  <si>
    <t>Sonny Aiono</t>
  </si>
  <si>
    <t>Moonah, Tasmania, Australia</t>
  </si>
  <si>
    <t>Stephen Littlewood</t>
  </si>
  <si>
    <t>Castle Hill, New South Wales, Australia</t>
  </si>
  <si>
    <t>Carlie Deppeler</t>
  </si>
  <si>
    <t>Kempsey, New South Wales, Australia</t>
  </si>
  <si>
    <t>Leanne Lesic</t>
  </si>
  <si>
    <t>Landsdale, Western Australia, Australia</t>
  </si>
  <si>
    <t>Lee Walker</t>
  </si>
  <si>
    <t>Macquarie Fields, New South Wales, Australia</t>
  </si>
  <si>
    <t>Anna Calandra</t>
  </si>
  <si>
    <t xml:space="preserve">Macquarie College </t>
  </si>
  <si>
    <t>Wallsend, New South Wales, Australia</t>
  </si>
  <si>
    <t>Rohan Deanshaw</t>
  </si>
  <si>
    <t>Doonside, New South Wales, Australia</t>
  </si>
  <si>
    <t>Irwin Steyn</t>
  </si>
  <si>
    <t>Cooroy, Queensland, Australia</t>
  </si>
  <si>
    <t>Jeanette Martin</t>
  </si>
  <si>
    <t>Kallangur, Queensland, Australia</t>
  </si>
  <si>
    <t>Graham Baird</t>
  </si>
  <si>
    <t>Penguin, Tasmania, Australia</t>
  </si>
  <si>
    <t>Brayden Morton</t>
  </si>
  <si>
    <t>Nunawading Christian College</t>
  </si>
  <si>
    <t>Nunawading, Victoria, Australia</t>
  </si>
  <si>
    <t>Meggan James</t>
  </si>
  <si>
    <t>Prospect, South Australia</t>
  </si>
  <si>
    <t>Peter Charleson</t>
  </si>
  <si>
    <t>Morhpett Vale, South Australia, Australia</t>
  </si>
  <si>
    <t>Nigel Peterson</t>
  </si>
  <si>
    <t>Murwillumbah, New South Wales, Australia</t>
  </si>
  <si>
    <t>Paul Fua</t>
  </si>
  <si>
    <t>Wahroonga, New South Wales, Australia</t>
  </si>
  <si>
    <t>Julie Heise</t>
  </si>
  <si>
    <t>New Zealand Pacific Union Conference</t>
  </si>
  <si>
    <t>Auckland Adventist High School</t>
  </si>
  <si>
    <t>Auckland, New Zealand</t>
  </si>
  <si>
    <t>Gloria Teulilo</t>
  </si>
  <si>
    <t>Christchurch Adventist High School</t>
  </si>
  <si>
    <t>Christchurch, New Zealand</t>
  </si>
  <si>
    <t>Evan Ellis</t>
  </si>
  <si>
    <t>Longburn, New Zealand</t>
  </si>
  <si>
    <t>Brendan van Oostveen</t>
  </si>
  <si>
    <t>Papaaroa High School</t>
  </si>
  <si>
    <t xml:space="preserve">Rarctonga, Cook Islands </t>
  </si>
  <si>
    <t>June Hosea</t>
  </si>
  <si>
    <t>Collège Adventiste Tiarama</t>
  </si>
  <si>
    <t>Papeete, Tahiti</t>
  </si>
  <si>
    <t>Yann Atger</t>
  </si>
  <si>
    <t>Papua New Guinea Union Mission</t>
  </si>
  <si>
    <t>Boliu Adventist High School</t>
  </si>
  <si>
    <t>Kavieng, Papua New Guniea</t>
  </si>
  <si>
    <t>Tirah Laia</t>
  </si>
  <si>
    <t>Inonda Aventist High School</t>
  </si>
  <si>
    <t>Popondetta, Papua New Guniea</t>
  </si>
  <si>
    <t>Amelia Baruga</t>
  </si>
  <si>
    <t>Kabiufa Adventist Secondary School</t>
  </si>
  <si>
    <t>Goroka, EHP, Papua New Guinea</t>
  </si>
  <si>
    <t>Danoun Newaget</t>
  </si>
  <si>
    <t>Kambubu Adventist High School</t>
  </si>
  <si>
    <t>New Britain Island, Papua New Guinea</t>
  </si>
  <si>
    <t>Silas Wagi</t>
  </si>
  <si>
    <t>Koiari Park Secondary School</t>
  </si>
  <si>
    <t>Boroko, NCD, Papua New Guinea</t>
  </si>
  <si>
    <t>Manus, Papua New Guinea</t>
  </si>
  <si>
    <t>Lester Benjamin</t>
  </si>
  <si>
    <t>Mount Diamond Adventist High School</t>
  </si>
  <si>
    <t>Geoffrey Kombil</t>
  </si>
  <si>
    <t>Simbu, Papua New Guinea</t>
  </si>
  <si>
    <t>John Aramba</t>
  </si>
  <si>
    <t>Nagum Adventist High School</t>
  </si>
  <si>
    <t>East Sepik, Papua New Guinea</t>
  </si>
  <si>
    <t>Lancedown Wirise</t>
  </si>
  <si>
    <t>Paglum Junior High School</t>
  </si>
  <si>
    <t>Mt. Hagen, Papua New Guinea</t>
  </si>
  <si>
    <t>Robinson Lanza</t>
  </si>
  <si>
    <t>Trans Pacific Union Mission</t>
  </si>
  <si>
    <t>Peter Safue</t>
  </si>
  <si>
    <t>Atoifi School of Nursing</t>
  </si>
  <si>
    <t>Lester Asugeni</t>
  </si>
  <si>
    <t>under PAU</t>
  </si>
  <si>
    <t>Ibi Drelly</t>
  </si>
  <si>
    <t>Encie Dionie</t>
  </si>
  <si>
    <t>Pattinson Bekala</t>
  </si>
  <si>
    <t>Francis Lovania</t>
  </si>
  <si>
    <t>Dennis John</t>
  </si>
  <si>
    <t>Wiilie Luen</t>
  </si>
  <si>
    <t>Samo Dara</t>
  </si>
  <si>
    <t>Emma Penn</t>
  </si>
  <si>
    <t>Bevan Tutuo</t>
  </si>
  <si>
    <t>Tekemau Ribati</t>
  </si>
  <si>
    <t>Ellian Keketaovia</t>
  </si>
  <si>
    <t>Ray Bekeri Keremana</t>
  </si>
  <si>
    <t>Ferrol Asa</t>
  </si>
  <si>
    <t>no school in 2019</t>
  </si>
  <si>
    <t>Ivan Joel</t>
  </si>
  <si>
    <t>Maumau Adventist School</t>
  </si>
  <si>
    <t>Sailosi Bulawai</t>
  </si>
  <si>
    <t>Kennedy Ale</t>
  </si>
  <si>
    <t>Reuben Venokana</t>
  </si>
  <si>
    <t>Merewalesi Tuiloma</t>
  </si>
  <si>
    <t>Ray Defe Sifoni</t>
  </si>
  <si>
    <t>Gibson Apusae</t>
  </si>
  <si>
    <t>For Journal of Adventist Education to go to:</t>
  </si>
  <si>
    <t>Send to Chandra Goff at GC for JAE</t>
  </si>
  <si>
    <t>Remember to paste text only in final version</t>
  </si>
  <si>
    <t>Which Division is this for?</t>
  </si>
  <si>
    <t>Text only</t>
  </si>
  <si>
    <t>linked</t>
  </si>
  <si>
    <t>Elementary:</t>
  </si>
  <si>
    <t>Secondary:</t>
  </si>
  <si>
    <t>Tertiary:</t>
  </si>
  <si>
    <t>Teacher Training Institutions:</t>
  </si>
  <si>
    <t>Total:</t>
  </si>
  <si>
    <t>Education Related Baptisms</t>
  </si>
  <si>
    <t>REPORT ON EDUCATION</t>
  </si>
  <si>
    <t>FOR THE YEAR 2019</t>
  </si>
  <si>
    <t>Links in place</t>
  </si>
  <si>
    <t>EDUCATIONAL INSTITUTIONS</t>
  </si>
  <si>
    <t>EDUCATION STAFFING</t>
  </si>
  <si>
    <t>EDUCATION  ENROLMENT</t>
  </si>
  <si>
    <t>Primary Schools</t>
  </si>
  <si>
    <t>Colleges + Universities</t>
  </si>
  <si>
    <t>Colleges + Universites</t>
  </si>
  <si>
    <t>All Institutions</t>
  </si>
  <si>
    <t>AUSTRALIAN UNION</t>
  </si>
  <si>
    <t>Mamarapha Vocational School</t>
  </si>
  <si>
    <t>Northern Australian</t>
  </si>
  <si>
    <t>Western Australian</t>
  </si>
  <si>
    <t>AUC TOTAL</t>
  </si>
  <si>
    <t>NEW ZEALAND PACIFIC UNION</t>
  </si>
  <si>
    <t>Longburn College</t>
  </si>
  <si>
    <t>Cook Islands</t>
  </si>
  <si>
    <t>New Caledonia</t>
  </si>
  <si>
    <t>North New Zealand</t>
  </si>
  <si>
    <t>South New Zealand</t>
  </si>
  <si>
    <t>Pitcairn Island Attached Church</t>
  </si>
  <si>
    <t>NZPUC TOTAL</t>
  </si>
  <si>
    <t>PAPUA NEW GUINEA UNION</t>
  </si>
  <si>
    <t>Sonoma COLLEGE</t>
  </si>
  <si>
    <t>Bougainville</t>
  </si>
  <si>
    <t>Central Papua</t>
  </si>
  <si>
    <t>Eastern Highlands/Simbu</t>
  </si>
  <si>
    <t>Madang/Manus</t>
  </si>
  <si>
    <t>Morobe</t>
  </si>
  <si>
    <t>New Britain/New Ireland</t>
  </si>
  <si>
    <t>North East Papua</t>
  </si>
  <si>
    <t>Sepik</t>
  </si>
  <si>
    <t>South West Papua</t>
  </si>
  <si>
    <t>Western Highlands</t>
  </si>
  <si>
    <t>PNGUM TOTAL</t>
  </si>
  <si>
    <t>TRANS-PACIFIC UNION</t>
  </si>
  <si>
    <t>Fulton COLLEGE</t>
  </si>
  <si>
    <t>Afutara Vocational School</t>
  </si>
  <si>
    <t>Batuna Vocational School</t>
  </si>
  <si>
    <t>Fiji</t>
  </si>
  <si>
    <t>Kiribati</t>
  </si>
  <si>
    <t>Samoas-Tokelau</t>
  </si>
  <si>
    <t>Tonga</t>
  </si>
  <si>
    <t>Tuvalu</t>
  </si>
  <si>
    <t>TPUM TOTALS</t>
  </si>
  <si>
    <t>Self Populating from above</t>
  </si>
  <si>
    <t>Avondale COLLEGE</t>
  </si>
  <si>
    <t>Pacific Adventist UNIVERSITY</t>
  </si>
  <si>
    <t>Australian Union Conference</t>
  </si>
  <si>
    <t>New Zealand Pacific Union Conf.</t>
  </si>
  <si>
    <t>Trans-Pacific Union Mission</t>
  </si>
  <si>
    <t>All Students</t>
  </si>
  <si>
    <t>Cross Checks for Totals</t>
  </si>
  <si>
    <t>From Table 3</t>
  </si>
  <si>
    <t xml:space="preserve">REPORT ON EDUCATION, YOUTH AND  PATHFINDER ORGANIZATIONS </t>
  </si>
  <si>
    <t>FOR THE YEAR 2012</t>
  </si>
  <si>
    <t xml:space="preserve">Text only </t>
  </si>
  <si>
    <t>Populates Automatically</t>
  </si>
  <si>
    <t xml:space="preserve">Self populating </t>
  </si>
  <si>
    <t>ENROL.  TOTALS</t>
  </si>
  <si>
    <t>ADVENTIST YOUTH</t>
  </si>
  <si>
    <t>PRIM. SCHOOLS</t>
  </si>
  <si>
    <t xml:space="preserve">COMB. PRIM. SEC. SCHOOLS </t>
  </si>
  <si>
    <t>SEC. SCHOOLS</t>
  </si>
  <si>
    <t xml:space="preserve">COMB. PRIM. SCHOOLS </t>
  </si>
  <si>
    <t xml:space="preserve">COMB. SEC. SCHOOLS </t>
  </si>
  <si>
    <t>ALL INSTIT.</t>
  </si>
  <si>
    <t>No of YOUTH SOCIETIES</t>
  </si>
  <si>
    <t>YOUTH SOCIETY MEMBERSHIP</t>
  </si>
  <si>
    <t xml:space="preserve">No of PATHFINDER CLUBS </t>
  </si>
  <si>
    <t>PATHFINDER MEMBERSHIP</t>
  </si>
  <si>
    <t>Lilydale Adventist Academy</t>
  </si>
  <si>
    <t>All School enrollments</t>
  </si>
  <si>
    <t>Kabiufa Secondary</t>
  </si>
  <si>
    <t>Kambubu Secondary</t>
  </si>
  <si>
    <t>Mt Diamond Secondary</t>
  </si>
  <si>
    <t>All  School staff</t>
  </si>
  <si>
    <t>2012 DVISION TOTALS</t>
  </si>
  <si>
    <t>Controls for Totals</t>
  </si>
  <si>
    <t>GC Table 3</t>
  </si>
  <si>
    <t>from GC Table 3, 4, 5, 6 + 8 to pick up non teaching</t>
  </si>
  <si>
    <t>GCT3</t>
  </si>
  <si>
    <t>Church Membership at end of quarter 3 or 4 - Ask from Praveen Saggurthi</t>
  </si>
  <si>
    <t>SDA - NON-SDA Students 2020</t>
  </si>
  <si>
    <t>REGIONS</t>
  </si>
  <si>
    <t>Vocational School Students</t>
  </si>
  <si>
    <t>Total</t>
  </si>
  <si>
    <t>NZ</t>
  </si>
  <si>
    <t>SPD</t>
  </si>
  <si>
    <t>Cross Check - GC Table 3</t>
  </si>
  <si>
    <t>All Primary</t>
  </si>
  <si>
    <t>All 2ndry</t>
  </si>
  <si>
    <t>All Unis</t>
  </si>
  <si>
    <t>All Voc Ed</t>
  </si>
  <si>
    <t>Linked</t>
  </si>
  <si>
    <t>SCHOOLS 2005 - 2020</t>
  </si>
  <si>
    <t>TOTAL NUMBER elementary through tertiary</t>
  </si>
  <si>
    <t>NUMBER OF ELEMENTARY SCHOOLS</t>
  </si>
  <si>
    <t>NUMBER OF SECONDARY SCHOOLS</t>
  </si>
  <si>
    <t>NUMBER OF TERTIARY INSTITUTIONS</t>
  </si>
  <si>
    <t xml:space="preserve">Please list WORKER-TRAINING INSTITUTIONS separately </t>
  </si>
  <si>
    <t>TEACHERS 2005 - 2020</t>
  </si>
  <si>
    <t>NUMBER OF ELEMENTARY TEACHERS</t>
  </si>
  <si>
    <t>NUMBER OF SECONDARY TEACHERS</t>
  </si>
  <si>
    <t>NUMBER OF TERTIARY TEACHERS (college and graduate level)</t>
  </si>
  <si>
    <t>Please list WORKER-TRAINING school TEACHERS separately</t>
  </si>
  <si>
    <t>STUDENTS 2005 - 2020</t>
  </si>
  <si>
    <t>NUMBER OF ELEMENTARY STUDENTS</t>
  </si>
  <si>
    <t>NUMBER OF SECONDARY STUDENTS</t>
  </si>
  <si>
    <t>NUMBER OF TERTIARY STUDENTS (college and graduate level)</t>
  </si>
  <si>
    <t>Please list WORKER TRAINING school STUDENTS separately</t>
  </si>
  <si>
    <t>EDUCATION-RELATED BAPTISMS</t>
  </si>
  <si>
    <t>TOTAL NUMBER of students baptised for the period 2005-2010</t>
  </si>
  <si>
    <t>STUDENTS BAPTISED BY YEAR</t>
  </si>
  <si>
    <t>STUDENTS baptised 2005 - 2020</t>
  </si>
  <si>
    <t>TOTAL NUMBER elementary through tertiary BAPTISED</t>
  </si>
  <si>
    <t>NUMBER OF ELEMENTARY STUDENTS BAPTISED</t>
  </si>
  <si>
    <t>NUMBER OF SECONDARY STUDENTS BAPTISED</t>
  </si>
  <si>
    <t>NUMBER OF TERTIARY STUDENTS (college and graduate level) BAPTISED</t>
  </si>
  <si>
    <t>Please list WORKER TRAINING school STUDENTS separately BAPTISED</t>
  </si>
  <si>
    <t>TOTALS FOR BAPTISMS</t>
  </si>
  <si>
    <r>
      <t>SDA - NON-SDA Students 2018 -</t>
    </r>
    <r>
      <rPr>
        <b/>
        <sz val="14"/>
        <color theme="5"/>
        <rFont val="Calibri"/>
        <family val="2"/>
        <scheme val="minor"/>
      </rPr>
      <t xml:space="preserve"> LINKED</t>
    </r>
  </si>
  <si>
    <t>Includes Mamarapha + Avondale College</t>
  </si>
  <si>
    <t>GC Requirement</t>
  </si>
  <si>
    <t>Includes Fulton</t>
  </si>
  <si>
    <t>Includes PAU + Sonoma</t>
  </si>
  <si>
    <t>TOTAL - SPD</t>
  </si>
  <si>
    <t>Table 3 cross check</t>
  </si>
  <si>
    <t>SDA - NON-SDA Students 2017</t>
  </si>
  <si>
    <t>SDA - NON-SDA Students 2016</t>
  </si>
  <si>
    <t xml:space="preserve"> AUC </t>
  </si>
  <si>
    <t xml:space="preserve"> TPUM </t>
  </si>
  <si>
    <t xml:space="preserve"> PNGUM </t>
  </si>
  <si>
    <t xml:space="preserve"> -  </t>
  </si>
  <si>
    <t xml:space="preserve"> NZ </t>
  </si>
  <si>
    <t xml:space="preserve"> TOTAL - SPD </t>
  </si>
  <si>
    <t>SDA - NON-SDA Students 2015</t>
  </si>
  <si>
    <t>SDA - NON-SDA Students 2014</t>
  </si>
  <si>
    <t xml:space="preserve">Avondale used to be under SPD </t>
  </si>
  <si>
    <t>PAU used to be under SPD</t>
  </si>
  <si>
    <t>SDA - NON-SDA Students 2013</t>
  </si>
  <si>
    <t>SDA - NON-SDA Students 2012</t>
  </si>
  <si>
    <t>Division Summary of Schools, Instructional Units, Teachers and Students</t>
  </si>
  <si>
    <t>TPUM only - 2018</t>
  </si>
  <si>
    <t>Year</t>
  </si>
  <si>
    <t>LINKED</t>
  </si>
  <si>
    <t>Links</t>
  </si>
  <si>
    <t>n8 is manual numbers given by BEV - not in formal report for 2013. They did not report.</t>
  </si>
  <si>
    <t>Total will be different than formal table as WT not reported in 2013.</t>
  </si>
  <si>
    <t>2018 LINKED</t>
  </si>
  <si>
    <t>Links to Table 3</t>
  </si>
  <si>
    <t>Previously Avondale SPD institution but GC reporting puts it in the Conference it physically is located</t>
  </si>
  <si>
    <t>2016</t>
  </si>
  <si>
    <t xml:space="preserve"> Number of Schools </t>
  </si>
  <si>
    <t xml:space="preserve"> Number of Teachers (FTE) </t>
  </si>
  <si>
    <t xml:space="preserve"> Number of Students </t>
  </si>
  <si>
    <t xml:space="preserve"> Prim. </t>
  </si>
  <si>
    <t xml:space="preserve"> Sec. </t>
  </si>
  <si>
    <t xml:space="preserve"> W.Tr. </t>
  </si>
  <si>
    <t xml:space="preserve"> Tert. </t>
  </si>
  <si>
    <t xml:space="preserve"> Totals </t>
  </si>
  <si>
    <t xml:space="preserve"> Prim </t>
  </si>
  <si>
    <t xml:space="preserve"> Sec </t>
  </si>
  <si>
    <t xml:space="preserve"> W. Tr </t>
  </si>
  <si>
    <t xml:space="preserve"> Tert </t>
  </si>
  <si>
    <t xml:space="preserve"> -   </t>
  </si>
  <si>
    <t>2015</t>
  </si>
  <si>
    <t>2014</t>
  </si>
  <si>
    <t>2013</t>
  </si>
  <si>
    <t>WT - Afatura, Batuna, Atoifi not reported this year</t>
  </si>
  <si>
    <t>2012</t>
  </si>
  <si>
    <t>2011</t>
  </si>
  <si>
    <t>2009</t>
  </si>
  <si>
    <t>Union / Attached Field</t>
  </si>
  <si>
    <t>4 Year trend in the Annual Statistical Report to GC</t>
  </si>
  <si>
    <t>All SPD Institutions 2011-2018</t>
  </si>
  <si>
    <t>Reporting Year</t>
  </si>
  <si>
    <t>Vocational</t>
  </si>
  <si>
    <t>Tertiary</t>
  </si>
  <si>
    <t>Vocatoinal</t>
  </si>
  <si>
    <t>5 Year trend in the Annual Statistical Report to GC - all SPD Institutions 2011-2018</t>
  </si>
  <si>
    <t>Instit</t>
  </si>
  <si>
    <t>Ratio</t>
  </si>
  <si>
    <t>Baptism</t>
  </si>
  <si>
    <t>Foyer version is a Word Document</t>
  </si>
  <si>
    <t>Union</t>
  </si>
  <si>
    <t>Student / Teacher Ratio</t>
  </si>
  <si>
    <t>Should self complete if links are not broken</t>
  </si>
  <si>
    <t>Tertiary + Vocational Institutions</t>
  </si>
  <si>
    <t>SPD TOTAL</t>
  </si>
  <si>
    <t>2017 School Statistics for Board in Foyer</t>
  </si>
  <si>
    <t>2016 School Statistics for board in Foyer</t>
  </si>
  <si>
    <t>2015 School Statistics for Board in Foyer</t>
  </si>
  <si>
    <t>2014 School Statistics for Board in Foyer</t>
  </si>
  <si>
    <t>ADVENTIST EDUCATION</t>
  </si>
  <si>
    <t>ANNUAL STATISTICAL REPORT</t>
  </si>
  <si>
    <t>2 0 1 8</t>
  </si>
  <si>
    <t>NON SDA</t>
  </si>
  <si>
    <t>North NZ</t>
  </si>
  <si>
    <t>South NZ</t>
  </si>
  <si>
    <t>Longburn</t>
  </si>
  <si>
    <t>Student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</si>
</sst>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C09]d\ mmmm\ yyyy;@"/>
    <numFmt numFmtId="166" formatCode="_(* #,##0_);_(* \(#,##0\);_(* &quot;-&quot;??_);_(@_)"/>
    <numFmt numFmtId="167" formatCode="_-* #,##0_-;\-* #,##0_-;_-* &quot;-&quot;??_-;_-@_-"/>
    <numFmt numFmtId="168" formatCode="#,##0.0"/>
    <numFmt numFmtId="169" formatCode="0.0"/>
  </numFmts>
  <fonts count="21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Calibri"/>
      <family val="2"/>
    </font>
    <font>
      <b/>
      <sz val="16"/>
      <name val="Calibri"/>
      <family val="2"/>
    </font>
    <font>
      <b/>
      <sz val="14"/>
      <name val="Calibri"/>
      <family val="2"/>
    </font>
    <font>
      <b/>
      <sz val="12"/>
      <name val="Calibri"/>
      <family val="2"/>
    </font>
    <font>
      <sz val="10"/>
      <color indexed="9"/>
      <name val="Calibri"/>
      <family val="2"/>
    </font>
    <font>
      <b/>
      <sz val="8"/>
      <name val="Calibri"/>
      <family val="2"/>
    </font>
    <font>
      <sz val="8"/>
      <color indexed="9"/>
      <name val="Calibri"/>
      <family val="2"/>
    </font>
    <font>
      <sz val="11"/>
      <color indexed="8"/>
      <name val="Calibri"/>
      <family val="2"/>
    </font>
    <font>
      <sz val="8"/>
      <name val="Calibri"/>
      <family val="2"/>
    </font>
    <font>
      <sz val="8"/>
      <color indexed="10"/>
      <name val="Calibri"/>
      <family val="2"/>
    </font>
    <font>
      <b/>
      <sz val="8"/>
      <color indexed="10"/>
      <name val="Calibri"/>
      <family val="2"/>
    </font>
    <font>
      <sz val="10"/>
      <color indexed="10"/>
      <name val="Calibri"/>
      <family val="2"/>
    </font>
    <font>
      <b/>
      <sz val="10"/>
      <color indexed="10"/>
      <name val="Calibri"/>
      <family val="2"/>
    </font>
    <font>
      <sz val="10"/>
      <name val="Calibri"/>
      <family val="2"/>
    </font>
    <font>
      <sz val="10"/>
      <color indexed="10"/>
      <name val="Arial"/>
      <family val="2"/>
    </font>
    <font>
      <sz val="11"/>
      <name val="Calibri"/>
      <family val="2"/>
    </font>
    <font>
      <sz val="11"/>
      <color indexed="9"/>
      <name val="Calibri"/>
      <family val="2"/>
    </font>
    <font>
      <b/>
      <sz val="9"/>
      <name val="Calibri"/>
      <family val="2"/>
    </font>
    <font>
      <sz val="9"/>
      <name val="Calibri"/>
      <family val="2"/>
    </font>
    <font>
      <b/>
      <sz val="11"/>
      <color indexed="10"/>
      <name val="Calibri"/>
      <family val="2"/>
    </font>
    <font>
      <b/>
      <sz val="10"/>
      <name val="Arial"/>
      <family val="2"/>
    </font>
    <font>
      <b/>
      <sz val="16"/>
      <name val="Arial"/>
      <family val="2"/>
    </font>
    <font>
      <b/>
      <sz val="14"/>
      <color indexed="10"/>
      <name val="Calibri"/>
      <family val="2"/>
    </font>
    <font>
      <b/>
      <sz val="11"/>
      <name val="Calibri"/>
      <family val="2"/>
    </font>
    <font>
      <sz val="7"/>
      <color indexed="8"/>
      <name val="Calibri"/>
      <family val="2"/>
    </font>
    <font>
      <sz val="8"/>
      <color indexed="8"/>
      <name val="Calibri"/>
      <family val="2"/>
    </font>
    <font>
      <sz val="6"/>
      <name val="Calibri"/>
      <family val="2"/>
    </font>
    <font>
      <sz val="10"/>
      <color indexed="8"/>
      <name val="Calibri"/>
      <family val="2"/>
    </font>
    <font>
      <sz val="11"/>
      <color indexed="10"/>
      <name val="Calibri"/>
      <family val="2"/>
    </font>
    <font>
      <sz val="12"/>
      <name val="Calibri"/>
      <family val="2"/>
    </font>
    <font>
      <b/>
      <sz val="12"/>
      <color indexed="10"/>
      <name val="Calibri"/>
      <family val="2"/>
    </font>
    <font>
      <b/>
      <sz val="8"/>
      <color indexed="9"/>
      <name val="Calibri"/>
      <family val="2"/>
    </font>
    <font>
      <sz val="9"/>
      <color indexed="8"/>
      <name val="Calibri"/>
      <family val="2"/>
    </font>
    <font>
      <sz val="9"/>
      <color indexed="81"/>
      <name val="Tahoma"/>
      <family val="2"/>
    </font>
    <font>
      <b/>
      <sz val="10"/>
      <color indexed="8"/>
      <name val="Calibri"/>
      <family val="2"/>
    </font>
    <font>
      <b/>
      <sz val="11"/>
      <color indexed="8"/>
      <name val="Calibri"/>
      <family val="2"/>
    </font>
    <font>
      <sz val="8"/>
      <color indexed="40"/>
      <name val="Calibri"/>
      <family val="2"/>
    </font>
    <font>
      <sz val="11"/>
      <color indexed="40"/>
      <name val="Calibri"/>
      <family val="2"/>
    </font>
    <font>
      <b/>
      <sz val="8"/>
      <color indexed="8"/>
      <name val="Calibri"/>
      <family val="2"/>
    </font>
    <font>
      <b/>
      <sz val="7"/>
      <name val="Calibri"/>
      <family val="2"/>
    </font>
    <font>
      <b/>
      <sz val="9"/>
      <color indexed="9"/>
      <name val="Calibri"/>
      <family val="2"/>
    </font>
    <font>
      <b/>
      <sz val="9"/>
      <color indexed="81"/>
      <name val="Tahoma"/>
      <family val="2"/>
    </font>
    <font>
      <sz val="10"/>
      <color indexed="40"/>
      <name val="Calibri"/>
      <family val="2"/>
    </font>
    <font>
      <b/>
      <sz val="6"/>
      <name val="Calibri"/>
      <family val="2"/>
    </font>
    <font>
      <sz val="7"/>
      <name val="Calibri"/>
      <family val="2"/>
    </font>
    <font>
      <b/>
      <sz val="9"/>
      <color indexed="10"/>
      <name val="Calibri"/>
      <family val="2"/>
    </font>
    <font>
      <sz val="9"/>
      <color indexed="10"/>
      <name val="Calibri"/>
      <family val="2"/>
    </font>
    <font>
      <b/>
      <sz val="9"/>
      <color indexed="8"/>
      <name val="Calibri"/>
      <family val="2"/>
    </font>
    <font>
      <b/>
      <sz val="10"/>
      <color indexed="40"/>
      <name val="Calibri"/>
      <family val="2"/>
    </font>
    <font>
      <b/>
      <sz val="16"/>
      <color indexed="10"/>
      <name val="Calibri"/>
      <family val="2"/>
    </font>
    <font>
      <sz val="8"/>
      <name val="Arial"/>
      <family val="2"/>
    </font>
    <font>
      <sz val="9"/>
      <name val="Geneva"/>
    </font>
    <font>
      <b/>
      <sz val="12"/>
      <name val="Geneva"/>
    </font>
    <font>
      <b/>
      <sz val="10"/>
      <name val="Geneva"/>
    </font>
    <font>
      <b/>
      <sz val="10"/>
      <color indexed="10"/>
      <name val="Geneva"/>
    </font>
    <font>
      <sz val="9"/>
      <color indexed="10"/>
      <name val="Geneva"/>
    </font>
    <font>
      <b/>
      <sz val="14"/>
      <name val="Geneva"/>
    </font>
    <font>
      <sz val="10"/>
      <name val="Geneva"/>
    </font>
    <font>
      <b/>
      <sz val="14"/>
      <color indexed="10"/>
      <name val="Geneva"/>
    </font>
    <font>
      <b/>
      <sz val="8"/>
      <color indexed="10"/>
      <name val="Geneva"/>
    </font>
    <font>
      <sz val="18"/>
      <color indexed="10"/>
      <name val="Calibri"/>
      <family val="2"/>
    </font>
    <font>
      <sz val="8"/>
      <color indexed="81"/>
      <name val="Calibri"/>
      <family val="2"/>
    </font>
    <font>
      <sz val="14"/>
      <name val="Calibri"/>
      <family val="2"/>
    </font>
    <font>
      <b/>
      <sz val="16"/>
      <color indexed="9"/>
      <name val="Arial"/>
      <family val="2"/>
    </font>
    <font>
      <b/>
      <sz val="11"/>
      <name val="Arial"/>
      <family val="2"/>
    </font>
    <font>
      <b/>
      <sz val="14"/>
      <color indexed="10"/>
      <name val="Arial"/>
      <family val="2"/>
    </font>
    <font>
      <b/>
      <sz val="8"/>
      <name val="Arial"/>
      <family val="2"/>
    </font>
    <font>
      <b/>
      <sz val="8"/>
      <color indexed="10"/>
      <name val="Arial"/>
      <family val="2"/>
    </font>
    <font>
      <b/>
      <sz val="8"/>
      <color indexed="81"/>
      <name val="Tahoma"/>
      <family val="2"/>
    </font>
    <font>
      <sz val="8"/>
      <color indexed="81"/>
      <name val="Tahoma"/>
      <family val="2"/>
    </font>
    <font>
      <sz val="12"/>
      <name val="Arial"/>
      <family val="2"/>
    </font>
    <font>
      <sz val="12"/>
      <name val="CG Times"/>
      <family val="1"/>
    </font>
    <font>
      <b/>
      <sz val="14"/>
      <color indexed="8"/>
      <name val="Calibri"/>
      <family val="2"/>
    </font>
    <font>
      <b/>
      <sz val="12"/>
      <color indexed="8"/>
      <name val="Calibri"/>
      <family val="2"/>
    </font>
    <font>
      <sz val="12"/>
      <color indexed="8"/>
      <name val="Calibri"/>
      <family val="2"/>
    </font>
    <font>
      <b/>
      <sz val="14"/>
      <color theme="1"/>
      <name val="Calibri"/>
      <family val="2"/>
      <scheme val="minor"/>
    </font>
    <font>
      <b/>
      <sz val="14"/>
      <name val="Calibri"/>
      <family val="2"/>
      <scheme val="minor"/>
    </font>
    <font>
      <b/>
      <sz val="11"/>
      <name val="Calibri"/>
      <family val="2"/>
      <scheme val="minor"/>
    </font>
    <font>
      <b/>
      <sz val="11"/>
      <color rgb="FFFF0000"/>
      <name val="Calibri"/>
      <family val="2"/>
      <scheme val="minor"/>
    </font>
    <font>
      <b/>
      <sz val="10"/>
      <color theme="1"/>
      <name val="Calibri"/>
      <family val="2"/>
      <scheme val="minor"/>
    </font>
    <font>
      <b/>
      <sz val="10"/>
      <name val="Calibri"/>
      <family val="2"/>
      <scheme val="minor"/>
    </font>
    <font>
      <b/>
      <sz val="10"/>
      <color rgb="FFFF0000"/>
      <name val="Calibri"/>
      <family val="2"/>
      <scheme val="minor"/>
    </font>
    <font>
      <sz val="10"/>
      <color theme="1"/>
      <name val="Calibri"/>
      <family val="2"/>
      <scheme val="minor"/>
    </font>
    <font>
      <sz val="10"/>
      <name val="Calibri"/>
      <family val="2"/>
      <scheme val="minor"/>
    </font>
    <font>
      <sz val="10"/>
      <color rgb="FFFF0000"/>
      <name val="Calibri"/>
      <family val="2"/>
      <scheme val="minor"/>
    </font>
    <font>
      <sz val="11"/>
      <name val="Calibri"/>
      <family val="2"/>
      <scheme val="minor"/>
    </font>
    <font>
      <b/>
      <sz val="11"/>
      <color rgb="FFFF0000"/>
      <name val="Arial"/>
      <family val="2"/>
    </font>
    <font>
      <b/>
      <sz val="9"/>
      <color theme="0"/>
      <name val="Calibri"/>
      <family val="2"/>
    </font>
    <font>
      <sz val="8"/>
      <color theme="1"/>
      <name val="Calibri"/>
      <family val="2"/>
      <scheme val="minor"/>
    </font>
    <font>
      <sz val="10"/>
      <color rgb="FFFF0000"/>
      <name val="Arial"/>
      <family val="2"/>
    </font>
    <font>
      <sz val="8"/>
      <color rgb="FFFF0000"/>
      <name val="Calibri"/>
      <family val="2"/>
    </font>
    <font>
      <b/>
      <sz val="8"/>
      <color rgb="FFFF0000"/>
      <name val="Calibri"/>
      <family val="2"/>
    </font>
    <font>
      <sz val="9"/>
      <color rgb="FFFF0000"/>
      <name val="Calibri"/>
      <family val="2"/>
    </font>
    <font>
      <sz val="8"/>
      <color indexed="81"/>
      <name val="Calibri"/>
      <family val="2"/>
      <scheme val="minor"/>
    </font>
    <font>
      <b/>
      <sz val="8"/>
      <color indexed="81"/>
      <name val="Calibri"/>
      <family val="2"/>
      <scheme val="minor"/>
    </font>
    <font>
      <b/>
      <sz val="10"/>
      <color rgb="FFFF0000"/>
      <name val="Arial"/>
      <family val="2"/>
    </font>
    <font>
      <b/>
      <sz val="14"/>
      <color rgb="FFFF0000"/>
      <name val="Calibri"/>
      <family val="2"/>
    </font>
    <font>
      <sz val="10"/>
      <color rgb="FFFF0000"/>
      <name val="Calibri"/>
      <family val="2"/>
    </font>
    <font>
      <b/>
      <sz val="10"/>
      <color rgb="FFFF0000"/>
      <name val="Calibri"/>
      <family val="2"/>
    </font>
    <font>
      <b/>
      <sz val="9"/>
      <color rgb="FFFF0000"/>
      <name val="Calibri"/>
      <family val="2"/>
    </font>
    <font>
      <sz val="9"/>
      <color rgb="FFFF0000"/>
      <name val="Geneva"/>
    </font>
    <font>
      <sz val="12"/>
      <name val="Calibri"/>
      <family val="2"/>
      <scheme val="minor"/>
    </font>
    <font>
      <b/>
      <sz val="12"/>
      <name val="Calibri"/>
      <family val="2"/>
      <scheme val="minor"/>
    </font>
    <font>
      <b/>
      <sz val="16"/>
      <color indexed="10"/>
      <name val="Calibri"/>
      <family val="2"/>
      <scheme val="minor"/>
    </font>
    <font>
      <i/>
      <sz val="10"/>
      <name val="Calibri"/>
      <family val="2"/>
      <scheme val="minor"/>
    </font>
    <font>
      <b/>
      <sz val="16"/>
      <name val="Calibri"/>
      <family val="2"/>
      <scheme val="minor"/>
    </font>
    <font>
      <b/>
      <sz val="10"/>
      <color theme="1"/>
      <name val="Calibri"/>
      <family val="2"/>
    </font>
    <font>
      <b/>
      <sz val="14"/>
      <color rgb="FFFF0000"/>
      <name val="Calibri"/>
      <family val="2"/>
      <scheme val="minor"/>
    </font>
    <font>
      <sz val="10"/>
      <color rgb="FF00B0F0"/>
      <name val="Calibri"/>
      <family val="2"/>
    </font>
    <font>
      <sz val="11"/>
      <color rgb="FFFF0000"/>
      <name val="Calibri"/>
      <family val="2"/>
    </font>
    <font>
      <sz val="7"/>
      <color rgb="FFFF0000"/>
      <name val="Calibri"/>
      <family val="2"/>
    </font>
    <font>
      <sz val="11"/>
      <color theme="1"/>
      <name val="Calibri"/>
      <family val="2"/>
    </font>
    <font>
      <b/>
      <sz val="16"/>
      <color indexed="40"/>
      <name val="Calibri"/>
      <family val="2"/>
    </font>
    <font>
      <b/>
      <sz val="14"/>
      <color indexed="40"/>
      <name val="Calibri"/>
      <family val="2"/>
    </font>
    <font>
      <b/>
      <sz val="11"/>
      <color rgb="FFFF0000"/>
      <name val="Calibri"/>
      <family val="2"/>
    </font>
    <font>
      <sz val="11"/>
      <color rgb="FFFF0000"/>
      <name val="Calibri"/>
      <family val="2"/>
      <scheme val="minor"/>
    </font>
    <font>
      <b/>
      <sz val="9"/>
      <color theme="1"/>
      <name val="Calibri"/>
      <family val="2"/>
      <scheme val="minor"/>
    </font>
    <font>
      <sz val="9"/>
      <color theme="1"/>
      <name val="Calibri"/>
      <family val="2"/>
      <scheme val="minor"/>
    </font>
    <font>
      <sz val="9"/>
      <color rgb="FFFF0000"/>
      <name val="Calibri"/>
      <family val="2"/>
      <scheme val="minor"/>
    </font>
    <font>
      <b/>
      <sz val="12"/>
      <color theme="1"/>
      <name val="Calibri"/>
      <family val="2"/>
    </font>
    <font>
      <sz val="12"/>
      <color theme="1"/>
      <name val="Calibri"/>
      <family val="2"/>
      <scheme val="minor"/>
    </font>
    <font>
      <b/>
      <sz val="12"/>
      <color rgb="FFFF0000"/>
      <name val="Calibri"/>
      <family val="2"/>
    </font>
    <font>
      <b/>
      <sz val="9"/>
      <name val="Calibri"/>
      <family val="2"/>
      <scheme val="minor"/>
    </font>
    <font>
      <sz val="9"/>
      <name val="Calibri"/>
      <family val="2"/>
      <scheme val="minor"/>
    </font>
    <font>
      <b/>
      <sz val="9"/>
      <color rgb="FFFF0000"/>
      <name val="Calibri"/>
      <family val="2"/>
      <scheme val="minor"/>
    </font>
    <font>
      <b/>
      <sz val="8"/>
      <name val="Calibri"/>
      <family val="2"/>
      <scheme val="minor"/>
    </font>
    <font>
      <b/>
      <sz val="8"/>
      <color theme="1"/>
      <name val="Calibri"/>
      <family val="2"/>
      <scheme val="minor"/>
    </font>
    <font>
      <sz val="10"/>
      <color rgb="FF333333"/>
      <name val="Arial"/>
      <family val="2"/>
    </font>
    <font>
      <b/>
      <sz val="10"/>
      <color rgb="FF333333"/>
      <name val="Arial"/>
      <family val="2"/>
    </font>
    <font>
      <sz val="9"/>
      <color rgb="FF0070C0"/>
      <name val="Calibri"/>
      <family val="2"/>
    </font>
    <font>
      <sz val="8"/>
      <name val="Calibri"/>
      <family val="2"/>
      <scheme val="minor"/>
    </font>
    <font>
      <sz val="8"/>
      <color rgb="FF0070C0"/>
      <name val="Calibri"/>
      <family val="2"/>
    </font>
    <font>
      <b/>
      <sz val="8"/>
      <color rgb="FF0070C0"/>
      <name val="Calibri"/>
      <family val="2"/>
    </font>
    <font>
      <b/>
      <sz val="6"/>
      <color indexed="10"/>
      <name val="Calibri"/>
      <family val="2"/>
    </font>
    <font>
      <sz val="10"/>
      <color rgb="FFFF0000"/>
      <name val="Geneva"/>
    </font>
    <font>
      <b/>
      <sz val="18"/>
      <color theme="1"/>
      <name val="Calibri"/>
      <family val="2"/>
      <scheme val="minor"/>
    </font>
    <font>
      <sz val="6"/>
      <name val="Calibri"/>
      <family val="2"/>
      <scheme val="minor"/>
    </font>
    <font>
      <sz val="8"/>
      <color theme="1"/>
      <name val="Calibri"/>
      <family val="2"/>
    </font>
    <font>
      <b/>
      <sz val="9"/>
      <color theme="1"/>
      <name val="Calibri"/>
      <family val="2"/>
    </font>
    <font>
      <b/>
      <sz val="8"/>
      <color theme="1"/>
      <name val="Calibri"/>
      <family val="2"/>
    </font>
    <font>
      <b/>
      <sz val="11"/>
      <color theme="1"/>
      <name val="Calibri"/>
      <family val="2"/>
    </font>
    <font>
      <b/>
      <sz val="16"/>
      <color rgb="FFFF0000"/>
      <name val="Arial"/>
      <family val="2"/>
    </font>
    <font>
      <b/>
      <sz val="16"/>
      <color rgb="FFFF0000"/>
      <name val="Calibri"/>
      <family val="2"/>
    </font>
    <font>
      <sz val="6"/>
      <color rgb="FFFF0000"/>
      <name val="Calibri"/>
      <family val="2"/>
    </font>
    <font>
      <sz val="11"/>
      <color rgb="FF0070C0"/>
      <name val="Calibri"/>
      <family val="2"/>
    </font>
    <font>
      <sz val="10"/>
      <color rgb="FF0070C0"/>
      <name val="Calibri"/>
      <family val="2"/>
    </font>
    <font>
      <b/>
      <sz val="18"/>
      <name val="Calibri"/>
      <family val="2"/>
    </font>
    <font>
      <b/>
      <sz val="18"/>
      <color indexed="10"/>
      <name val="Calibri"/>
      <family val="2"/>
    </font>
    <font>
      <sz val="12"/>
      <color indexed="10"/>
      <name val="Calibri"/>
      <family val="2"/>
    </font>
    <font>
      <sz val="14"/>
      <color indexed="8"/>
      <name val="Calibri"/>
      <family val="2"/>
    </font>
    <font>
      <sz val="14"/>
      <color indexed="10"/>
      <name val="Calibri"/>
      <family val="2"/>
    </font>
    <font>
      <sz val="16"/>
      <color indexed="8"/>
      <name val="Calibri"/>
      <family val="2"/>
    </font>
    <font>
      <sz val="16"/>
      <color indexed="10"/>
      <name val="Calibri"/>
      <family val="2"/>
    </font>
    <font>
      <sz val="16"/>
      <name val="Calibri"/>
      <family val="2"/>
    </font>
    <font>
      <b/>
      <sz val="18"/>
      <color indexed="10"/>
      <name val="Geneva"/>
    </font>
    <font>
      <sz val="12"/>
      <color indexed="10"/>
      <name val="Geneva"/>
    </font>
    <font>
      <sz val="9.5"/>
      <color rgb="FFFF0000"/>
      <name val="Calibri"/>
      <family val="2"/>
      <scheme val="minor"/>
    </font>
    <font>
      <b/>
      <sz val="7"/>
      <color rgb="FFFF0000"/>
      <name val="Calibri"/>
      <family val="2"/>
    </font>
    <font>
      <sz val="7"/>
      <color rgb="FF0070C0"/>
      <name val="Calibri"/>
      <family val="2"/>
    </font>
    <font>
      <b/>
      <sz val="5"/>
      <name val="Calibri"/>
      <family val="2"/>
      <scheme val="minor"/>
    </font>
    <font>
      <sz val="5"/>
      <color theme="1"/>
      <name val="Calibri"/>
      <family val="2"/>
      <scheme val="minor"/>
    </font>
    <font>
      <u/>
      <sz val="11"/>
      <color theme="10"/>
      <name val="Calibri"/>
      <family val="2"/>
      <scheme val="minor"/>
    </font>
    <font>
      <u/>
      <sz val="11"/>
      <color theme="11"/>
      <name val="Calibri"/>
      <family val="2"/>
      <scheme val="minor"/>
    </font>
    <font>
      <sz val="9"/>
      <color indexed="81"/>
      <name val="Calibri"/>
      <family val="2"/>
    </font>
    <font>
      <b/>
      <sz val="9"/>
      <color indexed="81"/>
      <name val="Calibri"/>
      <family val="2"/>
    </font>
    <font>
      <sz val="13"/>
      <name val="Calibri"/>
      <family val="2"/>
    </font>
    <font>
      <sz val="13"/>
      <color indexed="8"/>
      <name val="Calibri"/>
      <family val="2"/>
    </font>
    <font>
      <b/>
      <sz val="24"/>
      <name val="Calibri"/>
      <family val="2"/>
    </font>
    <font>
      <b/>
      <sz val="24"/>
      <name val="Arial"/>
      <family val="2"/>
    </font>
    <font>
      <b/>
      <sz val="24"/>
      <name val="Geneva"/>
    </font>
    <font>
      <sz val="24"/>
      <name val="Geneva"/>
    </font>
    <font>
      <sz val="24"/>
      <color indexed="10"/>
      <name val="Geneva"/>
    </font>
    <font>
      <sz val="24"/>
      <color indexed="8"/>
      <name val="Calibri"/>
      <family val="2"/>
    </font>
    <font>
      <sz val="24"/>
      <color theme="1"/>
      <name val="Calibri"/>
      <family val="2"/>
      <scheme val="minor"/>
    </font>
    <font>
      <b/>
      <sz val="24"/>
      <color indexed="10"/>
      <name val="Calibri"/>
      <family val="2"/>
    </font>
    <font>
      <b/>
      <sz val="18"/>
      <name val="Geneva"/>
    </font>
    <font>
      <sz val="18"/>
      <name val="Geneva"/>
    </font>
    <font>
      <sz val="18"/>
      <color theme="1"/>
      <name val="Calibri"/>
      <family val="2"/>
      <scheme val="minor"/>
    </font>
    <font>
      <sz val="24"/>
      <name val="Calibri"/>
      <family val="2"/>
    </font>
    <font>
      <b/>
      <sz val="22"/>
      <name val="Calibri"/>
      <family val="2"/>
    </font>
    <font>
      <sz val="22"/>
      <name val="Calibri"/>
      <family val="2"/>
    </font>
    <font>
      <sz val="22"/>
      <color indexed="8"/>
      <name val="Calibri"/>
      <family val="2"/>
    </font>
    <font>
      <b/>
      <sz val="9"/>
      <color rgb="FFFFC000"/>
      <name val="Calibri"/>
      <family val="2"/>
      <scheme val="minor"/>
    </font>
    <font>
      <b/>
      <sz val="24"/>
      <color rgb="FFFF0000"/>
      <name val="Calibri"/>
      <family val="2"/>
      <scheme val="minor"/>
    </font>
    <font>
      <sz val="11"/>
      <color theme="1"/>
      <name val="Century Gothic"/>
      <family val="2"/>
    </font>
    <font>
      <b/>
      <sz val="72"/>
      <color rgb="FF00B050"/>
      <name val="Century Gothic"/>
      <family val="2"/>
    </font>
    <font>
      <sz val="11"/>
      <color rgb="FFFF0000"/>
      <name val="Broadway"/>
      <family val="5"/>
    </font>
    <font>
      <b/>
      <sz val="11"/>
      <color theme="1"/>
      <name val="Century Gothic"/>
      <family val="2"/>
    </font>
    <font>
      <b/>
      <sz val="68"/>
      <color theme="1"/>
      <name val="Century Gothic"/>
      <family val="2"/>
    </font>
    <font>
      <sz val="68"/>
      <color theme="1"/>
      <name val="Calibri"/>
      <family val="2"/>
      <scheme val="minor"/>
    </font>
    <font>
      <sz val="68"/>
      <color theme="1"/>
      <name val="Century Gothic"/>
      <family val="2"/>
    </font>
    <font>
      <b/>
      <sz val="68"/>
      <color rgb="FF00B050"/>
      <name val="Century Gothic"/>
      <family val="2"/>
    </font>
    <font>
      <sz val="68"/>
      <color rgb="FFFF0000"/>
      <name val="Broadway"/>
      <family val="5"/>
    </font>
    <font>
      <b/>
      <sz val="8"/>
      <color rgb="FFFF0000"/>
      <name val="Calibri"/>
      <family val="2"/>
      <scheme val="minor"/>
    </font>
    <font>
      <sz val="8"/>
      <color rgb="FFFF0000"/>
      <name val="Calibri"/>
      <family val="2"/>
      <scheme val="minor"/>
    </font>
    <font>
      <b/>
      <sz val="14"/>
      <color rgb="FF000000"/>
      <name val="Calibri"/>
      <family val="2"/>
      <scheme val="minor"/>
    </font>
    <font>
      <b/>
      <sz val="9"/>
      <color rgb="FF000000"/>
      <name val="Calibri"/>
      <family val="2"/>
      <scheme val="minor"/>
    </font>
    <font>
      <sz val="9"/>
      <color rgb="FF000000"/>
      <name val="Calibri"/>
      <family val="2"/>
      <scheme val="minor"/>
    </font>
    <font>
      <b/>
      <sz val="11"/>
      <color theme="5"/>
      <name val="Calibri"/>
      <family val="2"/>
    </font>
    <font>
      <sz val="8"/>
      <color theme="5"/>
      <name val="Calibri"/>
      <family val="2"/>
    </font>
    <font>
      <sz val="10"/>
      <color theme="5"/>
      <name val="Calibri"/>
      <family val="2"/>
    </font>
    <font>
      <sz val="11"/>
      <color theme="5"/>
      <name val="Calibri"/>
      <family val="2"/>
      <scheme val="minor"/>
    </font>
    <font>
      <b/>
      <sz val="14"/>
      <color theme="5"/>
      <name val="Calibri"/>
      <family val="2"/>
      <scheme val="minor"/>
    </font>
    <font>
      <sz val="8"/>
      <color theme="5" tint="-0.249977111117893"/>
      <name val="Calibri"/>
      <family val="2"/>
    </font>
    <font>
      <sz val="8"/>
      <color theme="9" tint="-0.249977111117893"/>
      <name val="Calibri"/>
      <family val="2"/>
      <scheme val="minor"/>
    </font>
    <font>
      <sz val="8"/>
      <color theme="0" tint="-0.34998626667073579"/>
      <name val="Calibri"/>
      <family val="2"/>
      <scheme val="minor"/>
    </font>
    <font>
      <sz val="10"/>
      <color rgb="FF000000"/>
      <name val="Arial"/>
      <family val="2"/>
    </font>
    <font>
      <sz val="12"/>
      <color rgb="FFFF0000"/>
      <name val="Calibri"/>
      <family val="2"/>
      <scheme val="minor"/>
    </font>
    <font>
      <sz val="10"/>
      <name val="Arial Narrow"/>
      <family val="2"/>
    </font>
    <font>
      <sz val="10"/>
      <color theme="1" tint="4.9989318521683403E-2"/>
      <name val="Calibri"/>
      <family val="2"/>
      <scheme val="minor"/>
    </font>
    <font>
      <sz val="10"/>
      <color theme="2" tint="-0.89999084444715716"/>
      <name val="Calibri"/>
      <family val="2"/>
      <scheme val="minor"/>
    </font>
  </fonts>
  <fills count="83">
    <fill>
      <patternFill patternType="none"/>
    </fill>
    <fill>
      <patternFill patternType="gray125"/>
    </fill>
    <fill>
      <patternFill patternType="solid">
        <fgColor indexed="26"/>
        <bgColor indexed="64"/>
      </patternFill>
    </fill>
    <fill>
      <patternFill patternType="solid">
        <fgColor indexed="46"/>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45"/>
        <bgColor indexed="64"/>
      </patternFill>
    </fill>
    <fill>
      <patternFill patternType="solid">
        <fgColor indexed="13"/>
        <bgColor indexed="64"/>
      </patternFill>
    </fill>
    <fill>
      <patternFill patternType="solid">
        <fgColor indexed="47"/>
        <bgColor indexed="64"/>
      </patternFill>
    </fill>
    <fill>
      <patternFill patternType="solid">
        <fgColor indexed="43"/>
        <bgColor indexed="8"/>
      </patternFill>
    </fill>
    <fill>
      <patternFill patternType="solid">
        <fgColor indexed="53"/>
        <bgColor indexed="64"/>
      </patternFill>
    </fill>
    <fill>
      <patternFill patternType="solid">
        <fgColor indexed="52"/>
        <bgColor indexed="64"/>
      </patternFill>
    </fill>
    <fill>
      <patternFill patternType="solid">
        <fgColor indexed="10"/>
        <bgColor indexed="64"/>
      </patternFill>
    </fill>
    <fill>
      <patternFill patternType="solid">
        <fgColor indexed="30"/>
        <bgColor indexed="64"/>
      </patternFill>
    </fill>
    <fill>
      <patternFill patternType="solid">
        <fgColor rgb="FFFF99FF"/>
        <bgColor indexed="64"/>
      </patternFill>
    </fill>
    <fill>
      <patternFill patternType="solid">
        <fgColor indexed="44"/>
        <bgColor indexed="64"/>
      </patternFill>
    </fill>
    <fill>
      <patternFill patternType="solid">
        <fgColor indexed="51"/>
        <bgColor indexed="64"/>
      </patternFill>
    </fill>
    <fill>
      <patternFill patternType="solid">
        <fgColor indexed="11"/>
        <bgColor indexed="64"/>
      </patternFill>
    </fill>
    <fill>
      <patternFill patternType="solid">
        <fgColor indexed="29"/>
        <bgColor indexed="64"/>
      </patternFill>
    </fill>
    <fill>
      <patternFill patternType="solid">
        <fgColor indexed="50"/>
        <bgColor indexed="64"/>
      </patternFill>
    </fill>
    <fill>
      <patternFill patternType="solid">
        <fgColor indexed="19"/>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CCCC"/>
        <bgColor indexed="64"/>
      </patternFill>
    </fill>
    <fill>
      <patternFill patternType="solid">
        <fgColor theme="2" tint="-0.249977111117893"/>
        <bgColor indexed="64"/>
      </patternFill>
    </fill>
    <fill>
      <patternFill patternType="solid">
        <fgColor rgb="FFE8D1FF"/>
        <bgColor indexed="64"/>
      </patternFill>
    </fill>
    <fill>
      <patternFill patternType="solid">
        <fgColor rgb="FF99C4E7"/>
        <bgColor indexed="64"/>
      </patternFill>
    </fill>
    <fill>
      <patternFill patternType="solid">
        <fgColor rgb="FFFFC9E4"/>
        <bgColor indexed="64"/>
      </patternFill>
    </fill>
    <fill>
      <patternFill patternType="solid">
        <fgColor theme="4" tint="0.399975585192419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CC"/>
        <bgColor indexed="64"/>
      </patternFill>
    </fill>
    <fill>
      <patternFill patternType="solid">
        <fgColor theme="4" tint="0.59999389629810485"/>
        <bgColor indexed="64"/>
      </patternFill>
    </fill>
    <fill>
      <patternFill patternType="solid">
        <fgColor rgb="FF92D050"/>
        <bgColor indexed="64"/>
      </patternFill>
    </fill>
    <fill>
      <patternFill patternType="solid">
        <fgColor rgb="FFC5FFE2"/>
        <bgColor indexed="64"/>
      </patternFill>
    </fill>
    <fill>
      <patternFill patternType="solid">
        <fgColor rgb="FF99FF99"/>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C5D9F1"/>
        <bgColor indexed="64"/>
      </patternFill>
    </fill>
    <fill>
      <patternFill patternType="solid">
        <fgColor rgb="FFE6B8B7"/>
        <bgColor indexed="64"/>
      </patternFill>
    </fill>
    <fill>
      <patternFill patternType="solid">
        <fgColor rgb="FFD8E4BC"/>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D3E8C6"/>
        <bgColor indexed="64"/>
      </patternFill>
    </fill>
    <fill>
      <patternFill patternType="solid">
        <fgColor rgb="FFDDEBF7"/>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E1FFFF"/>
        <bgColor indexed="64"/>
      </patternFill>
    </fill>
    <fill>
      <patternFill patternType="solid">
        <fgColor rgb="FFE8D8F4"/>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FC5F0"/>
        <bgColor indexed="64"/>
      </patternFill>
    </fill>
    <fill>
      <patternFill patternType="solid">
        <fgColor rgb="FFE5FFE5"/>
        <bgColor indexed="64"/>
      </patternFill>
    </fill>
    <fill>
      <patternFill patternType="solid">
        <fgColor rgb="FFFFE699"/>
        <bgColor indexed="64"/>
      </patternFill>
    </fill>
    <fill>
      <patternFill patternType="solid">
        <fgColor rgb="FFCCCCFF"/>
        <bgColor indexed="64"/>
      </patternFill>
    </fill>
    <fill>
      <patternFill patternType="solid">
        <fgColor theme="5" tint="0.39997558519241921"/>
        <bgColor indexed="64"/>
      </patternFill>
    </fill>
    <fill>
      <patternFill patternType="solid">
        <fgColor rgb="FFD9FFFF"/>
        <bgColor indexed="64"/>
      </patternFill>
    </fill>
    <fill>
      <patternFill patternType="solid">
        <fgColor rgb="FFC4D79B"/>
        <bgColor indexed="64"/>
      </patternFill>
    </fill>
    <fill>
      <patternFill patternType="solid">
        <fgColor rgb="FFFF99CC"/>
        <bgColor indexed="64"/>
      </patternFill>
    </fill>
    <fill>
      <patternFill patternType="solid">
        <fgColor rgb="FFCCFFCC"/>
        <bgColor rgb="FF000000"/>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79998168889431442"/>
        <bgColor indexed="8"/>
      </patternFill>
    </fill>
    <fill>
      <patternFill patternType="solid">
        <fgColor rgb="FFAEAAAA"/>
        <bgColor rgb="FF000000"/>
      </patternFill>
    </fill>
    <fill>
      <patternFill patternType="solid">
        <fgColor rgb="FF99FF99"/>
        <bgColor rgb="FF000000"/>
      </patternFill>
    </fill>
    <fill>
      <patternFill patternType="solid">
        <fgColor rgb="FFFFFF99"/>
        <bgColor rgb="FF000000"/>
      </patternFill>
    </fill>
    <fill>
      <patternFill patternType="solid">
        <fgColor rgb="FFF8CBAD"/>
        <bgColor rgb="FF000000"/>
      </patternFill>
    </fill>
    <fill>
      <patternFill patternType="solid">
        <fgColor rgb="FFC6E0B4"/>
        <bgColor rgb="FF000000"/>
      </patternFill>
    </fill>
    <fill>
      <patternFill patternType="solid">
        <fgColor theme="4" tint="-0.249977111117893"/>
        <bgColor indexed="64"/>
      </patternFill>
    </fill>
    <fill>
      <patternFill patternType="solid">
        <fgColor theme="9" tint="-0.249977111117893"/>
        <bgColor indexed="8"/>
      </patternFill>
    </fill>
    <fill>
      <patternFill patternType="solid">
        <fgColor theme="9" tint="-0.249977111117893"/>
        <bgColor indexed="64"/>
      </patternFill>
    </fill>
    <fill>
      <patternFill patternType="solid">
        <fgColor theme="5" tint="0.59999389629810485"/>
        <bgColor indexed="8"/>
      </patternFill>
    </fill>
  </fills>
  <borders count="386">
    <border>
      <left/>
      <right/>
      <top/>
      <bottom/>
      <diagonal/>
    </border>
    <border>
      <left style="medium">
        <color auto="1"/>
      </left>
      <right/>
      <top/>
      <bottom/>
      <diagonal/>
    </border>
    <border>
      <left/>
      <right/>
      <top/>
      <bottom style="double">
        <color auto="1"/>
      </bottom>
      <diagonal/>
    </border>
    <border>
      <left/>
      <right style="medium">
        <color auto="1"/>
      </right>
      <top/>
      <bottom style="double">
        <color auto="1"/>
      </bottom>
      <diagonal/>
    </border>
    <border>
      <left style="medium">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style="double">
        <color auto="1"/>
      </top>
      <bottom style="double">
        <color auto="1"/>
      </bottom>
      <diagonal/>
    </border>
    <border>
      <left/>
      <right style="medium">
        <color auto="1"/>
      </right>
      <top style="double">
        <color auto="1"/>
      </top>
      <bottom style="double">
        <color auto="1"/>
      </bottom>
      <diagonal/>
    </border>
    <border>
      <left/>
      <right style="double">
        <color auto="1"/>
      </right>
      <top/>
      <bottom style="thin">
        <color auto="1"/>
      </bottom>
      <diagonal/>
    </border>
    <border>
      <left/>
      <right/>
      <top style="thick">
        <color indexed="10"/>
      </top>
      <bottom style="thin">
        <color auto="1"/>
      </bottom>
      <diagonal/>
    </border>
    <border>
      <left/>
      <right style="medium">
        <color auto="1"/>
      </right>
      <top style="thick">
        <color indexed="10"/>
      </top>
      <bottom style="thin">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style="thin">
        <color auto="1"/>
      </left>
      <right/>
      <top/>
      <bottom style="double">
        <color auto="1"/>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medium">
        <color auto="1"/>
      </left>
      <right/>
      <top style="thin">
        <color auto="1"/>
      </top>
      <bottom/>
      <diagonal/>
    </border>
    <border>
      <left style="thin">
        <color auto="1"/>
      </left>
      <right style="double">
        <color auto="1"/>
      </right>
      <top style="thin">
        <color auto="1"/>
      </top>
      <bottom/>
      <diagonal/>
    </border>
    <border>
      <left style="double">
        <color auto="1"/>
      </left>
      <right style="thin">
        <color auto="1"/>
      </right>
      <top style="double">
        <color auto="1"/>
      </top>
      <bottom/>
      <diagonal/>
    </border>
    <border>
      <left style="double">
        <color auto="1"/>
      </left>
      <right style="thin">
        <color auto="1"/>
      </right>
      <top style="double">
        <color auto="1"/>
      </top>
      <bottom style="double">
        <color auto="1"/>
      </bottom>
      <diagonal/>
    </border>
    <border>
      <left style="double">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medium">
        <color indexed="10"/>
      </left>
      <right/>
      <top style="medium">
        <color auto="1"/>
      </top>
      <bottom/>
      <diagonal/>
    </border>
    <border>
      <left style="medium">
        <color indexed="10"/>
      </left>
      <right/>
      <top/>
      <bottom/>
      <diagonal/>
    </border>
    <border>
      <left/>
      <right style="medium">
        <color auto="1"/>
      </right>
      <top/>
      <bottom style="medium">
        <color indexed="10"/>
      </bottom>
      <diagonal/>
    </border>
    <border>
      <left style="medium">
        <color auto="1"/>
      </left>
      <right/>
      <top style="double">
        <color auto="1"/>
      </top>
      <bottom/>
      <diagonal/>
    </border>
    <border>
      <left style="double">
        <color auto="1"/>
      </left>
      <right/>
      <top style="double">
        <color auto="1"/>
      </top>
      <bottom/>
      <diagonal/>
    </border>
    <border>
      <left/>
      <right/>
      <top style="double">
        <color auto="1"/>
      </top>
      <bottom/>
      <diagonal/>
    </border>
    <border>
      <left/>
      <right/>
      <top style="double">
        <color auto="1"/>
      </top>
      <bottom style="thin">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diagonal/>
    </border>
    <border>
      <left style="thin">
        <color auto="1"/>
      </left>
      <right style="double">
        <color auto="1"/>
      </right>
      <top style="double">
        <color auto="1"/>
      </top>
      <bottom style="thin">
        <color auto="1"/>
      </bottom>
      <diagonal/>
    </border>
    <border>
      <left style="double">
        <color auto="1"/>
      </left>
      <right/>
      <top style="double">
        <color auto="1"/>
      </top>
      <bottom style="thin">
        <color auto="1"/>
      </bottom>
      <diagonal/>
    </border>
    <border>
      <left/>
      <right/>
      <top style="medium">
        <color indexed="10"/>
      </top>
      <bottom style="medium">
        <color indexed="10"/>
      </bottom>
      <diagonal/>
    </border>
    <border>
      <left style="double">
        <color auto="1"/>
      </left>
      <right/>
      <top style="thin">
        <color auto="1"/>
      </top>
      <bottom/>
      <diagonal/>
    </border>
    <border>
      <left style="thin">
        <color auto="1"/>
      </left>
      <right/>
      <top/>
      <bottom/>
      <diagonal/>
    </border>
    <border>
      <left style="double">
        <color auto="1"/>
      </left>
      <right style="thin">
        <color auto="1"/>
      </right>
      <top/>
      <bottom/>
      <diagonal/>
    </border>
    <border>
      <left/>
      <right style="thin">
        <color auto="1"/>
      </right>
      <top/>
      <bottom/>
      <diagonal/>
    </border>
    <border>
      <left/>
      <right style="double">
        <color auto="1"/>
      </right>
      <top style="thin">
        <color auto="1"/>
      </top>
      <bottom/>
      <diagonal/>
    </border>
    <border>
      <left style="thin">
        <color auto="1"/>
      </left>
      <right style="medium">
        <color indexed="10"/>
      </right>
      <top/>
      <bottom style="thin">
        <color auto="1"/>
      </bottom>
      <diagonal/>
    </border>
    <border>
      <left style="medium">
        <color indexed="10"/>
      </left>
      <right/>
      <top/>
      <bottom style="thin">
        <color auto="1"/>
      </bottom>
      <diagonal/>
    </border>
    <border>
      <left style="medium">
        <color indexed="10"/>
      </left>
      <right style="medium">
        <color auto="1"/>
      </right>
      <top/>
      <bottom style="thin">
        <color auto="1"/>
      </bottom>
      <diagonal/>
    </border>
    <border>
      <left style="thin">
        <color auto="1"/>
      </left>
      <right style="thin">
        <color auto="1"/>
      </right>
      <top/>
      <bottom/>
      <diagonal/>
    </border>
    <border>
      <left style="double">
        <color auto="1"/>
      </left>
      <right/>
      <top/>
      <bottom/>
      <diagonal/>
    </border>
    <border>
      <left/>
      <right style="medium">
        <color auto="1"/>
      </right>
      <top style="double">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10"/>
      </left>
      <right/>
      <top/>
      <bottom style="medium">
        <color auto="1"/>
      </bottom>
      <diagonal/>
    </border>
    <border>
      <left style="medium">
        <color auto="1"/>
      </left>
      <right style="double">
        <color auto="1"/>
      </right>
      <top style="double">
        <color auto="1"/>
      </top>
      <bottom/>
      <diagonal/>
    </border>
    <border>
      <left/>
      <right style="thin">
        <color auto="1"/>
      </right>
      <top style="double">
        <color auto="1"/>
      </top>
      <bottom/>
      <diagonal/>
    </border>
    <border>
      <left style="thin">
        <color auto="1"/>
      </left>
      <right/>
      <top style="double">
        <color auto="1"/>
      </top>
      <bottom/>
      <diagonal/>
    </border>
    <border>
      <left style="double">
        <color auto="1"/>
      </left>
      <right style="double">
        <color auto="1"/>
      </right>
      <top style="double">
        <color auto="1"/>
      </top>
      <bottom/>
      <diagonal/>
    </border>
    <border>
      <left style="thin">
        <color auto="1"/>
      </left>
      <right style="double">
        <color auto="1"/>
      </right>
      <top style="double">
        <color auto="1"/>
      </top>
      <bottom/>
      <diagonal/>
    </border>
    <border>
      <left style="thin">
        <color auto="1"/>
      </left>
      <right/>
      <top style="double">
        <color auto="1"/>
      </top>
      <bottom style="thin">
        <color auto="1"/>
      </bottom>
      <diagonal/>
    </border>
    <border>
      <left style="double">
        <color auto="1"/>
      </left>
      <right style="double">
        <color auto="1"/>
      </right>
      <top style="thin">
        <color auto="1"/>
      </top>
      <bottom/>
      <diagonal/>
    </border>
    <border>
      <left/>
      <right style="medium">
        <color indexed="10"/>
      </right>
      <top style="medium">
        <color auto="1"/>
      </top>
      <bottom/>
      <diagonal/>
    </border>
    <border>
      <left/>
      <right style="medium">
        <color indexed="10"/>
      </right>
      <top/>
      <bottom/>
      <diagonal/>
    </border>
    <border>
      <left/>
      <right style="thin">
        <color auto="1"/>
      </right>
      <top style="double">
        <color auto="1"/>
      </top>
      <bottom style="double">
        <color auto="1"/>
      </bottom>
      <diagonal/>
    </border>
    <border>
      <left style="thin">
        <color auto="1"/>
      </left>
      <right/>
      <top style="double">
        <color auto="1"/>
      </top>
      <bottom style="double">
        <color auto="1"/>
      </bottom>
      <diagonal/>
    </border>
    <border>
      <left/>
      <right style="medium">
        <color auto="1"/>
      </right>
      <top style="double">
        <color auto="1"/>
      </top>
      <bottom style="thin">
        <color auto="1"/>
      </bottom>
      <diagonal/>
    </border>
    <border>
      <left style="double">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style="medium">
        <color indexed="10"/>
      </right>
      <top/>
      <bottom style="double">
        <color auto="1"/>
      </bottom>
      <diagonal/>
    </border>
    <border>
      <left/>
      <right style="medium">
        <color indexed="10"/>
      </right>
      <top/>
      <bottom style="medium">
        <color auto="1"/>
      </bottom>
      <diagonal/>
    </border>
    <border>
      <left style="thin">
        <color auto="1"/>
      </left>
      <right style="double">
        <color auto="1"/>
      </right>
      <top style="double">
        <color auto="1"/>
      </top>
      <bottom style="double">
        <color auto="1"/>
      </bottom>
      <diagonal/>
    </border>
    <border>
      <left style="medium">
        <color indexed="10"/>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right style="medium">
        <color auto="1"/>
      </right>
      <top style="medium">
        <color indexed="10"/>
      </top>
      <bottom style="thin">
        <color auto="1"/>
      </bottom>
      <diagonal/>
    </border>
    <border>
      <left style="medium">
        <color indexed="10"/>
      </left>
      <right style="thin">
        <color auto="1"/>
      </right>
      <top/>
      <bottom style="thin">
        <color auto="1"/>
      </bottom>
      <diagonal/>
    </border>
    <border>
      <left/>
      <right/>
      <top/>
      <bottom style="thin">
        <color auto="1"/>
      </bottom>
      <diagonal/>
    </border>
    <border>
      <left style="medium">
        <color auto="1"/>
      </left>
      <right style="double">
        <color auto="1"/>
      </right>
      <top style="double">
        <color auto="1"/>
      </top>
      <bottom style="double">
        <color auto="1"/>
      </bottom>
      <diagonal/>
    </border>
    <border>
      <left/>
      <right style="double">
        <color auto="1"/>
      </right>
      <top style="double">
        <color auto="1"/>
      </top>
      <bottom/>
      <diagonal/>
    </border>
    <border>
      <left/>
      <right style="thin">
        <color auto="1"/>
      </right>
      <top style="double">
        <color auto="1"/>
      </top>
      <bottom style="thin">
        <color auto="1"/>
      </bottom>
      <diagonal/>
    </border>
    <border>
      <left style="thick">
        <color auto="1"/>
      </left>
      <right style="thin">
        <color auto="1"/>
      </right>
      <top style="thin">
        <color auto="1"/>
      </top>
      <bottom/>
      <diagonal/>
    </border>
    <border>
      <left style="thick">
        <color auto="1"/>
      </left>
      <right style="thin">
        <color auto="1"/>
      </right>
      <top style="double">
        <color auto="1"/>
      </top>
      <bottom style="double">
        <color auto="1"/>
      </bottom>
      <diagonal/>
    </border>
    <border>
      <left style="medium">
        <color indexed="10"/>
      </left>
      <right style="medium">
        <color auto="1"/>
      </right>
      <top/>
      <bottom style="medium">
        <color auto="1"/>
      </bottom>
      <diagonal/>
    </border>
    <border>
      <left style="thin">
        <color auto="1"/>
      </left>
      <right style="medium">
        <color indexed="10"/>
      </right>
      <top style="medium">
        <color auto="1"/>
      </top>
      <bottom style="thin">
        <color auto="1"/>
      </bottom>
      <diagonal/>
    </border>
    <border>
      <left style="medium">
        <color indexed="10"/>
      </left>
      <right style="medium">
        <color auto="1"/>
      </right>
      <top style="thin">
        <color auto="1"/>
      </top>
      <bottom/>
      <diagonal/>
    </border>
    <border>
      <left style="medium">
        <color auto="1"/>
      </left>
      <right style="medium">
        <color indexed="10"/>
      </right>
      <top/>
      <bottom style="medium">
        <color auto="1"/>
      </bottom>
      <diagonal/>
    </border>
    <border>
      <left style="medium">
        <color indexed="10"/>
      </left>
      <right style="medium">
        <color auto="1"/>
      </right>
      <top/>
      <bottom/>
      <diagonal/>
    </border>
    <border>
      <left/>
      <right style="thin">
        <color auto="1"/>
      </right>
      <top style="double">
        <color auto="1"/>
      </top>
      <bottom style="medium">
        <color auto="1"/>
      </bottom>
      <diagonal/>
    </border>
    <border>
      <left style="medium">
        <color auto="1"/>
      </left>
      <right/>
      <top style="double">
        <color auto="1"/>
      </top>
      <bottom style="thin">
        <color auto="1"/>
      </bottom>
      <diagonal/>
    </border>
    <border>
      <left/>
      <right style="double">
        <color auto="1"/>
      </right>
      <top style="double">
        <color auto="1"/>
      </top>
      <bottom style="thin">
        <color auto="1"/>
      </bottom>
      <diagonal/>
    </border>
    <border>
      <left style="thin">
        <color auto="1"/>
      </left>
      <right style="double">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double">
        <color auto="1"/>
      </left>
      <right style="medium">
        <color auto="1"/>
      </right>
      <top style="double">
        <color auto="1"/>
      </top>
      <bottom/>
      <diagonal/>
    </border>
    <border>
      <left style="double">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double">
        <color auto="1"/>
      </left>
      <right style="double">
        <color auto="1"/>
      </right>
      <top style="double">
        <color auto="1"/>
      </top>
      <bottom style="double">
        <color auto="1"/>
      </bottom>
      <diagonal/>
    </border>
    <border>
      <left style="thin">
        <color auto="1"/>
      </left>
      <right style="medium">
        <color auto="1"/>
      </right>
      <top style="double">
        <color auto="1"/>
      </top>
      <bottom style="thin">
        <color auto="1"/>
      </bottom>
      <diagonal/>
    </border>
    <border>
      <left style="thick">
        <color auto="1"/>
      </left>
      <right style="thick">
        <color auto="1"/>
      </right>
      <top style="double">
        <color auto="1"/>
      </top>
      <bottom/>
      <diagonal/>
    </border>
    <border>
      <left style="thick">
        <color auto="1"/>
      </left>
      <right style="thin">
        <color auto="1"/>
      </right>
      <top style="double">
        <color auto="1"/>
      </top>
      <bottom style="thin">
        <color auto="1"/>
      </bottom>
      <diagonal/>
    </border>
    <border>
      <left style="thin">
        <color auto="1"/>
      </left>
      <right style="thick">
        <color auto="1"/>
      </right>
      <top style="double">
        <color auto="1"/>
      </top>
      <bottom style="thin">
        <color auto="1"/>
      </bottom>
      <diagonal/>
    </border>
    <border>
      <left style="dashed">
        <color auto="1"/>
      </left>
      <right style="dashed">
        <color auto="1"/>
      </right>
      <top/>
      <bottom style="double">
        <color auto="1"/>
      </bottom>
      <diagonal/>
    </border>
    <border>
      <left style="thick">
        <color auto="1"/>
      </left>
      <right style="thick">
        <color auto="1"/>
      </right>
      <top style="double">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double">
        <color auto="1"/>
      </top>
      <bottom style="medium">
        <color auto="1"/>
      </bottom>
      <diagonal/>
    </border>
    <border>
      <left style="thin">
        <color auto="1"/>
      </left>
      <right/>
      <top style="double">
        <color auto="1"/>
      </top>
      <bottom style="medium">
        <color auto="1"/>
      </bottom>
      <diagonal/>
    </border>
    <border>
      <left style="thick">
        <color auto="1"/>
      </left>
      <right style="thin">
        <color auto="1"/>
      </right>
      <top style="double">
        <color auto="1"/>
      </top>
      <bottom style="medium">
        <color auto="1"/>
      </bottom>
      <diagonal/>
    </border>
    <border>
      <left style="thin">
        <color auto="1"/>
      </left>
      <right style="thick">
        <color auto="1"/>
      </right>
      <top style="double">
        <color auto="1"/>
      </top>
      <bottom style="medium">
        <color auto="1"/>
      </bottom>
      <diagonal/>
    </border>
    <border>
      <left style="medium">
        <color auto="1"/>
      </left>
      <right/>
      <top style="thin">
        <color indexed="8"/>
      </top>
      <bottom style="thin">
        <color indexed="8"/>
      </bottom>
      <diagonal/>
    </border>
    <border>
      <left/>
      <right style="medium">
        <color auto="1"/>
      </right>
      <top style="thin">
        <color auto="1"/>
      </top>
      <bottom/>
      <diagonal/>
    </border>
    <border>
      <left style="medium">
        <color auto="1"/>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medium">
        <color auto="1"/>
      </right>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style="medium">
        <color auto="1"/>
      </bottom>
      <diagonal/>
    </border>
    <border>
      <left style="thin">
        <color auto="1"/>
      </left>
      <right/>
      <top/>
      <bottom style="medium">
        <color auto="1"/>
      </bottom>
      <diagonal/>
    </border>
    <border>
      <left style="double">
        <color auto="1"/>
      </left>
      <right/>
      <top style="double">
        <color auto="1"/>
      </top>
      <bottom style="medium">
        <color auto="1"/>
      </bottom>
      <diagonal/>
    </border>
    <border>
      <left/>
      <right style="double">
        <color auto="1"/>
      </right>
      <top style="double">
        <color auto="1"/>
      </top>
      <bottom style="medium">
        <color auto="1"/>
      </bottom>
      <diagonal/>
    </border>
    <border>
      <left/>
      <right/>
      <top/>
      <bottom style="medium">
        <color rgb="FFCCCCCC"/>
      </bottom>
      <diagonal/>
    </border>
    <border>
      <left style="medium">
        <color indexed="10"/>
      </left>
      <right style="medium">
        <color auto="1"/>
      </right>
      <top style="medium">
        <color auto="1"/>
      </top>
      <bottom/>
      <diagonal/>
    </border>
    <border>
      <left style="double">
        <color auto="1"/>
      </left>
      <right/>
      <top/>
      <bottom style="medium">
        <color auto="1"/>
      </bottom>
      <diagonal/>
    </border>
    <border>
      <left style="medium">
        <color auto="1"/>
      </left>
      <right style="medium">
        <color auto="1"/>
      </right>
      <top/>
      <bottom/>
      <diagonal/>
    </border>
    <border>
      <left style="medium">
        <color rgb="FFFF0000"/>
      </left>
      <right style="thin">
        <color auto="1"/>
      </right>
      <top/>
      <bottom style="thin">
        <color auto="1"/>
      </bottom>
      <diagonal/>
    </border>
    <border>
      <left/>
      <right style="medium">
        <color rgb="FFFF0000"/>
      </right>
      <top style="medium">
        <color auto="1"/>
      </top>
      <bottom style="medium">
        <color auto="1"/>
      </bottom>
      <diagonal/>
    </border>
    <border>
      <left style="medium">
        <color rgb="FFFF0000"/>
      </left>
      <right/>
      <top style="medium">
        <color auto="1"/>
      </top>
      <bottom/>
      <diagonal/>
    </border>
    <border>
      <left/>
      <right style="medium">
        <color rgb="FFFF0000"/>
      </right>
      <top style="medium">
        <color auto="1"/>
      </top>
      <bottom/>
      <diagonal/>
    </border>
    <border>
      <left style="medium">
        <color rgb="FFFF0000"/>
      </left>
      <right/>
      <top/>
      <bottom/>
      <diagonal/>
    </border>
    <border>
      <left/>
      <right style="medium">
        <color rgb="FFFF0000"/>
      </right>
      <top/>
      <bottom/>
      <diagonal/>
    </border>
    <border>
      <left/>
      <right style="medium">
        <color rgb="FFFF0000"/>
      </right>
      <top style="medium">
        <color auto="1"/>
      </top>
      <bottom style="double">
        <color auto="1"/>
      </bottom>
      <diagonal/>
    </border>
    <border>
      <left/>
      <right style="medium">
        <color rgb="FFFF0000"/>
      </right>
      <top style="double">
        <color auto="1"/>
      </top>
      <bottom style="thin">
        <color auto="1"/>
      </bottom>
      <diagonal/>
    </border>
    <border>
      <left/>
      <right style="thin">
        <color auto="1"/>
      </right>
      <top style="medium">
        <color auto="1"/>
      </top>
      <bottom style="double">
        <color auto="1"/>
      </bottom>
      <diagonal/>
    </border>
    <border>
      <left style="medium">
        <color rgb="FFFF0000"/>
      </left>
      <right style="medium">
        <color auto="1"/>
      </right>
      <top/>
      <bottom/>
      <diagonal/>
    </border>
    <border>
      <left style="medium">
        <color rgb="FFFF0000"/>
      </left>
      <right style="medium">
        <color auto="1"/>
      </right>
      <top/>
      <bottom style="medium">
        <color auto="1"/>
      </bottom>
      <diagonal/>
    </border>
    <border>
      <left/>
      <right style="medium">
        <color auto="1"/>
      </right>
      <top style="medium">
        <color indexed="10"/>
      </top>
      <bottom/>
      <diagonal/>
    </border>
    <border>
      <left style="medium">
        <color indexed="10"/>
      </left>
      <right/>
      <top style="medium">
        <color indexed="10"/>
      </top>
      <bottom style="thin">
        <color auto="1"/>
      </bottom>
      <diagonal/>
    </border>
    <border>
      <left/>
      <right style="medium">
        <color indexed="10"/>
      </right>
      <top style="medium">
        <color indexed="10"/>
      </top>
      <bottom style="thin">
        <color auto="1"/>
      </bottom>
      <diagonal/>
    </border>
    <border>
      <left style="medium">
        <color indexed="10"/>
      </left>
      <right style="thin">
        <color auto="1"/>
      </right>
      <top style="medium">
        <color indexed="10"/>
      </top>
      <bottom style="thin">
        <color auto="1"/>
      </bottom>
      <diagonal/>
    </border>
    <border>
      <left style="thin">
        <color auto="1"/>
      </left>
      <right style="medium">
        <color indexed="10"/>
      </right>
      <top style="medium">
        <color indexed="10"/>
      </top>
      <bottom style="thin">
        <color auto="1"/>
      </bottom>
      <diagonal/>
    </border>
    <border>
      <left style="medium">
        <color indexed="10"/>
      </left>
      <right style="medium">
        <color auto="1"/>
      </right>
      <top style="medium">
        <color indexed="10"/>
      </top>
      <bottom style="thin">
        <color auto="1"/>
      </bottom>
      <diagonal/>
    </border>
    <border>
      <left style="medium">
        <color indexed="10"/>
      </left>
      <right style="thin">
        <color auto="1"/>
      </right>
      <top style="thin">
        <color auto="1"/>
      </top>
      <bottom/>
      <diagonal/>
    </border>
    <border>
      <left style="medium">
        <color indexed="10"/>
      </left>
      <right style="thin">
        <color auto="1"/>
      </right>
      <top/>
      <bottom/>
      <diagonal/>
    </border>
    <border>
      <left style="thin">
        <color auto="1"/>
      </left>
      <right style="medium">
        <color indexed="10"/>
      </right>
      <top/>
      <bottom/>
      <diagonal/>
    </border>
    <border>
      <left style="medium">
        <color indexed="10"/>
      </left>
      <right style="thin">
        <color auto="1"/>
      </right>
      <top style="medium">
        <color auto="1"/>
      </top>
      <bottom style="medium">
        <color auto="1"/>
      </bottom>
      <diagonal/>
    </border>
    <border>
      <left style="thin">
        <color auto="1"/>
      </left>
      <right style="medium">
        <color indexed="10"/>
      </right>
      <top style="medium">
        <color auto="1"/>
      </top>
      <bottom style="medium">
        <color auto="1"/>
      </bottom>
      <diagonal/>
    </border>
    <border>
      <left style="medium">
        <color indexed="10"/>
      </left>
      <right style="thin">
        <color auto="1"/>
      </right>
      <top/>
      <bottom style="double">
        <color auto="1"/>
      </bottom>
      <diagonal/>
    </border>
    <border>
      <left style="thin">
        <color auto="1"/>
      </left>
      <right style="double">
        <color auto="1"/>
      </right>
      <top/>
      <bottom/>
      <diagonal/>
    </border>
    <border>
      <left/>
      <right style="double">
        <color auto="1"/>
      </right>
      <top/>
      <bottom/>
      <diagonal/>
    </border>
    <border>
      <left style="double">
        <color auto="1"/>
      </left>
      <right style="thin">
        <color auto="1"/>
      </right>
      <top/>
      <bottom style="medium">
        <color auto="1"/>
      </bottom>
      <diagonal/>
    </border>
    <border>
      <left style="medium">
        <color auto="1"/>
      </left>
      <right style="thin">
        <color auto="1"/>
      </right>
      <top style="double">
        <color auto="1"/>
      </top>
      <bottom style="thin">
        <color auto="1"/>
      </bottom>
      <diagonal/>
    </border>
    <border>
      <left style="medium">
        <color indexed="0"/>
      </left>
      <right/>
      <top/>
      <bottom/>
      <diagonal/>
    </border>
    <border>
      <left/>
      <right style="medium">
        <color auto="1"/>
      </right>
      <top/>
      <bottom/>
      <diagonal/>
    </border>
    <border>
      <left style="medium">
        <color auto="1"/>
      </left>
      <right style="medium">
        <color auto="1"/>
      </right>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rgb="FFFF0000"/>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bottom style="double">
        <color auto="1"/>
      </bottom>
      <diagonal/>
    </border>
    <border>
      <left style="medium">
        <color auto="1"/>
      </left>
      <right style="double">
        <color auto="1"/>
      </right>
      <top/>
      <bottom style="thin">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diagonal/>
    </border>
    <border>
      <left style="medium">
        <color auto="1"/>
      </left>
      <right style="double">
        <color auto="1"/>
      </right>
      <top/>
      <bottom style="medium">
        <color auto="1"/>
      </bottom>
      <diagonal/>
    </border>
    <border>
      <left style="medium">
        <color auto="1"/>
      </left>
      <right style="thin">
        <color auto="1"/>
      </right>
      <top style="double">
        <color auto="1"/>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medium">
        <color auto="1"/>
      </left>
      <right/>
      <top style="double">
        <color auto="1"/>
      </top>
      <bottom style="medium">
        <color auto="1"/>
      </bottom>
      <diagonal/>
    </border>
    <border>
      <left style="medium">
        <color auto="1"/>
      </left>
      <right style="double">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double">
        <color auto="1"/>
      </right>
      <top style="medium">
        <color auto="1"/>
      </top>
      <bottom style="double">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double">
        <color auto="1"/>
      </left>
      <right/>
      <top style="medium">
        <color auto="1"/>
      </top>
      <bottom style="thin">
        <color auto="1"/>
      </bottom>
      <diagonal/>
    </border>
    <border>
      <left/>
      <right style="medium">
        <color auto="1"/>
      </right>
      <top style="medium">
        <color auto="1"/>
      </top>
      <bottom style="thin">
        <color auto="1"/>
      </bottom>
      <diagonal/>
    </border>
    <border>
      <left/>
      <right style="double">
        <color auto="1"/>
      </right>
      <top style="medium">
        <color auto="1"/>
      </top>
      <bottom style="thin">
        <color auto="1"/>
      </bottom>
      <diagonal/>
    </border>
    <border>
      <left style="medium">
        <color auto="1"/>
      </left>
      <right style="double">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style="medium">
        <color auto="1"/>
      </top>
      <bottom style="thin">
        <color auto="1"/>
      </bottom>
      <diagonal/>
    </border>
    <border>
      <left style="double">
        <color auto="1"/>
      </left>
      <right style="double">
        <color auto="1"/>
      </right>
      <top style="double">
        <color auto="1"/>
      </top>
      <bottom style="medium">
        <color auto="1"/>
      </bottom>
      <diagonal/>
    </border>
    <border>
      <left/>
      <right/>
      <top style="medium">
        <color auto="1"/>
      </top>
      <bottom style="double">
        <color auto="1"/>
      </bottom>
      <diagonal/>
    </border>
    <border>
      <left/>
      <right style="thin">
        <color auto="1"/>
      </right>
      <top style="medium">
        <color auto="1"/>
      </top>
      <bottom style="medium">
        <color auto="1"/>
      </bottom>
      <diagonal/>
    </border>
    <border>
      <left style="double">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indexed="10"/>
      </top>
      <bottom/>
      <diagonal/>
    </border>
    <border>
      <left/>
      <right/>
      <top style="medium">
        <color indexed="10"/>
      </top>
      <bottom style="thin">
        <color auto="1"/>
      </bottom>
      <diagonal/>
    </border>
    <border>
      <left style="double">
        <color auto="1"/>
      </left>
      <right/>
      <top style="medium">
        <color auto="1"/>
      </top>
      <bottom style="medium">
        <color auto="1"/>
      </bottom>
      <diagonal/>
    </border>
    <border>
      <left/>
      <right style="double">
        <color auto="1"/>
      </right>
      <top style="medium">
        <color auto="1"/>
      </top>
      <bottom style="medium">
        <color auto="1"/>
      </bottom>
      <diagonal/>
    </border>
    <border>
      <left style="medium">
        <color auto="1"/>
      </left>
      <right style="double">
        <color auto="1"/>
      </right>
      <top style="medium">
        <color auto="1"/>
      </top>
      <bottom/>
      <diagonal/>
    </border>
    <border>
      <left style="double">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double">
        <color auto="1"/>
      </right>
      <top style="medium">
        <color auto="1"/>
      </top>
      <bottom/>
      <diagonal/>
    </border>
    <border>
      <left style="medium">
        <color auto="1"/>
      </left>
      <right style="double">
        <color auto="1"/>
      </right>
      <top/>
      <bottom/>
      <diagonal/>
    </border>
    <border>
      <left style="medium">
        <color auto="1"/>
      </left>
      <right/>
      <top style="medium">
        <color auto="1"/>
      </top>
      <bottom style="thin">
        <color auto="1"/>
      </bottom>
      <diagonal/>
    </border>
    <border>
      <left style="double">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double">
        <color auto="1"/>
      </right>
      <top style="double">
        <color auto="1"/>
      </top>
      <bottom style="medium">
        <color auto="1"/>
      </bottom>
      <diagonal/>
    </border>
    <border>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double">
        <color auto="1"/>
      </bottom>
      <diagonal/>
    </border>
    <border>
      <left style="medium">
        <color rgb="FFFF0000"/>
      </left>
      <right style="medium">
        <color rgb="FFFF0000"/>
      </right>
      <top style="medium">
        <color auto="1"/>
      </top>
      <bottom style="medium">
        <color auto="1"/>
      </bottom>
      <diagonal/>
    </border>
    <border>
      <left style="medium">
        <color auto="1"/>
      </left>
      <right style="medium">
        <color rgb="FFFF0000"/>
      </right>
      <top style="medium">
        <color auto="1"/>
      </top>
      <bottom style="medium">
        <color auto="1"/>
      </bottom>
      <diagonal/>
    </border>
    <border>
      <left style="medium">
        <color rgb="FFFF0000"/>
      </left>
      <right style="hair">
        <color auto="1"/>
      </right>
      <top style="medium">
        <color auto="1"/>
      </top>
      <bottom style="medium">
        <color auto="1"/>
      </bottom>
      <diagonal/>
    </border>
    <border>
      <left style="hair">
        <color auto="1"/>
      </left>
      <right style="medium">
        <color rgb="FFFF0000"/>
      </right>
      <top style="medium">
        <color auto="1"/>
      </top>
      <bottom style="medium">
        <color auto="1"/>
      </bottom>
      <diagonal/>
    </border>
    <border>
      <left style="medium">
        <color rgb="FFFF0000"/>
      </left>
      <right style="thin">
        <color auto="1"/>
      </right>
      <top style="medium">
        <color auto="1"/>
      </top>
      <bottom style="medium">
        <color auto="1"/>
      </bottom>
      <diagonal/>
    </border>
    <border>
      <left style="thin">
        <color auto="1"/>
      </left>
      <right style="medium">
        <color rgb="FFFF0000"/>
      </right>
      <top style="medium">
        <color auto="1"/>
      </top>
      <bottom style="medium">
        <color auto="1"/>
      </bottom>
      <diagonal/>
    </border>
    <border>
      <left style="medium">
        <color rgb="FFFF0000"/>
      </left>
      <right style="medium">
        <color auto="1"/>
      </right>
      <top style="medium">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medium">
        <color auto="1"/>
      </right>
      <top/>
      <bottom style="thin">
        <color auto="1"/>
      </bottom>
      <diagonal/>
    </border>
    <border>
      <left/>
      <right style="medium">
        <color rgb="FF000000"/>
      </right>
      <top/>
      <bottom style="medium">
        <color auto="1"/>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style="medium">
        <color rgb="FF000000"/>
      </right>
      <top/>
      <bottom/>
      <diagonal/>
    </border>
    <border>
      <left style="thin">
        <color indexed="64"/>
      </left>
      <right style="double">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hair">
        <color auto="1"/>
      </left>
      <right/>
      <top style="hair">
        <color auto="1"/>
      </top>
      <bottom style="hair">
        <color auto="1"/>
      </bottom>
      <diagonal/>
    </border>
    <border>
      <left style="medium">
        <color indexed="10"/>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thick">
        <color auto="1"/>
      </left>
      <right style="thick">
        <color auto="1"/>
      </right>
      <top/>
      <bottom/>
      <diagonal/>
    </border>
    <border>
      <left style="thick">
        <color auto="1"/>
      </left>
      <right style="thin">
        <color auto="1"/>
      </right>
      <top/>
      <bottom/>
      <diagonal/>
    </border>
    <border>
      <left style="thin">
        <color auto="1"/>
      </left>
      <right style="thick">
        <color auto="1"/>
      </right>
      <top/>
      <bottom/>
      <diagonal/>
    </border>
    <border>
      <left style="medium">
        <color auto="1"/>
      </left>
      <right style="medium">
        <color auto="1"/>
      </right>
      <top style="thin">
        <color auto="1"/>
      </top>
      <bottom/>
      <diagonal/>
    </border>
    <border>
      <left style="thin">
        <color auto="1"/>
      </left>
      <right style="medium">
        <color indexed="10"/>
      </right>
      <top style="thin">
        <color auto="1"/>
      </top>
      <bottom/>
      <diagonal/>
    </border>
    <border>
      <left style="thin">
        <color auto="1"/>
      </left>
      <right style="medium">
        <color auto="1"/>
      </right>
      <top style="thin">
        <color auto="1"/>
      </top>
      <bottom/>
      <diagonal/>
    </border>
    <border>
      <left style="medium">
        <color indexed="10"/>
      </left>
      <right style="thin">
        <color auto="1"/>
      </right>
      <top style="thin">
        <color auto="1"/>
      </top>
      <bottom/>
      <diagonal/>
    </border>
    <border>
      <left style="medium">
        <color indexed="10"/>
      </left>
      <right style="medium">
        <color auto="1"/>
      </right>
      <top style="thin">
        <color auto="1"/>
      </top>
      <bottom/>
      <diagonal/>
    </border>
    <border>
      <left style="medium">
        <color indexed="64"/>
      </left>
      <right style="thin">
        <color indexed="64"/>
      </right>
      <top style="thin">
        <color indexed="64"/>
      </top>
      <bottom/>
      <diagonal/>
    </border>
    <border>
      <left style="thin">
        <color indexed="0"/>
      </left>
      <right style="thin">
        <color indexed="0"/>
      </right>
      <top style="thin">
        <color indexed="0"/>
      </top>
      <bottom style="thin">
        <color indexed="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double">
        <color indexed="64"/>
      </left>
      <right/>
      <top/>
      <bottom style="thin">
        <color indexed="64"/>
      </bottom>
      <diagonal/>
    </border>
    <border>
      <left style="medium">
        <color auto="1"/>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medium">
        <color indexed="10"/>
      </left>
      <right style="medium">
        <color auto="1"/>
      </right>
      <top style="thin">
        <color auto="1"/>
      </top>
      <bottom style="double">
        <color auto="1"/>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10"/>
      </left>
      <right style="medium">
        <color auto="1"/>
      </right>
      <top style="thin">
        <color auto="1"/>
      </top>
      <bottom style="thin">
        <color auto="1"/>
      </bottom>
      <diagonal/>
    </border>
    <border>
      <left style="double">
        <color indexed="64"/>
      </left>
      <right/>
      <top style="thin">
        <color indexed="64"/>
      </top>
      <bottom style="thin">
        <color indexed="64"/>
      </bottom>
      <diagonal/>
    </border>
    <border>
      <left style="medium">
        <color auto="1"/>
      </left>
      <right/>
      <top style="thin">
        <color auto="1"/>
      </top>
      <bottom style="double">
        <color auto="1"/>
      </bottom>
      <diagonal/>
    </border>
    <border>
      <left style="double">
        <color indexed="64"/>
      </left>
      <right style="double">
        <color indexed="64"/>
      </right>
      <top style="thin">
        <color indexed="64"/>
      </top>
      <bottom style="thin">
        <color indexed="64"/>
      </bottom>
      <diagonal/>
    </border>
    <border>
      <left style="double">
        <color auto="1"/>
      </left>
      <right style="medium">
        <color auto="1"/>
      </right>
      <top style="thin">
        <color auto="1"/>
      </top>
      <bottom style="double">
        <color auto="1"/>
      </bottom>
      <diagonal/>
    </border>
    <border>
      <left style="double">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style="medium">
        <color indexed="10"/>
      </left>
      <right style="medium">
        <color rgb="FFFF0000"/>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double">
        <color auto="1"/>
      </left>
      <right style="medium">
        <color auto="1"/>
      </right>
      <top/>
      <bottom style="thin">
        <color auto="1"/>
      </bottom>
      <diagonal/>
    </border>
    <border>
      <left style="double">
        <color indexed="64"/>
      </left>
      <right style="medium">
        <color indexed="64"/>
      </right>
      <top style="thin">
        <color indexed="64"/>
      </top>
      <bottom style="thin">
        <color indexed="64"/>
      </bottom>
      <diagonal/>
    </border>
    <border>
      <left style="medium">
        <color auto="1"/>
      </left>
      <right style="double">
        <color auto="1"/>
      </right>
      <top style="thin">
        <color auto="1"/>
      </top>
      <bottom style="thin">
        <color auto="1"/>
      </bottom>
      <diagonal/>
    </border>
    <border>
      <left style="double">
        <color auto="1"/>
      </left>
      <right/>
      <top style="thin">
        <color auto="1"/>
      </top>
      <bottom style="double">
        <color auto="1"/>
      </bottom>
      <diagonal/>
    </border>
    <border>
      <left style="medium">
        <color indexed="10"/>
      </left>
      <right style="thin">
        <color auto="1"/>
      </right>
      <top style="thin">
        <color auto="1"/>
      </top>
      <bottom style="thin">
        <color indexed="64"/>
      </bottom>
      <diagonal/>
    </border>
    <border>
      <left style="thin">
        <color auto="1"/>
      </left>
      <right style="medium">
        <color indexed="10"/>
      </right>
      <top style="thin">
        <color auto="1"/>
      </top>
      <bottom style="thin">
        <color auto="1"/>
      </bottom>
      <diagonal/>
    </border>
    <border>
      <left/>
      <right/>
      <top style="thin">
        <color auto="1"/>
      </top>
      <bottom style="double">
        <color auto="1"/>
      </bottom>
      <diagonal/>
    </border>
    <border>
      <left style="thin">
        <color auto="1"/>
      </left>
      <right style="medium">
        <color indexed="10"/>
      </right>
      <top style="thin">
        <color auto="1"/>
      </top>
      <bottom style="double">
        <color auto="1"/>
      </bottom>
      <diagonal/>
    </border>
    <border>
      <left style="medium">
        <color indexed="10"/>
      </left>
      <right style="thin">
        <color auto="1"/>
      </right>
      <top style="thin">
        <color auto="1"/>
      </top>
      <bottom style="double">
        <color auto="1"/>
      </bottom>
      <diagonal/>
    </border>
    <border>
      <left style="double">
        <color auto="1"/>
      </left>
      <right/>
      <top style="thin">
        <color auto="1"/>
      </top>
      <bottom style="medium">
        <color auto="1"/>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medium">
        <color auto="1"/>
      </bottom>
      <diagonal/>
    </border>
    <border>
      <left style="double">
        <color auto="1"/>
      </left>
      <right style="double">
        <color auto="1"/>
      </right>
      <top/>
      <bottom style="thin">
        <color auto="1"/>
      </bottom>
      <diagonal/>
    </border>
    <border>
      <left style="medium">
        <color indexed="10"/>
      </left>
      <right style="medium">
        <color indexed="10"/>
      </right>
      <top style="thin">
        <color auto="1"/>
      </top>
      <bottom style="thin">
        <color auto="1"/>
      </bottom>
      <diagonal/>
    </border>
    <border>
      <left style="double">
        <color auto="1"/>
      </left>
      <right style="double">
        <color auto="1"/>
      </right>
      <top style="thin">
        <color auto="1"/>
      </top>
      <bottom style="double">
        <color auto="1"/>
      </bottom>
      <diagonal/>
    </border>
    <border>
      <left/>
      <right style="medium">
        <color auto="1"/>
      </right>
      <top style="thin">
        <color auto="1"/>
      </top>
      <bottom style="double">
        <color auto="1"/>
      </bottom>
      <diagonal/>
    </border>
    <border>
      <left style="double">
        <color auto="1"/>
      </left>
      <right style="double">
        <color auto="1"/>
      </right>
      <top style="thin">
        <color auto="1"/>
      </top>
      <bottom style="medium">
        <color auto="1"/>
      </bottom>
      <diagonal/>
    </border>
    <border>
      <left style="medium">
        <color indexed="10"/>
      </left>
      <right style="thin">
        <color auto="1"/>
      </right>
      <top style="thin">
        <color auto="1"/>
      </top>
      <bottom/>
      <diagonal/>
    </border>
    <border>
      <left style="medium">
        <color indexed="64"/>
      </left>
      <right style="thin">
        <color indexed="64"/>
      </right>
      <top style="thin">
        <color indexed="64"/>
      </top>
      <bottom style="thin">
        <color indexed="64"/>
      </bottom>
      <diagonal/>
    </border>
    <border>
      <left/>
      <right style="double">
        <color auto="1"/>
      </right>
      <top style="thin">
        <color auto="1"/>
      </top>
      <bottom style="medium">
        <color auto="1"/>
      </bottom>
      <diagonal/>
    </border>
    <border>
      <left style="medium">
        <color indexed="64"/>
      </left>
      <right style="double">
        <color indexed="64"/>
      </right>
      <top style="thin">
        <color indexed="64"/>
      </top>
      <bottom style="thin">
        <color indexed="64"/>
      </bottom>
      <diagonal/>
    </border>
    <border>
      <left/>
      <right style="double">
        <color auto="1"/>
      </right>
      <top style="thin">
        <color auto="1"/>
      </top>
      <bottom style="double">
        <color auto="1"/>
      </bottom>
      <diagonal/>
    </border>
    <border>
      <left style="medium">
        <color indexed="10"/>
      </left>
      <right style="medium">
        <color auto="1"/>
      </right>
      <top style="thin">
        <color auto="1"/>
      </top>
      <bottom/>
      <diagonal/>
    </border>
    <border>
      <left style="thick">
        <color auto="1"/>
      </left>
      <right style="medium">
        <color auto="1"/>
      </right>
      <top style="thin">
        <color auto="1"/>
      </top>
      <bottom style="thin">
        <color auto="1"/>
      </bottom>
      <diagonal/>
    </border>
    <border>
      <left style="medium">
        <color indexed="64"/>
      </left>
      <right style="double">
        <color indexed="64"/>
      </right>
      <top style="thin">
        <color indexed="64"/>
      </top>
      <bottom/>
      <diagonal/>
    </border>
    <border>
      <left style="medium">
        <color indexed="10"/>
      </left>
      <right/>
      <top style="thin">
        <color auto="1"/>
      </top>
      <bottom style="thin">
        <color auto="1"/>
      </bottom>
      <diagonal/>
    </border>
    <border>
      <left style="medium">
        <color indexed="64"/>
      </left>
      <right style="thin">
        <color indexed="64"/>
      </right>
      <top style="thin">
        <color indexed="64"/>
      </top>
      <bottom/>
      <diagonal/>
    </border>
    <border>
      <left style="medium">
        <color auto="1"/>
      </left>
      <right style="double">
        <color auto="1"/>
      </right>
      <top style="thin">
        <color auto="1"/>
      </top>
      <bottom/>
      <diagonal/>
    </border>
    <border>
      <left style="medium">
        <color auto="1"/>
      </left>
      <right style="double">
        <color auto="1"/>
      </right>
      <top style="thin">
        <color auto="1"/>
      </top>
      <bottom style="medium">
        <color auto="1"/>
      </bottom>
      <diagonal/>
    </border>
    <border>
      <left style="double">
        <color auto="1"/>
      </left>
      <right style="medium">
        <color auto="1"/>
      </right>
      <top style="thin">
        <color auto="1"/>
      </top>
      <bottom style="medium">
        <color auto="1"/>
      </bottom>
      <diagonal/>
    </border>
    <border>
      <left style="medium">
        <color indexed="10"/>
      </left>
      <right style="medium">
        <color rgb="FFFF0000"/>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style="medium">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medium">
        <color auto="1"/>
      </left>
      <right style="thick">
        <color auto="1"/>
      </right>
      <top style="thin">
        <color auto="1"/>
      </top>
      <bottom style="thin">
        <color auto="1"/>
      </bottom>
      <diagonal/>
    </border>
    <border>
      <left style="thick">
        <color auto="1"/>
      </left>
      <right style="thick">
        <color auto="1"/>
      </right>
      <top style="thin">
        <color auto="1"/>
      </top>
      <bottom style="double">
        <color auto="1"/>
      </bottom>
      <diagonal/>
    </border>
    <border>
      <left style="thick">
        <color auto="1"/>
      </left>
      <right style="thin">
        <color auto="1"/>
      </right>
      <top style="thin">
        <color auto="1"/>
      </top>
      <bottom style="double">
        <color auto="1"/>
      </bottom>
      <diagonal/>
    </border>
    <border>
      <left style="thin">
        <color auto="1"/>
      </left>
      <right style="thick">
        <color auto="1"/>
      </right>
      <top style="thin">
        <color auto="1"/>
      </top>
      <bottom style="double">
        <color auto="1"/>
      </bottom>
      <diagonal/>
    </border>
    <border>
      <left style="thin">
        <color auto="1"/>
      </left>
      <right style="medium">
        <color indexed="8"/>
      </right>
      <top style="thin">
        <color indexed="8"/>
      </top>
      <bottom style="thin">
        <color indexed="8"/>
      </bottom>
      <diagonal/>
    </border>
    <border>
      <left/>
      <right/>
      <top style="thin">
        <color indexed="8"/>
      </top>
      <bottom style="thin">
        <color indexed="8"/>
      </bottom>
      <diagonal/>
    </border>
    <border>
      <left/>
      <right style="medium">
        <color auto="1"/>
      </right>
      <top style="thin">
        <color indexed="8"/>
      </top>
      <bottom style="thin">
        <color indexed="8"/>
      </bottom>
      <diagonal/>
    </border>
    <border>
      <left style="medium">
        <color auto="1"/>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auto="1"/>
      </top>
      <bottom style="thin">
        <color indexed="0"/>
      </bottom>
      <diagonal/>
    </border>
    <border>
      <left style="thin">
        <color indexed="0"/>
      </left>
      <right style="thin">
        <color indexed="0"/>
      </right>
      <top style="thin">
        <color indexed="0"/>
      </top>
      <bottom style="thin">
        <color auto="1"/>
      </bottom>
      <diagonal/>
    </border>
    <border>
      <left style="thin">
        <color indexed="0"/>
      </left>
      <right style="thin">
        <color indexed="0"/>
      </right>
      <top style="thin">
        <color indexed="0"/>
      </top>
      <bottom style="thin">
        <color indexed="0"/>
      </bottom>
      <diagonal/>
    </border>
    <border>
      <left style="thin">
        <color indexed="0"/>
      </left>
      <right style="medium">
        <color indexed="0"/>
      </right>
      <top style="thin">
        <color indexed="0"/>
      </top>
      <bottom style="thin">
        <color indexed="0"/>
      </bottom>
      <diagonal/>
    </border>
    <border>
      <left style="thin">
        <color indexed="0"/>
      </left>
      <right style="medium">
        <color auto="1"/>
      </right>
      <top style="thin">
        <color indexed="0"/>
      </top>
      <bottom style="thin">
        <color indexed="0"/>
      </bottom>
      <diagonal/>
    </border>
    <border>
      <left style="thin">
        <color indexed="0"/>
      </left>
      <right style="thin">
        <color indexed="0"/>
      </right>
      <top/>
      <bottom style="thin">
        <color indexed="0"/>
      </bottom>
      <diagonal/>
    </border>
    <border>
      <left style="thin">
        <color indexed="0"/>
      </left>
      <right style="medium">
        <color indexed="0"/>
      </right>
      <top/>
      <bottom style="thin">
        <color indexed="0"/>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thin">
        <color auto="1"/>
      </top>
      <bottom style="medium">
        <color auto="1"/>
      </bottom>
      <diagonal/>
    </border>
    <border>
      <left style="medium">
        <color rgb="FFFF0000"/>
      </left>
      <right style="thin">
        <color auto="1"/>
      </right>
      <top style="thin">
        <color auto="1"/>
      </top>
      <bottom style="medium">
        <color auto="1"/>
      </bottom>
      <diagonal/>
    </border>
    <border>
      <left style="thin">
        <color auto="1"/>
      </left>
      <right style="medium">
        <color rgb="FFFF0000"/>
      </right>
      <top style="thin">
        <color auto="1"/>
      </top>
      <bottom style="medium">
        <color auto="1"/>
      </bottom>
      <diagonal/>
    </border>
    <border>
      <left/>
      <right/>
      <top style="thin">
        <color auto="1"/>
      </top>
      <bottom style="medium">
        <color auto="1"/>
      </bottom>
      <diagonal/>
    </border>
  </borders>
  <cellStyleXfs count="435">
    <xf numFmtId="0" fontId="0" fillId="0" borderId="0"/>
    <xf numFmtId="9" fontId="1" fillId="0" borderId="0" applyFont="0" applyFill="0" applyBorder="0" applyAlignment="0" applyProtection="0"/>
    <xf numFmtId="0" fontId="3" fillId="0" borderId="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11"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43" fontId="11" fillId="0" borderId="0" applyFont="0" applyFill="0" applyBorder="0" applyAlignment="0" applyProtection="0"/>
    <xf numFmtId="43" fontId="11" fillId="0" borderId="0" applyFont="0" applyFill="0" applyBorder="0" applyAlignment="0" applyProtection="0"/>
    <xf numFmtId="0"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55" fillId="0" borderId="0"/>
    <xf numFmtId="0" fontId="55" fillId="0" borderId="0"/>
    <xf numFmtId="0" fontId="3" fillId="0" borderId="0"/>
    <xf numFmtId="0" fontId="3" fillId="0" borderId="0">
      <alignment vertical="top"/>
    </xf>
    <xf numFmtId="43" fontId="1" fillId="0" borderId="0" applyFont="0" applyFill="0" applyBorder="0" applyAlignment="0" applyProtection="0"/>
    <xf numFmtId="0" fontId="55" fillId="0" borderId="0"/>
    <xf numFmtId="164" fontId="1"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3" fillId="0" borderId="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cellStyleXfs>
  <cellXfs count="4671">
    <xf numFmtId="0" fontId="0" fillId="0" borderId="0" xfId="0"/>
    <xf numFmtId="0" fontId="4" fillId="0" borderId="0" xfId="2" applyFont="1" applyProtection="1">
      <protection locked="0"/>
    </xf>
    <xf numFmtId="0" fontId="4" fillId="0" borderId="1" xfId="2" applyFont="1" applyBorder="1" applyProtection="1">
      <protection locked="0"/>
    </xf>
    <xf numFmtId="0" fontId="4" fillId="0" borderId="0" xfId="2" applyFont="1" applyAlignment="1" applyProtection="1">
      <alignment horizontal="center"/>
      <protection locked="0"/>
    </xf>
    <xf numFmtId="0" fontId="5" fillId="0" borderId="0" xfId="2" applyFont="1" applyProtection="1">
      <protection locked="0"/>
    </xf>
    <xf numFmtId="0" fontId="5" fillId="0" borderId="0" xfId="2" applyFont="1" applyAlignment="1" applyProtection="1">
      <alignment horizontal="center"/>
      <protection locked="0"/>
    </xf>
    <xf numFmtId="0" fontId="5" fillId="0" borderId="1" xfId="2" applyFont="1" applyBorder="1" applyAlignment="1" applyProtection="1">
      <alignment vertical="center"/>
      <protection locked="0"/>
    </xf>
    <xf numFmtId="0" fontId="5" fillId="0" borderId="0" xfId="2" applyFont="1" applyAlignment="1" applyProtection="1">
      <alignment vertical="center"/>
      <protection locked="0"/>
    </xf>
    <xf numFmtId="0" fontId="5" fillId="0" borderId="0" xfId="2" applyFont="1" applyAlignment="1" applyProtection="1">
      <alignment horizontal="center" vertical="center"/>
      <protection locked="0"/>
    </xf>
    <xf numFmtId="0" fontId="6" fillId="0" borderId="2" xfId="2" applyFont="1" applyBorder="1" applyAlignment="1" applyProtection="1">
      <alignment horizontal="center" vertical="center"/>
      <protection locked="0"/>
    </xf>
    <xf numFmtId="0" fontId="6" fillId="0" borderId="0" xfId="2" applyFont="1" applyAlignment="1" applyProtection="1">
      <alignment horizontal="center" vertical="center"/>
      <protection locked="0"/>
    </xf>
    <xf numFmtId="0" fontId="6" fillId="0" borderId="1" xfId="2" applyFont="1" applyBorder="1" applyAlignment="1" applyProtection="1">
      <alignment vertical="center"/>
      <protection locked="0"/>
    </xf>
    <xf numFmtId="0" fontId="6" fillId="0" borderId="0" xfId="2" applyFont="1" applyAlignment="1" applyProtection="1">
      <alignment vertical="center"/>
      <protection locked="0"/>
    </xf>
    <xf numFmtId="0" fontId="7" fillId="2" borderId="4" xfId="2" applyFont="1" applyFill="1" applyBorder="1" applyAlignment="1" applyProtection="1">
      <alignment horizontal="left" vertical="center"/>
      <protection locked="0"/>
    </xf>
    <xf numFmtId="0" fontId="7" fillId="2" borderId="6" xfId="2" applyFont="1" applyFill="1" applyBorder="1" applyAlignment="1" applyProtection="1">
      <alignment horizontal="center" vertical="center"/>
      <protection locked="0"/>
    </xf>
    <xf numFmtId="0" fontId="8" fillId="0" borderId="0" xfId="2" applyFont="1" applyAlignment="1" applyProtection="1">
      <alignment vertical="center"/>
      <protection locked="0"/>
    </xf>
    <xf numFmtId="0" fontId="10" fillId="0" borderId="0" xfId="2" applyFont="1" applyProtection="1">
      <protection locked="0"/>
    </xf>
    <xf numFmtId="0" fontId="9" fillId="2" borderId="12" xfId="0" applyFont="1" applyFill="1" applyBorder="1" applyAlignment="1" applyProtection="1">
      <alignment horizontal="center" wrapText="1"/>
      <protection locked="0"/>
    </xf>
    <xf numFmtId="0" fontId="9" fillId="5" borderId="13" xfId="0" applyFont="1" applyFill="1" applyBorder="1" applyAlignment="1" applyProtection="1">
      <alignment horizontal="center" wrapText="1"/>
      <protection locked="0"/>
    </xf>
    <xf numFmtId="0" fontId="9" fillId="2" borderId="14" xfId="0" applyFont="1" applyFill="1" applyBorder="1" applyAlignment="1" applyProtection="1">
      <alignment horizontal="center" wrapText="1"/>
      <protection locked="0"/>
    </xf>
    <xf numFmtId="0" fontId="9" fillId="3" borderId="15" xfId="0" applyFont="1" applyFill="1" applyBorder="1" applyAlignment="1" applyProtection="1">
      <alignment horizontal="center" wrapText="1"/>
      <protection locked="0"/>
    </xf>
    <xf numFmtId="0" fontId="9" fillId="6" borderId="16" xfId="2" applyFont="1" applyFill="1" applyBorder="1" applyAlignment="1" applyProtection="1">
      <alignment horizontal="left" vertical="center"/>
      <protection locked="0"/>
    </xf>
    <xf numFmtId="0" fontId="12" fillId="6" borderId="17" xfId="2" applyFont="1" applyFill="1" applyBorder="1" applyAlignment="1" applyProtection="1">
      <alignment horizontal="center" vertical="center"/>
      <protection locked="0"/>
    </xf>
    <xf numFmtId="0" fontId="12" fillId="6" borderId="18" xfId="2" applyFont="1" applyFill="1" applyBorder="1" applyAlignment="1" applyProtection="1">
      <alignment horizontal="center" vertical="center"/>
      <protection locked="0"/>
    </xf>
    <xf numFmtId="0" fontId="13" fillId="0" borderId="0" xfId="2" applyFont="1" applyAlignment="1" applyProtection="1">
      <alignment vertical="center"/>
      <protection locked="0"/>
    </xf>
    <xf numFmtId="0" fontId="12" fillId="0" borderId="0" xfId="2" applyFont="1" applyAlignment="1" applyProtection="1">
      <alignment vertical="center"/>
      <protection locked="0"/>
    </xf>
    <xf numFmtId="0" fontId="14" fillId="0" borderId="0" xfId="2" applyFont="1" applyAlignment="1" applyProtection="1">
      <alignment vertical="center"/>
      <protection locked="0"/>
    </xf>
    <xf numFmtId="0" fontId="12" fillId="0" borderId="19" xfId="2" applyFont="1" applyBorder="1" applyAlignment="1" applyProtection="1">
      <alignment horizontal="left" vertical="center"/>
      <protection locked="0"/>
    </xf>
    <xf numFmtId="0" fontId="15" fillId="0" borderId="0" xfId="2" applyFont="1" applyAlignment="1" applyProtection="1">
      <alignment vertical="center"/>
      <protection locked="0"/>
    </xf>
    <xf numFmtId="0" fontId="17" fillId="0" borderId="0" xfId="2" applyFont="1" applyAlignment="1" applyProtection="1">
      <alignment vertical="center"/>
      <protection locked="0"/>
    </xf>
    <xf numFmtId="0" fontId="17" fillId="0" borderId="0" xfId="2" applyFont="1" applyAlignment="1" applyProtection="1">
      <alignment horizontal="center" vertical="center"/>
      <protection locked="0"/>
    </xf>
    <xf numFmtId="0" fontId="17" fillId="0" borderId="17" xfId="2" applyFont="1" applyBorder="1" applyAlignment="1" applyProtection="1">
      <alignment horizontal="center" vertical="center"/>
      <protection locked="0"/>
    </xf>
    <xf numFmtId="0" fontId="3" fillId="7" borderId="0" xfId="2" applyFill="1" applyProtection="1">
      <protection locked="0"/>
    </xf>
    <xf numFmtId="0" fontId="17" fillId="0" borderId="0" xfId="2" applyFont="1" applyAlignment="1" applyProtection="1">
      <alignment horizontal="center"/>
      <protection locked="0"/>
    </xf>
    <xf numFmtId="0" fontId="17" fillId="0" borderId="0" xfId="2" applyFont="1" applyProtection="1">
      <protection locked="0"/>
    </xf>
    <xf numFmtId="0" fontId="17" fillId="0" borderId="0" xfId="2" applyFont="1" applyAlignment="1" applyProtection="1">
      <alignment horizontal="left"/>
      <protection locked="0"/>
    </xf>
    <xf numFmtId="0" fontId="4" fillId="0" borderId="1" xfId="2" applyFont="1" applyBorder="1" applyAlignment="1" applyProtection="1">
      <alignment horizontal="left" wrapText="1"/>
      <protection locked="0"/>
    </xf>
    <xf numFmtId="0" fontId="4" fillId="0" borderId="0" xfId="2" applyFont="1" applyAlignment="1" applyProtection="1">
      <alignment horizontal="left"/>
      <protection locked="0"/>
    </xf>
    <xf numFmtId="0" fontId="19" fillId="0" borderId="0" xfId="2" applyFont="1" applyAlignment="1" applyProtection="1">
      <alignment vertical="center"/>
      <protection locked="0"/>
    </xf>
    <xf numFmtId="0" fontId="20" fillId="0" borderId="0" xfId="2" applyFont="1" applyAlignment="1" applyProtection="1">
      <alignment vertical="center"/>
      <protection locked="0"/>
    </xf>
    <xf numFmtId="0" fontId="22" fillId="0" borderId="0" xfId="2" applyFont="1" applyAlignment="1" applyProtection="1">
      <alignment vertical="center"/>
      <protection locked="0"/>
    </xf>
    <xf numFmtId="43" fontId="13" fillId="0" borderId="0" xfId="2" applyNumberFormat="1" applyFont="1" applyAlignment="1" applyProtection="1">
      <alignment vertical="center"/>
      <protection locked="0"/>
    </xf>
    <xf numFmtId="43" fontId="13" fillId="0" borderId="0" xfId="3" applyFont="1" applyFill="1" applyBorder="1" applyAlignment="1" applyProtection="1">
      <alignment vertical="center"/>
      <protection locked="0"/>
    </xf>
    <xf numFmtId="43" fontId="12" fillId="0" borderId="0" xfId="2" applyNumberFormat="1" applyFont="1" applyAlignment="1" applyProtection="1">
      <alignment vertical="center"/>
      <protection locked="0"/>
    </xf>
    <xf numFmtId="0" fontId="17" fillId="0" borderId="1" xfId="2" applyFont="1" applyBorder="1" applyAlignment="1" applyProtection="1">
      <alignment vertical="center" wrapText="1"/>
      <protection locked="0"/>
    </xf>
    <xf numFmtId="43" fontId="4" fillId="0" borderId="0" xfId="3" applyFont="1" applyFill="1" applyBorder="1" applyAlignment="1" applyProtection="1">
      <alignment vertical="center"/>
      <protection locked="0"/>
    </xf>
    <xf numFmtId="43" fontId="17" fillId="7" borderId="0" xfId="3" applyFont="1" applyFill="1" applyBorder="1" applyAlignment="1" applyProtection="1">
      <alignment vertical="center"/>
      <protection locked="0"/>
    </xf>
    <xf numFmtId="43" fontId="22" fillId="0" borderId="0" xfId="2" applyNumberFormat="1" applyFont="1" applyAlignment="1" applyProtection="1">
      <alignment vertical="center"/>
      <protection locked="0"/>
    </xf>
    <xf numFmtId="43" fontId="17" fillId="0" borderId="49" xfId="3" applyFont="1" applyBorder="1" applyProtection="1">
      <protection locked="0"/>
    </xf>
    <xf numFmtId="43" fontId="17" fillId="0" borderId="0" xfId="3" applyFont="1" applyBorder="1" applyProtection="1">
      <protection locked="0"/>
    </xf>
    <xf numFmtId="43" fontId="12" fillId="0" borderId="0" xfId="3" applyFont="1" applyFill="1" applyBorder="1" applyAlignment="1" applyProtection="1">
      <alignment vertical="center"/>
      <protection locked="0"/>
    </xf>
    <xf numFmtId="0" fontId="17" fillId="0" borderId="0" xfId="2" applyFont="1" applyAlignment="1" applyProtection="1">
      <alignment wrapText="1"/>
      <protection locked="0"/>
    </xf>
    <xf numFmtId="43" fontId="17" fillId="0" borderId="0" xfId="3" applyFont="1" applyProtection="1">
      <protection locked="0"/>
    </xf>
    <xf numFmtId="0" fontId="17" fillId="0" borderId="49" xfId="2" applyFont="1" applyBorder="1" applyProtection="1">
      <protection locked="0"/>
    </xf>
    <xf numFmtId="0" fontId="17" fillId="7" borderId="0" xfId="2" applyFont="1" applyFill="1" applyProtection="1">
      <protection locked="0"/>
    </xf>
    <xf numFmtId="43" fontId="17" fillId="0" borderId="0" xfId="3" applyFont="1" applyFill="1" applyBorder="1" applyProtection="1">
      <protection locked="0"/>
    </xf>
    <xf numFmtId="0" fontId="3" fillId="0" borderId="0" xfId="2" applyAlignment="1" applyProtection="1">
      <alignment horizontal="left"/>
      <protection locked="0"/>
    </xf>
    <xf numFmtId="0" fontId="24" fillId="0" borderId="0" xfId="2" applyFont="1" applyAlignment="1" applyProtection="1">
      <alignment horizontal="left"/>
      <protection locked="0"/>
    </xf>
    <xf numFmtId="0" fontId="7" fillId="2" borderId="55" xfId="2" applyFont="1" applyFill="1" applyBorder="1" applyAlignment="1" applyProtection="1">
      <alignment horizontal="left" vertical="center" wrapText="1"/>
      <protection locked="0"/>
    </xf>
    <xf numFmtId="0" fontId="4" fillId="0" borderId="0" xfId="2" applyFont="1" applyAlignment="1" applyProtection="1">
      <alignment vertical="center"/>
      <protection locked="0"/>
    </xf>
    <xf numFmtId="0" fontId="4" fillId="2" borderId="57" xfId="2" applyFont="1" applyFill="1" applyBorder="1" applyAlignment="1" applyProtection="1">
      <alignment horizontal="center"/>
      <protection locked="0"/>
    </xf>
    <xf numFmtId="0" fontId="4" fillId="2" borderId="58" xfId="2" applyFont="1" applyFill="1" applyBorder="1" applyAlignment="1" applyProtection="1">
      <alignment horizontal="center"/>
      <protection locked="0"/>
    </xf>
    <xf numFmtId="0" fontId="9" fillId="0" borderId="0" xfId="2" applyFont="1" applyAlignment="1" applyProtection="1">
      <alignment horizontal="center" wrapText="1"/>
      <protection locked="0"/>
    </xf>
    <xf numFmtId="0" fontId="9" fillId="11" borderId="61" xfId="2" applyFont="1" applyFill="1" applyBorder="1" applyAlignment="1" applyProtection="1">
      <alignment horizontal="center" wrapText="1"/>
      <protection locked="0"/>
    </xf>
    <xf numFmtId="0" fontId="9" fillId="0" borderId="0" xfId="2" applyFont="1" applyAlignment="1" applyProtection="1">
      <alignment horizontal="center"/>
      <protection locked="0"/>
    </xf>
    <xf numFmtId="0" fontId="12" fillId="0" borderId="0" xfId="2" applyFont="1" applyProtection="1">
      <protection locked="0"/>
    </xf>
    <xf numFmtId="0" fontId="12" fillId="0" borderId="17" xfId="2" applyFont="1" applyBorder="1" applyProtection="1">
      <protection locked="0"/>
    </xf>
    <xf numFmtId="0" fontId="3" fillId="0" borderId="0" xfId="2" applyAlignment="1" applyProtection="1">
      <alignment wrapText="1"/>
      <protection locked="0"/>
    </xf>
    <xf numFmtId="0" fontId="3" fillId="0" borderId="0" xfId="2" applyProtection="1">
      <protection locked="0"/>
    </xf>
    <xf numFmtId="0" fontId="4" fillId="0" borderId="62" xfId="2" applyFont="1" applyBorder="1" applyProtection="1">
      <protection locked="0"/>
    </xf>
    <xf numFmtId="0" fontId="17" fillId="7" borderId="27" xfId="2" applyFont="1" applyFill="1" applyBorder="1" applyProtection="1">
      <protection locked="0"/>
    </xf>
    <xf numFmtId="0" fontId="6" fillId="0" borderId="0" xfId="2" applyFont="1" applyAlignment="1" applyProtection="1">
      <alignment horizontal="left" vertical="center"/>
      <protection locked="0"/>
    </xf>
    <xf numFmtId="0" fontId="15" fillId="0" borderId="0" xfId="2" applyFont="1" applyProtection="1">
      <protection locked="0"/>
    </xf>
    <xf numFmtId="0" fontId="4" fillId="2" borderId="4" xfId="2" applyFont="1" applyFill="1" applyBorder="1" applyAlignment="1" applyProtection="1">
      <alignment horizontal="left" vertical="center"/>
      <protection locked="0"/>
    </xf>
    <xf numFmtId="0" fontId="4" fillId="2" borderId="5" xfId="2" applyFont="1" applyFill="1" applyBorder="1" applyAlignment="1" applyProtection="1">
      <alignment horizontal="left" vertical="center"/>
      <protection locked="0"/>
    </xf>
    <xf numFmtId="0" fontId="8" fillId="0" borderId="0" xfId="2" applyFont="1" applyProtection="1">
      <protection locked="0"/>
    </xf>
    <xf numFmtId="0" fontId="4" fillId="5" borderId="67" xfId="0" applyFont="1" applyFill="1" applyBorder="1" applyAlignment="1" applyProtection="1">
      <alignment horizontal="center" wrapText="1"/>
      <protection locked="0"/>
    </xf>
    <xf numFmtId="0" fontId="4" fillId="2" borderId="68" xfId="0" applyFont="1" applyFill="1" applyBorder="1" applyAlignment="1" applyProtection="1">
      <alignment horizontal="center" wrapText="1"/>
      <protection locked="0"/>
    </xf>
    <xf numFmtId="0" fontId="4" fillId="2" borderId="13" xfId="0" applyFont="1" applyFill="1" applyBorder="1" applyAlignment="1" applyProtection="1">
      <alignment horizontal="center" wrapText="1"/>
      <protection locked="0"/>
    </xf>
    <xf numFmtId="0" fontId="4" fillId="5" borderId="13" xfId="0" applyFont="1" applyFill="1" applyBorder="1" applyAlignment="1" applyProtection="1">
      <alignment horizontal="center" wrapText="1"/>
      <protection locked="0"/>
    </xf>
    <xf numFmtId="0" fontId="4" fillId="3" borderId="15" xfId="0" applyFont="1" applyFill="1" applyBorder="1" applyAlignment="1" applyProtection="1">
      <alignment horizontal="center" wrapText="1"/>
      <protection locked="0"/>
    </xf>
    <xf numFmtId="0" fontId="17" fillId="0" borderId="0" xfId="0" applyFont="1" applyAlignment="1" applyProtection="1">
      <alignment vertical="center"/>
      <protection locked="0"/>
    </xf>
    <xf numFmtId="0" fontId="15" fillId="7" borderId="0" xfId="6" applyFont="1" applyFill="1" applyAlignment="1" applyProtection="1">
      <alignment vertical="center"/>
      <protection locked="0"/>
    </xf>
    <xf numFmtId="0" fontId="15" fillId="0" borderId="0" xfId="7" applyFont="1" applyAlignment="1" applyProtection="1">
      <alignment vertical="center"/>
      <protection locked="0"/>
    </xf>
    <xf numFmtId="43" fontId="15" fillId="0" borderId="0" xfId="3" applyFont="1" applyFill="1" applyBorder="1" applyAlignment="1" applyProtection="1">
      <alignment horizontal="right" vertical="center"/>
      <protection locked="0"/>
    </xf>
    <xf numFmtId="43" fontId="15" fillId="0" borderId="0" xfId="3" applyFont="1" applyFill="1" applyBorder="1" applyAlignment="1" applyProtection="1">
      <alignment vertical="center"/>
      <protection locked="0"/>
    </xf>
    <xf numFmtId="0" fontId="15" fillId="0" borderId="0" xfId="0" applyFont="1" applyAlignment="1" applyProtection="1">
      <alignment vertical="center"/>
      <protection locked="0"/>
    </xf>
    <xf numFmtId="0" fontId="17" fillId="9" borderId="0" xfId="0" applyFont="1" applyFill="1" applyAlignment="1" applyProtection="1">
      <alignment vertical="center"/>
      <protection locked="0"/>
    </xf>
    <xf numFmtId="0" fontId="4" fillId="0" borderId="16" xfId="2" applyFont="1" applyBorder="1" applyAlignment="1" applyProtection="1">
      <alignment vertical="center"/>
      <protection locked="0"/>
    </xf>
    <xf numFmtId="43" fontId="4" fillId="0" borderId="17" xfId="8" applyFont="1" applyFill="1" applyBorder="1" applyAlignment="1" applyProtection="1">
      <alignment vertical="center" wrapText="1"/>
      <protection locked="0"/>
    </xf>
    <xf numFmtId="43" fontId="4" fillId="0" borderId="17" xfId="8" applyFont="1" applyBorder="1" applyAlignment="1" applyProtection="1">
      <alignment vertical="center"/>
      <protection locked="0"/>
    </xf>
    <xf numFmtId="43" fontId="4" fillId="0" borderId="70" xfId="8" applyFont="1" applyBorder="1" applyAlignment="1" applyProtection="1">
      <alignment vertical="center"/>
      <protection locked="0"/>
    </xf>
    <xf numFmtId="0" fontId="4" fillId="7" borderId="72" xfId="2" applyFont="1" applyFill="1" applyBorder="1" applyAlignment="1" applyProtection="1">
      <alignment vertical="center"/>
      <protection locked="0"/>
    </xf>
    <xf numFmtId="0" fontId="4" fillId="7" borderId="73" xfId="2" applyFont="1" applyFill="1" applyBorder="1" applyAlignment="1" applyProtection="1">
      <alignment vertical="center"/>
      <protection locked="0"/>
    </xf>
    <xf numFmtId="0" fontId="28" fillId="0" borderId="74" xfId="0" applyFont="1" applyBorder="1" applyAlignment="1" applyProtection="1">
      <alignment vertical="center" wrapText="1"/>
      <protection locked="0"/>
    </xf>
    <xf numFmtId="0" fontId="12" fillId="0" borderId="1" xfId="2" applyFont="1" applyBorder="1" applyProtection="1">
      <protection locked="0"/>
    </xf>
    <xf numFmtId="0" fontId="12" fillId="7" borderId="0" xfId="2" applyFont="1" applyFill="1" applyProtection="1">
      <protection locked="0"/>
    </xf>
    <xf numFmtId="0" fontId="29" fillId="0" borderId="0" xfId="0" applyFont="1" applyProtection="1">
      <protection locked="0"/>
    </xf>
    <xf numFmtId="0" fontId="24" fillId="0" borderId="27" xfId="2" applyFont="1" applyBorder="1" applyAlignment="1" applyProtection="1">
      <alignment horizontal="center"/>
      <protection locked="0"/>
    </xf>
    <xf numFmtId="0" fontId="17" fillId="0" borderId="1" xfId="2" applyFont="1" applyBorder="1" applyProtection="1">
      <protection locked="0"/>
    </xf>
    <xf numFmtId="0" fontId="17" fillId="0" borderId="0" xfId="2" applyFont="1" applyAlignment="1" applyProtection="1">
      <alignment horizontal="right"/>
      <protection locked="0"/>
    </xf>
    <xf numFmtId="0" fontId="17" fillId="0" borderId="28" xfId="2" applyFont="1" applyBorder="1" applyAlignment="1" applyProtection="1">
      <alignment horizontal="center"/>
      <protection locked="0"/>
    </xf>
    <xf numFmtId="0" fontId="17" fillId="7" borderId="0" xfId="2" applyFont="1" applyFill="1" applyAlignment="1" applyProtection="1">
      <alignment horizontal="center"/>
      <protection locked="0"/>
    </xf>
    <xf numFmtId="0" fontId="5" fillId="0" borderId="0" xfId="2" applyFont="1" applyAlignment="1" applyProtection="1">
      <alignment horizontal="right"/>
      <protection locked="0"/>
    </xf>
    <xf numFmtId="0" fontId="17" fillId="0" borderId="0" xfId="2" applyFont="1" applyAlignment="1" applyProtection="1">
      <alignment horizontal="left" vertical="center"/>
      <protection locked="0"/>
    </xf>
    <xf numFmtId="0" fontId="26" fillId="0" borderId="2" xfId="2" applyFont="1" applyBorder="1" applyAlignment="1" applyProtection="1">
      <alignment horizontal="left" vertical="center"/>
      <protection locked="0"/>
    </xf>
    <xf numFmtId="0" fontId="15" fillId="0" borderId="0" xfId="2" applyFont="1" applyAlignment="1" applyProtection="1">
      <alignment horizontal="left" vertical="center"/>
      <protection locked="0"/>
    </xf>
    <xf numFmtId="0" fontId="6" fillId="0" borderId="2" xfId="2" applyFont="1" applyBorder="1" applyAlignment="1" applyProtection="1">
      <alignment horizontal="right" vertical="center"/>
      <protection locked="0"/>
    </xf>
    <xf numFmtId="0" fontId="9" fillId="3" borderId="75" xfId="0" applyFont="1" applyFill="1" applyBorder="1" applyAlignment="1" applyProtection="1">
      <alignment horizontal="center" wrapText="1"/>
      <protection locked="0"/>
    </xf>
    <xf numFmtId="0" fontId="9" fillId="4" borderId="1" xfId="2" applyFont="1" applyFill="1" applyBorder="1" applyProtection="1">
      <protection locked="0"/>
    </xf>
    <xf numFmtId="0" fontId="9" fillId="0" borderId="0" xfId="2" applyFont="1" applyProtection="1">
      <protection locked="0"/>
    </xf>
    <xf numFmtId="0" fontId="14" fillId="0" borderId="0" xfId="0" applyFont="1" applyAlignment="1" applyProtection="1">
      <alignment vertical="center"/>
      <protection locked="0"/>
    </xf>
    <xf numFmtId="43" fontId="14" fillId="0" borderId="0" xfId="8" applyFont="1" applyFill="1" applyBorder="1" applyAlignment="1" applyProtection="1">
      <alignment horizontal="center" vertical="center"/>
      <protection locked="0"/>
    </xf>
    <xf numFmtId="43" fontId="12" fillId="0" borderId="0" xfId="8" applyFont="1" applyFill="1" applyBorder="1" applyAlignment="1" applyProtection="1">
      <alignment horizontal="center" vertical="center"/>
      <protection locked="0"/>
    </xf>
    <xf numFmtId="0" fontId="13" fillId="0" borderId="0" xfId="0" applyFont="1" applyAlignment="1" applyProtection="1">
      <alignment vertical="center"/>
      <protection locked="0"/>
    </xf>
    <xf numFmtId="43" fontId="12" fillId="0" borderId="0" xfId="8" applyFont="1" applyFill="1" applyBorder="1" applyAlignment="1" applyProtection="1">
      <alignment horizontal="right" vertical="center"/>
      <protection locked="0"/>
    </xf>
    <xf numFmtId="0" fontId="9" fillId="0" borderId="0" xfId="2" applyFont="1" applyAlignment="1" applyProtection="1">
      <alignment vertical="center"/>
      <protection locked="0"/>
    </xf>
    <xf numFmtId="43" fontId="9" fillId="0" borderId="0" xfId="8" applyFont="1" applyFill="1" applyBorder="1" applyAlignment="1" applyProtection="1">
      <alignment horizontal="center" vertical="center"/>
      <protection locked="0"/>
    </xf>
    <xf numFmtId="0" fontId="9" fillId="9" borderId="0" xfId="2" applyFont="1" applyFill="1" applyAlignment="1" applyProtection="1">
      <alignment vertical="center"/>
      <protection locked="0"/>
    </xf>
    <xf numFmtId="43" fontId="9" fillId="9" borderId="0" xfId="8" applyFont="1" applyFill="1" applyBorder="1" applyAlignment="1" applyProtection="1">
      <alignment horizontal="center" vertical="center"/>
      <protection locked="0"/>
    </xf>
    <xf numFmtId="0" fontId="29" fillId="0" borderId="0" xfId="0" applyFont="1" applyAlignment="1" applyProtection="1">
      <alignment vertical="center"/>
      <protection locked="0"/>
    </xf>
    <xf numFmtId="0" fontId="12" fillId="0" borderId="1" xfId="2" applyFont="1" applyBorder="1" applyAlignment="1" applyProtection="1">
      <alignment vertical="center"/>
      <protection locked="0"/>
    </xf>
    <xf numFmtId="0" fontId="29" fillId="0" borderId="16" xfId="0" applyFont="1" applyBorder="1" applyAlignment="1" applyProtection="1">
      <alignment vertical="center"/>
      <protection locked="0"/>
    </xf>
    <xf numFmtId="0" fontId="29" fillId="0" borderId="0" xfId="0" applyFont="1" applyAlignment="1" applyProtection="1">
      <alignment horizontal="right"/>
      <protection locked="0"/>
    </xf>
    <xf numFmtId="0" fontId="12" fillId="0" borderId="0" xfId="0" applyFont="1" applyAlignment="1" applyProtection="1">
      <alignment horizontal="right"/>
      <protection locked="0"/>
    </xf>
    <xf numFmtId="0" fontId="12" fillId="0" borderId="0" xfId="0" applyFont="1" applyAlignment="1" applyProtection="1">
      <alignment horizontal="center"/>
      <protection locked="0"/>
    </xf>
    <xf numFmtId="0" fontId="12" fillId="0" borderId="0" xfId="2" applyFont="1" applyAlignment="1" applyProtection="1">
      <alignment horizontal="center"/>
      <protection locked="0"/>
    </xf>
    <xf numFmtId="0" fontId="13" fillId="0" borderId="0" xfId="2" applyFont="1" applyAlignment="1" applyProtection="1">
      <alignment horizontal="center"/>
      <protection locked="0"/>
    </xf>
    <xf numFmtId="0" fontId="12" fillId="0" borderId="0" xfId="2" applyFont="1" applyAlignment="1" applyProtection="1">
      <alignment horizontal="right"/>
      <protection locked="0"/>
    </xf>
    <xf numFmtId="43" fontId="9" fillId="0" borderId="0" xfId="8" applyFont="1" applyFill="1" applyBorder="1" applyAlignment="1" applyProtection="1">
      <alignment horizontal="right" vertical="center"/>
      <protection locked="0"/>
    </xf>
    <xf numFmtId="0" fontId="5" fillId="0" borderId="1" xfId="2" applyFont="1" applyBorder="1" applyAlignment="1" applyProtection="1">
      <alignment horizontal="left" vertical="center"/>
      <protection locked="0"/>
    </xf>
    <xf numFmtId="0" fontId="26" fillId="0" borderId="2" xfId="2" applyFont="1" applyBorder="1" applyAlignment="1" applyProtection="1">
      <alignment vertical="center"/>
      <protection locked="0"/>
    </xf>
    <xf numFmtId="0" fontId="7" fillId="2" borderId="55" xfId="2" applyFont="1" applyFill="1" applyBorder="1" applyAlignment="1" applyProtection="1">
      <alignment horizontal="left" vertical="center"/>
      <protection locked="0"/>
    </xf>
    <xf numFmtId="0" fontId="9" fillId="2" borderId="30" xfId="2" applyFont="1" applyFill="1" applyBorder="1" applyAlignment="1" applyProtection="1">
      <alignment horizontal="left"/>
      <protection locked="0"/>
    </xf>
    <xf numFmtId="0" fontId="9" fillId="2" borderId="32" xfId="2" applyFont="1" applyFill="1" applyBorder="1" applyAlignment="1" applyProtection="1">
      <alignment horizontal="center"/>
      <protection locked="0"/>
    </xf>
    <xf numFmtId="0" fontId="9" fillId="2" borderId="31" xfId="2" applyFont="1" applyFill="1" applyBorder="1" applyAlignment="1" applyProtection="1">
      <alignment horizontal="center"/>
      <protection locked="0"/>
    </xf>
    <xf numFmtId="0" fontId="14" fillId="2" borderId="79" xfId="2" applyFont="1" applyFill="1" applyBorder="1" applyAlignment="1" applyProtection="1">
      <alignment horizontal="center"/>
      <protection locked="0"/>
    </xf>
    <xf numFmtId="0" fontId="14" fillId="6" borderId="0" xfId="0" applyFont="1" applyFill="1" applyAlignment="1" applyProtection="1">
      <alignment vertical="center"/>
      <protection locked="0"/>
    </xf>
    <xf numFmtId="0" fontId="13" fillId="0" borderId="1" xfId="2" applyFont="1" applyBorder="1" applyAlignment="1" applyProtection="1">
      <alignment vertical="center"/>
      <protection locked="0"/>
    </xf>
    <xf numFmtId="0" fontId="15" fillId="0" borderId="16" xfId="9" applyFont="1" applyBorder="1" applyAlignment="1" applyProtection="1">
      <alignment vertical="center"/>
      <protection locked="0"/>
    </xf>
    <xf numFmtId="0" fontId="0" fillId="0" borderId="0" xfId="0" applyAlignment="1" applyProtection="1">
      <alignment horizontal="left"/>
      <protection locked="0"/>
    </xf>
    <xf numFmtId="0" fontId="4" fillId="0" borderId="0" xfId="0" applyFont="1" applyAlignment="1" applyProtection="1">
      <alignment horizontal="left"/>
      <protection locked="0"/>
    </xf>
    <xf numFmtId="0" fontId="29" fillId="0" borderId="28" xfId="0" applyFont="1" applyBorder="1" applyAlignment="1" applyProtection="1">
      <alignment horizontal="left"/>
      <protection locked="0"/>
    </xf>
    <xf numFmtId="0" fontId="29" fillId="0" borderId="0" xfId="0" applyFont="1" applyAlignment="1" applyProtection="1">
      <alignment horizontal="left"/>
      <protection locked="0"/>
    </xf>
    <xf numFmtId="0" fontId="7" fillId="0" borderId="0" xfId="0" applyFont="1" applyAlignment="1" applyProtection="1">
      <alignment horizontal="left"/>
      <protection locked="0"/>
    </xf>
    <xf numFmtId="0" fontId="33" fillId="0" borderId="0" xfId="0" applyFont="1" applyAlignment="1" applyProtection="1">
      <alignment horizontal="left"/>
      <protection locked="0"/>
    </xf>
    <xf numFmtId="0" fontId="4" fillId="0" borderId="0" xfId="0" applyFont="1" applyAlignment="1" applyProtection="1">
      <alignment horizontal="left" vertical="center"/>
      <protection locked="0"/>
    </xf>
    <xf numFmtId="0" fontId="9" fillId="0" borderId="0" xfId="0" applyFont="1" applyAlignment="1" applyProtection="1">
      <alignment vertical="top"/>
      <protection locked="0"/>
    </xf>
    <xf numFmtId="0" fontId="6" fillId="0" borderId="2" xfId="0" applyFont="1" applyBorder="1" applyAlignment="1" applyProtection="1">
      <alignment horizontal="center" vertical="top"/>
      <protection locked="0"/>
    </xf>
    <xf numFmtId="0" fontId="26" fillId="0" borderId="2" xfId="0" applyFont="1" applyBorder="1" applyAlignment="1" applyProtection="1">
      <alignment horizontal="center" vertical="top"/>
      <protection locked="0"/>
    </xf>
    <xf numFmtId="0" fontId="17" fillId="0" borderId="0" xfId="0" applyFont="1" applyAlignment="1" applyProtection="1">
      <alignment vertical="top"/>
      <protection locked="0"/>
    </xf>
    <xf numFmtId="0" fontId="9" fillId="0" borderId="2" xfId="0" applyFont="1" applyBorder="1" applyAlignment="1" applyProtection="1">
      <alignment vertical="top"/>
      <protection locked="0"/>
    </xf>
    <xf numFmtId="0" fontId="7" fillId="2" borderId="79" xfId="2" applyFont="1" applyFill="1" applyBorder="1" applyAlignment="1" applyProtection="1">
      <alignment horizontal="left" vertical="center"/>
      <protection locked="0"/>
    </xf>
    <xf numFmtId="0" fontId="8" fillId="0" borderId="0" xfId="0" applyFont="1" applyAlignment="1" applyProtection="1">
      <alignment vertical="center"/>
      <protection locked="0"/>
    </xf>
    <xf numFmtId="0" fontId="9" fillId="5" borderId="67" xfId="0" applyFont="1" applyFill="1" applyBorder="1" applyAlignment="1" applyProtection="1">
      <alignment horizontal="center" wrapText="1"/>
      <protection locked="0"/>
    </xf>
    <xf numFmtId="0" fontId="9" fillId="2" borderId="68" xfId="0" applyFont="1" applyFill="1" applyBorder="1" applyAlignment="1" applyProtection="1">
      <alignment horizontal="center" wrapText="1"/>
      <protection locked="0"/>
    </xf>
    <xf numFmtId="0" fontId="9" fillId="2" borderId="13" xfId="0" applyFont="1" applyFill="1" applyBorder="1" applyAlignment="1" applyProtection="1">
      <alignment horizontal="center" wrapText="1"/>
      <protection locked="0"/>
    </xf>
    <xf numFmtId="0" fontId="35" fillId="0" borderId="0" xfId="0" applyFont="1" applyAlignment="1" applyProtection="1">
      <alignment textRotation="90"/>
      <protection locked="0"/>
    </xf>
    <xf numFmtId="0" fontId="35" fillId="0" borderId="0" xfId="0" applyFont="1" applyProtection="1">
      <protection locked="0"/>
    </xf>
    <xf numFmtId="0" fontId="0" fillId="0" borderId="0" xfId="0" applyProtection="1">
      <protection locked="0"/>
    </xf>
    <xf numFmtId="0" fontId="9" fillId="6" borderId="16" xfId="0"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32" fillId="0" borderId="0" xfId="0" applyFont="1" applyProtection="1">
      <protection locked="0"/>
    </xf>
    <xf numFmtId="0" fontId="16" fillId="0" borderId="0" xfId="0" applyFont="1" applyAlignment="1" applyProtection="1">
      <alignment horizontal="right"/>
      <protection locked="0"/>
    </xf>
    <xf numFmtId="0" fontId="15" fillId="0" borderId="0" xfId="0" applyFont="1" applyProtection="1">
      <protection locked="0"/>
    </xf>
    <xf numFmtId="43" fontId="12" fillId="0" borderId="0" xfId="3" applyFont="1" applyBorder="1" applyAlignment="1" applyProtection="1">
      <alignment vertical="center"/>
      <protection locked="0"/>
    </xf>
    <xf numFmtId="0" fontId="4" fillId="0" borderId="0" xfId="0" applyFont="1" applyAlignment="1" applyProtection="1">
      <alignment horizontal="right"/>
      <protection locked="0"/>
    </xf>
    <xf numFmtId="0" fontId="29" fillId="0" borderId="0" xfId="0" applyFont="1" applyAlignment="1" applyProtection="1">
      <alignment vertical="center" wrapText="1"/>
      <protection locked="0"/>
    </xf>
    <xf numFmtId="0" fontId="31" fillId="0" borderId="0" xfId="0" applyFont="1" applyAlignment="1" applyProtection="1">
      <alignment vertical="center"/>
      <protection locked="0"/>
    </xf>
    <xf numFmtId="0" fontId="17" fillId="0" borderId="0" xfId="0" applyFont="1" applyProtection="1">
      <protection locked="0"/>
    </xf>
    <xf numFmtId="0" fontId="31" fillId="0" borderId="0" xfId="0" applyFont="1" applyAlignment="1" applyProtection="1">
      <alignment vertical="center" wrapText="1"/>
      <protection locked="0"/>
    </xf>
    <xf numFmtId="0" fontId="29" fillId="0" borderId="0" xfId="0" applyFont="1" applyAlignment="1" applyProtection="1">
      <alignment wrapText="1"/>
      <protection locked="0"/>
    </xf>
    <xf numFmtId="0" fontId="31" fillId="0" borderId="0" xfId="0" applyFont="1" applyProtection="1">
      <protection locked="0"/>
    </xf>
    <xf numFmtId="0" fontId="31" fillId="0" borderId="0" xfId="0" applyFont="1" applyAlignment="1" applyProtection="1">
      <alignment wrapText="1"/>
      <protection locked="0"/>
    </xf>
    <xf numFmtId="0" fontId="29" fillId="0" borderId="0" xfId="0" applyFont="1" applyAlignment="1" applyProtection="1">
      <alignment vertical="top"/>
      <protection locked="0"/>
    </xf>
    <xf numFmtId="0" fontId="22" fillId="0" borderId="0" xfId="0" applyFont="1" applyAlignment="1" applyProtection="1">
      <alignment vertical="top" wrapText="1"/>
      <protection locked="0"/>
    </xf>
    <xf numFmtId="0" fontId="29" fillId="0" borderId="0" xfId="0" applyFont="1" applyAlignment="1" applyProtection="1">
      <alignment vertical="top" textRotation="90"/>
      <protection locked="0"/>
    </xf>
    <xf numFmtId="0" fontId="31" fillId="0" borderId="0" xfId="0" applyFont="1" applyAlignment="1" applyProtection="1">
      <alignment vertical="top"/>
      <protection locked="0"/>
    </xf>
    <xf numFmtId="0" fontId="31" fillId="0" borderId="0" xfId="0" applyFont="1" applyAlignment="1" applyProtection="1">
      <alignment vertical="top" wrapText="1"/>
      <protection locked="0"/>
    </xf>
    <xf numFmtId="0" fontId="36" fillId="0" borderId="0" xfId="0" applyFont="1" applyProtection="1">
      <protection locked="0"/>
    </xf>
    <xf numFmtId="0" fontId="5" fillId="0" borderId="1" xfId="0" applyFont="1" applyBorder="1" applyAlignment="1" applyProtection="1">
      <alignment horizontal="left"/>
      <protection locked="0"/>
    </xf>
    <xf numFmtId="0" fontId="5" fillId="0" borderId="0" xfId="0" applyFont="1" applyProtection="1">
      <protection locked="0"/>
    </xf>
    <xf numFmtId="0" fontId="5" fillId="0" borderId="0" xfId="0" applyFont="1" applyAlignment="1" applyProtection="1">
      <alignment horizontal="left"/>
      <protection locked="0"/>
    </xf>
    <xf numFmtId="0" fontId="6" fillId="0" borderId="77" xfId="0" applyFont="1" applyBorder="1" applyAlignment="1" applyProtection="1">
      <alignment vertical="center"/>
      <protection locked="0"/>
    </xf>
    <xf numFmtId="0" fontId="6" fillId="0" borderId="2" xfId="0" applyFont="1" applyBorder="1" applyAlignment="1" applyProtection="1">
      <alignment horizontal="left" vertical="center"/>
      <protection locked="0"/>
    </xf>
    <xf numFmtId="0" fontId="26" fillId="0" borderId="77" xfId="0" applyFont="1" applyBorder="1" applyAlignment="1" applyProtection="1">
      <alignment vertical="center"/>
      <protection locked="0"/>
    </xf>
    <xf numFmtId="0" fontId="6" fillId="0" borderId="0" xfId="0" applyFont="1" applyAlignment="1" applyProtection="1">
      <alignment vertical="center"/>
      <protection locked="0"/>
    </xf>
    <xf numFmtId="0" fontId="9" fillId="4" borderId="1" xfId="2" applyFont="1" applyFill="1" applyBorder="1" applyAlignment="1" applyProtection="1">
      <alignment wrapText="1"/>
      <protection locked="0"/>
    </xf>
    <xf numFmtId="43" fontId="9" fillId="0" borderId="0" xfId="3" applyFont="1" applyFill="1" applyBorder="1" applyAlignment="1" applyProtection="1">
      <alignment vertical="center"/>
      <protection locked="0"/>
    </xf>
    <xf numFmtId="0" fontId="19" fillId="0" borderId="0" xfId="0" applyFont="1" applyAlignment="1" applyProtection="1">
      <alignment vertical="center"/>
      <protection locked="0"/>
    </xf>
    <xf numFmtId="0" fontId="29" fillId="10" borderId="52" xfId="0" applyFont="1" applyFill="1" applyBorder="1" applyAlignment="1" applyProtection="1">
      <alignment vertical="center" wrapText="1"/>
      <protection locked="0"/>
    </xf>
    <xf numFmtId="0" fontId="19" fillId="0" borderId="0" xfId="0" applyFont="1" applyProtection="1">
      <protection locked="0"/>
    </xf>
    <xf numFmtId="43" fontId="5" fillId="0" borderId="0" xfId="3" applyFont="1" applyBorder="1" applyAlignment="1" applyProtection="1">
      <protection locked="0"/>
    </xf>
    <xf numFmtId="43" fontId="4" fillId="0" borderId="0" xfId="3" applyFont="1" applyFill="1" applyBorder="1" applyAlignment="1" applyProtection="1">
      <protection locked="0"/>
    </xf>
    <xf numFmtId="0" fontId="4" fillId="0" borderId="0" xfId="0" applyFont="1" applyProtection="1">
      <protection locked="0"/>
    </xf>
    <xf numFmtId="0" fontId="5" fillId="0" borderId="0" xfId="0" applyFont="1" applyAlignment="1" applyProtection="1">
      <alignment vertical="center"/>
      <protection locked="0"/>
    </xf>
    <xf numFmtId="0" fontId="4" fillId="0" borderId="1" xfId="0" applyFont="1" applyBorder="1" applyAlignment="1" applyProtection="1">
      <alignment horizontal="left" vertical="center"/>
      <protection locked="0"/>
    </xf>
    <xf numFmtId="43" fontId="4" fillId="0" borderId="0" xfId="3" applyFont="1" applyBorder="1" applyAlignment="1" applyProtection="1">
      <alignment vertical="center"/>
      <protection locked="0"/>
    </xf>
    <xf numFmtId="0" fontId="7" fillId="2" borderId="78" xfId="0" applyFont="1" applyFill="1" applyBorder="1" applyAlignment="1" applyProtection="1">
      <alignment horizontal="left" vertical="center" wrapText="1"/>
      <protection locked="0"/>
    </xf>
    <xf numFmtId="0" fontId="4" fillId="0" borderId="0" xfId="0" applyFont="1" applyAlignment="1" applyProtection="1">
      <alignment vertical="center"/>
      <protection locked="0"/>
    </xf>
    <xf numFmtId="0" fontId="4" fillId="0" borderId="0" xfId="0" applyFont="1" applyAlignment="1" applyProtection="1">
      <alignment horizontal="center"/>
      <protection locked="0"/>
    </xf>
    <xf numFmtId="0" fontId="9" fillId="0" borderId="0" xfId="0" applyFont="1" applyAlignment="1" applyProtection="1">
      <alignment horizontal="center" textRotation="90" wrapText="1"/>
      <protection locked="0"/>
    </xf>
    <xf numFmtId="0" fontId="9" fillId="0" borderId="0" xfId="0" applyFont="1" applyAlignment="1" applyProtection="1">
      <alignment horizontal="center" wrapText="1"/>
      <protection locked="0"/>
    </xf>
    <xf numFmtId="0" fontId="9" fillId="0" borderId="0" xfId="0" applyFont="1" applyAlignment="1" applyProtection="1">
      <alignment horizontal="center" vertical="center" textRotation="90" wrapText="1"/>
      <protection locked="0"/>
    </xf>
    <xf numFmtId="0" fontId="9" fillId="0" borderId="0" xfId="0" applyFont="1" applyAlignment="1" applyProtection="1">
      <alignment horizontal="center" vertical="center" wrapText="1"/>
      <protection locked="0"/>
    </xf>
    <xf numFmtId="43" fontId="12" fillId="0" borderId="0" xfId="3" applyFont="1" applyFill="1" applyAlignment="1" applyProtection="1">
      <alignment vertical="center"/>
      <protection locked="0"/>
    </xf>
    <xf numFmtId="43" fontId="12" fillId="0" borderId="0" xfId="3" applyFont="1" applyAlignment="1" applyProtection="1">
      <alignment vertical="center"/>
      <protection locked="0"/>
    </xf>
    <xf numFmtId="43" fontId="12" fillId="0" borderId="0" xfId="3" applyFont="1" applyBorder="1" applyAlignment="1" applyProtection="1">
      <alignment horizontal="right" vertical="center"/>
      <protection locked="0"/>
    </xf>
    <xf numFmtId="43" fontId="11" fillId="0" borderId="0" xfId="3" applyFont="1" applyBorder="1" applyProtection="1">
      <protection locked="0"/>
    </xf>
    <xf numFmtId="43" fontId="4" fillId="0" borderId="1" xfId="3" applyFont="1" applyBorder="1" applyAlignment="1" applyProtection="1">
      <alignment horizontal="left"/>
      <protection locked="0"/>
    </xf>
    <xf numFmtId="43" fontId="4" fillId="0" borderId="0" xfId="3" applyFont="1" applyBorder="1" applyAlignment="1" applyProtection="1">
      <alignment horizontal="left"/>
      <protection locked="0"/>
    </xf>
    <xf numFmtId="43" fontId="4" fillId="0" borderId="0" xfId="3" applyFont="1" applyFill="1" applyBorder="1" applyAlignment="1" applyProtection="1">
      <alignment horizontal="left"/>
      <protection locked="0"/>
    </xf>
    <xf numFmtId="43" fontId="6" fillId="0" borderId="1" xfId="3" applyFont="1" applyBorder="1" applyAlignment="1" applyProtection="1">
      <alignment vertical="center"/>
      <protection locked="0"/>
    </xf>
    <xf numFmtId="43" fontId="6" fillId="0" borderId="2" xfId="3" applyFont="1" applyBorder="1" applyAlignment="1" applyProtection="1">
      <alignment vertical="center"/>
      <protection locked="0"/>
    </xf>
    <xf numFmtId="43" fontId="7" fillId="2" borderId="4" xfId="3" applyFont="1" applyFill="1" applyBorder="1" applyAlignment="1" applyProtection="1">
      <alignment horizontal="left" vertical="center"/>
      <protection locked="0"/>
    </xf>
    <xf numFmtId="43" fontId="7" fillId="2" borderId="5" xfId="3" applyFont="1" applyFill="1" applyBorder="1" applyAlignment="1" applyProtection="1">
      <alignment horizontal="left" vertical="center"/>
      <protection locked="0"/>
    </xf>
    <xf numFmtId="43" fontId="7" fillId="2" borderId="6" xfId="3" applyFont="1" applyFill="1" applyBorder="1" applyAlignment="1" applyProtection="1">
      <alignment horizontal="left" vertical="center"/>
      <protection locked="0"/>
    </xf>
    <xf numFmtId="43" fontId="43" fillId="5" borderId="67" xfId="3" applyFont="1" applyFill="1" applyBorder="1" applyAlignment="1" applyProtection="1">
      <alignment horizontal="center" wrapText="1"/>
      <protection locked="0"/>
    </xf>
    <xf numFmtId="43" fontId="43" fillId="2" borderId="68" xfId="3" applyFont="1" applyFill="1" applyBorder="1" applyAlignment="1" applyProtection="1">
      <alignment horizontal="center" wrapText="1"/>
      <protection locked="0"/>
    </xf>
    <xf numFmtId="43" fontId="43" fillId="2" borderId="13" xfId="3" applyFont="1" applyFill="1" applyBorder="1" applyAlignment="1" applyProtection="1">
      <alignment horizontal="center" wrapText="1"/>
      <protection locked="0"/>
    </xf>
    <xf numFmtId="43" fontId="43" fillId="5" borderId="13" xfId="3" applyFont="1" applyFill="1" applyBorder="1" applyAlignment="1" applyProtection="1">
      <alignment horizontal="center" wrapText="1"/>
      <protection locked="0"/>
    </xf>
    <xf numFmtId="43" fontId="43" fillId="3" borderId="15" xfId="3" applyFont="1" applyFill="1" applyBorder="1" applyAlignment="1" applyProtection="1">
      <alignment horizontal="center" wrapText="1"/>
      <protection locked="0"/>
    </xf>
    <xf numFmtId="43" fontId="17" fillId="0" borderId="0" xfId="3" applyFont="1" applyBorder="1" applyAlignment="1" applyProtection="1">
      <alignment horizontal="center" vertical="center"/>
      <protection locked="0"/>
    </xf>
    <xf numFmtId="0" fontId="4" fillId="0" borderId="1" xfId="0" applyFont="1" applyBorder="1" applyAlignment="1" applyProtection="1">
      <alignment horizontal="left"/>
      <protection locked="0"/>
    </xf>
    <xf numFmtId="0" fontId="9" fillId="4" borderId="9" xfId="0" applyFont="1" applyFill="1" applyBorder="1" applyAlignment="1" applyProtection="1">
      <alignment horizontal="center" wrapText="1"/>
      <protection locked="0"/>
    </xf>
    <xf numFmtId="0" fontId="48" fillId="0" borderId="0" xfId="0" applyFont="1" applyProtection="1">
      <protection locked="0"/>
    </xf>
    <xf numFmtId="0" fontId="48" fillId="0" borderId="0" xfId="0" applyFont="1" applyAlignment="1" applyProtection="1">
      <alignment wrapText="1"/>
      <protection locked="0"/>
    </xf>
    <xf numFmtId="0" fontId="22" fillId="0" borderId="0" xfId="0" applyFont="1" applyAlignment="1" applyProtection="1">
      <alignment vertical="center"/>
      <protection locked="0"/>
    </xf>
    <xf numFmtId="43" fontId="11" fillId="0" borderId="0" xfId="3" applyFont="1" applyFill="1" applyBorder="1" applyProtection="1">
      <protection locked="0"/>
    </xf>
    <xf numFmtId="43" fontId="5" fillId="0" borderId="1" xfId="3" applyFont="1" applyBorder="1" applyAlignment="1" applyProtection="1">
      <alignment horizontal="left"/>
      <protection locked="0"/>
    </xf>
    <xf numFmtId="43" fontId="4" fillId="0" borderId="0" xfId="3" applyFont="1" applyFill="1" applyBorder="1" applyProtection="1">
      <protection locked="0"/>
    </xf>
    <xf numFmtId="43" fontId="5" fillId="0" borderId="1" xfId="3" applyFont="1" applyBorder="1" applyAlignment="1" applyProtection="1">
      <alignment horizontal="left" vertical="center"/>
      <protection locked="0"/>
    </xf>
    <xf numFmtId="43" fontId="6" fillId="0" borderId="1" xfId="3" applyFont="1" applyBorder="1" applyAlignment="1" applyProtection="1">
      <alignment horizontal="left" vertical="center"/>
      <protection locked="0"/>
    </xf>
    <xf numFmtId="43" fontId="17" fillId="0" borderId="0" xfId="3" applyFont="1" applyFill="1" applyBorder="1" applyAlignment="1" applyProtection="1">
      <alignment vertical="center"/>
      <protection locked="0"/>
    </xf>
    <xf numFmtId="43" fontId="4" fillId="2" borderId="19" xfId="3" applyFont="1" applyFill="1" applyBorder="1" applyAlignment="1" applyProtection="1">
      <alignment horizontal="left"/>
      <protection locked="0"/>
    </xf>
    <xf numFmtId="43" fontId="4" fillId="0" borderId="0" xfId="3" applyFont="1" applyFill="1" applyBorder="1" applyAlignment="1" applyProtection="1">
      <alignment horizontal="center"/>
      <protection locked="0"/>
    </xf>
    <xf numFmtId="43" fontId="32" fillId="0" borderId="0" xfId="3" applyFont="1" applyBorder="1" applyProtection="1">
      <protection locked="0"/>
    </xf>
    <xf numFmtId="43" fontId="19" fillId="0" borderId="0" xfId="3" applyFont="1" applyBorder="1" applyProtection="1">
      <protection locked="0"/>
    </xf>
    <xf numFmtId="43" fontId="17" fillId="0" borderId="0" xfId="3" applyFont="1" applyBorder="1" applyAlignment="1" applyProtection="1">
      <alignment wrapText="1"/>
      <protection locked="0"/>
    </xf>
    <xf numFmtId="0" fontId="27" fillId="0" borderId="1" xfId="2" applyFont="1" applyBorder="1" applyProtection="1">
      <protection locked="0"/>
    </xf>
    <xf numFmtId="0" fontId="27" fillId="0" borderId="0" xfId="2" applyFont="1" applyProtection="1">
      <protection locked="0"/>
    </xf>
    <xf numFmtId="43" fontId="19" fillId="0" borderId="0" xfId="3" applyFont="1" applyBorder="1" applyAlignment="1" applyProtection="1">
      <alignment wrapText="1"/>
      <protection locked="0"/>
    </xf>
    <xf numFmtId="43" fontId="17" fillId="0" borderId="0" xfId="3" applyFont="1" applyBorder="1" applyAlignment="1" applyProtection="1">
      <protection locked="0"/>
    </xf>
    <xf numFmtId="0" fontId="19" fillId="0" borderId="2" xfId="2" applyFont="1" applyBorder="1" applyAlignment="1" applyProtection="1">
      <alignment horizontal="center" vertical="top"/>
      <protection locked="0"/>
    </xf>
    <xf numFmtId="0" fontId="9" fillId="2" borderId="4" xfId="2" applyFont="1" applyFill="1" applyBorder="1" applyProtection="1">
      <protection locked="0"/>
    </xf>
    <xf numFmtId="0" fontId="9" fillId="2" borderId="5" xfId="2" applyFont="1" applyFill="1" applyBorder="1" applyProtection="1">
      <protection locked="0"/>
    </xf>
    <xf numFmtId="0" fontId="12" fillId="2" borderId="5" xfId="2" applyFont="1" applyFill="1" applyBorder="1" applyProtection="1">
      <protection locked="0"/>
    </xf>
    <xf numFmtId="43" fontId="12" fillId="2" borderId="5" xfId="3" applyFont="1" applyFill="1" applyBorder="1" applyProtection="1">
      <protection locked="0"/>
    </xf>
    <xf numFmtId="0" fontId="9" fillId="4" borderId="1" xfId="2" applyFont="1" applyFill="1" applyBorder="1" applyAlignment="1" applyProtection="1">
      <alignment horizontal="left" vertical="center"/>
      <protection locked="0"/>
    </xf>
    <xf numFmtId="0" fontId="9" fillId="4" borderId="0" xfId="2" applyFont="1" applyFill="1" applyAlignment="1" applyProtection="1">
      <alignment horizontal="left" vertical="center"/>
      <protection locked="0"/>
    </xf>
    <xf numFmtId="0" fontId="9" fillId="4" borderId="43" xfId="2" applyFont="1" applyFill="1" applyBorder="1" applyAlignment="1" applyProtection="1">
      <alignment horizontal="left" vertical="center"/>
      <protection locked="0"/>
    </xf>
    <xf numFmtId="0" fontId="12" fillId="0" borderId="57" xfId="2" applyFont="1" applyBorder="1" applyAlignment="1" applyProtection="1">
      <alignment horizontal="left" vertical="center"/>
      <protection locked="0"/>
    </xf>
    <xf numFmtId="0" fontId="12" fillId="0" borderId="32" xfId="2" applyFont="1" applyBorder="1" applyAlignment="1" applyProtection="1">
      <alignment horizontal="left" vertical="center"/>
      <protection locked="0"/>
    </xf>
    <xf numFmtId="0" fontId="12" fillId="0" borderId="56" xfId="2" applyFont="1" applyBorder="1" applyAlignment="1" applyProtection="1">
      <alignment horizontal="left" vertical="center"/>
      <protection locked="0"/>
    </xf>
    <xf numFmtId="0" fontId="9" fillId="4" borderId="57" xfId="2" applyFont="1" applyFill="1" applyBorder="1" applyAlignment="1" applyProtection="1">
      <alignment horizontal="left" vertical="center"/>
      <protection locked="0"/>
    </xf>
    <xf numFmtId="0" fontId="9" fillId="4" borderId="56" xfId="2" applyFont="1" applyFill="1" applyBorder="1" applyAlignment="1" applyProtection="1">
      <alignment horizontal="left" vertical="center"/>
      <protection locked="0"/>
    </xf>
    <xf numFmtId="43" fontId="12" fillId="0" borderId="0" xfId="3" applyFont="1" applyBorder="1" applyAlignment="1" applyProtection="1">
      <alignment horizontal="center" vertical="center" wrapText="1"/>
      <protection locked="0"/>
    </xf>
    <xf numFmtId="0" fontId="9" fillId="4" borderId="19" xfId="2" applyFont="1" applyFill="1" applyBorder="1" applyAlignment="1" applyProtection="1">
      <alignment horizontal="left" vertical="center"/>
      <protection locked="0"/>
    </xf>
    <xf numFmtId="0" fontId="21" fillId="0" borderId="0" xfId="2" applyFont="1" applyAlignment="1" applyProtection="1">
      <alignment vertical="center"/>
      <protection locked="0"/>
    </xf>
    <xf numFmtId="0" fontId="9" fillId="7" borderId="1" xfId="2" applyFont="1" applyFill="1" applyBorder="1" applyAlignment="1" applyProtection="1">
      <alignment horizontal="left"/>
      <protection locked="0"/>
    </xf>
    <xf numFmtId="0" fontId="9" fillId="7" borderId="0" xfId="2" applyFont="1" applyFill="1" applyAlignment="1" applyProtection="1">
      <alignment horizontal="left"/>
      <protection locked="0"/>
    </xf>
    <xf numFmtId="0" fontId="22" fillId="0" borderId="0" xfId="2" applyFont="1" applyProtection="1">
      <protection locked="0"/>
    </xf>
    <xf numFmtId="0" fontId="14" fillId="4" borderId="77" xfId="2" applyFont="1" applyFill="1" applyBorder="1" applyAlignment="1" applyProtection="1">
      <alignment horizontal="center" vertical="center" wrapText="1"/>
      <protection locked="0"/>
    </xf>
    <xf numFmtId="0" fontId="12" fillId="0" borderId="2" xfId="2" applyFont="1" applyBorder="1" applyAlignment="1" applyProtection="1">
      <alignment wrapText="1"/>
      <protection locked="0"/>
    </xf>
    <xf numFmtId="0" fontId="12" fillId="0" borderId="2" xfId="2" applyFont="1" applyBorder="1" applyProtection="1">
      <protection locked="0"/>
    </xf>
    <xf numFmtId="0" fontId="22" fillId="0" borderId="0" xfId="2" applyFont="1" applyAlignment="1" applyProtection="1">
      <alignment wrapText="1"/>
      <protection locked="0"/>
    </xf>
    <xf numFmtId="0" fontId="9" fillId="2" borderId="2" xfId="2" applyFont="1" applyFill="1" applyBorder="1" applyAlignment="1" applyProtection="1">
      <alignment vertical="center"/>
      <protection locked="0"/>
    </xf>
    <xf numFmtId="0" fontId="12" fillId="2" borderId="2" xfId="2" applyFont="1" applyFill="1" applyBorder="1" applyAlignment="1" applyProtection="1">
      <alignment vertical="center"/>
      <protection locked="0"/>
    </xf>
    <xf numFmtId="0" fontId="12" fillId="0" borderId="77" xfId="2" applyFont="1" applyBorder="1" applyAlignment="1" applyProtection="1">
      <alignment vertical="center"/>
      <protection locked="0"/>
    </xf>
    <xf numFmtId="0" fontId="12" fillId="0" borderId="4" xfId="2" applyFont="1" applyBorder="1" applyAlignment="1" applyProtection="1">
      <alignment vertical="center"/>
      <protection locked="0"/>
    </xf>
    <xf numFmtId="0" fontId="12" fillId="0" borderId="5" xfId="2" applyFont="1" applyBorder="1" applyAlignment="1" applyProtection="1">
      <alignment vertical="center"/>
      <protection locked="0"/>
    </xf>
    <xf numFmtId="0" fontId="12" fillId="0" borderId="77" xfId="7" applyFont="1" applyBorder="1" applyAlignment="1" applyProtection="1">
      <alignment horizontal="left" vertical="center"/>
      <protection locked="0"/>
    </xf>
    <xf numFmtId="0" fontId="9" fillId="9" borderId="77" xfId="2" applyFont="1" applyFill="1" applyBorder="1" applyAlignment="1" applyProtection="1">
      <alignment vertical="center"/>
      <protection locked="0"/>
    </xf>
    <xf numFmtId="0" fontId="17" fillId="9" borderId="0" xfId="2" applyFont="1" applyFill="1" applyAlignment="1" applyProtection="1">
      <alignment vertical="center"/>
      <protection locked="0"/>
    </xf>
    <xf numFmtId="0" fontId="12" fillId="0" borderId="77" xfId="2" applyFont="1" applyBorder="1" applyAlignment="1" applyProtection="1">
      <alignment horizontal="left" vertical="center"/>
      <protection locked="0"/>
    </xf>
    <xf numFmtId="43" fontId="3" fillId="0" borderId="0" xfId="3" applyFont="1" applyBorder="1" applyProtection="1">
      <protection locked="0"/>
    </xf>
    <xf numFmtId="0" fontId="17" fillId="0" borderId="17" xfId="2" applyFont="1" applyBorder="1" applyProtection="1">
      <protection locked="0"/>
    </xf>
    <xf numFmtId="43" fontId="17" fillId="0" borderId="0" xfId="3" applyFont="1" applyAlignment="1" applyProtection="1">
      <alignment wrapText="1"/>
      <protection locked="0"/>
    </xf>
    <xf numFmtId="43" fontId="3" fillId="0" borderId="0" xfId="3" applyFont="1" applyProtection="1">
      <protection locked="0"/>
    </xf>
    <xf numFmtId="15" fontId="15" fillId="0" borderId="1" xfId="18" applyNumberFormat="1" applyFont="1" applyBorder="1" applyAlignment="1" applyProtection="1">
      <alignment horizontal="left"/>
      <protection locked="0"/>
    </xf>
    <xf numFmtId="43" fontId="4" fillId="0" borderId="0" xfId="3" applyFont="1" applyFill="1" applyBorder="1" applyAlignment="1" applyProtection="1">
      <alignment horizontal="centerContinuous"/>
      <protection locked="0"/>
    </xf>
    <xf numFmtId="43" fontId="16" fillId="0" borderId="0" xfId="3" applyFont="1" applyFill="1" applyBorder="1" applyAlignment="1" applyProtection="1">
      <alignment horizontal="centerContinuous"/>
      <protection locked="0"/>
    </xf>
    <xf numFmtId="43" fontId="17" fillId="0" borderId="0" xfId="3" applyFont="1" applyFill="1" applyBorder="1" applyAlignment="1" applyProtection="1">
      <alignment horizontal="centerContinuous"/>
      <protection locked="0"/>
    </xf>
    <xf numFmtId="43" fontId="22" fillId="0" borderId="0" xfId="3" applyFont="1" applyBorder="1" applyProtection="1">
      <protection locked="0"/>
    </xf>
    <xf numFmtId="43" fontId="50" fillId="0" borderId="0" xfId="3" applyFont="1" applyBorder="1" applyProtection="1">
      <protection locked="0"/>
    </xf>
    <xf numFmtId="43" fontId="11" fillId="0" borderId="0" xfId="3" applyFont="1" applyProtection="1">
      <protection locked="0"/>
    </xf>
    <xf numFmtId="0" fontId="57" fillId="0" borderId="1" xfId="19" applyFont="1" applyBorder="1" applyAlignment="1" applyProtection="1">
      <alignment horizontal="centerContinuous"/>
      <protection locked="0"/>
    </xf>
    <xf numFmtId="0" fontId="55" fillId="0" borderId="0" xfId="19" applyAlignment="1" applyProtection="1">
      <alignment horizontal="centerContinuous"/>
      <protection locked="0"/>
    </xf>
    <xf numFmtId="0" fontId="0" fillId="0" borderId="0" xfId="0" applyAlignment="1" applyProtection="1">
      <alignment horizontal="right" vertical="top"/>
      <protection locked="0"/>
    </xf>
    <xf numFmtId="0" fontId="60" fillId="0" borderId="0" xfId="19" applyFont="1" applyAlignment="1" applyProtection="1">
      <alignment horizontal="left"/>
      <protection locked="0"/>
    </xf>
    <xf numFmtId="0" fontId="55" fillId="0" borderId="0" xfId="19" applyProtection="1">
      <protection locked="0"/>
    </xf>
    <xf numFmtId="0" fontId="57" fillId="11" borderId="30" xfId="19" applyFont="1" applyFill="1" applyBorder="1" applyAlignment="1" applyProtection="1">
      <alignment horizontal="center"/>
      <protection locked="0"/>
    </xf>
    <xf numFmtId="0" fontId="57" fillId="11" borderId="36" xfId="19" applyFont="1" applyFill="1" applyBorder="1" applyAlignment="1" applyProtection="1">
      <alignment horizontal="center"/>
      <protection locked="0"/>
    </xf>
    <xf numFmtId="0" fontId="57" fillId="11" borderId="59" xfId="19" applyFont="1" applyFill="1" applyBorder="1" applyAlignment="1" applyProtection="1">
      <alignment horizontal="center"/>
      <protection locked="0"/>
    </xf>
    <xf numFmtId="0" fontId="57" fillId="11" borderId="93" xfId="19" applyFont="1" applyFill="1" applyBorder="1" applyAlignment="1" applyProtection="1">
      <alignment horizontal="center"/>
      <protection locked="0"/>
    </xf>
    <xf numFmtId="0" fontId="61" fillId="0" borderId="1" xfId="19" applyFont="1" applyBorder="1" applyProtection="1">
      <protection locked="0"/>
    </xf>
    <xf numFmtId="0" fontId="19" fillId="18" borderId="0" xfId="0" applyFont="1" applyFill="1" applyProtection="1">
      <protection locked="0"/>
    </xf>
    <xf numFmtId="0" fontId="0" fillId="0" borderId="1" xfId="0" applyBorder="1" applyProtection="1">
      <protection locked="0"/>
    </xf>
    <xf numFmtId="0" fontId="57" fillId="11" borderId="95" xfId="19" applyFont="1" applyFill="1" applyBorder="1" applyAlignment="1" applyProtection="1">
      <alignment horizontal="center"/>
      <protection locked="0"/>
    </xf>
    <xf numFmtId="0" fontId="57" fillId="0" borderId="1" xfId="21" applyFont="1" applyBorder="1" applyAlignment="1" applyProtection="1">
      <alignment horizontal="centerContinuous"/>
      <protection locked="0"/>
    </xf>
    <xf numFmtId="0" fontId="55" fillId="0" borderId="0" xfId="21" applyAlignment="1" applyProtection="1">
      <alignment horizontal="centerContinuous"/>
      <protection locked="0"/>
    </xf>
    <xf numFmtId="0" fontId="57" fillId="0" borderId="36" xfId="21" applyFont="1" applyBorder="1" applyAlignment="1" applyProtection="1">
      <alignment vertical="center" textRotation="255" wrapText="1"/>
      <protection locked="0"/>
    </xf>
    <xf numFmtId="0" fontId="31" fillId="0" borderId="17" xfId="0" applyFont="1" applyBorder="1" applyProtection="1">
      <protection locked="0"/>
    </xf>
    <xf numFmtId="0" fontId="55" fillId="0" borderId="1" xfId="21" applyBorder="1" applyProtection="1">
      <protection locked="0"/>
    </xf>
    <xf numFmtId="0" fontId="55" fillId="0" borderId="0" xfId="21" applyProtection="1">
      <protection locked="0"/>
    </xf>
    <xf numFmtId="0" fontId="61" fillId="0" borderId="16" xfId="21" applyFont="1" applyBorder="1" applyProtection="1">
      <protection locked="0"/>
    </xf>
    <xf numFmtId="0" fontId="57" fillId="0" borderId="1" xfId="22" applyFont="1" applyBorder="1" applyAlignment="1" applyProtection="1">
      <alignment horizontal="centerContinuous"/>
      <protection locked="0"/>
    </xf>
    <xf numFmtId="0" fontId="55" fillId="0" borderId="0" xfId="22" applyAlignment="1" applyProtection="1">
      <alignment horizontal="centerContinuous"/>
      <protection locked="0"/>
    </xf>
    <xf numFmtId="0" fontId="59" fillId="0" borderId="0" xfId="22" applyFont="1" applyAlignment="1" applyProtection="1">
      <alignment horizontal="centerContinuous"/>
      <protection locked="0"/>
    </xf>
    <xf numFmtId="0" fontId="60" fillId="0" borderId="1" xfId="22" applyFont="1" applyBorder="1" applyAlignment="1" applyProtection="1">
      <alignment horizontal="left"/>
      <protection locked="0"/>
    </xf>
    <xf numFmtId="0" fontId="63" fillId="0" borderId="0" xfId="22" applyFont="1" applyAlignment="1" applyProtection="1">
      <alignment horizontal="left"/>
      <protection locked="0"/>
    </xf>
    <xf numFmtId="0" fontId="14" fillId="0" borderId="0" xfId="0" applyFont="1" applyAlignment="1" applyProtection="1">
      <alignment horizontal="left"/>
      <protection locked="0"/>
    </xf>
    <xf numFmtId="0" fontId="26" fillId="0" borderId="0" xfId="0" applyFont="1" applyAlignment="1" applyProtection="1">
      <alignment horizontal="left"/>
      <protection locked="0"/>
    </xf>
    <xf numFmtId="0" fontId="4" fillId="2" borderId="4" xfId="22" applyFont="1" applyFill="1" applyBorder="1" applyAlignment="1" applyProtection="1">
      <alignment horizontal="center" vertical="center"/>
      <protection locked="0"/>
    </xf>
    <xf numFmtId="0" fontId="4" fillId="4" borderId="25" xfId="22" applyFont="1" applyFill="1" applyBorder="1" applyAlignment="1" applyProtection="1">
      <alignment vertical="center" textRotation="255"/>
      <protection locked="0"/>
    </xf>
    <xf numFmtId="0" fontId="0" fillId="0" borderId="0" xfId="0" applyAlignment="1" applyProtection="1">
      <alignment vertical="center"/>
      <protection locked="0"/>
    </xf>
    <xf numFmtId="0" fontId="55" fillId="0" borderId="1" xfId="22" applyBorder="1" applyProtection="1">
      <protection locked="0"/>
    </xf>
    <xf numFmtId="0" fontId="55" fillId="0" borderId="0" xfId="22" applyProtection="1">
      <protection locked="0"/>
    </xf>
    <xf numFmtId="0" fontId="59" fillId="0" borderId="0" xfId="22" applyFont="1" applyProtection="1">
      <protection locked="0"/>
    </xf>
    <xf numFmtId="0" fontId="39" fillId="0" borderId="1" xfId="0" applyFont="1" applyBorder="1" applyProtection="1">
      <protection locked="0"/>
    </xf>
    <xf numFmtId="0" fontId="39" fillId="0" borderId="0" xfId="0" applyFont="1" applyProtection="1">
      <protection locked="0"/>
    </xf>
    <xf numFmtId="0" fontId="23" fillId="0" borderId="0" xfId="0" applyFont="1" applyProtection="1">
      <protection locked="0"/>
    </xf>
    <xf numFmtId="0" fontId="42" fillId="0" borderId="0" xfId="0" applyFont="1" applyProtection="1">
      <protection locked="0"/>
    </xf>
    <xf numFmtId="0" fontId="4" fillId="6" borderId="96" xfId="22" applyFont="1" applyFill="1" applyBorder="1" applyAlignment="1" applyProtection="1">
      <alignment vertical="center" textRotation="255"/>
      <protection locked="0"/>
    </xf>
    <xf numFmtId="0" fontId="4" fillId="9" borderId="64" xfId="22" applyFont="1" applyFill="1" applyBorder="1" applyAlignment="1" applyProtection="1">
      <alignment vertical="center" textRotation="255"/>
      <protection locked="0"/>
    </xf>
    <xf numFmtId="0" fontId="27" fillId="0" borderId="0" xfId="0" applyFont="1" applyProtection="1">
      <protection locked="0"/>
    </xf>
    <xf numFmtId="0" fontId="4" fillId="0" borderId="1" xfId="23" applyFont="1" applyBorder="1" applyAlignment="1" applyProtection="1">
      <alignment horizontal="centerContinuous"/>
      <protection locked="0"/>
    </xf>
    <xf numFmtId="0" fontId="21" fillId="0" borderId="0" xfId="23" applyFont="1" applyAlignment="1" applyProtection="1">
      <alignment horizontal="centerContinuous"/>
      <protection locked="0"/>
    </xf>
    <xf numFmtId="0" fontId="49" fillId="0" borderId="0" xfId="23" applyFont="1" applyAlignment="1" applyProtection="1">
      <alignment horizontal="centerContinuous"/>
      <protection locked="0"/>
    </xf>
    <xf numFmtId="0" fontId="26" fillId="0" borderId="1" xfId="23" applyFont="1" applyBorder="1" applyAlignment="1" applyProtection="1">
      <alignment horizontal="centerContinuous"/>
      <protection locked="0"/>
    </xf>
    <xf numFmtId="0" fontId="22" fillId="0" borderId="0" xfId="23" applyFont="1" applyAlignment="1" applyProtection="1">
      <alignment horizontal="centerContinuous"/>
      <protection locked="0"/>
    </xf>
    <xf numFmtId="0" fontId="50" fillId="0" borderId="0" xfId="23" applyFont="1" applyAlignment="1" applyProtection="1">
      <alignment horizontal="centerContinuous"/>
      <protection locked="0"/>
    </xf>
    <xf numFmtId="0" fontId="4" fillId="3" borderId="31" xfId="23" applyFont="1" applyFill="1" applyBorder="1" applyAlignment="1" applyProtection="1">
      <alignment horizontal="centerContinuous"/>
      <protection locked="0"/>
    </xf>
    <xf numFmtId="0" fontId="4" fillId="3" borderId="32" xfId="23" applyFont="1" applyFill="1" applyBorder="1" applyAlignment="1" applyProtection="1">
      <alignment horizontal="centerContinuous"/>
      <protection locked="0"/>
    </xf>
    <xf numFmtId="0" fontId="4" fillId="3" borderId="79" xfId="23" applyFont="1" applyFill="1" applyBorder="1" applyAlignment="1" applyProtection="1">
      <alignment horizontal="centerContinuous"/>
      <protection locked="0"/>
    </xf>
    <xf numFmtId="0" fontId="4" fillId="21" borderId="32" xfId="23" applyFont="1" applyFill="1" applyBorder="1" applyAlignment="1" applyProtection="1">
      <alignment horizontal="centerContinuous"/>
      <protection locked="0"/>
    </xf>
    <xf numFmtId="0" fontId="4" fillId="21" borderId="50" xfId="23" applyFont="1" applyFill="1" applyBorder="1" applyAlignment="1" applyProtection="1">
      <alignment horizontal="centerContinuous"/>
      <protection locked="0"/>
    </xf>
    <xf numFmtId="0" fontId="21" fillId="0" borderId="0" xfId="0" applyFont="1" applyProtection="1">
      <protection locked="0"/>
    </xf>
    <xf numFmtId="0" fontId="12" fillId="0" borderId="43" xfId="0" applyFont="1" applyBorder="1" applyAlignment="1" applyProtection="1">
      <alignment vertical="center"/>
      <protection locked="0"/>
    </xf>
    <xf numFmtId="0" fontId="21" fillId="0" borderId="0" xfId="0" applyFont="1" applyAlignment="1" applyProtection="1">
      <alignment vertical="center"/>
      <protection locked="0"/>
    </xf>
    <xf numFmtId="0" fontId="40" fillId="0" borderId="0" xfId="0" applyFont="1" applyAlignment="1" applyProtection="1">
      <alignment vertical="center"/>
      <protection locked="0"/>
    </xf>
    <xf numFmtId="1" fontId="4" fillId="8" borderId="78" xfId="7" applyNumberFormat="1" applyFont="1" applyFill="1" applyBorder="1" applyAlignment="1" applyProtection="1">
      <alignment vertical="center"/>
      <protection locked="0"/>
    </xf>
    <xf numFmtId="43" fontId="22" fillId="0" borderId="0" xfId="8" applyFont="1" applyFill="1" applyBorder="1" applyAlignment="1" applyProtection="1">
      <alignment vertical="center"/>
      <protection locked="0"/>
    </xf>
    <xf numFmtId="0" fontId="50" fillId="0" borderId="0" xfId="0" applyFont="1" applyAlignment="1" applyProtection="1">
      <alignment vertical="center"/>
      <protection locked="0"/>
    </xf>
    <xf numFmtId="0" fontId="17" fillId="0" borderId="1" xfId="0" applyFont="1" applyBorder="1" applyAlignment="1" applyProtection="1">
      <alignment vertical="center"/>
      <protection locked="0"/>
    </xf>
    <xf numFmtId="0" fontId="19" fillId="0" borderId="1" xfId="0" applyFont="1" applyBorder="1" applyProtection="1">
      <protection locked="0"/>
    </xf>
    <xf numFmtId="0" fontId="19" fillId="0" borderId="16" xfId="0" applyFont="1" applyBorder="1" applyProtection="1">
      <protection locked="0"/>
    </xf>
    <xf numFmtId="0" fontId="19" fillId="0" borderId="17" xfId="0" applyFont="1" applyBorder="1" applyProtection="1">
      <protection locked="0"/>
    </xf>
    <xf numFmtId="0" fontId="13" fillId="0" borderId="0" xfId="0" applyFont="1" applyProtection="1">
      <protection locked="0"/>
    </xf>
    <xf numFmtId="0" fontId="12" fillId="0" borderId="0" xfId="0" applyFont="1" applyProtection="1">
      <protection locked="0"/>
    </xf>
    <xf numFmtId="0" fontId="57" fillId="0" borderId="1" xfId="25" applyFont="1" applyBorder="1" applyAlignment="1" applyProtection="1">
      <alignment horizontal="centerContinuous"/>
      <protection locked="0"/>
    </xf>
    <xf numFmtId="0" fontId="55" fillId="0" borderId="0" xfId="25" applyAlignment="1" applyProtection="1">
      <alignment horizontal="centerContinuous"/>
      <protection locked="0"/>
    </xf>
    <xf numFmtId="165" fontId="57" fillId="0" borderId="1" xfId="25" applyNumberFormat="1" applyFont="1" applyBorder="1" applyAlignment="1" applyProtection="1">
      <alignment horizontal="centerContinuous"/>
      <protection locked="0"/>
    </xf>
    <xf numFmtId="0" fontId="59" fillId="0" borderId="0" xfId="25" applyFont="1" applyProtection="1">
      <protection locked="0"/>
    </xf>
    <xf numFmtId="0" fontId="64" fillId="0" borderId="0" xfId="0" applyFont="1" applyProtection="1">
      <protection locked="0"/>
    </xf>
    <xf numFmtId="1" fontId="0" fillId="0" borderId="0" xfId="0" applyNumberFormat="1" applyAlignment="1" applyProtection="1">
      <alignment vertical="center"/>
      <protection locked="0"/>
    </xf>
    <xf numFmtId="0" fontId="11" fillId="0" borderId="0" xfId="0" applyFont="1" applyProtection="1">
      <protection locked="0"/>
    </xf>
    <xf numFmtId="0" fontId="22" fillId="0" borderId="0" xfId="26" applyFont="1" applyAlignment="1" applyProtection="1">
      <alignment horizontal="centerContinuous"/>
      <protection locked="0"/>
    </xf>
    <xf numFmtId="0" fontId="16" fillId="0" borderId="1" xfId="26" applyFont="1" applyBorder="1" applyAlignment="1" applyProtection="1">
      <alignment horizontal="centerContinuous"/>
      <protection locked="0"/>
    </xf>
    <xf numFmtId="0" fontId="50" fillId="0" borderId="0" xfId="26" applyFont="1" applyAlignment="1" applyProtection="1">
      <alignment horizontal="centerContinuous"/>
      <protection locked="0"/>
    </xf>
    <xf numFmtId="165" fontId="21" fillId="0" borderId="1" xfId="26" applyNumberFormat="1" applyFont="1" applyBorder="1" applyAlignment="1" applyProtection="1">
      <alignment horizontal="centerContinuous"/>
      <protection locked="0"/>
    </xf>
    <xf numFmtId="0" fontId="22" fillId="16" borderId="1" xfId="0" applyFont="1" applyFill="1" applyBorder="1" applyAlignment="1" applyProtection="1">
      <alignment horizontal="left" vertical="center" wrapText="1"/>
      <protection locked="0"/>
    </xf>
    <xf numFmtId="43" fontId="21" fillId="0" borderId="0" xfId="3" applyFont="1" applyFill="1" applyBorder="1" applyAlignment="1" applyProtection="1">
      <alignment vertical="center"/>
      <protection locked="0"/>
    </xf>
    <xf numFmtId="0" fontId="32" fillId="0" borderId="16" xfId="0" applyFont="1" applyBorder="1" applyProtection="1">
      <protection locked="0"/>
    </xf>
    <xf numFmtId="0" fontId="11" fillId="0" borderId="17" xfId="0" applyFont="1" applyBorder="1" applyProtection="1">
      <protection locked="0"/>
    </xf>
    <xf numFmtId="0" fontId="51" fillId="0" borderId="0" xfId="0" applyFont="1" applyProtection="1">
      <protection locked="0"/>
    </xf>
    <xf numFmtId="43" fontId="11" fillId="0" borderId="0" xfId="3" applyFont="1" applyFill="1" applyAlignment="1" applyProtection="1">
      <alignment horizontal="center"/>
      <protection locked="0"/>
    </xf>
    <xf numFmtId="43" fontId="32" fillId="0" borderId="0" xfId="3" applyFont="1" applyFill="1" applyAlignment="1" applyProtection="1">
      <alignment horizontal="center" wrapText="1"/>
      <protection locked="0"/>
    </xf>
    <xf numFmtId="43" fontId="32" fillId="0" borderId="0" xfId="3" applyFont="1" applyFill="1" applyAlignment="1" applyProtection="1">
      <alignment horizontal="center"/>
      <protection locked="0"/>
    </xf>
    <xf numFmtId="0" fontId="0" fillId="0" borderId="1" xfId="0" applyBorder="1" applyAlignment="1" applyProtection="1">
      <alignment horizontal="left"/>
      <protection locked="0"/>
    </xf>
    <xf numFmtId="0" fontId="0" fillId="0" borderId="0" xfId="0" applyAlignment="1" applyProtection="1">
      <alignment horizontal="center"/>
      <protection locked="0"/>
    </xf>
    <xf numFmtId="0" fontId="6" fillId="0" borderId="0" xfId="0" applyFont="1" applyAlignment="1" applyProtection="1">
      <alignment horizontal="left"/>
      <protection locked="0"/>
    </xf>
    <xf numFmtId="0" fontId="39" fillId="0" borderId="0" xfId="0" applyFont="1" applyAlignment="1" applyProtection="1">
      <alignment horizontal="center"/>
      <protection locked="0"/>
    </xf>
    <xf numFmtId="0" fontId="66" fillId="0" borderId="0" xfId="0" applyFont="1" applyAlignment="1" applyProtection="1">
      <alignment horizontal="left"/>
      <protection locked="0"/>
    </xf>
    <xf numFmtId="0" fontId="7" fillId="4" borderId="109" xfId="0" applyFont="1" applyFill="1" applyBorder="1" applyAlignment="1" applyProtection="1">
      <alignment horizontal="left" vertical="top" wrapText="1"/>
      <protection locked="0"/>
    </xf>
    <xf numFmtId="0" fontId="7" fillId="0" borderId="0" xfId="0" applyFont="1" applyAlignment="1" applyProtection="1">
      <alignment horizontal="left" vertical="center"/>
      <protection locked="0"/>
    </xf>
    <xf numFmtId="0" fontId="36" fillId="0" borderId="0" xfId="0" applyFont="1" applyAlignment="1" applyProtection="1">
      <alignment horizontal="center"/>
      <protection locked="0"/>
    </xf>
    <xf numFmtId="0" fontId="32" fillId="0" borderId="1" xfId="0" applyFont="1" applyBorder="1" applyAlignment="1" applyProtection="1">
      <alignment horizontal="left"/>
      <protection locked="0"/>
    </xf>
    <xf numFmtId="0" fontId="50" fillId="0" borderId="0" xfId="0" applyFont="1" applyAlignment="1" applyProtection="1">
      <alignment horizontal="center"/>
      <protection locked="0"/>
    </xf>
    <xf numFmtId="0" fontId="53" fillId="0" borderId="0" xfId="0" applyFont="1" applyAlignment="1" applyProtection="1">
      <alignment horizontal="center"/>
      <protection locked="0"/>
    </xf>
    <xf numFmtId="0" fontId="32" fillId="0" borderId="0" xfId="0" applyFont="1" applyAlignment="1" applyProtection="1">
      <alignment horizontal="center"/>
      <protection locked="0"/>
    </xf>
    <xf numFmtId="0" fontId="53" fillId="0" borderId="0" xfId="0" applyFont="1" applyAlignment="1" applyProtection="1">
      <alignment horizontal="left"/>
      <protection locked="0"/>
    </xf>
    <xf numFmtId="0" fontId="14" fillId="0" borderId="0" xfId="0" applyFont="1" applyAlignment="1" applyProtection="1">
      <alignment horizontal="center"/>
      <protection locked="0"/>
    </xf>
    <xf numFmtId="0" fontId="19" fillId="0" borderId="1" xfId="0" applyFont="1" applyBorder="1" applyAlignment="1" applyProtection="1">
      <alignment horizontal="left" vertical="center"/>
      <protection locked="0"/>
    </xf>
    <xf numFmtId="0" fontId="19" fillId="0" borderId="0" xfId="0" applyFont="1" applyAlignment="1" applyProtection="1">
      <alignment horizontal="center" vertical="center"/>
      <protection locked="0"/>
    </xf>
    <xf numFmtId="0" fontId="12" fillId="0" borderId="1"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12" fillId="0" borderId="77" xfId="0" applyFont="1" applyBorder="1" applyAlignment="1" applyProtection="1">
      <alignment horizontal="center" wrapText="1"/>
      <protection locked="0"/>
    </xf>
    <xf numFmtId="0" fontId="12" fillId="0" borderId="77" xfId="0" applyFont="1" applyBorder="1" applyAlignment="1" applyProtection="1">
      <alignment wrapText="1"/>
      <protection locked="0"/>
    </xf>
    <xf numFmtId="0" fontId="69" fillId="0" borderId="1" xfId="27" applyFont="1" applyBorder="1" applyAlignment="1" applyProtection="1">
      <alignment horizontal="left" vertical="center"/>
      <protection locked="0"/>
    </xf>
    <xf numFmtId="0" fontId="24" fillId="0" borderId="0" xfId="27" applyFont="1" applyAlignment="1" applyProtection="1">
      <alignment horizontal="center" vertical="center"/>
      <protection locked="0"/>
    </xf>
    <xf numFmtId="0" fontId="51" fillId="0" borderId="0" xfId="0" applyFont="1" applyAlignment="1" applyProtection="1">
      <alignment vertical="center"/>
      <protection locked="0"/>
    </xf>
    <xf numFmtId="0" fontId="22" fillId="0" borderId="1" xfId="27" applyFont="1" applyBorder="1" applyAlignment="1" applyProtection="1">
      <alignment horizontal="center" vertical="center" textRotation="90" wrapText="1"/>
      <protection locked="0"/>
    </xf>
    <xf numFmtId="0" fontId="36" fillId="0" borderId="0" xfId="0" applyFont="1" applyAlignment="1" applyProtection="1">
      <alignment vertical="center" textRotation="90"/>
      <protection locked="0"/>
    </xf>
    <xf numFmtId="0" fontId="36" fillId="0" borderId="0" xfId="0" applyFont="1" applyAlignment="1" applyProtection="1">
      <alignment vertical="center"/>
      <protection locked="0"/>
    </xf>
    <xf numFmtId="0" fontId="22" fillId="0" borderId="111" xfId="27" applyFont="1" applyBorder="1" applyAlignment="1" applyProtection="1">
      <alignment vertical="center"/>
      <protection locked="0"/>
    </xf>
    <xf numFmtId="0" fontId="21" fillId="7" borderId="1" xfId="27" applyFont="1" applyFill="1" applyBorder="1" applyAlignment="1" applyProtection="1">
      <alignment vertical="center"/>
      <protection locked="0"/>
    </xf>
    <xf numFmtId="0" fontId="36" fillId="7" borderId="0" xfId="0" applyFont="1" applyFill="1" applyAlignment="1" applyProtection="1">
      <alignment vertical="center"/>
      <protection locked="0"/>
    </xf>
    <xf numFmtId="0" fontId="36" fillId="15" borderId="0" xfId="0" applyFont="1" applyFill="1" applyAlignment="1" applyProtection="1">
      <alignment vertical="center"/>
      <protection locked="0"/>
    </xf>
    <xf numFmtId="3" fontId="22" fillId="7" borderId="1" xfId="27" applyNumberFormat="1" applyFont="1" applyFill="1" applyBorder="1" applyAlignment="1" applyProtection="1">
      <alignment vertical="center"/>
      <protection locked="0"/>
    </xf>
    <xf numFmtId="0" fontId="22" fillId="0" borderId="121" xfId="27" applyFont="1" applyBorder="1" applyAlignment="1" applyProtection="1">
      <alignment vertical="center"/>
      <protection locked="0"/>
    </xf>
    <xf numFmtId="0" fontId="22" fillId="7" borderId="1" xfId="27" applyFont="1" applyFill="1" applyBorder="1" applyAlignment="1" applyProtection="1">
      <alignment vertical="center"/>
      <protection locked="0"/>
    </xf>
    <xf numFmtId="3" fontId="22" fillId="7" borderId="0" xfId="27" applyNumberFormat="1" applyFont="1" applyFill="1" applyAlignment="1" applyProtection="1">
      <alignment vertical="center"/>
      <protection locked="0"/>
    </xf>
    <xf numFmtId="0" fontId="22" fillId="0" borderId="1" xfId="27" applyFont="1" applyBorder="1" applyAlignment="1" applyProtection="1">
      <alignment vertical="center"/>
      <protection locked="0"/>
    </xf>
    <xf numFmtId="0" fontId="22" fillId="0" borderId="0" xfId="27" applyFont="1" applyAlignment="1" applyProtection="1">
      <alignment vertical="center"/>
      <protection locked="0"/>
    </xf>
    <xf numFmtId="43" fontId="54" fillId="0" borderId="16" xfId="27" applyNumberFormat="1" applyFont="1" applyBorder="1" applyAlignment="1" applyProtection="1">
      <alignment vertical="center"/>
      <protection locked="0"/>
    </xf>
    <xf numFmtId="0" fontId="54" fillId="0" borderId="17" xfId="27" applyFont="1" applyBorder="1" applyAlignment="1" applyProtection="1">
      <alignment vertical="center"/>
      <protection locked="0"/>
    </xf>
    <xf numFmtId="3" fontId="54" fillId="0" borderId="17" xfId="27" applyNumberFormat="1" applyFont="1" applyBorder="1" applyAlignment="1" applyProtection="1">
      <alignment vertical="center"/>
      <protection locked="0"/>
    </xf>
    <xf numFmtId="0" fontId="12" fillId="0" borderId="17" xfId="0" applyFont="1" applyBorder="1" applyAlignment="1" applyProtection="1">
      <alignment vertical="center"/>
      <protection locked="0"/>
    </xf>
    <xf numFmtId="0" fontId="3" fillId="0" borderId="0" xfId="27" applyAlignment="1" applyProtection="1">
      <alignment vertical="center"/>
      <protection locked="0"/>
    </xf>
    <xf numFmtId="3" fontId="3" fillId="0" borderId="0" xfId="27" applyNumberFormat="1" applyAlignment="1" applyProtection="1">
      <alignment vertical="center"/>
      <protection locked="0"/>
    </xf>
    <xf numFmtId="0" fontId="44" fillId="15" borderId="1" xfId="27" applyFont="1" applyFill="1" applyBorder="1" applyAlignment="1" applyProtection="1">
      <alignment horizontal="center" vertical="center" wrapText="1"/>
      <protection locked="0"/>
    </xf>
    <xf numFmtId="0" fontId="36" fillId="9" borderId="20" xfId="27" applyFont="1" applyFill="1" applyBorder="1" applyAlignment="1" applyProtection="1">
      <alignment horizontal="center" vertical="center" wrapText="1" readingOrder="1"/>
      <protection locked="0"/>
    </xf>
    <xf numFmtId="0" fontId="22" fillId="0" borderId="122" xfId="27" applyFont="1" applyBorder="1" applyAlignment="1" applyProtection="1">
      <alignment vertical="center"/>
      <protection locked="0"/>
    </xf>
    <xf numFmtId="0" fontId="22" fillId="7" borderId="1" xfId="27" applyFont="1" applyFill="1" applyBorder="1" applyAlignment="1" applyProtection="1">
      <alignment horizontal="center" vertical="center" wrapText="1"/>
      <protection locked="0"/>
    </xf>
    <xf numFmtId="0" fontId="36" fillId="9" borderId="0" xfId="0" applyFont="1" applyFill="1" applyAlignment="1" applyProtection="1">
      <alignment vertical="center"/>
      <protection locked="0"/>
    </xf>
    <xf numFmtId="43" fontId="3" fillId="0" borderId="16" xfId="27" applyNumberFormat="1" applyBorder="1" applyAlignment="1" applyProtection="1">
      <alignment vertical="center"/>
      <protection locked="0"/>
    </xf>
    <xf numFmtId="3" fontId="3" fillId="0" borderId="17" xfId="27" applyNumberFormat="1" applyBorder="1" applyAlignment="1" applyProtection="1">
      <alignment vertical="center"/>
      <protection locked="0"/>
    </xf>
    <xf numFmtId="0" fontId="3" fillId="0" borderId="17" xfId="27" applyBorder="1" applyAlignment="1" applyProtection="1">
      <alignment vertical="center"/>
      <protection locked="0"/>
    </xf>
    <xf numFmtId="0" fontId="3" fillId="0" borderId="0" xfId="27" applyProtection="1">
      <protection locked="0"/>
    </xf>
    <xf numFmtId="3" fontId="3" fillId="0" borderId="0" xfId="27" applyNumberFormat="1" applyProtection="1">
      <protection locked="0"/>
    </xf>
    <xf numFmtId="0" fontId="74" fillId="0" borderId="0" xfId="28" applyFont="1" applyAlignment="1" applyProtection="1">
      <protection locked="0"/>
    </xf>
    <xf numFmtId="0" fontId="75" fillId="0" borderId="0" xfId="28" applyFont="1" applyAlignment="1" applyProtection="1">
      <protection locked="0"/>
    </xf>
    <xf numFmtId="0" fontId="3" fillId="0" borderId="0" xfId="28" applyAlignment="1" applyProtection="1">
      <protection locked="0"/>
    </xf>
    <xf numFmtId="0" fontId="0" fillId="0" borderId="0" xfId="0" applyAlignment="1">
      <alignment vertical="center"/>
    </xf>
    <xf numFmtId="43" fontId="36" fillId="0" borderId="0" xfId="3" applyFont="1"/>
    <xf numFmtId="0" fontId="79" fillId="25" borderId="0" xfId="0" applyFont="1" applyFill="1" applyAlignment="1">
      <alignment vertical="center"/>
    </xf>
    <xf numFmtId="0" fontId="79" fillId="24" borderId="0" xfId="0" applyFont="1" applyFill="1" applyAlignment="1">
      <alignment vertical="center"/>
    </xf>
    <xf numFmtId="0" fontId="2" fillId="24" borderId="0" xfId="0" applyFont="1" applyFill="1" applyAlignment="1">
      <alignment vertical="center"/>
    </xf>
    <xf numFmtId="0" fontId="2" fillId="25" borderId="0" xfId="0" applyFont="1" applyFill="1" applyAlignment="1">
      <alignment vertical="center"/>
    </xf>
    <xf numFmtId="0" fontId="0" fillId="24" borderId="0" xfId="0" applyFill="1" applyAlignment="1">
      <alignment vertical="center"/>
    </xf>
    <xf numFmtId="10" fontId="1" fillId="24" borderId="0" xfId="1" applyNumberFormat="1" applyFont="1" applyFill="1" applyBorder="1" applyAlignment="1">
      <alignment vertical="center"/>
    </xf>
    <xf numFmtId="0" fontId="89" fillId="24" borderId="0" xfId="0" applyFont="1" applyFill="1" applyAlignment="1">
      <alignment vertical="center"/>
    </xf>
    <xf numFmtId="0" fontId="9" fillId="2" borderId="21" xfId="2" applyFont="1" applyFill="1" applyBorder="1" applyAlignment="1" applyProtection="1">
      <alignment horizontal="center"/>
      <protection locked="0"/>
    </xf>
    <xf numFmtId="0" fontId="9" fillId="2" borderId="59" xfId="2" applyFont="1" applyFill="1" applyBorder="1" applyAlignment="1" applyProtection="1">
      <alignment horizontal="center"/>
      <protection locked="0"/>
    </xf>
    <xf numFmtId="0" fontId="91" fillId="0" borderId="1" xfId="27" applyFont="1" applyBorder="1" applyAlignment="1" applyProtection="1">
      <alignment horizontal="center" vertical="center" wrapText="1"/>
      <protection locked="0"/>
    </xf>
    <xf numFmtId="43" fontId="12" fillId="0" borderId="119" xfId="3" applyFont="1" applyBorder="1" applyAlignment="1" applyProtection="1">
      <alignment horizontal="right" vertical="center"/>
      <protection locked="0"/>
    </xf>
    <xf numFmtId="43" fontId="12" fillId="0" borderId="120" xfId="3" applyFont="1" applyBorder="1" applyAlignment="1" applyProtection="1">
      <alignment horizontal="right" vertical="center"/>
      <protection locked="0"/>
    </xf>
    <xf numFmtId="0" fontId="92" fillId="0" borderId="0" xfId="0" applyFont="1" applyAlignment="1" applyProtection="1">
      <alignment vertical="center"/>
      <protection locked="0"/>
    </xf>
    <xf numFmtId="0" fontId="93" fillId="0" borderId="0" xfId="27" applyFont="1" applyAlignment="1" applyProtection="1">
      <alignment vertical="center"/>
      <protection locked="0"/>
    </xf>
    <xf numFmtId="0" fontId="99" fillId="0" borderId="0" xfId="27" applyFont="1" applyAlignment="1" applyProtection="1">
      <alignment horizontal="left" vertical="center"/>
      <protection locked="0"/>
    </xf>
    <xf numFmtId="0" fontId="29" fillId="0" borderId="0" xfId="0" applyFont="1" applyAlignment="1" applyProtection="1">
      <alignment horizontal="right" vertical="center"/>
      <protection locked="0"/>
    </xf>
    <xf numFmtId="0" fontId="12" fillId="0" borderId="0" xfId="2" applyFont="1" applyAlignment="1" applyProtection="1">
      <alignment horizontal="center" vertical="center"/>
      <protection locked="0"/>
    </xf>
    <xf numFmtId="0" fontId="12" fillId="0" borderId="0" xfId="2" applyFont="1" applyAlignment="1" applyProtection="1">
      <alignment horizontal="right" vertical="center"/>
      <protection locked="0"/>
    </xf>
    <xf numFmtId="0" fontId="29" fillId="0" borderId="0" xfId="0" applyFont="1" applyAlignment="1" applyProtection="1">
      <alignment horizontal="left" vertical="center"/>
      <protection locked="0"/>
    </xf>
    <xf numFmtId="0" fontId="12" fillId="7" borderId="0" xfId="2" applyFont="1" applyFill="1" applyAlignment="1" applyProtection="1">
      <alignment horizontal="left" vertical="center"/>
      <protection locked="0"/>
    </xf>
    <xf numFmtId="0" fontId="12" fillId="7" borderId="0" xfId="2" applyFont="1" applyFill="1" applyAlignment="1" applyProtection="1">
      <alignment horizontal="center" vertical="center"/>
      <protection locked="0"/>
    </xf>
    <xf numFmtId="0" fontId="29" fillId="0" borderId="17" xfId="0" applyFont="1" applyBorder="1" applyAlignment="1" applyProtection="1">
      <alignment vertical="center"/>
      <protection locked="0"/>
    </xf>
    <xf numFmtId="0" fontId="29" fillId="0" borderId="17" xfId="0" applyFont="1" applyBorder="1" applyAlignment="1" applyProtection="1">
      <alignment horizontal="right" vertical="center"/>
      <protection locked="0"/>
    </xf>
    <xf numFmtId="0" fontId="12" fillId="0" borderId="17" xfId="2" applyFont="1" applyBorder="1" applyAlignment="1" applyProtection="1">
      <alignment vertical="center"/>
      <protection locked="0"/>
    </xf>
    <xf numFmtId="0" fontId="12" fillId="0" borderId="17" xfId="0" applyFont="1" applyBorder="1" applyAlignment="1" applyProtection="1">
      <alignment horizontal="right" vertical="center"/>
      <protection locked="0"/>
    </xf>
    <xf numFmtId="0" fontId="19" fillId="0" borderId="0" xfId="0" applyFont="1" applyAlignment="1" applyProtection="1">
      <alignment wrapText="1"/>
      <protection locked="0"/>
    </xf>
    <xf numFmtId="0" fontId="61" fillId="0" borderId="0" xfId="19" applyFont="1" applyProtection="1">
      <protection locked="0"/>
    </xf>
    <xf numFmtId="0" fontId="94" fillId="0" borderId="0" xfId="2" applyFont="1" applyAlignment="1" applyProtection="1">
      <alignment vertical="center"/>
      <protection locked="0"/>
    </xf>
    <xf numFmtId="0" fontId="17" fillId="0" borderId="27" xfId="2" applyFont="1" applyBorder="1" applyAlignment="1" applyProtection="1">
      <alignment horizontal="left"/>
      <protection locked="0"/>
    </xf>
    <xf numFmtId="0" fontId="17" fillId="0" borderId="28" xfId="2" applyFont="1" applyBorder="1" applyAlignment="1" applyProtection="1">
      <alignment horizontal="left"/>
      <protection locked="0"/>
    </xf>
    <xf numFmtId="0" fontId="6" fillId="0" borderId="2" xfId="2" applyFont="1" applyBorder="1" applyAlignment="1" applyProtection="1">
      <alignment vertical="center"/>
      <protection locked="0"/>
    </xf>
    <xf numFmtId="0" fontId="17" fillId="7" borderId="0" xfId="2" applyFont="1" applyFill="1" applyAlignment="1" applyProtection="1">
      <alignment vertical="center"/>
      <protection locked="0"/>
    </xf>
    <xf numFmtId="43" fontId="4" fillId="0" borderId="0" xfId="3" applyFont="1" applyProtection="1">
      <protection locked="0"/>
    </xf>
    <xf numFmtId="43" fontId="17" fillId="7" borderId="0" xfId="3" applyFont="1" applyFill="1" applyAlignment="1" applyProtection="1">
      <alignment vertical="center"/>
      <protection locked="0"/>
    </xf>
    <xf numFmtId="43" fontId="17" fillId="0" borderId="0" xfId="3" applyFont="1" applyAlignment="1" applyProtection="1">
      <alignment vertical="center"/>
      <protection locked="0"/>
    </xf>
    <xf numFmtId="43" fontId="17" fillId="7" borderId="0" xfId="3" applyFont="1" applyFill="1" applyBorder="1" applyProtection="1">
      <protection locked="0"/>
    </xf>
    <xf numFmtId="0" fontId="94" fillId="0" borderId="0" xfId="0" applyFont="1" applyAlignment="1" applyProtection="1">
      <alignment vertical="center"/>
      <protection locked="0"/>
    </xf>
    <xf numFmtId="0" fontId="94" fillId="0" borderId="0" xfId="0" applyFont="1" applyAlignment="1" applyProtection="1">
      <alignment vertical="center" wrapText="1"/>
      <protection locked="0"/>
    </xf>
    <xf numFmtId="0" fontId="103" fillId="0" borderId="0" xfId="0" applyFont="1" applyAlignment="1" applyProtection="1">
      <alignment vertical="center"/>
      <protection locked="0"/>
    </xf>
    <xf numFmtId="0" fontId="105" fillId="0" borderId="0" xfId="28" applyFont="1" applyAlignment="1" applyProtection="1">
      <protection locked="0"/>
    </xf>
    <xf numFmtId="0" fontId="87" fillId="0" borderId="0" xfId="28" applyFont="1" applyAlignment="1" applyProtection="1">
      <alignment vertical="center"/>
      <protection locked="0"/>
    </xf>
    <xf numFmtId="0" fontId="105" fillId="0" borderId="0" xfId="28" applyFont="1" applyAlignment="1" applyProtection="1">
      <alignment vertical="center"/>
      <protection locked="0"/>
    </xf>
    <xf numFmtId="0" fontId="87" fillId="0" borderId="0" xfId="28" applyFont="1" applyAlignment="1" applyProtection="1">
      <protection locked="0"/>
    </xf>
    <xf numFmtId="0" fontId="12" fillId="0" borderId="1" xfId="2" applyFont="1" applyBorder="1" applyAlignment="1" applyProtection="1">
      <alignment horizontal="right" vertical="center"/>
      <protection locked="0"/>
    </xf>
    <xf numFmtId="0" fontId="100" fillId="0" borderId="0" xfId="0" applyFont="1" applyAlignment="1" applyProtection="1">
      <alignment horizontal="left"/>
      <protection locked="0"/>
    </xf>
    <xf numFmtId="0" fontId="9" fillId="0" borderId="0" xfId="0" applyFont="1" applyAlignment="1" applyProtection="1">
      <alignment vertical="center"/>
      <protection locked="0"/>
    </xf>
    <xf numFmtId="0" fontId="89" fillId="0" borderId="0" xfId="0" applyFont="1" applyProtection="1">
      <protection locked="0"/>
    </xf>
    <xf numFmtId="0" fontId="81" fillId="0" borderId="0" xfId="0" applyFont="1" applyProtection="1">
      <protection locked="0"/>
    </xf>
    <xf numFmtId="0" fontId="89" fillId="36" borderId="0" xfId="0" applyFont="1" applyFill="1" applyProtection="1">
      <protection locked="0"/>
    </xf>
    <xf numFmtId="0" fontId="89" fillId="42" borderId="0" xfId="0" applyFont="1" applyFill="1" applyProtection="1">
      <protection locked="0"/>
    </xf>
    <xf numFmtId="0" fontId="81" fillId="26" borderId="0" xfId="0" applyFont="1" applyFill="1" applyProtection="1">
      <protection locked="0"/>
    </xf>
    <xf numFmtId="43" fontId="9" fillId="0" borderId="0" xfId="3" applyFont="1" applyFill="1" applyBorder="1" applyAlignment="1" applyProtection="1">
      <alignment horizontal="center" vertical="center" wrapText="1"/>
      <protection locked="0"/>
    </xf>
    <xf numFmtId="43" fontId="11" fillId="0" borderId="0" xfId="3" applyFont="1" applyBorder="1" applyAlignment="1" applyProtection="1">
      <protection locked="0"/>
    </xf>
    <xf numFmtId="43" fontId="47" fillId="0" borderId="0" xfId="3" applyFont="1" applyFill="1" applyBorder="1" applyAlignment="1" applyProtection="1">
      <alignment horizontal="center" vertical="center" wrapText="1"/>
      <protection locked="0"/>
    </xf>
    <xf numFmtId="43" fontId="113" fillId="0" borderId="0" xfId="3" applyFont="1" applyBorder="1" applyAlignment="1" applyProtection="1">
      <protection locked="0"/>
    </xf>
    <xf numFmtId="43" fontId="115" fillId="41" borderId="0" xfId="3" applyFont="1" applyFill="1" applyBorder="1" applyAlignment="1" applyProtection="1">
      <protection locked="0"/>
    </xf>
    <xf numFmtId="43" fontId="113" fillId="25" borderId="0" xfId="3" applyFont="1" applyFill="1" applyBorder="1" applyAlignment="1" applyProtection="1">
      <protection locked="0"/>
    </xf>
    <xf numFmtId="43" fontId="113" fillId="41" borderId="0" xfId="3" applyFont="1" applyFill="1" applyBorder="1" applyAlignment="1" applyProtection="1">
      <protection locked="0"/>
    </xf>
    <xf numFmtId="43" fontId="19" fillId="41" borderId="0" xfId="3" applyFont="1" applyFill="1" applyBorder="1" applyAlignment="1" applyProtection="1">
      <protection locked="0"/>
    </xf>
    <xf numFmtId="43" fontId="19" fillId="25" borderId="0" xfId="3" applyFont="1" applyFill="1" applyBorder="1" applyAlignment="1" applyProtection="1">
      <protection locked="0"/>
    </xf>
    <xf numFmtId="43" fontId="11" fillId="25" borderId="0" xfId="3" applyFont="1" applyFill="1" applyBorder="1" applyAlignment="1" applyProtection="1">
      <protection locked="0"/>
    </xf>
    <xf numFmtId="43" fontId="112" fillId="0" borderId="0" xfId="3" applyFont="1" applyFill="1" applyBorder="1" applyAlignment="1" applyProtection="1">
      <alignment vertical="center"/>
      <protection locked="0"/>
    </xf>
    <xf numFmtId="0" fontId="21" fillId="0" borderId="0" xfId="0" applyFont="1" applyAlignment="1" applyProtection="1">
      <alignment vertical="center" wrapText="1"/>
      <protection locked="0"/>
    </xf>
    <xf numFmtId="43" fontId="22" fillId="0" borderId="0" xfId="15" applyFont="1" applyFill="1" applyBorder="1" applyAlignment="1" applyProtection="1">
      <alignment vertical="center" wrapText="1"/>
      <protection locked="0"/>
    </xf>
    <xf numFmtId="43" fontId="116" fillId="0" borderId="0" xfId="3" applyFont="1" applyBorder="1" applyAlignment="1" applyProtection="1">
      <protection locked="0"/>
    </xf>
    <xf numFmtId="43" fontId="52" fillId="0" borderId="0" xfId="3" applyFont="1" applyFill="1" applyBorder="1" applyProtection="1">
      <protection locked="0"/>
    </xf>
    <xf numFmtId="43" fontId="53" fillId="0" borderId="0" xfId="3" applyFont="1" applyBorder="1" applyAlignment="1" applyProtection="1">
      <protection locked="0"/>
    </xf>
    <xf numFmtId="43" fontId="5" fillId="0" borderId="0" xfId="3" applyFont="1" applyBorder="1" applyAlignment="1" applyProtection="1">
      <alignment vertical="center"/>
      <protection locked="0"/>
    </xf>
    <xf numFmtId="43" fontId="116" fillId="0" borderId="0" xfId="3" applyFont="1" applyBorder="1" applyAlignment="1" applyProtection="1">
      <alignment vertical="center"/>
      <protection locked="0"/>
    </xf>
    <xf numFmtId="43" fontId="53" fillId="0" borderId="0" xfId="3" applyFont="1" applyBorder="1" applyAlignment="1" applyProtection="1">
      <alignment vertical="center"/>
      <protection locked="0"/>
    </xf>
    <xf numFmtId="43" fontId="6" fillId="0" borderId="0" xfId="3" applyFont="1" applyBorder="1" applyAlignment="1" applyProtection="1">
      <alignment vertical="center"/>
      <protection locked="0"/>
    </xf>
    <xf numFmtId="43" fontId="117" fillId="0" borderId="77" xfId="3" applyFont="1" applyBorder="1" applyAlignment="1" applyProtection="1">
      <alignment vertical="center"/>
      <protection locked="0"/>
    </xf>
    <xf numFmtId="43" fontId="6" fillId="0" borderId="77" xfId="3" applyFont="1" applyBorder="1" applyAlignment="1" applyProtection="1">
      <alignment vertical="center"/>
      <protection locked="0"/>
    </xf>
    <xf numFmtId="43" fontId="26" fillId="0" borderId="77" xfId="3" applyFont="1" applyBorder="1" applyAlignment="1" applyProtection="1">
      <alignment vertical="center"/>
      <protection locked="0"/>
    </xf>
    <xf numFmtId="43" fontId="46" fillId="0" borderId="0" xfId="3" applyFont="1" applyFill="1" applyBorder="1" applyAlignment="1" applyProtection="1">
      <alignment vertical="center"/>
      <protection locked="0"/>
    </xf>
    <xf numFmtId="43" fontId="4" fillId="2" borderId="19" xfId="3" applyFont="1" applyFill="1" applyBorder="1" applyAlignment="1" applyProtection="1">
      <alignment horizontal="left" vertical="center" wrapText="1"/>
      <protection locked="0"/>
    </xf>
    <xf numFmtId="43" fontId="17" fillId="0" borderId="16" xfId="3" applyFont="1" applyBorder="1" applyProtection="1">
      <protection locked="0"/>
    </xf>
    <xf numFmtId="43" fontId="41" fillId="0" borderId="0" xfId="3" applyFont="1" applyBorder="1" applyProtection="1">
      <protection locked="0"/>
    </xf>
    <xf numFmtId="0" fontId="94" fillId="37" borderId="0" xfId="2" applyFont="1" applyFill="1" applyAlignment="1" applyProtection="1">
      <alignment horizontal="left" vertical="center" wrapText="1"/>
      <protection locked="0"/>
    </xf>
    <xf numFmtId="43" fontId="94" fillId="37" borderId="0" xfId="4" applyFont="1" applyFill="1" applyBorder="1" applyAlignment="1" applyProtection="1">
      <alignment horizontal="center" vertical="center"/>
      <protection locked="0"/>
    </xf>
    <xf numFmtId="0" fontId="94" fillId="37" borderId="0" xfId="2" applyFont="1" applyFill="1" applyAlignment="1" applyProtection="1">
      <alignment vertical="center"/>
      <protection locked="0"/>
    </xf>
    <xf numFmtId="0" fontId="93" fillId="0" borderId="0" xfId="2" applyFont="1" applyProtection="1">
      <protection locked="0"/>
    </xf>
    <xf numFmtId="0" fontId="3" fillId="44" borderId="0" xfId="2" applyFill="1" applyProtection="1">
      <protection locked="0"/>
    </xf>
    <xf numFmtId="0" fontId="4" fillId="2" borderId="32" xfId="2" applyFont="1" applyFill="1" applyBorder="1" applyAlignment="1" applyProtection="1">
      <alignment horizontal="center"/>
      <protection locked="0"/>
    </xf>
    <xf numFmtId="0" fontId="13" fillId="0" borderId="0" xfId="2" applyFont="1" applyProtection="1">
      <protection locked="0"/>
    </xf>
    <xf numFmtId="43" fontId="4" fillId="0" borderId="2" xfId="3" applyFont="1" applyFill="1" applyBorder="1" applyAlignment="1" applyProtection="1">
      <protection locked="0"/>
    </xf>
    <xf numFmtId="43" fontId="17" fillId="0" borderId="29" xfId="3" applyFont="1" applyFill="1" applyBorder="1" applyAlignment="1" applyProtection="1">
      <alignment vertical="center"/>
      <protection locked="0"/>
    </xf>
    <xf numFmtId="0" fontId="121" fillId="0" borderId="0" xfId="0" applyFont="1" applyAlignment="1">
      <alignment vertical="center"/>
    </xf>
    <xf numFmtId="43" fontId="121" fillId="0" borderId="0" xfId="3" applyFont="1" applyAlignment="1">
      <alignment vertical="center"/>
    </xf>
    <xf numFmtId="0" fontId="124" fillId="0" borderId="0" xfId="0" applyFont="1" applyAlignment="1">
      <alignment vertical="center"/>
    </xf>
    <xf numFmtId="0" fontId="26" fillId="0" borderId="0" xfId="18" applyFont="1" applyAlignment="1" applyProtection="1">
      <alignment horizontal="left" vertical="center"/>
      <protection locked="0"/>
    </xf>
    <xf numFmtId="0" fontId="6" fillId="0" borderId="0" xfId="18" applyFont="1" applyAlignment="1" applyProtection="1">
      <alignment horizontal="center" vertical="center"/>
      <protection locked="0"/>
    </xf>
    <xf numFmtId="0" fontId="26" fillId="0" borderId="0" xfId="18" applyFont="1" applyAlignment="1" applyProtection="1">
      <alignment horizontal="center" vertical="center"/>
      <protection locked="0"/>
    </xf>
    <xf numFmtId="17" fontId="6" fillId="0" borderId="0" xfId="18" applyNumberFormat="1" applyFont="1" applyAlignment="1" applyProtection="1">
      <alignment horizontal="center" vertical="center"/>
      <protection locked="0"/>
    </xf>
    <xf numFmtId="0" fontId="79" fillId="0" borderId="0" xfId="0" applyFont="1" applyAlignment="1">
      <alignment vertical="center"/>
    </xf>
    <xf numFmtId="0" fontId="126" fillId="34" borderId="2" xfId="18" applyFont="1" applyFill="1" applyBorder="1" applyAlignment="1">
      <alignment horizontal="center" vertical="center"/>
    </xf>
    <xf numFmtId="0" fontId="121" fillId="25" borderId="0" xfId="0" applyFont="1" applyFill="1" applyAlignment="1">
      <alignment vertical="center"/>
    </xf>
    <xf numFmtId="0" fontId="121" fillId="47" borderId="0" xfId="0" applyFont="1" applyFill="1" applyAlignment="1">
      <alignment vertical="center"/>
    </xf>
    <xf numFmtId="49" fontId="16" fillId="0" borderId="1" xfId="18" applyNumberFormat="1" applyFont="1" applyBorder="1" applyAlignment="1">
      <alignment horizontal="left" vertical="center"/>
    </xf>
    <xf numFmtId="0" fontId="16" fillId="0" borderId="0" xfId="18" applyFont="1" applyAlignment="1" applyProtection="1">
      <alignment horizontal="left" vertical="center"/>
      <protection locked="0"/>
    </xf>
    <xf numFmtId="0" fontId="4" fillId="0" borderId="0" xfId="18" applyFont="1" applyAlignment="1" applyProtection="1">
      <alignment horizontal="center" vertical="center"/>
      <protection locked="0"/>
    </xf>
    <xf numFmtId="0" fontId="16" fillId="0" borderId="0" xfId="18" applyFont="1" applyAlignment="1" applyProtection="1">
      <alignment horizontal="center" vertical="center"/>
      <protection locked="0"/>
    </xf>
    <xf numFmtId="17" fontId="4" fillId="0" borderId="0" xfId="18" applyNumberFormat="1" applyFont="1" applyAlignment="1" applyProtection="1">
      <alignment horizontal="center" vertical="center"/>
      <protection locked="0"/>
    </xf>
    <xf numFmtId="0" fontId="102" fillId="0" borderId="0" xfId="0" applyFont="1" applyAlignment="1">
      <alignment vertical="center"/>
    </xf>
    <xf numFmtId="0" fontId="4" fillId="0" borderId="0" xfId="18" applyFont="1" applyAlignment="1">
      <alignment vertical="center"/>
    </xf>
    <xf numFmtId="0" fontId="83" fillId="0" borderId="0" xfId="0" applyFont="1" applyAlignment="1">
      <alignment vertical="center"/>
    </xf>
    <xf numFmtId="0" fontId="122" fillId="0" borderId="30" xfId="18" applyFont="1" applyBorder="1" applyAlignment="1">
      <alignment vertical="center"/>
    </xf>
    <xf numFmtId="0" fontId="122" fillId="0" borderId="0" xfId="0" applyFont="1" applyAlignment="1">
      <alignment vertical="center"/>
    </xf>
    <xf numFmtId="0" fontId="127" fillId="0" borderId="30" xfId="18" applyFont="1" applyBorder="1" applyAlignment="1">
      <alignment vertical="center"/>
    </xf>
    <xf numFmtId="0" fontId="92" fillId="0" borderId="0" xfId="0" applyFont="1" applyAlignment="1">
      <alignment vertical="center" textRotation="45"/>
    </xf>
    <xf numFmtId="0" fontId="129" fillId="51" borderId="0" xfId="18" applyFont="1" applyFill="1" applyAlignment="1">
      <alignment horizontal="center" vertical="center" textRotation="45"/>
    </xf>
    <xf numFmtId="0" fontId="92" fillId="0" borderId="0" xfId="0" applyFont="1" applyAlignment="1">
      <alignment vertical="center"/>
    </xf>
    <xf numFmtId="0" fontId="119" fillId="0" borderId="0" xfId="0" applyFont="1"/>
    <xf numFmtId="0" fontId="83" fillId="0" borderId="0" xfId="0" applyFont="1"/>
    <xf numFmtId="0" fontId="0" fillId="59" borderId="0" xfId="0" applyFill="1"/>
    <xf numFmtId="0" fontId="2" fillId="0" borderId="0" xfId="0" applyFont="1" applyAlignment="1">
      <alignment vertical="center"/>
    </xf>
    <xf numFmtId="0" fontId="2" fillId="0" borderId="0" xfId="0" applyFont="1"/>
    <xf numFmtId="0" fontId="119" fillId="0" borderId="0" xfId="0" applyFont="1" applyAlignment="1">
      <alignment vertical="center"/>
    </xf>
    <xf numFmtId="0" fontId="88" fillId="0" borderId="0" xfId="0" applyFont="1" applyAlignment="1">
      <alignment vertical="center"/>
    </xf>
    <xf numFmtId="0" fontId="0" fillId="60" borderId="0" xfId="0" applyFill="1" applyAlignment="1">
      <alignment vertical="center"/>
    </xf>
    <xf numFmtId="0" fontId="131" fillId="60" borderId="130" xfId="0" applyFont="1" applyFill="1" applyBorder="1" applyAlignment="1">
      <alignment horizontal="left" vertical="center" wrapText="1"/>
    </xf>
    <xf numFmtId="0" fontId="131" fillId="60" borderId="130" xfId="0" applyFont="1" applyFill="1" applyBorder="1" applyAlignment="1">
      <alignment horizontal="right" vertical="center" wrapText="1"/>
    </xf>
    <xf numFmtId="0" fontId="131" fillId="60" borderId="130" xfId="0" applyFont="1" applyFill="1" applyBorder="1" applyAlignment="1">
      <alignment vertical="center" wrapText="1"/>
    </xf>
    <xf numFmtId="0" fontId="132" fillId="60" borderId="130" xfId="0" applyFont="1" applyFill="1" applyBorder="1" applyAlignment="1">
      <alignment horizontal="left" vertical="center" wrapText="1"/>
    </xf>
    <xf numFmtId="0" fontId="132" fillId="60" borderId="130" xfId="0" applyFont="1" applyFill="1" applyBorder="1" applyAlignment="1">
      <alignment horizontal="right" vertical="center" wrapText="1"/>
    </xf>
    <xf numFmtId="0" fontId="111" fillId="0" borderId="0" xfId="0" applyFont="1" applyAlignment="1">
      <alignment horizontal="left" vertical="center"/>
    </xf>
    <xf numFmtId="0" fontId="21" fillId="0" borderId="1" xfId="27" applyFont="1" applyBorder="1" applyAlignment="1" applyProtection="1">
      <alignment vertical="center"/>
      <protection locked="0"/>
    </xf>
    <xf numFmtId="43" fontId="26" fillId="0" borderId="0" xfId="3" applyFont="1" applyFill="1" applyBorder="1" applyAlignment="1" applyProtection="1">
      <protection locked="0"/>
    </xf>
    <xf numFmtId="0" fontId="0" fillId="0" borderId="77" xfId="0" applyBorder="1"/>
    <xf numFmtId="0" fontId="2" fillId="0" borderId="77" xfId="0" applyFont="1" applyBorder="1"/>
    <xf numFmtId="0" fontId="6" fillId="0" borderId="2" xfId="2" applyFont="1" applyBorder="1" applyAlignment="1" applyProtection="1">
      <alignment horizontal="left" vertical="center"/>
      <protection locked="0"/>
    </xf>
    <xf numFmtId="0" fontId="5" fillId="0" borderId="1" xfId="2" applyFont="1" applyBorder="1" applyAlignment="1" applyProtection="1">
      <alignment horizontal="left"/>
      <protection locked="0"/>
    </xf>
    <xf numFmtId="0" fontId="5" fillId="0" borderId="0" xfId="2" applyFont="1" applyAlignment="1" applyProtection="1">
      <alignment horizontal="left"/>
      <protection locked="0"/>
    </xf>
    <xf numFmtId="43" fontId="4" fillId="6" borderId="20" xfId="3" applyFont="1" applyFill="1" applyBorder="1" applyAlignment="1" applyProtection="1">
      <alignment horizontal="center" vertical="center" wrapText="1"/>
      <protection locked="0"/>
    </xf>
    <xf numFmtId="0" fontId="27" fillId="2" borderId="0" xfId="2" applyFont="1" applyFill="1" applyAlignment="1" applyProtection="1">
      <alignment horizontal="left" vertical="center" wrapText="1"/>
      <protection locked="0"/>
    </xf>
    <xf numFmtId="0" fontId="4" fillId="2" borderId="0" xfId="2" applyFont="1" applyFill="1" applyAlignment="1" applyProtection="1">
      <alignment horizontal="center"/>
      <protection locked="0"/>
    </xf>
    <xf numFmtId="0" fontId="16" fillId="2" borderId="0" xfId="2" applyFont="1" applyFill="1" applyAlignment="1" applyProtection="1">
      <alignment horizontal="center"/>
      <protection locked="0"/>
    </xf>
    <xf numFmtId="0" fontId="12" fillId="0" borderId="1" xfId="2" applyFont="1" applyBorder="1" applyAlignment="1" applyProtection="1">
      <alignment wrapText="1"/>
      <protection locked="0"/>
    </xf>
    <xf numFmtId="0" fontId="12" fillId="0" borderId="16" xfId="2" applyFont="1" applyBorder="1" applyAlignment="1" applyProtection="1">
      <alignment wrapText="1"/>
      <protection locked="0"/>
    </xf>
    <xf numFmtId="0" fontId="13" fillId="0" borderId="17" xfId="2" applyFont="1" applyBorder="1" applyProtection="1">
      <protection locked="0"/>
    </xf>
    <xf numFmtId="0" fontId="17" fillId="0" borderId="16" xfId="2" applyFont="1" applyBorder="1" applyAlignment="1" applyProtection="1">
      <alignment vertical="center"/>
      <protection locked="0"/>
    </xf>
    <xf numFmtId="0" fontId="9" fillId="4" borderId="19" xfId="2" applyFont="1" applyFill="1" applyBorder="1" applyAlignment="1" applyProtection="1">
      <alignment wrapText="1"/>
      <protection locked="0"/>
    </xf>
    <xf numFmtId="0" fontId="17" fillId="0" borderId="1" xfId="0" applyFont="1" applyBorder="1"/>
    <xf numFmtId="0" fontId="29" fillId="0" borderId="17" xfId="0" applyFont="1" applyBorder="1" applyAlignment="1" applyProtection="1">
      <alignment horizontal="left" vertical="center"/>
      <protection locked="0"/>
    </xf>
    <xf numFmtId="0" fontId="13" fillId="0" borderId="17" xfId="2"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12" fillId="0" borderId="17" xfId="2" applyFont="1" applyBorder="1" applyAlignment="1" applyProtection="1">
      <alignment horizontal="center" vertical="center"/>
      <protection locked="0"/>
    </xf>
    <xf numFmtId="0" fontId="32" fillId="0" borderId="1" xfId="0" applyFont="1" applyBorder="1"/>
    <xf numFmtId="0" fontId="32" fillId="0" borderId="0" xfId="0" applyFont="1"/>
    <xf numFmtId="0" fontId="32" fillId="0" borderId="17" xfId="0" applyFont="1" applyBorder="1"/>
    <xf numFmtId="0" fontId="29" fillId="0" borderId="27" xfId="0" applyFont="1" applyBorder="1" applyAlignment="1" applyProtection="1">
      <alignment horizontal="left"/>
      <protection locked="0"/>
    </xf>
    <xf numFmtId="0" fontId="111" fillId="0" borderId="0" xfId="0" applyFont="1"/>
    <xf numFmtId="0" fontId="5" fillId="0" borderId="1" xfId="0" applyFont="1" applyBorder="1" applyAlignment="1" applyProtection="1">
      <alignment horizontal="left" vertical="center"/>
      <protection locked="0"/>
    </xf>
    <xf numFmtId="0" fontId="6" fillId="0" borderId="1" xfId="0" applyFont="1" applyBorder="1" applyAlignment="1" applyProtection="1">
      <alignment vertical="top"/>
      <protection locked="0"/>
    </xf>
    <xf numFmtId="0" fontId="7" fillId="2" borderId="30" xfId="2" applyFont="1" applyFill="1" applyBorder="1" applyAlignment="1" applyProtection="1">
      <alignment horizontal="left" vertical="center"/>
      <protection locked="0"/>
    </xf>
    <xf numFmtId="0" fontId="12" fillId="0" borderId="1" xfId="0" applyFont="1" applyBorder="1" applyAlignment="1" applyProtection="1">
      <alignment vertical="center" wrapText="1"/>
      <protection locked="0"/>
    </xf>
    <xf numFmtId="0" fontId="29" fillId="0" borderId="1" xfId="0" applyFont="1" applyBorder="1" applyAlignment="1" applyProtection="1">
      <alignment vertical="center" wrapText="1"/>
      <protection locked="0"/>
    </xf>
    <xf numFmtId="43" fontId="12" fillId="0" borderId="17" xfId="3" applyFont="1" applyBorder="1" applyAlignment="1" applyProtection="1">
      <alignment horizontal="center" vertical="center"/>
      <protection locked="0"/>
    </xf>
    <xf numFmtId="43" fontId="12" fillId="0" borderId="17" xfId="3" applyFont="1" applyFill="1" applyBorder="1" applyAlignment="1" applyProtection="1">
      <alignment horizontal="center" vertical="center"/>
      <protection locked="0"/>
    </xf>
    <xf numFmtId="43" fontId="12" fillId="0" borderId="54" xfId="3" applyFont="1" applyBorder="1" applyAlignment="1" applyProtection="1">
      <alignment horizontal="center" vertical="center"/>
      <protection locked="0"/>
    </xf>
    <xf numFmtId="0" fontId="9" fillId="2" borderId="20" xfId="0" applyFont="1" applyFill="1" applyBorder="1" applyAlignment="1" applyProtection="1">
      <alignment horizontal="center" vertical="center" textRotation="90" wrapText="1"/>
      <protection locked="0"/>
    </xf>
    <xf numFmtId="43" fontId="19" fillId="0" borderId="0" xfId="3" applyFont="1" applyFill="1" applyBorder="1" applyAlignment="1" applyProtection="1">
      <alignment vertical="center"/>
      <protection locked="0"/>
    </xf>
    <xf numFmtId="0" fontId="89" fillId="0" borderId="0" xfId="0" applyFont="1" applyAlignment="1" applyProtection="1">
      <alignment wrapText="1"/>
      <protection locked="0"/>
    </xf>
    <xf numFmtId="43" fontId="19" fillId="0" borderId="1" xfId="3" applyFont="1" applyFill="1" applyBorder="1" applyAlignment="1" applyProtection="1">
      <alignment vertical="center"/>
      <protection locked="0"/>
    </xf>
    <xf numFmtId="43" fontId="12" fillId="0" borderId="17" xfId="3" applyFont="1" applyFill="1" applyBorder="1" applyAlignment="1" applyProtection="1">
      <alignment horizontal="right" wrapText="1"/>
      <protection locked="0"/>
    </xf>
    <xf numFmtId="43" fontId="19" fillId="0" borderId="0" xfId="3" applyFont="1" applyFill="1" applyBorder="1" applyProtection="1">
      <protection locked="0"/>
    </xf>
    <xf numFmtId="43" fontId="12" fillId="6" borderId="88" xfId="3" applyFont="1" applyFill="1" applyBorder="1" applyAlignment="1" applyProtection="1">
      <alignment horizontal="right" vertical="center"/>
      <protection locked="0"/>
    </xf>
    <xf numFmtId="0" fontId="12" fillId="3" borderId="0" xfId="0" applyFont="1" applyFill="1" applyAlignment="1" applyProtection="1">
      <alignment vertical="center"/>
      <protection locked="0"/>
    </xf>
    <xf numFmtId="0" fontId="17" fillId="0" borderId="0" xfId="0" applyFont="1" applyAlignment="1" applyProtection="1">
      <alignment horizontal="left" vertical="top"/>
      <protection locked="0"/>
    </xf>
    <xf numFmtId="43" fontId="19" fillId="0" borderId="0" xfId="3" applyFont="1" applyProtection="1">
      <protection locked="0"/>
    </xf>
    <xf numFmtId="43" fontId="19" fillId="0" borderId="0" xfId="3" applyFont="1" applyFill="1" applyBorder="1" applyAlignment="1" applyProtection="1">
      <protection locked="0"/>
    </xf>
    <xf numFmtId="0" fontId="30" fillId="0" borderId="0" xfId="0" applyFont="1" applyAlignment="1" applyProtection="1">
      <alignment wrapText="1"/>
      <protection locked="0"/>
    </xf>
    <xf numFmtId="0" fontId="89" fillId="40" borderId="0" xfId="0" applyFont="1" applyFill="1" applyProtection="1">
      <protection locked="0"/>
    </xf>
    <xf numFmtId="0" fontId="89" fillId="35" borderId="0" xfId="0" applyFont="1" applyFill="1" applyProtection="1">
      <protection locked="0"/>
    </xf>
    <xf numFmtId="0" fontId="81" fillId="41" borderId="0" xfId="0" applyFont="1" applyFill="1" applyProtection="1">
      <protection locked="0"/>
    </xf>
    <xf numFmtId="0" fontId="22" fillId="0" borderId="0" xfId="0" applyFont="1" applyProtection="1">
      <protection locked="0"/>
    </xf>
    <xf numFmtId="43" fontId="5" fillId="0" borderId="1" xfId="3" applyFont="1" applyBorder="1" applyAlignment="1" applyProtection="1">
      <protection locked="0"/>
    </xf>
    <xf numFmtId="43" fontId="5" fillId="0" borderId="1" xfId="3" applyFont="1" applyBorder="1" applyAlignment="1" applyProtection="1">
      <alignment vertical="center"/>
      <protection locked="0"/>
    </xf>
    <xf numFmtId="0" fontId="5" fillId="0" borderId="1" xfId="0" applyFont="1" applyBorder="1" applyAlignment="1" applyProtection="1">
      <alignment vertical="center"/>
      <protection locked="0"/>
    </xf>
    <xf numFmtId="43" fontId="4" fillId="0" borderId="0" xfId="3" applyFont="1" applyFill="1" applyBorder="1" applyAlignment="1" applyProtection="1">
      <alignment vertical="center" wrapText="1"/>
      <protection locked="0"/>
    </xf>
    <xf numFmtId="43" fontId="16" fillId="0" borderId="0" xfId="16" applyFont="1" applyFill="1" applyBorder="1" applyAlignment="1" applyProtection="1">
      <alignment horizontal="center"/>
      <protection locked="0"/>
    </xf>
    <xf numFmtId="43" fontId="102" fillId="0" borderId="0" xfId="16" applyFont="1" applyFill="1" applyBorder="1" applyAlignment="1" applyProtection="1">
      <alignment horizontal="center"/>
      <protection locked="0"/>
    </xf>
    <xf numFmtId="43" fontId="110" fillId="0" borderId="0" xfId="16" applyFont="1" applyFill="1" applyBorder="1" applyAlignment="1" applyProtection="1">
      <alignment horizontal="center"/>
      <protection locked="0"/>
    </xf>
    <xf numFmtId="43" fontId="4" fillId="0" borderId="0" xfId="16" applyFont="1" applyFill="1" applyBorder="1" applyAlignment="1" applyProtection="1">
      <alignment horizontal="center"/>
      <protection locked="0"/>
    </xf>
    <xf numFmtId="43" fontId="16" fillId="0" borderId="0" xfId="3" applyFont="1" applyFill="1" applyBorder="1" applyAlignment="1" applyProtection="1">
      <alignment horizontal="center"/>
      <protection locked="0"/>
    </xf>
    <xf numFmtId="43" fontId="17" fillId="0" borderId="1" xfId="3" applyFont="1" applyFill="1" applyBorder="1" applyAlignment="1" applyProtection="1">
      <alignment vertical="center"/>
      <protection locked="0"/>
    </xf>
    <xf numFmtId="43" fontId="17" fillId="0" borderId="1" xfId="3" applyFont="1" applyBorder="1" applyAlignment="1" applyProtection="1">
      <alignment vertical="center"/>
      <protection locked="0"/>
    </xf>
    <xf numFmtId="0" fontId="104" fillId="0" borderId="1" xfId="19" applyFont="1" applyBorder="1" applyProtection="1">
      <protection locked="0"/>
    </xf>
    <xf numFmtId="0" fontId="139" fillId="0" borderId="2" xfId="0" applyFont="1" applyBorder="1" applyProtection="1">
      <protection locked="0"/>
    </xf>
    <xf numFmtId="0" fontId="139" fillId="0" borderId="2" xfId="0" applyFont="1" applyBorder="1" applyAlignment="1" applyProtection="1">
      <alignment horizontal="right"/>
      <protection locked="0"/>
    </xf>
    <xf numFmtId="0" fontId="139" fillId="0" borderId="0" xfId="0" applyFont="1" applyProtection="1">
      <protection locked="0"/>
    </xf>
    <xf numFmtId="0" fontId="6" fillId="0" borderId="1" xfId="23" applyFont="1" applyBorder="1" applyAlignment="1" applyProtection="1">
      <alignment horizontal="centerContinuous"/>
      <protection locked="0"/>
    </xf>
    <xf numFmtId="0" fontId="60" fillId="0" borderId="1" xfId="25" applyFont="1" applyBorder="1" applyAlignment="1" applyProtection="1">
      <alignment horizontal="centerContinuous"/>
      <protection locked="0"/>
    </xf>
    <xf numFmtId="0" fontId="12" fillId="0" borderId="110" xfId="0" applyFont="1" applyBorder="1" applyAlignment="1" applyProtection="1">
      <alignment horizontal="center" vertical="top" wrapText="1"/>
      <protection locked="0"/>
    </xf>
    <xf numFmtId="0" fontId="12" fillId="0" borderId="41" xfId="0" applyFont="1" applyBorder="1" applyAlignment="1" applyProtection="1">
      <alignment horizontal="center" vertical="top" wrapText="1"/>
      <protection locked="0"/>
    </xf>
    <xf numFmtId="0" fontId="12" fillId="0" borderId="0" xfId="0" applyFont="1" applyAlignment="1" applyProtection="1">
      <alignment vertical="top" wrapText="1"/>
      <protection locked="0"/>
    </xf>
    <xf numFmtId="0" fontId="12" fillId="0" borderId="0" xfId="0" applyFont="1" applyAlignment="1" applyProtection="1">
      <alignment horizontal="center" vertical="top" wrapText="1"/>
      <protection locked="0"/>
    </xf>
    <xf numFmtId="0" fontId="12" fillId="0" borderId="1" xfId="2" applyFont="1" applyBorder="1" applyAlignment="1">
      <alignment horizontal="left" vertical="center"/>
    </xf>
    <xf numFmtId="0" fontId="12" fillId="0" borderId="0" xfId="2" applyFont="1" applyAlignment="1">
      <alignment horizontal="left" vertical="center"/>
    </xf>
    <xf numFmtId="0" fontId="12" fillId="0" borderId="1" xfId="0" applyFont="1" applyBorder="1" applyAlignment="1">
      <alignment horizontal="left" vertical="center"/>
    </xf>
    <xf numFmtId="0" fontId="12" fillId="0" borderId="0" xfId="0" applyFont="1" applyAlignment="1">
      <alignment horizontal="left" vertical="center"/>
    </xf>
    <xf numFmtId="0" fontId="12" fillId="0" borderId="16" xfId="0" applyFont="1" applyBorder="1" applyAlignment="1">
      <alignment horizontal="left" vertical="center"/>
    </xf>
    <xf numFmtId="0" fontId="134" fillId="0" borderId="17" xfId="0" applyFont="1" applyBorder="1" applyAlignment="1" applyProtection="1">
      <alignment vertical="center"/>
      <protection locked="0"/>
    </xf>
    <xf numFmtId="0" fontId="77" fillId="0" borderId="1" xfId="0" applyFont="1" applyBorder="1"/>
    <xf numFmtId="43" fontId="121" fillId="0" borderId="0" xfId="3" applyFont="1" applyBorder="1" applyAlignment="1">
      <alignment vertical="center"/>
    </xf>
    <xf numFmtId="0" fontId="121" fillId="0" borderId="17" xfId="0" applyFont="1" applyBorder="1" applyAlignment="1">
      <alignment vertical="center"/>
    </xf>
    <xf numFmtId="49" fontId="26" fillId="0" borderId="1" xfId="18" applyNumberFormat="1" applyFont="1" applyBorder="1" applyAlignment="1">
      <alignment horizontal="left" vertical="center"/>
    </xf>
    <xf numFmtId="0" fontId="100" fillId="0" borderId="0" xfId="0" applyFont="1" applyAlignment="1">
      <alignment vertical="center"/>
    </xf>
    <xf numFmtId="0" fontId="6" fillId="0" borderId="0" xfId="18" applyFont="1" applyAlignment="1">
      <alignment vertical="center"/>
    </xf>
    <xf numFmtId="0" fontId="121" fillId="0" borderId="16" xfId="0" applyFont="1" applyBorder="1" applyAlignment="1">
      <alignment vertical="center"/>
    </xf>
    <xf numFmtId="0" fontId="119" fillId="25" borderId="0" xfId="0" applyFont="1" applyFill="1"/>
    <xf numFmtId="166" fontId="0" fillId="0" borderId="0" xfId="31" applyNumberFormat="1" applyFont="1" applyAlignment="1">
      <alignment vertical="center"/>
    </xf>
    <xf numFmtId="166" fontId="79" fillId="0" borderId="0" xfId="31" applyNumberFormat="1" applyFont="1" applyAlignment="1">
      <alignment vertical="center"/>
    </xf>
    <xf numFmtId="0" fontId="12" fillId="37" borderId="0" xfId="2" applyFont="1" applyFill="1" applyAlignment="1" applyProtection="1">
      <alignment vertical="center"/>
      <protection locked="0"/>
    </xf>
    <xf numFmtId="0" fontId="140" fillId="0" borderId="0" xfId="0" applyFont="1" applyProtection="1">
      <protection locked="0"/>
    </xf>
    <xf numFmtId="0" fontId="47" fillId="0" borderId="0" xfId="0" applyFont="1" applyAlignment="1" applyProtection="1">
      <alignment horizontal="center" wrapText="1"/>
      <protection locked="0"/>
    </xf>
    <xf numFmtId="0" fontId="30" fillId="0" borderId="0" xfId="0" applyFont="1" applyAlignment="1" applyProtection="1">
      <alignment vertical="center" wrapText="1"/>
      <protection locked="0"/>
    </xf>
    <xf numFmtId="43" fontId="30" fillId="0" borderId="0" xfId="15" applyFont="1" applyFill="1" applyBorder="1" applyAlignment="1" applyProtection="1">
      <alignment vertical="center" wrapText="1"/>
      <protection locked="0"/>
    </xf>
    <xf numFmtId="0" fontId="47" fillId="0" borderId="0" xfId="0" applyFont="1" applyAlignment="1" applyProtection="1">
      <alignment vertical="center" wrapText="1"/>
      <protection locked="0"/>
    </xf>
    <xf numFmtId="0" fontId="30" fillId="0" borderId="0" xfId="0" applyFont="1" applyAlignment="1" applyProtection="1">
      <alignment vertical="center"/>
      <protection locked="0"/>
    </xf>
    <xf numFmtId="0" fontId="30" fillId="0" borderId="0" xfId="0" applyFont="1" applyProtection="1">
      <protection locked="0"/>
    </xf>
    <xf numFmtId="0" fontId="30" fillId="0" borderId="0" xfId="0" applyFont="1"/>
    <xf numFmtId="43" fontId="21" fillId="63" borderId="0" xfId="3" applyFont="1" applyFill="1" applyBorder="1" applyAlignment="1" applyProtection="1">
      <alignment vertical="center" wrapText="1"/>
      <protection locked="0"/>
    </xf>
    <xf numFmtId="43" fontId="4" fillId="63" borderId="0" xfId="16" applyFont="1" applyFill="1" applyBorder="1" applyAlignment="1" applyProtection="1">
      <alignment horizontal="left" vertical="center"/>
      <protection locked="0"/>
    </xf>
    <xf numFmtId="43" fontId="4" fillId="63" borderId="0" xfId="16" applyFont="1" applyFill="1" applyBorder="1" applyAlignment="1" applyProtection="1">
      <alignment horizontal="center" vertical="center"/>
      <protection locked="0"/>
    </xf>
    <xf numFmtId="43" fontId="4" fillId="63" borderId="0" xfId="3" applyFont="1" applyFill="1" applyBorder="1" applyAlignment="1" applyProtection="1">
      <alignment vertical="center"/>
      <protection locked="0"/>
    </xf>
    <xf numFmtId="0" fontId="12" fillId="0" borderId="0" xfId="2" applyFont="1" applyAlignment="1" applyProtection="1">
      <alignment horizontal="left" vertical="center"/>
      <protection locked="0"/>
    </xf>
    <xf numFmtId="0" fontId="141" fillId="0" borderId="0" xfId="2" applyFont="1" applyAlignment="1" applyProtection="1">
      <alignment vertical="center"/>
      <protection locked="0"/>
    </xf>
    <xf numFmtId="0" fontId="110" fillId="2" borderId="32" xfId="2" applyFont="1" applyFill="1" applyBorder="1" applyAlignment="1" applyProtection="1">
      <alignment horizontal="center"/>
      <protection locked="0"/>
    </xf>
    <xf numFmtId="43" fontId="94" fillId="0" borderId="0" xfId="2" applyNumberFormat="1" applyFont="1" applyAlignment="1" applyProtection="1">
      <alignment vertical="center"/>
      <protection locked="0"/>
    </xf>
    <xf numFmtId="0" fontId="147" fillId="0" borderId="0" xfId="0" applyFont="1" applyAlignment="1" applyProtection="1">
      <alignment vertical="center" wrapText="1"/>
      <protection locked="0"/>
    </xf>
    <xf numFmtId="0" fontId="96" fillId="0" borderId="0" xfId="0" applyFont="1" applyAlignment="1" applyProtection="1">
      <alignment vertical="center" wrapText="1"/>
      <protection locked="0"/>
    </xf>
    <xf numFmtId="0" fontId="135" fillId="0" borderId="1" xfId="2" applyFont="1" applyBorder="1" applyAlignment="1" applyProtection="1">
      <alignment horizontal="left" vertical="center" wrapText="1"/>
      <protection locked="0"/>
    </xf>
    <xf numFmtId="0" fontId="135" fillId="0" borderId="0" xfId="2" applyFont="1" applyAlignment="1" applyProtection="1">
      <alignment vertical="center"/>
      <protection locked="0"/>
    </xf>
    <xf numFmtId="43" fontId="135" fillId="0" borderId="0" xfId="2" applyNumberFormat="1" applyFont="1" applyAlignment="1" applyProtection="1">
      <alignment vertical="center"/>
      <protection locked="0"/>
    </xf>
    <xf numFmtId="0" fontId="135" fillId="0" borderId="0" xfId="2" applyFont="1" applyAlignment="1" applyProtection="1">
      <alignment horizontal="right" vertical="center"/>
      <protection locked="0"/>
    </xf>
    <xf numFmtId="0" fontId="135" fillId="0" borderId="0" xfId="0" applyFont="1" applyAlignment="1" applyProtection="1">
      <alignment vertical="center"/>
      <protection locked="0"/>
    </xf>
    <xf numFmtId="0" fontId="95" fillId="0" borderId="0" xfId="2" applyFont="1" applyAlignment="1" applyProtection="1">
      <alignment vertical="center"/>
      <protection locked="0"/>
    </xf>
    <xf numFmtId="43" fontId="95" fillId="0" borderId="0" xfId="8" applyFont="1" applyFill="1" applyBorder="1" applyAlignment="1" applyProtection="1">
      <alignment horizontal="center" vertical="center"/>
      <protection locked="0"/>
    </xf>
    <xf numFmtId="0" fontId="135" fillId="0" borderId="1" xfId="0" applyFont="1" applyBorder="1" applyAlignment="1" applyProtection="1">
      <alignment vertical="center"/>
      <protection locked="0"/>
    </xf>
    <xf numFmtId="0" fontId="12" fillId="0" borderId="0" xfId="0" applyFont="1" applyAlignment="1" applyProtection="1">
      <alignment horizontal="right" vertical="center"/>
      <protection locked="0"/>
    </xf>
    <xf numFmtId="0" fontId="135" fillId="0" borderId="30" xfId="0" applyFont="1" applyBorder="1" applyAlignment="1" applyProtection="1">
      <alignment vertical="center" wrapText="1"/>
      <protection locked="0"/>
    </xf>
    <xf numFmtId="0" fontId="95" fillId="5" borderId="19" xfId="0" applyFont="1" applyFill="1" applyBorder="1" applyAlignment="1" applyProtection="1">
      <alignment vertical="center" wrapText="1"/>
      <protection locked="0"/>
    </xf>
    <xf numFmtId="43" fontId="95" fillId="5" borderId="0" xfId="4" applyFont="1" applyFill="1" applyBorder="1" applyAlignment="1" applyProtection="1">
      <alignment horizontal="right" vertical="center"/>
      <protection locked="0"/>
    </xf>
    <xf numFmtId="49" fontId="4" fillId="2" borderId="36" xfId="3" applyNumberFormat="1" applyFont="1" applyFill="1" applyBorder="1" applyAlignment="1" applyProtection="1">
      <alignment horizontal="center"/>
      <protection locked="0"/>
    </xf>
    <xf numFmtId="49" fontId="4" fillId="2" borderId="57" xfId="3" applyNumberFormat="1" applyFont="1" applyFill="1" applyBorder="1" applyAlignment="1" applyProtection="1">
      <alignment horizontal="center"/>
      <protection locked="0"/>
    </xf>
    <xf numFmtId="49" fontId="12" fillId="2" borderId="56" xfId="3" applyNumberFormat="1" applyFont="1" applyFill="1" applyBorder="1" applyAlignment="1" applyProtection="1">
      <alignment horizontal="center" vertical="center"/>
      <protection locked="0"/>
    </xf>
    <xf numFmtId="0" fontId="7" fillId="2" borderId="78" xfId="0" applyFont="1" applyFill="1" applyBorder="1" applyAlignment="1" applyProtection="1">
      <alignment horizontal="left" wrapText="1"/>
      <protection locked="0"/>
    </xf>
    <xf numFmtId="43" fontId="135" fillId="0" borderId="0" xfId="3" applyFont="1" applyFill="1" applyBorder="1" applyAlignment="1" applyProtection="1">
      <alignment vertical="center"/>
      <protection locked="0"/>
    </xf>
    <xf numFmtId="43" fontId="149" fillId="0" borderId="0" xfId="3" applyFont="1" applyFill="1" applyBorder="1" applyAlignment="1" applyProtection="1">
      <alignment vertical="center"/>
      <protection locked="0"/>
    </xf>
    <xf numFmtId="166" fontId="12" fillId="0" borderId="46" xfId="3" applyNumberFormat="1" applyFont="1" applyFill="1" applyBorder="1" applyAlignment="1" applyProtection="1">
      <alignment vertical="center"/>
      <protection locked="0"/>
    </xf>
    <xf numFmtId="166" fontId="12" fillId="0" borderId="45" xfId="3" applyNumberFormat="1" applyFont="1" applyFill="1" applyBorder="1" applyAlignment="1" applyProtection="1">
      <alignment vertical="center"/>
      <protection locked="0"/>
    </xf>
    <xf numFmtId="166" fontId="12" fillId="0" borderId="20" xfId="7" applyNumberFormat="1" applyFont="1" applyBorder="1" applyAlignment="1" applyProtection="1">
      <alignment vertical="center"/>
      <protection locked="0"/>
    </xf>
    <xf numFmtId="166" fontId="95" fillId="5" borderId="61" xfId="3" applyNumberFormat="1" applyFont="1" applyFill="1" applyBorder="1" applyAlignment="1" applyProtection="1">
      <alignment horizontal="center" vertical="center"/>
      <protection locked="0"/>
    </xf>
    <xf numFmtId="166" fontId="12" fillId="0" borderId="41" xfId="3" applyNumberFormat="1" applyFont="1" applyFill="1" applyBorder="1" applyAlignment="1" applyProtection="1">
      <alignment vertical="center"/>
      <protection locked="0"/>
    </xf>
    <xf numFmtId="166" fontId="9" fillId="10" borderId="83" xfId="3" applyNumberFormat="1" applyFont="1" applyFill="1" applyBorder="1" applyAlignment="1" applyProtection="1">
      <alignment horizontal="center" vertical="center"/>
      <protection locked="0"/>
    </xf>
    <xf numFmtId="166" fontId="12" fillId="0" borderId="0" xfId="3" applyNumberFormat="1" applyFont="1" applyBorder="1" applyAlignment="1" applyProtection="1">
      <alignment vertical="center"/>
      <protection locked="0"/>
    </xf>
    <xf numFmtId="166" fontId="9" fillId="10" borderId="86" xfId="3" applyNumberFormat="1" applyFont="1" applyFill="1" applyBorder="1" applyAlignment="1" applyProtection="1">
      <alignment vertical="center"/>
      <protection locked="0"/>
    </xf>
    <xf numFmtId="166" fontId="95" fillId="0" borderId="28" xfId="3" applyNumberFormat="1" applyFont="1" applyFill="1" applyBorder="1" applyAlignment="1" applyProtection="1">
      <alignment horizontal="right" vertical="center" wrapText="1"/>
      <protection locked="0"/>
    </xf>
    <xf numFmtId="166" fontId="9" fillId="0" borderId="0" xfId="3" applyNumberFormat="1" applyFont="1" applyFill="1" applyBorder="1" applyAlignment="1" applyProtection="1">
      <alignment vertical="center"/>
      <protection locked="0"/>
    </xf>
    <xf numFmtId="166" fontId="94" fillId="0" borderId="28" xfId="3" applyNumberFormat="1" applyFont="1" applyBorder="1" applyAlignment="1" applyProtection="1">
      <alignment vertical="center" wrapText="1"/>
      <protection locked="0"/>
    </xf>
    <xf numFmtId="166" fontId="31" fillId="10" borderId="86" xfId="3" applyNumberFormat="1" applyFont="1" applyFill="1" applyBorder="1" applyAlignment="1" applyProtection="1">
      <alignment vertical="center"/>
      <protection locked="0"/>
    </xf>
    <xf numFmtId="166" fontId="11" fillId="0" borderId="17" xfId="0" applyNumberFormat="1" applyFont="1" applyBorder="1" applyAlignment="1" applyProtection="1">
      <alignment vertical="center"/>
      <protection locked="0"/>
    </xf>
    <xf numFmtId="167" fontId="141" fillId="0" borderId="45" xfId="3" applyNumberFormat="1" applyFont="1" applyFill="1" applyBorder="1" applyAlignment="1" applyProtection="1">
      <alignment vertical="center" wrapText="1"/>
      <protection locked="0"/>
    </xf>
    <xf numFmtId="167" fontId="141" fillId="0" borderId="46" xfId="3" applyNumberFormat="1" applyFont="1" applyFill="1" applyBorder="1" applyAlignment="1" applyProtection="1">
      <alignment vertical="center" wrapText="1"/>
      <protection locked="0"/>
    </xf>
    <xf numFmtId="167" fontId="141" fillId="0" borderId="47" xfId="3" applyNumberFormat="1" applyFont="1" applyFill="1" applyBorder="1" applyAlignment="1" applyProtection="1">
      <alignment vertical="center" wrapText="1"/>
      <protection locked="0"/>
    </xf>
    <xf numFmtId="167" fontId="143" fillId="0" borderId="48" xfId="3" applyNumberFormat="1" applyFont="1" applyFill="1" applyBorder="1" applyAlignment="1" applyProtection="1">
      <alignment horizontal="right" vertical="center"/>
      <protection locked="0"/>
    </xf>
    <xf numFmtId="167" fontId="135" fillId="0" borderId="49" xfId="3" applyNumberFormat="1" applyFont="1" applyFill="1" applyBorder="1" applyAlignment="1" applyProtection="1">
      <alignment horizontal="right" vertical="center"/>
      <protection locked="0"/>
    </xf>
    <xf numFmtId="167" fontId="135" fillId="0" borderId="0" xfId="3" applyNumberFormat="1" applyFont="1" applyFill="1" applyBorder="1" applyAlignment="1" applyProtection="1">
      <alignment horizontal="right" vertical="center"/>
      <protection locked="0"/>
    </xf>
    <xf numFmtId="167" fontId="136" fillId="0" borderId="0" xfId="3" applyNumberFormat="1" applyFont="1" applyFill="1" applyBorder="1" applyAlignment="1" applyProtection="1">
      <alignment horizontal="right" vertical="center"/>
      <protection locked="0"/>
    </xf>
    <xf numFmtId="167" fontId="136" fillId="0" borderId="0" xfId="3" applyNumberFormat="1" applyFont="1" applyFill="1" applyBorder="1" applyAlignment="1" applyProtection="1">
      <alignment horizontal="right" vertical="center" wrapText="1"/>
      <protection locked="0"/>
    </xf>
    <xf numFmtId="167" fontId="135" fillId="0" borderId="32" xfId="3" applyNumberFormat="1" applyFont="1" applyBorder="1" applyAlignment="1" applyProtection="1">
      <alignment vertical="center" wrapText="1"/>
      <protection locked="0"/>
    </xf>
    <xf numFmtId="167" fontId="135" fillId="0" borderId="50" xfId="3" applyNumberFormat="1" applyFont="1" applyBorder="1" applyAlignment="1" applyProtection="1">
      <alignment vertical="center" wrapText="1"/>
      <protection locked="0"/>
    </xf>
    <xf numFmtId="167" fontId="141" fillId="0" borderId="42" xfId="3" applyNumberFormat="1" applyFont="1" applyBorder="1" applyAlignment="1" applyProtection="1">
      <alignment horizontal="right" vertical="center"/>
      <protection locked="0"/>
    </xf>
    <xf numFmtId="167" fontId="17" fillId="0" borderId="49" xfId="3" applyNumberFormat="1" applyFont="1" applyBorder="1" applyAlignment="1" applyProtection="1">
      <alignment vertical="center"/>
      <protection locked="0"/>
    </xf>
    <xf numFmtId="167" fontId="17" fillId="0" borderId="0" xfId="3" applyNumberFormat="1" applyFont="1" applyBorder="1" applyAlignment="1" applyProtection="1">
      <alignment vertical="center"/>
      <protection locked="0"/>
    </xf>
    <xf numFmtId="167" fontId="4" fillId="0" borderId="0" xfId="3" applyNumberFormat="1" applyFont="1" applyFill="1" applyBorder="1" applyAlignment="1" applyProtection="1">
      <alignment vertical="center"/>
      <protection locked="0"/>
    </xf>
    <xf numFmtId="167" fontId="17" fillId="7" borderId="0" xfId="3" applyNumberFormat="1" applyFont="1" applyFill="1" applyBorder="1" applyAlignment="1" applyProtection="1">
      <alignment vertical="center"/>
      <protection locked="0"/>
    </xf>
    <xf numFmtId="167" fontId="17" fillId="0" borderId="49" xfId="3" applyNumberFormat="1" applyFont="1" applyBorder="1" applyProtection="1">
      <protection locked="0"/>
    </xf>
    <xf numFmtId="167" fontId="17" fillId="0" borderId="0" xfId="3" applyNumberFormat="1" applyFont="1" applyBorder="1" applyProtection="1">
      <protection locked="0"/>
    </xf>
    <xf numFmtId="167" fontId="12" fillId="0" borderId="0" xfId="3" applyNumberFormat="1" applyFont="1" applyFill="1" applyBorder="1" applyAlignment="1" applyProtection="1">
      <alignment vertical="center"/>
      <protection locked="0"/>
    </xf>
    <xf numFmtId="167" fontId="17" fillId="0" borderId="0" xfId="2" applyNumberFormat="1" applyFont="1" applyAlignment="1" applyProtection="1">
      <alignment vertical="center"/>
      <protection locked="0"/>
    </xf>
    <xf numFmtId="167" fontId="17" fillId="0" borderId="132" xfId="3" applyNumberFormat="1" applyFont="1" applyBorder="1" applyProtection="1">
      <protection locked="0"/>
    </xf>
    <xf numFmtId="167" fontId="17" fillId="0" borderId="17" xfId="3" applyNumberFormat="1" applyFont="1" applyBorder="1" applyProtection="1">
      <protection locked="0"/>
    </xf>
    <xf numFmtId="167" fontId="17" fillId="0" borderId="17" xfId="3" applyNumberFormat="1" applyFont="1" applyBorder="1" applyAlignment="1" applyProtection="1">
      <alignment vertical="center"/>
      <protection locked="0"/>
    </xf>
    <xf numFmtId="167" fontId="17" fillId="7" borderId="17" xfId="3" applyNumberFormat="1" applyFont="1" applyFill="1" applyBorder="1" applyAlignment="1" applyProtection="1">
      <alignment vertical="center"/>
      <protection locked="0"/>
    </xf>
    <xf numFmtId="167" fontId="135" fillId="0" borderId="0" xfId="2" applyNumberFormat="1" applyFont="1" applyAlignment="1" applyProtection="1">
      <alignment horizontal="right" vertical="center"/>
      <protection locked="0"/>
    </xf>
    <xf numFmtId="167" fontId="141" fillId="0" borderId="20" xfId="4" applyNumberFormat="1" applyFont="1" applyFill="1" applyBorder="1" applyAlignment="1" applyProtection="1">
      <alignment horizontal="center" vertical="center"/>
      <protection locked="0"/>
    </xf>
    <xf numFmtId="167" fontId="12" fillId="0" borderId="0" xfId="4" applyNumberFormat="1" applyFont="1" applyFill="1" applyBorder="1" applyAlignment="1" applyProtection="1">
      <alignment horizontal="center" vertical="center"/>
      <protection locked="0"/>
    </xf>
    <xf numFmtId="167" fontId="12" fillId="0" borderId="0" xfId="2" applyNumberFormat="1" applyFont="1" applyAlignment="1" applyProtection="1">
      <alignment horizontal="center" vertical="center"/>
      <protection locked="0"/>
    </xf>
    <xf numFmtId="167" fontId="12" fillId="0" borderId="0" xfId="2" applyNumberFormat="1" applyFont="1" applyAlignment="1" applyProtection="1">
      <alignment vertical="center"/>
      <protection locked="0"/>
    </xf>
    <xf numFmtId="167" fontId="12" fillId="0" borderId="76" xfId="8" applyNumberFormat="1" applyFont="1" applyFill="1" applyBorder="1" applyAlignment="1" applyProtection="1">
      <alignment horizontal="center" vertical="center"/>
      <protection locked="0"/>
    </xf>
    <xf numFmtId="167" fontId="12" fillId="0" borderId="76" xfId="2" applyNumberFormat="1" applyFont="1" applyBorder="1" applyAlignment="1" applyProtection="1">
      <alignment horizontal="center"/>
      <protection locked="0"/>
    </xf>
    <xf numFmtId="167" fontId="12" fillId="0" borderId="45" xfId="2" applyNumberFormat="1" applyFont="1" applyBorder="1" applyAlignment="1" applyProtection="1">
      <alignment horizontal="center"/>
      <protection locked="0"/>
    </xf>
    <xf numFmtId="167" fontId="135" fillId="0" borderId="0" xfId="8" applyNumberFormat="1" applyFont="1" applyBorder="1" applyAlignment="1" applyProtection="1">
      <alignment horizontal="right" vertical="center"/>
      <protection locked="0"/>
    </xf>
    <xf numFmtId="167" fontId="135" fillId="0" borderId="0" xfId="8" applyNumberFormat="1" applyFont="1" applyFill="1" applyBorder="1" applyAlignment="1" applyProtection="1">
      <alignment horizontal="right" vertical="center"/>
      <protection locked="0"/>
    </xf>
    <xf numFmtId="167" fontId="135" fillId="0" borderId="0" xfId="8" applyNumberFormat="1" applyFont="1" applyFill="1" applyBorder="1" applyAlignment="1" applyProtection="1">
      <alignment horizontal="center" vertical="center"/>
      <protection locked="0"/>
    </xf>
    <xf numFmtId="167" fontId="12" fillId="0" borderId="9" xfId="0" applyNumberFormat="1" applyFont="1" applyBorder="1" applyAlignment="1" applyProtection="1">
      <alignment horizontal="right" vertical="center"/>
      <protection locked="0"/>
    </xf>
    <xf numFmtId="167" fontId="12" fillId="0" borderId="77" xfId="8" applyNumberFormat="1" applyFont="1" applyFill="1" applyBorder="1" applyAlignment="1" applyProtection="1">
      <alignment horizontal="center" vertical="center"/>
      <protection locked="0"/>
    </xf>
    <xf numFmtId="167" fontId="12" fillId="0" borderId="48" xfId="2" applyNumberFormat="1" applyFont="1" applyBorder="1" applyAlignment="1" applyProtection="1">
      <alignment horizontal="center" vertical="center"/>
      <protection locked="0"/>
    </xf>
    <xf numFmtId="166" fontId="32" fillId="0" borderId="0" xfId="0" applyNumberFormat="1" applyFont="1"/>
    <xf numFmtId="166" fontId="135" fillId="0" borderId="0" xfId="0" applyNumberFormat="1" applyFont="1" applyAlignment="1" applyProtection="1">
      <alignment vertical="center"/>
      <protection locked="0"/>
    </xf>
    <xf numFmtId="166" fontId="148" fillId="0" borderId="0" xfId="0" applyNumberFormat="1" applyFont="1"/>
    <xf numFmtId="167" fontId="9" fillId="9" borderId="65" xfId="3" applyNumberFormat="1" applyFont="1" applyFill="1" applyBorder="1" applyAlignment="1" applyProtection="1">
      <alignment horizontal="center" vertical="center"/>
      <protection locked="0"/>
    </xf>
    <xf numFmtId="167" fontId="9" fillId="9" borderId="26" xfId="3" applyNumberFormat="1" applyFont="1" applyFill="1" applyBorder="1" applyAlignment="1" applyProtection="1">
      <alignment horizontal="center" vertical="center"/>
      <protection locked="0"/>
    </xf>
    <xf numFmtId="167" fontId="12" fillId="0" borderId="0" xfId="3" applyNumberFormat="1" applyFont="1" applyBorder="1" applyAlignment="1" applyProtection="1">
      <alignment vertical="center"/>
      <protection locked="0"/>
    </xf>
    <xf numFmtId="167" fontId="9" fillId="10" borderId="83" xfId="3" applyNumberFormat="1" applyFont="1" applyFill="1" applyBorder="1" applyAlignment="1" applyProtection="1">
      <alignment horizontal="center" vertical="center"/>
      <protection locked="0"/>
    </xf>
    <xf numFmtId="167" fontId="12" fillId="0" borderId="0" xfId="3" applyNumberFormat="1" applyFont="1" applyBorder="1" applyAlignment="1" applyProtection="1">
      <alignment horizontal="center" vertical="center"/>
      <protection locked="0"/>
    </xf>
    <xf numFmtId="167" fontId="12" fillId="0" borderId="0" xfId="3" applyNumberFormat="1" applyFont="1" applyFill="1" applyBorder="1" applyAlignment="1" applyProtection="1">
      <alignment horizontal="center" vertical="center"/>
      <protection locked="0"/>
    </xf>
    <xf numFmtId="167" fontId="12" fillId="0" borderId="28" xfId="3" applyNumberFormat="1" applyFont="1" applyBorder="1" applyAlignment="1" applyProtection="1">
      <alignment horizontal="center" vertical="center"/>
      <protection locked="0"/>
    </xf>
    <xf numFmtId="167" fontId="17" fillId="0" borderId="0" xfId="0" applyNumberFormat="1" applyFont="1" applyAlignment="1" applyProtection="1">
      <alignment vertical="center"/>
      <protection locked="0"/>
    </xf>
    <xf numFmtId="167" fontId="135" fillId="0" borderId="73" xfId="3" applyNumberFormat="1" applyFont="1" applyBorder="1" applyAlignment="1" applyProtection="1">
      <alignment horizontal="right" vertical="center"/>
      <protection locked="0"/>
    </xf>
    <xf numFmtId="167" fontId="135" fillId="0" borderId="0" xfId="3" applyNumberFormat="1" applyFont="1" applyBorder="1" applyAlignment="1" applyProtection="1">
      <alignment horizontal="right" vertical="center"/>
      <protection locked="0"/>
    </xf>
    <xf numFmtId="167" fontId="19" fillId="0" borderId="1" xfId="3" applyNumberFormat="1" applyFont="1" applyFill="1" applyBorder="1" applyAlignment="1" applyProtection="1">
      <alignment vertical="center"/>
      <protection locked="0"/>
    </xf>
    <xf numFmtId="167" fontId="19" fillId="0" borderId="0" xfId="3" applyNumberFormat="1" applyFont="1" applyFill="1" applyBorder="1" applyAlignment="1" applyProtection="1">
      <alignment vertical="center"/>
      <protection locked="0"/>
    </xf>
    <xf numFmtId="167" fontId="17" fillId="0" borderId="0" xfId="3" applyNumberFormat="1" applyFont="1" applyFill="1" applyBorder="1" applyAlignment="1" applyProtection="1">
      <alignment vertical="center"/>
      <protection locked="0"/>
    </xf>
    <xf numFmtId="167" fontId="12" fillId="0" borderId="0" xfId="3" applyNumberFormat="1" applyFont="1" applyBorder="1" applyAlignment="1" applyProtection="1">
      <alignment horizontal="right" vertical="center" wrapText="1"/>
      <protection locked="0"/>
    </xf>
    <xf numFmtId="167" fontId="19" fillId="0" borderId="0" xfId="3" applyNumberFormat="1" applyFont="1" applyBorder="1" applyAlignment="1" applyProtection="1">
      <alignment vertical="center"/>
      <protection locked="0"/>
    </xf>
    <xf numFmtId="167" fontId="12" fillId="0" borderId="84" xfId="3" applyNumberFormat="1" applyFont="1" applyFill="1" applyBorder="1" applyAlignment="1" applyProtection="1">
      <alignment horizontal="right" vertical="center"/>
      <protection locked="0"/>
    </xf>
    <xf numFmtId="167" fontId="12" fillId="6" borderId="135" xfId="3" applyNumberFormat="1" applyFont="1" applyFill="1" applyBorder="1" applyAlignment="1" applyProtection="1">
      <alignment horizontal="right" vertical="center"/>
      <protection locked="0"/>
    </xf>
    <xf numFmtId="167" fontId="12" fillId="0" borderId="0" xfId="3" applyNumberFormat="1" applyFont="1" applyBorder="1" applyAlignment="1" applyProtection="1">
      <alignment horizontal="left" vertical="top"/>
      <protection locked="0"/>
    </xf>
    <xf numFmtId="167" fontId="17" fillId="0" borderId="0" xfId="3" applyNumberFormat="1" applyFont="1" applyBorder="1" applyAlignment="1" applyProtection="1">
      <alignment horizontal="left" vertical="top"/>
      <protection locked="0"/>
    </xf>
    <xf numFmtId="167" fontId="19" fillId="0" borderId="0" xfId="3" applyNumberFormat="1" applyFont="1" applyBorder="1" applyAlignment="1" applyProtection="1">
      <alignment horizontal="left" vertical="top"/>
      <protection locked="0"/>
    </xf>
    <xf numFmtId="167" fontId="19" fillId="0" borderId="0" xfId="3" applyNumberFormat="1" applyFont="1" applyFill="1" applyBorder="1" applyAlignment="1" applyProtection="1">
      <alignment horizontal="left" vertical="top"/>
      <protection locked="0"/>
    </xf>
    <xf numFmtId="167" fontId="17" fillId="7" borderId="0" xfId="3" applyNumberFormat="1" applyFont="1" applyFill="1" applyBorder="1" applyAlignment="1" applyProtection="1">
      <alignment horizontal="left" vertical="top"/>
      <protection locked="0"/>
    </xf>
    <xf numFmtId="167" fontId="135" fillId="0" borderId="0" xfId="4" applyNumberFormat="1" applyFont="1" applyFill="1" applyBorder="1" applyAlignment="1" applyProtection="1">
      <alignment horizontal="right" vertical="center"/>
      <protection locked="0"/>
    </xf>
    <xf numFmtId="167" fontId="12" fillId="0" borderId="9" xfId="15" applyNumberFormat="1" applyFont="1" applyFill="1" applyBorder="1" applyAlignment="1" applyProtection="1">
      <alignment horizontal="center" vertical="center" wrapText="1"/>
      <protection locked="0"/>
    </xf>
    <xf numFmtId="167" fontId="12" fillId="0" borderId="46" xfId="16" applyNumberFormat="1" applyFont="1" applyFill="1" applyBorder="1" applyAlignment="1" applyProtection="1">
      <alignment vertical="center" wrapText="1"/>
      <protection locked="0"/>
    </xf>
    <xf numFmtId="167" fontId="12" fillId="0" borderId="45" xfId="16" applyNumberFormat="1" applyFont="1" applyFill="1" applyBorder="1" applyAlignment="1" applyProtection="1">
      <alignment vertical="center" wrapText="1"/>
      <protection locked="0"/>
    </xf>
    <xf numFmtId="167" fontId="12" fillId="0" borderId="47" xfId="0" applyNumberFormat="1" applyFont="1" applyBorder="1" applyAlignment="1" applyProtection="1">
      <alignment vertical="center" wrapText="1"/>
      <protection locked="0"/>
    </xf>
    <xf numFmtId="167" fontId="135" fillId="0" borderId="32" xfId="3" applyNumberFormat="1" applyFont="1" applyBorder="1" applyAlignment="1" applyProtection="1">
      <alignment vertical="center"/>
      <protection locked="0"/>
    </xf>
    <xf numFmtId="167" fontId="17" fillId="0" borderId="9" xfId="16" applyNumberFormat="1" applyFont="1" applyBorder="1" applyAlignment="1" applyProtection="1">
      <alignment horizontal="center" vertical="center"/>
      <protection locked="0"/>
    </xf>
    <xf numFmtId="167" fontId="4" fillId="63" borderId="9" xfId="16" applyNumberFormat="1" applyFont="1" applyFill="1" applyBorder="1" applyAlignment="1" applyProtection="1">
      <alignment horizontal="center" vertical="center"/>
      <protection locked="0"/>
    </xf>
    <xf numFmtId="167" fontId="149" fillId="0" borderId="77" xfId="16" applyNumberFormat="1" applyFont="1" applyBorder="1" applyAlignment="1" applyProtection="1">
      <alignment vertical="center"/>
      <protection locked="0"/>
    </xf>
    <xf numFmtId="167" fontId="46" fillId="0" borderId="0" xfId="3" applyNumberFormat="1" applyFont="1" applyFill="1" applyBorder="1" applyAlignment="1" applyProtection="1">
      <alignment vertical="center"/>
      <protection locked="0"/>
    </xf>
    <xf numFmtId="167" fontId="102" fillId="6" borderId="133" xfId="3" applyNumberFormat="1" applyFont="1" applyFill="1" applyBorder="1" applyAlignment="1" applyProtection="1">
      <alignment vertical="center"/>
      <protection locked="0"/>
    </xf>
    <xf numFmtId="167" fontId="46" fillId="0" borderId="0" xfId="3" applyNumberFormat="1" applyFont="1" applyBorder="1" applyAlignment="1" applyProtection="1">
      <alignment vertical="center"/>
      <protection locked="0"/>
    </xf>
    <xf numFmtId="167" fontId="15" fillId="0" borderId="0" xfId="3" applyNumberFormat="1" applyFont="1" applyBorder="1" applyAlignment="1" applyProtection="1">
      <alignment vertical="center"/>
      <protection locked="0"/>
    </xf>
    <xf numFmtId="167" fontId="31" fillId="0" borderId="17" xfId="3" applyNumberFormat="1" applyFont="1" applyBorder="1" applyProtection="1">
      <protection locked="0"/>
    </xf>
    <xf numFmtId="167" fontId="46" fillId="0" borderId="17" xfId="3" applyNumberFormat="1" applyFont="1" applyBorder="1" applyProtection="1">
      <protection locked="0"/>
    </xf>
    <xf numFmtId="167" fontId="15" fillId="0" borderId="17" xfId="3" applyNumberFormat="1" applyFont="1" applyBorder="1" applyProtection="1">
      <protection locked="0"/>
    </xf>
    <xf numFmtId="167" fontId="52" fillId="2" borderId="44" xfId="3" applyNumberFormat="1" applyFont="1" applyFill="1" applyBorder="1" applyAlignment="1" applyProtection="1">
      <alignment horizontal="center"/>
      <protection locked="0"/>
    </xf>
    <xf numFmtId="167" fontId="4" fillId="2" borderId="20" xfId="3" applyNumberFormat="1" applyFont="1" applyFill="1" applyBorder="1" applyAlignment="1" applyProtection="1">
      <alignment horizontal="center"/>
      <protection locked="0"/>
    </xf>
    <xf numFmtId="167" fontId="12" fillId="0" borderId="43" xfId="17" applyNumberFormat="1" applyFont="1" applyBorder="1" applyAlignment="1" applyProtection="1">
      <alignment horizontal="center" vertical="center" wrapText="1"/>
      <protection locked="0"/>
    </xf>
    <xf numFmtId="167" fontId="9" fillId="2" borderId="22" xfId="3" applyNumberFormat="1" applyFont="1" applyFill="1" applyBorder="1" applyAlignment="1" applyProtection="1">
      <alignment horizontal="center" textRotation="90" wrapText="1"/>
      <protection locked="0"/>
    </xf>
    <xf numFmtId="167" fontId="9" fillId="11" borderId="71" xfId="2" applyNumberFormat="1" applyFont="1" applyFill="1" applyBorder="1" applyAlignment="1" applyProtection="1">
      <alignment horizontal="center" textRotation="90" wrapText="1"/>
      <protection locked="0"/>
    </xf>
    <xf numFmtId="167" fontId="9" fillId="9" borderId="25" xfId="3" applyNumberFormat="1" applyFont="1" applyFill="1" applyBorder="1" applyAlignment="1" applyProtection="1">
      <alignment horizontal="right" vertical="center" wrapText="1"/>
      <protection locked="0"/>
    </xf>
    <xf numFmtId="167" fontId="9" fillId="9" borderId="65" xfId="3" applyNumberFormat="1" applyFont="1" applyFill="1" applyBorder="1" applyAlignment="1" applyProtection="1">
      <alignment horizontal="right" vertical="center"/>
      <protection locked="0"/>
    </xf>
    <xf numFmtId="167" fontId="9" fillId="9" borderId="26" xfId="3" applyNumberFormat="1" applyFont="1" applyFill="1" applyBorder="1" applyAlignment="1" applyProtection="1">
      <alignment horizontal="right" vertical="center"/>
      <protection locked="0"/>
    </xf>
    <xf numFmtId="167" fontId="9" fillId="9" borderId="22" xfId="3" applyNumberFormat="1" applyFont="1" applyFill="1" applyBorder="1" applyAlignment="1" applyProtection="1">
      <alignment horizontal="right" vertical="center"/>
      <protection locked="0"/>
    </xf>
    <xf numFmtId="167" fontId="9" fillId="9" borderId="71" xfId="17" applyNumberFormat="1" applyFont="1" applyFill="1" applyBorder="1" applyAlignment="1" applyProtection="1">
      <alignment horizontal="right" vertical="center"/>
      <protection locked="0"/>
    </xf>
    <xf numFmtId="167" fontId="9" fillId="9" borderId="64" xfId="3" applyNumberFormat="1" applyFont="1" applyFill="1" applyBorder="1" applyAlignment="1" applyProtection="1">
      <alignment horizontal="right" vertical="center"/>
      <protection locked="0"/>
    </xf>
    <xf numFmtId="167" fontId="9" fillId="9" borderId="25" xfId="3" applyNumberFormat="1" applyFont="1" applyFill="1" applyBorder="1" applyAlignment="1" applyProtection="1">
      <alignment horizontal="right" vertical="center"/>
      <protection locked="0"/>
    </xf>
    <xf numFmtId="167" fontId="12" fillId="0" borderId="5" xfId="3" applyNumberFormat="1" applyFont="1" applyBorder="1" applyAlignment="1" applyProtection="1">
      <alignment vertical="center" wrapText="1"/>
      <protection locked="0"/>
    </xf>
    <xf numFmtId="167" fontId="12" fillId="0" borderId="5" xfId="3" applyNumberFormat="1" applyFont="1" applyBorder="1" applyAlignment="1" applyProtection="1">
      <alignment vertical="center"/>
      <protection locked="0"/>
    </xf>
    <xf numFmtId="167" fontId="14" fillId="0" borderId="5" xfId="3" applyNumberFormat="1" applyFont="1" applyBorder="1" applyAlignment="1" applyProtection="1">
      <alignment vertical="center"/>
      <protection locked="0"/>
    </xf>
    <xf numFmtId="167" fontId="14" fillId="0" borderId="5" xfId="2" applyNumberFormat="1" applyFont="1" applyBorder="1" applyAlignment="1" applyProtection="1">
      <alignment vertical="center"/>
      <protection locked="0"/>
    </xf>
    <xf numFmtId="167" fontId="12" fillId="0" borderId="2" xfId="3" applyNumberFormat="1" applyFont="1" applyBorder="1" applyAlignment="1" applyProtection="1">
      <alignment vertical="center" wrapText="1"/>
      <protection locked="0"/>
    </xf>
    <xf numFmtId="167" fontId="12" fillId="0" borderId="2" xfId="3" applyNumberFormat="1" applyFont="1" applyBorder="1" applyAlignment="1" applyProtection="1">
      <alignment vertical="center"/>
      <protection locked="0"/>
    </xf>
    <xf numFmtId="167" fontId="14" fillId="0" borderId="2" xfId="3" applyNumberFormat="1" applyFont="1" applyBorder="1" applyAlignment="1" applyProtection="1">
      <alignment vertical="center"/>
      <protection locked="0"/>
    </xf>
    <xf numFmtId="167" fontId="14" fillId="0" borderId="2" xfId="2" applyNumberFormat="1" applyFont="1" applyBorder="1" applyAlignment="1" applyProtection="1">
      <alignment vertical="center"/>
      <protection locked="0"/>
    </xf>
    <xf numFmtId="167" fontId="4" fillId="8" borderId="22" xfId="3" applyNumberFormat="1" applyFont="1" applyFill="1" applyBorder="1" applyAlignment="1" applyProtection="1">
      <alignment vertical="center"/>
      <protection locked="0"/>
    </xf>
    <xf numFmtId="167" fontId="4" fillId="8" borderId="25" xfId="3" applyNumberFormat="1" applyFont="1" applyFill="1" applyBorder="1" applyAlignment="1" applyProtection="1">
      <alignment vertical="center"/>
      <protection locked="0"/>
    </xf>
    <xf numFmtId="167" fontId="4" fillId="8" borderId="26" xfId="3" applyNumberFormat="1" applyFont="1" applyFill="1" applyBorder="1" applyAlignment="1" applyProtection="1">
      <alignment vertical="center"/>
      <protection locked="0"/>
    </xf>
    <xf numFmtId="167" fontId="4" fillId="6" borderId="17" xfId="3" applyNumberFormat="1" applyFont="1" applyFill="1" applyBorder="1" applyAlignment="1" applyProtection="1">
      <alignment horizontal="center" vertical="center" wrapText="1"/>
      <protection locked="0"/>
    </xf>
    <xf numFmtId="167" fontId="4" fillId="6" borderId="17" xfId="3" applyNumberFormat="1" applyFont="1" applyFill="1" applyBorder="1" applyAlignment="1" applyProtection="1">
      <alignment vertical="center"/>
      <protection locked="0"/>
    </xf>
    <xf numFmtId="167" fontId="17" fillId="6" borderId="17" xfId="3" applyNumberFormat="1" applyFont="1" applyFill="1" applyBorder="1" applyAlignment="1" applyProtection="1">
      <alignment horizontal="right" vertical="center" wrapText="1"/>
      <protection locked="0"/>
    </xf>
    <xf numFmtId="167" fontId="12" fillId="0" borderId="112" xfId="3" applyNumberFormat="1" applyFont="1" applyBorder="1" applyAlignment="1" applyProtection="1">
      <alignment horizontal="right" vertical="center"/>
      <protection locked="0"/>
    </xf>
    <xf numFmtId="167" fontId="12" fillId="0" borderId="113" xfId="3" applyNumberFormat="1" applyFont="1" applyBorder="1" applyAlignment="1" applyProtection="1">
      <alignment horizontal="right" vertical="center"/>
      <protection locked="0"/>
    </xf>
    <xf numFmtId="167" fontId="12" fillId="0" borderId="114" xfId="3" applyNumberFormat="1" applyFont="1" applyBorder="1" applyAlignment="1" applyProtection="1">
      <alignment horizontal="right" vertical="center"/>
      <protection locked="0"/>
    </xf>
    <xf numFmtId="167" fontId="22" fillId="0" borderId="0" xfId="27" applyNumberFormat="1" applyFont="1" applyAlignment="1" applyProtection="1">
      <alignment vertical="center"/>
      <protection locked="0"/>
    </xf>
    <xf numFmtId="167" fontId="9" fillId="0" borderId="0" xfId="3" applyNumberFormat="1" applyFont="1" applyFill="1" applyBorder="1" applyAlignment="1" applyProtection="1">
      <alignment horizontal="right" vertical="center"/>
      <protection locked="0"/>
    </xf>
    <xf numFmtId="167" fontId="22" fillId="0" borderId="17" xfId="27" applyNumberFormat="1" applyFont="1" applyBorder="1" applyAlignment="1" applyProtection="1">
      <alignment vertical="center"/>
      <protection locked="0"/>
    </xf>
    <xf numFmtId="167" fontId="12" fillId="0" borderId="119" xfId="3" applyNumberFormat="1" applyFont="1" applyBorder="1" applyAlignment="1" applyProtection="1">
      <alignment horizontal="right" vertical="center"/>
      <protection locked="0"/>
    </xf>
    <xf numFmtId="167" fontId="12" fillId="0" borderId="120" xfId="3" applyNumberFormat="1" applyFont="1" applyBorder="1" applyAlignment="1" applyProtection="1">
      <alignment horizontal="right" vertical="center"/>
      <protection locked="0"/>
    </xf>
    <xf numFmtId="167" fontId="12" fillId="0" borderId="115" xfId="3" applyNumberFormat="1" applyFont="1" applyBorder="1" applyAlignment="1" applyProtection="1">
      <alignment horizontal="right" vertical="center"/>
      <protection locked="0"/>
    </xf>
    <xf numFmtId="166" fontId="22" fillId="11" borderId="119" xfId="27" applyNumberFormat="1" applyFont="1" applyFill="1" applyBorder="1" applyAlignment="1" applyProtection="1">
      <alignment vertical="center"/>
      <protection locked="0"/>
    </xf>
    <xf numFmtId="166" fontId="22" fillId="11" borderId="120" xfId="27" applyNumberFormat="1" applyFont="1" applyFill="1" applyBorder="1" applyAlignment="1" applyProtection="1">
      <alignment vertical="center"/>
      <protection locked="0"/>
    </xf>
    <xf numFmtId="166" fontId="22" fillId="11" borderId="115" xfId="27" applyNumberFormat="1" applyFont="1" applyFill="1" applyBorder="1" applyAlignment="1" applyProtection="1">
      <alignment vertical="center"/>
      <protection locked="0"/>
    </xf>
    <xf numFmtId="166" fontId="22" fillId="2" borderId="119" xfId="27" applyNumberFormat="1" applyFont="1" applyFill="1" applyBorder="1" applyAlignment="1" applyProtection="1">
      <alignment vertical="center"/>
      <protection locked="0"/>
    </xf>
    <xf numFmtId="166" fontId="22" fillId="2" borderId="120" xfId="27" applyNumberFormat="1" applyFont="1" applyFill="1" applyBorder="1" applyAlignment="1" applyProtection="1">
      <alignment vertical="center"/>
      <protection locked="0"/>
    </xf>
    <xf numFmtId="166" fontId="22" fillId="2" borderId="115" xfId="27" applyNumberFormat="1" applyFont="1" applyFill="1" applyBorder="1" applyAlignment="1" applyProtection="1">
      <alignment vertical="center"/>
      <protection locked="0"/>
    </xf>
    <xf numFmtId="166" fontId="22" fillId="0" borderId="119" xfId="27" applyNumberFormat="1" applyFont="1" applyBorder="1" applyAlignment="1" applyProtection="1">
      <alignment vertical="center"/>
      <protection locked="0"/>
    </xf>
    <xf numFmtId="166" fontId="22" fillId="0" borderId="120" xfId="27" applyNumberFormat="1" applyFont="1" applyBorder="1" applyAlignment="1" applyProtection="1">
      <alignment vertical="center"/>
      <protection locked="0"/>
    </xf>
    <xf numFmtId="166" fontId="22" fillId="0" borderId="115" xfId="27" applyNumberFormat="1" applyFont="1" applyBorder="1" applyAlignment="1" applyProtection="1">
      <alignment vertical="center"/>
      <protection locked="0"/>
    </xf>
    <xf numFmtId="166" fontId="22" fillId="3" borderId="112" xfId="27" applyNumberFormat="1" applyFont="1" applyFill="1" applyBorder="1" applyAlignment="1" applyProtection="1">
      <alignment vertical="center"/>
      <protection locked="0"/>
    </xf>
    <xf numFmtId="166" fontId="22" fillId="3" borderId="113" xfId="27" applyNumberFormat="1" applyFont="1" applyFill="1" applyBorder="1" applyAlignment="1" applyProtection="1">
      <alignment vertical="center"/>
      <protection locked="0"/>
    </xf>
    <xf numFmtId="166" fontId="22" fillId="3" borderId="114" xfId="27" applyNumberFormat="1" applyFont="1" applyFill="1" applyBorder="1" applyAlignment="1" applyProtection="1">
      <alignment vertical="center"/>
      <protection locked="0"/>
    </xf>
    <xf numFmtId="166" fontId="22" fillId="11" borderId="112" xfId="27" applyNumberFormat="1" applyFont="1" applyFill="1" applyBorder="1" applyAlignment="1" applyProtection="1">
      <alignment vertical="center"/>
      <protection locked="0"/>
    </xf>
    <xf numFmtId="166" fontId="22" fillId="11" borderId="113" xfId="27" applyNumberFormat="1" applyFont="1" applyFill="1" applyBorder="1" applyAlignment="1" applyProtection="1">
      <alignment vertical="center"/>
      <protection locked="0"/>
    </xf>
    <xf numFmtId="166" fontId="22" fillId="11" borderId="114" xfId="27" applyNumberFormat="1" applyFont="1" applyFill="1" applyBorder="1" applyAlignment="1" applyProtection="1">
      <alignment vertical="center"/>
      <protection locked="0"/>
    </xf>
    <xf numFmtId="166" fontId="22" fillId="2" borderId="112" xfId="27" applyNumberFormat="1" applyFont="1" applyFill="1" applyBorder="1" applyAlignment="1" applyProtection="1">
      <alignment vertical="center"/>
      <protection locked="0"/>
    </xf>
    <xf numFmtId="166" fontId="22" fillId="2" borderId="113" xfId="27" applyNumberFormat="1" applyFont="1" applyFill="1" applyBorder="1" applyAlignment="1" applyProtection="1">
      <alignment vertical="center"/>
      <protection locked="0"/>
    </xf>
    <xf numFmtId="166" fontId="22" fillId="2" borderId="114" xfId="27" applyNumberFormat="1" applyFont="1" applyFill="1" applyBorder="1" applyAlignment="1" applyProtection="1">
      <alignment vertical="center"/>
      <protection locked="0"/>
    </xf>
    <xf numFmtId="166" fontId="22" fillId="0" borderId="113" xfId="27" applyNumberFormat="1" applyFont="1" applyBorder="1" applyAlignment="1" applyProtection="1">
      <alignment vertical="center"/>
      <protection locked="0"/>
    </xf>
    <xf numFmtId="166" fontId="22" fillId="11" borderId="123" xfId="27" applyNumberFormat="1" applyFont="1" applyFill="1" applyBorder="1" applyAlignment="1" applyProtection="1">
      <alignment vertical="center"/>
      <protection locked="0"/>
    </xf>
    <xf numFmtId="166" fontId="22" fillId="11" borderId="124" xfId="27" applyNumberFormat="1" applyFont="1" applyFill="1" applyBorder="1" applyAlignment="1" applyProtection="1">
      <alignment vertical="center"/>
      <protection locked="0"/>
    </xf>
    <xf numFmtId="166" fontId="22" fillId="11" borderId="125" xfId="27" applyNumberFormat="1" applyFont="1" applyFill="1" applyBorder="1" applyAlignment="1" applyProtection="1">
      <alignment vertical="center"/>
      <protection locked="0"/>
    </xf>
    <xf numFmtId="166" fontId="22" fillId="2" borderId="123" xfId="27" applyNumberFormat="1" applyFont="1" applyFill="1" applyBorder="1" applyAlignment="1" applyProtection="1">
      <alignment vertical="center"/>
      <protection locked="0"/>
    </xf>
    <xf numFmtId="166" fontId="22" fillId="2" borderId="124" xfId="27" applyNumberFormat="1" applyFont="1" applyFill="1" applyBorder="1" applyAlignment="1" applyProtection="1">
      <alignment vertical="center"/>
      <protection locked="0"/>
    </xf>
    <xf numFmtId="166" fontId="22" fillId="2" borderId="125" xfId="27" applyNumberFormat="1" applyFont="1" applyFill="1" applyBorder="1" applyAlignment="1" applyProtection="1">
      <alignment vertical="center"/>
      <protection locked="0"/>
    </xf>
    <xf numFmtId="166" fontId="22" fillId="3" borderId="116" xfId="27" applyNumberFormat="1" applyFont="1" applyFill="1" applyBorder="1" applyAlignment="1" applyProtection="1">
      <alignment vertical="center"/>
      <protection locked="0"/>
    </xf>
    <xf numFmtId="166" fontId="22" fillId="3" borderId="117" xfId="27" applyNumberFormat="1" applyFont="1" applyFill="1" applyBorder="1" applyAlignment="1" applyProtection="1">
      <alignment vertical="center"/>
      <protection locked="0"/>
    </xf>
    <xf numFmtId="166" fontId="22" fillId="3" borderId="118" xfId="27" applyNumberFormat="1" applyFont="1" applyFill="1" applyBorder="1" applyAlignment="1" applyProtection="1">
      <alignment vertical="center"/>
      <protection locked="0"/>
    </xf>
    <xf numFmtId="166" fontId="22" fillId="0" borderId="124" xfId="27" applyNumberFormat="1" applyFont="1" applyBorder="1" applyAlignment="1" applyProtection="1">
      <alignment vertical="center"/>
      <protection locked="0"/>
    </xf>
    <xf numFmtId="166" fontId="21" fillId="9" borderId="126" xfId="27" applyNumberFormat="1" applyFont="1" applyFill="1" applyBorder="1" applyAlignment="1" applyProtection="1">
      <alignment vertical="center"/>
      <protection locked="0"/>
    </xf>
    <xf numFmtId="166" fontId="22" fillId="7" borderId="0" xfId="27" applyNumberFormat="1" applyFont="1" applyFill="1" applyAlignment="1" applyProtection="1">
      <alignment horizontal="center" vertical="center" wrapText="1"/>
      <protection locked="0"/>
    </xf>
    <xf numFmtId="166" fontId="22" fillId="7" borderId="0" xfId="27" applyNumberFormat="1" applyFont="1" applyFill="1" applyAlignment="1" applyProtection="1">
      <alignment vertical="center"/>
      <protection locked="0"/>
    </xf>
    <xf numFmtId="166" fontId="22" fillId="7" borderId="0" xfId="27" applyNumberFormat="1" applyFont="1" applyFill="1" applyAlignment="1" applyProtection="1">
      <alignment horizontal="left" vertical="center"/>
      <protection locked="0"/>
    </xf>
    <xf numFmtId="166" fontId="50" fillId="7" borderId="0" xfId="27" applyNumberFormat="1" applyFont="1" applyFill="1" applyAlignment="1" applyProtection="1">
      <alignment vertical="center"/>
      <protection locked="0"/>
    </xf>
    <xf numFmtId="166" fontId="50" fillId="7" borderId="17" xfId="27" applyNumberFormat="1" applyFont="1" applyFill="1" applyBorder="1" applyAlignment="1" applyProtection="1">
      <alignment vertical="center"/>
      <protection locked="0"/>
    </xf>
    <xf numFmtId="166" fontId="22" fillId="7" borderId="17" xfId="27" applyNumberFormat="1" applyFont="1" applyFill="1" applyBorder="1" applyAlignment="1" applyProtection="1">
      <alignment vertical="center"/>
      <protection locked="0"/>
    </xf>
    <xf numFmtId="166" fontId="22" fillId="3" borderId="119" xfId="27" applyNumberFormat="1" applyFont="1" applyFill="1" applyBorder="1" applyAlignment="1" applyProtection="1">
      <alignment vertical="center"/>
      <protection locked="0"/>
    </xf>
    <xf numFmtId="166" fontId="22" fillId="3" borderId="120" xfId="27" applyNumberFormat="1" applyFont="1" applyFill="1" applyBorder="1" applyAlignment="1" applyProtection="1">
      <alignment vertical="center"/>
      <protection locked="0"/>
    </xf>
    <xf numFmtId="166" fontId="22" fillId="3" borderId="115" xfId="27" applyNumberFormat="1" applyFont="1" applyFill="1" applyBorder="1" applyAlignment="1" applyProtection="1">
      <alignment vertical="center"/>
      <protection locked="0"/>
    </xf>
    <xf numFmtId="166" fontId="22" fillId="0" borderId="112" xfId="27" applyNumberFormat="1" applyFont="1" applyBorder="1" applyAlignment="1" applyProtection="1">
      <alignment vertical="center"/>
      <protection locked="0"/>
    </xf>
    <xf numFmtId="166" fontId="22" fillId="3" borderId="123" xfId="27" applyNumberFormat="1" applyFont="1" applyFill="1" applyBorder="1" applyAlignment="1" applyProtection="1">
      <alignment vertical="center"/>
      <protection locked="0"/>
    </xf>
    <xf numFmtId="166" fontId="22" fillId="3" borderId="124" xfId="27" applyNumberFormat="1" applyFont="1" applyFill="1" applyBorder="1" applyAlignment="1" applyProtection="1">
      <alignment vertical="center"/>
      <protection locked="0"/>
    </xf>
    <xf numFmtId="166" fontId="22" fillId="3" borderId="125" xfId="27" applyNumberFormat="1" applyFont="1" applyFill="1" applyBorder="1" applyAlignment="1" applyProtection="1">
      <alignment vertical="center"/>
      <protection locked="0"/>
    </xf>
    <xf numFmtId="166" fontId="22" fillId="11" borderId="119" xfId="16" applyNumberFormat="1" applyFont="1" applyFill="1" applyBorder="1" applyAlignment="1" applyProtection="1">
      <alignment vertical="center"/>
      <protection locked="0"/>
    </xf>
    <xf numFmtId="166" fontId="22" fillId="11" borderId="120" xfId="16" applyNumberFormat="1" applyFont="1" applyFill="1" applyBorder="1" applyAlignment="1" applyProtection="1">
      <alignment vertical="center"/>
      <protection locked="0"/>
    </xf>
    <xf numFmtId="166" fontId="22" fillId="11" borderId="115" xfId="16" applyNumberFormat="1" applyFont="1" applyFill="1" applyBorder="1" applyAlignment="1" applyProtection="1">
      <alignment vertical="center"/>
      <protection locked="0"/>
    </xf>
    <xf numFmtId="166" fontId="22" fillId="0" borderId="114" xfId="27" applyNumberFormat="1" applyFont="1" applyBorder="1" applyAlignment="1" applyProtection="1">
      <alignment vertical="center"/>
      <protection locked="0"/>
    </xf>
    <xf numFmtId="166" fontId="22" fillId="11" borderId="112" xfId="16" applyNumberFormat="1" applyFont="1" applyFill="1" applyBorder="1" applyAlignment="1" applyProtection="1">
      <alignment vertical="center"/>
      <protection locked="0"/>
    </xf>
    <xf numFmtId="166" fontId="22" fillId="11" borderId="113" xfId="16" applyNumberFormat="1" applyFont="1" applyFill="1" applyBorder="1" applyAlignment="1" applyProtection="1">
      <alignment vertical="center"/>
      <protection locked="0"/>
    </xf>
    <xf numFmtId="166" fontId="22" fillId="11" borderId="114" xfId="16" applyNumberFormat="1" applyFont="1" applyFill="1" applyBorder="1" applyAlignment="1" applyProtection="1">
      <alignment vertical="center"/>
      <protection locked="0"/>
    </xf>
    <xf numFmtId="166" fontId="21" fillId="9" borderId="126" xfId="16" applyNumberFormat="1" applyFont="1" applyFill="1" applyBorder="1" applyAlignment="1" applyProtection="1">
      <alignment vertical="center"/>
      <protection locked="0"/>
    </xf>
    <xf numFmtId="166" fontId="22" fillId="0" borderId="112" xfId="27" applyNumberFormat="1" applyFont="1" applyBorder="1" applyAlignment="1" applyProtection="1">
      <alignment horizontal="right" vertical="center"/>
      <protection locked="0"/>
    </xf>
    <xf numFmtId="166" fontId="22" fillId="0" borderId="113" xfId="27" applyNumberFormat="1" applyFont="1" applyBorder="1" applyAlignment="1" applyProtection="1">
      <alignment horizontal="right" vertical="center"/>
      <protection locked="0"/>
    </xf>
    <xf numFmtId="166" fontId="22" fillId="0" borderId="114" xfId="27" applyNumberFormat="1" applyFont="1" applyBorder="1" applyAlignment="1" applyProtection="1">
      <alignment horizontal="right" vertical="center"/>
      <protection locked="0"/>
    </xf>
    <xf numFmtId="166" fontId="22" fillId="0" borderId="123" xfId="27" applyNumberFormat="1" applyFont="1" applyBorder="1" applyAlignment="1" applyProtection="1">
      <alignment vertical="center"/>
      <protection locked="0"/>
    </xf>
    <xf numFmtId="166" fontId="22" fillId="0" borderId="125" xfId="27" applyNumberFormat="1" applyFont="1" applyBorder="1" applyAlignment="1" applyProtection="1">
      <alignment vertical="center"/>
      <protection locked="0"/>
    </xf>
    <xf numFmtId="166" fontId="77" fillId="0" borderId="0" xfId="0" applyNumberFormat="1" applyFont="1"/>
    <xf numFmtId="166" fontId="126" fillId="48" borderId="95" xfId="29" applyNumberFormat="1" applyFont="1" applyFill="1" applyBorder="1" applyAlignment="1">
      <alignment vertical="center"/>
    </xf>
    <xf numFmtId="166" fontId="126" fillId="48" borderId="92" xfId="29" applyNumberFormat="1" applyFont="1" applyFill="1" applyBorder="1" applyAlignment="1">
      <alignment vertical="center"/>
    </xf>
    <xf numFmtId="166" fontId="126" fillId="49" borderId="88" xfId="29" applyNumberFormat="1" applyFont="1" applyFill="1" applyBorder="1" applyAlignment="1">
      <alignment vertical="center"/>
    </xf>
    <xf numFmtId="166" fontId="126" fillId="49" borderId="95" xfId="29" applyNumberFormat="1" applyFont="1" applyFill="1" applyBorder="1" applyAlignment="1">
      <alignment vertical="center"/>
    </xf>
    <xf numFmtId="166" fontId="126" fillId="49" borderId="106" xfId="29" applyNumberFormat="1" applyFont="1" applyFill="1" applyBorder="1" applyAlignment="1">
      <alignment vertical="center"/>
    </xf>
    <xf numFmtId="166" fontId="126" fillId="50" borderId="95" xfId="29" applyNumberFormat="1" applyFont="1" applyFill="1" applyBorder="1" applyAlignment="1">
      <alignment vertical="center"/>
    </xf>
    <xf numFmtId="166" fontId="126" fillId="50" borderId="92" xfId="29" applyNumberFormat="1" applyFont="1" applyFill="1" applyBorder="1" applyAlignment="1">
      <alignment vertical="center"/>
    </xf>
    <xf numFmtId="167" fontId="122" fillId="0" borderId="0" xfId="18" applyNumberFormat="1" applyFont="1" applyAlignment="1">
      <alignment vertical="center"/>
    </xf>
    <xf numFmtId="167" fontId="122" fillId="0" borderId="32" xfId="18" applyNumberFormat="1" applyFont="1" applyBorder="1" applyAlignment="1">
      <alignment vertical="center"/>
    </xf>
    <xf numFmtId="167" fontId="16" fillId="0" borderId="0" xfId="18" applyNumberFormat="1" applyFont="1" applyAlignment="1" applyProtection="1">
      <alignment horizontal="left" vertical="center"/>
      <protection locked="0"/>
    </xf>
    <xf numFmtId="167" fontId="4" fillId="0" borderId="0" xfId="18" applyNumberFormat="1" applyFont="1" applyAlignment="1" applyProtection="1">
      <alignment horizontal="center" vertical="center"/>
      <protection locked="0"/>
    </xf>
    <xf numFmtId="167" fontId="16" fillId="0" borderId="0" xfId="18" applyNumberFormat="1" applyFont="1" applyAlignment="1" applyProtection="1">
      <alignment horizontal="center" vertical="center"/>
      <protection locked="0"/>
    </xf>
    <xf numFmtId="167" fontId="102" fillId="0" borderId="0" xfId="0" applyNumberFormat="1" applyFont="1" applyAlignment="1">
      <alignment vertical="center"/>
    </xf>
    <xf numFmtId="167" fontId="4" fillId="0" borderId="0" xfId="18" applyNumberFormat="1" applyFont="1" applyAlignment="1">
      <alignment vertical="center"/>
    </xf>
    <xf numFmtId="167" fontId="16" fillId="0" borderId="0" xfId="18" applyNumberFormat="1" applyFont="1" applyAlignment="1">
      <alignment horizontal="left" vertical="center"/>
    </xf>
    <xf numFmtId="167" fontId="4" fillId="0" borderId="0" xfId="18" applyNumberFormat="1" applyFont="1" applyAlignment="1">
      <alignment horizontal="center" vertical="center"/>
    </xf>
    <xf numFmtId="167" fontId="16" fillId="0" borderId="0" xfId="18" applyNumberFormat="1" applyFont="1" applyAlignment="1">
      <alignment horizontal="center" vertical="center"/>
    </xf>
    <xf numFmtId="167" fontId="126" fillId="34" borderId="2" xfId="18" applyNumberFormat="1" applyFont="1" applyFill="1" applyBorder="1" applyAlignment="1">
      <alignment horizontal="center" vertical="center"/>
    </xf>
    <xf numFmtId="167" fontId="126" fillId="47" borderId="24" xfId="29" applyNumberFormat="1" applyFont="1" applyFill="1" applyBorder="1" applyAlignment="1" applyProtection="1">
      <alignment vertical="center"/>
    </xf>
    <xf numFmtId="167" fontId="126" fillId="47" borderId="25" xfId="29" applyNumberFormat="1" applyFont="1" applyFill="1" applyBorder="1" applyAlignment="1" applyProtection="1">
      <alignment vertical="center"/>
    </xf>
    <xf numFmtId="167" fontId="126" fillId="47" borderId="26" xfId="29" applyNumberFormat="1" applyFont="1" applyFill="1" applyBorder="1" applyAlignment="1" applyProtection="1">
      <alignment vertical="center"/>
    </xf>
    <xf numFmtId="167" fontId="126" fillId="47" borderId="64" xfId="29" applyNumberFormat="1" applyFont="1" applyFill="1" applyBorder="1" applyAlignment="1" applyProtection="1">
      <alignment vertical="center"/>
    </xf>
    <xf numFmtId="167" fontId="126" fillId="47" borderId="65" xfId="29" applyNumberFormat="1" applyFont="1" applyFill="1" applyBorder="1" applyAlignment="1" applyProtection="1">
      <alignment vertical="center"/>
    </xf>
    <xf numFmtId="167" fontId="127" fillId="0" borderId="32" xfId="18" applyNumberFormat="1" applyFont="1" applyBorder="1" applyAlignment="1">
      <alignment vertical="center"/>
    </xf>
    <xf numFmtId="167" fontId="127" fillId="0" borderId="0" xfId="18" applyNumberFormat="1" applyFont="1" applyAlignment="1">
      <alignment vertical="center"/>
    </xf>
    <xf numFmtId="167" fontId="16" fillId="0" borderId="2" xfId="18" applyNumberFormat="1" applyFont="1" applyBorder="1" applyAlignment="1">
      <alignment horizontal="left" vertical="center"/>
    </xf>
    <xf numFmtId="167" fontId="127" fillId="0" borderId="48" xfId="29" applyNumberFormat="1" applyFont="1" applyFill="1" applyBorder="1" applyAlignment="1" applyProtection="1">
      <alignment vertical="center"/>
    </xf>
    <xf numFmtId="167" fontId="127" fillId="0" borderId="0" xfId="29" applyNumberFormat="1" applyFont="1" applyFill="1" applyBorder="1" applyAlignment="1" applyProtection="1">
      <alignment vertical="center"/>
    </xf>
    <xf numFmtId="167" fontId="126" fillId="34" borderId="2" xfId="30" applyNumberFormat="1" applyFont="1" applyFill="1" applyBorder="1" applyAlignment="1">
      <alignment horizontal="center" vertical="center"/>
    </xf>
    <xf numFmtId="167" fontId="127" fillId="55" borderId="134" xfId="29" applyNumberFormat="1" applyFont="1" applyFill="1" applyBorder="1" applyAlignment="1">
      <alignment vertical="center"/>
    </xf>
    <xf numFmtId="167" fontId="127" fillId="55" borderId="77" xfId="29" applyNumberFormat="1" applyFont="1" applyFill="1" applyBorder="1" applyAlignment="1">
      <alignment vertical="center"/>
    </xf>
    <xf numFmtId="0" fontId="15" fillId="0" borderId="0" xfId="6" applyFont="1" applyAlignment="1" applyProtection="1">
      <alignment vertical="center"/>
      <protection locked="0"/>
    </xf>
    <xf numFmtId="0" fontId="6" fillId="0" borderId="3" xfId="0" applyFont="1" applyBorder="1" applyAlignment="1" applyProtection="1">
      <alignment vertical="center"/>
      <protection locked="0"/>
    </xf>
    <xf numFmtId="49" fontId="4" fillId="2" borderId="94" xfId="3" applyNumberFormat="1" applyFont="1" applyFill="1" applyBorder="1" applyAlignment="1" applyProtection="1">
      <alignment horizontal="center"/>
      <protection locked="0"/>
    </xf>
    <xf numFmtId="49" fontId="4" fillId="2" borderId="91" xfId="3" applyNumberFormat="1" applyFont="1" applyFill="1" applyBorder="1" applyAlignment="1" applyProtection="1">
      <alignment horizontal="center"/>
      <protection locked="0"/>
    </xf>
    <xf numFmtId="167" fontId="12" fillId="6" borderId="17" xfId="3" applyNumberFormat="1" applyFont="1" applyFill="1" applyBorder="1" applyAlignment="1" applyProtection="1">
      <alignment horizontal="right" vertical="center" wrapText="1"/>
      <protection locked="0"/>
    </xf>
    <xf numFmtId="43" fontId="135" fillId="0" borderId="30" xfId="3" applyFont="1" applyBorder="1" applyAlignment="1" applyProtection="1">
      <alignment vertical="center" wrapText="1"/>
      <protection locked="0"/>
    </xf>
    <xf numFmtId="167" fontId="135" fillId="0" borderId="32" xfId="3" applyNumberFormat="1" applyFont="1" applyBorder="1" applyAlignment="1" applyProtection="1">
      <alignment horizontal="right" vertical="center"/>
      <protection locked="0"/>
    </xf>
    <xf numFmtId="43" fontId="12" fillId="0" borderId="16" xfId="3" applyFont="1" applyFill="1" applyBorder="1" applyAlignment="1" applyProtection="1">
      <protection locked="0"/>
    </xf>
    <xf numFmtId="43" fontId="12" fillId="0" borderId="17" xfId="3" applyFont="1" applyFill="1" applyBorder="1" applyAlignment="1" applyProtection="1">
      <protection locked="0"/>
    </xf>
    <xf numFmtId="43" fontId="12" fillId="0" borderId="17" xfId="3" applyFont="1" applyBorder="1" applyAlignment="1" applyProtection="1">
      <protection locked="0"/>
    </xf>
    <xf numFmtId="167" fontId="12" fillId="0" borderId="0" xfId="3" applyNumberFormat="1" applyFont="1" applyFill="1" applyBorder="1" applyAlignment="1" applyProtection="1">
      <alignment vertical="center" wrapText="1"/>
      <protection locked="0"/>
    </xf>
    <xf numFmtId="43" fontId="19" fillId="0" borderId="136" xfId="3" applyFont="1" applyFill="1" applyBorder="1" applyProtection="1">
      <protection locked="0"/>
    </xf>
    <xf numFmtId="43" fontId="19" fillId="0" borderId="137" xfId="3" applyFont="1" applyFill="1" applyBorder="1" applyProtection="1">
      <protection locked="0"/>
    </xf>
    <xf numFmtId="43" fontId="19" fillId="0" borderId="138" xfId="3" applyFont="1" applyFill="1" applyBorder="1" applyProtection="1">
      <protection locked="0"/>
    </xf>
    <xf numFmtId="43" fontId="19" fillId="0" borderId="139" xfId="3" applyFont="1" applyFill="1" applyBorder="1" applyProtection="1">
      <protection locked="0"/>
    </xf>
    <xf numFmtId="43" fontId="17" fillId="0" borderId="139" xfId="3" applyFont="1" applyFill="1" applyBorder="1" applyAlignment="1" applyProtection="1">
      <alignment vertical="center"/>
      <protection locked="0"/>
    </xf>
    <xf numFmtId="43" fontId="12" fillId="6" borderId="135" xfId="3" applyFont="1" applyFill="1" applyBorder="1" applyAlignment="1" applyProtection="1">
      <alignment horizontal="right" vertical="center"/>
      <protection locked="0"/>
    </xf>
    <xf numFmtId="167" fontId="135" fillId="0" borderId="139" xfId="2" applyNumberFormat="1" applyFont="1" applyBorder="1" applyAlignment="1" applyProtection="1">
      <alignment horizontal="right" vertical="center"/>
      <protection locked="0"/>
    </xf>
    <xf numFmtId="43" fontId="17" fillId="0" borderId="138" xfId="3" applyFont="1" applyFill="1" applyBorder="1" applyProtection="1">
      <protection locked="0"/>
    </xf>
    <xf numFmtId="43" fontId="12" fillId="0" borderId="0" xfId="3" applyFont="1" applyFill="1" applyBorder="1" applyAlignment="1" applyProtection="1">
      <protection locked="0"/>
    </xf>
    <xf numFmtId="43" fontId="12" fillId="0" borderId="0" xfId="3" applyFont="1" applyFill="1" applyBorder="1" applyAlignment="1" applyProtection="1">
      <alignment vertical="center" wrapText="1"/>
      <protection locked="0"/>
    </xf>
    <xf numFmtId="43" fontId="17" fillId="0" borderId="0" xfId="3" applyFont="1" applyFill="1" applyBorder="1" applyAlignment="1" applyProtection="1">
      <protection locked="0"/>
    </xf>
    <xf numFmtId="43" fontId="4" fillId="6" borderId="16" xfId="3" applyFont="1" applyFill="1" applyBorder="1" applyAlignment="1" applyProtection="1">
      <alignment horizontal="left" vertical="center" wrapText="1"/>
      <protection locked="0"/>
    </xf>
    <xf numFmtId="0" fontId="19" fillId="0" borderId="28" xfId="0" applyFont="1" applyBorder="1" applyProtection="1">
      <protection locked="0"/>
    </xf>
    <xf numFmtId="0" fontId="89" fillId="0" borderId="28" xfId="0" applyFont="1" applyBorder="1" applyProtection="1">
      <protection locked="0"/>
    </xf>
    <xf numFmtId="0" fontId="47" fillId="0" borderId="0" xfId="0" applyFont="1" applyProtection="1">
      <protection locked="0"/>
    </xf>
    <xf numFmtId="0" fontId="30" fillId="7" borderId="0" xfId="2" applyFont="1" applyFill="1" applyProtection="1">
      <protection locked="0"/>
    </xf>
    <xf numFmtId="0" fontId="96" fillId="0" borderId="0" xfId="0" applyFont="1" applyProtection="1">
      <protection locked="0"/>
    </xf>
    <xf numFmtId="0" fontId="22" fillId="0" borderId="16" xfId="0" applyFont="1" applyBorder="1" applyProtection="1">
      <protection locked="0"/>
    </xf>
    <xf numFmtId="0" fontId="89" fillId="0" borderId="17" xfId="0" applyFont="1" applyBorder="1" applyProtection="1">
      <protection locked="0"/>
    </xf>
    <xf numFmtId="0" fontId="19" fillId="0" borderId="54" xfId="0" applyFont="1" applyBorder="1" applyProtection="1">
      <protection locked="0"/>
    </xf>
    <xf numFmtId="167" fontId="17" fillId="0" borderId="0" xfId="3" applyNumberFormat="1" applyFont="1" applyFill="1" applyBorder="1" applyAlignment="1" applyProtection="1">
      <alignment horizontal="right" vertical="center" wrapText="1"/>
      <protection locked="0"/>
    </xf>
    <xf numFmtId="43" fontId="133" fillId="0" borderId="30" xfId="3" applyFont="1" applyBorder="1" applyAlignment="1" applyProtection="1">
      <alignment vertical="center" wrapText="1"/>
      <protection locked="0"/>
    </xf>
    <xf numFmtId="167" fontId="149" fillId="0" borderId="32" xfId="16" applyNumberFormat="1" applyFont="1" applyBorder="1" applyAlignment="1" applyProtection="1">
      <alignment vertical="center"/>
      <protection locked="0"/>
    </xf>
    <xf numFmtId="167" fontId="149" fillId="0" borderId="50" xfId="3" applyNumberFormat="1" applyFont="1" applyBorder="1" applyAlignment="1" applyProtection="1">
      <alignment vertical="center"/>
      <protection locked="0"/>
    </xf>
    <xf numFmtId="167" fontId="9" fillId="9" borderId="142" xfId="3" applyNumberFormat="1" applyFont="1" applyFill="1" applyBorder="1" applyAlignment="1" applyProtection="1">
      <alignment horizontal="right" vertical="center"/>
      <protection locked="0"/>
    </xf>
    <xf numFmtId="167" fontId="17" fillId="0" borderId="50" xfId="3" applyNumberFormat="1" applyFont="1" applyFill="1" applyBorder="1" applyAlignment="1" applyProtection="1">
      <alignment horizontal="right" vertical="center" wrapText="1"/>
      <protection locked="0"/>
    </xf>
    <xf numFmtId="167" fontId="101" fillId="0" borderId="0" xfId="3" applyNumberFormat="1" applyFont="1" applyFill="1" applyBorder="1" applyAlignment="1" applyProtection="1">
      <alignment horizontal="right" vertical="center" wrapText="1"/>
      <protection locked="0"/>
    </xf>
    <xf numFmtId="43" fontId="12" fillId="2" borderId="8" xfId="3" applyFont="1" applyFill="1" applyBorder="1" applyProtection="1">
      <protection locked="0"/>
    </xf>
    <xf numFmtId="167" fontId="12" fillId="0" borderId="8" xfId="3" applyNumberFormat="1" applyFont="1" applyBorder="1" applyAlignment="1" applyProtection="1">
      <alignment vertical="center"/>
      <protection locked="0"/>
    </xf>
    <xf numFmtId="167" fontId="12" fillId="0" borderId="3" xfId="3" applyNumberFormat="1" applyFont="1" applyBorder="1" applyAlignment="1" applyProtection="1">
      <alignment vertical="center"/>
      <protection locked="0"/>
    </xf>
    <xf numFmtId="43" fontId="12" fillId="0" borderId="77" xfId="3" applyFont="1" applyBorder="1" applyAlignment="1" applyProtection="1">
      <alignment vertical="center" wrapText="1"/>
      <protection locked="0"/>
    </xf>
    <xf numFmtId="43" fontId="12" fillId="0" borderId="77" xfId="3" applyFont="1" applyBorder="1" applyAlignment="1" applyProtection="1">
      <alignment vertical="center"/>
      <protection locked="0"/>
    </xf>
    <xf numFmtId="167" fontId="12" fillId="0" borderId="43" xfId="2" applyNumberFormat="1" applyFont="1" applyBorder="1" applyAlignment="1" applyProtection="1">
      <alignment horizontal="center" vertical="center"/>
      <protection locked="0"/>
    </xf>
    <xf numFmtId="43" fontId="96" fillId="0" borderId="0" xfId="3" applyFont="1" applyFill="1" applyBorder="1" applyProtection="1">
      <protection locked="0"/>
    </xf>
    <xf numFmtId="0" fontId="153" fillId="0" borderId="0" xfId="0" applyFont="1" applyProtection="1">
      <protection locked="0"/>
    </xf>
    <xf numFmtId="0" fontId="5" fillId="0" borderId="89" xfId="18" applyFont="1" applyBorder="1" applyAlignment="1" applyProtection="1">
      <alignment horizontal="left"/>
      <protection locked="0"/>
    </xf>
    <xf numFmtId="0" fontId="155" fillId="0" borderId="0" xfId="0" applyFont="1" applyProtection="1">
      <protection locked="0"/>
    </xf>
    <xf numFmtId="43" fontId="5" fillId="18" borderId="2" xfId="3" applyFont="1" applyFill="1" applyBorder="1" applyAlignment="1" applyProtection="1">
      <alignment horizontal="center" vertical="center"/>
      <protection locked="0"/>
    </xf>
    <xf numFmtId="0" fontId="157" fillId="0" borderId="0" xfId="0" applyFont="1" applyProtection="1">
      <protection locked="0"/>
    </xf>
    <xf numFmtId="43" fontId="157" fillId="22" borderId="0" xfId="0" applyNumberFormat="1" applyFont="1" applyFill="1" applyProtection="1">
      <protection locked="0"/>
    </xf>
    <xf numFmtId="43" fontId="156" fillId="22" borderId="0" xfId="0" applyNumberFormat="1" applyFont="1" applyFill="1" applyProtection="1">
      <protection locked="0"/>
    </xf>
    <xf numFmtId="0" fontId="5" fillId="0" borderId="4" xfId="18" applyFont="1" applyBorder="1" applyAlignment="1" applyProtection="1">
      <alignment horizontal="left" wrapText="1"/>
      <protection locked="0"/>
    </xf>
    <xf numFmtId="167" fontId="5" fillId="18" borderId="22" xfId="3" applyNumberFormat="1" applyFont="1" applyFill="1" applyBorder="1" applyAlignment="1" applyProtection="1">
      <alignment vertical="center"/>
      <protection locked="0"/>
    </xf>
    <xf numFmtId="167" fontId="5" fillId="18" borderId="25" xfId="3" applyNumberFormat="1" applyFont="1" applyFill="1" applyBorder="1" applyAlignment="1" applyProtection="1">
      <alignment vertical="center"/>
      <protection locked="0"/>
    </xf>
    <xf numFmtId="167" fontId="5" fillId="18" borderId="71" xfId="3" applyNumberFormat="1" applyFont="1" applyFill="1" applyBorder="1" applyAlignment="1" applyProtection="1">
      <alignment vertical="center"/>
      <protection locked="0"/>
    </xf>
    <xf numFmtId="167" fontId="5" fillId="6" borderId="25" xfId="3" applyNumberFormat="1" applyFont="1" applyFill="1" applyBorder="1" applyAlignment="1" applyProtection="1">
      <alignment vertical="center"/>
      <protection locked="0"/>
    </xf>
    <xf numFmtId="167" fontId="5" fillId="6" borderId="71" xfId="3" applyNumberFormat="1" applyFont="1" applyFill="1" applyBorder="1" applyAlignment="1" applyProtection="1">
      <alignment vertical="center"/>
      <protection locked="0"/>
    </xf>
    <xf numFmtId="167" fontId="5" fillId="3" borderId="22" xfId="3" applyNumberFormat="1" applyFont="1" applyFill="1" applyBorder="1" applyAlignment="1" applyProtection="1">
      <alignment vertical="center"/>
      <protection locked="0"/>
    </xf>
    <xf numFmtId="167" fontId="5" fillId="3" borderId="25" xfId="3" applyNumberFormat="1" applyFont="1" applyFill="1" applyBorder="1" applyAlignment="1" applyProtection="1">
      <alignment vertical="center"/>
      <protection locked="0"/>
    </xf>
    <xf numFmtId="167" fontId="5" fillId="3" borderId="26" xfId="3" applyNumberFormat="1" applyFont="1" applyFill="1" applyBorder="1" applyAlignment="1" applyProtection="1">
      <alignment vertical="center"/>
      <protection locked="0"/>
    </xf>
    <xf numFmtId="0" fontId="157" fillId="0" borderId="1" xfId="18" applyFont="1" applyBorder="1" applyProtection="1">
      <protection locked="0"/>
    </xf>
    <xf numFmtId="167" fontId="157" fillId="0" borderId="0" xfId="3" applyNumberFormat="1" applyFont="1" applyBorder="1" applyProtection="1">
      <protection locked="0"/>
    </xf>
    <xf numFmtId="167" fontId="96" fillId="0" borderId="0" xfId="3" applyNumberFormat="1" applyFont="1" applyBorder="1" applyProtection="1">
      <protection locked="0"/>
    </xf>
    <xf numFmtId="167" fontId="157" fillId="0" borderId="0" xfId="0" applyNumberFormat="1" applyFont="1"/>
    <xf numFmtId="167" fontId="157" fillId="0" borderId="0" xfId="3" applyNumberFormat="1" applyFont="1" applyFill="1" applyBorder="1" applyProtection="1">
      <protection locked="0"/>
    </xf>
    <xf numFmtId="0" fontId="57" fillId="6" borderId="30" xfId="21" applyFont="1" applyFill="1" applyBorder="1" applyAlignment="1" applyProtection="1">
      <alignment horizontal="left" vertical="center" wrapText="1"/>
      <protection locked="0"/>
    </xf>
    <xf numFmtId="0" fontId="57" fillId="36" borderId="36" xfId="21" applyFont="1" applyFill="1" applyBorder="1" applyAlignment="1" applyProtection="1">
      <alignment vertical="center" textRotation="255" wrapText="1"/>
      <protection locked="0"/>
    </xf>
    <xf numFmtId="0" fontId="57" fillId="36" borderId="57" xfId="21" applyFont="1" applyFill="1" applyBorder="1" applyAlignment="1" applyProtection="1">
      <alignment vertical="center" textRotation="255" wrapText="1"/>
      <protection locked="0"/>
    </xf>
    <xf numFmtId="0" fontId="57" fillId="6" borderId="93" xfId="21" applyFont="1" applyFill="1" applyBorder="1" applyAlignment="1" applyProtection="1">
      <alignment horizontal="center" vertical="center" wrapText="1"/>
      <protection locked="0"/>
    </xf>
    <xf numFmtId="165" fontId="57" fillId="0" borderId="0" xfId="21" applyNumberFormat="1" applyFont="1" applyAlignment="1" applyProtection="1">
      <alignment horizontal="left"/>
      <protection locked="0"/>
    </xf>
    <xf numFmtId="0" fontId="4" fillId="2" borderId="23" xfId="22" applyFont="1" applyFill="1" applyBorder="1" applyAlignment="1" applyProtection="1">
      <alignment horizontal="center" vertical="center"/>
      <protection locked="0"/>
    </xf>
    <xf numFmtId="1" fontId="4" fillId="8" borderId="4" xfId="7" applyNumberFormat="1" applyFont="1" applyFill="1" applyBorder="1" applyAlignment="1" applyProtection="1">
      <alignment vertical="center"/>
      <protection locked="0"/>
    </xf>
    <xf numFmtId="167" fontId="4" fillId="8" borderId="64" xfId="3" applyNumberFormat="1" applyFont="1" applyFill="1" applyBorder="1" applyAlignment="1" applyProtection="1">
      <alignment vertical="center"/>
      <protection locked="0"/>
    </xf>
    <xf numFmtId="167" fontId="4" fillId="8" borderId="71" xfId="3" applyNumberFormat="1" applyFont="1" applyFill="1" applyBorder="1" applyAlignment="1" applyProtection="1">
      <alignment vertical="center"/>
      <protection locked="0"/>
    </xf>
    <xf numFmtId="167" fontId="17" fillId="0" borderId="20" xfId="3" applyNumberFormat="1" applyFont="1" applyBorder="1" applyAlignment="1" applyProtection="1">
      <alignment vertical="center"/>
      <protection locked="0"/>
    </xf>
    <xf numFmtId="167" fontId="102" fillId="64" borderId="22" xfId="3" applyNumberFormat="1" applyFont="1" applyFill="1" applyBorder="1" applyAlignment="1" applyProtection="1">
      <alignment vertical="center"/>
      <protection locked="0"/>
    </xf>
    <xf numFmtId="167" fontId="102" fillId="64" borderId="25" xfId="3" applyNumberFormat="1" applyFont="1" applyFill="1" applyBorder="1" applyAlignment="1" applyProtection="1">
      <alignment vertical="center"/>
      <protection locked="0"/>
    </xf>
    <xf numFmtId="167" fontId="102" fillId="64" borderId="64" xfId="3" applyNumberFormat="1" applyFont="1" applyFill="1" applyBorder="1" applyAlignment="1" applyProtection="1">
      <alignment vertical="center"/>
      <protection locked="0"/>
    </xf>
    <xf numFmtId="167" fontId="102" fillId="64" borderId="26" xfId="3" applyNumberFormat="1" applyFont="1" applyFill="1" applyBorder="1" applyAlignment="1" applyProtection="1">
      <alignment vertical="center"/>
      <protection locked="0"/>
    </xf>
    <xf numFmtId="0" fontId="101" fillId="0" borderId="1" xfId="0" applyFont="1" applyBorder="1" applyAlignment="1" applyProtection="1">
      <alignment vertical="center"/>
      <protection locked="0"/>
    </xf>
    <xf numFmtId="0" fontId="21" fillId="0" borderId="1" xfId="0" applyFont="1" applyBorder="1" applyProtection="1">
      <protection locked="0"/>
    </xf>
    <xf numFmtId="0" fontId="21" fillId="15" borderId="51" xfId="0" applyFont="1" applyFill="1" applyBorder="1" applyProtection="1">
      <protection locked="0"/>
    </xf>
    <xf numFmtId="0" fontId="158" fillId="0" borderId="1" xfId="25" applyFont="1" applyBorder="1" applyProtection="1">
      <protection locked="0"/>
    </xf>
    <xf numFmtId="0" fontId="55" fillId="0" borderId="0" xfId="25" applyProtection="1">
      <protection locked="0"/>
    </xf>
    <xf numFmtId="0" fontId="55" fillId="0" borderId="0" xfId="25" applyAlignment="1" applyProtection="1">
      <alignment horizontal="right"/>
      <protection locked="0"/>
    </xf>
    <xf numFmtId="0" fontId="66" fillId="0" borderId="0" xfId="26" applyFont="1" applyAlignment="1" applyProtection="1">
      <alignment horizontal="centerContinuous"/>
      <protection locked="0"/>
    </xf>
    <xf numFmtId="0" fontId="154" fillId="0" borderId="0" xfId="26" applyFont="1" applyAlignment="1" applyProtection="1">
      <alignment horizontal="centerContinuous"/>
      <protection locked="0"/>
    </xf>
    <xf numFmtId="0" fontId="6" fillId="0" borderId="1" xfId="26" applyFont="1" applyBorder="1" applyAlignment="1" applyProtection="1">
      <alignment horizontal="centerContinuous"/>
      <protection locked="0"/>
    </xf>
    <xf numFmtId="0" fontId="7" fillId="11" borderId="30" xfId="26" applyFont="1" applyFill="1" applyBorder="1" applyAlignment="1" applyProtection="1">
      <alignment wrapText="1"/>
      <protection locked="0"/>
    </xf>
    <xf numFmtId="0" fontId="7" fillId="11" borderId="97" xfId="26" applyFont="1" applyFill="1" applyBorder="1" applyAlignment="1" applyProtection="1">
      <alignment wrapText="1"/>
      <protection locked="0"/>
    </xf>
    <xf numFmtId="0" fontId="78" fillId="0" borderId="0" xfId="0" applyFont="1" applyProtection="1">
      <protection locked="0"/>
    </xf>
    <xf numFmtId="0" fontId="159" fillId="0" borderId="0" xfId="0" applyFont="1" applyAlignment="1" applyProtection="1">
      <alignment vertical="center"/>
      <protection locked="0"/>
    </xf>
    <xf numFmtId="0" fontId="152" fillId="0" borderId="0" xfId="0" applyFont="1" applyAlignment="1" applyProtection="1">
      <alignment vertical="center"/>
      <protection locked="0"/>
    </xf>
    <xf numFmtId="0" fontId="152" fillId="0" borderId="77" xfId="0" applyFont="1" applyBorder="1" applyAlignment="1" applyProtection="1">
      <alignment vertical="center"/>
      <protection locked="0"/>
    </xf>
    <xf numFmtId="0" fontId="152" fillId="0" borderId="101" xfId="0" applyFont="1" applyBorder="1" applyAlignment="1" applyProtection="1">
      <alignment vertical="center"/>
      <protection locked="0"/>
    </xf>
    <xf numFmtId="0" fontId="152" fillId="7" borderId="0" xfId="0" applyFont="1" applyFill="1" applyAlignment="1" applyProtection="1">
      <alignment vertical="center"/>
      <protection locked="0"/>
    </xf>
    <xf numFmtId="0" fontId="34" fillId="0" borderId="0" xfId="0" applyFont="1" applyProtection="1">
      <protection locked="0"/>
    </xf>
    <xf numFmtId="0" fontId="7" fillId="11" borderId="98" xfId="26" applyFont="1" applyFill="1" applyBorder="1" applyAlignment="1" applyProtection="1">
      <alignment horizontal="center" wrapText="1"/>
      <protection locked="0"/>
    </xf>
    <xf numFmtId="0" fontId="7" fillId="11" borderId="99" xfId="26" applyFont="1" applyFill="1" applyBorder="1" applyAlignment="1" applyProtection="1">
      <alignment horizontal="center" wrapText="1"/>
      <protection locked="0"/>
    </xf>
    <xf numFmtId="0" fontId="7" fillId="11" borderId="60" xfId="26" applyFont="1" applyFill="1" applyBorder="1" applyAlignment="1" applyProtection="1">
      <alignment horizontal="center" wrapText="1"/>
      <protection locked="0"/>
    </xf>
    <xf numFmtId="0" fontId="7" fillId="11" borderId="100" xfId="26" applyFont="1" applyFill="1" applyBorder="1" applyAlignment="1" applyProtection="1">
      <alignment horizontal="center" wrapText="1"/>
      <protection locked="0"/>
    </xf>
    <xf numFmtId="0" fontId="7" fillId="6" borderId="30" xfId="26" applyFont="1" applyFill="1" applyBorder="1" applyAlignment="1" applyProtection="1">
      <alignment wrapText="1"/>
      <protection locked="0"/>
    </xf>
    <xf numFmtId="43" fontId="7" fillId="6" borderId="98" xfId="3" applyFont="1" applyFill="1" applyBorder="1" applyAlignment="1" applyProtection="1">
      <alignment horizontal="left" wrapText="1"/>
      <protection locked="0"/>
    </xf>
    <xf numFmtId="43" fontId="7" fillId="6" borderId="82" xfId="3" applyFont="1" applyFill="1" applyBorder="1" applyAlignment="1" applyProtection="1">
      <alignment wrapText="1"/>
      <protection locked="0"/>
    </xf>
    <xf numFmtId="43" fontId="7" fillId="6" borderId="65" xfId="3" applyFont="1" applyFill="1" applyBorder="1" applyAlignment="1" applyProtection="1">
      <alignment wrapText="1"/>
      <protection locked="0"/>
    </xf>
    <xf numFmtId="43" fontId="7" fillId="6" borderId="26" xfId="3" applyFont="1" applyFill="1" applyBorder="1" applyAlignment="1" applyProtection="1">
      <alignment wrapText="1"/>
      <protection locked="0"/>
    </xf>
    <xf numFmtId="0" fontId="33" fillId="0" borderId="89" xfId="0" applyFont="1" applyBorder="1" applyAlignment="1" applyProtection="1">
      <alignment horizontal="center" vertical="center" wrapText="1"/>
      <protection locked="0"/>
    </xf>
    <xf numFmtId="167" fontId="33" fillId="0" borderId="102" xfId="3" applyNumberFormat="1" applyFont="1" applyFill="1" applyBorder="1" applyAlignment="1" applyProtection="1">
      <alignment horizontal="center" vertical="center" wrapText="1"/>
      <protection locked="0"/>
    </xf>
    <xf numFmtId="167" fontId="33" fillId="0" borderId="80" xfId="3" applyNumberFormat="1" applyFont="1" applyFill="1" applyBorder="1" applyAlignment="1" applyProtection="1">
      <alignment horizontal="center" vertical="center" wrapText="1"/>
      <protection locked="0"/>
    </xf>
    <xf numFmtId="167" fontId="33" fillId="0" borderId="60" xfId="3" applyNumberFormat="1" applyFont="1" applyFill="1" applyBorder="1" applyAlignment="1" applyProtection="1">
      <alignment vertical="center"/>
      <protection locked="0"/>
    </xf>
    <xf numFmtId="167" fontId="33" fillId="0" borderId="99" xfId="3" applyNumberFormat="1" applyFont="1" applyFill="1" applyBorder="1" applyAlignment="1" applyProtection="1">
      <alignment horizontal="center" vertical="center" wrapText="1"/>
      <protection locked="0"/>
    </xf>
    <xf numFmtId="167" fontId="33" fillId="0" borderId="100" xfId="3" applyNumberFormat="1" applyFont="1" applyFill="1" applyBorder="1" applyAlignment="1" applyProtection="1">
      <alignment vertical="center"/>
      <protection locked="0"/>
    </xf>
    <xf numFmtId="167" fontId="33" fillId="0" borderId="97" xfId="3" applyNumberFormat="1" applyFont="1" applyFill="1" applyBorder="1" applyAlignment="1" applyProtection="1">
      <alignment vertical="center"/>
      <protection locked="0"/>
    </xf>
    <xf numFmtId="0" fontId="33" fillId="0" borderId="19" xfId="0" applyFont="1" applyBorder="1" applyAlignment="1" applyProtection="1">
      <alignment horizontal="center" vertical="center" wrapText="1"/>
      <protection locked="0"/>
    </xf>
    <xf numFmtId="167" fontId="33" fillId="0" borderId="103" xfId="3" applyNumberFormat="1" applyFont="1" applyFill="1" applyBorder="1" applyAlignment="1" applyProtection="1">
      <alignment horizontal="center" vertical="center" wrapText="1"/>
      <protection locked="0"/>
    </xf>
    <xf numFmtId="167" fontId="33" fillId="0" borderId="81" xfId="3" applyNumberFormat="1" applyFont="1" applyFill="1" applyBorder="1" applyAlignment="1" applyProtection="1">
      <alignment horizontal="center" vertical="center" wrapText="1"/>
      <protection locked="0"/>
    </xf>
    <xf numFmtId="167" fontId="33" fillId="0" borderId="104" xfId="3" applyNumberFormat="1" applyFont="1" applyFill="1" applyBorder="1" applyAlignment="1" applyProtection="1">
      <alignment vertical="center"/>
      <protection locked="0"/>
    </xf>
    <xf numFmtId="0" fontId="23" fillId="0" borderId="0" xfId="0" applyFont="1" applyAlignment="1" applyProtection="1">
      <alignment vertical="center"/>
      <protection locked="0"/>
    </xf>
    <xf numFmtId="43" fontId="11" fillId="0" borderId="0" xfId="3" applyFont="1" applyFill="1" applyAlignment="1" applyProtection="1">
      <alignment horizontal="center" vertical="center"/>
      <protection locked="0"/>
    </xf>
    <xf numFmtId="43" fontId="66" fillId="0" borderId="0" xfId="3" applyFont="1" applyBorder="1" applyAlignment="1" applyProtection="1">
      <alignment horizontal="centerContinuous"/>
      <protection locked="0"/>
    </xf>
    <xf numFmtId="43" fontId="17" fillId="0" borderId="0" xfId="3" applyFont="1" applyBorder="1" applyAlignment="1" applyProtection="1">
      <alignment horizontal="centerContinuous"/>
      <protection locked="0"/>
    </xf>
    <xf numFmtId="43" fontId="15" fillId="0" borderId="0" xfId="3" applyFont="1" applyBorder="1" applyAlignment="1" applyProtection="1">
      <alignment horizontal="centerContinuous"/>
      <protection locked="0"/>
    </xf>
    <xf numFmtId="167" fontId="34" fillId="26" borderId="105" xfId="3" applyNumberFormat="1" applyFont="1" applyFill="1" applyBorder="1" applyAlignment="1" applyProtection="1">
      <alignment vertical="center"/>
      <protection locked="0"/>
    </xf>
    <xf numFmtId="167" fontId="34" fillId="26" borderId="88" xfId="3" applyNumberFormat="1" applyFont="1" applyFill="1" applyBorder="1" applyAlignment="1" applyProtection="1">
      <alignment vertical="center"/>
      <protection locked="0"/>
    </xf>
    <xf numFmtId="167" fontId="34" fillId="26" borderId="106" xfId="3" applyNumberFormat="1" applyFont="1" applyFill="1" applyBorder="1" applyAlignment="1" applyProtection="1">
      <alignment vertical="center"/>
      <protection locked="0"/>
    </xf>
    <xf numFmtId="167" fontId="34" fillId="26" borderId="107" xfId="3" applyNumberFormat="1" applyFont="1" applyFill="1" applyBorder="1" applyAlignment="1" applyProtection="1">
      <alignment vertical="center"/>
      <protection locked="0"/>
    </xf>
    <xf numFmtId="167" fontId="34" fillId="26" borderId="108" xfId="3" applyNumberFormat="1" applyFont="1" applyFill="1" applyBorder="1" applyAlignment="1" applyProtection="1">
      <alignment vertical="center"/>
      <protection locked="0"/>
    </xf>
    <xf numFmtId="167" fontId="34" fillId="26" borderId="92" xfId="3" applyNumberFormat="1" applyFont="1" applyFill="1" applyBorder="1" applyAlignment="1" applyProtection="1">
      <alignment vertical="center"/>
      <protection locked="0"/>
    </xf>
    <xf numFmtId="0" fontId="119" fillId="0" borderId="1"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119" fillId="0" borderId="0" xfId="0" applyFont="1" applyAlignment="1" applyProtection="1">
      <alignment horizontal="center" vertical="center"/>
      <protection locked="0"/>
    </xf>
    <xf numFmtId="0" fontId="119" fillId="0" borderId="0" xfId="0" applyFont="1" applyAlignment="1" applyProtection="1">
      <alignment vertical="center"/>
      <protection locked="0"/>
    </xf>
    <xf numFmtId="0" fontId="2" fillId="0" borderId="1" xfId="0" applyFont="1" applyBorder="1"/>
    <xf numFmtId="0" fontId="82" fillId="0" borderId="0" xfId="0" applyFont="1"/>
    <xf numFmtId="0" fontId="119" fillId="0" borderId="1" xfId="0" applyFont="1" applyBorder="1"/>
    <xf numFmtId="0" fontId="0" fillId="0" borderId="1" xfId="0" applyBorder="1"/>
    <xf numFmtId="0" fontId="119" fillId="0" borderId="0" xfId="0" applyFont="1" applyAlignment="1">
      <alignment horizontal="right"/>
    </xf>
    <xf numFmtId="166" fontId="0" fillId="0" borderId="0" xfId="31" applyNumberFormat="1" applyFont="1" applyBorder="1"/>
    <xf numFmtId="0" fontId="0" fillId="0" borderId="16" xfId="0" applyBorder="1"/>
    <xf numFmtId="0" fontId="0" fillId="0" borderId="17" xfId="0" applyBorder="1"/>
    <xf numFmtId="0" fontId="0" fillId="0" borderId="17" xfId="0" applyBorder="1" applyAlignment="1" applyProtection="1">
      <alignment vertical="center"/>
      <protection locked="0"/>
    </xf>
    <xf numFmtId="0" fontId="109" fillId="0" borderId="0" xfId="28" applyFont="1" applyAlignment="1" applyProtection="1">
      <alignment vertical="center"/>
      <protection locked="0"/>
    </xf>
    <xf numFmtId="0" fontId="108" fillId="0" borderId="17" xfId="28" applyFont="1" applyBorder="1" applyAlignment="1" applyProtection="1">
      <alignment horizontal="left" vertical="center" wrapText="1"/>
      <protection locked="0"/>
    </xf>
    <xf numFmtId="43" fontId="51" fillId="0" borderId="0" xfId="3" applyFont="1"/>
    <xf numFmtId="0" fontId="82" fillId="0" borderId="0" xfId="0" applyFont="1" applyAlignment="1">
      <alignment vertical="center"/>
    </xf>
    <xf numFmtId="43" fontId="121" fillId="0" borderId="0" xfId="3" applyFont="1" applyBorder="1" applyAlignment="1">
      <alignment vertical="center" wrapText="1"/>
    </xf>
    <xf numFmtId="167" fontId="121" fillId="0" borderId="0" xfId="3" applyNumberFormat="1" applyFont="1" applyBorder="1" applyAlignment="1">
      <alignment vertical="center"/>
    </xf>
    <xf numFmtId="167" fontId="122" fillId="0" borderId="0" xfId="3" applyNumberFormat="1" applyFont="1" applyBorder="1" applyAlignment="1">
      <alignment vertical="center"/>
    </xf>
    <xf numFmtId="167" fontId="122" fillId="0" borderId="0" xfId="0" applyNumberFormat="1" applyFont="1" applyAlignment="1">
      <alignment vertical="center"/>
    </xf>
    <xf numFmtId="0" fontId="126" fillId="47" borderId="89" xfId="18" applyFont="1" applyFill="1" applyBorder="1" applyAlignment="1">
      <alignment horizontal="left" vertical="center"/>
    </xf>
    <xf numFmtId="0" fontId="126" fillId="47" borderId="4" xfId="18" applyFont="1" applyFill="1" applyBorder="1" applyAlignment="1">
      <alignment horizontal="left" vertical="center" wrapText="1"/>
    </xf>
    <xf numFmtId="0" fontId="122" fillId="0" borderId="1" xfId="18" applyFont="1" applyBorder="1" applyAlignment="1">
      <alignment vertical="center"/>
    </xf>
    <xf numFmtId="167" fontId="126" fillId="47" borderId="8" xfId="29" applyNumberFormat="1" applyFont="1" applyFill="1" applyBorder="1" applyAlignment="1" applyProtection="1">
      <alignment vertical="center"/>
    </xf>
    <xf numFmtId="0" fontId="128" fillId="0" borderId="0" xfId="0" applyFont="1" applyAlignment="1">
      <alignment vertical="center"/>
    </xf>
    <xf numFmtId="0" fontId="126" fillId="47" borderId="0" xfId="18" applyFont="1" applyFill="1" applyAlignment="1">
      <alignment horizontal="left" vertical="center" wrapText="1"/>
    </xf>
    <xf numFmtId="167" fontId="126" fillId="47" borderId="0" xfId="29" applyNumberFormat="1" applyFont="1" applyFill="1" applyBorder="1" applyAlignment="1" applyProtection="1">
      <alignment vertical="center"/>
    </xf>
    <xf numFmtId="0" fontId="0" fillId="0" borderId="1" xfId="0" applyBorder="1" applyAlignment="1">
      <alignment vertical="center"/>
    </xf>
    <xf numFmtId="0" fontId="121" fillId="0" borderId="1" xfId="0" applyFont="1" applyBorder="1" applyAlignment="1">
      <alignment vertical="center"/>
    </xf>
    <xf numFmtId="0" fontId="92" fillId="0" borderId="1" xfId="0" applyFont="1" applyBorder="1" applyAlignment="1">
      <alignment vertical="center" textRotation="45"/>
    </xf>
    <xf numFmtId="0" fontId="92" fillId="0" borderId="16" xfId="0" applyFont="1" applyBorder="1" applyAlignment="1">
      <alignment vertical="center" textRotation="45"/>
    </xf>
    <xf numFmtId="0" fontId="121" fillId="51" borderId="143" xfId="0" applyFont="1" applyFill="1" applyBorder="1" applyAlignment="1">
      <alignment vertical="center"/>
    </xf>
    <xf numFmtId="0" fontId="121" fillId="51" borderId="144" xfId="0" applyFont="1" applyFill="1" applyBorder="1" applyAlignment="1">
      <alignment vertical="center"/>
    </xf>
    <xf numFmtId="0" fontId="4" fillId="56" borderId="71" xfId="22" applyFont="1" applyFill="1" applyBorder="1" applyAlignment="1" applyProtection="1">
      <alignment vertical="center" textRotation="255"/>
      <protection locked="0"/>
    </xf>
    <xf numFmtId="0" fontId="20" fillId="3" borderId="145" xfId="0" applyFont="1" applyFill="1" applyBorder="1" applyAlignment="1" applyProtection="1">
      <alignment vertical="center"/>
      <protection locked="0"/>
    </xf>
    <xf numFmtId="0" fontId="9" fillId="3" borderId="150" xfId="0" applyFont="1" applyFill="1" applyBorder="1" applyAlignment="1" applyProtection="1">
      <alignment horizontal="center" wrapText="1"/>
      <protection locked="0"/>
    </xf>
    <xf numFmtId="0" fontId="19" fillId="3" borderId="145" xfId="0" applyFont="1" applyFill="1" applyBorder="1" applyAlignment="1" applyProtection="1">
      <alignment vertical="center"/>
      <protection locked="0"/>
    </xf>
    <xf numFmtId="167" fontId="94" fillId="0" borderId="113" xfId="3" applyNumberFormat="1" applyFont="1" applyBorder="1" applyAlignment="1" applyProtection="1">
      <alignment horizontal="right" vertical="center"/>
      <protection locked="0"/>
    </xf>
    <xf numFmtId="0" fontId="13" fillId="24" borderId="1" xfId="2" applyFont="1" applyFill="1" applyBorder="1" applyProtection="1">
      <protection locked="0"/>
    </xf>
    <xf numFmtId="0" fontId="13" fillId="24" borderId="0" xfId="2" applyFont="1" applyFill="1" applyProtection="1">
      <protection locked="0"/>
    </xf>
    <xf numFmtId="0" fontId="17" fillId="24" borderId="0" xfId="2" applyFont="1" applyFill="1" applyProtection="1">
      <protection locked="0"/>
    </xf>
    <xf numFmtId="0" fontId="13" fillId="24" borderId="0" xfId="2" applyFont="1" applyFill="1" applyAlignment="1" applyProtection="1">
      <alignment horizontal="right" vertical="center"/>
      <protection locked="0"/>
    </xf>
    <xf numFmtId="167" fontId="95" fillId="24" borderId="0" xfId="3" applyNumberFormat="1" applyFont="1" applyFill="1" applyBorder="1" applyAlignment="1" applyProtection="1">
      <alignment horizontal="right" vertical="center"/>
      <protection locked="0"/>
    </xf>
    <xf numFmtId="0" fontId="15" fillId="24" borderId="0" xfId="2" applyFont="1" applyFill="1" applyProtection="1">
      <protection locked="0"/>
    </xf>
    <xf numFmtId="0" fontId="12" fillId="0" borderId="1" xfId="2" applyFont="1" applyBorder="1" applyAlignment="1" applyProtection="1">
      <alignment horizontal="left" vertical="center"/>
      <protection locked="0"/>
    </xf>
    <xf numFmtId="167" fontId="13" fillId="0" borderId="0" xfId="3" applyNumberFormat="1" applyFont="1" applyBorder="1" applyAlignment="1" applyProtection="1">
      <alignment horizontal="right" vertical="center"/>
      <protection locked="0"/>
    </xf>
    <xf numFmtId="167" fontId="14" fillId="5" borderId="0" xfId="3" applyNumberFormat="1" applyFont="1" applyFill="1" applyBorder="1" applyAlignment="1" applyProtection="1">
      <alignment horizontal="right" vertical="center"/>
      <protection locked="0"/>
    </xf>
    <xf numFmtId="167" fontId="14" fillId="8" borderId="0" xfId="17" applyNumberFormat="1" applyFont="1" applyFill="1" applyAlignment="1" applyProtection="1">
      <alignment horizontal="right" vertical="center"/>
      <protection locked="0"/>
    </xf>
    <xf numFmtId="0" fontId="13" fillId="0" borderId="43" xfId="2" applyFont="1" applyBorder="1" applyAlignment="1" applyProtection="1">
      <alignment horizontal="right" vertical="center"/>
      <protection locked="0"/>
    </xf>
    <xf numFmtId="0" fontId="27" fillId="0" borderId="0" xfId="2" applyFont="1" applyAlignment="1" applyProtection="1">
      <alignment vertical="center"/>
      <protection locked="0"/>
    </xf>
    <xf numFmtId="0" fontId="87" fillId="0" borderId="49" xfId="0" applyFont="1" applyBorder="1" applyAlignment="1">
      <alignment horizontal="left" vertical="center"/>
    </xf>
    <xf numFmtId="0" fontId="87" fillId="0" borderId="0" xfId="0" applyFont="1" applyAlignment="1">
      <alignment horizontal="left" vertical="center"/>
    </xf>
    <xf numFmtId="0" fontId="87" fillId="0" borderId="40" xfId="0" applyFont="1" applyBorder="1" applyAlignment="1">
      <alignment horizontal="left" vertical="center"/>
    </xf>
    <xf numFmtId="166" fontId="12" fillId="0" borderId="43" xfId="3" applyNumberFormat="1" applyFont="1" applyFill="1" applyBorder="1" applyAlignment="1" applyProtection="1">
      <alignment vertical="center"/>
      <protection locked="0"/>
    </xf>
    <xf numFmtId="167" fontId="19" fillId="0" borderId="0" xfId="3" applyNumberFormat="1" applyFont="1" applyBorder="1" applyProtection="1">
      <protection locked="0"/>
    </xf>
    <xf numFmtId="167" fontId="19" fillId="0" borderId="17" xfId="3" applyNumberFormat="1" applyFont="1" applyBorder="1" applyProtection="1">
      <protection locked="0"/>
    </xf>
    <xf numFmtId="0" fontId="93" fillId="0" borderId="131" xfId="2" applyFont="1" applyBorder="1" applyAlignment="1" applyProtection="1">
      <alignment horizontal="left"/>
      <protection locked="0"/>
    </xf>
    <xf numFmtId="0" fontId="94" fillId="0" borderId="87" xfId="2" applyFont="1" applyBorder="1" applyProtection="1">
      <protection locked="0"/>
    </xf>
    <xf numFmtId="0" fontId="94" fillId="0" borderId="83" xfId="2" applyFont="1" applyBorder="1" applyProtection="1">
      <protection locked="0"/>
    </xf>
    <xf numFmtId="0" fontId="102" fillId="2" borderId="0" xfId="2" applyFont="1" applyFill="1" applyAlignment="1" applyProtection="1">
      <alignment horizontal="center"/>
      <protection locked="0"/>
    </xf>
    <xf numFmtId="0" fontId="93" fillId="17" borderId="0" xfId="2" applyFont="1" applyFill="1" applyProtection="1">
      <protection locked="0"/>
    </xf>
    <xf numFmtId="167" fontId="141" fillId="0" borderId="40" xfId="3" applyNumberFormat="1" applyFont="1" applyBorder="1" applyAlignment="1" applyProtection="1">
      <alignment horizontal="left" vertical="center"/>
      <protection locked="0"/>
    </xf>
    <xf numFmtId="167" fontId="22" fillId="0" borderId="0" xfId="2" applyNumberFormat="1" applyFont="1" applyAlignment="1" applyProtection="1">
      <alignment vertical="center"/>
      <protection locked="0"/>
    </xf>
    <xf numFmtId="0" fontId="9" fillId="4" borderId="43" xfId="2" applyFont="1" applyFill="1" applyBorder="1" applyAlignment="1" applyProtection="1">
      <alignment horizontal="center" textRotation="90" wrapText="1"/>
      <protection locked="0"/>
    </xf>
    <xf numFmtId="0" fontId="9" fillId="4" borderId="44" xfId="2" applyFont="1" applyFill="1" applyBorder="1" applyAlignment="1" applyProtection="1">
      <alignment horizontal="center" textRotation="90" wrapText="1"/>
      <protection locked="0"/>
    </xf>
    <xf numFmtId="0" fontId="9" fillId="3" borderId="151" xfId="0" applyFont="1" applyFill="1" applyBorder="1" applyAlignment="1" applyProtection="1">
      <alignment horizontal="center" textRotation="90" wrapText="1"/>
      <protection locked="0"/>
    </xf>
    <xf numFmtId="167" fontId="135" fillId="0" borderId="0" xfId="3" applyNumberFormat="1" applyFont="1" applyBorder="1" applyAlignment="1" applyProtection="1">
      <alignment vertical="center" wrapText="1"/>
      <protection locked="0"/>
    </xf>
    <xf numFmtId="0" fontId="6" fillId="25" borderId="0" xfId="2" applyFont="1" applyFill="1" applyAlignment="1" applyProtection="1">
      <alignment horizontal="left" vertical="center"/>
      <protection locked="0"/>
    </xf>
    <xf numFmtId="167" fontId="12" fillId="0" borderId="152" xfId="8" applyNumberFormat="1" applyFont="1" applyFill="1" applyBorder="1" applyAlignment="1" applyProtection="1">
      <alignment horizontal="center" vertical="center"/>
      <protection locked="0"/>
    </xf>
    <xf numFmtId="167" fontId="12" fillId="0" borderId="41" xfId="8" applyNumberFormat="1" applyFont="1" applyFill="1" applyBorder="1" applyAlignment="1" applyProtection="1">
      <alignment horizontal="center" vertical="center"/>
      <protection locked="0"/>
    </xf>
    <xf numFmtId="167" fontId="12" fillId="0" borderId="110" xfId="2" applyNumberFormat="1" applyFont="1" applyBorder="1" applyAlignment="1" applyProtection="1">
      <alignment horizontal="center"/>
      <protection locked="0"/>
    </xf>
    <xf numFmtId="167" fontId="95" fillId="64" borderId="154" xfId="8" applyNumberFormat="1" applyFont="1" applyFill="1" applyBorder="1" applyAlignment="1" applyProtection="1">
      <alignment horizontal="center" vertical="center"/>
      <protection locked="0"/>
    </xf>
    <xf numFmtId="167" fontId="95" fillId="64" borderId="155" xfId="8" applyNumberFormat="1" applyFont="1" applyFill="1" applyBorder="1" applyAlignment="1" applyProtection="1">
      <alignment horizontal="center" vertical="center"/>
      <protection locked="0"/>
    </xf>
    <xf numFmtId="167" fontId="141" fillId="0" borderId="28" xfId="3" applyNumberFormat="1" applyFont="1" applyFill="1" applyBorder="1" applyAlignment="1" applyProtection="1">
      <alignment vertical="center" wrapText="1"/>
      <protection locked="0"/>
    </xf>
    <xf numFmtId="0" fontId="6" fillId="25" borderId="2" xfId="2" applyFont="1" applyFill="1" applyBorder="1" applyAlignment="1" applyProtection="1">
      <alignment vertical="center"/>
      <protection locked="0"/>
    </xf>
    <xf numFmtId="0" fontId="4" fillId="34" borderId="16" xfId="0" applyFont="1" applyFill="1" applyBorder="1" applyAlignment="1" applyProtection="1">
      <alignment horizontal="left" vertical="center" wrapText="1"/>
      <protection locked="0"/>
    </xf>
    <xf numFmtId="43" fontId="4" fillId="34" borderId="17" xfId="3" applyFont="1" applyFill="1" applyBorder="1" applyAlignment="1" applyProtection="1">
      <alignment horizontal="center" vertical="center" wrapText="1"/>
      <protection locked="0"/>
    </xf>
    <xf numFmtId="0" fontId="6" fillId="25" borderId="0" xfId="2" applyFont="1" applyFill="1" applyAlignment="1" applyProtection="1">
      <alignment vertical="center"/>
      <protection locked="0"/>
    </xf>
    <xf numFmtId="167" fontId="9" fillId="64" borderId="12" xfId="3" applyNumberFormat="1" applyFont="1" applyFill="1" applyBorder="1" applyAlignment="1" applyProtection="1">
      <alignment horizontal="center" vertical="center"/>
      <protection locked="0"/>
    </xf>
    <xf numFmtId="167" fontId="9" fillId="64" borderId="13" xfId="3" applyNumberFormat="1" applyFont="1" applyFill="1" applyBorder="1" applyAlignment="1" applyProtection="1">
      <alignment horizontal="center" vertical="center"/>
      <protection locked="0"/>
    </xf>
    <xf numFmtId="167" fontId="9" fillId="64" borderId="15" xfId="3" applyNumberFormat="1" applyFont="1" applyFill="1" applyBorder="1" applyAlignment="1" applyProtection="1">
      <alignment horizontal="center" vertical="center"/>
      <protection locked="0"/>
    </xf>
    <xf numFmtId="167" fontId="9" fillId="64" borderId="156" xfId="8" applyNumberFormat="1" applyFont="1" applyFill="1" applyBorder="1" applyAlignment="1" applyProtection="1">
      <alignment horizontal="center" vertical="center"/>
      <protection locked="0"/>
    </xf>
    <xf numFmtId="167" fontId="9" fillId="64" borderId="2" xfId="8" applyNumberFormat="1" applyFont="1" applyFill="1" applyBorder="1" applyAlignment="1" applyProtection="1">
      <alignment horizontal="center" vertical="center"/>
      <protection locked="0"/>
    </xf>
    <xf numFmtId="167" fontId="9" fillId="64" borderId="13" xfId="8" applyNumberFormat="1" applyFont="1" applyFill="1" applyBorder="1" applyAlignment="1" applyProtection="1">
      <alignment horizontal="center" vertical="center"/>
      <protection locked="0"/>
    </xf>
    <xf numFmtId="167" fontId="9" fillId="64" borderId="2" xfId="3" applyNumberFormat="1" applyFont="1" applyFill="1" applyBorder="1" applyAlignment="1" applyProtection="1">
      <alignment horizontal="center" vertical="center"/>
      <protection locked="0"/>
    </xf>
    <xf numFmtId="167" fontId="9" fillId="64" borderId="69" xfId="8" applyNumberFormat="1" applyFont="1" applyFill="1" applyBorder="1" applyAlignment="1" applyProtection="1">
      <alignment horizontal="center" vertical="center"/>
      <protection locked="0"/>
    </xf>
    <xf numFmtId="167" fontId="9" fillId="64" borderId="3" xfId="8" applyNumberFormat="1" applyFont="1" applyFill="1" applyBorder="1" applyAlignment="1" applyProtection="1">
      <alignment horizontal="center" vertical="center"/>
      <protection locked="0"/>
    </xf>
    <xf numFmtId="0" fontId="5" fillId="25" borderId="2" xfId="2" applyFont="1" applyFill="1" applyBorder="1" applyAlignment="1" applyProtection="1">
      <alignment horizontal="left" vertical="center"/>
      <protection locked="0"/>
    </xf>
    <xf numFmtId="0" fontId="157" fillId="25" borderId="0" xfId="2" applyFont="1" applyFill="1" applyAlignment="1" applyProtection="1">
      <alignment vertical="center"/>
      <protection locked="0"/>
    </xf>
    <xf numFmtId="0" fontId="157" fillId="25" borderId="0" xfId="2" applyFont="1" applyFill="1" applyAlignment="1" applyProtection="1">
      <alignment horizontal="left" vertical="center"/>
      <protection locked="0"/>
    </xf>
    <xf numFmtId="0" fontId="9" fillId="2" borderId="20" xfId="2" applyFont="1" applyFill="1" applyBorder="1" applyAlignment="1" applyProtection="1">
      <alignment horizontal="right"/>
      <protection locked="0"/>
    </xf>
    <xf numFmtId="0" fontId="9" fillId="4" borderId="20" xfId="2" applyFont="1" applyFill="1" applyBorder="1" applyAlignment="1" applyProtection="1">
      <alignment horizontal="right" textRotation="90"/>
      <protection locked="0"/>
    </xf>
    <xf numFmtId="0" fontId="9" fillId="4" borderId="44" xfId="2" applyFont="1" applyFill="1" applyBorder="1" applyAlignment="1" applyProtection="1">
      <alignment horizontal="right" textRotation="90" wrapText="1"/>
      <protection locked="0"/>
    </xf>
    <xf numFmtId="0" fontId="9" fillId="3" borderId="110" xfId="0" applyFont="1" applyFill="1" applyBorder="1" applyAlignment="1" applyProtection="1">
      <alignment horizontal="center" textRotation="90" wrapText="1"/>
      <protection locked="0"/>
    </xf>
    <xf numFmtId="0" fontId="5" fillId="25" borderId="2" xfId="0" applyFont="1" applyFill="1" applyBorder="1" applyAlignment="1" applyProtection="1">
      <alignment horizontal="center" vertical="top"/>
      <protection locked="0"/>
    </xf>
    <xf numFmtId="0" fontId="9" fillId="25" borderId="0" xfId="0" applyFont="1" applyFill="1" applyAlignment="1" applyProtection="1">
      <alignment vertical="top"/>
      <protection locked="0"/>
    </xf>
    <xf numFmtId="0" fontId="6" fillId="25" borderId="2" xfId="0" applyFont="1" applyFill="1" applyBorder="1" applyAlignment="1" applyProtection="1">
      <alignment horizontal="center" vertical="top"/>
      <protection locked="0"/>
    </xf>
    <xf numFmtId="0" fontId="9" fillId="4" borderId="20" xfId="2" applyFont="1" applyFill="1" applyBorder="1" applyAlignment="1" applyProtection="1">
      <alignment horizontal="right"/>
      <protection locked="0"/>
    </xf>
    <xf numFmtId="0" fontId="9" fillId="4" borderId="20" xfId="2" applyFont="1" applyFill="1" applyBorder="1" applyAlignment="1" applyProtection="1">
      <alignment horizontal="center" textRotation="90"/>
      <protection locked="0"/>
    </xf>
    <xf numFmtId="0" fontId="135" fillId="0" borderId="1" xfId="0" applyFont="1" applyBorder="1" applyAlignment="1" applyProtection="1">
      <alignment vertical="center" wrapText="1"/>
      <protection locked="0"/>
    </xf>
    <xf numFmtId="166" fontId="135" fillId="0" borderId="0" xfId="3" applyNumberFormat="1" applyFont="1" applyBorder="1" applyAlignment="1" applyProtection="1">
      <alignment vertical="center"/>
      <protection locked="0"/>
    </xf>
    <xf numFmtId="166" fontId="135" fillId="0" borderId="48" xfId="3" applyNumberFormat="1" applyFont="1" applyBorder="1" applyAlignment="1" applyProtection="1">
      <alignment vertical="center"/>
      <protection locked="0"/>
    </xf>
    <xf numFmtId="166" fontId="12" fillId="0" borderId="48" xfId="7" applyNumberFormat="1" applyFont="1" applyBorder="1" applyAlignment="1" applyProtection="1">
      <alignment vertical="center"/>
      <protection locked="0"/>
    </xf>
    <xf numFmtId="166" fontId="12" fillId="0" borderId="157" xfId="7" applyNumberFormat="1" applyFont="1" applyBorder="1" applyAlignment="1" applyProtection="1">
      <alignment vertical="center"/>
      <protection locked="0"/>
    </xf>
    <xf numFmtId="166" fontId="12" fillId="0" borderId="77" xfId="3" applyNumberFormat="1" applyFont="1" applyFill="1" applyBorder="1" applyAlignment="1" applyProtection="1">
      <alignment horizontal="right" vertical="center"/>
      <protection locked="0"/>
    </xf>
    <xf numFmtId="166" fontId="12" fillId="0" borderId="46" xfId="3" applyNumberFormat="1" applyFont="1" applyFill="1" applyBorder="1" applyAlignment="1" applyProtection="1">
      <alignment horizontal="right" vertical="center"/>
      <protection locked="0"/>
    </xf>
    <xf numFmtId="166" fontId="12" fillId="0" borderId="47" xfId="3" applyNumberFormat="1" applyFont="1" applyFill="1" applyBorder="1" applyAlignment="1" applyProtection="1">
      <alignment vertical="center"/>
      <protection locked="0"/>
    </xf>
    <xf numFmtId="43" fontId="17" fillId="0" borderId="77" xfId="3" applyFont="1" applyBorder="1" applyAlignment="1" applyProtection="1">
      <alignment horizontal="left" vertical="top"/>
      <protection locked="0"/>
    </xf>
    <xf numFmtId="167" fontId="22" fillId="7" borderId="43" xfId="3" applyNumberFormat="1" applyFont="1" applyFill="1" applyBorder="1" applyAlignment="1" applyProtection="1">
      <alignment horizontal="left" vertical="top" wrapText="1"/>
      <protection locked="0"/>
    </xf>
    <xf numFmtId="0" fontId="9" fillId="4" borderId="44" xfId="0" applyFont="1" applyFill="1" applyBorder="1" applyAlignment="1" applyProtection="1">
      <alignment horizontal="center" textRotation="90" wrapText="1"/>
      <protection locked="0"/>
    </xf>
    <xf numFmtId="167" fontId="135" fillId="0" borderId="50" xfId="3" applyNumberFormat="1" applyFont="1" applyBorder="1" applyAlignment="1" applyProtection="1">
      <alignment vertical="center"/>
      <protection locked="0"/>
    </xf>
    <xf numFmtId="43" fontId="135" fillId="0" borderId="0" xfId="3" applyFont="1" applyBorder="1" applyAlignment="1" applyProtection="1">
      <alignment vertical="center"/>
      <protection locked="0"/>
    </xf>
    <xf numFmtId="167" fontId="135" fillId="0" borderId="0" xfId="3" applyNumberFormat="1" applyFont="1" applyBorder="1" applyAlignment="1" applyProtection="1">
      <alignment vertical="center"/>
      <protection locked="0"/>
    </xf>
    <xf numFmtId="167" fontId="135" fillId="0" borderId="77" xfId="3" applyNumberFormat="1" applyFont="1" applyBorder="1" applyAlignment="1" applyProtection="1">
      <alignment vertical="center"/>
      <protection locked="0"/>
    </xf>
    <xf numFmtId="167" fontId="12" fillId="0" borderId="158" xfId="15" applyNumberFormat="1" applyFont="1" applyFill="1" applyBorder="1" applyAlignment="1" applyProtection="1">
      <alignment horizontal="center" vertical="center" wrapText="1"/>
      <protection locked="0"/>
    </xf>
    <xf numFmtId="167" fontId="12" fillId="0" borderId="28" xfId="16" applyNumberFormat="1" applyFont="1" applyFill="1" applyBorder="1" applyAlignment="1" applyProtection="1">
      <alignment vertical="center" wrapText="1"/>
      <protection locked="0"/>
    </xf>
    <xf numFmtId="167" fontId="12" fillId="0" borderId="41" xfId="16" applyNumberFormat="1" applyFont="1" applyFill="1" applyBorder="1" applyAlignment="1" applyProtection="1">
      <alignment vertical="center" wrapText="1"/>
      <protection locked="0"/>
    </xf>
    <xf numFmtId="167" fontId="12" fillId="0" borderId="153" xfId="16" applyNumberFormat="1" applyFont="1" applyFill="1" applyBorder="1" applyAlignment="1" applyProtection="1">
      <alignment vertical="center" wrapText="1"/>
      <protection locked="0"/>
    </xf>
    <xf numFmtId="167" fontId="12" fillId="0" borderId="87" xfId="0" applyNumberFormat="1" applyFont="1" applyBorder="1" applyAlignment="1" applyProtection="1">
      <alignment vertical="center" wrapText="1"/>
      <protection locked="0"/>
    </xf>
    <xf numFmtId="167" fontId="135" fillId="0" borderId="48" xfId="3" applyNumberFormat="1" applyFont="1" applyBorder="1" applyAlignment="1" applyProtection="1">
      <alignment vertical="center"/>
      <protection locked="0"/>
    </xf>
    <xf numFmtId="167" fontId="12" fillId="0" borderId="48" xfId="15" applyNumberFormat="1" applyFont="1" applyFill="1" applyBorder="1" applyAlignment="1" applyProtection="1">
      <alignment horizontal="center" vertical="center" wrapText="1"/>
      <protection locked="0"/>
    </xf>
    <xf numFmtId="0" fontId="6" fillId="25" borderId="77" xfId="0" applyFont="1" applyFill="1" applyBorder="1" applyAlignment="1" applyProtection="1">
      <alignment vertical="center"/>
      <protection locked="0"/>
    </xf>
    <xf numFmtId="0" fontId="6" fillId="25" borderId="2" xfId="0" applyFont="1" applyFill="1" applyBorder="1" applyAlignment="1" applyProtection="1">
      <alignment horizontal="left" vertical="center"/>
      <protection locked="0"/>
    </xf>
    <xf numFmtId="43" fontId="6" fillId="25" borderId="2" xfId="3"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7" fillId="25" borderId="0" xfId="0" applyFont="1" applyFill="1" applyAlignment="1" applyProtection="1">
      <alignment vertical="center"/>
      <protection locked="0"/>
    </xf>
    <xf numFmtId="43" fontId="5" fillId="25" borderId="77" xfId="3" applyFont="1" applyFill="1" applyBorder="1" applyAlignment="1" applyProtection="1">
      <alignment vertical="center"/>
      <protection locked="0"/>
    </xf>
    <xf numFmtId="0" fontId="95" fillId="5" borderId="16" xfId="2" applyFont="1" applyFill="1" applyBorder="1" applyAlignment="1" applyProtection="1">
      <alignment vertical="center" wrapText="1"/>
      <protection locked="0"/>
    </xf>
    <xf numFmtId="167" fontId="95" fillId="5" borderId="159" xfId="3" applyNumberFormat="1" applyFont="1" applyFill="1" applyBorder="1" applyAlignment="1" applyProtection="1">
      <alignment horizontal="right" vertical="center"/>
      <protection locked="0"/>
    </xf>
    <xf numFmtId="0" fontId="164" fillId="59" borderId="0" xfId="0" applyFont="1" applyFill="1" applyAlignment="1">
      <alignment horizontal="center"/>
    </xf>
    <xf numFmtId="0" fontId="6" fillId="25" borderId="0" xfId="3" applyNumberFormat="1" applyFont="1" applyFill="1" applyBorder="1" applyAlignment="1" applyProtection="1">
      <alignment vertical="center"/>
      <protection locked="0"/>
    </xf>
    <xf numFmtId="43" fontId="9" fillId="4" borderId="2" xfId="3" applyFont="1" applyFill="1" applyBorder="1" applyAlignment="1" applyProtection="1">
      <alignment wrapText="1"/>
      <protection locked="0"/>
    </xf>
    <xf numFmtId="43" fontId="4" fillId="6" borderId="17" xfId="3" applyFont="1" applyFill="1" applyBorder="1" applyAlignment="1" applyProtection="1">
      <alignment horizontal="left" vertical="center" wrapText="1"/>
      <protection locked="0"/>
    </xf>
    <xf numFmtId="43" fontId="17" fillId="0" borderId="77" xfId="3" applyFont="1" applyFill="1" applyBorder="1" applyAlignment="1" applyProtection="1">
      <alignment vertical="center" wrapText="1"/>
      <protection locked="0"/>
    </xf>
    <xf numFmtId="43" fontId="17" fillId="0" borderId="0" xfId="3" applyFont="1" applyBorder="1" applyAlignment="1" applyProtection="1">
      <alignment horizontal="left" vertical="top"/>
      <protection locked="0"/>
    </xf>
    <xf numFmtId="43" fontId="4" fillId="63" borderId="0" xfId="3" applyFont="1" applyFill="1" applyBorder="1" applyAlignment="1" applyProtection="1">
      <alignment vertical="center" wrapText="1"/>
      <protection locked="0"/>
    </xf>
    <xf numFmtId="43" fontId="9" fillId="4" borderId="77" xfId="3" applyFont="1" applyFill="1" applyBorder="1" applyAlignment="1" applyProtection="1">
      <alignment horizontal="left" wrapText="1"/>
      <protection locked="0"/>
    </xf>
    <xf numFmtId="0" fontId="94" fillId="24" borderId="0" xfId="2" applyFont="1" applyFill="1" applyAlignment="1" applyProtection="1">
      <alignment vertical="center"/>
      <protection locked="0"/>
    </xf>
    <xf numFmtId="0" fontId="4" fillId="4" borderId="77" xfId="2" applyFont="1" applyFill="1" applyBorder="1" applyAlignment="1" applyProtection="1">
      <alignment wrapText="1"/>
      <protection locked="0"/>
    </xf>
    <xf numFmtId="0" fontId="4" fillId="4" borderId="0" xfId="2" applyFont="1" applyFill="1" applyAlignment="1" applyProtection="1">
      <alignment wrapText="1"/>
      <protection locked="0"/>
    </xf>
    <xf numFmtId="0" fontId="4" fillId="34" borderId="17" xfId="0" applyFont="1" applyFill="1" applyBorder="1" applyAlignment="1" applyProtection="1">
      <alignment horizontal="left" vertical="center" wrapText="1"/>
      <protection locked="0"/>
    </xf>
    <xf numFmtId="0" fontId="17" fillId="0" borderId="0" xfId="0" applyFont="1"/>
    <xf numFmtId="0" fontId="4" fillId="0" borderId="17" xfId="2" applyFont="1" applyBorder="1" applyAlignment="1" applyProtection="1">
      <alignment vertical="center"/>
      <protection locked="0"/>
    </xf>
    <xf numFmtId="0" fontId="5" fillId="0" borderId="0" xfId="0" applyFont="1" applyAlignment="1" applyProtection="1">
      <alignment horizontal="left" vertical="center"/>
      <protection locked="0"/>
    </xf>
    <xf numFmtId="0" fontId="6" fillId="0" borderId="0" xfId="0" applyFont="1" applyAlignment="1" applyProtection="1">
      <alignment vertical="top"/>
      <protection locked="0"/>
    </xf>
    <xf numFmtId="0" fontId="9" fillId="4" borderId="2" xfId="2" applyFont="1" applyFill="1" applyBorder="1" applyAlignment="1" applyProtection="1">
      <alignment wrapText="1"/>
      <protection locked="0"/>
    </xf>
    <xf numFmtId="0" fontId="9" fillId="6" borderId="17" xfId="0" applyFont="1" applyFill="1" applyBorder="1" applyAlignment="1" applyProtection="1">
      <alignment horizontal="left" vertical="center"/>
      <protection locked="0"/>
    </xf>
    <xf numFmtId="0" fontId="12" fillId="46" borderId="0" xfId="7" applyFont="1" applyFill="1" applyAlignment="1" applyProtection="1">
      <alignment horizontal="left" vertical="center"/>
      <protection locked="0"/>
    </xf>
    <xf numFmtId="0" fontId="33" fillId="0" borderId="19" xfId="0" applyFont="1" applyBorder="1" applyAlignment="1" applyProtection="1">
      <alignment horizontal="left" vertical="center" wrapText="1"/>
      <protection locked="0"/>
    </xf>
    <xf numFmtId="167" fontId="33" fillId="0" borderId="103" xfId="3" applyNumberFormat="1" applyFont="1" applyFill="1" applyBorder="1" applyAlignment="1" applyProtection="1">
      <alignment vertical="center"/>
      <protection locked="0"/>
    </xf>
    <xf numFmtId="167" fontId="33" fillId="0" borderId="81" xfId="3" applyNumberFormat="1" applyFont="1" applyFill="1" applyBorder="1" applyAlignment="1" applyProtection="1">
      <alignment vertical="center"/>
      <protection locked="0"/>
    </xf>
    <xf numFmtId="0" fontId="12" fillId="0" borderId="0" xfId="0" applyFont="1" applyAlignment="1" applyProtection="1">
      <alignment horizontal="left"/>
      <protection locked="0"/>
    </xf>
    <xf numFmtId="0" fontId="29" fillId="0" borderId="0" xfId="0" applyFont="1" applyAlignment="1">
      <alignment horizontal="left" vertical="center"/>
    </xf>
    <xf numFmtId="0" fontId="13" fillId="0" borderId="161" xfId="2" applyFont="1" applyBorder="1" applyAlignment="1">
      <alignment horizontal="left" vertical="center"/>
    </xf>
    <xf numFmtId="0" fontId="22" fillId="0" borderId="0" xfId="0" applyFont="1" applyAlignment="1" applyProtection="1">
      <alignment horizontal="center"/>
      <protection locked="0"/>
    </xf>
    <xf numFmtId="0" fontId="11" fillId="0" borderId="0" xfId="0" applyFont="1"/>
    <xf numFmtId="0" fontId="11" fillId="0" borderId="0" xfId="0" applyFont="1" applyAlignment="1">
      <alignment vertical="center"/>
    </xf>
    <xf numFmtId="0" fontId="32" fillId="0" borderId="0" xfId="0" applyFont="1" applyAlignment="1" applyProtection="1">
      <alignment horizontal="left"/>
      <protection locked="0"/>
    </xf>
    <xf numFmtId="0" fontId="19" fillId="0" borderId="0" xfId="0" applyFont="1"/>
    <xf numFmtId="0" fontId="19" fillId="0" borderId="0" xfId="0" applyFont="1" applyAlignment="1" applyProtection="1">
      <alignment horizontal="left"/>
      <protection locked="0"/>
    </xf>
    <xf numFmtId="0" fontId="11" fillId="0" borderId="0" xfId="0" applyFont="1" applyAlignment="1" applyProtection="1">
      <alignment horizontal="left"/>
      <protection locked="0"/>
    </xf>
    <xf numFmtId="0" fontId="169" fillId="0" borderId="0" xfId="0" applyFont="1"/>
    <xf numFmtId="0" fontId="170" fillId="0" borderId="0" xfId="0" applyFont="1"/>
    <xf numFmtId="0" fontId="19" fillId="0" borderId="0" xfId="0" applyFont="1" applyAlignment="1">
      <alignment vertical="center"/>
    </xf>
    <xf numFmtId="0" fontId="66" fillId="7" borderId="0" xfId="2" applyFont="1" applyFill="1" applyAlignment="1" applyProtection="1">
      <alignment horizontal="left"/>
      <protection locked="0"/>
    </xf>
    <xf numFmtId="0" fontId="66" fillId="0" borderId="0" xfId="2" applyFont="1" applyAlignment="1" applyProtection="1">
      <alignment horizontal="left"/>
      <protection locked="0"/>
    </xf>
    <xf numFmtId="167" fontId="17" fillId="0" borderId="9" xfId="15" applyNumberFormat="1" applyFont="1" applyFill="1" applyBorder="1" applyAlignment="1" applyProtection="1">
      <alignment horizontal="center" vertical="center" wrapText="1"/>
      <protection locked="0"/>
    </xf>
    <xf numFmtId="167" fontId="17" fillId="0" borderId="45" xfId="16" applyNumberFormat="1" applyFont="1" applyFill="1" applyBorder="1" applyAlignment="1" applyProtection="1">
      <alignment vertical="center" wrapText="1"/>
      <protection locked="0"/>
    </xf>
    <xf numFmtId="167" fontId="17" fillId="0" borderId="46" xfId="16" applyNumberFormat="1" applyFont="1" applyFill="1" applyBorder="1" applyAlignment="1" applyProtection="1">
      <alignment vertical="center" wrapText="1"/>
      <protection locked="0"/>
    </xf>
    <xf numFmtId="167" fontId="17" fillId="0" borderId="47" xfId="0" applyNumberFormat="1" applyFont="1" applyBorder="1" applyAlignment="1" applyProtection="1">
      <alignment vertical="center" wrapText="1"/>
      <protection locked="0"/>
    </xf>
    <xf numFmtId="0" fontId="17" fillId="0" borderId="0" xfId="0" applyFont="1" applyAlignment="1" applyProtection="1">
      <alignment vertical="center" wrapText="1"/>
      <protection locked="0"/>
    </xf>
    <xf numFmtId="43" fontId="17" fillId="0" borderId="0" xfId="15" applyFont="1" applyFill="1" applyBorder="1" applyAlignment="1" applyProtection="1">
      <alignment vertical="center" wrapText="1"/>
      <protection locked="0"/>
    </xf>
    <xf numFmtId="0" fontId="101" fillId="0" borderId="0" xfId="0" applyFont="1" applyAlignment="1" applyProtection="1">
      <alignment vertical="center" wrapText="1"/>
      <protection locked="0"/>
    </xf>
    <xf numFmtId="0" fontId="149" fillId="0" borderId="30" xfId="0" applyFont="1" applyBorder="1" applyAlignment="1" applyProtection="1">
      <alignment vertical="center" wrapText="1"/>
      <protection locked="0"/>
    </xf>
    <xf numFmtId="167" fontId="149" fillId="0" borderId="32" xfId="3" applyNumberFormat="1" applyFont="1" applyBorder="1" applyAlignment="1" applyProtection="1">
      <alignment vertical="center"/>
      <protection locked="0"/>
    </xf>
    <xf numFmtId="166" fontId="149" fillId="0" borderId="0" xfId="31" applyNumberFormat="1" applyFont="1" applyFill="1" applyBorder="1" applyAlignment="1" applyProtection="1">
      <alignment vertical="center"/>
      <protection locked="0"/>
    </xf>
    <xf numFmtId="0" fontId="149" fillId="0" borderId="0" xfId="0" applyFont="1" applyAlignment="1" applyProtection="1">
      <alignment vertical="center"/>
      <protection locked="0"/>
    </xf>
    <xf numFmtId="0" fontId="4" fillId="0" borderId="0" xfId="0" applyFont="1" applyAlignment="1" applyProtection="1">
      <alignment vertical="center" wrapText="1"/>
      <protection locked="0"/>
    </xf>
    <xf numFmtId="43" fontId="4" fillId="0" borderId="0" xfId="16" applyFont="1" applyFill="1" applyBorder="1" applyAlignment="1" applyProtection="1">
      <alignment vertical="center" wrapText="1"/>
      <protection locked="0"/>
    </xf>
    <xf numFmtId="43" fontId="4" fillId="0" borderId="0" xfId="16" applyFont="1" applyFill="1" applyBorder="1" applyAlignment="1" applyProtection="1">
      <alignment horizontal="center" vertical="center" wrapText="1"/>
      <protection locked="0"/>
    </xf>
    <xf numFmtId="43" fontId="4" fillId="0" borderId="0" xfId="3" applyFont="1" applyFill="1" applyBorder="1" applyAlignment="1" applyProtection="1">
      <alignment horizontal="left" vertical="center" wrapText="1"/>
      <protection locked="0"/>
    </xf>
    <xf numFmtId="43" fontId="4" fillId="0" borderId="0" xfId="15" applyFont="1" applyFill="1" applyBorder="1" applyAlignment="1" applyProtection="1">
      <alignment horizontal="center" vertical="center" wrapText="1"/>
      <protection locked="0"/>
    </xf>
    <xf numFmtId="43" fontId="4" fillId="0" borderId="0" xfId="15" applyFont="1" applyFill="1" applyBorder="1" applyAlignment="1" applyProtection="1">
      <alignment vertical="center" wrapText="1"/>
      <protection locked="0"/>
    </xf>
    <xf numFmtId="167" fontId="17" fillId="9" borderId="0" xfId="0" applyNumberFormat="1" applyFont="1" applyFill="1" applyAlignment="1" applyProtection="1">
      <alignment vertical="center"/>
      <protection locked="0"/>
    </xf>
    <xf numFmtId="0" fontId="0" fillId="61" borderId="0" xfId="0" applyFill="1"/>
    <xf numFmtId="0" fontId="121" fillId="29" borderId="163" xfId="0" applyFont="1" applyFill="1" applyBorder="1" applyAlignment="1">
      <alignment vertical="center"/>
    </xf>
    <xf numFmtId="167" fontId="127" fillId="47" borderId="164" xfId="29" applyNumberFormat="1" applyFont="1" applyFill="1" applyBorder="1" applyAlignment="1" applyProtection="1">
      <alignment vertical="center"/>
    </xf>
    <xf numFmtId="167" fontId="127" fillId="0" borderId="165" xfId="29" applyNumberFormat="1" applyFont="1" applyFill="1" applyBorder="1" applyAlignment="1" applyProtection="1">
      <alignment vertical="center"/>
    </xf>
    <xf numFmtId="167" fontId="127" fillId="47" borderId="166" xfId="29" applyNumberFormat="1" applyFont="1" applyFill="1" applyBorder="1" applyAlignment="1" applyProtection="1">
      <alignment vertical="center"/>
    </xf>
    <xf numFmtId="0" fontId="127" fillId="0" borderId="0" xfId="0" applyFont="1" applyAlignment="1">
      <alignment vertical="center"/>
    </xf>
    <xf numFmtId="0" fontId="134" fillId="0" borderId="1" xfId="0" applyFont="1" applyBorder="1" applyAlignment="1">
      <alignment vertical="center" textRotation="45"/>
    </xf>
    <xf numFmtId="167" fontId="126" fillId="52" borderId="167" xfId="29" applyNumberFormat="1" applyFont="1" applyFill="1" applyBorder="1" applyAlignment="1">
      <alignment vertical="center"/>
    </xf>
    <xf numFmtId="0" fontId="127" fillId="51" borderId="143" xfId="0" applyFont="1" applyFill="1" applyBorder="1" applyAlignment="1">
      <alignment vertical="center"/>
    </xf>
    <xf numFmtId="0" fontId="127" fillId="47" borderId="0" xfId="0" applyFont="1" applyFill="1" applyAlignment="1">
      <alignment vertical="center"/>
    </xf>
    <xf numFmtId="0" fontId="7" fillId="2" borderId="5" xfId="2" applyFont="1" applyFill="1" applyBorder="1" applyAlignment="1" applyProtection="1">
      <alignment horizontal="center" vertical="center"/>
      <protection locked="0"/>
    </xf>
    <xf numFmtId="0" fontId="7" fillId="2" borderId="32" xfId="2" applyFont="1" applyFill="1" applyBorder="1" applyAlignment="1" applyProtection="1">
      <alignment horizontal="left" vertical="center"/>
      <protection locked="0"/>
    </xf>
    <xf numFmtId="0" fontId="4" fillId="2" borderId="56" xfId="2" applyFont="1" applyFill="1" applyBorder="1" applyAlignment="1" applyProtection="1">
      <alignment horizontal="center"/>
      <protection locked="0"/>
    </xf>
    <xf numFmtId="0" fontId="9" fillId="5" borderId="20" xfId="2" applyFont="1" applyFill="1" applyBorder="1" applyAlignment="1" applyProtection="1">
      <alignment horizontal="center" wrapText="1"/>
      <protection locked="0"/>
    </xf>
    <xf numFmtId="0" fontId="7" fillId="2" borderId="33" xfId="2" applyFont="1" applyFill="1" applyBorder="1" applyAlignment="1" applyProtection="1">
      <alignment horizontal="center" vertical="center"/>
      <protection locked="0"/>
    </xf>
    <xf numFmtId="0" fontId="70" fillId="0" borderId="168" xfId="27" applyFont="1" applyBorder="1" applyAlignment="1" applyProtection="1">
      <alignment horizontal="center" vertical="center" wrapText="1"/>
      <protection locked="0"/>
    </xf>
    <xf numFmtId="167" fontId="9" fillId="0" borderId="162" xfId="3" applyNumberFormat="1" applyFont="1" applyFill="1" applyBorder="1" applyAlignment="1" applyProtection="1">
      <alignment horizontal="right" vertical="center"/>
      <protection locked="0"/>
    </xf>
    <xf numFmtId="167" fontId="22" fillId="0" borderId="169" xfId="27" applyNumberFormat="1" applyFont="1" applyBorder="1" applyAlignment="1" applyProtection="1">
      <alignment vertical="center"/>
      <protection locked="0"/>
    </xf>
    <xf numFmtId="0" fontId="17" fillId="2" borderId="163" xfId="2" applyFont="1" applyFill="1" applyBorder="1" applyAlignment="1" applyProtection="1">
      <alignment horizontal="center" vertical="center" wrapText="1"/>
      <protection locked="0"/>
    </xf>
    <xf numFmtId="0" fontId="100" fillId="2" borderId="163" xfId="2" applyFont="1" applyFill="1" applyBorder="1" applyAlignment="1" applyProtection="1">
      <alignment horizontal="center" vertical="center"/>
      <protection locked="0"/>
    </xf>
    <xf numFmtId="0" fontId="12" fillId="5" borderId="163" xfId="2" applyFont="1" applyFill="1" applyBorder="1" applyAlignment="1" applyProtection="1">
      <alignment horizontal="center" vertical="center" wrapText="1"/>
      <protection locked="0"/>
    </xf>
    <xf numFmtId="0" fontId="12" fillId="2" borderId="163" xfId="2" applyFont="1" applyFill="1" applyBorder="1" applyAlignment="1" applyProtection="1">
      <alignment horizontal="center" vertical="center" wrapText="1"/>
      <protection locked="0"/>
    </xf>
    <xf numFmtId="0" fontId="5" fillId="0" borderId="162" xfId="2" applyFont="1" applyBorder="1" applyAlignment="1" applyProtection="1">
      <alignment horizontal="center" vertical="center"/>
      <protection locked="0"/>
    </xf>
    <xf numFmtId="0" fontId="6" fillId="0" borderId="170" xfId="2" applyFont="1" applyBorder="1" applyAlignment="1" applyProtection="1">
      <alignment horizontal="left" vertical="center"/>
      <protection locked="0"/>
    </xf>
    <xf numFmtId="0" fontId="4" fillId="4" borderId="171" xfId="2" applyFont="1" applyFill="1" applyBorder="1" applyAlignment="1" applyProtection="1">
      <alignment wrapText="1"/>
      <protection locked="0"/>
    </xf>
    <xf numFmtId="0" fontId="12" fillId="0" borderId="172" xfId="2" applyFont="1" applyBorder="1" applyAlignment="1" applyProtection="1">
      <alignment horizontal="left" vertical="center"/>
      <protection locked="0"/>
    </xf>
    <xf numFmtId="167" fontId="12" fillId="0" borderId="162" xfId="2" applyNumberFormat="1" applyFont="1" applyBorder="1" applyAlignment="1" applyProtection="1">
      <alignment horizontal="center" vertical="center"/>
      <protection locked="0"/>
    </xf>
    <xf numFmtId="167" fontId="12" fillId="0" borderId="165" xfId="8" applyNumberFormat="1" applyFont="1" applyFill="1" applyBorder="1" applyAlignment="1" applyProtection="1">
      <alignment horizontal="center" vertical="center"/>
      <protection locked="0"/>
    </xf>
    <xf numFmtId="167" fontId="141" fillId="0" borderId="165" xfId="3" applyNumberFormat="1" applyFont="1" applyFill="1" applyBorder="1" applyAlignment="1" applyProtection="1">
      <alignment vertical="center" wrapText="1"/>
      <protection locked="0"/>
    </xf>
    <xf numFmtId="0" fontId="6" fillId="0" borderId="162" xfId="2" applyFont="1" applyBorder="1" applyAlignment="1" applyProtection="1">
      <alignment vertical="center"/>
      <protection locked="0"/>
    </xf>
    <xf numFmtId="0" fontId="141" fillId="0" borderId="172" xfId="2" applyFont="1" applyBorder="1" applyAlignment="1" applyProtection="1">
      <alignment horizontal="left" vertical="center" wrapText="1"/>
      <protection locked="0"/>
    </xf>
    <xf numFmtId="167" fontId="143" fillId="0" borderId="165" xfId="3" applyNumberFormat="1" applyFont="1" applyFill="1" applyBorder="1" applyAlignment="1" applyProtection="1">
      <alignment horizontal="right" vertical="center"/>
      <protection locked="0"/>
    </xf>
    <xf numFmtId="167" fontId="141" fillId="0" borderId="166" xfId="3" applyNumberFormat="1" applyFont="1" applyFill="1" applyBorder="1" applyAlignment="1" applyProtection="1">
      <alignment horizontal="right" vertical="center"/>
      <protection locked="0"/>
    </xf>
    <xf numFmtId="167" fontId="141" fillId="0" borderId="165" xfId="3" applyNumberFormat="1" applyFont="1" applyFill="1" applyBorder="1" applyAlignment="1" applyProtection="1">
      <alignment horizontal="right" vertical="center" wrapText="1"/>
      <protection locked="0"/>
    </xf>
    <xf numFmtId="167" fontId="141" fillId="0" borderId="165" xfId="3" applyNumberFormat="1" applyFont="1" applyFill="1" applyBorder="1" applyAlignment="1" applyProtection="1">
      <alignment horizontal="right" vertical="center"/>
      <protection locked="0"/>
    </xf>
    <xf numFmtId="0" fontId="99" fillId="0" borderId="162" xfId="2" applyFont="1" applyBorder="1" applyAlignment="1" applyProtection="1">
      <alignment horizontal="left"/>
      <protection locked="0"/>
    </xf>
    <xf numFmtId="0" fontId="100" fillId="0" borderId="162" xfId="2" applyFont="1" applyBorder="1" applyAlignment="1" applyProtection="1">
      <alignment vertical="center"/>
      <protection locked="0"/>
    </xf>
    <xf numFmtId="0" fontId="102" fillId="2" borderId="66" xfId="2" applyFont="1" applyFill="1" applyBorder="1" applyAlignment="1" applyProtection="1">
      <alignment horizontal="center"/>
      <protection locked="0"/>
    </xf>
    <xf numFmtId="0" fontId="95" fillId="11" borderId="110" xfId="2" applyFont="1" applyFill="1" applyBorder="1" applyAlignment="1" applyProtection="1">
      <alignment horizontal="center" wrapText="1"/>
      <protection locked="0"/>
    </xf>
    <xf numFmtId="167" fontId="94" fillId="0" borderId="74" xfId="2" applyNumberFormat="1" applyFont="1" applyBorder="1" applyAlignment="1" applyProtection="1">
      <alignment horizontal="right" vertical="center"/>
      <protection locked="0"/>
    </xf>
    <xf numFmtId="167" fontId="135" fillId="0" borderId="162" xfId="2" applyNumberFormat="1" applyFont="1" applyBorder="1" applyAlignment="1" applyProtection="1">
      <alignment horizontal="right" vertical="center"/>
      <protection locked="0"/>
    </xf>
    <xf numFmtId="0" fontId="5" fillId="0" borderId="162" xfId="2" applyFont="1" applyBorder="1" applyAlignment="1" applyProtection="1">
      <alignment vertical="center"/>
      <protection locked="0"/>
    </xf>
    <xf numFmtId="0" fontId="4" fillId="4" borderId="175" xfId="2" applyFont="1" applyFill="1" applyBorder="1" applyAlignment="1" applyProtection="1">
      <alignment wrapText="1"/>
      <protection locked="0"/>
    </xf>
    <xf numFmtId="0" fontId="4" fillId="2" borderId="14" xfId="0" applyFont="1" applyFill="1" applyBorder="1" applyAlignment="1" applyProtection="1">
      <alignment horizontal="center" wrapText="1"/>
      <protection locked="0"/>
    </xf>
    <xf numFmtId="43" fontId="4" fillId="34" borderId="169" xfId="3" applyFont="1" applyFill="1" applyBorder="1" applyAlignment="1" applyProtection="1">
      <alignment horizontal="center" vertical="center" wrapText="1"/>
      <protection locked="0"/>
    </xf>
    <xf numFmtId="0" fontId="4" fillId="17" borderId="176" xfId="0" applyFont="1" applyFill="1" applyBorder="1" applyAlignment="1" applyProtection="1">
      <alignment vertical="center"/>
      <protection locked="0"/>
    </xf>
    <xf numFmtId="0" fontId="4" fillId="17" borderId="88" xfId="0" applyFont="1" applyFill="1" applyBorder="1" applyAlignment="1" applyProtection="1">
      <alignment vertical="center"/>
      <protection locked="0"/>
    </xf>
    <xf numFmtId="167" fontId="4" fillId="17" borderId="94" xfId="3" applyNumberFormat="1" applyFont="1" applyFill="1" applyBorder="1" applyAlignment="1" applyProtection="1">
      <alignment horizontal="center" vertical="center"/>
      <protection locked="0"/>
    </xf>
    <xf numFmtId="167" fontId="4" fillId="17" borderId="91" xfId="3" applyNumberFormat="1" applyFont="1" applyFill="1" applyBorder="1" applyAlignment="1" applyProtection="1">
      <alignment horizontal="center" vertical="center"/>
      <protection locked="0"/>
    </xf>
    <xf numFmtId="167" fontId="4" fillId="17" borderId="95" xfId="3" applyNumberFormat="1" applyFont="1" applyFill="1" applyBorder="1" applyAlignment="1" applyProtection="1">
      <alignment horizontal="center" vertical="center"/>
      <protection locked="0"/>
    </xf>
    <xf numFmtId="0" fontId="5" fillId="0" borderId="162" xfId="2" applyFont="1" applyBorder="1" applyAlignment="1" applyProtection="1">
      <alignment horizontal="center"/>
      <protection locked="0"/>
    </xf>
    <xf numFmtId="0" fontId="6" fillId="0" borderId="162" xfId="2" applyFont="1" applyBorder="1" applyAlignment="1" applyProtection="1">
      <alignment horizontal="center" vertical="center"/>
      <protection locked="0"/>
    </xf>
    <xf numFmtId="0" fontId="12" fillId="0" borderId="171" xfId="0" applyFont="1" applyBorder="1"/>
    <xf numFmtId="167" fontId="12" fillId="7" borderId="166" xfId="2" applyNumberFormat="1" applyFont="1" applyFill="1" applyBorder="1" applyAlignment="1" applyProtection="1">
      <alignment horizontal="center" vertical="center"/>
      <protection locked="0"/>
    </xf>
    <xf numFmtId="166" fontId="12" fillId="0" borderId="164" xfId="7" applyNumberFormat="1" applyFont="1" applyBorder="1" applyAlignment="1" applyProtection="1">
      <alignment vertical="center"/>
      <protection locked="0"/>
    </xf>
    <xf numFmtId="167" fontId="135" fillId="0" borderId="162" xfId="8" applyNumberFormat="1" applyFont="1" applyFill="1" applyBorder="1" applyAlignment="1" applyProtection="1">
      <alignment horizontal="center" vertical="center"/>
      <protection locked="0"/>
    </xf>
    <xf numFmtId="167" fontId="12" fillId="34" borderId="165" xfId="0" applyNumberFormat="1" applyFont="1" applyFill="1" applyBorder="1" applyAlignment="1" applyProtection="1">
      <alignment horizontal="right" vertical="center"/>
      <protection locked="0"/>
    </xf>
    <xf numFmtId="167" fontId="12" fillId="5" borderId="165" xfId="0" applyNumberFormat="1" applyFont="1" applyFill="1" applyBorder="1" applyAlignment="1" applyProtection="1">
      <alignment horizontal="right" vertical="center"/>
      <protection locked="0"/>
    </xf>
    <xf numFmtId="167" fontId="12" fillId="0" borderId="165" xfId="0" applyNumberFormat="1" applyFont="1" applyBorder="1" applyAlignment="1" applyProtection="1">
      <alignment horizontal="right" vertical="center"/>
      <protection locked="0"/>
    </xf>
    <xf numFmtId="0" fontId="43" fillId="9" borderId="175" xfId="2" applyFont="1" applyFill="1" applyBorder="1" applyAlignment="1" applyProtection="1">
      <alignment vertical="center"/>
      <protection locked="0"/>
    </xf>
    <xf numFmtId="167" fontId="9" fillId="9" borderId="159" xfId="8" applyNumberFormat="1" applyFont="1" applyFill="1" applyBorder="1" applyAlignment="1" applyProtection="1">
      <alignment horizontal="right" vertical="center"/>
      <protection locked="0"/>
    </xf>
    <xf numFmtId="167" fontId="9" fillId="9" borderId="177" xfId="8" applyNumberFormat="1" applyFont="1" applyFill="1" applyBorder="1" applyAlignment="1" applyProtection="1">
      <alignment horizontal="right" vertical="center"/>
      <protection locked="0"/>
    </xf>
    <xf numFmtId="167" fontId="9" fillId="9" borderId="178" xfId="8" applyNumberFormat="1" applyFont="1" applyFill="1" applyBorder="1" applyAlignment="1" applyProtection="1">
      <alignment horizontal="right" vertical="center"/>
      <protection locked="0"/>
    </xf>
    <xf numFmtId="167" fontId="9" fillId="9" borderId="18" xfId="8" applyNumberFormat="1" applyFont="1" applyFill="1" applyBorder="1" applyAlignment="1" applyProtection="1">
      <alignment horizontal="right" vertical="center"/>
      <protection locked="0"/>
    </xf>
    <xf numFmtId="167" fontId="9" fillId="9" borderId="127" xfId="8" applyNumberFormat="1" applyFont="1" applyFill="1" applyBorder="1" applyAlignment="1" applyProtection="1">
      <alignment horizontal="right" vertical="center"/>
      <protection locked="0"/>
    </xf>
    <xf numFmtId="167" fontId="9" fillId="68" borderId="17" xfId="8" applyNumberFormat="1" applyFont="1" applyFill="1" applyBorder="1" applyAlignment="1" applyProtection="1">
      <alignment horizontal="right" vertical="center"/>
      <protection locked="0"/>
    </xf>
    <xf numFmtId="167" fontId="9" fillId="9" borderId="159" xfId="8" applyNumberFormat="1" applyFont="1" applyFill="1" applyBorder="1" applyAlignment="1" applyProtection="1">
      <alignment horizontal="center" vertical="center"/>
      <protection locked="0"/>
    </xf>
    <xf numFmtId="167" fontId="9" fillId="9" borderId="127" xfId="8" applyNumberFormat="1" applyFont="1" applyFill="1" applyBorder="1" applyAlignment="1" applyProtection="1">
      <alignment horizontal="center" vertical="center"/>
      <protection locked="0"/>
    </xf>
    <xf numFmtId="167" fontId="9" fillId="9" borderId="53" xfId="8" applyNumberFormat="1" applyFont="1" applyFill="1" applyBorder="1" applyAlignment="1" applyProtection="1">
      <alignment horizontal="center" vertical="center"/>
      <protection locked="0"/>
    </xf>
    <xf numFmtId="166" fontId="32" fillId="0" borderId="162" xfId="0" applyNumberFormat="1" applyFont="1" applyBorder="1"/>
    <xf numFmtId="166" fontId="148" fillId="0" borderId="162" xfId="0" applyNumberFormat="1" applyFont="1" applyBorder="1"/>
    <xf numFmtId="0" fontId="9" fillId="9" borderId="179" xfId="9" applyFont="1" applyFill="1" applyBorder="1" applyAlignment="1" applyProtection="1">
      <alignment vertical="center"/>
      <protection locked="0"/>
    </xf>
    <xf numFmtId="166" fontId="9" fillId="9" borderId="94" xfId="0" applyNumberFormat="1" applyFont="1" applyFill="1" applyBorder="1" applyAlignment="1" applyProtection="1">
      <alignment horizontal="right" vertical="center"/>
      <protection locked="0"/>
    </xf>
    <xf numFmtId="166" fontId="9" fillId="9" borderId="129" xfId="0" applyNumberFormat="1" applyFont="1" applyFill="1" applyBorder="1" applyAlignment="1" applyProtection="1">
      <alignment horizontal="right" vertical="center"/>
      <protection locked="0"/>
    </xf>
    <xf numFmtId="166" fontId="9" fillId="9" borderId="88" xfId="0" applyNumberFormat="1" applyFont="1" applyFill="1" applyBorder="1" applyAlignment="1" applyProtection="1">
      <alignment horizontal="right" vertical="center"/>
      <protection locked="0"/>
    </xf>
    <xf numFmtId="166" fontId="9" fillId="9" borderId="73" xfId="0" applyNumberFormat="1" applyFont="1" applyFill="1" applyBorder="1" applyAlignment="1" applyProtection="1">
      <alignment horizontal="right" vertical="center"/>
      <protection locked="0"/>
    </xf>
    <xf numFmtId="166" fontId="9" fillId="9" borderId="74" xfId="0" applyNumberFormat="1" applyFont="1" applyFill="1" applyBorder="1" applyAlignment="1" applyProtection="1">
      <alignment horizontal="right" vertical="center"/>
      <protection locked="0"/>
    </xf>
    <xf numFmtId="167" fontId="9" fillId="9" borderId="5" xfId="3" applyNumberFormat="1" applyFont="1" applyFill="1" applyBorder="1" applyAlignment="1" applyProtection="1">
      <alignment horizontal="center" vertical="center"/>
      <protection locked="0"/>
    </xf>
    <xf numFmtId="0" fontId="4" fillId="0" borderId="162" xfId="0" applyFont="1" applyBorder="1" applyAlignment="1" applyProtection="1">
      <alignment horizontal="left" vertical="center"/>
      <protection locked="0"/>
    </xf>
    <xf numFmtId="0" fontId="9" fillId="0" borderId="162" xfId="0" applyFont="1" applyBorder="1" applyAlignment="1" applyProtection="1">
      <alignment vertical="top"/>
      <protection locked="0"/>
    </xf>
    <xf numFmtId="0" fontId="4" fillId="4" borderId="180" xfId="2" applyFont="1" applyFill="1" applyBorder="1" applyAlignment="1" applyProtection="1">
      <alignment wrapText="1"/>
      <protection locked="0"/>
    </xf>
    <xf numFmtId="43" fontId="9" fillId="9" borderId="176" xfId="3" applyFont="1" applyFill="1" applyBorder="1" applyAlignment="1" applyProtection="1">
      <alignment horizontal="left" vertical="center" wrapText="1"/>
      <protection locked="0"/>
    </xf>
    <xf numFmtId="43" fontId="9" fillId="9" borderId="88" xfId="3" applyFont="1" applyFill="1" applyBorder="1" applyAlignment="1" applyProtection="1">
      <alignment horizontal="left" vertical="center" wrapText="1"/>
      <protection locked="0"/>
    </xf>
    <xf numFmtId="167" fontId="9" fillId="9" borderId="94" xfId="3" applyNumberFormat="1" applyFont="1" applyFill="1" applyBorder="1" applyAlignment="1" applyProtection="1">
      <alignment horizontal="center" vertical="center"/>
      <protection locked="0"/>
    </xf>
    <xf numFmtId="167" fontId="9" fillId="9" borderId="95" xfId="3" applyNumberFormat="1" applyFont="1" applyFill="1" applyBorder="1" applyAlignment="1" applyProtection="1">
      <alignment horizontal="center" vertical="center"/>
      <protection locked="0"/>
    </xf>
    <xf numFmtId="167" fontId="9" fillId="9" borderId="91" xfId="3" applyNumberFormat="1" applyFont="1" applyFill="1" applyBorder="1" applyAlignment="1" applyProtection="1">
      <alignment horizontal="center" vertical="center"/>
      <protection locked="0"/>
    </xf>
    <xf numFmtId="167" fontId="9" fillId="9" borderId="92" xfId="3" applyNumberFormat="1" applyFont="1" applyFill="1" applyBorder="1" applyAlignment="1" applyProtection="1">
      <alignment horizontal="center" vertical="center"/>
      <protection locked="0"/>
    </xf>
    <xf numFmtId="166" fontId="12" fillId="0" borderId="165" xfId="3" applyNumberFormat="1" applyFont="1" applyFill="1" applyBorder="1" applyAlignment="1" applyProtection="1">
      <alignment vertical="center"/>
      <protection locked="0"/>
    </xf>
    <xf numFmtId="166" fontId="12" fillId="0" borderId="165" xfId="3" applyNumberFormat="1" applyFont="1" applyFill="1" applyBorder="1" applyAlignment="1" applyProtection="1">
      <alignment horizontal="right" vertical="center"/>
      <protection locked="0"/>
    </xf>
    <xf numFmtId="166" fontId="12" fillId="0" borderId="165" xfId="3" applyNumberFormat="1" applyFont="1" applyFill="1" applyBorder="1" applyAlignment="1" applyProtection="1">
      <alignment horizontal="center" vertical="center"/>
      <protection locked="0"/>
    </xf>
    <xf numFmtId="0" fontId="5" fillId="0" borderId="181" xfId="0" applyFont="1" applyBorder="1" applyAlignment="1" applyProtection="1">
      <alignment horizontal="left"/>
      <protection locked="0"/>
    </xf>
    <xf numFmtId="0" fontId="17" fillId="0" borderId="182" xfId="0" applyFont="1" applyBorder="1" applyAlignment="1" applyProtection="1">
      <alignment horizontal="left"/>
      <protection locked="0"/>
    </xf>
    <xf numFmtId="0" fontId="5" fillId="0" borderId="182" xfId="0" applyFont="1" applyBorder="1" applyProtection="1">
      <protection locked="0"/>
    </xf>
    <xf numFmtId="0" fontId="7" fillId="0" borderId="172" xfId="0" applyFont="1" applyBorder="1" applyAlignment="1" applyProtection="1">
      <alignment vertical="center"/>
      <protection locked="0"/>
    </xf>
    <xf numFmtId="0" fontId="12" fillId="0" borderId="171" xfId="7" applyFont="1" applyBorder="1" applyAlignment="1" applyProtection="1">
      <alignment vertical="center" wrapText="1"/>
      <protection locked="0"/>
    </xf>
    <xf numFmtId="0" fontId="134" fillId="0" borderId="166" xfId="0" applyFont="1" applyBorder="1" applyAlignment="1" applyProtection="1">
      <alignment vertical="center"/>
      <protection locked="0"/>
    </xf>
    <xf numFmtId="166" fontId="135" fillId="0" borderId="174" xfId="3" applyNumberFormat="1" applyFont="1" applyBorder="1" applyAlignment="1" applyProtection="1">
      <alignment vertical="center"/>
      <protection locked="0"/>
    </xf>
    <xf numFmtId="166" fontId="12" fillId="0" borderId="174" xfId="7" applyNumberFormat="1" applyFont="1" applyBorder="1" applyAlignment="1" applyProtection="1">
      <alignment vertical="center"/>
      <protection locked="0"/>
    </xf>
    <xf numFmtId="43" fontId="17" fillId="0" borderId="1" xfId="3" applyFont="1" applyFill="1" applyBorder="1" applyAlignment="1" applyProtection="1">
      <alignment vertical="center" wrapText="1"/>
      <protection locked="0"/>
    </xf>
    <xf numFmtId="167" fontId="101" fillId="0" borderId="1" xfId="3" applyNumberFormat="1" applyFont="1" applyFill="1" applyBorder="1" applyAlignment="1" applyProtection="1">
      <alignment vertical="center"/>
      <protection locked="0"/>
    </xf>
    <xf numFmtId="167" fontId="101" fillId="5" borderId="48" xfId="3" applyNumberFormat="1" applyFont="1" applyFill="1" applyBorder="1" applyAlignment="1" applyProtection="1">
      <alignment vertical="center"/>
      <protection locked="0"/>
    </xf>
    <xf numFmtId="167" fontId="17" fillId="0" borderId="162" xfId="3" applyNumberFormat="1" applyFont="1" applyBorder="1" applyAlignment="1" applyProtection="1">
      <alignment vertical="center"/>
      <protection locked="0"/>
    </xf>
    <xf numFmtId="43" fontId="5" fillId="0" borderId="182" xfId="3" applyFont="1" applyBorder="1" applyAlignment="1" applyProtection="1">
      <protection locked="0"/>
    </xf>
    <xf numFmtId="43" fontId="4" fillId="0" borderId="182" xfId="3" applyFont="1" applyFill="1" applyBorder="1" applyAlignment="1" applyProtection="1">
      <protection locked="0"/>
    </xf>
    <xf numFmtId="0" fontId="5" fillId="0" borderId="183" xfId="0" applyFont="1" applyBorder="1" applyProtection="1">
      <protection locked="0"/>
    </xf>
    <xf numFmtId="0" fontId="5" fillId="0" borderId="162" xfId="0" applyFont="1" applyBorder="1" applyAlignment="1" applyProtection="1">
      <alignment vertical="center"/>
      <protection locked="0"/>
    </xf>
    <xf numFmtId="0" fontId="9" fillId="4" borderId="171" xfId="0" applyFont="1" applyFill="1" applyBorder="1" applyAlignment="1" applyProtection="1">
      <alignment horizontal="left" wrapText="1"/>
      <protection locked="0"/>
    </xf>
    <xf numFmtId="43" fontId="9" fillId="4" borderId="185" xfId="3" applyFont="1" applyFill="1" applyBorder="1" applyAlignment="1" applyProtection="1">
      <alignment horizontal="center" wrapText="1"/>
      <protection locked="0"/>
    </xf>
    <xf numFmtId="43" fontId="9" fillId="4" borderId="186" xfId="3" applyFont="1" applyFill="1" applyBorder="1" applyAlignment="1" applyProtection="1">
      <alignment horizontal="center" wrapText="1"/>
      <protection locked="0"/>
    </xf>
    <xf numFmtId="43" fontId="9" fillId="4" borderId="187" xfId="3" applyFont="1" applyFill="1" applyBorder="1" applyAlignment="1" applyProtection="1">
      <alignment horizontal="center" wrapText="1"/>
      <protection locked="0"/>
    </xf>
    <xf numFmtId="43" fontId="9" fillId="4" borderId="188" xfId="3" applyFont="1" applyFill="1" applyBorder="1" applyAlignment="1" applyProtection="1">
      <alignment horizontal="center" wrapText="1"/>
      <protection locked="0"/>
    </xf>
    <xf numFmtId="43" fontId="9" fillId="4" borderId="189" xfId="3" applyFont="1" applyFill="1" applyBorder="1" applyAlignment="1" applyProtection="1">
      <alignment horizontal="center" wrapText="1"/>
      <protection locked="0"/>
    </xf>
    <xf numFmtId="43" fontId="12" fillId="6" borderId="194" xfId="3" applyFont="1" applyFill="1" applyBorder="1" applyAlignment="1" applyProtection="1">
      <alignment horizontal="right" vertical="center"/>
      <protection locked="0"/>
    </xf>
    <xf numFmtId="43" fontId="135" fillId="0" borderId="179" xfId="3" applyFont="1" applyBorder="1" applyAlignment="1" applyProtection="1">
      <alignment vertical="center" wrapText="1"/>
      <protection locked="0"/>
    </xf>
    <xf numFmtId="167" fontId="135" fillId="0" borderId="162" xfId="3" applyNumberFormat="1" applyFont="1" applyBorder="1" applyAlignment="1" applyProtection="1">
      <alignment horizontal="right" vertical="center"/>
      <protection locked="0"/>
    </xf>
    <xf numFmtId="167" fontId="12" fillId="6" borderId="194" xfId="3" applyNumberFormat="1" applyFont="1" applyFill="1" applyBorder="1" applyAlignment="1" applyProtection="1">
      <alignment horizontal="right" vertical="center" wrapText="1"/>
      <protection locked="0"/>
    </xf>
    <xf numFmtId="167" fontId="12" fillId="34" borderId="194" xfId="3" applyNumberFormat="1" applyFont="1" applyFill="1" applyBorder="1" applyAlignment="1" applyProtection="1">
      <alignment horizontal="right" vertical="center" wrapText="1"/>
      <protection locked="0"/>
    </xf>
    <xf numFmtId="167" fontId="12" fillId="6" borderId="194" xfId="3" applyNumberFormat="1" applyFont="1" applyFill="1" applyBorder="1" applyAlignment="1" applyProtection="1">
      <alignment horizontal="right" vertical="center"/>
      <protection locked="0"/>
    </xf>
    <xf numFmtId="167" fontId="12" fillId="6" borderId="195" xfId="3" applyNumberFormat="1" applyFont="1" applyFill="1" applyBorder="1" applyAlignment="1" applyProtection="1">
      <alignment horizontal="right" vertical="center"/>
      <protection locked="0"/>
    </xf>
    <xf numFmtId="167" fontId="9" fillId="9" borderId="198" xfId="3" applyNumberFormat="1" applyFont="1" applyFill="1" applyBorder="1" applyAlignment="1" applyProtection="1">
      <alignment horizontal="right" vertical="center"/>
      <protection locked="0"/>
    </xf>
    <xf numFmtId="167" fontId="12" fillId="0" borderId="185" xfId="3" applyNumberFormat="1" applyFont="1" applyFill="1" applyBorder="1" applyAlignment="1" applyProtection="1">
      <alignment horizontal="right" vertical="center"/>
      <protection locked="0"/>
    </xf>
    <xf numFmtId="167" fontId="12" fillId="0" borderId="165" xfId="3" applyNumberFormat="1" applyFont="1" applyFill="1" applyBorder="1" applyAlignment="1" applyProtection="1">
      <alignment horizontal="center" vertical="center"/>
      <protection locked="0"/>
    </xf>
    <xf numFmtId="43" fontId="6" fillId="0" borderId="3" xfId="3" applyFont="1" applyBorder="1" applyAlignment="1" applyProtection="1">
      <alignment vertical="center"/>
      <protection locked="0"/>
    </xf>
    <xf numFmtId="43" fontId="4" fillId="4" borderId="171" xfId="3" applyFont="1" applyFill="1" applyBorder="1" applyAlignment="1" applyProtection="1">
      <alignment horizontal="left" wrapText="1"/>
      <protection locked="0"/>
    </xf>
    <xf numFmtId="43" fontId="43" fillId="2" borderId="14" xfId="3" applyFont="1" applyFill="1" applyBorder="1" applyAlignment="1" applyProtection="1">
      <alignment horizontal="center" wrapText="1"/>
      <protection locked="0"/>
    </xf>
    <xf numFmtId="43" fontId="12" fillId="6" borderId="195" xfId="3" applyFont="1" applyFill="1" applyBorder="1" applyAlignment="1" applyProtection="1">
      <alignment horizontal="right" vertical="center"/>
      <protection locked="0"/>
    </xf>
    <xf numFmtId="0" fontId="135" fillId="0" borderId="1" xfId="2" applyFont="1" applyBorder="1" applyAlignment="1" applyProtection="1">
      <alignment horizontal="right" vertical="center"/>
      <protection locked="0"/>
    </xf>
    <xf numFmtId="43" fontId="4" fillId="6" borderId="196" xfId="3" applyFont="1" applyFill="1" applyBorder="1" applyAlignment="1" applyProtection="1">
      <alignment horizontal="left" vertical="center" wrapText="1"/>
      <protection locked="0"/>
    </xf>
    <xf numFmtId="43" fontId="4" fillId="6" borderId="194" xfId="3" applyFont="1" applyFill="1" applyBorder="1" applyAlignment="1" applyProtection="1">
      <alignment horizontal="left" vertical="center" wrapText="1"/>
      <protection locked="0"/>
    </xf>
    <xf numFmtId="0" fontId="142" fillId="61" borderId="196" xfId="2" applyFont="1" applyFill="1" applyBorder="1" applyAlignment="1" applyProtection="1">
      <alignment vertical="center"/>
      <protection locked="0"/>
    </xf>
    <xf numFmtId="0" fontId="142" fillId="61" borderId="194" xfId="2" applyFont="1" applyFill="1" applyBorder="1" applyAlignment="1" applyProtection="1">
      <alignment vertical="center"/>
      <protection locked="0"/>
    </xf>
    <xf numFmtId="167" fontId="142" fillId="61" borderId="201" xfId="4" applyNumberFormat="1" applyFont="1" applyFill="1" applyBorder="1" applyAlignment="1" applyProtection="1">
      <alignment horizontal="center" vertical="center"/>
      <protection locked="0"/>
    </xf>
    <xf numFmtId="0" fontId="89" fillId="0" borderId="162" xfId="0" applyFont="1" applyBorder="1" applyProtection="1">
      <protection locked="0"/>
    </xf>
    <xf numFmtId="43" fontId="9" fillId="6" borderId="194" xfId="16" applyFont="1" applyFill="1" applyBorder="1" applyAlignment="1" applyProtection="1">
      <alignment vertical="center" wrapText="1"/>
      <protection locked="0"/>
    </xf>
    <xf numFmtId="167" fontId="12" fillId="0" borderId="165" xfId="16" applyNumberFormat="1" applyFont="1" applyFill="1" applyBorder="1" applyAlignment="1" applyProtection="1">
      <alignment vertical="center" wrapText="1"/>
      <protection locked="0"/>
    </xf>
    <xf numFmtId="167" fontId="9" fillId="6" borderId="194" xfId="16" applyNumberFormat="1" applyFont="1" applyFill="1" applyBorder="1" applyAlignment="1" applyProtection="1">
      <alignment vertical="center" wrapText="1"/>
      <protection locked="0"/>
    </xf>
    <xf numFmtId="167" fontId="17" fillId="0" borderId="165" xfId="16" applyNumberFormat="1" applyFont="1" applyFill="1" applyBorder="1" applyAlignment="1" applyProtection="1">
      <alignment vertical="center" wrapText="1"/>
      <protection locked="0"/>
    </xf>
    <xf numFmtId="167" fontId="4" fillId="6" borderId="194" xfId="16" applyNumberFormat="1" applyFont="1" applyFill="1" applyBorder="1" applyAlignment="1" applyProtection="1">
      <alignment vertical="center" wrapText="1"/>
      <protection locked="0"/>
    </xf>
    <xf numFmtId="167" fontId="4" fillId="6" borderId="194" xfId="0" applyNumberFormat="1" applyFont="1" applyFill="1" applyBorder="1" applyAlignment="1" applyProtection="1">
      <alignment vertical="center" wrapText="1"/>
      <protection locked="0"/>
    </xf>
    <xf numFmtId="0" fontId="126" fillId="35" borderId="48" xfId="0" applyFont="1" applyFill="1" applyBorder="1" applyAlignment="1" applyProtection="1">
      <alignment vertical="center"/>
      <protection locked="0"/>
    </xf>
    <xf numFmtId="166" fontId="21" fillId="5" borderId="163" xfId="31" applyNumberFormat="1" applyFont="1" applyFill="1" applyBorder="1" applyAlignment="1" applyProtection="1">
      <protection locked="0"/>
    </xf>
    <xf numFmtId="166" fontId="21" fillId="10" borderId="163" xfId="31" applyNumberFormat="1" applyFont="1" applyFill="1" applyBorder="1" applyAlignment="1" applyProtection="1">
      <protection locked="0"/>
    </xf>
    <xf numFmtId="43" fontId="5" fillId="0" borderId="181" xfId="3" applyFont="1" applyBorder="1" applyAlignment="1" applyProtection="1">
      <protection locked="0"/>
    </xf>
    <xf numFmtId="43" fontId="19" fillId="0" borderId="182" xfId="3" applyFont="1" applyFill="1" applyBorder="1" applyProtection="1">
      <protection locked="0"/>
    </xf>
    <xf numFmtId="43" fontId="19" fillId="0" borderId="182" xfId="3" applyFont="1" applyFill="1" applyBorder="1" applyAlignment="1" applyProtection="1">
      <protection locked="0"/>
    </xf>
    <xf numFmtId="0" fontId="89" fillId="0" borderId="182" xfId="0" applyFont="1" applyBorder="1" applyProtection="1">
      <protection locked="0"/>
    </xf>
    <xf numFmtId="0" fontId="89" fillId="0" borderId="183" xfId="0" applyFont="1" applyBorder="1" applyProtection="1">
      <protection locked="0"/>
    </xf>
    <xf numFmtId="0" fontId="17" fillId="0" borderId="162" xfId="0" applyFont="1" applyBorder="1" applyAlignment="1" applyProtection="1">
      <alignment vertical="center"/>
      <protection locked="0"/>
    </xf>
    <xf numFmtId="0" fontId="21" fillId="2" borderId="196" xfId="0" applyFont="1" applyFill="1" applyBorder="1" applyAlignment="1" applyProtection="1">
      <alignment horizontal="left" vertical="center"/>
      <protection locked="0"/>
    </xf>
    <xf numFmtId="0" fontId="7" fillId="2" borderId="194" xfId="0" applyFont="1" applyFill="1" applyBorder="1" applyAlignment="1" applyProtection="1">
      <alignment horizontal="center" vertical="center"/>
      <protection locked="0"/>
    </xf>
    <xf numFmtId="0" fontId="21" fillId="4" borderId="208" xfId="0" applyFont="1" applyFill="1" applyBorder="1" applyAlignment="1" applyProtection="1">
      <alignment wrapText="1"/>
      <protection locked="0"/>
    </xf>
    <xf numFmtId="0" fontId="21" fillId="4" borderId="212" xfId="0" applyFont="1" applyFill="1" applyBorder="1" applyAlignment="1" applyProtection="1">
      <alignment wrapText="1"/>
      <protection locked="0"/>
    </xf>
    <xf numFmtId="43" fontId="21" fillId="6" borderId="196" xfId="3" applyFont="1" applyFill="1" applyBorder="1" applyAlignment="1" applyProtection="1">
      <alignment horizontal="left" vertical="center" wrapText="1"/>
      <protection locked="0"/>
    </xf>
    <xf numFmtId="43" fontId="9" fillId="6" borderId="194" xfId="15" applyFont="1" applyFill="1" applyBorder="1" applyAlignment="1" applyProtection="1">
      <alignment horizontal="center" vertical="center" wrapText="1"/>
      <protection locked="0"/>
    </xf>
    <xf numFmtId="43" fontId="9" fillId="6" borderId="194" xfId="15" applyFont="1" applyFill="1" applyBorder="1" applyAlignment="1" applyProtection="1">
      <alignment vertical="center" wrapText="1"/>
      <protection locked="0"/>
    </xf>
    <xf numFmtId="43" fontId="9" fillId="6" borderId="195" xfId="16" applyFont="1" applyFill="1" applyBorder="1" applyAlignment="1" applyProtection="1">
      <alignment vertical="center" wrapText="1"/>
      <protection locked="0"/>
    </xf>
    <xf numFmtId="167" fontId="12" fillId="0" borderId="164" xfId="15" applyNumberFormat="1" applyFont="1" applyFill="1" applyBorder="1" applyAlignment="1" applyProtection="1">
      <alignment horizontal="center" vertical="center" wrapText="1"/>
      <protection locked="0"/>
    </xf>
    <xf numFmtId="167" fontId="12" fillId="0" borderId="174" xfId="15" applyNumberFormat="1" applyFont="1" applyFill="1" applyBorder="1" applyAlignment="1" applyProtection="1">
      <alignment horizontal="center" vertical="center" wrapText="1"/>
      <protection locked="0"/>
    </xf>
    <xf numFmtId="43" fontId="9" fillId="6" borderId="202" xfId="16" applyFont="1" applyFill="1" applyBorder="1" applyAlignment="1" applyProtection="1">
      <alignment vertical="center" wrapText="1"/>
      <protection locked="0"/>
    </xf>
    <xf numFmtId="167" fontId="12" fillId="34" borderId="202" xfId="15" applyNumberFormat="1" applyFont="1" applyFill="1" applyBorder="1" applyAlignment="1" applyProtection="1">
      <alignment horizontal="center" vertical="center" wrapText="1"/>
      <protection locked="0"/>
    </xf>
    <xf numFmtId="167" fontId="12" fillId="34" borderId="203" xfId="15" applyNumberFormat="1" applyFont="1" applyFill="1" applyBorder="1" applyAlignment="1" applyProtection="1">
      <alignment horizontal="center" vertical="center" wrapText="1"/>
      <protection locked="0"/>
    </xf>
    <xf numFmtId="167" fontId="9" fillId="6" borderId="194" xfId="15" applyNumberFormat="1" applyFont="1" applyFill="1" applyBorder="1" applyAlignment="1" applyProtection="1">
      <alignment horizontal="center" vertical="center" wrapText="1"/>
      <protection locked="0"/>
    </xf>
    <xf numFmtId="167" fontId="9" fillId="6" borderId="194" xfId="15" applyNumberFormat="1" applyFont="1" applyFill="1" applyBorder="1" applyAlignment="1" applyProtection="1">
      <alignment vertical="center" wrapText="1"/>
      <protection locked="0"/>
    </xf>
    <xf numFmtId="167" fontId="9" fillId="6" borderId="202" xfId="16" applyNumberFormat="1" applyFont="1" applyFill="1" applyBorder="1" applyAlignment="1" applyProtection="1">
      <alignment vertical="center" wrapText="1"/>
      <protection locked="0"/>
    </xf>
    <xf numFmtId="43" fontId="17" fillId="0" borderId="171" xfId="3" applyFont="1" applyFill="1" applyBorder="1" applyAlignment="1" applyProtection="1">
      <alignment vertical="center" wrapText="1"/>
      <protection locked="0"/>
    </xf>
    <xf numFmtId="167" fontId="17" fillId="0" borderId="164" xfId="15" applyNumberFormat="1" applyFont="1" applyFill="1" applyBorder="1" applyAlignment="1" applyProtection="1">
      <alignment horizontal="center" vertical="center" wrapText="1"/>
      <protection locked="0"/>
    </xf>
    <xf numFmtId="167" fontId="4" fillId="6" borderId="194" xfId="15" applyNumberFormat="1" applyFont="1" applyFill="1" applyBorder="1" applyAlignment="1" applyProtection="1">
      <alignment horizontal="center" vertical="center" wrapText="1"/>
      <protection locked="0"/>
    </xf>
    <xf numFmtId="167" fontId="4" fillId="6" borderId="194" xfId="15" applyNumberFormat="1" applyFont="1" applyFill="1" applyBorder="1" applyAlignment="1" applyProtection="1">
      <alignment vertical="center" wrapText="1"/>
      <protection locked="0"/>
    </xf>
    <xf numFmtId="167" fontId="4" fillId="6" borderId="202" xfId="16" applyNumberFormat="1" applyFont="1" applyFill="1" applyBorder="1" applyAlignment="1" applyProtection="1">
      <alignment vertical="center" wrapText="1"/>
      <protection locked="0"/>
    </xf>
    <xf numFmtId="167" fontId="17" fillId="34" borderId="202" xfId="15" applyNumberFormat="1" applyFont="1" applyFill="1" applyBorder="1" applyAlignment="1" applyProtection="1">
      <alignment horizontal="center" vertical="center" wrapText="1"/>
      <protection locked="0"/>
    </xf>
    <xf numFmtId="167" fontId="17" fillId="34" borderId="203" xfId="15" applyNumberFormat="1" applyFont="1" applyFill="1" applyBorder="1" applyAlignment="1" applyProtection="1">
      <alignment horizontal="center" vertical="center" wrapText="1"/>
      <protection locked="0"/>
    </xf>
    <xf numFmtId="167" fontId="4" fillId="6" borderId="194" xfId="0" applyNumberFormat="1" applyFont="1" applyFill="1" applyBorder="1" applyAlignment="1" applyProtection="1">
      <alignment horizontal="center" vertical="center" wrapText="1"/>
      <protection locked="0"/>
    </xf>
    <xf numFmtId="167" fontId="4" fillId="6" borderId="202" xfId="0" applyNumberFormat="1" applyFont="1" applyFill="1" applyBorder="1" applyAlignment="1" applyProtection="1">
      <alignment vertical="center" wrapText="1"/>
      <protection locked="0"/>
    </xf>
    <xf numFmtId="167" fontId="95" fillId="0" borderId="48" xfId="3" applyNumberFormat="1" applyFont="1" applyBorder="1" applyAlignment="1" applyProtection="1">
      <alignment horizontal="right" vertical="center"/>
      <protection locked="0"/>
    </xf>
    <xf numFmtId="167" fontId="95" fillId="0" borderId="48" xfId="3" applyNumberFormat="1" applyFont="1" applyFill="1" applyBorder="1" applyAlignment="1" applyProtection="1">
      <alignment horizontal="right" vertical="center"/>
      <protection locked="0"/>
    </xf>
    <xf numFmtId="167" fontId="95" fillId="0" borderId="41" xfId="3" applyNumberFormat="1" applyFont="1" applyBorder="1" applyAlignment="1" applyProtection="1">
      <alignment horizontal="right" vertical="center"/>
      <protection locked="0"/>
    </xf>
    <xf numFmtId="43" fontId="17" fillId="0" borderId="162" xfId="3" applyFont="1" applyBorder="1" applyProtection="1">
      <protection locked="0"/>
    </xf>
    <xf numFmtId="43" fontId="17" fillId="0" borderId="162" xfId="3" applyFont="1" applyBorder="1" applyAlignment="1" applyProtection="1">
      <protection locked="0"/>
    </xf>
    <xf numFmtId="0" fontId="19" fillId="0" borderId="170" xfId="2" applyFont="1" applyBorder="1" applyAlignment="1" applyProtection="1">
      <alignment horizontal="center" vertical="top"/>
      <protection locked="0"/>
    </xf>
    <xf numFmtId="43" fontId="12" fillId="0" borderId="162" xfId="3" applyFont="1" applyBorder="1" applyAlignment="1" applyProtection="1">
      <alignment vertical="center"/>
      <protection locked="0"/>
    </xf>
    <xf numFmtId="43" fontId="12" fillId="0" borderId="166" xfId="3" applyFont="1" applyBorder="1" applyAlignment="1" applyProtection="1">
      <alignment vertical="center" wrapText="1"/>
      <protection locked="0"/>
    </xf>
    <xf numFmtId="0" fontId="12" fillId="0" borderId="170" xfId="2" applyFont="1" applyBorder="1" applyAlignment="1" applyProtection="1">
      <alignment wrapText="1"/>
      <protection locked="0"/>
    </xf>
    <xf numFmtId="0" fontId="9" fillId="2" borderId="170" xfId="2" applyFont="1" applyFill="1" applyBorder="1" applyAlignment="1" applyProtection="1">
      <alignment vertical="center"/>
      <protection locked="0"/>
    </xf>
    <xf numFmtId="0" fontId="12" fillId="0" borderId="172" xfId="2" applyFont="1" applyBorder="1" applyAlignment="1" applyProtection="1">
      <alignment vertical="center"/>
      <protection locked="0"/>
    </xf>
    <xf numFmtId="0" fontId="12" fillId="0" borderId="172" xfId="7" applyFont="1" applyBorder="1" applyAlignment="1" applyProtection="1">
      <alignment horizontal="left" vertical="center"/>
      <protection locked="0"/>
    </xf>
    <xf numFmtId="0" fontId="9" fillId="9" borderId="172" xfId="2" applyFont="1" applyFill="1" applyBorder="1" applyAlignment="1" applyProtection="1">
      <alignment vertical="center"/>
      <protection locked="0"/>
    </xf>
    <xf numFmtId="0" fontId="13" fillId="0" borderId="16" xfId="2" applyFont="1" applyBorder="1" applyProtection="1">
      <protection locked="0"/>
    </xf>
    <xf numFmtId="0" fontId="13" fillId="0" borderId="18" xfId="2" applyFont="1" applyBorder="1" applyAlignment="1" applyProtection="1">
      <alignment horizontal="right" vertical="center"/>
      <protection locked="0"/>
    </xf>
    <xf numFmtId="0" fontId="171" fillId="0" borderId="0" xfId="2" applyFont="1" applyProtection="1">
      <protection locked="0"/>
    </xf>
    <xf numFmtId="43" fontId="96" fillId="0" borderId="162" xfId="3" applyFont="1" applyFill="1" applyBorder="1" applyProtection="1">
      <protection locked="0"/>
    </xf>
    <xf numFmtId="0" fontId="5" fillId="0" borderId="170" xfId="18" applyFont="1" applyBorder="1" applyAlignment="1" applyProtection="1">
      <alignment horizontal="left" wrapText="1"/>
      <protection locked="0"/>
    </xf>
    <xf numFmtId="0" fontId="5" fillId="0" borderId="172" xfId="18" applyFont="1" applyBorder="1" applyAlignment="1" applyProtection="1">
      <alignment horizontal="left"/>
      <protection locked="0"/>
    </xf>
    <xf numFmtId="167" fontId="157" fillId="0" borderId="162" xfId="3" applyNumberFormat="1" applyFont="1" applyBorder="1" applyProtection="1">
      <protection locked="0"/>
    </xf>
    <xf numFmtId="0" fontId="155" fillId="0" borderId="16" xfId="0" applyFont="1" applyBorder="1" applyProtection="1">
      <protection locked="0"/>
    </xf>
    <xf numFmtId="167" fontId="155" fillId="0" borderId="17" xfId="3" applyNumberFormat="1" applyFont="1" applyBorder="1" applyProtection="1">
      <protection locked="0"/>
    </xf>
    <xf numFmtId="167" fontId="156" fillId="0" borderId="17" xfId="3" applyNumberFormat="1" applyFont="1" applyBorder="1" applyProtection="1">
      <protection locked="0"/>
    </xf>
    <xf numFmtId="0" fontId="57" fillId="0" borderId="181" xfId="19" applyFont="1" applyBorder="1" applyAlignment="1" applyProtection="1">
      <alignment horizontal="centerContinuous"/>
      <protection locked="0"/>
    </xf>
    <xf numFmtId="0" fontId="55" fillId="0" borderId="182" xfId="19" applyBorder="1" applyAlignment="1" applyProtection="1">
      <alignment horizontal="centerContinuous"/>
      <protection locked="0"/>
    </xf>
    <xf numFmtId="0" fontId="55" fillId="0" borderId="183" xfId="19" applyBorder="1" applyAlignment="1" applyProtection="1">
      <alignment horizontal="centerContinuous"/>
      <protection locked="0"/>
    </xf>
    <xf numFmtId="0" fontId="55" fillId="0" borderId="162" xfId="19" applyBorder="1" applyAlignment="1" applyProtection="1">
      <alignment horizontal="centerContinuous"/>
      <protection locked="0"/>
    </xf>
    <xf numFmtId="0" fontId="55" fillId="0" borderId="162" xfId="19" applyBorder="1" applyProtection="1">
      <protection locked="0"/>
    </xf>
    <xf numFmtId="0" fontId="61" fillId="0" borderId="213" xfId="20" applyFont="1" applyBorder="1" applyProtection="1">
      <protection locked="0"/>
    </xf>
    <xf numFmtId="166" fontId="61" fillId="0" borderId="186" xfId="20" applyNumberFormat="1" applyFont="1" applyBorder="1" applyProtection="1">
      <protection locked="0"/>
    </xf>
    <xf numFmtId="166" fontId="61" fillId="0" borderId="189" xfId="20" applyNumberFormat="1" applyFont="1" applyBorder="1" applyProtection="1">
      <protection locked="0"/>
    </xf>
    <xf numFmtId="166" fontId="57" fillId="11" borderId="214" xfId="20" applyNumberFormat="1" applyFont="1" applyFill="1" applyBorder="1" applyProtection="1">
      <protection locked="0"/>
    </xf>
    <xf numFmtId="0" fontId="61" fillId="0" borderId="162" xfId="19" applyFont="1" applyBorder="1" applyProtection="1">
      <protection locked="0"/>
    </xf>
    <xf numFmtId="0" fontId="61" fillId="18" borderId="215" xfId="20" applyFont="1" applyFill="1" applyBorder="1" applyProtection="1">
      <protection locked="0"/>
    </xf>
    <xf numFmtId="0" fontId="17" fillId="18" borderId="202" xfId="0" applyFont="1" applyFill="1" applyBorder="1" applyProtection="1">
      <protection locked="0"/>
    </xf>
    <xf numFmtId="0" fontId="57" fillId="0" borderId="181" xfId="21" applyFont="1" applyBorder="1" applyAlignment="1" applyProtection="1">
      <alignment horizontal="centerContinuous"/>
      <protection locked="0"/>
    </xf>
    <xf numFmtId="0" fontId="55" fillId="0" borderId="182" xfId="21" applyBorder="1" applyAlignment="1" applyProtection="1">
      <alignment horizontal="centerContinuous"/>
      <protection locked="0"/>
    </xf>
    <xf numFmtId="0" fontId="55" fillId="0" borderId="183" xfId="21" applyBorder="1" applyAlignment="1" applyProtection="1">
      <alignment horizontal="centerContinuous"/>
      <protection locked="0"/>
    </xf>
    <xf numFmtId="0" fontId="55" fillId="0" borderId="162" xfId="21" applyBorder="1" applyAlignment="1" applyProtection="1">
      <alignment horizontal="centerContinuous"/>
      <protection locked="0"/>
    </xf>
    <xf numFmtId="0" fontId="104" fillId="0" borderId="162" xfId="21" applyFont="1" applyBorder="1" applyProtection="1">
      <protection locked="0"/>
    </xf>
    <xf numFmtId="0" fontId="61" fillId="0" borderId="172" xfId="21" applyFont="1" applyBorder="1" applyProtection="1">
      <protection locked="0"/>
    </xf>
    <xf numFmtId="167" fontId="61" fillId="36" borderId="166" xfId="3" applyNumberFormat="1" applyFont="1" applyFill="1" applyBorder="1" applyProtection="1">
      <protection locked="0"/>
    </xf>
    <xf numFmtId="0" fontId="176" fillId="0" borderId="0" xfId="0" applyFont="1" applyProtection="1">
      <protection locked="0"/>
    </xf>
    <xf numFmtId="0" fontId="177" fillId="0" borderId="0" xfId="0" applyFont="1" applyProtection="1">
      <protection locked="0"/>
    </xf>
    <xf numFmtId="0" fontId="173" fillId="0" borderId="181" xfId="22" applyFont="1" applyBorder="1" applyAlignment="1" applyProtection="1">
      <alignment horizontal="centerContinuous"/>
      <protection locked="0"/>
    </xf>
    <xf numFmtId="0" fontId="174" fillId="0" borderId="182" xfId="22" applyFont="1" applyBorder="1" applyAlignment="1" applyProtection="1">
      <alignment horizontal="centerContinuous"/>
      <protection locked="0"/>
    </xf>
    <xf numFmtId="0" fontId="175" fillId="0" borderId="182" xfId="22" applyFont="1" applyBorder="1" applyAlignment="1" applyProtection="1">
      <alignment horizontal="centerContinuous"/>
      <protection locked="0"/>
    </xf>
    <xf numFmtId="0" fontId="174" fillId="0" borderId="183" xfId="22" applyFont="1" applyBorder="1" applyAlignment="1" applyProtection="1">
      <alignment horizontal="centerContinuous"/>
      <protection locked="0"/>
    </xf>
    <xf numFmtId="0" fontId="55" fillId="0" borderId="162" xfId="22" applyBorder="1" applyAlignment="1" applyProtection="1">
      <alignment horizontal="centerContinuous"/>
      <protection locked="0"/>
    </xf>
    <xf numFmtId="0" fontId="62" fillId="0" borderId="162" xfId="22" applyFont="1" applyBorder="1" applyAlignment="1" applyProtection="1">
      <alignment horizontal="left"/>
      <protection locked="0"/>
    </xf>
    <xf numFmtId="0" fontId="17" fillId="0" borderId="171" xfId="22" applyFont="1" applyBorder="1" applyAlignment="1" applyProtection="1">
      <alignment vertical="center" wrapText="1"/>
      <protection locked="0"/>
    </xf>
    <xf numFmtId="167" fontId="17" fillId="56" borderId="166" xfId="3" applyNumberFormat="1" applyFont="1" applyFill="1" applyBorder="1" applyAlignment="1" applyProtection="1">
      <alignment vertical="center"/>
      <protection locked="0"/>
    </xf>
    <xf numFmtId="0" fontId="171" fillId="0" borderId="0" xfId="0" applyFont="1" applyProtection="1">
      <protection locked="0"/>
    </xf>
    <xf numFmtId="0" fontId="171" fillId="0" borderId="181" xfId="23" applyFont="1" applyBorder="1" applyAlignment="1" applyProtection="1">
      <alignment horizontal="centerContinuous"/>
      <protection locked="0"/>
    </xf>
    <xf numFmtId="0" fontId="171" fillId="0" borderId="182" xfId="23" applyFont="1" applyBorder="1" applyAlignment="1" applyProtection="1">
      <alignment horizontal="centerContinuous"/>
      <protection locked="0"/>
    </xf>
    <xf numFmtId="0" fontId="178" fillId="0" borderId="182" xfId="23" applyFont="1" applyBorder="1" applyAlignment="1" applyProtection="1">
      <alignment horizontal="centerContinuous"/>
      <protection locked="0"/>
    </xf>
    <xf numFmtId="0" fontId="171" fillId="0" borderId="183" xfId="23" applyFont="1" applyBorder="1" applyAlignment="1" applyProtection="1">
      <alignment horizontal="centerContinuous"/>
      <protection locked="0"/>
    </xf>
    <xf numFmtId="0" fontId="21" fillId="0" borderId="162" xfId="23" applyFont="1" applyBorder="1" applyAlignment="1" applyProtection="1">
      <alignment horizontal="centerContinuous"/>
      <protection locked="0"/>
    </xf>
    <xf numFmtId="0" fontId="22" fillId="0" borderId="162" xfId="23" applyFont="1" applyBorder="1" applyAlignment="1" applyProtection="1">
      <alignment horizontal="centerContinuous"/>
      <protection locked="0"/>
    </xf>
    <xf numFmtId="1" fontId="4" fillId="6" borderId="196" xfId="0" applyNumberFormat="1" applyFont="1" applyFill="1" applyBorder="1" applyAlignment="1" applyProtection="1">
      <alignment horizontal="left" vertical="center" wrapText="1"/>
      <protection locked="0"/>
    </xf>
    <xf numFmtId="1" fontId="4" fillId="6" borderId="206" xfId="3" applyNumberFormat="1" applyFont="1" applyFill="1" applyBorder="1" applyAlignment="1" applyProtection="1">
      <alignment horizontal="center" vertical="center" wrapText="1"/>
      <protection locked="0"/>
    </xf>
    <xf numFmtId="1" fontId="4" fillId="6" borderId="194" xfId="3" applyNumberFormat="1" applyFont="1" applyFill="1" applyBorder="1" applyAlignment="1" applyProtection="1">
      <alignment vertical="center"/>
      <protection locked="0"/>
    </xf>
    <xf numFmtId="1" fontId="4" fillId="6" borderId="207" xfId="3" applyNumberFormat="1" applyFont="1" applyFill="1" applyBorder="1" applyAlignment="1" applyProtection="1">
      <alignment vertical="center"/>
      <protection locked="0"/>
    </xf>
    <xf numFmtId="1" fontId="17" fillId="6" borderId="194" xfId="3" applyNumberFormat="1" applyFont="1" applyFill="1" applyBorder="1" applyAlignment="1" applyProtection="1">
      <alignment horizontal="right" vertical="center" wrapText="1"/>
      <protection locked="0"/>
    </xf>
    <xf numFmtId="1" fontId="4" fillId="6" borderId="195" xfId="3" applyNumberFormat="1" applyFont="1" applyFill="1" applyBorder="1" applyAlignment="1" applyProtection="1">
      <alignment vertical="center"/>
      <protection locked="0"/>
    </xf>
    <xf numFmtId="167" fontId="4" fillId="6" borderId="194" xfId="3" applyNumberFormat="1" applyFont="1" applyFill="1" applyBorder="1" applyAlignment="1" applyProtection="1">
      <alignment horizontal="center" vertical="center" wrapText="1"/>
      <protection locked="0"/>
    </xf>
    <xf numFmtId="167" fontId="4" fillId="6" borderId="194" xfId="3" applyNumberFormat="1" applyFont="1" applyFill="1" applyBorder="1" applyAlignment="1" applyProtection="1">
      <alignment vertical="center"/>
      <protection locked="0"/>
    </xf>
    <xf numFmtId="167" fontId="17" fillId="6" borderId="194" xfId="3" applyNumberFormat="1" applyFont="1" applyFill="1" applyBorder="1" applyAlignment="1" applyProtection="1">
      <alignment horizontal="right" vertical="center" wrapText="1"/>
      <protection locked="0"/>
    </xf>
    <xf numFmtId="167" fontId="4" fillId="6" borderId="195" xfId="3" applyNumberFormat="1" applyFont="1" applyFill="1" applyBorder="1" applyAlignment="1" applyProtection="1">
      <alignment vertical="center"/>
      <protection locked="0"/>
    </xf>
    <xf numFmtId="167" fontId="4" fillId="6" borderId="169" xfId="3" applyNumberFormat="1" applyFont="1" applyFill="1" applyBorder="1" applyAlignment="1" applyProtection="1">
      <alignment vertical="center"/>
      <protection locked="0"/>
    </xf>
    <xf numFmtId="167" fontId="17" fillId="0" borderId="165" xfId="3" applyNumberFormat="1" applyFont="1" applyBorder="1" applyAlignment="1" applyProtection="1">
      <alignment vertical="center"/>
      <protection locked="0"/>
    </xf>
    <xf numFmtId="167" fontId="17" fillId="0" borderId="164" xfId="3" applyNumberFormat="1" applyFont="1" applyBorder="1" applyAlignment="1" applyProtection="1">
      <alignment vertical="center"/>
      <protection locked="0"/>
    </xf>
    <xf numFmtId="167" fontId="17" fillId="0" borderId="188" xfId="3" applyNumberFormat="1" applyFont="1" applyBorder="1" applyAlignment="1" applyProtection="1">
      <alignment vertical="center"/>
      <protection locked="0"/>
    </xf>
    <xf numFmtId="167" fontId="17" fillId="0" borderId="186" xfId="3" applyNumberFormat="1" applyFont="1" applyBorder="1" applyAlignment="1" applyProtection="1">
      <alignment vertical="center"/>
      <protection locked="0"/>
    </xf>
    <xf numFmtId="167" fontId="17" fillId="0" borderId="189" xfId="3" applyNumberFormat="1" applyFont="1" applyBorder="1" applyAlignment="1" applyProtection="1">
      <alignment vertical="center"/>
      <protection locked="0"/>
    </xf>
    <xf numFmtId="1" fontId="4" fillId="61" borderId="217" xfId="7" applyNumberFormat="1" applyFont="1" applyFill="1" applyBorder="1" applyAlignment="1" applyProtection="1">
      <alignment vertical="center"/>
      <protection locked="0"/>
    </xf>
    <xf numFmtId="167" fontId="4" fillId="61" borderId="95" xfId="3" applyNumberFormat="1" applyFont="1" applyFill="1" applyBorder="1" applyAlignment="1" applyProtection="1">
      <alignment vertical="center"/>
      <protection locked="0"/>
    </xf>
    <xf numFmtId="167" fontId="4" fillId="61" borderId="91" xfId="3" applyNumberFormat="1" applyFont="1" applyFill="1" applyBorder="1" applyAlignment="1" applyProtection="1">
      <alignment vertical="center"/>
      <protection locked="0"/>
    </xf>
    <xf numFmtId="167" fontId="4" fillId="61" borderId="88" xfId="3" applyNumberFormat="1" applyFont="1" applyFill="1" applyBorder="1" applyAlignment="1" applyProtection="1">
      <alignment vertical="center"/>
      <protection locked="0"/>
    </xf>
    <xf numFmtId="167" fontId="4" fillId="61" borderId="92" xfId="3" applyNumberFormat="1" applyFont="1" applyFill="1" applyBorder="1" applyAlignment="1" applyProtection="1">
      <alignment vertical="center"/>
      <protection locked="0"/>
    </xf>
    <xf numFmtId="0" fontId="181" fillId="0" borderId="0" xfId="0" applyFont="1" applyProtection="1">
      <protection locked="0"/>
    </xf>
    <xf numFmtId="0" fontId="179" fillId="0" borderId="181" xfId="25" applyFont="1" applyBorder="1" applyAlignment="1" applyProtection="1">
      <alignment horizontal="centerContinuous"/>
      <protection locked="0"/>
    </xf>
    <xf numFmtId="0" fontId="180" fillId="0" borderId="182" xfId="25" applyFont="1" applyBorder="1" applyAlignment="1" applyProtection="1">
      <alignment horizontal="centerContinuous"/>
      <protection locked="0"/>
    </xf>
    <xf numFmtId="0" fontId="180" fillId="0" borderId="183" xfId="25" applyFont="1" applyBorder="1" applyAlignment="1" applyProtection="1">
      <alignment horizontal="centerContinuous"/>
      <protection locked="0"/>
    </xf>
    <xf numFmtId="0" fontId="55" fillId="0" borderId="162" xfId="25" applyBorder="1" applyAlignment="1" applyProtection="1">
      <alignment horizontal="centerContinuous"/>
      <protection locked="0"/>
    </xf>
    <xf numFmtId="0" fontId="59" fillId="0" borderId="169" xfId="25" applyFont="1" applyBorder="1" applyProtection="1">
      <protection locked="0"/>
    </xf>
    <xf numFmtId="0" fontId="57" fillId="5" borderId="215" xfId="25" applyFont="1" applyFill="1" applyBorder="1" applyAlignment="1" applyProtection="1">
      <alignment horizontal="left" vertical="center"/>
      <protection locked="0"/>
    </xf>
    <xf numFmtId="0" fontId="57" fillId="6" borderId="202" xfId="25" applyFont="1" applyFill="1" applyBorder="1" applyAlignment="1" applyProtection="1">
      <alignment vertical="center" textRotation="255"/>
      <protection locked="0"/>
    </xf>
    <xf numFmtId="0" fontId="57" fillId="17" borderId="202" xfId="25" applyFont="1" applyFill="1" applyBorder="1" applyAlignment="1" applyProtection="1">
      <alignment vertical="center" textRotation="255"/>
      <protection locked="0"/>
    </xf>
    <xf numFmtId="0" fontId="57" fillId="4" borderId="202" xfId="25" applyFont="1" applyFill="1" applyBorder="1" applyAlignment="1" applyProtection="1">
      <alignment vertical="center" textRotation="255"/>
      <protection locked="0"/>
    </xf>
    <xf numFmtId="0" fontId="57" fillId="46" borderId="202" xfId="25" applyFont="1" applyFill="1" applyBorder="1" applyAlignment="1" applyProtection="1">
      <alignment vertical="center" textRotation="255"/>
      <protection locked="0"/>
    </xf>
    <xf numFmtId="0" fontId="57" fillId="5" borderId="203" xfId="25" applyFont="1" applyFill="1" applyBorder="1" applyAlignment="1" applyProtection="1">
      <alignment horizontal="center" vertical="center"/>
      <protection locked="0"/>
    </xf>
    <xf numFmtId="0" fontId="55" fillId="0" borderId="173" xfId="25" applyBorder="1" applyAlignment="1" applyProtection="1">
      <alignment vertical="center" wrapText="1"/>
      <protection locked="0"/>
    </xf>
    <xf numFmtId="167" fontId="55" fillId="62" borderId="164" xfId="3" applyNumberFormat="1" applyFont="1" applyFill="1" applyBorder="1" applyAlignment="1" applyProtection="1">
      <alignment vertical="center"/>
      <protection locked="0"/>
    </xf>
    <xf numFmtId="0" fontId="171" fillId="0" borderId="181" xfId="26" applyFont="1" applyBorder="1" applyAlignment="1" applyProtection="1">
      <alignment horizontal="centerContinuous"/>
      <protection locked="0"/>
    </xf>
    <xf numFmtId="0" fontId="182" fillId="0" borderId="182" xfId="26" applyFont="1" applyBorder="1" applyAlignment="1" applyProtection="1">
      <alignment horizontal="centerContinuous"/>
      <protection locked="0"/>
    </xf>
    <xf numFmtId="0" fontId="182" fillId="0" borderId="183" xfId="26" applyFont="1" applyBorder="1" applyAlignment="1" applyProtection="1">
      <alignment horizontal="centerContinuous"/>
      <protection locked="0"/>
    </xf>
    <xf numFmtId="0" fontId="22" fillId="0" borderId="162" xfId="26" applyFont="1" applyBorder="1" applyAlignment="1" applyProtection="1">
      <alignment horizontal="centerContinuous"/>
      <protection locked="0"/>
    </xf>
    <xf numFmtId="0" fontId="26" fillId="0" borderId="181" xfId="26" applyFont="1" applyBorder="1" applyAlignment="1" applyProtection="1">
      <alignment horizontal="left"/>
      <protection locked="0"/>
    </xf>
    <xf numFmtId="0" fontId="22" fillId="0" borderId="182" xfId="26" applyFont="1" applyBorder="1" applyAlignment="1" applyProtection="1">
      <alignment horizontal="centerContinuous"/>
      <protection locked="0"/>
    </xf>
    <xf numFmtId="0" fontId="22" fillId="0" borderId="183" xfId="26" applyFont="1" applyBorder="1" applyAlignment="1" applyProtection="1">
      <alignment horizontal="centerContinuous"/>
      <protection locked="0"/>
    </xf>
    <xf numFmtId="0" fontId="185" fillId="0" borderId="0" xfId="0" applyFont="1" applyProtection="1">
      <protection locked="0"/>
    </xf>
    <xf numFmtId="0" fontId="183" fillId="0" borderId="181" xfId="26" applyFont="1" applyBorder="1" applyAlignment="1" applyProtection="1">
      <alignment horizontal="centerContinuous"/>
      <protection locked="0"/>
    </xf>
    <xf numFmtId="43" fontId="184" fillId="0" borderId="182" xfId="3" applyFont="1" applyBorder="1" applyAlignment="1" applyProtection="1">
      <alignment horizontal="centerContinuous"/>
      <protection locked="0"/>
    </xf>
    <xf numFmtId="43" fontId="184" fillId="0" borderId="183" xfId="3" applyFont="1" applyBorder="1" applyAlignment="1" applyProtection="1">
      <alignment horizontal="centerContinuous"/>
      <protection locked="0"/>
    </xf>
    <xf numFmtId="43" fontId="66" fillId="0" borderId="162" xfId="3" applyFont="1" applyBorder="1" applyAlignment="1" applyProtection="1">
      <alignment horizontal="centerContinuous"/>
      <protection locked="0"/>
    </xf>
    <xf numFmtId="43" fontId="17" fillId="0" borderId="162" xfId="3" applyFont="1" applyBorder="1" applyAlignment="1" applyProtection="1">
      <alignment horizontal="centerContinuous"/>
      <protection locked="0"/>
    </xf>
    <xf numFmtId="0" fontId="26" fillId="0" borderId="181" xfId="0" applyFont="1" applyBorder="1" applyProtection="1">
      <protection locked="0"/>
    </xf>
    <xf numFmtId="43" fontId="11" fillId="0" borderId="182" xfId="3" applyFont="1" applyFill="1" applyBorder="1" applyAlignment="1" applyProtection="1">
      <alignment horizontal="center"/>
      <protection locked="0"/>
    </xf>
    <xf numFmtId="43" fontId="11" fillId="0" borderId="183" xfId="3" applyFont="1" applyFill="1" applyBorder="1" applyAlignment="1" applyProtection="1">
      <alignment horizontal="center"/>
      <protection locked="0"/>
    </xf>
    <xf numFmtId="0" fontId="34" fillId="0" borderId="179" xfId="3" applyNumberFormat="1" applyFont="1" applyFill="1" applyBorder="1" applyAlignment="1" applyProtection="1">
      <alignment horizontal="center" vertical="center"/>
      <protection locked="0"/>
    </xf>
    <xf numFmtId="0" fontId="21" fillId="6" borderId="216" xfId="27" applyFont="1" applyFill="1" applyBorder="1" applyAlignment="1" applyProtection="1">
      <alignment vertical="center"/>
      <protection locked="0"/>
    </xf>
    <xf numFmtId="0" fontId="22" fillId="7" borderId="194" xfId="27" applyFont="1" applyFill="1" applyBorder="1" applyAlignment="1" applyProtection="1">
      <alignment horizontal="center" vertical="center" wrapText="1"/>
      <protection locked="0"/>
    </xf>
    <xf numFmtId="0" fontId="22" fillId="7" borderId="194" xfId="27" applyFont="1" applyFill="1" applyBorder="1" applyAlignment="1" applyProtection="1">
      <alignment vertical="center"/>
      <protection locked="0"/>
    </xf>
    <xf numFmtId="0" fontId="22" fillId="0" borderId="195" xfId="27" applyFont="1" applyBorder="1" applyAlignment="1" applyProtection="1">
      <alignment vertical="center"/>
      <protection locked="0"/>
    </xf>
    <xf numFmtId="0" fontId="21" fillId="32" borderId="216" xfId="27" applyFont="1" applyFill="1" applyBorder="1" applyAlignment="1" applyProtection="1">
      <alignment vertical="center"/>
      <protection locked="0"/>
    </xf>
    <xf numFmtId="167" fontId="9" fillId="32" borderId="218" xfId="3" applyNumberFormat="1" applyFont="1" applyFill="1" applyBorder="1" applyAlignment="1" applyProtection="1">
      <alignment horizontal="right" vertical="center"/>
      <protection locked="0"/>
    </xf>
    <xf numFmtId="167" fontId="9" fillId="32" borderId="219" xfId="3" applyNumberFormat="1" applyFont="1" applyFill="1" applyBorder="1" applyAlignment="1" applyProtection="1">
      <alignment horizontal="right" vertical="center"/>
      <protection locked="0"/>
    </xf>
    <xf numFmtId="167" fontId="9" fillId="32" borderId="220" xfId="3" applyNumberFormat="1" applyFont="1" applyFill="1" applyBorder="1" applyAlignment="1" applyProtection="1">
      <alignment horizontal="right" vertical="center"/>
      <protection locked="0"/>
    </xf>
    <xf numFmtId="167" fontId="9" fillId="33" borderId="220" xfId="3" applyNumberFormat="1" applyFont="1" applyFill="1" applyBorder="1" applyAlignment="1" applyProtection="1">
      <alignment horizontal="right" vertical="center"/>
      <protection locked="0"/>
    </xf>
    <xf numFmtId="167" fontId="12" fillId="0" borderId="221" xfId="3" applyNumberFormat="1" applyFont="1" applyBorder="1" applyAlignment="1" applyProtection="1">
      <alignment horizontal="right" vertical="center"/>
      <protection locked="0"/>
    </xf>
    <xf numFmtId="167" fontId="12" fillId="0" borderId="222" xfId="3" applyNumberFormat="1" applyFont="1" applyBorder="1" applyAlignment="1" applyProtection="1">
      <alignment horizontal="right" vertical="center"/>
      <protection locked="0"/>
    </xf>
    <xf numFmtId="167" fontId="12" fillId="0" borderId="223" xfId="3" applyNumberFormat="1" applyFont="1" applyBorder="1" applyAlignment="1" applyProtection="1">
      <alignment horizontal="right" vertical="center"/>
      <protection locked="0"/>
    </xf>
    <xf numFmtId="0" fontId="77" fillId="6" borderId="224" xfId="0" applyFont="1" applyFill="1" applyBorder="1"/>
    <xf numFmtId="0" fontId="77" fillId="6" borderId="224" xfId="0" applyFont="1" applyFill="1" applyBorder="1" applyAlignment="1">
      <alignment horizontal="center" vertical="center"/>
    </xf>
    <xf numFmtId="0" fontId="78" fillId="6" borderId="163" xfId="0" applyFont="1" applyFill="1" applyBorder="1"/>
    <xf numFmtId="0" fontId="7" fillId="6" borderId="215" xfId="2" applyFont="1" applyFill="1" applyBorder="1" applyAlignment="1" applyProtection="1">
      <alignment horizontal="center" vertical="center"/>
      <protection locked="0"/>
    </xf>
    <xf numFmtId="0" fontId="7" fillId="0" borderId="203" xfId="2" applyFont="1" applyBorder="1" applyAlignment="1" applyProtection="1">
      <alignment horizontal="center" vertical="center"/>
      <protection locked="0"/>
    </xf>
    <xf numFmtId="0" fontId="7" fillId="0" borderId="228" xfId="2" applyFont="1" applyBorder="1" applyAlignment="1" applyProtection="1">
      <alignment horizontal="center" vertical="center"/>
      <protection locked="0"/>
    </xf>
    <xf numFmtId="0" fontId="78" fillId="6" borderId="224" xfId="0" applyFont="1" applyFill="1" applyBorder="1"/>
    <xf numFmtId="43" fontId="78" fillId="0" borderId="229" xfId="3" applyFont="1" applyBorder="1"/>
    <xf numFmtId="166" fontId="78" fillId="0" borderId="185" xfId="3" applyNumberFormat="1" applyFont="1" applyBorder="1"/>
    <xf numFmtId="166" fontId="78" fillId="0" borderId="197" xfId="3" applyNumberFormat="1" applyFont="1" applyBorder="1"/>
    <xf numFmtId="166" fontId="78" fillId="0" borderId="230" xfId="3" applyNumberFormat="1" applyFont="1" applyBorder="1"/>
    <xf numFmtId="166" fontId="78" fillId="0" borderId="187" xfId="3" applyNumberFormat="1" applyFont="1" applyBorder="1"/>
    <xf numFmtId="43" fontId="77" fillId="34" borderId="216" xfId="3" applyFont="1" applyFill="1" applyBorder="1"/>
    <xf numFmtId="166" fontId="77" fillId="34" borderId="200" xfId="3" applyNumberFormat="1" applyFont="1" applyFill="1" applyBorder="1"/>
    <xf numFmtId="166" fontId="77" fillId="34" borderId="203" xfId="3" applyNumberFormat="1" applyFont="1" applyFill="1" applyBorder="1"/>
    <xf numFmtId="166" fontId="77" fillId="34" borderId="215" xfId="3" applyNumberFormat="1" applyFont="1" applyFill="1" applyBorder="1"/>
    <xf numFmtId="166" fontId="77" fillId="34" borderId="228" xfId="3" applyNumberFormat="1" applyFont="1" applyFill="1" applyBorder="1"/>
    <xf numFmtId="166" fontId="77" fillId="34" borderId="216" xfId="3" applyNumberFormat="1" applyFont="1" applyFill="1" applyBorder="1"/>
    <xf numFmtId="166" fontId="77" fillId="0" borderId="162" xfId="0" applyNumberFormat="1" applyFont="1" applyBorder="1"/>
    <xf numFmtId="0" fontId="81" fillId="24" borderId="0" xfId="0" applyFont="1" applyFill="1" applyAlignment="1">
      <alignment vertical="center"/>
    </xf>
    <xf numFmtId="0" fontId="79" fillId="25" borderId="213" xfId="0" applyFont="1" applyFill="1" applyBorder="1" applyAlignment="1">
      <alignment vertical="center"/>
    </xf>
    <xf numFmtId="0" fontId="79" fillId="25" borderId="231" xfId="0" applyFont="1" applyFill="1" applyBorder="1" applyAlignment="1">
      <alignment vertical="center"/>
    </xf>
    <xf numFmtId="10" fontId="79" fillId="25" borderId="182" xfId="1" applyNumberFormat="1" applyFont="1" applyFill="1" applyBorder="1" applyAlignment="1">
      <alignment vertical="center"/>
    </xf>
    <xf numFmtId="0" fontId="79" fillId="25" borderId="182" xfId="0" applyFont="1" applyFill="1" applyBorder="1" applyAlignment="1">
      <alignment vertical="center"/>
    </xf>
    <xf numFmtId="0" fontId="80" fillId="25" borderId="182" xfId="0" applyFont="1" applyFill="1" applyBorder="1" applyAlignment="1">
      <alignment vertical="center"/>
    </xf>
    <xf numFmtId="0" fontId="85" fillId="25" borderId="186" xfId="0" applyFont="1" applyFill="1" applyBorder="1" applyAlignment="1">
      <alignment vertical="center"/>
    </xf>
    <xf numFmtId="0" fontId="84" fillId="25" borderId="197" xfId="0" applyFont="1" applyFill="1" applyBorder="1" applyAlignment="1">
      <alignment vertical="center"/>
    </xf>
    <xf numFmtId="0" fontId="86" fillId="0" borderId="173" xfId="0" applyFont="1" applyBorder="1" applyAlignment="1">
      <alignment vertical="center"/>
    </xf>
    <xf numFmtId="3" fontId="87" fillId="0" borderId="166" xfId="0" applyNumberFormat="1" applyFont="1" applyBorder="1" applyAlignment="1">
      <alignment vertical="center"/>
    </xf>
    <xf numFmtId="3" fontId="84" fillId="0" borderId="164" xfId="0" applyNumberFormat="1" applyFont="1" applyBorder="1" applyAlignment="1">
      <alignment vertical="center"/>
    </xf>
    <xf numFmtId="0" fontId="187" fillId="0" borderId="0" xfId="0" applyFont="1" applyAlignment="1">
      <alignment vertical="center"/>
    </xf>
    <xf numFmtId="0" fontId="177" fillId="0" borderId="0" xfId="0" applyFont="1" applyAlignment="1">
      <alignment vertical="center"/>
    </xf>
    <xf numFmtId="0" fontId="120" fillId="29" borderId="224" xfId="0" applyFont="1" applyFill="1" applyBorder="1" applyAlignment="1">
      <alignment vertical="center"/>
    </xf>
    <xf numFmtId="0" fontId="120" fillId="29" borderId="224" xfId="0" applyFont="1" applyFill="1" applyBorder="1" applyAlignment="1">
      <alignment horizontal="center" vertical="center"/>
    </xf>
    <xf numFmtId="0" fontId="21" fillId="29" borderId="215" xfId="2" applyFont="1" applyFill="1" applyBorder="1" applyAlignment="1" applyProtection="1">
      <alignment horizontal="center" vertical="center"/>
      <protection locked="0"/>
    </xf>
    <xf numFmtId="0" fontId="21" fillId="0" borderId="203" xfId="2" applyFont="1" applyBorder="1" applyAlignment="1" applyProtection="1">
      <alignment horizontal="center" vertical="center"/>
      <protection locked="0"/>
    </xf>
    <xf numFmtId="0" fontId="21" fillId="0" borderId="228" xfId="2" applyFont="1" applyBorder="1" applyAlignment="1" applyProtection="1">
      <alignment horizontal="center" vertical="center"/>
      <protection locked="0"/>
    </xf>
    <xf numFmtId="0" fontId="121" fillId="29" borderId="224" xfId="0" applyFont="1" applyFill="1" applyBorder="1" applyAlignment="1">
      <alignment vertical="center"/>
    </xf>
    <xf numFmtId="43" fontId="127" fillId="0" borderId="229" xfId="3" applyFont="1" applyBorder="1" applyAlignment="1">
      <alignment vertical="center"/>
    </xf>
    <xf numFmtId="166" fontId="127" fillId="0" borderId="185" xfId="3" applyNumberFormat="1" applyFont="1" applyBorder="1" applyAlignment="1">
      <alignment vertical="center"/>
    </xf>
    <xf numFmtId="166" fontId="127" fillId="0" borderId="230" xfId="3" applyNumberFormat="1" applyFont="1" applyBorder="1" applyAlignment="1">
      <alignment vertical="center"/>
    </xf>
    <xf numFmtId="166" fontId="127" fillId="0" borderId="197" xfId="3" applyNumberFormat="1" applyFont="1" applyBorder="1" applyAlignment="1">
      <alignment vertical="center"/>
    </xf>
    <xf numFmtId="166" fontId="127" fillId="0" borderId="187" xfId="3" applyNumberFormat="1" applyFont="1" applyBorder="1" applyAlignment="1">
      <alignment vertical="center"/>
    </xf>
    <xf numFmtId="43" fontId="120" fillId="29" borderId="216" xfId="3" applyFont="1" applyFill="1" applyBorder="1" applyAlignment="1">
      <alignment vertical="center"/>
    </xf>
    <xf numFmtId="166" fontId="120" fillId="29" borderId="200" xfId="3" applyNumberFormat="1" applyFont="1" applyFill="1" applyBorder="1" applyAlignment="1">
      <alignment vertical="center"/>
    </xf>
    <xf numFmtId="166" fontId="120" fillId="29" borderId="203" xfId="3" applyNumberFormat="1" applyFont="1" applyFill="1" applyBorder="1" applyAlignment="1">
      <alignment vertical="center"/>
    </xf>
    <xf numFmtId="166" fontId="120" fillId="29" borderId="215" xfId="3" applyNumberFormat="1" applyFont="1" applyFill="1" applyBorder="1" applyAlignment="1">
      <alignment vertical="center"/>
    </xf>
    <xf numFmtId="166" fontId="120" fillId="29" borderId="228" xfId="3" applyNumberFormat="1" applyFont="1" applyFill="1" applyBorder="1" applyAlignment="1">
      <alignment vertical="center"/>
    </xf>
    <xf numFmtId="166" fontId="186" fillId="29" borderId="216" xfId="3" applyNumberFormat="1" applyFont="1" applyFill="1" applyBorder="1" applyAlignment="1">
      <alignment vertical="center"/>
    </xf>
    <xf numFmtId="43" fontId="120" fillId="29" borderId="181" xfId="3" applyFont="1" applyFill="1" applyBorder="1" applyAlignment="1">
      <alignment vertical="center"/>
    </xf>
    <xf numFmtId="166" fontId="120" fillId="29" borderId="182" xfId="3" applyNumberFormat="1" applyFont="1" applyFill="1" applyBorder="1" applyAlignment="1">
      <alignment vertical="center"/>
    </xf>
    <xf numFmtId="166" fontId="128" fillId="29" borderId="183" xfId="3" applyNumberFormat="1" applyFont="1" applyFill="1" applyBorder="1" applyAlignment="1">
      <alignment vertical="center"/>
    </xf>
    <xf numFmtId="43" fontId="121" fillId="0" borderId="229" xfId="3" applyFont="1" applyBorder="1" applyAlignment="1">
      <alignment vertical="center"/>
    </xf>
    <xf numFmtId="166" fontId="121" fillId="0" borderId="185" xfId="3" applyNumberFormat="1" applyFont="1" applyBorder="1" applyAlignment="1">
      <alignment vertical="center"/>
    </xf>
    <xf numFmtId="166" fontId="121" fillId="0" borderId="230" xfId="3" applyNumberFormat="1" applyFont="1" applyBorder="1" applyAlignment="1">
      <alignment vertical="center"/>
    </xf>
    <xf numFmtId="166" fontId="121" fillId="0" borderId="197" xfId="3" applyNumberFormat="1" applyFont="1" applyBorder="1" applyAlignment="1">
      <alignment vertical="center"/>
    </xf>
    <xf numFmtId="166" fontId="121" fillId="0" borderId="187" xfId="3" applyNumberFormat="1" applyFont="1" applyBorder="1" applyAlignment="1">
      <alignment vertical="center"/>
    </xf>
    <xf numFmtId="0" fontId="6" fillId="0" borderId="162" xfId="18" applyFont="1" applyBorder="1" applyAlignment="1">
      <alignment vertical="center"/>
    </xf>
    <xf numFmtId="166" fontId="127" fillId="50" borderId="164" xfId="29" applyNumberFormat="1" applyFont="1" applyFill="1" applyBorder="1" applyAlignment="1" applyProtection="1">
      <alignment vertical="center"/>
    </xf>
    <xf numFmtId="0" fontId="126" fillId="47" borderId="179" xfId="18" applyFont="1" applyFill="1" applyBorder="1" applyAlignment="1">
      <alignment horizontal="left" vertical="center" wrapText="1"/>
    </xf>
    <xf numFmtId="166" fontId="126" fillId="48" borderId="176" xfId="29" applyNumberFormat="1" applyFont="1" applyFill="1" applyBorder="1" applyAlignment="1">
      <alignment vertical="center"/>
    </xf>
    <xf numFmtId="166" fontId="126" fillId="50" borderId="176" xfId="29" applyNumberFormat="1" applyFont="1" applyFill="1" applyBorder="1" applyAlignment="1">
      <alignment vertical="center"/>
    </xf>
    <xf numFmtId="0" fontId="121" fillId="0" borderId="169" xfId="0" applyFont="1" applyBorder="1" applyAlignment="1">
      <alignment vertical="center"/>
    </xf>
    <xf numFmtId="0" fontId="84" fillId="47" borderId="4" xfId="18" applyFont="1" applyFill="1" applyBorder="1" applyAlignment="1">
      <alignment horizontal="left" vertical="center" wrapText="1"/>
    </xf>
    <xf numFmtId="167" fontId="84" fillId="47" borderId="24" xfId="29" applyNumberFormat="1" applyFont="1" applyFill="1" applyBorder="1" applyAlignment="1" applyProtection="1">
      <alignment vertical="center"/>
    </xf>
    <xf numFmtId="167" fontId="84" fillId="47" borderId="25" xfId="29" applyNumberFormat="1" applyFont="1" applyFill="1" applyBorder="1" applyAlignment="1" applyProtection="1">
      <alignment vertical="center"/>
    </xf>
    <xf numFmtId="167" fontId="84" fillId="47" borderId="26" xfId="29" applyNumberFormat="1" applyFont="1" applyFill="1" applyBorder="1" applyAlignment="1" applyProtection="1">
      <alignment vertical="center"/>
    </xf>
    <xf numFmtId="167" fontId="84" fillId="47" borderId="64" xfId="29" applyNumberFormat="1" applyFont="1" applyFill="1" applyBorder="1" applyAlignment="1" applyProtection="1">
      <alignment vertical="center"/>
    </xf>
    <xf numFmtId="167" fontId="84" fillId="47" borderId="65" xfId="29" applyNumberFormat="1" applyFont="1" applyFill="1" applyBorder="1" applyAlignment="1" applyProtection="1">
      <alignment vertical="center"/>
    </xf>
    <xf numFmtId="0" fontId="4" fillId="0" borderId="162" xfId="18" applyFont="1" applyBorder="1" applyAlignment="1">
      <alignment vertical="center"/>
    </xf>
    <xf numFmtId="0" fontId="126" fillId="47" borderId="170" xfId="18" applyFont="1" applyFill="1" applyBorder="1" applyAlignment="1">
      <alignment horizontal="left" vertical="center" wrapText="1"/>
    </xf>
    <xf numFmtId="0" fontId="126" fillId="0" borderId="172" xfId="30" applyFont="1" applyBorder="1" applyAlignment="1">
      <alignment vertical="center" wrapText="1"/>
    </xf>
    <xf numFmtId="167" fontId="127" fillId="0" borderId="173" xfId="29" applyNumberFormat="1" applyFont="1" applyFill="1" applyBorder="1" applyAlignment="1" applyProtection="1">
      <alignment vertical="center"/>
    </xf>
    <xf numFmtId="167" fontId="122" fillId="0" borderId="162" xfId="18" applyNumberFormat="1" applyFont="1" applyBorder="1" applyAlignment="1">
      <alignment vertical="center"/>
    </xf>
    <xf numFmtId="167" fontId="4" fillId="0" borderId="162" xfId="18" applyNumberFormat="1" applyFont="1" applyBorder="1" applyAlignment="1">
      <alignment vertical="center"/>
    </xf>
    <xf numFmtId="167" fontId="127" fillId="0" borderId="162" xfId="18" applyNumberFormat="1" applyFont="1" applyBorder="1" applyAlignment="1">
      <alignment vertical="center"/>
    </xf>
    <xf numFmtId="49" fontId="16" fillId="0" borderId="170" xfId="18" applyNumberFormat="1" applyFont="1" applyBorder="1" applyAlignment="1">
      <alignment horizontal="left" vertical="center"/>
    </xf>
    <xf numFmtId="0" fontId="0" fillId="0" borderId="181" xfId="0" applyBorder="1"/>
    <xf numFmtId="0" fontId="0" fillId="0" borderId="182" xfId="0" applyBorder="1"/>
    <xf numFmtId="0" fontId="82" fillId="0" borderId="182" xfId="0" applyFont="1" applyBorder="1"/>
    <xf numFmtId="0" fontId="0" fillId="0" borderId="183" xfId="0" applyBorder="1"/>
    <xf numFmtId="0" fontId="0" fillId="0" borderId="162" xfId="0" applyBorder="1"/>
    <xf numFmtId="0" fontId="0" fillId="0" borderId="162" xfId="0" applyBorder="1" applyAlignment="1">
      <alignment vertical="center"/>
    </xf>
    <xf numFmtId="0" fontId="126" fillId="0" borderId="169" xfId="18" applyFont="1" applyBorder="1" applyAlignment="1">
      <alignment horizontal="left" vertical="center"/>
    </xf>
    <xf numFmtId="0" fontId="121" fillId="52" borderId="196" xfId="0" applyFont="1" applyFill="1" applyBorder="1" applyAlignment="1">
      <alignment vertical="center"/>
    </xf>
    <xf numFmtId="0" fontId="121" fillId="0" borderId="162" xfId="0" applyFont="1" applyBorder="1" applyAlignment="1">
      <alignment vertical="center"/>
    </xf>
    <xf numFmtId="0" fontId="129" fillId="52" borderId="234" xfId="18" applyFont="1" applyFill="1" applyBorder="1" applyAlignment="1">
      <alignment horizontal="left" vertical="center" textRotation="45" wrapText="1"/>
    </xf>
    <xf numFmtId="0" fontId="129" fillId="51" borderId="235" xfId="18" applyFont="1" applyFill="1" applyBorder="1" applyAlignment="1">
      <alignment horizontal="center" vertical="center" textRotation="45"/>
    </xf>
    <xf numFmtId="0" fontId="129" fillId="26" borderId="219" xfId="18" applyFont="1" applyFill="1" applyBorder="1" applyAlignment="1">
      <alignment horizontal="center" vertical="center" textRotation="45"/>
    </xf>
    <xf numFmtId="0" fontId="129" fillId="53" borderId="219" xfId="18" applyFont="1" applyFill="1" applyBorder="1" applyAlignment="1">
      <alignment horizontal="center" vertical="center" textRotation="45"/>
    </xf>
    <xf numFmtId="0" fontId="129" fillId="54" borderId="219" xfId="18" applyFont="1" applyFill="1" applyBorder="1" applyAlignment="1">
      <alignment horizontal="center" vertical="center" textRotation="45"/>
    </xf>
    <xf numFmtId="0" fontId="129" fillId="52" borderId="236" xfId="18" applyFont="1" applyFill="1" applyBorder="1" applyAlignment="1">
      <alignment horizontal="center" vertical="center" textRotation="45" wrapText="1"/>
    </xf>
    <xf numFmtId="0" fontId="129" fillId="51" borderId="237" xfId="18" applyFont="1" applyFill="1" applyBorder="1" applyAlignment="1">
      <alignment horizontal="center" vertical="center" textRotation="45"/>
    </xf>
    <xf numFmtId="0" fontId="129" fillId="26" borderId="202" xfId="18" applyFont="1" applyFill="1" applyBorder="1" applyAlignment="1">
      <alignment horizontal="center" vertical="center" textRotation="45"/>
    </xf>
    <xf numFmtId="0" fontId="129" fillId="53" borderId="202" xfId="18" applyFont="1" applyFill="1" applyBorder="1" applyAlignment="1">
      <alignment horizontal="center" vertical="center" textRotation="45"/>
    </xf>
    <xf numFmtId="0" fontId="129" fillId="54" borderId="202" xfId="18" applyFont="1" applyFill="1" applyBorder="1" applyAlignment="1">
      <alignment horizontal="center" vertical="center" textRotation="45"/>
    </xf>
    <xf numFmtId="0" fontId="129" fillId="52" borderId="238" xfId="18" applyFont="1" applyFill="1" applyBorder="1" applyAlignment="1">
      <alignment horizontal="center" vertical="center" textRotation="45" wrapText="1"/>
    </xf>
    <xf numFmtId="0" fontId="129" fillId="52" borderId="238" xfId="18" applyFont="1" applyFill="1" applyBorder="1" applyAlignment="1">
      <alignment horizontal="left" vertical="center" textRotation="45" wrapText="1"/>
    </xf>
    <xf numFmtId="0" fontId="121" fillId="51" borderId="239" xfId="0" applyFont="1" applyFill="1" applyBorder="1" applyAlignment="1">
      <alignment vertical="center" textRotation="45"/>
    </xf>
    <xf numFmtId="0" fontId="92" fillId="0" borderId="162" xfId="0" applyFont="1" applyBorder="1" applyAlignment="1">
      <alignment vertical="center"/>
    </xf>
    <xf numFmtId="0" fontId="92" fillId="0" borderId="162" xfId="0" applyFont="1" applyBorder="1" applyAlignment="1">
      <alignment vertical="center" textRotation="45"/>
    </xf>
    <xf numFmtId="0" fontId="128" fillId="52" borderId="196" xfId="18" applyFont="1" applyFill="1" applyBorder="1" applyAlignment="1">
      <alignment horizontal="center" vertical="center" wrapText="1"/>
    </xf>
    <xf numFmtId="167" fontId="122" fillId="55" borderId="237" xfId="29" applyNumberFormat="1" applyFont="1" applyFill="1" applyBorder="1" applyAlignment="1">
      <alignment vertical="center"/>
    </xf>
    <xf numFmtId="167" fontId="122" fillId="26" borderId="202" xfId="29" applyNumberFormat="1" applyFont="1" applyFill="1" applyBorder="1" applyAlignment="1">
      <alignment horizontal="left" vertical="center"/>
    </xf>
    <xf numFmtId="167" fontId="122" fillId="53" borderId="202" xfId="29" applyNumberFormat="1" applyFont="1" applyFill="1" applyBorder="1" applyAlignment="1">
      <alignment vertical="center"/>
    </xf>
    <xf numFmtId="167" fontId="122" fillId="54" borderId="202" xfId="29" applyNumberFormat="1" applyFont="1" applyFill="1" applyBorder="1" applyAlignment="1">
      <alignment vertical="center"/>
    </xf>
    <xf numFmtId="167" fontId="128" fillId="52" borderId="238" xfId="29" applyNumberFormat="1" applyFont="1" applyFill="1" applyBorder="1" applyAlignment="1" applyProtection="1">
      <alignment vertical="center"/>
    </xf>
    <xf numFmtId="167" fontId="122" fillId="26" borderId="202" xfId="29" applyNumberFormat="1" applyFont="1" applyFill="1" applyBorder="1" applyAlignment="1">
      <alignment vertical="center"/>
    </xf>
    <xf numFmtId="167" fontId="122" fillId="53" borderId="202" xfId="29" applyNumberFormat="1" applyFont="1" applyFill="1" applyBorder="1" applyAlignment="1" applyProtection="1">
      <alignment vertical="center"/>
    </xf>
    <xf numFmtId="167" fontId="122" fillId="54" borderId="202" xfId="29" applyNumberFormat="1" applyFont="1" applyFill="1" applyBorder="1" applyAlignment="1" applyProtection="1">
      <alignment vertical="center"/>
    </xf>
    <xf numFmtId="167" fontId="128" fillId="52" borderId="238" xfId="29" applyNumberFormat="1" applyFont="1" applyFill="1" applyBorder="1" applyAlignment="1">
      <alignment vertical="center"/>
    </xf>
    <xf numFmtId="167" fontId="122" fillId="55" borderId="194" xfId="29" applyNumberFormat="1" applyFont="1" applyFill="1" applyBorder="1" applyAlignment="1">
      <alignment vertical="center"/>
    </xf>
    <xf numFmtId="167" fontId="122" fillId="26" borderId="215" xfId="29" applyNumberFormat="1" applyFont="1" applyFill="1" applyBorder="1" applyAlignment="1" applyProtection="1">
      <alignment vertical="center"/>
    </xf>
    <xf numFmtId="167" fontId="128" fillId="52" borderId="167" xfId="29" applyNumberFormat="1" applyFont="1" applyFill="1" applyBorder="1" applyAlignment="1">
      <alignment vertical="center"/>
    </xf>
    <xf numFmtId="0" fontId="127" fillId="0" borderId="1" xfId="0" applyFont="1" applyBorder="1" applyAlignment="1">
      <alignment vertical="center"/>
    </xf>
    <xf numFmtId="0" fontId="126" fillId="52" borderId="196" xfId="18" applyFont="1" applyFill="1" applyBorder="1" applyAlignment="1">
      <alignment horizontal="center" vertical="center" wrapText="1"/>
    </xf>
    <xf numFmtId="167" fontId="127" fillId="55" borderId="237" xfId="29" applyNumberFormat="1" applyFont="1" applyFill="1" applyBorder="1" applyAlignment="1">
      <alignment vertical="center"/>
    </xf>
    <xf numFmtId="167" fontId="127" fillId="26" borderId="202" xfId="29" applyNumberFormat="1" applyFont="1" applyFill="1" applyBorder="1" applyAlignment="1">
      <alignment horizontal="left" vertical="center"/>
    </xf>
    <xf numFmtId="167" fontId="127" fillId="53" borderId="202" xfId="29" applyNumberFormat="1" applyFont="1" applyFill="1" applyBorder="1" applyAlignment="1">
      <alignment vertical="center"/>
    </xf>
    <xf numFmtId="167" fontId="127" fillId="54" borderId="202" xfId="29" applyNumberFormat="1" applyFont="1" applyFill="1" applyBorder="1" applyAlignment="1">
      <alignment vertical="center"/>
    </xf>
    <xf numFmtId="167" fontId="126" fillId="52" borderId="238" xfId="29" applyNumberFormat="1" applyFont="1" applyFill="1" applyBorder="1" applyAlignment="1" applyProtection="1">
      <alignment vertical="center"/>
    </xf>
    <xf numFmtId="167" fontId="127" fillId="26" borderId="202" xfId="29" applyNumberFormat="1" applyFont="1" applyFill="1" applyBorder="1" applyAlignment="1">
      <alignment vertical="center"/>
    </xf>
    <xf numFmtId="167" fontId="127" fillId="53" borderId="202" xfId="29" applyNumberFormat="1" applyFont="1" applyFill="1" applyBorder="1" applyAlignment="1" applyProtection="1">
      <alignment vertical="center"/>
    </xf>
    <xf numFmtId="167" fontId="127" fillId="54" borderId="202" xfId="29" applyNumberFormat="1" applyFont="1" applyFill="1" applyBorder="1" applyAlignment="1" applyProtection="1">
      <alignment vertical="center"/>
    </xf>
    <xf numFmtId="167" fontId="126" fillId="52" borderId="238" xfId="29" applyNumberFormat="1" applyFont="1" applyFill="1" applyBorder="1" applyAlignment="1">
      <alignment vertical="center"/>
    </xf>
    <xf numFmtId="167" fontId="127" fillId="55" borderId="194" xfId="29" applyNumberFormat="1" applyFont="1" applyFill="1" applyBorder="1" applyAlignment="1">
      <alignment vertical="center"/>
    </xf>
    <xf numFmtId="167" fontId="127" fillId="26" borderId="215" xfId="29" applyNumberFormat="1" applyFont="1" applyFill="1" applyBorder="1" applyAlignment="1" applyProtection="1">
      <alignment vertical="center"/>
    </xf>
    <xf numFmtId="0" fontId="127" fillId="0" borderId="162" xfId="0" applyFont="1" applyBorder="1" applyAlignment="1">
      <alignment vertical="center"/>
    </xf>
    <xf numFmtId="0" fontId="126" fillId="52" borderId="172" xfId="18" applyFont="1" applyFill="1" applyBorder="1" applyAlignment="1">
      <alignment horizontal="center" vertical="center" wrapText="1"/>
    </xf>
    <xf numFmtId="167" fontId="126" fillId="52" borderId="167" xfId="29" applyNumberFormat="1" applyFont="1" applyFill="1" applyBorder="1" applyAlignment="1" applyProtection="1">
      <alignment vertical="center"/>
    </xf>
    <xf numFmtId="167" fontId="127" fillId="26" borderId="173" xfId="29" applyNumberFormat="1" applyFont="1" applyFill="1" applyBorder="1" applyAlignment="1" applyProtection="1">
      <alignment vertical="center"/>
    </xf>
    <xf numFmtId="0" fontId="0" fillId="0" borderId="169" xfId="0" applyBorder="1"/>
    <xf numFmtId="0" fontId="83" fillId="0" borderId="162" xfId="0" applyFont="1" applyBorder="1"/>
    <xf numFmtId="0" fontId="163" fillId="57" borderId="224" xfId="18" applyFont="1" applyFill="1" applyBorder="1" applyAlignment="1">
      <alignment horizontal="center" textRotation="45"/>
    </xf>
    <xf numFmtId="0" fontId="163" fillId="26" borderId="240" xfId="18" applyFont="1" applyFill="1" applyBorder="1" applyAlignment="1">
      <alignment horizontal="center" textRotation="45" wrapText="1"/>
    </xf>
    <xf numFmtId="0" fontId="163" fillId="53" borderId="241" xfId="18" applyFont="1" applyFill="1" applyBorder="1" applyAlignment="1">
      <alignment horizontal="center" textRotation="45"/>
    </xf>
    <xf numFmtId="0" fontId="163" fillId="54" borderId="241" xfId="18" applyFont="1" applyFill="1" applyBorder="1" applyAlignment="1">
      <alignment horizontal="center" textRotation="45"/>
    </xf>
    <xf numFmtId="0" fontId="163" fillId="56" borderId="241" xfId="18" applyFont="1" applyFill="1" applyBorder="1" applyAlignment="1">
      <alignment horizontal="center" textRotation="45" wrapText="1"/>
    </xf>
    <xf numFmtId="0" fontId="163" fillId="58" borderId="242" xfId="18" applyFont="1" applyFill="1" applyBorder="1" applyAlignment="1">
      <alignment horizontal="center" textRotation="45" wrapText="1"/>
    </xf>
    <xf numFmtId="0" fontId="0" fillId="59" borderId="162" xfId="0" applyFill="1" applyBorder="1"/>
    <xf numFmtId="0" fontId="0" fillId="0" borderId="0" xfId="0" applyAlignment="1">
      <alignment horizontal="center" vertical="center"/>
    </xf>
    <xf numFmtId="0" fontId="2" fillId="0" borderId="197" xfId="0" applyFont="1" applyBorder="1" applyAlignment="1">
      <alignment vertical="center"/>
    </xf>
    <xf numFmtId="0" fontId="2" fillId="0" borderId="162" xfId="0" applyFont="1" applyBorder="1" applyAlignment="1">
      <alignment vertical="center"/>
    </xf>
    <xf numFmtId="0" fontId="188" fillId="0" borderId="0" xfId="0" applyFont="1"/>
    <xf numFmtId="0" fontId="189" fillId="0" borderId="0" xfId="0" applyFont="1"/>
    <xf numFmtId="0" fontId="190" fillId="0" borderId="0" xfId="0" applyFont="1"/>
    <xf numFmtId="0" fontId="191" fillId="0" borderId="0" xfId="0" applyFont="1"/>
    <xf numFmtId="0" fontId="192" fillId="0" borderId="0" xfId="0" applyFont="1"/>
    <xf numFmtId="0" fontId="192" fillId="0" borderId="0" xfId="0" applyFont="1" applyAlignment="1">
      <alignment horizontal="center"/>
    </xf>
    <xf numFmtId="0" fontId="193" fillId="0" borderId="0" xfId="0" applyFont="1"/>
    <xf numFmtId="0" fontId="194" fillId="0" borderId="0" xfId="0" applyFont="1"/>
    <xf numFmtId="0" fontId="194" fillId="0" borderId="0" xfId="0" applyFont="1" applyAlignment="1">
      <alignment horizontal="center"/>
    </xf>
    <xf numFmtId="0" fontId="193" fillId="0" borderId="0" xfId="0" applyFont="1" applyAlignment="1">
      <alignment horizontal="center"/>
    </xf>
    <xf numFmtId="0" fontId="195" fillId="0" borderId="0" xfId="0" applyFont="1"/>
    <xf numFmtId="0" fontId="195" fillId="0" borderId="0" xfId="0" applyFont="1" applyAlignment="1">
      <alignment horizontal="center"/>
    </xf>
    <xf numFmtId="0" fontId="196" fillId="0" borderId="0" xfId="0" applyFont="1"/>
    <xf numFmtId="0" fontId="196" fillId="0" borderId="0" xfId="0" applyFont="1" applyAlignment="1">
      <alignment horizontal="center"/>
    </xf>
    <xf numFmtId="167" fontId="17" fillId="0" borderId="166" xfId="16" applyNumberFormat="1" applyFont="1" applyFill="1" applyBorder="1" applyAlignment="1" applyProtection="1">
      <alignment vertical="center" wrapText="1"/>
      <protection locked="0"/>
    </xf>
    <xf numFmtId="0" fontId="12" fillId="24" borderId="0" xfId="2" applyFont="1" applyFill="1" applyAlignment="1" applyProtection="1">
      <alignment vertical="center"/>
      <protection locked="0"/>
    </xf>
    <xf numFmtId="43" fontId="12" fillId="24" borderId="0" xfId="3" applyFont="1" applyFill="1" applyBorder="1" applyAlignment="1" applyProtection="1">
      <alignment vertical="center"/>
      <protection locked="0"/>
    </xf>
    <xf numFmtId="0" fontId="12" fillId="24" borderId="0" xfId="0" applyFont="1" applyFill="1" applyAlignment="1" applyProtection="1">
      <alignment vertical="center"/>
      <protection locked="0"/>
    </xf>
    <xf numFmtId="0" fontId="134" fillId="24" borderId="20" xfId="0" applyFont="1" applyFill="1" applyBorder="1" applyAlignment="1" applyProtection="1">
      <alignment horizontal="center"/>
      <protection locked="0"/>
    </xf>
    <xf numFmtId="43" fontId="9" fillId="24" borderId="0" xfId="3" applyFont="1" applyFill="1" applyBorder="1" applyAlignment="1" applyProtection="1">
      <alignment vertical="center"/>
      <protection locked="0"/>
    </xf>
    <xf numFmtId="0" fontId="9" fillId="24" borderId="0" xfId="0" applyFont="1" applyFill="1" applyAlignment="1" applyProtection="1">
      <alignment horizontal="center" vertical="center"/>
      <protection locked="0"/>
    </xf>
    <xf numFmtId="167" fontId="126" fillId="27" borderId="89" xfId="30" applyNumberFormat="1" applyFont="1" applyFill="1" applyBorder="1" applyAlignment="1">
      <alignment horizontal="center" vertical="center"/>
    </xf>
    <xf numFmtId="167" fontId="126" fillId="27" borderId="33" xfId="30" applyNumberFormat="1" applyFont="1" applyFill="1" applyBorder="1" applyAlignment="1">
      <alignment horizontal="center" vertical="center"/>
    </xf>
    <xf numFmtId="167" fontId="126" fillId="27" borderId="66" xfId="30" applyNumberFormat="1" applyFont="1" applyFill="1" applyBorder="1" applyAlignment="1">
      <alignment horizontal="center" vertical="center"/>
    </xf>
    <xf numFmtId="167" fontId="126" fillId="46" borderId="89" xfId="30" applyNumberFormat="1" applyFont="1" applyFill="1" applyBorder="1" applyAlignment="1">
      <alignment horizontal="center" vertical="center"/>
    </xf>
    <xf numFmtId="167" fontId="126" fillId="46" borderId="33" xfId="30" applyNumberFormat="1" applyFont="1" applyFill="1" applyBorder="1" applyAlignment="1">
      <alignment horizontal="center" vertical="center"/>
    </xf>
    <xf numFmtId="167" fontId="126" fillId="46" borderId="66" xfId="30" applyNumberFormat="1" applyFont="1" applyFill="1" applyBorder="1" applyAlignment="1">
      <alignment horizontal="center" vertical="center"/>
    </xf>
    <xf numFmtId="167" fontId="126" fillId="51" borderId="89" xfId="30" applyNumberFormat="1" applyFont="1" applyFill="1" applyBorder="1" applyAlignment="1">
      <alignment horizontal="center" vertical="center"/>
    </xf>
    <xf numFmtId="167" fontId="126" fillId="51" borderId="33" xfId="30" applyNumberFormat="1" applyFont="1" applyFill="1" applyBorder="1" applyAlignment="1">
      <alignment horizontal="center" vertical="center"/>
    </xf>
    <xf numFmtId="167" fontId="126" fillId="51" borderId="66" xfId="30" applyNumberFormat="1" applyFont="1" applyFill="1" applyBorder="1" applyAlignment="1">
      <alignment horizontal="center" vertical="center"/>
    </xf>
    <xf numFmtId="43" fontId="9" fillId="6" borderId="0" xfId="15" applyFont="1" applyFill="1" applyBorder="1" applyAlignment="1" applyProtection="1">
      <alignment horizontal="center" vertical="center" wrapText="1"/>
      <protection locked="0"/>
    </xf>
    <xf numFmtId="43" fontId="9" fillId="6" borderId="0" xfId="15" applyFont="1" applyFill="1" applyBorder="1" applyAlignment="1" applyProtection="1">
      <alignment vertical="center" wrapText="1"/>
      <protection locked="0"/>
    </xf>
    <xf numFmtId="43" fontId="9" fillId="6" borderId="0" xfId="16" applyFont="1" applyFill="1" applyBorder="1" applyAlignment="1" applyProtection="1">
      <alignment vertical="center" wrapText="1"/>
      <protection locked="0"/>
    </xf>
    <xf numFmtId="43" fontId="9" fillId="6" borderId="162" xfId="16" applyFont="1" applyFill="1" applyBorder="1" applyAlignment="1" applyProtection="1">
      <alignment vertical="center" wrapText="1"/>
      <protection locked="0"/>
    </xf>
    <xf numFmtId="0" fontId="47" fillId="24" borderId="0" xfId="0" applyFont="1" applyFill="1" applyAlignment="1" applyProtection="1">
      <alignment vertical="center" wrapText="1"/>
      <protection locked="0"/>
    </xf>
    <xf numFmtId="0" fontId="21" fillId="24" borderId="0" xfId="0" applyFont="1" applyFill="1" applyAlignment="1" applyProtection="1">
      <alignment vertical="center" wrapText="1"/>
      <protection locked="0"/>
    </xf>
    <xf numFmtId="43" fontId="4" fillId="6" borderId="0" xfId="3" applyFont="1" applyFill="1" applyBorder="1" applyAlignment="1" applyProtection="1">
      <alignment horizontal="center" vertical="center" wrapText="1"/>
      <protection locked="0"/>
    </xf>
    <xf numFmtId="43" fontId="4" fillId="6" borderId="0" xfId="3" applyFont="1" applyFill="1" applyBorder="1" applyAlignment="1" applyProtection="1">
      <alignment vertical="center"/>
      <protection locked="0"/>
    </xf>
    <xf numFmtId="43" fontId="4" fillId="6" borderId="162" xfId="3" applyFont="1" applyFill="1" applyBorder="1" applyAlignment="1" applyProtection="1">
      <alignment vertical="center"/>
      <protection locked="0"/>
    </xf>
    <xf numFmtId="43" fontId="4" fillId="24" borderId="0" xfId="3" applyFont="1" applyFill="1" applyBorder="1" applyAlignment="1" applyProtection="1">
      <alignment vertical="center"/>
      <protection locked="0"/>
    </xf>
    <xf numFmtId="43" fontId="21" fillId="24" borderId="171" xfId="3" applyFont="1" applyFill="1" applyBorder="1" applyAlignment="1" applyProtection="1">
      <alignment vertical="center" wrapText="1"/>
      <protection locked="0"/>
    </xf>
    <xf numFmtId="167" fontId="4" fillId="24" borderId="9" xfId="16" applyNumberFormat="1" applyFont="1" applyFill="1" applyBorder="1" applyAlignment="1" applyProtection="1">
      <alignment horizontal="center" vertical="center"/>
      <protection locked="0"/>
    </xf>
    <xf numFmtId="43" fontId="4" fillId="24" borderId="0" xfId="3" applyFont="1" applyFill="1" applyBorder="1" applyAlignment="1" applyProtection="1">
      <alignment vertical="center" wrapText="1"/>
      <protection locked="0"/>
    </xf>
    <xf numFmtId="43" fontId="4" fillId="24" borderId="0" xfId="16" applyFont="1" applyFill="1" applyBorder="1" applyAlignment="1" applyProtection="1">
      <alignment horizontal="left" vertical="center"/>
      <protection locked="0"/>
    </xf>
    <xf numFmtId="43" fontId="4" fillId="24" borderId="0" xfId="16" applyFont="1" applyFill="1" applyBorder="1" applyAlignment="1" applyProtection="1">
      <alignment horizontal="center" vertical="center"/>
      <protection locked="0"/>
    </xf>
    <xf numFmtId="167" fontId="17" fillId="24" borderId="9" xfId="16" applyNumberFormat="1" applyFont="1" applyFill="1" applyBorder="1" applyAlignment="1" applyProtection="1">
      <alignment horizontal="center" vertical="center"/>
      <protection locked="0"/>
    </xf>
    <xf numFmtId="43" fontId="17" fillId="24" borderId="0" xfId="3" applyFont="1" applyFill="1" applyBorder="1" applyAlignment="1" applyProtection="1">
      <alignment vertical="center"/>
      <protection locked="0"/>
    </xf>
    <xf numFmtId="43" fontId="21" fillId="24" borderId="0" xfId="3" applyFont="1" applyFill="1" applyBorder="1" applyAlignment="1" applyProtection="1">
      <alignment vertical="center" wrapText="1"/>
      <protection locked="0"/>
    </xf>
    <xf numFmtId="167" fontId="17" fillId="24" borderId="9" xfId="15" applyNumberFormat="1" applyFont="1" applyFill="1" applyBorder="1" applyAlignment="1" applyProtection="1">
      <alignment horizontal="center" vertical="center" wrapText="1"/>
      <protection locked="0"/>
    </xf>
    <xf numFmtId="167" fontId="17" fillId="24" borderId="46" xfId="16" applyNumberFormat="1" applyFont="1" applyFill="1" applyBorder="1" applyAlignment="1" applyProtection="1">
      <alignment vertical="center" wrapText="1"/>
      <protection locked="0"/>
    </xf>
    <xf numFmtId="167" fontId="17" fillId="24" borderId="45" xfId="16" applyNumberFormat="1" applyFont="1" applyFill="1" applyBorder="1" applyAlignment="1" applyProtection="1">
      <alignment vertical="center" wrapText="1"/>
      <protection locked="0"/>
    </xf>
    <xf numFmtId="167" fontId="17" fillId="24" borderId="47" xfId="0" applyNumberFormat="1" applyFont="1" applyFill="1" applyBorder="1" applyAlignment="1" applyProtection="1">
      <alignment vertical="center" wrapText="1"/>
      <protection locked="0"/>
    </xf>
    <xf numFmtId="0" fontId="17" fillId="24" borderId="0" xfId="0" applyFont="1" applyFill="1" applyAlignment="1" applyProtection="1">
      <alignment vertical="center" wrapText="1"/>
      <protection locked="0"/>
    </xf>
    <xf numFmtId="43" fontId="17" fillId="24" borderId="0" xfId="15" applyFont="1" applyFill="1" applyBorder="1" applyAlignment="1" applyProtection="1">
      <alignment vertical="center" wrapText="1"/>
      <protection locked="0"/>
    </xf>
    <xf numFmtId="167" fontId="17" fillId="24" borderId="166" xfId="15" applyNumberFormat="1" applyFont="1" applyFill="1" applyBorder="1" applyAlignment="1" applyProtection="1">
      <alignment vertical="center" wrapText="1"/>
      <protection locked="0"/>
    </xf>
    <xf numFmtId="167" fontId="17" fillId="24" borderId="0" xfId="15" applyNumberFormat="1" applyFont="1" applyFill="1" applyBorder="1" applyAlignment="1" applyProtection="1">
      <alignment vertical="center" wrapText="1"/>
      <protection locked="0"/>
    </xf>
    <xf numFmtId="43" fontId="4" fillId="24" borderId="171" xfId="3" applyFont="1" applyFill="1" applyBorder="1" applyAlignment="1" applyProtection="1">
      <alignment vertical="center" wrapText="1"/>
      <protection locked="0"/>
    </xf>
    <xf numFmtId="167" fontId="17" fillId="24" borderId="165" xfId="16" applyNumberFormat="1" applyFont="1" applyFill="1" applyBorder="1" applyAlignment="1" applyProtection="1">
      <alignment vertical="center" wrapText="1"/>
      <protection locked="0"/>
    </xf>
    <xf numFmtId="43" fontId="4" fillId="24" borderId="0" xfId="16" applyFont="1" applyFill="1" applyBorder="1" applyAlignment="1" applyProtection="1">
      <alignment vertical="center" wrapText="1"/>
      <protection locked="0"/>
    </xf>
    <xf numFmtId="0" fontId="129" fillId="0" borderId="32" xfId="0" applyFont="1" applyBorder="1"/>
    <xf numFmtId="0" fontId="129" fillId="0" borderId="35" xfId="0" applyFont="1" applyBorder="1"/>
    <xf numFmtId="0" fontId="129" fillId="0" borderId="60" xfId="0" applyFont="1" applyBorder="1"/>
    <xf numFmtId="0" fontId="129" fillId="0" borderId="166" xfId="0" applyFont="1" applyBorder="1" applyAlignment="1" applyProtection="1">
      <alignment horizontal="center" vertical="center"/>
      <protection locked="0"/>
    </xf>
    <xf numFmtId="0" fontId="141" fillId="24" borderId="172" xfId="2" applyFont="1" applyFill="1" applyBorder="1" applyAlignment="1" applyProtection="1">
      <alignment horizontal="left" vertical="center" wrapText="1"/>
      <protection locked="0"/>
    </xf>
    <xf numFmtId="0" fontId="94" fillId="24" borderId="0" xfId="2" applyFont="1" applyFill="1" applyAlignment="1" applyProtection="1">
      <alignment horizontal="left" vertical="center" wrapText="1"/>
      <protection locked="0"/>
    </xf>
    <xf numFmtId="43" fontId="94" fillId="24" borderId="0" xfId="4" applyFont="1" applyFill="1" applyBorder="1" applyAlignment="1" applyProtection="1">
      <alignment horizontal="center" vertical="center"/>
      <protection locked="0"/>
    </xf>
    <xf numFmtId="0" fontId="134" fillId="0" borderId="166" xfId="0" applyFont="1" applyBorder="1" applyAlignment="1" applyProtection="1">
      <alignment horizontal="center" vertical="center"/>
      <protection locked="0"/>
    </xf>
    <xf numFmtId="0" fontId="17" fillId="56" borderId="0" xfId="2" applyFont="1" applyFill="1" applyProtection="1">
      <protection locked="0"/>
    </xf>
    <xf numFmtId="0" fontId="4" fillId="71" borderId="0" xfId="2" applyFont="1" applyFill="1" applyAlignment="1" applyProtection="1">
      <alignment horizontal="left"/>
      <protection locked="0"/>
    </xf>
    <xf numFmtId="0" fontId="6" fillId="71" borderId="0" xfId="2" applyFont="1" applyFill="1" applyAlignment="1" applyProtection="1">
      <alignment horizontal="left"/>
      <protection locked="0"/>
    </xf>
    <xf numFmtId="0" fontId="6" fillId="71" borderId="162" xfId="2" applyFont="1" applyFill="1" applyBorder="1" applyAlignment="1" applyProtection="1">
      <alignment horizontal="left"/>
      <protection locked="0"/>
    </xf>
    <xf numFmtId="0" fontId="6" fillId="71" borderId="0" xfId="2" applyFont="1" applyFill="1" applyAlignment="1" applyProtection="1">
      <alignment vertical="center"/>
      <protection locked="0"/>
    </xf>
    <xf numFmtId="0" fontId="6" fillId="71" borderId="162" xfId="2" applyFont="1" applyFill="1" applyBorder="1" applyAlignment="1" applyProtection="1">
      <alignment vertical="center"/>
      <protection locked="0"/>
    </xf>
    <xf numFmtId="167" fontId="136" fillId="71" borderId="48" xfId="3" applyNumberFormat="1" applyFont="1" applyFill="1" applyBorder="1" applyAlignment="1" applyProtection="1">
      <alignment horizontal="right" vertical="center" wrapText="1"/>
      <protection locked="0"/>
    </xf>
    <xf numFmtId="167" fontId="136" fillId="71" borderId="174" xfId="3" applyNumberFormat="1" applyFont="1" applyFill="1" applyBorder="1" applyAlignment="1" applyProtection="1">
      <alignment horizontal="right" vertical="center" wrapText="1"/>
      <protection locked="0"/>
    </xf>
    <xf numFmtId="167" fontId="12" fillId="71" borderId="164" xfId="2" applyNumberFormat="1" applyFont="1" applyFill="1" applyBorder="1" applyAlignment="1" applyProtection="1">
      <alignment horizontal="center" vertical="center"/>
      <protection locked="0"/>
    </xf>
    <xf numFmtId="43" fontId="17" fillId="71" borderId="0" xfId="3" applyFont="1" applyFill="1" applyProtection="1">
      <protection locked="0"/>
    </xf>
    <xf numFmtId="0" fontId="17" fillId="71" borderId="0" xfId="2" applyFont="1" applyFill="1" applyProtection="1">
      <protection locked="0"/>
    </xf>
    <xf numFmtId="167" fontId="135" fillId="71" borderId="0" xfId="2" applyNumberFormat="1" applyFont="1" applyFill="1" applyAlignment="1" applyProtection="1">
      <alignment horizontal="right" vertical="center"/>
      <protection locked="0"/>
    </xf>
    <xf numFmtId="0" fontId="135" fillId="71" borderId="0" xfId="2" applyFont="1" applyFill="1" applyAlignment="1" applyProtection="1">
      <alignment horizontal="right" vertical="center"/>
      <protection locked="0"/>
    </xf>
    <xf numFmtId="0" fontId="12" fillId="71" borderId="0" xfId="2" applyFont="1" applyFill="1" applyProtection="1">
      <protection locked="0"/>
    </xf>
    <xf numFmtId="0" fontId="12" fillId="71" borderId="17" xfId="2" applyFont="1" applyFill="1" applyBorder="1" applyProtection="1">
      <protection locked="0"/>
    </xf>
    <xf numFmtId="0" fontId="6" fillId="71" borderId="2" xfId="2" applyFont="1" applyFill="1" applyBorder="1" applyAlignment="1" applyProtection="1">
      <alignment vertical="center"/>
      <protection locked="0"/>
    </xf>
    <xf numFmtId="0" fontId="4" fillId="71" borderId="32" xfId="2" applyFont="1" applyFill="1" applyBorder="1" applyAlignment="1" applyProtection="1">
      <alignment horizontal="center"/>
      <protection locked="0"/>
    </xf>
    <xf numFmtId="0" fontId="3" fillId="71" borderId="0" xfId="2" applyFill="1" applyProtection="1">
      <protection locked="0"/>
    </xf>
    <xf numFmtId="0" fontId="93" fillId="71" borderId="0" xfId="2" applyFont="1" applyFill="1" applyProtection="1">
      <protection locked="0"/>
    </xf>
    <xf numFmtId="167" fontId="135" fillId="71" borderId="162" xfId="2" applyNumberFormat="1" applyFont="1" applyFill="1" applyBorder="1" applyAlignment="1" applyProtection="1">
      <alignment horizontal="right" vertical="center"/>
      <protection locked="0"/>
    </xf>
    <xf numFmtId="0" fontId="127" fillId="71" borderId="35" xfId="0" applyFont="1" applyFill="1" applyBorder="1" applyAlignment="1" applyProtection="1">
      <alignment horizontal="center" vertical="center"/>
      <protection locked="0"/>
    </xf>
    <xf numFmtId="0" fontId="17" fillId="71" borderId="0" xfId="2" applyFont="1" applyFill="1" applyAlignment="1" applyProtection="1">
      <alignment vertical="center"/>
      <protection locked="0"/>
    </xf>
    <xf numFmtId="0" fontId="6" fillId="71" borderId="0" xfId="2" applyFont="1" applyFill="1" applyAlignment="1" applyProtection="1">
      <alignment horizontal="left" vertical="center"/>
      <protection locked="0"/>
    </xf>
    <xf numFmtId="0" fontId="129" fillId="71" borderId="60" xfId="0" applyFont="1" applyFill="1" applyBorder="1" applyAlignment="1">
      <alignment horizontal="center" vertical="center"/>
    </xf>
    <xf numFmtId="167" fontId="135" fillId="71" borderId="0" xfId="3" applyNumberFormat="1" applyFont="1" applyFill="1" applyBorder="1" applyAlignment="1" applyProtection="1">
      <alignment horizontal="right" vertical="center"/>
      <protection locked="0"/>
    </xf>
    <xf numFmtId="0" fontId="12" fillId="71" borderId="0" xfId="2" applyFont="1" applyFill="1" applyAlignment="1" applyProtection="1">
      <alignment vertical="center"/>
      <protection locked="0"/>
    </xf>
    <xf numFmtId="167" fontId="141" fillId="71" borderId="166" xfId="3" applyNumberFormat="1" applyFont="1" applyFill="1" applyBorder="1" applyAlignment="1" applyProtection="1">
      <alignment horizontal="right" vertical="center"/>
      <protection locked="0"/>
    </xf>
    <xf numFmtId="167" fontId="12" fillId="71" borderId="52" xfId="3" applyNumberFormat="1" applyFont="1" applyFill="1" applyBorder="1" applyAlignment="1" applyProtection="1">
      <alignment vertical="center" wrapText="1"/>
      <protection locked="0"/>
    </xf>
    <xf numFmtId="167" fontId="102" fillId="71" borderId="53" xfId="3" applyNumberFormat="1" applyFont="1" applyFill="1" applyBorder="1" applyAlignment="1" applyProtection="1">
      <alignment vertical="center"/>
      <protection locked="0"/>
    </xf>
    <xf numFmtId="167" fontId="17" fillId="71" borderId="0" xfId="3" applyNumberFormat="1" applyFont="1" applyFill="1" applyBorder="1" applyProtection="1">
      <protection locked="0"/>
    </xf>
    <xf numFmtId="167" fontId="17" fillId="71" borderId="17" xfId="3" applyNumberFormat="1" applyFont="1" applyFill="1" applyBorder="1" applyProtection="1">
      <protection locked="0"/>
    </xf>
    <xf numFmtId="167" fontId="136" fillId="71" borderId="0" xfId="3" applyNumberFormat="1" applyFont="1" applyFill="1" applyBorder="1" applyAlignment="1" applyProtection="1">
      <alignment horizontal="right" vertical="center" wrapText="1"/>
      <protection locked="0"/>
    </xf>
    <xf numFmtId="167" fontId="141" fillId="71" borderId="40" xfId="3" applyNumberFormat="1" applyFont="1" applyFill="1" applyBorder="1" applyAlignment="1" applyProtection="1">
      <alignment horizontal="right" vertical="center"/>
      <protection locked="0"/>
    </xf>
    <xf numFmtId="167" fontId="141" fillId="71" borderId="40" xfId="3" applyNumberFormat="1" applyFont="1" applyFill="1" applyBorder="1" applyAlignment="1" applyProtection="1">
      <alignment vertical="center"/>
      <protection locked="0"/>
    </xf>
    <xf numFmtId="167" fontId="17" fillId="71" borderId="0" xfId="3" applyNumberFormat="1" applyFont="1" applyFill="1" applyBorder="1" applyAlignment="1" applyProtection="1">
      <alignment vertical="center"/>
      <protection locked="0"/>
    </xf>
    <xf numFmtId="0" fontId="13" fillId="72" borderId="0" xfId="2" applyFont="1" applyFill="1" applyAlignment="1" applyProtection="1">
      <alignment vertical="center"/>
      <protection locked="0"/>
    </xf>
    <xf numFmtId="0" fontId="12" fillId="72" borderId="0" xfId="2" applyFont="1" applyFill="1" applyAlignment="1" applyProtection="1">
      <alignment vertical="center"/>
      <protection locked="0"/>
    </xf>
    <xf numFmtId="0" fontId="129" fillId="71" borderId="160" xfId="0" applyFont="1" applyFill="1" applyBorder="1" applyAlignment="1">
      <alignment horizontal="center" vertical="center"/>
    </xf>
    <xf numFmtId="0" fontId="129" fillId="71" borderId="43" xfId="0" applyFont="1" applyFill="1" applyBorder="1" applyAlignment="1" applyProtection="1">
      <alignment horizontal="center" vertical="center"/>
      <protection locked="0"/>
    </xf>
    <xf numFmtId="0" fontId="129" fillId="71" borderId="164" xfId="0" applyFont="1" applyFill="1" applyBorder="1" applyAlignment="1" applyProtection="1">
      <alignment horizontal="center" vertical="center"/>
      <protection locked="0"/>
    </xf>
    <xf numFmtId="0" fontId="129" fillId="71" borderId="160" xfId="0" applyFont="1" applyFill="1" applyBorder="1" applyAlignment="1" applyProtection="1">
      <alignment horizontal="center" vertical="center"/>
      <protection locked="0"/>
    </xf>
    <xf numFmtId="0" fontId="134" fillId="71" borderId="19" xfId="0" applyFont="1" applyFill="1" applyBorder="1" applyAlignment="1" applyProtection="1">
      <alignment vertical="center"/>
      <protection locked="0"/>
    </xf>
    <xf numFmtId="0" fontId="134" fillId="71" borderId="173" xfId="0" applyFont="1" applyFill="1" applyBorder="1" applyAlignment="1" applyProtection="1">
      <alignment vertical="center"/>
      <protection locked="0"/>
    </xf>
    <xf numFmtId="167" fontId="141" fillId="71" borderId="173" xfId="3" applyNumberFormat="1" applyFont="1" applyFill="1" applyBorder="1" applyAlignment="1" applyProtection="1">
      <alignment horizontal="right" vertical="center"/>
      <protection locked="0"/>
    </xf>
    <xf numFmtId="167" fontId="141" fillId="71" borderId="164" xfId="3" applyNumberFormat="1" applyFont="1" applyFill="1" applyBorder="1" applyAlignment="1" applyProtection="1">
      <alignment horizontal="right" vertical="center"/>
      <protection locked="0"/>
    </xf>
    <xf numFmtId="0" fontId="134" fillId="71" borderId="173" xfId="0" applyFont="1" applyFill="1" applyBorder="1" applyAlignment="1" applyProtection="1">
      <alignment horizontal="center" vertical="center"/>
      <protection locked="0"/>
    </xf>
    <xf numFmtId="0" fontId="134" fillId="71" borderId="160" xfId="0" applyFont="1" applyFill="1" applyBorder="1" applyAlignment="1" applyProtection="1">
      <alignment horizontal="center" vertical="center"/>
      <protection locked="0"/>
    </xf>
    <xf numFmtId="0" fontId="4" fillId="56" borderId="0" xfId="2" applyFont="1" applyFill="1" applyProtection="1">
      <protection locked="0"/>
    </xf>
    <xf numFmtId="0" fontId="5" fillId="56" borderId="0" xfId="2" applyFont="1" applyFill="1" applyAlignment="1" applyProtection="1">
      <alignment vertical="center"/>
      <protection locked="0"/>
    </xf>
    <xf numFmtId="0" fontId="17" fillId="56" borderId="0" xfId="2" applyFont="1" applyFill="1" applyAlignment="1" applyProtection="1">
      <alignment vertical="center"/>
      <protection locked="0"/>
    </xf>
    <xf numFmtId="0" fontId="6" fillId="56" borderId="2" xfId="2" applyFont="1" applyFill="1" applyBorder="1" applyAlignment="1" applyProtection="1">
      <alignment vertical="center"/>
      <protection locked="0"/>
    </xf>
    <xf numFmtId="166" fontId="32" fillId="56" borderId="0" xfId="0" applyNumberFormat="1" applyFont="1" applyFill="1"/>
    <xf numFmtId="166" fontId="148" fillId="56" borderId="0" xfId="0" applyNumberFormat="1" applyFont="1" applyFill="1"/>
    <xf numFmtId="166" fontId="9" fillId="56" borderId="88" xfId="0" applyNumberFormat="1" applyFont="1" applyFill="1" applyBorder="1" applyAlignment="1" applyProtection="1">
      <alignment horizontal="right" vertical="center"/>
      <protection locked="0"/>
    </xf>
    <xf numFmtId="166" fontId="9" fillId="56" borderId="73" xfId="0" applyNumberFormat="1" applyFont="1" applyFill="1" applyBorder="1" applyAlignment="1" applyProtection="1">
      <alignment horizontal="right" vertical="center"/>
      <protection locked="0"/>
    </xf>
    <xf numFmtId="166" fontId="9" fillId="56" borderId="94" xfId="0" applyNumberFormat="1" applyFont="1" applyFill="1" applyBorder="1" applyAlignment="1" applyProtection="1">
      <alignment horizontal="right" vertical="center"/>
      <protection locked="0"/>
    </xf>
    <xf numFmtId="166" fontId="9" fillId="56" borderId="129" xfId="0" applyNumberFormat="1" applyFont="1" applyFill="1" applyBorder="1" applyAlignment="1" applyProtection="1">
      <alignment horizontal="right" vertical="center"/>
      <protection locked="0"/>
    </xf>
    <xf numFmtId="0" fontId="32" fillId="56" borderId="0" xfId="0" applyFont="1" applyFill="1"/>
    <xf numFmtId="1" fontId="32" fillId="56" borderId="0" xfId="0" applyNumberFormat="1" applyFont="1" applyFill="1"/>
    <xf numFmtId="0" fontId="12" fillId="56" borderId="17" xfId="0" applyFont="1" applyFill="1" applyBorder="1" applyAlignment="1" applyProtection="1">
      <alignment horizontal="right" vertical="center"/>
      <protection locked="0"/>
    </xf>
    <xf numFmtId="0" fontId="85" fillId="25" borderId="187" xfId="0" applyFont="1" applyFill="1" applyBorder="1" applyAlignment="1">
      <alignment vertical="center"/>
    </xf>
    <xf numFmtId="0" fontId="200" fillId="74" borderId="224" xfId="0" applyFont="1" applyFill="1" applyBorder="1" applyAlignment="1">
      <alignment vertical="center"/>
    </xf>
    <xf numFmtId="0" fontId="200" fillId="74" borderId="224" xfId="0" applyFont="1" applyFill="1" applyBorder="1" applyAlignment="1">
      <alignment horizontal="center" vertical="center"/>
    </xf>
    <xf numFmtId="0" fontId="201" fillId="74" borderId="163" xfId="0" applyFont="1" applyFill="1" applyBorder="1" applyAlignment="1">
      <alignment vertical="center"/>
    </xf>
    <xf numFmtId="0" fontId="126" fillId="74" borderId="200" xfId="0" applyFont="1" applyFill="1" applyBorder="1" applyAlignment="1" applyProtection="1">
      <alignment horizontal="center" vertical="center"/>
      <protection locked="0"/>
    </xf>
    <xf numFmtId="0" fontId="126" fillId="0" borderId="195" xfId="0" applyFont="1" applyBorder="1" applyAlignment="1" applyProtection="1">
      <alignment horizontal="center" vertical="center"/>
      <protection locked="0"/>
    </xf>
    <xf numFmtId="0" fontId="126" fillId="0" borderId="194" xfId="0" applyFont="1" applyBorder="1" applyAlignment="1" applyProtection="1">
      <alignment horizontal="center" vertical="center"/>
      <protection locked="0"/>
    </xf>
    <xf numFmtId="0" fontId="201" fillId="74" borderId="224" xfId="0" applyFont="1" applyFill="1" applyBorder="1" applyAlignment="1">
      <alignment vertical="center"/>
    </xf>
    <xf numFmtId="43" fontId="127" fillId="0" borderId="243" xfId="0" applyNumberFormat="1" applyFont="1" applyBorder="1" applyAlignment="1">
      <alignment vertical="center"/>
    </xf>
    <xf numFmtId="166" fontId="127" fillId="0" borderId="165" xfId="0" applyNumberFormat="1" applyFont="1" applyBorder="1" applyAlignment="1">
      <alignment vertical="center"/>
    </xf>
    <xf numFmtId="166" fontId="127" fillId="0" borderId="173" xfId="0" applyNumberFormat="1" applyFont="1" applyBorder="1" applyAlignment="1">
      <alignment vertical="center"/>
    </xf>
    <xf numFmtId="166" fontId="127" fillId="0" borderId="168" xfId="0" applyNumberFormat="1" applyFont="1" applyBorder="1" applyAlignment="1">
      <alignment vertical="center"/>
    </xf>
    <xf numFmtId="166" fontId="127" fillId="0" borderId="77" xfId="0" applyNumberFormat="1" applyFont="1" applyBorder="1" applyAlignment="1">
      <alignment vertical="center"/>
    </xf>
    <xf numFmtId="166" fontId="127" fillId="74" borderId="243" xfId="0" applyNumberFormat="1" applyFont="1" applyFill="1" applyBorder="1" applyAlignment="1">
      <alignment vertical="center"/>
    </xf>
    <xf numFmtId="43" fontId="200" fillId="74" borderId="216" xfId="0" applyNumberFormat="1" applyFont="1" applyFill="1" applyBorder="1" applyAlignment="1">
      <alignment vertical="center"/>
    </xf>
    <xf numFmtId="166" fontId="200" fillId="74" borderId="200" xfId="0" applyNumberFormat="1" applyFont="1" applyFill="1" applyBorder="1" applyAlignment="1">
      <alignment vertical="center"/>
    </xf>
    <xf numFmtId="166" fontId="200" fillId="74" borderId="195" xfId="0" applyNumberFormat="1" applyFont="1" applyFill="1" applyBorder="1" applyAlignment="1">
      <alignment vertical="center"/>
    </xf>
    <xf numFmtId="166" fontId="200" fillId="74" borderId="194" xfId="0" applyNumberFormat="1" applyFont="1" applyFill="1" applyBorder="1" applyAlignment="1">
      <alignment vertical="center"/>
    </xf>
    <xf numFmtId="166" fontId="128" fillId="74" borderId="216" xfId="0" applyNumberFormat="1" applyFont="1" applyFill="1" applyBorder="1" applyAlignment="1">
      <alignment vertical="center"/>
    </xf>
    <xf numFmtId="43" fontId="202" fillId="0" borderId="0" xfId="3" applyFont="1" applyFill="1" applyAlignment="1" applyProtection="1">
      <alignment horizontal="center" vertical="center"/>
      <protection locked="0"/>
    </xf>
    <xf numFmtId="0" fontId="81" fillId="24" borderId="172" xfId="0" applyFont="1" applyFill="1" applyBorder="1" applyAlignment="1">
      <alignment vertical="center"/>
    </xf>
    <xf numFmtId="167" fontId="81" fillId="24" borderId="77" xfId="29" applyNumberFormat="1" applyFont="1" applyFill="1" applyBorder="1" applyAlignment="1">
      <alignment vertical="center"/>
    </xf>
    <xf numFmtId="167" fontId="89" fillId="24" borderId="77" xfId="29" applyNumberFormat="1" applyFont="1" applyFill="1" applyBorder="1" applyAlignment="1">
      <alignment vertical="center"/>
    </xf>
    <xf numFmtId="167" fontId="81" fillId="24" borderId="162" xfId="29" applyNumberFormat="1" applyFont="1" applyFill="1" applyBorder="1" applyAlignment="1">
      <alignment vertical="center"/>
    </xf>
    <xf numFmtId="0" fontId="81" fillId="26" borderId="172" xfId="0" applyFont="1" applyFill="1" applyBorder="1" applyAlignment="1">
      <alignment vertical="center"/>
    </xf>
    <xf numFmtId="167" fontId="81" fillId="26" borderId="77" xfId="29" applyNumberFormat="1" applyFont="1" applyFill="1" applyBorder="1" applyAlignment="1">
      <alignment vertical="center"/>
    </xf>
    <xf numFmtId="167" fontId="89" fillId="26" borderId="77" xfId="29" applyNumberFormat="1" applyFont="1" applyFill="1" applyBorder="1" applyAlignment="1">
      <alignment vertical="center"/>
    </xf>
    <xf numFmtId="167" fontId="81" fillId="26" borderId="162" xfId="29" applyNumberFormat="1" applyFont="1" applyFill="1" applyBorder="1" applyAlignment="1">
      <alignment vertical="center"/>
    </xf>
    <xf numFmtId="43" fontId="120" fillId="24" borderId="0" xfId="3" applyFont="1" applyFill="1" applyBorder="1" applyAlignment="1">
      <alignment vertical="center"/>
    </xf>
    <xf numFmtId="166" fontId="120" fillId="24" borderId="0" xfId="3" applyNumberFormat="1" applyFont="1" applyFill="1" applyBorder="1" applyAlignment="1">
      <alignment vertical="center"/>
    </xf>
    <xf numFmtId="166" fontId="186" fillId="24" borderId="0" xfId="3" applyNumberFormat="1" applyFont="1" applyFill="1" applyBorder="1" applyAlignment="1">
      <alignment vertical="center"/>
    </xf>
    <xf numFmtId="43" fontId="120" fillId="24" borderId="77" xfId="3" applyFont="1" applyFill="1" applyBorder="1" applyAlignment="1">
      <alignment vertical="center"/>
    </xf>
    <xf numFmtId="166" fontId="120" fillId="24" borderId="77" xfId="3" applyNumberFormat="1" applyFont="1" applyFill="1" applyBorder="1" applyAlignment="1">
      <alignment vertical="center"/>
    </xf>
    <xf numFmtId="166" fontId="186" fillId="24" borderId="77" xfId="3" applyNumberFormat="1" applyFont="1" applyFill="1" applyBorder="1" applyAlignment="1">
      <alignment vertical="center"/>
    </xf>
    <xf numFmtId="43" fontId="120" fillId="0" borderId="181" xfId="3" applyFont="1" applyFill="1" applyBorder="1" applyAlignment="1">
      <alignment vertical="center"/>
    </xf>
    <xf numFmtId="166" fontId="120" fillId="0" borderId="182" xfId="3" applyNumberFormat="1" applyFont="1" applyFill="1" applyBorder="1" applyAlignment="1">
      <alignment vertical="center"/>
    </xf>
    <xf numFmtId="166" fontId="186" fillId="0" borderId="183" xfId="3" applyNumberFormat="1" applyFont="1" applyFill="1" applyBorder="1" applyAlignment="1">
      <alignment vertical="center"/>
    </xf>
    <xf numFmtId="0" fontId="85" fillId="0" borderId="1" xfId="18" applyFont="1" applyBorder="1" applyAlignment="1">
      <alignment horizontal="left" vertical="center"/>
    </xf>
    <xf numFmtId="0" fontId="126" fillId="0" borderId="1" xfId="18" applyFont="1" applyBorder="1" applyAlignment="1">
      <alignment horizontal="left" vertical="center" wrapText="1"/>
    </xf>
    <xf numFmtId="167" fontId="126" fillId="0" borderId="0" xfId="29" applyNumberFormat="1" applyFont="1" applyFill="1" applyBorder="1" applyAlignment="1" applyProtection="1">
      <alignment vertical="center"/>
    </xf>
    <xf numFmtId="167" fontId="126" fillId="0" borderId="162" xfId="29" applyNumberFormat="1" applyFont="1" applyFill="1" applyBorder="1" applyAlignment="1" applyProtection="1">
      <alignment vertical="center"/>
    </xf>
    <xf numFmtId="0" fontId="81" fillId="24" borderId="173" xfId="0" applyFont="1" applyFill="1" applyBorder="1" applyAlignment="1">
      <alignment vertical="center"/>
    </xf>
    <xf numFmtId="167" fontId="81" fillId="24" borderId="164" xfId="29" applyNumberFormat="1" applyFont="1" applyFill="1" applyBorder="1" applyAlignment="1">
      <alignment vertical="center"/>
    </xf>
    <xf numFmtId="0" fontId="9" fillId="42" borderId="15" xfId="0" applyFont="1" applyFill="1" applyBorder="1" applyAlignment="1" applyProtection="1">
      <alignment horizontal="center" wrapText="1"/>
      <protection locked="0"/>
    </xf>
    <xf numFmtId="0" fontId="12" fillId="42" borderId="17" xfId="2" applyFont="1" applyFill="1" applyBorder="1" applyAlignment="1" applyProtection="1">
      <alignment vertical="center"/>
      <protection locked="0"/>
    </xf>
    <xf numFmtId="167" fontId="12" fillId="42" borderId="0" xfId="2" applyNumberFormat="1" applyFont="1" applyFill="1" applyAlignment="1" applyProtection="1">
      <alignment vertical="center"/>
      <protection locked="0"/>
    </xf>
    <xf numFmtId="0" fontId="7" fillId="2" borderId="0" xfId="2" applyFont="1" applyFill="1" applyAlignment="1" applyProtection="1">
      <alignment horizontal="center" vertical="center"/>
      <protection locked="0"/>
    </xf>
    <xf numFmtId="0" fontId="129" fillId="0" borderId="248" xfId="0" applyFont="1" applyBorder="1" applyAlignment="1" applyProtection="1">
      <alignment vertical="center"/>
      <protection locked="0"/>
    </xf>
    <xf numFmtId="0" fontId="129" fillId="0" borderId="249" xfId="0" applyFont="1" applyBorder="1" applyAlignment="1" applyProtection="1">
      <alignment horizontal="center"/>
      <protection locked="0"/>
    </xf>
    <xf numFmtId="0" fontId="134" fillId="26" borderId="250" xfId="0" applyFont="1" applyFill="1" applyBorder="1" applyAlignment="1" applyProtection="1">
      <alignment horizontal="right" vertical="center"/>
      <protection locked="0"/>
    </xf>
    <xf numFmtId="0" fontId="129" fillId="24" borderId="248" xfId="0" applyFont="1" applyFill="1" applyBorder="1" applyAlignment="1" applyProtection="1">
      <alignment horizontal="center" vertical="center"/>
      <protection locked="0"/>
    </xf>
    <xf numFmtId="0" fontId="129" fillId="24" borderId="249" xfId="0" applyFont="1" applyFill="1" applyBorder="1" applyAlignment="1" applyProtection="1">
      <alignment horizontal="center"/>
      <protection locked="0"/>
    </xf>
    <xf numFmtId="0" fontId="129" fillId="0" borderId="248" xfId="0" applyFont="1" applyBorder="1" applyAlignment="1" applyProtection="1">
      <alignment horizontal="center" vertical="center"/>
      <protection locked="0"/>
    </xf>
    <xf numFmtId="0" fontId="134" fillId="0" borderId="249" xfId="0" applyFont="1" applyBorder="1" applyAlignment="1" applyProtection="1">
      <alignment horizontal="center"/>
      <protection locked="0"/>
    </xf>
    <xf numFmtId="0" fontId="134" fillId="0" borderId="253" xfId="0" applyFont="1" applyBorder="1" applyAlignment="1" applyProtection="1">
      <alignment horizontal="center"/>
      <protection locked="0"/>
    </xf>
    <xf numFmtId="0" fontId="134" fillId="0" borderId="253" xfId="0" applyFont="1" applyBorder="1" applyProtection="1">
      <protection locked="0"/>
    </xf>
    <xf numFmtId="0" fontId="134" fillId="0" borderId="253" xfId="0" applyFont="1" applyBorder="1" applyAlignment="1" applyProtection="1">
      <alignment vertical="center"/>
      <protection locked="0"/>
    </xf>
    <xf numFmtId="0" fontId="134" fillId="0" borderId="253" xfId="0" applyFont="1" applyBorder="1" applyAlignment="1" applyProtection="1">
      <alignment horizontal="center" vertical="center"/>
      <protection locked="0"/>
    </xf>
    <xf numFmtId="0" fontId="87" fillId="24" borderId="0" xfId="0" applyFont="1" applyFill="1" applyAlignment="1">
      <alignment vertical="center"/>
    </xf>
    <xf numFmtId="0" fontId="134" fillId="0" borderId="254" xfId="0" applyFont="1" applyBorder="1" applyAlignment="1" applyProtection="1">
      <alignment horizontal="center" vertical="center"/>
      <protection locked="0"/>
    </xf>
    <xf numFmtId="0" fontId="92" fillId="0" borderId="253" xfId="0" applyFont="1" applyBorder="1" applyAlignment="1" applyProtection="1">
      <alignment vertical="center"/>
      <protection locked="0"/>
    </xf>
    <xf numFmtId="0" fontId="92" fillId="0" borderId="253" xfId="0" applyFont="1" applyBorder="1" applyAlignment="1" applyProtection="1">
      <alignment horizontal="center" vertical="center"/>
      <protection locked="0"/>
    </xf>
    <xf numFmtId="0" fontId="92" fillId="0" borderId="254" xfId="0" applyFont="1" applyBorder="1" applyAlignment="1" applyProtection="1">
      <alignment horizontal="center" vertical="center"/>
      <protection locked="0"/>
    </xf>
    <xf numFmtId="0" fontId="17" fillId="0" borderId="0" xfId="15" applyNumberFormat="1" applyFont="1" applyFill="1" applyBorder="1" applyAlignment="1" applyProtection="1">
      <alignment vertical="center" wrapText="1"/>
      <protection locked="0"/>
    </xf>
    <xf numFmtId="0" fontId="129" fillId="66" borderId="0" xfId="0" applyFont="1" applyFill="1" applyAlignment="1">
      <alignment horizontal="center" wrapText="1"/>
    </xf>
    <xf numFmtId="0" fontId="129" fillId="26" borderId="255" xfId="0" applyFont="1" applyFill="1" applyBorder="1" applyAlignment="1">
      <alignment horizontal="center" vertical="center"/>
    </xf>
    <xf numFmtId="0" fontId="129" fillId="0" borderId="255" xfId="0" applyFont="1" applyBorder="1" applyAlignment="1" applyProtection="1">
      <alignment horizontal="center"/>
      <protection locked="0"/>
    </xf>
    <xf numFmtId="0" fontId="134" fillId="0" borderId="77" xfId="0" applyFont="1" applyBorder="1" applyProtection="1">
      <protection locked="0"/>
    </xf>
    <xf numFmtId="0" fontId="134" fillId="0" borderId="255" xfId="0" applyFont="1" applyBorder="1" applyProtection="1">
      <protection locked="0"/>
    </xf>
    <xf numFmtId="167" fontId="12" fillId="0" borderId="0" xfId="15" applyNumberFormat="1" applyFont="1" applyFill="1" applyBorder="1" applyAlignment="1" applyProtection="1">
      <alignment horizontal="center" vertical="center" wrapText="1"/>
      <protection locked="0"/>
    </xf>
    <xf numFmtId="167" fontId="12" fillId="34" borderId="194" xfId="15" applyNumberFormat="1" applyFont="1" applyFill="1" applyBorder="1" applyAlignment="1" applyProtection="1">
      <alignment horizontal="center" vertical="center" wrapText="1"/>
      <protection locked="0"/>
    </xf>
    <xf numFmtId="167" fontId="17" fillId="0" borderId="77" xfId="15" applyNumberFormat="1" applyFont="1" applyFill="1" applyBorder="1" applyAlignment="1" applyProtection="1">
      <alignment horizontal="center" vertical="center" wrapText="1"/>
      <protection locked="0"/>
    </xf>
    <xf numFmtId="167" fontId="102" fillId="5" borderId="256" xfId="16" applyNumberFormat="1" applyFont="1" applyFill="1" applyBorder="1" applyAlignment="1" applyProtection="1">
      <alignment horizontal="center" vertical="center" wrapText="1"/>
      <protection locked="0"/>
    </xf>
    <xf numFmtId="167" fontId="17" fillId="0" borderId="0" xfId="15" applyNumberFormat="1" applyFont="1" applyFill="1" applyBorder="1" applyAlignment="1" applyProtection="1">
      <alignment horizontal="center" vertical="center" wrapText="1"/>
      <protection locked="0"/>
    </xf>
    <xf numFmtId="167" fontId="17" fillId="34" borderId="194" xfId="15" applyNumberFormat="1" applyFont="1" applyFill="1" applyBorder="1" applyAlignment="1" applyProtection="1">
      <alignment horizontal="center" vertical="center" wrapText="1"/>
      <protection locked="0"/>
    </xf>
    <xf numFmtId="167" fontId="17" fillId="41" borderId="256" xfId="15" applyNumberFormat="1" applyFont="1" applyFill="1" applyBorder="1" applyAlignment="1" applyProtection="1">
      <alignment horizontal="center" vertical="center" wrapText="1"/>
      <protection locked="0"/>
    </xf>
    <xf numFmtId="167" fontId="17" fillId="41" borderId="255" xfId="15" applyNumberFormat="1" applyFont="1" applyFill="1" applyBorder="1" applyAlignment="1" applyProtection="1">
      <alignment horizontal="center" vertical="center" wrapText="1"/>
      <protection locked="0"/>
    </xf>
    <xf numFmtId="0" fontId="87" fillId="0" borderId="249" xfId="0" applyFont="1" applyBorder="1" applyAlignment="1" applyProtection="1">
      <alignment horizontal="center"/>
      <protection locked="0"/>
    </xf>
    <xf numFmtId="0" fontId="134" fillId="0" borderId="252" xfId="0" applyFont="1" applyBorder="1" applyAlignment="1" applyProtection="1">
      <alignment horizontal="center"/>
      <protection locked="0"/>
    </xf>
    <xf numFmtId="0" fontId="84" fillId="0" borderId="248" xfId="0" applyFont="1" applyBorder="1" applyAlignment="1" applyProtection="1">
      <alignment horizontal="center" vertical="center"/>
      <protection locked="0"/>
    </xf>
    <xf numFmtId="0" fontId="84" fillId="0" borderId="249" xfId="0" applyFont="1" applyBorder="1" applyAlignment="1" applyProtection="1">
      <alignment horizontal="center"/>
      <protection locked="0"/>
    </xf>
    <xf numFmtId="0" fontId="207" fillId="0" borderId="19" xfId="2" applyFont="1" applyBorder="1" applyAlignment="1" applyProtection="1">
      <alignment horizontal="left" vertical="center"/>
      <protection locked="0"/>
    </xf>
    <xf numFmtId="0" fontId="134" fillId="71" borderId="40" xfId="0" applyFont="1" applyFill="1" applyBorder="1" applyAlignment="1" applyProtection="1">
      <alignment horizontal="right" vertical="center"/>
      <protection locked="0"/>
    </xf>
    <xf numFmtId="167" fontId="12" fillId="0" borderId="256" xfId="8" applyNumberFormat="1" applyFont="1" applyFill="1" applyBorder="1" applyAlignment="1" applyProtection="1">
      <alignment horizontal="center" vertical="center"/>
      <protection locked="0"/>
    </xf>
    <xf numFmtId="167" fontId="12" fillId="0" borderId="255" xfId="8" applyNumberFormat="1" applyFont="1" applyFill="1" applyBorder="1" applyAlignment="1" applyProtection="1">
      <alignment horizontal="center" vertical="center"/>
      <protection locked="0"/>
    </xf>
    <xf numFmtId="167" fontId="12" fillId="0" borderId="43" xfId="8" applyNumberFormat="1" applyFont="1" applyFill="1" applyBorder="1" applyAlignment="1" applyProtection="1">
      <alignment horizontal="center" vertical="center"/>
      <protection locked="0"/>
    </xf>
    <xf numFmtId="167" fontId="12" fillId="0" borderId="0" xfId="8" applyNumberFormat="1" applyFont="1" applyFill="1" applyBorder="1" applyAlignment="1" applyProtection="1">
      <alignment horizontal="center" vertical="center"/>
      <protection locked="0"/>
    </xf>
    <xf numFmtId="0" fontId="141" fillId="0" borderId="1" xfId="2" applyFont="1" applyBorder="1" applyAlignment="1" applyProtection="1">
      <alignment horizontal="left" vertical="center" wrapText="1"/>
      <protection locked="0"/>
    </xf>
    <xf numFmtId="0" fontId="127" fillId="0" borderId="256" xfId="0" applyFont="1" applyBorder="1" applyAlignment="1" applyProtection="1">
      <alignment horizontal="center" vertical="center"/>
      <protection locked="0"/>
    </xf>
    <xf numFmtId="0" fontId="127" fillId="0" borderId="254" xfId="0" applyFont="1" applyBorder="1" applyAlignment="1" applyProtection="1">
      <alignment horizontal="center" vertical="center"/>
      <protection locked="0"/>
    </xf>
    <xf numFmtId="0" fontId="127" fillId="71" borderId="256" xfId="0" applyFont="1" applyFill="1" applyBorder="1" applyAlignment="1" applyProtection="1">
      <alignment horizontal="center" vertical="center"/>
      <protection locked="0"/>
    </xf>
    <xf numFmtId="0" fontId="127" fillId="71" borderId="253" xfId="0" applyFont="1" applyFill="1" applyBorder="1" applyAlignment="1" applyProtection="1">
      <alignment horizontal="center" vertical="center"/>
      <protection locked="0"/>
    </xf>
    <xf numFmtId="0" fontId="127" fillId="71" borderId="254" xfId="0" applyFont="1" applyFill="1" applyBorder="1" applyAlignment="1" applyProtection="1">
      <alignment horizontal="center" vertical="center"/>
      <protection locked="0"/>
    </xf>
    <xf numFmtId="167" fontId="141" fillId="0" borderId="43" xfId="3" applyNumberFormat="1" applyFont="1" applyBorder="1" applyAlignment="1" applyProtection="1">
      <alignment horizontal="right" vertical="center"/>
      <protection locked="0"/>
    </xf>
    <xf numFmtId="167" fontId="141" fillId="5" borderId="48" xfId="3" applyNumberFormat="1" applyFont="1" applyFill="1" applyBorder="1" applyAlignment="1" applyProtection="1">
      <alignment horizontal="right" vertical="center"/>
      <protection locked="0"/>
    </xf>
    <xf numFmtId="0" fontId="134" fillId="71" borderId="41" xfId="0" applyFont="1" applyFill="1" applyBorder="1" applyAlignment="1" applyProtection="1">
      <alignment vertical="center"/>
      <protection locked="0"/>
    </xf>
    <xf numFmtId="0" fontId="134" fillId="71" borderId="0" xfId="0" applyFont="1" applyFill="1" applyAlignment="1" applyProtection="1">
      <alignment vertical="center"/>
      <protection locked="0"/>
    </xf>
    <xf numFmtId="0" fontId="134" fillId="71" borderId="0" xfId="0" applyFont="1" applyFill="1" applyAlignment="1" applyProtection="1">
      <alignment horizontal="right"/>
      <protection locked="0"/>
    </xf>
    <xf numFmtId="167" fontId="12" fillId="0" borderId="48" xfId="8" applyNumberFormat="1" applyFont="1" applyFill="1" applyBorder="1" applyAlignment="1" applyProtection="1">
      <alignment horizontal="center" vertical="center"/>
      <protection locked="0"/>
    </xf>
    <xf numFmtId="167" fontId="12" fillId="0" borderId="152" xfId="2" applyNumberFormat="1" applyFont="1" applyBorder="1" applyAlignment="1" applyProtection="1">
      <alignment horizontal="center"/>
      <protection locked="0"/>
    </xf>
    <xf numFmtId="167" fontId="12" fillId="0" borderId="153" xfId="2" applyNumberFormat="1" applyFont="1" applyBorder="1" applyAlignment="1" applyProtection="1">
      <alignment horizontal="center"/>
      <protection locked="0"/>
    </xf>
    <xf numFmtId="167" fontId="12" fillId="0" borderId="162" xfId="2" applyNumberFormat="1" applyFont="1" applyBorder="1" applyAlignment="1" applyProtection="1">
      <alignment horizontal="center"/>
      <protection locked="0"/>
    </xf>
    <xf numFmtId="167" fontId="141" fillId="0" borderId="0" xfId="3" applyNumberFormat="1" applyFont="1" applyFill="1" applyBorder="1" applyAlignment="1" applyProtection="1">
      <alignment horizontal="right" vertical="center" wrapText="1"/>
      <protection locked="0"/>
    </xf>
    <xf numFmtId="0" fontId="134" fillId="0" borderId="48" xfId="0" applyFont="1" applyBorder="1" applyAlignment="1" applyProtection="1">
      <alignment vertical="center"/>
      <protection locked="0"/>
    </xf>
    <xf numFmtId="0" fontId="134" fillId="39" borderId="48" xfId="0" applyFont="1" applyFill="1" applyBorder="1" applyAlignment="1" applyProtection="1">
      <alignment vertical="center"/>
      <protection locked="0"/>
    </xf>
    <xf numFmtId="0" fontId="134" fillId="0" borderId="41" xfId="0" applyFont="1" applyBorder="1" applyAlignment="1" applyProtection="1">
      <alignment vertical="center"/>
      <protection locked="0"/>
    </xf>
    <xf numFmtId="0" fontId="134" fillId="71" borderId="49" xfId="0" applyFont="1" applyFill="1" applyBorder="1" applyAlignment="1" applyProtection="1">
      <alignment horizontal="right" vertical="center"/>
      <protection locked="0"/>
    </xf>
    <xf numFmtId="167" fontId="141" fillId="0" borderId="256" xfId="3" applyNumberFormat="1" applyFont="1" applyFill="1" applyBorder="1" applyAlignment="1" applyProtection="1">
      <alignment vertical="center"/>
      <protection locked="0"/>
    </xf>
    <xf numFmtId="167" fontId="141" fillId="0" borderId="253" xfId="3" applyNumberFormat="1" applyFont="1" applyFill="1" applyBorder="1" applyAlignment="1" applyProtection="1">
      <alignment vertical="center"/>
      <protection locked="0"/>
    </xf>
    <xf numFmtId="167" fontId="141" fillId="71" borderId="255" xfId="3" applyNumberFormat="1" applyFont="1" applyFill="1" applyBorder="1" applyAlignment="1" applyProtection="1">
      <alignment vertical="center"/>
      <protection locked="0"/>
    </xf>
    <xf numFmtId="167" fontId="141" fillId="24" borderId="20" xfId="4" applyNumberFormat="1" applyFont="1" applyFill="1" applyBorder="1" applyAlignment="1" applyProtection="1">
      <alignment horizontal="center" vertical="center"/>
      <protection locked="0"/>
    </xf>
    <xf numFmtId="167" fontId="141" fillId="71" borderId="253" xfId="4" applyNumberFormat="1" applyFont="1" applyFill="1" applyBorder="1" applyAlignment="1" applyProtection="1">
      <alignment horizontal="center" vertical="center"/>
      <protection locked="0"/>
    </xf>
    <xf numFmtId="167" fontId="141" fillId="71" borderId="256" xfId="4" applyNumberFormat="1" applyFont="1" applyFill="1" applyBorder="1" applyAlignment="1" applyProtection="1">
      <alignment horizontal="center" vertical="center"/>
      <protection locked="0"/>
    </xf>
    <xf numFmtId="167" fontId="141" fillId="0" borderId="255" xfId="4" applyNumberFormat="1" applyFont="1" applyFill="1" applyBorder="1" applyAlignment="1" applyProtection="1">
      <alignment horizontal="center" vertical="center"/>
      <protection locked="0"/>
    </xf>
    <xf numFmtId="167" fontId="141" fillId="0" borderId="256" xfId="4" applyNumberFormat="1" applyFont="1" applyFill="1" applyBorder="1" applyAlignment="1" applyProtection="1">
      <alignment horizontal="center" vertical="center"/>
      <protection locked="0"/>
    </xf>
    <xf numFmtId="167" fontId="141" fillId="71" borderId="110" xfId="4" applyNumberFormat="1" applyFont="1" applyFill="1" applyBorder="1" applyAlignment="1" applyProtection="1">
      <alignment horizontal="center" vertical="center"/>
      <protection locked="0"/>
    </xf>
    <xf numFmtId="0" fontId="134" fillId="70" borderId="253" xfId="0" applyFont="1" applyFill="1" applyBorder="1" applyAlignment="1" applyProtection="1">
      <alignment horizontal="center" vertical="center"/>
      <protection locked="0"/>
    </xf>
    <xf numFmtId="0" fontId="134" fillId="0" borderId="254" xfId="0" applyFont="1" applyBorder="1" applyAlignment="1" applyProtection="1">
      <alignment vertical="center"/>
      <protection locked="0"/>
    </xf>
    <xf numFmtId="0" fontId="134" fillId="71" borderId="254" xfId="0" applyFont="1" applyFill="1" applyBorder="1" applyAlignment="1" applyProtection="1">
      <alignment horizontal="center" vertical="center"/>
      <protection locked="0"/>
    </xf>
    <xf numFmtId="167" fontId="12" fillId="0" borderId="253" xfId="8" applyNumberFormat="1" applyFont="1" applyFill="1" applyBorder="1" applyAlignment="1" applyProtection="1">
      <alignment horizontal="center" vertical="center"/>
      <protection locked="0"/>
    </xf>
    <xf numFmtId="167" fontId="12" fillId="0" borderId="254" xfId="8" applyNumberFormat="1" applyFont="1" applyFill="1" applyBorder="1" applyAlignment="1" applyProtection="1">
      <alignment horizontal="center" vertical="center"/>
      <protection locked="0"/>
    </xf>
    <xf numFmtId="167" fontId="12" fillId="0" borderId="41" xfId="2" applyNumberFormat="1" applyFont="1" applyBorder="1" applyAlignment="1" applyProtection="1">
      <alignment horizontal="center"/>
      <protection locked="0"/>
    </xf>
    <xf numFmtId="0" fontId="141" fillId="0" borderId="172" xfId="2" applyFont="1" applyBorder="1" applyAlignment="1" applyProtection="1">
      <alignment horizontal="left" vertical="center"/>
      <protection locked="0"/>
    </xf>
    <xf numFmtId="167" fontId="13" fillId="0" borderId="0" xfId="2" applyNumberFormat="1" applyFont="1" applyProtection="1">
      <protection locked="0"/>
    </xf>
    <xf numFmtId="167" fontId="93" fillId="71" borderId="0" xfId="2" applyNumberFormat="1" applyFont="1" applyFill="1" applyProtection="1">
      <protection locked="0"/>
    </xf>
    <xf numFmtId="167" fontId="155" fillId="0" borderId="0" xfId="0" applyNumberFormat="1" applyFont="1" applyProtection="1">
      <protection locked="0"/>
    </xf>
    <xf numFmtId="1" fontId="4" fillId="39" borderId="196" xfId="0" applyNumberFormat="1" applyFont="1" applyFill="1" applyBorder="1" applyAlignment="1" applyProtection="1">
      <alignment horizontal="left" vertical="center" wrapText="1"/>
      <protection locked="0"/>
    </xf>
    <xf numFmtId="1" fontId="17" fillId="0" borderId="172" xfId="7" applyNumberFormat="1" applyFont="1" applyBorder="1" applyAlignment="1" applyProtection="1">
      <alignment vertical="center"/>
      <protection locked="0"/>
    </xf>
    <xf numFmtId="1" fontId="17" fillId="0" borderId="19" xfId="7" applyNumberFormat="1" applyFont="1" applyBorder="1" applyAlignment="1" applyProtection="1">
      <alignment vertical="center"/>
      <protection locked="0"/>
    </xf>
    <xf numFmtId="167" fontId="4" fillId="64" borderId="94" xfId="3" applyNumberFormat="1" applyFont="1" applyFill="1" applyBorder="1" applyAlignment="1" applyProtection="1">
      <alignment vertical="center"/>
      <protection locked="0"/>
    </xf>
    <xf numFmtId="0" fontId="0" fillId="0" borderId="48" xfId="0" applyBorder="1"/>
    <xf numFmtId="167" fontId="12" fillId="0" borderId="257" xfId="3" applyNumberFormat="1" applyFont="1" applyBorder="1" applyAlignment="1" applyProtection="1">
      <alignment horizontal="right" vertical="center"/>
      <protection locked="0"/>
    </xf>
    <xf numFmtId="166" fontId="12" fillId="25" borderId="164" xfId="7" applyNumberFormat="1" applyFont="1" applyFill="1" applyBorder="1" applyAlignment="1" applyProtection="1">
      <alignment vertical="center"/>
      <protection locked="0"/>
    </xf>
    <xf numFmtId="0" fontId="87" fillId="25" borderId="0" xfId="0" applyFont="1" applyFill="1" applyAlignment="1">
      <alignment horizontal="right" vertical="center"/>
    </xf>
    <xf numFmtId="0" fontId="134" fillId="25" borderId="251" xfId="0" applyFont="1" applyFill="1" applyBorder="1" applyAlignment="1" applyProtection="1">
      <alignment vertical="center"/>
      <protection locked="0"/>
    </xf>
    <xf numFmtId="167" fontId="12" fillId="25" borderId="164" xfId="3" applyNumberFormat="1" applyFont="1" applyFill="1" applyBorder="1" applyAlignment="1" applyProtection="1">
      <alignment vertical="center"/>
      <protection locked="0"/>
    </xf>
    <xf numFmtId="167" fontId="12" fillId="25" borderId="162" xfId="3" applyNumberFormat="1" applyFont="1" applyFill="1" applyBorder="1" applyAlignment="1" applyProtection="1">
      <alignment horizontal="right" vertical="center"/>
      <protection locked="0"/>
    </xf>
    <xf numFmtId="167" fontId="12" fillId="25" borderId="9" xfId="8" applyNumberFormat="1" applyFont="1" applyFill="1" applyBorder="1" applyAlignment="1" applyProtection="1">
      <alignment horizontal="right" vertical="center"/>
      <protection locked="0"/>
    </xf>
    <xf numFmtId="0" fontId="9" fillId="4" borderId="43" xfId="2" applyFont="1" applyFill="1" applyBorder="1" applyAlignment="1" applyProtection="1">
      <alignment horizontal="center"/>
      <protection locked="0"/>
    </xf>
    <xf numFmtId="167" fontId="33" fillId="0" borderId="256" xfId="3" applyNumberFormat="1" applyFont="1" applyFill="1" applyBorder="1" applyAlignment="1" applyProtection="1">
      <alignment vertical="center"/>
      <protection locked="0"/>
    </xf>
    <xf numFmtId="167" fontId="33" fillId="0" borderId="254" xfId="3" applyNumberFormat="1" applyFont="1" applyFill="1" applyBorder="1" applyAlignment="1" applyProtection="1">
      <alignment vertical="center"/>
      <protection locked="0"/>
    </xf>
    <xf numFmtId="167" fontId="33" fillId="0" borderId="251" xfId="3" applyNumberFormat="1" applyFont="1" applyFill="1" applyBorder="1" applyAlignment="1" applyProtection="1">
      <alignment vertical="center"/>
      <protection locked="0"/>
    </xf>
    <xf numFmtId="0" fontId="87" fillId="0" borderId="248" xfId="0" applyFont="1" applyBorder="1" applyAlignment="1" applyProtection="1">
      <alignment vertical="center"/>
      <protection locked="0"/>
    </xf>
    <xf numFmtId="0" fontId="87" fillId="0" borderId="252" xfId="0" applyFont="1" applyBorder="1" applyAlignment="1" applyProtection="1">
      <alignment vertical="center"/>
      <protection locked="0"/>
    </xf>
    <xf numFmtId="0" fontId="87" fillId="0" borderId="249" xfId="0" applyFont="1" applyBorder="1" applyProtection="1">
      <protection locked="0"/>
    </xf>
    <xf numFmtId="0" fontId="129" fillId="0" borderId="249" xfId="0" applyFont="1" applyBorder="1" applyAlignment="1" applyProtection="1">
      <alignment vertical="center"/>
      <protection locked="0"/>
    </xf>
    <xf numFmtId="0" fontId="129" fillId="0" borderId="249" xfId="0" applyFont="1" applyBorder="1" applyAlignment="1" applyProtection="1">
      <alignment horizontal="center" vertical="center"/>
      <protection locked="0"/>
    </xf>
    <xf numFmtId="0" fontId="106" fillId="0" borderId="165" xfId="0" applyFont="1" applyBorder="1" applyAlignment="1" applyProtection="1">
      <alignment horizontal="center" vertical="center"/>
      <protection locked="0"/>
    </xf>
    <xf numFmtId="0" fontId="106" fillId="0" borderId="249" xfId="0" applyFont="1" applyBorder="1" applyAlignment="1" applyProtection="1">
      <alignment horizontal="center" vertical="center"/>
      <protection locked="0"/>
    </xf>
    <xf numFmtId="167" fontId="12" fillId="0" borderId="166" xfId="8" applyNumberFormat="1" applyFont="1" applyFill="1" applyBorder="1" applyAlignment="1" applyProtection="1">
      <alignment horizontal="center" vertical="center"/>
      <protection locked="0"/>
    </xf>
    <xf numFmtId="0" fontId="9" fillId="4" borderId="256" xfId="2" applyFont="1" applyFill="1" applyBorder="1" applyAlignment="1" applyProtection="1">
      <alignment horizontal="center"/>
      <protection locked="0"/>
    </xf>
    <xf numFmtId="0" fontId="9" fillId="6" borderId="194" xfId="2" applyFont="1" applyFill="1" applyBorder="1" applyAlignment="1" applyProtection="1">
      <alignment vertical="center"/>
      <protection locked="0"/>
    </xf>
    <xf numFmtId="167" fontId="143" fillId="6" borderId="202" xfId="3" applyNumberFormat="1" applyFont="1" applyFill="1" applyBorder="1" applyAlignment="1" applyProtection="1">
      <alignment horizontal="right" vertical="center"/>
      <protection locked="0"/>
    </xf>
    <xf numFmtId="167" fontId="143" fillId="0" borderId="249" xfId="3" applyNumberFormat="1" applyFont="1" applyFill="1" applyBorder="1" applyAlignment="1" applyProtection="1">
      <alignment horizontal="right" vertical="center"/>
      <protection locked="0"/>
    </xf>
    <xf numFmtId="167" fontId="95" fillId="5" borderId="202" xfId="3" applyNumberFormat="1" applyFont="1" applyFill="1" applyBorder="1" applyAlignment="1" applyProtection="1">
      <alignment horizontal="right" vertical="center"/>
      <protection locked="0"/>
    </xf>
    <xf numFmtId="167" fontId="141" fillId="0" borderId="256" xfId="3" applyNumberFormat="1" applyFont="1" applyFill="1" applyBorder="1" applyAlignment="1" applyProtection="1">
      <alignment horizontal="right" vertical="center"/>
      <protection locked="0"/>
    </xf>
    <xf numFmtId="167" fontId="141" fillId="0" borderId="253" xfId="3" applyNumberFormat="1" applyFont="1" applyFill="1" applyBorder="1" applyAlignment="1" applyProtection="1">
      <alignment horizontal="right" vertical="center"/>
      <protection locked="0"/>
    </xf>
    <xf numFmtId="167" fontId="141" fillId="6" borderId="249" xfId="3" applyNumberFormat="1" applyFont="1" applyFill="1" applyBorder="1" applyAlignment="1" applyProtection="1">
      <alignment horizontal="right" vertical="center"/>
      <protection locked="0"/>
    </xf>
    <xf numFmtId="0" fontId="134" fillId="0" borderId="248" xfId="0" applyFont="1" applyBorder="1" applyAlignment="1" applyProtection="1">
      <alignment vertical="center"/>
      <protection locked="0"/>
    </xf>
    <xf numFmtId="0" fontId="134" fillId="0" borderId="249" xfId="0" applyFont="1" applyBorder="1" applyProtection="1">
      <protection locked="0"/>
    </xf>
    <xf numFmtId="0" fontId="134" fillId="0" borderId="249" xfId="0" applyFont="1" applyBorder="1" applyAlignment="1" applyProtection="1">
      <alignment vertical="center"/>
      <protection locked="0"/>
    </xf>
    <xf numFmtId="0" fontId="134" fillId="0" borderId="165" xfId="0" applyFont="1" applyBorder="1" applyAlignment="1" applyProtection="1">
      <alignment horizontal="center" vertical="center"/>
      <protection locked="0"/>
    </xf>
    <xf numFmtId="0" fontId="134" fillId="0" borderId="249" xfId="0" applyFont="1" applyBorder="1" applyAlignment="1" applyProtection="1">
      <alignment horizontal="center" vertical="center"/>
      <protection locked="0"/>
    </xf>
    <xf numFmtId="0" fontId="134" fillId="0" borderId="248" xfId="0" applyFont="1" applyBorder="1" applyAlignment="1" applyProtection="1">
      <alignment horizontal="center" vertical="center"/>
      <protection locked="0"/>
    </xf>
    <xf numFmtId="167" fontId="9" fillId="71" borderId="202" xfId="3" applyNumberFormat="1" applyFont="1" applyFill="1" applyBorder="1" applyAlignment="1" applyProtection="1">
      <alignment horizontal="right" vertical="center"/>
      <protection locked="0"/>
    </xf>
    <xf numFmtId="0" fontId="134" fillId="71" borderId="43" xfId="0" applyFont="1" applyFill="1" applyBorder="1" applyAlignment="1" applyProtection="1">
      <alignment vertical="center"/>
      <protection locked="0"/>
    </xf>
    <xf numFmtId="167" fontId="143" fillId="71" borderId="194" xfId="3" applyNumberFormat="1" applyFont="1" applyFill="1" applyBorder="1" applyAlignment="1" applyProtection="1">
      <alignment horizontal="right" vertical="center"/>
      <protection locked="0"/>
    </xf>
    <xf numFmtId="0" fontId="134" fillId="71" borderId="35" xfId="0" applyFont="1" applyFill="1" applyBorder="1" applyAlignment="1" applyProtection="1">
      <alignment horizontal="center" vertical="center"/>
      <protection locked="0"/>
    </xf>
    <xf numFmtId="0" fontId="9" fillId="42" borderId="1" xfId="2" applyFont="1" applyFill="1" applyBorder="1" applyProtection="1">
      <protection locked="0"/>
    </xf>
    <xf numFmtId="0" fontId="9" fillId="42" borderId="0" xfId="2" applyFont="1" applyFill="1" applyProtection="1">
      <protection locked="0"/>
    </xf>
    <xf numFmtId="0" fontId="9" fillId="0" borderId="0" xfId="2" applyFont="1" applyAlignment="1" applyProtection="1">
      <alignment horizontal="center" vertical="center"/>
      <protection locked="0"/>
    </xf>
    <xf numFmtId="0" fontId="9" fillId="0" borderId="162" xfId="2" applyFont="1" applyBorder="1" applyAlignment="1" applyProtection="1">
      <alignment horizontal="center" vertical="center"/>
      <protection locked="0"/>
    </xf>
    <xf numFmtId="0" fontId="9" fillId="42" borderId="0" xfId="2" applyFont="1" applyFill="1" applyAlignment="1" applyProtection="1">
      <alignment vertical="center"/>
      <protection locked="0"/>
    </xf>
    <xf numFmtId="0" fontId="9" fillId="0" borderId="2" xfId="2" applyFont="1" applyBorder="1" applyAlignment="1" applyProtection="1">
      <alignment horizontal="center" vertical="center"/>
      <protection locked="0"/>
    </xf>
    <xf numFmtId="0" fontId="9" fillId="0" borderId="3" xfId="2" applyFont="1" applyBorder="1" applyAlignment="1" applyProtection="1">
      <alignment horizontal="center" vertical="center"/>
      <protection locked="0"/>
    </xf>
    <xf numFmtId="0" fontId="54" fillId="42" borderId="16" xfId="2" applyFont="1" applyFill="1" applyBorder="1" applyProtection="1">
      <protection locked="0"/>
    </xf>
    <xf numFmtId="0" fontId="54" fillId="42" borderId="17" xfId="2" applyFont="1" applyFill="1" applyBorder="1" applyProtection="1">
      <protection locked="0"/>
    </xf>
    <xf numFmtId="0" fontId="12" fillId="42" borderId="0" xfId="2" applyFont="1" applyFill="1" applyProtection="1">
      <protection locked="0"/>
    </xf>
    <xf numFmtId="0" fontId="54" fillId="42" borderId="0" xfId="2" applyFont="1" applyFill="1" applyProtection="1">
      <protection locked="0"/>
    </xf>
    <xf numFmtId="167" fontId="94" fillId="0" borderId="0" xfId="2" applyNumberFormat="1" applyFont="1" applyAlignment="1" applyProtection="1">
      <alignment vertical="center"/>
      <protection locked="0"/>
    </xf>
    <xf numFmtId="1" fontId="12" fillId="0" borderId="165" xfId="0" applyNumberFormat="1" applyFont="1" applyBorder="1" applyAlignment="1" applyProtection="1">
      <alignment horizontal="center" vertical="center"/>
      <protection locked="0"/>
    </xf>
    <xf numFmtId="1" fontId="134" fillId="25" borderId="164" xfId="0" applyNumberFormat="1" applyFont="1" applyFill="1" applyBorder="1" applyAlignment="1" applyProtection="1">
      <alignment horizontal="center" vertical="center"/>
      <protection locked="0"/>
    </xf>
    <xf numFmtId="167" fontId="12" fillId="6" borderId="194" xfId="0" applyNumberFormat="1" applyFont="1" applyFill="1" applyBorder="1" applyAlignment="1" applyProtection="1">
      <alignment horizontal="right" vertical="center"/>
      <protection locked="0"/>
    </xf>
    <xf numFmtId="167" fontId="12" fillId="6" borderId="195" xfId="0" applyNumberFormat="1" applyFont="1" applyFill="1" applyBorder="1" applyAlignment="1" applyProtection="1">
      <alignment horizontal="right" vertical="center"/>
      <protection locked="0"/>
    </xf>
    <xf numFmtId="167" fontId="12" fillId="0" borderId="77" xfId="3" applyNumberFormat="1" applyFont="1" applyFill="1" applyBorder="1" applyAlignment="1" applyProtection="1">
      <alignment horizontal="right" vertical="center"/>
      <protection locked="0"/>
    </xf>
    <xf numFmtId="167" fontId="134" fillId="25" borderId="249" xfId="0" applyNumberFormat="1" applyFont="1" applyFill="1" applyBorder="1" applyAlignment="1" applyProtection="1">
      <alignment horizontal="center" vertical="center"/>
      <protection locked="0"/>
    </xf>
    <xf numFmtId="167" fontId="134" fillId="25" borderId="248" xfId="0" applyNumberFormat="1" applyFont="1" applyFill="1" applyBorder="1" applyAlignment="1" applyProtection="1">
      <alignment horizontal="center" vertical="center"/>
      <protection locked="0"/>
    </xf>
    <xf numFmtId="167" fontId="198" fillId="25" borderId="249" xfId="0" applyNumberFormat="1" applyFont="1" applyFill="1" applyBorder="1" applyAlignment="1" applyProtection="1">
      <alignment horizontal="center" vertical="center"/>
      <protection locked="0"/>
    </xf>
    <xf numFmtId="167" fontId="198" fillId="25" borderId="248" xfId="0" applyNumberFormat="1" applyFont="1" applyFill="1" applyBorder="1" applyAlignment="1" applyProtection="1">
      <alignment horizontal="center" vertical="center"/>
      <protection locked="0"/>
    </xf>
    <xf numFmtId="167" fontId="94" fillId="0" borderId="9" xfId="3" applyNumberFormat="1" applyFont="1" applyBorder="1" applyAlignment="1" applyProtection="1">
      <alignment horizontal="right" vertical="center"/>
      <protection locked="0"/>
    </xf>
    <xf numFmtId="167" fontId="94" fillId="0" borderId="185" xfId="3" applyNumberFormat="1" applyFont="1" applyBorder="1" applyAlignment="1" applyProtection="1">
      <alignment horizontal="right" vertical="center"/>
      <protection locked="0"/>
    </xf>
    <xf numFmtId="167" fontId="94" fillId="0" borderId="189" xfId="3" applyNumberFormat="1" applyFont="1" applyBorder="1" applyAlignment="1" applyProtection="1">
      <alignment horizontal="right" vertical="center"/>
      <protection locked="0"/>
    </xf>
    <xf numFmtId="167" fontId="94" fillId="25" borderId="188" xfId="3" applyNumberFormat="1" applyFont="1" applyFill="1" applyBorder="1" applyAlignment="1" applyProtection="1">
      <alignment horizontal="right" vertical="center"/>
      <protection locked="0"/>
    </xf>
    <xf numFmtId="167" fontId="94" fillId="25" borderId="189" xfId="3" applyNumberFormat="1" applyFont="1" applyFill="1" applyBorder="1" applyAlignment="1" applyProtection="1">
      <alignment horizontal="right" vertical="center"/>
      <protection locked="0"/>
    </xf>
    <xf numFmtId="167" fontId="12" fillId="0" borderId="9" xfId="3" applyNumberFormat="1" applyFont="1" applyBorder="1" applyAlignment="1" applyProtection="1">
      <alignment horizontal="right" vertical="center"/>
      <protection locked="0"/>
    </xf>
    <xf numFmtId="167" fontId="12" fillId="25" borderId="44" xfId="3" applyNumberFormat="1" applyFont="1" applyFill="1" applyBorder="1" applyAlignment="1" applyProtection="1">
      <alignment horizontal="right" vertical="center"/>
      <protection locked="0"/>
    </xf>
    <xf numFmtId="167" fontId="87" fillId="25" borderId="249" xfId="0" applyNumberFormat="1" applyFont="1" applyFill="1" applyBorder="1" applyAlignment="1" applyProtection="1">
      <alignment horizontal="center" vertical="center"/>
      <protection locked="0"/>
    </xf>
    <xf numFmtId="167" fontId="12" fillId="25" borderId="9" xfId="3" applyNumberFormat="1" applyFont="1" applyFill="1" applyBorder="1" applyAlignment="1" applyProtection="1">
      <alignment horizontal="right" vertical="center"/>
      <protection locked="0"/>
    </xf>
    <xf numFmtId="167" fontId="94" fillId="25" borderId="44" xfId="3" applyNumberFormat="1" applyFont="1" applyFill="1" applyBorder="1" applyAlignment="1" applyProtection="1">
      <alignment horizontal="right" vertical="center"/>
      <protection locked="0"/>
    </xf>
    <xf numFmtId="167" fontId="94" fillId="0" borderId="0" xfId="3" applyNumberFormat="1" applyFont="1" applyBorder="1" applyAlignment="1" applyProtection="1">
      <alignment horizontal="right" vertical="center"/>
      <protection locked="0"/>
    </xf>
    <xf numFmtId="167" fontId="94" fillId="0" borderId="20" xfId="3" applyNumberFormat="1" applyFont="1" applyBorder="1" applyAlignment="1" applyProtection="1">
      <alignment horizontal="right" vertical="center"/>
      <protection locked="0"/>
    </xf>
    <xf numFmtId="167" fontId="94" fillId="25" borderId="20" xfId="3" applyNumberFormat="1" applyFont="1" applyFill="1" applyBorder="1" applyAlignment="1" applyProtection="1">
      <alignment horizontal="right" vertical="center"/>
      <protection locked="0"/>
    </xf>
    <xf numFmtId="0" fontId="134" fillId="24" borderId="255" xfId="0" applyFont="1" applyFill="1" applyBorder="1" applyAlignment="1" applyProtection="1">
      <alignment horizontal="left"/>
      <protection locked="0"/>
    </xf>
    <xf numFmtId="0" fontId="134" fillId="24" borderId="20" xfId="0" applyFont="1" applyFill="1" applyBorder="1" applyAlignment="1" applyProtection="1">
      <alignment horizontal="center" vertical="center"/>
      <protection locked="0"/>
    </xf>
    <xf numFmtId="0" fontId="134" fillId="24" borderId="253" xfId="0" applyFont="1" applyFill="1" applyBorder="1" applyAlignment="1" applyProtection="1">
      <alignment horizontal="center"/>
      <protection locked="0"/>
    </xf>
    <xf numFmtId="0" fontId="134" fillId="24" borderId="253" xfId="0" applyFont="1" applyFill="1" applyBorder="1" applyProtection="1">
      <protection locked="0"/>
    </xf>
    <xf numFmtId="0" fontId="134" fillId="24" borderId="254" xfId="0" applyFont="1" applyFill="1" applyBorder="1" applyAlignment="1" applyProtection="1">
      <alignment horizontal="center"/>
      <protection locked="0"/>
    </xf>
    <xf numFmtId="0" fontId="134" fillId="0" borderId="158" xfId="0" applyFont="1" applyBorder="1" applyAlignment="1" applyProtection="1">
      <alignment vertical="center"/>
      <protection locked="0"/>
    </xf>
    <xf numFmtId="0" fontId="134" fillId="0" borderId="251" xfId="0" applyFont="1" applyBorder="1" applyAlignment="1" applyProtection="1">
      <alignment vertical="center"/>
      <protection locked="0"/>
    </xf>
    <xf numFmtId="0" fontId="134" fillId="26" borderId="214" xfId="0" applyFont="1" applyFill="1" applyBorder="1" applyAlignment="1" applyProtection="1">
      <alignment vertical="center"/>
      <protection locked="0"/>
    </xf>
    <xf numFmtId="0" fontId="134" fillId="26" borderId="250" xfId="0" applyFont="1" applyFill="1" applyBorder="1" applyAlignment="1" applyProtection="1">
      <alignment vertical="center"/>
      <protection locked="0"/>
    </xf>
    <xf numFmtId="0" fontId="134" fillId="26" borderId="180" xfId="0" applyFont="1" applyFill="1" applyBorder="1" applyAlignment="1" applyProtection="1">
      <alignment vertical="center"/>
      <protection locked="0"/>
    </xf>
    <xf numFmtId="0" fontId="134" fillId="0" borderId="180" xfId="0" applyFont="1" applyBorder="1" applyProtection="1">
      <protection locked="0"/>
    </xf>
    <xf numFmtId="167" fontId="17" fillId="0" borderId="188" xfId="15" applyNumberFormat="1" applyFont="1" applyFill="1" applyBorder="1" applyAlignment="1" applyProtection="1">
      <alignment horizontal="center" vertical="center" wrapText="1"/>
      <protection locked="0"/>
    </xf>
    <xf numFmtId="167" fontId="17" fillId="0" borderId="197" xfId="15" applyNumberFormat="1" applyFont="1" applyFill="1" applyBorder="1" applyAlignment="1" applyProtection="1">
      <alignment horizontal="center" vertical="center" wrapText="1"/>
      <protection locked="0"/>
    </xf>
    <xf numFmtId="0" fontId="17" fillId="0" borderId="162" xfId="15" applyNumberFormat="1" applyFont="1" applyFill="1" applyBorder="1" applyAlignment="1" applyProtection="1">
      <alignment vertical="center" wrapText="1"/>
      <protection locked="0"/>
    </xf>
    <xf numFmtId="0" fontId="134" fillId="0" borderId="251" xfId="0" applyFont="1" applyBorder="1" applyAlignment="1" applyProtection="1">
      <alignment horizontal="center" vertical="center"/>
      <protection locked="0"/>
    </xf>
    <xf numFmtId="0" fontId="134" fillId="0" borderId="230" xfId="0" applyFont="1" applyBorder="1" applyAlignment="1" applyProtection="1">
      <alignment horizontal="center" vertical="center"/>
      <protection locked="0"/>
    </xf>
    <xf numFmtId="0" fontId="134" fillId="0" borderId="197" xfId="0" applyFont="1" applyBorder="1" applyAlignment="1" applyProtection="1">
      <alignment horizontal="center" vertical="center"/>
      <protection locked="0"/>
    </xf>
    <xf numFmtId="0" fontId="134" fillId="24" borderId="251" xfId="0" applyFont="1" applyFill="1" applyBorder="1" applyAlignment="1" applyProtection="1">
      <alignment horizontal="center" vertical="center"/>
      <protection locked="0"/>
    </xf>
    <xf numFmtId="167" fontId="4" fillId="24" borderId="256" xfId="16" applyNumberFormat="1" applyFont="1" applyFill="1" applyBorder="1" applyAlignment="1" applyProtection="1">
      <alignment horizontal="left" vertical="center"/>
      <protection locked="0"/>
    </xf>
    <xf numFmtId="167" fontId="17" fillId="24" borderId="20" xfId="3" applyNumberFormat="1" applyFont="1" applyFill="1" applyBorder="1" applyAlignment="1" applyProtection="1">
      <alignment vertical="center"/>
      <protection locked="0"/>
    </xf>
    <xf numFmtId="0" fontId="105" fillId="25" borderId="256" xfId="0" applyFont="1" applyFill="1" applyBorder="1" applyAlignment="1" applyProtection="1">
      <alignment horizontal="center" vertical="center"/>
      <protection locked="0"/>
    </xf>
    <xf numFmtId="0" fontId="105" fillId="25" borderId="254" xfId="0" applyFont="1" applyFill="1" applyBorder="1" applyAlignment="1" applyProtection="1">
      <alignment horizontal="center" vertical="center"/>
      <protection locked="0"/>
    </xf>
    <xf numFmtId="167" fontId="17" fillId="24" borderId="20" xfId="16" applyNumberFormat="1" applyFont="1" applyFill="1" applyBorder="1" applyAlignment="1" applyProtection="1">
      <alignment horizontal="center" vertical="center"/>
      <protection locked="0"/>
    </xf>
    <xf numFmtId="167" fontId="17" fillId="24" borderId="256" xfId="16" applyNumberFormat="1" applyFont="1" applyFill="1" applyBorder="1" applyAlignment="1" applyProtection="1">
      <alignment horizontal="center" vertical="center"/>
      <protection locked="0"/>
    </xf>
    <xf numFmtId="167" fontId="17" fillId="24" borderId="189" xfId="16" applyNumberFormat="1" applyFont="1" applyFill="1" applyBorder="1" applyAlignment="1" applyProtection="1">
      <alignment horizontal="center" vertical="center"/>
      <protection locked="0"/>
    </xf>
    <xf numFmtId="0" fontId="105" fillId="25" borderId="186" xfId="0" applyFont="1" applyFill="1" applyBorder="1" applyAlignment="1" applyProtection="1">
      <alignment horizontal="center" vertical="center"/>
      <protection locked="0"/>
    </xf>
    <xf numFmtId="0" fontId="105" fillId="25" borderId="253" xfId="0" applyFont="1" applyFill="1" applyBorder="1" applyAlignment="1" applyProtection="1">
      <alignment horizontal="center" vertical="center"/>
      <protection locked="0"/>
    </xf>
    <xf numFmtId="166" fontId="17" fillId="18" borderId="202" xfId="0" applyNumberFormat="1" applyFont="1" applyFill="1" applyBorder="1" applyProtection="1">
      <protection locked="0"/>
    </xf>
    <xf numFmtId="167" fontId="13" fillId="0" borderId="0" xfId="0" applyNumberFormat="1" applyFont="1" applyAlignment="1" applyProtection="1">
      <alignment vertical="center"/>
      <protection locked="0"/>
    </xf>
    <xf numFmtId="3" fontId="210" fillId="0" borderId="0" xfId="0" applyNumberFormat="1" applyFont="1"/>
    <xf numFmtId="43" fontId="17" fillId="41" borderId="0" xfId="3" applyFont="1" applyFill="1" applyBorder="1" applyProtection="1">
      <protection locked="0"/>
    </xf>
    <xf numFmtId="43" fontId="19" fillId="41" borderId="0" xfId="3" applyFont="1" applyFill="1" applyBorder="1" applyProtection="1">
      <protection locked="0"/>
    </xf>
    <xf numFmtId="43" fontId="12" fillId="41" borderId="5" xfId="3" applyFont="1" applyFill="1" applyBorder="1" applyProtection="1">
      <protection locked="0"/>
    </xf>
    <xf numFmtId="43" fontId="12" fillId="41" borderId="0" xfId="3" applyFont="1" applyFill="1" applyBorder="1" applyAlignment="1" applyProtection="1">
      <alignment horizontal="center" vertical="center" wrapText="1"/>
      <protection locked="0"/>
    </xf>
    <xf numFmtId="43" fontId="12" fillId="41" borderId="77" xfId="3" applyFont="1" applyFill="1" applyBorder="1" applyAlignment="1" applyProtection="1">
      <alignment vertical="center"/>
      <protection locked="0"/>
    </xf>
    <xf numFmtId="167" fontId="9" fillId="41" borderId="26" xfId="3" applyNumberFormat="1" applyFont="1" applyFill="1" applyBorder="1" applyAlignment="1" applyProtection="1">
      <alignment horizontal="right" vertical="center"/>
      <protection locked="0"/>
    </xf>
    <xf numFmtId="167" fontId="12" fillId="41" borderId="5" xfId="3" applyNumberFormat="1" applyFont="1" applyFill="1" applyBorder="1" applyAlignment="1" applyProtection="1">
      <alignment vertical="center"/>
      <protection locked="0"/>
    </xf>
    <xf numFmtId="167" fontId="9" fillId="41" borderId="25" xfId="3" applyNumberFormat="1" applyFont="1" applyFill="1" applyBorder="1" applyAlignment="1" applyProtection="1">
      <alignment horizontal="right" vertical="center"/>
      <protection locked="0"/>
    </xf>
    <xf numFmtId="167" fontId="12" fillId="41" borderId="2" xfId="3" applyNumberFormat="1" applyFont="1" applyFill="1" applyBorder="1" applyAlignment="1" applyProtection="1">
      <alignment vertical="center"/>
      <protection locked="0"/>
    </xf>
    <xf numFmtId="167" fontId="13" fillId="41" borderId="0" xfId="3" applyNumberFormat="1" applyFont="1" applyFill="1" applyBorder="1" applyAlignment="1" applyProtection="1">
      <alignment horizontal="right" vertical="center"/>
      <protection locked="0"/>
    </xf>
    <xf numFmtId="167" fontId="95" fillId="41" borderId="48" xfId="3" applyNumberFormat="1" applyFont="1" applyFill="1" applyBorder="1" applyAlignment="1" applyProtection="1">
      <alignment horizontal="right" vertical="center"/>
      <protection locked="0"/>
    </xf>
    <xf numFmtId="167" fontId="95" fillId="41" borderId="0" xfId="3" applyNumberFormat="1" applyFont="1" applyFill="1" applyBorder="1" applyAlignment="1" applyProtection="1">
      <alignment horizontal="right" vertical="center"/>
      <protection locked="0"/>
    </xf>
    <xf numFmtId="43" fontId="17" fillId="41" borderId="0" xfId="3" applyFont="1" applyFill="1" applyProtection="1">
      <protection locked="0"/>
    </xf>
    <xf numFmtId="167" fontId="141" fillId="0" borderId="0" xfId="2" applyNumberFormat="1" applyFont="1" applyAlignment="1" applyProtection="1">
      <alignment vertical="center"/>
      <protection locked="0"/>
    </xf>
    <xf numFmtId="167" fontId="17" fillId="0" borderId="164" xfId="3" applyNumberFormat="1" applyFont="1" applyFill="1" applyBorder="1" applyAlignment="1" applyProtection="1">
      <alignment horizontal="center" vertical="center"/>
      <protection locked="0"/>
    </xf>
    <xf numFmtId="0" fontId="4" fillId="0" borderId="182" xfId="0" applyFont="1" applyBorder="1" applyAlignment="1" applyProtection="1">
      <alignment wrapText="1"/>
      <protection locked="0"/>
    </xf>
    <xf numFmtId="0" fontId="5" fillId="0" borderId="182" xfId="0" applyFont="1" applyBorder="1" applyAlignment="1" applyProtection="1">
      <alignment horizontal="left"/>
      <protection locked="0"/>
    </xf>
    <xf numFmtId="0" fontId="7" fillId="2" borderId="5"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wrapText="1"/>
      <protection locked="0"/>
    </xf>
    <xf numFmtId="0" fontId="9" fillId="12" borderId="194" xfId="0" applyFont="1" applyFill="1" applyBorder="1" applyAlignment="1" applyProtection="1">
      <alignment horizontal="left" vertical="center"/>
      <protection locked="0"/>
    </xf>
    <xf numFmtId="43" fontId="135" fillId="0" borderId="73" xfId="3" applyFont="1" applyBorder="1" applyAlignment="1" applyProtection="1">
      <alignment vertical="center" wrapText="1"/>
      <protection locked="0"/>
    </xf>
    <xf numFmtId="43" fontId="9" fillId="12" borderId="194" xfId="3" applyFont="1" applyFill="1" applyBorder="1" applyAlignment="1" applyProtection="1">
      <alignment horizontal="left" vertical="center" wrapText="1"/>
      <protection locked="0"/>
    </xf>
    <xf numFmtId="0" fontId="12" fillId="0" borderId="255" xfId="0" applyFont="1" applyBorder="1" applyAlignment="1" applyProtection="1">
      <alignment horizontal="left" vertical="center"/>
      <protection locked="0"/>
    </xf>
    <xf numFmtId="43" fontId="135" fillId="0" borderId="32" xfId="3" applyFont="1" applyBorder="1" applyAlignment="1" applyProtection="1">
      <alignment vertical="center" wrapText="1"/>
      <protection locked="0"/>
    </xf>
    <xf numFmtId="43" fontId="9" fillId="12" borderId="17" xfId="3" applyFont="1" applyFill="1" applyBorder="1" applyAlignment="1" applyProtection="1">
      <alignment horizontal="left" vertical="center" wrapText="1"/>
      <protection locked="0"/>
    </xf>
    <xf numFmtId="43" fontId="4" fillId="0" borderId="182" xfId="3" applyFont="1" applyBorder="1" applyAlignment="1" applyProtection="1">
      <protection locked="0"/>
    </xf>
    <xf numFmtId="49" fontId="4" fillId="2" borderId="32" xfId="3" applyNumberFormat="1" applyFont="1" applyFill="1" applyBorder="1" applyAlignment="1" applyProtection="1">
      <alignment horizontal="center"/>
      <protection locked="0"/>
    </xf>
    <xf numFmtId="167" fontId="12" fillId="0" borderId="0" xfId="3" applyNumberFormat="1" applyFont="1" applyFill="1" applyBorder="1" applyAlignment="1" applyProtection="1">
      <alignment horizontal="right" vertical="center"/>
      <protection locked="0"/>
    </xf>
    <xf numFmtId="167" fontId="12" fillId="0" borderId="255" xfId="3" applyNumberFormat="1" applyFont="1" applyFill="1" applyBorder="1" applyAlignment="1" applyProtection="1">
      <alignment horizontal="right" vertical="center"/>
      <protection locked="0"/>
    </xf>
    <xf numFmtId="43" fontId="9" fillId="79" borderId="255" xfId="3" applyFont="1" applyFill="1" applyBorder="1" applyAlignment="1" applyProtection="1">
      <alignment horizontal="center" vertical="center" textRotation="90" wrapText="1"/>
      <protection locked="0"/>
    </xf>
    <xf numFmtId="0" fontId="7" fillId="79" borderId="255" xfId="0" applyFont="1" applyFill="1" applyBorder="1" applyAlignment="1" applyProtection="1">
      <alignment horizontal="left" vertical="center" wrapText="1"/>
      <protection locked="0"/>
    </xf>
    <xf numFmtId="43" fontId="6" fillId="25" borderId="0" xfId="3" applyFont="1" applyFill="1" applyBorder="1" applyAlignment="1" applyProtection="1">
      <alignment horizontal="center" vertical="center"/>
      <protection locked="0"/>
    </xf>
    <xf numFmtId="167" fontId="12" fillId="25" borderId="255" xfId="3" applyNumberFormat="1" applyFont="1" applyFill="1" applyBorder="1" applyAlignment="1" applyProtection="1">
      <alignment horizontal="right" vertical="center"/>
      <protection locked="0"/>
    </xf>
    <xf numFmtId="167" fontId="94" fillId="25" borderId="255" xfId="3" applyNumberFormat="1" applyFont="1" applyFill="1" applyBorder="1" applyAlignment="1" applyProtection="1">
      <alignment horizontal="right" vertical="center"/>
      <protection locked="0"/>
    </xf>
    <xf numFmtId="167" fontId="102" fillId="0" borderId="0" xfId="3" applyNumberFormat="1" applyFont="1" applyFill="1" applyBorder="1" applyAlignment="1" applyProtection="1">
      <alignment horizontal="right" vertical="center"/>
      <protection locked="0"/>
    </xf>
    <xf numFmtId="167" fontId="113" fillId="20" borderId="0" xfId="3" applyNumberFormat="1" applyFont="1" applyFill="1" applyBorder="1" applyAlignment="1" applyProtection="1">
      <alignment horizontal="right" vertical="center"/>
      <protection locked="0"/>
    </xf>
    <xf numFmtId="43" fontId="12" fillId="20" borderId="17" xfId="3" applyFont="1" applyFill="1" applyBorder="1" applyAlignment="1" applyProtection="1">
      <alignment horizontal="right" wrapText="1"/>
      <protection locked="0"/>
    </xf>
    <xf numFmtId="167" fontId="12" fillId="0" borderId="9" xfId="3" applyNumberFormat="1" applyFont="1" applyFill="1" applyBorder="1" applyAlignment="1" applyProtection="1">
      <alignment horizontal="right" vertical="center"/>
      <protection locked="0"/>
    </xf>
    <xf numFmtId="167" fontId="12" fillId="41" borderId="164" xfId="3" applyNumberFormat="1" applyFont="1" applyFill="1" applyBorder="1" applyAlignment="1" applyProtection="1">
      <alignment horizontal="right" vertical="center"/>
      <protection locked="0"/>
    </xf>
    <xf numFmtId="167" fontId="12" fillId="41" borderId="165" xfId="3" applyNumberFormat="1" applyFont="1" applyFill="1" applyBorder="1" applyAlignment="1" applyProtection="1">
      <alignment vertical="center"/>
      <protection locked="0"/>
    </xf>
    <xf numFmtId="167" fontId="12" fillId="7" borderId="254" xfId="3" applyNumberFormat="1" applyFont="1" applyFill="1" applyBorder="1" applyAlignment="1" applyProtection="1">
      <alignment horizontal="center" vertical="center"/>
      <protection locked="0"/>
    </xf>
    <xf numFmtId="167" fontId="9" fillId="2" borderId="254" xfId="3" applyNumberFormat="1" applyFont="1" applyFill="1" applyBorder="1" applyAlignment="1" applyProtection="1">
      <alignment horizontal="center" textRotation="90" wrapText="1"/>
      <protection locked="0"/>
    </xf>
    <xf numFmtId="167" fontId="12" fillId="0" borderId="249" xfId="3" applyNumberFormat="1" applyFont="1" applyFill="1" applyBorder="1" applyAlignment="1" applyProtection="1">
      <alignment horizontal="right" vertical="center"/>
      <protection locked="0"/>
    </xf>
    <xf numFmtId="0" fontId="87" fillId="35" borderId="253" xfId="0" applyFont="1" applyFill="1" applyBorder="1" applyAlignment="1" applyProtection="1">
      <alignment horizontal="center" vertical="center"/>
      <protection locked="0"/>
    </xf>
    <xf numFmtId="0" fontId="87" fillId="46" borderId="253" xfId="0" applyFont="1" applyFill="1" applyBorder="1" applyAlignment="1" applyProtection="1">
      <alignment horizontal="center" vertical="center"/>
      <protection locked="0"/>
    </xf>
    <xf numFmtId="0" fontId="87" fillId="46" borderId="254" xfId="0" applyFont="1" applyFill="1" applyBorder="1" applyAlignment="1" applyProtection="1">
      <alignment horizontal="center" vertical="center"/>
      <protection locked="0"/>
    </xf>
    <xf numFmtId="167" fontId="12" fillId="0" borderId="0" xfId="0" applyNumberFormat="1" applyFont="1" applyProtection="1">
      <protection locked="0"/>
    </xf>
    <xf numFmtId="167" fontId="143" fillId="0" borderId="194" xfId="3" applyNumberFormat="1" applyFont="1" applyFill="1" applyBorder="1" applyAlignment="1" applyProtection="1">
      <alignment horizontal="right" vertical="center"/>
      <protection locked="0"/>
    </xf>
    <xf numFmtId="0" fontId="143" fillId="72" borderId="196" xfId="2" applyFont="1" applyFill="1" applyBorder="1" applyAlignment="1" applyProtection="1">
      <alignment vertical="center"/>
      <protection locked="0"/>
    </xf>
    <xf numFmtId="0" fontId="143" fillId="72" borderId="194" xfId="2" applyFont="1" applyFill="1" applyBorder="1" applyAlignment="1" applyProtection="1">
      <alignment vertical="center"/>
      <protection locked="0"/>
    </xf>
    <xf numFmtId="0" fontId="143" fillId="72" borderId="200" xfId="2" applyFont="1" applyFill="1" applyBorder="1" applyAlignment="1" applyProtection="1">
      <alignment vertical="center"/>
      <protection locked="0"/>
    </xf>
    <xf numFmtId="0" fontId="134" fillId="0" borderId="254" xfId="0" applyFont="1" applyBorder="1" applyProtection="1">
      <protection locked="0"/>
    </xf>
    <xf numFmtId="167" fontId="12" fillId="42" borderId="256" xfId="3" applyNumberFormat="1" applyFont="1" applyFill="1" applyBorder="1" applyAlignment="1" applyProtection="1">
      <alignment horizontal="right" vertical="center"/>
      <protection locked="0"/>
    </xf>
    <xf numFmtId="0" fontId="134" fillId="0" borderId="256" xfId="0" applyFont="1" applyBorder="1" applyAlignment="1" applyProtection="1">
      <alignment horizontal="center" vertical="center"/>
      <protection locked="0"/>
    </xf>
    <xf numFmtId="0" fontId="134" fillId="25" borderId="254" xfId="0" applyFont="1" applyFill="1" applyBorder="1" applyAlignment="1" applyProtection="1">
      <alignment horizontal="center" vertical="center"/>
      <protection locked="0"/>
    </xf>
    <xf numFmtId="0" fontId="134" fillId="25" borderId="253" xfId="0" applyFont="1" applyFill="1" applyBorder="1" applyAlignment="1" applyProtection="1">
      <alignment horizontal="center" vertical="center"/>
      <protection locked="0"/>
    </xf>
    <xf numFmtId="0" fontId="12" fillId="40" borderId="172" xfId="2" applyFont="1" applyFill="1" applyBorder="1" applyAlignment="1" applyProtection="1">
      <alignment horizontal="left" vertical="center" wrapText="1"/>
      <protection locked="0"/>
    </xf>
    <xf numFmtId="0" fontId="12" fillId="40" borderId="0" xfId="2" applyFont="1" applyFill="1" applyAlignment="1" applyProtection="1">
      <alignment vertical="center"/>
      <protection locked="0"/>
    </xf>
    <xf numFmtId="0" fontId="84" fillId="0" borderId="42" xfId="0" applyFont="1" applyBorder="1" applyAlignment="1" applyProtection="1">
      <alignment horizontal="center" vertical="center"/>
      <protection locked="0"/>
    </xf>
    <xf numFmtId="0" fontId="87" fillId="0" borderId="255" xfId="0" applyFont="1" applyBorder="1" applyAlignment="1" applyProtection="1">
      <alignment horizontal="center" vertical="center"/>
      <protection locked="0"/>
    </xf>
    <xf numFmtId="0" fontId="87" fillId="0" borderId="256" xfId="0" applyFont="1" applyBorder="1" applyAlignment="1" applyProtection="1">
      <alignment horizontal="center"/>
      <protection locked="0"/>
    </xf>
    <xf numFmtId="0" fontId="129" fillId="0" borderId="43" xfId="0" applyFont="1" applyBorder="1" applyAlignment="1" applyProtection="1">
      <alignment horizontal="center"/>
      <protection locked="0"/>
    </xf>
    <xf numFmtId="0" fontId="134" fillId="0" borderId="256" xfId="0" applyFont="1" applyBorder="1" applyAlignment="1" applyProtection="1">
      <alignment horizontal="center"/>
      <protection locked="0"/>
    </xf>
    <xf numFmtId="0" fontId="134" fillId="0" borderId="255" xfId="0" applyFont="1" applyBorder="1" applyAlignment="1" applyProtection="1">
      <alignment horizontal="center" vertical="center"/>
      <protection locked="0"/>
    </xf>
    <xf numFmtId="0" fontId="12" fillId="24" borderId="19" xfId="2" applyFont="1" applyFill="1" applyBorder="1" applyAlignment="1" applyProtection="1">
      <alignment horizontal="left" vertical="center"/>
      <protection locked="0"/>
    </xf>
    <xf numFmtId="167" fontId="141" fillId="71" borderId="256" xfId="3" applyNumberFormat="1" applyFont="1" applyFill="1" applyBorder="1" applyAlignment="1" applyProtection="1">
      <alignment horizontal="right" vertical="center"/>
      <protection locked="0"/>
    </xf>
    <xf numFmtId="167" fontId="141" fillId="71" borderId="254" xfId="3" applyNumberFormat="1" applyFont="1" applyFill="1" applyBorder="1" applyAlignment="1" applyProtection="1">
      <alignment horizontal="right" vertical="center"/>
      <protection locked="0"/>
    </xf>
    <xf numFmtId="167" fontId="12" fillId="0" borderId="165" xfId="2" applyNumberFormat="1" applyFont="1" applyBorder="1" applyAlignment="1" applyProtection="1">
      <alignment horizontal="center"/>
      <protection locked="0"/>
    </xf>
    <xf numFmtId="167" fontId="12" fillId="0" borderId="77" xfId="2" applyNumberFormat="1" applyFont="1" applyBorder="1" applyAlignment="1" applyProtection="1">
      <alignment horizontal="center"/>
      <protection locked="0"/>
    </xf>
    <xf numFmtId="0" fontId="61" fillId="0" borderId="172" xfId="20" applyFont="1" applyBorder="1" applyProtection="1">
      <protection locked="0"/>
    </xf>
    <xf numFmtId="166" fontId="61" fillId="0" borderId="249" xfId="20" applyNumberFormat="1" applyFont="1" applyBorder="1" applyProtection="1">
      <protection locked="0"/>
    </xf>
    <xf numFmtId="166" fontId="61" fillId="0" borderId="248" xfId="20" applyNumberFormat="1" applyFont="1" applyBorder="1" applyProtection="1">
      <protection locked="0"/>
    </xf>
    <xf numFmtId="0" fontId="101" fillId="18" borderId="202" xfId="0" applyFont="1" applyFill="1" applyBorder="1" applyProtection="1">
      <protection locked="0"/>
    </xf>
    <xf numFmtId="167" fontId="17" fillId="0" borderId="253" xfId="3" applyNumberFormat="1" applyFont="1" applyBorder="1" applyAlignment="1" applyProtection="1">
      <alignment vertical="center"/>
      <protection locked="0"/>
    </xf>
    <xf numFmtId="167" fontId="17" fillId="0" borderId="256" xfId="3" applyNumberFormat="1" applyFont="1" applyBorder="1" applyAlignment="1" applyProtection="1">
      <alignment vertical="center"/>
      <protection locked="0"/>
    </xf>
    <xf numFmtId="167" fontId="17" fillId="0" borderId="251" xfId="3" applyNumberFormat="1" applyFont="1" applyBorder="1" applyAlignment="1" applyProtection="1">
      <alignment vertical="center"/>
      <protection locked="0"/>
    </xf>
    <xf numFmtId="167" fontId="17" fillId="0" borderId="249" xfId="3" applyNumberFormat="1" applyFont="1" applyBorder="1" applyAlignment="1" applyProtection="1">
      <alignment vertical="center"/>
      <protection locked="0"/>
    </xf>
    <xf numFmtId="167" fontId="17" fillId="0" borderId="248" xfId="3" applyNumberFormat="1" applyFont="1" applyBorder="1" applyAlignment="1" applyProtection="1">
      <alignment vertical="center"/>
      <protection locked="0"/>
    </xf>
    <xf numFmtId="167" fontId="17" fillId="0" borderId="162" xfId="0" applyNumberFormat="1" applyFont="1" applyBorder="1" applyAlignment="1" applyProtection="1">
      <alignment vertical="center"/>
      <protection locked="0"/>
    </xf>
    <xf numFmtId="0" fontId="19" fillId="0" borderId="162" xfId="0" applyFont="1" applyBorder="1" applyProtection="1">
      <protection locked="0"/>
    </xf>
    <xf numFmtId="0" fontId="19" fillId="0" borderId="169" xfId="0" applyFont="1" applyBorder="1" applyProtection="1">
      <protection locked="0"/>
    </xf>
    <xf numFmtId="0" fontId="0" fillId="0" borderId="0" xfId="0" applyAlignment="1" applyProtection="1">
      <alignment wrapText="1"/>
      <protection locked="0"/>
    </xf>
    <xf numFmtId="0" fontId="11" fillId="0" borderId="0" xfId="0" applyFont="1" applyAlignment="1" applyProtection="1">
      <alignment wrapText="1"/>
      <protection locked="0"/>
    </xf>
    <xf numFmtId="0" fontId="11" fillId="0" borderId="0" xfId="0" applyFont="1" applyAlignment="1" applyProtection="1">
      <alignment vertical="center"/>
      <protection locked="0"/>
    </xf>
    <xf numFmtId="0" fontId="11" fillId="0" borderId="0" xfId="0" applyFont="1" applyAlignment="1" applyProtection="1">
      <alignment vertical="center" wrapText="1"/>
      <protection locked="0"/>
    </xf>
    <xf numFmtId="166" fontId="11" fillId="0" borderId="83" xfId="0" applyNumberFormat="1" applyFont="1" applyBorder="1" applyAlignment="1" applyProtection="1">
      <alignment vertical="center"/>
      <protection locked="0"/>
    </xf>
    <xf numFmtId="166" fontId="11" fillId="0" borderId="70" xfId="0" applyNumberFormat="1" applyFont="1" applyBorder="1" applyAlignment="1" applyProtection="1">
      <alignment vertical="center"/>
      <protection locked="0"/>
    </xf>
    <xf numFmtId="166" fontId="11" fillId="0" borderId="54" xfId="0" applyNumberFormat="1" applyFont="1" applyBorder="1" applyAlignment="1" applyProtection="1">
      <alignment vertical="center"/>
      <protection locked="0"/>
    </xf>
    <xf numFmtId="166" fontId="19" fillId="0" borderId="54" xfId="0" applyNumberFormat="1" applyFont="1" applyBorder="1" applyAlignment="1" applyProtection="1">
      <alignment vertical="center"/>
      <protection locked="0"/>
    </xf>
    <xf numFmtId="166" fontId="19" fillId="0" borderId="17" xfId="0" applyNumberFormat="1" applyFont="1" applyBorder="1" applyAlignment="1" applyProtection="1">
      <alignment vertical="center"/>
      <protection locked="0"/>
    </xf>
    <xf numFmtId="0" fontId="11" fillId="0" borderId="16" xfId="0" applyFont="1" applyBorder="1" applyAlignment="1" applyProtection="1">
      <alignment vertical="center"/>
      <protection locked="0"/>
    </xf>
    <xf numFmtId="166" fontId="11" fillId="0" borderId="87" xfId="0" applyNumberFormat="1" applyFont="1" applyBorder="1" applyAlignment="1" applyProtection="1">
      <alignment vertical="center"/>
      <protection locked="0"/>
    </xf>
    <xf numFmtId="166" fontId="11" fillId="0" borderId="63" xfId="0" applyNumberFormat="1" applyFont="1" applyBorder="1" applyAlignment="1" applyProtection="1">
      <alignment vertical="center"/>
      <protection locked="0"/>
    </xf>
    <xf numFmtId="166" fontId="11" fillId="0" borderId="28" xfId="0" applyNumberFormat="1" applyFont="1" applyBorder="1" applyAlignment="1" applyProtection="1">
      <alignment vertical="center"/>
      <protection locked="0"/>
    </xf>
    <xf numFmtId="166" fontId="11" fillId="0" borderId="0" xfId="0" applyNumberFormat="1" applyFont="1" applyAlignment="1" applyProtection="1">
      <alignment vertical="center"/>
      <protection locked="0"/>
    </xf>
    <xf numFmtId="166" fontId="113" fillId="0" borderId="28" xfId="0" applyNumberFormat="1" applyFont="1" applyBorder="1" applyAlignment="1" applyProtection="1">
      <alignment vertical="center"/>
      <protection locked="0"/>
    </xf>
    <xf numFmtId="166" fontId="94" fillId="0" borderId="0" xfId="0" applyNumberFormat="1" applyFont="1" applyAlignment="1" applyProtection="1">
      <alignment vertical="center"/>
      <protection locked="0"/>
    </xf>
    <xf numFmtId="166" fontId="19" fillId="0" borderId="28" xfId="0" applyNumberFormat="1" applyFont="1" applyBorder="1" applyAlignment="1" applyProtection="1">
      <alignment vertical="center"/>
      <protection locked="0"/>
    </xf>
    <xf numFmtId="166" fontId="19" fillId="0" borderId="0" xfId="0" applyNumberFormat="1" applyFont="1" applyAlignment="1" applyProtection="1">
      <alignment vertical="center"/>
      <protection locked="0"/>
    </xf>
    <xf numFmtId="166" fontId="114" fillId="0" borderId="0" xfId="0" applyNumberFormat="1" applyFont="1" applyAlignment="1" applyProtection="1">
      <alignment vertical="center" wrapText="1"/>
      <protection locked="0"/>
    </xf>
    <xf numFmtId="166" fontId="15" fillId="0" borderId="87" xfId="0" applyNumberFormat="1" applyFont="1" applyBorder="1" applyAlignment="1" applyProtection="1">
      <alignment vertical="center"/>
      <protection locked="0"/>
    </xf>
    <xf numFmtId="166" fontId="9" fillId="13" borderId="249" xfId="3" applyNumberFormat="1" applyFont="1" applyFill="1" applyBorder="1" applyAlignment="1" applyProtection="1">
      <alignment vertical="center"/>
      <protection locked="0"/>
    </xf>
    <xf numFmtId="166" fontId="17" fillId="0" borderId="0" xfId="0" applyNumberFormat="1" applyFont="1" applyAlignment="1" applyProtection="1">
      <alignment vertical="center"/>
      <protection locked="0"/>
    </xf>
    <xf numFmtId="166" fontId="38" fillId="10" borderId="163" xfId="0" applyNumberFormat="1" applyFont="1" applyFill="1" applyBorder="1" applyAlignment="1" applyProtection="1">
      <alignment vertical="center"/>
      <protection locked="0"/>
    </xf>
    <xf numFmtId="166" fontId="94" fillId="0" borderId="0" xfId="0" applyNumberFormat="1" applyFont="1" applyAlignment="1" applyProtection="1">
      <alignment vertical="center" textRotation="90" wrapText="1"/>
      <protection locked="0"/>
    </xf>
    <xf numFmtId="166" fontId="31" fillId="0" borderId="0" xfId="0" applyNumberFormat="1" applyFont="1" applyAlignment="1" applyProtection="1">
      <alignment vertical="center"/>
      <protection locked="0"/>
    </xf>
    <xf numFmtId="0" fontId="29" fillId="17" borderId="0" xfId="0" applyFont="1" applyFill="1" applyAlignment="1" applyProtection="1">
      <alignment vertical="center"/>
      <protection locked="0"/>
    </xf>
    <xf numFmtId="166" fontId="95" fillId="3" borderId="253" xfId="3" applyNumberFormat="1" applyFont="1" applyFill="1" applyBorder="1" applyAlignment="1" applyProtection="1">
      <alignment horizontal="center" vertical="center" wrapText="1"/>
      <protection locked="0"/>
    </xf>
    <xf numFmtId="166" fontId="95" fillId="3" borderId="256" xfId="3" applyNumberFormat="1" applyFont="1" applyFill="1" applyBorder="1" applyAlignment="1" applyProtection="1">
      <alignment horizontal="center" vertical="center" wrapText="1"/>
      <protection locked="0"/>
    </xf>
    <xf numFmtId="166" fontId="12" fillId="41" borderId="253" xfId="7" applyNumberFormat="1" applyFont="1" applyFill="1" applyBorder="1" applyAlignment="1" applyProtection="1">
      <alignment vertical="center"/>
      <protection locked="0"/>
    </xf>
    <xf numFmtId="166" fontId="95" fillId="5" borderId="255" xfId="3" applyNumberFormat="1" applyFont="1" applyFill="1" applyBorder="1" applyAlignment="1" applyProtection="1">
      <alignment horizontal="center" vertical="center"/>
      <protection locked="0"/>
    </xf>
    <xf numFmtId="166" fontId="95" fillId="5" borderId="254" xfId="3" applyNumberFormat="1" applyFont="1" applyFill="1" applyBorder="1" applyAlignment="1" applyProtection="1">
      <alignment horizontal="center" vertical="center"/>
      <protection locked="0"/>
    </xf>
    <xf numFmtId="166" fontId="95" fillId="5" borderId="256" xfId="3" applyNumberFormat="1" applyFont="1" applyFill="1" applyBorder="1" applyAlignment="1" applyProtection="1">
      <alignment horizontal="center" vertical="center"/>
      <protection locked="0"/>
    </xf>
    <xf numFmtId="166" fontId="95" fillId="5" borderId="253" xfId="3" applyNumberFormat="1" applyFont="1" applyFill="1" applyBorder="1" applyAlignment="1" applyProtection="1">
      <alignment horizontal="center" vertical="center"/>
      <protection locked="0"/>
    </xf>
    <xf numFmtId="166" fontId="12" fillId="0" borderId="166" xfId="3" applyNumberFormat="1" applyFont="1" applyFill="1" applyBorder="1" applyAlignment="1" applyProtection="1">
      <alignment vertical="center"/>
      <protection locked="0"/>
    </xf>
    <xf numFmtId="166" fontId="12" fillId="0" borderId="166" xfId="3" applyNumberFormat="1" applyFont="1" applyFill="1" applyBorder="1" applyAlignment="1" applyProtection="1">
      <alignment horizontal="right" vertical="center"/>
      <protection locked="0"/>
    </xf>
    <xf numFmtId="166" fontId="12" fillId="25" borderId="249" xfId="7" applyNumberFormat="1" applyFont="1" applyFill="1" applyBorder="1" applyAlignment="1" applyProtection="1">
      <alignment vertical="center"/>
      <protection locked="0"/>
    </xf>
    <xf numFmtId="166" fontId="12" fillId="0" borderId="253" xfId="7" applyNumberFormat="1" applyFont="1" applyBorder="1" applyAlignment="1" applyProtection="1">
      <alignment vertical="center"/>
      <protection locked="0"/>
    </xf>
    <xf numFmtId="166" fontId="135" fillId="0" borderId="162" xfId="3" applyNumberFormat="1" applyFont="1" applyBorder="1" applyAlignment="1" applyProtection="1">
      <alignment vertical="center"/>
      <protection locked="0"/>
    </xf>
    <xf numFmtId="166" fontId="12" fillId="0" borderId="255" xfId="3" applyNumberFormat="1" applyFont="1" applyFill="1" applyBorder="1" applyAlignment="1" applyProtection="1">
      <alignment vertical="center"/>
      <protection locked="0"/>
    </xf>
    <xf numFmtId="166" fontId="12" fillId="0" borderId="254" xfId="7" applyNumberFormat="1" applyFont="1" applyBorder="1" applyAlignment="1" applyProtection="1">
      <alignment vertical="center"/>
      <protection locked="0"/>
    </xf>
    <xf numFmtId="166" fontId="12" fillId="0" borderId="47" xfId="0" applyNumberFormat="1" applyFont="1" applyBorder="1" applyAlignment="1" applyProtection="1">
      <alignment vertical="center"/>
      <protection locked="0"/>
    </xf>
    <xf numFmtId="0" fontId="134" fillId="25" borderId="254" xfId="0" applyFont="1" applyFill="1" applyBorder="1" applyAlignment="1" applyProtection="1">
      <alignment vertical="center"/>
      <protection locked="0"/>
    </xf>
    <xf numFmtId="166" fontId="12" fillId="0" borderId="248" xfId="7" applyNumberFormat="1" applyFont="1" applyBorder="1" applyAlignment="1" applyProtection="1">
      <alignment vertical="center"/>
      <protection locked="0"/>
    </xf>
    <xf numFmtId="166" fontId="12" fillId="0" borderId="249" xfId="7" applyNumberFormat="1" applyFont="1" applyBorder="1" applyAlignment="1" applyProtection="1">
      <alignment vertical="center"/>
      <protection locked="0"/>
    </xf>
    <xf numFmtId="0" fontId="35" fillId="0" borderId="0" xfId="0" applyFont="1" applyAlignment="1" applyProtection="1">
      <alignment vertical="center"/>
      <protection locked="0"/>
    </xf>
    <xf numFmtId="0" fontId="9" fillId="3" borderId="254" xfId="0" applyFont="1" applyFill="1" applyBorder="1" applyAlignment="1" applyProtection="1">
      <alignment horizontal="center" textRotation="90" wrapText="1"/>
      <protection locked="0"/>
    </xf>
    <xf numFmtId="0" fontId="9" fillId="3" borderId="256" xfId="0" applyFont="1" applyFill="1" applyBorder="1" applyAlignment="1" applyProtection="1">
      <alignment horizontal="center" textRotation="90" wrapText="1"/>
      <protection locked="0"/>
    </xf>
    <xf numFmtId="0" fontId="129" fillId="67" borderId="250" xfId="0" applyFont="1" applyFill="1" applyBorder="1" applyAlignment="1">
      <alignment horizontal="center" vertical="center"/>
    </xf>
    <xf numFmtId="0" fontId="9" fillId="2" borderId="254" xfId="2" applyFont="1" applyFill="1" applyBorder="1" applyAlignment="1" applyProtection="1">
      <alignment horizontal="right" textRotation="90"/>
      <protection locked="0"/>
    </xf>
    <xf numFmtId="0" fontId="9" fillId="4" borderId="253" xfId="2" applyFont="1" applyFill="1" applyBorder="1" applyAlignment="1" applyProtection="1">
      <alignment horizontal="center"/>
      <protection locked="0"/>
    </xf>
    <xf numFmtId="0" fontId="11" fillId="0" borderId="162" xfId="0" applyFont="1" applyBorder="1" applyAlignment="1" applyProtection="1">
      <alignment vertical="center"/>
      <protection locked="0"/>
    </xf>
    <xf numFmtId="0" fontId="6" fillId="0" borderId="0" xfId="0" applyFont="1" applyAlignment="1" applyProtection="1">
      <alignment horizontal="left" vertical="center"/>
      <protection locked="0"/>
    </xf>
    <xf numFmtId="0" fontId="17" fillId="0" borderId="162" xfId="0" applyFont="1" applyBorder="1" applyProtection="1">
      <protection locked="0"/>
    </xf>
    <xf numFmtId="0" fontId="5" fillId="0" borderId="0" xfId="0" applyFont="1" applyAlignment="1" applyProtection="1">
      <alignment horizontal="center"/>
      <protection locked="0"/>
    </xf>
    <xf numFmtId="0" fontId="11" fillId="0" borderId="183" xfId="0" applyFont="1" applyBorder="1" applyAlignment="1" applyProtection="1">
      <alignment vertical="center"/>
      <protection locked="0"/>
    </xf>
    <xf numFmtId="0" fontId="11" fillId="0" borderId="182" xfId="0" applyFont="1" applyBorder="1" applyAlignment="1" applyProtection="1">
      <alignment vertical="center"/>
      <protection locked="0"/>
    </xf>
    <xf numFmtId="0" fontId="17" fillId="0" borderId="182" xfId="0" applyFont="1" applyBorder="1" applyProtection="1">
      <protection locked="0"/>
    </xf>
    <xf numFmtId="0" fontId="17" fillId="0" borderId="1" xfId="0" applyFont="1" applyBorder="1" applyProtection="1">
      <protection locked="0"/>
    </xf>
    <xf numFmtId="0" fontId="17" fillId="0" borderId="183" xfId="0" applyFont="1" applyBorder="1" applyProtection="1">
      <protection locked="0"/>
    </xf>
    <xf numFmtId="0" fontId="4" fillId="0" borderId="182" xfId="0" applyFont="1" applyBorder="1" applyProtection="1">
      <protection locked="0"/>
    </xf>
    <xf numFmtId="0" fontId="4" fillId="0" borderId="181" xfId="0" applyFont="1" applyBorder="1" applyAlignment="1" applyProtection="1">
      <alignment wrapText="1"/>
      <protection locked="0"/>
    </xf>
    <xf numFmtId="0" fontId="33" fillId="0" borderId="1" xfId="0" applyFont="1" applyBorder="1" applyAlignment="1" applyProtection="1">
      <alignment horizontal="center" vertical="center" wrapText="1"/>
      <protection locked="0"/>
    </xf>
    <xf numFmtId="167" fontId="33" fillId="0" borderId="260" xfId="3" applyNumberFormat="1" applyFont="1" applyFill="1" applyBorder="1" applyAlignment="1" applyProtection="1">
      <alignment vertical="center"/>
      <protection locked="0"/>
    </xf>
    <xf numFmtId="167" fontId="33" fillId="0" borderId="43" xfId="3" applyNumberFormat="1" applyFont="1" applyFill="1" applyBorder="1" applyAlignment="1" applyProtection="1">
      <alignment vertical="center"/>
      <protection locked="0"/>
    </xf>
    <xf numFmtId="167" fontId="33" fillId="0" borderId="41" xfId="3" applyNumberFormat="1" applyFont="1" applyFill="1" applyBorder="1" applyAlignment="1" applyProtection="1">
      <alignment vertical="center"/>
      <protection locked="0"/>
    </xf>
    <xf numFmtId="167" fontId="33" fillId="0" borderId="261" xfId="3" applyNumberFormat="1" applyFont="1" applyFill="1" applyBorder="1" applyAlignment="1" applyProtection="1">
      <alignment vertical="center"/>
      <protection locked="0"/>
    </xf>
    <xf numFmtId="167" fontId="33" fillId="0" borderId="262" xfId="3" applyNumberFormat="1" applyFont="1" applyFill="1" applyBorder="1" applyAlignment="1" applyProtection="1">
      <alignment vertical="center"/>
      <protection locked="0"/>
    </xf>
    <xf numFmtId="167" fontId="33" fillId="0" borderId="174" xfId="3" applyNumberFormat="1" applyFont="1" applyFill="1" applyBorder="1" applyAlignment="1" applyProtection="1">
      <alignment vertical="center"/>
      <protection locked="0"/>
    </xf>
    <xf numFmtId="166" fontId="0" fillId="61" borderId="0" xfId="31" applyNumberFormat="1" applyFont="1" applyFill="1" applyBorder="1"/>
    <xf numFmtId="0" fontId="197" fillId="71" borderId="38" xfId="0" applyFont="1" applyFill="1" applyBorder="1" applyAlignment="1">
      <alignment horizontal="center" vertical="center"/>
    </xf>
    <xf numFmtId="0" fontId="197" fillId="71" borderId="37" xfId="0" applyFont="1" applyFill="1" applyBorder="1" applyAlignment="1">
      <alignment horizontal="center" vertical="center"/>
    </xf>
    <xf numFmtId="0" fontId="129" fillId="71" borderId="38" xfId="0" applyFont="1" applyFill="1" applyBorder="1" applyAlignment="1">
      <alignment horizontal="right" vertical="center"/>
    </xf>
    <xf numFmtId="0" fontId="129" fillId="71" borderId="37" xfId="0" applyFont="1" applyFill="1" applyBorder="1" applyAlignment="1">
      <alignment horizontal="center" vertical="center"/>
    </xf>
    <xf numFmtId="0" fontId="129" fillId="71" borderId="171" xfId="0" applyFont="1" applyFill="1" applyBorder="1" applyAlignment="1" applyProtection="1">
      <alignment horizontal="center" vertical="center"/>
      <protection locked="0"/>
    </xf>
    <xf numFmtId="0" fontId="129" fillId="71" borderId="171" xfId="0" applyFont="1" applyFill="1" applyBorder="1" applyAlignment="1" applyProtection="1">
      <alignment horizontal="right" vertical="center"/>
      <protection locked="0"/>
    </xf>
    <xf numFmtId="0" fontId="106" fillId="0" borderId="248" xfId="0" applyFont="1" applyBorder="1" applyAlignment="1" applyProtection="1">
      <alignment horizontal="center" vertical="center"/>
      <protection locked="0"/>
    </xf>
    <xf numFmtId="0" fontId="212" fillId="0" borderId="249" xfId="0" applyFont="1" applyBorder="1" applyAlignment="1">
      <alignment horizontal="center"/>
    </xf>
    <xf numFmtId="167" fontId="17" fillId="24" borderId="253" xfId="15" applyNumberFormat="1" applyFont="1" applyFill="1" applyBorder="1" applyAlignment="1" applyProtection="1">
      <alignment horizontal="center" vertical="center" wrapText="1"/>
      <protection locked="0"/>
    </xf>
    <xf numFmtId="0" fontId="87" fillId="24" borderId="253" xfId="0" applyFont="1" applyFill="1" applyBorder="1" applyAlignment="1" applyProtection="1">
      <alignment vertical="center"/>
      <protection locked="0"/>
    </xf>
    <xf numFmtId="167" fontId="4" fillId="0" borderId="0" xfId="3" applyNumberFormat="1" applyFont="1" applyBorder="1" applyAlignment="1" applyProtection="1">
      <alignment horizontal="left"/>
      <protection locked="0"/>
    </xf>
    <xf numFmtId="167" fontId="5" fillId="0" borderId="0" xfId="3" applyNumberFormat="1" applyFont="1" applyBorder="1" applyAlignment="1" applyProtection="1">
      <protection locked="0"/>
    </xf>
    <xf numFmtId="167" fontId="5" fillId="0" borderId="182" xfId="3" applyNumberFormat="1" applyFont="1" applyBorder="1" applyAlignment="1" applyProtection="1">
      <protection locked="0"/>
    </xf>
    <xf numFmtId="167" fontId="5" fillId="0" borderId="0" xfId="3" applyNumberFormat="1" applyFont="1" applyBorder="1" applyAlignment="1" applyProtection="1">
      <alignment vertical="center"/>
      <protection locked="0"/>
    </xf>
    <xf numFmtId="167" fontId="9" fillId="6" borderId="0" xfId="15" applyNumberFormat="1" applyFont="1" applyFill="1" applyBorder="1" applyAlignment="1" applyProtection="1">
      <alignment horizontal="center" vertical="center" wrapText="1"/>
      <protection locked="0"/>
    </xf>
    <xf numFmtId="167" fontId="12" fillId="0" borderId="42" xfId="15" applyNumberFormat="1" applyFont="1" applyFill="1" applyBorder="1" applyAlignment="1" applyProtection="1">
      <alignment horizontal="center" vertical="center" wrapText="1"/>
      <protection locked="0"/>
    </xf>
    <xf numFmtId="167" fontId="19" fillId="0" borderId="0" xfId="0" applyNumberFormat="1" applyFont="1" applyProtection="1">
      <protection locked="0"/>
    </xf>
    <xf numFmtId="167" fontId="89" fillId="0" borderId="0" xfId="0" applyNumberFormat="1" applyFont="1" applyProtection="1">
      <protection locked="0"/>
    </xf>
    <xf numFmtId="167" fontId="89" fillId="0" borderId="17" xfId="0" applyNumberFormat="1" applyFont="1" applyBorder="1" applyProtection="1">
      <protection locked="0"/>
    </xf>
    <xf numFmtId="1" fontId="134" fillId="0" borderId="251" xfId="0" applyNumberFormat="1" applyFont="1" applyBorder="1" applyAlignment="1" applyProtection="1">
      <alignment horizontal="center" vertical="center"/>
      <protection locked="0"/>
    </xf>
    <xf numFmtId="0" fontId="106" fillId="0" borderId="253" xfId="0" applyFont="1" applyBorder="1" applyAlignment="1" applyProtection="1">
      <alignment horizontal="center" vertical="center"/>
      <protection locked="0"/>
    </xf>
    <xf numFmtId="0" fontId="134" fillId="0" borderId="20" xfId="0" applyFont="1" applyBorder="1" applyProtection="1">
      <protection locked="0"/>
    </xf>
    <xf numFmtId="169" fontId="87" fillId="0" borderId="0" xfId="0" applyNumberFormat="1" applyFont="1" applyAlignment="1">
      <alignment vertical="center"/>
    </xf>
    <xf numFmtId="0" fontId="94" fillId="0" borderId="172" xfId="2" applyFont="1" applyBorder="1" applyAlignment="1" applyProtection="1">
      <alignment horizontal="left" vertical="center" wrapText="1"/>
      <protection locked="0"/>
    </xf>
    <xf numFmtId="0" fontId="12" fillId="0" borderId="172" xfId="2" applyFont="1" applyBorder="1" applyAlignment="1" applyProtection="1">
      <alignment horizontal="left" vertical="center" wrapText="1"/>
      <protection locked="0"/>
    </xf>
    <xf numFmtId="167" fontId="143" fillId="41" borderId="249" xfId="3" applyNumberFormat="1" applyFont="1" applyFill="1" applyBorder="1" applyAlignment="1" applyProtection="1">
      <alignment horizontal="right" vertical="center"/>
      <protection locked="0"/>
    </xf>
    <xf numFmtId="167" fontId="141" fillId="41" borderId="249" xfId="3" applyNumberFormat="1" applyFont="1" applyFill="1" applyBorder="1" applyAlignment="1" applyProtection="1">
      <alignment horizontal="right" vertical="center"/>
      <protection locked="0"/>
    </xf>
    <xf numFmtId="0" fontId="211" fillId="0" borderId="256" xfId="0" applyFont="1" applyBorder="1" applyAlignment="1" applyProtection="1">
      <alignment horizontal="center" vertical="center"/>
      <protection locked="0"/>
    </xf>
    <xf numFmtId="0" fontId="119" fillId="0" borderId="256" xfId="0" applyFont="1" applyBorder="1" applyAlignment="1" applyProtection="1">
      <alignment horizontal="center" vertical="center"/>
      <protection locked="0"/>
    </xf>
    <xf numFmtId="0" fontId="119" fillId="25" borderId="256" xfId="0" applyFont="1" applyFill="1" applyBorder="1" applyAlignment="1" applyProtection="1">
      <alignment horizontal="center" vertical="center"/>
      <protection locked="0"/>
    </xf>
    <xf numFmtId="0" fontId="88" fillId="25" borderId="256" xfId="0" applyFont="1" applyFill="1" applyBorder="1" applyAlignment="1" applyProtection="1">
      <alignment horizontal="center" vertical="center"/>
      <protection locked="0"/>
    </xf>
    <xf numFmtId="0" fontId="119" fillId="71" borderId="256" xfId="0" applyFont="1" applyFill="1" applyBorder="1" applyAlignment="1" applyProtection="1">
      <alignment horizontal="center" vertical="center"/>
      <protection locked="0"/>
    </xf>
    <xf numFmtId="0" fontId="119" fillId="71" borderId="255" xfId="0" applyFont="1" applyFill="1" applyBorder="1" applyAlignment="1" applyProtection="1">
      <alignment horizontal="center" vertical="center"/>
      <protection locked="0"/>
    </xf>
    <xf numFmtId="0" fontId="134" fillId="0" borderId="255" xfId="0" applyFont="1" applyBorder="1" applyAlignment="1" applyProtection="1">
      <alignment horizontal="center"/>
      <protection locked="0"/>
    </xf>
    <xf numFmtId="167" fontId="9" fillId="42" borderId="256" xfId="3" applyNumberFormat="1" applyFont="1" applyFill="1" applyBorder="1" applyAlignment="1" applyProtection="1">
      <alignment horizontal="right" vertical="center"/>
      <protection locked="0"/>
    </xf>
    <xf numFmtId="167" fontId="9" fillId="42" borderId="255" xfId="3" applyNumberFormat="1" applyFont="1" applyFill="1" applyBorder="1" applyAlignment="1" applyProtection="1">
      <alignment horizontal="right" vertical="center"/>
      <protection locked="0"/>
    </xf>
    <xf numFmtId="43" fontId="9" fillId="80" borderId="196" xfId="3" applyFont="1" applyFill="1" applyBorder="1" applyAlignment="1" applyProtection="1">
      <alignment horizontal="left" vertical="center" wrapText="1"/>
      <protection locked="0"/>
    </xf>
    <xf numFmtId="43" fontId="9" fillId="80" borderId="16" xfId="3" applyFont="1" applyFill="1" applyBorder="1" applyAlignment="1" applyProtection="1">
      <alignment horizontal="left" vertical="center" wrapText="1"/>
      <protection locked="0"/>
    </xf>
    <xf numFmtId="0" fontId="9" fillId="80" borderId="193" xfId="0" applyFont="1" applyFill="1" applyBorder="1" applyAlignment="1" applyProtection="1">
      <alignment horizontal="left" vertical="center"/>
      <protection locked="0"/>
    </xf>
    <xf numFmtId="167" fontId="17" fillId="72" borderId="253" xfId="15" applyNumberFormat="1" applyFont="1" applyFill="1" applyBorder="1" applyAlignment="1" applyProtection="1">
      <alignment horizontal="center" vertical="center" wrapText="1"/>
      <protection locked="0"/>
    </xf>
    <xf numFmtId="167" fontId="17" fillId="72" borderId="9" xfId="15" applyNumberFormat="1" applyFont="1" applyFill="1" applyBorder="1" applyAlignment="1" applyProtection="1">
      <alignment horizontal="center" vertical="center" wrapText="1"/>
      <protection locked="0"/>
    </xf>
    <xf numFmtId="167" fontId="17" fillId="0" borderId="164" xfId="16" applyNumberFormat="1" applyFont="1" applyFill="1" applyBorder="1" applyAlignment="1" applyProtection="1">
      <alignment horizontal="center" vertical="center"/>
      <protection locked="0"/>
    </xf>
    <xf numFmtId="43" fontId="22" fillId="25" borderId="0" xfId="15" applyFont="1" applyFill="1" applyBorder="1" applyAlignment="1" applyProtection="1">
      <alignment vertical="center" wrapText="1"/>
      <protection locked="0"/>
    </xf>
    <xf numFmtId="167" fontId="17" fillId="25" borderId="9" xfId="15" applyNumberFormat="1" applyFont="1" applyFill="1" applyBorder="1" applyAlignment="1" applyProtection="1">
      <alignment horizontal="center" vertical="center" wrapText="1"/>
      <protection locked="0"/>
    </xf>
    <xf numFmtId="43" fontId="101" fillId="0" borderId="0" xfId="15" applyFont="1" applyFill="1" applyBorder="1" applyAlignment="1" applyProtection="1">
      <alignment vertical="center" wrapText="1"/>
      <protection locked="0"/>
    </xf>
    <xf numFmtId="43" fontId="66" fillId="0" borderId="0" xfId="15" applyFont="1" applyFill="1" applyBorder="1" applyAlignment="1" applyProtection="1">
      <alignment vertical="center" wrapText="1"/>
      <protection locked="0"/>
    </xf>
    <xf numFmtId="167" fontId="17" fillId="0" borderId="9" xfId="16" applyNumberFormat="1" applyFont="1" applyFill="1" applyBorder="1" applyAlignment="1" applyProtection="1">
      <alignment horizontal="center" vertical="center"/>
      <protection locked="0"/>
    </xf>
    <xf numFmtId="167" fontId="17" fillId="79" borderId="9" xfId="16" applyNumberFormat="1" applyFont="1" applyFill="1" applyBorder="1" applyAlignment="1" applyProtection="1">
      <alignment horizontal="center" vertical="center"/>
      <protection locked="0"/>
    </xf>
    <xf numFmtId="43" fontId="17" fillId="79" borderId="0" xfId="3" applyFont="1" applyFill="1" applyBorder="1" applyAlignment="1" applyProtection="1">
      <alignment vertical="center"/>
      <protection locked="0"/>
    </xf>
    <xf numFmtId="43" fontId="21" fillId="0" borderId="0" xfId="3" applyFont="1" applyFill="1" applyBorder="1" applyAlignment="1" applyProtection="1">
      <alignment vertical="center" wrapText="1"/>
      <protection locked="0"/>
    </xf>
    <xf numFmtId="43" fontId="4" fillId="0" borderId="0" xfId="16" applyFont="1" applyFill="1" applyBorder="1" applyAlignment="1" applyProtection="1">
      <alignment horizontal="center" vertical="center"/>
      <protection locked="0"/>
    </xf>
    <xf numFmtId="43" fontId="4" fillId="0" borderId="0" xfId="16" applyFont="1" applyFill="1" applyBorder="1" applyAlignment="1" applyProtection="1">
      <alignment horizontal="left" vertical="center"/>
      <protection locked="0"/>
    </xf>
    <xf numFmtId="167" fontId="12" fillId="41" borderId="249" xfId="3" applyNumberFormat="1" applyFont="1" applyFill="1" applyBorder="1" applyAlignment="1" applyProtection="1">
      <alignment vertical="center"/>
      <protection locked="0"/>
    </xf>
    <xf numFmtId="166" fontId="17" fillId="18" borderId="203" xfId="0" applyNumberFormat="1" applyFont="1" applyFill="1" applyBorder="1" applyProtection="1">
      <protection locked="0"/>
    </xf>
    <xf numFmtId="166" fontId="101" fillId="18" borderId="203" xfId="0" applyNumberFormat="1" applyFont="1" applyFill="1" applyBorder="1" applyProtection="1">
      <protection locked="0"/>
    </xf>
    <xf numFmtId="0" fontId="131" fillId="0" borderId="0" xfId="0" applyFont="1"/>
    <xf numFmtId="0" fontId="4" fillId="0" borderId="181" xfId="2" applyFont="1" applyBorder="1" applyProtection="1">
      <protection locked="0"/>
    </xf>
    <xf numFmtId="0" fontId="4" fillId="0" borderId="182" xfId="2" applyFont="1" applyBorder="1" applyAlignment="1" applyProtection="1">
      <alignment horizontal="center"/>
      <protection locked="0"/>
    </xf>
    <xf numFmtId="0" fontId="9" fillId="0" borderId="182" xfId="2" applyFont="1" applyBorder="1" applyAlignment="1" applyProtection="1">
      <alignment horizontal="center"/>
      <protection locked="0"/>
    </xf>
    <xf numFmtId="0" fontId="9" fillId="0" borderId="183" xfId="2" applyFont="1" applyBorder="1" applyAlignment="1" applyProtection="1">
      <alignment horizontal="center"/>
      <protection locked="0"/>
    </xf>
    <xf numFmtId="0" fontId="9" fillId="42" borderId="181" xfId="2" applyFont="1" applyFill="1" applyBorder="1" applyProtection="1">
      <protection locked="0"/>
    </xf>
    <xf numFmtId="0" fontId="9" fillId="42" borderId="182" xfId="2" applyFont="1" applyFill="1" applyBorder="1" applyProtection="1">
      <protection locked="0"/>
    </xf>
    <xf numFmtId="0" fontId="9" fillId="42" borderId="183" xfId="2" applyFont="1" applyFill="1" applyBorder="1" applyProtection="1">
      <protection locked="0"/>
    </xf>
    <xf numFmtId="0" fontId="9" fillId="0" borderId="162" xfId="2" applyFont="1" applyBorder="1" applyAlignment="1" applyProtection="1">
      <alignment horizontal="center"/>
      <protection locked="0"/>
    </xf>
    <xf numFmtId="0" fontId="9" fillId="42" borderId="162" xfId="2" applyFont="1" applyFill="1" applyBorder="1" applyProtection="1">
      <protection locked="0"/>
    </xf>
    <xf numFmtId="0" fontId="5" fillId="0" borderId="181" xfId="2" applyFont="1" applyBorder="1" applyProtection="1">
      <protection locked="0"/>
    </xf>
    <xf numFmtId="0" fontId="5" fillId="0" borderId="182" xfId="2" applyFont="1" applyBorder="1" applyAlignment="1" applyProtection="1">
      <alignment horizontal="center"/>
      <protection locked="0"/>
    </xf>
    <xf numFmtId="0" fontId="9" fillId="42" borderId="162" xfId="2" applyFont="1" applyFill="1" applyBorder="1" applyAlignment="1" applyProtection="1">
      <alignment vertical="center"/>
      <protection locked="0"/>
    </xf>
    <xf numFmtId="0" fontId="12" fillId="6" borderId="194" xfId="4" applyNumberFormat="1" applyFont="1" applyFill="1" applyBorder="1" applyAlignment="1" applyProtection="1">
      <alignment horizontal="center" vertical="center"/>
      <protection locked="0"/>
    </xf>
    <xf numFmtId="0" fontId="12" fillId="6" borderId="194" xfId="2" applyFont="1" applyFill="1" applyBorder="1" applyAlignment="1" applyProtection="1">
      <alignment horizontal="center" vertical="center"/>
      <protection locked="0"/>
    </xf>
    <xf numFmtId="0" fontId="12" fillId="6" borderId="195" xfId="2" applyFont="1" applyFill="1" applyBorder="1" applyAlignment="1" applyProtection="1">
      <alignment horizontal="center" vertical="center"/>
      <protection locked="0"/>
    </xf>
    <xf numFmtId="0" fontId="12" fillId="42" borderId="169" xfId="2" applyFont="1" applyFill="1" applyBorder="1" applyAlignment="1" applyProtection="1">
      <alignment vertical="center"/>
      <protection locked="0"/>
    </xf>
    <xf numFmtId="167" fontId="12" fillId="42" borderId="258" xfId="3" applyNumberFormat="1" applyFont="1" applyFill="1" applyBorder="1" applyAlignment="1" applyProtection="1">
      <alignment horizontal="center" vertical="center"/>
      <protection locked="0"/>
    </xf>
    <xf numFmtId="0" fontId="9" fillId="6" borderId="196" xfId="2" applyFont="1" applyFill="1" applyBorder="1" applyAlignment="1" applyProtection="1">
      <alignment horizontal="left" vertical="center"/>
      <protection locked="0"/>
    </xf>
    <xf numFmtId="167" fontId="12" fillId="6" borderId="194" xfId="4" applyNumberFormat="1" applyFont="1" applyFill="1" applyBorder="1" applyAlignment="1" applyProtection="1">
      <alignment horizontal="center" vertical="center"/>
      <protection locked="0"/>
    </xf>
    <xf numFmtId="167" fontId="12" fillId="6" borderId="194" xfId="5" applyNumberFormat="1" applyFont="1" applyFill="1" applyBorder="1" applyAlignment="1" applyProtection="1">
      <alignment horizontal="center" vertical="center"/>
      <protection locked="0"/>
    </xf>
    <xf numFmtId="167" fontId="12" fillId="6" borderId="195" xfId="5" applyNumberFormat="1" applyFont="1" applyFill="1" applyBorder="1" applyAlignment="1" applyProtection="1">
      <alignment horizontal="center" vertical="center"/>
      <protection locked="0"/>
    </xf>
    <xf numFmtId="167" fontId="12" fillId="42" borderId="194" xfId="4" applyNumberFormat="1" applyFont="1" applyFill="1" applyBorder="1" applyAlignment="1" applyProtection="1">
      <alignment horizontal="right" vertical="center"/>
      <protection locked="0"/>
    </xf>
    <xf numFmtId="167" fontId="12" fillId="42" borderId="195" xfId="4" applyNumberFormat="1" applyFont="1" applyFill="1" applyBorder="1" applyAlignment="1" applyProtection="1">
      <alignment horizontal="right" vertical="center"/>
      <protection locked="0"/>
    </xf>
    <xf numFmtId="167" fontId="12" fillId="72" borderId="194" xfId="4" applyNumberFormat="1" applyFont="1" applyFill="1" applyBorder="1" applyAlignment="1" applyProtection="1">
      <alignment horizontal="center" vertical="center"/>
      <protection locked="0"/>
    </xf>
    <xf numFmtId="167" fontId="12" fillId="72" borderId="194" xfId="5" applyNumberFormat="1" applyFont="1" applyFill="1" applyBorder="1" applyAlignment="1" applyProtection="1">
      <alignment horizontal="center" vertical="center"/>
      <protection locked="0"/>
    </xf>
    <xf numFmtId="167" fontId="12" fillId="72" borderId="195" xfId="5" applyNumberFormat="1" applyFont="1" applyFill="1" applyBorder="1" applyAlignment="1" applyProtection="1">
      <alignment horizontal="center" vertical="center"/>
      <protection locked="0"/>
    </xf>
    <xf numFmtId="0" fontId="9" fillId="37" borderId="196" xfId="2" applyFont="1" applyFill="1" applyBorder="1" applyAlignment="1" applyProtection="1">
      <alignment horizontal="left" vertical="center"/>
      <protection locked="0"/>
    </xf>
    <xf numFmtId="167" fontId="12" fillId="37" borderId="194" xfId="4" applyNumberFormat="1" applyFont="1" applyFill="1" applyBorder="1" applyAlignment="1" applyProtection="1">
      <alignment horizontal="center" vertical="center"/>
      <protection locked="0"/>
    </xf>
    <xf numFmtId="167" fontId="12" fillId="37" borderId="194" xfId="5" applyNumberFormat="1" applyFont="1" applyFill="1" applyBorder="1" applyAlignment="1" applyProtection="1">
      <alignment horizontal="center" vertical="center"/>
      <protection locked="0"/>
    </xf>
    <xf numFmtId="167" fontId="12" fillId="37" borderId="195" xfId="5" applyNumberFormat="1" applyFont="1" applyFill="1" applyBorder="1" applyAlignment="1" applyProtection="1">
      <alignment horizontal="center" vertical="center"/>
      <protection locked="0"/>
    </xf>
    <xf numFmtId="167" fontId="12" fillId="42" borderId="254" xfId="3" applyNumberFormat="1" applyFont="1" applyFill="1" applyBorder="1" applyAlignment="1" applyProtection="1">
      <alignment horizontal="right" vertical="center"/>
      <protection locked="0"/>
    </xf>
    <xf numFmtId="0" fontId="9" fillId="71" borderId="196" xfId="2" applyFont="1" applyFill="1" applyBorder="1" applyAlignment="1" applyProtection="1">
      <alignment horizontal="left" vertical="center"/>
      <protection locked="0"/>
    </xf>
    <xf numFmtId="167" fontId="12" fillId="71" borderId="194" xfId="4" applyNumberFormat="1" applyFont="1" applyFill="1" applyBorder="1" applyAlignment="1" applyProtection="1">
      <alignment horizontal="center" vertical="center"/>
      <protection locked="0"/>
    </xf>
    <xf numFmtId="167" fontId="12" fillId="71" borderId="194" xfId="5" applyNumberFormat="1" applyFont="1" applyFill="1" applyBorder="1" applyAlignment="1" applyProtection="1">
      <alignment horizontal="center" vertical="center"/>
      <protection locked="0"/>
    </xf>
    <xf numFmtId="167" fontId="12" fillId="71" borderId="195" xfId="5" applyNumberFormat="1" applyFont="1" applyFill="1" applyBorder="1" applyAlignment="1" applyProtection="1">
      <alignment horizontal="center" vertical="center"/>
      <protection locked="0"/>
    </xf>
    <xf numFmtId="43" fontId="9" fillId="40" borderId="196" xfId="4" applyFont="1" applyFill="1" applyBorder="1" applyAlignment="1" applyProtection="1">
      <alignment horizontal="left" vertical="center"/>
      <protection locked="0"/>
    </xf>
    <xf numFmtId="167" fontId="9" fillId="40" borderId="194" xfId="4" applyNumberFormat="1" applyFont="1" applyFill="1" applyBorder="1" applyAlignment="1" applyProtection="1">
      <alignment horizontal="center" vertical="center"/>
      <protection locked="0"/>
    </xf>
    <xf numFmtId="167" fontId="9" fillId="40" borderId="194" xfId="5" applyNumberFormat="1" applyFont="1" applyFill="1" applyBorder="1" applyAlignment="1" applyProtection="1">
      <alignment horizontal="center" vertical="center"/>
      <protection locked="0"/>
    </xf>
    <xf numFmtId="167" fontId="9" fillId="40" borderId="195" xfId="5" applyNumberFormat="1" applyFont="1" applyFill="1" applyBorder="1" applyAlignment="1" applyProtection="1">
      <alignment horizontal="center" vertical="center"/>
      <protection locked="0"/>
    </xf>
    <xf numFmtId="167" fontId="9" fillId="42" borderId="194" xfId="4" applyNumberFormat="1" applyFont="1" applyFill="1" applyBorder="1" applyAlignment="1" applyProtection="1">
      <alignment horizontal="left" vertical="center"/>
      <protection locked="0"/>
    </xf>
    <xf numFmtId="167" fontId="9" fillId="42" borderId="195" xfId="4" applyNumberFormat="1" applyFont="1" applyFill="1" applyBorder="1" applyAlignment="1" applyProtection="1">
      <alignment horizontal="left" vertical="center"/>
      <protection locked="0"/>
    </xf>
    <xf numFmtId="0" fontId="9" fillId="72" borderId="196" xfId="2" applyFont="1" applyFill="1" applyBorder="1" applyAlignment="1" applyProtection="1">
      <alignment horizontal="left" vertical="center"/>
      <protection locked="0"/>
    </xf>
    <xf numFmtId="0" fontId="54" fillId="42" borderId="169" xfId="2" applyFont="1" applyFill="1" applyBorder="1" applyProtection="1">
      <protection locked="0"/>
    </xf>
    <xf numFmtId="0" fontId="4" fillId="0" borderId="181" xfId="2" applyFont="1" applyBorder="1" applyAlignment="1" applyProtection="1">
      <alignment horizontal="left"/>
      <protection locked="0"/>
    </xf>
    <xf numFmtId="0" fontId="4" fillId="71" borderId="182" xfId="2" applyFont="1" applyFill="1" applyBorder="1" applyAlignment="1" applyProtection="1">
      <alignment horizontal="left"/>
      <protection locked="0"/>
    </xf>
    <xf numFmtId="0" fontId="17" fillId="0" borderId="182" xfId="2" applyFont="1" applyBorder="1" applyAlignment="1" applyProtection="1">
      <alignment horizontal="left"/>
      <protection locked="0"/>
    </xf>
    <xf numFmtId="43" fontId="17" fillId="0" borderId="183" xfId="3" applyFont="1" applyFill="1" applyBorder="1" applyProtection="1">
      <protection locked="0"/>
    </xf>
    <xf numFmtId="43" fontId="17" fillId="0" borderId="162" xfId="3" applyFont="1" applyFill="1" applyBorder="1" applyProtection="1">
      <protection locked="0"/>
    </xf>
    <xf numFmtId="0" fontId="66" fillId="71" borderId="182" xfId="2" applyFont="1" applyFill="1" applyBorder="1" applyAlignment="1" applyProtection="1">
      <alignment horizontal="left"/>
      <protection locked="0"/>
    </xf>
    <xf numFmtId="0" fontId="66" fillId="71" borderId="183" xfId="2" applyFont="1" applyFill="1" applyBorder="1" applyAlignment="1" applyProtection="1">
      <alignment horizontal="left"/>
      <protection locked="0"/>
    </xf>
    <xf numFmtId="43" fontId="66" fillId="0" borderId="162" xfId="3" applyFont="1" applyFill="1" applyBorder="1" applyProtection="1">
      <protection locked="0"/>
    </xf>
    <xf numFmtId="43" fontId="19" fillId="3" borderId="145" xfId="3" applyFont="1" applyFill="1" applyBorder="1" applyAlignment="1" applyProtection="1">
      <alignment vertical="center"/>
      <protection locked="0"/>
    </xf>
    <xf numFmtId="43" fontId="9" fillId="3" borderId="150" xfId="3" applyFont="1" applyFill="1" applyBorder="1" applyAlignment="1" applyProtection="1">
      <alignment horizontal="center" wrapText="1"/>
      <protection locked="0"/>
    </xf>
    <xf numFmtId="0" fontId="9" fillId="71" borderId="254" xfId="2" applyFont="1" applyFill="1" applyBorder="1" applyAlignment="1" applyProtection="1">
      <alignment horizontal="center" textRotation="90" wrapText="1"/>
      <protection locked="0"/>
    </xf>
    <xf numFmtId="0" fontId="129" fillId="71" borderId="250" xfId="0" applyFont="1" applyFill="1" applyBorder="1" applyAlignment="1">
      <alignment horizontal="center" vertical="center"/>
    </xf>
    <xf numFmtId="0" fontId="9" fillId="3" borderId="264" xfId="0" applyFont="1" applyFill="1" applyBorder="1" applyAlignment="1" applyProtection="1">
      <alignment horizontal="center" textRotation="90" wrapText="1"/>
      <protection locked="0"/>
    </xf>
    <xf numFmtId="0" fontId="12" fillId="6" borderId="206" xfId="2" applyFont="1" applyFill="1" applyBorder="1" applyAlignment="1" applyProtection="1">
      <alignment vertical="center"/>
      <protection locked="0"/>
    </xf>
    <xf numFmtId="0" fontId="94" fillId="6" borderId="194" xfId="2" applyFont="1" applyFill="1" applyBorder="1" applyAlignment="1" applyProtection="1">
      <alignment horizontal="center" vertical="center"/>
      <protection locked="0"/>
    </xf>
    <xf numFmtId="0" fontId="6" fillId="6" borderId="194" xfId="2" applyFont="1" applyFill="1" applyBorder="1" applyAlignment="1" applyProtection="1">
      <alignment vertical="center"/>
      <protection locked="0"/>
    </xf>
    <xf numFmtId="0" fontId="12" fillId="6" borderId="194" xfId="2" applyFont="1" applyFill="1" applyBorder="1" applyAlignment="1" applyProtection="1">
      <alignment vertical="center"/>
      <protection locked="0"/>
    </xf>
    <xf numFmtId="0" fontId="9" fillId="6" borderId="200" xfId="2" applyFont="1" applyFill="1" applyBorder="1" applyAlignment="1" applyProtection="1">
      <alignment vertical="center"/>
      <protection locked="0"/>
    </xf>
    <xf numFmtId="0" fontId="12" fillId="71" borderId="194" xfId="2" applyFont="1" applyFill="1" applyBorder="1" applyAlignment="1" applyProtection="1">
      <alignment horizontal="center" vertical="center"/>
      <protection locked="0"/>
    </xf>
    <xf numFmtId="0" fontId="12" fillId="71" borderId="194" xfId="2" applyFont="1" applyFill="1" applyBorder="1" applyAlignment="1" applyProtection="1">
      <alignment vertical="center"/>
      <protection locked="0"/>
    </xf>
    <xf numFmtId="0" fontId="9" fillId="6" borderId="194" xfId="2" applyFont="1" applyFill="1" applyBorder="1" applyAlignment="1" applyProtection="1">
      <alignment horizontal="center" vertical="center"/>
      <protection locked="0"/>
    </xf>
    <xf numFmtId="0" fontId="12" fillId="71" borderId="195" xfId="2" applyFont="1" applyFill="1" applyBorder="1" applyAlignment="1" applyProtection="1">
      <alignment horizontal="center" vertical="center"/>
      <protection locked="0"/>
    </xf>
    <xf numFmtId="0" fontId="21" fillId="6" borderId="194" xfId="0" applyFont="1" applyFill="1" applyBorder="1" applyAlignment="1" applyProtection="1">
      <alignment vertical="center"/>
      <protection locked="0"/>
    </xf>
    <xf numFmtId="43" fontId="21" fillId="6" borderId="195" xfId="3" applyFont="1" applyFill="1" applyBorder="1" applyAlignment="1" applyProtection="1">
      <alignment vertical="center"/>
      <protection locked="0"/>
    </xf>
    <xf numFmtId="167" fontId="12" fillId="0" borderId="249" xfId="8" applyNumberFormat="1" applyFont="1" applyFill="1" applyBorder="1" applyAlignment="1" applyProtection="1">
      <alignment horizontal="center" vertical="center"/>
      <protection locked="0"/>
    </xf>
    <xf numFmtId="167" fontId="12" fillId="0" borderId="168" xfId="2" applyNumberFormat="1" applyFont="1" applyBorder="1" applyAlignment="1" applyProtection="1">
      <alignment horizontal="center"/>
      <protection locked="0"/>
    </xf>
    <xf numFmtId="167" fontId="136" fillId="71" borderId="253" xfId="3" applyNumberFormat="1" applyFont="1" applyFill="1" applyBorder="1" applyAlignment="1" applyProtection="1">
      <alignment horizontal="right" vertical="center" wrapText="1"/>
      <protection locked="0"/>
    </xf>
    <xf numFmtId="167" fontId="136" fillId="71" borderId="265" xfId="3" applyNumberFormat="1" applyFont="1" applyFill="1" applyBorder="1" applyAlignment="1" applyProtection="1">
      <alignment horizontal="right" vertical="center" wrapText="1"/>
      <protection locked="0"/>
    </xf>
    <xf numFmtId="0" fontId="143" fillId="6" borderId="215" xfId="2" applyFont="1" applyFill="1" applyBorder="1" applyAlignment="1" applyProtection="1">
      <alignment horizontal="left" vertical="center"/>
      <protection locked="0"/>
    </xf>
    <xf numFmtId="167" fontId="141" fillId="6" borderId="202" xfId="3" applyNumberFormat="1" applyFont="1" applyFill="1" applyBorder="1" applyAlignment="1" applyProtection="1">
      <alignment horizontal="right" vertical="center"/>
      <protection locked="0"/>
    </xf>
    <xf numFmtId="167" fontId="143" fillId="6" borderId="202" xfId="2" applyNumberFormat="1" applyFont="1" applyFill="1" applyBorder="1" applyAlignment="1" applyProtection="1">
      <alignment vertical="center"/>
      <protection locked="0"/>
    </xf>
    <xf numFmtId="167" fontId="141" fillId="71" borderId="202" xfId="3" applyNumberFormat="1" applyFont="1" applyFill="1" applyBorder="1" applyAlignment="1" applyProtection="1">
      <alignment horizontal="right" vertical="center"/>
      <protection locked="0"/>
    </xf>
    <xf numFmtId="167" fontId="143" fillId="6" borderId="202" xfId="3" applyNumberFormat="1" applyFont="1" applyFill="1" applyBorder="1" applyAlignment="1" applyProtection="1">
      <alignment horizontal="right" vertical="center" wrapText="1"/>
      <protection locked="0"/>
    </xf>
    <xf numFmtId="167" fontId="141" fillId="71" borderId="203" xfId="3" applyNumberFormat="1" applyFont="1" applyFill="1" applyBorder="1" applyAlignment="1" applyProtection="1">
      <alignment horizontal="right" vertical="center"/>
      <protection locked="0"/>
    </xf>
    <xf numFmtId="167" fontId="143" fillId="6" borderId="200" xfId="3" applyNumberFormat="1" applyFont="1" applyFill="1" applyBorder="1" applyAlignment="1" applyProtection="1">
      <alignment vertical="center" wrapText="1"/>
      <protection locked="0"/>
    </xf>
    <xf numFmtId="167" fontId="143" fillId="6" borderId="202" xfId="3" applyNumberFormat="1" applyFont="1" applyFill="1" applyBorder="1" applyAlignment="1" applyProtection="1">
      <alignment vertical="center" wrapText="1"/>
      <protection locked="0"/>
    </xf>
    <xf numFmtId="167" fontId="143" fillId="6" borderId="203" xfId="3" applyNumberFormat="1" applyFont="1" applyFill="1" applyBorder="1" applyAlignment="1" applyProtection="1">
      <alignment vertical="center" wrapText="1"/>
      <protection locked="0"/>
    </xf>
    <xf numFmtId="167" fontId="141" fillId="0" borderId="249" xfId="3" applyNumberFormat="1" applyFont="1" applyFill="1" applyBorder="1" applyAlignment="1" applyProtection="1">
      <alignment horizontal="right" vertical="center"/>
      <protection locked="0"/>
    </xf>
    <xf numFmtId="0" fontId="95" fillId="5" borderId="215" xfId="2" applyFont="1" applyFill="1" applyBorder="1" applyAlignment="1" applyProtection="1">
      <alignment vertical="center" wrapText="1"/>
      <protection locked="0"/>
    </xf>
    <xf numFmtId="167" fontId="95" fillId="71" borderId="202" xfId="3" applyNumberFormat="1" applyFont="1" applyFill="1" applyBorder="1" applyAlignment="1" applyProtection="1">
      <alignment horizontal="right" vertical="center"/>
      <protection locked="0"/>
    </xf>
    <xf numFmtId="167" fontId="95" fillId="64" borderId="200" xfId="3" applyNumberFormat="1" applyFont="1" applyFill="1" applyBorder="1" applyAlignment="1" applyProtection="1">
      <alignment horizontal="center" vertical="center"/>
      <protection locked="0"/>
    </xf>
    <xf numFmtId="167" fontId="135" fillId="0" borderId="162" xfId="3" applyNumberFormat="1" applyFont="1" applyBorder="1" applyAlignment="1" applyProtection="1">
      <alignment vertical="center" wrapText="1"/>
      <protection locked="0"/>
    </xf>
    <xf numFmtId="167" fontId="95" fillId="71" borderId="202" xfId="8" applyNumberFormat="1" applyFont="1" applyFill="1" applyBorder="1" applyAlignment="1" applyProtection="1">
      <alignment horizontal="center" vertical="center"/>
      <protection locked="0"/>
    </xf>
    <xf numFmtId="167" fontId="95" fillId="71" borderId="203" xfId="8" applyNumberFormat="1" applyFont="1" applyFill="1" applyBorder="1" applyAlignment="1" applyProtection="1">
      <alignment horizontal="center" vertical="center"/>
      <protection locked="0"/>
    </xf>
    <xf numFmtId="167" fontId="144" fillId="6" borderId="202" xfId="2" applyNumberFormat="1" applyFont="1" applyFill="1" applyBorder="1" applyAlignment="1" applyProtection="1">
      <alignment vertical="center"/>
      <protection locked="0"/>
    </xf>
    <xf numFmtId="167" fontId="141" fillId="5" borderId="249" xfId="3" applyNumberFormat="1" applyFont="1" applyFill="1" applyBorder="1" applyAlignment="1" applyProtection="1">
      <alignment horizontal="right" vertical="center"/>
      <protection locked="0"/>
    </xf>
    <xf numFmtId="167" fontId="141" fillId="5" borderId="253" xfId="3" applyNumberFormat="1" applyFont="1" applyFill="1" applyBorder="1" applyAlignment="1" applyProtection="1">
      <alignment horizontal="right" vertical="center"/>
      <protection locked="0"/>
    </xf>
    <xf numFmtId="167" fontId="141" fillId="0" borderId="254" xfId="3" applyNumberFormat="1" applyFont="1" applyFill="1" applyBorder="1" applyAlignment="1" applyProtection="1">
      <alignment horizontal="right" vertical="center"/>
      <protection locked="0"/>
    </xf>
    <xf numFmtId="167" fontId="141" fillId="0" borderId="256" xfId="3" applyNumberFormat="1" applyFont="1" applyFill="1" applyBorder="1" applyAlignment="1" applyProtection="1">
      <alignment horizontal="right" vertical="center" wrapText="1"/>
      <protection locked="0"/>
    </xf>
    <xf numFmtId="167" fontId="95" fillId="64" borderId="202" xfId="3" applyNumberFormat="1" applyFont="1" applyFill="1" applyBorder="1" applyAlignment="1" applyProtection="1">
      <alignment horizontal="center" vertical="center"/>
      <protection locked="0"/>
    </xf>
    <xf numFmtId="167" fontId="95" fillId="64" borderId="202" xfId="8" applyNumberFormat="1" applyFont="1" applyFill="1" applyBorder="1" applyAlignment="1" applyProtection="1">
      <alignment horizontal="center" vertical="center"/>
      <protection locked="0"/>
    </xf>
    <xf numFmtId="167" fontId="95" fillId="64" borderId="203" xfId="8" applyNumberFormat="1" applyFont="1" applyFill="1" applyBorder="1" applyAlignment="1" applyProtection="1">
      <alignment horizontal="center" vertical="center"/>
      <protection locked="0"/>
    </xf>
    <xf numFmtId="0" fontId="9" fillId="71" borderId="215" xfId="2" applyFont="1" applyFill="1" applyBorder="1" applyAlignment="1" applyProtection="1">
      <alignment horizontal="left" vertical="center"/>
      <protection locked="0"/>
    </xf>
    <xf numFmtId="167" fontId="12" fillId="71" borderId="202" xfId="3" applyNumberFormat="1" applyFont="1" applyFill="1" applyBorder="1" applyAlignment="1" applyProtection="1">
      <alignment horizontal="right" vertical="center"/>
      <protection locked="0"/>
    </xf>
    <xf numFmtId="167" fontId="27" fillId="71" borderId="202" xfId="2" applyNumberFormat="1" applyFont="1" applyFill="1" applyBorder="1" applyAlignment="1" applyProtection="1">
      <alignment vertical="center"/>
      <protection locked="0"/>
    </xf>
    <xf numFmtId="167" fontId="143" fillId="6" borderId="194" xfId="3" applyNumberFormat="1" applyFont="1" applyFill="1" applyBorder="1" applyAlignment="1" applyProtection="1">
      <alignment vertical="center" wrapText="1"/>
      <protection locked="0"/>
    </xf>
    <xf numFmtId="167" fontId="143" fillId="6" borderId="195" xfId="3" applyNumberFormat="1" applyFont="1" applyFill="1" applyBorder="1" applyAlignment="1" applyProtection="1">
      <alignment vertical="center" wrapText="1"/>
      <protection locked="0"/>
    </xf>
    <xf numFmtId="0" fontId="95" fillId="5" borderId="196" xfId="2" applyFont="1" applyFill="1" applyBorder="1" applyAlignment="1" applyProtection="1">
      <alignment vertical="center" wrapText="1"/>
      <protection locked="0"/>
    </xf>
    <xf numFmtId="167" fontId="95" fillId="5" borderId="201" xfId="3" applyNumberFormat="1" applyFont="1" applyFill="1" applyBorder="1" applyAlignment="1" applyProtection="1">
      <alignment horizontal="right" vertical="center"/>
      <protection locked="0"/>
    </xf>
    <xf numFmtId="167" fontId="95" fillId="71" borderId="201" xfId="3" applyNumberFormat="1" applyFont="1" applyFill="1" applyBorder="1" applyAlignment="1" applyProtection="1">
      <alignment horizontal="right" vertical="center"/>
      <protection locked="0"/>
    </xf>
    <xf numFmtId="167" fontId="95" fillId="71" borderId="228" xfId="3" applyNumberFormat="1" applyFont="1" applyFill="1" applyBorder="1" applyAlignment="1" applyProtection="1">
      <alignment horizontal="right" vertical="center"/>
      <protection locked="0"/>
    </xf>
    <xf numFmtId="167" fontId="95" fillId="71" borderId="215" xfId="3" applyNumberFormat="1" applyFont="1" applyFill="1" applyBorder="1" applyAlignment="1" applyProtection="1">
      <alignment horizontal="right" vertical="center"/>
      <protection locked="0"/>
    </xf>
    <xf numFmtId="167" fontId="95" fillId="71" borderId="203" xfId="3" applyNumberFormat="1" applyFont="1" applyFill="1" applyBorder="1" applyAlignment="1" applyProtection="1">
      <alignment horizontal="right" vertical="center"/>
      <protection locked="0"/>
    </xf>
    <xf numFmtId="167" fontId="95" fillId="5" borderId="194" xfId="3" applyNumberFormat="1" applyFont="1" applyFill="1" applyBorder="1" applyAlignment="1" applyProtection="1">
      <alignment horizontal="right" vertical="center"/>
      <protection locked="0"/>
    </xf>
    <xf numFmtId="167" fontId="95" fillId="71" borderId="206" xfId="3" applyNumberFormat="1" applyFont="1" applyFill="1" applyBorder="1" applyAlignment="1" applyProtection="1">
      <alignment horizontal="right" vertical="center"/>
      <protection locked="0"/>
    </xf>
    <xf numFmtId="167" fontId="95" fillId="64" borderId="228" xfId="3" applyNumberFormat="1" applyFont="1" applyFill="1" applyBorder="1" applyAlignment="1" applyProtection="1">
      <alignment horizontal="center" vertical="center"/>
      <protection locked="0"/>
    </xf>
    <xf numFmtId="167" fontId="95" fillId="64" borderId="194" xfId="8" applyNumberFormat="1" applyFont="1" applyFill="1" applyBorder="1" applyAlignment="1" applyProtection="1">
      <alignment horizontal="center" vertical="center"/>
      <protection locked="0"/>
    </xf>
    <xf numFmtId="167" fontId="95" fillId="64" borderId="194" xfId="3" applyNumberFormat="1" applyFont="1" applyFill="1" applyBorder="1" applyAlignment="1" applyProtection="1">
      <alignment horizontal="center" vertical="center"/>
      <protection locked="0"/>
    </xf>
    <xf numFmtId="167" fontId="95" fillId="64" borderId="195" xfId="8" applyNumberFormat="1" applyFont="1" applyFill="1" applyBorder="1" applyAlignment="1" applyProtection="1">
      <alignment horizontal="center" vertical="center"/>
      <protection locked="0"/>
    </xf>
    <xf numFmtId="0" fontId="143" fillId="71" borderId="196" xfId="2" applyFont="1" applyFill="1" applyBorder="1" applyAlignment="1" applyProtection="1">
      <alignment horizontal="left" vertical="center"/>
      <protection locked="0"/>
    </xf>
    <xf numFmtId="167" fontId="141" fillId="71" borderId="206" xfId="3" applyNumberFormat="1" applyFont="1" applyFill="1" applyBorder="1" applyAlignment="1" applyProtection="1">
      <alignment horizontal="right" vertical="center"/>
      <protection locked="0"/>
    </xf>
    <xf numFmtId="167" fontId="141" fillId="71" borderId="194" xfId="3" applyNumberFormat="1" applyFont="1" applyFill="1" applyBorder="1" applyAlignment="1" applyProtection="1">
      <alignment horizontal="right" vertical="center"/>
      <protection locked="0"/>
    </xf>
    <xf numFmtId="167" fontId="143" fillId="0" borderId="194" xfId="3" applyNumberFormat="1" applyFont="1" applyFill="1" applyBorder="1" applyAlignment="1" applyProtection="1">
      <alignment vertical="center"/>
      <protection locked="0"/>
    </xf>
    <xf numFmtId="167" fontId="143" fillId="0" borderId="195" xfId="3" applyNumberFormat="1" applyFont="1" applyFill="1" applyBorder="1" applyAlignment="1" applyProtection="1">
      <alignment vertical="center"/>
      <protection locked="0"/>
    </xf>
    <xf numFmtId="167" fontId="141" fillId="41" borderId="253" xfId="3" applyNumberFormat="1" applyFont="1" applyFill="1" applyBorder="1" applyAlignment="1" applyProtection="1">
      <alignment horizontal="right" vertical="center"/>
      <protection locked="0"/>
    </xf>
    <xf numFmtId="167" fontId="143" fillId="71" borderId="265" xfId="3" applyNumberFormat="1" applyFont="1" applyFill="1" applyBorder="1" applyAlignment="1" applyProtection="1">
      <alignment horizontal="right" vertical="center" wrapText="1"/>
      <protection locked="0"/>
    </xf>
    <xf numFmtId="0" fontId="143" fillId="0" borderId="196" xfId="2" applyFont="1" applyBorder="1" applyAlignment="1" applyProtection="1">
      <alignment horizontal="left" vertical="center"/>
      <protection locked="0"/>
    </xf>
    <xf numFmtId="167" fontId="141" fillId="0" borderId="206" xfId="3" applyNumberFormat="1" applyFont="1" applyFill="1" applyBorder="1" applyAlignment="1" applyProtection="1">
      <alignment horizontal="right" vertical="center"/>
      <protection locked="0"/>
    </xf>
    <xf numFmtId="167" fontId="141" fillId="0" borderId="194" xfId="3" applyNumberFormat="1" applyFont="1" applyFill="1" applyBorder="1" applyAlignment="1" applyProtection="1">
      <alignment horizontal="right" vertical="center"/>
      <protection locked="0"/>
    </xf>
    <xf numFmtId="167" fontId="143" fillId="6" borderId="194" xfId="3" applyNumberFormat="1" applyFont="1" applyFill="1" applyBorder="1" applyAlignment="1" applyProtection="1">
      <alignment horizontal="right" vertical="center"/>
      <protection locked="0"/>
    </xf>
    <xf numFmtId="167" fontId="143" fillId="6" borderId="194" xfId="3" applyNumberFormat="1" applyFont="1" applyFill="1" applyBorder="1" applyAlignment="1" applyProtection="1">
      <alignment vertical="center"/>
      <protection locked="0"/>
    </xf>
    <xf numFmtId="167" fontId="143" fillId="6" borderId="195" xfId="3" applyNumberFormat="1" applyFont="1" applyFill="1" applyBorder="1" applyAlignment="1" applyProtection="1">
      <alignment vertical="center"/>
      <protection locked="0"/>
    </xf>
    <xf numFmtId="167" fontId="141" fillId="26" borderId="194" xfId="3" applyNumberFormat="1" applyFont="1" applyFill="1" applyBorder="1" applyAlignment="1" applyProtection="1">
      <alignment horizontal="right" vertical="center"/>
      <protection locked="0"/>
    </xf>
    <xf numFmtId="167" fontId="143" fillId="26" borderId="194" xfId="3" applyNumberFormat="1" applyFont="1" applyFill="1" applyBorder="1" applyAlignment="1" applyProtection="1">
      <alignment horizontal="right" vertical="center" wrapText="1"/>
      <protection locked="0"/>
    </xf>
    <xf numFmtId="167" fontId="141" fillId="26" borderId="202" xfId="3" applyNumberFormat="1" applyFont="1" applyFill="1" applyBorder="1" applyAlignment="1" applyProtection="1">
      <alignment horizontal="right" vertical="center"/>
      <protection locked="0"/>
    </xf>
    <xf numFmtId="167" fontId="141" fillId="26" borderId="203" xfId="3" applyNumberFormat="1" applyFont="1" applyFill="1" applyBorder="1" applyAlignment="1" applyProtection="1">
      <alignment horizontal="right" vertical="center"/>
      <protection locked="0"/>
    </xf>
    <xf numFmtId="167" fontId="143" fillId="26" borderId="194" xfId="3" applyNumberFormat="1" applyFont="1" applyFill="1" applyBorder="1" applyAlignment="1" applyProtection="1">
      <alignment vertical="center" wrapText="1"/>
      <protection locked="0"/>
    </xf>
    <xf numFmtId="167" fontId="143" fillId="26" borderId="195" xfId="3" applyNumberFormat="1" applyFont="1" applyFill="1" applyBorder="1" applyAlignment="1" applyProtection="1">
      <alignment vertical="center" wrapText="1"/>
      <protection locked="0"/>
    </xf>
    <xf numFmtId="167" fontId="12" fillId="71" borderId="249" xfId="2" applyNumberFormat="1" applyFont="1" applyFill="1" applyBorder="1" applyAlignment="1" applyProtection="1">
      <alignment horizontal="center" vertical="center"/>
      <protection locked="0"/>
    </xf>
    <xf numFmtId="167" fontId="141" fillId="71" borderId="265" xfId="3" applyNumberFormat="1" applyFont="1" applyFill="1" applyBorder="1" applyAlignment="1" applyProtection="1">
      <alignment horizontal="right" vertical="center"/>
      <protection locked="0"/>
    </xf>
    <xf numFmtId="0" fontId="134" fillId="71" borderId="265" xfId="0" applyFont="1" applyFill="1" applyBorder="1" applyAlignment="1" applyProtection="1">
      <alignment horizontal="center" vertical="center"/>
      <protection locked="0"/>
    </xf>
    <xf numFmtId="167" fontId="141" fillId="0" borderId="166" xfId="3" applyNumberFormat="1" applyFont="1" applyFill="1" applyBorder="1" applyAlignment="1" applyProtection="1">
      <alignment vertical="center" wrapText="1"/>
      <protection locked="0"/>
    </xf>
    <xf numFmtId="167" fontId="141" fillId="0" borderId="264" xfId="3" applyNumberFormat="1" applyFont="1" applyFill="1" applyBorder="1" applyAlignment="1" applyProtection="1">
      <alignment vertical="center" wrapText="1"/>
      <protection locked="0"/>
    </xf>
    <xf numFmtId="167" fontId="95" fillId="3" borderId="200" xfId="3" applyNumberFormat="1" applyFont="1" applyFill="1" applyBorder="1" applyAlignment="1" applyProtection="1">
      <alignment horizontal="center" vertical="center" wrapText="1"/>
      <protection locked="0"/>
    </xf>
    <xf numFmtId="167" fontId="17" fillId="71" borderId="249" xfId="3" applyNumberFormat="1" applyFont="1" applyFill="1" applyBorder="1" applyAlignment="1" applyProtection="1">
      <alignment vertical="center"/>
      <protection locked="0"/>
    </xf>
    <xf numFmtId="167" fontId="4" fillId="10" borderId="169" xfId="3" applyNumberFormat="1" applyFont="1" applyFill="1" applyBorder="1" applyAlignment="1" applyProtection="1">
      <alignment vertical="center" wrapText="1"/>
      <protection locked="0"/>
    </xf>
    <xf numFmtId="167" fontId="102" fillId="10" borderId="169" xfId="3" applyNumberFormat="1" applyFont="1" applyFill="1" applyBorder="1" applyAlignment="1" applyProtection="1">
      <alignment vertical="center"/>
      <protection locked="0"/>
    </xf>
    <xf numFmtId="167" fontId="102" fillId="10" borderId="163" xfId="3" applyNumberFormat="1" applyFont="1" applyFill="1" applyBorder="1" applyAlignment="1" applyProtection="1">
      <alignment vertical="center"/>
      <protection locked="0"/>
    </xf>
    <xf numFmtId="167" fontId="12" fillId="0" borderId="162" xfId="3" applyNumberFormat="1" applyFont="1" applyFill="1" applyBorder="1" applyAlignment="1" applyProtection="1">
      <alignment vertical="center" wrapText="1"/>
      <protection locked="0"/>
    </xf>
    <xf numFmtId="167" fontId="102" fillId="71" borderId="215" xfId="3" applyNumberFormat="1" applyFont="1" applyFill="1" applyBorder="1" applyAlignment="1" applyProtection="1">
      <alignment horizontal="right" vertical="center"/>
      <protection locked="0"/>
    </xf>
    <xf numFmtId="167" fontId="12" fillId="71" borderId="202" xfId="3" applyNumberFormat="1" applyFont="1" applyFill="1" applyBorder="1" applyAlignment="1" applyProtection="1">
      <alignment vertical="center"/>
      <protection locked="0"/>
    </xf>
    <xf numFmtId="167" fontId="17" fillId="0" borderId="195" xfId="3" applyNumberFormat="1" applyFont="1" applyBorder="1" applyProtection="1">
      <protection locked="0"/>
    </xf>
    <xf numFmtId="167" fontId="12" fillId="0" borderId="169" xfId="3" applyNumberFormat="1" applyFont="1" applyFill="1" applyBorder="1" applyAlignment="1" applyProtection="1">
      <alignment vertical="center" wrapText="1"/>
      <protection locked="0"/>
    </xf>
    <xf numFmtId="0" fontId="24" fillId="0" borderId="181" xfId="2" applyFont="1" applyBorder="1" applyAlignment="1" applyProtection="1">
      <alignment horizontal="left"/>
      <protection locked="0"/>
    </xf>
    <xf numFmtId="0" fontId="24" fillId="0" borderId="182" xfId="2" applyFont="1" applyBorder="1" applyAlignment="1" applyProtection="1">
      <alignment horizontal="left"/>
      <protection locked="0"/>
    </xf>
    <xf numFmtId="0" fontId="9" fillId="2" borderId="256" xfId="2" applyFont="1" applyFill="1" applyBorder="1" applyAlignment="1" applyProtection="1">
      <alignment horizontal="center" wrapText="1"/>
      <protection locked="0"/>
    </xf>
    <xf numFmtId="0" fontId="9" fillId="5" borderId="254" xfId="2" applyFont="1" applyFill="1" applyBorder="1" applyAlignment="1" applyProtection="1">
      <alignment horizontal="center" wrapText="1"/>
      <protection locked="0"/>
    </xf>
    <xf numFmtId="0" fontId="9" fillId="71" borderId="256" xfId="2" applyFont="1" applyFill="1" applyBorder="1" applyAlignment="1" applyProtection="1">
      <alignment horizontal="center" wrapText="1"/>
      <protection locked="0"/>
    </xf>
    <xf numFmtId="0" fontId="9" fillId="71" borderId="253" xfId="2" applyFont="1" applyFill="1" applyBorder="1" applyAlignment="1" applyProtection="1">
      <alignment horizontal="center" wrapText="1"/>
      <protection locked="0"/>
    </xf>
    <xf numFmtId="0" fontId="9" fillId="71" borderId="265" xfId="2" applyFont="1" applyFill="1" applyBorder="1" applyAlignment="1" applyProtection="1">
      <alignment horizontal="center" wrapText="1"/>
      <protection locked="0"/>
    </xf>
    <xf numFmtId="0" fontId="143" fillId="6" borderId="196" xfId="2" applyFont="1" applyFill="1" applyBorder="1" applyAlignment="1" applyProtection="1">
      <alignment horizontal="left" vertical="center" wrapText="1"/>
      <protection locked="0"/>
    </xf>
    <xf numFmtId="9" fontId="144" fillId="6" borderId="194" xfId="2" applyNumberFormat="1" applyFont="1" applyFill="1" applyBorder="1" applyAlignment="1" applyProtection="1">
      <alignment horizontal="right" vertical="center"/>
      <protection locked="0"/>
    </xf>
    <xf numFmtId="0" fontId="144" fillId="6" borderId="194" xfId="2" applyFont="1" applyFill="1" applyBorder="1" applyAlignment="1" applyProtection="1">
      <alignment horizontal="left" vertical="center"/>
      <protection locked="0"/>
    </xf>
    <xf numFmtId="0" fontId="144" fillId="6" borderId="194" xfId="2" applyFont="1" applyFill="1" applyBorder="1" applyAlignment="1" applyProtection="1">
      <alignment horizontal="right" vertical="center"/>
      <protection locked="0"/>
    </xf>
    <xf numFmtId="0" fontId="141" fillId="71" borderId="194" xfId="2" applyFont="1" applyFill="1" applyBorder="1" applyAlignment="1" applyProtection="1">
      <alignment horizontal="right" vertical="center"/>
      <protection locked="0"/>
    </xf>
    <xf numFmtId="0" fontId="141" fillId="6" borderId="194" xfId="2" applyFont="1" applyFill="1" applyBorder="1" applyAlignment="1" applyProtection="1">
      <alignment horizontal="right" vertical="center"/>
      <protection locked="0"/>
    </xf>
    <xf numFmtId="0" fontId="141" fillId="71" borderId="200" xfId="2" applyFont="1" applyFill="1" applyBorder="1" applyAlignment="1" applyProtection="1">
      <alignment horizontal="right" vertical="center"/>
      <protection locked="0"/>
    </xf>
    <xf numFmtId="0" fontId="143" fillId="71" borderId="194" xfId="2" applyFont="1" applyFill="1" applyBorder="1" applyAlignment="1" applyProtection="1">
      <alignment horizontal="right" vertical="center"/>
      <protection locked="0"/>
    </xf>
    <xf numFmtId="0" fontId="141" fillId="71" borderId="195" xfId="2" applyFont="1" applyFill="1" applyBorder="1" applyAlignment="1" applyProtection="1">
      <alignment horizontal="right" vertical="center"/>
      <protection locked="0"/>
    </xf>
    <xf numFmtId="0" fontId="94" fillId="6" borderId="195" xfId="2" applyFont="1" applyFill="1" applyBorder="1" applyAlignment="1" applyProtection="1">
      <alignment horizontal="right" vertical="center"/>
      <protection locked="0"/>
    </xf>
    <xf numFmtId="0" fontId="89" fillId="25" borderId="249" xfId="0" applyFont="1" applyFill="1" applyBorder="1" applyAlignment="1" applyProtection="1">
      <alignment horizontal="center" vertical="center"/>
      <protection locked="0"/>
    </xf>
    <xf numFmtId="0" fontId="87" fillId="25" borderId="249" xfId="0" applyFont="1" applyFill="1" applyBorder="1" applyAlignment="1" applyProtection="1">
      <alignment horizontal="center" vertical="center"/>
      <protection locked="0"/>
    </xf>
    <xf numFmtId="0" fontId="87" fillId="71" borderId="249" xfId="0" applyFont="1" applyFill="1" applyBorder="1" applyAlignment="1" applyProtection="1">
      <alignment horizontal="center" vertical="center"/>
      <protection locked="0"/>
    </xf>
    <xf numFmtId="0" fontId="87" fillId="71" borderId="248" xfId="0" applyFont="1" applyFill="1" applyBorder="1" applyAlignment="1" applyProtection="1">
      <alignment horizontal="center" vertical="center"/>
      <protection locked="0"/>
    </xf>
    <xf numFmtId="167" fontId="141" fillId="6" borderId="194" xfId="2" applyNumberFormat="1" applyFont="1" applyFill="1" applyBorder="1" applyAlignment="1" applyProtection="1">
      <alignment horizontal="right" vertical="center"/>
      <protection locked="0"/>
    </xf>
    <xf numFmtId="167" fontId="141" fillId="71" borderId="194" xfId="2" applyNumberFormat="1" applyFont="1" applyFill="1" applyBorder="1" applyAlignment="1" applyProtection="1">
      <alignment horizontal="right" vertical="center"/>
      <protection locked="0"/>
    </xf>
    <xf numFmtId="167" fontId="143" fillId="71" borderId="194" xfId="2" applyNumberFormat="1" applyFont="1" applyFill="1" applyBorder="1" applyAlignment="1" applyProtection="1">
      <alignment horizontal="right" vertical="center"/>
      <protection locked="0"/>
    </xf>
    <xf numFmtId="167" fontId="141" fillId="71" borderId="195" xfId="2" applyNumberFormat="1" applyFont="1" applyFill="1" applyBorder="1" applyAlignment="1" applyProtection="1">
      <alignment horizontal="right" vertical="center"/>
      <protection locked="0"/>
    </xf>
    <xf numFmtId="167" fontId="94" fillId="6" borderId="195" xfId="2" applyNumberFormat="1" applyFont="1" applyFill="1" applyBorder="1" applyAlignment="1" applyProtection="1">
      <alignment horizontal="right" vertical="center"/>
      <protection locked="0"/>
    </xf>
    <xf numFmtId="0" fontId="127" fillId="0" borderId="249" xfId="0" applyFont="1" applyBorder="1" applyAlignment="1" applyProtection="1">
      <alignment horizontal="center" vertical="center"/>
      <protection locked="0"/>
    </xf>
    <xf numFmtId="0" fontId="127" fillId="71" borderId="249" xfId="0" applyFont="1" applyFill="1" applyBorder="1" applyAlignment="1" applyProtection="1">
      <alignment horizontal="center" vertical="center"/>
      <protection locked="0"/>
    </xf>
    <xf numFmtId="0" fontId="127" fillId="71" borderId="248" xfId="0" applyFont="1" applyFill="1" applyBorder="1" applyAlignment="1" applyProtection="1">
      <alignment horizontal="center" vertical="center"/>
      <protection locked="0"/>
    </xf>
    <xf numFmtId="0" fontId="94" fillId="37" borderId="172" xfId="2" applyFont="1" applyFill="1" applyBorder="1" applyAlignment="1" applyProtection="1">
      <alignment horizontal="left" vertical="center" wrapText="1"/>
      <protection locked="0"/>
    </xf>
    <xf numFmtId="0" fontId="143" fillId="72" borderId="196" xfId="2" applyFont="1" applyFill="1" applyBorder="1" applyAlignment="1" applyProtection="1">
      <alignment horizontal="left" vertical="center"/>
      <protection locked="0"/>
    </xf>
    <xf numFmtId="167" fontId="141" fillId="72" borderId="194" xfId="2" applyNumberFormat="1" applyFont="1" applyFill="1" applyBorder="1" applyAlignment="1" applyProtection="1">
      <alignment horizontal="right" vertical="center"/>
      <protection locked="0"/>
    </xf>
    <xf numFmtId="0" fontId="94" fillId="24" borderId="172" xfId="2" applyFont="1" applyFill="1" applyBorder="1" applyAlignment="1" applyProtection="1">
      <alignment horizontal="left" vertical="center" wrapText="1"/>
      <protection locked="0"/>
    </xf>
    <xf numFmtId="0" fontId="143" fillId="71" borderId="196" xfId="2" applyFont="1" applyFill="1" applyBorder="1" applyAlignment="1" applyProtection="1">
      <alignment horizontal="left" vertical="center" wrapText="1"/>
      <protection locked="0"/>
    </xf>
    <xf numFmtId="167" fontId="94" fillId="71" borderId="195" xfId="2" applyNumberFormat="1" applyFont="1" applyFill="1" applyBorder="1" applyAlignment="1" applyProtection="1">
      <alignment horizontal="right" vertical="center"/>
      <protection locked="0"/>
    </xf>
    <xf numFmtId="0" fontId="143" fillId="40" borderId="196" xfId="2" applyFont="1" applyFill="1" applyBorder="1" applyAlignment="1" applyProtection="1">
      <alignment horizontal="left" vertical="center" wrapText="1"/>
      <protection locked="0"/>
    </xf>
    <xf numFmtId="167" fontId="141" fillId="40" borderId="194" xfId="2" applyNumberFormat="1" applyFont="1" applyFill="1" applyBorder="1" applyAlignment="1" applyProtection="1">
      <alignment horizontal="right" vertical="center"/>
      <protection locked="0"/>
    </xf>
    <xf numFmtId="167" fontId="143" fillId="40" borderId="194" xfId="2" applyNumberFormat="1" applyFont="1" applyFill="1" applyBorder="1" applyAlignment="1" applyProtection="1">
      <alignment horizontal="right" vertical="center"/>
      <protection locked="0"/>
    </xf>
    <xf numFmtId="167" fontId="141" fillId="40" borderId="195" xfId="2" applyNumberFormat="1" applyFont="1" applyFill="1" applyBorder="1" applyAlignment="1" applyProtection="1">
      <alignment horizontal="right" vertical="center"/>
      <protection locked="0"/>
    </xf>
    <xf numFmtId="167" fontId="94" fillId="40" borderId="195" xfId="2" applyNumberFormat="1" applyFont="1" applyFill="1" applyBorder="1" applyAlignment="1" applyProtection="1">
      <alignment horizontal="right" vertical="center"/>
      <protection locked="0"/>
    </xf>
    <xf numFmtId="0" fontId="134" fillId="71" borderId="249" xfId="0" applyFont="1" applyFill="1" applyBorder="1" applyAlignment="1" applyProtection="1">
      <alignment horizontal="center" vertical="center"/>
      <protection locked="0"/>
    </xf>
    <xf numFmtId="0" fontId="134" fillId="71" borderId="248" xfId="0" applyFont="1" applyFill="1" applyBorder="1" applyAlignment="1" applyProtection="1">
      <alignment horizontal="center" vertical="center"/>
      <protection locked="0"/>
    </xf>
    <xf numFmtId="167" fontId="4" fillId="9" borderId="216" xfId="2" applyNumberFormat="1" applyFont="1" applyFill="1" applyBorder="1" applyProtection="1">
      <protection locked="0"/>
    </xf>
    <xf numFmtId="167" fontId="4" fillId="9" borderId="196" xfId="2" applyNumberFormat="1" applyFont="1" applyFill="1" applyBorder="1" applyProtection="1">
      <protection locked="0"/>
    </xf>
    <xf numFmtId="167" fontId="12" fillId="25" borderId="196" xfId="2" applyNumberFormat="1" applyFont="1" applyFill="1" applyBorder="1" applyProtection="1">
      <protection locked="0"/>
    </xf>
    <xf numFmtId="167" fontId="12" fillId="43" borderId="196" xfId="2" applyNumberFormat="1" applyFont="1" applyFill="1" applyBorder="1" applyProtection="1">
      <protection locked="0"/>
    </xf>
    <xf numFmtId="0" fontId="7" fillId="0" borderId="181" xfId="2" applyFont="1" applyBorder="1" applyProtection="1">
      <protection locked="0"/>
    </xf>
    <xf numFmtId="0" fontId="7" fillId="0" borderId="182" xfId="2" applyFont="1" applyBorder="1" applyProtection="1">
      <protection locked="0"/>
    </xf>
    <xf numFmtId="0" fontId="4" fillId="0" borderId="182" xfId="2" applyFont="1" applyBorder="1" applyProtection="1">
      <protection locked="0"/>
    </xf>
    <xf numFmtId="0" fontId="17" fillId="0" borderId="182" xfId="2" applyFont="1" applyBorder="1" applyProtection="1">
      <protection locked="0"/>
    </xf>
    <xf numFmtId="0" fontId="7" fillId="0" borderId="182" xfId="2" applyFont="1" applyBorder="1" applyAlignment="1" applyProtection="1">
      <alignment horizontal="center"/>
      <protection locked="0"/>
    </xf>
    <xf numFmtId="0" fontId="17" fillId="7" borderId="182" xfId="2" applyFont="1" applyFill="1" applyBorder="1" applyProtection="1">
      <protection locked="0"/>
    </xf>
    <xf numFmtId="0" fontId="17" fillId="7" borderId="183" xfId="2" applyFont="1" applyFill="1" applyBorder="1" applyProtection="1">
      <protection locked="0"/>
    </xf>
    <xf numFmtId="0" fontId="5" fillId="0" borderId="182" xfId="2" applyFont="1" applyBorder="1" applyProtection="1">
      <protection locked="0"/>
    </xf>
    <xf numFmtId="0" fontId="17" fillId="0" borderId="183" xfId="2" applyFont="1" applyBorder="1" applyProtection="1">
      <protection locked="0"/>
    </xf>
    <xf numFmtId="0" fontId="17" fillId="7" borderId="162" xfId="2" applyFont="1" applyFill="1" applyBorder="1" applyProtection="1">
      <protection locked="0"/>
    </xf>
    <xf numFmtId="41" fontId="127" fillId="0" borderId="249" xfId="0" applyNumberFormat="1" applyFont="1" applyBorder="1" applyAlignment="1" applyProtection="1">
      <alignment horizontal="right" vertical="center"/>
      <protection locked="0"/>
    </xf>
    <xf numFmtId="0" fontId="4" fillId="6" borderId="196" xfId="0" applyFont="1" applyFill="1" applyBorder="1" applyAlignment="1" applyProtection="1">
      <alignment horizontal="left" vertical="center" wrapText="1"/>
      <protection locked="0"/>
    </xf>
    <xf numFmtId="0" fontId="4" fillId="6" borderId="194" xfId="0" applyFont="1" applyFill="1" applyBorder="1" applyAlignment="1" applyProtection="1">
      <alignment horizontal="left" vertical="center" wrapText="1"/>
      <protection locked="0"/>
    </xf>
    <xf numFmtId="167" fontId="4" fillId="6" borderId="195" xfId="3" applyNumberFormat="1" applyFont="1" applyFill="1" applyBorder="1" applyAlignment="1" applyProtection="1">
      <alignment horizontal="center" vertical="center" wrapText="1"/>
      <protection locked="0"/>
    </xf>
    <xf numFmtId="0" fontId="127" fillId="0" borderId="248" xfId="0" applyFont="1" applyBorder="1" applyAlignment="1" applyProtection="1">
      <alignment horizontal="center" vertical="center"/>
      <protection locked="0"/>
    </xf>
    <xf numFmtId="167" fontId="7" fillId="10" borderId="163" xfId="8" applyNumberFormat="1" applyFont="1" applyFill="1" applyBorder="1" applyAlignment="1" applyProtection="1">
      <alignment horizontal="center" vertical="center"/>
      <protection locked="0"/>
    </xf>
    <xf numFmtId="0" fontId="24" fillId="0" borderId="182" xfId="2" applyFont="1" applyBorder="1" applyAlignment="1" applyProtection="1">
      <alignment horizontal="right"/>
      <protection locked="0"/>
    </xf>
    <xf numFmtId="0" fontId="24" fillId="0" borderId="182" xfId="2" applyFont="1" applyBorder="1" applyAlignment="1" applyProtection="1">
      <alignment horizontal="center"/>
      <protection locked="0"/>
    </xf>
    <xf numFmtId="0" fontId="17" fillId="0" borderId="182" xfId="2" applyFont="1" applyBorder="1" applyAlignment="1" applyProtection="1">
      <alignment horizontal="center"/>
      <protection locked="0"/>
    </xf>
    <xf numFmtId="0" fontId="17" fillId="0" borderId="183" xfId="2" applyFont="1" applyBorder="1" applyAlignment="1" applyProtection="1">
      <alignment horizontal="center"/>
      <protection locked="0"/>
    </xf>
    <xf numFmtId="0" fontId="17" fillId="0" borderId="162" xfId="2" applyFont="1" applyBorder="1" applyAlignment="1" applyProtection="1">
      <alignment horizontal="center"/>
      <protection locked="0"/>
    </xf>
    <xf numFmtId="0" fontId="5" fillId="0" borderId="181" xfId="2" applyFont="1" applyBorder="1" applyAlignment="1" applyProtection="1">
      <alignment horizontal="left"/>
      <protection locked="0"/>
    </xf>
    <xf numFmtId="0" fontId="17" fillId="0" borderId="182" xfId="2" applyFont="1" applyBorder="1" applyAlignment="1" applyProtection="1">
      <alignment horizontal="right"/>
      <protection locked="0"/>
    </xf>
    <xf numFmtId="0" fontId="17" fillId="0" borderId="162" xfId="2" applyFont="1" applyBorder="1" applyAlignment="1" applyProtection="1">
      <alignment horizontal="center" vertical="center"/>
      <protection locked="0"/>
    </xf>
    <xf numFmtId="0" fontId="20" fillId="3" borderId="145" xfId="0" applyFont="1" applyFill="1" applyBorder="1" applyAlignment="1" applyProtection="1">
      <alignment horizontal="center" vertical="center"/>
      <protection locked="0"/>
    </xf>
    <xf numFmtId="0" fontId="9" fillId="5" borderId="253" xfId="2" applyFont="1" applyFill="1" applyBorder="1" applyAlignment="1" applyProtection="1">
      <alignment horizontal="right"/>
      <protection locked="0"/>
    </xf>
    <xf numFmtId="0" fontId="9" fillId="2" borderId="253" xfId="2" applyFont="1" applyFill="1" applyBorder="1" applyAlignment="1" applyProtection="1">
      <alignment horizontal="right"/>
      <protection locked="0"/>
    </xf>
    <xf numFmtId="0" fontId="9" fillId="2" borderId="256" xfId="2" applyFont="1" applyFill="1" applyBorder="1" applyAlignment="1" applyProtection="1">
      <alignment horizontal="right"/>
      <protection locked="0"/>
    </xf>
    <xf numFmtId="0" fontId="9" fillId="2" borderId="254" xfId="2" applyFont="1" applyFill="1" applyBorder="1" applyAlignment="1" applyProtection="1">
      <alignment horizontal="center" textRotation="90"/>
      <protection locked="0"/>
    </xf>
    <xf numFmtId="0" fontId="129" fillId="26" borderId="263" xfId="0" applyFont="1" applyFill="1" applyBorder="1" applyAlignment="1">
      <alignment horizontal="center" vertical="center"/>
    </xf>
    <xf numFmtId="0" fontId="9" fillId="3" borderId="266" xfId="0" applyFont="1" applyFill="1" applyBorder="1" applyAlignment="1" applyProtection="1">
      <alignment horizontal="center" textRotation="90" wrapText="1"/>
      <protection locked="0"/>
    </xf>
    <xf numFmtId="0" fontId="9" fillId="3" borderId="253" xfId="0" applyFont="1" applyFill="1" applyBorder="1" applyAlignment="1" applyProtection="1">
      <alignment horizontal="center" textRotation="90" wrapText="1"/>
      <protection locked="0"/>
    </xf>
    <xf numFmtId="0" fontId="9" fillId="3" borderId="255" xfId="0" applyFont="1" applyFill="1" applyBorder="1" applyAlignment="1" applyProtection="1">
      <alignment horizontal="center" textRotation="90" wrapText="1"/>
      <protection locked="0"/>
    </xf>
    <xf numFmtId="0" fontId="9" fillId="12" borderId="196" xfId="0" applyFont="1" applyFill="1" applyBorder="1" applyAlignment="1" applyProtection="1">
      <alignment horizontal="left" vertical="center" wrapText="1"/>
      <protection locked="0"/>
    </xf>
    <xf numFmtId="43" fontId="12" fillId="6" borderId="194" xfId="8" applyFont="1" applyFill="1" applyBorder="1" applyAlignment="1" applyProtection="1">
      <alignment horizontal="right" vertical="center" wrapText="1"/>
      <protection locked="0"/>
    </xf>
    <xf numFmtId="43" fontId="12" fillId="6" borderId="194" xfId="8" applyFont="1" applyFill="1" applyBorder="1" applyAlignment="1" applyProtection="1">
      <alignment horizontal="right" vertical="center"/>
      <protection locked="0"/>
    </xf>
    <xf numFmtId="43" fontId="12" fillId="6" borderId="194" xfId="8" applyFont="1" applyFill="1" applyBorder="1" applyAlignment="1" applyProtection="1">
      <alignment horizontal="center" vertical="center"/>
      <protection locked="0"/>
    </xf>
    <xf numFmtId="43" fontId="12" fillId="6" borderId="195" xfId="8" applyFont="1" applyFill="1" applyBorder="1" applyAlignment="1" applyProtection="1">
      <alignment horizontal="center" vertical="center"/>
      <protection locked="0"/>
    </xf>
    <xf numFmtId="167" fontId="12" fillId="6" borderId="194" xfId="8" applyNumberFormat="1" applyFont="1" applyFill="1" applyBorder="1" applyAlignment="1" applyProtection="1">
      <alignment horizontal="right" vertical="center" wrapText="1"/>
      <protection locked="0"/>
    </xf>
    <xf numFmtId="167" fontId="12" fillId="6" borderId="194" xfId="8" applyNumberFormat="1" applyFont="1" applyFill="1" applyBorder="1" applyAlignment="1" applyProtection="1">
      <alignment horizontal="right" vertical="center"/>
      <protection locked="0"/>
    </xf>
    <xf numFmtId="167" fontId="12" fillId="6" borderId="194" xfId="8" applyNumberFormat="1" applyFont="1" applyFill="1" applyBorder="1" applyAlignment="1" applyProtection="1">
      <alignment horizontal="center" vertical="center"/>
      <protection locked="0"/>
    </xf>
    <xf numFmtId="167" fontId="12" fillId="6" borderId="195" xfId="8" applyNumberFormat="1" applyFont="1" applyFill="1" applyBorder="1" applyAlignment="1" applyProtection="1">
      <alignment horizontal="center" vertical="center"/>
      <protection locked="0"/>
    </xf>
    <xf numFmtId="167" fontId="12" fillId="0" borderId="249" xfId="8" applyNumberFormat="1" applyFont="1" applyFill="1" applyBorder="1" applyAlignment="1" applyProtection="1">
      <alignment horizontal="right" vertical="center"/>
      <protection locked="0"/>
    </xf>
    <xf numFmtId="167" fontId="12" fillId="0" borderId="248" xfId="8" applyNumberFormat="1" applyFont="1" applyFill="1" applyBorder="1" applyAlignment="1" applyProtection="1">
      <alignment horizontal="right" vertical="center"/>
      <protection locked="0"/>
    </xf>
    <xf numFmtId="167" fontId="12" fillId="5" borderId="249" xfId="8" applyNumberFormat="1" applyFont="1" applyFill="1" applyBorder="1" applyAlignment="1" applyProtection="1">
      <alignment horizontal="right" vertical="center"/>
      <protection locked="0"/>
    </xf>
    <xf numFmtId="0" fontId="43" fillId="12" borderId="196" xfId="0" applyFont="1" applyFill="1" applyBorder="1" applyAlignment="1" applyProtection="1">
      <alignment horizontal="left" vertical="center" wrapText="1"/>
      <protection locked="0"/>
    </xf>
    <xf numFmtId="167" fontId="12" fillId="6" borderId="182" xfId="8" applyNumberFormat="1" applyFont="1" applyFill="1" applyBorder="1" applyAlignment="1" applyProtection="1">
      <alignment horizontal="center" vertical="center"/>
      <protection locked="0"/>
    </xf>
    <xf numFmtId="167" fontId="12" fillId="6" borderId="183" xfId="8" applyNumberFormat="1" applyFont="1" applyFill="1" applyBorder="1" applyAlignment="1" applyProtection="1">
      <alignment horizontal="center" vertical="center"/>
      <protection locked="0"/>
    </xf>
    <xf numFmtId="167" fontId="12" fillId="25" borderId="248" xfId="8" applyNumberFormat="1" applyFont="1" applyFill="1" applyBorder="1" applyAlignment="1" applyProtection="1">
      <alignment horizontal="right" vertical="center"/>
      <protection locked="0"/>
    </xf>
    <xf numFmtId="0" fontId="43" fillId="82" borderId="196" xfId="0" applyFont="1" applyFill="1" applyBorder="1" applyAlignment="1" applyProtection="1">
      <alignment horizontal="left" vertical="center" wrapText="1"/>
      <protection locked="0"/>
    </xf>
    <xf numFmtId="167" fontId="42" fillId="10" borderId="163" xfId="0" applyNumberFormat="1" applyFont="1" applyFill="1" applyBorder="1" applyAlignment="1" applyProtection="1">
      <alignment horizontal="right" vertical="center"/>
      <protection locked="0"/>
    </xf>
    <xf numFmtId="0" fontId="42" fillId="10" borderId="163" xfId="0" applyFont="1" applyFill="1" applyBorder="1" applyAlignment="1" applyProtection="1">
      <alignment horizontal="right" vertical="center"/>
      <protection locked="0"/>
    </xf>
    <xf numFmtId="0" fontId="29" fillId="10" borderId="163" xfId="0" applyFont="1" applyFill="1" applyBorder="1" applyAlignment="1" applyProtection="1">
      <alignment horizontal="right" vertical="center"/>
      <protection locked="0"/>
    </xf>
    <xf numFmtId="0" fontId="13" fillId="0" borderId="162" xfId="0" applyFont="1" applyBorder="1" applyAlignment="1" applyProtection="1">
      <alignment horizontal="center" vertical="center"/>
      <protection locked="0"/>
    </xf>
    <xf numFmtId="0" fontId="9" fillId="13" borderId="216" xfId="2" applyFont="1" applyFill="1" applyBorder="1" applyAlignment="1" applyProtection="1">
      <alignment horizontal="center" vertical="center"/>
      <protection locked="0"/>
    </xf>
    <xf numFmtId="0" fontId="9" fillId="13" borderId="224" xfId="2" applyFont="1" applyFill="1" applyBorder="1" applyAlignment="1" applyProtection="1">
      <alignment horizontal="center" vertical="center"/>
      <protection locked="0"/>
    </xf>
    <xf numFmtId="0" fontId="13" fillId="7" borderId="162" xfId="2" applyFont="1" applyFill="1" applyBorder="1" applyAlignment="1" applyProtection="1">
      <alignment horizontal="center" vertical="center"/>
      <protection locked="0"/>
    </xf>
    <xf numFmtId="0" fontId="42" fillId="10" borderId="216" xfId="0" applyFont="1" applyFill="1" applyBorder="1" applyAlignment="1" applyProtection="1">
      <alignment horizontal="right" vertical="center"/>
      <protection locked="0"/>
    </xf>
    <xf numFmtId="0" fontId="12" fillId="0" borderId="169" xfId="2" applyFont="1" applyBorder="1" applyAlignment="1" applyProtection="1">
      <alignment vertical="center"/>
      <protection locked="0"/>
    </xf>
    <xf numFmtId="0" fontId="17" fillId="56" borderId="182" xfId="2" applyFont="1" applyFill="1" applyBorder="1" applyProtection="1">
      <protection locked="0"/>
    </xf>
    <xf numFmtId="0" fontId="4" fillId="56" borderId="182" xfId="2" applyFont="1" applyFill="1" applyBorder="1" applyProtection="1">
      <protection locked="0"/>
    </xf>
    <xf numFmtId="0" fontId="4" fillId="0" borderId="183" xfId="2" applyFont="1" applyBorder="1" applyProtection="1">
      <protection locked="0"/>
    </xf>
    <xf numFmtId="0" fontId="9" fillId="4" borderId="213" xfId="2" applyFont="1" applyFill="1" applyBorder="1" applyAlignment="1" applyProtection="1">
      <alignment horizontal="center" wrapText="1"/>
      <protection locked="0"/>
    </xf>
    <xf numFmtId="0" fontId="9" fillId="41" borderId="188" xfId="2" applyFont="1" applyFill="1" applyBorder="1" applyAlignment="1" applyProtection="1">
      <alignment horizontal="center" wrapText="1"/>
      <protection locked="0"/>
    </xf>
    <xf numFmtId="0" fontId="9" fillId="26" borderId="189" xfId="2" applyFont="1" applyFill="1" applyBorder="1" applyAlignment="1" applyProtection="1">
      <alignment horizontal="center" wrapText="1"/>
      <protection locked="0"/>
    </xf>
    <xf numFmtId="0" fontId="9" fillId="41" borderId="231" xfId="2" applyFont="1" applyFill="1" applyBorder="1" applyAlignment="1" applyProtection="1">
      <alignment horizontal="center" wrapText="1"/>
      <protection locked="0"/>
    </xf>
    <xf numFmtId="0" fontId="14" fillId="26" borderId="189" xfId="2" applyFont="1" applyFill="1" applyBorder="1" applyAlignment="1" applyProtection="1">
      <alignment horizontal="center" wrapText="1"/>
      <protection locked="0"/>
    </xf>
    <xf numFmtId="0" fontId="9" fillId="56" borderId="185" xfId="2" applyFont="1" applyFill="1" applyBorder="1" applyAlignment="1" applyProtection="1">
      <alignment horizontal="center" wrapText="1"/>
      <protection locked="0"/>
    </xf>
    <xf numFmtId="0" fontId="9" fillId="56" borderId="187" xfId="2" applyFont="1" applyFill="1" applyBorder="1" applyAlignment="1" applyProtection="1">
      <alignment horizontal="center" wrapText="1"/>
      <protection locked="0"/>
    </xf>
    <xf numFmtId="0" fontId="9" fillId="56" borderId="188" xfId="2" applyFont="1" applyFill="1" applyBorder="1" applyAlignment="1" applyProtection="1">
      <alignment horizontal="center" wrapText="1"/>
      <protection locked="0"/>
    </xf>
    <xf numFmtId="0" fontId="9" fillId="56" borderId="189" xfId="2" applyFont="1" applyFill="1" applyBorder="1" applyAlignment="1" applyProtection="1">
      <alignment horizontal="center" wrapText="1"/>
      <protection locked="0"/>
    </xf>
    <xf numFmtId="0" fontId="9" fillId="12" borderId="196" xfId="0" applyFont="1" applyFill="1" applyBorder="1" applyAlignment="1" applyProtection="1">
      <alignment horizontal="left" vertical="center"/>
      <protection locked="0"/>
    </xf>
    <xf numFmtId="0" fontId="9" fillId="73" borderId="194" xfId="0" applyFont="1" applyFill="1" applyBorder="1" applyAlignment="1" applyProtection="1">
      <alignment horizontal="left" vertical="center"/>
      <protection locked="0"/>
    </xf>
    <xf numFmtId="0" fontId="9" fillId="12" borderId="195" xfId="0" applyFont="1" applyFill="1" applyBorder="1" applyAlignment="1" applyProtection="1">
      <alignment horizontal="left" vertical="center"/>
      <protection locked="0"/>
    </xf>
    <xf numFmtId="1" fontId="12" fillId="0" borderId="249" xfId="0" applyNumberFormat="1" applyFont="1" applyBorder="1" applyAlignment="1" applyProtection="1">
      <alignment horizontal="center" vertical="center"/>
      <protection locked="0"/>
    </xf>
    <xf numFmtId="1" fontId="134" fillId="0" borderId="249" xfId="0" applyNumberFormat="1" applyFont="1" applyBorder="1" applyAlignment="1" applyProtection="1">
      <alignment horizontal="center" vertical="center"/>
      <protection locked="0"/>
    </xf>
    <xf numFmtId="1" fontId="134" fillId="25" borderId="249" xfId="0" applyNumberFormat="1" applyFont="1" applyFill="1" applyBorder="1" applyAlignment="1" applyProtection="1">
      <alignment horizontal="center" vertical="center"/>
      <protection locked="0"/>
    </xf>
    <xf numFmtId="0" fontId="14" fillId="12" borderId="196" xfId="0" applyFont="1" applyFill="1" applyBorder="1" applyAlignment="1" applyProtection="1">
      <alignment horizontal="left" vertical="center"/>
      <protection locked="0"/>
    </xf>
    <xf numFmtId="166" fontId="14" fillId="12" borderId="194" xfId="0" applyNumberFormat="1" applyFont="1" applyFill="1" applyBorder="1" applyAlignment="1" applyProtection="1">
      <alignment horizontal="left" vertical="center"/>
      <protection locked="0"/>
    </xf>
    <xf numFmtId="166" fontId="14" fillId="73" borderId="194" xfId="0" applyNumberFormat="1" applyFont="1" applyFill="1" applyBorder="1" applyAlignment="1" applyProtection="1">
      <alignment horizontal="left" vertical="center"/>
      <protection locked="0"/>
    </xf>
    <xf numFmtId="166" fontId="14" fillId="12" borderId="195" xfId="0" applyNumberFormat="1" applyFont="1" applyFill="1" applyBorder="1" applyAlignment="1" applyProtection="1">
      <alignment horizontal="left" vertical="center"/>
      <protection locked="0"/>
    </xf>
    <xf numFmtId="0" fontId="14" fillId="82" borderId="196" xfId="0" applyFont="1" applyFill="1" applyBorder="1" applyAlignment="1" applyProtection="1">
      <alignment horizontal="left" vertical="center"/>
      <protection locked="0"/>
    </xf>
    <xf numFmtId="1" fontId="34" fillId="10" borderId="163" xfId="0" applyNumberFormat="1" applyFont="1" applyFill="1" applyBorder="1" applyAlignment="1" applyProtection="1">
      <alignment horizontal="right" vertical="center"/>
      <protection locked="0"/>
    </xf>
    <xf numFmtId="0" fontId="32" fillId="0" borderId="162" xfId="0" applyFont="1" applyBorder="1"/>
    <xf numFmtId="1" fontId="34" fillId="10" borderId="216" xfId="0" applyNumberFormat="1" applyFont="1" applyFill="1" applyBorder="1" applyAlignment="1" applyProtection="1">
      <alignment horizontal="right" vertical="center"/>
      <protection locked="0"/>
    </xf>
    <xf numFmtId="1" fontId="34" fillId="56" borderId="216" xfId="0" applyNumberFormat="1" applyFont="1" applyFill="1" applyBorder="1" applyAlignment="1" applyProtection="1">
      <alignment horizontal="right" vertical="center"/>
      <protection locked="0"/>
    </xf>
    <xf numFmtId="0" fontId="32" fillId="0" borderId="169" xfId="0" applyFont="1" applyBorder="1"/>
    <xf numFmtId="0" fontId="4" fillId="0" borderId="181" xfId="0" applyFont="1" applyBorder="1" applyAlignment="1" applyProtection="1">
      <alignment horizontal="left"/>
      <protection locked="0"/>
    </xf>
    <xf numFmtId="0" fontId="4" fillId="0" borderId="182" xfId="0" applyFont="1" applyBorder="1" applyAlignment="1" applyProtection="1">
      <alignment horizontal="left"/>
      <protection locked="0"/>
    </xf>
    <xf numFmtId="0" fontId="0" fillId="0" borderId="182" xfId="0" applyBorder="1" applyAlignment="1" applyProtection="1">
      <alignment horizontal="left"/>
      <protection locked="0"/>
    </xf>
    <xf numFmtId="0" fontId="29" fillId="0" borderId="182" xfId="0" applyFont="1" applyBorder="1" applyAlignment="1" applyProtection="1">
      <alignment horizontal="left"/>
      <protection locked="0"/>
    </xf>
    <xf numFmtId="0" fontId="29" fillId="0" borderId="183" xfId="0" applyFont="1" applyBorder="1" applyAlignment="1" applyProtection="1">
      <alignment horizontal="left"/>
      <protection locked="0"/>
    </xf>
    <xf numFmtId="0" fontId="29" fillId="0" borderId="162" xfId="0" applyFont="1" applyBorder="1" applyAlignment="1" applyProtection="1">
      <alignment horizontal="left"/>
      <protection locked="0"/>
    </xf>
    <xf numFmtId="0" fontId="5" fillId="0" borderId="181" xfId="0" applyFont="1" applyBorder="1" applyAlignment="1" applyProtection="1">
      <alignment horizontal="left" vertical="center"/>
      <protection locked="0"/>
    </xf>
    <xf numFmtId="0" fontId="5" fillId="0" borderId="182" xfId="0" applyFont="1" applyBorder="1" applyAlignment="1" applyProtection="1">
      <alignment horizontal="left" vertical="center"/>
      <protection locked="0"/>
    </xf>
    <xf numFmtId="0" fontId="7" fillId="0" borderId="182" xfId="0" applyFont="1" applyBorder="1" applyAlignment="1" applyProtection="1">
      <alignment horizontal="left"/>
      <protection locked="0"/>
    </xf>
    <xf numFmtId="0" fontId="33" fillId="0" borderId="182" xfId="0" applyFont="1" applyBorder="1" applyAlignment="1" applyProtection="1">
      <alignment horizontal="left"/>
      <protection locked="0"/>
    </xf>
    <xf numFmtId="0" fontId="33" fillId="0" borderId="183" xfId="0" applyFont="1" applyBorder="1" applyAlignment="1" applyProtection="1">
      <alignment horizontal="left"/>
      <protection locked="0"/>
    </xf>
    <xf numFmtId="0" fontId="4" fillId="4" borderId="231" xfId="2" applyFont="1" applyFill="1" applyBorder="1" applyAlignment="1" applyProtection="1">
      <alignment wrapText="1"/>
      <protection locked="0"/>
    </xf>
    <xf numFmtId="43" fontId="9" fillId="6" borderId="194" xfId="3" applyFont="1" applyFill="1" applyBorder="1" applyAlignment="1" applyProtection="1">
      <alignment horizontal="center" vertical="center" wrapText="1"/>
      <protection locked="0"/>
    </xf>
    <xf numFmtId="43" fontId="9" fillId="6" borderId="195" xfId="3" applyFont="1" applyFill="1" applyBorder="1" applyAlignment="1" applyProtection="1">
      <alignment horizontal="center" vertical="center" wrapText="1"/>
      <protection locked="0"/>
    </xf>
    <xf numFmtId="0" fontId="14" fillId="6" borderId="196" xfId="0" applyFont="1" applyFill="1" applyBorder="1" applyAlignment="1" applyProtection="1">
      <alignment horizontal="left" vertical="center" wrapText="1"/>
      <protection locked="0"/>
    </xf>
    <xf numFmtId="0" fontId="14" fillId="6" borderId="194" xfId="0" applyFont="1" applyFill="1" applyBorder="1" applyAlignment="1" applyProtection="1">
      <alignment horizontal="left" vertical="center" wrapText="1"/>
      <protection locked="0"/>
    </xf>
    <xf numFmtId="167" fontId="14" fillId="6" borderId="194" xfId="3" applyNumberFormat="1" applyFont="1" applyFill="1" applyBorder="1" applyAlignment="1" applyProtection="1">
      <alignment horizontal="center" vertical="center" wrapText="1"/>
      <protection locked="0"/>
    </xf>
    <xf numFmtId="167" fontId="14" fillId="6" borderId="195" xfId="3" applyNumberFormat="1" applyFont="1" applyFill="1" applyBorder="1" applyAlignment="1" applyProtection="1">
      <alignment horizontal="center" vertical="center" wrapText="1"/>
      <protection locked="0"/>
    </xf>
    <xf numFmtId="167" fontId="9" fillId="10" borderId="163" xfId="3" applyNumberFormat="1" applyFont="1" applyFill="1" applyBorder="1" applyAlignment="1" applyProtection="1">
      <alignment horizontal="center" vertical="center"/>
      <protection locked="0"/>
    </xf>
    <xf numFmtId="167" fontId="12" fillId="0" borderId="216" xfId="3" applyNumberFormat="1" applyFont="1" applyBorder="1" applyAlignment="1" applyProtection="1">
      <alignment horizontal="center" vertical="center"/>
      <protection locked="0"/>
    </xf>
    <xf numFmtId="43" fontId="12" fillId="0" borderId="169" xfId="3" applyFont="1" applyFill="1" applyBorder="1" applyAlignment="1" applyProtection="1">
      <alignment vertical="center"/>
      <protection locked="0"/>
    </xf>
    <xf numFmtId="166" fontId="9" fillId="0" borderId="264" xfId="3" applyNumberFormat="1" applyFont="1" applyFill="1" applyBorder="1" applyAlignment="1" applyProtection="1">
      <alignment vertical="center"/>
      <protection locked="0"/>
    </xf>
    <xf numFmtId="166" fontId="95" fillId="5" borderId="265" xfId="3" applyNumberFormat="1" applyFont="1" applyFill="1" applyBorder="1" applyAlignment="1" applyProtection="1">
      <alignment horizontal="center" vertical="center"/>
      <protection locked="0"/>
    </xf>
    <xf numFmtId="166" fontId="12" fillId="41" borderId="265" xfId="7" applyNumberFormat="1" applyFont="1" applyFill="1" applyBorder="1" applyAlignment="1" applyProtection="1">
      <alignment vertical="center"/>
      <protection locked="0"/>
    </xf>
    <xf numFmtId="166" fontId="95" fillId="3" borderId="264" xfId="3" applyNumberFormat="1" applyFont="1" applyFill="1" applyBorder="1" applyAlignment="1" applyProtection="1">
      <alignment horizontal="center" vertical="center" wrapText="1"/>
      <protection locked="0"/>
    </xf>
    <xf numFmtId="166" fontId="95" fillId="3" borderId="266" xfId="3" applyNumberFormat="1" applyFont="1" applyFill="1" applyBorder="1" applyAlignment="1" applyProtection="1">
      <alignment horizontal="center" vertical="center" wrapText="1"/>
      <protection locked="0"/>
    </xf>
    <xf numFmtId="166" fontId="95" fillId="3" borderId="267" xfId="3" applyNumberFormat="1" applyFont="1" applyFill="1" applyBorder="1" applyAlignment="1" applyProtection="1">
      <alignment horizontal="center" vertical="center" wrapText="1"/>
      <protection locked="0"/>
    </xf>
    <xf numFmtId="0" fontId="4" fillId="0" borderId="183" xfId="0" applyFont="1" applyBorder="1" applyProtection="1">
      <protection locked="0"/>
    </xf>
    <xf numFmtId="43" fontId="9" fillId="5" borderId="255" xfId="3" applyFont="1" applyFill="1" applyBorder="1" applyAlignment="1" applyProtection="1">
      <alignment horizontal="center" vertical="center" textRotation="90" wrapText="1"/>
      <protection locked="0"/>
    </xf>
    <xf numFmtId="43" fontId="9" fillId="11" borderId="255" xfId="3" applyFont="1" applyFill="1" applyBorder="1" applyAlignment="1" applyProtection="1">
      <alignment horizontal="center" vertical="center" textRotation="90" wrapText="1"/>
      <protection locked="0"/>
    </xf>
    <xf numFmtId="0" fontId="9" fillId="5" borderId="256" xfId="0" applyFont="1" applyFill="1" applyBorder="1" applyAlignment="1" applyProtection="1">
      <alignment horizontal="center" vertical="center" textRotation="90" wrapText="1"/>
      <protection locked="0"/>
    </xf>
    <xf numFmtId="0" fontId="9" fillId="2" borderId="254" xfId="0" applyFont="1" applyFill="1" applyBorder="1" applyAlignment="1" applyProtection="1">
      <alignment horizontal="center" vertical="center" textRotation="90" wrapText="1"/>
      <protection locked="0"/>
    </xf>
    <xf numFmtId="0" fontId="9" fillId="2" borderId="265" xfId="0" applyFont="1" applyFill="1" applyBorder="1" applyAlignment="1" applyProtection="1">
      <alignment horizontal="center" vertical="center" textRotation="90" wrapText="1"/>
      <protection locked="0"/>
    </xf>
    <xf numFmtId="167" fontId="94" fillId="0" borderId="256" xfId="3" applyNumberFormat="1" applyFont="1" applyBorder="1" applyAlignment="1" applyProtection="1">
      <alignment horizontal="right" vertical="center"/>
      <protection locked="0"/>
    </xf>
    <xf numFmtId="167" fontId="12" fillId="0" borderId="256" xfId="3" applyNumberFormat="1" applyFont="1" applyBorder="1" applyAlignment="1" applyProtection="1">
      <alignment horizontal="right" vertical="center"/>
      <protection locked="0"/>
    </xf>
    <xf numFmtId="167" fontId="12" fillId="0" borderId="256" xfId="3" applyNumberFormat="1" applyFont="1" applyFill="1" applyBorder="1" applyAlignment="1" applyProtection="1">
      <alignment horizontal="right" vertical="center"/>
      <protection locked="0"/>
    </xf>
    <xf numFmtId="167" fontId="94" fillId="25" borderId="256" xfId="3" applyNumberFormat="1" applyFont="1" applyFill="1" applyBorder="1" applyAlignment="1" applyProtection="1">
      <alignment horizontal="right" vertical="center"/>
      <protection locked="0"/>
    </xf>
    <xf numFmtId="167" fontId="12" fillId="25" borderId="256" xfId="3" applyNumberFormat="1" applyFont="1" applyFill="1" applyBorder="1" applyAlignment="1" applyProtection="1">
      <alignment horizontal="right" vertical="center"/>
      <protection locked="0"/>
    </xf>
    <xf numFmtId="167" fontId="12" fillId="5" borderId="249" xfId="0" applyNumberFormat="1" applyFont="1" applyFill="1" applyBorder="1" applyAlignment="1" applyProtection="1">
      <alignment horizontal="right" wrapText="1"/>
      <protection locked="0"/>
    </xf>
    <xf numFmtId="167" fontId="118" fillId="6" borderId="249" xfId="3" applyNumberFormat="1" applyFont="1" applyFill="1" applyBorder="1" applyAlignment="1" applyProtection="1">
      <alignment horizontal="right" vertical="center" wrapText="1"/>
      <protection locked="0"/>
    </xf>
    <xf numFmtId="167" fontId="12" fillId="6" borderId="249" xfId="3" applyNumberFormat="1" applyFont="1" applyFill="1" applyBorder="1" applyAlignment="1" applyProtection="1">
      <alignment horizontal="right" wrapText="1"/>
      <protection locked="0"/>
    </xf>
    <xf numFmtId="167" fontId="19" fillId="0" borderId="162" xfId="3" applyNumberFormat="1" applyFont="1" applyBorder="1" applyAlignment="1" applyProtection="1">
      <alignment vertical="center"/>
      <protection locked="0"/>
    </xf>
    <xf numFmtId="167" fontId="118" fillId="6" borderId="253" xfId="3" applyNumberFormat="1" applyFont="1" applyFill="1" applyBorder="1" applyAlignment="1" applyProtection="1">
      <alignment horizontal="right" vertical="center" wrapText="1"/>
      <protection locked="0"/>
    </xf>
    <xf numFmtId="43" fontId="12" fillId="0" borderId="169" xfId="3" applyFont="1" applyBorder="1" applyAlignment="1" applyProtection="1">
      <protection locked="0"/>
    </xf>
    <xf numFmtId="0" fontId="56" fillId="0" borderId="181" xfId="21" applyFont="1" applyBorder="1" applyAlignment="1" applyProtection="1">
      <alignment horizontal="centerContinuous"/>
      <protection locked="0"/>
    </xf>
    <xf numFmtId="0" fontId="31" fillId="0" borderId="182" xfId="0" applyFont="1" applyBorder="1" applyProtection="1">
      <protection locked="0"/>
    </xf>
    <xf numFmtId="0" fontId="31" fillId="0" borderId="183" xfId="0" applyFont="1" applyBorder="1" applyProtection="1">
      <protection locked="0"/>
    </xf>
    <xf numFmtId="0" fontId="31" fillId="0" borderId="162" xfId="0" applyFont="1" applyBorder="1" applyProtection="1">
      <protection locked="0"/>
    </xf>
    <xf numFmtId="0" fontId="31" fillId="0" borderId="169" xfId="0" applyFont="1" applyBorder="1" applyProtection="1">
      <protection locked="0"/>
    </xf>
    <xf numFmtId="167" fontId="61" fillId="36" borderId="249" xfId="3" applyNumberFormat="1" applyFont="1" applyFill="1" applyBorder="1" applyProtection="1">
      <protection locked="0"/>
    </xf>
    <xf numFmtId="167" fontId="61" fillId="0" borderId="249" xfId="3" applyNumberFormat="1" applyFont="1" applyBorder="1" applyProtection="1">
      <protection locked="0"/>
    </xf>
    <xf numFmtId="0" fontId="55" fillId="0" borderId="162" xfId="21" applyBorder="1" applyProtection="1">
      <protection locked="0"/>
    </xf>
    <xf numFmtId="0" fontId="0" fillId="0" borderId="162" xfId="0" applyBorder="1" applyProtection="1">
      <protection locked="0"/>
    </xf>
    <xf numFmtId="43" fontId="4" fillId="0" borderId="181" xfId="3" applyFont="1" applyBorder="1" applyAlignment="1" applyProtection="1">
      <alignment horizontal="left"/>
      <protection locked="0"/>
    </xf>
    <xf numFmtId="167" fontId="12" fillId="0" borderId="249" xfId="3" applyNumberFormat="1" applyFont="1" applyFill="1" applyBorder="1" applyAlignment="1" applyProtection="1">
      <alignment horizontal="center" vertical="center"/>
      <protection locked="0"/>
    </xf>
    <xf numFmtId="167" fontId="12" fillId="0" borderId="167" xfId="3" applyNumberFormat="1" applyFont="1" applyFill="1" applyBorder="1" applyAlignment="1" applyProtection="1">
      <alignment horizontal="center" vertical="center"/>
      <protection locked="0"/>
    </xf>
    <xf numFmtId="43" fontId="17" fillId="0" borderId="255" xfId="3" applyFont="1" applyFill="1" applyBorder="1" applyAlignment="1" applyProtection="1">
      <alignment vertical="center" wrapText="1"/>
      <protection locked="0"/>
    </xf>
    <xf numFmtId="167" fontId="4" fillId="10" borderId="249" xfId="3" applyNumberFormat="1" applyFont="1" applyFill="1" applyBorder="1" applyAlignment="1" applyProtection="1">
      <alignment horizontal="left" vertical="top"/>
      <protection locked="0"/>
    </xf>
    <xf numFmtId="43" fontId="22" fillId="0" borderId="162" xfId="3" applyFont="1" applyFill="1" applyBorder="1" applyAlignment="1" applyProtection="1">
      <alignment horizontal="left" vertical="top"/>
      <protection locked="0"/>
    </xf>
    <xf numFmtId="0" fontId="9" fillId="4" borderId="254" xfId="0" applyFont="1" applyFill="1" applyBorder="1" applyAlignment="1" applyProtection="1">
      <alignment horizontal="center" textRotation="90" wrapText="1"/>
      <protection locked="0"/>
    </xf>
    <xf numFmtId="0" fontId="9" fillId="4" borderId="259" xfId="0" applyFont="1" applyFill="1" applyBorder="1" applyAlignment="1" applyProtection="1">
      <alignment horizontal="center" textRotation="90" wrapText="1"/>
      <protection locked="0"/>
    </xf>
    <xf numFmtId="0" fontId="9" fillId="4" borderId="265" xfId="0" applyFont="1" applyFill="1" applyBorder="1" applyAlignment="1" applyProtection="1">
      <alignment horizontal="center" textRotation="90" wrapText="1"/>
      <protection locked="0"/>
    </xf>
    <xf numFmtId="0" fontId="9" fillId="2" borderId="254" xfId="0" applyFont="1" applyFill="1" applyBorder="1" applyAlignment="1" applyProtection="1">
      <alignment horizontal="center" textRotation="90" wrapText="1"/>
      <protection locked="0"/>
    </xf>
    <xf numFmtId="167" fontId="12" fillId="0" borderId="256" xfId="16" applyNumberFormat="1" applyFont="1" applyFill="1" applyBorder="1" applyAlignment="1" applyProtection="1">
      <alignment vertical="center" wrapText="1"/>
      <protection locked="0"/>
    </xf>
    <xf numFmtId="167" fontId="12" fillId="0" borderId="254" xfId="16" applyNumberFormat="1" applyFont="1" applyFill="1" applyBorder="1" applyAlignment="1" applyProtection="1">
      <alignment vertical="center" wrapText="1"/>
      <protection locked="0"/>
    </xf>
    <xf numFmtId="167" fontId="12" fillId="0" borderId="264" xfId="16" applyNumberFormat="1" applyFont="1" applyFill="1" applyBorder="1" applyAlignment="1" applyProtection="1">
      <alignment vertical="center" wrapText="1"/>
      <protection locked="0"/>
    </xf>
    <xf numFmtId="167" fontId="12" fillId="0" borderId="166" xfId="16" applyNumberFormat="1" applyFont="1" applyFill="1" applyBorder="1" applyAlignment="1" applyProtection="1">
      <alignment vertical="center" wrapText="1"/>
      <protection locked="0"/>
    </xf>
    <xf numFmtId="167" fontId="135" fillId="0" borderId="162" xfId="3" applyNumberFormat="1" applyFont="1" applyBorder="1" applyAlignment="1" applyProtection="1">
      <alignment vertical="center"/>
      <protection locked="0"/>
    </xf>
    <xf numFmtId="0" fontId="134" fillId="0" borderId="259" xfId="0" applyFont="1" applyBorder="1" applyAlignment="1" applyProtection="1">
      <alignment vertical="center"/>
      <protection locked="0"/>
    </xf>
    <xf numFmtId="167" fontId="9" fillId="6" borderId="195" xfId="16" applyNumberFormat="1" applyFont="1" applyFill="1" applyBorder="1" applyAlignment="1" applyProtection="1">
      <alignment vertical="center" wrapText="1"/>
      <protection locked="0"/>
    </xf>
    <xf numFmtId="167" fontId="135" fillId="0" borderId="253" xfId="3" applyNumberFormat="1" applyFont="1" applyBorder="1" applyAlignment="1" applyProtection="1">
      <alignment vertical="center"/>
      <protection locked="0"/>
    </xf>
    <xf numFmtId="167" fontId="12" fillId="0" borderId="253" xfId="15" applyNumberFormat="1" applyFont="1" applyFill="1" applyBorder="1" applyAlignment="1" applyProtection="1">
      <alignment horizontal="center" vertical="center" wrapText="1"/>
      <protection locked="0"/>
    </xf>
    <xf numFmtId="167" fontId="12" fillId="0" borderId="251" xfId="15" applyNumberFormat="1" applyFont="1" applyFill="1" applyBorder="1" applyAlignment="1" applyProtection="1">
      <alignment horizontal="center" vertical="center" wrapText="1"/>
      <protection locked="0"/>
    </xf>
    <xf numFmtId="0" fontId="87" fillId="24" borderId="249" xfId="0" applyFont="1" applyFill="1" applyBorder="1" applyAlignment="1" applyProtection="1">
      <alignment vertical="center"/>
      <protection locked="0"/>
    </xf>
    <xf numFmtId="167" fontId="17" fillId="24" borderId="249" xfId="15" applyNumberFormat="1" applyFont="1" applyFill="1" applyBorder="1" applyAlignment="1" applyProtection="1">
      <alignment vertical="center" wrapText="1"/>
      <protection locked="0"/>
    </xf>
    <xf numFmtId="167" fontId="17" fillId="0" borderId="249" xfId="15" applyNumberFormat="1" applyFont="1" applyFill="1" applyBorder="1" applyAlignment="1" applyProtection="1">
      <alignment horizontal="center" vertical="center" wrapText="1"/>
      <protection locked="0"/>
    </xf>
    <xf numFmtId="167" fontId="17" fillId="24" borderId="166" xfId="16" applyNumberFormat="1" applyFont="1" applyFill="1" applyBorder="1" applyAlignment="1" applyProtection="1">
      <alignment vertical="center" wrapText="1"/>
      <protection locked="0"/>
    </xf>
    <xf numFmtId="167" fontId="17" fillId="25" borderId="253" xfId="15" applyNumberFormat="1" applyFont="1" applyFill="1" applyBorder="1" applyAlignment="1" applyProtection="1">
      <alignment horizontal="center" vertical="center" wrapText="1"/>
      <protection locked="0"/>
    </xf>
    <xf numFmtId="0" fontId="87" fillId="25" borderId="254" xfId="0" applyFont="1" applyFill="1" applyBorder="1" applyAlignment="1" applyProtection="1">
      <alignment vertical="center"/>
      <protection locked="0"/>
    </xf>
    <xf numFmtId="0" fontId="87" fillId="24" borderId="254" xfId="0" applyFont="1" applyFill="1" applyBorder="1" applyAlignment="1" applyProtection="1">
      <alignment vertical="center"/>
      <protection locked="0"/>
    </xf>
    <xf numFmtId="0" fontId="87" fillId="25" borderId="253" xfId="0" applyFont="1" applyFill="1" applyBorder="1" applyAlignment="1" applyProtection="1">
      <alignment vertical="center"/>
      <protection locked="0"/>
    </xf>
    <xf numFmtId="0" fontId="87" fillId="24" borderId="256" xfId="0" applyFont="1" applyFill="1" applyBorder="1" applyAlignment="1" applyProtection="1">
      <alignment horizontal="center" vertical="center"/>
      <protection locked="0"/>
    </xf>
    <xf numFmtId="0" fontId="87" fillId="24" borderId="253" xfId="0" applyFont="1" applyFill="1" applyBorder="1" applyAlignment="1" applyProtection="1">
      <alignment horizontal="center" vertical="center"/>
      <protection locked="0"/>
    </xf>
    <xf numFmtId="167" fontId="149" fillId="0" borderId="253" xfId="3" applyNumberFormat="1" applyFont="1" applyBorder="1" applyAlignment="1" applyProtection="1">
      <alignment vertical="center"/>
      <protection locked="0"/>
    </xf>
    <xf numFmtId="167" fontId="17" fillId="0" borderId="253" xfId="15" applyNumberFormat="1" applyFont="1" applyFill="1" applyBorder="1" applyAlignment="1" applyProtection="1">
      <alignment horizontal="center" vertical="center" wrapText="1"/>
      <protection locked="0"/>
    </xf>
    <xf numFmtId="167" fontId="17" fillId="0" borderId="251" xfId="15" applyNumberFormat="1" applyFont="1" applyFill="1" applyBorder="1" applyAlignment="1" applyProtection="1">
      <alignment horizontal="center" vertical="center" wrapText="1"/>
      <protection locked="0"/>
    </xf>
    <xf numFmtId="167" fontId="4" fillId="6" borderId="195" xfId="16" applyNumberFormat="1" applyFont="1" applyFill="1" applyBorder="1" applyAlignment="1" applyProtection="1">
      <alignment vertical="center" wrapText="1"/>
      <protection locked="0"/>
    </xf>
    <xf numFmtId="167" fontId="4" fillId="6" borderId="195" xfId="0" applyNumberFormat="1" applyFont="1" applyFill="1" applyBorder="1" applyAlignment="1" applyProtection="1">
      <alignment vertical="center" wrapText="1"/>
      <protection locked="0"/>
    </xf>
    <xf numFmtId="0" fontId="134" fillId="0" borderId="259" xfId="0" applyFont="1" applyBorder="1" applyAlignment="1" applyProtection="1">
      <alignment horizontal="center" vertical="center"/>
      <protection locked="0"/>
    </xf>
    <xf numFmtId="0" fontId="134" fillId="24" borderId="259" xfId="0" applyFont="1" applyFill="1" applyBorder="1" applyAlignment="1" applyProtection="1">
      <alignment horizontal="center" vertical="center"/>
      <protection locked="0"/>
    </xf>
    <xf numFmtId="0" fontId="87" fillId="35" borderId="253" xfId="0" applyFont="1" applyFill="1" applyBorder="1" applyAlignment="1" applyProtection="1">
      <alignment vertical="center"/>
      <protection locked="0"/>
    </xf>
    <xf numFmtId="1" fontId="134" fillId="0" borderId="259" xfId="0" applyNumberFormat="1" applyFont="1" applyBorder="1" applyAlignment="1" applyProtection="1">
      <alignment horizontal="center" vertical="center"/>
      <protection locked="0"/>
    </xf>
    <xf numFmtId="167" fontId="135" fillId="0" borderId="249" xfId="3" applyNumberFormat="1" applyFont="1" applyBorder="1" applyAlignment="1" applyProtection="1">
      <alignment vertical="center"/>
      <protection locked="0"/>
    </xf>
    <xf numFmtId="167" fontId="12" fillId="0" borderId="249" xfId="15" applyNumberFormat="1" applyFont="1" applyFill="1" applyBorder="1" applyAlignment="1" applyProtection="1">
      <alignment horizontal="center" vertical="center" wrapText="1"/>
      <protection locked="0"/>
    </xf>
    <xf numFmtId="167" fontId="135" fillId="0" borderId="168" xfId="3" applyNumberFormat="1" applyFont="1" applyBorder="1" applyAlignment="1" applyProtection="1">
      <alignment vertical="center"/>
      <protection locked="0"/>
    </xf>
    <xf numFmtId="166" fontId="21" fillId="9" borderId="163" xfId="31" applyNumberFormat="1" applyFont="1" applyFill="1" applyBorder="1" applyAlignment="1" applyProtection="1">
      <alignment horizontal="right"/>
      <protection locked="0"/>
    </xf>
    <xf numFmtId="166" fontId="21" fillId="13" borderId="216" xfId="31" applyNumberFormat="1" applyFont="1" applyFill="1" applyBorder="1" applyProtection="1">
      <protection locked="0"/>
    </xf>
    <xf numFmtId="166" fontId="21" fillId="65" borderId="216" xfId="31" applyNumberFormat="1" applyFont="1" applyFill="1" applyBorder="1" applyProtection="1">
      <protection locked="0"/>
    </xf>
    <xf numFmtId="167" fontId="134" fillId="0" borderId="253" xfId="0" applyNumberFormat="1" applyFont="1" applyBorder="1" applyAlignment="1" applyProtection="1">
      <alignment vertical="center"/>
      <protection locked="0"/>
    </xf>
    <xf numFmtId="0" fontId="89" fillId="0" borderId="169" xfId="0" applyFont="1" applyBorder="1" applyProtection="1">
      <protection locked="0"/>
    </xf>
    <xf numFmtId="43" fontId="52" fillId="0" borderId="182" xfId="3" applyFont="1" applyBorder="1" applyAlignment="1" applyProtection="1">
      <protection locked="0"/>
    </xf>
    <xf numFmtId="43" fontId="41" fillId="0" borderId="182" xfId="3" applyFont="1" applyBorder="1" applyProtection="1">
      <protection locked="0"/>
    </xf>
    <xf numFmtId="43" fontId="16" fillId="0" borderId="182" xfId="3" applyFont="1" applyBorder="1" applyAlignment="1" applyProtection="1">
      <protection locked="0"/>
    </xf>
    <xf numFmtId="43" fontId="4" fillId="0" borderId="183" xfId="3" applyFont="1" applyBorder="1" applyAlignment="1" applyProtection="1">
      <protection locked="0"/>
    </xf>
    <xf numFmtId="43" fontId="5" fillId="0" borderId="162" xfId="3" applyFont="1" applyBorder="1" applyAlignment="1" applyProtection="1">
      <protection locked="0"/>
    </xf>
    <xf numFmtId="43" fontId="5" fillId="0" borderId="162" xfId="3" applyFont="1" applyBorder="1" applyAlignment="1" applyProtection="1">
      <alignment vertical="center"/>
      <protection locked="0"/>
    </xf>
    <xf numFmtId="43" fontId="6" fillId="0" borderId="162" xfId="3" applyFont="1" applyBorder="1" applyAlignment="1" applyProtection="1">
      <alignment vertical="center"/>
      <protection locked="0"/>
    </xf>
    <xf numFmtId="43" fontId="4" fillId="5" borderId="256" xfId="3" applyFont="1" applyFill="1" applyBorder="1" applyAlignment="1" applyProtection="1">
      <alignment horizontal="center" vertical="center" wrapText="1"/>
      <protection locked="0"/>
    </xf>
    <xf numFmtId="43" fontId="4" fillId="6" borderId="251" xfId="3" applyFont="1" applyFill="1" applyBorder="1" applyAlignment="1" applyProtection="1">
      <alignment horizontal="center" vertical="center" wrapText="1"/>
      <protection locked="0"/>
    </xf>
    <xf numFmtId="43" fontId="4" fillId="6" borderId="194" xfId="3" applyFont="1" applyFill="1" applyBorder="1" applyAlignment="1" applyProtection="1">
      <alignment horizontal="center" vertical="center" wrapText="1"/>
      <protection locked="0"/>
    </xf>
    <xf numFmtId="43" fontId="4" fillId="6" borderId="194" xfId="3" applyFont="1" applyFill="1" applyBorder="1" applyAlignment="1" applyProtection="1">
      <alignment vertical="center"/>
      <protection locked="0"/>
    </xf>
    <xf numFmtId="43" fontId="4" fillId="6" borderId="195" xfId="3" applyFont="1" applyFill="1" applyBorder="1" applyAlignment="1" applyProtection="1">
      <alignment vertical="center"/>
      <protection locked="0"/>
    </xf>
    <xf numFmtId="0" fontId="105" fillId="24" borderId="249" xfId="0" applyFont="1" applyFill="1" applyBorder="1" applyAlignment="1">
      <alignment horizontal="center" vertical="center"/>
    </xf>
    <xf numFmtId="167" fontId="4" fillId="24" borderId="164" xfId="16" applyNumberFormat="1" applyFont="1" applyFill="1" applyBorder="1" applyAlignment="1" applyProtection="1">
      <alignment horizontal="center" vertical="center"/>
      <protection locked="0"/>
    </xf>
    <xf numFmtId="167" fontId="17" fillId="24" borderId="164" xfId="3" applyNumberFormat="1" applyFont="1" applyFill="1" applyBorder="1" applyAlignment="1" applyProtection="1">
      <alignment horizontal="center" vertical="center"/>
      <protection locked="0"/>
    </xf>
    <xf numFmtId="43" fontId="4" fillId="24" borderId="164" xfId="16" applyFont="1" applyFill="1" applyBorder="1" applyAlignment="1" applyProtection="1">
      <alignment horizontal="center" vertical="center"/>
      <protection locked="0"/>
    </xf>
    <xf numFmtId="43" fontId="4" fillId="24" borderId="248" xfId="16" applyFont="1" applyFill="1" applyBorder="1" applyAlignment="1" applyProtection="1">
      <alignment horizontal="center" vertical="center"/>
      <protection locked="0"/>
    </xf>
    <xf numFmtId="167" fontId="17" fillId="24" borderId="164" xfId="16" applyNumberFormat="1" applyFont="1" applyFill="1" applyBorder="1" applyAlignment="1" applyProtection="1">
      <alignment horizontal="center" vertical="center"/>
      <protection locked="0"/>
    </xf>
    <xf numFmtId="43" fontId="133" fillId="0" borderId="172" xfId="3" applyFont="1" applyBorder="1" applyAlignment="1" applyProtection="1">
      <alignment vertical="center" wrapText="1"/>
      <protection locked="0"/>
    </xf>
    <xf numFmtId="167" fontId="149" fillId="0" borderId="168" xfId="3" applyNumberFormat="1" applyFont="1" applyBorder="1" applyAlignment="1" applyProtection="1">
      <alignment vertical="center"/>
      <protection locked="0"/>
    </xf>
    <xf numFmtId="167" fontId="4" fillId="6" borderId="194" xfId="16" applyNumberFormat="1" applyFont="1" applyFill="1" applyBorder="1" applyAlignment="1" applyProtection="1">
      <alignment horizontal="center" vertical="center" wrapText="1"/>
      <protection locked="0"/>
    </xf>
    <xf numFmtId="167" fontId="4" fillId="6" borderId="194" xfId="16" applyNumberFormat="1" applyFont="1" applyFill="1" applyBorder="1" applyAlignment="1" applyProtection="1">
      <alignment vertical="center"/>
      <protection locked="0"/>
    </xf>
    <xf numFmtId="167" fontId="4" fillId="0" borderId="164" xfId="16" applyNumberFormat="1" applyFont="1" applyFill="1" applyBorder="1" applyAlignment="1" applyProtection="1">
      <alignment horizontal="center" vertical="center"/>
      <protection locked="0"/>
    </xf>
    <xf numFmtId="167" fontId="17" fillId="79" borderId="164" xfId="16" applyNumberFormat="1" applyFont="1" applyFill="1" applyBorder="1" applyAlignment="1" applyProtection="1">
      <alignment horizontal="center" vertical="center"/>
      <protection locked="0"/>
    </xf>
    <xf numFmtId="167" fontId="4" fillId="63" borderId="164" xfId="16" applyNumberFormat="1" applyFont="1" applyFill="1" applyBorder="1" applyAlignment="1" applyProtection="1">
      <alignment horizontal="center" vertical="center"/>
      <protection locked="0"/>
    </xf>
    <xf numFmtId="43" fontId="4" fillId="63" borderId="164" xfId="16" applyFont="1" applyFill="1" applyBorder="1" applyAlignment="1" applyProtection="1">
      <alignment horizontal="center" vertical="center"/>
      <protection locked="0"/>
    </xf>
    <xf numFmtId="43" fontId="4" fillId="63" borderId="248" xfId="16" applyFont="1" applyFill="1" applyBorder="1" applyAlignment="1" applyProtection="1">
      <alignment horizontal="center" vertical="center"/>
      <protection locked="0"/>
    </xf>
    <xf numFmtId="167" fontId="17" fillId="63" borderId="164" xfId="3" applyNumberFormat="1" applyFont="1" applyFill="1" applyBorder="1" applyAlignment="1" applyProtection="1">
      <alignment horizontal="center" vertical="center"/>
      <protection locked="0"/>
    </xf>
    <xf numFmtId="43" fontId="9" fillId="9" borderId="184" xfId="3" applyFont="1" applyFill="1" applyBorder="1" applyAlignment="1" applyProtection="1">
      <alignment vertical="center" wrapText="1"/>
      <protection locked="0"/>
    </xf>
    <xf numFmtId="167" fontId="102" fillId="6" borderId="216" xfId="3" applyNumberFormat="1" applyFont="1" applyFill="1" applyBorder="1" applyAlignment="1" applyProtection="1">
      <alignment vertical="center"/>
      <protection locked="0"/>
    </xf>
    <xf numFmtId="167" fontId="101" fillId="0" borderId="162" xfId="3" applyNumberFormat="1" applyFont="1" applyFill="1" applyBorder="1" applyAlignment="1" applyProtection="1">
      <alignment horizontal="right" vertical="center" wrapText="1"/>
      <protection locked="0"/>
    </xf>
    <xf numFmtId="167" fontId="17" fillId="0" borderId="162" xfId="3" applyNumberFormat="1" applyFont="1" applyFill="1" applyBorder="1" applyAlignment="1" applyProtection="1">
      <alignment horizontal="right" vertical="center" wrapText="1"/>
      <protection locked="0"/>
    </xf>
    <xf numFmtId="167" fontId="17" fillId="0" borderId="169" xfId="3" applyNumberFormat="1" applyFont="1" applyBorder="1" applyProtection="1">
      <protection locked="0"/>
    </xf>
    <xf numFmtId="0" fontId="9" fillId="4" borderId="255" xfId="2" applyFont="1" applyFill="1" applyBorder="1" applyAlignment="1" applyProtection="1">
      <alignment horizontal="left" vertical="center" wrapText="1"/>
      <protection locked="0"/>
    </xf>
    <xf numFmtId="0" fontId="9" fillId="4" borderId="256" xfId="2" applyFont="1" applyFill="1" applyBorder="1" applyAlignment="1" applyProtection="1">
      <alignment horizontal="left" vertical="center" wrapText="1"/>
      <protection locked="0"/>
    </xf>
    <xf numFmtId="0" fontId="9" fillId="4" borderId="255" xfId="2" applyFont="1" applyFill="1" applyBorder="1" applyAlignment="1" applyProtection="1">
      <alignment horizontal="left" vertical="center"/>
      <protection locked="0"/>
    </xf>
    <xf numFmtId="167" fontId="12" fillId="0" borderId="253" xfId="3" applyNumberFormat="1" applyFont="1" applyFill="1" applyBorder="1" applyAlignment="1" applyProtection="1">
      <alignment horizontal="center" vertical="center" wrapText="1"/>
      <protection locked="0"/>
    </xf>
    <xf numFmtId="167" fontId="12" fillId="41" borderId="253" xfId="3" applyNumberFormat="1" applyFont="1" applyFill="1" applyBorder="1" applyAlignment="1" applyProtection="1">
      <alignment horizontal="center" vertical="center"/>
      <protection locked="0"/>
    </xf>
    <xf numFmtId="167" fontId="12" fillId="41" borderId="256" xfId="3" applyNumberFormat="1" applyFont="1" applyFill="1" applyBorder="1" applyAlignment="1" applyProtection="1">
      <alignment horizontal="center" vertical="center" wrapText="1"/>
      <protection locked="0"/>
    </xf>
    <xf numFmtId="167" fontId="12" fillId="41" borderId="253" xfId="3" applyNumberFormat="1" applyFont="1" applyFill="1" applyBorder="1" applyAlignment="1" applyProtection="1">
      <alignment horizontal="center" vertical="center" wrapText="1"/>
      <protection locked="0"/>
    </xf>
    <xf numFmtId="167" fontId="12" fillId="7" borderId="251" xfId="3" applyNumberFormat="1" applyFont="1" applyFill="1" applyBorder="1" applyAlignment="1" applyProtection="1">
      <alignment horizontal="center" vertical="center" wrapText="1"/>
      <protection locked="0"/>
    </xf>
    <xf numFmtId="167" fontId="9" fillId="2" borderId="253" xfId="3" applyNumberFormat="1" applyFont="1" applyFill="1" applyBorder="1" applyAlignment="1" applyProtection="1">
      <alignment horizontal="center" textRotation="90" wrapText="1"/>
      <protection locked="0"/>
    </xf>
    <xf numFmtId="167" fontId="9" fillId="41" borderId="251" xfId="3" applyNumberFormat="1" applyFont="1" applyFill="1" applyBorder="1" applyAlignment="1" applyProtection="1">
      <alignment horizontal="center" textRotation="90" wrapText="1"/>
      <protection locked="0"/>
    </xf>
    <xf numFmtId="167" fontId="9" fillId="11" borderId="256" xfId="3" applyNumberFormat="1" applyFont="1" applyFill="1" applyBorder="1" applyAlignment="1" applyProtection="1">
      <alignment horizontal="center" textRotation="90" wrapText="1"/>
      <protection locked="0"/>
    </xf>
    <xf numFmtId="167" fontId="9" fillId="11" borderId="253" xfId="3" applyNumberFormat="1" applyFont="1" applyFill="1" applyBorder="1" applyAlignment="1" applyProtection="1">
      <alignment horizontal="center" textRotation="90" wrapText="1"/>
      <protection locked="0"/>
    </xf>
    <xf numFmtId="167" fontId="9" fillId="11" borderId="251" xfId="3" applyNumberFormat="1" applyFont="1" applyFill="1" applyBorder="1" applyAlignment="1" applyProtection="1">
      <alignment horizontal="center" textRotation="90" wrapText="1"/>
      <protection locked="0"/>
    </xf>
    <xf numFmtId="167" fontId="12" fillId="41" borderId="249" xfId="3" applyNumberFormat="1" applyFont="1" applyFill="1" applyBorder="1" applyAlignment="1" applyProtection="1">
      <alignment horizontal="right" vertical="center"/>
      <protection locked="0"/>
    </xf>
    <xf numFmtId="167" fontId="14" fillId="8" borderId="248" xfId="17" applyNumberFormat="1" applyFont="1" applyFill="1" applyBorder="1" applyAlignment="1" applyProtection="1">
      <alignment horizontal="right" vertical="center"/>
      <protection locked="0"/>
    </xf>
    <xf numFmtId="167" fontId="12" fillId="25" borderId="249" xfId="3" applyNumberFormat="1" applyFont="1" applyFill="1" applyBorder="1" applyAlignment="1" applyProtection="1">
      <alignment horizontal="right" vertical="center"/>
      <protection locked="0"/>
    </xf>
    <xf numFmtId="1" fontId="12" fillId="25" borderId="249" xfId="3" applyNumberFormat="1" applyFont="1" applyFill="1" applyBorder="1" applyAlignment="1" applyProtection="1">
      <alignment vertical="center"/>
      <protection locked="0"/>
    </xf>
    <xf numFmtId="0" fontId="12" fillId="0" borderId="255" xfId="2" applyFont="1" applyBorder="1" applyAlignment="1" applyProtection="1">
      <alignment vertical="center"/>
      <protection locked="0"/>
    </xf>
    <xf numFmtId="0" fontId="87" fillId="0" borderId="255" xfId="0" applyFont="1" applyBorder="1" applyAlignment="1">
      <alignment horizontal="left" vertical="center"/>
    </xf>
    <xf numFmtId="0" fontId="87" fillId="25" borderId="255" xfId="0" applyFont="1" applyFill="1" applyBorder="1" applyAlignment="1">
      <alignment horizontal="right" vertical="center"/>
    </xf>
    <xf numFmtId="167" fontId="157" fillId="0" borderId="249" xfId="3" applyNumberFormat="1" applyFont="1" applyBorder="1" applyProtection="1">
      <protection locked="0"/>
    </xf>
    <xf numFmtId="167" fontId="5" fillId="18" borderId="248" xfId="3" applyNumberFormat="1" applyFont="1" applyFill="1" applyBorder="1" applyAlignment="1" applyProtection="1">
      <protection locked="0"/>
    </xf>
    <xf numFmtId="167" fontId="157" fillId="0" borderId="249" xfId="3" applyNumberFormat="1" applyFont="1" applyFill="1" applyBorder="1" applyAlignment="1" applyProtection="1">
      <protection locked="0"/>
    </xf>
    <xf numFmtId="0" fontId="56" fillId="0" borderId="181" xfId="19" applyFont="1" applyBorder="1" applyAlignment="1" applyProtection="1">
      <alignment horizontal="centerContinuous"/>
      <protection locked="0"/>
    </xf>
    <xf numFmtId="0" fontId="138" fillId="18" borderId="215" xfId="20" applyFont="1" applyFill="1" applyBorder="1" applyProtection="1">
      <protection locked="0"/>
    </xf>
    <xf numFmtId="0" fontId="56" fillId="0" borderId="181" xfId="22" applyFont="1" applyBorder="1" applyAlignment="1" applyProtection="1">
      <alignment horizontal="centerContinuous"/>
      <protection locked="0"/>
    </xf>
    <xf numFmtId="0" fontId="55" fillId="0" borderId="182" xfId="22" applyBorder="1" applyAlignment="1" applyProtection="1">
      <alignment horizontal="centerContinuous"/>
      <protection locked="0"/>
    </xf>
    <xf numFmtId="0" fontId="59" fillId="0" borderId="182" xfId="22" applyFont="1" applyBorder="1" applyAlignment="1" applyProtection="1">
      <alignment horizontal="centerContinuous"/>
      <protection locked="0"/>
    </xf>
    <xf numFmtId="0" fontId="55" fillId="0" borderId="183" xfId="22" applyBorder="1" applyAlignment="1" applyProtection="1">
      <alignment horizontal="centerContinuous"/>
      <protection locked="0"/>
    </xf>
    <xf numFmtId="167" fontId="17" fillId="9" borderId="249" xfId="3" applyNumberFormat="1" applyFont="1" applyFill="1" applyBorder="1" applyAlignment="1" applyProtection="1">
      <alignment vertical="center"/>
      <protection locked="0"/>
    </xf>
    <xf numFmtId="167" fontId="17" fillId="4" borderId="249" xfId="3" applyNumberFormat="1" applyFont="1" applyFill="1" applyBorder="1" applyAlignment="1" applyProtection="1">
      <alignment vertical="center"/>
      <protection locked="0"/>
    </xf>
    <xf numFmtId="0" fontId="7" fillId="0" borderId="181" xfId="23" applyFont="1" applyBorder="1" applyAlignment="1" applyProtection="1">
      <alignment horizontal="centerContinuous"/>
      <protection locked="0"/>
    </xf>
    <xf numFmtId="0" fontId="21" fillId="0" borderId="182" xfId="23" applyFont="1" applyBorder="1" applyAlignment="1" applyProtection="1">
      <alignment horizontal="centerContinuous"/>
      <protection locked="0"/>
    </xf>
    <xf numFmtId="0" fontId="49" fillId="0" borderId="182" xfId="23" applyFont="1" applyBorder="1" applyAlignment="1" applyProtection="1">
      <alignment horizontal="centerContinuous"/>
      <protection locked="0"/>
    </xf>
    <xf numFmtId="0" fontId="21" fillId="0" borderId="183" xfId="23" applyFont="1" applyBorder="1" applyAlignment="1" applyProtection="1">
      <alignment horizontal="centerContinuous"/>
      <protection locked="0"/>
    </xf>
    <xf numFmtId="0" fontId="56" fillId="0" borderId="181" xfId="25" applyFont="1" applyBorder="1" applyAlignment="1" applyProtection="1">
      <alignment horizontal="centerContinuous"/>
      <protection locked="0"/>
    </xf>
    <xf numFmtId="0" fontId="55" fillId="0" borderId="182" xfId="25" applyBorder="1" applyAlignment="1" applyProtection="1">
      <alignment horizontal="centerContinuous"/>
      <protection locked="0"/>
    </xf>
    <xf numFmtId="0" fontId="55" fillId="0" borderId="183" xfId="25" applyBorder="1" applyAlignment="1" applyProtection="1">
      <alignment horizontal="centerContinuous"/>
      <protection locked="0"/>
    </xf>
    <xf numFmtId="167" fontId="55" fillId="26" borderId="249" xfId="3" applyNumberFormat="1" applyFont="1" applyFill="1" applyBorder="1" applyAlignment="1" applyProtection="1">
      <alignment vertical="center"/>
      <protection locked="0"/>
    </xf>
    <xf numFmtId="167" fontId="55" fillId="61" borderId="249" xfId="3" applyNumberFormat="1" applyFont="1" applyFill="1" applyBorder="1" applyAlignment="1" applyProtection="1">
      <alignment vertical="center"/>
      <protection locked="0"/>
    </xf>
    <xf numFmtId="167" fontId="55" fillId="57" borderId="249" xfId="3" applyNumberFormat="1" applyFont="1" applyFill="1" applyBorder="1" applyAlignment="1" applyProtection="1">
      <alignment vertical="center"/>
      <protection locked="0"/>
    </xf>
    <xf numFmtId="167" fontId="55" fillId="28" borderId="249" xfId="3" applyNumberFormat="1" applyFont="1" applyFill="1" applyBorder="1" applyAlignment="1" applyProtection="1">
      <alignment vertical="center"/>
      <protection locked="0"/>
    </xf>
    <xf numFmtId="0" fontId="7" fillId="0" borderId="181" xfId="26" applyFont="1" applyBorder="1" applyAlignment="1" applyProtection="1">
      <alignment horizontal="centerContinuous"/>
      <protection locked="0"/>
    </xf>
    <xf numFmtId="0" fontId="66" fillId="0" borderId="182" xfId="26" applyFont="1" applyBorder="1" applyAlignment="1" applyProtection="1">
      <alignment horizontal="centerContinuous"/>
      <protection locked="0"/>
    </xf>
    <xf numFmtId="43" fontId="21" fillId="0" borderId="162" xfId="3" applyFont="1" applyFill="1" applyBorder="1" applyAlignment="1" applyProtection="1">
      <alignment vertical="center"/>
      <protection locked="0"/>
    </xf>
    <xf numFmtId="0" fontId="11" fillId="0" borderId="169" xfId="0" applyFont="1" applyBorder="1" applyProtection="1">
      <protection locked="0"/>
    </xf>
    <xf numFmtId="43" fontId="22" fillId="0" borderId="182" xfId="3" applyFont="1" applyBorder="1" applyAlignment="1" applyProtection="1">
      <alignment horizontal="centerContinuous"/>
      <protection locked="0"/>
    </xf>
    <xf numFmtId="43" fontId="22" fillId="0" borderId="183" xfId="3" applyFont="1" applyBorder="1" applyAlignment="1" applyProtection="1">
      <alignment horizontal="centerContinuous"/>
      <protection locked="0"/>
    </xf>
    <xf numFmtId="167" fontId="33" fillId="0" borderId="256" xfId="3" applyNumberFormat="1" applyFont="1" applyFill="1" applyBorder="1" applyAlignment="1" applyProtection="1">
      <alignment horizontal="center" vertical="center" wrapText="1"/>
      <protection locked="0"/>
    </xf>
    <xf numFmtId="0" fontId="0" fillId="0" borderId="181" xfId="0" applyBorder="1" applyAlignment="1" applyProtection="1">
      <alignment horizontal="left"/>
      <protection locked="0"/>
    </xf>
    <xf numFmtId="0" fontId="24" fillId="0" borderId="182" xfId="0" applyFont="1" applyBorder="1" applyProtection="1">
      <protection locked="0"/>
    </xf>
    <xf numFmtId="0" fontId="0" fillId="0" borderId="182" xfId="0" applyBorder="1" applyAlignment="1" applyProtection="1">
      <alignment horizontal="center"/>
      <protection locked="0"/>
    </xf>
    <xf numFmtId="0" fontId="0" fillId="0" borderId="182" xfId="0" applyBorder="1" applyProtection="1">
      <protection locked="0"/>
    </xf>
    <xf numFmtId="0" fontId="0" fillId="0" borderId="183" xfId="0" applyBorder="1" applyAlignment="1" applyProtection="1">
      <alignment horizontal="center"/>
      <protection locked="0"/>
    </xf>
    <xf numFmtId="0" fontId="0" fillId="0" borderId="162" xfId="0" applyBorder="1" applyAlignment="1" applyProtection="1">
      <alignment horizontal="center"/>
      <protection locked="0"/>
    </xf>
    <xf numFmtId="0" fontId="119" fillId="0" borderId="162" xfId="0" applyFont="1" applyBorder="1" applyAlignment="1" applyProtection="1">
      <alignment horizontal="center" vertical="center"/>
      <protection locked="0"/>
    </xf>
    <xf numFmtId="0" fontId="36" fillId="0" borderId="162" xfId="0" applyFont="1" applyBorder="1" applyAlignment="1" applyProtection="1">
      <alignment horizontal="center"/>
      <protection locked="0"/>
    </xf>
    <xf numFmtId="0" fontId="50" fillId="0" borderId="162" xfId="0" applyFont="1" applyBorder="1" applyAlignment="1" applyProtection="1">
      <alignment horizontal="center"/>
      <protection locked="0"/>
    </xf>
    <xf numFmtId="0" fontId="12" fillId="0" borderId="269" xfId="2" applyFont="1" applyBorder="1" applyAlignment="1">
      <alignment horizontal="left" vertical="center" wrapText="1"/>
    </xf>
    <xf numFmtId="0" fontId="32" fillId="0" borderId="162" xfId="0" applyFont="1" applyBorder="1" applyAlignment="1" applyProtection="1">
      <alignment horizontal="center"/>
      <protection locked="0"/>
    </xf>
    <xf numFmtId="0" fontId="32" fillId="34" borderId="271" xfId="0" applyFont="1" applyFill="1" applyBorder="1" applyAlignment="1" applyProtection="1">
      <alignment horizontal="center"/>
      <protection locked="0"/>
    </xf>
    <xf numFmtId="0" fontId="19" fillId="0" borderId="162" xfId="0" applyFont="1" applyBorder="1" applyAlignment="1" applyProtection="1">
      <alignment horizontal="center" vertical="center"/>
      <protection locked="0"/>
    </xf>
    <xf numFmtId="0" fontId="12" fillId="0" borderId="274" xfId="0" applyFont="1" applyBorder="1" applyAlignment="1" applyProtection="1">
      <alignment vertical="top" wrapText="1"/>
      <protection locked="0"/>
    </xf>
    <xf numFmtId="0" fontId="12" fillId="0" borderId="274" xfId="0" applyFont="1" applyBorder="1" applyAlignment="1" applyProtection="1">
      <alignment horizontal="center" vertical="top" wrapText="1"/>
      <protection locked="0"/>
    </xf>
    <xf numFmtId="0" fontId="12" fillId="0" borderId="275" xfId="0" applyFont="1" applyBorder="1" applyAlignment="1" applyProtection="1">
      <alignment horizontal="center" vertical="top" wrapText="1"/>
      <protection locked="0"/>
    </xf>
    <xf numFmtId="0" fontId="12" fillId="0" borderId="255" xfId="0" applyFont="1" applyBorder="1" applyAlignment="1" applyProtection="1">
      <alignment horizontal="center" vertical="top" wrapText="1"/>
      <protection locked="0"/>
    </xf>
    <xf numFmtId="0" fontId="12" fillId="0" borderId="255" xfId="0" applyFont="1" applyBorder="1" applyAlignment="1" applyProtection="1">
      <alignment vertical="top" wrapText="1"/>
      <protection locked="0"/>
    </xf>
    <xf numFmtId="0" fontId="12" fillId="0" borderId="162" xfId="0" applyFont="1" applyBorder="1" applyAlignment="1" applyProtection="1">
      <alignment horizontal="center" vertical="top" wrapText="1"/>
      <protection locked="0"/>
    </xf>
    <xf numFmtId="0" fontId="9" fillId="4" borderId="272" xfId="0" applyFont="1" applyFill="1" applyBorder="1" applyAlignment="1" applyProtection="1">
      <alignment wrapText="1"/>
      <protection locked="0"/>
    </xf>
    <xf numFmtId="0" fontId="12" fillId="0" borderId="168" xfId="0" applyFont="1" applyBorder="1" applyAlignment="1" applyProtection="1">
      <alignment horizontal="center" wrapText="1"/>
      <protection locked="0"/>
    </xf>
    <xf numFmtId="0" fontId="12" fillId="0" borderId="166" xfId="0" applyFont="1" applyBorder="1" applyAlignment="1" applyProtection="1">
      <alignment horizontal="center" wrapText="1"/>
      <protection locked="0"/>
    </xf>
    <xf numFmtId="0" fontId="29" fillId="0" borderId="272" xfId="0" applyFont="1" applyBorder="1" applyAlignment="1">
      <alignment horizontal="left" vertical="center"/>
    </xf>
    <xf numFmtId="0" fontId="29" fillId="0" borderId="272" xfId="0" applyFont="1" applyBorder="1" applyAlignment="1">
      <alignment horizontal="center" vertical="center"/>
    </xf>
    <xf numFmtId="0" fontId="12" fillId="0" borderId="272" xfId="2" applyFont="1" applyBorder="1" applyAlignment="1">
      <alignment horizontal="left" vertical="center" wrapText="1"/>
    </xf>
    <xf numFmtId="0" fontId="12" fillId="0" borderId="272" xfId="2" applyFont="1" applyBorder="1" applyAlignment="1">
      <alignment horizontal="center" vertical="center" wrapText="1"/>
    </xf>
    <xf numFmtId="0" fontId="17" fillId="0" borderId="272" xfId="0" applyFont="1" applyBorder="1" applyAlignment="1" applyProtection="1">
      <alignment wrapText="1"/>
      <protection locked="0"/>
    </xf>
    <xf numFmtId="0" fontId="17" fillId="0" borderId="272" xfId="0" applyFont="1" applyBorder="1" applyAlignment="1" applyProtection="1">
      <alignment horizontal="center" wrapText="1"/>
      <protection locked="0"/>
    </xf>
    <xf numFmtId="0" fontId="2" fillId="0" borderId="181" xfId="0" applyFont="1" applyBorder="1"/>
    <xf numFmtId="0" fontId="119" fillId="0" borderId="162" xfId="0" applyFont="1" applyBorder="1"/>
    <xf numFmtId="0" fontId="119" fillId="0" borderId="162" xfId="0" applyFont="1" applyBorder="1" applyAlignment="1">
      <alignment horizontal="right"/>
    </xf>
    <xf numFmtId="0" fontId="2" fillId="26" borderId="276" xfId="0" applyFont="1" applyFill="1" applyBorder="1"/>
    <xf numFmtId="0" fontId="0" fillId="0" borderId="272" xfId="0" applyBorder="1"/>
    <xf numFmtId="166" fontId="0" fillId="0" borderId="272" xfId="31" applyNumberFormat="1" applyFont="1" applyBorder="1"/>
    <xf numFmtId="166" fontId="0" fillId="0" borderId="270" xfId="31" applyNumberFormat="1" applyFont="1" applyBorder="1"/>
    <xf numFmtId="166" fontId="0" fillId="0" borderId="273" xfId="31" applyNumberFormat="1" applyFont="1" applyBorder="1"/>
    <xf numFmtId="0" fontId="2" fillId="26" borderId="272" xfId="0" applyFont="1" applyFill="1" applyBorder="1"/>
    <xf numFmtId="166" fontId="2" fillId="26" borderId="272" xfId="31" applyNumberFormat="1" applyFont="1" applyFill="1" applyBorder="1"/>
    <xf numFmtId="166" fontId="2" fillId="26" borderId="270" xfId="31" applyNumberFormat="1" applyFont="1" applyFill="1" applyBorder="1"/>
    <xf numFmtId="166" fontId="2" fillId="26" borderId="273" xfId="31" applyNumberFormat="1" applyFont="1" applyFill="1" applyBorder="1"/>
    <xf numFmtId="166" fontId="0" fillId="0" borderId="162" xfId="31" applyNumberFormat="1" applyFont="1" applyBorder="1"/>
    <xf numFmtId="0" fontId="2" fillId="44" borderId="276" xfId="0" applyFont="1" applyFill="1" applyBorder="1"/>
    <xf numFmtId="0" fontId="2" fillId="44" borderId="272" xfId="0" applyFont="1" applyFill="1" applyBorder="1"/>
    <xf numFmtId="166" fontId="2" fillId="44" borderId="272" xfId="31" applyNumberFormat="1" applyFont="1" applyFill="1" applyBorder="1"/>
    <xf numFmtId="166" fontId="2" fillId="44" borderId="270" xfId="31" applyNumberFormat="1" applyFont="1" applyFill="1" applyBorder="1"/>
    <xf numFmtId="166" fontId="2" fillId="44" borderId="273" xfId="31" applyNumberFormat="1" applyFont="1" applyFill="1" applyBorder="1"/>
    <xf numFmtId="0" fontId="2" fillId="42" borderId="276" xfId="0" applyFont="1" applyFill="1" applyBorder="1"/>
    <xf numFmtId="0" fontId="2" fillId="42" borderId="272" xfId="0" applyFont="1" applyFill="1" applyBorder="1"/>
    <xf numFmtId="166" fontId="2" fillId="42" borderId="272" xfId="31" applyNumberFormat="1" applyFont="1" applyFill="1" applyBorder="1"/>
    <xf numFmtId="166" fontId="2" fillId="42" borderId="270" xfId="31" applyNumberFormat="1" applyFont="1" applyFill="1" applyBorder="1"/>
    <xf numFmtId="166" fontId="2" fillId="42" borderId="273" xfId="31" applyNumberFormat="1" applyFont="1" applyFill="1" applyBorder="1"/>
    <xf numFmtId="0" fontId="2" fillId="61" borderId="276" xfId="0" applyFont="1" applyFill="1" applyBorder="1"/>
    <xf numFmtId="166" fontId="0" fillId="61" borderId="272" xfId="31" applyNumberFormat="1" applyFont="1" applyFill="1" applyBorder="1"/>
    <xf numFmtId="0" fontId="0" fillId="61" borderId="272" xfId="0" applyFill="1" applyBorder="1"/>
    <xf numFmtId="0" fontId="51" fillId="31" borderId="251" xfId="27" applyFont="1" applyFill="1" applyBorder="1" applyAlignment="1" applyProtection="1">
      <alignment horizontal="center" vertical="center" wrapText="1"/>
      <protection locked="0"/>
    </xf>
    <xf numFmtId="0" fontId="22" fillId="11" borderId="259" xfId="27" applyFont="1" applyFill="1" applyBorder="1" applyAlignment="1" applyProtection="1">
      <alignment horizontal="center" vertical="center" wrapText="1"/>
      <protection locked="0"/>
    </xf>
    <xf numFmtId="0" fontId="22" fillId="11" borderId="253" xfId="27" applyFont="1" applyFill="1" applyBorder="1" applyAlignment="1" applyProtection="1">
      <alignment horizontal="center" vertical="center" wrapText="1"/>
      <protection locked="0"/>
    </xf>
    <xf numFmtId="0" fontId="22" fillId="11" borderId="251" xfId="27" applyFont="1" applyFill="1" applyBorder="1" applyAlignment="1" applyProtection="1">
      <alignment horizontal="center" vertical="center" wrapText="1"/>
      <protection locked="0"/>
    </xf>
    <xf numFmtId="0" fontId="22" fillId="2" borderId="256" xfId="27" applyFont="1" applyFill="1" applyBorder="1" applyAlignment="1" applyProtection="1">
      <alignment horizontal="center" vertical="center" wrapText="1"/>
      <protection locked="0"/>
    </xf>
    <xf numFmtId="0" fontId="22" fillId="2" borderId="253" xfId="27" applyFont="1" applyFill="1" applyBorder="1" applyAlignment="1" applyProtection="1">
      <alignment horizontal="center" vertical="center" wrapText="1"/>
      <protection locked="0"/>
    </xf>
    <xf numFmtId="0" fontId="22" fillId="2" borderId="254" xfId="27" applyFont="1" applyFill="1" applyBorder="1" applyAlignment="1" applyProtection="1">
      <alignment horizontal="center" vertical="center" wrapText="1"/>
      <protection locked="0"/>
    </xf>
    <xf numFmtId="0" fontId="22" fillId="2" borderId="251" xfId="27" applyFont="1" applyFill="1" applyBorder="1" applyAlignment="1" applyProtection="1">
      <alignment horizontal="center" vertical="center" wrapText="1"/>
      <protection locked="0"/>
    </xf>
    <xf numFmtId="0" fontId="22" fillId="30" borderId="256" xfId="27" applyFont="1" applyFill="1" applyBorder="1" applyAlignment="1" applyProtection="1">
      <alignment horizontal="center" vertical="center" wrapText="1"/>
      <protection locked="0"/>
    </xf>
    <xf numFmtId="0" fontId="22" fillId="30" borderId="253" xfId="27" applyFont="1" applyFill="1" applyBorder="1" applyAlignment="1" applyProtection="1">
      <alignment horizontal="center" vertical="center" wrapText="1"/>
      <protection locked="0"/>
    </xf>
    <xf numFmtId="0" fontId="22" fillId="30" borderId="254" xfId="27" applyFont="1" applyFill="1" applyBorder="1" applyAlignment="1" applyProtection="1">
      <alignment horizontal="center" vertical="center" wrapText="1"/>
      <protection locked="0"/>
    </xf>
    <xf numFmtId="0" fontId="36" fillId="31" borderId="251" xfId="27" applyFont="1" applyFill="1" applyBorder="1" applyAlignment="1" applyProtection="1">
      <alignment horizontal="center" vertical="center" wrapText="1"/>
      <protection locked="0"/>
    </xf>
    <xf numFmtId="43" fontId="9" fillId="34" borderId="216" xfId="3" applyFont="1" applyFill="1" applyBorder="1" applyAlignment="1" applyProtection="1">
      <alignment horizontal="right" vertical="center"/>
      <protection locked="0"/>
    </xf>
    <xf numFmtId="3" fontId="22" fillId="7" borderId="162" xfId="27" applyNumberFormat="1" applyFont="1" applyFill="1" applyBorder="1" applyAlignment="1" applyProtection="1">
      <alignment vertical="center"/>
      <protection locked="0"/>
    </xf>
    <xf numFmtId="0" fontId="22" fillId="0" borderId="162" xfId="27" applyFont="1" applyBorder="1" applyAlignment="1" applyProtection="1">
      <alignment vertical="center"/>
      <protection locked="0"/>
    </xf>
    <xf numFmtId="0" fontId="54" fillId="0" borderId="169" xfId="27" applyFont="1" applyBorder="1" applyAlignment="1" applyProtection="1">
      <alignment vertical="center" wrapText="1"/>
      <protection locked="0"/>
    </xf>
    <xf numFmtId="0" fontId="3" fillId="0" borderId="162" xfId="27" applyBorder="1" applyProtection="1">
      <protection locked="0"/>
    </xf>
    <xf numFmtId="0" fontId="22" fillId="11" borderId="259" xfId="27" applyFont="1" applyFill="1" applyBorder="1" applyAlignment="1" applyProtection="1">
      <alignment horizontal="center" vertical="center" wrapText="1" readingOrder="1"/>
      <protection locked="0"/>
    </xf>
    <xf numFmtId="0" fontId="22" fillId="11" borderId="253" xfId="27" applyFont="1" applyFill="1" applyBorder="1" applyAlignment="1" applyProtection="1">
      <alignment horizontal="center" vertical="center" wrapText="1" readingOrder="1"/>
      <protection locked="0"/>
    </xf>
    <xf numFmtId="0" fontId="22" fillId="11" borderId="251" xfId="27" applyFont="1" applyFill="1" applyBorder="1" applyAlignment="1" applyProtection="1">
      <alignment horizontal="center" vertical="center" wrapText="1" readingOrder="1"/>
      <protection locked="0"/>
    </xf>
    <xf numFmtId="0" fontId="22" fillId="2" borderId="256" xfId="27" applyFont="1" applyFill="1" applyBorder="1" applyAlignment="1" applyProtection="1">
      <alignment horizontal="center" vertical="center" wrapText="1" readingOrder="1"/>
      <protection locked="0"/>
    </xf>
    <xf numFmtId="0" fontId="22" fillId="2" borderId="253" xfId="27" applyFont="1" applyFill="1" applyBorder="1" applyAlignment="1" applyProtection="1">
      <alignment horizontal="center" vertical="center" wrapText="1" readingOrder="1"/>
      <protection locked="0"/>
    </xf>
    <xf numFmtId="0" fontId="22" fillId="2" borderId="251" xfId="27" applyFont="1" applyFill="1" applyBorder="1" applyAlignment="1" applyProtection="1">
      <alignment horizontal="center" vertical="center" wrapText="1" readingOrder="1"/>
      <protection locked="0"/>
    </xf>
    <xf numFmtId="0" fontId="22" fillId="3" borderId="256" xfId="27" applyFont="1" applyFill="1" applyBorder="1" applyAlignment="1" applyProtection="1">
      <alignment horizontal="center" vertical="center" wrapText="1" readingOrder="1"/>
      <protection locked="0"/>
    </xf>
    <xf numFmtId="0" fontId="22" fillId="3" borderId="253" xfId="27" applyFont="1" applyFill="1" applyBorder="1" applyAlignment="1" applyProtection="1">
      <alignment horizontal="center" vertical="center" wrapText="1" readingOrder="1"/>
      <protection locked="0"/>
    </xf>
    <xf numFmtId="0" fontId="22" fillId="3" borderId="254" xfId="27" applyFont="1" applyFill="1" applyBorder="1" applyAlignment="1" applyProtection="1">
      <alignment horizontal="center" vertical="center" wrapText="1" readingOrder="1"/>
      <protection locked="0"/>
    </xf>
    <xf numFmtId="0" fontId="22" fillId="9" borderId="281" xfId="27" applyFont="1" applyFill="1" applyBorder="1" applyAlignment="1" applyProtection="1">
      <alignment horizontal="center" vertical="center" wrapText="1" readingOrder="1"/>
      <protection locked="0"/>
    </xf>
    <xf numFmtId="0" fontId="22" fillId="9" borderId="253" xfId="27" applyFont="1" applyFill="1" applyBorder="1" applyAlignment="1" applyProtection="1">
      <alignment horizontal="center" vertical="center" wrapText="1" readingOrder="1"/>
      <protection locked="0"/>
    </xf>
    <xf numFmtId="0" fontId="12" fillId="0" borderId="256" xfId="27" applyFont="1" applyBorder="1" applyAlignment="1" applyProtection="1">
      <alignment horizontal="center" vertical="center" wrapText="1" readingOrder="1"/>
      <protection locked="0"/>
    </xf>
    <xf numFmtId="0" fontId="12" fillId="0" borderId="253" xfId="27" applyFont="1" applyBorder="1" applyAlignment="1" applyProtection="1">
      <alignment horizontal="center" vertical="center" wrapText="1" readingOrder="1"/>
      <protection locked="0"/>
    </xf>
    <xf numFmtId="0" fontId="12" fillId="0" borderId="251" xfId="27" applyFont="1" applyBorder="1" applyAlignment="1" applyProtection="1">
      <alignment horizontal="center" vertical="center" wrapText="1" readingOrder="1"/>
      <protection locked="0"/>
    </xf>
    <xf numFmtId="0" fontId="50" fillId="7" borderId="194" xfId="27" applyFont="1" applyFill="1" applyBorder="1" applyAlignment="1" applyProtection="1">
      <alignment horizontal="center" vertical="center" wrapText="1"/>
      <protection locked="0"/>
    </xf>
    <xf numFmtId="0" fontId="36" fillId="0" borderId="162" xfId="0" applyFont="1" applyBorder="1" applyAlignment="1" applyProtection="1">
      <alignment vertical="center"/>
      <protection locked="0"/>
    </xf>
    <xf numFmtId="166" fontId="22" fillId="3" borderId="221" xfId="27" applyNumberFormat="1" applyFont="1" applyFill="1" applyBorder="1" applyAlignment="1" applyProtection="1">
      <alignment vertical="center"/>
      <protection locked="0"/>
    </xf>
    <xf numFmtId="166" fontId="22" fillId="3" borderId="222" xfId="27" applyNumberFormat="1" applyFont="1" applyFill="1" applyBorder="1" applyAlignment="1" applyProtection="1">
      <alignment vertical="center"/>
      <protection locked="0"/>
    </xf>
    <xf numFmtId="166" fontId="22" fillId="3" borderId="223" xfId="27" applyNumberFormat="1" applyFont="1" applyFill="1" applyBorder="1" applyAlignment="1" applyProtection="1">
      <alignment vertical="center"/>
      <protection locked="0"/>
    </xf>
    <xf numFmtId="0" fontId="22" fillId="0" borderId="162" xfId="0" applyFont="1" applyBorder="1" applyAlignment="1" applyProtection="1">
      <alignment vertical="center"/>
      <protection locked="0"/>
    </xf>
    <xf numFmtId="0" fontId="50" fillId="0" borderId="162" xfId="0" applyFont="1" applyBorder="1" applyAlignment="1" applyProtection="1">
      <alignment vertical="center"/>
      <protection locked="0"/>
    </xf>
    <xf numFmtId="0" fontId="21" fillId="9" borderId="196" xfId="27" applyFont="1" applyFill="1" applyBorder="1" applyAlignment="1" applyProtection="1">
      <alignment vertical="center"/>
      <protection locked="0"/>
    </xf>
    <xf numFmtId="166" fontId="21" fillId="9" borderId="219" xfId="27" applyNumberFormat="1" applyFont="1" applyFill="1" applyBorder="1" applyAlignment="1" applyProtection="1">
      <alignment vertical="center"/>
      <protection locked="0"/>
    </xf>
    <xf numFmtId="166" fontId="21" fillId="9" borderId="240" xfId="27" applyNumberFormat="1" applyFont="1" applyFill="1" applyBorder="1" applyAlignment="1" applyProtection="1">
      <alignment vertical="center"/>
      <protection locked="0"/>
    </xf>
    <xf numFmtId="166" fontId="21" fillId="9" borderId="220" xfId="27" applyNumberFormat="1" applyFont="1" applyFill="1" applyBorder="1" applyAlignment="1" applyProtection="1">
      <alignment vertical="center"/>
      <protection locked="0"/>
    </xf>
    <xf numFmtId="166" fontId="21" fillId="9" borderId="242" xfId="27" applyNumberFormat="1" applyFont="1" applyFill="1" applyBorder="1" applyAlignment="1" applyProtection="1">
      <alignment vertical="center"/>
      <protection locked="0"/>
    </xf>
    <xf numFmtId="166" fontId="22" fillId="13" borderId="272" xfId="27" applyNumberFormat="1" applyFont="1" applyFill="1" applyBorder="1" applyAlignment="1" applyProtection="1">
      <alignment vertical="center"/>
      <protection locked="0"/>
    </xf>
    <xf numFmtId="166" fontId="22" fillId="19" borderId="272" xfId="27" applyNumberFormat="1" applyFont="1" applyFill="1" applyBorder="1" applyAlignment="1" applyProtection="1">
      <alignment horizontal="center" vertical="center" wrapText="1"/>
      <protection locked="0"/>
    </xf>
    <xf numFmtId="166" fontId="22" fillId="6" borderId="272" xfId="16" applyNumberFormat="1" applyFont="1" applyFill="1" applyBorder="1" applyAlignment="1" applyProtection="1">
      <alignment horizontal="center" vertical="center" wrapText="1"/>
      <protection locked="0"/>
    </xf>
    <xf numFmtId="166" fontId="50" fillId="7" borderId="182" xfId="27" applyNumberFormat="1" applyFont="1" applyFill="1" applyBorder="1" applyAlignment="1" applyProtection="1">
      <alignment horizontal="center" vertical="center" wrapText="1"/>
      <protection locked="0"/>
    </xf>
    <xf numFmtId="0" fontId="36" fillId="7" borderId="162" xfId="0" applyFont="1" applyFill="1" applyBorder="1" applyAlignment="1" applyProtection="1">
      <alignment vertical="center"/>
      <protection locked="0"/>
    </xf>
    <xf numFmtId="166" fontId="22" fillId="6" borderId="272" xfId="27" applyNumberFormat="1" applyFont="1" applyFill="1" applyBorder="1" applyAlignment="1" applyProtection="1">
      <alignment vertical="center"/>
      <protection locked="0"/>
    </xf>
    <xf numFmtId="0" fontId="17" fillId="0" borderId="277" xfId="2" applyFont="1" applyBorder="1" applyAlignment="1" applyProtection="1">
      <alignment horizontal="left" vertical="center"/>
      <protection locked="0"/>
    </xf>
    <xf numFmtId="0" fontId="36" fillId="15" borderId="162" xfId="0" applyFont="1" applyFill="1" applyBorder="1" applyAlignment="1" applyProtection="1">
      <alignment vertical="center"/>
      <protection locked="0"/>
    </xf>
    <xf numFmtId="166" fontId="21" fillId="9" borderId="219" xfId="16" applyNumberFormat="1" applyFont="1" applyFill="1" applyBorder="1" applyAlignment="1" applyProtection="1">
      <alignment vertical="center"/>
      <protection locked="0"/>
    </xf>
    <xf numFmtId="166" fontId="21" fillId="9" borderId="220" xfId="16" applyNumberFormat="1" applyFont="1" applyFill="1" applyBorder="1" applyAlignment="1" applyProtection="1">
      <alignment vertical="center"/>
      <protection locked="0"/>
    </xf>
    <xf numFmtId="0" fontId="36" fillId="9" borderId="162" xfId="0" applyFont="1" applyFill="1" applyBorder="1" applyAlignment="1" applyProtection="1">
      <alignment vertical="center"/>
      <protection locked="0"/>
    </xf>
    <xf numFmtId="3" fontId="22" fillId="6" borderId="272" xfId="27" applyNumberFormat="1" applyFont="1" applyFill="1" applyBorder="1" applyAlignment="1" applyProtection="1">
      <alignment vertical="center"/>
      <protection locked="0"/>
    </xf>
    <xf numFmtId="0" fontId="0" fillId="0" borderId="169" xfId="0" applyBorder="1" applyAlignment="1" applyProtection="1">
      <alignment vertical="center"/>
      <protection locked="0"/>
    </xf>
    <xf numFmtId="0" fontId="109" fillId="0" borderId="181" xfId="28" applyFont="1" applyBorder="1" applyAlignment="1" applyProtection="1">
      <alignment vertical="center"/>
      <protection locked="0"/>
    </xf>
    <xf numFmtId="0" fontId="109" fillId="0" borderId="182" xfId="28" applyFont="1" applyBorder="1" applyAlignment="1" applyProtection="1">
      <alignment vertical="center"/>
      <protection locked="0"/>
    </xf>
    <xf numFmtId="0" fontId="109" fillId="0" borderId="183" xfId="28" applyFont="1" applyBorder="1" applyAlignment="1" applyProtection="1">
      <alignment vertical="center"/>
      <protection locked="0"/>
    </xf>
    <xf numFmtId="0" fontId="87" fillId="0" borderId="276" xfId="28" applyFont="1" applyBorder="1" applyAlignment="1" applyProtection="1">
      <protection locked="0"/>
    </xf>
    <xf numFmtId="0" fontId="87" fillId="0" borderId="272" xfId="28" applyFont="1" applyBorder="1" applyAlignment="1" applyProtection="1">
      <protection locked="0"/>
    </xf>
    <xf numFmtId="3" fontId="87" fillId="0" borderId="270" xfId="28" applyNumberFormat="1" applyFont="1" applyBorder="1" applyAlignment="1" applyProtection="1">
      <protection locked="0"/>
    </xf>
    <xf numFmtId="0" fontId="106" fillId="25" borderId="272" xfId="28" applyFont="1" applyFill="1" applyBorder="1" applyAlignment="1" applyProtection="1">
      <protection locked="0"/>
    </xf>
    <xf numFmtId="0" fontId="106" fillId="25" borderId="273" xfId="28" applyFont="1" applyFill="1" applyBorder="1" applyAlignment="1" applyProtection="1">
      <protection locked="0"/>
    </xf>
    <xf numFmtId="3" fontId="87" fillId="11" borderId="272" xfId="28" applyNumberFormat="1" applyFont="1" applyFill="1" applyBorder="1" applyAlignment="1" applyProtection="1">
      <protection locked="0"/>
    </xf>
    <xf numFmtId="3" fontId="107" fillId="0" borderId="272" xfId="0" applyNumberFormat="1" applyFont="1" applyBorder="1"/>
    <xf numFmtId="3" fontId="107" fillId="0" borderId="273" xfId="0" applyNumberFormat="1" applyFont="1" applyBorder="1"/>
    <xf numFmtId="166" fontId="78" fillId="6" borderId="284" xfId="3" applyNumberFormat="1" applyFont="1" applyFill="1" applyBorder="1"/>
    <xf numFmtId="43" fontId="78" fillId="0" borderId="284" xfId="3" applyFont="1" applyBorder="1"/>
    <xf numFmtId="166" fontId="78" fillId="0" borderId="271" xfId="3" applyNumberFormat="1" applyFont="1" applyBorder="1"/>
    <xf numFmtId="166" fontId="78" fillId="0" borderId="273" xfId="3" applyNumberFormat="1" applyFont="1" applyBorder="1"/>
    <xf numFmtId="166" fontId="78" fillId="0" borderId="276" xfId="3" applyNumberFormat="1" applyFont="1" applyBorder="1"/>
    <xf numFmtId="166" fontId="78" fillId="0" borderId="270" xfId="3" applyNumberFormat="1" applyFont="1" applyBorder="1"/>
    <xf numFmtId="43" fontId="78" fillId="0" borderId="263" xfId="3" applyFont="1" applyBorder="1"/>
    <xf numFmtId="166" fontId="78" fillId="0" borderId="256" xfId="3" applyNumberFormat="1" applyFont="1" applyBorder="1"/>
    <xf numFmtId="166" fontId="78" fillId="0" borderId="251" xfId="3" applyNumberFormat="1" applyFont="1" applyBorder="1"/>
    <xf numFmtId="166" fontId="78" fillId="0" borderId="259" xfId="3" applyNumberFormat="1" applyFont="1" applyBorder="1"/>
    <xf numFmtId="166" fontId="78" fillId="0" borderId="254" xfId="3" applyNumberFormat="1" applyFont="1" applyBorder="1"/>
    <xf numFmtId="166" fontId="78" fillId="6" borderId="263" xfId="3" applyNumberFormat="1" applyFont="1" applyFill="1" applyBorder="1"/>
    <xf numFmtId="0" fontId="2" fillId="24" borderId="259" xfId="0" applyFont="1" applyFill="1" applyBorder="1" applyAlignment="1">
      <alignment vertical="center"/>
    </xf>
    <xf numFmtId="0" fontId="2" fillId="26" borderId="253" xfId="0" applyFont="1" applyFill="1" applyBorder="1" applyAlignment="1">
      <alignment horizontal="right" vertical="center"/>
    </xf>
    <xf numFmtId="0" fontId="81" fillId="26" borderId="253" xfId="0" applyFont="1" applyFill="1" applyBorder="1" applyAlignment="1">
      <alignment horizontal="right" vertical="center" wrapText="1"/>
    </xf>
    <xf numFmtId="0" fontId="81" fillId="26" borderId="253" xfId="0" applyFont="1" applyFill="1" applyBorder="1" applyAlignment="1">
      <alignment horizontal="right" vertical="center"/>
    </xf>
    <xf numFmtId="0" fontId="81" fillId="26" borderId="254" xfId="0" applyFont="1" applyFill="1" applyBorder="1" applyAlignment="1">
      <alignment horizontal="right" vertical="center"/>
    </xf>
    <xf numFmtId="0" fontId="82" fillId="26" borderId="251" xfId="0" applyFont="1" applyFill="1" applyBorder="1" applyAlignment="1">
      <alignment horizontal="right" vertical="center"/>
    </xf>
    <xf numFmtId="0" fontId="83" fillId="27" borderId="277" xfId="0" applyFont="1" applyFill="1" applyBorder="1" applyAlignment="1">
      <alignment vertical="center"/>
    </xf>
    <xf numFmtId="0" fontId="83" fillId="27" borderId="274" xfId="0" applyFont="1" applyFill="1" applyBorder="1" applyAlignment="1">
      <alignment vertical="center"/>
    </xf>
    <xf numFmtId="0" fontId="84" fillId="27" borderId="274" xfId="0" applyFont="1" applyFill="1" applyBorder="1" applyAlignment="1">
      <alignment vertical="center"/>
    </xf>
    <xf numFmtId="0" fontId="84" fillId="27" borderId="275" xfId="0" applyFont="1" applyFill="1" applyBorder="1" applyAlignment="1">
      <alignment vertical="center"/>
    </xf>
    <xf numFmtId="0" fontId="83" fillId="28" borderId="277" xfId="0" applyFont="1" applyFill="1" applyBorder="1" applyAlignment="1">
      <alignment vertical="center"/>
    </xf>
    <xf numFmtId="0" fontId="83" fillId="28" borderId="274" xfId="0" applyFont="1" applyFill="1" applyBorder="1" applyAlignment="1">
      <alignment vertical="center"/>
    </xf>
    <xf numFmtId="0" fontId="84" fillId="28" borderId="274" xfId="0" applyFont="1" applyFill="1" applyBorder="1" applyAlignment="1">
      <alignment vertical="center"/>
    </xf>
    <xf numFmtId="0" fontId="84" fillId="28" borderId="275" xfId="0" applyFont="1" applyFill="1" applyBorder="1" applyAlignment="1">
      <alignment vertical="center"/>
    </xf>
    <xf numFmtId="3" fontId="86" fillId="0" borderId="249" xfId="0" applyNumberFormat="1" applyFont="1" applyBorder="1" applyAlignment="1">
      <alignment vertical="center"/>
    </xf>
    <xf numFmtId="3" fontId="87" fillId="0" borderId="249" xfId="0" applyNumberFormat="1" applyFont="1" applyBorder="1" applyAlignment="1">
      <alignment vertical="center"/>
    </xf>
    <xf numFmtId="0" fontId="86" fillId="0" borderId="276" xfId="0" applyFont="1" applyBorder="1" applyAlignment="1">
      <alignment vertical="center"/>
    </xf>
    <xf numFmtId="3" fontId="86" fillId="0" borderId="272" xfId="0" applyNumberFormat="1" applyFont="1" applyBorder="1" applyAlignment="1">
      <alignment vertical="center"/>
    </xf>
    <xf numFmtId="3" fontId="87" fillId="0" borderId="272" xfId="0" applyNumberFormat="1" applyFont="1" applyBorder="1" applyAlignment="1">
      <alignment vertical="center"/>
    </xf>
    <xf numFmtId="0" fontId="86" fillId="0" borderId="259" xfId="0" applyFont="1" applyBorder="1" applyAlignment="1">
      <alignment vertical="center"/>
    </xf>
    <xf numFmtId="3" fontId="83" fillId="29" borderId="272" xfId="0" applyNumberFormat="1" applyFont="1" applyFill="1" applyBorder="1" applyAlignment="1">
      <alignment vertical="center"/>
    </xf>
    <xf numFmtId="3" fontId="84" fillId="29" borderId="272" xfId="0" applyNumberFormat="1" applyFont="1" applyFill="1" applyBorder="1" applyAlignment="1">
      <alignment vertical="center"/>
    </xf>
    <xf numFmtId="3" fontId="84" fillId="29" borderId="270" xfId="0" applyNumberFormat="1" applyFont="1" applyFill="1" applyBorder="1" applyAlignment="1">
      <alignment vertical="center"/>
    </xf>
    <xf numFmtId="3" fontId="84" fillId="29" borderId="273" xfId="0" applyNumberFormat="1" applyFont="1" applyFill="1" applyBorder="1" applyAlignment="1">
      <alignment vertical="center"/>
    </xf>
    <xf numFmtId="3" fontId="87" fillId="0" borderId="270" xfId="0" applyNumberFormat="1" applyFont="1" applyBorder="1" applyAlignment="1">
      <alignment vertical="center"/>
    </xf>
    <xf numFmtId="3" fontId="84" fillId="0" borderId="273" xfId="0" applyNumberFormat="1" applyFont="1" applyBorder="1" applyAlignment="1">
      <alignment vertical="center"/>
    </xf>
    <xf numFmtId="0" fontId="83" fillId="0" borderId="277" xfId="0" applyFont="1" applyBorder="1" applyAlignment="1">
      <alignment vertical="center"/>
    </xf>
    <xf numFmtId="0" fontId="83" fillId="0" borderId="274" xfId="0" applyFont="1" applyBorder="1" applyAlignment="1">
      <alignment vertical="center"/>
    </xf>
    <xf numFmtId="0" fontId="84" fillId="0" borderId="274" xfId="0" applyFont="1" applyBorder="1" applyAlignment="1">
      <alignment vertical="center"/>
    </xf>
    <xf numFmtId="0" fontId="84" fillId="0" borderId="275" xfId="0" applyFont="1" applyBorder="1" applyAlignment="1">
      <alignment vertical="center"/>
    </xf>
    <xf numFmtId="166" fontId="127" fillId="29" borderId="284" xfId="3" applyNumberFormat="1" applyFont="1" applyFill="1" applyBorder="1" applyAlignment="1">
      <alignment vertical="center"/>
    </xf>
    <xf numFmtId="43" fontId="127" fillId="0" borderId="284" xfId="3" applyFont="1" applyBorder="1" applyAlignment="1">
      <alignment vertical="center"/>
    </xf>
    <xf numFmtId="166" fontId="127" fillId="0" borderId="271" xfId="3" applyNumberFormat="1" applyFont="1" applyBorder="1" applyAlignment="1">
      <alignment vertical="center"/>
    </xf>
    <xf numFmtId="166" fontId="127" fillId="0" borderId="273" xfId="3" applyNumberFormat="1" applyFont="1" applyBorder="1" applyAlignment="1">
      <alignment vertical="center"/>
    </xf>
    <xf numFmtId="166" fontId="127" fillId="0" borderId="276" xfId="3" applyNumberFormat="1" applyFont="1" applyBorder="1" applyAlignment="1">
      <alignment vertical="center"/>
    </xf>
    <xf numFmtId="166" fontId="127" fillId="0" borderId="270" xfId="3" applyNumberFormat="1" applyFont="1" applyBorder="1" applyAlignment="1">
      <alignment vertical="center"/>
    </xf>
    <xf numFmtId="166" fontId="127" fillId="74" borderId="284" xfId="0" applyNumberFormat="1" applyFont="1" applyFill="1" applyBorder="1" applyAlignment="1">
      <alignment vertical="center"/>
    </xf>
    <xf numFmtId="166" fontId="121" fillId="29" borderId="284" xfId="3" applyNumberFormat="1" applyFont="1" applyFill="1" applyBorder="1" applyAlignment="1">
      <alignment vertical="center"/>
    </xf>
    <xf numFmtId="43" fontId="121" fillId="0" borderId="284" xfId="3" applyFont="1" applyBorder="1" applyAlignment="1">
      <alignment vertical="center"/>
    </xf>
    <xf numFmtId="166" fontId="121" fillId="0" borderId="271" xfId="3" applyNumberFormat="1" applyFont="1" applyBorder="1" applyAlignment="1">
      <alignment vertical="center"/>
    </xf>
    <xf numFmtId="166" fontId="121" fillId="0" borderId="273" xfId="3" applyNumberFormat="1" applyFont="1" applyBorder="1" applyAlignment="1">
      <alignment vertical="center"/>
    </xf>
    <xf numFmtId="166" fontId="121" fillId="0" borderId="276" xfId="3" applyNumberFormat="1" applyFont="1" applyBorder="1" applyAlignment="1">
      <alignment vertical="center"/>
    </xf>
    <xf numFmtId="166" fontId="121" fillId="0" borderId="270" xfId="3" applyNumberFormat="1" applyFont="1" applyBorder="1" applyAlignment="1">
      <alignment vertical="center"/>
    </xf>
    <xf numFmtId="43" fontId="121" fillId="0" borderId="263" xfId="3" applyFont="1" applyBorder="1" applyAlignment="1">
      <alignment vertical="center"/>
    </xf>
    <xf numFmtId="166" fontId="121" fillId="0" borderId="256" xfId="3" applyNumberFormat="1" applyFont="1" applyBorder="1" applyAlignment="1">
      <alignment vertical="center"/>
    </xf>
    <xf numFmtId="166" fontId="121" fillId="0" borderId="251" xfId="3" applyNumberFormat="1" applyFont="1" applyBorder="1" applyAlignment="1">
      <alignment vertical="center"/>
    </xf>
    <xf numFmtId="166" fontId="121" fillId="0" borderId="259" xfId="3" applyNumberFormat="1" applyFont="1" applyBorder="1" applyAlignment="1">
      <alignment vertical="center"/>
    </xf>
    <xf numFmtId="166" fontId="121" fillId="0" borderId="254" xfId="3" applyNumberFormat="1" applyFont="1" applyBorder="1" applyAlignment="1">
      <alignment vertical="center"/>
    </xf>
    <xf numFmtId="166" fontId="121" fillId="29" borderId="263" xfId="3" applyNumberFormat="1" applyFont="1" applyFill="1" applyBorder="1" applyAlignment="1">
      <alignment vertical="center"/>
    </xf>
    <xf numFmtId="166" fontId="128" fillId="29" borderId="216" xfId="3" applyNumberFormat="1" applyFont="1" applyFill="1" applyBorder="1" applyAlignment="1">
      <alignment vertical="center"/>
    </xf>
    <xf numFmtId="0" fontId="103" fillId="0" borderId="277" xfId="18" applyFont="1" applyBorder="1" applyAlignment="1" applyProtection="1">
      <alignment horizontal="left" vertical="center"/>
      <protection locked="0"/>
    </xf>
    <xf numFmtId="166" fontId="96" fillId="0" borderId="276" xfId="29" applyNumberFormat="1" applyFont="1" applyBorder="1" applyAlignment="1" applyProtection="1">
      <alignment vertical="center"/>
      <protection locked="0"/>
    </xf>
    <xf numFmtId="166" fontId="96" fillId="0" borderId="272" xfId="29" applyNumberFormat="1" applyFont="1" applyBorder="1" applyAlignment="1" applyProtection="1">
      <alignment vertical="center"/>
      <protection locked="0"/>
    </xf>
    <xf numFmtId="166" fontId="96" fillId="48" borderId="273" xfId="29" applyNumberFormat="1" applyFont="1" applyFill="1" applyBorder="1" applyAlignment="1" applyProtection="1">
      <alignment vertical="center"/>
      <protection locked="0"/>
    </xf>
    <xf numFmtId="166" fontId="96" fillId="0" borderId="271" xfId="29" applyNumberFormat="1" applyFont="1" applyBorder="1" applyAlignment="1" applyProtection="1">
      <alignment vertical="center"/>
      <protection locked="0"/>
    </xf>
    <xf numFmtId="166" fontId="96" fillId="0" borderId="272" xfId="29" applyNumberFormat="1" applyFont="1" applyFill="1" applyBorder="1" applyAlignment="1" applyProtection="1">
      <alignment vertical="center"/>
      <protection locked="0"/>
    </xf>
    <xf numFmtId="166" fontId="96" fillId="49" borderId="270" xfId="29" applyNumberFormat="1" applyFont="1" applyFill="1" applyBorder="1" applyAlignment="1" applyProtection="1">
      <alignment vertical="center"/>
      <protection locked="0"/>
    </xf>
    <xf numFmtId="166" fontId="96" fillId="50" borderId="273" xfId="29" applyNumberFormat="1" applyFont="1" applyFill="1" applyBorder="1" applyAlignment="1" applyProtection="1">
      <alignment vertical="center"/>
      <protection locked="0"/>
    </xf>
    <xf numFmtId="0" fontId="21" fillId="0" borderId="277" xfId="18" applyFont="1" applyBorder="1" applyAlignment="1" applyProtection="1">
      <alignment horizontal="left" vertical="center"/>
      <protection locked="0"/>
    </xf>
    <xf numFmtId="166" fontId="22" fillId="0" borderId="276" xfId="29" applyNumberFormat="1" applyFont="1" applyBorder="1" applyAlignment="1" applyProtection="1">
      <alignment vertical="center"/>
      <protection locked="0"/>
    </xf>
    <xf numFmtId="166" fontId="22" fillId="0" borderId="272" xfId="29" applyNumberFormat="1" applyFont="1" applyBorder="1" applyAlignment="1" applyProtection="1">
      <alignment vertical="center"/>
      <protection locked="0"/>
    </xf>
    <xf numFmtId="166" fontId="22" fillId="48" borderId="273" xfId="29" applyNumberFormat="1" applyFont="1" applyFill="1" applyBorder="1" applyAlignment="1" applyProtection="1">
      <alignment vertical="center"/>
      <protection locked="0"/>
    </xf>
    <xf numFmtId="166" fontId="22" fillId="0" borderId="271" xfId="29" applyNumberFormat="1" applyFont="1" applyBorder="1" applyAlignment="1" applyProtection="1">
      <alignment vertical="center"/>
      <protection locked="0"/>
    </xf>
    <xf numFmtId="166" fontId="22" fillId="0" borderId="272" xfId="29" applyNumberFormat="1" applyFont="1" applyFill="1" applyBorder="1" applyAlignment="1" applyProtection="1">
      <alignment vertical="center"/>
      <protection locked="0"/>
    </xf>
    <xf numFmtId="166" fontId="22" fillId="49" borderId="270" xfId="29" applyNumberFormat="1" applyFont="1" applyFill="1" applyBorder="1" applyAlignment="1" applyProtection="1">
      <alignment vertical="center"/>
      <protection locked="0"/>
    </xf>
    <xf numFmtId="166" fontId="22" fillId="50" borderId="273" xfId="29" applyNumberFormat="1" applyFont="1" applyFill="1" applyBorder="1" applyAlignment="1" applyProtection="1">
      <alignment vertical="center"/>
      <protection locked="0"/>
    </xf>
    <xf numFmtId="166" fontId="22" fillId="25" borderId="272" xfId="29" applyNumberFormat="1" applyFont="1" applyFill="1" applyBorder="1" applyAlignment="1" applyProtection="1">
      <alignment vertical="center"/>
      <protection locked="0"/>
    </xf>
    <xf numFmtId="166" fontId="22" fillId="0" borderId="276" xfId="29" applyNumberFormat="1" applyFont="1" applyBorder="1" applyAlignment="1" applyProtection="1">
      <alignment vertical="center"/>
    </xf>
    <xf numFmtId="166" fontId="22" fillId="0" borderId="272" xfId="29" applyNumberFormat="1" applyFont="1" applyBorder="1" applyAlignment="1" applyProtection="1">
      <alignment vertical="center"/>
    </xf>
    <xf numFmtId="166" fontId="22" fillId="48" borderId="273" xfId="29" applyNumberFormat="1" applyFont="1" applyFill="1" applyBorder="1" applyAlignment="1" applyProtection="1">
      <alignment vertical="center"/>
    </xf>
    <xf numFmtId="166" fontId="22" fillId="0" borderId="271" xfId="29" applyNumberFormat="1" applyFont="1" applyBorder="1" applyAlignment="1" applyProtection="1">
      <alignment vertical="center"/>
    </xf>
    <xf numFmtId="166" fontId="22" fillId="0" borderId="272" xfId="29" applyNumberFormat="1" applyFont="1" applyFill="1" applyBorder="1" applyAlignment="1" applyProtection="1">
      <alignment vertical="center"/>
    </xf>
    <xf numFmtId="166" fontId="22" fillId="49" borderId="270" xfId="29" applyNumberFormat="1" applyFont="1" applyFill="1" applyBorder="1" applyAlignment="1" applyProtection="1">
      <alignment vertical="center"/>
    </xf>
    <xf numFmtId="166" fontId="22" fillId="50" borderId="273" xfId="29" applyNumberFormat="1" applyFont="1" applyFill="1" applyBorder="1" applyAlignment="1" applyProtection="1">
      <alignment vertical="center"/>
    </xf>
    <xf numFmtId="0" fontId="126" fillId="0" borderId="277" xfId="18" applyFont="1" applyBorder="1" applyAlignment="1">
      <alignment horizontal="left" vertical="center"/>
    </xf>
    <xf numFmtId="166" fontId="127" fillId="0" borderId="276" xfId="29" applyNumberFormat="1" applyFont="1" applyFill="1" applyBorder="1" applyAlignment="1" applyProtection="1">
      <alignment vertical="center"/>
    </xf>
    <xf numFmtId="166" fontId="127" fillId="0" borderId="272" xfId="29" applyNumberFormat="1" applyFont="1" applyFill="1" applyBorder="1" applyAlignment="1" applyProtection="1">
      <alignment vertical="center"/>
    </xf>
    <xf numFmtId="166" fontId="127" fillId="48" borderId="273" xfId="29" applyNumberFormat="1" applyFont="1" applyFill="1" applyBorder="1" applyAlignment="1" applyProtection="1">
      <alignment vertical="center"/>
    </xf>
    <xf numFmtId="166" fontId="127" fillId="0" borderId="271" xfId="29" applyNumberFormat="1" applyFont="1" applyFill="1" applyBorder="1" applyAlignment="1" applyProtection="1">
      <alignment vertical="center"/>
    </xf>
    <xf numFmtId="166" fontId="127" fillId="49" borderId="270" xfId="29" applyNumberFormat="1" applyFont="1" applyFill="1" applyBorder="1" applyAlignment="1" applyProtection="1">
      <alignment vertical="center"/>
    </xf>
    <xf numFmtId="0" fontId="126" fillId="0" borderId="277" xfId="30" applyFont="1" applyBorder="1" applyAlignment="1">
      <alignment horizontal="left" vertical="center"/>
    </xf>
    <xf numFmtId="167" fontId="127" fillId="0" borderId="249" xfId="29" applyNumberFormat="1" applyFont="1" applyFill="1" applyBorder="1" applyAlignment="1" applyProtection="1">
      <alignment vertical="center"/>
    </xf>
    <xf numFmtId="167" fontId="127" fillId="0" borderId="276" xfId="29" applyNumberFormat="1" applyFont="1" applyFill="1" applyBorder="1" applyAlignment="1" applyProtection="1">
      <alignment vertical="center"/>
    </xf>
    <xf numFmtId="167" fontId="127" fillId="0" borderId="272" xfId="29" applyNumberFormat="1" applyFont="1" applyFill="1" applyBorder="1" applyAlignment="1" applyProtection="1">
      <alignment vertical="center"/>
    </xf>
    <xf numFmtId="167" fontId="127" fillId="47" borderId="273" xfId="29" applyNumberFormat="1" applyFont="1" applyFill="1" applyBorder="1" applyAlignment="1" applyProtection="1">
      <alignment vertical="center"/>
    </xf>
    <xf numFmtId="167" fontId="127" fillId="0" borderId="271" xfId="29" applyNumberFormat="1" applyFont="1" applyFill="1" applyBorder="1" applyAlignment="1" applyProtection="1">
      <alignment vertical="center"/>
    </xf>
    <xf numFmtId="167" fontId="127" fillId="47" borderId="270" xfId="29" applyNumberFormat="1" applyFont="1" applyFill="1" applyBorder="1" applyAlignment="1" applyProtection="1">
      <alignment vertical="center"/>
    </xf>
    <xf numFmtId="167" fontId="127" fillId="26" borderId="249" xfId="29" applyNumberFormat="1" applyFont="1" applyFill="1" applyBorder="1" applyAlignment="1">
      <alignment horizontal="left" vertical="center"/>
    </xf>
    <xf numFmtId="167" fontId="127" fillId="53" borderId="249" xfId="29" applyNumberFormat="1" applyFont="1" applyFill="1" applyBorder="1" applyAlignment="1">
      <alignment vertical="center"/>
    </xf>
    <xf numFmtId="167" fontId="127" fillId="54" borderId="249" xfId="29" applyNumberFormat="1" applyFont="1" applyFill="1" applyBorder="1" applyAlignment="1">
      <alignment vertical="center"/>
    </xf>
    <xf numFmtId="167" fontId="127" fillId="26" borderId="249" xfId="29" applyNumberFormat="1" applyFont="1" applyFill="1" applyBorder="1" applyAlignment="1">
      <alignment vertical="center"/>
    </xf>
    <xf numFmtId="167" fontId="127" fillId="53" borderId="249" xfId="29" applyNumberFormat="1" applyFont="1" applyFill="1" applyBorder="1" applyAlignment="1" applyProtection="1">
      <alignment vertical="center"/>
    </xf>
    <xf numFmtId="167" fontId="127" fillId="54" borderId="249" xfId="29" applyNumberFormat="1" applyFont="1" applyFill="1" applyBorder="1" applyAlignment="1" applyProtection="1">
      <alignment vertical="center"/>
    </xf>
    <xf numFmtId="0" fontId="126" fillId="52" borderId="277" xfId="18" applyFont="1" applyFill="1" applyBorder="1" applyAlignment="1">
      <alignment horizontal="center" vertical="center" wrapText="1"/>
    </xf>
    <xf numFmtId="167" fontId="127" fillId="55" borderId="291" xfId="29" applyNumberFormat="1" applyFont="1" applyFill="1" applyBorder="1" applyAlignment="1" applyProtection="1">
      <alignment vertical="center"/>
    </xf>
    <xf numFmtId="167" fontId="127" fillId="26" borderId="272" xfId="29" applyNumberFormat="1" applyFont="1" applyFill="1" applyBorder="1" applyAlignment="1" applyProtection="1">
      <alignment horizontal="left" vertical="center"/>
    </xf>
    <xf numFmtId="167" fontId="127" fillId="53" borderId="272" xfId="29" applyNumberFormat="1" applyFont="1" applyFill="1" applyBorder="1" applyAlignment="1" applyProtection="1">
      <alignment vertical="center"/>
    </xf>
    <xf numFmtId="167" fontId="127" fillId="54" borderId="272" xfId="29" applyNumberFormat="1" applyFont="1" applyFill="1" applyBorder="1" applyAlignment="1" applyProtection="1">
      <alignment vertical="center"/>
    </xf>
    <xf numFmtId="167" fontId="126" fillId="52" borderId="292" xfId="29" applyNumberFormat="1" applyFont="1" applyFill="1" applyBorder="1" applyAlignment="1" applyProtection="1">
      <alignment vertical="center"/>
    </xf>
    <xf numFmtId="167" fontId="127" fillId="26" borderId="272" xfId="29" applyNumberFormat="1" applyFont="1" applyFill="1" applyBorder="1" applyAlignment="1" applyProtection="1">
      <alignment vertical="center"/>
    </xf>
    <xf numFmtId="167" fontId="126" fillId="52" borderId="292" xfId="29" applyNumberFormat="1" applyFont="1" applyFill="1" applyBorder="1" applyAlignment="1">
      <alignment vertical="center"/>
    </xf>
    <xf numFmtId="167" fontId="127" fillId="55" borderId="274" xfId="29" applyNumberFormat="1" applyFont="1" applyFill="1" applyBorder="1" applyAlignment="1" applyProtection="1">
      <alignment vertical="center"/>
    </xf>
    <xf numFmtId="167" fontId="127" fillId="26" borderId="276" xfId="29" applyNumberFormat="1" applyFont="1" applyFill="1" applyBorder="1" applyAlignment="1" applyProtection="1">
      <alignment vertical="center"/>
    </xf>
    <xf numFmtId="0" fontId="128" fillId="57" borderId="272" xfId="18" applyFont="1" applyFill="1" applyBorder="1" applyAlignment="1">
      <alignment horizontal="center" vertical="center" wrapText="1"/>
    </xf>
    <xf numFmtId="167" fontId="122" fillId="26" borderId="272" xfId="29" applyNumberFormat="1" applyFont="1" applyFill="1" applyBorder="1" applyAlignment="1">
      <alignment horizontal="left" vertical="center"/>
    </xf>
    <xf numFmtId="167" fontId="122" fillId="53" borderId="272" xfId="29" applyNumberFormat="1" applyFont="1" applyFill="1" applyBorder="1" applyAlignment="1">
      <alignment vertical="center"/>
    </xf>
    <xf numFmtId="167" fontId="122" fillId="36" borderId="272" xfId="29" applyNumberFormat="1" applyFont="1" applyFill="1" applyBorder="1" applyAlignment="1">
      <alignment vertical="center"/>
    </xf>
    <xf numFmtId="167" fontId="122" fillId="56" borderId="272" xfId="29" applyNumberFormat="1" applyFont="1" applyFill="1" applyBorder="1" applyAlignment="1">
      <alignment vertical="center"/>
    </xf>
    <xf numFmtId="167" fontId="122" fillId="58" borderId="272" xfId="29" applyNumberFormat="1" applyFont="1" applyFill="1" applyBorder="1" applyAlignment="1">
      <alignment vertical="center"/>
    </xf>
    <xf numFmtId="0" fontId="126" fillId="57" borderId="272" xfId="18" applyFont="1" applyFill="1" applyBorder="1" applyAlignment="1">
      <alignment horizontal="center" vertical="center" wrapText="1"/>
    </xf>
    <xf numFmtId="167" fontId="127" fillId="26" borderId="272" xfId="29" applyNumberFormat="1" applyFont="1" applyFill="1" applyBorder="1" applyAlignment="1">
      <alignment horizontal="left" vertical="center"/>
    </xf>
    <xf numFmtId="167" fontId="127" fillId="53" borderId="272" xfId="29" applyNumberFormat="1" applyFont="1" applyFill="1" applyBorder="1" applyAlignment="1">
      <alignment vertical="center"/>
    </xf>
    <xf numFmtId="167" fontId="127" fillId="36" borderId="272" xfId="29" applyNumberFormat="1" applyFont="1" applyFill="1" applyBorder="1" applyAlignment="1">
      <alignment vertical="center"/>
    </xf>
    <xf numFmtId="167" fontId="127" fillId="56" borderId="272" xfId="29" applyNumberFormat="1" applyFont="1" applyFill="1" applyBorder="1" applyAlignment="1">
      <alignment vertical="center"/>
    </xf>
    <xf numFmtId="167" fontId="127" fillId="58" borderId="272" xfId="29" applyNumberFormat="1" applyFont="1" applyFill="1" applyBorder="1" applyAlignment="1">
      <alignment vertical="center"/>
    </xf>
    <xf numFmtId="167" fontId="127" fillId="36" borderId="272" xfId="29" applyNumberFormat="1" applyFont="1" applyFill="1" applyBorder="1" applyAlignment="1" applyProtection="1">
      <alignment vertical="center"/>
    </xf>
    <xf numFmtId="167" fontId="127" fillId="58" borderId="272" xfId="29" applyNumberFormat="1" applyFont="1" applyFill="1" applyBorder="1" applyAlignment="1" applyProtection="1">
      <alignment vertical="center"/>
    </xf>
    <xf numFmtId="0" fontId="0" fillId="0" borderId="249" xfId="0" applyBorder="1" applyAlignment="1">
      <alignment horizontal="center"/>
    </xf>
    <xf numFmtId="0" fontId="0" fillId="0" borderId="249" xfId="0" applyBorder="1"/>
    <xf numFmtId="0" fontId="2" fillId="26" borderId="276" xfId="0" applyFont="1" applyFill="1" applyBorder="1" applyAlignment="1">
      <alignment vertical="center"/>
    </xf>
    <xf numFmtId="0" fontId="2" fillId="26" borderId="272" xfId="0" applyFont="1" applyFill="1" applyBorder="1" applyAlignment="1">
      <alignment horizontal="right" vertical="center"/>
    </xf>
    <xf numFmtId="0" fontId="130" fillId="26" borderId="272" xfId="0" applyFont="1" applyFill="1" applyBorder="1" applyAlignment="1">
      <alignment horizontal="left" vertical="center" wrapText="1"/>
    </xf>
    <xf numFmtId="0" fontId="2" fillId="26" borderId="273" xfId="0" applyFont="1" applyFill="1" applyBorder="1" applyAlignment="1">
      <alignment horizontal="right" vertical="center" wrapText="1"/>
    </xf>
    <xf numFmtId="0" fontId="89" fillId="0" borderId="276" xfId="0" applyFont="1" applyBorder="1" applyAlignment="1">
      <alignment vertical="center"/>
    </xf>
    <xf numFmtId="167" fontId="89" fillId="0" borderId="272" xfId="29" applyNumberFormat="1" applyFont="1" applyBorder="1" applyAlignment="1">
      <alignment vertical="center"/>
    </xf>
    <xf numFmtId="167" fontId="89" fillId="0" borderId="273" xfId="29" applyNumberFormat="1" applyFont="1" applyBorder="1" applyAlignment="1">
      <alignment vertical="center"/>
    </xf>
    <xf numFmtId="0" fontId="81" fillId="26" borderId="276" xfId="0" applyFont="1" applyFill="1" applyBorder="1" applyAlignment="1">
      <alignment vertical="center"/>
    </xf>
    <xf numFmtId="167" fontId="81" fillId="26" borderId="272" xfId="29" applyNumberFormat="1" applyFont="1" applyFill="1" applyBorder="1" applyAlignment="1">
      <alignment vertical="center"/>
    </xf>
    <xf numFmtId="167" fontId="81" fillId="26" borderId="273" xfId="29" applyNumberFormat="1" applyFont="1" applyFill="1" applyBorder="1" applyAlignment="1">
      <alignment vertical="center"/>
    </xf>
    <xf numFmtId="0" fontId="89" fillId="0" borderId="276" xfId="0" applyFont="1" applyBorder="1" applyAlignment="1">
      <alignment vertical="center" wrapText="1"/>
    </xf>
    <xf numFmtId="167" fontId="89" fillId="26" borderId="272" xfId="29" applyNumberFormat="1" applyFont="1" applyFill="1" applyBorder="1" applyAlignment="1">
      <alignment vertical="center"/>
    </xf>
    <xf numFmtId="0" fontId="130" fillId="26" borderId="276" xfId="0" applyFont="1" applyFill="1" applyBorder="1" applyAlignment="1">
      <alignment vertical="center" wrapText="1"/>
    </xf>
    <xf numFmtId="167" fontId="81" fillId="24" borderId="249" xfId="29" applyNumberFormat="1" applyFont="1" applyFill="1" applyBorder="1" applyAlignment="1">
      <alignment vertical="center"/>
    </xf>
    <xf numFmtId="167" fontId="89" fillId="24" borderId="249" xfId="29" applyNumberFormat="1" applyFont="1" applyFill="1" applyBorder="1" applyAlignment="1">
      <alignment vertical="center"/>
    </xf>
    <xf numFmtId="0" fontId="2" fillId="26" borderId="272" xfId="0" applyFont="1" applyFill="1" applyBorder="1" applyAlignment="1">
      <alignment vertical="center"/>
    </xf>
    <xf numFmtId="0" fontId="2" fillId="26" borderId="272" xfId="0" applyFont="1" applyFill="1" applyBorder="1" applyAlignment="1">
      <alignment horizontal="right" vertical="center" wrapText="1"/>
    </xf>
    <xf numFmtId="0" fontId="89" fillId="0" borderId="272" xfId="0" applyFont="1" applyBorder="1" applyAlignment="1">
      <alignment vertical="center"/>
    </xf>
    <xf numFmtId="0" fontId="81" fillId="26" borderId="272" xfId="0" applyFont="1" applyFill="1" applyBorder="1" applyAlignment="1">
      <alignment vertical="center"/>
    </xf>
    <xf numFmtId="0" fontId="89" fillId="0" borderId="272" xfId="0" applyFont="1" applyBorder="1" applyAlignment="1">
      <alignment vertical="center" wrapText="1"/>
    </xf>
    <xf numFmtId="167" fontId="2" fillId="26" borderId="272" xfId="0" applyNumberFormat="1" applyFont="1" applyFill="1" applyBorder="1" applyAlignment="1">
      <alignment horizontal="right" vertical="center"/>
    </xf>
    <xf numFmtId="167" fontId="130" fillId="26" borderId="272" xfId="0" applyNumberFormat="1" applyFont="1" applyFill="1" applyBorder="1" applyAlignment="1">
      <alignment horizontal="left" vertical="center" wrapText="1"/>
    </xf>
    <xf numFmtId="167" fontId="2" fillId="26" borderId="273" xfId="0" applyNumberFormat="1" applyFont="1" applyFill="1" applyBorder="1" applyAlignment="1">
      <alignment horizontal="right" vertical="center" wrapText="1"/>
    </xf>
    <xf numFmtId="0" fontId="0" fillId="0" borderId="276" xfId="0" applyBorder="1" applyAlignment="1">
      <alignment vertical="center"/>
    </xf>
    <xf numFmtId="167" fontId="1" fillId="0" borderId="272" xfId="29" applyNumberFormat="1" applyFont="1" applyBorder="1" applyAlignment="1">
      <alignment vertical="center"/>
    </xf>
    <xf numFmtId="167" fontId="1" fillId="0" borderId="273" xfId="29" applyNumberFormat="1" applyFont="1" applyBorder="1" applyAlignment="1">
      <alignment vertical="center"/>
    </xf>
    <xf numFmtId="167" fontId="2" fillId="26" borderId="272" xfId="29" applyNumberFormat="1" applyFont="1" applyFill="1" applyBorder="1" applyAlignment="1">
      <alignment vertical="center"/>
    </xf>
    <xf numFmtId="167" fontId="2" fillId="26" borderId="273" xfId="29" applyNumberFormat="1" applyFont="1" applyFill="1" applyBorder="1" applyAlignment="1">
      <alignment vertical="center"/>
    </xf>
    <xf numFmtId="0" fontId="0" fillId="0" borderId="276" xfId="0" applyBorder="1" applyAlignment="1">
      <alignment vertical="center" wrapText="1"/>
    </xf>
    <xf numFmtId="0" fontId="2" fillId="36" borderId="272" xfId="0" applyFont="1" applyFill="1" applyBorder="1" applyAlignment="1">
      <alignment horizontal="right" vertical="center"/>
    </xf>
    <xf numFmtId="0" fontId="0" fillId="36" borderId="272" xfId="0" applyFill="1" applyBorder="1" applyAlignment="1">
      <alignment vertical="center"/>
    </xf>
    <xf numFmtId="166" fontId="0" fillId="0" borderId="272" xfId="31" applyNumberFormat="1" applyFont="1" applyBorder="1" applyAlignment="1">
      <alignment vertical="center"/>
    </xf>
    <xf numFmtId="0" fontId="2" fillId="31" borderId="272" xfId="0" applyFont="1" applyFill="1" applyBorder="1" applyAlignment="1">
      <alignment vertical="center"/>
    </xf>
    <xf numFmtId="166" fontId="2" fillId="31" borderId="272" xfId="31" applyNumberFormat="1" applyFont="1" applyFill="1" applyBorder="1" applyAlignment="1">
      <alignment vertical="center"/>
    </xf>
    <xf numFmtId="166" fontId="2" fillId="36" borderId="272" xfId="31" applyNumberFormat="1" applyFont="1" applyFill="1" applyBorder="1" applyAlignment="1">
      <alignment horizontal="right" vertical="center"/>
    </xf>
    <xf numFmtId="0" fontId="7" fillId="2" borderId="7" xfId="2" applyFont="1" applyFill="1" applyBorder="1" applyAlignment="1" applyProtection="1">
      <alignment horizontal="center" vertical="center"/>
      <protection locked="0"/>
    </xf>
    <xf numFmtId="0" fontId="7" fillId="2" borderId="5" xfId="2" applyFont="1" applyFill="1" applyBorder="1" applyAlignment="1" applyProtection="1">
      <alignment horizontal="center" vertical="center"/>
      <protection locked="0"/>
    </xf>
    <xf numFmtId="0" fontId="7" fillId="2" borderId="8" xfId="2" applyFont="1" applyFill="1" applyBorder="1" applyAlignment="1" applyProtection="1">
      <alignment horizontal="center" vertical="center"/>
      <protection locked="0"/>
    </xf>
    <xf numFmtId="0" fontId="4" fillId="42" borderId="182" xfId="2" applyFont="1" applyFill="1" applyBorder="1" applyAlignment="1" applyProtection="1">
      <alignment horizontal="center" vertical="center"/>
      <protection locked="0"/>
    </xf>
    <xf numFmtId="0" fontId="4" fillId="42" borderId="183" xfId="2" applyFont="1" applyFill="1" applyBorder="1" applyAlignment="1" applyProtection="1">
      <alignment horizontal="center" vertical="center"/>
      <protection locked="0"/>
    </xf>
    <xf numFmtId="0" fontId="9" fillId="4" borderId="9" xfId="2" applyFont="1" applyFill="1" applyBorder="1" applyAlignment="1" applyProtection="1">
      <alignment horizontal="center" wrapText="1"/>
      <protection locked="0"/>
    </xf>
    <xf numFmtId="0" fontId="9" fillId="4" borderId="165" xfId="2" applyFont="1" applyFill="1" applyBorder="1" applyAlignment="1" applyProtection="1">
      <alignment horizontal="center" wrapText="1"/>
      <protection locked="0"/>
    </xf>
    <xf numFmtId="0" fontId="9" fillId="4" borderId="166" xfId="2" applyFont="1" applyFill="1" applyBorder="1" applyAlignment="1" applyProtection="1">
      <alignment horizontal="center" wrapText="1"/>
      <protection locked="0"/>
    </xf>
    <xf numFmtId="0" fontId="9" fillId="4" borderId="164" xfId="2" applyFont="1" applyFill="1" applyBorder="1" applyAlignment="1" applyProtection="1">
      <alignment horizontal="center" wrapText="1"/>
      <protection locked="0"/>
    </xf>
    <xf numFmtId="0" fontId="9" fillId="4" borderId="168" xfId="2" applyFont="1" applyFill="1" applyBorder="1" applyAlignment="1" applyProtection="1">
      <alignment horizontal="center" wrapText="1"/>
      <protection locked="0"/>
    </xf>
    <xf numFmtId="0" fontId="9" fillId="42" borderId="10" xfId="2" applyFont="1" applyFill="1" applyBorder="1" applyAlignment="1" applyProtection="1">
      <alignment horizontal="center" wrapText="1"/>
      <protection locked="0"/>
    </xf>
    <xf numFmtId="0" fontId="9" fillId="42" borderId="11" xfId="2" applyFont="1" applyFill="1" applyBorder="1" applyAlignment="1" applyProtection="1">
      <alignment horizontal="center" wrapText="1"/>
      <protection locked="0"/>
    </xf>
    <xf numFmtId="0" fontId="143" fillId="72" borderId="181" xfId="2" applyFont="1" applyFill="1" applyBorder="1" applyAlignment="1" applyProtection="1">
      <alignment horizontal="left" vertical="center"/>
      <protection locked="0"/>
    </xf>
    <xf numFmtId="0" fontId="143" fillId="72" borderId="182" xfId="2" applyFont="1" applyFill="1" applyBorder="1" applyAlignment="1" applyProtection="1">
      <alignment horizontal="left" vertical="center"/>
      <protection locked="0"/>
    </xf>
    <xf numFmtId="167" fontId="141" fillId="71" borderId="194" xfId="3" applyNumberFormat="1" applyFont="1" applyFill="1" applyBorder="1" applyAlignment="1" applyProtection="1">
      <alignment horizontal="center" vertical="center"/>
      <protection locked="0"/>
    </xf>
    <xf numFmtId="167" fontId="141" fillId="0" borderId="194" xfId="3" applyNumberFormat="1" applyFont="1" applyFill="1" applyBorder="1" applyAlignment="1" applyProtection="1">
      <alignment horizontal="center" vertical="center"/>
      <protection locked="0"/>
    </xf>
    <xf numFmtId="0" fontId="9" fillId="3" borderId="146" xfId="0" applyFont="1" applyFill="1" applyBorder="1" applyAlignment="1" applyProtection="1">
      <alignment horizontal="center" wrapText="1"/>
      <protection locked="0"/>
    </xf>
    <xf numFmtId="0" fontId="9" fillId="3" borderId="205" xfId="0" applyFont="1" applyFill="1" applyBorder="1" applyAlignment="1" applyProtection="1">
      <alignment horizontal="center" wrapText="1"/>
      <protection locked="0"/>
    </xf>
    <xf numFmtId="0" fontId="9" fillId="3" borderId="147" xfId="0" applyFont="1" applyFill="1" applyBorder="1" applyAlignment="1" applyProtection="1">
      <alignment horizontal="center" wrapText="1"/>
      <protection locked="0"/>
    </xf>
    <xf numFmtId="0" fontId="9" fillId="4" borderId="253" xfId="2" applyFont="1" applyFill="1" applyBorder="1" applyAlignment="1" applyProtection="1">
      <alignment horizontal="center"/>
      <protection locked="0"/>
    </xf>
    <xf numFmtId="0" fontId="9" fillId="4" borderId="48" xfId="2" applyFont="1" applyFill="1" applyBorder="1" applyAlignment="1" applyProtection="1">
      <alignment horizontal="center"/>
      <protection locked="0"/>
    </xf>
    <xf numFmtId="0" fontId="9" fillId="71" borderId="40" xfId="2" applyFont="1" applyFill="1" applyBorder="1" applyAlignment="1" applyProtection="1">
      <alignment horizontal="center" wrapText="1"/>
      <protection locked="0"/>
    </xf>
    <xf numFmtId="0" fontId="9" fillId="71" borderId="255" xfId="2" applyFont="1" applyFill="1" applyBorder="1" applyAlignment="1" applyProtection="1">
      <alignment horizontal="center" wrapText="1"/>
      <protection locked="0"/>
    </xf>
    <xf numFmtId="0" fontId="7" fillId="3" borderId="39" xfId="0" applyFont="1" applyFill="1" applyBorder="1" applyAlignment="1" applyProtection="1">
      <alignment horizontal="center" vertical="center" wrapText="1"/>
      <protection locked="0"/>
    </xf>
    <xf numFmtId="0" fontId="9" fillId="4" borderId="42" xfId="2" applyFont="1" applyFill="1" applyBorder="1" applyAlignment="1" applyProtection="1">
      <alignment horizontal="left" textRotation="90" wrapText="1"/>
      <protection locked="0"/>
    </xf>
    <xf numFmtId="0" fontId="9" fillId="4" borderId="253" xfId="2" applyFont="1" applyFill="1" applyBorder="1" applyAlignment="1" applyProtection="1">
      <alignment horizontal="center" textRotation="90" wrapText="1"/>
      <protection locked="0"/>
    </xf>
    <xf numFmtId="0" fontId="9" fillId="4" borderId="48" xfId="2" applyFont="1" applyFill="1" applyBorder="1" applyAlignment="1" applyProtection="1">
      <alignment horizontal="center" textRotation="90" wrapText="1"/>
      <protection locked="0"/>
    </xf>
    <xf numFmtId="0" fontId="9" fillId="4" borderId="256" xfId="2" applyFont="1" applyFill="1" applyBorder="1" applyAlignment="1" applyProtection="1">
      <alignment horizontal="center"/>
      <protection locked="0"/>
    </xf>
    <xf numFmtId="0" fontId="9" fillId="4" borderId="43" xfId="2" applyFont="1" applyFill="1" applyBorder="1" applyAlignment="1" applyProtection="1">
      <alignment horizontal="center"/>
      <protection locked="0"/>
    </xf>
    <xf numFmtId="0" fontId="129" fillId="71" borderId="40" xfId="0" applyFont="1" applyFill="1" applyBorder="1" applyAlignment="1">
      <alignment horizontal="center" wrapText="1"/>
    </xf>
    <xf numFmtId="0" fontId="129" fillId="71" borderId="110" xfId="0" applyFont="1" applyFill="1" applyBorder="1" applyAlignment="1">
      <alignment horizontal="center" wrapText="1"/>
    </xf>
    <xf numFmtId="0" fontId="4" fillId="0" borderId="181" xfId="2" applyFont="1" applyBorder="1" applyAlignment="1" applyProtection="1">
      <alignment horizontal="left"/>
      <protection locked="0"/>
    </xf>
    <xf numFmtId="0" fontId="4" fillId="0" borderId="182" xfId="2" applyFont="1" applyBorder="1" applyAlignment="1" applyProtection="1">
      <alignment horizontal="left"/>
      <protection locked="0"/>
    </xf>
    <xf numFmtId="0" fontId="6" fillId="0" borderId="181" xfId="2" applyFont="1" applyBorder="1" applyAlignment="1" applyProtection="1">
      <alignment horizontal="left"/>
      <protection locked="0"/>
    </xf>
    <xf numFmtId="0" fontId="66" fillId="0" borderId="182" xfId="2" applyFont="1" applyBorder="1" applyAlignment="1" applyProtection="1">
      <alignment horizontal="left"/>
      <protection locked="0"/>
    </xf>
    <xf numFmtId="0" fontId="6" fillId="0" borderId="1" xfId="2" applyFont="1" applyBorder="1" applyAlignment="1" applyProtection="1">
      <alignment horizontal="left"/>
      <protection locked="0"/>
    </xf>
    <xf numFmtId="0" fontId="6" fillId="0" borderId="0" xfId="2" applyFont="1" applyAlignment="1" applyProtection="1">
      <alignment horizontal="left"/>
      <protection locked="0"/>
    </xf>
    <xf numFmtId="0" fontId="9" fillId="72" borderId="196" xfId="2" applyFont="1" applyFill="1" applyBorder="1" applyAlignment="1" applyProtection="1">
      <alignment horizontal="left" vertical="center" wrapText="1"/>
      <protection locked="0"/>
    </xf>
    <xf numFmtId="0" fontId="9" fillId="72" borderId="194" xfId="2" applyFont="1" applyFill="1" applyBorder="1" applyAlignment="1" applyProtection="1">
      <alignment horizontal="left" vertical="center" wrapText="1"/>
      <protection locked="0"/>
    </xf>
    <xf numFmtId="0" fontId="4" fillId="71" borderId="0" xfId="2" applyFont="1" applyFill="1" applyAlignment="1" applyProtection="1">
      <alignment horizontal="center"/>
      <protection locked="0"/>
    </xf>
    <xf numFmtId="0" fontId="4" fillId="2" borderId="0" xfId="2" applyFont="1" applyFill="1" applyAlignment="1" applyProtection="1">
      <alignment horizontal="center"/>
      <protection locked="0"/>
    </xf>
    <xf numFmtId="0" fontId="9" fillId="5" borderId="253" xfId="2" applyFont="1" applyFill="1" applyBorder="1" applyAlignment="1" applyProtection="1">
      <alignment horizontal="center" wrapText="1"/>
      <protection locked="0"/>
    </xf>
    <xf numFmtId="0" fontId="9" fillId="5" borderId="20" xfId="2" applyFont="1" applyFill="1" applyBorder="1" applyAlignment="1" applyProtection="1">
      <alignment horizontal="center" wrapText="1"/>
      <protection locked="0"/>
    </xf>
    <xf numFmtId="0" fontId="24" fillId="0" borderId="181" xfId="2" applyFont="1" applyBorder="1" applyAlignment="1" applyProtection="1">
      <alignment horizontal="left"/>
      <protection locked="0"/>
    </xf>
    <xf numFmtId="0" fontId="24" fillId="0" borderId="182" xfId="2" applyFont="1" applyBorder="1" applyAlignment="1" applyProtection="1">
      <alignment horizontal="left"/>
      <protection locked="0"/>
    </xf>
    <xf numFmtId="0" fontId="25" fillId="0" borderId="181" xfId="2" applyFont="1" applyBorder="1" applyAlignment="1" applyProtection="1">
      <alignment horizontal="left"/>
      <protection locked="0"/>
    </xf>
    <xf numFmtId="0" fontId="24" fillId="0" borderId="183" xfId="2" applyFont="1" applyBorder="1" applyAlignment="1" applyProtection="1">
      <alignment horizontal="left"/>
      <protection locked="0"/>
    </xf>
    <xf numFmtId="0" fontId="25" fillId="0" borderId="1" xfId="2" applyFont="1" applyBorder="1" applyAlignment="1" applyProtection="1">
      <alignment horizontal="left" vertical="center"/>
      <protection locked="0"/>
    </xf>
    <xf numFmtId="0" fontId="25" fillId="0" borderId="0" xfId="2" applyFont="1" applyAlignment="1" applyProtection="1">
      <alignment horizontal="left" vertical="center"/>
      <protection locked="0"/>
    </xf>
    <xf numFmtId="0" fontId="25" fillId="0" borderId="162" xfId="2" applyFont="1" applyBorder="1" applyAlignment="1" applyProtection="1">
      <alignment horizontal="left" vertical="center"/>
      <protection locked="0"/>
    </xf>
    <xf numFmtId="0" fontId="7" fillId="2" borderId="32" xfId="2" applyFont="1" applyFill="1" applyBorder="1" applyAlignment="1" applyProtection="1">
      <alignment horizontal="left" vertical="center"/>
      <protection locked="0"/>
    </xf>
    <xf numFmtId="0" fontId="7" fillId="2" borderId="50" xfId="2" applyFont="1" applyFill="1" applyBorder="1" applyAlignment="1" applyProtection="1">
      <alignment horizontal="left" vertical="center"/>
      <protection locked="0"/>
    </xf>
    <xf numFmtId="0" fontId="27" fillId="2" borderId="55" xfId="2" applyFont="1" applyFill="1" applyBorder="1" applyAlignment="1" applyProtection="1">
      <alignment horizontal="left" vertical="center" wrapText="1"/>
      <protection locked="0"/>
    </xf>
    <xf numFmtId="0" fontId="27" fillId="2" borderId="208" xfId="2" applyFont="1" applyFill="1" applyBorder="1" applyAlignment="1" applyProtection="1">
      <alignment horizontal="left" vertical="center" wrapText="1"/>
      <protection locked="0"/>
    </xf>
    <xf numFmtId="0" fontId="27" fillId="2" borderId="175" xfId="2" applyFont="1" applyFill="1" applyBorder="1" applyAlignment="1" applyProtection="1">
      <alignment horizontal="left" vertical="center" wrapText="1"/>
      <protection locked="0"/>
    </xf>
    <xf numFmtId="0" fontId="4" fillId="2" borderId="36" xfId="2" applyFont="1" applyFill="1" applyBorder="1" applyAlignment="1" applyProtection="1">
      <alignment horizontal="center"/>
      <protection locked="0"/>
    </xf>
    <xf numFmtId="0" fontId="4" fillId="2" borderId="59" xfId="2" applyFont="1" applyFill="1" applyBorder="1" applyAlignment="1" applyProtection="1">
      <alignment horizontal="center"/>
      <protection locked="0"/>
    </xf>
    <xf numFmtId="0" fontId="4" fillId="71" borderId="56" xfId="2" applyFont="1" applyFill="1" applyBorder="1" applyAlignment="1" applyProtection="1">
      <alignment horizontal="center"/>
      <protection locked="0"/>
    </xf>
    <xf numFmtId="0" fontId="4" fillId="71" borderId="36" xfId="2" applyFont="1" applyFill="1" applyBorder="1" applyAlignment="1" applyProtection="1">
      <alignment horizontal="center"/>
      <protection locked="0"/>
    </xf>
    <xf numFmtId="0" fontId="4" fillId="71" borderId="35" xfId="2" applyFont="1" applyFill="1" applyBorder="1" applyAlignment="1" applyProtection="1">
      <alignment horizontal="center"/>
      <protection locked="0"/>
    </xf>
    <xf numFmtId="0" fontId="4" fillId="71" borderId="97" xfId="2" applyFont="1" applyFill="1" applyBorder="1" applyAlignment="1" applyProtection="1">
      <alignment horizontal="center"/>
      <protection locked="0"/>
    </xf>
    <xf numFmtId="0" fontId="4" fillId="2" borderId="22" xfId="2" applyFont="1" applyFill="1" applyBorder="1" applyAlignment="1" applyProtection="1">
      <alignment horizontal="center" vertical="center"/>
      <protection locked="0"/>
    </xf>
    <xf numFmtId="0" fontId="4" fillId="2" borderId="64" xfId="2" applyFont="1" applyFill="1" applyBorder="1" applyAlignment="1" applyProtection="1">
      <alignment horizontal="center" vertical="center"/>
      <protection locked="0"/>
    </xf>
    <xf numFmtId="0" fontId="4" fillId="2" borderId="25" xfId="2" applyFont="1" applyFill="1" applyBorder="1" applyAlignment="1" applyProtection="1">
      <alignment horizontal="center" vertical="center"/>
      <protection locked="0"/>
    </xf>
    <xf numFmtId="0" fontId="4" fillId="2" borderId="65" xfId="2" applyFont="1" applyFill="1" applyBorder="1" applyAlignment="1" applyProtection="1">
      <alignment horizontal="center" vertical="center"/>
      <protection locked="0"/>
    </xf>
    <xf numFmtId="0" fontId="4" fillId="2" borderId="26" xfId="2"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4" borderId="9" xfId="2" applyFont="1" applyFill="1" applyBorder="1" applyAlignment="1" applyProtection="1">
      <alignment horizontal="center" wrapText="1"/>
      <protection locked="0"/>
    </xf>
    <xf numFmtId="0" fontId="4" fillId="4" borderId="165" xfId="2" applyFont="1" applyFill="1" applyBorder="1" applyAlignment="1" applyProtection="1">
      <alignment horizontal="center" wrapText="1"/>
      <protection locked="0"/>
    </xf>
    <xf numFmtId="0" fontId="4" fillId="4" borderId="166" xfId="2" applyFont="1" applyFill="1" applyBorder="1" applyAlignment="1" applyProtection="1">
      <alignment horizontal="center" wrapText="1"/>
      <protection locked="0"/>
    </xf>
    <xf numFmtId="0" fontId="4" fillId="4" borderId="164" xfId="2" applyFont="1" applyFill="1" applyBorder="1" applyAlignment="1" applyProtection="1">
      <alignment horizontal="center" wrapText="1"/>
      <protection locked="0"/>
    </xf>
    <xf numFmtId="0" fontId="4" fillId="4" borderId="168" xfId="2" applyFont="1" applyFill="1" applyBorder="1" applyAlignment="1" applyProtection="1">
      <alignment horizontal="center" wrapText="1"/>
      <protection locked="0"/>
    </xf>
    <xf numFmtId="0" fontId="4" fillId="3" borderId="33" xfId="2" applyFont="1" applyFill="1" applyBorder="1" applyAlignment="1" applyProtection="1">
      <alignment horizontal="center" wrapText="1"/>
      <protection locked="0"/>
    </xf>
    <xf numFmtId="0" fontId="4" fillId="3" borderId="66" xfId="2" applyFont="1" applyFill="1" applyBorder="1" applyAlignment="1" applyProtection="1">
      <alignment horizontal="center" wrapText="1"/>
      <protection locked="0"/>
    </xf>
    <xf numFmtId="0" fontId="9" fillId="3" borderId="148" xfId="0" applyFont="1" applyFill="1" applyBorder="1" applyAlignment="1" applyProtection="1">
      <alignment horizontal="center" wrapText="1"/>
      <protection locked="0"/>
    </xf>
    <xf numFmtId="0" fontId="9" fillId="3" borderId="149" xfId="0" applyFont="1" applyFill="1" applyBorder="1" applyAlignment="1" applyProtection="1">
      <alignment horizontal="center" wrapText="1"/>
      <protection locked="0"/>
    </xf>
    <xf numFmtId="0" fontId="7" fillId="2" borderId="55" xfId="2" applyFont="1" applyFill="1" applyBorder="1" applyAlignment="1" applyProtection="1">
      <alignment horizontal="center" vertical="center"/>
      <protection locked="0"/>
    </xf>
    <xf numFmtId="0" fontId="7" fillId="2" borderId="184" xfId="2" applyFont="1" applyFill="1" applyBorder="1" applyAlignment="1" applyProtection="1">
      <alignment horizontal="center" vertical="center"/>
      <protection locked="0"/>
    </xf>
    <xf numFmtId="0" fontId="7" fillId="2" borderId="31" xfId="2" applyFont="1" applyFill="1" applyBorder="1" applyAlignment="1" applyProtection="1">
      <alignment horizontal="center" vertical="center"/>
      <protection locked="0"/>
    </xf>
    <xf numFmtId="0" fontId="7" fillId="2" borderId="32" xfId="2" applyFont="1" applyFill="1" applyBorder="1" applyAlignment="1" applyProtection="1">
      <alignment horizontal="center" vertical="center"/>
      <protection locked="0"/>
    </xf>
    <xf numFmtId="0" fontId="7" fillId="2" borderId="33" xfId="2" applyFont="1" applyFill="1" applyBorder="1" applyAlignment="1" applyProtection="1">
      <alignment horizontal="center" vertical="center"/>
      <protection locked="0"/>
    </xf>
    <xf numFmtId="0" fontId="4" fillId="2" borderId="34" xfId="2" applyFont="1" applyFill="1" applyBorder="1" applyAlignment="1" applyProtection="1">
      <alignment horizontal="right" vertical="center"/>
      <protection locked="0"/>
    </xf>
    <xf numFmtId="0" fontId="4" fillId="2" borderId="35" xfId="2" applyFont="1" applyFill="1" applyBorder="1" applyAlignment="1" applyProtection="1">
      <alignment horizontal="right" vertical="center"/>
      <protection locked="0"/>
    </xf>
    <xf numFmtId="0" fontId="4" fillId="2" borderId="37" xfId="2" applyFont="1" applyFill="1" applyBorder="1" applyAlignment="1" applyProtection="1">
      <alignment horizontal="right" vertical="center"/>
      <protection locked="0"/>
    </xf>
    <xf numFmtId="0" fontId="7" fillId="2" borderId="38" xfId="2" applyFont="1" applyFill="1" applyBorder="1" applyAlignment="1" applyProtection="1">
      <alignment horizontal="center" vertical="center"/>
      <protection locked="0"/>
    </xf>
    <xf numFmtId="0" fontId="7" fillId="3" borderId="204" xfId="0" applyFont="1" applyFill="1" applyBorder="1" applyAlignment="1" applyProtection="1">
      <alignment horizontal="center" vertical="center"/>
      <protection locked="0"/>
    </xf>
    <xf numFmtId="0" fontId="9" fillId="61" borderId="40" xfId="2" applyFont="1" applyFill="1" applyBorder="1" applyAlignment="1" applyProtection="1">
      <alignment horizontal="center" wrapText="1"/>
      <protection locked="0"/>
    </xf>
    <xf numFmtId="0" fontId="9" fillId="61" borderId="255" xfId="2" applyFont="1" applyFill="1" applyBorder="1" applyAlignment="1" applyProtection="1">
      <alignment horizontal="center" wrapText="1"/>
      <protection locked="0"/>
    </xf>
    <xf numFmtId="0" fontId="7" fillId="2" borderId="0" xfId="2" applyFont="1" applyFill="1" applyAlignment="1" applyProtection="1">
      <alignment horizontal="center" vertical="center"/>
      <protection locked="0"/>
    </xf>
    <xf numFmtId="0" fontId="7" fillId="2" borderId="162" xfId="2" applyFont="1" applyFill="1" applyBorder="1" applyAlignment="1" applyProtection="1">
      <alignment horizontal="center" vertical="center"/>
      <protection locked="0"/>
    </xf>
    <xf numFmtId="0" fontId="129" fillId="66" borderId="40" xfId="0" applyFont="1" applyFill="1" applyBorder="1" applyAlignment="1">
      <alignment horizontal="center" wrapText="1"/>
    </xf>
    <xf numFmtId="0" fontId="129" fillId="66" borderId="110" xfId="0" applyFont="1" applyFill="1" applyBorder="1" applyAlignment="1">
      <alignment horizontal="center" wrapText="1"/>
    </xf>
    <xf numFmtId="0" fontId="9" fillId="25" borderId="190" xfId="2" applyFont="1" applyFill="1" applyBorder="1" applyAlignment="1" applyProtection="1">
      <alignment horizontal="center" wrapText="1"/>
      <protection locked="0"/>
    </xf>
    <xf numFmtId="0" fontId="9" fillId="25" borderId="192" xfId="2" applyFont="1" applyFill="1" applyBorder="1" applyAlignment="1" applyProtection="1">
      <alignment horizontal="center" wrapText="1"/>
      <protection locked="0"/>
    </xf>
    <xf numFmtId="0" fontId="9" fillId="38" borderId="190" xfId="2" applyFont="1" applyFill="1" applyBorder="1" applyAlignment="1" applyProtection="1">
      <alignment horizontal="center" wrapText="1"/>
      <protection locked="0"/>
    </xf>
    <xf numFmtId="0" fontId="9" fillId="38" borderId="192" xfId="2" applyFont="1" applyFill="1" applyBorder="1" applyAlignment="1" applyProtection="1">
      <alignment horizontal="center" wrapText="1"/>
      <protection locked="0"/>
    </xf>
    <xf numFmtId="0" fontId="9" fillId="39" borderId="190" xfId="2" applyFont="1" applyFill="1" applyBorder="1" applyAlignment="1" applyProtection="1">
      <alignment horizontal="center" wrapText="1"/>
      <protection locked="0"/>
    </xf>
    <xf numFmtId="0" fontId="9" fillId="39" borderId="192" xfId="2" applyFont="1" applyFill="1" applyBorder="1" applyAlignment="1" applyProtection="1">
      <alignment horizontal="center" wrapText="1"/>
      <protection locked="0"/>
    </xf>
    <xf numFmtId="0" fontId="9" fillId="4" borderId="190" xfId="2" applyFont="1" applyFill="1" applyBorder="1" applyAlignment="1" applyProtection="1">
      <alignment horizontal="center" wrapText="1"/>
      <protection locked="0"/>
    </xf>
    <xf numFmtId="0" fontId="9" fillId="4" borderId="191" xfId="2" applyFont="1" applyFill="1" applyBorder="1" applyAlignment="1" applyProtection="1">
      <alignment horizontal="center" wrapText="1"/>
      <protection locked="0"/>
    </xf>
    <xf numFmtId="0" fontId="7" fillId="2" borderId="7" xfId="2" applyFont="1" applyFill="1" applyBorder="1" applyAlignment="1" applyProtection="1">
      <alignment horizontal="left" vertical="center"/>
      <protection locked="0"/>
    </xf>
    <xf numFmtId="0" fontId="7" fillId="2" borderId="5" xfId="2" applyFont="1" applyFill="1" applyBorder="1" applyAlignment="1" applyProtection="1">
      <alignment horizontal="left" vertical="center"/>
      <protection locked="0"/>
    </xf>
    <xf numFmtId="0" fontId="7" fillId="2" borderId="8" xfId="2" applyFont="1" applyFill="1" applyBorder="1" applyAlignment="1" applyProtection="1">
      <alignment horizontal="left" vertical="center"/>
      <protection locked="0"/>
    </xf>
    <xf numFmtId="0" fontId="9" fillId="56" borderId="128" xfId="2" applyFont="1" applyFill="1" applyBorder="1" applyAlignment="1" applyProtection="1">
      <alignment horizontal="center"/>
      <protection locked="0"/>
    </xf>
    <xf numFmtId="0" fontId="9" fillId="56" borderId="129" xfId="2" applyFont="1" applyFill="1" applyBorder="1" applyAlignment="1" applyProtection="1">
      <alignment horizontal="center"/>
      <protection locked="0"/>
    </xf>
    <xf numFmtId="0" fontId="9" fillId="2" borderId="128" xfId="2" applyFont="1" applyFill="1" applyBorder="1" applyAlignment="1" applyProtection="1">
      <alignment horizontal="center"/>
      <protection locked="0"/>
    </xf>
    <xf numFmtId="0" fontId="9" fillId="2" borderId="129" xfId="2" applyFont="1" applyFill="1" applyBorder="1" applyAlignment="1" applyProtection="1">
      <alignment horizontal="center"/>
      <protection locked="0"/>
    </xf>
    <xf numFmtId="0" fontId="9" fillId="2" borderId="74" xfId="2" applyFont="1" applyFill="1" applyBorder="1" applyAlignment="1" applyProtection="1">
      <alignment horizontal="center"/>
      <protection locked="0"/>
    </xf>
    <xf numFmtId="0" fontId="7" fillId="2" borderId="128" xfId="2" applyFont="1" applyFill="1" applyBorder="1" applyAlignment="1" applyProtection="1">
      <alignment horizontal="center" vertical="center"/>
      <protection locked="0"/>
    </xf>
    <xf numFmtId="0" fontId="7" fillId="2" borderId="73" xfId="2" applyFont="1" applyFill="1" applyBorder="1" applyAlignment="1" applyProtection="1">
      <alignment horizontal="center" vertical="center"/>
      <protection locked="0"/>
    </xf>
    <xf numFmtId="0" fontId="7" fillId="2" borderId="74" xfId="2" applyFont="1" applyFill="1" applyBorder="1" applyAlignment="1" applyProtection="1">
      <alignment horizontal="center" vertical="center"/>
      <protection locked="0"/>
    </xf>
    <xf numFmtId="0" fontId="7" fillId="3" borderId="194" xfId="2" applyFont="1" applyFill="1" applyBorder="1" applyAlignment="1" applyProtection="1">
      <alignment horizontal="center" vertical="center"/>
      <protection locked="0"/>
    </xf>
    <xf numFmtId="0" fontId="7" fillId="3" borderId="195" xfId="2" applyFont="1" applyFill="1" applyBorder="1" applyAlignment="1" applyProtection="1">
      <alignment horizontal="center" vertical="center"/>
      <protection locked="0"/>
    </xf>
    <xf numFmtId="0" fontId="9" fillId="4" borderId="192" xfId="2" applyFont="1" applyFill="1" applyBorder="1" applyAlignment="1" applyProtection="1">
      <alignment horizontal="center" wrapText="1"/>
      <protection locked="0"/>
    </xf>
    <xf numFmtId="0" fontId="9" fillId="4" borderId="185" xfId="2" applyFont="1" applyFill="1" applyBorder="1" applyAlignment="1" applyProtection="1">
      <alignment horizontal="center" wrapText="1"/>
      <protection locked="0"/>
    </xf>
    <xf numFmtId="0" fontId="9" fillId="4" borderId="187" xfId="2" applyFont="1" applyFill="1" applyBorder="1" applyAlignment="1" applyProtection="1">
      <alignment horizontal="center" wrapText="1"/>
      <protection locked="0"/>
    </xf>
    <xf numFmtId="0" fontId="9" fillId="3" borderId="231" xfId="2" applyFont="1" applyFill="1" applyBorder="1" applyAlignment="1" applyProtection="1">
      <alignment horizontal="center" wrapText="1"/>
      <protection locked="0"/>
    </xf>
    <xf numFmtId="0" fontId="9" fillId="3" borderId="191" xfId="2" applyFont="1" applyFill="1" applyBorder="1" applyAlignment="1" applyProtection="1">
      <alignment horizontal="center" wrapText="1"/>
      <protection locked="0"/>
    </xf>
    <xf numFmtId="166" fontId="4" fillId="14" borderId="16" xfId="0" applyNumberFormat="1" applyFont="1" applyFill="1" applyBorder="1" applyAlignment="1" applyProtection="1">
      <alignment horizontal="center" vertical="center" wrapText="1"/>
      <protection locked="0"/>
    </xf>
    <xf numFmtId="166" fontId="4" fillId="14" borderId="169" xfId="0" applyNumberFormat="1" applyFont="1" applyFill="1" applyBorder="1" applyAlignment="1" applyProtection="1">
      <alignment horizontal="center" vertical="center" wrapText="1"/>
      <protection locked="0"/>
    </xf>
    <xf numFmtId="0" fontId="7" fillId="2" borderId="55" xfId="2" applyFont="1" applyFill="1" applyBorder="1" applyAlignment="1" applyProtection="1">
      <alignment horizontal="center" vertical="center" wrapText="1"/>
      <protection locked="0"/>
    </xf>
    <xf numFmtId="0" fontId="7" fillId="2" borderId="184" xfId="2" applyFont="1" applyFill="1" applyBorder="1" applyAlignment="1" applyProtection="1">
      <alignment horizontal="center" vertical="center" wrapText="1"/>
      <protection locked="0"/>
    </xf>
    <xf numFmtId="0" fontId="7" fillId="2" borderId="34" xfId="2" applyFont="1" applyFill="1" applyBorder="1" applyAlignment="1" applyProtection="1">
      <alignment horizontal="center" vertical="center"/>
      <protection locked="0"/>
    </xf>
    <xf numFmtId="0" fontId="7" fillId="2" borderId="35" xfId="2" applyFont="1" applyFill="1" applyBorder="1" applyAlignment="1" applyProtection="1">
      <alignment horizontal="center" vertical="center"/>
      <protection locked="0"/>
    </xf>
    <xf numFmtId="0" fontId="7" fillId="2" borderId="37" xfId="2" applyFont="1" applyFill="1" applyBorder="1" applyAlignment="1" applyProtection="1">
      <alignment horizontal="center" vertical="center"/>
      <protection locked="0"/>
    </xf>
    <xf numFmtId="167" fontId="94" fillId="6" borderId="194" xfId="3" applyNumberFormat="1" applyFont="1" applyFill="1" applyBorder="1" applyAlignment="1" applyProtection="1">
      <alignment horizontal="center" vertical="center" wrapText="1"/>
      <protection locked="0"/>
    </xf>
    <xf numFmtId="167" fontId="94" fillId="6" borderId="194" xfId="3" applyNumberFormat="1" applyFont="1" applyFill="1" applyBorder="1" applyAlignment="1" applyProtection="1">
      <alignment horizontal="center" vertical="center"/>
      <protection locked="0"/>
    </xf>
    <xf numFmtId="0" fontId="9" fillId="4" borderId="190" xfId="0" applyFont="1" applyFill="1" applyBorder="1" applyAlignment="1" applyProtection="1">
      <alignment horizontal="center" wrapText="1"/>
      <protection locked="0"/>
    </xf>
    <xf numFmtId="0" fontId="9" fillId="4" borderId="191" xfId="0" applyFont="1" applyFill="1" applyBorder="1" applyAlignment="1" applyProtection="1">
      <alignment horizontal="center" wrapText="1"/>
      <protection locked="0"/>
    </xf>
    <xf numFmtId="0" fontId="9" fillId="4" borderId="192" xfId="0" applyFont="1" applyFill="1" applyBorder="1" applyAlignment="1" applyProtection="1">
      <alignment horizontal="center" wrapText="1"/>
      <protection locked="0"/>
    </xf>
    <xf numFmtId="43" fontId="6" fillId="25" borderId="2" xfId="3" applyFont="1" applyFill="1" applyBorder="1" applyAlignment="1" applyProtection="1">
      <alignment horizontal="center" vertical="center"/>
      <protection locked="0"/>
    </xf>
    <xf numFmtId="0" fontId="7" fillId="2" borderId="5" xfId="0" applyFont="1" applyFill="1" applyBorder="1" applyAlignment="1" applyProtection="1">
      <alignment horizontal="right" vertical="center"/>
      <protection locked="0"/>
    </xf>
    <xf numFmtId="0" fontId="7" fillId="2" borderId="8" xfId="0" applyFont="1" applyFill="1" applyBorder="1" applyAlignment="1" applyProtection="1">
      <alignment horizontal="right" vertical="center"/>
      <protection locked="0"/>
    </xf>
    <xf numFmtId="49" fontId="4" fillId="2" borderId="31" xfId="3" applyNumberFormat="1" applyFont="1" applyFill="1" applyBorder="1" applyAlignment="1" applyProtection="1">
      <alignment horizontal="center"/>
      <protection locked="0"/>
    </xf>
    <xf numFmtId="49" fontId="4" fillId="2" borderId="79" xfId="3" applyNumberFormat="1" applyFont="1" applyFill="1" applyBorder="1" applyAlignment="1" applyProtection="1">
      <alignment horizontal="center"/>
      <protection locked="0"/>
    </xf>
    <xf numFmtId="49" fontId="4" fillId="2" borderId="31" xfId="0" applyNumberFormat="1" applyFont="1" applyFill="1" applyBorder="1" applyAlignment="1" applyProtection="1">
      <alignment horizontal="center"/>
      <protection locked="0"/>
    </xf>
    <xf numFmtId="49" fontId="4" fillId="2" borderId="79" xfId="0" applyNumberFormat="1" applyFont="1" applyFill="1" applyBorder="1" applyAlignment="1" applyProtection="1">
      <alignment horizontal="center"/>
      <protection locked="0"/>
    </xf>
    <xf numFmtId="49" fontId="4" fillId="2" borderId="50" xfId="0" applyNumberFormat="1" applyFont="1" applyFill="1" applyBorder="1" applyAlignment="1" applyProtection="1">
      <alignment horizontal="center"/>
      <protection locked="0"/>
    </xf>
    <xf numFmtId="165" fontId="57" fillId="0" borderId="1" xfId="21" applyNumberFormat="1" applyFont="1" applyBorder="1" applyAlignment="1" applyProtection="1">
      <alignment horizontal="center"/>
      <protection locked="0"/>
    </xf>
    <xf numFmtId="165" fontId="57" fillId="0" borderId="0" xfId="21" applyNumberFormat="1" applyFont="1" applyAlignment="1" applyProtection="1">
      <alignment horizontal="center"/>
      <protection locked="0"/>
    </xf>
    <xf numFmtId="165" fontId="57" fillId="0" borderId="162" xfId="21" applyNumberFormat="1" applyFont="1" applyBorder="1" applyAlignment="1" applyProtection="1">
      <alignment horizontal="center"/>
      <protection locked="0"/>
    </xf>
    <xf numFmtId="43" fontId="9" fillId="4" borderId="166" xfId="3" applyFont="1" applyFill="1" applyBorder="1" applyAlignment="1" applyProtection="1">
      <alignment horizontal="center" wrapText="1"/>
      <protection locked="0"/>
    </xf>
    <xf numFmtId="43" fontId="9" fillId="4" borderId="77" xfId="3" applyFont="1" applyFill="1" applyBorder="1" applyAlignment="1" applyProtection="1">
      <alignment horizontal="center" wrapText="1"/>
      <protection locked="0"/>
    </xf>
    <xf numFmtId="43" fontId="9" fillId="4" borderId="168" xfId="3" applyFont="1" applyFill="1" applyBorder="1" applyAlignment="1" applyProtection="1">
      <alignment horizontal="center" wrapText="1"/>
      <protection locked="0"/>
    </xf>
    <xf numFmtId="43" fontId="9" fillId="3" borderId="33" xfId="3" applyFont="1" applyFill="1" applyBorder="1" applyAlignment="1" applyProtection="1">
      <alignment horizontal="center" wrapText="1"/>
      <protection locked="0"/>
    </xf>
    <xf numFmtId="43" fontId="9" fillId="3" borderId="141" xfId="3" applyFont="1" applyFill="1" applyBorder="1" applyAlignment="1" applyProtection="1">
      <alignment horizontal="center" wrapText="1"/>
      <protection locked="0"/>
    </xf>
    <xf numFmtId="167" fontId="4" fillId="0" borderId="0" xfId="3" applyNumberFormat="1" applyFont="1" applyFill="1" applyBorder="1" applyAlignment="1" applyProtection="1">
      <alignment horizontal="left" vertical="top"/>
      <protection locked="0"/>
    </xf>
    <xf numFmtId="43" fontId="4" fillId="0" borderId="181" xfId="3" applyFont="1" applyBorder="1" applyAlignment="1" applyProtection="1">
      <alignment horizontal="left"/>
      <protection locked="0"/>
    </xf>
    <xf numFmtId="43" fontId="4" fillId="0" borderId="182" xfId="3" applyFont="1" applyBorder="1" applyAlignment="1" applyProtection="1">
      <alignment horizontal="left"/>
      <protection locked="0"/>
    </xf>
    <xf numFmtId="43" fontId="5" fillId="0" borderId="181" xfId="3" applyFont="1" applyBorder="1" applyAlignment="1" applyProtection="1">
      <alignment horizontal="left"/>
      <protection locked="0"/>
    </xf>
    <xf numFmtId="43" fontId="5" fillId="0" borderId="182" xfId="3" applyFont="1" applyBorder="1" applyAlignment="1" applyProtection="1">
      <alignment horizontal="left"/>
      <protection locked="0"/>
    </xf>
    <xf numFmtId="43" fontId="5" fillId="0" borderId="183" xfId="3" applyFont="1" applyBorder="1" applyAlignment="1" applyProtection="1">
      <alignment horizontal="left"/>
      <protection locked="0"/>
    </xf>
    <xf numFmtId="43" fontId="5" fillId="0" borderId="1" xfId="3" applyFont="1" applyBorder="1" applyAlignment="1" applyProtection="1">
      <alignment horizontal="left" vertical="center"/>
      <protection locked="0"/>
    </xf>
    <xf numFmtId="43" fontId="5" fillId="0" borderId="0" xfId="3" applyFont="1" applyBorder="1" applyAlignment="1" applyProtection="1">
      <alignment horizontal="left" vertical="center"/>
      <protection locked="0"/>
    </xf>
    <xf numFmtId="43" fontId="5" fillId="0" borderId="162" xfId="3" applyFont="1" applyBorder="1" applyAlignment="1" applyProtection="1">
      <alignment horizontal="left" vertical="center"/>
      <protection locked="0"/>
    </xf>
    <xf numFmtId="43" fontId="7" fillId="2" borderId="7" xfId="3" applyFont="1" applyFill="1" applyBorder="1" applyAlignment="1" applyProtection="1">
      <alignment horizontal="center" vertical="center"/>
      <protection locked="0"/>
    </xf>
    <xf numFmtId="43" fontId="7" fillId="2" borderId="5" xfId="3" applyFont="1" applyFill="1" applyBorder="1" applyAlignment="1" applyProtection="1">
      <alignment horizontal="center" vertical="center"/>
      <protection locked="0"/>
    </xf>
    <xf numFmtId="43" fontId="7" fillId="2" borderId="8" xfId="3" applyFont="1" applyFill="1" applyBorder="1" applyAlignment="1" applyProtection="1">
      <alignment horizontal="center" vertical="center"/>
      <protection locked="0"/>
    </xf>
    <xf numFmtId="43" fontId="7" fillId="3" borderId="199" xfId="3" applyFont="1" applyFill="1" applyBorder="1" applyAlignment="1" applyProtection="1">
      <alignment horizontal="center" vertical="center"/>
      <protection locked="0"/>
    </xf>
    <xf numFmtId="43" fontId="7" fillId="3" borderId="140" xfId="3" applyFont="1" applyFill="1" applyBorder="1" applyAlignment="1" applyProtection="1">
      <alignment horizontal="center" vertical="center"/>
      <protection locked="0"/>
    </xf>
    <xf numFmtId="43" fontId="9" fillId="4" borderId="9" xfId="3" applyFont="1" applyFill="1" applyBorder="1" applyAlignment="1" applyProtection="1">
      <alignment horizontal="center" wrapText="1"/>
      <protection locked="0"/>
    </xf>
    <xf numFmtId="43" fontId="9" fillId="4" borderId="165" xfId="3" applyFont="1" applyFill="1" applyBorder="1" applyAlignment="1" applyProtection="1">
      <alignment horizontal="center" wrapText="1"/>
      <protection locked="0"/>
    </xf>
    <xf numFmtId="0" fontId="9" fillId="4" borderId="210" xfId="0" applyFont="1" applyFill="1" applyBorder="1" applyAlignment="1" applyProtection="1">
      <alignment horizontal="center" vertical="center" wrapText="1"/>
      <protection locked="0"/>
    </xf>
    <xf numFmtId="0" fontId="9" fillId="4" borderId="48" xfId="0" applyFont="1" applyFill="1" applyBorder="1" applyAlignment="1" applyProtection="1">
      <alignment horizontal="center" vertical="center" wrapText="1"/>
      <protection locked="0"/>
    </xf>
    <xf numFmtId="0" fontId="9" fillId="4" borderId="210" xfId="0" applyFont="1" applyFill="1" applyBorder="1" applyAlignment="1" applyProtection="1">
      <alignment horizontal="center" vertical="center" textRotation="90" wrapText="1"/>
      <protection locked="0"/>
    </xf>
    <xf numFmtId="0" fontId="9" fillId="4" borderId="48" xfId="0" applyFont="1" applyFill="1" applyBorder="1" applyAlignment="1" applyProtection="1">
      <alignment horizontal="center" vertical="center" textRotation="90" wrapText="1"/>
      <protection locked="0"/>
    </xf>
    <xf numFmtId="0" fontId="7" fillId="2" borderId="206" xfId="0" applyFont="1" applyFill="1" applyBorder="1" applyAlignment="1" applyProtection="1">
      <alignment horizontal="center" vertical="center"/>
      <protection locked="0"/>
    </xf>
    <xf numFmtId="0" fontId="7" fillId="2" borderId="194" xfId="0" applyFont="1" applyFill="1" applyBorder="1" applyAlignment="1" applyProtection="1">
      <alignment horizontal="center" vertical="center"/>
      <protection locked="0"/>
    </xf>
    <xf numFmtId="0" fontId="7" fillId="2" borderId="207" xfId="0" applyFont="1" applyFill="1" applyBorder="1" applyAlignment="1" applyProtection="1">
      <alignment horizontal="center" vertical="center"/>
      <protection locked="0"/>
    </xf>
    <xf numFmtId="0" fontId="21" fillId="2" borderId="206" xfId="0" applyFont="1" applyFill="1" applyBorder="1" applyAlignment="1" applyProtection="1">
      <alignment horizontal="center" vertical="center"/>
      <protection locked="0"/>
    </xf>
    <xf numFmtId="0" fontId="21" fillId="2" borderId="194" xfId="0" applyFont="1" applyFill="1" applyBorder="1" applyAlignment="1" applyProtection="1">
      <alignment horizontal="center" vertical="center"/>
      <protection locked="0"/>
    </xf>
    <xf numFmtId="0" fontId="47" fillId="4" borderId="211" xfId="0" applyFont="1" applyFill="1" applyBorder="1" applyAlignment="1" applyProtection="1">
      <alignment horizontal="center" vertical="center" textRotation="90" wrapText="1"/>
      <protection locked="0"/>
    </xf>
    <xf numFmtId="0" fontId="47" fillId="4" borderId="157" xfId="0" applyFont="1" applyFill="1" applyBorder="1" applyAlignment="1" applyProtection="1">
      <alignment horizontal="center" vertical="center" textRotation="90" wrapText="1"/>
      <protection locked="0"/>
    </xf>
    <xf numFmtId="0" fontId="9" fillId="5" borderId="168" xfId="0" applyFont="1" applyFill="1" applyBorder="1" applyAlignment="1" applyProtection="1">
      <alignment horizontal="center" wrapText="1"/>
      <protection locked="0"/>
    </xf>
    <xf numFmtId="0" fontId="9" fillId="2" borderId="172" xfId="0" applyFont="1" applyFill="1" applyBorder="1" applyAlignment="1" applyProtection="1">
      <alignment horizontal="center" wrapText="1"/>
      <protection locked="0"/>
    </xf>
    <xf numFmtId="0" fontId="9" fillId="2" borderId="168" xfId="0" applyFont="1" applyFill="1" applyBorder="1" applyAlignment="1" applyProtection="1">
      <alignment horizontal="center" wrapText="1"/>
      <protection locked="0"/>
    </xf>
    <xf numFmtId="167" fontId="9" fillId="4" borderId="209" xfId="0" applyNumberFormat="1" applyFont="1" applyFill="1" applyBorder="1" applyAlignment="1" applyProtection="1">
      <alignment horizontal="left" vertical="center" textRotation="90" wrapText="1"/>
      <protection locked="0"/>
    </xf>
    <xf numFmtId="167" fontId="9" fillId="4" borderId="42" xfId="0" applyNumberFormat="1" applyFont="1" applyFill="1" applyBorder="1" applyAlignment="1" applyProtection="1">
      <alignment horizontal="left" vertical="center" textRotation="90" wrapText="1"/>
      <protection locked="0"/>
    </xf>
    <xf numFmtId="43" fontId="4" fillId="5" borderId="20" xfId="3" applyFont="1" applyFill="1" applyBorder="1" applyAlignment="1" applyProtection="1">
      <alignment horizontal="center" vertical="center" wrapText="1"/>
      <protection locked="0"/>
    </xf>
    <xf numFmtId="43" fontId="4" fillId="6" borderId="20" xfId="3" applyFont="1" applyFill="1" applyBorder="1" applyAlignment="1" applyProtection="1">
      <alignment horizontal="center" vertical="center" wrapText="1"/>
      <protection locked="0"/>
    </xf>
    <xf numFmtId="167" fontId="52" fillId="2" borderId="20" xfId="3" applyNumberFormat="1" applyFont="1" applyFill="1" applyBorder="1" applyAlignment="1" applyProtection="1">
      <alignment horizontal="center"/>
      <protection locked="0"/>
    </xf>
    <xf numFmtId="167" fontId="4" fillId="2" borderId="20" xfId="3" applyNumberFormat="1" applyFont="1" applyFill="1" applyBorder="1" applyAlignment="1" applyProtection="1">
      <alignment horizontal="center"/>
      <protection locked="0"/>
    </xf>
    <xf numFmtId="0" fontId="14" fillId="0" borderId="41" xfId="2" applyFont="1" applyBorder="1" applyAlignment="1" applyProtection="1">
      <alignment horizontal="center" vertical="center" wrapText="1"/>
      <protection locked="0"/>
    </xf>
    <xf numFmtId="0" fontId="14" fillId="0" borderId="43" xfId="2" applyFont="1" applyBorder="1" applyAlignment="1" applyProtection="1">
      <alignment horizontal="center" vertical="center" wrapText="1"/>
      <protection locked="0"/>
    </xf>
    <xf numFmtId="0" fontId="22" fillId="0" borderId="0" xfId="2" applyFont="1" applyAlignment="1" applyProtection="1">
      <alignment horizontal="right" wrapText="1"/>
      <protection locked="0"/>
    </xf>
    <xf numFmtId="0" fontId="150" fillId="0" borderId="181" xfId="18" applyFont="1" applyBorder="1" applyAlignment="1" applyProtection="1">
      <alignment horizontal="center"/>
      <protection locked="0"/>
    </xf>
    <xf numFmtId="0" fontId="150" fillId="0" borderId="182" xfId="18" applyFont="1" applyBorder="1" applyAlignment="1" applyProtection="1">
      <alignment horizontal="center"/>
      <protection locked="0"/>
    </xf>
    <xf numFmtId="0" fontId="150" fillId="0" borderId="183" xfId="18" applyFont="1" applyBorder="1" applyAlignment="1" applyProtection="1">
      <alignment horizontal="center"/>
      <protection locked="0"/>
    </xf>
    <xf numFmtId="0" fontId="150" fillId="0" borderId="1" xfId="18" applyFont="1" applyBorder="1" applyAlignment="1" applyProtection="1">
      <alignment horizontal="center"/>
      <protection locked="0"/>
    </xf>
    <xf numFmtId="0" fontId="150" fillId="0" borderId="0" xfId="18" applyFont="1" applyAlignment="1" applyProtection="1">
      <alignment horizontal="center"/>
      <protection locked="0"/>
    </xf>
    <xf numFmtId="0" fontId="150" fillId="0" borderId="162" xfId="18" applyFont="1" applyBorder="1" applyAlignment="1" applyProtection="1">
      <alignment horizontal="center"/>
      <protection locked="0"/>
    </xf>
    <xf numFmtId="165" fontId="150" fillId="25" borderId="1" xfId="18" applyNumberFormat="1" applyFont="1" applyFill="1" applyBorder="1" applyAlignment="1" applyProtection="1">
      <alignment horizontal="center"/>
      <protection locked="0"/>
    </xf>
    <xf numFmtId="165" fontId="150" fillId="25" borderId="0" xfId="18" applyNumberFormat="1" applyFont="1" applyFill="1" applyAlignment="1" applyProtection="1">
      <alignment horizontal="center"/>
      <protection locked="0"/>
    </xf>
    <xf numFmtId="165" fontId="150" fillId="25" borderId="162" xfId="18" applyNumberFormat="1" applyFont="1" applyFill="1" applyBorder="1" applyAlignment="1" applyProtection="1">
      <alignment horizontal="center"/>
      <protection locked="0"/>
    </xf>
    <xf numFmtId="43" fontId="5" fillId="18" borderId="38" xfId="3" applyFont="1" applyFill="1" applyBorder="1" applyAlignment="1" applyProtection="1">
      <alignment horizontal="center"/>
      <protection locked="0"/>
    </xf>
    <xf numFmtId="43" fontId="5" fillId="18" borderId="33" xfId="3" applyFont="1" applyFill="1" applyBorder="1" applyAlignment="1" applyProtection="1">
      <alignment horizontal="center"/>
      <protection locked="0"/>
    </xf>
    <xf numFmtId="43" fontId="5" fillId="18" borderId="90" xfId="3" applyFont="1" applyFill="1" applyBorder="1" applyAlignment="1" applyProtection="1">
      <alignment horizontal="center"/>
      <protection locked="0"/>
    </xf>
    <xf numFmtId="43" fontId="5" fillId="6" borderId="33" xfId="3" applyFont="1" applyFill="1" applyBorder="1" applyAlignment="1" applyProtection="1">
      <alignment horizontal="center"/>
      <protection locked="0"/>
    </xf>
    <xf numFmtId="43" fontId="5" fillId="6" borderId="90" xfId="3" applyFont="1" applyFill="1" applyBorder="1" applyAlignment="1" applyProtection="1">
      <alignment horizontal="center"/>
      <protection locked="0"/>
    </xf>
    <xf numFmtId="43" fontId="5" fillId="3" borderId="33" xfId="3" applyFont="1" applyFill="1" applyBorder="1" applyAlignment="1" applyProtection="1">
      <alignment horizontal="center"/>
      <protection locked="0"/>
    </xf>
    <xf numFmtId="43" fontId="5" fillId="3" borderId="66" xfId="3" applyFont="1" applyFill="1" applyBorder="1" applyAlignment="1" applyProtection="1">
      <alignment horizontal="center"/>
      <protection locked="0"/>
    </xf>
    <xf numFmtId="0" fontId="150" fillId="0" borderId="16" xfId="18" applyFont="1" applyBorder="1" applyAlignment="1" applyProtection="1">
      <alignment horizontal="center"/>
      <protection locked="0"/>
    </xf>
    <xf numFmtId="0" fontId="150" fillId="0" borderId="17" xfId="18" applyFont="1" applyBorder="1" applyAlignment="1" applyProtection="1">
      <alignment horizontal="center"/>
      <protection locked="0"/>
    </xf>
    <xf numFmtId="0" fontId="150" fillId="0" borderId="169" xfId="18" applyFont="1" applyBorder="1" applyAlignment="1" applyProtection="1">
      <alignment horizontal="center"/>
      <protection locked="0"/>
    </xf>
    <xf numFmtId="165" fontId="150" fillId="0" borderId="1" xfId="18" applyNumberFormat="1" applyFont="1" applyBorder="1" applyAlignment="1" applyProtection="1">
      <alignment horizontal="center"/>
      <protection locked="0"/>
    </xf>
    <xf numFmtId="165" fontId="150" fillId="0" borderId="0" xfId="18" applyNumberFormat="1" applyFont="1" applyAlignment="1" applyProtection="1">
      <alignment horizontal="center"/>
      <protection locked="0"/>
    </xf>
    <xf numFmtId="165" fontId="150" fillId="0" borderId="162" xfId="18" applyNumberFormat="1" applyFont="1" applyBorder="1" applyAlignment="1" applyProtection="1">
      <alignment horizontal="center"/>
      <protection locked="0"/>
    </xf>
    <xf numFmtId="165" fontId="57" fillId="0" borderId="1" xfId="19" applyNumberFormat="1" applyFont="1" applyBorder="1" applyAlignment="1" applyProtection="1">
      <alignment horizontal="center" vertical="top"/>
      <protection locked="0"/>
    </xf>
    <xf numFmtId="165" fontId="57" fillId="0" borderId="0" xfId="19" applyNumberFormat="1" applyFont="1" applyAlignment="1" applyProtection="1">
      <alignment horizontal="center" vertical="top"/>
      <protection locked="0"/>
    </xf>
    <xf numFmtId="165" fontId="57" fillId="0" borderId="162" xfId="19" applyNumberFormat="1" applyFont="1" applyBorder="1" applyAlignment="1" applyProtection="1">
      <alignment horizontal="center" vertical="top"/>
      <protection locked="0"/>
    </xf>
    <xf numFmtId="165" fontId="4" fillId="0" borderId="1" xfId="23" applyNumberFormat="1" applyFont="1" applyBorder="1" applyAlignment="1" applyProtection="1">
      <alignment horizontal="center"/>
      <protection locked="0"/>
    </xf>
    <xf numFmtId="0" fontId="4" fillId="3" borderId="30" xfId="23" applyFont="1" applyFill="1" applyBorder="1" applyAlignment="1" applyProtection="1">
      <alignment horizontal="center" vertical="center"/>
      <protection locked="0"/>
    </xf>
    <xf numFmtId="0" fontId="4" fillId="3" borderId="213" xfId="23" applyFont="1" applyFill="1" applyBorder="1" applyAlignment="1" applyProtection="1">
      <alignment horizontal="center" vertical="center"/>
      <protection locked="0"/>
    </xf>
    <xf numFmtId="0" fontId="4" fillId="3" borderId="55" xfId="23" applyFont="1" applyFill="1" applyBorder="1" applyAlignment="1" applyProtection="1">
      <alignment horizontal="center" vertical="center"/>
      <protection locked="0"/>
    </xf>
    <xf numFmtId="0" fontId="4" fillId="3" borderId="175" xfId="23" applyFont="1" applyFill="1" applyBorder="1" applyAlignment="1" applyProtection="1">
      <alignment horizontal="center" vertical="center"/>
      <protection locked="0"/>
    </xf>
    <xf numFmtId="165" fontId="4" fillId="0" borderId="1" xfId="26" applyNumberFormat="1" applyFont="1" applyBorder="1" applyAlignment="1" applyProtection="1">
      <alignment horizontal="center"/>
      <protection locked="0"/>
    </xf>
    <xf numFmtId="165" fontId="4" fillId="0" borderId="0" xfId="26" applyNumberFormat="1" applyFont="1" applyAlignment="1" applyProtection="1">
      <alignment horizontal="center"/>
      <protection locked="0"/>
    </xf>
    <xf numFmtId="165" fontId="4" fillId="0" borderId="162" xfId="26" applyNumberFormat="1" applyFont="1" applyBorder="1" applyAlignment="1" applyProtection="1">
      <alignment horizontal="center"/>
      <protection locked="0"/>
    </xf>
    <xf numFmtId="0" fontId="67" fillId="23" borderId="196" xfId="27" applyFont="1" applyFill="1" applyBorder="1" applyAlignment="1" applyProtection="1">
      <alignment horizontal="center" vertical="center"/>
      <protection locked="0"/>
    </xf>
    <xf numFmtId="0" fontId="67" fillId="23" borderId="194" xfId="27" applyFont="1" applyFill="1" applyBorder="1" applyAlignment="1" applyProtection="1">
      <alignment horizontal="center" vertical="center"/>
      <protection locked="0"/>
    </xf>
    <xf numFmtId="0" fontId="67" fillId="23" borderId="195" xfId="27" applyFont="1" applyFill="1" applyBorder="1" applyAlignment="1" applyProtection="1">
      <alignment horizontal="center" vertical="center"/>
      <protection locked="0"/>
    </xf>
    <xf numFmtId="0" fontId="90" fillId="0" borderId="181" xfId="27" applyFont="1" applyBorder="1" applyAlignment="1" applyProtection="1">
      <alignment horizontal="center" vertical="center"/>
      <protection locked="0"/>
    </xf>
    <xf numFmtId="0" fontId="90" fillId="0" borderId="182" xfId="27" applyFont="1" applyBorder="1" applyAlignment="1" applyProtection="1">
      <alignment horizontal="center" vertical="center"/>
      <protection locked="0"/>
    </xf>
    <xf numFmtId="0" fontId="90" fillId="0" borderId="183" xfId="27" applyFont="1" applyBorder="1" applyAlignment="1" applyProtection="1">
      <alignment horizontal="center" vertical="center"/>
      <protection locked="0"/>
    </xf>
    <xf numFmtId="0" fontId="68" fillId="0" borderId="1" xfId="27" applyFont="1" applyBorder="1" applyAlignment="1" applyProtection="1">
      <alignment horizontal="center" vertical="center"/>
      <protection locked="0"/>
    </xf>
    <xf numFmtId="0" fontId="68" fillId="0" borderId="0" xfId="27" applyFont="1" applyAlignment="1" applyProtection="1">
      <alignment horizontal="center" vertical="center"/>
      <protection locked="0"/>
    </xf>
    <xf numFmtId="0" fontId="68" fillId="0" borderId="162" xfId="27" applyFont="1" applyBorder="1" applyAlignment="1" applyProtection="1">
      <alignment horizontal="center" vertical="center"/>
      <protection locked="0"/>
    </xf>
    <xf numFmtId="0" fontId="21" fillId="11" borderId="277" xfId="27" applyFont="1" applyFill="1" applyBorder="1" applyAlignment="1" applyProtection="1">
      <alignment horizontal="center" vertical="center" wrapText="1"/>
      <protection locked="0"/>
    </xf>
    <xf numFmtId="0" fontId="21" fillId="11" borderId="274" xfId="27" applyFont="1" applyFill="1" applyBorder="1" applyAlignment="1" applyProtection="1">
      <alignment horizontal="center" vertical="center" wrapText="1"/>
      <protection locked="0"/>
    </xf>
    <xf numFmtId="0" fontId="21" fillId="11" borderId="275" xfId="27" applyFont="1" applyFill="1" applyBorder="1" applyAlignment="1" applyProtection="1">
      <alignment horizontal="center" vertical="center" wrapText="1"/>
      <protection locked="0"/>
    </xf>
    <xf numFmtId="0" fontId="21" fillId="26" borderId="277" xfId="27" applyFont="1" applyFill="1" applyBorder="1" applyAlignment="1" applyProtection="1">
      <alignment horizontal="center" vertical="center"/>
      <protection locked="0"/>
    </xf>
    <xf numFmtId="0" fontId="21" fillId="26" borderId="274" xfId="27" applyFont="1" applyFill="1" applyBorder="1" applyAlignment="1" applyProtection="1">
      <alignment horizontal="center" vertical="center"/>
      <protection locked="0"/>
    </xf>
    <xf numFmtId="0" fontId="21" fillId="26" borderId="275" xfId="27" applyFont="1" applyFill="1" applyBorder="1" applyAlignment="1" applyProtection="1">
      <alignment horizontal="center" vertical="center"/>
      <protection locked="0"/>
    </xf>
    <xf numFmtId="0" fontId="21" fillId="30" borderId="277" xfId="27" applyFont="1" applyFill="1" applyBorder="1" applyAlignment="1" applyProtection="1">
      <alignment horizontal="center" vertical="center" wrapText="1"/>
      <protection locked="0"/>
    </xf>
    <xf numFmtId="0" fontId="21" fillId="30" borderId="274" xfId="27" applyFont="1" applyFill="1" applyBorder="1" applyAlignment="1" applyProtection="1">
      <alignment horizontal="center" vertical="center" wrapText="1"/>
      <protection locked="0"/>
    </xf>
    <xf numFmtId="0" fontId="21" fillId="30" borderId="271" xfId="27" applyFont="1" applyFill="1" applyBorder="1" applyAlignment="1" applyProtection="1">
      <alignment horizontal="center" vertical="center" wrapText="1"/>
      <protection locked="0"/>
    </xf>
    <xf numFmtId="0" fontId="22" fillId="0" borderId="127" xfId="27" applyFont="1" applyBorder="1" applyAlignment="1" applyProtection="1">
      <alignment horizontal="center" vertical="center" wrapText="1"/>
      <protection locked="0"/>
    </xf>
    <xf numFmtId="0" fontId="22" fillId="0" borderId="17" xfId="27" applyFont="1" applyBorder="1" applyAlignment="1" applyProtection="1">
      <alignment horizontal="center" vertical="center" wrapText="1"/>
      <protection locked="0"/>
    </xf>
    <xf numFmtId="0" fontId="22" fillId="0" borderId="18" xfId="27" applyFont="1" applyBorder="1" applyAlignment="1" applyProtection="1">
      <alignment horizontal="center" vertical="center" wrapText="1"/>
      <protection locked="0"/>
    </xf>
    <xf numFmtId="0" fontId="68" fillId="0" borderId="1" xfId="27" applyFont="1" applyBorder="1" applyAlignment="1" applyProtection="1">
      <alignment horizontal="center"/>
      <protection locked="0"/>
    </xf>
    <xf numFmtId="0" fontId="68" fillId="0" borderId="0" xfId="27" applyFont="1" applyAlignment="1" applyProtection="1">
      <alignment horizontal="center"/>
      <protection locked="0"/>
    </xf>
    <xf numFmtId="0" fontId="68" fillId="0" borderId="162" xfId="27" applyFont="1" applyBorder="1" applyAlignment="1" applyProtection="1">
      <alignment horizontal="center"/>
      <protection locked="0"/>
    </xf>
    <xf numFmtId="0" fontId="71" fillId="0" borderId="77" xfId="27" applyFont="1" applyBorder="1" applyAlignment="1" applyProtection="1">
      <alignment horizontal="center" vertical="center" wrapText="1"/>
      <protection locked="0"/>
    </xf>
    <xf numFmtId="0" fontId="70" fillId="0" borderId="77" xfId="27" applyFont="1" applyBorder="1" applyAlignment="1" applyProtection="1">
      <alignment horizontal="center" vertical="center" wrapText="1"/>
      <protection locked="0"/>
    </xf>
    <xf numFmtId="0" fontId="21" fillId="11" borderId="276" xfId="27" applyFont="1" applyFill="1" applyBorder="1" applyAlignment="1" applyProtection="1">
      <alignment horizontal="center" vertical="center" wrapText="1"/>
      <protection locked="0"/>
    </xf>
    <xf numFmtId="0" fontId="21" fillId="11" borderId="272" xfId="27" applyFont="1" applyFill="1" applyBorder="1" applyAlignment="1" applyProtection="1">
      <alignment horizontal="center" vertical="center" wrapText="1"/>
      <protection locked="0"/>
    </xf>
    <xf numFmtId="0" fontId="21" fillId="11" borderId="273" xfId="27" applyFont="1" applyFill="1" applyBorder="1" applyAlignment="1" applyProtection="1">
      <alignment horizontal="center" vertical="center" wrapText="1"/>
      <protection locked="0"/>
    </xf>
    <xf numFmtId="0" fontId="21" fillId="5" borderId="274" xfId="27" applyFont="1" applyFill="1" applyBorder="1" applyAlignment="1" applyProtection="1">
      <alignment horizontal="center" vertical="center" readingOrder="1"/>
      <protection locked="0"/>
    </xf>
    <xf numFmtId="0" fontId="21" fillId="5" borderId="275" xfId="27" applyFont="1" applyFill="1" applyBorder="1" applyAlignment="1" applyProtection="1">
      <alignment horizontal="center" vertical="center" readingOrder="1"/>
      <protection locked="0"/>
    </xf>
    <xf numFmtId="0" fontId="21" fillId="3" borderId="274" xfId="27" applyFont="1" applyFill="1" applyBorder="1" applyAlignment="1" applyProtection="1">
      <alignment horizontal="center" vertical="center" wrapText="1"/>
      <protection locked="0"/>
    </xf>
    <xf numFmtId="0" fontId="21" fillId="9" borderId="279" xfId="27" applyFont="1" applyFill="1" applyBorder="1" applyAlignment="1" applyProtection="1">
      <alignment horizontal="center" vertical="center" wrapText="1"/>
      <protection locked="0"/>
    </xf>
    <xf numFmtId="0" fontId="21" fillId="9" borderId="274" xfId="27" applyFont="1" applyFill="1" applyBorder="1" applyAlignment="1" applyProtection="1">
      <alignment horizontal="center" vertical="center" wrapText="1"/>
      <protection locked="0"/>
    </xf>
    <xf numFmtId="0" fontId="21" fillId="9" borderId="280" xfId="27" applyFont="1" applyFill="1" applyBorder="1" applyAlignment="1" applyProtection="1">
      <alignment horizontal="center" vertical="center" wrapText="1"/>
      <protection locked="0"/>
    </xf>
    <xf numFmtId="0" fontId="21" fillId="0" borderId="274" xfId="27" applyFont="1" applyBorder="1" applyAlignment="1" applyProtection="1">
      <alignment horizontal="center" vertical="center" wrapText="1"/>
      <protection locked="0"/>
    </xf>
    <xf numFmtId="0" fontId="21" fillId="0" borderId="275" xfId="27" applyFont="1" applyBorder="1" applyAlignment="1" applyProtection="1">
      <alignment horizontal="center" vertical="center" wrapText="1"/>
      <protection locked="0"/>
    </xf>
    <xf numFmtId="0" fontId="5" fillId="0" borderId="181" xfId="23" applyFont="1" applyBorder="1" applyAlignment="1" applyProtection="1">
      <alignment horizontal="center"/>
      <protection locked="0"/>
    </xf>
    <xf numFmtId="0" fontId="5" fillId="0" borderId="182" xfId="23" applyFont="1" applyBorder="1" applyAlignment="1" applyProtection="1">
      <alignment horizontal="center"/>
      <protection locked="0"/>
    </xf>
    <xf numFmtId="0" fontId="5" fillId="0" borderId="183" xfId="23" applyFont="1" applyBorder="1" applyAlignment="1" applyProtection="1">
      <alignment horizontal="center"/>
      <protection locked="0"/>
    </xf>
    <xf numFmtId="0" fontId="76" fillId="0" borderId="1" xfId="0" applyFont="1" applyBorder="1" applyAlignment="1">
      <alignment horizontal="center" vertical="center"/>
    </xf>
    <xf numFmtId="0" fontId="76" fillId="0" borderId="0" xfId="0" applyFont="1" applyAlignment="1">
      <alignment horizontal="center" vertical="center"/>
    </xf>
    <xf numFmtId="0" fontId="76" fillId="0" borderId="162" xfId="0" applyFont="1" applyBorder="1" applyAlignment="1">
      <alignment horizontal="center" vertical="center"/>
    </xf>
    <xf numFmtId="0" fontId="7" fillId="5" borderId="225" xfId="2" applyFont="1" applyFill="1" applyBorder="1" applyAlignment="1" applyProtection="1">
      <alignment horizontal="center" vertical="center" wrapText="1"/>
      <protection locked="0"/>
    </xf>
    <xf numFmtId="0" fontId="7" fillId="5" borderId="226" xfId="2" applyFont="1" applyFill="1" applyBorder="1" applyAlignment="1" applyProtection="1">
      <alignment horizontal="center" vertical="center" wrapText="1"/>
      <protection locked="0"/>
    </xf>
    <xf numFmtId="0" fontId="7" fillId="6" borderId="225" xfId="2" applyFont="1" applyFill="1" applyBorder="1" applyAlignment="1" applyProtection="1">
      <alignment horizontal="center" vertical="center" wrapText="1"/>
      <protection locked="0"/>
    </xf>
    <xf numFmtId="0" fontId="7" fillId="6" borderId="226" xfId="2" applyFont="1" applyFill="1" applyBorder="1" applyAlignment="1" applyProtection="1">
      <alignment horizontal="center" vertical="center" wrapText="1"/>
      <protection locked="0"/>
    </xf>
    <xf numFmtId="0" fontId="7" fillId="21" borderId="225" xfId="2" applyFont="1" applyFill="1" applyBorder="1" applyAlignment="1" applyProtection="1">
      <alignment horizontal="center" vertical="center" wrapText="1"/>
      <protection locked="0"/>
    </xf>
    <xf numFmtId="0" fontId="7" fillId="21" borderId="226" xfId="2" applyFont="1" applyFill="1" applyBorder="1" applyAlignment="1" applyProtection="1">
      <alignment horizontal="center" vertical="center" wrapText="1"/>
      <protection locked="0"/>
    </xf>
    <xf numFmtId="0" fontId="7" fillId="19" borderId="225" xfId="2" applyFont="1" applyFill="1" applyBorder="1" applyAlignment="1" applyProtection="1">
      <alignment horizontal="center" vertical="center" wrapText="1"/>
      <protection locked="0"/>
    </xf>
    <xf numFmtId="0" fontId="7" fillId="19" borderId="227" xfId="2" applyFont="1" applyFill="1" applyBorder="1" applyAlignment="1" applyProtection="1">
      <alignment horizontal="center" vertical="center" wrapText="1"/>
      <protection locked="0"/>
    </xf>
    <xf numFmtId="0" fontId="171" fillId="0" borderId="181" xfId="23" applyFont="1" applyBorder="1" applyAlignment="1" applyProtection="1">
      <alignment horizontal="center" vertical="center"/>
      <protection locked="0"/>
    </xf>
    <xf numFmtId="0" fontId="171" fillId="0" borderId="182" xfId="23" applyFont="1" applyBorder="1" applyAlignment="1" applyProtection="1">
      <alignment horizontal="center" vertical="center"/>
      <protection locked="0"/>
    </xf>
    <xf numFmtId="0" fontId="171" fillId="0" borderId="183" xfId="23" applyFont="1" applyBorder="1" applyAlignment="1" applyProtection="1">
      <alignment horizontal="center" vertical="center"/>
      <protection locked="0"/>
    </xf>
    <xf numFmtId="0" fontId="79" fillId="0" borderId="16" xfId="0" applyFont="1" applyBorder="1" applyAlignment="1">
      <alignment horizontal="center" vertical="center"/>
    </xf>
    <xf numFmtId="0" fontId="79" fillId="0" borderId="17" xfId="0" applyFont="1" applyBorder="1" applyAlignment="1">
      <alignment horizontal="center" vertical="center"/>
    </xf>
    <xf numFmtId="0" fontId="79" fillId="0" borderId="169" xfId="0" applyFont="1" applyBorder="1" applyAlignment="1">
      <alignment horizontal="center" vertical="center"/>
    </xf>
    <xf numFmtId="0" fontId="21" fillId="45" borderId="196" xfId="2" applyFont="1" applyFill="1" applyBorder="1" applyAlignment="1" applyProtection="1">
      <alignment horizontal="center" vertical="center" wrapText="1"/>
      <protection locked="0"/>
    </xf>
    <xf numFmtId="0" fontId="21" fillId="45" borderId="195" xfId="2" applyFont="1" applyFill="1" applyBorder="1" applyAlignment="1" applyProtection="1">
      <alignment horizontal="center" vertical="center" wrapText="1"/>
      <protection locked="0"/>
    </xf>
    <xf numFmtId="0" fontId="21" fillId="34" borderId="196" xfId="2" applyFont="1" applyFill="1" applyBorder="1" applyAlignment="1" applyProtection="1">
      <alignment horizontal="center" vertical="center" wrapText="1"/>
      <protection locked="0"/>
    </xf>
    <xf numFmtId="0" fontId="21" fillId="34" borderId="195" xfId="2" applyFont="1" applyFill="1" applyBorder="1" applyAlignment="1" applyProtection="1">
      <alignment horizontal="center" vertical="center" wrapText="1"/>
      <protection locked="0"/>
    </xf>
    <xf numFmtId="0" fontId="21" fillId="46" borderId="196" xfId="2" applyFont="1" applyFill="1" applyBorder="1" applyAlignment="1" applyProtection="1">
      <alignment horizontal="center" vertical="center" wrapText="1"/>
      <protection locked="0"/>
    </xf>
    <xf numFmtId="0" fontId="21" fillId="46" borderId="195" xfId="2" applyFont="1" applyFill="1" applyBorder="1" applyAlignment="1" applyProtection="1">
      <alignment horizontal="center" vertical="center" wrapText="1"/>
      <protection locked="0"/>
    </xf>
    <xf numFmtId="0" fontId="21" fillId="35" borderId="196" xfId="2" applyFont="1" applyFill="1" applyBorder="1" applyAlignment="1" applyProtection="1">
      <alignment horizontal="center" vertical="center" wrapText="1"/>
      <protection locked="0"/>
    </xf>
    <xf numFmtId="0" fontId="21" fillId="35" borderId="195" xfId="2" applyFont="1" applyFill="1" applyBorder="1" applyAlignment="1" applyProtection="1">
      <alignment horizontal="center" vertical="center" wrapText="1"/>
      <protection locked="0"/>
    </xf>
    <xf numFmtId="0" fontId="109" fillId="0" borderId="1" xfId="0" applyFont="1" applyBorder="1" applyAlignment="1" applyProtection="1">
      <alignment horizontal="center" vertical="center"/>
      <protection locked="0"/>
    </xf>
    <xf numFmtId="0" fontId="109" fillId="0" borderId="0" xfId="0" applyFont="1" applyAlignment="1" applyProtection="1">
      <alignment horizontal="center" vertical="center"/>
      <protection locked="0"/>
    </xf>
    <xf numFmtId="0" fontId="109" fillId="0" borderId="247" xfId="0" applyFont="1" applyBorder="1" applyAlignment="1" applyProtection="1">
      <alignment horizontal="center" vertical="center"/>
      <protection locked="0"/>
    </xf>
    <xf numFmtId="0" fontId="199" fillId="0" borderId="16" xfId="0" applyFont="1" applyBorder="1" applyAlignment="1">
      <alignment horizontal="center" vertical="center"/>
    </xf>
    <xf numFmtId="0" fontId="199" fillId="0" borderId="17" xfId="0" applyFont="1" applyBorder="1" applyAlignment="1">
      <alignment horizontal="center" vertical="center"/>
    </xf>
    <xf numFmtId="0" fontId="199" fillId="0" borderId="244" xfId="0" applyFont="1" applyBorder="1" applyAlignment="1">
      <alignment horizontal="center" vertical="center"/>
    </xf>
    <xf numFmtId="0" fontId="126" fillId="75" borderId="196" xfId="0" applyFont="1" applyFill="1" applyBorder="1" applyAlignment="1" applyProtection="1">
      <alignment horizontal="center" vertical="center" wrapText="1"/>
      <protection locked="0"/>
    </xf>
    <xf numFmtId="0" fontId="126" fillId="75" borderId="245" xfId="0" applyFont="1" applyFill="1" applyBorder="1" applyAlignment="1" applyProtection="1">
      <alignment horizontal="center" vertical="center" wrapText="1"/>
      <protection locked="0"/>
    </xf>
    <xf numFmtId="0" fontId="126" fillId="76" borderId="246" xfId="0" applyFont="1" applyFill="1" applyBorder="1" applyAlignment="1" applyProtection="1">
      <alignment horizontal="center" vertical="center" wrapText="1"/>
      <protection locked="0"/>
    </xf>
    <xf numFmtId="0" fontId="126" fillId="76" borderId="245" xfId="0" applyFont="1" applyFill="1" applyBorder="1" applyAlignment="1" applyProtection="1">
      <alignment horizontal="center" vertical="center" wrapText="1"/>
      <protection locked="0"/>
    </xf>
    <xf numFmtId="0" fontId="126" fillId="77" borderId="246" xfId="0" applyFont="1" applyFill="1" applyBorder="1" applyAlignment="1" applyProtection="1">
      <alignment horizontal="center" vertical="center" wrapText="1"/>
      <protection locked="0"/>
    </xf>
    <xf numFmtId="0" fontId="126" fillId="77" borderId="245" xfId="0" applyFont="1" applyFill="1" applyBorder="1" applyAlignment="1" applyProtection="1">
      <alignment horizontal="center" vertical="center" wrapText="1"/>
      <protection locked="0"/>
    </xf>
    <xf numFmtId="0" fontId="126" fillId="78" borderId="246" xfId="0" applyFont="1" applyFill="1" applyBorder="1" applyAlignment="1" applyProtection="1">
      <alignment horizontal="center" vertical="center" wrapText="1"/>
      <protection locked="0"/>
    </xf>
    <xf numFmtId="0" fontId="126" fillId="78" borderId="195" xfId="0" applyFont="1" applyFill="1" applyBorder="1" applyAlignment="1" applyProtection="1">
      <alignment horizontal="center" vertical="center" wrapText="1"/>
      <protection locked="0"/>
    </xf>
    <xf numFmtId="0" fontId="5" fillId="0" borderId="181" xfId="23" applyFont="1" applyBorder="1" applyAlignment="1" applyProtection="1">
      <alignment horizontal="center" vertical="center"/>
      <protection locked="0"/>
    </xf>
    <xf numFmtId="0" fontId="5" fillId="0" borderId="182" xfId="23" applyFont="1" applyBorder="1" applyAlignment="1" applyProtection="1">
      <alignment horizontal="center" vertical="center"/>
      <protection locked="0"/>
    </xf>
    <xf numFmtId="0" fontId="5" fillId="0" borderId="183" xfId="23" applyFont="1" applyBorder="1" applyAlignment="1" applyProtection="1">
      <alignment horizontal="center" vertical="center"/>
      <protection locked="0"/>
    </xf>
    <xf numFmtId="0" fontId="79" fillId="0" borderId="1" xfId="0" applyFont="1" applyBorder="1" applyAlignment="1">
      <alignment horizontal="center" vertical="center"/>
    </xf>
    <xf numFmtId="0" fontId="79" fillId="0" borderId="0" xfId="0" applyFont="1" applyAlignment="1">
      <alignment horizontal="center" vertical="center"/>
    </xf>
    <xf numFmtId="0" fontId="79" fillId="0" borderId="162" xfId="0" applyFont="1" applyBorder="1" applyAlignment="1">
      <alignment horizontal="center" vertical="center"/>
    </xf>
    <xf numFmtId="0" fontId="21" fillId="45" borderId="225" xfId="2" applyFont="1" applyFill="1" applyBorder="1" applyAlignment="1" applyProtection="1">
      <alignment horizontal="center" vertical="center" wrapText="1"/>
      <protection locked="0"/>
    </xf>
    <xf numFmtId="0" fontId="21" fillId="45" borderId="226" xfId="2" applyFont="1" applyFill="1" applyBorder="1" applyAlignment="1" applyProtection="1">
      <alignment horizontal="center" vertical="center" wrapText="1"/>
      <protection locked="0"/>
    </xf>
    <xf numFmtId="0" fontId="21" fillId="34" borderId="225" xfId="2" applyFont="1" applyFill="1" applyBorder="1" applyAlignment="1" applyProtection="1">
      <alignment horizontal="center" vertical="center" wrapText="1"/>
      <protection locked="0"/>
    </xf>
    <xf numFmtId="0" fontId="21" fillId="34" borderId="226" xfId="2" applyFont="1" applyFill="1" applyBorder="1" applyAlignment="1" applyProtection="1">
      <alignment horizontal="center" vertical="center" wrapText="1"/>
      <protection locked="0"/>
    </xf>
    <xf numFmtId="0" fontId="21" fillId="46" borderId="225" xfId="2" applyFont="1" applyFill="1" applyBorder="1" applyAlignment="1" applyProtection="1">
      <alignment horizontal="center" vertical="center" wrapText="1"/>
      <protection locked="0"/>
    </xf>
    <xf numFmtId="0" fontId="21" fillId="46" borderId="226" xfId="2" applyFont="1" applyFill="1" applyBorder="1" applyAlignment="1" applyProtection="1">
      <alignment horizontal="center" vertical="center" wrapText="1"/>
      <protection locked="0"/>
    </xf>
    <xf numFmtId="0" fontId="21" fillId="35" borderId="225" xfId="2" applyFont="1" applyFill="1" applyBorder="1" applyAlignment="1" applyProtection="1">
      <alignment horizontal="center" vertical="center" wrapText="1"/>
      <protection locked="0"/>
    </xf>
    <xf numFmtId="0" fontId="21" fillId="35" borderId="227" xfId="2" applyFont="1" applyFill="1" applyBorder="1" applyAlignment="1" applyProtection="1">
      <alignment horizontal="center" vertical="center" wrapText="1"/>
      <protection locked="0"/>
    </xf>
    <xf numFmtId="0" fontId="21" fillId="0" borderId="1" xfId="23" applyFont="1" applyBorder="1" applyAlignment="1" applyProtection="1">
      <alignment horizontal="center" vertical="center"/>
      <protection locked="0"/>
    </xf>
    <xf numFmtId="0" fontId="21" fillId="0" borderId="0" xfId="23" applyFont="1" applyAlignment="1" applyProtection="1">
      <alignment horizontal="center" vertical="center"/>
      <protection locked="0"/>
    </xf>
    <xf numFmtId="0" fontId="21" fillId="0" borderId="162" xfId="23" applyFont="1" applyBorder="1" applyAlignment="1" applyProtection="1">
      <alignment horizontal="center" vertical="center"/>
      <protection locked="0"/>
    </xf>
    <xf numFmtId="0" fontId="6" fillId="0" borderId="181" xfId="18" applyFont="1" applyBorder="1" applyAlignment="1">
      <alignment horizontal="center" vertical="center"/>
    </xf>
    <xf numFmtId="0" fontId="6" fillId="0" borderId="182" xfId="18" applyFont="1" applyBorder="1" applyAlignment="1">
      <alignment horizontal="center" vertical="center"/>
    </xf>
    <xf numFmtId="0" fontId="6" fillId="0" borderId="183" xfId="18" applyFont="1" applyBorder="1" applyAlignment="1">
      <alignment horizontal="center" vertical="center"/>
    </xf>
    <xf numFmtId="0" fontId="123" fillId="0" borderId="1" xfId="18" applyFont="1" applyBorder="1" applyAlignment="1">
      <alignment horizontal="center" vertical="center"/>
    </xf>
    <xf numFmtId="0" fontId="123" fillId="0" borderId="0" xfId="18" applyFont="1" applyAlignment="1">
      <alignment horizontal="center" vertical="center"/>
    </xf>
    <xf numFmtId="0" fontId="123" fillId="0" borderId="162" xfId="18" applyFont="1" applyBorder="1" applyAlignment="1">
      <alignment horizontal="center" vertical="center"/>
    </xf>
    <xf numFmtId="0" fontId="125" fillId="0" borderId="1" xfId="18" applyFont="1" applyBorder="1" applyAlignment="1">
      <alignment horizontal="center" vertical="center"/>
    </xf>
    <xf numFmtId="0" fontId="125" fillId="0" borderId="0" xfId="18" applyFont="1" applyAlignment="1">
      <alignment horizontal="center" vertical="center"/>
    </xf>
    <xf numFmtId="0" fontId="125" fillId="0" borderId="162" xfId="18" applyFont="1" applyBorder="1" applyAlignment="1">
      <alignment horizontal="center" vertical="center"/>
    </xf>
    <xf numFmtId="0" fontId="126" fillId="47" borderId="224" xfId="18" applyFont="1" applyFill="1" applyBorder="1" applyAlignment="1">
      <alignment horizontal="center" vertical="center" wrapText="1"/>
    </xf>
    <xf numFmtId="0" fontId="126" fillId="47" borderId="232" xfId="18" applyFont="1" applyFill="1" applyBorder="1" applyAlignment="1">
      <alignment horizontal="center" vertical="center" wrapText="1"/>
    </xf>
    <xf numFmtId="0" fontId="126" fillId="48" borderId="213" xfId="18" applyFont="1" applyFill="1" applyBorder="1" applyAlignment="1">
      <alignment horizontal="center" vertical="center"/>
    </xf>
    <xf numFmtId="0" fontId="126" fillId="48" borderId="231" xfId="18" applyFont="1" applyFill="1" applyBorder="1" applyAlignment="1">
      <alignment horizontal="center" vertical="center"/>
    </xf>
    <xf numFmtId="0" fontId="126" fillId="48" borderId="191" xfId="18" applyFont="1" applyFill="1" applyBorder="1" applyAlignment="1">
      <alignment horizontal="center" vertical="center"/>
    </xf>
    <xf numFmtId="0" fontId="126" fillId="49" borderId="231" xfId="18" applyFont="1" applyFill="1" applyBorder="1" applyAlignment="1">
      <alignment horizontal="center" vertical="center"/>
    </xf>
    <xf numFmtId="0" fontId="126" fillId="50" borderId="213" xfId="18" applyFont="1" applyFill="1" applyBorder="1" applyAlignment="1">
      <alignment horizontal="center" vertical="center"/>
    </xf>
    <xf numFmtId="0" fontId="126" fillId="50" borderId="231" xfId="18" applyFont="1" applyFill="1" applyBorder="1" applyAlignment="1">
      <alignment horizontal="center" vertical="center"/>
    </xf>
    <xf numFmtId="0" fontId="126" fillId="50" borderId="191" xfId="18" applyFont="1" applyFill="1" applyBorder="1" applyAlignment="1">
      <alignment horizontal="center" vertical="center"/>
    </xf>
    <xf numFmtId="167" fontId="126" fillId="27" borderId="89" xfId="30" applyNumberFormat="1" applyFont="1" applyFill="1" applyBorder="1" applyAlignment="1">
      <alignment horizontal="center" vertical="center"/>
    </xf>
    <xf numFmtId="167" fontId="126" fillId="27" borderId="33" xfId="30" applyNumberFormat="1" applyFont="1" applyFill="1" applyBorder="1" applyAlignment="1">
      <alignment horizontal="center" vertical="center"/>
    </xf>
    <xf numFmtId="167" fontId="126" fillId="27" borderId="66" xfId="30" applyNumberFormat="1" applyFont="1" applyFill="1" applyBorder="1" applyAlignment="1">
      <alignment horizontal="center" vertical="center"/>
    </xf>
    <xf numFmtId="167" fontId="126" fillId="46" borderId="89" xfId="30" applyNumberFormat="1" applyFont="1" applyFill="1" applyBorder="1" applyAlignment="1">
      <alignment horizontal="center" vertical="center"/>
    </xf>
    <xf numFmtId="167" fontId="126" fillId="46" borderId="33" xfId="30" applyNumberFormat="1" applyFont="1" applyFill="1" applyBorder="1" applyAlignment="1">
      <alignment horizontal="center" vertical="center"/>
    </xf>
    <xf numFmtId="167" fontId="126" fillId="46" borderId="66" xfId="30" applyNumberFormat="1" applyFont="1" applyFill="1" applyBorder="1" applyAlignment="1">
      <alignment horizontal="center" vertical="center"/>
    </xf>
    <xf numFmtId="167" fontId="126" fillId="51" borderId="89" xfId="30" applyNumberFormat="1" applyFont="1" applyFill="1" applyBorder="1" applyAlignment="1">
      <alignment horizontal="center" vertical="center"/>
    </xf>
    <xf numFmtId="167" fontId="126" fillId="51" borderId="33" xfId="30" applyNumberFormat="1" applyFont="1" applyFill="1" applyBorder="1" applyAlignment="1">
      <alignment horizontal="center" vertical="center"/>
    </xf>
    <xf numFmtId="167" fontId="126" fillId="51" borderId="66" xfId="30" applyNumberFormat="1" applyFont="1" applyFill="1" applyBorder="1" applyAlignment="1">
      <alignment horizontal="center" vertical="center"/>
    </xf>
    <xf numFmtId="0" fontId="83" fillId="0" borderId="0" xfId="0" applyFont="1" applyAlignment="1">
      <alignment horizontal="center"/>
    </xf>
    <xf numFmtId="0" fontId="120" fillId="0" borderId="17" xfId="0" applyFont="1" applyBorder="1" applyAlignment="1">
      <alignment horizontal="center" vertical="top"/>
    </xf>
    <xf numFmtId="0" fontId="84" fillId="52" borderId="233" xfId="18" applyFont="1" applyFill="1" applyBorder="1" applyAlignment="1">
      <alignment horizontal="center" vertical="center"/>
    </xf>
    <xf numFmtId="0" fontId="2" fillId="0" borderId="230" xfId="0" applyFont="1" applyBorder="1" applyAlignment="1">
      <alignment horizontal="center" vertical="center"/>
    </xf>
    <xf numFmtId="0" fontId="2" fillId="0" borderId="186" xfId="0" applyFont="1" applyBorder="1" applyAlignment="1">
      <alignment horizontal="center" vertical="center"/>
    </xf>
    <xf numFmtId="0" fontId="2" fillId="0" borderId="172" xfId="0" applyFont="1" applyBorder="1" applyAlignment="1">
      <alignment horizontal="center" vertical="center"/>
    </xf>
    <xf numFmtId="0" fontId="2" fillId="0" borderId="77" xfId="0" applyFont="1" applyBorder="1" applyAlignment="1">
      <alignment horizontal="center" vertical="center"/>
    </xf>
    <xf numFmtId="0" fontId="2" fillId="0" borderId="277" xfId="0" applyFont="1" applyBorder="1" applyAlignment="1">
      <alignment horizontal="center" vertical="center"/>
    </xf>
    <xf numFmtId="0" fontId="2" fillId="0" borderId="274" xfId="0" applyFont="1" applyBorder="1" applyAlignment="1">
      <alignment horizontal="center" vertical="center"/>
    </xf>
    <xf numFmtId="0" fontId="9" fillId="4" borderId="295" xfId="2" applyFont="1" applyFill="1" applyBorder="1" applyAlignment="1" applyProtection="1">
      <alignment horizontal="center" wrapText="1"/>
      <protection locked="0"/>
    </xf>
    <xf numFmtId="0" fontId="9" fillId="4" borderId="296" xfId="2" applyFont="1" applyFill="1" applyBorder="1" applyAlignment="1" applyProtection="1">
      <alignment wrapText="1"/>
      <protection locked="0"/>
    </xf>
    <xf numFmtId="0" fontId="9" fillId="5" borderId="297" xfId="0" applyFont="1" applyFill="1" applyBorder="1" applyAlignment="1" applyProtection="1">
      <alignment horizontal="center" wrapText="1"/>
      <protection locked="0"/>
    </xf>
    <xf numFmtId="0" fontId="9" fillId="2" borderId="298" xfId="0" applyFont="1" applyFill="1" applyBorder="1" applyAlignment="1" applyProtection="1">
      <alignment horizontal="center" wrapText="1"/>
      <protection locked="0"/>
    </xf>
    <xf numFmtId="0" fontId="9" fillId="2" borderId="287" xfId="0" applyFont="1" applyFill="1" applyBorder="1" applyAlignment="1" applyProtection="1">
      <alignment horizontal="center" wrapText="1"/>
      <protection locked="0"/>
    </xf>
    <xf numFmtId="0" fontId="9" fillId="5" borderId="287" xfId="0" applyFont="1" applyFill="1" applyBorder="1" applyAlignment="1" applyProtection="1">
      <alignment horizontal="center" wrapText="1"/>
      <protection locked="0"/>
    </xf>
    <xf numFmtId="0" fontId="9" fillId="42" borderId="289" xfId="0" applyFont="1" applyFill="1" applyBorder="1" applyAlignment="1" applyProtection="1">
      <alignment horizontal="center" wrapText="1"/>
      <protection locked="0"/>
    </xf>
    <xf numFmtId="43" fontId="9" fillId="42" borderId="299" xfId="3" applyFont="1" applyFill="1" applyBorder="1" applyAlignment="1" applyProtection="1">
      <alignment horizontal="center" vertical="center" wrapText="1"/>
      <protection locked="0"/>
    </xf>
    <xf numFmtId="0" fontId="87" fillId="0" borderId="300" xfId="0" applyFont="1" applyBorder="1" applyAlignment="1" applyProtection="1">
      <alignment vertical="center"/>
      <protection locked="0"/>
    </xf>
    <xf numFmtId="0" fontId="87" fillId="0" borderId="300" xfId="0" applyFont="1" applyBorder="1" applyAlignment="1" applyProtection="1">
      <alignment horizontal="center"/>
      <protection locked="0"/>
    </xf>
    <xf numFmtId="0" fontId="134" fillId="0" borderId="272" xfId="0" applyFont="1" applyBorder="1" applyAlignment="1" applyProtection="1">
      <alignment horizontal="center"/>
      <protection locked="0"/>
    </xf>
    <xf numFmtId="167" fontId="12" fillId="42" borderId="271" xfId="3" applyNumberFormat="1" applyFont="1" applyFill="1" applyBorder="1" applyAlignment="1" applyProtection="1">
      <alignment horizontal="center" vertical="center"/>
      <protection locked="0"/>
    </xf>
    <xf numFmtId="167" fontId="12" fillId="42" borderId="270" xfId="3" applyNumberFormat="1" applyFont="1" applyFill="1" applyBorder="1" applyAlignment="1" applyProtection="1">
      <alignment horizontal="center" vertical="center"/>
      <protection locked="0"/>
    </xf>
    <xf numFmtId="0" fontId="87" fillId="0" borderId="301" xfId="0" applyFont="1" applyBorder="1" applyAlignment="1" applyProtection="1">
      <alignment horizontal="center"/>
      <protection locked="0"/>
    </xf>
    <xf numFmtId="0" fontId="87" fillId="0" borderId="302" xfId="0" applyFont="1" applyBorder="1" applyAlignment="1" applyProtection="1">
      <alignment horizontal="center"/>
      <protection locked="0"/>
    </xf>
    <xf numFmtId="0" fontId="12" fillId="0" borderId="303" xfId="2" applyFont="1" applyBorder="1" applyAlignment="1" applyProtection="1">
      <alignment horizontal="left" vertical="center"/>
      <protection locked="0"/>
    </xf>
    <xf numFmtId="0" fontId="87" fillId="0" borderId="301" xfId="0" applyFont="1" applyBorder="1" applyProtection="1">
      <protection locked="0"/>
    </xf>
    <xf numFmtId="0" fontId="87" fillId="0" borderId="302" xfId="0" applyFont="1" applyBorder="1" applyProtection="1">
      <protection locked="0"/>
    </xf>
    <xf numFmtId="0" fontId="134" fillId="0" borderId="302" xfId="0" applyFont="1" applyBorder="1" applyProtection="1">
      <protection locked="0"/>
    </xf>
    <xf numFmtId="0" fontId="134" fillId="0" borderId="304" xfId="0" applyFont="1" applyBorder="1" applyProtection="1">
      <protection locked="0"/>
    </xf>
    <xf numFmtId="0" fontId="12" fillId="24" borderId="303" xfId="2" applyFont="1" applyFill="1" applyBorder="1" applyAlignment="1" applyProtection="1">
      <alignment horizontal="left" vertical="center"/>
      <protection locked="0"/>
    </xf>
    <xf numFmtId="167" fontId="12" fillId="42" borderId="305" xfId="3" applyNumberFormat="1" applyFont="1" applyFill="1" applyBorder="1" applyAlignment="1" applyProtection="1">
      <alignment horizontal="right" vertical="center"/>
      <protection locked="0"/>
    </xf>
    <xf numFmtId="167" fontId="12" fillId="42" borderId="306" xfId="3" applyNumberFormat="1" applyFont="1" applyFill="1" applyBorder="1" applyAlignment="1" applyProtection="1">
      <alignment horizontal="right" vertical="center"/>
      <protection locked="0"/>
    </xf>
    <xf numFmtId="167" fontId="12" fillId="42" borderId="307" xfId="3" applyNumberFormat="1" applyFont="1" applyFill="1" applyBorder="1" applyAlignment="1" applyProtection="1">
      <alignment horizontal="right" vertical="center"/>
      <protection locked="0"/>
    </xf>
    <xf numFmtId="0" fontId="87" fillId="0" borderId="308" xfId="0" applyFont="1" applyBorder="1" applyProtection="1">
      <protection locked="0"/>
    </xf>
    <xf numFmtId="0" fontId="95" fillId="5" borderId="309" xfId="2" applyFont="1" applyFill="1" applyBorder="1" applyAlignment="1" applyProtection="1">
      <alignment vertical="center"/>
      <protection locked="0"/>
    </xf>
    <xf numFmtId="167" fontId="95" fillId="5" borderId="297" xfId="4" applyNumberFormat="1" applyFont="1" applyFill="1" applyBorder="1" applyAlignment="1" applyProtection="1">
      <alignment horizontal="center" vertical="center"/>
      <protection locked="0"/>
    </xf>
    <xf numFmtId="167" fontId="95" fillId="5" borderId="298" xfId="4" applyNumberFormat="1" applyFont="1" applyFill="1" applyBorder="1" applyAlignment="1" applyProtection="1">
      <alignment horizontal="center" vertical="center"/>
      <protection locked="0"/>
    </xf>
    <xf numFmtId="167" fontId="95" fillId="5" borderId="287" xfId="4" applyNumberFormat="1" applyFont="1" applyFill="1" applyBorder="1" applyAlignment="1" applyProtection="1">
      <alignment horizontal="center" vertical="center"/>
      <protection locked="0"/>
    </xf>
    <xf numFmtId="167" fontId="95" fillId="5" borderId="288" xfId="4" applyNumberFormat="1" applyFont="1" applyFill="1" applyBorder="1" applyAlignment="1" applyProtection="1">
      <alignment horizontal="center" vertical="center"/>
      <protection locked="0"/>
    </xf>
    <xf numFmtId="167" fontId="9" fillId="42" borderId="289" xfId="3" applyNumberFormat="1" applyFont="1" applyFill="1" applyBorder="1" applyAlignment="1" applyProtection="1">
      <alignment horizontal="center" vertical="center"/>
      <protection locked="0"/>
    </xf>
    <xf numFmtId="167" fontId="9" fillId="42" borderId="290" xfId="3" applyNumberFormat="1" applyFont="1" applyFill="1" applyBorder="1" applyAlignment="1" applyProtection="1">
      <alignment horizontal="center" vertical="center"/>
      <protection locked="0"/>
    </xf>
    <xf numFmtId="167" fontId="9" fillId="42" borderId="299" xfId="3" applyNumberFormat="1" applyFont="1" applyFill="1" applyBorder="1" applyAlignment="1" applyProtection="1">
      <alignment horizontal="center" vertical="center"/>
      <protection locked="0"/>
    </xf>
    <xf numFmtId="0" fontId="134" fillId="0" borderId="295" xfId="0" applyFont="1" applyBorder="1" applyAlignment="1" applyProtection="1">
      <alignment horizontal="left"/>
      <protection locked="0"/>
    </xf>
    <xf numFmtId="0" fontId="129" fillId="0" borderId="300" xfId="0" applyFont="1" applyBorder="1" applyAlignment="1" applyProtection="1">
      <alignment horizontal="center" vertical="center"/>
      <protection locked="0"/>
    </xf>
    <xf numFmtId="0" fontId="129" fillId="0" borderId="300" xfId="0" applyFont="1" applyBorder="1" applyAlignment="1" applyProtection="1">
      <alignment horizontal="center"/>
      <protection locked="0"/>
    </xf>
    <xf numFmtId="0" fontId="129" fillId="0" borderId="302" xfId="0" applyFont="1" applyBorder="1" applyAlignment="1" applyProtection="1">
      <alignment horizontal="center"/>
      <protection locked="0"/>
    </xf>
    <xf numFmtId="0" fontId="129" fillId="0" borderId="304" xfId="0" applyFont="1" applyBorder="1" applyAlignment="1" applyProtection="1">
      <alignment horizontal="center"/>
      <protection locked="0"/>
    </xf>
    <xf numFmtId="0" fontId="134" fillId="0" borderId="308" xfId="0" applyFont="1" applyBorder="1" applyAlignment="1" applyProtection="1">
      <alignment horizontal="left"/>
      <protection locked="0"/>
    </xf>
    <xf numFmtId="0" fontId="129" fillId="0" borderId="301" xfId="0" applyFont="1" applyBorder="1" applyAlignment="1" applyProtection="1">
      <alignment horizontal="center" vertical="center"/>
      <protection locked="0"/>
    </xf>
    <xf numFmtId="0" fontId="129" fillId="0" borderId="304" xfId="0" applyFont="1" applyBorder="1" applyAlignment="1" applyProtection="1">
      <alignment horizontal="center" vertical="center"/>
      <protection locked="0"/>
    </xf>
    <xf numFmtId="0" fontId="129" fillId="0" borderId="301" xfId="0" applyFont="1" applyBorder="1" applyAlignment="1" applyProtection="1">
      <alignment horizontal="center"/>
      <protection locked="0"/>
    </xf>
    <xf numFmtId="0" fontId="134" fillId="25" borderId="308" xfId="0" applyFont="1" applyFill="1" applyBorder="1" applyAlignment="1" applyProtection="1">
      <alignment horizontal="left"/>
      <protection locked="0"/>
    </xf>
    <xf numFmtId="0" fontId="134" fillId="0" borderId="301" xfId="0" applyFont="1" applyBorder="1" applyAlignment="1" applyProtection="1">
      <alignment horizontal="center" vertical="center"/>
      <protection locked="0"/>
    </xf>
    <xf numFmtId="0" fontId="134" fillId="0" borderId="304" xfId="0" applyFont="1" applyBorder="1" applyAlignment="1" applyProtection="1">
      <alignment horizontal="center" vertical="center"/>
      <protection locked="0"/>
    </xf>
    <xf numFmtId="0" fontId="134" fillId="0" borderId="301" xfId="0" applyFont="1" applyBorder="1" applyProtection="1">
      <protection locked="0"/>
    </xf>
    <xf numFmtId="0" fontId="134" fillId="0" borderId="308" xfId="0" applyFont="1" applyBorder="1" applyProtection="1">
      <protection locked="0"/>
    </xf>
    <xf numFmtId="0" fontId="134" fillId="0" borderId="271" xfId="0" applyFont="1" applyBorder="1" applyAlignment="1" applyProtection="1">
      <alignment horizontal="center"/>
      <protection locked="0"/>
    </xf>
    <xf numFmtId="0" fontId="208" fillId="25" borderId="308" xfId="0" applyFont="1" applyFill="1" applyBorder="1" applyAlignment="1" applyProtection="1">
      <alignment horizontal="left"/>
      <protection locked="0"/>
    </xf>
    <xf numFmtId="0" fontId="84" fillId="0" borderId="300" xfId="0" applyFont="1" applyBorder="1" applyAlignment="1" applyProtection="1">
      <alignment horizontal="center" vertical="center"/>
      <protection locked="0"/>
    </xf>
    <xf numFmtId="0" fontId="84" fillId="0" borderId="300" xfId="0" applyFont="1" applyBorder="1" applyAlignment="1" applyProtection="1">
      <alignment horizontal="center"/>
      <protection locked="0"/>
    </xf>
    <xf numFmtId="0" fontId="84" fillId="0" borderId="301" xfId="0" applyFont="1" applyBorder="1" applyAlignment="1" applyProtection="1">
      <alignment horizontal="center" vertical="center"/>
      <protection locked="0"/>
    </xf>
    <xf numFmtId="0" fontId="84" fillId="0" borderId="304" xfId="0" applyFont="1" applyBorder="1" applyAlignment="1" applyProtection="1">
      <alignment horizontal="center" vertical="center"/>
      <protection locked="0"/>
    </xf>
    <xf numFmtId="0" fontId="84" fillId="0" borderId="301" xfId="0" applyFont="1" applyBorder="1" applyAlignment="1" applyProtection="1">
      <alignment horizontal="center"/>
      <protection locked="0"/>
    </xf>
    <xf numFmtId="0" fontId="84" fillId="0" borderId="302" xfId="0" applyFont="1" applyBorder="1" applyAlignment="1" applyProtection="1">
      <alignment horizontal="center"/>
      <protection locked="0"/>
    </xf>
    <xf numFmtId="0" fontId="87" fillId="0" borderId="301" xfId="0" applyFont="1" applyBorder="1" applyAlignment="1" applyProtection="1">
      <alignment horizontal="center" vertical="center"/>
      <protection locked="0"/>
    </xf>
    <xf numFmtId="0" fontId="87" fillId="0" borderId="304" xfId="0" applyFont="1" applyBorder="1" applyAlignment="1" applyProtection="1">
      <alignment horizontal="center" vertical="center"/>
      <protection locked="0"/>
    </xf>
    <xf numFmtId="0" fontId="87" fillId="0" borderId="308" xfId="0" applyFont="1" applyBorder="1" applyAlignment="1" applyProtection="1">
      <alignment horizontal="center"/>
      <protection locked="0"/>
    </xf>
    <xf numFmtId="0" fontId="87" fillId="0" borderId="271" xfId="0" applyFont="1" applyBorder="1" applyAlignment="1" applyProtection="1">
      <alignment horizontal="center"/>
      <protection locked="0"/>
    </xf>
    <xf numFmtId="0" fontId="134" fillId="0" borderId="310" xfId="0" applyFont="1" applyBorder="1" applyAlignment="1" applyProtection="1">
      <alignment horizontal="left"/>
      <protection locked="0"/>
    </xf>
    <xf numFmtId="0" fontId="134" fillId="0" borderId="300" xfId="0" applyFont="1" applyBorder="1" applyAlignment="1" applyProtection="1">
      <alignment vertical="center"/>
      <protection locked="0"/>
    </xf>
    <xf numFmtId="0" fontId="134" fillId="0" borderId="301" xfId="0" applyFont="1" applyBorder="1" applyAlignment="1" applyProtection="1">
      <alignment vertical="center"/>
      <protection locked="0"/>
    </xf>
    <xf numFmtId="0" fontId="134" fillId="0" borderId="304" xfId="0" applyFont="1" applyBorder="1" applyAlignment="1" applyProtection="1">
      <alignment vertical="center"/>
      <protection locked="0"/>
    </xf>
    <xf numFmtId="0" fontId="12" fillId="72" borderId="303" xfId="2" applyFont="1" applyFill="1" applyBorder="1" applyAlignment="1" applyProtection="1">
      <alignment horizontal="left" vertical="center"/>
      <protection locked="0"/>
    </xf>
    <xf numFmtId="0" fontId="129" fillId="0" borderId="301" xfId="0" applyFont="1" applyBorder="1" applyAlignment="1" applyProtection="1">
      <alignment vertical="center"/>
      <protection locked="0"/>
    </xf>
    <xf numFmtId="0" fontId="129" fillId="0" borderId="304" xfId="0" applyFont="1" applyBorder="1" applyAlignment="1" applyProtection="1">
      <alignment vertical="center"/>
      <protection locked="0"/>
    </xf>
    <xf numFmtId="0" fontId="203" fillId="0" borderId="303" xfId="2" applyFont="1" applyBorder="1" applyAlignment="1" applyProtection="1">
      <alignment horizontal="left" vertical="center"/>
      <protection locked="0"/>
    </xf>
    <xf numFmtId="0" fontId="134" fillId="0" borderId="300" xfId="0" applyFont="1" applyBorder="1" applyAlignment="1" applyProtection="1">
      <alignment horizontal="center"/>
      <protection locked="0"/>
    </xf>
    <xf numFmtId="0" fontId="134" fillId="0" borderId="301" xfId="0" applyFont="1" applyBorder="1" applyAlignment="1" applyProtection="1">
      <alignment horizontal="center"/>
      <protection locked="0"/>
    </xf>
    <xf numFmtId="0" fontId="94" fillId="0" borderId="303" xfId="2" applyFont="1" applyBorder="1" applyAlignment="1" applyProtection="1">
      <alignment horizontal="left" vertical="center"/>
      <protection locked="0"/>
    </xf>
    <xf numFmtId="0" fontId="198" fillId="0" borderId="308" xfId="0" applyFont="1" applyBorder="1" applyAlignment="1" applyProtection="1">
      <alignment horizontal="left"/>
      <protection locked="0"/>
    </xf>
    <xf numFmtId="167" fontId="9" fillId="42" borderId="307" xfId="3" applyNumberFormat="1" applyFont="1" applyFill="1" applyBorder="1" applyAlignment="1" applyProtection="1">
      <alignment horizontal="right" vertical="center"/>
      <protection locked="0"/>
    </xf>
    <xf numFmtId="167" fontId="12" fillId="42" borderId="267" xfId="3" applyNumberFormat="1" applyFont="1" applyFill="1" applyBorder="1" applyAlignment="1" applyProtection="1">
      <alignment horizontal="right" vertical="center"/>
      <protection locked="0"/>
    </xf>
    <xf numFmtId="0" fontId="134" fillId="0" borderId="308" xfId="0" applyFont="1" applyBorder="1" applyAlignment="1" applyProtection="1">
      <alignment horizontal="center"/>
      <protection locked="0"/>
    </xf>
    <xf numFmtId="0" fontId="203" fillId="24" borderId="303" xfId="2" applyFont="1" applyFill="1" applyBorder="1" applyAlignment="1" applyProtection="1">
      <alignment horizontal="left" vertical="center"/>
      <protection locked="0"/>
    </xf>
    <xf numFmtId="0" fontId="94" fillId="24" borderId="303" xfId="2" applyFont="1" applyFill="1" applyBorder="1" applyAlignment="1" applyProtection="1">
      <alignment horizontal="left" vertical="center"/>
      <protection locked="0"/>
    </xf>
    <xf numFmtId="167" fontId="95" fillId="42" borderId="289" xfId="4" applyNumberFormat="1" applyFont="1" applyFill="1" applyBorder="1" applyAlignment="1" applyProtection="1">
      <alignment horizontal="center" vertical="center"/>
      <protection locked="0"/>
    </xf>
    <xf numFmtId="167" fontId="9" fillId="42" borderId="271" xfId="3" applyNumberFormat="1" applyFont="1" applyFill="1" applyBorder="1" applyAlignment="1" applyProtection="1">
      <alignment horizontal="right" vertical="center"/>
      <protection locked="0"/>
    </xf>
    <xf numFmtId="167" fontId="9" fillId="42" borderId="306" xfId="3" applyNumberFormat="1" applyFont="1" applyFill="1" applyBorder="1" applyAlignment="1" applyProtection="1">
      <alignment horizontal="right" vertical="center"/>
      <protection locked="0"/>
    </xf>
    <xf numFmtId="0" fontId="134" fillId="0" borderId="281" xfId="0" applyFont="1" applyBorder="1" applyAlignment="1" applyProtection="1">
      <alignment horizontal="center" vertical="center"/>
      <protection locked="0"/>
    </xf>
    <xf numFmtId="0" fontId="134" fillId="0" borderId="281" xfId="0" applyFont="1" applyBorder="1" applyAlignment="1" applyProtection="1">
      <alignment horizontal="center"/>
      <protection locked="0"/>
    </xf>
    <xf numFmtId="0" fontId="87" fillId="0" borderId="308" xfId="0" applyFont="1" applyBorder="1" applyAlignment="1" applyProtection="1">
      <alignment horizontal="left"/>
      <protection locked="0"/>
    </xf>
    <xf numFmtId="0" fontId="87" fillId="0" borderId="281" xfId="0" applyFont="1" applyBorder="1" applyAlignment="1" applyProtection="1">
      <alignment horizontal="center"/>
      <protection locked="0"/>
    </xf>
    <xf numFmtId="167" fontId="95" fillId="42" borderId="297" xfId="4" applyNumberFormat="1" applyFont="1" applyFill="1" applyBorder="1" applyAlignment="1" applyProtection="1">
      <alignment horizontal="center" vertical="center"/>
      <protection locked="0"/>
    </xf>
    <xf numFmtId="0" fontId="134" fillId="0" borderId="300" xfId="0" applyFont="1" applyBorder="1" applyAlignment="1" applyProtection="1">
      <alignment horizontal="center" vertical="center"/>
      <protection locked="0"/>
    </xf>
    <xf numFmtId="167" fontId="95" fillId="5" borderId="311" xfId="4" applyNumberFormat="1" applyFont="1" applyFill="1" applyBorder="1" applyAlignment="1" applyProtection="1">
      <alignment horizontal="center" vertical="center"/>
      <protection locked="0"/>
    </xf>
    <xf numFmtId="0" fontId="142" fillId="61" borderId="293" xfId="2" applyFont="1" applyFill="1" applyBorder="1" applyAlignment="1" applyProtection="1">
      <alignment vertical="center"/>
      <protection locked="0"/>
    </xf>
    <xf numFmtId="167" fontId="142" fillId="61" borderId="312" xfId="4" applyNumberFormat="1" applyFont="1" applyFill="1" applyBorder="1" applyAlignment="1" applyProtection="1">
      <alignment horizontal="center" vertical="center"/>
      <protection locked="0"/>
    </xf>
    <xf numFmtId="167" fontId="142" fillId="61" borderId="313" xfId="4" applyNumberFormat="1" applyFont="1" applyFill="1" applyBorder="1" applyAlignment="1" applyProtection="1">
      <alignment horizontal="center" vertical="center"/>
      <protection locked="0"/>
    </xf>
    <xf numFmtId="167" fontId="142" fillId="61" borderId="278" xfId="4" applyNumberFormat="1" applyFont="1" applyFill="1" applyBorder="1" applyAlignment="1" applyProtection="1">
      <alignment horizontal="center" vertical="center"/>
      <protection locked="0"/>
    </xf>
    <xf numFmtId="167" fontId="143" fillId="61" borderId="278" xfId="4" applyNumberFormat="1" applyFont="1" applyFill="1" applyBorder="1" applyAlignment="1" applyProtection="1">
      <alignment horizontal="center" vertical="center"/>
      <protection locked="0"/>
    </xf>
    <xf numFmtId="167" fontId="143" fillId="61" borderId="283" xfId="4" applyNumberFormat="1" applyFont="1" applyFill="1" applyBorder="1" applyAlignment="1" applyProtection="1">
      <alignment horizontal="center" vertical="center"/>
      <protection locked="0"/>
    </xf>
    <xf numFmtId="167" fontId="143" fillId="42" borderId="289" xfId="3" applyNumberFormat="1" applyFont="1" applyFill="1" applyBorder="1" applyAlignment="1" applyProtection="1">
      <alignment horizontal="center" vertical="center"/>
      <protection locked="0"/>
    </xf>
    <xf numFmtId="167" fontId="143" fillId="42" borderId="290" xfId="3" applyNumberFormat="1" applyFont="1" applyFill="1" applyBorder="1" applyAlignment="1" applyProtection="1">
      <alignment horizontal="center" vertical="center"/>
      <protection locked="0"/>
    </xf>
    <xf numFmtId="167" fontId="143" fillId="42" borderId="314" xfId="3" applyNumberFormat="1" applyFont="1" applyFill="1" applyBorder="1" applyAlignment="1" applyProtection="1">
      <alignment horizontal="center" vertical="center"/>
      <protection locked="0"/>
    </xf>
    <xf numFmtId="0" fontId="12" fillId="25" borderId="302" xfId="2" applyFont="1" applyFill="1" applyBorder="1" applyAlignment="1" applyProtection="1">
      <alignment horizontal="left" vertical="center"/>
      <protection locked="0"/>
    </xf>
    <xf numFmtId="0" fontId="9" fillId="37" borderId="302" xfId="2" applyFont="1" applyFill="1" applyBorder="1" applyAlignment="1" applyProtection="1">
      <alignment horizontal="left" vertical="center"/>
      <protection locked="0"/>
    </xf>
    <xf numFmtId="0" fontId="7" fillId="2" borderId="315" xfId="2" applyFont="1" applyFill="1" applyBorder="1" applyAlignment="1" applyProtection="1">
      <alignment horizontal="left" vertical="center" wrapText="1"/>
      <protection locked="0"/>
    </xf>
    <xf numFmtId="0" fontId="7" fillId="2" borderId="302" xfId="2" applyFont="1" applyFill="1" applyBorder="1" applyAlignment="1" applyProtection="1">
      <alignment horizontal="center" vertical="center"/>
      <protection locked="0"/>
    </xf>
    <xf numFmtId="0" fontId="7" fillId="2" borderId="302" xfId="2" applyFont="1" applyFill="1" applyBorder="1" applyAlignment="1" applyProtection="1">
      <alignment horizontal="center" vertical="center"/>
      <protection locked="0"/>
    </xf>
    <xf numFmtId="0" fontId="7" fillId="71" borderId="302" xfId="2" applyFont="1" applyFill="1" applyBorder="1" applyAlignment="1" applyProtection="1">
      <alignment horizontal="center" vertical="center"/>
      <protection locked="0"/>
    </xf>
    <xf numFmtId="0" fontId="7" fillId="71" borderId="316" xfId="2" applyFont="1" applyFill="1" applyBorder="1" applyAlignment="1" applyProtection="1">
      <alignment horizontal="center" vertical="center"/>
      <protection locked="0"/>
    </xf>
    <xf numFmtId="0" fontId="9" fillId="4" borderId="281" xfId="2" applyFont="1" applyFill="1" applyBorder="1" applyAlignment="1" applyProtection="1">
      <alignment horizontal="left" textRotation="90" wrapText="1"/>
      <protection locked="0"/>
    </xf>
    <xf numFmtId="0" fontId="9" fillId="71" borderId="308" xfId="2" applyFont="1" applyFill="1" applyBorder="1" applyAlignment="1" applyProtection="1">
      <alignment horizontal="center" wrapText="1"/>
      <protection locked="0"/>
    </xf>
    <xf numFmtId="0" fontId="9" fillId="71" borderId="275" xfId="2" applyFont="1" applyFill="1" applyBorder="1" applyAlignment="1" applyProtection="1">
      <alignment horizontal="center" wrapText="1"/>
      <protection locked="0"/>
    </xf>
    <xf numFmtId="0" fontId="9" fillId="71" borderId="315" xfId="2" applyFont="1" applyFill="1" applyBorder="1" applyAlignment="1" applyProtection="1">
      <alignment horizontal="center" wrapText="1"/>
      <protection locked="0"/>
    </xf>
    <xf numFmtId="0" fontId="9" fillId="71" borderId="316" xfId="2" applyFont="1" applyFill="1" applyBorder="1" applyAlignment="1" applyProtection="1">
      <alignment horizontal="center" wrapText="1"/>
      <protection locked="0"/>
    </xf>
    <xf numFmtId="0" fontId="9" fillId="4" borderId="280" xfId="2" applyFont="1" applyFill="1" applyBorder="1" applyAlignment="1" applyProtection="1">
      <alignment horizontal="center"/>
      <protection locked="0"/>
    </xf>
    <xf numFmtId="0" fontId="9" fillId="71" borderId="281" xfId="2" applyFont="1" applyFill="1" applyBorder="1" applyAlignment="1" applyProtection="1">
      <alignment horizontal="center" textRotation="90" wrapText="1"/>
      <protection locked="0"/>
    </xf>
    <xf numFmtId="0" fontId="9" fillId="71" borderId="268" xfId="2" applyFont="1" applyFill="1" applyBorder="1" applyAlignment="1" applyProtection="1">
      <alignment horizontal="center" textRotation="90" wrapText="1"/>
      <protection locked="0"/>
    </xf>
    <xf numFmtId="0" fontId="9" fillId="71" borderId="265" xfId="2" applyFont="1" applyFill="1" applyBorder="1" applyAlignment="1" applyProtection="1">
      <alignment horizontal="center" textRotation="90" wrapText="1"/>
      <protection locked="0"/>
    </xf>
    <xf numFmtId="0" fontId="129" fillId="71" borderId="317" xfId="0" applyFont="1" applyFill="1" applyBorder="1" applyAlignment="1">
      <alignment horizontal="center" vertical="center"/>
    </xf>
    <xf numFmtId="43" fontId="9" fillId="3" borderId="267" xfId="3" applyFont="1" applyFill="1" applyBorder="1" applyAlignment="1" applyProtection="1">
      <alignment horizontal="center" textRotation="90" wrapText="1"/>
      <protection locked="0"/>
    </xf>
    <xf numFmtId="167" fontId="143" fillId="0" borderId="295" xfId="3" applyNumberFormat="1" applyFont="1" applyBorder="1" applyAlignment="1" applyProtection="1">
      <alignment horizontal="left"/>
      <protection locked="0"/>
    </xf>
    <xf numFmtId="0" fontId="134" fillId="71" borderId="301" xfId="0" applyFont="1" applyFill="1" applyBorder="1" applyAlignment="1" applyProtection="1">
      <alignment vertical="center"/>
      <protection locked="0"/>
    </xf>
    <xf numFmtId="0" fontId="129" fillId="0" borderId="302" xfId="0" applyFont="1" applyBorder="1" applyAlignment="1" applyProtection="1">
      <alignment horizontal="center" vertical="center"/>
      <protection locked="0"/>
    </xf>
    <xf numFmtId="0" fontId="134" fillId="0" borderId="302" xfId="0" applyFont="1" applyBorder="1" applyAlignment="1" applyProtection="1">
      <alignment vertical="center"/>
      <protection locked="0"/>
    </xf>
    <xf numFmtId="0" fontId="134" fillId="0" borderId="306" xfId="0" applyFont="1" applyBorder="1" applyAlignment="1" applyProtection="1">
      <alignment vertical="center"/>
      <protection locked="0"/>
    </xf>
    <xf numFmtId="0" fontId="129" fillId="71" borderId="318" xfId="0" applyFont="1" applyFill="1" applyBorder="1" applyAlignment="1" applyProtection="1">
      <alignment horizontal="right" vertical="center"/>
      <protection locked="0"/>
    </xf>
    <xf numFmtId="167" fontId="143" fillId="0" borderId="308" xfId="3" applyNumberFormat="1" applyFont="1" applyBorder="1" applyAlignment="1" applyProtection="1">
      <alignment horizontal="left"/>
      <protection locked="0"/>
    </xf>
    <xf numFmtId="0" fontId="134" fillId="0" borderId="302" xfId="0" applyFont="1" applyBorder="1" applyAlignment="1" applyProtection="1">
      <alignment horizontal="center" vertical="center"/>
      <protection locked="0"/>
    </xf>
    <xf numFmtId="0" fontId="134" fillId="71" borderId="306" xfId="0" applyFont="1" applyFill="1" applyBorder="1" applyAlignment="1" applyProtection="1">
      <alignment vertical="center"/>
      <protection locked="0"/>
    </xf>
    <xf numFmtId="0" fontId="134" fillId="71" borderId="315" xfId="0" applyFont="1" applyFill="1" applyBorder="1" applyAlignment="1" applyProtection="1">
      <alignment vertical="center"/>
      <protection locked="0"/>
    </xf>
    <xf numFmtId="0" fontId="134" fillId="71" borderId="316" xfId="0" applyFont="1" applyFill="1" applyBorder="1" applyAlignment="1" applyProtection="1">
      <alignment vertical="center"/>
      <protection locked="0"/>
    </xf>
    <xf numFmtId="167" fontId="141" fillId="0" borderId="271" xfId="3" applyNumberFormat="1" applyFont="1" applyFill="1" applyBorder="1" applyAlignment="1" applyProtection="1">
      <alignment horizontal="right" vertical="center" wrapText="1"/>
      <protection locked="0"/>
    </xf>
    <xf numFmtId="0" fontId="134" fillId="71" borderId="319" xfId="0" applyFont="1" applyFill="1" applyBorder="1" applyAlignment="1" applyProtection="1">
      <alignment horizontal="right" vertical="center"/>
      <protection locked="0"/>
    </xf>
    <xf numFmtId="0" fontId="134" fillId="71" borderId="320" xfId="0" applyFont="1" applyFill="1" applyBorder="1" applyAlignment="1" applyProtection="1">
      <alignment vertical="center"/>
      <protection locked="0"/>
    </xf>
    <xf numFmtId="0" fontId="129" fillId="71" borderId="319" xfId="0" applyFont="1" applyFill="1" applyBorder="1" applyAlignment="1" applyProtection="1">
      <alignment horizontal="right"/>
      <protection locked="0"/>
    </xf>
    <xf numFmtId="0" fontId="129" fillId="71" borderId="320" xfId="0" applyFont="1" applyFill="1" applyBorder="1" applyAlignment="1" applyProtection="1">
      <alignment horizontal="right"/>
      <protection locked="0"/>
    </xf>
    <xf numFmtId="167" fontId="12" fillId="0" borderId="302" xfId="8" applyNumberFormat="1" applyFont="1" applyFill="1" applyBorder="1" applyAlignment="1" applyProtection="1">
      <alignment horizontal="center" vertical="center"/>
      <protection locked="0"/>
    </xf>
    <xf numFmtId="167" fontId="12" fillId="0" borderId="274" xfId="8" applyNumberFormat="1" applyFont="1" applyFill="1" applyBorder="1" applyAlignment="1" applyProtection="1">
      <alignment horizontal="center" vertical="center"/>
      <protection locked="0"/>
    </xf>
    <xf numFmtId="167" fontId="12" fillId="0" borderId="275" xfId="2" applyNumberFormat="1" applyFont="1" applyBorder="1" applyAlignment="1" applyProtection="1">
      <alignment horizontal="center"/>
      <protection locked="0"/>
    </xf>
    <xf numFmtId="0" fontId="134" fillId="71" borderId="268" xfId="0" applyFont="1" applyFill="1" applyBorder="1" applyAlignment="1" applyProtection="1">
      <alignment vertical="center"/>
      <protection locked="0"/>
    </xf>
    <xf numFmtId="0" fontId="134" fillId="71" borderId="319" xfId="0" applyFont="1" applyFill="1" applyBorder="1" applyAlignment="1" applyProtection="1">
      <alignment horizontal="right"/>
      <protection locked="0"/>
    </xf>
    <xf numFmtId="0" fontId="134" fillId="71" borderId="320" xfId="0" applyFont="1" applyFill="1" applyBorder="1" applyAlignment="1" applyProtection="1">
      <alignment horizontal="right"/>
      <protection locked="0"/>
    </xf>
    <xf numFmtId="0" fontId="134" fillId="71" borderId="280" xfId="0" applyFont="1" applyFill="1" applyBorder="1" applyAlignment="1" applyProtection="1">
      <alignment vertical="center"/>
      <protection locked="0"/>
    </xf>
    <xf numFmtId="0" fontId="134" fillId="71" borderId="280" xfId="0" applyFont="1" applyFill="1" applyBorder="1" applyAlignment="1" applyProtection="1">
      <alignment horizontal="right"/>
      <protection locked="0"/>
    </xf>
    <xf numFmtId="0" fontId="134" fillId="71" borderId="271" xfId="0" applyFont="1" applyFill="1" applyBorder="1" applyAlignment="1" applyProtection="1">
      <alignment vertical="center"/>
      <protection locked="0"/>
    </xf>
    <xf numFmtId="0" fontId="127" fillId="71" borderId="301" xfId="0" applyFont="1" applyFill="1" applyBorder="1" applyAlignment="1" applyProtection="1">
      <alignment vertical="center"/>
      <protection locked="0"/>
    </xf>
    <xf numFmtId="0" fontId="127" fillId="71" borderId="316" xfId="0" applyFont="1" applyFill="1" applyBorder="1" applyAlignment="1" applyProtection="1">
      <alignment vertical="center"/>
      <protection locked="0"/>
    </xf>
    <xf numFmtId="0" fontId="127" fillId="71" borderId="271" xfId="0" applyFont="1" applyFill="1" applyBorder="1" applyAlignment="1" applyProtection="1">
      <alignment vertical="center"/>
      <protection locked="0"/>
    </xf>
    <xf numFmtId="0" fontId="127" fillId="71" borderId="319" xfId="0" applyFont="1" applyFill="1" applyBorder="1" applyAlignment="1" applyProtection="1">
      <alignment horizontal="right" vertical="center"/>
      <protection locked="0"/>
    </xf>
    <xf numFmtId="0" fontId="127" fillId="71" borderId="280" xfId="0" applyFont="1" applyFill="1" applyBorder="1" applyAlignment="1" applyProtection="1">
      <alignment vertical="center"/>
      <protection locked="0"/>
    </xf>
    <xf numFmtId="0" fontId="127" fillId="71" borderId="319" xfId="0" applyFont="1" applyFill="1" applyBorder="1" applyAlignment="1" applyProtection="1">
      <alignment horizontal="right"/>
      <protection locked="0"/>
    </xf>
    <xf numFmtId="0" fontId="127" fillId="71" borderId="320" xfId="0" applyFont="1" applyFill="1" applyBorder="1" applyAlignment="1" applyProtection="1">
      <alignment vertical="center"/>
      <protection locked="0"/>
    </xf>
    <xf numFmtId="0" fontId="87" fillId="71" borderId="319" xfId="0" applyFont="1" applyFill="1" applyBorder="1" applyAlignment="1" applyProtection="1">
      <alignment horizontal="right"/>
      <protection locked="0"/>
    </xf>
    <xf numFmtId="0" fontId="95" fillId="5" borderId="309" xfId="2" applyFont="1" applyFill="1" applyBorder="1" applyAlignment="1" applyProtection="1">
      <alignment vertical="center" wrapText="1"/>
      <protection locked="0"/>
    </xf>
    <xf numFmtId="167" fontId="95" fillId="5" borderId="297" xfId="3" applyNumberFormat="1" applyFont="1" applyFill="1" applyBorder="1" applyAlignment="1" applyProtection="1">
      <alignment horizontal="right" vertical="center"/>
      <protection locked="0"/>
    </xf>
    <xf numFmtId="167" fontId="95" fillId="5" borderId="287" xfId="3" applyNumberFormat="1" applyFont="1" applyFill="1" applyBorder="1" applyAlignment="1" applyProtection="1">
      <alignment horizontal="right" vertical="center"/>
      <protection locked="0"/>
    </xf>
    <xf numFmtId="167" fontId="95" fillId="71" borderId="297" xfId="3" applyNumberFormat="1" applyFont="1" applyFill="1" applyBorder="1" applyAlignment="1" applyProtection="1">
      <alignment horizontal="right" vertical="center"/>
      <protection locked="0"/>
    </xf>
    <xf numFmtId="167" fontId="95" fillId="71" borderId="321" xfId="3" applyNumberFormat="1" applyFont="1" applyFill="1" applyBorder="1" applyAlignment="1" applyProtection="1">
      <alignment horizontal="right" vertical="center"/>
      <protection locked="0"/>
    </xf>
    <xf numFmtId="167" fontId="95" fillId="64" borderId="289" xfId="3" applyNumberFormat="1" applyFont="1" applyFill="1" applyBorder="1" applyAlignment="1" applyProtection="1">
      <alignment horizontal="center" vertical="center"/>
      <protection locked="0"/>
    </xf>
    <xf numFmtId="167" fontId="141" fillId="0" borderId="300" xfId="3" applyNumberFormat="1" applyFont="1" applyBorder="1" applyAlignment="1" applyProtection="1">
      <alignment horizontal="right" vertical="center"/>
      <protection locked="0"/>
    </xf>
    <xf numFmtId="0" fontId="129" fillId="0" borderId="306" xfId="0" applyFont="1" applyBorder="1" applyAlignment="1" applyProtection="1">
      <alignment vertical="center"/>
      <protection locked="0"/>
    </xf>
    <xf numFmtId="0" fontId="129" fillId="0" borderId="315" xfId="0" applyFont="1" applyBorder="1" applyAlignment="1" applyProtection="1">
      <alignment horizontal="center" vertical="center"/>
      <protection locked="0"/>
    </xf>
    <xf numFmtId="0" fontId="129" fillId="0" borderId="316" xfId="0" applyFont="1" applyBorder="1" applyAlignment="1" applyProtection="1">
      <alignment horizontal="center" vertical="center"/>
      <protection locked="0"/>
    </xf>
    <xf numFmtId="0" fontId="129" fillId="26" borderId="319" xfId="0" applyFont="1" applyFill="1" applyBorder="1" applyAlignment="1" applyProtection="1">
      <alignment horizontal="center" vertical="center"/>
      <protection locked="0"/>
    </xf>
    <xf numFmtId="0" fontId="129" fillId="26" borderId="320" xfId="0" applyFont="1" applyFill="1" applyBorder="1" applyAlignment="1" applyProtection="1">
      <alignment horizontal="center" vertical="center"/>
      <protection locked="0"/>
    </xf>
    <xf numFmtId="0" fontId="129" fillId="0" borderId="319" xfId="0" applyFont="1" applyBorder="1" applyAlignment="1" applyProtection="1">
      <alignment vertical="center"/>
      <protection locked="0"/>
    </xf>
    <xf numFmtId="0" fontId="129" fillId="0" borderId="320" xfId="0" applyFont="1" applyBorder="1" applyAlignment="1" applyProtection="1">
      <alignment vertical="center"/>
      <protection locked="0"/>
    </xf>
    <xf numFmtId="167" fontId="141" fillId="0" borderId="301" xfId="3" applyNumberFormat="1" applyFont="1" applyBorder="1" applyAlignment="1" applyProtection="1">
      <alignment horizontal="right" vertical="center"/>
      <protection locked="0"/>
    </xf>
    <xf numFmtId="167" fontId="141" fillId="41" borderId="302" xfId="3" applyNumberFormat="1" applyFont="1" applyFill="1" applyBorder="1" applyAlignment="1" applyProtection="1">
      <alignment horizontal="right" vertical="center"/>
      <protection locked="0"/>
    </xf>
    <xf numFmtId="167" fontId="143" fillId="0" borderId="302" xfId="3" applyNumberFormat="1" applyFont="1" applyFill="1" applyBorder="1" applyAlignment="1" applyProtection="1">
      <alignment horizontal="right" vertical="center"/>
      <protection locked="0"/>
    </xf>
    <xf numFmtId="0" fontId="134" fillId="0" borderId="315" xfId="0" applyFont="1" applyBorder="1" applyAlignment="1" applyProtection="1">
      <alignment vertical="center"/>
      <protection locked="0"/>
    </xf>
    <xf numFmtId="0" fontId="134" fillId="0" borderId="316" xfId="0" applyFont="1" applyBorder="1" applyAlignment="1" applyProtection="1">
      <alignment vertical="center"/>
      <protection locked="0"/>
    </xf>
    <xf numFmtId="0" fontId="134" fillId="26" borderId="319" xfId="0" applyFont="1" applyFill="1" applyBorder="1" applyAlignment="1" applyProtection="1">
      <alignment vertical="center"/>
      <protection locked="0"/>
    </xf>
    <xf numFmtId="0" fontId="134" fillId="26" borderId="320" xfId="0" applyFont="1" applyFill="1" applyBorder="1" applyAlignment="1" applyProtection="1">
      <alignment vertical="center"/>
      <protection locked="0"/>
    </xf>
    <xf numFmtId="0" fontId="129" fillId="0" borderId="319" xfId="0" applyFont="1" applyBorder="1" applyAlignment="1" applyProtection="1">
      <alignment horizontal="center"/>
      <protection locked="0"/>
    </xf>
    <xf numFmtId="0" fontId="129" fillId="0" borderId="320" xfId="0" applyFont="1" applyBorder="1" applyAlignment="1" applyProtection="1">
      <alignment horizontal="center"/>
      <protection locked="0"/>
    </xf>
    <xf numFmtId="0" fontId="129" fillId="0" borderId="319" xfId="0" applyFont="1" applyBorder="1" applyAlignment="1" applyProtection="1">
      <alignment horizontal="right"/>
      <protection locked="0"/>
    </xf>
    <xf numFmtId="0" fontId="134" fillId="0" borderId="319" xfId="0" applyFont="1" applyBorder="1" applyAlignment="1" applyProtection="1">
      <alignment horizontal="right"/>
      <protection locked="0"/>
    </xf>
    <xf numFmtId="0" fontId="134" fillId="0" borderId="320" xfId="0" applyFont="1" applyBorder="1" applyProtection="1">
      <protection locked="0"/>
    </xf>
    <xf numFmtId="167" fontId="134" fillId="0" borderId="301" xfId="0" applyNumberFormat="1" applyFont="1" applyBorder="1" applyAlignment="1" applyProtection="1">
      <alignment vertical="center"/>
      <protection locked="0"/>
    </xf>
    <xf numFmtId="0" fontId="134" fillId="0" borderId="319" xfId="0" applyFont="1" applyBorder="1" applyProtection="1">
      <protection locked="0"/>
    </xf>
    <xf numFmtId="167" fontId="141" fillId="0" borderId="302" xfId="3" applyNumberFormat="1" applyFont="1" applyFill="1" applyBorder="1" applyAlignment="1" applyProtection="1">
      <alignment horizontal="right" vertical="center"/>
      <protection locked="0"/>
    </xf>
    <xf numFmtId="167" fontId="141" fillId="5" borderId="302" xfId="3" applyNumberFormat="1" applyFont="1" applyFill="1" applyBorder="1" applyAlignment="1" applyProtection="1">
      <alignment horizontal="right" vertical="center"/>
      <protection locked="0"/>
    </xf>
    <xf numFmtId="167" fontId="141" fillId="0" borderId="281" xfId="3" applyNumberFormat="1" applyFont="1" applyBorder="1" applyAlignment="1" applyProtection="1">
      <alignment horizontal="right" vertical="center"/>
      <protection locked="0"/>
    </xf>
    <xf numFmtId="167" fontId="134" fillId="0" borderId="315" xfId="0" applyNumberFormat="1" applyFont="1" applyBorder="1" applyAlignment="1" applyProtection="1">
      <alignment vertical="center"/>
      <protection locked="0"/>
    </xf>
    <xf numFmtId="167" fontId="12" fillId="0" borderId="306" xfId="8" applyNumberFormat="1" applyFont="1" applyFill="1" applyBorder="1" applyAlignment="1" applyProtection="1">
      <alignment horizontal="center" vertical="center"/>
      <protection locked="0"/>
    </xf>
    <xf numFmtId="167" fontId="12" fillId="0" borderId="322" xfId="2" applyNumberFormat="1" applyFont="1" applyBorder="1" applyAlignment="1" applyProtection="1">
      <alignment horizontal="center"/>
      <protection locked="0"/>
    </xf>
    <xf numFmtId="167" fontId="12" fillId="0" borderId="323" xfId="2" applyNumberFormat="1" applyFont="1" applyBorder="1" applyAlignment="1" applyProtection="1">
      <alignment horizontal="center"/>
      <protection locked="0"/>
    </xf>
    <xf numFmtId="0" fontId="208" fillId="0" borderId="308" xfId="0" applyFont="1" applyBorder="1" applyAlignment="1" applyProtection="1">
      <alignment horizontal="left"/>
      <protection locked="0"/>
    </xf>
    <xf numFmtId="0" fontId="129" fillId="71" borderId="301" xfId="0" applyFont="1" applyFill="1" applyBorder="1" applyAlignment="1" applyProtection="1">
      <alignment vertical="center"/>
      <protection locked="0"/>
    </xf>
    <xf numFmtId="0" fontId="129" fillId="71" borderId="306" xfId="0" applyFont="1" applyFill="1" applyBorder="1" applyAlignment="1" applyProtection="1">
      <alignment vertical="center"/>
      <protection locked="0"/>
    </xf>
    <xf numFmtId="0" fontId="129" fillId="71" borderId="268" xfId="0" applyFont="1" applyFill="1" applyBorder="1" applyAlignment="1" applyProtection="1">
      <alignment horizontal="center" vertical="center"/>
      <protection locked="0"/>
    </xf>
    <xf numFmtId="0" fontId="129" fillId="71" borderId="316" xfId="0" applyFont="1" applyFill="1" applyBorder="1" applyAlignment="1" applyProtection="1">
      <alignment horizontal="center" vertical="center"/>
      <protection locked="0"/>
    </xf>
    <xf numFmtId="0" fontId="134" fillId="71" borderId="319" xfId="0" applyFont="1" applyFill="1" applyBorder="1" applyProtection="1">
      <protection locked="0"/>
    </xf>
    <xf numFmtId="0" fontId="134" fillId="71" borderId="320" xfId="0" applyFont="1" applyFill="1" applyBorder="1" applyProtection="1">
      <protection locked="0"/>
    </xf>
    <xf numFmtId="167" fontId="141" fillId="0" borderId="306" xfId="3" applyNumberFormat="1" applyFont="1" applyFill="1" applyBorder="1" applyAlignment="1" applyProtection="1">
      <alignment horizontal="right" vertical="center"/>
      <protection locked="0"/>
    </xf>
    <xf numFmtId="167" fontId="141" fillId="0" borderId="271" xfId="3" applyNumberFormat="1" applyFont="1" applyFill="1" applyBorder="1" applyAlignment="1" applyProtection="1">
      <alignment horizontal="right" vertical="center"/>
      <protection locked="0"/>
    </xf>
    <xf numFmtId="167" fontId="12" fillId="0" borderId="271" xfId="8" applyNumberFormat="1" applyFont="1" applyFill="1" applyBorder="1" applyAlignment="1" applyProtection="1">
      <alignment horizontal="center" vertical="center"/>
      <protection locked="0"/>
    </xf>
    <xf numFmtId="0" fontId="129" fillId="26" borderId="319" xfId="0" applyFont="1" applyFill="1" applyBorder="1" applyAlignment="1" applyProtection="1">
      <alignment horizontal="right" vertical="center"/>
      <protection locked="0"/>
    </xf>
    <xf numFmtId="0" fontId="134" fillId="35" borderId="302" xfId="0" applyFont="1" applyFill="1" applyBorder="1" applyAlignment="1" applyProtection="1">
      <alignment vertical="center"/>
      <protection locked="0"/>
    </xf>
    <xf numFmtId="0" fontId="134" fillId="26" borderId="319" xfId="0" applyFont="1" applyFill="1" applyBorder="1" applyAlignment="1" applyProtection="1">
      <alignment horizontal="right" vertical="center"/>
      <protection locked="0"/>
    </xf>
    <xf numFmtId="0" fontId="134" fillId="26" borderId="320" xfId="0" applyFont="1" applyFill="1" applyBorder="1" applyAlignment="1" applyProtection="1">
      <alignment horizontal="right" vertical="center"/>
      <protection locked="0"/>
    </xf>
    <xf numFmtId="0" fontId="134" fillId="0" borderId="319" xfId="0" applyFont="1" applyBorder="1" applyAlignment="1" applyProtection="1">
      <alignment horizontal="right" vertical="center"/>
      <protection locked="0"/>
    </xf>
    <xf numFmtId="0" fontId="134" fillId="0" borderId="320" xfId="0" applyFont="1" applyBorder="1" applyAlignment="1" applyProtection="1">
      <alignment horizontal="right" vertical="center"/>
      <protection locked="0"/>
    </xf>
    <xf numFmtId="0" fontId="129" fillId="0" borderId="302" xfId="0" applyFont="1" applyBorder="1" applyAlignment="1" applyProtection="1">
      <alignment vertical="center"/>
      <protection locked="0"/>
    </xf>
    <xf numFmtId="0" fontId="129" fillId="0" borderId="306" xfId="0" applyFont="1" applyBorder="1" applyAlignment="1" applyProtection="1">
      <alignment horizontal="center" vertical="center"/>
      <protection locked="0"/>
    </xf>
    <xf numFmtId="0" fontId="129" fillId="71" borderId="315" xfId="0" applyFont="1" applyFill="1" applyBorder="1" applyAlignment="1" applyProtection="1">
      <alignment horizontal="center" vertical="center"/>
      <protection locked="0"/>
    </xf>
    <xf numFmtId="0" fontId="134" fillId="0" borderId="320" xfId="0" applyFont="1" applyBorder="1" applyAlignment="1" applyProtection="1">
      <alignment horizontal="right"/>
      <protection locked="0"/>
    </xf>
    <xf numFmtId="0" fontId="141" fillId="0" borderId="303" xfId="2" applyFont="1" applyBorder="1" applyAlignment="1" applyProtection="1">
      <alignment horizontal="left" vertical="center" wrapText="1"/>
      <protection locked="0"/>
    </xf>
    <xf numFmtId="167" fontId="141" fillId="0" borderId="308" xfId="3" applyNumberFormat="1" applyFont="1" applyBorder="1" applyAlignment="1" applyProtection="1">
      <alignment horizontal="left" vertical="center"/>
      <protection locked="0"/>
    </xf>
    <xf numFmtId="167" fontId="141" fillId="71" borderId="301" xfId="3" applyNumberFormat="1" applyFont="1" applyFill="1" applyBorder="1" applyAlignment="1" applyProtection="1">
      <alignment horizontal="right" vertical="center"/>
      <protection locked="0"/>
    </xf>
    <xf numFmtId="167" fontId="141" fillId="71" borderId="306" xfId="3" applyNumberFormat="1" applyFont="1" applyFill="1" applyBorder="1" applyAlignment="1" applyProtection="1">
      <alignment horizontal="right" vertical="center"/>
      <protection locked="0"/>
    </xf>
    <xf numFmtId="167" fontId="141" fillId="71" borderId="315" xfId="3" applyNumberFormat="1" applyFont="1" applyFill="1" applyBorder="1" applyAlignment="1" applyProtection="1">
      <alignment horizontal="right" vertical="center"/>
      <protection locked="0"/>
    </xf>
    <xf numFmtId="167" fontId="141" fillId="71" borderId="316" xfId="3" applyNumberFormat="1" applyFont="1" applyFill="1" applyBorder="1" applyAlignment="1" applyProtection="1">
      <alignment horizontal="right" vertical="center"/>
      <protection locked="0"/>
    </xf>
    <xf numFmtId="167" fontId="141" fillId="71" borderId="308" xfId="3" applyNumberFormat="1" applyFont="1" applyFill="1" applyBorder="1" applyAlignment="1" applyProtection="1">
      <alignment horizontal="right" vertical="center"/>
      <protection locked="0"/>
    </xf>
    <xf numFmtId="167" fontId="12" fillId="71" borderId="302" xfId="2" applyNumberFormat="1" applyFont="1" applyFill="1" applyBorder="1" applyAlignment="1" applyProtection="1">
      <alignment horizontal="center" vertical="center"/>
      <protection locked="0"/>
    </xf>
    <xf numFmtId="167" fontId="12" fillId="71" borderId="316" xfId="2" applyNumberFormat="1" applyFont="1" applyFill="1" applyBorder="1" applyAlignment="1" applyProtection="1">
      <alignment horizontal="center" vertical="center"/>
      <protection locked="0"/>
    </xf>
    <xf numFmtId="167" fontId="143" fillId="71" borderId="316" xfId="3" applyNumberFormat="1" applyFont="1" applyFill="1" applyBorder="1" applyAlignment="1" applyProtection="1">
      <alignment horizontal="right" vertical="center" wrapText="1"/>
      <protection locked="0"/>
    </xf>
    <xf numFmtId="0" fontId="141" fillId="63" borderId="303" xfId="2" applyFont="1" applyFill="1" applyBorder="1" applyAlignment="1" applyProtection="1">
      <alignment horizontal="left" vertical="center" wrapText="1"/>
      <protection locked="0"/>
    </xf>
    <xf numFmtId="167" fontId="141" fillId="71" borderId="316" xfId="3" applyNumberFormat="1" applyFont="1" applyFill="1" applyBorder="1" applyAlignment="1" applyProtection="1">
      <alignment horizontal="right" vertical="center" wrapText="1"/>
      <protection locked="0"/>
    </xf>
    <xf numFmtId="0" fontId="94" fillId="0" borderId="303" xfId="2" applyFont="1" applyBorder="1" applyAlignment="1" applyProtection="1">
      <alignment horizontal="left" vertical="center" wrapText="1"/>
      <protection locked="0"/>
    </xf>
    <xf numFmtId="167" fontId="141" fillId="71" borderId="268" xfId="3" applyNumberFormat="1" applyFont="1" applyFill="1" applyBorder="1" applyAlignment="1" applyProtection="1">
      <alignment horizontal="right" vertical="center"/>
      <protection locked="0"/>
    </xf>
    <xf numFmtId="167" fontId="141" fillId="71" borderId="281" xfId="3" applyNumberFormat="1" applyFont="1" applyFill="1" applyBorder="1" applyAlignment="1" applyProtection="1">
      <alignment horizontal="right" vertical="center"/>
      <protection locked="0"/>
    </xf>
    <xf numFmtId="0" fontId="95" fillId="5" borderId="315" xfId="2" applyFont="1" applyFill="1" applyBorder="1" applyAlignment="1" applyProtection="1">
      <alignment vertical="center" wrapText="1"/>
      <protection locked="0"/>
    </xf>
    <xf numFmtId="167" fontId="95" fillId="5" borderId="302" xfId="3" applyNumberFormat="1" applyFont="1" applyFill="1" applyBorder="1" applyAlignment="1" applyProtection="1">
      <alignment horizontal="right" vertical="center"/>
      <protection locked="0"/>
    </xf>
    <xf numFmtId="167" fontId="95" fillId="71" borderId="302" xfId="3" applyNumberFormat="1" applyFont="1" applyFill="1" applyBorder="1" applyAlignment="1" applyProtection="1">
      <alignment horizontal="right" vertical="center"/>
      <protection locked="0"/>
    </xf>
    <xf numFmtId="167" fontId="95" fillId="64" borderId="271" xfId="3" applyNumberFormat="1" applyFont="1" applyFill="1" applyBorder="1" applyAlignment="1" applyProtection="1">
      <alignment horizontal="center" vertical="center"/>
      <protection locked="0"/>
    </xf>
    <xf numFmtId="167" fontId="95" fillId="64" borderId="302" xfId="3" applyNumberFormat="1" applyFont="1" applyFill="1" applyBorder="1" applyAlignment="1" applyProtection="1">
      <alignment horizontal="center" vertical="center"/>
      <protection locked="0"/>
    </xf>
    <xf numFmtId="0" fontId="141" fillId="24" borderId="303" xfId="2" applyFont="1" applyFill="1" applyBorder="1" applyAlignment="1" applyProtection="1">
      <alignment horizontal="left" vertical="center" wrapText="1"/>
      <protection locked="0"/>
    </xf>
    <xf numFmtId="0" fontId="134" fillId="46" borderId="302" xfId="0" applyFont="1" applyFill="1" applyBorder="1" applyAlignment="1" applyProtection="1">
      <alignment horizontal="center" vertical="center"/>
      <protection locked="0"/>
    </xf>
    <xf numFmtId="0" fontId="87" fillId="71" borderId="301" xfId="0" applyFont="1" applyFill="1" applyBorder="1" applyAlignment="1" applyProtection="1">
      <alignment horizontal="center" vertical="center"/>
      <protection locked="0"/>
    </xf>
    <xf numFmtId="0" fontId="87" fillId="71" borderId="306" xfId="0" applyFont="1" applyFill="1" applyBorder="1" applyAlignment="1" applyProtection="1">
      <alignment horizontal="center" vertical="center"/>
      <protection locked="0"/>
    </xf>
    <xf numFmtId="0" fontId="134" fillId="71" borderId="315" xfId="0" applyFont="1" applyFill="1" applyBorder="1" applyAlignment="1" applyProtection="1">
      <alignment horizontal="center" vertical="center"/>
      <protection locked="0"/>
    </xf>
    <xf numFmtId="0" fontId="134" fillId="71" borderId="316" xfId="0" applyFont="1" applyFill="1" applyBorder="1" applyAlignment="1" applyProtection="1">
      <alignment horizontal="center" vertical="center"/>
      <protection locked="0"/>
    </xf>
    <xf numFmtId="0" fontId="134" fillId="71" borderId="319" xfId="0" applyFont="1" applyFill="1" applyBorder="1" applyAlignment="1" applyProtection="1">
      <alignment horizontal="center" vertical="center"/>
      <protection locked="0"/>
    </xf>
    <xf numFmtId="0" fontId="134" fillId="71" borderId="319" xfId="0" applyFont="1" applyFill="1" applyBorder="1" applyAlignment="1" applyProtection="1">
      <alignment horizontal="center"/>
      <protection locked="0"/>
    </xf>
    <xf numFmtId="0" fontId="134" fillId="71" borderId="301" xfId="0" applyFont="1" applyFill="1" applyBorder="1" applyAlignment="1" applyProtection="1">
      <alignment horizontal="center" vertical="center"/>
      <protection locked="0"/>
    </xf>
    <xf numFmtId="0" fontId="134" fillId="71" borderId="306" xfId="0" applyFont="1" applyFill="1" applyBorder="1" applyAlignment="1" applyProtection="1">
      <alignment horizontal="center" vertical="center"/>
      <protection locked="0"/>
    </xf>
    <xf numFmtId="0" fontId="129" fillId="71" borderId="319" xfId="0" applyFont="1" applyFill="1" applyBorder="1" applyAlignment="1" applyProtection="1">
      <alignment horizontal="center"/>
      <protection locked="0"/>
    </xf>
    <xf numFmtId="0" fontId="197" fillId="71" borderId="320" xfId="0" applyFont="1" applyFill="1" applyBorder="1" applyAlignment="1" applyProtection="1">
      <alignment horizontal="right"/>
      <protection locked="0"/>
    </xf>
    <xf numFmtId="167" fontId="141" fillId="0" borderId="271" xfId="3" applyNumberFormat="1" applyFont="1" applyBorder="1" applyAlignment="1" applyProtection="1">
      <alignment horizontal="right" vertical="center"/>
      <protection locked="0"/>
    </xf>
    <xf numFmtId="0" fontId="134" fillId="71" borderId="271" xfId="0" applyFont="1" applyFill="1" applyBorder="1" applyAlignment="1" applyProtection="1">
      <alignment horizontal="center" vertical="center"/>
      <protection locked="0"/>
    </xf>
    <xf numFmtId="0" fontId="134" fillId="71" borderId="274" xfId="0" applyFont="1" applyFill="1" applyBorder="1" applyAlignment="1" applyProtection="1">
      <alignment horizontal="right" vertical="center"/>
      <protection locked="0"/>
    </xf>
    <xf numFmtId="0" fontId="134" fillId="71" borderId="274" xfId="0" applyFont="1" applyFill="1" applyBorder="1" applyAlignment="1" applyProtection="1">
      <alignment vertical="center"/>
      <protection locked="0"/>
    </xf>
    <xf numFmtId="0" fontId="134" fillId="71" borderId="274" xfId="0" applyFont="1" applyFill="1" applyBorder="1" applyAlignment="1" applyProtection="1">
      <alignment horizontal="right"/>
      <protection locked="0"/>
    </xf>
    <xf numFmtId="167" fontId="12" fillId="0" borderId="274" xfId="2" applyNumberFormat="1" applyFont="1" applyBorder="1" applyAlignment="1" applyProtection="1">
      <alignment horizontal="center"/>
      <protection locked="0"/>
    </xf>
    <xf numFmtId="167" fontId="95" fillId="3" borderId="271" xfId="3" applyNumberFormat="1" applyFont="1" applyFill="1" applyBorder="1" applyAlignment="1" applyProtection="1">
      <alignment horizontal="center" vertical="center" wrapText="1"/>
      <protection locked="0"/>
    </xf>
    <xf numFmtId="167" fontId="141" fillId="71" borderId="300" xfId="3" applyNumberFormat="1" applyFont="1" applyFill="1" applyBorder="1" applyAlignment="1" applyProtection="1">
      <alignment horizontal="right" vertical="center"/>
      <protection locked="0"/>
    </xf>
    <xf numFmtId="167" fontId="141" fillId="71" borderId="295" xfId="3" applyNumberFormat="1" applyFont="1" applyFill="1" applyBorder="1" applyAlignment="1" applyProtection="1">
      <alignment horizontal="right" vertical="center"/>
      <protection locked="0"/>
    </xf>
    <xf numFmtId="167" fontId="94" fillId="71" borderId="301" xfId="3" applyNumberFormat="1" applyFont="1" applyFill="1" applyBorder="1" applyAlignment="1" applyProtection="1">
      <alignment horizontal="right" vertical="center"/>
      <protection locked="0"/>
    </xf>
    <xf numFmtId="167" fontId="94" fillId="71" borderId="306" xfId="3" applyNumberFormat="1" applyFont="1" applyFill="1" applyBorder="1" applyAlignment="1" applyProtection="1">
      <alignment horizontal="right" vertical="center"/>
      <protection locked="0"/>
    </xf>
    <xf numFmtId="167" fontId="141" fillId="0" borderId="281" xfId="3" applyNumberFormat="1" applyFont="1" applyFill="1" applyBorder="1" applyAlignment="1" applyProtection="1">
      <alignment vertical="center"/>
      <protection locked="0"/>
    </xf>
    <xf numFmtId="167" fontId="12" fillId="71" borderId="306" xfId="2" applyNumberFormat="1" applyFont="1" applyFill="1" applyBorder="1" applyAlignment="1" applyProtection="1">
      <alignment horizontal="center" vertical="center"/>
      <protection locked="0"/>
    </xf>
    <xf numFmtId="0" fontId="134" fillId="71" borderId="320" xfId="0" applyFont="1" applyFill="1" applyBorder="1" applyAlignment="1" applyProtection="1">
      <alignment horizontal="center" vertical="center"/>
      <protection locked="0"/>
    </xf>
    <xf numFmtId="0" fontId="134" fillId="71" borderId="319" xfId="0" applyFont="1" applyFill="1" applyBorder="1" applyAlignment="1" applyProtection="1">
      <alignment vertical="center"/>
      <protection locked="0"/>
    </xf>
    <xf numFmtId="0" fontId="134" fillId="71" borderId="320" xfId="0" applyFont="1" applyFill="1" applyBorder="1" applyAlignment="1" applyProtection="1">
      <alignment horizontal="center"/>
      <protection locked="0"/>
    </xf>
    <xf numFmtId="0" fontId="134" fillId="71" borderId="281" xfId="0" applyFont="1" applyFill="1" applyBorder="1" applyAlignment="1" applyProtection="1">
      <alignment horizontal="center" vertical="center"/>
      <protection locked="0"/>
    </xf>
    <xf numFmtId="0" fontId="134" fillId="71" borderId="268" xfId="0" applyFont="1" applyFill="1" applyBorder="1" applyAlignment="1" applyProtection="1">
      <alignment horizontal="center" vertical="center"/>
      <protection locked="0"/>
    </xf>
    <xf numFmtId="0" fontId="134" fillId="71" borderId="274" xfId="0" applyFont="1" applyFill="1" applyBorder="1" applyAlignment="1" applyProtection="1">
      <alignment horizontal="center"/>
      <protection locked="0"/>
    </xf>
    <xf numFmtId="167" fontId="95" fillId="71" borderId="290" xfId="3" applyNumberFormat="1" applyFont="1" applyFill="1" applyBorder="1" applyAlignment="1" applyProtection="1">
      <alignment horizontal="right" vertical="center"/>
      <protection locked="0"/>
    </xf>
    <xf numFmtId="167" fontId="95" fillId="71" borderId="286" xfId="3" applyNumberFormat="1" applyFont="1" applyFill="1" applyBorder="1" applyAlignment="1" applyProtection="1">
      <alignment horizontal="right" vertical="center"/>
      <protection locked="0"/>
    </xf>
    <xf numFmtId="167" fontId="95" fillId="71" borderId="288" xfId="3" applyNumberFormat="1" applyFont="1" applyFill="1" applyBorder="1" applyAlignment="1" applyProtection="1">
      <alignment horizontal="right" vertical="center"/>
      <protection locked="0"/>
    </xf>
    <xf numFmtId="167" fontId="95" fillId="5" borderId="324" xfId="3" applyNumberFormat="1" applyFont="1" applyFill="1" applyBorder="1" applyAlignment="1" applyProtection="1">
      <alignment horizontal="right" vertical="center"/>
      <protection locked="0"/>
    </xf>
    <xf numFmtId="167" fontId="95" fillId="71" borderId="316" xfId="3" applyNumberFormat="1" applyFont="1" applyFill="1" applyBorder="1" applyAlignment="1" applyProtection="1">
      <alignment horizontal="right" vertical="center"/>
      <protection locked="0"/>
    </xf>
    <xf numFmtId="167" fontId="95" fillId="3" borderId="289" xfId="3" applyNumberFormat="1" applyFont="1" applyFill="1" applyBorder="1" applyAlignment="1" applyProtection="1">
      <alignment horizontal="center" vertical="center" wrapText="1"/>
      <protection locked="0"/>
    </xf>
    <xf numFmtId="167" fontId="95" fillId="3" borderId="287" xfId="3" applyNumberFormat="1" applyFont="1" applyFill="1" applyBorder="1" applyAlignment="1" applyProtection="1">
      <alignment horizontal="center" vertical="center" wrapText="1"/>
      <protection locked="0"/>
    </xf>
    <xf numFmtId="167" fontId="95" fillId="3" borderId="325" xfId="3" applyNumberFormat="1" applyFont="1" applyFill="1" applyBorder="1" applyAlignment="1" applyProtection="1">
      <alignment horizontal="center" vertical="center" wrapText="1"/>
      <protection locked="0"/>
    </xf>
    <xf numFmtId="167" fontId="95" fillId="3" borderId="326" xfId="3" applyNumberFormat="1" applyFont="1" applyFill="1" applyBorder="1" applyAlignment="1" applyProtection="1">
      <alignment horizontal="center" vertical="center" wrapText="1"/>
      <protection locked="0"/>
    </xf>
    <xf numFmtId="167" fontId="95" fillId="3" borderId="288" xfId="3" applyNumberFormat="1" applyFont="1" applyFill="1" applyBorder="1" applyAlignment="1" applyProtection="1">
      <alignment horizontal="center" vertical="center" wrapText="1"/>
      <protection locked="0"/>
    </xf>
    <xf numFmtId="0" fontId="141" fillId="0" borderId="315" xfId="2" applyFont="1" applyBorder="1" applyAlignment="1" applyProtection="1">
      <alignment horizontal="left" vertical="center" wrapText="1"/>
      <protection locked="0"/>
    </xf>
    <xf numFmtId="167" fontId="141" fillId="0" borderId="302" xfId="3" applyNumberFormat="1" applyFont="1" applyBorder="1" applyAlignment="1" applyProtection="1">
      <alignment horizontal="right" vertical="center"/>
      <protection locked="0"/>
    </xf>
    <xf numFmtId="0" fontId="134" fillId="0" borderId="306" xfId="0" applyFont="1" applyBorder="1" applyAlignment="1" applyProtection="1">
      <alignment horizontal="center" vertical="center"/>
      <protection locked="0"/>
    </xf>
    <xf numFmtId="0" fontId="198" fillId="71" borderId="301" xfId="0" applyFont="1" applyFill="1" applyBorder="1" applyAlignment="1" applyProtection="1">
      <alignment horizontal="center" vertical="center"/>
      <protection locked="0"/>
    </xf>
    <xf numFmtId="0" fontId="129" fillId="71" borderId="320" xfId="0" applyFont="1" applyFill="1" applyBorder="1" applyAlignment="1" applyProtection="1">
      <alignment horizontal="center"/>
      <protection locked="0"/>
    </xf>
    <xf numFmtId="167" fontId="141" fillId="0" borderId="323" xfId="3" applyNumberFormat="1" applyFont="1" applyFill="1" applyBorder="1" applyAlignment="1" applyProtection="1">
      <alignment vertical="center" wrapText="1"/>
      <protection locked="0"/>
    </xf>
    <xf numFmtId="0" fontId="110" fillId="9" borderId="293" xfId="2" applyFont="1" applyFill="1" applyBorder="1" applyAlignment="1" applyProtection="1">
      <alignment vertical="center"/>
      <protection locked="0"/>
    </xf>
    <xf numFmtId="167" fontId="143" fillId="9" borderId="312" xfId="3" applyNumberFormat="1" applyFont="1" applyFill="1" applyBorder="1" applyAlignment="1" applyProtection="1">
      <alignment horizontal="right" vertical="center"/>
      <protection locked="0"/>
    </xf>
    <xf numFmtId="167" fontId="143" fillId="9" borderId="278" xfId="3" applyNumberFormat="1" applyFont="1" applyFill="1" applyBorder="1" applyAlignment="1" applyProtection="1">
      <alignment horizontal="right" vertical="center"/>
      <protection locked="0"/>
    </xf>
    <xf numFmtId="167" fontId="143" fillId="71" borderId="312" xfId="3" applyNumberFormat="1" applyFont="1" applyFill="1" applyBorder="1" applyAlignment="1" applyProtection="1">
      <alignment horizontal="right" vertical="center"/>
      <protection locked="0"/>
    </xf>
    <xf numFmtId="167" fontId="143" fillId="71" borderId="285" xfId="3" applyNumberFormat="1" applyFont="1" applyFill="1" applyBorder="1" applyAlignment="1" applyProtection="1">
      <alignment horizontal="right" vertical="center"/>
      <protection locked="0"/>
    </xf>
    <xf numFmtId="167" fontId="143" fillId="71" borderId="282" xfId="3" applyNumberFormat="1" applyFont="1" applyFill="1" applyBorder="1" applyAlignment="1" applyProtection="1">
      <alignment horizontal="right" vertical="center"/>
      <protection locked="0"/>
    </xf>
    <xf numFmtId="167" fontId="143" fillId="71" borderId="283" xfId="3" applyNumberFormat="1" applyFont="1" applyFill="1" applyBorder="1" applyAlignment="1" applyProtection="1">
      <alignment horizontal="right" vertical="center"/>
      <protection locked="0"/>
    </xf>
    <xf numFmtId="167" fontId="143" fillId="9" borderId="294" xfId="3" applyNumberFormat="1" applyFont="1" applyFill="1" applyBorder="1" applyAlignment="1" applyProtection="1">
      <alignment horizontal="right" vertical="center"/>
      <protection locked="0"/>
    </xf>
    <xf numFmtId="167" fontId="143" fillId="71" borderId="327" xfId="3" applyNumberFormat="1" applyFont="1" applyFill="1" applyBorder="1" applyAlignment="1" applyProtection="1">
      <alignment horizontal="right" vertical="center"/>
      <protection locked="0"/>
    </xf>
    <xf numFmtId="167" fontId="143" fillId="71" borderId="278" xfId="3" applyNumberFormat="1" applyFont="1" applyFill="1" applyBorder="1" applyAlignment="1" applyProtection="1">
      <alignment horizontal="right" vertical="center"/>
      <protection locked="0"/>
    </xf>
    <xf numFmtId="167" fontId="143" fillId="64" borderId="289" xfId="3" applyNumberFormat="1" applyFont="1" applyFill="1" applyBorder="1" applyAlignment="1" applyProtection="1">
      <alignment horizontal="center" vertical="center" wrapText="1"/>
      <protection locked="0"/>
    </xf>
    <xf numFmtId="167" fontId="143" fillId="64" borderId="287" xfId="3" applyNumberFormat="1" applyFont="1" applyFill="1" applyBorder="1" applyAlignment="1" applyProtection="1">
      <alignment horizontal="center" vertical="center" wrapText="1"/>
      <protection locked="0"/>
    </xf>
    <xf numFmtId="167" fontId="143" fillId="64" borderId="325" xfId="3" applyNumberFormat="1" applyFont="1" applyFill="1" applyBorder="1" applyAlignment="1" applyProtection="1">
      <alignment horizontal="center" vertical="center" wrapText="1"/>
      <protection locked="0"/>
    </xf>
    <xf numFmtId="167" fontId="143" fillId="64" borderId="326" xfId="3" applyNumberFormat="1" applyFont="1" applyFill="1" applyBorder="1" applyAlignment="1" applyProtection="1">
      <alignment horizontal="center" vertical="center" wrapText="1"/>
      <protection locked="0"/>
    </xf>
    <xf numFmtId="167" fontId="143" fillId="64" borderId="288" xfId="3" applyNumberFormat="1" applyFont="1" applyFill="1" applyBorder="1" applyAlignment="1" applyProtection="1">
      <alignment horizontal="center" vertical="center" wrapText="1"/>
      <protection locked="0"/>
    </xf>
    <xf numFmtId="0" fontId="17" fillId="5" borderId="303" xfId="2" applyFont="1" applyFill="1" applyBorder="1" applyAlignment="1" applyProtection="1">
      <alignment wrapText="1"/>
      <protection locked="0"/>
    </xf>
    <xf numFmtId="167" fontId="17" fillId="71" borderId="302" xfId="3" applyNumberFormat="1" applyFont="1" applyFill="1" applyBorder="1" applyProtection="1">
      <protection locked="0"/>
    </xf>
    <xf numFmtId="0" fontId="17" fillId="34" borderId="293" xfId="2" applyFont="1" applyFill="1" applyBorder="1" applyAlignment="1" applyProtection="1">
      <alignment wrapText="1"/>
      <protection locked="0"/>
    </xf>
    <xf numFmtId="0" fontId="9" fillId="4" borderId="271" xfId="2" applyFont="1" applyFill="1" applyBorder="1" applyAlignment="1" applyProtection="1">
      <alignment horizontal="center" wrapText="1"/>
      <protection locked="0"/>
    </xf>
    <xf numFmtId="0" fontId="9" fillId="4" borderId="306" xfId="2" applyFont="1" applyFill="1" applyBorder="1" applyAlignment="1" applyProtection="1">
      <alignment horizontal="center" wrapText="1"/>
      <protection locked="0"/>
    </xf>
    <xf numFmtId="0" fontId="9" fillId="4" borderId="310" xfId="2" applyFont="1" applyFill="1" applyBorder="1" applyAlignment="1" applyProtection="1">
      <alignment horizontal="center" wrapText="1"/>
      <protection locked="0"/>
    </xf>
    <xf numFmtId="0" fontId="9" fillId="4" borderId="301" xfId="2" applyFont="1" applyFill="1" applyBorder="1" applyAlignment="1" applyProtection="1">
      <alignment horizontal="center" wrapText="1"/>
      <protection locked="0"/>
    </xf>
    <xf numFmtId="0" fontId="9" fillId="4" borderId="304" xfId="2" applyFont="1" applyFill="1" applyBorder="1" applyAlignment="1" applyProtection="1">
      <alignment horizontal="center" wrapText="1"/>
      <protection locked="0"/>
    </xf>
    <xf numFmtId="0" fontId="9" fillId="71" borderId="301" xfId="2" applyFont="1" applyFill="1" applyBorder="1" applyAlignment="1" applyProtection="1">
      <alignment horizontal="center" wrapText="1"/>
      <protection locked="0"/>
    </xf>
    <xf numFmtId="0" fontId="9" fillId="4" borderId="302" xfId="2" applyFont="1" applyFill="1" applyBorder="1" applyAlignment="1" applyProtection="1">
      <alignment horizontal="center" wrapText="1"/>
      <protection locked="0"/>
    </xf>
    <xf numFmtId="0" fontId="9" fillId="71" borderId="271" xfId="2" applyFont="1" applyFill="1" applyBorder="1" applyAlignment="1" applyProtection="1">
      <alignment horizontal="center" wrapText="1"/>
      <protection locked="0"/>
    </xf>
    <xf numFmtId="0" fontId="9" fillId="71" borderId="302" xfId="2" applyFont="1" applyFill="1" applyBorder="1" applyAlignment="1" applyProtection="1">
      <alignment horizontal="center" wrapText="1"/>
      <protection locked="0"/>
    </xf>
    <xf numFmtId="0" fontId="9" fillId="71" borderId="328" xfId="2" applyFont="1" applyFill="1" applyBorder="1" applyAlignment="1" applyProtection="1">
      <alignment horizontal="center" wrapText="1"/>
      <protection locked="0"/>
    </xf>
    <xf numFmtId="0" fontId="95" fillId="4" borderId="275" xfId="2" applyFont="1" applyFill="1" applyBorder="1" applyAlignment="1" applyProtection="1">
      <alignment vertical="center" wrapText="1"/>
      <protection locked="0"/>
    </xf>
    <xf numFmtId="0" fontId="9" fillId="2" borderId="281" xfId="2" applyFont="1" applyFill="1" applyBorder="1" applyAlignment="1" applyProtection="1">
      <alignment horizontal="center" wrapText="1"/>
      <protection locked="0"/>
    </xf>
    <xf numFmtId="0" fontId="9" fillId="71" borderId="327" xfId="2" applyFont="1" applyFill="1" applyBorder="1" applyAlignment="1" applyProtection="1">
      <alignment horizontal="center" wrapText="1"/>
      <protection locked="0"/>
    </xf>
    <xf numFmtId="0" fontId="9" fillId="71" borderId="329" xfId="2" applyFont="1" applyFill="1" applyBorder="1" applyAlignment="1" applyProtection="1">
      <alignment horizontal="center" wrapText="1"/>
      <protection locked="0"/>
    </xf>
    <xf numFmtId="167" fontId="141" fillId="0" borderId="330" xfId="4" applyNumberFormat="1" applyFont="1" applyFill="1" applyBorder="1" applyAlignment="1" applyProtection="1">
      <alignment horizontal="center" vertical="center"/>
      <protection locked="0"/>
    </xf>
    <xf numFmtId="0" fontId="87" fillId="0" borderId="302" xfId="0" applyFont="1" applyBorder="1" applyAlignment="1">
      <alignment horizontal="center"/>
    </xf>
    <xf numFmtId="0" fontId="87" fillId="25" borderId="302" xfId="0" applyFont="1" applyFill="1" applyBorder="1" applyAlignment="1">
      <alignment horizontal="center"/>
    </xf>
    <xf numFmtId="0" fontId="87" fillId="71" borderId="302" xfId="0" applyFont="1" applyFill="1" applyBorder="1" applyAlignment="1">
      <alignment horizontal="center"/>
    </xf>
    <xf numFmtId="167" fontId="94" fillId="0" borderId="275" xfId="2" applyNumberFormat="1" applyFont="1" applyBorder="1" applyAlignment="1" applyProtection="1">
      <alignment vertical="center"/>
      <protection locked="0"/>
    </xf>
    <xf numFmtId="0" fontId="106" fillId="0" borderId="301" xfId="0" applyFont="1" applyBorder="1" applyAlignment="1" applyProtection="1">
      <alignment horizontal="center" vertical="center"/>
      <protection locked="0"/>
    </xf>
    <xf numFmtId="0" fontId="106" fillId="0" borderId="302" xfId="0" applyFont="1" applyBorder="1" applyAlignment="1" applyProtection="1">
      <alignment horizontal="center" vertical="center"/>
      <protection locked="0"/>
    </xf>
    <xf numFmtId="0" fontId="89" fillId="25" borderId="302" xfId="0" applyFont="1" applyFill="1" applyBorder="1" applyAlignment="1" applyProtection="1">
      <alignment horizontal="center" vertical="center"/>
      <protection locked="0"/>
    </xf>
    <xf numFmtId="0" fontId="87" fillId="25" borderId="302" xfId="0" applyFont="1" applyFill="1" applyBorder="1" applyAlignment="1" applyProtection="1">
      <alignment horizontal="center" vertical="center"/>
      <protection locked="0"/>
    </xf>
    <xf numFmtId="0" fontId="87" fillId="71" borderId="302" xfId="0" applyFont="1" applyFill="1" applyBorder="1" applyAlignment="1" applyProtection="1">
      <alignment horizontal="center" vertical="center"/>
      <protection locked="0"/>
    </xf>
    <xf numFmtId="0" fontId="87" fillId="71" borderId="304" xfId="0" applyFont="1" applyFill="1" applyBorder="1" applyAlignment="1" applyProtection="1">
      <alignment horizontal="center" vertical="center"/>
      <protection locked="0"/>
    </xf>
    <xf numFmtId="0" fontId="106" fillId="0" borderId="271" xfId="0" applyFont="1" applyBorder="1" applyAlignment="1" applyProtection="1">
      <alignment horizontal="center" vertical="center"/>
      <protection locked="0"/>
    </xf>
    <xf numFmtId="167" fontId="141" fillId="24" borderId="330" xfId="4" applyNumberFormat="1" applyFont="1" applyFill="1" applyBorder="1" applyAlignment="1" applyProtection="1">
      <alignment horizontal="center" vertical="center"/>
      <protection locked="0"/>
    </xf>
    <xf numFmtId="167" fontId="94" fillId="24" borderId="275" xfId="2" applyNumberFormat="1" applyFont="1" applyFill="1" applyBorder="1" applyAlignment="1" applyProtection="1">
      <alignment vertical="center"/>
      <protection locked="0"/>
    </xf>
    <xf numFmtId="0" fontId="106" fillId="0" borderId="289" xfId="0" applyFont="1" applyBorder="1" applyAlignment="1" applyProtection="1">
      <alignment horizontal="center" vertical="center"/>
      <protection locked="0"/>
    </xf>
    <xf numFmtId="0" fontId="106" fillId="0" borderId="287" xfId="0" applyFont="1" applyBorder="1" applyAlignment="1" applyProtection="1">
      <alignment horizontal="center" vertical="center"/>
      <protection locked="0"/>
    </xf>
    <xf numFmtId="167" fontId="95" fillId="5" borderId="297" xfId="4" applyNumberFormat="1" applyFont="1" applyFill="1" applyBorder="1" applyAlignment="1" applyProtection="1">
      <alignment horizontal="right" vertical="center"/>
      <protection locked="0"/>
    </xf>
    <xf numFmtId="167" fontId="95" fillId="71" borderId="297" xfId="4" applyNumberFormat="1" applyFont="1" applyFill="1" applyBorder="1" applyAlignment="1" applyProtection="1">
      <alignment horizontal="right" vertical="center"/>
      <protection locked="0"/>
    </xf>
    <xf numFmtId="0" fontId="127" fillId="0" borderId="302" xfId="0" applyFont="1" applyBorder="1" applyAlignment="1" applyProtection="1">
      <alignment horizontal="center" vertical="center"/>
      <protection locked="0"/>
    </xf>
    <xf numFmtId="0" fontId="127" fillId="71" borderId="302" xfId="0" applyFont="1" applyFill="1" applyBorder="1" applyAlignment="1" applyProtection="1">
      <alignment horizontal="center" vertical="center"/>
      <protection locked="0"/>
    </xf>
    <xf numFmtId="0" fontId="127" fillId="71" borderId="304" xfId="0" applyFont="1" applyFill="1" applyBorder="1" applyAlignment="1" applyProtection="1">
      <alignment horizontal="center" vertical="center"/>
      <protection locked="0"/>
    </xf>
    <xf numFmtId="43" fontId="94" fillId="37" borderId="271" xfId="4" applyFont="1" applyFill="1" applyBorder="1" applyAlignment="1" applyProtection="1">
      <alignment horizontal="center" vertical="center"/>
      <protection locked="0"/>
    </xf>
    <xf numFmtId="43" fontId="94" fillId="37" borderId="302" xfId="4" applyFont="1" applyFill="1" applyBorder="1" applyAlignment="1" applyProtection="1">
      <alignment horizontal="center" vertical="center"/>
      <protection locked="0"/>
    </xf>
    <xf numFmtId="43" fontId="94" fillId="37" borderId="306" xfId="4" applyFont="1" applyFill="1" applyBorder="1" applyAlignment="1" applyProtection="1">
      <alignment horizontal="center" vertical="center"/>
      <protection locked="0"/>
    </xf>
    <xf numFmtId="0" fontId="94" fillId="37" borderId="331" xfId="2" applyFont="1" applyFill="1" applyBorder="1" applyAlignment="1" applyProtection="1">
      <alignment vertical="center"/>
      <protection locked="0"/>
    </xf>
    <xf numFmtId="43" fontId="94" fillId="37" borderId="301" xfId="4" applyFont="1" applyFill="1" applyBorder="1" applyAlignment="1" applyProtection="1">
      <alignment horizontal="center" vertical="center"/>
      <protection locked="0"/>
    </xf>
    <xf numFmtId="43" fontId="94" fillId="37" borderId="304" xfId="4" applyFont="1" applyFill="1" applyBorder="1" applyAlignment="1" applyProtection="1">
      <alignment horizontal="center" vertical="center"/>
      <protection locked="0"/>
    </xf>
    <xf numFmtId="43" fontId="94" fillId="37" borderId="330" xfId="4" applyFont="1" applyFill="1" applyBorder="1" applyAlignment="1" applyProtection="1">
      <alignment horizontal="center" vertical="center"/>
      <protection locked="0"/>
    </xf>
    <xf numFmtId="167" fontId="95" fillId="5" borderId="298" xfId="4" applyNumberFormat="1" applyFont="1" applyFill="1" applyBorder="1" applyAlignment="1" applyProtection="1">
      <alignment horizontal="right" vertical="center"/>
      <protection locked="0"/>
    </xf>
    <xf numFmtId="167" fontId="95" fillId="5" borderId="332" xfId="4" applyNumberFormat="1" applyFont="1" applyFill="1" applyBorder="1" applyAlignment="1" applyProtection="1">
      <alignment horizontal="right" vertical="center"/>
      <protection locked="0"/>
    </xf>
    <xf numFmtId="167" fontId="95" fillId="71" borderId="287" xfId="4" applyNumberFormat="1" applyFont="1" applyFill="1" applyBorder="1" applyAlignment="1" applyProtection="1">
      <alignment horizontal="right" vertical="center"/>
      <protection locked="0"/>
    </xf>
    <xf numFmtId="167" fontId="95" fillId="5" borderId="287" xfId="4" applyNumberFormat="1" applyFont="1" applyFill="1" applyBorder="1" applyAlignment="1" applyProtection="1">
      <alignment horizontal="right" vertical="center"/>
      <protection locked="0"/>
    </xf>
    <xf numFmtId="167" fontId="95" fillId="71" borderId="289" xfId="4" applyNumberFormat="1" applyFont="1" applyFill="1" applyBorder="1" applyAlignment="1" applyProtection="1">
      <alignment horizontal="right" vertical="center"/>
      <protection locked="0"/>
    </xf>
    <xf numFmtId="167" fontId="95" fillId="5" borderId="333" xfId="4" applyNumberFormat="1" applyFont="1" applyFill="1" applyBorder="1" applyAlignment="1" applyProtection="1">
      <alignment horizontal="right" vertical="center"/>
      <protection locked="0"/>
    </xf>
    <xf numFmtId="0" fontId="134" fillId="0" borderId="271" xfId="0" applyFont="1" applyBorder="1" applyAlignment="1" applyProtection="1">
      <alignment horizontal="center" vertical="center"/>
      <protection locked="0"/>
    </xf>
    <xf numFmtId="43" fontId="94" fillId="24" borderId="271" xfId="4" applyFont="1" applyFill="1" applyBorder="1" applyAlignment="1" applyProtection="1">
      <alignment horizontal="center" vertical="center"/>
      <protection locked="0"/>
    </xf>
    <xf numFmtId="43" fontId="94" fillId="24" borderId="302" xfId="4" applyFont="1" applyFill="1" applyBorder="1" applyAlignment="1" applyProtection="1">
      <alignment horizontal="center" vertical="center"/>
      <protection locked="0"/>
    </xf>
    <xf numFmtId="43" fontId="94" fillId="24" borderId="306" xfId="4" applyFont="1" applyFill="1" applyBorder="1" applyAlignment="1" applyProtection="1">
      <alignment horizontal="center" vertical="center"/>
      <protection locked="0"/>
    </xf>
    <xf numFmtId="0" fontId="94" fillId="24" borderId="331" xfId="2" applyFont="1" applyFill="1" applyBorder="1" applyAlignment="1" applyProtection="1">
      <alignment vertical="center"/>
      <protection locked="0"/>
    </xf>
    <xf numFmtId="43" fontId="94" fillId="24" borderId="301" xfId="4" applyFont="1" applyFill="1" applyBorder="1" applyAlignment="1" applyProtection="1">
      <alignment horizontal="center" vertical="center"/>
      <protection locked="0"/>
    </xf>
    <xf numFmtId="43" fontId="94" fillId="24" borderId="304" xfId="4" applyFont="1" applyFill="1" applyBorder="1" applyAlignment="1" applyProtection="1">
      <alignment horizontal="center" vertical="center"/>
      <protection locked="0"/>
    </xf>
    <xf numFmtId="43" fontId="94" fillId="24" borderId="330" xfId="4" applyFont="1" applyFill="1" applyBorder="1" applyAlignment="1" applyProtection="1">
      <alignment horizontal="center" vertical="center"/>
      <protection locked="0"/>
    </xf>
    <xf numFmtId="167" fontId="95" fillId="71" borderId="288" xfId="4" applyNumberFormat="1" applyFont="1" applyFill="1" applyBorder="1" applyAlignment="1" applyProtection="1">
      <alignment horizontal="right" vertical="center"/>
      <protection locked="0"/>
    </xf>
    <xf numFmtId="0" fontId="106" fillId="0" borderId="304" xfId="0" applyFont="1" applyBorder="1" applyAlignment="1" applyProtection="1">
      <alignment horizontal="center" vertical="center"/>
      <protection locked="0"/>
    </xf>
    <xf numFmtId="167" fontId="141" fillId="0" borderId="301" xfId="4" applyNumberFormat="1" applyFont="1" applyFill="1" applyBorder="1" applyAlignment="1" applyProtection="1">
      <alignment horizontal="center" vertical="center"/>
      <protection locked="0"/>
    </xf>
    <xf numFmtId="167" fontId="141" fillId="0" borderId="304" xfId="4" applyNumberFormat="1" applyFont="1" applyFill="1" applyBorder="1" applyAlignment="1" applyProtection="1">
      <alignment horizontal="center" vertical="center"/>
      <protection locked="0"/>
    </xf>
    <xf numFmtId="0" fontId="134" fillId="25" borderId="302" xfId="0" applyFont="1" applyFill="1" applyBorder="1" applyAlignment="1" applyProtection="1">
      <alignment horizontal="center" vertical="center"/>
      <protection locked="0"/>
    </xf>
    <xf numFmtId="167" fontId="141" fillId="71" borderId="271" xfId="4" applyNumberFormat="1" applyFont="1" applyFill="1" applyBorder="1" applyAlignment="1" applyProtection="1">
      <alignment horizontal="center" vertical="center"/>
      <protection locked="0"/>
    </xf>
    <xf numFmtId="167" fontId="141" fillId="71" borderId="302" xfId="4" applyNumberFormat="1" applyFont="1" applyFill="1" applyBorder="1" applyAlignment="1" applyProtection="1">
      <alignment horizontal="center" vertical="center"/>
      <protection locked="0"/>
    </xf>
    <xf numFmtId="167" fontId="141" fillId="71" borderId="328" xfId="4" applyNumberFormat="1" applyFont="1" applyFill="1" applyBorder="1" applyAlignment="1" applyProtection="1">
      <alignment horizontal="center" vertical="center"/>
      <protection locked="0"/>
    </xf>
    <xf numFmtId="167" fontId="141" fillId="24" borderId="301" xfId="4" applyNumberFormat="1" applyFont="1" applyFill="1" applyBorder="1" applyAlignment="1" applyProtection="1">
      <alignment horizontal="center" vertical="center"/>
      <protection locked="0"/>
    </xf>
    <xf numFmtId="167" fontId="141" fillId="24" borderId="304" xfId="4" applyNumberFormat="1" applyFont="1" applyFill="1" applyBorder="1" applyAlignment="1" applyProtection="1">
      <alignment horizontal="center" vertical="center"/>
      <protection locked="0"/>
    </xf>
    <xf numFmtId="167" fontId="141" fillId="0" borderId="281" xfId="4" applyNumberFormat="1" applyFont="1" applyFill="1" applyBorder="1" applyAlignment="1" applyProtection="1">
      <alignment horizontal="center" vertical="center"/>
      <protection locked="0"/>
    </xf>
    <xf numFmtId="167" fontId="141" fillId="71" borderId="265" xfId="4" applyNumberFormat="1" applyFont="1" applyFill="1" applyBorder="1" applyAlignment="1" applyProtection="1">
      <alignment horizontal="center" vertical="center"/>
      <protection locked="0"/>
    </xf>
    <xf numFmtId="167" fontId="95" fillId="71" borderId="298" xfId="4" applyNumberFormat="1" applyFont="1" applyFill="1" applyBorder="1" applyAlignment="1" applyProtection="1">
      <alignment horizontal="right" vertical="center"/>
      <protection locked="0"/>
    </xf>
    <xf numFmtId="167" fontId="12" fillId="40" borderId="301" xfId="4" applyNumberFormat="1" applyFont="1" applyFill="1" applyBorder="1" applyAlignment="1" applyProtection="1">
      <alignment horizontal="center" vertical="center"/>
      <protection locked="0"/>
    </xf>
    <xf numFmtId="167" fontId="12" fillId="40" borderId="304" xfId="4" applyNumberFormat="1" applyFont="1" applyFill="1" applyBorder="1" applyAlignment="1" applyProtection="1">
      <alignment horizontal="center" vertical="center"/>
      <protection locked="0"/>
    </xf>
    <xf numFmtId="0" fontId="89" fillId="40" borderId="302" xfId="0" applyFont="1" applyFill="1" applyBorder="1" applyAlignment="1" applyProtection="1">
      <alignment horizontal="center" vertical="center"/>
      <protection locked="0"/>
    </xf>
    <xf numFmtId="0" fontId="87" fillId="40" borderId="302" xfId="0" applyFont="1" applyFill="1" applyBorder="1" applyAlignment="1" applyProtection="1">
      <alignment horizontal="center" vertical="center"/>
      <protection locked="0"/>
    </xf>
    <xf numFmtId="167" fontId="12" fillId="40" borderId="271" xfId="4" applyNumberFormat="1" applyFont="1" applyFill="1" applyBorder="1" applyAlignment="1" applyProtection="1">
      <alignment horizontal="center" vertical="center"/>
      <protection locked="0"/>
    </xf>
    <xf numFmtId="167" fontId="12" fillId="40" borderId="302" xfId="4" applyNumberFormat="1" applyFont="1" applyFill="1" applyBorder="1" applyAlignment="1" applyProtection="1">
      <alignment horizontal="center" vertical="center"/>
      <protection locked="0"/>
    </xf>
    <xf numFmtId="167" fontId="95" fillId="5" borderId="289" xfId="4" applyNumberFormat="1" applyFont="1" applyFill="1" applyBorder="1" applyAlignment="1" applyProtection="1">
      <alignment horizontal="right" vertical="center"/>
      <protection locked="0"/>
    </xf>
    <xf numFmtId="0" fontId="105" fillId="0" borderId="271" xfId="0" applyFont="1" applyBorder="1" applyAlignment="1" applyProtection="1">
      <alignment horizontal="center" vertical="center"/>
      <protection locked="0"/>
    </xf>
    <xf numFmtId="0" fontId="105" fillId="0" borderId="302" xfId="0" applyFont="1" applyBorder="1" applyAlignment="1" applyProtection="1">
      <alignment horizontal="center" vertical="center"/>
      <protection locked="0"/>
    </xf>
    <xf numFmtId="0" fontId="89" fillId="0" borderId="302" xfId="0" applyFont="1" applyBorder="1" applyAlignment="1" applyProtection="1">
      <alignment horizontal="center" vertical="center"/>
      <protection locked="0"/>
    </xf>
    <xf numFmtId="0" fontId="89" fillId="71" borderId="302" xfId="0" applyFont="1" applyFill="1" applyBorder="1" applyAlignment="1" applyProtection="1">
      <alignment horizontal="center" vertical="center"/>
      <protection locked="0"/>
    </xf>
    <xf numFmtId="0" fontId="89" fillId="71" borderId="304" xfId="0" applyFont="1" applyFill="1" applyBorder="1" applyAlignment="1" applyProtection="1">
      <alignment horizontal="center" vertical="center"/>
      <protection locked="0"/>
    </xf>
    <xf numFmtId="0" fontId="211" fillId="0" borderId="271" xfId="0" applyFont="1" applyBorder="1" applyAlignment="1" applyProtection="1">
      <alignment horizontal="center" vertical="center"/>
      <protection locked="0"/>
    </xf>
    <xf numFmtId="0" fontId="211" fillId="0" borderId="302" xfId="0" applyFont="1" applyBorder="1" applyAlignment="1" applyProtection="1">
      <alignment horizontal="center" vertical="center"/>
      <protection locked="0"/>
    </xf>
    <xf numFmtId="167" fontId="94" fillId="0" borderId="330" xfId="4" applyNumberFormat="1" applyFont="1" applyFill="1" applyBorder="1" applyAlignment="1" applyProtection="1">
      <alignment horizontal="center" vertical="center"/>
      <protection locked="0"/>
    </xf>
    <xf numFmtId="0" fontId="119" fillId="0" borderId="302" xfId="0" applyFont="1" applyBorder="1" applyAlignment="1" applyProtection="1">
      <alignment horizontal="center" vertical="center"/>
      <protection locked="0"/>
    </xf>
    <xf numFmtId="0" fontId="119" fillId="25" borderId="302" xfId="0" applyFont="1" applyFill="1" applyBorder="1" applyAlignment="1" applyProtection="1">
      <alignment horizontal="center" vertical="center"/>
      <protection locked="0"/>
    </xf>
    <xf numFmtId="0" fontId="88" fillId="25" borderId="302" xfId="0" applyFont="1" applyFill="1" applyBorder="1" applyAlignment="1" applyProtection="1">
      <alignment horizontal="center" vertical="center"/>
      <protection locked="0"/>
    </xf>
    <xf numFmtId="0" fontId="119" fillId="71" borderId="302" xfId="0" applyFont="1" applyFill="1" applyBorder="1" applyAlignment="1" applyProtection="1">
      <alignment horizontal="center" vertical="center"/>
      <protection locked="0"/>
    </xf>
    <xf numFmtId="0" fontId="119" fillId="71" borderId="304" xfId="0" applyFont="1" applyFill="1" applyBorder="1" applyAlignment="1" applyProtection="1">
      <alignment horizontal="center" vertical="center"/>
      <protection locked="0"/>
    </xf>
    <xf numFmtId="167" fontId="141" fillId="71" borderId="301" xfId="4" applyNumberFormat="1" applyFont="1" applyFill="1" applyBorder="1" applyAlignment="1" applyProtection="1">
      <alignment horizontal="center" vertical="center"/>
      <protection locked="0"/>
    </xf>
    <xf numFmtId="167" fontId="141" fillId="0" borderId="302" xfId="4" applyNumberFormat="1" applyFont="1" applyFill="1" applyBorder="1" applyAlignment="1" applyProtection="1">
      <alignment horizontal="center" vertical="center"/>
      <protection locked="0"/>
    </xf>
    <xf numFmtId="167" fontId="141" fillId="24" borderId="302" xfId="4" applyNumberFormat="1" applyFont="1" applyFill="1" applyBorder="1" applyAlignment="1" applyProtection="1">
      <alignment horizontal="center" vertical="center"/>
      <protection locked="0"/>
    </xf>
    <xf numFmtId="167" fontId="141" fillId="24" borderId="281" xfId="4" applyNumberFormat="1" applyFont="1" applyFill="1" applyBorder="1" applyAlignment="1" applyProtection="1">
      <alignment horizontal="center" vertical="center"/>
      <protection locked="0"/>
    </xf>
    <xf numFmtId="167" fontId="141" fillId="71" borderId="281" xfId="4" applyNumberFormat="1" applyFont="1" applyFill="1" applyBorder="1" applyAlignment="1" applyProtection="1">
      <alignment horizontal="center" vertical="center"/>
      <protection locked="0"/>
    </xf>
    <xf numFmtId="167" fontId="95" fillId="71" borderId="311" xfId="4" applyNumberFormat="1" applyFont="1" applyFill="1" applyBorder="1" applyAlignment="1" applyProtection="1">
      <alignment horizontal="right" vertical="center"/>
      <protection locked="0"/>
    </xf>
    <xf numFmtId="0" fontId="134" fillId="71" borderId="302" xfId="0" applyFont="1" applyFill="1" applyBorder="1" applyAlignment="1" applyProtection="1">
      <alignment horizontal="center" vertical="center"/>
      <protection locked="0"/>
    </xf>
    <xf numFmtId="0" fontId="134" fillId="71" borderId="304" xfId="0" applyFont="1" applyFill="1" applyBorder="1" applyAlignment="1" applyProtection="1">
      <alignment horizontal="center" vertical="center"/>
      <protection locked="0"/>
    </xf>
    <xf numFmtId="0" fontId="141" fillId="9" borderId="282" xfId="2" applyFont="1" applyFill="1" applyBorder="1" applyAlignment="1" applyProtection="1">
      <alignment vertical="center" wrapText="1"/>
      <protection locked="0"/>
    </xf>
    <xf numFmtId="167" fontId="143" fillId="9" borderId="312" xfId="4" applyNumberFormat="1" applyFont="1" applyFill="1" applyBorder="1" applyAlignment="1" applyProtection="1">
      <alignment horizontal="right" vertical="center"/>
      <protection locked="0"/>
    </xf>
    <xf numFmtId="167" fontId="143" fillId="9" borderId="285" xfId="4" applyNumberFormat="1" applyFont="1" applyFill="1" applyBorder="1" applyAlignment="1" applyProtection="1">
      <alignment horizontal="right" vertical="center"/>
      <protection locked="0"/>
    </xf>
    <xf numFmtId="167" fontId="143" fillId="9" borderId="334" xfId="4" applyNumberFormat="1" applyFont="1" applyFill="1" applyBorder="1" applyAlignment="1" applyProtection="1">
      <alignment horizontal="right" vertical="center"/>
      <protection locked="0"/>
    </xf>
    <xf numFmtId="167" fontId="143" fillId="9" borderId="313" xfId="4" applyNumberFormat="1" applyFont="1" applyFill="1" applyBorder="1" applyAlignment="1" applyProtection="1">
      <alignment horizontal="right" vertical="center"/>
      <protection locked="0"/>
    </xf>
    <xf numFmtId="167" fontId="143" fillId="71" borderId="312" xfId="4" applyNumberFormat="1" applyFont="1" applyFill="1" applyBorder="1" applyAlignment="1" applyProtection="1">
      <alignment horizontal="right" vertical="center"/>
      <protection locked="0"/>
    </xf>
    <xf numFmtId="167" fontId="143" fillId="71" borderId="278" xfId="4" applyNumberFormat="1" applyFont="1" applyFill="1" applyBorder="1" applyAlignment="1" applyProtection="1">
      <alignment horizontal="right" vertical="center"/>
      <protection locked="0"/>
    </xf>
    <xf numFmtId="167" fontId="143" fillId="9" borderId="278" xfId="4" applyNumberFormat="1" applyFont="1" applyFill="1" applyBorder="1" applyAlignment="1" applyProtection="1">
      <alignment horizontal="right" vertical="center"/>
      <protection locked="0"/>
    </xf>
    <xf numFmtId="167" fontId="143" fillId="71" borderId="329" xfId="4" applyNumberFormat="1" applyFont="1" applyFill="1" applyBorder="1" applyAlignment="1" applyProtection="1">
      <alignment horizontal="right" vertical="center"/>
      <protection locked="0"/>
    </xf>
    <xf numFmtId="167" fontId="143" fillId="71" borderId="283" xfId="4" applyNumberFormat="1" applyFont="1" applyFill="1" applyBorder="1" applyAlignment="1" applyProtection="1">
      <alignment horizontal="right" vertical="center"/>
      <protection locked="0"/>
    </xf>
    <xf numFmtId="0" fontId="12" fillId="71" borderId="271" xfId="2" applyFont="1" applyFill="1" applyBorder="1" applyProtection="1">
      <protection locked="0"/>
    </xf>
    <xf numFmtId="0" fontId="12" fillId="71" borderId="306" xfId="2" applyFont="1" applyFill="1" applyBorder="1" applyProtection="1">
      <protection locked="0"/>
    </xf>
    <xf numFmtId="0" fontId="12" fillId="71" borderId="285" xfId="2" applyFont="1" applyFill="1" applyBorder="1" applyProtection="1">
      <protection locked="0"/>
    </xf>
    <xf numFmtId="0" fontId="12" fillId="71" borderId="329" xfId="2" applyFont="1" applyFill="1" applyBorder="1" applyProtection="1">
      <protection locked="0"/>
    </xf>
    <xf numFmtId="0" fontId="4" fillId="4" borderId="295" xfId="2" applyFont="1" applyFill="1" applyBorder="1" applyAlignment="1" applyProtection="1">
      <alignment horizontal="center" wrapText="1"/>
      <protection locked="0"/>
    </xf>
    <xf numFmtId="0" fontId="4" fillId="3" borderId="289" xfId="0" applyFont="1" applyFill="1" applyBorder="1" applyAlignment="1" applyProtection="1">
      <alignment horizontal="center" wrapText="1"/>
      <protection locked="0"/>
    </xf>
    <xf numFmtId="43" fontId="4" fillId="3" borderId="299" xfId="3" applyFont="1" applyFill="1" applyBorder="1" applyAlignment="1" applyProtection="1">
      <alignment horizontal="center" wrapText="1"/>
      <protection locked="0"/>
    </xf>
    <xf numFmtId="41" fontId="127" fillId="0" borderId="300" xfId="0" applyNumberFormat="1" applyFont="1" applyBorder="1" applyAlignment="1" applyProtection="1">
      <alignment horizontal="right" vertical="center"/>
      <protection locked="0"/>
    </xf>
    <xf numFmtId="41" fontId="127" fillId="0" borderId="302" xfId="0" applyNumberFormat="1" applyFont="1" applyBorder="1" applyAlignment="1" applyProtection="1">
      <alignment horizontal="right" vertical="center"/>
      <protection locked="0"/>
    </xf>
    <xf numFmtId="41" fontId="127" fillId="0" borderId="304" xfId="0" applyNumberFormat="1" applyFont="1" applyBorder="1" applyAlignment="1" applyProtection="1">
      <alignment horizontal="right" vertical="center"/>
      <protection locked="0"/>
    </xf>
    <xf numFmtId="167" fontId="17" fillId="0" borderId="271" xfId="3" applyNumberFormat="1" applyFont="1" applyFill="1" applyBorder="1" applyAlignment="1" applyProtection="1">
      <alignment horizontal="right" vertical="center"/>
      <protection locked="0"/>
    </xf>
    <xf numFmtId="167" fontId="17" fillId="0" borderId="306" xfId="3" applyNumberFormat="1" applyFont="1" applyFill="1" applyBorder="1" applyAlignment="1" applyProtection="1">
      <alignment horizontal="right" vertical="center"/>
      <protection locked="0"/>
    </xf>
    <xf numFmtId="167" fontId="17" fillId="0" borderId="307" xfId="3" applyNumberFormat="1" applyFont="1" applyFill="1" applyBorder="1" applyAlignment="1" applyProtection="1">
      <alignment horizontal="right" vertical="center"/>
      <protection locked="0"/>
    </xf>
    <xf numFmtId="0" fontId="4" fillId="5" borderId="286" xfId="0" applyFont="1" applyFill="1" applyBorder="1" applyAlignment="1" applyProtection="1">
      <alignment vertical="center"/>
      <protection locked="0"/>
    </xf>
    <xf numFmtId="0" fontId="4" fillId="5" borderId="289" xfId="0" applyFont="1" applyFill="1" applyBorder="1" applyAlignment="1" applyProtection="1">
      <alignment vertical="center"/>
      <protection locked="0"/>
    </xf>
    <xf numFmtId="41" fontId="21" fillId="5" borderId="297" xfId="3" applyNumberFormat="1" applyFont="1" applyFill="1" applyBorder="1" applyAlignment="1" applyProtection="1">
      <alignment horizontal="right" vertical="center"/>
      <protection locked="0"/>
    </xf>
    <xf numFmtId="41" fontId="21" fillId="5" borderId="298" xfId="3" applyNumberFormat="1" applyFont="1" applyFill="1" applyBorder="1" applyAlignment="1" applyProtection="1">
      <alignment horizontal="right" vertical="center"/>
      <protection locked="0"/>
    </xf>
    <xf numFmtId="41" fontId="21" fillId="5" borderId="287" xfId="3" applyNumberFormat="1" applyFont="1" applyFill="1" applyBorder="1" applyAlignment="1" applyProtection="1">
      <alignment horizontal="right" vertical="center"/>
      <protection locked="0"/>
    </xf>
    <xf numFmtId="41" fontId="103" fillId="5" borderId="288" xfId="4" applyNumberFormat="1" applyFont="1" applyFill="1" applyBorder="1" applyAlignment="1" applyProtection="1">
      <alignment horizontal="right" vertical="center"/>
      <protection locked="0"/>
    </xf>
    <xf numFmtId="167" fontId="9" fillId="3" borderId="289" xfId="3" applyNumberFormat="1" applyFont="1" applyFill="1" applyBorder="1" applyAlignment="1" applyProtection="1">
      <alignment horizontal="center" vertical="center"/>
      <protection locked="0"/>
    </xf>
    <xf numFmtId="167" fontId="9" fillId="3" borderId="290" xfId="3" applyNumberFormat="1" applyFont="1" applyFill="1" applyBorder="1" applyAlignment="1" applyProtection="1">
      <alignment horizontal="center" vertical="center"/>
      <protection locked="0"/>
    </xf>
    <xf numFmtId="167" fontId="9" fillId="3" borderId="299" xfId="3" applyNumberFormat="1" applyFont="1" applyFill="1" applyBorder="1" applyAlignment="1" applyProtection="1">
      <alignment horizontal="center" vertical="center"/>
      <protection locked="0"/>
    </xf>
    <xf numFmtId="0" fontId="17" fillId="0" borderId="320" xfId="0" applyFont="1" applyBorder="1"/>
    <xf numFmtId="0" fontId="17" fillId="0" borderId="274" xfId="0" applyFont="1" applyBorder="1"/>
    <xf numFmtId="0" fontId="134" fillId="0" borderId="308" xfId="0" applyFont="1" applyBorder="1" applyAlignment="1" applyProtection="1">
      <alignment horizontal="center" vertical="center"/>
      <protection locked="0"/>
    </xf>
    <xf numFmtId="167" fontId="4" fillId="5" borderId="297" xfId="3" applyNumberFormat="1" applyFont="1" applyFill="1" applyBorder="1" applyAlignment="1" applyProtection="1">
      <alignment horizontal="center" vertical="center"/>
      <protection locked="0"/>
    </xf>
    <xf numFmtId="167" fontId="4" fillId="5" borderId="298" xfId="3" applyNumberFormat="1" applyFont="1" applyFill="1" applyBorder="1" applyAlignment="1" applyProtection="1">
      <alignment horizontal="center" vertical="center"/>
      <protection locked="0"/>
    </xf>
    <xf numFmtId="167" fontId="4" fillId="5" borderId="287" xfId="3" applyNumberFormat="1" applyFont="1" applyFill="1" applyBorder="1" applyAlignment="1" applyProtection="1">
      <alignment horizontal="center" vertical="center"/>
      <protection locked="0"/>
    </xf>
    <xf numFmtId="0" fontId="127" fillId="0" borderId="301" xfId="0" applyFont="1" applyBorder="1" applyAlignment="1" applyProtection="1">
      <alignment horizontal="center" vertical="center"/>
      <protection locked="0"/>
    </xf>
    <xf numFmtId="0" fontId="127" fillId="0" borderId="304" xfId="0" applyFont="1" applyBorder="1" applyAlignment="1" applyProtection="1">
      <alignment horizontal="center" vertical="center"/>
      <protection locked="0"/>
    </xf>
    <xf numFmtId="0" fontId="127" fillId="0" borderId="300" xfId="0" applyFont="1" applyBorder="1" applyAlignment="1" applyProtection="1">
      <alignment horizontal="center" vertical="center"/>
      <protection locked="0"/>
    </xf>
    <xf numFmtId="167" fontId="95" fillId="17" borderId="283" xfId="4" applyNumberFormat="1" applyFont="1" applyFill="1" applyBorder="1" applyAlignment="1" applyProtection="1">
      <alignment horizontal="center" vertical="center"/>
      <protection locked="0"/>
    </xf>
    <xf numFmtId="0" fontId="30" fillId="9" borderId="281" xfId="2" applyFont="1" applyFill="1" applyBorder="1" applyAlignment="1" applyProtection="1">
      <alignment horizontal="right" textRotation="90" wrapText="1"/>
      <protection locked="0"/>
    </xf>
    <xf numFmtId="0" fontId="9" fillId="5" borderId="302" xfId="2" applyFont="1" applyFill="1" applyBorder="1" applyAlignment="1" applyProtection="1">
      <alignment horizontal="right"/>
      <protection locked="0"/>
    </xf>
    <xf numFmtId="0" fontId="9" fillId="2" borderId="302" xfId="2" applyFont="1" applyFill="1" applyBorder="1" applyAlignment="1" applyProtection="1">
      <alignment horizontal="right"/>
      <protection locked="0"/>
    </xf>
    <xf numFmtId="0" fontId="9" fillId="2" borderId="271" xfId="2" applyFont="1" applyFill="1" applyBorder="1" applyAlignment="1" applyProtection="1">
      <alignment horizontal="right"/>
      <protection locked="0"/>
    </xf>
    <xf numFmtId="0" fontId="14" fillId="2" borderId="304" xfId="2" applyFont="1" applyFill="1" applyBorder="1" applyAlignment="1" applyProtection="1">
      <alignment horizontal="right" textRotation="90" wrapText="1"/>
      <protection locked="0"/>
    </xf>
    <xf numFmtId="0" fontId="9" fillId="5" borderId="301" xfId="2" applyFont="1" applyFill="1" applyBorder="1" applyAlignment="1" applyProtection="1">
      <alignment horizontal="center" wrapText="1"/>
      <protection locked="0"/>
    </xf>
    <xf numFmtId="0" fontId="9" fillId="5" borderId="304" xfId="2" applyFont="1" applyFill="1" applyBorder="1" applyAlignment="1" applyProtection="1">
      <alignment horizontal="center" wrapText="1"/>
      <protection locked="0"/>
    </xf>
    <xf numFmtId="0" fontId="9" fillId="2" borderId="301" xfId="2" applyFont="1" applyFill="1" applyBorder="1" applyAlignment="1" applyProtection="1">
      <alignment horizontal="center" wrapText="1"/>
      <protection locked="0"/>
    </xf>
    <xf numFmtId="0" fontId="9" fillId="2" borderId="304" xfId="2" applyFont="1" applyFill="1" applyBorder="1" applyAlignment="1" applyProtection="1">
      <alignment horizontal="center" wrapText="1"/>
      <protection locked="0"/>
    </xf>
    <xf numFmtId="0" fontId="30" fillId="4" borderId="281" xfId="2" applyFont="1" applyFill="1" applyBorder="1" applyAlignment="1" applyProtection="1">
      <alignment horizontal="right" textRotation="90" wrapText="1"/>
      <protection locked="0"/>
    </xf>
    <xf numFmtId="0" fontId="9" fillId="4" borderId="281" xfId="2" applyFont="1" applyFill="1" applyBorder="1" applyAlignment="1" applyProtection="1">
      <alignment horizontal="right" textRotation="90"/>
      <protection locked="0"/>
    </xf>
    <xf numFmtId="0" fontId="9" fillId="5" borderId="281" xfId="2" applyFont="1" applyFill="1" applyBorder="1" applyAlignment="1" applyProtection="1">
      <alignment horizontal="center" textRotation="90"/>
      <protection locked="0"/>
    </xf>
    <xf numFmtId="0" fontId="129" fillId="26" borderId="317" xfId="0" applyFont="1" applyFill="1" applyBorder="1" applyAlignment="1">
      <alignment horizontal="center" vertical="center"/>
    </xf>
    <xf numFmtId="0" fontId="9" fillId="3" borderId="335" xfId="0" applyFont="1" applyFill="1" applyBorder="1" applyAlignment="1" applyProtection="1">
      <alignment horizontal="center" textRotation="90" wrapText="1"/>
      <protection locked="0"/>
    </xf>
    <xf numFmtId="167" fontId="12" fillId="0" borderId="300" xfId="8" applyNumberFormat="1" applyFont="1" applyBorder="1" applyAlignment="1" applyProtection="1">
      <alignment horizontal="right" vertical="center"/>
      <protection locked="0"/>
    </xf>
    <xf numFmtId="0" fontId="87" fillId="0" borderId="302" xfId="0" applyFont="1" applyBorder="1" applyAlignment="1" applyProtection="1">
      <alignment horizontal="center" vertical="center"/>
      <protection locked="0"/>
    </xf>
    <xf numFmtId="0" fontId="87" fillId="0" borderId="306" xfId="0" applyFont="1" applyBorder="1" applyAlignment="1" applyProtection="1">
      <alignment horizontal="center" vertical="center"/>
      <protection locked="0"/>
    </xf>
    <xf numFmtId="0" fontId="134" fillId="25" borderId="301" xfId="0" applyFont="1" applyFill="1" applyBorder="1" applyAlignment="1" applyProtection="1">
      <alignment horizontal="center" vertical="center"/>
      <protection locked="0"/>
    </xf>
    <xf numFmtId="0" fontId="134" fillId="25" borderId="306" xfId="0" applyFont="1" applyFill="1" applyBorder="1" applyAlignment="1" applyProtection="1">
      <alignment horizontal="center" vertical="center"/>
      <protection locked="0"/>
    </xf>
    <xf numFmtId="0" fontId="134" fillId="25" borderId="315" xfId="0" applyFont="1" applyFill="1" applyBorder="1" applyAlignment="1" applyProtection="1">
      <alignment horizontal="center" vertical="center"/>
      <protection locked="0"/>
    </xf>
    <xf numFmtId="0" fontId="134" fillId="25" borderId="328" xfId="0" applyFont="1" applyFill="1" applyBorder="1" applyAlignment="1" applyProtection="1">
      <alignment horizontal="center" vertical="center"/>
      <protection locked="0"/>
    </xf>
    <xf numFmtId="0" fontId="95" fillId="5" borderId="296" xfId="2" applyFont="1" applyFill="1" applyBorder="1" applyAlignment="1" applyProtection="1">
      <alignment vertical="center"/>
      <protection locked="0"/>
    </xf>
    <xf numFmtId="167" fontId="95" fillId="5" borderId="297" xfId="8" applyNumberFormat="1" applyFont="1" applyFill="1" applyBorder="1" applyAlignment="1" applyProtection="1">
      <alignment horizontal="right" vertical="center"/>
      <protection locked="0"/>
    </xf>
    <xf numFmtId="167" fontId="95" fillId="5" borderId="287" xfId="8" applyNumberFormat="1" applyFont="1" applyFill="1" applyBorder="1" applyAlignment="1" applyProtection="1">
      <alignment horizontal="right" vertical="center"/>
      <protection locked="0"/>
    </xf>
    <xf numFmtId="167" fontId="95" fillId="5" borderId="298" xfId="8" applyNumberFormat="1" applyFont="1" applyFill="1" applyBorder="1" applyAlignment="1" applyProtection="1">
      <alignment horizontal="right" vertical="center"/>
      <protection locked="0"/>
    </xf>
    <xf numFmtId="167" fontId="95" fillId="5" borderId="289" xfId="8" applyNumberFormat="1" applyFont="1" applyFill="1" applyBorder="1" applyAlignment="1" applyProtection="1">
      <alignment horizontal="right" vertical="center"/>
      <protection locked="0"/>
    </xf>
    <xf numFmtId="167" fontId="95" fillId="5" borderId="290" xfId="8" applyNumberFormat="1" applyFont="1" applyFill="1" applyBorder="1" applyAlignment="1" applyProtection="1">
      <alignment horizontal="right" vertical="center"/>
      <protection locked="0"/>
    </xf>
    <xf numFmtId="167" fontId="95" fillId="5" borderId="324" xfId="8" applyNumberFormat="1" applyFont="1" applyFill="1" applyBorder="1" applyAlignment="1" applyProtection="1">
      <alignment horizontal="right" vertical="center"/>
      <protection locked="0"/>
    </xf>
    <xf numFmtId="167" fontId="95" fillId="5" borderId="297" xfId="8" applyNumberFormat="1" applyFont="1" applyFill="1" applyBorder="1" applyAlignment="1" applyProtection="1">
      <alignment horizontal="center" vertical="center"/>
      <protection locked="0"/>
    </xf>
    <xf numFmtId="167" fontId="95" fillId="5" borderId="290" xfId="8" applyNumberFormat="1" applyFont="1" applyFill="1" applyBorder="1" applyAlignment="1" applyProtection="1">
      <alignment horizontal="center" vertical="center"/>
      <protection locked="0"/>
    </xf>
    <xf numFmtId="167" fontId="95" fillId="5" borderId="288" xfId="8" applyNumberFormat="1" applyFont="1" applyFill="1" applyBorder="1" applyAlignment="1" applyProtection="1">
      <alignment horizontal="center" vertical="center"/>
      <protection locked="0"/>
    </xf>
    <xf numFmtId="167" fontId="95" fillId="64" borderId="287" xfId="3" applyNumberFormat="1" applyFont="1" applyFill="1" applyBorder="1" applyAlignment="1" applyProtection="1">
      <alignment horizontal="center" vertical="center"/>
      <protection locked="0"/>
    </xf>
    <xf numFmtId="167" fontId="95" fillId="64" borderId="290" xfId="3" applyNumberFormat="1" applyFont="1" applyFill="1" applyBorder="1" applyAlignment="1" applyProtection="1">
      <alignment horizontal="center" vertical="center"/>
      <protection locked="0"/>
    </xf>
    <xf numFmtId="167" fontId="95" fillId="64" borderId="326" xfId="8" applyNumberFormat="1" applyFont="1" applyFill="1" applyBorder="1" applyAlignment="1" applyProtection="1">
      <alignment horizontal="center" vertical="center"/>
      <protection locked="0"/>
    </xf>
    <xf numFmtId="167" fontId="95" fillId="64" borderId="324" xfId="8" applyNumberFormat="1" applyFont="1" applyFill="1" applyBorder="1" applyAlignment="1" applyProtection="1">
      <alignment horizontal="center" vertical="center"/>
      <protection locked="0"/>
    </xf>
    <xf numFmtId="167" fontId="95" fillId="64" borderId="287" xfId="8" applyNumberFormat="1" applyFont="1" applyFill="1" applyBorder="1" applyAlignment="1" applyProtection="1">
      <alignment horizontal="center" vertical="center"/>
      <protection locked="0"/>
    </xf>
    <xf numFmtId="167" fontId="95" fillId="64" borderId="324" xfId="3" applyNumberFormat="1" applyFont="1" applyFill="1" applyBorder="1" applyAlignment="1" applyProtection="1">
      <alignment horizontal="center" vertical="center"/>
      <protection locked="0"/>
    </xf>
    <xf numFmtId="167" fontId="95" fillId="64" borderId="325" xfId="8" applyNumberFormat="1" applyFont="1" applyFill="1" applyBorder="1" applyAlignment="1" applyProtection="1">
      <alignment horizontal="center" vertical="center"/>
      <protection locked="0"/>
    </xf>
    <xf numFmtId="167" fontId="95" fillId="64" borderId="333" xfId="8" applyNumberFormat="1" applyFont="1" applyFill="1" applyBorder="1" applyAlignment="1" applyProtection="1">
      <alignment horizontal="center" vertical="center"/>
      <protection locked="0"/>
    </xf>
    <xf numFmtId="0" fontId="135" fillId="0" borderId="303" xfId="0" applyFont="1" applyBorder="1" applyAlignment="1" applyProtection="1">
      <alignment vertical="center"/>
      <protection locked="0"/>
    </xf>
    <xf numFmtId="0" fontId="12" fillId="63" borderId="320" xfId="0" applyFont="1" applyFill="1" applyBorder="1"/>
    <xf numFmtId="167" fontId="12" fillId="25" borderId="280" xfId="8" applyNumberFormat="1" applyFont="1" applyFill="1" applyBorder="1" applyAlignment="1" applyProtection="1">
      <alignment horizontal="right" vertical="center"/>
      <protection locked="0"/>
    </xf>
    <xf numFmtId="167" fontId="12" fillId="7" borderId="306" xfId="2" applyNumberFormat="1" applyFont="1" applyFill="1" applyBorder="1" applyAlignment="1" applyProtection="1">
      <alignment horizontal="center" vertical="center"/>
      <protection locked="0"/>
    </xf>
    <xf numFmtId="166" fontId="12" fillId="25" borderId="302" xfId="7" applyNumberFormat="1" applyFont="1" applyFill="1" applyBorder="1" applyAlignment="1" applyProtection="1">
      <alignment vertical="center"/>
      <protection locked="0"/>
    </xf>
    <xf numFmtId="166" fontId="12" fillId="25" borderId="328" xfId="7" applyNumberFormat="1" applyFont="1" applyFill="1" applyBorder="1" applyAlignment="1" applyProtection="1">
      <alignment vertical="center"/>
      <protection locked="0"/>
    </xf>
    <xf numFmtId="0" fontId="12" fillId="0" borderId="320" xfId="0" applyFont="1" applyBorder="1"/>
    <xf numFmtId="0" fontId="48" fillId="0" borderId="320" xfId="0" applyFont="1" applyBorder="1"/>
    <xf numFmtId="0" fontId="161" fillId="5" borderId="296" xfId="2" applyFont="1" applyFill="1" applyBorder="1" applyAlignment="1" applyProtection="1">
      <alignment vertical="center"/>
      <protection locked="0"/>
    </xf>
    <xf numFmtId="0" fontId="162" fillId="0" borderId="303" xfId="0" applyFont="1" applyBorder="1" applyAlignment="1" applyProtection="1">
      <alignment vertical="center"/>
      <protection locked="0"/>
    </xf>
    <xf numFmtId="0" fontId="48" fillId="63" borderId="320" xfId="0" applyFont="1" applyFill="1" applyBorder="1"/>
    <xf numFmtId="167" fontId="12" fillId="0" borderId="300" xfId="0" applyNumberFormat="1" applyFont="1" applyBorder="1" applyAlignment="1" applyProtection="1">
      <alignment horizontal="right" vertical="center"/>
      <protection locked="0"/>
    </xf>
    <xf numFmtId="167" fontId="12" fillId="25" borderId="300" xfId="8" applyNumberFormat="1" applyFont="1" applyFill="1" applyBorder="1" applyAlignment="1" applyProtection="1">
      <alignment horizontal="right" vertical="center"/>
      <protection locked="0"/>
    </xf>
    <xf numFmtId="167" fontId="12" fillId="7" borderId="302" xfId="2" applyNumberFormat="1" applyFont="1" applyFill="1" applyBorder="1" applyAlignment="1" applyProtection="1">
      <alignment horizontal="center" vertical="center"/>
      <protection locked="0"/>
    </xf>
    <xf numFmtId="167" fontId="12" fillId="7" borderId="271" xfId="8" applyNumberFormat="1" applyFont="1" applyFill="1" applyBorder="1" applyAlignment="1" applyProtection="1">
      <alignment horizontal="center" vertical="center"/>
      <protection locked="0"/>
    </xf>
    <xf numFmtId="167" fontId="12" fillId="7" borderId="302" xfId="8" applyNumberFormat="1" applyFont="1" applyFill="1" applyBorder="1" applyAlignment="1" applyProtection="1">
      <alignment horizontal="center" vertical="center"/>
      <protection locked="0"/>
    </xf>
    <xf numFmtId="167" fontId="12" fillId="7" borderId="306" xfId="8" applyNumberFormat="1" applyFont="1" applyFill="1" applyBorder="1" applyAlignment="1" applyProtection="1">
      <alignment horizontal="center" vertical="center"/>
      <protection locked="0"/>
    </xf>
    <xf numFmtId="167" fontId="12" fillId="0" borderId="322" xfId="8" applyNumberFormat="1" applyFont="1" applyFill="1" applyBorder="1" applyAlignment="1" applyProtection="1">
      <alignment horizontal="center" vertical="center"/>
      <protection locked="0"/>
    </xf>
    <xf numFmtId="166" fontId="12" fillId="0" borderId="302" xfId="7" applyNumberFormat="1" applyFont="1" applyBorder="1" applyAlignment="1" applyProtection="1">
      <alignment vertical="center"/>
      <protection locked="0"/>
    </xf>
    <xf numFmtId="166" fontId="12" fillId="0" borderId="328" xfId="7" applyNumberFormat="1" applyFont="1" applyBorder="1" applyAlignment="1" applyProtection="1">
      <alignment vertical="center"/>
      <protection locked="0"/>
    </xf>
    <xf numFmtId="167" fontId="12" fillId="0" borderId="271" xfId="0" applyNumberFormat="1" applyFont="1" applyBorder="1" applyAlignment="1" applyProtection="1">
      <alignment horizontal="right" vertical="center"/>
      <protection locked="0"/>
    </xf>
    <xf numFmtId="167" fontId="12" fillId="0" borderId="280" xfId="0" applyNumberFormat="1" applyFont="1" applyBorder="1" applyAlignment="1" applyProtection="1">
      <alignment horizontal="right" vertical="center"/>
      <protection locked="0"/>
    </xf>
    <xf numFmtId="167" fontId="12" fillId="0" borderId="301" xfId="0" applyNumberFormat="1" applyFont="1" applyBorder="1" applyAlignment="1" applyProtection="1">
      <alignment horizontal="right" vertical="center"/>
      <protection locked="0"/>
    </xf>
    <xf numFmtId="167" fontId="12" fillId="6" borderId="271" xfId="0" applyNumberFormat="1" applyFont="1" applyFill="1" applyBorder="1" applyAlignment="1" applyProtection="1">
      <alignment horizontal="right" vertical="center"/>
      <protection locked="0"/>
    </xf>
    <xf numFmtId="0" fontId="87" fillId="0" borderId="336" xfId="0" applyFont="1" applyBorder="1" applyAlignment="1" applyProtection="1">
      <alignment horizontal="center" vertical="center"/>
      <protection locked="0"/>
    </xf>
    <xf numFmtId="0" fontId="87" fillId="0" borderId="328" xfId="0" applyFont="1" applyBorder="1" applyAlignment="1" applyProtection="1">
      <alignment horizontal="center" vertical="center"/>
      <protection locked="0"/>
    </xf>
    <xf numFmtId="0" fontId="134" fillId="26" borderId="302" xfId="0" applyFont="1" applyFill="1" applyBorder="1" applyAlignment="1" applyProtection="1">
      <alignment vertical="center"/>
      <protection locked="0"/>
    </xf>
    <xf numFmtId="167" fontId="12" fillId="5" borderId="271" xfId="0" applyNumberFormat="1" applyFont="1" applyFill="1" applyBorder="1" applyAlignment="1" applyProtection="1">
      <alignment horizontal="right" vertical="center"/>
      <protection locked="0"/>
    </xf>
    <xf numFmtId="0" fontId="161" fillId="5" borderId="336" xfId="2" applyFont="1" applyFill="1" applyBorder="1" applyAlignment="1" applyProtection="1">
      <alignment vertical="center"/>
      <protection locked="0"/>
    </xf>
    <xf numFmtId="167" fontId="95" fillId="5" borderId="302" xfId="8" applyNumberFormat="1" applyFont="1" applyFill="1" applyBorder="1" applyAlignment="1" applyProtection="1">
      <alignment horizontal="right" vertical="center"/>
      <protection locked="0"/>
    </xf>
    <xf numFmtId="167" fontId="95" fillId="5" borderId="302" xfId="8" applyNumberFormat="1" applyFont="1" applyFill="1" applyBorder="1" applyAlignment="1" applyProtection="1">
      <alignment horizontal="center" vertical="center"/>
      <protection locked="0"/>
    </xf>
    <xf numFmtId="167" fontId="95" fillId="5" borderId="328" xfId="8" applyNumberFormat="1" applyFont="1" applyFill="1" applyBorder="1" applyAlignment="1" applyProtection="1">
      <alignment horizontal="center" vertical="center"/>
      <protection locked="0"/>
    </xf>
    <xf numFmtId="167" fontId="95" fillId="5" borderId="271" xfId="3" applyNumberFormat="1" applyFont="1" applyFill="1" applyBorder="1" applyAlignment="1" applyProtection="1">
      <alignment horizontal="center" vertical="center"/>
      <protection locked="0"/>
    </xf>
    <xf numFmtId="167" fontId="95" fillId="5" borderId="302" xfId="3" applyNumberFormat="1" applyFont="1" applyFill="1" applyBorder="1" applyAlignment="1" applyProtection="1">
      <alignment horizontal="center" vertical="center"/>
      <protection locked="0"/>
    </xf>
    <xf numFmtId="0" fontId="7" fillId="2" borderId="293" xfId="2" applyFont="1" applyFill="1" applyBorder="1" applyAlignment="1" applyProtection="1">
      <alignment horizontal="left"/>
      <protection locked="0"/>
    </xf>
    <xf numFmtId="0" fontId="9" fillId="5" borderId="312" xfId="2" applyFont="1" applyFill="1" applyBorder="1" applyAlignment="1" applyProtection="1">
      <alignment horizontal="center"/>
      <protection locked="0"/>
    </xf>
    <xf numFmtId="0" fontId="9" fillId="26" borderId="313" xfId="2" applyFont="1" applyFill="1" applyBorder="1" applyAlignment="1" applyProtection="1">
      <alignment horizontal="center"/>
      <protection locked="0"/>
    </xf>
    <xf numFmtId="0" fontId="9" fillId="14" borderId="312" xfId="2" applyFont="1" applyFill="1" applyBorder="1" applyAlignment="1" applyProtection="1">
      <alignment horizontal="center"/>
      <protection locked="0"/>
    </xf>
    <xf numFmtId="0" fontId="9" fillId="41" borderId="312" xfId="2" applyFont="1" applyFill="1" applyBorder="1" applyAlignment="1" applyProtection="1">
      <alignment horizontal="center"/>
      <protection locked="0"/>
    </xf>
    <xf numFmtId="0" fontId="14" fillId="2" borderId="313" xfId="2" applyFont="1" applyFill="1" applyBorder="1" applyAlignment="1" applyProtection="1">
      <alignment horizontal="center"/>
      <protection locked="0"/>
    </xf>
    <xf numFmtId="0" fontId="9" fillId="56" borderId="327" xfId="2" applyFont="1" applyFill="1" applyBorder="1" applyAlignment="1" applyProtection="1">
      <alignment horizontal="center"/>
      <protection locked="0"/>
    </xf>
    <xf numFmtId="0" fontId="9" fillId="56" borderId="337" xfId="2" applyFont="1" applyFill="1" applyBorder="1" applyAlignment="1" applyProtection="1">
      <alignment horizontal="center"/>
      <protection locked="0"/>
    </xf>
    <xf numFmtId="0" fontId="9" fillId="5" borderId="329" xfId="2" applyFont="1" applyFill="1" applyBorder="1" applyAlignment="1" applyProtection="1">
      <alignment horizontal="center"/>
      <protection locked="0"/>
    </xf>
    <xf numFmtId="0" fontId="9" fillId="2" borderId="283" xfId="2" applyFont="1" applyFill="1" applyBorder="1" applyAlignment="1" applyProtection="1">
      <alignment horizontal="center"/>
      <protection locked="0"/>
    </xf>
    <xf numFmtId="0" fontId="9" fillId="2" borderId="313" xfId="2" applyFont="1" applyFill="1" applyBorder="1" applyAlignment="1" applyProtection="1">
      <alignment horizontal="center"/>
      <protection locked="0"/>
    </xf>
    <xf numFmtId="0" fontId="9" fillId="2" borderId="285" xfId="2" applyFont="1" applyFill="1" applyBorder="1" applyAlignment="1" applyProtection="1">
      <alignment horizontal="center"/>
      <protection locked="0"/>
    </xf>
    <xf numFmtId="0" fontId="17" fillId="0" borderId="338" xfId="0" applyFont="1" applyBorder="1"/>
    <xf numFmtId="1" fontId="12" fillId="0" borderId="300" xfId="0" applyNumberFormat="1" applyFont="1" applyBorder="1" applyAlignment="1" applyProtection="1">
      <alignment horizontal="right" vertical="center"/>
      <protection locked="0"/>
    </xf>
    <xf numFmtId="0" fontId="14" fillId="5" borderId="309" xfId="9" applyFont="1" applyFill="1" applyBorder="1" applyAlignment="1" applyProtection="1">
      <alignment vertical="center"/>
      <protection locked="0"/>
    </xf>
    <xf numFmtId="166" fontId="14" fillId="5" borderId="297" xfId="0" applyNumberFormat="1" applyFont="1" applyFill="1" applyBorder="1" applyAlignment="1" applyProtection="1">
      <alignment horizontal="right" vertical="center"/>
      <protection locked="0"/>
    </xf>
    <xf numFmtId="166" fontId="14" fillId="5" borderId="339" xfId="0" applyNumberFormat="1" applyFont="1" applyFill="1" applyBorder="1" applyAlignment="1" applyProtection="1">
      <alignment horizontal="right" vertical="center"/>
      <protection locked="0"/>
    </xf>
    <xf numFmtId="166" fontId="14" fillId="56" borderId="289" xfId="0" applyNumberFormat="1" applyFont="1" applyFill="1" applyBorder="1" applyAlignment="1" applyProtection="1">
      <alignment horizontal="right" vertical="center"/>
      <protection locked="0"/>
    </xf>
    <xf numFmtId="166" fontId="14" fillId="56" borderId="324" xfId="0" applyNumberFormat="1" applyFont="1" applyFill="1" applyBorder="1" applyAlignment="1" applyProtection="1">
      <alignment horizontal="right" vertical="center"/>
      <protection locked="0"/>
    </xf>
    <xf numFmtId="166" fontId="14" fillId="56" borderId="297" xfId="0" applyNumberFormat="1" applyFont="1" applyFill="1" applyBorder="1" applyAlignment="1" applyProtection="1">
      <alignment horizontal="right" vertical="center"/>
      <protection locked="0"/>
    </xf>
    <xf numFmtId="166" fontId="14" fillId="56" borderId="339" xfId="0" applyNumberFormat="1" applyFont="1" applyFill="1" applyBorder="1" applyAlignment="1" applyProtection="1">
      <alignment horizontal="right" vertical="center"/>
      <protection locked="0"/>
    </xf>
    <xf numFmtId="166" fontId="14" fillId="5" borderId="289" xfId="0" applyNumberFormat="1" applyFont="1" applyFill="1" applyBorder="1" applyAlignment="1" applyProtection="1">
      <alignment horizontal="right" vertical="center"/>
      <protection locked="0"/>
    </xf>
    <xf numFmtId="166" fontId="14" fillId="5" borderId="333" xfId="0" applyNumberFormat="1" applyFont="1" applyFill="1" applyBorder="1" applyAlignment="1" applyProtection="1">
      <alignment horizontal="right" vertical="center"/>
      <protection locked="0"/>
    </xf>
    <xf numFmtId="166" fontId="14" fillId="5" borderId="324" xfId="0" applyNumberFormat="1" applyFont="1" applyFill="1" applyBorder="1" applyAlignment="1" applyProtection="1">
      <alignment horizontal="right" vertical="center"/>
      <protection locked="0"/>
    </xf>
    <xf numFmtId="2" fontId="134" fillId="0" borderId="302" xfId="0" applyNumberFormat="1" applyFont="1" applyBorder="1" applyAlignment="1" applyProtection="1">
      <alignment horizontal="center" vertical="center"/>
      <protection locked="0"/>
    </xf>
    <xf numFmtId="2" fontId="12" fillId="0" borderId="300" xfId="0" applyNumberFormat="1" applyFont="1" applyBorder="1" applyAlignment="1" applyProtection="1">
      <alignment horizontal="right" vertical="center"/>
      <protection locked="0"/>
    </xf>
    <xf numFmtId="1" fontId="134" fillId="0" borderId="302" xfId="0" applyNumberFormat="1" applyFont="1" applyBorder="1" applyAlignment="1" applyProtection="1">
      <alignment horizontal="center" vertical="center"/>
      <protection locked="0"/>
    </xf>
    <xf numFmtId="168" fontId="12" fillId="0" borderId="300" xfId="0" applyNumberFormat="1" applyFont="1" applyBorder="1" applyAlignment="1" applyProtection="1">
      <alignment horizontal="right" vertical="center"/>
      <protection locked="0"/>
    </xf>
    <xf numFmtId="1" fontId="134" fillId="25" borderId="302" xfId="0" applyNumberFormat="1" applyFont="1" applyFill="1" applyBorder="1" applyAlignment="1" applyProtection="1">
      <alignment horizontal="center" vertical="center"/>
      <protection locked="0"/>
    </xf>
    <xf numFmtId="0" fontId="134" fillId="25" borderId="304" xfId="0" applyFont="1" applyFill="1" applyBorder="1" applyAlignment="1" applyProtection="1">
      <alignment horizontal="center" vertical="center"/>
      <protection locked="0"/>
    </xf>
    <xf numFmtId="0" fontId="9" fillId="3" borderId="289" xfId="0" applyFont="1" applyFill="1" applyBorder="1" applyAlignment="1" applyProtection="1">
      <alignment horizontal="center" wrapText="1"/>
      <protection locked="0"/>
    </xf>
    <xf numFmtId="43" fontId="9" fillId="3" borderId="299" xfId="3" applyFont="1" applyFill="1" applyBorder="1" applyAlignment="1" applyProtection="1">
      <alignment horizontal="center" vertical="center" wrapText="1"/>
      <protection locked="0"/>
    </xf>
    <xf numFmtId="0" fontId="134" fillId="26" borderId="308" xfId="0" applyFont="1" applyFill="1" applyBorder="1" applyAlignment="1" applyProtection="1">
      <alignment horizontal="left"/>
      <protection locked="0"/>
    </xf>
    <xf numFmtId="167" fontId="12" fillId="0" borderId="271" xfId="3" applyNumberFormat="1" applyFont="1" applyFill="1" applyBorder="1" applyAlignment="1" applyProtection="1">
      <alignment horizontal="center" vertical="center"/>
      <protection locked="0"/>
    </xf>
    <xf numFmtId="167" fontId="12" fillId="0" borderId="306" xfId="3" applyNumberFormat="1" applyFont="1" applyFill="1" applyBorder="1" applyAlignment="1" applyProtection="1">
      <alignment horizontal="center" vertical="center"/>
      <protection locked="0"/>
    </xf>
    <xf numFmtId="167" fontId="12" fillId="0" borderId="307" xfId="3" applyNumberFormat="1" applyFont="1" applyFill="1" applyBorder="1" applyAlignment="1" applyProtection="1">
      <alignment horizontal="center" vertical="center"/>
      <protection locked="0"/>
    </xf>
    <xf numFmtId="0" fontId="134" fillId="0" borderId="271" xfId="0" applyFont="1" applyBorder="1" applyProtection="1">
      <protection locked="0"/>
    </xf>
    <xf numFmtId="0" fontId="14" fillId="5" borderId="309" xfId="0" applyFont="1" applyFill="1" applyBorder="1" applyAlignment="1" applyProtection="1">
      <alignment vertical="center" wrapText="1"/>
      <protection locked="0"/>
    </xf>
    <xf numFmtId="0" fontId="14" fillId="5" borderId="324" xfId="0" applyFont="1" applyFill="1" applyBorder="1" applyAlignment="1" applyProtection="1">
      <alignment vertical="center" wrapText="1"/>
      <protection locked="0"/>
    </xf>
    <xf numFmtId="167" fontId="14" fillId="5" borderId="297" xfId="3" applyNumberFormat="1" applyFont="1" applyFill="1" applyBorder="1" applyAlignment="1" applyProtection="1">
      <alignment horizontal="center" vertical="center"/>
      <protection locked="0"/>
    </xf>
    <xf numFmtId="167" fontId="14" fillId="5" borderId="298" xfId="3" applyNumberFormat="1" applyFont="1" applyFill="1" applyBorder="1" applyAlignment="1" applyProtection="1">
      <alignment horizontal="center" vertical="center"/>
      <protection locked="0"/>
    </xf>
    <xf numFmtId="167" fontId="14" fillId="5" borderId="287" xfId="3" applyNumberFormat="1" applyFont="1" applyFill="1" applyBorder="1" applyAlignment="1" applyProtection="1">
      <alignment horizontal="center" vertical="center"/>
      <protection locked="0"/>
    </xf>
    <xf numFmtId="167" fontId="14" fillId="5" borderId="288" xfId="3" applyNumberFormat="1" applyFont="1" applyFill="1" applyBorder="1" applyAlignment="1" applyProtection="1">
      <alignment horizontal="center" vertical="center"/>
      <protection locked="0"/>
    </xf>
    <xf numFmtId="167" fontId="14" fillId="3" borderId="289" xfId="3" applyNumberFormat="1" applyFont="1" applyFill="1" applyBorder="1" applyAlignment="1" applyProtection="1">
      <alignment horizontal="center" vertical="center"/>
      <protection locked="0"/>
    </xf>
    <xf numFmtId="167" fontId="14" fillId="3" borderId="290" xfId="3" applyNumberFormat="1" applyFont="1" applyFill="1" applyBorder="1" applyAlignment="1" applyProtection="1">
      <alignment horizontal="center" vertical="center"/>
      <protection locked="0"/>
    </xf>
    <xf numFmtId="167" fontId="14" fillId="3" borderId="299" xfId="3" applyNumberFormat="1" applyFont="1" applyFill="1" applyBorder="1" applyAlignment="1" applyProtection="1">
      <alignment horizontal="center" vertical="center"/>
      <protection locked="0"/>
    </xf>
    <xf numFmtId="0" fontId="134" fillId="26" borderId="295" xfId="0" applyFont="1" applyFill="1" applyBorder="1" applyAlignment="1" applyProtection="1">
      <alignment horizontal="left"/>
      <protection locked="0"/>
    </xf>
    <xf numFmtId="0" fontId="129" fillId="0" borderId="300" xfId="0" applyFont="1" applyBorder="1" applyAlignment="1" applyProtection="1">
      <alignment vertical="center"/>
      <protection locked="0"/>
    </xf>
    <xf numFmtId="0" fontId="129" fillId="0" borderId="302" xfId="0" applyFont="1" applyBorder="1" applyAlignment="1" applyProtection="1">
      <alignment horizontal="right"/>
      <protection locked="0"/>
    </xf>
    <xf numFmtId="0" fontId="129" fillId="0" borderId="304" xfId="0" applyFont="1" applyBorder="1" applyAlignment="1" applyProtection="1">
      <alignment horizontal="right"/>
      <protection locked="0"/>
    </xf>
    <xf numFmtId="0" fontId="14" fillId="5" borderId="286" xfId="0" applyFont="1" applyFill="1" applyBorder="1" applyAlignment="1" applyProtection="1">
      <alignment vertical="center" wrapText="1"/>
      <protection locked="0"/>
    </xf>
    <xf numFmtId="0" fontId="14" fillId="5" borderId="289" xfId="0" applyFont="1" applyFill="1" applyBorder="1" applyAlignment="1" applyProtection="1">
      <alignment vertical="center" wrapText="1"/>
      <protection locked="0"/>
    </xf>
    <xf numFmtId="0" fontId="134" fillId="0" borderId="281" xfId="0" applyFont="1" applyBorder="1" applyProtection="1">
      <protection locked="0"/>
    </xf>
    <xf numFmtId="0" fontId="134" fillId="59" borderId="308" xfId="0" applyFont="1" applyFill="1" applyBorder="1" applyAlignment="1" applyProtection="1">
      <alignment horizontal="left"/>
      <protection locked="0"/>
    </xf>
    <xf numFmtId="167" fontId="14" fillId="5" borderId="311" xfId="3" applyNumberFormat="1" applyFont="1" applyFill="1" applyBorder="1" applyAlignment="1" applyProtection="1">
      <alignment horizontal="center" vertical="center"/>
      <protection locked="0"/>
    </xf>
    <xf numFmtId="0" fontId="12" fillId="46" borderId="304" xfId="7" applyFont="1" applyFill="1" applyBorder="1" applyAlignment="1" applyProtection="1">
      <alignment horizontal="left" vertical="center"/>
      <protection locked="0"/>
    </xf>
    <xf numFmtId="0" fontId="9" fillId="9" borderId="302" xfId="2" applyFont="1" applyFill="1" applyBorder="1" applyAlignment="1" applyProtection="1">
      <alignment horizontal="center" textRotation="90"/>
      <protection locked="0"/>
    </xf>
    <xf numFmtId="0" fontId="9" fillId="5" borderId="302" xfId="2" applyFont="1" applyFill="1" applyBorder="1" applyAlignment="1" applyProtection="1">
      <alignment horizontal="center"/>
      <protection locked="0"/>
    </xf>
    <xf numFmtId="0" fontId="9" fillId="2" borderId="302" xfId="2" applyFont="1" applyFill="1" applyBorder="1" applyAlignment="1" applyProtection="1">
      <alignment horizontal="center"/>
      <protection locked="0"/>
    </xf>
    <xf numFmtId="0" fontId="9" fillId="2" borderId="271" xfId="2" applyFont="1" applyFill="1" applyBorder="1" applyAlignment="1" applyProtection="1">
      <alignment horizontal="center"/>
      <protection locked="0"/>
    </xf>
    <xf numFmtId="0" fontId="137" fillId="2" borderId="304" xfId="2" applyFont="1" applyFill="1" applyBorder="1" applyAlignment="1" applyProtection="1">
      <alignment horizontal="center" textRotation="90" wrapText="1"/>
      <protection locked="0"/>
    </xf>
    <xf numFmtId="0" fontId="9" fillId="4" borderId="281" xfId="2" applyFont="1" applyFill="1" applyBorder="1" applyAlignment="1" applyProtection="1">
      <alignment horizontal="center" textRotation="90"/>
      <protection locked="0"/>
    </xf>
    <xf numFmtId="0" fontId="9" fillId="5" borderId="281" xfId="2" applyFont="1" applyFill="1" applyBorder="1" applyAlignment="1" applyProtection="1">
      <alignment horizontal="right" textRotation="90"/>
      <protection locked="0"/>
    </xf>
    <xf numFmtId="0" fontId="9" fillId="3" borderId="340" xfId="0" applyFont="1" applyFill="1" applyBorder="1" applyAlignment="1" applyProtection="1">
      <alignment horizontal="center" textRotation="90" wrapText="1"/>
      <protection locked="0"/>
    </xf>
    <xf numFmtId="0" fontId="9" fillId="81" borderId="303" xfId="0" applyFont="1" applyFill="1" applyBorder="1" applyAlignment="1" applyProtection="1">
      <alignment horizontal="left" vertical="center" wrapText="1"/>
      <protection locked="0"/>
    </xf>
    <xf numFmtId="43" fontId="9" fillId="6" borderId="274" xfId="3" applyFont="1" applyFill="1" applyBorder="1" applyAlignment="1" applyProtection="1">
      <alignment horizontal="center" vertical="center" wrapText="1"/>
      <protection locked="0"/>
    </xf>
    <xf numFmtId="43" fontId="9" fillId="6" borderId="274" xfId="3" applyFont="1" applyFill="1" applyBorder="1" applyAlignment="1" applyProtection="1">
      <alignment vertical="center"/>
      <protection locked="0"/>
    </xf>
    <xf numFmtId="43" fontId="9" fillId="6" borderId="271" xfId="3" applyFont="1" applyFill="1" applyBorder="1" applyAlignment="1" applyProtection="1">
      <alignment vertical="center"/>
      <protection locked="0"/>
    </xf>
    <xf numFmtId="43" fontId="9" fillId="6" borderId="275" xfId="3" applyFont="1" applyFill="1" applyBorder="1" applyAlignment="1" applyProtection="1">
      <alignment vertical="center"/>
      <protection locked="0"/>
    </xf>
    <xf numFmtId="43" fontId="35" fillId="6" borderId="274" xfId="3" applyFont="1" applyFill="1" applyBorder="1" applyAlignment="1" applyProtection="1">
      <alignment vertical="center"/>
      <protection locked="0"/>
    </xf>
    <xf numFmtId="43" fontId="14" fillId="6" borderId="274" xfId="3" applyFont="1" applyFill="1" applyBorder="1" applyAlignment="1" applyProtection="1">
      <alignment vertical="center"/>
      <protection locked="0"/>
    </xf>
    <xf numFmtId="0" fontId="9" fillId="12" borderId="341" xfId="0" applyFont="1" applyFill="1" applyBorder="1" applyAlignment="1" applyProtection="1">
      <alignment horizontal="right" vertical="center"/>
      <protection locked="0"/>
    </xf>
    <xf numFmtId="0" fontId="134" fillId="0" borderId="310" xfId="0" applyFont="1" applyBorder="1" applyAlignment="1" applyProtection="1">
      <alignment vertical="center" wrapText="1"/>
      <protection locked="0"/>
    </xf>
    <xf numFmtId="166" fontId="12" fillId="0" borderId="300" xfId="7" applyNumberFormat="1" applyFont="1" applyBorder="1" applyAlignment="1" applyProtection="1">
      <alignment vertical="center"/>
      <protection locked="0"/>
    </xf>
    <xf numFmtId="0" fontId="134" fillId="25" borderId="301" xfId="0" applyFont="1" applyFill="1" applyBorder="1" applyAlignment="1" applyProtection="1">
      <alignment vertical="center"/>
      <protection locked="0"/>
    </xf>
    <xf numFmtId="0" fontId="134" fillId="25" borderId="306" xfId="0" applyFont="1" applyFill="1" applyBorder="1" applyAlignment="1" applyProtection="1">
      <alignment vertical="center"/>
      <protection locked="0"/>
    </xf>
    <xf numFmtId="0" fontId="134" fillId="25" borderId="336" xfId="0" applyFont="1" applyFill="1" applyBorder="1" applyAlignment="1" applyProtection="1">
      <alignment vertical="center"/>
      <protection locked="0"/>
    </xf>
    <xf numFmtId="0" fontId="134" fillId="25" borderId="328" xfId="0" applyFont="1" applyFill="1" applyBorder="1" applyAlignment="1" applyProtection="1">
      <alignment vertical="center"/>
      <protection locked="0"/>
    </xf>
    <xf numFmtId="166" fontId="12" fillId="25" borderId="330" xfId="10" applyNumberFormat="1" applyFont="1" applyFill="1" applyBorder="1" applyAlignment="1" applyProtection="1">
      <alignment vertical="center"/>
      <protection locked="0"/>
    </xf>
    <xf numFmtId="0" fontId="134" fillId="26" borderId="338" xfId="0" applyFont="1" applyFill="1" applyBorder="1" applyAlignment="1" applyProtection="1">
      <alignment vertical="center"/>
      <protection locked="0"/>
    </xf>
    <xf numFmtId="166" fontId="12" fillId="0" borderId="323" xfId="3" applyNumberFormat="1" applyFont="1" applyFill="1" applyBorder="1" applyAlignment="1" applyProtection="1">
      <alignment vertical="center"/>
      <protection locked="0"/>
    </xf>
    <xf numFmtId="166" fontId="12" fillId="0" borderId="301" xfId="7" applyNumberFormat="1" applyFont="1" applyBorder="1" applyAlignment="1" applyProtection="1">
      <alignment vertical="center"/>
      <protection locked="0"/>
    </xf>
    <xf numFmtId="166" fontId="12" fillId="0" borderId="271" xfId="3" applyNumberFormat="1" applyFont="1" applyFill="1" applyBorder="1" applyAlignment="1" applyProtection="1">
      <alignment vertical="center"/>
      <protection locked="0"/>
    </xf>
    <xf numFmtId="166" fontId="12" fillId="0" borderId="306" xfId="3" applyNumberFormat="1" applyFont="1" applyFill="1" applyBorder="1" applyAlignment="1" applyProtection="1">
      <alignment vertical="center"/>
      <protection locked="0"/>
    </xf>
    <xf numFmtId="166" fontId="12" fillId="0" borderId="274" xfId="3" applyNumberFormat="1" applyFont="1" applyFill="1" applyBorder="1" applyAlignment="1" applyProtection="1">
      <alignment vertical="center"/>
      <protection locked="0"/>
    </xf>
    <xf numFmtId="0" fontId="95" fillId="5" borderId="309" xfId="0" applyFont="1" applyFill="1" applyBorder="1" applyAlignment="1" applyProtection="1">
      <alignment vertical="center" wrapText="1"/>
      <protection locked="0"/>
    </xf>
    <xf numFmtId="166" fontId="95" fillId="5" borderId="297" xfId="3" applyNumberFormat="1" applyFont="1" applyFill="1" applyBorder="1" applyAlignment="1" applyProtection="1">
      <alignment horizontal="center" vertical="center"/>
      <protection locked="0"/>
    </xf>
    <xf numFmtId="166" fontId="95" fillId="5" borderId="287" xfId="3" applyNumberFormat="1" applyFont="1" applyFill="1" applyBorder="1" applyAlignment="1" applyProtection="1">
      <alignment horizontal="center" vertical="center"/>
      <protection locked="0"/>
    </xf>
    <xf numFmtId="166" fontId="95" fillId="5" borderId="290" xfId="3" applyNumberFormat="1" applyFont="1" applyFill="1" applyBorder="1" applyAlignment="1" applyProtection="1">
      <alignment horizontal="center" vertical="center"/>
      <protection locked="0"/>
    </xf>
    <xf numFmtId="166" fontId="95" fillId="5" borderId="288" xfId="3" applyNumberFormat="1" applyFont="1" applyFill="1" applyBorder="1" applyAlignment="1" applyProtection="1">
      <alignment horizontal="center" vertical="center"/>
      <protection locked="0"/>
    </xf>
    <xf numFmtId="166" fontId="95" fillId="5" borderId="289" xfId="3" applyNumberFormat="1" applyFont="1" applyFill="1" applyBorder="1" applyAlignment="1" applyProtection="1">
      <alignment horizontal="center" vertical="center"/>
      <protection locked="0"/>
    </xf>
    <xf numFmtId="166" fontId="95" fillId="5" borderId="332" xfId="3" applyNumberFormat="1" applyFont="1" applyFill="1" applyBorder="1" applyAlignment="1" applyProtection="1">
      <alignment horizontal="center" vertical="center"/>
      <protection locked="0"/>
    </xf>
    <xf numFmtId="166" fontId="95" fillId="5" borderId="324" xfId="3" applyNumberFormat="1" applyFont="1" applyFill="1" applyBorder="1" applyAlignment="1" applyProtection="1">
      <alignment horizontal="center" vertical="center"/>
      <protection locked="0"/>
    </xf>
    <xf numFmtId="166" fontId="95" fillId="5" borderId="333" xfId="3" applyNumberFormat="1" applyFont="1" applyFill="1" applyBorder="1" applyAlignment="1" applyProtection="1">
      <alignment horizontal="center" vertical="center"/>
      <protection locked="0"/>
    </xf>
    <xf numFmtId="166" fontId="95" fillId="3" borderId="289" xfId="3" applyNumberFormat="1" applyFont="1" applyFill="1" applyBorder="1" applyAlignment="1" applyProtection="1">
      <alignment horizontal="center" vertical="center" wrapText="1"/>
      <protection locked="0"/>
    </xf>
    <xf numFmtId="166" fontId="95" fillId="3" borderId="287" xfId="3" applyNumberFormat="1" applyFont="1" applyFill="1" applyBorder="1" applyAlignment="1" applyProtection="1">
      <alignment horizontal="center" vertical="center" wrapText="1"/>
      <protection locked="0"/>
    </xf>
    <xf numFmtId="166" fontId="95" fillId="3" borderId="325" xfId="3" applyNumberFormat="1" applyFont="1" applyFill="1" applyBorder="1" applyAlignment="1" applyProtection="1">
      <alignment horizontal="center" vertical="center" wrapText="1"/>
      <protection locked="0"/>
    </xf>
    <xf numFmtId="166" fontId="95" fillId="3" borderId="326" xfId="3" applyNumberFormat="1" applyFont="1" applyFill="1" applyBorder="1" applyAlignment="1" applyProtection="1">
      <alignment horizontal="center" vertical="center" wrapText="1"/>
      <protection locked="0"/>
    </xf>
    <xf numFmtId="166" fontId="95" fillId="3" borderId="299" xfId="3" applyNumberFormat="1" applyFont="1" applyFill="1" applyBorder="1" applyAlignment="1" applyProtection="1">
      <alignment horizontal="center" vertical="center" wrapText="1"/>
      <protection locked="0"/>
    </xf>
    <xf numFmtId="166" fontId="14" fillId="6" borderId="274" xfId="3" applyNumberFormat="1" applyFont="1" applyFill="1" applyBorder="1" applyAlignment="1" applyProtection="1">
      <alignment horizontal="center" vertical="center" wrapText="1"/>
      <protection locked="0"/>
    </xf>
    <xf numFmtId="166" fontId="14" fillId="6" borderId="274" xfId="3" applyNumberFormat="1" applyFont="1" applyFill="1" applyBorder="1" applyAlignment="1" applyProtection="1">
      <alignment vertical="center"/>
      <protection locked="0"/>
    </xf>
    <xf numFmtId="166" fontId="14" fillId="6" borderId="302" xfId="3" applyNumberFormat="1" applyFont="1" applyFill="1" applyBorder="1" applyAlignment="1" applyProtection="1">
      <alignment vertical="center"/>
      <protection locked="0"/>
    </xf>
    <xf numFmtId="166" fontId="14" fillId="6" borderId="328" xfId="3" applyNumberFormat="1" applyFont="1" applyFill="1" applyBorder="1" applyAlignment="1" applyProtection="1">
      <alignment vertical="center"/>
      <protection locked="0"/>
    </xf>
    <xf numFmtId="166" fontId="14" fillId="12" borderId="341" xfId="0" applyNumberFormat="1" applyFont="1" applyFill="1" applyBorder="1" applyAlignment="1" applyProtection="1">
      <alignment horizontal="right" vertical="center"/>
      <protection locked="0"/>
    </xf>
    <xf numFmtId="166" fontId="12" fillId="25" borderId="330" xfId="11" applyNumberFormat="1" applyFont="1" applyFill="1" applyBorder="1" applyAlignment="1" applyProtection="1">
      <alignment vertical="center"/>
      <protection locked="0"/>
    </xf>
    <xf numFmtId="0" fontId="12" fillId="0" borderId="338" xfId="7" applyFont="1" applyBorder="1" applyAlignment="1" applyProtection="1">
      <alignment vertical="center" wrapText="1"/>
      <protection locked="0"/>
    </xf>
    <xf numFmtId="166" fontId="12" fillId="41" borderId="287" xfId="7" applyNumberFormat="1" applyFont="1" applyFill="1" applyBorder="1" applyAlignment="1" applyProtection="1">
      <alignment vertical="center"/>
      <protection locked="0"/>
    </xf>
    <xf numFmtId="166" fontId="12" fillId="34" borderId="302" xfId="7" applyNumberFormat="1" applyFont="1" applyFill="1" applyBorder="1" applyAlignment="1" applyProtection="1">
      <alignment vertical="center"/>
      <protection locked="0"/>
    </xf>
    <xf numFmtId="166" fontId="12" fillId="34" borderId="328" xfId="7" applyNumberFormat="1" applyFont="1" applyFill="1" applyBorder="1" applyAlignment="1" applyProtection="1">
      <alignment vertical="center"/>
      <protection locked="0"/>
    </xf>
    <xf numFmtId="166" fontId="12" fillId="25" borderId="330" xfId="12" applyNumberFormat="1" applyFont="1" applyFill="1" applyBorder="1" applyAlignment="1" applyProtection="1">
      <alignment vertical="center"/>
      <protection locked="0"/>
    </xf>
    <xf numFmtId="0" fontId="134" fillId="26" borderId="342" xfId="0" applyFont="1" applyFill="1" applyBorder="1" applyAlignment="1" applyProtection="1">
      <alignment vertical="center"/>
      <protection locked="0"/>
    </xf>
    <xf numFmtId="166" fontId="12" fillId="0" borderId="271" xfId="3" applyNumberFormat="1" applyFont="1" applyFill="1" applyBorder="1" applyAlignment="1" applyProtection="1">
      <alignment horizontal="right" vertical="center"/>
      <protection locked="0"/>
    </xf>
    <xf numFmtId="166" fontId="12" fillId="0" borderId="306" xfId="3" applyNumberFormat="1" applyFont="1" applyFill="1" applyBorder="1" applyAlignment="1" applyProtection="1">
      <alignment horizontal="right" vertical="center"/>
      <protection locked="0"/>
    </xf>
    <xf numFmtId="166" fontId="12" fillId="41" borderId="288" xfId="7" applyNumberFormat="1" applyFont="1" applyFill="1" applyBorder="1" applyAlignment="1" applyProtection="1">
      <alignment vertical="center"/>
      <protection locked="0"/>
    </xf>
    <xf numFmtId="0" fontId="129" fillId="25" borderId="301" xfId="0" applyFont="1" applyFill="1" applyBorder="1" applyAlignment="1" applyProtection="1">
      <alignment vertical="center"/>
      <protection locked="0"/>
    </xf>
    <xf numFmtId="0" fontId="129" fillId="25" borderId="306" xfId="0" applyFont="1" applyFill="1" applyBorder="1" applyAlignment="1" applyProtection="1">
      <alignment vertical="center"/>
      <protection locked="0"/>
    </xf>
    <xf numFmtId="0" fontId="129" fillId="25" borderId="336" xfId="0" applyFont="1" applyFill="1" applyBorder="1" applyAlignment="1" applyProtection="1">
      <alignment horizontal="right" vertical="center"/>
      <protection locked="0"/>
    </xf>
    <xf numFmtId="0" fontId="129" fillId="25" borderId="328" xfId="0" applyFont="1" applyFill="1" applyBorder="1" applyAlignment="1" applyProtection="1">
      <alignment horizontal="right" vertical="center"/>
      <protection locked="0"/>
    </xf>
    <xf numFmtId="166" fontId="12" fillId="0" borderId="330" xfId="12" applyNumberFormat="1" applyFont="1" applyBorder="1" applyAlignment="1" applyProtection="1">
      <alignment vertical="center"/>
      <protection locked="0"/>
    </xf>
    <xf numFmtId="166" fontId="9" fillId="0" borderId="306" xfId="3" applyNumberFormat="1" applyFont="1" applyFill="1" applyBorder="1" applyAlignment="1" applyProtection="1">
      <alignment vertical="center"/>
      <protection locked="0"/>
    </xf>
    <xf numFmtId="166" fontId="12" fillId="0" borderId="343" xfId="3" applyNumberFormat="1" applyFont="1" applyFill="1" applyBorder="1" applyAlignment="1" applyProtection="1">
      <alignment vertical="center"/>
      <protection locked="0"/>
    </xf>
    <xf numFmtId="166" fontId="14" fillId="6" borderId="274" xfId="3" applyNumberFormat="1" applyFont="1" applyFill="1" applyBorder="1" applyAlignment="1" applyProtection="1">
      <alignment horizontal="center" vertical="center"/>
      <protection locked="0"/>
    </xf>
    <xf numFmtId="166" fontId="12" fillId="0" borderId="304" xfId="7" applyNumberFormat="1" applyFont="1" applyBorder="1" applyAlignment="1" applyProtection="1">
      <alignment vertical="center"/>
      <protection locked="0"/>
    </xf>
    <xf numFmtId="0" fontId="12" fillId="0" borderId="320" xfId="7" applyFont="1" applyBorder="1" applyAlignment="1" applyProtection="1">
      <alignment vertical="center" wrapText="1"/>
      <protection locked="0"/>
    </xf>
    <xf numFmtId="0" fontId="134" fillId="25" borderId="281" xfId="0" applyFont="1" applyFill="1" applyBorder="1" applyAlignment="1" applyProtection="1">
      <alignment vertical="center"/>
      <protection locked="0"/>
    </xf>
    <xf numFmtId="0" fontId="134" fillId="25" borderId="344" xfId="0" applyFont="1" applyFill="1" applyBorder="1" applyAlignment="1" applyProtection="1">
      <alignment vertical="center"/>
      <protection locked="0"/>
    </xf>
    <xf numFmtId="166" fontId="9" fillId="6" borderId="274" xfId="3" applyNumberFormat="1" applyFont="1" applyFill="1" applyBorder="1" applyAlignment="1" applyProtection="1">
      <alignment horizontal="center" vertical="center" wrapText="1"/>
      <protection locked="0"/>
    </xf>
    <xf numFmtId="166" fontId="9" fillId="6" borderId="274" xfId="3" applyNumberFormat="1" applyFont="1" applyFill="1" applyBorder="1" applyAlignment="1" applyProtection="1">
      <alignment vertical="center"/>
      <protection locked="0"/>
    </xf>
    <xf numFmtId="166" fontId="12" fillId="25" borderId="330" xfId="2" applyNumberFormat="1" applyFont="1" applyFill="1" applyBorder="1" applyAlignment="1" applyProtection="1">
      <alignment vertical="center"/>
      <protection locked="0"/>
    </xf>
    <xf numFmtId="166" fontId="12" fillId="0" borderId="271" xfId="3" applyNumberFormat="1" applyFont="1" applyFill="1" applyBorder="1" applyAlignment="1" applyProtection="1">
      <alignment horizontal="center" vertical="center"/>
      <protection locked="0"/>
    </xf>
    <xf numFmtId="166" fontId="9" fillId="0" borderId="323" xfId="3" applyNumberFormat="1" applyFont="1" applyFill="1" applyBorder="1" applyAlignment="1" applyProtection="1">
      <alignment vertical="center"/>
      <protection locked="0"/>
    </xf>
    <xf numFmtId="166" fontId="12" fillId="25" borderId="330" xfId="13" applyNumberFormat="1" applyFont="1" applyFill="1" applyBorder="1" applyAlignment="1" applyProtection="1">
      <alignment vertical="center"/>
      <protection locked="0"/>
    </xf>
    <xf numFmtId="166" fontId="14" fillId="12" borderId="275" xfId="0" applyNumberFormat="1" applyFont="1" applyFill="1" applyBorder="1" applyAlignment="1" applyProtection="1">
      <alignment horizontal="right" vertical="center"/>
      <protection locked="0"/>
    </xf>
    <xf numFmtId="166" fontId="12" fillId="25" borderId="330" xfId="14" applyNumberFormat="1" applyFont="1" applyFill="1" applyBorder="1" applyAlignment="1" applyProtection="1">
      <alignment vertical="center"/>
      <protection locked="0"/>
    </xf>
    <xf numFmtId="166" fontId="14" fillId="6" borderId="275" xfId="3" applyNumberFormat="1" applyFont="1" applyFill="1" applyBorder="1" applyAlignment="1" applyProtection="1">
      <alignment vertical="center"/>
      <protection locked="0"/>
    </xf>
    <xf numFmtId="0" fontId="134" fillId="25" borderId="315" xfId="0" applyFont="1" applyFill="1" applyBorder="1" applyAlignment="1" applyProtection="1">
      <alignment vertical="center"/>
      <protection locked="0"/>
    </xf>
    <xf numFmtId="166" fontId="12" fillId="25" borderId="330" xfId="6" applyNumberFormat="1" applyFont="1" applyFill="1" applyBorder="1" applyAlignment="1" applyProtection="1">
      <alignment vertical="center"/>
      <protection locked="0"/>
    </xf>
    <xf numFmtId="166" fontId="95" fillId="5" borderId="281" xfId="3" applyNumberFormat="1" applyFont="1" applyFill="1" applyBorder="1" applyAlignment="1" applyProtection="1">
      <alignment horizontal="center" vertical="center"/>
      <protection locked="0"/>
    </xf>
    <xf numFmtId="43" fontId="9" fillId="17" borderId="282" xfId="3" applyFont="1" applyFill="1" applyBorder="1" applyAlignment="1" applyProtection="1">
      <alignment horizontal="left" vertical="center" wrapText="1"/>
      <protection locked="0"/>
    </xf>
    <xf numFmtId="166" fontId="9" fillId="17" borderId="312" xfId="3" applyNumberFormat="1" applyFont="1" applyFill="1" applyBorder="1" applyAlignment="1" applyProtection="1">
      <alignment horizontal="center" vertical="center"/>
      <protection locked="0"/>
    </xf>
    <xf numFmtId="166" fontId="9" fillId="17" borderId="278" xfId="3" applyNumberFormat="1" applyFont="1" applyFill="1" applyBorder="1" applyAlignment="1" applyProtection="1">
      <alignment horizontal="center" vertical="center"/>
      <protection locked="0"/>
    </xf>
    <xf numFmtId="166" fontId="9" fillId="17" borderId="285" xfId="3" applyNumberFormat="1" applyFont="1" applyFill="1" applyBorder="1" applyAlignment="1" applyProtection="1">
      <alignment horizontal="center" vertical="center"/>
      <protection locked="0"/>
    </xf>
    <xf numFmtId="166" fontId="9" fillId="17" borderId="283" xfId="3" applyNumberFormat="1" applyFont="1" applyFill="1" applyBorder="1" applyAlignment="1" applyProtection="1">
      <alignment horizontal="center" vertical="center"/>
      <protection locked="0"/>
    </xf>
    <xf numFmtId="166" fontId="9" fillId="17" borderId="329" xfId="3" applyNumberFormat="1" applyFont="1" applyFill="1" applyBorder="1" applyAlignment="1" applyProtection="1">
      <alignment horizontal="center" vertical="center"/>
      <protection locked="0"/>
    </xf>
    <xf numFmtId="166" fontId="9" fillId="17" borderId="334" xfId="3" applyNumberFormat="1" applyFont="1" applyFill="1" applyBorder="1" applyAlignment="1" applyProtection="1">
      <alignment horizontal="center" vertical="center"/>
      <protection locked="0"/>
    </xf>
    <xf numFmtId="166" fontId="9" fillId="3" borderId="289" xfId="3" applyNumberFormat="1" applyFont="1" applyFill="1" applyBorder="1" applyAlignment="1" applyProtection="1">
      <alignment horizontal="center" vertical="center" wrapText="1"/>
      <protection locked="0"/>
    </xf>
    <xf numFmtId="166" fontId="9" fillId="3" borderId="287" xfId="3" applyNumberFormat="1" applyFont="1" applyFill="1" applyBorder="1" applyAlignment="1" applyProtection="1">
      <alignment horizontal="center" vertical="center" wrapText="1"/>
      <protection locked="0"/>
    </xf>
    <xf numFmtId="166" fontId="9" fillId="3" borderId="325" xfId="3" applyNumberFormat="1" applyFont="1" applyFill="1" applyBorder="1" applyAlignment="1" applyProtection="1">
      <alignment horizontal="center" vertical="center" wrapText="1"/>
      <protection locked="0"/>
    </xf>
    <xf numFmtId="166" fontId="9" fillId="3" borderId="326" xfId="3" applyNumberFormat="1" applyFont="1" applyFill="1" applyBorder="1" applyAlignment="1" applyProtection="1">
      <alignment horizontal="center" vertical="center" wrapText="1"/>
      <protection locked="0"/>
    </xf>
    <xf numFmtId="166" fontId="9" fillId="3" borderId="299" xfId="3" applyNumberFormat="1" applyFont="1" applyFill="1" applyBorder="1" applyAlignment="1" applyProtection="1">
      <alignment horizontal="center" vertical="center" wrapText="1"/>
      <protection locked="0"/>
    </xf>
    <xf numFmtId="0" fontId="39" fillId="5" borderId="315" xfId="0" applyFont="1" applyFill="1" applyBorder="1" applyAlignment="1" applyProtection="1">
      <alignment vertical="center" wrapText="1"/>
      <protection locked="0"/>
    </xf>
    <xf numFmtId="166" fontId="9" fillId="13" borderId="302" xfId="3" applyNumberFormat="1" applyFont="1" applyFill="1" applyBorder="1" applyAlignment="1" applyProtection="1">
      <alignment vertical="center"/>
      <protection locked="0"/>
    </xf>
    <xf numFmtId="0" fontId="39" fillId="2" borderId="315" xfId="0" applyFont="1" applyFill="1" applyBorder="1" applyAlignment="1" applyProtection="1">
      <alignment vertical="center" wrapText="1"/>
      <protection locked="0"/>
    </xf>
    <xf numFmtId="0" fontId="7" fillId="2" borderId="345" xfId="0" applyFont="1" applyFill="1" applyBorder="1" applyAlignment="1" applyProtection="1">
      <alignment horizontal="left" vertical="center" wrapText="1"/>
      <protection locked="0"/>
    </xf>
    <xf numFmtId="43" fontId="9" fillId="2" borderId="278" xfId="3" applyFont="1" applyFill="1" applyBorder="1" applyAlignment="1" applyProtection="1">
      <alignment horizontal="center" vertical="center" textRotation="90" wrapText="1"/>
      <protection locked="0"/>
    </xf>
    <xf numFmtId="43" fontId="9" fillId="5" borderId="312" xfId="3" applyFont="1" applyFill="1" applyBorder="1" applyAlignment="1" applyProtection="1">
      <alignment horizontal="center" vertical="center" textRotation="90" wrapText="1"/>
      <protection locked="0"/>
    </xf>
    <xf numFmtId="43" fontId="9" fillId="2" borderId="313" xfId="3" applyFont="1" applyFill="1" applyBorder="1" applyAlignment="1" applyProtection="1">
      <alignment horizontal="center" vertical="center" textRotation="90" wrapText="1"/>
      <protection locked="0"/>
    </xf>
    <xf numFmtId="43" fontId="9" fillId="79" borderId="327" xfId="3" applyFont="1" applyFill="1" applyBorder="1" applyAlignment="1" applyProtection="1">
      <alignment horizontal="center" vertical="center" textRotation="90" wrapText="1"/>
      <protection locked="0"/>
    </xf>
    <xf numFmtId="43" fontId="9" fillId="79" borderId="337" xfId="3" applyFont="1" applyFill="1" applyBorder="1" applyAlignment="1" applyProtection="1">
      <alignment horizontal="center" vertical="center" textRotation="90" wrapText="1"/>
      <protection locked="0"/>
    </xf>
    <xf numFmtId="43" fontId="9" fillId="5" borderId="327" xfId="3" applyFont="1" applyFill="1" applyBorder="1" applyAlignment="1" applyProtection="1">
      <alignment horizontal="center" vertical="center" textRotation="90" wrapText="1"/>
      <protection locked="0"/>
    </xf>
    <xf numFmtId="43" fontId="9" fillId="5" borderId="337" xfId="3" applyFont="1" applyFill="1" applyBorder="1" applyAlignment="1" applyProtection="1">
      <alignment horizontal="center" vertical="center" textRotation="90" wrapText="1"/>
      <protection locked="0"/>
    </xf>
    <xf numFmtId="43" fontId="9" fillId="2" borderId="327" xfId="3" applyFont="1" applyFill="1" applyBorder="1" applyAlignment="1" applyProtection="1">
      <alignment horizontal="center" vertical="center" textRotation="90" wrapText="1"/>
      <protection locked="0"/>
    </xf>
    <xf numFmtId="43" fontId="9" fillId="2" borderId="337" xfId="3" applyFont="1" applyFill="1" applyBorder="1" applyAlignment="1" applyProtection="1">
      <alignment horizontal="center" vertical="center" textRotation="90" wrapText="1"/>
      <protection locked="0"/>
    </xf>
    <xf numFmtId="0" fontId="9" fillId="5" borderId="281" xfId="0" applyFont="1" applyFill="1" applyBorder="1" applyAlignment="1" applyProtection="1">
      <alignment horizontal="center" vertical="center" textRotation="90" wrapText="1"/>
      <protection locked="0"/>
    </xf>
    <xf numFmtId="0" fontId="12" fillId="0" borderId="320" xfId="0" applyFont="1" applyBorder="1" applyAlignment="1" applyProtection="1">
      <alignment horizontal="left" vertical="center"/>
      <protection locked="0"/>
    </xf>
    <xf numFmtId="0" fontId="12" fillId="0" borderId="274" xfId="0" applyFont="1" applyBorder="1" applyAlignment="1" applyProtection="1">
      <alignment horizontal="left" vertical="center"/>
      <protection locked="0"/>
    </xf>
    <xf numFmtId="167" fontId="134" fillId="0" borderId="271" xfId="0" applyNumberFormat="1" applyFont="1" applyBorder="1" applyAlignment="1" applyProtection="1">
      <alignment horizontal="center" vertical="center"/>
      <protection locked="0"/>
    </xf>
    <xf numFmtId="167" fontId="134" fillId="25" borderId="302" xfId="0" applyNumberFormat="1" applyFont="1" applyFill="1" applyBorder="1" applyAlignment="1" applyProtection="1">
      <alignment horizontal="center" vertical="center"/>
      <protection locked="0"/>
    </xf>
    <xf numFmtId="167" fontId="209" fillId="25" borderId="302" xfId="0" applyNumberFormat="1" applyFont="1" applyFill="1" applyBorder="1" applyAlignment="1" applyProtection="1">
      <alignment horizontal="center" vertical="center"/>
      <protection locked="0"/>
    </xf>
    <xf numFmtId="167" fontId="12" fillId="0" borderId="271" xfId="3" applyNumberFormat="1" applyFont="1" applyBorder="1" applyAlignment="1" applyProtection="1">
      <alignment horizontal="right" vertical="center"/>
      <protection locked="0"/>
    </xf>
    <xf numFmtId="167" fontId="12" fillId="0" borderId="306" xfId="3" applyNumberFormat="1" applyFont="1" applyBorder="1" applyAlignment="1" applyProtection="1">
      <alignment horizontal="right" vertical="center"/>
      <protection locked="0"/>
    </xf>
    <xf numFmtId="167" fontId="12" fillId="25" borderId="271" xfId="3" applyNumberFormat="1" applyFont="1" applyFill="1" applyBorder="1" applyAlignment="1" applyProtection="1">
      <alignment horizontal="right" vertical="center"/>
      <protection locked="0"/>
    </xf>
    <xf numFmtId="167" fontId="12" fillId="25" borderId="304" xfId="3" applyNumberFormat="1" applyFont="1" applyFill="1" applyBorder="1" applyAlignment="1" applyProtection="1">
      <alignment horizontal="right" vertical="center"/>
      <protection locked="0"/>
    </xf>
    <xf numFmtId="167" fontId="198" fillId="25" borderId="302" xfId="0" applyNumberFormat="1" applyFont="1" applyFill="1" applyBorder="1" applyAlignment="1" applyProtection="1">
      <alignment horizontal="center" vertical="center"/>
      <protection locked="0"/>
    </xf>
    <xf numFmtId="167" fontId="94" fillId="0" borderId="271" xfId="3" applyNumberFormat="1" applyFont="1" applyBorder="1" applyAlignment="1" applyProtection="1">
      <alignment horizontal="right" vertical="center"/>
      <protection locked="0"/>
    </xf>
    <xf numFmtId="167" fontId="94" fillId="0" borderId="306" xfId="3" applyNumberFormat="1" applyFont="1" applyBorder="1" applyAlignment="1" applyProtection="1">
      <alignment horizontal="right" vertical="center"/>
      <protection locked="0"/>
    </xf>
    <xf numFmtId="167" fontId="94" fillId="25" borderId="271" xfId="3" applyNumberFormat="1" applyFont="1" applyFill="1" applyBorder="1" applyAlignment="1" applyProtection="1">
      <alignment horizontal="right" vertical="center"/>
      <protection locked="0"/>
    </xf>
    <xf numFmtId="167" fontId="94" fillId="25" borderId="304" xfId="3" applyNumberFormat="1" applyFont="1" applyFill="1" applyBorder="1" applyAlignment="1" applyProtection="1">
      <alignment horizontal="right" vertical="center"/>
      <protection locked="0"/>
    </xf>
    <xf numFmtId="167" fontId="134" fillId="0" borderId="302" xfId="0" applyNumberFormat="1" applyFont="1" applyBorder="1" applyAlignment="1" applyProtection="1">
      <alignment horizontal="center" vertical="center"/>
      <protection locked="0"/>
    </xf>
    <xf numFmtId="43" fontId="95" fillId="5" borderId="296" xfId="3" applyFont="1" applyFill="1" applyBorder="1" applyAlignment="1" applyProtection="1">
      <alignment vertical="center" wrapText="1"/>
      <protection locked="0"/>
    </xf>
    <xf numFmtId="167" fontId="95" fillId="5" borderId="289" xfId="3" applyNumberFormat="1" applyFont="1" applyFill="1" applyBorder="1" applyAlignment="1" applyProtection="1">
      <alignment horizontal="right" vertical="center"/>
      <protection locked="0"/>
    </xf>
    <xf numFmtId="167" fontId="95" fillId="5" borderId="290" xfId="3" applyNumberFormat="1" applyFont="1" applyFill="1" applyBorder="1" applyAlignment="1" applyProtection="1">
      <alignment horizontal="right" vertical="center"/>
      <protection locked="0"/>
    </xf>
    <xf numFmtId="167" fontId="95" fillId="5" borderId="288" xfId="3" applyNumberFormat="1" applyFont="1" applyFill="1" applyBorder="1" applyAlignment="1" applyProtection="1">
      <alignment horizontal="right" vertical="center"/>
      <protection locked="0"/>
    </xf>
    <xf numFmtId="167" fontId="12" fillId="0" borderId="304" xfId="3" applyNumberFormat="1" applyFont="1" applyBorder="1" applyAlignment="1" applyProtection="1">
      <alignment horizontal="right" vertical="center"/>
      <protection locked="0"/>
    </xf>
    <xf numFmtId="167" fontId="12" fillId="25" borderId="301" xfId="3" applyNumberFormat="1" applyFont="1" applyFill="1" applyBorder="1" applyAlignment="1" applyProtection="1">
      <alignment horizontal="right" vertical="center"/>
      <protection locked="0"/>
    </xf>
    <xf numFmtId="167" fontId="95" fillId="5" borderId="333" xfId="3" applyNumberFormat="1" applyFont="1" applyFill="1" applyBorder="1" applyAlignment="1" applyProtection="1">
      <alignment horizontal="right" vertical="center"/>
      <protection locked="0"/>
    </xf>
    <xf numFmtId="167" fontId="12" fillId="25" borderId="281" xfId="3" applyNumberFormat="1" applyFont="1" applyFill="1" applyBorder="1" applyAlignment="1" applyProtection="1">
      <alignment horizontal="right" vertical="center"/>
      <protection locked="0"/>
    </xf>
    <xf numFmtId="167" fontId="12" fillId="0" borderId="306" xfId="3" applyNumberFormat="1" applyFont="1" applyFill="1" applyBorder="1" applyAlignment="1" applyProtection="1">
      <alignment horizontal="right" vertical="center"/>
      <protection locked="0"/>
    </xf>
    <xf numFmtId="167" fontId="94" fillId="25" borderId="281" xfId="3" applyNumberFormat="1" applyFont="1" applyFill="1" applyBorder="1" applyAlignment="1" applyProtection="1">
      <alignment horizontal="right" vertical="center"/>
      <protection locked="0"/>
    </xf>
    <xf numFmtId="167" fontId="94" fillId="0" borderId="304" xfId="3" applyNumberFormat="1" applyFont="1" applyBorder="1" applyAlignment="1" applyProtection="1">
      <alignment horizontal="right" vertical="center"/>
      <protection locked="0"/>
    </xf>
    <xf numFmtId="167" fontId="94" fillId="25" borderId="301" xfId="3" applyNumberFormat="1" applyFont="1" applyFill="1" applyBorder="1" applyAlignment="1" applyProtection="1">
      <alignment horizontal="right" vertical="center"/>
      <protection locked="0"/>
    </xf>
    <xf numFmtId="167" fontId="95" fillId="5" borderId="298" xfId="3" applyNumberFormat="1" applyFont="1" applyFill="1" applyBorder="1" applyAlignment="1" applyProtection="1">
      <alignment horizontal="right" vertical="center"/>
      <protection locked="0"/>
    </xf>
    <xf numFmtId="43" fontId="95" fillId="5" borderId="324" xfId="3" applyFont="1" applyFill="1" applyBorder="1" applyAlignment="1" applyProtection="1">
      <alignment vertical="center" wrapText="1"/>
      <protection locked="0"/>
    </xf>
    <xf numFmtId="43" fontId="9" fillId="9" borderId="346" xfId="3" applyFont="1" applyFill="1" applyBorder="1" applyAlignment="1" applyProtection="1">
      <alignment vertical="center" wrapText="1"/>
      <protection locked="0"/>
    </xf>
    <xf numFmtId="167" fontId="9" fillId="9" borderId="329" xfId="3" applyNumberFormat="1" applyFont="1" applyFill="1" applyBorder="1" applyAlignment="1" applyProtection="1">
      <alignment horizontal="right" vertical="center"/>
      <protection locked="0"/>
    </xf>
    <xf numFmtId="167" fontId="9" fillId="9" borderId="313" xfId="3" applyNumberFormat="1" applyFont="1" applyFill="1" applyBorder="1" applyAlignment="1" applyProtection="1">
      <alignment horizontal="right" vertical="center"/>
      <protection locked="0"/>
    </xf>
    <xf numFmtId="167" fontId="9" fillId="9" borderId="285" xfId="3" applyNumberFormat="1" applyFont="1" applyFill="1" applyBorder="1" applyAlignment="1" applyProtection="1">
      <alignment horizontal="right" vertical="center"/>
      <protection locked="0"/>
    </xf>
    <xf numFmtId="167" fontId="9" fillId="9" borderId="312" xfId="3" applyNumberFormat="1" applyFont="1" applyFill="1" applyBorder="1" applyAlignment="1" applyProtection="1">
      <alignment horizontal="right" vertical="center"/>
      <protection locked="0"/>
    </xf>
    <xf numFmtId="167" fontId="9" fillId="9" borderId="283" xfId="3" applyNumberFormat="1" applyFont="1" applyFill="1" applyBorder="1" applyAlignment="1" applyProtection="1">
      <alignment horizontal="right" vertical="center"/>
      <protection locked="0"/>
    </xf>
    <xf numFmtId="167" fontId="102" fillId="0" borderId="302" xfId="3" applyNumberFormat="1" applyFont="1" applyFill="1" applyBorder="1" applyAlignment="1" applyProtection="1">
      <alignment horizontal="right" vertical="center"/>
      <protection locked="0"/>
    </xf>
    <xf numFmtId="167" fontId="102" fillId="2" borderId="302" xfId="3" applyNumberFormat="1" applyFont="1" applyFill="1" applyBorder="1" applyAlignment="1" applyProtection="1">
      <alignment horizontal="right" vertical="center"/>
      <protection locked="0"/>
    </xf>
    <xf numFmtId="167" fontId="113" fillId="0" borderId="302" xfId="3" applyNumberFormat="1" applyFont="1" applyFill="1" applyBorder="1" applyAlignment="1" applyProtection="1">
      <alignment horizontal="right" vertical="center"/>
      <protection locked="0"/>
    </xf>
    <xf numFmtId="167" fontId="113" fillId="5" borderId="315" xfId="3" applyNumberFormat="1" applyFont="1" applyFill="1" applyBorder="1" applyAlignment="1" applyProtection="1">
      <alignment vertical="center"/>
      <protection locked="0"/>
    </xf>
    <xf numFmtId="167" fontId="113" fillId="19" borderId="302" xfId="3" applyNumberFormat="1" applyFont="1" applyFill="1" applyBorder="1" applyAlignment="1" applyProtection="1">
      <alignment horizontal="right" vertical="center"/>
      <protection locked="0"/>
    </xf>
    <xf numFmtId="167" fontId="113" fillId="2" borderId="302" xfId="3" applyNumberFormat="1" applyFont="1" applyFill="1" applyBorder="1" applyAlignment="1" applyProtection="1">
      <alignment horizontal="right" vertical="center"/>
      <protection locked="0"/>
    </xf>
    <xf numFmtId="167" fontId="113" fillId="20" borderId="302" xfId="3" applyNumberFormat="1" applyFont="1" applyFill="1" applyBorder="1" applyAlignment="1" applyProtection="1">
      <alignment horizontal="right" vertical="center"/>
      <protection locked="0"/>
    </xf>
    <xf numFmtId="167" fontId="19" fillId="13" borderId="302" xfId="3" applyNumberFormat="1" applyFont="1" applyFill="1" applyBorder="1" applyAlignment="1" applyProtection="1">
      <alignment horizontal="right" vertical="center"/>
      <protection locked="0"/>
    </xf>
    <xf numFmtId="0" fontId="12" fillId="5" borderId="282" xfId="0" applyFont="1" applyFill="1" applyBorder="1" applyAlignment="1" applyProtection="1">
      <alignment horizontal="right" wrapText="1"/>
      <protection locked="0"/>
    </xf>
    <xf numFmtId="43" fontId="12" fillId="6" borderId="278" xfId="3" applyFont="1" applyFill="1" applyBorder="1" applyAlignment="1" applyProtection="1">
      <alignment horizontal="right" wrapText="1"/>
      <protection locked="0"/>
    </xf>
    <xf numFmtId="43" fontId="12" fillId="19" borderId="278" xfId="3" applyFont="1" applyFill="1" applyBorder="1" applyAlignment="1" applyProtection="1">
      <alignment horizontal="right" wrapText="1"/>
      <protection locked="0"/>
    </xf>
    <xf numFmtId="43" fontId="12" fillId="2" borderId="278" xfId="3" applyFont="1" applyFill="1" applyBorder="1" applyAlignment="1" applyProtection="1">
      <alignment horizontal="right" wrapText="1"/>
      <protection locked="0"/>
    </xf>
    <xf numFmtId="43" fontId="12" fillId="20" borderId="278" xfId="3" applyFont="1" applyFill="1" applyBorder="1" applyAlignment="1" applyProtection="1">
      <alignment horizontal="right" wrapText="1"/>
      <protection locked="0"/>
    </xf>
    <xf numFmtId="43" fontId="12" fillId="0" borderId="278" xfId="3" applyFont="1" applyFill="1" applyBorder="1" applyAlignment="1" applyProtection="1">
      <alignment horizontal="right" wrapText="1"/>
      <protection locked="0"/>
    </xf>
    <xf numFmtId="0" fontId="61" fillId="0" borderId="303" xfId="21" applyFont="1" applyBorder="1" applyProtection="1">
      <protection locked="0"/>
    </xf>
    <xf numFmtId="167" fontId="61" fillId="36" borderId="302" xfId="3" applyNumberFormat="1" applyFont="1" applyFill="1" applyBorder="1" applyProtection="1">
      <protection locked="0"/>
    </xf>
    <xf numFmtId="167" fontId="61" fillId="0" borderId="302" xfId="3" applyNumberFormat="1" applyFont="1" applyBorder="1" applyProtection="1">
      <protection locked="0"/>
    </xf>
    <xf numFmtId="167" fontId="61" fillId="36" borderId="306" xfId="3" applyNumberFormat="1" applyFont="1" applyFill="1" applyBorder="1" applyProtection="1">
      <protection locked="0"/>
    </xf>
    <xf numFmtId="167" fontId="57" fillId="6" borderId="319" xfId="3" applyNumberFormat="1" applyFont="1" applyFill="1" applyBorder="1" applyProtection="1">
      <protection locked="0"/>
    </xf>
    <xf numFmtId="167" fontId="57" fillId="6" borderId="318" xfId="3" applyNumberFormat="1" applyFont="1" applyFill="1" applyBorder="1" applyProtection="1">
      <protection locked="0"/>
    </xf>
    <xf numFmtId="167" fontId="61" fillId="36" borderId="278" xfId="3" applyNumberFormat="1" applyFont="1" applyFill="1" applyBorder="1" applyProtection="1">
      <protection locked="0"/>
    </xf>
    <xf numFmtId="167" fontId="61" fillId="0" borderId="278" xfId="3" applyNumberFormat="1" applyFont="1" applyBorder="1" applyProtection="1">
      <protection locked="0"/>
    </xf>
    <xf numFmtId="167" fontId="61" fillId="36" borderId="285" xfId="3" applyNumberFormat="1" applyFont="1" applyFill="1" applyBorder="1" applyProtection="1">
      <protection locked="0"/>
    </xf>
    <xf numFmtId="167" fontId="57" fillId="6" borderId="347" xfId="3" applyNumberFormat="1" applyFont="1" applyFill="1" applyBorder="1" applyProtection="1">
      <protection locked="0"/>
    </xf>
    <xf numFmtId="43" fontId="9" fillId="4" borderId="295" xfId="3" applyFont="1" applyFill="1" applyBorder="1" applyAlignment="1" applyProtection="1">
      <alignment horizontal="center" wrapText="1"/>
      <protection locked="0"/>
    </xf>
    <xf numFmtId="43" fontId="9" fillId="4" borderId="296" xfId="3" applyFont="1" applyFill="1" applyBorder="1" applyAlignment="1" applyProtection="1">
      <alignment wrapText="1"/>
      <protection locked="0"/>
    </xf>
    <xf numFmtId="43" fontId="43" fillId="3" borderId="289" xfId="3" applyFont="1" applyFill="1" applyBorder="1" applyAlignment="1" applyProtection="1">
      <alignment horizontal="center" wrapText="1"/>
      <protection locked="0"/>
    </xf>
    <xf numFmtId="43" fontId="43" fillId="3" borderId="314" xfId="3" applyFont="1" applyFill="1" applyBorder="1" applyAlignment="1" applyProtection="1">
      <alignment horizontal="center" wrapText="1"/>
      <protection locked="0"/>
    </xf>
    <xf numFmtId="0" fontId="89" fillId="0" borderId="310" xfId="0" applyFont="1" applyBorder="1" applyAlignment="1" applyProtection="1">
      <alignment vertical="center"/>
      <protection locked="0"/>
    </xf>
    <xf numFmtId="0" fontId="134" fillId="24" borderId="301" xfId="0" applyFont="1" applyFill="1" applyBorder="1" applyAlignment="1" applyProtection="1">
      <alignment horizontal="center" vertical="center"/>
      <protection locked="0"/>
    </xf>
    <xf numFmtId="0" fontId="134" fillId="24" borderId="304" xfId="0" applyFont="1" applyFill="1" applyBorder="1" applyAlignment="1" applyProtection="1">
      <alignment horizontal="center" vertical="center"/>
      <protection locked="0"/>
    </xf>
    <xf numFmtId="0" fontId="134" fillId="24" borderId="301" xfId="0" applyFont="1" applyFill="1" applyBorder="1" applyProtection="1">
      <protection locked="0"/>
    </xf>
    <xf numFmtId="0" fontId="134" fillId="24" borderId="302" xfId="0" applyFont="1" applyFill="1" applyBorder="1" applyAlignment="1" applyProtection="1">
      <alignment horizontal="center"/>
      <protection locked="0"/>
    </xf>
    <xf numFmtId="0" fontId="134" fillId="24" borderId="302" xfId="0" applyFont="1" applyFill="1" applyBorder="1" applyProtection="1">
      <protection locked="0"/>
    </xf>
    <xf numFmtId="0" fontId="134" fillId="24" borderId="304" xfId="0" applyFont="1" applyFill="1" applyBorder="1" applyAlignment="1" applyProtection="1">
      <alignment horizontal="center"/>
      <protection locked="0"/>
    </xf>
    <xf numFmtId="167" fontId="12" fillId="0" borderId="271" xfId="3" applyNumberFormat="1" applyFont="1" applyFill="1" applyBorder="1" applyAlignment="1" applyProtection="1">
      <alignment horizontal="right" vertical="center"/>
      <protection locked="0"/>
    </xf>
    <xf numFmtId="167" fontId="12" fillId="0" borderId="323" xfId="3" applyNumberFormat="1" applyFont="1" applyFill="1" applyBorder="1" applyAlignment="1" applyProtection="1">
      <alignment horizontal="right" vertical="center"/>
      <protection locked="0"/>
    </xf>
    <xf numFmtId="167" fontId="12" fillId="0" borderId="348" xfId="3" applyNumberFormat="1" applyFont="1" applyFill="1" applyBorder="1" applyAlignment="1" applyProtection="1">
      <alignment horizontal="right" vertical="center"/>
      <protection locked="0"/>
    </xf>
    <xf numFmtId="0" fontId="95" fillId="5" borderId="324" xfId="2" applyFont="1" applyFill="1" applyBorder="1" applyAlignment="1" applyProtection="1">
      <alignment vertical="center"/>
      <protection locked="0"/>
    </xf>
    <xf numFmtId="43" fontId="17" fillId="0" borderId="320" xfId="3" applyFont="1" applyFill="1" applyBorder="1" applyAlignment="1" applyProtection="1">
      <alignment vertical="center" wrapText="1"/>
      <protection locked="0"/>
    </xf>
    <xf numFmtId="0" fontId="129" fillId="24" borderId="300" xfId="0" applyFont="1" applyFill="1" applyBorder="1" applyAlignment="1" applyProtection="1">
      <alignment horizontal="center"/>
      <protection locked="0"/>
    </xf>
    <xf numFmtId="0" fontId="129" fillId="24" borderId="302" xfId="0" applyFont="1" applyFill="1" applyBorder="1" applyAlignment="1" applyProtection="1">
      <alignment horizontal="center"/>
      <protection locked="0"/>
    </xf>
    <xf numFmtId="0" fontId="129" fillId="24" borderId="304" xfId="0" applyFont="1" applyFill="1" applyBorder="1" applyAlignment="1" applyProtection="1">
      <alignment horizontal="center" vertical="center"/>
      <protection locked="0"/>
    </xf>
    <xf numFmtId="0" fontId="129" fillId="24" borderId="301" xfId="0" applyFont="1" applyFill="1" applyBorder="1" applyAlignment="1" applyProtection="1">
      <alignment horizontal="center"/>
      <protection locked="0"/>
    </xf>
    <xf numFmtId="0" fontId="134" fillId="0" borderId="302" xfId="0" applyFont="1" applyBorder="1" applyAlignment="1" applyProtection="1">
      <alignment horizontal="center"/>
      <protection locked="0"/>
    </xf>
    <xf numFmtId="43" fontId="204" fillId="24" borderId="320" xfId="3" applyFont="1" applyFill="1" applyBorder="1" applyAlignment="1" applyProtection="1">
      <alignment vertical="center" wrapText="1"/>
      <protection locked="0"/>
    </xf>
    <xf numFmtId="167" fontId="9" fillId="37" borderId="271" xfId="3" applyNumberFormat="1" applyFont="1" applyFill="1" applyBorder="1" applyAlignment="1" applyProtection="1">
      <alignment horizontal="right" vertical="center"/>
      <protection locked="0"/>
    </xf>
    <xf numFmtId="167" fontId="9" fillId="37" borderId="323" xfId="3" applyNumberFormat="1" applyFont="1" applyFill="1" applyBorder="1" applyAlignment="1" applyProtection="1">
      <alignment horizontal="right" vertical="center"/>
      <protection locked="0"/>
    </xf>
    <xf numFmtId="167" fontId="9" fillId="37" borderId="348" xfId="3" applyNumberFormat="1" applyFont="1" applyFill="1" applyBorder="1" applyAlignment="1" applyProtection="1">
      <alignment horizontal="right" vertical="center"/>
      <protection locked="0"/>
    </xf>
    <xf numFmtId="167" fontId="9" fillId="3" borderId="325" xfId="3" applyNumberFormat="1" applyFont="1" applyFill="1" applyBorder="1" applyAlignment="1" applyProtection="1">
      <alignment horizontal="center" vertical="center"/>
      <protection locked="0"/>
    </xf>
    <xf numFmtId="167" fontId="9" fillId="3" borderId="314" xfId="3" applyNumberFormat="1" applyFont="1" applyFill="1" applyBorder="1" applyAlignment="1" applyProtection="1">
      <alignment horizontal="center" vertical="center"/>
      <protection locked="0"/>
    </xf>
    <xf numFmtId="43" fontId="17" fillId="24" borderId="320" xfId="3" applyFont="1" applyFill="1" applyBorder="1" applyAlignment="1" applyProtection="1">
      <alignment vertical="center" wrapText="1"/>
      <protection locked="0"/>
    </xf>
    <xf numFmtId="0" fontId="134" fillId="24" borderId="308" xfId="0" applyFont="1" applyFill="1" applyBorder="1" applyAlignment="1" applyProtection="1">
      <alignment horizontal="left"/>
      <protection locked="0"/>
    </xf>
    <xf numFmtId="167" fontId="9" fillId="24" borderId="271" xfId="3" applyNumberFormat="1" applyFont="1" applyFill="1" applyBorder="1" applyAlignment="1" applyProtection="1">
      <alignment horizontal="right" vertical="center"/>
      <protection locked="0"/>
    </xf>
    <xf numFmtId="167" fontId="9" fillId="24" borderId="306" xfId="3" applyNumberFormat="1" applyFont="1" applyFill="1" applyBorder="1" applyAlignment="1" applyProtection="1">
      <alignment horizontal="right" vertical="center"/>
      <protection locked="0"/>
    </xf>
    <xf numFmtId="167" fontId="9" fillId="24" borderId="348" xfId="3" applyNumberFormat="1" applyFont="1" applyFill="1" applyBorder="1" applyAlignment="1" applyProtection="1">
      <alignment horizontal="right" vertical="center"/>
      <protection locked="0"/>
    </xf>
    <xf numFmtId="0" fontId="87" fillId="52" borderId="295" xfId="0" applyFont="1" applyFill="1" applyBorder="1" applyAlignment="1" applyProtection="1">
      <alignment horizontal="left"/>
      <protection locked="0"/>
    </xf>
    <xf numFmtId="0" fontId="134" fillId="24" borderId="281" xfId="0" applyFont="1" applyFill="1" applyBorder="1" applyAlignment="1" applyProtection="1">
      <alignment horizontal="center" vertical="center"/>
      <protection locked="0"/>
    </xf>
    <xf numFmtId="0" fontId="134" fillId="24" borderId="281" xfId="0" applyFont="1" applyFill="1" applyBorder="1" applyProtection="1">
      <protection locked="0"/>
    </xf>
    <xf numFmtId="43" fontId="17" fillId="0" borderId="274" xfId="3" applyFont="1" applyFill="1" applyBorder="1" applyAlignment="1" applyProtection="1">
      <alignment vertical="center" wrapText="1"/>
      <protection locked="0"/>
    </xf>
    <xf numFmtId="43" fontId="4" fillId="24" borderId="274" xfId="3" applyFont="1" applyFill="1" applyBorder="1" applyAlignment="1" applyProtection="1">
      <alignment vertical="center" wrapText="1"/>
      <protection locked="0"/>
    </xf>
    <xf numFmtId="43" fontId="204" fillId="0" borderId="320" xfId="3" applyFont="1" applyFill="1" applyBorder="1" applyAlignment="1" applyProtection="1">
      <alignment vertical="center" wrapText="1"/>
      <protection locked="0"/>
    </xf>
    <xf numFmtId="0" fontId="205" fillId="0" borderId="310" xfId="0" applyFont="1" applyBorder="1" applyAlignment="1" applyProtection="1">
      <alignment vertical="center"/>
      <protection locked="0"/>
    </xf>
    <xf numFmtId="43" fontId="204" fillId="25" borderId="320" xfId="3" applyFont="1" applyFill="1" applyBorder="1" applyAlignment="1" applyProtection="1">
      <alignment vertical="center" wrapText="1"/>
      <protection locked="0"/>
    </xf>
    <xf numFmtId="43" fontId="17" fillId="25" borderId="274" xfId="3" applyFont="1" applyFill="1" applyBorder="1" applyAlignment="1" applyProtection="1">
      <alignment vertical="center" wrapText="1"/>
      <protection locked="0"/>
    </xf>
    <xf numFmtId="0" fontId="134" fillId="25" borderId="301" xfId="0" applyFont="1" applyFill="1" applyBorder="1" applyAlignment="1" applyProtection="1">
      <alignment horizontal="center"/>
      <protection locked="0"/>
    </xf>
    <xf numFmtId="0" fontId="134" fillId="25" borderId="302" xfId="0" applyFont="1" applyFill="1" applyBorder="1" applyAlignment="1" applyProtection="1">
      <alignment horizontal="center"/>
      <protection locked="0"/>
    </xf>
    <xf numFmtId="167" fontId="12" fillId="25" borderId="306" xfId="3" applyNumberFormat="1" applyFont="1" applyFill="1" applyBorder="1" applyAlignment="1" applyProtection="1">
      <alignment horizontal="right" vertical="center"/>
      <protection locked="0"/>
    </xf>
    <xf numFmtId="167" fontId="12" fillId="25" borderId="348" xfId="3" applyNumberFormat="1" applyFont="1" applyFill="1" applyBorder="1" applyAlignment="1" applyProtection="1">
      <alignment horizontal="right" vertical="center"/>
      <protection locked="0"/>
    </xf>
    <xf numFmtId="0" fontId="87" fillId="0" borderId="310" xfId="0" applyFont="1" applyBorder="1" applyAlignment="1" applyProtection="1">
      <alignment vertical="center"/>
      <protection locked="0"/>
    </xf>
    <xf numFmtId="43" fontId="17" fillId="24" borderId="274" xfId="3" applyFont="1" applyFill="1" applyBorder="1" applyAlignment="1" applyProtection="1">
      <alignment vertical="center" wrapText="1"/>
      <protection locked="0"/>
    </xf>
    <xf numFmtId="167" fontId="12" fillId="24" borderId="271" xfId="3" applyNumberFormat="1" applyFont="1" applyFill="1" applyBorder="1" applyAlignment="1" applyProtection="1">
      <alignment horizontal="right" vertical="center"/>
      <protection locked="0"/>
    </xf>
    <xf numFmtId="167" fontId="12" fillId="24" borderId="306" xfId="3" applyNumberFormat="1" applyFont="1" applyFill="1" applyBorder="1" applyAlignment="1" applyProtection="1">
      <alignment horizontal="right" vertical="center"/>
      <protection locked="0"/>
    </xf>
    <xf numFmtId="167" fontId="12" fillId="24" borderId="348" xfId="3" applyNumberFormat="1" applyFont="1" applyFill="1" applyBorder="1" applyAlignment="1" applyProtection="1">
      <alignment horizontal="right" vertical="center"/>
      <protection locked="0"/>
    </xf>
    <xf numFmtId="43" fontId="4" fillId="24" borderId="320" xfId="3" applyFont="1" applyFill="1" applyBorder="1" applyAlignment="1" applyProtection="1">
      <alignment vertical="center" wrapText="1"/>
      <protection locked="0"/>
    </xf>
    <xf numFmtId="43" fontId="22" fillId="0" borderId="320" xfId="3" applyFont="1" applyFill="1" applyBorder="1" applyAlignment="1" applyProtection="1">
      <alignment vertical="center" wrapText="1"/>
      <protection locked="0"/>
    </xf>
    <xf numFmtId="0" fontId="54" fillId="26" borderId="308" xfId="2" applyFont="1" applyFill="1" applyBorder="1" applyAlignment="1" applyProtection="1">
      <alignment horizontal="left"/>
      <protection locked="0"/>
    </xf>
    <xf numFmtId="43" fontId="4" fillId="63" borderId="315" xfId="3" applyFont="1" applyFill="1" applyBorder="1" applyAlignment="1" applyProtection="1">
      <alignment vertical="center" wrapText="1"/>
      <protection locked="0"/>
    </xf>
    <xf numFmtId="0" fontId="9" fillId="5" borderId="295" xfId="0" applyFont="1" applyFill="1" applyBorder="1" applyAlignment="1" applyProtection="1">
      <alignment horizontal="center" wrapText="1"/>
      <protection locked="0"/>
    </xf>
    <xf numFmtId="0" fontId="9" fillId="4" borderId="281" xfId="0" applyFont="1" applyFill="1" applyBorder="1" applyAlignment="1" applyProtection="1">
      <alignment horizontal="center" textRotation="90" wrapText="1"/>
      <protection locked="0"/>
    </xf>
    <xf numFmtId="0" fontId="9" fillId="5" borderId="281" xfId="0" applyFont="1" applyFill="1" applyBorder="1" applyAlignment="1" applyProtection="1">
      <alignment horizontal="center" textRotation="90" wrapText="1"/>
      <protection locked="0"/>
    </xf>
    <xf numFmtId="0" fontId="9" fillId="3" borderId="85" xfId="0" applyFont="1" applyFill="1" applyBorder="1" applyAlignment="1" applyProtection="1">
      <alignment horizontal="center" textRotation="90" wrapText="1"/>
      <protection locked="0"/>
    </xf>
    <xf numFmtId="43" fontId="89" fillId="0" borderId="310" xfId="0" applyNumberFormat="1" applyFont="1" applyBorder="1" applyAlignment="1" applyProtection="1">
      <alignment vertical="center"/>
      <protection locked="0"/>
    </xf>
    <xf numFmtId="0" fontId="134" fillId="0" borderId="271" xfId="0" applyFont="1" applyBorder="1" applyAlignment="1" applyProtection="1">
      <alignment vertical="center"/>
      <protection locked="0"/>
    </xf>
    <xf numFmtId="0" fontId="134" fillId="0" borderId="328" xfId="0" applyFont="1" applyBorder="1" applyAlignment="1" applyProtection="1">
      <alignment vertical="center"/>
      <protection locked="0"/>
    </xf>
    <xf numFmtId="0" fontId="197" fillId="69" borderId="309" xfId="0" applyFont="1" applyFill="1" applyBorder="1" applyAlignment="1" applyProtection="1">
      <alignment vertical="center"/>
      <protection locked="0"/>
    </xf>
    <xf numFmtId="167" fontId="95" fillId="5" borderId="297" xfId="15" applyNumberFormat="1" applyFont="1" applyFill="1" applyBorder="1" applyAlignment="1" applyProtection="1">
      <alignment horizontal="center" vertical="center" wrapText="1"/>
      <protection locked="0"/>
    </xf>
    <xf numFmtId="0" fontId="134" fillId="0" borderId="274" xfId="0" applyFont="1" applyBorder="1" applyProtection="1">
      <protection locked="0"/>
    </xf>
    <xf numFmtId="167" fontId="12" fillId="0" borderId="271" xfId="16" applyNumberFormat="1" applyFont="1" applyFill="1" applyBorder="1" applyAlignment="1" applyProtection="1">
      <alignment vertical="center" wrapText="1"/>
      <protection locked="0"/>
    </xf>
    <xf numFmtId="167" fontId="12" fillId="0" borderId="306" xfId="16" applyNumberFormat="1" applyFont="1" applyFill="1" applyBorder="1" applyAlignment="1" applyProtection="1">
      <alignment vertical="center" wrapText="1"/>
      <protection locked="0"/>
    </xf>
    <xf numFmtId="167" fontId="12" fillId="0" borderId="323" xfId="16" applyNumberFormat="1" applyFont="1" applyFill="1" applyBorder="1" applyAlignment="1" applyProtection="1">
      <alignment vertical="center" wrapText="1"/>
      <protection locked="0"/>
    </xf>
    <xf numFmtId="43" fontId="22" fillId="0" borderId="308" xfId="15" applyFont="1" applyFill="1" applyBorder="1" applyAlignment="1" applyProtection="1">
      <alignment vertical="center" wrapText="1"/>
      <protection locked="0"/>
    </xf>
    <xf numFmtId="43" fontId="103" fillId="5" borderId="296" xfId="3" applyFont="1" applyFill="1" applyBorder="1" applyAlignment="1" applyProtection="1">
      <alignment vertical="center" wrapText="1"/>
      <protection locked="0"/>
    </xf>
    <xf numFmtId="167" fontId="95" fillId="5" borderId="287" xfId="15" applyNumberFormat="1" applyFont="1" applyFill="1" applyBorder="1" applyAlignment="1" applyProtection="1">
      <alignment horizontal="center" vertical="center" wrapText="1"/>
      <protection locked="0"/>
    </xf>
    <xf numFmtId="167" fontId="95" fillId="5" borderId="290" xfId="15" applyNumberFormat="1" applyFont="1" applyFill="1" applyBorder="1" applyAlignment="1" applyProtection="1">
      <alignment horizontal="center" vertical="center" wrapText="1"/>
      <protection locked="0"/>
    </xf>
    <xf numFmtId="167" fontId="95" fillId="5" borderId="286" xfId="15" applyNumberFormat="1" applyFont="1" applyFill="1" applyBorder="1" applyAlignment="1" applyProtection="1">
      <alignment horizontal="center" vertical="center" wrapText="1"/>
      <protection locked="0"/>
    </xf>
    <xf numFmtId="167" fontId="95" fillId="5" borderId="288" xfId="15" applyNumberFormat="1" applyFont="1" applyFill="1" applyBorder="1" applyAlignment="1" applyProtection="1">
      <alignment horizontal="center" vertical="center" wrapText="1"/>
      <protection locked="0"/>
    </xf>
    <xf numFmtId="167" fontId="95" fillId="5" borderId="339" xfId="15" applyNumberFormat="1" applyFont="1" applyFill="1" applyBorder="1" applyAlignment="1" applyProtection="1">
      <alignment horizontal="center" vertical="center" wrapText="1"/>
      <protection locked="0"/>
    </xf>
    <xf numFmtId="167" fontId="12" fillId="41" borderId="289" xfId="15" applyNumberFormat="1" applyFont="1" applyFill="1" applyBorder="1" applyAlignment="1" applyProtection="1">
      <alignment horizontal="center" vertical="center" wrapText="1"/>
      <protection locked="0"/>
    </xf>
    <xf numFmtId="167" fontId="95" fillId="3" borderId="289" xfId="16" applyNumberFormat="1" applyFont="1" applyFill="1" applyBorder="1" applyAlignment="1" applyProtection="1">
      <alignment horizontal="center" vertical="center" wrapText="1"/>
      <protection locked="0"/>
    </xf>
    <xf numFmtId="167" fontId="95" fillId="3" borderId="287" xfId="16" applyNumberFormat="1" applyFont="1" applyFill="1" applyBorder="1" applyAlignment="1" applyProtection="1">
      <alignment horizontal="center" vertical="center" wrapText="1"/>
      <protection locked="0"/>
    </xf>
    <xf numFmtId="167" fontId="95" fillId="3" borderId="325" xfId="16" applyNumberFormat="1" applyFont="1" applyFill="1" applyBorder="1" applyAlignment="1" applyProtection="1">
      <alignment horizontal="center" vertical="center" wrapText="1"/>
      <protection locked="0"/>
    </xf>
    <xf numFmtId="167" fontId="95" fillId="3" borderId="326" xfId="16" applyNumberFormat="1" applyFont="1" applyFill="1" applyBorder="1" applyAlignment="1" applyProtection="1">
      <alignment horizontal="center" vertical="center" wrapText="1"/>
      <protection locked="0"/>
    </xf>
    <xf numFmtId="167" fontId="95" fillId="3" borderId="288" xfId="16" applyNumberFormat="1" applyFont="1" applyFill="1" applyBorder="1" applyAlignment="1" applyProtection="1">
      <alignment horizontal="center" vertical="center" wrapText="1"/>
      <protection locked="0"/>
    </xf>
    <xf numFmtId="167" fontId="12" fillId="0" borderId="300" xfId="15" applyNumberFormat="1" applyFont="1" applyFill="1" applyBorder="1" applyAlignment="1" applyProtection="1">
      <alignment horizontal="center" vertical="center" wrapText="1"/>
      <protection locked="0"/>
    </xf>
    <xf numFmtId="0" fontId="134" fillId="0" borderId="275" xfId="0" applyFont="1" applyBorder="1" applyProtection="1">
      <protection locked="0"/>
    </xf>
    <xf numFmtId="0" fontId="134" fillId="0" borderId="281" xfId="0" applyFont="1" applyBorder="1" applyAlignment="1" applyProtection="1">
      <alignment vertical="center"/>
      <protection locked="0"/>
    </xf>
    <xf numFmtId="0" fontId="134" fillId="26" borderId="345" xfId="0" applyFont="1" applyFill="1" applyBorder="1" applyAlignment="1" applyProtection="1">
      <alignment vertical="center"/>
      <protection locked="0"/>
    </xf>
    <xf numFmtId="0" fontId="134" fillId="0" borderId="280" xfId="0" applyFont="1" applyBorder="1" applyProtection="1">
      <protection locked="0"/>
    </xf>
    <xf numFmtId="167" fontId="12" fillId="0" borderId="343" xfId="16" applyNumberFormat="1" applyFont="1" applyFill="1" applyBorder="1" applyAlignment="1" applyProtection="1">
      <alignment vertical="center" wrapText="1"/>
      <protection locked="0"/>
    </xf>
    <xf numFmtId="43" fontId="22" fillId="0" borderId="302" xfId="15" applyFont="1" applyFill="1" applyBorder="1" applyAlignment="1" applyProtection="1">
      <alignment vertical="center" wrapText="1"/>
      <protection locked="0"/>
    </xf>
    <xf numFmtId="0" fontId="134" fillId="0" borderId="295" xfId="0" applyFont="1" applyBorder="1" applyProtection="1">
      <protection locked="0"/>
    </xf>
    <xf numFmtId="167" fontId="95" fillId="5" borderId="321" xfId="15" applyNumberFormat="1" applyFont="1" applyFill="1" applyBorder="1" applyAlignment="1" applyProtection="1">
      <alignment horizontal="center" vertical="center"/>
      <protection locked="0"/>
    </xf>
    <xf numFmtId="167" fontId="95" fillId="5" borderId="297" xfId="15" applyNumberFormat="1" applyFont="1" applyFill="1" applyBorder="1" applyAlignment="1" applyProtection="1">
      <alignment horizontal="center" vertical="center"/>
      <protection locked="0"/>
    </xf>
    <xf numFmtId="167" fontId="12" fillId="41" borderId="287" xfId="15" applyNumberFormat="1" applyFont="1" applyFill="1" applyBorder="1" applyAlignment="1" applyProtection="1">
      <alignment horizontal="center" vertical="center" wrapText="1"/>
      <protection locked="0"/>
    </xf>
    <xf numFmtId="43" fontId="22" fillId="0" borderId="338" xfId="3" applyFont="1" applyFill="1" applyBorder="1" applyAlignment="1" applyProtection="1">
      <alignment vertical="center" wrapText="1"/>
      <protection locked="0"/>
    </xf>
    <xf numFmtId="167" fontId="12" fillId="24" borderId="301" xfId="15" applyNumberFormat="1" applyFont="1" applyFill="1" applyBorder="1" applyAlignment="1" applyProtection="1">
      <alignment vertical="center" wrapText="1"/>
      <protection locked="0"/>
    </xf>
    <xf numFmtId="0" fontId="134" fillId="0" borderId="338" xfId="0" applyFont="1" applyBorder="1" applyProtection="1">
      <protection locked="0"/>
    </xf>
    <xf numFmtId="43" fontId="103" fillId="41" borderId="338" xfId="3" applyFont="1" applyFill="1" applyBorder="1" applyAlignment="1" applyProtection="1">
      <alignment vertical="center" wrapText="1"/>
      <protection locked="0"/>
    </xf>
    <xf numFmtId="167" fontId="95" fillId="41" borderId="297" xfId="15" applyNumberFormat="1" applyFont="1" applyFill="1" applyBorder="1" applyAlignment="1" applyProtection="1">
      <alignment horizontal="center" vertical="center" wrapText="1"/>
      <protection locked="0"/>
    </xf>
    <xf numFmtId="167" fontId="95" fillId="41" borderId="287" xfId="15" applyNumberFormat="1" applyFont="1" applyFill="1" applyBorder="1" applyAlignment="1" applyProtection="1">
      <alignment horizontal="center" vertical="center" wrapText="1"/>
      <protection locked="0"/>
    </xf>
    <xf numFmtId="167" fontId="95" fillId="41" borderId="290" xfId="15" applyNumberFormat="1" applyFont="1" applyFill="1" applyBorder="1" applyAlignment="1" applyProtection="1">
      <alignment horizontal="center" vertical="center" wrapText="1"/>
      <protection locked="0"/>
    </xf>
    <xf numFmtId="167" fontId="95" fillId="41" borderId="286" xfId="15" applyNumberFormat="1" applyFont="1" applyFill="1" applyBorder="1" applyAlignment="1" applyProtection="1">
      <alignment horizontal="center" vertical="center" wrapText="1"/>
      <protection locked="0"/>
    </xf>
    <xf numFmtId="167" fontId="95" fillId="41" borderId="288" xfId="15" applyNumberFormat="1" applyFont="1" applyFill="1" applyBorder="1" applyAlignment="1" applyProtection="1">
      <alignment horizontal="center" vertical="center" wrapText="1"/>
      <protection locked="0"/>
    </xf>
    <xf numFmtId="167" fontId="95" fillId="41" borderId="339" xfId="15" applyNumberFormat="1" applyFont="1" applyFill="1" applyBorder="1" applyAlignment="1" applyProtection="1">
      <alignment horizontal="center" vertical="center" wrapText="1"/>
      <protection locked="0"/>
    </xf>
    <xf numFmtId="167" fontId="95" fillId="41" borderId="321" xfId="15" applyNumberFormat="1" applyFont="1" applyFill="1" applyBorder="1" applyAlignment="1" applyProtection="1">
      <alignment horizontal="center" vertical="center"/>
      <protection locked="0"/>
    </xf>
    <xf numFmtId="167" fontId="95" fillId="41" borderId="302" xfId="16" applyNumberFormat="1" applyFont="1" applyFill="1" applyBorder="1" applyAlignment="1" applyProtection="1">
      <alignment horizontal="center" vertical="center" wrapText="1"/>
      <protection locked="0"/>
    </xf>
    <xf numFmtId="167" fontId="12" fillId="41" borderId="302" xfId="15" applyNumberFormat="1" applyFont="1" applyFill="1" applyBorder="1" applyAlignment="1" applyProtection="1">
      <alignment horizontal="center" vertical="center" wrapText="1"/>
      <protection locked="0"/>
    </xf>
    <xf numFmtId="167" fontId="95" fillId="41" borderId="289" xfId="16" applyNumberFormat="1" applyFont="1" applyFill="1" applyBorder="1" applyAlignment="1" applyProtection="1">
      <alignment horizontal="center" vertical="center" wrapText="1"/>
      <protection locked="0"/>
    </xf>
    <xf numFmtId="167" fontId="95" fillId="41" borderId="287" xfId="16" applyNumberFormat="1" applyFont="1" applyFill="1" applyBorder="1" applyAlignment="1" applyProtection="1">
      <alignment horizontal="center" vertical="center" wrapText="1"/>
      <protection locked="0"/>
    </xf>
    <xf numFmtId="167" fontId="95" fillId="41" borderId="325" xfId="16" applyNumberFormat="1" applyFont="1" applyFill="1" applyBorder="1" applyAlignment="1" applyProtection="1">
      <alignment horizontal="center" vertical="center" wrapText="1"/>
      <protection locked="0"/>
    </xf>
    <xf numFmtId="167" fontId="95" fillId="41" borderId="326" xfId="16" applyNumberFormat="1" applyFont="1" applyFill="1" applyBorder="1" applyAlignment="1" applyProtection="1">
      <alignment horizontal="center" vertical="center" wrapText="1"/>
      <protection locked="0"/>
    </xf>
    <xf numFmtId="167" fontId="95" fillId="41" borderId="288" xfId="16" applyNumberFormat="1" applyFont="1" applyFill="1" applyBorder="1" applyAlignment="1" applyProtection="1">
      <alignment horizontal="center" vertical="center" wrapText="1"/>
      <protection locked="0"/>
    </xf>
    <xf numFmtId="167" fontId="17" fillId="24" borderId="300" xfId="15" applyNumberFormat="1" applyFont="1" applyFill="1" applyBorder="1" applyAlignment="1" applyProtection="1">
      <alignment horizontal="center" vertical="center" wrapText="1"/>
      <protection locked="0"/>
    </xf>
    <xf numFmtId="0" fontId="87" fillId="0" borderId="315" xfId="0" applyFont="1" applyBorder="1" applyAlignment="1" applyProtection="1">
      <alignment vertical="center"/>
      <protection locked="0"/>
    </xf>
    <xf numFmtId="0" fontId="87" fillId="0" borderId="328" xfId="0" applyFont="1" applyBorder="1" applyAlignment="1" applyProtection="1">
      <alignment vertical="center"/>
      <protection locked="0"/>
    </xf>
    <xf numFmtId="0" fontId="87" fillId="0" borderId="319" xfId="0" applyFont="1" applyBorder="1" applyAlignment="1" applyProtection="1">
      <alignment vertical="center"/>
      <protection locked="0"/>
    </xf>
    <xf numFmtId="0" fontId="87" fillId="0" borderId="338" xfId="0" applyFont="1" applyBorder="1" applyAlignment="1" applyProtection="1">
      <alignment vertical="center"/>
      <protection locked="0"/>
    </xf>
    <xf numFmtId="43" fontId="17" fillId="0" borderId="338" xfId="3" applyFont="1" applyFill="1" applyBorder="1" applyAlignment="1" applyProtection="1">
      <alignment vertical="center" wrapText="1"/>
      <protection locked="0"/>
    </xf>
    <xf numFmtId="167" fontId="17" fillId="24" borderId="301" xfId="15" applyNumberFormat="1" applyFont="1" applyFill="1" applyBorder="1" applyAlignment="1" applyProtection="1">
      <alignment horizontal="center" vertical="center" wrapText="1"/>
      <protection locked="0"/>
    </xf>
    <xf numFmtId="167" fontId="17" fillId="24" borderId="302" xfId="15" applyNumberFormat="1" applyFont="1" applyFill="1" applyBorder="1" applyAlignment="1" applyProtection="1">
      <alignment horizontal="center" vertical="center" wrapText="1"/>
      <protection locked="0"/>
    </xf>
    <xf numFmtId="167" fontId="17" fillId="24" borderId="302" xfId="15" applyNumberFormat="1" applyFont="1" applyFill="1" applyBorder="1" applyAlignment="1" applyProtection="1">
      <alignment vertical="center" wrapText="1"/>
      <protection locked="0"/>
    </xf>
    <xf numFmtId="167" fontId="17" fillId="24" borderId="306" xfId="15" applyNumberFormat="1" applyFont="1" applyFill="1" applyBorder="1" applyAlignment="1" applyProtection="1">
      <alignment vertical="center" wrapText="1"/>
      <protection locked="0"/>
    </xf>
    <xf numFmtId="0" fontId="87" fillId="0" borderId="301" xfId="0" applyFont="1" applyBorder="1" applyAlignment="1" applyProtection="1">
      <alignment vertical="center"/>
      <protection locked="0"/>
    </xf>
    <xf numFmtId="0" fontId="87" fillId="0" borderId="306" xfId="0" applyFont="1" applyBorder="1" applyAlignment="1" applyProtection="1">
      <alignment vertical="center"/>
      <protection locked="0"/>
    </xf>
    <xf numFmtId="167" fontId="17" fillId="0" borderId="302" xfId="15" applyNumberFormat="1" applyFont="1" applyFill="1" applyBorder="1" applyAlignment="1" applyProtection="1">
      <alignment horizontal="center" vertical="center" wrapText="1"/>
      <protection locked="0"/>
    </xf>
    <xf numFmtId="167" fontId="17" fillId="0" borderId="328" xfId="15" applyNumberFormat="1" applyFont="1" applyFill="1" applyBorder="1" applyAlignment="1" applyProtection="1">
      <alignment horizontal="center" vertical="center" wrapText="1"/>
      <protection locked="0"/>
    </xf>
    <xf numFmtId="167" fontId="17" fillId="0" borderId="274" xfId="15" applyNumberFormat="1" applyFont="1" applyFill="1" applyBorder="1" applyAlignment="1" applyProtection="1">
      <alignment horizontal="center" vertical="center" wrapText="1"/>
      <protection locked="0"/>
    </xf>
    <xf numFmtId="167" fontId="17" fillId="0" borderId="271" xfId="16" applyNumberFormat="1" applyFont="1" applyFill="1" applyBorder="1" applyAlignment="1" applyProtection="1">
      <alignment vertical="center" wrapText="1"/>
      <protection locked="0"/>
    </xf>
    <xf numFmtId="167" fontId="17" fillId="0" borderId="306" xfId="16" applyNumberFormat="1" applyFont="1" applyFill="1" applyBorder="1" applyAlignment="1" applyProtection="1">
      <alignment vertical="center" wrapText="1"/>
      <protection locked="0"/>
    </xf>
    <xf numFmtId="167" fontId="17" fillId="0" borderId="323" xfId="16" applyNumberFormat="1" applyFont="1" applyFill="1" applyBorder="1" applyAlignment="1" applyProtection="1">
      <alignment vertical="center" wrapText="1"/>
      <protection locked="0"/>
    </xf>
    <xf numFmtId="0" fontId="87" fillId="24" borderId="302" xfId="0" applyFont="1" applyFill="1" applyBorder="1" applyAlignment="1" applyProtection="1">
      <alignment vertical="center"/>
      <protection locked="0"/>
    </xf>
    <xf numFmtId="43" fontId="4" fillId="24" borderId="338" xfId="3" applyFont="1" applyFill="1" applyBorder="1" applyAlignment="1" applyProtection="1">
      <alignment vertical="center" wrapText="1"/>
      <protection locked="0"/>
    </xf>
    <xf numFmtId="167" fontId="17" fillId="24" borderId="306" xfId="15" applyNumberFormat="1" applyFont="1" applyFill="1" applyBorder="1" applyAlignment="1" applyProtection="1">
      <alignment horizontal="center" vertical="center" wrapText="1"/>
      <protection locked="0"/>
    </xf>
    <xf numFmtId="167" fontId="4" fillId="24" borderId="304" xfId="15" applyNumberFormat="1" applyFont="1" applyFill="1" applyBorder="1" applyAlignment="1" applyProtection="1">
      <alignment horizontal="center" vertical="center" wrapText="1"/>
      <protection locked="0"/>
    </xf>
    <xf numFmtId="0" fontId="87" fillId="24" borderId="301" xfId="0" applyFont="1" applyFill="1" applyBorder="1" applyAlignment="1" applyProtection="1">
      <alignment vertical="center"/>
      <protection locked="0"/>
    </xf>
    <xf numFmtId="0" fontId="87" fillId="24" borderId="306" xfId="0" applyFont="1" applyFill="1" applyBorder="1" applyAlignment="1" applyProtection="1">
      <alignment vertical="center"/>
      <protection locked="0"/>
    </xf>
    <xf numFmtId="0" fontId="87" fillId="24" borderId="315" xfId="0" applyFont="1" applyFill="1" applyBorder="1" applyAlignment="1" applyProtection="1">
      <alignment vertical="center"/>
      <protection locked="0"/>
    </xf>
    <xf numFmtId="0" fontId="87" fillId="24" borderId="328" xfId="0" applyFont="1" applyFill="1" applyBorder="1" applyAlignment="1" applyProtection="1">
      <alignment vertical="center"/>
      <protection locked="0"/>
    </xf>
    <xf numFmtId="0" fontId="87" fillId="24" borderId="319" xfId="0" applyFont="1" applyFill="1" applyBorder="1" applyAlignment="1" applyProtection="1">
      <alignment vertical="center"/>
      <protection locked="0"/>
    </xf>
    <xf numFmtId="0" fontId="87" fillId="24" borderId="338" xfId="0" applyFont="1" applyFill="1" applyBorder="1" applyAlignment="1" applyProtection="1">
      <alignment vertical="center"/>
      <protection locked="0"/>
    </xf>
    <xf numFmtId="167" fontId="17" fillId="24" borderId="328" xfId="15" applyNumberFormat="1" applyFont="1" applyFill="1" applyBorder="1" applyAlignment="1" applyProtection="1">
      <alignment horizontal="center" vertical="center" wrapText="1"/>
      <protection locked="0"/>
    </xf>
    <xf numFmtId="167" fontId="17" fillId="24" borderId="274" xfId="15" applyNumberFormat="1" applyFont="1" applyFill="1" applyBorder="1" applyAlignment="1" applyProtection="1">
      <alignment horizontal="center" vertical="center" wrapText="1"/>
      <protection locked="0"/>
    </xf>
    <xf numFmtId="167" fontId="17" fillId="24" borderId="271" xfId="16" applyNumberFormat="1" applyFont="1" applyFill="1" applyBorder="1" applyAlignment="1" applyProtection="1">
      <alignment vertical="center" wrapText="1"/>
      <protection locked="0"/>
    </xf>
    <xf numFmtId="167" fontId="17" fillId="24" borderId="306" xfId="16" applyNumberFormat="1" applyFont="1" applyFill="1" applyBorder="1" applyAlignment="1" applyProtection="1">
      <alignment vertical="center" wrapText="1"/>
      <protection locked="0"/>
    </xf>
    <xf numFmtId="167" fontId="17" fillId="24" borderId="323" xfId="16" applyNumberFormat="1" applyFont="1" applyFill="1" applyBorder="1" applyAlignment="1" applyProtection="1">
      <alignment vertical="center" wrapText="1"/>
      <protection locked="0"/>
    </xf>
    <xf numFmtId="167" fontId="17" fillId="0" borderId="302" xfId="15" applyNumberFormat="1" applyFont="1" applyBorder="1" applyAlignment="1" applyProtection="1">
      <alignment vertical="center" wrapText="1"/>
      <protection locked="0"/>
    </xf>
    <xf numFmtId="43" fontId="17" fillId="25" borderId="338" xfId="3" applyFont="1" applyFill="1" applyBorder="1" applyAlignment="1" applyProtection="1">
      <alignment vertical="center" wrapText="1"/>
      <protection locked="0"/>
    </xf>
    <xf numFmtId="167" fontId="4" fillId="24" borderId="302" xfId="15" applyNumberFormat="1" applyFont="1" applyFill="1" applyBorder="1" applyAlignment="1" applyProtection="1">
      <alignment horizontal="center" vertical="center" wrapText="1"/>
      <protection locked="0"/>
    </xf>
    <xf numFmtId="43" fontId="4" fillId="25" borderId="338" xfId="3" applyFont="1" applyFill="1" applyBorder="1" applyAlignment="1" applyProtection="1">
      <alignment vertical="center" wrapText="1"/>
      <protection locked="0"/>
    </xf>
    <xf numFmtId="167" fontId="17" fillId="25" borderId="306" xfId="15" applyNumberFormat="1" applyFont="1" applyFill="1" applyBorder="1" applyAlignment="1" applyProtection="1">
      <alignment horizontal="center" vertical="center" wrapText="1"/>
      <protection locked="0"/>
    </xf>
    <xf numFmtId="167" fontId="4" fillId="25" borderId="306" xfId="15" applyNumberFormat="1" applyFont="1" applyFill="1" applyBorder="1" applyAlignment="1" applyProtection="1">
      <alignment horizontal="center" vertical="center" wrapText="1"/>
      <protection locked="0"/>
    </xf>
    <xf numFmtId="0" fontId="87" fillId="25" borderId="301" xfId="0" applyFont="1" applyFill="1" applyBorder="1" applyAlignment="1" applyProtection="1">
      <alignment vertical="center"/>
      <protection locked="0"/>
    </xf>
    <xf numFmtId="0" fontId="87" fillId="25" borderId="306" xfId="0" applyFont="1" applyFill="1" applyBorder="1" applyAlignment="1" applyProtection="1">
      <alignment vertical="center"/>
      <protection locked="0"/>
    </xf>
    <xf numFmtId="0" fontId="87" fillId="25" borderId="315" xfId="0" applyFont="1" applyFill="1" applyBorder="1" applyAlignment="1" applyProtection="1">
      <alignment vertical="center"/>
      <protection locked="0"/>
    </xf>
    <xf numFmtId="0" fontId="87" fillId="25" borderId="328" xfId="0" applyFont="1" applyFill="1" applyBorder="1" applyAlignment="1" applyProtection="1">
      <alignment vertical="center"/>
      <protection locked="0"/>
    </xf>
    <xf numFmtId="167" fontId="17" fillId="25" borderId="274" xfId="15" applyNumberFormat="1" applyFont="1" applyFill="1" applyBorder="1" applyAlignment="1" applyProtection="1">
      <alignment horizontal="center" vertical="center" wrapText="1"/>
      <protection locked="0"/>
    </xf>
    <xf numFmtId="167" fontId="17" fillId="25" borderId="302" xfId="15" applyNumberFormat="1" applyFont="1" applyFill="1" applyBorder="1" applyAlignment="1" applyProtection="1">
      <alignment vertical="center" wrapText="1"/>
      <protection locked="0"/>
    </xf>
    <xf numFmtId="167" fontId="17" fillId="25" borderId="302" xfId="15" applyNumberFormat="1" applyFont="1" applyFill="1" applyBorder="1" applyAlignment="1" applyProtection="1">
      <alignment horizontal="center" vertical="center" wrapText="1"/>
      <protection locked="0"/>
    </xf>
    <xf numFmtId="167" fontId="4" fillId="24" borderId="306" xfId="15" applyNumberFormat="1" applyFont="1" applyFill="1" applyBorder="1" applyAlignment="1" applyProtection="1">
      <alignment horizontal="center" vertical="center" wrapText="1"/>
      <protection locked="0"/>
    </xf>
    <xf numFmtId="167" fontId="17" fillId="0" borderId="315" xfId="15" applyNumberFormat="1" applyFont="1" applyBorder="1" applyAlignment="1" applyProtection="1">
      <alignment vertical="center" wrapText="1"/>
      <protection locked="0"/>
    </xf>
    <xf numFmtId="167" fontId="17" fillId="0" borderId="328" xfId="15" applyNumberFormat="1" applyFont="1" applyBorder="1" applyAlignment="1" applyProtection="1">
      <alignment vertical="center" wrapText="1"/>
      <protection locked="0"/>
    </xf>
    <xf numFmtId="0" fontId="17" fillId="0" borderId="302" xfId="15" applyNumberFormat="1" applyFont="1" applyFill="1" applyBorder="1" applyAlignment="1" applyProtection="1">
      <alignment horizontal="center" vertical="center" wrapText="1"/>
      <protection locked="0"/>
    </xf>
    <xf numFmtId="0" fontId="17" fillId="0" borderId="328" xfId="15" applyNumberFormat="1" applyFont="1" applyFill="1" applyBorder="1" applyAlignment="1" applyProtection="1">
      <alignment horizontal="center" vertical="center" wrapText="1"/>
      <protection locked="0"/>
    </xf>
    <xf numFmtId="0" fontId="17" fillId="0" borderId="274" xfId="15" applyNumberFormat="1" applyFont="1" applyFill="1" applyBorder="1" applyAlignment="1" applyProtection="1">
      <alignment horizontal="center" vertical="center" wrapText="1"/>
      <protection locked="0"/>
    </xf>
    <xf numFmtId="167" fontId="17" fillId="25" borderId="301" xfId="15" applyNumberFormat="1" applyFont="1" applyFill="1" applyBorder="1" applyAlignment="1" applyProtection="1">
      <alignment horizontal="center" vertical="center" wrapText="1"/>
      <protection locked="0"/>
    </xf>
    <xf numFmtId="167" fontId="17" fillId="25" borderId="306" xfId="15" applyNumberFormat="1" applyFont="1" applyFill="1" applyBorder="1" applyAlignment="1" applyProtection="1">
      <alignment vertical="center" wrapText="1"/>
      <protection locked="0"/>
    </xf>
    <xf numFmtId="0" fontId="17" fillId="25" borderId="302" xfId="15" applyNumberFormat="1" applyFont="1" applyFill="1" applyBorder="1" applyAlignment="1" applyProtection="1">
      <alignment horizontal="center" vertical="center" wrapText="1"/>
      <protection locked="0"/>
    </xf>
    <xf numFmtId="167" fontId="17" fillId="72" borderId="301" xfId="15" applyNumberFormat="1" applyFont="1" applyFill="1" applyBorder="1" applyAlignment="1" applyProtection="1">
      <alignment horizontal="center" vertical="center" wrapText="1"/>
      <protection locked="0"/>
    </xf>
    <xf numFmtId="167" fontId="17" fillId="72" borderId="306" xfId="15" applyNumberFormat="1" applyFont="1" applyFill="1" applyBorder="1" applyAlignment="1" applyProtection="1">
      <alignment horizontal="center" vertical="center" wrapText="1"/>
      <protection locked="0"/>
    </xf>
    <xf numFmtId="167" fontId="17" fillId="72" borderId="306" xfId="15" applyNumberFormat="1" applyFont="1" applyFill="1" applyBorder="1" applyAlignment="1" applyProtection="1">
      <alignment vertical="center" wrapText="1"/>
      <protection locked="0"/>
    </xf>
    <xf numFmtId="0" fontId="87" fillId="72" borderId="301" xfId="0" applyFont="1" applyFill="1" applyBorder="1" applyAlignment="1" applyProtection="1">
      <alignment vertical="center"/>
      <protection locked="0"/>
    </xf>
    <xf numFmtId="0" fontId="87" fillId="72" borderId="306" xfId="0" applyFont="1" applyFill="1" applyBorder="1" applyAlignment="1" applyProtection="1">
      <alignment vertical="center"/>
      <protection locked="0"/>
    </xf>
    <xf numFmtId="0" fontId="87" fillId="72" borderId="315" xfId="0" applyFont="1" applyFill="1" applyBorder="1" applyAlignment="1" applyProtection="1">
      <alignment vertical="center"/>
      <protection locked="0"/>
    </xf>
    <xf numFmtId="0" fontId="87" fillId="72" borderId="328" xfId="0" applyFont="1" applyFill="1" applyBorder="1" applyAlignment="1" applyProtection="1">
      <alignment vertical="center"/>
      <protection locked="0"/>
    </xf>
    <xf numFmtId="167" fontId="17" fillId="72" borderId="274" xfId="15" applyNumberFormat="1" applyFont="1" applyFill="1" applyBorder="1" applyAlignment="1" applyProtection="1">
      <alignment horizontal="center" vertical="center" wrapText="1"/>
      <protection locked="0"/>
    </xf>
    <xf numFmtId="167" fontId="17" fillId="72" borderId="302" xfId="15" applyNumberFormat="1" applyFont="1" applyFill="1" applyBorder="1" applyAlignment="1" applyProtection="1">
      <alignment vertical="center" wrapText="1"/>
      <protection locked="0"/>
    </xf>
    <xf numFmtId="0" fontId="17" fillId="72" borderId="302" xfId="15" applyNumberFormat="1" applyFont="1" applyFill="1" applyBorder="1" applyAlignment="1" applyProtection="1">
      <alignment horizontal="center" vertical="center" wrapText="1"/>
      <protection locked="0"/>
    </xf>
    <xf numFmtId="0" fontId="17" fillId="72" borderId="328" xfId="15" applyNumberFormat="1" applyFont="1" applyFill="1" applyBorder="1" applyAlignment="1" applyProtection="1">
      <alignment horizontal="center" vertical="center" wrapText="1"/>
      <protection locked="0"/>
    </xf>
    <xf numFmtId="0" fontId="17" fillId="0" borderId="271" xfId="0" applyFont="1" applyBorder="1" applyAlignment="1" applyProtection="1">
      <alignment vertical="center"/>
      <protection locked="0"/>
    </xf>
    <xf numFmtId="0" fontId="17" fillId="0" borderId="274" xfId="0" applyFont="1" applyBorder="1" applyAlignment="1" applyProtection="1">
      <alignment vertical="center"/>
      <protection locked="0"/>
    </xf>
    <xf numFmtId="0" fontId="17" fillId="0" borderId="315" xfId="0" applyFont="1" applyBorder="1" applyAlignment="1" applyProtection="1">
      <alignment vertical="center"/>
      <protection locked="0"/>
    </xf>
    <xf numFmtId="0" fontId="17" fillId="0" borderId="275" xfId="0" applyFont="1" applyBorder="1" applyAlignment="1" applyProtection="1">
      <alignment vertical="center"/>
      <protection locked="0"/>
    </xf>
    <xf numFmtId="167" fontId="17" fillId="0" borderId="301" xfId="15" applyNumberFormat="1" applyFont="1" applyFill="1" applyBorder="1" applyAlignment="1" applyProtection="1">
      <alignment horizontal="center" vertical="center" wrapText="1"/>
      <protection locked="0"/>
    </xf>
    <xf numFmtId="167" fontId="17" fillId="0" borderId="306" xfId="15" applyNumberFormat="1" applyFont="1" applyFill="1" applyBorder="1" applyAlignment="1" applyProtection="1">
      <alignment horizontal="center" vertical="center" wrapText="1"/>
      <protection locked="0"/>
    </xf>
    <xf numFmtId="167" fontId="17" fillId="24" borderId="274" xfId="15" applyNumberFormat="1" applyFont="1" applyFill="1" applyBorder="1" applyAlignment="1" applyProtection="1">
      <alignment vertical="center" wrapText="1"/>
      <protection locked="0"/>
    </xf>
    <xf numFmtId="167" fontId="17" fillId="24" borderId="280" xfId="15" applyNumberFormat="1" applyFont="1" applyFill="1" applyBorder="1" applyAlignment="1" applyProtection="1">
      <alignment vertical="center" wrapText="1"/>
      <protection locked="0"/>
    </xf>
    <xf numFmtId="0" fontId="87" fillId="0" borderId="274" xfId="0" applyFont="1" applyBorder="1" applyAlignment="1" applyProtection="1">
      <alignment vertical="center"/>
      <protection locked="0"/>
    </xf>
    <xf numFmtId="43" fontId="102" fillId="5" borderId="338" xfId="3" applyFont="1" applyFill="1" applyBorder="1" applyAlignment="1" applyProtection="1">
      <alignment vertical="center" wrapText="1"/>
      <protection locked="0"/>
    </xf>
    <xf numFmtId="167" fontId="102" fillId="5" borderId="297" xfId="15" applyNumberFormat="1" applyFont="1" applyFill="1" applyBorder="1" applyAlignment="1" applyProtection="1">
      <alignment horizontal="center" vertical="center" wrapText="1"/>
      <protection locked="0"/>
    </xf>
    <xf numFmtId="167" fontId="102" fillId="5" borderId="287" xfId="15" applyNumberFormat="1" applyFont="1" applyFill="1" applyBorder="1" applyAlignment="1" applyProtection="1">
      <alignment horizontal="center" vertical="center" wrapText="1"/>
      <protection locked="0"/>
    </xf>
    <xf numFmtId="167" fontId="102" fillId="5" borderId="290" xfId="15" applyNumberFormat="1" applyFont="1" applyFill="1" applyBorder="1" applyAlignment="1" applyProtection="1">
      <alignment horizontal="center" vertical="center" wrapText="1"/>
      <protection locked="0"/>
    </xf>
    <xf numFmtId="167" fontId="102" fillId="5" borderId="286" xfId="15" applyNumberFormat="1" applyFont="1" applyFill="1" applyBorder="1" applyAlignment="1" applyProtection="1">
      <alignment horizontal="center" vertical="center" wrapText="1"/>
      <protection locked="0"/>
    </xf>
    <xf numFmtId="167" fontId="102" fillId="5" borderId="288" xfId="15" applyNumberFormat="1" applyFont="1" applyFill="1" applyBorder="1" applyAlignment="1" applyProtection="1">
      <alignment horizontal="center" vertical="center" wrapText="1"/>
      <protection locked="0"/>
    </xf>
    <xf numFmtId="167" fontId="102" fillId="5" borderId="339" xfId="15" applyNumberFormat="1" applyFont="1" applyFill="1" applyBorder="1" applyAlignment="1" applyProtection="1">
      <alignment horizontal="center" vertical="center" wrapText="1"/>
      <protection locked="0"/>
    </xf>
    <xf numFmtId="167" fontId="102" fillId="5" borderId="321" xfId="15" applyNumberFormat="1" applyFont="1" applyFill="1" applyBorder="1" applyAlignment="1" applyProtection="1">
      <alignment horizontal="center" vertical="center"/>
      <protection locked="0"/>
    </xf>
    <xf numFmtId="167" fontId="102" fillId="5" borderId="302" xfId="16" applyNumberFormat="1" applyFont="1" applyFill="1" applyBorder="1" applyAlignment="1" applyProtection="1">
      <alignment horizontal="center" vertical="center" wrapText="1"/>
      <protection locked="0"/>
    </xf>
    <xf numFmtId="167" fontId="102" fillId="3" borderId="289" xfId="16" applyNumberFormat="1" applyFont="1" applyFill="1" applyBorder="1" applyAlignment="1" applyProtection="1">
      <alignment horizontal="center" vertical="center" wrapText="1"/>
      <protection locked="0"/>
    </xf>
    <xf numFmtId="167" fontId="102" fillId="3" borderId="287" xfId="16" applyNumberFormat="1" applyFont="1" applyFill="1" applyBorder="1" applyAlignment="1" applyProtection="1">
      <alignment horizontal="center" vertical="center" wrapText="1"/>
      <protection locked="0"/>
    </xf>
    <xf numFmtId="167" fontId="102" fillId="3" borderId="325" xfId="16" applyNumberFormat="1" applyFont="1" applyFill="1" applyBorder="1" applyAlignment="1" applyProtection="1">
      <alignment horizontal="center" vertical="center" wrapText="1"/>
      <protection locked="0"/>
    </xf>
    <xf numFmtId="167" fontId="102" fillId="3" borderId="326" xfId="16" applyNumberFormat="1" applyFont="1" applyFill="1" applyBorder="1" applyAlignment="1" applyProtection="1">
      <alignment horizontal="center" vertical="center" wrapText="1"/>
      <protection locked="0"/>
    </xf>
    <xf numFmtId="167" fontId="102" fillId="3" borderId="288" xfId="16" applyNumberFormat="1" applyFont="1" applyFill="1" applyBorder="1" applyAlignment="1" applyProtection="1">
      <alignment horizontal="center" vertical="center" wrapText="1"/>
      <protection locked="0"/>
    </xf>
    <xf numFmtId="167" fontId="17" fillId="41" borderId="302" xfId="15" applyNumberFormat="1" applyFont="1" applyFill="1" applyBorder="1" applyAlignment="1" applyProtection="1">
      <alignment horizontal="center" vertical="center" wrapText="1"/>
      <protection locked="0"/>
    </xf>
    <xf numFmtId="167" fontId="17" fillId="41" borderId="328" xfId="15" applyNumberFormat="1" applyFont="1" applyFill="1" applyBorder="1" applyAlignment="1" applyProtection="1">
      <alignment horizontal="center" vertical="center" wrapText="1"/>
      <protection locked="0"/>
    </xf>
    <xf numFmtId="0" fontId="213" fillId="0" borderId="295" xfId="0" applyFont="1" applyBorder="1" applyAlignment="1" applyProtection="1">
      <alignment horizontal="left"/>
      <protection locked="0"/>
    </xf>
    <xf numFmtId="0" fontId="214" fillId="0" borderId="295" xfId="0" applyFont="1" applyBorder="1" applyAlignment="1" applyProtection="1">
      <alignment horizontal="left"/>
      <protection locked="0"/>
    </xf>
    <xf numFmtId="167" fontId="4" fillId="0" borderId="308" xfId="15" applyNumberFormat="1" applyFont="1" applyFill="1" applyBorder="1" applyAlignment="1" applyProtection="1">
      <alignment horizontal="center" vertical="center" wrapText="1"/>
      <protection locked="0"/>
    </xf>
    <xf numFmtId="0" fontId="134" fillId="0" borderId="315" xfId="0" applyFont="1" applyBorder="1" applyAlignment="1" applyProtection="1">
      <alignment horizontal="center" vertical="center"/>
      <protection locked="0"/>
    </xf>
    <xf numFmtId="167" fontId="17" fillId="0" borderId="308" xfId="15" applyNumberFormat="1" applyFont="1" applyBorder="1" applyAlignment="1" applyProtection="1">
      <alignment vertical="center" wrapText="1"/>
      <protection locked="0"/>
    </xf>
    <xf numFmtId="167" fontId="134" fillId="0" borderId="281" xfId="0" applyNumberFormat="1" applyFont="1" applyBorder="1" applyAlignment="1" applyProtection="1">
      <alignment vertical="center"/>
      <protection locked="0"/>
    </xf>
    <xf numFmtId="167" fontId="17" fillId="0" borderId="315" xfId="15" applyNumberFormat="1" applyFont="1" applyFill="1" applyBorder="1" applyAlignment="1" applyProtection="1">
      <alignment horizontal="center" vertical="center" wrapText="1"/>
      <protection locked="0"/>
    </xf>
    <xf numFmtId="167" fontId="17" fillId="0" borderId="271" xfId="15" applyNumberFormat="1" applyFont="1" applyFill="1" applyBorder="1" applyAlignment="1" applyProtection="1">
      <alignment horizontal="center" vertical="center" wrapText="1"/>
      <protection locked="0"/>
    </xf>
    <xf numFmtId="167" fontId="17" fillId="0" borderId="301" xfId="15" applyNumberFormat="1" applyFont="1" applyFill="1" applyBorder="1" applyAlignment="1" applyProtection="1">
      <alignment vertical="center" wrapText="1"/>
      <protection locked="0"/>
    </xf>
    <xf numFmtId="0" fontId="87" fillId="35" borderId="302" xfId="0" applyFont="1" applyFill="1" applyBorder="1" applyAlignment="1" applyProtection="1">
      <alignment horizontal="center" vertical="center"/>
      <protection locked="0"/>
    </xf>
    <xf numFmtId="0" fontId="87" fillId="46" borderId="302" xfId="0" applyFont="1" applyFill="1" applyBorder="1" applyAlignment="1" applyProtection="1">
      <alignment horizontal="center" vertical="center"/>
      <protection locked="0"/>
    </xf>
    <xf numFmtId="0" fontId="87" fillId="46" borderId="306" xfId="0" applyFont="1" applyFill="1" applyBorder="1" applyAlignment="1" applyProtection="1">
      <alignment horizontal="center" vertical="center"/>
      <protection locked="0"/>
    </xf>
    <xf numFmtId="167" fontId="17" fillId="5" borderId="302" xfId="15" applyNumberFormat="1" applyFont="1" applyFill="1" applyBorder="1" applyAlignment="1" applyProtection="1">
      <alignment horizontal="center" vertical="center" wrapText="1"/>
      <protection locked="0"/>
    </xf>
    <xf numFmtId="167" fontId="17" fillId="0" borderId="302" xfId="15" applyNumberFormat="1" applyFont="1" applyFill="1" applyBorder="1" applyAlignment="1" applyProtection="1">
      <alignment vertical="center" wrapText="1"/>
      <protection locked="0"/>
    </xf>
    <xf numFmtId="167" fontId="4" fillId="0" borderId="304" xfId="15" applyNumberFormat="1" applyFont="1" applyFill="1" applyBorder="1" applyAlignment="1" applyProtection="1">
      <alignment horizontal="center" vertical="center" wrapText="1"/>
      <protection locked="0"/>
    </xf>
    <xf numFmtId="167" fontId="4" fillId="5" borderId="302" xfId="15" applyNumberFormat="1" applyFont="1" applyFill="1" applyBorder="1" applyAlignment="1" applyProtection="1">
      <alignment horizontal="center" vertical="center" wrapText="1"/>
      <protection locked="0"/>
    </xf>
    <xf numFmtId="167" fontId="17" fillId="0" borderId="308" xfId="15" applyNumberFormat="1" applyFont="1" applyFill="1" applyBorder="1" applyAlignment="1" applyProtection="1">
      <alignment vertical="center" wrapText="1"/>
      <protection locked="0"/>
    </xf>
    <xf numFmtId="167" fontId="4" fillId="0" borderId="302" xfId="15" applyNumberFormat="1" applyFont="1" applyFill="1" applyBorder="1" applyAlignment="1" applyProtection="1">
      <alignment horizontal="center" vertical="center" wrapText="1"/>
      <protection locked="0"/>
    </xf>
    <xf numFmtId="0" fontId="214" fillId="72" borderId="295" xfId="0" applyFont="1" applyFill="1" applyBorder="1" applyAlignment="1" applyProtection="1">
      <alignment horizontal="left"/>
      <protection locked="0"/>
    </xf>
    <xf numFmtId="0" fontId="134" fillId="0" borderId="328" xfId="0" applyFont="1" applyBorder="1" applyAlignment="1" applyProtection="1">
      <alignment horizontal="center" vertical="center"/>
      <protection locked="0"/>
    </xf>
    <xf numFmtId="43" fontId="102" fillId="5" borderId="296" xfId="3" applyFont="1" applyFill="1" applyBorder="1" applyAlignment="1" applyProtection="1">
      <alignment vertical="center" wrapText="1"/>
      <protection locked="0"/>
    </xf>
    <xf numFmtId="167" fontId="102" fillId="5" borderId="287" xfId="16" applyNumberFormat="1" applyFont="1" applyFill="1" applyBorder="1" applyAlignment="1" applyProtection="1">
      <alignment horizontal="center" vertical="center" wrapText="1"/>
      <protection locked="0"/>
    </xf>
    <xf numFmtId="167" fontId="102" fillId="5" borderId="289" xfId="16" applyNumberFormat="1" applyFont="1" applyFill="1" applyBorder="1" applyAlignment="1" applyProtection="1">
      <alignment horizontal="center" vertical="center" wrapText="1"/>
      <protection locked="0"/>
    </xf>
    <xf numFmtId="167" fontId="4" fillId="17" borderId="293" xfId="0" applyNumberFormat="1" applyFont="1" applyFill="1" applyBorder="1" applyAlignment="1" applyProtection="1">
      <alignment vertical="center" wrapText="1"/>
      <protection locked="0"/>
    </xf>
    <xf numFmtId="167" fontId="4" fillId="17" borderId="312" xfId="15" applyNumberFormat="1" applyFont="1" applyFill="1" applyBorder="1" applyAlignment="1" applyProtection="1">
      <alignment horizontal="center" vertical="center"/>
      <protection locked="0"/>
    </xf>
    <xf numFmtId="167" fontId="4" fillId="17" borderId="278" xfId="15" applyNumberFormat="1" applyFont="1" applyFill="1" applyBorder="1" applyAlignment="1" applyProtection="1">
      <alignment horizontal="center" vertical="center"/>
      <protection locked="0"/>
    </xf>
    <xf numFmtId="0" fontId="21" fillId="5" borderId="315" xfId="0" applyFont="1" applyFill="1" applyBorder="1" applyProtection="1">
      <protection locked="0"/>
    </xf>
    <xf numFmtId="0" fontId="21" fillId="2" borderId="315" xfId="0" applyFont="1" applyFill="1" applyBorder="1" applyProtection="1">
      <protection locked="0"/>
    </xf>
    <xf numFmtId="43" fontId="4" fillId="2" borderId="338" xfId="3" applyFont="1" applyFill="1" applyBorder="1" applyAlignment="1" applyProtection="1">
      <alignment horizontal="left" vertical="center" wrapText="1"/>
      <protection locked="0"/>
    </xf>
    <xf numFmtId="43" fontId="4" fillId="2" borderId="310" xfId="3" applyFont="1" applyFill="1" applyBorder="1" applyAlignment="1" applyProtection="1">
      <alignment horizontal="left" vertical="center"/>
      <protection locked="0"/>
    </xf>
    <xf numFmtId="43" fontId="4" fillId="2" borderId="319" xfId="3" applyFont="1" applyFill="1" applyBorder="1" applyAlignment="1" applyProtection="1">
      <alignment horizontal="left" vertical="center"/>
      <protection locked="0"/>
    </xf>
    <xf numFmtId="167" fontId="4" fillId="2" borderId="281" xfId="3" applyNumberFormat="1" applyFont="1" applyFill="1" applyBorder="1" applyAlignment="1" applyProtection="1">
      <alignment horizontal="center"/>
      <protection locked="0"/>
    </xf>
    <xf numFmtId="167" fontId="52" fillId="2" borderId="281" xfId="3" applyNumberFormat="1" applyFont="1" applyFill="1" applyBorder="1" applyAlignment="1" applyProtection="1">
      <alignment horizontal="center"/>
      <protection locked="0"/>
    </xf>
    <xf numFmtId="167" fontId="4" fillId="2" borderId="281" xfId="3" applyNumberFormat="1" applyFont="1" applyFill="1" applyBorder="1" applyAlignment="1" applyProtection="1">
      <alignment horizontal="center"/>
      <protection locked="0"/>
    </xf>
    <xf numFmtId="167" fontId="4" fillId="2" borderId="301" xfId="3" applyNumberFormat="1" applyFont="1" applyFill="1" applyBorder="1" applyAlignment="1" applyProtection="1">
      <alignment horizontal="center"/>
      <protection locked="0"/>
    </xf>
    <xf numFmtId="167" fontId="4" fillId="2" borderId="304" xfId="3" applyNumberFormat="1" applyFont="1" applyFill="1" applyBorder="1" applyAlignment="1" applyProtection="1">
      <alignment horizontal="center"/>
      <protection locked="0"/>
    </xf>
    <xf numFmtId="167" fontId="4" fillId="2" borderId="271" xfId="3" applyNumberFormat="1" applyFont="1" applyFill="1" applyBorder="1" applyAlignment="1" applyProtection="1">
      <alignment horizontal="center"/>
      <protection locked="0"/>
    </xf>
    <xf numFmtId="167" fontId="4" fillId="2" borderId="328" xfId="3" applyNumberFormat="1" applyFont="1" applyFill="1" applyBorder="1" applyAlignment="1" applyProtection="1">
      <alignment horizontal="center"/>
      <protection locked="0"/>
    </xf>
    <xf numFmtId="43" fontId="21" fillId="4" borderId="303" xfId="3" applyFont="1" applyFill="1" applyBorder="1" applyAlignment="1" applyProtection="1">
      <alignment horizontal="left" vertical="center" wrapText="1"/>
      <protection locked="0"/>
    </xf>
    <xf numFmtId="43" fontId="21" fillId="4" borderId="301" xfId="3" applyFont="1" applyFill="1" applyBorder="1" applyAlignment="1" applyProtection="1">
      <alignment horizontal="center" vertical="center" wrapText="1"/>
      <protection locked="0"/>
    </xf>
    <xf numFmtId="43" fontId="21" fillId="4" borderId="304" xfId="3" applyFont="1" applyFill="1" applyBorder="1" applyAlignment="1" applyProtection="1">
      <alignment horizontal="center" vertical="center" wrapText="1"/>
      <protection locked="0"/>
    </xf>
    <xf numFmtId="43" fontId="21" fillId="4" borderId="280" xfId="3" applyFont="1" applyFill="1" applyBorder="1" applyAlignment="1" applyProtection="1">
      <alignment horizontal="center" vertical="center" wrapText="1"/>
      <protection locked="0"/>
    </xf>
    <xf numFmtId="43" fontId="21" fillId="4" borderId="301" xfId="3" applyFont="1" applyFill="1" applyBorder="1" applyAlignment="1" applyProtection="1">
      <alignment horizontal="center" vertical="center" wrapText="1"/>
      <protection locked="0"/>
    </xf>
    <xf numFmtId="43" fontId="21" fillId="4" borderId="304" xfId="3" applyFont="1" applyFill="1" applyBorder="1" applyAlignment="1" applyProtection="1">
      <alignment horizontal="center" vertical="center" wrapText="1"/>
      <protection locked="0"/>
    </xf>
    <xf numFmtId="43" fontId="21" fillId="4" borderId="271" xfId="3" applyFont="1" applyFill="1" applyBorder="1" applyAlignment="1" applyProtection="1">
      <alignment horizontal="center" vertical="center" wrapText="1"/>
      <protection locked="0"/>
    </xf>
    <xf numFmtId="43" fontId="21" fillId="4" borderId="328" xfId="3" applyFont="1" applyFill="1" applyBorder="1" applyAlignment="1" applyProtection="1">
      <alignment horizontal="center" vertical="center" wrapText="1"/>
      <protection locked="0"/>
    </xf>
    <xf numFmtId="43" fontId="4" fillId="5" borderId="312" xfId="3" applyFont="1" applyFill="1" applyBorder="1" applyAlignment="1" applyProtection="1">
      <alignment horizontal="center" vertical="center" wrapText="1"/>
      <protection locked="0"/>
    </xf>
    <xf numFmtId="43" fontId="4" fillId="6" borderId="313" xfId="3" applyFont="1" applyFill="1" applyBorder="1" applyAlignment="1" applyProtection="1">
      <alignment horizontal="center" vertical="center" wrapText="1"/>
      <protection locked="0"/>
    </xf>
    <xf numFmtId="43" fontId="4" fillId="0" borderId="337" xfId="3" applyFont="1" applyFill="1" applyBorder="1" applyAlignment="1" applyProtection="1">
      <alignment horizontal="center" vertical="center" wrapText="1"/>
      <protection locked="0"/>
    </xf>
    <xf numFmtId="43" fontId="4" fillId="5" borderId="281" xfId="3" applyFont="1" applyFill="1" applyBorder="1" applyAlignment="1" applyProtection="1">
      <alignment horizontal="center" vertical="center" wrapText="1"/>
      <protection locked="0"/>
    </xf>
    <xf numFmtId="43" fontId="4" fillId="6" borderId="281" xfId="3" applyFont="1" applyFill="1" applyBorder="1" applyAlignment="1" applyProtection="1">
      <alignment horizontal="center" vertical="center" wrapText="1"/>
      <protection locked="0"/>
    </xf>
    <xf numFmtId="43" fontId="4" fillId="5" borderId="281" xfId="3" applyFont="1" applyFill="1" applyBorder="1" applyAlignment="1" applyProtection="1">
      <alignment horizontal="center" vertical="center" wrapText="1"/>
      <protection locked="0"/>
    </xf>
    <xf numFmtId="0" fontId="105" fillId="24" borderId="302" xfId="0" applyFont="1" applyFill="1" applyBorder="1" applyAlignment="1" applyProtection="1">
      <alignment horizontal="center" vertical="center"/>
      <protection locked="0"/>
    </xf>
    <xf numFmtId="0" fontId="105" fillId="25" borderId="302" xfId="0" applyFont="1" applyFill="1" applyBorder="1" applyAlignment="1" applyProtection="1">
      <alignment horizontal="center" vertical="center"/>
      <protection locked="0"/>
    </xf>
    <xf numFmtId="0" fontId="105" fillId="24" borderId="304" xfId="0" applyFont="1" applyFill="1" applyBorder="1" applyAlignment="1" applyProtection="1">
      <alignment horizontal="center" vertical="center"/>
      <protection locked="0"/>
    </xf>
    <xf numFmtId="167" fontId="17" fillId="0" borderId="271" xfId="16" applyNumberFormat="1" applyFont="1" applyFill="1" applyBorder="1" applyAlignment="1" applyProtection="1">
      <alignment horizontal="left" vertical="center"/>
      <protection locked="0"/>
    </xf>
    <xf numFmtId="167" fontId="17" fillId="0" borderId="304" xfId="16" applyNumberFormat="1" applyFont="1" applyFill="1" applyBorder="1" applyAlignment="1" applyProtection="1">
      <alignment horizontal="center" vertical="center"/>
      <protection locked="0"/>
    </xf>
    <xf numFmtId="167" fontId="17" fillId="0" borderId="301" xfId="16" applyNumberFormat="1" applyFont="1" applyFill="1" applyBorder="1" applyAlignment="1" applyProtection="1">
      <alignment horizontal="center" vertical="center"/>
      <protection locked="0"/>
    </xf>
    <xf numFmtId="167" fontId="17" fillId="0" borderId="271" xfId="16" applyNumberFormat="1" applyFont="1" applyFill="1" applyBorder="1" applyAlignment="1" applyProtection="1">
      <alignment horizontal="center" vertical="center"/>
      <protection locked="0"/>
    </xf>
    <xf numFmtId="43" fontId="21" fillId="24" borderId="338" xfId="3" applyFont="1" applyFill="1" applyBorder="1" applyAlignment="1" applyProtection="1">
      <alignment vertical="center" wrapText="1"/>
      <protection locked="0"/>
    </xf>
    <xf numFmtId="167" fontId="4" fillId="24" borderId="271" xfId="16" applyNumberFormat="1" applyFont="1" applyFill="1" applyBorder="1" applyAlignment="1" applyProtection="1">
      <alignment horizontal="left" vertical="center"/>
      <protection locked="0"/>
    </xf>
    <xf numFmtId="167" fontId="17" fillId="24" borderId="304" xfId="16" applyNumberFormat="1" applyFont="1" applyFill="1" applyBorder="1" applyAlignment="1" applyProtection="1">
      <alignment horizontal="center" vertical="center"/>
      <protection locked="0"/>
    </xf>
    <xf numFmtId="167" fontId="4" fillId="24" borderId="301" xfId="3" applyNumberFormat="1" applyFont="1" applyFill="1" applyBorder="1" applyAlignment="1" applyProtection="1">
      <alignment vertical="center"/>
      <protection locked="0"/>
    </xf>
    <xf numFmtId="167" fontId="4" fillId="24" borderId="304" xfId="3" applyNumberFormat="1" applyFont="1" applyFill="1" applyBorder="1" applyAlignment="1" applyProtection="1">
      <alignment vertical="center"/>
      <protection locked="0"/>
    </xf>
    <xf numFmtId="167" fontId="4" fillId="24" borderId="301" xfId="16" applyNumberFormat="1" applyFont="1" applyFill="1" applyBorder="1" applyAlignment="1" applyProtection="1">
      <alignment horizontal="center" vertical="center"/>
      <protection locked="0"/>
    </xf>
    <xf numFmtId="167" fontId="4" fillId="24" borderId="304" xfId="16" applyNumberFormat="1" applyFont="1" applyFill="1" applyBorder="1" applyAlignment="1" applyProtection="1">
      <alignment horizontal="center" vertical="center"/>
      <protection locked="0"/>
    </xf>
    <xf numFmtId="167" fontId="4" fillId="24" borderId="271" xfId="16" applyNumberFormat="1" applyFont="1" applyFill="1" applyBorder="1" applyAlignment="1" applyProtection="1">
      <alignment horizontal="center" vertical="center"/>
      <protection locked="0"/>
    </xf>
    <xf numFmtId="43" fontId="22" fillId="24" borderId="338" xfId="3" applyFont="1" applyFill="1" applyBorder="1" applyAlignment="1" applyProtection="1">
      <alignment vertical="center" wrapText="1"/>
      <protection locked="0"/>
    </xf>
    <xf numFmtId="167" fontId="17" fillId="24" borderId="271" xfId="16" applyNumberFormat="1" applyFont="1" applyFill="1" applyBorder="1" applyAlignment="1" applyProtection="1">
      <alignment horizontal="left" vertical="center"/>
      <protection locked="0"/>
    </xf>
    <xf numFmtId="167" fontId="17" fillId="24" borderId="301" xfId="16" applyNumberFormat="1" applyFont="1" applyFill="1" applyBorder="1" applyAlignment="1" applyProtection="1">
      <alignment horizontal="center" vertical="center"/>
      <protection locked="0"/>
    </xf>
    <xf numFmtId="167" fontId="17" fillId="24" borderId="271" xfId="16" applyNumberFormat="1" applyFont="1" applyFill="1" applyBorder="1" applyAlignment="1" applyProtection="1">
      <alignment horizontal="center" vertical="center"/>
      <protection locked="0"/>
    </xf>
    <xf numFmtId="43" fontId="4" fillId="24" borderId="271" xfId="16" applyFont="1" applyFill="1" applyBorder="1" applyAlignment="1" applyProtection="1">
      <alignment horizontal="center" vertical="center"/>
      <protection locked="0"/>
    </xf>
    <xf numFmtId="43" fontId="4" fillId="24" borderId="306" xfId="16" applyFont="1" applyFill="1" applyBorder="1" applyAlignment="1" applyProtection="1">
      <alignment horizontal="center" vertical="center"/>
      <protection locked="0"/>
    </xf>
    <xf numFmtId="43" fontId="4" fillId="24" borderId="301" xfId="16" applyFont="1" applyFill="1" applyBorder="1" applyAlignment="1" applyProtection="1">
      <alignment horizontal="center" vertical="center"/>
      <protection locked="0"/>
    </xf>
    <xf numFmtId="43" fontId="4" fillId="24" borderId="304" xfId="16" applyFont="1" applyFill="1" applyBorder="1" applyAlignment="1" applyProtection="1">
      <alignment horizontal="center" vertical="center"/>
      <protection locked="0"/>
    </xf>
    <xf numFmtId="43" fontId="4" fillId="24" borderId="271" xfId="16" applyFont="1" applyFill="1" applyBorder="1" applyAlignment="1" applyProtection="1">
      <alignment horizontal="left" vertical="center"/>
      <protection locked="0"/>
    </xf>
    <xf numFmtId="43" fontId="4" fillId="24" borderId="302" xfId="16" applyFont="1" applyFill="1" applyBorder="1" applyAlignment="1" applyProtection="1">
      <alignment horizontal="center" vertical="center"/>
      <protection locked="0"/>
    </xf>
    <xf numFmtId="43" fontId="4" fillId="24" borderId="301" xfId="3" applyFont="1" applyFill="1" applyBorder="1" applyAlignment="1" applyProtection="1">
      <alignment vertical="center"/>
      <protection locked="0"/>
    </xf>
    <xf numFmtId="43" fontId="4" fillId="24" borderId="304" xfId="3" applyFont="1" applyFill="1" applyBorder="1" applyAlignment="1" applyProtection="1">
      <alignment vertical="center"/>
      <protection locked="0"/>
    </xf>
    <xf numFmtId="167" fontId="17" fillId="24" borderId="301" xfId="3" applyNumberFormat="1" applyFont="1" applyFill="1" applyBorder="1" applyAlignment="1" applyProtection="1">
      <alignment vertical="center"/>
      <protection locked="0"/>
    </xf>
    <xf numFmtId="167" fontId="17" fillId="24" borderId="304" xfId="3" applyNumberFormat="1" applyFont="1" applyFill="1" applyBorder="1" applyAlignment="1" applyProtection="1">
      <alignment vertical="center"/>
      <protection locked="0"/>
    </xf>
    <xf numFmtId="167" fontId="95" fillId="5" borderId="339" xfId="3" applyNumberFormat="1" applyFont="1" applyFill="1" applyBorder="1" applyAlignment="1" applyProtection="1">
      <alignment horizontal="right" vertical="center"/>
      <protection locked="0"/>
    </xf>
    <xf numFmtId="0" fontId="105" fillId="25" borderId="271" xfId="0" applyFont="1" applyFill="1" applyBorder="1" applyAlignment="1" applyProtection="1">
      <alignment horizontal="center" vertical="center"/>
      <protection locked="0"/>
    </xf>
    <xf numFmtId="167" fontId="17" fillId="24" borderId="281" xfId="3" applyNumberFormat="1" applyFont="1" applyFill="1" applyBorder="1" applyAlignment="1" applyProtection="1">
      <alignment vertical="center"/>
      <protection locked="0"/>
    </xf>
    <xf numFmtId="167" fontId="17" fillId="24" borderId="281" xfId="16" applyNumberFormat="1" applyFont="1" applyFill="1" applyBorder="1" applyAlignment="1" applyProtection="1">
      <alignment horizontal="center" vertical="center"/>
      <protection locked="0"/>
    </xf>
    <xf numFmtId="167" fontId="17" fillId="24" borderId="328" xfId="16" applyNumberFormat="1" applyFont="1" applyFill="1" applyBorder="1" applyAlignment="1" applyProtection="1">
      <alignment horizontal="center" vertical="center"/>
      <protection locked="0"/>
    </xf>
    <xf numFmtId="167" fontId="17" fillId="0" borderId="301" xfId="3" applyNumberFormat="1" applyFont="1" applyFill="1" applyBorder="1" applyAlignment="1" applyProtection="1">
      <alignment vertical="center"/>
      <protection locked="0"/>
    </xf>
    <xf numFmtId="167" fontId="17" fillId="0" borderId="304" xfId="3" applyNumberFormat="1" applyFont="1" applyFill="1" applyBorder="1" applyAlignment="1" applyProtection="1">
      <alignment vertical="center"/>
      <protection locked="0"/>
    </xf>
    <xf numFmtId="43" fontId="22" fillId="25" borderId="338" xfId="3" applyFont="1" applyFill="1" applyBorder="1" applyAlignment="1" applyProtection="1">
      <alignment vertical="center" wrapText="1"/>
      <protection locked="0"/>
    </xf>
    <xf numFmtId="43" fontId="21" fillId="0" borderId="338" xfId="3" applyFont="1" applyFill="1" applyBorder="1" applyAlignment="1" applyProtection="1">
      <alignment vertical="center" wrapText="1"/>
      <protection locked="0"/>
    </xf>
    <xf numFmtId="167" fontId="4" fillId="0" borderId="271" xfId="16" applyNumberFormat="1" applyFont="1" applyFill="1" applyBorder="1" applyAlignment="1" applyProtection="1">
      <alignment horizontal="left" vertical="center"/>
      <protection locked="0"/>
    </xf>
    <xf numFmtId="167" fontId="4" fillId="0" borderId="304" xfId="16" applyNumberFormat="1" applyFont="1" applyFill="1" applyBorder="1" applyAlignment="1" applyProtection="1">
      <alignment horizontal="center" vertical="center"/>
      <protection locked="0"/>
    </xf>
    <xf numFmtId="167" fontId="4" fillId="0" borderId="301" xfId="3" applyNumberFormat="1" applyFont="1" applyFill="1" applyBorder="1" applyAlignment="1" applyProtection="1">
      <alignment vertical="center"/>
      <protection locked="0"/>
    </xf>
    <xf numFmtId="167" fontId="4" fillId="0" borderId="304" xfId="3" applyNumberFormat="1" applyFont="1" applyFill="1" applyBorder="1" applyAlignment="1" applyProtection="1">
      <alignment vertical="center"/>
      <protection locked="0"/>
    </xf>
    <xf numFmtId="167" fontId="4" fillId="0" borderId="301" xfId="16" applyNumberFormat="1" applyFont="1" applyFill="1" applyBorder="1" applyAlignment="1" applyProtection="1">
      <alignment horizontal="center" vertical="center"/>
      <protection locked="0"/>
    </xf>
    <xf numFmtId="167" fontId="4" fillId="0" borderId="271" xfId="16" applyNumberFormat="1" applyFont="1" applyFill="1" applyBorder="1" applyAlignment="1" applyProtection="1">
      <alignment horizontal="center" vertical="center"/>
      <protection locked="0"/>
    </xf>
    <xf numFmtId="43" fontId="22" fillId="79" borderId="338" xfId="3" applyFont="1" applyFill="1" applyBorder="1" applyAlignment="1" applyProtection="1">
      <alignment vertical="center" wrapText="1"/>
      <protection locked="0"/>
    </xf>
    <xf numFmtId="167" fontId="17" fillId="79" borderId="271" xfId="16" applyNumberFormat="1" applyFont="1" applyFill="1" applyBorder="1" applyAlignment="1" applyProtection="1">
      <alignment horizontal="left" vertical="center"/>
      <protection locked="0"/>
    </xf>
    <xf numFmtId="167" fontId="17" fillId="79" borderId="304" xfId="16" applyNumberFormat="1" applyFont="1" applyFill="1" applyBorder="1" applyAlignment="1" applyProtection="1">
      <alignment horizontal="center" vertical="center"/>
      <protection locked="0"/>
    </xf>
    <xf numFmtId="167" fontId="17" fillId="79" borderId="301" xfId="3" applyNumberFormat="1" applyFont="1" applyFill="1" applyBorder="1" applyAlignment="1" applyProtection="1">
      <alignment vertical="center"/>
      <protection locked="0"/>
    </xf>
    <xf numFmtId="167" fontId="17" fillId="79" borderId="304" xfId="3" applyNumberFormat="1" applyFont="1" applyFill="1" applyBorder="1" applyAlignment="1" applyProtection="1">
      <alignment vertical="center"/>
      <protection locked="0"/>
    </xf>
    <xf numFmtId="0" fontId="105" fillId="79" borderId="302" xfId="0" applyFont="1" applyFill="1" applyBorder="1" applyAlignment="1" applyProtection="1">
      <alignment horizontal="center" vertical="center"/>
      <protection locked="0"/>
    </xf>
    <xf numFmtId="167" fontId="17" fillId="79" borderId="301" xfId="16" applyNumberFormat="1" applyFont="1" applyFill="1" applyBorder="1" applyAlignment="1" applyProtection="1">
      <alignment horizontal="center" vertical="center"/>
      <protection locked="0"/>
    </xf>
    <xf numFmtId="167" fontId="17" fillId="79" borderId="271" xfId="16" applyNumberFormat="1" applyFont="1" applyFill="1" applyBorder="1" applyAlignment="1" applyProtection="1">
      <alignment horizontal="center" vertical="center"/>
      <protection locked="0"/>
    </xf>
    <xf numFmtId="167" fontId="4" fillId="63" borderId="271" xfId="16" applyNumberFormat="1" applyFont="1" applyFill="1" applyBorder="1" applyAlignment="1" applyProtection="1">
      <alignment horizontal="left" vertical="center"/>
      <protection locked="0"/>
    </xf>
    <xf numFmtId="167" fontId="4" fillId="63" borderId="304" xfId="16" applyNumberFormat="1" applyFont="1" applyFill="1" applyBorder="1" applyAlignment="1" applyProtection="1">
      <alignment horizontal="center" vertical="center"/>
      <protection locked="0"/>
    </xf>
    <xf numFmtId="167" fontId="4" fillId="63" borderId="301" xfId="3" applyNumberFormat="1" applyFont="1" applyFill="1" applyBorder="1" applyAlignment="1" applyProtection="1">
      <alignment vertical="center"/>
      <protection locked="0"/>
    </xf>
    <xf numFmtId="167" fontId="4" fillId="63" borderId="304" xfId="3" applyNumberFormat="1" applyFont="1" applyFill="1" applyBorder="1" applyAlignment="1" applyProtection="1">
      <alignment vertical="center"/>
      <protection locked="0"/>
    </xf>
    <xf numFmtId="167" fontId="4" fillId="63" borderId="301" xfId="16" applyNumberFormat="1" applyFont="1" applyFill="1" applyBorder="1" applyAlignment="1" applyProtection="1">
      <alignment horizontal="center" vertical="center"/>
      <protection locked="0"/>
    </xf>
    <xf numFmtId="167" fontId="4" fillId="63" borderId="271" xfId="16" applyNumberFormat="1" applyFont="1" applyFill="1" applyBorder="1" applyAlignment="1" applyProtection="1">
      <alignment horizontal="center" vertical="center"/>
      <protection locked="0"/>
    </xf>
    <xf numFmtId="43" fontId="4" fillId="63" borderId="271" xfId="16" applyFont="1" applyFill="1" applyBorder="1" applyAlignment="1" applyProtection="1">
      <alignment horizontal="center" vertical="center"/>
      <protection locked="0"/>
    </xf>
    <xf numFmtId="43" fontId="4" fillId="63" borderId="306" xfId="16" applyFont="1" applyFill="1" applyBorder="1" applyAlignment="1" applyProtection="1">
      <alignment horizontal="center" vertical="center"/>
      <protection locked="0"/>
    </xf>
    <xf numFmtId="43" fontId="4" fillId="63" borderId="301" xfId="16" applyFont="1" applyFill="1" applyBorder="1" applyAlignment="1" applyProtection="1">
      <alignment horizontal="center" vertical="center"/>
      <protection locked="0"/>
    </xf>
    <xf numFmtId="43" fontId="4" fillId="63" borderId="304" xfId="16" applyFont="1" applyFill="1" applyBorder="1" applyAlignment="1" applyProtection="1">
      <alignment horizontal="center" vertical="center"/>
      <protection locked="0"/>
    </xf>
    <xf numFmtId="43" fontId="21" fillId="63" borderId="338" xfId="3" applyFont="1" applyFill="1" applyBorder="1" applyAlignment="1" applyProtection="1">
      <alignment vertical="center" wrapText="1"/>
      <protection locked="0"/>
    </xf>
    <xf numFmtId="43" fontId="4" fillId="63" borderId="271" xfId="16" applyFont="1" applyFill="1" applyBorder="1" applyAlignment="1" applyProtection="1">
      <alignment horizontal="left" vertical="center"/>
      <protection locked="0"/>
    </xf>
    <xf numFmtId="43" fontId="4" fillId="63" borderId="302" xfId="16" applyFont="1" applyFill="1" applyBorder="1" applyAlignment="1" applyProtection="1">
      <alignment horizontal="center" vertical="center"/>
      <protection locked="0"/>
    </xf>
    <xf numFmtId="43" fontId="4" fillId="63" borderId="301" xfId="3" applyFont="1" applyFill="1" applyBorder="1" applyAlignment="1" applyProtection="1">
      <alignment vertical="center"/>
      <protection locked="0"/>
    </xf>
    <xf numFmtId="43" fontId="4" fillId="63" borderId="304" xfId="3" applyFont="1" applyFill="1" applyBorder="1" applyAlignment="1" applyProtection="1">
      <alignment vertical="center"/>
      <protection locked="0"/>
    </xf>
    <xf numFmtId="167" fontId="4" fillId="63" borderId="306" xfId="16" applyNumberFormat="1" applyFont="1" applyFill="1" applyBorder="1" applyAlignment="1" applyProtection="1">
      <alignment horizontal="center" vertical="center"/>
      <protection locked="0"/>
    </xf>
    <xf numFmtId="167" fontId="17" fillId="63" borderId="271" xfId="16" applyNumberFormat="1" applyFont="1" applyFill="1" applyBorder="1" applyAlignment="1" applyProtection="1">
      <alignment horizontal="left" vertical="center"/>
      <protection locked="0"/>
    </xf>
    <xf numFmtId="167" fontId="17" fillId="63" borderId="304" xfId="16" applyNumberFormat="1" applyFont="1" applyFill="1" applyBorder="1" applyAlignment="1" applyProtection="1">
      <alignment horizontal="center" vertical="center"/>
      <protection locked="0"/>
    </xf>
    <xf numFmtId="167" fontId="17" fillId="63" borderId="301" xfId="16" applyNumberFormat="1" applyFont="1" applyFill="1" applyBorder="1" applyAlignment="1" applyProtection="1">
      <alignment horizontal="center" vertical="center"/>
      <protection locked="0"/>
    </xf>
    <xf numFmtId="167" fontId="17" fillId="63" borderId="271" xfId="16" applyNumberFormat="1" applyFont="1" applyFill="1" applyBorder="1" applyAlignment="1" applyProtection="1">
      <alignment horizontal="center" vertical="center"/>
      <protection locked="0"/>
    </xf>
    <xf numFmtId="167" fontId="17" fillId="0" borderId="306" xfId="16" applyNumberFormat="1" applyFont="1" applyFill="1" applyBorder="1" applyAlignment="1" applyProtection="1">
      <alignment horizontal="center" vertical="center"/>
      <protection locked="0"/>
    </xf>
    <xf numFmtId="167" fontId="17" fillId="0" borderId="328" xfId="3" applyNumberFormat="1" applyFont="1" applyFill="1" applyBorder="1" applyAlignment="1" applyProtection="1">
      <alignment horizontal="center" vertical="center"/>
      <protection locked="0"/>
    </xf>
    <xf numFmtId="0" fontId="171" fillId="24" borderId="302" xfId="2" applyFont="1" applyFill="1" applyBorder="1" applyProtection="1">
      <protection locked="0"/>
    </xf>
    <xf numFmtId="43" fontId="171" fillId="24" borderId="302" xfId="3" applyFont="1" applyFill="1" applyBorder="1" applyAlignment="1" applyProtection="1">
      <alignment wrapText="1"/>
      <protection locked="0"/>
    </xf>
    <xf numFmtId="43" fontId="171" fillId="24" borderId="302" xfId="3" applyFont="1" applyFill="1" applyBorder="1" applyProtection="1">
      <protection locked="0"/>
    </xf>
    <xf numFmtId="43" fontId="171" fillId="41" borderId="302" xfId="3" applyFont="1" applyFill="1" applyBorder="1" applyProtection="1">
      <protection locked="0"/>
    </xf>
    <xf numFmtId="43" fontId="172" fillId="24" borderId="302" xfId="3" applyFont="1" applyFill="1" applyBorder="1" applyProtection="1">
      <protection locked="0"/>
    </xf>
    <xf numFmtId="0" fontId="12" fillId="0" borderId="306" xfId="2" applyFont="1" applyBorder="1" applyAlignment="1" applyProtection="1">
      <alignment horizontal="left" vertical="center"/>
      <protection locked="0"/>
    </xf>
    <xf numFmtId="0" fontId="12" fillId="0" borderId="274" xfId="2" applyFont="1" applyBorder="1" applyAlignment="1" applyProtection="1">
      <alignment horizontal="left" vertical="center"/>
      <protection locked="0"/>
    </xf>
    <xf numFmtId="0" fontId="12" fillId="0" borderId="271" xfId="2" applyFont="1" applyBorder="1" applyAlignment="1" applyProtection="1">
      <alignment horizontal="left" vertical="center"/>
      <protection locked="0"/>
    </xf>
    <xf numFmtId="0" fontId="9" fillId="4" borderId="303" xfId="2" applyFont="1" applyFill="1" applyBorder="1" applyAlignment="1" applyProtection="1">
      <alignment horizontal="left" vertical="center"/>
      <protection locked="0"/>
    </xf>
    <xf numFmtId="0" fontId="9" fillId="4" borderId="274" xfId="2" applyFont="1" applyFill="1" applyBorder="1" applyAlignment="1" applyProtection="1">
      <alignment horizontal="left" vertical="center" wrapText="1"/>
      <protection locked="0"/>
    </xf>
    <xf numFmtId="43" fontId="9" fillId="0" borderId="302" xfId="3" applyFont="1" applyBorder="1" applyAlignment="1" applyProtection="1">
      <alignment horizontal="center" vertical="center" wrapText="1"/>
      <protection locked="0"/>
    </xf>
    <xf numFmtId="43" fontId="9" fillId="41" borderId="302" xfId="3" applyFont="1" applyFill="1" applyBorder="1" applyAlignment="1" applyProtection="1">
      <alignment horizontal="center" vertical="center" wrapText="1"/>
      <protection locked="0"/>
    </xf>
    <xf numFmtId="43" fontId="9" fillId="0" borderId="328" xfId="3" applyFont="1" applyBorder="1" applyAlignment="1" applyProtection="1">
      <alignment horizontal="center" vertical="center" wrapText="1"/>
      <protection locked="0"/>
    </xf>
    <xf numFmtId="0" fontId="9" fillId="4" borderId="306" xfId="2" applyFont="1" applyFill="1" applyBorder="1" applyAlignment="1" applyProtection="1">
      <alignment horizontal="left" vertical="center"/>
      <protection locked="0"/>
    </xf>
    <xf numFmtId="0" fontId="9" fillId="4" borderId="274" xfId="2" applyFont="1" applyFill="1" applyBorder="1" applyAlignment="1" applyProtection="1">
      <alignment horizontal="center" vertical="center" wrapText="1"/>
      <protection locked="0"/>
    </xf>
    <xf numFmtId="0" fontId="9" fillId="4" borderId="271" xfId="2" applyFont="1" applyFill="1" applyBorder="1" applyAlignment="1" applyProtection="1">
      <alignment horizontal="center" vertical="center" wrapText="1"/>
      <protection locked="0"/>
    </xf>
    <xf numFmtId="0" fontId="14" fillId="4" borderId="271" xfId="2" applyFont="1" applyFill="1" applyBorder="1" applyAlignment="1" applyProtection="1">
      <alignment horizontal="center" vertical="center" wrapText="1"/>
      <protection locked="0"/>
    </xf>
    <xf numFmtId="167" fontId="12" fillId="7" borderId="302" xfId="3" applyNumberFormat="1" applyFont="1" applyFill="1" applyBorder="1" applyAlignment="1" applyProtection="1">
      <alignment horizontal="center" vertical="center" wrapText="1"/>
      <protection locked="0"/>
    </xf>
    <xf numFmtId="167" fontId="12" fillId="41" borderId="302" xfId="3" applyNumberFormat="1" applyFont="1" applyFill="1" applyBorder="1" applyAlignment="1" applyProtection="1">
      <alignment horizontal="center" vertical="center"/>
      <protection locked="0"/>
    </xf>
    <xf numFmtId="167" fontId="12" fillId="41" borderId="271" xfId="3" applyNumberFormat="1" applyFont="1" applyFill="1" applyBorder="1" applyAlignment="1" applyProtection="1">
      <alignment horizontal="center"/>
      <protection locked="0"/>
    </xf>
    <xf numFmtId="167" fontId="12" fillId="41" borderId="302" xfId="3" applyNumberFormat="1" applyFont="1" applyFill="1" applyBorder="1" applyAlignment="1" applyProtection="1">
      <alignment horizontal="center"/>
      <protection locked="0"/>
    </xf>
    <xf numFmtId="167" fontId="12" fillId="0" borderId="328" xfId="3" applyNumberFormat="1" applyFont="1" applyBorder="1" applyAlignment="1" applyProtection="1">
      <alignment horizontal="center"/>
      <protection locked="0"/>
    </xf>
    <xf numFmtId="167" fontId="12" fillId="7" borderId="306" xfId="3" applyNumberFormat="1" applyFont="1" applyFill="1" applyBorder="1" applyAlignment="1" applyProtection="1">
      <alignment horizontal="center" vertical="center"/>
      <protection locked="0"/>
    </xf>
    <xf numFmtId="167" fontId="12" fillId="41" borderId="271" xfId="3" applyNumberFormat="1" applyFont="1" applyFill="1" applyBorder="1" applyAlignment="1" applyProtection="1">
      <alignment horizontal="center" vertical="center" wrapText="1"/>
      <protection locked="0"/>
    </xf>
    <xf numFmtId="167" fontId="12" fillId="41" borderId="302" xfId="3" applyNumberFormat="1" applyFont="1" applyFill="1" applyBorder="1" applyAlignment="1" applyProtection="1">
      <alignment horizontal="center" vertical="center" wrapText="1"/>
      <protection locked="0"/>
    </xf>
    <xf numFmtId="167" fontId="12" fillId="7" borderId="328" xfId="3" applyNumberFormat="1" applyFont="1" applyFill="1" applyBorder="1" applyAlignment="1" applyProtection="1">
      <alignment horizontal="center" vertical="center" wrapText="1"/>
      <protection locked="0"/>
    </xf>
    <xf numFmtId="167" fontId="12" fillId="0" borderId="328" xfId="3" applyNumberFormat="1" applyFont="1" applyFill="1" applyBorder="1" applyAlignment="1" applyProtection="1">
      <alignment horizontal="center" vertical="center" wrapText="1"/>
      <protection locked="0"/>
    </xf>
    <xf numFmtId="0" fontId="14" fillId="4" borderId="274" xfId="2" applyFont="1" applyFill="1" applyBorder="1" applyAlignment="1" applyProtection="1">
      <alignment horizontal="center" vertical="center" wrapText="1"/>
      <protection locked="0"/>
    </xf>
    <xf numFmtId="167" fontId="12" fillId="0" borderId="302" xfId="3" applyNumberFormat="1" applyFont="1" applyFill="1" applyBorder="1" applyAlignment="1" applyProtection="1">
      <alignment horizontal="center" vertical="center" wrapText="1"/>
      <protection locked="0"/>
    </xf>
    <xf numFmtId="0" fontId="9" fillId="4" borderId="306" xfId="2" applyFont="1" applyFill="1" applyBorder="1" applyAlignment="1" applyProtection="1">
      <alignment horizontal="left" vertical="center" wrapText="1"/>
      <protection locked="0"/>
    </xf>
    <xf numFmtId="0" fontId="9" fillId="4" borderId="274" xfId="2" applyFont="1" applyFill="1" applyBorder="1" applyAlignment="1" applyProtection="1">
      <alignment horizontal="left" vertical="center" wrapText="1"/>
      <protection locked="0"/>
    </xf>
    <xf numFmtId="0" fontId="9" fillId="4" borderId="271" xfId="2" applyFont="1" applyFill="1" applyBorder="1" applyAlignment="1" applyProtection="1">
      <alignment horizontal="left" vertical="center" wrapText="1"/>
      <protection locked="0"/>
    </xf>
    <xf numFmtId="167" fontId="14" fillId="5" borderId="300" xfId="3" applyNumberFormat="1" applyFont="1" applyFill="1" applyBorder="1" applyAlignment="1" applyProtection="1">
      <alignment horizontal="right" vertical="center"/>
      <protection locked="0"/>
    </xf>
    <xf numFmtId="0" fontId="12" fillId="0" borderId="303" xfId="2" applyFont="1" applyBorder="1" applyAlignment="1" applyProtection="1">
      <alignment vertical="center"/>
      <protection locked="0"/>
    </xf>
    <xf numFmtId="0" fontId="12" fillId="0" borderId="274" xfId="2" applyFont="1" applyBorder="1" applyAlignment="1" applyProtection="1">
      <alignment vertical="center"/>
      <protection locked="0"/>
    </xf>
    <xf numFmtId="167" fontId="12" fillId="25" borderId="302" xfId="3" applyNumberFormat="1" applyFont="1" applyFill="1" applyBorder="1" applyAlignment="1" applyProtection="1">
      <alignment horizontal="right" vertical="center"/>
      <protection locked="0"/>
    </xf>
    <xf numFmtId="167" fontId="12" fillId="0" borderId="302" xfId="3" applyNumberFormat="1" applyFont="1" applyFill="1" applyBorder="1" applyAlignment="1" applyProtection="1">
      <alignment horizontal="right" vertical="center"/>
      <protection locked="0"/>
    </xf>
    <xf numFmtId="167" fontId="12" fillId="41" borderId="328" xfId="3" applyNumberFormat="1" applyFont="1" applyFill="1" applyBorder="1" applyAlignment="1" applyProtection="1">
      <alignment horizontal="right" vertical="center"/>
      <protection locked="0"/>
    </xf>
    <xf numFmtId="167" fontId="14" fillId="5" borderId="301" xfId="3" applyNumberFormat="1" applyFont="1" applyFill="1" applyBorder="1" applyAlignment="1" applyProtection="1">
      <alignment horizontal="right" vertical="center"/>
      <protection locked="0"/>
    </xf>
    <xf numFmtId="167" fontId="12" fillId="41" borderId="271" xfId="3" applyNumberFormat="1" applyFont="1" applyFill="1" applyBorder="1" applyAlignment="1" applyProtection="1">
      <alignment horizontal="right" vertical="center"/>
      <protection locked="0"/>
    </xf>
    <xf numFmtId="167" fontId="12" fillId="41" borderId="302" xfId="3" applyNumberFormat="1" applyFont="1" applyFill="1" applyBorder="1" applyAlignment="1" applyProtection="1">
      <alignment horizontal="right" vertical="center"/>
      <protection locked="0"/>
    </xf>
    <xf numFmtId="167" fontId="12" fillId="25" borderId="328" xfId="3" applyNumberFormat="1" applyFont="1" applyFill="1" applyBorder="1" applyAlignment="1" applyProtection="1">
      <alignment horizontal="right" vertical="center"/>
      <protection locked="0"/>
    </xf>
    <xf numFmtId="1" fontId="12" fillId="25" borderId="302" xfId="3" applyNumberFormat="1" applyFont="1" applyFill="1" applyBorder="1" applyAlignment="1" applyProtection="1">
      <alignment vertical="center"/>
      <protection locked="0"/>
    </xf>
    <xf numFmtId="167" fontId="14" fillId="5" borderId="301" xfId="3" applyNumberFormat="1" applyFont="1" applyFill="1" applyBorder="1" applyAlignment="1" applyProtection="1">
      <alignment vertical="center"/>
      <protection locked="0"/>
    </xf>
    <xf numFmtId="167" fontId="12" fillId="41" borderId="271" xfId="3" applyNumberFormat="1" applyFont="1" applyFill="1" applyBorder="1" applyAlignment="1" applyProtection="1">
      <alignment vertical="center"/>
      <protection locked="0"/>
    </xf>
    <xf numFmtId="167" fontId="12" fillId="41" borderId="302" xfId="3" applyNumberFormat="1" applyFont="1" applyFill="1" applyBorder="1" applyAlignment="1" applyProtection="1">
      <alignment vertical="center"/>
      <protection locked="0"/>
    </xf>
    <xf numFmtId="167" fontId="12" fillId="25" borderId="328" xfId="3" applyNumberFormat="1" applyFont="1" applyFill="1" applyBorder="1" applyAlignment="1" applyProtection="1">
      <alignment vertical="center"/>
      <protection locked="0"/>
    </xf>
    <xf numFmtId="0" fontId="12" fillId="0" borderId="303" xfId="7" applyFont="1" applyBorder="1" applyAlignment="1" applyProtection="1">
      <alignment horizontal="left" vertical="center"/>
      <protection locked="0"/>
    </xf>
    <xf numFmtId="0" fontId="12" fillId="0" borderId="274" xfId="7" applyFont="1" applyBorder="1" applyAlignment="1" applyProtection="1">
      <alignment horizontal="left" vertical="center"/>
      <protection locked="0"/>
    </xf>
    <xf numFmtId="0" fontId="160" fillId="0" borderId="315" xfId="0" applyFont="1" applyBorder="1" applyAlignment="1">
      <alignment vertical="center"/>
    </xf>
    <xf numFmtId="0" fontId="22" fillId="0" borderId="302" xfId="2" applyFont="1" applyBorder="1" applyAlignment="1" applyProtection="1">
      <alignment vertical="center"/>
      <protection locked="0"/>
    </xf>
    <xf numFmtId="1" fontId="22" fillId="25" borderId="302" xfId="2" applyNumberFormat="1" applyFont="1" applyFill="1" applyBorder="1" applyAlignment="1" applyProtection="1">
      <alignment vertical="center"/>
      <protection locked="0"/>
    </xf>
    <xf numFmtId="0" fontId="22" fillId="41" borderId="302" xfId="2" applyFont="1" applyFill="1" applyBorder="1" applyAlignment="1" applyProtection="1">
      <alignment vertical="center"/>
      <protection locked="0"/>
    </xf>
    <xf numFmtId="167" fontId="14" fillId="5" borderId="302" xfId="3" applyNumberFormat="1" applyFont="1" applyFill="1" applyBorder="1" applyAlignment="1" applyProtection="1">
      <alignment vertical="center"/>
      <protection locked="0"/>
    </xf>
    <xf numFmtId="167" fontId="14" fillId="8" borderId="302" xfId="17" applyNumberFormat="1" applyFont="1" applyFill="1" applyBorder="1" applyAlignment="1" applyProtection="1">
      <alignment horizontal="right" vertical="center"/>
      <protection locked="0"/>
    </xf>
    <xf numFmtId="0" fontId="22" fillId="25" borderId="328" xfId="2" applyFont="1" applyFill="1" applyBorder="1" applyAlignment="1" applyProtection="1">
      <alignment vertical="center"/>
      <protection locked="0"/>
    </xf>
    <xf numFmtId="167" fontId="14" fillId="5" borderId="300" xfId="3" applyNumberFormat="1" applyFont="1" applyFill="1" applyBorder="1" applyAlignment="1" applyProtection="1">
      <alignment vertical="center"/>
      <protection locked="0"/>
    </xf>
    <xf numFmtId="167" fontId="12" fillId="0" borderId="302" xfId="3" applyNumberFormat="1" applyFont="1" applyBorder="1" applyAlignment="1" applyProtection="1">
      <alignment vertical="center"/>
      <protection locked="0"/>
    </xf>
    <xf numFmtId="167" fontId="14" fillId="8" borderId="304" xfId="17" applyNumberFormat="1" applyFont="1" applyFill="1" applyBorder="1" applyAlignment="1" applyProtection="1">
      <alignment horizontal="right" vertical="center"/>
      <protection locked="0"/>
    </xf>
    <xf numFmtId="167" fontId="12" fillId="0" borderId="271" xfId="3" applyNumberFormat="1" applyFont="1" applyBorder="1" applyAlignment="1" applyProtection="1">
      <protection locked="0"/>
    </xf>
    <xf numFmtId="167" fontId="12" fillId="0" borderId="302" xfId="3" applyNumberFormat="1" applyFont="1" applyBorder="1" applyAlignment="1" applyProtection="1">
      <protection locked="0"/>
    </xf>
    <xf numFmtId="167" fontId="12" fillId="0" borderId="328" xfId="3" applyNumberFormat="1" applyFont="1" applyBorder="1" applyAlignment="1" applyProtection="1">
      <alignment horizontal="right" vertical="center"/>
      <protection locked="0"/>
    </xf>
    <xf numFmtId="167" fontId="12" fillId="0" borderId="271" xfId="3" applyNumberFormat="1" applyFont="1" applyBorder="1" applyAlignment="1" applyProtection="1">
      <alignment horizontal="right" vertical="center" wrapText="1"/>
      <protection locked="0"/>
    </xf>
    <xf numFmtId="167" fontId="12" fillId="0" borderId="302" xfId="3" applyNumberFormat="1" applyFont="1" applyBorder="1" applyAlignment="1" applyProtection="1">
      <alignment horizontal="right" vertical="center"/>
      <protection locked="0"/>
    </xf>
    <xf numFmtId="167" fontId="12" fillId="0" borderId="328" xfId="3" applyNumberFormat="1" applyFont="1" applyFill="1" applyBorder="1" applyAlignment="1" applyProtection="1">
      <alignment horizontal="right" vertical="center" wrapText="1"/>
      <protection locked="0"/>
    </xf>
    <xf numFmtId="0" fontId="9" fillId="9" borderId="303" xfId="2" applyFont="1" applyFill="1" applyBorder="1" applyAlignment="1" applyProtection="1">
      <alignment vertical="center"/>
      <protection locked="0"/>
    </xf>
    <xf numFmtId="0" fontId="9" fillId="9" borderId="274" xfId="2" applyFont="1" applyFill="1" applyBorder="1" applyAlignment="1" applyProtection="1">
      <alignment vertical="center"/>
      <protection locked="0"/>
    </xf>
    <xf numFmtId="167" fontId="13" fillId="0" borderId="302" xfId="3" applyNumberFormat="1" applyFont="1" applyBorder="1" applyAlignment="1" applyProtection="1">
      <alignment horizontal="right" vertical="center"/>
      <protection locked="0"/>
    </xf>
    <xf numFmtId="167" fontId="13" fillId="0" borderId="306" xfId="3" applyNumberFormat="1" applyFont="1" applyBorder="1" applyAlignment="1" applyProtection="1">
      <alignment horizontal="right" vertical="center"/>
      <protection locked="0"/>
    </xf>
    <xf numFmtId="167" fontId="13" fillId="41" borderId="302" xfId="3" applyNumberFormat="1" applyFont="1" applyFill="1" applyBorder="1" applyAlignment="1" applyProtection="1">
      <alignment horizontal="right" vertical="center"/>
      <protection locked="0"/>
    </xf>
    <xf numFmtId="167" fontId="95" fillId="0" borderId="278" xfId="3" applyNumberFormat="1" applyFont="1" applyBorder="1" applyAlignment="1" applyProtection="1">
      <alignment horizontal="right" vertical="center"/>
      <protection locked="0"/>
    </xf>
    <xf numFmtId="167" fontId="95" fillId="0" borderId="278" xfId="3" applyNumberFormat="1" applyFont="1" applyFill="1" applyBorder="1" applyAlignment="1" applyProtection="1">
      <alignment horizontal="right" vertical="center"/>
      <protection locked="0"/>
    </xf>
    <xf numFmtId="167" fontId="95" fillId="41" borderId="278" xfId="3" applyNumberFormat="1" applyFont="1" applyFill="1" applyBorder="1" applyAlignment="1" applyProtection="1">
      <alignment horizontal="right" vertical="center"/>
      <protection locked="0"/>
    </xf>
    <xf numFmtId="167" fontId="95" fillId="25" borderId="283" xfId="3" applyNumberFormat="1" applyFont="1" applyFill="1" applyBorder="1" applyAlignment="1" applyProtection="1">
      <alignment horizontal="right" vertical="center"/>
      <protection locked="0"/>
    </xf>
    <xf numFmtId="0" fontId="27" fillId="61" borderId="302" xfId="2" applyFont="1" applyFill="1" applyBorder="1" applyProtection="1">
      <protection locked="0"/>
    </xf>
    <xf numFmtId="0" fontId="27" fillId="61" borderId="302" xfId="2" applyFont="1" applyFill="1" applyBorder="1" applyAlignment="1" applyProtection="1">
      <alignment horizontal="right" vertical="center"/>
      <protection locked="0"/>
    </xf>
    <xf numFmtId="167" fontId="27" fillId="61" borderId="302" xfId="3" applyNumberFormat="1" applyFont="1" applyFill="1" applyBorder="1" applyAlignment="1" applyProtection="1">
      <alignment horizontal="right" vertical="center"/>
      <protection locked="0"/>
    </xf>
    <xf numFmtId="167" fontId="27" fillId="41" borderId="302" xfId="3" applyNumberFormat="1" applyFont="1" applyFill="1" applyBorder="1" applyAlignment="1" applyProtection="1">
      <alignment horizontal="right" vertical="center"/>
      <protection locked="0"/>
    </xf>
    <xf numFmtId="167" fontId="9" fillId="0" borderId="302" xfId="3" applyNumberFormat="1" applyFont="1" applyFill="1" applyBorder="1" applyAlignment="1" applyProtection="1">
      <alignment horizontal="right" vertical="center"/>
      <protection locked="0"/>
    </xf>
    <xf numFmtId="167" fontId="9" fillId="41" borderId="302" xfId="3" applyNumberFormat="1" applyFont="1" applyFill="1" applyBorder="1" applyAlignment="1" applyProtection="1">
      <alignment horizontal="right" vertical="center"/>
      <protection locked="0"/>
    </xf>
    <xf numFmtId="167" fontId="95" fillId="0" borderId="302" xfId="3" applyNumberFormat="1" applyFont="1" applyFill="1" applyBorder="1" applyAlignment="1" applyProtection="1">
      <alignment horizontal="right" vertical="center"/>
      <protection locked="0"/>
    </xf>
    <xf numFmtId="167" fontId="95" fillId="0" borderId="302" xfId="3" applyNumberFormat="1" applyFont="1" applyBorder="1" applyAlignment="1" applyProtection="1">
      <alignment horizontal="right" vertical="center"/>
      <protection locked="0"/>
    </xf>
    <xf numFmtId="0" fontId="17" fillId="0" borderId="302" xfId="2" applyFont="1" applyBorder="1" applyProtection="1">
      <protection locked="0"/>
    </xf>
    <xf numFmtId="167" fontId="14" fillId="24" borderId="302" xfId="17" applyNumberFormat="1" applyFont="1" applyFill="1" applyBorder="1" applyAlignment="1" applyProtection="1">
      <alignment horizontal="right" vertical="center"/>
      <protection locked="0"/>
    </xf>
    <xf numFmtId="167" fontId="12" fillId="0" borderId="302" xfId="3" applyNumberFormat="1" applyFont="1" applyFill="1" applyBorder="1" applyAlignment="1" applyProtection="1">
      <alignment vertical="center"/>
      <protection locked="0"/>
    </xf>
    <xf numFmtId="0" fontId="87" fillId="0" borderId="308" xfId="0" applyFont="1" applyBorder="1" applyAlignment="1">
      <alignment horizontal="left" vertical="center"/>
    </xf>
    <xf numFmtId="0" fontId="87" fillId="0" borderId="274" xfId="0" applyFont="1" applyBorder="1" applyAlignment="1">
      <alignment horizontal="left" vertical="center"/>
    </xf>
    <xf numFmtId="0" fontId="87" fillId="25" borderId="274" xfId="0" applyFont="1" applyFill="1" applyBorder="1" applyAlignment="1">
      <alignment horizontal="right" vertical="center"/>
    </xf>
    <xf numFmtId="167" fontId="14" fillId="24" borderId="302" xfId="3" applyNumberFormat="1" applyFont="1" applyFill="1" applyBorder="1" applyAlignment="1" applyProtection="1">
      <alignment horizontal="right" vertical="center"/>
      <protection locked="0"/>
    </xf>
    <xf numFmtId="167" fontId="12" fillId="0" borderId="302" xfId="3" applyNumberFormat="1" applyFont="1" applyBorder="1" applyAlignment="1" applyProtection="1">
      <alignment wrapText="1"/>
      <protection locked="0"/>
    </xf>
    <xf numFmtId="167" fontId="12" fillId="0" borderId="302" xfId="3" applyNumberFormat="1" applyFont="1" applyBorder="1" applyProtection="1">
      <protection locked="0"/>
    </xf>
    <xf numFmtId="167" fontId="12" fillId="41" borderId="302" xfId="3" applyNumberFormat="1" applyFont="1" applyFill="1" applyBorder="1" applyProtection="1">
      <protection locked="0"/>
    </xf>
    <xf numFmtId="167" fontId="54" fillId="0" borderId="302" xfId="3" applyNumberFormat="1" applyFont="1" applyBorder="1" applyProtection="1">
      <protection locked="0"/>
    </xf>
    <xf numFmtId="167" fontId="12" fillId="0" borderId="302" xfId="2" applyNumberFormat="1" applyFont="1" applyBorder="1" applyProtection="1">
      <protection locked="0"/>
    </xf>
    <xf numFmtId="43" fontId="5" fillId="18" borderId="297" xfId="3" applyFont="1" applyFill="1" applyBorder="1" applyAlignment="1" applyProtection="1">
      <alignment horizontal="center" vertical="center"/>
      <protection locked="0"/>
    </xf>
    <xf numFmtId="43" fontId="5" fillId="18" borderId="287" xfId="3" applyFont="1" applyFill="1" applyBorder="1" applyAlignment="1" applyProtection="1">
      <alignment horizontal="center" vertical="center"/>
      <protection locked="0"/>
    </xf>
    <xf numFmtId="43" fontId="5" fillId="18" borderId="298" xfId="3" applyFont="1" applyFill="1" applyBorder="1" applyAlignment="1" applyProtection="1">
      <alignment horizontal="center" vertical="center"/>
      <protection locked="0"/>
    </xf>
    <xf numFmtId="43" fontId="5" fillId="6" borderId="289" xfId="3" applyFont="1" applyFill="1" applyBorder="1" applyAlignment="1" applyProtection="1">
      <alignment horizontal="center" vertical="center"/>
      <protection locked="0"/>
    </xf>
    <xf numFmtId="43" fontId="5" fillId="6" borderId="287" xfId="3" applyFont="1" applyFill="1" applyBorder="1" applyAlignment="1" applyProtection="1">
      <alignment horizontal="center" vertical="center"/>
      <protection locked="0"/>
    </xf>
    <xf numFmtId="43" fontId="5" fillId="6" borderId="298" xfId="3" applyFont="1" applyFill="1" applyBorder="1" applyAlignment="1" applyProtection="1">
      <alignment horizontal="center" vertical="center"/>
      <protection locked="0"/>
    </xf>
    <xf numFmtId="43" fontId="5" fillId="3" borderId="297" xfId="3" applyFont="1" applyFill="1" applyBorder="1" applyAlignment="1" applyProtection="1">
      <alignment horizontal="center" vertical="center"/>
      <protection locked="0"/>
    </xf>
    <xf numFmtId="43" fontId="5" fillId="3" borderId="287" xfId="3" applyFont="1" applyFill="1" applyBorder="1" applyAlignment="1" applyProtection="1">
      <alignment horizontal="center" vertical="center"/>
      <protection locked="0"/>
    </xf>
    <xf numFmtId="43" fontId="5" fillId="3" borderId="288" xfId="3" applyFont="1" applyFill="1" applyBorder="1" applyAlignment="1" applyProtection="1">
      <alignment horizontal="center" vertical="center"/>
      <protection locked="0"/>
    </xf>
    <xf numFmtId="167" fontId="157" fillId="0" borderId="300" xfId="3" applyNumberFormat="1" applyFont="1" applyBorder="1" applyProtection="1">
      <protection locked="0"/>
    </xf>
    <xf numFmtId="167" fontId="157" fillId="0" borderId="271" xfId="3" applyNumberFormat="1" applyFont="1" applyBorder="1" applyProtection="1">
      <protection locked="0"/>
    </xf>
    <xf numFmtId="167" fontId="157" fillId="0" borderId="302" xfId="3" applyNumberFormat="1" applyFont="1" applyBorder="1" applyProtection="1">
      <protection locked="0"/>
    </xf>
    <xf numFmtId="167" fontId="5" fillId="6" borderId="304" xfId="3" applyNumberFormat="1" applyFont="1" applyFill="1" applyBorder="1" applyAlignment="1" applyProtection="1">
      <protection locked="0"/>
    </xf>
    <xf numFmtId="167" fontId="5" fillId="3" borderId="328" xfId="3" applyNumberFormat="1" applyFont="1" applyFill="1" applyBorder="1" applyAlignment="1" applyProtection="1">
      <protection locked="0"/>
    </xf>
    <xf numFmtId="0" fontId="5" fillId="0" borderId="303" xfId="18" applyFont="1" applyBorder="1" applyAlignment="1" applyProtection="1">
      <alignment horizontal="left"/>
      <protection locked="0"/>
    </xf>
    <xf numFmtId="167" fontId="157" fillId="0" borderId="301" xfId="3" applyNumberFormat="1" applyFont="1" applyBorder="1" applyProtection="1">
      <protection locked="0"/>
    </xf>
    <xf numFmtId="167" fontId="5" fillId="18" borderId="304" xfId="3" applyNumberFormat="1" applyFont="1" applyFill="1" applyBorder="1" applyAlignment="1" applyProtection="1">
      <protection locked="0"/>
    </xf>
    <xf numFmtId="167" fontId="157" fillId="0" borderId="302" xfId="3" applyNumberFormat="1" applyFont="1" applyFill="1" applyBorder="1" applyAlignment="1" applyProtection="1">
      <protection locked="0"/>
    </xf>
    <xf numFmtId="167" fontId="157" fillId="0" borderId="301" xfId="3" applyNumberFormat="1" applyFont="1" applyFill="1" applyBorder="1" applyProtection="1">
      <protection locked="0"/>
    </xf>
    <xf numFmtId="167" fontId="157" fillId="0" borderId="302" xfId="3" applyNumberFormat="1" applyFont="1" applyFill="1" applyBorder="1" applyProtection="1">
      <protection locked="0"/>
    </xf>
    <xf numFmtId="167" fontId="157" fillId="0" borderId="271" xfId="3" applyNumberFormat="1" applyFont="1" applyFill="1" applyBorder="1" applyProtection="1">
      <protection locked="0"/>
    </xf>
    <xf numFmtId="167" fontId="5" fillId="18" borderId="278" xfId="3" applyNumberFormat="1" applyFont="1" applyFill="1" applyBorder="1" applyAlignment="1" applyProtection="1">
      <alignment vertical="center"/>
      <protection locked="0"/>
    </xf>
    <xf numFmtId="167" fontId="5" fillId="6" borderId="278" xfId="3" applyNumberFormat="1" applyFont="1" applyFill="1" applyBorder="1" applyAlignment="1" applyProtection="1">
      <alignment vertical="center"/>
      <protection locked="0"/>
    </xf>
    <xf numFmtId="167" fontId="5" fillId="3" borderId="283" xfId="3" applyNumberFormat="1" applyFont="1" applyFill="1" applyBorder="1" applyAlignment="1" applyProtection="1">
      <alignment vertical="center"/>
      <protection locked="0"/>
    </xf>
    <xf numFmtId="0" fontId="61" fillId="0" borderId="303" xfId="20" applyFont="1" applyBorder="1" applyProtection="1">
      <protection locked="0"/>
    </xf>
    <xf numFmtId="166" fontId="61" fillId="0" borderId="302" xfId="20" applyNumberFormat="1" applyFont="1" applyBorder="1" applyProtection="1">
      <protection locked="0"/>
    </xf>
    <xf numFmtId="166" fontId="61" fillId="0" borderId="304" xfId="20" applyNumberFormat="1" applyFont="1" applyBorder="1" applyProtection="1">
      <protection locked="0"/>
    </xf>
    <xf numFmtId="166" fontId="57" fillId="11" borderId="319" xfId="20" applyNumberFormat="1" applyFont="1" applyFill="1" applyBorder="1" applyProtection="1">
      <protection locked="0"/>
    </xf>
    <xf numFmtId="0" fontId="61" fillId="0" borderId="302" xfId="20" applyFont="1" applyBorder="1" applyProtection="1">
      <protection locked="0"/>
    </xf>
    <xf numFmtId="0" fontId="0" fillId="0" borderId="302" xfId="0" applyBorder="1" applyProtection="1">
      <protection locked="0"/>
    </xf>
    <xf numFmtId="166" fontId="61" fillId="0" borderId="302" xfId="20" applyNumberFormat="1" applyFont="1" applyBorder="1" applyAlignment="1" applyProtection="1">
      <alignment horizontal="right"/>
      <protection locked="0"/>
    </xf>
    <xf numFmtId="0" fontId="61" fillId="0" borderId="309" xfId="20" applyFont="1" applyBorder="1" applyProtection="1">
      <protection locked="0"/>
    </xf>
    <xf numFmtId="166" fontId="61" fillId="0" borderId="287" xfId="20" applyNumberFormat="1" applyFont="1" applyBorder="1" applyProtection="1">
      <protection locked="0"/>
    </xf>
    <xf numFmtId="166" fontId="57" fillId="11" borderId="311" xfId="20" applyNumberFormat="1" applyFont="1" applyFill="1" applyBorder="1" applyProtection="1">
      <protection locked="0"/>
    </xf>
    <xf numFmtId="166" fontId="61" fillId="0" borderId="287" xfId="20" applyNumberFormat="1" applyFont="1" applyBorder="1" applyAlignment="1" applyProtection="1">
      <alignment horizontal="right"/>
      <protection locked="0"/>
    </xf>
    <xf numFmtId="166" fontId="61" fillId="0" borderId="298" xfId="20" applyNumberFormat="1" applyFont="1" applyBorder="1" applyProtection="1">
      <protection locked="0"/>
    </xf>
    <xf numFmtId="166" fontId="57" fillId="11" borderId="318" xfId="20" applyNumberFormat="1" applyFont="1" applyFill="1" applyBorder="1" applyProtection="1">
      <protection locked="0"/>
    </xf>
    <xf numFmtId="167" fontId="17" fillId="6" borderId="300" xfId="3" applyNumberFormat="1" applyFont="1" applyFill="1" applyBorder="1" applyAlignment="1" applyProtection="1">
      <alignment vertical="center"/>
      <protection locked="0"/>
    </xf>
    <xf numFmtId="167" fontId="4" fillId="0" borderId="318" xfId="3" applyNumberFormat="1" applyFont="1" applyFill="1" applyBorder="1" applyAlignment="1" applyProtection="1">
      <alignment vertical="center"/>
      <protection locked="0"/>
    </xf>
    <xf numFmtId="0" fontId="17" fillId="0" borderId="338" xfId="22" applyFont="1" applyBorder="1" applyAlignment="1" applyProtection="1">
      <alignment vertical="center" wrapText="1"/>
      <protection locked="0"/>
    </xf>
    <xf numFmtId="167" fontId="17" fillId="6" borderId="301" xfId="3" applyNumberFormat="1" applyFont="1" applyFill="1" applyBorder="1" applyAlignment="1" applyProtection="1">
      <alignment vertical="center"/>
      <protection locked="0"/>
    </xf>
    <xf numFmtId="167" fontId="17" fillId="9" borderId="302" xfId="3" applyNumberFormat="1" applyFont="1" applyFill="1" applyBorder="1" applyAlignment="1" applyProtection="1">
      <alignment vertical="center"/>
      <protection locked="0"/>
    </xf>
    <xf numFmtId="167" fontId="17" fillId="4" borderId="302" xfId="3" applyNumberFormat="1" applyFont="1" applyFill="1" applyBorder="1" applyAlignment="1" applyProtection="1">
      <alignment vertical="center"/>
      <protection locked="0"/>
    </xf>
    <xf numFmtId="167" fontId="17" fillId="56" borderId="306" xfId="3" applyNumberFormat="1" applyFont="1" applyFill="1" applyBorder="1" applyAlignment="1" applyProtection="1">
      <alignment vertical="center"/>
      <protection locked="0"/>
    </xf>
    <xf numFmtId="167" fontId="4" fillId="0" borderId="319" xfId="3" applyNumberFormat="1" applyFont="1" applyFill="1" applyBorder="1" applyAlignment="1" applyProtection="1">
      <alignment vertical="center"/>
      <protection locked="0"/>
    </xf>
    <xf numFmtId="167" fontId="17" fillId="6" borderId="301" xfId="3" applyNumberFormat="1" applyFont="1" applyFill="1" applyBorder="1" applyAlignment="1" applyProtection="1">
      <alignment horizontal="right" vertical="center"/>
      <protection locked="0"/>
    </xf>
    <xf numFmtId="167" fontId="17" fillId="9" borderId="302" xfId="3" applyNumberFormat="1" applyFont="1" applyFill="1" applyBorder="1" applyAlignment="1" applyProtection="1">
      <alignment horizontal="right" vertical="center"/>
      <protection locked="0"/>
    </xf>
    <xf numFmtId="167" fontId="17" fillId="4" borderId="302" xfId="3" applyNumberFormat="1" applyFont="1" applyFill="1" applyBorder="1" applyAlignment="1" applyProtection="1">
      <alignment horizontal="right" vertical="center"/>
      <protection locked="0"/>
    </xf>
    <xf numFmtId="167" fontId="17" fillId="56" borderId="306" xfId="3" applyNumberFormat="1" applyFont="1" applyFill="1" applyBorder="1" applyAlignment="1" applyProtection="1">
      <alignment horizontal="right" vertical="center"/>
      <protection locked="0"/>
    </xf>
    <xf numFmtId="0" fontId="22" fillId="0" borderId="346" xfId="22" applyFont="1" applyBorder="1" applyAlignment="1" applyProtection="1">
      <alignment vertical="center" wrapText="1"/>
      <protection locked="0"/>
    </xf>
    <xf numFmtId="167" fontId="22" fillId="6" borderId="312" xfId="3" applyNumberFormat="1" applyFont="1" applyFill="1" applyBorder="1" applyAlignment="1" applyProtection="1">
      <alignment vertical="center"/>
      <protection locked="0"/>
    </xf>
    <xf numFmtId="167" fontId="22" fillId="9" borderId="278" xfId="3" applyNumberFormat="1" applyFont="1" applyFill="1" applyBorder="1" applyAlignment="1" applyProtection="1">
      <alignment vertical="center"/>
      <protection locked="0"/>
    </xf>
    <xf numFmtId="167" fontId="22" fillId="4" borderId="278" xfId="3" applyNumberFormat="1" applyFont="1" applyFill="1" applyBorder="1" applyAlignment="1" applyProtection="1">
      <alignment vertical="center"/>
      <protection locked="0"/>
    </xf>
    <xf numFmtId="167" fontId="22" fillId="56" borderId="285" xfId="3" applyNumberFormat="1" applyFont="1" applyFill="1" applyBorder="1" applyAlignment="1" applyProtection="1">
      <alignment horizontal="right" vertical="center"/>
      <protection locked="0"/>
    </xf>
    <xf numFmtId="167" fontId="21" fillId="0" borderId="347" xfId="3" applyNumberFormat="1" applyFont="1" applyFill="1" applyBorder="1" applyAlignment="1" applyProtection="1">
      <alignment vertical="center"/>
      <protection locked="0"/>
    </xf>
    <xf numFmtId="0" fontId="21" fillId="0" borderId="0" xfId="23" applyFont="1" applyAlignment="1" applyProtection="1">
      <protection locked="0"/>
    </xf>
    <xf numFmtId="0" fontId="21" fillId="0" borderId="162" xfId="23" applyFont="1" applyBorder="1" applyAlignment="1" applyProtection="1">
      <protection locked="0"/>
    </xf>
    <xf numFmtId="0" fontId="4" fillId="3" borderId="301" xfId="23" applyFont="1" applyFill="1" applyBorder="1" applyAlignment="1" applyProtection="1">
      <alignment wrapText="1"/>
      <protection locked="0"/>
    </xf>
    <xf numFmtId="0" fontId="4" fillId="3" borderId="302" xfId="23" applyFont="1" applyFill="1" applyBorder="1" applyAlignment="1" applyProtection="1">
      <alignment wrapText="1"/>
      <protection locked="0"/>
    </xf>
    <xf numFmtId="0" fontId="4" fillId="3" borderId="304" xfId="23" applyFont="1" applyFill="1" applyBorder="1" applyAlignment="1" applyProtection="1">
      <alignment wrapText="1"/>
      <protection locked="0"/>
    </xf>
    <xf numFmtId="0" fontId="4" fillId="9" borderId="271" xfId="23" applyFont="1" applyFill="1" applyBorder="1" applyAlignment="1" applyProtection="1">
      <alignment wrapText="1"/>
      <protection locked="0"/>
    </xf>
    <xf numFmtId="0" fontId="4" fillId="9" borderId="302" xfId="23" applyFont="1" applyFill="1" applyBorder="1" applyAlignment="1" applyProtection="1">
      <alignment wrapText="1"/>
      <protection locked="0"/>
    </xf>
    <xf numFmtId="0" fontId="4" fillId="9" borderId="328" xfId="23" applyFont="1" applyFill="1" applyBorder="1" applyAlignment="1" applyProtection="1">
      <alignment wrapText="1"/>
      <protection locked="0"/>
    </xf>
    <xf numFmtId="1" fontId="17" fillId="0" borderId="303" xfId="24" applyNumberFormat="1" applyFont="1" applyBorder="1" applyAlignment="1" applyProtection="1">
      <alignment horizontal="left" vertical="center"/>
      <protection locked="0"/>
    </xf>
    <xf numFmtId="167" fontId="17" fillId="0" borderId="302" xfId="3" applyNumberFormat="1" applyFont="1" applyFill="1" applyBorder="1" applyAlignment="1" applyProtection="1">
      <alignment vertical="center"/>
      <protection locked="0"/>
    </xf>
    <xf numFmtId="167" fontId="17" fillId="0" borderId="302" xfId="3" applyNumberFormat="1" applyFont="1" applyBorder="1" applyAlignment="1" applyProtection="1">
      <alignment vertical="center"/>
      <protection locked="0"/>
    </xf>
    <xf numFmtId="167" fontId="17" fillId="0" borderId="304" xfId="3" applyNumberFormat="1" applyFont="1" applyBorder="1" applyAlignment="1" applyProtection="1">
      <alignment vertical="center"/>
      <protection locked="0"/>
    </xf>
    <xf numFmtId="167" fontId="17" fillId="0" borderId="271" xfId="3" applyNumberFormat="1" applyFont="1" applyBorder="1" applyAlignment="1" applyProtection="1">
      <alignment vertical="center"/>
      <protection locked="0"/>
    </xf>
    <xf numFmtId="167" fontId="17" fillId="0" borderId="328" xfId="3" applyNumberFormat="1" applyFont="1" applyBorder="1" applyAlignment="1" applyProtection="1">
      <alignment vertical="center"/>
      <protection locked="0"/>
    </xf>
    <xf numFmtId="43" fontId="17" fillId="0" borderId="303" xfId="3" applyFont="1" applyFill="1" applyBorder="1" applyAlignment="1" applyProtection="1">
      <alignment vertical="center"/>
      <protection locked="0"/>
    </xf>
    <xf numFmtId="1" fontId="17" fillId="0" borderId="303" xfId="7" applyNumberFormat="1" applyFont="1" applyBorder="1" applyAlignment="1" applyProtection="1">
      <alignment vertical="center"/>
      <protection locked="0"/>
    </xf>
    <xf numFmtId="167" fontId="17" fillId="0" borderId="301" xfId="3" applyNumberFormat="1" applyFont="1" applyBorder="1" applyAlignment="1" applyProtection="1">
      <alignment vertical="center"/>
      <protection locked="0"/>
    </xf>
    <xf numFmtId="167" fontId="17" fillId="0" borderId="281" xfId="3" applyNumberFormat="1" applyFont="1" applyBorder="1" applyAlignment="1" applyProtection="1">
      <alignment vertical="center"/>
      <protection locked="0"/>
    </xf>
    <xf numFmtId="167" fontId="17" fillId="0" borderId="300" xfId="3" applyNumberFormat="1" applyFont="1" applyBorder="1" applyAlignment="1" applyProtection="1">
      <alignment vertical="center"/>
      <protection locked="0"/>
    </xf>
    <xf numFmtId="1" fontId="17" fillId="0" borderId="338" xfId="7" applyNumberFormat="1" applyFont="1" applyBorder="1" applyAlignment="1" applyProtection="1">
      <alignment vertical="center"/>
      <protection locked="0"/>
    </xf>
    <xf numFmtId="1" fontId="17" fillId="0" borderId="345" xfId="7" applyNumberFormat="1" applyFont="1" applyBorder="1" applyAlignment="1" applyProtection="1">
      <alignment vertical="center"/>
      <protection locked="0"/>
    </xf>
    <xf numFmtId="167" fontId="17" fillId="0" borderId="312" xfId="3" applyNumberFormat="1" applyFont="1" applyBorder="1" applyAlignment="1" applyProtection="1">
      <alignment vertical="center"/>
      <protection locked="0"/>
    </xf>
    <xf numFmtId="167" fontId="17" fillId="0" borderId="278" xfId="3" applyNumberFormat="1" applyFont="1" applyBorder="1" applyAlignment="1" applyProtection="1">
      <alignment vertical="center"/>
      <protection locked="0"/>
    </xf>
    <xf numFmtId="167" fontId="4" fillId="62" borderId="302" xfId="3" applyNumberFormat="1" applyFont="1" applyFill="1" applyBorder="1" applyAlignment="1" applyProtection="1">
      <alignment vertical="center"/>
      <protection locked="0"/>
    </xf>
    <xf numFmtId="167" fontId="4" fillId="62" borderId="328" xfId="3" applyNumberFormat="1" applyFont="1" applyFill="1" applyBorder="1" applyAlignment="1" applyProtection="1">
      <alignment vertical="center"/>
      <protection locked="0"/>
    </xf>
    <xf numFmtId="0" fontId="55" fillId="0" borderId="315" xfId="25" applyBorder="1" applyAlignment="1" applyProtection="1">
      <alignment vertical="center" wrapText="1"/>
      <protection locked="0"/>
    </xf>
    <xf numFmtId="167" fontId="55" fillId="26" borderId="302" xfId="3" applyNumberFormat="1" applyFont="1" applyFill="1" applyBorder="1" applyAlignment="1" applyProtection="1">
      <alignment vertical="center"/>
      <protection locked="0"/>
    </xf>
    <xf numFmtId="167" fontId="55" fillId="61" borderId="302" xfId="3" applyNumberFormat="1" applyFont="1" applyFill="1" applyBorder="1" applyAlignment="1" applyProtection="1">
      <alignment vertical="center"/>
      <protection locked="0"/>
    </xf>
    <xf numFmtId="167" fontId="55" fillId="57" borderId="302" xfId="3" applyNumberFormat="1" applyFont="1" applyFill="1" applyBorder="1" applyAlignment="1" applyProtection="1">
      <alignment vertical="center"/>
      <protection locked="0"/>
    </xf>
    <xf numFmtId="167" fontId="55" fillId="28" borderId="302" xfId="3" applyNumberFormat="1" applyFont="1" applyFill="1" applyBorder="1" applyAlignment="1" applyProtection="1">
      <alignment vertical="center"/>
      <protection locked="0"/>
    </xf>
    <xf numFmtId="167" fontId="55" fillId="62" borderId="328" xfId="3" applyNumberFormat="1" applyFont="1" applyFill="1" applyBorder="1" applyAlignment="1" applyProtection="1">
      <alignment vertical="center"/>
      <protection locked="0"/>
    </xf>
    <xf numFmtId="167" fontId="55" fillId="26" borderId="302" xfId="3" applyNumberFormat="1" applyFont="1" applyFill="1" applyBorder="1" applyAlignment="1" applyProtection="1">
      <alignment horizontal="right" vertical="center"/>
      <protection locked="0"/>
    </xf>
    <xf numFmtId="167" fontId="55" fillId="61" borderId="302" xfId="3" applyNumberFormat="1" applyFont="1" applyFill="1" applyBorder="1" applyAlignment="1" applyProtection="1">
      <alignment horizontal="right" vertical="center"/>
      <protection locked="0"/>
    </xf>
    <xf numFmtId="167" fontId="55" fillId="57" borderId="302" xfId="3" applyNumberFormat="1" applyFont="1" applyFill="1" applyBorder="1" applyAlignment="1" applyProtection="1">
      <alignment horizontal="right" vertical="center"/>
      <protection locked="0"/>
    </xf>
    <xf numFmtId="167" fontId="55" fillId="28" borderId="302" xfId="3" applyNumberFormat="1" applyFont="1" applyFill="1" applyBorder="1" applyAlignment="1" applyProtection="1">
      <alignment horizontal="right" vertical="center"/>
      <protection locked="0"/>
    </xf>
    <xf numFmtId="0" fontId="55" fillId="0" borderId="315" xfId="25" applyBorder="1" applyAlignment="1" applyProtection="1">
      <alignment wrapText="1"/>
      <protection locked="0"/>
    </xf>
    <xf numFmtId="167" fontId="55" fillId="26" borderId="302" xfId="3" applyNumberFormat="1" applyFont="1" applyFill="1" applyBorder="1" applyProtection="1">
      <protection locked="0"/>
    </xf>
    <xf numFmtId="167" fontId="55" fillId="61" borderId="302" xfId="3" applyNumberFormat="1" applyFont="1" applyFill="1" applyBorder="1" applyProtection="1">
      <protection locked="0"/>
    </xf>
    <xf numFmtId="167" fontId="55" fillId="57" borderId="302" xfId="3" applyNumberFormat="1" applyFont="1" applyFill="1" applyBorder="1" applyAlignment="1" applyProtection="1">
      <alignment horizontal="right"/>
      <protection locked="0"/>
    </xf>
    <xf numFmtId="167" fontId="55" fillId="28" borderId="302" xfId="3" applyNumberFormat="1" applyFont="1" applyFill="1" applyBorder="1" applyAlignment="1" applyProtection="1">
      <alignment horizontal="right"/>
      <protection locked="0"/>
    </xf>
    <xf numFmtId="167" fontId="55" fillId="62" borderId="328" xfId="3" applyNumberFormat="1" applyFont="1" applyFill="1" applyBorder="1" applyProtection="1">
      <protection locked="0"/>
    </xf>
    <xf numFmtId="0" fontId="55" fillId="0" borderId="282" xfId="25" applyBorder="1" applyAlignment="1" applyProtection="1">
      <alignment vertical="center" wrapText="1"/>
      <protection locked="0"/>
    </xf>
    <xf numFmtId="167" fontId="55" fillId="26" borderId="278" xfId="3" applyNumberFormat="1" applyFont="1" applyFill="1" applyBorder="1" applyAlignment="1" applyProtection="1">
      <alignment vertical="center"/>
      <protection locked="0"/>
    </xf>
    <xf numFmtId="167" fontId="55" fillId="61" borderId="278" xfId="3" applyNumberFormat="1" applyFont="1" applyFill="1" applyBorder="1" applyAlignment="1" applyProtection="1">
      <alignment vertical="center"/>
      <protection locked="0"/>
    </xf>
    <xf numFmtId="167" fontId="55" fillId="57" borderId="278" xfId="3" applyNumberFormat="1" applyFont="1" applyFill="1" applyBorder="1" applyAlignment="1" applyProtection="1">
      <alignment vertical="center"/>
      <protection locked="0"/>
    </xf>
    <xf numFmtId="167" fontId="55" fillId="28" borderId="278" xfId="3" applyNumberFormat="1" applyFont="1" applyFill="1" applyBorder="1" applyAlignment="1" applyProtection="1">
      <alignment horizontal="right" vertical="center"/>
      <protection locked="0"/>
    </xf>
    <xf numFmtId="167" fontId="55" fillId="62" borderId="283" xfId="3" applyNumberFormat="1" applyFont="1" applyFill="1" applyBorder="1" applyAlignment="1" applyProtection="1">
      <alignment vertical="center"/>
      <protection locked="0"/>
    </xf>
    <xf numFmtId="0" fontId="33" fillId="0" borderId="303" xfId="0" applyFont="1" applyBorder="1" applyAlignment="1" applyProtection="1">
      <alignment horizontal="left" vertical="center" wrapText="1"/>
      <protection locked="0"/>
    </xf>
    <xf numFmtId="167" fontId="33" fillId="0" borderId="349" xfId="3" applyNumberFormat="1" applyFont="1" applyFill="1" applyBorder="1" applyAlignment="1" applyProtection="1">
      <alignment vertical="center"/>
      <protection locked="0"/>
    </xf>
    <xf numFmtId="167" fontId="33" fillId="0" borderId="271" xfId="3" applyNumberFormat="1" applyFont="1" applyFill="1" applyBorder="1" applyAlignment="1" applyProtection="1">
      <alignment vertical="center"/>
      <protection locked="0"/>
    </xf>
    <xf numFmtId="167" fontId="33" fillId="0" borderId="306" xfId="3" applyNumberFormat="1" applyFont="1" applyFill="1" applyBorder="1" applyAlignment="1" applyProtection="1">
      <alignment vertical="center"/>
      <protection locked="0"/>
    </xf>
    <xf numFmtId="167" fontId="33" fillId="0" borderId="350" xfId="3" applyNumberFormat="1" applyFont="1" applyFill="1" applyBorder="1" applyAlignment="1" applyProtection="1">
      <alignment vertical="center"/>
      <protection locked="0"/>
    </xf>
    <xf numFmtId="167" fontId="33" fillId="0" borderId="351" xfId="3" applyNumberFormat="1" applyFont="1" applyFill="1" applyBorder="1" applyAlignment="1" applyProtection="1">
      <alignment vertical="center"/>
      <protection locked="0"/>
    </xf>
    <xf numFmtId="167" fontId="33" fillId="0" borderId="328" xfId="3" applyNumberFormat="1" applyFont="1" applyFill="1" applyBorder="1" applyAlignment="1" applyProtection="1">
      <alignment vertical="center"/>
      <protection locked="0"/>
    </xf>
    <xf numFmtId="0" fontId="34" fillId="7" borderId="293" xfId="0" applyFont="1" applyFill="1" applyBorder="1" applyAlignment="1" applyProtection="1">
      <alignment horizontal="left" vertical="center" wrapText="1"/>
      <protection locked="0"/>
    </xf>
    <xf numFmtId="167" fontId="34" fillId="0" borderId="352" xfId="3" applyNumberFormat="1" applyFont="1" applyFill="1" applyBorder="1" applyAlignment="1" applyProtection="1">
      <alignment vertical="center"/>
      <protection locked="0"/>
    </xf>
    <xf numFmtId="167" fontId="34" fillId="0" borderId="329" xfId="3" applyNumberFormat="1" applyFont="1" applyFill="1" applyBorder="1" applyAlignment="1" applyProtection="1">
      <alignment vertical="center"/>
      <protection locked="0"/>
    </xf>
    <xf numFmtId="167" fontId="34" fillId="0" borderId="285" xfId="3" applyNumberFormat="1" applyFont="1" applyFill="1" applyBorder="1" applyAlignment="1" applyProtection="1">
      <alignment vertical="center"/>
      <protection locked="0"/>
    </xf>
    <xf numFmtId="167" fontId="34" fillId="0" borderId="353" xfId="3" applyNumberFormat="1" applyFont="1" applyFill="1" applyBorder="1" applyAlignment="1" applyProtection="1">
      <alignment vertical="center"/>
      <protection locked="0"/>
    </xf>
    <xf numFmtId="167" fontId="34" fillId="0" borderId="354" xfId="3" applyNumberFormat="1" applyFont="1" applyFill="1" applyBorder="1" applyAlignment="1" applyProtection="1">
      <alignment vertical="center"/>
      <protection locked="0"/>
    </xf>
    <xf numFmtId="167" fontId="34" fillId="0" borderId="283" xfId="3" applyNumberFormat="1" applyFont="1" applyFill="1" applyBorder="1" applyAlignment="1" applyProtection="1">
      <alignment vertical="center"/>
      <protection locked="0"/>
    </xf>
    <xf numFmtId="0" fontId="33" fillId="0" borderId="303" xfId="0" applyFont="1" applyBorder="1" applyAlignment="1" applyProtection="1">
      <alignment horizontal="center" vertical="center" wrapText="1"/>
      <protection locked="0"/>
    </xf>
    <xf numFmtId="167" fontId="33" fillId="0" borderId="349" xfId="3" applyNumberFormat="1" applyFont="1" applyFill="1" applyBorder="1" applyAlignment="1" applyProtection="1">
      <alignment horizontal="center" vertical="center" wrapText="1"/>
      <protection locked="0"/>
    </xf>
    <xf numFmtId="167" fontId="33" fillId="0" borderId="271" xfId="3" applyNumberFormat="1" applyFont="1" applyFill="1" applyBorder="1" applyAlignment="1" applyProtection="1">
      <alignment horizontal="center" vertical="center" wrapText="1"/>
      <protection locked="0"/>
    </xf>
    <xf numFmtId="167" fontId="33" fillId="0" borderId="350" xfId="3" applyNumberFormat="1" applyFont="1" applyFill="1" applyBorder="1" applyAlignment="1" applyProtection="1">
      <alignment horizontal="center" vertical="center" wrapText="1"/>
      <protection locked="0"/>
    </xf>
    <xf numFmtId="0" fontId="33" fillId="0" borderId="355" xfId="26" applyFont="1" applyBorder="1" applyAlignment="1" applyProtection="1">
      <alignment horizontal="center" vertical="center"/>
      <protection locked="0"/>
    </xf>
    <xf numFmtId="0" fontId="33" fillId="0" borderId="309" xfId="0" applyFont="1" applyBorder="1" applyAlignment="1" applyProtection="1">
      <alignment horizontal="center" vertical="center" wrapText="1"/>
      <protection locked="0"/>
    </xf>
    <xf numFmtId="167" fontId="33" fillId="0" borderId="356" xfId="3" applyNumberFormat="1" applyFont="1" applyFill="1" applyBorder="1" applyAlignment="1" applyProtection="1">
      <alignment vertical="center"/>
      <protection locked="0"/>
    </xf>
    <xf numFmtId="167" fontId="33" fillId="0" borderId="289" xfId="3" applyNumberFormat="1" applyFont="1" applyFill="1" applyBorder="1" applyAlignment="1" applyProtection="1">
      <alignment vertical="center"/>
      <protection locked="0"/>
    </xf>
    <xf numFmtId="167" fontId="33" fillId="0" borderId="290" xfId="3" applyNumberFormat="1" applyFont="1" applyFill="1" applyBorder="1" applyAlignment="1" applyProtection="1">
      <alignment vertical="center"/>
      <protection locked="0"/>
    </xf>
    <xf numFmtId="167" fontId="33" fillId="0" borderId="357" xfId="3" applyNumberFormat="1" applyFont="1" applyFill="1" applyBorder="1" applyAlignment="1" applyProtection="1">
      <alignment vertical="center"/>
      <protection locked="0"/>
    </xf>
    <xf numFmtId="167" fontId="33" fillId="0" borderId="358" xfId="3" applyNumberFormat="1" applyFont="1" applyFill="1" applyBorder="1" applyAlignment="1" applyProtection="1">
      <alignment vertical="center"/>
      <protection locked="0"/>
    </xf>
    <xf numFmtId="167" fontId="33" fillId="0" borderId="288" xfId="3" applyNumberFormat="1" applyFont="1" applyFill="1" applyBorder="1" applyAlignment="1" applyProtection="1">
      <alignment vertical="center"/>
      <protection locked="0"/>
    </xf>
    <xf numFmtId="0" fontId="17" fillId="0" borderId="359" xfId="0" applyFont="1" applyBorder="1" applyAlignment="1" applyProtection="1">
      <alignment vertical="top"/>
      <protection locked="0"/>
    </xf>
    <xf numFmtId="0" fontId="3" fillId="0" borderId="360" xfId="0" applyFont="1" applyBorder="1" applyAlignment="1" applyProtection="1">
      <alignment horizontal="center"/>
      <protection locked="0"/>
    </xf>
    <xf numFmtId="0" fontId="0" fillId="0" borderId="360" xfId="0" applyBorder="1" applyProtection="1">
      <protection locked="0"/>
    </xf>
    <xf numFmtId="0" fontId="0" fillId="0" borderId="360" xfId="0" applyBorder="1" applyAlignment="1" applyProtection="1">
      <alignment horizontal="center"/>
      <protection locked="0"/>
    </xf>
    <xf numFmtId="0" fontId="0" fillId="0" borderId="361" xfId="0" applyBorder="1" applyAlignment="1" applyProtection="1">
      <alignment horizontal="center"/>
      <protection locked="0"/>
    </xf>
    <xf numFmtId="0" fontId="34" fillId="4" borderId="362" xfId="0" applyFont="1" applyFill="1" applyBorder="1" applyAlignment="1" applyProtection="1">
      <alignment horizontal="left" vertical="top" wrapText="1"/>
      <protection locked="0"/>
    </xf>
    <xf numFmtId="0" fontId="15" fillId="0" borderId="359" xfId="0" applyFont="1" applyBorder="1" applyAlignment="1" applyProtection="1">
      <alignment vertical="top"/>
      <protection locked="0"/>
    </xf>
    <xf numFmtId="0" fontId="18" fillId="0" borderId="360" xfId="0" applyFont="1" applyBorder="1" applyAlignment="1" applyProtection="1">
      <alignment horizontal="center"/>
      <protection locked="0"/>
    </xf>
    <xf numFmtId="0" fontId="32" fillId="0" borderId="360" xfId="0" applyFont="1" applyBorder="1" applyProtection="1">
      <protection locked="0"/>
    </xf>
    <xf numFmtId="0" fontId="32" fillId="0" borderId="360" xfId="0" applyFont="1" applyBorder="1" applyAlignment="1" applyProtection="1">
      <alignment horizontal="center"/>
      <protection locked="0"/>
    </xf>
    <xf numFmtId="0" fontId="32" fillId="0" borderId="361" xfId="0" applyFont="1" applyBorder="1" applyAlignment="1" applyProtection="1">
      <alignment horizontal="center"/>
      <protection locked="0"/>
    </xf>
    <xf numFmtId="0" fontId="34" fillId="6" borderId="362" xfId="0" applyFont="1" applyFill="1" applyBorder="1" applyAlignment="1" applyProtection="1">
      <alignment horizontal="left" vertical="top" wrapText="1"/>
      <protection locked="0"/>
    </xf>
    <xf numFmtId="0" fontId="5" fillId="34" borderId="363" xfId="0" applyFont="1" applyFill="1" applyBorder="1" applyAlignment="1" applyProtection="1">
      <alignment horizontal="left"/>
      <protection locked="0"/>
    </xf>
    <xf numFmtId="0" fontId="0" fillId="34" borderId="364" xfId="0" applyFill="1" applyBorder="1" applyAlignment="1" applyProtection="1">
      <alignment horizontal="center"/>
      <protection locked="0"/>
    </xf>
    <xf numFmtId="0" fontId="21" fillId="2" borderId="365" xfId="0" applyFont="1" applyFill="1" applyBorder="1" applyAlignment="1" applyProtection="1">
      <alignment wrapText="1"/>
      <protection locked="0"/>
    </xf>
    <xf numFmtId="0" fontId="21" fillId="4" borderId="365" xfId="0" applyFont="1" applyFill="1" applyBorder="1" applyAlignment="1" applyProtection="1">
      <alignment horizontal="center" wrapText="1"/>
      <protection locked="0"/>
    </xf>
    <xf numFmtId="0" fontId="21" fillId="2" borderId="365" xfId="0" applyFont="1" applyFill="1" applyBorder="1" applyAlignment="1" applyProtection="1">
      <alignment horizontal="center" wrapText="1"/>
      <protection locked="0"/>
    </xf>
    <xf numFmtId="0" fontId="21" fillId="9" borderId="365" xfId="0" applyFont="1" applyFill="1" applyBorder="1" applyAlignment="1" applyProtection="1">
      <alignment wrapText="1"/>
      <protection locked="0"/>
    </xf>
    <xf numFmtId="0" fontId="22" fillId="0" borderId="365" xfId="0" applyFont="1" applyBorder="1" applyAlignment="1" applyProtection="1">
      <alignment horizontal="center" wrapText="1"/>
      <protection locked="0"/>
    </xf>
    <xf numFmtId="0" fontId="22" fillId="0" borderId="365" xfId="0" applyFont="1" applyBorder="1" applyAlignment="1" applyProtection="1">
      <alignment wrapText="1"/>
      <protection locked="0"/>
    </xf>
    <xf numFmtId="0" fontId="22" fillId="0" borderId="366" xfId="0" applyFont="1" applyBorder="1" applyAlignment="1" applyProtection="1">
      <alignment horizontal="center"/>
      <protection locked="0"/>
    </xf>
    <xf numFmtId="0" fontId="22" fillId="0" borderId="367" xfId="0" applyFont="1" applyBorder="1" applyAlignment="1" applyProtection="1">
      <alignment horizontal="center"/>
      <protection locked="0"/>
    </xf>
    <xf numFmtId="0" fontId="53" fillId="6" borderId="306" xfId="0" applyFont="1" applyFill="1" applyBorder="1" applyAlignment="1" applyProtection="1">
      <alignment horizontal="left"/>
      <protection locked="0"/>
    </xf>
    <xf numFmtId="0" fontId="9" fillId="2" borderId="302" xfId="0" applyFont="1" applyFill="1" applyBorder="1" applyAlignment="1" applyProtection="1">
      <alignment vertical="top" wrapText="1"/>
      <protection locked="0"/>
    </xf>
    <xf numFmtId="0" fontId="9" fillId="4" borderId="302" xfId="0" applyFont="1" applyFill="1" applyBorder="1" applyAlignment="1" applyProtection="1">
      <alignment horizontal="center" vertical="top" wrapText="1"/>
      <protection locked="0"/>
    </xf>
    <xf numFmtId="0" fontId="9" fillId="2" borderId="302" xfId="0" applyFont="1" applyFill="1" applyBorder="1" applyAlignment="1" applyProtection="1">
      <alignment horizontal="center" vertical="top" wrapText="1"/>
      <protection locked="0"/>
    </xf>
    <xf numFmtId="0" fontId="9" fillId="2" borderId="328" xfId="0" applyFont="1" applyFill="1" applyBorder="1" applyAlignment="1" applyProtection="1">
      <alignment horizontal="center" vertical="top" wrapText="1"/>
      <protection locked="0"/>
    </xf>
    <xf numFmtId="0" fontId="9" fillId="9" borderId="302" xfId="0" applyFont="1" applyFill="1" applyBorder="1" applyAlignment="1" applyProtection="1">
      <alignment vertical="top" wrapText="1"/>
      <protection locked="0"/>
    </xf>
    <xf numFmtId="0" fontId="12" fillId="0" borderId="306" xfId="0" applyFont="1" applyBorder="1" applyAlignment="1" applyProtection="1">
      <alignment horizontal="center" vertical="top" wrapText="1"/>
      <protection locked="0"/>
    </xf>
    <xf numFmtId="0" fontId="12" fillId="0" borderId="302" xfId="0" applyFont="1" applyBorder="1" applyAlignment="1" applyProtection="1">
      <alignment vertical="top" wrapText="1"/>
      <protection locked="0"/>
    </xf>
    <xf numFmtId="0" fontId="12" fillId="0" borderId="302" xfId="0" applyFont="1" applyBorder="1" applyAlignment="1" applyProtection="1">
      <alignment horizontal="center" vertical="top" wrapText="1"/>
      <protection locked="0"/>
    </xf>
    <xf numFmtId="0" fontId="12" fillId="0" borderId="328" xfId="0" applyFont="1" applyBorder="1" applyAlignment="1" applyProtection="1">
      <alignment horizontal="center" vertical="top" wrapText="1"/>
      <protection locked="0"/>
    </xf>
    <xf numFmtId="0" fontId="12" fillId="59" borderId="302" xfId="0" applyFont="1" applyFill="1" applyBorder="1" applyAlignment="1" applyProtection="1">
      <alignment vertical="top" wrapText="1"/>
      <protection locked="0"/>
    </xf>
    <xf numFmtId="0" fontId="12" fillId="0" borderId="368" xfId="2" applyFont="1" applyBorder="1" applyAlignment="1">
      <alignment horizontal="center" vertical="center" wrapText="1"/>
    </xf>
    <xf numFmtId="0" fontId="9" fillId="0" borderId="368" xfId="2" applyFont="1" applyBorder="1" applyAlignment="1">
      <alignment horizontal="left" vertical="center" wrapText="1"/>
    </xf>
    <xf numFmtId="0" fontId="12" fillId="0" borderId="369" xfId="2" applyFont="1" applyBorder="1" applyAlignment="1">
      <alignment horizontal="center" vertical="center" wrapText="1"/>
    </xf>
    <xf numFmtId="0" fontId="12" fillId="56" borderId="368" xfId="2" applyFont="1" applyFill="1" applyBorder="1" applyAlignment="1">
      <alignment horizontal="left" vertical="center" wrapText="1"/>
    </xf>
    <xf numFmtId="0" fontId="12" fillId="0" borderId="368" xfId="0" applyFont="1" applyBorder="1" applyAlignment="1">
      <alignment horizontal="left" vertical="center" wrapText="1"/>
    </xf>
    <xf numFmtId="0" fontId="12" fillId="0" borderId="368" xfId="0" applyFont="1" applyBorder="1" applyAlignment="1">
      <alignment horizontal="center" vertical="center" wrapText="1"/>
    </xf>
    <xf numFmtId="0" fontId="12" fillId="0" borderId="370" xfId="0" applyFont="1" applyBorder="1" applyAlignment="1">
      <alignment horizontal="center" vertical="center" wrapText="1"/>
    </xf>
    <xf numFmtId="0" fontId="12" fillId="0" borderId="371" xfId="2" applyFont="1" applyBorder="1" applyAlignment="1">
      <alignment horizontal="left" vertical="center" wrapText="1"/>
    </xf>
    <xf numFmtId="0" fontId="12" fillId="0" borderId="371" xfId="2" applyFont="1" applyBorder="1" applyAlignment="1">
      <alignment horizontal="center" vertical="center" wrapText="1"/>
    </xf>
    <xf numFmtId="0" fontId="12" fillId="0" borderId="372" xfId="2" applyFont="1" applyBorder="1" applyAlignment="1">
      <alignment horizontal="center" vertical="center" wrapText="1"/>
    </xf>
    <xf numFmtId="0" fontId="54" fillId="34" borderId="373" xfId="27" applyFont="1" applyFill="1" applyBorder="1" applyAlignment="1" applyProtection="1">
      <alignment vertical="center"/>
      <protection locked="0"/>
    </xf>
    <xf numFmtId="1" fontId="54" fillId="34" borderId="373" xfId="27" applyNumberFormat="1" applyFont="1" applyFill="1" applyBorder="1" applyAlignment="1" applyProtection="1">
      <alignment vertical="center"/>
      <protection locked="0"/>
    </xf>
    <xf numFmtId="3" fontId="12" fillId="34" borderId="373" xfId="27" applyNumberFormat="1" applyFont="1" applyFill="1" applyBorder="1" applyAlignment="1" applyProtection="1">
      <alignment vertical="center"/>
      <protection locked="0"/>
    </xf>
    <xf numFmtId="0" fontId="3" fillId="6" borderId="373" xfId="27" applyFill="1" applyBorder="1" applyAlignment="1" applyProtection="1">
      <alignment vertical="center"/>
      <protection locked="0"/>
    </xf>
    <xf numFmtId="1" fontId="3" fillId="6" borderId="373" xfId="27" applyNumberFormat="1" applyFill="1" applyBorder="1" applyAlignment="1" applyProtection="1">
      <alignment vertical="center"/>
      <protection locked="0"/>
    </xf>
    <xf numFmtId="3" fontId="22" fillId="6" borderId="373" xfId="27" applyNumberFormat="1" applyFont="1" applyFill="1" applyBorder="1" applyAlignment="1" applyProtection="1">
      <alignment vertical="center"/>
      <protection locked="0"/>
    </xf>
    <xf numFmtId="0" fontId="87" fillId="0" borderId="374" xfId="28" applyFont="1" applyBorder="1" applyAlignment="1" applyProtection="1">
      <protection locked="0"/>
    </xf>
    <xf numFmtId="0" fontId="108" fillId="0" borderId="373" xfId="28" applyFont="1" applyBorder="1" applyAlignment="1" applyProtection="1">
      <protection locked="0"/>
    </xf>
    <xf numFmtId="0" fontId="108" fillId="0" borderId="373" xfId="28" applyFont="1" applyBorder="1" applyAlignment="1" applyProtection="1">
      <alignment horizontal="left" vertical="center" wrapText="1"/>
      <protection locked="0"/>
    </xf>
    <xf numFmtId="0" fontId="87" fillId="0" borderId="373" xfId="28" applyFont="1" applyBorder="1" applyAlignment="1" applyProtection="1">
      <protection locked="0"/>
    </xf>
    <xf numFmtId="0" fontId="87" fillId="0" borderId="375" xfId="28" applyFont="1" applyBorder="1" applyAlignment="1" applyProtection="1">
      <protection locked="0"/>
    </xf>
    <xf numFmtId="0" fontId="125" fillId="6" borderId="374" xfId="0" applyFont="1" applyFill="1" applyBorder="1"/>
    <xf numFmtId="166" fontId="125" fillId="6" borderId="373" xfId="2" applyNumberFormat="1" applyFont="1" applyFill="1" applyBorder="1" applyAlignment="1" applyProtection="1">
      <alignment horizontal="center"/>
      <protection locked="0"/>
    </xf>
    <xf numFmtId="166" fontId="77" fillId="0" borderId="373" xfId="3" applyNumberFormat="1" applyFont="1" applyBorder="1"/>
    <xf numFmtId="166" fontId="125" fillId="6" borderId="375" xfId="0" applyNumberFormat="1" applyFont="1" applyFill="1" applyBorder="1"/>
    <xf numFmtId="0" fontId="83" fillId="29" borderId="374" xfId="0" applyFont="1" applyFill="1" applyBorder="1" applyAlignment="1">
      <alignment vertical="center"/>
    </xf>
    <xf numFmtId="3" fontId="83" fillId="29" borderId="373" xfId="0" applyNumberFormat="1" applyFont="1" applyFill="1" applyBorder="1" applyAlignment="1">
      <alignment vertical="center"/>
    </xf>
    <xf numFmtId="3" fontId="84" fillId="29" borderId="373" xfId="0" applyNumberFormat="1" applyFont="1" applyFill="1" applyBorder="1" applyAlignment="1">
      <alignment vertical="center"/>
    </xf>
    <xf numFmtId="3" fontId="84" fillId="29" borderId="376" xfId="0" applyNumberFormat="1" applyFont="1" applyFill="1" applyBorder="1" applyAlignment="1">
      <alignment vertical="center"/>
    </xf>
    <xf numFmtId="3" fontId="84" fillId="29" borderId="375" xfId="0" applyNumberFormat="1" applyFont="1" applyFill="1" applyBorder="1" applyAlignment="1">
      <alignment vertical="center"/>
    </xf>
    <xf numFmtId="0" fontId="126" fillId="51" borderId="377" xfId="18" applyFont="1" applyFill="1" applyBorder="1" applyAlignment="1">
      <alignment horizontal="center" vertical="center"/>
    </xf>
    <xf numFmtId="0" fontId="126" fillId="39" borderId="378" xfId="18" applyFont="1" applyFill="1" applyBorder="1" applyAlignment="1">
      <alignment horizontal="center" vertical="center"/>
    </xf>
    <xf numFmtId="0" fontId="126" fillId="42" borderId="378" xfId="18" applyFont="1" applyFill="1" applyBorder="1" applyAlignment="1">
      <alignment horizontal="center" vertical="center"/>
    </xf>
    <xf numFmtId="0" fontId="126" fillId="48" borderId="379" xfId="18" applyFont="1" applyFill="1" applyBorder="1" applyAlignment="1">
      <alignment horizontal="center" vertical="center"/>
    </xf>
    <xf numFmtId="0" fontId="126" fillId="51" borderId="380" xfId="18" applyFont="1" applyFill="1" applyBorder="1" applyAlignment="1">
      <alignment horizontal="center" vertical="center"/>
    </xf>
    <xf numFmtId="0" fontId="126" fillId="34" borderId="378" xfId="18" applyFont="1" applyFill="1" applyBorder="1" applyAlignment="1">
      <alignment horizontal="center" vertical="center"/>
    </xf>
    <xf numFmtId="0" fontId="126" fillId="49" borderId="381" xfId="18" applyFont="1" applyFill="1" applyBorder="1" applyAlignment="1">
      <alignment horizontal="center" vertical="center"/>
    </xf>
    <xf numFmtId="0" fontId="126" fillId="50" borderId="379" xfId="18" applyFont="1" applyFill="1" applyBorder="1" applyAlignment="1">
      <alignment horizontal="center" vertical="center"/>
    </xf>
    <xf numFmtId="167" fontId="126" fillId="51" borderId="377" xfId="30" applyNumberFormat="1" applyFont="1" applyFill="1" applyBorder="1" applyAlignment="1">
      <alignment horizontal="center" vertical="center"/>
    </xf>
    <xf numFmtId="167" fontId="126" fillId="39" borderId="378" xfId="30" applyNumberFormat="1" applyFont="1" applyFill="1" applyBorder="1" applyAlignment="1">
      <alignment horizontal="center" vertical="center"/>
    </xf>
    <xf numFmtId="167" fontId="126" fillId="42" borderId="378" xfId="30" applyNumberFormat="1" applyFont="1" applyFill="1" applyBorder="1" applyAlignment="1">
      <alignment horizontal="center" vertical="center"/>
    </xf>
    <xf numFmtId="167" fontId="126" fillId="47" borderId="379" xfId="30" applyNumberFormat="1" applyFont="1" applyFill="1" applyBorder="1" applyAlignment="1">
      <alignment horizontal="center" vertical="center"/>
    </xf>
    <xf numFmtId="167" fontId="126" fillId="51" borderId="380" xfId="18" applyNumberFormat="1" applyFont="1" applyFill="1" applyBorder="1" applyAlignment="1">
      <alignment horizontal="center" vertical="center"/>
    </xf>
    <xf numFmtId="167" fontId="126" fillId="47" borderId="381" xfId="30" applyNumberFormat="1" applyFont="1" applyFill="1" applyBorder="1" applyAlignment="1">
      <alignment horizontal="center" vertical="center"/>
    </xf>
    <xf numFmtId="167" fontId="126" fillId="34" borderId="378" xfId="30" applyNumberFormat="1" applyFont="1" applyFill="1" applyBorder="1" applyAlignment="1">
      <alignment horizontal="center" vertical="center"/>
    </xf>
    <xf numFmtId="0" fontId="126" fillId="52" borderId="382" xfId="18" applyFont="1" applyFill="1" applyBorder="1" applyAlignment="1">
      <alignment horizontal="center" vertical="center" wrapText="1"/>
    </xf>
    <xf numFmtId="167" fontId="127" fillId="55" borderId="383" xfId="29" applyNumberFormat="1" applyFont="1" applyFill="1" applyBorder="1" applyAlignment="1" applyProtection="1">
      <alignment vertical="center"/>
    </xf>
    <xf numFmtId="167" fontId="127" fillId="26" borderId="373" xfId="29" applyNumberFormat="1" applyFont="1" applyFill="1" applyBorder="1" applyAlignment="1" applyProtection="1">
      <alignment horizontal="left" vertical="center"/>
    </xf>
    <xf numFmtId="167" fontId="127" fillId="53" borderId="373" xfId="29" applyNumberFormat="1" applyFont="1" applyFill="1" applyBorder="1" applyAlignment="1" applyProtection="1">
      <alignment vertical="center"/>
    </xf>
    <xf numFmtId="167" fontId="127" fillId="54" borderId="373" xfId="29" applyNumberFormat="1" applyFont="1" applyFill="1" applyBorder="1" applyAlignment="1" applyProtection="1">
      <alignment vertical="center"/>
    </xf>
    <xf numFmtId="167" fontId="126" fillId="52" borderId="384" xfId="29" applyNumberFormat="1" applyFont="1" applyFill="1" applyBorder="1" applyAlignment="1" applyProtection="1">
      <alignment vertical="center"/>
    </xf>
    <xf numFmtId="167" fontId="127" fillId="26" borderId="373" xfId="29" applyNumberFormat="1" applyFont="1" applyFill="1" applyBorder="1" applyAlignment="1" applyProtection="1">
      <alignment vertical="center"/>
    </xf>
    <xf numFmtId="167" fontId="127" fillId="55" borderId="385" xfId="29" applyNumberFormat="1" applyFont="1" applyFill="1" applyBorder="1" applyAlignment="1" applyProtection="1">
      <alignment vertical="center"/>
    </xf>
    <xf numFmtId="167" fontId="127" fillId="26" borderId="374" xfId="29" applyNumberFormat="1" applyFont="1" applyFill="1" applyBorder="1" applyAlignment="1" applyProtection="1">
      <alignment vertical="center"/>
    </xf>
    <xf numFmtId="0" fontId="126" fillId="57" borderId="373" xfId="18" applyFont="1" applyFill="1" applyBorder="1" applyAlignment="1">
      <alignment horizontal="center" vertical="center" wrapText="1"/>
    </xf>
    <xf numFmtId="167" fontId="127" fillId="36" borderId="373" xfId="29" applyNumberFormat="1" applyFont="1" applyFill="1" applyBorder="1" applyAlignment="1" applyProtection="1">
      <alignment vertical="center"/>
    </xf>
    <xf numFmtId="167" fontId="127" fillId="56" borderId="373" xfId="29" applyNumberFormat="1" applyFont="1" applyFill="1" applyBorder="1" applyAlignment="1">
      <alignment vertical="center"/>
    </xf>
    <xf numFmtId="167" fontId="127" fillId="64" borderId="373" xfId="29" applyNumberFormat="1" applyFont="1" applyFill="1" applyBorder="1" applyAlignment="1" applyProtection="1">
      <alignment vertical="center"/>
    </xf>
    <xf numFmtId="0" fontId="2" fillId="26" borderId="374" xfId="0" applyFont="1" applyFill="1" applyBorder="1" applyAlignment="1">
      <alignment vertical="center"/>
    </xf>
    <xf numFmtId="167" fontId="2" fillId="26" borderId="373" xfId="29" applyNumberFormat="1" applyFont="1" applyFill="1" applyBorder="1" applyAlignment="1">
      <alignment vertical="center"/>
    </xf>
    <xf numFmtId="167" fontId="1" fillId="26" borderId="373" xfId="29" applyNumberFormat="1" applyFont="1" applyFill="1" applyBorder="1" applyAlignment="1">
      <alignment vertical="center"/>
    </xf>
    <xf numFmtId="167" fontId="2" fillId="26" borderId="375" xfId="29" applyNumberFormat="1" applyFont="1" applyFill="1" applyBorder="1" applyAlignment="1">
      <alignment vertical="center"/>
    </xf>
  </cellXfs>
  <cellStyles count="435">
    <cellStyle name="Comma" xfId="31" builtinId="3"/>
    <cellStyle name="Comma 10" xfId="4" xr:uid="{00000000-0005-0000-0000-000001000000}"/>
    <cellStyle name="Comma 10 2" xfId="5" xr:uid="{00000000-0005-0000-0000-000002000000}"/>
    <cellStyle name="Comma 2" xfId="3" xr:uid="{00000000-0005-0000-0000-000003000000}"/>
    <cellStyle name="Comma 2 2 2" xfId="16" xr:uid="{00000000-0005-0000-0000-000004000000}"/>
    <cellStyle name="Comma 27 2" xfId="8" xr:uid="{00000000-0005-0000-0000-000005000000}"/>
    <cellStyle name="Comma 27 2 2" xfId="15" xr:uid="{00000000-0005-0000-0000-000006000000}"/>
    <cellStyle name="Comma 3" xfId="29" xr:uid="{00000000-0005-0000-0000-000007000000}"/>
    <cellStyle name="Followed Hyperlink" xfId="274" builtinId="9" hidden="1"/>
    <cellStyle name="Followed Hyperlink" xfId="282" builtinId="9" hidden="1"/>
    <cellStyle name="Followed Hyperlink" xfId="290" builtinId="9" hidden="1"/>
    <cellStyle name="Followed Hyperlink" xfId="298" builtinId="9" hidden="1"/>
    <cellStyle name="Followed Hyperlink" xfId="306" builtinId="9" hidden="1"/>
    <cellStyle name="Followed Hyperlink" xfId="314" builtinId="9" hidden="1"/>
    <cellStyle name="Followed Hyperlink" xfId="322" builtinId="9" hidden="1"/>
    <cellStyle name="Followed Hyperlink" xfId="330" builtinId="9" hidden="1"/>
    <cellStyle name="Followed Hyperlink" xfId="338" builtinId="9" hidden="1"/>
    <cellStyle name="Followed Hyperlink" xfId="346" builtinId="9" hidden="1"/>
    <cellStyle name="Followed Hyperlink" xfId="354" builtinId="9" hidden="1"/>
    <cellStyle name="Followed Hyperlink" xfId="362" builtinId="9" hidden="1"/>
    <cellStyle name="Followed Hyperlink" xfId="370" builtinId="9" hidden="1"/>
    <cellStyle name="Followed Hyperlink" xfId="378" builtinId="9" hidden="1"/>
    <cellStyle name="Followed Hyperlink" xfId="386" builtinId="9" hidden="1"/>
    <cellStyle name="Followed Hyperlink" xfId="394" builtinId="9" hidden="1"/>
    <cellStyle name="Followed Hyperlink" xfId="402" builtinId="9" hidden="1"/>
    <cellStyle name="Followed Hyperlink" xfId="410" builtinId="9" hidden="1"/>
    <cellStyle name="Followed Hyperlink" xfId="418" builtinId="9" hidden="1"/>
    <cellStyle name="Followed Hyperlink" xfId="426" builtinId="9" hidden="1"/>
    <cellStyle name="Followed Hyperlink" xfId="434" builtinId="9" hidden="1"/>
    <cellStyle name="Followed Hyperlink" xfId="428" builtinId="9" hidden="1"/>
    <cellStyle name="Followed Hyperlink" xfId="420" builtinId="9" hidden="1"/>
    <cellStyle name="Followed Hyperlink" xfId="412" builtinId="9" hidden="1"/>
    <cellStyle name="Followed Hyperlink" xfId="404" builtinId="9" hidden="1"/>
    <cellStyle name="Followed Hyperlink" xfId="396" builtinId="9" hidden="1"/>
    <cellStyle name="Followed Hyperlink" xfId="388" builtinId="9" hidden="1"/>
    <cellStyle name="Followed Hyperlink" xfId="380" builtinId="9" hidden="1"/>
    <cellStyle name="Followed Hyperlink" xfId="372" builtinId="9" hidden="1"/>
    <cellStyle name="Followed Hyperlink" xfId="364" builtinId="9" hidden="1"/>
    <cellStyle name="Followed Hyperlink" xfId="356" builtinId="9" hidden="1"/>
    <cellStyle name="Followed Hyperlink" xfId="348" builtinId="9" hidden="1"/>
    <cellStyle name="Followed Hyperlink" xfId="340" builtinId="9" hidden="1"/>
    <cellStyle name="Followed Hyperlink" xfId="332" builtinId="9" hidden="1"/>
    <cellStyle name="Followed Hyperlink" xfId="324" builtinId="9" hidden="1"/>
    <cellStyle name="Followed Hyperlink" xfId="316" builtinId="9" hidden="1"/>
    <cellStyle name="Followed Hyperlink" xfId="308" builtinId="9" hidden="1"/>
    <cellStyle name="Followed Hyperlink" xfId="300" builtinId="9" hidden="1"/>
    <cellStyle name="Followed Hyperlink" xfId="292" builtinId="9" hidden="1"/>
    <cellStyle name="Followed Hyperlink" xfId="284" builtinId="9" hidden="1"/>
    <cellStyle name="Followed Hyperlink" xfId="276" builtinId="9" hidden="1"/>
    <cellStyle name="Followed Hyperlink" xfId="268" builtinId="9" hidden="1"/>
    <cellStyle name="Followed Hyperlink" xfId="260" builtinId="9" hidden="1"/>
    <cellStyle name="Followed Hyperlink" xfId="252" builtinId="9" hidden="1"/>
    <cellStyle name="Followed Hyperlink" xfId="244" builtinId="9" hidden="1"/>
    <cellStyle name="Followed Hyperlink" xfId="236" builtinId="9" hidden="1"/>
    <cellStyle name="Followed Hyperlink" xfId="228" builtinId="9" hidden="1"/>
    <cellStyle name="Followed Hyperlink" xfId="220" builtinId="9" hidden="1"/>
    <cellStyle name="Followed Hyperlink" xfId="212" builtinId="9" hidden="1"/>
    <cellStyle name="Followed Hyperlink" xfId="204" builtinId="9" hidden="1"/>
    <cellStyle name="Followed Hyperlink" xfId="196" builtinId="9" hidden="1"/>
    <cellStyle name="Followed Hyperlink" xfId="188" builtinId="9" hidden="1"/>
    <cellStyle name="Followed Hyperlink" xfId="180" builtinId="9" hidden="1"/>
    <cellStyle name="Followed Hyperlink" xfId="172" builtinId="9" hidden="1"/>
    <cellStyle name="Followed Hyperlink" xfId="164" builtinId="9" hidden="1"/>
    <cellStyle name="Followed Hyperlink" xfId="156" builtinId="9" hidden="1"/>
    <cellStyle name="Followed Hyperlink" xfId="148" builtinId="9" hidden="1"/>
    <cellStyle name="Followed Hyperlink" xfId="140" builtinId="9" hidden="1"/>
    <cellStyle name="Followed Hyperlink" xfId="132" builtinId="9" hidden="1"/>
    <cellStyle name="Followed Hyperlink" xfId="124" builtinId="9" hidden="1"/>
    <cellStyle name="Followed Hyperlink" xfId="116" builtinId="9" hidden="1"/>
    <cellStyle name="Followed Hyperlink" xfId="60" builtinId="9" hidden="1"/>
    <cellStyle name="Followed Hyperlink" xfId="66" builtinId="9" hidden="1"/>
    <cellStyle name="Followed Hyperlink" xfId="70" builtinId="9" hidden="1"/>
    <cellStyle name="Followed Hyperlink" xfId="76" builtinId="9" hidden="1"/>
    <cellStyle name="Followed Hyperlink" xfId="82" builtinId="9" hidden="1"/>
    <cellStyle name="Followed Hyperlink" xfId="86" builtinId="9" hidden="1"/>
    <cellStyle name="Followed Hyperlink" xfId="92" builtinId="9" hidden="1"/>
    <cellStyle name="Followed Hyperlink" xfId="98" builtinId="9" hidden="1"/>
    <cellStyle name="Followed Hyperlink" xfId="102" builtinId="9" hidden="1"/>
    <cellStyle name="Followed Hyperlink" xfId="108" builtinId="9" hidden="1"/>
    <cellStyle name="Followed Hyperlink" xfId="104" builtinId="9" hidden="1"/>
    <cellStyle name="Followed Hyperlink" xfId="88" builtinId="9" hidden="1"/>
    <cellStyle name="Followed Hyperlink" xfId="72" builtinId="9" hidden="1"/>
    <cellStyle name="Followed Hyperlink" xfId="43" builtinId="9" hidden="1"/>
    <cellStyle name="Followed Hyperlink" xfId="49" builtinId="9" hidden="1"/>
    <cellStyle name="Followed Hyperlink" xfId="53" builtinId="9" hidden="1"/>
    <cellStyle name="Followed Hyperlink" xfId="57" builtinId="9" hidden="1"/>
    <cellStyle name="Followed Hyperlink" xfId="37" builtinId="9" hidden="1"/>
    <cellStyle name="Followed Hyperlink" xfId="41" builtinId="9" hidden="1"/>
    <cellStyle name="Followed Hyperlink" xfId="33" builtinId="9" hidden="1"/>
    <cellStyle name="Followed Hyperlink" xfId="35" builtinId="9" hidden="1"/>
    <cellStyle name="Followed Hyperlink" xfId="39" builtinId="9" hidden="1"/>
    <cellStyle name="Followed Hyperlink" xfId="47" builtinId="9" hidden="1"/>
    <cellStyle name="Followed Hyperlink" xfId="55" builtinId="9" hidden="1"/>
    <cellStyle name="Followed Hyperlink" xfId="51" builtinId="9" hidden="1"/>
    <cellStyle name="Followed Hyperlink" xfId="45" builtinId="9" hidden="1"/>
    <cellStyle name="Followed Hyperlink" xfId="64" builtinId="9" hidden="1"/>
    <cellStyle name="Followed Hyperlink" xfId="80" builtinId="9" hidden="1"/>
    <cellStyle name="Followed Hyperlink" xfId="96" builtinId="9" hidden="1"/>
    <cellStyle name="Followed Hyperlink" xfId="110" builtinId="9" hidden="1"/>
    <cellStyle name="Followed Hyperlink" xfId="106" builtinId="9" hidden="1"/>
    <cellStyle name="Followed Hyperlink" xfId="100" builtinId="9" hidden="1"/>
    <cellStyle name="Followed Hyperlink" xfId="94" builtinId="9" hidden="1"/>
    <cellStyle name="Followed Hyperlink" xfId="90" builtinId="9" hidden="1"/>
    <cellStyle name="Followed Hyperlink" xfId="84" builtinId="9" hidden="1"/>
    <cellStyle name="Followed Hyperlink" xfId="78" builtinId="9" hidden="1"/>
    <cellStyle name="Followed Hyperlink" xfId="74" builtinId="9" hidden="1"/>
    <cellStyle name="Followed Hyperlink" xfId="68" builtinId="9" hidden="1"/>
    <cellStyle name="Followed Hyperlink" xfId="62" builtinId="9" hidden="1"/>
    <cellStyle name="Followed Hyperlink" xfId="112" builtinId="9" hidden="1"/>
    <cellStyle name="Followed Hyperlink" xfId="120" builtinId="9" hidden="1"/>
    <cellStyle name="Followed Hyperlink" xfId="128" builtinId="9" hidden="1"/>
    <cellStyle name="Followed Hyperlink" xfId="136" builtinId="9" hidden="1"/>
    <cellStyle name="Followed Hyperlink" xfId="144" builtinId="9" hidden="1"/>
    <cellStyle name="Followed Hyperlink" xfId="152" builtinId="9" hidden="1"/>
    <cellStyle name="Followed Hyperlink" xfId="160" builtinId="9" hidden="1"/>
    <cellStyle name="Followed Hyperlink" xfId="168" builtinId="9" hidden="1"/>
    <cellStyle name="Followed Hyperlink" xfId="176" builtinId="9" hidden="1"/>
    <cellStyle name="Followed Hyperlink" xfId="184" builtinId="9" hidden="1"/>
    <cellStyle name="Followed Hyperlink" xfId="192" builtinId="9" hidden="1"/>
    <cellStyle name="Followed Hyperlink" xfId="200" builtinId="9" hidden="1"/>
    <cellStyle name="Followed Hyperlink" xfId="208" builtinId="9" hidden="1"/>
    <cellStyle name="Followed Hyperlink" xfId="216" builtinId="9" hidden="1"/>
    <cellStyle name="Followed Hyperlink" xfId="224" builtinId="9" hidden="1"/>
    <cellStyle name="Followed Hyperlink" xfId="232" builtinId="9" hidden="1"/>
    <cellStyle name="Followed Hyperlink" xfId="240" builtinId="9" hidden="1"/>
    <cellStyle name="Followed Hyperlink" xfId="248" builtinId="9" hidden="1"/>
    <cellStyle name="Followed Hyperlink" xfId="256" builtinId="9" hidden="1"/>
    <cellStyle name="Followed Hyperlink" xfId="264" builtinId="9" hidden="1"/>
    <cellStyle name="Followed Hyperlink" xfId="272" builtinId="9" hidden="1"/>
    <cellStyle name="Followed Hyperlink" xfId="280" builtinId="9" hidden="1"/>
    <cellStyle name="Followed Hyperlink" xfId="288" builtinId="9" hidden="1"/>
    <cellStyle name="Followed Hyperlink" xfId="296" builtinId="9" hidden="1"/>
    <cellStyle name="Followed Hyperlink" xfId="304" builtinId="9" hidden="1"/>
    <cellStyle name="Followed Hyperlink" xfId="312" builtinId="9" hidden="1"/>
    <cellStyle name="Followed Hyperlink" xfId="320" builtinId="9" hidden="1"/>
    <cellStyle name="Followed Hyperlink" xfId="328" builtinId="9" hidden="1"/>
    <cellStyle name="Followed Hyperlink" xfId="336" builtinId="9" hidden="1"/>
    <cellStyle name="Followed Hyperlink" xfId="344" builtinId="9" hidden="1"/>
    <cellStyle name="Followed Hyperlink" xfId="352" builtinId="9" hidden="1"/>
    <cellStyle name="Followed Hyperlink" xfId="360" builtinId="9" hidden="1"/>
    <cellStyle name="Followed Hyperlink" xfId="368" builtinId="9" hidden="1"/>
    <cellStyle name="Followed Hyperlink" xfId="376" builtinId="9" hidden="1"/>
    <cellStyle name="Followed Hyperlink" xfId="384" builtinId="9" hidden="1"/>
    <cellStyle name="Followed Hyperlink" xfId="392" builtinId="9" hidden="1"/>
    <cellStyle name="Followed Hyperlink" xfId="400" builtinId="9" hidden="1"/>
    <cellStyle name="Followed Hyperlink" xfId="408" builtinId="9" hidden="1"/>
    <cellStyle name="Followed Hyperlink" xfId="416" builtinId="9" hidden="1"/>
    <cellStyle name="Followed Hyperlink" xfId="424" builtinId="9" hidden="1"/>
    <cellStyle name="Followed Hyperlink" xfId="432" builtinId="9" hidden="1"/>
    <cellStyle name="Followed Hyperlink" xfId="430" builtinId="9" hidden="1"/>
    <cellStyle name="Followed Hyperlink" xfId="422" builtinId="9" hidden="1"/>
    <cellStyle name="Followed Hyperlink" xfId="414" builtinId="9" hidden="1"/>
    <cellStyle name="Followed Hyperlink" xfId="406" builtinId="9" hidden="1"/>
    <cellStyle name="Followed Hyperlink" xfId="398" builtinId="9" hidden="1"/>
    <cellStyle name="Followed Hyperlink" xfId="390" builtinId="9" hidden="1"/>
    <cellStyle name="Followed Hyperlink" xfId="382" builtinId="9" hidden="1"/>
    <cellStyle name="Followed Hyperlink" xfId="374" builtinId="9" hidden="1"/>
    <cellStyle name="Followed Hyperlink" xfId="366" builtinId="9" hidden="1"/>
    <cellStyle name="Followed Hyperlink" xfId="358" builtinId="9" hidden="1"/>
    <cellStyle name="Followed Hyperlink" xfId="350" builtinId="9" hidden="1"/>
    <cellStyle name="Followed Hyperlink" xfId="342" builtinId="9" hidden="1"/>
    <cellStyle name="Followed Hyperlink" xfId="334" builtinId="9" hidden="1"/>
    <cellStyle name="Followed Hyperlink" xfId="326" builtinId="9" hidden="1"/>
    <cellStyle name="Followed Hyperlink" xfId="318" builtinId="9" hidden="1"/>
    <cellStyle name="Followed Hyperlink" xfId="310" builtinId="9" hidden="1"/>
    <cellStyle name="Followed Hyperlink" xfId="302" builtinId="9" hidden="1"/>
    <cellStyle name="Followed Hyperlink" xfId="294" builtinId="9" hidden="1"/>
    <cellStyle name="Followed Hyperlink" xfId="286" builtinId="9" hidden="1"/>
    <cellStyle name="Followed Hyperlink" xfId="278" builtinId="9" hidden="1"/>
    <cellStyle name="Followed Hyperlink" xfId="270" builtinId="9" hidden="1"/>
    <cellStyle name="Followed Hyperlink" xfId="166" builtinId="9" hidden="1"/>
    <cellStyle name="Followed Hyperlink" xfId="170" builtinId="9" hidden="1"/>
    <cellStyle name="Followed Hyperlink" xfId="178" builtinId="9" hidden="1"/>
    <cellStyle name="Followed Hyperlink" xfId="182" builtinId="9" hidden="1"/>
    <cellStyle name="Followed Hyperlink" xfId="186" builtinId="9" hidden="1"/>
    <cellStyle name="Followed Hyperlink" xfId="194" builtinId="9" hidden="1"/>
    <cellStyle name="Followed Hyperlink" xfId="198" builtinId="9" hidden="1"/>
    <cellStyle name="Followed Hyperlink" xfId="202" builtinId="9" hidden="1"/>
    <cellStyle name="Followed Hyperlink" xfId="210" builtinId="9" hidden="1"/>
    <cellStyle name="Followed Hyperlink" xfId="214" builtinId="9" hidden="1"/>
    <cellStyle name="Followed Hyperlink" xfId="218" builtinId="9" hidden="1"/>
    <cellStyle name="Followed Hyperlink" xfId="226" builtinId="9" hidden="1"/>
    <cellStyle name="Followed Hyperlink" xfId="230" builtinId="9" hidden="1"/>
    <cellStyle name="Followed Hyperlink" xfId="234" builtinId="9" hidden="1"/>
    <cellStyle name="Followed Hyperlink" xfId="242" builtinId="9" hidden="1"/>
    <cellStyle name="Followed Hyperlink" xfId="246" builtinId="9" hidden="1"/>
    <cellStyle name="Followed Hyperlink" xfId="250" builtinId="9" hidden="1"/>
    <cellStyle name="Followed Hyperlink" xfId="258" builtinId="9" hidden="1"/>
    <cellStyle name="Followed Hyperlink" xfId="262" builtinId="9" hidden="1"/>
    <cellStyle name="Followed Hyperlink" xfId="266" builtinId="9" hidden="1"/>
    <cellStyle name="Followed Hyperlink" xfId="254" builtinId="9" hidden="1"/>
    <cellStyle name="Followed Hyperlink" xfId="238" builtinId="9" hidden="1"/>
    <cellStyle name="Followed Hyperlink" xfId="222" builtinId="9" hidden="1"/>
    <cellStyle name="Followed Hyperlink" xfId="206" builtinId="9" hidden="1"/>
    <cellStyle name="Followed Hyperlink" xfId="190" builtinId="9" hidden="1"/>
    <cellStyle name="Followed Hyperlink" xfId="174" builtinId="9" hidden="1"/>
    <cellStyle name="Followed Hyperlink" xfId="134" builtinId="9" hidden="1"/>
    <cellStyle name="Followed Hyperlink" xfId="138" builtinId="9" hidden="1"/>
    <cellStyle name="Followed Hyperlink" xfId="146" builtinId="9" hidden="1"/>
    <cellStyle name="Followed Hyperlink" xfId="150" builtinId="9" hidden="1"/>
    <cellStyle name="Followed Hyperlink" xfId="154" builtinId="9" hidden="1"/>
    <cellStyle name="Followed Hyperlink" xfId="158" builtinId="9" hidden="1"/>
    <cellStyle name="Followed Hyperlink" xfId="162" builtinId="9" hidden="1"/>
    <cellStyle name="Followed Hyperlink" xfId="142" builtinId="9" hidden="1"/>
    <cellStyle name="Followed Hyperlink" xfId="122" builtinId="9" hidden="1"/>
    <cellStyle name="Followed Hyperlink" xfId="126" builtinId="9" hidden="1"/>
    <cellStyle name="Followed Hyperlink" xfId="130" builtinId="9" hidden="1"/>
    <cellStyle name="Followed Hyperlink" xfId="118" builtinId="9" hidden="1"/>
    <cellStyle name="Followed Hyperlink" xfId="114" builtinId="9" hidden="1"/>
    <cellStyle name="Hyperlink" xfId="415" builtinId="8" hidden="1"/>
    <cellStyle name="Hyperlink" xfId="419" builtinId="8" hidden="1"/>
    <cellStyle name="Hyperlink" xfId="423" builtinId="8" hidden="1"/>
    <cellStyle name="Hyperlink" xfId="427" builtinId="8" hidden="1"/>
    <cellStyle name="Hyperlink" xfId="429" builtinId="8" hidden="1"/>
    <cellStyle name="Hyperlink" xfId="433" builtinId="8" hidden="1"/>
    <cellStyle name="Hyperlink" xfId="425" builtinId="8" hidden="1"/>
    <cellStyle name="Hyperlink" xfId="417" builtinId="8" hidden="1"/>
    <cellStyle name="Hyperlink" xfId="401" builtinId="8" hidden="1"/>
    <cellStyle name="Hyperlink" xfId="393" builtinId="8" hidden="1"/>
    <cellStyle name="Hyperlink" xfId="385" builtinId="8" hidden="1"/>
    <cellStyle name="Hyperlink" xfId="369" builtinId="8" hidden="1"/>
    <cellStyle name="Hyperlink" xfId="361" builtinId="8" hidden="1"/>
    <cellStyle name="Hyperlink" xfId="353" builtinId="8" hidden="1"/>
    <cellStyle name="Hyperlink" xfId="337" builtinId="8" hidden="1"/>
    <cellStyle name="Hyperlink" xfId="329" builtinId="8" hidden="1"/>
    <cellStyle name="Hyperlink" xfId="321" builtinId="8" hidden="1"/>
    <cellStyle name="Hyperlink" xfId="305" builtinId="8" hidden="1"/>
    <cellStyle name="Hyperlink" xfId="297" builtinId="8" hidden="1"/>
    <cellStyle name="Hyperlink" xfId="289" builtinId="8" hidden="1"/>
    <cellStyle name="Hyperlink" xfId="273" builtinId="8" hidden="1"/>
    <cellStyle name="Hyperlink" xfId="265" builtinId="8" hidden="1"/>
    <cellStyle name="Hyperlink" xfId="257" builtinId="8" hidden="1"/>
    <cellStyle name="Hyperlink" xfId="241" builtinId="8" hidden="1"/>
    <cellStyle name="Hyperlink" xfId="233" builtinId="8" hidden="1"/>
    <cellStyle name="Hyperlink" xfId="225" builtinId="8" hidden="1"/>
    <cellStyle name="Hyperlink" xfId="209" builtinId="8" hidden="1"/>
    <cellStyle name="Hyperlink" xfId="201" builtinId="8" hidden="1"/>
    <cellStyle name="Hyperlink" xfId="103" builtinId="8" hidden="1"/>
    <cellStyle name="Hyperlink" xfId="107" builtinId="8" hidden="1"/>
    <cellStyle name="Hyperlink" xfId="109" builtinId="8" hidden="1"/>
    <cellStyle name="Hyperlink" xfId="111" builtinId="8" hidden="1"/>
    <cellStyle name="Hyperlink" xfId="117" builtinId="8" hidden="1"/>
    <cellStyle name="Hyperlink" xfId="119" builtinId="8" hidden="1"/>
    <cellStyle name="Hyperlink" xfId="121" builtinId="8" hidden="1"/>
    <cellStyle name="Hyperlink" xfId="125" builtinId="8" hidden="1"/>
    <cellStyle name="Hyperlink" xfId="127" builtinId="8" hidden="1"/>
    <cellStyle name="Hyperlink" xfId="131" builtinId="8" hidden="1"/>
    <cellStyle name="Hyperlink" xfId="135" builtinId="8" hidden="1"/>
    <cellStyle name="Hyperlink" xfId="137" builtinId="8" hidden="1"/>
    <cellStyle name="Hyperlink" xfId="139" builtinId="8" hidden="1"/>
    <cellStyle name="Hyperlink" xfId="143" builtinId="8" hidden="1"/>
    <cellStyle name="Hyperlink" xfId="147" builtinId="8" hidden="1"/>
    <cellStyle name="Hyperlink" xfId="149" builtinId="8" hidden="1"/>
    <cellStyle name="Hyperlink" xfId="153" builtinId="8" hidden="1"/>
    <cellStyle name="Hyperlink" xfId="155" builtinId="8" hidden="1"/>
    <cellStyle name="Hyperlink" xfId="157" builtinId="8" hidden="1"/>
    <cellStyle name="Hyperlink" xfId="163" builtinId="8" hidden="1"/>
    <cellStyle name="Hyperlink" xfId="165" builtinId="8" hidden="1"/>
    <cellStyle name="Hyperlink" xfId="167" builtinId="8" hidden="1"/>
    <cellStyle name="Hyperlink" xfId="171" builtinId="8" hidden="1"/>
    <cellStyle name="Hyperlink" xfId="173" builtinId="8" hidden="1"/>
    <cellStyle name="Hyperlink" xfId="175" builtinId="8" hidden="1"/>
    <cellStyle name="Hyperlink" xfId="181" builtinId="8" hidden="1"/>
    <cellStyle name="Hyperlink" xfId="183" builtinId="8" hidden="1"/>
    <cellStyle name="Hyperlink" xfId="185" builtinId="8" hidden="1"/>
    <cellStyle name="Hyperlink" xfId="189" builtinId="8" hidden="1"/>
    <cellStyle name="Hyperlink" xfId="191" builtinId="8" hidden="1"/>
    <cellStyle name="Hyperlink" xfId="195" builtinId="8" hidden="1"/>
    <cellStyle name="Hyperlink" xfId="177" builtinId="8" hidden="1"/>
    <cellStyle name="Hyperlink" xfId="161" builtinId="8" hidden="1"/>
    <cellStyle name="Hyperlink" xfId="145" builtinId="8" hidden="1"/>
    <cellStyle name="Hyperlink" xfId="113" builtinId="8" hidden="1"/>
    <cellStyle name="Hyperlink" xfId="65" builtinId="8" hidden="1"/>
    <cellStyle name="Hyperlink" xfId="67" builtinId="8" hidden="1"/>
    <cellStyle name="Hyperlink" xfId="71" builtinId="8" hidden="1"/>
    <cellStyle name="Hyperlink" xfId="73" builtinId="8" hidden="1"/>
    <cellStyle name="Hyperlink" xfId="75" builtinId="8" hidden="1"/>
    <cellStyle name="Hyperlink" xfId="79" builtinId="8" hidden="1"/>
    <cellStyle name="Hyperlink" xfId="83" builtinId="8" hidden="1"/>
    <cellStyle name="Hyperlink" xfId="85" builtinId="8" hidden="1"/>
    <cellStyle name="Hyperlink" xfId="89" builtinId="8" hidden="1"/>
    <cellStyle name="Hyperlink" xfId="91" builtinId="8" hidden="1"/>
    <cellStyle name="Hyperlink" xfId="93" builtinId="8" hidden="1"/>
    <cellStyle name="Hyperlink" xfId="97" builtinId="8" hidden="1"/>
    <cellStyle name="Hyperlink" xfId="99" builtinId="8" hidden="1"/>
    <cellStyle name="Hyperlink" xfId="101" builtinId="8" hidden="1"/>
    <cellStyle name="Hyperlink" xfId="46" builtinId="8" hidden="1"/>
    <cellStyle name="Hyperlink" xfId="50" builtinId="8" hidden="1"/>
    <cellStyle name="Hyperlink" xfId="52" builtinId="8" hidden="1"/>
    <cellStyle name="Hyperlink" xfId="56" builtinId="8" hidden="1"/>
    <cellStyle name="Hyperlink" xfId="59" builtinId="8" hidden="1"/>
    <cellStyle name="Hyperlink" xfId="61" builtinId="8" hidden="1"/>
    <cellStyle name="Hyperlink" xfId="48" builtinId="8" hidden="1"/>
    <cellStyle name="Hyperlink" xfId="38" builtinId="8" hidden="1"/>
    <cellStyle name="Hyperlink" xfId="40" builtinId="8" hidden="1"/>
    <cellStyle name="Hyperlink" xfId="44" builtinId="8" hidden="1"/>
    <cellStyle name="Hyperlink" xfId="34" builtinId="8" hidden="1"/>
    <cellStyle name="Hyperlink" xfId="36" builtinId="8" hidden="1"/>
    <cellStyle name="Hyperlink" xfId="32" builtinId="8" hidden="1"/>
    <cellStyle name="Hyperlink" xfId="42" builtinId="8" hidden="1"/>
    <cellStyle name="Hyperlink" xfId="63" builtinId="8" hidden="1"/>
    <cellStyle name="Hyperlink" xfId="54" builtinId="8" hidden="1"/>
    <cellStyle name="Hyperlink" xfId="81" builtinId="8" hidden="1"/>
    <cellStyle name="Hyperlink" xfId="95" builtinId="8" hidden="1"/>
    <cellStyle name="Hyperlink" xfId="87" builtinId="8" hidden="1"/>
    <cellStyle name="Hyperlink" xfId="77" builtinId="8" hidden="1"/>
    <cellStyle name="Hyperlink" xfId="69" builtinId="8" hidden="1"/>
    <cellStyle name="Hyperlink" xfId="129" builtinId="8" hidden="1"/>
    <cellStyle name="Hyperlink" xfId="193" builtinId="8" hidden="1"/>
    <cellStyle name="Hyperlink" xfId="187" builtinId="8" hidden="1"/>
    <cellStyle name="Hyperlink" xfId="179" builtinId="8" hidden="1"/>
    <cellStyle name="Hyperlink" xfId="169" builtinId="8" hidden="1"/>
    <cellStyle name="Hyperlink" xfId="159" builtinId="8" hidden="1"/>
    <cellStyle name="Hyperlink" xfId="151" builtinId="8" hidden="1"/>
    <cellStyle name="Hyperlink" xfId="141" builtinId="8" hidden="1"/>
    <cellStyle name="Hyperlink" xfId="133" builtinId="8" hidden="1"/>
    <cellStyle name="Hyperlink" xfId="123" builtinId="8" hidden="1"/>
    <cellStyle name="Hyperlink" xfId="115" builtinId="8" hidden="1"/>
    <cellStyle name="Hyperlink" xfId="105" builtinId="8" hidden="1"/>
    <cellStyle name="Hyperlink" xfId="217" builtinId="8" hidden="1"/>
    <cellStyle name="Hyperlink" xfId="249" builtinId="8" hidden="1"/>
    <cellStyle name="Hyperlink" xfId="281" builtinId="8" hidden="1"/>
    <cellStyle name="Hyperlink" xfId="313" builtinId="8" hidden="1"/>
    <cellStyle name="Hyperlink" xfId="345" builtinId="8" hidden="1"/>
    <cellStyle name="Hyperlink" xfId="377" builtinId="8" hidden="1"/>
    <cellStyle name="Hyperlink" xfId="409" builtinId="8" hidden="1"/>
    <cellStyle name="Hyperlink" xfId="431" builtinId="8" hidden="1"/>
    <cellStyle name="Hyperlink" xfId="421" builtinId="8" hidden="1"/>
    <cellStyle name="Hyperlink" xfId="291" builtinId="8" hidden="1"/>
    <cellStyle name="Hyperlink" xfId="293" builtinId="8" hidden="1"/>
    <cellStyle name="Hyperlink" xfId="295" builtinId="8" hidden="1"/>
    <cellStyle name="Hyperlink" xfId="299" builtinId="8" hidden="1"/>
    <cellStyle name="Hyperlink" xfId="301" builtinId="8" hidden="1"/>
    <cellStyle name="Hyperlink" xfId="307" builtinId="8" hidden="1"/>
    <cellStyle name="Hyperlink" xfId="309" builtinId="8" hidden="1"/>
    <cellStyle name="Hyperlink" xfId="311" builtinId="8" hidden="1"/>
    <cellStyle name="Hyperlink" xfId="315" builtinId="8" hidden="1"/>
    <cellStyle name="Hyperlink" xfId="317" builtinId="8" hidden="1"/>
    <cellStyle name="Hyperlink" xfId="319" builtinId="8" hidden="1"/>
    <cellStyle name="Hyperlink" xfId="323" builtinId="8" hidden="1"/>
    <cellStyle name="Hyperlink" xfId="327" builtinId="8" hidden="1"/>
    <cellStyle name="Hyperlink" xfId="331" builtinId="8" hidden="1"/>
    <cellStyle name="Hyperlink" xfId="333" builtinId="8" hidden="1"/>
    <cellStyle name="Hyperlink" xfId="335" builtinId="8" hidden="1"/>
    <cellStyle name="Hyperlink" xfId="339" builtinId="8" hidden="1"/>
    <cellStyle name="Hyperlink" xfId="341" builtinId="8" hidden="1"/>
    <cellStyle name="Hyperlink" xfId="343" builtinId="8" hidden="1"/>
    <cellStyle name="Hyperlink" xfId="349" builtinId="8" hidden="1"/>
    <cellStyle name="Hyperlink" xfId="351" builtinId="8" hidden="1"/>
    <cellStyle name="Hyperlink" xfId="355" builtinId="8" hidden="1"/>
    <cellStyle name="Hyperlink" xfId="357" builtinId="8" hidden="1"/>
    <cellStyle name="Hyperlink" xfId="359" builtinId="8" hidden="1"/>
    <cellStyle name="Hyperlink" xfId="363" builtinId="8" hidden="1"/>
    <cellStyle name="Hyperlink" xfId="365" builtinId="8" hidden="1"/>
    <cellStyle name="Hyperlink" xfId="371" builtinId="8" hidden="1"/>
    <cellStyle name="Hyperlink" xfId="373" builtinId="8" hidden="1"/>
    <cellStyle name="Hyperlink" xfId="375" builtinId="8" hidden="1"/>
    <cellStyle name="Hyperlink" xfId="379" builtinId="8" hidden="1"/>
    <cellStyle name="Hyperlink" xfId="381" builtinId="8" hidden="1"/>
    <cellStyle name="Hyperlink" xfId="383" builtinId="8" hidden="1"/>
    <cellStyle name="Hyperlink" xfId="387" builtinId="8" hidden="1"/>
    <cellStyle name="Hyperlink" xfId="391" builtinId="8" hidden="1"/>
    <cellStyle name="Hyperlink" xfId="395" builtinId="8" hidden="1"/>
    <cellStyle name="Hyperlink" xfId="397" builtinId="8" hidden="1"/>
    <cellStyle name="Hyperlink" xfId="399" builtinId="8" hidden="1"/>
    <cellStyle name="Hyperlink" xfId="403" builtinId="8" hidden="1"/>
    <cellStyle name="Hyperlink" xfId="405" builtinId="8" hidden="1"/>
    <cellStyle name="Hyperlink" xfId="407" builtinId="8" hidden="1"/>
    <cellStyle name="Hyperlink" xfId="413" builtinId="8" hidden="1"/>
    <cellStyle name="Hyperlink" xfId="411" builtinId="8" hidden="1"/>
    <cellStyle name="Hyperlink" xfId="389" builtinId="8" hidden="1"/>
    <cellStyle name="Hyperlink" xfId="367" builtinId="8" hidden="1"/>
    <cellStyle name="Hyperlink" xfId="347" builtinId="8" hidden="1"/>
    <cellStyle name="Hyperlink" xfId="325" builtinId="8" hidden="1"/>
    <cellStyle name="Hyperlink" xfId="303" builtinId="8" hidden="1"/>
    <cellStyle name="Hyperlink" xfId="239" builtinId="8" hidden="1"/>
    <cellStyle name="Hyperlink" xfId="243" builtinId="8" hidden="1"/>
    <cellStyle name="Hyperlink" xfId="245" builtinId="8" hidden="1"/>
    <cellStyle name="Hyperlink" xfId="247" builtinId="8" hidden="1"/>
    <cellStyle name="Hyperlink" xfId="251" builtinId="8" hidden="1"/>
    <cellStyle name="Hyperlink" xfId="253" builtinId="8" hidden="1"/>
    <cellStyle name="Hyperlink" xfId="255" builtinId="8" hidden="1"/>
    <cellStyle name="Hyperlink" xfId="259" builtinId="8" hidden="1"/>
    <cellStyle name="Hyperlink" xfId="263" builtinId="8" hidden="1"/>
    <cellStyle name="Hyperlink" xfId="267" builtinId="8" hidden="1"/>
    <cellStyle name="Hyperlink" xfId="269" builtinId="8" hidden="1"/>
    <cellStyle name="Hyperlink" xfId="271" builtinId="8" hidden="1"/>
    <cellStyle name="Hyperlink" xfId="275" builtinId="8" hidden="1"/>
    <cellStyle name="Hyperlink" xfId="277" builtinId="8" hidden="1"/>
    <cellStyle name="Hyperlink" xfId="279" builtinId="8" hidden="1"/>
    <cellStyle name="Hyperlink" xfId="283" builtinId="8" hidden="1"/>
    <cellStyle name="Hyperlink" xfId="285" builtinId="8" hidden="1"/>
    <cellStyle name="Hyperlink" xfId="287" builtinId="8" hidden="1"/>
    <cellStyle name="Hyperlink" xfId="261" builtinId="8" hidden="1"/>
    <cellStyle name="Hyperlink" xfId="215" builtinId="8" hidden="1"/>
    <cellStyle name="Hyperlink" xfId="221" builtinId="8" hidden="1"/>
    <cellStyle name="Hyperlink" xfId="223" builtinId="8" hidden="1"/>
    <cellStyle name="Hyperlink" xfId="227" builtinId="8" hidden="1"/>
    <cellStyle name="Hyperlink" xfId="229" builtinId="8" hidden="1"/>
    <cellStyle name="Hyperlink" xfId="231" builtinId="8" hidden="1"/>
    <cellStyle name="Hyperlink" xfId="235" builtinId="8" hidden="1"/>
    <cellStyle name="Hyperlink" xfId="237" builtinId="8" hidden="1"/>
    <cellStyle name="Hyperlink" xfId="219" builtinId="8" hidden="1"/>
    <cellStyle name="Hyperlink" xfId="205" builtinId="8" hidden="1"/>
    <cellStyle name="Hyperlink" xfId="207" builtinId="8" hidden="1"/>
    <cellStyle name="Hyperlink" xfId="211" builtinId="8" hidden="1"/>
    <cellStyle name="Hyperlink" xfId="213" builtinId="8" hidden="1"/>
    <cellStyle name="Hyperlink" xfId="199" builtinId="8" hidden="1"/>
    <cellStyle name="Hyperlink" xfId="203" builtinId="8" hidden="1"/>
    <cellStyle name="Hyperlink" xfId="197" builtinId="8" hidden="1"/>
    <cellStyle name="Normal" xfId="0" builtinId="0"/>
    <cellStyle name="Normal 10 2" xfId="2" xr:uid="{00000000-0005-0000-0000-00009B010000}"/>
    <cellStyle name="Normal 10 2 2" xfId="58" xr:uid="{00000000-0005-0000-0000-00009C010000}"/>
    <cellStyle name="Normal 11" xfId="14" xr:uid="{00000000-0005-0000-0000-00009D010000}"/>
    <cellStyle name="Normal 13" xfId="6" xr:uid="{00000000-0005-0000-0000-00009E010000}"/>
    <cellStyle name="Normal 2 2" xfId="17" xr:uid="{00000000-0005-0000-0000-00009F010000}"/>
    <cellStyle name="Normal 2 6" xfId="24" xr:uid="{00000000-0005-0000-0000-0000A0010000}"/>
    <cellStyle name="Normal 3" xfId="28" xr:uid="{00000000-0005-0000-0000-0000A1010000}"/>
    <cellStyle name="Normal 3 2" xfId="9" xr:uid="{00000000-0005-0000-0000-0000A2010000}"/>
    <cellStyle name="Normal 4" xfId="10" xr:uid="{00000000-0005-0000-0000-0000A3010000}"/>
    <cellStyle name="Normal 40" xfId="18" xr:uid="{00000000-0005-0000-0000-0000A4010000}"/>
    <cellStyle name="Normal 40 2" xfId="30" xr:uid="{00000000-0005-0000-0000-0000A5010000}"/>
    <cellStyle name="Normal 42" xfId="19" xr:uid="{00000000-0005-0000-0000-0000A6010000}"/>
    <cellStyle name="Normal 42 2" xfId="20" xr:uid="{00000000-0005-0000-0000-0000A7010000}"/>
    <cellStyle name="Normal 43" xfId="21" xr:uid="{00000000-0005-0000-0000-0000A8010000}"/>
    <cellStyle name="Normal 44" xfId="22" xr:uid="{00000000-0005-0000-0000-0000A9010000}"/>
    <cellStyle name="Normal 45" xfId="23" xr:uid="{00000000-0005-0000-0000-0000AA010000}"/>
    <cellStyle name="Normal 46" xfId="25" xr:uid="{00000000-0005-0000-0000-0000AB010000}"/>
    <cellStyle name="Normal 47" xfId="26" xr:uid="{00000000-0005-0000-0000-0000AC010000}"/>
    <cellStyle name="Normal 48" xfId="7" xr:uid="{00000000-0005-0000-0000-0000AD010000}"/>
    <cellStyle name="Normal 5" xfId="12" xr:uid="{00000000-0005-0000-0000-0000AE010000}"/>
    <cellStyle name="Normal 7" xfId="13" xr:uid="{00000000-0005-0000-0000-0000AF010000}"/>
    <cellStyle name="Normal 8" xfId="11" xr:uid="{00000000-0005-0000-0000-0000B0010000}"/>
    <cellStyle name="Normal_SPD Statistics 2005" xfId="27" xr:uid="{00000000-0005-0000-0000-0000B1010000}"/>
    <cellStyle name="Percent" xfId="1" builtinId="5"/>
  </cellStyles>
  <dxfs count="30">
    <dxf>
      <fill>
        <patternFill>
          <bgColor indexed="47"/>
        </patternFill>
      </fill>
    </dxf>
    <dxf>
      <font>
        <color theme="3" tint="0.39994506668294322"/>
      </font>
      <fill>
        <patternFill>
          <bgColor theme="0"/>
        </patternFill>
      </fill>
    </dxf>
    <dxf>
      <font>
        <condense val="0"/>
        <extend val="0"/>
        <color rgb="FF9C6500"/>
      </font>
      <fill>
        <patternFill>
          <bgColor rgb="FFFFEB9C"/>
        </patternFill>
      </fill>
    </dxf>
    <dxf>
      <font>
        <condense val="0"/>
        <extend val="0"/>
        <color indexed="15"/>
      </font>
    </dxf>
    <dxf>
      <font>
        <color theme="3" tint="0.39994506668294322"/>
      </font>
      <fill>
        <patternFill>
          <bgColor theme="0"/>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indexed="48"/>
      </font>
    </dxf>
    <dxf>
      <font>
        <condense val="0"/>
        <extend val="0"/>
        <color indexed="15"/>
      </font>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ndense val="0"/>
        <extend val="0"/>
        <color rgb="FF9C6500"/>
      </font>
      <fill>
        <patternFill>
          <bgColor rgb="FFFFEB9C"/>
        </patternFill>
      </fill>
    </dxf>
    <dxf>
      <font>
        <condense val="0"/>
        <extend val="0"/>
        <color indexed="15"/>
      </font>
    </dxf>
    <dxf>
      <font>
        <color theme="3" tint="0.39994506668294322"/>
      </font>
      <fill>
        <patternFill>
          <bgColor theme="0"/>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CCFFCC"/>
      <color rgb="FFFFFFCC"/>
      <color rgb="FFCCCCFF"/>
      <color rgb="FFFF99CC"/>
      <color rgb="FFFFFF99"/>
      <color rgb="FFFF99FF"/>
      <color rgb="FFFFE699"/>
      <color rgb="FFFFC5F0"/>
      <color rgb="FFFFCCCC"/>
      <color rgb="FFE5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xdr:from>
      <xdr:col>6</xdr:col>
      <xdr:colOff>50800</xdr:colOff>
      <xdr:row>172</xdr:row>
      <xdr:rowOff>0</xdr:rowOff>
    </xdr:from>
    <xdr:to>
      <xdr:col>17</xdr:col>
      <xdr:colOff>190500</xdr:colOff>
      <xdr:row>172</xdr:row>
      <xdr:rowOff>0</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4749800" y="3035300"/>
          <a:ext cx="3949700" cy="241300"/>
        </a:xfrm>
        <a:prstGeom prst="rect">
          <a:avLst/>
        </a:prstGeom>
        <a:gradFill rotWithShape="1">
          <a:gsLst>
            <a:gs pos="0">
              <a:srgbClr val="769535"/>
            </a:gs>
            <a:gs pos="80000">
              <a:srgbClr val="9BC348"/>
            </a:gs>
            <a:gs pos="100000">
              <a:srgbClr val="9CC746"/>
            </a:gs>
          </a:gsLst>
          <a:lin ang="16200000"/>
        </a:gradFill>
        <a:ln>
          <a:noFill/>
        </a:ln>
        <a:effectLst>
          <a:outerShdw blurRad="40000" dist="23000" dir="5400000" rotWithShape="0">
            <a:srgbClr val="000000">
              <a:alpha val="34999"/>
            </a:srgbClr>
          </a:outerShdw>
        </a:effectLst>
        <a:extLs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22860" rIns="27432" bIns="0" anchor="t" upright="1"/>
        <a:lstStyle/>
        <a:p>
          <a:pPr algn="ctr" rtl="0">
            <a:defRPr sz="1000"/>
          </a:pPr>
          <a:r>
            <a:rPr lang="en-US" sz="1100" b="1" i="0" u="none" strike="noStrike" baseline="0">
              <a:solidFill>
                <a:srgbClr val="DD0806"/>
              </a:solidFill>
              <a:latin typeface="Calibri"/>
              <a:ea typeface="Calibri"/>
              <a:cs typeface="Calibri"/>
            </a:rPr>
            <a:t>NO DATA PROVIDED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1</xdr:row>
      <xdr:rowOff>114300</xdr:rowOff>
    </xdr:from>
    <xdr:to>
      <xdr:col>17</xdr:col>
      <xdr:colOff>571499</xdr:colOff>
      <xdr:row>3</xdr:row>
      <xdr:rowOff>64325</xdr:rowOff>
    </xdr:to>
    <xdr:pic>
      <xdr:nvPicPr>
        <xdr:cNvPr id="2" name="Picture 1" descr="EducLogo">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0450" y="114300"/>
          <a:ext cx="596899" cy="450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346075</xdr:colOff>
      <xdr:row>0</xdr:row>
      <xdr:rowOff>217632</xdr:rowOff>
    </xdr:from>
    <xdr:to>
      <xdr:col>15</xdr:col>
      <xdr:colOff>482599</xdr:colOff>
      <xdr:row>2</xdr:row>
      <xdr:rowOff>10969</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9325" y="217632"/>
          <a:ext cx="733424" cy="59978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14</xdr:col>
      <xdr:colOff>398030</xdr:colOff>
      <xdr:row>0</xdr:row>
      <xdr:rowOff>46182</xdr:rowOff>
    </xdr:from>
    <xdr:ext cx="610812" cy="499972"/>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99970" y="46182"/>
          <a:ext cx="610812" cy="49997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19</xdr:col>
      <xdr:colOff>0</xdr:colOff>
      <xdr:row>6</xdr:row>
      <xdr:rowOff>2645</xdr:rowOff>
    </xdr:from>
    <xdr:to>
      <xdr:col>19</xdr:col>
      <xdr:colOff>2646</xdr:colOff>
      <xdr:row>15</xdr:row>
      <xdr:rowOff>12700</xdr:rowOff>
    </xdr:to>
    <xdr:cxnSp macro="">
      <xdr:nvCxnSpPr>
        <xdr:cNvPr id="2" name="Straight Connector 1">
          <a:extLst>
            <a:ext uri="{FF2B5EF4-FFF2-40B4-BE49-F238E27FC236}">
              <a16:creationId xmlns:a16="http://schemas.microsoft.com/office/drawing/2014/main" id="{00000000-0008-0000-1F00-000002000000}"/>
            </a:ext>
          </a:extLst>
        </xdr:cNvPr>
        <xdr:cNvCxnSpPr/>
      </xdr:nvCxnSpPr>
      <xdr:spPr>
        <a:xfrm flipH="1">
          <a:off x="7871460" y="978005"/>
          <a:ext cx="2646" cy="1206395"/>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449791</xdr:colOff>
      <xdr:row>15</xdr:row>
      <xdr:rowOff>0</xdr:rowOff>
    </xdr:from>
    <xdr:to>
      <xdr:col>19</xdr:col>
      <xdr:colOff>40216</xdr:colOff>
      <xdr:row>15</xdr:row>
      <xdr:rowOff>5293</xdr:rowOff>
    </xdr:to>
    <xdr:cxnSp macro="">
      <xdr:nvCxnSpPr>
        <xdr:cNvPr id="3" name="Straight Connector 2">
          <a:extLst>
            <a:ext uri="{FF2B5EF4-FFF2-40B4-BE49-F238E27FC236}">
              <a16:creationId xmlns:a16="http://schemas.microsoft.com/office/drawing/2014/main" id="{00000000-0008-0000-1F00-000003000000}"/>
            </a:ext>
          </a:extLst>
        </xdr:cNvPr>
        <xdr:cNvCxnSpPr/>
      </xdr:nvCxnSpPr>
      <xdr:spPr>
        <a:xfrm flipH="1" flipV="1">
          <a:off x="7429711" y="2171700"/>
          <a:ext cx="481965" cy="5293"/>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158750</xdr:colOff>
      <xdr:row>20</xdr:row>
      <xdr:rowOff>0</xdr:rowOff>
    </xdr:from>
    <xdr:to>
      <xdr:col>9</xdr:col>
      <xdr:colOff>158750</xdr:colOff>
      <xdr:row>29</xdr:row>
      <xdr:rowOff>12700</xdr:rowOff>
    </xdr:to>
    <xdr:cxnSp macro="">
      <xdr:nvCxnSpPr>
        <xdr:cNvPr id="4" name="Straight Connector 3">
          <a:extLst>
            <a:ext uri="{FF2B5EF4-FFF2-40B4-BE49-F238E27FC236}">
              <a16:creationId xmlns:a16="http://schemas.microsoft.com/office/drawing/2014/main" id="{00000000-0008-0000-1F00-000004000000}"/>
            </a:ext>
          </a:extLst>
        </xdr:cNvPr>
        <xdr:cNvCxnSpPr/>
      </xdr:nvCxnSpPr>
      <xdr:spPr>
        <a:xfrm>
          <a:off x="3610610" y="3992880"/>
          <a:ext cx="0" cy="141478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444500</xdr:colOff>
      <xdr:row>29</xdr:row>
      <xdr:rowOff>4885</xdr:rowOff>
    </xdr:from>
    <xdr:to>
      <xdr:col>9</xdr:col>
      <xdr:colOff>153867</xdr:colOff>
      <xdr:row>29</xdr:row>
      <xdr:rowOff>11235</xdr:rowOff>
    </xdr:to>
    <xdr:cxnSp macro="">
      <xdr:nvCxnSpPr>
        <xdr:cNvPr id="5" name="Straight Connector 4">
          <a:extLst>
            <a:ext uri="{FF2B5EF4-FFF2-40B4-BE49-F238E27FC236}">
              <a16:creationId xmlns:a16="http://schemas.microsoft.com/office/drawing/2014/main" id="{00000000-0008-0000-1F00-000005000000}"/>
            </a:ext>
          </a:extLst>
        </xdr:cNvPr>
        <xdr:cNvCxnSpPr/>
      </xdr:nvCxnSpPr>
      <xdr:spPr>
        <a:xfrm flipH="1" flipV="1">
          <a:off x="3052885" y="5978770"/>
          <a:ext cx="608136" cy="635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152888</xdr:colOff>
      <xdr:row>19</xdr:row>
      <xdr:rowOff>249115</xdr:rowOff>
    </xdr:from>
    <xdr:to>
      <xdr:col>13</xdr:col>
      <xdr:colOff>388127</xdr:colOff>
      <xdr:row>28</xdr:row>
      <xdr:rowOff>196850</xdr:rowOff>
    </xdr:to>
    <xdr:sp macro="" textlink="">
      <xdr:nvSpPr>
        <xdr:cNvPr id="6" name="Rectangle 5">
          <a:extLst>
            <a:ext uri="{FF2B5EF4-FFF2-40B4-BE49-F238E27FC236}">
              <a16:creationId xmlns:a16="http://schemas.microsoft.com/office/drawing/2014/main" id="{00000000-0008-0000-1F00-000006000000}"/>
            </a:ext>
          </a:extLst>
        </xdr:cNvPr>
        <xdr:cNvSpPr/>
      </xdr:nvSpPr>
      <xdr:spPr>
        <a:xfrm>
          <a:off x="5267080" y="4579327"/>
          <a:ext cx="235239" cy="1259254"/>
        </a:xfrm>
        <a:prstGeom prst="rect">
          <a:avLst/>
        </a:prstGeom>
        <a:solidFill>
          <a:sysClr val="window" lastClr="FFFF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AU" sz="1100"/>
        </a:p>
      </xdr:txBody>
    </xdr:sp>
    <xdr:clientData/>
  </xdr:twoCellAnchor>
  <xdr:twoCellAnchor editAs="oneCell">
    <xdr:from>
      <xdr:col>8</xdr:col>
      <xdr:colOff>387883</xdr:colOff>
      <xdr:row>27</xdr:row>
      <xdr:rowOff>200270</xdr:rowOff>
    </xdr:from>
    <xdr:to>
      <xdr:col>9</xdr:col>
      <xdr:colOff>381533</xdr:colOff>
      <xdr:row>29</xdr:row>
      <xdr:rowOff>173892</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5652" y="5915270"/>
          <a:ext cx="443035" cy="444988"/>
        </a:xfrm>
        <a:prstGeom prst="rect">
          <a:avLst/>
        </a:prstGeom>
      </xdr:spPr>
    </xdr:pic>
    <xdr:clientData/>
  </xdr:twoCellAnchor>
  <xdr:twoCellAnchor editAs="oneCell">
    <xdr:from>
      <xdr:col>18</xdr:col>
      <xdr:colOff>264169</xdr:colOff>
      <xdr:row>13</xdr:row>
      <xdr:rowOff>281176</xdr:rowOff>
    </xdr:from>
    <xdr:to>
      <xdr:col>20</xdr:col>
      <xdr:colOff>20205</xdr:colOff>
      <xdr:row>15</xdr:row>
      <xdr:rowOff>150759</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5784" y="2454830"/>
          <a:ext cx="444767" cy="4459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514350</xdr:colOff>
      <xdr:row>0</xdr:row>
      <xdr:rowOff>190499</xdr:rowOff>
    </xdr:from>
    <xdr:to>
      <xdr:col>9</xdr:col>
      <xdr:colOff>1771650</xdr:colOff>
      <xdr:row>12</xdr:row>
      <xdr:rowOff>95250</xdr:rowOff>
    </xdr:to>
    <xdr:pic>
      <xdr:nvPicPr>
        <xdr:cNvPr id="2" name="Picture 1" descr="cid:image001.jpg@01D0F6B6.55173750">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333499"/>
          <a:ext cx="2438400" cy="219075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anheunis/Desktop/TPUM_Stats%20Report%202021%20reco.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ull%20Report%202014.NEW%20GC%20VERSION%20working%20docu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SPD.WORKING%20DOCUMENT.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15.SPD.WORKING%20DOCUMENT%20-%202016.02.25.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NEW%20GC%20VERSION%20-%202015.0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Enrollments + Baptism"/>
      <sheetName val="Staff"/>
      <sheetName val="Dir of Sec Schools"/>
    </sheetNames>
    <sheetDataSet>
      <sheetData sheetId="0"/>
      <sheetData sheetId="1">
        <row r="7">
          <cell r="A7" t="str">
            <v>Name of School</v>
          </cell>
          <cell r="B7" t="str">
            <v>NZPUC   Pre-primary</v>
          </cell>
          <cell r="C7">
            <v>1</v>
          </cell>
          <cell r="D7">
            <v>2</v>
          </cell>
          <cell r="E7">
            <v>3</v>
          </cell>
          <cell r="F7">
            <v>4</v>
          </cell>
          <cell r="G7">
            <v>5</v>
          </cell>
          <cell r="H7">
            <v>6</v>
          </cell>
          <cell r="I7">
            <v>7</v>
          </cell>
          <cell r="J7">
            <v>8</v>
          </cell>
          <cell r="K7">
            <v>9</v>
          </cell>
          <cell r="L7">
            <v>10</v>
          </cell>
          <cell r="M7">
            <v>11</v>
          </cell>
          <cell r="N7">
            <v>12</v>
          </cell>
          <cell r="O7">
            <v>13</v>
          </cell>
          <cell r="R7" t="str">
            <v>Enrolled</v>
          </cell>
        </row>
        <row r="8">
          <cell r="A8" t="str">
            <v>AMERICAN SAMOA REGION</v>
          </cell>
        </row>
        <row r="9">
          <cell r="A9" t="str">
            <v xml:space="preserve">Iakina </v>
          </cell>
          <cell r="C9">
            <v>13</v>
          </cell>
          <cell r="D9">
            <v>23</v>
          </cell>
          <cell r="E9">
            <v>21</v>
          </cell>
          <cell r="F9">
            <v>22</v>
          </cell>
          <cell r="G9">
            <v>16</v>
          </cell>
          <cell r="H9">
            <v>15</v>
          </cell>
          <cell r="I9">
            <v>19</v>
          </cell>
          <cell r="J9">
            <v>18</v>
          </cell>
          <cell r="K9">
            <v>15</v>
          </cell>
          <cell r="L9">
            <v>5</v>
          </cell>
          <cell r="M9">
            <v>12</v>
          </cell>
          <cell r="N9">
            <v>13</v>
          </cell>
          <cell r="O9">
            <v>17</v>
          </cell>
          <cell r="R9">
            <v>209</v>
          </cell>
        </row>
        <row r="10">
          <cell r="A10" t="str">
            <v>FIJI MISSION</v>
          </cell>
          <cell r="R10">
            <v>0</v>
          </cell>
        </row>
        <row r="11">
          <cell r="A11" t="str">
            <v>Lautoka</v>
          </cell>
          <cell r="D11">
            <v>42</v>
          </cell>
          <cell r="E11">
            <v>40</v>
          </cell>
          <cell r="F11">
            <v>40</v>
          </cell>
          <cell r="G11">
            <v>40</v>
          </cell>
          <cell r="H11">
            <v>34</v>
          </cell>
          <cell r="I11">
            <v>37</v>
          </cell>
          <cell r="J11">
            <v>44</v>
          </cell>
          <cell r="K11">
            <v>38</v>
          </cell>
          <cell r="R11">
            <v>315</v>
          </cell>
        </row>
        <row r="12">
          <cell r="A12" t="str">
            <v>Lewa</v>
          </cell>
          <cell r="C12">
            <v>10</v>
          </cell>
          <cell r="D12">
            <v>11</v>
          </cell>
          <cell r="E12">
            <v>16</v>
          </cell>
          <cell r="F12">
            <v>15</v>
          </cell>
          <cell r="G12">
            <v>14</v>
          </cell>
          <cell r="H12">
            <v>11</v>
          </cell>
          <cell r="I12">
            <v>14</v>
          </cell>
          <cell r="J12">
            <v>10</v>
          </cell>
          <cell r="K12">
            <v>8</v>
          </cell>
          <cell r="R12">
            <v>58</v>
          </cell>
        </row>
        <row r="13">
          <cell r="A13" t="str">
            <v>Mana</v>
          </cell>
          <cell r="D13">
            <v>7</v>
          </cell>
          <cell r="E13">
            <v>6</v>
          </cell>
          <cell r="F13">
            <v>9</v>
          </cell>
          <cell r="G13">
            <v>5</v>
          </cell>
          <cell r="H13">
            <v>9</v>
          </cell>
          <cell r="I13">
            <v>5</v>
          </cell>
          <cell r="J13">
            <v>7</v>
          </cell>
          <cell r="K13">
            <v>4</v>
          </cell>
          <cell r="R13">
            <v>52</v>
          </cell>
        </row>
        <row r="14">
          <cell r="A14" t="str">
            <v>Nagigi</v>
          </cell>
          <cell r="D14">
            <v>15</v>
          </cell>
          <cell r="E14">
            <v>16</v>
          </cell>
          <cell r="F14">
            <v>14</v>
          </cell>
          <cell r="G14">
            <v>16</v>
          </cell>
          <cell r="H14">
            <v>10</v>
          </cell>
          <cell r="I14">
            <v>17</v>
          </cell>
          <cell r="J14">
            <v>15</v>
          </cell>
          <cell r="K14">
            <v>20</v>
          </cell>
          <cell r="R14">
            <v>123</v>
          </cell>
        </row>
        <row r="15">
          <cell r="A15" t="str">
            <v>Naqaqa</v>
          </cell>
          <cell r="C15">
            <v>15</v>
          </cell>
          <cell r="D15">
            <v>12</v>
          </cell>
          <cell r="E15">
            <v>15</v>
          </cell>
          <cell r="F15">
            <v>16</v>
          </cell>
          <cell r="G15">
            <v>17</v>
          </cell>
          <cell r="H15">
            <v>17</v>
          </cell>
          <cell r="I15">
            <v>18</v>
          </cell>
          <cell r="J15">
            <v>14</v>
          </cell>
          <cell r="K15">
            <v>12</v>
          </cell>
          <cell r="R15">
            <v>136</v>
          </cell>
        </row>
        <row r="16">
          <cell r="A16" t="str">
            <v>Naqarawai</v>
          </cell>
          <cell r="C16">
            <v>20</v>
          </cell>
          <cell r="D16">
            <v>14</v>
          </cell>
          <cell r="E16">
            <v>16</v>
          </cell>
          <cell r="F16">
            <v>11</v>
          </cell>
          <cell r="G16">
            <v>14</v>
          </cell>
          <cell r="H16">
            <v>19</v>
          </cell>
          <cell r="I16">
            <v>9</v>
          </cell>
          <cell r="J16">
            <v>12</v>
          </cell>
          <cell r="K16">
            <v>11</v>
          </cell>
          <cell r="R16">
            <v>126</v>
          </cell>
        </row>
        <row r="17">
          <cell r="A17" t="str">
            <v>Naqia</v>
          </cell>
          <cell r="D17">
            <v>10</v>
          </cell>
          <cell r="E17">
            <v>10</v>
          </cell>
          <cell r="F17">
            <v>10</v>
          </cell>
          <cell r="G17">
            <v>10</v>
          </cell>
          <cell r="H17">
            <v>10</v>
          </cell>
          <cell r="I17">
            <v>5</v>
          </cell>
          <cell r="J17">
            <v>10</v>
          </cell>
          <cell r="K17">
            <v>15</v>
          </cell>
          <cell r="R17">
            <v>80</v>
          </cell>
        </row>
        <row r="18">
          <cell r="A18" t="str">
            <v>Navesau</v>
          </cell>
          <cell r="K18">
            <v>35</v>
          </cell>
          <cell r="L18">
            <v>48</v>
          </cell>
          <cell r="M18">
            <v>32</v>
          </cell>
          <cell r="N18">
            <v>30</v>
          </cell>
          <cell r="O18">
            <v>24</v>
          </cell>
          <cell r="R18">
            <v>169</v>
          </cell>
        </row>
        <row r="19">
          <cell r="A19" t="str">
            <v>Nelson Palmer</v>
          </cell>
          <cell r="D19">
            <v>22</v>
          </cell>
          <cell r="E19">
            <v>19</v>
          </cell>
          <cell r="F19">
            <v>10</v>
          </cell>
          <cell r="G19">
            <v>26</v>
          </cell>
          <cell r="H19">
            <v>26</v>
          </cell>
          <cell r="I19">
            <v>18</v>
          </cell>
          <cell r="J19">
            <v>24</v>
          </cell>
          <cell r="K19">
            <v>8</v>
          </cell>
          <cell r="R19">
            <v>153</v>
          </cell>
        </row>
        <row r="20">
          <cell r="A20" t="str">
            <v>Suva Adventist College</v>
          </cell>
          <cell r="K20">
            <v>68</v>
          </cell>
          <cell r="L20">
            <v>66</v>
          </cell>
          <cell r="M20">
            <v>66</v>
          </cell>
          <cell r="N20">
            <v>33</v>
          </cell>
          <cell r="O20">
            <v>22</v>
          </cell>
          <cell r="P20">
            <v>0</v>
          </cell>
          <cell r="R20">
            <v>255</v>
          </cell>
        </row>
        <row r="21">
          <cell r="A21" t="str">
            <v>Suva Adventist Primary</v>
          </cell>
          <cell r="D21">
            <v>74</v>
          </cell>
          <cell r="E21">
            <v>103</v>
          </cell>
          <cell r="F21">
            <v>106</v>
          </cell>
          <cell r="G21">
            <v>89</v>
          </cell>
          <cell r="H21">
            <v>112</v>
          </cell>
          <cell r="I21">
            <v>93</v>
          </cell>
          <cell r="J21">
            <v>78</v>
          </cell>
          <cell r="K21">
            <v>79</v>
          </cell>
          <cell r="R21">
            <v>734</v>
          </cell>
        </row>
        <row r="22">
          <cell r="A22" t="str">
            <v>Vatuvonu Adventist Primary</v>
          </cell>
          <cell r="D22">
            <v>10</v>
          </cell>
          <cell r="E22">
            <v>14</v>
          </cell>
          <cell r="F22">
            <v>13</v>
          </cell>
          <cell r="G22">
            <v>13</v>
          </cell>
          <cell r="H22">
            <v>15</v>
          </cell>
          <cell r="I22">
            <v>16</v>
          </cell>
          <cell r="J22">
            <v>12</v>
          </cell>
          <cell r="K22">
            <v>10</v>
          </cell>
          <cell r="R22">
            <v>103</v>
          </cell>
        </row>
        <row r="23">
          <cell r="A23" t="str">
            <v>Wainunu</v>
          </cell>
          <cell r="D23">
            <v>9</v>
          </cell>
          <cell r="E23">
            <v>14</v>
          </cell>
          <cell r="F23">
            <v>6</v>
          </cell>
          <cell r="G23">
            <v>8</v>
          </cell>
          <cell r="H23">
            <v>12</v>
          </cell>
          <cell r="I23">
            <v>8</v>
          </cell>
          <cell r="J23">
            <v>9</v>
          </cell>
          <cell r="K23">
            <v>7</v>
          </cell>
          <cell r="R23">
            <v>73</v>
          </cell>
        </row>
        <row r="24">
          <cell r="R24">
            <v>0</v>
          </cell>
        </row>
        <row r="25">
          <cell r="A25" t="str">
            <v>KIRIBATI MISSION</v>
          </cell>
          <cell r="R25">
            <v>0</v>
          </cell>
        </row>
        <row r="26">
          <cell r="A26" t="str">
            <v>Kauma Adventist High School</v>
          </cell>
          <cell r="J26">
            <v>15</v>
          </cell>
          <cell r="K26">
            <v>11</v>
          </cell>
          <cell r="L26">
            <v>25</v>
          </cell>
          <cell r="M26">
            <v>130</v>
          </cell>
          <cell r="N26">
            <v>61</v>
          </cell>
          <cell r="O26">
            <v>64</v>
          </cell>
          <cell r="P26">
            <v>39</v>
          </cell>
          <cell r="R26">
            <v>345</v>
          </cell>
        </row>
        <row r="27">
          <cell r="R27">
            <v>0</v>
          </cell>
        </row>
        <row r="28">
          <cell r="A28" t="str">
            <v>SAMOA MISSION</v>
          </cell>
          <cell r="R28">
            <v>0</v>
          </cell>
        </row>
        <row r="29">
          <cell r="A29" t="str">
            <v xml:space="preserve">Samoa Adventist </v>
          </cell>
          <cell r="L29">
            <v>53</v>
          </cell>
          <cell r="M29">
            <v>40</v>
          </cell>
          <cell r="N29">
            <v>38</v>
          </cell>
          <cell r="O29">
            <v>26</v>
          </cell>
          <cell r="R29">
            <v>157</v>
          </cell>
        </row>
        <row r="30">
          <cell r="A30" t="str">
            <v>Siufaga Adventist Primary</v>
          </cell>
          <cell r="C30">
            <v>66</v>
          </cell>
          <cell r="D30">
            <v>91</v>
          </cell>
          <cell r="E30">
            <v>64</v>
          </cell>
          <cell r="F30">
            <v>77</v>
          </cell>
          <cell r="G30">
            <v>88</v>
          </cell>
          <cell r="H30">
            <v>76</v>
          </cell>
          <cell r="I30">
            <v>72</v>
          </cell>
          <cell r="J30">
            <v>52</v>
          </cell>
          <cell r="K30">
            <v>65</v>
          </cell>
          <cell r="R30">
            <v>651</v>
          </cell>
        </row>
        <row r="31">
          <cell r="R31">
            <v>0</v>
          </cell>
        </row>
        <row r="32">
          <cell r="A32" t="str">
            <v>SOLOMON ISLANDS MISSION</v>
          </cell>
          <cell r="R32">
            <v>0</v>
          </cell>
        </row>
        <row r="33">
          <cell r="A33" t="str">
            <v>A'au Adventist Primary School</v>
          </cell>
          <cell r="C33">
            <v>17</v>
          </cell>
          <cell r="D33">
            <v>24</v>
          </cell>
          <cell r="E33">
            <v>20</v>
          </cell>
          <cell r="F33">
            <v>19</v>
          </cell>
          <cell r="G33">
            <v>20</v>
          </cell>
          <cell r="H33">
            <v>18</v>
          </cell>
          <cell r="I33">
            <v>7</v>
          </cell>
          <cell r="R33">
            <v>125</v>
          </cell>
        </row>
        <row r="34">
          <cell r="A34" t="str">
            <v>Aboru Adventist Primary School (Ext A'Au)</v>
          </cell>
          <cell r="C34">
            <v>24</v>
          </cell>
          <cell r="D34">
            <v>18</v>
          </cell>
          <cell r="E34">
            <v>10</v>
          </cell>
          <cell r="F34">
            <v>12</v>
          </cell>
          <cell r="G34">
            <v>13</v>
          </cell>
          <cell r="H34">
            <v>14</v>
          </cell>
          <cell r="I34">
            <v>5</v>
          </cell>
          <cell r="R34">
            <v>96</v>
          </cell>
        </row>
        <row r="35">
          <cell r="A35" t="str">
            <v>Anata Adventist Primary School</v>
          </cell>
          <cell r="C35">
            <v>6</v>
          </cell>
          <cell r="D35">
            <v>6</v>
          </cell>
          <cell r="E35">
            <v>6</v>
          </cell>
          <cell r="F35">
            <v>5</v>
          </cell>
          <cell r="G35">
            <v>3</v>
          </cell>
          <cell r="H35">
            <v>3</v>
          </cell>
          <cell r="I35">
            <v>7</v>
          </cell>
          <cell r="R35">
            <v>36</v>
          </cell>
        </row>
        <row r="36">
          <cell r="A36" t="str">
            <v>Areatakiki Adventist Primary School</v>
          </cell>
          <cell r="B36">
            <v>20</v>
          </cell>
          <cell r="C36">
            <v>20</v>
          </cell>
          <cell r="D36">
            <v>19</v>
          </cell>
          <cell r="E36">
            <v>29</v>
          </cell>
          <cell r="F36">
            <v>22</v>
          </cell>
          <cell r="G36">
            <v>22</v>
          </cell>
          <cell r="H36">
            <v>28</v>
          </cell>
          <cell r="I36">
            <v>35</v>
          </cell>
          <cell r="R36">
            <v>195</v>
          </cell>
        </row>
        <row r="37">
          <cell r="A37" t="str">
            <v>Aruligo Adventist Primary School (Ext Kakabona and Sasa)</v>
          </cell>
          <cell r="B37">
            <v>47</v>
          </cell>
          <cell r="C37">
            <v>40</v>
          </cell>
          <cell r="D37">
            <v>48</v>
          </cell>
          <cell r="E37">
            <v>45</v>
          </cell>
          <cell r="F37">
            <v>34</v>
          </cell>
          <cell r="G37">
            <v>39</v>
          </cell>
          <cell r="H37">
            <v>29</v>
          </cell>
          <cell r="I37">
            <v>45</v>
          </cell>
          <cell r="J37">
            <v>43</v>
          </cell>
          <cell r="K37">
            <v>35</v>
          </cell>
          <cell r="R37">
            <v>405</v>
          </cell>
        </row>
        <row r="38">
          <cell r="A38" t="str">
            <v>Atoifi Adventist Primary School (Ext Kafrum)</v>
          </cell>
          <cell r="C38">
            <v>22</v>
          </cell>
          <cell r="D38">
            <v>14</v>
          </cell>
          <cell r="E38">
            <v>8</v>
          </cell>
          <cell r="F38">
            <v>7</v>
          </cell>
          <cell r="G38">
            <v>7</v>
          </cell>
          <cell r="H38">
            <v>6</v>
          </cell>
          <cell r="I38">
            <v>10</v>
          </cell>
          <cell r="R38">
            <v>74</v>
          </cell>
        </row>
        <row r="39">
          <cell r="A39" t="str">
            <v>Babala Adventist Primary School (Ext Ligi)</v>
          </cell>
          <cell r="C39">
            <v>50</v>
          </cell>
          <cell r="D39">
            <v>25</v>
          </cell>
          <cell r="E39">
            <v>14</v>
          </cell>
          <cell r="F39">
            <v>20</v>
          </cell>
          <cell r="G39">
            <v>18</v>
          </cell>
          <cell r="H39">
            <v>14</v>
          </cell>
          <cell r="I39">
            <v>10</v>
          </cell>
          <cell r="R39">
            <v>151</v>
          </cell>
        </row>
        <row r="40">
          <cell r="A40" t="str">
            <v>Bareho Adventist Primary School</v>
          </cell>
          <cell r="C40">
            <v>29</v>
          </cell>
          <cell r="D40">
            <v>30</v>
          </cell>
          <cell r="E40">
            <v>21</v>
          </cell>
          <cell r="F40">
            <v>18</v>
          </cell>
          <cell r="G40">
            <v>15</v>
          </cell>
          <cell r="H40">
            <v>21</v>
          </cell>
          <cell r="I40">
            <v>20</v>
          </cell>
          <cell r="R40">
            <v>154</v>
          </cell>
        </row>
        <row r="41">
          <cell r="A41" t="str">
            <v>Batuna Adventist Primary School (Ext Ketoketo)</v>
          </cell>
          <cell r="C41">
            <v>31</v>
          </cell>
          <cell r="D41">
            <v>12</v>
          </cell>
          <cell r="E41">
            <v>11</v>
          </cell>
          <cell r="F41">
            <v>15</v>
          </cell>
          <cell r="G41">
            <v>21</v>
          </cell>
          <cell r="H41">
            <v>16</v>
          </cell>
          <cell r="I41">
            <v>14</v>
          </cell>
          <cell r="R41">
            <v>120</v>
          </cell>
        </row>
        <row r="42">
          <cell r="A42" t="str">
            <v>Beka Beka Adventist Community High School</v>
          </cell>
          <cell r="J42">
            <v>80</v>
          </cell>
          <cell r="K42">
            <v>80</v>
          </cell>
          <cell r="L42">
            <v>74</v>
          </cell>
          <cell r="M42">
            <v>70</v>
          </cell>
          <cell r="N42">
            <v>20</v>
          </cell>
          <cell r="O42">
            <v>36</v>
          </cell>
          <cell r="R42">
            <v>360</v>
          </cell>
        </row>
        <row r="43">
          <cell r="A43" t="str">
            <v>Betikama Adventist College</v>
          </cell>
          <cell r="J43">
            <v>88</v>
          </cell>
          <cell r="K43">
            <v>89</v>
          </cell>
          <cell r="L43">
            <v>79</v>
          </cell>
          <cell r="M43">
            <v>80</v>
          </cell>
          <cell r="N43">
            <v>72</v>
          </cell>
          <cell r="O43">
            <v>73</v>
          </cell>
          <cell r="P43">
            <v>36</v>
          </cell>
          <cell r="R43">
            <v>517</v>
          </cell>
        </row>
        <row r="44">
          <cell r="A44" t="str">
            <v>Bili Adventist Primary School</v>
          </cell>
          <cell r="C44">
            <v>34</v>
          </cell>
          <cell r="D44">
            <v>9</v>
          </cell>
          <cell r="E44">
            <v>10</v>
          </cell>
          <cell r="F44">
            <v>10</v>
          </cell>
          <cell r="G44">
            <v>8</v>
          </cell>
          <cell r="H44">
            <v>15</v>
          </cell>
          <cell r="I44">
            <v>12</v>
          </cell>
          <cell r="R44">
            <v>98</v>
          </cell>
        </row>
        <row r="45">
          <cell r="A45" t="str">
            <v>Boboe Adventist Primary School</v>
          </cell>
          <cell r="C45">
            <v>26</v>
          </cell>
          <cell r="D45">
            <v>10</v>
          </cell>
          <cell r="E45">
            <v>14</v>
          </cell>
          <cell r="F45">
            <v>11</v>
          </cell>
          <cell r="G45">
            <v>8</v>
          </cell>
          <cell r="H45">
            <v>11</v>
          </cell>
          <cell r="I45">
            <v>8</v>
          </cell>
          <cell r="R45">
            <v>88</v>
          </cell>
        </row>
        <row r="46">
          <cell r="A46" t="str">
            <v>Buinitusu Adventist Primary School</v>
          </cell>
          <cell r="C46">
            <v>12</v>
          </cell>
          <cell r="D46">
            <v>9</v>
          </cell>
          <cell r="E46">
            <v>8</v>
          </cell>
          <cell r="F46">
            <v>6</v>
          </cell>
          <cell r="G46">
            <v>9</v>
          </cell>
          <cell r="H46">
            <v>7</v>
          </cell>
          <cell r="I46">
            <v>6</v>
          </cell>
          <cell r="R46">
            <v>57</v>
          </cell>
        </row>
        <row r="47">
          <cell r="A47" t="str">
            <v>Bulungali Adventist Primary School</v>
          </cell>
          <cell r="D47">
            <v>54</v>
          </cell>
          <cell r="E47">
            <v>48</v>
          </cell>
          <cell r="F47">
            <v>46</v>
          </cell>
          <cell r="G47">
            <v>40</v>
          </cell>
          <cell r="H47">
            <v>38</v>
          </cell>
          <cell r="I47">
            <v>33</v>
          </cell>
          <cell r="R47">
            <v>259</v>
          </cell>
        </row>
        <row r="48">
          <cell r="A48" t="str">
            <v>Buri Adventist Primary School</v>
          </cell>
          <cell r="C48">
            <v>31</v>
          </cell>
          <cell r="D48">
            <v>26</v>
          </cell>
          <cell r="E48">
            <v>16</v>
          </cell>
          <cell r="F48">
            <v>19</v>
          </cell>
          <cell r="G48">
            <v>21</v>
          </cell>
          <cell r="H48">
            <v>22</v>
          </cell>
          <cell r="I48">
            <v>11</v>
          </cell>
          <cell r="R48">
            <v>146</v>
          </cell>
        </row>
        <row r="49">
          <cell r="A49" t="str">
            <v>Burns Creek Adventist Community High School</v>
          </cell>
          <cell r="B49">
            <v>68</v>
          </cell>
          <cell r="C49">
            <v>46</v>
          </cell>
          <cell r="D49">
            <v>74</v>
          </cell>
          <cell r="E49">
            <v>74</v>
          </cell>
          <cell r="F49">
            <v>73</v>
          </cell>
          <cell r="G49">
            <v>70</v>
          </cell>
          <cell r="H49">
            <v>83</v>
          </cell>
          <cell r="I49">
            <v>75</v>
          </cell>
          <cell r="J49">
            <v>90</v>
          </cell>
          <cell r="K49">
            <v>83</v>
          </cell>
          <cell r="L49">
            <v>102</v>
          </cell>
          <cell r="M49">
            <v>109</v>
          </cell>
          <cell r="N49">
            <v>105</v>
          </cell>
          <cell r="O49">
            <v>82</v>
          </cell>
          <cell r="R49">
            <v>1134</v>
          </cell>
        </row>
        <row r="50">
          <cell r="A50" t="str">
            <v>Buruku Adventist Community High School</v>
          </cell>
          <cell r="B50">
            <v>26</v>
          </cell>
          <cell r="D50">
            <v>32</v>
          </cell>
          <cell r="E50">
            <v>26</v>
          </cell>
          <cell r="F50">
            <v>32</v>
          </cell>
          <cell r="G50">
            <v>25</v>
          </cell>
          <cell r="H50">
            <v>33</v>
          </cell>
          <cell r="I50">
            <v>30</v>
          </cell>
          <cell r="J50">
            <v>29</v>
          </cell>
          <cell r="K50">
            <v>21</v>
          </cell>
          <cell r="L50">
            <v>20</v>
          </cell>
          <cell r="M50">
            <v>24</v>
          </cell>
          <cell r="N50">
            <v>14</v>
          </cell>
          <cell r="R50">
            <v>312</v>
          </cell>
        </row>
        <row r="51">
          <cell r="A51" t="str">
            <v>Ghatere Adventist Primary School</v>
          </cell>
          <cell r="C51">
            <v>11</v>
          </cell>
          <cell r="D51">
            <v>6</v>
          </cell>
          <cell r="E51">
            <v>11</v>
          </cell>
          <cell r="F51">
            <v>4</v>
          </cell>
          <cell r="G51">
            <v>2</v>
          </cell>
          <cell r="H51" t="str">
            <v>?</v>
          </cell>
          <cell r="I51" t="str">
            <v>?</v>
          </cell>
          <cell r="R51">
            <v>34</v>
          </cell>
        </row>
        <row r="52">
          <cell r="A52" t="str">
            <v>Ghobua Adventist Primary School</v>
          </cell>
          <cell r="C52">
            <v>34</v>
          </cell>
          <cell r="D52">
            <v>21</v>
          </cell>
          <cell r="E52">
            <v>24</v>
          </cell>
          <cell r="F52">
            <v>25</v>
          </cell>
          <cell r="G52">
            <v>40</v>
          </cell>
          <cell r="H52">
            <v>38</v>
          </cell>
          <cell r="I52">
            <v>18</v>
          </cell>
          <cell r="J52">
            <v>15</v>
          </cell>
          <cell r="K52">
            <v>16</v>
          </cell>
          <cell r="R52">
            <v>231</v>
          </cell>
        </row>
        <row r="53">
          <cell r="A53" t="str">
            <v>Gwaunasu Adventist Community High School</v>
          </cell>
          <cell r="B53">
            <v>39</v>
          </cell>
          <cell r="C53">
            <v>24</v>
          </cell>
          <cell r="D53">
            <v>26</v>
          </cell>
          <cell r="E53">
            <v>25</v>
          </cell>
          <cell r="F53">
            <v>30</v>
          </cell>
          <cell r="G53">
            <v>32</v>
          </cell>
          <cell r="H53">
            <v>36</v>
          </cell>
          <cell r="I53">
            <v>21</v>
          </cell>
          <cell r="J53">
            <v>38</v>
          </cell>
          <cell r="K53">
            <v>46</v>
          </cell>
          <cell r="L53">
            <v>49</v>
          </cell>
          <cell r="M53">
            <v>47</v>
          </cell>
          <cell r="N53">
            <v>23</v>
          </cell>
          <cell r="R53">
            <v>436</v>
          </cell>
        </row>
        <row r="54">
          <cell r="A54" t="str">
            <v>Haiparia Adventist Primary School</v>
          </cell>
          <cell r="C54">
            <v>7</v>
          </cell>
          <cell r="D54">
            <v>7</v>
          </cell>
          <cell r="E54">
            <v>9</v>
          </cell>
          <cell r="F54">
            <v>10</v>
          </cell>
          <cell r="G54">
            <v>13</v>
          </cell>
          <cell r="I54">
            <v>10</v>
          </cell>
          <cell r="R54">
            <v>56</v>
          </cell>
        </row>
        <row r="55">
          <cell r="A55" t="str">
            <v>Hinakole Adventist Primary School</v>
          </cell>
          <cell r="C55">
            <v>36</v>
          </cell>
          <cell r="D55">
            <v>21</v>
          </cell>
          <cell r="E55">
            <v>18</v>
          </cell>
          <cell r="F55">
            <v>18</v>
          </cell>
          <cell r="G55">
            <v>14</v>
          </cell>
          <cell r="H55">
            <v>16</v>
          </cell>
          <cell r="I55">
            <v>16</v>
          </cell>
          <cell r="R55">
            <v>139</v>
          </cell>
        </row>
        <row r="56">
          <cell r="A56" t="str">
            <v>Horohana Adventist Primary School</v>
          </cell>
          <cell r="C56">
            <v>26</v>
          </cell>
          <cell r="D56">
            <v>14</v>
          </cell>
          <cell r="E56">
            <v>10</v>
          </cell>
          <cell r="F56">
            <v>15</v>
          </cell>
          <cell r="G56">
            <v>7</v>
          </cell>
          <cell r="H56">
            <v>11</v>
          </cell>
          <cell r="I56">
            <v>11</v>
          </cell>
          <cell r="R56">
            <v>94</v>
          </cell>
        </row>
        <row r="57">
          <cell r="A57" t="str">
            <v>Hovi Adventist Primary School (Ext Kupikolo)</v>
          </cell>
          <cell r="D57">
            <v>15</v>
          </cell>
          <cell r="E57">
            <v>11</v>
          </cell>
          <cell r="F57">
            <v>9</v>
          </cell>
          <cell r="G57">
            <v>4</v>
          </cell>
          <cell r="H57">
            <v>9</v>
          </cell>
          <cell r="I57">
            <v>7</v>
          </cell>
          <cell r="J57">
            <v>43</v>
          </cell>
          <cell r="K57">
            <v>37</v>
          </cell>
          <cell r="R57">
            <v>135</v>
          </cell>
        </row>
        <row r="58">
          <cell r="A58" t="str">
            <v>Imbo Adventist Community High School</v>
          </cell>
          <cell r="C58">
            <v>30</v>
          </cell>
          <cell r="D58">
            <v>26</v>
          </cell>
          <cell r="E58">
            <v>24</v>
          </cell>
          <cell r="F58">
            <v>25</v>
          </cell>
          <cell r="G58">
            <v>23</v>
          </cell>
          <cell r="H58">
            <v>20</v>
          </cell>
          <cell r="I58">
            <v>18</v>
          </cell>
          <cell r="J58">
            <v>26</v>
          </cell>
          <cell r="K58">
            <v>21</v>
          </cell>
          <cell r="R58">
            <v>213</v>
          </cell>
        </row>
        <row r="59">
          <cell r="A59" t="str">
            <v>Iriri Adventist Primary School</v>
          </cell>
          <cell r="C59">
            <v>12</v>
          </cell>
          <cell r="D59">
            <v>23</v>
          </cell>
          <cell r="E59">
            <v>12</v>
          </cell>
          <cell r="F59">
            <v>11</v>
          </cell>
          <cell r="G59">
            <v>10</v>
          </cell>
          <cell r="H59">
            <v>8</v>
          </cell>
          <cell r="I59">
            <v>6</v>
          </cell>
          <cell r="R59">
            <v>82</v>
          </cell>
        </row>
        <row r="60">
          <cell r="A60" t="str">
            <v>Jack Harbour Adventist Primary School</v>
          </cell>
          <cell r="C60">
            <v>32</v>
          </cell>
          <cell r="D60">
            <v>11</v>
          </cell>
          <cell r="E60">
            <v>5</v>
          </cell>
          <cell r="F60">
            <v>9</v>
          </cell>
          <cell r="G60">
            <v>13</v>
          </cell>
          <cell r="H60">
            <v>10</v>
          </cell>
          <cell r="I60">
            <v>15</v>
          </cell>
          <cell r="R60">
            <v>95</v>
          </cell>
        </row>
        <row r="61">
          <cell r="A61" t="str">
            <v>Jare Adventist Primary School</v>
          </cell>
          <cell r="C61">
            <v>19</v>
          </cell>
          <cell r="D61">
            <v>4</v>
          </cell>
          <cell r="E61">
            <v>8</v>
          </cell>
          <cell r="F61">
            <v>4</v>
          </cell>
          <cell r="G61">
            <v>5</v>
          </cell>
          <cell r="H61">
            <v>10</v>
          </cell>
          <cell r="R61">
            <v>50</v>
          </cell>
        </row>
        <row r="62">
          <cell r="A62" t="str">
            <v>Jella Adventist Primary School</v>
          </cell>
          <cell r="C62">
            <v>20</v>
          </cell>
          <cell r="D62">
            <v>15</v>
          </cell>
          <cell r="E62">
            <v>12</v>
          </cell>
          <cell r="F62">
            <v>10</v>
          </cell>
          <cell r="G62">
            <v>9</v>
          </cell>
          <cell r="H62">
            <v>12</v>
          </cell>
          <cell r="I62">
            <v>7</v>
          </cell>
          <cell r="R62">
            <v>85</v>
          </cell>
        </row>
        <row r="63">
          <cell r="A63" t="str">
            <v>Jones Adventist College</v>
          </cell>
          <cell r="C63">
            <v>15</v>
          </cell>
          <cell r="D63">
            <v>12</v>
          </cell>
          <cell r="E63">
            <v>15</v>
          </cell>
          <cell r="F63">
            <v>7</v>
          </cell>
          <cell r="G63">
            <v>7</v>
          </cell>
          <cell r="H63">
            <v>4</v>
          </cell>
          <cell r="I63">
            <v>9</v>
          </cell>
          <cell r="J63">
            <v>65</v>
          </cell>
          <cell r="K63">
            <v>63</v>
          </cell>
          <cell r="L63">
            <v>62</v>
          </cell>
          <cell r="M63">
            <v>62</v>
          </cell>
          <cell r="N63">
            <v>56</v>
          </cell>
          <cell r="O63">
            <v>68</v>
          </cell>
          <cell r="R63">
            <v>445</v>
          </cell>
        </row>
        <row r="64">
          <cell r="A64" t="str">
            <v>Kafolulae Adventist Primary School</v>
          </cell>
          <cell r="B64">
            <v>13</v>
          </cell>
          <cell r="C64">
            <v>11</v>
          </cell>
          <cell r="D64">
            <v>11</v>
          </cell>
          <cell r="E64">
            <v>10</v>
          </cell>
          <cell r="F64">
            <v>10</v>
          </cell>
          <cell r="G64">
            <v>12</v>
          </cell>
          <cell r="H64">
            <v>11</v>
          </cell>
          <cell r="I64">
            <v>5</v>
          </cell>
          <cell r="R64">
            <v>83</v>
          </cell>
        </row>
        <row r="65">
          <cell r="A65" t="str">
            <v>Katurasele Adventist Primary School (Ext Tunoe)</v>
          </cell>
          <cell r="D65">
            <v>26</v>
          </cell>
          <cell r="E65">
            <v>18</v>
          </cell>
          <cell r="F65">
            <v>10</v>
          </cell>
          <cell r="G65">
            <v>16</v>
          </cell>
          <cell r="H65">
            <v>11</v>
          </cell>
          <cell r="I65">
            <v>16</v>
          </cell>
          <cell r="R65">
            <v>97</v>
          </cell>
        </row>
        <row r="66">
          <cell r="A66" t="str">
            <v>Kaza Adventist Primary School</v>
          </cell>
          <cell r="C66">
            <v>22</v>
          </cell>
          <cell r="D66">
            <v>17</v>
          </cell>
          <cell r="E66">
            <v>15</v>
          </cell>
          <cell r="F66">
            <v>12</v>
          </cell>
          <cell r="G66">
            <v>10</v>
          </cell>
          <cell r="H66">
            <v>8</v>
          </cell>
          <cell r="I66">
            <v>8</v>
          </cell>
          <cell r="R66">
            <v>92</v>
          </cell>
        </row>
        <row r="67">
          <cell r="A67" t="str">
            <v>Kokete Adventist Primary School (2 Ext Jugha, Tandove)</v>
          </cell>
          <cell r="C67">
            <v>37</v>
          </cell>
          <cell r="D67">
            <v>22</v>
          </cell>
          <cell r="E67">
            <v>20</v>
          </cell>
          <cell r="F67">
            <v>14</v>
          </cell>
          <cell r="G67">
            <v>13</v>
          </cell>
          <cell r="H67">
            <v>10</v>
          </cell>
          <cell r="I67">
            <v>19</v>
          </cell>
          <cell r="R67">
            <v>135</v>
          </cell>
        </row>
        <row r="68">
          <cell r="A68" t="str">
            <v>Kopiu Adventist Community High School</v>
          </cell>
          <cell r="C68">
            <v>23</v>
          </cell>
          <cell r="D68">
            <v>13</v>
          </cell>
          <cell r="E68">
            <v>6</v>
          </cell>
          <cell r="F68">
            <v>8</v>
          </cell>
          <cell r="G68">
            <v>8</v>
          </cell>
          <cell r="H68">
            <v>15</v>
          </cell>
          <cell r="I68">
            <v>10</v>
          </cell>
          <cell r="J68">
            <v>31</v>
          </cell>
          <cell r="K68">
            <v>10</v>
          </cell>
          <cell r="L68">
            <v>15</v>
          </cell>
          <cell r="M68">
            <v>20</v>
          </cell>
          <cell r="N68">
            <v>13</v>
          </cell>
          <cell r="R68">
            <v>172</v>
          </cell>
        </row>
        <row r="69">
          <cell r="A69" t="str">
            <v>Kukele Adventist Community High School</v>
          </cell>
          <cell r="C69">
            <v>10</v>
          </cell>
          <cell r="D69">
            <v>9</v>
          </cell>
          <cell r="E69">
            <v>6</v>
          </cell>
          <cell r="F69">
            <v>5</v>
          </cell>
          <cell r="G69">
            <v>5</v>
          </cell>
          <cell r="H69">
            <v>5</v>
          </cell>
          <cell r="I69">
            <v>7</v>
          </cell>
          <cell r="J69">
            <v>30</v>
          </cell>
          <cell r="K69">
            <v>25</v>
          </cell>
          <cell r="L69">
            <v>25</v>
          </cell>
          <cell r="M69">
            <v>20</v>
          </cell>
          <cell r="N69">
            <v>16</v>
          </cell>
          <cell r="R69">
            <v>163</v>
          </cell>
        </row>
        <row r="70">
          <cell r="A70" t="str">
            <v>Kukudu Adventist College</v>
          </cell>
          <cell r="C70">
            <v>26</v>
          </cell>
          <cell r="D70">
            <v>24</v>
          </cell>
          <cell r="E70">
            <v>19</v>
          </cell>
          <cell r="F70">
            <v>16</v>
          </cell>
          <cell r="G70">
            <v>25</v>
          </cell>
          <cell r="H70">
            <v>21</v>
          </cell>
          <cell r="I70">
            <v>18</v>
          </cell>
          <cell r="J70">
            <v>81</v>
          </cell>
          <cell r="K70">
            <v>79</v>
          </cell>
          <cell r="L70">
            <v>69</v>
          </cell>
          <cell r="M70">
            <v>75</v>
          </cell>
          <cell r="N70">
            <v>81</v>
          </cell>
          <cell r="O70">
            <v>67</v>
          </cell>
          <cell r="R70">
            <v>601</v>
          </cell>
        </row>
        <row r="71">
          <cell r="A71" t="str">
            <v>Kukum Adventist Community High School (Ext Ravulomata)</v>
          </cell>
          <cell r="B71">
            <v>65</v>
          </cell>
          <cell r="D71">
            <v>92</v>
          </cell>
          <cell r="E71">
            <v>95</v>
          </cell>
          <cell r="F71">
            <v>92</v>
          </cell>
          <cell r="G71">
            <v>90</v>
          </cell>
          <cell r="H71">
            <v>88</v>
          </cell>
          <cell r="I71">
            <v>87</v>
          </cell>
          <cell r="J71">
            <v>86</v>
          </cell>
          <cell r="K71">
            <v>75</v>
          </cell>
          <cell r="R71">
            <v>770</v>
          </cell>
        </row>
        <row r="72">
          <cell r="A72" t="str">
            <v>Kwailabesi Adventist Primary School</v>
          </cell>
          <cell r="D72">
            <v>64</v>
          </cell>
          <cell r="E72">
            <v>53</v>
          </cell>
          <cell r="F72">
            <v>47</v>
          </cell>
          <cell r="G72">
            <v>17</v>
          </cell>
          <cell r="H72">
            <v>27</v>
          </cell>
          <cell r="I72">
            <v>23</v>
          </cell>
          <cell r="R72">
            <v>231</v>
          </cell>
        </row>
        <row r="73">
          <cell r="A73" t="str">
            <v>Kwarifau Adventist Primary School</v>
          </cell>
          <cell r="B73">
            <v>24</v>
          </cell>
          <cell r="C73">
            <v>34</v>
          </cell>
          <cell r="D73">
            <v>25</v>
          </cell>
          <cell r="E73">
            <v>22</v>
          </cell>
          <cell r="F73">
            <v>14</v>
          </cell>
          <cell r="G73">
            <v>14</v>
          </cell>
          <cell r="H73">
            <v>16</v>
          </cell>
          <cell r="I73">
            <v>8</v>
          </cell>
          <cell r="R73">
            <v>157</v>
          </cell>
        </row>
        <row r="74">
          <cell r="A74" t="str">
            <v>Lokuru Adventist Primary School (Ext Baniata)</v>
          </cell>
          <cell r="C74">
            <v>53</v>
          </cell>
          <cell r="D74">
            <v>41</v>
          </cell>
          <cell r="E74">
            <v>33</v>
          </cell>
          <cell r="F74">
            <v>21</v>
          </cell>
          <cell r="G74">
            <v>26</v>
          </cell>
          <cell r="H74">
            <v>19</v>
          </cell>
          <cell r="I74">
            <v>22</v>
          </cell>
          <cell r="R74">
            <v>215</v>
          </cell>
        </row>
        <row r="75">
          <cell r="A75" t="str">
            <v>Luluga Adventist Community High School</v>
          </cell>
          <cell r="C75">
            <v>35</v>
          </cell>
          <cell r="D75">
            <v>26</v>
          </cell>
          <cell r="E75">
            <v>21</v>
          </cell>
          <cell r="F75">
            <v>18</v>
          </cell>
          <cell r="G75">
            <v>14</v>
          </cell>
          <cell r="H75">
            <v>21</v>
          </cell>
          <cell r="I75">
            <v>17</v>
          </cell>
          <cell r="J75">
            <v>20</v>
          </cell>
          <cell r="K75">
            <v>29</v>
          </cell>
          <cell r="R75">
            <v>201</v>
          </cell>
        </row>
        <row r="76">
          <cell r="A76" t="str">
            <v>Manafaeni Adventist Primary School</v>
          </cell>
          <cell r="B76">
            <v>29</v>
          </cell>
          <cell r="C76">
            <v>19</v>
          </cell>
          <cell r="D76">
            <v>25</v>
          </cell>
          <cell r="E76">
            <v>12</v>
          </cell>
          <cell r="F76">
            <v>19</v>
          </cell>
          <cell r="G76">
            <v>11</v>
          </cell>
          <cell r="H76">
            <v>10</v>
          </cell>
          <cell r="I76">
            <v>11</v>
          </cell>
          <cell r="R76">
            <v>136</v>
          </cell>
        </row>
        <row r="77">
          <cell r="A77" t="str">
            <v>Mase Adventist Primary School</v>
          </cell>
          <cell r="C77">
            <v>17</v>
          </cell>
          <cell r="D77">
            <v>11</v>
          </cell>
          <cell r="E77">
            <v>8</v>
          </cell>
          <cell r="F77">
            <v>21</v>
          </cell>
          <cell r="G77">
            <v>17</v>
          </cell>
          <cell r="H77">
            <v>15</v>
          </cell>
          <cell r="I77">
            <v>8</v>
          </cell>
          <cell r="R77">
            <v>97</v>
          </cell>
        </row>
        <row r="78">
          <cell r="A78" t="str">
            <v>mataga adventist primary school</v>
          </cell>
          <cell r="C78">
            <v>25</v>
          </cell>
          <cell r="D78">
            <v>15</v>
          </cell>
          <cell r="E78">
            <v>15</v>
          </cell>
          <cell r="F78">
            <v>14</v>
          </cell>
          <cell r="G78">
            <v>6</v>
          </cell>
          <cell r="I78">
            <v>10</v>
          </cell>
          <cell r="R78">
            <v>85</v>
          </cell>
        </row>
        <row r="79">
          <cell r="A79" t="str">
            <v>Mataiho Adventist Primary School</v>
          </cell>
          <cell r="D79">
            <v>13</v>
          </cell>
          <cell r="E79">
            <v>3</v>
          </cell>
          <cell r="F79">
            <v>4</v>
          </cell>
          <cell r="G79">
            <v>6</v>
          </cell>
          <cell r="H79">
            <v>2</v>
          </cell>
          <cell r="I79">
            <v>4</v>
          </cell>
          <cell r="R79">
            <v>32</v>
          </cell>
        </row>
        <row r="80">
          <cell r="A80" t="str">
            <v>Mendina Adventist Primary School</v>
          </cell>
          <cell r="B80">
            <v>33</v>
          </cell>
          <cell r="C80">
            <v>29</v>
          </cell>
          <cell r="D80">
            <v>28</v>
          </cell>
          <cell r="E80">
            <v>19</v>
          </cell>
          <cell r="F80">
            <v>21</v>
          </cell>
          <cell r="G80">
            <v>21</v>
          </cell>
          <cell r="H80">
            <v>15</v>
          </cell>
          <cell r="I80">
            <v>16</v>
          </cell>
          <cell r="R80">
            <v>149</v>
          </cell>
        </row>
        <row r="81">
          <cell r="A81" t="str">
            <v>Moah Adventist Primary School</v>
          </cell>
          <cell r="C81">
            <v>26</v>
          </cell>
          <cell r="D81">
            <v>11</v>
          </cell>
          <cell r="E81">
            <v>9</v>
          </cell>
          <cell r="F81">
            <v>8</v>
          </cell>
          <cell r="G81">
            <v>5</v>
          </cell>
          <cell r="H81">
            <v>6</v>
          </cell>
          <cell r="I81">
            <v>9</v>
          </cell>
          <cell r="R81">
            <v>74</v>
          </cell>
        </row>
        <row r="82">
          <cell r="A82" t="str">
            <v>Mondo Adventist Primary School (Keigol)</v>
          </cell>
          <cell r="C82">
            <v>9</v>
          </cell>
          <cell r="D82">
            <v>7</v>
          </cell>
          <cell r="E82">
            <v>6</v>
          </cell>
          <cell r="F82">
            <v>4</v>
          </cell>
          <cell r="G82">
            <v>5</v>
          </cell>
          <cell r="H82">
            <v>4</v>
          </cell>
          <cell r="I82">
            <v>3</v>
          </cell>
          <cell r="R82">
            <v>38</v>
          </cell>
        </row>
        <row r="83">
          <cell r="A83" t="str">
            <v>Naha Adventist Primary School (Exts Mt Beata and N.Z.Camp)</v>
          </cell>
          <cell r="C83">
            <v>25</v>
          </cell>
          <cell r="D83">
            <v>10</v>
          </cell>
          <cell r="E83">
            <v>14</v>
          </cell>
          <cell r="F83">
            <v>12</v>
          </cell>
          <cell r="G83">
            <v>11</v>
          </cell>
          <cell r="R83">
            <v>72</v>
          </cell>
        </row>
        <row r="84">
          <cell r="A84" t="str">
            <v>Nalei Adventist Primary School</v>
          </cell>
          <cell r="C84">
            <v>24</v>
          </cell>
          <cell r="D84">
            <v>20</v>
          </cell>
          <cell r="E84">
            <v>22</v>
          </cell>
          <cell r="F84">
            <v>15</v>
          </cell>
          <cell r="G84">
            <v>6</v>
          </cell>
          <cell r="H84">
            <v>15</v>
          </cell>
          <cell r="I84">
            <v>17</v>
          </cell>
          <cell r="R84">
            <v>119</v>
          </cell>
        </row>
        <row r="85">
          <cell r="A85" t="str">
            <v>Namorako Adventist Primary School</v>
          </cell>
          <cell r="C85">
            <v>36</v>
          </cell>
          <cell r="D85">
            <v>28</v>
          </cell>
          <cell r="E85">
            <v>22</v>
          </cell>
          <cell r="F85">
            <v>15</v>
          </cell>
          <cell r="G85">
            <v>12</v>
          </cell>
          <cell r="R85">
            <v>113</v>
          </cell>
        </row>
        <row r="86">
          <cell r="A86" t="str">
            <v>Nela Adventist Primary School</v>
          </cell>
          <cell r="D86">
            <v>20</v>
          </cell>
          <cell r="E86">
            <v>11</v>
          </cell>
          <cell r="F86">
            <v>15</v>
          </cell>
          <cell r="G86">
            <v>12</v>
          </cell>
          <cell r="H86">
            <v>15</v>
          </cell>
          <cell r="I86">
            <v>8</v>
          </cell>
          <cell r="R86">
            <v>81</v>
          </cell>
        </row>
        <row r="87">
          <cell r="A87" t="str">
            <v>New Valley (Mano)</v>
          </cell>
          <cell r="C87">
            <v>8</v>
          </cell>
          <cell r="D87">
            <v>10</v>
          </cell>
          <cell r="E87">
            <v>16</v>
          </cell>
          <cell r="F87">
            <v>14</v>
          </cell>
          <cell r="G87">
            <v>10</v>
          </cell>
          <cell r="H87">
            <v>9</v>
          </cell>
          <cell r="I87">
            <v>12</v>
          </cell>
          <cell r="R87">
            <v>79</v>
          </cell>
        </row>
        <row r="88">
          <cell r="A88" t="str">
            <v>Ngonihau Adventist Community High School</v>
          </cell>
          <cell r="C88">
            <v>25</v>
          </cell>
          <cell r="D88">
            <v>16</v>
          </cell>
          <cell r="E88">
            <v>16</v>
          </cell>
          <cell r="F88">
            <v>13</v>
          </cell>
          <cell r="G88">
            <v>17</v>
          </cell>
          <cell r="H88">
            <v>5</v>
          </cell>
          <cell r="I88">
            <v>12</v>
          </cell>
          <cell r="J88">
            <v>34</v>
          </cell>
          <cell r="K88">
            <v>18</v>
          </cell>
          <cell r="L88">
            <v>80</v>
          </cell>
          <cell r="M88">
            <v>109</v>
          </cell>
          <cell r="N88">
            <v>133</v>
          </cell>
          <cell r="R88">
            <v>478</v>
          </cell>
        </row>
        <row r="89">
          <cell r="A89" t="str">
            <v>Niuleni Adventist Primary School</v>
          </cell>
          <cell r="B89">
            <v>8</v>
          </cell>
          <cell r="C89">
            <v>16</v>
          </cell>
          <cell r="D89">
            <v>4</v>
          </cell>
          <cell r="E89">
            <v>4</v>
          </cell>
          <cell r="F89">
            <v>6</v>
          </cell>
          <cell r="G89">
            <v>10</v>
          </cell>
          <cell r="H89">
            <v>7</v>
          </cell>
          <cell r="I89">
            <v>8</v>
          </cell>
          <cell r="R89">
            <v>63</v>
          </cell>
        </row>
        <row r="90">
          <cell r="A90" t="str">
            <v>Palm Drive Adventist Primary School</v>
          </cell>
          <cell r="D90">
            <v>23</v>
          </cell>
          <cell r="E90">
            <v>24</v>
          </cell>
          <cell r="F90">
            <v>28</v>
          </cell>
          <cell r="G90">
            <v>28</v>
          </cell>
          <cell r="H90">
            <v>29</v>
          </cell>
          <cell r="I90">
            <v>27</v>
          </cell>
          <cell r="R90">
            <v>159</v>
          </cell>
        </row>
        <row r="91">
          <cell r="A91" t="str">
            <v>Patuboliboli Adventist Primary School</v>
          </cell>
          <cell r="C91">
            <v>19</v>
          </cell>
          <cell r="D91">
            <v>13</v>
          </cell>
          <cell r="E91">
            <v>9</v>
          </cell>
          <cell r="F91">
            <v>9</v>
          </cell>
          <cell r="G91">
            <v>11</v>
          </cell>
          <cell r="H91">
            <v>12</v>
          </cell>
          <cell r="I91">
            <v>14</v>
          </cell>
          <cell r="R91">
            <v>87</v>
          </cell>
        </row>
        <row r="92">
          <cell r="A92" t="str">
            <v>Patupaele Adventist Community High School</v>
          </cell>
          <cell r="J92">
            <v>61</v>
          </cell>
          <cell r="K92">
            <v>42</v>
          </cell>
          <cell r="R92">
            <v>103</v>
          </cell>
        </row>
        <row r="93">
          <cell r="A93" t="str">
            <v>Peava Adventist Primary School</v>
          </cell>
          <cell r="C93">
            <v>13</v>
          </cell>
          <cell r="D93">
            <v>10</v>
          </cell>
          <cell r="E93">
            <v>9</v>
          </cell>
          <cell r="F93">
            <v>10</v>
          </cell>
          <cell r="G93">
            <v>8</v>
          </cell>
          <cell r="H93">
            <v>3</v>
          </cell>
          <cell r="I93">
            <v>6</v>
          </cell>
          <cell r="R93">
            <v>59</v>
          </cell>
        </row>
        <row r="94">
          <cell r="A94" t="str">
            <v>Penjuku Adventist Primary School (Ext Sangeona)</v>
          </cell>
          <cell r="C94">
            <v>26</v>
          </cell>
          <cell r="D94">
            <v>24</v>
          </cell>
          <cell r="E94">
            <v>20</v>
          </cell>
          <cell r="F94">
            <v>23</v>
          </cell>
          <cell r="G94">
            <v>15</v>
          </cell>
          <cell r="H94">
            <v>14</v>
          </cell>
          <cell r="I94">
            <v>19</v>
          </cell>
          <cell r="R94">
            <v>141</v>
          </cell>
        </row>
        <row r="95">
          <cell r="A95" t="str">
            <v>Posarae Adventist Primary School (Ext Purina)</v>
          </cell>
          <cell r="D95">
            <v>20</v>
          </cell>
          <cell r="E95">
            <v>12</v>
          </cell>
          <cell r="F95">
            <v>13</v>
          </cell>
          <cell r="G95">
            <v>13</v>
          </cell>
          <cell r="H95">
            <v>13</v>
          </cell>
          <cell r="I95">
            <v>13</v>
          </cell>
          <cell r="R95">
            <v>84</v>
          </cell>
        </row>
        <row r="96">
          <cell r="A96" t="str">
            <v>Puzivai Adventist Community High School (Ext Gorabara)</v>
          </cell>
          <cell r="D96">
            <v>12</v>
          </cell>
          <cell r="E96">
            <v>2</v>
          </cell>
          <cell r="F96">
            <v>10</v>
          </cell>
          <cell r="G96">
            <v>8</v>
          </cell>
          <cell r="H96">
            <v>8</v>
          </cell>
          <cell r="I96">
            <v>7</v>
          </cell>
          <cell r="J96">
            <v>60</v>
          </cell>
          <cell r="K96">
            <v>56</v>
          </cell>
          <cell r="L96">
            <v>50</v>
          </cell>
          <cell r="M96">
            <v>48</v>
          </cell>
          <cell r="N96">
            <v>47</v>
          </cell>
          <cell r="R96">
            <v>308</v>
          </cell>
        </row>
        <row r="97">
          <cell r="A97" t="str">
            <v>Ramata Adventist Primary School</v>
          </cell>
          <cell r="D97">
            <v>21</v>
          </cell>
          <cell r="E97">
            <v>15</v>
          </cell>
          <cell r="F97">
            <v>12</v>
          </cell>
          <cell r="G97">
            <v>16</v>
          </cell>
          <cell r="H97">
            <v>8</v>
          </cell>
          <cell r="I97">
            <v>9</v>
          </cell>
          <cell r="R97">
            <v>81</v>
          </cell>
        </row>
        <row r="98">
          <cell r="A98" t="str">
            <v>Rate Adventist Community High School</v>
          </cell>
          <cell r="C98">
            <v>60</v>
          </cell>
          <cell r="D98">
            <v>52</v>
          </cell>
          <cell r="E98">
            <v>42</v>
          </cell>
          <cell r="F98">
            <v>20</v>
          </cell>
          <cell r="G98">
            <v>23</v>
          </cell>
          <cell r="H98">
            <v>26</v>
          </cell>
          <cell r="I98">
            <v>25</v>
          </cell>
          <cell r="J98">
            <v>25</v>
          </cell>
          <cell r="K98">
            <v>30</v>
          </cell>
          <cell r="R98">
            <v>303</v>
          </cell>
        </row>
        <row r="99">
          <cell r="A99" t="str">
            <v>Rummo Adventist Community High School (Ext Battle Creek)</v>
          </cell>
          <cell r="C99">
            <v>60</v>
          </cell>
          <cell r="D99">
            <v>62</v>
          </cell>
          <cell r="E99">
            <v>60</v>
          </cell>
          <cell r="F99">
            <v>46</v>
          </cell>
          <cell r="G99">
            <v>28</v>
          </cell>
          <cell r="H99">
            <v>29</v>
          </cell>
          <cell r="I99">
            <v>29</v>
          </cell>
          <cell r="J99">
            <v>35</v>
          </cell>
          <cell r="K99">
            <v>30</v>
          </cell>
          <cell r="R99">
            <v>379</v>
          </cell>
        </row>
        <row r="100">
          <cell r="A100" t="str">
            <v>Ruruvai Adventist Primary School  (Ext  Ghoghobe)</v>
          </cell>
          <cell r="B100">
            <v>21</v>
          </cell>
          <cell r="C100">
            <v>4</v>
          </cell>
          <cell r="D100">
            <v>10</v>
          </cell>
          <cell r="E100">
            <v>10</v>
          </cell>
          <cell r="F100">
            <v>8</v>
          </cell>
          <cell r="G100">
            <v>5</v>
          </cell>
          <cell r="H100">
            <v>7</v>
          </cell>
          <cell r="I100">
            <v>9</v>
          </cell>
          <cell r="R100">
            <v>74</v>
          </cell>
        </row>
        <row r="101">
          <cell r="A101" t="str">
            <v>Salamarao Adventist Primary School</v>
          </cell>
          <cell r="C101">
            <v>11</v>
          </cell>
          <cell r="D101">
            <v>8</v>
          </cell>
          <cell r="E101">
            <v>6</v>
          </cell>
          <cell r="F101">
            <v>3</v>
          </cell>
          <cell r="G101">
            <v>10</v>
          </cell>
          <cell r="H101">
            <v>6</v>
          </cell>
          <cell r="I101">
            <v>6</v>
          </cell>
          <cell r="R101">
            <v>50</v>
          </cell>
        </row>
        <row r="102">
          <cell r="A102" t="str">
            <v>Solosaia Adventist Primary School</v>
          </cell>
          <cell r="C102">
            <v>38</v>
          </cell>
          <cell r="D102">
            <v>25</v>
          </cell>
          <cell r="E102">
            <v>31</v>
          </cell>
          <cell r="F102">
            <v>11</v>
          </cell>
          <cell r="G102">
            <v>18</v>
          </cell>
          <cell r="H102">
            <v>6</v>
          </cell>
          <cell r="I102">
            <v>14</v>
          </cell>
          <cell r="R102">
            <v>143</v>
          </cell>
        </row>
        <row r="103">
          <cell r="A103" t="str">
            <v>Sombiro Adventist Primary School</v>
          </cell>
          <cell r="C103">
            <v>24</v>
          </cell>
          <cell r="D103">
            <v>13</v>
          </cell>
          <cell r="E103">
            <v>11</v>
          </cell>
          <cell r="F103">
            <v>15</v>
          </cell>
          <cell r="G103">
            <v>12</v>
          </cell>
          <cell r="H103">
            <v>5</v>
          </cell>
          <cell r="I103">
            <v>13</v>
          </cell>
          <cell r="R103">
            <v>93</v>
          </cell>
        </row>
        <row r="104">
          <cell r="A104" t="str">
            <v>Sukiki Adventist Primary School (Ext Oreta)</v>
          </cell>
          <cell r="C104">
            <v>28</v>
          </cell>
          <cell r="D104">
            <v>20</v>
          </cell>
          <cell r="E104">
            <v>24</v>
          </cell>
          <cell r="F104">
            <v>18</v>
          </cell>
          <cell r="G104">
            <v>20</v>
          </cell>
          <cell r="H104">
            <v>20</v>
          </cell>
          <cell r="I104">
            <v>22</v>
          </cell>
          <cell r="R104">
            <v>152</v>
          </cell>
        </row>
        <row r="105">
          <cell r="A105" t="str">
            <v>Tagibangara Adventist Primary School (Ext Kukele)</v>
          </cell>
          <cell r="C105">
            <v>51</v>
          </cell>
          <cell r="D105">
            <v>23</v>
          </cell>
          <cell r="E105">
            <v>15</v>
          </cell>
          <cell r="F105">
            <v>25</v>
          </cell>
          <cell r="G105">
            <v>22</v>
          </cell>
          <cell r="H105">
            <v>24</v>
          </cell>
          <cell r="I105">
            <v>18</v>
          </cell>
          <cell r="R105">
            <v>178</v>
          </cell>
        </row>
        <row r="106">
          <cell r="A106" t="str">
            <v>Taifala Adventist Primary School</v>
          </cell>
          <cell r="B106">
            <v>36</v>
          </cell>
          <cell r="C106">
            <v>19</v>
          </cell>
          <cell r="D106">
            <v>23</v>
          </cell>
          <cell r="E106">
            <v>18</v>
          </cell>
          <cell r="F106">
            <v>19</v>
          </cell>
          <cell r="G106">
            <v>20</v>
          </cell>
          <cell r="H106">
            <v>10</v>
          </cell>
          <cell r="I106">
            <v>10</v>
          </cell>
          <cell r="R106">
            <v>155</v>
          </cell>
        </row>
        <row r="107">
          <cell r="A107" t="str">
            <v>Talakali Adventist Community High School</v>
          </cell>
          <cell r="B107">
            <v>45</v>
          </cell>
          <cell r="C107">
            <v>31</v>
          </cell>
          <cell r="D107">
            <v>16</v>
          </cell>
          <cell r="E107">
            <v>32</v>
          </cell>
          <cell r="F107">
            <v>19</v>
          </cell>
          <cell r="G107">
            <v>21</v>
          </cell>
          <cell r="H107">
            <v>19</v>
          </cell>
          <cell r="I107">
            <v>25</v>
          </cell>
          <cell r="J107">
            <v>19</v>
          </cell>
          <cell r="K107">
            <v>26</v>
          </cell>
          <cell r="L107">
            <v>36</v>
          </cell>
          <cell r="R107">
            <v>289</v>
          </cell>
        </row>
        <row r="108">
          <cell r="A108" t="str">
            <v>Taora Adventist Primary School</v>
          </cell>
          <cell r="D108">
            <v>16</v>
          </cell>
          <cell r="E108">
            <v>8</v>
          </cell>
          <cell r="F108">
            <v>6</v>
          </cell>
          <cell r="G108">
            <v>6</v>
          </cell>
          <cell r="H108">
            <v>9</v>
          </cell>
          <cell r="I108">
            <v>3</v>
          </cell>
          <cell r="R108">
            <v>48</v>
          </cell>
        </row>
        <row r="109">
          <cell r="A109" t="str">
            <v>Tarama Adventist Primary School</v>
          </cell>
          <cell r="C109">
            <v>17</v>
          </cell>
          <cell r="D109">
            <v>8</v>
          </cell>
          <cell r="E109">
            <v>9</v>
          </cell>
          <cell r="F109">
            <v>19</v>
          </cell>
          <cell r="G109">
            <v>12</v>
          </cell>
          <cell r="H109">
            <v>14</v>
          </cell>
          <cell r="I109">
            <v>10</v>
          </cell>
          <cell r="R109">
            <v>89</v>
          </cell>
        </row>
        <row r="110">
          <cell r="A110" t="str">
            <v>Tau Adventist Community High School</v>
          </cell>
          <cell r="B110">
            <v>41</v>
          </cell>
          <cell r="C110">
            <v>29</v>
          </cell>
          <cell r="D110">
            <v>42</v>
          </cell>
          <cell r="E110">
            <v>40</v>
          </cell>
          <cell r="F110">
            <v>36</v>
          </cell>
          <cell r="G110">
            <v>30</v>
          </cell>
          <cell r="H110">
            <v>18</v>
          </cell>
          <cell r="I110">
            <v>14</v>
          </cell>
          <cell r="J110">
            <v>28</v>
          </cell>
          <cell r="K110">
            <v>19</v>
          </cell>
          <cell r="R110">
            <v>297</v>
          </cell>
        </row>
        <row r="111">
          <cell r="A111" t="str">
            <v>Tavutavu Adventist Primary School</v>
          </cell>
          <cell r="C111">
            <v>37</v>
          </cell>
          <cell r="D111">
            <v>16</v>
          </cell>
          <cell r="E111">
            <v>15</v>
          </cell>
          <cell r="F111">
            <v>8</v>
          </cell>
          <cell r="G111">
            <v>10</v>
          </cell>
          <cell r="H111">
            <v>7</v>
          </cell>
          <cell r="I111">
            <v>11</v>
          </cell>
          <cell r="R111">
            <v>104</v>
          </cell>
        </row>
        <row r="112">
          <cell r="A112" t="str">
            <v>Telina Adventist Primary School</v>
          </cell>
          <cell r="C112">
            <v>34</v>
          </cell>
          <cell r="D112">
            <v>14</v>
          </cell>
          <cell r="E112">
            <v>19</v>
          </cell>
          <cell r="F112">
            <v>20</v>
          </cell>
          <cell r="G112">
            <v>22</v>
          </cell>
          <cell r="H112">
            <v>23</v>
          </cell>
          <cell r="I112">
            <v>19</v>
          </cell>
          <cell r="R112">
            <v>151</v>
          </cell>
        </row>
        <row r="113">
          <cell r="A113" t="str">
            <v>Tenakoga Adventist Community High School</v>
          </cell>
          <cell r="C113">
            <v>32</v>
          </cell>
          <cell r="D113">
            <v>27</v>
          </cell>
          <cell r="E113">
            <v>50</v>
          </cell>
          <cell r="F113">
            <v>31</v>
          </cell>
          <cell r="G113">
            <v>26</v>
          </cell>
          <cell r="H113">
            <v>30</v>
          </cell>
          <cell r="I113">
            <v>28</v>
          </cell>
          <cell r="J113">
            <v>54</v>
          </cell>
          <cell r="K113">
            <v>54</v>
          </cell>
          <cell r="L113">
            <v>41</v>
          </cell>
          <cell r="M113">
            <v>30</v>
          </cell>
          <cell r="N113">
            <v>53</v>
          </cell>
          <cell r="O113">
            <v>54</v>
          </cell>
          <cell r="R113">
            <v>510</v>
          </cell>
        </row>
        <row r="114">
          <cell r="A114" t="str">
            <v>Tetemara Adventist Primary School</v>
          </cell>
          <cell r="D114">
            <v>17</v>
          </cell>
          <cell r="E114">
            <v>15</v>
          </cell>
          <cell r="F114">
            <v>13</v>
          </cell>
          <cell r="G114">
            <v>10</v>
          </cell>
          <cell r="H114">
            <v>15</v>
          </cell>
          <cell r="I114">
            <v>11</v>
          </cell>
          <cell r="R114">
            <v>81</v>
          </cell>
        </row>
        <row r="115">
          <cell r="A115" t="str">
            <v>Tirongo Adventist Primary School</v>
          </cell>
          <cell r="C115">
            <v>16</v>
          </cell>
          <cell r="D115">
            <v>14</v>
          </cell>
          <cell r="E115">
            <v>13</v>
          </cell>
          <cell r="F115">
            <v>8</v>
          </cell>
          <cell r="G115">
            <v>7</v>
          </cell>
          <cell r="H115">
            <v>18</v>
          </cell>
          <cell r="I115">
            <v>9</v>
          </cell>
          <cell r="R115">
            <v>85</v>
          </cell>
        </row>
        <row r="116">
          <cell r="A116" t="str">
            <v>Tombe Adventist Primary School</v>
          </cell>
          <cell r="D116">
            <v>8</v>
          </cell>
          <cell r="E116">
            <v>13</v>
          </cell>
          <cell r="F116">
            <v>10</v>
          </cell>
          <cell r="G116">
            <v>12</v>
          </cell>
          <cell r="H116">
            <v>12</v>
          </cell>
          <cell r="I116">
            <v>8</v>
          </cell>
          <cell r="R116">
            <v>63</v>
          </cell>
        </row>
        <row r="117">
          <cell r="A117" t="str">
            <v>Townend Adventist Community High School (Ext Tekoa)</v>
          </cell>
          <cell r="C117">
            <v>37</v>
          </cell>
          <cell r="D117">
            <v>40</v>
          </cell>
          <cell r="E117">
            <v>42</v>
          </cell>
          <cell r="F117">
            <v>36</v>
          </cell>
          <cell r="G117">
            <v>34</v>
          </cell>
          <cell r="H117">
            <v>37</v>
          </cell>
          <cell r="I117">
            <v>25</v>
          </cell>
          <cell r="J117">
            <v>34</v>
          </cell>
          <cell r="K117">
            <v>29</v>
          </cell>
          <cell r="R117">
            <v>314</v>
          </cell>
        </row>
        <row r="118">
          <cell r="A118" t="str">
            <v>Tuki Adventist Primary School</v>
          </cell>
          <cell r="C118">
            <v>11</v>
          </cell>
          <cell r="D118">
            <v>10</v>
          </cell>
          <cell r="E118">
            <v>10</v>
          </cell>
          <cell r="F118">
            <v>10</v>
          </cell>
          <cell r="G118">
            <v>10</v>
          </cell>
          <cell r="H118">
            <v>11</v>
          </cell>
          <cell r="I118">
            <v>6</v>
          </cell>
          <cell r="R118">
            <v>68</v>
          </cell>
        </row>
        <row r="119">
          <cell r="A119" t="str">
            <v>Ulona Adventist Primary School</v>
          </cell>
          <cell r="C119">
            <v>21</v>
          </cell>
          <cell r="D119">
            <v>21</v>
          </cell>
          <cell r="E119">
            <v>19</v>
          </cell>
          <cell r="F119">
            <v>13</v>
          </cell>
          <cell r="G119">
            <v>14</v>
          </cell>
          <cell r="H119">
            <v>9</v>
          </cell>
          <cell r="I119">
            <v>14</v>
          </cell>
          <cell r="R119">
            <v>111</v>
          </cell>
        </row>
        <row r="120">
          <cell r="A120" t="str">
            <v>Uluga Adventist Primary Schools</v>
          </cell>
          <cell r="C120">
            <v>12</v>
          </cell>
          <cell r="D120">
            <v>16</v>
          </cell>
          <cell r="E120">
            <v>12</v>
          </cell>
          <cell r="F120">
            <v>9</v>
          </cell>
          <cell r="G120">
            <v>24</v>
          </cell>
          <cell r="H120">
            <v>12</v>
          </cell>
          <cell r="I120">
            <v>12</v>
          </cell>
          <cell r="R120">
            <v>97</v>
          </cell>
        </row>
        <row r="121">
          <cell r="A121" t="str">
            <v>Umaki Adventist Primary School (Ext Lobo)</v>
          </cell>
          <cell r="C121">
            <v>7</v>
          </cell>
          <cell r="D121">
            <v>8</v>
          </cell>
          <cell r="E121">
            <v>6</v>
          </cell>
          <cell r="F121">
            <v>5</v>
          </cell>
          <cell r="G121">
            <v>10</v>
          </cell>
          <cell r="H121">
            <v>3</v>
          </cell>
          <cell r="I121">
            <v>6</v>
          </cell>
          <cell r="R121">
            <v>45</v>
          </cell>
        </row>
        <row r="122">
          <cell r="A122" t="str">
            <v>Vare Tutty Adventist Primary School</v>
          </cell>
          <cell r="C122">
            <v>18</v>
          </cell>
          <cell r="D122">
            <v>22</v>
          </cell>
          <cell r="E122">
            <v>27</v>
          </cell>
          <cell r="F122">
            <v>24</v>
          </cell>
          <cell r="G122">
            <v>19</v>
          </cell>
          <cell r="H122">
            <v>22</v>
          </cell>
          <cell r="I122">
            <v>27</v>
          </cell>
          <cell r="R122">
            <v>159</v>
          </cell>
        </row>
        <row r="123">
          <cell r="A123" t="str">
            <v>Varu Adventist Primary School</v>
          </cell>
          <cell r="C123">
            <v>21</v>
          </cell>
          <cell r="D123">
            <v>23</v>
          </cell>
          <cell r="E123">
            <v>8</v>
          </cell>
          <cell r="F123">
            <v>9</v>
          </cell>
          <cell r="G123">
            <v>23</v>
          </cell>
          <cell r="H123">
            <v>13</v>
          </cell>
          <cell r="I123">
            <v>15</v>
          </cell>
          <cell r="R123">
            <v>112</v>
          </cell>
        </row>
        <row r="124">
          <cell r="A124" t="str">
            <v>Varuga Adventist Primary School (Ext Name?)</v>
          </cell>
          <cell r="C124">
            <v>31</v>
          </cell>
          <cell r="D124">
            <v>15</v>
          </cell>
          <cell r="E124">
            <v>16</v>
          </cell>
          <cell r="F124">
            <v>19</v>
          </cell>
          <cell r="G124">
            <v>9</v>
          </cell>
          <cell r="H124">
            <v>15</v>
          </cell>
          <cell r="I124">
            <v>9</v>
          </cell>
          <cell r="R124">
            <v>114</v>
          </cell>
        </row>
        <row r="125">
          <cell r="A125" t="str">
            <v>Vavanga Adventist Primary School</v>
          </cell>
          <cell r="C125">
            <v>11</v>
          </cell>
          <cell r="D125">
            <v>11</v>
          </cell>
          <cell r="E125">
            <v>13</v>
          </cell>
          <cell r="F125">
            <v>6</v>
          </cell>
          <cell r="G125">
            <v>6</v>
          </cell>
          <cell r="H125">
            <v>17</v>
          </cell>
          <cell r="I125">
            <v>9</v>
          </cell>
          <cell r="R125">
            <v>73</v>
          </cell>
        </row>
        <row r="126">
          <cell r="A126" t="str">
            <v>Veraligi Adventist Primary School (Ext Falasi)</v>
          </cell>
          <cell r="C126">
            <v>25</v>
          </cell>
          <cell r="D126">
            <v>9</v>
          </cell>
          <cell r="E126">
            <v>25</v>
          </cell>
          <cell r="F126">
            <v>12</v>
          </cell>
          <cell r="G126">
            <v>9</v>
          </cell>
          <cell r="H126">
            <v>8</v>
          </cell>
          <cell r="I126">
            <v>9</v>
          </cell>
          <cell r="R126">
            <v>97</v>
          </cell>
        </row>
        <row r="127">
          <cell r="A127" t="str">
            <v>Veramogho Adventist Primary School</v>
          </cell>
          <cell r="C127">
            <v>29</v>
          </cell>
          <cell r="D127">
            <v>12</v>
          </cell>
          <cell r="E127">
            <v>14</v>
          </cell>
          <cell r="F127">
            <v>15</v>
          </cell>
          <cell r="G127">
            <v>13</v>
          </cell>
          <cell r="H127">
            <v>17</v>
          </cell>
          <cell r="R127">
            <v>100</v>
          </cell>
        </row>
        <row r="129">
          <cell r="A129" t="str">
            <v>TONGA MISSION</v>
          </cell>
          <cell r="R129">
            <v>0</v>
          </cell>
        </row>
        <row r="130">
          <cell r="A130" t="str">
            <v>Beulah College</v>
          </cell>
          <cell r="J130">
            <v>31</v>
          </cell>
          <cell r="K130">
            <v>45</v>
          </cell>
          <cell r="L130">
            <v>67</v>
          </cell>
          <cell r="M130">
            <v>63</v>
          </cell>
          <cell r="N130">
            <v>74</v>
          </cell>
          <cell r="O130">
            <v>16</v>
          </cell>
          <cell r="P130">
            <v>12</v>
          </cell>
          <cell r="R130">
            <v>308</v>
          </cell>
        </row>
        <row r="131">
          <cell r="A131" t="str">
            <v>Beulah Primary</v>
          </cell>
          <cell r="C131">
            <v>18</v>
          </cell>
          <cell r="D131">
            <v>44</v>
          </cell>
          <cell r="E131">
            <v>38</v>
          </cell>
          <cell r="F131">
            <v>45</v>
          </cell>
          <cell r="G131">
            <v>36</v>
          </cell>
          <cell r="H131">
            <v>35</v>
          </cell>
          <cell r="I131">
            <v>31</v>
          </cell>
          <cell r="R131">
            <v>247</v>
          </cell>
        </row>
        <row r="132">
          <cell r="A132" t="str">
            <v>Hilliard Primary</v>
          </cell>
          <cell r="C132">
            <v>30</v>
          </cell>
          <cell r="D132">
            <v>73</v>
          </cell>
          <cell r="E132">
            <v>88</v>
          </cell>
          <cell r="F132">
            <v>69</v>
          </cell>
          <cell r="G132">
            <v>66</v>
          </cell>
          <cell r="H132">
            <v>51</v>
          </cell>
          <cell r="I132">
            <v>43</v>
          </cell>
          <cell r="J132">
            <v>32</v>
          </cell>
          <cell r="K132">
            <v>37</v>
          </cell>
          <cell r="R132">
            <v>489</v>
          </cell>
        </row>
        <row r="133">
          <cell r="A133" t="str">
            <v>Mizpah High School</v>
          </cell>
          <cell r="J133">
            <v>21</v>
          </cell>
          <cell r="K133">
            <v>29</v>
          </cell>
          <cell r="L133">
            <v>23</v>
          </cell>
          <cell r="M133">
            <v>19</v>
          </cell>
          <cell r="N133">
            <v>22</v>
          </cell>
          <cell r="R133">
            <v>114</v>
          </cell>
        </row>
        <row r="134">
          <cell r="R134">
            <v>0</v>
          </cell>
        </row>
        <row r="135">
          <cell r="A135" t="str">
            <v>TUVALU REGION</v>
          </cell>
          <cell r="R135">
            <v>0</v>
          </cell>
        </row>
        <row r="136">
          <cell r="A136" t="str">
            <v>Funafuti SDA Primary</v>
          </cell>
          <cell r="D136">
            <v>44</v>
          </cell>
          <cell r="E136">
            <v>40</v>
          </cell>
          <cell r="F136">
            <v>41</v>
          </cell>
          <cell r="G136">
            <v>34</v>
          </cell>
          <cell r="H136">
            <v>34</v>
          </cell>
          <cell r="I136">
            <v>34</v>
          </cell>
          <cell r="J136">
            <v>38</v>
          </cell>
          <cell r="K136">
            <v>23</v>
          </cell>
          <cell r="R136">
            <v>288</v>
          </cell>
        </row>
        <row r="137">
          <cell r="A137" t="str">
            <v>VANUATU MISSION</v>
          </cell>
        </row>
        <row r="138">
          <cell r="A138" t="str">
            <v>Amapelao  Adventist School</v>
          </cell>
          <cell r="C138">
            <v>28</v>
          </cell>
          <cell r="D138">
            <v>24</v>
          </cell>
          <cell r="E138">
            <v>16</v>
          </cell>
          <cell r="F138">
            <v>11</v>
          </cell>
          <cell r="G138">
            <v>7</v>
          </cell>
          <cell r="H138">
            <v>6</v>
          </cell>
          <cell r="I138">
            <v>6</v>
          </cell>
          <cell r="R138">
            <v>98</v>
          </cell>
        </row>
        <row r="139">
          <cell r="A139" t="str">
            <v>Aore Adventist Academy</v>
          </cell>
          <cell r="J139">
            <v>50</v>
          </cell>
          <cell r="K139">
            <v>31</v>
          </cell>
          <cell r="L139">
            <v>54</v>
          </cell>
          <cell r="M139">
            <v>51</v>
          </cell>
          <cell r="N139">
            <v>47</v>
          </cell>
          <cell r="O139">
            <v>34</v>
          </cell>
          <cell r="P139">
            <v>29</v>
          </cell>
          <cell r="R139">
            <v>296</v>
          </cell>
        </row>
        <row r="140">
          <cell r="A140" t="str">
            <v>Baiap Adventist Primary School</v>
          </cell>
          <cell r="C140">
            <v>15</v>
          </cell>
          <cell r="D140">
            <v>5</v>
          </cell>
          <cell r="E140">
            <v>6</v>
          </cell>
          <cell r="F140">
            <v>8</v>
          </cell>
          <cell r="G140">
            <v>3</v>
          </cell>
          <cell r="H140">
            <v>1</v>
          </cell>
          <cell r="I140">
            <v>4</v>
          </cell>
          <cell r="R140">
            <v>42</v>
          </cell>
        </row>
        <row r="141">
          <cell r="A141" t="str">
            <v>Battle Creek Adventist Primary School</v>
          </cell>
          <cell r="C141">
            <v>28</v>
          </cell>
          <cell r="R141">
            <v>28</v>
          </cell>
        </row>
        <row r="142">
          <cell r="A142" t="str">
            <v>Enekis Adventist Primary School</v>
          </cell>
          <cell r="C142">
            <v>18</v>
          </cell>
          <cell r="D142">
            <v>23</v>
          </cell>
          <cell r="E142">
            <v>35</v>
          </cell>
          <cell r="F142">
            <v>23</v>
          </cell>
          <cell r="G142">
            <v>30</v>
          </cell>
          <cell r="H142">
            <v>29</v>
          </cell>
          <cell r="I142">
            <v>22</v>
          </cell>
          <cell r="R142">
            <v>180</v>
          </cell>
        </row>
        <row r="143">
          <cell r="A143" t="str">
            <v>Entan-Vui Adventist Primary School</v>
          </cell>
          <cell r="J143">
            <v>12</v>
          </cell>
          <cell r="K143">
            <v>13</v>
          </cell>
          <cell r="L143">
            <v>27</v>
          </cell>
          <cell r="M143">
            <v>14</v>
          </cell>
          <cell r="R143">
            <v>66</v>
          </cell>
        </row>
        <row r="144">
          <cell r="A144" t="str">
            <v>Epauto Adventist Senopr Secondary School</v>
          </cell>
          <cell r="J144">
            <v>81</v>
          </cell>
          <cell r="K144">
            <v>82</v>
          </cell>
          <cell r="L144">
            <v>94</v>
          </cell>
          <cell r="M144">
            <v>105</v>
          </cell>
          <cell r="N144">
            <v>82</v>
          </cell>
          <cell r="O144">
            <v>88</v>
          </cell>
          <cell r="P144">
            <v>57</v>
          </cell>
          <cell r="R144">
            <v>589</v>
          </cell>
        </row>
        <row r="145">
          <cell r="A145" t="str">
            <v>Fokona Adventist Primary School</v>
          </cell>
          <cell r="C145">
            <v>37</v>
          </cell>
          <cell r="D145">
            <v>37</v>
          </cell>
          <cell r="E145">
            <v>49</v>
          </cell>
          <cell r="F145">
            <v>31</v>
          </cell>
          <cell r="G145">
            <v>49</v>
          </cell>
          <cell r="H145">
            <v>28</v>
          </cell>
          <cell r="I145">
            <v>17</v>
          </cell>
          <cell r="R145">
            <v>248</v>
          </cell>
        </row>
        <row r="146">
          <cell r="A146" t="str">
            <v>Fonteng Adventist Primary School</v>
          </cell>
          <cell r="C146">
            <v>15</v>
          </cell>
          <cell r="D146">
            <v>12</v>
          </cell>
          <cell r="E146">
            <v>3</v>
          </cell>
          <cell r="F146">
            <v>7</v>
          </cell>
          <cell r="G146">
            <v>7</v>
          </cell>
          <cell r="H146">
            <v>6</v>
          </cell>
          <cell r="I146">
            <v>3</v>
          </cell>
          <cell r="R146">
            <v>53</v>
          </cell>
        </row>
        <row r="147">
          <cell r="A147" t="str">
            <v>Galilee Adventist Primary School</v>
          </cell>
          <cell r="C147">
            <v>10</v>
          </cell>
          <cell r="D147">
            <v>16</v>
          </cell>
          <cell r="E147">
            <v>5</v>
          </cell>
          <cell r="F147">
            <v>9</v>
          </cell>
          <cell r="G147">
            <v>4</v>
          </cell>
          <cell r="H147">
            <v>4</v>
          </cell>
          <cell r="I147">
            <v>8</v>
          </cell>
          <cell r="R147">
            <v>56</v>
          </cell>
        </row>
        <row r="148">
          <cell r="A148" t="str">
            <v>Kwataparen Adventist Junior Secondary School</v>
          </cell>
          <cell r="C148" t="str">
            <v xml:space="preserve"> </v>
          </cell>
          <cell r="D148" t="str">
            <v xml:space="preserve"> </v>
          </cell>
          <cell r="E148" t="str">
            <v xml:space="preserve"> </v>
          </cell>
          <cell r="F148" t="str">
            <v xml:space="preserve"> </v>
          </cell>
          <cell r="J148">
            <v>45</v>
          </cell>
          <cell r="K148">
            <v>38</v>
          </cell>
          <cell r="L148">
            <v>74</v>
          </cell>
          <cell r="M148">
            <v>47</v>
          </cell>
          <cell r="N148">
            <v>61</v>
          </cell>
          <cell r="O148">
            <v>15</v>
          </cell>
          <cell r="R148">
            <v>280</v>
          </cell>
        </row>
        <row r="149">
          <cell r="A149" t="str">
            <v>Lalinda Adventist Primary School</v>
          </cell>
          <cell r="C149">
            <v>18</v>
          </cell>
          <cell r="D149">
            <v>6</v>
          </cell>
          <cell r="E149">
            <v>11</v>
          </cell>
          <cell r="F149">
            <v>6</v>
          </cell>
          <cell r="G149">
            <v>6</v>
          </cell>
          <cell r="H149">
            <v>7</v>
          </cell>
          <cell r="I149">
            <v>6</v>
          </cell>
          <cell r="J149" t="str">
            <v xml:space="preserve"> </v>
          </cell>
          <cell r="R149">
            <v>60</v>
          </cell>
        </row>
        <row r="150">
          <cell r="A150" t="str">
            <v>Leaur Adventist Primary School</v>
          </cell>
          <cell r="C150">
            <v>13</v>
          </cell>
          <cell r="D150">
            <v>8</v>
          </cell>
          <cell r="E150">
            <v>12</v>
          </cell>
          <cell r="F150">
            <v>11</v>
          </cell>
          <cell r="G150">
            <v>17</v>
          </cell>
          <cell r="H150">
            <v>29</v>
          </cell>
          <cell r="I150">
            <v>25</v>
          </cell>
          <cell r="R150">
            <v>115</v>
          </cell>
        </row>
        <row r="151">
          <cell r="A151" t="str">
            <v>Lekan Adventist Primary School</v>
          </cell>
          <cell r="C151">
            <v>10</v>
          </cell>
          <cell r="D151">
            <v>6</v>
          </cell>
          <cell r="E151">
            <v>14</v>
          </cell>
          <cell r="F151">
            <v>14</v>
          </cell>
          <cell r="G151">
            <v>11</v>
          </cell>
          <cell r="H151">
            <v>11</v>
          </cell>
          <cell r="I151">
            <v>8</v>
          </cell>
          <cell r="R151">
            <v>74</v>
          </cell>
        </row>
        <row r="152">
          <cell r="A152" t="str">
            <v>Linbul Adventist Primary School</v>
          </cell>
          <cell r="C152">
            <v>20</v>
          </cell>
          <cell r="D152">
            <v>11</v>
          </cell>
          <cell r="E152">
            <v>12</v>
          </cell>
          <cell r="F152">
            <v>11</v>
          </cell>
          <cell r="G152">
            <v>15</v>
          </cell>
          <cell r="H152">
            <v>12</v>
          </cell>
          <cell r="I152">
            <v>14</v>
          </cell>
          <cell r="R152">
            <v>95</v>
          </cell>
        </row>
        <row r="153">
          <cell r="A153" t="str">
            <v>Loukaru  Adventist Primary School</v>
          </cell>
          <cell r="C153">
            <v>35</v>
          </cell>
          <cell r="D153">
            <v>41</v>
          </cell>
          <cell r="E153">
            <v>41</v>
          </cell>
          <cell r="F153">
            <v>43</v>
          </cell>
          <cell r="G153">
            <v>42</v>
          </cell>
          <cell r="H153">
            <v>31</v>
          </cell>
          <cell r="I153">
            <v>24</v>
          </cell>
          <cell r="J153" t="str">
            <v xml:space="preserve"> </v>
          </cell>
          <cell r="Q153" t="str">
            <v xml:space="preserve"> </v>
          </cell>
          <cell r="R153">
            <v>257</v>
          </cell>
        </row>
        <row r="154">
          <cell r="A154" t="str">
            <v>Lowenata Adventist Primary School</v>
          </cell>
          <cell r="C154">
            <v>13</v>
          </cell>
          <cell r="D154">
            <v>3</v>
          </cell>
          <cell r="E154">
            <v>19</v>
          </cell>
          <cell r="F154">
            <v>15</v>
          </cell>
          <cell r="G154" t="str">
            <v xml:space="preserve"> </v>
          </cell>
          <cell r="H154">
            <v>21</v>
          </cell>
          <cell r="I154">
            <v>15</v>
          </cell>
          <cell r="Q154" t="str">
            <v xml:space="preserve"> </v>
          </cell>
          <cell r="R154">
            <v>86</v>
          </cell>
        </row>
        <row r="155">
          <cell r="A155" t="str">
            <v>Luganville Adventist Primary School</v>
          </cell>
          <cell r="C155">
            <v>49</v>
          </cell>
          <cell r="D155">
            <v>47</v>
          </cell>
          <cell r="E155">
            <v>42</v>
          </cell>
          <cell r="F155">
            <v>41</v>
          </cell>
          <cell r="G155">
            <v>69</v>
          </cell>
          <cell r="H155">
            <v>58</v>
          </cell>
          <cell r="I155">
            <v>42</v>
          </cell>
          <cell r="R155">
            <v>348</v>
          </cell>
        </row>
        <row r="156">
          <cell r="A156" t="str">
            <v>Malo Adventist Primary School</v>
          </cell>
          <cell r="C156">
            <v>30</v>
          </cell>
          <cell r="D156">
            <v>24</v>
          </cell>
          <cell r="E156">
            <v>16</v>
          </cell>
          <cell r="F156">
            <v>11</v>
          </cell>
          <cell r="G156">
            <v>7</v>
          </cell>
          <cell r="H156">
            <v>6</v>
          </cell>
          <cell r="I156">
            <v>6</v>
          </cell>
          <cell r="J156" t="str">
            <v xml:space="preserve"> </v>
          </cell>
          <cell r="R156">
            <v>100</v>
          </cell>
        </row>
        <row r="157">
          <cell r="A157" t="str">
            <v>Malua Bay Adventist School</v>
          </cell>
          <cell r="C157">
            <v>15</v>
          </cell>
          <cell r="D157">
            <v>12</v>
          </cell>
          <cell r="E157">
            <v>6</v>
          </cell>
          <cell r="F157">
            <v>12</v>
          </cell>
          <cell r="G157">
            <v>8</v>
          </cell>
          <cell r="H157">
            <v>12</v>
          </cell>
          <cell r="I157">
            <v>7</v>
          </cell>
          <cell r="J157">
            <v>23</v>
          </cell>
          <cell r="K157">
            <v>16</v>
          </cell>
          <cell r="L157">
            <v>14</v>
          </cell>
          <cell r="M157">
            <v>11</v>
          </cell>
          <cell r="R157">
            <v>136</v>
          </cell>
        </row>
        <row r="158">
          <cell r="A158" t="str">
            <v>Mamau Adventist Primary School</v>
          </cell>
          <cell r="C158">
            <v>38</v>
          </cell>
          <cell r="D158">
            <v>27</v>
          </cell>
          <cell r="E158">
            <v>23</v>
          </cell>
          <cell r="F158">
            <v>14</v>
          </cell>
          <cell r="G158">
            <v>20</v>
          </cell>
          <cell r="H158">
            <v>26</v>
          </cell>
          <cell r="I158">
            <v>18</v>
          </cell>
          <cell r="J158">
            <v>20</v>
          </cell>
          <cell r="K158">
            <v>22</v>
          </cell>
          <cell r="M158" t="str">
            <v xml:space="preserve">                                                                                                                                                                                                                                                                                                                                                                                                      </v>
          </cell>
          <cell r="Q158" t="str">
            <v xml:space="preserve"> </v>
          </cell>
          <cell r="R158">
            <v>208</v>
          </cell>
        </row>
        <row r="159">
          <cell r="A159" t="str">
            <v>Maranatha Adventist Junior Secondary School</v>
          </cell>
          <cell r="J159">
            <v>15</v>
          </cell>
          <cell r="K159">
            <v>19</v>
          </cell>
          <cell r="L159">
            <v>28</v>
          </cell>
          <cell r="M159">
            <v>15</v>
          </cell>
          <cell r="R159">
            <v>77</v>
          </cell>
        </row>
        <row r="160">
          <cell r="A160" t="str">
            <v>Matafanga Adventist Primary School</v>
          </cell>
          <cell r="C160">
            <v>5</v>
          </cell>
          <cell r="D160">
            <v>9</v>
          </cell>
          <cell r="E160">
            <v>15</v>
          </cell>
          <cell r="F160">
            <v>16</v>
          </cell>
          <cell r="G160">
            <v>15</v>
          </cell>
          <cell r="H160" t="str">
            <v xml:space="preserve"> </v>
          </cell>
          <cell r="I160">
            <v>11</v>
          </cell>
          <cell r="J160" t="str">
            <v xml:space="preserve"> </v>
          </cell>
          <cell r="K160">
            <v>19</v>
          </cell>
          <cell r="R160">
            <v>90</v>
          </cell>
        </row>
        <row r="161">
          <cell r="A161" t="str">
            <v>Olwi Adventist Primary School</v>
          </cell>
          <cell r="C161">
            <v>50</v>
          </cell>
          <cell r="D161">
            <v>39</v>
          </cell>
          <cell r="E161">
            <v>41</v>
          </cell>
          <cell r="F161">
            <v>46</v>
          </cell>
          <cell r="G161">
            <v>41</v>
          </cell>
          <cell r="H161">
            <v>31</v>
          </cell>
          <cell r="I161">
            <v>33</v>
          </cell>
          <cell r="R161">
            <v>281</v>
          </cell>
        </row>
        <row r="162">
          <cell r="A162" t="str">
            <v>Parker Adventist Primary School</v>
          </cell>
          <cell r="C162" t="str">
            <v xml:space="preserve">   </v>
          </cell>
          <cell r="D162">
            <v>4</v>
          </cell>
          <cell r="E162">
            <v>6</v>
          </cell>
          <cell r="F162">
            <v>6</v>
          </cell>
          <cell r="G162">
            <v>5</v>
          </cell>
          <cell r="H162">
            <v>3</v>
          </cell>
          <cell r="I162">
            <v>1</v>
          </cell>
          <cell r="R162">
            <v>25</v>
          </cell>
        </row>
        <row r="163">
          <cell r="A163" t="str">
            <v>Port Quimi Adventist Junior Secondary School</v>
          </cell>
          <cell r="C163" t="str">
            <v>L</v>
          </cell>
          <cell r="D163" t="str">
            <v>O</v>
          </cell>
          <cell r="E163" t="str">
            <v>S</v>
          </cell>
          <cell r="F163" t="str">
            <v>E</v>
          </cell>
          <cell r="G163" t="str">
            <v>D</v>
          </cell>
          <cell r="J163" t="str">
            <v>C</v>
          </cell>
          <cell r="K163" t="str">
            <v>L</v>
          </cell>
          <cell r="L163" t="str">
            <v>O</v>
          </cell>
          <cell r="M163" t="str">
            <v>S</v>
          </cell>
          <cell r="N163" t="str">
            <v>E</v>
          </cell>
          <cell r="O163" t="str">
            <v>D</v>
          </cell>
          <cell r="R163">
            <v>0</v>
          </cell>
        </row>
        <row r="164">
          <cell r="A164" t="str">
            <v>Riseshine Adventist Primary School</v>
          </cell>
          <cell r="J164">
            <v>26</v>
          </cell>
          <cell r="K164">
            <v>29</v>
          </cell>
          <cell r="L164">
            <v>25</v>
          </cell>
          <cell r="M164">
            <v>19</v>
          </cell>
          <cell r="R164">
            <v>99</v>
          </cell>
        </row>
        <row r="165">
          <cell r="A165" t="str">
            <v>Sise Adventist Primary School</v>
          </cell>
          <cell r="C165">
            <v>11</v>
          </cell>
          <cell r="D165">
            <v>2</v>
          </cell>
          <cell r="E165">
            <v>9</v>
          </cell>
          <cell r="F165">
            <v>2</v>
          </cell>
          <cell r="G165">
            <v>5</v>
          </cell>
          <cell r="H165">
            <v>6</v>
          </cell>
          <cell r="I165" t="str">
            <v xml:space="preserve"> </v>
          </cell>
          <cell r="J165">
            <v>7</v>
          </cell>
          <cell r="K165">
            <v>2</v>
          </cell>
          <cell r="L165">
            <v>3</v>
          </cell>
          <cell r="R165">
            <v>47</v>
          </cell>
        </row>
        <row r="166">
          <cell r="A166" t="str">
            <v>Susana Mate Adventist Primary School</v>
          </cell>
          <cell r="C166" t="str">
            <v>L</v>
          </cell>
          <cell r="D166" t="str">
            <v>O</v>
          </cell>
          <cell r="E166" t="str">
            <v>S</v>
          </cell>
          <cell r="F166" t="str">
            <v>E</v>
          </cell>
          <cell r="G166" t="str">
            <v>D</v>
          </cell>
          <cell r="J166" t="str">
            <v>C</v>
          </cell>
          <cell r="K166" t="str">
            <v>L</v>
          </cell>
          <cell r="L166" t="str">
            <v>O</v>
          </cell>
          <cell r="M166" t="str">
            <v>S</v>
          </cell>
          <cell r="N166" t="str">
            <v>E</v>
          </cell>
          <cell r="O166" t="str">
            <v>D</v>
          </cell>
          <cell r="R166">
            <v>0</v>
          </cell>
        </row>
        <row r="167">
          <cell r="A167" t="str">
            <v>Vanuebulu Adventist Primary School</v>
          </cell>
          <cell r="C167">
            <v>10</v>
          </cell>
          <cell r="D167">
            <v>8</v>
          </cell>
          <cell r="E167">
            <v>6</v>
          </cell>
          <cell r="F167">
            <v>8</v>
          </cell>
          <cell r="G167">
            <v>15</v>
          </cell>
          <cell r="H167">
            <v>18</v>
          </cell>
          <cell r="I167">
            <v>13</v>
          </cell>
          <cell r="R167">
            <v>78</v>
          </cell>
        </row>
        <row r="168">
          <cell r="A168" t="str">
            <v xml:space="preserve">Vila Number 2 Adventist Primary School </v>
          </cell>
          <cell r="C168">
            <v>43</v>
          </cell>
          <cell r="D168">
            <v>21</v>
          </cell>
          <cell r="E168">
            <v>13</v>
          </cell>
          <cell r="F168">
            <v>23</v>
          </cell>
          <cell r="G168">
            <v>17</v>
          </cell>
          <cell r="H168">
            <v>19</v>
          </cell>
          <cell r="I168">
            <v>18</v>
          </cell>
          <cell r="R168">
            <v>154</v>
          </cell>
        </row>
        <row r="169">
          <cell r="A169" t="str">
            <v>Wailakao Adventist Primary School</v>
          </cell>
          <cell r="C169" t="str">
            <v>L</v>
          </cell>
          <cell r="D169" t="str">
            <v>O</v>
          </cell>
          <cell r="E169" t="str">
            <v>S</v>
          </cell>
          <cell r="F169" t="str">
            <v>E</v>
          </cell>
          <cell r="G169" t="str">
            <v>D</v>
          </cell>
          <cell r="J169" t="str">
            <v>C</v>
          </cell>
          <cell r="K169" t="str">
            <v>L</v>
          </cell>
          <cell r="L169" t="str">
            <v>O</v>
          </cell>
          <cell r="M169" t="str">
            <v>S</v>
          </cell>
          <cell r="N169" t="str">
            <v>E</v>
          </cell>
          <cell r="O169" t="str">
            <v>D</v>
          </cell>
          <cell r="R169">
            <v>0</v>
          </cell>
        </row>
        <row r="170">
          <cell r="A170" t="str">
            <v>Winn Adventist Primary School</v>
          </cell>
          <cell r="C170">
            <v>39</v>
          </cell>
          <cell r="D170">
            <v>42</v>
          </cell>
          <cell r="E170">
            <v>67</v>
          </cell>
          <cell r="F170">
            <v>49</v>
          </cell>
          <cell r="G170">
            <v>50</v>
          </cell>
          <cell r="H170">
            <v>37</v>
          </cell>
          <cell r="I170">
            <v>42</v>
          </cell>
          <cell r="R170">
            <v>326</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C"/>
      <sheetName val="AUC - GS"/>
      <sheetName val="AUC - NNSW"/>
      <sheetName val="AUC - NA"/>
      <sheetName val="AUC - SA"/>
      <sheetName val="AUC - SNSW"/>
      <sheetName val="AUC - SQ"/>
      <sheetName val="AUC - TAS"/>
      <sheetName val="AUC - VIC"/>
      <sheetName val="AUC - WA"/>
      <sheetName val="NZPUC"/>
      <sheetName val="NZ - Cook Isl"/>
      <sheetName val="NZ - French Pol"/>
      <sheetName val="NZ - New Caled"/>
      <sheetName val="NZ - NNZ"/>
      <sheetName val="NZ - SNZ"/>
      <sheetName val="NZ - Pitcairn"/>
      <sheetName val="PNGUM"/>
      <sheetName val="PNG - Bougainville"/>
      <sheetName val="PNG - Central"/>
      <sheetName val="PNG - East Highl Simbu"/>
      <sheetName val="PNG - Madang Manus"/>
      <sheetName val="PNG - Morobe"/>
      <sheetName val="PNG - New Brit New Ireland"/>
      <sheetName val="PNG - North East"/>
      <sheetName val="PNG - Sepik"/>
      <sheetName val="PNG - South West"/>
      <sheetName val="PNG - West High"/>
      <sheetName val="TPUM"/>
      <sheetName val="TPUM - Fiji"/>
      <sheetName val="TPUM - Kiribati"/>
      <sheetName val="TPUM - Samoas"/>
      <sheetName val="TPUM - Sols"/>
      <sheetName val="TPUM - Tonga"/>
      <sheetName val="TPUM - Tuvalu"/>
      <sheetName val="TPUM - Vanuatu"/>
      <sheetName val="SPD Institutions"/>
      <sheetName val="AUC Institutions"/>
      <sheetName val="NZPUC Institutions"/>
      <sheetName val="PNGUM Institutions"/>
      <sheetName val="TPUM Institutions"/>
      <sheetName val="TRENDS - SDA-NON SDA"/>
      <sheetName val="TRENDS - TPUM"/>
      <sheetName val="TRENDS - UNIONS"/>
      <sheetName val="TRENDS - JAE"/>
      <sheetName val="SPD"/>
      <sheetName val="TRENDS - Ken"/>
      <sheetName val="TO - Praveen Saggurthi - 2014"/>
      <sheetName val="TO - Praveen Saggurthi - 2013"/>
      <sheetName val="TO - Lionel Smith - 2012"/>
      <sheetName val="Foyer Board"/>
      <sheetName val="RMS Data supplied"/>
    </sheetNames>
    <sheetDataSet>
      <sheetData sheetId="0"/>
      <sheetData sheetId="1"/>
      <sheetData sheetId="2"/>
      <sheetData sheetId="3"/>
      <sheetData sheetId="4"/>
      <sheetData sheetId="5"/>
      <sheetData sheetId="6"/>
      <sheetData sheetId="7"/>
      <sheetData sheetId="8"/>
      <sheetData sheetId="9"/>
      <sheetData sheetId="10"/>
      <sheetData sheetId="11">
        <row r="10">
          <cell r="D10">
            <v>0</v>
          </cell>
          <cell r="E10">
            <v>0</v>
          </cell>
        </row>
      </sheetData>
      <sheetData sheetId="12">
        <row r="10">
          <cell r="D10">
            <v>0</v>
          </cell>
          <cell r="E10">
            <v>0</v>
          </cell>
        </row>
      </sheetData>
      <sheetData sheetId="13">
        <row r="10">
          <cell r="D10">
            <v>0</v>
          </cell>
          <cell r="E10">
            <v>0</v>
          </cell>
        </row>
      </sheetData>
      <sheetData sheetId="14">
        <row r="10">
          <cell r="D10">
            <v>0</v>
          </cell>
          <cell r="E10">
            <v>0</v>
          </cell>
        </row>
      </sheetData>
      <sheetData sheetId="15">
        <row r="10">
          <cell r="D10">
            <v>0</v>
          </cell>
          <cell r="E10">
            <v>0</v>
          </cell>
        </row>
      </sheetData>
      <sheetData sheetId="16">
        <row r="10">
          <cell r="D10">
            <v>0</v>
          </cell>
          <cell r="E10">
            <v>0</v>
          </cell>
        </row>
      </sheetData>
      <sheetData sheetId="17"/>
      <sheetData sheetId="18">
        <row r="10">
          <cell r="D10">
            <v>0</v>
          </cell>
          <cell r="E10">
            <v>0</v>
          </cell>
        </row>
        <row r="20">
          <cell r="D20">
            <v>0</v>
          </cell>
        </row>
      </sheetData>
      <sheetData sheetId="19">
        <row r="10">
          <cell r="D10">
            <v>0</v>
          </cell>
        </row>
        <row r="20">
          <cell r="D20">
            <v>0</v>
          </cell>
        </row>
      </sheetData>
      <sheetData sheetId="20">
        <row r="10">
          <cell r="D10">
            <v>0</v>
          </cell>
          <cell r="E10">
            <v>0</v>
          </cell>
        </row>
        <row r="20">
          <cell r="D20">
            <v>0</v>
          </cell>
          <cell r="E20">
            <v>0</v>
          </cell>
        </row>
      </sheetData>
      <sheetData sheetId="21">
        <row r="10">
          <cell r="D10">
            <v>0</v>
          </cell>
          <cell r="E10">
            <v>0</v>
          </cell>
        </row>
        <row r="20">
          <cell r="D20">
            <v>0</v>
          </cell>
          <cell r="E20">
            <v>0</v>
          </cell>
        </row>
      </sheetData>
      <sheetData sheetId="22">
        <row r="10">
          <cell r="D10">
            <v>0</v>
          </cell>
          <cell r="E10">
            <v>0</v>
          </cell>
        </row>
        <row r="20">
          <cell r="D20">
            <v>0</v>
          </cell>
          <cell r="E20">
            <v>0</v>
          </cell>
        </row>
      </sheetData>
      <sheetData sheetId="23">
        <row r="10">
          <cell r="D10">
            <v>0</v>
          </cell>
        </row>
        <row r="20">
          <cell r="D20">
            <v>0</v>
          </cell>
        </row>
      </sheetData>
      <sheetData sheetId="24">
        <row r="10">
          <cell r="D10">
            <v>0</v>
          </cell>
          <cell r="E10">
            <v>0</v>
          </cell>
        </row>
        <row r="20">
          <cell r="D20">
            <v>0</v>
          </cell>
          <cell r="E20">
            <v>0</v>
          </cell>
        </row>
      </sheetData>
      <sheetData sheetId="25">
        <row r="10">
          <cell r="D10">
            <v>0</v>
          </cell>
          <cell r="E10">
            <v>0</v>
          </cell>
        </row>
        <row r="20">
          <cell r="D20">
            <v>0</v>
          </cell>
          <cell r="E20">
            <v>0</v>
          </cell>
        </row>
      </sheetData>
      <sheetData sheetId="26">
        <row r="10">
          <cell r="D10">
            <v>0</v>
          </cell>
          <cell r="E10">
            <v>0</v>
          </cell>
        </row>
        <row r="20">
          <cell r="D20">
            <v>0</v>
          </cell>
          <cell r="E20">
            <v>0</v>
          </cell>
        </row>
      </sheetData>
      <sheetData sheetId="27">
        <row r="10">
          <cell r="D10">
            <v>0</v>
          </cell>
          <cell r="E10">
            <v>0</v>
          </cell>
        </row>
        <row r="20">
          <cell r="D20">
            <v>0</v>
          </cell>
          <cell r="E20">
            <v>0</v>
          </cell>
        </row>
      </sheetData>
      <sheetData sheetId="28"/>
      <sheetData sheetId="29"/>
      <sheetData sheetId="30"/>
      <sheetData sheetId="31"/>
      <sheetData sheetId="32">
        <row r="10">
          <cell r="E10">
            <v>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PNGUM"/>
      <sheetName val="Enrolments + Baptisms PNGUM"/>
      <sheetName val="Staff PNGUM"/>
      <sheetName val="General NZPUC"/>
      <sheetName val="Enrollments + Baptisms NZPUC"/>
      <sheetName val="Staff NZPUC"/>
      <sheetName val="General AUC always"/>
      <sheetName val="Enrolments + Baptisms AUC"/>
      <sheetName val="Staff AUC"/>
      <sheetName val="General TPUM"/>
      <sheetName val="Enrolments + Baptisms TPUM"/>
      <sheetName val="Staff TPUM"/>
      <sheetName val="Universities + Vocational S"/>
      <sheetName val="GC Table 3 - Sch Teach Stud"/>
      <sheetName val="GC Table 4 - Tertiary"/>
      <sheetName val="GC Table 5 - Worker Training"/>
      <sheetName val="GC Table 6 - Secondary"/>
      <sheetName val="GC Table 7 - Sec Schools"/>
      <sheetName val="GC Table 8 - Primary"/>
      <sheetName val="GC Table 32 - SDA p 1001 member"/>
      <sheetName val="GC Table 33 - SDA Non SDA 1000"/>
      <sheetName val="Institution Classifications"/>
      <sheetName val="JAE Table 2019"/>
      <sheetName val="TO - Praveen - 2019"/>
      <sheetName val="TO - Lionel Smith -  2012"/>
      <sheetName val="Church Membership"/>
      <sheetName val="SDA-NON SDA"/>
      <sheetName val="TRENDS JAE"/>
      <sheetName val="TRENDS - SDA-NON SDA"/>
      <sheetName val="TRENDS - TPUM"/>
      <sheetName val="TRENDS - UNIONS"/>
      <sheetName val="TRENDS - Carol"/>
      <sheetName val="Foyer Board"/>
      <sheetName val="Cover Page"/>
      <sheetName val="RMS Data supp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F19">
            <v>77</v>
          </cell>
        </row>
      </sheetData>
      <sheetData sheetId="15">
        <row r="22">
          <cell r="F22">
            <v>10</v>
          </cell>
        </row>
      </sheetData>
      <sheetData sheetId="16">
        <row r="24">
          <cell r="F24">
            <v>906</v>
          </cell>
        </row>
      </sheetData>
      <sheetData sheetId="17"/>
      <sheetData sheetId="18">
        <row r="22">
          <cell r="F22">
            <v>688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PNGUM"/>
      <sheetName val="Enrolments + Baptisms PNGUM"/>
      <sheetName val="Staff PNGUM"/>
      <sheetName val="General NZPUC"/>
      <sheetName val="Enrollments + Baptisms NZPUC"/>
      <sheetName val="Staff NZPUC"/>
      <sheetName val="General AUC always"/>
      <sheetName val="Enrollments + Baptisms AUC"/>
      <sheetName val="Staff AUC"/>
      <sheetName val="General TPUM"/>
      <sheetName val="Enrolments + Baptisms TPUM"/>
      <sheetName val="Staff TPUM"/>
      <sheetName val="Universities + Vocational S"/>
      <sheetName val="GC Table 3 - Sch Teach Stud"/>
      <sheetName val="GC Table 4 - Tertiary"/>
      <sheetName val="GC Table 5 - Worker Training"/>
      <sheetName val="GC Table 6 - Secondary"/>
      <sheetName val="GC Table 7 - Sec Schools"/>
      <sheetName val="GC Table 8 - Primary"/>
      <sheetName val="GC Table 32 - SDA p 1001 member"/>
      <sheetName val="GC Table 33 - SDA Non SDA 1000"/>
      <sheetName val="Institution Classifications"/>
      <sheetName val="JAE Table 2015"/>
      <sheetName val="TO - Praveen Saggurthi - 2015"/>
      <sheetName val="TO - Praveen Saggurthi - 2014 T"/>
      <sheetName val="TO - Praveen Saggurthi - 2013"/>
      <sheetName val="TO - Lionel Smith -  2012"/>
      <sheetName val="Church Membership"/>
      <sheetName val="SDA-NON SDA"/>
      <sheetName val="TRENDS JAE"/>
      <sheetName val="TRENDS - SDA-NON SDA"/>
      <sheetName val="TRENDS - TPUM"/>
      <sheetName val="TRENDS - UNIONS"/>
      <sheetName val="TRENDS - Carol"/>
      <sheetName val="Foyer Board"/>
      <sheetName val="RMS Data suppli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23">
          <cell r="B23">
            <v>142</v>
          </cell>
          <cell r="C23">
            <v>0</v>
          </cell>
          <cell r="D23">
            <v>0</v>
          </cell>
          <cell r="E23">
            <v>0</v>
          </cell>
        </row>
        <row r="24">
          <cell r="B24">
            <v>457</v>
          </cell>
          <cell r="C24">
            <v>0</v>
          </cell>
          <cell r="D24">
            <v>213</v>
          </cell>
          <cell r="E24">
            <v>0</v>
          </cell>
        </row>
      </sheetData>
      <sheetData sheetId="15">
        <row r="29">
          <cell r="B29">
            <v>33</v>
          </cell>
          <cell r="D29">
            <v>0</v>
          </cell>
          <cell r="E29">
            <v>132</v>
          </cell>
        </row>
      </sheetData>
      <sheetData sheetId="16">
        <row r="31">
          <cell r="B31">
            <v>42004</v>
          </cell>
        </row>
      </sheetData>
      <sheetData sheetId="17" refreshError="1"/>
      <sheetData sheetId="18">
        <row r="29">
          <cell r="B29" t="str">
            <v>AUC</v>
          </cell>
          <cell r="C29" t="str">
            <v>NZPUC</v>
          </cell>
          <cell r="D29" t="str">
            <v>PNGUM</v>
          </cell>
          <cell r="E29" t="str">
            <v>TPUM</v>
          </cell>
        </row>
        <row r="30">
          <cell r="B30">
            <v>43</v>
          </cell>
          <cell r="C30">
            <v>18</v>
          </cell>
          <cell r="D30">
            <v>116</v>
          </cell>
          <cell r="E30">
            <v>131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Z - SNZ"/>
      <sheetName val="AUC"/>
      <sheetName val="AUC - GS"/>
      <sheetName val="AUC - NNSW"/>
      <sheetName val="AUC - NA"/>
      <sheetName val="AUC - SA"/>
      <sheetName val="AUC - SNSW"/>
      <sheetName val="AUC - SQ"/>
      <sheetName val="AUC - TAS"/>
      <sheetName val="AUC - VIC"/>
      <sheetName val="AUC - WA"/>
      <sheetName val="NZPUC"/>
      <sheetName val="NZ - Cook Isl"/>
      <sheetName val="NZ - French Pol"/>
      <sheetName val="NZ - New Caled"/>
      <sheetName val="NZ - NNZ"/>
      <sheetName val="NZ - Pitcairn"/>
      <sheetName val="PNGUM"/>
      <sheetName val="PNG - Bougainville"/>
      <sheetName val="PNG - Central"/>
      <sheetName val="PNG - East Highl Simbu"/>
      <sheetName val="PNG - Madang Manus"/>
      <sheetName val="PNG - Morobe"/>
      <sheetName val="PNG - New Brit New Ireland"/>
      <sheetName val="PNG - North East"/>
      <sheetName val="PNG - Sepik"/>
      <sheetName val="PNG - South West"/>
      <sheetName val="PNG - West High"/>
      <sheetName val="TPUM"/>
      <sheetName val="TPUM - Fiji"/>
      <sheetName val="TPUM - Kiribati"/>
      <sheetName val="TPUM - Samoas"/>
      <sheetName val="TPUM - Sols"/>
      <sheetName val="TPUM - Tonga"/>
      <sheetName val="TPUM - Tuvalu"/>
      <sheetName val="TPUM - Vanuatu"/>
      <sheetName val="SPD Institutions"/>
      <sheetName val="AUC Institutions"/>
      <sheetName val="NZPUC Institutions"/>
      <sheetName val="PNGUM Institutions"/>
      <sheetName val="TPUM Institutions"/>
      <sheetName val="TRENDS - SDA-NON SDA"/>
      <sheetName val="TRENDS - TPUM"/>
      <sheetName val="TRENDS - UNIONS"/>
      <sheetName val="TRENDS - JAE"/>
      <sheetName val="SPD"/>
      <sheetName val="TRENDS - Ken"/>
      <sheetName val="TO - Praveen Saggurthi - 2014"/>
      <sheetName val="TO - Praveen Saggurthi - 2013"/>
      <sheetName val="TO - Lionel Smith - 2012"/>
      <sheetName val="Foyer Board"/>
      <sheetName val="RMS Data supplied"/>
    </sheetNames>
    <sheetDataSet>
      <sheetData sheetId="0" refreshError="1">
        <row r="18">
          <cell r="F18">
            <v>129</v>
          </cell>
        </row>
        <row r="19">
          <cell r="F19">
            <v>104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54B36-DF33-4081-97C0-C98B9E1802DA}">
  <dimension ref="A1"/>
  <sheetViews>
    <sheetView workbookViewId="0"/>
  </sheetViews>
  <sheetFormatPr defaultRowHeight="15"/>
  <sheetData>
    <row r="1" spans="1:1">
      <c r="A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499984740745262"/>
    <pageSetUpPr fitToPage="1"/>
  </sheetPr>
  <dimension ref="A1:DU87"/>
  <sheetViews>
    <sheetView zoomScaleNormal="100" zoomScaleSheetLayoutView="100" zoomScalePageLayoutView="150" workbookViewId="0">
      <pane xSplit="1" ySplit="8" topLeftCell="F75" activePane="bottomRight" state="frozen"/>
      <selection pane="bottomRight" activeCell="F84" sqref="F84"/>
      <selection pane="bottomLeft" activeCell="B23" sqref="B23"/>
      <selection pane="topRight" activeCell="B23" sqref="B23"/>
    </sheetView>
  </sheetViews>
  <sheetFormatPr defaultColWidth="9.140625" defaultRowHeight="15"/>
  <cols>
    <col min="1" max="1" width="52.5703125" style="588" customWidth="1"/>
    <col min="2" max="2" width="8.42578125" style="588" customWidth="1"/>
    <col min="3" max="14" width="9" style="237" customWidth="1"/>
    <col min="15" max="16" width="9" style="472" customWidth="1"/>
    <col min="17" max="22" width="9.42578125" style="191" customWidth="1"/>
    <col min="23" max="16384" width="9.140625" style="472"/>
  </cols>
  <sheetData>
    <row r="1" spans="1:125" ht="18" customHeight="1" thickBot="1">
      <c r="A1" s="2143" t="s">
        <v>0</v>
      </c>
      <c r="B1" s="2017"/>
      <c r="C1" s="2027"/>
      <c r="D1" s="2027"/>
      <c r="E1" s="2027"/>
      <c r="F1" s="2027"/>
      <c r="G1" s="2027"/>
      <c r="H1" s="2027"/>
      <c r="I1" s="2027"/>
      <c r="J1" s="2027"/>
      <c r="K1" s="1348"/>
      <c r="L1" s="2027"/>
      <c r="M1" s="2027"/>
      <c r="N1" s="2027"/>
      <c r="O1" s="2142"/>
      <c r="P1" s="2142"/>
      <c r="Q1" s="2142"/>
      <c r="R1" s="2142"/>
      <c r="S1" s="2142"/>
      <c r="T1" s="2142"/>
      <c r="U1" s="2142"/>
      <c r="V1" s="2514"/>
    </row>
    <row r="2" spans="1:125" s="194" customFormat="1" ht="18" customHeight="1">
      <c r="A2" s="1294" t="s">
        <v>1</v>
      </c>
      <c r="B2" s="2018"/>
      <c r="C2" s="1306"/>
      <c r="D2" s="1306"/>
      <c r="E2" s="1306"/>
      <c r="F2" s="1306"/>
      <c r="G2" s="1306"/>
      <c r="H2" s="1307"/>
      <c r="I2" s="1307"/>
      <c r="J2" s="1307"/>
      <c r="K2" s="1306"/>
      <c r="L2" s="1306"/>
      <c r="M2" s="1306"/>
      <c r="N2" s="1306"/>
      <c r="O2" s="1296"/>
      <c r="P2" s="1296"/>
      <c r="Q2" s="1296"/>
      <c r="R2" s="1296"/>
      <c r="S2" s="1296"/>
      <c r="T2" s="1296"/>
      <c r="U2" s="1296"/>
      <c r="V2" s="1308"/>
    </row>
    <row r="3" spans="1:125" s="194" customFormat="1" ht="18" customHeight="1">
      <c r="A3" s="180" t="s">
        <v>477</v>
      </c>
      <c r="B3" s="182"/>
      <c r="C3" s="493"/>
      <c r="D3" s="192"/>
      <c r="E3" s="193"/>
      <c r="F3" s="193"/>
      <c r="G3" s="192"/>
      <c r="H3" s="192"/>
      <c r="I3" s="192"/>
      <c r="J3" s="192"/>
      <c r="K3" s="192"/>
      <c r="L3" s="192"/>
      <c r="M3" s="192"/>
      <c r="N3" s="192"/>
      <c r="O3" s="181"/>
      <c r="P3" s="181"/>
      <c r="Q3" s="195"/>
      <c r="R3" s="195"/>
      <c r="S3" s="195"/>
      <c r="T3" s="195"/>
      <c r="U3" s="195"/>
      <c r="V3" s="1309"/>
    </row>
    <row r="4" spans="1:125" s="81" customFormat="1" ht="18" customHeight="1" thickBot="1">
      <c r="A4" s="196" t="s">
        <v>245</v>
      </c>
      <c r="B4" s="146"/>
      <c r="C4" s="197"/>
      <c r="G4" s="3087" t="s">
        <v>367</v>
      </c>
      <c r="H4" s="3087"/>
      <c r="I4" s="2033"/>
      <c r="J4" s="2033"/>
      <c r="K4" s="233"/>
      <c r="L4" s="233"/>
      <c r="M4" s="496"/>
      <c r="N4" s="496"/>
      <c r="O4" s="186"/>
      <c r="P4" s="186"/>
      <c r="Q4" s="186"/>
      <c r="R4" s="186"/>
      <c r="S4" s="186"/>
      <c r="T4" s="186"/>
      <c r="U4" s="186"/>
      <c r="V4" s="891"/>
    </row>
    <row r="5" spans="1:125" s="199" customFormat="1" ht="18" customHeight="1" thickTop="1" thickBot="1">
      <c r="A5" s="198" t="s">
        <v>247</v>
      </c>
      <c r="B5" s="2019"/>
      <c r="C5" s="3088" t="s">
        <v>478</v>
      </c>
      <c r="D5" s="3088"/>
      <c r="E5" s="3088"/>
      <c r="F5" s="3088"/>
      <c r="G5" s="3088"/>
      <c r="H5" s="3088"/>
      <c r="I5" s="3088"/>
      <c r="J5" s="3088"/>
      <c r="K5" s="3088"/>
      <c r="L5" s="3088"/>
      <c r="M5" s="3088"/>
      <c r="N5" s="3088"/>
      <c r="O5" s="3088"/>
      <c r="P5" s="3088"/>
      <c r="Q5" s="3088"/>
      <c r="R5" s="3088"/>
      <c r="S5" s="3088"/>
      <c r="T5" s="3088"/>
      <c r="U5" s="3088"/>
      <c r="V5" s="3089"/>
    </row>
    <row r="6" spans="1:125" s="200" customFormat="1" ht="18" customHeight="1" thickTop="1" thickBot="1">
      <c r="A6" s="673"/>
      <c r="B6" s="2020"/>
      <c r="C6" s="672">
        <v>1</v>
      </c>
      <c r="D6" s="670">
        <v>2</v>
      </c>
      <c r="E6" s="671">
        <v>3</v>
      </c>
      <c r="F6" s="2028"/>
      <c r="G6" s="892">
        <v>4</v>
      </c>
      <c r="H6" s="893">
        <v>4</v>
      </c>
      <c r="I6" s="2028"/>
      <c r="J6" s="2028"/>
      <c r="K6" s="3090">
        <v>5</v>
      </c>
      <c r="L6" s="3091"/>
      <c r="M6" s="3090">
        <v>6</v>
      </c>
      <c r="N6" s="3091"/>
      <c r="O6" s="3092">
        <v>7</v>
      </c>
      <c r="P6" s="3093"/>
      <c r="Q6" s="3092">
        <v>8</v>
      </c>
      <c r="R6" s="3093"/>
      <c r="S6" s="3092">
        <v>9</v>
      </c>
      <c r="T6" s="3093"/>
      <c r="U6" s="3092">
        <v>10</v>
      </c>
      <c r="V6" s="3094"/>
    </row>
    <row r="7" spans="1:125" s="202" customFormat="1" ht="45.75" thickTop="1">
      <c r="A7" s="1310"/>
      <c r="B7" s="1311" t="s">
        <v>249</v>
      </c>
      <c r="C7" s="1311" t="s">
        <v>249</v>
      </c>
      <c r="D7" s="1312" t="s">
        <v>479</v>
      </c>
      <c r="E7" s="1313" t="s">
        <v>250</v>
      </c>
      <c r="F7" s="1314" t="s">
        <v>251</v>
      </c>
      <c r="G7" s="1314" t="s">
        <v>251</v>
      </c>
      <c r="H7" s="1315" t="s">
        <v>251</v>
      </c>
      <c r="I7" s="1311" t="s">
        <v>480</v>
      </c>
      <c r="J7" s="1313" t="s">
        <v>481</v>
      </c>
      <c r="K7" s="1311" t="s">
        <v>480</v>
      </c>
      <c r="L7" s="1313" t="s">
        <v>481</v>
      </c>
      <c r="M7" s="1314" t="s">
        <v>480</v>
      </c>
      <c r="N7" s="1315" t="s">
        <v>481</v>
      </c>
      <c r="O7" s="3084" t="s">
        <v>482</v>
      </c>
      <c r="P7" s="3085"/>
      <c r="Q7" s="3084" t="s">
        <v>483</v>
      </c>
      <c r="R7" s="3086"/>
      <c r="S7" s="3084" t="s">
        <v>484</v>
      </c>
      <c r="T7" s="3086"/>
      <c r="U7" s="3084" t="s">
        <v>485</v>
      </c>
      <c r="V7" s="3085"/>
      <c r="W7" s="201"/>
    </row>
    <row r="8" spans="1:125" s="204" customFormat="1" ht="23.25" customHeight="1" thickBot="1">
      <c r="A8" s="3958" t="s">
        <v>7</v>
      </c>
      <c r="B8" s="2032" t="s">
        <v>486</v>
      </c>
      <c r="C8" s="2515" t="s">
        <v>15</v>
      </c>
      <c r="D8" s="3959" t="s">
        <v>16</v>
      </c>
      <c r="E8" s="2516" t="s">
        <v>487</v>
      </c>
      <c r="F8" s="2031" t="s">
        <v>486</v>
      </c>
      <c r="G8" s="3960" t="s">
        <v>15</v>
      </c>
      <c r="H8" s="3961" t="s">
        <v>16</v>
      </c>
      <c r="I8" s="3962" t="s">
        <v>486</v>
      </c>
      <c r="J8" s="3963"/>
      <c r="K8" s="3964" t="s">
        <v>259</v>
      </c>
      <c r="L8" s="3965"/>
      <c r="M8" s="3966" t="s">
        <v>260</v>
      </c>
      <c r="N8" s="3967"/>
      <c r="O8" s="2517" t="s">
        <v>15</v>
      </c>
      <c r="P8" s="2518" t="s">
        <v>16</v>
      </c>
      <c r="Q8" s="3968" t="s">
        <v>15</v>
      </c>
      <c r="R8" s="586" t="s">
        <v>16</v>
      </c>
      <c r="S8" s="2517" t="s">
        <v>15</v>
      </c>
      <c r="T8" s="586" t="s">
        <v>16</v>
      </c>
      <c r="U8" s="2517" t="s">
        <v>15</v>
      </c>
      <c r="V8" s="2519" t="s">
        <v>16</v>
      </c>
      <c r="W8" s="203"/>
    </row>
    <row r="9" spans="1:125" s="471" customFormat="1" ht="14.25" customHeight="1" thickBot="1">
      <c r="A9" s="2190" t="s">
        <v>369</v>
      </c>
      <c r="B9" s="2021"/>
      <c r="C9" s="1321"/>
      <c r="D9" s="1321"/>
      <c r="E9" s="3083"/>
      <c r="F9" s="3083"/>
      <c r="G9" s="3083"/>
      <c r="H9" s="3083"/>
      <c r="I9" s="3083"/>
      <c r="J9" s="3083"/>
      <c r="K9" s="3083"/>
      <c r="L9" s="3083"/>
      <c r="M9" s="3083"/>
      <c r="N9" s="3083"/>
      <c r="O9" s="3083"/>
      <c r="P9" s="3083"/>
      <c r="Q9" s="3083"/>
      <c r="R9" s="3083"/>
      <c r="S9" s="1952"/>
      <c r="T9" s="1952"/>
      <c r="U9" s="1952"/>
      <c r="V9" s="1953"/>
    </row>
    <row r="10" spans="1:125" s="206" customFormat="1" ht="11.85" customHeight="1">
      <c r="A10" s="3969" t="str">
        <f>'General AUC always'!A10</f>
        <v>Avondale School</v>
      </c>
      <c r="B10" s="3970"/>
      <c r="C10" s="3971">
        <v>28</v>
      </c>
      <c r="D10" s="3971">
        <v>32</v>
      </c>
      <c r="E10" s="1954">
        <f>SUM(B10:D10)</f>
        <v>60</v>
      </c>
      <c r="F10" s="1954">
        <v>2</v>
      </c>
      <c r="G10" s="3972">
        <v>3</v>
      </c>
      <c r="H10" s="3972">
        <v>3</v>
      </c>
      <c r="I10" s="3972">
        <v>0</v>
      </c>
      <c r="J10" s="3972">
        <v>2</v>
      </c>
      <c r="K10" s="3973">
        <v>24</v>
      </c>
      <c r="L10" s="3972">
        <v>2</v>
      </c>
      <c r="M10" s="3972">
        <v>29</v>
      </c>
      <c r="N10" s="3972">
        <v>3</v>
      </c>
      <c r="O10" s="3974">
        <v>0</v>
      </c>
      <c r="P10" s="3975">
        <v>0</v>
      </c>
      <c r="Q10" s="1955">
        <v>26</v>
      </c>
      <c r="R10" s="1955">
        <v>32</v>
      </c>
      <c r="S10" s="3976">
        <v>0</v>
      </c>
      <c r="T10" s="3977">
        <v>0</v>
      </c>
      <c r="U10" s="1955">
        <v>26</v>
      </c>
      <c r="V10" s="1956">
        <v>32</v>
      </c>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205"/>
    </row>
    <row r="11" spans="1:125" s="206" customFormat="1" ht="11.85" customHeight="1">
      <c r="A11" s="3969" t="str">
        <f>'General AUC always'!A11</f>
        <v>Blue Hills College</v>
      </c>
      <c r="B11" s="3970"/>
      <c r="C11" s="3971">
        <v>9</v>
      </c>
      <c r="D11" s="3971">
        <v>7</v>
      </c>
      <c r="E11" s="1954">
        <f t="shared" ref="E11:E19" si="0">SUM(B11:D11)</f>
        <v>16</v>
      </c>
      <c r="F11" s="1954">
        <v>0</v>
      </c>
      <c r="G11" s="3972">
        <v>2</v>
      </c>
      <c r="H11" s="3972">
        <v>1</v>
      </c>
      <c r="I11" s="3972">
        <v>1</v>
      </c>
      <c r="J11" s="3972">
        <v>0</v>
      </c>
      <c r="K11" s="3972">
        <v>8</v>
      </c>
      <c r="L11" s="3972">
        <v>0</v>
      </c>
      <c r="M11" s="3972">
        <v>4</v>
      </c>
      <c r="N11" s="3972">
        <v>3</v>
      </c>
      <c r="O11" s="3974">
        <v>0</v>
      </c>
      <c r="P11" s="3975">
        <v>0</v>
      </c>
      <c r="Q11" s="1955">
        <v>8</v>
      </c>
      <c r="R11" s="1955">
        <v>7</v>
      </c>
      <c r="S11" s="3976">
        <v>0</v>
      </c>
      <c r="T11" s="3977">
        <v>0</v>
      </c>
      <c r="U11" s="1955">
        <v>8</v>
      </c>
      <c r="V11" s="1956">
        <v>7</v>
      </c>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205"/>
    </row>
    <row r="12" spans="1:125" s="206" customFormat="1" ht="11.85" customHeight="1">
      <c r="A12" s="3969" t="str">
        <f>'General AUC always'!A12</f>
        <v>Central Coast Adventist School</v>
      </c>
      <c r="B12" s="3970"/>
      <c r="C12" s="3971">
        <v>31</v>
      </c>
      <c r="D12" s="3971">
        <v>45</v>
      </c>
      <c r="E12" s="1954">
        <f t="shared" si="0"/>
        <v>76</v>
      </c>
      <c r="F12" s="1954">
        <v>4</v>
      </c>
      <c r="G12" s="3972">
        <v>7</v>
      </c>
      <c r="H12" s="3972">
        <v>2</v>
      </c>
      <c r="I12" s="3972">
        <v>1</v>
      </c>
      <c r="J12" s="3972">
        <v>0</v>
      </c>
      <c r="K12" s="3973">
        <v>25</v>
      </c>
      <c r="L12" s="3972">
        <v>5</v>
      </c>
      <c r="M12" s="3972">
        <v>41</v>
      </c>
      <c r="N12" s="3972">
        <v>4</v>
      </c>
      <c r="O12" s="3974">
        <v>0</v>
      </c>
      <c r="P12" s="3975">
        <v>0</v>
      </c>
      <c r="Q12" s="1955">
        <v>30</v>
      </c>
      <c r="R12" s="1955">
        <v>45</v>
      </c>
      <c r="S12" s="3976">
        <v>0</v>
      </c>
      <c r="T12" s="3977">
        <v>0</v>
      </c>
      <c r="U12" s="1955">
        <v>30</v>
      </c>
      <c r="V12" s="1956">
        <v>45</v>
      </c>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205"/>
    </row>
    <row r="13" spans="1:125" s="206" customFormat="1" ht="11.85" customHeight="1">
      <c r="A13" s="3969" t="str">
        <f>'General AUC always'!A13</f>
        <v>Macksville Adventist School</v>
      </c>
      <c r="B13" s="3970"/>
      <c r="C13" s="3971"/>
      <c r="D13" s="3971"/>
      <c r="E13" s="1954">
        <f t="shared" si="0"/>
        <v>0</v>
      </c>
      <c r="I13" s="3972"/>
      <c r="J13" s="3972"/>
      <c r="K13" s="3972"/>
      <c r="L13" s="3972"/>
      <c r="M13" s="3972"/>
      <c r="N13" s="3972"/>
      <c r="O13" s="3974"/>
      <c r="P13" s="3975"/>
      <c r="Q13" s="1955"/>
      <c r="R13" s="1955"/>
      <c r="S13" s="3976"/>
      <c r="T13" s="3977"/>
      <c r="U13" s="1955">
        <f t="shared" ref="U13" si="1">Q13</f>
        <v>0</v>
      </c>
      <c r="V13" s="1956">
        <f t="shared" ref="V13" si="2">R13</f>
        <v>0</v>
      </c>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205"/>
    </row>
    <row r="14" spans="1:125" s="206" customFormat="1" ht="11.85" customHeight="1">
      <c r="A14" s="3969" t="str">
        <f>'General AUC always'!A14</f>
        <v>Kempsey Adventist School</v>
      </c>
      <c r="B14" s="3970"/>
      <c r="C14" s="3971">
        <v>26</v>
      </c>
      <c r="D14" s="3971">
        <v>18</v>
      </c>
      <c r="E14" s="1954">
        <f t="shared" si="0"/>
        <v>44</v>
      </c>
      <c r="F14" s="1954">
        <v>2</v>
      </c>
      <c r="G14" s="3972">
        <v>4</v>
      </c>
      <c r="H14" s="3972">
        <v>1</v>
      </c>
      <c r="I14" s="3978">
        <v>0</v>
      </c>
      <c r="J14" s="3978">
        <v>1</v>
      </c>
      <c r="K14" s="3978">
        <v>6</v>
      </c>
      <c r="L14" s="3978">
        <v>19</v>
      </c>
      <c r="M14" s="3978">
        <v>11</v>
      </c>
      <c r="N14" s="3978">
        <v>7</v>
      </c>
      <c r="O14" s="3979">
        <v>0</v>
      </c>
      <c r="P14" s="3980">
        <v>0</v>
      </c>
      <c r="Q14" s="1957">
        <v>25</v>
      </c>
      <c r="R14" s="1957">
        <v>18</v>
      </c>
      <c r="S14" s="3981">
        <v>0</v>
      </c>
      <c r="T14" s="3982">
        <v>0</v>
      </c>
      <c r="U14" s="1955">
        <v>25</v>
      </c>
      <c r="V14" s="1956">
        <v>18</v>
      </c>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205"/>
    </row>
    <row r="15" spans="1:125" s="206" customFormat="1" ht="11.85" customHeight="1">
      <c r="A15" s="3969" t="str">
        <f>'General AUC always'!A15</f>
        <v>Macaquarie College</v>
      </c>
      <c r="B15" s="3970"/>
      <c r="C15" s="3971">
        <v>24</v>
      </c>
      <c r="D15" s="3971">
        <v>35</v>
      </c>
      <c r="E15" s="1954">
        <f t="shared" si="0"/>
        <v>59</v>
      </c>
      <c r="F15" s="1954">
        <v>11</v>
      </c>
      <c r="G15" s="3978">
        <v>4</v>
      </c>
      <c r="H15" s="3978">
        <v>5</v>
      </c>
      <c r="I15" s="3978">
        <v>1</v>
      </c>
      <c r="J15" s="3978">
        <v>1</v>
      </c>
      <c r="K15" s="3978">
        <v>22</v>
      </c>
      <c r="L15" s="3978">
        <v>0</v>
      </c>
      <c r="M15" s="3978">
        <v>24</v>
      </c>
      <c r="N15" s="3978">
        <v>11</v>
      </c>
      <c r="O15" s="3979">
        <v>0</v>
      </c>
      <c r="P15" s="3980">
        <v>0</v>
      </c>
      <c r="Q15" s="1957">
        <v>23</v>
      </c>
      <c r="R15" s="1957">
        <v>35</v>
      </c>
      <c r="S15" s="3981">
        <v>0</v>
      </c>
      <c r="T15" s="3982">
        <v>0</v>
      </c>
      <c r="U15" s="1955">
        <v>23</v>
      </c>
      <c r="V15" s="1956">
        <v>35</v>
      </c>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205"/>
    </row>
    <row r="16" spans="1:125" s="206" customFormat="1" ht="11.85" customHeight="1">
      <c r="A16" s="3969" t="str">
        <f>'General AUC always'!A16</f>
        <v>Manning Adventist School</v>
      </c>
      <c r="B16" s="3970"/>
      <c r="C16" s="3971">
        <v>1</v>
      </c>
      <c r="D16" s="3971">
        <v>0</v>
      </c>
      <c r="E16" s="1954">
        <f t="shared" si="0"/>
        <v>1</v>
      </c>
      <c r="F16" s="1954">
        <v>2</v>
      </c>
      <c r="G16" s="3972">
        <v>1</v>
      </c>
      <c r="H16" s="3972">
        <v>0</v>
      </c>
      <c r="I16" s="3972">
        <v>0</v>
      </c>
      <c r="J16" s="3972">
        <v>0</v>
      </c>
      <c r="K16" s="3972">
        <v>1</v>
      </c>
      <c r="L16" s="3972">
        <v>0</v>
      </c>
      <c r="M16" s="3972">
        <v>0</v>
      </c>
      <c r="N16" s="3972">
        <v>0</v>
      </c>
      <c r="O16" s="3974">
        <v>0</v>
      </c>
      <c r="P16" s="3975">
        <v>0</v>
      </c>
      <c r="Q16" s="1955">
        <v>1</v>
      </c>
      <c r="R16" s="1955">
        <v>0</v>
      </c>
      <c r="S16" s="3976">
        <v>0</v>
      </c>
      <c r="T16" s="3977">
        <v>0</v>
      </c>
      <c r="U16" s="1955">
        <v>1</v>
      </c>
      <c r="V16" s="1956">
        <v>0</v>
      </c>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205"/>
    </row>
    <row r="17" spans="1:125" s="206" customFormat="1" ht="11.85" customHeight="1">
      <c r="A17" s="3969" t="str">
        <f>'General AUC always'!A17</f>
        <v>Port Macquarie Adventist School</v>
      </c>
      <c r="B17" s="3970"/>
      <c r="C17" s="3971">
        <v>7</v>
      </c>
      <c r="D17" s="3971">
        <v>1</v>
      </c>
      <c r="E17" s="1954">
        <f t="shared" si="0"/>
        <v>8</v>
      </c>
      <c r="F17" s="1954">
        <v>2</v>
      </c>
      <c r="G17" s="3978">
        <v>1</v>
      </c>
      <c r="H17" s="3978">
        <v>0</v>
      </c>
      <c r="I17" s="3978">
        <v>1</v>
      </c>
      <c r="J17" s="3978">
        <v>0</v>
      </c>
      <c r="K17" s="3978">
        <v>5</v>
      </c>
      <c r="L17" s="3978">
        <v>1</v>
      </c>
      <c r="M17" s="3978">
        <v>1</v>
      </c>
      <c r="N17" s="3978">
        <v>0</v>
      </c>
      <c r="O17" s="3979">
        <v>0</v>
      </c>
      <c r="P17" s="3980">
        <v>0</v>
      </c>
      <c r="Q17" s="1957">
        <v>6</v>
      </c>
      <c r="R17" s="1957">
        <v>1</v>
      </c>
      <c r="S17" s="3981">
        <v>0</v>
      </c>
      <c r="T17" s="3982">
        <v>0</v>
      </c>
      <c r="U17" s="1955">
        <v>6</v>
      </c>
      <c r="V17" s="1956">
        <v>1</v>
      </c>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205"/>
    </row>
    <row r="18" spans="1:125" s="206" customFormat="1" ht="11.85" customHeight="1">
      <c r="A18" s="3969" t="str">
        <f>'General AUC always'!A18</f>
        <v>Toronto Adventist Primary School</v>
      </c>
      <c r="B18" s="3970"/>
      <c r="C18" s="3971">
        <v>2</v>
      </c>
      <c r="D18" s="3971">
        <v>0</v>
      </c>
      <c r="E18" s="1954">
        <f t="shared" si="0"/>
        <v>2</v>
      </c>
      <c r="F18" s="1954">
        <v>0</v>
      </c>
      <c r="G18" s="3978">
        <v>0</v>
      </c>
      <c r="H18" s="3978">
        <v>0</v>
      </c>
      <c r="I18" s="3978">
        <v>0</v>
      </c>
      <c r="J18" s="3978">
        <v>0</v>
      </c>
      <c r="K18" s="3978">
        <v>2</v>
      </c>
      <c r="L18" s="3978">
        <v>0</v>
      </c>
      <c r="M18" s="3978">
        <v>0</v>
      </c>
      <c r="N18" s="3978">
        <v>0</v>
      </c>
      <c r="O18" s="3979">
        <v>0</v>
      </c>
      <c r="P18" s="3980">
        <v>0</v>
      </c>
      <c r="Q18" s="1957">
        <v>2</v>
      </c>
      <c r="R18" s="1957">
        <v>0</v>
      </c>
      <c r="S18" s="3981">
        <v>0</v>
      </c>
      <c r="T18" s="3982">
        <v>0</v>
      </c>
      <c r="U18" s="1955">
        <v>2</v>
      </c>
      <c r="V18" s="1956">
        <v>0</v>
      </c>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205"/>
    </row>
    <row r="19" spans="1:125" s="206" customFormat="1" ht="11.85" customHeight="1">
      <c r="A19" s="3969" t="str">
        <f>'General AUC always'!A19</f>
        <v>Tweed Valley Adventist College</v>
      </c>
      <c r="B19" s="3970"/>
      <c r="C19" s="3971">
        <v>7</v>
      </c>
      <c r="D19" s="3983">
        <v>14</v>
      </c>
      <c r="E19" s="1954">
        <f t="shared" si="0"/>
        <v>21</v>
      </c>
      <c r="F19" s="1954">
        <v>1</v>
      </c>
      <c r="G19" s="3972">
        <v>2</v>
      </c>
      <c r="H19" s="3972">
        <v>2</v>
      </c>
      <c r="I19" s="3972">
        <v>1</v>
      </c>
      <c r="J19" s="3972">
        <v>0</v>
      </c>
      <c r="K19" s="3972">
        <v>6</v>
      </c>
      <c r="L19" s="3972">
        <v>0</v>
      </c>
      <c r="M19" s="3972">
        <v>14</v>
      </c>
      <c r="N19" s="3972">
        <v>0</v>
      </c>
      <c r="O19" s="3974">
        <v>0</v>
      </c>
      <c r="P19" s="3975">
        <v>0</v>
      </c>
      <c r="Q19" s="1955">
        <v>6</v>
      </c>
      <c r="R19" s="1955">
        <v>14</v>
      </c>
      <c r="S19" s="3976">
        <v>0</v>
      </c>
      <c r="T19" s="3977">
        <v>0</v>
      </c>
      <c r="U19" s="1955">
        <v>6</v>
      </c>
      <c r="V19" s="1956">
        <v>14</v>
      </c>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205"/>
    </row>
    <row r="20" spans="1:125" s="453" customFormat="1" ht="15" customHeight="1" thickBot="1">
      <c r="A20" s="3984" t="s">
        <v>338</v>
      </c>
      <c r="B20" s="3985">
        <f t="shared" ref="B20:V20" si="3">SUM(B10:B19)</f>
        <v>0</v>
      </c>
      <c r="C20" s="3985">
        <f t="shared" si="3"/>
        <v>135</v>
      </c>
      <c r="D20" s="3986">
        <f t="shared" si="3"/>
        <v>152</v>
      </c>
      <c r="E20" s="3986">
        <f>SUM(E10:E19)</f>
        <v>287</v>
      </c>
      <c r="F20" s="3986">
        <f t="shared" si="3"/>
        <v>24</v>
      </c>
      <c r="G20" s="3986">
        <f t="shared" si="3"/>
        <v>24</v>
      </c>
      <c r="H20" s="3986">
        <f t="shared" si="3"/>
        <v>14</v>
      </c>
      <c r="I20" s="3986">
        <f t="shared" si="3"/>
        <v>5</v>
      </c>
      <c r="J20" s="3986">
        <f t="shared" si="3"/>
        <v>4</v>
      </c>
      <c r="K20" s="3986">
        <f t="shared" si="3"/>
        <v>99</v>
      </c>
      <c r="L20" s="3986">
        <f t="shared" si="3"/>
        <v>27</v>
      </c>
      <c r="M20" s="3986">
        <f t="shared" si="3"/>
        <v>124</v>
      </c>
      <c r="N20" s="3986">
        <f t="shared" si="3"/>
        <v>28</v>
      </c>
      <c r="O20" s="3986">
        <f t="shared" si="3"/>
        <v>0</v>
      </c>
      <c r="P20" s="3986">
        <f t="shared" si="3"/>
        <v>0</v>
      </c>
      <c r="Q20" s="3986">
        <f t="shared" si="3"/>
        <v>127</v>
      </c>
      <c r="R20" s="3986">
        <f t="shared" si="3"/>
        <v>152</v>
      </c>
      <c r="S20" s="3986">
        <f t="shared" si="3"/>
        <v>0</v>
      </c>
      <c r="T20" s="3986">
        <f t="shared" si="3"/>
        <v>0</v>
      </c>
      <c r="U20" s="3986">
        <f t="shared" si="3"/>
        <v>127</v>
      </c>
      <c r="V20" s="3987">
        <f t="shared" si="3"/>
        <v>152</v>
      </c>
      <c r="W20" s="669"/>
    </row>
    <row r="21" spans="1:125" s="674" customFormat="1" ht="14.25" customHeight="1" thickTop="1" thickBot="1">
      <c r="A21" s="1317"/>
      <c r="B21" s="2022"/>
      <c r="C21" s="737"/>
      <c r="D21" s="738"/>
      <c r="E21" s="738"/>
      <c r="F21" s="738"/>
      <c r="G21" s="738"/>
      <c r="H21" s="738"/>
      <c r="I21" s="738"/>
      <c r="J21" s="738"/>
      <c r="K21" s="694">
        <f>K20+L20</f>
        <v>126</v>
      </c>
      <c r="L21" s="694"/>
      <c r="M21" s="694">
        <f>M20+N20</f>
        <v>152</v>
      </c>
      <c r="N21" s="694"/>
      <c r="O21" s="738"/>
      <c r="P21" s="738"/>
      <c r="Q21" s="738"/>
      <c r="R21" s="738"/>
      <c r="S21" s="738"/>
      <c r="T21" s="738"/>
      <c r="U21" s="738"/>
      <c r="V21" s="1318"/>
    </row>
    <row r="22" spans="1:125" s="188" customFormat="1" ht="15" customHeight="1" thickBot="1">
      <c r="A22" s="2188" t="s">
        <v>488</v>
      </c>
      <c r="B22" s="2023"/>
      <c r="C22" s="1319"/>
      <c r="D22" s="3082"/>
      <c r="E22" s="3082"/>
      <c r="F22" s="3082"/>
      <c r="G22" s="3082"/>
      <c r="H22" s="3082"/>
      <c r="I22" s="3082"/>
      <c r="J22" s="3082"/>
      <c r="K22" s="3082"/>
      <c r="L22" s="3082"/>
      <c r="M22" s="3082"/>
      <c r="N22" s="3082"/>
      <c r="O22" s="3082"/>
      <c r="P22" s="1321"/>
      <c r="Q22" s="1321"/>
      <c r="R22" s="1321"/>
      <c r="S22" s="1321"/>
      <c r="T22" s="1321"/>
      <c r="U22" s="1321"/>
      <c r="V22" s="1322"/>
    </row>
    <row r="23" spans="1:125" s="50" customFormat="1" ht="11.85" customHeight="1">
      <c r="A23" s="3969" t="str">
        <f>'General AUC always'!A23</f>
        <v>Cairns Adventist College</v>
      </c>
      <c r="B23" s="2024"/>
      <c r="C23" s="2520">
        <v>7</v>
      </c>
      <c r="D23" s="1959">
        <v>0</v>
      </c>
      <c r="E23" s="1954">
        <f t="shared" ref="E23:E25" si="4">SUM(B23:D23)</f>
        <v>7</v>
      </c>
      <c r="F23" s="1954">
        <v>0</v>
      </c>
      <c r="G23" s="3978">
        <v>3</v>
      </c>
      <c r="H23" s="3978">
        <v>0</v>
      </c>
      <c r="I23" s="3978">
        <v>0</v>
      </c>
      <c r="J23" s="3978">
        <v>0</v>
      </c>
      <c r="K23" s="3978">
        <v>7</v>
      </c>
      <c r="L23" s="3978">
        <v>0</v>
      </c>
      <c r="M23" s="3978">
        <v>0</v>
      </c>
      <c r="N23" s="3978">
        <v>0</v>
      </c>
      <c r="O23" s="1960">
        <v>0</v>
      </c>
      <c r="P23" s="1961">
        <v>0</v>
      </c>
      <c r="Q23" s="1957">
        <v>7</v>
      </c>
      <c r="R23" s="1957">
        <v>0</v>
      </c>
      <c r="S23" s="1962">
        <v>0</v>
      </c>
      <c r="T23" s="1963">
        <v>0</v>
      </c>
      <c r="U23" s="1957">
        <v>7</v>
      </c>
      <c r="V23" s="1958">
        <v>0</v>
      </c>
    </row>
    <row r="24" spans="1:125" s="50" customFormat="1" ht="11.85" customHeight="1">
      <c r="A24" s="3969" t="str">
        <f>'General AUC always'!A24</f>
        <v>Carlisle Adventist Christian College</v>
      </c>
      <c r="B24" s="2024"/>
      <c r="C24" s="2521">
        <v>10</v>
      </c>
      <c r="D24" s="1964">
        <v>13</v>
      </c>
      <c r="E24" s="1954">
        <f t="shared" si="4"/>
        <v>23</v>
      </c>
      <c r="F24" s="1954">
        <v>8</v>
      </c>
      <c r="G24" s="3972">
        <v>3</v>
      </c>
      <c r="H24" s="3972">
        <v>2</v>
      </c>
      <c r="I24" s="3972">
        <v>0</v>
      </c>
      <c r="J24" s="3972">
        <v>0</v>
      </c>
      <c r="K24" s="3972">
        <v>9</v>
      </c>
      <c r="L24" s="3972">
        <v>1</v>
      </c>
      <c r="M24" s="3972">
        <v>11</v>
      </c>
      <c r="N24" s="3972">
        <v>2</v>
      </c>
      <c r="O24" s="3974">
        <v>0</v>
      </c>
      <c r="P24" s="3988">
        <v>0</v>
      </c>
      <c r="Q24" s="1957">
        <v>10</v>
      </c>
      <c r="R24" s="1957">
        <v>13</v>
      </c>
      <c r="S24" s="3989">
        <v>0</v>
      </c>
      <c r="T24" s="3977">
        <v>0</v>
      </c>
      <c r="U24" s="1957">
        <v>10</v>
      </c>
      <c r="V24" s="1958">
        <v>13</v>
      </c>
    </row>
    <row r="25" spans="1:125" s="50" customFormat="1" ht="11.85" customHeight="1">
      <c r="A25" s="3969" t="str">
        <f>'General AUC always'!A25</f>
        <v>Riverside Adventist Christian School</v>
      </c>
      <c r="B25" s="2024"/>
      <c r="C25" s="2521">
        <v>4</v>
      </c>
      <c r="D25" s="1964">
        <v>0</v>
      </c>
      <c r="E25" s="1954">
        <f t="shared" si="4"/>
        <v>4</v>
      </c>
      <c r="F25" s="1954">
        <v>0</v>
      </c>
      <c r="G25" s="3972">
        <v>2</v>
      </c>
      <c r="H25" s="3972">
        <v>0</v>
      </c>
      <c r="I25" s="3972">
        <v>0</v>
      </c>
      <c r="J25" s="3972">
        <v>0</v>
      </c>
      <c r="K25" s="3972">
        <v>4</v>
      </c>
      <c r="L25" s="3972">
        <v>0</v>
      </c>
      <c r="M25" s="3972">
        <v>0</v>
      </c>
      <c r="N25" s="3972">
        <v>0</v>
      </c>
      <c r="O25" s="3974">
        <v>0</v>
      </c>
      <c r="P25" s="3988">
        <v>0</v>
      </c>
      <c r="Q25" s="1957">
        <v>4</v>
      </c>
      <c r="R25" s="1957">
        <v>0</v>
      </c>
      <c r="S25" s="3989">
        <v>0</v>
      </c>
      <c r="T25" s="3977">
        <v>0</v>
      </c>
      <c r="U25" s="1957">
        <v>4</v>
      </c>
      <c r="V25" s="1958">
        <v>0</v>
      </c>
    </row>
    <row r="26" spans="1:125" s="453" customFormat="1" ht="15" customHeight="1" thickBot="1">
      <c r="A26" s="3984" t="s">
        <v>338</v>
      </c>
      <c r="B26" s="3985">
        <f t="shared" ref="B26:V26" si="5">SUM(B23:B25)</f>
        <v>0</v>
      </c>
      <c r="C26" s="3985">
        <f t="shared" si="5"/>
        <v>21</v>
      </c>
      <c r="D26" s="3985">
        <f t="shared" si="5"/>
        <v>13</v>
      </c>
      <c r="E26" s="3985">
        <f t="shared" si="5"/>
        <v>34</v>
      </c>
      <c r="F26" s="3985">
        <f t="shared" si="5"/>
        <v>8</v>
      </c>
      <c r="G26" s="3985">
        <f t="shared" si="5"/>
        <v>8</v>
      </c>
      <c r="H26" s="3985">
        <f t="shared" si="5"/>
        <v>2</v>
      </c>
      <c r="I26" s="3985">
        <f t="shared" si="5"/>
        <v>0</v>
      </c>
      <c r="J26" s="3985">
        <f t="shared" si="5"/>
        <v>0</v>
      </c>
      <c r="K26" s="3985">
        <f t="shared" si="5"/>
        <v>20</v>
      </c>
      <c r="L26" s="3985">
        <f t="shared" si="5"/>
        <v>1</v>
      </c>
      <c r="M26" s="3985">
        <f t="shared" si="5"/>
        <v>11</v>
      </c>
      <c r="N26" s="3985">
        <f t="shared" si="5"/>
        <v>2</v>
      </c>
      <c r="O26" s="3985">
        <f t="shared" si="5"/>
        <v>0</v>
      </c>
      <c r="P26" s="3985">
        <f t="shared" si="5"/>
        <v>0</v>
      </c>
      <c r="Q26" s="3985">
        <f t="shared" si="5"/>
        <v>21</v>
      </c>
      <c r="R26" s="3985">
        <f t="shared" si="5"/>
        <v>13</v>
      </c>
      <c r="S26" s="3985">
        <f t="shared" si="5"/>
        <v>0</v>
      </c>
      <c r="T26" s="3985">
        <f t="shared" si="5"/>
        <v>0</v>
      </c>
      <c r="U26" s="3985">
        <f t="shared" si="5"/>
        <v>21</v>
      </c>
      <c r="V26" s="3990">
        <f t="shared" si="5"/>
        <v>13</v>
      </c>
      <c r="W26" s="669"/>
    </row>
    <row r="27" spans="1:125" s="674" customFormat="1" ht="14.25" customHeight="1" thickTop="1" thickBot="1">
      <c r="A27" s="1317"/>
      <c r="B27" s="2022"/>
      <c r="C27" s="737"/>
      <c r="D27" s="738"/>
      <c r="E27" s="738"/>
      <c r="F27" s="738"/>
      <c r="G27" s="738"/>
      <c r="H27" s="738"/>
      <c r="I27" s="738"/>
      <c r="J27" s="738"/>
      <c r="K27" s="694">
        <f>K26+L26</f>
        <v>21</v>
      </c>
      <c r="L27" s="694"/>
      <c r="M27" s="694">
        <f>M26+N26</f>
        <v>13</v>
      </c>
      <c r="N27" s="694"/>
      <c r="O27" s="738"/>
      <c r="P27" s="738"/>
      <c r="Q27" s="738"/>
      <c r="R27" s="738"/>
      <c r="S27" s="738"/>
      <c r="T27" s="738"/>
      <c r="U27" s="738"/>
      <c r="V27" s="1318"/>
    </row>
    <row r="28" spans="1:125" s="188" customFormat="1" ht="15" customHeight="1" thickBot="1">
      <c r="A28" s="2188" t="s">
        <v>397</v>
      </c>
      <c r="B28" s="2023"/>
      <c r="C28" s="1319"/>
      <c r="D28" s="1319"/>
      <c r="E28" s="1319"/>
      <c r="F28" s="1319"/>
      <c r="G28" s="1320"/>
      <c r="H28" s="1319"/>
      <c r="I28" s="1319"/>
      <c r="J28" s="1319"/>
      <c r="K28" s="1320"/>
      <c r="L28" s="1320"/>
      <c r="M28" s="1320"/>
      <c r="N28" s="1320"/>
      <c r="O28" s="1319"/>
      <c r="P28" s="1321"/>
      <c r="Q28" s="1321"/>
      <c r="R28" s="1321"/>
      <c r="S28" s="1321"/>
      <c r="T28" s="1321"/>
      <c r="U28" s="1321"/>
      <c r="V28" s="1322"/>
    </row>
    <row r="29" spans="1:125" s="50" customFormat="1" ht="11.85" customHeight="1">
      <c r="A29" s="3969" t="str">
        <f>'General AUC always'!A29</f>
        <v>Border Christian College</v>
      </c>
      <c r="B29" s="2024"/>
      <c r="C29" s="2174">
        <v>8</v>
      </c>
      <c r="D29" s="2174">
        <v>6</v>
      </c>
      <c r="E29" s="1954">
        <f t="shared" ref="E29:E31" si="6">SUM(B29:D29)</f>
        <v>14</v>
      </c>
      <c r="F29" s="2029">
        <v>3</v>
      </c>
      <c r="G29" s="3991">
        <v>1</v>
      </c>
      <c r="H29" s="2034">
        <v>1</v>
      </c>
      <c r="I29" s="2034">
        <v>0</v>
      </c>
      <c r="J29" s="2034">
        <v>0</v>
      </c>
      <c r="K29" s="3991">
        <v>5</v>
      </c>
      <c r="L29" s="2034">
        <v>3</v>
      </c>
      <c r="M29" s="3991">
        <v>5</v>
      </c>
      <c r="N29" s="1965">
        <v>1</v>
      </c>
      <c r="O29" s="3974">
        <v>0</v>
      </c>
      <c r="P29" s="3988">
        <v>0</v>
      </c>
      <c r="Q29" s="1957">
        <v>8</v>
      </c>
      <c r="R29" s="1957">
        <v>6</v>
      </c>
      <c r="S29" s="3989">
        <v>0</v>
      </c>
      <c r="T29" s="3977">
        <v>0</v>
      </c>
      <c r="U29" s="1957">
        <v>8</v>
      </c>
      <c r="V29" s="1958">
        <v>6</v>
      </c>
    </row>
    <row r="30" spans="1:125" s="50" customFormat="1" ht="11.85" customHeight="1">
      <c r="A30" s="3969" t="str">
        <f>'General AUC always'!A30</f>
        <v>Canberra Christian School</v>
      </c>
      <c r="B30" s="2024"/>
      <c r="C30" s="2174">
        <v>22</v>
      </c>
      <c r="D30" s="2174">
        <v>0</v>
      </c>
      <c r="E30" s="1954">
        <f t="shared" si="6"/>
        <v>22</v>
      </c>
      <c r="F30" s="2029">
        <v>3</v>
      </c>
      <c r="G30" s="3991">
        <v>1</v>
      </c>
      <c r="H30" s="2034">
        <v>0</v>
      </c>
      <c r="I30" s="2034">
        <v>6</v>
      </c>
      <c r="J30" s="2034">
        <v>5</v>
      </c>
      <c r="K30" s="3991">
        <v>9</v>
      </c>
      <c r="L30" s="2034">
        <v>2</v>
      </c>
      <c r="M30" s="3991">
        <v>0</v>
      </c>
      <c r="N30" s="1965">
        <v>0</v>
      </c>
      <c r="O30" s="3974">
        <v>0</v>
      </c>
      <c r="P30" s="3988">
        <v>0</v>
      </c>
      <c r="Q30" s="1957">
        <v>10</v>
      </c>
      <c r="R30" s="1966">
        <v>0</v>
      </c>
      <c r="S30" s="3989">
        <v>0</v>
      </c>
      <c r="T30" s="3977">
        <v>0</v>
      </c>
      <c r="U30" s="1957">
        <v>10</v>
      </c>
      <c r="V30" s="1958">
        <v>0</v>
      </c>
    </row>
    <row r="31" spans="1:125" s="50" customFormat="1" ht="11.85" customHeight="1">
      <c r="A31" s="3969" t="str">
        <f>'General AUC always'!A31</f>
        <v>Narromine Christian School</v>
      </c>
      <c r="B31" s="2024"/>
      <c r="C31" s="2174">
        <v>11</v>
      </c>
      <c r="D31" s="2174">
        <v>0</v>
      </c>
      <c r="E31" s="1954">
        <f t="shared" si="6"/>
        <v>11</v>
      </c>
      <c r="F31" s="2029">
        <v>0</v>
      </c>
      <c r="G31" s="3991">
        <v>2</v>
      </c>
      <c r="H31" s="2034">
        <v>0</v>
      </c>
      <c r="I31" s="2034">
        <v>1</v>
      </c>
      <c r="J31" s="2034">
        <v>0</v>
      </c>
      <c r="K31" s="3991">
        <v>4</v>
      </c>
      <c r="L31" s="2034">
        <v>6</v>
      </c>
      <c r="M31" s="3991">
        <v>0</v>
      </c>
      <c r="N31" s="1965">
        <v>0</v>
      </c>
      <c r="O31" s="3974">
        <v>0</v>
      </c>
      <c r="P31" s="3988">
        <v>0</v>
      </c>
      <c r="Q31" s="1957">
        <v>9</v>
      </c>
      <c r="R31" s="1966">
        <v>0</v>
      </c>
      <c r="S31" s="3989">
        <v>0</v>
      </c>
      <c r="T31" s="3977">
        <v>0</v>
      </c>
      <c r="U31" s="1957">
        <v>9</v>
      </c>
      <c r="V31" s="1958">
        <v>0</v>
      </c>
    </row>
    <row r="32" spans="1:125" s="453" customFormat="1" ht="15" customHeight="1" thickBot="1">
      <c r="A32" s="3984" t="s">
        <v>338</v>
      </c>
      <c r="B32" s="3985">
        <f t="shared" ref="B32:V32" si="7">SUM(B29:B31)</f>
        <v>0</v>
      </c>
      <c r="C32" s="3985">
        <f t="shared" si="7"/>
        <v>41</v>
      </c>
      <c r="D32" s="3985">
        <f t="shared" si="7"/>
        <v>6</v>
      </c>
      <c r="E32" s="3985">
        <f t="shared" si="7"/>
        <v>47</v>
      </c>
      <c r="F32" s="3985">
        <f t="shared" si="7"/>
        <v>6</v>
      </c>
      <c r="G32" s="3985">
        <f t="shared" si="7"/>
        <v>4</v>
      </c>
      <c r="H32" s="3985">
        <f t="shared" si="7"/>
        <v>1</v>
      </c>
      <c r="I32" s="3985">
        <f t="shared" si="7"/>
        <v>7</v>
      </c>
      <c r="J32" s="3985">
        <f t="shared" si="7"/>
        <v>5</v>
      </c>
      <c r="K32" s="3985">
        <f t="shared" si="7"/>
        <v>18</v>
      </c>
      <c r="L32" s="3985">
        <f t="shared" si="7"/>
        <v>11</v>
      </c>
      <c r="M32" s="3985">
        <f t="shared" si="7"/>
        <v>5</v>
      </c>
      <c r="N32" s="3985">
        <f t="shared" si="7"/>
        <v>1</v>
      </c>
      <c r="O32" s="3985">
        <f t="shared" si="7"/>
        <v>0</v>
      </c>
      <c r="P32" s="3985">
        <f t="shared" si="7"/>
        <v>0</v>
      </c>
      <c r="Q32" s="3985">
        <f t="shared" si="7"/>
        <v>27</v>
      </c>
      <c r="R32" s="3985">
        <f t="shared" si="7"/>
        <v>6</v>
      </c>
      <c r="S32" s="3985">
        <f t="shared" si="7"/>
        <v>0</v>
      </c>
      <c r="T32" s="3985">
        <f t="shared" si="7"/>
        <v>0</v>
      </c>
      <c r="U32" s="3985">
        <f t="shared" si="7"/>
        <v>27</v>
      </c>
      <c r="V32" s="3990">
        <f t="shared" si="7"/>
        <v>6</v>
      </c>
      <c r="W32" s="669"/>
    </row>
    <row r="33" spans="1:23" s="674" customFormat="1" ht="14.25" customHeight="1" thickTop="1" thickBot="1">
      <c r="A33" s="1317"/>
      <c r="B33" s="2022"/>
      <c r="C33" s="737"/>
      <c r="D33" s="738"/>
      <c r="E33" s="738"/>
      <c r="F33" s="738"/>
      <c r="G33" s="738"/>
      <c r="H33" s="738"/>
      <c r="I33" s="738"/>
      <c r="J33" s="738"/>
      <c r="K33" s="694">
        <f>K32+L32</f>
        <v>29</v>
      </c>
      <c r="L33" s="694"/>
      <c r="M33" s="694">
        <f>M32+N32</f>
        <v>6</v>
      </c>
      <c r="N33" s="694"/>
      <c r="O33" s="738"/>
      <c r="P33" s="738"/>
      <c r="Q33" s="738"/>
      <c r="R33" s="738"/>
      <c r="S33" s="738"/>
      <c r="T33" s="738"/>
      <c r="U33" s="738"/>
      <c r="V33" s="1318"/>
    </row>
    <row r="34" spans="1:23" s="188" customFormat="1" ht="15" customHeight="1" thickBot="1">
      <c r="A34" s="2188" t="s">
        <v>404</v>
      </c>
      <c r="B34" s="2023"/>
      <c r="C34" s="1319"/>
      <c r="D34" s="1319"/>
      <c r="E34" s="1319"/>
      <c r="F34" s="1319"/>
      <c r="G34" s="1320"/>
      <c r="H34" s="1319"/>
      <c r="I34" s="1319"/>
      <c r="J34" s="1319"/>
      <c r="K34" s="1320"/>
      <c r="L34" s="1320"/>
      <c r="M34" s="1320"/>
      <c r="N34" s="1320"/>
      <c r="O34" s="1319"/>
      <c r="P34" s="1321"/>
      <c r="Q34" s="1321"/>
      <c r="R34" s="1321"/>
      <c r="S34" s="1321"/>
      <c r="T34" s="1321"/>
      <c r="U34" s="1321"/>
      <c r="V34" s="1322"/>
    </row>
    <row r="35" spans="1:23" s="50" customFormat="1" ht="11.85" customHeight="1">
      <c r="A35" s="3969" t="str">
        <f>'General AUC always'!A35</f>
        <v>Hills Adventist College</v>
      </c>
      <c r="B35" s="2024"/>
      <c r="C35" s="2522">
        <v>22</v>
      </c>
      <c r="D35" s="2039">
        <v>25</v>
      </c>
      <c r="E35" s="1954">
        <f t="shared" ref="E35:E39" si="8">SUM(B35:D35)</f>
        <v>47</v>
      </c>
      <c r="F35" s="1954">
        <v>0</v>
      </c>
      <c r="G35" s="1955">
        <v>1</v>
      </c>
      <c r="H35" s="1955">
        <v>3</v>
      </c>
      <c r="I35" s="1955">
        <v>4</v>
      </c>
      <c r="J35" s="1955">
        <v>3</v>
      </c>
      <c r="K35" s="1955">
        <v>13</v>
      </c>
      <c r="L35" s="1955">
        <v>2</v>
      </c>
      <c r="M35" s="1955">
        <v>16</v>
      </c>
      <c r="N35" s="1955">
        <v>9</v>
      </c>
      <c r="O35" s="3974">
        <v>0</v>
      </c>
      <c r="P35" s="3988">
        <v>0</v>
      </c>
      <c r="Q35" s="1957">
        <v>15</v>
      </c>
      <c r="R35" s="1957">
        <v>25</v>
      </c>
      <c r="S35" s="3989">
        <v>0</v>
      </c>
      <c r="T35" s="3977">
        <v>0</v>
      </c>
      <c r="U35" s="1957">
        <v>15</v>
      </c>
      <c r="V35" s="1958">
        <v>25</v>
      </c>
    </row>
    <row r="36" spans="1:23" s="50" customFormat="1" ht="11.85" customHeight="1">
      <c r="A36" s="3969" t="str">
        <f>'General AUC always'!A36</f>
        <v>Hurstville Adventist School</v>
      </c>
      <c r="B36" s="2024"/>
      <c r="C36" s="2522">
        <v>9</v>
      </c>
      <c r="D36" s="2039">
        <v>0</v>
      </c>
      <c r="E36" s="1954">
        <f t="shared" si="8"/>
        <v>9</v>
      </c>
      <c r="F36" s="1954">
        <v>0</v>
      </c>
      <c r="G36" s="3972">
        <v>2</v>
      </c>
      <c r="H36" s="3972">
        <v>0</v>
      </c>
      <c r="I36" s="3972">
        <v>0</v>
      </c>
      <c r="J36" s="3972">
        <v>1</v>
      </c>
      <c r="K36" s="3972">
        <v>4</v>
      </c>
      <c r="L36" s="3972">
        <v>4</v>
      </c>
      <c r="M36" s="3972">
        <v>0</v>
      </c>
      <c r="N36" s="3972">
        <v>0</v>
      </c>
      <c r="O36" s="3974">
        <v>0</v>
      </c>
      <c r="P36" s="3988">
        <v>0</v>
      </c>
      <c r="Q36" s="1957">
        <v>9</v>
      </c>
      <c r="R36" s="1957">
        <v>0</v>
      </c>
      <c r="S36" s="3989">
        <v>0</v>
      </c>
      <c r="T36" s="3977">
        <v>0</v>
      </c>
      <c r="U36" s="1957">
        <v>9</v>
      </c>
      <c r="V36" s="1958">
        <v>0</v>
      </c>
    </row>
    <row r="37" spans="1:23" s="50" customFormat="1" ht="11.85" customHeight="1">
      <c r="A37" s="3969" t="str">
        <f>'General AUC always'!A37</f>
        <v>Macarthur Adventist College</v>
      </c>
      <c r="B37" s="2024"/>
      <c r="C37" s="2522">
        <v>20</v>
      </c>
      <c r="D37" s="2039">
        <v>22</v>
      </c>
      <c r="E37" s="1954">
        <f t="shared" si="8"/>
        <v>42</v>
      </c>
      <c r="F37" s="1954">
        <v>2</v>
      </c>
      <c r="G37" s="3972">
        <v>5</v>
      </c>
      <c r="H37" s="3972">
        <v>1</v>
      </c>
      <c r="I37" s="3972">
        <v>1</v>
      </c>
      <c r="J37" s="3972">
        <v>0</v>
      </c>
      <c r="K37" s="3972">
        <v>14</v>
      </c>
      <c r="L37" s="3972">
        <v>5</v>
      </c>
      <c r="M37" s="3972">
        <v>17</v>
      </c>
      <c r="N37" s="3972">
        <v>5</v>
      </c>
      <c r="O37" s="3974">
        <v>0</v>
      </c>
      <c r="P37" s="3988">
        <v>0</v>
      </c>
      <c r="Q37" s="1957">
        <v>19</v>
      </c>
      <c r="R37" s="1957">
        <v>22</v>
      </c>
      <c r="S37" s="3989">
        <v>0</v>
      </c>
      <c r="T37" s="3977">
        <v>0</v>
      </c>
      <c r="U37" s="1957">
        <v>19</v>
      </c>
      <c r="V37" s="1958">
        <v>22</v>
      </c>
    </row>
    <row r="38" spans="1:23" s="50" customFormat="1" ht="11.85" customHeight="1">
      <c r="A38" s="3969" t="str">
        <f>'General AUC always'!A38</f>
        <v>Mountain View Adventist College</v>
      </c>
      <c r="B38" s="2024"/>
      <c r="C38" s="2522">
        <v>18</v>
      </c>
      <c r="D38" s="2039">
        <v>23</v>
      </c>
      <c r="E38" s="1954">
        <f t="shared" si="8"/>
        <v>41</v>
      </c>
      <c r="F38" s="1954">
        <v>2</v>
      </c>
      <c r="G38" s="3972">
        <v>2</v>
      </c>
      <c r="H38" s="3972">
        <v>0</v>
      </c>
      <c r="I38" s="3972">
        <v>0</v>
      </c>
      <c r="J38" s="3972">
        <v>1</v>
      </c>
      <c r="K38" s="3972">
        <v>9</v>
      </c>
      <c r="L38" s="3972">
        <v>8</v>
      </c>
      <c r="M38" s="3972">
        <v>19</v>
      </c>
      <c r="N38" s="3972">
        <v>4</v>
      </c>
      <c r="O38" s="3974">
        <v>0</v>
      </c>
      <c r="P38" s="3988">
        <v>0</v>
      </c>
      <c r="Q38" s="1957">
        <v>17</v>
      </c>
      <c r="R38" s="1957">
        <v>23</v>
      </c>
      <c r="S38" s="3989">
        <v>0</v>
      </c>
      <c r="T38" s="3977">
        <v>0</v>
      </c>
      <c r="U38" s="1957">
        <v>17</v>
      </c>
      <c r="V38" s="1958">
        <v>23</v>
      </c>
    </row>
    <row r="39" spans="1:23" s="50" customFormat="1" ht="11.85" customHeight="1">
      <c r="A39" s="3969" t="str">
        <f>'General AUC always'!A39</f>
        <v>Sydney Adventist School Auburn</v>
      </c>
      <c r="B39" s="2024"/>
      <c r="C39" s="2522">
        <v>10</v>
      </c>
      <c r="D39" s="2039">
        <v>0</v>
      </c>
      <c r="E39" s="1954">
        <f t="shared" si="8"/>
        <v>10</v>
      </c>
      <c r="F39" s="1954">
        <v>3</v>
      </c>
      <c r="G39" s="3972">
        <v>2</v>
      </c>
      <c r="H39" s="3972">
        <v>0</v>
      </c>
      <c r="I39" s="3972">
        <v>1</v>
      </c>
      <c r="J39" s="3972">
        <v>0</v>
      </c>
      <c r="K39" s="3972">
        <v>8</v>
      </c>
      <c r="L39" s="3972">
        <v>1</v>
      </c>
      <c r="M39" s="3972">
        <v>0</v>
      </c>
      <c r="N39" s="3972">
        <v>0</v>
      </c>
      <c r="O39" s="3974">
        <v>0</v>
      </c>
      <c r="P39" s="3988">
        <v>0</v>
      </c>
      <c r="Q39" s="1957">
        <v>9</v>
      </c>
      <c r="R39" s="1957">
        <v>0</v>
      </c>
      <c r="S39" s="3989">
        <v>0</v>
      </c>
      <c r="T39" s="3977">
        <v>0</v>
      </c>
      <c r="U39" s="1957">
        <v>9</v>
      </c>
      <c r="V39" s="1958">
        <v>0</v>
      </c>
    </row>
    <row r="40" spans="1:23" s="50" customFormat="1" ht="11.85" customHeight="1">
      <c r="A40" s="3969" t="str">
        <f>'General AUC always'!A40</f>
        <v>Wahroonga Adventist School</v>
      </c>
      <c r="B40" s="2024"/>
      <c r="C40" s="2522">
        <v>21</v>
      </c>
      <c r="D40" s="2039">
        <v>30</v>
      </c>
      <c r="E40" s="1954">
        <f>SUM(B40:D40)</f>
        <v>51</v>
      </c>
      <c r="F40" s="1954">
        <v>3</v>
      </c>
      <c r="G40" s="3972">
        <v>0</v>
      </c>
      <c r="H40" s="3972">
        <v>0</v>
      </c>
      <c r="I40" s="3972">
        <v>1</v>
      </c>
      <c r="J40" s="3972">
        <v>0</v>
      </c>
      <c r="K40" s="3972">
        <v>19</v>
      </c>
      <c r="L40" s="3972">
        <v>1</v>
      </c>
      <c r="M40" s="3972">
        <v>29</v>
      </c>
      <c r="N40" s="3972">
        <v>1</v>
      </c>
      <c r="O40" s="3974">
        <v>0</v>
      </c>
      <c r="P40" s="3988">
        <v>0</v>
      </c>
      <c r="Q40" s="1957">
        <v>20</v>
      </c>
      <c r="R40" s="1957">
        <v>30</v>
      </c>
      <c r="S40" s="3989">
        <v>0</v>
      </c>
      <c r="T40" s="3977">
        <v>0</v>
      </c>
      <c r="U40" s="1957">
        <v>20</v>
      </c>
      <c r="V40" s="1958">
        <v>30</v>
      </c>
    </row>
    <row r="41" spans="1:23" s="453" customFormat="1" ht="15" customHeight="1" thickBot="1">
      <c r="A41" s="3984" t="s">
        <v>338</v>
      </c>
      <c r="B41" s="3985">
        <f t="shared" ref="B41:V41" si="9">SUM(B35:B40)</f>
        <v>0</v>
      </c>
      <c r="C41" s="3985">
        <f t="shared" si="9"/>
        <v>100</v>
      </c>
      <c r="D41" s="3985">
        <f t="shared" si="9"/>
        <v>100</v>
      </c>
      <c r="E41" s="3985">
        <f t="shared" si="9"/>
        <v>200</v>
      </c>
      <c r="F41" s="3985">
        <f t="shared" si="9"/>
        <v>10</v>
      </c>
      <c r="G41" s="3985">
        <f t="shared" si="9"/>
        <v>12</v>
      </c>
      <c r="H41" s="3985">
        <f t="shared" si="9"/>
        <v>4</v>
      </c>
      <c r="I41" s="3985">
        <f t="shared" si="9"/>
        <v>7</v>
      </c>
      <c r="J41" s="3985">
        <f t="shared" si="9"/>
        <v>5</v>
      </c>
      <c r="K41" s="3985">
        <f>SUM(K35:K40)</f>
        <v>67</v>
      </c>
      <c r="L41" s="3985">
        <f t="shared" si="9"/>
        <v>21</v>
      </c>
      <c r="M41" s="3985">
        <f t="shared" si="9"/>
        <v>81</v>
      </c>
      <c r="N41" s="3985">
        <f t="shared" si="9"/>
        <v>19</v>
      </c>
      <c r="O41" s="3985">
        <f t="shared" si="9"/>
        <v>0</v>
      </c>
      <c r="P41" s="3985">
        <f t="shared" si="9"/>
        <v>0</v>
      </c>
      <c r="Q41" s="3985">
        <f t="shared" si="9"/>
        <v>89</v>
      </c>
      <c r="R41" s="3985">
        <f t="shared" si="9"/>
        <v>100</v>
      </c>
      <c r="S41" s="3985">
        <f t="shared" si="9"/>
        <v>0</v>
      </c>
      <c r="T41" s="3985">
        <f t="shared" si="9"/>
        <v>0</v>
      </c>
      <c r="U41" s="3985">
        <f t="shared" si="9"/>
        <v>89</v>
      </c>
      <c r="V41" s="3990">
        <f t="shared" si="9"/>
        <v>100</v>
      </c>
      <c r="W41" s="669"/>
    </row>
    <row r="42" spans="1:23" s="674" customFormat="1" ht="14.25" customHeight="1" thickTop="1" thickBot="1">
      <c r="A42" s="1317"/>
      <c r="B42" s="2022"/>
      <c r="C42" s="737"/>
      <c r="D42" s="738"/>
      <c r="E42" s="738"/>
      <c r="F42" s="738"/>
      <c r="G42" s="738"/>
      <c r="H42" s="738"/>
      <c r="I42" s="738"/>
      <c r="J42" s="738"/>
      <c r="K42" s="694">
        <f>K41+L41</f>
        <v>88</v>
      </c>
      <c r="L42" s="694"/>
      <c r="M42" s="694">
        <f>M41+N41</f>
        <v>100</v>
      </c>
      <c r="N42" s="694"/>
      <c r="O42" s="738"/>
      <c r="P42" s="738"/>
      <c r="Q42" s="738"/>
      <c r="R42" s="738"/>
      <c r="S42" s="738"/>
      <c r="T42" s="738"/>
      <c r="U42" s="738"/>
      <c r="V42" s="1318"/>
    </row>
    <row r="43" spans="1:23" s="188" customFormat="1" ht="15" customHeight="1" thickBot="1">
      <c r="A43" s="2188" t="s">
        <v>417</v>
      </c>
      <c r="B43" s="2023"/>
      <c r="C43" s="1319"/>
      <c r="D43" s="1319"/>
      <c r="E43" s="3082" t="s">
        <v>489</v>
      </c>
      <c r="F43" s="3082"/>
      <c r="G43" s="3082"/>
      <c r="H43" s="3082"/>
      <c r="I43" s="3082"/>
      <c r="J43" s="3082"/>
      <c r="K43" s="3082"/>
      <c r="L43" s="3082"/>
      <c r="M43" s="3082"/>
      <c r="N43" s="3082"/>
      <c r="O43" s="3082"/>
      <c r="P43" s="3082"/>
      <c r="Q43" s="3082"/>
      <c r="R43" s="3082"/>
      <c r="S43" s="1321"/>
      <c r="T43" s="1321"/>
      <c r="U43" s="1321"/>
      <c r="V43" s="1322"/>
    </row>
    <row r="44" spans="1:23" s="50" customFormat="1" ht="11.85" customHeight="1">
      <c r="A44" s="3969" t="str">
        <f>'General AUC always'!A44</f>
        <v>Carmel Adventist College Primary</v>
      </c>
      <c r="B44" s="2024"/>
      <c r="C44" s="2521">
        <v>8</v>
      </c>
      <c r="D44" s="1964">
        <v>0</v>
      </c>
      <c r="E44" s="3992">
        <f>SUM(B44:D44)</f>
        <v>8</v>
      </c>
      <c r="F44" s="2030">
        <v>3</v>
      </c>
      <c r="G44" s="3991">
        <v>2</v>
      </c>
      <c r="H44" s="2034">
        <v>0</v>
      </c>
      <c r="I44" s="2034">
        <v>2</v>
      </c>
      <c r="J44" s="2034">
        <v>0</v>
      </c>
      <c r="K44" s="3991">
        <v>6</v>
      </c>
      <c r="L44" s="2034">
        <v>0</v>
      </c>
      <c r="M44" s="3991">
        <v>0</v>
      </c>
      <c r="N44" s="1965">
        <v>0</v>
      </c>
      <c r="O44" s="3974">
        <v>0</v>
      </c>
      <c r="P44" s="3988">
        <v>0</v>
      </c>
      <c r="Q44" s="1957">
        <v>6</v>
      </c>
      <c r="R44" s="1957">
        <v>0</v>
      </c>
      <c r="S44" s="3989">
        <v>0</v>
      </c>
      <c r="T44" s="3977">
        <v>0</v>
      </c>
      <c r="U44" s="1957">
        <v>6</v>
      </c>
      <c r="V44" s="1958">
        <v>0</v>
      </c>
    </row>
    <row r="45" spans="1:23" s="50" customFormat="1" ht="11.85" customHeight="1">
      <c r="A45" s="3969" t="str">
        <f>'General AUC always'!A45</f>
        <v>Carmel Adventist College Secondary</v>
      </c>
      <c r="B45" s="2024"/>
      <c r="C45" s="2520">
        <v>0</v>
      </c>
      <c r="D45" s="1959">
        <v>20</v>
      </c>
      <c r="E45" s="3992">
        <f t="shared" ref="E45:E48" si="10">SUM(B45:D45)</f>
        <v>20</v>
      </c>
      <c r="F45" s="2030">
        <v>0</v>
      </c>
      <c r="G45" s="3993">
        <v>0</v>
      </c>
      <c r="H45" s="2035">
        <v>2</v>
      </c>
      <c r="I45" s="2035">
        <v>0</v>
      </c>
      <c r="J45" s="2035">
        <v>0</v>
      </c>
      <c r="K45" s="3993">
        <v>0</v>
      </c>
      <c r="L45" s="2035">
        <v>0</v>
      </c>
      <c r="M45" s="3993">
        <v>18</v>
      </c>
      <c r="N45" s="1968">
        <v>2</v>
      </c>
      <c r="O45" s="3979">
        <v>0</v>
      </c>
      <c r="P45" s="3994">
        <v>0</v>
      </c>
      <c r="Q45" s="1957">
        <v>0</v>
      </c>
      <c r="R45" s="1957">
        <v>20</v>
      </c>
      <c r="S45" s="3995">
        <v>0</v>
      </c>
      <c r="T45" s="3982">
        <v>0</v>
      </c>
      <c r="U45" s="1957">
        <v>0</v>
      </c>
      <c r="V45" s="1958">
        <v>20</v>
      </c>
    </row>
    <row r="46" spans="1:23" s="50" customFormat="1" ht="11.85" customHeight="1">
      <c r="A46" s="3969" t="str">
        <f>'General AUC always'!A46</f>
        <v>Esperance Christian School</v>
      </c>
      <c r="B46" s="2024"/>
      <c r="C46" s="2520">
        <v>5</v>
      </c>
      <c r="D46" s="1959">
        <v>0</v>
      </c>
      <c r="E46" s="3992">
        <f t="shared" si="10"/>
        <v>5</v>
      </c>
      <c r="F46" s="2030">
        <v>2</v>
      </c>
      <c r="G46" s="3993">
        <v>0</v>
      </c>
      <c r="H46" s="2035">
        <v>0</v>
      </c>
      <c r="I46" s="2035">
        <v>1</v>
      </c>
      <c r="J46" s="2035">
        <v>0</v>
      </c>
      <c r="K46" s="3993">
        <v>4</v>
      </c>
      <c r="L46" s="2035">
        <v>0</v>
      </c>
      <c r="M46" s="3993">
        <v>0</v>
      </c>
      <c r="N46" s="1968">
        <v>0</v>
      </c>
      <c r="O46" s="3979">
        <v>0</v>
      </c>
      <c r="P46" s="3994">
        <v>0</v>
      </c>
      <c r="Q46" s="1957">
        <v>4</v>
      </c>
      <c r="R46" s="1957">
        <v>0</v>
      </c>
      <c r="S46" s="3995">
        <v>0</v>
      </c>
      <c r="T46" s="3982">
        <v>0</v>
      </c>
      <c r="U46" s="1957">
        <v>4</v>
      </c>
      <c r="V46" s="1958">
        <v>0</v>
      </c>
    </row>
    <row r="47" spans="1:23" s="50" customFormat="1" ht="11.85" customHeight="1">
      <c r="A47" s="3969" t="str">
        <f>'General AUC always'!A47</f>
        <v>Landsdale Christian School</v>
      </c>
      <c r="B47" s="2024"/>
      <c r="C47" s="2520">
        <v>7</v>
      </c>
      <c r="D47" s="1959">
        <v>10</v>
      </c>
      <c r="E47" s="3992">
        <f t="shared" si="10"/>
        <v>17</v>
      </c>
      <c r="F47" s="2030">
        <v>2</v>
      </c>
      <c r="G47" s="3993">
        <v>1</v>
      </c>
      <c r="H47" s="2035">
        <v>1</v>
      </c>
      <c r="I47" s="2035">
        <v>1</v>
      </c>
      <c r="J47" s="2035">
        <v>0</v>
      </c>
      <c r="K47" s="3993">
        <v>5</v>
      </c>
      <c r="L47" s="2035">
        <v>1</v>
      </c>
      <c r="M47" s="3993">
        <v>10</v>
      </c>
      <c r="N47" s="1968">
        <v>0</v>
      </c>
      <c r="O47" s="3979">
        <v>0</v>
      </c>
      <c r="P47" s="3994">
        <v>0</v>
      </c>
      <c r="Q47" s="1957">
        <v>6</v>
      </c>
      <c r="R47" s="1957">
        <v>10</v>
      </c>
      <c r="S47" s="3995">
        <v>0</v>
      </c>
      <c r="T47" s="3982">
        <v>0</v>
      </c>
      <c r="U47" s="1957">
        <v>6</v>
      </c>
      <c r="V47" s="1958">
        <v>10</v>
      </c>
    </row>
    <row r="48" spans="1:23" s="50" customFormat="1" ht="11.85" customHeight="1">
      <c r="A48" s="3969" t="str">
        <f>'General AUC always'!A48</f>
        <v>Victoria Park Christian School</v>
      </c>
      <c r="B48" s="2024"/>
      <c r="C48" s="2521">
        <v>8</v>
      </c>
      <c r="D48" s="1964">
        <v>0</v>
      </c>
      <c r="E48" s="3992">
        <f t="shared" si="10"/>
        <v>8</v>
      </c>
      <c r="F48" s="2030">
        <v>2</v>
      </c>
      <c r="G48" s="3991">
        <v>2</v>
      </c>
      <c r="H48" s="2034">
        <v>0</v>
      </c>
      <c r="I48" s="2034">
        <v>1</v>
      </c>
      <c r="J48" s="2034">
        <v>0</v>
      </c>
      <c r="K48" s="3991">
        <v>6</v>
      </c>
      <c r="L48" s="2034">
        <v>1</v>
      </c>
      <c r="M48" s="3991">
        <v>0</v>
      </c>
      <c r="N48" s="1965">
        <v>0</v>
      </c>
      <c r="O48" s="3974">
        <v>0</v>
      </c>
      <c r="P48" s="3988">
        <v>0</v>
      </c>
      <c r="Q48" s="1957">
        <v>7</v>
      </c>
      <c r="R48" s="1957">
        <v>0</v>
      </c>
      <c r="S48" s="3989">
        <v>0</v>
      </c>
      <c r="T48" s="3977">
        <v>0</v>
      </c>
      <c r="U48" s="1957">
        <v>7</v>
      </c>
      <c r="V48" s="1958">
        <v>0</v>
      </c>
    </row>
    <row r="49" spans="1:23" s="453" customFormat="1" ht="15" customHeight="1" thickBot="1">
      <c r="A49" s="3984" t="s">
        <v>338</v>
      </c>
      <c r="B49" s="3985">
        <f t="shared" ref="B49:V49" si="11">SUM(B44:B48)</f>
        <v>0</v>
      </c>
      <c r="C49" s="3985">
        <f t="shared" si="11"/>
        <v>28</v>
      </c>
      <c r="D49" s="3985">
        <f t="shared" si="11"/>
        <v>30</v>
      </c>
      <c r="E49" s="3985">
        <f t="shared" si="11"/>
        <v>58</v>
      </c>
      <c r="F49" s="3985">
        <f t="shared" si="11"/>
        <v>9</v>
      </c>
      <c r="G49" s="3985">
        <f t="shared" si="11"/>
        <v>5</v>
      </c>
      <c r="H49" s="3985">
        <f t="shared" si="11"/>
        <v>3</v>
      </c>
      <c r="I49" s="3985">
        <f t="shared" si="11"/>
        <v>5</v>
      </c>
      <c r="J49" s="3985">
        <f t="shared" si="11"/>
        <v>0</v>
      </c>
      <c r="K49" s="3985">
        <f t="shared" si="11"/>
        <v>21</v>
      </c>
      <c r="L49" s="3985">
        <f t="shared" si="11"/>
        <v>2</v>
      </c>
      <c r="M49" s="3985">
        <f t="shared" si="11"/>
        <v>28</v>
      </c>
      <c r="N49" s="3985">
        <f t="shared" si="11"/>
        <v>2</v>
      </c>
      <c r="O49" s="3985">
        <f t="shared" si="11"/>
        <v>0</v>
      </c>
      <c r="P49" s="3985">
        <f t="shared" si="11"/>
        <v>0</v>
      </c>
      <c r="Q49" s="3985">
        <f t="shared" si="11"/>
        <v>23</v>
      </c>
      <c r="R49" s="3985">
        <f t="shared" si="11"/>
        <v>30</v>
      </c>
      <c r="S49" s="3985">
        <f t="shared" si="11"/>
        <v>0</v>
      </c>
      <c r="T49" s="3985">
        <f t="shared" si="11"/>
        <v>0</v>
      </c>
      <c r="U49" s="3985">
        <f t="shared" si="11"/>
        <v>23</v>
      </c>
      <c r="V49" s="3990">
        <f t="shared" si="11"/>
        <v>30</v>
      </c>
      <c r="W49" s="669"/>
    </row>
    <row r="50" spans="1:23" s="674" customFormat="1" ht="14.25" customHeight="1" thickTop="1" thickBot="1">
      <c r="A50" s="895"/>
      <c r="B50" s="2025"/>
      <c r="C50" s="896"/>
      <c r="D50" s="738"/>
      <c r="E50" s="738"/>
      <c r="F50" s="738"/>
      <c r="G50" s="738"/>
      <c r="H50" s="738"/>
      <c r="I50" s="738"/>
      <c r="J50" s="738"/>
      <c r="K50" s="694">
        <f>K49+L49</f>
        <v>23</v>
      </c>
      <c r="L50" s="694"/>
      <c r="M50" s="694">
        <f>M49+N49</f>
        <v>30</v>
      </c>
      <c r="N50" s="694"/>
      <c r="O50" s="738"/>
      <c r="P50" s="738"/>
      <c r="Q50" s="738"/>
      <c r="R50" s="738"/>
      <c r="S50" s="738"/>
      <c r="T50" s="738"/>
      <c r="U50" s="738"/>
      <c r="V50" s="1318"/>
    </row>
    <row r="51" spans="1:23" s="188" customFormat="1" ht="15" customHeight="1" thickBot="1">
      <c r="A51" s="2189" t="s">
        <v>428</v>
      </c>
      <c r="B51" s="2026"/>
      <c r="C51" s="894"/>
      <c r="D51" s="1319"/>
      <c r="E51" s="3082"/>
      <c r="F51" s="3082"/>
      <c r="G51" s="3082"/>
      <c r="H51" s="3082"/>
      <c r="I51" s="3082"/>
      <c r="J51" s="3082"/>
      <c r="K51" s="3082"/>
      <c r="L51" s="3082"/>
      <c r="M51" s="3082"/>
      <c r="N51" s="3082"/>
      <c r="O51" s="3082"/>
      <c r="P51" s="3082"/>
      <c r="Q51" s="3082"/>
      <c r="R51" s="3082"/>
      <c r="S51" s="1321"/>
      <c r="T51" s="1321"/>
      <c r="U51" s="1321"/>
      <c r="V51" s="1322"/>
    </row>
    <row r="52" spans="1:23" s="50" customFormat="1" ht="11.85" customHeight="1">
      <c r="A52" s="3969" t="str">
        <f>'General AUC always'!A52</f>
        <v>Brisbane Adventist College</v>
      </c>
      <c r="B52" s="2024"/>
      <c r="C52" s="2521">
        <v>17</v>
      </c>
      <c r="D52" s="1964">
        <v>26</v>
      </c>
      <c r="E52" s="3992">
        <f>SUM(B52:D52)</f>
        <v>43</v>
      </c>
      <c r="F52" s="3992">
        <v>2</v>
      </c>
      <c r="G52" s="3972">
        <v>4</v>
      </c>
      <c r="H52" s="3972">
        <v>2</v>
      </c>
      <c r="I52" s="3972">
        <v>1</v>
      </c>
      <c r="J52" s="3972">
        <v>0</v>
      </c>
      <c r="K52" s="3972">
        <v>16</v>
      </c>
      <c r="L52" s="3972">
        <v>0</v>
      </c>
      <c r="M52" s="3972">
        <v>26</v>
      </c>
      <c r="N52" s="3972">
        <v>0</v>
      </c>
      <c r="O52" s="3974">
        <v>0</v>
      </c>
      <c r="P52" s="3988">
        <v>0</v>
      </c>
      <c r="Q52" s="1957">
        <v>16</v>
      </c>
      <c r="R52" s="1957">
        <v>26</v>
      </c>
      <c r="S52" s="3989">
        <v>0</v>
      </c>
      <c r="T52" s="3977">
        <v>0</v>
      </c>
      <c r="U52" s="1957">
        <v>16</v>
      </c>
      <c r="V52" s="1958">
        <v>26</v>
      </c>
    </row>
    <row r="53" spans="1:23" s="50" customFormat="1" ht="11.85" customHeight="1">
      <c r="A53" s="3969" t="str">
        <f>'General AUC always'!A53</f>
        <v>Hope Adventist School (previously called Coral Coast Christian School)</v>
      </c>
      <c r="B53" s="2024"/>
      <c r="C53" s="2521">
        <v>4</v>
      </c>
      <c r="D53" s="1964">
        <v>0</v>
      </c>
      <c r="E53" s="3992">
        <f t="shared" ref="E53:E58" si="12">SUM(B53:D53)</f>
        <v>4</v>
      </c>
      <c r="F53" s="3992">
        <v>0</v>
      </c>
      <c r="G53" s="3972">
        <v>2</v>
      </c>
      <c r="H53" s="3972">
        <v>0</v>
      </c>
      <c r="I53" s="3972">
        <v>0</v>
      </c>
      <c r="J53" s="3972">
        <v>0</v>
      </c>
      <c r="K53" s="3972">
        <v>3</v>
      </c>
      <c r="L53" s="3972">
        <v>1</v>
      </c>
      <c r="M53" s="3972">
        <v>0</v>
      </c>
      <c r="N53" s="3972">
        <v>0</v>
      </c>
      <c r="O53" s="3974">
        <v>0</v>
      </c>
      <c r="P53" s="3988">
        <v>0</v>
      </c>
      <c r="Q53" s="1957">
        <v>4</v>
      </c>
      <c r="R53" s="1957">
        <v>0</v>
      </c>
      <c r="S53" s="3989">
        <v>0</v>
      </c>
      <c r="T53" s="3977">
        <v>0</v>
      </c>
      <c r="U53" s="1957">
        <v>4</v>
      </c>
      <c r="V53" s="1958">
        <v>0</v>
      </c>
    </row>
    <row r="54" spans="1:23" s="50" customFormat="1" ht="11.85" customHeight="1">
      <c r="A54" s="3969" t="str">
        <f>'General AUC always'!A54</f>
        <v>Darling Downs Christian School</v>
      </c>
      <c r="B54" s="2024"/>
      <c r="C54" s="2521">
        <v>8</v>
      </c>
      <c r="D54" s="1964">
        <v>11</v>
      </c>
      <c r="E54" s="3992">
        <f t="shared" si="12"/>
        <v>19</v>
      </c>
      <c r="F54" s="3992">
        <v>1</v>
      </c>
      <c r="G54" s="3972">
        <v>2</v>
      </c>
      <c r="H54" s="3972">
        <v>1</v>
      </c>
      <c r="I54" s="3972">
        <v>0</v>
      </c>
      <c r="J54" s="3972">
        <v>1</v>
      </c>
      <c r="K54" s="3972">
        <v>7</v>
      </c>
      <c r="L54" s="3972">
        <v>0</v>
      </c>
      <c r="M54" s="3972">
        <v>7</v>
      </c>
      <c r="N54" s="3972">
        <v>4</v>
      </c>
      <c r="O54" s="3974">
        <v>0</v>
      </c>
      <c r="P54" s="3988">
        <v>0</v>
      </c>
      <c r="Q54" s="1957">
        <v>7</v>
      </c>
      <c r="R54" s="1957">
        <v>11</v>
      </c>
      <c r="S54" s="3989">
        <v>0</v>
      </c>
      <c r="T54" s="3977">
        <v>0</v>
      </c>
      <c r="U54" s="1957">
        <v>7</v>
      </c>
      <c r="V54" s="1958">
        <v>11</v>
      </c>
    </row>
    <row r="55" spans="1:23" s="50" customFormat="1" ht="11.85" customHeight="1">
      <c r="A55" s="3969" t="str">
        <f>'General AUC always'!A55</f>
        <v>Gold Coast Christian College</v>
      </c>
      <c r="B55" s="2024"/>
      <c r="C55" s="2521">
        <v>9</v>
      </c>
      <c r="D55" s="1964">
        <v>11</v>
      </c>
      <c r="E55" s="3992">
        <f t="shared" si="12"/>
        <v>20</v>
      </c>
      <c r="F55" s="3992">
        <v>2</v>
      </c>
      <c r="G55" s="3972">
        <v>3</v>
      </c>
      <c r="H55" s="3972">
        <v>0</v>
      </c>
      <c r="I55" s="3972">
        <v>0</v>
      </c>
      <c r="J55" s="3972">
        <v>1</v>
      </c>
      <c r="K55" s="3972">
        <v>7</v>
      </c>
      <c r="L55" s="3972">
        <v>1</v>
      </c>
      <c r="M55" s="3972">
        <v>9</v>
      </c>
      <c r="N55" s="3972">
        <v>2</v>
      </c>
      <c r="O55" s="3974">
        <v>0</v>
      </c>
      <c r="P55" s="3988">
        <v>0</v>
      </c>
      <c r="Q55" s="1957">
        <v>8</v>
      </c>
      <c r="R55" s="1957">
        <v>11</v>
      </c>
      <c r="S55" s="3989">
        <v>0</v>
      </c>
      <c r="T55" s="3977">
        <v>0</v>
      </c>
      <c r="U55" s="1957">
        <v>8</v>
      </c>
      <c r="V55" s="1958">
        <v>11</v>
      </c>
    </row>
    <row r="56" spans="1:23" s="50" customFormat="1" ht="11.85" customHeight="1">
      <c r="A56" s="3969" t="str">
        <f>'General AUC always'!A56</f>
        <v>Ipswich Adventist School</v>
      </c>
      <c r="B56" s="2024"/>
      <c r="C56" s="2520">
        <v>6</v>
      </c>
      <c r="D56" s="1959">
        <v>0</v>
      </c>
      <c r="E56" s="3992">
        <f t="shared" si="12"/>
        <v>6</v>
      </c>
      <c r="F56" s="3992">
        <v>0</v>
      </c>
      <c r="G56" s="3978">
        <v>3</v>
      </c>
      <c r="H56" s="3978">
        <v>0</v>
      </c>
      <c r="I56" s="3978">
        <v>1</v>
      </c>
      <c r="J56" s="3978">
        <v>0</v>
      </c>
      <c r="K56" s="3978">
        <v>5</v>
      </c>
      <c r="L56" s="3978">
        <v>0</v>
      </c>
      <c r="M56" s="3978">
        <v>0</v>
      </c>
      <c r="N56" s="3978">
        <v>0</v>
      </c>
      <c r="O56" s="3979">
        <v>0</v>
      </c>
      <c r="P56" s="3994">
        <v>0</v>
      </c>
      <c r="Q56" s="1957">
        <v>5</v>
      </c>
      <c r="R56" s="1957">
        <v>0</v>
      </c>
      <c r="S56" s="3995">
        <v>0</v>
      </c>
      <c r="T56" s="3982">
        <v>0</v>
      </c>
      <c r="U56" s="1957">
        <v>5</v>
      </c>
      <c r="V56" s="1958">
        <v>0</v>
      </c>
    </row>
    <row r="57" spans="1:23" s="50" customFormat="1" ht="11.85" customHeight="1">
      <c r="A57" s="3969" t="str">
        <f>'General AUC always'!A57</f>
        <v>Noosa Christian College</v>
      </c>
      <c r="B57" s="2024"/>
      <c r="C57" s="2520">
        <v>11</v>
      </c>
      <c r="D57" s="1959">
        <v>13</v>
      </c>
      <c r="E57" s="3992">
        <f t="shared" si="12"/>
        <v>24</v>
      </c>
      <c r="F57" s="3992">
        <v>3</v>
      </c>
      <c r="G57" s="3978">
        <v>1</v>
      </c>
      <c r="H57" s="3978">
        <v>2</v>
      </c>
      <c r="I57" s="3978">
        <v>1</v>
      </c>
      <c r="J57" s="3978">
        <v>0</v>
      </c>
      <c r="K57" s="3978">
        <v>8</v>
      </c>
      <c r="L57" s="3978">
        <v>2</v>
      </c>
      <c r="M57" s="3978">
        <v>10</v>
      </c>
      <c r="N57" s="3978">
        <v>3</v>
      </c>
      <c r="O57" s="3979">
        <v>0</v>
      </c>
      <c r="P57" s="3994">
        <v>0</v>
      </c>
      <c r="Q57" s="1957">
        <v>10</v>
      </c>
      <c r="R57" s="1957">
        <v>13</v>
      </c>
      <c r="S57" s="3995">
        <v>0</v>
      </c>
      <c r="T57" s="3982">
        <v>0</v>
      </c>
      <c r="U57" s="1957">
        <v>10</v>
      </c>
      <c r="V57" s="1958">
        <v>13</v>
      </c>
    </row>
    <row r="58" spans="1:23" s="50" customFormat="1" ht="11.85" customHeight="1">
      <c r="A58" s="3969" t="str">
        <f>'General AUC always'!A58</f>
        <v>Northpine Christian College</v>
      </c>
      <c r="B58" s="2024"/>
      <c r="C58" s="2521">
        <v>29</v>
      </c>
      <c r="D58" s="1964">
        <v>34</v>
      </c>
      <c r="E58" s="3992">
        <f t="shared" si="12"/>
        <v>63</v>
      </c>
      <c r="F58" s="3992">
        <v>16</v>
      </c>
      <c r="G58" s="3972">
        <v>6</v>
      </c>
      <c r="H58" s="3972">
        <v>3</v>
      </c>
      <c r="I58" s="3972">
        <v>0</v>
      </c>
      <c r="J58" s="3972">
        <v>2</v>
      </c>
      <c r="K58" s="3972">
        <v>27</v>
      </c>
      <c r="L58" s="3972">
        <v>0</v>
      </c>
      <c r="M58" s="3972">
        <v>30</v>
      </c>
      <c r="N58" s="3972">
        <v>4</v>
      </c>
      <c r="O58" s="3974">
        <v>0</v>
      </c>
      <c r="P58" s="3988">
        <v>0</v>
      </c>
      <c r="Q58" s="1957">
        <v>27</v>
      </c>
      <c r="R58" s="1957">
        <v>34</v>
      </c>
      <c r="S58" s="3989">
        <v>0</v>
      </c>
      <c r="T58" s="3977">
        <v>0</v>
      </c>
      <c r="U58" s="1957">
        <v>27</v>
      </c>
      <c r="V58" s="1958">
        <v>34</v>
      </c>
    </row>
    <row r="59" spans="1:23" s="453" customFormat="1" ht="15" customHeight="1" thickBot="1">
      <c r="A59" s="3984" t="s">
        <v>338</v>
      </c>
      <c r="B59" s="3985">
        <f t="shared" ref="B59:V59" si="13">SUM(B52:B58)</f>
        <v>0</v>
      </c>
      <c r="C59" s="3985">
        <f t="shared" si="13"/>
        <v>84</v>
      </c>
      <c r="D59" s="3985">
        <f t="shared" si="13"/>
        <v>95</v>
      </c>
      <c r="E59" s="3985">
        <f t="shared" si="13"/>
        <v>179</v>
      </c>
      <c r="F59" s="3985">
        <f t="shared" si="13"/>
        <v>24</v>
      </c>
      <c r="G59" s="3985">
        <f t="shared" si="13"/>
        <v>21</v>
      </c>
      <c r="H59" s="3985">
        <f t="shared" si="13"/>
        <v>8</v>
      </c>
      <c r="I59" s="3985">
        <f t="shared" si="13"/>
        <v>3</v>
      </c>
      <c r="J59" s="3985">
        <f t="shared" si="13"/>
        <v>4</v>
      </c>
      <c r="K59" s="3985">
        <f t="shared" si="13"/>
        <v>73</v>
      </c>
      <c r="L59" s="3985">
        <f t="shared" si="13"/>
        <v>4</v>
      </c>
      <c r="M59" s="3985">
        <f t="shared" si="13"/>
        <v>82</v>
      </c>
      <c r="N59" s="3985">
        <f t="shared" si="13"/>
        <v>13</v>
      </c>
      <c r="O59" s="3985">
        <f t="shared" si="13"/>
        <v>0</v>
      </c>
      <c r="P59" s="3985">
        <f t="shared" si="13"/>
        <v>0</v>
      </c>
      <c r="Q59" s="3985">
        <f t="shared" si="13"/>
        <v>77</v>
      </c>
      <c r="R59" s="3985">
        <f t="shared" si="13"/>
        <v>95</v>
      </c>
      <c r="S59" s="3985">
        <f t="shared" si="13"/>
        <v>0</v>
      </c>
      <c r="T59" s="3985">
        <f t="shared" si="13"/>
        <v>0</v>
      </c>
      <c r="U59" s="3985">
        <f t="shared" si="13"/>
        <v>77</v>
      </c>
      <c r="V59" s="3990">
        <f t="shared" si="13"/>
        <v>95</v>
      </c>
      <c r="W59" s="669"/>
    </row>
    <row r="60" spans="1:23" s="674" customFormat="1" ht="14.25" customHeight="1" thickTop="1" thickBot="1">
      <c r="A60" s="1317"/>
      <c r="B60" s="2022"/>
      <c r="C60" s="737"/>
      <c r="D60" s="738"/>
      <c r="E60" s="738"/>
      <c r="F60" s="738"/>
      <c r="G60" s="738"/>
      <c r="H60" s="738"/>
      <c r="I60" s="738"/>
      <c r="J60" s="738"/>
      <c r="K60" s="694">
        <f>K59+L59</f>
        <v>77</v>
      </c>
      <c r="L60" s="694"/>
      <c r="M60" s="694">
        <f>M59+N59</f>
        <v>95</v>
      </c>
      <c r="N60" s="694"/>
      <c r="O60" s="738"/>
      <c r="P60" s="738"/>
      <c r="Q60" s="738"/>
      <c r="R60" s="738"/>
      <c r="S60" s="738"/>
      <c r="T60" s="738"/>
      <c r="U60" s="738"/>
      <c r="V60" s="1318"/>
    </row>
    <row r="61" spans="1:23" s="188" customFormat="1" ht="15" customHeight="1" thickBot="1">
      <c r="A61" s="2188" t="s">
        <v>443</v>
      </c>
      <c r="B61" s="2023"/>
      <c r="C61" s="1319"/>
      <c r="D61" s="1319"/>
      <c r="E61" s="1319"/>
      <c r="F61" s="1319"/>
      <c r="G61" s="1320"/>
      <c r="H61" s="1319"/>
      <c r="I61" s="1319"/>
      <c r="J61" s="1319"/>
      <c r="K61" s="1320"/>
      <c r="L61" s="1320"/>
      <c r="M61" s="1320"/>
      <c r="N61" s="1320"/>
      <c r="O61" s="1319"/>
      <c r="P61" s="1321"/>
      <c r="Q61" s="1321"/>
      <c r="R61" s="1321"/>
      <c r="S61" s="1321"/>
      <c r="T61" s="1321"/>
      <c r="U61" s="1321"/>
      <c r="V61" s="1322"/>
    </row>
    <row r="62" spans="1:23" s="50" customFormat="1" ht="11.85" customHeight="1">
      <c r="A62" s="3969" t="str">
        <f>'General AUC always'!A62</f>
        <v>Hilliard Christian School</v>
      </c>
      <c r="B62" s="2024"/>
      <c r="C62" s="2521">
        <v>9</v>
      </c>
      <c r="D62" s="1964">
        <v>7</v>
      </c>
      <c r="E62" s="3992">
        <f>SUM(B62:D62)</f>
        <v>16</v>
      </c>
      <c r="F62" s="2030">
        <v>2</v>
      </c>
      <c r="G62" s="3991">
        <v>1</v>
      </c>
      <c r="H62" s="2034">
        <v>1</v>
      </c>
      <c r="I62" s="2034">
        <v>0</v>
      </c>
      <c r="J62" s="2034">
        <v>1</v>
      </c>
      <c r="K62" s="3991">
        <v>4</v>
      </c>
      <c r="L62" s="2034">
        <v>4</v>
      </c>
      <c r="M62" s="3991">
        <v>7</v>
      </c>
      <c r="N62" s="1965">
        <v>0</v>
      </c>
      <c r="O62" s="3974">
        <v>0</v>
      </c>
      <c r="P62" s="3988">
        <v>0</v>
      </c>
      <c r="Q62" s="1957">
        <v>7</v>
      </c>
      <c r="R62" s="1957">
        <v>7</v>
      </c>
      <c r="S62" s="3989">
        <v>0</v>
      </c>
      <c r="T62" s="3977">
        <v>0</v>
      </c>
      <c r="U62" s="1957">
        <v>7</v>
      </c>
      <c r="V62" s="1958">
        <v>7</v>
      </c>
    </row>
    <row r="63" spans="1:23" s="50" customFormat="1" ht="11.85" customHeight="1">
      <c r="A63" s="3969" t="str">
        <f>'General AUC always'!A63</f>
        <v>North West Christian School</v>
      </c>
      <c r="B63" s="2024"/>
      <c r="C63" s="2521">
        <v>3</v>
      </c>
      <c r="D63" s="1964">
        <v>5</v>
      </c>
      <c r="E63" s="3992">
        <f>SUM(B63:D63)</f>
        <v>8</v>
      </c>
      <c r="F63" s="2030">
        <v>1</v>
      </c>
      <c r="G63" s="3991">
        <v>1</v>
      </c>
      <c r="H63" s="2034">
        <v>1</v>
      </c>
      <c r="I63" s="2034">
        <v>0</v>
      </c>
      <c r="J63" s="2034">
        <v>0</v>
      </c>
      <c r="K63" s="3991">
        <v>3</v>
      </c>
      <c r="L63" s="2034">
        <v>0</v>
      </c>
      <c r="M63" s="3991">
        <v>5</v>
      </c>
      <c r="N63" s="1965">
        <v>0</v>
      </c>
      <c r="O63" s="3974">
        <v>0</v>
      </c>
      <c r="P63" s="3988">
        <v>0</v>
      </c>
      <c r="Q63" s="1957">
        <v>3</v>
      </c>
      <c r="R63" s="1957">
        <v>5</v>
      </c>
      <c r="S63" s="3989">
        <v>0</v>
      </c>
      <c r="T63" s="3977">
        <v>0</v>
      </c>
      <c r="U63" s="1957">
        <v>3</v>
      </c>
      <c r="V63" s="1958">
        <v>5</v>
      </c>
    </row>
    <row r="64" spans="1:23" s="453" customFormat="1" ht="15" customHeight="1" thickBot="1">
      <c r="A64" s="3984" t="s">
        <v>338</v>
      </c>
      <c r="B64" s="3985">
        <f t="shared" ref="B64:V64" si="14">SUM(B62:B63)</f>
        <v>0</v>
      </c>
      <c r="C64" s="3985">
        <f t="shared" si="14"/>
        <v>12</v>
      </c>
      <c r="D64" s="3985">
        <f t="shared" si="14"/>
        <v>12</v>
      </c>
      <c r="E64" s="3985">
        <f t="shared" si="14"/>
        <v>24</v>
      </c>
      <c r="F64" s="3985">
        <f t="shared" si="14"/>
        <v>3</v>
      </c>
      <c r="G64" s="3985">
        <f t="shared" si="14"/>
        <v>2</v>
      </c>
      <c r="H64" s="3985">
        <f t="shared" si="14"/>
        <v>2</v>
      </c>
      <c r="I64" s="3985">
        <f t="shared" si="14"/>
        <v>0</v>
      </c>
      <c r="J64" s="3985">
        <f t="shared" si="14"/>
        <v>1</v>
      </c>
      <c r="K64" s="3985">
        <f t="shared" si="14"/>
        <v>7</v>
      </c>
      <c r="L64" s="3985">
        <f t="shared" si="14"/>
        <v>4</v>
      </c>
      <c r="M64" s="3985">
        <f t="shared" si="14"/>
        <v>12</v>
      </c>
      <c r="N64" s="3985">
        <f t="shared" si="14"/>
        <v>0</v>
      </c>
      <c r="O64" s="3985">
        <f t="shared" si="14"/>
        <v>0</v>
      </c>
      <c r="P64" s="3985">
        <f t="shared" si="14"/>
        <v>0</v>
      </c>
      <c r="Q64" s="3985">
        <f t="shared" si="14"/>
        <v>10</v>
      </c>
      <c r="R64" s="3985">
        <f t="shared" si="14"/>
        <v>12</v>
      </c>
      <c r="S64" s="3985">
        <f t="shared" si="14"/>
        <v>0</v>
      </c>
      <c r="T64" s="3985">
        <f t="shared" si="14"/>
        <v>0</v>
      </c>
      <c r="U64" s="3985">
        <f t="shared" si="14"/>
        <v>10</v>
      </c>
      <c r="V64" s="3990">
        <f t="shared" si="14"/>
        <v>12</v>
      </c>
      <c r="W64" s="669"/>
    </row>
    <row r="65" spans="1:23" s="674" customFormat="1" ht="14.25" customHeight="1" thickTop="1" thickBot="1">
      <c r="A65" s="1317"/>
      <c r="B65" s="2022"/>
      <c r="C65" s="737"/>
      <c r="D65" s="738"/>
      <c r="E65" s="738"/>
      <c r="F65" s="738"/>
      <c r="G65" s="738"/>
      <c r="H65" s="738"/>
      <c r="I65" s="738"/>
      <c r="J65" s="738"/>
      <c r="K65" s="694">
        <f>K64+L64</f>
        <v>11</v>
      </c>
      <c r="L65" s="694"/>
      <c r="M65" s="694">
        <f>M64+N64</f>
        <v>12</v>
      </c>
      <c r="N65" s="694"/>
      <c r="O65" s="738"/>
      <c r="P65" s="738"/>
      <c r="Q65" s="738"/>
      <c r="R65" s="738"/>
      <c r="S65" s="738"/>
      <c r="T65" s="738"/>
      <c r="U65" s="738"/>
      <c r="V65" s="1318"/>
    </row>
    <row r="66" spans="1:23" s="188" customFormat="1" ht="15" customHeight="1" thickBot="1">
      <c r="A66" s="2188" t="s">
        <v>448</v>
      </c>
      <c r="B66" s="2023"/>
      <c r="C66" s="1319"/>
      <c r="D66" s="1319"/>
      <c r="E66" s="1319"/>
      <c r="F66" s="1319"/>
      <c r="G66" s="1320"/>
      <c r="H66" s="1319"/>
      <c r="I66" s="1319"/>
      <c r="J66" s="1319"/>
      <c r="K66" s="1320"/>
      <c r="L66" s="1320"/>
      <c r="M66" s="1320"/>
      <c r="N66" s="1320"/>
      <c r="O66" s="1319"/>
      <c r="P66" s="1321"/>
      <c r="Q66" s="1321"/>
      <c r="R66" s="1321"/>
      <c r="S66" s="1321"/>
      <c r="T66" s="1321"/>
      <c r="U66" s="1321"/>
      <c r="V66" s="1322"/>
    </row>
    <row r="67" spans="1:23" s="50" customFormat="1" ht="11.85" customHeight="1">
      <c r="A67" s="3969" t="str">
        <f>'General AUC always'!A67</f>
        <v>Edinburgh College</v>
      </c>
      <c r="B67" s="2024"/>
      <c r="C67" s="2521">
        <v>17</v>
      </c>
      <c r="D67" s="1964">
        <v>22</v>
      </c>
      <c r="E67" s="3992">
        <f>SUM(B67:D67)</f>
        <v>39</v>
      </c>
      <c r="F67" s="2034">
        <v>30</v>
      </c>
      <c r="G67" s="3991">
        <v>4</v>
      </c>
      <c r="H67" s="2034">
        <v>2</v>
      </c>
      <c r="I67" s="2034">
        <v>1</v>
      </c>
      <c r="J67" s="2034">
        <v>2</v>
      </c>
      <c r="K67" s="3991">
        <v>12</v>
      </c>
      <c r="L67" s="2034">
        <v>2</v>
      </c>
      <c r="M67" s="3991">
        <v>20</v>
      </c>
      <c r="N67" s="1965">
        <v>2</v>
      </c>
      <c r="O67" s="3974">
        <v>0</v>
      </c>
      <c r="P67" s="3988">
        <v>0</v>
      </c>
      <c r="Q67" s="1957">
        <v>14</v>
      </c>
      <c r="R67" s="1957">
        <v>22</v>
      </c>
      <c r="S67" s="3989">
        <v>0</v>
      </c>
      <c r="T67" s="3977">
        <v>0</v>
      </c>
      <c r="U67" s="1957">
        <v>14</v>
      </c>
      <c r="V67" s="1958">
        <v>22</v>
      </c>
    </row>
    <row r="68" spans="1:23" s="50" customFormat="1" ht="11.85" customHeight="1">
      <c r="A68" s="3969" t="str">
        <f>'General AUC always'!A68</f>
        <v>Gilson College Mernda</v>
      </c>
      <c r="B68" s="2024"/>
      <c r="C68" s="2520">
        <v>13</v>
      </c>
      <c r="D68" s="1959">
        <v>12</v>
      </c>
      <c r="E68" s="3992">
        <f t="shared" ref="E68:E73" si="15">SUM(B68:D68)</f>
        <v>25</v>
      </c>
      <c r="F68" s="2034">
        <v>0</v>
      </c>
      <c r="G68" s="3993">
        <v>3</v>
      </c>
      <c r="H68" s="2035">
        <v>0</v>
      </c>
      <c r="I68" s="2035">
        <v>0</v>
      </c>
      <c r="J68" s="2035">
        <v>0</v>
      </c>
      <c r="K68" s="3993">
        <v>11</v>
      </c>
      <c r="L68" s="2035">
        <v>2</v>
      </c>
      <c r="M68" s="3993">
        <v>10</v>
      </c>
      <c r="N68" s="1968">
        <v>2</v>
      </c>
      <c r="O68" s="3979">
        <v>0</v>
      </c>
      <c r="P68" s="3994">
        <v>0</v>
      </c>
      <c r="Q68" s="1957">
        <v>13</v>
      </c>
      <c r="R68" s="1957">
        <v>12</v>
      </c>
      <c r="S68" s="3995">
        <v>0</v>
      </c>
      <c r="T68" s="3982">
        <v>0</v>
      </c>
      <c r="U68" s="1957">
        <v>13</v>
      </c>
      <c r="V68" s="1958">
        <v>12</v>
      </c>
    </row>
    <row r="69" spans="1:23" s="50" customFormat="1" ht="11.85" customHeight="1">
      <c r="A69" s="3969" t="str">
        <f>'General AUC always'!A69</f>
        <v>Gilson College Taylors Hill</v>
      </c>
      <c r="B69" s="2024"/>
      <c r="C69" s="2520">
        <v>33</v>
      </c>
      <c r="D69" s="1959">
        <v>47</v>
      </c>
      <c r="E69" s="3992">
        <f t="shared" si="15"/>
        <v>80</v>
      </c>
      <c r="F69" s="2034">
        <v>4</v>
      </c>
      <c r="G69" s="3993">
        <v>9</v>
      </c>
      <c r="H69" s="2035">
        <v>2</v>
      </c>
      <c r="I69" s="2035">
        <v>0</v>
      </c>
      <c r="J69" s="2035">
        <v>1</v>
      </c>
      <c r="K69" s="3993">
        <v>29</v>
      </c>
      <c r="L69" s="2035">
        <v>3</v>
      </c>
      <c r="M69" s="3993">
        <v>39</v>
      </c>
      <c r="N69" s="1968">
        <v>8</v>
      </c>
      <c r="O69" s="3979">
        <v>0</v>
      </c>
      <c r="P69" s="3994">
        <v>0</v>
      </c>
      <c r="Q69" s="1957">
        <v>33</v>
      </c>
      <c r="R69" s="1957">
        <v>46</v>
      </c>
      <c r="S69" s="3995">
        <v>0</v>
      </c>
      <c r="T69" s="3982">
        <v>0</v>
      </c>
      <c r="U69" s="1957">
        <v>33</v>
      </c>
      <c r="V69" s="1958">
        <v>46</v>
      </c>
    </row>
    <row r="70" spans="1:23" s="50" customFormat="1" ht="11.85" customHeight="1">
      <c r="A70" s="3969" t="str">
        <f>'General AUC always'!A70</f>
        <v>Henderson College</v>
      </c>
      <c r="B70" s="2024"/>
      <c r="C70" s="2521">
        <v>10</v>
      </c>
      <c r="D70" s="1964">
        <v>7</v>
      </c>
      <c r="E70" s="3992">
        <f t="shared" si="15"/>
        <v>17</v>
      </c>
      <c r="F70" s="2034">
        <v>0</v>
      </c>
      <c r="G70" s="3991">
        <v>3</v>
      </c>
      <c r="H70" s="2034">
        <v>1</v>
      </c>
      <c r="I70" s="2034">
        <v>0</v>
      </c>
      <c r="J70" s="2034">
        <v>0</v>
      </c>
      <c r="K70" s="3991">
        <v>6</v>
      </c>
      <c r="L70" s="2034">
        <v>4</v>
      </c>
      <c r="M70" s="3991">
        <v>6</v>
      </c>
      <c r="N70" s="1965">
        <v>1</v>
      </c>
      <c r="O70" s="3974">
        <v>0</v>
      </c>
      <c r="P70" s="3988">
        <v>0</v>
      </c>
      <c r="Q70" s="1957">
        <v>10</v>
      </c>
      <c r="R70" s="1957">
        <v>6</v>
      </c>
      <c r="S70" s="3989">
        <v>0</v>
      </c>
      <c r="T70" s="3977">
        <v>0</v>
      </c>
      <c r="U70" s="1957">
        <v>10</v>
      </c>
      <c r="V70" s="1958">
        <v>6</v>
      </c>
    </row>
    <row r="71" spans="1:23" s="50" customFormat="1" ht="11.85" customHeight="1">
      <c r="A71" s="3969" t="str">
        <f>'General AUC always'!A71</f>
        <v>Heritage College</v>
      </c>
      <c r="B71" s="2024"/>
      <c r="C71" s="2521">
        <v>21</v>
      </c>
      <c r="D71" s="1964">
        <v>17</v>
      </c>
      <c r="E71" s="3992">
        <f t="shared" si="15"/>
        <v>38</v>
      </c>
      <c r="F71" s="2034">
        <v>13</v>
      </c>
      <c r="G71" s="3991">
        <v>7</v>
      </c>
      <c r="H71" s="2034">
        <v>5</v>
      </c>
      <c r="I71" s="2034">
        <v>2</v>
      </c>
      <c r="J71" s="2034">
        <v>0</v>
      </c>
      <c r="K71" s="3991">
        <v>16</v>
      </c>
      <c r="L71" s="2034">
        <v>3</v>
      </c>
      <c r="M71" s="3991">
        <v>14</v>
      </c>
      <c r="N71" s="1965">
        <v>3</v>
      </c>
      <c r="O71" s="3974">
        <v>0</v>
      </c>
      <c r="P71" s="3988">
        <v>0</v>
      </c>
      <c r="Q71" s="1957">
        <v>19</v>
      </c>
      <c r="R71" s="1957">
        <v>16</v>
      </c>
      <c r="S71" s="3989">
        <v>0</v>
      </c>
      <c r="T71" s="3977">
        <v>0</v>
      </c>
      <c r="U71" s="1957">
        <v>19</v>
      </c>
      <c r="V71" s="1958">
        <v>16</v>
      </c>
    </row>
    <row r="72" spans="1:23" s="50" customFormat="1" ht="11.85" customHeight="1">
      <c r="A72" s="3969" t="str">
        <f>'General AUC always'!A72</f>
        <v>Nunawading Christian College Primary</v>
      </c>
      <c r="B72" s="2024"/>
      <c r="C72" s="2520">
        <v>18</v>
      </c>
      <c r="D72" s="1959">
        <v>0</v>
      </c>
      <c r="E72" s="3992">
        <f t="shared" si="15"/>
        <v>18</v>
      </c>
      <c r="F72" s="2034">
        <v>18</v>
      </c>
      <c r="G72" s="3993">
        <v>4</v>
      </c>
      <c r="H72" s="2035">
        <v>0</v>
      </c>
      <c r="I72" s="2035">
        <v>1</v>
      </c>
      <c r="J72" s="2035">
        <v>1</v>
      </c>
      <c r="K72" s="3993">
        <v>16</v>
      </c>
      <c r="L72" s="2035">
        <v>0</v>
      </c>
      <c r="M72" s="3993">
        <v>0</v>
      </c>
      <c r="N72" s="1968">
        <v>0</v>
      </c>
      <c r="O72" s="3979">
        <v>0</v>
      </c>
      <c r="P72" s="3994">
        <v>0</v>
      </c>
      <c r="Q72" s="1957">
        <v>16</v>
      </c>
      <c r="R72" s="1957">
        <v>0</v>
      </c>
      <c r="S72" s="3995">
        <v>0</v>
      </c>
      <c r="T72" s="3982">
        <v>0</v>
      </c>
      <c r="U72" s="1957">
        <v>16</v>
      </c>
      <c r="V72" s="1958">
        <v>0</v>
      </c>
    </row>
    <row r="73" spans="1:23" s="50" customFormat="1" ht="11.85" customHeight="1">
      <c r="A73" s="3969" t="str">
        <f>'General AUC always'!A73</f>
        <v>Nunawading Christian College Secondary</v>
      </c>
      <c r="B73" s="2024"/>
      <c r="C73" s="2520">
        <v>0</v>
      </c>
      <c r="D73" s="1969">
        <v>19</v>
      </c>
      <c r="E73" s="3992">
        <f t="shared" si="15"/>
        <v>19</v>
      </c>
      <c r="F73" s="2034">
        <v>0</v>
      </c>
      <c r="G73" s="2523">
        <v>0</v>
      </c>
      <c r="H73" s="2035">
        <v>2</v>
      </c>
      <c r="I73" s="2035">
        <v>0</v>
      </c>
      <c r="J73" s="2035">
        <v>0</v>
      </c>
      <c r="K73" s="2523">
        <v>0</v>
      </c>
      <c r="L73" s="2035">
        <v>0</v>
      </c>
      <c r="M73" s="2523">
        <v>17</v>
      </c>
      <c r="N73" s="2035">
        <v>2</v>
      </c>
      <c r="O73" s="2520">
        <v>0</v>
      </c>
      <c r="P73" s="1970">
        <v>0</v>
      </c>
      <c r="Q73" s="1957">
        <v>0</v>
      </c>
      <c r="R73" s="1957">
        <v>19</v>
      </c>
      <c r="S73" s="3993">
        <v>0</v>
      </c>
      <c r="T73" s="1971">
        <v>0</v>
      </c>
      <c r="U73" s="1957">
        <v>0</v>
      </c>
      <c r="V73" s="1958">
        <v>19</v>
      </c>
    </row>
    <row r="74" spans="1:23" s="453" customFormat="1" ht="15" customHeight="1" thickBot="1">
      <c r="A74" s="3984" t="s">
        <v>338</v>
      </c>
      <c r="B74" s="3985">
        <f>SUM(B67:B73)</f>
        <v>0</v>
      </c>
      <c r="C74" s="3985">
        <f>SUM(C67:C73)</f>
        <v>112</v>
      </c>
      <c r="D74" s="3985">
        <f>SUM(D67:D73)</f>
        <v>124</v>
      </c>
      <c r="E74" s="3985">
        <f t="shared" ref="E74:P74" si="16">SUM(E67:E73)</f>
        <v>236</v>
      </c>
      <c r="F74" s="3985">
        <f t="shared" si="16"/>
        <v>65</v>
      </c>
      <c r="G74" s="3985">
        <f>SUM(G67:G73)</f>
        <v>30</v>
      </c>
      <c r="H74" s="3985">
        <f t="shared" si="16"/>
        <v>12</v>
      </c>
      <c r="I74" s="3985">
        <f t="shared" si="16"/>
        <v>4</v>
      </c>
      <c r="J74" s="3985">
        <f t="shared" si="16"/>
        <v>4</v>
      </c>
      <c r="K74" s="3985">
        <f t="shared" si="16"/>
        <v>90</v>
      </c>
      <c r="L74" s="3985">
        <f t="shared" si="16"/>
        <v>14</v>
      </c>
      <c r="M74" s="3985">
        <f t="shared" si="16"/>
        <v>106</v>
      </c>
      <c r="N74" s="3985">
        <f t="shared" si="16"/>
        <v>18</v>
      </c>
      <c r="O74" s="3985">
        <f t="shared" si="16"/>
        <v>0</v>
      </c>
      <c r="P74" s="3985">
        <f t="shared" si="16"/>
        <v>0</v>
      </c>
      <c r="Q74" s="3985">
        <f>SUM(Q67:Q73)</f>
        <v>105</v>
      </c>
      <c r="R74" s="3986">
        <f>SUM(R67:R73)</f>
        <v>121</v>
      </c>
      <c r="S74" s="3454">
        <f t="shared" ref="S74:T74" si="17">SUM(S67:S72)</f>
        <v>0</v>
      </c>
      <c r="T74" s="3996">
        <f t="shared" si="17"/>
        <v>0</v>
      </c>
      <c r="U74" s="3985">
        <f>SUM(U67:U73)</f>
        <v>105</v>
      </c>
      <c r="V74" s="3987">
        <f>SUM(V67:V73)</f>
        <v>121</v>
      </c>
      <c r="W74" s="669"/>
    </row>
    <row r="75" spans="1:23" s="674" customFormat="1" ht="14.25" customHeight="1" thickTop="1" thickBot="1">
      <c r="A75" s="1317"/>
      <c r="B75" s="2022"/>
      <c r="C75" s="737"/>
      <c r="D75" s="738"/>
      <c r="E75" s="738"/>
      <c r="F75" s="738"/>
      <c r="G75" s="738"/>
      <c r="H75" s="738"/>
      <c r="I75" s="738"/>
      <c r="J75" s="738"/>
      <c r="K75" s="694">
        <f>K74+L74</f>
        <v>104</v>
      </c>
      <c r="L75" s="694"/>
      <c r="M75" s="694">
        <f>M74+N74</f>
        <v>124</v>
      </c>
      <c r="N75" s="694"/>
      <c r="O75" s="738"/>
      <c r="P75" s="738"/>
      <c r="Q75" s="738"/>
      <c r="R75" s="738"/>
      <c r="S75" s="738"/>
      <c r="T75" s="738"/>
      <c r="U75" s="738"/>
      <c r="V75" s="1318"/>
    </row>
    <row r="76" spans="1:23" s="188" customFormat="1" ht="15" customHeight="1" thickBot="1">
      <c r="A76" s="2188" t="s">
        <v>463</v>
      </c>
      <c r="B76" s="2023"/>
      <c r="C76" s="1319"/>
      <c r="D76" s="1319"/>
      <c r="E76" s="1319"/>
      <c r="F76" s="1319"/>
      <c r="G76" s="1320"/>
      <c r="H76" s="1319"/>
      <c r="I76" s="1319"/>
      <c r="J76" s="1319"/>
      <c r="K76" s="1320"/>
      <c r="L76" s="1320"/>
      <c r="M76" s="1320"/>
      <c r="N76" s="1320"/>
      <c r="O76" s="1319"/>
      <c r="P76" s="1321"/>
      <c r="Q76" s="1321"/>
      <c r="R76" s="1321"/>
      <c r="S76" s="1321"/>
      <c r="T76" s="1321"/>
      <c r="U76" s="1321"/>
      <c r="V76" s="1322"/>
    </row>
    <row r="77" spans="1:23" s="50" customFormat="1" ht="11.85" customHeight="1">
      <c r="A77" s="3969" t="str">
        <f>'General AUC always'!A77</f>
        <v>Prescott College</v>
      </c>
      <c r="B77" s="2024"/>
      <c r="C77" s="2521">
        <v>0</v>
      </c>
      <c r="D77" s="1964">
        <v>20</v>
      </c>
      <c r="E77" s="3992">
        <f t="shared" ref="E77" si="18">SUM(C77:D77)</f>
        <v>20</v>
      </c>
      <c r="F77" s="2030">
        <v>0</v>
      </c>
      <c r="G77" s="3991">
        <v>0</v>
      </c>
      <c r="H77" s="2034">
        <v>3</v>
      </c>
      <c r="I77" s="2034">
        <v>0</v>
      </c>
      <c r="J77" s="2034">
        <v>0</v>
      </c>
      <c r="K77" s="3991">
        <v>0</v>
      </c>
      <c r="L77" s="2034">
        <v>0</v>
      </c>
      <c r="M77" s="3991">
        <v>16</v>
      </c>
      <c r="N77" s="1965">
        <v>4</v>
      </c>
      <c r="O77" s="3974">
        <v>0</v>
      </c>
      <c r="P77" s="3988">
        <v>0</v>
      </c>
      <c r="Q77" s="2524">
        <v>0</v>
      </c>
      <c r="R77" s="1967">
        <v>20</v>
      </c>
      <c r="S77" s="3989">
        <v>0</v>
      </c>
      <c r="T77" s="3977">
        <v>0</v>
      </c>
      <c r="U77" s="2524">
        <v>0</v>
      </c>
      <c r="V77" s="1967">
        <v>20</v>
      </c>
    </row>
    <row r="78" spans="1:23" s="50" customFormat="1" ht="11.85" customHeight="1">
      <c r="A78" s="3969" t="str">
        <f>'General AUC always'!A78</f>
        <v>Prescott College Southern</v>
      </c>
      <c r="B78" s="2024"/>
      <c r="C78" s="2521">
        <v>22</v>
      </c>
      <c r="D78" s="1964">
        <v>29</v>
      </c>
      <c r="E78" s="3992">
        <f t="shared" ref="E78" si="19">SUM(C78:D78)</f>
        <v>51</v>
      </c>
      <c r="F78" s="2030">
        <v>0</v>
      </c>
      <c r="G78" s="3991">
        <v>8</v>
      </c>
      <c r="H78" s="2034">
        <v>7</v>
      </c>
      <c r="I78" s="2034">
        <v>0</v>
      </c>
      <c r="J78" s="2034">
        <v>0</v>
      </c>
      <c r="K78" s="3991">
        <v>9</v>
      </c>
      <c r="L78" s="2034">
        <v>13</v>
      </c>
      <c r="M78" s="3991">
        <v>14</v>
      </c>
      <c r="N78" s="1965">
        <v>15</v>
      </c>
      <c r="O78" s="3974">
        <v>0</v>
      </c>
      <c r="P78" s="3988">
        <v>0</v>
      </c>
      <c r="Q78" s="2524">
        <v>22</v>
      </c>
      <c r="R78" s="1967">
        <v>29</v>
      </c>
      <c r="S78" s="3989">
        <v>0</v>
      </c>
      <c r="T78" s="3977">
        <v>0</v>
      </c>
      <c r="U78" s="2524">
        <v>22</v>
      </c>
      <c r="V78" s="1967">
        <v>29</v>
      </c>
    </row>
    <row r="79" spans="1:23" s="50" customFormat="1" ht="11.85" customHeight="1">
      <c r="A79" s="3969" t="str">
        <f>'General AUC always'!A79</f>
        <v>Prescott Primary Northern</v>
      </c>
      <c r="B79" s="2024"/>
      <c r="C79" s="2521">
        <v>25</v>
      </c>
      <c r="D79" s="1964">
        <v>0</v>
      </c>
      <c r="E79" s="3992">
        <f>SUM(C79:D79)</f>
        <v>25</v>
      </c>
      <c r="F79" s="2030">
        <v>0</v>
      </c>
      <c r="G79" s="3991">
        <v>10</v>
      </c>
      <c r="H79" s="2034">
        <v>0</v>
      </c>
      <c r="I79" s="2034">
        <v>0</v>
      </c>
      <c r="J79" s="2034">
        <v>0</v>
      </c>
      <c r="K79" s="3991">
        <v>15</v>
      </c>
      <c r="L79" s="2034">
        <v>10</v>
      </c>
      <c r="M79" s="3991">
        <v>0</v>
      </c>
      <c r="N79" s="1965">
        <v>0</v>
      </c>
      <c r="O79" s="3974">
        <v>0</v>
      </c>
      <c r="P79" s="3988">
        <v>0</v>
      </c>
      <c r="Q79" s="2524">
        <v>25</v>
      </c>
      <c r="R79" s="1967">
        <v>0</v>
      </c>
      <c r="S79" s="3989">
        <v>0</v>
      </c>
      <c r="T79" s="3977">
        <v>0</v>
      </c>
      <c r="U79" s="2524">
        <v>25</v>
      </c>
      <c r="V79" s="1967">
        <v>0</v>
      </c>
    </row>
    <row r="80" spans="1:23" s="453" customFormat="1" ht="15" customHeight="1" thickBot="1">
      <c r="A80" s="3984" t="s">
        <v>338</v>
      </c>
      <c r="B80" s="3997"/>
      <c r="C80" s="3985">
        <f t="shared" ref="C80:V80" si="20">SUM(C77:C79)</f>
        <v>47</v>
      </c>
      <c r="D80" s="3985">
        <f t="shared" si="20"/>
        <v>49</v>
      </c>
      <c r="E80" s="3985">
        <f t="shared" si="20"/>
        <v>96</v>
      </c>
      <c r="F80" s="3985">
        <f t="shared" si="20"/>
        <v>0</v>
      </c>
      <c r="G80" s="3985">
        <f t="shared" si="20"/>
        <v>18</v>
      </c>
      <c r="H80" s="3985">
        <f t="shared" si="20"/>
        <v>10</v>
      </c>
      <c r="I80" s="3985"/>
      <c r="J80" s="3985"/>
      <c r="K80" s="3985">
        <f t="shared" si="20"/>
        <v>24</v>
      </c>
      <c r="L80" s="3985">
        <f t="shared" si="20"/>
        <v>23</v>
      </c>
      <c r="M80" s="3985">
        <f t="shared" si="20"/>
        <v>30</v>
      </c>
      <c r="N80" s="3985">
        <f t="shared" si="20"/>
        <v>19</v>
      </c>
      <c r="O80" s="3985">
        <f t="shared" si="20"/>
        <v>0</v>
      </c>
      <c r="P80" s="3985">
        <f t="shared" si="20"/>
        <v>0</v>
      </c>
      <c r="Q80" s="3985">
        <f t="shared" si="20"/>
        <v>47</v>
      </c>
      <c r="R80" s="3985">
        <f t="shared" si="20"/>
        <v>49</v>
      </c>
      <c r="S80" s="3985">
        <f t="shared" si="20"/>
        <v>0</v>
      </c>
      <c r="T80" s="3985">
        <f t="shared" si="20"/>
        <v>0</v>
      </c>
      <c r="U80" s="3985">
        <f t="shared" si="20"/>
        <v>47</v>
      </c>
      <c r="V80" s="3990">
        <f t="shared" si="20"/>
        <v>49</v>
      </c>
      <c r="W80" s="669"/>
    </row>
    <row r="81" spans="1:22" s="188" customFormat="1" ht="15" customHeight="1" thickTop="1" thickBot="1">
      <c r="A81" s="3998" t="s">
        <v>198</v>
      </c>
      <c r="B81" s="3999">
        <f t="shared" ref="B81:V81" si="21">+B20+B26+B32+B41+B49+B59+B64+B74+B80</f>
        <v>0</v>
      </c>
      <c r="C81" s="3999">
        <f t="shared" si="21"/>
        <v>580</v>
      </c>
      <c r="D81" s="4000">
        <f t="shared" si="21"/>
        <v>581</v>
      </c>
      <c r="E81" s="1323">
        <f>+E20+E26+E32+E41+E49+E59+E64+E74+E80</f>
        <v>1161</v>
      </c>
      <c r="F81" s="3999">
        <f t="shared" si="21"/>
        <v>149</v>
      </c>
      <c r="G81" s="3999">
        <f t="shared" si="21"/>
        <v>124</v>
      </c>
      <c r="H81" s="4001">
        <f t="shared" si="21"/>
        <v>56</v>
      </c>
      <c r="I81" s="4002">
        <f t="shared" si="21"/>
        <v>31</v>
      </c>
      <c r="J81" s="4002">
        <f t="shared" si="21"/>
        <v>23</v>
      </c>
      <c r="K81" s="4002">
        <f t="shared" si="21"/>
        <v>419</v>
      </c>
      <c r="L81" s="4000">
        <f t="shared" si="21"/>
        <v>107</v>
      </c>
      <c r="M81" s="3999">
        <f t="shared" si="21"/>
        <v>479</v>
      </c>
      <c r="N81" s="4000">
        <f t="shared" si="21"/>
        <v>102</v>
      </c>
      <c r="O81" s="3999">
        <f t="shared" si="21"/>
        <v>0</v>
      </c>
      <c r="P81" s="4000">
        <f t="shared" si="21"/>
        <v>0</v>
      </c>
      <c r="Q81" s="3999">
        <f t="shared" si="21"/>
        <v>526</v>
      </c>
      <c r="R81" s="4001">
        <f t="shared" si="21"/>
        <v>578</v>
      </c>
      <c r="S81" s="4002">
        <f t="shared" si="21"/>
        <v>0</v>
      </c>
      <c r="T81" s="4000">
        <f t="shared" si="21"/>
        <v>0</v>
      </c>
      <c r="U81" s="3999">
        <f t="shared" si="21"/>
        <v>526</v>
      </c>
      <c r="V81" s="4003">
        <f t="shared" si="21"/>
        <v>578</v>
      </c>
    </row>
    <row r="82" spans="1:22" s="233" customFormat="1" ht="22.5">
      <c r="A82" s="1302"/>
      <c r="B82" s="1302"/>
      <c r="C82" s="1303">
        <f>C81+D81</f>
        <v>1161</v>
      </c>
      <c r="D82" s="741"/>
      <c r="E82" s="741"/>
      <c r="F82" s="741"/>
      <c r="G82" s="741"/>
      <c r="H82" s="741"/>
      <c r="I82" s="741"/>
      <c r="J82" s="741"/>
      <c r="K82" s="2525" t="s">
        <v>490</v>
      </c>
      <c r="L82" s="1304">
        <f>K81+L81</f>
        <v>526</v>
      </c>
      <c r="M82" s="2526">
        <f>M81+N81</f>
        <v>581</v>
      </c>
      <c r="N82" s="2527" t="s">
        <v>491</v>
      </c>
      <c r="O82" s="741"/>
      <c r="P82" s="741"/>
      <c r="Q82" s="701"/>
      <c r="R82" s="701"/>
      <c r="S82" s="701"/>
      <c r="T82" s="701"/>
      <c r="U82" s="701"/>
      <c r="V82" s="1305"/>
    </row>
    <row r="83" spans="1:22" s="587" customFormat="1" ht="32.25" customHeight="1">
      <c r="A83" s="589"/>
      <c r="B83" s="589"/>
      <c r="C83" s="739"/>
      <c r="D83" s="740"/>
      <c r="E83" s="741"/>
      <c r="F83" s="741"/>
      <c r="G83" s="900" t="s">
        <v>492</v>
      </c>
      <c r="H83" s="4004">
        <f>+G81+H81+F81</f>
        <v>329</v>
      </c>
      <c r="I83" s="2036"/>
      <c r="J83" s="2036"/>
      <c r="K83" s="900" t="s">
        <v>493</v>
      </c>
      <c r="L83" s="4005">
        <f>SUM(D81+H81)</f>
        <v>637</v>
      </c>
      <c r="M83" s="740"/>
      <c r="N83" s="740"/>
      <c r="O83" s="740"/>
      <c r="P83" s="740"/>
      <c r="Q83" s="4006">
        <f>M80+N80</f>
        <v>49</v>
      </c>
      <c r="R83" s="742" t="s">
        <v>494</v>
      </c>
      <c r="S83" s="743"/>
      <c r="T83" s="743"/>
      <c r="U83" s="743"/>
      <c r="V83" s="2528"/>
    </row>
    <row r="84" spans="1:22" s="587" customFormat="1">
      <c r="A84" s="589"/>
      <c r="B84" s="589"/>
      <c r="C84" s="4007">
        <f>C81</f>
        <v>580</v>
      </c>
      <c r="D84" s="2529">
        <f>D81</f>
        <v>581</v>
      </c>
      <c r="E84" s="4008">
        <f>SUM(C84:D84)</f>
        <v>1161</v>
      </c>
      <c r="F84" s="4008">
        <f>C84+D84+B81</f>
        <v>1161</v>
      </c>
      <c r="G84" s="4009">
        <f>D84+H81</f>
        <v>637</v>
      </c>
      <c r="H84" s="4010">
        <f>C84+G81</f>
        <v>704</v>
      </c>
      <c r="I84" s="2037">
        <f>F81+B81</f>
        <v>149</v>
      </c>
      <c r="J84" s="2037"/>
      <c r="K84" s="740"/>
      <c r="L84" s="4011">
        <f>E84+H83</f>
        <v>1490</v>
      </c>
      <c r="M84" s="4011">
        <f>L83+H84</f>
        <v>1341</v>
      </c>
      <c r="N84" s="740"/>
      <c r="O84" s="740"/>
      <c r="P84" s="740"/>
      <c r="Q84" s="743"/>
      <c r="R84" s="743"/>
      <c r="S84" s="743"/>
      <c r="T84" s="743"/>
      <c r="U84" s="743"/>
      <c r="V84" s="2528"/>
    </row>
    <row r="85" spans="1:22" ht="25.5" customHeight="1" thickBot="1">
      <c r="A85" s="897"/>
      <c r="B85" s="897"/>
      <c r="C85" s="4012" t="s">
        <v>490</v>
      </c>
      <c r="D85" s="4013" t="s">
        <v>491</v>
      </c>
      <c r="E85" s="4014" t="s">
        <v>266</v>
      </c>
      <c r="F85" s="4014" t="s">
        <v>495</v>
      </c>
      <c r="G85" s="4015" t="s">
        <v>493</v>
      </c>
      <c r="H85" s="4016" t="s">
        <v>496</v>
      </c>
      <c r="I85" s="4016" t="s">
        <v>497</v>
      </c>
      <c r="J85" s="2038"/>
      <c r="K85" s="590"/>
      <c r="L85" s="4017" t="s">
        <v>265</v>
      </c>
      <c r="M85" s="4017" t="s">
        <v>265</v>
      </c>
      <c r="N85" s="898"/>
      <c r="O85" s="898"/>
      <c r="P85" s="898"/>
      <c r="Q85" s="899"/>
      <c r="R85" s="899"/>
      <c r="S85" s="899"/>
      <c r="T85" s="899"/>
      <c r="U85" s="899"/>
      <c r="V85" s="2530"/>
    </row>
    <row r="87" spans="1:22">
      <c r="K87" s="207">
        <f>K80+L80</f>
        <v>47</v>
      </c>
      <c r="M87" s="207">
        <f>M80+N80</f>
        <v>49</v>
      </c>
    </row>
  </sheetData>
  <mergeCells count="19">
    <mergeCell ref="O7:P7"/>
    <mergeCell ref="Q7:R7"/>
    <mergeCell ref="S7:T7"/>
    <mergeCell ref="U7:V7"/>
    <mergeCell ref="G4:H4"/>
    <mergeCell ref="C5:V5"/>
    <mergeCell ref="K6:L6"/>
    <mergeCell ref="M6:N6"/>
    <mergeCell ref="O6:P6"/>
    <mergeCell ref="Q6:R6"/>
    <mergeCell ref="S6:T6"/>
    <mergeCell ref="U6:V6"/>
    <mergeCell ref="K8:L8"/>
    <mergeCell ref="M8:N8"/>
    <mergeCell ref="D22:O22"/>
    <mergeCell ref="E43:R43"/>
    <mergeCell ref="E51:R51"/>
    <mergeCell ref="E9:R9"/>
    <mergeCell ref="I8:J8"/>
  </mergeCells>
  <printOptions horizontalCentered="1"/>
  <pageMargins left="0.31496062992125984" right="0.31496062992125984" top="0.39370078740157483" bottom="0.39370078740157483" header="0.19685039370078741" footer="0.19685039370078741"/>
  <pageSetup paperSize="9" scale="57" fitToHeight="0" orientation="landscape" r:id="rId1"/>
  <headerFooter>
    <oddHeader>&amp;L&amp;6&amp;A&amp;R&amp;6Page &amp;P of &amp;N</oddHeader>
  </headerFooter>
  <rowBreaks count="1" manualBreakCount="1">
    <brk id="50" max="17" man="1"/>
  </row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L61"/>
  <sheetViews>
    <sheetView view="pageBreakPreview" zoomScale="80" zoomScaleSheetLayoutView="80" workbookViewId="0">
      <selection activeCell="F29" sqref="F29"/>
    </sheetView>
  </sheetViews>
  <sheetFormatPr defaultColWidth="9.140625" defaultRowHeight="15"/>
  <cols>
    <col min="1" max="1" width="79.140625" style="159" bestFit="1" customWidth="1"/>
    <col min="2" max="6" width="17.140625" style="159" customWidth="1"/>
    <col min="7" max="12" width="13.42578125" style="159" customWidth="1"/>
    <col min="13" max="16384" width="9.140625" style="159"/>
  </cols>
  <sheetData>
    <row r="1" spans="1:12" ht="16.5" thickBot="1">
      <c r="A1" s="2531" t="s">
        <v>0</v>
      </c>
      <c r="B1" s="1413"/>
      <c r="C1" s="1413"/>
      <c r="D1" s="1413"/>
      <c r="E1" s="1413"/>
      <c r="F1" s="1414"/>
    </row>
    <row r="2" spans="1:12">
      <c r="A2" s="1412" t="s">
        <v>498</v>
      </c>
      <c r="B2" s="1413"/>
      <c r="C2" s="1413"/>
      <c r="D2" s="1413"/>
      <c r="E2" s="1413"/>
      <c r="F2" s="1414"/>
    </row>
    <row r="3" spans="1:12" s="472" customFormat="1">
      <c r="A3" s="299" t="s">
        <v>499</v>
      </c>
      <c r="B3" s="300"/>
      <c r="C3" s="300"/>
      <c r="D3" s="300"/>
      <c r="E3" s="300"/>
      <c r="F3" s="1415"/>
    </row>
    <row r="4" spans="1:12">
      <c r="A4" s="3095">
        <v>44561</v>
      </c>
      <c r="B4" s="3096"/>
      <c r="C4" s="3096"/>
      <c r="D4" s="3096"/>
      <c r="E4" s="3096"/>
      <c r="F4" s="3097"/>
    </row>
    <row r="5" spans="1:12" ht="25.5" customHeight="1" thickBot="1">
      <c r="A5" s="297"/>
      <c r="B5" s="615" t="s">
        <v>500</v>
      </c>
      <c r="C5" s="614"/>
      <c r="D5" s="614"/>
      <c r="E5" s="616"/>
      <c r="F5" s="1416" t="s">
        <v>501</v>
      </c>
    </row>
    <row r="6" spans="1:12" s="173" customFormat="1" ht="120" customHeight="1" thickTop="1" thickBot="1">
      <c r="A6" s="956" t="s">
        <v>502</v>
      </c>
      <c r="B6" s="957" t="s">
        <v>503</v>
      </c>
      <c r="C6" s="301" t="s">
        <v>504</v>
      </c>
      <c r="D6" s="301" t="s">
        <v>505</v>
      </c>
      <c r="E6" s="958" t="s">
        <v>506</v>
      </c>
      <c r="F6" s="959" t="s">
        <v>41</v>
      </c>
    </row>
    <row r="7" spans="1:12" s="172" customFormat="1" ht="18.600000000000001" customHeight="1">
      <c r="A7" s="4018" t="s">
        <v>507</v>
      </c>
      <c r="B7" s="4019">
        <f>'Universities + Vocational S'!R13</f>
        <v>1</v>
      </c>
      <c r="C7" s="4020">
        <v>0</v>
      </c>
      <c r="D7" s="4020">
        <v>0</v>
      </c>
      <c r="E7" s="4021">
        <f>'Universities + Vocational S'!P13+'Universities + Vocational S'!Q13</f>
        <v>1</v>
      </c>
      <c r="F7" s="4022">
        <f>SUM(B7:E7)</f>
        <v>2</v>
      </c>
      <c r="G7" s="2532"/>
      <c r="H7" s="2532"/>
      <c r="I7" s="2532"/>
      <c r="J7" s="2532"/>
      <c r="K7" s="2532"/>
      <c r="L7" s="2533"/>
    </row>
    <row r="8" spans="1:12" s="172" customFormat="1" ht="18.600000000000001" customHeight="1">
      <c r="A8" s="4018" t="s">
        <v>508</v>
      </c>
      <c r="B8" s="4019">
        <f>'Universities + Vocational S'!R15</f>
        <v>0</v>
      </c>
      <c r="C8" s="4020">
        <v>0</v>
      </c>
      <c r="D8" s="4020">
        <v>0</v>
      </c>
      <c r="E8" s="4021">
        <f>'Universities + Vocational S'!P15+'Universities + Vocational S'!Q15</f>
        <v>0</v>
      </c>
      <c r="F8" s="4022">
        <f>SUM(B8:E8)</f>
        <v>0</v>
      </c>
      <c r="L8" s="2534"/>
    </row>
    <row r="9" spans="1:12" s="172" customFormat="1" ht="18.600000000000001" customHeight="1">
      <c r="A9" s="4018" t="s">
        <v>509</v>
      </c>
      <c r="B9" s="4019">
        <f>'Universities + Vocational S'!R16</f>
        <v>1</v>
      </c>
      <c r="C9" s="4020">
        <v>0</v>
      </c>
      <c r="D9" s="4020">
        <v>0</v>
      </c>
      <c r="E9" s="4021">
        <f>'Universities + Vocational S'!P16+'Universities + Vocational S'!Q16</f>
        <v>1</v>
      </c>
      <c r="F9" s="4022">
        <f t="shared" ref="F9:F28" si="0">SUM(B9:E9)</f>
        <v>2</v>
      </c>
      <c r="L9" s="2534"/>
    </row>
    <row r="10" spans="1:12" s="172" customFormat="1" ht="18.600000000000001" customHeight="1">
      <c r="A10" s="4018" t="s">
        <v>510</v>
      </c>
      <c r="B10" s="4019">
        <f>'Universities + Vocational S'!R17</f>
        <v>1</v>
      </c>
      <c r="C10" s="4020">
        <v>0</v>
      </c>
      <c r="D10" s="4020">
        <v>0</v>
      </c>
      <c r="E10" s="4021">
        <f>'Universities + Vocational S'!P17+'Universities + Vocational S'!Q17</f>
        <v>1</v>
      </c>
      <c r="F10" s="4022">
        <f t="shared" si="0"/>
        <v>2</v>
      </c>
      <c r="L10" s="2534"/>
    </row>
    <row r="11" spans="1:12" s="172" customFormat="1" ht="18.600000000000001" customHeight="1">
      <c r="A11" s="4018" t="s">
        <v>511</v>
      </c>
      <c r="B11" s="4019">
        <f>'Universities + Vocational S'!R27</f>
        <v>2</v>
      </c>
      <c r="C11" s="4020">
        <v>0</v>
      </c>
      <c r="D11" s="4020">
        <v>0</v>
      </c>
      <c r="E11" s="4021">
        <f>'Universities + Vocational S'!P27+'Universities + Vocational S'!Q27</f>
        <v>17</v>
      </c>
      <c r="F11" s="4022">
        <f t="shared" si="0"/>
        <v>19</v>
      </c>
      <c r="L11" s="2534"/>
    </row>
    <row r="12" spans="1:12" s="172" customFormat="1" ht="18.600000000000001" customHeight="1">
      <c r="A12" s="4018" t="s">
        <v>512</v>
      </c>
      <c r="B12" s="4019">
        <f>'Universities + Vocational S'!R28</f>
        <v>2</v>
      </c>
      <c r="C12" s="4020">
        <v>0</v>
      </c>
      <c r="D12" s="4020">
        <v>0</v>
      </c>
      <c r="E12" s="4021">
        <f>'Universities + Vocational S'!P28+'Universities + Vocational S'!Q28</f>
        <v>17</v>
      </c>
      <c r="F12" s="4022">
        <f t="shared" si="0"/>
        <v>19</v>
      </c>
      <c r="L12" s="2534"/>
    </row>
    <row r="13" spans="1:12" s="172" customFormat="1" ht="18.600000000000001" customHeight="1">
      <c r="A13" s="4018" t="s">
        <v>513</v>
      </c>
      <c r="B13" s="4019">
        <f>'Universities + Vocational S'!R29</f>
        <v>0</v>
      </c>
      <c r="C13" s="4020">
        <v>0</v>
      </c>
      <c r="D13" s="4020">
        <v>0</v>
      </c>
      <c r="E13" s="4021">
        <f>'Universities + Vocational S'!P29+'Universities + Vocational S'!Q29</f>
        <v>0</v>
      </c>
      <c r="F13" s="4022">
        <f t="shared" si="0"/>
        <v>0</v>
      </c>
      <c r="L13" s="2534"/>
    </row>
    <row r="14" spans="1:12" s="172" customFormat="1" ht="18.600000000000001" customHeight="1">
      <c r="A14" s="4018" t="s">
        <v>514</v>
      </c>
      <c r="B14" s="4019">
        <f>'Universities + Vocational S'!R31</f>
        <v>0</v>
      </c>
      <c r="C14" s="4020">
        <v>0</v>
      </c>
      <c r="D14" s="4020">
        <v>0</v>
      </c>
      <c r="E14" s="4021">
        <f>'Universities + Vocational S'!P31+'Universities + Vocational S'!Q31</f>
        <v>5</v>
      </c>
      <c r="F14" s="4022">
        <f t="shared" si="0"/>
        <v>5</v>
      </c>
      <c r="L14" s="2534"/>
    </row>
    <row r="15" spans="1:12" s="172" customFormat="1" ht="18.600000000000001" customHeight="1">
      <c r="A15" s="4018" t="s">
        <v>515</v>
      </c>
      <c r="B15" s="4019">
        <f>'Universities + Vocational S'!R32</f>
        <v>0</v>
      </c>
      <c r="C15" s="4020">
        <v>0</v>
      </c>
      <c r="D15" s="4020">
        <v>0</v>
      </c>
      <c r="E15" s="4021">
        <f>'Universities + Vocational S'!P32+'Universities + Vocational S'!Q32</f>
        <v>9</v>
      </c>
      <c r="F15" s="4022">
        <f>SUM(B15:E15)</f>
        <v>9</v>
      </c>
      <c r="L15" s="2534"/>
    </row>
    <row r="16" spans="1:12" s="172" customFormat="1" ht="18.600000000000001" customHeight="1">
      <c r="A16" s="4018" t="s">
        <v>516</v>
      </c>
      <c r="B16" s="4019">
        <f>'Universities + Vocational S'!R33</f>
        <v>0</v>
      </c>
      <c r="C16" s="4020">
        <v>0</v>
      </c>
      <c r="D16" s="4020">
        <v>0</v>
      </c>
      <c r="E16" s="4021">
        <f>'Universities + Vocational S'!P33+'Universities + Vocational S'!Q33</f>
        <v>2</v>
      </c>
      <c r="F16" s="4022">
        <f>SUM(B16:E16)</f>
        <v>2</v>
      </c>
      <c r="L16" s="2534"/>
    </row>
    <row r="17" spans="1:12" s="172" customFormat="1" ht="18.600000000000001" customHeight="1">
      <c r="A17" s="4018" t="s">
        <v>517</v>
      </c>
      <c r="B17" s="4019">
        <f>'Universities + Vocational S'!R34</f>
        <v>0</v>
      </c>
      <c r="C17" s="4020">
        <v>0</v>
      </c>
      <c r="D17" s="4020">
        <v>0</v>
      </c>
      <c r="E17" s="4021">
        <f>'Universities + Vocational S'!P34+'Universities + Vocational S'!Q34</f>
        <v>3</v>
      </c>
      <c r="F17" s="4022">
        <f t="shared" si="0"/>
        <v>3</v>
      </c>
      <c r="L17" s="2534"/>
    </row>
    <row r="18" spans="1:12" s="172" customFormat="1" ht="18.600000000000001" customHeight="1">
      <c r="A18" s="4018" t="s">
        <v>518</v>
      </c>
      <c r="B18" s="4019">
        <f>'Universities + Vocational S'!R30</f>
        <v>0</v>
      </c>
      <c r="C18" s="4020">
        <v>0</v>
      </c>
      <c r="D18" s="4020">
        <v>0</v>
      </c>
      <c r="E18" s="4021">
        <f>'Universities + Vocational S'!P30+'Universities + Vocational S'!Q30</f>
        <v>5</v>
      </c>
      <c r="F18" s="4022">
        <f t="shared" si="0"/>
        <v>5</v>
      </c>
      <c r="L18" s="2534"/>
    </row>
    <row r="19" spans="1:12" s="172" customFormat="1" ht="18.600000000000001" customHeight="1">
      <c r="A19" s="4018" t="s">
        <v>519</v>
      </c>
      <c r="B19" s="4019">
        <f>'Universities + Vocational S'!R20</f>
        <v>61</v>
      </c>
      <c r="C19" s="4020">
        <v>0</v>
      </c>
      <c r="D19" s="4020">
        <v>0</v>
      </c>
      <c r="E19" s="4021">
        <f>'Universities + Vocational S'!P20+'Universities + Vocational S'!Q20</f>
        <v>217</v>
      </c>
      <c r="F19" s="4022">
        <f t="shared" si="0"/>
        <v>278</v>
      </c>
      <c r="G19" s="172">
        <f>E19+B19</f>
        <v>278</v>
      </c>
      <c r="L19" s="2534"/>
    </row>
    <row r="20" spans="1:12" s="172" customFormat="1" ht="18.600000000000001" customHeight="1">
      <c r="A20" s="4018" t="s">
        <v>520</v>
      </c>
      <c r="B20" s="4019">
        <f>'Universities + Vocational S'!R21</f>
        <v>56</v>
      </c>
      <c r="C20" s="4020">
        <v>0</v>
      </c>
      <c r="D20" s="4020">
        <v>0</v>
      </c>
      <c r="E20" s="4021">
        <f>'Universities + Vocational S'!P21+'Universities + Vocational S'!Q21</f>
        <v>173</v>
      </c>
      <c r="F20" s="4022">
        <f t="shared" si="0"/>
        <v>229</v>
      </c>
      <c r="L20" s="2534"/>
    </row>
    <row r="21" spans="1:12" s="172" customFormat="1" ht="18.600000000000001" customHeight="1" thickBot="1">
      <c r="A21" s="4018" t="s">
        <v>521</v>
      </c>
      <c r="B21" s="4019">
        <f>'Universities + Vocational S'!R22</f>
        <v>5</v>
      </c>
      <c r="C21" s="4020">
        <v>0</v>
      </c>
      <c r="D21" s="4020">
        <v>0</v>
      </c>
      <c r="E21" s="4021">
        <f>'Universities + Vocational S'!P22+'Universities + Vocational S'!Q22</f>
        <v>44</v>
      </c>
      <c r="F21" s="4022">
        <f t="shared" si="0"/>
        <v>49</v>
      </c>
      <c r="G21" s="302"/>
      <c r="H21" s="302"/>
      <c r="I21" s="302"/>
      <c r="J21" s="302"/>
      <c r="K21" s="302"/>
      <c r="L21" s="2535"/>
    </row>
    <row r="22" spans="1:12" s="172" customFormat="1" ht="18.600000000000001" customHeight="1">
      <c r="A22" s="1417" t="s">
        <v>522</v>
      </c>
      <c r="B22" s="2536">
        <f>'Universities + Vocational S'!R23</f>
        <v>2</v>
      </c>
      <c r="C22" s="2537">
        <v>0</v>
      </c>
      <c r="D22" s="2537">
        <v>0</v>
      </c>
      <c r="E22" s="1418">
        <f>'Universities + Vocational S'!P23+'Universities + Vocational S'!Q23</f>
        <v>0</v>
      </c>
      <c r="F22" s="4023">
        <f t="shared" si="0"/>
        <v>2</v>
      </c>
    </row>
    <row r="23" spans="1:12" s="172" customFormat="1" ht="18.600000000000001" customHeight="1">
      <c r="A23" s="4018" t="s">
        <v>523</v>
      </c>
      <c r="B23" s="4019">
        <f>'Universities + Vocational S'!R48</f>
        <v>55</v>
      </c>
      <c r="C23" s="4020">
        <v>0</v>
      </c>
      <c r="D23" s="4020">
        <v>0</v>
      </c>
      <c r="E23" s="4021">
        <f>'Universities + Vocational S'!P48+'Universities + Vocational S'!Q48</f>
        <v>0</v>
      </c>
      <c r="F23" s="4022">
        <f t="shared" si="0"/>
        <v>55</v>
      </c>
    </row>
    <row r="24" spans="1:12" s="172" customFormat="1" ht="18.600000000000001" customHeight="1">
      <c r="A24" s="4018" t="s">
        <v>524</v>
      </c>
      <c r="B24" s="4019">
        <f>'Universities + Vocational S'!R49</f>
        <v>0</v>
      </c>
      <c r="C24" s="4020">
        <v>0</v>
      </c>
      <c r="D24" s="4020">
        <v>0</v>
      </c>
      <c r="E24" s="4021">
        <f>'Universities + Vocational S'!P49+'Universities + Vocational S'!Q49</f>
        <v>0</v>
      </c>
      <c r="F24" s="4022">
        <f t="shared" si="0"/>
        <v>0</v>
      </c>
    </row>
    <row r="25" spans="1:12" s="172" customFormat="1" ht="18.600000000000001" customHeight="1">
      <c r="A25" s="4018" t="s">
        <v>525</v>
      </c>
      <c r="B25" s="4019">
        <f>'Universities + Vocational S'!R50</f>
        <v>0</v>
      </c>
      <c r="C25" s="4020">
        <v>0</v>
      </c>
      <c r="D25" s="4020">
        <v>0</v>
      </c>
      <c r="E25" s="4021">
        <f>'Universities + Vocational S'!P50+'Universities + Vocational S'!Q50</f>
        <v>30</v>
      </c>
      <c r="F25" s="4022">
        <f t="shared" si="0"/>
        <v>30</v>
      </c>
    </row>
    <row r="26" spans="1:12" s="172" customFormat="1" ht="18.600000000000001" customHeight="1">
      <c r="A26" s="4018" t="s">
        <v>526</v>
      </c>
      <c r="B26" s="4019">
        <f>'Universities + Vocational S'!R53</f>
        <v>6</v>
      </c>
      <c r="C26" s="4020">
        <v>0</v>
      </c>
      <c r="D26" s="4020">
        <v>0</v>
      </c>
      <c r="E26" s="4021">
        <f>'Universities + Vocational S'!P53+'Universities + Vocational S'!Q53</f>
        <v>0</v>
      </c>
      <c r="F26" s="4022">
        <f t="shared" si="0"/>
        <v>6</v>
      </c>
      <c r="G26" s="172">
        <v>40</v>
      </c>
    </row>
    <row r="27" spans="1:12" s="172" customFormat="1" ht="18.600000000000001" customHeight="1">
      <c r="A27" s="4018" t="s">
        <v>527</v>
      </c>
      <c r="B27" s="4019">
        <f>'Universities + Vocational S'!R54</f>
        <v>0</v>
      </c>
      <c r="C27" s="4020">
        <v>0</v>
      </c>
      <c r="D27" s="4020">
        <v>0</v>
      </c>
      <c r="E27" s="4021">
        <f>'Universities + Vocational S'!P54+'Universities + Vocational S'!Q54</f>
        <v>0</v>
      </c>
      <c r="F27" s="4022">
        <f t="shared" si="0"/>
        <v>0</v>
      </c>
    </row>
    <row r="28" spans="1:12" s="172" customFormat="1" ht="18.600000000000001" customHeight="1">
      <c r="A28" s="4018" t="s">
        <v>528</v>
      </c>
      <c r="B28" s="4019">
        <f>'Universities + Vocational S'!R56</f>
        <v>0</v>
      </c>
      <c r="C28" s="4020">
        <v>0</v>
      </c>
      <c r="D28" s="4020">
        <v>0</v>
      </c>
      <c r="E28" s="4021">
        <f>'Universities + Vocational S'!P56+'Universities + Vocational S'!Q56</f>
        <v>187</v>
      </c>
      <c r="F28" s="4022">
        <f t="shared" si="0"/>
        <v>187</v>
      </c>
      <c r="G28" s="172">
        <v>392</v>
      </c>
    </row>
    <row r="29" spans="1:12" s="172" customFormat="1" ht="18.600000000000001" customHeight="1" thickBot="1">
      <c r="A29" s="305" t="s">
        <v>529</v>
      </c>
      <c r="B29" s="4024">
        <f>'Universities + Vocational S'!R24</f>
        <v>15</v>
      </c>
      <c r="C29" s="4025">
        <v>0</v>
      </c>
      <c r="D29" s="4025">
        <v>0</v>
      </c>
      <c r="E29" s="4026">
        <f>'Universities + Vocational S'!P24+'Universities + Vocational S'!Q24</f>
        <v>43</v>
      </c>
      <c r="F29" s="4027">
        <f>SUM(B29:E29)</f>
        <v>58</v>
      </c>
    </row>
    <row r="30" spans="1:12">
      <c r="A30" s="303"/>
      <c r="B30" s="304"/>
      <c r="C30" s="304"/>
      <c r="D30" s="304"/>
      <c r="E30" s="304"/>
      <c r="F30" s="2538"/>
    </row>
    <row r="31" spans="1:12">
      <c r="A31" s="297"/>
      <c r="F31" s="2539"/>
    </row>
    <row r="32" spans="1:12" ht="15.75" thickBot="1">
      <c r="A32" s="297" t="s">
        <v>530</v>
      </c>
      <c r="F32" s="2539"/>
    </row>
    <row r="33" spans="1:6" ht="15.75">
      <c r="A33" s="2531" t="s">
        <v>531</v>
      </c>
      <c r="B33" s="1413"/>
      <c r="C33" s="1413"/>
      <c r="D33" s="1413"/>
      <c r="E33" s="1413"/>
      <c r="F33" s="1414"/>
    </row>
    <row r="34" spans="1:6">
      <c r="A34" s="299" t="s">
        <v>498</v>
      </c>
      <c r="B34" s="300"/>
      <c r="C34" s="300"/>
      <c r="D34" s="300"/>
      <c r="E34" s="300"/>
      <c r="F34" s="1415"/>
    </row>
    <row r="35" spans="1:6">
      <c r="A35" s="299" t="s">
        <v>532</v>
      </c>
      <c r="B35" s="300"/>
      <c r="C35" s="300"/>
      <c r="D35" s="300"/>
      <c r="E35" s="300"/>
      <c r="F35" s="1415"/>
    </row>
    <row r="36" spans="1:6">
      <c r="A36" s="3095">
        <v>44196</v>
      </c>
      <c r="B36" s="3096"/>
      <c r="C36" s="3096"/>
      <c r="D36" s="3096"/>
      <c r="E36" s="3096"/>
      <c r="F36" s="3097"/>
    </row>
    <row r="37" spans="1:6" ht="24" thickBot="1">
      <c r="A37" s="297"/>
      <c r="B37" s="615" t="s">
        <v>500</v>
      </c>
      <c r="C37" s="614"/>
      <c r="D37" s="614"/>
      <c r="E37" s="616"/>
      <c r="F37" s="1416" t="s">
        <v>501</v>
      </c>
    </row>
    <row r="38" spans="1:6" ht="78.75" thickTop="1">
      <c r="A38" s="956" t="s">
        <v>502</v>
      </c>
      <c r="B38" s="957" t="s">
        <v>503</v>
      </c>
      <c r="C38" s="301" t="s">
        <v>504</v>
      </c>
      <c r="D38" s="301" t="s">
        <v>505</v>
      </c>
      <c r="E38" s="958" t="s">
        <v>533</v>
      </c>
      <c r="F38" s="959" t="s">
        <v>41</v>
      </c>
    </row>
    <row r="39" spans="1:6">
      <c r="A39" s="4018" t="s">
        <v>507</v>
      </c>
      <c r="B39" s="4019">
        <v>1</v>
      </c>
      <c r="C39" s="4020">
        <v>0</v>
      </c>
      <c r="D39" s="4020">
        <v>0</v>
      </c>
      <c r="E39" s="4021">
        <v>2</v>
      </c>
      <c r="F39" s="4022">
        <v>3</v>
      </c>
    </row>
    <row r="40" spans="1:6">
      <c r="A40" s="4018" t="s">
        <v>508</v>
      </c>
      <c r="B40" s="4019">
        <v>0</v>
      </c>
      <c r="C40" s="4020">
        <v>0</v>
      </c>
      <c r="D40" s="4020">
        <v>0</v>
      </c>
      <c r="E40" s="4021">
        <v>0</v>
      </c>
      <c r="F40" s="4022">
        <v>0</v>
      </c>
    </row>
    <row r="41" spans="1:6">
      <c r="A41" s="4018" t="s">
        <v>509</v>
      </c>
      <c r="B41" s="4019">
        <v>1</v>
      </c>
      <c r="C41" s="4020">
        <v>0</v>
      </c>
      <c r="D41" s="4020">
        <v>0</v>
      </c>
      <c r="E41" s="4021">
        <v>2</v>
      </c>
      <c r="F41" s="4022">
        <v>3</v>
      </c>
    </row>
    <row r="42" spans="1:6">
      <c r="A42" s="4018" t="s">
        <v>510</v>
      </c>
      <c r="B42" s="4019">
        <v>1</v>
      </c>
      <c r="C42" s="4020">
        <v>0</v>
      </c>
      <c r="D42" s="4020">
        <v>0</v>
      </c>
      <c r="E42" s="4021">
        <v>2</v>
      </c>
      <c r="F42" s="4022">
        <v>3</v>
      </c>
    </row>
    <row r="43" spans="1:6">
      <c r="A43" s="4018" t="s">
        <v>511</v>
      </c>
      <c r="B43" s="4019">
        <v>2</v>
      </c>
      <c r="C43" s="4020">
        <v>0</v>
      </c>
      <c r="D43" s="4020">
        <v>0</v>
      </c>
      <c r="E43" s="4021">
        <v>30</v>
      </c>
      <c r="F43" s="4022">
        <v>31</v>
      </c>
    </row>
    <row r="44" spans="1:6">
      <c r="A44" s="4018" t="s">
        <v>512</v>
      </c>
      <c r="B44" s="4019">
        <v>2</v>
      </c>
      <c r="C44" s="4020">
        <v>0</v>
      </c>
      <c r="D44" s="4020">
        <v>0</v>
      </c>
      <c r="E44" s="4021">
        <v>30</v>
      </c>
      <c r="F44" s="4022">
        <v>31</v>
      </c>
    </row>
    <row r="45" spans="1:6">
      <c r="A45" s="4018" t="s">
        <v>513</v>
      </c>
      <c r="B45" s="4019">
        <v>0</v>
      </c>
      <c r="C45" s="4020">
        <v>0</v>
      </c>
      <c r="D45" s="4020">
        <v>0</v>
      </c>
      <c r="E45" s="4021">
        <v>0</v>
      </c>
      <c r="F45" s="4022">
        <v>0</v>
      </c>
    </row>
    <row r="46" spans="1:6">
      <c r="A46" s="4018" t="s">
        <v>514</v>
      </c>
      <c r="B46" s="4019">
        <v>2</v>
      </c>
      <c r="C46" s="4020">
        <v>0</v>
      </c>
      <c r="D46" s="4020">
        <v>0</v>
      </c>
      <c r="E46" s="4021">
        <v>6</v>
      </c>
      <c r="F46" s="4022">
        <v>10</v>
      </c>
    </row>
    <row r="47" spans="1:6">
      <c r="A47" s="4018" t="s">
        <v>515</v>
      </c>
      <c r="B47" s="4019">
        <v>0</v>
      </c>
      <c r="C47" s="4020">
        <v>0</v>
      </c>
      <c r="D47" s="4020">
        <v>0</v>
      </c>
      <c r="E47" s="4021">
        <v>30</v>
      </c>
      <c r="F47" s="4022">
        <v>29</v>
      </c>
    </row>
    <row r="48" spans="1:6">
      <c r="A48" s="4018" t="s">
        <v>516</v>
      </c>
      <c r="B48" s="4019">
        <v>0</v>
      </c>
      <c r="C48" s="4020">
        <v>0</v>
      </c>
      <c r="D48" s="4020">
        <v>0</v>
      </c>
      <c r="E48" s="4021">
        <v>0</v>
      </c>
      <c r="F48" s="4022">
        <v>0</v>
      </c>
    </row>
    <row r="49" spans="1:6">
      <c r="A49" s="4018" t="s">
        <v>517</v>
      </c>
      <c r="B49" s="4019">
        <v>4</v>
      </c>
      <c r="C49" s="4020">
        <v>0</v>
      </c>
      <c r="D49" s="4020">
        <v>0</v>
      </c>
      <c r="E49" s="4021">
        <v>3</v>
      </c>
      <c r="F49" s="4022">
        <v>2</v>
      </c>
    </row>
    <row r="50" spans="1:6">
      <c r="A50" s="4018" t="s">
        <v>518</v>
      </c>
      <c r="B50" s="4019">
        <v>1</v>
      </c>
      <c r="C50" s="4020">
        <v>0</v>
      </c>
      <c r="D50" s="4020">
        <v>0</v>
      </c>
      <c r="E50" s="4021">
        <v>5</v>
      </c>
      <c r="F50" s="4022">
        <v>2</v>
      </c>
    </row>
    <row r="51" spans="1:6">
      <c r="A51" s="4018" t="s">
        <v>519</v>
      </c>
      <c r="B51" s="4019">
        <v>72</v>
      </c>
      <c r="C51" s="4020">
        <v>0</v>
      </c>
      <c r="D51" s="4020">
        <v>0</v>
      </c>
      <c r="E51" s="4021">
        <v>369</v>
      </c>
      <c r="F51" s="4022">
        <v>631</v>
      </c>
    </row>
    <row r="52" spans="1:6">
      <c r="A52" s="4018" t="s">
        <v>520</v>
      </c>
      <c r="B52" s="4019">
        <v>52</v>
      </c>
      <c r="C52" s="4020">
        <v>0</v>
      </c>
      <c r="D52" s="4020">
        <v>0</v>
      </c>
      <c r="E52" s="4021">
        <v>218</v>
      </c>
      <c r="F52" s="4022">
        <v>353</v>
      </c>
    </row>
    <row r="53" spans="1:6">
      <c r="A53" s="4018" t="s">
        <v>521</v>
      </c>
      <c r="B53" s="4019">
        <v>20</v>
      </c>
      <c r="C53" s="4020">
        <v>0</v>
      </c>
      <c r="D53" s="4020">
        <v>0</v>
      </c>
      <c r="E53" s="4021">
        <v>151</v>
      </c>
      <c r="F53" s="4022">
        <v>278</v>
      </c>
    </row>
    <row r="54" spans="1:6">
      <c r="A54" s="1417" t="s">
        <v>522</v>
      </c>
      <c r="B54" s="2536">
        <v>0</v>
      </c>
      <c r="C54" s="2537">
        <v>0</v>
      </c>
      <c r="D54" s="2537">
        <v>0</v>
      </c>
      <c r="E54" s="1418">
        <v>7</v>
      </c>
      <c r="F54" s="4023">
        <v>10</v>
      </c>
    </row>
    <row r="55" spans="1:6">
      <c r="A55" s="4018" t="s">
        <v>523</v>
      </c>
      <c r="B55" s="4019">
        <v>61</v>
      </c>
      <c r="C55" s="4020">
        <v>0</v>
      </c>
      <c r="D55" s="4020">
        <v>0</v>
      </c>
      <c r="E55" s="4021">
        <v>0</v>
      </c>
      <c r="F55" s="4022">
        <v>83</v>
      </c>
    </row>
    <row r="56" spans="1:6">
      <c r="A56" s="4018" t="s">
        <v>524</v>
      </c>
      <c r="B56" s="4019">
        <v>0</v>
      </c>
      <c r="C56" s="4020">
        <v>0</v>
      </c>
      <c r="D56" s="4020">
        <v>0</v>
      </c>
      <c r="E56" s="4021">
        <v>0</v>
      </c>
      <c r="F56" s="4022">
        <v>0</v>
      </c>
    </row>
    <row r="57" spans="1:6">
      <c r="A57" s="4018" t="s">
        <v>525</v>
      </c>
      <c r="B57" s="4019">
        <v>0</v>
      </c>
      <c r="C57" s="4020">
        <v>0</v>
      </c>
      <c r="D57" s="4020">
        <v>0</v>
      </c>
      <c r="E57" s="4021">
        <v>30</v>
      </c>
      <c r="F57" s="4022">
        <v>11</v>
      </c>
    </row>
    <row r="58" spans="1:6">
      <c r="A58" s="4018" t="s">
        <v>526</v>
      </c>
      <c r="B58" s="4019">
        <v>11</v>
      </c>
      <c r="C58" s="4020">
        <v>0</v>
      </c>
      <c r="D58" s="4020">
        <v>0</v>
      </c>
      <c r="E58" s="4021">
        <v>0</v>
      </c>
      <c r="F58" s="4022">
        <v>38</v>
      </c>
    </row>
    <row r="59" spans="1:6">
      <c r="A59" s="4018" t="s">
        <v>527</v>
      </c>
      <c r="B59" s="4019">
        <v>0</v>
      </c>
      <c r="C59" s="4020">
        <v>0</v>
      </c>
      <c r="D59" s="4020">
        <v>0</v>
      </c>
      <c r="E59" s="4021">
        <v>0</v>
      </c>
      <c r="F59" s="4022">
        <v>0</v>
      </c>
    </row>
    <row r="60" spans="1:6">
      <c r="A60" s="4018" t="s">
        <v>528</v>
      </c>
      <c r="B60" s="4019">
        <v>0</v>
      </c>
      <c r="C60" s="4020">
        <v>0</v>
      </c>
      <c r="D60" s="4020">
        <v>0</v>
      </c>
      <c r="E60" s="4021">
        <v>339</v>
      </c>
      <c r="F60" s="4022">
        <v>499</v>
      </c>
    </row>
    <row r="61" spans="1:6" ht="15.75" thickBot="1">
      <c r="A61" s="305" t="s">
        <v>529</v>
      </c>
      <c r="B61" s="4024">
        <v>1</v>
      </c>
      <c r="C61" s="4025">
        <v>0</v>
      </c>
      <c r="D61" s="4025">
        <v>0</v>
      </c>
      <c r="E61" s="4026">
        <v>72</v>
      </c>
      <c r="F61" s="4027">
        <v>184</v>
      </c>
    </row>
  </sheetData>
  <mergeCells count="2">
    <mergeCell ref="A4:F4"/>
    <mergeCell ref="A36:F36"/>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rowBreaks count="1" manualBreakCount="1">
    <brk id="31" max="5" man="1"/>
  </row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C190"/>
  <sheetViews>
    <sheetView view="pageBreakPreview" zoomScaleNormal="150" zoomScaleSheetLayoutView="100" zoomScalePageLayoutView="150" workbookViewId="0">
      <pane xSplit="2" ySplit="7" topLeftCell="C178" activePane="bottomRight" state="frozen"/>
      <selection pane="bottomRight" activeCell="O193" sqref="O193"/>
      <selection pane="bottomLeft" activeCell="B23" sqref="B23"/>
      <selection pane="topRight" activeCell="B23" sqref="B23"/>
    </sheetView>
  </sheetViews>
  <sheetFormatPr defaultColWidth="9.140625" defaultRowHeight="15"/>
  <cols>
    <col min="1" max="1" width="9.140625" style="472"/>
    <col min="2" max="2" width="33.85546875" style="595" customWidth="1"/>
    <col min="3" max="3" width="34.42578125" style="595" customWidth="1"/>
    <col min="4" max="4" width="8.42578125" style="595" customWidth="1"/>
    <col min="5" max="5" width="8.85546875" style="595" customWidth="1"/>
    <col min="6" max="6" width="8.5703125" style="595" customWidth="1"/>
    <col min="7" max="7" width="8.85546875" style="595" customWidth="1"/>
    <col min="8" max="8" width="8.5703125" style="595" customWidth="1"/>
    <col min="9" max="9" width="8.85546875" style="595" customWidth="1"/>
    <col min="10" max="17" width="10" style="595" customWidth="1"/>
    <col min="18" max="20" width="10" style="591" customWidth="1"/>
    <col min="21" max="21" width="8.42578125" style="596" customWidth="1"/>
    <col min="22" max="16384" width="9.140625" style="472"/>
  </cols>
  <sheetData>
    <row r="1" spans="1:22">
      <c r="A1" s="472" t="s">
        <v>0</v>
      </c>
      <c r="B1" s="3104" t="s">
        <v>534</v>
      </c>
      <c r="C1" s="3105"/>
      <c r="D1" s="3105"/>
      <c r="E1" s="3105"/>
      <c r="F1" s="3105"/>
      <c r="G1" s="3105"/>
      <c r="H1" s="3105"/>
      <c r="I1" s="3105"/>
      <c r="J1" s="3105"/>
      <c r="K1" s="3105"/>
      <c r="L1" s="3105"/>
      <c r="M1" s="3105"/>
      <c r="N1" s="3105"/>
      <c r="O1" s="3105"/>
      <c r="P1" s="3105"/>
      <c r="Q1" s="3105"/>
      <c r="R1" s="901"/>
      <c r="S1" s="1347"/>
      <c r="T1" s="902"/>
    </row>
    <row r="2" spans="1:22" ht="12" customHeight="1" thickBot="1">
      <c r="B2" s="209"/>
      <c r="C2" s="210"/>
      <c r="D2" s="210"/>
      <c r="E2" s="211"/>
      <c r="F2" s="211"/>
      <c r="G2" s="211"/>
      <c r="H2" s="211"/>
      <c r="I2" s="211"/>
      <c r="J2" s="211"/>
      <c r="K2" s="211"/>
      <c r="L2" s="210"/>
      <c r="M2" s="210"/>
      <c r="N2" s="210"/>
      <c r="O2" s="210"/>
      <c r="P2" s="210"/>
      <c r="Q2" s="210"/>
      <c r="R2" s="903"/>
      <c r="T2" s="904"/>
    </row>
    <row r="3" spans="1:22" ht="21">
      <c r="B3" s="3106" t="s">
        <v>1</v>
      </c>
      <c r="C3" s="3107"/>
      <c r="D3" s="3107"/>
      <c r="E3" s="3107"/>
      <c r="F3" s="3107"/>
      <c r="G3" s="3107"/>
      <c r="H3" s="3107"/>
      <c r="I3" s="3107"/>
      <c r="J3" s="3107"/>
      <c r="K3" s="3107"/>
      <c r="L3" s="3107"/>
      <c r="M3" s="3107"/>
      <c r="N3" s="3107"/>
      <c r="O3" s="3107"/>
      <c r="P3" s="3107"/>
      <c r="Q3" s="3108"/>
      <c r="T3" s="904"/>
    </row>
    <row r="4" spans="1:22" ht="21">
      <c r="B4" s="3109" t="s">
        <v>366</v>
      </c>
      <c r="C4" s="3110"/>
      <c r="D4" s="3110"/>
      <c r="E4" s="3110"/>
      <c r="F4" s="3110"/>
      <c r="G4" s="3110"/>
      <c r="H4" s="3110"/>
      <c r="I4" s="3110"/>
      <c r="J4" s="3110"/>
      <c r="K4" s="3110"/>
      <c r="L4" s="3110"/>
      <c r="M4" s="3110"/>
      <c r="N4" s="3110"/>
      <c r="O4" s="3110"/>
      <c r="P4" s="3110"/>
      <c r="Q4" s="3111"/>
      <c r="T4" s="904"/>
    </row>
    <row r="5" spans="1:22" s="81" customFormat="1" ht="19.5" thickBot="1">
      <c r="B5" s="212" t="s">
        <v>245</v>
      </c>
      <c r="C5" s="496"/>
      <c r="D5" s="496"/>
      <c r="E5" s="496"/>
      <c r="F5" s="1143" t="s">
        <v>535</v>
      </c>
      <c r="G5" s="1150"/>
      <c r="H5" s="496"/>
      <c r="I5" s="496"/>
      <c r="J5" s="233"/>
      <c r="K5" s="213"/>
      <c r="L5" s="213"/>
      <c r="M5" s="213"/>
      <c r="N5" s="213"/>
      <c r="O5" s="213"/>
      <c r="P5" s="213"/>
      <c r="Q5" s="1326"/>
      <c r="R5" s="233"/>
      <c r="S5" s="233"/>
      <c r="T5" s="905"/>
      <c r="U5" s="233"/>
    </row>
    <row r="6" spans="1:22" s="29" customFormat="1" ht="21.6" customHeight="1" thickTop="1" thickBot="1">
      <c r="B6" s="214" t="s">
        <v>4</v>
      </c>
      <c r="C6" s="215"/>
      <c r="D6" s="215"/>
      <c r="E6" s="216"/>
      <c r="F6" s="3112" t="s">
        <v>5</v>
      </c>
      <c r="G6" s="3113"/>
      <c r="H6" s="3113"/>
      <c r="I6" s="3113"/>
      <c r="J6" s="3113"/>
      <c r="K6" s="3113"/>
      <c r="L6" s="3113"/>
      <c r="M6" s="3113"/>
      <c r="N6" s="3113"/>
      <c r="O6" s="3113"/>
      <c r="P6" s="3113"/>
      <c r="Q6" s="3114"/>
      <c r="R6" s="3115" t="s">
        <v>6</v>
      </c>
      <c r="S6" s="3115"/>
      <c r="T6" s="3116"/>
      <c r="U6" s="233"/>
    </row>
    <row r="7" spans="1:22" s="227" customFormat="1" ht="22.35" customHeight="1" thickTop="1">
      <c r="B7" s="1327" t="s">
        <v>7</v>
      </c>
      <c r="C7" s="1156" t="s">
        <v>536</v>
      </c>
      <c r="D7" s="4028" t="s">
        <v>8</v>
      </c>
      <c r="E7" s="3117"/>
      <c r="F7" s="4028" t="s">
        <v>9</v>
      </c>
      <c r="G7" s="3118"/>
      <c r="H7" s="3098" t="s">
        <v>10</v>
      </c>
      <c r="I7" s="3118"/>
      <c r="J7" s="3098" t="s">
        <v>11</v>
      </c>
      <c r="K7" s="3118"/>
      <c r="L7" s="3098" t="s">
        <v>12</v>
      </c>
      <c r="M7" s="3118"/>
      <c r="N7" s="3098" t="s">
        <v>13</v>
      </c>
      <c r="O7" s="3099"/>
      <c r="P7" s="3098" t="s">
        <v>14</v>
      </c>
      <c r="Q7" s="3100"/>
      <c r="R7" s="3101" t="s">
        <v>8</v>
      </c>
      <c r="S7" s="3101"/>
      <c r="T7" s="3102"/>
      <c r="U7" s="50"/>
      <c r="V7" s="161"/>
    </row>
    <row r="8" spans="1:22" s="339" customFormat="1" ht="28.35" customHeight="1" thickBot="1">
      <c r="B8" s="4029"/>
      <c r="C8" s="1151"/>
      <c r="D8" s="217" t="s">
        <v>15</v>
      </c>
      <c r="E8" s="218" t="s">
        <v>16</v>
      </c>
      <c r="F8" s="217" t="s">
        <v>15</v>
      </c>
      <c r="G8" s="219" t="s">
        <v>16</v>
      </c>
      <c r="H8" s="220" t="s">
        <v>15</v>
      </c>
      <c r="I8" s="219" t="s">
        <v>16</v>
      </c>
      <c r="J8" s="220" t="s">
        <v>15</v>
      </c>
      <c r="K8" s="219" t="s">
        <v>16</v>
      </c>
      <c r="L8" s="220" t="s">
        <v>15</v>
      </c>
      <c r="M8" s="219" t="s">
        <v>16</v>
      </c>
      <c r="N8" s="220" t="s">
        <v>15</v>
      </c>
      <c r="O8" s="219" t="s">
        <v>16</v>
      </c>
      <c r="P8" s="220" t="s">
        <v>15</v>
      </c>
      <c r="Q8" s="1328" t="s">
        <v>16</v>
      </c>
      <c r="R8" s="4030" t="s">
        <v>15</v>
      </c>
      <c r="S8" s="221" t="s">
        <v>16</v>
      </c>
      <c r="T8" s="4031" t="s">
        <v>17</v>
      </c>
      <c r="U8" s="188"/>
      <c r="V8" s="471"/>
    </row>
    <row r="9" spans="1:22" s="25" customFormat="1" ht="16.350000000000001" customHeight="1" thickTop="1" thickBot="1">
      <c r="B9" s="912" t="s">
        <v>537</v>
      </c>
      <c r="C9" s="1152"/>
      <c r="D9" s="1316"/>
      <c r="E9" s="1316"/>
      <c r="F9" s="1316"/>
      <c r="G9" s="1316"/>
      <c r="H9" s="1316"/>
      <c r="I9" s="1316"/>
      <c r="J9" s="1316"/>
      <c r="K9" s="1316"/>
      <c r="L9" s="1316"/>
      <c r="M9" s="1316"/>
      <c r="N9" s="592"/>
      <c r="O9" s="1316"/>
      <c r="P9" s="1316"/>
      <c r="Q9" s="1329"/>
      <c r="R9" s="1316"/>
      <c r="S9" s="1316"/>
      <c r="T9" s="906"/>
      <c r="U9" s="50"/>
    </row>
    <row r="10" spans="1:22" s="349" customFormat="1" ht="16.350000000000001" customHeight="1">
      <c r="B10" s="4032" t="s">
        <v>538</v>
      </c>
      <c r="C10" s="3340" t="s">
        <v>539</v>
      </c>
      <c r="D10" s="4033">
        <v>1</v>
      </c>
      <c r="E10" s="4034">
        <v>1</v>
      </c>
      <c r="F10" s="4035"/>
      <c r="G10" s="4036"/>
      <c r="H10" s="4036">
        <v>1</v>
      </c>
      <c r="I10" s="4036">
        <v>1</v>
      </c>
      <c r="J10" s="4036">
        <v>1</v>
      </c>
      <c r="K10" s="4036">
        <v>1</v>
      </c>
      <c r="L10" s="4036"/>
      <c r="M10" s="4036"/>
      <c r="N10" s="4037"/>
      <c r="O10" s="4037"/>
      <c r="P10" s="4036">
        <v>1</v>
      </c>
      <c r="Q10" s="4038">
        <v>1</v>
      </c>
      <c r="R10" s="4039" t="str">
        <f t="shared" ref="R10" si="0">IF($T10=1,"-",D10)</f>
        <v>-</v>
      </c>
      <c r="S10" s="4040" t="str">
        <f t="shared" ref="S10" si="1">IF($T10=1,"-",E10)</f>
        <v>-</v>
      </c>
      <c r="T10" s="4041">
        <f t="shared" ref="T10" si="2">IF(D10+E10=2,1,"-")</f>
        <v>1</v>
      </c>
      <c r="U10" s="909"/>
    </row>
    <row r="11" spans="1:22" s="453" customFormat="1" ht="15.6" customHeight="1" thickBot="1">
      <c r="B11" s="3332" t="s">
        <v>338</v>
      </c>
      <c r="C11" s="4042"/>
      <c r="D11" s="3333">
        <f>SUM(D10)</f>
        <v>1</v>
      </c>
      <c r="E11" s="3333">
        <f t="shared" ref="E11:T11" si="3">SUM(E10)</f>
        <v>1</v>
      </c>
      <c r="F11" s="3333">
        <f t="shared" si="3"/>
        <v>0</v>
      </c>
      <c r="G11" s="3333">
        <f t="shared" si="3"/>
        <v>0</v>
      </c>
      <c r="H11" s="3333">
        <f t="shared" si="3"/>
        <v>1</v>
      </c>
      <c r="I11" s="3333">
        <f t="shared" si="3"/>
        <v>1</v>
      </c>
      <c r="J11" s="3333">
        <f t="shared" si="3"/>
        <v>1</v>
      </c>
      <c r="K11" s="3333">
        <f t="shared" si="3"/>
        <v>1</v>
      </c>
      <c r="L11" s="3333">
        <f t="shared" si="3"/>
        <v>0</v>
      </c>
      <c r="M11" s="3333">
        <f t="shared" si="3"/>
        <v>0</v>
      </c>
      <c r="N11" s="3333">
        <f t="shared" si="3"/>
        <v>0</v>
      </c>
      <c r="O11" s="3333">
        <f t="shared" si="3"/>
        <v>0</v>
      </c>
      <c r="P11" s="3333">
        <f t="shared" si="3"/>
        <v>1</v>
      </c>
      <c r="Q11" s="3333">
        <f t="shared" si="3"/>
        <v>1</v>
      </c>
      <c r="R11" s="3333">
        <f t="shared" si="3"/>
        <v>0</v>
      </c>
      <c r="S11" s="3333">
        <f t="shared" si="3"/>
        <v>0</v>
      </c>
      <c r="T11" s="3333">
        <f t="shared" si="3"/>
        <v>1</v>
      </c>
    </row>
    <row r="12" spans="1:22" s="25" customFormat="1" ht="16.350000000000001" customHeight="1" thickTop="1" thickBot="1">
      <c r="B12" s="912" t="s">
        <v>540</v>
      </c>
      <c r="C12" s="1332"/>
      <c r="D12" s="1321"/>
      <c r="E12" s="1321"/>
      <c r="F12" s="1321"/>
      <c r="G12" s="1321"/>
      <c r="H12" s="1321"/>
      <c r="I12" s="1321"/>
      <c r="J12" s="1321"/>
      <c r="K12" s="1321"/>
      <c r="L12" s="1321"/>
      <c r="M12" s="1321"/>
      <c r="N12" s="1321"/>
      <c r="O12" s="1321"/>
      <c r="P12" s="1321"/>
      <c r="Q12" s="1322"/>
      <c r="R12" s="1321"/>
      <c r="S12" s="1321"/>
      <c r="T12" s="745"/>
      <c r="U12" s="50"/>
    </row>
    <row r="13" spans="1:22" s="349" customFormat="1" ht="16.350000000000001" customHeight="1">
      <c r="B13" s="4043" t="s">
        <v>541</v>
      </c>
      <c r="C13" s="3340" t="s">
        <v>542</v>
      </c>
      <c r="D13" s="3341">
        <v>1</v>
      </c>
      <c r="E13" s="1820"/>
      <c r="F13" s="4044"/>
      <c r="G13" s="1821"/>
      <c r="H13" s="1821">
        <v>1</v>
      </c>
      <c r="I13" s="1821"/>
      <c r="J13" s="3341"/>
      <c r="K13" s="1820"/>
      <c r="L13" s="1821">
        <v>1</v>
      </c>
      <c r="M13" s="1821"/>
      <c r="N13" s="4045"/>
      <c r="O13" s="3343"/>
      <c r="P13" s="3341">
        <v>1</v>
      </c>
      <c r="Q13" s="1820"/>
      <c r="R13" s="4039">
        <f t="shared" ref="R13:S25" si="4">IF($T13=1,"-",D13)</f>
        <v>1</v>
      </c>
      <c r="S13" s="4040">
        <f t="shared" si="4"/>
        <v>0</v>
      </c>
      <c r="T13" s="4041" t="str">
        <f t="shared" ref="T13:T25" si="5">IF(D13+E13=2,1,"-")</f>
        <v>-</v>
      </c>
      <c r="U13" s="909"/>
    </row>
    <row r="14" spans="1:22" s="349" customFormat="1" ht="16.350000000000001" customHeight="1">
      <c r="B14" s="4043" t="s">
        <v>543</v>
      </c>
      <c r="C14" s="3340" t="s">
        <v>544</v>
      </c>
      <c r="D14" s="3346">
        <v>1</v>
      </c>
      <c r="E14" s="4046"/>
      <c r="F14" s="4047">
        <v>1</v>
      </c>
      <c r="G14" s="4045"/>
      <c r="H14" s="4045"/>
      <c r="I14" s="4045"/>
      <c r="J14" s="3346"/>
      <c r="K14" s="4046"/>
      <c r="L14" s="4045">
        <v>1</v>
      </c>
      <c r="M14" s="4045"/>
      <c r="N14" s="4045"/>
      <c r="O14" s="3343"/>
      <c r="P14" s="3346">
        <v>1</v>
      </c>
      <c r="Q14" s="4046"/>
      <c r="R14" s="4039">
        <f t="shared" si="4"/>
        <v>1</v>
      </c>
      <c r="S14" s="4040">
        <f t="shared" si="4"/>
        <v>0</v>
      </c>
      <c r="T14" s="4041" t="str">
        <f t="shared" si="5"/>
        <v>-</v>
      </c>
      <c r="U14" s="909"/>
    </row>
    <row r="15" spans="1:22" s="349" customFormat="1" ht="16.350000000000001" customHeight="1">
      <c r="B15" s="4043" t="s">
        <v>545</v>
      </c>
      <c r="C15" s="3340" t="s">
        <v>546</v>
      </c>
      <c r="D15" s="3350">
        <v>1</v>
      </c>
      <c r="E15" s="3351"/>
      <c r="F15" s="3375"/>
      <c r="G15" s="4048"/>
      <c r="H15" s="4048">
        <v>1</v>
      </c>
      <c r="I15" s="4048"/>
      <c r="J15" s="3350"/>
      <c r="K15" s="3351"/>
      <c r="L15" s="4048">
        <v>1</v>
      </c>
      <c r="M15" s="4048"/>
      <c r="N15" s="3325"/>
      <c r="O15" s="3325"/>
      <c r="P15" s="3350">
        <v>1</v>
      </c>
      <c r="Q15" s="3351"/>
      <c r="R15" s="4039">
        <f t="shared" si="4"/>
        <v>1</v>
      </c>
      <c r="S15" s="4040">
        <f t="shared" si="4"/>
        <v>0</v>
      </c>
      <c r="T15" s="4041" t="str">
        <f t="shared" si="5"/>
        <v>-</v>
      </c>
      <c r="U15" s="909"/>
    </row>
    <row r="16" spans="1:22" s="349" customFormat="1" ht="16.350000000000001" customHeight="1" thickBot="1">
      <c r="B16" s="4043" t="s">
        <v>547</v>
      </c>
      <c r="C16" s="3340" t="s">
        <v>548</v>
      </c>
      <c r="D16" s="3350">
        <v>1</v>
      </c>
      <c r="E16" s="3351"/>
      <c r="F16" s="3375"/>
      <c r="G16" s="4048"/>
      <c r="H16" s="4048">
        <v>1</v>
      </c>
      <c r="I16" s="4048"/>
      <c r="J16" s="3350"/>
      <c r="K16" s="3351"/>
      <c r="L16" s="4048">
        <v>1</v>
      </c>
      <c r="M16" s="4048"/>
      <c r="N16" s="3325"/>
      <c r="O16" s="3325"/>
      <c r="P16" s="3350">
        <v>1</v>
      </c>
      <c r="Q16" s="3351"/>
      <c r="R16" s="4039">
        <f t="shared" si="4"/>
        <v>1</v>
      </c>
      <c r="S16" s="4040">
        <f t="shared" si="4"/>
        <v>0</v>
      </c>
      <c r="T16" s="4041" t="str">
        <f t="shared" si="5"/>
        <v>-</v>
      </c>
      <c r="U16" s="909"/>
    </row>
    <row r="17" spans="2:29" s="349" customFormat="1" ht="16.350000000000001" customHeight="1">
      <c r="B17" s="4043" t="s">
        <v>549</v>
      </c>
      <c r="C17" s="3340" t="s">
        <v>550</v>
      </c>
      <c r="D17" s="3346">
        <v>1</v>
      </c>
      <c r="E17" s="3347"/>
      <c r="F17" s="3348"/>
      <c r="G17" s="3343"/>
      <c r="H17" s="3343">
        <v>1</v>
      </c>
      <c r="I17" s="3343"/>
      <c r="J17" s="3346"/>
      <c r="K17" s="3347"/>
      <c r="L17" s="3343">
        <v>1</v>
      </c>
      <c r="M17" s="3343"/>
      <c r="N17" s="3343"/>
      <c r="O17" s="3343"/>
      <c r="P17" s="3346">
        <v>1</v>
      </c>
      <c r="Q17" s="3347"/>
      <c r="R17" s="1324">
        <f>IF($T17=1,"-",D17)</f>
        <v>1</v>
      </c>
      <c r="S17" s="744">
        <f>IF($T17=1,"-",E17)</f>
        <v>0</v>
      </c>
      <c r="T17" s="4041" t="str">
        <f>IF(D17+E17=2,1,"-")</f>
        <v>-</v>
      </c>
      <c r="U17" s="909"/>
    </row>
    <row r="18" spans="2:29" s="349" customFormat="1" ht="16.350000000000001" customHeight="1">
      <c r="B18" s="4043" t="s">
        <v>551</v>
      </c>
      <c r="C18" s="3340" t="s">
        <v>552</v>
      </c>
      <c r="D18" s="3350">
        <v>1</v>
      </c>
      <c r="E18" s="3351"/>
      <c r="F18" s="3380"/>
      <c r="G18" s="4048"/>
      <c r="H18" s="3354">
        <v>1</v>
      </c>
      <c r="I18" s="4048"/>
      <c r="J18" s="3350"/>
      <c r="K18" s="3351"/>
      <c r="L18" s="4048">
        <v>1</v>
      </c>
      <c r="M18" s="4048"/>
      <c r="N18" s="3325"/>
      <c r="O18" s="3325"/>
      <c r="P18" s="3350">
        <v>1</v>
      </c>
      <c r="Q18" s="3351"/>
      <c r="R18" s="4039">
        <f t="shared" si="4"/>
        <v>1</v>
      </c>
      <c r="S18" s="4040">
        <f t="shared" si="4"/>
        <v>0</v>
      </c>
      <c r="T18" s="4041" t="str">
        <f t="shared" si="5"/>
        <v>-</v>
      </c>
      <c r="U18" s="909"/>
    </row>
    <row r="19" spans="2:29" s="349" customFormat="1" ht="16.350000000000001" customHeight="1">
      <c r="B19" s="4043" t="s">
        <v>553</v>
      </c>
      <c r="C19" s="3340" t="s">
        <v>554</v>
      </c>
      <c r="D19" s="3350">
        <v>1</v>
      </c>
      <c r="E19" s="3351"/>
      <c r="F19" s="3375"/>
      <c r="G19" s="4048"/>
      <c r="H19" s="4048">
        <v>1</v>
      </c>
      <c r="I19" s="4048"/>
      <c r="J19" s="3350"/>
      <c r="K19" s="3351"/>
      <c r="L19" s="4048">
        <v>1</v>
      </c>
      <c r="M19" s="4048"/>
      <c r="N19" s="3325"/>
      <c r="O19" s="3325"/>
      <c r="P19" s="3350">
        <v>1</v>
      </c>
      <c r="Q19" s="3351"/>
      <c r="R19" s="4039">
        <f t="shared" si="4"/>
        <v>1</v>
      </c>
      <c r="S19" s="4040">
        <f t="shared" si="4"/>
        <v>0</v>
      </c>
      <c r="T19" s="4041" t="str">
        <f t="shared" si="5"/>
        <v>-</v>
      </c>
      <c r="U19" s="909"/>
    </row>
    <row r="20" spans="2:29" s="639" customFormat="1" ht="14.85" customHeight="1">
      <c r="B20" s="4049" t="s">
        <v>555</v>
      </c>
      <c r="C20" s="3340" t="s">
        <v>556</v>
      </c>
      <c r="D20" s="3350"/>
      <c r="E20" s="3351">
        <v>1</v>
      </c>
      <c r="F20" s="3375"/>
      <c r="G20" s="4048">
        <v>1</v>
      </c>
      <c r="H20" s="4048"/>
      <c r="I20" s="4048"/>
      <c r="J20" s="3350"/>
      <c r="K20" s="3351">
        <v>1</v>
      </c>
      <c r="L20" s="4036"/>
      <c r="M20" s="4036"/>
      <c r="N20" s="3325"/>
      <c r="O20" s="3325"/>
      <c r="P20" s="3350"/>
      <c r="Q20" s="3351">
        <v>1</v>
      </c>
      <c r="R20" s="4050">
        <f t="shared" si="4"/>
        <v>0</v>
      </c>
      <c r="S20" s="4051">
        <f t="shared" si="4"/>
        <v>1</v>
      </c>
      <c r="T20" s="4052" t="str">
        <f t="shared" si="5"/>
        <v>-</v>
      </c>
      <c r="U20" s="25"/>
      <c r="V20" s="25"/>
      <c r="W20" s="25"/>
      <c r="X20" s="25"/>
      <c r="Y20" s="25"/>
      <c r="Z20" s="25"/>
      <c r="AA20" s="25"/>
      <c r="AB20" s="25"/>
      <c r="AC20" s="25"/>
    </row>
    <row r="21" spans="2:29" s="349" customFormat="1" ht="16.350000000000001" customHeight="1">
      <c r="B21" s="4043" t="s">
        <v>557</v>
      </c>
      <c r="C21" s="3340" t="s">
        <v>558</v>
      </c>
      <c r="D21" s="3350">
        <v>1</v>
      </c>
      <c r="E21" s="3351"/>
      <c r="F21" s="3375">
        <v>1</v>
      </c>
      <c r="G21" s="4048"/>
      <c r="H21" s="4048"/>
      <c r="I21" s="4048"/>
      <c r="J21" s="3350"/>
      <c r="K21" s="3351"/>
      <c r="L21" s="4036">
        <v>1</v>
      </c>
      <c r="M21" s="4036"/>
      <c r="N21" s="3325"/>
      <c r="O21" s="3325"/>
      <c r="P21" s="3350">
        <v>1</v>
      </c>
      <c r="Q21" s="3351"/>
      <c r="R21" s="4039">
        <f t="shared" si="4"/>
        <v>1</v>
      </c>
      <c r="S21" s="4040">
        <f t="shared" si="4"/>
        <v>0</v>
      </c>
      <c r="T21" s="4041" t="str">
        <f t="shared" si="5"/>
        <v>-</v>
      </c>
      <c r="U21" s="909"/>
    </row>
    <row r="22" spans="2:29" s="639" customFormat="1" ht="14.85" customHeight="1">
      <c r="B22" s="4049" t="s">
        <v>559</v>
      </c>
      <c r="C22" s="3340" t="s">
        <v>560</v>
      </c>
      <c r="D22" s="3346"/>
      <c r="E22" s="3347">
        <v>1</v>
      </c>
      <c r="F22" s="3348"/>
      <c r="G22" s="4048"/>
      <c r="H22" s="3343"/>
      <c r="I22" s="3343">
        <v>1</v>
      </c>
      <c r="J22" s="3346"/>
      <c r="K22" s="3347"/>
      <c r="L22" s="4045"/>
      <c r="M22" s="4045">
        <v>1</v>
      </c>
      <c r="N22" s="3343"/>
      <c r="O22" s="3343"/>
      <c r="P22" s="3346"/>
      <c r="Q22" s="3347">
        <v>1</v>
      </c>
      <c r="R22" s="4050">
        <f t="shared" si="4"/>
        <v>0</v>
      </c>
      <c r="S22" s="4051">
        <f t="shared" si="4"/>
        <v>1</v>
      </c>
      <c r="T22" s="4052" t="str">
        <f t="shared" si="5"/>
        <v>-</v>
      </c>
      <c r="U22" s="25"/>
      <c r="V22" s="25"/>
      <c r="W22" s="25"/>
      <c r="X22" s="25"/>
      <c r="Y22" s="25"/>
      <c r="Z22" s="25"/>
      <c r="AA22" s="25"/>
      <c r="AB22" s="25"/>
      <c r="AC22" s="25"/>
    </row>
    <row r="23" spans="2:29" s="349" customFormat="1" ht="16.350000000000001" customHeight="1">
      <c r="B23" s="4043" t="s">
        <v>561</v>
      </c>
      <c r="C23" s="3340" t="s">
        <v>562</v>
      </c>
      <c r="D23" s="3346">
        <v>1</v>
      </c>
      <c r="E23" s="3347"/>
      <c r="F23" s="3348"/>
      <c r="G23" s="4048"/>
      <c r="H23" s="3343">
        <v>1</v>
      </c>
      <c r="I23" s="3343"/>
      <c r="J23" s="3346"/>
      <c r="K23" s="3347"/>
      <c r="L23" s="3343">
        <v>1</v>
      </c>
      <c r="M23" s="3343"/>
      <c r="N23" s="3343"/>
      <c r="O23" s="3343"/>
      <c r="P23" s="3346">
        <v>1</v>
      </c>
      <c r="Q23" s="3347"/>
      <c r="R23" s="4039">
        <f t="shared" si="4"/>
        <v>1</v>
      </c>
      <c r="S23" s="4040">
        <f t="shared" si="4"/>
        <v>0</v>
      </c>
      <c r="T23" s="4041" t="str">
        <f t="shared" si="5"/>
        <v>-</v>
      </c>
      <c r="U23" s="909"/>
    </row>
    <row r="24" spans="2:29" s="639" customFormat="1" ht="14.85" customHeight="1">
      <c r="B24" s="4049" t="s">
        <v>563</v>
      </c>
      <c r="C24" s="3340" t="s">
        <v>564</v>
      </c>
      <c r="D24" s="3350">
        <v>1</v>
      </c>
      <c r="E24" s="3351"/>
      <c r="F24" s="3375"/>
      <c r="G24" s="4048"/>
      <c r="H24" s="4048">
        <v>1</v>
      </c>
      <c r="I24" s="4048"/>
      <c r="J24" s="3350"/>
      <c r="K24" s="3351"/>
      <c r="L24" s="4036"/>
      <c r="M24" s="4036"/>
      <c r="N24" s="3325"/>
      <c r="O24" s="3325"/>
      <c r="P24" s="3350">
        <v>1</v>
      </c>
      <c r="Q24" s="3351"/>
      <c r="R24" s="4050">
        <f t="shared" si="4"/>
        <v>1</v>
      </c>
      <c r="S24" s="4051">
        <f t="shared" si="4"/>
        <v>0</v>
      </c>
      <c r="T24" s="4052" t="str">
        <f t="shared" si="5"/>
        <v>-</v>
      </c>
      <c r="U24" s="25"/>
      <c r="V24" s="25"/>
      <c r="W24" s="25"/>
      <c r="X24" s="25"/>
      <c r="Y24" s="25"/>
      <c r="Z24" s="25"/>
      <c r="AA24" s="25"/>
      <c r="AB24" s="25"/>
      <c r="AC24" s="25"/>
    </row>
    <row r="25" spans="2:29" s="349" customFormat="1" ht="16.350000000000001" customHeight="1">
      <c r="B25" s="4043" t="s">
        <v>565</v>
      </c>
      <c r="C25" s="3340" t="s">
        <v>566</v>
      </c>
      <c r="D25" s="3350">
        <v>1</v>
      </c>
      <c r="E25" s="3351"/>
      <c r="F25" s="3380"/>
      <c r="G25" s="4048"/>
      <c r="H25" s="3354">
        <v>1</v>
      </c>
      <c r="I25" s="4048"/>
      <c r="J25" s="3350"/>
      <c r="K25" s="3351"/>
      <c r="L25" s="4036">
        <v>1</v>
      </c>
      <c r="M25" s="4036"/>
      <c r="N25" s="3325"/>
      <c r="O25" s="3325"/>
      <c r="P25" s="3350">
        <v>1</v>
      </c>
      <c r="Q25" s="3351"/>
      <c r="R25" s="4039">
        <f t="shared" si="4"/>
        <v>1</v>
      </c>
      <c r="S25" s="4040">
        <f t="shared" si="4"/>
        <v>0</v>
      </c>
      <c r="T25" s="4041" t="str">
        <f t="shared" si="5"/>
        <v>-</v>
      </c>
      <c r="U25" s="909"/>
    </row>
    <row r="26" spans="2:29" s="453" customFormat="1" ht="15.6" customHeight="1" thickBot="1">
      <c r="B26" s="3332" t="s">
        <v>338</v>
      </c>
      <c r="C26" s="4042"/>
      <c r="D26" s="3333">
        <f>SUM(D13:D25)</f>
        <v>11</v>
      </c>
      <c r="E26" s="3334">
        <f t="shared" ref="E26:T26" si="6">SUM(E13:E25)</f>
        <v>2</v>
      </c>
      <c r="F26" s="3333">
        <f t="shared" si="6"/>
        <v>2</v>
      </c>
      <c r="G26" s="3335">
        <f t="shared" si="6"/>
        <v>1</v>
      </c>
      <c r="H26" s="3335">
        <f t="shared" si="6"/>
        <v>9</v>
      </c>
      <c r="I26" s="3335">
        <f t="shared" si="6"/>
        <v>1</v>
      </c>
      <c r="J26" s="3335">
        <f t="shared" si="6"/>
        <v>0</v>
      </c>
      <c r="K26" s="3335">
        <f t="shared" si="6"/>
        <v>1</v>
      </c>
      <c r="L26" s="3335">
        <f t="shared" si="6"/>
        <v>10</v>
      </c>
      <c r="M26" s="3335">
        <f t="shared" si="6"/>
        <v>1</v>
      </c>
      <c r="N26" s="3335">
        <f t="shared" si="6"/>
        <v>0</v>
      </c>
      <c r="O26" s="3335">
        <f t="shared" si="6"/>
        <v>0</v>
      </c>
      <c r="P26" s="3335">
        <f t="shared" si="6"/>
        <v>11</v>
      </c>
      <c r="Q26" s="3336">
        <f t="shared" si="6"/>
        <v>2</v>
      </c>
      <c r="R26" s="3719">
        <f t="shared" si="6"/>
        <v>11</v>
      </c>
      <c r="S26" s="4053">
        <f t="shared" si="6"/>
        <v>2</v>
      </c>
      <c r="T26" s="4054">
        <f t="shared" si="6"/>
        <v>0</v>
      </c>
    </row>
    <row r="27" spans="2:29" s="661" customFormat="1" ht="13.5" customHeight="1" thickTop="1" thickBot="1">
      <c r="B27" s="1330"/>
      <c r="D27" s="751"/>
      <c r="E27" s="751"/>
      <c r="F27" s="712">
        <f>D26+E26</f>
        <v>13</v>
      </c>
      <c r="G27" s="712"/>
      <c r="H27" s="712"/>
      <c r="I27" s="712"/>
      <c r="J27" s="712"/>
      <c r="K27" s="712"/>
      <c r="L27" s="712"/>
      <c r="M27" s="712">
        <f>L26+M26+K26+J26</f>
        <v>12</v>
      </c>
      <c r="N27" s="712"/>
      <c r="O27" s="712"/>
      <c r="P27" s="712"/>
      <c r="Q27" s="1244"/>
      <c r="R27" s="712">
        <f>R26+S26+T26</f>
        <v>13</v>
      </c>
      <c r="S27" s="712"/>
      <c r="T27" s="907"/>
    </row>
    <row r="28" spans="2:29" s="25" customFormat="1" ht="16.350000000000001" customHeight="1" thickBot="1">
      <c r="B28" s="1331" t="s">
        <v>567</v>
      </c>
      <c r="C28" s="1332"/>
      <c r="D28" s="1321"/>
      <c r="E28" s="1321"/>
      <c r="F28" s="1321"/>
      <c r="G28" s="1321"/>
      <c r="H28" s="1321"/>
      <c r="I28" s="1321"/>
      <c r="J28" s="1321"/>
      <c r="K28" s="1321"/>
      <c r="L28" s="1321"/>
      <c r="M28" s="1321"/>
      <c r="N28" s="1321"/>
      <c r="O28" s="1321"/>
      <c r="P28" s="1321"/>
      <c r="Q28" s="1322"/>
      <c r="R28" s="1321"/>
      <c r="S28" s="1321"/>
      <c r="T28" s="745"/>
      <c r="U28" s="50"/>
    </row>
    <row r="29" spans="2:29" s="1658" customFormat="1" ht="14.85" customHeight="1">
      <c r="B29" s="4055" t="s">
        <v>568</v>
      </c>
      <c r="C29" s="4056" t="s">
        <v>569</v>
      </c>
      <c r="D29" s="4033"/>
      <c r="E29" s="4034">
        <v>1</v>
      </c>
      <c r="F29" s="4035"/>
      <c r="G29" s="4036"/>
      <c r="H29" s="4036"/>
      <c r="I29" s="4036">
        <v>1</v>
      </c>
      <c r="J29" s="4036"/>
      <c r="K29" s="4036">
        <v>1</v>
      </c>
      <c r="L29" s="4036"/>
      <c r="M29" s="4036"/>
      <c r="N29" s="4037"/>
      <c r="O29" s="4037"/>
      <c r="P29" s="4036"/>
      <c r="Q29" s="4038">
        <v>1</v>
      </c>
      <c r="R29" s="4057">
        <f>IF($T29=1,"-",D29)</f>
        <v>0</v>
      </c>
      <c r="S29" s="4058">
        <f>IF($T29=1,"-",E29)</f>
        <v>1</v>
      </c>
      <c r="T29" s="4059" t="str">
        <f>IF(D29+E29=2,1,"-")</f>
        <v>-</v>
      </c>
    </row>
    <row r="30" spans="2:29" s="1658" customFormat="1" ht="14.85" customHeight="1">
      <c r="B30" s="4060" t="s">
        <v>570</v>
      </c>
      <c r="C30" s="1972" t="s">
        <v>571</v>
      </c>
      <c r="D30" s="4061">
        <v>1</v>
      </c>
      <c r="E30" s="1973"/>
      <c r="F30" s="4062"/>
      <c r="G30" s="1974"/>
      <c r="H30" s="1974">
        <v>1</v>
      </c>
      <c r="I30" s="1974"/>
      <c r="J30" s="1974"/>
      <c r="K30" s="1974"/>
      <c r="L30" s="1974">
        <v>1</v>
      </c>
      <c r="M30" s="1974"/>
      <c r="N30" s="1975"/>
      <c r="O30" s="1975"/>
      <c r="P30" s="1974">
        <v>1</v>
      </c>
      <c r="Q30" s="1976"/>
      <c r="R30" s="4057">
        <f t="shared" ref="R30:R33" si="7">IF($T30=1,"-",D30)</f>
        <v>1</v>
      </c>
      <c r="S30" s="4058">
        <f t="shared" ref="S30:S33" si="8">IF($T30=1,"-",E30)</f>
        <v>0</v>
      </c>
      <c r="T30" s="4059" t="str">
        <f t="shared" ref="T30:T33" si="9">IF(D30+E30=2,1,"-")</f>
        <v>-</v>
      </c>
    </row>
    <row r="31" spans="2:29" s="1658" customFormat="1" ht="14.85" customHeight="1">
      <c r="B31" s="4060" t="s">
        <v>572</v>
      </c>
      <c r="C31" s="1972" t="s">
        <v>573</v>
      </c>
      <c r="D31" s="4061">
        <v>1</v>
      </c>
      <c r="E31" s="1973"/>
      <c r="F31" s="4062"/>
      <c r="G31" s="1974"/>
      <c r="H31" s="1974">
        <v>1</v>
      </c>
      <c r="I31" s="1974"/>
      <c r="J31" s="1974"/>
      <c r="K31" s="1974"/>
      <c r="L31" s="1974">
        <v>1</v>
      </c>
      <c r="M31" s="1974"/>
      <c r="N31" s="1975"/>
      <c r="O31" s="1975"/>
      <c r="P31" s="1974">
        <v>1</v>
      </c>
      <c r="Q31" s="1976"/>
      <c r="R31" s="4057">
        <f t="shared" si="7"/>
        <v>1</v>
      </c>
      <c r="S31" s="4058">
        <f t="shared" si="8"/>
        <v>0</v>
      </c>
      <c r="T31" s="4059" t="str">
        <f t="shared" si="9"/>
        <v>-</v>
      </c>
    </row>
    <row r="32" spans="2:29" s="1658" customFormat="1" ht="14.85" customHeight="1">
      <c r="B32" s="4060" t="s">
        <v>574</v>
      </c>
      <c r="C32" s="1972" t="s">
        <v>569</v>
      </c>
      <c r="D32" s="4061">
        <v>1</v>
      </c>
      <c r="E32" s="1973"/>
      <c r="F32" s="4062"/>
      <c r="G32" s="1974"/>
      <c r="H32" s="1974">
        <v>1</v>
      </c>
      <c r="I32" s="1974"/>
      <c r="J32" s="1974"/>
      <c r="K32" s="1974"/>
      <c r="L32" s="1974">
        <v>1</v>
      </c>
      <c r="M32" s="1974"/>
      <c r="N32" s="1975"/>
      <c r="O32" s="1975"/>
      <c r="P32" s="1974">
        <v>1</v>
      </c>
      <c r="Q32" s="1976"/>
      <c r="R32" s="4057">
        <f t="shared" si="7"/>
        <v>1</v>
      </c>
      <c r="S32" s="4058">
        <f t="shared" si="8"/>
        <v>0</v>
      </c>
      <c r="T32" s="4059" t="str">
        <f t="shared" si="9"/>
        <v>-</v>
      </c>
    </row>
    <row r="33" spans="1:21" s="1658" customFormat="1" ht="14.85" customHeight="1">
      <c r="B33" s="4060" t="s">
        <v>575</v>
      </c>
      <c r="C33" s="1972" t="s">
        <v>576</v>
      </c>
      <c r="D33" s="4061">
        <v>1</v>
      </c>
      <c r="E33" s="1973"/>
      <c r="F33" s="4062"/>
      <c r="G33" s="1974"/>
      <c r="H33" s="1974">
        <v>1</v>
      </c>
      <c r="I33" s="1974"/>
      <c r="J33" s="1974"/>
      <c r="K33" s="1974"/>
      <c r="L33" s="1974">
        <v>1</v>
      </c>
      <c r="M33" s="1974"/>
      <c r="N33" s="1975"/>
      <c r="O33" s="1975"/>
      <c r="P33" s="1974">
        <v>1</v>
      </c>
      <c r="Q33" s="1976"/>
      <c r="R33" s="4057">
        <f t="shared" si="7"/>
        <v>1</v>
      </c>
      <c r="S33" s="4058">
        <f t="shared" si="8"/>
        <v>0</v>
      </c>
      <c r="T33" s="4059" t="str">
        <f t="shared" si="9"/>
        <v>-</v>
      </c>
    </row>
    <row r="34" spans="1:21" s="453" customFormat="1" ht="13.5" customHeight="1" thickBot="1">
      <c r="B34" s="3332" t="s">
        <v>338</v>
      </c>
      <c r="C34" s="4042"/>
      <c r="D34" s="3333">
        <f>SUM(D30:D33)</f>
        <v>4</v>
      </c>
      <c r="E34" s="3334">
        <f>SUM(E29:E33)</f>
        <v>1</v>
      </c>
      <c r="F34" s="3333">
        <f>SUM(F29:F33)</f>
        <v>0</v>
      </c>
      <c r="G34" s="3335">
        <f t="shared" ref="G34:Q34" si="10">SUM(G29:G33)</f>
        <v>0</v>
      </c>
      <c r="H34" s="3335">
        <f t="shared" si="10"/>
        <v>4</v>
      </c>
      <c r="I34" s="3335">
        <f t="shared" si="10"/>
        <v>1</v>
      </c>
      <c r="J34" s="3335">
        <f t="shared" si="10"/>
        <v>0</v>
      </c>
      <c r="K34" s="3335">
        <f t="shared" si="10"/>
        <v>1</v>
      </c>
      <c r="L34" s="3335">
        <f t="shared" si="10"/>
        <v>4</v>
      </c>
      <c r="M34" s="3335">
        <f t="shared" si="10"/>
        <v>0</v>
      </c>
      <c r="N34" s="3335">
        <f t="shared" si="10"/>
        <v>0</v>
      </c>
      <c r="O34" s="3335">
        <f t="shared" si="10"/>
        <v>0</v>
      </c>
      <c r="P34" s="3335">
        <f t="shared" si="10"/>
        <v>4</v>
      </c>
      <c r="Q34" s="3335">
        <f t="shared" si="10"/>
        <v>1</v>
      </c>
      <c r="R34" s="3719">
        <f>SUM(R29:R33)</f>
        <v>4</v>
      </c>
      <c r="S34" s="3720">
        <f>SUM(S29)</f>
        <v>1</v>
      </c>
      <c r="T34" s="4054">
        <f>SUM(T29)</f>
        <v>0</v>
      </c>
    </row>
    <row r="35" spans="1:21" s="661" customFormat="1" ht="13.5" customHeight="1" thickTop="1" thickBot="1">
      <c r="B35" s="1330"/>
      <c r="D35" s="751"/>
      <c r="E35" s="751"/>
      <c r="F35" s="712">
        <f>D34+E34</f>
        <v>5</v>
      </c>
      <c r="G35" s="712"/>
      <c r="H35" s="712"/>
      <c r="I35" s="712"/>
      <c r="J35" s="712"/>
      <c r="K35" s="712"/>
      <c r="L35" s="712"/>
      <c r="M35" s="712">
        <f>L34+M34+K34+J34</f>
        <v>5</v>
      </c>
      <c r="N35" s="712"/>
      <c r="O35" s="712"/>
      <c r="P35" s="712"/>
      <c r="Q35" s="1244"/>
      <c r="R35" s="712">
        <f>R34+S34+T34</f>
        <v>5</v>
      </c>
      <c r="S35" s="712"/>
      <c r="T35" s="907"/>
    </row>
    <row r="36" spans="1:21" s="25" customFormat="1" ht="16.350000000000001" customHeight="1" thickBot="1">
      <c r="B36" s="1331" t="s">
        <v>577</v>
      </c>
      <c r="C36" s="1332"/>
      <c r="D36" s="1321"/>
      <c r="E36" s="1321"/>
      <c r="F36" s="1321"/>
      <c r="G36" s="1321"/>
      <c r="H36" s="1321"/>
      <c r="I36" s="1321"/>
      <c r="J36" s="1321"/>
      <c r="K36" s="1321"/>
      <c r="L36" s="1321"/>
      <c r="M36" s="1321"/>
      <c r="N36" s="1321"/>
      <c r="O36" s="1321"/>
      <c r="P36" s="1321"/>
      <c r="Q36" s="1322"/>
      <c r="R36" s="1321"/>
      <c r="S36" s="1321"/>
      <c r="T36" s="745"/>
      <c r="U36" s="50"/>
    </row>
    <row r="37" spans="1:21" s="161" customFormat="1" ht="16.350000000000001" customHeight="1">
      <c r="B37" s="4043" t="s">
        <v>578</v>
      </c>
      <c r="C37" s="3837" t="s">
        <v>579</v>
      </c>
      <c r="D37" s="4033"/>
      <c r="E37" s="4034">
        <v>1</v>
      </c>
      <c r="F37" s="4035"/>
      <c r="G37" s="4036"/>
      <c r="H37" s="4036"/>
      <c r="I37" s="4036">
        <v>1</v>
      </c>
      <c r="J37" s="4036"/>
      <c r="K37" s="4036">
        <v>1</v>
      </c>
      <c r="L37" s="4036"/>
      <c r="M37" s="4036"/>
      <c r="N37" s="4037"/>
      <c r="O37" s="4037"/>
      <c r="P37" s="4036"/>
      <c r="Q37" s="4038">
        <v>1</v>
      </c>
      <c r="R37" s="1325">
        <f t="shared" ref="R37:S38" si="11">IF($T37=1,"-",D37)</f>
        <v>0</v>
      </c>
      <c r="S37" s="2541">
        <f t="shared" si="11"/>
        <v>1</v>
      </c>
      <c r="T37" s="2542" t="str">
        <f>IF(D37+E37=2,1,"-")</f>
        <v>-</v>
      </c>
      <c r="U37" s="50"/>
    </row>
    <row r="38" spans="1:21" s="161" customFormat="1" ht="16.350000000000001" customHeight="1">
      <c r="B38" s="4043" t="s">
        <v>580</v>
      </c>
      <c r="C38" s="3837" t="s">
        <v>581</v>
      </c>
      <c r="D38" s="4033">
        <v>1</v>
      </c>
      <c r="E38" s="4034"/>
      <c r="F38" s="4035"/>
      <c r="G38" s="4036"/>
      <c r="H38" s="4036">
        <v>1</v>
      </c>
      <c r="I38" s="4036"/>
      <c r="J38" s="4036"/>
      <c r="K38" s="4036"/>
      <c r="L38" s="4036">
        <v>1</v>
      </c>
      <c r="M38" s="4036"/>
      <c r="N38" s="4037"/>
      <c r="O38" s="4037"/>
      <c r="P38" s="4036">
        <v>1</v>
      </c>
      <c r="Q38" s="4038"/>
      <c r="R38" s="1325">
        <f t="shared" si="11"/>
        <v>1</v>
      </c>
      <c r="S38" s="2541">
        <f t="shared" si="11"/>
        <v>0</v>
      </c>
      <c r="T38" s="2542" t="str">
        <f>IF(D38+E38=2,1,"-")</f>
        <v>-</v>
      </c>
      <c r="U38" s="50"/>
    </row>
    <row r="39" spans="1:21" s="453" customFormat="1" ht="13.5" customHeight="1" thickBot="1">
      <c r="B39" s="3332" t="s">
        <v>338</v>
      </c>
      <c r="C39" s="4042"/>
      <c r="D39" s="3333">
        <f t="shared" ref="D39:T39" si="12">SUM(D37:D38)</f>
        <v>1</v>
      </c>
      <c r="E39" s="3334">
        <f t="shared" si="12"/>
        <v>1</v>
      </c>
      <c r="F39" s="3333">
        <f t="shared" si="12"/>
        <v>0</v>
      </c>
      <c r="G39" s="3335">
        <f t="shared" si="12"/>
        <v>0</v>
      </c>
      <c r="H39" s="3335">
        <f t="shared" si="12"/>
        <v>1</v>
      </c>
      <c r="I39" s="3335">
        <f t="shared" si="12"/>
        <v>1</v>
      </c>
      <c r="J39" s="3335">
        <f t="shared" si="12"/>
        <v>0</v>
      </c>
      <c r="K39" s="3335">
        <f t="shared" si="12"/>
        <v>1</v>
      </c>
      <c r="L39" s="3335">
        <f t="shared" si="12"/>
        <v>1</v>
      </c>
      <c r="M39" s="3335">
        <f t="shared" si="12"/>
        <v>0</v>
      </c>
      <c r="N39" s="3335">
        <f t="shared" si="12"/>
        <v>0</v>
      </c>
      <c r="O39" s="3335">
        <f t="shared" si="12"/>
        <v>0</v>
      </c>
      <c r="P39" s="3335">
        <f t="shared" si="12"/>
        <v>1</v>
      </c>
      <c r="Q39" s="3336">
        <f t="shared" si="12"/>
        <v>1</v>
      </c>
      <c r="R39" s="3719">
        <f t="shared" si="12"/>
        <v>1</v>
      </c>
      <c r="S39" s="4053">
        <f t="shared" si="12"/>
        <v>1</v>
      </c>
      <c r="T39" s="4054">
        <f t="shared" si="12"/>
        <v>0</v>
      </c>
    </row>
    <row r="40" spans="1:21" s="661" customFormat="1" ht="13.5" customHeight="1" thickTop="1" thickBot="1">
      <c r="B40" s="1330"/>
      <c r="D40" s="751"/>
      <c r="E40" s="751"/>
      <c r="F40" s="712">
        <f>D39+E39</f>
        <v>2</v>
      </c>
      <c r="G40" s="712"/>
      <c r="H40" s="712"/>
      <c r="I40" s="712"/>
      <c r="J40" s="712"/>
      <c r="K40" s="712"/>
      <c r="L40" s="712"/>
      <c r="M40" s="712">
        <f>L39+M39+K39+J39</f>
        <v>2</v>
      </c>
      <c r="N40" s="712"/>
      <c r="O40" s="712"/>
      <c r="P40" s="712"/>
      <c r="Q40" s="1244"/>
      <c r="R40" s="712">
        <f>R39+S39+T39</f>
        <v>2</v>
      </c>
      <c r="S40" s="712"/>
      <c r="T40" s="907"/>
    </row>
    <row r="41" spans="1:21" s="25" customFormat="1" ht="13.5" customHeight="1" thickBot="1">
      <c r="B41" s="1331" t="s">
        <v>582</v>
      </c>
      <c r="C41" s="1332"/>
      <c r="D41" s="1321"/>
      <c r="E41" s="1321"/>
      <c r="F41" s="1321"/>
      <c r="G41" s="1321"/>
      <c r="H41" s="1321"/>
      <c r="I41" s="1321"/>
      <c r="J41" s="1321"/>
      <c r="K41" s="1321"/>
      <c r="L41" s="1321"/>
      <c r="M41" s="1321"/>
      <c r="N41" s="1321"/>
      <c r="O41" s="1321"/>
      <c r="P41" s="1321"/>
      <c r="Q41" s="1322"/>
      <c r="R41" s="1321"/>
      <c r="S41" s="1321"/>
      <c r="T41" s="745"/>
      <c r="U41" s="50"/>
    </row>
    <row r="42" spans="1:21" s="161" customFormat="1" ht="15" customHeight="1">
      <c r="A42" s="1977"/>
      <c r="B42" s="4043" t="s">
        <v>583</v>
      </c>
      <c r="C42" s="1153" t="s">
        <v>584</v>
      </c>
      <c r="D42" s="3350">
        <v>1</v>
      </c>
      <c r="E42" s="1822"/>
      <c r="F42" s="3342"/>
      <c r="G42" s="1818"/>
      <c r="H42" s="1823">
        <v>1</v>
      </c>
      <c r="I42" s="1818"/>
      <c r="J42" s="3350"/>
      <c r="K42" s="1822"/>
      <c r="L42" s="3341">
        <v>1</v>
      </c>
      <c r="M42" s="1822"/>
      <c r="N42" s="3343"/>
      <c r="O42" s="3343"/>
      <c r="P42" s="3350">
        <v>1</v>
      </c>
      <c r="Q42" s="1822"/>
      <c r="R42" s="4039">
        <f>IF($T42=1,"-",D42)</f>
        <v>1</v>
      </c>
      <c r="S42" s="3992">
        <f>IF($T42=1,"-",E42)</f>
        <v>0</v>
      </c>
      <c r="T42" s="4041" t="str">
        <f>IF(D42+E42=2,1,"-")</f>
        <v>-</v>
      </c>
      <c r="U42" s="50"/>
    </row>
    <row r="43" spans="1:21" s="161" customFormat="1" ht="15" customHeight="1">
      <c r="A43" s="1977"/>
      <c r="B43" s="4043" t="s">
        <v>585</v>
      </c>
      <c r="C43" s="4063" t="s">
        <v>586</v>
      </c>
      <c r="D43" s="3350">
        <v>1</v>
      </c>
      <c r="E43" s="3347"/>
      <c r="F43" s="3348"/>
      <c r="G43" s="3343"/>
      <c r="H43" s="4048">
        <v>1</v>
      </c>
      <c r="I43" s="3343"/>
      <c r="J43" s="3350"/>
      <c r="K43" s="3347"/>
      <c r="L43" s="3346">
        <v>1</v>
      </c>
      <c r="M43" s="3347"/>
      <c r="N43" s="3343"/>
      <c r="O43" s="3343"/>
      <c r="P43" s="3350">
        <v>1</v>
      </c>
      <c r="Q43" s="3347"/>
      <c r="R43" s="4039">
        <f t="shared" ref="R43:S104" si="13">IF($T43=1,"-",D43)</f>
        <v>1</v>
      </c>
      <c r="S43" s="3992">
        <f t="shared" si="13"/>
        <v>0</v>
      </c>
      <c r="T43" s="4041" t="str">
        <f t="shared" ref="T43:T104" si="14">IF(D43+E43=2,1,"-")</f>
        <v>-</v>
      </c>
      <c r="U43" s="50"/>
    </row>
    <row r="44" spans="1:21" s="161" customFormat="1" ht="15" customHeight="1">
      <c r="A44" s="1977"/>
      <c r="B44" s="4043" t="s">
        <v>587</v>
      </c>
      <c r="C44" s="4063" t="s">
        <v>588</v>
      </c>
      <c r="D44" s="3350">
        <v>1</v>
      </c>
      <c r="E44" s="3351"/>
      <c r="F44" s="3375"/>
      <c r="G44" s="4048"/>
      <c r="H44" s="4048">
        <v>1</v>
      </c>
      <c r="I44" s="4048"/>
      <c r="J44" s="3350"/>
      <c r="K44" s="3351"/>
      <c r="L44" s="3350">
        <v>1</v>
      </c>
      <c r="M44" s="3351"/>
      <c r="N44" s="4048"/>
      <c r="O44" s="4048"/>
      <c r="P44" s="3350">
        <v>1</v>
      </c>
      <c r="Q44" s="3351"/>
      <c r="R44" s="4039">
        <f t="shared" si="13"/>
        <v>1</v>
      </c>
      <c r="S44" s="3992">
        <f t="shared" si="13"/>
        <v>0</v>
      </c>
      <c r="T44" s="4041" t="str">
        <f t="shared" si="14"/>
        <v>-</v>
      </c>
      <c r="U44" s="910"/>
    </row>
    <row r="45" spans="1:21" s="161" customFormat="1" ht="25.5">
      <c r="A45" s="1977"/>
      <c r="B45" s="4043" t="s">
        <v>589</v>
      </c>
      <c r="C45" s="4063" t="s">
        <v>588</v>
      </c>
      <c r="D45" s="3350">
        <v>1</v>
      </c>
      <c r="E45" s="3351">
        <v>1</v>
      </c>
      <c r="F45" s="3375"/>
      <c r="G45" s="4048"/>
      <c r="H45" s="4048">
        <v>1</v>
      </c>
      <c r="I45" s="4048">
        <v>1</v>
      </c>
      <c r="J45" s="3350"/>
      <c r="K45" s="3351"/>
      <c r="L45" s="3350">
        <v>1</v>
      </c>
      <c r="M45" s="3351">
        <v>1</v>
      </c>
      <c r="N45" s="4048"/>
      <c r="O45" s="4048"/>
      <c r="P45" s="3350">
        <v>1</v>
      </c>
      <c r="Q45" s="3351">
        <v>1</v>
      </c>
      <c r="R45" s="4039" t="str">
        <f t="shared" si="13"/>
        <v>-</v>
      </c>
      <c r="S45" s="3992" t="str">
        <f t="shared" si="13"/>
        <v>-</v>
      </c>
      <c r="T45" s="4041">
        <f t="shared" si="14"/>
        <v>1</v>
      </c>
      <c r="U45" s="50"/>
    </row>
    <row r="46" spans="1:21" s="161" customFormat="1" ht="25.5">
      <c r="A46" s="1977"/>
      <c r="B46" s="4043" t="s">
        <v>590</v>
      </c>
      <c r="C46" s="4063" t="s">
        <v>591</v>
      </c>
      <c r="D46" s="3350">
        <v>1</v>
      </c>
      <c r="E46" s="3351"/>
      <c r="F46" s="3380"/>
      <c r="G46" s="4048"/>
      <c r="H46" s="3354">
        <v>1</v>
      </c>
      <c r="I46" s="4048"/>
      <c r="J46" s="3350"/>
      <c r="K46" s="3351"/>
      <c r="L46" s="3350">
        <v>1</v>
      </c>
      <c r="M46" s="3351"/>
      <c r="N46" s="4048"/>
      <c r="O46" s="4048"/>
      <c r="P46" s="3350">
        <v>1</v>
      </c>
      <c r="Q46" s="3351"/>
      <c r="R46" s="4039">
        <f t="shared" si="13"/>
        <v>1</v>
      </c>
      <c r="S46" s="3992">
        <f t="shared" si="13"/>
        <v>0</v>
      </c>
      <c r="T46" s="4041" t="str">
        <f t="shared" si="14"/>
        <v>-</v>
      </c>
      <c r="U46" s="50"/>
    </row>
    <row r="47" spans="1:21" s="161" customFormat="1" ht="15" customHeight="1">
      <c r="A47" s="1977"/>
      <c r="B47" s="4043" t="s">
        <v>592</v>
      </c>
      <c r="C47" s="4063" t="s">
        <v>588</v>
      </c>
      <c r="D47" s="3350">
        <v>1</v>
      </c>
      <c r="E47" s="3351"/>
      <c r="F47" s="3375"/>
      <c r="G47" s="4048"/>
      <c r="H47" s="4048">
        <v>1</v>
      </c>
      <c r="I47" s="4048"/>
      <c r="J47" s="3350"/>
      <c r="K47" s="3351"/>
      <c r="L47" s="3350">
        <v>1</v>
      </c>
      <c r="M47" s="3351"/>
      <c r="N47" s="4048"/>
      <c r="O47" s="4048"/>
      <c r="P47" s="3350">
        <v>1</v>
      </c>
      <c r="Q47" s="3351"/>
      <c r="R47" s="4039">
        <f t="shared" si="13"/>
        <v>1</v>
      </c>
      <c r="S47" s="3992">
        <f t="shared" si="13"/>
        <v>0</v>
      </c>
      <c r="T47" s="4041" t="str">
        <f t="shared" si="14"/>
        <v>-</v>
      </c>
      <c r="U47" s="50"/>
    </row>
    <row r="48" spans="1:21" s="161" customFormat="1" ht="15" customHeight="1">
      <c r="A48" s="1977"/>
      <c r="B48" s="4043" t="s">
        <v>593</v>
      </c>
      <c r="C48" s="4063" t="s">
        <v>594</v>
      </c>
      <c r="D48" s="3350">
        <v>1</v>
      </c>
      <c r="E48" s="3351"/>
      <c r="F48" s="3375"/>
      <c r="G48" s="4048"/>
      <c r="H48" s="4048">
        <v>1</v>
      </c>
      <c r="I48" s="4048"/>
      <c r="J48" s="3350"/>
      <c r="K48" s="3351"/>
      <c r="L48" s="3350">
        <v>1</v>
      </c>
      <c r="M48" s="3351"/>
      <c r="N48" s="4048"/>
      <c r="O48" s="4048"/>
      <c r="P48" s="3350">
        <v>1</v>
      </c>
      <c r="Q48" s="3351"/>
      <c r="R48" s="4039">
        <f t="shared" si="13"/>
        <v>1</v>
      </c>
      <c r="S48" s="3992">
        <f t="shared" si="13"/>
        <v>0</v>
      </c>
      <c r="T48" s="4041" t="str">
        <f t="shared" si="14"/>
        <v>-</v>
      </c>
      <c r="U48" s="50"/>
    </row>
    <row r="49" spans="1:29" s="161" customFormat="1" ht="25.5">
      <c r="A49" s="1977"/>
      <c r="B49" s="4043" t="s">
        <v>595</v>
      </c>
      <c r="C49" s="4063" t="s">
        <v>596</v>
      </c>
      <c r="D49" s="3350">
        <v>1</v>
      </c>
      <c r="E49" s="3351"/>
      <c r="F49" s="3375"/>
      <c r="G49" s="4048"/>
      <c r="H49" s="4048">
        <v>1</v>
      </c>
      <c r="I49" s="4048"/>
      <c r="J49" s="3350"/>
      <c r="K49" s="3351"/>
      <c r="L49" s="3350">
        <v>1</v>
      </c>
      <c r="M49" s="3351"/>
      <c r="N49" s="4048"/>
      <c r="O49" s="4048"/>
      <c r="P49" s="3350">
        <v>1</v>
      </c>
      <c r="Q49" s="3351"/>
      <c r="R49" s="4039">
        <f t="shared" si="13"/>
        <v>1</v>
      </c>
      <c r="S49" s="3992">
        <f t="shared" si="13"/>
        <v>0</v>
      </c>
      <c r="T49" s="4041" t="str">
        <f t="shared" si="14"/>
        <v>-</v>
      </c>
      <c r="U49" s="50"/>
    </row>
    <row r="50" spans="1:29" s="1658" customFormat="1" ht="25.5">
      <c r="A50" s="1977"/>
      <c r="B50" s="4049" t="s">
        <v>597</v>
      </c>
      <c r="C50" s="4064" t="s">
        <v>594</v>
      </c>
      <c r="D50" s="3346"/>
      <c r="E50" s="3351">
        <v>1</v>
      </c>
      <c r="F50" s="3348"/>
      <c r="G50" s="4048">
        <v>1</v>
      </c>
      <c r="H50" s="3343"/>
      <c r="I50" s="3343"/>
      <c r="J50" s="3346"/>
      <c r="K50" s="3351"/>
      <c r="L50" s="3346"/>
      <c r="M50" s="3347">
        <v>1</v>
      </c>
      <c r="N50" s="3343"/>
      <c r="O50" s="3343"/>
      <c r="P50" s="3346"/>
      <c r="Q50" s="3351">
        <v>1</v>
      </c>
      <c r="R50" s="4057">
        <f t="shared" si="13"/>
        <v>0</v>
      </c>
      <c r="S50" s="4058">
        <f t="shared" si="13"/>
        <v>1</v>
      </c>
      <c r="T50" s="4059" t="str">
        <f t="shared" si="14"/>
        <v>-</v>
      </c>
    </row>
    <row r="51" spans="1:29" s="1658" customFormat="1" ht="14.85" customHeight="1">
      <c r="A51" s="1977"/>
      <c r="B51" s="4049" t="s">
        <v>598</v>
      </c>
      <c r="C51" s="4064" t="s">
        <v>588</v>
      </c>
      <c r="D51" s="3350"/>
      <c r="E51" s="3351">
        <v>1</v>
      </c>
      <c r="F51" s="3375"/>
      <c r="G51" s="4048">
        <v>1</v>
      </c>
      <c r="H51" s="4048"/>
      <c r="I51" s="4048"/>
      <c r="J51" s="3350"/>
      <c r="K51" s="3351"/>
      <c r="L51" s="3350"/>
      <c r="M51" s="3351">
        <v>1</v>
      </c>
      <c r="N51" s="4048"/>
      <c r="O51" s="4048"/>
      <c r="P51" s="3350"/>
      <c r="Q51" s="3351">
        <v>1</v>
      </c>
      <c r="R51" s="4057">
        <f t="shared" si="13"/>
        <v>0</v>
      </c>
      <c r="S51" s="4058">
        <f t="shared" si="13"/>
        <v>1</v>
      </c>
      <c r="T51" s="4059" t="str">
        <f t="shared" si="14"/>
        <v>-</v>
      </c>
    </row>
    <row r="52" spans="1:29" s="161" customFormat="1" ht="15" customHeight="1">
      <c r="A52" s="1977"/>
      <c r="B52" s="4043" t="s">
        <v>599</v>
      </c>
      <c r="C52" s="4063" t="s">
        <v>600</v>
      </c>
      <c r="D52" s="3350">
        <v>1</v>
      </c>
      <c r="E52" s="3351"/>
      <c r="F52" s="3375"/>
      <c r="G52" s="4048"/>
      <c r="H52" s="4048">
        <v>1</v>
      </c>
      <c r="I52" s="4048"/>
      <c r="J52" s="3350"/>
      <c r="K52" s="3351"/>
      <c r="L52" s="3350">
        <v>1</v>
      </c>
      <c r="M52" s="3351"/>
      <c r="N52" s="4048"/>
      <c r="O52" s="4048"/>
      <c r="P52" s="3350">
        <v>1</v>
      </c>
      <c r="Q52" s="3351"/>
      <c r="R52" s="4039">
        <f t="shared" si="13"/>
        <v>1</v>
      </c>
      <c r="S52" s="3992">
        <f t="shared" si="13"/>
        <v>0</v>
      </c>
      <c r="T52" s="4041" t="str">
        <f t="shared" si="14"/>
        <v>-</v>
      </c>
      <c r="U52" s="50"/>
    </row>
    <row r="53" spans="1:29" s="161" customFormat="1" ht="15" customHeight="1">
      <c r="A53" s="1977"/>
      <c r="B53" s="4043" t="s">
        <v>601</v>
      </c>
      <c r="C53" s="4063" t="s">
        <v>594</v>
      </c>
      <c r="D53" s="3350">
        <v>1</v>
      </c>
      <c r="E53" s="3351"/>
      <c r="F53" s="3380"/>
      <c r="G53" s="4048"/>
      <c r="H53" s="3354">
        <v>1</v>
      </c>
      <c r="I53" s="4048"/>
      <c r="J53" s="3350"/>
      <c r="K53" s="3351"/>
      <c r="L53" s="3350">
        <v>1</v>
      </c>
      <c r="M53" s="3351"/>
      <c r="N53" s="4048"/>
      <c r="O53" s="4048"/>
      <c r="P53" s="3350">
        <v>1</v>
      </c>
      <c r="Q53" s="3351"/>
      <c r="R53" s="4039">
        <f t="shared" si="13"/>
        <v>1</v>
      </c>
      <c r="S53" s="3992">
        <f t="shared" si="13"/>
        <v>0</v>
      </c>
      <c r="T53" s="4041" t="str">
        <f t="shared" si="14"/>
        <v>-</v>
      </c>
      <c r="U53" s="50"/>
    </row>
    <row r="54" spans="1:29" s="161" customFormat="1" ht="15" customHeight="1">
      <c r="A54" s="1977"/>
      <c r="B54" s="4043" t="s">
        <v>602</v>
      </c>
      <c r="C54" s="4063" t="s">
        <v>600</v>
      </c>
      <c r="D54" s="3350">
        <v>1</v>
      </c>
      <c r="E54" s="3351"/>
      <c r="F54" s="3375"/>
      <c r="G54" s="1823"/>
      <c r="H54" s="4048">
        <v>1</v>
      </c>
      <c r="I54" s="4048"/>
      <c r="J54" s="3350"/>
      <c r="K54" s="3351"/>
      <c r="L54" s="3350">
        <v>1</v>
      </c>
      <c r="M54" s="3351"/>
      <c r="N54" s="4048"/>
      <c r="O54" s="4048"/>
      <c r="P54" s="3350">
        <v>1</v>
      </c>
      <c r="Q54" s="3351"/>
      <c r="R54" s="4039">
        <f t="shared" si="13"/>
        <v>1</v>
      </c>
      <c r="S54" s="3992">
        <f t="shared" si="13"/>
        <v>0</v>
      </c>
      <c r="T54" s="4041" t="str">
        <f t="shared" si="14"/>
        <v>-</v>
      </c>
      <c r="U54" s="50"/>
    </row>
    <row r="55" spans="1:29" s="161" customFormat="1" ht="15" customHeight="1">
      <c r="A55" s="1977"/>
      <c r="B55" s="4043" t="s">
        <v>603</v>
      </c>
      <c r="C55" s="4063" t="s">
        <v>604</v>
      </c>
      <c r="D55" s="3350">
        <v>1</v>
      </c>
      <c r="E55" s="3351"/>
      <c r="F55" s="3375"/>
      <c r="G55" s="4048"/>
      <c r="H55" s="4048">
        <v>1</v>
      </c>
      <c r="I55" s="4048"/>
      <c r="J55" s="3350"/>
      <c r="K55" s="3351"/>
      <c r="L55" s="3350">
        <v>1</v>
      </c>
      <c r="M55" s="3351"/>
      <c r="N55" s="4048"/>
      <c r="O55" s="4048"/>
      <c r="P55" s="3350">
        <v>1</v>
      </c>
      <c r="Q55" s="3351"/>
      <c r="R55" s="4039">
        <f t="shared" si="13"/>
        <v>1</v>
      </c>
      <c r="S55" s="3992">
        <f t="shared" si="13"/>
        <v>0</v>
      </c>
      <c r="T55" s="4041" t="str">
        <f t="shared" si="14"/>
        <v>-</v>
      </c>
      <c r="U55" s="50"/>
    </row>
    <row r="56" spans="1:29" s="161" customFormat="1" ht="15" customHeight="1">
      <c r="A56" s="1977"/>
      <c r="B56" s="4043" t="s">
        <v>605</v>
      </c>
      <c r="C56" s="4063" t="s">
        <v>594</v>
      </c>
      <c r="D56" s="3350">
        <v>1</v>
      </c>
      <c r="E56" s="3351"/>
      <c r="F56" s="3375"/>
      <c r="G56" s="4048"/>
      <c r="H56" s="4048">
        <v>1</v>
      </c>
      <c r="I56" s="4048"/>
      <c r="J56" s="3350"/>
      <c r="K56" s="3351"/>
      <c r="L56" s="3350">
        <v>1</v>
      </c>
      <c r="M56" s="3351"/>
      <c r="N56" s="4048"/>
      <c r="O56" s="4048"/>
      <c r="P56" s="3350">
        <v>1</v>
      </c>
      <c r="Q56" s="3351"/>
      <c r="R56" s="4039">
        <f t="shared" si="13"/>
        <v>1</v>
      </c>
      <c r="S56" s="3992">
        <f t="shared" si="13"/>
        <v>0</v>
      </c>
      <c r="T56" s="4041" t="str">
        <f t="shared" si="14"/>
        <v>-</v>
      </c>
      <c r="U56" s="50"/>
    </row>
    <row r="57" spans="1:29" s="161" customFormat="1" ht="25.5">
      <c r="A57" s="1977"/>
      <c r="B57" s="4065" t="s">
        <v>606</v>
      </c>
      <c r="C57" s="4063" t="s">
        <v>596</v>
      </c>
      <c r="D57" s="3350">
        <v>1</v>
      </c>
      <c r="E57" s="3351">
        <v>1</v>
      </c>
      <c r="F57" s="3375"/>
      <c r="G57" s="4048"/>
      <c r="H57" s="4048">
        <v>1</v>
      </c>
      <c r="I57" s="4048">
        <v>1</v>
      </c>
      <c r="J57" s="3350"/>
      <c r="K57" s="3351"/>
      <c r="L57" s="3350">
        <v>1</v>
      </c>
      <c r="M57" s="3351">
        <v>1</v>
      </c>
      <c r="N57" s="4048"/>
      <c r="O57" s="4048"/>
      <c r="P57" s="3350">
        <v>1</v>
      </c>
      <c r="Q57" s="3351">
        <v>1</v>
      </c>
      <c r="R57" s="4039" t="str">
        <f t="shared" si="13"/>
        <v>-</v>
      </c>
      <c r="S57" s="3992" t="str">
        <f t="shared" si="13"/>
        <v>-</v>
      </c>
      <c r="T57" s="4041">
        <f t="shared" si="14"/>
        <v>1</v>
      </c>
      <c r="U57" s="50"/>
    </row>
    <row r="58" spans="1:29" s="161" customFormat="1" ht="15" customHeight="1">
      <c r="A58" s="1977"/>
      <c r="B58" s="4065" t="s">
        <v>607</v>
      </c>
      <c r="C58" s="4063" t="s">
        <v>596</v>
      </c>
      <c r="D58" s="3350">
        <v>1</v>
      </c>
      <c r="E58" s="3351">
        <v>1</v>
      </c>
      <c r="F58" s="3375"/>
      <c r="G58" s="4048"/>
      <c r="H58" s="4048">
        <v>1</v>
      </c>
      <c r="I58" s="4048">
        <v>1</v>
      </c>
      <c r="J58" s="3350"/>
      <c r="K58" s="3351"/>
      <c r="L58" s="3350">
        <v>1</v>
      </c>
      <c r="M58" s="3351">
        <v>1</v>
      </c>
      <c r="N58" s="4048"/>
      <c r="O58" s="4048"/>
      <c r="P58" s="3350">
        <v>1</v>
      </c>
      <c r="Q58" s="3351">
        <v>1</v>
      </c>
      <c r="R58" s="4039" t="str">
        <f t="shared" si="13"/>
        <v>-</v>
      </c>
      <c r="S58" s="3992" t="str">
        <f t="shared" si="13"/>
        <v>-</v>
      </c>
      <c r="T58" s="4041">
        <f t="shared" si="14"/>
        <v>1</v>
      </c>
      <c r="U58" s="50"/>
    </row>
    <row r="59" spans="1:29" s="161" customFormat="1" ht="15" customHeight="1">
      <c r="A59" s="1977"/>
      <c r="B59" s="4043" t="s">
        <v>608</v>
      </c>
      <c r="C59" s="4063" t="s">
        <v>594</v>
      </c>
      <c r="D59" s="3350">
        <v>1</v>
      </c>
      <c r="E59" s="3351"/>
      <c r="F59" s="3375"/>
      <c r="G59" s="4048"/>
      <c r="H59" s="4048">
        <v>1</v>
      </c>
      <c r="I59" s="4048"/>
      <c r="J59" s="3350"/>
      <c r="K59" s="3351"/>
      <c r="L59" s="3350">
        <v>1</v>
      </c>
      <c r="M59" s="3351"/>
      <c r="N59" s="4048"/>
      <c r="O59" s="4048"/>
      <c r="P59" s="3350">
        <v>1</v>
      </c>
      <c r="Q59" s="3351"/>
      <c r="R59" s="4039">
        <f t="shared" si="13"/>
        <v>1</v>
      </c>
      <c r="S59" s="3992">
        <f t="shared" si="13"/>
        <v>0</v>
      </c>
      <c r="T59" s="4041" t="str">
        <f t="shared" si="14"/>
        <v>-</v>
      </c>
      <c r="U59" s="50"/>
    </row>
    <row r="60" spans="1:29" s="161" customFormat="1" ht="15" customHeight="1">
      <c r="A60" s="1977"/>
      <c r="B60" s="4043" t="s">
        <v>609</v>
      </c>
      <c r="C60" s="4063" t="s">
        <v>588</v>
      </c>
      <c r="D60" s="3350">
        <v>1</v>
      </c>
      <c r="E60" s="3351">
        <v>1</v>
      </c>
      <c r="F60" s="3375"/>
      <c r="G60" s="4048"/>
      <c r="H60" s="4048">
        <v>1</v>
      </c>
      <c r="I60" s="4048">
        <v>1</v>
      </c>
      <c r="J60" s="3350"/>
      <c r="K60" s="3351"/>
      <c r="L60" s="3350">
        <v>1</v>
      </c>
      <c r="M60" s="3351">
        <v>1</v>
      </c>
      <c r="N60" s="4048"/>
      <c r="O60" s="4048"/>
      <c r="P60" s="3350">
        <v>1</v>
      </c>
      <c r="Q60" s="3351">
        <v>1</v>
      </c>
      <c r="R60" s="4039" t="str">
        <f t="shared" si="13"/>
        <v>-</v>
      </c>
      <c r="S60" s="3992" t="str">
        <f t="shared" si="13"/>
        <v>-</v>
      </c>
      <c r="T60" s="4041">
        <f t="shared" si="14"/>
        <v>1</v>
      </c>
      <c r="U60" s="50"/>
    </row>
    <row r="61" spans="1:29" s="593" customFormat="1" ht="25.5">
      <c r="A61" s="1977"/>
      <c r="B61" s="4065" t="s">
        <v>610</v>
      </c>
      <c r="C61" s="4063" t="s">
        <v>604</v>
      </c>
      <c r="D61" s="3350">
        <v>1</v>
      </c>
      <c r="E61" s="3351">
        <v>1</v>
      </c>
      <c r="F61" s="3375"/>
      <c r="G61" s="4048"/>
      <c r="H61" s="4048">
        <v>1</v>
      </c>
      <c r="I61" s="4048">
        <v>1</v>
      </c>
      <c r="J61" s="3350"/>
      <c r="K61" s="3351"/>
      <c r="L61" s="3350">
        <v>1</v>
      </c>
      <c r="M61" s="3351">
        <v>1</v>
      </c>
      <c r="N61" s="4048"/>
      <c r="O61" s="4048"/>
      <c r="P61" s="3350">
        <v>1</v>
      </c>
      <c r="Q61" s="3351">
        <v>1</v>
      </c>
      <c r="R61" s="4039" t="str">
        <f t="shared" si="13"/>
        <v>-</v>
      </c>
      <c r="S61" s="3992" t="str">
        <f t="shared" si="13"/>
        <v>-</v>
      </c>
      <c r="T61" s="4041">
        <f t="shared" si="14"/>
        <v>1</v>
      </c>
      <c r="U61" s="910"/>
      <c r="V61" s="161"/>
      <c r="W61" s="161"/>
      <c r="X61" s="161"/>
      <c r="Y61" s="161"/>
      <c r="Z61" s="161"/>
      <c r="AA61" s="161"/>
      <c r="AB61" s="161"/>
      <c r="AC61" s="161"/>
    </row>
    <row r="62" spans="1:29" s="161" customFormat="1" ht="15" customHeight="1">
      <c r="A62" s="1977"/>
      <c r="B62" s="4043" t="s">
        <v>611</v>
      </c>
      <c r="C62" s="4063" t="s">
        <v>588</v>
      </c>
      <c r="D62" s="3350">
        <v>1</v>
      </c>
      <c r="E62" s="3351"/>
      <c r="F62" s="3375"/>
      <c r="G62" s="4048"/>
      <c r="H62" s="4048">
        <v>1</v>
      </c>
      <c r="I62" s="4048"/>
      <c r="J62" s="3350"/>
      <c r="K62" s="3351"/>
      <c r="L62" s="3350">
        <v>1</v>
      </c>
      <c r="M62" s="3351"/>
      <c r="N62" s="4048"/>
      <c r="O62" s="4048"/>
      <c r="P62" s="3350">
        <v>1</v>
      </c>
      <c r="Q62" s="3351"/>
      <c r="R62" s="4039">
        <f t="shared" si="13"/>
        <v>1</v>
      </c>
      <c r="S62" s="3992">
        <f t="shared" si="13"/>
        <v>0</v>
      </c>
      <c r="T62" s="4041" t="str">
        <f t="shared" si="14"/>
        <v>-</v>
      </c>
      <c r="U62" s="50"/>
    </row>
    <row r="63" spans="1:29" s="161" customFormat="1" ht="15" customHeight="1">
      <c r="A63" s="1977"/>
      <c r="B63" s="4043" t="s">
        <v>612</v>
      </c>
      <c r="C63" s="4063" t="s">
        <v>594</v>
      </c>
      <c r="D63" s="3350">
        <v>1</v>
      </c>
      <c r="E63" s="3351"/>
      <c r="F63" s="3375"/>
      <c r="G63" s="4048"/>
      <c r="H63" s="4048">
        <v>1</v>
      </c>
      <c r="I63" s="4048"/>
      <c r="J63" s="3350"/>
      <c r="K63" s="3351"/>
      <c r="L63" s="3350">
        <v>1</v>
      </c>
      <c r="M63" s="3351"/>
      <c r="N63" s="4048"/>
      <c r="O63" s="4048"/>
      <c r="P63" s="3350">
        <v>1</v>
      </c>
      <c r="Q63" s="3351"/>
      <c r="R63" s="4039">
        <f t="shared" si="13"/>
        <v>1</v>
      </c>
      <c r="S63" s="3992">
        <f t="shared" si="13"/>
        <v>0</v>
      </c>
      <c r="T63" s="4041" t="str">
        <f t="shared" si="14"/>
        <v>-</v>
      </c>
      <c r="U63" s="50"/>
    </row>
    <row r="64" spans="1:29" s="161" customFormat="1" ht="15" customHeight="1">
      <c r="A64" s="1977"/>
      <c r="B64" s="4043" t="s">
        <v>613</v>
      </c>
      <c r="C64" s="4063" t="s">
        <v>588</v>
      </c>
      <c r="D64" s="3350">
        <v>1</v>
      </c>
      <c r="E64" s="3351"/>
      <c r="F64" s="3375"/>
      <c r="G64" s="4048"/>
      <c r="H64" s="4048">
        <v>1</v>
      </c>
      <c r="I64" s="4048"/>
      <c r="J64" s="3350"/>
      <c r="K64" s="3351"/>
      <c r="L64" s="3350">
        <v>1</v>
      </c>
      <c r="M64" s="3351"/>
      <c r="N64" s="4048"/>
      <c r="O64" s="4048"/>
      <c r="P64" s="3350">
        <v>1</v>
      </c>
      <c r="Q64" s="3351"/>
      <c r="R64" s="4039">
        <f t="shared" si="13"/>
        <v>1</v>
      </c>
      <c r="S64" s="3992">
        <f t="shared" si="13"/>
        <v>0</v>
      </c>
      <c r="T64" s="4041" t="str">
        <f t="shared" si="14"/>
        <v>-</v>
      </c>
      <c r="U64" s="50"/>
    </row>
    <row r="65" spans="1:29" s="161" customFormat="1" ht="15" customHeight="1">
      <c r="A65" s="1977"/>
      <c r="B65" s="4043" t="s">
        <v>614</v>
      </c>
      <c r="C65" s="4063" t="s">
        <v>615</v>
      </c>
      <c r="D65" s="3350">
        <v>1</v>
      </c>
      <c r="E65" s="3351">
        <v>1</v>
      </c>
      <c r="F65" s="3375">
        <v>1</v>
      </c>
      <c r="G65" s="4048">
        <v>1</v>
      </c>
      <c r="H65" s="4048"/>
      <c r="I65" s="4048"/>
      <c r="J65" s="3350"/>
      <c r="K65" s="3351"/>
      <c r="L65" s="3350">
        <v>1</v>
      </c>
      <c r="M65" s="3351">
        <v>1</v>
      </c>
      <c r="N65" s="4048"/>
      <c r="O65" s="4048"/>
      <c r="P65" s="3350">
        <v>1</v>
      </c>
      <c r="Q65" s="3351">
        <v>1</v>
      </c>
      <c r="R65" s="4039" t="str">
        <f t="shared" si="13"/>
        <v>-</v>
      </c>
      <c r="S65" s="3992" t="str">
        <f t="shared" si="13"/>
        <v>-</v>
      </c>
      <c r="T65" s="4041">
        <f t="shared" si="14"/>
        <v>1</v>
      </c>
      <c r="U65" s="50"/>
    </row>
    <row r="66" spans="1:29" s="161" customFormat="1" ht="15" customHeight="1">
      <c r="A66" s="1977"/>
      <c r="B66" s="4043" t="s">
        <v>616</v>
      </c>
      <c r="C66" s="4063" t="s">
        <v>604</v>
      </c>
      <c r="D66" s="3350">
        <v>1</v>
      </c>
      <c r="E66" s="3351">
        <v>1</v>
      </c>
      <c r="F66" s="3375"/>
      <c r="G66" s="4048"/>
      <c r="H66" s="4048">
        <v>1</v>
      </c>
      <c r="I66" s="4048">
        <v>1</v>
      </c>
      <c r="J66" s="3350"/>
      <c r="K66" s="3351"/>
      <c r="L66" s="3350">
        <v>1</v>
      </c>
      <c r="M66" s="3351">
        <v>1</v>
      </c>
      <c r="N66" s="4048"/>
      <c r="O66" s="4048"/>
      <c r="P66" s="3350">
        <v>1</v>
      </c>
      <c r="Q66" s="3351">
        <v>1</v>
      </c>
      <c r="R66" s="4039" t="str">
        <f t="shared" si="13"/>
        <v>-</v>
      </c>
      <c r="S66" s="3992" t="str">
        <f t="shared" si="13"/>
        <v>-</v>
      </c>
      <c r="T66" s="4041">
        <f t="shared" si="14"/>
        <v>1</v>
      </c>
      <c r="U66" s="50"/>
    </row>
    <row r="67" spans="1:29" s="161" customFormat="1" ht="15" customHeight="1">
      <c r="A67" s="1977"/>
      <c r="B67" s="4043" t="s">
        <v>617</v>
      </c>
      <c r="C67" s="4063" t="s">
        <v>594</v>
      </c>
      <c r="D67" s="3350">
        <v>1</v>
      </c>
      <c r="E67" s="3351"/>
      <c r="F67" s="3375"/>
      <c r="G67" s="4048"/>
      <c r="H67" s="4048">
        <v>1</v>
      </c>
      <c r="I67" s="4048"/>
      <c r="J67" s="3350"/>
      <c r="K67" s="3351"/>
      <c r="L67" s="3350">
        <v>1</v>
      </c>
      <c r="M67" s="3351"/>
      <c r="N67" s="4048"/>
      <c r="O67" s="4048"/>
      <c r="P67" s="3350">
        <v>1</v>
      </c>
      <c r="Q67" s="3351"/>
      <c r="R67" s="4039">
        <f t="shared" si="13"/>
        <v>1</v>
      </c>
      <c r="S67" s="3992">
        <f t="shared" si="13"/>
        <v>0</v>
      </c>
      <c r="T67" s="4041" t="str">
        <f t="shared" si="14"/>
        <v>-</v>
      </c>
      <c r="U67" s="50"/>
    </row>
    <row r="68" spans="1:29" s="161" customFormat="1" ht="15" customHeight="1">
      <c r="A68" s="1977"/>
      <c r="B68" s="4043" t="s">
        <v>618</v>
      </c>
      <c r="C68" s="4063" t="s">
        <v>594</v>
      </c>
      <c r="D68" s="3350">
        <v>1</v>
      </c>
      <c r="E68" s="3351"/>
      <c r="F68" s="3375"/>
      <c r="G68" s="4048"/>
      <c r="H68" s="4048">
        <v>1</v>
      </c>
      <c r="I68" s="4048"/>
      <c r="J68" s="3350"/>
      <c r="K68" s="3351"/>
      <c r="L68" s="3350">
        <v>1</v>
      </c>
      <c r="M68" s="3351"/>
      <c r="N68" s="4048"/>
      <c r="O68" s="4048"/>
      <c r="P68" s="3350">
        <v>1</v>
      </c>
      <c r="Q68" s="3351"/>
      <c r="R68" s="4039">
        <f t="shared" si="13"/>
        <v>1</v>
      </c>
      <c r="S68" s="3992">
        <f t="shared" si="13"/>
        <v>0</v>
      </c>
      <c r="T68" s="4041" t="str">
        <f t="shared" si="14"/>
        <v>-</v>
      </c>
      <c r="U68" s="50"/>
    </row>
    <row r="69" spans="1:29" s="161" customFormat="1" ht="15" customHeight="1">
      <c r="A69" s="1977"/>
      <c r="B69" s="4043" t="s">
        <v>619</v>
      </c>
      <c r="C69" s="4063" t="s">
        <v>620</v>
      </c>
      <c r="D69" s="3350">
        <v>1</v>
      </c>
      <c r="E69" s="3351"/>
      <c r="F69" s="3375"/>
      <c r="G69" s="4048"/>
      <c r="H69" s="4048">
        <v>1</v>
      </c>
      <c r="I69" s="4048"/>
      <c r="J69" s="3350"/>
      <c r="K69" s="3351"/>
      <c r="L69" s="3350">
        <v>1</v>
      </c>
      <c r="M69" s="3351"/>
      <c r="N69" s="4048"/>
      <c r="O69" s="4048"/>
      <c r="P69" s="3350">
        <v>1</v>
      </c>
      <c r="Q69" s="3351"/>
      <c r="R69" s="4039">
        <f t="shared" ref="R69" si="15">IF($T69=1,"-",D69)</f>
        <v>1</v>
      </c>
      <c r="S69" s="3992">
        <f t="shared" ref="S69" si="16">IF($T69=1,"-",E69)</f>
        <v>0</v>
      </c>
      <c r="T69" s="4041" t="str">
        <f t="shared" ref="T69" si="17">IF(D69+E69=2,1,"-")</f>
        <v>-</v>
      </c>
      <c r="U69" s="50"/>
    </row>
    <row r="70" spans="1:29" s="161" customFormat="1" ht="15" customHeight="1">
      <c r="A70" s="1977"/>
      <c r="B70" s="4043" t="s">
        <v>621</v>
      </c>
      <c r="C70" s="4063" t="s">
        <v>594</v>
      </c>
      <c r="D70" s="3350">
        <v>1</v>
      </c>
      <c r="E70" s="3351"/>
      <c r="F70" s="3375"/>
      <c r="G70" s="4048"/>
      <c r="H70" s="4048">
        <v>1</v>
      </c>
      <c r="I70" s="4048"/>
      <c r="J70" s="3350"/>
      <c r="K70" s="3351"/>
      <c r="L70" s="3350">
        <v>1</v>
      </c>
      <c r="M70" s="3351"/>
      <c r="N70" s="4048"/>
      <c r="O70" s="4048"/>
      <c r="P70" s="3350">
        <v>1</v>
      </c>
      <c r="Q70" s="3351"/>
      <c r="R70" s="4039">
        <f t="shared" si="13"/>
        <v>1</v>
      </c>
      <c r="S70" s="3992">
        <f t="shared" si="13"/>
        <v>0</v>
      </c>
      <c r="T70" s="4041" t="str">
        <f t="shared" si="14"/>
        <v>-</v>
      </c>
      <c r="U70" s="50"/>
    </row>
    <row r="71" spans="1:29" s="161" customFormat="1" ht="15" customHeight="1">
      <c r="A71" s="1977"/>
      <c r="B71" s="4043" t="s">
        <v>622</v>
      </c>
      <c r="C71" s="4063" t="s">
        <v>594</v>
      </c>
      <c r="D71" s="3350">
        <v>1</v>
      </c>
      <c r="E71" s="3351"/>
      <c r="F71" s="3375"/>
      <c r="G71" s="4048"/>
      <c r="H71" s="4048">
        <v>1</v>
      </c>
      <c r="I71" s="4048"/>
      <c r="J71" s="3350"/>
      <c r="K71" s="3351"/>
      <c r="L71" s="3350">
        <v>1</v>
      </c>
      <c r="M71" s="3351"/>
      <c r="N71" s="4048"/>
      <c r="O71" s="4048"/>
      <c r="P71" s="3350">
        <v>1</v>
      </c>
      <c r="Q71" s="3351"/>
      <c r="R71" s="4039">
        <f t="shared" si="13"/>
        <v>1</v>
      </c>
      <c r="S71" s="3992">
        <f t="shared" si="13"/>
        <v>0</v>
      </c>
      <c r="T71" s="4041" t="str">
        <f t="shared" si="14"/>
        <v>-</v>
      </c>
      <c r="U71" s="50"/>
    </row>
    <row r="72" spans="1:29" s="161" customFormat="1" ht="15" customHeight="1">
      <c r="A72" s="1977"/>
      <c r="B72" s="4065" t="s">
        <v>623</v>
      </c>
      <c r="C72" s="4063" t="s">
        <v>594</v>
      </c>
      <c r="D72" s="3350"/>
      <c r="E72" s="3351">
        <v>1</v>
      </c>
      <c r="F72" s="3375"/>
      <c r="G72" s="4048">
        <v>1</v>
      </c>
      <c r="H72" s="4048"/>
      <c r="I72" s="4048"/>
      <c r="J72" s="3350"/>
      <c r="K72" s="3351"/>
      <c r="L72" s="3350"/>
      <c r="M72" s="3351">
        <v>1</v>
      </c>
      <c r="N72" s="4048"/>
      <c r="O72" s="4048"/>
      <c r="P72" s="3350"/>
      <c r="Q72" s="3351">
        <v>1</v>
      </c>
      <c r="R72" s="4039">
        <f t="shared" ref="R72" si="18">IF($T72=1,"-",D72)</f>
        <v>0</v>
      </c>
      <c r="S72" s="3992">
        <f t="shared" ref="S72" si="19">IF($T72=1,"-",E72)</f>
        <v>1</v>
      </c>
      <c r="T72" s="4041" t="str">
        <f t="shared" ref="T72" si="20">IF(D72+E72=2,1,"-")</f>
        <v>-</v>
      </c>
      <c r="U72" s="50"/>
    </row>
    <row r="73" spans="1:29" s="161" customFormat="1" ht="15" customHeight="1">
      <c r="A73" s="1977"/>
      <c r="B73" s="4043" t="s">
        <v>624</v>
      </c>
      <c r="C73" s="4063" t="s">
        <v>625</v>
      </c>
      <c r="D73" s="3350">
        <v>1</v>
      </c>
      <c r="E73" s="3351"/>
      <c r="F73" s="3375"/>
      <c r="G73" s="4048"/>
      <c r="H73" s="4048">
        <v>1</v>
      </c>
      <c r="I73" s="4048"/>
      <c r="J73" s="3350"/>
      <c r="K73" s="3351"/>
      <c r="L73" s="3350">
        <v>1</v>
      </c>
      <c r="M73" s="3351"/>
      <c r="N73" s="4048"/>
      <c r="O73" s="4048"/>
      <c r="P73" s="3350">
        <v>1</v>
      </c>
      <c r="Q73" s="3351"/>
      <c r="R73" s="4039">
        <f t="shared" si="13"/>
        <v>1</v>
      </c>
      <c r="S73" s="3992">
        <f t="shared" si="13"/>
        <v>0</v>
      </c>
      <c r="T73" s="4041" t="str">
        <f t="shared" si="14"/>
        <v>-</v>
      </c>
      <c r="U73" s="50"/>
    </row>
    <row r="74" spans="1:29" s="161" customFormat="1" ht="25.5">
      <c r="A74" s="1977"/>
      <c r="B74" s="4043" t="s">
        <v>626</v>
      </c>
      <c r="C74" s="4063" t="s">
        <v>586</v>
      </c>
      <c r="D74" s="3350">
        <v>1</v>
      </c>
      <c r="E74" s="3351"/>
      <c r="F74" s="3375"/>
      <c r="G74" s="4048"/>
      <c r="H74" s="4048">
        <v>1</v>
      </c>
      <c r="I74" s="4048"/>
      <c r="J74" s="3350"/>
      <c r="K74" s="3351"/>
      <c r="L74" s="3350">
        <v>1</v>
      </c>
      <c r="M74" s="3351"/>
      <c r="N74" s="4048"/>
      <c r="O74" s="4048"/>
      <c r="P74" s="3350">
        <v>1</v>
      </c>
      <c r="Q74" s="3351"/>
      <c r="R74" s="4039">
        <f t="shared" si="13"/>
        <v>1</v>
      </c>
      <c r="S74" s="3992">
        <f t="shared" si="13"/>
        <v>0</v>
      </c>
      <c r="T74" s="4041" t="str">
        <f t="shared" si="14"/>
        <v>-</v>
      </c>
      <c r="U74" s="50"/>
    </row>
    <row r="75" spans="1:29" s="161" customFormat="1" ht="15" customHeight="1">
      <c r="A75" s="1977"/>
      <c r="B75" s="4043" t="s">
        <v>627</v>
      </c>
      <c r="C75" s="4063" t="s">
        <v>594</v>
      </c>
      <c r="D75" s="3350">
        <v>1</v>
      </c>
      <c r="E75" s="3351"/>
      <c r="F75" s="3375"/>
      <c r="G75" s="4048"/>
      <c r="H75" s="4048">
        <v>1</v>
      </c>
      <c r="I75" s="4048"/>
      <c r="J75" s="3350"/>
      <c r="K75" s="3351"/>
      <c r="L75" s="3350">
        <v>1</v>
      </c>
      <c r="M75" s="3351"/>
      <c r="N75" s="4048"/>
      <c r="O75" s="4048"/>
      <c r="P75" s="3350">
        <v>1</v>
      </c>
      <c r="Q75" s="3351"/>
      <c r="R75" s="4039">
        <f t="shared" si="13"/>
        <v>1</v>
      </c>
      <c r="S75" s="3992">
        <f t="shared" si="13"/>
        <v>0</v>
      </c>
      <c r="T75" s="4041" t="str">
        <f t="shared" si="14"/>
        <v>-</v>
      </c>
      <c r="U75" s="50"/>
    </row>
    <row r="76" spans="1:29" s="161" customFormat="1" ht="25.5">
      <c r="A76" s="1977"/>
      <c r="B76" s="4043" t="s">
        <v>628</v>
      </c>
      <c r="C76" s="4063" t="s">
        <v>594</v>
      </c>
      <c r="D76" s="3350">
        <v>1</v>
      </c>
      <c r="E76" s="3351"/>
      <c r="F76" s="3375"/>
      <c r="G76" s="4048"/>
      <c r="H76" s="4048">
        <v>1</v>
      </c>
      <c r="I76" s="4048"/>
      <c r="J76" s="3350"/>
      <c r="K76" s="3351"/>
      <c r="L76" s="3350">
        <v>1</v>
      </c>
      <c r="M76" s="3351"/>
      <c r="N76" s="4048"/>
      <c r="O76" s="4048"/>
      <c r="P76" s="3350">
        <v>1</v>
      </c>
      <c r="Q76" s="3351"/>
      <c r="R76" s="4039">
        <f t="shared" si="13"/>
        <v>1</v>
      </c>
      <c r="S76" s="3992">
        <f t="shared" si="13"/>
        <v>0</v>
      </c>
      <c r="T76" s="4041" t="str">
        <f t="shared" si="14"/>
        <v>-</v>
      </c>
      <c r="U76" s="50"/>
    </row>
    <row r="77" spans="1:29" s="593" customFormat="1" ht="15" customHeight="1">
      <c r="A77" s="1977"/>
      <c r="B77" s="4065" t="s">
        <v>629</v>
      </c>
      <c r="C77" s="4063" t="s">
        <v>588</v>
      </c>
      <c r="D77" s="3350">
        <v>1</v>
      </c>
      <c r="E77" s="3351">
        <v>1</v>
      </c>
      <c r="F77" s="3375"/>
      <c r="G77" s="4048"/>
      <c r="H77" s="4048">
        <v>1</v>
      </c>
      <c r="I77" s="4048">
        <v>1</v>
      </c>
      <c r="J77" s="3350"/>
      <c r="K77" s="3351"/>
      <c r="L77" s="3350">
        <v>1</v>
      </c>
      <c r="M77" s="3351">
        <v>1</v>
      </c>
      <c r="N77" s="4048"/>
      <c r="O77" s="4048"/>
      <c r="P77" s="3350">
        <v>1</v>
      </c>
      <c r="Q77" s="3351">
        <v>1</v>
      </c>
      <c r="R77" s="4039" t="str">
        <f t="shared" si="13"/>
        <v>-</v>
      </c>
      <c r="S77" s="3992" t="str">
        <f t="shared" si="13"/>
        <v>-</v>
      </c>
      <c r="T77" s="4041">
        <f t="shared" si="14"/>
        <v>1</v>
      </c>
      <c r="U77" s="910"/>
      <c r="V77" s="161"/>
      <c r="W77" s="161"/>
      <c r="X77" s="161"/>
      <c r="Y77" s="161"/>
      <c r="Z77" s="161"/>
      <c r="AA77" s="161"/>
      <c r="AB77" s="161"/>
      <c r="AC77" s="161"/>
    </row>
    <row r="78" spans="1:29" s="1658" customFormat="1" ht="15" customHeight="1">
      <c r="A78" s="1977"/>
      <c r="B78" s="4049" t="s">
        <v>630</v>
      </c>
      <c r="C78" s="4064" t="s">
        <v>596</v>
      </c>
      <c r="D78" s="3350">
        <v>1</v>
      </c>
      <c r="E78" s="3351">
        <v>1</v>
      </c>
      <c r="F78" s="3375">
        <v>1</v>
      </c>
      <c r="G78" s="4048">
        <v>1</v>
      </c>
      <c r="H78" s="4048"/>
      <c r="I78" s="4048"/>
      <c r="J78" s="3350"/>
      <c r="K78" s="3351"/>
      <c r="L78" s="3350">
        <v>1</v>
      </c>
      <c r="M78" s="3351">
        <v>1</v>
      </c>
      <c r="N78" s="4048"/>
      <c r="O78" s="4048"/>
      <c r="P78" s="3350">
        <v>1</v>
      </c>
      <c r="Q78" s="3351">
        <v>1</v>
      </c>
      <c r="R78" s="4057" t="str">
        <f t="shared" si="13"/>
        <v>-</v>
      </c>
      <c r="S78" s="4058" t="str">
        <f t="shared" si="13"/>
        <v>-</v>
      </c>
      <c r="T78" s="4059">
        <f t="shared" si="14"/>
        <v>1</v>
      </c>
    </row>
    <row r="79" spans="1:29" s="161" customFormat="1" ht="15" customHeight="1">
      <c r="A79" s="1977"/>
      <c r="B79" s="4066" t="s">
        <v>631</v>
      </c>
      <c r="C79" s="4063" t="s">
        <v>594</v>
      </c>
      <c r="D79" s="3350"/>
      <c r="E79" s="3351">
        <v>1</v>
      </c>
      <c r="F79" s="3375"/>
      <c r="G79" s="4048"/>
      <c r="H79" s="4048"/>
      <c r="I79" s="4048">
        <v>1</v>
      </c>
      <c r="J79" s="3350"/>
      <c r="K79" s="3351"/>
      <c r="L79" s="3350"/>
      <c r="M79" s="3351">
        <v>1</v>
      </c>
      <c r="N79" s="4048"/>
      <c r="O79" s="4048"/>
      <c r="P79" s="3350"/>
      <c r="Q79" s="3351">
        <v>1</v>
      </c>
      <c r="R79" s="4039">
        <f t="shared" ref="R79" si="21">IF($T79=1,"-",D79)</f>
        <v>0</v>
      </c>
      <c r="S79" s="3992">
        <f t="shared" ref="S79" si="22">IF($T79=1,"-",E79)</f>
        <v>1</v>
      </c>
      <c r="T79" s="4041" t="str">
        <f t="shared" ref="T79" si="23">IF(D79+E79=2,1,"-")</f>
        <v>-</v>
      </c>
      <c r="U79" s="50"/>
    </row>
    <row r="80" spans="1:29" s="161" customFormat="1" ht="15" customHeight="1">
      <c r="A80" s="1977"/>
      <c r="B80" s="4032" t="s">
        <v>632</v>
      </c>
      <c r="C80" s="4063" t="s">
        <v>594</v>
      </c>
      <c r="D80" s="3350">
        <v>1</v>
      </c>
      <c r="E80" s="3351"/>
      <c r="F80" s="3375"/>
      <c r="G80" s="4048"/>
      <c r="H80" s="4048">
        <v>1</v>
      </c>
      <c r="I80" s="4048"/>
      <c r="J80" s="3350"/>
      <c r="K80" s="3351"/>
      <c r="L80" s="3350">
        <v>1</v>
      </c>
      <c r="M80" s="3351"/>
      <c r="N80" s="4048"/>
      <c r="O80" s="4048"/>
      <c r="P80" s="3350">
        <v>1</v>
      </c>
      <c r="Q80" s="3351"/>
      <c r="R80" s="4039">
        <f t="shared" ref="R80" si="24">IF($T80=1,"-",D80)</f>
        <v>1</v>
      </c>
      <c r="S80" s="3992">
        <f t="shared" ref="S80" si="25">IF($T80=1,"-",E80)</f>
        <v>0</v>
      </c>
      <c r="T80" s="4041" t="str">
        <f t="shared" ref="T80" si="26">IF(D80+E80=2,1,"-")</f>
        <v>-</v>
      </c>
      <c r="U80" s="50"/>
    </row>
    <row r="81" spans="1:21" s="161" customFormat="1" ht="25.5">
      <c r="A81" s="1977"/>
      <c r="B81" s="4043" t="s">
        <v>633</v>
      </c>
      <c r="C81" s="4063" t="s">
        <v>596</v>
      </c>
      <c r="D81" s="3350">
        <v>1</v>
      </c>
      <c r="E81" s="3351">
        <v>1</v>
      </c>
      <c r="F81" s="3375"/>
      <c r="G81" s="4048"/>
      <c r="H81" s="4048">
        <v>1</v>
      </c>
      <c r="I81" s="4048">
        <v>1</v>
      </c>
      <c r="J81" s="3350"/>
      <c r="K81" s="3351"/>
      <c r="L81" s="3350">
        <v>1</v>
      </c>
      <c r="M81" s="3351">
        <v>1</v>
      </c>
      <c r="N81" s="4048"/>
      <c r="O81" s="4048"/>
      <c r="P81" s="3350">
        <v>1</v>
      </c>
      <c r="Q81" s="3351">
        <v>1</v>
      </c>
      <c r="R81" s="4039" t="str">
        <f t="shared" si="13"/>
        <v>-</v>
      </c>
      <c r="S81" s="3992" t="str">
        <f t="shared" si="13"/>
        <v>-</v>
      </c>
      <c r="T81" s="4041">
        <f t="shared" si="14"/>
        <v>1</v>
      </c>
      <c r="U81" s="50"/>
    </row>
    <row r="82" spans="1:21" s="161" customFormat="1" ht="15" customHeight="1">
      <c r="A82" s="1977"/>
      <c r="B82" s="4043" t="s">
        <v>634</v>
      </c>
      <c r="C82" s="4063" t="s">
        <v>604</v>
      </c>
      <c r="D82" s="3350">
        <v>1</v>
      </c>
      <c r="E82" s="3351"/>
      <c r="F82" s="3375"/>
      <c r="G82" s="4048"/>
      <c r="H82" s="4048">
        <v>1</v>
      </c>
      <c r="I82" s="4048"/>
      <c r="J82" s="3350"/>
      <c r="K82" s="3351"/>
      <c r="L82" s="3350">
        <v>1</v>
      </c>
      <c r="M82" s="3351"/>
      <c r="N82" s="4048"/>
      <c r="O82" s="4048"/>
      <c r="P82" s="3350">
        <v>1</v>
      </c>
      <c r="Q82" s="3351"/>
      <c r="R82" s="4039">
        <f t="shared" ref="R82" si="27">IF($T82=1,"-",D82)</f>
        <v>1</v>
      </c>
      <c r="S82" s="3992">
        <f t="shared" ref="S82" si="28">IF($T82=1,"-",E82)</f>
        <v>0</v>
      </c>
      <c r="T82" s="4041" t="str">
        <f t="shared" ref="T82" si="29">IF(D82+E82=2,1,"-")</f>
        <v>-</v>
      </c>
      <c r="U82" s="50"/>
    </row>
    <row r="83" spans="1:21" s="161" customFormat="1" ht="15" customHeight="1">
      <c r="A83" s="1977"/>
      <c r="B83" s="4043" t="s">
        <v>635</v>
      </c>
      <c r="C83" s="4063" t="s">
        <v>604</v>
      </c>
      <c r="D83" s="3350">
        <v>1</v>
      </c>
      <c r="E83" s="3351"/>
      <c r="F83" s="3375"/>
      <c r="G83" s="4048"/>
      <c r="H83" s="4048">
        <v>1</v>
      </c>
      <c r="I83" s="4048"/>
      <c r="J83" s="3350"/>
      <c r="K83" s="3351"/>
      <c r="L83" s="3350">
        <v>1</v>
      </c>
      <c r="M83" s="3351"/>
      <c r="N83" s="4048"/>
      <c r="O83" s="4048"/>
      <c r="P83" s="3350">
        <v>1</v>
      </c>
      <c r="Q83" s="3351"/>
      <c r="R83" s="4039">
        <f t="shared" si="13"/>
        <v>1</v>
      </c>
      <c r="S83" s="3992">
        <f t="shared" si="13"/>
        <v>0</v>
      </c>
      <c r="T83" s="4041" t="str">
        <f t="shared" si="14"/>
        <v>-</v>
      </c>
      <c r="U83" s="50"/>
    </row>
    <row r="84" spans="1:21" s="161" customFormat="1" ht="25.5">
      <c r="A84" s="1977"/>
      <c r="B84" s="4043" t="s">
        <v>636</v>
      </c>
      <c r="C84" s="4063" t="s">
        <v>637</v>
      </c>
      <c r="D84" s="3350">
        <v>1</v>
      </c>
      <c r="E84" s="3351"/>
      <c r="F84" s="3375"/>
      <c r="G84" s="4048"/>
      <c r="H84" s="4048">
        <v>1</v>
      </c>
      <c r="I84" s="4048"/>
      <c r="J84" s="3350"/>
      <c r="K84" s="3351"/>
      <c r="L84" s="3350">
        <v>1</v>
      </c>
      <c r="M84" s="3351"/>
      <c r="N84" s="4048"/>
      <c r="O84" s="4048"/>
      <c r="P84" s="3350">
        <v>1</v>
      </c>
      <c r="Q84" s="3351"/>
      <c r="R84" s="4039">
        <f t="shared" si="13"/>
        <v>1</v>
      </c>
      <c r="S84" s="3992">
        <f t="shared" si="13"/>
        <v>0</v>
      </c>
      <c r="T84" s="4041" t="str">
        <f t="shared" si="14"/>
        <v>-</v>
      </c>
      <c r="U84" s="50"/>
    </row>
    <row r="85" spans="1:21" s="161" customFormat="1" ht="15" customHeight="1">
      <c r="A85" s="1977"/>
      <c r="B85" s="4043" t="s">
        <v>638</v>
      </c>
      <c r="C85" s="4063" t="s">
        <v>588</v>
      </c>
      <c r="D85" s="3350">
        <v>1</v>
      </c>
      <c r="E85" s="3351">
        <v>1</v>
      </c>
      <c r="F85" s="3375"/>
      <c r="G85" s="4048"/>
      <c r="H85" s="4048">
        <v>1</v>
      </c>
      <c r="I85" s="4048">
        <v>1</v>
      </c>
      <c r="J85" s="3350"/>
      <c r="K85" s="3351"/>
      <c r="L85" s="3350">
        <v>1</v>
      </c>
      <c r="M85" s="3351">
        <v>1</v>
      </c>
      <c r="N85" s="4048"/>
      <c r="O85" s="4048"/>
      <c r="P85" s="3350">
        <v>1</v>
      </c>
      <c r="Q85" s="3351">
        <v>1</v>
      </c>
      <c r="R85" s="4039" t="str">
        <f t="shared" si="13"/>
        <v>-</v>
      </c>
      <c r="S85" s="3992" t="str">
        <f t="shared" si="13"/>
        <v>-</v>
      </c>
      <c r="T85" s="4041">
        <f t="shared" si="14"/>
        <v>1</v>
      </c>
      <c r="U85" s="50"/>
    </row>
    <row r="86" spans="1:21" s="161" customFormat="1" ht="15" customHeight="1">
      <c r="A86" s="1977"/>
      <c r="B86" s="4043" t="s">
        <v>639</v>
      </c>
      <c r="C86" s="4063" t="s">
        <v>604</v>
      </c>
      <c r="D86" s="3350">
        <v>1</v>
      </c>
      <c r="E86" s="3351"/>
      <c r="F86" s="3375"/>
      <c r="G86" s="4048"/>
      <c r="H86" s="4048">
        <v>1</v>
      </c>
      <c r="I86" s="4048"/>
      <c r="J86" s="3350"/>
      <c r="K86" s="3351"/>
      <c r="L86" s="3350">
        <v>1</v>
      </c>
      <c r="M86" s="3351"/>
      <c r="N86" s="4048"/>
      <c r="O86" s="4048"/>
      <c r="P86" s="3350">
        <v>1</v>
      </c>
      <c r="Q86" s="3351"/>
      <c r="R86" s="4039">
        <f t="shared" si="13"/>
        <v>1</v>
      </c>
      <c r="S86" s="3992">
        <f t="shared" si="13"/>
        <v>0</v>
      </c>
      <c r="T86" s="4041" t="str">
        <f t="shared" si="14"/>
        <v>-</v>
      </c>
      <c r="U86" s="50"/>
    </row>
    <row r="87" spans="1:21" s="161" customFormat="1" ht="25.5">
      <c r="A87" s="1977"/>
      <c r="B87" s="4043" t="s">
        <v>640</v>
      </c>
      <c r="C87" s="4063" t="s">
        <v>604</v>
      </c>
      <c r="D87" s="3350">
        <v>1</v>
      </c>
      <c r="E87" s="3351"/>
      <c r="F87" s="3375"/>
      <c r="G87" s="4048"/>
      <c r="H87" s="4048">
        <v>1</v>
      </c>
      <c r="I87" s="4048"/>
      <c r="J87" s="3350"/>
      <c r="K87" s="3351"/>
      <c r="L87" s="3350">
        <v>1</v>
      </c>
      <c r="M87" s="3351"/>
      <c r="N87" s="4048"/>
      <c r="O87" s="4048"/>
      <c r="P87" s="3350">
        <v>1</v>
      </c>
      <c r="Q87" s="3351"/>
      <c r="R87" s="4039">
        <f t="shared" si="13"/>
        <v>1</v>
      </c>
      <c r="S87" s="3992">
        <f t="shared" si="13"/>
        <v>0</v>
      </c>
      <c r="T87" s="4041" t="str">
        <f t="shared" si="14"/>
        <v>-</v>
      </c>
      <c r="U87" s="50"/>
    </row>
    <row r="88" spans="1:21" s="161" customFormat="1" ht="15" customHeight="1">
      <c r="A88" s="1977"/>
      <c r="B88" s="4043" t="s">
        <v>641</v>
      </c>
      <c r="C88" s="4063" t="s">
        <v>594</v>
      </c>
      <c r="D88" s="3350">
        <v>1</v>
      </c>
      <c r="E88" s="3351"/>
      <c r="F88" s="3375"/>
      <c r="G88" s="4048"/>
      <c r="H88" s="4048">
        <v>1</v>
      </c>
      <c r="I88" s="4048"/>
      <c r="J88" s="3350"/>
      <c r="K88" s="3351"/>
      <c r="L88" s="3350">
        <v>1</v>
      </c>
      <c r="M88" s="3351"/>
      <c r="N88" s="4048"/>
      <c r="O88" s="4048"/>
      <c r="P88" s="3350">
        <v>1</v>
      </c>
      <c r="Q88" s="3351"/>
      <c r="R88" s="4039">
        <f t="shared" si="13"/>
        <v>1</v>
      </c>
      <c r="S88" s="3992">
        <f t="shared" si="13"/>
        <v>0</v>
      </c>
      <c r="T88" s="4041" t="str">
        <f t="shared" si="14"/>
        <v>-</v>
      </c>
      <c r="U88" s="50"/>
    </row>
    <row r="89" spans="1:21" s="161" customFormat="1" ht="15" customHeight="1">
      <c r="A89" s="1977"/>
      <c r="B89" s="4043" t="s">
        <v>642</v>
      </c>
      <c r="C89" s="4063" t="s">
        <v>588</v>
      </c>
      <c r="D89" s="3350">
        <v>1</v>
      </c>
      <c r="E89" s="3351"/>
      <c r="F89" s="3375"/>
      <c r="G89" s="4048"/>
      <c r="H89" s="4048">
        <v>1</v>
      </c>
      <c r="I89" s="4048"/>
      <c r="J89" s="3350"/>
      <c r="K89" s="3351"/>
      <c r="L89" s="3350">
        <v>1</v>
      </c>
      <c r="M89" s="3351"/>
      <c r="N89" s="4048"/>
      <c r="O89" s="4048"/>
      <c r="P89" s="3350">
        <v>1</v>
      </c>
      <c r="Q89" s="3351"/>
      <c r="R89" s="4039">
        <f t="shared" si="13"/>
        <v>1</v>
      </c>
      <c r="S89" s="3992">
        <f t="shared" si="13"/>
        <v>0</v>
      </c>
      <c r="T89" s="4041" t="str">
        <f t="shared" si="14"/>
        <v>-</v>
      </c>
      <c r="U89" s="50"/>
    </row>
    <row r="90" spans="1:21" s="161" customFormat="1" ht="15" customHeight="1">
      <c r="A90" s="1977"/>
      <c r="B90" s="4043" t="s">
        <v>643</v>
      </c>
      <c r="C90" s="4063" t="s">
        <v>644</v>
      </c>
      <c r="D90" s="3350">
        <v>1</v>
      </c>
      <c r="E90" s="3351"/>
      <c r="F90" s="3375"/>
      <c r="G90" s="4048"/>
      <c r="H90" s="4048">
        <v>1</v>
      </c>
      <c r="I90" s="4048"/>
      <c r="J90" s="3350"/>
      <c r="K90" s="3351"/>
      <c r="L90" s="3350">
        <v>1</v>
      </c>
      <c r="M90" s="3351"/>
      <c r="N90" s="4048"/>
      <c r="O90" s="4048"/>
      <c r="P90" s="3350">
        <v>1</v>
      </c>
      <c r="Q90" s="3351"/>
      <c r="R90" s="4039">
        <f t="shared" si="13"/>
        <v>1</v>
      </c>
      <c r="S90" s="3992">
        <f t="shared" si="13"/>
        <v>0</v>
      </c>
      <c r="T90" s="4041" t="str">
        <f t="shared" si="14"/>
        <v>-</v>
      </c>
      <c r="U90" s="50"/>
    </row>
    <row r="91" spans="1:21" s="161" customFormat="1" ht="15" customHeight="1">
      <c r="A91" s="1977"/>
      <c r="B91" s="4043" t="s">
        <v>645</v>
      </c>
      <c r="C91" s="4063" t="s">
        <v>594</v>
      </c>
      <c r="D91" s="3350">
        <v>1</v>
      </c>
      <c r="E91" s="3351"/>
      <c r="F91" s="3375"/>
      <c r="G91" s="4048"/>
      <c r="H91" s="4048">
        <v>1</v>
      </c>
      <c r="I91" s="4048"/>
      <c r="J91" s="3350"/>
      <c r="K91" s="3351"/>
      <c r="L91" s="3350">
        <v>1</v>
      </c>
      <c r="M91" s="3351"/>
      <c r="N91" s="4048"/>
      <c r="O91" s="4048"/>
      <c r="P91" s="3350">
        <v>1</v>
      </c>
      <c r="Q91" s="3351"/>
      <c r="R91" s="4039">
        <f t="shared" si="13"/>
        <v>1</v>
      </c>
      <c r="S91" s="3992">
        <f t="shared" si="13"/>
        <v>0</v>
      </c>
      <c r="T91" s="4041" t="str">
        <f t="shared" si="14"/>
        <v>-</v>
      </c>
      <c r="U91" s="50"/>
    </row>
    <row r="92" spans="1:21" s="161" customFormat="1" ht="15" customHeight="1">
      <c r="A92" s="1977"/>
      <c r="B92" s="4043" t="s">
        <v>646</v>
      </c>
      <c r="C92" s="4063" t="s">
        <v>644</v>
      </c>
      <c r="D92" s="3350">
        <v>1</v>
      </c>
      <c r="E92" s="3351"/>
      <c r="F92" s="3375"/>
      <c r="G92" s="4048"/>
      <c r="H92" s="4048">
        <v>1</v>
      </c>
      <c r="I92" s="4048"/>
      <c r="J92" s="3350"/>
      <c r="K92" s="3351"/>
      <c r="L92" s="3350">
        <v>1</v>
      </c>
      <c r="M92" s="3351"/>
      <c r="N92" s="4048"/>
      <c r="O92" s="4048"/>
      <c r="P92" s="3350">
        <v>1</v>
      </c>
      <c r="Q92" s="3351"/>
      <c r="R92" s="4039">
        <f t="shared" si="13"/>
        <v>1</v>
      </c>
      <c r="S92" s="3992">
        <f t="shared" si="13"/>
        <v>0</v>
      </c>
      <c r="T92" s="4041" t="str">
        <f t="shared" si="14"/>
        <v>-</v>
      </c>
      <c r="U92" s="50"/>
    </row>
    <row r="93" spans="1:21" s="161" customFormat="1" ht="15" customHeight="1">
      <c r="A93" s="1977"/>
      <c r="B93" s="4043" t="s">
        <v>647</v>
      </c>
      <c r="C93" s="4063" t="s">
        <v>594</v>
      </c>
      <c r="D93" s="3350">
        <v>1</v>
      </c>
      <c r="E93" s="3351"/>
      <c r="F93" s="3375"/>
      <c r="G93" s="4048"/>
      <c r="H93" s="4048">
        <v>1</v>
      </c>
      <c r="I93" s="4048"/>
      <c r="J93" s="3350"/>
      <c r="K93" s="3351"/>
      <c r="L93" s="3350">
        <v>1</v>
      </c>
      <c r="M93" s="3351"/>
      <c r="N93" s="4048"/>
      <c r="O93" s="4048"/>
      <c r="P93" s="3350">
        <v>1</v>
      </c>
      <c r="Q93" s="3351"/>
      <c r="R93" s="4039">
        <f t="shared" si="13"/>
        <v>1</v>
      </c>
      <c r="S93" s="3992">
        <f t="shared" si="13"/>
        <v>0</v>
      </c>
      <c r="T93" s="4041" t="str">
        <f t="shared" si="14"/>
        <v>-</v>
      </c>
      <c r="U93" s="50"/>
    </row>
    <row r="94" spans="1:21" s="161" customFormat="1" ht="25.5">
      <c r="A94" s="1977"/>
      <c r="B94" s="4043" t="s">
        <v>648</v>
      </c>
      <c r="C94" s="4063" t="s">
        <v>588</v>
      </c>
      <c r="D94" s="3350">
        <v>1</v>
      </c>
      <c r="E94" s="3351"/>
      <c r="F94" s="3375"/>
      <c r="G94" s="4048"/>
      <c r="H94" s="4048">
        <v>1</v>
      </c>
      <c r="I94" s="4048"/>
      <c r="J94" s="3350"/>
      <c r="K94" s="3351"/>
      <c r="L94" s="3350">
        <v>1</v>
      </c>
      <c r="M94" s="3351"/>
      <c r="N94" s="4048"/>
      <c r="O94" s="4048"/>
      <c r="P94" s="3350">
        <v>1</v>
      </c>
      <c r="Q94" s="3351"/>
      <c r="R94" s="4039">
        <f t="shared" si="13"/>
        <v>1</v>
      </c>
      <c r="S94" s="3992">
        <f t="shared" si="13"/>
        <v>0</v>
      </c>
      <c r="T94" s="4041" t="str">
        <f t="shared" si="14"/>
        <v>-</v>
      </c>
      <c r="U94" s="50"/>
    </row>
    <row r="95" spans="1:21" s="161" customFormat="1" ht="15" customHeight="1">
      <c r="A95" s="1977"/>
      <c r="B95" s="4043" t="s">
        <v>649</v>
      </c>
      <c r="C95" s="4063" t="s">
        <v>588</v>
      </c>
      <c r="D95" s="3350">
        <v>1</v>
      </c>
      <c r="E95" s="3351"/>
      <c r="F95" s="3375"/>
      <c r="G95" s="4048"/>
      <c r="H95" s="4048">
        <v>1</v>
      </c>
      <c r="I95" s="4048"/>
      <c r="J95" s="3350"/>
      <c r="K95" s="3351"/>
      <c r="L95" s="3350">
        <v>1</v>
      </c>
      <c r="M95" s="3351"/>
      <c r="N95" s="4048"/>
      <c r="O95" s="4048"/>
      <c r="P95" s="3350">
        <v>1</v>
      </c>
      <c r="Q95" s="3351"/>
      <c r="R95" s="4039">
        <f t="shared" si="13"/>
        <v>1</v>
      </c>
      <c r="S95" s="3992">
        <f t="shared" si="13"/>
        <v>0</v>
      </c>
      <c r="T95" s="4041" t="str">
        <f t="shared" si="14"/>
        <v>-</v>
      </c>
      <c r="U95" s="50"/>
    </row>
    <row r="96" spans="1:21" s="161" customFormat="1" ht="15" customHeight="1">
      <c r="A96" s="1977"/>
      <c r="B96" s="4043" t="s">
        <v>650</v>
      </c>
      <c r="C96" s="4063" t="s">
        <v>591</v>
      </c>
      <c r="D96" s="3350">
        <v>1</v>
      </c>
      <c r="E96" s="3351"/>
      <c r="F96" s="3375"/>
      <c r="G96" s="4048"/>
      <c r="H96" s="4048">
        <v>1</v>
      </c>
      <c r="I96" s="4048"/>
      <c r="J96" s="3350"/>
      <c r="K96" s="3351"/>
      <c r="L96" s="3350">
        <v>1</v>
      </c>
      <c r="M96" s="3351"/>
      <c r="N96" s="4048"/>
      <c r="O96" s="4048"/>
      <c r="P96" s="3350">
        <v>1</v>
      </c>
      <c r="Q96" s="3351"/>
      <c r="R96" s="4039">
        <f t="shared" si="13"/>
        <v>1</v>
      </c>
      <c r="S96" s="3992">
        <f t="shared" si="13"/>
        <v>0</v>
      </c>
      <c r="T96" s="4041" t="str">
        <f t="shared" si="14"/>
        <v>-</v>
      </c>
      <c r="U96" s="50"/>
    </row>
    <row r="97" spans="1:21" s="161" customFormat="1" ht="15" customHeight="1">
      <c r="A97" s="1977"/>
      <c r="B97" s="4043" t="s">
        <v>651</v>
      </c>
      <c r="C97" s="4063"/>
      <c r="D97" s="3350">
        <v>1</v>
      </c>
      <c r="E97" s="3351"/>
      <c r="F97" s="3375"/>
      <c r="G97" s="4048"/>
      <c r="H97" s="4048">
        <v>1</v>
      </c>
      <c r="I97" s="4048"/>
      <c r="J97" s="3350"/>
      <c r="K97" s="3351"/>
      <c r="L97" s="3350">
        <v>1</v>
      </c>
      <c r="M97" s="3351"/>
      <c r="N97" s="4048"/>
      <c r="O97" s="4048"/>
      <c r="P97" s="3350">
        <v>1</v>
      </c>
      <c r="Q97" s="3351"/>
      <c r="R97" s="4039">
        <f t="shared" ref="R97" si="30">IF($T97=1,"-",D97)</f>
        <v>1</v>
      </c>
      <c r="S97" s="3992">
        <f t="shared" ref="S97" si="31">IF($T97=1,"-",E97)</f>
        <v>0</v>
      </c>
      <c r="T97" s="4041" t="str">
        <f t="shared" ref="T97" si="32">IF(D97+E97=2,1,"-")</f>
        <v>-</v>
      </c>
      <c r="U97" s="50"/>
    </row>
    <row r="98" spans="1:21" s="161" customFormat="1" ht="25.5">
      <c r="A98" s="1977"/>
      <c r="B98" s="4067" t="s">
        <v>652</v>
      </c>
      <c r="C98" s="4068" t="s">
        <v>591</v>
      </c>
      <c r="D98" s="3749">
        <v>1</v>
      </c>
      <c r="E98" s="3834">
        <v>1</v>
      </c>
      <c r="F98" s="4069">
        <v>1</v>
      </c>
      <c r="G98" s="4070">
        <v>1</v>
      </c>
      <c r="H98" s="4070"/>
      <c r="I98" s="4070"/>
      <c r="J98" s="3749"/>
      <c r="K98" s="3834"/>
      <c r="L98" s="3749">
        <v>1</v>
      </c>
      <c r="M98" s="3834">
        <v>1</v>
      </c>
      <c r="N98" s="4070"/>
      <c r="O98" s="4070"/>
      <c r="P98" s="3749">
        <v>1</v>
      </c>
      <c r="Q98" s="3834">
        <v>1</v>
      </c>
      <c r="R98" s="3976" t="str">
        <f t="shared" si="13"/>
        <v>-</v>
      </c>
      <c r="S98" s="4071" t="str">
        <f t="shared" si="13"/>
        <v>-</v>
      </c>
      <c r="T98" s="4072">
        <f t="shared" si="14"/>
        <v>1</v>
      </c>
      <c r="U98" s="50"/>
    </row>
    <row r="99" spans="1:21" s="161" customFormat="1" ht="15" customHeight="1">
      <c r="A99" s="1977"/>
      <c r="B99" s="4043" t="s">
        <v>653</v>
      </c>
      <c r="C99" s="4063" t="s">
        <v>604</v>
      </c>
      <c r="D99" s="3350">
        <v>1</v>
      </c>
      <c r="E99" s="3351"/>
      <c r="F99" s="3375"/>
      <c r="G99" s="4048"/>
      <c r="H99" s="4048">
        <v>1</v>
      </c>
      <c r="I99" s="4048"/>
      <c r="J99" s="3350"/>
      <c r="K99" s="3351"/>
      <c r="L99" s="3350">
        <v>1</v>
      </c>
      <c r="M99" s="3351"/>
      <c r="N99" s="4048"/>
      <c r="O99" s="4048"/>
      <c r="P99" s="3350">
        <v>1</v>
      </c>
      <c r="Q99" s="3351"/>
      <c r="R99" s="4039">
        <f t="shared" si="13"/>
        <v>1</v>
      </c>
      <c r="S99" s="3992">
        <f t="shared" si="13"/>
        <v>0</v>
      </c>
      <c r="T99" s="4041" t="str">
        <f t="shared" si="14"/>
        <v>-</v>
      </c>
      <c r="U99" s="50"/>
    </row>
    <row r="100" spans="1:21" s="161" customFormat="1" ht="15" customHeight="1">
      <c r="A100" s="1977"/>
      <c r="B100" s="4043" t="s">
        <v>654</v>
      </c>
      <c r="C100" s="4063" t="s">
        <v>596</v>
      </c>
      <c r="D100" s="3350">
        <v>1</v>
      </c>
      <c r="E100" s="3351"/>
      <c r="F100" s="3375"/>
      <c r="G100" s="4048"/>
      <c r="H100" s="4048">
        <v>1</v>
      </c>
      <c r="I100" s="4048"/>
      <c r="J100" s="3350"/>
      <c r="K100" s="3351"/>
      <c r="L100" s="3350">
        <v>1</v>
      </c>
      <c r="M100" s="3351"/>
      <c r="N100" s="4048"/>
      <c r="O100" s="4048"/>
      <c r="P100" s="3350">
        <v>1</v>
      </c>
      <c r="Q100" s="3351"/>
      <c r="R100" s="4039">
        <f t="shared" si="13"/>
        <v>1</v>
      </c>
      <c r="S100" s="3992">
        <f t="shared" si="13"/>
        <v>0</v>
      </c>
      <c r="T100" s="4041" t="str">
        <f t="shared" si="14"/>
        <v>-</v>
      </c>
      <c r="U100" s="50"/>
    </row>
    <row r="101" spans="1:21" s="161" customFormat="1" ht="15" customHeight="1">
      <c r="A101" s="1977"/>
      <c r="B101" s="4043" t="s">
        <v>655</v>
      </c>
      <c r="C101" s="4063" t="s">
        <v>594</v>
      </c>
      <c r="D101" s="3350">
        <v>1</v>
      </c>
      <c r="E101" s="3351"/>
      <c r="F101" s="3375"/>
      <c r="G101" s="4048"/>
      <c r="H101" s="4048">
        <v>1</v>
      </c>
      <c r="I101" s="4048"/>
      <c r="J101" s="3350"/>
      <c r="K101" s="3351"/>
      <c r="L101" s="3350">
        <v>1</v>
      </c>
      <c r="M101" s="3351"/>
      <c r="N101" s="4048"/>
      <c r="O101" s="4048"/>
      <c r="P101" s="3350">
        <v>1</v>
      </c>
      <c r="Q101" s="3351"/>
      <c r="R101" s="4039">
        <f t="shared" si="13"/>
        <v>1</v>
      </c>
      <c r="S101" s="3992">
        <f t="shared" si="13"/>
        <v>0</v>
      </c>
      <c r="T101" s="4041" t="str">
        <f t="shared" si="14"/>
        <v>-</v>
      </c>
      <c r="U101" s="50"/>
    </row>
    <row r="102" spans="1:21" s="161" customFormat="1" ht="15" customHeight="1">
      <c r="A102" s="1977"/>
      <c r="B102" s="4073" t="s">
        <v>656</v>
      </c>
      <c r="C102" s="4063" t="s">
        <v>594</v>
      </c>
      <c r="D102" s="3350"/>
      <c r="E102" s="3351">
        <v>1</v>
      </c>
      <c r="F102" s="3375"/>
      <c r="G102" s="4048"/>
      <c r="H102" s="4048"/>
      <c r="I102" s="4048">
        <v>1</v>
      </c>
      <c r="J102" s="3350"/>
      <c r="K102" s="3351"/>
      <c r="L102" s="3350"/>
      <c r="M102" s="3351">
        <v>1</v>
      </c>
      <c r="N102" s="4048"/>
      <c r="O102" s="4048"/>
      <c r="P102" s="3350"/>
      <c r="Q102" s="3351">
        <v>1</v>
      </c>
      <c r="R102" s="4039">
        <f t="shared" ref="R102" si="33">IF($T102=1,"-",D102)</f>
        <v>0</v>
      </c>
      <c r="S102" s="3992">
        <f t="shared" ref="S102" si="34">IF($T102=1,"-",E102)</f>
        <v>1</v>
      </c>
      <c r="T102" s="4041" t="str">
        <f t="shared" ref="T102" si="35">IF(D102+E102=2,1,"-")</f>
        <v>-</v>
      </c>
      <c r="U102" s="50"/>
    </row>
    <row r="103" spans="1:21" s="161" customFormat="1" ht="15" customHeight="1">
      <c r="A103" s="1977"/>
      <c r="B103" s="4043" t="s">
        <v>657</v>
      </c>
      <c r="C103" s="4063" t="s">
        <v>600</v>
      </c>
      <c r="D103" s="3350">
        <v>1</v>
      </c>
      <c r="E103" s="3351"/>
      <c r="F103" s="3375"/>
      <c r="G103" s="4048"/>
      <c r="H103" s="4048">
        <v>1</v>
      </c>
      <c r="I103" s="4048"/>
      <c r="J103" s="3350"/>
      <c r="K103" s="3351"/>
      <c r="L103" s="3350">
        <v>1</v>
      </c>
      <c r="M103" s="3351"/>
      <c r="N103" s="4048"/>
      <c r="O103" s="4048"/>
      <c r="P103" s="3350">
        <v>1</v>
      </c>
      <c r="Q103" s="3351"/>
      <c r="R103" s="4039">
        <f t="shared" si="13"/>
        <v>1</v>
      </c>
      <c r="S103" s="3992">
        <f t="shared" si="13"/>
        <v>0</v>
      </c>
      <c r="T103" s="4041" t="str">
        <f t="shared" si="14"/>
        <v>-</v>
      </c>
      <c r="U103" s="50"/>
    </row>
    <row r="104" spans="1:21" s="161" customFormat="1" ht="25.5">
      <c r="A104" s="1977"/>
      <c r="B104" s="4043" t="s">
        <v>658</v>
      </c>
      <c r="C104" s="4063" t="s">
        <v>600</v>
      </c>
      <c r="D104" s="3350">
        <v>1</v>
      </c>
      <c r="E104" s="3351"/>
      <c r="F104" s="3375"/>
      <c r="G104" s="4048"/>
      <c r="H104" s="4048">
        <v>1</v>
      </c>
      <c r="I104" s="4048"/>
      <c r="J104" s="3350"/>
      <c r="K104" s="3351"/>
      <c r="L104" s="3350">
        <v>1</v>
      </c>
      <c r="M104" s="3351"/>
      <c r="N104" s="4048"/>
      <c r="O104" s="4048"/>
      <c r="P104" s="3350">
        <v>1</v>
      </c>
      <c r="Q104" s="3351"/>
      <c r="R104" s="4039">
        <f t="shared" si="13"/>
        <v>1</v>
      </c>
      <c r="S104" s="3992">
        <f t="shared" si="13"/>
        <v>0</v>
      </c>
      <c r="T104" s="4041" t="str">
        <f t="shared" si="14"/>
        <v>-</v>
      </c>
      <c r="U104" s="50"/>
    </row>
    <row r="105" spans="1:21" s="161" customFormat="1" ht="15" customHeight="1">
      <c r="A105" s="1977"/>
      <c r="B105" s="4043" t="s">
        <v>659</v>
      </c>
      <c r="C105" s="4063" t="s">
        <v>586</v>
      </c>
      <c r="D105" s="3350">
        <v>1</v>
      </c>
      <c r="E105" s="3351"/>
      <c r="F105" s="3375"/>
      <c r="G105" s="4048"/>
      <c r="H105" s="4048">
        <v>1</v>
      </c>
      <c r="I105" s="4048"/>
      <c r="J105" s="3350"/>
      <c r="K105" s="3351"/>
      <c r="L105" s="3350">
        <v>1</v>
      </c>
      <c r="M105" s="3351"/>
      <c r="N105" s="4048"/>
      <c r="O105" s="4048"/>
      <c r="P105" s="3350">
        <v>1</v>
      </c>
      <c r="Q105" s="3351"/>
      <c r="R105" s="4039">
        <f t="shared" ref="R105:S137" si="36">IF($T105=1,"-",D105)</f>
        <v>1</v>
      </c>
      <c r="S105" s="3992">
        <f t="shared" si="36"/>
        <v>0</v>
      </c>
      <c r="T105" s="4041" t="str">
        <f t="shared" ref="T105:T137" si="37">IF(D105+E105=2,1,"-")</f>
        <v>-</v>
      </c>
      <c r="U105" s="50"/>
    </row>
    <row r="106" spans="1:21" s="161" customFormat="1" ht="25.5">
      <c r="A106" s="1977"/>
      <c r="B106" s="4065" t="s">
        <v>660</v>
      </c>
      <c r="C106" s="4063" t="s">
        <v>586</v>
      </c>
      <c r="D106" s="3350">
        <v>1</v>
      </c>
      <c r="E106" s="3351">
        <v>1</v>
      </c>
      <c r="F106" s="3375">
        <v>1</v>
      </c>
      <c r="G106" s="4048">
        <v>1</v>
      </c>
      <c r="H106" s="4048"/>
      <c r="I106" s="4048"/>
      <c r="J106" s="3350"/>
      <c r="K106" s="3351"/>
      <c r="L106" s="3350">
        <v>1</v>
      </c>
      <c r="M106" s="3351">
        <v>1</v>
      </c>
      <c r="N106" s="4048"/>
      <c r="O106" s="4048"/>
      <c r="P106" s="3350">
        <v>1</v>
      </c>
      <c r="Q106" s="3351">
        <v>1</v>
      </c>
      <c r="R106" s="4039" t="str">
        <f t="shared" si="36"/>
        <v>-</v>
      </c>
      <c r="S106" s="3992" t="str">
        <f t="shared" si="36"/>
        <v>-</v>
      </c>
      <c r="T106" s="4041">
        <f t="shared" si="37"/>
        <v>1</v>
      </c>
      <c r="U106" s="50"/>
    </row>
    <row r="107" spans="1:21" s="161" customFormat="1" ht="15" customHeight="1">
      <c r="A107" s="1977"/>
      <c r="B107" s="4043" t="s">
        <v>661</v>
      </c>
      <c r="C107" s="4063" t="s">
        <v>662</v>
      </c>
      <c r="D107" s="3350">
        <v>1</v>
      </c>
      <c r="E107" s="3351"/>
      <c r="F107" s="3375"/>
      <c r="G107" s="4048"/>
      <c r="H107" s="4048">
        <v>1</v>
      </c>
      <c r="I107" s="4048"/>
      <c r="J107" s="3350"/>
      <c r="K107" s="3351"/>
      <c r="L107" s="3350">
        <v>1</v>
      </c>
      <c r="M107" s="3351"/>
      <c r="N107" s="4048"/>
      <c r="O107" s="4048"/>
      <c r="P107" s="3350">
        <v>1</v>
      </c>
      <c r="Q107" s="3351"/>
      <c r="R107" s="4039">
        <f t="shared" si="36"/>
        <v>1</v>
      </c>
      <c r="S107" s="3992">
        <f t="shared" si="36"/>
        <v>0</v>
      </c>
      <c r="T107" s="4041" t="str">
        <f t="shared" si="37"/>
        <v>-</v>
      </c>
      <c r="U107" s="50"/>
    </row>
    <row r="108" spans="1:21" s="161" customFormat="1" ht="15" customHeight="1">
      <c r="A108" s="1977"/>
      <c r="B108" s="4043" t="s">
        <v>663</v>
      </c>
      <c r="C108" s="4063" t="s">
        <v>604</v>
      </c>
      <c r="D108" s="3350">
        <v>1</v>
      </c>
      <c r="E108" s="3351">
        <v>1</v>
      </c>
      <c r="F108" s="3375"/>
      <c r="G108" s="4048"/>
      <c r="H108" s="4048">
        <v>1</v>
      </c>
      <c r="I108" s="4048">
        <v>1</v>
      </c>
      <c r="J108" s="3350"/>
      <c r="K108" s="3351"/>
      <c r="L108" s="3350">
        <v>1</v>
      </c>
      <c r="M108" s="3351">
        <v>1</v>
      </c>
      <c r="N108" s="4048"/>
      <c r="O108" s="4048"/>
      <c r="P108" s="3350">
        <v>1</v>
      </c>
      <c r="Q108" s="3351">
        <v>1</v>
      </c>
      <c r="R108" s="4039" t="str">
        <f t="shared" si="36"/>
        <v>-</v>
      </c>
      <c r="S108" s="3992" t="str">
        <f t="shared" si="36"/>
        <v>-</v>
      </c>
      <c r="T108" s="4041">
        <f t="shared" si="37"/>
        <v>1</v>
      </c>
      <c r="U108" s="50"/>
    </row>
    <row r="109" spans="1:21" s="161" customFormat="1" ht="25.5">
      <c r="A109" s="1977"/>
      <c r="B109" s="4043" t="s">
        <v>664</v>
      </c>
      <c r="C109" s="4063" t="s">
        <v>604</v>
      </c>
      <c r="D109" s="3350">
        <v>1</v>
      </c>
      <c r="E109" s="3351">
        <v>1</v>
      </c>
      <c r="F109" s="3375"/>
      <c r="G109" s="4048"/>
      <c r="H109" s="4048">
        <v>1</v>
      </c>
      <c r="I109" s="4048">
        <v>1</v>
      </c>
      <c r="J109" s="3350"/>
      <c r="K109" s="3351"/>
      <c r="L109" s="3350">
        <v>1</v>
      </c>
      <c r="M109" s="3351">
        <v>1</v>
      </c>
      <c r="N109" s="4048"/>
      <c r="O109" s="4048"/>
      <c r="P109" s="3350">
        <v>1</v>
      </c>
      <c r="Q109" s="3351">
        <v>1</v>
      </c>
      <c r="R109" s="4039" t="str">
        <f t="shared" si="36"/>
        <v>-</v>
      </c>
      <c r="S109" s="3992" t="str">
        <f t="shared" si="36"/>
        <v>-</v>
      </c>
      <c r="T109" s="4041">
        <f t="shared" si="37"/>
        <v>1</v>
      </c>
      <c r="U109" s="50"/>
    </row>
    <row r="110" spans="1:21" s="161" customFormat="1" ht="25.5">
      <c r="A110" s="1977"/>
      <c r="B110" s="4043" t="s">
        <v>665</v>
      </c>
      <c r="C110" s="4063" t="s">
        <v>586</v>
      </c>
      <c r="D110" s="3350">
        <v>1</v>
      </c>
      <c r="E110" s="3351"/>
      <c r="F110" s="3375"/>
      <c r="G110" s="4048"/>
      <c r="H110" s="4048">
        <v>1</v>
      </c>
      <c r="I110" s="4048"/>
      <c r="J110" s="3350"/>
      <c r="K110" s="3351"/>
      <c r="L110" s="3350">
        <v>1</v>
      </c>
      <c r="M110" s="3351"/>
      <c r="N110" s="4048"/>
      <c r="O110" s="4048"/>
      <c r="P110" s="3350">
        <v>1</v>
      </c>
      <c r="Q110" s="3351"/>
      <c r="R110" s="4039">
        <f t="shared" si="36"/>
        <v>1</v>
      </c>
      <c r="S110" s="3992">
        <f t="shared" si="36"/>
        <v>0</v>
      </c>
      <c r="T110" s="4041" t="str">
        <f t="shared" si="37"/>
        <v>-</v>
      </c>
      <c r="U110" s="50"/>
    </row>
    <row r="111" spans="1:21" s="161" customFormat="1" ht="15" customHeight="1">
      <c r="A111" s="1977"/>
      <c r="B111" s="4043" t="s">
        <v>666</v>
      </c>
      <c r="C111" s="4063" t="s">
        <v>588</v>
      </c>
      <c r="D111" s="3350">
        <v>1</v>
      </c>
      <c r="E111" s="3351"/>
      <c r="F111" s="3375"/>
      <c r="G111" s="4048"/>
      <c r="H111" s="4048">
        <v>1</v>
      </c>
      <c r="I111" s="4048"/>
      <c r="J111" s="3350"/>
      <c r="K111" s="3351"/>
      <c r="L111" s="3350">
        <v>1</v>
      </c>
      <c r="M111" s="3351"/>
      <c r="N111" s="4048"/>
      <c r="O111" s="4048"/>
      <c r="P111" s="3350">
        <v>1</v>
      </c>
      <c r="Q111" s="3351"/>
      <c r="R111" s="4039">
        <f t="shared" si="36"/>
        <v>1</v>
      </c>
      <c r="S111" s="3992">
        <f t="shared" si="36"/>
        <v>0</v>
      </c>
      <c r="T111" s="4041" t="str">
        <f t="shared" si="37"/>
        <v>-</v>
      </c>
      <c r="U111" s="50"/>
    </row>
    <row r="112" spans="1:21" s="161" customFormat="1" ht="15" customHeight="1">
      <c r="A112" s="1977"/>
      <c r="B112" s="4043" t="s">
        <v>667</v>
      </c>
      <c r="C112" s="4063" t="s">
        <v>588</v>
      </c>
      <c r="D112" s="3350">
        <v>1</v>
      </c>
      <c r="E112" s="3351"/>
      <c r="F112" s="3375"/>
      <c r="G112" s="4048"/>
      <c r="H112" s="4048">
        <v>1</v>
      </c>
      <c r="I112" s="4048"/>
      <c r="J112" s="3350"/>
      <c r="K112" s="3351"/>
      <c r="L112" s="3350">
        <v>1</v>
      </c>
      <c r="M112" s="3351"/>
      <c r="N112" s="4048"/>
      <c r="O112" s="4048"/>
      <c r="P112" s="3350">
        <v>1</v>
      </c>
      <c r="Q112" s="3351"/>
      <c r="R112" s="4039">
        <f t="shared" si="36"/>
        <v>1</v>
      </c>
      <c r="S112" s="3992">
        <f t="shared" si="36"/>
        <v>0</v>
      </c>
      <c r="T112" s="4041" t="str">
        <f t="shared" si="37"/>
        <v>-</v>
      </c>
      <c r="U112" s="50"/>
    </row>
    <row r="113" spans="1:21" s="161" customFormat="1" ht="15" customHeight="1">
      <c r="A113" s="1977"/>
      <c r="B113" s="4043" t="s">
        <v>668</v>
      </c>
      <c r="C113" s="4063" t="s">
        <v>600</v>
      </c>
      <c r="D113" s="3350">
        <v>1</v>
      </c>
      <c r="E113" s="3351"/>
      <c r="F113" s="3375"/>
      <c r="G113" s="4048"/>
      <c r="H113" s="4048">
        <v>1</v>
      </c>
      <c r="I113" s="4048"/>
      <c r="J113" s="3350"/>
      <c r="K113" s="3351"/>
      <c r="L113" s="3350">
        <v>1</v>
      </c>
      <c r="M113" s="3351"/>
      <c r="N113" s="4048"/>
      <c r="O113" s="4048"/>
      <c r="P113" s="3350">
        <v>1</v>
      </c>
      <c r="Q113" s="3351"/>
      <c r="R113" s="4039">
        <f t="shared" si="36"/>
        <v>1</v>
      </c>
      <c r="S113" s="3992">
        <f t="shared" si="36"/>
        <v>0</v>
      </c>
      <c r="T113" s="4041" t="str">
        <f t="shared" si="37"/>
        <v>-</v>
      </c>
      <c r="U113" s="50"/>
    </row>
    <row r="114" spans="1:21" s="161" customFormat="1" ht="25.5">
      <c r="A114" s="1977"/>
      <c r="B114" s="4043" t="s">
        <v>669</v>
      </c>
      <c r="C114" s="4063" t="s">
        <v>588</v>
      </c>
      <c r="D114" s="3350">
        <v>1</v>
      </c>
      <c r="E114" s="3351"/>
      <c r="F114" s="3375"/>
      <c r="G114" s="4048"/>
      <c r="H114" s="4048">
        <v>1</v>
      </c>
      <c r="I114" s="4048"/>
      <c r="J114" s="3350"/>
      <c r="K114" s="3351"/>
      <c r="L114" s="3350">
        <v>1</v>
      </c>
      <c r="M114" s="3351"/>
      <c r="N114" s="4048"/>
      <c r="O114" s="4048"/>
      <c r="P114" s="3350">
        <v>1</v>
      </c>
      <c r="Q114" s="3351"/>
      <c r="R114" s="4039">
        <f t="shared" si="36"/>
        <v>1</v>
      </c>
      <c r="S114" s="3992">
        <f t="shared" si="36"/>
        <v>0</v>
      </c>
      <c r="T114" s="4041" t="str">
        <f t="shared" si="37"/>
        <v>-</v>
      </c>
      <c r="U114" s="50"/>
    </row>
    <row r="115" spans="1:21" s="161" customFormat="1" ht="25.5">
      <c r="A115" s="1977"/>
      <c r="B115" s="4043" t="s">
        <v>670</v>
      </c>
      <c r="C115" s="4063" t="s">
        <v>586</v>
      </c>
      <c r="D115" s="3350">
        <v>1</v>
      </c>
      <c r="E115" s="3351"/>
      <c r="F115" s="3375"/>
      <c r="G115" s="4048"/>
      <c r="H115" s="4048">
        <v>1</v>
      </c>
      <c r="I115" s="4048"/>
      <c r="J115" s="3350"/>
      <c r="K115" s="3351"/>
      <c r="L115" s="3350">
        <v>1</v>
      </c>
      <c r="M115" s="3351"/>
      <c r="N115" s="4048"/>
      <c r="O115" s="4048"/>
      <c r="P115" s="3350">
        <v>1</v>
      </c>
      <c r="Q115" s="3351"/>
      <c r="R115" s="4039">
        <f t="shared" si="36"/>
        <v>1</v>
      </c>
      <c r="S115" s="3992">
        <f t="shared" si="36"/>
        <v>0</v>
      </c>
      <c r="T115" s="4041" t="str">
        <f t="shared" si="37"/>
        <v>-</v>
      </c>
      <c r="U115" s="50"/>
    </row>
    <row r="116" spans="1:21" s="161" customFormat="1" ht="15" customHeight="1">
      <c r="A116" s="1977"/>
      <c r="B116" s="4043" t="s">
        <v>671</v>
      </c>
      <c r="C116" s="4063" t="s">
        <v>672</v>
      </c>
      <c r="D116" s="3350">
        <v>1</v>
      </c>
      <c r="E116" s="3351"/>
      <c r="F116" s="3375"/>
      <c r="G116" s="4048"/>
      <c r="H116" s="4048">
        <v>1</v>
      </c>
      <c r="I116" s="4048"/>
      <c r="J116" s="3350"/>
      <c r="K116" s="3351"/>
      <c r="L116" s="3350">
        <v>1</v>
      </c>
      <c r="M116" s="3351"/>
      <c r="N116" s="4048"/>
      <c r="O116" s="4048"/>
      <c r="P116" s="3350">
        <v>1</v>
      </c>
      <c r="Q116" s="3351"/>
      <c r="R116" s="4039">
        <f t="shared" ref="R116" si="38">IF($T116=1,"-",D116)</f>
        <v>1</v>
      </c>
      <c r="S116" s="3992">
        <f t="shared" ref="S116" si="39">IF($T116=1,"-",E116)</f>
        <v>0</v>
      </c>
      <c r="T116" s="4041" t="str">
        <f t="shared" ref="T116" si="40">IF(D116+E116=2,1,"-")</f>
        <v>-</v>
      </c>
      <c r="U116" s="50"/>
    </row>
    <row r="117" spans="1:21" s="161" customFormat="1" ht="25.5">
      <c r="A117" s="1977"/>
      <c r="B117" s="4065" t="s">
        <v>673</v>
      </c>
      <c r="C117" s="4063" t="s">
        <v>604</v>
      </c>
      <c r="D117" s="3350">
        <v>1</v>
      </c>
      <c r="E117" s="3351">
        <v>1</v>
      </c>
      <c r="F117" s="3375">
        <v>1</v>
      </c>
      <c r="G117" s="4048">
        <v>1</v>
      </c>
      <c r="H117" s="4048"/>
      <c r="I117" s="4048"/>
      <c r="J117" s="3350"/>
      <c r="K117" s="3351"/>
      <c r="L117" s="3350">
        <v>1</v>
      </c>
      <c r="M117" s="3351">
        <v>1</v>
      </c>
      <c r="N117" s="4048"/>
      <c r="O117" s="4048"/>
      <c r="P117" s="3350">
        <v>1</v>
      </c>
      <c r="Q117" s="3351">
        <v>1</v>
      </c>
      <c r="R117" s="4039" t="str">
        <f t="shared" si="36"/>
        <v>-</v>
      </c>
      <c r="S117" s="3992" t="str">
        <f t="shared" si="36"/>
        <v>-</v>
      </c>
      <c r="T117" s="4041">
        <f t="shared" si="37"/>
        <v>1</v>
      </c>
      <c r="U117" s="50"/>
    </row>
    <row r="118" spans="1:21" s="161" customFormat="1" ht="15" customHeight="1">
      <c r="A118" s="1977"/>
      <c r="B118" s="4043" t="s">
        <v>674</v>
      </c>
      <c r="C118" s="4063" t="s">
        <v>586</v>
      </c>
      <c r="D118" s="3350">
        <v>1</v>
      </c>
      <c r="E118" s="3351"/>
      <c r="F118" s="3375"/>
      <c r="G118" s="4048"/>
      <c r="H118" s="4048">
        <v>1</v>
      </c>
      <c r="I118" s="4048"/>
      <c r="J118" s="3350"/>
      <c r="K118" s="3351"/>
      <c r="L118" s="3350">
        <v>1</v>
      </c>
      <c r="M118" s="3351"/>
      <c r="N118" s="4048"/>
      <c r="O118" s="4048"/>
      <c r="P118" s="3350">
        <v>1</v>
      </c>
      <c r="Q118" s="3351"/>
      <c r="R118" s="4039">
        <f t="shared" si="36"/>
        <v>1</v>
      </c>
      <c r="S118" s="3992">
        <f t="shared" si="36"/>
        <v>0</v>
      </c>
      <c r="T118" s="4041" t="str">
        <f t="shared" si="37"/>
        <v>-</v>
      </c>
      <c r="U118" s="50"/>
    </row>
    <row r="119" spans="1:21" s="161" customFormat="1" ht="15" customHeight="1">
      <c r="A119" s="1977"/>
      <c r="B119" s="4043" t="s">
        <v>675</v>
      </c>
      <c r="C119" s="4063" t="s">
        <v>586</v>
      </c>
      <c r="D119" s="3350">
        <v>1</v>
      </c>
      <c r="E119" s="3351"/>
      <c r="F119" s="3375"/>
      <c r="G119" s="4048"/>
      <c r="H119" s="4048">
        <v>1</v>
      </c>
      <c r="I119" s="4048"/>
      <c r="J119" s="3350"/>
      <c r="K119" s="3351"/>
      <c r="L119" s="3350">
        <v>1</v>
      </c>
      <c r="M119" s="3351"/>
      <c r="N119" s="4048"/>
      <c r="O119" s="4048"/>
      <c r="P119" s="3350">
        <v>1</v>
      </c>
      <c r="Q119" s="3351"/>
      <c r="R119" s="4039">
        <f t="shared" si="36"/>
        <v>1</v>
      </c>
      <c r="S119" s="3992">
        <f t="shared" si="36"/>
        <v>0</v>
      </c>
      <c r="T119" s="4041" t="str">
        <f t="shared" si="37"/>
        <v>-</v>
      </c>
      <c r="U119" s="50"/>
    </row>
    <row r="120" spans="1:21" s="161" customFormat="1" ht="15" customHeight="1">
      <c r="A120" s="1977"/>
      <c r="B120" s="4043" t="s">
        <v>676</v>
      </c>
      <c r="C120" s="4063" t="s">
        <v>588</v>
      </c>
      <c r="D120" s="3350">
        <v>1</v>
      </c>
      <c r="E120" s="3351">
        <v>1</v>
      </c>
      <c r="F120" s="3375"/>
      <c r="G120" s="4048"/>
      <c r="H120" s="4048">
        <v>1</v>
      </c>
      <c r="I120" s="4048">
        <v>1</v>
      </c>
      <c r="J120" s="3350"/>
      <c r="K120" s="3351"/>
      <c r="L120" s="3350">
        <v>1</v>
      </c>
      <c r="M120" s="3351">
        <v>1</v>
      </c>
      <c r="N120" s="4048"/>
      <c r="O120" s="4048"/>
      <c r="P120" s="3350">
        <v>1</v>
      </c>
      <c r="Q120" s="3351">
        <v>1</v>
      </c>
      <c r="R120" s="4039" t="str">
        <f t="shared" si="36"/>
        <v>-</v>
      </c>
      <c r="S120" s="3992" t="str">
        <f t="shared" si="36"/>
        <v>-</v>
      </c>
      <c r="T120" s="4041">
        <f t="shared" si="37"/>
        <v>1</v>
      </c>
      <c r="U120" s="910"/>
    </row>
    <row r="121" spans="1:21" s="161" customFormat="1" ht="15" customHeight="1">
      <c r="A121" s="1977"/>
      <c r="B121" s="4043" t="s">
        <v>677</v>
      </c>
      <c r="C121" s="4063"/>
      <c r="D121" s="3350">
        <v>1</v>
      </c>
      <c r="E121" s="3351"/>
      <c r="F121" s="3375"/>
      <c r="G121" s="4048"/>
      <c r="H121" s="4048">
        <v>1</v>
      </c>
      <c r="I121" s="4048"/>
      <c r="J121" s="3350"/>
      <c r="K121" s="3351"/>
      <c r="L121" s="3350">
        <v>1</v>
      </c>
      <c r="M121" s="3351"/>
      <c r="N121" s="4048"/>
      <c r="O121" s="4048"/>
      <c r="P121" s="3350">
        <v>1</v>
      </c>
      <c r="Q121" s="3351"/>
      <c r="R121" s="4039"/>
      <c r="S121" s="3992"/>
      <c r="T121" s="4041"/>
      <c r="U121" s="910"/>
    </row>
    <row r="122" spans="1:21" s="161" customFormat="1" ht="15" customHeight="1">
      <c r="A122" s="1977"/>
      <c r="B122" s="4043" t="s">
        <v>678</v>
      </c>
      <c r="C122" s="4063" t="s">
        <v>600</v>
      </c>
      <c r="D122" s="3350">
        <v>1</v>
      </c>
      <c r="E122" s="3351"/>
      <c r="F122" s="3375"/>
      <c r="G122" s="4048"/>
      <c r="H122" s="4048">
        <v>1</v>
      </c>
      <c r="I122" s="4048"/>
      <c r="J122" s="3350"/>
      <c r="K122" s="3351"/>
      <c r="L122" s="3350">
        <v>1</v>
      </c>
      <c r="M122" s="3351"/>
      <c r="N122" s="4048"/>
      <c r="O122" s="4048"/>
      <c r="P122" s="3350">
        <v>1</v>
      </c>
      <c r="Q122" s="3351"/>
      <c r="R122" s="4039">
        <f t="shared" si="36"/>
        <v>1</v>
      </c>
      <c r="S122" s="3992">
        <f t="shared" si="36"/>
        <v>0</v>
      </c>
      <c r="T122" s="4041" t="str">
        <f t="shared" si="37"/>
        <v>-</v>
      </c>
      <c r="U122" s="50"/>
    </row>
    <row r="123" spans="1:21" s="161" customFormat="1" ht="25.5">
      <c r="A123" s="1977"/>
      <c r="B123" s="4065" t="s">
        <v>679</v>
      </c>
      <c r="C123" s="4063" t="s">
        <v>588</v>
      </c>
      <c r="D123" s="3350">
        <v>1</v>
      </c>
      <c r="E123" s="3351">
        <v>1</v>
      </c>
      <c r="F123" s="3375">
        <v>1</v>
      </c>
      <c r="G123" s="4048">
        <v>1</v>
      </c>
      <c r="H123" s="4048"/>
      <c r="I123" s="4048"/>
      <c r="J123" s="3350"/>
      <c r="K123" s="3351"/>
      <c r="L123" s="3350">
        <v>1</v>
      </c>
      <c r="M123" s="3351">
        <v>1</v>
      </c>
      <c r="N123" s="4048"/>
      <c r="O123" s="4048"/>
      <c r="P123" s="3350">
        <v>1</v>
      </c>
      <c r="Q123" s="3351">
        <v>1</v>
      </c>
      <c r="R123" s="4039" t="str">
        <f t="shared" si="36"/>
        <v>-</v>
      </c>
      <c r="S123" s="3992" t="str">
        <f t="shared" si="36"/>
        <v>-</v>
      </c>
      <c r="T123" s="4041">
        <f t="shared" si="37"/>
        <v>1</v>
      </c>
      <c r="U123" s="50"/>
    </row>
    <row r="124" spans="1:21" s="161" customFormat="1" ht="15" customHeight="1">
      <c r="A124" s="1977"/>
      <c r="B124" s="4043" t="s">
        <v>680</v>
      </c>
      <c r="C124" s="4063" t="s">
        <v>594</v>
      </c>
      <c r="D124" s="3350">
        <v>1</v>
      </c>
      <c r="E124" s="3351"/>
      <c r="F124" s="3375"/>
      <c r="G124" s="4048"/>
      <c r="H124" s="4048">
        <v>1</v>
      </c>
      <c r="I124" s="4048"/>
      <c r="J124" s="3350"/>
      <c r="K124" s="3351"/>
      <c r="L124" s="3350">
        <v>1</v>
      </c>
      <c r="M124" s="3351"/>
      <c r="N124" s="4048"/>
      <c r="O124" s="4048"/>
      <c r="P124" s="3350">
        <v>1</v>
      </c>
      <c r="Q124" s="3351"/>
      <c r="R124" s="4039">
        <f t="shared" si="36"/>
        <v>1</v>
      </c>
      <c r="S124" s="3992">
        <f t="shared" si="36"/>
        <v>0</v>
      </c>
      <c r="T124" s="4041" t="str">
        <f t="shared" si="37"/>
        <v>-</v>
      </c>
      <c r="U124" s="50"/>
    </row>
    <row r="125" spans="1:21" s="161" customFormat="1" ht="15" customHeight="1">
      <c r="A125" s="1977"/>
      <c r="B125" s="4043" t="s">
        <v>681</v>
      </c>
      <c r="C125" s="4063"/>
      <c r="D125" s="3350">
        <v>1</v>
      </c>
      <c r="E125" s="3351"/>
      <c r="F125" s="3375"/>
      <c r="G125" s="4048"/>
      <c r="H125" s="4048">
        <v>1</v>
      </c>
      <c r="I125" s="4048"/>
      <c r="J125" s="3350"/>
      <c r="K125" s="3351"/>
      <c r="L125" s="3350">
        <v>1</v>
      </c>
      <c r="M125" s="3351"/>
      <c r="N125" s="4048"/>
      <c r="O125" s="4048"/>
      <c r="P125" s="3350">
        <v>1</v>
      </c>
      <c r="Q125" s="3351"/>
      <c r="R125" s="4039">
        <f t="shared" si="36"/>
        <v>1</v>
      </c>
      <c r="S125" s="3992">
        <f t="shared" si="36"/>
        <v>0</v>
      </c>
      <c r="T125" s="4041" t="str">
        <f t="shared" si="37"/>
        <v>-</v>
      </c>
      <c r="U125" s="50"/>
    </row>
    <row r="126" spans="1:21" s="161" customFormat="1" ht="15" customHeight="1">
      <c r="A126" s="1977"/>
      <c r="B126" s="4043" t="s">
        <v>682</v>
      </c>
      <c r="C126" s="4063" t="s">
        <v>600</v>
      </c>
      <c r="D126" s="3350">
        <v>1</v>
      </c>
      <c r="E126" s="3351"/>
      <c r="F126" s="3375"/>
      <c r="G126" s="4048"/>
      <c r="H126" s="4048">
        <v>1</v>
      </c>
      <c r="I126" s="4048"/>
      <c r="J126" s="3350"/>
      <c r="K126" s="3351"/>
      <c r="L126" s="3350">
        <v>1</v>
      </c>
      <c r="M126" s="3351"/>
      <c r="N126" s="4048"/>
      <c r="O126" s="4048"/>
      <c r="P126" s="3350">
        <v>1</v>
      </c>
      <c r="Q126" s="3351"/>
      <c r="R126" s="4039">
        <f t="shared" si="36"/>
        <v>1</v>
      </c>
      <c r="S126" s="3992">
        <f t="shared" si="36"/>
        <v>0</v>
      </c>
      <c r="T126" s="4041" t="str">
        <f t="shared" si="37"/>
        <v>-</v>
      </c>
      <c r="U126" s="50"/>
    </row>
    <row r="127" spans="1:21" s="161" customFormat="1" ht="25.5">
      <c r="A127" s="1977"/>
      <c r="B127" s="4043" t="s">
        <v>683</v>
      </c>
      <c r="C127" s="4063" t="s">
        <v>684</v>
      </c>
      <c r="D127" s="3350">
        <v>1</v>
      </c>
      <c r="E127" s="3351">
        <v>1</v>
      </c>
      <c r="F127" s="3375"/>
      <c r="G127" s="4048"/>
      <c r="H127" s="4048">
        <v>1</v>
      </c>
      <c r="I127" s="4048">
        <v>1</v>
      </c>
      <c r="J127" s="3350"/>
      <c r="K127" s="3351"/>
      <c r="L127" s="3350">
        <v>1</v>
      </c>
      <c r="M127" s="3351">
        <v>1</v>
      </c>
      <c r="N127" s="4048"/>
      <c r="O127" s="4048"/>
      <c r="P127" s="3350">
        <v>1</v>
      </c>
      <c r="Q127" s="3351">
        <v>1</v>
      </c>
      <c r="R127" s="4039" t="str">
        <f t="shared" si="36"/>
        <v>-</v>
      </c>
      <c r="S127" s="3992" t="str">
        <f t="shared" si="36"/>
        <v>-</v>
      </c>
      <c r="T127" s="4041">
        <f t="shared" si="37"/>
        <v>1</v>
      </c>
      <c r="U127" s="50"/>
    </row>
    <row r="128" spans="1:21" s="161" customFormat="1" ht="15" customHeight="1">
      <c r="A128" s="1977"/>
      <c r="B128" s="4043" t="s">
        <v>685</v>
      </c>
      <c r="C128" s="4063" t="s">
        <v>686</v>
      </c>
      <c r="D128" s="3350">
        <v>1</v>
      </c>
      <c r="E128" s="3351"/>
      <c r="F128" s="3375"/>
      <c r="G128" s="4048"/>
      <c r="H128" s="4048">
        <v>1</v>
      </c>
      <c r="I128" s="4048"/>
      <c r="J128" s="3350"/>
      <c r="K128" s="3351"/>
      <c r="L128" s="3350">
        <v>1</v>
      </c>
      <c r="M128" s="3351"/>
      <c r="N128" s="4048"/>
      <c r="O128" s="4048"/>
      <c r="P128" s="3350">
        <v>1</v>
      </c>
      <c r="Q128" s="3351"/>
      <c r="R128" s="4039">
        <f t="shared" si="36"/>
        <v>1</v>
      </c>
      <c r="S128" s="3992">
        <f t="shared" si="36"/>
        <v>0</v>
      </c>
      <c r="T128" s="4041" t="str">
        <f t="shared" si="37"/>
        <v>-</v>
      </c>
      <c r="U128" s="50"/>
    </row>
    <row r="129" spans="1:21" s="161" customFormat="1" ht="15" customHeight="1">
      <c r="A129" s="1977"/>
      <c r="B129" s="4043" t="s">
        <v>687</v>
      </c>
      <c r="C129" s="4063" t="s">
        <v>600</v>
      </c>
      <c r="D129" s="3350">
        <v>1</v>
      </c>
      <c r="E129" s="3351"/>
      <c r="F129" s="3375"/>
      <c r="G129" s="4048"/>
      <c r="H129" s="4048">
        <v>1</v>
      </c>
      <c r="I129" s="4048"/>
      <c r="J129" s="3350"/>
      <c r="K129" s="3351"/>
      <c r="L129" s="3350">
        <v>1</v>
      </c>
      <c r="M129" s="3351"/>
      <c r="N129" s="4048"/>
      <c r="O129" s="4048"/>
      <c r="P129" s="3350">
        <v>1</v>
      </c>
      <c r="Q129" s="3351"/>
      <c r="R129" s="4039">
        <f t="shared" si="36"/>
        <v>1</v>
      </c>
      <c r="S129" s="3992">
        <f t="shared" si="36"/>
        <v>0</v>
      </c>
      <c r="T129" s="4041" t="str">
        <f t="shared" si="37"/>
        <v>-</v>
      </c>
      <c r="U129" s="50"/>
    </row>
    <row r="130" spans="1:21" s="161" customFormat="1" ht="15" customHeight="1">
      <c r="A130" s="1977"/>
      <c r="B130" s="4043" t="s">
        <v>688</v>
      </c>
      <c r="C130" s="4063" t="s">
        <v>591</v>
      </c>
      <c r="D130" s="3350">
        <v>1</v>
      </c>
      <c r="E130" s="3351"/>
      <c r="F130" s="3375"/>
      <c r="G130" s="4048"/>
      <c r="H130" s="4048">
        <v>1</v>
      </c>
      <c r="I130" s="4048"/>
      <c r="J130" s="3350"/>
      <c r="K130" s="3351"/>
      <c r="L130" s="3350">
        <v>1</v>
      </c>
      <c r="M130" s="3351"/>
      <c r="N130" s="4048"/>
      <c r="O130" s="4048"/>
      <c r="P130" s="3350">
        <v>1</v>
      </c>
      <c r="Q130" s="3351"/>
      <c r="R130" s="4039">
        <f t="shared" si="36"/>
        <v>1</v>
      </c>
      <c r="S130" s="3992">
        <f t="shared" si="36"/>
        <v>0</v>
      </c>
      <c r="T130" s="4041" t="str">
        <f t="shared" si="37"/>
        <v>-</v>
      </c>
      <c r="U130" s="50"/>
    </row>
    <row r="131" spans="1:21" s="161" customFormat="1" ht="25.5">
      <c r="A131" s="1977"/>
      <c r="B131" s="4043" t="s">
        <v>689</v>
      </c>
      <c r="C131" s="4063" t="s">
        <v>604</v>
      </c>
      <c r="D131" s="3350">
        <v>1</v>
      </c>
      <c r="E131" s="3351"/>
      <c r="F131" s="3375"/>
      <c r="G131" s="4048"/>
      <c r="H131" s="4048">
        <v>1</v>
      </c>
      <c r="I131" s="4048"/>
      <c r="J131" s="3350"/>
      <c r="K131" s="3351"/>
      <c r="L131" s="3350">
        <v>1</v>
      </c>
      <c r="M131" s="3351"/>
      <c r="N131" s="4048"/>
      <c r="O131" s="4048"/>
      <c r="P131" s="3350">
        <v>1</v>
      </c>
      <c r="Q131" s="3351"/>
      <c r="R131" s="4039">
        <f t="shared" si="36"/>
        <v>1</v>
      </c>
      <c r="S131" s="3992">
        <f t="shared" si="36"/>
        <v>0</v>
      </c>
      <c r="T131" s="4041" t="str">
        <f t="shared" si="37"/>
        <v>-</v>
      </c>
      <c r="U131" s="50"/>
    </row>
    <row r="132" spans="1:21" s="161" customFormat="1" ht="15" customHeight="1">
      <c r="A132" s="1977"/>
      <c r="B132" s="4043" t="s">
        <v>690</v>
      </c>
      <c r="C132" s="4063" t="s">
        <v>691</v>
      </c>
      <c r="D132" s="3350">
        <v>1</v>
      </c>
      <c r="E132" s="3351"/>
      <c r="F132" s="3375"/>
      <c r="G132" s="4048"/>
      <c r="H132" s="4048">
        <v>1</v>
      </c>
      <c r="I132" s="4048"/>
      <c r="J132" s="3350"/>
      <c r="K132" s="3351"/>
      <c r="L132" s="3350">
        <v>1</v>
      </c>
      <c r="M132" s="3351"/>
      <c r="N132" s="4048"/>
      <c r="O132" s="4048"/>
      <c r="P132" s="3350">
        <v>1</v>
      </c>
      <c r="Q132" s="3351"/>
      <c r="R132" s="4039">
        <f t="shared" si="36"/>
        <v>1</v>
      </c>
      <c r="S132" s="3992">
        <f t="shared" si="36"/>
        <v>0</v>
      </c>
      <c r="T132" s="4041" t="str">
        <f t="shared" si="37"/>
        <v>-</v>
      </c>
      <c r="U132" s="50"/>
    </row>
    <row r="133" spans="1:21" s="161" customFormat="1" ht="15" customHeight="1">
      <c r="A133" s="1977"/>
      <c r="B133" s="4043" t="s">
        <v>692</v>
      </c>
      <c r="C133" s="4063" t="s">
        <v>686</v>
      </c>
      <c r="D133" s="3350">
        <v>1</v>
      </c>
      <c r="E133" s="3351"/>
      <c r="F133" s="3375"/>
      <c r="G133" s="4048"/>
      <c r="H133" s="4048">
        <v>1</v>
      </c>
      <c r="I133" s="4048"/>
      <c r="J133" s="3350"/>
      <c r="K133" s="3351"/>
      <c r="L133" s="3350">
        <v>1</v>
      </c>
      <c r="M133" s="3351"/>
      <c r="N133" s="4048"/>
      <c r="O133" s="4048"/>
      <c r="P133" s="3350">
        <v>1</v>
      </c>
      <c r="Q133" s="3351"/>
      <c r="R133" s="4039">
        <f t="shared" si="36"/>
        <v>1</v>
      </c>
      <c r="S133" s="3992">
        <f t="shared" si="36"/>
        <v>0</v>
      </c>
      <c r="T133" s="4041" t="str">
        <f t="shared" si="37"/>
        <v>-</v>
      </c>
      <c r="U133" s="50"/>
    </row>
    <row r="134" spans="1:21" s="161" customFormat="1" ht="25.5">
      <c r="A134" s="1977"/>
      <c r="B134" s="4043" t="s">
        <v>693</v>
      </c>
      <c r="C134" s="4063" t="s">
        <v>586</v>
      </c>
      <c r="D134" s="3350">
        <v>1</v>
      </c>
      <c r="E134" s="3351"/>
      <c r="F134" s="3375"/>
      <c r="G134" s="4048"/>
      <c r="H134" s="4048">
        <v>1</v>
      </c>
      <c r="I134" s="4048"/>
      <c r="J134" s="3350"/>
      <c r="K134" s="3351"/>
      <c r="L134" s="3350">
        <v>1</v>
      </c>
      <c r="M134" s="3351"/>
      <c r="N134" s="4048"/>
      <c r="O134" s="4048"/>
      <c r="P134" s="3350">
        <v>1</v>
      </c>
      <c r="Q134" s="3351"/>
      <c r="R134" s="4039">
        <f t="shared" si="36"/>
        <v>1</v>
      </c>
      <c r="S134" s="3992">
        <f t="shared" si="36"/>
        <v>0</v>
      </c>
      <c r="T134" s="4041" t="str">
        <f t="shared" si="37"/>
        <v>-</v>
      </c>
      <c r="U134" s="50"/>
    </row>
    <row r="135" spans="1:21" s="161" customFormat="1" ht="15" customHeight="1">
      <c r="A135" s="1977"/>
      <c r="B135" s="4043" t="s">
        <v>694</v>
      </c>
      <c r="C135" s="4063" t="s">
        <v>594</v>
      </c>
      <c r="D135" s="3350">
        <v>1</v>
      </c>
      <c r="E135" s="3351"/>
      <c r="F135" s="3375"/>
      <c r="G135" s="4048"/>
      <c r="H135" s="4048">
        <v>1</v>
      </c>
      <c r="I135" s="4048"/>
      <c r="J135" s="3350"/>
      <c r="K135" s="3351"/>
      <c r="L135" s="3350">
        <v>1</v>
      </c>
      <c r="M135" s="3351"/>
      <c r="N135" s="4048"/>
      <c r="O135" s="4048"/>
      <c r="P135" s="3350">
        <v>1</v>
      </c>
      <c r="Q135" s="3351"/>
      <c r="R135" s="4039">
        <f t="shared" si="36"/>
        <v>1</v>
      </c>
      <c r="S135" s="3992">
        <f t="shared" si="36"/>
        <v>0</v>
      </c>
      <c r="T135" s="4041" t="str">
        <f t="shared" si="37"/>
        <v>-</v>
      </c>
      <c r="U135" s="50"/>
    </row>
    <row r="136" spans="1:21" s="161" customFormat="1" ht="25.5">
      <c r="A136" s="1977"/>
      <c r="B136" s="4043" t="s">
        <v>695</v>
      </c>
      <c r="C136" s="2543" t="s">
        <v>588</v>
      </c>
      <c r="D136" s="3350">
        <v>1</v>
      </c>
      <c r="E136" s="3351"/>
      <c r="F136" s="3375"/>
      <c r="G136" s="4048"/>
      <c r="H136" s="4048">
        <v>1</v>
      </c>
      <c r="I136" s="4048"/>
      <c r="J136" s="3350"/>
      <c r="K136" s="3351"/>
      <c r="L136" s="3350">
        <v>1</v>
      </c>
      <c r="M136" s="3351"/>
      <c r="N136" s="4048"/>
      <c r="O136" s="4048"/>
      <c r="P136" s="3350">
        <v>1</v>
      </c>
      <c r="Q136" s="3351"/>
      <c r="R136" s="4039">
        <f t="shared" si="36"/>
        <v>1</v>
      </c>
      <c r="S136" s="3992">
        <f t="shared" si="36"/>
        <v>0</v>
      </c>
      <c r="T136" s="4041" t="str">
        <f t="shared" si="37"/>
        <v>-</v>
      </c>
      <c r="U136" s="50"/>
    </row>
    <row r="137" spans="1:21" s="161" customFormat="1" ht="15" customHeight="1">
      <c r="A137" s="1977"/>
      <c r="B137" s="4043" t="s">
        <v>696</v>
      </c>
      <c r="C137" s="4063" t="s">
        <v>588</v>
      </c>
      <c r="D137" s="3350">
        <v>1</v>
      </c>
      <c r="E137" s="3351"/>
      <c r="F137" s="3375"/>
      <c r="G137" s="4048"/>
      <c r="H137" s="4048">
        <v>1</v>
      </c>
      <c r="I137" s="4048"/>
      <c r="J137" s="3350"/>
      <c r="K137" s="3351"/>
      <c r="L137" s="3350">
        <v>1</v>
      </c>
      <c r="M137" s="3351"/>
      <c r="N137" s="4048"/>
      <c r="O137" s="4048"/>
      <c r="P137" s="3350">
        <v>1</v>
      </c>
      <c r="Q137" s="3351"/>
      <c r="R137" s="4039">
        <f t="shared" si="36"/>
        <v>1</v>
      </c>
      <c r="S137" s="3992">
        <f t="shared" si="36"/>
        <v>0</v>
      </c>
      <c r="T137" s="4041" t="str">
        <f t="shared" si="37"/>
        <v>-</v>
      </c>
      <c r="U137" s="50"/>
    </row>
    <row r="138" spans="1:21" s="453" customFormat="1" ht="13.5" customHeight="1" thickBot="1">
      <c r="B138" s="3332" t="s">
        <v>338</v>
      </c>
      <c r="C138" s="4042"/>
      <c r="D138" s="3333">
        <f>SUM(D42:D137)</f>
        <v>91</v>
      </c>
      <c r="E138" s="3334">
        <f t="shared" ref="E138:T138" si="41">SUM(E42:E137)</f>
        <v>24</v>
      </c>
      <c r="F138" s="3333">
        <f t="shared" si="41"/>
        <v>6</v>
      </c>
      <c r="G138" s="3335">
        <f t="shared" si="41"/>
        <v>9</v>
      </c>
      <c r="H138" s="3335">
        <f t="shared" si="41"/>
        <v>85</v>
      </c>
      <c r="I138" s="3335">
        <f t="shared" si="41"/>
        <v>15</v>
      </c>
      <c r="J138" s="3335">
        <f t="shared" si="41"/>
        <v>0</v>
      </c>
      <c r="K138" s="3335">
        <f t="shared" si="41"/>
        <v>0</v>
      </c>
      <c r="L138" s="3335">
        <f t="shared" si="41"/>
        <v>91</v>
      </c>
      <c r="M138" s="3335">
        <f t="shared" si="41"/>
        <v>24</v>
      </c>
      <c r="N138" s="3335">
        <f t="shared" si="41"/>
        <v>0</v>
      </c>
      <c r="O138" s="3335">
        <f t="shared" si="41"/>
        <v>0</v>
      </c>
      <c r="P138" s="3335">
        <f t="shared" si="41"/>
        <v>91</v>
      </c>
      <c r="Q138" s="3336">
        <f t="shared" si="41"/>
        <v>24</v>
      </c>
      <c r="R138" s="3719">
        <f t="shared" si="41"/>
        <v>71</v>
      </c>
      <c r="S138" s="4053">
        <f t="shared" si="41"/>
        <v>5</v>
      </c>
      <c r="T138" s="4054">
        <f t="shared" si="41"/>
        <v>19</v>
      </c>
    </row>
    <row r="139" spans="1:21" s="661" customFormat="1" ht="13.5" customHeight="1" thickTop="1" thickBot="1">
      <c r="B139" s="1330"/>
      <c r="D139" s="751"/>
      <c r="E139" s="751"/>
      <c r="F139" s="712">
        <f>D138+E138</f>
        <v>115</v>
      </c>
      <c r="G139" s="712"/>
      <c r="H139" s="712"/>
      <c r="I139" s="712"/>
      <c r="J139" s="712"/>
      <c r="K139" s="712"/>
      <c r="L139" s="712"/>
      <c r="M139" s="712">
        <f>L138+M138+K138+J138</f>
        <v>115</v>
      </c>
      <c r="N139" s="712"/>
      <c r="O139" s="712"/>
      <c r="P139" s="712"/>
      <c r="Q139" s="1244"/>
      <c r="R139" s="712">
        <f>R138+S138</f>
        <v>76</v>
      </c>
      <c r="S139" s="712"/>
      <c r="T139" s="907"/>
    </row>
    <row r="140" spans="1:21" s="25" customFormat="1" ht="13.5" customHeight="1" thickBot="1">
      <c r="B140" s="1331" t="s">
        <v>697</v>
      </c>
      <c r="C140" s="1332"/>
      <c r="D140" s="1321"/>
      <c r="E140" s="1321"/>
      <c r="F140" s="1321"/>
      <c r="G140" s="1321"/>
      <c r="H140" s="1321"/>
      <c r="I140" s="1321"/>
      <c r="J140" s="1321"/>
      <c r="K140" s="1321"/>
      <c r="L140" s="1321"/>
      <c r="M140" s="1321"/>
      <c r="N140" s="1321"/>
      <c r="O140" s="1321"/>
      <c r="P140" s="1321"/>
      <c r="Q140" s="1322"/>
      <c r="R140" s="1321"/>
      <c r="S140" s="1321"/>
      <c r="T140" s="745"/>
      <c r="U140" s="50"/>
    </row>
    <row r="141" spans="1:21" s="1658" customFormat="1" ht="14.85" customHeight="1">
      <c r="B141" s="4049" t="s">
        <v>698</v>
      </c>
      <c r="C141" s="4064" t="s">
        <v>699</v>
      </c>
      <c r="D141" s="3350"/>
      <c r="E141" s="3351">
        <v>1</v>
      </c>
      <c r="F141" s="3387"/>
      <c r="G141" s="1824">
        <v>1</v>
      </c>
      <c r="H141" s="1824"/>
      <c r="I141" s="1824"/>
      <c r="J141" s="3350"/>
      <c r="K141" s="3351">
        <v>1</v>
      </c>
      <c r="L141" s="1824"/>
      <c r="M141" s="1824"/>
      <c r="N141" s="1825"/>
      <c r="O141" s="1825"/>
      <c r="P141" s="3350"/>
      <c r="Q141" s="3351">
        <v>1</v>
      </c>
      <c r="R141" s="4057">
        <f t="shared" ref="R141:S143" si="42">IF($T141=1,"-",D141)</f>
        <v>0</v>
      </c>
      <c r="S141" s="4058">
        <f t="shared" si="42"/>
        <v>1</v>
      </c>
      <c r="T141" s="4059" t="str">
        <f>IF(D141+E141=2,1,"-")</f>
        <v>-</v>
      </c>
    </row>
    <row r="142" spans="1:21" s="1660" customFormat="1" ht="13.5" customHeight="1">
      <c r="B142" s="4055" t="s">
        <v>700</v>
      </c>
      <c r="C142" s="4074" t="s">
        <v>701</v>
      </c>
      <c r="D142" s="3350">
        <v>1</v>
      </c>
      <c r="E142" s="3351"/>
      <c r="F142" s="3387"/>
      <c r="G142" s="1824"/>
      <c r="H142" s="1824">
        <v>1</v>
      </c>
      <c r="I142" s="1824"/>
      <c r="J142" s="3350">
        <v>1</v>
      </c>
      <c r="K142" s="3351"/>
      <c r="L142" s="1824"/>
      <c r="M142" s="1824"/>
      <c r="N142" s="1825"/>
      <c r="O142" s="1825"/>
      <c r="P142" s="3350">
        <v>1</v>
      </c>
      <c r="Q142" s="3351"/>
      <c r="R142" s="4075">
        <f t="shared" si="42"/>
        <v>1</v>
      </c>
      <c r="S142" s="4076">
        <f t="shared" si="42"/>
        <v>0</v>
      </c>
      <c r="T142" s="4077" t="str">
        <f>IF(D142+E142=2,1,"-")</f>
        <v>-</v>
      </c>
      <c r="U142" s="1659"/>
    </row>
    <row r="143" spans="1:21" s="1660" customFormat="1" ht="13.5" customHeight="1">
      <c r="B143" s="4055" t="s">
        <v>702</v>
      </c>
      <c r="C143" s="4074" t="s">
        <v>701</v>
      </c>
      <c r="D143" s="3350">
        <v>1</v>
      </c>
      <c r="E143" s="3351"/>
      <c r="F143" s="3387"/>
      <c r="G143" s="1824"/>
      <c r="H143" s="1824">
        <v>1</v>
      </c>
      <c r="I143" s="1824"/>
      <c r="J143" s="3350">
        <v>1</v>
      </c>
      <c r="K143" s="3351"/>
      <c r="L143" s="1824"/>
      <c r="M143" s="1824"/>
      <c r="N143" s="1825"/>
      <c r="O143" s="1825"/>
      <c r="P143" s="3350">
        <v>1</v>
      </c>
      <c r="Q143" s="3351"/>
      <c r="R143" s="4075">
        <f t="shared" si="42"/>
        <v>1</v>
      </c>
      <c r="S143" s="4076">
        <f t="shared" si="42"/>
        <v>0</v>
      </c>
      <c r="T143" s="4077" t="str">
        <f>IF(D143+E143=2,1,"-")</f>
        <v>-</v>
      </c>
      <c r="U143" s="1659"/>
    </row>
    <row r="144" spans="1:21" s="1658" customFormat="1" ht="14.85" customHeight="1">
      <c r="B144" s="4049" t="s">
        <v>703</v>
      </c>
      <c r="C144" s="4064" t="s">
        <v>704</v>
      </c>
      <c r="D144" s="3350"/>
      <c r="E144" s="3351">
        <v>1</v>
      </c>
      <c r="F144" s="3387"/>
      <c r="G144" s="1824"/>
      <c r="H144" s="1824"/>
      <c r="I144" s="1824"/>
      <c r="J144" s="3350"/>
      <c r="K144" s="3351">
        <v>1</v>
      </c>
      <c r="L144" s="1824"/>
      <c r="M144" s="1824"/>
      <c r="N144" s="1825"/>
      <c r="O144" s="1825"/>
      <c r="P144" s="3350"/>
      <c r="Q144" s="3351">
        <v>1</v>
      </c>
      <c r="R144" s="4057">
        <f>IF($T144=1,"-",D144)</f>
        <v>0</v>
      </c>
      <c r="S144" s="4058">
        <f>IF($T144=1,"-",E144)</f>
        <v>1</v>
      </c>
      <c r="T144" s="4059" t="str">
        <f>IF(D144+E144=2,1,"-")</f>
        <v>-</v>
      </c>
    </row>
    <row r="145" spans="1:21" s="453" customFormat="1" ht="13.5" customHeight="1" thickBot="1">
      <c r="B145" s="3332" t="s">
        <v>338</v>
      </c>
      <c r="C145" s="4042"/>
      <c r="D145" s="3333">
        <f t="shared" ref="D145:T145" si="43">SUM(D141:D144)</f>
        <v>2</v>
      </c>
      <c r="E145" s="3334">
        <f t="shared" si="43"/>
        <v>2</v>
      </c>
      <c r="F145" s="3333">
        <f t="shared" si="43"/>
        <v>0</v>
      </c>
      <c r="G145" s="3335">
        <f t="shared" si="43"/>
        <v>1</v>
      </c>
      <c r="H145" s="3335">
        <f t="shared" si="43"/>
        <v>2</v>
      </c>
      <c r="I145" s="3335">
        <f t="shared" si="43"/>
        <v>0</v>
      </c>
      <c r="J145" s="3335">
        <f t="shared" si="43"/>
        <v>2</v>
      </c>
      <c r="K145" s="3335">
        <f t="shared" si="43"/>
        <v>2</v>
      </c>
      <c r="L145" s="3335">
        <f t="shared" si="43"/>
        <v>0</v>
      </c>
      <c r="M145" s="3335">
        <f t="shared" si="43"/>
        <v>0</v>
      </c>
      <c r="N145" s="3335">
        <f t="shared" si="43"/>
        <v>0</v>
      </c>
      <c r="O145" s="3335">
        <f t="shared" si="43"/>
        <v>0</v>
      </c>
      <c r="P145" s="3335">
        <f t="shared" si="43"/>
        <v>2</v>
      </c>
      <c r="Q145" s="3336">
        <f t="shared" si="43"/>
        <v>2</v>
      </c>
      <c r="R145" s="3719">
        <f t="shared" si="43"/>
        <v>2</v>
      </c>
      <c r="S145" s="4053">
        <f t="shared" si="43"/>
        <v>2</v>
      </c>
      <c r="T145" s="4054">
        <f t="shared" si="43"/>
        <v>0</v>
      </c>
    </row>
    <row r="146" spans="1:21" s="661" customFormat="1" ht="13.5" customHeight="1" thickTop="1" thickBot="1">
      <c r="B146" s="1330"/>
      <c r="D146" s="751"/>
      <c r="E146" s="751"/>
      <c r="F146" s="712">
        <f>D145+E145</f>
        <v>4</v>
      </c>
      <c r="G146" s="712"/>
      <c r="H146" s="712"/>
      <c r="I146" s="712"/>
      <c r="J146" s="712"/>
      <c r="K146" s="712"/>
      <c r="L146" s="712"/>
      <c r="M146" s="712">
        <f>L145+M145+K145+J145</f>
        <v>4</v>
      </c>
      <c r="N146" s="712"/>
      <c r="O146" s="712"/>
      <c r="P146" s="712"/>
      <c r="Q146" s="1244"/>
      <c r="R146" s="712"/>
      <c r="S146" s="712"/>
      <c r="T146" s="907"/>
    </row>
    <row r="147" spans="1:21" s="25" customFormat="1" ht="13.5" customHeight="1" thickBot="1">
      <c r="B147" s="1331" t="s">
        <v>705</v>
      </c>
      <c r="C147" s="1332"/>
      <c r="D147" s="1321"/>
      <c r="E147" s="1321"/>
      <c r="F147" s="1321"/>
      <c r="G147" s="1321"/>
      <c r="H147" s="1321"/>
      <c r="I147" s="1321"/>
      <c r="J147" s="1321"/>
      <c r="K147" s="1321"/>
      <c r="L147" s="1321"/>
      <c r="M147" s="1321"/>
      <c r="N147" s="1321"/>
      <c r="O147" s="1321"/>
      <c r="P147" s="1321"/>
      <c r="Q147" s="1322"/>
      <c r="R147" s="1321"/>
      <c r="S147" s="1321"/>
      <c r="T147" s="745"/>
      <c r="U147" s="50"/>
    </row>
    <row r="148" spans="1:21" s="161" customFormat="1" ht="13.5" customHeight="1">
      <c r="B148" s="4043" t="s">
        <v>706</v>
      </c>
      <c r="C148" s="1153" t="s">
        <v>707</v>
      </c>
      <c r="D148" s="4033">
        <v>1</v>
      </c>
      <c r="E148" s="4034"/>
      <c r="F148" s="4062"/>
      <c r="G148" s="1974"/>
      <c r="H148" s="1974">
        <v>1</v>
      </c>
      <c r="I148" s="1974"/>
      <c r="J148" s="1974">
        <v>1</v>
      </c>
      <c r="K148" s="1974"/>
      <c r="L148" s="1974"/>
      <c r="M148" s="1974"/>
      <c r="N148" s="1975"/>
      <c r="O148" s="1975"/>
      <c r="P148" s="1974">
        <v>1</v>
      </c>
      <c r="Q148" s="1661"/>
      <c r="R148" s="1325">
        <f>IF($T148=1,"-",D148)</f>
        <v>1</v>
      </c>
      <c r="S148" s="2541">
        <f>IF($T148=1,"-",E148)</f>
        <v>0</v>
      </c>
      <c r="T148" s="2542" t="str">
        <f>IF(D148+E148=2,1,"-")</f>
        <v>-</v>
      </c>
      <c r="U148" s="50"/>
    </row>
    <row r="149" spans="1:21" s="453" customFormat="1" ht="13.5" customHeight="1" thickBot="1">
      <c r="B149" s="3332" t="s">
        <v>338</v>
      </c>
      <c r="C149" s="4042"/>
      <c r="D149" s="3333">
        <f>SUM(D148)</f>
        <v>1</v>
      </c>
      <c r="E149" s="3334">
        <f>E148</f>
        <v>0</v>
      </c>
      <c r="F149" s="3333">
        <f t="shared" ref="F149:Q149" si="44">SUM(F148:F148)</f>
        <v>0</v>
      </c>
      <c r="G149" s="3335">
        <f t="shared" si="44"/>
        <v>0</v>
      </c>
      <c r="H149" s="3335">
        <f t="shared" si="44"/>
        <v>1</v>
      </c>
      <c r="I149" s="3335">
        <f t="shared" si="44"/>
        <v>0</v>
      </c>
      <c r="J149" s="3335">
        <f t="shared" si="44"/>
        <v>1</v>
      </c>
      <c r="K149" s="3335">
        <f t="shared" si="44"/>
        <v>0</v>
      </c>
      <c r="L149" s="3335">
        <f t="shared" si="44"/>
        <v>0</v>
      </c>
      <c r="M149" s="3335">
        <f t="shared" si="44"/>
        <v>0</v>
      </c>
      <c r="N149" s="3335">
        <f t="shared" si="44"/>
        <v>0</v>
      </c>
      <c r="O149" s="3335">
        <f t="shared" si="44"/>
        <v>0</v>
      </c>
      <c r="P149" s="3335">
        <f t="shared" si="44"/>
        <v>1</v>
      </c>
      <c r="Q149" s="3336">
        <f t="shared" si="44"/>
        <v>0</v>
      </c>
      <c r="R149" s="3719">
        <f>SUM(R148)</f>
        <v>1</v>
      </c>
      <c r="S149" s="4053">
        <f>SUM(S148)</f>
        <v>0</v>
      </c>
      <c r="T149" s="4054">
        <f>SUM(T148)</f>
        <v>0</v>
      </c>
    </row>
    <row r="150" spans="1:21" s="661" customFormat="1" ht="13.5" customHeight="1" thickTop="1" thickBot="1">
      <c r="B150" s="1330"/>
      <c r="D150" s="751"/>
      <c r="E150" s="751"/>
      <c r="F150" s="712">
        <f>D149+E149</f>
        <v>1</v>
      </c>
      <c r="G150" s="712"/>
      <c r="H150" s="712"/>
      <c r="I150" s="712"/>
      <c r="J150" s="712"/>
      <c r="K150" s="712"/>
      <c r="L150" s="712"/>
      <c r="M150" s="712">
        <f>L149+M149+K149+J149</f>
        <v>1</v>
      </c>
      <c r="N150" s="712"/>
      <c r="O150" s="712"/>
      <c r="P150" s="712"/>
      <c r="Q150" s="1244"/>
      <c r="R150" s="712"/>
      <c r="S150" s="712"/>
      <c r="T150" s="907"/>
    </row>
    <row r="151" spans="1:21" s="25" customFormat="1" ht="13.5" customHeight="1" thickBot="1">
      <c r="B151" s="1331" t="s">
        <v>708</v>
      </c>
      <c r="C151" s="1332"/>
      <c r="D151" s="1321"/>
      <c r="E151" s="1321"/>
      <c r="F151" s="1321"/>
      <c r="G151" s="1321"/>
      <c r="H151" s="1321"/>
      <c r="I151" s="1321"/>
      <c r="J151" s="1321"/>
      <c r="K151" s="1321"/>
      <c r="L151" s="1321"/>
      <c r="M151" s="1321"/>
      <c r="N151" s="1321"/>
      <c r="O151" s="1321"/>
      <c r="P151" s="1321"/>
      <c r="Q151" s="1322"/>
      <c r="R151" s="1321"/>
      <c r="S151" s="1321"/>
      <c r="T151" s="745"/>
      <c r="U151" s="50"/>
    </row>
    <row r="152" spans="1:21" s="25" customFormat="1" ht="13.5" customHeight="1">
      <c r="B152" s="2207" t="s">
        <v>709</v>
      </c>
      <c r="C152" s="2207" t="s">
        <v>710</v>
      </c>
      <c r="D152" s="3350">
        <v>1</v>
      </c>
      <c r="E152" s="3351"/>
      <c r="F152" s="3857"/>
      <c r="G152" s="1824"/>
      <c r="H152" s="1824">
        <v>1</v>
      </c>
      <c r="I152" s="1824"/>
      <c r="J152" s="3350"/>
      <c r="K152" s="3351"/>
      <c r="L152" s="1824">
        <v>1</v>
      </c>
      <c r="M152" s="1824"/>
      <c r="N152" s="1825"/>
      <c r="O152" s="1825"/>
      <c r="P152" s="3350">
        <v>1</v>
      </c>
      <c r="Q152" s="3351"/>
      <c r="R152" s="4057">
        <f t="shared" ref="R152:S154" si="45">IF($T152=1,"-",D152)</f>
        <v>1</v>
      </c>
      <c r="S152" s="4058">
        <f t="shared" si="45"/>
        <v>0</v>
      </c>
      <c r="T152" s="4059" t="str">
        <f t="shared" ref="T152" si="46">IF(D152+E152=2,1,"-")</f>
        <v>-</v>
      </c>
      <c r="U152" s="50"/>
    </row>
    <row r="153" spans="1:21" s="1658" customFormat="1" ht="14.85" customHeight="1">
      <c r="A153" s="1658" t="s">
        <v>711</v>
      </c>
      <c r="B153" s="4049" t="s">
        <v>711</v>
      </c>
      <c r="C153" s="4064" t="s">
        <v>712</v>
      </c>
      <c r="D153" s="3350"/>
      <c r="E153" s="3351">
        <v>1</v>
      </c>
      <c r="F153" s="3857"/>
      <c r="G153" s="1824">
        <v>1</v>
      </c>
      <c r="H153" s="1824"/>
      <c r="I153" s="1824"/>
      <c r="J153" s="3350"/>
      <c r="K153" s="3351"/>
      <c r="L153" s="1824"/>
      <c r="M153" s="1824">
        <v>1</v>
      </c>
      <c r="N153" s="1825"/>
      <c r="O153" s="1825"/>
      <c r="P153" s="3350"/>
      <c r="Q153" s="3351">
        <v>1</v>
      </c>
      <c r="R153" s="4057">
        <f t="shared" si="45"/>
        <v>0</v>
      </c>
      <c r="S153" s="4058">
        <f t="shared" si="45"/>
        <v>1</v>
      </c>
      <c r="T153" s="4059" t="str">
        <f t="shared" ref="T153:T183" si="47">IF(D153+E153=2,1,"-")</f>
        <v>-</v>
      </c>
    </row>
    <row r="154" spans="1:21" s="1660" customFormat="1" ht="13.5" customHeight="1">
      <c r="A154" s="1660" t="s">
        <v>713</v>
      </c>
      <c r="B154" s="4055" t="s">
        <v>713</v>
      </c>
      <c r="C154" s="4074" t="s">
        <v>714</v>
      </c>
      <c r="D154" s="3350">
        <v>1</v>
      </c>
      <c r="E154" s="3351"/>
      <c r="F154" s="3857"/>
      <c r="G154" s="1824"/>
      <c r="H154" s="1824">
        <v>1</v>
      </c>
      <c r="I154" s="1824"/>
      <c r="J154" s="3350"/>
      <c r="K154" s="3351"/>
      <c r="L154" s="1824">
        <v>1</v>
      </c>
      <c r="M154" s="1824"/>
      <c r="N154" s="1825"/>
      <c r="O154" s="1825"/>
      <c r="P154" s="3350">
        <v>1</v>
      </c>
      <c r="Q154" s="3351"/>
      <c r="R154" s="4075">
        <f t="shared" si="45"/>
        <v>1</v>
      </c>
      <c r="S154" s="4076">
        <f t="shared" si="45"/>
        <v>0</v>
      </c>
      <c r="T154" s="4077" t="str">
        <f t="shared" si="47"/>
        <v>-</v>
      </c>
      <c r="U154" s="1659"/>
    </row>
    <row r="155" spans="1:21" s="1660" customFormat="1" ht="27" customHeight="1">
      <c r="A155" s="1660" t="s">
        <v>715</v>
      </c>
      <c r="B155" s="4078" t="s">
        <v>716</v>
      </c>
      <c r="C155" s="4074" t="s">
        <v>717</v>
      </c>
      <c r="D155" s="3350">
        <v>1</v>
      </c>
      <c r="E155" s="3351"/>
      <c r="F155" s="3857"/>
      <c r="G155" s="1824"/>
      <c r="H155" s="1824">
        <v>1</v>
      </c>
      <c r="I155" s="1824"/>
      <c r="J155" s="3350"/>
      <c r="K155" s="3351"/>
      <c r="L155" s="1824">
        <v>1</v>
      </c>
      <c r="M155" s="1824"/>
      <c r="N155" s="1825"/>
      <c r="O155" s="1825"/>
      <c r="P155" s="3350">
        <v>1</v>
      </c>
      <c r="Q155" s="3351"/>
      <c r="R155" s="4075">
        <f t="shared" ref="R155" si="48">IF($T155=1,"-",D155)</f>
        <v>1</v>
      </c>
      <c r="S155" s="4076">
        <f t="shared" ref="S155" si="49">IF($T155=1,"-",E155)</f>
        <v>0</v>
      </c>
      <c r="T155" s="4077" t="str">
        <f t="shared" ref="T155" si="50">IF(D155+E155=2,1,"-")</f>
        <v>-</v>
      </c>
      <c r="U155" s="1659"/>
    </row>
    <row r="156" spans="1:21" s="1660" customFormat="1" ht="13.5" customHeight="1">
      <c r="A156" s="1660" t="s">
        <v>718</v>
      </c>
      <c r="B156" s="4055" t="s">
        <v>718</v>
      </c>
      <c r="C156" s="4074" t="s">
        <v>719</v>
      </c>
      <c r="D156" s="3350">
        <v>1</v>
      </c>
      <c r="E156" s="3351"/>
      <c r="F156" s="3857"/>
      <c r="G156" s="1824"/>
      <c r="H156" s="1824">
        <v>1</v>
      </c>
      <c r="I156" s="1824"/>
      <c r="J156" s="3350"/>
      <c r="K156" s="3351"/>
      <c r="L156" s="1824">
        <v>1</v>
      </c>
      <c r="M156" s="1824"/>
      <c r="N156" s="1825"/>
      <c r="O156" s="1825"/>
      <c r="P156" s="3350">
        <v>1</v>
      </c>
      <c r="Q156" s="3351"/>
      <c r="R156" s="4075">
        <f t="shared" ref="R156:S162" si="51">IF($T156=1,"-",D156)</f>
        <v>1</v>
      </c>
      <c r="S156" s="4076">
        <f t="shared" si="51"/>
        <v>0</v>
      </c>
      <c r="T156" s="4077" t="str">
        <f t="shared" si="47"/>
        <v>-</v>
      </c>
      <c r="U156" s="1659"/>
    </row>
    <row r="157" spans="1:21" s="1660" customFormat="1" ht="13.5" customHeight="1">
      <c r="A157" s="1660" t="s">
        <v>720</v>
      </c>
      <c r="B157" s="4055" t="s">
        <v>721</v>
      </c>
      <c r="C157" s="4074" t="s">
        <v>722</v>
      </c>
      <c r="D157" s="3350"/>
      <c r="E157" s="3351">
        <v>1</v>
      </c>
      <c r="F157" s="3857"/>
      <c r="G157" s="1824"/>
      <c r="H157" s="1824"/>
      <c r="I157" s="1824">
        <v>1</v>
      </c>
      <c r="J157" s="3350"/>
      <c r="K157" s="3351"/>
      <c r="L157" s="1824"/>
      <c r="M157" s="1824">
        <v>1</v>
      </c>
      <c r="N157" s="1825"/>
      <c r="O157" s="1825"/>
      <c r="P157" s="3350"/>
      <c r="Q157" s="3351">
        <v>1</v>
      </c>
      <c r="R157" s="4075">
        <f t="shared" si="51"/>
        <v>0</v>
      </c>
      <c r="S157" s="4076">
        <f t="shared" si="51"/>
        <v>1</v>
      </c>
      <c r="T157" s="4077" t="str">
        <f t="shared" si="47"/>
        <v>-</v>
      </c>
      <c r="U157" s="1659"/>
    </row>
    <row r="158" spans="1:21" s="1658" customFormat="1" ht="14.85" customHeight="1">
      <c r="A158" s="1658" t="s">
        <v>723</v>
      </c>
      <c r="B158" s="4049" t="s">
        <v>723</v>
      </c>
      <c r="C158" s="4064" t="s">
        <v>724</v>
      </c>
      <c r="D158" s="3350"/>
      <c r="E158" s="3351">
        <v>1</v>
      </c>
      <c r="F158" s="3857"/>
      <c r="G158" s="1824"/>
      <c r="H158" s="1824"/>
      <c r="I158" s="1824">
        <v>1</v>
      </c>
      <c r="J158" s="3350"/>
      <c r="K158" s="3351"/>
      <c r="L158" s="1824"/>
      <c r="M158" s="1824">
        <v>1</v>
      </c>
      <c r="N158" s="1825"/>
      <c r="O158" s="1825"/>
      <c r="P158" s="3350"/>
      <c r="Q158" s="3351">
        <v>1</v>
      </c>
      <c r="R158" s="4057">
        <f t="shared" si="51"/>
        <v>0</v>
      </c>
      <c r="S158" s="4058">
        <f t="shared" si="51"/>
        <v>1</v>
      </c>
      <c r="T158" s="4059" t="str">
        <f t="shared" si="47"/>
        <v>-</v>
      </c>
    </row>
    <row r="159" spans="1:21" s="1660" customFormat="1" ht="13.5" customHeight="1">
      <c r="A159" s="1660" t="s">
        <v>725</v>
      </c>
      <c r="B159" s="4055" t="s">
        <v>725</v>
      </c>
      <c r="C159" s="4074" t="s">
        <v>726</v>
      </c>
      <c r="D159" s="3350">
        <v>1</v>
      </c>
      <c r="E159" s="3351"/>
      <c r="F159" s="3857"/>
      <c r="G159" s="1824"/>
      <c r="H159" s="1824">
        <v>1</v>
      </c>
      <c r="I159" s="1824"/>
      <c r="J159" s="3350">
        <v>1</v>
      </c>
      <c r="K159" s="3351"/>
      <c r="L159" s="1824"/>
      <c r="M159" s="1824"/>
      <c r="N159" s="1825"/>
      <c r="O159" s="1825"/>
      <c r="P159" s="3350">
        <v>1</v>
      </c>
      <c r="Q159" s="3351"/>
      <c r="R159" s="4075">
        <f t="shared" si="51"/>
        <v>1</v>
      </c>
      <c r="S159" s="4076">
        <f t="shared" si="51"/>
        <v>0</v>
      </c>
      <c r="T159" s="4077" t="str">
        <f t="shared" si="47"/>
        <v>-</v>
      </c>
      <c r="U159" s="1659"/>
    </row>
    <row r="160" spans="1:21" s="1660" customFormat="1" ht="13.5" customHeight="1">
      <c r="A160" s="1660" t="s">
        <v>727</v>
      </c>
      <c r="B160" s="4055" t="s">
        <v>727</v>
      </c>
      <c r="C160" s="4074" t="s">
        <v>728</v>
      </c>
      <c r="D160" s="3350">
        <v>1</v>
      </c>
      <c r="E160" s="3351"/>
      <c r="F160" s="3857"/>
      <c r="G160" s="1824"/>
      <c r="H160" s="1824">
        <v>1</v>
      </c>
      <c r="I160" s="1824"/>
      <c r="J160" s="3350"/>
      <c r="K160" s="3351"/>
      <c r="L160" s="1824">
        <v>1</v>
      </c>
      <c r="M160" s="1824"/>
      <c r="N160" s="1825"/>
      <c r="O160" s="1825"/>
      <c r="P160" s="3350">
        <v>1</v>
      </c>
      <c r="Q160" s="3351"/>
      <c r="R160" s="4075">
        <f t="shared" si="51"/>
        <v>1</v>
      </c>
      <c r="S160" s="4076">
        <f t="shared" si="51"/>
        <v>0</v>
      </c>
      <c r="T160" s="4077" t="str">
        <f t="shared" si="47"/>
        <v>-</v>
      </c>
      <c r="U160" s="1659"/>
    </row>
    <row r="161" spans="1:21" s="1660" customFormat="1" ht="13.5" customHeight="1">
      <c r="A161" s="1660" t="s">
        <v>729</v>
      </c>
      <c r="B161" s="4055" t="s">
        <v>729</v>
      </c>
      <c r="C161" s="4074" t="s">
        <v>730</v>
      </c>
      <c r="D161" s="3350">
        <v>1</v>
      </c>
      <c r="E161" s="3351"/>
      <c r="F161" s="3857"/>
      <c r="G161" s="1824"/>
      <c r="H161" s="1824">
        <v>1</v>
      </c>
      <c r="I161" s="1824"/>
      <c r="J161" s="3350"/>
      <c r="K161" s="3351"/>
      <c r="L161" s="1824">
        <v>1</v>
      </c>
      <c r="M161" s="1824"/>
      <c r="N161" s="1825"/>
      <c r="O161" s="1825"/>
      <c r="P161" s="3350">
        <v>1</v>
      </c>
      <c r="Q161" s="3351"/>
      <c r="R161" s="4075">
        <f t="shared" si="51"/>
        <v>1</v>
      </c>
      <c r="S161" s="4076">
        <f t="shared" si="51"/>
        <v>0</v>
      </c>
      <c r="T161" s="4077" t="str">
        <f t="shared" si="47"/>
        <v>-</v>
      </c>
      <c r="U161" s="1659"/>
    </row>
    <row r="162" spans="1:21" s="1658" customFormat="1" ht="14.85" customHeight="1">
      <c r="A162" s="1658" t="s">
        <v>731</v>
      </c>
      <c r="B162" s="4049" t="s">
        <v>731</v>
      </c>
      <c r="C162" s="4064" t="s">
        <v>732</v>
      </c>
      <c r="D162" s="3350"/>
      <c r="E162" s="3351">
        <v>1</v>
      </c>
      <c r="F162" s="3857"/>
      <c r="G162" s="1824">
        <v>1</v>
      </c>
      <c r="H162" s="1824"/>
      <c r="I162" s="1824"/>
      <c r="J162" s="3350"/>
      <c r="K162" s="3351"/>
      <c r="L162" s="1824"/>
      <c r="M162" s="1824">
        <v>1</v>
      </c>
      <c r="N162" s="1825"/>
      <c r="O162" s="1825"/>
      <c r="P162" s="3350"/>
      <c r="Q162" s="3351">
        <v>1</v>
      </c>
      <c r="R162" s="4057">
        <f t="shared" si="51"/>
        <v>0</v>
      </c>
      <c r="S162" s="4058">
        <f t="shared" si="51"/>
        <v>1</v>
      </c>
      <c r="T162" s="4059" t="str">
        <f t="shared" si="47"/>
        <v>-</v>
      </c>
    </row>
    <row r="163" spans="1:21" s="1660" customFormat="1" ht="13.5" customHeight="1">
      <c r="A163" s="1660" t="s">
        <v>733</v>
      </c>
      <c r="B163" s="4055" t="s">
        <v>733</v>
      </c>
      <c r="C163" s="4074" t="s">
        <v>734</v>
      </c>
      <c r="D163" s="3350">
        <v>1</v>
      </c>
      <c r="E163" s="3351"/>
      <c r="F163" s="3857"/>
      <c r="G163" s="1824"/>
      <c r="H163" s="1824">
        <v>1</v>
      </c>
      <c r="I163" s="1824"/>
      <c r="J163" s="3350"/>
      <c r="K163" s="3351"/>
      <c r="L163" s="1824">
        <v>1</v>
      </c>
      <c r="M163" s="1824"/>
      <c r="N163" s="1825"/>
      <c r="O163" s="1825"/>
      <c r="P163" s="3350">
        <v>1</v>
      </c>
      <c r="Q163" s="3351"/>
      <c r="R163" s="4057">
        <f t="shared" ref="R163:R165" si="52">IF($T163=1,"-",D163)</f>
        <v>1</v>
      </c>
      <c r="S163" s="4058">
        <f t="shared" ref="S163:S165" si="53">IF($T163=1,"-",E163)</f>
        <v>0</v>
      </c>
      <c r="T163" s="4059" t="str">
        <f t="shared" ref="T163:T164" si="54">IF(D163+E163=2,1,"-")</f>
        <v>-</v>
      </c>
      <c r="U163" s="1659"/>
    </row>
    <row r="164" spans="1:21" s="1660" customFormat="1" ht="13.5" customHeight="1">
      <c r="A164" s="1660" t="s">
        <v>735</v>
      </c>
      <c r="B164" s="4055" t="s">
        <v>735</v>
      </c>
      <c r="C164" s="4074" t="s">
        <v>736</v>
      </c>
      <c r="D164" s="3350">
        <v>1</v>
      </c>
      <c r="E164" s="3351"/>
      <c r="F164" s="3857"/>
      <c r="G164" s="1824"/>
      <c r="H164" s="1824">
        <v>1</v>
      </c>
      <c r="I164" s="1824"/>
      <c r="J164" s="3350"/>
      <c r="K164" s="3351"/>
      <c r="L164" s="1824">
        <v>1</v>
      </c>
      <c r="M164" s="1824"/>
      <c r="N164" s="1825"/>
      <c r="O164" s="1825"/>
      <c r="P164" s="3350">
        <v>1</v>
      </c>
      <c r="Q164" s="3351"/>
      <c r="R164" s="4057">
        <f t="shared" si="52"/>
        <v>1</v>
      </c>
      <c r="S164" s="4058">
        <f t="shared" si="53"/>
        <v>0</v>
      </c>
      <c r="T164" s="4059" t="str">
        <f t="shared" si="54"/>
        <v>-</v>
      </c>
      <c r="U164" s="1659"/>
    </row>
    <row r="165" spans="1:21" s="1660" customFormat="1" ht="13.5" customHeight="1">
      <c r="A165" s="1660" t="s">
        <v>737</v>
      </c>
      <c r="B165" s="4055" t="s">
        <v>737</v>
      </c>
      <c r="C165" s="4074" t="s">
        <v>738</v>
      </c>
      <c r="D165" s="3350">
        <v>1</v>
      </c>
      <c r="E165" s="3351"/>
      <c r="F165" s="3857"/>
      <c r="G165" s="1824"/>
      <c r="H165" s="1824">
        <v>1</v>
      </c>
      <c r="I165" s="1824"/>
      <c r="J165" s="3350"/>
      <c r="K165" s="3351"/>
      <c r="L165" s="1824">
        <v>1</v>
      </c>
      <c r="M165" s="1824"/>
      <c r="N165" s="1825"/>
      <c r="O165" s="1825"/>
      <c r="P165" s="3350">
        <v>1</v>
      </c>
      <c r="Q165" s="3351"/>
      <c r="R165" s="4057">
        <f t="shared" si="52"/>
        <v>1</v>
      </c>
      <c r="S165" s="4058">
        <f t="shared" si="53"/>
        <v>0</v>
      </c>
      <c r="T165" s="4059" t="s">
        <v>739</v>
      </c>
      <c r="U165" s="1659"/>
    </row>
    <row r="166" spans="1:21" s="1660" customFormat="1" ht="13.5" customHeight="1">
      <c r="A166" s="1660" t="s">
        <v>740</v>
      </c>
      <c r="B166" s="4055" t="s">
        <v>740</v>
      </c>
      <c r="C166" s="4074" t="s">
        <v>741</v>
      </c>
      <c r="D166" s="3350">
        <v>1</v>
      </c>
      <c r="E166" s="3351"/>
      <c r="F166" s="3857"/>
      <c r="G166" s="1824"/>
      <c r="H166" s="1824">
        <v>1</v>
      </c>
      <c r="I166" s="1824"/>
      <c r="J166" s="3350"/>
      <c r="K166" s="3351"/>
      <c r="L166" s="1824">
        <v>1</v>
      </c>
      <c r="M166" s="1824"/>
      <c r="N166" s="1825"/>
      <c r="O166" s="1825"/>
      <c r="P166" s="3350">
        <v>1</v>
      </c>
      <c r="Q166" s="3351"/>
      <c r="R166" s="4075">
        <f t="shared" ref="R166:S169" si="55">IF($T166=1,"-",D166)</f>
        <v>1</v>
      </c>
      <c r="S166" s="4076">
        <f t="shared" si="55"/>
        <v>0</v>
      </c>
      <c r="T166" s="4077" t="str">
        <f t="shared" si="47"/>
        <v>-</v>
      </c>
      <c r="U166" s="1659"/>
    </row>
    <row r="167" spans="1:21" s="1660" customFormat="1" ht="13.5" customHeight="1">
      <c r="A167" s="1660" t="s">
        <v>742</v>
      </c>
      <c r="B167" s="4055" t="s">
        <v>742</v>
      </c>
      <c r="C167" s="4074" t="s">
        <v>736</v>
      </c>
      <c r="D167" s="3350">
        <v>1</v>
      </c>
      <c r="E167" s="3351"/>
      <c r="F167" s="3857"/>
      <c r="G167" s="1824"/>
      <c r="H167" s="1824">
        <v>1</v>
      </c>
      <c r="I167" s="1824"/>
      <c r="J167" s="3350"/>
      <c r="K167" s="3351"/>
      <c r="L167" s="1824">
        <v>1</v>
      </c>
      <c r="M167" s="1824"/>
      <c r="N167" s="1825"/>
      <c r="O167" s="1825"/>
      <c r="P167" s="3350">
        <v>1</v>
      </c>
      <c r="Q167" s="3351"/>
      <c r="R167" s="4075">
        <f t="shared" si="55"/>
        <v>1</v>
      </c>
      <c r="S167" s="4076">
        <f t="shared" si="55"/>
        <v>0</v>
      </c>
      <c r="T167" s="4077" t="str">
        <f t="shared" si="47"/>
        <v>-</v>
      </c>
      <c r="U167" s="1659"/>
    </row>
    <row r="168" spans="1:21" s="1660" customFormat="1" ht="13.5" customHeight="1">
      <c r="A168" s="1660" t="s">
        <v>743</v>
      </c>
      <c r="B168" s="4055" t="s">
        <v>743</v>
      </c>
      <c r="C168" s="4074" t="s">
        <v>744</v>
      </c>
      <c r="D168" s="3350">
        <v>1</v>
      </c>
      <c r="E168" s="3351"/>
      <c r="F168" s="3857"/>
      <c r="G168" s="1824"/>
      <c r="H168" s="1824">
        <v>1</v>
      </c>
      <c r="I168" s="1824"/>
      <c r="J168" s="3350"/>
      <c r="K168" s="3351"/>
      <c r="L168" s="1824">
        <v>1</v>
      </c>
      <c r="M168" s="1824"/>
      <c r="N168" s="1825"/>
      <c r="O168" s="1825"/>
      <c r="P168" s="3350">
        <v>1</v>
      </c>
      <c r="Q168" s="3351"/>
      <c r="R168" s="4075">
        <f t="shared" si="55"/>
        <v>1</v>
      </c>
      <c r="S168" s="4076">
        <f t="shared" si="55"/>
        <v>0</v>
      </c>
      <c r="T168" s="4077" t="str">
        <f t="shared" si="47"/>
        <v>-</v>
      </c>
      <c r="U168" s="1659"/>
    </row>
    <row r="169" spans="1:21" s="1660" customFormat="1" ht="13.5" customHeight="1">
      <c r="A169" s="1660" t="s">
        <v>745</v>
      </c>
      <c r="B169" s="4055" t="s">
        <v>745</v>
      </c>
      <c r="C169" s="4074" t="s">
        <v>746</v>
      </c>
      <c r="D169" s="3350">
        <v>1</v>
      </c>
      <c r="E169" s="3351"/>
      <c r="F169" s="3857"/>
      <c r="G169" s="1824"/>
      <c r="H169" s="1824">
        <v>1</v>
      </c>
      <c r="I169" s="1824"/>
      <c r="J169" s="3350"/>
      <c r="K169" s="3351"/>
      <c r="L169" s="1824">
        <v>1</v>
      </c>
      <c r="M169" s="1824"/>
      <c r="N169" s="1825"/>
      <c r="O169" s="1825"/>
      <c r="P169" s="3350">
        <v>1</v>
      </c>
      <c r="Q169" s="3351"/>
      <c r="R169" s="4075">
        <f t="shared" si="55"/>
        <v>1</v>
      </c>
      <c r="S169" s="4076">
        <f t="shared" si="55"/>
        <v>0</v>
      </c>
      <c r="T169" s="4077" t="str">
        <f t="shared" si="47"/>
        <v>-</v>
      </c>
      <c r="U169" s="1659"/>
    </row>
    <row r="170" spans="1:21" s="1660" customFormat="1" ht="13.5" customHeight="1">
      <c r="A170" s="1660" t="s">
        <v>747</v>
      </c>
      <c r="B170" s="4055" t="s">
        <v>747</v>
      </c>
      <c r="C170" s="4074" t="s">
        <v>748</v>
      </c>
      <c r="D170" s="3350">
        <v>1</v>
      </c>
      <c r="E170" s="3351"/>
      <c r="F170" s="3387">
        <v>1</v>
      </c>
      <c r="G170" s="1824"/>
      <c r="H170" s="1824"/>
      <c r="I170" s="1824"/>
      <c r="J170" s="3350"/>
      <c r="K170" s="3351"/>
      <c r="L170" s="1824">
        <v>1</v>
      </c>
      <c r="M170" s="1824"/>
      <c r="N170" s="1825"/>
      <c r="O170" s="1825"/>
      <c r="P170" s="3350">
        <v>1</v>
      </c>
      <c r="Q170" s="3351"/>
      <c r="R170" s="4075">
        <f t="shared" ref="R170" si="56">IF($T170=1,"-",D170)</f>
        <v>1</v>
      </c>
      <c r="S170" s="4076">
        <f t="shared" ref="S170" si="57">IF($T170=1,"-",E170)</f>
        <v>0</v>
      </c>
      <c r="T170" s="4077" t="str">
        <f t="shared" ref="T170" si="58">IF(D170+E170=2,1,"-")</f>
        <v>-</v>
      </c>
      <c r="U170" s="1659"/>
    </row>
    <row r="171" spans="1:21" s="1660" customFormat="1" ht="13.5" customHeight="1">
      <c r="A171" s="1660" t="s">
        <v>749</v>
      </c>
      <c r="B171" s="4049" t="s">
        <v>749</v>
      </c>
      <c r="C171" s="4074" t="s">
        <v>750</v>
      </c>
      <c r="D171" s="3350">
        <v>1</v>
      </c>
      <c r="E171" s="3351"/>
      <c r="F171" s="3857"/>
      <c r="G171" s="1824">
        <v>1</v>
      </c>
      <c r="H171" s="1824">
        <v>1</v>
      </c>
      <c r="I171" s="1824"/>
      <c r="J171" s="3350"/>
      <c r="K171" s="3351"/>
      <c r="L171" s="1824">
        <v>1</v>
      </c>
      <c r="M171" s="1824">
        <v>1</v>
      </c>
      <c r="N171" s="1825"/>
      <c r="O171" s="1825"/>
      <c r="P171" s="3350">
        <v>1</v>
      </c>
      <c r="Q171" s="3351"/>
      <c r="R171" s="4075">
        <f>IF($T171=1,"-",D171)</f>
        <v>1</v>
      </c>
      <c r="S171" s="4076">
        <f>IF($T171=1,"-",E171)</f>
        <v>0</v>
      </c>
      <c r="T171" s="4077" t="str">
        <f t="shared" si="47"/>
        <v>-</v>
      </c>
      <c r="U171" s="1659"/>
    </row>
    <row r="172" spans="1:21" s="1660" customFormat="1" ht="13.5" customHeight="1">
      <c r="A172" s="1660" t="s">
        <v>751</v>
      </c>
      <c r="B172" s="4055" t="s">
        <v>751</v>
      </c>
      <c r="C172" s="4074" t="s">
        <v>752</v>
      </c>
      <c r="D172" s="3350">
        <v>1</v>
      </c>
      <c r="E172" s="3351">
        <v>1</v>
      </c>
      <c r="F172" s="3857"/>
      <c r="G172" s="1824"/>
      <c r="H172" s="1824">
        <v>1</v>
      </c>
      <c r="I172" s="1824">
        <v>1</v>
      </c>
      <c r="J172" s="3350"/>
      <c r="K172" s="3351"/>
      <c r="L172" s="1824">
        <v>1</v>
      </c>
      <c r="M172" s="1824">
        <v>1</v>
      </c>
      <c r="N172" s="1825"/>
      <c r="O172" s="1825"/>
      <c r="P172" s="3350">
        <v>1</v>
      </c>
      <c r="Q172" s="3351">
        <v>1</v>
      </c>
      <c r="R172" s="4075" t="str">
        <f>IF($T172=1,"-",D172)</f>
        <v>-</v>
      </c>
      <c r="S172" s="4076" t="str">
        <f>IF($T172=1,"-",E172)</f>
        <v>-</v>
      </c>
      <c r="T172" s="4077">
        <f t="shared" si="47"/>
        <v>1</v>
      </c>
      <c r="U172" s="1659"/>
    </row>
    <row r="173" spans="1:21" s="1660" customFormat="1" ht="13.5" customHeight="1">
      <c r="A173" s="1660" t="s">
        <v>753</v>
      </c>
      <c r="B173" s="4049" t="s">
        <v>753</v>
      </c>
      <c r="C173" s="4064" t="s">
        <v>754</v>
      </c>
      <c r="D173" s="3350"/>
      <c r="E173" s="3351">
        <v>1</v>
      </c>
      <c r="F173" s="3387"/>
      <c r="G173" s="1824">
        <v>1</v>
      </c>
      <c r="H173" s="1824"/>
      <c r="I173" s="1824"/>
      <c r="J173" s="3350"/>
      <c r="K173" s="3351"/>
      <c r="L173" s="1824">
        <v>1</v>
      </c>
      <c r="M173" s="1824"/>
      <c r="N173" s="1825"/>
      <c r="O173" s="1825"/>
      <c r="P173" s="3350"/>
      <c r="Q173" s="3351">
        <v>1</v>
      </c>
      <c r="R173" s="4075">
        <f t="shared" ref="R173" si="59">IF($T173=1,"-",D173)</f>
        <v>0</v>
      </c>
      <c r="S173" s="4076">
        <f t="shared" ref="S173" si="60">IF($T173=1,"-",E173)</f>
        <v>1</v>
      </c>
      <c r="T173" s="4077" t="str">
        <f t="shared" ref="T173" si="61">IF(D173+E173=2,1,"-")</f>
        <v>-</v>
      </c>
      <c r="U173" s="1659"/>
    </row>
    <row r="174" spans="1:21" s="1660" customFormat="1" ht="13.5" customHeight="1">
      <c r="A174" s="1660" t="s">
        <v>755</v>
      </c>
      <c r="B174" s="4055" t="s">
        <v>755</v>
      </c>
      <c r="C174" s="4074" t="s">
        <v>756</v>
      </c>
      <c r="D174" s="3350">
        <v>1</v>
      </c>
      <c r="E174" s="3351">
        <v>1</v>
      </c>
      <c r="F174" s="3857"/>
      <c r="G174" s="1824"/>
      <c r="H174" s="1824">
        <v>1</v>
      </c>
      <c r="I174" s="1824">
        <v>1</v>
      </c>
      <c r="J174" s="3350"/>
      <c r="K174" s="3351"/>
      <c r="L174" s="1824">
        <v>1</v>
      </c>
      <c r="M174" s="1824">
        <v>1</v>
      </c>
      <c r="N174" s="1825"/>
      <c r="O174" s="1825"/>
      <c r="P174" s="3350">
        <v>1</v>
      </c>
      <c r="Q174" s="3351">
        <v>1</v>
      </c>
      <c r="R174" s="4075" t="str">
        <f t="shared" ref="R174:S177" si="62">IF($T174=1,"-",D174)</f>
        <v>-</v>
      </c>
      <c r="S174" s="4076" t="str">
        <f t="shared" si="62"/>
        <v>-</v>
      </c>
      <c r="T174" s="4077">
        <f t="shared" si="47"/>
        <v>1</v>
      </c>
      <c r="U174" s="1659"/>
    </row>
    <row r="175" spans="1:21" s="1660" customFormat="1" ht="13.5" customHeight="1">
      <c r="A175" s="1660" t="s">
        <v>757</v>
      </c>
      <c r="B175" s="4055" t="s">
        <v>757</v>
      </c>
      <c r="C175" s="4074" t="s">
        <v>758</v>
      </c>
      <c r="D175" s="3350">
        <v>1</v>
      </c>
      <c r="E175" s="3351"/>
      <c r="F175" s="3857"/>
      <c r="G175" s="1824"/>
      <c r="H175" s="1824">
        <v>1</v>
      </c>
      <c r="I175" s="1824"/>
      <c r="J175" s="3350"/>
      <c r="K175" s="3351"/>
      <c r="L175" s="1824">
        <v>1</v>
      </c>
      <c r="M175" s="1824"/>
      <c r="N175" s="1825"/>
      <c r="O175" s="1825"/>
      <c r="P175" s="3350">
        <v>1</v>
      </c>
      <c r="Q175" s="3351"/>
      <c r="R175" s="4075">
        <f t="shared" si="62"/>
        <v>1</v>
      </c>
      <c r="S175" s="4076">
        <f t="shared" si="62"/>
        <v>0</v>
      </c>
      <c r="T175" s="4077" t="str">
        <f t="shared" si="47"/>
        <v>-</v>
      </c>
      <c r="U175" s="1659"/>
    </row>
    <row r="176" spans="1:21" s="1660" customFormat="1" ht="13.5" customHeight="1">
      <c r="A176" s="1660" t="s">
        <v>759</v>
      </c>
      <c r="B176" s="4055" t="s">
        <v>759</v>
      </c>
      <c r="C176" s="4074" t="s">
        <v>712</v>
      </c>
      <c r="D176" s="3350">
        <v>1</v>
      </c>
      <c r="E176" s="3351"/>
      <c r="F176" s="3857"/>
      <c r="G176" s="1824"/>
      <c r="H176" s="1824">
        <v>1</v>
      </c>
      <c r="I176" s="1824"/>
      <c r="J176" s="3350"/>
      <c r="K176" s="3351"/>
      <c r="L176" s="1824">
        <v>1</v>
      </c>
      <c r="M176" s="1824"/>
      <c r="N176" s="1825"/>
      <c r="O176" s="1825"/>
      <c r="P176" s="3350">
        <v>1</v>
      </c>
      <c r="Q176" s="3351"/>
      <c r="R176" s="4075">
        <f t="shared" si="62"/>
        <v>1</v>
      </c>
      <c r="S176" s="4076">
        <f t="shared" si="62"/>
        <v>0</v>
      </c>
      <c r="T176" s="4077" t="str">
        <f t="shared" si="47"/>
        <v>-</v>
      </c>
      <c r="U176" s="1659"/>
    </row>
    <row r="177" spans="1:22" s="1658" customFormat="1" ht="14.85" customHeight="1">
      <c r="A177" s="1658" t="s">
        <v>760</v>
      </c>
      <c r="B177" s="4049" t="s">
        <v>760</v>
      </c>
      <c r="C177" s="4064" t="s">
        <v>761</v>
      </c>
      <c r="D177" s="3350"/>
      <c r="E177" s="3351">
        <v>1</v>
      </c>
      <c r="F177" s="3857"/>
      <c r="G177" s="1824">
        <v>1</v>
      </c>
      <c r="H177" s="1824"/>
      <c r="I177" s="1824"/>
      <c r="J177" s="3350"/>
      <c r="K177" s="3351"/>
      <c r="L177" s="1824"/>
      <c r="M177" s="1824">
        <v>1</v>
      </c>
      <c r="N177" s="1825"/>
      <c r="O177" s="1825"/>
      <c r="P177" s="3350"/>
      <c r="Q177" s="3351">
        <v>1</v>
      </c>
      <c r="R177" s="4057">
        <f t="shared" si="62"/>
        <v>0</v>
      </c>
      <c r="S177" s="4058">
        <f t="shared" si="62"/>
        <v>1</v>
      </c>
      <c r="T177" s="4059" t="str">
        <f t="shared" si="47"/>
        <v>-</v>
      </c>
    </row>
    <row r="178" spans="1:22" s="1658" customFormat="1" ht="14.85" customHeight="1">
      <c r="A178" s="1658" t="s">
        <v>762</v>
      </c>
      <c r="B178" s="4055" t="s">
        <v>763</v>
      </c>
      <c r="C178" s="4074" t="s">
        <v>746</v>
      </c>
      <c r="D178" s="3350">
        <v>1</v>
      </c>
      <c r="E178" s="3351"/>
      <c r="F178" s="3857"/>
      <c r="G178" s="1824"/>
      <c r="H178" s="1824">
        <v>1</v>
      </c>
      <c r="I178" s="1824"/>
      <c r="J178" s="3350"/>
      <c r="K178" s="3351"/>
      <c r="L178" s="1824">
        <v>1</v>
      </c>
      <c r="M178" s="1824"/>
      <c r="N178" s="1825"/>
      <c r="O178" s="1825"/>
      <c r="P178" s="3350">
        <v>1</v>
      </c>
      <c r="Q178" s="3351"/>
      <c r="R178" s="4075">
        <f t="shared" ref="R178" si="63">IF($T178=1,"-",D178)</f>
        <v>1</v>
      </c>
      <c r="S178" s="4076">
        <f t="shared" ref="S178" si="64">IF($T178=1,"-",E178)</f>
        <v>0</v>
      </c>
      <c r="T178" s="4077" t="str">
        <f t="shared" ref="T178" si="65">IF(D178+E178=2,1,"-")</f>
        <v>-</v>
      </c>
      <c r="U178" s="1659"/>
      <c r="V178" s="1660"/>
    </row>
    <row r="179" spans="1:22" s="1660" customFormat="1" ht="13.5" customHeight="1">
      <c r="A179" s="1660" t="s">
        <v>764</v>
      </c>
      <c r="B179" s="4055" t="s">
        <v>764</v>
      </c>
      <c r="C179" s="4074" t="s">
        <v>765</v>
      </c>
      <c r="D179" s="3350">
        <v>1</v>
      </c>
      <c r="E179" s="3351"/>
      <c r="F179" s="3857"/>
      <c r="G179" s="1824"/>
      <c r="H179" s="1824">
        <v>1</v>
      </c>
      <c r="I179" s="1824"/>
      <c r="J179" s="3350"/>
      <c r="K179" s="3351"/>
      <c r="L179" s="1824">
        <v>1</v>
      </c>
      <c r="M179" s="1824"/>
      <c r="N179" s="1825"/>
      <c r="O179" s="1825"/>
      <c r="P179" s="3350">
        <v>1</v>
      </c>
      <c r="Q179" s="3351"/>
      <c r="R179" s="4075">
        <f t="shared" ref="R179:R182" si="66">IF($T179=1,"-",D179)</f>
        <v>1</v>
      </c>
      <c r="S179" s="4076">
        <f t="shared" ref="S179:S182" si="67">IF($T179=1,"-",E179)</f>
        <v>0</v>
      </c>
      <c r="T179" s="4077" t="str">
        <f t="shared" ref="T179:T182" si="68">IF(D179+E179=2,1,"-")</f>
        <v>-</v>
      </c>
      <c r="U179" s="1659"/>
    </row>
    <row r="180" spans="1:22" s="1660" customFormat="1" ht="13.5" customHeight="1">
      <c r="A180" s="1660" t="s">
        <v>766</v>
      </c>
      <c r="B180" s="4055" t="s">
        <v>766</v>
      </c>
      <c r="C180" s="4074" t="s">
        <v>767</v>
      </c>
      <c r="D180" s="3350">
        <v>1</v>
      </c>
      <c r="E180" s="3351"/>
      <c r="F180" s="3857"/>
      <c r="G180" s="1824"/>
      <c r="H180" s="1824">
        <v>1</v>
      </c>
      <c r="I180" s="1824"/>
      <c r="J180" s="3350"/>
      <c r="K180" s="3351"/>
      <c r="L180" s="1824">
        <v>1</v>
      </c>
      <c r="M180" s="1824"/>
      <c r="N180" s="1825"/>
      <c r="O180" s="1825"/>
      <c r="P180" s="3350">
        <v>1</v>
      </c>
      <c r="Q180" s="3351"/>
      <c r="R180" s="4075">
        <f t="shared" si="66"/>
        <v>1</v>
      </c>
      <c r="S180" s="4076">
        <f t="shared" si="67"/>
        <v>0</v>
      </c>
      <c r="T180" s="4077" t="str">
        <f t="shared" si="68"/>
        <v>-</v>
      </c>
      <c r="U180" s="1659"/>
    </row>
    <row r="181" spans="1:22" s="1660" customFormat="1" ht="13.5" customHeight="1">
      <c r="B181" s="4079"/>
      <c r="C181" s="4080"/>
      <c r="D181" s="3350"/>
      <c r="E181" s="3351"/>
      <c r="F181" s="3857"/>
      <c r="G181" s="1824"/>
      <c r="H181" s="1824"/>
      <c r="I181" s="1824"/>
      <c r="J181" s="3350"/>
      <c r="K181" s="3351"/>
      <c r="L181" s="1824"/>
      <c r="M181" s="1824"/>
      <c r="N181" s="1825"/>
      <c r="O181" s="1825"/>
      <c r="P181" s="3350"/>
      <c r="Q181" s="3351"/>
      <c r="R181" s="4075"/>
      <c r="S181" s="4076"/>
      <c r="T181" s="4077"/>
      <c r="U181" s="1659"/>
    </row>
    <row r="182" spans="1:22" s="1660" customFormat="1" ht="13.5" customHeight="1">
      <c r="B182" s="4055" t="s">
        <v>768</v>
      </c>
      <c r="C182" s="4074" t="s">
        <v>769</v>
      </c>
      <c r="D182" s="3350">
        <v>1</v>
      </c>
      <c r="E182" s="3351"/>
      <c r="F182" s="3857"/>
      <c r="G182" s="1824"/>
      <c r="H182" s="1824">
        <v>1</v>
      </c>
      <c r="I182" s="1824"/>
      <c r="J182" s="1824"/>
      <c r="K182" s="1824"/>
      <c r="L182" s="1824">
        <v>1</v>
      </c>
      <c r="M182" s="1824"/>
      <c r="N182" s="1825"/>
      <c r="O182" s="1825"/>
      <c r="P182" s="3350">
        <v>1</v>
      </c>
      <c r="Q182" s="3351"/>
      <c r="R182" s="4075">
        <f t="shared" si="66"/>
        <v>1</v>
      </c>
      <c r="S182" s="4076">
        <f t="shared" si="67"/>
        <v>0</v>
      </c>
      <c r="T182" s="4077" t="str">
        <f t="shared" si="68"/>
        <v>-</v>
      </c>
      <c r="U182" s="1659"/>
    </row>
    <row r="183" spans="1:22" s="1660" customFormat="1" ht="13.5" customHeight="1">
      <c r="B183" s="4055" t="s">
        <v>770</v>
      </c>
      <c r="C183" s="4074" t="s">
        <v>771</v>
      </c>
      <c r="D183" s="3350">
        <v>1</v>
      </c>
      <c r="E183" s="3351"/>
      <c r="F183" s="3857"/>
      <c r="G183" s="1824"/>
      <c r="H183" s="1824">
        <v>1</v>
      </c>
      <c r="I183" s="1824"/>
      <c r="J183" s="1824"/>
      <c r="K183" s="1824"/>
      <c r="L183" s="1824">
        <v>1</v>
      </c>
      <c r="M183" s="1824"/>
      <c r="N183" s="1825"/>
      <c r="O183" s="1825"/>
      <c r="P183" s="3350">
        <v>1</v>
      </c>
      <c r="Q183" s="3351"/>
      <c r="R183" s="4075">
        <f>IF($T183=1,"-",D183)</f>
        <v>1</v>
      </c>
      <c r="S183" s="4076">
        <f>IF($T183=1,"-",E183)</f>
        <v>0</v>
      </c>
      <c r="T183" s="4077" t="str">
        <f t="shared" si="47"/>
        <v>-</v>
      </c>
      <c r="U183" s="1662"/>
    </row>
    <row r="184" spans="1:22" s="1660" customFormat="1" ht="13.5" customHeight="1" thickBot="1">
      <c r="B184" s="3332" t="s">
        <v>338</v>
      </c>
      <c r="C184" s="4042"/>
      <c r="D184" s="3333">
        <f>SUM(D152:D183)</f>
        <v>25</v>
      </c>
      <c r="E184" s="3334">
        <f t="shared" ref="E184:T184" si="69">SUM(E153:E183)</f>
        <v>8</v>
      </c>
      <c r="F184" s="3333">
        <f t="shared" si="69"/>
        <v>1</v>
      </c>
      <c r="G184" s="3335">
        <f t="shared" si="69"/>
        <v>5</v>
      </c>
      <c r="H184" s="3335">
        <f t="shared" si="69"/>
        <v>23</v>
      </c>
      <c r="I184" s="3335">
        <f t="shared" si="69"/>
        <v>4</v>
      </c>
      <c r="J184" s="3335">
        <f t="shared" si="69"/>
        <v>1</v>
      </c>
      <c r="K184" s="3335">
        <f t="shared" si="69"/>
        <v>0</v>
      </c>
      <c r="L184" s="3335">
        <f t="shared" si="69"/>
        <v>24</v>
      </c>
      <c r="M184" s="3335">
        <f t="shared" si="69"/>
        <v>8</v>
      </c>
      <c r="N184" s="3335">
        <f t="shared" si="69"/>
        <v>0</v>
      </c>
      <c r="O184" s="3335">
        <f t="shared" si="69"/>
        <v>0</v>
      </c>
      <c r="P184" s="3335">
        <f t="shared" si="69"/>
        <v>24</v>
      </c>
      <c r="Q184" s="3336">
        <f t="shared" si="69"/>
        <v>8</v>
      </c>
      <c r="R184" s="3719">
        <f t="shared" si="69"/>
        <v>22</v>
      </c>
      <c r="S184" s="3720">
        <f t="shared" si="69"/>
        <v>6</v>
      </c>
      <c r="T184" s="4054">
        <f t="shared" si="69"/>
        <v>2</v>
      </c>
      <c r="U184" s="453"/>
      <c r="V184" s="1663"/>
    </row>
    <row r="185" spans="1:22" s="1663" customFormat="1" ht="13.5" customHeight="1" thickTop="1" thickBot="1">
      <c r="B185" s="1330"/>
      <c r="C185" s="661"/>
      <c r="D185" s="751"/>
      <c r="E185" s="751"/>
      <c r="F185" s="712">
        <f>D184+E184</f>
        <v>33</v>
      </c>
      <c r="G185" s="712"/>
      <c r="H185" s="712"/>
      <c r="I185" s="712"/>
      <c r="J185" s="712"/>
      <c r="K185" s="712"/>
      <c r="L185" s="712"/>
      <c r="M185" s="712">
        <f>L184+M184+K184+J184</f>
        <v>33</v>
      </c>
      <c r="N185" s="712"/>
      <c r="O185" s="712"/>
      <c r="P185" s="712"/>
      <c r="Q185" s="1244"/>
      <c r="R185" s="712"/>
      <c r="S185" s="712"/>
      <c r="T185" s="907"/>
      <c r="U185" s="661"/>
      <c r="V185" s="453"/>
    </row>
    <row r="186" spans="1:22" s="453" customFormat="1" ht="13.5" customHeight="1" thickBot="1">
      <c r="B186" s="1333" t="s">
        <v>198</v>
      </c>
      <c r="C186" s="1334"/>
      <c r="D186" s="1335">
        <f t="shared" ref="D186:T186" si="70">D11+D138+D149+D39+D145+D34+D26+D184</f>
        <v>136</v>
      </c>
      <c r="E186" s="1335">
        <f t="shared" si="70"/>
        <v>39</v>
      </c>
      <c r="F186" s="1335">
        <f t="shared" si="70"/>
        <v>9</v>
      </c>
      <c r="G186" s="1335">
        <f t="shared" si="70"/>
        <v>16</v>
      </c>
      <c r="H186" s="1335">
        <f t="shared" si="70"/>
        <v>126</v>
      </c>
      <c r="I186" s="1335">
        <f t="shared" si="70"/>
        <v>23</v>
      </c>
      <c r="J186" s="1335">
        <f t="shared" si="70"/>
        <v>5</v>
      </c>
      <c r="K186" s="1335">
        <f t="shared" si="70"/>
        <v>6</v>
      </c>
      <c r="L186" s="1335">
        <f t="shared" si="70"/>
        <v>130</v>
      </c>
      <c r="M186" s="1335">
        <f t="shared" si="70"/>
        <v>33</v>
      </c>
      <c r="N186" s="1335">
        <f t="shared" si="70"/>
        <v>0</v>
      </c>
      <c r="O186" s="1335">
        <f t="shared" si="70"/>
        <v>0</v>
      </c>
      <c r="P186" s="1335">
        <f t="shared" si="70"/>
        <v>135</v>
      </c>
      <c r="Q186" s="1335">
        <f t="shared" si="70"/>
        <v>39</v>
      </c>
      <c r="R186" s="1335">
        <f t="shared" si="70"/>
        <v>112</v>
      </c>
      <c r="S186" s="1335">
        <f t="shared" si="70"/>
        <v>17</v>
      </c>
      <c r="T186" s="1335">
        <f t="shared" si="70"/>
        <v>22</v>
      </c>
      <c r="U186" s="653"/>
      <c r="V186" s="661"/>
    </row>
    <row r="187" spans="1:22" s="661" customFormat="1" ht="13.5" customHeight="1">
      <c r="B187" s="1127"/>
      <c r="C187" s="1154"/>
      <c r="D187" s="1128" t="s">
        <v>221</v>
      </c>
      <c r="E187" s="2544">
        <f>+D186+E186</f>
        <v>175</v>
      </c>
      <c r="F187" s="746"/>
      <c r="G187" s="747"/>
      <c r="H187" s="748"/>
      <c r="I187" s="748">
        <f>I186+H186+G186+F186</f>
        <v>174</v>
      </c>
      <c r="J187" s="748"/>
      <c r="K187" s="748"/>
      <c r="L187" s="747"/>
      <c r="M187" s="746">
        <f>L186+M186+K186+J186</f>
        <v>174</v>
      </c>
      <c r="N187" s="3103"/>
      <c r="O187" s="3103"/>
      <c r="P187" s="749"/>
      <c r="Q187" s="747"/>
      <c r="R187" s="750">
        <f>R186+S186+(T186*2)</f>
        <v>173</v>
      </c>
      <c r="S187" s="750"/>
      <c r="T187" s="2015">
        <f>R186+S186+(T186*2)</f>
        <v>173</v>
      </c>
      <c r="U187" s="594"/>
      <c r="V187" s="653"/>
    </row>
    <row r="188" spans="1:22" s="653" customFormat="1" ht="13.5" customHeight="1">
      <c r="B188" s="4081" t="s">
        <v>205</v>
      </c>
      <c r="C188" s="1155"/>
      <c r="D188" s="237"/>
      <c r="E188" s="237"/>
      <c r="F188" s="237"/>
      <c r="G188" s="237"/>
      <c r="H188" s="237"/>
      <c r="I188" s="237"/>
      <c r="J188" s="237"/>
      <c r="K188" s="237"/>
      <c r="L188" s="237"/>
      <c r="M188" s="237"/>
      <c r="N188" s="169"/>
      <c r="O188" s="2545" t="s">
        <v>772</v>
      </c>
      <c r="P188" s="222"/>
      <c r="Q188" s="169"/>
      <c r="R188" s="908"/>
      <c r="S188" s="461"/>
      <c r="T188" s="169"/>
      <c r="U188" s="911"/>
      <c r="V188" s="594"/>
    </row>
    <row r="189" spans="1:22" s="594" customFormat="1" ht="15.6" customHeight="1">
      <c r="B189" s="595"/>
      <c r="C189" s="595"/>
      <c r="D189" s="595"/>
      <c r="E189" s="595"/>
      <c r="F189" s="595"/>
      <c r="G189" s="595"/>
      <c r="H189" s="595"/>
      <c r="I189" s="595"/>
      <c r="J189" s="595"/>
      <c r="K189" s="595"/>
      <c r="L189" s="595"/>
      <c r="M189" s="595"/>
      <c r="N189" s="595"/>
      <c r="O189" s="595"/>
      <c r="P189" s="595"/>
      <c r="Q189" s="595"/>
      <c r="R189" s="591"/>
      <c r="S189" s="591"/>
      <c r="T189" s="591"/>
      <c r="U189" s="596"/>
      <c r="V189" s="169"/>
    </row>
    <row r="190" spans="1:22" s="169" customFormat="1">
      <c r="B190" s="595"/>
      <c r="C190" s="595"/>
      <c r="D190" s="595"/>
      <c r="E190" s="595"/>
      <c r="F190" s="595"/>
      <c r="G190" s="595"/>
      <c r="H190" s="595"/>
      <c r="I190" s="595"/>
      <c r="J190" s="595"/>
      <c r="K190" s="595"/>
      <c r="L190" s="595"/>
      <c r="M190" s="595"/>
      <c r="N190" s="595"/>
      <c r="O190" s="595"/>
      <c r="P190" s="595"/>
      <c r="Q190" s="595"/>
      <c r="R190" s="591"/>
      <c r="S190" s="591"/>
      <c r="T190" s="591"/>
      <c r="U190" s="596"/>
      <c r="V190" s="472"/>
    </row>
  </sheetData>
  <mergeCells count="14">
    <mergeCell ref="N7:O7"/>
    <mergeCell ref="P7:Q7"/>
    <mergeCell ref="R7:T7"/>
    <mergeCell ref="N187:O187"/>
    <mergeCell ref="B1:Q1"/>
    <mergeCell ref="B3:Q3"/>
    <mergeCell ref="B4:Q4"/>
    <mergeCell ref="F6:Q6"/>
    <mergeCell ref="R6:T6"/>
    <mergeCell ref="D7:E7"/>
    <mergeCell ref="F7:G7"/>
    <mergeCell ref="H7:I7"/>
    <mergeCell ref="J7:K7"/>
    <mergeCell ref="L7:M7"/>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2" manualBreakCount="2">
    <brk id="40" min="1" max="18" man="1"/>
    <brk id="139" min="1" max="18" man="1"/>
  </rowBreak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CG1577"/>
  <sheetViews>
    <sheetView view="pageBreakPreview" topLeftCell="B4" zoomScaleNormal="150" zoomScaleSheetLayoutView="100" zoomScalePageLayoutView="150" workbookViewId="0">
      <pane xSplit="1" ySplit="6" topLeftCell="C183" activePane="bottomRight" state="frozen"/>
      <selection pane="bottomRight" activeCell="U189" sqref="U189"/>
      <selection pane="bottomLeft" activeCell="B10" sqref="B10"/>
      <selection pane="topRight" activeCell="C4" sqref="C4"/>
    </sheetView>
  </sheetViews>
  <sheetFormatPr defaultColWidth="9.140625" defaultRowHeight="15"/>
  <cols>
    <col min="1" max="1" width="50.42578125" style="472" hidden="1" customWidth="1"/>
    <col min="2" max="2" width="43.5703125" style="601" customWidth="1"/>
    <col min="3" max="3" width="7.28515625" style="2169" customWidth="1"/>
    <col min="4" max="4" width="6.42578125" style="472" customWidth="1"/>
    <col min="5" max="5" width="7.42578125" style="472" customWidth="1"/>
    <col min="6" max="6" width="6.85546875" style="472" customWidth="1"/>
    <col min="7" max="7" width="8.5703125" style="472" customWidth="1"/>
    <col min="8" max="8" width="6.5703125" style="472" customWidth="1"/>
    <col min="9" max="9" width="8.42578125" style="472" customWidth="1"/>
    <col min="10" max="10" width="7" style="472" customWidth="1"/>
    <col min="11" max="11" width="7.140625" style="472" customWidth="1"/>
    <col min="12" max="14" width="6.42578125" style="472" customWidth="1"/>
    <col min="15" max="15" width="6.5703125" style="472" bestFit="1" customWidth="1"/>
    <col min="16" max="16" width="5.140625" style="472" customWidth="1"/>
    <col min="17" max="17" width="4.85546875" style="472" customWidth="1"/>
    <col min="18" max="18" width="7.5703125" style="472" bestFit="1" customWidth="1"/>
    <col min="19" max="19" width="8.28515625" style="598" customWidth="1"/>
    <col min="20" max="20" width="7" style="474" customWidth="1"/>
    <col min="21" max="21" width="7.5703125" style="599" bestFit="1" customWidth="1"/>
    <col min="22" max="22" width="7.42578125" style="475" customWidth="1"/>
    <col min="23" max="23" width="7.42578125" style="325" customWidth="1"/>
    <col min="24" max="24" width="6.42578125" style="473" customWidth="1"/>
    <col min="25" max="25" width="5" style="473" customWidth="1"/>
    <col min="26" max="26" width="7.28515625" style="473" customWidth="1"/>
    <col min="27" max="27" width="7.5703125" style="473" customWidth="1"/>
    <col min="28" max="28" width="6.42578125" style="473" customWidth="1"/>
    <col min="29" max="29" width="5.42578125" style="34" hidden="1" customWidth="1"/>
    <col min="30" max="30" width="3.85546875" style="34" hidden="1" customWidth="1"/>
    <col min="31" max="31" width="5.140625" style="34" hidden="1" customWidth="1"/>
    <col min="32" max="33" width="7.5703125" style="34" hidden="1" customWidth="1"/>
    <col min="34" max="34" width="6.85546875" style="191" hidden="1" customWidth="1"/>
    <col min="35" max="35" width="4.42578125" style="472" hidden="1" customWidth="1"/>
    <col min="36" max="36" width="6.5703125" style="600" hidden="1" customWidth="1"/>
    <col min="37" max="37" width="9.140625" style="476" hidden="1" customWidth="1"/>
    <col min="38" max="38" width="7.85546875" style="473" hidden="1" customWidth="1"/>
    <col min="39" max="39" width="6.140625" style="647" customWidth="1"/>
    <col min="40" max="40" width="4.42578125" style="640" customWidth="1"/>
    <col min="41" max="16384" width="9.140625" style="472"/>
  </cols>
  <sheetData>
    <row r="1" spans="1:44">
      <c r="A1" s="472" t="s">
        <v>0</v>
      </c>
      <c r="B1" s="3104" t="s">
        <v>773</v>
      </c>
      <c r="C1" s="3105"/>
      <c r="D1" s="3105"/>
      <c r="E1" s="3105"/>
      <c r="F1" s="3105"/>
      <c r="G1" s="3105"/>
      <c r="H1" s="3105"/>
      <c r="I1" s="3105"/>
      <c r="J1" s="3105"/>
      <c r="K1" s="3105"/>
      <c r="L1" s="3105"/>
      <c r="M1" s="3105"/>
      <c r="N1" s="3105"/>
      <c r="O1" s="3105"/>
      <c r="P1" s="3105"/>
      <c r="Q1" s="1347"/>
      <c r="R1" s="1347"/>
      <c r="S1" s="1347"/>
      <c r="T1" s="1348"/>
      <c r="U1" s="1349"/>
      <c r="V1" s="1349"/>
      <c r="W1" s="1349"/>
      <c r="X1" s="1349"/>
      <c r="Y1" s="1349"/>
      <c r="Z1" s="1349"/>
      <c r="AA1" s="1349"/>
      <c r="AB1" s="1349"/>
      <c r="AC1" s="1349"/>
      <c r="AD1" s="1349"/>
      <c r="AE1" s="1349"/>
      <c r="AF1" s="1349"/>
      <c r="AG1" s="1349"/>
      <c r="AH1" s="1349"/>
      <c r="AI1" s="1349"/>
      <c r="AJ1" s="1349"/>
      <c r="AK1" s="1349"/>
      <c r="AL1" s="1350"/>
      <c r="AM1" s="640"/>
    </row>
    <row r="2" spans="1:44" ht="6.6" customHeight="1">
      <c r="B2" s="209"/>
      <c r="C2" s="2162"/>
      <c r="D2" s="211"/>
      <c r="E2" s="211"/>
      <c r="F2" s="211"/>
      <c r="G2" s="211"/>
      <c r="H2" s="211"/>
      <c r="I2" s="211"/>
      <c r="J2" s="211"/>
      <c r="K2" s="210"/>
      <c r="L2" s="210"/>
      <c r="M2" s="210"/>
      <c r="N2" s="210"/>
      <c r="O2" s="210"/>
      <c r="P2" s="210"/>
      <c r="Q2" s="591"/>
      <c r="R2" s="591"/>
      <c r="S2" s="591"/>
      <c r="T2" s="596"/>
      <c r="U2" s="472"/>
      <c r="V2" s="472"/>
      <c r="W2" s="472"/>
      <c r="X2" s="472"/>
      <c r="Y2" s="472"/>
      <c r="Z2" s="472"/>
      <c r="AA2" s="472"/>
      <c r="AB2" s="472"/>
      <c r="AC2" s="472"/>
      <c r="AD2" s="472"/>
      <c r="AE2" s="472"/>
      <c r="AF2" s="472"/>
      <c r="AG2" s="472"/>
      <c r="AH2" s="472"/>
      <c r="AJ2" s="472"/>
      <c r="AK2" s="472"/>
      <c r="AL2" s="1336"/>
      <c r="AM2" s="640"/>
    </row>
    <row r="3" spans="1:44" ht="21.75" thickBot="1">
      <c r="B3" s="602" t="s">
        <v>1</v>
      </c>
      <c r="C3" s="2163"/>
      <c r="D3" s="192"/>
      <c r="E3" s="192"/>
      <c r="F3" s="192"/>
      <c r="G3" s="192"/>
      <c r="H3" s="192"/>
      <c r="I3" s="192"/>
      <c r="J3" s="192"/>
      <c r="K3" s="192"/>
      <c r="L3" s="192"/>
      <c r="M3" s="192"/>
      <c r="N3" s="192"/>
      <c r="O3" s="192"/>
      <c r="P3" s="192"/>
      <c r="Q3" s="591"/>
      <c r="R3" s="591"/>
      <c r="S3" s="591"/>
      <c r="T3" s="596"/>
      <c r="U3" s="472"/>
      <c r="V3" s="472"/>
      <c r="W3" s="472"/>
      <c r="X3" s="472"/>
      <c r="Y3" s="472"/>
      <c r="Z3" s="472"/>
      <c r="AA3" s="472"/>
      <c r="AB3" s="472"/>
      <c r="AC3" s="472"/>
      <c r="AD3" s="472"/>
      <c r="AE3" s="472"/>
      <c r="AF3" s="472"/>
      <c r="AG3" s="472"/>
      <c r="AH3" s="472"/>
      <c r="AJ3" s="472"/>
      <c r="AK3" s="472"/>
      <c r="AL3" s="1336"/>
      <c r="AM3" s="640"/>
    </row>
    <row r="4" spans="1:44" ht="21">
      <c r="B4" s="1346" t="s">
        <v>1</v>
      </c>
      <c r="C4" s="2164"/>
      <c r="D4" s="1306"/>
      <c r="E4" s="1306"/>
      <c r="F4" s="1306"/>
      <c r="G4" s="1306"/>
      <c r="H4" s="1306"/>
      <c r="I4" s="1306"/>
      <c r="J4" s="1306"/>
      <c r="K4" s="1306"/>
      <c r="L4" s="1306"/>
      <c r="M4" s="1306"/>
      <c r="N4" s="1306"/>
      <c r="O4" s="1306"/>
      <c r="P4" s="1306"/>
      <c r="Q4" s="1347"/>
      <c r="R4" s="1347"/>
      <c r="S4" s="1347"/>
      <c r="T4" s="1348"/>
      <c r="U4" s="1349"/>
      <c r="V4" s="1349"/>
      <c r="W4" s="1349"/>
      <c r="X4" s="1349"/>
      <c r="Y4" s="1349"/>
      <c r="Z4" s="1349"/>
      <c r="AA4" s="1350"/>
      <c r="AB4" s="472"/>
      <c r="AC4" s="472"/>
      <c r="AD4" s="472"/>
      <c r="AE4" s="472"/>
      <c r="AF4" s="472"/>
      <c r="AG4" s="472"/>
      <c r="AH4" s="472"/>
      <c r="AJ4" s="472"/>
      <c r="AK4" s="472"/>
      <c r="AL4" s="1336"/>
      <c r="AM4" s="640"/>
    </row>
    <row r="5" spans="1:44" ht="21">
      <c r="B5" s="603" t="s">
        <v>206</v>
      </c>
      <c r="C5" s="2165"/>
      <c r="D5" s="493"/>
      <c r="E5" s="493"/>
      <c r="F5" s="493"/>
      <c r="G5" s="493"/>
      <c r="H5" s="493"/>
      <c r="I5" s="493"/>
      <c r="J5" s="493"/>
      <c r="K5" s="493"/>
      <c r="L5" s="493"/>
      <c r="M5" s="493"/>
      <c r="N5" s="493"/>
      <c r="O5" s="493"/>
      <c r="P5" s="493"/>
      <c r="Q5" s="596"/>
      <c r="R5" s="596"/>
      <c r="S5" s="596"/>
      <c r="T5" s="596"/>
      <c r="U5" s="472"/>
      <c r="V5" s="472"/>
      <c r="W5" s="472"/>
      <c r="X5" s="472"/>
      <c r="Y5" s="472"/>
      <c r="Z5" s="472"/>
      <c r="AA5" s="1336"/>
      <c r="AB5" s="472"/>
      <c r="AC5" s="472"/>
      <c r="AD5" s="472"/>
      <c r="AE5" s="472"/>
      <c r="AF5" s="472"/>
      <c r="AG5" s="472"/>
      <c r="AH5" s="472"/>
      <c r="AJ5" s="472"/>
      <c r="AK5" s="472"/>
      <c r="AL5" s="1336"/>
      <c r="AM5" s="640"/>
    </row>
    <row r="6" spans="1:44" s="81" customFormat="1" ht="21.75" thickBot="1">
      <c r="B6" s="604" t="s">
        <v>774</v>
      </c>
      <c r="C6" s="736"/>
      <c r="H6" s="1144" t="s">
        <v>775</v>
      </c>
      <c r="I6" s="1145"/>
      <c r="J6" s="1145"/>
      <c r="AA6" s="1351"/>
      <c r="AL6" s="1351"/>
      <c r="AM6" s="645"/>
      <c r="AN6" s="645"/>
    </row>
    <row r="7" spans="1:44" s="189" customFormat="1" ht="16.5" thickBot="1">
      <c r="B7" s="1352" t="s">
        <v>209</v>
      </c>
      <c r="C7" s="3123" t="s">
        <v>210</v>
      </c>
      <c r="D7" s="3124"/>
      <c r="E7" s="3124"/>
      <c r="F7" s="3124"/>
      <c r="G7" s="3124"/>
      <c r="H7" s="3124"/>
      <c r="I7" s="3124"/>
      <c r="J7" s="3124"/>
      <c r="K7" s="3124"/>
      <c r="L7" s="3124"/>
      <c r="M7" s="3124"/>
      <c r="N7" s="3124"/>
      <c r="O7" s="3124"/>
      <c r="P7" s="3124"/>
      <c r="Q7" s="1353"/>
      <c r="R7" s="1353"/>
      <c r="S7" s="3123" t="s">
        <v>211</v>
      </c>
      <c r="T7" s="3124"/>
      <c r="U7" s="3124"/>
      <c r="V7" s="3124"/>
      <c r="W7" s="3125"/>
      <c r="X7" s="3126" t="s">
        <v>212</v>
      </c>
      <c r="Y7" s="3127"/>
      <c r="Z7" s="3045" t="s">
        <v>213</v>
      </c>
      <c r="AA7" s="3046"/>
      <c r="AB7" s="1816"/>
      <c r="AC7" s="3042" t="s">
        <v>341</v>
      </c>
      <c r="AD7" s="3042"/>
      <c r="AE7" s="3042"/>
      <c r="AF7" s="3042"/>
      <c r="AG7" s="3042"/>
      <c r="AH7" s="3042"/>
      <c r="AI7" s="3042"/>
      <c r="AJ7" s="3042"/>
      <c r="AK7" s="3042"/>
      <c r="AL7" s="1056"/>
      <c r="AM7" s="645"/>
      <c r="AN7" s="645"/>
    </row>
    <row r="8" spans="1:44" s="225" customFormat="1" ht="32.1" customHeight="1">
      <c r="B8" s="1354"/>
      <c r="C8" s="3133" t="s">
        <v>776</v>
      </c>
      <c r="D8" s="3121" t="s">
        <v>471</v>
      </c>
      <c r="E8" s="3119">
        <v>1</v>
      </c>
      <c r="F8" s="3119">
        <v>2</v>
      </c>
      <c r="G8" s="3119">
        <v>3</v>
      </c>
      <c r="H8" s="3119">
        <v>4</v>
      </c>
      <c r="I8" s="3119">
        <v>5</v>
      </c>
      <c r="J8" s="3119">
        <v>6</v>
      </c>
      <c r="K8" s="3119">
        <v>7</v>
      </c>
      <c r="L8" s="3119">
        <v>8</v>
      </c>
      <c r="M8" s="3119">
        <v>9</v>
      </c>
      <c r="N8" s="3119">
        <v>10</v>
      </c>
      <c r="O8" s="3120">
        <v>11</v>
      </c>
      <c r="P8" s="3120">
        <v>12</v>
      </c>
      <c r="Q8" s="3120">
        <v>13</v>
      </c>
      <c r="R8" s="3128" t="s">
        <v>472</v>
      </c>
      <c r="S8" s="4082" t="s">
        <v>217</v>
      </c>
      <c r="T8" s="3130"/>
      <c r="U8" s="3131" t="s">
        <v>218</v>
      </c>
      <c r="V8" s="3132"/>
      <c r="W8" s="224" t="s">
        <v>41</v>
      </c>
      <c r="X8" s="3043" t="s">
        <v>219</v>
      </c>
      <c r="Y8" s="3044"/>
      <c r="Z8" s="3047" t="s">
        <v>220</v>
      </c>
      <c r="AA8" s="3048"/>
      <c r="AB8" s="1834"/>
      <c r="AC8" s="2973" t="s">
        <v>221</v>
      </c>
      <c r="AD8" s="2973"/>
      <c r="AE8" s="2974"/>
      <c r="AF8" s="2972" t="s">
        <v>222</v>
      </c>
      <c r="AG8" s="2973"/>
      <c r="AH8" s="2973"/>
      <c r="AI8" s="2974"/>
      <c r="AJ8" s="2972" t="s">
        <v>223</v>
      </c>
      <c r="AK8" s="2974"/>
      <c r="AL8" s="1055" t="s">
        <v>224</v>
      </c>
      <c r="AM8" s="641"/>
      <c r="AN8" s="646"/>
    </row>
    <row r="9" spans="1:44" s="226" customFormat="1" ht="40.5" customHeight="1" thickBot="1">
      <c r="B9" s="1355" t="s">
        <v>7</v>
      </c>
      <c r="C9" s="3134"/>
      <c r="D9" s="3122"/>
      <c r="E9" s="3120"/>
      <c r="F9" s="3120"/>
      <c r="G9" s="3120"/>
      <c r="H9" s="3120"/>
      <c r="I9" s="3120"/>
      <c r="J9" s="3120"/>
      <c r="K9" s="3120"/>
      <c r="L9" s="3120"/>
      <c r="M9" s="3120"/>
      <c r="N9" s="3120"/>
      <c r="O9" s="3120"/>
      <c r="P9" s="3120"/>
      <c r="Q9" s="3120"/>
      <c r="R9" s="3129"/>
      <c r="S9" s="4083" t="s">
        <v>226</v>
      </c>
      <c r="T9" s="2546" t="s">
        <v>227</v>
      </c>
      <c r="U9" s="2547" t="s">
        <v>226</v>
      </c>
      <c r="V9" s="2548" t="s">
        <v>227</v>
      </c>
      <c r="W9" s="1129" t="s">
        <v>354</v>
      </c>
      <c r="X9" s="4084" t="s">
        <v>15</v>
      </c>
      <c r="Y9" s="2549" t="s">
        <v>16</v>
      </c>
      <c r="Z9" s="2130" t="s">
        <v>15</v>
      </c>
      <c r="AA9" s="2429" t="s">
        <v>16</v>
      </c>
      <c r="AB9" s="1835"/>
      <c r="AC9" s="2129" t="s">
        <v>15</v>
      </c>
      <c r="AD9" s="2128" t="s">
        <v>16</v>
      </c>
      <c r="AE9" s="2263" t="s">
        <v>229</v>
      </c>
      <c r="AF9" s="1085" t="s">
        <v>15</v>
      </c>
      <c r="AG9" s="2128" t="s">
        <v>16</v>
      </c>
      <c r="AH9" s="2128" t="s">
        <v>230</v>
      </c>
      <c r="AI9" s="2263" t="s">
        <v>231</v>
      </c>
      <c r="AJ9" s="1085" t="s">
        <v>15</v>
      </c>
      <c r="AK9" s="2263" t="s">
        <v>16</v>
      </c>
      <c r="AL9" s="4085" t="s">
        <v>232</v>
      </c>
      <c r="AM9" s="641"/>
      <c r="AN9" s="597"/>
    </row>
    <row r="10" spans="1:44" s="488" customFormat="1" ht="15" customHeight="1" thickBot="1">
      <c r="B10" s="1356" t="str">
        <f>'General TPUM'!B9</f>
        <v>American Samoa</v>
      </c>
      <c r="C10" s="1365"/>
      <c r="D10" s="1357"/>
      <c r="E10" s="1357"/>
      <c r="F10" s="1357"/>
      <c r="G10" s="1357"/>
      <c r="H10" s="1357"/>
      <c r="I10" s="1357"/>
      <c r="J10" s="1357"/>
      <c r="K10" s="1357"/>
      <c r="L10" s="1358"/>
      <c r="M10" s="1358"/>
      <c r="N10" s="1358"/>
      <c r="O10" s="1358"/>
      <c r="P10" s="1358"/>
      <c r="Q10" s="1358"/>
      <c r="R10" s="1358"/>
      <c r="S10" s="1358"/>
      <c r="T10" s="1358"/>
      <c r="U10" s="1358"/>
      <c r="V10" s="1358"/>
      <c r="W10" s="1358"/>
      <c r="X10" s="1358"/>
      <c r="Y10" s="1337"/>
      <c r="Z10" s="1337"/>
      <c r="AA10" s="1359"/>
      <c r="AB10" s="1337"/>
      <c r="AC10" s="1337"/>
      <c r="AD10" s="1337"/>
      <c r="AE10" s="1337"/>
      <c r="AF10" s="1337"/>
      <c r="AG10" s="1337"/>
      <c r="AH10" s="1337"/>
      <c r="AI10" s="1337"/>
      <c r="AJ10" s="1337"/>
      <c r="AK10" s="1337"/>
      <c r="AL10" s="1359"/>
      <c r="AM10" s="644"/>
      <c r="AN10" s="644"/>
    </row>
    <row r="11" spans="1:44" s="1678" customFormat="1" ht="15" customHeight="1">
      <c r="B11" s="4086" t="str">
        <f>'General TPUM'!B10</f>
        <v xml:space="preserve">Lakina </v>
      </c>
      <c r="C11" s="3479"/>
      <c r="D11" s="4087">
        <v>13</v>
      </c>
      <c r="E11" s="3423">
        <v>23</v>
      </c>
      <c r="F11" s="3423">
        <v>21</v>
      </c>
      <c r="G11" s="3423">
        <v>22</v>
      </c>
      <c r="H11" s="3423">
        <v>16</v>
      </c>
      <c r="I11" s="3423">
        <v>15</v>
      </c>
      <c r="J11" s="3423">
        <v>19</v>
      </c>
      <c r="K11" s="3423">
        <v>18</v>
      </c>
      <c r="L11" s="3423">
        <v>15</v>
      </c>
      <c r="M11" s="3423">
        <v>5</v>
      </c>
      <c r="N11" s="3423">
        <v>12</v>
      </c>
      <c r="O11" s="3423">
        <v>13</v>
      </c>
      <c r="P11" s="3423">
        <v>17</v>
      </c>
      <c r="Q11" s="3423"/>
      <c r="R11" s="3424"/>
      <c r="S11" s="3368">
        <v>97</v>
      </c>
      <c r="T11" s="3424">
        <v>65</v>
      </c>
      <c r="U11" s="3470">
        <v>31</v>
      </c>
      <c r="V11" s="4088">
        <v>16</v>
      </c>
      <c r="W11" s="1134">
        <f>+S11+T11+U11+V11</f>
        <v>209</v>
      </c>
      <c r="X11" s="3472"/>
      <c r="Y11" s="3473"/>
      <c r="Z11" s="3476">
        <v>15</v>
      </c>
      <c r="AA11" s="3475">
        <v>17</v>
      </c>
      <c r="AB11" s="1836"/>
      <c r="AC11" s="2550" t="str">
        <f>'General TPUM'!R10</f>
        <v>-</v>
      </c>
      <c r="AD11" s="2551" t="str">
        <f>'General TPUM'!S10</f>
        <v>-</v>
      </c>
      <c r="AE11" s="2552">
        <f>'General TPUM'!T10</f>
        <v>1</v>
      </c>
      <c r="AF11" s="1135">
        <f>S11+T11</f>
        <v>162</v>
      </c>
      <c r="AG11" s="1136">
        <f>U11+V11</f>
        <v>47</v>
      </c>
      <c r="AH11" s="1136"/>
      <c r="AI11" s="1137"/>
      <c r="AJ11" s="1135">
        <f>Z11</f>
        <v>15</v>
      </c>
      <c r="AK11" s="2552">
        <f>AA11</f>
        <v>17</v>
      </c>
      <c r="AL11" s="1138">
        <f>SUM(C11:R11)</f>
        <v>209</v>
      </c>
      <c r="AM11" s="1677"/>
      <c r="AN11" s="1677"/>
      <c r="AP11" s="489" t="e">
        <f>VLOOKUP(B11,'[1]Enrollments + Baptism'!$A$7:$R$170,18,FALSE)</f>
        <v>#N/A</v>
      </c>
    </row>
    <row r="12" spans="1:44" s="1678" customFormat="1" ht="15" customHeight="1" thickBot="1">
      <c r="B12" s="4089" t="s">
        <v>338</v>
      </c>
      <c r="C12" s="4090">
        <f>SUM(C11)</f>
        <v>0</v>
      </c>
      <c r="D12" s="4090">
        <f t="shared" ref="D12:AL12" si="0">SUM(D11)</f>
        <v>13</v>
      </c>
      <c r="E12" s="4090">
        <f t="shared" si="0"/>
        <v>23</v>
      </c>
      <c r="F12" s="4090">
        <f t="shared" si="0"/>
        <v>21</v>
      </c>
      <c r="G12" s="4090">
        <f t="shared" si="0"/>
        <v>22</v>
      </c>
      <c r="H12" s="4090">
        <f t="shared" si="0"/>
        <v>16</v>
      </c>
      <c r="I12" s="4090">
        <f t="shared" si="0"/>
        <v>15</v>
      </c>
      <c r="J12" s="4090">
        <f t="shared" si="0"/>
        <v>19</v>
      </c>
      <c r="K12" s="4090">
        <f t="shared" si="0"/>
        <v>18</v>
      </c>
      <c r="L12" s="4090">
        <f t="shared" si="0"/>
        <v>15</v>
      </c>
      <c r="M12" s="4090">
        <f t="shared" si="0"/>
        <v>5</v>
      </c>
      <c r="N12" s="4090">
        <f t="shared" si="0"/>
        <v>12</v>
      </c>
      <c r="O12" s="4090">
        <f t="shared" si="0"/>
        <v>13</v>
      </c>
      <c r="P12" s="4090">
        <f t="shared" si="0"/>
        <v>17</v>
      </c>
      <c r="Q12" s="4090">
        <f t="shared" si="0"/>
        <v>0</v>
      </c>
      <c r="R12" s="4090">
        <f t="shared" si="0"/>
        <v>0</v>
      </c>
      <c r="S12" s="4090">
        <f t="shared" si="0"/>
        <v>97</v>
      </c>
      <c r="T12" s="4090">
        <f t="shared" si="0"/>
        <v>65</v>
      </c>
      <c r="U12" s="4090">
        <f t="shared" si="0"/>
        <v>31</v>
      </c>
      <c r="V12" s="4090">
        <f t="shared" si="0"/>
        <v>16</v>
      </c>
      <c r="W12" s="4090">
        <f t="shared" si="0"/>
        <v>209</v>
      </c>
      <c r="X12" s="4090">
        <f t="shared" si="0"/>
        <v>0</v>
      </c>
      <c r="Y12" s="4090">
        <f t="shared" si="0"/>
        <v>0</v>
      </c>
      <c r="Z12" s="4090">
        <f t="shared" si="0"/>
        <v>15</v>
      </c>
      <c r="AA12" s="4090">
        <f t="shared" si="0"/>
        <v>17</v>
      </c>
      <c r="AB12" s="4090"/>
      <c r="AC12" s="4090">
        <f t="shared" si="0"/>
        <v>0</v>
      </c>
      <c r="AD12" s="4090">
        <f t="shared" si="0"/>
        <v>0</v>
      </c>
      <c r="AE12" s="4090">
        <f t="shared" si="0"/>
        <v>1</v>
      </c>
      <c r="AF12" s="4090">
        <f t="shared" si="0"/>
        <v>162</v>
      </c>
      <c r="AG12" s="4090">
        <f t="shared" si="0"/>
        <v>47</v>
      </c>
      <c r="AH12" s="4090">
        <f t="shared" si="0"/>
        <v>0</v>
      </c>
      <c r="AI12" s="4090">
        <f t="shared" si="0"/>
        <v>0</v>
      </c>
      <c r="AJ12" s="4090">
        <f t="shared" si="0"/>
        <v>15</v>
      </c>
      <c r="AK12" s="4090">
        <f t="shared" si="0"/>
        <v>17</v>
      </c>
      <c r="AL12" s="4090">
        <f t="shared" si="0"/>
        <v>209</v>
      </c>
      <c r="AM12" s="1677"/>
      <c r="AN12" s="1677"/>
      <c r="AP12" s="489" t="e">
        <f>VLOOKUP(B12,'[1]Enrollments + Baptism'!$A$7:$R$170,18,FALSE)</f>
        <v>#N/A</v>
      </c>
    </row>
    <row r="13" spans="1:44" s="488" customFormat="1" ht="15" customHeight="1" thickTop="1" thickBot="1">
      <c r="B13" s="912" t="s">
        <v>540</v>
      </c>
      <c r="C13" s="2166"/>
      <c r="D13" s="1673"/>
      <c r="E13" s="1673"/>
      <c r="F13" s="1673"/>
      <c r="G13" s="1673"/>
      <c r="H13" s="1673"/>
      <c r="I13" s="1673"/>
      <c r="J13" s="1673"/>
      <c r="K13" s="1673"/>
      <c r="L13" s="1674"/>
      <c r="M13" s="1674"/>
      <c r="N13" s="1674"/>
      <c r="O13" s="1674"/>
      <c r="P13" s="1674"/>
      <c r="Q13" s="1674"/>
      <c r="R13" s="1674"/>
      <c r="S13" s="1674"/>
      <c r="T13" s="1674"/>
      <c r="U13" s="1674"/>
      <c r="V13" s="1674"/>
      <c r="W13" s="1674"/>
      <c r="X13" s="1674"/>
      <c r="Y13" s="1675"/>
      <c r="Z13" s="1675"/>
      <c r="AA13" s="1676"/>
      <c r="AB13" s="1675"/>
      <c r="AC13" s="1675"/>
      <c r="AD13" s="1675"/>
      <c r="AE13" s="1675"/>
      <c r="AF13" s="1675"/>
      <c r="AG13" s="1675"/>
      <c r="AH13" s="1675"/>
      <c r="AI13" s="1675"/>
      <c r="AJ13" s="1675"/>
      <c r="AK13" s="1675"/>
      <c r="AL13" s="1676"/>
      <c r="AM13" s="644"/>
      <c r="AN13" s="644"/>
      <c r="AP13" s="489">
        <f>VLOOKUP(B13,'[1]Enrollments + Baptism'!$A$7:$R$170,18,FALSE)</f>
        <v>0</v>
      </c>
      <c r="AR13" s="488" t="s">
        <v>777</v>
      </c>
    </row>
    <row r="14" spans="1:44" s="489" customFormat="1" ht="12.75">
      <c r="B14" s="4055" t="str">
        <f>'General TPUM'!B13</f>
        <v>Lautoka</v>
      </c>
      <c r="C14" s="3479"/>
      <c r="D14" s="3423"/>
      <c r="E14" s="3423">
        <v>42</v>
      </c>
      <c r="F14" s="3423">
        <v>40</v>
      </c>
      <c r="G14" s="3423">
        <v>40</v>
      </c>
      <c r="H14" s="3423">
        <v>40</v>
      </c>
      <c r="I14" s="3423">
        <v>34</v>
      </c>
      <c r="J14" s="3423">
        <v>37</v>
      </c>
      <c r="K14" s="3423">
        <v>44</v>
      </c>
      <c r="L14" s="3423">
        <v>38</v>
      </c>
      <c r="M14" s="3423"/>
      <c r="N14" s="3423"/>
      <c r="O14" s="3423"/>
      <c r="P14" s="3423"/>
      <c r="Q14" s="3423"/>
      <c r="R14" s="3424"/>
      <c r="S14" s="3368">
        <v>207</v>
      </c>
      <c r="T14" s="3424">
        <v>108</v>
      </c>
      <c r="U14" s="3470"/>
      <c r="V14" s="4088"/>
      <c r="W14" s="752">
        <f>+S14+T14+U14+V14</f>
        <v>315</v>
      </c>
      <c r="X14" s="3472"/>
      <c r="Y14" s="3473"/>
      <c r="Z14" s="3480">
        <v>38</v>
      </c>
      <c r="AA14" s="3478"/>
      <c r="AB14" s="1837"/>
      <c r="AC14" s="1338">
        <f>'General TPUM'!R17</f>
        <v>1</v>
      </c>
      <c r="AD14" s="2553">
        <f>'General TPUM'!S17</f>
        <v>0</v>
      </c>
      <c r="AE14" s="754" t="str">
        <f>'General TPUM'!T17</f>
        <v>-</v>
      </c>
      <c r="AF14" s="753">
        <f t="shared" ref="AF14:AF20" si="1">S14+T14</f>
        <v>315</v>
      </c>
      <c r="AG14" s="2553">
        <f t="shared" ref="AG14:AG26" si="2">U14+V14</f>
        <v>0</v>
      </c>
      <c r="AH14" s="2553"/>
      <c r="AI14" s="754"/>
      <c r="AJ14" s="753">
        <f t="shared" ref="AJ14:AJ26" si="3">Z14</f>
        <v>38</v>
      </c>
      <c r="AK14" s="754">
        <f t="shared" ref="AK14:AK26" si="4">AA14</f>
        <v>0</v>
      </c>
      <c r="AL14" s="755">
        <f t="shared" ref="AL14:AL26" si="5">SUM(C14:R14)</f>
        <v>315</v>
      </c>
      <c r="AM14" s="642"/>
      <c r="AN14" s="643"/>
      <c r="AP14" s="489">
        <f>VLOOKUP(B14,'[1]Enrollments + Baptism'!$A$7:$R$170,18,FALSE)</f>
        <v>315</v>
      </c>
      <c r="AR14" s="489" t="s">
        <v>778</v>
      </c>
    </row>
    <row r="15" spans="1:44" s="489" customFormat="1" ht="16.5" customHeight="1">
      <c r="B15" s="4055" t="str">
        <f>'General TPUM'!B14</f>
        <v>Lewa</v>
      </c>
      <c r="C15" s="3479"/>
      <c r="D15" s="3423">
        <v>10</v>
      </c>
      <c r="E15" s="3423">
        <v>11</v>
      </c>
      <c r="F15" s="3423">
        <v>16</v>
      </c>
      <c r="G15" s="3423">
        <v>15</v>
      </c>
      <c r="H15" s="3423">
        <v>14</v>
      </c>
      <c r="I15" s="3423">
        <v>11</v>
      </c>
      <c r="J15" s="3423">
        <v>14</v>
      </c>
      <c r="K15" s="3423">
        <v>10</v>
      </c>
      <c r="L15" s="3423">
        <v>8</v>
      </c>
      <c r="M15" s="3423"/>
      <c r="N15" s="3423"/>
      <c r="O15" s="3423"/>
      <c r="P15" s="3423"/>
      <c r="Q15" s="3423"/>
      <c r="R15" s="3424"/>
      <c r="S15" s="3368">
        <v>50</v>
      </c>
      <c r="T15" s="3424">
        <v>59</v>
      </c>
      <c r="U15" s="3470"/>
      <c r="V15" s="4088"/>
      <c r="W15" s="752">
        <f t="shared" ref="W15:W26" si="6">+S15+T15+U15+V15</f>
        <v>109</v>
      </c>
      <c r="X15" s="3472"/>
      <c r="Y15" s="3473"/>
      <c r="Z15" s="3480">
        <v>8</v>
      </c>
      <c r="AA15" s="3478"/>
      <c r="AB15" s="4091"/>
      <c r="AC15" s="4092">
        <f>'General TPUM'!R13</f>
        <v>1</v>
      </c>
      <c r="AD15" s="4093">
        <f>'General TPUM'!S13</f>
        <v>0</v>
      </c>
      <c r="AE15" s="4094" t="str">
        <f>'General TPUM'!T13</f>
        <v>-</v>
      </c>
      <c r="AF15" s="753">
        <f t="shared" si="1"/>
        <v>109</v>
      </c>
      <c r="AG15" s="2553">
        <f t="shared" si="2"/>
        <v>0</v>
      </c>
      <c r="AH15" s="2553"/>
      <c r="AI15" s="754"/>
      <c r="AJ15" s="753">
        <f t="shared" si="3"/>
        <v>8</v>
      </c>
      <c r="AK15" s="754">
        <f t="shared" si="4"/>
        <v>0</v>
      </c>
      <c r="AL15" s="755">
        <f t="shared" si="5"/>
        <v>109</v>
      </c>
      <c r="AM15" s="642"/>
      <c r="AN15" s="643"/>
      <c r="AP15" s="489">
        <f>VLOOKUP(B15,'[1]Enrollments + Baptism'!$A$7:$R$170,18,FALSE)</f>
        <v>58</v>
      </c>
      <c r="AR15" s="488" t="s">
        <v>779</v>
      </c>
    </row>
    <row r="16" spans="1:44" s="489" customFormat="1" ht="16.5" customHeight="1">
      <c r="B16" s="4055" t="str">
        <f>'General TPUM'!B15</f>
        <v>Mana</v>
      </c>
      <c r="C16" s="3479"/>
      <c r="D16" s="3423"/>
      <c r="E16" s="3423">
        <v>7</v>
      </c>
      <c r="F16" s="3423">
        <v>6</v>
      </c>
      <c r="G16" s="3423">
        <v>9</v>
      </c>
      <c r="H16" s="3423">
        <v>5</v>
      </c>
      <c r="I16" s="3423">
        <v>9</v>
      </c>
      <c r="J16" s="3423">
        <v>5</v>
      </c>
      <c r="K16" s="3423">
        <v>7</v>
      </c>
      <c r="L16" s="3423">
        <v>4</v>
      </c>
      <c r="M16" s="3423"/>
      <c r="N16" s="3423"/>
      <c r="O16" s="3423"/>
      <c r="P16" s="3423"/>
      <c r="Q16" s="3423"/>
      <c r="R16" s="3424"/>
      <c r="S16" s="3368">
        <v>22</v>
      </c>
      <c r="T16" s="3424">
        <v>30</v>
      </c>
      <c r="U16" s="3470"/>
      <c r="V16" s="4088"/>
      <c r="W16" s="752">
        <f t="shared" si="6"/>
        <v>52</v>
      </c>
      <c r="X16" s="3472"/>
      <c r="Y16" s="3473"/>
      <c r="Z16" s="3480">
        <v>4</v>
      </c>
      <c r="AA16" s="3478"/>
      <c r="AB16" s="4091"/>
      <c r="AC16" s="4092">
        <f>'General TPUM'!R14</f>
        <v>1</v>
      </c>
      <c r="AD16" s="4093">
        <f>'General TPUM'!S14</f>
        <v>0</v>
      </c>
      <c r="AE16" s="4094" t="str">
        <f>'General TPUM'!T14</f>
        <v>-</v>
      </c>
      <c r="AF16" s="753">
        <f t="shared" si="1"/>
        <v>52</v>
      </c>
      <c r="AG16" s="2553">
        <f t="shared" si="2"/>
        <v>0</v>
      </c>
      <c r="AH16" s="2553"/>
      <c r="AI16" s="754"/>
      <c r="AJ16" s="753">
        <f t="shared" si="3"/>
        <v>4</v>
      </c>
      <c r="AK16" s="754">
        <f t="shared" si="4"/>
        <v>0</v>
      </c>
      <c r="AL16" s="755">
        <f t="shared" si="5"/>
        <v>52</v>
      </c>
      <c r="AM16" s="642"/>
      <c r="AN16" s="643"/>
      <c r="AP16" s="489">
        <f>VLOOKUP(B16,'[1]Enrollments + Baptism'!$A$7:$R$170,18,FALSE)</f>
        <v>52</v>
      </c>
      <c r="AR16" s="489" t="s">
        <v>780</v>
      </c>
    </row>
    <row r="17" spans="2:44" s="489" customFormat="1" ht="16.5" customHeight="1">
      <c r="B17" s="4055" t="str">
        <f>'General TPUM'!B16</f>
        <v>Nagigi</v>
      </c>
      <c r="C17" s="3479"/>
      <c r="D17" s="3423"/>
      <c r="E17" s="3423">
        <v>15</v>
      </c>
      <c r="F17" s="3423">
        <v>16</v>
      </c>
      <c r="G17" s="3423">
        <v>14</v>
      </c>
      <c r="H17" s="3423">
        <v>16</v>
      </c>
      <c r="I17" s="3423">
        <v>10</v>
      </c>
      <c r="J17" s="3423">
        <v>17</v>
      </c>
      <c r="K17" s="3423">
        <v>15</v>
      </c>
      <c r="L17" s="3423">
        <v>20</v>
      </c>
      <c r="M17" s="3423"/>
      <c r="N17" s="3423"/>
      <c r="O17" s="3423"/>
      <c r="P17" s="3423"/>
      <c r="Q17" s="3423"/>
      <c r="R17" s="3424"/>
      <c r="S17" s="3368">
        <v>34</v>
      </c>
      <c r="T17" s="3424">
        <v>89</v>
      </c>
      <c r="U17" s="3470"/>
      <c r="V17" s="4088"/>
      <c r="W17" s="752">
        <f t="shared" si="6"/>
        <v>123</v>
      </c>
      <c r="X17" s="3472"/>
      <c r="Y17" s="3473"/>
      <c r="Z17" s="3480">
        <v>20</v>
      </c>
      <c r="AA17" s="3478"/>
      <c r="AB17" s="4091"/>
      <c r="AC17" s="4092">
        <f>'General TPUM'!R15</f>
        <v>1</v>
      </c>
      <c r="AD17" s="4093">
        <f>'General TPUM'!S15</f>
        <v>0</v>
      </c>
      <c r="AE17" s="4094" t="str">
        <f>'General TPUM'!T15</f>
        <v>-</v>
      </c>
      <c r="AF17" s="753">
        <f t="shared" si="1"/>
        <v>123</v>
      </c>
      <c r="AG17" s="2553">
        <f t="shared" si="2"/>
        <v>0</v>
      </c>
      <c r="AH17" s="2553"/>
      <c r="AI17" s="754"/>
      <c r="AJ17" s="753">
        <f t="shared" si="3"/>
        <v>20</v>
      </c>
      <c r="AK17" s="754">
        <f t="shared" si="4"/>
        <v>0</v>
      </c>
      <c r="AL17" s="755">
        <f t="shared" si="5"/>
        <v>123</v>
      </c>
      <c r="AM17" s="642"/>
      <c r="AN17" s="643"/>
      <c r="AP17" s="489">
        <f>VLOOKUP(B17,'[1]Enrollments + Baptism'!$A$7:$R$170,18,FALSE)</f>
        <v>123</v>
      </c>
      <c r="AR17" s="489" t="s">
        <v>781</v>
      </c>
    </row>
    <row r="18" spans="2:44" s="489" customFormat="1" ht="16.5" customHeight="1">
      <c r="B18" s="4055" t="str">
        <f>'General TPUM'!B17</f>
        <v>Naqaqa (Previous name Fulton Primary)</v>
      </c>
      <c r="C18" s="3479"/>
      <c r="D18" s="3423">
        <v>15</v>
      </c>
      <c r="E18" s="3423">
        <v>12</v>
      </c>
      <c r="F18" s="3423">
        <v>15</v>
      </c>
      <c r="G18" s="3423">
        <v>16</v>
      </c>
      <c r="H18" s="3423">
        <v>17</v>
      </c>
      <c r="I18" s="3423">
        <v>17</v>
      </c>
      <c r="J18" s="3423">
        <v>18</v>
      </c>
      <c r="K18" s="3423">
        <v>14</v>
      </c>
      <c r="L18" s="3423">
        <v>12</v>
      </c>
      <c r="M18" s="3423"/>
      <c r="N18" s="3423"/>
      <c r="O18" s="3423"/>
      <c r="P18" s="3423"/>
      <c r="Q18" s="3423"/>
      <c r="R18" s="3424"/>
      <c r="S18" s="3368">
        <v>78</v>
      </c>
      <c r="T18" s="3424">
        <v>58</v>
      </c>
      <c r="U18" s="3470"/>
      <c r="V18" s="4088"/>
      <c r="W18" s="752">
        <f t="shared" si="6"/>
        <v>136</v>
      </c>
      <c r="X18" s="3472"/>
      <c r="Y18" s="3473"/>
      <c r="Z18" s="3480">
        <v>12</v>
      </c>
      <c r="AA18" s="3478"/>
      <c r="AB18" s="4091"/>
      <c r="AC18" s="4092">
        <f>'General TPUM'!R16</f>
        <v>1</v>
      </c>
      <c r="AD18" s="4093">
        <f>'General TPUM'!S16</f>
        <v>0</v>
      </c>
      <c r="AE18" s="4094" t="str">
        <f>'General TPUM'!T16</f>
        <v>-</v>
      </c>
      <c r="AF18" s="753">
        <f t="shared" si="1"/>
        <v>136</v>
      </c>
      <c r="AG18" s="2553">
        <f t="shared" si="2"/>
        <v>0</v>
      </c>
      <c r="AH18" s="2553"/>
      <c r="AI18" s="754"/>
      <c r="AJ18" s="753">
        <f t="shared" si="3"/>
        <v>12</v>
      </c>
      <c r="AK18" s="754">
        <f t="shared" si="4"/>
        <v>0</v>
      </c>
      <c r="AL18" s="755">
        <f t="shared" si="5"/>
        <v>136</v>
      </c>
      <c r="AM18" s="642"/>
      <c r="AN18" s="643"/>
      <c r="AP18" s="489" t="e">
        <f>VLOOKUP(B18,'[1]Enrollments + Baptism'!$A$7:$R$170,18,FALSE)</f>
        <v>#N/A</v>
      </c>
      <c r="AR18" s="489" t="s">
        <v>782</v>
      </c>
    </row>
    <row r="19" spans="2:44" s="489" customFormat="1" ht="16.5" customHeight="1">
      <c r="B19" s="4055" t="str">
        <f>'General TPUM'!B18</f>
        <v>Naqarawai</v>
      </c>
      <c r="C19" s="3479"/>
      <c r="D19" s="3423">
        <v>20</v>
      </c>
      <c r="E19" s="3423">
        <v>14</v>
      </c>
      <c r="F19" s="3423">
        <v>16</v>
      </c>
      <c r="G19" s="3423">
        <v>11</v>
      </c>
      <c r="H19" s="3423">
        <v>14</v>
      </c>
      <c r="I19" s="3423">
        <v>19</v>
      </c>
      <c r="J19" s="3423">
        <v>9</v>
      </c>
      <c r="K19" s="3423">
        <v>12</v>
      </c>
      <c r="L19" s="3423">
        <v>11</v>
      </c>
      <c r="M19" s="3423"/>
      <c r="N19" s="3423"/>
      <c r="O19" s="3423"/>
      <c r="P19" s="3423"/>
      <c r="Q19" s="3423"/>
      <c r="R19" s="3424"/>
      <c r="S19" s="3368">
        <v>113</v>
      </c>
      <c r="T19" s="3424">
        <v>13</v>
      </c>
      <c r="U19" s="3470"/>
      <c r="V19" s="4088"/>
      <c r="W19" s="752">
        <f t="shared" si="6"/>
        <v>126</v>
      </c>
      <c r="X19" s="3472"/>
      <c r="Y19" s="3473"/>
      <c r="Z19" s="3480">
        <v>11</v>
      </c>
      <c r="AA19" s="3478"/>
      <c r="AB19" s="4091"/>
      <c r="AC19" s="4092">
        <f>'General TPUM'!R18</f>
        <v>1</v>
      </c>
      <c r="AD19" s="4093">
        <f>'General TPUM'!S18</f>
        <v>0</v>
      </c>
      <c r="AE19" s="4094" t="str">
        <f>'General TPUM'!T18</f>
        <v>-</v>
      </c>
      <c r="AF19" s="753">
        <f t="shared" si="1"/>
        <v>126</v>
      </c>
      <c r="AG19" s="2553">
        <f t="shared" si="2"/>
        <v>0</v>
      </c>
      <c r="AH19" s="2553"/>
      <c r="AI19" s="754"/>
      <c r="AJ19" s="753">
        <f t="shared" si="3"/>
        <v>11</v>
      </c>
      <c r="AK19" s="754">
        <f t="shared" si="4"/>
        <v>0</v>
      </c>
      <c r="AL19" s="755">
        <f t="shared" si="5"/>
        <v>126</v>
      </c>
      <c r="AM19" s="642"/>
      <c r="AN19" s="643"/>
      <c r="AP19" s="489">
        <f>VLOOKUP(B19,'[1]Enrollments + Baptism'!$A$7:$R$170,18,FALSE)</f>
        <v>126</v>
      </c>
      <c r="AR19" s="489" t="s">
        <v>783</v>
      </c>
    </row>
    <row r="20" spans="2:44" s="489" customFormat="1" ht="16.5" customHeight="1">
      <c r="B20" s="4055" t="str">
        <f>'General TPUM'!B19</f>
        <v>Naqia</v>
      </c>
      <c r="C20" s="3479"/>
      <c r="D20" s="3423"/>
      <c r="E20" s="3423">
        <v>10</v>
      </c>
      <c r="F20" s="3423">
        <v>10</v>
      </c>
      <c r="G20" s="3423">
        <v>10</v>
      </c>
      <c r="H20" s="3423">
        <v>10</v>
      </c>
      <c r="I20" s="3423">
        <v>10</v>
      </c>
      <c r="J20" s="3423">
        <v>5</v>
      </c>
      <c r="K20" s="3423">
        <v>10</v>
      </c>
      <c r="L20" s="3423">
        <v>15</v>
      </c>
      <c r="M20" s="3423"/>
      <c r="N20" s="3423"/>
      <c r="O20" s="3423"/>
      <c r="P20" s="3423"/>
      <c r="Q20" s="3423"/>
      <c r="R20" s="3424"/>
      <c r="S20" s="3368">
        <v>80</v>
      </c>
      <c r="T20" s="3424"/>
      <c r="U20" s="3470"/>
      <c r="V20" s="4088"/>
      <c r="W20" s="752">
        <f t="shared" si="6"/>
        <v>80</v>
      </c>
      <c r="X20" s="3472"/>
      <c r="Y20" s="3473"/>
      <c r="Z20" s="3480">
        <v>15</v>
      </c>
      <c r="AA20" s="3478"/>
      <c r="AB20" s="4091"/>
      <c r="AC20" s="4092">
        <f>'General TPUM'!R19</f>
        <v>1</v>
      </c>
      <c r="AD20" s="4093">
        <f>'General TPUM'!S19</f>
        <v>0</v>
      </c>
      <c r="AE20" s="4094" t="str">
        <f>'General TPUM'!T19</f>
        <v>-</v>
      </c>
      <c r="AF20" s="753">
        <f t="shared" si="1"/>
        <v>80</v>
      </c>
      <c r="AG20" s="2553">
        <f t="shared" si="2"/>
        <v>0</v>
      </c>
      <c r="AH20" s="2553"/>
      <c r="AI20" s="754"/>
      <c r="AJ20" s="753">
        <f t="shared" si="3"/>
        <v>15</v>
      </c>
      <c r="AK20" s="754">
        <f t="shared" si="4"/>
        <v>0</v>
      </c>
      <c r="AL20" s="755">
        <f t="shared" si="5"/>
        <v>80</v>
      </c>
      <c r="AM20" s="642"/>
      <c r="AN20" s="643"/>
      <c r="AP20" s="489">
        <f>VLOOKUP(B20,'[1]Enrollments + Baptism'!$A$7:$R$170,18,FALSE)</f>
        <v>80</v>
      </c>
      <c r="AR20" s="489" t="s">
        <v>784</v>
      </c>
    </row>
    <row r="21" spans="2:44" s="489" customFormat="1" ht="16.5" customHeight="1">
      <c r="B21" s="4055" t="str">
        <f>'General TPUM'!B20</f>
        <v>Navesau</v>
      </c>
      <c r="C21" s="3479"/>
      <c r="D21" s="3423"/>
      <c r="E21" s="3423"/>
      <c r="F21" s="3423"/>
      <c r="G21" s="3423"/>
      <c r="H21" s="3423"/>
      <c r="I21" s="3423"/>
      <c r="J21" s="3423"/>
      <c r="K21" s="3423"/>
      <c r="L21" s="3423">
        <v>35</v>
      </c>
      <c r="M21" s="3423">
        <v>48</v>
      </c>
      <c r="N21" s="3423">
        <v>32</v>
      </c>
      <c r="O21" s="3423">
        <v>30</v>
      </c>
      <c r="P21" s="3423">
        <v>24</v>
      </c>
      <c r="Q21" s="3423"/>
      <c r="R21" s="3424"/>
      <c r="S21" s="3368"/>
      <c r="T21" s="3424"/>
      <c r="U21" s="3470">
        <v>161</v>
      </c>
      <c r="V21" s="4088">
        <v>8</v>
      </c>
      <c r="W21" s="752">
        <f t="shared" si="6"/>
        <v>169</v>
      </c>
      <c r="X21" s="3472"/>
      <c r="Y21" s="3473">
        <v>5</v>
      </c>
      <c r="Z21" s="3480"/>
      <c r="AA21" s="3478">
        <v>24</v>
      </c>
      <c r="AB21" s="4091"/>
      <c r="AC21" s="4092">
        <f>'General TPUM'!R20</f>
        <v>0</v>
      </c>
      <c r="AD21" s="4093">
        <f>'General TPUM'!S20</f>
        <v>1</v>
      </c>
      <c r="AE21" s="4094" t="str">
        <f>'General TPUM'!T20</f>
        <v>-</v>
      </c>
      <c r="AF21" s="753"/>
      <c r="AG21" s="2553">
        <f t="shared" si="2"/>
        <v>169</v>
      </c>
      <c r="AH21" s="2553"/>
      <c r="AI21" s="754"/>
      <c r="AJ21" s="753">
        <f t="shared" si="3"/>
        <v>0</v>
      </c>
      <c r="AK21" s="754">
        <f t="shared" si="4"/>
        <v>24</v>
      </c>
      <c r="AL21" s="755">
        <f t="shared" si="5"/>
        <v>169</v>
      </c>
      <c r="AM21" s="642"/>
      <c r="AN21" s="643"/>
      <c r="AP21" s="489">
        <f>VLOOKUP(B21,'[1]Enrollments + Baptism'!$A$7:$R$170,18,FALSE)</f>
        <v>169</v>
      </c>
      <c r="AR21" s="489" t="s">
        <v>785</v>
      </c>
    </row>
    <row r="22" spans="2:44" s="489" customFormat="1" ht="16.5" customHeight="1">
      <c r="B22" s="4055" t="str">
        <f>'General TPUM'!B21</f>
        <v>Nelson Palmer Memorial</v>
      </c>
      <c r="C22" s="3479"/>
      <c r="D22" s="3423"/>
      <c r="E22" s="3423">
        <v>22</v>
      </c>
      <c r="F22" s="3423">
        <v>19</v>
      </c>
      <c r="G22" s="3423">
        <v>10</v>
      </c>
      <c r="H22" s="3423">
        <v>26</v>
      </c>
      <c r="I22" s="3423">
        <v>26</v>
      </c>
      <c r="J22" s="3423">
        <v>18</v>
      </c>
      <c r="K22" s="3423">
        <v>24</v>
      </c>
      <c r="L22" s="3423">
        <v>8</v>
      </c>
      <c r="M22" s="3423"/>
      <c r="N22" s="3423"/>
      <c r="O22" s="3423"/>
      <c r="P22" s="3423"/>
      <c r="Q22" s="3423"/>
      <c r="R22" s="3424"/>
      <c r="S22" s="3368">
        <v>145</v>
      </c>
      <c r="T22" s="3424">
        <v>8</v>
      </c>
      <c r="U22" s="3470"/>
      <c r="V22" s="4088"/>
      <c r="W22" s="752">
        <f t="shared" si="6"/>
        <v>153</v>
      </c>
      <c r="X22" s="3472"/>
      <c r="Y22" s="3473"/>
      <c r="Z22" s="3480">
        <v>8</v>
      </c>
      <c r="AA22" s="3478"/>
      <c r="AB22" s="4091"/>
      <c r="AC22" s="4092">
        <f>'General TPUM'!R21</f>
        <v>1</v>
      </c>
      <c r="AD22" s="4093">
        <f>'General TPUM'!S21</f>
        <v>0</v>
      </c>
      <c r="AE22" s="4094" t="str">
        <f>'General TPUM'!T21</f>
        <v>-</v>
      </c>
      <c r="AF22" s="753">
        <f>S22+T22</f>
        <v>153</v>
      </c>
      <c r="AG22" s="2553">
        <f t="shared" si="2"/>
        <v>0</v>
      </c>
      <c r="AH22" s="2553"/>
      <c r="AI22" s="754"/>
      <c r="AJ22" s="753">
        <f t="shared" si="3"/>
        <v>8</v>
      </c>
      <c r="AK22" s="754">
        <f t="shared" si="4"/>
        <v>0</v>
      </c>
      <c r="AL22" s="755">
        <f t="shared" si="5"/>
        <v>153</v>
      </c>
      <c r="AM22" s="642"/>
      <c r="AN22" s="643"/>
      <c r="AP22" s="489" t="e">
        <f>VLOOKUP(B22,'[1]Enrollments + Baptism'!$A$7:$R$170,18,FALSE)</f>
        <v>#N/A</v>
      </c>
      <c r="AR22" s="489" t="s">
        <v>300</v>
      </c>
    </row>
    <row r="23" spans="2:44" s="489" customFormat="1" ht="16.5" customHeight="1">
      <c r="B23" s="4055" t="str">
        <f>'General TPUM'!B22</f>
        <v>Suva Adventist College</v>
      </c>
      <c r="C23" s="3479"/>
      <c r="D23" s="3423"/>
      <c r="E23" s="3423"/>
      <c r="F23" s="3423"/>
      <c r="G23" s="3423"/>
      <c r="H23" s="3423"/>
      <c r="I23" s="3423"/>
      <c r="J23" s="3423"/>
      <c r="K23" s="3423"/>
      <c r="L23" s="3423">
        <v>68</v>
      </c>
      <c r="M23" s="3423">
        <v>66</v>
      </c>
      <c r="N23" s="3423">
        <v>66</v>
      </c>
      <c r="O23" s="3423">
        <v>33</v>
      </c>
      <c r="P23" s="3423">
        <v>22</v>
      </c>
      <c r="Q23" s="3423">
        <v>0</v>
      </c>
      <c r="R23" s="3424"/>
      <c r="S23" s="3368"/>
      <c r="T23" s="3424"/>
      <c r="U23" s="3470">
        <v>191</v>
      </c>
      <c r="V23" s="4088">
        <v>64</v>
      </c>
      <c r="W23" s="752">
        <f t="shared" si="6"/>
        <v>255</v>
      </c>
      <c r="X23" s="3472"/>
      <c r="Y23" s="3473"/>
      <c r="Z23" s="3480"/>
      <c r="AA23" s="3478">
        <v>22</v>
      </c>
      <c r="AB23" s="4091"/>
      <c r="AC23" s="4092">
        <f>'General TPUM'!R22</f>
        <v>0</v>
      </c>
      <c r="AD23" s="4093">
        <f>'General TPUM'!S22</f>
        <v>1</v>
      </c>
      <c r="AE23" s="4094" t="str">
        <f>'General TPUM'!T22</f>
        <v>-</v>
      </c>
      <c r="AF23" s="753"/>
      <c r="AG23" s="2553">
        <f t="shared" si="2"/>
        <v>255</v>
      </c>
      <c r="AH23" s="2553"/>
      <c r="AI23" s="754"/>
      <c r="AJ23" s="753">
        <f t="shared" si="3"/>
        <v>0</v>
      </c>
      <c r="AK23" s="754">
        <f t="shared" si="4"/>
        <v>22</v>
      </c>
      <c r="AL23" s="755">
        <f t="shared" si="5"/>
        <v>255</v>
      </c>
      <c r="AM23" s="642"/>
      <c r="AN23" s="643"/>
      <c r="AP23" s="489">
        <f>VLOOKUP(B23,'[1]Enrollments + Baptism'!$A$7:$R$170,18,FALSE)</f>
        <v>255</v>
      </c>
      <c r="AR23" s="489" t="s">
        <v>786</v>
      </c>
    </row>
    <row r="24" spans="2:44" s="489" customFormat="1" ht="16.5" customHeight="1">
      <c r="B24" s="4055" t="str">
        <f>'General TPUM'!B23</f>
        <v>Suva Adventist Primary</v>
      </c>
      <c r="C24" s="3479"/>
      <c r="D24" s="3423"/>
      <c r="E24" s="3423">
        <v>74</v>
      </c>
      <c r="F24" s="3423">
        <v>103</v>
      </c>
      <c r="G24" s="3423">
        <v>106</v>
      </c>
      <c r="H24" s="3423">
        <v>89</v>
      </c>
      <c r="I24" s="3423">
        <v>112</v>
      </c>
      <c r="J24" s="3423">
        <v>93</v>
      </c>
      <c r="K24" s="3423">
        <v>78</v>
      </c>
      <c r="L24" s="3423">
        <v>79</v>
      </c>
      <c r="M24" s="3423"/>
      <c r="N24" s="3423"/>
      <c r="O24" s="3423"/>
      <c r="P24" s="3423"/>
      <c r="Q24" s="3423"/>
      <c r="R24" s="3424"/>
      <c r="S24" s="3368">
        <v>514</v>
      </c>
      <c r="T24" s="3424">
        <v>220</v>
      </c>
      <c r="U24" s="3470"/>
      <c r="V24" s="4088"/>
      <c r="W24" s="752">
        <f t="shared" si="6"/>
        <v>734</v>
      </c>
      <c r="X24" s="3472"/>
      <c r="Y24" s="3473"/>
      <c r="Z24" s="3478">
        <v>79</v>
      </c>
      <c r="AB24" s="4095"/>
      <c r="AC24" s="4092">
        <f>'General TPUM'!R23</f>
        <v>1</v>
      </c>
      <c r="AD24" s="4093">
        <f>'General TPUM'!S23</f>
        <v>0</v>
      </c>
      <c r="AE24" s="4094" t="str">
        <f>'General TPUM'!T23</f>
        <v>-</v>
      </c>
      <c r="AF24" s="753">
        <f>S24+T24</f>
        <v>734</v>
      </c>
      <c r="AG24" s="2553">
        <f t="shared" si="2"/>
        <v>0</v>
      </c>
      <c r="AH24" s="2553"/>
      <c r="AI24" s="754"/>
      <c r="AJ24" s="753">
        <f t="shared" si="3"/>
        <v>79</v>
      </c>
      <c r="AK24" s="754">
        <f t="shared" si="4"/>
        <v>0</v>
      </c>
      <c r="AL24" s="755">
        <f t="shared" si="5"/>
        <v>734</v>
      </c>
      <c r="AM24" s="643"/>
      <c r="AN24" s="643"/>
      <c r="AP24" s="489">
        <f>VLOOKUP(B24,'[1]Enrollments + Baptism'!$A$7:$R$170,18,FALSE)</f>
        <v>734</v>
      </c>
      <c r="AR24" s="489" t="s">
        <v>787</v>
      </c>
    </row>
    <row r="25" spans="2:44" s="489" customFormat="1" ht="16.5" customHeight="1">
      <c r="B25" s="4055" t="str">
        <f>'General TPUM'!B24</f>
        <v>Vatuvonu</v>
      </c>
      <c r="C25" s="3479"/>
      <c r="D25" s="3423"/>
      <c r="E25" s="3423">
        <v>10</v>
      </c>
      <c r="F25" s="3423">
        <v>14</v>
      </c>
      <c r="G25" s="3423">
        <v>13</v>
      </c>
      <c r="H25" s="3423">
        <v>13</v>
      </c>
      <c r="I25" s="3423">
        <v>15</v>
      </c>
      <c r="J25" s="3423">
        <v>16</v>
      </c>
      <c r="K25" s="3423">
        <v>12</v>
      </c>
      <c r="L25" s="3423">
        <v>10</v>
      </c>
      <c r="M25" s="3423"/>
      <c r="N25" s="3423"/>
      <c r="O25" s="3423"/>
      <c r="P25" s="3423"/>
      <c r="Q25" s="3423"/>
      <c r="R25" s="3424"/>
      <c r="S25" s="3368">
        <v>59</v>
      </c>
      <c r="T25" s="3424">
        <v>44</v>
      </c>
      <c r="U25" s="3470"/>
      <c r="V25" s="4088"/>
      <c r="W25" s="752">
        <f t="shared" si="6"/>
        <v>103</v>
      </c>
      <c r="X25" s="3472"/>
      <c r="Y25" s="3473"/>
      <c r="Z25" s="3480">
        <v>10</v>
      </c>
      <c r="AA25" s="3478"/>
      <c r="AB25" s="4091"/>
      <c r="AC25" s="4092">
        <f>'General TPUM'!R24</f>
        <v>1</v>
      </c>
      <c r="AD25" s="4093">
        <f>'General TPUM'!S24</f>
        <v>0</v>
      </c>
      <c r="AE25" s="4094" t="str">
        <f>'General TPUM'!T24</f>
        <v>-</v>
      </c>
      <c r="AF25" s="753"/>
      <c r="AG25" s="2553">
        <f t="shared" si="2"/>
        <v>0</v>
      </c>
      <c r="AH25" s="2553"/>
      <c r="AI25" s="754"/>
      <c r="AJ25" s="753">
        <f t="shared" si="3"/>
        <v>10</v>
      </c>
      <c r="AK25" s="754">
        <f t="shared" si="4"/>
        <v>0</v>
      </c>
      <c r="AL25" s="755">
        <f t="shared" si="5"/>
        <v>103</v>
      </c>
      <c r="AM25" s="643"/>
      <c r="AN25" s="643"/>
      <c r="AP25" s="489" t="e">
        <f>VLOOKUP(B25,'[1]Enrollments + Baptism'!$A$7:$R$170,18,FALSE)</f>
        <v>#N/A</v>
      </c>
      <c r="AR25" s="489" t="s">
        <v>788</v>
      </c>
    </row>
    <row r="26" spans="2:44" s="489" customFormat="1" ht="16.5" customHeight="1">
      <c r="B26" s="4055" t="str">
        <f>'General TPUM'!B25</f>
        <v>Wainunu</v>
      </c>
      <c r="C26" s="3479"/>
      <c r="D26" s="3423"/>
      <c r="E26" s="3423">
        <v>9</v>
      </c>
      <c r="F26" s="3423">
        <v>14</v>
      </c>
      <c r="G26" s="3423">
        <v>6</v>
      </c>
      <c r="H26" s="3423">
        <v>8</v>
      </c>
      <c r="I26" s="3423">
        <v>12</v>
      </c>
      <c r="J26" s="3423">
        <v>8</v>
      </c>
      <c r="K26" s="3423">
        <v>9</v>
      </c>
      <c r="L26" s="3423">
        <v>7</v>
      </c>
      <c r="M26" s="3423"/>
      <c r="N26" s="3423"/>
      <c r="O26" s="3423"/>
      <c r="P26" s="3423"/>
      <c r="Q26" s="3423"/>
      <c r="R26" s="3424"/>
      <c r="S26" s="3368">
        <v>29</v>
      </c>
      <c r="T26" s="3424">
        <v>44</v>
      </c>
      <c r="U26" s="3470"/>
      <c r="V26" s="4088"/>
      <c r="W26" s="1134">
        <f t="shared" si="6"/>
        <v>73</v>
      </c>
      <c r="X26" s="3472"/>
      <c r="Y26" s="3473"/>
      <c r="Z26" s="3480">
        <v>7</v>
      </c>
      <c r="AA26" s="3478"/>
      <c r="AB26" s="1838"/>
      <c r="AC26" s="2550">
        <f>'General TPUM'!R25</f>
        <v>1</v>
      </c>
      <c r="AD26" s="2551">
        <f>'General TPUM'!S25</f>
        <v>0</v>
      </c>
      <c r="AE26" s="2552" t="str">
        <f>'General TPUM'!T25</f>
        <v>-</v>
      </c>
      <c r="AF26" s="1135">
        <f>S26+T26</f>
        <v>73</v>
      </c>
      <c r="AG26" s="1136">
        <f t="shared" si="2"/>
        <v>0</v>
      </c>
      <c r="AH26" s="1136"/>
      <c r="AI26" s="1137"/>
      <c r="AJ26" s="753">
        <f t="shared" si="3"/>
        <v>7</v>
      </c>
      <c r="AK26" s="754">
        <f t="shared" si="4"/>
        <v>0</v>
      </c>
      <c r="AL26" s="1138">
        <f t="shared" si="5"/>
        <v>73</v>
      </c>
      <c r="AM26" s="643"/>
      <c r="AN26" s="643"/>
      <c r="AP26" s="489">
        <f>VLOOKUP(B26,'[1]Enrollments + Baptism'!$A$7:$R$170,18,FALSE)</f>
        <v>73</v>
      </c>
      <c r="AR26" s="489" t="s">
        <v>789</v>
      </c>
    </row>
    <row r="27" spans="2:44" s="657" customFormat="1" ht="16.5" customHeight="1" thickBot="1">
      <c r="B27" s="4096" t="str">
        <f>'General TPUM'!B26</f>
        <v>TOTALS</v>
      </c>
      <c r="C27" s="4090">
        <f t="shared" ref="C27:V27" si="7">SUM(C14:C26)</f>
        <v>0</v>
      </c>
      <c r="D27" s="4097">
        <f t="shared" si="7"/>
        <v>45</v>
      </c>
      <c r="E27" s="4097">
        <f t="shared" si="7"/>
        <v>226</v>
      </c>
      <c r="F27" s="4097">
        <f t="shared" si="7"/>
        <v>269</v>
      </c>
      <c r="G27" s="4097">
        <f t="shared" si="7"/>
        <v>250</v>
      </c>
      <c r="H27" s="4097">
        <f t="shared" si="7"/>
        <v>252</v>
      </c>
      <c r="I27" s="4097">
        <f t="shared" si="7"/>
        <v>275</v>
      </c>
      <c r="J27" s="4097">
        <f t="shared" si="7"/>
        <v>240</v>
      </c>
      <c r="K27" s="4097">
        <f t="shared" si="7"/>
        <v>235</v>
      </c>
      <c r="L27" s="4097">
        <f t="shared" si="7"/>
        <v>315</v>
      </c>
      <c r="M27" s="4097">
        <f t="shared" si="7"/>
        <v>114</v>
      </c>
      <c r="N27" s="4097">
        <f t="shared" si="7"/>
        <v>98</v>
      </c>
      <c r="O27" s="4097">
        <f t="shared" si="7"/>
        <v>63</v>
      </c>
      <c r="P27" s="4097">
        <f t="shared" si="7"/>
        <v>46</v>
      </c>
      <c r="Q27" s="4097">
        <f t="shared" si="7"/>
        <v>0</v>
      </c>
      <c r="R27" s="4097">
        <f t="shared" si="7"/>
        <v>0</v>
      </c>
      <c r="S27" s="4090">
        <f t="shared" si="7"/>
        <v>1331</v>
      </c>
      <c r="T27" s="4098">
        <f t="shared" si="7"/>
        <v>673</v>
      </c>
      <c r="U27" s="4099">
        <f t="shared" si="7"/>
        <v>352</v>
      </c>
      <c r="V27" s="4100">
        <f t="shared" si="7"/>
        <v>72</v>
      </c>
      <c r="W27" s="4101">
        <f>SUM(W14:W26)</f>
        <v>2428</v>
      </c>
      <c r="X27" s="4101">
        <f t="shared" ref="X27:AA27" si="8">SUM(X14:X26)</f>
        <v>0</v>
      </c>
      <c r="Y27" s="4101">
        <f t="shared" si="8"/>
        <v>5</v>
      </c>
      <c r="Z27" s="4101">
        <f t="shared" si="8"/>
        <v>212</v>
      </c>
      <c r="AA27" s="4101">
        <f t="shared" si="8"/>
        <v>46</v>
      </c>
      <c r="AB27" s="4102"/>
      <c r="AC27" s="4103">
        <f t="shared" ref="AC27:AL27" si="9">SUM(AC14:AC26)</f>
        <v>11</v>
      </c>
      <c r="AD27" s="4104">
        <f t="shared" si="9"/>
        <v>2</v>
      </c>
      <c r="AE27" s="4105">
        <f t="shared" si="9"/>
        <v>0</v>
      </c>
      <c r="AF27" s="4106">
        <f t="shared" si="9"/>
        <v>1901</v>
      </c>
      <c r="AG27" s="4104">
        <f t="shared" si="9"/>
        <v>424</v>
      </c>
      <c r="AH27" s="4104">
        <f t="shared" si="9"/>
        <v>0</v>
      </c>
      <c r="AI27" s="4105">
        <f t="shared" si="9"/>
        <v>0</v>
      </c>
      <c r="AJ27" s="4106">
        <f t="shared" si="9"/>
        <v>212</v>
      </c>
      <c r="AK27" s="4105">
        <f t="shared" si="9"/>
        <v>46</v>
      </c>
      <c r="AL27" s="4107">
        <f t="shared" si="9"/>
        <v>2428</v>
      </c>
      <c r="AM27" s="656"/>
      <c r="AN27" s="656"/>
      <c r="AP27" s="489" t="e">
        <f>VLOOKUP(B27,'[1]Enrollments + Baptism'!$A$7:$R$170,18,FALSE)</f>
        <v>#N/A</v>
      </c>
      <c r="AR27" s="657" t="s">
        <v>790</v>
      </c>
    </row>
    <row r="28" spans="2:44" s="662" customFormat="1" ht="14.1" customHeight="1" thickTop="1" thickBot="1">
      <c r="B28" s="1119">
        <f>'General TPUM'!B27</f>
        <v>0</v>
      </c>
      <c r="C28" s="1132"/>
      <c r="D28" s="1132"/>
      <c r="E28" s="1132"/>
      <c r="F28" s="1132"/>
      <c r="G28" s="1132"/>
      <c r="H28" s="1132"/>
      <c r="I28" s="1132"/>
      <c r="J28" s="1132"/>
      <c r="K28" s="1132"/>
      <c r="L28" s="1132"/>
      <c r="M28" s="1132"/>
      <c r="N28" s="1132"/>
      <c r="O28" s="1132"/>
      <c r="P28" s="1132"/>
      <c r="Q28" s="1132"/>
      <c r="R28" s="1132">
        <f>SUM(D27:R27)</f>
        <v>2428</v>
      </c>
      <c r="S28" s="1132">
        <f>S27+T27+U27+V27</f>
        <v>2428</v>
      </c>
      <c r="T28" s="1132" t="s">
        <v>243</v>
      </c>
      <c r="U28" s="1132"/>
      <c r="V28" s="1132" t="s">
        <v>791</v>
      </c>
      <c r="W28" s="1132"/>
      <c r="X28" s="1132">
        <f>X27+Y27</f>
        <v>5</v>
      </c>
      <c r="Y28" s="1139"/>
      <c r="Z28" s="1140">
        <f>L28</f>
        <v>0</v>
      </c>
      <c r="AA28" s="1361">
        <f>Q28</f>
        <v>0</v>
      </c>
      <c r="AB28" s="1839"/>
      <c r="AC28" s="1132"/>
      <c r="AD28" s="1132"/>
      <c r="AE28" s="1132"/>
      <c r="AF28" s="1132"/>
      <c r="AG28" s="1132">
        <f>AF27+AG27+AH27+AI27</f>
        <v>2325</v>
      </c>
      <c r="AH28" s="1132"/>
      <c r="AI28" s="1132"/>
      <c r="AJ28" s="1132">
        <f>AJ27+AK27</f>
        <v>258</v>
      </c>
      <c r="AK28" s="1132" t="s">
        <v>242</v>
      </c>
      <c r="AL28" s="2554"/>
      <c r="AP28" s="489" t="e">
        <f>VLOOKUP(B28,'[1]Enrollments + Baptism'!$A$7:$R$170,18,FALSE)</f>
        <v>#N/A</v>
      </c>
      <c r="AR28" s="662" t="s">
        <v>792</v>
      </c>
    </row>
    <row r="29" spans="2:44" s="488" customFormat="1" ht="15" customHeight="1" thickBot="1">
      <c r="B29" s="1356" t="str">
        <f>'General TPUM'!B28</f>
        <v>Kiribati and Nauru Mission</v>
      </c>
      <c r="C29" s="1365"/>
      <c r="D29" s="1357"/>
      <c r="E29" s="1357"/>
      <c r="F29" s="1357"/>
      <c r="G29" s="1357"/>
      <c r="H29" s="1357"/>
      <c r="I29" s="1357"/>
      <c r="J29" s="1357"/>
      <c r="K29" s="1357"/>
      <c r="L29" s="1358"/>
      <c r="M29" s="1358"/>
      <c r="N29" s="1358"/>
      <c r="O29" s="1358"/>
      <c r="P29" s="1358"/>
      <c r="Q29" s="1358"/>
      <c r="R29" s="1358"/>
      <c r="S29" s="1358"/>
      <c r="T29" s="1358"/>
      <c r="U29" s="1358"/>
      <c r="V29" s="1358"/>
      <c r="W29" s="1358"/>
      <c r="X29" s="1358"/>
      <c r="Y29" s="1362"/>
      <c r="Z29" s="1363">
        <f>L29</f>
        <v>0</v>
      </c>
      <c r="AA29" s="1364">
        <f>Q29</f>
        <v>0</v>
      </c>
      <c r="AB29" s="1840"/>
      <c r="AC29" s="1337"/>
      <c r="AD29" s="1337"/>
      <c r="AE29" s="1337"/>
      <c r="AF29" s="1337"/>
      <c r="AG29" s="1337"/>
      <c r="AH29" s="1337"/>
      <c r="AI29" s="1337"/>
      <c r="AJ29" s="1337"/>
      <c r="AK29" s="1337"/>
      <c r="AL29" s="1359"/>
      <c r="AM29" s="644"/>
      <c r="AN29" s="644"/>
      <c r="AP29" s="489" t="e">
        <f>VLOOKUP(B29,'[1]Enrollments + Baptism'!$A$7:$R$170,18,FALSE)</f>
        <v>#N/A</v>
      </c>
      <c r="AR29" s="488" t="s">
        <v>793</v>
      </c>
    </row>
    <row r="30" spans="2:44" s="489" customFormat="1" ht="15" customHeight="1">
      <c r="B30" s="1683" t="str">
        <f>'General TPUM'!B29</f>
        <v>Kauma Adventist High School</v>
      </c>
      <c r="C30" s="4108"/>
      <c r="D30" s="3423"/>
      <c r="E30" s="3423"/>
      <c r="F30" s="3423"/>
      <c r="G30" s="3423"/>
      <c r="H30" s="3423"/>
      <c r="I30" s="3423"/>
      <c r="J30" s="3423"/>
      <c r="K30" s="3423">
        <v>15</v>
      </c>
      <c r="L30" s="3423">
        <v>11</v>
      </c>
      <c r="M30" s="3423">
        <v>25</v>
      </c>
      <c r="N30" s="3423">
        <v>130</v>
      </c>
      <c r="O30" s="3423">
        <v>61</v>
      </c>
      <c r="P30" s="3423">
        <v>64</v>
      </c>
      <c r="Q30" s="489">
        <v>39</v>
      </c>
      <c r="R30" s="3424"/>
      <c r="S30" s="3368"/>
      <c r="T30" s="3424"/>
      <c r="U30" s="3470">
        <v>124</v>
      </c>
      <c r="V30" s="4088">
        <v>221</v>
      </c>
      <c r="W30" s="752">
        <f>+S30+T30+U30+V30</f>
        <v>345</v>
      </c>
      <c r="X30" s="1979"/>
      <c r="Y30" s="1981">
        <v>80</v>
      </c>
      <c r="Z30" s="4109"/>
      <c r="AA30" s="1982">
        <v>39</v>
      </c>
      <c r="AB30" s="1837"/>
      <c r="AC30" s="1338">
        <f>'General TPUM'!R29</f>
        <v>0</v>
      </c>
      <c r="AD30" s="2553">
        <f>'General TPUM'!S29</f>
        <v>1</v>
      </c>
      <c r="AE30" s="754" t="str">
        <f>'General TPUM'!T29</f>
        <v>-</v>
      </c>
      <c r="AF30" s="753"/>
      <c r="AG30" s="2553">
        <f>U30+V30</f>
        <v>345</v>
      </c>
      <c r="AH30" s="2553"/>
      <c r="AI30" s="754"/>
      <c r="AJ30" s="753">
        <f>Z30</f>
        <v>0</v>
      </c>
      <c r="AK30" s="754">
        <f>AA30</f>
        <v>39</v>
      </c>
      <c r="AL30" s="755">
        <f>SUM(C30:R30)</f>
        <v>345</v>
      </c>
      <c r="AM30" s="643"/>
      <c r="AN30" s="643"/>
      <c r="AP30" s="489">
        <f>VLOOKUP(B30,'[1]Enrollments + Baptism'!$A$7:$R$170,18,FALSE)</f>
        <v>345</v>
      </c>
      <c r="AR30" s="489" t="s">
        <v>794</v>
      </c>
    </row>
    <row r="31" spans="2:44" s="489" customFormat="1" ht="15" customHeight="1">
      <c r="B31" s="1683" t="str">
        <f>'General TPUM'!B30</f>
        <v>Betio SDA Pre-School</v>
      </c>
      <c r="C31" s="4108"/>
      <c r="D31" s="1826"/>
      <c r="E31" s="3423"/>
      <c r="F31" s="3423"/>
      <c r="G31" s="3423"/>
      <c r="H31" s="3423"/>
      <c r="I31" s="3423"/>
      <c r="J31" s="3423"/>
      <c r="K31" s="3423"/>
      <c r="L31" s="3423"/>
      <c r="M31" s="3423"/>
      <c r="N31" s="3423"/>
      <c r="O31" s="1826"/>
      <c r="P31" s="1826"/>
      <c r="Q31" s="1826"/>
      <c r="R31" s="1887"/>
      <c r="S31" s="4110"/>
      <c r="T31" s="1887"/>
      <c r="U31" s="2555"/>
      <c r="V31" s="1978"/>
      <c r="W31" s="752">
        <f t="shared" ref="W31:W34" si="10">+S31+T31+U31+V31</f>
        <v>0</v>
      </c>
      <c r="X31" s="1980"/>
      <c r="Y31" s="4111"/>
      <c r="Z31" s="1838"/>
      <c r="AA31" s="4112"/>
      <c r="AB31" s="3353"/>
      <c r="AC31" s="1338">
        <f>'General TPUM'!R30</f>
        <v>1</v>
      </c>
      <c r="AD31" s="2553">
        <f>'General TPUM'!S30</f>
        <v>0</v>
      </c>
      <c r="AE31" s="754" t="str">
        <f>'General TPUM'!T30</f>
        <v>-</v>
      </c>
      <c r="AF31" s="4113">
        <f>SUM(D31:J31)</f>
        <v>0</v>
      </c>
      <c r="AG31" s="4093"/>
      <c r="AH31" s="4093"/>
      <c r="AI31" s="4094"/>
      <c r="AJ31" s="4113">
        <f>Z31</f>
        <v>0</v>
      </c>
      <c r="AK31" s="4094"/>
      <c r="AL31" s="755">
        <f>SUM(C31:R31)</f>
        <v>0</v>
      </c>
      <c r="AM31" s="643"/>
      <c r="AN31" s="643"/>
      <c r="AP31" s="489" t="e">
        <f>VLOOKUP(B31,'[1]Enrollments + Baptism'!$A$7:$R$170,18,FALSE)</f>
        <v>#N/A</v>
      </c>
    </row>
    <row r="32" spans="2:44" s="489" customFormat="1" ht="15" customHeight="1">
      <c r="B32" s="1683" t="str">
        <f>'General TPUM'!B31</f>
        <v>Korobu SDA Grammar Pre School</v>
      </c>
      <c r="C32" s="4108"/>
      <c r="D32" s="1826"/>
      <c r="E32" s="3423"/>
      <c r="F32" s="3423"/>
      <c r="G32" s="3423"/>
      <c r="H32" s="3423"/>
      <c r="I32" s="3423"/>
      <c r="J32" s="3423"/>
      <c r="K32" s="3423"/>
      <c r="L32" s="3423"/>
      <c r="M32" s="3423"/>
      <c r="N32" s="3423"/>
      <c r="O32" s="1826"/>
      <c r="P32" s="1826"/>
      <c r="Q32" s="1826"/>
      <c r="R32" s="1887"/>
      <c r="S32" s="4110"/>
      <c r="T32" s="1887"/>
      <c r="U32" s="2555"/>
      <c r="V32" s="1978"/>
      <c r="W32" s="752">
        <f t="shared" si="10"/>
        <v>0</v>
      </c>
      <c r="X32" s="1980"/>
      <c r="Y32" s="4111"/>
      <c r="Z32" s="1838"/>
      <c r="AA32" s="4112"/>
      <c r="AB32" s="3353"/>
      <c r="AC32" s="1338">
        <f>'General TPUM'!R31</f>
        <v>1</v>
      </c>
      <c r="AD32" s="2553">
        <f>'General TPUM'!S31</f>
        <v>0</v>
      </c>
      <c r="AE32" s="754" t="str">
        <f>'General TPUM'!T31</f>
        <v>-</v>
      </c>
      <c r="AF32" s="4113">
        <f>SUM(D32:J32)</f>
        <v>0</v>
      </c>
      <c r="AG32" s="4093"/>
      <c r="AH32" s="4093"/>
      <c r="AI32" s="4094"/>
      <c r="AJ32" s="4113">
        <f t="shared" ref="AJ32:AJ34" si="11">Z32</f>
        <v>0</v>
      </c>
      <c r="AK32" s="4094"/>
      <c r="AL32" s="755">
        <f>SUM(C32:R32)</f>
        <v>0</v>
      </c>
      <c r="AM32" s="643"/>
      <c r="AN32" s="643"/>
      <c r="AP32" s="489" t="e">
        <f>VLOOKUP(B32,'[1]Enrollments + Baptism'!$A$7:$R$170,18,FALSE)</f>
        <v>#N/A</v>
      </c>
    </row>
    <row r="33" spans="1:45" s="489" customFormat="1" ht="15" customHeight="1">
      <c r="B33" s="1683" t="str">
        <f>'General TPUM'!B32</f>
        <v>Ronnita Pre-School</v>
      </c>
      <c r="C33" s="4108"/>
      <c r="D33" s="1826"/>
      <c r="E33" s="3423"/>
      <c r="F33" s="3423"/>
      <c r="G33" s="3423"/>
      <c r="H33" s="3423"/>
      <c r="I33" s="3423"/>
      <c r="J33" s="4114"/>
      <c r="K33" s="3423"/>
      <c r="L33" s="3423"/>
      <c r="M33" s="3423"/>
      <c r="N33" s="3423"/>
      <c r="O33" s="1826"/>
      <c r="P33" s="1826"/>
      <c r="Q33" s="1826"/>
      <c r="R33" s="1887"/>
      <c r="S33" s="4110"/>
      <c r="T33" s="1887"/>
      <c r="U33" s="2555"/>
      <c r="V33" s="1978"/>
      <c r="W33" s="752">
        <f t="shared" si="10"/>
        <v>0</v>
      </c>
      <c r="X33" s="1980"/>
      <c r="Y33" s="4111"/>
      <c r="Z33" s="1838"/>
      <c r="AA33" s="4091"/>
      <c r="AB33" s="3353"/>
      <c r="AC33" s="1338">
        <f>'General TPUM'!R32</f>
        <v>1</v>
      </c>
      <c r="AD33" s="2553">
        <f>'General TPUM'!S32</f>
        <v>0</v>
      </c>
      <c r="AE33" s="754" t="str">
        <f>'General TPUM'!T32</f>
        <v>-</v>
      </c>
      <c r="AF33" s="4113">
        <f>SUM(D33:I33)</f>
        <v>0</v>
      </c>
      <c r="AG33" s="4093"/>
      <c r="AH33" s="4093"/>
      <c r="AI33" s="4094"/>
      <c r="AJ33" s="4113">
        <f t="shared" si="11"/>
        <v>0</v>
      </c>
      <c r="AK33" s="4094"/>
      <c r="AL33" s="755">
        <f>SUM(C33:R33)</f>
        <v>0</v>
      </c>
      <c r="AM33" s="643"/>
      <c r="AN33" s="643"/>
      <c r="AP33" s="489" t="e">
        <f>VLOOKUP(B33,'[1]Enrollments + Baptism'!$A$7:$R$170,18,FALSE)</f>
        <v>#N/A</v>
      </c>
    </row>
    <row r="34" spans="1:45" s="489" customFormat="1" ht="15" customHeight="1">
      <c r="B34" s="1683" t="str">
        <f>'General TPUM'!B33</f>
        <v>Tabonikabauea SDA Pre-School</v>
      </c>
      <c r="C34" s="2167"/>
      <c r="D34" s="1826"/>
      <c r="E34" s="1826"/>
      <c r="F34" s="1826"/>
      <c r="G34" s="1826"/>
      <c r="H34" s="1826"/>
      <c r="I34" s="1826"/>
      <c r="J34" s="1826"/>
      <c r="K34" s="1826"/>
      <c r="L34" s="1826"/>
      <c r="M34" s="1826"/>
      <c r="N34" s="1826"/>
      <c r="O34" s="1826"/>
      <c r="P34" s="1826"/>
      <c r="Q34" s="1826"/>
      <c r="R34" s="1887"/>
      <c r="S34" s="4110"/>
      <c r="T34" s="1887"/>
      <c r="U34" s="2555"/>
      <c r="V34" s="1978"/>
      <c r="W34" s="752">
        <f t="shared" si="10"/>
        <v>0</v>
      </c>
      <c r="X34" s="3472"/>
      <c r="Y34" s="3884"/>
      <c r="Z34" s="1838"/>
      <c r="AA34" s="4091"/>
      <c r="AB34" s="4115"/>
      <c r="AC34" s="1338">
        <f>'General TPUM'!R33</f>
        <v>1</v>
      </c>
      <c r="AD34" s="2553">
        <f>'General TPUM'!S33</f>
        <v>0</v>
      </c>
      <c r="AE34" s="754" t="str">
        <f>'General TPUM'!T33</f>
        <v>-</v>
      </c>
      <c r="AF34" s="4113">
        <f>SUM(D34:J34)</f>
        <v>0</v>
      </c>
      <c r="AG34" s="1136"/>
      <c r="AH34" s="1136"/>
      <c r="AI34" s="1137"/>
      <c r="AJ34" s="4113">
        <f t="shared" si="11"/>
        <v>0</v>
      </c>
      <c r="AK34" s="1137"/>
      <c r="AL34" s="755">
        <f>SUM(C34:R34)</f>
        <v>0</v>
      </c>
      <c r="AM34" s="643"/>
      <c r="AN34" s="643"/>
      <c r="AP34" s="489" t="e">
        <f>VLOOKUP(B34,'[1]Enrollments + Baptism'!$A$7:$R$170,18,FALSE)</f>
        <v>#N/A</v>
      </c>
    </row>
    <row r="35" spans="1:45" s="657" customFormat="1" ht="16.5" customHeight="1" thickBot="1">
      <c r="B35" s="4096" t="str">
        <f>'General TPUM'!B34</f>
        <v>TOTALS</v>
      </c>
      <c r="C35" s="4090">
        <f>SUM(C30:C34)</f>
        <v>0</v>
      </c>
      <c r="D35" s="4097">
        <f>SUM(D30:D34)</f>
        <v>0</v>
      </c>
      <c r="E35" s="4097">
        <f t="shared" ref="E35:R35" si="12">SUM(E30:E34)</f>
        <v>0</v>
      </c>
      <c r="F35" s="4097">
        <f t="shared" si="12"/>
        <v>0</v>
      </c>
      <c r="G35" s="4097">
        <f t="shared" si="12"/>
        <v>0</v>
      </c>
      <c r="H35" s="4097">
        <f t="shared" si="12"/>
        <v>0</v>
      </c>
      <c r="I35" s="4097">
        <f t="shared" si="12"/>
        <v>0</v>
      </c>
      <c r="J35" s="4097">
        <f>SUM(J30:J34)</f>
        <v>0</v>
      </c>
      <c r="K35" s="4097">
        <f t="shared" si="12"/>
        <v>15</v>
      </c>
      <c r="L35" s="4097">
        <f t="shared" si="12"/>
        <v>11</v>
      </c>
      <c r="M35" s="4097">
        <f t="shared" si="12"/>
        <v>25</v>
      </c>
      <c r="N35" s="4097">
        <f t="shared" si="12"/>
        <v>130</v>
      </c>
      <c r="O35" s="4097">
        <f t="shared" si="12"/>
        <v>61</v>
      </c>
      <c r="P35" s="4097">
        <f t="shared" si="12"/>
        <v>64</v>
      </c>
      <c r="Q35" s="4097">
        <f t="shared" si="12"/>
        <v>39</v>
      </c>
      <c r="R35" s="4097">
        <f t="shared" si="12"/>
        <v>0</v>
      </c>
      <c r="S35" s="4090">
        <f>SUM(S30:S34)</f>
        <v>0</v>
      </c>
      <c r="T35" s="4098">
        <f>SUM(T30:T34)</f>
        <v>0</v>
      </c>
      <c r="U35" s="4098">
        <f t="shared" ref="U35:V35" si="13">SUM(U30:U34)</f>
        <v>124</v>
      </c>
      <c r="V35" s="4098">
        <f t="shared" si="13"/>
        <v>221</v>
      </c>
      <c r="W35" s="4101">
        <f>SUM(W30:W34)</f>
        <v>345</v>
      </c>
      <c r="X35" s="4116">
        <f>SUM(X30:X34)</f>
        <v>0</v>
      </c>
      <c r="Y35" s="4116">
        <f t="shared" ref="Y35:AA35" si="14">SUM(Y30:Y34)</f>
        <v>80</v>
      </c>
      <c r="Z35" s="4116">
        <f t="shared" si="14"/>
        <v>0</v>
      </c>
      <c r="AA35" s="4117">
        <f t="shared" si="14"/>
        <v>39</v>
      </c>
      <c r="AB35" s="4118"/>
      <c r="AC35" s="4103">
        <f>SUM(AC30:AC34)</f>
        <v>4</v>
      </c>
      <c r="AD35" s="4103">
        <f t="shared" ref="AD35:AL35" si="15">SUM(AD30:AD34)</f>
        <v>1</v>
      </c>
      <c r="AE35" s="4103">
        <f t="shared" si="15"/>
        <v>0</v>
      </c>
      <c r="AF35" s="4103">
        <f t="shared" si="15"/>
        <v>0</v>
      </c>
      <c r="AG35" s="4103">
        <f t="shared" si="15"/>
        <v>345</v>
      </c>
      <c r="AH35" s="4103">
        <f t="shared" si="15"/>
        <v>0</v>
      </c>
      <c r="AI35" s="4103">
        <f t="shared" si="15"/>
        <v>0</v>
      </c>
      <c r="AJ35" s="4103">
        <f t="shared" si="15"/>
        <v>0</v>
      </c>
      <c r="AK35" s="4103">
        <f t="shared" si="15"/>
        <v>39</v>
      </c>
      <c r="AL35" s="4103">
        <f t="shared" si="15"/>
        <v>345</v>
      </c>
      <c r="AM35" s="656"/>
      <c r="AN35" s="656"/>
      <c r="AP35" s="489" t="e">
        <f>VLOOKUP(B35,'[1]Enrollments + Baptism'!$A$7:$R$170,18,FALSE)</f>
        <v>#N/A</v>
      </c>
    </row>
    <row r="36" spans="1:45" s="662" customFormat="1" ht="14.1" customHeight="1" thickTop="1" thickBot="1">
      <c r="B36" s="1119">
        <f>'General TPUM'!B35</f>
        <v>0</v>
      </c>
      <c r="C36" s="1132"/>
      <c r="D36" s="1132"/>
      <c r="E36" s="1132"/>
      <c r="F36" s="1132"/>
      <c r="G36" s="1132"/>
      <c r="H36" s="1132"/>
      <c r="I36" s="1132"/>
      <c r="J36" s="1132"/>
      <c r="K36" s="1132"/>
      <c r="L36" s="1132"/>
      <c r="M36" s="1132"/>
      <c r="N36" s="1132"/>
      <c r="O36" s="1132"/>
      <c r="P36" s="1132"/>
      <c r="Q36" s="1132"/>
      <c r="R36" s="1132">
        <f>SUM(D35:R35)</f>
        <v>345</v>
      </c>
      <c r="S36" s="1132">
        <f>S35+T35+U35+V35</f>
        <v>345</v>
      </c>
      <c r="T36" s="1132" t="s">
        <v>243</v>
      </c>
      <c r="U36" s="1132"/>
      <c r="V36" s="1132" t="s">
        <v>791</v>
      </c>
      <c r="W36" s="1132"/>
      <c r="X36" s="1132">
        <f>X35+Y35</f>
        <v>80</v>
      </c>
      <c r="Y36" s="1139"/>
      <c r="Z36" s="1140">
        <f>L36</f>
        <v>0</v>
      </c>
      <c r="AA36" s="1361">
        <f>Q36</f>
        <v>0</v>
      </c>
      <c r="AB36" s="1839"/>
      <c r="AC36" s="1132"/>
      <c r="AD36" s="1132"/>
      <c r="AE36" s="1132"/>
      <c r="AF36" s="1132"/>
      <c r="AG36" s="1132">
        <f>AF35+AG35+AH35+AI35</f>
        <v>345</v>
      </c>
      <c r="AH36" s="1132"/>
      <c r="AI36" s="1132"/>
      <c r="AJ36" s="1132">
        <f>AJ35+AK35</f>
        <v>39</v>
      </c>
      <c r="AK36" s="1132" t="s">
        <v>242</v>
      </c>
      <c r="AL36" s="2554"/>
      <c r="AP36" s="489" t="e">
        <f>VLOOKUP(B36,'[1]Enrollments + Baptism'!$A$7:$R$170,18,FALSE)</f>
        <v>#N/A</v>
      </c>
    </row>
    <row r="37" spans="1:45" s="488" customFormat="1" ht="16.350000000000001" customHeight="1" thickBot="1">
      <c r="B37" s="1356" t="str">
        <f>'General TPUM'!B36</f>
        <v>Samoa Mission</v>
      </c>
      <c r="C37" s="1365"/>
      <c r="D37" s="1365"/>
      <c r="E37" s="1365"/>
      <c r="F37" s="1365"/>
      <c r="G37" s="1365"/>
      <c r="H37" s="1365"/>
      <c r="I37" s="1365"/>
      <c r="J37" s="1365"/>
      <c r="K37" s="1365"/>
      <c r="L37" s="1366"/>
      <c r="M37" s="1366"/>
      <c r="N37" s="1366"/>
      <c r="O37" s="1366"/>
      <c r="P37" s="1366"/>
      <c r="Q37" s="1366"/>
      <c r="R37" s="1366"/>
      <c r="S37" s="1366"/>
      <c r="T37" s="1366"/>
      <c r="U37" s="1366"/>
      <c r="V37" s="1366"/>
      <c r="W37" s="1366"/>
      <c r="X37" s="1366"/>
      <c r="Y37" s="1367"/>
      <c r="Z37" s="1363">
        <f>L37</f>
        <v>0</v>
      </c>
      <c r="AA37" s="1364">
        <f>Q37</f>
        <v>0</v>
      </c>
      <c r="AB37" s="1840"/>
      <c r="AC37" s="1339"/>
      <c r="AD37" s="1339"/>
      <c r="AE37" s="1339"/>
      <c r="AF37" s="1339"/>
      <c r="AG37" s="1339"/>
      <c r="AH37" s="1339"/>
      <c r="AI37" s="1339"/>
      <c r="AJ37" s="1339"/>
      <c r="AK37" s="1339"/>
      <c r="AL37" s="2556"/>
      <c r="AM37" s="642"/>
      <c r="AN37" s="644"/>
      <c r="AP37" s="489">
        <f>VLOOKUP(B37,'[1]Enrollments + Baptism'!$A$7:$R$170,18,FALSE)</f>
        <v>0</v>
      </c>
    </row>
    <row r="38" spans="1:45" s="489" customFormat="1" ht="12">
      <c r="B38" s="4119" t="str">
        <f>'General TPUM'!B37</f>
        <v>Samoa Adventist  (College)</v>
      </c>
      <c r="C38" s="4120"/>
      <c r="D38" s="3423"/>
      <c r="E38" s="3423"/>
      <c r="F38" s="3423"/>
      <c r="G38" s="3423"/>
      <c r="H38" s="3423"/>
      <c r="I38" s="3423"/>
      <c r="J38" s="3423"/>
      <c r="K38" s="3423"/>
      <c r="L38" s="3423"/>
      <c r="M38" s="3423">
        <v>53</v>
      </c>
      <c r="N38" s="3423">
        <v>40</v>
      </c>
      <c r="O38" s="3423">
        <v>38</v>
      </c>
      <c r="P38" s="3423">
        <v>26</v>
      </c>
      <c r="Q38" s="3423"/>
      <c r="R38" s="3424"/>
      <c r="S38" s="3368"/>
      <c r="T38" s="3424"/>
      <c r="U38" s="3470">
        <v>83</v>
      </c>
      <c r="V38" s="4088">
        <v>74</v>
      </c>
      <c r="W38" s="752">
        <f>+S38+T38+U38+V38</f>
        <v>157</v>
      </c>
      <c r="X38" s="3472"/>
      <c r="Y38" s="3884">
        <v>11</v>
      </c>
      <c r="Z38" s="3480"/>
      <c r="AA38" s="4121">
        <v>26</v>
      </c>
      <c r="AB38" s="4091"/>
      <c r="AC38" s="4092">
        <f>'General TPUM'!R37</f>
        <v>0</v>
      </c>
      <c r="AD38" s="4093">
        <f>'General TPUM'!S37</f>
        <v>1</v>
      </c>
      <c r="AE38" s="4094" t="str">
        <f>'General TPUM'!T37</f>
        <v>-</v>
      </c>
      <c r="AF38" s="753">
        <f>S38+T38</f>
        <v>0</v>
      </c>
      <c r="AG38" s="2553">
        <f>U38+V38</f>
        <v>157</v>
      </c>
      <c r="AH38" s="2553"/>
      <c r="AI38" s="754"/>
      <c r="AJ38" s="753">
        <f>Z38</f>
        <v>0</v>
      </c>
      <c r="AK38" s="4094">
        <f>AA38</f>
        <v>26</v>
      </c>
      <c r="AL38" s="755">
        <f>SUM(C38:R38)</f>
        <v>157</v>
      </c>
      <c r="AM38" s="642"/>
      <c r="AN38" s="643"/>
      <c r="AP38" s="489" t="e">
        <f>VLOOKUP(B38,'[1]Enrollments + Baptism'!$A$7:$R$170,18,FALSE)</f>
        <v>#N/A</v>
      </c>
    </row>
    <row r="39" spans="1:45" s="489" customFormat="1" ht="16.350000000000001" customHeight="1">
      <c r="B39" s="4119" t="str">
        <f>'General TPUM'!B38</f>
        <v>Siufaga Adventist Primary</v>
      </c>
      <c r="C39" s="4120"/>
      <c r="D39" s="3423">
        <v>66</v>
      </c>
      <c r="E39" s="3423">
        <v>91</v>
      </c>
      <c r="F39" s="3423">
        <v>64</v>
      </c>
      <c r="G39" s="3423">
        <v>77</v>
      </c>
      <c r="H39" s="3423">
        <v>88</v>
      </c>
      <c r="I39" s="3423">
        <v>76</v>
      </c>
      <c r="J39" s="3423">
        <v>72</v>
      </c>
      <c r="K39" s="3423">
        <v>52</v>
      </c>
      <c r="L39" s="3423">
        <v>65</v>
      </c>
      <c r="M39" s="3423"/>
      <c r="N39" s="3423"/>
      <c r="O39" s="3423"/>
      <c r="P39" s="3423"/>
      <c r="Q39" s="3423"/>
      <c r="R39" s="3424"/>
      <c r="S39" s="3368">
        <v>319</v>
      </c>
      <c r="T39" s="3424">
        <v>332</v>
      </c>
      <c r="U39" s="3470"/>
      <c r="V39" s="4088"/>
      <c r="W39" s="752">
        <f>+S39+T39+U39+V39</f>
        <v>651</v>
      </c>
      <c r="X39" s="3472"/>
      <c r="Y39" s="3884"/>
      <c r="Z39" s="3480">
        <v>65</v>
      </c>
      <c r="AA39" s="4121"/>
      <c r="AB39" s="4091"/>
      <c r="AC39" s="4092">
        <f>'General TPUM'!R38</f>
        <v>1</v>
      </c>
      <c r="AD39" s="4093">
        <f>'General TPUM'!S38</f>
        <v>0</v>
      </c>
      <c r="AE39" s="4094" t="str">
        <f>'General TPUM'!T38</f>
        <v>-</v>
      </c>
      <c r="AF39" s="753">
        <f>S39+T39</f>
        <v>651</v>
      </c>
      <c r="AG39" s="2553">
        <f>U39+V39</f>
        <v>0</v>
      </c>
      <c r="AH39" s="2553"/>
      <c r="AI39" s="754"/>
      <c r="AJ39" s="753">
        <f>Z39</f>
        <v>65</v>
      </c>
      <c r="AK39" s="4094">
        <f>AA39</f>
        <v>0</v>
      </c>
      <c r="AL39" s="755">
        <f>SUM(C39:R39)</f>
        <v>651</v>
      </c>
      <c r="AM39" s="645"/>
      <c r="AN39" s="643"/>
      <c r="AP39" s="489">
        <f>VLOOKUP(B39,'[1]Enrollments + Baptism'!$A$7:$R$170,18,FALSE)</f>
        <v>651</v>
      </c>
    </row>
    <row r="40" spans="1:45" s="657" customFormat="1" ht="16.5" customHeight="1" thickBot="1">
      <c r="B40" s="4122" t="str">
        <f>'General TPUM'!B39</f>
        <v>TOTALS</v>
      </c>
      <c r="C40" s="4123">
        <f t="shared" ref="C40:Y40" si="16">SUM(C38:C39)</f>
        <v>0</v>
      </c>
      <c r="D40" s="4124">
        <f t="shared" si="16"/>
        <v>66</v>
      </c>
      <c r="E40" s="4124">
        <f t="shared" si="16"/>
        <v>91</v>
      </c>
      <c r="F40" s="4124">
        <f t="shared" si="16"/>
        <v>64</v>
      </c>
      <c r="G40" s="4124">
        <f t="shared" si="16"/>
        <v>77</v>
      </c>
      <c r="H40" s="4124">
        <f t="shared" si="16"/>
        <v>88</v>
      </c>
      <c r="I40" s="4124">
        <f t="shared" si="16"/>
        <v>76</v>
      </c>
      <c r="J40" s="4124">
        <f t="shared" si="16"/>
        <v>72</v>
      </c>
      <c r="K40" s="4124">
        <f t="shared" si="16"/>
        <v>52</v>
      </c>
      <c r="L40" s="4124">
        <f t="shared" si="16"/>
        <v>65</v>
      </c>
      <c r="M40" s="4124">
        <f t="shared" si="16"/>
        <v>53</v>
      </c>
      <c r="N40" s="4124">
        <f t="shared" si="16"/>
        <v>40</v>
      </c>
      <c r="O40" s="4124">
        <f t="shared" si="16"/>
        <v>38</v>
      </c>
      <c r="P40" s="4124">
        <f t="shared" si="16"/>
        <v>26</v>
      </c>
      <c r="Q40" s="4124">
        <f t="shared" si="16"/>
        <v>0</v>
      </c>
      <c r="R40" s="4124">
        <f t="shared" si="16"/>
        <v>0</v>
      </c>
      <c r="S40" s="4123">
        <f t="shared" si="16"/>
        <v>319</v>
      </c>
      <c r="T40" s="4125">
        <f t="shared" si="16"/>
        <v>332</v>
      </c>
      <c r="U40" s="4126">
        <f t="shared" si="16"/>
        <v>83</v>
      </c>
      <c r="V40" s="4127">
        <f t="shared" si="16"/>
        <v>74</v>
      </c>
      <c r="W40" s="4128">
        <f t="shared" si="16"/>
        <v>808</v>
      </c>
      <c r="X40" s="4129">
        <f t="shared" si="16"/>
        <v>0</v>
      </c>
      <c r="Y40" s="4130">
        <f t="shared" si="16"/>
        <v>11</v>
      </c>
      <c r="Z40" s="4131">
        <f>SUM(Z38:Z39)</f>
        <v>65</v>
      </c>
      <c r="AA40" s="4131">
        <f>SUM(AA38:AA39)</f>
        <v>26</v>
      </c>
      <c r="AB40" s="4118"/>
      <c r="AC40" s="4132">
        <f t="shared" ref="AC40:AL40" si="17">SUM(AC38:AC39)</f>
        <v>1</v>
      </c>
      <c r="AD40" s="4133">
        <f t="shared" si="17"/>
        <v>1</v>
      </c>
      <c r="AE40" s="4134">
        <f t="shared" si="17"/>
        <v>0</v>
      </c>
      <c r="AF40" s="4135">
        <f t="shared" si="17"/>
        <v>651</v>
      </c>
      <c r="AG40" s="4133">
        <f t="shared" si="17"/>
        <v>157</v>
      </c>
      <c r="AH40" s="4133">
        <f t="shared" si="17"/>
        <v>0</v>
      </c>
      <c r="AI40" s="4134">
        <f t="shared" si="17"/>
        <v>0</v>
      </c>
      <c r="AJ40" s="4135">
        <f t="shared" si="17"/>
        <v>65</v>
      </c>
      <c r="AK40" s="4134">
        <f t="shared" si="17"/>
        <v>26</v>
      </c>
      <c r="AL40" s="4136">
        <f t="shared" si="17"/>
        <v>808</v>
      </c>
      <c r="AM40" s="656"/>
      <c r="AN40" s="656"/>
      <c r="AP40" s="489" t="e">
        <f>VLOOKUP(B40,'[1]Enrollments + Baptism'!$A$7:$R$170,18,FALSE)</f>
        <v>#N/A</v>
      </c>
    </row>
    <row r="41" spans="1:45" s="662" customFormat="1" ht="14.1" customHeight="1" thickTop="1" thickBot="1">
      <c r="B41" s="667">
        <f>'General TPUM'!B40</f>
        <v>0</v>
      </c>
      <c r="C41" s="756"/>
      <c r="D41" s="756"/>
      <c r="E41" s="756"/>
      <c r="F41" s="756"/>
      <c r="G41" s="756"/>
      <c r="H41" s="756"/>
      <c r="I41" s="756"/>
      <c r="J41" s="756"/>
      <c r="K41" s="756"/>
      <c r="L41" s="756"/>
      <c r="M41" s="756"/>
      <c r="N41" s="756"/>
      <c r="O41" s="756"/>
      <c r="P41" s="756"/>
      <c r="Q41" s="756"/>
      <c r="R41" s="756">
        <f>SUM(D40:R40)</f>
        <v>808</v>
      </c>
      <c r="S41" s="756">
        <f>S40+T40+U40+V40</f>
        <v>808</v>
      </c>
      <c r="T41" s="756" t="s">
        <v>243</v>
      </c>
      <c r="U41" s="756"/>
      <c r="V41" s="756" t="s">
        <v>791</v>
      </c>
      <c r="W41" s="756"/>
      <c r="X41" s="756">
        <f>X40+Y40</f>
        <v>11</v>
      </c>
      <c r="Y41" s="2557"/>
      <c r="Z41" s="2558">
        <f>L41</f>
        <v>0</v>
      </c>
      <c r="AA41" s="2559">
        <f>Q41</f>
        <v>0</v>
      </c>
      <c r="AB41" s="1839"/>
      <c r="AC41" s="756"/>
      <c r="AD41" s="756"/>
      <c r="AE41" s="756"/>
      <c r="AF41" s="756"/>
      <c r="AG41" s="756">
        <f>AF40+AG40+AH40+AI40</f>
        <v>808</v>
      </c>
      <c r="AH41" s="756"/>
      <c r="AI41" s="756"/>
      <c r="AJ41" s="756">
        <f>AJ40+AK40</f>
        <v>91</v>
      </c>
      <c r="AK41" s="756" t="s">
        <v>242</v>
      </c>
      <c r="AL41" s="1130"/>
      <c r="AP41" s="489" t="e">
        <f>VLOOKUP(B41,'[1]Enrollments + Baptism'!$A$7:$R$170,18,FALSE)</f>
        <v>#N/A</v>
      </c>
    </row>
    <row r="42" spans="1:45" s="488" customFormat="1" ht="13.5" customHeight="1" thickBot="1">
      <c r="B42" s="1356" t="str">
        <f>'General TPUM'!B41</f>
        <v>Solomon Islands Mission</v>
      </c>
      <c r="C42" s="1365"/>
      <c r="D42" s="1365"/>
      <c r="E42" s="1365"/>
      <c r="F42" s="1365"/>
      <c r="G42" s="1365"/>
      <c r="H42" s="1365"/>
      <c r="I42" s="1365"/>
      <c r="J42" s="1365"/>
      <c r="K42" s="1365"/>
      <c r="L42" s="1366"/>
      <c r="M42" s="1366"/>
      <c r="N42" s="1366"/>
      <c r="O42" s="1366"/>
      <c r="P42" s="1366"/>
      <c r="Q42" s="1366"/>
      <c r="R42" s="1366"/>
      <c r="S42" s="1366"/>
      <c r="T42" s="1366"/>
      <c r="U42" s="1366"/>
      <c r="V42" s="1366"/>
      <c r="W42" s="1366"/>
      <c r="X42" s="1366"/>
      <c r="Y42" s="1367"/>
      <c r="Z42" s="1363">
        <f>L42</f>
        <v>0</v>
      </c>
      <c r="AA42" s="1364">
        <f>Q42</f>
        <v>0</v>
      </c>
      <c r="AB42" s="1840"/>
      <c r="AC42" s="1339"/>
      <c r="AD42" s="1339"/>
      <c r="AE42" s="1339"/>
      <c r="AF42" s="1339"/>
      <c r="AG42" s="1339"/>
      <c r="AH42" s="1339"/>
      <c r="AI42" s="1339"/>
      <c r="AJ42" s="1339"/>
      <c r="AK42" s="1339"/>
      <c r="AL42" s="2556"/>
      <c r="AM42" s="642"/>
      <c r="AN42" s="644"/>
      <c r="AP42" s="489">
        <f>VLOOKUP(B42,'[1]Enrollments + Baptism'!$A$7:$R$170,18,FALSE)</f>
        <v>0</v>
      </c>
    </row>
    <row r="43" spans="1:45" s="1191" customFormat="1" ht="15" customHeight="1">
      <c r="B43" s="1368" t="str">
        <f>'General TPUM'!B42</f>
        <v>Aboru Adventist Primary School (Ext A'Au)</v>
      </c>
      <c r="C43" s="4137"/>
      <c r="D43" s="2560">
        <v>41</v>
      </c>
      <c r="E43" s="2560">
        <v>42</v>
      </c>
      <c r="F43" s="2560">
        <v>30</v>
      </c>
      <c r="G43" s="2560">
        <v>31</v>
      </c>
      <c r="H43" s="2560">
        <v>33</v>
      </c>
      <c r="I43" s="2560">
        <v>32</v>
      </c>
      <c r="J43" s="2560">
        <v>12</v>
      </c>
      <c r="K43" s="2560"/>
      <c r="L43" s="2561"/>
      <c r="M43" s="2561"/>
      <c r="N43" s="2561"/>
      <c r="O43" s="2561"/>
      <c r="P43" s="2561"/>
      <c r="Q43" s="2561"/>
      <c r="R43" s="1697"/>
      <c r="S43" s="2159">
        <v>80</v>
      </c>
      <c r="T43" s="2159">
        <v>141</v>
      </c>
      <c r="U43" s="4138"/>
      <c r="V43" s="4139"/>
      <c r="W43" s="2195">
        <f>+S43+T43+U43+V43</f>
        <v>221</v>
      </c>
      <c r="X43" s="4140">
        <v>0</v>
      </c>
      <c r="Y43" s="4141">
        <v>0</v>
      </c>
      <c r="Z43" s="2562">
        <v>12</v>
      </c>
      <c r="AA43" s="1369"/>
      <c r="AB43" s="1841"/>
      <c r="AC43" s="1340">
        <f>'General TPUM'!R42</f>
        <v>1</v>
      </c>
      <c r="AD43" s="1657">
        <f>'General TPUM'!S42</f>
        <v>0</v>
      </c>
      <c r="AE43" s="1187" t="str">
        <f>'General TPUM'!T42</f>
        <v>-</v>
      </c>
      <c r="AF43" s="1188">
        <f t="shared" ref="AF43:AF50" si="18">S43+T43</f>
        <v>221</v>
      </c>
      <c r="AG43" s="1657">
        <f t="shared" ref="AG43:AG74" si="19">U43+V43</f>
        <v>0</v>
      </c>
      <c r="AH43" s="1657"/>
      <c r="AI43" s="1187"/>
      <c r="AJ43" s="1188">
        <f t="shared" ref="AJ43:AJ74" si="20">Z43</f>
        <v>12</v>
      </c>
      <c r="AK43" s="1187">
        <f t="shared" ref="AK43:AK74" si="21">AA43</f>
        <v>0</v>
      </c>
      <c r="AL43" s="1189">
        <f t="shared" ref="AL43:AL74" si="22">SUM(C43:R43)</f>
        <v>221</v>
      </c>
      <c r="AM43" s="1190"/>
      <c r="AP43" s="2194">
        <f>VLOOKUP(B43,'[1]Enrollments + Baptism'!$A$7:$R$170,18,FALSE)</f>
        <v>96</v>
      </c>
      <c r="AQ43" s="1191">
        <f>W43-AP43</f>
        <v>125</v>
      </c>
      <c r="AR43" s="1191">
        <f>'Staff TPUM'!B42</f>
        <v>7</v>
      </c>
      <c r="AS43" s="1191">
        <f>'Staff TPUM'!C42</f>
        <v>0</v>
      </c>
    </row>
    <row r="44" spans="1:45" s="1191" customFormat="1" ht="15" customHeight="1">
      <c r="A44" s="1191" t="s">
        <v>585</v>
      </c>
      <c r="B44" s="4142" t="str">
        <f>'General TPUM'!B43</f>
        <v>Anata Adventist Primary School</v>
      </c>
      <c r="C44" s="4143"/>
      <c r="D44" s="4144">
        <v>6</v>
      </c>
      <c r="E44" s="4144">
        <v>6</v>
      </c>
      <c r="F44" s="4144">
        <v>6</v>
      </c>
      <c r="G44" s="4144">
        <v>5</v>
      </c>
      <c r="H44" s="4144">
        <v>3</v>
      </c>
      <c r="I44" s="4144">
        <v>3</v>
      </c>
      <c r="J44" s="4144">
        <v>7</v>
      </c>
      <c r="K44" s="4145"/>
      <c r="L44" s="4145"/>
      <c r="M44" s="4145"/>
      <c r="N44" s="4145"/>
      <c r="O44" s="4145"/>
      <c r="P44" s="4145"/>
      <c r="Q44" s="4145"/>
      <c r="R44" s="4146"/>
      <c r="S44" s="4147">
        <v>36</v>
      </c>
      <c r="T44" s="4148">
        <v>0</v>
      </c>
      <c r="U44" s="4138"/>
      <c r="V44" s="4139"/>
      <c r="W44" s="1186">
        <f t="shared" ref="W44:W105" si="23">+S44+T44+U44+V44</f>
        <v>36</v>
      </c>
      <c r="X44" s="4140"/>
      <c r="Y44" s="4141"/>
      <c r="Z44" s="4149">
        <v>7</v>
      </c>
      <c r="AA44" s="4150"/>
      <c r="AB44" s="4151"/>
      <c r="AC44" s="4152">
        <f>'General TPUM'!R43</f>
        <v>1</v>
      </c>
      <c r="AD44" s="4153">
        <f>'General TPUM'!S43</f>
        <v>0</v>
      </c>
      <c r="AE44" s="4154" t="str">
        <f>'General TPUM'!T43</f>
        <v>-</v>
      </c>
      <c r="AF44" s="1188">
        <f t="shared" si="18"/>
        <v>36</v>
      </c>
      <c r="AG44" s="1657">
        <f t="shared" si="19"/>
        <v>0</v>
      </c>
      <c r="AH44" s="1657"/>
      <c r="AI44" s="1187"/>
      <c r="AJ44" s="1188">
        <f t="shared" si="20"/>
        <v>7</v>
      </c>
      <c r="AK44" s="1187">
        <f t="shared" si="21"/>
        <v>0</v>
      </c>
      <c r="AL44" s="1189">
        <f t="shared" si="22"/>
        <v>36</v>
      </c>
      <c r="AM44" s="1190"/>
      <c r="AP44" s="489">
        <f>VLOOKUP(B44,'[1]Enrollments + Baptism'!$A$7:$R$170,18,FALSE)</f>
        <v>36</v>
      </c>
      <c r="AQ44" s="1191">
        <f t="shared" ref="AQ44:AQ107" si="24">W44-AP44</f>
        <v>0</v>
      </c>
      <c r="AR44" s="1191">
        <f>'Staff TPUM'!B43</f>
        <v>5</v>
      </c>
      <c r="AS44" s="1191">
        <f>'Staff TPUM'!C43</f>
        <v>0</v>
      </c>
    </row>
    <row r="45" spans="1:45" s="1191" customFormat="1" ht="15" customHeight="1">
      <c r="A45" s="1191" t="s">
        <v>587</v>
      </c>
      <c r="B45" s="4142" t="str">
        <f>'General TPUM'!B44</f>
        <v>Areatakiki Adventist Primary School</v>
      </c>
      <c r="C45" s="4143">
        <v>20</v>
      </c>
      <c r="D45" s="4144">
        <v>20</v>
      </c>
      <c r="E45" s="4144">
        <v>19</v>
      </c>
      <c r="F45" s="4144">
        <v>29</v>
      </c>
      <c r="G45" s="4144">
        <v>22</v>
      </c>
      <c r="H45" s="4144">
        <v>22</v>
      </c>
      <c r="I45" s="4144">
        <v>28</v>
      </c>
      <c r="J45" s="4144">
        <v>35</v>
      </c>
      <c r="K45" s="4145"/>
      <c r="L45" s="4145"/>
      <c r="M45" s="4145"/>
      <c r="N45" s="4145"/>
      <c r="O45" s="4145"/>
      <c r="P45" s="4145"/>
      <c r="Q45" s="4145"/>
      <c r="R45" s="4146"/>
      <c r="S45" s="4147">
        <v>85</v>
      </c>
      <c r="T45" s="4148">
        <v>110</v>
      </c>
      <c r="U45" s="4138"/>
      <c r="V45" s="4139"/>
      <c r="W45" s="1186">
        <f t="shared" si="23"/>
        <v>195</v>
      </c>
      <c r="X45" s="4140"/>
      <c r="Y45" s="4141"/>
      <c r="Z45" s="4149">
        <v>35</v>
      </c>
      <c r="AA45" s="4150"/>
      <c r="AB45" s="4151"/>
      <c r="AC45" s="4152">
        <f>'General TPUM'!R44</f>
        <v>1</v>
      </c>
      <c r="AD45" s="4153">
        <f>'General TPUM'!S44</f>
        <v>0</v>
      </c>
      <c r="AE45" s="4154" t="str">
        <f>'General TPUM'!T44</f>
        <v>-</v>
      </c>
      <c r="AF45" s="1188">
        <f t="shared" si="18"/>
        <v>195</v>
      </c>
      <c r="AG45" s="1657">
        <f t="shared" si="19"/>
        <v>0</v>
      </c>
      <c r="AH45" s="1657"/>
      <c r="AI45" s="1187"/>
      <c r="AJ45" s="1188">
        <f t="shared" si="20"/>
        <v>35</v>
      </c>
      <c r="AK45" s="1187">
        <f t="shared" si="21"/>
        <v>0</v>
      </c>
      <c r="AL45" s="1189">
        <f t="shared" si="22"/>
        <v>195</v>
      </c>
      <c r="AM45" s="1190"/>
      <c r="AP45" s="489">
        <f>VLOOKUP(B45,'[1]Enrollments + Baptism'!$A$7:$R$170,18,FALSE)</f>
        <v>195</v>
      </c>
      <c r="AQ45" s="1191">
        <f t="shared" si="24"/>
        <v>0</v>
      </c>
      <c r="AR45" s="1191">
        <f>'Staff TPUM'!B44</f>
        <v>5</v>
      </c>
      <c r="AS45" s="1191">
        <f>'Staff TPUM'!C44</f>
        <v>0</v>
      </c>
    </row>
    <row r="46" spans="1:45" s="1191" customFormat="1" ht="15" customHeight="1">
      <c r="A46" s="1191" t="s">
        <v>589</v>
      </c>
      <c r="B46" s="4142" t="str">
        <f>'General TPUM'!B45</f>
        <v>Aruligo Adventist Primary School (Ext Kakabona and Sasa)</v>
      </c>
      <c r="C46" s="4143">
        <v>47</v>
      </c>
      <c r="D46" s="4144">
        <v>40</v>
      </c>
      <c r="E46" s="4144">
        <v>48</v>
      </c>
      <c r="F46" s="4144">
        <v>45</v>
      </c>
      <c r="G46" s="4144">
        <v>34</v>
      </c>
      <c r="H46" s="4144">
        <v>39</v>
      </c>
      <c r="I46" s="4144">
        <v>29</v>
      </c>
      <c r="J46" s="4144">
        <v>45</v>
      </c>
      <c r="K46" s="4145">
        <v>43</v>
      </c>
      <c r="L46" s="4145">
        <v>35</v>
      </c>
      <c r="M46" s="4145"/>
      <c r="N46" s="4145"/>
      <c r="O46" s="4145"/>
      <c r="P46" s="4145"/>
      <c r="Q46" s="4145"/>
      <c r="R46" s="4146"/>
      <c r="S46" s="4147">
        <v>72</v>
      </c>
      <c r="T46" s="4148">
        <v>255</v>
      </c>
      <c r="U46" s="4138">
        <v>28</v>
      </c>
      <c r="V46" s="4139">
        <v>50</v>
      </c>
      <c r="W46" s="1186">
        <f t="shared" si="23"/>
        <v>405</v>
      </c>
      <c r="X46" s="4140"/>
      <c r="Y46" s="4141"/>
      <c r="Z46" s="4149">
        <v>45</v>
      </c>
      <c r="AA46" s="4150">
        <v>35</v>
      </c>
      <c r="AB46" s="4151"/>
      <c r="AC46" s="4152" t="str">
        <f>'General TPUM'!R45</f>
        <v>-</v>
      </c>
      <c r="AD46" s="4153" t="str">
        <f>'General TPUM'!S45</f>
        <v>-</v>
      </c>
      <c r="AE46" s="4154">
        <f>'General TPUM'!T45</f>
        <v>1</v>
      </c>
      <c r="AF46" s="1188">
        <f t="shared" si="18"/>
        <v>327</v>
      </c>
      <c r="AG46" s="1657">
        <f t="shared" si="19"/>
        <v>78</v>
      </c>
      <c r="AH46" s="1657"/>
      <c r="AI46" s="1187"/>
      <c r="AJ46" s="1188">
        <f t="shared" si="20"/>
        <v>45</v>
      </c>
      <c r="AK46" s="1187">
        <f t="shared" si="21"/>
        <v>35</v>
      </c>
      <c r="AL46" s="1189">
        <f t="shared" si="22"/>
        <v>405</v>
      </c>
      <c r="AM46" s="1190"/>
      <c r="AP46" s="489">
        <f>VLOOKUP(B46,'[1]Enrollments + Baptism'!$A$7:$R$170,18,FALSE)</f>
        <v>405</v>
      </c>
      <c r="AQ46" s="1191">
        <f t="shared" si="24"/>
        <v>0</v>
      </c>
      <c r="AR46" s="1191">
        <f>'Staff TPUM'!B45</f>
        <v>8</v>
      </c>
      <c r="AS46" s="1191">
        <f>'Staff TPUM'!C45</f>
        <v>5</v>
      </c>
    </row>
    <row r="47" spans="1:45" s="1191" customFormat="1" ht="15" customHeight="1">
      <c r="A47" s="1191" t="s">
        <v>590</v>
      </c>
      <c r="B47" s="4142" t="str">
        <f>'General TPUM'!B46</f>
        <v>Atoifi Adventist Primary School (Ext Kafrum)</v>
      </c>
      <c r="C47" s="4143"/>
      <c r="D47" s="4144">
        <v>22</v>
      </c>
      <c r="E47" s="4155">
        <v>14</v>
      </c>
      <c r="F47" s="4155">
        <v>8</v>
      </c>
      <c r="G47" s="4155">
        <v>7</v>
      </c>
      <c r="H47" s="4155">
        <v>7</v>
      </c>
      <c r="I47" s="4155">
        <v>6</v>
      </c>
      <c r="J47" s="4155">
        <v>10</v>
      </c>
      <c r="K47" s="4145"/>
      <c r="L47" s="4145"/>
      <c r="M47" s="4145"/>
      <c r="N47" s="4145"/>
      <c r="O47" s="4145"/>
      <c r="P47" s="4145"/>
      <c r="Q47" s="4145"/>
      <c r="R47" s="4146"/>
      <c r="S47" s="4147">
        <v>63</v>
      </c>
      <c r="T47" s="4148">
        <v>11</v>
      </c>
      <c r="U47" s="4138"/>
      <c r="V47" s="4139"/>
      <c r="W47" s="1186">
        <f t="shared" si="23"/>
        <v>74</v>
      </c>
      <c r="X47" s="4140"/>
      <c r="Y47" s="4141"/>
      <c r="Z47" s="4149">
        <v>10</v>
      </c>
      <c r="AA47" s="4150"/>
      <c r="AB47" s="4151"/>
      <c r="AC47" s="4152">
        <f>'General TPUM'!R46</f>
        <v>1</v>
      </c>
      <c r="AD47" s="4153">
        <f>'General TPUM'!S46</f>
        <v>0</v>
      </c>
      <c r="AE47" s="4154" t="str">
        <f>'General TPUM'!T46</f>
        <v>-</v>
      </c>
      <c r="AF47" s="1188">
        <f t="shared" si="18"/>
        <v>74</v>
      </c>
      <c r="AG47" s="1657">
        <f t="shared" si="19"/>
        <v>0</v>
      </c>
      <c r="AH47" s="1657"/>
      <c r="AI47" s="1187"/>
      <c r="AJ47" s="1188">
        <f t="shared" si="20"/>
        <v>10</v>
      </c>
      <c r="AK47" s="1187">
        <f t="shared" si="21"/>
        <v>0</v>
      </c>
      <c r="AL47" s="1189">
        <f t="shared" si="22"/>
        <v>74</v>
      </c>
      <c r="AM47" s="1190"/>
      <c r="AP47" s="489">
        <f>VLOOKUP(B47,'[1]Enrollments + Baptism'!$A$7:$R$170,18,FALSE)</f>
        <v>74</v>
      </c>
      <c r="AQ47" s="1191">
        <f t="shared" si="24"/>
        <v>0</v>
      </c>
      <c r="AR47" s="1191">
        <f>'Staff TPUM'!B46</f>
        <v>4</v>
      </c>
      <c r="AS47" s="1191">
        <f>'Staff TPUM'!C46</f>
        <v>0</v>
      </c>
    </row>
    <row r="48" spans="1:45" s="1191" customFormat="1" ht="15" customHeight="1">
      <c r="A48" s="1191" t="s">
        <v>592</v>
      </c>
      <c r="B48" s="4142" t="str">
        <f>'General TPUM'!B47</f>
        <v>Babala Adventist Primary School (Ext Ligi)</v>
      </c>
      <c r="C48" s="4143"/>
      <c r="D48" s="4144">
        <v>50</v>
      </c>
      <c r="E48" s="4144">
        <v>25</v>
      </c>
      <c r="F48" s="4144">
        <v>14</v>
      </c>
      <c r="G48" s="4144">
        <v>20</v>
      </c>
      <c r="H48" s="4144">
        <v>18</v>
      </c>
      <c r="I48" s="4144">
        <v>14</v>
      </c>
      <c r="J48" s="4144">
        <v>10</v>
      </c>
      <c r="K48" s="4145"/>
      <c r="L48" s="4145"/>
      <c r="M48" s="4145"/>
      <c r="N48" s="4145"/>
      <c r="O48" s="4145"/>
      <c r="P48" s="4145"/>
      <c r="Q48" s="4145"/>
      <c r="R48" s="4146"/>
      <c r="S48" s="4147">
        <v>98</v>
      </c>
      <c r="T48" s="4148">
        <v>53</v>
      </c>
      <c r="U48" s="4138"/>
      <c r="V48" s="4139"/>
      <c r="W48" s="1186">
        <f t="shared" si="23"/>
        <v>151</v>
      </c>
      <c r="X48" s="4140"/>
      <c r="Y48" s="4141"/>
      <c r="Z48" s="4149">
        <v>10</v>
      </c>
      <c r="AA48" s="4150"/>
      <c r="AB48" s="4151"/>
      <c r="AC48" s="4152">
        <f>'General TPUM'!R47</f>
        <v>1</v>
      </c>
      <c r="AD48" s="4153">
        <f>'General TPUM'!S47</f>
        <v>0</v>
      </c>
      <c r="AE48" s="4154" t="str">
        <f>'General TPUM'!T47</f>
        <v>-</v>
      </c>
      <c r="AF48" s="1188">
        <f t="shared" si="18"/>
        <v>151</v>
      </c>
      <c r="AG48" s="1657">
        <f t="shared" si="19"/>
        <v>0</v>
      </c>
      <c r="AH48" s="1657"/>
      <c r="AI48" s="1187"/>
      <c r="AJ48" s="1188">
        <f t="shared" si="20"/>
        <v>10</v>
      </c>
      <c r="AK48" s="1187">
        <f t="shared" si="21"/>
        <v>0</v>
      </c>
      <c r="AL48" s="1189">
        <f t="shared" si="22"/>
        <v>151</v>
      </c>
      <c r="AM48" s="1190"/>
      <c r="AP48" s="489">
        <f>VLOOKUP(B48,'[1]Enrollments + Baptism'!$A$7:$R$170,18,FALSE)</f>
        <v>151</v>
      </c>
      <c r="AQ48" s="1191">
        <f t="shared" si="24"/>
        <v>0</v>
      </c>
      <c r="AR48" s="1191">
        <f>'Staff TPUM'!B47</f>
        <v>6</v>
      </c>
      <c r="AS48" s="1191">
        <f>'Staff TPUM'!C47</f>
        <v>0</v>
      </c>
    </row>
    <row r="49" spans="1:45" s="1191" customFormat="1" ht="15" customHeight="1">
      <c r="A49" s="1191" t="s">
        <v>593</v>
      </c>
      <c r="B49" s="4142" t="str">
        <f>'General TPUM'!B48</f>
        <v>Bareho Adventist Primary School</v>
      </c>
      <c r="C49" s="4143"/>
      <c r="D49" s="4144">
        <v>29</v>
      </c>
      <c r="E49" s="4144">
        <v>30</v>
      </c>
      <c r="F49" s="4144">
        <v>21</v>
      </c>
      <c r="G49" s="4144">
        <v>18</v>
      </c>
      <c r="H49" s="4144">
        <v>15</v>
      </c>
      <c r="I49" s="4144">
        <v>21</v>
      </c>
      <c r="J49" s="4144">
        <v>20</v>
      </c>
      <c r="K49" s="4145"/>
      <c r="L49" s="4145"/>
      <c r="M49" s="4145"/>
      <c r="N49" s="4145"/>
      <c r="O49" s="4145"/>
      <c r="P49" s="4145"/>
      <c r="Q49" s="4145"/>
      <c r="R49" s="4146"/>
      <c r="S49" s="4147">
        <v>101</v>
      </c>
      <c r="T49" s="4148">
        <v>53</v>
      </c>
      <c r="U49" s="4138"/>
      <c r="V49" s="4139"/>
      <c r="W49" s="1186">
        <f>+S49+T49+U49+V49</f>
        <v>154</v>
      </c>
      <c r="X49" s="4140"/>
      <c r="Y49" s="4141"/>
      <c r="Z49" s="4149">
        <v>20</v>
      </c>
      <c r="AA49" s="4150"/>
      <c r="AB49" s="4151"/>
      <c r="AC49" s="4152">
        <f>'General TPUM'!R48</f>
        <v>1</v>
      </c>
      <c r="AD49" s="4153">
        <f>'General TPUM'!S48</f>
        <v>0</v>
      </c>
      <c r="AE49" s="4154" t="str">
        <f>'General TPUM'!T48</f>
        <v>-</v>
      </c>
      <c r="AF49" s="1188">
        <f t="shared" si="18"/>
        <v>154</v>
      </c>
      <c r="AG49" s="1657">
        <f t="shared" si="19"/>
        <v>0</v>
      </c>
      <c r="AH49" s="1657"/>
      <c r="AI49" s="1187"/>
      <c r="AJ49" s="1188">
        <f t="shared" si="20"/>
        <v>20</v>
      </c>
      <c r="AK49" s="1187">
        <f t="shared" si="21"/>
        <v>0</v>
      </c>
      <c r="AL49" s="1189">
        <f t="shared" si="22"/>
        <v>154</v>
      </c>
      <c r="AM49" s="1190"/>
      <c r="AP49" s="489">
        <f>VLOOKUP(B49,'[1]Enrollments + Baptism'!$A$7:$R$170,18,FALSE)</f>
        <v>154</v>
      </c>
      <c r="AQ49" s="1191">
        <f t="shared" si="24"/>
        <v>0</v>
      </c>
      <c r="AR49" s="1191">
        <f>'Staff TPUM'!B48</f>
        <v>6</v>
      </c>
      <c r="AS49" s="1191">
        <f>'Staff TPUM'!C48</f>
        <v>0</v>
      </c>
    </row>
    <row r="50" spans="1:45" s="1191" customFormat="1" ht="15" customHeight="1">
      <c r="A50" s="1191" t="s">
        <v>595</v>
      </c>
      <c r="B50" s="4142" t="str">
        <f>'General TPUM'!B49</f>
        <v>Batuna Adventist Primary School (Ext Ketoketo)</v>
      </c>
      <c r="C50" s="4143"/>
      <c r="D50" s="4155">
        <v>31</v>
      </c>
      <c r="E50" s="4155">
        <v>12</v>
      </c>
      <c r="F50" s="4155">
        <v>11</v>
      </c>
      <c r="G50" s="4155">
        <v>15</v>
      </c>
      <c r="H50" s="4155">
        <v>21</v>
      </c>
      <c r="I50" s="4155">
        <v>16</v>
      </c>
      <c r="J50" s="4155">
        <v>14</v>
      </c>
      <c r="K50" s="4145"/>
      <c r="L50" s="4145"/>
      <c r="M50" s="4145"/>
      <c r="N50" s="4145"/>
      <c r="O50" s="4145"/>
      <c r="P50" s="4145"/>
      <c r="Q50" s="4145"/>
      <c r="R50" s="4146"/>
      <c r="S50" s="4147">
        <v>120</v>
      </c>
      <c r="T50" s="4148">
        <v>0</v>
      </c>
      <c r="U50" s="4138"/>
      <c r="V50" s="4139"/>
      <c r="W50" s="1186">
        <f t="shared" si="23"/>
        <v>120</v>
      </c>
      <c r="X50" s="4141"/>
      <c r="Y50" s="4141"/>
      <c r="Z50" s="4149">
        <v>14</v>
      </c>
      <c r="AA50" s="4150"/>
      <c r="AB50" s="4151"/>
      <c r="AC50" s="4152">
        <f>'General TPUM'!R49</f>
        <v>1</v>
      </c>
      <c r="AD50" s="4153">
        <f>'General TPUM'!S49</f>
        <v>0</v>
      </c>
      <c r="AE50" s="4154" t="str">
        <f>'General TPUM'!T49</f>
        <v>-</v>
      </c>
      <c r="AF50" s="1188">
        <f t="shared" si="18"/>
        <v>120</v>
      </c>
      <c r="AG50" s="1657">
        <f t="shared" si="19"/>
        <v>0</v>
      </c>
      <c r="AH50" s="1657"/>
      <c r="AI50" s="1187"/>
      <c r="AJ50" s="1188">
        <f t="shared" si="20"/>
        <v>14</v>
      </c>
      <c r="AK50" s="1187">
        <f t="shared" si="21"/>
        <v>0</v>
      </c>
      <c r="AL50" s="1189">
        <f t="shared" si="22"/>
        <v>120</v>
      </c>
      <c r="AM50" s="1190"/>
      <c r="AP50" s="489">
        <f>VLOOKUP(B50,'[1]Enrollments + Baptism'!$A$7:$R$170,18,FALSE)</f>
        <v>120</v>
      </c>
      <c r="AQ50" s="1191">
        <f t="shared" si="24"/>
        <v>0</v>
      </c>
      <c r="AR50" s="1191">
        <f>'Staff TPUM'!B49</f>
        <v>8</v>
      </c>
      <c r="AS50" s="1191">
        <f>'Staff TPUM'!C49</f>
        <v>0</v>
      </c>
    </row>
    <row r="51" spans="1:45" s="1696" customFormat="1" ht="15" customHeight="1">
      <c r="A51" s="1696" t="s">
        <v>597</v>
      </c>
      <c r="B51" s="4156" t="str">
        <f>'General TPUM'!B50</f>
        <v>Beka Beka Adventist Community High School</v>
      </c>
      <c r="C51" s="4157"/>
      <c r="D51" s="4157"/>
      <c r="E51" s="4157"/>
      <c r="F51" s="4157"/>
      <c r="G51" s="4157"/>
      <c r="H51" s="4157"/>
      <c r="I51" s="4157"/>
      <c r="J51" s="4157"/>
      <c r="K51" s="4144">
        <v>80</v>
      </c>
      <c r="L51" s="4144">
        <v>80</v>
      </c>
      <c r="M51" s="4144">
        <v>74</v>
      </c>
      <c r="N51" s="4144">
        <v>70</v>
      </c>
      <c r="O51" s="4144">
        <v>20</v>
      </c>
      <c r="P51" s="4145">
        <v>36</v>
      </c>
      <c r="Q51" s="4145"/>
      <c r="R51" s="4158"/>
      <c r="S51" s="4159"/>
      <c r="T51" s="4160"/>
      <c r="U51" s="4161">
        <v>350</v>
      </c>
      <c r="V51" s="4162">
        <v>10</v>
      </c>
      <c r="W51" s="1691">
        <f t="shared" si="23"/>
        <v>360</v>
      </c>
      <c r="X51" s="4163"/>
      <c r="Y51" s="4164"/>
      <c r="Z51" s="4144"/>
      <c r="AA51" s="4165">
        <v>36</v>
      </c>
      <c r="AB51" s="4166"/>
      <c r="AC51" s="4167">
        <f>'General TPUM'!R50</f>
        <v>0</v>
      </c>
      <c r="AD51" s="4168">
        <f>'General TPUM'!S50</f>
        <v>1</v>
      </c>
      <c r="AE51" s="4169" t="str">
        <f>'General TPUM'!T50</f>
        <v>-</v>
      </c>
      <c r="AF51" s="1692"/>
      <c r="AG51" s="2563">
        <f t="shared" si="19"/>
        <v>360</v>
      </c>
      <c r="AH51" s="2563"/>
      <c r="AI51" s="1693"/>
      <c r="AJ51" s="1188">
        <f t="shared" si="20"/>
        <v>0</v>
      </c>
      <c r="AK51" s="1187">
        <f t="shared" si="21"/>
        <v>36</v>
      </c>
      <c r="AL51" s="1694">
        <f t="shared" si="22"/>
        <v>360</v>
      </c>
      <c r="AM51" s="1695"/>
      <c r="AP51" s="489">
        <f>VLOOKUP(B51,'[1]Enrollments + Baptism'!$A$7:$R$170,18,FALSE)</f>
        <v>360</v>
      </c>
      <c r="AQ51" s="1191">
        <f t="shared" si="24"/>
        <v>0</v>
      </c>
      <c r="AR51" s="1191">
        <f>'Staff TPUM'!B50</f>
        <v>0</v>
      </c>
      <c r="AS51" s="1191">
        <f>'Staff TPUM'!C50</f>
        <v>18</v>
      </c>
    </row>
    <row r="52" spans="1:45" s="1696" customFormat="1" ht="15" customHeight="1">
      <c r="A52" s="1696" t="s">
        <v>598</v>
      </c>
      <c r="B52" s="4156" t="str">
        <f>'General TPUM'!B51</f>
        <v>Betikama Adventist College</v>
      </c>
      <c r="C52" s="4157"/>
      <c r="D52" s="4157"/>
      <c r="E52" s="4157"/>
      <c r="F52" s="4157"/>
      <c r="G52" s="4157"/>
      <c r="H52" s="4157"/>
      <c r="I52" s="4157"/>
      <c r="J52" s="4157"/>
      <c r="K52" s="4155">
        <v>88</v>
      </c>
      <c r="L52" s="4155">
        <v>89</v>
      </c>
      <c r="M52" s="4155">
        <v>79</v>
      </c>
      <c r="N52" s="4155">
        <v>80</v>
      </c>
      <c r="O52" s="4155">
        <v>72</v>
      </c>
      <c r="P52" s="4155">
        <v>73</v>
      </c>
      <c r="Q52" s="4155">
        <v>36</v>
      </c>
      <c r="R52" s="4160"/>
      <c r="S52" s="4159"/>
      <c r="T52" s="4160"/>
      <c r="U52" s="4161">
        <v>445</v>
      </c>
      <c r="V52" s="4162">
        <v>72</v>
      </c>
      <c r="W52" s="1691">
        <f t="shared" si="23"/>
        <v>517</v>
      </c>
      <c r="X52" s="4163"/>
      <c r="Y52" s="4164"/>
      <c r="Z52" s="4144"/>
      <c r="AA52" s="4165">
        <v>36</v>
      </c>
      <c r="AB52" s="4166"/>
      <c r="AC52" s="4167">
        <f>'General TPUM'!R51</f>
        <v>0</v>
      </c>
      <c r="AD52" s="4168">
        <f>'General TPUM'!S51</f>
        <v>1</v>
      </c>
      <c r="AE52" s="4169" t="str">
        <f>'General TPUM'!T51</f>
        <v>-</v>
      </c>
      <c r="AF52" s="1692"/>
      <c r="AG52" s="2563">
        <f t="shared" si="19"/>
        <v>517</v>
      </c>
      <c r="AH52" s="2563"/>
      <c r="AI52" s="1693"/>
      <c r="AJ52" s="1188">
        <f t="shared" si="20"/>
        <v>0</v>
      </c>
      <c r="AK52" s="1187">
        <f t="shared" si="21"/>
        <v>36</v>
      </c>
      <c r="AL52" s="1694">
        <f t="shared" si="22"/>
        <v>517</v>
      </c>
      <c r="AM52" s="1695"/>
      <c r="AP52" s="489">
        <f>VLOOKUP(B52,'[1]Enrollments + Baptism'!$A$7:$R$170,18,FALSE)</f>
        <v>517</v>
      </c>
      <c r="AQ52" s="1191">
        <f t="shared" si="24"/>
        <v>0</v>
      </c>
      <c r="AR52" s="1191">
        <f>'Staff TPUM'!B51</f>
        <v>0</v>
      </c>
      <c r="AS52" s="1191">
        <f>'Staff TPUM'!C51</f>
        <v>28</v>
      </c>
    </row>
    <row r="53" spans="1:45" s="1191" customFormat="1" ht="15" customHeight="1">
      <c r="A53" s="1191" t="s">
        <v>599</v>
      </c>
      <c r="B53" s="4142" t="str">
        <f>'General TPUM'!B52</f>
        <v>Bili Adventist Primary School</v>
      </c>
      <c r="C53" s="4143"/>
      <c r="D53" s="4144">
        <v>34</v>
      </c>
      <c r="E53" s="4155">
        <v>9</v>
      </c>
      <c r="F53" s="4155">
        <v>10</v>
      </c>
      <c r="G53" s="4155">
        <v>10</v>
      </c>
      <c r="H53" s="4155">
        <v>8</v>
      </c>
      <c r="I53" s="4155">
        <v>15</v>
      </c>
      <c r="J53" s="4155">
        <v>12</v>
      </c>
      <c r="K53" s="4157"/>
      <c r="L53" s="4157"/>
      <c r="M53" s="4157"/>
      <c r="N53" s="4157"/>
      <c r="O53" s="4157"/>
      <c r="P53" s="4157"/>
      <c r="Q53" s="4157"/>
      <c r="R53" s="4146"/>
      <c r="S53" s="4147">
        <v>98</v>
      </c>
      <c r="T53" s="4148">
        <v>0</v>
      </c>
      <c r="U53" s="4138"/>
      <c r="V53" s="4139"/>
      <c r="W53" s="1186">
        <f t="shared" si="23"/>
        <v>98</v>
      </c>
      <c r="X53" s="4140"/>
      <c r="Y53" s="4141"/>
      <c r="Z53" s="4149">
        <v>12</v>
      </c>
      <c r="AA53" s="4150"/>
      <c r="AB53" s="4151"/>
      <c r="AC53" s="4152">
        <f>'General TPUM'!R52</f>
        <v>1</v>
      </c>
      <c r="AD53" s="4153">
        <f>'General TPUM'!S52</f>
        <v>0</v>
      </c>
      <c r="AE53" s="4154" t="str">
        <f>'General TPUM'!T52</f>
        <v>-</v>
      </c>
      <c r="AF53" s="1188">
        <f t="shared" ref="AF53:AF72" si="25">S53+T53</f>
        <v>98</v>
      </c>
      <c r="AG53" s="1657">
        <f t="shared" si="19"/>
        <v>0</v>
      </c>
      <c r="AH53" s="1657"/>
      <c r="AI53" s="1187"/>
      <c r="AJ53" s="1188">
        <f t="shared" si="20"/>
        <v>12</v>
      </c>
      <c r="AK53" s="1187">
        <f t="shared" si="21"/>
        <v>0</v>
      </c>
      <c r="AL53" s="1189">
        <f t="shared" si="22"/>
        <v>98</v>
      </c>
      <c r="AM53" s="1190"/>
      <c r="AP53" s="489">
        <f>VLOOKUP(B53,'[1]Enrollments + Baptism'!$A$7:$R$170,18,FALSE)</f>
        <v>98</v>
      </c>
      <c r="AQ53" s="1191">
        <f t="shared" si="24"/>
        <v>0</v>
      </c>
      <c r="AR53" s="1191">
        <f>'Staff TPUM'!B52</f>
        <v>4</v>
      </c>
      <c r="AS53" s="1191">
        <f>'Staff TPUM'!C52</f>
        <v>0</v>
      </c>
    </row>
    <row r="54" spans="1:45" s="1191" customFormat="1" ht="15" customHeight="1">
      <c r="A54" s="1191" t="s">
        <v>601</v>
      </c>
      <c r="B54" s="4142" t="str">
        <f>'General TPUM'!B53</f>
        <v>Boboe Adventist Primary School</v>
      </c>
      <c r="C54" s="4143"/>
      <c r="D54" s="4144">
        <v>26</v>
      </c>
      <c r="E54" s="4144">
        <v>10</v>
      </c>
      <c r="F54" s="4144">
        <v>14</v>
      </c>
      <c r="G54" s="4144">
        <v>11</v>
      </c>
      <c r="H54" s="4144">
        <v>8</v>
      </c>
      <c r="I54" s="4144">
        <v>11</v>
      </c>
      <c r="J54" s="4144">
        <v>8</v>
      </c>
      <c r="K54" s="4157"/>
      <c r="L54" s="4157"/>
      <c r="M54" s="4157"/>
      <c r="N54" s="4157"/>
      <c r="O54" s="4157"/>
      <c r="P54" s="4157"/>
      <c r="Q54" s="4157"/>
      <c r="R54" s="4146"/>
      <c r="S54" s="4147">
        <v>84</v>
      </c>
      <c r="T54" s="4148">
        <v>4</v>
      </c>
      <c r="U54" s="4138"/>
      <c r="V54" s="4139"/>
      <c r="W54" s="1186">
        <f t="shared" si="23"/>
        <v>88</v>
      </c>
      <c r="X54" s="4140"/>
      <c r="Y54" s="4141"/>
      <c r="Z54" s="4149">
        <v>8</v>
      </c>
      <c r="AA54" s="4150"/>
      <c r="AB54" s="4151"/>
      <c r="AC54" s="4152">
        <f>'General TPUM'!R53</f>
        <v>1</v>
      </c>
      <c r="AD54" s="4153">
        <f>'General TPUM'!S53</f>
        <v>0</v>
      </c>
      <c r="AE54" s="4154" t="str">
        <f>'General TPUM'!T53</f>
        <v>-</v>
      </c>
      <c r="AF54" s="1188">
        <f t="shared" si="25"/>
        <v>88</v>
      </c>
      <c r="AG54" s="1657">
        <f t="shared" si="19"/>
        <v>0</v>
      </c>
      <c r="AH54" s="1657"/>
      <c r="AI54" s="1187"/>
      <c r="AJ54" s="1188">
        <f t="shared" si="20"/>
        <v>8</v>
      </c>
      <c r="AK54" s="1187">
        <f t="shared" si="21"/>
        <v>0</v>
      </c>
      <c r="AL54" s="1189">
        <f t="shared" si="22"/>
        <v>88</v>
      </c>
      <c r="AM54" s="1190"/>
      <c r="AP54" s="489">
        <f>VLOOKUP(B54,'[1]Enrollments + Baptism'!$A$7:$R$170,18,FALSE)</f>
        <v>88</v>
      </c>
      <c r="AQ54" s="1191">
        <f t="shared" si="24"/>
        <v>0</v>
      </c>
      <c r="AR54" s="1191">
        <f>'Staff TPUM'!B53</f>
        <v>4</v>
      </c>
      <c r="AS54" s="1191">
        <f>'Staff TPUM'!C53</f>
        <v>0</v>
      </c>
    </row>
    <row r="55" spans="1:45" s="1191" customFormat="1" ht="15" customHeight="1">
      <c r="A55" s="1191" t="s">
        <v>602</v>
      </c>
      <c r="B55" s="4142" t="str">
        <f>'General TPUM'!B54</f>
        <v>Buinitusu Adventist Primary School</v>
      </c>
      <c r="C55" s="4143"/>
      <c r="D55" s="4144">
        <v>12</v>
      </c>
      <c r="E55" s="4155">
        <v>9</v>
      </c>
      <c r="F55" s="4155">
        <v>8</v>
      </c>
      <c r="G55" s="4155">
        <v>6</v>
      </c>
      <c r="H55" s="4155">
        <v>9</v>
      </c>
      <c r="I55" s="4155">
        <v>7</v>
      </c>
      <c r="J55" s="4155">
        <v>6</v>
      </c>
      <c r="K55" s="4157"/>
      <c r="L55" s="4157"/>
      <c r="M55" s="4157"/>
      <c r="N55" s="4157"/>
      <c r="O55" s="4157"/>
      <c r="P55" s="4157"/>
      <c r="Q55" s="4157"/>
      <c r="R55" s="4146"/>
      <c r="S55" s="4147">
        <v>52</v>
      </c>
      <c r="T55" s="4148">
        <v>5</v>
      </c>
      <c r="U55" s="4138"/>
      <c r="V55" s="4139"/>
      <c r="W55" s="1186">
        <f t="shared" si="23"/>
        <v>57</v>
      </c>
      <c r="X55" s="4140"/>
      <c r="Y55" s="4141"/>
      <c r="Z55" s="4149">
        <v>6</v>
      </c>
      <c r="AA55" s="4150"/>
      <c r="AB55" s="4151"/>
      <c r="AC55" s="4152">
        <f>'General TPUM'!R54</f>
        <v>1</v>
      </c>
      <c r="AD55" s="4153">
        <f>'General TPUM'!S54</f>
        <v>0</v>
      </c>
      <c r="AE55" s="4154" t="str">
        <f>'General TPUM'!T54</f>
        <v>-</v>
      </c>
      <c r="AF55" s="1188">
        <f t="shared" si="25"/>
        <v>57</v>
      </c>
      <c r="AG55" s="1657">
        <f t="shared" si="19"/>
        <v>0</v>
      </c>
      <c r="AH55" s="1657"/>
      <c r="AI55" s="1187"/>
      <c r="AJ55" s="1188">
        <f t="shared" si="20"/>
        <v>6</v>
      </c>
      <c r="AK55" s="1187">
        <f t="shared" si="21"/>
        <v>0</v>
      </c>
      <c r="AL55" s="1189">
        <f t="shared" si="22"/>
        <v>57</v>
      </c>
      <c r="AM55" s="1190"/>
      <c r="AP55" s="489">
        <f>VLOOKUP(B55,'[1]Enrollments + Baptism'!$A$7:$R$170,18,FALSE)</f>
        <v>57</v>
      </c>
      <c r="AQ55" s="1191">
        <f t="shared" si="24"/>
        <v>0</v>
      </c>
      <c r="AR55" s="1191">
        <f>'Staff TPUM'!B54</f>
        <v>3</v>
      </c>
      <c r="AS55" s="1191">
        <f>'Staff TPUM'!C54</f>
        <v>0</v>
      </c>
    </row>
    <row r="56" spans="1:45" s="1191" customFormat="1" ht="15" customHeight="1">
      <c r="A56" s="1191" t="s">
        <v>603</v>
      </c>
      <c r="B56" s="4142" t="str">
        <f>'General TPUM'!B55</f>
        <v>Bulungali Adventist Primary School</v>
      </c>
      <c r="C56" s="4143"/>
      <c r="D56" s="4144"/>
      <c r="E56" s="4144">
        <v>54</v>
      </c>
      <c r="F56" s="4144">
        <v>48</v>
      </c>
      <c r="G56" s="4144">
        <v>46</v>
      </c>
      <c r="H56" s="4144">
        <v>40</v>
      </c>
      <c r="I56" s="4144">
        <v>38</v>
      </c>
      <c r="J56" s="4144">
        <v>33</v>
      </c>
      <c r="K56" s="4157"/>
      <c r="L56" s="4157"/>
      <c r="M56" s="4157"/>
      <c r="N56" s="4157"/>
      <c r="O56" s="4157"/>
      <c r="P56" s="4157"/>
      <c r="Q56" s="4157"/>
      <c r="R56" s="4146"/>
      <c r="S56" s="4147">
        <v>220</v>
      </c>
      <c r="T56" s="4148">
        <v>39</v>
      </c>
      <c r="U56" s="4138"/>
      <c r="V56" s="4139"/>
      <c r="W56" s="1186">
        <f t="shared" si="23"/>
        <v>259</v>
      </c>
      <c r="X56" s="4140"/>
      <c r="Y56" s="4141"/>
      <c r="Z56" s="4149">
        <v>33</v>
      </c>
      <c r="AA56" s="4150"/>
      <c r="AB56" s="4151"/>
      <c r="AC56" s="4152">
        <f>'General TPUM'!R55</f>
        <v>1</v>
      </c>
      <c r="AD56" s="4153">
        <f>'General TPUM'!S55</f>
        <v>0</v>
      </c>
      <c r="AE56" s="4154" t="str">
        <f>'General TPUM'!T55</f>
        <v>-</v>
      </c>
      <c r="AF56" s="1188">
        <f t="shared" si="25"/>
        <v>259</v>
      </c>
      <c r="AG56" s="1657">
        <f t="shared" si="19"/>
        <v>0</v>
      </c>
      <c r="AH56" s="1657"/>
      <c r="AI56" s="1187"/>
      <c r="AJ56" s="1188">
        <f t="shared" si="20"/>
        <v>33</v>
      </c>
      <c r="AK56" s="1187">
        <f t="shared" si="21"/>
        <v>0</v>
      </c>
      <c r="AL56" s="1189">
        <f t="shared" si="22"/>
        <v>259</v>
      </c>
      <c r="AM56" s="1190"/>
      <c r="AP56" s="489">
        <f>VLOOKUP(B56,'[1]Enrollments + Baptism'!$A$7:$R$170,18,FALSE)</f>
        <v>259</v>
      </c>
      <c r="AQ56" s="1191">
        <f t="shared" si="24"/>
        <v>0</v>
      </c>
      <c r="AR56" s="1191">
        <f>'Staff TPUM'!B55</f>
        <v>7</v>
      </c>
      <c r="AS56" s="1191">
        <f>'Staff TPUM'!C55</f>
        <v>0</v>
      </c>
    </row>
    <row r="57" spans="1:45" s="1191" customFormat="1" ht="15" customHeight="1">
      <c r="A57" s="1191" t="s">
        <v>605</v>
      </c>
      <c r="B57" s="4142" t="str">
        <f>'General TPUM'!B56</f>
        <v>Buri Adventist Primary School</v>
      </c>
      <c r="C57" s="4143"/>
      <c r="D57" s="4144">
        <v>31</v>
      </c>
      <c r="E57" s="4144">
        <v>26</v>
      </c>
      <c r="F57" s="4144">
        <v>16</v>
      </c>
      <c r="G57" s="4144">
        <v>19</v>
      </c>
      <c r="H57" s="4144">
        <v>21</v>
      </c>
      <c r="I57" s="4144">
        <v>22</v>
      </c>
      <c r="J57" s="4144">
        <v>11</v>
      </c>
      <c r="K57" s="4157"/>
      <c r="L57" s="4157"/>
      <c r="M57" s="4157"/>
      <c r="N57" s="4157"/>
      <c r="O57" s="4157"/>
      <c r="P57" s="4157"/>
      <c r="Q57" s="4157"/>
      <c r="R57" s="4146"/>
      <c r="S57" s="4147">
        <v>146</v>
      </c>
      <c r="T57" s="4148">
        <v>0</v>
      </c>
      <c r="U57" s="4138"/>
      <c r="V57" s="4139"/>
      <c r="W57" s="1186">
        <f t="shared" si="23"/>
        <v>146</v>
      </c>
      <c r="X57" s="4151"/>
      <c r="Y57" s="4170"/>
      <c r="Z57" s="4149">
        <v>11</v>
      </c>
      <c r="AA57" s="4150"/>
      <c r="AB57" s="4151"/>
      <c r="AC57" s="4152">
        <f>'General TPUM'!R56</f>
        <v>1</v>
      </c>
      <c r="AD57" s="4153">
        <f>'General TPUM'!S56</f>
        <v>0</v>
      </c>
      <c r="AE57" s="4154" t="str">
        <f>'General TPUM'!T56</f>
        <v>-</v>
      </c>
      <c r="AF57" s="1188">
        <f t="shared" si="25"/>
        <v>146</v>
      </c>
      <c r="AG57" s="1657">
        <f t="shared" si="19"/>
        <v>0</v>
      </c>
      <c r="AH57" s="1657"/>
      <c r="AI57" s="1187"/>
      <c r="AJ57" s="1188">
        <f t="shared" si="20"/>
        <v>11</v>
      </c>
      <c r="AK57" s="1187">
        <f t="shared" si="21"/>
        <v>0</v>
      </c>
      <c r="AL57" s="1189">
        <f t="shared" si="22"/>
        <v>146</v>
      </c>
      <c r="AM57" s="1190"/>
      <c r="AP57" s="489">
        <f>VLOOKUP(B57,'[1]Enrollments + Baptism'!$A$7:$R$170,18,FALSE)</f>
        <v>146</v>
      </c>
      <c r="AQ57" s="1191">
        <f t="shared" si="24"/>
        <v>0</v>
      </c>
      <c r="AR57" s="1191">
        <f>'Staff TPUM'!B56</f>
        <v>7</v>
      </c>
      <c r="AS57" s="1191">
        <f>'Staff TPUM'!C56</f>
        <v>0</v>
      </c>
    </row>
    <row r="58" spans="1:45" s="1191" customFormat="1" ht="15" customHeight="1">
      <c r="A58" s="1191" t="s">
        <v>606</v>
      </c>
      <c r="B58" s="4142" t="str">
        <f>'General TPUM'!B57</f>
        <v>Burns Creek Adventist Community High School</v>
      </c>
      <c r="C58" s="4143">
        <v>68</v>
      </c>
      <c r="D58" s="4155">
        <v>46</v>
      </c>
      <c r="E58" s="4155">
        <v>74</v>
      </c>
      <c r="F58" s="4155">
        <v>74</v>
      </c>
      <c r="G58" s="4155">
        <v>73</v>
      </c>
      <c r="H58" s="4155">
        <v>70</v>
      </c>
      <c r="I58" s="4155">
        <v>83</v>
      </c>
      <c r="J58" s="4155">
        <v>75</v>
      </c>
      <c r="K58" s="4157">
        <v>90</v>
      </c>
      <c r="L58" s="4157">
        <v>83</v>
      </c>
      <c r="M58" s="4157">
        <v>102</v>
      </c>
      <c r="N58" s="4157">
        <v>109</v>
      </c>
      <c r="O58" s="4157">
        <v>105</v>
      </c>
      <c r="P58" s="4157">
        <v>82</v>
      </c>
      <c r="Q58" s="4157"/>
      <c r="R58" s="4146"/>
      <c r="S58" s="4147">
        <v>412</v>
      </c>
      <c r="T58" s="4148">
        <v>151</v>
      </c>
      <c r="U58" s="4138">
        <v>455</v>
      </c>
      <c r="V58" s="4139">
        <v>116</v>
      </c>
      <c r="W58" s="1186">
        <f t="shared" si="23"/>
        <v>1134</v>
      </c>
      <c r="X58" s="4151"/>
      <c r="Y58" s="4170">
        <v>1</v>
      </c>
      <c r="Z58" s="4149">
        <v>75</v>
      </c>
      <c r="AA58" s="4150">
        <v>82</v>
      </c>
      <c r="AB58" s="4151"/>
      <c r="AC58" s="4152" t="str">
        <f>'General TPUM'!R57</f>
        <v>-</v>
      </c>
      <c r="AD58" s="4153" t="str">
        <f>'General TPUM'!S57</f>
        <v>-</v>
      </c>
      <c r="AE58" s="4154">
        <f>'General TPUM'!T57</f>
        <v>1</v>
      </c>
      <c r="AF58" s="1188">
        <f t="shared" si="25"/>
        <v>563</v>
      </c>
      <c r="AG58" s="1657">
        <f t="shared" si="19"/>
        <v>571</v>
      </c>
      <c r="AH58" s="1657"/>
      <c r="AI58" s="1187"/>
      <c r="AJ58" s="1188">
        <f t="shared" si="20"/>
        <v>75</v>
      </c>
      <c r="AK58" s="1187">
        <f t="shared" si="21"/>
        <v>82</v>
      </c>
      <c r="AL58" s="1189">
        <f t="shared" si="22"/>
        <v>1134</v>
      </c>
      <c r="AM58" s="1190"/>
      <c r="AP58" s="489">
        <f>VLOOKUP(B58,'[1]Enrollments + Baptism'!$A$7:$R$170,18,FALSE)</f>
        <v>1134</v>
      </c>
      <c r="AQ58" s="1191">
        <f t="shared" si="24"/>
        <v>0</v>
      </c>
      <c r="AR58" s="1191">
        <f>'Staff TPUM'!B57</f>
        <v>15</v>
      </c>
      <c r="AS58" s="1191">
        <f>'Staff TPUM'!C57</f>
        <v>22</v>
      </c>
    </row>
    <row r="59" spans="1:45" s="1191" customFormat="1" ht="15" customHeight="1">
      <c r="A59" s="1191" t="s">
        <v>607</v>
      </c>
      <c r="B59" s="4142" t="str">
        <f>'General TPUM'!B58</f>
        <v>Buruku Adventist Community High School</v>
      </c>
      <c r="C59" s="4143">
        <v>26</v>
      </c>
      <c r="D59" s="4155"/>
      <c r="E59" s="4155">
        <v>32</v>
      </c>
      <c r="F59" s="4155">
        <v>26</v>
      </c>
      <c r="G59" s="4155">
        <v>32</v>
      </c>
      <c r="H59" s="4155">
        <v>25</v>
      </c>
      <c r="I59" s="4155">
        <v>33</v>
      </c>
      <c r="J59" s="4155">
        <v>30</v>
      </c>
      <c r="K59" s="1698">
        <v>29</v>
      </c>
      <c r="L59" s="1698">
        <v>21</v>
      </c>
      <c r="M59" s="1698">
        <v>20</v>
      </c>
      <c r="N59" s="1698">
        <v>24</v>
      </c>
      <c r="O59" s="1698">
        <v>14</v>
      </c>
      <c r="P59" s="4157"/>
      <c r="Q59" s="4157"/>
      <c r="R59" s="4146"/>
      <c r="S59" s="4147">
        <v>203</v>
      </c>
      <c r="T59" s="4148">
        <v>1</v>
      </c>
      <c r="U59" s="4138">
        <v>106</v>
      </c>
      <c r="V59" s="4139">
        <v>2</v>
      </c>
      <c r="W59" s="1186">
        <f t="shared" si="23"/>
        <v>312</v>
      </c>
      <c r="X59" s="4151">
        <v>5</v>
      </c>
      <c r="Y59" s="4170">
        <v>20</v>
      </c>
      <c r="Z59" s="4149">
        <v>21</v>
      </c>
      <c r="AA59" s="4150">
        <v>14</v>
      </c>
      <c r="AB59" s="4151"/>
      <c r="AC59" s="4152" t="str">
        <f>'General TPUM'!R58</f>
        <v>-</v>
      </c>
      <c r="AD59" s="4153" t="str">
        <f>'General TPUM'!S58</f>
        <v>-</v>
      </c>
      <c r="AE59" s="4154">
        <f>'General TPUM'!T58</f>
        <v>1</v>
      </c>
      <c r="AF59" s="1188">
        <f t="shared" si="25"/>
        <v>204</v>
      </c>
      <c r="AG59" s="1657">
        <f t="shared" si="19"/>
        <v>108</v>
      </c>
      <c r="AH59" s="1657"/>
      <c r="AI59" s="1187"/>
      <c r="AJ59" s="1188">
        <f t="shared" si="20"/>
        <v>21</v>
      </c>
      <c r="AK59" s="1187">
        <f t="shared" si="21"/>
        <v>14</v>
      </c>
      <c r="AL59" s="1189">
        <f t="shared" si="22"/>
        <v>312</v>
      </c>
      <c r="AM59" s="1190"/>
      <c r="AP59" s="489">
        <f>VLOOKUP(B59,'[1]Enrollments + Baptism'!$A$7:$R$170,18,FALSE)</f>
        <v>312</v>
      </c>
      <c r="AQ59" s="1191">
        <f t="shared" si="24"/>
        <v>0</v>
      </c>
      <c r="AR59" s="1191">
        <f>'Staff TPUM'!B58</f>
        <v>7</v>
      </c>
      <c r="AS59" s="1191">
        <f>'Staff TPUM'!C58</f>
        <v>11</v>
      </c>
    </row>
    <row r="60" spans="1:45" s="1191" customFormat="1" ht="15" customHeight="1">
      <c r="A60" s="1191" t="s">
        <v>608</v>
      </c>
      <c r="B60" s="4142" t="str">
        <f>'General TPUM'!B59</f>
        <v>Ghatere Adventist Primary School</v>
      </c>
      <c r="C60" s="4143"/>
      <c r="D60" s="4144">
        <v>11</v>
      </c>
      <c r="E60" s="4144">
        <v>6</v>
      </c>
      <c r="F60" s="4144">
        <v>11</v>
      </c>
      <c r="G60" s="4144">
        <v>4</v>
      </c>
      <c r="H60" s="4144">
        <v>2</v>
      </c>
      <c r="I60" s="4144" t="s">
        <v>795</v>
      </c>
      <c r="J60" s="4144" t="s">
        <v>795</v>
      </c>
      <c r="K60" s="4157"/>
      <c r="L60" s="4157"/>
      <c r="M60" s="4157"/>
      <c r="N60" s="4157"/>
      <c r="O60" s="4157"/>
      <c r="P60" s="4157"/>
      <c r="Q60" s="4157"/>
      <c r="R60" s="4146"/>
      <c r="S60" s="4147">
        <v>34</v>
      </c>
      <c r="T60" s="4148">
        <v>0</v>
      </c>
      <c r="U60" s="4138"/>
      <c r="V60" s="4139"/>
      <c r="W60" s="1186">
        <f t="shared" si="23"/>
        <v>34</v>
      </c>
      <c r="X60" s="4151"/>
      <c r="Y60" s="4170"/>
      <c r="Z60" s="4149">
        <v>7</v>
      </c>
      <c r="AA60" s="4150"/>
      <c r="AB60" s="4151"/>
      <c r="AC60" s="4152">
        <f>'General TPUM'!R59</f>
        <v>1</v>
      </c>
      <c r="AD60" s="4153">
        <f>'General TPUM'!S59</f>
        <v>0</v>
      </c>
      <c r="AE60" s="4154" t="str">
        <f>'General TPUM'!T59</f>
        <v>-</v>
      </c>
      <c r="AF60" s="1188">
        <f t="shared" si="25"/>
        <v>34</v>
      </c>
      <c r="AG60" s="1657">
        <f t="shared" si="19"/>
        <v>0</v>
      </c>
      <c r="AH60" s="1657"/>
      <c r="AI60" s="1187"/>
      <c r="AJ60" s="1188">
        <f t="shared" si="20"/>
        <v>7</v>
      </c>
      <c r="AK60" s="1187">
        <f t="shared" si="21"/>
        <v>0</v>
      </c>
      <c r="AL60" s="1189">
        <f t="shared" si="22"/>
        <v>34</v>
      </c>
      <c r="AM60" s="1190"/>
      <c r="AP60" s="489">
        <f>VLOOKUP(B60,'[1]Enrollments + Baptism'!$A$7:$R$170,18,FALSE)</f>
        <v>34</v>
      </c>
      <c r="AQ60" s="1191">
        <f t="shared" si="24"/>
        <v>0</v>
      </c>
      <c r="AR60" s="1191">
        <f>'Staff TPUM'!B59</f>
        <v>3</v>
      </c>
      <c r="AS60" s="1191">
        <f>'Staff TPUM'!C59</f>
        <v>0</v>
      </c>
    </row>
    <row r="61" spans="1:45" s="1191" customFormat="1" ht="15" customHeight="1">
      <c r="A61" s="1191" t="s">
        <v>796</v>
      </c>
      <c r="B61" s="4142" t="str">
        <f>'General TPUM'!B60</f>
        <v>Ghobua Adventist Community High School</v>
      </c>
      <c r="C61" s="4143"/>
      <c r="D61" s="4155">
        <v>34</v>
      </c>
      <c r="E61" s="4155">
        <v>21</v>
      </c>
      <c r="F61" s="4155">
        <v>24</v>
      </c>
      <c r="G61" s="4155">
        <v>25</v>
      </c>
      <c r="H61" s="4155">
        <v>40</v>
      </c>
      <c r="I61" s="4155">
        <v>38</v>
      </c>
      <c r="J61" s="4155">
        <v>18</v>
      </c>
      <c r="K61" s="4145">
        <v>15</v>
      </c>
      <c r="L61" s="4145">
        <v>16</v>
      </c>
      <c r="M61" s="4145"/>
      <c r="N61" s="4145"/>
      <c r="O61" s="4145"/>
      <c r="P61" s="4145"/>
      <c r="Q61" s="4145"/>
      <c r="R61" s="4146"/>
      <c r="S61" s="4147">
        <v>170</v>
      </c>
      <c r="T61" s="4148">
        <v>20</v>
      </c>
      <c r="U61" s="4138">
        <v>30</v>
      </c>
      <c r="V61" s="4139">
        <v>11</v>
      </c>
      <c r="W61" s="1186">
        <f t="shared" si="23"/>
        <v>231</v>
      </c>
      <c r="X61" s="4151"/>
      <c r="Y61" s="4170"/>
      <c r="Z61" s="4149">
        <v>18</v>
      </c>
      <c r="AA61" s="4150">
        <v>16</v>
      </c>
      <c r="AB61" s="4151"/>
      <c r="AC61" s="4152" t="str">
        <f>'General TPUM'!R60</f>
        <v>-</v>
      </c>
      <c r="AD61" s="4153" t="str">
        <f>'General TPUM'!S60</f>
        <v>-</v>
      </c>
      <c r="AE61" s="4154">
        <f>'General TPUM'!T60</f>
        <v>1</v>
      </c>
      <c r="AF61" s="1188">
        <f t="shared" si="25"/>
        <v>190</v>
      </c>
      <c r="AG61" s="1657">
        <f t="shared" si="19"/>
        <v>41</v>
      </c>
      <c r="AH61" s="1657"/>
      <c r="AI61" s="1187"/>
      <c r="AJ61" s="1188">
        <f t="shared" si="20"/>
        <v>18</v>
      </c>
      <c r="AK61" s="1187">
        <f t="shared" si="21"/>
        <v>16</v>
      </c>
      <c r="AL61" s="1189">
        <f t="shared" si="22"/>
        <v>231</v>
      </c>
      <c r="AM61" s="1190"/>
      <c r="AP61" s="489" t="e">
        <f>VLOOKUP(B61,'[1]Enrollments + Baptism'!$A$7:$R$170,18,FALSE)</f>
        <v>#N/A</v>
      </c>
      <c r="AQ61" s="1191" t="e">
        <f t="shared" si="24"/>
        <v>#N/A</v>
      </c>
      <c r="AR61" s="1191">
        <f>'Staff TPUM'!B60</f>
        <v>8</v>
      </c>
      <c r="AS61" s="1191">
        <f>'Staff TPUM'!C60</f>
        <v>5</v>
      </c>
    </row>
    <row r="62" spans="1:45" s="1191" customFormat="1" ht="15" customHeight="1">
      <c r="A62" s="1191" t="s">
        <v>610</v>
      </c>
      <c r="B62" s="4142" t="str">
        <f>'General TPUM'!B61</f>
        <v>Gwaunasu Adventist Community High School</v>
      </c>
      <c r="C62" s="4143">
        <v>39</v>
      </c>
      <c r="D62" s="2161">
        <v>24</v>
      </c>
      <c r="E62" s="2161">
        <v>26</v>
      </c>
      <c r="F62" s="2161">
        <v>25</v>
      </c>
      <c r="G62" s="2161">
        <v>30</v>
      </c>
      <c r="H62" s="2161">
        <v>32</v>
      </c>
      <c r="I62" s="2161">
        <v>36</v>
      </c>
      <c r="J62" s="2161">
        <v>21</v>
      </c>
      <c r="K62" s="1698">
        <v>38</v>
      </c>
      <c r="L62" s="1698">
        <v>46</v>
      </c>
      <c r="M62" s="1698">
        <v>49</v>
      </c>
      <c r="N62" s="4157">
        <v>47</v>
      </c>
      <c r="O62" s="4157">
        <v>23</v>
      </c>
      <c r="P62" s="4157"/>
      <c r="Q62" s="4157"/>
      <c r="R62" s="4146"/>
      <c r="S62" s="4147">
        <v>125</v>
      </c>
      <c r="T62" s="4148">
        <v>108</v>
      </c>
      <c r="U62" s="4138">
        <v>131</v>
      </c>
      <c r="V62" s="4139">
        <v>72</v>
      </c>
      <c r="W62" s="1186">
        <f t="shared" si="23"/>
        <v>436</v>
      </c>
      <c r="X62" s="4151"/>
      <c r="Y62" s="4170"/>
      <c r="Z62" s="4149">
        <v>21</v>
      </c>
      <c r="AA62" s="4150">
        <v>23</v>
      </c>
      <c r="AB62" s="4151"/>
      <c r="AC62" s="4152" t="str">
        <f>'General TPUM'!R61</f>
        <v>-</v>
      </c>
      <c r="AD62" s="4153" t="str">
        <f>'General TPUM'!S61</f>
        <v>-</v>
      </c>
      <c r="AE62" s="4154">
        <f>'General TPUM'!T61</f>
        <v>1</v>
      </c>
      <c r="AF62" s="1188">
        <f t="shared" si="25"/>
        <v>233</v>
      </c>
      <c r="AG62" s="1657">
        <f t="shared" si="19"/>
        <v>203</v>
      </c>
      <c r="AH62" s="1657"/>
      <c r="AI62" s="1187"/>
      <c r="AJ62" s="1188">
        <f t="shared" si="20"/>
        <v>21</v>
      </c>
      <c r="AK62" s="1187">
        <f t="shared" si="21"/>
        <v>23</v>
      </c>
      <c r="AL62" s="1189">
        <f t="shared" si="22"/>
        <v>436</v>
      </c>
      <c r="AM62" s="1190"/>
      <c r="AP62" s="489">
        <f>VLOOKUP(B62,'[1]Enrollments + Baptism'!$A$7:$R$170,18,FALSE)</f>
        <v>436</v>
      </c>
      <c r="AQ62" s="1191">
        <f t="shared" si="24"/>
        <v>0</v>
      </c>
      <c r="AR62" s="1191">
        <f>'Staff TPUM'!B61</f>
        <v>8</v>
      </c>
      <c r="AS62" s="1191">
        <f>'Staff TPUM'!C61</f>
        <v>11</v>
      </c>
    </row>
    <row r="63" spans="1:45" s="1191" customFormat="1" ht="15" customHeight="1">
      <c r="A63" s="1191" t="s">
        <v>611</v>
      </c>
      <c r="B63" s="4142" t="str">
        <f>'General TPUM'!B62</f>
        <v>Haiparia Adventist Primary School</v>
      </c>
      <c r="C63" s="4143"/>
      <c r="D63" s="4144">
        <v>7</v>
      </c>
      <c r="E63" s="4144">
        <v>7</v>
      </c>
      <c r="F63" s="4144">
        <v>9</v>
      </c>
      <c r="G63" s="4144">
        <v>10</v>
      </c>
      <c r="H63" s="4144">
        <v>13</v>
      </c>
      <c r="I63" s="4144"/>
      <c r="J63" s="4144">
        <v>10</v>
      </c>
      <c r="K63" s="4157"/>
      <c r="L63" s="4157"/>
      <c r="M63" s="4157"/>
      <c r="N63" s="4157"/>
      <c r="O63" s="4157"/>
      <c r="P63" s="4157"/>
      <c r="Q63" s="4157"/>
      <c r="R63" s="4146"/>
      <c r="S63" s="4147">
        <v>35</v>
      </c>
      <c r="T63" s="4148">
        <v>21</v>
      </c>
      <c r="U63" s="4138"/>
      <c r="V63" s="4139"/>
      <c r="W63" s="1186">
        <f t="shared" si="23"/>
        <v>56</v>
      </c>
      <c r="X63" s="4151"/>
      <c r="Y63" s="4170"/>
      <c r="Z63" s="4149">
        <v>10</v>
      </c>
      <c r="AA63" s="4150"/>
      <c r="AB63" s="4151"/>
      <c r="AC63" s="4152">
        <f>'General TPUM'!R62</f>
        <v>1</v>
      </c>
      <c r="AD63" s="4153">
        <f>'General TPUM'!S62</f>
        <v>0</v>
      </c>
      <c r="AE63" s="4154" t="str">
        <f>'General TPUM'!T62</f>
        <v>-</v>
      </c>
      <c r="AF63" s="1188">
        <f t="shared" si="25"/>
        <v>56</v>
      </c>
      <c r="AG63" s="1657">
        <f t="shared" si="19"/>
        <v>0</v>
      </c>
      <c r="AH63" s="1657"/>
      <c r="AI63" s="1187"/>
      <c r="AJ63" s="1188">
        <f t="shared" si="20"/>
        <v>10</v>
      </c>
      <c r="AK63" s="1187">
        <f t="shared" si="21"/>
        <v>0</v>
      </c>
      <c r="AL63" s="1189">
        <f t="shared" si="22"/>
        <v>56</v>
      </c>
      <c r="AM63" s="1190"/>
      <c r="AP63" s="489">
        <f>VLOOKUP(B63,'[1]Enrollments + Baptism'!$A$7:$R$170,18,FALSE)</f>
        <v>56</v>
      </c>
      <c r="AQ63" s="1191">
        <f t="shared" si="24"/>
        <v>0</v>
      </c>
      <c r="AR63" s="1191">
        <f>'Staff TPUM'!B62</f>
        <v>4</v>
      </c>
      <c r="AS63" s="1191">
        <f>'Staff TPUM'!C62</f>
        <v>0</v>
      </c>
    </row>
    <row r="64" spans="1:45" s="1191" customFormat="1" ht="15" customHeight="1">
      <c r="A64" s="1191" t="s">
        <v>612</v>
      </c>
      <c r="B64" s="4142" t="str">
        <f>'General TPUM'!B63</f>
        <v>Hinakole Adventist Primary School</v>
      </c>
      <c r="C64" s="4143"/>
      <c r="D64" s="4144">
        <v>36</v>
      </c>
      <c r="E64" s="4144">
        <v>21</v>
      </c>
      <c r="F64" s="4144">
        <v>18</v>
      </c>
      <c r="G64" s="4144">
        <v>18</v>
      </c>
      <c r="H64" s="4144">
        <v>14</v>
      </c>
      <c r="I64" s="4144">
        <v>16</v>
      </c>
      <c r="J64" s="4144">
        <v>16</v>
      </c>
      <c r="K64" s="4145"/>
      <c r="L64" s="4145"/>
      <c r="M64" s="4145"/>
      <c r="N64" s="4145"/>
      <c r="O64" s="4145"/>
      <c r="P64" s="4145"/>
      <c r="Q64" s="4145"/>
      <c r="R64" s="4146"/>
      <c r="S64" s="4147">
        <v>139</v>
      </c>
      <c r="T64" s="4148">
        <v>0</v>
      </c>
      <c r="U64" s="4138"/>
      <c r="V64" s="4139"/>
      <c r="W64" s="1186">
        <f t="shared" si="23"/>
        <v>139</v>
      </c>
      <c r="X64" s="4151"/>
      <c r="Y64" s="4170"/>
      <c r="Z64" s="4149">
        <v>16</v>
      </c>
      <c r="AA64" s="4150"/>
      <c r="AB64" s="4151"/>
      <c r="AC64" s="4152">
        <f>'General TPUM'!R63</f>
        <v>1</v>
      </c>
      <c r="AD64" s="4153">
        <f>'General TPUM'!S63</f>
        <v>0</v>
      </c>
      <c r="AE64" s="4154" t="str">
        <f>'General TPUM'!T63</f>
        <v>-</v>
      </c>
      <c r="AF64" s="1188">
        <f t="shared" si="25"/>
        <v>139</v>
      </c>
      <c r="AG64" s="1657">
        <f t="shared" si="19"/>
        <v>0</v>
      </c>
      <c r="AH64" s="1657"/>
      <c r="AI64" s="1187"/>
      <c r="AJ64" s="1188">
        <f t="shared" si="20"/>
        <v>16</v>
      </c>
      <c r="AK64" s="1187">
        <f t="shared" si="21"/>
        <v>0</v>
      </c>
      <c r="AL64" s="1189">
        <f t="shared" si="22"/>
        <v>139</v>
      </c>
      <c r="AM64" s="1190"/>
      <c r="AP64" s="489">
        <f>VLOOKUP(B64,'[1]Enrollments + Baptism'!$A$7:$R$170,18,FALSE)</f>
        <v>139</v>
      </c>
      <c r="AQ64" s="1191">
        <f t="shared" si="24"/>
        <v>0</v>
      </c>
      <c r="AR64" s="1191">
        <f>'Staff TPUM'!B63</f>
        <v>6</v>
      </c>
      <c r="AS64" s="1191">
        <f>'Staff TPUM'!C63</f>
        <v>0</v>
      </c>
    </row>
    <row r="65" spans="1:47" s="1191" customFormat="1" ht="15" customHeight="1">
      <c r="A65" s="1191" t="s">
        <v>613</v>
      </c>
      <c r="B65" s="4142" t="str">
        <f>'General TPUM'!B64</f>
        <v>Horohana Adventist Primary School</v>
      </c>
      <c r="C65" s="4143"/>
      <c r="D65" s="2161">
        <v>26</v>
      </c>
      <c r="E65" s="2161">
        <v>14</v>
      </c>
      <c r="F65" s="2161">
        <v>10</v>
      </c>
      <c r="G65" s="2161">
        <v>15</v>
      </c>
      <c r="H65" s="2161">
        <v>7</v>
      </c>
      <c r="I65" s="2161">
        <v>11</v>
      </c>
      <c r="J65" s="4144">
        <v>11</v>
      </c>
      <c r="K65" s="4157"/>
      <c r="L65" s="4157"/>
      <c r="M65" s="4157"/>
      <c r="N65" s="4157"/>
      <c r="O65" s="4157"/>
      <c r="P65" s="4157"/>
      <c r="Q65" s="4157"/>
      <c r="R65" s="4146"/>
      <c r="S65" s="4147">
        <v>13</v>
      </c>
      <c r="T65" s="4148">
        <v>81</v>
      </c>
      <c r="U65" s="4138"/>
      <c r="V65" s="4139"/>
      <c r="W65" s="1186">
        <f t="shared" si="23"/>
        <v>94</v>
      </c>
      <c r="X65" s="4151"/>
      <c r="Y65" s="4170"/>
      <c r="Z65" s="4149">
        <v>11</v>
      </c>
      <c r="AA65" s="4150"/>
      <c r="AB65" s="4151"/>
      <c r="AC65" s="4152">
        <f>'General TPUM'!R64</f>
        <v>1</v>
      </c>
      <c r="AD65" s="4153">
        <f>'General TPUM'!S64</f>
        <v>0</v>
      </c>
      <c r="AE65" s="4154" t="str">
        <f>'General TPUM'!T64</f>
        <v>-</v>
      </c>
      <c r="AF65" s="1188">
        <f t="shared" si="25"/>
        <v>94</v>
      </c>
      <c r="AG65" s="1657">
        <f t="shared" si="19"/>
        <v>0</v>
      </c>
      <c r="AH65" s="1657"/>
      <c r="AI65" s="1187"/>
      <c r="AJ65" s="1188">
        <f t="shared" si="20"/>
        <v>11</v>
      </c>
      <c r="AK65" s="1187">
        <f t="shared" si="21"/>
        <v>0</v>
      </c>
      <c r="AL65" s="1189">
        <f t="shared" si="22"/>
        <v>94</v>
      </c>
      <c r="AM65" s="1190"/>
      <c r="AP65" s="489">
        <f>VLOOKUP(B65,'[1]Enrollments + Baptism'!$A$7:$R$170,18,FALSE)</f>
        <v>94</v>
      </c>
      <c r="AQ65" s="1191">
        <f t="shared" si="24"/>
        <v>0</v>
      </c>
      <c r="AR65" s="1191">
        <f>'Staff TPUM'!B64</f>
        <v>5</v>
      </c>
      <c r="AS65" s="1191">
        <f>'Staff TPUM'!C64</f>
        <v>0</v>
      </c>
    </row>
    <row r="66" spans="1:47" s="1191" customFormat="1" ht="15" customHeight="1">
      <c r="A66" s="1191" t="s">
        <v>614</v>
      </c>
      <c r="B66" s="4142" t="str">
        <f>'General TPUM'!B65</f>
        <v>Hovi Adventist Primary School (Ext Kupikolo)</v>
      </c>
      <c r="C66" s="4143"/>
      <c r="D66" s="4144"/>
      <c r="E66" s="4144">
        <v>15</v>
      </c>
      <c r="F66" s="4144">
        <v>11</v>
      </c>
      <c r="G66" s="4144">
        <v>9</v>
      </c>
      <c r="H66" s="4144">
        <v>4</v>
      </c>
      <c r="I66" s="4144">
        <v>9</v>
      </c>
      <c r="J66" s="4144">
        <v>7</v>
      </c>
      <c r="K66" s="4157">
        <v>43</v>
      </c>
      <c r="L66" s="4157">
        <v>37</v>
      </c>
      <c r="M66" s="4157"/>
      <c r="N66" s="4157"/>
      <c r="O66" s="4157"/>
      <c r="P66" s="4157"/>
      <c r="Q66" s="4157"/>
      <c r="R66" s="4146"/>
      <c r="S66" s="4147">
        <v>26</v>
      </c>
      <c r="T66" s="4148">
        <v>29</v>
      </c>
      <c r="U66" s="4138">
        <v>30</v>
      </c>
      <c r="V66" s="4139">
        <v>50</v>
      </c>
      <c r="W66" s="1186">
        <f t="shared" si="23"/>
        <v>135</v>
      </c>
      <c r="X66" s="4151"/>
      <c r="Y66" s="4170"/>
      <c r="Z66" s="4149">
        <v>7</v>
      </c>
      <c r="AA66" s="4150">
        <v>37</v>
      </c>
      <c r="AB66" s="4151"/>
      <c r="AC66" s="4152" t="str">
        <f>'General TPUM'!R65</f>
        <v>-</v>
      </c>
      <c r="AD66" s="4153" t="str">
        <f>'General TPUM'!S65</f>
        <v>-</v>
      </c>
      <c r="AE66" s="4154">
        <f>'General TPUM'!T65</f>
        <v>1</v>
      </c>
      <c r="AF66" s="1188">
        <f t="shared" si="25"/>
        <v>55</v>
      </c>
      <c r="AG66" s="1657">
        <f t="shared" si="19"/>
        <v>80</v>
      </c>
      <c r="AH66" s="1657"/>
      <c r="AI66" s="1187"/>
      <c r="AJ66" s="1188">
        <f t="shared" si="20"/>
        <v>7</v>
      </c>
      <c r="AK66" s="1187">
        <f t="shared" si="21"/>
        <v>37</v>
      </c>
      <c r="AL66" s="1189">
        <f t="shared" si="22"/>
        <v>135</v>
      </c>
      <c r="AM66" s="1190"/>
      <c r="AP66" s="489">
        <f>VLOOKUP(B66,'[1]Enrollments + Baptism'!$A$7:$R$170,18,FALSE)</f>
        <v>135</v>
      </c>
      <c r="AQ66" s="1191">
        <f t="shared" si="24"/>
        <v>0</v>
      </c>
      <c r="AR66" s="2196">
        <f>'Staff TPUM'!B65</f>
        <v>5</v>
      </c>
      <c r="AS66" s="2196">
        <f>'Staff TPUM'!C65</f>
        <v>5</v>
      </c>
    </row>
    <row r="67" spans="1:47" s="1191" customFormat="1" ht="15" customHeight="1">
      <c r="A67" s="1191" t="s">
        <v>616</v>
      </c>
      <c r="B67" s="4142" t="s">
        <v>797</v>
      </c>
      <c r="C67" s="4143"/>
      <c r="D67" s="4144">
        <v>30</v>
      </c>
      <c r="E67" s="4144">
        <v>26</v>
      </c>
      <c r="F67" s="4144">
        <v>24</v>
      </c>
      <c r="G67" s="4144">
        <v>25</v>
      </c>
      <c r="H67" s="4144">
        <v>23</v>
      </c>
      <c r="I67" s="4144">
        <v>20</v>
      </c>
      <c r="J67" s="4144">
        <v>18</v>
      </c>
      <c r="K67" s="4157">
        <v>26</v>
      </c>
      <c r="L67" s="4157">
        <v>21</v>
      </c>
      <c r="M67" s="4157"/>
      <c r="N67" s="4157"/>
      <c r="O67" s="4157"/>
      <c r="P67" s="4157"/>
      <c r="Q67" s="4157"/>
      <c r="R67" s="4146"/>
      <c r="S67" s="4147">
        <v>165</v>
      </c>
      <c r="T67" s="4148">
        <v>20</v>
      </c>
      <c r="U67" s="4138">
        <v>24</v>
      </c>
      <c r="V67" s="4139">
        <v>4</v>
      </c>
      <c r="W67" s="1186">
        <f t="shared" si="23"/>
        <v>213</v>
      </c>
      <c r="X67" s="4151"/>
      <c r="Y67" s="4170"/>
      <c r="Z67" s="4149">
        <v>18</v>
      </c>
      <c r="AA67" s="4150">
        <v>21</v>
      </c>
      <c r="AB67" s="4151"/>
      <c r="AC67" s="4152" t="str">
        <f>'General TPUM'!R66</f>
        <v>-</v>
      </c>
      <c r="AD67" s="4153" t="str">
        <f>'General TPUM'!S66</f>
        <v>-</v>
      </c>
      <c r="AE67" s="4154">
        <f>'General TPUM'!T66</f>
        <v>1</v>
      </c>
      <c r="AF67" s="1188">
        <f t="shared" si="25"/>
        <v>185</v>
      </c>
      <c r="AG67" s="1657">
        <f t="shared" si="19"/>
        <v>28</v>
      </c>
      <c r="AH67" s="1657"/>
      <c r="AI67" s="1187"/>
      <c r="AJ67" s="1188">
        <f t="shared" si="20"/>
        <v>18</v>
      </c>
      <c r="AK67" s="1187">
        <f t="shared" si="21"/>
        <v>21</v>
      </c>
      <c r="AL67" s="1189">
        <f t="shared" si="22"/>
        <v>213</v>
      </c>
      <c r="AM67" s="1190"/>
      <c r="AP67" s="489">
        <f>VLOOKUP(B67,'[1]Enrollments + Baptism'!$A$7:$R$170,18,FALSE)</f>
        <v>213</v>
      </c>
      <c r="AQ67" s="1191">
        <f t="shared" si="24"/>
        <v>0</v>
      </c>
      <c r="AR67" s="2196">
        <f>'Staff TPUM'!B66</f>
        <v>8</v>
      </c>
      <c r="AS67" s="2196">
        <f>'Staff TPUM'!C66</f>
        <v>5</v>
      </c>
    </row>
    <row r="68" spans="1:47" s="1191" customFormat="1" ht="15" customHeight="1">
      <c r="A68" s="1191" t="s">
        <v>617</v>
      </c>
      <c r="B68" s="4142" t="str">
        <f>'General TPUM'!B67</f>
        <v>Iriri Adventist Primary School</v>
      </c>
      <c r="C68" s="4143"/>
      <c r="D68" s="4144">
        <v>12</v>
      </c>
      <c r="E68" s="4144">
        <v>23</v>
      </c>
      <c r="F68" s="4144">
        <v>12</v>
      </c>
      <c r="G68" s="4144">
        <v>11</v>
      </c>
      <c r="H68" s="4144">
        <v>10</v>
      </c>
      <c r="I68" s="4144">
        <v>8</v>
      </c>
      <c r="J68" s="4144">
        <v>6</v>
      </c>
      <c r="K68" s="4145"/>
      <c r="L68" s="4145"/>
      <c r="M68" s="4145"/>
      <c r="N68" s="4145"/>
      <c r="O68" s="4145"/>
      <c r="P68" s="4145"/>
      <c r="Q68" s="4145"/>
      <c r="R68" s="4146"/>
      <c r="S68" s="4147">
        <v>82</v>
      </c>
      <c r="T68" s="4148">
        <v>0</v>
      </c>
      <c r="U68" s="4138"/>
      <c r="V68" s="4139"/>
      <c r="W68" s="1186">
        <f t="shared" si="23"/>
        <v>82</v>
      </c>
      <c r="X68" s="4151"/>
      <c r="Y68" s="4170"/>
      <c r="Z68" s="4149">
        <v>6</v>
      </c>
      <c r="AA68" s="4150"/>
      <c r="AB68" s="4151"/>
      <c r="AC68" s="4152">
        <f>'General TPUM'!R67</f>
        <v>1</v>
      </c>
      <c r="AD68" s="4153">
        <f>'General TPUM'!S67</f>
        <v>0</v>
      </c>
      <c r="AE68" s="4154" t="str">
        <f>'General TPUM'!T67</f>
        <v>-</v>
      </c>
      <c r="AF68" s="1188">
        <f t="shared" si="25"/>
        <v>82</v>
      </c>
      <c r="AG68" s="1657">
        <f t="shared" si="19"/>
        <v>0</v>
      </c>
      <c r="AH68" s="1657"/>
      <c r="AI68" s="1187"/>
      <c r="AJ68" s="1188">
        <f t="shared" si="20"/>
        <v>6</v>
      </c>
      <c r="AK68" s="1187">
        <f t="shared" si="21"/>
        <v>0</v>
      </c>
      <c r="AL68" s="1189">
        <f t="shared" si="22"/>
        <v>82</v>
      </c>
      <c r="AM68" s="1190"/>
      <c r="AP68" s="489">
        <f>VLOOKUP(B68,'[1]Enrollments + Baptism'!$A$7:$R$170,18,FALSE)</f>
        <v>82</v>
      </c>
      <c r="AQ68" s="1191">
        <f t="shared" si="24"/>
        <v>0</v>
      </c>
      <c r="AR68" s="1191">
        <f>'Staff TPUM'!B67</f>
        <v>5</v>
      </c>
      <c r="AS68" s="1191">
        <f>'Staff TPUM'!C67</f>
        <v>0</v>
      </c>
    </row>
    <row r="69" spans="1:47" s="1191" customFormat="1" ht="15" customHeight="1">
      <c r="A69" s="1191" t="s">
        <v>618</v>
      </c>
      <c r="B69" s="4142" t="str">
        <f>'General TPUM'!B68</f>
        <v>Jack Harbour Adventist Primary School</v>
      </c>
      <c r="C69" s="4143"/>
      <c r="D69" s="4144">
        <v>32</v>
      </c>
      <c r="E69" s="4144">
        <v>11</v>
      </c>
      <c r="F69" s="4144">
        <v>5</v>
      </c>
      <c r="G69" s="4144">
        <v>9</v>
      </c>
      <c r="H69" s="4144">
        <v>13</v>
      </c>
      <c r="I69" s="4144">
        <v>10</v>
      </c>
      <c r="J69" s="4144">
        <v>15</v>
      </c>
      <c r="K69" s="4157"/>
      <c r="L69" s="4157"/>
      <c r="M69" s="4157"/>
      <c r="N69" s="4157"/>
      <c r="O69" s="4157"/>
      <c r="P69" s="4157"/>
      <c r="Q69" s="4157"/>
      <c r="R69" s="4146"/>
      <c r="S69" s="4159">
        <v>68</v>
      </c>
      <c r="T69" s="4160">
        <v>27</v>
      </c>
      <c r="U69" s="4161"/>
      <c r="V69" s="4162"/>
      <c r="W69" s="1186">
        <f t="shared" si="23"/>
        <v>95</v>
      </c>
      <c r="X69" s="4151"/>
      <c r="Y69" s="4170"/>
      <c r="Z69" s="4149">
        <v>15</v>
      </c>
      <c r="AA69" s="4150"/>
      <c r="AB69" s="4151"/>
      <c r="AC69" s="4152">
        <f>'General TPUM'!R68</f>
        <v>1</v>
      </c>
      <c r="AD69" s="4153">
        <f>'General TPUM'!S68</f>
        <v>0</v>
      </c>
      <c r="AE69" s="4154" t="str">
        <f>'General TPUM'!T68</f>
        <v>-</v>
      </c>
      <c r="AF69" s="1188">
        <f t="shared" si="25"/>
        <v>95</v>
      </c>
      <c r="AG69" s="1657">
        <f t="shared" si="19"/>
        <v>0</v>
      </c>
      <c r="AH69" s="1657"/>
      <c r="AI69" s="1187"/>
      <c r="AJ69" s="1188">
        <f t="shared" si="20"/>
        <v>15</v>
      </c>
      <c r="AK69" s="1187">
        <f t="shared" si="21"/>
        <v>0</v>
      </c>
      <c r="AL69" s="1189">
        <f t="shared" si="22"/>
        <v>95</v>
      </c>
      <c r="AM69" s="1190"/>
      <c r="AP69" s="489">
        <f>VLOOKUP(B69,'[1]Enrollments + Baptism'!$A$7:$R$170,18,FALSE)</f>
        <v>95</v>
      </c>
      <c r="AQ69" s="1191">
        <f t="shared" si="24"/>
        <v>0</v>
      </c>
      <c r="AR69" s="1191">
        <f>'Staff TPUM'!B68</f>
        <v>4</v>
      </c>
      <c r="AS69" s="1191">
        <f>'Staff TPUM'!C68</f>
        <v>0</v>
      </c>
    </row>
    <row r="70" spans="1:47" s="1191" customFormat="1" ht="15" customHeight="1">
      <c r="A70" s="1191" t="s">
        <v>619</v>
      </c>
      <c r="B70" s="4142" t="str">
        <f>'General TPUM'!B69</f>
        <v>Jare Adventist Primary School</v>
      </c>
      <c r="C70" s="4143"/>
      <c r="D70" s="4144">
        <v>19</v>
      </c>
      <c r="E70" s="4144">
        <v>4</v>
      </c>
      <c r="F70" s="4144">
        <v>8</v>
      </c>
      <c r="G70" s="4144">
        <v>4</v>
      </c>
      <c r="H70" s="4144">
        <v>5</v>
      </c>
      <c r="I70" s="4144">
        <v>10</v>
      </c>
      <c r="J70" s="4144"/>
      <c r="K70" s="4157"/>
      <c r="L70" s="4157"/>
      <c r="M70" s="4157"/>
      <c r="N70" s="4157"/>
      <c r="O70" s="4157"/>
      <c r="P70" s="4157"/>
      <c r="Q70" s="4157"/>
      <c r="R70" s="4146"/>
      <c r="S70" s="4159">
        <v>44</v>
      </c>
      <c r="T70" s="4160">
        <v>6</v>
      </c>
      <c r="U70" s="4161"/>
      <c r="V70" s="4162"/>
      <c r="W70" s="1186">
        <f t="shared" ref="W70" si="26">+S70+T70+U70+V70</f>
        <v>50</v>
      </c>
      <c r="X70" s="4151"/>
      <c r="Y70" s="4170"/>
      <c r="Z70" s="4149">
        <v>10</v>
      </c>
      <c r="AA70" s="4150"/>
      <c r="AB70" s="4151"/>
      <c r="AC70" s="4152">
        <f>'General TPUM'!R69</f>
        <v>1</v>
      </c>
      <c r="AD70" s="4153">
        <f>'General TPUM'!S69</f>
        <v>0</v>
      </c>
      <c r="AE70" s="4154" t="str">
        <f>'General TPUM'!T69</f>
        <v>-</v>
      </c>
      <c r="AF70" s="1188">
        <f t="shared" si="25"/>
        <v>50</v>
      </c>
      <c r="AG70" s="1657">
        <f t="shared" si="19"/>
        <v>0</v>
      </c>
      <c r="AH70" s="1657"/>
      <c r="AI70" s="1187"/>
      <c r="AJ70" s="1188">
        <f t="shared" si="20"/>
        <v>10</v>
      </c>
      <c r="AK70" s="1187">
        <f t="shared" si="21"/>
        <v>0</v>
      </c>
      <c r="AL70" s="1189">
        <f t="shared" si="22"/>
        <v>50</v>
      </c>
      <c r="AM70" s="1190"/>
      <c r="AP70" s="489">
        <f>VLOOKUP(B70,'[1]Enrollments + Baptism'!$A$7:$R$170,18,FALSE)</f>
        <v>50</v>
      </c>
      <c r="AQ70" s="1191">
        <f t="shared" si="24"/>
        <v>0</v>
      </c>
      <c r="AR70" s="1191">
        <f>'Staff TPUM'!B69</f>
        <v>3</v>
      </c>
      <c r="AS70" s="1191">
        <f>'Staff TPUM'!C69</f>
        <v>0</v>
      </c>
    </row>
    <row r="71" spans="1:47" s="1191" customFormat="1" ht="15" customHeight="1">
      <c r="A71" s="1191" t="s">
        <v>621</v>
      </c>
      <c r="B71" s="4142" t="str">
        <f>'General TPUM'!B70</f>
        <v>Jella Adventist Primary School</v>
      </c>
      <c r="C71" s="4143"/>
      <c r="D71" s="2161">
        <v>20</v>
      </c>
      <c r="E71" s="2161">
        <v>15</v>
      </c>
      <c r="F71" s="2161">
        <v>12</v>
      </c>
      <c r="G71" s="2161">
        <v>10</v>
      </c>
      <c r="H71" s="2161">
        <v>9</v>
      </c>
      <c r="I71" s="2161">
        <v>12</v>
      </c>
      <c r="J71" s="2161">
        <v>7</v>
      </c>
      <c r="K71" s="4157"/>
      <c r="L71" s="4157"/>
      <c r="M71" s="4157"/>
      <c r="N71" s="4157"/>
      <c r="O71" s="4157"/>
      <c r="P71" s="4157"/>
      <c r="Q71" s="4157"/>
      <c r="R71" s="4146"/>
      <c r="S71" s="4147">
        <v>50</v>
      </c>
      <c r="T71" s="4148">
        <v>35</v>
      </c>
      <c r="U71" s="4138"/>
      <c r="V71" s="4139"/>
      <c r="W71" s="1186">
        <f t="shared" si="23"/>
        <v>85</v>
      </c>
      <c r="X71" s="4151"/>
      <c r="Y71" s="4170"/>
      <c r="Z71" s="4149">
        <v>7</v>
      </c>
      <c r="AA71" s="4150"/>
      <c r="AB71" s="4151"/>
      <c r="AC71" s="4152">
        <f>'General TPUM'!R70</f>
        <v>1</v>
      </c>
      <c r="AD71" s="4153">
        <f>'General TPUM'!S70</f>
        <v>0</v>
      </c>
      <c r="AE71" s="4154" t="str">
        <f>'General TPUM'!T70</f>
        <v>-</v>
      </c>
      <c r="AF71" s="1188">
        <f t="shared" si="25"/>
        <v>85</v>
      </c>
      <c r="AG71" s="1657">
        <f t="shared" si="19"/>
        <v>0</v>
      </c>
      <c r="AH71" s="1657"/>
      <c r="AI71" s="1187"/>
      <c r="AJ71" s="1188">
        <f t="shared" si="20"/>
        <v>7</v>
      </c>
      <c r="AK71" s="1187">
        <f t="shared" si="21"/>
        <v>0</v>
      </c>
      <c r="AL71" s="1189">
        <f t="shared" si="22"/>
        <v>85</v>
      </c>
      <c r="AM71" s="1190"/>
      <c r="AP71" s="489">
        <f>VLOOKUP(B71,'[1]Enrollments + Baptism'!$A$7:$R$170,18,FALSE)</f>
        <v>85</v>
      </c>
      <c r="AQ71" s="1191">
        <f t="shared" si="24"/>
        <v>0</v>
      </c>
      <c r="AR71" s="1191">
        <f>'Staff TPUM'!B70</f>
        <v>5</v>
      </c>
      <c r="AS71" s="1191">
        <f>'Staff TPUM'!C70</f>
        <v>0</v>
      </c>
    </row>
    <row r="72" spans="1:47" s="1191" customFormat="1" ht="15" customHeight="1">
      <c r="A72" s="1191" t="s">
        <v>622</v>
      </c>
      <c r="B72" s="4171" t="str">
        <f>'General TPUM'!B71</f>
        <v>Jones  Adventist Primary School</v>
      </c>
      <c r="C72" s="4143"/>
      <c r="D72" s="2161"/>
      <c r="E72" s="2161"/>
      <c r="F72" s="2161"/>
      <c r="G72" s="2161"/>
      <c r="H72" s="2161"/>
      <c r="I72" s="2161"/>
      <c r="J72" s="2161"/>
      <c r="K72" s="4157"/>
      <c r="L72" s="4157"/>
      <c r="M72" s="4157"/>
      <c r="N72" s="4157"/>
      <c r="O72" s="4157"/>
      <c r="P72" s="4157"/>
      <c r="Q72" s="4157"/>
      <c r="R72" s="4146"/>
      <c r="S72" s="4147"/>
      <c r="T72" s="4148"/>
      <c r="U72" s="4138"/>
      <c r="V72" s="4139"/>
      <c r="W72" s="1186">
        <f t="shared" si="23"/>
        <v>0</v>
      </c>
      <c r="X72" s="4151"/>
      <c r="Y72" s="4170"/>
      <c r="Z72" s="4149"/>
      <c r="AA72" s="4150"/>
      <c r="AB72" s="4151"/>
      <c r="AC72" s="4152">
        <f>'General TPUM'!R71</f>
        <v>1</v>
      </c>
      <c r="AD72" s="4153">
        <f>'General TPUM'!S71</f>
        <v>0</v>
      </c>
      <c r="AE72" s="4154" t="str">
        <f>'General TPUM'!T71</f>
        <v>-</v>
      </c>
      <c r="AF72" s="1188">
        <f t="shared" si="25"/>
        <v>0</v>
      </c>
      <c r="AG72" s="1657">
        <f t="shared" si="19"/>
        <v>0</v>
      </c>
      <c r="AH72" s="1657"/>
      <c r="AI72" s="1187"/>
      <c r="AJ72" s="1188">
        <f t="shared" si="20"/>
        <v>0</v>
      </c>
      <c r="AK72" s="1187">
        <f t="shared" si="21"/>
        <v>0</v>
      </c>
      <c r="AL72" s="1189">
        <f t="shared" si="22"/>
        <v>0</v>
      </c>
      <c r="AM72" s="1190"/>
      <c r="AP72" s="489" t="e">
        <f>VLOOKUP(B72,'[1]Enrollments + Baptism'!$A$7:$R$170,18,FALSE)</f>
        <v>#N/A</v>
      </c>
      <c r="AQ72" s="1191" t="e">
        <f t="shared" si="24"/>
        <v>#N/A</v>
      </c>
    </row>
    <row r="73" spans="1:47" s="1191" customFormat="1" ht="15" customHeight="1">
      <c r="A73" s="1191" t="s">
        <v>623</v>
      </c>
      <c r="B73" s="4171" t="str">
        <f>'General TPUM'!B72</f>
        <v>Jones Adventist College</v>
      </c>
      <c r="C73" s="4143"/>
      <c r="D73" s="4144">
        <v>15</v>
      </c>
      <c r="E73" s="4144">
        <v>12</v>
      </c>
      <c r="F73" s="4144">
        <v>15</v>
      </c>
      <c r="G73" s="4144">
        <v>7</v>
      </c>
      <c r="H73" s="4144">
        <v>7</v>
      </c>
      <c r="I73" s="4144">
        <v>4</v>
      </c>
      <c r="J73" s="4144">
        <v>9</v>
      </c>
      <c r="K73" s="2161">
        <v>65</v>
      </c>
      <c r="L73" s="2161">
        <v>63</v>
      </c>
      <c r="M73" s="2161">
        <v>62</v>
      </c>
      <c r="N73" s="2161">
        <v>62</v>
      </c>
      <c r="O73" s="2161">
        <v>56</v>
      </c>
      <c r="P73" s="2161">
        <v>68</v>
      </c>
      <c r="Q73" s="4157"/>
      <c r="R73" s="4158"/>
      <c r="S73" s="4147">
        <v>67</v>
      </c>
      <c r="T73" s="4148">
        <v>2</v>
      </c>
      <c r="U73" s="4138">
        <v>349</v>
      </c>
      <c r="V73" s="4139">
        <v>27</v>
      </c>
      <c r="W73" s="1186">
        <f t="shared" si="23"/>
        <v>445</v>
      </c>
      <c r="X73" s="4151"/>
      <c r="Y73" s="4170"/>
      <c r="Z73" s="4149">
        <v>9</v>
      </c>
      <c r="AA73" s="4150">
        <v>68</v>
      </c>
      <c r="AB73" s="4151"/>
      <c r="AC73" s="4152">
        <f>'General TPUM'!R72</f>
        <v>0</v>
      </c>
      <c r="AD73" s="4153">
        <f>'General TPUM'!S72</f>
        <v>1</v>
      </c>
      <c r="AE73" s="4154" t="str">
        <f>'General TPUM'!T72</f>
        <v>-</v>
      </c>
      <c r="AF73" s="1188"/>
      <c r="AG73" s="1657">
        <f t="shared" si="19"/>
        <v>376</v>
      </c>
      <c r="AH73" s="1657"/>
      <c r="AI73" s="1187"/>
      <c r="AJ73" s="1188">
        <f t="shared" si="20"/>
        <v>9</v>
      </c>
      <c r="AK73" s="1187">
        <f t="shared" si="21"/>
        <v>68</v>
      </c>
      <c r="AL73" s="1189">
        <f t="shared" si="22"/>
        <v>445</v>
      </c>
      <c r="AM73" s="1190"/>
      <c r="AP73" s="489">
        <f>VLOOKUP(B73,'[1]Enrollments + Baptism'!$A$7:$R$170,18,FALSE)</f>
        <v>445</v>
      </c>
      <c r="AQ73" s="1191">
        <f t="shared" si="24"/>
        <v>0</v>
      </c>
      <c r="AR73" s="1191">
        <f>'Staff TPUM'!B71</f>
        <v>4</v>
      </c>
      <c r="AS73" s="2196">
        <f>'Staff TPUM'!C71</f>
        <v>22</v>
      </c>
    </row>
    <row r="74" spans="1:47" s="1191" customFormat="1" ht="15" customHeight="1">
      <c r="A74" s="1191" t="s">
        <v>624</v>
      </c>
      <c r="B74" s="4142" t="str">
        <f>'General TPUM'!B73</f>
        <v>Kafolulae Adventist Primary School</v>
      </c>
      <c r="C74" s="4143">
        <v>13</v>
      </c>
      <c r="D74" s="2161">
        <v>11</v>
      </c>
      <c r="E74" s="2161">
        <v>11</v>
      </c>
      <c r="F74" s="2161">
        <v>10</v>
      </c>
      <c r="G74" s="2161">
        <v>10</v>
      </c>
      <c r="H74" s="2161">
        <v>12</v>
      </c>
      <c r="I74" s="2161">
        <v>11</v>
      </c>
      <c r="J74" s="2161">
        <v>5</v>
      </c>
      <c r="K74" s="4157"/>
      <c r="L74" s="4157"/>
      <c r="M74" s="4157"/>
      <c r="N74" s="4157"/>
      <c r="O74" s="4157"/>
      <c r="P74" s="4157"/>
      <c r="Q74" s="4157"/>
      <c r="R74" s="4146"/>
      <c r="S74" s="4147">
        <v>34</v>
      </c>
      <c r="T74" s="4148">
        <v>49</v>
      </c>
      <c r="U74" s="4138"/>
      <c r="V74" s="4139"/>
      <c r="W74" s="1186">
        <f t="shared" si="23"/>
        <v>83</v>
      </c>
      <c r="X74" s="4151"/>
      <c r="Y74" s="4170"/>
      <c r="Z74" s="4149">
        <v>5</v>
      </c>
      <c r="AA74" s="4150"/>
      <c r="AB74" s="4151"/>
      <c r="AC74" s="4152">
        <f>'General TPUM'!R73</f>
        <v>1</v>
      </c>
      <c r="AD74" s="4153">
        <f>'General TPUM'!S73</f>
        <v>0</v>
      </c>
      <c r="AE74" s="4154" t="str">
        <f>'General TPUM'!T73</f>
        <v>-</v>
      </c>
      <c r="AF74" s="1188">
        <f>S74+T74</f>
        <v>83</v>
      </c>
      <c r="AG74" s="1657">
        <f t="shared" si="19"/>
        <v>0</v>
      </c>
      <c r="AH74" s="1657"/>
      <c r="AI74" s="1187"/>
      <c r="AJ74" s="1188">
        <f t="shared" si="20"/>
        <v>5</v>
      </c>
      <c r="AK74" s="1187">
        <f t="shared" si="21"/>
        <v>0</v>
      </c>
      <c r="AL74" s="1189">
        <f t="shared" si="22"/>
        <v>83</v>
      </c>
      <c r="AM74" s="1190"/>
      <c r="AP74" s="489">
        <f>VLOOKUP(B74,'[1]Enrollments + Baptism'!$A$7:$R$170,18,FALSE)</f>
        <v>83</v>
      </c>
      <c r="AQ74" s="1191">
        <f t="shared" si="24"/>
        <v>0</v>
      </c>
      <c r="AR74" s="1191">
        <f>'Staff TPUM'!B72</f>
        <v>5</v>
      </c>
      <c r="AS74" s="1191">
        <f>'Staff TPUM'!C72</f>
        <v>0</v>
      </c>
    </row>
    <row r="75" spans="1:47" s="1191" customFormat="1" ht="15" customHeight="1">
      <c r="A75" s="1191" t="s">
        <v>626</v>
      </c>
      <c r="B75" s="4142" t="str">
        <f>'General TPUM'!B74</f>
        <v>Katurasele Adventist Primary School (Ext Tunoe)</v>
      </c>
      <c r="C75" s="4143"/>
      <c r="D75" s="4144"/>
      <c r="E75" s="4144">
        <v>26</v>
      </c>
      <c r="F75" s="4144">
        <v>18</v>
      </c>
      <c r="G75" s="4144">
        <v>10</v>
      </c>
      <c r="H75" s="4144">
        <v>16</v>
      </c>
      <c r="I75" s="4144">
        <v>11</v>
      </c>
      <c r="J75" s="4172">
        <v>16</v>
      </c>
      <c r="K75" s="4145"/>
      <c r="L75" s="4145"/>
      <c r="M75" s="4145"/>
      <c r="N75" s="4145"/>
      <c r="O75" s="4145"/>
      <c r="P75" s="4145"/>
      <c r="Q75" s="4145"/>
      <c r="R75" s="4146"/>
      <c r="S75" s="4147">
        <v>97</v>
      </c>
      <c r="T75" s="4148">
        <v>0</v>
      </c>
      <c r="U75" s="4138"/>
      <c r="V75" s="4139"/>
      <c r="W75" s="1186">
        <f t="shared" si="23"/>
        <v>97</v>
      </c>
      <c r="X75" s="4151"/>
      <c r="Y75" s="4170"/>
      <c r="Z75" s="4149">
        <v>16</v>
      </c>
      <c r="AA75" s="4150"/>
      <c r="AB75" s="4151"/>
      <c r="AC75" s="4152">
        <f>'General TPUM'!R74</f>
        <v>1</v>
      </c>
      <c r="AD75" s="4153">
        <f>'General TPUM'!S74</f>
        <v>0</v>
      </c>
      <c r="AE75" s="4154" t="str">
        <f>'General TPUM'!T74</f>
        <v>-</v>
      </c>
      <c r="AF75" s="1188">
        <f>S75+T75</f>
        <v>97</v>
      </c>
      <c r="AG75" s="1657">
        <f t="shared" ref="AG75:AG102" si="27">U75+V75</f>
        <v>0</v>
      </c>
      <c r="AH75" s="1657"/>
      <c r="AI75" s="1187"/>
      <c r="AJ75" s="1188">
        <f t="shared" ref="AJ75:AJ107" si="28">Z75</f>
        <v>16</v>
      </c>
      <c r="AK75" s="1187">
        <f t="shared" ref="AK75:AK107" si="29">AA75</f>
        <v>0</v>
      </c>
      <c r="AL75" s="1189">
        <f t="shared" ref="AL75:AL102" si="30">SUM(C75:R75)</f>
        <v>97</v>
      </c>
      <c r="AM75" s="1190"/>
      <c r="AP75" s="489">
        <f>VLOOKUP(B75,'[1]Enrollments + Baptism'!$A$7:$R$170,18,FALSE)</f>
        <v>97</v>
      </c>
      <c r="AQ75" s="1191">
        <f t="shared" si="24"/>
        <v>0</v>
      </c>
      <c r="AR75" s="1191">
        <f>'Staff TPUM'!B73</f>
        <v>5</v>
      </c>
      <c r="AS75" s="1191">
        <f>'Staff TPUM'!C73</f>
        <v>0</v>
      </c>
      <c r="AT75" s="1191">
        <f>'Staff TPUM'!B74</f>
        <v>4</v>
      </c>
    </row>
    <row r="76" spans="1:47" s="1191" customFormat="1" ht="15" customHeight="1">
      <c r="A76" s="1191" t="s">
        <v>627</v>
      </c>
      <c r="B76" s="4142" t="str">
        <f>'General TPUM'!B75</f>
        <v>Kaza Adventist Primary School</v>
      </c>
      <c r="C76" s="4143"/>
      <c r="D76" s="4144">
        <v>22</v>
      </c>
      <c r="E76" s="4144">
        <v>17</v>
      </c>
      <c r="F76" s="4144">
        <v>15</v>
      </c>
      <c r="G76" s="4144">
        <v>12</v>
      </c>
      <c r="H76" s="4144">
        <v>10</v>
      </c>
      <c r="I76" s="4144">
        <v>8</v>
      </c>
      <c r="J76" s="4144">
        <v>8</v>
      </c>
      <c r="K76" s="4145"/>
      <c r="L76" s="4145"/>
      <c r="M76" s="4145"/>
      <c r="N76" s="4145"/>
      <c r="O76" s="4145"/>
      <c r="P76" s="4145"/>
      <c r="Q76" s="4145"/>
      <c r="R76" s="4146"/>
      <c r="S76" s="4147">
        <v>82</v>
      </c>
      <c r="T76" s="4148">
        <v>10</v>
      </c>
      <c r="U76" s="4138"/>
      <c r="V76" s="4139"/>
      <c r="W76" s="1186">
        <f t="shared" si="23"/>
        <v>92</v>
      </c>
      <c r="X76" s="4151"/>
      <c r="Y76" s="4170"/>
      <c r="Z76" s="4149">
        <v>8</v>
      </c>
      <c r="AA76" s="4150"/>
      <c r="AB76" s="4151"/>
      <c r="AC76" s="4152">
        <f>'General TPUM'!R75</f>
        <v>1</v>
      </c>
      <c r="AD76" s="4153">
        <f>'General TPUM'!S75</f>
        <v>0</v>
      </c>
      <c r="AE76" s="4154" t="str">
        <f>'General TPUM'!T75</f>
        <v>-</v>
      </c>
      <c r="AF76" s="1188">
        <f>S76+T76</f>
        <v>92</v>
      </c>
      <c r="AG76" s="1657">
        <f t="shared" si="27"/>
        <v>0</v>
      </c>
      <c r="AH76" s="1657"/>
      <c r="AI76" s="1187"/>
      <c r="AJ76" s="1188">
        <f t="shared" si="28"/>
        <v>8</v>
      </c>
      <c r="AK76" s="1187">
        <f t="shared" si="29"/>
        <v>0</v>
      </c>
      <c r="AL76" s="1189">
        <f t="shared" si="30"/>
        <v>92</v>
      </c>
      <c r="AM76" s="1190"/>
      <c r="AP76" s="489">
        <f>VLOOKUP(B76,'[1]Enrollments + Baptism'!$A$7:$R$170,18,FALSE)</f>
        <v>92</v>
      </c>
      <c r="AQ76" s="1191">
        <f t="shared" si="24"/>
        <v>0</v>
      </c>
      <c r="AR76" s="1191">
        <f>'Staff TPUM'!B74</f>
        <v>4</v>
      </c>
      <c r="AS76" s="1191">
        <f>'Staff TPUM'!C74</f>
        <v>0</v>
      </c>
      <c r="AT76" s="1191">
        <f>'Staff TPUM'!B75</f>
        <v>8</v>
      </c>
    </row>
    <row r="77" spans="1:47" s="1191" customFormat="1" ht="22.5" customHeight="1">
      <c r="A77" s="1191" t="s">
        <v>628</v>
      </c>
      <c r="B77" s="4142" t="str">
        <f>'General TPUM'!B76</f>
        <v>Kokete Adventist Primary School (2 Ext Jugha, Tandove)</v>
      </c>
      <c r="C77" s="4143"/>
      <c r="D77" s="4144">
        <v>37</v>
      </c>
      <c r="E77" s="4144">
        <v>22</v>
      </c>
      <c r="F77" s="4144">
        <v>20</v>
      </c>
      <c r="G77" s="4144">
        <v>14</v>
      </c>
      <c r="H77" s="4144">
        <v>13</v>
      </c>
      <c r="I77" s="4144">
        <v>10</v>
      </c>
      <c r="J77" s="4144">
        <v>19</v>
      </c>
      <c r="K77" s="4157"/>
      <c r="L77" s="4157"/>
      <c r="M77" s="4157"/>
      <c r="N77" s="4157"/>
      <c r="O77" s="4157"/>
      <c r="P77" s="4157"/>
      <c r="Q77" s="4157"/>
      <c r="R77" s="4146"/>
      <c r="S77" s="4147">
        <v>135</v>
      </c>
      <c r="T77" s="4148">
        <v>0</v>
      </c>
      <c r="U77" s="4138"/>
      <c r="V77" s="4139"/>
      <c r="W77" s="1186">
        <f t="shared" si="23"/>
        <v>135</v>
      </c>
      <c r="X77" s="4151"/>
      <c r="Y77" s="4170"/>
      <c r="Z77" s="4149">
        <v>19</v>
      </c>
      <c r="AA77" s="4150"/>
      <c r="AB77" s="4151"/>
      <c r="AC77" s="4152">
        <f>'General TPUM'!R76</f>
        <v>1</v>
      </c>
      <c r="AD77" s="4153">
        <f>'General TPUM'!S76</f>
        <v>0</v>
      </c>
      <c r="AE77" s="4154" t="str">
        <f>'General TPUM'!T76</f>
        <v>-</v>
      </c>
      <c r="AF77" s="1188">
        <f>S77+T77</f>
        <v>135</v>
      </c>
      <c r="AG77" s="1657">
        <f t="shared" si="27"/>
        <v>0</v>
      </c>
      <c r="AH77" s="1657"/>
      <c r="AI77" s="1187"/>
      <c r="AJ77" s="1188">
        <f t="shared" si="28"/>
        <v>19</v>
      </c>
      <c r="AK77" s="1187">
        <f t="shared" si="29"/>
        <v>0</v>
      </c>
      <c r="AL77" s="1189">
        <f t="shared" si="30"/>
        <v>135</v>
      </c>
      <c r="AM77" s="1190"/>
      <c r="AP77" s="489">
        <f>VLOOKUP(B77,'[1]Enrollments + Baptism'!$A$7:$R$170,18,FALSE)</f>
        <v>135</v>
      </c>
      <c r="AQ77" s="1191">
        <f t="shared" si="24"/>
        <v>0</v>
      </c>
      <c r="AR77" s="1191">
        <f>'Staff TPUM'!B75</f>
        <v>8</v>
      </c>
      <c r="AS77" s="1191">
        <f>'Staff TPUM'!C75</f>
        <v>0</v>
      </c>
      <c r="AT77" s="1191">
        <f>'Staff TPUM'!B76</f>
        <v>6</v>
      </c>
      <c r="AU77" s="1191">
        <f>'Staff TPUM'!C76</f>
        <v>0</v>
      </c>
    </row>
    <row r="78" spans="1:47" s="1191" customFormat="1" ht="15" customHeight="1">
      <c r="A78" s="1191" t="s">
        <v>629</v>
      </c>
      <c r="B78" s="4142" t="str">
        <f>'General TPUM'!B77</f>
        <v>Kopiu Adventist Community High School</v>
      </c>
      <c r="C78" s="4143"/>
      <c r="D78" s="4144">
        <v>23</v>
      </c>
      <c r="E78" s="4144">
        <v>13</v>
      </c>
      <c r="F78" s="4144">
        <v>6</v>
      </c>
      <c r="G78" s="4144">
        <v>8</v>
      </c>
      <c r="H78" s="4144">
        <v>8</v>
      </c>
      <c r="I78" s="4144">
        <v>15</v>
      </c>
      <c r="J78" s="4144">
        <v>10</v>
      </c>
      <c r="K78" s="4157">
        <v>31</v>
      </c>
      <c r="L78" s="4157">
        <v>10</v>
      </c>
      <c r="M78" s="4157">
        <v>15</v>
      </c>
      <c r="N78" s="4157">
        <v>20</v>
      </c>
      <c r="O78" s="4157">
        <v>13</v>
      </c>
      <c r="P78" s="4157"/>
      <c r="Q78" s="4157"/>
      <c r="R78" s="4146"/>
      <c r="S78" s="4147">
        <v>76</v>
      </c>
      <c r="T78" s="4148">
        <v>7</v>
      </c>
      <c r="U78" s="4138">
        <v>84</v>
      </c>
      <c r="V78" s="4139">
        <v>5</v>
      </c>
      <c r="W78" s="1186">
        <f t="shared" si="23"/>
        <v>172</v>
      </c>
      <c r="X78" s="4151"/>
      <c r="Y78" s="4170"/>
      <c r="Z78" s="4149">
        <v>10</v>
      </c>
      <c r="AA78" s="4150">
        <v>13</v>
      </c>
      <c r="AB78" s="4151"/>
      <c r="AC78" s="4152" t="str">
        <f>'General TPUM'!R77</f>
        <v>-</v>
      </c>
      <c r="AD78" s="4153" t="str">
        <f>'General TPUM'!S77</f>
        <v>-</v>
      </c>
      <c r="AE78" s="4154">
        <f>'General TPUM'!T77</f>
        <v>1</v>
      </c>
      <c r="AF78" s="1188">
        <f>S78+T78</f>
        <v>83</v>
      </c>
      <c r="AG78" s="1657">
        <f t="shared" si="27"/>
        <v>89</v>
      </c>
      <c r="AH78" s="1657"/>
      <c r="AI78" s="1187"/>
      <c r="AJ78" s="1188">
        <f t="shared" si="28"/>
        <v>10</v>
      </c>
      <c r="AK78" s="1187">
        <f t="shared" si="29"/>
        <v>13</v>
      </c>
      <c r="AL78" s="1189">
        <f t="shared" si="30"/>
        <v>172</v>
      </c>
      <c r="AM78" s="1190"/>
      <c r="AP78" s="489">
        <f>VLOOKUP(B78,'[1]Enrollments + Baptism'!$A$7:$R$170,18,FALSE)</f>
        <v>172</v>
      </c>
      <c r="AQ78" s="1191">
        <f t="shared" si="24"/>
        <v>0</v>
      </c>
      <c r="AR78" s="1191">
        <f>'Staff TPUM'!B76</f>
        <v>6</v>
      </c>
      <c r="AS78" s="1191">
        <f>'Staff TPUM'!C76</f>
        <v>0</v>
      </c>
      <c r="AT78" s="1191">
        <f>'Staff TPUM'!B77</f>
        <v>0</v>
      </c>
      <c r="AU78" s="1191">
        <f>'Staff TPUM'!C77</f>
        <v>11</v>
      </c>
    </row>
    <row r="79" spans="1:47" s="1191" customFormat="1" ht="15" customHeight="1">
      <c r="A79" s="1191" t="s">
        <v>630</v>
      </c>
      <c r="B79" s="4156" t="str">
        <f>'General TPUM'!B78</f>
        <v>Kukele Adventist Community High School</v>
      </c>
      <c r="C79" s="4143"/>
      <c r="D79" s="4144">
        <v>10</v>
      </c>
      <c r="E79" s="4144">
        <v>9</v>
      </c>
      <c r="F79" s="4144">
        <v>6</v>
      </c>
      <c r="G79" s="4144">
        <v>5</v>
      </c>
      <c r="H79" s="4144">
        <v>5</v>
      </c>
      <c r="I79" s="4144">
        <v>5</v>
      </c>
      <c r="J79" s="4144">
        <v>7</v>
      </c>
      <c r="K79" s="2161">
        <v>30</v>
      </c>
      <c r="L79" s="2161">
        <v>25</v>
      </c>
      <c r="M79" s="2161">
        <v>25</v>
      </c>
      <c r="N79" s="4157">
        <v>20</v>
      </c>
      <c r="O79" s="4157">
        <v>16</v>
      </c>
      <c r="P79" s="4157"/>
      <c r="Q79" s="4157"/>
      <c r="R79" s="4158"/>
      <c r="S79" s="4147">
        <v>47</v>
      </c>
      <c r="T79" s="4148">
        <v>0</v>
      </c>
      <c r="U79" s="4138">
        <v>97</v>
      </c>
      <c r="V79" s="4139">
        <v>19</v>
      </c>
      <c r="W79" s="1186">
        <f t="shared" si="23"/>
        <v>163</v>
      </c>
      <c r="X79" s="4151"/>
      <c r="Y79" s="4170"/>
      <c r="Z79" s="4149">
        <v>7</v>
      </c>
      <c r="AA79" s="4150">
        <v>16</v>
      </c>
      <c r="AB79" s="4151"/>
      <c r="AC79" s="4152" t="str">
        <f>'General TPUM'!R78</f>
        <v>-</v>
      </c>
      <c r="AD79" s="4153" t="str">
        <f>'General TPUM'!S78</f>
        <v>-</v>
      </c>
      <c r="AE79" s="4154">
        <f>'General TPUM'!T78</f>
        <v>1</v>
      </c>
      <c r="AF79" s="1188"/>
      <c r="AG79" s="1657">
        <f t="shared" si="27"/>
        <v>116</v>
      </c>
      <c r="AH79" s="1657"/>
      <c r="AI79" s="1187"/>
      <c r="AJ79" s="1188">
        <f t="shared" si="28"/>
        <v>7</v>
      </c>
      <c r="AK79" s="1187">
        <f t="shared" si="29"/>
        <v>16</v>
      </c>
      <c r="AL79" s="1189">
        <f t="shared" si="30"/>
        <v>163</v>
      </c>
      <c r="AM79" s="1190"/>
      <c r="AP79" s="489">
        <f>VLOOKUP(B79,'[1]Enrollments + Baptism'!$A$7:$R$170,18,FALSE)</f>
        <v>163</v>
      </c>
      <c r="AQ79" s="1191">
        <f t="shared" si="24"/>
        <v>0</v>
      </c>
      <c r="AR79" s="1191">
        <f>'Staff TPUM'!B77</f>
        <v>0</v>
      </c>
      <c r="AS79" s="1191">
        <f>'Staff TPUM'!C77</f>
        <v>11</v>
      </c>
      <c r="AT79" s="1191">
        <f>'Staff TPUM'!B78</f>
        <v>7</v>
      </c>
      <c r="AU79" s="1191">
        <f>'Staff TPUM'!C78</f>
        <v>10</v>
      </c>
    </row>
    <row r="80" spans="1:47" s="1191" customFormat="1" ht="15" customHeight="1">
      <c r="A80" s="1191" t="s">
        <v>631</v>
      </c>
      <c r="B80" s="4173" t="str">
        <f>'General TPUM'!B79</f>
        <v>Kukudu Adventist College</v>
      </c>
      <c r="C80" s="4143"/>
      <c r="D80" s="2564"/>
      <c r="E80" s="2564"/>
      <c r="F80" s="2564"/>
      <c r="G80" s="2564"/>
      <c r="H80" s="2564"/>
      <c r="I80" s="2564"/>
      <c r="J80" s="2564"/>
      <c r="K80" s="2565"/>
      <c r="L80" s="2565"/>
      <c r="M80" s="2565"/>
      <c r="N80" s="4174"/>
      <c r="O80" s="4174"/>
      <c r="P80" s="4174"/>
      <c r="Q80" s="4174"/>
      <c r="R80" s="4175"/>
      <c r="S80" s="4176"/>
      <c r="T80" s="4177"/>
      <c r="U80" s="4178"/>
      <c r="V80" s="4179"/>
      <c r="W80" s="1186">
        <f t="shared" si="23"/>
        <v>0</v>
      </c>
      <c r="X80" s="4180"/>
      <c r="Y80" s="4181"/>
      <c r="Z80" s="4182"/>
      <c r="AA80" s="4150"/>
      <c r="AB80" s="4151"/>
      <c r="AC80" s="4152">
        <f>'General TPUM'!R79</f>
        <v>0</v>
      </c>
      <c r="AD80" s="4153">
        <f>'General TPUM'!S79</f>
        <v>1</v>
      </c>
      <c r="AE80" s="4154" t="str">
        <f>'General TPUM'!T79</f>
        <v>-</v>
      </c>
      <c r="AF80" s="1188"/>
      <c r="AG80" s="1657">
        <f t="shared" si="27"/>
        <v>0</v>
      </c>
      <c r="AH80" s="1657"/>
      <c r="AI80" s="1187"/>
      <c r="AJ80" s="1188">
        <f t="shared" si="28"/>
        <v>0</v>
      </c>
      <c r="AK80" s="1187">
        <f t="shared" si="29"/>
        <v>0</v>
      </c>
      <c r="AL80" s="1189">
        <f t="shared" si="30"/>
        <v>0</v>
      </c>
      <c r="AM80" s="1190"/>
      <c r="AP80" s="489">
        <f>VLOOKUP(B80,'[1]Enrollments + Baptism'!$A$7:$R$170,18,FALSE)</f>
        <v>601</v>
      </c>
      <c r="AQ80" s="1191">
        <f t="shared" si="24"/>
        <v>-601</v>
      </c>
      <c r="AR80" s="1191">
        <f>'Staff TPUM'!B78</f>
        <v>7</v>
      </c>
      <c r="AS80" s="1191">
        <f>'Staff TPUM'!C78</f>
        <v>10</v>
      </c>
      <c r="AT80" s="1191">
        <f>'Staff TPUM'!B79</f>
        <v>0</v>
      </c>
      <c r="AU80" s="1191">
        <f>'Staff TPUM'!C79</f>
        <v>25</v>
      </c>
    </row>
    <row r="81" spans="1:47" s="1191" customFormat="1" ht="15" customHeight="1">
      <c r="A81" s="1191" t="s">
        <v>632</v>
      </c>
      <c r="B81" s="4173" t="str">
        <f>'General TPUM'!B80</f>
        <v>Kukudu Adventist Primary School</v>
      </c>
      <c r="C81" s="4143"/>
      <c r="D81" s="2160">
        <v>26</v>
      </c>
      <c r="E81" s="2160">
        <v>24</v>
      </c>
      <c r="F81" s="2160">
        <v>19</v>
      </c>
      <c r="G81" s="2160">
        <v>16</v>
      </c>
      <c r="H81" s="2160">
        <v>25</v>
      </c>
      <c r="I81" s="2160">
        <v>21</v>
      </c>
      <c r="J81" s="2160">
        <v>18</v>
      </c>
      <c r="K81" s="2566">
        <v>81</v>
      </c>
      <c r="L81" s="2566">
        <v>79</v>
      </c>
      <c r="M81" s="2566">
        <v>69</v>
      </c>
      <c r="N81" s="4157">
        <v>75</v>
      </c>
      <c r="O81" s="4157">
        <v>81</v>
      </c>
      <c r="P81" s="4157">
        <v>67</v>
      </c>
      <c r="Q81" s="4157"/>
      <c r="R81" s="4183"/>
      <c r="S81" s="4147">
        <v>149</v>
      </c>
      <c r="T81" s="4148">
        <v>0</v>
      </c>
      <c r="U81" s="4138">
        <v>414</v>
      </c>
      <c r="V81" s="4139">
        <v>38</v>
      </c>
      <c r="W81" s="1186">
        <f t="shared" si="23"/>
        <v>601</v>
      </c>
      <c r="X81" s="4151"/>
      <c r="Y81" s="4170"/>
      <c r="Z81" s="4149">
        <v>18</v>
      </c>
      <c r="AA81" s="4150">
        <v>67</v>
      </c>
      <c r="AB81" s="4151"/>
      <c r="AC81" s="4152">
        <f>'General TPUM'!R80</f>
        <v>1</v>
      </c>
      <c r="AD81" s="4153">
        <f>'General TPUM'!S80</f>
        <v>0</v>
      </c>
      <c r="AE81" s="4154" t="str">
        <f>'General TPUM'!T80</f>
        <v>-</v>
      </c>
      <c r="AF81" s="1188">
        <f t="shared" ref="AF81:AF102" si="31">S81+T81</f>
        <v>149</v>
      </c>
      <c r="AG81" s="1657">
        <f t="shared" si="27"/>
        <v>452</v>
      </c>
      <c r="AH81" s="1657"/>
      <c r="AI81" s="1187"/>
      <c r="AJ81" s="1188">
        <f t="shared" si="28"/>
        <v>18</v>
      </c>
      <c r="AK81" s="1187">
        <f t="shared" si="29"/>
        <v>67</v>
      </c>
      <c r="AL81" s="1189">
        <f t="shared" si="30"/>
        <v>601</v>
      </c>
      <c r="AM81" s="1190"/>
      <c r="AP81" s="489" t="e">
        <f>VLOOKUP(B81,'[1]Enrollments + Baptism'!$A$7:$R$170,18,FALSE)</f>
        <v>#N/A</v>
      </c>
      <c r="AQ81" s="1191" t="e">
        <f t="shared" si="24"/>
        <v>#N/A</v>
      </c>
      <c r="AT81" s="1191">
        <f>'Staff TPUM'!B80</f>
        <v>0</v>
      </c>
    </row>
    <row r="82" spans="1:47" s="1191" customFormat="1" ht="15" customHeight="1">
      <c r="A82" s="1191" t="s">
        <v>798</v>
      </c>
      <c r="B82" s="4142" t="s">
        <v>633</v>
      </c>
      <c r="C82" s="4143">
        <v>65</v>
      </c>
      <c r="D82" s="2161"/>
      <c r="E82" s="2161">
        <v>92</v>
      </c>
      <c r="F82" s="2161">
        <v>95</v>
      </c>
      <c r="G82" s="2161">
        <v>92</v>
      </c>
      <c r="H82" s="2161">
        <v>90</v>
      </c>
      <c r="I82" s="2161">
        <v>88</v>
      </c>
      <c r="J82" s="2161">
        <v>87</v>
      </c>
      <c r="K82" s="4157">
        <v>86</v>
      </c>
      <c r="L82" s="4157">
        <v>75</v>
      </c>
      <c r="M82" s="4157"/>
      <c r="N82" s="4157"/>
      <c r="O82" s="4157"/>
      <c r="P82" s="4157"/>
      <c r="Q82" s="4157"/>
      <c r="R82" s="4146"/>
      <c r="S82" s="4147">
        <v>429</v>
      </c>
      <c r="T82" s="4148">
        <v>180</v>
      </c>
      <c r="U82" s="4184">
        <v>133</v>
      </c>
      <c r="V82" s="4185">
        <v>28</v>
      </c>
      <c r="W82" s="1186">
        <f t="shared" si="23"/>
        <v>770</v>
      </c>
      <c r="X82" s="4151"/>
      <c r="Y82" s="4170"/>
      <c r="Z82" s="4186">
        <v>87</v>
      </c>
      <c r="AA82" s="4187">
        <v>75</v>
      </c>
      <c r="AB82" s="4188"/>
      <c r="AC82" s="4152" t="str">
        <f>'General TPUM'!R81</f>
        <v>-</v>
      </c>
      <c r="AD82" s="4153" t="str">
        <f>'General TPUM'!S81</f>
        <v>-</v>
      </c>
      <c r="AE82" s="4154">
        <f>'General TPUM'!T81</f>
        <v>1</v>
      </c>
      <c r="AF82" s="1188">
        <f t="shared" si="31"/>
        <v>609</v>
      </c>
      <c r="AG82" s="1657">
        <f t="shared" si="27"/>
        <v>161</v>
      </c>
      <c r="AH82" s="1657"/>
      <c r="AI82" s="1187"/>
      <c r="AJ82" s="1188">
        <f t="shared" si="28"/>
        <v>87</v>
      </c>
      <c r="AK82" s="1187">
        <f t="shared" si="29"/>
        <v>75</v>
      </c>
      <c r="AL82" s="1189">
        <f t="shared" si="30"/>
        <v>770</v>
      </c>
      <c r="AM82" s="1190"/>
      <c r="AP82" s="489">
        <f>VLOOKUP(B82,'[1]Enrollments + Baptism'!$A$7:$R$170,18,FALSE)</f>
        <v>770</v>
      </c>
      <c r="AQ82" s="1191">
        <f t="shared" si="24"/>
        <v>0</v>
      </c>
      <c r="AR82" s="1191">
        <f>'Staff TPUM'!B79</f>
        <v>0</v>
      </c>
      <c r="AS82" s="1191">
        <f>'Staff TPUM'!C79</f>
        <v>25</v>
      </c>
      <c r="AT82" s="1191">
        <f>'Staff TPUM'!B81</f>
        <v>16</v>
      </c>
    </row>
    <row r="83" spans="1:47" s="1191" customFormat="1" ht="15" customHeight="1">
      <c r="A83" s="1191" t="s">
        <v>634</v>
      </c>
      <c r="B83" s="4142" t="str">
        <f>'General TPUM'!B82</f>
        <v>Kwailabesi Adventist Primary School</v>
      </c>
      <c r="C83" s="4143"/>
      <c r="D83" s="2161"/>
      <c r="E83" s="2161">
        <v>64</v>
      </c>
      <c r="F83" s="2161">
        <v>53</v>
      </c>
      <c r="G83" s="2161">
        <v>47</v>
      </c>
      <c r="H83" s="2161">
        <v>17</v>
      </c>
      <c r="I83" s="2161">
        <v>27</v>
      </c>
      <c r="J83" s="2161">
        <v>23</v>
      </c>
      <c r="K83" s="4157"/>
      <c r="L83" s="4157"/>
      <c r="M83" s="4157"/>
      <c r="N83" s="4157"/>
      <c r="O83" s="4157"/>
      <c r="P83" s="4157"/>
      <c r="Q83" s="4157"/>
      <c r="R83" s="4146"/>
      <c r="S83" s="4147">
        <v>112</v>
      </c>
      <c r="T83" s="4148">
        <v>119</v>
      </c>
      <c r="U83" s="4184"/>
      <c r="V83" s="4185"/>
      <c r="W83" s="1186">
        <f t="shared" si="23"/>
        <v>231</v>
      </c>
      <c r="X83" s="4151"/>
      <c r="Y83" s="4170"/>
      <c r="Z83" s="4186">
        <v>23</v>
      </c>
      <c r="AA83" s="4187"/>
      <c r="AB83" s="4188"/>
      <c r="AC83" s="4152">
        <f>'General TPUM'!R82</f>
        <v>1</v>
      </c>
      <c r="AD83" s="4153">
        <f>'General TPUM'!S82</f>
        <v>0</v>
      </c>
      <c r="AE83" s="4154" t="str">
        <f>'General TPUM'!T82</f>
        <v>-</v>
      </c>
      <c r="AF83" s="1188">
        <f t="shared" si="31"/>
        <v>231</v>
      </c>
      <c r="AG83" s="1657">
        <f t="shared" si="27"/>
        <v>0</v>
      </c>
      <c r="AH83" s="1657"/>
      <c r="AI83" s="1187"/>
      <c r="AJ83" s="1188">
        <f t="shared" si="28"/>
        <v>23</v>
      </c>
      <c r="AK83" s="1187">
        <f t="shared" si="29"/>
        <v>0</v>
      </c>
      <c r="AL83" s="1189">
        <f t="shared" si="30"/>
        <v>231</v>
      </c>
      <c r="AM83" s="1190"/>
      <c r="AP83" s="489">
        <f>VLOOKUP(B83,'[1]Enrollments + Baptism'!$A$7:$R$170,18,FALSE)</f>
        <v>231</v>
      </c>
      <c r="AQ83" s="1191">
        <f t="shared" si="24"/>
        <v>0</v>
      </c>
      <c r="AR83" s="1191">
        <f>'Staff TPUM'!B80</f>
        <v>0</v>
      </c>
      <c r="AS83" s="1191">
        <f>'Staff TPUM'!C80</f>
        <v>0</v>
      </c>
      <c r="AT83" s="1191">
        <f>'Staff TPUM'!B82</f>
        <v>7</v>
      </c>
    </row>
    <row r="84" spans="1:47" s="1191" customFormat="1" ht="15" customHeight="1">
      <c r="A84" s="1191" t="s">
        <v>635</v>
      </c>
      <c r="B84" s="4142" t="str">
        <f>'General TPUM'!B83</f>
        <v>Kwarifau Adventist Primary School</v>
      </c>
      <c r="C84" s="4143">
        <v>24</v>
      </c>
      <c r="D84" s="4144">
        <v>34</v>
      </c>
      <c r="E84" s="4144">
        <v>25</v>
      </c>
      <c r="F84" s="4144">
        <v>22</v>
      </c>
      <c r="G84" s="4144">
        <v>14</v>
      </c>
      <c r="H84" s="4144">
        <v>14</v>
      </c>
      <c r="I84" s="4144">
        <v>16</v>
      </c>
      <c r="J84" s="4144">
        <v>8</v>
      </c>
      <c r="K84" s="4157"/>
      <c r="L84" s="4157"/>
      <c r="M84" s="4157"/>
      <c r="N84" s="4157"/>
      <c r="O84" s="4157"/>
      <c r="P84" s="4157"/>
      <c r="Q84" s="4157"/>
      <c r="R84" s="4146"/>
      <c r="S84" s="4147">
        <v>47</v>
      </c>
      <c r="T84" s="4148">
        <v>110</v>
      </c>
      <c r="U84" s="4138"/>
      <c r="V84" s="4139"/>
      <c r="W84" s="1186">
        <f t="shared" si="23"/>
        <v>157</v>
      </c>
      <c r="X84" s="4151"/>
      <c r="Y84" s="4170"/>
      <c r="Z84" s="4186">
        <v>8</v>
      </c>
      <c r="AA84" s="4187"/>
      <c r="AB84" s="4188"/>
      <c r="AC84" s="4152">
        <f>'General TPUM'!R83</f>
        <v>1</v>
      </c>
      <c r="AD84" s="4153">
        <f>'General TPUM'!S83</f>
        <v>0</v>
      </c>
      <c r="AE84" s="4154" t="str">
        <f>'General TPUM'!T83</f>
        <v>-</v>
      </c>
      <c r="AF84" s="1188">
        <f t="shared" si="31"/>
        <v>157</v>
      </c>
      <c r="AG84" s="1657">
        <f t="shared" si="27"/>
        <v>0</v>
      </c>
      <c r="AH84" s="1657"/>
      <c r="AI84" s="1187"/>
      <c r="AJ84" s="1188">
        <f t="shared" si="28"/>
        <v>8</v>
      </c>
      <c r="AK84" s="1187">
        <f t="shared" si="29"/>
        <v>0</v>
      </c>
      <c r="AL84" s="1189">
        <f t="shared" si="30"/>
        <v>157</v>
      </c>
      <c r="AM84" s="1190"/>
      <c r="AP84" s="489">
        <f>VLOOKUP(B84,'[1]Enrollments + Baptism'!$A$7:$R$170,18,FALSE)</f>
        <v>157</v>
      </c>
      <c r="AQ84" s="1191">
        <f t="shared" si="24"/>
        <v>0</v>
      </c>
      <c r="AR84" s="1191">
        <f>'Staff TPUM'!B81</f>
        <v>16</v>
      </c>
      <c r="AS84" s="1191">
        <f>'Staff TPUM'!C81</f>
        <v>5</v>
      </c>
      <c r="AT84" s="1191">
        <f>'Staff TPUM'!B83</f>
        <v>5</v>
      </c>
    </row>
    <row r="85" spans="1:47" s="1191" customFormat="1" ht="15" customHeight="1">
      <c r="A85" s="1191" t="s">
        <v>636</v>
      </c>
      <c r="B85" s="4142" t="str">
        <f>'General TPUM'!B84</f>
        <v>Lokuru Adventist Primary School (Ext Baniata)</v>
      </c>
      <c r="C85" s="4143"/>
      <c r="D85" s="2161">
        <v>53</v>
      </c>
      <c r="E85" s="2161">
        <v>41</v>
      </c>
      <c r="F85" s="2161">
        <v>33</v>
      </c>
      <c r="G85" s="2161">
        <v>21</v>
      </c>
      <c r="H85" s="2161">
        <v>26</v>
      </c>
      <c r="I85" s="2161">
        <v>19</v>
      </c>
      <c r="J85" s="2161">
        <v>22</v>
      </c>
      <c r="K85" s="4157"/>
      <c r="L85" s="4157"/>
      <c r="M85" s="4157"/>
      <c r="N85" s="4157"/>
      <c r="O85" s="4157"/>
      <c r="P85" s="4157"/>
      <c r="Q85" s="4157"/>
      <c r="R85" s="4146"/>
      <c r="S85" s="4147">
        <v>193</v>
      </c>
      <c r="T85" s="4148">
        <v>22</v>
      </c>
      <c r="U85" s="4138"/>
      <c r="V85" s="4139"/>
      <c r="W85" s="1186">
        <f t="shared" si="23"/>
        <v>215</v>
      </c>
      <c r="X85" s="4151"/>
      <c r="Y85" s="4170"/>
      <c r="Z85" s="4186">
        <v>22</v>
      </c>
      <c r="AA85" s="4187"/>
      <c r="AB85" s="4188"/>
      <c r="AC85" s="4152">
        <f>'General TPUM'!R84</f>
        <v>1</v>
      </c>
      <c r="AD85" s="4153">
        <f>'General TPUM'!S84</f>
        <v>0</v>
      </c>
      <c r="AE85" s="4154" t="str">
        <f>'General TPUM'!T84</f>
        <v>-</v>
      </c>
      <c r="AF85" s="1188">
        <f t="shared" si="31"/>
        <v>215</v>
      </c>
      <c r="AG85" s="1657">
        <f t="shared" si="27"/>
        <v>0</v>
      </c>
      <c r="AH85" s="1657"/>
      <c r="AI85" s="1187"/>
      <c r="AJ85" s="1188">
        <f t="shared" si="28"/>
        <v>22</v>
      </c>
      <c r="AK85" s="1187">
        <f t="shared" si="29"/>
        <v>0</v>
      </c>
      <c r="AL85" s="1189">
        <f t="shared" si="30"/>
        <v>215</v>
      </c>
      <c r="AM85" s="1190"/>
      <c r="AP85" s="489">
        <f>VLOOKUP(B85,'[1]Enrollments + Baptism'!$A$7:$R$170,18,FALSE)</f>
        <v>215</v>
      </c>
      <c r="AQ85" s="1191">
        <f t="shared" si="24"/>
        <v>0</v>
      </c>
      <c r="AR85" s="1191">
        <f>'Staff TPUM'!B82</f>
        <v>7</v>
      </c>
      <c r="AS85" s="1191">
        <f>'Staff TPUM'!C82</f>
        <v>0</v>
      </c>
      <c r="AT85" s="1191">
        <f>'Staff TPUM'!B84</f>
        <v>10</v>
      </c>
    </row>
    <row r="86" spans="1:47" s="1191" customFormat="1" ht="15" customHeight="1">
      <c r="A86" s="1191" t="s">
        <v>799</v>
      </c>
      <c r="B86" s="4142" t="s">
        <v>638</v>
      </c>
      <c r="C86" s="4143"/>
      <c r="D86" s="2161">
        <v>35</v>
      </c>
      <c r="E86" s="2161">
        <v>26</v>
      </c>
      <c r="F86" s="2161">
        <v>21</v>
      </c>
      <c r="G86" s="2161">
        <v>18</v>
      </c>
      <c r="H86" s="2161">
        <v>14</v>
      </c>
      <c r="I86" s="2161">
        <v>21</v>
      </c>
      <c r="J86" s="2161">
        <v>17</v>
      </c>
      <c r="K86" s="4157">
        <v>20</v>
      </c>
      <c r="L86" s="4157">
        <v>29</v>
      </c>
      <c r="M86" s="4157"/>
      <c r="N86" s="4157"/>
      <c r="O86" s="4157"/>
      <c r="P86" s="4157"/>
      <c r="Q86" s="4157"/>
      <c r="R86" s="4146"/>
      <c r="S86" s="4147">
        <v>111</v>
      </c>
      <c r="T86" s="4148">
        <v>41</v>
      </c>
      <c r="U86" s="4138">
        <v>15</v>
      </c>
      <c r="V86" s="4139">
        <v>34</v>
      </c>
      <c r="W86" s="1186">
        <f t="shared" si="23"/>
        <v>201</v>
      </c>
      <c r="X86" s="4151"/>
      <c r="Y86" s="4170"/>
      <c r="Z86" s="4186">
        <v>17</v>
      </c>
      <c r="AA86" s="4187">
        <v>29</v>
      </c>
      <c r="AB86" s="4188"/>
      <c r="AC86" s="4152" t="str">
        <f>'General TPUM'!R85</f>
        <v>-</v>
      </c>
      <c r="AD86" s="4153" t="str">
        <f>'General TPUM'!S85</f>
        <v>-</v>
      </c>
      <c r="AE86" s="4154">
        <f>'General TPUM'!T85</f>
        <v>1</v>
      </c>
      <c r="AF86" s="1188">
        <f t="shared" si="31"/>
        <v>152</v>
      </c>
      <c r="AG86" s="1657">
        <f t="shared" si="27"/>
        <v>49</v>
      </c>
      <c r="AH86" s="1657"/>
      <c r="AI86" s="1187"/>
      <c r="AJ86" s="1188">
        <f t="shared" si="28"/>
        <v>17</v>
      </c>
      <c r="AK86" s="1187">
        <f t="shared" si="29"/>
        <v>29</v>
      </c>
      <c r="AL86" s="1189">
        <f t="shared" si="30"/>
        <v>201</v>
      </c>
      <c r="AM86" s="1190"/>
      <c r="AP86" s="489">
        <f>VLOOKUP(B86,'[1]Enrollments + Baptism'!$A$7:$R$170,18,FALSE)</f>
        <v>201</v>
      </c>
      <c r="AQ86" s="1191">
        <f t="shared" si="24"/>
        <v>0</v>
      </c>
      <c r="AR86" s="1191">
        <f>'Staff TPUM'!B83</f>
        <v>5</v>
      </c>
      <c r="AS86" s="1191">
        <f>'Staff TPUM'!C83</f>
        <v>0</v>
      </c>
      <c r="AT86" s="1191">
        <f>'Staff TPUM'!B85</f>
        <v>13</v>
      </c>
    </row>
    <row r="87" spans="1:47" s="1191" customFormat="1" ht="15" customHeight="1">
      <c r="A87" s="1191" t="s">
        <v>639</v>
      </c>
      <c r="B87" s="4142" t="str">
        <f>'General TPUM'!B86</f>
        <v>Manafaeni Adventist Primary School</v>
      </c>
      <c r="C87" s="4143">
        <v>29</v>
      </c>
      <c r="D87" s="4144">
        <v>19</v>
      </c>
      <c r="E87" s="4144">
        <v>25</v>
      </c>
      <c r="F87" s="4144">
        <v>12</v>
      </c>
      <c r="G87" s="4144">
        <v>19</v>
      </c>
      <c r="H87" s="4144">
        <v>11</v>
      </c>
      <c r="I87" s="4144">
        <v>10</v>
      </c>
      <c r="J87" s="4144">
        <v>11</v>
      </c>
      <c r="K87" s="4157"/>
      <c r="L87" s="4157"/>
      <c r="M87" s="4157"/>
      <c r="N87" s="4157"/>
      <c r="O87" s="4157"/>
      <c r="P87" s="4157"/>
      <c r="Q87" s="4157"/>
      <c r="R87" s="4146"/>
      <c r="S87" s="4147">
        <v>4</v>
      </c>
      <c r="T87" s="4148">
        <v>132</v>
      </c>
      <c r="U87" s="4138"/>
      <c r="V87" s="4139"/>
      <c r="W87" s="1186">
        <f t="shared" si="23"/>
        <v>136</v>
      </c>
      <c r="X87" s="4151"/>
      <c r="Y87" s="4170"/>
      <c r="Z87" s="4186">
        <v>11</v>
      </c>
      <c r="AA87" s="4187"/>
      <c r="AB87" s="4188"/>
      <c r="AC87" s="4152">
        <f>'General TPUM'!R86</f>
        <v>1</v>
      </c>
      <c r="AD87" s="4153">
        <f>'General TPUM'!S86</f>
        <v>0</v>
      </c>
      <c r="AE87" s="4154" t="str">
        <f>'General TPUM'!T86</f>
        <v>-</v>
      </c>
      <c r="AF87" s="1188">
        <f t="shared" si="31"/>
        <v>136</v>
      </c>
      <c r="AG87" s="1657">
        <f t="shared" si="27"/>
        <v>0</v>
      </c>
      <c r="AH87" s="1657"/>
      <c r="AI87" s="1187"/>
      <c r="AJ87" s="1188">
        <f t="shared" si="28"/>
        <v>11</v>
      </c>
      <c r="AK87" s="1187">
        <f t="shared" si="29"/>
        <v>0</v>
      </c>
      <c r="AL87" s="1189">
        <f t="shared" si="30"/>
        <v>136</v>
      </c>
      <c r="AM87" s="1190"/>
      <c r="AP87" s="489">
        <f>VLOOKUP(B87,'[1]Enrollments + Baptism'!$A$7:$R$170,18,FALSE)</f>
        <v>136</v>
      </c>
      <c r="AQ87" s="1191">
        <f t="shared" si="24"/>
        <v>0</v>
      </c>
      <c r="AR87" s="1191">
        <f>'Staff TPUM'!B84</f>
        <v>10</v>
      </c>
      <c r="AS87" s="1191">
        <f>'Staff TPUM'!C84</f>
        <v>0</v>
      </c>
      <c r="AT87" s="1191">
        <f>'Staff TPUM'!B86</f>
        <v>7</v>
      </c>
    </row>
    <row r="88" spans="1:47" s="1191" customFormat="1" ht="15" customHeight="1">
      <c r="A88" s="1191" t="s">
        <v>640</v>
      </c>
      <c r="B88" s="4171" t="s">
        <v>800</v>
      </c>
      <c r="C88" s="4143"/>
      <c r="D88" s="4144">
        <v>8</v>
      </c>
      <c r="E88" s="4144">
        <v>10</v>
      </c>
      <c r="F88" s="4144">
        <v>16</v>
      </c>
      <c r="G88" s="4144">
        <v>14</v>
      </c>
      <c r="H88" s="4144">
        <v>10</v>
      </c>
      <c r="I88" s="4144">
        <v>9</v>
      </c>
      <c r="J88" s="4172">
        <v>12</v>
      </c>
      <c r="K88" s="4157"/>
      <c r="L88" s="4157"/>
      <c r="M88" s="4157"/>
      <c r="N88" s="4157"/>
      <c r="O88" s="4157"/>
      <c r="P88" s="4157"/>
      <c r="Q88" s="4157"/>
      <c r="R88" s="4146"/>
      <c r="S88" s="4147">
        <v>45</v>
      </c>
      <c r="T88" s="4148">
        <v>34</v>
      </c>
      <c r="U88" s="4138"/>
      <c r="V88" s="4139"/>
      <c r="W88" s="2195">
        <f t="shared" si="23"/>
        <v>79</v>
      </c>
      <c r="X88" s="4151"/>
      <c r="Y88" s="4170"/>
      <c r="Z88" s="4186">
        <v>12</v>
      </c>
      <c r="AA88" s="4187"/>
      <c r="AB88" s="4188"/>
      <c r="AC88" s="4152">
        <f>'General TPUM'!R87</f>
        <v>1</v>
      </c>
      <c r="AD88" s="4153">
        <f>'General TPUM'!S87</f>
        <v>0</v>
      </c>
      <c r="AE88" s="4154" t="str">
        <f>'General TPUM'!T87</f>
        <v>-</v>
      </c>
      <c r="AF88" s="1188">
        <f t="shared" si="31"/>
        <v>79</v>
      </c>
      <c r="AG88" s="1657">
        <f t="shared" si="27"/>
        <v>0</v>
      </c>
      <c r="AH88" s="1657"/>
      <c r="AI88" s="1187"/>
      <c r="AJ88" s="1188">
        <f t="shared" si="28"/>
        <v>12</v>
      </c>
      <c r="AK88" s="1187">
        <f t="shared" si="29"/>
        <v>0</v>
      </c>
      <c r="AL88" s="1189">
        <f t="shared" si="30"/>
        <v>79</v>
      </c>
      <c r="AM88" s="1190"/>
      <c r="AP88" s="489">
        <f>VLOOKUP(B88,'[1]Enrollments + Baptism'!$A$7:$R$170,18,FALSE)</f>
        <v>79</v>
      </c>
      <c r="AQ88" s="1191">
        <f t="shared" si="24"/>
        <v>0</v>
      </c>
      <c r="AR88" s="1191">
        <f>'Staff TPUM'!B85</f>
        <v>13</v>
      </c>
      <c r="AS88" s="1191">
        <f>'Staff TPUM'!C85</f>
        <v>5</v>
      </c>
      <c r="AT88" s="1191">
        <f>'Staff TPUM'!B87</f>
        <v>3</v>
      </c>
      <c r="AU88" s="1191">
        <f>'Staff TPUM'!C87</f>
        <v>0</v>
      </c>
    </row>
    <row r="89" spans="1:47" s="1191" customFormat="1" ht="15" customHeight="1">
      <c r="A89" s="1191" t="s">
        <v>641</v>
      </c>
      <c r="B89" s="4171" t="str">
        <f>'General TPUM'!B88</f>
        <v>Mase Adventist Primary School</v>
      </c>
      <c r="C89" s="4143"/>
      <c r="D89" s="4144">
        <v>17</v>
      </c>
      <c r="E89" s="4144">
        <v>11</v>
      </c>
      <c r="F89" s="4144">
        <v>8</v>
      </c>
      <c r="G89" s="4144">
        <v>21</v>
      </c>
      <c r="H89" s="4144">
        <v>17</v>
      </c>
      <c r="I89" s="4144">
        <v>15</v>
      </c>
      <c r="J89" s="4144">
        <v>8</v>
      </c>
      <c r="K89" s="4157"/>
      <c r="L89" s="4157"/>
      <c r="M89" s="4157"/>
      <c r="N89" s="4157"/>
      <c r="O89" s="4157"/>
      <c r="P89" s="4157"/>
      <c r="Q89" s="4157"/>
      <c r="R89" s="4146"/>
      <c r="S89" s="4147">
        <v>97</v>
      </c>
      <c r="T89" s="4148">
        <v>0</v>
      </c>
      <c r="U89" s="4138"/>
      <c r="V89" s="4139"/>
      <c r="W89" s="1186">
        <f t="shared" si="23"/>
        <v>97</v>
      </c>
      <c r="X89" s="4151"/>
      <c r="Y89" s="4170"/>
      <c r="Z89" s="4186">
        <v>8</v>
      </c>
      <c r="AA89" s="4187"/>
      <c r="AB89" s="4188"/>
      <c r="AC89" s="4152">
        <f>'General TPUM'!R88</f>
        <v>1</v>
      </c>
      <c r="AD89" s="4153">
        <f>'General TPUM'!S88</f>
        <v>0</v>
      </c>
      <c r="AE89" s="4154" t="str">
        <f>'General TPUM'!T88</f>
        <v>-</v>
      </c>
      <c r="AF89" s="1188">
        <f t="shared" si="31"/>
        <v>97</v>
      </c>
      <c r="AG89" s="1657">
        <f t="shared" si="27"/>
        <v>0</v>
      </c>
      <c r="AH89" s="1657"/>
      <c r="AI89" s="1187"/>
      <c r="AJ89" s="1188">
        <f t="shared" si="28"/>
        <v>8</v>
      </c>
      <c r="AK89" s="1187">
        <f t="shared" si="29"/>
        <v>0</v>
      </c>
      <c r="AL89" s="1189">
        <f t="shared" si="30"/>
        <v>97</v>
      </c>
      <c r="AM89" s="1190"/>
      <c r="AP89" s="489">
        <f>VLOOKUP(B89,'[1]Enrollments + Baptism'!$A$7:$R$170,18,FALSE)</f>
        <v>97</v>
      </c>
      <c r="AQ89" s="1191">
        <f t="shared" si="24"/>
        <v>0</v>
      </c>
      <c r="AR89" s="1191">
        <f>'Staff TPUM'!B86</f>
        <v>7</v>
      </c>
      <c r="AS89" s="1191">
        <f>'Staff TPUM'!C86</f>
        <v>0</v>
      </c>
      <c r="AT89" s="1191">
        <f>'Staff TPUM'!B88</f>
        <v>3</v>
      </c>
      <c r="AU89" s="1191">
        <f>'Staff TPUM'!C88</f>
        <v>0</v>
      </c>
    </row>
    <row r="90" spans="1:47" s="1191" customFormat="1" ht="15" customHeight="1">
      <c r="A90" s="1191" t="s">
        <v>642</v>
      </c>
      <c r="B90" s="4142" t="str">
        <f>'General TPUM'!B89</f>
        <v>Mataga Adventist Primary School</v>
      </c>
      <c r="C90" s="4143"/>
      <c r="D90" s="4144">
        <v>25</v>
      </c>
      <c r="E90" s="2161">
        <v>15</v>
      </c>
      <c r="F90" s="2161">
        <v>15</v>
      </c>
      <c r="G90" s="2161">
        <v>14</v>
      </c>
      <c r="H90" s="2161">
        <v>6</v>
      </c>
      <c r="I90" s="2161"/>
      <c r="J90" s="2161">
        <v>10</v>
      </c>
      <c r="K90" s="4157"/>
      <c r="L90" s="4157"/>
      <c r="M90" s="4157"/>
      <c r="N90" s="4157"/>
      <c r="O90" s="4157"/>
      <c r="P90" s="4157"/>
      <c r="Q90" s="4157"/>
      <c r="R90" s="4146"/>
      <c r="S90" s="4147">
        <v>62</v>
      </c>
      <c r="T90" s="4148">
        <v>23</v>
      </c>
      <c r="U90" s="4138"/>
      <c r="V90" s="4139"/>
      <c r="W90" s="1186">
        <f t="shared" si="23"/>
        <v>85</v>
      </c>
      <c r="X90" s="4151"/>
      <c r="Y90" s="4170"/>
      <c r="Z90" s="4186">
        <v>10</v>
      </c>
      <c r="AA90" s="4187"/>
      <c r="AB90" s="4188"/>
      <c r="AC90" s="4152">
        <f>'General TPUM'!R89</f>
        <v>1</v>
      </c>
      <c r="AD90" s="4153">
        <f>'General TPUM'!S89</f>
        <v>0</v>
      </c>
      <c r="AE90" s="4154" t="str">
        <f>'General TPUM'!T89</f>
        <v>-</v>
      </c>
      <c r="AF90" s="1188">
        <f t="shared" si="31"/>
        <v>85</v>
      </c>
      <c r="AG90" s="1657">
        <f t="shared" si="27"/>
        <v>0</v>
      </c>
      <c r="AH90" s="1657"/>
      <c r="AI90" s="1187"/>
      <c r="AJ90" s="1188">
        <f t="shared" si="28"/>
        <v>10</v>
      </c>
      <c r="AK90" s="1187">
        <f t="shared" si="29"/>
        <v>0</v>
      </c>
      <c r="AL90" s="1189">
        <f t="shared" si="30"/>
        <v>85</v>
      </c>
      <c r="AM90" s="1190"/>
      <c r="AP90" s="489">
        <f>VLOOKUP(B90,'[1]Enrollments + Baptism'!$A$7:$R$170,18,FALSE)</f>
        <v>85</v>
      </c>
      <c r="AQ90" s="1191">
        <f t="shared" si="24"/>
        <v>0</v>
      </c>
      <c r="AR90" s="1191">
        <f>'Staff TPUM'!B87</f>
        <v>3</v>
      </c>
      <c r="AS90" s="1191">
        <f>'Staff TPUM'!C87</f>
        <v>0</v>
      </c>
      <c r="AT90" s="1191">
        <f>'Staff TPUM'!B89</f>
        <v>5</v>
      </c>
      <c r="AU90" s="1191">
        <f>'Staff TPUM'!C89</f>
        <v>0</v>
      </c>
    </row>
    <row r="91" spans="1:47" s="1191" customFormat="1" ht="15" customHeight="1">
      <c r="A91" s="1191" t="s">
        <v>643</v>
      </c>
      <c r="B91" s="4142" t="str">
        <f>'General TPUM'!B90</f>
        <v>Mataiho Adventist Primary School</v>
      </c>
      <c r="C91" s="4144"/>
      <c r="D91" s="4144"/>
      <c r="E91" s="4144">
        <v>13</v>
      </c>
      <c r="F91" s="4144">
        <v>3</v>
      </c>
      <c r="G91" s="4144">
        <v>4</v>
      </c>
      <c r="H91" s="4144">
        <v>6</v>
      </c>
      <c r="I91" s="4144">
        <v>2</v>
      </c>
      <c r="J91" s="4144">
        <v>4</v>
      </c>
      <c r="K91" s="4157"/>
      <c r="L91" s="4157"/>
      <c r="M91" s="4157"/>
      <c r="N91" s="4157"/>
      <c r="O91" s="4157"/>
      <c r="P91" s="4157"/>
      <c r="Q91" s="4157"/>
      <c r="R91" s="4146"/>
      <c r="S91" s="4147">
        <v>22</v>
      </c>
      <c r="T91" s="4148">
        <v>10</v>
      </c>
      <c r="U91" s="4138"/>
      <c r="V91" s="4139"/>
      <c r="W91" s="1186">
        <f t="shared" si="23"/>
        <v>32</v>
      </c>
      <c r="X91" s="4151"/>
      <c r="Y91" s="4170"/>
      <c r="Z91" s="4186">
        <v>4</v>
      </c>
      <c r="AA91" s="4187"/>
      <c r="AB91" s="4188"/>
      <c r="AC91" s="4152">
        <f>'General TPUM'!R90</f>
        <v>1</v>
      </c>
      <c r="AD91" s="4153">
        <f>'General TPUM'!S90</f>
        <v>0</v>
      </c>
      <c r="AE91" s="4154" t="str">
        <f>'General TPUM'!T90</f>
        <v>-</v>
      </c>
      <c r="AF91" s="1188">
        <f t="shared" si="31"/>
        <v>32</v>
      </c>
      <c r="AG91" s="1657">
        <f t="shared" si="27"/>
        <v>0</v>
      </c>
      <c r="AH91" s="1657"/>
      <c r="AI91" s="1187"/>
      <c r="AJ91" s="1188">
        <f t="shared" si="28"/>
        <v>4</v>
      </c>
      <c r="AK91" s="1187">
        <f t="shared" si="29"/>
        <v>0</v>
      </c>
      <c r="AL91" s="1189">
        <f t="shared" si="30"/>
        <v>32</v>
      </c>
      <c r="AM91" s="1190"/>
      <c r="AP91" s="489">
        <f>VLOOKUP(B91,'[1]Enrollments + Baptism'!$A$7:$R$170,18,FALSE)</f>
        <v>32</v>
      </c>
      <c r="AQ91" s="1191">
        <f t="shared" si="24"/>
        <v>0</v>
      </c>
      <c r="AR91" s="1191">
        <f>'Staff TPUM'!B88</f>
        <v>3</v>
      </c>
      <c r="AS91" s="1191">
        <f>'Staff TPUM'!C88</f>
        <v>0</v>
      </c>
      <c r="AT91" s="1191">
        <f>'Staff TPUM'!B90</f>
        <v>3</v>
      </c>
      <c r="AU91" s="1191">
        <f>'Staff TPUM'!C90</f>
        <v>0</v>
      </c>
    </row>
    <row r="92" spans="1:47" s="1191" customFormat="1" ht="15" customHeight="1">
      <c r="A92" s="1191" t="s">
        <v>645</v>
      </c>
      <c r="B92" s="4142" t="str">
        <f>'General TPUM'!B91</f>
        <v>Mendina Adventist Primary School</v>
      </c>
      <c r="C92" s="4144">
        <v>33</v>
      </c>
      <c r="D92" s="4144">
        <v>29</v>
      </c>
      <c r="E92" s="4144">
        <v>28</v>
      </c>
      <c r="F92" s="4144">
        <v>19</v>
      </c>
      <c r="G92" s="4144">
        <v>21</v>
      </c>
      <c r="H92" s="4144">
        <v>21</v>
      </c>
      <c r="I92" s="4144">
        <v>15</v>
      </c>
      <c r="J92" s="4144">
        <v>16</v>
      </c>
      <c r="K92" s="4157"/>
      <c r="L92" s="4157"/>
      <c r="M92" s="4157"/>
      <c r="N92" s="4157"/>
      <c r="O92" s="4157"/>
      <c r="P92" s="4157"/>
      <c r="Q92" s="4157"/>
      <c r="R92" s="4146"/>
      <c r="S92" s="4147">
        <v>139</v>
      </c>
      <c r="T92" s="4148">
        <v>43</v>
      </c>
      <c r="U92" s="4138"/>
      <c r="V92" s="4139"/>
      <c r="W92" s="1186">
        <f t="shared" si="23"/>
        <v>182</v>
      </c>
      <c r="X92" s="4151"/>
      <c r="Y92" s="4170"/>
      <c r="Z92" s="4186">
        <v>16</v>
      </c>
      <c r="AA92" s="4187"/>
      <c r="AB92" s="4188"/>
      <c r="AC92" s="4152">
        <f>'General TPUM'!R91</f>
        <v>1</v>
      </c>
      <c r="AD92" s="4153">
        <f>'General TPUM'!S91</f>
        <v>0</v>
      </c>
      <c r="AE92" s="4154" t="str">
        <f>'General TPUM'!T91</f>
        <v>-</v>
      </c>
      <c r="AF92" s="1188">
        <f t="shared" si="31"/>
        <v>182</v>
      </c>
      <c r="AG92" s="1657">
        <f t="shared" si="27"/>
        <v>0</v>
      </c>
      <c r="AH92" s="1657"/>
      <c r="AI92" s="1187"/>
      <c r="AJ92" s="1188">
        <f t="shared" si="28"/>
        <v>16</v>
      </c>
      <c r="AK92" s="1187">
        <f t="shared" si="29"/>
        <v>0</v>
      </c>
      <c r="AL92" s="1189">
        <f t="shared" si="30"/>
        <v>182</v>
      </c>
      <c r="AM92" s="1190"/>
      <c r="AP92" s="489">
        <f>VLOOKUP(B92,'[1]Enrollments + Baptism'!$A$7:$R$170,18,FALSE)</f>
        <v>149</v>
      </c>
      <c r="AQ92" s="1191">
        <f t="shared" si="24"/>
        <v>33</v>
      </c>
      <c r="AR92" s="1191">
        <f>'Staff TPUM'!B89</f>
        <v>5</v>
      </c>
      <c r="AS92" s="1191">
        <f>'Staff TPUM'!C89</f>
        <v>0</v>
      </c>
      <c r="AT92" s="1191">
        <f>'Staff TPUM'!B91</f>
        <v>5</v>
      </c>
      <c r="AU92" s="1191">
        <f>'Staff TPUM'!C91</f>
        <v>0</v>
      </c>
    </row>
    <row r="93" spans="1:47" s="1191" customFormat="1" ht="15" customHeight="1">
      <c r="A93" s="1191" t="s">
        <v>646</v>
      </c>
      <c r="B93" s="4142" t="str">
        <f>'General TPUM'!B92</f>
        <v>Moah Adventist Primary School</v>
      </c>
      <c r="C93" s="4144"/>
      <c r="D93" s="4144">
        <v>26</v>
      </c>
      <c r="E93" s="4144">
        <v>11</v>
      </c>
      <c r="F93" s="4144">
        <v>9</v>
      </c>
      <c r="G93" s="4144">
        <v>8</v>
      </c>
      <c r="H93" s="4144">
        <v>5</v>
      </c>
      <c r="I93" s="4144">
        <v>6</v>
      </c>
      <c r="J93" s="4144">
        <v>9</v>
      </c>
      <c r="K93" s="4157"/>
      <c r="L93" s="4157"/>
      <c r="M93" s="4157"/>
      <c r="N93" s="4157"/>
      <c r="O93" s="4157"/>
      <c r="P93" s="4157"/>
      <c r="Q93" s="4157"/>
      <c r="R93" s="4146"/>
      <c r="S93" s="4147">
        <v>74</v>
      </c>
      <c r="T93" s="4148">
        <v>0</v>
      </c>
      <c r="U93" s="4138"/>
      <c r="V93" s="4139"/>
      <c r="W93" s="1186">
        <f t="shared" si="23"/>
        <v>74</v>
      </c>
      <c r="X93" s="4151"/>
      <c r="Y93" s="4170"/>
      <c r="Z93" s="4186">
        <v>9</v>
      </c>
      <c r="AA93" s="4187"/>
      <c r="AB93" s="4188"/>
      <c r="AC93" s="4152">
        <f>'General TPUM'!R92</f>
        <v>1</v>
      </c>
      <c r="AD93" s="4153">
        <f>'General TPUM'!S92</f>
        <v>0</v>
      </c>
      <c r="AE93" s="4154" t="str">
        <f>'General TPUM'!T92</f>
        <v>-</v>
      </c>
      <c r="AF93" s="1188">
        <f t="shared" si="31"/>
        <v>74</v>
      </c>
      <c r="AG93" s="1657">
        <f t="shared" si="27"/>
        <v>0</v>
      </c>
      <c r="AH93" s="1657"/>
      <c r="AI93" s="1187"/>
      <c r="AJ93" s="1188">
        <f t="shared" si="28"/>
        <v>9</v>
      </c>
      <c r="AK93" s="1187">
        <f t="shared" si="29"/>
        <v>0</v>
      </c>
      <c r="AL93" s="1189">
        <f t="shared" si="30"/>
        <v>74</v>
      </c>
      <c r="AM93" s="1190"/>
      <c r="AP93" s="489">
        <f>VLOOKUP(B93,'[1]Enrollments + Baptism'!$A$7:$R$170,18,FALSE)</f>
        <v>74</v>
      </c>
      <c r="AQ93" s="1191">
        <f t="shared" si="24"/>
        <v>0</v>
      </c>
      <c r="AR93" s="1191">
        <f>'Staff TPUM'!B90</f>
        <v>3</v>
      </c>
      <c r="AS93" s="1191">
        <f>'Staff TPUM'!C90</f>
        <v>0</v>
      </c>
      <c r="AT93" s="1191">
        <f>'Staff TPUM'!B92</f>
        <v>6</v>
      </c>
      <c r="AU93" s="1191">
        <f>'Staff TPUM'!C92</f>
        <v>0</v>
      </c>
    </row>
    <row r="94" spans="1:47" s="1191" customFormat="1" ht="15" customHeight="1">
      <c r="A94" s="1191" t="s">
        <v>647</v>
      </c>
      <c r="B94" s="4142" t="str">
        <f>'General TPUM'!B93</f>
        <v>Mondo Adventist Primary School (Keigol)</v>
      </c>
      <c r="C94" s="4144"/>
      <c r="D94" s="4144">
        <v>9</v>
      </c>
      <c r="E94" s="4144">
        <v>7</v>
      </c>
      <c r="F94" s="4144">
        <v>6</v>
      </c>
      <c r="G94" s="4144">
        <v>4</v>
      </c>
      <c r="H94" s="4144">
        <v>5</v>
      </c>
      <c r="I94" s="4144">
        <v>4</v>
      </c>
      <c r="J94" s="4144">
        <v>3</v>
      </c>
      <c r="K94" s="4157"/>
      <c r="L94" s="4157"/>
      <c r="M94" s="4157"/>
      <c r="N94" s="4157"/>
      <c r="O94" s="4157"/>
      <c r="P94" s="4157"/>
      <c r="Q94" s="4157"/>
      <c r="R94" s="4146"/>
      <c r="S94" s="4147">
        <v>20</v>
      </c>
      <c r="T94" s="4148">
        <v>18</v>
      </c>
      <c r="U94" s="4138"/>
      <c r="V94" s="4139"/>
      <c r="W94" s="1186">
        <f t="shared" si="23"/>
        <v>38</v>
      </c>
      <c r="X94" s="4151"/>
      <c r="Y94" s="4170"/>
      <c r="Z94" s="4186">
        <v>3</v>
      </c>
      <c r="AA94" s="4187"/>
      <c r="AB94" s="4188"/>
      <c r="AC94" s="4152">
        <f>'General TPUM'!R93</f>
        <v>1</v>
      </c>
      <c r="AD94" s="4153">
        <f>'General TPUM'!S93</f>
        <v>0</v>
      </c>
      <c r="AE94" s="4154" t="str">
        <f>'General TPUM'!T93</f>
        <v>-</v>
      </c>
      <c r="AF94" s="1188">
        <f t="shared" si="31"/>
        <v>38</v>
      </c>
      <c r="AG94" s="1657">
        <f t="shared" si="27"/>
        <v>0</v>
      </c>
      <c r="AH94" s="1657"/>
      <c r="AI94" s="1187"/>
      <c r="AJ94" s="1188">
        <f t="shared" si="28"/>
        <v>3</v>
      </c>
      <c r="AK94" s="1187">
        <f t="shared" si="29"/>
        <v>0</v>
      </c>
      <c r="AL94" s="1189">
        <f t="shared" si="30"/>
        <v>38</v>
      </c>
      <c r="AM94" s="1190"/>
      <c r="AP94" s="489">
        <f>VLOOKUP(B94,'[1]Enrollments + Baptism'!$A$7:$R$170,18,FALSE)</f>
        <v>38</v>
      </c>
      <c r="AQ94" s="1191">
        <f t="shared" si="24"/>
        <v>0</v>
      </c>
      <c r="AR94" s="1191">
        <f>'Staff TPUM'!B91</f>
        <v>5</v>
      </c>
      <c r="AS94" s="1191">
        <f>'Staff TPUM'!C91</f>
        <v>0</v>
      </c>
      <c r="AT94" s="1191">
        <f>'Staff TPUM'!B93</f>
        <v>7</v>
      </c>
      <c r="AU94" s="1191">
        <f>'Staff TPUM'!C93</f>
        <v>0</v>
      </c>
    </row>
    <row r="95" spans="1:47" s="1191" customFormat="1" ht="15" customHeight="1">
      <c r="A95" s="1191" t="s">
        <v>648</v>
      </c>
      <c r="B95" s="4142" t="str">
        <f>'General TPUM'!B94</f>
        <v>Naha Adventist Primary School (Exts Mt Beata and N.Z.Camp)</v>
      </c>
      <c r="C95" s="4144"/>
      <c r="D95" s="4144">
        <v>25</v>
      </c>
      <c r="E95" s="4144">
        <v>10</v>
      </c>
      <c r="F95" s="4144">
        <v>14</v>
      </c>
      <c r="G95" s="4144">
        <v>12</v>
      </c>
      <c r="H95" s="4144">
        <v>11</v>
      </c>
      <c r="I95" s="4144"/>
      <c r="J95" s="4144"/>
      <c r="K95" s="4157"/>
      <c r="L95" s="4157"/>
      <c r="M95" s="4157"/>
      <c r="N95" s="4157"/>
      <c r="O95" s="4157"/>
      <c r="P95" s="4157"/>
      <c r="Q95" s="4157"/>
      <c r="R95" s="4146"/>
      <c r="S95" s="4147">
        <v>39</v>
      </c>
      <c r="T95" s="4148">
        <v>33</v>
      </c>
      <c r="U95" s="4138"/>
      <c r="V95" s="4139"/>
      <c r="W95" s="1186">
        <f t="shared" si="23"/>
        <v>72</v>
      </c>
      <c r="X95" s="4151"/>
      <c r="Y95" s="4170"/>
      <c r="Z95" s="4186">
        <v>11</v>
      </c>
      <c r="AA95" s="4187"/>
      <c r="AB95" s="4188"/>
      <c r="AC95" s="4152">
        <f>'General TPUM'!R94</f>
        <v>1</v>
      </c>
      <c r="AD95" s="4153">
        <f>'General TPUM'!S94</f>
        <v>0</v>
      </c>
      <c r="AE95" s="4154" t="str">
        <f>'General TPUM'!T94</f>
        <v>-</v>
      </c>
      <c r="AF95" s="1188">
        <f t="shared" si="31"/>
        <v>72</v>
      </c>
      <c r="AG95" s="1657">
        <f t="shared" si="27"/>
        <v>0</v>
      </c>
      <c r="AH95" s="1657"/>
      <c r="AI95" s="1187"/>
      <c r="AJ95" s="1188">
        <f t="shared" si="28"/>
        <v>11</v>
      </c>
      <c r="AK95" s="1187">
        <f t="shared" si="29"/>
        <v>0</v>
      </c>
      <c r="AL95" s="1189">
        <f t="shared" si="30"/>
        <v>72</v>
      </c>
      <c r="AM95" s="1190"/>
      <c r="AP95" s="489">
        <f>VLOOKUP(B95,'[1]Enrollments + Baptism'!$A$7:$R$170,18,FALSE)</f>
        <v>72</v>
      </c>
      <c r="AQ95" s="1191">
        <f t="shared" si="24"/>
        <v>0</v>
      </c>
      <c r="AR95" s="1191">
        <f>'Staff TPUM'!B92</f>
        <v>6</v>
      </c>
      <c r="AS95" s="1191">
        <f>'Staff TPUM'!C92</f>
        <v>0</v>
      </c>
      <c r="AT95" s="1191">
        <f>'Staff TPUM'!B94</f>
        <v>3</v>
      </c>
      <c r="AU95" s="1191">
        <f>'Staff TPUM'!C94</f>
        <v>0</v>
      </c>
    </row>
    <row r="96" spans="1:47" s="1191" customFormat="1" ht="15" customHeight="1">
      <c r="A96" s="1191" t="s">
        <v>649</v>
      </c>
      <c r="B96" s="4142" t="str">
        <f>'General TPUM'!B95</f>
        <v>Nalei Adventist Primary School</v>
      </c>
      <c r="C96" s="4144"/>
      <c r="D96" s="2161">
        <v>24</v>
      </c>
      <c r="E96" s="2161">
        <v>20</v>
      </c>
      <c r="F96" s="2161">
        <v>22</v>
      </c>
      <c r="G96" s="2161">
        <v>15</v>
      </c>
      <c r="H96" s="2161">
        <v>6</v>
      </c>
      <c r="I96" s="2161">
        <v>15</v>
      </c>
      <c r="J96" s="4155">
        <v>17</v>
      </c>
      <c r="K96" s="4157"/>
      <c r="L96" s="4157"/>
      <c r="M96" s="4157"/>
      <c r="N96" s="4157"/>
      <c r="O96" s="4157"/>
      <c r="P96" s="4157"/>
      <c r="Q96" s="4157"/>
      <c r="R96" s="4146"/>
      <c r="S96" s="4147">
        <v>86</v>
      </c>
      <c r="T96" s="4148">
        <v>33</v>
      </c>
      <c r="U96" s="4138"/>
      <c r="V96" s="4139"/>
      <c r="W96" s="1186">
        <f t="shared" si="23"/>
        <v>119</v>
      </c>
      <c r="X96" s="4151"/>
      <c r="Y96" s="4170"/>
      <c r="Z96" s="4186">
        <v>17</v>
      </c>
      <c r="AA96" s="4187"/>
      <c r="AB96" s="4188"/>
      <c r="AC96" s="4152">
        <f>'General TPUM'!R95</f>
        <v>1</v>
      </c>
      <c r="AD96" s="4153">
        <f>'General TPUM'!S95</f>
        <v>0</v>
      </c>
      <c r="AE96" s="4154" t="str">
        <f>'General TPUM'!T95</f>
        <v>-</v>
      </c>
      <c r="AF96" s="1188">
        <f t="shared" si="31"/>
        <v>119</v>
      </c>
      <c r="AG96" s="1657">
        <f t="shared" si="27"/>
        <v>0</v>
      </c>
      <c r="AH96" s="1657"/>
      <c r="AI96" s="1187"/>
      <c r="AJ96" s="1188">
        <f t="shared" si="28"/>
        <v>17</v>
      </c>
      <c r="AK96" s="1187">
        <f t="shared" si="29"/>
        <v>0</v>
      </c>
      <c r="AL96" s="1189">
        <f t="shared" si="30"/>
        <v>119</v>
      </c>
      <c r="AM96" s="1190"/>
      <c r="AP96" s="489">
        <f>VLOOKUP(B96,'[1]Enrollments + Baptism'!$A$7:$R$170,18,FALSE)</f>
        <v>119</v>
      </c>
      <c r="AQ96" s="1191">
        <f t="shared" si="24"/>
        <v>0</v>
      </c>
      <c r="AR96" s="1191">
        <f>'Staff TPUM'!B93</f>
        <v>7</v>
      </c>
      <c r="AS96" s="1191">
        <f>'Staff TPUM'!C93</f>
        <v>0</v>
      </c>
      <c r="AT96" s="1191">
        <f>'Staff TPUM'!B95</f>
        <v>13</v>
      </c>
      <c r="AU96" s="1191">
        <f>'Staff TPUM'!C95</f>
        <v>0</v>
      </c>
    </row>
    <row r="97" spans="1:47" s="1191" customFormat="1" ht="15" customHeight="1">
      <c r="A97" s="1191" t="s">
        <v>650</v>
      </c>
      <c r="B97" s="4142" t="str">
        <f>'General TPUM'!B96</f>
        <v>Namorako Adventist Primary School</v>
      </c>
      <c r="C97" s="4144"/>
      <c r="D97" s="2161">
        <v>36</v>
      </c>
      <c r="E97" s="2161">
        <v>28</v>
      </c>
      <c r="F97" s="2161">
        <v>22</v>
      </c>
      <c r="G97" s="2161">
        <v>15</v>
      </c>
      <c r="H97" s="4144">
        <v>12</v>
      </c>
      <c r="I97" s="4172"/>
      <c r="J97" s="4172"/>
      <c r="K97" s="4157"/>
      <c r="L97" s="4157"/>
      <c r="M97" s="4157"/>
      <c r="N97" s="4157"/>
      <c r="O97" s="4157"/>
      <c r="P97" s="4157"/>
      <c r="Q97" s="4157"/>
      <c r="R97" s="4146"/>
      <c r="S97" s="4147">
        <v>69</v>
      </c>
      <c r="T97" s="4148">
        <v>44</v>
      </c>
      <c r="U97" s="4138"/>
      <c r="V97" s="4139"/>
      <c r="W97" s="1186">
        <f t="shared" si="23"/>
        <v>113</v>
      </c>
      <c r="X97" s="4151"/>
      <c r="Y97" s="4170"/>
      <c r="Z97" s="4186">
        <v>12</v>
      </c>
      <c r="AA97" s="4187"/>
      <c r="AB97" s="4188"/>
      <c r="AC97" s="4152">
        <f>'General TPUM'!R96</f>
        <v>1</v>
      </c>
      <c r="AD97" s="4153">
        <f>'General TPUM'!S96</f>
        <v>0</v>
      </c>
      <c r="AE97" s="4154" t="str">
        <f>'General TPUM'!T96</f>
        <v>-</v>
      </c>
      <c r="AF97" s="1188">
        <f t="shared" si="31"/>
        <v>113</v>
      </c>
      <c r="AG97" s="1657">
        <f t="shared" si="27"/>
        <v>0</v>
      </c>
      <c r="AH97" s="1657"/>
      <c r="AI97" s="1187"/>
      <c r="AJ97" s="1188">
        <f t="shared" si="28"/>
        <v>12</v>
      </c>
      <c r="AK97" s="1187">
        <f t="shared" si="29"/>
        <v>0</v>
      </c>
      <c r="AL97" s="1189">
        <f t="shared" si="30"/>
        <v>113</v>
      </c>
      <c r="AM97" s="1190"/>
      <c r="AP97" s="489">
        <f>VLOOKUP(B97,'[1]Enrollments + Baptism'!$A$7:$R$170,18,FALSE)</f>
        <v>113</v>
      </c>
      <c r="AQ97" s="1191">
        <f t="shared" si="24"/>
        <v>0</v>
      </c>
      <c r="AR97" s="1191">
        <f>'Staff TPUM'!B94</f>
        <v>3</v>
      </c>
      <c r="AS97" s="1191">
        <f>'Staff TPUM'!C94</f>
        <v>0</v>
      </c>
      <c r="AT97" s="1191">
        <f>'Staff TPUM'!B96</f>
        <v>7</v>
      </c>
      <c r="AU97" s="1191">
        <f>'Staff TPUM'!C96</f>
        <v>0</v>
      </c>
    </row>
    <row r="98" spans="1:47" s="1191" customFormat="1" ht="15" customHeight="1">
      <c r="A98" s="1191" t="s">
        <v>651</v>
      </c>
      <c r="B98" s="4142" t="str">
        <f>'General TPUM'!B97</f>
        <v>Nela Adventist Primary School</v>
      </c>
      <c r="C98" s="4144"/>
      <c r="D98" s="2161"/>
      <c r="E98" s="2161">
        <v>20</v>
      </c>
      <c r="F98" s="2161">
        <v>11</v>
      </c>
      <c r="G98" s="2161">
        <v>15</v>
      </c>
      <c r="H98" s="4144">
        <v>12</v>
      </c>
      <c r="I98" s="4172">
        <v>15</v>
      </c>
      <c r="J98" s="4172">
        <v>8</v>
      </c>
      <c r="K98" s="4157"/>
      <c r="L98" s="4157"/>
      <c r="M98" s="4157"/>
      <c r="N98" s="4157"/>
      <c r="O98" s="4157"/>
      <c r="P98" s="4157"/>
      <c r="Q98" s="4157"/>
      <c r="R98" s="4146"/>
      <c r="S98" s="4147">
        <v>27</v>
      </c>
      <c r="T98" s="4148">
        <v>54</v>
      </c>
      <c r="U98" s="4138"/>
      <c r="V98" s="4139"/>
      <c r="W98" s="1186">
        <f t="shared" si="23"/>
        <v>81</v>
      </c>
      <c r="X98" s="4151"/>
      <c r="Y98" s="4170"/>
      <c r="Z98" s="4186">
        <v>8</v>
      </c>
      <c r="AA98" s="4187"/>
      <c r="AB98" s="4188"/>
      <c r="AC98" s="4152">
        <f>'General TPUM'!R97</f>
        <v>1</v>
      </c>
      <c r="AD98" s="4153">
        <f>'General TPUM'!S97</f>
        <v>0</v>
      </c>
      <c r="AE98" s="4154" t="str">
        <f>'General TPUM'!T97</f>
        <v>-</v>
      </c>
      <c r="AF98" s="1188">
        <f t="shared" si="31"/>
        <v>81</v>
      </c>
      <c r="AG98" s="1657">
        <f t="shared" si="27"/>
        <v>0</v>
      </c>
      <c r="AH98" s="1657"/>
      <c r="AI98" s="1187"/>
      <c r="AJ98" s="1188">
        <f t="shared" si="28"/>
        <v>8</v>
      </c>
      <c r="AK98" s="1187">
        <f t="shared" si="29"/>
        <v>0</v>
      </c>
      <c r="AL98" s="1189">
        <f t="shared" si="30"/>
        <v>81</v>
      </c>
      <c r="AM98" s="1190"/>
      <c r="AP98" s="489">
        <f>VLOOKUP(B98,'[1]Enrollments + Baptism'!$A$7:$R$170,18,FALSE)</f>
        <v>81</v>
      </c>
      <c r="AQ98" s="1191">
        <f t="shared" si="24"/>
        <v>0</v>
      </c>
      <c r="AR98" s="1191">
        <f>'Staff TPUM'!B95</f>
        <v>13</v>
      </c>
      <c r="AS98" s="1191">
        <f>'Staff TPUM'!C95</f>
        <v>0</v>
      </c>
      <c r="AT98" s="1191">
        <f>'Staff TPUM'!B97</f>
        <v>4</v>
      </c>
      <c r="AU98" s="1191">
        <f>'Staff TPUM'!C97</f>
        <v>0</v>
      </c>
    </row>
    <row r="99" spans="1:47" s="1191" customFormat="1" ht="15" customHeight="1">
      <c r="A99" s="1191" t="s">
        <v>652</v>
      </c>
      <c r="B99" s="4171" t="str">
        <f>'General TPUM'!B98</f>
        <v>Ngonihau Adventist Community High School</v>
      </c>
      <c r="C99" s="4189"/>
      <c r="D99" s="4182">
        <v>25</v>
      </c>
      <c r="E99" s="2567">
        <v>16</v>
      </c>
      <c r="F99" s="2567">
        <v>16</v>
      </c>
      <c r="G99" s="2567">
        <v>13</v>
      </c>
      <c r="H99" s="2567">
        <v>17</v>
      </c>
      <c r="I99" s="2567">
        <v>5</v>
      </c>
      <c r="J99" s="2567">
        <v>12</v>
      </c>
      <c r="K99" s="4174">
        <v>34</v>
      </c>
      <c r="L99" s="4174">
        <v>18</v>
      </c>
      <c r="M99" s="4174">
        <v>80</v>
      </c>
      <c r="N99" s="4174">
        <v>109</v>
      </c>
      <c r="O99" s="4174">
        <v>133</v>
      </c>
      <c r="P99" s="4174"/>
      <c r="Q99" s="4174"/>
      <c r="R99" s="4190"/>
      <c r="S99" s="4176">
        <v>58</v>
      </c>
      <c r="T99" s="4177">
        <v>46</v>
      </c>
      <c r="U99" s="4178">
        <v>80</v>
      </c>
      <c r="V99" s="4179">
        <v>294</v>
      </c>
      <c r="W99" s="1186">
        <f t="shared" si="23"/>
        <v>478</v>
      </c>
      <c r="X99" s="4180"/>
      <c r="Y99" s="4181"/>
      <c r="Z99" s="4191">
        <v>12</v>
      </c>
      <c r="AA99" s="4187">
        <v>133</v>
      </c>
      <c r="AB99" s="4188"/>
      <c r="AC99" s="4152" t="str">
        <f>'General TPUM'!R98</f>
        <v>-</v>
      </c>
      <c r="AD99" s="4153" t="str">
        <f>'General TPUM'!S98</f>
        <v>-</v>
      </c>
      <c r="AE99" s="4154">
        <f>'General TPUM'!T98</f>
        <v>1</v>
      </c>
      <c r="AF99" s="1188">
        <f t="shared" si="31"/>
        <v>104</v>
      </c>
      <c r="AG99" s="1657">
        <f t="shared" si="27"/>
        <v>374</v>
      </c>
      <c r="AH99" s="1657"/>
      <c r="AI99" s="1187"/>
      <c r="AJ99" s="1188">
        <f t="shared" si="28"/>
        <v>12</v>
      </c>
      <c r="AK99" s="1187">
        <f t="shared" si="29"/>
        <v>133</v>
      </c>
      <c r="AL99" s="1189">
        <f t="shared" si="30"/>
        <v>478</v>
      </c>
      <c r="AM99" s="1190"/>
      <c r="AP99" s="489">
        <f>VLOOKUP(B99,'[1]Enrollments + Baptism'!$A$7:$R$170,18,FALSE)</f>
        <v>478</v>
      </c>
      <c r="AQ99" s="1191">
        <f t="shared" si="24"/>
        <v>0</v>
      </c>
      <c r="AR99" s="1191">
        <f>'Staff TPUM'!B96</f>
        <v>7</v>
      </c>
      <c r="AS99" s="1191">
        <f>'Staff TPUM'!C96</f>
        <v>0</v>
      </c>
      <c r="AT99" s="1191">
        <f>'Staff TPUM'!B98</f>
        <v>6</v>
      </c>
      <c r="AU99" s="1191">
        <f>'Staff TPUM'!C98</f>
        <v>8</v>
      </c>
    </row>
    <row r="100" spans="1:47" s="1191" customFormat="1" ht="15" customHeight="1">
      <c r="A100" s="1191" t="s">
        <v>653</v>
      </c>
      <c r="B100" s="4142" t="str">
        <f>'General TPUM'!B99</f>
        <v>Niuleni Adventist Primary School</v>
      </c>
      <c r="C100" s="4143">
        <v>8</v>
      </c>
      <c r="D100" s="4144">
        <v>16</v>
      </c>
      <c r="E100" s="4144">
        <v>4</v>
      </c>
      <c r="F100" s="4144">
        <v>4</v>
      </c>
      <c r="G100" s="4144">
        <v>6</v>
      </c>
      <c r="H100" s="4144">
        <v>10</v>
      </c>
      <c r="I100" s="4144">
        <v>7</v>
      </c>
      <c r="J100" s="4144">
        <v>8</v>
      </c>
      <c r="K100" s="4145"/>
      <c r="L100" s="4145"/>
      <c r="M100" s="4145"/>
      <c r="N100" s="4145"/>
      <c r="O100" s="4145"/>
      <c r="P100" s="4145"/>
      <c r="Q100" s="4145"/>
      <c r="R100" s="4146"/>
      <c r="S100" s="4147">
        <v>53</v>
      </c>
      <c r="T100" s="4148">
        <v>10</v>
      </c>
      <c r="U100" s="4138"/>
      <c r="V100" s="4139"/>
      <c r="W100" s="1186">
        <f t="shared" si="23"/>
        <v>63</v>
      </c>
      <c r="X100" s="4151"/>
      <c r="Y100" s="4170"/>
      <c r="Z100" s="4186">
        <v>8</v>
      </c>
      <c r="AA100" s="4187"/>
      <c r="AB100" s="4188"/>
      <c r="AC100" s="4152">
        <f>'General TPUM'!R99</f>
        <v>1</v>
      </c>
      <c r="AD100" s="4153">
        <f>'General TPUM'!S99</f>
        <v>0</v>
      </c>
      <c r="AE100" s="4154" t="str">
        <f>'General TPUM'!T99</f>
        <v>-</v>
      </c>
      <c r="AF100" s="1188">
        <f t="shared" si="31"/>
        <v>63</v>
      </c>
      <c r="AG100" s="1657">
        <f t="shared" si="27"/>
        <v>0</v>
      </c>
      <c r="AH100" s="1657"/>
      <c r="AI100" s="1187"/>
      <c r="AJ100" s="1188">
        <f t="shared" si="28"/>
        <v>8</v>
      </c>
      <c r="AK100" s="1187">
        <f t="shared" si="29"/>
        <v>0</v>
      </c>
      <c r="AL100" s="1189">
        <f t="shared" si="30"/>
        <v>63</v>
      </c>
      <c r="AM100" s="1190"/>
      <c r="AP100" s="489">
        <f>VLOOKUP(B100,'[1]Enrollments + Baptism'!$A$7:$R$170,18,FALSE)</f>
        <v>63</v>
      </c>
      <c r="AQ100" s="1191">
        <f t="shared" si="24"/>
        <v>0</v>
      </c>
      <c r="AR100" s="1191">
        <f>'Staff TPUM'!B97</f>
        <v>4</v>
      </c>
      <c r="AS100" s="1191">
        <f>'Staff TPUM'!C97</f>
        <v>0</v>
      </c>
      <c r="AT100" s="1191">
        <f>'Staff TPUM'!B99</f>
        <v>5</v>
      </c>
      <c r="AU100" s="1191">
        <f>'Staff TPUM'!C99</f>
        <v>0</v>
      </c>
    </row>
    <row r="101" spans="1:47" s="1191" customFormat="1" ht="15" customHeight="1">
      <c r="A101" s="1191" t="s">
        <v>654</v>
      </c>
      <c r="B101" s="4142" t="str">
        <f>'General TPUM'!B100</f>
        <v>Palm Drive Adventist Primary School</v>
      </c>
      <c r="C101" s="4143"/>
      <c r="D101" s="4144"/>
      <c r="E101" s="2161">
        <v>23</v>
      </c>
      <c r="F101" s="2161">
        <v>24</v>
      </c>
      <c r="G101" s="2161">
        <v>28</v>
      </c>
      <c r="H101" s="2161">
        <v>28</v>
      </c>
      <c r="I101" s="2161">
        <v>29</v>
      </c>
      <c r="J101" s="2161">
        <v>27</v>
      </c>
      <c r="K101" s="4145"/>
      <c r="L101" s="4145"/>
      <c r="M101" s="4145"/>
      <c r="N101" s="4145"/>
      <c r="O101" s="4145"/>
      <c r="P101" s="4145"/>
      <c r="Q101" s="4145"/>
      <c r="R101" s="4146"/>
      <c r="S101" s="4147">
        <v>130</v>
      </c>
      <c r="T101" s="4148">
        <v>29</v>
      </c>
      <c r="U101" s="4138"/>
      <c r="V101" s="4139"/>
      <c r="W101" s="1186">
        <f t="shared" si="23"/>
        <v>159</v>
      </c>
      <c r="X101" s="4151"/>
      <c r="Y101" s="4170"/>
      <c r="Z101" s="4186">
        <v>27</v>
      </c>
      <c r="AA101" s="4187"/>
      <c r="AB101" s="4188"/>
      <c r="AC101" s="4152">
        <f>'General TPUM'!R100</f>
        <v>1</v>
      </c>
      <c r="AD101" s="4153">
        <f>'General TPUM'!S100</f>
        <v>0</v>
      </c>
      <c r="AE101" s="4154" t="str">
        <f>'General TPUM'!T100</f>
        <v>-</v>
      </c>
      <c r="AF101" s="1188">
        <f t="shared" si="31"/>
        <v>159</v>
      </c>
      <c r="AG101" s="1657">
        <f t="shared" si="27"/>
        <v>0</v>
      </c>
      <c r="AH101" s="1657"/>
      <c r="AI101" s="1187"/>
      <c r="AJ101" s="1188">
        <f t="shared" si="28"/>
        <v>27</v>
      </c>
      <c r="AK101" s="1187">
        <f t="shared" si="29"/>
        <v>0</v>
      </c>
      <c r="AL101" s="1189">
        <f t="shared" si="30"/>
        <v>159</v>
      </c>
      <c r="AM101" s="1190"/>
      <c r="AP101" s="489">
        <f>VLOOKUP(B101,'[1]Enrollments + Baptism'!$A$7:$R$170,18,FALSE)</f>
        <v>159</v>
      </c>
      <c r="AQ101" s="1191">
        <f t="shared" si="24"/>
        <v>0</v>
      </c>
      <c r="AR101" s="1191">
        <f>'Staff TPUM'!B98</f>
        <v>6</v>
      </c>
      <c r="AS101" s="1191">
        <f>'Staff TPUM'!C98</f>
        <v>8</v>
      </c>
      <c r="AT101" s="2197">
        <f>'Staff TPUM'!B100</f>
        <v>6</v>
      </c>
      <c r="AU101" s="2197">
        <f>'Staff TPUM'!C100</f>
        <v>0</v>
      </c>
    </row>
    <row r="102" spans="1:47" s="1191" customFormat="1" ht="15" customHeight="1">
      <c r="A102" s="1191" t="s">
        <v>655</v>
      </c>
      <c r="B102" s="4142" t="str">
        <f>'General TPUM'!B101</f>
        <v>Patuboliboli Adventist Primary School</v>
      </c>
      <c r="C102" s="4143"/>
      <c r="D102" s="4144">
        <v>19</v>
      </c>
      <c r="E102" s="4144">
        <v>13</v>
      </c>
      <c r="F102" s="4144">
        <v>9</v>
      </c>
      <c r="G102" s="4144">
        <v>9</v>
      </c>
      <c r="H102" s="4144">
        <v>11</v>
      </c>
      <c r="I102" s="4144">
        <v>12</v>
      </c>
      <c r="J102" s="4144">
        <v>14</v>
      </c>
      <c r="K102" s="4157"/>
      <c r="L102" s="4157"/>
      <c r="M102" s="4157"/>
      <c r="N102" s="4157"/>
      <c r="O102" s="4157"/>
      <c r="P102" s="4157"/>
      <c r="Q102" s="4157"/>
      <c r="R102" s="4146"/>
      <c r="S102" s="4147">
        <v>87</v>
      </c>
      <c r="T102" s="4148">
        <v>0</v>
      </c>
      <c r="U102" s="4138"/>
      <c r="V102" s="4139"/>
      <c r="W102" s="1186">
        <f t="shared" si="23"/>
        <v>87</v>
      </c>
      <c r="X102" s="4151"/>
      <c r="Y102" s="4170"/>
      <c r="Z102" s="4186">
        <v>14</v>
      </c>
      <c r="AA102" s="4187"/>
      <c r="AB102" s="4188"/>
      <c r="AC102" s="4152">
        <f>'General TPUM'!R101</f>
        <v>1</v>
      </c>
      <c r="AD102" s="4153">
        <f>'General TPUM'!S101</f>
        <v>0</v>
      </c>
      <c r="AE102" s="4154" t="str">
        <f>'General TPUM'!T101</f>
        <v>-</v>
      </c>
      <c r="AF102" s="1188">
        <f t="shared" si="31"/>
        <v>87</v>
      </c>
      <c r="AG102" s="1657">
        <f t="shared" si="27"/>
        <v>0</v>
      </c>
      <c r="AH102" s="1657"/>
      <c r="AI102" s="1187"/>
      <c r="AJ102" s="1188">
        <f t="shared" si="28"/>
        <v>14</v>
      </c>
      <c r="AK102" s="1187">
        <f t="shared" si="29"/>
        <v>0</v>
      </c>
      <c r="AL102" s="1189">
        <f t="shared" si="30"/>
        <v>87</v>
      </c>
      <c r="AM102" s="1190"/>
      <c r="AP102" s="489">
        <f>VLOOKUP(B102,'[1]Enrollments + Baptism'!$A$7:$R$170,18,FALSE)</f>
        <v>87</v>
      </c>
      <c r="AQ102" s="1191">
        <f t="shared" si="24"/>
        <v>0</v>
      </c>
      <c r="AR102" s="1191">
        <f>'Staff TPUM'!B99</f>
        <v>5</v>
      </c>
      <c r="AS102" s="1191">
        <f>'Staff TPUM'!C99</f>
        <v>0</v>
      </c>
      <c r="AT102" s="1191">
        <f>'Staff TPUM'!B101</f>
        <v>7</v>
      </c>
      <c r="AU102" s="1191">
        <f>'Staff TPUM'!C101</f>
        <v>0</v>
      </c>
    </row>
    <row r="103" spans="1:47" s="1191" customFormat="1" ht="15" customHeight="1">
      <c r="B103" s="4142" t="str">
        <f>'General TPUM'!B102</f>
        <v>Patupaele Adventist Community High School</v>
      </c>
      <c r="C103" s="4192"/>
      <c r="D103" s="2191"/>
      <c r="E103" s="2191"/>
      <c r="F103" s="2191"/>
      <c r="G103" s="2191"/>
      <c r="H103" s="2191"/>
      <c r="I103" s="2191"/>
      <c r="J103" s="2191"/>
      <c r="K103" s="4193">
        <v>61</v>
      </c>
      <c r="L103" s="4193">
        <v>42</v>
      </c>
      <c r="M103" s="4193"/>
      <c r="N103" s="4193"/>
      <c r="O103" s="4193"/>
      <c r="P103" s="4193"/>
      <c r="Q103" s="4193"/>
      <c r="R103" s="4194"/>
      <c r="S103" s="4195"/>
      <c r="T103" s="4196"/>
      <c r="U103" s="4197">
        <v>96</v>
      </c>
      <c r="V103" s="4198">
        <v>7</v>
      </c>
      <c r="W103" s="2192">
        <f t="shared" si="23"/>
        <v>103</v>
      </c>
      <c r="X103" s="4199"/>
      <c r="Y103" s="4200"/>
      <c r="Z103" s="4201"/>
      <c r="AA103" s="4202">
        <v>42</v>
      </c>
      <c r="AB103" s="4188"/>
      <c r="AC103" s="4152">
        <f>'General TPUM'!R102</f>
        <v>0</v>
      </c>
      <c r="AD103" s="4153">
        <f>'General TPUM'!S102</f>
        <v>1</v>
      </c>
      <c r="AE103" s="4154" t="str">
        <f>'General TPUM'!T102</f>
        <v>-</v>
      </c>
      <c r="AF103" s="1188">
        <f t="shared" ref="AF103" si="32">S103+T103</f>
        <v>0</v>
      </c>
      <c r="AG103" s="1657">
        <f t="shared" ref="AG103" si="33">U103+V103</f>
        <v>103</v>
      </c>
      <c r="AH103" s="1657"/>
      <c r="AI103" s="1187"/>
      <c r="AJ103" s="1188">
        <f t="shared" ref="AJ103" si="34">Z103</f>
        <v>0</v>
      </c>
      <c r="AK103" s="1187">
        <f t="shared" ref="AK103" si="35">AA103</f>
        <v>42</v>
      </c>
      <c r="AL103" s="1189">
        <f t="shared" ref="AL103" si="36">SUM(C103:R103)</f>
        <v>103</v>
      </c>
      <c r="AM103" s="1190"/>
      <c r="AP103" s="489">
        <f>VLOOKUP(B103,'[1]Enrollments + Baptism'!$A$7:$R$170,18,FALSE)</f>
        <v>103</v>
      </c>
      <c r="AQ103" s="1191">
        <f t="shared" si="24"/>
        <v>0</v>
      </c>
      <c r="AR103" s="1191">
        <f>'Staff TPUM'!B100</f>
        <v>6</v>
      </c>
      <c r="AS103" s="1191">
        <f>'Staff TPUM'!C100</f>
        <v>0</v>
      </c>
      <c r="AT103" s="1191">
        <f>'Staff TPUM'!B102</f>
        <v>0</v>
      </c>
      <c r="AU103" s="1191">
        <f>'Staff TPUM'!C102</f>
        <v>5</v>
      </c>
    </row>
    <row r="104" spans="1:47" s="1191" customFormat="1" ht="15" customHeight="1">
      <c r="A104" s="1191" t="s">
        <v>657</v>
      </c>
      <c r="B104" s="4142" t="str">
        <f>'General TPUM'!B103</f>
        <v>Peava Adventist Primary School</v>
      </c>
      <c r="C104" s="4143"/>
      <c r="D104" s="2161">
        <v>13</v>
      </c>
      <c r="E104" s="2161">
        <v>10</v>
      </c>
      <c r="F104" s="2161">
        <v>9</v>
      </c>
      <c r="G104" s="2161">
        <v>10</v>
      </c>
      <c r="H104" s="2161">
        <v>8</v>
      </c>
      <c r="I104" s="2161">
        <v>3</v>
      </c>
      <c r="J104" s="2161">
        <v>6</v>
      </c>
      <c r="K104" s="4157"/>
      <c r="L104" s="4157"/>
      <c r="M104" s="4157"/>
      <c r="N104" s="4157"/>
      <c r="O104" s="4157"/>
      <c r="P104" s="4157"/>
      <c r="Q104" s="4157"/>
      <c r="R104" s="4146"/>
      <c r="S104" s="4147">
        <v>57</v>
      </c>
      <c r="T104" s="4148">
        <v>2</v>
      </c>
      <c r="U104" s="4138"/>
      <c r="V104" s="4139"/>
      <c r="W104" s="1186">
        <f t="shared" si="23"/>
        <v>59</v>
      </c>
      <c r="X104" s="4151"/>
      <c r="Y104" s="4170"/>
      <c r="Z104" s="4186">
        <v>6</v>
      </c>
      <c r="AA104" s="4187"/>
      <c r="AB104" s="4188"/>
      <c r="AC104" s="4152">
        <f>'General TPUM'!R103</f>
        <v>1</v>
      </c>
      <c r="AD104" s="4153">
        <f>'General TPUM'!S103</f>
        <v>0</v>
      </c>
      <c r="AE104" s="4154" t="str">
        <f>'General TPUM'!T103</f>
        <v>-</v>
      </c>
      <c r="AF104" s="1188">
        <f t="shared" ref="AF104:AF121" si="37">S104+T104</f>
        <v>59</v>
      </c>
      <c r="AG104" s="1657">
        <f t="shared" ref="AG104:AG121" si="38">U104+V104</f>
        <v>0</v>
      </c>
      <c r="AH104" s="1657"/>
      <c r="AI104" s="1187"/>
      <c r="AJ104" s="1188">
        <f t="shared" si="28"/>
        <v>6</v>
      </c>
      <c r="AK104" s="1187">
        <f t="shared" si="29"/>
        <v>0</v>
      </c>
      <c r="AL104" s="1189">
        <f t="shared" ref="AL104:AL121" si="39">SUM(C104:R104)</f>
        <v>59</v>
      </c>
      <c r="AM104" s="1190"/>
      <c r="AP104" s="489">
        <f>VLOOKUP(B104,'[1]Enrollments + Baptism'!$A$7:$R$170,18,FALSE)</f>
        <v>59</v>
      </c>
      <c r="AQ104" s="1191">
        <f t="shared" si="24"/>
        <v>0</v>
      </c>
      <c r="AR104" s="1191">
        <f>'Staff TPUM'!B101</f>
        <v>7</v>
      </c>
      <c r="AS104" s="1191">
        <f>'Staff TPUM'!C101</f>
        <v>0</v>
      </c>
      <c r="AT104" s="1191">
        <f>'Staff TPUM'!B103</f>
        <v>4</v>
      </c>
      <c r="AU104" s="1191">
        <f>'Staff TPUM'!C103</f>
        <v>0</v>
      </c>
    </row>
    <row r="105" spans="1:47" s="1191" customFormat="1" ht="15" customHeight="1">
      <c r="A105" s="1191" t="s">
        <v>658</v>
      </c>
      <c r="B105" s="4142" t="str">
        <f>'General TPUM'!B104</f>
        <v>Penjuku Adventist Primary School (Ext Sangeona)</v>
      </c>
      <c r="C105" s="4143"/>
      <c r="D105" s="2161">
        <v>26</v>
      </c>
      <c r="E105" s="2161">
        <v>24</v>
      </c>
      <c r="F105" s="2161">
        <v>20</v>
      </c>
      <c r="G105" s="2161">
        <v>23</v>
      </c>
      <c r="H105" s="2161">
        <v>15</v>
      </c>
      <c r="I105" s="2161">
        <v>14</v>
      </c>
      <c r="J105" s="2161">
        <v>19</v>
      </c>
      <c r="K105" s="4157"/>
      <c r="L105" s="4157"/>
      <c r="M105" s="4157"/>
      <c r="N105" s="4157"/>
      <c r="O105" s="4157"/>
      <c r="P105" s="4157"/>
      <c r="Q105" s="4157"/>
      <c r="R105" s="4146"/>
      <c r="S105" s="4147">
        <v>141</v>
      </c>
      <c r="T105" s="4148">
        <v>0</v>
      </c>
      <c r="U105" s="4138"/>
      <c r="V105" s="4139"/>
      <c r="W105" s="1186">
        <f t="shared" si="23"/>
        <v>141</v>
      </c>
      <c r="X105" s="4151"/>
      <c r="Y105" s="4170"/>
      <c r="Z105" s="4186">
        <v>19</v>
      </c>
      <c r="AA105" s="4187"/>
      <c r="AB105" s="4188"/>
      <c r="AC105" s="4152">
        <f>'General TPUM'!R104</f>
        <v>1</v>
      </c>
      <c r="AD105" s="4153">
        <f>'General TPUM'!S104</f>
        <v>0</v>
      </c>
      <c r="AE105" s="4154" t="str">
        <f>'General TPUM'!T104</f>
        <v>-</v>
      </c>
      <c r="AF105" s="1188">
        <f t="shared" si="37"/>
        <v>141</v>
      </c>
      <c r="AG105" s="1657">
        <f t="shared" si="38"/>
        <v>0</v>
      </c>
      <c r="AH105" s="1657"/>
      <c r="AI105" s="1187"/>
      <c r="AJ105" s="1188">
        <f t="shared" si="28"/>
        <v>19</v>
      </c>
      <c r="AK105" s="1187">
        <f t="shared" si="29"/>
        <v>0</v>
      </c>
      <c r="AL105" s="1189">
        <f t="shared" si="39"/>
        <v>141</v>
      </c>
      <c r="AM105" s="1190"/>
      <c r="AP105" s="489">
        <f>VLOOKUP(B105,'[1]Enrollments + Baptism'!$A$7:$R$170,18,FALSE)</f>
        <v>141</v>
      </c>
      <c r="AQ105" s="1191">
        <f t="shared" si="24"/>
        <v>0</v>
      </c>
      <c r="AR105" s="1191">
        <f>'Staff TPUM'!B103</f>
        <v>4</v>
      </c>
      <c r="AS105" s="1191">
        <f>'Staff TPUM'!C103</f>
        <v>0</v>
      </c>
      <c r="AT105" s="1191">
        <f>'Staff TPUM'!B104</f>
        <v>6</v>
      </c>
      <c r="AU105" s="1191">
        <f>'Staff TPUM'!C104</f>
        <v>0</v>
      </c>
    </row>
    <row r="106" spans="1:47" s="1191" customFormat="1" ht="15" customHeight="1">
      <c r="A106" s="1191" t="s">
        <v>659</v>
      </c>
      <c r="B106" s="4142" t="str">
        <f>'General TPUM'!B105</f>
        <v>Posarae Adventist Primary School (Ext Purina)</v>
      </c>
      <c r="C106" s="4143"/>
      <c r="D106" s="4144"/>
      <c r="E106" s="4144">
        <v>20</v>
      </c>
      <c r="F106" s="4144">
        <v>12</v>
      </c>
      <c r="G106" s="4144">
        <v>13</v>
      </c>
      <c r="H106" s="4144">
        <v>13</v>
      </c>
      <c r="I106" s="4144">
        <v>13</v>
      </c>
      <c r="J106" s="4144">
        <v>13</v>
      </c>
      <c r="K106" s="4157"/>
      <c r="L106" s="4157"/>
      <c r="M106" s="4157"/>
      <c r="N106" s="4157"/>
      <c r="O106" s="4157"/>
      <c r="P106" s="4157"/>
      <c r="Q106" s="4157"/>
      <c r="R106" s="4146"/>
      <c r="S106" s="4147">
        <v>84</v>
      </c>
      <c r="T106" s="4148">
        <v>0</v>
      </c>
      <c r="U106" s="4138"/>
      <c r="V106" s="4139"/>
      <c r="W106" s="1186">
        <f t="shared" ref="W106:W138" si="40">+S106+T106+U106+V106</f>
        <v>84</v>
      </c>
      <c r="X106" s="4151"/>
      <c r="Y106" s="4170"/>
      <c r="Z106" s="4186">
        <v>13</v>
      </c>
      <c r="AA106" s="4187"/>
      <c r="AB106" s="4188"/>
      <c r="AC106" s="4152">
        <f>'General TPUM'!R105</f>
        <v>1</v>
      </c>
      <c r="AD106" s="4153">
        <f>'General TPUM'!S105</f>
        <v>0</v>
      </c>
      <c r="AE106" s="4154" t="str">
        <f>'General TPUM'!T105</f>
        <v>-</v>
      </c>
      <c r="AF106" s="1188">
        <f t="shared" si="37"/>
        <v>84</v>
      </c>
      <c r="AG106" s="1657">
        <f t="shared" si="38"/>
        <v>0</v>
      </c>
      <c r="AH106" s="1657"/>
      <c r="AI106" s="1187"/>
      <c r="AJ106" s="1188">
        <f t="shared" si="28"/>
        <v>13</v>
      </c>
      <c r="AK106" s="1187">
        <f t="shared" si="29"/>
        <v>0</v>
      </c>
      <c r="AL106" s="1189">
        <f t="shared" si="39"/>
        <v>84</v>
      </c>
      <c r="AM106" s="1190"/>
      <c r="AP106" s="489">
        <f>VLOOKUP(B106,'[1]Enrollments + Baptism'!$A$7:$R$170,18,FALSE)</f>
        <v>84</v>
      </c>
      <c r="AQ106" s="1191">
        <f t="shared" si="24"/>
        <v>0</v>
      </c>
      <c r="AR106" s="1191">
        <f>'Staff TPUM'!B104</f>
        <v>6</v>
      </c>
      <c r="AS106" s="1191">
        <f>'Staff TPUM'!C104</f>
        <v>0</v>
      </c>
      <c r="AT106" s="1191">
        <f>'Staff TPUM'!B105</f>
        <v>5</v>
      </c>
      <c r="AU106" s="1191">
        <f>'Staff TPUM'!C105</f>
        <v>0</v>
      </c>
    </row>
    <row r="107" spans="1:47" s="1191" customFormat="1" ht="15" customHeight="1">
      <c r="A107" s="1191" t="s">
        <v>660</v>
      </c>
      <c r="B107" s="4142" t="str">
        <f>'General TPUM'!B106</f>
        <v>Puzivai Adventist Community High School (Ext Gorabara)</v>
      </c>
      <c r="C107" s="4143"/>
      <c r="D107" s="4144"/>
      <c r="E107" s="4144">
        <v>12</v>
      </c>
      <c r="F107" s="4144">
        <v>2</v>
      </c>
      <c r="G107" s="4144">
        <v>10</v>
      </c>
      <c r="H107" s="4144">
        <v>8</v>
      </c>
      <c r="I107" s="4144">
        <v>8</v>
      </c>
      <c r="J107" s="4144">
        <v>7</v>
      </c>
      <c r="K107" s="1698">
        <v>60</v>
      </c>
      <c r="L107" s="1698">
        <v>56</v>
      </c>
      <c r="M107" s="1698">
        <v>50</v>
      </c>
      <c r="N107" s="4157">
        <v>48</v>
      </c>
      <c r="O107" s="4157">
        <v>47</v>
      </c>
      <c r="P107" s="4157"/>
      <c r="Q107" s="4157"/>
      <c r="R107" s="4146"/>
      <c r="S107" s="4147">
        <v>45</v>
      </c>
      <c r="T107" s="4148">
        <v>2</v>
      </c>
      <c r="U107" s="4138">
        <v>240</v>
      </c>
      <c r="V107" s="4139">
        <v>21</v>
      </c>
      <c r="W107" s="1186">
        <f t="shared" si="40"/>
        <v>308</v>
      </c>
      <c r="X107" s="4151"/>
      <c r="Y107" s="4170"/>
      <c r="Z107" s="4186">
        <v>7</v>
      </c>
      <c r="AA107" s="4187">
        <v>47</v>
      </c>
      <c r="AB107" s="4188"/>
      <c r="AC107" s="4152" t="str">
        <f>'General TPUM'!R106</f>
        <v>-</v>
      </c>
      <c r="AD107" s="4153" t="str">
        <f>'General TPUM'!S106</f>
        <v>-</v>
      </c>
      <c r="AE107" s="4154">
        <f>'General TPUM'!T106</f>
        <v>1</v>
      </c>
      <c r="AF107" s="1188">
        <f t="shared" si="37"/>
        <v>47</v>
      </c>
      <c r="AG107" s="1657">
        <f t="shared" si="38"/>
        <v>261</v>
      </c>
      <c r="AH107" s="1657"/>
      <c r="AI107" s="1187"/>
      <c r="AJ107" s="1188">
        <f t="shared" si="28"/>
        <v>7</v>
      </c>
      <c r="AK107" s="1187">
        <f t="shared" si="29"/>
        <v>47</v>
      </c>
      <c r="AL107" s="1189">
        <f t="shared" si="39"/>
        <v>308</v>
      </c>
      <c r="AM107" s="1190"/>
      <c r="AP107" s="489">
        <f>VLOOKUP(B107,'[1]Enrollments + Baptism'!$A$7:$R$170,18,FALSE)</f>
        <v>308</v>
      </c>
      <c r="AQ107" s="1191">
        <f t="shared" si="24"/>
        <v>0</v>
      </c>
      <c r="AR107" s="1191">
        <f>'Staff TPUM'!B105</f>
        <v>5</v>
      </c>
      <c r="AS107" s="1191">
        <f>'Staff TPUM'!C105</f>
        <v>0</v>
      </c>
      <c r="AT107" s="1191">
        <f>'Staff TPUM'!B106</f>
        <v>6</v>
      </c>
      <c r="AU107" s="1191">
        <f>'Staff TPUM'!C106</f>
        <v>11</v>
      </c>
    </row>
    <row r="108" spans="1:47" s="1191" customFormat="1" ht="15" customHeight="1">
      <c r="A108" s="1191" t="s">
        <v>661</v>
      </c>
      <c r="B108" s="4142" t="str">
        <f>'General TPUM'!B107</f>
        <v>Ramata Adventist Primary School</v>
      </c>
      <c r="C108" s="4143"/>
      <c r="D108" s="2161"/>
      <c r="E108" s="2161">
        <v>21</v>
      </c>
      <c r="F108" s="2161">
        <v>15</v>
      </c>
      <c r="G108" s="2161">
        <v>12</v>
      </c>
      <c r="H108" s="2161">
        <v>16</v>
      </c>
      <c r="I108" s="2161">
        <v>8</v>
      </c>
      <c r="J108" s="2161">
        <v>9</v>
      </c>
      <c r="K108" s="4157"/>
      <c r="L108" s="4157"/>
      <c r="M108" s="4157"/>
      <c r="N108" s="4157"/>
      <c r="O108" s="4157"/>
      <c r="P108" s="4157"/>
      <c r="Q108" s="4157"/>
      <c r="R108" s="4146"/>
      <c r="S108" s="4147">
        <v>78</v>
      </c>
      <c r="T108" s="4148">
        <v>3</v>
      </c>
      <c r="U108" s="4138"/>
      <c r="V108" s="4139"/>
      <c r="W108" s="1186">
        <f t="shared" si="40"/>
        <v>81</v>
      </c>
      <c r="X108" s="4151"/>
      <c r="Y108" s="4170"/>
      <c r="Z108" s="4186">
        <v>9</v>
      </c>
      <c r="AA108" s="4187"/>
      <c r="AB108" s="4188"/>
      <c r="AC108" s="4152">
        <f>'General TPUM'!R107</f>
        <v>1</v>
      </c>
      <c r="AD108" s="4153">
        <f>'General TPUM'!S107</f>
        <v>0</v>
      </c>
      <c r="AE108" s="4154" t="str">
        <f>'General TPUM'!T107</f>
        <v>-</v>
      </c>
      <c r="AF108" s="1188">
        <f t="shared" si="37"/>
        <v>81</v>
      </c>
      <c r="AG108" s="1657">
        <f t="shared" si="38"/>
        <v>0</v>
      </c>
      <c r="AH108" s="1657"/>
      <c r="AI108" s="1187"/>
      <c r="AJ108" s="1188">
        <f t="shared" ref="AJ108:AJ138" si="41">Z108</f>
        <v>9</v>
      </c>
      <c r="AK108" s="1187">
        <f t="shared" ref="AK108:AK138" si="42">AA108</f>
        <v>0</v>
      </c>
      <c r="AL108" s="1189">
        <f t="shared" si="39"/>
        <v>81</v>
      </c>
      <c r="AM108" s="1190"/>
      <c r="AP108" s="489">
        <f>VLOOKUP(B108,'[1]Enrollments + Baptism'!$A$7:$R$170,18,FALSE)</f>
        <v>81</v>
      </c>
      <c r="AQ108" s="1191">
        <f t="shared" ref="AQ108:AQ171" si="43">W108-AP108</f>
        <v>0</v>
      </c>
      <c r="AR108" s="1191">
        <f>'Staff TPUM'!B106</f>
        <v>6</v>
      </c>
      <c r="AS108" s="1191">
        <f>'Staff TPUM'!C106</f>
        <v>11</v>
      </c>
      <c r="AT108" s="1191">
        <f>'Staff TPUM'!B107</f>
        <v>5</v>
      </c>
      <c r="AU108" s="1191">
        <f>'Staff TPUM'!C107</f>
        <v>0</v>
      </c>
    </row>
    <row r="109" spans="1:47" s="1191" customFormat="1" ht="15" customHeight="1">
      <c r="A109" s="1191" t="s">
        <v>801</v>
      </c>
      <c r="B109" s="4142" t="s">
        <v>802</v>
      </c>
      <c r="C109" s="4143"/>
      <c r="D109" s="4144">
        <v>60</v>
      </c>
      <c r="E109" s="4144">
        <v>52</v>
      </c>
      <c r="F109" s="4144">
        <v>42</v>
      </c>
      <c r="G109" s="4144">
        <v>20</v>
      </c>
      <c r="H109" s="4144">
        <v>23</v>
      </c>
      <c r="I109" s="4144">
        <v>26</v>
      </c>
      <c r="J109" s="4144">
        <v>25</v>
      </c>
      <c r="K109" s="4157">
        <v>25</v>
      </c>
      <c r="L109" s="4157">
        <v>30</v>
      </c>
      <c r="M109" s="4157"/>
      <c r="N109" s="4157"/>
      <c r="O109" s="4157"/>
      <c r="P109" s="4157"/>
      <c r="Q109" s="4157"/>
      <c r="R109" s="4146"/>
      <c r="S109" s="4147">
        <v>128</v>
      </c>
      <c r="T109" s="4148">
        <v>120</v>
      </c>
      <c r="U109" s="4138">
        <v>29</v>
      </c>
      <c r="V109" s="4139">
        <v>26</v>
      </c>
      <c r="W109" s="1186">
        <f t="shared" si="40"/>
        <v>303</v>
      </c>
      <c r="X109" s="4151"/>
      <c r="Y109" s="4170"/>
      <c r="Z109" s="4186">
        <v>25</v>
      </c>
      <c r="AA109" s="4187">
        <v>30</v>
      </c>
      <c r="AB109" s="4188"/>
      <c r="AC109" s="4152" t="str">
        <f>'General TPUM'!R108</f>
        <v>-</v>
      </c>
      <c r="AD109" s="4153" t="str">
        <f>'General TPUM'!S108</f>
        <v>-</v>
      </c>
      <c r="AE109" s="4154">
        <f>'General TPUM'!T108</f>
        <v>1</v>
      </c>
      <c r="AF109" s="1188">
        <f t="shared" si="37"/>
        <v>248</v>
      </c>
      <c r="AG109" s="1657">
        <f t="shared" si="38"/>
        <v>55</v>
      </c>
      <c r="AH109" s="1657"/>
      <c r="AI109" s="1187"/>
      <c r="AJ109" s="1188">
        <f t="shared" si="41"/>
        <v>25</v>
      </c>
      <c r="AK109" s="1187">
        <f t="shared" si="42"/>
        <v>30</v>
      </c>
      <c r="AL109" s="1189">
        <f t="shared" si="39"/>
        <v>303</v>
      </c>
      <c r="AM109" s="1190"/>
      <c r="AP109" s="489">
        <f>VLOOKUP(B109,'[1]Enrollments + Baptism'!$A$7:$R$170,18,FALSE)</f>
        <v>303</v>
      </c>
      <c r="AQ109" s="1191">
        <f t="shared" si="43"/>
        <v>0</v>
      </c>
      <c r="AR109" s="1191">
        <f>'Staff TPUM'!B107</f>
        <v>5</v>
      </c>
      <c r="AS109" s="1191">
        <f>'Staff TPUM'!C107</f>
        <v>0</v>
      </c>
      <c r="AT109" s="1191">
        <f>'Staff TPUM'!B108</f>
        <v>8</v>
      </c>
      <c r="AU109" s="1191">
        <f>'Staff TPUM'!C108</f>
        <v>5</v>
      </c>
    </row>
    <row r="110" spans="1:47" s="1191" customFormat="1" ht="15" customHeight="1">
      <c r="A110" s="1191" t="s">
        <v>803</v>
      </c>
      <c r="B110" s="4142" t="s">
        <v>664</v>
      </c>
      <c r="C110" s="4143"/>
      <c r="D110" s="2568">
        <v>60</v>
      </c>
      <c r="E110" s="2569">
        <v>62</v>
      </c>
      <c r="F110" s="2569">
        <v>60</v>
      </c>
      <c r="G110" s="2569">
        <v>46</v>
      </c>
      <c r="H110" s="2569">
        <v>28</v>
      </c>
      <c r="I110" s="2569">
        <v>29</v>
      </c>
      <c r="J110" s="2569">
        <v>29</v>
      </c>
      <c r="K110" s="4157">
        <v>35</v>
      </c>
      <c r="L110" s="4157">
        <v>30</v>
      </c>
      <c r="M110" s="4157"/>
      <c r="N110" s="4157"/>
      <c r="O110" s="4157"/>
      <c r="P110" s="4157"/>
      <c r="Q110" s="4157"/>
      <c r="R110" s="4146"/>
      <c r="S110" s="4147">
        <v>250</v>
      </c>
      <c r="T110" s="4148">
        <v>60</v>
      </c>
      <c r="U110" s="4138">
        <v>30</v>
      </c>
      <c r="V110" s="4139">
        <v>39</v>
      </c>
      <c r="W110" s="1186">
        <f t="shared" si="40"/>
        <v>379</v>
      </c>
      <c r="X110" s="4151"/>
      <c r="Y110" s="4170"/>
      <c r="Z110" s="4186">
        <v>29</v>
      </c>
      <c r="AA110" s="4187">
        <v>30</v>
      </c>
      <c r="AB110" s="4188"/>
      <c r="AC110" s="4152" t="str">
        <f>'General TPUM'!R109</f>
        <v>-</v>
      </c>
      <c r="AD110" s="4153" t="str">
        <f>'General TPUM'!S109</f>
        <v>-</v>
      </c>
      <c r="AE110" s="4154">
        <f>'General TPUM'!T109</f>
        <v>1</v>
      </c>
      <c r="AF110" s="1188">
        <f t="shared" si="37"/>
        <v>310</v>
      </c>
      <c r="AG110" s="1657">
        <f t="shared" si="38"/>
        <v>69</v>
      </c>
      <c r="AH110" s="1657"/>
      <c r="AI110" s="1187"/>
      <c r="AJ110" s="1188">
        <f t="shared" si="41"/>
        <v>29</v>
      </c>
      <c r="AK110" s="1187">
        <f t="shared" si="42"/>
        <v>30</v>
      </c>
      <c r="AL110" s="1189">
        <f t="shared" si="39"/>
        <v>379</v>
      </c>
      <c r="AM110" s="1190"/>
      <c r="AP110" s="489">
        <f>VLOOKUP(B110,'[1]Enrollments + Baptism'!$A$7:$R$170,18,FALSE)</f>
        <v>379</v>
      </c>
      <c r="AQ110" s="1191">
        <f t="shared" si="43"/>
        <v>0</v>
      </c>
      <c r="AR110" s="1191">
        <f>'Staff TPUM'!B108</f>
        <v>8</v>
      </c>
      <c r="AS110" s="1191">
        <f>'Staff TPUM'!C108</f>
        <v>5</v>
      </c>
      <c r="AT110" s="1191">
        <f>'Staff TPUM'!B109</f>
        <v>9</v>
      </c>
      <c r="AU110" s="1191">
        <f>'Staff TPUM'!C109</f>
        <v>5</v>
      </c>
    </row>
    <row r="111" spans="1:47" s="1191" customFormat="1" ht="15" customHeight="1">
      <c r="A111" s="1191" t="s">
        <v>665</v>
      </c>
      <c r="B111" s="4142" t="str">
        <f>'General TPUM'!B110</f>
        <v>Ruruvai Adventist Primary School  (Ext  Ghoghobe)</v>
      </c>
      <c r="C111" s="4143">
        <v>21</v>
      </c>
      <c r="D111" s="4144">
        <v>4</v>
      </c>
      <c r="E111" s="4144">
        <v>10</v>
      </c>
      <c r="F111" s="4144">
        <v>10</v>
      </c>
      <c r="G111" s="4144">
        <v>8</v>
      </c>
      <c r="H111" s="4144">
        <v>5</v>
      </c>
      <c r="I111" s="4144">
        <v>7</v>
      </c>
      <c r="J111" s="4172">
        <v>9</v>
      </c>
      <c r="K111" s="4145"/>
      <c r="L111" s="4145"/>
      <c r="M111" s="4145"/>
      <c r="N111" s="4145"/>
      <c r="O111" s="4145"/>
      <c r="P111" s="4145"/>
      <c r="Q111" s="4145"/>
      <c r="R111" s="4146"/>
      <c r="S111" s="4147">
        <v>74</v>
      </c>
      <c r="T111" s="4148">
        <v>0</v>
      </c>
      <c r="U111" s="4138"/>
      <c r="V111" s="4139"/>
      <c r="W111" s="1186">
        <f t="shared" si="40"/>
        <v>74</v>
      </c>
      <c r="X111" s="4151"/>
      <c r="Y111" s="4170"/>
      <c r="Z111" s="4186">
        <v>9</v>
      </c>
      <c r="AA111" s="4187"/>
      <c r="AB111" s="4188"/>
      <c r="AC111" s="4152">
        <f>'General TPUM'!R110</f>
        <v>1</v>
      </c>
      <c r="AD111" s="4153">
        <f>'General TPUM'!S110</f>
        <v>0</v>
      </c>
      <c r="AE111" s="4154" t="str">
        <f>'General TPUM'!T110</f>
        <v>-</v>
      </c>
      <c r="AF111" s="1188">
        <f t="shared" si="37"/>
        <v>74</v>
      </c>
      <c r="AG111" s="1657">
        <f t="shared" si="38"/>
        <v>0</v>
      </c>
      <c r="AH111" s="1657"/>
      <c r="AI111" s="1187"/>
      <c r="AJ111" s="1188">
        <f t="shared" si="41"/>
        <v>9</v>
      </c>
      <c r="AK111" s="1187">
        <f t="shared" si="42"/>
        <v>0</v>
      </c>
      <c r="AL111" s="1189">
        <f t="shared" si="39"/>
        <v>74</v>
      </c>
      <c r="AM111" s="1190"/>
      <c r="AP111" s="489">
        <f>VLOOKUP(B111,'[1]Enrollments + Baptism'!$A$7:$R$170,18,FALSE)</f>
        <v>74</v>
      </c>
      <c r="AQ111" s="1191">
        <f t="shared" si="43"/>
        <v>0</v>
      </c>
      <c r="AR111" s="1191">
        <f>'Staff TPUM'!B109</f>
        <v>9</v>
      </c>
      <c r="AS111" s="1191">
        <f>'Staff TPUM'!C109</f>
        <v>5</v>
      </c>
      <c r="AT111" s="1191">
        <f>'Staff TPUM'!B110</f>
        <v>5</v>
      </c>
      <c r="AU111" s="1191">
        <f>'Staff TPUM'!C110</f>
        <v>0</v>
      </c>
    </row>
    <row r="112" spans="1:47" s="1191" customFormat="1" ht="15" customHeight="1">
      <c r="A112" s="1191" t="s">
        <v>666</v>
      </c>
      <c r="B112" s="4142" t="str">
        <f>'General TPUM'!B111</f>
        <v>Salamarao Adventist Primary School</v>
      </c>
      <c r="C112" s="4143"/>
      <c r="D112" s="2161">
        <v>11</v>
      </c>
      <c r="E112" s="2161">
        <v>8</v>
      </c>
      <c r="F112" s="2161">
        <v>6</v>
      </c>
      <c r="G112" s="2161">
        <v>3</v>
      </c>
      <c r="H112" s="2161">
        <v>10</v>
      </c>
      <c r="I112" s="2161">
        <v>6</v>
      </c>
      <c r="J112" s="2161">
        <v>6</v>
      </c>
      <c r="K112" s="4157"/>
      <c r="L112" s="4157"/>
      <c r="M112" s="4157"/>
      <c r="N112" s="4157"/>
      <c r="O112" s="4157"/>
      <c r="P112" s="4157"/>
      <c r="Q112" s="4157"/>
      <c r="R112" s="4146"/>
      <c r="S112" s="4147">
        <v>50</v>
      </c>
      <c r="T112" s="4148">
        <v>0</v>
      </c>
      <c r="U112" s="4138"/>
      <c r="V112" s="4139"/>
      <c r="W112" s="1186">
        <f t="shared" si="40"/>
        <v>50</v>
      </c>
      <c r="X112" s="4151"/>
      <c r="Y112" s="4170"/>
      <c r="Z112" s="4186">
        <v>6</v>
      </c>
      <c r="AA112" s="4187"/>
      <c r="AB112" s="4188"/>
      <c r="AC112" s="4152">
        <f>'General TPUM'!R111</f>
        <v>1</v>
      </c>
      <c r="AD112" s="4153">
        <f>'General TPUM'!S111</f>
        <v>0</v>
      </c>
      <c r="AE112" s="4154" t="str">
        <f>'General TPUM'!T111</f>
        <v>-</v>
      </c>
      <c r="AF112" s="1188">
        <f t="shared" si="37"/>
        <v>50</v>
      </c>
      <c r="AG112" s="1657">
        <f t="shared" si="38"/>
        <v>0</v>
      </c>
      <c r="AH112" s="1657"/>
      <c r="AI112" s="1187"/>
      <c r="AJ112" s="1188">
        <f t="shared" si="41"/>
        <v>6</v>
      </c>
      <c r="AK112" s="1187">
        <f t="shared" si="42"/>
        <v>0</v>
      </c>
      <c r="AL112" s="1189">
        <f t="shared" si="39"/>
        <v>50</v>
      </c>
      <c r="AM112" s="1190"/>
      <c r="AP112" s="489">
        <f>VLOOKUP(B112,'[1]Enrollments + Baptism'!$A$7:$R$170,18,FALSE)</f>
        <v>50</v>
      </c>
      <c r="AQ112" s="1191">
        <f t="shared" si="43"/>
        <v>0</v>
      </c>
      <c r="AR112" s="1191">
        <f>'Staff TPUM'!B110</f>
        <v>5</v>
      </c>
      <c r="AS112" s="1191">
        <f>'Staff TPUM'!C110</f>
        <v>0</v>
      </c>
      <c r="AT112" s="1191">
        <f>'Staff TPUM'!B111</f>
        <v>5</v>
      </c>
      <c r="AU112" s="1191">
        <f>'Staff TPUM'!C111</f>
        <v>0</v>
      </c>
    </row>
    <row r="113" spans="1:47" s="1191" customFormat="1" ht="15" customHeight="1">
      <c r="A113" s="1191" t="s">
        <v>667</v>
      </c>
      <c r="B113" s="4142" t="str">
        <f>'General TPUM'!B112</f>
        <v>Solosaia Adventist Primary School</v>
      </c>
      <c r="C113" s="4143"/>
      <c r="D113" s="4144">
        <v>38</v>
      </c>
      <c r="E113" s="4144">
        <v>25</v>
      </c>
      <c r="F113" s="4144">
        <v>31</v>
      </c>
      <c r="G113" s="4144">
        <v>11</v>
      </c>
      <c r="H113" s="4144">
        <v>18</v>
      </c>
      <c r="I113" s="4144">
        <v>6</v>
      </c>
      <c r="J113" s="4144">
        <v>14</v>
      </c>
      <c r="K113" s="4157"/>
      <c r="L113" s="4157"/>
      <c r="M113" s="4157"/>
      <c r="N113" s="4157"/>
      <c r="O113" s="4157"/>
      <c r="P113" s="4157"/>
      <c r="Q113" s="4157"/>
      <c r="R113" s="4146"/>
      <c r="S113" s="4147">
        <v>41</v>
      </c>
      <c r="T113" s="4148">
        <v>102</v>
      </c>
      <c r="U113" s="4138"/>
      <c r="V113" s="4139"/>
      <c r="W113" s="1186">
        <f t="shared" si="40"/>
        <v>143</v>
      </c>
      <c r="X113" s="4151"/>
      <c r="Y113" s="4170"/>
      <c r="Z113" s="4186">
        <v>14</v>
      </c>
      <c r="AA113" s="4187"/>
      <c r="AB113" s="4188"/>
      <c r="AC113" s="4152">
        <f>'General TPUM'!R112</f>
        <v>1</v>
      </c>
      <c r="AD113" s="4153">
        <f>'General TPUM'!S112</f>
        <v>0</v>
      </c>
      <c r="AE113" s="4154" t="str">
        <f>'General TPUM'!T112</f>
        <v>-</v>
      </c>
      <c r="AF113" s="1188">
        <f t="shared" si="37"/>
        <v>143</v>
      </c>
      <c r="AG113" s="1657">
        <f t="shared" si="38"/>
        <v>0</v>
      </c>
      <c r="AH113" s="1657"/>
      <c r="AI113" s="1187"/>
      <c r="AJ113" s="1188">
        <f t="shared" si="41"/>
        <v>14</v>
      </c>
      <c r="AK113" s="1187">
        <f t="shared" si="42"/>
        <v>0</v>
      </c>
      <c r="AL113" s="1189">
        <f t="shared" si="39"/>
        <v>143</v>
      </c>
      <c r="AM113" s="1190"/>
      <c r="AP113" s="489">
        <f>VLOOKUP(B113,'[1]Enrollments + Baptism'!$A$7:$R$170,18,FALSE)</f>
        <v>143</v>
      </c>
      <c r="AQ113" s="1191">
        <f t="shared" si="43"/>
        <v>0</v>
      </c>
      <c r="AR113" s="1191">
        <f>'Staff TPUM'!B111</f>
        <v>5</v>
      </c>
      <c r="AS113" s="1191">
        <f>'Staff TPUM'!C111</f>
        <v>0</v>
      </c>
      <c r="AT113" s="1191">
        <f>'Staff TPUM'!B112</f>
        <v>5</v>
      </c>
      <c r="AU113" s="1191">
        <f>'Staff TPUM'!C112</f>
        <v>0</v>
      </c>
    </row>
    <row r="114" spans="1:47" s="1191" customFormat="1" ht="15" customHeight="1">
      <c r="A114" s="1191" t="s">
        <v>668</v>
      </c>
      <c r="B114" s="4142" t="str">
        <f>'General TPUM'!B113</f>
        <v>Sombiro Adventist Primary School</v>
      </c>
      <c r="C114" s="4143"/>
      <c r="D114" s="2161">
        <v>24</v>
      </c>
      <c r="E114" s="2161">
        <v>13</v>
      </c>
      <c r="F114" s="2161">
        <v>11</v>
      </c>
      <c r="G114" s="2161">
        <v>15</v>
      </c>
      <c r="H114" s="2161">
        <v>12</v>
      </c>
      <c r="I114" s="2161">
        <v>5</v>
      </c>
      <c r="J114" s="2161">
        <v>13</v>
      </c>
      <c r="K114" s="4157"/>
      <c r="L114" s="4157"/>
      <c r="M114" s="4157"/>
      <c r="N114" s="4157"/>
      <c r="O114" s="4157"/>
      <c r="P114" s="4157"/>
      <c r="Q114" s="4157"/>
      <c r="R114" s="4146"/>
      <c r="S114" s="4147">
        <v>92</v>
      </c>
      <c r="T114" s="4148">
        <v>1</v>
      </c>
      <c r="U114" s="4138"/>
      <c r="V114" s="4139"/>
      <c r="W114" s="1186">
        <f t="shared" si="40"/>
        <v>93</v>
      </c>
      <c r="X114" s="4151"/>
      <c r="Y114" s="4170"/>
      <c r="Z114" s="4186">
        <v>13</v>
      </c>
      <c r="AA114" s="4187"/>
      <c r="AB114" s="4188"/>
      <c r="AC114" s="4152">
        <f>'General TPUM'!R113</f>
        <v>1</v>
      </c>
      <c r="AD114" s="4153">
        <f>'General TPUM'!S113</f>
        <v>0</v>
      </c>
      <c r="AE114" s="4154" t="str">
        <f>'General TPUM'!T113</f>
        <v>-</v>
      </c>
      <c r="AF114" s="1188">
        <f t="shared" si="37"/>
        <v>93</v>
      </c>
      <c r="AG114" s="1657">
        <f t="shared" si="38"/>
        <v>0</v>
      </c>
      <c r="AH114" s="1657"/>
      <c r="AI114" s="1187"/>
      <c r="AJ114" s="1188">
        <f t="shared" si="41"/>
        <v>13</v>
      </c>
      <c r="AK114" s="1187">
        <f t="shared" si="42"/>
        <v>0</v>
      </c>
      <c r="AL114" s="1189">
        <f t="shared" si="39"/>
        <v>93</v>
      </c>
      <c r="AM114" s="1190"/>
      <c r="AP114" s="489">
        <f>VLOOKUP(B114,'[1]Enrollments + Baptism'!$A$7:$R$170,18,FALSE)</f>
        <v>93</v>
      </c>
      <c r="AQ114" s="1191">
        <f t="shared" si="43"/>
        <v>0</v>
      </c>
      <c r="AR114" s="1191">
        <f>'Staff TPUM'!B112</f>
        <v>5</v>
      </c>
      <c r="AS114" s="1191">
        <f>'Staff TPUM'!C112</f>
        <v>0</v>
      </c>
      <c r="AT114" s="1191">
        <f>'Staff TPUM'!B113</f>
        <v>5</v>
      </c>
      <c r="AU114" s="1191">
        <f>'Staff TPUM'!C113</f>
        <v>0</v>
      </c>
    </row>
    <row r="115" spans="1:47" s="1191" customFormat="1" ht="15" customHeight="1">
      <c r="A115" s="1191" t="s">
        <v>669</v>
      </c>
      <c r="B115" s="4142" t="str">
        <f>'General TPUM'!B114</f>
        <v>Sukiki Adventist Primary School (Ext Oreta)</v>
      </c>
      <c r="C115" s="4143"/>
      <c r="D115" s="4144">
        <v>28</v>
      </c>
      <c r="E115" s="4144">
        <v>20</v>
      </c>
      <c r="F115" s="4144">
        <v>24</v>
      </c>
      <c r="G115" s="4144">
        <v>18</v>
      </c>
      <c r="H115" s="4144">
        <v>20</v>
      </c>
      <c r="I115" s="4144">
        <v>20</v>
      </c>
      <c r="J115" s="4144">
        <v>22</v>
      </c>
      <c r="K115" s="4157"/>
      <c r="L115" s="4157"/>
      <c r="M115" s="4157"/>
      <c r="N115" s="4157"/>
      <c r="O115" s="4157"/>
      <c r="P115" s="4157"/>
      <c r="Q115" s="4157"/>
      <c r="R115" s="4146"/>
      <c r="S115" s="4147">
        <v>152</v>
      </c>
      <c r="T115" s="4148">
        <v>0</v>
      </c>
      <c r="U115" s="4138"/>
      <c r="V115" s="4139"/>
      <c r="W115" s="1186">
        <f t="shared" si="40"/>
        <v>152</v>
      </c>
      <c r="X115" s="4151"/>
      <c r="Y115" s="4170"/>
      <c r="Z115" s="4186">
        <v>22</v>
      </c>
      <c r="AA115" s="4187"/>
      <c r="AB115" s="4188"/>
      <c r="AC115" s="4152">
        <f>'General TPUM'!R114</f>
        <v>1</v>
      </c>
      <c r="AD115" s="4153">
        <f>'General TPUM'!S114</f>
        <v>0</v>
      </c>
      <c r="AE115" s="4154" t="str">
        <f>'General TPUM'!T114</f>
        <v>-</v>
      </c>
      <c r="AF115" s="1188">
        <f t="shared" si="37"/>
        <v>152</v>
      </c>
      <c r="AG115" s="1657">
        <f t="shared" si="38"/>
        <v>0</v>
      </c>
      <c r="AH115" s="1657"/>
      <c r="AI115" s="1187"/>
      <c r="AJ115" s="1188">
        <f t="shared" si="41"/>
        <v>22</v>
      </c>
      <c r="AK115" s="1187">
        <f t="shared" si="42"/>
        <v>0</v>
      </c>
      <c r="AL115" s="1189">
        <f t="shared" si="39"/>
        <v>152</v>
      </c>
      <c r="AM115" s="1190"/>
      <c r="AP115" s="489">
        <f>VLOOKUP(B115,'[1]Enrollments + Baptism'!$A$7:$R$170,18,FALSE)</f>
        <v>152</v>
      </c>
      <c r="AQ115" s="1191">
        <f t="shared" si="43"/>
        <v>0</v>
      </c>
      <c r="AR115" s="1191">
        <f>'Staff TPUM'!B113</f>
        <v>5</v>
      </c>
      <c r="AS115" s="1191">
        <f>'Staff TPUM'!C113</f>
        <v>0</v>
      </c>
      <c r="AT115" s="1191">
        <f>'Staff TPUM'!B114</f>
        <v>6</v>
      </c>
      <c r="AU115" s="1191">
        <f>'Staff TPUM'!C114</f>
        <v>0</v>
      </c>
    </row>
    <row r="116" spans="1:47" s="1191" customFormat="1" ht="15" customHeight="1">
      <c r="A116" s="1191" t="s">
        <v>670</v>
      </c>
      <c r="B116" s="4142" t="str">
        <f>'General TPUM'!B115</f>
        <v>Tagibangara Adventist Primary School (Ext Kukele)</v>
      </c>
      <c r="C116" s="4143"/>
      <c r="D116" s="4144">
        <v>51</v>
      </c>
      <c r="E116" s="4144">
        <v>23</v>
      </c>
      <c r="F116" s="4144">
        <v>15</v>
      </c>
      <c r="G116" s="4144">
        <v>25</v>
      </c>
      <c r="H116" s="4144">
        <v>22</v>
      </c>
      <c r="I116" s="4144">
        <v>24</v>
      </c>
      <c r="J116" s="4144">
        <v>18</v>
      </c>
      <c r="K116" s="4145"/>
      <c r="L116" s="4145"/>
      <c r="M116" s="4145"/>
      <c r="N116" s="4145"/>
      <c r="O116" s="4145"/>
      <c r="P116" s="4145"/>
      <c r="Q116" s="4145"/>
      <c r="R116" s="4146"/>
      <c r="S116" s="4147">
        <v>152</v>
      </c>
      <c r="T116" s="4148">
        <v>26</v>
      </c>
      <c r="U116" s="4138"/>
      <c r="V116" s="4139"/>
      <c r="W116" s="1186">
        <f t="shared" si="40"/>
        <v>178</v>
      </c>
      <c r="X116" s="4151"/>
      <c r="Y116" s="4170"/>
      <c r="Z116" s="4186">
        <v>18</v>
      </c>
      <c r="AA116" s="4187"/>
      <c r="AB116" s="4188"/>
      <c r="AC116" s="4152">
        <f>'General TPUM'!R115</f>
        <v>1</v>
      </c>
      <c r="AD116" s="4153">
        <f>'General TPUM'!S115</f>
        <v>0</v>
      </c>
      <c r="AE116" s="4154" t="str">
        <f>'General TPUM'!T115</f>
        <v>-</v>
      </c>
      <c r="AF116" s="1188">
        <f t="shared" si="37"/>
        <v>178</v>
      </c>
      <c r="AG116" s="1657">
        <f t="shared" si="38"/>
        <v>0</v>
      </c>
      <c r="AH116" s="1657"/>
      <c r="AI116" s="1187"/>
      <c r="AJ116" s="1188">
        <f t="shared" si="41"/>
        <v>18</v>
      </c>
      <c r="AK116" s="1187">
        <f t="shared" si="42"/>
        <v>0</v>
      </c>
      <c r="AL116" s="1189">
        <f t="shared" si="39"/>
        <v>178</v>
      </c>
      <c r="AM116" s="1190"/>
      <c r="AP116" s="489">
        <f>VLOOKUP(B116,'[1]Enrollments + Baptism'!$A$7:$R$170,18,FALSE)</f>
        <v>178</v>
      </c>
      <c r="AQ116" s="1191">
        <f t="shared" si="43"/>
        <v>0</v>
      </c>
      <c r="AR116" s="1191">
        <f>'Staff TPUM'!B114</f>
        <v>6</v>
      </c>
      <c r="AS116" s="1191">
        <f>'Staff TPUM'!C114</f>
        <v>0</v>
      </c>
      <c r="AT116" s="1191">
        <f>'Staff TPUM'!B115</f>
        <v>8</v>
      </c>
      <c r="AU116" s="1191">
        <f>'Staff TPUM'!C115</f>
        <v>0</v>
      </c>
    </row>
    <row r="117" spans="1:47" s="1191" customFormat="1" ht="15" customHeight="1">
      <c r="A117" s="1191" t="s">
        <v>671</v>
      </c>
      <c r="B117" s="4142" t="str">
        <f>'General TPUM'!B116</f>
        <v>Taifala Adventist Primary School</v>
      </c>
      <c r="C117" s="4143">
        <v>36</v>
      </c>
      <c r="D117" s="4144">
        <v>19</v>
      </c>
      <c r="E117" s="4144">
        <v>23</v>
      </c>
      <c r="F117" s="4144">
        <v>18</v>
      </c>
      <c r="G117" s="4144">
        <v>19</v>
      </c>
      <c r="H117" s="4144">
        <v>20</v>
      </c>
      <c r="I117" s="4144">
        <v>10</v>
      </c>
      <c r="J117" s="4144">
        <v>10</v>
      </c>
      <c r="K117" s="4145"/>
      <c r="L117" s="4145"/>
      <c r="M117" s="4145"/>
      <c r="N117" s="4145"/>
      <c r="O117" s="4145"/>
      <c r="P117" s="4145"/>
      <c r="Q117" s="4145"/>
      <c r="R117" s="4146"/>
      <c r="S117" s="4203">
        <v>53</v>
      </c>
      <c r="T117" s="4204">
        <v>102</v>
      </c>
      <c r="U117" s="4205"/>
      <c r="V117" s="4206"/>
      <c r="W117" s="1186">
        <f t="shared" ref="W117" si="44">+S117+T117+U117+V117</f>
        <v>155</v>
      </c>
      <c r="X117" s="4151"/>
      <c r="Y117" s="4170"/>
      <c r="Z117" s="4186">
        <v>10</v>
      </c>
      <c r="AA117" s="4187"/>
      <c r="AB117" s="4188"/>
      <c r="AC117" s="4152">
        <f>'General TPUM'!R116</f>
        <v>1</v>
      </c>
      <c r="AD117" s="4153">
        <f>'General TPUM'!S116</f>
        <v>0</v>
      </c>
      <c r="AE117" s="4154" t="str">
        <f>'General TPUM'!T116</f>
        <v>-</v>
      </c>
      <c r="AF117" s="1188">
        <f t="shared" si="37"/>
        <v>155</v>
      </c>
      <c r="AG117" s="1657">
        <f t="shared" si="38"/>
        <v>0</v>
      </c>
      <c r="AH117" s="1657"/>
      <c r="AI117" s="1187"/>
      <c r="AJ117" s="1188">
        <f t="shared" si="41"/>
        <v>10</v>
      </c>
      <c r="AK117" s="1187">
        <f t="shared" si="42"/>
        <v>0</v>
      </c>
      <c r="AL117" s="1189">
        <f t="shared" si="39"/>
        <v>155</v>
      </c>
      <c r="AM117" s="1190"/>
      <c r="AP117" s="489">
        <f>VLOOKUP(B117,'[1]Enrollments + Baptism'!$A$7:$R$170,18,FALSE)</f>
        <v>155</v>
      </c>
      <c r="AQ117" s="1191">
        <f t="shared" si="43"/>
        <v>0</v>
      </c>
      <c r="AR117" s="1191">
        <f>'Staff TPUM'!B115</f>
        <v>8</v>
      </c>
      <c r="AS117" s="1191">
        <f>'Staff TPUM'!C115</f>
        <v>0</v>
      </c>
      <c r="AT117" s="1191">
        <f>'Staff TPUM'!B116</f>
        <v>7</v>
      </c>
      <c r="AU117" s="1191">
        <f>'Staff TPUM'!C116</f>
        <v>0</v>
      </c>
    </row>
    <row r="118" spans="1:47" s="1191" customFormat="1" ht="15" customHeight="1">
      <c r="A118" s="1191" t="s">
        <v>673</v>
      </c>
      <c r="B118" s="4142" t="str">
        <f>'General TPUM'!B117</f>
        <v>Talakali Adventist Community High School</v>
      </c>
      <c r="C118" s="4143">
        <v>45</v>
      </c>
      <c r="D118" s="4144">
        <v>31</v>
      </c>
      <c r="E118" s="4144">
        <v>16</v>
      </c>
      <c r="F118" s="4144">
        <v>32</v>
      </c>
      <c r="G118" s="4144">
        <v>19</v>
      </c>
      <c r="H118" s="4144">
        <v>21</v>
      </c>
      <c r="I118" s="4144">
        <v>19</v>
      </c>
      <c r="J118" s="4144">
        <v>25</v>
      </c>
      <c r="K118" s="4145">
        <v>19</v>
      </c>
      <c r="L118" s="4145">
        <v>26</v>
      </c>
      <c r="M118" s="4145">
        <v>36</v>
      </c>
      <c r="N118" s="4157"/>
      <c r="O118" s="4157"/>
      <c r="P118" s="4157"/>
      <c r="Q118" s="4157"/>
      <c r="R118" s="4146"/>
      <c r="S118" s="4147">
        <v>130</v>
      </c>
      <c r="T118" s="4148">
        <v>78</v>
      </c>
      <c r="U118" s="4138">
        <v>56</v>
      </c>
      <c r="V118" s="4139">
        <v>25</v>
      </c>
      <c r="W118" s="1186">
        <f t="shared" si="40"/>
        <v>289</v>
      </c>
      <c r="X118" s="4151"/>
      <c r="Y118" s="4170"/>
      <c r="Z118" s="4186">
        <v>25</v>
      </c>
      <c r="AA118" s="4187">
        <v>36</v>
      </c>
      <c r="AB118" s="4188"/>
      <c r="AC118" s="4152" t="str">
        <f>'General TPUM'!R117</f>
        <v>-</v>
      </c>
      <c r="AD118" s="4153" t="str">
        <f>'General TPUM'!S117</f>
        <v>-</v>
      </c>
      <c r="AE118" s="4154">
        <f>'General TPUM'!T117</f>
        <v>1</v>
      </c>
      <c r="AF118" s="1188">
        <f t="shared" si="37"/>
        <v>208</v>
      </c>
      <c r="AG118" s="1657">
        <f t="shared" si="38"/>
        <v>81</v>
      </c>
      <c r="AH118" s="1657"/>
      <c r="AI118" s="1187"/>
      <c r="AJ118" s="1188">
        <f t="shared" si="41"/>
        <v>25</v>
      </c>
      <c r="AK118" s="1187">
        <f t="shared" si="42"/>
        <v>36</v>
      </c>
      <c r="AL118" s="1189">
        <f t="shared" si="39"/>
        <v>289</v>
      </c>
      <c r="AM118" s="1190"/>
      <c r="AP118" s="489">
        <f>VLOOKUP(B118,'[1]Enrollments + Baptism'!$A$7:$R$170,18,FALSE)</f>
        <v>289</v>
      </c>
      <c r="AQ118" s="1191">
        <f t="shared" si="43"/>
        <v>0</v>
      </c>
      <c r="AR118" s="1191">
        <f>'Staff TPUM'!B116</f>
        <v>7</v>
      </c>
      <c r="AS118" s="1191">
        <f>'Staff TPUM'!C116</f>
        <v>0</v>
      </c>
      <c r="AT118" s="1191">
        <f>'Staff TPUM'!B117</f>
        <v>8</v>
      </c>
      <c r="AU118" s="1191">
        <f>'Staff TPUM'!C117</f>
        <v>9</v>
      </c>
    </row>
    <row r="119" spans="1:47" s="1191" customFormat="1" ht="15" customHeight="1">
      <c r="A119" s="1191" t="s">
        <v>674</v>
      </c>
      <c r="B119" s="4142" t="str">
        <f>'General TPUM'!B118</f>
        <v>Taora Adventist Primary School</v>
      </c>
      <c r="C119" s="4143"/>
      <c r="D119" s="2161"/>
      <c r="E119" s="2161">
        <v>16</v>
      </c>
      <c r="F119" s="2161">
        <v>8</v>
      </c>
      <c r="G119" s="2161">
        <v>6</v>
      </c>
      <c r="H119" s="2161">
        <v>6</v>
      </c>
      <c r="I119" s="2161">
        <v>9</v>
      </c>
      <c r="J119" s="2161">
        <v>3</v>
      </c>
      <c r="K119" s="4157"/>
      <c r="L119" s="4157"/>
      <c r="M119" s="4157"/>
      <c r="N119" s="4157"/>
      <c r="O119" s="4157"/>
      <c r="P119" s="4157"/>
      <c r="Q119" s="4157"/>
      <c r="R119" s="4146"/>
      <c r="S119" s="4147">
        <v>32</v>
      </c>
      <c r="T119" s="4148">
        <v>16</v>
      </c>
      <c r="U119" s="4138"/>
      <c r="V119" s="4139"/>
      <c r="W119" s="1186">
        <f t="shared" si="40"/>
        <v>48</v>
      </c>
      <c r="X119" s="4151"/>
      <c r="Y119" s="4170"/>
      <c r="Z119" s="4186">
        <v>3</v>
      </c>
      <c r="AA119" s="4187"/>
      <c r="AB119" s="4188"/>
      <c r="AC119" s="4152">
        <f>'General TPUM'!R118</f>
        <v>1</v>
      </c>
      <c r="AD119" s="4153">
        <f>'General TPUM'!S118</f>
        <v>0</v>
      </c>
      <c r="AE119" s="4154" t="str">
        <f>'General TPUM'!T118</f>
        <v>-</v>
      </c>
      <c r="AF119" s="1188">
        <f t="shared" si="37"/>
        <v>48</v>
      </c>
      <c r="AG119" s="1657">
        <f t="shared" si="38"/>
        <v>0</v>
      </c>
      <c r="AH119" s="1657"/>
      <c r="AI119" s="1187"/>
      <c r="AJ119" s="1188">
        <f t="shared" si="41"/>
        <v>3</v>
      </c>
      <c r="AK119" s="1187">
        <f t="shared" si="42"/>
        <v>0</v>
      </c>
      <c r="AL119" s="1189">
        <f t="shared" si="39"/>
        <v>48</v>
      </c>
      <c r="AM119" s="1190"/>
      <c r="AP119" s="489">
        <f>VLOOKUP(B119,'[1]Enrollments + Baptism'!$A$7:$R$170,18,FALSE)</f>
        <v>48</v>
      </c>
      <c r="AQ119" s="1191">
        <f t="shared" si="43"/>
        <v>0</v>
      </c>
      <c r="AR119" s="1191">
        <f>'Staff TPUM'!B117</f>
        <v>8</v>
      </c>
      <c r="AS119" s="1191">
        <f>'Staff TPUM'!C117</f>
        <v>9</v>
      </c>
      <c r="AT119" s="1191">
        <f>'Staff TPUM'!B118</f>
        <v>2</v>
      </c>
      <c r="AU119" s="1191">
        <f>'Staff TPUM'!C118</f>
        <v>0</v>
      </c>
    </row>
    <row r="120" spans="1:47" s="1191" customFormat="1" ht="15" customHeight="1">
      <c r="A120" s="1191" t="s">
        <v>675</v>
      </c>
      <c r="B120" s="4142" t="str">
        <f>'General TPUM'!B119</f>
        <v>Tarama Adventist Primary School</v>
      </c>
      <c r="C120" s="4143"/>
      <c r="D120" s="2161">
        <v>17</v>
      </c>
      <c r="E120" s="2161">
        <v>8</v>
      </c>
      <c r="F120" s="2161">
        <v>9</v>
      </c>
      <c r="G120" s="2161">
        <v>19</v>
      </c>
      <c r="H120" s="2161">
        <v>12</v>
      </c>
      <c r="I120" s="2161">
        <v>14</v>
      </c>
      <c r="J120" s="2161">
        <v>10</v>
      </c>
      <c r="K120" s="4157"/>
      <c r="L120" s="4157"/>
      <c r="M120" s="4157"/>
      <c r="N120" s="4157"/>
      <c r="O120" s="4157"/>
      <c r="P120" s="4157"/>
      <c r="Q120" s="4157"/>
      <c r="R120" s="4146"/>
      <c r="S120" s="4147">
        <v>88</v>
      </c>
      <c r="T120" s="4148">
        <v>1</v>
      </c>
      <c r="U120" s="4138"/>
      <c r="V120" s="4139"/>
      <c r="W120" s="1186">
        <f t="shared" si="40"/>
        <v>89</v>
      </c>
      <c r="X120" s="4151"/>
      <c r="Y120" s="4170"/>
      <c r="Z120" s="4186">
        <v>10</v>
      </c>
      <c r="AA120" s="4187"/>
      <c r="AB120" s="4188"/>
      <c r="AC120" s="4152">
        <f>'General TPUM'!R119</f>
        <v>1</v>
      </c>
      <c r="AD120" s="4153">
        <f>'General TPUM'!S119</f>
        <v>0</v>
      </c>
      <c r="AE120" s="4154" t="str">
        <f>'General TPUM'!T119</f>
        <v>-</v>
      </c>
      <c r="AF120" s="1188">
        <f t="shared" si="37"/>
        <v>89</v>
      </c>
      <c r="AG120" s="1657">
        <f t="shared" si="38"/>
        <v>0</v>
      </c>
      <c r="AH120" s="1657"/>
      <c r="AI120" s="1187"/>
      <c r="AJ120" s="1188">
        <f t="shared" si="41"/>
        <v>10</v>
      </c>
      <c r="AK120" s="1187">
        <f t="shared" si="42"/>
        <v>0</v>
      </c>
      <c r="AL120" s="1189">
        <f t="shared" si="39"/>
        <v>89</v>
      </c>
      <c r="AM120" s="1190"/>
      <c r="AP120" s="489">
        <f>VLOOKUP(B120,'[1]Enrollments + Baptism'!$A$7:$R$170,18,FALSE)</f>
        <v>89</v>
      </c>
      <c r="AQ120" s="1191">
        <f t="shared" si="43"/>
        <v>0</v>
      </c>
      <c r="AR120" s="1191">
        <f>'Staff TPUM'!B118</f>
        <v>2</v>
      </c>
      <c r="AS120" s="1191">
        <f>'Staff TPUM'!C118</f>
        <v>0</v>
      </c>
      <c r="AT120" s="1191">
        <f>'Staff TPUM'!B119</f>
        <v>5</v>
      </c>
      <c r="AU120" s="1191">
        <f>'Staff TPUM'!C119</f>
        <v>0</v>
      </c>
    </row>
    <row r="121" spans="1:47" s="1191" customFormat="1" ht="15" customHeight="1">
      <c r="A121" s="1191" t="s">
        <v>804</v>
      </c>
      <c r="B121" s="4142" t="s">
        <v>805</v>
      </c>
      <c r="C121" s="4143">
        <v>41</v>
      </c>
      <c r="D121" s="2161">
        <v>29</v>
      </c>
      <c r="E121" s="2161">
        <v>42</v>
      </c>
      <c r="F121" s="2161">
        <v>40</v>
      </c>
      <c r="G121" s="2161">
        <v>36</v>
      </c>
      <c r="H121" s="2161">
        <v>30</v>
      </c>
      <c r="I121" s="2161">
        <v>18</v>
      </c>
      <c r="J121" s="2161">
        <v>14</v>
      </c>
      <c r="K121" s="4157">
        <v>28</v>
      </c>
      <c r="L121" s="4157">
        <v>19</v>
      </c>
      <c r="M121" s="4157"/>
      <c r="N121" s="4157"/>
      <c r="O121" s="4157"/>
      <c r="P121" s="4157"/>
      <c r="Q121" s="4157"/>
      <c r="R121" s="4146"/>
      <c r="S121" s="4147">
        <v>154</v>
      </c>
      <c r="T121" s="4148">
        <v>96</v>
      </c>
      <c r="U121" s="4138">
        <v>33</v>
      </c>
      <c r="V121" s="4139">
        <v>14</v>
      </c>
      <c r="W121" s="1186">
        <f t="shared" si="40"/>
        <v>297</v>
      </c>
      <c r="X121" s="4151"/>
      <c r="Y121" s="4170"/>
      <c r="Z121" s="4186">
        <v>14</v>
      </c>
      <c r="AA121" s="4187">
        <v>19</v>
      </c>
      <c r="AB121" s="4188"/>
      <c r="AC121" s="4152" t="str">
        <f>'General TPUM'!R120</f>
        <v>-</v>
      </c>
      <c r="AD121" s="4153" t="str">
        <f>'General TPUM'!S120</f>
        <v>-</v>
      </c>
      <c r="AE121" s="4154">
        <f>'General TPUM'!T120</f>
        <v>1</v>
      </c>
      <c r="AF121" s="1188">
        <f t="shared" si="37"/>
        <v>250</v>
      </c>
      <c r="AG121" s="1657">
        <f t="shared" si="38"/>
        <v>47</v>
      </c>
      <c r="AH121" s="1657"/>
      <c r="AI121" s="1187"/>
      <c r="AJ121" s="1188">
        <f t="shared" si="41"/>
        <v>14</v>
      </c>
      <c r="AK121" s="1187">
        <f t="shared" si="42"/>
        <v>19</v>
      </c>
      <c r="AL121" s="1189">
        <f t="shared" si="39"/>
        <v>297</v>
      </c>
      <c r="AM121" s="1190"/>
      <c r="AP121" s="489">
        <f>VLOOKUP(B121,'[1]Enrollments + Baptism'!$A$7:$R$170,18,FALSE)</f>
        <v>297</v>
      </c>
      <c r="AQ121" s="1191">
        <f t="shared" si="43"/>
        <v>0</v>
      </c>
      <c r="AR121" s="1191">
        <f>'Staff TPUM'!B119</f>
        <v>5</v>
      </c>
      <c r="AS121" s="1191">
        <f>'Staff TPUM'!C119</f>
        <v>0</v>
      </c>
      <c r="AT121" s="1191">
        <f>'Staff TPUM'!B120</f>
        <v>8</v>
      </c>
      <c r="AU121" s="1191">
        <f>'Staff TPUM'!C120</f>
        <v>5</v>
      </c>
    </row>
    <row r="122" spans="1:47" s="1191" customFormat="1" ht="15" customHeight="1">
      <c r="B122" s="4171" t="str">
        <f>'General TPUM'!B121</f>
        <v>Tavutavu Adventist Primary School</v>
      </c>
      <c r="C122" s="4143"/>
      <c r="D122" s="2161">
        <v>37</v>
      </c>
      <c r="E122" s="2161">
        <v>16</v>
      </c>
      <c r="F122" s="2161">
        <v>15</v>
      </c>
      <c r="G122" s="2161">
        <v>8</v>
      </c>
      <c r="H122" s="2161">
        <v>10</v>
      </c>
      <c r="I122" s="2161">
        <v>7</v>
      </c>
      <c r="J122" s="2161">
        <v>11</v>
      </c>
      <c r="K122" s="4157"/>
      <c r="L122" s="4157"/>
      <c r="M122" s="4157"/>
      <c r="N122" s="4157"/>
      <c r="O122" s="4157"/>
      <c r="P122" s="4157"/>
      <c r="Q122" s="4157"/>
      <c r="R122" s="4146"/>
      <c r="S122" s="4147">
        <v>71</v>
      </c>
      <c r="T122" s="4148">
        <v>33</v>
      </c>
      <c r="U122" s="4138"/>
      <c r="V122" s="4139"/>
      <c r="W122" s="1186">
        <f t="shared" si="40"/>
        <v>104</v>
      </c>
      <c r="X122" s="4151"/>
      <c r="Y122" s="4170"/>
      <c r="Z122" s="4186">
        <v>11</v>
      </c>
      <c r="AA122" s="4187"/>
      <c r="AB122" s="4188"/>
      <c r="AC122" s="4152">
        <f>'General TPUM'!R121</f>
        <v>0</v>
      </c>
      <c r="AD122" s="4153">
        <f>'General TPUM'!S121</f>
        <v>0</v>
      </c>
      <c r="AE122" s="4154">
        <f>'General TPUM'!T121</f>
        <v>0</v>
      </c>
      <c r="AF122" s="1188">
        <f t="shared" ref="AF122" si="45">S122+T122</f>
        <v>104</v>
      </c>
      <c r="AG122" s="1657">
        <f t="shared" ref="AG122" si="46">U122+V122</f>
        <v>0</v>
      </c>
      <c r="AH122" s="1657"/>
      <c r="AI122" s="1187"/>
      <c r="AJ122" s="1188">
        <f t="shared" ref="AJ122" si="47">Z122</f>
        <v>11</v>
      </c>
      <c r="AK122" s="1187">
        <f t="shared" ref="AK122" si="48">AA122</f>
        <v>0</v>
      </c>
      <c r="AL122" s="1189">
        <f t="shared" ref="AL122" si="49">SUM(C122:R122)</f>
        <v>104</v>
      </c>
      <c r="AM122" s="1190"/>
      <c r="AP122" s="489">
        <f>VLOOKUP(B122,'[1]Enrollments + Baptism'!$A$7:$R$170,18,FALSE)</f>
        <v>104</v>
      </c>
      <c r="AQ122" s="1191">
        <f t="shared" si="43"/>
        <v>0</v>
      </c>
      <c r="AR122" s="1191">
        <f>'Staff TPUM'!B120</f>
        <v>8</v>
      </c>
      <c r="AS122" s="1191">
        <f>'Staff TPUM'!C120</f>
        <v>5</v>
      </c>
    </row>
    <row r="123" spans="1:47" s="1191" customFormat="1" ht="15" customHeight="1">
      <c r="A123" s="1191" t="s">
        <v>678</v>
      </c>
      <c r="B123" s="4142" t="str">
        <f>'General TPUM'!B122</f>
        <v>Telina Adventist Primary School</v>
      </c>
      <c r="C123" s="4143"/>
      <c r="D123" s="2161">
        <v>34</v>
      </c>
      <c r="E123" s="2161">
        <v>14</v>
      </c>
      <c r="F123" s="2161">
        <v>19</v>
      </c>
      <c r="G123" s="2161">
        <v>20</v>
      </c>
      <c r="H123" s="2161">
        <v>22</v>
      </c>
      <c r="I123" s="2161">
        <v>23</v>
      </c>
      <c r="J123" s="2161">
        <v>19</v>
      </c>
      <c r="K123" s="4157"/>
      <c r="L123" s="4157"/>
      <c r="M123" s="4157"/>
      <c r="N123" s="4157"/>
      <c r="O123" s="4157"/>
      <c r="P123" s="4157"/>
      <c r="Q123" s="4157"/>
      <c r="R123" s="4146"/>
      <c r="S123" s="4147">
        <v>151</v>
      </c>
      <c r="T123" s="4148">
        <v>0</v>
      </c>
      <c r="U123" s="4138"/>
      <c r="V123" s="4139"/>
      <c r="W123" s="1186">
        <f t="shared" si="40"/>
        <v>151</v>
      </c>
      <c r="X123" s="4151"/>
      <c r="Y123" s="4170"/>
      <c r="Z123" s="4186">
        <v>19</v>
      </c>
      <c r="AA123" s="4187"/>
      <c r="AB123" s="4188"/>
      <c r="AC123" s="4152">
        <f>'General TPUM'!R122</f>
        <v>1</v>
      </c>
      <c r="AD123" s="4153">
        <f>'General TPUM'!S122</f>
        <v>0</v>
      </c>
      <c r="AE123" s="4154" t="str">
        <f>'General TPUM'!T122</f>
        <v>-</v>
      </c>
      <c r="AF123" s="1188">
        <f>S123+T123</f>
        <v>151</v>
      </c>
      <c r="AG123" s="1657">
        <f>U123+V123</f>
        <v>0</v>
      </c>
      <c r="AH123" s="1657"/>
      <c r="AI123" s="1187"/>
      <c r="AJ123" s="1188">
        <f t="shared" si="41"/>
        <v>19</v>
      </c>
      <c r="AK123" s="1187">
        <f t="shared" si="42"/>
        <v>0</v>
      </c>
      <c r="AL123" s="1189">
        <f>SUM(C123:R123)</f>
        <v>151</v>
      </c>
      <c r="AM123" s="1190"/>
      <c r="AP123" s="489">
        <f>VLOOKUP(B123,'[1]Enrollments + Baptism'!$A$7:$R$170,18,FALSE)</f>
        <v>151</v>
      </c>
      <c r="AQ123" s="1191">
        <f t="shared" si="43"/>
        <v>0</v>
      </c>
      <c r="AR123" s="1191">
        <f>'Staff TPUM'!B122</f>
        <v>5</v>
      </c>
      <c r="AS123" s="1191">
        <f>'Staff TPUM'!C122</f>
        <v>0</v>
      </c>
      <c r="AT123" s="1191">
        <f>'Staff TPUM'!B122</f>
        <v>5</v>
      </c>
      <c r="AU123" s="1191">
        <f>'Staff TPUM'!C122</f>
        <v>0</v>
      </c>
    </row>
    <row r="124" spans="1:47" s="1191" customFormat="1" ht="15" customHeight="1">
      <c r="A124" s="1191" t="s">
        <v>679</v>
      </c>
      <c r="B124" s="4142" t="str">
        <f>'General TPUM'!B123</f>
        <v>Tenakoga Adventist Community High School</v>
      </c>
      <c r="C124" s="4143"/>
      <c r="D124" s="4144">
        <v>32</v>
      </c>
      <c r="E124" s="4144">
        <v>27</v>
      </c>
      <c r="F124" s="4144">
        <v>50</v>
      </c>
      <c r="G124" s="4144">
        <v>31</v>
      </c>
      <c r="H124" s="4144">
        <v>26</v>
      </c>
      <c r="I124" s="4144">
        <v>30</v>
      </c>
      <c r="J124" s="4144">
        <v>28</v>
      </c>
      <c r="K124" s="4157">
        <v>54</v>
      </c>
      <c r="L124" s="4157">
        <v>54</v>
      </c>
      <c r="M124" s="4157">
        <v>41</v>
      </c>
      <c r="N124" s="4157">
        <v>30</v>
      </c>
      <c r="O124" s="4157">
        <v>53</v>
      </c>
      <c r="P124" s="4157">
        <v>54</v>
      </c>
      <c r="Q124" s="4157"/>
      <c r="R124" s="4146"/>
      <c r="S124" s="4147">
        <v>209</v>
      </c>
      <c r="T124" s="4148">
        <v>17</v>
      </c>
      <c r="U124" s="4138">
        <v>262</v>
      </c>
      <c r="V124" s="4139">
        <v>22</v>
      </c>
      <c r="W124" s="1186">
        <f t="shared" si="40"/>
        <v>510</v>
      </c>
      <c r="X124" s="4151"/>
      <c r="Y124" s="4170">
        <v>30</v>
      </c>
      <c r="Z124" s="4186">
        <v>28</v>
      </c>
      <c r="AA124" s="4187">
        <v>54</v>
      </c>
      <c r="AB124" s="4188"/>
      <c r="AC124" s="4152" t="str">
        <f>'General TPUM'!R123</f>
        <v>-</v>
      </c>
      <c r="AD124" s="4153" t="str">
        <f>'General TPUM'!S123</f>
        <v>-</v>
      </c>
      <c r="AE124" s="4154">
        <f>'General TPUM'!T123</f>
        <v>1</v>
      </c>
      <c r="AF124" s="1188">
        <f>S124+T124</f>
        <v>226</v>
      </c>
      <c r="AG124" s="1657">
        <f>U124+V124</f>
        <v>284</v>
      </c>
      <c r="AH124" s="1657"/>
      <c r="AI124" s="1187"/>
      <c r="AJ124" s="1188">
        <f t="shared" si="41"/>
        <v>28</v>
      </c>
      <c r="AK124" s="1187">
        <f t="shared" si="42"/>
        <v>54</v>
      </c>
      <c r="AL124" s="1189">
        <f>SUM(C124:R124)</f>
        <v>510</v>
      </c>
      <c r="AM124" s="1190"/>
      <c r="AP124" s="489">
        <f>VLOOKUP(B124,'[1]Enrollments + Baptism'!$A$7:$R$170,18,FALSE)</f>
        <v>510</v>
      </c>
      <c r="AQ124" s="1191">
        <f t="shared" si="43"/>
        <v>0</v>
      </c>
      <c r="AR124" s="1191">
        <f>'Staff TPUM'!B123</f>
        <v>9</v>
      </c>
      <c r="AS124" s="1191">
        <f>'Staff TPUM'!C123</f>
        <v>11</v>
      </c>
      <c r="AT124" s="1191">
        <f>'Staff TPUM'!B123</f>
        <v>9</v>
      </c>
      <c r="AU124" s="1191">
        <f>'Staff TPUM'!C123</f>
        <v>11</v>
      </c>
    </row>
    <row r="125" spans="1:47" s="1191" customFormat="1" ht="15" customHeight="1">
      <c r="A125" s="1191" t="s">
        <v>680</v>
      </c>
      <c r="B125" s="4142" t="str">
        <f>'General TPUM'!B124</f>
        <v>Tetemara Adventist Primary School</v>
      </c>
      <c r="C125" s="4143"/>
      <c r="D125" s="4144"/>
      <c r="E125" s="4144">
        <v>17</v>
      </c>
      <c r="F125" s="4144">
        <v>15</v>
      </c>
      <c r="G125" s="4144">
        <v>13</v>
      </c>
      <c r="H125" s="4144">
        <v>10</v>
      </c>
      <c r="I125" s="4144">
        <v>15</v>
      </c>
      <c r="J125" s="4144">
        <v>11</v>
      </c>
      <c r="K125" s="4157"/>
      <c r="L125" s="4157"/>
      <c r="M125" s="4157"/>
      <c r="N125" s="4157"/>
      <c r="O125" s="4157"/>
      <c r="P125" s="4157"/>
      <c r="Q125" s="4157"/>
      <c r="R125" s="4146"/>
      <c r="S125" s="4147">
        <v>81</v>
      </c>
      <c r="T125" s="4148">
        <v>0</v>
      </c>
      <c r="U125" s="4138"/>
      <c r="V125" s="4139"/>
      <c r="W125" s="1186">
        <f t="shared" si="40"/>
        <v>81</v>
      </c>
      <c r="X125" s="4151"/>
      <c r="Y125" s="4170"/>
      <c r="Z125" s="4186">
        <v>11</v>
      </c>
      <c r="AA125" s="4187"/>
      <c r="AB125" s="4188"/>
      <c r="AC125" s="4152">
        <f>'General TPUM'!R124</f>
        <v>1</v>
      </c>
      <c r="AD125" s="4153">
        <f>'General TPUM'!S124</f>
        <v>0</v>
      </c>
      <c r="AE125" s="4154" t="str">
        <f>'General TPUM'!T124</f>
        <v>-</v>
      </c>
      <c r="AF125" s="1188">
        <f>S125+T125</f>
        <v>81</v>
      </c>
      <c r="AG125" s="1657">
        <f>U125+V125</f>
        <v>0</v>
      </c>
      <c r="AH125" s="1657"/>
      <c r="AI125" s="1187"/>
      <c r="AJ125" s="1188">
        <f t="shared" si="41"/>
        <v>11</v>
      </c>
      <c r="AK125" s="1187">
        <f t="shared" si="42"/>
        <v>0</v>
      </c>
      <c r="AL125" s="1189">
        <f>SUM(C125:R125)</f>
        <v>81</v>
      </c>
      <c r="AM125" s="1190"/>
      <c r="AP125" s="489">
        <f>VLOOKUP(B125,'[1]Enrollments + Baptism'!$A$7:$R$170,18,FALSE)</f>
        <v>81</v>
      </c>
      <c r="AQ125" s="1191">
        <f t="shared" si="43"/>
        <v>0</v>
      </c>
      <c r="AR125" s="1191">
        <f>'Staff TPUM'!B124</f>
        <v>7</v>
      </c>
      <c r="AS125" s="1191">
        <f>'Staff TPUM'!C124</f>
        <v>0</v>
      </c>
      <c r="AT125" s="1191">
        <f>'Staff TPUM'!B124</f>
        <v>7</v>
      </c>
      <c r="AU125" s="1191">
        <f>'Staff TPUM'!C124</f>
        <v>0</v>
      </c>
    </row>
    <row r="126" spans="1:47" s="1191" customFormat="1" ht="15" customHeight="1">
      <c r="B126" s="4171" t="str">
        <f>'General TPUM'!B125</f>
        <v>Tirongo Adventist Primary School</v>
      </c>
      <c r="C126" s="4143"/>
      <c r="D126" s="2160">
        <v>16</v>
      </c>
      <c r="E126" s="2160">
        <v>14</v>
      </c>
      <c r="F126" s="2160">
        <v>13</v>
      </c>
      <c r="G126" s="2160">
        <v>8</v>
      </c>
      <c r="H126" s="2160">
        <v>7</v>
      </c>
      <c r="I126" s="2160">
        <v>18</v>
      </c>
      <c r="J126" s="2160">
        <v>9</v>
      </c>
      <c r="K126" s="4157"/>
      <c r="L126" s="4157"/>
      <c r="M126" s="4157"/>
      <c r="N126" s="4157"/>
      <c r="O126" s="4157"/>
      <c r="P126" s="4157"/>
      <c r="Q126" s="4157"/>
      <c r="R126" s="4146"/>
      <c r="S126" s="4147">
        <v>21</v>
      </c>
      <c r="T126" s="4148">
        <v>64</v>
      </c>
      <c r="U126" s="4138"/>
      <c r="V126" s="4139"/>
      <c r="W126" s="1186">
        <f t="shared" si="40"/>
        <v>85</v>
      </c>
      <c r="X126" s="4151"/>
      <c r="Y126" s="4170"/>
      <c r="Z126" s="4186">
        <v>9</v>
      </c>
      <c r="AA126" s="4187"/>
      <c r="AB126" s="4188"/>
      <c r="AC126" s="4152">
        <f>'General TPUM'!R125</f>
        <v>1</v>
      </c>
      <c r="AD126" s="4153">
        <f>'General TPUM'!S125</f>
        <v>0</v>
      </c>
      <c r="AE126" s="4154" t="str">
        <f>'General TPUM'!T125</f>
        <v>-</v>
      </c>
      <c r="AF126" s="1188">
        <f>S126+T126</f>
        <v>85</v>
      </c>
      <c r="AG126" s="1657">
        <f>U126+V126</f>
        <v>0</v>
      </c>
      <c r="AH126" s="1657"/>
      <c r="AI126" s="1187"/>
      <c r="AJ126" s="1188">
        <f t="shared" ref="AJ126" si="50">Z126</f>
        <v>9</v>
      </c>
      <c r="AK126" s="1187">
        <f t="shared" ref="AK126" si="51">AA126</f>
        <v>0</v>
      </c>
      <c r="AL126" s="1189">
        <f>SUM(C126:R126)</f>
        <v>85</v>
      </c>
      <c r="AM126" s="1190"/>
      <c r="AP126" s="489">
        <f>VLOOKUP(B126,'[1]Enrollments + Baptism'!$A$7:$R$170,18,FALSE)</f>
        <v>85</v>
      </c>
      <c r="AQ126" s="1191">
        <f t="shared" si="43"/>
        <v>0</v>
      </c>
      <c r="AR126" s="1191">
        <f>'Staff TPUM'!B125</f>
        <v>6</v>
      </c>
      <c r="AS126" s="1191">
        <f>'Staff TPUM'!C125</f>
        <v>0</v>
      </c>
    </row>
    <row r="127" spans="1:47" s="1191" customFormat="1" ht="15" customHeight="1">
      <c r="A127" s="1191" t="s">
        <v>682</v>
      </c>
      <c r="B127" s="4142" t="str">
        <f>'General TPUM'!B126</f>
        <v>Tombe Adventist Primary School</v>
      </c>
      <c r="C127" s="4143"/>
      <c r="D127" s="2161"/>
      <c r="E127" s="2161">
        <v>8</v>
      </c>
      <c r="F127" s="2161">
        <v>13</v>
      </c>
      <c r="G127" s="2161">
        <v>10</v>
      </c>
      <c r="H127" s="2161">
        <v>12</v>
      </c>
      <c r="I127" s="2161">
        <v>12</v>
      </c>
      <c r="J127" s="2161">
        <v>8</v>
      </c>
      <c r="K127" s="4157"/>
      <c r="L127" s="4157"/>
      <c r="M127" s="4157"/>
      <c r="N127" s="4157"/>
      <c r="O127" s="4157"/>
      <c r="P127" s="4157"/>
      <c r="Q127" s="4157"/>
      <c r="R127" s="4146"/>
      <c r="S127" s="4147">
        <v>62</v>
      </c>
      <c r="T127" s="4148">
        <v>1</v>
      </c>
      <c r="U127" s="4138"/>
      <c r="V127" s="4139"/>
      <c r="W127" s="1186">
        <f t="shared" si="40"/>
        <v>63</v>
      </c>
      <c r="X127" s="4151"/>
      <c r="Y127" s="4170"/>
      <c r="Z127" s="4186">
        <v>8</v>
      </c>
      <c r="AA127" s="4187"/>
      <c r="AB127" s="4188"/>
      <c r="AC127" s="4152">
        <f>'General TPUM'!R126</f>
        <v>1</v>
      </c>
      <c r="AD127" s="4153">
        <f>'General TPUM'!S126</f>
        <v>0</v>
      </c>
      <c r="AE127" s="4154" t="str">
        <f>'General TPUM'!T126</f>
        <v>-</v>
      </c>
      <c r="AF127" s="1188">
        <f t="shared" ref="AF127:AF138" si="52">S127+T127</f>
        <v>63</v>
      </c>
      <c r="AG127" s="1657">
        <f t="shared" ref="AG127:AG138" si="53">U127+V127</f>
        <v>0</v>
      </c>
      <c r="AH127" s="1657"/>
      <c r="AI127" s="1187"/>
      <c r="AJ127" s="1188">
        <f t="shared" si="41"/>
        <v>8</v>
      </c>
      <c r="AK127" s="1187">
        <f t="shared" si="42"/>
        <v>0</v>
      </c>
      <c r="AL127" s="1189">
        <f t="shared" ref="AL127:AL138" si="54">SUM(C127:R127)</f>
        <v>63</v>
      </c>
      <c r="AM127" s="1190"/>
      <c r="AP127" s="489">
        <f>VLOOKUP(B127,'[1]Enrollments + Baptism'!$A$7:$R$170,18,FALSE)</f>
        <v>63</v>
      </c>
      <c r="AQ127" s="1191">
        <f t="shared" si="43"/>
        <v>0</v>
      </c>
      <c r="AR127" s="1191">
        <f>'Staff TPUM'!B126</f>
        <v>8</v>
      </c>
      <c r="AS127" s="1191">
        <f>'Staff TPUM'!C126</f>
        <v>5</v>
      </c>
      <c r="AT127" s="1191">
        <f>'Staff TPUM'!B125</f>
        <v>6</v>
      </c>
      <c r="AU127" s="1191">
        <f>'Staff TPUM'!C125</f>
        <v>0</v>
      </c>
    </row>
    <row r="128" spans="1:47" s="1191" customFormat="1" ht="15" customHeight="1">
      <c r="A128" s="1191" t="s">
        <v>683</v>
      </c>
      <c r="B128" s="4142" t="s">
        <v>806</v>
      </c>
      <c r="C128" s="4143"/>
      <c r="D128" s="2161">
        <v>37</v>
      </c>
      <c r="E128" s="2161">
        <v>40</v>
      </c>
      <c r="F128" s="2161">
        <v>42</v>
      </c>
      <c r="G128" s="2161">
        <v>36</v>
      </c>
      <c r="H128" s="2161">
        <v>34</v>
      </c>
      <c r="I128" s="2161">
        <v>37</v>
      </c>
      <c r="J128" s="2161">
        <v>25</v>
      </c>
      <c r="K128" s="4157">
        <v>34</v>
      </c>
      <c r="L128" s="4157">
        <v>29</v>
      </c>
      <c r="M128" s="4157"/>
      <c r="N128" s="4157"/>
      <c r="O128" s="4157"/>
      <c r="P128" s="4157"/>
      <c r="Q128" s="4157"/>
      <c r="R128" s="4146"/>
      <c r="S128" s="4147">
        <v>86</v>
      </c>
      <c r="T128" s="4148">
        <v>165</v>
      </c>
      <c r="U128" s="4138">
        <v>40</v>
      </c>
      <c r="V128" s="4139">
        <v>23</v>
      </c>
      <c r="W128" s="1186">
        <f t="shared" si="40"/>
        <v>314</v>
      </c>
      <c r="X128" s="4151"/>
      <c r="Y128" s="4170"/>
      <c r="Z128" s="4186">
        <v>25</v>
      </c>
      <c r="AA128" s="4187">
        <v>29</v>
      </c>
      <c r="AB128" s="4188"/>
      <c r="AC128" s="4152" t="str">
        <f>'General TPUM'!R127</f>
        <v>-</v>
      </c>
      <c r="AD128" s="4153" t="str">
        <f>'General TPUM'!S127</f>
        <v>-</v>
      </c>
      <c r="AE128" s="4154">
        <f>'General TPUM'!T127</f>
        <v>1</v>
      </c>
      <c r="AF128" s="1188">
        <f t="shared" si="52"/>
        <v>251</v>
      </c>
      <c r="AG128" s="1657">
        <f t="shared" si="53"/>
        <v>63</v>
      </c>
      <c r="AH128" s="1657"/>
      <c r="AI128" s="1187"/>
      <c r="AJ128" s="1188">
        <f t="shared" si="41"/>
        <v>25</v>
      </c>
      <c r="AK128" s="1187">
        <f t="shared" si="42"/>
        <v>29</v>
      </c>
      <c r="AL128" s="1189">
        <f t="shared" si="54"/>
        <v>314</v>
      </c>
      <c r="AM128" s="1190"/>
      <c r="AP128" s="489">
        <f>VLOOKUP(B128,'[1]Enrollments + Baptism'!$A$7:$R$170,18,FALSE)</f>
        <v>314</v>
      </c>
      <c r="AQ128" s="1191">
        <f t="shared" si="43"/>
        <v>0</v>
      </c>
      <c r="AR128" s="1191">
        <f>'Staff TPUM'!B127</f>
        <v>4</v>
      </c>
      <c r="AS128" s="1191">
        <f>'Staff TPUM'!C127</f>
        <v>0</v>
      </c>
      <c r="AT128" s="1191">
        <f>'Staff TPUM'!B126</f>
        <v>8</v>
      </c>
      <c r="AU128" s="1191">
        <f>'Staff TPUM'!C126</f>
        <v>5</v>
      </c>
    </row>
    <row r="129" spans="1:47" s="1191" customFormat="1" ht="15" customHeight="1">
      <c r="A129" s="1191" t="s">
        <v>685</v>
      </c>
      <c r="B129" s="4142" t="str">
        <f>'General TPUM'!B128</f>
        <v>Tuki Adventist Primary School</v>
      </c>
      <c r="C129" s="4143"/>
      <c r="D129" s="4144">
        <v>11</v>
      </c>
      <c r="E129" s="4144">
        <v>10</v>
      </c>
      <c r="F129" s="4144">
        <v>10</v>
      </c>
      <c r="G129" s="4144">
        <v>10</v>
      </c>
      <c r="H129" s="4144">
        <v>10</v>
      </c>
      <c r="I129" s="4144">
        <v>11</v>
      </c>
      <c r="J129" s="4144">
        <v>6</v>
      </c>
      <c r="K129" s="4157"/>
      <c r="L129" s="4157"/>
      <c r="M129" s="4157"/>
      <c r="N129" s="4157"/>
      <c r="O129" s="4157"/>
      <c r="P129" s="4157"/>
      <c r="Q129" s="4157"/>
      <c r="R129" s="4146"/>
      <c r="S129" s="4147">
        <v>66</v>
      </c>
      <c r="T129" s="4148">
        <v>2</v>
      </c>
      <c r="U129" s="4138"/>
      <c r="V129" s="4139"/>
      <c r="W129" s="1186">
        <f t="shared" si="40"/>
        <v>68</v>
      </c>
      <c r="X129" s="4151"/>
      <c r="Y129" s="4170"/>
      <c r="Z129" s="4186">
        <v>6</v>
      </c>
      <c r="AA129" s="4187"/>
      <c r="AB129" s="4188"/>
      <c r="AC129" s="4152">
        <f>'General TPUM'!R128</f>
        <v>1</v>
      </c>
      <c r="AD129" s="4153">
        <f>'General TPUM'!S128</f>
        <v>0</v>
      </c>
      <c r="AE129" s="4154" t="str">
        <f>'General TPUM'!T128</f>
        <v>-</v>
      </c>
      <c r="AF129" s="1188">
        <f t="shared" si="52"/>
        <v>68</v>
      </c>
      <c r="AG129" s="1657">
        <f t="shared" si="53"/>
        <v>0</v>
      </c>
      <c r="AH129" s="1657"/>
      <c r="AI129" s="1187"/>
      <c r="AJ129" s="1188">
        <f t="shared" si="41"/>
        <v>6</v>
      </c>
      <c r="AK129" s="1187">
        <f t="shared" si="42"/>
        <v>0</v>
      </c>
      <c r="AL129" s="1189">
        <f t="shared" si="54"/>
        <v>68</v>
      </c>
      <c r="AM129" s="1190"/>
      <c r="AP129" s="489">
        <f>VLOOKUP(B129,'[1]Enrollments + Baptism'!$A$7:$R$170,18,FALSE)</f>
        <v>68</v>
      </c>
      <c r="AQ129" s="1191">
        <f t="shared" si="43"/>
        <v>0</v>
      </c>
      <c r="AR129" s="1191">
        <f>'Staff TPUM'!B128</f>
        <v>7</v>
      </c>
      <c r="AS129" s="1191">
        <f>'Staff TPUM'!C128</f>
        <v>0</v>
      </c>
      <c r="AT129" s="1191">
        <f>'Staff TPUM'!B127</f>
        <v>4</v>
      </c>
      <c r="AU129" s="1191">
        <f>'Staff TPUM'!C127</f>
        <v>0</v>
      </c>
    </row>
    <row r="130" spans="1:47" s="1191" customFormat="1" ht="15" customHeight="1">
      <c r="A130" s="1191" t="s">
        <v>687</v>
      </c>
      <c r="B130" s="4142" t="str">
        <f>'General TPUM'!B129</f>
        <v>Ulona Adventist Primary School</v>
      </c>
      <c r="C130" s="4143"/>
      <c r="D130" s="2161">
        <v>21</v>
      </c>
      <c r="E130" s="2161">
        <v>21</v>
      </c>
      <c r="F130" s="2161">
        <v>19</v>
      </c>
      <c r="G130" s="2161">
        <v>13</v>
      </c>
      <c r="H130" s="2161">
        <v>14</v>
      </c>
      <c r="I130" s="2161">
        <v>9</v>
      </c>
      <c r="J130" s="2161">
        <v>14</v>
      </c>
      <c r="K130" s="4157"/>
      <c r="L130" s="4157"/>
      <c r="M130" s="4157"/>
      <c r="N130" s="4157"/>
      <c r="O130" s="4157"/>
      <c r="P130" s="4157"/>
      <c r="Q130" s="4157"/>
      <c r="R130" s="4146"/>
      <c r="S130" s="4207">
        <v>111</v>
      </c>
      <c r="T130" s="4208">
        <v>0</v>
      </c>
      <c r="U130" s="4184"/>
      <c r="V130" s="4185"/>
      <c r="W130" s="1186">
        <f t="shared" si="40"/>
        <v>111</v>
      </c>
      <c r="X130" s="4151"/>
      <c r="Y130" s="4170"/>
      <c r="Z130" s="4186">
        <v>14</v>
      </c>
      <c r="AA130" s="4187"/>
      <c r="AB130" s="4188"/>
      <c r="AC130" s="4152">
        <f>'General TPUM'!R129</f>
        <v>1</v>
      </c>
      <c r="AD130" s="4153">
        <f>'General TPUM'!S129</f>
        <v>0</v>
      </c>
      <c r="AE130" s="4154" t="str">
        <f>'General TPUM'!T129</f>
        <v>-</v>
      </c>
      <c r="AF130" s="1188">
        <f t="shared" si="52"/>
        <v>111</v>
      </c>
      <c r="AG130" s="1657">
        <f t="shared" si="53"/>
        <v>0</v>
      </c>
      <c r="AH130" s="1657"/>
      <c r="AI130" s="1187"/>
      <c r="AJ130" s="1188">
        <f t="shared" si="41"/>
        <v>14</v>
      </c>
      <c r="AK130" s="1187">
        <f t="shared" si="42"/>
        <v>0</v>
      </c>
      <c r="AL130" s="1189">
        <f t="shared" si="54"/>
        <v>111</v>
      </c>
      <c r="AM130" s="1190"/>
      <c r="AP130" s="489">
        <f>VLOOKUP(B130,'[1]Enrollments + Baptism'!$A$7:$R$170,18,FALSE)</f>
        <v>111</v>
      </c>
      <c r="AQ130" s="1191">
        <f t="shared" si="43"/>
        <v>0</v>
      </c>
      <c r="AR130" s="1191">
        <f>'Staff TPUM'!B129</f>
        <v>8</v>
      </c>
      <c r="AS130" s="1191">
        <f>'Staff TPUM'!C129</f>
        <v>0</v>
      </c>
      <c r="AT130" s="1191">
        <f>'Staff TPUM'!B128</f>
        <v>7</v>
      </c>
      <c r="AU130" s="1191">
        <f>'Staff TPUM'!C128</f>
        <v>0</v>
      </c>
    </row>
    <row r="131" spans="1:47" s="1191" customFormat="1" ht="15" customHeight="1">
      <c r="A131" s="1191" t="s">
        <v>688</v>
      </c>
      <c r="B131" s="4142" t="str">
        <f>'General TPUM'!B130</f>
        <v>Uluga Adventist Primary Schools</v>
      </c>
      <c r="C131" s="4143"/>
      <c r="D131" s="4144">
        <v>12</v>
      </c>
      <c r="E131" s="4144">
        <v>16</v>
      </c>
      <c r="F131" s="4144">
        <v>12</v>
      </c>
      <c r="G131" s="4144">
        <v>9</v>
      </c>
      <c r="H131" s="4144">
        <v>24</v>
      </c>
      <c r="I131" s="4144">
        <v>12</v>
      </c>
      <c r="J131" s="4144">
        <v>12</v>
      </c>
      <c r="K131" s="4157"/>
      <c r="L131" s="4157"/>
      <c r="M131" s="4157"/>
      <c r="N131" s="4157"/>
      <c r="O131" s="4157"/>
      <c r="P131" s="4157"/>
      <c r="Q131" s="4157"/>
      <c r="R131" s="4146"/>
      <c r="S131" s="4207">
        <v>97</v>
      </c>
      <c r="T131" s="4208">
        <v>0</v>
      </c>
      <c r="U131" s="4184"/>
      <c r="V131" s="4185"/>
      <c r="W131" s="1186">
        <f t="shared" si="40"/>
        <v>97</v>
      </c>
      <c r="X131" s="4151"/>
      <c r="Y131" s="4170"/>
      <c r="Z131" s="4186">
        <v>12</v>
      </c>
      <c r="AA131" s="4187"/>
      <c r="AB131" s="4188"/>
      <c r="AC131" s="4152">
        <f>'General TPUM'!R130</f>
        <v>1</v>
      </c>
      <c r="AD131" s="4153">
        <f>'General TPUM'!S130</f>
        <v>0</v>
      </c>
      <c r="AE131" s="4154" t="str">
        <f>'General TPUM'!T130</f>
        <v>-</v>
      </c>
      <c r="AF131" s="1188">
        <f t="shared" si="52"/>
        <v>97</v>
      </c>
      <c r="AG131" s="1657">
        <f t="shared" si="53"/>
        <v>0</v>
      </c>
      <c r="AH131" s="1657"/>
      <c r="AI131" s="1187"/>
      <c r="AJ131" s="1188">
        <f t="shared" si="41"/>
        <v>12</v>
      </c>
      <c r="AK131" s="1187">
        <f t="shared" si="42"/>
        <v>0</v>
      </c>
      <c r="AL131" s="1189">
        <f t="shared" si="54"/>
        <v>97</v>
      </c>
      <c r="AM131" s="1190"/>
      <c r="AP131" s="489">
        <f>VLOOKUP(B131,'[1]Enrollments + Baptism'!$A$7:$R$170,18,FALSE)</f>
        <v>97</v>
      </c>
      <c r="AQ131" s="1191">
        <f t="shared" si="43"/>
        <v>0</v>
      </c>
      <c r="AR131" s="1191">
        <f>'Staff TPUM'!B130</f>
        <v>5</v>
      </c>
      <c r="AS131" s="1191">
        <f>'Staff TPUM'!C130</f>
        <v>0</v>
      </c>
      <c r="AT131" s="1191">
        <f>'Staff TPUM'!B129</f>
        <v>8</v>
      </c>
      <c r="AU131" s="1191">
        <f>'Staff TPUM'!C129</f>
        <v>0</v>
      </c>
    </row>
    <row r="132" spans="1:47" s="1191" customFormat="1" ht="15" customHeight="1">
      <c r="A132" s="1191" t="s">
        <v>689</v>
      </c>
      <c r="B132" s="4142" t="str">
        <f>'General TPUM'!B131</f>
        <v>Umaki Adventist Primary School (Ext Lobo)</v>
      </c>
      <c r="C132" s="4143"/>
      <c r="D132" s="4146">
        <v>7</v>
      </c>
      <c r="E132" s="4209">
        <v>8</v>
      </c>
      <c r="F132" s="4209">
        <v>6</v>
      </c>
      <c r="G132" s="4209">
        <v>5</v>
      </c>
      <c r="H132" s="4209">
        <v>10</v>
      </c>
      <c r="I132" s="4209">
        <v>3</v>
      </c>
      <c r="J132" s="4209">
        <v>6</v>
      </c>
      <c r="K132" s="4209"/>
      <c r="L132" s="4209"/>
      <c r="M132" s="4209"/>
      <c r="N132" s="4209"/>
      <c r="O132" s="4209"/>
      <c r="P132" s="4209"/>
      <c r="Q132" s="4209"/>
      <c r="R132" s="4210"/>
      <c r="S132" s="4207">
        <v>37</v>
      </c>
      <c r="T132" s="4208">
        <v>8</v>
      </c>
      <c r="U132" s="4184"/>
      <c r="V132" s="4185"/>
      <c r="W132" s="1186">
        <f t="shared" si="40"/>
        <v>45</v>
      </c>
      <c r="X132" s="4151"/>
      <c r="Y132" s="4170"/>
      <c r="Z132" s="4186">
        <v>6</v>
      </c>
      <c r="AA132" s="4187"/>
      <c r="AB132" s="4188"/>
      <c r="AC132" s="4152">
        <f>'General TPUM'!R131</f>
        <v>1</v>
      </c>
      <c r="AD132" s="4153">
        <f>'General TPUM'!S131</f>
        <v>0</v>
      </c>
      <c r="AE132" s="4154" t="str">
        <f>'General TPUM'!T131</f>
        <v>-</v>
      </c>
      <c r="AF132" s="1188">
        <f t="shared" si="52"/>
        <v>45</v>
      </c>
      <c r="AG132" s="1657">
        <f t="shared" si="53"/>
        <v>0</v>
      </c>
      <c r="AH132" s="1657"/>
      <c r="AI132" s="1187"/>
      <c r="AJ132" s="1188">
        <f t="shared" si="41"/>
        <v>6</v>
      </c>
      <c r="AK132" s="1187">
        <f t="shared" si="42"/>
        <v>0</v>
      </c>
      <c r="AL132" s="1189">
        <f t="shared" si="54"/>
        <v>45</v>
      </c>
      <c r="AM132" s="1190"/>
      <c r="AP132" s="489">
        <f>VLOOKUP(B132,'[1]Enrollments + Baptism'!$A$7:$R$170,18,FALSE)</f>
        <v>45</v>
      </c>
      <c r="AQ132" s="1191">
        <f t="shared" si="43"/>
        <v>0</v>
      </c>
      <c r="AR132" s="1191">
        <f>'Staff TPUM'!B131</f>
        <v>4</v>
      </c>
      <c r="AS132" s="1191">
        <f>'Staff TPUM'!C131</f>
        <v>0</v>
      </c>
      <c r="AT132" s="1191">
        <f>'Staff TPUM'!B130</f>
        <v>5</v>
      </c>
      <c r="AU132" s="1191">
        <f>'Staff TPUM'!C130</f>
        <v>0</v>
      </c>
    </row>
    <row r="133" spans="1:47" s="1191" customFormat="1" ht="15" customHeight="1">
      <c r="A133" s="1191" t="s">
        <v>690</v>
      </c>
      <c r="B133" s="4142" t="str">
        <f>'General TPUM'!B132</f>
        <v>Vare Tutty Adventist Primary School</v>
      </c>
      <c r="C133" s="4143"/>
      <c r="D133" s="4144">
        <v>18</v>
      </c>
      <c r="E133" s="4144">
        <v>22</v>
      </c>
      <c r="F133" s="4144">
        <v>27</v>
      </c>
      <c r="G133" s="4144">
        <v>24</v>
      </c>
      <c r="H133" s="4144">
        <v>19</v>
      </c>
      <c r="I133" s="4144">
        <v>22</v>
      </c>
      <c r="J133" s="4144">
        <v>27</v>
      </c>
      <c r="K133" s="4157"/>
      <c r="L133" s="4157"/>
      <c r="M133" s="4157"/>
      <c r="N133" s="4157"/>
      <c r="O133" s="4157"/>
      <c r="P133" s="4157"/>
      <c r="Q133" s="4157"/>
      <c r="R133" s="4146"/>
      <c r="S133" s="4207">
        <v>159</v>
      </c>
      <c r="T133" s="4208">
        <v>0</v>
      </c>
      <c r="U133" s="4184"/>
      <c r="V133" s="4185"/>
      <c r="W133" s="1186">
        <f t="shared" si="40"/>
        <v>159</v>
      </c>
      <c r="X133" s="4151"/>
      <c r="Y133" s="4170"/>
      <c r="Z133" s="4186">
        <v>27</v>
      </c>
      <c r="AA133" s="4187"/>
      <c r="AB133" s="4188"/>
      <c r="AC133" s="4152">
        <f>'General TPUM'!R132</f>
        <v>1</v>
      </c>
      <c r="AD133" s="4153">
        <f>'General TPUM'!S132</f>
        <v>0</v>
      </c>
      <c r="AE133" s="4154" t="str">
        <f>'General TPUM'!T132</f>
        <v>-</v>
      </c>
      <c r="AF133" s="1188">
        <f t="shared" si="52"/>
        <v>159</v>
      </c>
      <c r="AG133" s="1657">
        <f t="shared" si="53"/>
        <v>0</v>
      </c>
      <c r="AH133" s="1657"/>
      <c r="AI133" s="1187"/>
      <c r="AJ133" s="1188">
        <f t="shared" si="41"/>
        <v>27</v>
      </c>
      <c r="AK133" s="1187">
        <f t="shared" si="42"/>
        <v>0</v>
      </c>
      <c r="AL133" s="1189">
        <f t="shared" si="54"/>
        <v>159</v>
      </c>
      <c r="AM133" s="1190"/>
      <c r="AP133" s="489">
        <f>VLOOKUP(B133,'[1]Enrollments + Baptism'!$A$7:$R$170,18,FALSE)</f>
        <v>159</v>
      </c>
      <c r="AQ133" s="1191">
        <f t="shared" si="43"/>
        <v>0</v>
      </c>
      <c r="AR133" s="1191">
        <f>'Staff TPUM'!B132</f>
        <v>5</v>
      </c>
      <c r="AS133" s="1191">
        <f>'Staff TPUM'!C132</f>
        <v>0</v>
      </c>
      <c r="AT133" s="1191">
        <f>'Staff TPUM'!B131</f>
        <v>4</v>
      </c>
      <c r="AU133" s="1191">
        <f>'Staff TPUM'!C131</f>
        <v>0</v>
      </c>
    </row>
    <row r="134" spans="1:47" s="1191" customFormat="1" ht="15" customHeight="1">
      <c r="A134" s="1191" t="s">
        <v>692</v>
      </c>
      <c r="B134" s="4142" t="str">
        <f>'General TPUM'!B133</f>
        <v>Varu Adventist Primary School</v>
      </c>
      <c r="C134" s="4143"/>
      <c r="D134" s="4144">
        <v>21</v>
      </c>
      <c r="E134" s="4144">
        <v>23</v>
      </c>
      <c r="F134" s="4144">
        <v>8</v>
      </c>
      <c r="G134" s="4144">
        <v>9</v>
      </c>
      <c r="H134" s="4144">
        <v>23</v>
      </c>
      <c r="I134" s="4144">
        <v>13</v>
      </c>
      <c r="J134" s="4144">
        <v>15</v>
      </c>
      <c r="K134" s="4157"/>
      <c r="L134" s="4157"/>
      <c r="M134" s="4157"/>
      <c r="N134" s="4157"/>
      <c r="O134" s="4157"/>
      <c r="P134" s="4157"/>
      <c r="Q134" s="4157"/>
      <c r="R134" s="4146"/>
      <c r="S134" s="4207">
        <v>112</v>
      </c>
      <c r="T134" s="4208">
        <v>0</v>
      </c>
      <c r="U134" s="4184"/>
      <c r="V134" s="4185"/>
      <c r="W134" s="1186">
        <f t="shared" si="40"/>
        <v>112</v>
      </c>
      <c r="X134" s="4151"/>
      <c r="Y134" s="4170"/>
      <c r="Z134" s="4186">
        <v>15</v>
      </c>
      <c r="AA134" s="4187"/>
      <c r="AB134" s="4188"/>
      <c r="AC134" s="4152">
        <f>'General TPUM'!R133</f>
        <v>1</v>
      </c>
      <c r="AD134" s="4153">
        <f>'General TPUM'!S133</f>
        <v>0</v>
      </c>
      <c r="AE134" s="4154" t="str">
        <f>'General TPUM'!T133</f>
        <v>-</v>
      </c>
      <c r="AF134" s="1188">
        <f t="shared" si="52"/>
        <v>112</v>
      </c>
      <c r="AG134" s="1657">
        <f t="shared" si="53"/>
        <v>0</v>
      </c>
      <c r="AH134" s="1657"/>
      <c r="AI134" s="1187"/>
      <c r="AJ134" s="1188">
        <f t="shared" si="41"/>
        <v>15</v>
      </c>
      <c r="AK134" s="1187">
        <f t="shared" si="42"/>
        <v>0</v>
      </c>
      <c r="AL134" s="1189">
        <f t="shared" si="54"/>
        <v>112</v>
      </c>
      <c r="AM134" s="1190"/>
      <c r="AP134" s="489">
        <f>VLOOKUP(B134,'[1]Enrollments + Baptism'!$A$7:$R$170,18,FALSE)</f>
        <v>112</v>
      </c>
      <c r="AQ134" s="1191">
        <f t="shared" si="43"/>
        <v>0</v>
      </c>
      <c r="AR134" s="1191">
        <f>'Staff TPUM'!B133</f>
        <v>6</v>
      </c>
      <c r="AS134" s="1191">
        <f>'Staff TPUM'!C133</f>
        <v>0</v>
      </c>
      <c r="AT134" s="1191">
        <f>'Staff TPUM'!B132</f>
        <v>5</v>
      </c>
      <c r="AU134" s="1191">
        <f>'Staff TPUM'!C132</f>
        <v>0</v>
      </c>
    </row>
    <row r="135" spans="1:47" s="1191" customFormat="1" ht="15" customHeight="1">
      <c r="A135" s="1191" t="s">
        <v>693</v>
      </c>
      <c r="B135" s="4142" t="str">
        <f>'General TPUM'!B134</f>
        <v>Varuga Adventist Primary School (Ext Name?)</v>
      </c>
      <c r="C135" s="4143"/>
      <c r="D135" s="2161">
        <v>31</v>
      </c>
      <c r="E135" s="2161">
        <v>15</v>
      </c>
      <c r="F135" s="2161">
        <v>16</v>
      </c>
      <c r="G135" s="2161">
        <v>19</v>
      </c>
      <c r="H135" s="2161">
        <v>9</v>
      </c>
      <c r="I135" s="2161">
        <v>15</v>
      </c>
      <c r="J135" s="2161">
        <v>9</v>
      </c>
      <c r="K135" s="4157"/>
      <c r="L135" s="4157"/>
      <c r="M135" s="4157"/>
      <c r="N135" s="4157"/>
      <c r="O135" s="4157"/>
      <c r="P135" s="4157"/>
      <c r="Q135" s="4157"/>
      <c r="R135" s="4146"/>
      <c r="S135" s="4207">
        <v>103</v>
      </c>
      <c r="T135" s="4208">
        <v>11</v>
      </c>
      <c r="U135" s="4184"/>
      <c r="V135" s="4185"/>
      <c r="W135" s="1186">
        <f t="shared" si="40"/>
        <v>114</v>
      </c>
      <c r="X135" s="4151"/>
      <c r="Y135" s="4170"/>
      <c r="Z135" s="4186">
        <v>9</v>
      </c>
      <c r="AA135" s="4187"/>
      <c r="AB135" s="4188"/>
      <c r="AC135" s="4152">
        <f>'General TPUM'!R134</f>
        <v>1</v>
      </c>
      <c r="AD135" s="4153">
        <f>'General TPUM'!S134</f>
        <v>0</v>
      </c>
      <c r="AE135" s="4154" t="str">
        <f>'General TPUM'!T134</f>
        <v>-</v>
      </c>
      <c r="AF135" s="1188">
        <f t="shared" si="52"/>
        <v>114</v>
      </c>
      <c r="AG135" s="1657">
        <f t="shared" si="53"/>
        <v>0</v>
      </c>
      <c r="AH135" s="1657"/>
      <c r="AI135" s="1187"/>
      <c r="AJ135" s="1188">
        <f t="shared" si="41"/>
        <v>9</v>
      </c>
      <c r="AK135" s="1187">
        <f t="shared" si="42"/>
        <v>0</v>
      </c>
      <c r="AL135" s="1189">
        <f t="shared" si="54"/>
        <v>114</v>
      </c>
      <c r="AM135" s="1190"/>
      <c r="AP135" s="489">
        <f>VLOOKUP(B135,'[1]Enrollments + Baptism'!$A$7:$R$170,18,FALSE)</f>
        <v>114</v>
      </c>
      <c r="AQ135" s="1191">
        <f t="shared" si="43"/>
        <v>0</v>
      </c>
      <c r="AR135" s="1191">
        <f>'Staff TPUM'!B134</f>
        <v>4</v>
      </c>
      <c r="AS135" s="1191">
        <f>'Staff TPUM'!C134</f>
        <v>0</v>
      </c>
      <c r="AT135" s="1191">
        <f>'Staff TPUM'!B133</f>
        <v>6</v>
      </c>
      <c r="AU135" s="1191">
        <f>'Staff TPUM'!C133</f>
        <v>0</v>
      </c>
    </row>
    <row r="136" spans="1:47" s="1191" customFormat="1" ht="15" customHeight="1">
      <c r="A136" s="1191" t="s">
        <v>694</v>
      </c>
      <c r="B136" s="4142" t="str">
        <f>'General TPUM'!B135</f>
        <v>Vavanga Adventist Primary School</v>
      </c>
      <c r="C136" s="4143"/>
      <c r="D136" s="4144">
        <v>11</v>
      </c>
      <c r="E136" s="4144">
        <v>11</v>
      </c>
      <c r="F136" s="4144">
        <v>13</v>
      </c>
      <c r="G136" s="4144">
        <v>6</v>
      </c>
      <c r="H136" s="4144">
        <v>6</v>
      </c>
      <c r="I136" s="4144">
        <v>17</v>
      </c>
      <c r="J136" s="4144">
        <v>9</v>
      </c>
      <c r="K136" s="4157"/>
      <c r="L136" s="4157"/>
      <c r="M136" s="4157"/>
      <c r="N136" s="4157"/>
      <c r="O136" s="4157"/>
      <c r="P136" s="4157"/>
      <c r="Q136" s="4157"/>
      <c r="R136" s="4146"/>
      <c r="S136" s="4207">
        <v>63</v>
      </c>
      <c r="T136" s="4208">
        <v>10</v>
      </c>
      <c r="U136" s="4184"/>
      <c r="V136" s="4185"/>
      <c r="W136" s="1186">
        <f t="shared" si="40"/>
        <v>73</v>
      </c>
      <c r="X136" s="4151"/>
      <c r="Y136" s="4170"/>
      <c r="Z136" s="4186">
        <v>9</v>
      </c>
      <c r="AA136" s="4187"/>
      <c r="AB136" s="4188"/>
      <c r="AC136" s="4152">
        <f>'General TPUM'!R135</f>
        <v>1</v>
      </c>
      <c r="AD136" s="4153">
        <f>'General TPUM'!S135</f>
        <v>0</v>
      </c>
      <c r="AE136" s="4154" t="str">
        <f>'General TPUM'!T135</f>
        <v>-</v>
      </c>
      <c r="AF136" s="1188">
        <f t="shared" si="52"/>
        <v>73</v>
      </c>
      <c r="AG136" s="1657">
        <f t="shared" si="53"/>
        <v>0</v>
      </c>
      <c r="AH136" s="1657"/>
      <c r="AI136" s="1187"/>
      <c r="AJ136" s="1188">
        <f t="shared" si="41"/>
        <v>9</v>
      </c>
      <c r="AK136" s="1187">
        <f t="shared" si="42"/>
        <v>0</v>
      </c>
      <c r="AL136" s="1189">
        <f t="shared" si="54"/>
        <v>73</v>
      </c>
      <c r="AM136" s="1190"/>
      <c r="AP136" s="489">
        <f>VLOOKUP(B136,'[1]Enrollments + Baptism'!$A$7:$R$170,18,FALSE)</f>
        <v>73</v>
      </c>
      <c r="AQ136" s="1191">
        <f t="shared" si="43"/>
        <v>0</v>
      </c>
      <c r="AR136" s="1191">
        <f>'Staff TPUM'!B135</f>
        <v>5</v>
      </c>
      <c r="AS136" s="1191">
        <f>'Staff TPUM'!C135</f>
        <v>0</v>
      </c>
      <c r="AT136" s="1191">
        <f>'Staff TPUM'!B134</f>
        <v>4</v>
      </c>
      <c r="AU136" s="1191">
        <f>'Staff TPUM'!C134</f>
        <v>0</v>
      </c>
    </row>
    <row r="137" spans="1:47" s="1191" customFormat="1" ht="15" customHeight="1">
      <c r="A137" s="1191" t="s">
        <v>695</v>
      </c>
      <c r="B137" s="4142" t="str">
        <f>'General TPUM'!B136</f>
        <v>Veraligi Adventist Primary School (Ext Falasi)</v>
      </c>
      <c r="C137" s="4143"/>
      <c r="D137" s="4144">
        <v>25</v>
      </c>
      <c r="E137" s="4144">
        <v>9</v>
      </c>
      <c r="F137" s="4144">
        <v>25</v>
      </c>
      <c r="G137" s="4144">
        <v>12</v>
      </c>
      <c r="H137" s="4144">
        <v>9</v>
      </c>
      <c r="I137" s="4144">
        <v>8</v>
      </c>
      <c r="J137" s="4144">
        <v>9</v>
      </c>
      <c r="K137" s="4157"/>
      <c r="L137" s="4157"/>
      <c r="M137" s="4157"/>
      <c r="N137" s="4157"/>
      <c r="O137" s="4157"/>
      <c r="P137" s="4157"/>
      <c r="Q137" s="4157"/>
      <c r="R137" s="4146"/>
      <c r="S137" s="4207">
        <v>52</v>
      </c>
      <c r="T137" s="4208">
        <v>45</v>
      </c>
      <c r="U137" s="4184"/>
      <c r="V137" s="4185"/>
      <c r="W137" s="1186">
        <f t="shared" si="40"/>
        <v>97</v>
      </c>
      <c r="X137" s="4151"/>
      <c r="Y137" s="4170"/>
      <c r="Z137" s="4186">
        <v>9</v>
      </c>
      <c r="AA137" s="4187"/>
      <c r="AB137" s="4188"/>
      <c r="AC137" s="4152">
        <f>'General TPUM'!R136</f>
        <v>1</v>
      </c>
      <c r="AD137" s="4153">
        <f>'General TPUM'!S136</f>
        <v>0</v>
      </c>
      <c r="AE137" s="4154" t="str">
        <f>'General TPUM'!T136</f>
        <v>-</v>
      </c>
      <c r="AF137" s="1188">
        <f t="shared" si="52"/>
        <v>97</v>
      </c>
      <c r="AG137" s="1657">
        <f t="shared" si="53"/>
        <v>0</v>
      </c>
      <c r="AH137" s="1657"/>
      <c r="AI137" s="1187"/>
      <c r="AJ137" s="1188">
        <f t="shared" si="41"/>
        <v>9</v>
      </c>
      <c r="AK137" s="1187">
        <f t="shared" si="42"/>
        <v>0</v>
      </c>
      <c r="AL137" s="1189">
        <f t="shared" si="54"/>
        <v>97</v>
      </c>
      <c r="AM137" s="1190"/>
      <c r="AP137" s="489">
        <f>VLOOKUP(B137,'[1]Enrollments + Baptism'!$A$7:$R$170,18,FALSE)</f>
        <v>97</v>
      </c>
      <c r="AQ137" s="1191">
        <f t="shared" si="43"/>
        <v>0</v>
      </c>
      <c r="AR137" s="1191">
        <f>'Staff TPUM'!B136</f>
        <v>6</v>
      </c>
      <c r="AS137" s="1191">
        <f>'Staff TPUM'!C136</f>
        <v>0</v>
      </c>
      <c r="AT137" s="1191">
        <f>'Staff TPUM'!B135</f>
        <v>5</v>
      </c>
      <c r="AU137" s="1191">
        <f>'Staff TPUM'!C135</f>
        <v>0</v>
      </c>
    </row>
    <row r="138" spans="1:47" s="1191" customFormat="1" ht="15" customHeight="1">
      <c r="A138" s="1192" t="s">
        <v>696</v>
      </c>
      <c r="B138" s="4142" t="str">
        <f>'General TPUM'!B137</f>
        <v>Veramogho Adventist Primary School</v>
      </c>
      <c r="C138" s="4143"/>
      <c r="D138" s="4144">
        <v>29</v>
      </c>
      <c r="E138" s="4144">
        <v>12</v>
      </c>
      <c r="F138" s="4144">
        <v>14</v>
      </c>
      <c r="G138" s="4144">
        <v>15</v>
      </c>
      <c r="H138" s="4144">
        <v>13</v>
      </c>
      <c r="I138" s="4144">
        <v>17</v>
      </c>
      <c r="J138" s="4144"/>
      <c r="K138" s="4157"/>
      <c r="L138" s="4157"/>
      <c r="M138" s="4157"/>
      <c r="N138" s="4157"/>
      <c r="O138" s="4157"/>
      <c r="P138" s="4157"/>
      <c r="Q138" s="4157"/>
      <c r="R138" s="4146"/>
      <c r="S138" s="4147">
        <v>75</v>
      </c>
      <c r="T138" s="4211">
        <v>25</v>
      </c>
      <c r="U138" s="4184"/>
      <c r="V138" s="4185"/>
      <c r="W138" s="1186">
        <f t="shared" si="40"/>
        <v>100</v>
      </c>
      <c r="X138" s="4151"/>
      <c r="Y138" s="4170"/>
      <c r="Z138" s="4186">
        <v>17</v>
      </c>
      <c r="AA138" s="4187"/>
      <c r="AB138" s="4188"/>
      <c r="AC138" s="4152">
        <f>'General TPUM'!R137</f>
        <v>1</v>
      </c>
      <c r="AD138" s="4153">
        <f>'General TPUM'!S137</f>
        <v>0</v>
      </c>
      <c r="AE138" s="4154" t="str">
        <f>'General TPUM'!T137</f>
        <v>-</v>
      </c>
      <c r="AF138" s="1188">
        <f t="shared" si="52"/>
        <v>100</v>
      </c>
      <c r="AG138" s="1657">
        <f t="shared" si="53"/>
        <v>0</v>
      </c>
      <c r="AH138" s="1657"/>
      <c r="AI138" s="1187"/>
      <c r="AJ138" s="1188">
        <f t="shared" si="41"/>
        <v>17</v>
      </c>
      <c r="AK138" s="1187">
        <f t="shared" si="42"/>
        <v>0</v>
      </c>
      <c r="AL138" s="1189">
        <f t="shared" si="54"/>
        <v>100</v>
      </c>
      <c r="AM138" s="1190"/>
      <c r="AP138" s="489">
        <f>VLOOKUP(B138,'[1]Enrollments + Baptism'!$A$7:$R$170,18,FALSE)</f>
        <v>100</v>
      </c>
      <c r="AQ138" s="1191">
        <f t="shared" si="43"/>
        <v>0</v>
      </c>
      <c r="AT138" s="1191">
        <f>'Staff TPUM'!B136</f>
        <v>6</v>
      </c>
      <c r="AU138" s="1191">
        <f>'Staff TPUM'!C136</f>
        <v>0</v>
      </c>
    </row>
    <row r="139" spans="1:47" s="1192" customFormat="1" ht="15" customHeight="1" thickBot="1">
      <c r="A139" s="1196"/>
      <c r="B139" s="4212" t="str">
        <f>'General TPUM'!B138</f>
        <v>TOTALS</v>
      </c>
      <c r="C139" s="4213">
        <f t="shared" ref="C139:AA139" si="55">SUM(C43:C138)</f>
        <v>515</v>
      </c>
      <c r="D139" s="4214">
        <f t="shared" si="55"/>
        <v>1936</v>
      </c>
      <c r="E139" s="4214">
        <f t="shared" si="55"/>
        <v>1923</v>
      </c>
      <c r="F139" s="4214">
        <f t="shared" si="55"/>
        <v>1753</v>
      </c>
      <c r="G139" s="4214">
        <f t="shared" si="55"/>
        <v>1572</v>
      </c>
      <c r="H139" s="4214">
        <f t="shared" si="55"/>
        <v>1501</v>
      </c>
      <c r="I139" s="4214">
        <f t="shared" si="55"/>
        <v>1436</v>
      </c>
      <c r="J139" s="4214">
        <f t="shared" si="55"/>
        <v>1335</v>
      </c>
      <c r="K139" s="4214">
        <f t="shared" si="55"/>
        <v>1115</v>
      </c>
      <c r="L139" s="4214">
        <f t="shared" si="55"/>
        <v>1013</v>
      </c>
      <c r="M139" s="4214">
        <f t="shared" si="55"/>
        <v>702</v>
      </c>
      <c r="N139" s="4214">
        <f t="shared" si="55"/>
        <v>694</v>
      </c>
      <c r="O139" s="4214">
        <f t="shared" si="55"/>
        <v>633</v>
      </c>
      <c r="P139" s="4214">
        <f t="shared" si="55"/>
        <v>380</v>
      </c>
      <c r="Q139" s="4214">
        <f t="shared" si="55"/>
        <v>36</v>
      </c>
      <c r="R139" s="4214">
        <f t="shared" si="55"/>
        <v>0</v>
      </c>
      <c r="S139" s="4213">
        <f t="shared" si="55"/>
        <v>8769</v>
      </c>
      <c r="T139" s="4215">
        <f t="shared" si="55"/>
        <v>3209</v>
      </c>
      <c r="U139" s="4216">
        <f t="shared" si="55"/>
        <v>3557</v>
      </c>
      <c r="V139" s="4217">
        <f t="shared" si="55"/>
        <v>1009</v>
      </c>
      <c r="W139" s="4218">
        <f t="shared" si="55"/>
        <v>16544</v>
      </c>
      <c r="X139" s="4219">
        <f t="shared" si="55"/>
        <v>5</v>
      </c>
      <c r="Y139" s="4220">
        <f t="shared" si="55"/>
        <v>51</v>
      </c>
      <c r="Z139" s="4220">
        <f t="shared" si="55"/>
        <v>1383</v>
      </c>
      <c r="AA139" s="4220">
        <f t="shared" si="55"/>
        <v>988</v>
      </c>
      <c r="AB139" s="1842"/>
      <c r="AC139" s="4221">
        <f>SUM(AC43:AC138)</f>
        <v>71</v>
      </c>
      <c r="AD139" s="4222">
        <f>SUM(AD43:AD138)</f>
        <v>5</v>
      </c>
      <c r="AE139" s="4223">
        <f>SUM(AE43:AE138)</f>
        <v>19</v>
      </c>
      <c r="AF139" s="4224">
        <f>SUM(AF43:AF138)</f>
        <v>11862</v>
      </c>
      <c r="AG139" s="4222">
        <f>SUM(AG43:AG138)</f>
        <v>4566</v>
      </c>
      <c r="AH139" s="4222">
        <f>SUM(AH43:AH135)</f>
        <v>0</v>
      </c>
      <c r="AI139" s="4223">
        <f>SUM(AI43:AI135)</f>
        <v>0</v>
      </c>
      <c r="AJ139" s="4224">
        <f>SUM(AJ43:AJ138)</f>
        <v>1383</v>
      </c>
      <c r="AK139" s="4223">
        <f>SUM(AK43:AK135)</f>
        <v>988</v>
      </c>
      <c r="AL139" s="4225">
        <f>SUM(AL43:AL138)</f>
        <v>16544</v>
      </c>
      <c r="AM139" s="1192">
        <f>8504-S139</f>
        <v>-265</v>
      </c>
      <c r="AN139" s="1192">
        <f>2414-U139</f>
        <v>-1143</v>
      </c>
      <c r="AP139" s="489" t="e">
        <f>VLOOKUP(B139,'[1]Enrollments + Baptism'!$A$7:$R$170,18,FALSE)</f>
        <v>#N/A</v>
      </c>
      <c r="AQ139" s="1191" t="e">
        <f t="shared" si="43"/>
        <v>#N/A</v>
      </c>
    </row>
    <row r="140" spans="1:47" s="1196" customFormat="1" ht="15" customHeight="1" thickTop="1" thickBot="1">
      <c r="A140" s="1197"/>
      <c r="B140" s="1193">
        <f>'General TPUM'!B139</f>
        <v>0</v>
      </c>
      <c r="C140" s="1194"/>
      <c r="D140" s="1194"/>
      <c r="E140" s="1194"/>
      <c r="F140" s="1194"/>
      <c r="G140" s="1194"/>
      <c r="H140" s="1194"/>
      <c r="I140" s="1194"/>
      <c r="J140" s="1194"/>
      <c r="K140" s="1194"/>
      <c r="L140" s="1194"/>
      <c r="M140" s="1194"/>
      <c r="N140" s="1194"/>
      <c r="O140" s="1194"/>
      <c r="P140" s="1194"/>
      <c r="Q140" s="1194"/>
      <c r="R140" s="1194">
        <f>SUM(C139:R139)</f>
        <v>16544</v>
      </c>
      <c r="S140" s="1194">
        <f>S139+T139+U139+V139</f>
        <v>16544</v>
      </c>
      <c r="T140" s="1194" t="s">
        <v>243</v>
      </c>
      <c r="U140" s="1194">
        <f>S139+T139</f>
        <v>11978</v>
      </c>
      <c r="V140" s="1194" t="s">
        <v>791</v>
      </c>
      <c r="W140" s="1194"/>
      <c r="X140" s="1194">
        <f>X139+Y139</f>
        <v>56</v>
      </c>
      <c r="Y140" s="2570"/>
      <c r="Z140" s="2571">
        <f>L140</f>
        <v>0</v>
      </c>
      <c r="AA140" s="2572">
        <f>Q140</f>
        <v>0</v>
      </c>
      <c r="AB140" s="1843"/>
      <c r="AC140" s="1194"/>
      <c r="AD140" s="1194"/>
      <c r="AE140" s="1194"/>
      <c r="AF140" s="1194"/>
      <c r="AG140" s="1194">
        <f>AF139+AG139+AH139+AI139</f>
        <v>16428</v>
      </c>
      <c r="AH140" s="1194"/>
      <c r="AI140" s="1194"/>
      <c r="AJ140" s="1194">
        <f>AJ139+AK139</f>
        <v>2371</v>
      </c>
      <c r="AK140" s="1194" t="s">
        <v>242</v>
      </c>
      <c r="AL140" s="924"/>
      <c r="AM140" s="1195">
        <f>U139+V139</f>
        <v>4566</v>
      </c>
      <c r="AN140" s="1196">
        <f>639-V139</f>
        <v>-370</v>
      </c>
      <c r="AP140" s="489" t="e">
        <f>VLOOKUP(B140,'[1]Enrollments + Baptism'!$A$7:$R$170,18,FALSE)</f>
        <v>#N/A</v>
      </c>
      <c r="AQ140" s="1191" t="e">
        <f t="shared" si="43"/>
        <v>#N/A</v>
      </c>
    </row>
    <row r="141" spans="1:47" s="1197" customFormat="1" ht="15" customHeight="1" thickBot="1">
      <c r="A141" s="1696"/>
      <c r="B141" s="1331" t="str">
        <f>'General TPUM'!B140</f>
        <v>Tonga Mission</v>
      </c>
      <c r="C141" s="1370"/>
      <c r="D141" s="1370"/>
      <c r="E141" s="1370"/>
      <c r="F141" s="1370"/>
      <c r="G141" s="1370"/>
      <c r="H141" s="1370"/>
      <c r="I141" s="1370"/>
      <c r="J141" s="1370"/>
      <c r="K141" s="1370"/>
      <c r="L141" s="1371"/>
      <c r="M141" s="1371"/>
      <c r="N141" s="1371"/>
      <c r="O141" s="1371"/>
      <c r="P141" s="1371"/>
      <c r="Q141" s="1371"/>
      <c r="R141" s="1371"/>
      <c r="S141" s="1371"/>
      <c r="T141" s="1371"/>
      <c r="U141" s="1371"/>
      <c r="V141" s="1371"/>
      <c r="W141" s="1371"/>
      <c r="X141" s="1371"/>
      <c r="Y141" s="1372"/>
      <c r="Z141" s="1373">
        <f>L141</f>
        <v>0</v>
      </c>
      <c r="AA141" s="1374">
        <f>Q141</f>
        <v>0</v>
      </c>
      <c r="AB141" s="1844"/>
      <c r="AC141" s="1341"/>
      <c r="AD141" s="1341"/>
      <c r="AE141" s="1341"/>
      <c r="AF141" s="1341"/>
      <c r="AG141" s="1341"/>
      <c r="AH141" s="1341"/>
      <c r="AI141" s="1341"/>
      <c r="AJ141" s="1341"/>
      <c r="AK141" s="1341"/>
      <c r="AL141" s="2573"/>
      <c r="AM141" s="1190"/>
      <c r="AP141" s="489">
        <f>VLOOKUP(B141,'[1]Enrollments + Baptism'!$A$7:$R$170,18,FALSE)</f>
        <v>0</v>
      </c>
      <c r="AQ141" s="1191">
        <f t="shared" si="43"/>
        <v>0</v>
      </c>
    </row>
    <row r="142" spans="1:47" s="1696" customFormat="1" ht="15" customHeight="1">
      <c r="B142" s="1699" t="str">
        <f>'General TPUM'!B141</f>
        <v>Beulah College</v>
      </c>
      <c r="C142" s="3479"/>
      <c r="D142" s="3423"/>
      <c r="E142" s="3423"/>
      <c r="F142" s="3423"/>
      <c r="G142" s="3423"/>
      <c r="H142" s="3423"/>
      <c r="I142" s="3423"/>
      <c r="J142" s="3423"/>
      <c r="K142" s="3423">
        <v>31</v>
      </c>
      <c r="L142" s="3423">
        <v>45</v>
      </c>
      <c r="M142" s="3423">
        <v>67</v>
      </c>
      <c r="N142" s="3423">
        <v>63</v>
      </c>
      <c r="O142" s="3423">
        <v>74</v>
      </c>
      <c r="P142" s="3423">
        <v>16</v>
      </c>
      <c r="Q142" s="3423">
        <v>12</v>
      </c>
      <c r="R142" s="3424"/>
      <c r="S142" s="3368"/>
      <c r="T142" s="3424"/>
      <c r="U142" s="3470">
        <v>140</v>
      </c>
      <c r="V142" s="4088">
        <v>168</v>
      </c>
      <c r="W142" s="1691">
        <f>+S142+T142+U142+V142</f>
        <v>308</v>
      </c>
      <c r="X142" s="3472"/>
      <c r="Y142" s="3884">
        <v>21</v>
      </c>
      <c r="Z142" s="3480"/>
      <c r="AA142" s="4121">
        <v>12</v>
      </c>
      <c r="AB142" s="1837"/>
      <c r="AC142" s="1700">
        <f>'General TPUM'!R141</f>
        <v>0</v>
      </c>
      <c r="AD142" s="2563">
        <f>'General TPUM'!S141</f>
        <v>1</v>
      </c>
      <c r="AE142" s="1693" t="str">
        <f>'General TPUM'!T141</f>
        <v>-</v>
      </c>
      <c r="AF142" s="1692"/>
      <c r="AG142" s="2563">
        <f>U142+V142</f>
        <v>308</v>
      </c>
      <c r="AH142" s="2563"/>
      <c r="AI142" s="1693"/>
      <c r="AJ142" s="1692">
        <f t="shared" ref="AJ142:AK145" si="56">Z142</f>
        <v>0</v>
      </c>
      <c r="AK142" s="1693">
        <f t="shared" si="56"/>
        <v>12</v>
      </c>
      <c r="AL142" s="1694">
        <f>SUM(C142:R142)</f>
        <v>308</v>
      </c>
      <c r="AM142" s="1695"/>
      <c r="AP142" s="489">
        <f>VLOOKUP(B142,'[1]Enrollments + Baptism'!$A$7:$R$170,18,FALSE)</f>
        <v>308</v>
      </c>
      <c r="AQ142" s="1191">
        <f t="shared" si="43"/>
        <v>0</v>
      </c>
    </row>
    <row r="143" spans="1:47" s="1696" customFormat="1" ht="15" customHeight="1">
      <c r="B143" s="4055" t="str">
        <f>'General TPUM'!B142</f>
        <v>Beulah Primary</v>
      </c>
      <c r="C143" s="3479"/>
      <c r="D143" s="3423">
        <v>18</v>
      </c>
      <c r="E143" s="3423">
        <v>44</v>
      </c>
      <c r="F143" s="3423">
        <v>38</v>
      </c>
      <c r="G143" s="3423">
        <v>45</v>
      </c>
      <c r="H143" s="3423">
        <v>36</v>
      </c>
      <c r="I143" s="3423">
        <v>35</v>
      </c>
      <c r="J143" s="3423">
        <v>31</v>
      </c>
      <c r="K143" s="3423"/>
      <c r="L143" s="3423"/>
      <c r="M143" s="3423"/>
      <c r="N143" s="3423"/>
      <c r="O143" s="3423"/>
      <c r="P143" s="3423"/>
      <c r="Q143" s="3423"/>
      <c r="R143" s="3424"/>
      <c r="S143" s="3368">
        <v>78</v>
      </c>
      <c r="T143" s="3424">
        <v>169</v>
      </c>
      <c r="U143" s="3470"/>
      <c r="V143" s="4088"/>
      <c r="W143" s="1691">
        <f>+S143+T143+U143+V143</f>
        <v>247</v>
      </c>
      <c r="X143" s="3472">
        <v>0</v>
      </c>
      <c r="Y143" s="3884"/>
      <c r="Z143" s="3480">
        <v>31</v>
      </c>
      <c r="AA143" s="4121"/>
      <c r="AB143" s="4091"/>
      <c r="AC143" s="4167">
        <f>'General TPUM'!R142</f>
        <v>1</v>
      </c>
      <c r="AD143" s="4168">
        <f>'General TPUM'!S142</f>
        <v>0</v>
      </c>
      <c r="AE143" s="4169" t="str">
        <f>'General TPUM'!T142</f>
        <v>-</v>
      </c>
      <c r="AF143" s="1692">
        <f>S143+T143</f>
        <v>247</v>
      </c>
      <c r="AG143" s="2563">
        <f>U143+V143</f>
        <v>0</v>
      </c>
      <c r="AH143" s="2563"/>
      <c r="AI143" s="1693"/>
      <c r="AJ143" s="1692">
        <f t="shared" si="56"/>
        <v>31</v>
      </c>
      <c r="AK143" s="1693">
        <f t="shared" si="56"/>
        <v>0</v>
      </c>
      <c r="AL143" s="1694">
        <f>SUM(C143:R143)</f>
        <v>247</v>
      </c>
      <c r="AM143" s="1695"/>
      <c r="AP143" s="489">
        <f>VLOOKUP(B143,'[1]Enrollments + Baptism'!$A$7:$R$170,18,FALSE)</f>
        <v>247</v>
      </c>
      <c r="AQ143" s="1191">
        <f t="shared" si="43"/>
        <v>0</v>
      </c>
    </row>
    <row r="144" spans="1:47" s="1696" customFormat="1" ht="12.75">
      <c r="B144" s="4055" t="str">
        <f>'General TPUM'!B143</f>
        <v>Hilliard Primary (Memorial School)</v>
      </c>
      <c r="C144" s="3479"/>
      <c r="D144" s="3423">
        <v>30</v>
      </c>
      <c r="E144" s="3423">
        <v>73</v>
      </c>
      <c r="F144" s="3423">
        <v>88</v>
      </c>
      <c r="G144" s="3423">
        <v>69</v>
      </c>
      <c r="H144" s="3423">
        <v>66</v>
      </c>
      <c r="I144" s="3423">
        <v>51</v>
      </c>
      <c r="J144" s="3423">
        <v>43</v>
      </c>
      <c r="K144" s="3423">
        <v>32</v>
      </c>
      <c r="L144" s="3423">
        <v>37</v>
      </c>
      <c r="M144" s="3423"/>
      <c r="N144" s="3423"/>
      <c r="O144" s="3423"/>
      <c r="P144" s="3423"/>
      <c r="Q144" s="3423"/>
      <c r="R144" s="3424"/>
      <c r="S144" s="3368">
        <v>74</v>
      </c>
      <c r="T144" s="3424">
        <v>415</v>
      </c>
      <c r="U144" s="3470"/>
      <c r="V144" s="4088"/>
      <c r="W144" s="1691">
        <f>+S144+T144+U144+V144</f>
        <v>489</v>
      </c>
      <c r="X144" s="3472">
        <v>0</v>
      </c>
      <c r="Y144" s="3884"/>
      <c r="Z144" s="3480">
        <v>37</v>
      </c>
      <c r="AA144" s="4121"/>
      <c r="AB144" s="4091"/>
      <c r="AC144" s="4167">
        <f>'General TPUM'!R143</f>
        <v>1</v>
      </c>
      <c r="AD144" s="4168">
        <f>'General TPUM'!S143</f>
        <v>0</v>
      </c>
      <c r="AE144" s="4169" t="str">
        <f>'General TPUM'!T143</f>
        <v>-</v>
      </c>
      <c r="AF144" s="1692">
        <f>S144+T144</f>
        <v>489</v>
      </c>
      <c r="AG144" s="2563">
        <f>U144+V144</f>
        <v>0</v>
      </c>
      <c r="AH144" s="2563"/>
      <c r="AI144" s="1693"/>
      <c r="AJ144" s="1692">
        <f t="shared" si="56"/>
        <v>37</v>
      </c>
      <c r="AK144" s="1693">
        <f t="shared" si="56"/>
        <v>0</v>
      </c>
      <c r="AL144" s="1694">
        <f>SUM(C144:R144)</f>
        <v>489</v>
      </c>
      <c r="AM144" s="1695"/>
      <c r="AN144" s="1701"/>
      <c r="AO144" s="1701"/>
      <c r="AP144" s="489" t="e">
        <f>VLOOKUP(B144,'[1]Enrollments + Baptism'!$A$7:$R$170,18,FALSE)</f>
        <v>#N/A</v>
      </c>
      <c r="AQ144" s="1191" t="e">
        <f t="shared" si="43"/>
        <v>#N/A</v>
      </c>
    </row>
    <row r="145" spans="1:43" s="1696" customFormat="1" ht="15" customHeight="1">
      <c r="A145" s="1192"/>
      <c r="B145" s="4156" t="str">
        <f>'General TPUM'!B144</f>
        <v>Mizpah Adventist High School</v>
      </c>
      <c r="C145" s="3479"/>
      <c r="D145" s="3423"/>
      <c r="E145" s="3423"/>
      <c r="F145" s="3423"/>
      <c r="G145" s="3423"/>
      <c r="H145" s="3423"/>
      <c r="I145" s="3423"/>
      <c r="J145" s="3423"/>
      <c r="K145" s="3423">
        <v>21</v>
      </c>
      <c r="L145" s="3423">
        <v>29</v>
      </c>
      <c r="M145" s="3423">
        <v>23</v>
      </c>
      <c r="N145" s="3423">
        <v>19</v>
      </c>
      <c r="O145" s="3423">
        <v>22</v>
      </c>
      <c r="P145" s="3423"/>
      <c r="Q145" s="3423"/>
      <c r="R145" s="3424"/>
      <c r="S145" s="3368"/>
      <c r="T145" s="3424"/>
      <c r="U145" s="3470">
        <v>29</v>
      </c>
      <c r="V145" s="4088">
        <v>85</v>
      </c>
      <c r="W145" s="1691">
        <f>SUM(U145+V145)</f>
        <v>114</v>
      </c>
      <c r="X145" s="3472"/>
      <c r="Y145" s="3884">
        <v>13</v>
      </c>
      <c r="Z145" s="3480"/>
      <c r="AA145" s="4121">
        <v>22</v>
      </c>
      <c r="AB145" s="4091"/>
      <c r="AC145" s="4167">
        <f>'General TPUM'!R144</f>
        <v>0</v>
      </c>
      <c r="AD145" s="4168">
        <f>'General TPUM'!S144</f>
        <v>1</v>
      </c>
      <c r="AE145" s="4169" t="str">
        <f>'General TPUM'!T144</f>
        <v>-</v>
      </c>
      <c r="AF145" s="1692"/>
      <c r="AG145" s="2563">
        <f>U145+V145</f>
        <v>114</v>
      </c>
      <c r="AH145" s="2563"/>
      <c r="AI145" s="1693"/>
      <c r="AJ145" s="1692">
        <f t="shared" si="56"/>
        <v>0</v>
      </c>
      <c r="AK145" s="1693">
        <f t="shared" si="56"/>
        <v>22</v>
      </c>
      <c r="AL145" s="1694">
        <f>SUM(C145:R145)</f>
        <v>114</v>
      </c>
      <c r="AM145" s="1695"/>
      <c r="AN145" s="1701"/>
      <c r="AO145" s="1701"/>
      <c r="AP145" s="489" t="e">
        <f>VLOOKUP(B145,'[1]Enrollments + Baptism'!$A$7:$R$170,18,FALSE)</f>
        <v>#N/A</v>
      </c>
      <c r="AQ145" s="1191" t="e">
        <f t="shared" si="43"/>
        <v>#N/A</v>
      </c>
    </row>
    <row r="146" spans="1:43" s="1192" customFormat="1" ht="15" customHeight="1" thickBot="1">
      <c r="A146" s="1196"/>
      <c r="B146" s="4212" t="str">
        <f>'General TPUM'!B145</f>
        <v>TOTALS</v>
      </c>
      <c r="C146" s="4213">
        <f t="shared" ref="C146:AL146" si="57">SUM(C142:C145)</f>
        <v>0</v>
      </c>
      <c r="D146" s="4214">
        <f t="shared" si="57"/>
        <v>48</v>
      </c>
      <c r="E146" s="4214">
        <f t="shared" si="57"/>
        <v>117</v>
      </c>
      <c r="F146" s="4214">
        <f t="shared" si="57"/>
        <v>126</v>
      </c>
      <c r="G146" s="4214">
        <f t="shared" si="57"/>
        <v>114</v>
      </c>
      <c r="H146" s="4214">
        <f t="shared" si="57"/>
        <v>102</v>
      </c>
      <c r="I146" s="4214">
        <f t="shared" si="57"/>
        <v>86</v>
      </c>
      <c r="J146" s="4214">
        <f t="shared" si="57"/>
        <v>74</v>
      </c>
      <c r="K146" s="4214">
        <f t="shared" si="57"/>
        <v>84</v>
      </c>
      <c r="L146" s="4214">
        <f t="shared" si="57"/>
        <v>111</v>
      </c>
      <c r="M146" s="4214">
        <f t="shared" si="57"/>
        <v>90</v>
      </c>
      <c r="N146" s="4214">
        <f t="shared" si="57"/>
        <v>82</v>
      </c>
      <c r="O146" s="4214">
        <f t="shared" si="57"/>
        <v>96</v>
      </c>
      <c r="P146" s="4214">
        <f t="shared" si="57"/>
        <v>16</v>
      </c>
      <c r="Q146" s="4214">
        <f t="shared" si="57"/>
        <v>12</v>
      </c>
      <c r="R146" s="4214">
        <f t="shared" si="57"/>
        <v>0</v>
      </c>
      <c r="S146" s="4213">
        <f t="shared" si="57"/>
        <v>152</v>
      </c>
      <c r="T146" s="4215">
        <f t="shared" si="57"/>
        <v>584</v>
      </c>
      <c r="U146" s="4216">
        <f>SUM(U142:U145)</f>
        <v>169</v>
      </c>
      <c r="V146" s="4217">
        <f>SUM(V142:V145)</f>
        <v>253</v>
      </c>
      <c r="W146" s="4218">
        <f t="shared" si="57"/>
        <v>1158</v>
      </c>
      <c r="X146" s="4219">
        <f t="shared" si="57"/>
        <v>0</v>
      </c>
      <c r="Y146" s="4220">
        <f t="shared" si="57"/>
        <v>34</v>
      </c>
      <c r="Z146" s="4226">
        <f>SUM(Z142:Z145)</f>
        <v>68</v>
      </c>
      <c r="AA146" s="4226">
        <f>SUM(AA142:AA145)</f>
        <v>34</v>
      </c>
      <c r="AB146" s="1845"/>
      <c r="AC146" s="4221">
        <f t="shared" si="57"/>
        <v>2</v>
      </c>
      <c r="AD146" s="4222">
        <f t="shared" si="57"/>
        <v>2</v>
      </c>
      <c r="AE146" s="4223">
        <f t="shared" si="57"/>
        <v>0</v>
      </c>
      <c r="AF146" s="4224">
        <f t="shared" si="57"/>
        <v>736</v>
      </c>
      <c r="AG146" s="4222">
        <f t="shared" si="57"/>
        <v>422</v>
      </c>
      <c r="AH146" s="4222">
        <f t="shared" si="57"/>
        <v>0</v>
      </c>
      <c r="AI146" s="4223">
        <f t="shared" si="57"/>
        <v>0</v>
      </c>
      <c r="AJ146" s="4224">
        <f t="shared" si="57"/>
        <v>68</v>
      </c>
      <c r="AK146" s="4223">
        <f t="shared" si="57"/>
        <v>34</v>
      </c>
      <c r="AL146" s="4225">
        <f t="shared" si="57"/>
        <v>1158</v>
      </c>
      <c r="AP146" s="489" t="e">
        <f>VLOOKUP(B146,'[1]Enrollments + Baptism'!$A$7:$R$170,18,FALSE)</f>
        <v>#N/A</v>
      </c>
      <c r="AQ146" s="1191" t="e">
        <f t="shared" si="43"/>
        <v>#N/A</v>
      </c>
    </row>
    <row r="147" spans="1:43" s="1196" customFormat="1" ht="15" customHeight="1" thickTop="1" thickBot="1">
      <c r="A147" s="1197"/>
      <c r="B147" s="1193">
        <f>'General TPUM'!B146</f>
        <v>0</v>
      </c>
      <c r="C147" s="1194"/>
      <c r="D147" s="1194"/>
      <c r="E147" s="1194"/>
      <c r="F147" s="1194"/>
      <c r="G147" s="1194"/>
      <c r="H147" s="1194"/>
      <c r="I147" s="1194"/>
      <c r="J147" s="1194"/>
      <c r="K147" s="1194"/>
      <c r="L147" s="1194"/>
      <c r="M147" s="1194"/>
      <c r="N147" s="1194"/>
      <c r="O147" s="1194"/>
      <c r="P147" s="1194"/>
      <c r="Q147" s="1194"/>
      <c r="R147" s="1194">
        <f>SUM(D146:R146)</f>
        <v>1158</v>
      </c>
      <c r="S147" s="1194">
        <f>S146+T146+U146+V146</f>
        <v>1158</v>
      </c>
      <c r="T147" s="1194" t="s">
        <v>243</v>
      </c>
      <c r="U147" s="1194"/>
      <c r="V147" s="1194" t="s">
        <v>791</v>
      </c>
      <c r="W147" s="1194"/>
      <c r="X147" s="1194">
        <f>X146+Y146</f>
        <v>34</v>
      </c>
      <c r="Y147" s="2570"/>
      <c r="Z147" s="2571">
        <f>L147</f>
        <v>0</v>
      </c>
      <c r="AA147" s="2572">
        <f>Q147</f>
        <v>0</v>
      </c>
      <c r="AB147" s="1843"/>
      <c r="AC147" s="1194"/>
      <c r="AD147" s="1194"/>
      <c r="AE147" s="1194"/>
      <c r="AF147" s="1194"/>
      <c r="AG147" s="1194">
        <f>AF146+AG146+AH146+AI146</f>
        <v>1158</v>
      </c>
      <c r="AH147" s="1194"/>
      <c r="AI147" s="1194"/>
      <c r="AJ147" s="1194">
        <f>AJ146+AK146</f>
        <v>102</v>
      </c>
      <c r="AK147" s="1194" t="s">
        <v>242</v>
      </c>
      <c r="AL147" s="924"/>
      <c r="AP147" s="489" t="e">
        <f>VLOOKUP(B147,'[1]Enrollments + Baptism'!$A$7:$R$170,18,FALSE)</f>
        <v>#N/A</v>
      </c>
      <c r="AQ147" s="1191" t="e">
        <f t="shared" si="43"/>
        <v>#N/A</v>
      </c>
    </row>
    <row r="148" spans="1:43" s="1197" customFormat="1" ht="15" customHeight="1" thickBot="1">
      <c r="A148" s="1191"/>
      <c r="B148" s="1331" t="str">
        <f>'General TPUM'!B147</f>
        <v>Tuvalu Mission</v>
      </c>
      <c r="C148" s="1370"/>
      <c r="D148" s="1370"/>
      <c r="E148" s="1370"/>
      <c r="F148" s="1370"/>
      <c r="G148" s="1370"/>
      <c r="H148" s="1370"/>
      <c r="I148" s="1370"/>
      <c r="J148" s="1370"/>
      <c r="K148" s="1370"/>
      <c r="L148" s="1371"/>
      <c r="M148" s="1371"/>
      <c r="N148" s="1371"/>
      <c r="O148" s="1371"/>
      <c r="P148" s="1371"/>
      <c r="Q148" s="1371"/>
      <c r="R148" s="1371"/>
      <c r="S148" s="1371"/>
      <c r="T148" s="1371"/>
      <c r="U148" s="1371"/>
      <c r="V148" s="1371"/>
      <c r="W148" s="1371"/>
      <c r="X148" s="1371"/>
      <c r="Y148" s="1372"/>
      <c r="Z148" s="1373">
        <f>L148</f>
        <v>0</v>
      </c>
      <c r="AA148" s="1374">
        <f>Q148</f>
        <v>0</v>
      </c>
      <c r="AB148" s="1844"/>
      <c r="AC148" s="1341"/>
      <c r="AD148" s="1341"/>
      <c r="AE148" s="1341"/>
      <c r="AF148" s="1341"/>
      <c r="AG148" s="1341"/>
      <c r="AH148" s="1341"/>
      <c r="AI148" s="1341"/>
      <c r="AJ148" s="1341"/>
      <c r="AK148" s="1341"/>
      <c r="AL148" s="2573"/>
      <c r="AM148" s="1190"/>
      <c r="AP148" s="489" t="e">
        <f>VLOOKUP(B148,'[1]Enrollments + Baptism'!$A$7:$R$170,18,FALSE)</f>
        <v>#N/A</v>
      </c>
      <c r="AQ148" s="1191" t="e">
        <f t="shared" si="43"/>
        <v>#N/A</v>
      </c>
    </row>
    <row r="149" spans="1:43" s="1191" customFormat="1" ht="12.75">
      <c r="A149" s="1192"/>
      <c r="B149" s="1368" t="str">
        <f>'General TPUM'!B148</f>
        <v>Funafuti Adventist Primary</v>
      </c>
      <c r="C149" s="3479"/>
      <c r="D149" s="3423">
        <v>44</v>
      </c>
      <c r="E149" s="3423">
        <v>40</v>
      </c>
      <c r="F149" s="3423">
        <v>41</v>
      </c>
      <c r="G149" s="3423">
        <v>34</v>
      </c>
      <c r="H149" s="3423">
        <v>34</v>
      </c>
      <c r="I149" s="3423">
        <v>34</v>
      </c>
      <c r="J149" s="3423">
        <v>38</v>
      </c>
      <c r="K149" s="3423">
        <v>23</v>
      </c>
      <c r="L149" s="3423"/>
      <c r="M149" s="3423"/>
      <c r="N149" s="3423"/>
      <c r="O149" s="3423"/>
      <c r="P149" s="3423"/>
      <c r="Q149" s="3423"/>
      <c r="R149" s="3424"/>
      <c r="S149" s="3368">
        <v>31</v>
      </c>
      <c r="T149" s="3424">
        <v>257</v>
      </c>
      <c r="U149" s="3470"/>
      <c r="V149" s="4088"/>
      <c r="W149" s="1186">
        <f>+S149+T149+U149+V149</f>
        <v>288</v>
      </c>
      <c r="X149" s="3472"/>
      <c r="Y149" s="3884"/>
      <c r="Z149" s="3480">
        <v>23</v>
      </c>
      <c r="AA149" s="4121"/>
      <c r="AB149" s="1837"/>
      <c r="AC149" s="1340">
        <f>'General TPUM'!R148</f>
        <v>1</v>
      </c>
      <c r="AD149" s="1657">
        <f>'General TPUM'!S148</f>
        <v>0</v>
      </c>
      <c r="AE149" s="1187" t="str">
        <f>'General TPUM'!T148</f>
        <v>-</v>
      </c>
      <c r="AF149" s="1188">
        <f>S149+T149</f>
        <v>288</v>
      </c>
      <c r="AG149" s="1657">
        <f>U149+V149</f>
        <v>0</v>
      </c>
      <c r="AH149" s="1657"/>
      <c r="AI149" s="1187"/>
      <c r="AJ149" s="1188">
        <f>Z149</f>
        <v>23</v>
      </c>
      <c r="AK149" s="1187">
        <f>AA149</f>
        <v>0</v>
      </c>
      <c r="AL149" s="1189">
        <f>SUM(C149:R149)</f>
        <v>288</v>
      </c>
      <c r="AM149" s="1190"/>
      <c r="AN149" s="1198"/>
      <c r="AO149" s="1198"/>
      <c r="AP149" s="489" t="e">
        <f>VLOOKUP(B149,'[1]Enrollments + Baptism'!$A$7:$R$170,18,FALSE)</f>
        <v>#N/A</v>
      </c>
      <c r="AQ149" s="1191" t="e">
        <f t="shared" si="43"/>
        <v>#N/A</v>
      </c>
    </row>
    <row r="150" spans="1:43" s="1192" customFormat="1" ht="15" customHeight="1" thickBot="1">
      <c r="A150" s="1196"/>
      <c r="B150" s="4212" t="str">
        <f>'General TPUM'!B149</f>
        <v>TOTALS</v>
      </c>
      <c r="C150" s="4213">
        <f t="shared" ref="C150:K150" si="58">SUM(C149:C149)</f>
        <v>0</v>
      </c>
      <c r="D150" s="4214">
        <f t="shared" si="58"/>
        <v>44</v>
      </c>
      <c r="E150" s="4214">
        <f t="shared" si="58"/>
        <v>40</v>
      </c>
      <c r="F150" s="4214">
        <f t="shared" si="58"/>
        <v>41</v>
      </c>
      <c r="G150" s="4214">
        <f t="shared" si="58"/>
        <v>34</v>
      </c>
      <c r="H150" s="4214">
        <f t="shared" si="58"/>
        <v>34</v>
      </c>
      <c r="I150" s="4214">
        <f t="shared" si="58"/>
        <v>34</v>
      </c>
      <c r="J150" s="4214">
        <f t="shared" si="58"/>
        <v>38</v>
      </c>
      <c r="K150" s="4214">
        <f t="shared" si="58"/>
        <v>23</v>
      </c>
      <c r="L150" s="4214">
        <f t="shared" ref="L150:R150" si="59">SUM(L149:L149)</f>
        <v>0</v>
      </c>
      <c r="M150" s="4214">
        <f t="shared" si="59"/>
        <v>0</v>
      </c>
      <c r="N150" s="4214">
        <f t="shared" si="59"/>
        <v>0</v>
      </c>
      <c r="O150" s="4214">
        <f t="shared" si="59"/>
        <v>0</v>
      </c>
      <c r="P150" s="4214">
        <f t="shared" si="59"/>
        <v>0</v>
      </c>
      <c r="Q150" s="4214">
        <f t="shared" si="59"/>
        <v>0</v>
      </c>
      <c r="R150" s="4214">
        <f t="shared" si="59"/>
        <v>0</v>
      </c>
      <c r="S150" s="4213">
        <f t="shared" ref="S150:Y150" si="60">SUM(S149:S149)</f>
        <v>31</v>
      </c>
      <c r="T150" s="4215">
        <f t="shared" si="60"/>
        <v>257</v>
      </c>
      <c r="U150" s="4216">
        <f t="shared" si="60"/>
        <v>0</v>
      </c>
      <c r="V150" s="4217">
        <f t="shared" si="60"/>
        <v>0</v>
      </c>
      <c r="W150" s="4218">
        <f t="shared" si="60"/>
        <v>288</v>
      </c>
      <c r="X150" s="4219">
        <f t="shared" si="60"/>
        <v>0</v>
      </c>
      <c r="Y150" s="4220">
        <f t="shared" si="60"/>
        <v>0</v>
      </c>
      <c r="Z150" s="4226">
        <f>SUM(Z149)</f>
        <v>23</v>
      </c>
      <c r="AA150" s="4227">
        <f>Q150</f>
        <v>0</v>
      </c>
      <c r="AB150" s="1846"/>
      <c r="AC150" s="4221">
        <f t="shared" ref="AC150:AK150" si="61">SUM(AC149)</f>
        <v>1</v>
      </c>
      <c r="AD150" s="4222">
        <f t="shared" si="61"/>
        <v>0</v>
      </c>
      <c r="AE150" s="4223">
        <f t="shared" si="61"/>
        <v>0</v>
      </c>
      <c r="AF150" s="4224">
        <f t="shared" si="61"/>
        <v>288</v>
      </c>
      <c r="AG150" s="4222">
        <f t="shared" si="61"/>
        <v>0</v>
      </c>
      <c r="AH150" s="4222">
        <f t="shared" si="61"/>
        <v>0</v>
      </c>
      <c r="AI150" s="4223">
        <f t="shared" si="61"/>
        <v>0</v>
      </c>
      <c r="AJ150" s="4224">
        <f t="shared" si="61"/>
        <v>23</v>
      </c>
      <c r="AK150" s="4223">
        <f t="shared" si="61"/>
        <v>0</v>
      </c>
      <c r="AL150" s="4225">
        <f>AL149</f>
        <v>288</v>
      </c>
      <c r="AP150" s="489" t="e">
        <f>VLOOKUP(B150,'[1]Enrollments + Baptism'!$A$7:$R$170,18,FALSE)</f>
        <v>#N/A</v>
      </c>
      <c r="AQ150" s="1191" t="e">
        <f t="shared" si="43"/>
        <v>#N/A</v>
      </c>
    </row>
    <row r="151" spans="1:43" s="1196" customFormat="1" ht="15" customHeight="1" thickTop="1" thickBot="1">
      <c r="A151" s="199"/>
      <c r="B151" s="1193">
        <f>'General TPUM'!B150</f>
        <v>0</v>
      </c>
      <c r="C151" s="1194"/>
      <c r="D151" s="1194"/>
      <c r="E151" s="1194"/>
      <c r="F151" s="1194"/>
      <c r="G151" s="1194"/>
      <c r="H151" s="1194"/>
      <c r="I151" s="1194"/>
      <c r="J151" s="1194"/>
      <c r="K151" s="1194"/>
      <c r="L151" s="1194"/>
      <c r="M151" s="1194"/>
      <c r="N151" s="1194"/>
      <c r="O151" s="1194"/>
      <c r="P151" s="1194"/>
      <c r="Q151" s="1194"/>
      <c r="R151" s="1194">
        <f>SUM(D150:R150)</f>
        <v>288</v>
      </c>
      <c r="S151" s="1194">
        <f>S150+T150+U150+V150</f>
        <v>288</v>
      </c>
      <c r="T151" s="1194" t="s">
        <v>243</v>
      </c>
      <c r="U151" s="1194"/>
      <c r="V151" s="1194" t="s">
        <v>791</v>
      </c>
      <c r="W151" s="1194"/>
      <c r="X151" s="1194">
        <f>X150+Y150</f>
        <v>0</v>
      </c>
      <c r="Y151" s="2570"/>
      <c r="Z151" s="2571">
        <f>L151</f>
        <v>0</v>
      </c>
      <c r="AA151" s="2572">
        <f>Q151</f>
        <v>0</v>
      </c>
      <c r="AB151" s="1843"/>
      <c r="AC151" s="1194"/>
      <c r="AD151" s="1194"/>
      <c r="AE151" s="1194"/>
      <c r="AF151" s="1194"/>
      <c r="AG151" s="1194">
        <f>AF150+AG150+AH150+AI150</f>
        <v>288</v>
      </c>
      <c r="AH151" s="1194"/>
      <c r="AI151" s="1194"/>
      <c r="AJ151" s="1194">
        <f>AJ150+AK150</f>
        <v>23</v>
      </c>
      <c r="AK151" s="1194" t="s">
        <v>242</v>
      </c>
      <c r="AL151" s="924"/>
      <c r="AP151" s="489" t="e">
        <f>VLOOKUP(B151,'[1]Enrollments + Baptism'!$A$7:$R$170,18,FALSE)</f>
        <v>#N/A</v>
      </c>
      <c r="AQ151" s="1191" t="e">
        <f t="shared" si="43"/>
        <v>#N/A</v>
      </c>
    </row>
    <row r="152" spans="1:43" s="199" customFormat="1" ht="15" customHeight="1" thickBot="1">
      <c r="A152" s="4228" t="s">
        <v>807</v>
      </c>
      <c r="B152" s="1331" t="str">
        <f>'General TPUM'!B151</f>
        <v>Vanuatu Mission</v>
      </c>
      <c r="C152" s="1375"/>
      <c r="D152" s="1375"/>
      <c r="E152" s="1375"/>
      <c r="F152" s="1375"/>
      <c r="G152" s="1375"/>
      <c r="H152" s="1375"/>
      <c r="I152" s="1375"/>
      <c r="J152" s="1375"/>
      <c r="K152" s="1375"/>
      <c r="L152" s="1342"/>
      <c r="M152" s="1342"/>
      <c r="N152" s="1342"/>
      <c r="O152" s="1342"/>
      <c r="P152" s="1342"/>
      <c r="Q152" s="1342"/>
      <c r="R152" s="1342"/>
      <c r="S152" s="1342"/>
      <c r="T152" s="1342"/>
      <c r="U152" s="1342"/>
      <c r="V152" s="1342"/>
      <c r="W152" s="1342"/>
      <c r="X152" s="1342"/>
      <c r="Y152" s="1376"/>
      <c r="Z152" s="1373">
        <f>L152</f>
        <v>0</v>
      </c>
      <c r="AA152" s="1374">
        <f>Q152</f>
        <v>0</v>
      </c>
      <c r="AB152" s="1844"/>
      <c r="AC152" s="1342"/>
      <c r="AD152" s="1342"/>
      <c r="AE152" s="1342"/>
      <c r="AF152" s="1342"/>
      <c r="AG152" s="1342"/>
      <c r="AH152" s="1342"/>
      <c r="AI152" s="1342"/>
      <c r="AJ152" s="1342"/>
      <c r="AK152" s="1342"/>
      <c r="AL152" s="2574"/>
      <c r="AM152" s="1199"/>
      <c r="AP152" s="489">
        <f>VLOOKUP(B152,'[1]Enrollments + Baptism'!$A$7:$R$170,18,FALSE)</f>
        <v>0</v>
      </c>
      <c r="AQ152" s="1191">
        <f t="shared" si="43"/>
        <v>0</v>
      </c>
    </row>
    <row r="153" spans="1:43" s="199" customFormat="1" ht="15" customHeight="1" thickBot="1">
      <c r="A153" s="4229" t="s">
        <v>711</v>
      </c>
      <c r="B153" s="4142" t="s">
        <v>807</v>
      </c>
      <c r="C153" s="3479"/>
      <c r="D153" s="3423">
        <v>28</v>
      </c>
      <c r="E153" s="3423">
        <v>24</v>
      </c>
      <c r="F153" s="3423">
        <v>16</v>
      </c>
      <c r="G153" s="3423">
        <v>11</v>
      </c>
      <c r="H153" s="3423">
        <v>7</v>
      </c>
      <c r="I153" s="3423">
        <v>6</v>
      </c>
      <c r="J153" s="3423">
        <v>6</v>
      </c>
      <c r="K153" s="3427"/>
      <c r="L153" s="3427"/>
      <c r="M153" s="3427"/>
      <c r="N153" s="3427"/>
      <c r="O153" s="3427"/>
      <c r="P153" s="3427"/>
      <c r="Q153" s="3427"/>
      <c r="R153" s="3571"/>
      <c r="S153" s="1983">
        <v>88</v>
      </c>
      <c r="T153" s="1984">
        <v>10</v>
      </c>
      <c r="U153" s="1987"/>
      <c r="V153" s="1988"/>
      <c r="W153" s="1186">
        <f t="shared" ref="W153:W184" si="62">+S153+T153+U153+V153</f>
        <v>98</v>
      </c>
      <c r="X153" s="4230"/>
      <c r="Y153" s="4170" t="s">
        <v>147</v>
      </c>
      <c r="Z153" s="4149">
        <v>6</v>
      </c>
      <c r="AA153" s="4150"/>
      <c r="AB153" s="4151">
        <f t="shared" ref="AB153" si="63">W153-AF153-AG153</f>
        <v>98</v>
      </c>
      <c r="AC153" s="4152">
        <f>'General TPUM'!R152</f>
        <v>1</v>
      </c>
      <c r="AD153" s="4153">
        <f>'General TPUM'!S152</f>
        <v>0</v>
      </c>
      <c r="AE153" s="4154" t="str">
        <f>'General TPUM'!T152</f>
        <v>-</v>
      </c>
      <c r="AF153" s="1188"/>
      <c r="AG153" s="1657">
        <f t="shared" ref="AG153" si="64">U153+V153</f>
        <v>0</v>
      </c>
      <c r="AH153" s="1657"/>
      <c r="AI153" s="1187"/>
      <c r="AJ153" s="1188">
        <f t="shared" ref="AJ153" si="65">Z153</f>
        <v>6</v>
      </c>
      <c r="AK153" s="4154">
        <f t="shared" ref="AK153" si="66">AA153</f>
        <v>0</v>
      </c>
      <c r="AL153" s="1189">
        <f>SUM(C153:R153)</f>
        <v>98</v>
      </c>
      <c r="AM153" s="1199"/>
      <c r="AP153" s="489">
        <f>VLOOKUP(B153,'[1]Enrollments + Baptism'!$A$7:$R$170,18,FALSE)</f>
        <v>98</v>
      </c>
      <c r="AQ153" s="1191">
        <f t="shared" si="43"/>
        <v>0</v>
      </c>
    </row>
    <row r="154" spans="1:43" s="1191" customFormat="1" ht="15" customHeight="1">
      <c r="A154" s="4229" t="s">
        <v>713</v>
      </c>
      <c r="B154" s="4142" t="str">
        <f>'General TPUM'!B153</f>
        <v>Aore Adventist Academy</v>
      </c>
      <c r="C154" s="3479"/>
      <c r="D154" s="3423"/>
      <c r="E154" s="3423"/>
      <c r="F154" s="3423"/>
      <c r="G154" s="3423"/>
      <c r="H154" s="3423"/>
      <c r="I154" s="3423"/>
      <c r="J154" s="3423"/>
      <c r="K154" s="3427">
        <v>50</v>
      </c>
      <c r="L154" s="3427">
        <v>31</v>
      </c>
      <c r="M154" s="3427">
        <v>54</v>
      </c>
      <c r="N154" s="3427">
        <v>51</v>
      </c>
      <c r="O154" s="3427">
        <v>47</v>
      </c>
      <c r="P154" s="3427">
        <v>34</v>
      </c>
      <c r="Q154" s="3427">
        <v>29</v>
      </c>
      <c r="R154" s="3571"/>
      <c r="S154" s="1983"/>
      <c r="T154" s="1984"/>
      <c r="U154" s="1987">
        <v>260</v>
      </c>
      <c r="V154" s="1988">
        <v>36</v>
      </c>
      <c r="W154" s="1186">
        <f t="shared" si="62"/>
        <v>296</v>
      </c>
      <c r="X154" s="4230"/>
      <c r="Y154" s="4170">
        <v>14</v>
      </c>
      <c r="Z154" s="4149"/>
      <c r="AA154" s="4150">
        <v>114</v>
      </c>
      <c r="AB154" s="4151">
        <f t="shared" ref="AB154:AB181" si="67">W154-AF154-AG154</f>
        <v>0</v>
      </c>
      <c r="AC154" s="4152">
        <f>'General TPUM'!R153</f>
        <v>0</v>
      </c>
      <c r="AD154" s="4153">
        <f>'General TPUM'!S153</f>
        <v>1</v>
      </c>
      <c r="AE154" s="4154" t="str">
        <f>'General TPUM'!T153</f>
        <v>-</v>
      </c>
      <c r="AF154" s="1188"/>
      <c r="AG154" s="1657">
        <f t="shared" ref="AG154:AG181" si="68">U154+V154</f>
        <v>296</v>
      </c>
      <c r="AH154" s="1657"/>
      <c r="AI154" s="1187"/>
      <c r="AJ154" s="1188">
        <f t="shared" ref="AJ154:AJ184" si="69">Z154</f>
        <v>0</v>
      </c>
      <c r="AK154" s="4154">
        <f t="shared" ref="AK154:AK184" si="70">AA154</f>
        <v>114</v>
      </c>
      <c r="AL154" s="1189">
        <f>SUM(C154:R154)</f>
        <v>296</v>
      </c>
      <c r="AM154" s="1190"/>
      <c r="AP154" s="489">
        <f>VLOOKUP(B154,'[1]Enrollments + Baptism'!$A$7:$R$170,18,FALSE)</f>
        <v>296</v>
      </c>
      <c r="AQ154" s="1191">
        <f t="shared" si="43"/>
        <v>0</v>
      </c>
    </row>
    <row r="155" spans="1:43" s="1191" customFormat="1" ht="15" customHeight="1">
      <c r="A155" s="4229" t="s">
        <v>715</v>
      </c>
      <c r="B155" s="4142" t="str">
        <f>'General TPUM'!B154</f>
        <v>Baiap Adventist Primary School</v>
      </c>
      <c r="C155" s="3479"/>
      <c r="D155" s="1826">
        <v>15</v>
      </c>
      <c r="E155" s="1826">
        <v>5</v>
      </c>
      <c r="F155" s="1826">
        <v>6</v>
      </c>
      <c r="G155" s="1826">
        <v>8</v>
      </c>
      <c r="H155" s="1826">
        <v>3</v>
      </c>
      <c r="I155" s="1826">
        <v>1</v>
      </c>
      <c r="J155" s="1827">
        <v>4</v>
      </c>
      <c r="K155" s="1828"/>
      <c r="L155" s="1827"/>
      <c r="M155" s="1827"/>
      <c r="N155" s="1827"/>
      <c r="O155" s="1827"/>
      <c r="P155" s="1827"/>
      <c r="Q155" s="1827"/>
      <c r="R155" s="1829"/>
      <c r="S155" s="4207">
        <v>42</v>
      </c>
      <c r="T155" s="4150"/>
      <c r="U155" s="4231"/>
      <c r="V155" s="1986"/>
      <c r="W155" s="1186">
        <f t="shared" si="62"/>
        <v>42</v>
      </c>
      <c r="X155" s="4232"/>
      <c r="Y155" s="4170"/>
      <c r="Z155" s="4149">
        <v>4</v>
      </c>
      <c r="AA155" s="4150"/>
      <c r="AB155" s="4151">
        <f t="shared" si="67"/>
        <v>0</v>
      </c>
      <c r="AC155" s="4152">
        <f>'General TPUM'!R154</f>
        <v>1</v>
      </c>
      <c r="AD155" s="4153">
        <f>'General TPUM'!S154</f>
        <v>0</v>
      </c>
      <c r="AE155" s="4154" t="str">
        <f>'General TPUM'!T154</f>
        <v>-</v>
      </c>
      <c r="AF155" s="1188">
        <f>S155+T155</f>
        <v>42</v>
      </c>
      <c r="AG155" s="1657">
        <f t="shared" si="68"/>
        <v>0</v>
      </c>
      <c r="AH155" s="1657"/>
      <c r="AI155" s="1187"/>
      <c r="AJ155" s="1188">
        <f t="shared" si="69"/>
        <v>4</v>
      </c>
      <c r="AK155" s="4154">
        <f t="shared" si="70"/>
        <v>0</v>
      </c>
      <c r="AL155" s="1189">
        <f t="shared" ref="AL155:AL181" si="71">SUM(C155:Q155)</f>
        <v>42</v>
      </c>
      <c r="AM155" s="1190"/>
      <c r="AP155" s="489">
        <f>VLOOKUP(B155,'[1]Enrollments + Baptism'!$A$7:$R$170,18,FALSE)</f>
        <v>42</v>
      </c>
      <c r="AQ155" s="1191">
        <f t="shared" si="43"/>
        <v>0</v>
      </c>
    </row>
    <row r="156" spans="1:43" s="1191" customFormat="1" ht="24.95" customHeight="1">
      <c r="A156" s="4229" t="s">
        <v>718</v>
      </c>
      <c r="B156" s="4142" t="str">
        <f>'General TPUM'!B155</f>
        <v>Battle Creek Adventist Primary School (no enrolment for 2017)</v>
      </c>
      <c r="C156" s="3479"/>
      <c r="D156" s="1830">
        <v>28</v>
      </c>
      <c r="E156" s="1830"/>
      <c r="F156" s="1830"/>
      <c r="G156" s="1830"/>
      <c r="H156" s="1830"/>
      <c r="I156" s="1830"/>
      <c r="J156" s="1830"/>
      <c r="K156" s="1831"/>
      <c r="L156" s="1831"/>
      <c r="M156" s="1831"/>
      <c r="N156" s="1831"/>
      <c r="O156" s="1831"/>
      <c r="P156" s="1831"/>
      <c r="Q156" s="1831"/>
      <c r="R156" s="1832"/>
      <c r="S156" s="4207">
        <v>7</v>
      </c>
      <c r="T156" s="4150">
        <v>21</v>
      </c>
      <c r="U156" s="4231"/>
      <c r="V156" s="1986"/>
      <c r="W156" s="1186">
        <f t="shared" si="62"/>
        <v>28</v>
      </c>
      <c r="X156" s="4232"/>
      <c r="Y156" s="4170"/>
      <c r="Z156" s="4149">
        <v>28</v>
      </c>
      <c r="AA156" s="4150"/>
      <c r="AB156" s="4151">
        <f t="shared" si="67"/>
        <v>0</v>
      </c>
      <c r="AC156" s="4152">
        <f>'General TPUM'!R155</f>
        <v>1</v>
      </c>
      <c r="AD156" s="4153">
        <f>'General TPUM'!S155</f>
        <v>0</v>
      </c>
      <c r="AE156" s="4154" t="str">
        <f>'General TPUM'!T155</f>
        <v>-</v>
      </c>
      <c r="AF156" s="1188">
        <f>S156+T156</f>
        <v>28</v>
      </c>
      <c r="AG156" s="1657">
        <f t="shared" si="68"/>
        <v>0</v>
      </c>
      <c r="AH156" s="1657"/>
      <c r="AI156" s="1187"/>
      <c r="AJ156" s="1188">
        <f t="shared" si="69"/>
        <v>28</v>
      </c>
      <c r="AK156" s="4154">
        <f t="shared" si="70"/>
        <v>0</v>
      </c>
      <c r="AL156" s="1189">
        <f t="shared" si="71"/>
        <v>28</v>
      </c>
      <c r="AM156" s="1190"/>
      <c r="AP156" s="489" t="e">
        <f>VLOOKUP(B156,'[1]Enrollments + Baptism'!$A$7:$R$170,18,FALSE)</f>
        <v>#N/A</v>
      </c>
      <c r="AQ156" s="1191" t="e">
        <f t="shared" si="43"/>
        <v>#N/A</v>
      </c>
    </row>
    <row r="157" spans="1:43" s="1191" customFormat="1" ht="15" customHeight="1">
      <c r="A157" s="4229" t="s">
        <v>720</v>
      </c>
      <c r="B157" s="4142" t="str">
        <f>'General TPUM'!B156</f>
        <v>Enekis Adventist Primary School</v>
      </c>
      <c r="C157" s="3479"/>
      <c r="D157" s="1826">
        <v>18</v>
      </c>
      <c r="E157" s="1826">
        <v>23</v>
      </c>
      <c r="F157" s="1826">
        <v>35</v>
      </c>
      <c r="G157" s="1826">
        <v>23</v>
      </c>
      <c r="H157" s="1826">
        <v>30</v>
      </c>
      <c r="I157" s="1826">
        <v>29</v>
      </c>
      <c r="J157" s="1826">
        <v>22</v>
      </c>
      <c r="K157" s="1827"/>
      <c r="L157" s="1827"/>
      <c r="M157" s="1827"/>
      <c r="N157" s="1827"/>
      <c r="O157" s="1827"/>
      <c r="P157" s="1827"/>
      <c r="Q157" s="1827"/>
      <c r="R157" s="1829"/>
      <c r="S157" s="4207">
        <v>57</v>
      </c>
      <c r="T157" s="4150">
        <v>123</v>
      </c>
      <c r="U157" s="2575"/>
      <c r="V157" s="1986"/>
      <c r="W157" s="1186">
        <f t="shared" si="62"/>
        <v>180</v>
      </c>
      <c r="X157" s="4232" t="s">
        <v>147</v>
      </c>
      <c r="Y157" s="4170"/>
      <c r="Z157" s="4149">
        <v>22</v>
      </c>
      <c r="AA157" s="4150"/>
      <c r="AB157" s="4151">
        <f t="shared" si="67"/>
        <v>0</v>
      </c>
      <c r="AC157" s="4152">
        <f>'General TPUM'!R156</f>
        <v>1</v>
      </c>
      <c r="AD157" s="4153">
        <f>'General TPUM'!S156</f>
        <v>0</v>
      </c>
      <c r="AE157" s="4154" t="str">
        <f>'General TPUM'!T156</f>
        <v>-</v>
      </c>
      <c r="AF157" s="1188">
        <f>S157+T157</f>
        <v>180</v>
      </c>
      <c r="AG157" s="1657">
        <f t="shared" si="68"/>
        <v>0</v>
      </c>
      <c r="AH157" s="1657"/>
      <c r="AI157" s="1187"/>
      <c r="AJ157" s="1188">
        <f t="shared" si="69"/>
        <v>22</v>
      </c>
      <c r="AK157" s="4154">
        <f t="shared" si="70"/>
        <v>0</v>
      </c>
      <c r="AL157" s="1189">
        <f t="shared" si="71"/>
        <v>180</v>
      </c>
      <c r="AM157" s="1190"/>
      <c r="AP157" s="489">
        <f>VLOOKUP(B157,'[1]Enrollments + Baptism'!$A$7:$R$170,18,FALSE)</f>
        <v>180</v>
      </c>
      <c r="AQ157" s="1191">
        <f t="shared" si="43"/>
        <v>0</v>
      </c>
    </row>
    <row r="158" spans="1:43" s="1191" customFormat="1" ht="15" customHeight="1">
      <c r="A158" s="4229" t="s">
        <v>723</v>
      </c>
      <c r="B158" s="4142" t="str">
        <f>'General TPUM'!B157</f>
        <v>Entan-Vui (Hebron) SDA School</v>
      </c>
      <c r="C158" s="4233"/>
      <c r="D158" s="1826"/>
      <c r="E158" s="1826"/>
      <c r="F158" s="1826"/>
      <c r="G158" s="1826"/>
      <c r="H158" s="1826"/>
      <c r="I158" s="1826"/>
      <c r="J158" s="1826"/>
      <c r="K158" s="1827">
        <v>12</v>
      </c>
      <c r="L158" s="1827">
        <v>13</v>
      </c>
      <c r="M158" s="1827">
        <v>27</v>
      </c>
      <c r="N158" s="1827">
        <v>14</v>
      </c>
      <c r="O158" s="1827"/>
      <c r="P158" s="1827"/>
      <c r="Q158" s="1827"/>
      <c r="R158" s="1829"/>
      <c r="S158" s="4207"/>
      <c r="T158" s="4150"/>
      <c r="U158" s="2576">
        <v>22</v>
      </c>
      <c r="V158" s="1989">
        <v>44</v>
      </c>
      <c r="W158" s="1186">
        <f t="shared" si="62"/>
        <v>66</v>
      </c>
      <c r="X158" s="4232"/>
      <c r="Y158" s="4170" t="s">
        <v>147</v>
      </c>
      <c r="Z158" s="4149"/>
      <c r="AA158" s="4150">
        <v>14</v>
      </c>
      <c r="AB158" s="4151">
        <f t="shared" si="67"/>
        <v>0</v>
      </c>
      <c r="AC158" s="4152">
        <f>'General TPUM'!R157</f>
        <v>0</v>
      </c>
      <c r="AD158" s="4153">
        <f>'General TPUM'!S157</f>
        <v>1</v>
      </c>
      <c r="AE158" s="4154" t="str">
        <f>'General TPUM'!T157</f>
        <v>-</v>
      </c>
      <c r="AF158" s="1188">
        <f>S158+T158</f>
        <v>0</v>
      </c>
      <c r="AG158" s="1657">
        <f t="shared" si="68"/>
        <v>66</v>
      </c>
      <c r="AH158" s="1657"/>
      <c r="AI158" s="1187"/>
      <c r="AJ158" s="1188">
        <f t="shared" si="69"/>
        <v>0</v>
      </c>
      <c r="AK158" s="4154">
        <f t="shared" si="70"/>
        <v>14</v>
      </c>
      <c r="AL158" s="1189">
        <f t="shared" si="71"/>
        <v>66</v>
      </c>
      <c r="AM158" s="1190"/>
      <c r="AP158" s="489" t="e">
        <f>VLOOKUP(B158,'[1]Enrollments + Baptism'!$A$7:$R$170,18,FALSE)</f>
        <v>#N/A</v>
      </c>
      <c r="AQ158" s="1191" t="e">
        <f t="shared" si="43"/>
        <v>#N/A</v>
      </c>
    </row>
    <row r="159" spans="1:43" s="1191" customFormat="1" ht="15" customHeight="1">
      <c r="A159" s="4229" t="s">
        <v>725</v>
      </c>
      <c r="B159" s="4142" t="str">
        <f>'General TPUM'!B158</f>
        <v>Epauto Adventist Senopr Secondary School</v>
      </c>
      <c r="C159" s="4233"/>
      <c r="D159" s="1826"/>
      <c r="E159" s="1826"/>
      <c r="F159" s="1826"/>
      <c r="G159" s="1826"/>
      <c r="H159" s="1826"/>
      <c r="I159" s="1826"/>
      <c r="J159" s="1826"/>
      <c r="K159" s="1827">
        <v>81</v>
      </c>
      <c r="L159" s="1827">
        <v>82</v>
      </c>
      <c r="M159" s="1827">
        <v>94</v>
      </c>
      <c r="N159" s="1827">
        <v>105</v>
      </c>
      <c r="O159" s="1827">
        <v>82</v>
      </c>
      <c r="P159" s="1827">
        <v>88</v>
      </c>
      <c r="Q159" s="1827">
        <v>57</v>
      </c>
      <c r="R159" s="1829"/>
      <c r="S159" s="4207"/>
      <c r="T159" s="4150"/>
      <c r="U159" s="4234">
        <v>359</v>
      </c>
      <c r="V159" s="4150">
        <v>230</v>
      </c>
      <c r="W159" s="1186">
        <f t="shared" si="62"/>
        <v>589</v>
      </c>
      <c r="X159" s="4232"/>
      <c r="Y159" s="4170" t="s">
        <v>147</v>
      </c>
      <c r="Z159" s="4149"/>
      <c r="AA159" s="4150">
        <v>250</v>
      </c>
      <c r="AB159" s="4151">
        <f t="shared" si="67"/>
        <v>0</v>
      </c>
      <c r="AC159" s="4152">
        <f>'General TPUM'!R158</f>
        <v>0</v>
      </c>
      <c r="AD159" s="4153">
        <f>'General TPUM'!S158</f>
        <v>1</v>
      </c>
      <c r="AE159" s="4154" t="str">
        <f>'General TPUM'!T158</f>
        <v>-</v>
      </c>
      <c r="AF159" s="1188"/>
      <c r="AG159" s="1657">
        <f t="shared" si="68"/>
        <v>589</v>
      </c>
      <c r="AH159" s="1657"/>
      <c r="AI159" s="1187"/>
      <c r="AJ159" s="1188">
        <f t="shared" si="69"/>
        <v>0</v>
      </c>
      <c r="AK159" s="4154">
        <f t="shared" si="70"/>
        <v>250</v>
      </c>
      <c r="AL159" s="1189">
        <f t="shared" si="71"/>
        <v>589</v>
      </c>
      <c r="AM159" s="1190"/>
      <c r="AP159" s="489">
        <f>VLOOKUP(B159,'[1]Enrollments + Baptism'!$A$7:$R$170,18,FALSE)</f>
        <v>589</v>
      </c>
      <c r="AQ159" s="1191">
        <f t="shared" si="43"/>
        <v>0</v>
      </c>
    </row>
    <row r="160" spans="1:43" s="1191" customFormat="1" ht="15" customHeight="1">
      <c r="A160" s="4229" t="s">
        <v>727</v>
      </c>
      <c r="B160" s="4142" t="str">
        <f>'General TPUM'!B159</f>
        <v>Fokona Adventist Primary School</v>
      </c>
      <c r="C160" s="4233"/>
      <c r="D160" s="1826">
        <v>37</v>
      </c>
      <c r="E160" s="1826">
        <v>37</v>
      </c>
      <c r="F160" s="1826">
        <v>49</v>
      </c>
      <c r="G160" s="1826">
        <v>31</v>
      </c>
      <c r="H160" s="1826">
        <v>49</v>
      </c>
      <c r="I160" s="1826">
        <v>28</v>
      </c>
      <c r="J160" s="1826">
        <v>17</v>
      </c>
      <c r="K160" s="1827"/>
      <c r="L160" s="1827"/>
      <c r="M160" s="1827"/>
      <c r="N160" s="1827"/>
      <c r="O160" s="1827"/>
      <c r="P160" s="1827"/>
      <c r="Q160" s="1827"/>
      <c r="R160" s="1829"/>
      <c r="S160" s="4207">
        <v>120</v>
      </c>
      <c r="T160" s="4150">
        <v>128</v>
      </c>
      <c r="U160" s="2575"/>
      <c r="V160" s="1986"/>
      <c r="W160" s="1186">
        <f t="shared" si="62"/>
        <v>248</v>
      </c>
      <c r="X160" s="4232"/>
      <c r="Y160" s="4170"/>
      <c r="Z160" s="4149">
        <v>17</v>
      </c>
      <c r="AA160" s="4150"/>
      <c r="AB160" s="4151">
        <f t="shared" si="67"/>
        <v>0</v>
      </c>
      <c r="AC160" s="4152">
        <f>'General TPUM'!R159</f>
        <v>1</v>
      </c>
      <c r="AD160" s="4153">
        <f>'General TPUM'!S159</f>
        <v>0</v>
      </c>
      <c r="AE160" s="4154" t="str">
        <f>'General TPUM'!T159</f>
        <v>-</v>
      </c>
      <c r="AF160" s="1188">
        <f>S160+T160</f>
        <v>248</v>
      </c>
      <c r="AG160" s="1657">
        <f t="shared" si="68"/>
        <v>0</v>
      </c>
      <c r="AH160" s="1657"/>
      <c r="AI160" s="1187"/>
      <c r="AJ160" s="1188">
        <f t="shared" si="69"/>
        <v>17</v>
      </c>
      <c r="AK160" s="4154">
        <f t="shared" si="70"/>
        <v>0</v>
      </c>
      <c r="AL160" s="1189">
        <f t="shared" si="71"/>
        <v>248</v>
      </c>
      <c r="AM160" s="1190"/>
      <c r="AP160" s="489">
        <f>VLOOKUP(B160,'[1]Enrollments + Baptism'!$A$7:$R$170,18,FALSE)</f>
        <v>248</v>
      </c>
      <c r="AQ160" s="1191">
        <f t="shared" si="43"/>
        <v>0</v>
      </c>
    </row>
    <row r="161" spans="1:43" s="1191" customFormat="1" ht="15" customHeight="1">
      <c r="A161" s="4229" t="s">
        <v>729</v>
      </c>
      <c r="B161" s="4142" t="str">
        <f>'General TPUM'!B160</f>
        <v>Fonteng Adventist Primary School</v>
      </c>
      <c r="C161" s="4233"/>
      <c r="D161" s="1826">
        <v>15</v>
      </c>
      <c r="E161" s="1826">
        <v>12</v>
      </c>
      <c r="F161" s="1826">
        <v>3</v>
      </c>
      <c r="G161" s="1826">
        <v>7</v>
      </c>
      <c r="H161" s="1826">
        <v>7</v>
      </c>
      <c r="I161" s="1826">
        <v>6</v>
      </c>
      <c r="J161" s="1826">
        <v>3</v>
      </c>
      <c r="K161" s="1827"/>
      <c r="L161" s="1827"/>
      <c r="M161" s="1827"/>
      <c r="N161" s="1827"/>
      <c r="O161" s="1827"/>
      <c r="P161" s="1827"/>
      <c r="Q161" s="1827"/>
      <c r="R161" s="1829"/>
      <c r="S161" s="4207">
        <v>50</v>
      </c>
      <c r="T161" s="4150">
        <v>3</v>
      </c>
      <c r="U161" s="2575"/>
      <c r="V161" s="1986"/>
      <c r="W161" s="1186">
        <f t="shared" si="62"/>
        <v>53</v>
      </c>
      <c r="X161" s="4232"/>
      <c r="Y161" s="4170"/>
      <c r="Z161" s="4149">
        <v>3</v>
      </c>
      <c r="AA161" s="4150"/>
      <c r="AB161" s="4151">
        <f t="shared" si="67"/>
        <v>0</v>
      </c>
      <c r="AC161" s="4152">
        <f>'General TPUM'!R160</f>
        <v>1</v>
      </c>
      <c r="AD161" s="4153">
        <f>'General TPUM'!S160</f>
        <v>0</v>
      </c>
      <c r="AE161" s="4154" t="str">
        <f>'General TPUM'!T160</f>
        <v>-</v>
      </c>
      <c r="AF161" s="1188">
        <f>S161+T161</f>
        <v>53</v>
      </c>
      <c r="AG161" s="1657">
        <f t="shared" si="68"/>
        <v>0</v>
      </c>
      <c r="AH161" s="1657"/>
      <c r="AI161" s="1187"/>
      <c r="AJ161" s="1188">
        <f t="shared" si="69"/>
        <v>3</v>
      </c>
      <c r="AK161" s="4154">
        <f t="shared" si="70"/>
        <v>0</v>
      </c>
      <c r="AL161" s="1189">
        <f t="shared" si="71"/>
        <v>53</v>
      </c>
      <c r="AM161" s="1190"/>
      <c r="AP161" s="489">
        <f>VLOOKUP(B161,'[1]Enrollments + Baptism'!$A$7:$R$170,18,FALSE)</f>
        <v>53</v>
      </c>
      <c r="AQ161" s="1191">
        <f t="shared" si="43"/>
        <v>0</v>
      </c>
    </row>
    <row r="162" spans="1:43" s="1191" customFormat="1" ht="15" customHeight="1">
      <c r="A162" s="4229" t="s">
        <v>731</v>
      </c>
      <c r="B162" s="4142" t="str">
        <f>'General TPUM'!B161</f>
        <v>Galilee Adventist Primary School</v>
      </c>
      <c r="C162" s="4233"/>
      <c r="D162" s="1826">
        <v>10</v>
      </c>
      <c r="E162" s="1826">
        <v>16</v>
      </c>
      <c r="F162" s="1826">
        <v>5</v>
      </c>
      <c r="G162" s="1826">
        <v>9</v>
      </c>
      <c r="H162" s="1826">
        <v>4</v>
      </c>
      <c r="I162" s="1826">
        <v>4</v>
      </c>
      <c r="J162" s="1826">
        <v>8</v>
      </c>
      <c r="K162" s="1827"/>
      <c r="L162" s="1827"/>
      <c r="M162" s="1827"/>
      <c r="N162" s="1827"/>
      <c r="O162" s="1827"/>
      <c r="P162" s="1827"/>
      <c r="Q162" s="1827"/>
      <c r="R162" s="1829"/>
      <c r="S162" s="4235">
        <v>24</v>
      </c>
      <c r="T162" s="4150">
        <v>32</v>
      </c>
      <c r="U162" s="2575"/>
      <c r="V162" s="1986"/>
      <c r="W162" s="1186">
        <f t="shared" si="62"/>
        <v>56</v>
      </c>
      <c r="X162" s="4232"/>
      <c r="Y162" s="4170"/>
      <c r="Z162" s="4149">
        <v>8</v>
      </c>
      <c r="AA162" s="4150"/>
      <c r="AB162" s="4151">
        <f t="shared" si="67"/>
        <v>0</v>
      </c>
      <c r="AC162" s="4152">
        <f>'General TPUM'!R161</f>
        <v>1</v>
      </c>
      <c r="AD162" s="4153">
        <f>'General TPUM'!S161</f>
        <v>0</v>
      </c>
      <c r="AE162" s="4154" t="str">
        <f>'General TPUM'!T161</f>
        <v>-</v>
      </c>
      <c r="AF162" s="1188">
        <f>S162+T162</f>
        <v>56</v>
      </c>
      <c r="AG162" s="1657">
        <f t="shared" si="68"/>
        <v>0</v>
      </c>
      <c r="AH162" s="1657"/>
      <c r="AI162" s="1187"/>
      <c r="AJ162" s="1188">
        <f t="shared" si="69"/>
        <v>8</v>
      </c>
      <c r="AK162" s="4154">
        <f t="shared" si="70"/>
        <v>0</v>
      </c>
      <c r="AL162" s="1189">
        <f t="shared" si="71"/>
        <v>56</v>
      </c>
      <c r="AM162" s="1190"/>
      <c r="AP162" s="489">
        <f>VLOOKUP(B162,'[1]Enrollments + Baptism'!$A$7:$R$170,18,FALSE)</f>
        <v>56</v>
      </c>
      <c r="AQ162" s="1191">
        <f t="shared" si="43"/>
        <v>0</v>
      </c>
    </row>
    <row r="163" spans="1:43" s="1191" customFormat="1" ht="15" customHeight="1">
      <c r="A163" s="4229" t="s">
        <v>733</v>
      </c>
      <c r="B163" s="4142" t="str">
        <f>'General TPUM'!B162</f>
        <v>Kwataparen Adventist Junior Secondary School</v>
      </c>
      <c r="C163" s="4236"/>
      <c r="D163" s="2577" t="s">
        <v>147</v>
      </c>
      <c r="E163" s="2577" t="s">
        <v>147</v>
      </c>
      <c r="F163" s="2577" t="s">
        <v>147</v>
      </c>
      <c r="G163" s="2577" t="s">
        <v>147</v>
      </c>
      <c r="H163" s="2577"/>
      <c r="I163" s="2577"/>
      <c r="J163" s="2577"/>
      <c r="K163" s="2046">
        <v>45</v>
      </c>
      <c r="L163" s="2046">
        <v>38</v>
      </c>
      <c r="M163" s="2046">
        <v>74</v>
      </c>
      <c r="N163" s="2046">
        <v>47</v>
      </c>
      <c r="O163" s="2046">
        <v>61</v>
      </c>
      <c r="P163" s="2046">
        <v>15</v>
      </c>
      <c r="Q163" s="2046"/>
      <c r="R163" s="2047"/>
      <c r="S163" s="4207">
        <v>0</v>
      </c>
      <c r="T163" s="4150">
        <v>0</v>
      </c>
      <c r="U163" s="2578">
        <v>148</v>
      </c>
      <c r="V163" s="2171">
        <v>132</v>
      </c>
      <c r="W163" s="1186">
        <f t="shared" si="62"/>
        <v>280</v>
      </c>
      <c r="X163" s="4232"/>
      <c r="Y163" s="4170">
        <v>22</v>
      </c>
      <c r="Z163" s="4149"/>
      <c r="AA163" s="4150">
        <v>62</v>
      </c>
      <c r="AB163" s="4151">
        <f t="shared" si="67"/>
        <v>0</v>
      </c>
      <c r="AC163" s="4152">
        <f>'General TPUM'!R162</f>
        <v>0</v>
      </c>
      <c r="AD163" s="4153">
        <f>'General TPUM'!S162</f>
        <v>1</v>
      </c>
      <c r="AE163" s="4154" t="str">
        <f>'General TPUM'!T162</f>
        <v>-</v>
      </c>
      <c r="AF163" s="1188"/>
      <c r="AG163" s="1657">
        <f t="shared" si="68"/>
        <v>280</v>
      </c>
      <c r="AH163" s="1657"/>
      <c r="AI163" s="1187"/>
      <c r="AJ163" s="1188">
        <f t="shared" si="69"/>
        <v>0</v>
      </c>
      <c r="AK163" s="4154">
        <f t="shared" si="70"/>
        <v>62</v>
      </c>
      <c r="AL163" s="1189">
        <f t="shared" si="71"/>
        <v>280</v>
      </c>
      <c r="AM163" s="1190"/>
      <c r="AP163" s="489">
        <f>VLOOKUP(B163,'[1]Enrollments + Baptism'!$A$7:$R$170,18,FALSE)</f>
        <v>280</v>
      </c>
      <c r="AQ163" s="1191">
        <f t="shared" si="43"/>
        <v>0</v>
      </c>
    </row>
    <row r="164" spans="1:43" s="1191" customFormat="1" ht="15" customHeight="1">
      <c r="A164" s="4229" t="s">
        <v>735</v>
      </c>
      <c r="B164" s="4142" t="str">
        <f>'General TPUM'!B163</f>
        <v>Lalinda Adventist Primary School</v>
      </c>
      <c r="C164" s="4236"/>
      <c r="D164" s="4237">
        <v>18</v>
      </c>
      <c r="E164" s="4237">
        <v>6</v>
      </c>
      <c r="F164" s="4237">
        <v>11</v>
      </c>
      <c r="G164" s="4237">
        <v>6</v>
      </c>
      <c r="H164" s="4237">
        <v>6</v>
      </c>
      <c r="I164" s="4237">
        <v>7</v>
      </c>
      <c r="J164" s="4237">
        <v>6</v>
      </c>
      <c r="K164" s="4238" t="s">
        <v>147</v>
      </c>
      <c r="L164" s="4238"/>
      <c r="M164" s="4238"/>
      <c r="N164" s="4238"/>
      <c r="O164" s="4238"/>
      <c r="P164" s="4238"/>
      <c r="Q164" s="4238"/>
      <c r="R164" s="4239"/>
      <c r="S164" s="4207">
        <v>48</v>
      </c>
      <c r="T164" s="4150">
        <v>12</v>
      </c>
      <c r="U164" s="2575"/>
      <c r="V164" s="1986"/>
      <c r="W164" s="1186">
        <f t="shared" si="62"/>
        <v>60</v>
      </c>
      <c r="X164" s="4232"/>
      <c r="Y164" s="4170"/>
      <c r="Z164" s="4149">
        <v>6</v>
      </c>
      <c r="AA164" s="4150"/>
      <c r="AB164" s="4151">
        <f t="shared" si="67"/>
        <v>0</v>
      </c>
      <c r="AC164" s="4152">
        <f>'General TPUM'!R163</f>
        <v>1</v>
      </c>
      <c r="AD164" s="4153">
        <f>'General TPUM'!S163</f>
        <v>0</v>
      </c>
      <c r="AE164" s="4154" t="str">
        <f>'General TPUM'!T163</f>
        <v>-</v>
      </c>
      <c r="AF164" s="1188">
        <f t="shared" ref="AF164:AF178" si="72">S164+T164</f>
        <v>60</v>
      </c>
      <c r="AG164" s="1657">
        <f t="shared" si="68"/>
        <v>0</v>
      </c>
      <c r="AH164" s="1657"/>
      <c r="AI164" s="1187"/>
      <c r="AJ164" s="1188">
        <f t="shared" si="69"/>
        <v>6</v>
      </c>
      <c r="AK164" s="4154">
        <f t="shared" si="70"/>
        <v>0</v>
      </c>
      <c r="AL164" s="1189">
        <f t="shared" si="71"/>
        <v>60</v>
      </c>
      <c r="AM164" s="1190"/>
      <c r="AP164" s="489">
        <f>VLOOKUP(B164,'[1]Enrollments + Baptism'!$A$7:$R$170,18,FALSE)</f>
        <v>60</v>
      </c>
      <c r="AQ164" s="1191">
        <f t="shared" si="43"/>
        <v>0</v>
      </c>
    </row>
    <row r="165" spans="1:43" s="1191" customFormat="1" ht="15" customHeight="1">
      <c r="A165" s="4229" t="s">
        <v>737</v>
      </c>
      <c r="B165" s="4142" t="str">
        <f>'General TPUM'!B164</f>
        <v>Leaur Adventist Primary School</v>
      </c>
      <c r="C165" s="4236"/>
      <c r="D165" s="4237">
        <v>13</v>
      </c>
      <c r="E165" s="4237">
        <v>8</v>
      </c>
      <c r="F165" s="4237">
        <v>12</v>
      </c>
      <c r="G165" s="4237">
        <v>11</v>
      </c>
      <c r="H165" s="4237">
        <v>17</v>
      </c>
      <c r="I165" s="4237">
        <v>29</v>
      </c>
      <c r="J165" s="4237">
        <v>25</v>
      </c>
      <c r="K165" s="4238"/>
      <c r="L165" s="4238"/>
      <c r="M165" s="4238"/>
      <c r="N165" s="4238"/>
      <c r="O165" s="4238"/>
      <c r="P165" s="4238"/>
      <c r="Q165" s="4238"/>
      <c r="R165" s="4239"/>
      <c r="S165" s="4207">
        <v>38</v>
      </c>
      <c r="T165" s="4150">
        <v>77</v>
      </c>
      <c r="U165" s="2575"/>
      <c r="V165" s="1986"/>
      <c r="W165" s="1186">
        <f t="shared" si="62"/>
        <v>115</v>
      </c>
      <c r="X165" s="4232"/>
      <c r="Y165" s="4170"/>
      <c r="Z165" s="4149">
        <v>25</v>
      </c>
      <c r="AA165" s="4150"/>
      <c r="AB165" s="4151">
        <f t="shared" si="67"/>
        <v>0</v>
      </c>
      <c r="AC165" s="4152">
        <f>'General TPUM'!R164</f>
        <v>1</v>
      </c>
      <c r="AD165" s="4153">
        <f>'General TPUM'!S164</f>
        <v>0</v>
      </c>
      <c r="AE165" s="4154" t="str">
        <f>'General TPUM'!T164</f>
        <v>-</v>
      </c>
      <c r="AF165" s="1188">
        <f t="shared" si="72"/>
        <v>115</v>
      </c>
      <c r="AG165" s="1657">
        <f t="shared" si="68"/>
        <v>0</v>
      </c>
      <c r="AH165" s="1657"/>
      <c r="AI165" s="1187"/>
      <c r="AJ165" s="1188">
        <f t="shared" si="69"/>
        <v>25</v>
      </c>
      <c r="AK165" s="4154">
        <f t="shared" si="70"/>
        <v>0</v>
      </c>
      <c r="AL165" s="1189">
        <f t="shared" si="71"/>
        <v>115</v>
      </c>
      <c r="AM165" s="1190"/>
      <c r="AP165" s="489">
        <f>VLOOKUP(B165,'[1]Enrollments + Baptism'!$A$7:$R$170,18,FALSE)</f>
        <v>115</v>
      </c>
      <c r="AQ165" s="1191">
        <f t="shared" si="43"/>
        <v>0</v>
      </c>
    </row>
    <row r="166" spans="1:43" s="1191" customFormat="1" ht="12.75">
      <c r="A166" s="4229" t="s">
        <v>740</v>
      </c>
      <c r="B166" s="4142" t="str">
        <f>'General TPUM'!B165</f>
        <v>Lekan Adventist Primary School</v>
      </c>
      <c r="C166" s="4236"/>
      <c r="D166" s="4237">
        <v>10</v>
      </c>
      <c r="E166" s="4237">
        <v>6</v>
      </c>
      <c r="F166" s="4237">
        <v>14</v>
      </c>
      <c r="G166" s="4237">
        <v>14</v>
      </c>
      <c r="H166" s="4237">
        <v>11</v>
      </c>
      <c r="I166" s="4237">
        <v>11</v>
      </c>
      <c r="J166" s="4237">
        <v>8</v>
      </c>
      <c r="K166" s="4238"/>
      <c r="L166" s="4238"/>
      <c r="M166" s="4238"/>
      <c r="N166" s="4238"/>
      <c r="O166" s="4238"/>
      <c r="P166" s="4238"/>
      <c r="Q166" s="4238"/>
      <c r="R166" s="4239"/>
      <c r="S166" s="4207">
        <v>58</v>
      </c>
      <c r="T166" s="4150">
        <v>16</v>
      </c>
      <c r="U166" s="2575"/>
      <c r="V166" s="1986"/>
      <c r="W166" s="1186">
        <f t="shared" si="62"/>
        <v>74</v>
      </c>
      <c r="X166" s="4232"/>
      <c r="Y166" s="4170"/>
      <c r="Z166" s="4149">
        <v>8</v>
      </c>
      <c r="AA166" s="4150"/>
      <c r="AB166" s="4151">
        <f t="shared" si="67"/>
        <v>0</v>
      </c>
      <c r="AC166" s="4152">
        <f>'General TPUM'!R165</f>
        <v>1</v>
      </c>
      <c r="AD166" s="4153">
        <f>'General TPUM'!S165</f>
        <v>0</v>
      </c>
      <c r="AE166" s="4154" t="str">
        <f>'General TPUM'!T165</f>
        <v>-</v>
      </c>
      <c r="AF166" s="1188">
        <f t="shared" si="72"/>
        <v>74</v>
      </c>
      <c r="AG166" s="1657">
        <f t="shared" si="68"/>
        <v>0</v>
      </c>
      <c r="AH166" s="1657"/>
      <c r="AI166" s="1187"/>
      <c r="AJ166" s="1188">
        <f t="shared" si="69"/>
        <v>8</v>
      </c>
      <c r="AK166" s="4154">
        <f t="shared" si="70"/>
        <v>0</v>
      </c>
      <c r="AL166" s="1189">
        <f t="shared" si="71"/>
        <v>74</v>
      </c>
      <c r="AM166" s="1190"/>
      <c r="AP166" s="489">
        <f>VLOOKUP(B166,'[1]Enrollments + Baptism'!$A$7:$R$170,18,FALSE)</f>
        <v>74</v>
      </c>
      <c r="AQ166" s="1191">
        <f t="shared" si="43"/>
        <v>0</v>
      </c>
    </row>
    <row r="167" spans="1:43" s="1191" customFormat="1" ht="15" customHeight="1">
      <c r="A167" s="4229" t="s">
        <v>742</v>
      </c>
      <c r="B167" s="4142" t="str">
        <f>'General TPUM'!B166</f>
        <v>Linbul Adventist Primary School</v>
      </c>
      <c r="C167" s="4236"/>
      <c r="D167" s="2045">
        <v>20</v>
      </c>
      <c r="E167" s="2045">
        <v>11</v>
      </c>
      <c r="F167" s="2045">
        <v>12</v>
      </c>
      <c r="G167" s="2045">
        <v>11</v>
      </c>
      <c r="H167" s="2045">
        <v>15</v>
      </c>
      <c r="I167" s="2045">
        <v>12</v>
      </c>
      <c r="J167" s="2045">
        <v>14</v>
      </c>
      <c r="K167" s="2046"/>
      <c r="L167" s="2046"/>
      <c r="M167" s="2046"/>
      <c r="N167" s="2046"/>
      <c r="O167" s="2046"/>
      <c r="P167" s="2046"/>
      <c r="Q167" s="2046"/>
      <c r="R167" s="2047"/>
      <c r="S167" s="4207">
        <v>85</v>
      </c>
      <c r="T167" s="4150">
        <v>10</v>
      </c>
      <c r="U167" s="2575"/>
      <c r="V167" s="1986"/>
      <c r="W167" s="1186">
        <f t="shared" si="62"/>
        <v>95</v>
      </c>
      <c r="X167" s="4232" t="s">
        <v>147</v>
      </c>
      <c r="Y167" s="4170"/>
      <c r="Z167" s="4149">
        <v>14</v>
      </c>
      <c r="AA167" s="4150"/>
      <c r="AB167" s="4151">
        <f t="shared" si="67"/>
        <v>0</v>
      </c>
      <c r="AC167" s="4152">
        <f>'General TPUM'!R166</f>
        <v>1</v>
      </c>
      <c r="AD167" s="4153">
        <f>'General TPUM'!S166</f>
        <v>0</v>
      </c>
      <c r="AE167" s="4154" t="str">
        <f>'General TPUM'!T166</f>
        <v>-</v>
      </c>
      <c r="AF167" s="1188">
        <f t="shared" si="72"/>
        <v>95</v>
      </c>
      <c r="AG167" s="1657">
        <f t="shared" si="68"/>
        <v>0</v>
      </c>
      <c r="AH167" s="1657"/>
      <c r="AI167" s="1187"/>
      <c r="AJ167" s="1188">
        <f t="shared" si="69"/>
        <v>14</v>
      </c>
      <c r="AK167" s="4154">
        <f t="shared" si="70"/>
        <v>0</v>
      </c>
      <c r="AL167" s="1189">
        <f t="shared" si="71"/>
        <v>95</v>
      </c>
      <c r="AM167" s="1190"/>
      <c r="AP167" s="489">
        <f>VLOOKUP(B167,'[1]Enrollments + Baptism'!$A$7:$R$170,18,FALSE)</f>
        <v>95</v>
      </c>
      <c r="AQ167" s="1191">
        <f t="shared" si="43"/>
        <v>0</v>
      </c>
    </row>
    <row r="168" spans="1:43" s="1191" customFormat="1" ht="15" customHeight="1">
      <c r="A168" s="4229" t="s">
        <v>743</v>
      </c>
      <c r="B168" s="4142" t="str">
        <f>'General TPUM'!B167</f>
        <v>Loukaru  Adventist Primary School</v>
      </c>
      <c r="C168" s="4236"/>
      <c r="D168" s="4237">
        <v>35</v>
      </c>
      <c r="E168" s="4237">
        <v>41</v>
      </c>
      <c r="F168" s="4237">
        <v>41</v>
      </c>
      <c r="G168" s="4237">
        <v>43</v>
      </c>
      <c r="H168" s="4237">
        <v>42</v>
      </c>
      <c r="I168" s="4237">
        <v>31</v>
      </c>
      <c r="J168" s="4237">
        <v>24</v>
      </c>
      <c r="K168" s="4238" t="s">
        <v>147</v>
      </c>
      <c r="L168" s="4238"/>
      <c r="M168" s="4238"/>
      <c r="N168" s="4238"/>
      <c r="O168" s="4238"/>
      <c r="P168" s="4238"/>
      <c r="Q168" s="4238"/>
      <c r="R168" s="4239" t="s">
        <v>147</v>
      </c>
      <c r="S168" s="4207">
        <v>87</v>
      </c>
      <c r="T168" s="4150">
        <v>170</v>
      </c>
      <c r="U168" s="2575"/>
      <c r="V168" s="1986"/>
      <c r="W168" s="1186">
        <f t="shared" si="62"/>
        <v>257</v>
      </c>
      <c r="X168" s="4232"/>
      <c r="Y168" s="4170" t="s">
        <v>147</v>
      </c>
      <c r="Z168" s="4149">
        <v>24</v>
      </c>
      <c r="AA168" s="4150"/>
      <c r="AB168" s="4151">
        <f t="shared" si="67"/>
        <v>0</v>
      </c>
      <c r="AC168" s="4152">
        <f>'General TPUM'!R167</f>
        <v>1</v>
      </c>
      <c r="AD168" s="4153">
        <f>'General TPUM'!S167</f>
        <v>0</v>
      </c>
      <c r="AE168" s="4154" t="str">
        <f>'General TPUM'!T167</f>
        <v>-</v>
      </c>
      <c r="AF168" s="1188">
        <f t="shared" si="72"/>
        <v>257</v>
      </c>
      <c r="AG168" s="1657">
        <f t="shared" si="68"/>
        <v>0</v>
      </c>
      <c r="AH168" s="1657"/>
      <c r="AI168" s="1187"/>
      <c r="AJ168" s="1188">
        <f t="shared" si="69"/>
        <v>24</v>
      </c>
      <c r="AK168" s="4154">
        <f t="shared" si="70"/>
        <v>0</v>
      </c>
      <c r="AL168" s="1189">
        <f t="shared" si="71"/>
        <v>257</v>
      </c>
      <c r="AM168" s="1190"/>
      <c r="AP168" s="489">
        <f>VLOOKUP(B168,'[1]Enrollments + Baptism'!$A$7:$R$170,18,FALSE)</f>
        <v>257</v>
      </c>
      <c r="AQ168" s="1191">
        <f t="shared" si="43"/>
        <v>0</v>
      </c>
    </row>
    <row r="169" spans="1:43" s="1191" customFormat="1" ht="15" customHeight="1">
      <c r="A169" s="4229" t="s">
        <v>745</v>
      </c>
      <c r="B169" s="4142" t="str">
        <f>'General TPUM'!B168</f>
        <v>Lowenata Adventist Primary School</v>
      </c>
      <c r="C169" s="4236"/>
      <c r="D169" s="4237">
        <v>13</v>
      </c>
      <c r="E169" s="4237">
        <v>3</v>
      </c>
      <c r="F169" s="4237">
        <v>19</v>
      </c>
      <c r="G169" s="4237">
        <v>15</v>
      </c>
      <c r="H169" s="4237" t="s">
        <v>147</v>
      </c>
      <c r="I169" s="4237">
        <v>21</v>
      </c>
      <c r="J169" s="4237">
        <v>15</v>
      </c>
      <c r="K169" s="4238"/>
      <c r="L169" s="4238"/>
      <c r="M169" s="4238"/>
      <c r="N169" s="4238"/>
      <c r="O169" s="4238"/>
      <c r="P169" s="4238"/>
      <c r="Q169" s="4238"/>
      <c r="R169" s="4239" t="s">
        <v>147</v>
      </c>
      <c r="S169" s="4207">
        <v>34</v>
      </c>
      <c r="T169" s="4150">
        <v>52</v>
      </c>
      <c r="U169" s="2575"/>
      <c r="V169" s="1986"/>
      <c r="W169" s="1186">
        <f t="shared" si="62"/>
        <v>86</v>
      </c>
      <c r="X169" s="4232"/>
      <c r="Y169" s="4170"/>
      <c r="Z169" s="4149">
        <v>15</v>
      </c>
      <c r="AA169" s="4150"/>
      <c r="AB169" s="4151">
        <f t="shared" si="67"/>
        <v>0</v>
      </c>
      <c r="AC169" s="4152">
        <f>'General TPUM'!R168</f>
        <v>1</v>
      </c>
      <c r="AD169" s="4153">
        <f>'General TPUM'!S168</f>
        <v>0</v>
      </c>
      <c r="AE169" s="4154" t="str">
        <f>'General TPUM'!T168</f>
        <v>-</v>
      </c>
      <c r="AF169" s="1188">
        <f t="shared" si="72"/>
        <v>86</v>
      </c>
      <c r="AG169" s="1657">
        <f t="shared" si="68"/>
        <v>0</v>
      </c>
      <c r="AH169" s="1657"/>
      <c r="AI169" s="1187"/>
      <c r="AJ169" s="1188">
        <f t="shared" si="69"/>
        <v>15</v>
      </c>
      <c r="AK169" s="4154">
        <f t="shared" si="70"/>
        <v>0</v>
      </c>
      <c r="AL169" s="1189">
        <f t="shared" si="71"/>
        <v>86</v>
      </c>
      <c r="AM169" s="1190"/>
      <c r="AP169" s="489">
        <f>VLOOKUP(B169,'[1]Enrollments + Baptism'!$A$7:$R$170,18,FALSE)</f>
        <v>86</v>
      </c>
      <c r="AQ169" s="1191">
        <f t="shared" si="43"/>
        <v>0</v>
      </c>
    </row>
    <row r="170" spans="1:43" s="1191" customFormat="1" ht="12.75">
      <c r="A170" s="4229" t="s">
        <v>747</v>
      </c>
      <c r="B170" s="4142" t="str">
        <f>'General TPUM'!B169</f>
        <v>Luganville Adventist Primary School</v>
      </c>
      <c r="C170" s="4236"/>
      <c r="D170" s="4149">
        <v>49</v>
      </c>
      <c r="E170" s="4240">
        <v>47</v>
      </c>
      <c r="F170" s="4240">
        <v>42</v>
      </c>
      <c r="G170" s="4240">
        <v>41</v>
      </c>
      <c r="H170" s="4240">
        <v>69</v>
      </c>
      <c r="I170" s="4240">
        <v>58</v>
      </c>
      <c r="J170" s="4240">
        <v>42</v>
      </c>
      <c r="K170" s="4241"/>
      <c r="L170" s="4241"/>
      <c r="M170" s="4241"/>
      <c r="N170" s="4241"/>
      <c r="O170" s="4241"/>
      <c r="P170" s="4241"/>
      <c r="Q170" s="4241"/>
      <c r="R170" s="4242"/>
      <c r="S170" s="4207">
        <v>267</v>
      </c>
      <c r="T170" s="4150">
        <v>81</v>
      </c>
      <c r="U170" s="2575"/>
      <c r="V170" s="1986"/>
      <c r="W170" s="1186">
        <f t="shared" si="62"/>
        <v>348</v>
      </c>
      <c r="X170" s="4232"/>
      <c r="Y170" s="4170" t="s">
        <v>147</v>
      </c>
      <c r="Z170" s="4149">
        <v>42</v>
      </c>
      <c r="AA170" s="4150"/>
      <c r="AB170" s="4151">
        <f t="shared" si="67"/>
        <v>0</v>
      </c>
      <c r="AC170" s="4152">
        <f>'General TPUM'!R169</f>
        <v>1</v>
      </c>
      <c r="AD170" s="4153">
        <f>'General TPUM'!S169</f>
        <v>0</v>
      </c>
      <c r="AE170" s="4154" t="str">
        <f>'General TPUM'!T169</f>
        <v>-</v>
      </c>
      <c r="AF170" s="1188">
        <f t="shared" si="72"/>
        <v>348</v>
      </c>
      <c r="AG170" s="1657">
        <f t="shared" si="68"/>
        <v>0</v>
      </c>
      <c r="AH170" s="1657"/>
      <c r="AI170" s="1187"/>
      <c r="AJ170" s="1188">
        <f t="shared" si="69"/>
        <v>42</v>
      </c>
      <c r="AK170" s="4154">
        <f t="shared" si="70"/>
        <v>0</v>
      </c>
      <c r="AL170" s="1189">
        <f t="shared" si="71"/>
        <v>348</v>
      </c>
      <c r="AM170" s="1190"/>
      <c r="AP170" s="489">
        <f>VLOOKUP(B170,'[1]Enrollments + Baptism'!$A$7:$R$170,18,FALSE)</f>
        <v>348</v>
      </c>
      <c r="AQ170" s="1191">
        <f t="shared" si="43"/>
        <v>0</v>
      </c>
    </row>
    <row r="171" spans="1:43" s="1191" customFormat="1" ht="12.75">
      <c r="A171" s="4229" t="s">
        <v>749</v>
      </c>
      <c r="B171" s="4142" t="str">
        <f>'General TPUM'!B170</f>
        <v>Malo Adventist Primary School</v>
      </c>
      <c r="C171" s="4236"/>
      <c r="D171" s="4149">
        <v>30</v>
      </c>
      <c r="E171" s="4240">
        <v>24</v>
      </c>
      <c r="F171" s="4240">
        <v>16</v>
      </c>
      <c r="G171" s="4240">
        <v>11</v>
      </c>
      <c r="H171" s="4240">
        <v>7</v>
      </c>
      <c r="I171" s="4240">
        <v>6</v>
      </c>
      <c r="J171" s="4240">
        <v>6</v>
      </c>
      <c r="K171" s="4241" t="s">
        <v>147</v>
      </c>
      <c r="L171" s="4241"/>
      <c r="M171" s="4241"/>
      <c r="N171" s="4241"/>
      <c r="O171" s="4241"/>
      <c r="P171" s="4241"/>
      <c r="Q171" s="4241"/>
      <c r="R171" s="4242"/>
      <c r="S171" s="4207">
        <v>90</v>
      </c>
      <c r="T171" s="4150">
        <v>10</v>
      </c>
      <c r="U171" s="2575"/>
      <c r="V171" s="1986"/>
      <c r="W171" s="1186">
        <f t="shared" si="62"/>
        <v>100</v>
      </c>
      <c r="X171" s="4232"/>
      <c r="Y171" s="4170"/>
      <c r="Z171" s="4149">
        <v>6</v>
      </c>
      <c r="AA171" s="4150"/>
      <c r="AB171" s="4151">
        <f t="shared" si="67"/>
        <v>0</v>
      </c>
      <c r="AC171" s="4152">
        <f>'General TPUM'!R170</f>
        <v>1</v>
      </c>
      <c r="AD171" s="4153">
        <f>'General TPUM'!S170</f>
        <v>0</v>
      </c>
      <c r="AE171" s="4154" t="str">
        <f>'General TPUM'!T170</f>
        <v>-</v>
      </c>
      <c r="AF171" s="1188">
        <f t="shared" si="72"/>
        <v>100</v>
      </c>
      <c r="AG171" s="1657">
        <f t="shared" si="68"/>
        <v>0</v>
      </c>
      <c r="AH171" s="1657"/>
      <c r="AI171" s="1187"/>
      <c r="AJ171" s="1188">
        <f t="shared" si="69"/>
        <v>6</v>
      </c>
      <c r="AK171" s="4154">
        <f t="shared" si="70"/>
        <v>0</v>
      </c>
      <c r="AL171" s="1189">
        <f t="shared" si="71"/>
        <v>100</v>
      </c>
      <c r="AM171" s="1190"/>
      <c r="AP171" s="489">
        <f>VLOOKUP(B171,'[1]Enrollments + Baptism'!$A$7:$R$170,18,FALSE)</f>
        <v>100</v>
      </c>
      <c r="AQ171" s="1191">
        <f t="shared" si="43"/>
        <v>0</v>
      </c>
    </row>
    <row r="172" spans="1:43" s="1191" customFormat="1" ht="15" customHeight="1">
      <c r="A172" s="4229" t="s">
        <v>751</v>
      </c>
      <c r="B172" s="4142" t="str">
        <f>'General TPUM'!B171</f>
        <v>Malua Bay Adventist School</v>
      </c>
      <c r="C172" s="4236"/>
      <c r="D172" s="4243">
        <v>15</v>
      </c>
      <c r="E172" s="4243">
        <v>12</v>
      </c>
      <c r="F172" s="4243">
        <v>6</v>
      </c>
      <c r="G172" s="4243">
        <v>12</v>
      </c>
      <c r="H172" s="4243">
        <v>8</v>
      </c>
      <c r="I172" s="4243">
        <v>12</v>
      </c>
      <c r="J172" s="4243">
        <v>7</v>
      </c>
      <c r="K172" s="4241">
        <v>23</v>
      </c>
      <c r="L172" s="4241">
        <v>16</v>
      </c>
      <c r="M172" s="4241">
        <v>14</v>
      </c>
      <c r="N172" s="4241">
        <v>11</v>
      </c>
      <c r="O172" s="4241"/>
      <c r="P172" s="4241"/>
      <c r="Q172" s="4241"/>
      <c r="R172" s="4242"/>
      <c r="S172" s="4207">
        <v>64</v>
      </c>
      <c r="T172" s="4150">
        <v>8</v>
      </c>
      <c r="U172" s="2575">
        <v>56</v>
      </c>
      <c r="V172" s="1986">
        <v>8</v>
      </c>
      <c r="W172" s="1186">
        <f t="shared" si="62"/>
        <v>136</v>
      </c>
      <c r="X172" s="4232"/>
      <c r="Y172" s="4170">
        <v>1</v>
      </c>
      <c r="Z172" s="4149" t="s">
        <v>808</v>
      </c>
      <c r="AA172" s="4150">
        <v>11</v>
      </c>
      <c r="AB172" s="4151">
        <f t="shared" si="67"/>
        <v>0</v>
      </c>
      <c r="AC172" s="4152">
        <f>'General TPUM'!R171</f>
        <v>1</v>
      </c>
      <c r="AD172" s="4153">
        <f>'General TPUM'!S171</f>
        <v>0</v>
      </c>
      <c r="AE172" s="4154" t="str">
        <f>'General TPUM'!T171</f>
        <v>-</v>
      </c>
      <c r="AF172" s="1188">
        <f t="shared" si="72"/>
        <v>72</v>
      </c>
      <c r="AG172" s="1657">
        <f t="shared" si="68"/>
        <v>64</v>
      </c>
      <c r="AH172" s="1657"/>
      <c r="AI172" s="1187"/>
      <c r="AJ172" s="1188" t="str">
        <f t="shared" si="69"/>
        <v xml:space="preserve">, </v>
      </c>
      <c r="AK172" s="4154">
        <f t="shared" si="70"/>
        <v>11</v>
      </c>
      <c r="AL172" s="1189">
        <f t="shared" si="71"/>
        <v>136</v>
      </c>
      <c r="AM172" s="1190"/>
      <c r="AP172" s="489">
        <f>VLOOKUP(B172,'[1]Enrollments + Baptism'!$A$7:$R$170,18,FALSE)</f>
        <v>136</v>
      </c>
      <c r="AQ172" s="1191">
        <f t="shared" ref="AQ172:AQ184" si="73">W172-AP172</f>
        <v>0</v>
      </c>
    </row>
    <row r="173" spans="1:43" s="1191" customFormat="1" ht="15" customHeight="1">
      <c r="A173" s="4229" t="s">
        <v>753</v>
      </c>
      <c r="B173" s="4142" t="str">
        <f>'General TPUM'!B172</f>
        <v>Mamau Adventist Primary School</v>
      </c>
      <c r="C173" s="4236"/>
      <c r="D173" s="2045">
        <v>38</v>
      </c>
      <c r="E173" s="2045">
        <v>27</v>
      </c>
      <c r="F173" s="2045">
        <v>23</v>
      </c>
      <c r="G173" s="2045">
        <v>14</v>
      </c>
      <c r="H173" s="2045">
        <v>20</v>
      </c>
      <c r="I173" s="2045">
        <v>26</v>
      </c>
      <c r="J173" s="2045">
        <v>18</v>
      </c>
      <c r="K173" s="2046">
        <v>20</v>
      </c>
      <c r="L173" s="2046">
        <v>22</v>
      </c>
      <c r="M173" s="2046"/>
      <c r="N173" s="2046" t="s">
        <v>809</v>
      </c>
      <c r="O173" s="2046"/>
      <c r="P173" s="2046"/>
      <c r="Q173" s="2046"/>
      <c r="R173" s="2047" t="s">
        <v>147</v>
      </c>
      <c r="S173" s="4207">
        <v>90</v>
      </c>
      <c r="T173" s="4150">
        <v>118</v>
      </c>
      <c r="U173" s="2575"/>
      <c r="V173" s="1986"/>
      <c r="W173" s="1186">
        <f t="shared" si="62"/>
        <v>208</v>
      </c>
      <c r="X173" s="4232"/>
      <c r="Y173" s="4170"/>
      <c r="Z173" s="4149">
        <v>22</v>
      </c>
      <c r="AA173" s="4150" t="s">
        <v>147</v>
      </c>
      <c r="AB173" s="4151">
        <f t="shared" si="67"/>
        <v>0</v>
      </c>
      <c r="AC173" s="4152" t="str">
        <f>'General TPUM'!R172</f>
        <v>-</v>
      </c>
      <c r="AD173" s="4153" t="str">
        <f>'General TPUM'!S172</f>
        <v>-</v>
      </c>
      <c r="AE173" s="4154">
        <f>'General TPUM'!T172</f>
        <v>1</v>
      </c>
      <c r="AF173" s="1188">
        <f t="shared" si="72"/>
        <v>208</v>
      </c>
      <c r="AG173" s="1657">
        <f t="shared" si="68"/>
        <v>0</v>
      </c>
      <c r="AH173" s="1657"/>
      <c r="AI173" s="1187"/>
      <c r="AJ173" s="1188">
        <f t="shared" si="69"/>
        <v>22</v>
      </c>
      <c r="AK173" s="4154" t="str">
        <f t="shared" si="70"/>
        <v xml:space="preserve"> </v>
      </c>
      <c r="AL173" s="1189">
        <f t="shared" si="71"/>
        <v>208</v>
      </c>
      <c r="AM173" s="1190"/>
      <c r="AP173" s="489">
        <f>VLOOKUP(B173,'[1]Enrollments + Baptism'!$A$7:$R$170,18,FALSE)</f>
        <v>208</v>
      </c>
      <c r="AQ173" s="1191">
        <f t="shared" si="73"/>
        <v>0</v>
      </c>
    </row>
    <row r="174" spans="1:43" s="1191" customFormat="1" ht="12.75">
      <c r="A174" s="4229" t="s">
        <v>755</v>
      </c>
      <c r="B174" s="4142" t="str">
        <f>'General TPUM'!B173</f>
        <v>Maranatha Adventist Junior Secondary School</v>
      </c>
      <c r="C174" s="4236"/>
      <c r="D174" s="2577"/>
      <c r="E174" s="2577"/>
      <c r="F174" s="2577"/>
      <c r="G174" s="2577"/>
      <c r="H174" s="2577"/>
      <c r="I174" s="2577"/>
      <c r="J174" s="2577"/>
      <c r="K174" s="2046">
        <v>15</v>
      </c>
      <c r="L174" s="2046">
        <v>19</v>
      </c>
      <c r="M174" s="2046">
        <v>28</v>
      </c>
      <c r="N174" s="2046">
        <v>15</v>
      </c>
      <c r="O174" s="2046"/>
      <c r="P174" s="2046"/>
      <c r="Q174" s="2046"/>
      <c r="R174" s="2047"/>
      <c r="S174" s="1833"/>
      <c r="T174" s="1985"/>
      <c r="U174" s="4234">
        <v>68</v>
      </c>
      <c r="V174" s="4150">
        <v>9</v>
      </c>
      <c r="W174" s="1186">
        <f t="shared" si="62"/>
        <v>77</v>
      </c>
      <c r="X174" s="4232"/>
      <c r="Y174" s="4170" t="s">
        <v>147</v>
      </c>
      <c r="Z174" s="4149"/>
      <c r="AA174" s="4150">
        <v>15</v>
      </c>
      <c r="AB174" s="4151">
        <f t="shared" si="67"/>
        <v>0</v>
      </c>
      <c r="AC174" s="4152">
        <f>'General TPUM'!R173</f>
        <v>0</v>
      </c>
      <c r="AD174" s="4153">
        <f>'General TPUM'!S173</f>
        <v>1</v>
      </c>
      <c r="AE174" s="4154" t="str">
        <f>'General TPUM'!T173</f>
        <v>-</v>
      </c>
      <c r="AF174" s="1188">
        <f t="shared" si="72"/>
        <v>0</v>
      </c>
      <c r="AG174" s="1657">
        <f t="shared" si="68"/>
        <v>77</v>
      </c>
      <c r="AH174" s="1657"/>
      <c r="AI174" s="1187"/>
      <c r="AJ174" s="1188">
        <f t="shared" si="69"/>
        <v>0</v>
      </c>
      <c r="AK174" s="4154">
        <f t="shared" si="70"/>
        <v>15</v>
      </c>
      <c r="AL174" s="1189">
        <f t="shared" si="71"/>
        <v>77</v>
      </c>
      <c r="AM174" s="1190"/>
      <c r="AP174" s="489">
        <f>VLOOKUP(B174,'[1]Enrollments + Baptism'!$A$7:$R$170,18,FALSE)</f>
        <v>77</v>
      </c>
      <c r="AQ174" s="1191">
        <f t="shared" si="73"/>
        <v>0</v>
      </c>
    </row>
    <row r="175" spans="1:43" s="1191" customFormat="1" ht="15" customHeight="1">
      <c r="A175" s="4229" t="s">
        <v>757</v>
      </c>
      <c r="B175" s="4142" t="str">
        <f>'General TPUM'!B174</f>
        <v>Matafanga Adventist Primary School</v>
      </c>
      <c r="C175" s="4236"/>
      <c r="D175" s="2577">
        <v>5</v>
      </c>
      <c r="E175" s="2045">
        <v>9</v>
      </c>
      <c r="F175" s="2045">
        <v>15</v>
      </c>
      <c r="G175" s="2045">
        <v>16</v>
      </c>
      <c r="H175" s="2045">
        <v>15</v>
      </c>
      <c r="I175" s="2045" t="s">
        <v>147</v>
      </c>
      <c r="J175" s="2045">
        <v>11</v>
      </c>
      <c r="K175" s="2046" t="s">
        <v>147</v>
      </c>
      <c r="L175" s="2046">
        <v>19</v>
      </c>
      <c r="M175" s="2046"/>
      <c r="N175" s="2046"/>
      <c r="O175" s="2046"/>
      <c r="P175" s="2046"/>
      <c r="Q175" s="2046"/>
      <c r="R175" s="2047"/>
      <c r="S175" s="4207">
        <v>25</v>
      </c>
      <c r="T175" s="4150">
        <v>65</v>
      </c>
      <c r="U175" s="2575"/>
      <c r="V175" s="1986"/>
      <c r="W175" s="1186">
        <f t="shared" si="62"/>
        <v>90</v>
      </c>
      <c r="X175" s="4244" t="s">
        <v>147</v>
      </c>
      <c r="Y175" s="4170"/>
      <c r="Z175" s="4149">
        <v>19</v>
      </c>
      <c r="AA175" s="4150"/>
      <c r="AB175" s="4151">
        <f t="shared" si="67"/>
        <v>0</v>
      </c>
      <c r="AC175" s="4152" t="str">
        <f>'General TPUM'!R174</f>
        <v>-</v>
      </c>
      <c r="AD175" s="4153" t="str">
        <f>'General TPUM'!S174</f>
        <v>-</v>
      </c>
      <c r="AE175" s="4154">
        <f>'General TPUM'!T174</f>
        <v>1</v>
      </c>
      <c r="AF175" s="1188">
        <f t="shared" si="72"/>
        <v>90</v>
      </c>
      <c r="AG175" s="1657">
        <f t="shared" si="68"/>
        <v>0</v>
      </c>
      <c r="AH175" s="1657"/>
      <c r="AI175" s="1187"/>
      <c r="AJ175" s="1188">
        <f t="shared" si="69"/>
        <v>19</v>
      </c>
      <c r="AK175" s="4154">
        <f t="shared" si="70"/>
        <v>0</v>
      </c>
      <c r="AL175" s="1189">
        <f t="shared" si="71"/>
        <v>90</v>
      </c>
      <c r="AM175" s="1190"/>
      <c r="AP175" s="489">
        <f>VLOOKUP(B175,'[1]Enrollments + Baptism'!$A$7:$R$170,18,FALSE)</f>
        <v>90</v>
      </c>
      <c r="AQ175" s="1191">
        <f t="shared" si="73"/>
        <v>0</v>
      </c>
    </row>
    <row r="176" spans="1:43" s="1191" customFormat="1" ht="15" customHeight="1">
      <c r="A176" s="4229" t="s">
        <v>759</v>
      </c>
      <c r="B176" s="4142" t="str">
        <f>'General TPUM'!B175</f>
        <v>Olwi Adventist Primary School</v>
      </c>
      <c r="C176" s="4236"/>
      <c r="D176" s="2045">
        <v>50</v>
      </c>
      <c r="E176" s="2045">
        <v>39</v>
      </c>
      <c r="F176" s="2045">
        <v>41</v>
      </c>
      <c r="G176" s="2045">
        <v>46</v>
      </c>
      <c r="H176" s="2045">
        <v>41</v>
      </c>
      <c r="I176" s="2045">
        <v>31</v>
      </c>
      <c r="J176" s="2045">
        <v>33</v>
      </c>
      <c r="K176" s="2046"/>
      <c r="L176" s="2046"/>
      <c r="M176" s="2046"/>
      <c r="N176" s="2046"/>
      <c r="O176" s="2046"/>
      <c r="P176" s="2046"/>
      <c r="Q176" s="2046"/>
      <c r="R176" s="2047"/>
      <c r="S176" s="4207">
        <v>126</v>
      </c>
      <c r="T176" s="4150">
        <v>155</v>
      </c>
      <c r="U176" s="2575"/>
      <c r="V176" s="1986"/>
      <c r="W176" s="1186">
        <f t="shared" si="62"/>
        <v>281</v>
      </c>
      <c r="X176" s="4232"/>
      <c r="Y176" s="4170"/>
      <c r="Z176" s="4149">
        <v>33</v>
      </c>
      <c r="AA176" s="4150"/>
      <c r="AB176" s="4151">
        <f t="shared" si="67"/>
        <v>0</v>
      </c>
      <c r="AC176" s="4152">
        <f>'General TPUM'!R175</f>
        <v>1</v>
      </c>
      <c r="AD176" s="4153">
        <f>'General TPUM'!S175</f>
        <v>0</v>
      </c>
      <c r="AE176" s="4154" t="str">
        <f>'General TPUM'!T175</f>
        <v>-</v>
      </c>
      <c r="AF176" s="1188">
        <f t="shared" si="72"/>
        <v>281</v>
      </c>
      <c r="AG176" s="1657">
        <f t="shared" si="68"/>
        <v>0</v>
      </c>
      <c r="AH176" s="1657"/>
      <c r="AI176" s="1187"/>
      <c r="AJ176" s="1188">
        <f t="shared" si="69"/>
        <v>33</v>
      </c>
      <c r="AK176" s="4154">
        <f t="shared" si="70"/>
        <v>0</v>
      </c>
      <c r="AL176" s="1189">
        <f t="shared" si="71"/>
        <v>281</v>
      </c>
      <c r="AM176" s="1190"/>
      <c r="AP176" s="489">
        <f>VLOOKUP(B176,'[1]Enrollments + Baptism'!$A$7:$R$170,18,FALSE)</f>
        <v>281</v>
      </c>
      <c r="AQ176" s="1191">
        <f t="shared" si="73"/>
        <v>0</v>
      </c>
    </row>
    <row r="177" spans="1:85" s="1191" customFormat="1" ht="15" customHeight="1">
      <c r="A177" s="4229" t="s">
        <v>760</v>
      </c>
      <c r="B177" s="4142" t="str">
        <f>'General TPUM'!B176</f>
        <v>Parker Adventist Primary School</v>
      </c>
      <c r="C177" s="4236"/>
      <c r="D177" s="4240" t="s">
        <v>810</v>
      </c>
      <c r="E177" s="4240">
        <v>4</v>
      </c>
      <c r="F177" s="4240">
        <v>6</v>
      </c>
      <c r="G177" s="4240">
        <v>6</v>
      </c>
      <c r="H177" s="4240">
        <v>5</v>
      </c>
      <c r="I177" s="4240">
        <v>3</v>
      </c>
      <c r="J177" s="4240">
        <v>1</v>
      </c>
      <c r="K177" s="4245"/>
      <c r="L177" s="4245"/>
      <c r="M177" s="4245"/>
      <c r="N177" s="4245"/>
      <c r="O177" s="4245"/>
      <c r="P177" s="4245"/>
      <c r="Q177" s="4241"/>
      <c r="R177" s="4242"/>
      <c r="S177" s="4207">
        <v>22</v>
      </c>
      <c r="T177" s="4150">
        <v>3</v>
      </c>
      <c r="U177" s="2575"/>
      <c r="V177" s="1986"/>
      <c r="W177" s="1186">
        <f t="shared" si="62"/>
        <v>25</v>
      </c>
      <c r="X177" s="4232"/>
      <c r="Y177" s="4170"/>
      <c r="Z177" s="4149">
        <v>1</v>
      </c>
      <c r="AA177" s="4150"/>
      <c r="AB177" s="4151">
        <f t="shared" si="67"/>
        <v>0</v>
      </c>
      <c r="AC177" s="4152">
        <f>'General TPUM'!R176</f>
        <v>1</v>
      </c>
      <c r="AD177" s="4153">
        <f>'General TPUM'!S176</f>
        <v>0</v>
      </c>
      <c r="AE177" s="4154" t="str">
        <f>'General TPUM'!T176</f>
        <v>-</v>
      </c>
      <c r="AF177" s="1188">
        <f t="shared" si="72"/>
        <v>25</v>
      </c>
      <c r="AG177" s="1657">
        <f t="shared" si="68"/>
        <v>0</v>
      </c>
      <c r="AH177" s="1657"/>
      <c r="AI177" s="1187"/>
      <c r="AJ177" s="1188">
        <f t="shared" si="69"/>
        <v>1</v>
      </c>
      <c r="AK177" s="4154">
        <f t="shared" si="70"/>
        <v>0</v>
      </c>
      <c r="AL177" s="1189">
        <f t="shared" si="71"/>
        <v>25</v>
      </c>
      <c r="AM177" s="81"/>
      <c r="AP177" s="489">
        <f>VLOOKUP(B177,'[1]Enrollments + Baptism'!$A$7:$R$170,18,FALSE)</f>
        <v>25</v>
      </c>
      <c r="AQ177" s="1191">
        <f t="shared" si="73"/>
        <v>0</v>
      </c>
    </row>
    <row r="178" spans="1:85" s="1191" customFormat="1" ht="15" customHeight="1">
      <c r="A178" s="4229" t="s">
        <v>762</v>
      </c>
      <c r="B178" s="4142" t="str">
        <f>'General TPUM'!B177</f>
        <v>Port Quimi Adventist Junior Secondary School</v>
      </c>
      <c r="C178" s="4236"/>
      <c r="D178" s="2577"/>
      <c r="E178" s="2577"/>
      <c r="F178" s="2577"/>
      <c r="G178" s="2577"/>
      <c r="H178" s="2577"/>
      <c r="I178" s="2577"/>
      <c r="J178" s="2577"/>
      <c r="K178" s="2046"/>
      <c r="L178" s="2046"/>
      <c r="M178" s="2046"/>
      <c r="N178" s="2046"/>
      <c r="O178" s="2046"/>
      <c r="P178" s="2046"/>
      <c r="Q178" s="2046"/>
      <c r="R178" s="2047"/>
      <c r="S178" s="3386"/>
      <c r="T178" s="1986"/>
      <c r="U178" s="2575"/>
      <c r="V178" s="1986"/>
      <c r="W178" s="1186">
        <f t="shared" si="62"/>
        <v>0</v>
      </c>
      <c r="X178" s="4232"/>
      <c r="Y178" s="4170"/>
      <c r="Z178" s="4149"/>
      <c r="AA178" s="4150"/>
      <c r="AB178" s="4151">
        <f t="shared" si="67"/>
        <v>0</v>
      </c>
      <c r="AC178" s="4152">
        <f>'General TPUM'!R177</f>
        <v>0</v>
      </c>
      <c r="AD178" s="4153"/>
      <c r="AE178" s="4154" t="str">
        <f>'General TPUM'!T177</f>
        <v>-</v>
      </c>
      <c r="AF178" s="1188">
        <f t="shared" si="72"/>
        <v>0</v>
      </c>
      <c r="AG178" s="1657">
        <f t="shared" si="68"/>
        <v>0</v>
      </c>
      <c r="AH178" s="1657"/>
      <c r="AI178" s="1187"/>
      <c r="AJ178" s="1188">
        <f t="shared" si="69"/>
        <v>0</v>
      </c>
      <c r="AK178" s="4154">
        <f t="shared" si="70"/>
        <v>0</v>
      </c>
      <c r="AL178" s="1189">
        <f t="shared" si="71"/>
        <v>0</v>
      </c>
      <c r="AM178" s="1190"/>
      <c r="AN178" s="1200"/>
      <c r="AO178" s="1201"/>
      <c r="AP178" s="489">
        <f>VLOOKUP(B178,'[1]Enrollments + Baptism'!$A$7:$R$170,18,FALSE)</f>
        <v>0</v>
      </c>
      <c r="AQ178" s="1191">
        <f t="shared" si="73"/>
        <v>0</v>
      </c>
      <c r="AR178" s="1201"/>
      <c r="AS178" s="1201"/>
      <c r="AT178" s="1201">
        <v>1693</v>
      </c>
      <c r="AU178" s="1201"/>
      <c r="AV178" s="1201"/>
      <c r="AW178" s="1201"/>
      <c r="AX178" s="1202"/>
      <c r="AY178" s="1202"/>
      <c r="AZ178" s="1202"/>
      <c r="BA178" s="1202"/>
      <c r="BB178" s="1202"/>
      <c r="BC178" s="1202"/>
      <c r="BD178" s="1202"/>
      <c r="BE178" s="1202"/>
      <c r="BF178" s="1202"/>
      <c r="BG178" s="1202"/>
      <c r="BH178" s="1202"/>
      <c r="BI178" s="1202"/>
      <c r="BJ178" s="1202"/>
      <c r="BK178" s="1198"/>
      <c r="BL178" s="1198"/>
      <c r="BM178" s="1198"/>
      <c r="BN178" s="1198"/>
      <c r="BO178" s="1198"/>
      <c r="BP178" s="1198"/>
      <c r="BQ178" s="1198"/>
      <c r="BR178" s="1198"/>
      <c r="BS178" s="1198"/>
      <c r="BT178" s="1198"/>
      <c r="BU178" s="1198"/>
    </row>
    <row r="179" spans="1:85" s="1191" customFormat="1" ht="15" customHeight="1">
      <c r="A179" s="4229" t="s">
        <v>764</v>
      </c>
      <c r="B179" s="4142" t="str">
        <f>'General TPUM'!B178</f>
        <v>Riseshime Adventist School</v>
      </c>
      <c r="C179" s="4236"/>
      <c r="D179" s="2577"/>
      <c r="E179" s="2577"/>
      <c r="F179" s="2577"/>
      <c r="G179" s="2577"/>
      <c r="H179" s="2577"/>
      <c r="I179" s="2577"/>
      <c r="J179" s="2577"/>
      <c r="K179" s="2046">
        <v>26</v>
      </c>
      <c r="L179" s="2046">
        <v>29</v>
      </c>
      <c r="M179" s="2046">
        <v>25</v>
      </c>
      <c r="N179" s="2046">
        <v>19</v>
      </c>
      <c r="O179" s="2046"/>
      <c r="P179" s="2046"/>
      <c r="Q179" s="2046"/>
      <c r="R179" s="2047"/>
      <c r="S179" s="3386"/>
      <c r="T179" s="1986"/>
      <c r="U179" s="2575">
        <v>66</v>
      </c>
      <c r="V179" s="1986">
        <v>33</v>
      </c>
      <c r="W179" s="1186">
        <f t="shared" si="62"/>
        <v>99</v>
      </c>
      <c r="X179" s="4232"/>
      <c r="Y179" s="4170"/>
      <c r="Z179" s="4149"/>
      <c r="AA179" s="4150">
        <v>19</v>
      </c>
      <c r="AB179" s="4151">
        <f t="shared" si="67"/>
        <v>0</v>
      </c>
      <c r="AC179" s="4152">
        <f>'General TPUM'!R178</f>
        <v>1</v>
      </c>
      <c r="AD179" s="4153">
        <f>'General TPUM'!S178</f>
        <v>0</v>
      </c>
      <c r="AE179" s="4154" t="str">
        <f>'General TPUM'!T178</f>
        <v>-</v>
      </c>
      <c r="AF179" s="1188">
        <f>S179+T179</f>
        <v>0</v>
      </c>
      <c r="AG179" s="1657">
        <f t="shared" si="68"/>
        <v>99</v>
      </c>
      <c r="AH179" s="1657"/>
      <c r="AI179" s="1187"/>
      <c r="AJ179" s="1188">
        <f t="shared" si="69"/>
        <v>0</v>
      </c>
      <c r="AK179" s="4154">
        <f t="shared" si="70"/>
        <v>19</v>
      </c>
      <c r="AL179" s="1189">
        <f t="shared" si="71"/>
        <v>99</v>
      </c>
      <c r="AM179" s="1190"/>
      <c r="AN179" s="1200"/>
      <c r="AO179" s="1201"/>
      <c r="AP179" s="489" t="e">
        <f>VLOOKUP(B179,'[1]Enrollments + Baptism'!$A$7:$R$170,18,FALSE)</f>
        <v>#N/A</v>
      </c>
      <c r="AQ179" s="1191" t="e">
        <f t="shared" si="73"/>
        <v>#N/A</v>
      </c>
      <c r="AR179" s="1201"/>
      <c r="AS179" s="1201"/>
      <c r="AT179" s="1201">
        <f>S185-AT178</f>
        <v>228</v>
      </c>
      <c r="AU179" s="1201"/>
      <c r="AV179" s="1201"/>
      <c r="AW179" s="1201"/>
      <c r="AX179" s="1202"/>
      <c r="AY179" s="1202"/>
      <c r="AZ179" s="1202"/>
      <c r="BA179" s="1202"/>
      <c r="BB179" s="1202"/>
      <c r="BC179" s="1202"/>
      <c r="BD179" s="1202"/>
      <c r="BE179" s="1202"/>
      <c r="BF179" s="1202"/>
      <c r="BG179" s="1202"/>
      <c r="BH179" s="1202"/>
      <c r="BI179" s="1202"/>
      <c r="BJ179" s="1202"/>
      <c r="BK179" s="1198"/>
      <c r="BL179" s="1198"/>
      <c r="BM179" s="1198"/>
      <c r="BN179" s="1198"/>
      <c r="BO179" s="1198"/>
      <c r="BP179" s="1198"/>
      <c r="BQ179" s="1198"/>
      <c r="BR179" s="1198"/>
      <c r="BS179" s="1198"/>
      <c r="BT179" s="1198"/>
      <c r="BU179" s="1198"/>
    </row>
    <row r="180" spans="1:85" s="1191" customFormat="1" ht="15" customHeight="1">
      <c r="A180" s="4229" t="s">
        <v>766</v>
      </c>
      <c r="B180" s="4142" t="str">
        <f>'General TPUM'!B179</f>
        <v>Sise Adventist Primary School</v>
      </c>
      <c r="C180" s="4236"/>
      <c r="D180" s="2045">
        <v>11</v>
      </c>
      <c r="E180" s="2045">
        <v>2</v>
      </c>
      <c r="F180" s="2045">
        <v>9</v>
      </c>
      <c r="G180" s="2045">
        <v>2</v>
      </c>
      <c r="H180" s="2045">
        <v>5</v>
      </c>
      <c r="I180" s="2045">
        <v>6</v>
      </c>
      <c r="J180" s="2045" t="s">
        <v>147</v>
      </c>
      <c r="K180" s="2046">
        <v>7</v>
      </c>
      <c r="L180" s="2046">
        <v>2</v>
      </c>
      <c r="M180" s="2046">
        <v>3</v>
      </c>
      <c r="N180" s="2046"/>
      <c r="O180" s="2046"/>
      <c r="P180" s="2046"/>
      <c r="Q180" s="2046"/>
      <c r="R180" s="2047"/>
      <c r="S180" s="4207">
        <v>31</v>
      </c>
      <c r="T180" s="4150">
        <v>16</v>
      </c>
      <c r="U180" s="2575"/>
      <c r="V180" s="1986"/>
      <c r="W180" s="1186">
        <f t="shared" si="62"/>
        <v>47</v>
      </c>
      <c r="X180" s="4232"/>
      <c r="Y180" s="4170"/>
      <c r="Z180" s="4149">
        <v>3</v>
      </c>
      <c r="AA180" s="4150"/>
      <c r="AB180" s="4151">
        <f t="shared" si="67"/>
        <v>0</v>
      </c>
      <c r="AC180" s="4152">
        <f>'General TPUM'!R179</f>
        <v>1</v>
      </c>
      <c r="AD180" s="4153">
        <f>'General TPUM'!S179</f>
        <v>0</v>
      </c>
      <c r="AE180" s="4154" t="str">
        <f>'General TPUM'!T179</f>
        <v>-</v>
      </c>
      <c r="AF180" s="1188">
        <f>S180+T180</f>
        <v>47</v>
      </c>
      <c r="AG180" s="1657">
        <f t="shared" si="68"/>
        <v>0</v>
      </c>
      <c r="AH180" s="1657"/>
      <c r="AI180" s="1187"/>
      <c r="AJ180" s="1188">
        <f t="shared" si="69"/>
        <v>3</v>
      </c>
      <c r="AK180" s="4154">
        <f t="shared" si="70"/>
        <v>0</v>
      </c>
      <c r="AL180" s="1189">
        <f t="shared" si="71"/>
        <v>47</v>
      </c>
      <c r="AM180" s="1190"/>
      <c r="AP180" s="489">
        <f>VLOOKUP(B180,'[1]Enrollments + Baptism'!$A$7:$R$170,18,FALSE)</f>
        <v>47</v>
      </c>
      <c r="AQ180" s="1191">
        <f t="shared" si="73"/>
        <v>0</v>
      </c>
    </row>
    <row r="181" spans="1:85" s="1191" customFormat="1" ht="15" customHeight="1">
      <c r="A181" s="4246" t="s">
        <v>811</v>
      </c>
      <c r="B181" s="4142" t="str">
        <f>'General TPUM'!B180</f>
        <v>Susana Mate Adventist Primary School</v>
      </c>
      <c r="C181" s="4236"/>
      <c r="D181" s="2045"/>
      <c r="E181" s="2045"/>
      <c r="F181" s="2045"/>
      <c r="G181" s="2045"/>
      <c r="H181" s="2045"/>
      <c r="I181" s="2045"/>
      <c r="J181" s="2045"/>
      <c r="K181" s="2046"/>
      <c r="L181" s="2046"/>
      <c r="M181" s="2046"/>
      <c r="N181" s="2046"/>
      <c r="O181" s="2046"/>
      <c r="P181" s="2046"/>
      <c r="Q181" s="2046"/>
      <c r="R181" s="2047"/>
      <c r="S181" s="4207"/>
      <c r="T181" s="4150"/>
      <c r="U181" s="2575"/>
      <c r="V181" s="1986"/>
      <c r="W181" s="1186">
        <f t="shared" si="62"/>
        <v>0</v>
      </c>
      <c r="X181" s="4232"/>
      <c r="Y181" s="4170"/>
      <c r="Z181" s="4149"/>
      <c r="AA181" s="4150"/>
      <c r="AB181" s="4151">
        <f t="shared" si="67"/>
        <v>0</v>
      </c>
      <c r="AC181" s="4152">
        <f>'General TPUM'!R180</f>
        <v>1</v>
      </c>
      <c r="AD181" s="4153">
        <f>'General TPUM'!S180</f>
        <v>0</v>
      </c>
      <c r="AE181" s="4154" t="str">
        <f>'General TPUM'!T180</f>
        <v>-</v>
      </c>
      <c r="AF181" s="1188">
        <f>S181+T181</f>
        <v>0</v>
      </c>
      <c r="AG181" s="1657">
        <f t="shared" si="68"/>
        <v>0</v>
      </c>
      <c r="AH181" s="1657"/>
      <c r="AI181" s="1187"/>
      <c r="AJ181" s="1188">
        <f t="shared" si="69"/>
        <v>0</v>
      </c>
      <c r="AK181" s="4154">
        <f t="shared" si="70"/>
        <v>0</v>
      </c>
      <c r="AL181" s="1189">
        <f t="shared" si="71"/>
        <v>0</v>
      </c>
      <c r="AM181" s="1190"/>
      <c r="AP181" s="489">
        <f>VLOOKUP(B181,'[1]Enrollments + Baptism'!$A$7:$R$170,18,FALSE)</f>
        <v>0</v>
      </c>
      <c r="AQ181" s="1191">
        <f t="shared" si="73"/>
        <v>0</v>
      </c>
    </row>
    <row r="182" spans="1:85" s="1191" customFormat="1" ht="15" customHeight="1">
      <c r="A182" s="4229" t="s">
        <v>812</v>
      </c>
      <c r="B182" s="4119" t="s">
        <v>811</v>
      </c>
      <c r="C182" s="4236"/>
      <c r="D182" s="2045">
        <v>10</v>
      </c>
      <c r="E182" s="2045">
        <v>8</v>
      </c>
      <c r="F182" s="2045">
        <v>6</v>
      </c>
      <c r="G182" s="2045">
        <v>8</v>
      </c>
      <c r="H182" s="2045">
        <v>15</v>
      </c>
      <c r="I182" s="2045">
        <v>18</v>
      </c>
      <c r="J182" s="2045">
        <v>13</v>
      </c>
      <c r="K182" s="2046"/>
      <c r="L182" s="2046"/>
      <c r="M182" s="2046"/>
      <c r="N182" s="2046"/>
      <c r="O182" s="2046"/>
      <c r="P182" s="2046"/>
      <c r="Q182" s="2046"/>
      <c r="R182" s="2047"/>
      <c r="S182" s="4207">
        <v>67</v>
      </c>
      <c r="T182" s="4150">
        <v>11</v>
      </c>
      <c r="U182" s="2575"/>
      <c r="V182" s="1986"/>
      <c r="W182" s="1186">
        <f t="shared" si="62"/>
        <v>78</v>
      </c>
      <c r="X182" s="4232"/>
      <c r="Y182" s="4170"/>
      <c r="Z182" s="4149">
        <v>13</v>
      </c>
      <c r="AA182" s="4150"/>
      <c r="AB182" s="4151"/>
      <c r="AC182" s="4152">
        <f>'General TPUM'!R181</f>
        <v>0</v>
      </c>
      <c r="AD182" s="4153">
        <f>'General TPUM'!S181</f>
        <v>0</v>
      </c>
      <c r="AE182" s="4154">
        <f>'General TPUM'!T181</f>
        <v>0</v>
      </c>
      <c r="AF182" s="1188">
        <f>S182+T182</f>
        <v>78</v>
      </c>
      <c r="AG182" s="1657">
        <f t="shared" ref="AG182" si="74">U182+V182</f>
        <v>0</v>
      </c>
      <c r="AH182" s="1657"/>
      <c r="AI182" s="1187"/>
      <c r="AJ182" s="1188">
        <f t="shared" ref="AJ182" si="75">Z182</f>
        <v>13</v>
      </c>
      <c r="AK182" s="4154">
        <f t="shared" ref="AK182" si="76">AA182</f>
        <v>0</v>
      </c>
      <c r="AL182" s="1189">
        <f t="shared" ref="AL182" si="77">SUM(C182:Q182)</f>
        <v>78</v>
      </c>
      <c r="AM182" s="1190"/>
      <c r="AP182" s="489">
        <f>VLOOKUP(B182,'[1]Enrollments + Baptism'!$A$7:$R$170,18,FALSE)</f>
        <v>78</v>
      </c>
      <c r="AQ182" s="1191">
        <f t="shared" si="73"/>
        <v>0</v>
      </c>
    </row>
    <row r="183" spans="1:85" s="1191" customFormat="1" ht="15" customHeight="1">
      <c r="A183" s="4229" t="s">
        <v>813</v>
      </c>
      <c r="B183" s="4142" t="str">
        <f>'General TPUM'!B182</f>
        <v>Vila Number 2 SDA Primary</v>
      </c>
      <c r="C183" s="4236"/>
      <c r="D183" s="2045">
        <v>43</v>
      </c>
      <c r="E183" s="2045">
        <v>21</v>
      </c>
      <c r="F183" s="2045">
        <v>13</v>
      </c>
      <c r="G183" s="2045">
        <v>23</v>
      </c>
      <c r="H183" s="2045">
        <v>17</v>
      </c>
      <c r="I183" s="2045">
        <v>19</v>
      </c>
      <c r="J183" s="2045">
        <v>18</v>
      </c>
      <c r="K183" s="2046"/>
      <c r="L183" s="2046"/>
      <c r="M183" s="2046"/>
      <c r="N183" s="2046"/>
      <c r="O183" s="2046"/>
      <c r="P183" s="2046"/>
      <c r="Q183" s="2046"/>
      <c r="R183" s="2047"/>
      <c r="S183" s="4207">
        <v>145</v>
      </c>
      <c r="T183" s="4150">
        <v>9</v>
      </c>
      <c r="U183" s="2575"/>
      <c r="V183" s="1986"/>
      <c r="W183" s="1186">
        <f t="shared" si="62"/>
        <v>154</v>
      </c>
      <c r="X183" s="4232"/>
      <c r="Y183" s="4170"/>
      <c r="Z183" s="4149">
        <v>18</v>
      </c>
      <c r="AA183" s="4150"/>
      <c r="AB183" s="4151">
        <f>W183-AF183-AG183</f>
        <v>0</v>
      </c>
      <c r="AC183" s="4152">
        <f>'General TPUM'!R182</f>
        <v>1</v>
      </c>
      <c r="AD183" s="4153">
        <f>'General TPUM'!S182</f>
        <v>0</v>
      </c>
      <c r="AE183" s="4154" t="str">
        <f>'General TPUM'!T182</f>
        <v>-</v>
      </c>
      <c r="AF183" s="1188">
        <f>S183+T183</f>
        <v>154</v>
      </c>
      <c r="AG183" s="1657">
        <f>U183+V183</f>
        <v>0</v>
      </c>
      <c r="AH183" s="1657"/>
      <c r="AI183" s="1187"/>
      <c r="AJ183" s="1188">
        <f t="shared" si="69"/>
        <v>18</v>
      </c>
      <c r="AK183" s="4154">
        <f t="shared" si="70"/>
        <v>0</v>
      </c>
      <c r="AL183" s="1189">
        <f>SUM(C183:Q183)</f>
        <v>154</v>
      </c>
      <c r="AM183" s="1190"/>
      <c r="AP183" s="489" t="e">
        <f>VLOOKUP(B183,'[1]Enrollments + Baptism'!$A$7:$R$170,18,FALSE)</f>
        <v>#N/A</v>
      </c>
      <c r="AQ183" s="1191" t="e">
        <f t="shared" si="73"/>
        <v>#N/A</v>
      </c>
    </row>
    <row r="184" spans="1:85" s="1191" customFormat="1" ht="12.75">
      <c r="B184" s="4142" t="str">
        <f>'General TPUM'!B183</f>
        <v>Winn SDA Primary School</v>
      </c>
      <c r="C184" s="4236"/>
      <c r="D184" s="2045">
        <v>39</v>
      </c>
      <c r="E184" s="2045">
        <v>42</v>
      </c>
      <c r="F184" s="2045">
        <v>67</v>
      </c>
      <c r="G184" s="2045">
        <v>49</v>
      </c>
      <c r="H184" s="2045">
        <v>50</v>
      </c>
      <c r="I184" s="2045">
        <v>37</v>
      </c>
      <c r="J184" s="2045">
        <v>42</v>
      </c>
      <c r="K184" s="2046"/>
      <c r="L184" s="2046"/>
      <c r="M184" s="2046"/>
      <c r="N184" s="2046"/>
      <c r="O184" s="2046"/>
      <c r="P184" s="2046"/>
      <c r="Q184" s="2046"/>
      <c r="R184" s="2047"/>
      <c r="S184" s="4207">
        <v>256</v>
      </c>
      <c r="T184" s="4150">
        <v>70</v>
      </c>
      <c r="U184" s="4231"/>
      <c r="V184" s="4247"/>
      <c r="W184" s="1186">
        <f t="shared" si="62"/>
        <v>326</v>
      </c>
      <c r="X184" s="4232"/>
      <c r="Y184" s="4170"/>
      <c r="Z184" s="4149">
        <v>42</v>
      </c>
      <c r="AA184" s="4150"/>
      <c r="AB184" s="4151">
        <f>W184-AF184-AG184</f>
        <v>0</v>
      </c>
      <c r="AC184" s="4152">
        <f>'General TPUM'!R183</f>
        <v>1</v>
      </c>
      <c r="AD184" s="4153">
        <f>'General TPUM'!S183</f>
        <v>0</v>
      </c>
      <c r="AE184" s="4154" t="str">
        <f>'General TPUM'!T183</f>
        <v>-</v>
      </c>
      <c r="AF184" s="1188">
        <f>S184+T184</f>
        <v>326</v>
      </c>
      <c r="AG184" s="1657">
        <f>U184+V184</f>
        <v>0</v>
      </c>
      <c r="AH184" s="1657"/>
      <c r="AI184" s="1187"/>
      <c r="AJ184" s="1188">
        <f t="shared" si="69"/>
        <v>42</v>
      </c>
      <c r="AK184" s="4154">
        <f t="shared" si="70"/>
        <v>0</v>
      </c>
      <c r="AL184" s="1189">
        <f>SUM(C184:Q184)</f>
        <v>326</v>
      </c>
      <c r="AM184" s="1190"/>
      <c r="AP184" s="489" t="e">
        <f>VLOOKUP(B184,'[1]Enrollments + Baptism'!$A$7:$R$170,18,FALSE)</f>
        <v>#N/A</v>
      </c>
      <c r="AQ184" s="1191" t="e">
        <f t="shared" si="73"/>
        <v>#N/A</v>
      </c>
    </row>
    <row r="185" spans="1:85" s="1191" customFormat="1" ht="15" customHeight="1" thickBot="1">
      <c r="A185" s="1192"/>
      <c r="B185" s="4248" t="str">
        <f>'General TPUM'!B184</f>
        <v>TOTALS</v>
      </c>
      <c r="C185" s="4218">
        <f t="shared" ref="C185:V185" si="78">SUM(C154:C184)</f>
        <v>0</v>
      </c>
      <c r="D185" s="4218">
        <f>SUM(D153:D184)</f>
        <v>550</v>
      </c>
      <c r="E185" s="4218">
        <f t="shared" ref="E185:Q185" si="79">SUM(E153:E184)</f>
        <v>427</v>
      </c>
      <c r="F185" s="4218">
        <f t="shared" si="79"/>
        <v>467</v>
      </c>
      <c r="G185" s="4218">
        <f t="shared" si="79"/>
        <v>417</v>
      </c>
      <c r="H185" s="4218">
        <f t="shared" si="79"/>
        <v>443</v>
      </c>
      <c r="I185" s="4218">
        <f t="shared" si="79"/>
        <v>401</v>
      </c>
      <c r="J185" s="4218">
        <f t="shared" si="79"/>
        <v>343</v>
      </c>
      <c r="K185" s="4218">
        <f t="shared" si="79"/>
        <v>279</v>
      </c>
      <c r="L185" s="4218">
        <f t="shared" si="79"/>
        <v>271</v>
      </c>
      <c r="M185" s="4218">
        <f t="shared" si="79"/>
        <v>319</v>
      </c>
      <c r="N185" s="4218">
        <f t="shared" si="79"/>
        <v>262</v>
      </c>
      <c r="O185" s="4218">
        <f t="shared" si="79"/>
        <v>190</v>
      </c>
      <c r="P185" s="4218">
        <f t="shared" si="79"/>
        <v>137</v>
      </c>
      <c r="Q185" s="4218">
        <f t="shared" si="79"/>
        <v>86</v>
      </c>
      <c r="R185" s="4218">
        <f t="shared" si="78"/>
        <v>0</v>
      </c>
      <c r="S185" s="4218">
        <f>SUM(S153:S184)</f>
        <v>1921</v>
      </c>
      <c r="T185" s="4218">
        <f>SUM(T153:T184)</f>
        <v>1200</v>
      </c>
      <c r="U185" s="4218">
        <f t="shared" si="78"/>
        <v>979</v>
      </c>
      <c r="V185" s="4218">
        <f t="shared" si="78"/>
        <v>492</v>
      </c>
      <c r="W185" s="4218">
        <f>SUM(W153:W184)</f>
        <v>4592</v>
      </c>
      <c r="X185" s="4249">
        <f t="shared" ref="X185:Y185" si="80">SUM(X153:X184)</f>
        <v>0</v>
      </c>
      <c r="Y185" s="4249">
        <f t="shared" si="80"/>
        <v>37</v>
      </c>
      <c r="Z185" s="4249">
        <f>SUM(Z153:Z184)</f>
        <v>379</v>
      </c>
      <c r="AA185" s="4249">
        <f>SUM(AA153:AA184)</f>
        <v>485</v>
      </c>
      <c r="AB185" s="4250"/>
      <c r="AC185" s="4225">
        <f t="shared" ref="AC185:AK185" si="81">SUM(AC153:AC184)</f>
        <v>23</v>
      </c>
      <c r="AD185" s="4225">
        <f t="shared" si="81"/>
        <v>5</v>
      </c>
      <c r="AE185" s="4225">
        <f t="shared" si="81"/>
        <v>2</v>
      </c>
      <c r="AF185" s="4225">
        <f t="shared" si="81"/>
        <v>3023</v>
      </c>
      <c r="AG185" s="4225">
        <f t="shared" si="81"/>
        <v>1471</v>
      </c>
      <c r="AH185" s="4225">
        <f t="shared" si="81"/>
        <v>0</v>
      </c>
      <c r="AI185" s="4225">
        <f t="shared" si="81"/>
        <v>0</v>
      </c>
      <c r="AJ185" s="4225">
        <f t="shared" si="81"/>
        <v>379</v>
      </c>
      <c r="AK185" s="4225">
        <f t="shared" si="81"/>
        <v>485</v>
      </c>
      <c r="AL185" s="4225">
        <f>SUM(AL153:AL184)</f>
        <v>4592</v>
      </c>
      <c r="AM185" s="1192"/>
      <c r="AN185" s="1192"/>
    </row>
    <row r="186" spans="1:85" s="1191" customFormat="1" ht="13.5" thickTop="1">
      <c r="A186" s="662"/>
      <c r="B186" s="1119">
        <f>'General TPUM'!B185</f>
        <v>0</v>
      </c>
      <c r="C186" s="1132"/>
      <c r="D186" s="1131"/>
      <c r="E186" s="1131"/>
      <c r="F186" s="1131"/>
      <c r="G186" s="1131"/>
      <c r="H186" s="1131"/>
      <c r="I186" s="1131"/>
      <c r="J186" s="1131"/>
      <c r="K186" s="1131"/>
      <c r="L186" s="1131"/>
      <c r="M186" s="1131"/>
      <c r="N186" s="1131"/>
      <c r="O186" s="1131"/>
      <c r="P186" s="1131"/>
      <c r="Q186" s="1131"/>
      <c r="R186" s="1132">
        <f>SUM(C185:R185)</f>
        <v>4592</v>
      </c>
      <c r="S186" s="1132">
        <f>S185+T185+U185+V185</f>
        <v>4592</v>
      </c>
      <c r="T186" s="1132" t="s">
        <v>243</v>
      </c>
      <c r="U186" s="1132"/>
      <c r="V186" s="1132" t="s">
        <v>791</v>
      </c>
      <c r="W186" s="1132"/>
      <c r="X186" s="1132">
        <f>X185+Y185</f>
        <v>37</v>
      </c>
      <c r="Y186" s="2579"/>
      <c r="Z186" s="2580">
        <f>L186</f>
        <v>0</v>
      </c>
      <c r="AA186" s="1360">
        <f>Q186</f>
        <v>0</v>
      </c>
      <c r="AB186" s="1839"/>
      <c r="AC186" s="1132"/>
      <c r="AD186" s="1132"/>
      <c r="AE186" s="1132"/>
      <c r="AF186" s="1132"/>
      <c r="AG186" s="1133">
        <f>AF185+AG185+AH185+AI185</f>
        <v>4494</v>
      </c>
      <c r="AH186" s="1132"/>
      <c r="AI186" s="1132"/>
      <c r="AJ186" s="1132">
        <f>AJ185+AK185</f>
        <v>864</v>
      </c>
      <c r="AK186" s="1132" t="s">
        <v>242</v>
      </c>
      <c r="AL186" s="2581"/>
      <c r="AM186" s="662"/>
      <c r="AN186" s="662"/>
      <c r="AO186" s="1192"/>
      <c r="AP186" s="1192"/>
    </row>
    <row r="187" spans="1:85" s="1191" customFormat="1" ht="15" customHeight="1" thickBot="1">
      <c r="A187" s="1203"/>
      <c r="B187" s="4251" t="str">
        <f>'General TPUM'!B186</f>
        <v>Grand Total</v>
      </c>
      <c r="C187" s="4252">
        <f t="shared" ref="C187:AA187" si="82">C185+C150+C146+C139+C40+C35+C27+C12</f>
        <v>515</v>
      </c>
      <c r="D187" s="4252">
        <f t="shared" si="82"/>
        <v>2702</v>
      </c>
      <c r="E187" s="4252">
        <f t="shared" si="82"/>
        <v>2847</v>
      </c>
      <c r="F187" s="4252">
        <f t="shared" si="82"/>
        <v>2741</v>
      </c>
      <c r="G187" s="4252">
        <f t="shared" si="82"/>
        <v>2486</v>
      </c>
      <c r="H187" s="4252">
        <f t="shared" si="82"/>
        <v>2436</v>
      </c>
      <c r="I187" s="4252">
        <f t="shared" si="82"/>
        <v>2323</v>
      </c>
      <c r="J187" s="4252">
        <f t="shared" si="82"/>
        <v>2121</v>
      </c>
      <c r="K187" s="4252">
        <f t="shared" si="82"/>
        <v>1821</v>
      </c>
      <c r="L187" s="4252">
        <f t="shared" si="82"/>
        <v>1801</v>
      </c>
      <c r="M187" s="4252">
        <f t="shared" si="82"/>
        <v>1308</v>
      </c>
      <c r="N187" s="4252">
        <f t="shared" si="82"/>
        <v>1318</v>
      </c>
      <c r="O187" s="4252">
        <f t="shared" si="82"/>
        <v>1094</v>
      </c>
      <c r="P187" s="4252">
        <f t="shared" si="82"/>
        <v>686</v>
      </c>
      <c r="Q187" s="4252">
        <f t="shared" si="82"/>
        <v>173</v>
      </c>
      <c r="R187" s="4252">
        <f t="shared" si="82"/>
        <v>0</v>
      </c>
      <c r="S187" s="4252">
        <f t="shared" si="82"/>
        <v>12620</v>
      </c>
      <c r="T187" s="4252">
        <f t="shared" si="82"/>
        <v>6320</v>
      </c>
      <c r="U187" s="4252">
        <f t="shared" si="82"/>
        <v>5295</v>
      </c>
      <c r="V187" s="4252">
        <f t="shared" si="82"/>
        <v>2137</v>
      </c>
      <c r="W187" s="4252">
        <f t="shared" si="82"/>
        <v>26372</v>
      </c>
      <c r="X187" s="4252">
        <f t="shared" si="82"/>
        <v>5</v>
      </c>
      <c r="Y187" s="4252">
        <f t="shared" si="82"/>
        <v>218</v>
      </c>
      <c r="Z187" s="4252">
        <f t="shared" si="82"/>
        <v>2145</v>
      </c>
      <c r="AA187" s="4252">
        <f t="shared" si="82"/>
        <v>1635</v>
      </c>
      <c r="AB187" s="4253"/>
      <c r="AC187" s="4253">
        <f t="shared" ref="AC187:AL187" si="83">(AC12+AC185+AC35+AC146+AC27+AC40+AC139+AC150)</f>
        <v>113</v>
      </c>
      <c r="AD187" s="4253">
        <f t="shared" si="83"/>
        <v>16</v>
      </c>
      <c r="AE187" s="4253">
        <f t="shared" si="83"/>
        <v>22</v>
      </c>
      <c r="AF187" s="4253">
        <f t="shared" si="83"/>
        <v>18623</v>
      </c>
      <c r="AG187" s="4253">
        <f t="shared" si="83"/>
        <v>7432</v>
      </c>
      <c r="AH187" s="4253">
        <f t="shared" si="83"/>
        <v>0</v>
      </c>
      <c r="AI187" s="4253">
        <f t="shared" si="83"/>
        <v>0</v>
      </c>
      <c r="AJ187" s="4253">
        <f t="shared" si="83"/>
        <v>2145</v>
      </c>
      <c r="AK187" s="4253">
        <f t="shared" si="83"/>
        <v>1635</v>
      </c>
      <c r="AL187" s="4253">
        <f t="shared" si="83"/>
        <v>26372</v>
      </c>
      <c r="AM187" s="736"/>
      <c r="AN187" s="736"/>
      <c r="AO187" s="662"/>
      <c r="AP187" s="662"/>
    </row>
    <row r="188" spans="1:85" s="1192" customFormat="1" ht="15" customHeight="1" thickBot="1">
      <c r="A188" s="472"/>
      <c r="B188" s="1343" t="s">
        <v>814</v>
      </c>
      <c r="C188" s="2168"/>
      <c r="D188" s="191"/>
      <c r="E188" s="191"/>
      <c r="F188" s="191"/>
      <c r="G188" s="191"/>
      <c r="H188" s="191"/>
      <c r="I188" s="191"/>
      <c r="J188" s="191"/>
      <c r="K188" s="191"/>
      <c r="L188" s="191"/>
      <c r="M188" s="191"/>
      <c r="N188" s="191"/>
      <c r="O188" s="191"/>
      <c r="P188" s="191"/>
      <c r="Q188" s="191"/>
      <c r="R188" s="451"/>
      <c r="S188" s="597" t="s">
        <v>815</v>
      </c>
      <c r="T188" s="1344">
        <f>+S187+T187</f>
        <v>18940</v>
      </c>
      <c r="U188" s="642" t="s">
        <v>816</v>
      </c>
      <c r="V188" s="1345">
        <f>+U187+V187</f>
        <v>7432</v>
      </c>
      <c r="W188" s="191"/>
      <c r="X188" s="191"/>
      <c r="Y188" s="191"/>
      <c r="Z188" s="191"/>
      <c r="AA188" s="191"/>
      <c r="AB188" s="191"/>
      <c r="AC188" s="913"/>
      <c r="AD188" s="191"/>
      <c r="AE188" s="191"/>
      <c r="AF188" s="191"/>
      <c r="AG188" s="191"/>
      <c r="AH188" s="191"/>
      <c r="AI188" s="191"/>
      <c r="AJ188" s="2582">
        <f>AJ187+AK187</f>
        <v>3780</v>
      </c>
      <c r="AK188" s="916" t="s">
        <v>242</v>
      </c>
      <c r="AL188" s="2081"/>
      <c r="AM188" s="646"/>
      <c r="AN188" s="915"/>
      <c r="AO188" s="736"/>
      <c r="AP188" s="736"/>
    </row>
    <row r="189" spans="1:85" s="662" customFormat="1" ht="14.1" customHeight="1" thickBot="1">
      <c r="A189" s="472"/>
      <c r="B189" s="4254" t="s">
        <v>817</v>
      </c>
      <c r="C189" s="2169"/>
      <c r="D189" s="472"/>
      <c r="E189" s="472"/>
      <c r="F189" s="472"/>
      <c r="G189" s="472"/>
      <c r="H189" s="472"/>
      <c r="I189" s="472"/>
      <c r="J189" s="472"/>
      <c r="K189" s="472"/>
      <c r="L189" s="472"/>
      <c r="M189" s="472"/>
      <c r="N189" s="472"/>
      <c r="O189" s="472"/>
      <c r="P189" s="472"/>
      <c r="Q189" s="472"/>
      <c r="R189" s="472"/>
      <c r="S189" s="472"/>
      <c r="T189" s="472"/>
      <c r="U189" s="2583">
        <f>SUM(T188+V188)</f>
        <v>26372</v>
      </c>
      <c r="V189" s="646" t="s">
        <v>818</v>
      </c>
      <c r="W189" s="349"/>
      <c r="X189" s="349"/>
      <c r="Y189" s="349"/>
      <c r="Z189" s="349"/>
      <c r="AA189" s="349"/>
      <c r="AB189" s="349"/>
      <c r="AC189" s="914"/>
      <c r="AD189" s="472"/>
      <c r="AE189" s="2584">
        <f>AC187+AD187+(AE187*2)</f>
        <v>173</v>
      </c>
      <c r="AF189" s="597" t="s">
        <v>199</v>
      </c>
      <c r="AG189" s="191"/>
      <c r="AH189" s="2583">
        <f>AF187+AG187+AH187+AH187+AI187+AI187</f>
        <v>26055</v>
      </c>
      <c r="AI189" s="472"/>
      <c r="AJ189" s="472"/>
      <c r="AK189" s="472"/>
      <c r="AL189" s="1336"/>
      <c r="AM189" s="646"/>
      <c r="AN189" s="640"/>
      <c r="AO189" s="472"/>
      <c r="AP189" s="472"/>
    </row>
    <row r="190" spans="1:85" s="1203" customFormat="1" ht="15" customHeight="1">
      <c r="A190" s="472"/>
      <c r="B190" s="4255" t="s">
        <v>16</v>
      </c>
      <c r="C190" s="2169"/>
      <c r="D190" s="472"/>
      <c r="E190" s="472"/>
      <c r="F190" s="472"/>
      <c r="G190" s="472"/>
      <c r="H190" s="472"/>
      <c r="I190" s="472"/>
      <c r="J190" s="472"/>
      <c r="K190" s="472"/>
      <c r="L190" s="472"/>
      <c r="M190" s="472"/>
      <c r="N190" s="472"/>
      <c r="O190" s="472"/>
      <c r="P190" s="472"/>
      <c r="Q190" s="472"/>
      <c r="R190" s="349"/>
      <c r="S190" s="2048">
        <f>S185-1721</f>
        <v>200</v>
      </c>
      <c r="T190" s="472"/>
      <c r="U190" s="472"/>
      <c r="V190" s="472"/>
      <c r="W190" s="191"/>
      <c r="X190" s="472"/>
      <c r="Y190" s="472"/>
      <c r="Z190" s="472"/>
      <c r="AA190" s="472"/>
      <c r="AB190" s="472"/>
      <c r="AC190" s="914"/>
      <c r="AD190" s="472"/>
      <c r="AE190" s="917" t="s">
        <v>819</v>
      </c>
      <c r="AF190" s="472"/>
      <c r="AG190" s="191"/>
      <c r="AH190" s="191"/>
      <c r="AI190" s="472"/>
      <c r="AJ190" s="472"/>
      <c r="AK190" s="472"/>
      <c r="AL190" s="1336"/>
      <c r="AM190" s="646"/>
      <c r="AN190" s="640"/>
      <c r="AO190" s="472"/>
      <c r="AP190" s="472"/>
      <c r="AQ190" s="736"/>
      <c r="AR190" s="736"/>
      <c r="AS190" s="736"/>
      <c r="AT190" s="736"/>
      <c r="AU190" s="736"/>
      <c r="AV190" s="736"/>
      <c r="AW190" s="736"/>
      <c r="AX190" s="736"/>
      <c r="AY190" s="736"/>
      <c r="AZ190" s="736"/>
      <c r="BA190" s="736"/>
      <c r="BB190" s="736"/>
      <c r="BC190" s="736"/>
      <c r="BD190" s="736"/>
      <c r="BE190" s="736"/>
      <c r="BF190" s="736"/>
      <c r="BG190" s="736"/>
      <c r="BH190" s="736"/>
      <c r="BI190" s="736"/>
      <c r="BJ190" s="736"/>
      <c r="BK190" s="736"/>
      <c r="BL190" s="736"/>
      <c r="BM190" s="736"/>
      <c r="BN190" s="736"/>
      <c r="BO190" s="736"/>
      <c r="BP190" s="736"/>
      <c r="BQ190" s="736"/>
      <c r="BR190" s="736"/>
      <c r="BS190" s="736"/>
      <c r="BT190" s="736"/>
      <c r="BU190" s="736"/>
      <c r="BV190" s="736"/>
      <c r="BW190" s="736"/>
      <c r="BX190" s="736"/>
      <c r="BY190" s="736"/>
      <c r="BZ190" s="736"/>
      <c r="CA190" s="736"/>
      <c r="CB190" s="736"/>
      <c r="CC190" s="736"/>
      <c r="CD190" s="736"/>
      <c r="CE190" s="736"/>
      <c r="CF190" s="736"/>
      <c r="CG190" s="736"/>
    </row>
    <row r="191" spans="1:85">
      <c r="A191" s="191"/>
      <c r="B191" s="191"/>
      <c r="C191" s="2585"/>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913"/>
      <c r="AD191" s="191"/>
      <c r="AE191" s="191"/>
      <c r="AF191" s="191"/>
      <c r="AG191" s="191"/>
      <c r="AI191" s="191"/>
      <c r="AJ191" s="472"/>
      <c r="AK191" s="472"/>
      <c r="AL191" s="2081"/>
      <c r="AM191" s="646"/>
      <c r="AN191" s="646"/>
    </row>
    <row r="192" spans="1:85" ht="15.75" thickBot="1">
      <c r="B192" s="918" t="s">
        <v>820</v>
      </c>
      <c r="C192" s="2170"/>
      <c r="D192" s="919"/>
      <c r="E192" s="919"/>
      <c r="F192" s="919"/>
      <c r="G192" s="919"/>
      <c r="H192" s="919"/>
      <c r="I192" s="919"/>
      <c r="J192" s="919"/>
      <c r="K192" s="919"/>
      <c r="L192" s="919"/>
      <c r="M192" s="919"/>
      <c r="N192" s="919"/>
      <c r="O192" s="919"/>
      <c r="P192" s="919"/>
      <c r="Q192" s="919"/>
      <c r="R192" s="919"/>
      <c r="S192" s="919"/>
      <c r="T192" s="919"/>
      <c r="U192" s="919"/>
      <c r="V192" s="919"/>
      <c r="W192" s="347"/>
      <c r="X192" s="919"/>
      <c r="Y192" s="919"/>
      <c r="Z192" s="919"/>
      <c r="AA192" s="919"/>
      <c r="AB192" s="919"/>
      <c r="AC192" s="920"/>
      <c r="AD192" s="919"/>
      <c r="AE192" s="919"/>
      <c r="AF192" s="919"/>
      <c r="AG192" s="276"/>
      <c r="AH192" s="347"/>
      <c r="AI192" s="919"/>
      <c r="AJ192" s="919"/>
      <c r="AK192" s="919"/>
      <c r="AL192" s="2586"/>
      <c r="AM192" s="646"/>
      <c r="AO192" s="191"/>
      <c r="AP192" s="191"/>
    </row>
    <row r="193" spans="1:42">
      <c r="A193" s="191"/>
      <c r="C193" s="2168"/>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54"/>
      <c r="AD193" s="54"/>
      <c r="AE193" s="54"/>
      <c r="AF193" s="54"/>
      <c r="AG193" s="54"/>
      <c r="AI193" s="191"/>
      <c r="AJ193" s="191"/>
      <c r="AK193" s="191"/>
      <c r="AL193" s="191"/>
      <c r="AM193" s="646"/>
      <c r="AN193" s="646"/>
    </row>
    <row r="194" spans="1:42" s="191" customFormat="1">
      <c r="A194" s="472"/>
      <c r="B194" s="601"/>
      <c r="C194" s="2169"/>
      <c r="D194" s="472"/>
      <c r="E194" s="472"/>
      <c r="F194" s="472"/>
      <c r="G194" s="472"/>
      <c r="H194" s="472"/>
      <c r="I194" s="472"/>
      <c r="J194" s="472"/>
      <c r="K194" s="472"/>
      <c r="L194" s="472"/>
      <c r="M194" s="472"/>
      <c r="N194" s="472"/>
      <c r="O194" s="472"/>
      <c r="P194" s="472"/>
      <c r="Q194" s="472"/>
      <c r="R194" s="472"/>
      <c r="S194" s="472"/>
      <c r="T194" s="472"/>
      <c r="U194" s="472"/>
      <c r="V194" s="472"/>
      <c r="W194" s="325"/>
      <c r="X194" s="473"/>
      <c r="Y194" s="473"/>
      <c r="Z194" s="473"/>
      <c r="AA194" s="473"/>
      <c r="AB194" s="473"/>
      <c r="AC194" s="34"/>
      <c r="AD194" s="34"/>
      <c r="AE194" s="34"/>
      <c r="AF194" s="34"/>
      <c r="AG194" s="34"/>
      <c r="AI194" s="472"/>
      <c r="AJ194" s="473"/>
      <c r="AK194" s="473"/>
      <c r="AL194" s="473"/>
      <c r="AM194" s="647"/>
      <c r="AN194" s="640"/>
    </row>
    <row r="195" spans="1:42">
      <c r="S195" s="472"/>
      <c r="T195" s="472"/>
      <c r="U195" s="472"/>
      <c r="V195" s="472"/>
      <c r="AJ195" s="473"/>
      <c r="AK195" s="473"/>
    </row>
    <row r="196" spans="1:42" s="191" customFormat="1">
      <c r="A196" s="472"/>
      <c r="B196" s="601"/>
      <c r="C196" s="2169"/>
      <c r="D196" s="472"/>
      <c r="E196" s="472"/>
      <c r="F196" s="472"/>
      <c r="G196" s="472"/>
      <c r="H196" s="472"/>
      <c r="I196" s="472"/>
      <c r="J196" s="472"/>
      <c r="K196" s="472"/>
      <c r="L196" s="472"/>
      <c r="M196" s="472"/>
      <c r="N196" s="472"/>
      <c r="O196" s="472"/>
      <c r="P196" s="472"/>
      <c r="Q196" s="472"/>
      <c r="R196" s="472"/>
      <c r="S196" s="472"/>
      <c r="T196" s="472"/>
      <c r="U196" s="472"/>
      <c r="V196" s="472"/>
      <c r="W196" s="325"/>
      <c r="X196" s="473"/>
      <c r="Y196" s="473"/>
      <c r="Z196" s="473"/>
      <c r="AA196" s="473"/>
      <c r="AB196" s="473"/>
      <c r="AC196" s="34"/>
      <c r="AD196" s="34"/>
      <c r="AE196" s="34"/>
      <c r="AF196" s="34"/>
      <c r="AG196" s="34"/>
      <c r="AI196" s="472"/>
      <c r="AJ196" s="473"/>
      <c r="AK196" s="473"/>
      <c r="AL196" s="473"/>
      <c r="AM196" s="647"/>
      <c r="AN196" s="640"/>
      <c r="AO196" s="472"/>
      <c r="AP196" s="472"/>
    </row>
    <row r="197" spans="1:42">
      <c r="S197" s="472"/>
      <c r="T197" s="472"/>
      <c r="U197" s="472"/>
      <c r="V197" s="472"/>
      <c r="AJ197" s="473"/>
      <c r="AK197" s="473"/>
    </row>
    <row r="198" spans="1:42">
      <c r="S198" s="472"/>
      <c r="T198" s="472"/>
      <c r="U198" s="472"/>
      <c r="V198" s="472"/>
      <c r="AJ198" s="473"/>
      <c r="AK198" s="473"/>
    </row>
    <row r="199" spans="1:42">
      <c r="S199" s="472"/>
      <c r="T199" s="472"/>
      <c r="U199" s="472"/>
      <c r="V199" s="472"/>
      <c r="AJ199" s="473"/>
      <c r="AK199" s="473"/>
    </row>
    <row r="200" spans="1:42">
      <c r="S200" s="472"/>
      <c r="T200" s="472"/>
      <c r="U200" s="472"/>
      <c r="V200" s="472"/>
      <c r="AJ200" s="473"/>
      <c r="AK200" s="473"/>
      <c r="AL200" s="472"/>
      <c r="AM200" s="472"/>
      <c r="AN200" s="472"/>
    </row>
    <row r="201" spans="1:42">
      <c r="S201" s="472"/>
      <c r="T201" s="472"/>
      <c r="U201" s="472"/>
      <c r="V201" s="472"/>
      <c r="AJ201" s="473"/>
      <c r="AK201" s="473"/>
      <c r="AL201" s="472"/>
      <c r="AM201" s="472"/>
      <c r="AN201" s="472"/>
    </row>
    <row r="202" spans="1:42">
      <c r="S202" s="472"/>
      <c r="T202" s="472"/>
      <c r="U202" s="472"/>
      <c r="V202" s="472"/>
      <c r="AJ202" s="473"/>
      <c r="AK202" s="473"/>
      <c r="AL202" s="472"/>
      <c r="AM202" s="472"/>
      <c r="AN202" s="472"/>
    </row>
    <row r="203" spans="1:42">
      <c r="S203" s="472"/>
      <c r="T203" s="472"/>
      <c r="U203" s="472"/>
      <c r="V203" s="472"/>
      <c r="AJ203" s="473"/>
      <c r="AK203" s="473"/>
      <c r="AL203" s="472"/>
      <c r="AM203" s="472"/>
      <c r="AN203" s="472"/>
    </row>
    <row r="204" spans="1:42">
      <c r="S204" s="472"/>
      <c r="T204" s="472"/>
      <c r="U204" s="472"/>
      <c r="V204" s="472"/>
      <c r="AJ204" s="473"/>
      <c r="AK204" s="473"/>
      <c r="AL204" s="472"/>
      <c r="AM204" s="472"/>
      <c r="AN204" s="472"/>
    </row>
    <row r="205" spans="1:42">
      <c r="S205" s="472"/>
      <c r="T205" s="472"/>
      <c r="U205" s="472"/>
      <c r="V205" s="472"/>
      <c r="AJ205" s="473"/>
      <c r="AK205" s="473"/>
      <c r="AL205" s="472"/>
      <c r="AM205" s="472"/>
      <c r="AN205" s="472"/>
    </row>
    <row r="206" spans="1:42">
      <c r="S206" s="472"/>
      <c r="T206" s="472"/>
      <c r="U206" s="472"/>
      <c r="V206" s="472"/>
      <c r="AJ206" s="473"/>
      <c r="AK206" s="473"/>
      <c r="AL206" s="472"/>
      <c r="AM206" s="472"/>
      <c r="AN206" s="472"/>
    </row>
    <row r="207" spans="1:42">
      <c r="S207" s="472"/>
      <c r="T207" s="472"/>
      <c r="U207" s="472"/>
      <c r="V207" s="472"/>
      <c r="AJ207" s="473"/>
      <c r="AK207" s="473"/>
      <c r="AL207" s="472"/>
      <c r="AM207" s="472"/>
      <c r="AN207" s="472"/>
    </row>
    <row r="208" spans="1:42">
      <c r="S208" s="472"/>
      <c r="T208" s="472"/>
      <c r="U208" s="472"/>
      <c r="V208" s="472"/>
      <c r="AJ208" s="473"/>
      <c r="AK208" s="473"/>
      <c r="AL208" s="472"/>
      <c r="AM208" s="472"/>
      <c r="AN208" s="472"/>
    </row>
    <row r="209" spans="19:40">
      <c r="S209" s="472"/>
      <c r="T209" s="472"/>
      <c r="U209" s="472"/>
      <c r="V209" s="472"/>
      <c r="AJ209" s="473"/>
      <c r="AK209" s="473"/>
      <c r="AL209" s="472"/>
      <c r="AM209" s="472"/>
      <c r="AN209" s="472"/>
    </row>
    <row r="210" spans="19:40">
      <c r="S210" s="472"/>
      <c r="T210" s="472"/>
      <c r="U210" s="472"/>
      <c r="V210" s="472"/>
      <c r="AJ210" s="473"/>
      <c r="AK210" s="473"/>
      <c r="AL210" s="472"/>
      <c r="AM210" s="472"/>
      <c r="AN210" s="472"/>
    </row>
    <row r="211" spans="19:40">
      <c r="S211" s="472"/>
      <c r="T211" s="472"/>
      <c r="U211" s="472"/>
      <c r="V211" s="472"/>
      <c r="AJ211" s="473"/>
      <c r="AK211" s="473"/>
      <c r="AL211" s="472"/>
      <c r="AM211" s="472"/>
      <c r="AN211" s="472"/>
    </row>
    <row r="212" spans="19:40">
      <c r="S212" s="472"/>
      <c r="T212" s="472"/>
      <c r="U212" s="472"/>
      <c r="V212" s="472"/>
      <c r="AJ212" s="473"/>
      <c r="AK212" s="473"/>
      <c r="AL212" s="472"/>
      <c r="AM212" s="472"/>
      <c r="AN212" s="472"/>
    </row>
    <row r="213" spans="19:40">
      <c r="S213" s="472"/>
      <c r="T213" s="472"/>
      <c r="U213" s="472"/>
      <c r="V213" s="472"/>
      <c r="AJ213" s="473"/>
      <c r="AK213" s="473"/>
      <c r="AL213" s="472"/>
      <c r="AM213" s="472"/>
      <c r="AN213" s="472"/>
    </row>
    <row r="214" spans="19:40">
      <c r="S214" s="472"/>
      <c r="T214" s="472"/>
      <c r="U214" s="472"/>
      <c r="V214" s="472"/>
      <c r="AJ214" s="473"/>
      <c r="AK214" s="473"/>
      <c r="AL214" s="472"/>
      <c r="AM214" s="472"/>
      <c r="AN214" s="472"/>
    </row>
    <row r="215" spans="19:40">
      <c r="S215" s="472"/>
      <c r="T215" s="472"/>
      <c r="U215" s="472"/>
      <c r="V215" s="472"/>
      <c r="AJ215" s="473"/>
      <c r="AK215" s="473"/>
      <c r="AL215" s="472"/>
      <c r="AM215" s="472"/>
      <c r="AN215" s="472"/>
    </row>
    <row r="216" spans="19:40">
      <c r="S216" s="472"/>
      <c r="T216" s="472"/>
      <c r="U216" s="472"/>
      <c r="V216" s="472"/>
      <c r="AJ216" s="473"/>
      <c r="AK216" s="473"/>
      <c r="AL216" s="472"/>
      <c r="AM216" s="472"/>
      <c r="AN216" s="472"/>
    </row>
    <row r="217" spans="19:40">
      <c r="S217" s="472"/>
      <c r="T217" s="472"/>
      <c r="U217" s="472"/>
      <c r="V217" s="472"/>
      <c r="AJ217" s="473"/>
      <c r="AK217" s="473"/>
      <c r="AL217" s="472"/>
      <c r="AM217" s="472"/>
      <c r="AN217" s="472"/>
    </row>
    <row r="218" spans="19:40">
      <c r="S218" s="472"/>
      <c r="T218" s="472"/>
      <c r="U218" s="472"/>
      <c r="V218" s="472"/>
      <c r="AJ218" s="473"/>
      <c r="AK218" s="473"/>
      <c r="AL218" s="472"/>
      <c r="AM218" s="472"/>
      <c r="AN218" s="472"/>
    </row>
    <row r="219" spans="19:40">
      <c r="S219" s="472"/>
      <c r="T219" s="472"/>
      <c r="U219" s="472"/>
      <c r="V219" s="472"/>
      <c r="AJ219" s="473"/>
      <c r="AK219" s="473"/>
      <c r="AL219" s="472"/>
      <c r="AM219" s="472"/>
      <c r="AN219" s="472"/>
    </row>
    <row r="220" spans="19:40">
      <c r="S220" s="472"/>
      <c r="T220" s="472"/>
      <c r="U220" s="472"/>
      <c r="V220" s="472"/>
      <c r="AJ220" s="473"/>
      <c r="AK220" s="473"/>
      <c r="AL220" s="472"/>
      <c r="AM220" s="472"/>
      <c r="AN220" s="472"/>
    </row>
    <row r="221" spans="19:40">
      <c r="S221" s="472"/>
      <c r="T221" s="472"/>
      <c r="U221" s="472"/>
      <c r="V221" s="472"/>
      <c r="AJ221" s="473"/>
      <c r="AK221" s="473"/>
      <c r="AL221" s="472"/>
      <c r="AM221" s="472"/>
      <c r="AN221" s="472"/>
    </row>
    <row r="222" spans="19:40">
      <c r="S222" s="472"/>
      <c r="T222" s="472"/>
      <c r="U222" s="472"/>
      <c r="V222" s="472"/>
      <c r="AJ222" s="473"/>
      <c r="AK222" s="473"/>
      <c r="AL222" s="472"/>
      <c r="AM222" s="472"/>
      <c r="AN222" s="472"/>
    </row>
    <row r="223" spans="19:40">
      <c r="S223" s="472"/>
      <c r="T223" s="472"/>
      <c r="U223" s="472"/>
      <c r="V223" s="472"/>
      <c r="AJ223" s="473"/>
      <c r="AK223" s="473"/>
      <c r="AL223" s="472"/>
      <c r="AM223" s="472"/>
      <c r="AN223" s="472"/>
    </row>
    <row r="224" spans="19:40">
      <c r="S224" s="472"/>
      <c r="T224" s="472"/>
      <c r="U224" s="472"/>
      <c r="V224" s="472"/>
      <c r="AJ224" s="473"/>
      <c r="AK224" s="473"/>
      <c r="AL224" s="472"/>
      <c r="AM224" s="472"/>
      <c r="AN224" s="472"/>
    </row>
    <row r="225" spans="19:40">
      <c r="S225" s="472"/>
      <c r="T225" s="472"/>
      <c r="U225" s="472"/>
      <c r="V225" s="472"/>
      <c r="AJ225" s="473"/>
      <c r="AK225" s="473"/>
      <c r="AL225" s="472"/>
      <c r="AM225" s="472"/>
      <c r="AN225" s="472"/>
    </row>
    <row r="226" spans="19:40">
      <c r="S226" s="472"/>
      <c r="T226" s="472"/>
      <c r="U226" s="472"/>
      <c r="V226" s="472"/>
      <c r="AJ226" s="473"/>
      <c r="AK226" s="473"/>
      <c r="AL226" s="472"/>
      <c r="AM226" s="472"/>
      <c r="AN226" s="472"/>
    </row>
    <row r="227" spans="19:40">
      <c r="S227" s="472"/>
      <c r="T227" s="472"/>
      <c r="U227" s="472"/>
      <c r="V227" s="472"/>
      <c r="AJ227" s="473"/>
      <c r="AK227" s="473"/>
      <c r="AL227" s="472"/>
      <c r="AM227" s="472"/>
      <c r="AN227" s="472"/>
    </row>
    <row r="228" spans="19:40">
      <c r="S228" s="472"/>
      <c r="T228" s="472"/>
      <c r="U228" s="472"/>
      <c r="V228" s="472"/>
      <c r="AJ228" s="473"/>
      <c r="AK228" s="473"/>
      <c r="AL228" s="472"/>
      <c r="AM228" s="472"/>
      <c r="AN228" s="472"/>
    </row>
    <row r="229" spans="19:40">
      <c r="S229" s="472"/>
      <c r="T229" s="472"/>
      <c r="U229" s="472"/>
      <c r="V229" s="472"/>
      <c r="AJ229" s="473"/>
      <c r="AK229" s="473"/>
      <c r="AL229" s="472"/>
      <c r="AM229" s="472"/>
      <c r="AN229" s="472"/>
    </row>
    <row r="230" spans="19:40">
      <c r="S230" s="472"/>
      <c r="T230" s="472"/>
      <c r="U230" s="472"/>
      <c r="V230" s="472"/>
      <c r="AJ230" s="473"/>
      <c r="AK230" s="473"/>
      <c r="AL230" s="472"/>
      <c r="AM230" s="472"/>
      <c r="AN230" s="472"/>
    </row>
    <row r="231" spans="19:40">
      <c r="S231" s="472"/>
      <c r="T231" s="472"/>
      <c r="U231" s="472"/>
      <c r="V231" s="472"/>
      <c r="AJ231" s="473"/>
      <c r="AK231" s="473"/>
      <c r="AL231" s="472"/>
      <c r="AM231" s="472"/>
      <c r="AN231" s="472"/>
    </row>
    <row r="232" spans="19:40">
      <c r="S232" s="472"/>
      <c r="T232" s="472"/>
      <c r="U232" s="472"/>
      <c r="V232" s="472"/>
      <c r="AJ232" s="473"/>
      <c r="AK232" s="473"/>
      <c r="AL232" s="472"/>
      <c r="AM232" s="472"/>
      <c r="AN232" s="472"/>
    </row>
    <row r="233" spans="19:40">
      <c r="S233" s="472"/>
      <c r="T233" s="472"/>
      <c r="U233" s="472"/>
      <c r="V233" s="472"/>
      <c r="AJ233" s="473"/>
      <c r="AK233" s="473"/>
      <c r="AL233" s="472"/>
      <c r="AM233" s="472"/>
      <c r="AN233" s="472"/>
    </row>
    <row r="234" spans="19:40">
      <c r="S234" s="472"/>
      <c r="T234" s="472"/>
      <c r="U234" s="472"/>
      <c r="V234" s="472"/>
      <c r="AJ234" s="473"/>
      <c r="AK234" s="473"/>
      <c r="AL234" s="472"/>
      <c r="AM234" s="472"/>
      <c r="AN234" s="472"/>
    </row>
    <row r="235" spans="19:40">
      <c r="S235" s="472"/>
      <c r="T235" s="472"/>
      <c r="U235" s="472"/>
      <c r="V235" s="472"/>
      <c r="AJ235" s="473"/>
      <c r="AK235" s="473"/>
      <c r="AL235" s="472"/>
      <c r="AM235" s="472"/>
      <c r="AN235" s="472"/>
    </row>
    <row r="236" spans="19:40">
      <c r="S236" s="472"/>
      <c r="T236" s="472"/>
      <c r="U236" s="472"/>
      <c r="V236" s="472"/>
      <c r="AJ236" s="473"/>
      <c r="AK236" s="473"/>
      <c r="AL236" s="472"/>
      <c r="AM236" s="472"/>
      <c r="AN236" s="472"/>
    </row>
    <row r="237" spans="19:40">
      <c r="S237" s="472"/>
      <c r="T237" s="472"/>
      <c r="U237" s="472"/>
      <c r="V237" s="472"/>
      <c r="AJ237" s="473"/>
      <c r="AK237" s="473"/>
      <c r="AL237" s="472"/>
      <c r="AM237" s="472"/>
      <c r="AN237" s="472"/>
    </row>
    <row r="238" spans="19:40">
      <c r="S238" s="472"/>
      <c r="T238" s="472"/>
      <c r="U238" s="472"/>
      <c r="V238" s="472"/>
      <c r="AJ238" s="473"/>
      <c r="AK238" s="473"/>
      <c r="AL238" s="472"/>
      <c r="AM238" s="472"/>
      <c r="AN238" s="472"/>
    </row>
    <row r="239" spans="19:40">
      <c r="S239" s="472"/>
      <c r="T239" s="472"/>
      <c r="U239" s="472"/>
      <c r="V239" s="472"/>
      <c r="AJ239" s="473"/>
      <c r="AK239" s="473"/>
      <c r="AL239" s="472"/>
      <c r="AM239" s="472"/>
      <c r="AN239" s="472"/>
    </row>
    <row r="240" spans="19:40">
      <c r="S240" s="472"/>
      <c r="T240" s="472"/>
      <c r="U240" s="472"/>
      <c r="V240" s="472"/>
      <c r="AJ240" s="473"/>
      <c r="AK240" s="473"/>
      <c r="AL240" s="472"/>
      <c r="AM240" s="472"/>
      <c r="AN240" s="472"/>
    </row>
    <row r="241" spans="19:40">
      <c r="S241" s="472"/>
      <c r="T241" s="472"/>
      <c r="U241" s="472"/>
      <c r="V241" s="472"/>
      <c r="AJ241" s="473"/>
      <c r="AK241" s="473"/>
      <c r="AL241" s="472"/>
      <c r="AM241" s="472"/>
      <c r="AN241" s="472"/>
    </row>
    <row r="242" spans="19:40">
      <c r="S242" s="472"/>
      <c r="T242" s="472"/>
      <c r="U242" s="472"/>
      <c r="V242" s="472"/>
      <c r="AJ242" s="473"/>
      <c r="AK242" s="473"/>
      <c r="AL242" s="472"/>
      <c r="AM242" s="472"/>
      <c r="AN242" s="472"/>
    </row>
    <row r="243" spans="19:40">
      <c r="S243" s="472"/>
      <c r="T243" s="472"/>
      <c r="U243" s="472"/>
      <c r="V243" s="472"/>
      <c r="AJ243" s="473"/>
      <c r="AK243" s="473"/>
      <c r="AL243" s="472"/>
      <c r="AM243" s="472"/>
      <c r="AN243" s="472"/>
    </row>
    <row r="244" spans="19:40">
      <c r="S244" s="472"/>
      <c r="T244" s="472"/>
      <c r="U244" s="472"/>
      <c r="V244" s="472"/>
      <c r="AJ244" s="473"/>
      <c r="AK244" s="473"/>
      <c r="AL244" s="472"/>
      <c r="AM244" s="472"/>
      <c r="AN244" s="472"/>
    </row>
    <row r="245" spans="19:40">
      <c r="S245" s="472"/>
      <c r="T245" s="472"/>
      <c r="U245" s="472"/>
      <c r="V245" s="472"/>
      <c r="AJ245" s="473"/>
      <c r="AK245" s="473"/>
      <c r="AL245" s="472"/>
      <c r="AM245" s="472"/>
      <c r="AN245" s="472"/>
    </row>
    <row r="246" spans="19:40">
      <c r="S246" s="472"/>
      <c r="T246" s="472"/>
      <c r="U246" s="472"/>
      <c r="V246" s="472"/>
      <c r="AJ246" s="473"/>
      <c r="AK246" s="473"/>
      <c r="AL246" s="472"/>
      <c r="AM246" s="472"/>
      <c r="AN246" s="472"/>
    </row>
    <row r="247" spans="19:40">
      <c r="S247" s="472"/>
      <c r="T247" s="472"/>
      <c r="U247" s="472"/>
      <c r="V247" s="472"/>
      <c r="AJ247" s="473"/>
      <c r="AK247" s="473"/>
      <c r="AL247" s="472"/>
      <c r="AM247" s="472"/>
      <c r="AN247" s="472"/>
    </row>
    <row r="248" spans="19:40">
      <c r="S248" s="472"/>
      <c r="T248" s="472"/>
      <c r="U248" s="472"/>
      <c r="V248" s="472"/>
      <c r="AJ248" s="473"/>
      <c r="AK248" s="473"/>
      <c r="AL248" s="472"/>
      <c r="AM248" s="472"/>
      <c r="AN248" s="472"/>
    </row>
    <row r="249" spans="19:40">
      <c r="S249" s="472"/>
      <c r="T249" s="472"/>
      <c r="U249" s="472"/>
      <c r="V249" s="472"/>
      <c r="AJ249" s="473"/>
      <c r="AK249" s="473"/>
      <c r="AL249" s="472"/>
      <c r="AM249" s="472"/>
      <c r="AN249" s="472"/>
    </row>
    <row r="250" spans="19:40">
      <c r="S250" s="472"/>
      <c r="T250" s="472"/>
      <c r="U250" s="472"/>
      <c r="V250" s="472"/>
      <c r="AJ250" s="473"/>
      <c r="AK250" s="473"/>
      <c r="AL250" s="472"/>
      <c r="AM250" s="472"/>
      <c r="AN250" s="472"/>
    </row>
    <row r="251" spans="19:40">
      <c r="S251" s="472"/>
      <c r="T251" s="472"/>
      <c r="U251" s="472"/>
      <c r="V251" s="472"/>
      <c r="AJ251" s="473"/>
      <c r="AK251" s="473"/>
      <c r="AL251" s="472"/>
      <c r="AM251" s="472"/>
      <c r="AN251" s="472"/>
    </row>
    <row r="252" spans="19:40">
      <c r="S252" s="472"/>
      <c r="T252" s="472"/>
      <c r="U252" s="472"/>
      <c r="V252" s="472"/>
      <c r="AJ252" s="473"/>
      <c r="AK252" s="473"/>
      <c r="AL252" s="472"/>
      <c r="AM252" s="472"/>
      <c r="AN252" s="472"/>
    </row>
    <row r="253" spans="19:40">
      <c r="S253" s="472"/>
      <c r="T253" s="472"/>
      <c r="U253" s="472"/>
      <c r="V253" s="472"/>
      <c r="AJ253" s="473"/>
      <c r="AK253" s="473"/>
      <c r="AL253" s="472"/>
      <c r="AM253" s="472"/>
      <c r="AN253" s="472"/>
    </row>
    <row r="254" spans="19:40">
      <c r="S254" s="472"/>
      <c r="T254" s="472"/>
      <c r="U254" s="472"/>
      <c r="V254" s="472"/>
      <c r="AJ254" s="473"/>
      <c r="AK254" s="473"/>
      <c r="AL254" s="472"/>
      <c r="AM254" s="472"/>
      <c r="AN254" s="472"/>
    </row>
    <row r="255" spans="19:40">
      <c r="S255" s="472"/>
      <c r="T255" s="472"/>
      <c r="U255" s="472"/>
      <c r="V255" s="472"/>
      <c r="AJ255" s="473"/>
      <c r="AK255" s="473"/>
      <c r="AL255" s="472"/>
      <c r="AM255" s="472"/>
      <c r="AN255" s="472"/>
    </row>
    <row r="256" spans="19:40">
      <c r="S256" s="472"/>
      <c r="T256" s="472"/>
      <c r="U256" s="472"/>
      <c r="V256" s="472"/>
      <c r="AJ256" s="473"/>
      <c r="AK256" s="473"/>
      <c r="AL256" s="472"/>
      <c r="AM256" s="472"/>
      <c r="AN256" s="472"/>
    </row>
    <row r="257" spans="19:40">
      <c r="S257" s="472"/>
      <c r="T257" s="472"/>
      <c r="U257" s="472"/>
      <c r="V257" s="472"/>
      <c r="AJ257" s="473"/>
      <c r="AK257" s="473"/>
      <c r="AL257" s="472"/>
      <c r="AM257" s="472"/>
      <c r="AN257" s="472"/>
    </row>
    <row r="258" spans="19:40">
      <c r="S258" s="472"/>
      <c r="T258" s="472"/>
      <c r="U258" s="472"/>
      <c r="V258" s="472"/>
      <c r="AJ258" s="473"/>
      <c r="AK258" s="473"/>
      <c r="AL258" s="472"/>
      <c r="AM258" s="472"/>
      <c r="AN258" s="472"/>
    </row>
    <row r="259" spans="19:40">
      <c r="S259" s="472"/>
      <c r="T259" s="472"/>
      <c r="U259" s="472"/>
      <c r="V259" s="472"/>
      <c r="AJ259" s="473"/>
      <c r="AK259" s="473"/>
      <c r="AL259" s="472"/>
      <c r="AM259" s="472"/>
      <c r="AN259" s="472"/>
    </row>
    <row r="260" spans="19:40">
      <c r="S260" s="472"/>
      <c r="T260" s="472"/>
      <c r="U260" s="472"/>
      <c r="V260" s="472"/>
      <c r="AJ260" s="473"/>
      <c r="AK260" s="473"/>
      <c r="AL260" s="472"/>
      <c r="AM260" s="472"/>
      <c r="AN260" s="472"/>
    </row>
    <row r="261" spans="19:40">
      <c r="S261" s="472"/>
      <c r="T261" s="472"/>
      <c r="U261" s="472"/>
      <c r="V261" s="472"/>
      <c r="AJ261" s="473"/>
      <c r="AK261" s="473"/>
      <c r="AL261" s="472"/>
      <c r="AM261" s="472"/>
      <c r="AN261" s="472"/>
    </row>
    <row r="262" spans="19:40">
      <c r="S262" s="472"/>
      <c r="T262" s="472"/>
      <c r="U262" s="472"/>
      <c r="V262" s="472"/>
      <c r="AJ262" s="473"/>
      <c r="AK262" s="473"/>
      <c r="AL262" s="472"/>
      <c r="AM262" s="472"/>
      <c r="AN262" s="472"/>
    </row>
    <row r="263" spans="19:40">
      <c r="S263" s="472"/>
      <c r="T263" s="472"/>
      <c r="U263" s="472"/>
      <c r="V263" s="472"/>
      <c r="AJ263" s="473"/>
      <c r="AK263" s="473"/>
      <c r="AL263" s="472"/>
      <c r="AM263" s="472"/>
      <c r="AN263" s="472"/>
    </row>
    <row r="264" spans="19:40">
      <c r="S264" s="472"/>
      <c r="T264" s="472"/>
      <c r="U264" s="472"/>
      <c r="V264" s="472"/>
      <c r="AJ264" s="473"/>
      <c r="AK264" s="473"/>
      <c r="AL264" s="472"/>
      <c r="AM264" s="472"/>
      <c r="AN264" s="472"/>
    </row>
    <row r="265" spans="19:40">
      <c r="S265" s="472"/>
      <c r="T265" s="472"/>
      <c r="U265" s="472"/>
      <c r="V265" s="472"/>
      <c r="AJ265" s="473"/>
      <c r="AK265" s="473"/>
      <c r="AL265" s="472"/>
      <c r="AM265" s="472"/>
      <c r="AN265" s="472"/>
    </row>
    <row r="266" spans="19:40">
      <c r="S266" s="472"/>
      <c r="T266" s="472"/>
      <c r="U266" s="472"/>
      <c r="V266" s="472"/>
      <c r="AJ266" s="473"/>
      <c r="AK266" s="473"/>
      <c r="AL266" s="472"/>
      <c r="AM266" s="472"/>
      <c r="AN266" s="472"/>
    </row>
    <row r="267" spans="19:40">
      <c r="S267" s="472"/>
      <c r="T267" s="472"/>
      <c r="U267" s="472"/>
      <c r="V267" s="472"/>
      <c r="AJ267" s="473"/>
      <c r="AK267" s="473"/>
      <c r="AL267" s="472"/>
      <c r="AM267" s="472"/>
      <c r="AN267" s="472"/>
    </row>
    <row r="268" spans="19:40">
      <c r="S268" s="472"/>
      <c r="T268" s="472"/>
      <c r="U268" s="472"/>
      <c r="V268" s="472"/>
      <c r="AJ268" s="473"/>
      <c r="AK268" s="473"/>
      <c r="AL268" s="472"/>
      <c r="AM268" s="472"/>
      <c r="AN268" s="472"/>
    </row>
    <row r="269" spans="19:40">
      <c r="S269" s="472"/>
      <c r="T269" s="472"/>
      <c r="U269" s="472"/>
      <c r="V269" s="472"/>
      <c r="AJ269" s="473"/>
      <c r="AK269" s="473"/>
      <c r="AL269" s="472"/>
      <c r="AM269" s="472"/>
      <c r="AN269" s="472"/>
    </row>
    <row r="270" spans="19:40">
      <c r="S270" s="472"/>
      <c r="T270" s="472"/>
      <c r="U270" s="472"/>
      <c r="V270" s="472"/>
      <c r="AJ270" s="473"/>
      <c r="AK270" s="473"/>
      <c r="AL270" s="472"/>
      <c r="AM270" s="472"/>
      <c r="AN270" s="472"/>
    </row>
    <row r="271" spans="19:40">
      <c r="S271" s="472"/>
      <c r="T271" s="472"/>
      <c r="U271" s="472"/>
      <c r="V271" s="472"/>
      <c r="AJ271" s="473"/>
      <c r="AK271" s="473"/>
      <c r="AL271" s="472"/>
      <c r="AM271" s="472"/>
      <c r="AN271" s="472"/>
    </row>
    <row r="272" spans="19:40">
      <c r="S272" s="472"/>
      <c r="T272" s="472"/>
      <c r="U272" s="472"/>
      <c r="V272" s="472"/>
      <c r="AJ272" s="473"/>
      <c r="AK272" s="473"/>
      <c r="AL272" s="472"/>
      <c r="AM272" s="472"/>
      <c r="AN272" s="472"/>
    </row>
    <row r="273" spans="19:40">
      <c r="S273" s="472"/>
      <c r="T273" s="472"/>
      <c r="U273" s="472"/>
      <c r="V273" s="472"/>
      <c r="AJ273" s="473"/>
      <c r="AK273" s="473"/>
      <c r="AL273" s="472"/>
      <c r="AM273" s="472"/>
      <c r="AN273" s="472"/>
    </row>
    <row r="274" spans="19:40">
      <c r="S274" s="472"/>
      <c r="T274" s="472"/>
      <c r="U274" s="472"/>
      <c r="V274" s="472"/>
      <c r="AJ274" s="473"/>
      <c r="AK274" s="473"/>
      <c r="AL274" s="472"/>
      <c r="AM274" s="472"/>
      <c r="AN274" s="472"/>
    </row>
    <row r="275" spans="19:40">
      <c r="S275" s="472"/>
      <c r="T275" s="472"/>
      <c r="U275" s="472"/>
      <c r="V275" s="472"/>
      <c r="AJ275" s="473"/>
      <c r="AK275" s="473"/>
      <c r="AL275" s="472"/>
      <c r="AM275" s="472"/>
      <c r="AN275" s="472"/>
    </row>
    <row r="276" spans="19:40">
      <c r="S276" s="472"/>
      <c r="T276" s="472"/>
      <c r="U276" s="472"/>
      <c r="V276" s="472"/>
      <c r="AJ276" s="473"/>
      <c r="AK276" s="473"/>
      <c r="AL276" s="472"/>
      <c r="AM276" s="472"/>
      <c r="AN276" s="472"/>
    </row>
    <row r="277" spans="19:40">
      <c r="S277" s="472"/>
      <c r="T277" s="472"/>
      <c r="U277" s="472"/>
      <c r="V277" s="472"/>
      <c r="AJ277" s="473"/>
      <c r="AK277" s="473"/>
      <c r="AL277" s="472"/>
      <c r="AM277" s="472"/>
      <c r="AN277" s="472"/>
    </row>
    <row r="278" spans="19:40">
      <c r="S278" s="472"/>
      <c r="T278" s="472"/>
      <c r="U278" s="472"/>
      <c r="V278" s="472"/>
      <c r="AJ278" s="473"/>
      <c r="AK278" s="473"/>
      <c r="AL278" s="472"/>
      <c r="AM278" s="472"/>
      <c r="AN278" s="472"/>
    </row>
    <row r="279" spans="19:40">
      <c r="S279" s="472"/>
      <c r="T279" s="472"/>
      <c r="U279" s="472"/>
      <c r="V279" s="472"/>
      <c r="AJ279" s="473"/>
      <c r="AK279" s="473"/>
      <c r="AL279" s="472"/>
      <c r="AM279" s="472"/>
      <c r="AN279" s="472"/>
    </row>
    <row r="280" spans="19:40">
      <c r="S280" s="472"/>
      <c r="T280" s="472"/>
      <c r="U280" s="472"/>
      <c r="V280" s="472"/>
      <c r="AJ280" s="473"/>
      <c r="AK280" s="473"/>
      <c r="AL280" s="472"/>
      <c r="AM280" s="472"/>
      <c r="AN280" s="472"/>
    </row>
    <row r="281" spans="19:40">
      <c r="S281" s="472"/>
      <c r="T281" s="472"/>
      <c r="U281" s="472"/>
      <c r="V281" s="472"/>
      <c r="AJ281" s="473"/>
      <c r="AK281" s="473"/>
      <c r="AL281" s="472"/>
      <c r="AM281" s="472"/>
      <c r="AN281" s="472"/>
    </row>
    <row r="282" spans="19:40">
      <c r="S282" s="472"/>
      <c r="T282" s="472"/>
      <c r="U282" s="472"/>
      <c r="V282" s="472"/>
      <c r="AJ282" s="473"/>
      <c r="AK282" s="473"/>
      <c r="AL282" s="472"/>
      <c r="AM282" s="472"/>
      <c r="AN282" s="472"/>
    </row>
    <row r="283" spans="19:40">
      <c r="S283" s="472"/>
      <c r="T283" s="472"/>
      <c r="U283" s="472"/>
      <c r="V283" s="472"/>
      <c r="AJ283" s="473"/>
      <c r="AK283" s="473"/>
      <c r="AL283" s="472"/>
      <c r="AM283" s="472"/>
      <c r="AN283" s="472"/>
    </row>
    <row r="284" spans="19:40">
      <c r="S284" s="472"/>
      <c r="T284" s="472"/>
      <c r="U284" s="472"/>
      <c r="V284" s="472"/>
      <c r="AJ284" s="473"/>
      <c r="AK284" s="473"/>
      <c r="AL284" s="472"/>
      <c r="AM284" s="472"/>
      <c r="AN284" s="472"/>
    </row>
    <row r="285" spans="19:40">
      <c r="S285" s="472"/>
      <c r="T285" s="472"/>
      <c r="U285" s="472"/>
      <c r="V285" s="472"/>
      <c r="AJ285" s="473"/>
      <c r="AK285" s="473"/>
      <c r="AL285" s="472"/>
      <c r="AM285" s="472"/>
      <c r="AN285" s="472"/>
    </row>
    <row r="286" spans="19:40">
      <c r="S286" s="472"/>
      <c r="T286" s="472"/>
      <c r="U286" s="472"/>
      <c r="V286" s="472"/>
      <c r="AJ286" s="473"/>
      <c r="AK286" s="473"/>
      <c r="AL286" s="472"/>
      <c r="AM286" s="472"/>
      <c r="AN286" s="472"/>
    </row>
    <row r="287" spans="19:40">
      <c r="S287" s="472"/>
      <c r="T287" s="472"/>
      <c r="U287" s="472"/>
      <c r="V287" s="472"/>
      <c r="AJ287" s="473"/>
      <c r="AK287" s="473"/>
      <c r="AL287" s="472"/>
      <c r="AM287" s="472"/>
      <c r="AN287" s="472"/>
    </row>
    <row r="288" spans="19:40">
      <c r="S288" s="472"/>
      <c r="T288" s="472"/>
      <c r="U288" s="472"/>
      <c r="V288" s="472"/>
      <c r="AJ288" s="473"/>
      <c r="AK288" s="473"/>
      <c r="AL288" s="472"/>
      <c r="AM288" s="472"/>
      <c r="AN288" s="472"/>
    </row>
    <row r="289" spans="19:40">
      <c r="S289" s="472"/>
      <c r="T289" s="472"/>
      <c r="U289" s="472"/>
      <c r="V289" s="472"/>
      <c r="AJ289" s="473"/>
      <c r="AK289" s="473"/>
      <c r="AL289" s="472"/>
      <c r="AM289" s="472"/>
      <c r="AN289" s="472"/>
    </row>
    <row r="290" spans="19:40">
      <c r="S290" s="472"/>
      <c r="T290" s="472"/>
      <c r="U290" s="472"/>
      <c r="V290" s="472"/>
      <c r="AJ290" s="473"/>
      <c r="AK290" s="473"/>
      <c r="AL290" s="472"/>
      <c r="AM290" s="472"/>
      <c r="AN290" s="472"/>
    </row>
    <row r="291" spans="19:40">
      <c r="S291" s="472"/>
      <c r="T291" s="472"/>
      <c r="U291" s="472"/>
      <c r="V291" s="472"/>
      <c r="AJ291" s="473"/>
      <c r="AK291" s="473"/>
      <c r="AL291" s="472"/>
      <c r="AM291" s="472"/>
      <c r="AN291" s="472"/>
    </row>
    <row r="292" spans="19:40">
      <c r="S292" s="472"/>
      <c r="T292" s="472"/>
      <c r="U292" s="472"/>
      <c r="V292" s="472"/>
      <c r="AJ292" s="473"/>
      <c r="AK292" s="473"/>
      <c r="AL292" s="472"/>
      <c r="AM292" s="472"/>
      <c r="AN292" s="472"/>
    </row>
    <row r="293" spans="19:40">
      <c r="S293" s="472"/>
      <c r="T293" s="472"/>
      <c r="U293" s="472"/>
      <c r="V293" s="472"/>
      <c r="AJ293" s="473"/>
      <c r="AK293" s="473"/>
      <c r="AL293" s="472"/>
      <c r="AM293" s="472"/>
      <c r="AN293" s="472"/>
    </row>
    <row r="294" spans="19:40">
      <c r="S294" s="472"/>
      <c r="T294" s="472"/>
      <c r="U294" s="472"/>
      <c r="V294" s="472"/>
      <c r="AJ294" s="473"/>
      <c r="AK294" s="473"/>
      <c r="AL294" s="472"/>
      <c r="AM294" s="472"/>
      <c r="AN294" s="472"/>
    </row>
    <row r="295" spans="19:40">
      <c r="S295" s="472"/>
      <c r="T295" s="472"/>
      <c r="U295" s="472"/>
      <c r="V295" s="472"/>
      <c r="AJ295" s="473"/>
      <c r="AK295" s="473"/>
      <c r="AL295" s="472"/>
      <c r="AM295" s="472"/>
      <c r="AN295" s="472"/>
    </row>
    <row r="296" spans="19:40">
      <c r="S296" s="472"/>
      <c r="T296" s="472"/>
      <c r="U296" s="472"/>
      <c r="V296" s="472"/>
      <c r="AJ296" s="473"/>
      <c r="AK296" s="473"/>
      <c r="AL296" s="472"/>
      <c r="AM296" s="472"/>
      <c r="AN296" s="472"/>
    </row>
    <row r="297" spans="19:40">
      <c r="S297" s="472"/>
      <c r="T297" s="472"/>
      <c r="U297" s="472"/>
      <c r="V297" s="472"/>
      <c r="AJ297" s="473"/>
      <c r="AK297" s="473"/>
      <c r="AL297" s="472"/>
      <c r="AM297" s="472"/>
      <c r="AN297" s="472"/>
    </row>
    <row r="298" spans="19:40">
      <c r="S298" s="472"/>
      <c r="T298" s="472"/>
      <c r="U298" s="472"/>
      <c r="V298" s="472"/>
      <c r="AJ298" s="473"/>
      <c r="AK298" s="473"/>
      <c r="AL298" s="472"/>
      <c r="AM298" s="472"/>
      <c r="AN298" s="472"/>
    </row>
    <row r="299" spans="19:40">
      <c r="S299" s="472"/>
      <c r="T299" s="472"/>
      <c r="U299" s="472"/>
      <c r="V299" s="472"/>
      <c r="AJ299" s="473"/>
      <c r="AK299" s="473"/>
      <c r="AL299" s="472"/>
      <c r="AM299" s="472"/>
      <c r="AN299" s="472"/>
    </row>
    <row r="300" spans="19:40">
      <c r="S300" s="472"/>
      <c r="T300" s="472"/>
      <c r="U300" s="472"/>
      <c r="V300" s="472"/>
      <c r="AJ300" s="473"/>
      <c r="AK300" s="473"/>
      <c r="AL300" s="472"/>
      <c r="AM300" s="472"/>
      <c r="AN300" s="472"/>
    </row>
    <row r="301" spans="19:40">
      <c r="S301" s="472"/>
      <c r="T301" s="472"/>
      <c r="U301" s="472"/>
      <c r="V301" s="472"/>
      <c r="AJ301" s="473"/>
      <c r="AK301" s="473"/>
      <c r="AL301" s="472"/>
      <c r="AM301" s="472"/>
      <c r="AN301" s="472"/>
    </row>
    <row r="302" spans="19:40">
      <c r="S302" s="472"/>
      <c r="T302" s="472"/>
      <c r="U302" s="472"/>
      <c r="V302" s="472"/>
      <c r="AJ302" s="473"/>
      <c r="AK302" s="473"/>
      <c r="AL302" s="472"/>
      <c r="AM302" s="472"/>
      <c r="AN302" s="472"/>
    </row>
    <row r="303" spans="19:40">
      <c r="S303" s="472"/>
      <c r="T303" s="472"/>
      <c r="U303" s="472"/>
      <c r="V303" s="472"/>
      <c r="AJ303" s="473"/>
      <c r="AK303" s="473"/>
      <c r="AL303" s="472"/>
      <c r="AM303" s="472"/>
      <c r="AN303" s="472"/>
    </row>
    <row r="304" spans="19:40">
      <c r="S304" s="472"/>
      <c r="T304" s="472"/>
      <c r="U304" s="472"/>
      <c r="V304" s="472"/>
      <c r="AJ304" s="473"/>
      <c r="AK304" s="473"/>
      <c r="AL304" s="472"/>
      <c r="AM304" s="472"/>
      <c r="AN304" s="472"/>
    </row>
    <row r="305" spans="19:40">
      <c r="S305" s="472"/>
      <c r="T305" s="472"/>
      <c r="U305" s="472"/>
      <c r="V305" s="472"/>
      <c r="AJ305" s="473"/>
      <c r="AK305" s="473"/>
      <c r="AL305" s="472"/>
      <c r="AM305" s="472"/>
      <c r="AN305" s="472"/>
    </row>
    <row r="306" spans="19:40">
      <c r="S306" s="472"/>
      <c r="T306" s="472"/>
      <c r="U306" s="472"/>
      <c r="V306" s="472"/>
      <c r="AJ306" s="473"/>
      <c r="AK306" s="473"/>
      <c r="AL306" s="472"/>
      <c r="AM306" s="472"/>
      <c r="AN306" s="472"/>
    </row>
    <row r="307" spans="19:40">
      <c r="S307" s="472"/>
      <c r="T307" s="472"/>
      <c r="U307" s="472"/>
      <c r="V307" s="472"/>
      <c r="AJ307" s="473"/>
      <c r="AK307" s="473"/>
      <c r="AL307" s="472"/>
      <c r="AM307" s="472"/>
      <c r="AN307" s="472"/>
    </row>
    <row r="308" spans="19:40">
      <c r="S308" s="472"/>
      <c r="T308" s="472"/>
      <c r="U308" s="472"/>
      <c r="V308" s="472"/>
      <c r="AJ308" s="473"/>
      <c r="AK308" s="473"/>
      <c r="AL308" s="472"/>
      <c r="AM308" s="472"/>
      <c r="AN308" s="472"/>
    </row>
    <row r="309" spans="19:40">
      <c r="S309" s="472"/>
      <c r="T309" s="472"/>
      <c r="U309" s="472"/>
      <c r="V309" s="472"/>
      <c r="AJ309" s="473"/>
      <c r="AK309" s="473"/>
      <c r="AL309" s="472"/>
      <c r="AM309" s="472"/>
      <c r="AN309" s="472"/>
    </row>
    <row r="310" spans="19:40">
      <c r="S310" s="472"/>
      <c r="T310" s="472"/>
      <c r="U310" s="472"/>
      <c r="V310" s="472"/>
      <c r="AJ310" s="473"/>
      <c r="AK310" s="473"/>
      <c r="AL310" s="472"/>
      <c r="AM310" s="472"/>
      <c r="AN310" s="472"/>
    </row>
    <row r="311" spans="19:40">
      <c r="S311" s="472"/>
      <c r="T311" s="472"/>
      <c r="U311" s="472"/>
      <c r="V311" s="472"/>
      <c r="AJ311" s="473"/>
      <c r="AK311" s="473"/>
      <c r="AL311" s="472"/>
      <c r="AM311" s="472"/>
      <c r="AN311" s="472"/>
    </row>
    <row r="312" spans="19:40">
      <c r="S312" s="472"/>
      <c r="T312" s="472"/>
      <c r="U312" s="472"/>
      <c r="V312" s="472"/>
      <c r="AJ312" s="473"/>
      <c r="AK312" s="473"/>
      <c r="AL312" s="472"/>
      <c r="AM312" s="472"/>
      <c r="AN312" s="472"/>
    </row>
    <row r="313" spans="19:40">
      <c r="S313" s="472"/>
      <c r="T313" s="472"/>
      <c r="U313" s="472"/>
      <c r="V313" s="472"/>
      <c r="AJ313" s="473"/>
      <c r="AK313" s="473"/>
      <c r="AL313" s="472"/>
      <c r="AM313" s="472"/>
      <c r="AN313" s="472"/>
    </row>
    <row r="314" spans="19:40">
      <c r="S314" s="472"/>
      <c r="T314" s="472"/>
      <c r="U314" s="472"/>
      <c r="V314" s="472"/>
      <c r="AJ314" s="473"/>
      <c r="AK314" s="473"/>
      <c r="AL314" s="472"/>
      <c r="AM314" s="472"/>
      <c r="AN314" s="472"/>
    </row>
    <row r="315" spans="19:40">
      <c r="S315" s="472"/>
      <c r="T315" s="472"/>
      <c r="U315" s="472"/>
      <c r="V315" s="472"/>
      <c r="AJ315" s="473"/>
      <c r="AK315" s="473"/>
      <c r="AL315" s="472"/>
      <c r="AM315" s="472"/>
      <c r="AN315" s="472"/>
    </row>
    <row r="316" spans="19:40">
      <c r="S316" s="472"/>
      <c r="T316" s="472"/>
      <c r="U316" s="472"/>
      <c r="V316" s="472"/>
      <c r="AJ316" s="473"/>
      <c r="AK316" s="473"/>
      <c r="AL316" s="472"/>
      <c r="AM316" s="472"/>
      <c r="AN316" s="472"/>
    </row>
    <row r="317" spans="19:40">
      <c r="S317" s="472"/>
      <c r="T317" s="472"/>
      <c r="U317" s="472"/>
      <c r="V317" s="472"/>
      <c r="AJ317" s="473"/>
      <c r="AK317" s="473"/>
      <c r="AL317" s="472"/>
      <c r="AM317" s="472"/>
      <c r="AN317" s="472"/>
    </row>
    <row r="318" spans="19:40">
      <c r="S318" s="472"/>
      <c r="T318" s="472"/>
      <c r="U318" s="472"/>
      <c r="V318" s="472"/>
      <c r="AJ318" s="473"/>
      <c r="AK318" s="473"/>
      <c r="AL318" s="472"/>
      <c r="AM318" s="472"/>
      <c r="AN318" s="472"/>
    </row>
    <row r="319" spans="19:40">
      <c r="S319" s="472"/>
      <c r="T319" s="472"/>
      <c r="U319" s="472"/>
      <c r="V319" s="472"/>
      <c r="AJ319" s="473"/>
      <c r="AK319" s="473"/>
      <c r="AL319" s="472"/>
      <c r="AM319" s="472"/>
      <c r="AN319" s="472"/>
    </row>
    <row r="320" spans="19:40">
      <c r="S320" s="472"/>
      <c r="T320" s="472"/>
      <c r="U320" s="472"/>
      <c r="V320" s="472"/>
      <c r="AJ320" s="473"/>
      <c r="AK320" s="473"/>
      <c r="AL320" s="472"/>
      <c r="AM320" s="472"/>
      <c r="AN320" s="472"/>
    </row>
    <row r="321" spans="19:40">
      <c r="S321" s="472"/>
      <c r="T321" s="472"/>
      <c r="U321" s="472"/>
      <c r="V321" s="472"/>
      <c r="AJ321" s="473"/>
      <c r="AK321" s="473"/>
      <c r="AL321" s="472"/>
      <c r="AM321" s="472"/>
      <c r="AN321" s="472"/>
    </row>
    <row r="322" spans="19:40">
      <c r="S322" s="472"/>
      <c r="T322" s="472"/>
      <c r="U322" s="472"/>
      <c r="V322" s="472"/>
      <c r="AJ322" s="473"/>
      <c r="AK322" s="473"/>
      <c r="AL322" s="472"/>
      <c r="AM322" s="472"/>
      <c r="AN322" s="472"/>
    </row>
    <row r="323" spans="19:40">
      <c r="S323" s="472"/>
      <c r="T323" s="472"/>
      <c r="U323" s="472"/>
      <c r="V323" s="472"/>
      <c r="AJ323" s="473"/>
      <c r="AK323" s="473"/>
      <c r="AL323" s="472"/>
      <c r="AM323" s="472"/>
      <c r="AN323" s="472"/>
    </row>
    <row r="324" spans="19:40">
      <c r="S324" s="472"/>
      <c r="T324" s="472"/>
      <c r="U324" s="472"/>
      <c r="V324" s="472"/>
      <c r="AJ324" s="473"/>
      <c r="AK324" s="473"/>
      <c r="AL324" s="472"/>
      <c r="AM324" s="472"/>
      <c r="AN324" s="472"/>
    </row>
    <row r="325" spans="19:40">
      <c r="S325" s="472"/>
      <c r="T325" s="472"/>
      <c r="U325" s="472"/>
      <c r="V325" s="472"/>
      <c r="AJ325" s="473"/>
      <c r="AK325" s="473"/>
      <c r="AL325" s="472"/>
      <c r="AM325" s="472"/>
      <c r="AN325" s="472"/>
    </row>
    <row r="326" spans="19:40">
      <c r="S326" s="472"/>
      <c r="T326" s="472"/>
      <c r="U326" s="472"/>
      <c r="V326" s="472"/>
      <c r="AJ326" s="473"/>
      <c r="AK326" s="473"/>
      <c r="AL326" s="472"/>
      <c r="AM326" s="472"/>
      <c r="AN326" s="472"/>
    </row>
    <row r="327" spans="19:40">
      <c r="S327" s="472"/>
      <c r="T327" s="472"/>
      <c r="U327" s="472"/>
      <c r="V327" s="472"/>
      <c r="AJ327" s="473"/>
      <c r="AK327" s="473"/>
      <c r="AL327" s="472"/>
      <c r="AM327" s="472"/>
      <c r="AN327" s="472"/>
    </row>
    <row r="328" spans="19:40">
      <c r="S328" s="472"/>
      <c r="T328" s="472"/>
      <c r="U328" s="472"/>
      <c r="V328" s="472"/>
      <c r="AJ328" s="473"/>
      <c r="AK328" s="473"/>
      <c r="AL328" s="472"/>
      <c r="AM328" s="472"/>
      <c r="AN328" s="472"/>
    </row>
    <row r="329" spans="19:40">
      <c r="S329" s="472"/>
      <c r="T329" s="472"/>
      <c r="U329" s="472"/>
      <c r="V329" s="472"/>
      <c r="AJ329" s="473"/>
      <c r="AK329" s="473"/>
      <c r="AL329" s="472"/>
      <c r="AM329" s="472"/>
      <c r="AN329" s="472"/>
    </row>
    <row r="330" spans="19:40">
      <c r="S330" s="472"/>
      <c r="T330" s="472"/>
      <c r="U330" s="472"/>
      <c r="V330" s="472"/>
      <c r="AJ330" s="473"/>
      <c r="AK330" s="473"/>
      <c r="AL330" s="472"/>
      <c r="AM330" s="472"/>
      <c r="AN330" s="472"/>
    </row>
    <row r="331" spans="19:40">
      <c r="S331" s="472"/>
      <c r="T331" s="472"/>
      <c r="U331" s="472"/>
      <c r="V331" s="472"/>
      <c r="AJ331" s="473"/>
      <c r="AK331" s="473"/>
      <c r="AL331" s="472"/>
      <c r="AM331" s="472"/>
      <c r="AN331" s="472"/>
    </row>
    <row r="332" spans="19:40">
      <c r="S332" s="472"/>
      <c r="T332" s="472"/>
      <c r="U332" s="472"/>
      <c r="V332" s="472"/>
      <c r="AJ332" s="473"/>
      <c r="AK332" s="473"/>
      <c r="AL332" s="472"/>
      <c r="AM332" s="472"/>
      <c r="AN332" s="472"/>
    </row>
    <row r="333" spans="19:40">
      <c r="S333" s="472"/>
      <c r="T333" s="472"/>
      <c r="U333" s="472"/>
      <c r="V333" s="472"/>
      <c r="AJ333" s="473"/>
      <c r="AK333" s="473"/>
      <c r="AL333" s="472"/>
      <c r="AM333" s="472"/>
      <c r="AN333" s="472"/>
    </row>
    <row r="334" spans="19:40">
      <c r="S334" s="472"/>
      <c r="T334" s="472"/>
      <c r="U334" s="472"/>
      <c r="V334" s="472"/>
      <c r="AJ334" s="473"/>
      <c r="AK334" s="473"/>
      <c r="AL334" s="472"/>
      <c r="AM334" s="472"/>
      <c r="AN334" s="472"/>
    </row>
    <row r="335" spans="19:40">
      <c r="S335" s="472"/>
      <c r="T335" s="472"/>
      <c r="U335" s="472"/>
      <c r="V335" s="472"/>
      <c r="AJ335" s="473"/>
      <c r="AK335" s="473"/>
      <c r="AL335" s="472"/>
      <c r="AM335" s="472"/>
      <c r="AN335" s="472"/>
    </row>
    <row r="336" spans="19:40">
      <c r="S336" s="472"/>
      <c r="T336" s="472"/>
      <c r="U336" s="472"/>
      <c r="V336" s="472"/>
      <c r="AJ336" s="473"/>
      <c r="AK336" s="473"/>
      <c r="AL336" s="472"/>
      <c r="AM336" s="472"/>
      <c r="AN336" s="472"/>
    </row>
    <row r="337" spans="19:40">
      <c r="S337" s="472"/>
      <c r="T337" s="472"/>
      <c r="U337" s="472"/>
      <c r="V337" s="472"/>
      <c r="AJ337" s="473"/>
      <c r="AK337" s="473"/>
      <c r="AL337" s="472"/>
      <c r="AM337" s="472"/>
      <c r="AN337" s="472"/>
    </row>
    <row r="338" spans="19:40">
      <c r="S338" s="472"/>
      <c r="T338" s="472"/>
      <c r="U338" s="472"/>
      <c r="V338" s="472"/>
      <c r="AJ338" s="473"/>
      <c r="AK338" s="473"/>
      <c r="AL338" s="472"/>
      <c r="AM338" s="472"/>
      <c r="AN338" s="472"/>
    </row>
    <row r="339" spans="19:40">
      <c r="S339" s="472"/>
      <c r="T339" s="472"/>
      <c r="U339" s="472"/>
      <c r="V339" s="472"/>
      <c r="AJ339" s="473"/>
      <c r="AK339" s="473"/>
      <c r="AL339" s="472"/>
      <c r="AM339" s="472"/>
      <c r="AN339" s="472"/>
    </row>
    <row r="340" spans="19:40">
      <c r="S340" s="472"/>
      <c r="T340" s="472"/>
      <c r="U340" s="472"/>
      <c r="V340" s="472"/>
      <c r="AJ340" s="473"/>
      <c r="AK340" s="473"/>
      <c r="AL340" s="472"/>
      <c r="AM340" s="472"/>
      <c r="AN340" s="472"/>
    </row>
    <row r="341" spans="19:40">
      <c r="S341" s="472"/>
      <c r="T341" s="472"/>
      <c r="U341" s="472"/>
      <c r="V341" s="472"/>
      <c r="AJ341" s="473"/>
      <c r="AK341" s="473"/>
      <c r="AL341" s="472"/>
      <c r="AM341" s="472"/>
      <c r="AN341" s="472"/>
    </row>
    <row r="342" spans="19:40">
      <c r="S342" s="472"/>
      <c r="T342" s="472"/>
      <c r="U342" s="472"/>
      <c r="V342" s="472"/>
      <c r="AJ342" s="473"/>
      <c r="AK342" s="473"/>
      <c r="AL342" s="472"/>
      <c r="AM342" s="472"/>
      <c r="AN342" s="472"/>
    </row>
    <row r="343" spans="19:40">
      <c r="S343" s="472"/>
      <c r="T343" s="472"/>
      <c r="U343" s="472"/>
      <c r="V343" s="472"/>
      <c r="AJ343" s="473"/>
      <c r="AK343" s="473"/>
      <c r="AL343" s="472"/>
      <c r="AM343" s="472"/>
      <c r="AN343" s="472"/>
    </row>
    <row r="344" spans="19:40">
      <c r="S344" s="472"/>
      <c r="T344" s="472"/>
      <c r="U344" s="472"/>
      <c r="V344" s="472"/>
      <c r="AJ344" s="473"/>
      <c r="AK344" s="473"/>
      <c r="AL344" s="472"/>
      <c r="AM344" s="472"/>
      <c r="AN344" s="472"/>
    </row>
    <row r="345" spans="19:40">
      <c r="S345" s="472"/>
      <c r="T345" s="472"/>
      <c r="U345" s="472"/>
      <c r="V345" s="472"/>
      <c r="AJ345" s="473"/>
      <c r="AK345" s="473"/>
      <c r="AL345" s="472"/>
      <c r="AM345" s="472"/>
      <c r="AN345" s="472"/>
    </row>
    <row r="346" spans="19:40">
      <c r="S346" s="472"/>
      <c r="T346" s="472"/>
      <c r="U346" s="472"/>
      <c r="V346" s="472"/>
      <c r="AJ346" s="473"/>
      <c r="AK346" s="473"/>
      <c r="AL346" s="472"/>
      <c r="AM346" s="472"/>
      <c r="AN346" s="472"/>
    </row>
    <row r="347" spans="19:40">
      <c r="S347" s="472"/>
      <c r="T347" s="472"/>
      <c r="U347" s="472"/>
      <c r="V347" s="472"/>
      <c r="AJ347" s="473"/>
      <c r="AK347" s="473"/>
      <c r="AL347" s="472"/>
      <c r="AM347" s="472"/>
      <c r="AN347" s="472"/>
    </row>
    <row r="348" spans="19:40">
      <c r="S348" s="472"/>
      <c r="T348" s="472"/>
      <c r="U348" s="472"/>
      <c r="V348" s="472"/>
      <c r="AJ348" s="473"/>
      <c r="AK348" s="473"/>
      <c r="AL348" s="472"/>
      <c r="AM348" s="472"/>
      <c r="AN348" s="472"/>
    </row>
    <row r="349" spans="19:40">
      <c r="S349" s="472"/>
      <c r="T349" s="472"/>
      <c r="U349" s="472"/>
      <c r="V349" s="472"/>
      <c r="AJ349" s="473"/>
      <c r="AK349" s="473"/>
      <c r="AL349" s="472"/>
      <c r="AM349" s="472"/>
      <c r="AN349" s="472"/>
    </row>
    <row r="350" spans="19:40">
      <c r="S350" s="472"/>
      <c r="T350" s="472"/>
      <c r="U350" s="472"/>
      <c r="V350" s="472"/>
      <c r="AJ350" s="473"/>
      <c r="AK350" s="473"/>
      <c r="AL350" s="472"/>
      <c r="AM350" s="472"/>
      <c r="AN350" s="472"/>
    </row>
    <row r="351" spans="19:40">
      <c r="S351" s="472"/>
      <c r="T351" s="472"/>
      <c r="U351" s="472"/>
      <c r="V351" s="472"/>
      <c r="AJ351" s="473"/>
      <c r="AK351" s="473"/>
      <c r="AL351" s="472"/>
      <c r="AM351" s="472"/>
      <c r="AN351" s="472"/>
    </row>
    <row r="352" spans="19:40">
      <c r="S352" s="472"/>
      <c r="T352" s="472"/>
      <c r="U352" s="472"/>
      <c r="V352" s="472"/>
      <c r="AJ352" s="473"/>
      <c r="AK352" s="473"/>
      <c r="AL352" s="472"/>
      <c r="AM352" s="472"/>
      <c r="AN352" s="472"/>
    </row>
    <row r="353" spans="19:40">
      <c r="S353" s="472"/>
      <c r="T353" s="472"/>
      <c r="U353" s="472"/>
      <c r="V353" s="472"/>
      <c r="AJ353" s="473"/>
      <c r="AK353" s="473"/>
      <c r="AL353" s="472"/>
      <c r="AM353" s="472"/>
      <c r="AN353" s="472"/>
    </row>
    <row r="354" spans="19:40">
      <c r="S354" s="472"/>
      <c r="T354" s="472"/>
      <c r="U354" s="472"/>
      <c r="V354" s="472"/>
      <c r="AJ354" s="473"/>
      <c r="AK354" s="473"/>
      <c r="AL354" s="472"/>
      <c r="AM354" s="472"/>
      <c r="AN354" s="472"/>
    </row>
    <row r="355" spans="19:40">
      <c r="S355" s="472"/>
      <c r="T355" s="472"/>
      <c r="U355" s="472"/>
      <c r="V355" s="472"/>
      <c r="AJ355" s="473"/>
      <c r="AK355" s="473"/>
      <c r="AL355" s="472"/>
      <c r="AM355" s="472"/>
      <c r="AN355" s="472"/>
    </row>
    <row r="356" spans="19:40">
      <c r="S356" s="472"/>
      <c r="T356" s="472"/>
      <c r="U356" s="472"/>
      <c r="V356" s="472"/>
      <c r="AJ356" s="473"/>
      <c r="AK356" s="473"/>
      <c r="AL356" s="472"/>
      <c r="AM356" s="472"/>
      <c r="AN356" s="472"/>
    </row>
    <row r="357" spans="19:40">
      <c r="S357" s="472"/>
      <c r="T357" s="472"/>
      <c r="U357" s="472"/>
      <c r="V357" s="472"/>
      <c r="AJ357" s="473"/>
      <c r="AK357" s="473"/>
      <c r="AL357" s="472"/>
      <c r="AM357" s="472"/>
      <c r="AN357" s="472"/>
    </row>
    <row r="358" spans="19:40">
      <c r="S358" s="472"/>
      <c r="T358" s="472"/>
      <c r="U358" s="472"/>
      <c r="V358" s="472"/>
      <c r="AJ358" s="473"/>
      <c r="AK358" s="473"/>
      <c r="AL358" s="472"/>
      <c r="AM358" s="472"/>
      <c r="AN358" s="472"/>
    </row>
    <row r="359" spans="19:40">
      <c r="S359" s="472"/>
      <c r="T359" s="472"/>
      <c r="U359" s="472"/>
      <c r="V359" s="472"/>
      <c r="AJ359" s="473"/>
      <c r="AK359" s="473"/>
      <c r="AL359" s="472"/>
      <c r="AM359" s="472"/>
      <c r="AN359" s="472"/>
    </row>
    <row r="360" spans="19:40">
      <c r="S360" s="472"/>
      <c r="T360" s="472"/>
      <c r="U360" s="472"/>
      <c r="V360" s="472"/>
      <c r="AJ360" s="473"/>
      <c r="AK360" s="473"/>
      <c r="AL360" s="472"/>
      <c r="AM360" s="472"/>
      <c r="AN360" s="472"/>
    </row>
    <row r="361" spans="19:40">
      <c r="S361" s="472"/>
      <c r="T361" s="472"/>
      <c r="U361" s="472"/>
      <c r="V361" s="472"/>
      <c r="AJ361" s="473"/>
      <c r="AK361" s="473"/>
      <c r="AL361" s="472"/>
      <c r="AM361" s="472"/>
      <c r="AN361" s="472"/>
    </row>
    <row r="362" spans="19:40">
      <c r="S362" s="472"/>
      <c r="T362" s="472"/>
      <c r="U362" s="472"/>
      <c r="V362" s="472"/>
      <c r="AJ362" s="473"/>
      <c r="AK362" s="473"/>
      <c r="AL362" s="472"/>
      <c r="AM362" s="472"/>
      <c r="AN362" s="472"/>
    </row>
    <row r="363" spans="19:40">
      <c r="S363" s="472"/>
      <c r="T363" s="472"/>
      <c r="U363" s="472"/>
      <c r="V363" s="472"/>
      <c r="AJ363" s="473"/>
      <c r="AK363" s="473"/>
      <c r="AL363" s="472"/>
      <c r="AM363" s="472"/>
      <c r="AN363" s="472"/>
    </row>
    <row r="364" spans="19:40">
      <c r="S364" s="472"/>
      <c r="T364" s="472"/>
      <c r="U364" s="472"/>
      <c r="V364" s="472"/>
      <c r="AJ364" s="473"/>
      <c r="AK364" s="473"/>
      <c r="AL364" s="472"/>
      <c r="AM364" s="472"/>
      <c r="AN364" s="472"/>
    </row>
    <row r="365" spans="19:40">
      <c r="S365" s="472"/>
      <c r="T365" s="472"/>
      <c r="U365" s="472"/>
      <c r="V365" s="472"/>
      <c r="AJ365" s="473"/>
      <c r="AK365" s="473"/>
      <c r="AL365" s="472"/>
      <c r="AM365" s="472"/>
      <c r="AN365" s="472"/>
    </row>
    <row r="366" spans="19:40">
      <c r="S366" s="472"/>
      <c r="T366" s="472"/>
      <c r="U366" s="472"/>
      <c r="V366" s="472"/>
      <c r="AJ366" s="473"/>
      <c r="AK366" s="473"/>
      <c r="AL366" s="472"/>
      <c r="AM366" s="472"/>
      <c r="AN366" s="472"/>
    </row>
    <row r="367" spans="19:40">
      <c r="S367" s="472"/>
      <c r="T367" s="472"/>
      <c r="U367" s="472"/>
      <c r="V367" s="472"/>
      <c r="AJ367" s="473"/>
      <c r="AK367" s="473"/>
      <c r="AL367" s="472"/>
      <c r="AM367" s="472"/>
      <c r="AN367" s="472"/>
    </row>
    <row r="368" spans="19:40">
      <c r="S368" s="472"/>
      <c r="T368" s="472"/>
      <c r="U368" s="472"/>
      <c r="V368" s="472"/>
      <c r="AJ368" s="473"/>
      <c r="AK368" s="473"/>
      <c r="AL368" s="472"/>
      <c r="AM368" s="472"/>
      <c r="AN368" s="472"/>
    </row>
    <row r="369" spans="19:40">
      <c r="S369" s="472"/>
      <c r="T369" s="472"/>
      <c r="U369" s="472"/>
      <c r="V369" s="472"/>
      <c r="AJ369" s="473"/>
      <c r="AK369" s="473"/>
      <c r="AL369" s="472"/>
      <c r="AM369" s="472"/>
      <c r="AN369" s="472"/>
    </row>
    <row r="370" spans="19:40">
      <c r="S370" s="472"/>
      <c r="T370" s="472"/>
      <c r="U370" s="472"/>
      <c r="V370" s="472"/>
      <c r="AJ370" s="473"/>
      <c r="AK370" s="473"/>
      <c r="AL370" s="472"/>
      <c r="AM370" s="472"/>
      <c r="AN370" s="472"/>
    </row>
    <row r="371" spans="19:40">
      <c r="S371" s="472"/>
      <c r="T371" s="472"/>
      <c r="U371" s="472"/>
      <c r="V371" s="472"/>
      <c r="AJ371" s="473"/>
      <c r="AK371" s="473"/>
      <c r="AL371" s="472"/>
      <c r="AM371" s="472"/>
      <c r="AN371" s="472"/>
    </row>
    <row r="372" spans="19:40">
      <c r="S372" s="472"/>
      <c r="T372" s="472"/>
      <c r="U372" s="472"/>
      <c r="V372" s="472"/>
      <c r="AJ372" s="473"/>
      <c r="AK372" s="473"/>
      <c r="AL372" s="472"/>
      <c r="AM372" s="472"/>
      <c r="AN372" s="472"/>
    </row>
    <row r="373" spans="19:40">
      <c r="S373" s="472"/>
      <c r="T373" s="472"/>
      <c r="U373" s="472"/>
      <c r="V373" s="472"/>
      <c r="AJ373" s="473"/>
      <c r="AK373" s="473"/>
      <c r="AL373" s="472"/>
      <c r="AM373" s="472"/>
      <c r="AN373" s="472"/>
    </row>
    <row r="374" spans="19:40">
      <c r="S374" s="472"/>
      <c r="T374" s="472"/>
      <c r="U374" s="472"/>
      <c r="V374" s="472"/>
      <c r="AJ374" s="473"/>
      <c r="AK374" s="473"/>
      <c r="AL374" s="472"/>
      <c r="AM374" s="472"/>
      <c r="AN374" s="472"/>
    </row>
    <row r="375" spans="19:40">
      <c r="S375" s="472"/>
      <c r="T375" s="472"/>
      <c r="U375" s="472"/>
      <c r="V375" s="472"/>
      <c r="AJ375" s="473"/>
      <c r="AK375" s="473"/>
      <c r="AL375" s="472"/>
      <c r="AM375" s="472"/>
      <c r="AN375" s="472"/>
    </row>
    <row r="376" spans="19:40">
      <c r="S376" s="472"/>
      <c r="T376" s="472"/>
      <c r="U376" s="472"/>
      <c r="V376" s="472"/>
      <c r="AJ376" s="473"/>
      <c r="AK376" s="473"/>
      <c r="AL376" s="472"/>
      <c r="AM376" s="472"/>
      <c r="AN376" s="472"/>
    </row>
    <row r="377" spans="19:40">
      <c r="S377" s="472"/>
      <c r="T377" s="472"/>
      <c r="U377" s="472"/>
      <c r="V377" s="472"/>
      <c r="AJ377" s="473"/>
      <c r="AK377" s="473"/>
      <c r="AL377" s="472"/>
      <c r="AM377" s="472"/>
      <c r="AN377" s="472"/>
    </row>
    <row r="378" spans="19:40">
      <c r="S378" s="472"/>
      <c r="T378" s="472"/>
      <c r="U378" s="472"/>
      <c r="V378" s="472"/>
      <c r="AJ378" s="473"/>
      <c r="AK378" s="473"/>
      <c r="AL378" s="472"/>
      <c r="AM378" s="472"/>
      <c r="AN378" s="472"/>
    </row>
    <row r="379" spans="19:40">
      <c r="S379" s="472"/>
      <c r="T379" s="472"/>
      <c r="U379" s="472"/>
      <c r="V379" s="472"/>
      <c r="AJ379" s="473"/>
      <c r="AK379" s="473"/>
      <c r="AL379" s="472"/>
      <c r="AM379" s="472"/>
      <c r="AN379" s="472"/>
    </row>
    <row r="380" spans="19:40">
      <c r="S380" s="472"/>
      <c r="T380" s="472"/>
      <c r="U380" s="472"/>
      <c r="V380" s="472"/>
      <c r="AJ380" s="473"/>
      <c r="AK380" s="473"/>
      <c r="AL380" s="472"/>
      <c r="AM380" s="472"/>
      <c r="AN380" s="472"/>
    </row>
    <row r="381" spans="19:40">
      <c r="S381" s="472"/>
      <c r="T381" s="472"/>
      <c r="U381" s="472"/>
      <c r="V381" s="472"/>
      <c r="AJ381" s="473"/>
      <c r="AK381" s="473"/>
      <c r="AL381" s="472"/>
      <c r="AM381" s="472"/>
      <c r="AN381" s="472"/>
    </row>
    <row r="382" spans="19:40">
      <c r="S382" s="472"/>
      <c r="T382" s="472"/>
      <c r="U382" s="472"/>
      <c r="V382" s="472"/>
      <c r="AJ382" s="473"/>
      <c r="AK382" s="473"/>
      <c r="AL382" s="472"/>
      <c r="AM382" s="472"/>
      <c r="AN382" s="472"/>
    </row>
    <row r="383" spans="19:40">
      <c r="S383" s="472"/>
      <c r="T383" s="472"/>
      <c r="U383" s="472"/>
      <c r="V383" s="472"/>
      <c r="AJ383" s="473"/>
      <c r="AK383" s="473"/>
      <c r="AL383" s="472"/>
      <c r="AM383" s="472"/>
      <c r="AN383" s="472"/>
    </row>
    <row r="384" spans="19:40">
      <c r="S384" s="472"/>
      <c r="T384" s="472"/>
      <c r="U384" s="472"/>
      <c r="V384" s="472"/>
      <c r="AJ384" s="473"/>
      <c r="AK384" s="473"/>
      <c r="AL384" s="472"/>
      <c r="AM384" s="472"/>
      <c r="AN384" s="472"/>
    </row>
    <row r="385" spans="19:40">
      <c r="S385" s="472"/>
      <c r="T385" s="472"/>
      <c r="U385" s="472"/>
      <c r="V385" s="472"/>
      <c r="AJ385" s="473"/>
      <c r="AK385" s="473"/>
      <c r="AL385" s="472"/>
      <c r="AM385" s="472"/>
      <c r="AN385" s="472"/>
    </row>
    <row r="386" spans="19:40">
      <c r="S386" s="472"/>
      <c r="T386" s="472"/>
      <c r="U386" s="472"/>
      <c r="V386" s="472"/>
      <c r="AJ386" s="473"/>
      <c r="AK386" s="473"/>
      <c r="AL386" s="472"/>
      <c r="AM386" s="472"/>
      <c r="AN386" s="472"/>
    </row>
    <row r="387" spans="19:40">
      <c r="S387" s="472"/>
      <c r="T387" s="472"/>
      <c r="U387" s="472"/>
      <c r="V387" s="472"/>
      <c r="AJ387" s="473"/>
      <c r="AK387" s="473"/>
      <c r="AL387" s="472"/>
      <c r="AM387" s="472"/>
      <c r="AN387" s="472"/>
    </row>
    <row r="388" spans="19:40">
      <c r="S388" s="472"/>
      <c r="T388" s="472"/>
      <c r="U388" s="472"/>
      <c r="V388" s="472"/>
      <c r="AJ388" s="473"/>
      <c r="AK388" s="473"/>
      <c r="AL388" s="472"/>
      <c r="AM388" s="472"/>
      <c r="AN388" s="472"/>
    </row>
    <row r="389" spans="19:40">
      <c r="S389" s="472"/>
      <c r="T389" s="472"/>
      <c r="U389" s="472"/>
      <c r="V389" s="472"/>
      <c r="AJ389" s="473"/>
      <c r="AK389" s="473"/>
      <c r="AL389" s="472"/>
      <c r="AM389" s="472"/>
      <c r="AN389" s="472"/>
    </row>
    <row r="390" spans="19:40">
      <c r="S390" s="472"/>
      <c r="T390" s="472"/>
      <c r="U390" s="472"/>
      <c r="V390" s="472"/>
      <c r="AJ390" s="473"/>
      <c r="AK390" s="473"/>
      <c r="AL390" s="472"/>
      <c r="AM390" s="472"/>
      <c r="AN390" s="472"/>
    </row>
    <row r="391" spans="19:40">
      <c r="S391" s="472"/>
      <c r="T391" s="472"/>
      <c r="U391" s="472"/>
      <c r="V391" s="472"/>
      <c r="AJ391" s="473"/>
      <c r="AK391" s="473"/>
      <c r="AL391" s="472"/>
      <c r="AM391" s="472"/>
      <c r="AN391" s="472"/>
    </row>
    <row r="392" spans="19:40">
      <c r="S392" s="472"/>
      <c r="T392" s="472"/>
      <c r="U392" s="472"/>
      <c r="V392" s="472"/>
      <c r="AJ392" s="473"/>
      <c r="AK392" s="473"/>
      <c r="AL392" s="472"/>
      <c r="AM392" s="472"/>
      <c r="AN392" s="472"/>
    </row>
    <row r="393" spans="19:40">
      <c r="S393" s="472"/>
      <c r="T393" s="472"/>
      <c r="U393" s="472"/>
      <c r="V393" s="472"/>
      <c r="AJ393" s="473"/>
      <c r="AK393" s="473"/>
      <c r="AL393" s="472"/>
      <c r="AM393" s="472"/>
      <c r="AN393" s="472"/>
    </row>
    <row r="394" spans="19:40">
      <c r="S394" s="472"/>
      <c r="T394" s="472"/>
      <c r="U394" s="472"/>
      <c r="V394" s="472"/>
      <c r="AJ394" s="473"/>
      <c r="AK394" s="473"/>
      <c r="AL394" s="472"/>
      <c r="AM394" s="472"/>
      <c r="AN394" s="472"/>
    </row>
    <row r="395" spans="19:40">
      <c r="S395" s="472"/>
      <c r="T395" s="472"/>
      <c r="U395" s="472"/>
      <c r="V395" s="472"/>
      <c r="AJ395" s="473"/>
      <c r="AK395" s="473"/>
      <c r="AL395" s="472"/>
      <c r="AM395" s="472"/>
      <c r="AN395" s="472"/>
    </row>
    <row r="396" spans="19:40">
      <c r="S396" s="472"/>
      <c r="T396" s="472"/>
      <c r="U396" s="472"/>
      <c r="V396" s="472"/>
      <c r="AJ396" s="473"/>
      <c r="AK396" s="473"/>
      <c r="AL396" s="472"/>
      <c r="AM396" s="472"/>
      <c r="AN396" s="472"/>
    </row>
    <row r="397" spans="19:40">
      <c r="S397" s="472"/>
      <c r="T397" s="472"/>
      <c r="U397" s="472"/>
      <c r="V397" s="472"/>
      <c r="AJ397" s="473"/>
      <c r="AK397" s="473"/>
      <c r="AL397" s="472"/>
      <c r="AM397" s="472"/>
      <c r="AN397" s="472"/>
    </row>
    <row r="398" spans="19:40">
      <c r="S398" s="472"/>
      <c r="T398" s="472"/>
      <c r="U398" s="472"/>
      <c r="V398" s="472"/>
      <c r="AJ398" s="473"/>
      <c r="AK398" s="473"/>
      <c r="AL398" s="472"/>
      <c r="AM398" s="472"/>
      <c r="AN398" s="472"/>
    </row>
    <row r="399" spans="19:40">
      <c r="S399" s="472"/>
      <c r="T399" s="472"/>
      <c r="U399" s="472"/>
      <c r="V399" s="472"/>
      <c r="AJ399" s="473"/>
      <c r="AK399" s="473"/>
      <c r="AL399" s="472"/>
      <c r="AM399" s="472"/>
      <c r="AN399" s="472"/>
    </row>
    <row r="400" spans="19:40">
      <c r="S400" s="472"/>
      <c r="T400" s="472"/>
      <c r="U400" s="472"/>
      <c r="V400" s="472"/>
      <c r="AJ400" s="473"/>
      <c r="AK400" s="473"/>
      <c r="AL400" s="472"/>
      <c r="AM400" s="472"/>
      <c r="AN400" s="472"/>
    </row>
    <row r="401" spans="19:40">
      <c r="S401" s="472"/>
      <c r="T401" s="472"/>
      <c r="U401" s="472"/>
      <c r="V401" s="472"/>
      <c r="AJ401" s="473"/>
      <c r="AK401" s="473"/>
      <c r="AL401" s="472"/>
      <c r="AM401" s="472"/>
      <c r="AN401" s="472"/>
    </row>
    <row r="402" spans="19:40">
      <c r="S402" s="472"/>
      <c r="T402" s="472"/>
      <c r="U402" s="472"/>
      <c r="V402" s="472"/>
      <c r="AJ402" s="473"/>
      <c r="AK402" s="473"/>
      <c r="AL402" s="472"/>
      <c r="AM402" s="472"/>
      <c r="AN402" s="472"/>
    </row>
    <row r="403" spans="19:40">
      <c r="S403" s="472"/>
      <c r="T403" s="472"/>
      <c r="U403" s="472"/>
      <c r="V403" s="472"/>
      <c r="AJ403" s="473"/>
      <c r="AK403" s="473"/>
      <c r="AL403" s="472"/>
      <c r="AM403" s="472"/>
      <c r="AN403" s="472"/>
    </row>
    <row r="404" spans="19:40">
      <c r="S404" s="472"/>
      <c r="T404" s="472"/>
      <c r="U404" s="472"/>
      <c r="V404" s="472"/>
      <c r="AJ404" s="473"/>
      <c r="AK404" s="473"/>
      <c r="AL404" s="472"/>
      <c r="AM404" s="472"/>
      <c r="AN404" s="472"/>
    </row>
    <row r="405" spans="19:40">
      <c r="S405" s="472"/>
      <c r="T405" s="472"/>
      <c r="U405" s="472"/>
      <c r="V405" s="472"/>
      <c r="AJ405" s="473"/>
      <c r="AK405" s="473"/>
      <c r="AL405" s="472"/>
      <c r="AM405" s="472"/>
      <c r="AN405" s="472"/>
    </row>
    <row r="406" spans="19:40">
      <c r="S406" s="472"/>
      <c r="T406" s="472"/>
      <c r="U406" s="472"/>
      <c r="V406" s="472"/>
      <c r="AJ406" s="473"/>
      <c r="AK406" s="473"/>
      <c r="AL406" s="472"/>
      <c r="AM406" s="472"/>
      <c r="AN406" s="472"/>
    </row>
    <row r="407" spans="19:40">
      <c r="S407" s="472"/>
      <c r="T407" s="472"/>
      <c r="U407" s="472"/>
      <c r="V407" s="472"/>
      <c r="AJ407" s="473"/>
      <c r="AK407" s="473"/>
      <c r="AL407" s="472"/>
      <c r="AM407" s="472"/>
      <c r="AN407" s="472"/>
    </row>
    <row r="408" spans="19:40">
      <c r="S408" s="472"/>
      <c r="T408" s="472"/>
      <c r="U408" s="472"/>
      <c r="V408" s="472"/>
      <c r="AJ408" s="473"/>
      <c r="AK408" s="473"/>
      <c r="AL408" s="472"/>
      <c r="AM408" s="472"/>
      <c r="AN408" s="472"/>
    </row>
    <row r="409" spans="19:40">
      <c r="S409" s="472"/>
      <c r="T409" s="472"/>
      <c r="U409" s="472"/>
      <c r="V409" s="472"/>
      <c r="AJ409" s="473"/>
      <c r="AK409" s="473"/>
      <c r="AL409" s="472"/>
      <c r="AM409" s="472"/>
      <c r="AN409" s="472"/>
    </row>
    <row r="410" spans="19:40">
      <c r="S410" s="472"/>
      <c r="T410" s="472"/>
      <c r="U410" s="472"/>
      <c r="V410" s="472"/>
      <c r="AJ410" s="473"/>
      <c r="AK410" s="473"/>
      <c r="AL410" s="472"/>
      <c r="AM410" s="472"/>
      <c r="AN410" s="472"/>
    </row>
    <row r="411" spans="19:40">
      <c r="S411" s="472"/>
      <c r="T411" s="472"/>
      <c r="U411" s="472"/>
      <c r="V411" s="472"/>
      <c r="AJ411" s="473"/>
      <c r="AK411" s="473"/>
      <c r="AL411" s="472"/>
      <c r="AM411" s="472"/>
      <c r="AN411" s="472"/>
    </row>
    <row r="412" spans="19:40">
      <c r="S412" s="472"/>
      <c r="T412" s="472"/>
      <c r="U412" s="472"/>
      <c r="V412" s="472"/>
      <c r="AJ412" s="473"/>
      <c r="AK412" s="473"/>
      <c r="AL412" s="472"/>
      <c r="AM412" s="472"/>
      <c r="AN412" s="472"/>
    </row>
    <row r="413" spans="19:40">
      <c r="S413" s="472"/>
      <c r="T413" s="472"/>
      <c r="U413" s="472"/>
      <c r="V413" s="472"/>
      <c r="AJ413" s="473"/>
      <c r="AK413" s="473"/>
      <c r="AL413" s="472"/>
      <c r="AM413" s="472"/>
      <c r="AN413" s="472"/>
    </row>
    <row r="414" spans="19:40">
      <c r="S414" s="472"/>
      <c r="T414" s="472"/>
      <c r="U414" s="472"/>
      <c r="V414" s="472"/>
      <c r="AJ414" s="473"/>
      <c r="AK414" s="473"/>
      <c r="AL414" s="472"/>
      <c r="AM414" s="472"/>
      <c r="AN414" s="472"/>
    </row>
    <row r="415" spans="19:40">
      <c r="S415" s="472"/>
      <c r="T415" s="472"/>
      <c r="U415" s="472"/>
      <c r="V415" s="472"/>
      <c r="AJ415" s="473"/>
      <c r="AK415" s="473"/>
      <c r="AL415" s="472"/>
      <c r="AM415" s="472"/>
      <c r="AN415" s="472"/>
    </row>
    <row r="416" spans="19:40">
      <c r="S416" s="472"/>
      <c r="T416" s="472"/>
      <c r="U416" s="472"/>
      <c r="V416" s="472"/>
      <c r="AJ416" s="473"/>
      <c r="AK416" s="473"/>
      <c r="AL416" s="472"/>
      <c r="AM416" s="472"/>
      <c r="AN416" s="472"/>
    </row>
    <row r="417" spans="19:40">
      <c r="S417" s="472"/>
      <c r="T417" s="472"/>
      <c r="U417" s="472"/>
      <c r="V417" s="472"/>
      <c r="AJ417" s="473"/>
      <c r="AK417" s="473"/>
      <c r="AL417" s="472"/>
      <c r="AM417" s="472"/>
      <c r="AN417" s="472"/>
    </row>
    <row r="418" spans="19:40">
      <c r="S418" s="472"/>
      <c r="T418" s="472"/>
      <c r="U418" s="472"/>
      <c r="V418" s="472"/>
      <c r="AJ418" s="473"/>
      <c r="AK418" s="473"/>
      <c r="AL418" s="472"/>
      <c r="AM418" s="472"/>
      <c r="AN418" s="472"/>
    </row>
    <row r="419" spans="19:40">
      <c r="S419" s="472"/>
      <c r="T419" s="472"/>
      <c r="U419" s="472"/>
      <c r="V419" s="472"/>
      <c r="AJ419" s="473"/>
      <c r="AK419" s="473"/>
      <c r="AL419" s="472"/>
      <c r="AM419" s="472"/>
      <c r="AN419" s="472"/>
    </row>
    <row r="420" spans="19:40">
      <c r="S420" s="472"/>
      <c r="T420" s="472"/>
      <c r="U420" s="472"/>
      <c r="V420" s="472"/>
      <c r="AJ420" s="473"/>
      <c r="AK420" s="473"/>
      <c r="AL420" s="472"/>
      <c r="AM420" s="472"/>
      <c r="AN420" s="472"/>
    </row>
    <row r="421" spans="19:40">
      <c r="S421" s="472"/>
      <c r="T421" s="472"/>
      <c r="U421" s="472"/>
      <c r="V421" s="472"/>
      <c r="AJ421" s="473"/>
      <c r="AK421" s="473"/>
      <c r="AL421" s="472"/>
      <c r="AM421" s="472"/>
      <c r="AN421" s="472"/>
    </row>
    <row r="422" spans="19:40">
      <c r="S422" s="472"/>
      <c r="T422" s="472"/>
      <c r="U422" s="472"/>
      <c r="V422" s="472"/>
      <c r="AJ422" s="473"/>
      <c r="AK422" s="473"/>
      <c r="AL422" s="472"/>
      <c r="AM422" s="472"/>
      <c r="AN422" s="472"/>
    </row>
    <row r="423" spans="19:40">
      <c r="S423" s="472"/>
      <c r="T423" s="472"/>
      <c r="U423" s="472"/>
      <c r="V423" s="472"/>
      <c r="AJ423" s="473"/>
      <c r="AK423" s="473"/>
      <c r="AL423" s="472"/>
      <c r="AM423" s="472"/>
      <c r="AN423" s="472"/>
    </row>
    <row r="424" spans="19:40">
      <c r="S424" s="472"/>
      <c r="T424" s="472"/>
      <c r="U424" s="472"/>
      <c r="V424" s="472"/>
      <c r="AJ424" s="473"/>
      <c r="AK424" s="473"/>
      <c r="AL424" s="472"/>
      <c r="AM424" s="472"/>
      <c r="AN424" s="472"/>
    </row>
    <row r="425" spans="19:40">
      <c r="S425" s="472"/>
      <c r="T425" s="472"/>
      <c r="U425" s="472"/>
      <c r="V425" s="472"/>
      <c r="AJ425" s="473"/>
      <c r="AK425" s="473"/>
      <c r="AL425" s="472"/>
      <c r="AM425" s="472"/>
      <c r="AN425" s="472"/>
    </row>
    <row r="426" spans="19:40">
      <c r="S426" s="472"/>
      <c r="T426" s="472"/>
      <c r="U426" s="472"/>
      <c r="V426" s="472"/>
      <c r="AJ426" s="473"/>
      <c r="AK426" s="473"/>
      <c r="AL426" s="472"/>
      <c r="AM426" s="472"/>
      <c r="AN426" s="472"/>
    </row>
    <row r="427" spans="19:40">
      <c r="S427" s="472"/>
      <c r="T427" s="472"/>
      <c r="U427" s="472"/>
      <c r="V427" s="472"/>
      <c r="AJ427" s="473"/>
      <c r="AK427" s="473"/>
      <c r="AL427" s="472"/>
      <c r="AM427" s="472"/>
      <c r="AN427" s="472"/>
    </row>
    <row r="428" spans="19:40">
      <c r="S428" s="472"/>
      <c r="T428" s="472"/>
      <c r="U428" s="472"/>
      <c r="V428" s="472"/>
      <c r="AJ428" s="473"/>
      <c r="AK428" s="473"/>
      <c r="AL428" s="472"/>
      <c r="AM428" s="472"/>
      <c r="AN428" s="472"/>
    </row>
    <row r="429" spans="19:40">
      <c r="S429" s="472"/>
      <c r="T429" s="472"/>
      <c r="U429" s="472"/>
      <c r="V429" s="472"/>
      <c r="AJ429" s="473"/>
      <c r="AK429" s="473"/>
      <c r="AL429" s="472"/>
      <c r="AM429" s="472"/>
      <c r="AN429" s="472"/>
    </row>
    <row r="430" spans="19:40">
      <c r="S430" s="472"/>
      <c r="T430" s="472"/>
      <c r="U430" s="472"/>
      <c r="V430" s="472"/>
      <c r="AJ430" s="473"/>
      <c r="AK430" s="473"/>
      <c r="AL430" s="472"/>
      <c r="AM430" s="472"/>
      <c r="AN430" s="472"/>
    </row>
    <row r="431" spans="19:40">
      <c r="S431" s="472"/>
      <c r="T431" s="472"/>
      <c r="U431" s="472"/>
      <c r="V431" s="472"/>
      <c r="AJ431" s="473"/>
      <c r="AK431" s="473"/>
      <c r="AL431" s="472"/>
      <c r="AM431" s="472"/>
      <c r="AN431" s="472"/>
    </row>
    <row r="432" spans="19:40">
      <c r="S432" s="472"/>
      <c r="T432" s="472"/>
      <c r="U432" s="472"/>
      <c r="V432" s="472"/>
      <c r="AJ432" s="473"/>
      <c r="AK432" s="473"/>
      <c r="AL432" s="472"/>
      <c r="AM432" s="472"/>
      <c r="AN432" s="472"/>
    </row>
    <row r="433" spans="19:40">
      <c r="S433" s="472"/>
      <c r="T433" s="472"/>
      <c r="U433" s="472"/>
      <c r="V433" s="472"/>
      <c r="AJ433" s="473"/>
      <c r="AK433" s="473"/>
      <c r="AL433" s="472"/>
      <c r="AM433" s="472"/>
      <c r="AN433" s="472"/>
    </row>
    <row r="434" spans="19:40">
      <c r="S434" s="472"/>
      <c r="T434" s="472"/>
      <c r="U434" s="472"/>
      <c r="V434" s="472"/>
      <c r="AJ434" s="473"/>
      <c r="AK434" s="473"/>
      <c r="AL434" s="472"/>
      <c r="AM434" s="472"/>
      <c r="AN434" s="472"/>
    </row>
    <row r="435" spans="19:40">
      <c r="S435" s="472"/>
      <c r="T435" s="472"/>
      <c r="U435" s="472"/>
      <c r="V435" s="472"/>
      <c r="AJ435" s="473"/>
      <c r="AK435" s="473"/>
      <c r="AL435" s="472"/>
      <c r="AM435" s="472"/>
      <c r="AN435" s="472"/>
    </row>
    <row r="436" spans="19:40">
      <c r="S436" s="472"/>
      <c r="T436" s="472"/>
      <c r="U436" s="472"/>
      <c r="V436" s="472"/>
      <c r="AJ436" s="473"/>
      <c r="AK436" s="473"/>
      <c r="AL436" s="472"/>
      <c r="AM436" s="472"/>
      <c r="AN436" s="472"/>
    </row>
    <row r="437" spans="19:40">
      <c r="S437" s="472"/>
      <c r="T437" s="472"/>
      <c r="U437" s="472"/>
      <c r="V437" s="472"/>
      <c r="AJ437" s="473"/>
      <c r="AK437" s="473"/>
      <c r="AL437" s="472"/>
      <c r="AM437" s="472"/>
      <c r="AN437" s="472"/>
    </row>
    <row r="438" spans="19:40">
      <c r="S438" s="472"/>
      <c r="T438" s="472"/>
      <c r="U438" s="472"/>
      <c r="V438" s="472"/>
      <c r="AJ438" s="473"/>
      <c r="AK438" s="473"/>
      <c r="AL438" s="472"/>
      <c r="AM438" s="472"/>
      <c r="AN438" s="472"/>
    </row>
    <row r="439" spans="19:40">
      <c r="S439" s="472"/>
      <c r="T439" s="472"/>
      <c r="U439" s="472"/>
      <c r="V439" s="472"/>
      <c r="AJ439" s="473"/>
      <c r="AK439" s="473"/>
      <c r="AL439" s="472"/>
      <c r="AM439" s="472"/>
      <c r="AN439" s="472"/>
    </row>
    <row r="440" spans="19:40">
      <c r="S440" s="472"/>
      <c r="T440" s="472"/>
      <c r="U440" s="472"/>
      <c r="V440" s="472"/>
      <c r="AJ440" s="473"/>
      <c r="AK440" s="473"/>
      <c r="AL440" s="472"/>
      <c r="AM440" s="472"/>
      <c r="AN440" s="472"/>
    </row>
    <row r="441" spans="19:40">
      <c r="S441" s="472"/>
      <c r="T441" s="472"/>
      <c r="U441" s="472"/>
      <c r="V441" s="472"/>
      <c r="AJ441" s="473"/>
      <c r="AK441" s="473"/>
      <c r="AL441" s="472"/>
      <c r="AM441" s="472"/>
      <c r="AN441" s="472"/>
    </row>
    <row r="442" spans="19:40">
      <c r="S442" s="472"/>
      <c r="T442" s="472"/>
      <c r="U442" s="472"/>
      <c r="V442" s="472"/>
      <c r="AJ442" s="473"/>
      <c r="AK442" s="473"/>
      <c r="AL442" s="472"/>
      <c r="AM442" s="472"/>
      <c r="AN442" s="472"/>
    </row>
    <row r="443" spans="19:40">
      <c r="S443" s="472"/>
      <c r="T443" s="472"/>
      <c r="U443" s="472"/>
      <c r="V443" s="472"/>
      <c r="AJ443" s="473"/>
      <c r="AK443" s="473"/>
      <c r="AL443" s="472"/>
      <c r="AM443" s="472"/>
      <c r="AN443" s="472"/>
    </row>
    <row r="444" spans="19:40">
      <c r="S444" s="472"/>
      <c r="T444" s="472"/>
      <c r="U444" s="472"/>
      <c r="V444" s="472"/>
      <c r="AJ444" s="473"/>
      <c r="AK444" s="473"/>
      <c r="AL444" s="472"/>
      <c r="AM444" s="472"/>
      <c r="AN444" s="472"/>
    </row>
    <row r="445" spans="19:40">
      <c r="S445" s="472"/>
      <c r="T445" s="472"/>
      <c r="U445" s="472"/>
      <c r="V445" s="472"/>
      <c r="AJ445" s="473"/>
      <c r="AK445" s="473"/>
      <c r="AL445" s="472"/>
      <c r="AM445" s="472"/>
      <c r="AN445" s="472"/>
    </row>
    <row r="446" spans="19:40">
      <c r="S446" s="472"/>
      <c r="T446" s="472"/>
      <c r="U446" s="472"/>
      <c r="V446" s="472"/>
      <c r="AJ446" s="473"/>
      <c r="AK446" s="473"/>
      <c r="AL446" s="472"/>
      <c r="AM446" s="472"/>
      <c r="AN446" s="472"/>
    </row>
    <row r="447" spans="19:40">
      <c r="S447" s="472"/>
      <c r="T447" s="472"/>
      <c r="U447" s="472"/>
      <c r="V447" s="472"/>
      <c r="AJ447" s="473"/>
      <c r="AK447" s="473"/>
      <c r="AL447" s="472"/>
      <c r="AM447" s="472"/>
      <c r="AN447" s="472"/>
    </row>
    <row r="448" spans="19:40">
      <c r="S448" s="472"/>
      <c r="T448" s="472"/>
      <c r="U448" s="472"/>
      <c r="V448" s="472"/>
      <c r="AJ448" s="473"/>
      <c r="AK448" s="473"/>
      <c r="AL448" s="472"/>
      <c r="AM448" s="472"/>
      <c r="AN448" s="472"/>
    </row>
    <row r="449" spans="19:40">
      <c r="S449" s="472"/>
      <c r="T449" s="472"/>
      <c r="U449" s="472"/>
      <c r="V449" s="472"/>
      <c r="AJ449" s="473"/>
      <c r="AK449" s="473"/>
      <c r="AL449" s="472"/>
      <c r="AM449" s="472"/>
      <c r="AN449" s="472"/>
    </row>
    <row r="450" spans="19:40">
      <c r="S450" s="472"/>
      <c r="T450" s="472"/>
      <c r="U450" s="472"/>
      <c r="V450" s="472"/>
      <c r="AJ450" s="473"/>
      <c r="AK450" s="473"/>
      <c r="AL450" s="472"/>
      <c r="AM450" s="472"/>
      <c r="AN450" s="472"/>
    </row>
    <row r="451" spans="19:40">
      <c r="S451" s="472"/>
      <c r="T451" s="472"/>
      <c r="U451" s="472"/>
      <c r="V451" s="472"/>
      <c r="AJ451" s="473"/>
      <c r="AK451" s="473"/>
      <c r="AL451" s="472"/>
      <c r="AM451" s="472"/>
      <c r="AN451" s="472"/>
    </row>
    <row r="452" spans="19:40">
      <c r="S452" s="472"/>
      <c r="T452" s="472"/>
      <c r="U452" s="472"/>
      <c r="V452" s="472"/>
      <c r="AJ452" s="473"/>
      <c r="AK452" s="473"/>
      <c r="AL452" s="472"/>
      <c r="AM452" s="472"/>
      <c r="AN452" s="472"/>
    </row>
    <row r="453" spans="19:40">
      <c r="S453" s="472"/>
      <c r="T453" s="472"/>
      <c r="U453" s="472"/>
      <c r="V453" s="472"/>
      <c r="AJ453" s="473"/>
      <c r="AK453" s="473"/>
      <c r="AL453" s="472"/>
      <c r="AM453" s="472"/>
      <c r="AN453" s="472"/>
    </row>
    <row r="454" spans="19:40">
      <c r="S454" s="472"/>
      <c r="T454" s="472"/>
      <c r="U454" s="472"/>
      <c r="V454" s="472"/>
      <c r="AJ454" s="473"/>
      <c r="AK454" s="473"/>
      <c r="AL454" s="472"/>
      <c r="AM454" s="472"/>
      <c r="AN454" s="472"/>
    </row>
    <row r="455" spans="19:40">
      <c r="S455" s="472"/>
      <c r="T455" s="472"/>
      <c r="U455" s="472"/>
      <c r="V455" s="472"/>
      <c r="AJ455" s="473"/>
      <c r="AK455" s="473"/>
      <c r="AL455" s="472"/>
      <c r="AM455" s="472"/>
      <c r="AN455" s="472"/>
    </row>
    <row r="456" spans="19:40">
      <c r="S456" s="472"/>
      <c r="T456" s="472"/>
      <c r="U456" s="472"/>
      <c r="V456" s="472"/>
      <c r="AJ456" s="473"/>
      <c r="AK456" s="473"/>
      <c r="AL456" s="472"/>
      <c r="AM456" s="472"/>
      <c r="AN456" s="472"/>
    </row>
    <row r="457" spans="19:40">
      <c r="S457" s="472"/>
      <c r="T457" s="472"/>
      <c r="U457" s="472"/>
      <c r="V457" s="472"/>
      <c r="AJ457" s="473"/>
      <c r="AK457" s="473"/>
      <c r="AL457" s="472"/>
      <c r="AM457" s="472"/>
      <c r="AN457" s="472"/>
    </row>
    <row r="458" spans="19:40">
      <c r="S458" s="472"/>
      <c r="T458" s="472"/>
      <c r="U458" s="472"/>
      <c r="V458" s="472"/>
      <c r="AJ458" s="473"/>
      <c r="AK458" s="473"/>
      <c r="AL458" s="472"/>
      <c r="AM458" s="472"/>
      <c r="AN458" s="472"/>
    </row>
    <row r="459" spans="19:40">
      <c r="S459" s="472"/>
      <c r="T459" s="472"/>
      <c r="U459" s="472"/>
      <c r="V459" s="472"/>
      <c r="AJ459" s="473"/>
      <c r="AK459" s="473"/>
      <c r="AL459" s="472"/>
      <c r="AM459" s="472"/>
      <c r="AN459" s="472"/>
    </row>
    <row r="460" spans="19:40">
      <c r="S460" s="472"/>
      <c r="T460" s="472"/>
      <c r="U460" s="472"/>
      <c r="V460" s="472"/>
      <c r="AJ460" s="473"/>
      <c r="AK460" s="473"/>
      <c r="AL460" s="472"/>
      <c r="AM460" s="472"/>
      <c r="AN460" s="472"/>
    </row>
    <row r="461" spans="19:40">
      <c r="S461" s="472"/>
      <c r="T461" s="472"/>
      <c r="U461" s="472"/>
      <c r="V461" s="472"/>
      <c r="AJ461" s="473"/>
      <c r="AK461" s="473"/>
      <c r="AL461" s="472"/>
      <c r="AM461" s="472"/>
      <c r="AN461" s="472"/>
    </row>
    <row r="462" spans="19:40">
      <c r="S462" s="472"/>
      <c r="T462" s="472"/>
      <c r="U462" s="472"/>
      <c r="V462" s="472"/>
      <c r="AJ462" s="473"/>
      <c r="AK462" s="473"/>
      <c r="AL462" s="472"/>
      <c r="AM462" s="472"/>
      <c r="AN462" s="472"/>
    </row>
    <row r="463" spans="19:40">
      <c r="S463" s="472"/>
      <c r="T463" s="472"/>
      <c r="U463" s="472"/>
      <c r="V463" s="472"/>
      <c r="AJ463" s="473"/>
      <c r="AK463" s="473"/>
      <c r="AL463" s="472"/>
      <c r="AM463" s="472"/>
      <c r="AN463" s="472"/>
    </row>
    <row r="464" spans="19:40">
      <c r="S464" s="472"/>
      <c r="T464" s="472"/>
      <c r="U464" s="472"/>
      <c r="V464" s="472"/>
      <c r="AJ464" s="473"/>
      <c r="AK464" s="473"/>
      <c r="AL464" s="472"/>
      <c r="AM464" s="472"/>
      <c r="AN464" s="472"/>
    </row>
    <row r="465" spans="19:40">
      <c r="S465" s="472"/>
      <c r="T465" s="472"/>
      <c r="U465" s="472"/>
      <c r="V465" s="472"/>
      <c r="AJ465" s="473"/>
      <c r="AK465" s="473"/>
      <c r="AL465" s="472"/>
      <c r="AM465" s="472"/>
      <c r="AN465" s="472"/>
    </row>
    <row r="466" spans="19:40">
      <c r="S466" s="472"/>
      <c r="T466" s="472"/>
      <c r="U466" s="472"/>
      <c r="V466" s="472"/>
      <c r="AJ466" s="473"/>
      <c r="AK466" s="473"/>
      <c r="AL466" s="472"/>
      <c r="AM466" s="472"/>
      <c r="AN466" s="472"/>
    </row>
    <row r="467" spans="19:40">
      <c r="S467" s="472"/>
      <c r="T467" s="472"/>
      <c r="U467" s="472"/>
      <c r="V467" s="472"/>
      <c r="AJ467" s="473"/>
      <c r="AK467" s="473"/>
      <c r="AL467" s="472"/>
      <c r="AM467" s="472"/>
      <c r="AN467" s="472"/>
    </row>
    <row r="468" spans="19:40">
      <c r="S468" s="472"/>
      <c r="T468" s="472"/>
      <c r="U468" s="472"/>
      <c r="V468" s="472"/>
      <c r="AJ468" s="473"/>
      <c r="AK468" s="473"/>
      <c r="AL468" s="472"/>
      <c r="AM468" s="472"/>
      <c r="AN468" s="472"/>
    </row>
    <row r="469" spans="19:40">
      <c r="S469" s="472"/>
      <c r="T469" s="472"/>
      <c r="U469" s="472"/>
      <c r="V469" s="472"/>
      <c r="AJ469" s="473"/>
      <c r="AK469" s="473"/>
      <c r="AL469" s="472"/>
      <c r="AM469" s="472"/>
      <c r="AN469" s="472"/>
    </row>
    <row r="470" spans="19:40">
      <c r="S470" s="472"/>
      <c r="T470" s="472"/>
      <c r="U470" s="472"/>
      <c r="V470" s="472"/>
      <c r="AJ470" s="473"/>
      <c r="AK470" s="473"/>
      <c r="AL470" s="472"/>
      <c r="AM470" s="472"/>
      <c r="AN470" s="472"/>
    </row>
    <row r="471" spans="19:40">
      <c r="S471" s="472"/>
      <c r="T471" s="472"/>
      <c r="U471" s="472"/>
      <c r="V471" s="472"/>
      <c r="AJ471" s="473"/>
      <c r="AK471" s="473"/>
      <c r="AL471" s="472"/>
      <c r="AM471" s="472"/>
      <c r="AN471" s="472"/>
    </row>
    <row r="472" spans="19:40">
      <c r="S472" s="472"/>
      <c r="T472" s="472"/>
      <c r="U472" s="472"/>
      <c r="V472" s="472"/>
      <c r="AJ472" s="473"/>
      <c r="AK472" s="473"/>
      <c r="AL472" s="472"/>
      <c r="AM472" s="472"/>
      <c r="AN472" s="472"/>
    </row>
    <row r="473" spans="19:40">
      <c r="S473" s="472"/>
      <c r="T473" s="472"/>
      <c r="U473" s="472"/>
      <c r="V473" s="472"/>
      <c r="AJ473" s="473"/>
      <c r="AK473" s="473"/>
      <c r="AL473" s="472"/>
      <c r="AM473" s="472"/>
      <c r="AN473" s="472"/>
    </row>
    <row r="474" spans="19:40">
      <c r="S474" s="472"/>
      <c r="T474" s="472"/>
      <c r="U474" s="472"/>
      <c r="V474" s="472"/>
      <c r="AJ474" s="473"/>
      <c r="AK474" s="473"/>
      <c r="AL474" s="472"/>
      <c r="AM474" s="472"/>
      <c r="AN474" s="472"/>
    </row>
    <row r="475" spans="19:40">
      <c r="S475" s="472"/>
      <c r="T475" s="472"/>
      <c r="U475" s="472"/>
      <c r="V475" s="472"/>
      <c r="AJ475" s="473"/>
      <c r="AK475" s="473"/>
      <c r="AL475" s="472"/>
      <c r="AM475" s="472"/>
      <c r="AN475" s="472"/>
    </row>
    <row r="476" spans="19:40">
      <c r="S476" s="472"/>
      <c r="T476" s="472"/>
      <c r="U476" s="472"/>
      <c r="V476" s="472"/>
      <c r="AJ476" s="473"/>
      <c r="AK476" s="473"/>
      <c r="AL476" s="472"/>
      <c r="AM476" s="472"/>
      <c r="AN476" s="472"/>
    </row>
    <row r="477" spans="19:40">
      <c r="S477" s="472"/>
      <c r="T477" s="472"/>
      <c r="U477" s="472"/>
      <c r="V477" s="472"/>
      <c r="AJ477" s="473"/>
      <c r="AK477" s="473"/>
      <c r="AL477" s="472"/>
      <c r="AM477" s="472"/>
      <c r="AN477" s="472"/>
    </row>
    <row r="478" spans="19:40">
      <c r="S478" s="472"/>
      <c r="T478" s="472"/>
      <c r="U478" s="472"/>
      <c r="V478" s="472"/>
      <c r="AJ478" s="473"/>
      <c r="AK478" s="473"/>
      <c r="AL478" s="472"/>
      <c r="AM478" s="472"/>
      <c r="AN478" s="472"/>
    </row>
    <row r="479" spans="19:40">
      <c r="S479" s="472"/>
      <c r="T479" s="472"/>
      <c r="U479" s="472"/>
      <c r="V479" s="472"/>
      <c r="AJ479" s="473"/>
      <c r="AK479" s="473"/>
      <c r="AL479" s="472"/>
      <c r="AM479" s="472"/>
      <c r="AN479" s="472"/>
    </row>
    <row r="480" spans="19:40">
      <c r="S480" s="472"/>
      <c r="T480" s="472"/>
      <c r="U480" s="472"/>
      <c r="V480" s="472"/>
      <c r="AJ480" s="473"/>
      <c r="AK480" s="473"/>
      <c r="AL480" s="472"/>
      <c r="AM480" s="472"/>
      <c r="AN480" s="472"/>
    </row>
    <row r="481" spans="19:40">
      <c r="S481" s="472"/>
      <c r="T481" s="472"/>
      <c r="U481" s="472"/>
      <c r="V481" s="472"/>
      <c r="AJ481" s="473"/>
      <c r="AK481" s="473"/>
      <c r="AL481" s="472"/>
      <c r="AM481" s="472"/>
      <c r="AN481" s="472"/>
    </row>
    <row r="482" spans="19:40">
      <c r="S482" s="472"/>
      <c r="T482" s="472"/>
      <c r="U482" s="472"/>
      <c r="V482" s="472"/>
      <c r="AJ482" s="473"/>
      <c r="AK482" s="473"/>
      <c r="AL482" s="472"/>
      <c r="AM482" s="472"/>
      <c r="AN482" s="472"/>
    </row>
    <row r="483" spans="19:40">
      <c r="S483" s="472"/>
      <c r="T483" s="472"/>
      <c r="U483" s="472"/>
      <c r="V483" s="472"/>
      <c r="AJ483" s="473"/>
      <c r="AK483" s="473"/>
      <c r="AL483" s="472"/>
      <c r="AM483" s="472"/>
      <c r="AN483" s="472"/>
    </row>
    <row r="484" spans="19:40">
      <c r="S484" s="472"/>
      <c r="T484" s="472"/>
      <c r="U484" s="472"/>
      <c r="V484" s="472"/>
      <c r="AJ484" s="473"/>
      <c r="AK484" s="473"/>
      <c r="AL484" s="472"/>
      <c r="AM484" s="472"/>
      <c r="AN484" s="472"/>
    </row>
    <row r="485" spans="19:40">
      <c r="S485" s="472"/>
      <c r="T485" s="472"/>
      <c r="U485" s="472"/>
      <c r="V485" s="472"/>
      <c r="AJ485" s="473"/>
      <c r="AK485" s="473"/>
      <c r="AL485" s="472"/>
      <c r="AM485" s="472"/>
      <c r="AN485" s="472"/>
    </row>
    <row r="486" spans="19:40">
      <c r="S486" s="472"/>
      <c r="T486" s="472"/>
      <c r="U486" s="472"/>
      <c r="V486" s="472"/>
      <c r="AJ486" s="473"/>
      <c r="AK486" s="473"/>
      <c r="AL486" s="472"/>
      <c r="AM486" s="472"/>
      <c r="AN486" s="472"/>
    </row>
    <row r="487" spans="19:40">
      <c r="S487" s="472"/>
      <c r="T487" s="472"/>
      <c r="U487" s="472"/>
      <c r="V487" s="472"/>
      <c r="AJ487" s="473"/>
      <c r="AK487" s="473"/>
      <c r="AL487" s="472"/>
      <c r="AM487" s="472"/>
      <c r="AN487" s="472"/>
    </row>
    <row r="488" spans="19:40">
      <c r="S488" s="472"/>
      <c r="T488" s="472"/>
      <c r="U488" s="472"/>
      <c r="V488" s="472"/>
      <c r="AJ488" s="473"/>
      <c r="AK488" s="473"/>
      <c r="AL488" s="472"/>
      <c r="AM488" s="472"/>
      <c r="AN488" s="472"/>
    </row>
    <row r="489" spans="19:40">
      <c r="S489" s="472"/>
      <c r="T489" s="472"/>
      <c r="U489" s="472"/>
      <c r="V489" s="472"/>
      <c r="AJ489" s="473"/>
      <c r="AK489" s="473"/>
      <c r="AL489" s="472"/>
      <c r="AM489" s="472"/>
      <c r="AN489" s="472"/>
    </row>
    <row r="490" spans="19:40">
      <c r="S490" s="472"/>
      <c r="T490" s="472"/>
      <c r="U490" s="472"/>
      <c r="V490" s="472"/>
      <c r="AJ490" s="473"/>
      <c r="AK490" s="473"/>
      <c r="AL490" s="472"/>
      <c r="AM490" s="472"/>
      <c r="AN490" s="472"/>
    </row>
    <row r="491" spans="19:40">
      <c r="S491" s="472"/>
      <c r="T491" s="472"/>
      <c r="U491" s="472"/>
      <c r="V491" s="472"/>
      <c r="AJ491" s="473"/>
      <c r="AK491" s="473"/>
      <c r="AL491" s="472"/>
      <c r="AM491" s="472"/>
      <c r="AN491" s="472"/>
    </row>
    <row r="492" spans="19:40">
      <c r="S492" s="472"/>
      <c r="T492" s="472"/>
      <c r="U492" s="472"/>
      <c r="V492" s="472"/>
      <c r="AJ492" s="473"/>
      <c r="AK492" s="473"/>
      <c r="AL492" s="472"/>
      <c r="AM492" s="472"/>
      <c r="AN492" s="472"/>
    </row>
    <row r="493" spans="19:40">
      <c r="S493" s="472"/>
      <c r="T493" s="472"/>
      <c r="U493" s="472"/>
      <c r="V493" s="472"/>
      <c r="AJ493" s="473"/>
      <c r="AK493" s="473"/>
      <c r="AL493" s="472"/>
      <c r="AM493" s="472"/>
      <c r="AN493" s="472"/>
    </row>
    <row r="494" spans="19:40">
      <c r="S494" s="472"/>
      <c r="T494" s="472"/>
      <c r="U494" s="472"/>
      <c r="V494" s="472"/>
      <c r="AJ494" s="473"/>
      <c r="AK494" s="473"/>
      <c r="AL494" s="472"/>
      <c r="AM494" s="472"/>
      <c r="AN494" s="472"/>
    </row>
    <row r="495" spans="19:40">
      <c r="S495" s="472"/>
      <c r="T495" s="472"/>
      <c r="U495" s="472"/>
      <c r="V495" s="472"/>
      <c r="AJ495" s="473"/>
      <c r="AK495" s="473"/>
      <c r="AL495" s="472"/>
      <c r="AM495" s="472"/>
      <c r="AN495" s="472"/>
    </row>
    <row r="496" spans="19:40">
      <c r="S496" s="472"/>
      <c r="T496" s="472"/>
      <c r="U496" s="472"/>
      <c r="V496" s="472"/>
      <c r="AJ496" s="473"/>
      <c r="AK496" s="473"/>
      <c r="AL496" s="472"/>
      <c r="AM496" s="472"/>
      <c r="AN496" s="472"/>
    </row>
    <row r="497" spans="19:40">
      <c r="S497" s="472"/>
      <c r="T497" s="472"/>
      <c r="U497" s="472"/>
      <c r="V497" s="472"/>
      <c r="AJ497" s="473"/>
      <c r="AK497" s="473"/>
      <c r="AL497" s="472"/>
      <c r="AM497" s="472"/>
      <c r="AN497" s="472"/>
    </row>
    <row r="498" spans="19:40">
      <c r="S498" s="472"/>
      <c r="T498" s="472"/>
      <c r="U498" s="472"/>
      <c r="V498" s="472"/>
      <c r="AJ498" s="473"/>
      <c r="AK498" s="473"/>
      <c r="AL498" s="472"/>
      <c r="AM498" s="472"/>
      <c r="AN498" s="472"/>
    </row>
    <row r="499" spans="19:40">
      <c r="S499" s="472"/>
      <c r="T499" s="472"/>
      <c r="U499" s="472"/>
      <c r="V499" s="472"/>
      <c r="AJ499" s="473"/>
      <c r="AK499" s="473"/>
      <c r="AL499" s="472"/>
      <c r="AM499" s="472"/>
      <c r="AN499" s="472"/>
    </row>
    <row r="500" spans="19:40">
      <c r="S500" s="472"/>
      <c r="T500" s="472"/>
      <c r="U500" s="472"/>
      <c r="V500" s="472"/>
      <c r="AJ500" s="473"/>
      <c r="AK500" s="473"/>
      <c r="AL500" s="472"/>
      <c r="AM500" s="472"/>
      <c r="AN500" s="472"/>
    </row>
    <row r="501" spans="19:40">
      <c r="S501" s="472"/>
      <c r="T501" s="472"/>
      <c r="U501" s="472"/>
      <c r="V501" s="472"/>
      <c r="AJ501" s="473"/>
      <c r="AK501" s="473"/>
      <c r="AL501" s="472"/>
      <c r="AM501" s="472"/>
      <c r="AN501" s="472"/>
    </row>
    <row r="502" spans="19:40">
      <c r="S502" s="472"/>
      <c r="T502" s="472"/>
      <c r="U502" s="472"/>
      <c r="V502" s="472"/>
      <c r="AJ502" s="473"/>
      <c r="AK502" s="473"/>
      <c r="AL502" s="472"/>
      <c r="AM502" s="472"/>
      <c r="AN502" s="472"/>
    </row>
    <row r="503" spans="19:40">
      <c r="S503" s="472"/>
      <c r="T503" s="472"/>
      <c r="U503" s="472"/>
      <c r="V503" s="472"/>
      <c r="AJ503" s="473"/>
      <c r="AK503" s="473"/>
      <c r="AL503" s="472"/>
      <c r="AM503" s="472"/>
      <c r="AN503" s="472"/>
    </row>
    <row r="504" spans="19:40">
      <c r="S504" s="472"/>
      <c r="T504" s="472"/>
      <c r="U504" s="472"/>
      <c r="V504" s="472"/>
      <c r="AJ504" s="473"/>
      <c r="AK504" s="473"/>
      <c r="AL504" s="472"/>
      <c r="AM504" s="472"/>
      <c r="AN504" s="472"/>
    </row>
    <row r="505" spans="19:40">
      <c r="S505" s="472"/>
      <c r="T505" s="472"/>
      <c r="U505" s="472"/>
      <c r="V505" s="472"/>
      <c r="AJ505" s="473"/>
      <c r="AK505" s="473"/>
      <c r="AL505" s="472"/>
      <c r="AM505" s="472"/>
      <c r="AN505" s="472"/>
    </row>
    <row r="506" spans="19:40">
      <c r="S506" s="472"/>
      <c r="T506" s="472"/>
      <c r="U506" s="472"/>
      <c r="V506" s="472"/>
      <c r="AJ506" s="473"/>
      <c r="AK506" s="473"/>
      <c r="AL506" s="472"/>
      <c r="AM506" s="472"/>
      <c r="AN506" s="472"/>
    </row>
    <row r="507" spans="19:40">
      <c r="S507" s="472"/>
      <c r="T507" s="472"/>
      <c r="U507" s="472"/>
      <c r="V507" s="472"/>
      <c r="AJ507" s="473"/>
      <c r="AK507" s="473"/>
      <c r="AL507" s="472"/>
      <c r="AM507" s="472"/>
      <c r="AN507" s="472"/>
    </row>
    <row r="508" spans="19:40">
      <c r="S508" s="472"/>
      <c r="T508" s="472"/>
      <c r="U508" s="472"/>
      <c r="V508" s="472"/>
      <c r="AJ508" s="473"/>
      <c r="AK508" s="473"/>
      <c r="AL508" s="472"/>
      <c r="AM508" s="472"/>
      <c r="AN508" s="472"/>
    </row>
    <row r="509" spans="19:40">
      <c r="S509" s="472"/>
      <c r="T509" s="472"/>
      <c r="U509" s="472"/>
      <c r="V509" s="472"/>
      <c r="AJ509" s="473"/>
      <c r="AK509" s="473"/>
      <c r="AL509" s="472"/>
      <c r="AM509" s="472"/>
      <c r="AN509" s="472"/>
    </row>
    <row r="510" spans="19:40">
      <c r="AC510" s="54"/>
      <c r="AD510" s="54"/>
      <c r="AE510" s="54"/>
      <c r="AF510" s="54"/>
      <c r="AG510" s="54"/>
      <c r="AL510" s="472"/>
      <c r="AM510" s="472"/>
      <c r="AN510" s="472"/>
    </row>
    <row r="511" spans="19:40">
      <c r="AC511" s="54"/>
      <c r="AD511" s="54"/>
      <c r="AE511" s="54"/>
      <c r="AF511" s="54"/>
      <c r="AG511" s="54"/>
      <c r="AL511" s="472"/>
      <c r="AM511" s="472"/>
      <c r="AN511" s="472"/>
    </row>
    <row r="512" spans="19:40">
      <c r="AC512" s="54"/>
      <c r="AD512" s="54"/>
      <c r="AE512" s="54"/>
      <c r="AF512" s="54"/>
      <c r="AG512" s="54"/>
      <c r="AL512" s="472"/>
      <c r="AM512" s="472"/>
      <c r="AN512" s="472"/>
    </row>
    <row r="513" spans="29:40">
      <c r="AC513" s="54"/>
      <c r="AD513" s="54"/>
      <c r="AE513" s="54"/>
      <c r="AF513" s="54"/>
      <c r="AG513" s="54"/>
      <c r="AL513" s="472"/>
      <c r="AM513" s="472"/>
      <c r="AN513" s="472"/>
    </row>
    <row r="514" spans="29:40">
      <c r="AC514" s="54"/>
      <c r="AD514" s="54"/>
      <c r="AE514" s="54"/>
      <c r="AF514" s="54"/>
      <c r="AG514" s="54"/>
      <c r="AL514" s="472"/>
      <c r="AM514" s="472"/>
      <c r="AN514" s="472"/>
    </row>
    <row r="515" spans="29:40">
      <c r="AC515" s="54"/>
      <c r="AD515" s="54"/>
      <c r="AE515" s="54"/>
      <c r="AF515" s="54"/>
      <c r="AG515" s="54"/>
      <c r="AL515" s="472"/>
      <c r="AM515" s="472"/>
      <c r="AN515" s="472"/>
    </row>
    <row r="516" spans="29:40">
      <c r="AC516" s="54"/>
      <c r="AD516" s="54"/>
      <c r="AE516" s="54"/>
      <c r="AF516" s="54"/>
      <c r="AG516" s="54"/>
      <c r="AL516" s="472"/>
      <c r="AM516" s="472"/>
      <c r="AN516" s="472"/>
    </row>
    <row r="517" spans="29:40">
      <c r="AC517" s="54"/>
      <c r="AD517" s="54"/>
      <c r="AE517" s="54"/>
      <c r="AF517" s="54"/>
      <c r="AG517" s="54"/>
      <c r="AL517" s="472"/>
      <c r="AM517" s="472"/>
      <c r="AN517" s="472"/>
    </row>
    <row r="518" spans="29:40">
      <c r="AC518" s="54"/>
      <c r="AD518" s="54"/>
      <c r="AE518" s="54"/>
      <c r="AF518" s="54"/>
      <c r="AG518" s="54"/>
      <c r="AL518" s="472"/>
      <c r="AM518" s="472"/>
      <c r="AN518" s="472"/>
    </row>
    <row r="519" spans="29:40">
      <c r="AC519" s="54"/>
      <c r="AD519" s="54"/>
      <c r="AE519" s="54"/>
      <c r="AF519" s="54"/>
      <c r="AG519" s="54"/>
      <c r="AL519" s="472"/>
      <c r="AM519" s="472"/>
      <c r="AN519" s="472"/>
    </row>
    <row r="520" spans="29:40">
      <c r="AC520" s="54"/>
      <c r="AD520" s="54"/>
      <c r="AE520" s="54"/>
      <c r="AF520" s="54"/>
      <c r="AG520" s="54"/>
      <c r="AH520" s="472"/>
      <c r="AJ520" s="472"/>
      <c r="AK520" s="472"/>
      <c r="AL520" s="472"/>
      <c r="AM520" s="472"/>
      <c r="AN520" s="472"/>
    </row>
    <row r="521" spans="29:40">
      <c r="AC521" s="54"/>
      <c r="AD521" s="54"/>
      <c r="AE521" s="54"/>
      <c r="AF521" s="54"/>
      <c r="AG521" s="54"/>
      <c r="AH521" s="472"/>
      <c r="AJ521" s="472"/>
      <c r="AK521" s="472"/>
      <c r="AL521" s="472"/>
      <c r="AM521" s="472"/>
      <c r="AN521" s="472"/>
    </row>
    <row r="522" spans="29:40">
      <c r="AC522" s="54"/>
      <c r="AD522" s="54"/>
      <c r="AE522" s="54"/>
      <c r="AF522" s="54"/>
      <c r="AG522" s="54"/>
      <c r="AH522" s="472"/>
      <c r="AJ522" s="472"/>
      <c r="AK522" s="472"/>
      <c r="AL522" s="472"/>
      <c r="AM522" s="472"/>
      <c r="AN522" s="472"/>
    </row>
    <row r="523" spans="29:40">
      <c r="AC523" s="54"/>
      <c r="AD523" s="54"/>
      <c r="AE523" s="54"/>
      <c r="AF523" s="54"/>
      <c r="AG523" s="54"/>
      <c r="AH523" s="472"/>
      <c r="AJ523" s="472"/>
      <c r="AK523" s="472"/>
      <c r="AL523" s="472"/>
      <c r="AM523" s="472"/>
      <c r="AN523" s="472"/>
    </row>
    <row r="524" spans="29:40">
      <c r="AC524" s="54"/>
      <c r="AD524" s="54"/>
      <c r="AE524" s="54"/>
      <c r="AF524" s="54"/>
      <c r="AG524" s="54"/>
      <c r="AH524" s="472"/>
      <c r="AJ524" s="472"/>
      <c r="AK524" s="472"/>
      <c r="AL524" s="472"/>
      <c r="AM524" s="472"/>
      <c r="AN524" s="472"/>
    </row>
    <row r="525" spans="29:40">
      <c r="AC525" s="54"/>
      <c r="AD525" s="54"/>
      <c r="AE525" s="54"/>
      <c r="AF525" s="54"/>
      <c r="AG525" s="54"/>
      <c r="AH525" s="472"/>
      <c r="AJ525" s="472"/>
      <c r="AK525" s="472"/>
      <c r="AL525" s="472"/>
      <c r="AM525" s="472"/>
      <c r="AN525" s="472"/>
    </row>
    <row r="526" spans="29:40">
      <c r="AC526" s="54"/>
      <c r="AD526" s="54"/>
      <c r="AE526" s="54"/>
      <c r="AF526" s="54"/>
      <c r="AG526" s="54"/>
      <c r="AH526" s="472"/>
      <c r="AJ526" s="472"/>
      <c r="AK526" s="472"/>
      <c r="AL526" s="472"/>
      <c r="AM526" s="472"/>
      <c r="AN526" s="472"/>
    </row>
    <row r="527" spans="29:40">
      <c r="AC527" s="54"/>
      <c r="AD527" s="54"/>
      <c r="AE527" s="54"/>
      <c r="AF527" s="54"/>
      <c r="AG527" s="54"/>
      <c r="AH527" s="472"/>
      <c r="AJ527" s="472"/>
      <c r="AK527" s="472"/>
      <c r="AL527" s="472"/>
      <c r="AM527" s="472"/>
      <c r="AN527" s="472"/>
    </row>
    <row r="528" spans="29:40">
      <c r="AC528" s="54"/>
      <c r="AD528" s="54"/>
      <c r="AE528" s="54"/>
      <c r="AF528" s="54"/>
      <c r="AG528" s="54"/>
      <c r="AH528" s="472"/>
      <c r="AJ528" s="472"/>
      <c r="AK528" s="472"/>
      <c r="AL528" s="472"/>
      <c r="AM528" s="472"/>
      <c r="AN528" s="472"/>
    </row>
    <row r="529" spans="29:40">
      <c r="AC529" s="54"/>
      <c r="AD529" s="54"/>
      <c r="AE529" s="54"/>
      <c r="AF529" s="54"/>
      <c r="AG529" s="54"/>
      <c r="AH529" s="472"/>
      <c r="AJ529" s="472"/>
      <c r="AK529" s="472"/>
      <c r="AL529" s="472"/>
      <c r="AM529" s="472"/>
      <c r="AN529" s="472"/>
    </row>
    <row r="530" spans="29:40">
      <c r="AC530" s="54"/>
      <c r="AD530" s="54"/>
      <c r="AE530" s="54"/>
      <c r="AF530" s="54"/>
      <c r="AG530" s="54"/>
      <c r="AH530" s="472"/>
      <c r="AJ530" s="472"/>
      <c r="AK530" s="472"/>
      <c r="AL530" s="472"/>
      <c r="AM530" s="472"/>
      <c r="AN530" s="472"/>
    </row>
    <row r="531" spans="29:40">
      <c r="AC531" s="54"/>
      <c r="AD531" s="54"/>
      <c r="AE531" s="54"/>
      <c r="AF531" s="54"/>
      <c r="AG531" s="54"/>
      <c r="AH531" s="472"/>
      <c r="AJ531" s="472"/>
      <c r="AK531" s="472"/>
      <c r="AL531" s="472"/>
      <c r="AM531" s="472"/>
      <c r="AN531" s="472"/>
    </row>
    <row r="532" spans="29:40">
      <c r="AC532" s="54"/>
      <c r="AD532" s="54"/>
      <c r="AE532" s="54"/>
      <c r="AF532" s="54"/>
      <c r="AG532" s="54"/>
      <c r="AH532" s="472"/>
      <c r="AJ532" s="472"/>
      <c r="AK532" s="472"/>
      <c r="AL532" s="472"/>
      <c r="AM532" s="472"/>
      <c r="AN532" s="472"/>
    </row>
    <row r="533" spans="29:40">
      <c r="AC533" s="54"/>
      <c r="AD533" s="54"/>
      <c r="AE533" s="54"/>
      <c r="AF533" s="54"/>
      <c r="AG533" s="54"/>
      <c r="AH533" s="472"/>
      <c r="AJ533" s="472"/>
      <c r="AK533" s="472"/>
      <c r="AL533" s="472"/>
      <c r="AM533" s="472"/>
      <c r="AN533" s="472"/>
    </row>
    <row r="534" spans="29:40">
      <c r="AC534" s="54"/>
      <c r="AD534" s="54"/>
      <c r="AE534" s="54"/>
      <c r="AF534" s="54"/>
      <c r="AG534" s="54"/>
      <c r="AH534" s="472"/>
      <c r="AJ534" s="472"/>
      <c r="AK534" s="472"/>
      <c r="AL534" s="472"/>
      <c r="AM534" s="472"/>
      <c r="AN534" s="472"/>
    </row>
    <row r="535" spans="29:40">
      <c r="AC535" s="54"/>
      <c r="AD535" s="54"/>
      <c r="AE535" s="54"/>
      <c r="AF535" s="54"/>
      <c r="AG535" s="54"/>
      <c r="AH535" s="472"/>
      <c r="AJ535" s="472"/>
      <c r="AK535" s="472"/>
      <c r="AL535" s="472"/>
      <c r="AM535" s="472"/>
      <c r="AN535" s="472"/>
    </row>
    <row r="536" spans="29:40">
      <c r="AC536" s="54"/>
      <c r="AD536" s="54"/>
      <c r="AE536" s="54"/>
      <c r="AF536" s="54"/>
      <c r="AG536" s="54"/>
      <c r="AH536" s="472"/>
      <c r="AJ536" s="472"/>
      <c r="AK536" s="472"/>
      <c r="AL536" s="472"/>
      <c r="AM536" s="472"/>
      <c r="AN536" s="472"/>
    </row>
    <row r="537" spans="29:40">
      <c r="AC537" s="54"/>
      <c r="AD537" s="54"/>
      <c r="AE537" s="54"/>
      <c r="AF537" s="54"/>
      <c r="AG537" s="54"/>
      <c r="AH537" s="472"/>
      <c r="AJ537" s="472"/>
      <c r="AK537" s="472"/>
      <c r="AL537" s="472"/>
      <c r="AM537" s="472"/>
      <c r="AN537" s="472"/>
    </row>
    <row r="538" spans="29:40">
      <c r="AC538" s="54"/>
      <c r="AD538" s="54"/>
      <c r="AE538" s="54"/>
      <c r="AF538" s="54"/>
      <c r="AG538" s="54"/>
      <c r="AH538" s="472"/>
      <c r="AJ538" s="472"/>
      <c r="AK538" s="472"/>
      <c r="AL538" s="472"/>
      <c r="AM538" s="472"/>
      <c r="AN538" s="472"/>
    </row>
    <row r="539" spans="29:40">
      <c r="AC539" s="54"/>
      <c r="AD539" s="54"/>
      <c r="AE539" s="54"/>
      <c r="AF539" s="54"/>
      <c r="AG539" s="54"/>
      <c r="AH539" s="472"/>
      <c r="AJ539" s="472"/>
      <c r="AK539" s="472"/>
      <c r="AL539" s="472"/>
      <c r="AM539" s="472"/>
      <c r="AN539" s="472"/>
    </row>
    <row r="540" spans="29:40">
      <c r="AC540" s="54"/>
      <c r="AD540" s="54"/>
      <c r="AE540" s="54"/>
      <c r="AF540" s="54"/>
      <c r="AG540" s="54"/>
      <c r="AH540" s="472"/>
      <c r="AJ540" s="472"/>
      <c r="AK540" s="472"/>
      <c r="AL540" s="472"/>
      <c r="AM540" s="472"/>
      <c r="AN540" s="472"/>
    </row>
    <row r="541" spans="29:40">
      <c r="AC541" s="54"/>
      <c r="AD541" s="54"/>
      <c r="AE541" s="54"/>
      <c r="AF541" s="54"/>
      <c r="AG541" s="54"/>
      <c r="AH541" s="472"/>
      <c r="AJ541" s="472"/>
      <c r="AK541" s="472"/>
      <c r="AL541" s="472"/>
      <c r="AM541" s="472"/>
      <c r="AN541" s="472"/>
    </row>
    <row r="542" spans="29:40">
      <c r="AC542" s="54"/>
      <c r="AD542" s="54"/>
      <c r="AE542" s="54"/>
      <c r="AF542" s="54"/>
      <c r="AG542" s="54"/>
      <c r="AH542" s="472"/>
      <c r="AJ542" s="472"/>
      <c r="AK542" s="472"/>
      <c r="AL542" s="472"/>
      <c r="AM542" s="472"/>
      <c r="AN542" s="472"/>
    </row>
    <row r="543" spans="29:40">
      <c r="AC543" s="54"/>
      <c r="AD543" s="54"/>
      <c r="AE543" s="54"/>
      <c r="AF543" s="54"/>
      <c r="AG543" s="54"/>
      <c r="AH543" s="472"/>
      <c r="AJ543" s="472"/>
      <c r="AK543" s="472"/>
      <c r="AL543" s="472"/>
      <c r="AM543" s="472"/>
      <c r="AN543" s="472"/>
    </row>
    <row r="544" spans="29:40">
      <c r="AC544" s="54"/>
      <c r="AD544" s="54"/>
      <c r="AE544" s="54"/>
      <c r="AF544" s="54"/>
      <c r="AG544" s="54"/>
      <c r="AH544" s="472"/>
      <c r="AJ544" s="472"/>
      <c r="AK544" s="472"/>
      <c r="AL544" s="472"/>
      <c r="AM544" s="472"/>
      <c r="AN544" s="472"/>
    </row>
    <row r="545" spans="29:40">
      <c r="AC545" s="54"/>
      <c r="AD545" s="54"/>
      <c r="AE545" s="54"/>
      <c r="AF545" s="54"/>
      <c r="AG545" s="54"/>
      <c r="AH545" s="472"/>
      <c r="AJ545" s="472"/>
      <c r="AK545" s="472"/>
      <c r="AL545" s="472"/>
      <c r="AM545" s="472"/>
      <c r="AN545" s="472"/>
    </row>
    <row r="546" spans="29:40">
      <c r="AC546" s="54"/>
      <c r="AD546" s="54"/>
      <c r="AE546" s="54"/>
      <c r="AF546" s="54"/>
      <c r="AG546" s="54"/>
      <c r="AH546" s="472"/>
      <c r="AJ546" s="472"/>
      <c r="AK546" s="472"/>
      <c r="AL546" s="472"/>
      <c r="AM546" s="472"/>
      <c r="AN546" s="472"/>
    </row>
    <row r="547" spans="29:40">
      <c r="AC547" s="54"/>
      <c r="AD547" s="54"/>
      <c r="AE547" s="54"/>
      <c r="AF547" s="54"/>
      <c r="AG547" s="54"/>
      <c r="AH547" s="472"/>
      <c r="AJ547" s="472"/>
      <c r="AK547" s="472"/>
      <c r="AL547" s="472"/>
      <c r="AM547" s="472"/>
      <c r="AN547" s="472"/>
    </row>
    <row r="548" spans="29:40">
      <c r="AC548" s="54"/>
      <c r="AD548" s="54"/>
      <c r="AE548" s="54"/>
      <c r="AF548" s="54"/>
      <c r="AG548" s="54"/>
      <c r="AH548" s="472"/>
      <c r="AJ548" s="472"/>
      <c r="AK548" s="472"/>
      <c r="AL548" s="472"/>
      <c r="AM548" s="472"/>
      <c r="AN548" s="472"/>
    </row>
    <row r="549" spans="29:40">
      <c r="AC549" s="54"/>
      <c r="AD549" s="54"/>
      <c r="AE549" s="54"/>
      <c r="AF549" s="54"/>
      <c r="AG549" s="54"/>
      <c r="AH549" s="472"/>
      <c r="AJ549" s="472"/>
      <c r="AK549" s="472"/>
      <c r="AL549" s="472"/>
      <c r="AM549" s="472"/>
      <c r="AN549" s="472"/>
    </row>
    <row r="550" spans="29:40">
      <c r="AC550" s="54"/>
      <c r="AD550" s="54"/>
      <c r="AE550" s="54"/>
      <c r="AF550" s="54"/>
      <c r="AG550" s="54"/>
      <c r="AH550" s="472"/>
      <c r="AJ550" s="472"/>
      <c r="AK550" s="472"/>
      <c r="AL550" s="472"/>
      <c r="AM550" s="472"/>
      <c r="AN550" s="472"/>
    </row>
    <row r="551" spans="29:40">
      <c r="AC551" s="54"/>
      <c r="AD551" s="54"/>
      <c r="AE551" s="54"/>
      <c r="AF551" s="54"/>
      <c r="AG551" s="54"/>
      <c r="AH551" s="472"/>
      <c r="AJ551" s="472"/>
      <c r="AK551" s="472"/>
      <c r="AL551" s="472"/>
      <c r="AM551" s="472"/>
      <c r="AN551" s="472"/>
    </row>
    <row r="552" spans="29:40">
      <c r="AC552" s="54"/>
      <c r="AD552" s="54"/>
      <c r="AE552" s="54"/>
      <c r="AF552" s="54"/>
      <c r="AG552" s="54"/>
      <c r="AH552" s="472"/>
      <c r="AJ552" s="472"/>
      <c r="AK552" s="472"/>
      <c r="AL552" s="472"/>
      <c r="AM552" s="472"/>
      <c r="AN552" s="472"/>
    </row>
    <row r="553" spans="29:40">
      <c r="AC553" s="54"/>
      <c r="AD553" s="54"/>
      <c r="AE553" s="54"/>
      <c r="AF553" s="54"/>
      <c r="AG553" s="54"/>
      <c r="AH553" s="472"/>
      <c r="AJ553" s="472"/>
      <c r="AK553" s="472"/>
      <c r="AL553" s="472"/>
      <c r="AM553" s="472"/>
      <c r="AN553" s="472"/>
    </row>
    <row r="554" spans="29:40">
      <c r="AC554" s="54"/>
      <c r="AD554" s="54"/>
      <c r="AE554" s="54"/>
      <c r="AF554" s="54"/>
      <c r="AG554" s="54"/>
      <c r="AH554" s="472"/>
      <c r="AJ554" s="472"/>
      <c r="AK554" s="472"/>
      <c r="AL554" s="472"/>
      <c r="AM554" s="472"/>
      <c r="AN554" s="472"/>
    </row>
    <row r="555" spans="29:40">
      <c r="AC555" s="54"/>
      <c r="AD555" s="54"/>
      <c r="AE555" s="54"/>
      <c r="AF555" s="54"/>
      <c r="AG555" s="54"/>
      <c r="AH555" s="472"/>
      <c r="AJ555" s="472"/>
      <c r="AK555" s="472"/>
      <c r="AL555" s="472"/>
      <c r="AM555" s="472"/>
      <c r="AN555" s="472"/>
    </row>
    <row r="556" spans="29:40">
      <c r="AC556" s="54"/>
      <c r="AD556" s="54"/>
      <c r="AE556" s="54"/>
      <c r="AF556" s="54"/>
      <c r="AG556" s="54"/>
      <c r="AH556" s="472"/>
      <c r="AJ556" s="472"/>
      <c r="AK556" s="472"/>
      <c r="AL556" s="472"/>
      <c r="AM556" s="472"/>
      <c r="AN556" s="472"/>
    </row>
    <row r="557" spans="29:40">
      <c r="AC557" s="54"/>
      <c r="AD557" s="54"/>
      <c r="AE557" s="54"/>
      <c r="AF557" s="54"/>
      <c r="AG557" s="54"/>
      <c r="AH557" s="472"/>
      <c r="AJ557" s="472"/>
      <c r="AK557" s="472"/>
      <c r="AL557" s="472"/>
      <c r="AM557" s="472"/>
      <c r="AN557" s="472"/>
    </row>
    <row r="558" spans="29:40">
      <c r="AC558" s="54"/>
      <c r="AD558" s="54"/>
      <c r="AE558" s="54"/>
      <c r="AF558" s="54"/>
      <c r="AG558" s="54"/>
      <c r="AH558" s="472"/>
      <c r="AJ558" s="472"/>
      <c r="AK558" s="472"/>
      <c r="AL558" s="472"/>
      <c r="AM558" s="472"/>
      <c r="AN558" s="472"/>
    </row>
    <row r="559" spans="29:40">
      <c r="AC559" s="54"/>
      <c r="AD559" s="54"/>
      <c r="AE559" s="54"/>
      <c r="AF559" s="54"/>
      <c r="AG559" s="54"/>
      <c r="AH559" s="472"/>
      <c r="AJ559" s="472"/>
      <c r="AK559" s="472"/>
      <c r="AL559" s="472"/>
      <c r="AM559" s="472"/>
      <c r="AN559" s="472"/>
    </row>
    <row r="560" spans="29:40">
      <c r="AC560" s="54"/>
      <c r="AD560" s="54"/>
      <c r="AE560" s="54"/>
      <c r="AF560" s="54"/>
      <c r="AG560" s="54"/>
      <c r="AH560" s="472"/>
      <c r="AJ560" s="472"/>
      <c r="AK560" s="472"/>
      <c r="AL560" s="472"/>
      <c r="AM560" s="472"/>
      <c r="AN560" s="472"/>
    </row>
    <row r="561" spans="29:40">
      <c r="AC561" s="54"/>
      <c r="AD561" s="54"/>
      <c r="AE561" s="54"/>
      <c r="AF561" s="54"/>
      <c r="AG561" s="54"/>
      <c r="AH561" s="472"/>
      <c r="AJ561" s="472"/>
      <c r="AK561" s="472"/>
      <c r="AL561" s="472"/>
      <c r="AM561" s="472"/>
      <c r="AN561" s="472"/>
    </row>
    <row r="562" spans="29:40">
      <c r="AC562" s="54"/>
      <c r="AD562" s="54"/>
      <c r="AE562" s="54"/>
      <c r="AF562" s="54"/>
      <c r="AG562" s="54"/>
      <c r="AH562" s="472"/>
      <c r="AJ562" s="472"/>
      <c r="AK562" s="472"/>
      <c r="AL562" s="472"/>
      <c r="AM562" s="472"/>
      <c r="AN562" s="472"/>
    </row>
    <row r="563" spans="29:40">
      <c r="AC563" s="54"/>
      <c r="AD563" s="54"/>
      <c r="AE563" s="54"/>
      <c r="AF563" s="54"/>
      <c r="AG563" s="54"/>
      <c r="AH563" s="472"/>
      <c r="AJ563" s="472"/>
      <c r="AK563" s="472"/>
      <c r="AL563" s="472"/>
      <c r="AM563" s="472"/>
      <c r="AN563" s="472"/>
    </row>
    <row r="564" spans="29:40">
      <c r="AC564" s="54"/>
      <c r="AD564" s="54"/>
      <c r="AE564" s="54"/>
      <c r="AF564" s="54"/>
      <c r="AG564" s="54"/>
      <c r="AH564" s="472"/>
      <c r="AJ564" s="472"/>
      <c r="AK564" s="472"/>
      <c r="AL564" s="472"/>
      <c r="AM564" s="472"/>
      <c r="AN564" s="472"/>
    </row>
    <row r="565" spans="29:40">
      <c r="AC565" s="54"/>
      <c r="AD565" s="54"/>
      <c r="AE565" s="54"/>
      <c r="AF565" s="54"/>
      <c r="AG565" s="54"/>
      <c r="AH565" s="472"/>
      <c r="AJ565" s="472"/>
      <c r="AK565" s="472"/>
      <c r="AL565" s="472"/>
      <c r="AM565" s="472"/>
      <c r="AN565" s="472"/>
    </row>
    <row r="566" spans="29:40">
      <c r="AC566" s="54"/>
      <c r="AD566" s="54"/>
      <c r="AE566" s="54"/>
      <c r="AF566" s="54"/>
      <c r="AG566" s="54"/>
      <c r="AH566" s="472"/>
      <c r="AJ566" s="472"/>
      <c r="AK566" s="472"/>
      <c r="AL566" s="472"/>
      <c r="AM566" s="472"/>
      <c r="AN566" s="472"/>
    </row>
    <row r="567" spans="29:40">
      <c r="AC567" s="54"/>
      <c r="AD567" s="54"/>
      <c r="AE567" s="54"/>
      <c r="AF567" s="54"/>
      <c r="AG567" s="54"/>
      <c r="AH567" s="472"/>
      <c r="AJ567" s="472"/>
      <c r="AK567" s="472"/>
      <c r="AL567" s="472"/>
      <c r="AM567" s="472"/>
      <c r="AN567" s="472"/>
    </row>
    <row r="568" spans="29:40">
      <c r="AC568" s="54"/>
      <c r="AD568" s="54"/>
      <c r="AE568" s="54"/>
      <c r="AF568" s="54"/>
      <c r="AG568" s="54"/>
      <c r="AH568" s="472"/>
      <c r="AJ568" s="472"/>
      <c r="AK568" s="472"/>
      <c r="AL568" s="472"/>
      <c r="AM568" s="472"/>
      <c r="AN568" s="472"/>
    </row>
    <row r="569" spans="29:40">
      <c r="AC569" s="54"/>
      <c r="AD569" s="54"/>
      <c r="AE569" s="54"/>
      <c r="AF569" s="54"/>
      <c r="AG569" s="54"/>
      <c r="AH569" s="472"/>
      <c r="AJ569" s="472"/>
      <c r="AK569" s="472"/>
      <c r="AL569" s="472"/>
      <c r="AM569" s="472"/>
      <c r="AN569" s="472"/>
    </row>
    <row r="570" spans="29:40">
      <c r="AC570" s="54"/>
      <c r="AD570" s="54"/>
      <c r="AE570" s="54"/>
      <c r="AF570" s="54"/>
      <c r="AG570" s="54"/>
      <c r="AH570" s="472"/>
      <c r="AJ570" s="472"/>
      <c r="AK570" s="472"/>
      <c r="AL570" s="472"/>
      <c r="AM570" s="472"/>
      <c r="AN570" s="472"/>
    </row>
    <row r="571" spans="29:40">
      <c r="AC571" s="54"/>
      <c r="AD571" s="54"/>
      <c r="AE571" s="54"/>
      <c r="AF571" s="54"/>
      <c r="AG571" s="54"/>
      <c r="AH571" s="472"/>
      <c r="AJ571" s="472"/>
      <c r="AK571" s="472"/>
      <c r="AL571" s="472"/>
      <c r="AM571" s="472"/>
      <c r="AN571" s="472"/>
    </row>
    <row r="572" spans="29:40">
      <c r="AC572" s="54"/>
      <c r="AD572" s="54"/>
      <c r="AE572" s="54"/>
      <c r="AF572" s="54"/>
      <c r="AG572" s="54"/>
      <c r="AH572" s="472"/>
      <c r="AJ572" s="472"/>
      <c r="AK572" s="472"/>
      <c r="AL572" s="472"/>
      <c r="AM572" s="472"/>
      <c r="AN572" s="472"/>
    </row>
    <row r="573" spans="29:40">
      <c r="AC573" s="54"/>
      <c r="AD573" s="54"/>
      <c r="AE573" s="54"/>
      <c r="AF573" s="54"/>
      <c r="AG573" s="54"/>
      <c r="AH573" s="472"/>
      <c r="AJ573" s="472"/>
      <c r="AK573" s="472"/>
      <c r="AL573" s="472"/>
      <c r="AM573" s="472"/>
      <c r="AN573" s="472"/>
    </row>
    <row r="574" spans="29:40">
      <c r="AC574" s="54"/>
      <c r="AD574" s="54"/>
      <c r="AE574" s="54"/>
      <c r="AF574" s="54"/>
      <c r="AG574" s="54"/>
      <c r="AH574" s="472"/>
      <c r="AJ574" s="472"/>
      <c r="AK574" s="472"/>
      <c r="AL574" s="472"/>
      <c r="AM574" s="472"/>
      <c r="AN574" s="472"/>
    </row>
    <row r="575" spans="29:40">
      <c r="AC575" s="54"/>
      <c r="AD575" s="54"/>
      <c r="AE575" s="54"/>
      <c r="AF575" s="54"/>
      <c r="AG575" s="54"/>
      <c r="AH575" s="472"/>
      <c r="AJ575" s="472"/>
      <c r="AK575" s="472"/>
      <c r="AL575" s="472"/>
      <c r="AM575" s="472"/>
      <c r="AN575" s="472"/>
    </row>
    <row r="576" spans="29:40">
      <c r="AC576" s="54"/>
      <c r="AD576" s="54"/>
      <c r="AE576" s="54"/>
      <c r="AF576" s="54"/>
      <c r="AG576" s="54"/>
      <c r="AH576" s="472"/>
      <c r="AJ576" s="472"/>
      <c r="AK576" s="472"/>
      <c r="AL576" s="472"/>
      <c r="AM576" s="472"/>
      <c r="AN576" s="472"/>
    </row>
    <row r="577" spans="29:40">
      <c r="AC577" s="54"/>
      <c r="AD577" s="54"/>
      <c r="AE577" s="54"/>
      <c r="AF577" s="54"/>
      <c r="AG577" s="54"/>
      <c r="AH577" s="472"/>
      <c r="AJ577" s="472"/>
      <c r="AK577" s="472"/>
      <c r="AL577" s="472"/>
      <c r="AM577" s="472"/>
      <c r="AN577" s="472"/>
    </row>
    <row r="578" spans="29:40">
      <c r="AC578" s="54"/>
      <c r="AD578" s="54"/>
      <c r="AE578" s="54"/>
      <c r="AF578" s="54"/>
      <c r="AG578" s="54"/>
      <c r="AH578" s="472"/>
      <c r="AJ578" s="472"/>
      <c r="AK578" s="472"/>
      <c r="AL578" s="472"/>
      <c r="AM578" s="472"/>
      <c r="AN578" s="472"/>
    </row>
    <row r="579" spans="29:40">
      <c r="AC579" s="54"/>
      <c r="AD579" s="54"/>
      <c r="AE579" s="54"/>
      <c r="AF579" s="54"/>
      <c r="AG579" s="54"/>
      <c r="AH579" s="472"/>
      <c r="AJ579" s="472"/>
      <c r="AK579" s="472"/>
      <c r="AL579" s="472"/>
      <c r="AM579" s="472"/>
      <c r="AN579" s="472"/>
    </row>
    <row r="580" spans="29:40">
      <c r="AC580" s="54"/>
      <c r="AD580" s="54"/>
      <c r="AE580" s="54"/>
      <c r="AF580" s="54"/>
      <c r="AG580" s="54"/>
      <c r="AH580" s="472"/>
      <c r="AJ580" s="472"/>
      <c r="AK580" s="472"/>
      <c r="AL580" s="472"/>
      <c r="AM580" s="472"/>
      <c r="AN580" s="472"/>
    </row>
    <row r="581" spans="29:40">
      <c r="AC581" s="54"/>
      <c r="AD581" s="54"/>
      <c r="AE581" s="54"/>
      <c r="AF581" s="54"/>
      <c r="AG581" s="54"/>
      <c r="AH581" s="472"/>
      <c r="AJ581" s="472"/>
      <c r="AK581" s="472"/>
      <c r="AL581" s="472"/>
      <c r="AM581" s="472"/>
      <c r="AN581" s="472"/>
    </row>
    <row r="582" spans="29:40">
      <c r="AC582" s="54"/>
      <c r="AD582" s="54"/>
      <c r="AE582" s="54"/>
      <c r="AF582" s="54"/>
      <c r="AG582" s="54"/>
      <c r="AH582" s="472"/>
      <c r="AJ582" s="472"/>
      <c r="AK582" s="472"/>
      <c r="AL582" s="472"/>
      <c r="AM582" s="472"/>
      <c r="AN582" s="472"/>
    </row>
    <row r="583" spans="29:40">
      <c r="AC583" s="54"/>
      <c r="AD583" s="54"/>
      <c r="AE583" s="54"/>
      <c r="AF583" s="54"/>
      <c r="AG583" s="54"/>
      <c r="AH583" s="472"/>
      <c r="AJ583" s="472"/>
      <c r="AK583" s="472"/>
      <c r="AL583" s="472"/>
      <c r="AM583" s="472"/>
      <c r="AN583" s="472"/>
    </row>
    <row r="584" spans="29:40">
      <c r="AC584" s="54"/>
      <c r="AD584" s="54"/>
      <c r="AE584" s="54"/>
      <c r="AF584" s="54"/>
      <c r="AG584" s="54"/>
      <c r="AH584" s="472"/>
      <c r="AJ584" s="472"/>
      <c r="AK584" s="472"/>
      <c r="AL584" s="472"/>
      <c r="AM584" s="472"/>
      <c r="AN584" s="472"/>
    </row>
    <row r="585" spans="29:40">
      <c r="AC585" s="54"/>
      <c r="AD585" s="54"/>
      <c r="AE585" s="54"/>
      <c r="AF585" s="54"/>
      <c r="AG585" s="54"/>
      <c r="AH585" s="472"/>
      <c r="AJ585" s="472"/>
      <c r="AK585" s="472"/>
      <c r="AL585" s="472"/>
      <c r="AM585" s="472"/>
      <c r="AN585" s="472"/>
    </row>
    <row r="586" spans="29:40">
      <c r="AC586" s="54"/>
      <c r="AD586" s="54"/>
      <c r="AE586" s="54"/>
      <c r="AF586" s="54"/>
      <c r="AG586" s="54"/>
      <c r="AH586" s="472"/>
      <c r="AJ586" s="472"/>
      <c r="AK586" s="472"/>
      <c r="AL586" s="472"/>
      <c r="AM586" s="472"/>
      <c r="AN586" s="472"/>
    </row>
    <row r="587" spans="29:40">
      <c r="AC587" s="54"/>
      <c r="AD587" s="54"/>
      <c r="AE587" s="54"/>
      <c r="AF587" s="54"/>
      <c r="AG587" s="54"/>
      <c r="AH587" s="472"/>
      <c r="AJ587" s="472"/>
      <c r="AK587" s="472"/>
      <c r="AL587" s="472"/>
      <c r="AM587" s="472"/>
      <c r="AN587" s="472"/>
    </row>
    <row r="588" spans="29:40">
      <c r="AC588" s="54"/>
      <c r="AD588" s="54"/>
      <c r="AE588" s="54"/>
      <c r="AF588" s="54"/>
      <c r="AG588" s="54"/>
      <c r="AH588" s="472"/>
      <c r="AJ588" s="472"/>
      <c r="AK588" s="472"/>
      <c r="AL588" s="472"/>
      <c r="AM588" s="472"/>
      <c r="AN588" s="472"/>
    </row>
    <row r="589" spans="29:40">
      <c r="AC589" s="54"/>
      <c r="AD589" s="54"/>
      <c r="AE589" s="54"/>
      <c r="AF589" s="54"/>
      <c r="AG589" s="54"/>
      <c r="AH589" s="472"/>
      <c r="AJ589" s="472"/>
      <c r="AK589" s="472"/>
      <c r="AL589" s="472"/>
      <c r="AM589" s="472"/>
      <c r="AN589" s="472"/>
    </row>
    <row r="590" spans="29:40">
      <c r="AC590" s="54"/>
      <c r="AD590" s="54"/>
      <c r="AE590" s="54"/>
      <c r="AF590" s="54"/>
      <c r="AG590" s="54"/>
      <c r="AH590" s="472"/>
      <c r="AJ590" s="472"/>
      <c r="AK590" s="472"/>
      <c r="AL590" s="472"/>
      <c r="AM590" s="472"/>
      <c r="AN590" s="472"/>
    </row>
    <row r="591" spans="29:40">
      <c r="AC591" s="54"/>
      <c r="AD591" s="54"/>
      <c r="AE591" s="54"/>
      <c r="AF591" s="54"/>
      <c r="AG591" s="54"/>
      <c r="AH591" s="472"/>
      <c r="AJ591" s="472"/>
      <c r="AK591" s="472"/>
      <c r="AL591" s="472"/>
      <c r="AM591" s="472"/>
      <c r="AN591" s="472"/>
    </row>
    <row r="592" spans="29:40">
      <c r="AC592" s="54"/>
      <c r="AD592" s="54"/>
      <c r="AE592" s="54"/>
      <c r="AF592" s="54"/>
      <c r="AG592" s="54"/>
      <c r="AH592" s="472"/>
      <c r="AJ592" s="472"/>
      <c r="AK592" s="472"/>
      <c r="AL592" s="472"/>
      <c r="AM592" s="472"/>
      <c r="AN592" s="472"/>
    </row>
    <row r="593" spans="29:40">
      <c r="AC593" s="54"/>
      <c r="AD593" s="54"/>
      <c r="AE593" s="54"/>
      <c r="AF593" s="54"/>
      <c r="AG593" s="54"/>
      <c r="AH593" s="472"/>
      <c r="AJ593" s="472"/>
      <c r="AK593" s="472"/>
      <c r="AL593" s="472"/>
      <c r="AM593" s="472"/>
      <c r="AN593" s="472"/>
    </row>
    <row r="594" spans="29:40">
      <c r="AC594" s="54"/>
      <c r="AD594" s="54"/>
      <c r="AE594" s="54"/>
      <c r="AF594" s="54"/>
      <c r="AG594" s="54"/>
      <c r="AH594" s="472"/>
      <c r="AJ594" s="472"/>
      <c r="AK594" s="472"/>
      <c r="AL594" s="472"/>
      <c r="AM594" s="472"/>
      <c r="AN594" s="472"/>
    </row>
    <row r="595" spans="29:40">
      <c r="AC595" s="54"/>
      <c r="AD595" s="54"/>
      <c r="AE595" s="54"/>
      <c r="AF595" s="54"/>
      <c r="AG595" s="54"/>
      <c r="AH595" s="472"/>
      <c r="AJ595" s="472"/>
      <c r="AK595" s="472"/>
      <c r="AL595" s="472"/>
      <c r="AM595" s="472"/>
      <c r="AN595" s="472"/>
    </row>
    <row r="596" spans="29:40">
      <c r="AC596" s="54"/>
      <c r="AD596" s="54"/>
      <c r="AE596" s="54"/>
      <c r="AF596" s="54"/>
      <c r="AG596" s="54"/>
      <c r="AH596" s="472"/>
      <c r="AJ596" s="472"/>
      <c r="AK596" s="472"/>
      <c r="AL596" s="472"/>
      <c r="AM596" s="472"/>
      <c r="AN596" s="472"/>
    </row>
    <row r="597" spans="29:40">
      <c r="AC597" s="54"/>
      <c r="AD597" s="54"/>
      <c r="AE597" s="54"/>
      <c r="AF597" s="54"/>
      <c r="AG597" s="54"/>
      <c r="AH597" s="472"/>
      <c r="AJ597" s="472"/>
      <c r="AK597" s="472"/>
      <c r="AL597" s="472"/>
      <c r="AM597" s="472"/>
      <c r="AN597" s="472"/>
    </row>
    <row r="598" spans="29:40">
      <c r="AC598" s="54"/>
      <c r="AD598" s="54"/>
      <c r="AE598" s="54"/>
      <c r="AF598" s="54"/>
      <c r="AG598" s="54"/>
      <c r="AH598" s="472"/>
      <c r="AJ598" s="472"/>
      <c r="AK598" s="472"/>
      <c r="AL598" s="472"/>
      <c r="AM598" s="472"/>
      <c r="AN598" s="472"/>
    </row>
    <row r="599" spans="29:40">
      <c r="AC599" s="54"/>
      <c r="AD599" s="54"/>
      <c r="AE599" s="54"/>
      <c r="AF599" s="54"/>
      <c r="AG599" s="54"/>
      <c r="AH599" s="472"/>
      <c r="AJ599" s="472"/>
      <c r="AK599" s="472"/>
      <c r="AL599" s="472"/>
      <c r="AM599" s="472"/>
      <c r="AN599" s="472"/>
    </row>
    <row r="600" spans="29:40">
      <c r="AC600" s="54"/>
      <c r="AD600" s="54"/>
      <c r="AE600" s="54"/>
      <c r="AF600" s="54"/>
      <c r="AG600" s="54"/>
      <c r="AH600" s="472"/>
      <c r="AJ600" s="472"/>
      <c r="AK600" s="472"/>
      <c r="AL600" s="472"/>
      <c r="AM600" s="472"/>
      <c r="AN600" s="472"/>
    </row>
    <row r="601" spans="29:40">
      <c r="AC601" s="54"/>
      <c r="AD601" s="54"/>
      <c r="AE601" s="54"/>
      <c r="AF601" s="54"/>
      <c r="AG601" s="54"/>
      <c r="AH601" s="472"/>
      <c r="AJ601" s="472"/>
      <c r="AK601" s="472"/>
      <c r="AL601" s="472"/>
      <c r="AM601" s="472"/>
      <c r="AN601" s="472"/>
    </row>
    <row r="602" spans="29:40">
      <c r="AC602" s="54"/>
      <c r="AD602" s="54"/>
      <c r="AE602" s="54"/>
      <c r="AF602" s="54"/>
      <c r="AG602" s="54"/>
      <c r="AH602" s="472"/>
      <c r="AJ602" s="472"/>
      <c r="AK602" s="472"/>
      <c r="AL602" s="472"/>
      <c r="AM602" s="472"/>
      <c r="AN602" s="472"/>
    </row>
    <row r="603" spans="29:40">
      <c r="AC603" s="54"/>
      <c r="AD603" s="54"/>
      <c r="AE603" s="54"/>
      <c r="AF603" s="54"/>
      <c r="AG603" s="54"/>
      <c r="AH603" s="472"/>
      <c r="AJ603" s="472"/>
      <c r="AK603" s="472"/>
      <c r="AL603" s="472"/>
      <c r="AM603" s="472"/>
      <c r="AN603" s="472"/>
    </row>
    <row r="604" spans="29:40">
      <c r="AC604" s="54"/>
      <c r="AD604" s="54"/>
      <c r="AE604" s="54"/>
      <c r="AF604" s="54"/>
      <c r="AG604" s="54"/>
      <c r="AH604" s="472"/>
      <c r="AJ604" s="472"/>
      <c r="AK604" s="472"/>
      <c r="AL604" s="472"/>
      <c r="AM604" s="472"/>
      <c r="AN604" s="472"/>
    </row>
    <row r="605" spans="29:40">
      <c r="AC605" s="54"/>
      <c r="AD605" s="54"/>
      <c r="AE605" s="54"/>
      <c r="AF605" s="54"/>
      <c r="AG605" s="54"/>
      <c r="AH605" s="472"/>
      <c r="AJ605" s="472"/>
      <c r="AK605" s="472"/>
      <c r="AL605" s="472"/>
      <c r="AM605" s="472"/>
      <c r="AN605" s="472"/>
    </row>
    <row r="606" spans="29:40">
      <c r="AC606" s="54"/>
      <c r="AD606" s="54"/>
      <c r="AE606" s="54"/>
      <c r="AF606" s="54"/>
      <c r="AG606" s="54"/>
      <c r="AH606" s="472"/>
      <c r="AJ606" s="472"/>
      <c r="AK606" s="472"/>
      <c r="AL606" s="472"/>
      <c r="AM606" s="472"/>
      <c r="AN606" s="472"/>
    </row>
    <row r="607" spans="29:40">
      <c r="AC607" s="54"/>
      <c r="AD607" s="54"/>
      <c r="AE607" s="54"/>
      <c r="AF607" s="54"/>
      <c r="AG607" s="54"/>
      <c r="AH607" s="472"/>
      <c r="AJ607" s="472"/>
      <c r="AK607" s="472"/>
      <c r="AL607" s="472"/>
      <c r="AM607" s="472"/>
      <c r="AN607" s="472"/>
    </row>
    <row r="608" spans="29:40">
      <c r="AC608" s="54"/>
      <c r="AD608" s="54"/>
      <c r="AE608" s="54"/>
      <c r="AF608" s="54"/>
      <c r="AG608" s="54"/>
      <c r="AH608" s="472"/>
      <c r="AJ608" s="472"/>
      <c r="AK608" s="472"/>
      <c r="AL608" s="472"/>
      <c r="AM608" s="472"/>
      <c r="AN608" s="472"/>
    </row>
    <row r="609" spans="29:40">
      <c r="AC609" s="54"/>
      <c r="AD609" s="54"/>
      <c r="AE609" s="54"/>
      <c r="AF609" s="54"/>
      <c r="AG609" s="54"/>
      <c r="AH609" s="472"/>
      <c r="AJ609" s="472"/>
      <c r="AK609" s="472"/>
      <c r="AL609" s="472"/>
      <c r="AM609" s="472"/>
      <c r="AN609" s="472"/>
    </row>
    <row r="610" spans="29:40">
      <c r="AC610" s="54"/>
      <c r="AD610" s="54"/>
      <c r="AE610" s="54"/>
      <c r="AF610" s="54"/>
      <c r="AG610" s="54"/>
      <c r="AH610" s="472"/>
      <c r="AJ610" s="472"/>
      <c r="AK610" s="472"/>
      <c r="AL610" s="472"/>
      <c r="AM610" s="472"/>
      <c r="AN610" s="472"/>
    </row>
    <row r="611" spans="29:40">
      <c r="AC611" s="54"/>
      <c r="AD611" s="54"/>
      <c r="AE611" s="54"/>
      <c r="AF611" s="54"/>
      <c r="AG611" s="54"/>
      <c r="AH611" s="472"/>
      <c r="AJ611" s="472"/>
      <c r="AK611" s="472"/>
      <c r="AL611" s="472"/>
      <c r="AM611" s="472"/>
      <c r="AN611" s="472"/>
    </row>
    <row r="612" spans="29:40">
      <c r="AC612" s="54"/>
      <c r="AD612" s="54"/>
      <c r="AE612" s="54"/>
      <c r="AF612" s="54"/>
      <c r="AG612" s="54"/>
      <c r="AH612" s="472"/>
      <c r="AJ612" s="472"/>
      <c r="AK612" s="472"/>
      <c r="AL612" s="472"/>
      <c r="AM612" s="472"/>
      <c r="AN612" s="472"/>
    </row>
    <row r="613" spans="29:40">
      <c r="AC613" s="54"/>
      <c r="AD613" s="54"/>
      <c r="AE613" s="54"/>
      <c r="AF613" s="54"/>
      <c r="AG613" s="54"/>
      <c r="AH613" s="472"/>
      <c r="AJ613" s="472"/>
      <c r="AK613" s="472"/>
      <c r="AL613" s="472"/>
      <c r="AM613" s="472"/>
      <c r="AN613" s="472"/>
    </row>
    <row r="614" spans="29:40">
      <c r="AC614" s="54"/>
      <c r="AD614" s="54"/>
      <c r="AE614" s="54"/>
      <c r="AF614" s="54"/>
      <c r="AG614" s="54"/>
      <c r="AH614" s="472"/>
      <c r="AJ614" s="472"/>
      <c r="AK614" s="472"/>
      <c r="AL614" s="472"/>
      <c r="AM614" s="472"/>
      <c r="AN614" s="472"/>
    </row>
    <row r="615" spans="29:40">
      <c r="AC615" s="54"/>
      <c r="AD615" s="54"/>
      <c r="AE615" s="54"/>
      <c r="AF615" s="54"/>
      <c r="AG615" s="54"/>
      <c r="AH615" s="472"/>
      <c r="AJ615" s="472"/>
      <c r="AK615" s="472"/>
      <c r="AL615" s="472"/>
      <c r="AM615" s="472"/>
      <c r="AN615" s="472"/>
    </row>
    <row r="616" spans="29:40">
      <c r="AC616" s="54"/>
      <c r="AD616" s="54"/>
      <c r="AE616" s="54"/>
      <c r="AF616" s="54"/>
      <c r="AG616" s="54"/>
      <c r="AH616" s="472"/>
      <c r="AJ616" s="472"/>
      <c r="AK616" s="472"/>
      <c r="AL616" s="472"/>
      <c r="AM616" s="472"/>
      <c r="AN616" s="472"/>
    </row>
    <row r="617" spans="29:40">
      <c r="AC617" s="54"/>
      <c r="AD617" s="54"/>
      <c r="AE617" s="54"/>
      <c r="AF617" s="54"/>
      <c r="AG617" s="54"/>
      <c r="AH617" s="472"/>
      <c r="AJ617" s="472"/>
      <c r="AK617" s="472"/>
      <c r="AL617" s="472"/>
      <c r="AM617" s="472"/>
      <c r="AN617" s="472"/>
    </row>
    <row r="618" spans="29:40">
      <c r="AC618" s="54"/>
      <c r="AD618" s="54"/>
      <c r="AE618" s="54"/>
      <c r="AF618" s="54"/>
      <c r="AG618" s="54"/>
      <c r="AH618" s="472"/>
      <c r="AJ618" s="472"/>
      <c r="AK618" s="472"/>
      <c r="AL618" s="472"/>
      <c r="AM618" s="472"/>
      <c r="AN618" s="472"/>
    </row>
    <row r="619" spans="29:40">
      <c r="AC619" s="54"/>
      <c r="AD619" s="54"/>
      <c r="AE619" s="54"/>
      <c r="AF619" s="54"/>
      <c r="AG619" s="54"/>
      <c r="AH619" s="472"/>
      <c r="AJ619" s="472"/>
      <c r="AK619" s="472"/>
      <c r="AL619" s="472"/>
      <c r="AM619" s="472"/>
      <c r="AN619" s="472"/>
    </row>
    <row r="620" spans="29:40">
      <c r="AC620" s="54"/>
      <c r="AD620" s="54"/>
      <c r="AE620" s="54"/>
      <c r="AF620" s="54"/>
      <c r="AG620" s="54"/>
      <c r="AH620" s="472"/>
      <c r="AJ620" s="472"/>
      <c r="AK620" s="472"/>
      <c r="AL620" s="472"/>
      <c r="AM620" s="472"/>
      <c r="AN620" s="472"/>
    </row>
    <row r="621" spans="29:40">
      <c r="AC621" s="54"/>
      <c r="AD621" s="54"/>
      <c r="AE621" s="54"/>
      <c r="AF621" s="54"/>
      <c r="AG621" s="54"/>
      <c r="AH621" s="472"/>
      <c r="AJ621" s="472"/>
      <c r="AK621" s="472"/>
      <c r="AL621" s="472"/>
      <c r="AM621" s="472"/>
      <c r="AN621" s="472"/>
    </row>
    <row r="622" spans="29:40">
      <c r="AC622" s="54"/>
      <c r="AD622" s="54"/>
      <c r="AE622" s="54"/>
      <c r="AF622" s="54"/>
      <c r="AG622" s="54"/>
      <c r="AH622" s="472"/>
      <c r="AJ622" s="472"/>
      <c r="AK622" s="472"/>
      <c r="AL622" s="472"/>
      <c r="AM622" s="472"/>
      <c r="AN622" s="472"/>
    </row>
    <row r="623" spans="29:40">
      <c r="AC623" s="54"/>
      <c r="AD623" s="54"/>
      <c r="AE623" s="54"/>
      <c r="AF623" s="54"/>
      <c r="AG623" s="54"/>
      <c r="AH623" s="472"/>
      <c r="AJ623" s="472"/>
      <c r="AK623" s="472"/>
      <c r="AL623" s="472"/>
      <c r="AM623" s="472"/>
      <c r="AN623" s="472"/>
    </row>
    <row r="624" spans="29:40">
      <c r="AC624" s="54"/>
      <c r="AD624" s="54"/>
      <c r="AE624" s="54"/>
      <c r="AF624" s="54"/>
      <c r="AG624" s="54"/>
      <c r="AH624" s="472"/>
      <c r="AJ624" s="472"/>
      <c r="AK624" s="472"/>
      <c r="AL624" s="472"/>
      <c r="AM624" s="472"/>
      <c r="AN624" s="472"/>
    </row>
    <row r="625" spans="29:40">
      <c r="AC625" s="54"/>
      <c r="AD625" s="54"/>
      <c r="AE625" s="54"/>
      <c r="AF625" s="54"/>
      <c r="AG625" s="54"/>
      <c r="AH625" s="472"/>
      <c r="AJ625" s="472"/>
      <c r="AK625" s="472"/>
      <c r="AL625" s="472"/>
      <c r="AM625" s="472"/>
      <c r="AN625" s="472"/>
    </row>
    <row r="626" spans="29:40">
      <c r="AC626" s="54"/>
      <c r="AD626" s="54"/>
      <c r="AE626" s="54"/>
      <c r="AF626" s="54"/>
      <c r="AG626" s="54"/>
      <c r="AH626" s="472"/>
      <c r="AJ626" s="472"/>
      <c r="AK626" s="472"/>
      <c r="AL626" s="472"/>
      <c r="AM626" s="472"/>
      <c r="AN626" s="472"/>
    </row>
    <row r="627" spans="29:40">
      <c r="AC627" s="54"/>
      <c r="AD627" s="54"/>
      <c r="AE627" s="54"/>
      <c r="AF627" s="54"/>
      <c r="AG627" s="54"/>
      <c r="AH627" s="472"/>
      <c r="AJ627" s="472"/>
      <c r="AK627" s="472"/>
      <c r="AL627" s="472"/>
      <c r="AM627" s="472"/>
      <c r="AN627" s="472"/>
    </row>
    <row r="628" spans="29:40">
      <c r="AC628" s="54"/>
      <c r="AD628" s="54"/>
      <c r="AE628" s="54"/>
      <c r="AF628" s="54"/>
      <c r="AG628" s="54"/>
      <c r="AH628" s="472"/>
      <c r="AJ628" s="472"/>
      <c r="AK628" s="472"/>
      <c r="AL628" s="472"/>
      <c r="AM628" s="472"/>
      <c r="AN628" s="472"/>
    </row>
    <row r="629" spans="29:40">
      <c r="AC629" s="54"/>
      <c r="AD629" s="54"/>
      <c r="AE629" s="54"/>
      <c r="AF629" s="54"/>
      <c r="AG629" s="54"/>
      <c r="AH629" s="472"/>
      <c r="AJ629" s="472"/>
      <c r="AK629" s="472"/>
      <c r="AL629" s="472"/>
      <c r="AM629" s="472"/>
      <c r="AN629" s="472"/>
    </row>
    <row r="630" spans="29:40">
      <c r="AC630" s="54"/>
      <c r="AD630" s="54"/>
      <c r="AE630" s="54"/>
      <c r="AF630" s="54"/>
      <c r="AG630" s="54"/>
      <c r="AH630" s="472"/>
      <c r="AJ630" s="472"/>
      <c r="AK630" s="472"/>
      <c r="AL630" s="472"/>
      <c r="AM630" s="472"/>
      <c r="AN630" s="472"/>
    </row>
    <row r="631" spans="29:40">
      <c r="AC631" s="54"/>
      <c r="AD631" s="54"/>
      <c r="AE631" s="54"/>
      <c r="AF631" s="54"/>
      <c r="AG631" s="54"/>
      <c r="AH631" s="472"/>
      <c r="AJ631" s="472"/>
      <c r="AK631" s="472"/>
      <c r="AL631" s="472"/>
      <c r="AM631" s="472"/>
      <c r="AN631" s="472"/>
    </row>
    <row r="632" spans="29:40">
      <c r="AC632" s="54"/>
      <c r="AD632" s="54"/>
      <c r="AE632" s="54"/>
      <c r="AF632" s="54"/>
      <c r="AG632" s="54"/>
      <c r="AH632" s="472"/>
      <c r="AJ632" s="472"/>
      <c r="AK632" s="472"/>
      <c r="AL632" s="472"/>
      <c r="AM632" s="472"/>
      <c r="AN632" s="472"/>
    </row>
    <row r="633" spans="29:40">
      <c r="AC633" s="54"/>
      <c r="AD633" s="54"/>
      <c r="AE633" s="54"/>
      <c r="AF633" s="54"/>
      <c r="AG633" s="54"/>
      <c r="AH633" s="472"/>
      <c r="AJ633" s="472"/>
      <c r="AK633" s="472"/>
      <c r="AL633" s="472"/>
      <c r="AM633" s="472"/>
      <c r="AN633" s="472"/>
    </row>
    <row r="634" spans="29:40">
      <c r="AC634" s="54"/>
      <c r="AD634" s="54"/>
      <c r="AE634" s="54"/>
      <c r="AF634" s="54"/>
      <c r="AG634" s="54"/>
      <c r="AH634" s="472"/>
      <c r="AJ634" s="472"/>
      <c r="AK634" s="472"/>
      <c r="AL634" s="472"/>
      <c r="AM634" s="472"/>
      <c r="AN634" s="472"/>
    </row>
    <row r="635" spans="29:40">
      <c r="AC635" s="54"/>
      <c r="AD635" s="54"/>
      <c r="AE635" s="54"/>
      <c r="AF635" s="54"/>
      <c r="AG635" s="54"/>
      <c r="AH635" s="472"/>
      <c r="AJ635" s="472"/>
      <c r="AK635" s="472"/>
      <c r="AL635" s="472"/>
      <c r="AM635" s="472"/>
      <c r="AN635" s="472"/>
    </row>
    <row r="636" spans="29:40">
      <c r="AC636" s="54"/>
      <c r="AD636" s="54"/>
      <c r="AE636" s="54"/>
      <c r="AF636" s="54"/>
      <c r="AG636" s="54"/>
      <c r="AH636" s="472"/>
      <c r="AJ636" s="472"/>
      <c r="AK636" s="472"/>
      <c r="AL636" s="472"/>
      <c r="AM636" s="472"/>
      <c r="AN636" s="472"/>
    </row>
    <row r="637" spans="29:40">
      <c r="AC637" s="54"/>
      <c r="AD637" s="54"/>
      <c r="AE637" s="54"/>
      <c r="AF637" s="54"/>
      <c r="AG637" s="54"/>
      <c r="AH637" s="472"/>
      <c r="AJ637" s="472"/>
      <c r="AK637" s="472"/>
      <c r="AL637" s="472"/>
      <c r="AM637" s="472"/>
      <c r="AN637" s="472"/>
    </row>
    <row r="638" spans="29:40">
      <c r="AC638" s="54"/>
      <c r="AD638" s="54"/>
      <c r="AE638" s="54"/>
      <c r="AF638" s="54"/>
      <c r="AG638" s="54"/>
      <c r="AH638" s="472"/>
      <c r="AJ638" s="472"/>
      <c r="AK638" s="472"/>
      <c r="AL638" s="472"/>
      <c r="AM638" s="472"/>
      <c r="AN638" s="472"/>
    </row>
    <row r="639" spans="29:40">
      <c r="AC639" s="54"/>
      <c r="AD639" s="54"/>
      <c r="AE639" s="54"/>
      <c r="AF639" s="54"/>
      <c r="AG639" s="54"/>
      <c r="AH639" s="472"/>
      <c r="AJ639" s="472"/>
      <c r="AK639" s="472"/>
      <c r="AL639" s="472"/>
      <c r="AM639" s="472"/>
      <c r="AN639" s="472"/>
    </row>
    <row r="640" spans="29:40">
      <c r="AC640" s="54"/>
      <c r="AD640" s="54"/>
      <c r="AE640" s="54"/>
      <c r="AF640" s="54"/>
      <c r="AG640" s="54"/>
      <c r="AH640" s="472"/>
      <c r="AJ640" s="472"/>
      <c r="AK640" s="472"/>
      <c r="AL640" s="472"/>
      <c r="AM640" s="472"/>
      <c r="AN640" s="472"/>
    </row>
    <row r="641" spans="29:40">
      <c r="AC641" s="54"/>
      <c r="AD641" s="54"/>
      <c r="AE641" s="54"/>
      <c r="AF641" s="54"/>
      <c r="AG641" s="54"/>
      <c r="AH641" s="472"/>
      <c r="AJ641" s="472"/>
      <c r="AK641" s="472"/>
      <c r="AL641" s="472"/>
      <c r="AM641" s="472"/>
      <c r="AN641" s="472"/>
    </row>
    <row r="642" spans="29:40">
      <c r="AC642" s="54"/>
      <c r="AD642" s="54"/>
      <c r="AE642" s="54"/>
      <c r="AF642" s="54"/>
      <c r="AG642" s="54"/>
      <c r="AH642" s="472"/>
      <c r="AJ642" s="472"/>
      <c r="AK642" s="472"/>
      <c r="AL642" s="472"/>
      <c r="AM642" s="472"/>
      <c r="AN642" s="472"/>
    </row>
    <row r="643" spans="29:40">
      <c r="AC643" s="54"/>
      <c r="AD643" s="54"/>
      <c r="AE643" s="54"/>
      <c r="AF643" s="54"/>
      <c r="AG643" s="54"/>
      <c r="AH643" s="472"/>
      <c r="AJ643" s="472"/>
      <c r="AK643" s="472"/>
      <c r="AL643" s="472"/>
      <c r="AM643" s="472"/>
      <c r="AN643" s="472"/>
    </row>
    <row r="644" spans="29:40">
      <c r="AC644" s="54"/>
      <c r="AD644" s="54"/>
      <c r="AE644" s="54"/>
      <c r="AF644" s="54"/>
      <c r="AG644" s="54"/>
      <c r="AH644" s="472"/>
      <c r="AJ644" s="472"/>
      <c r="AK644" s="472"/>
      <c r="AL644" s="472"/>
      <c r="AM644" s="472"/>
      <c r="AN644" s="472"/>
    </row>
    <row r="645" spans="29:40">
      <c r="AC645" s="54"/>
      <c r="AD645" s="54"/>
      <c r="AE645" s="54"/>
      <c r="AF645" s="54"/>
      <c r="AG645" s="54"/>
      <c r="AH645" s="472"/>
      <c r="AJ645" s="472"/>
      <c r="AK645" s="472"/>
      <c r="AL645" s="472"/>
      <c r="AM645" s="472"/>
      <c r="AN645" s="472"/>
    </row>
    <row r="646" spans="29:40">
      <c r="AC646" s="54"/>
      <c r="AD646" s="54"/>
      <c r="AE646" s="54"/>
      <c r="AF646" s="54"/>
      <c r="AG646" s="54"/>
      <c r="AH646" s="472"/>
      <c r="AJ646" s="472"/>
      <c r="AK646" s="472"/>
      <c r="AL646" s="472"/>
      <c r="AM646" s="472"/>
      <c r="AN646" s="472"/>
    </row>
    <row r="647" spans="29:40">
      <c r="AC647" s="54"/>
      <c r="AD647" s="54"/>
      <c r="AE647" s="54"/>
      <c r="AF647" s="54"/>
      <c r="AG647" s="54"/>
      <c r="AH647" s="472"/>
      <c r="AJ647" s="472"/>
      <c r="AK647" s="472"/>
      <c r="AL647" s="472"/>
      <c r="AM647" s="472"/>
      <c r="AN647" s="472"/>
    </row>
    <row r="648" spans="29:40">
      <c r="AC648" s="54"/>
      <c r="AD648" s="54"/>
      <c r="AE648" s="54"/>
      <c r="AF648" s="54"/>
      <c r="AG648" s="54"/>
      <c r="AH648" s="472"/>
      <c r="AJ648" s="472"/>
      <c r="AK648" s="472"/>
      <c r="AL648" s="472"/>
      <c r="AM648" s="472"/>
      <c r="AN648" s="472"/>
    </row>
    <row r="649" spans="29:40">
      <c r="AC649" s="54"/>
      <c r="AD649" s="54"/>
      <c r="AE649" s="54"/>
      <c r="AF649" s="54"/>
      <c r="AG649" s="54"/>
      <c r="AH649" s="472"/>
      <c r="AJ649" s="472"/>
      <c r="AK649" s="472"/>
      <c r="AL649" s="472"/>
      <c r="AM649" s="472"/>
      <c r="AN649" s="472"/>
    </row>
    <row r="650" spans="29:40">
      <c r="AC650" s="54"/>
      <c r="AD650" s="54"/>
      <c r="AE650" s="54"/>
      <c r="AF650" s="54"/>
      <c r="AG650" s="54"/>
      <c r="AH650" s="472"/>
      <c r="AJ650" s="472"/>
      <c r="AK650" s="472"/>
      <c r="AL650" s="472"/>
      <c r="AM650" s="472"/>
      <c r="AN650" s="472"/>
    </row>
    <row r="651" spans="29:40">
      <c r="AC651" s="54"/>
      <c r="AD651" s="54"/>
      <c r="AE651" s="54"/>
      <c r="AF651" s="54"/>
      <c r="AG651" s="54"/>
      <c r="AH651" s="472"/>
      <c r="AJ651" s="472"/>
      <c r="AK651" s="472"/>
      <c r="AL651" s="472"/>
      <c r="AM651" s="472"/>
      <c r="AN651" s="472"/>
    </row>
    <row r="652" spans="29:40">
      <c r="AC652" s="54"/>
      <c r="AD652" s="54"/>
      <c r="AE652" s="54"/>
      <c r="AF652" s="54"/>
      <c r="AG652" s="54"/>
      <c r="AH652" s="472"/>
      <c r="AJ652" s="472"/>
      <c r="AK652" s="472"/>
      <c r="AL652" s="472"/>
      <c r="AM652" s="472"/>
      <c r="AN652" s="472"/>
    </row>
    <row r="653" spans="29:40">
      <c r="AC653" s="54"/>
      <c r="AD653" s="54"/>
      <c r="AE653" s="54"/>
      <c r="AF653" s="54"/>
      <c r="AG653" s="54"/>
      <c r="AH653" s="472"/>
      <c r="AJ653" s="472"/>
      <c r="AK653" s="472"/>
      <c r="AL653" s="472"/>
      <c r="AM653" s="472"/>
      <c r="AN653" s="472"/>
    </row>
    <row r="654" spans="29:40">
      <c r="AC654" s="54"/>
      <c r="AD654" s="54"/>
      <c r="AE654" s="54"/>
      <c r="AF654" s="54"/>
      <c r="AG654" s="54"/>
      <c r="AH654" s="472"/>
      <c r="AJ654" s="472"/>
      <c r="AK654" s="472"/>
      <c r="AL654" s="472"/>
      <c r="AM654" s="472"/>
      <c r="AN654" s="472"/>
    </row>
    <row r="655" spans="29:40">
      <c r="AC655" s="54"/>
      <c r="AD655" s="54"/>
      <c r="AE655" s="54"/>
      <c r="AF655" s="54"/>
      <c r="AG655" s="54"/>
      <c r="AH655" s="472"/>
      <c r="AJ655" s="472"/>
      <c r="AK655" s="472"/>
      <c r="AL655" s="472"/>
      <c r="AM655" s="472"/>
      <c r="AN655" s="472"/>
    </row>
    <row r="656" spans="29:40">
      <c r="AC656" s="54"/>
      <c r="AD656" s="54"/>
      <c r="AE656" s="54"/>
      <c r="AF656" s="54"/>
      <c r="AG656" s="54"/>
      <c r="AH656" s="472"/>
      <c r="AJ656" s="472"/>
      <c r="AK656" s="472"/>
      <c r="AL656" s="472"/>
      <c r="AM656" s="472"/>
      <c r="AN656" s="472"/>
    </row>
    <row r="657" spans="29:40">
      <c r="AC657" s="54"/>
      <c r="AD657" s="54"/>
      <c r="AE657" s="54"/>
      <c r="AF657" s="54"/>
      <c r="AG657" s="54"/>
      <c r="AH657" s="472"/>
      <c r="AJ657" s="472"/>
      <c r="AK657" s="472"/>
      <c r="AL657" s="472"/>
      <c r="AM657" s="472"/>
      <c r="AN657" s="472"/>
    </row>
    <row r="658" spans="29:40">
      <c r="AC658" s="54"/>
      <c r="AD658" s="54"/>
      <c r="AE658" s="54"/>
      <c r="AF658" s="54"/>
      <c r="AG658" s="54"/>
      <c r="AH658" s="472"/>
      <c r="AJ658" s="472"/>
      <c r="AK658" s="472"/>
      <c r="AL658" s="472"/>
      <c r="AM658" s="472"/>
      <c r="AN658" s="472"/>
    </row>
    <row r="659" spans="29:40">
      <c r="AC659" s="54"/>
      <c r="AD659" s="54"/>
      <c r="AE659" s="54"/>
      <c r="AF659" s="54"/>
      <c r="AG659" s="54"/>
      <c r="AH659" s="472"/>
      <c r="AJ659" s="472"/>
      <c r="AK659" s="472"/>
      <c r="AL659" s="472"/>
      <c r="AM659" s="472"/>
      <c r="AN659" s="472"/>
    </row>
    <row r="660" spans="29:40">
      <c r="AC660" s="54"/>
      <c r="AD660" s="54"/>
      <c r="AE660" s="54"/>
      <c r="AF660" s="54"/>
      <c r="AG660" s="54"/>
      <c r="AH660" s="472"/>
      <c r="AJ660" s="472"/>
      <c r="AK660" s="472"/>
      <c r="AL660" s="472"/>
      <c r="AM660" s="472"/>
      <c r="AN660" s="472"/>
    </row>
    <row r="661" spans="29:40">
      <c r="AC661" s="54"/>
      <c r="AD661" s="54"/>
      <c r="AE661" s="54"/>
      <c r="AF661" s="54"/>
      <c r="AG661" s="54"/>
      <c r="AH661" s="472"/>
      <c r="AJ661" s="472"/>
      <c r="AK661" s="472"/>
      <c r="AL661" s="472"/>
      <c r="AM661" s="472"/>
      <c r="AN661" s="472"/>
    </row>
    <row r="662" spans="29:40">
      <c r="AC662" s="54"/>
      <c r="AD662" s="54"/>
      <c r="AE662" s="54"/>
      <c r="AF662" s="54"/>
      <c r="AG662" s="54"/>
      <c r="AH662" s="472"/>
      <c r="AJ662" s="472"/>
      <c r="AK662" s="472"/>
      <c r="AL662" s="472"/>
      <c r="AM662" s="472"/>
      <c r="AN662" s="472"/>
    </row>
    <row r="663" spans="29:40">
      <c r="AC663" s="54"/>
      <c r="AD663" s="54"/>
      <c r="AE663" s="54"/>
      <c r="AF663" s="54"/>
      <c r="AG663" s="54"/>
      <c r="AH663" s="472"/>
      <c r="AJ663" s="472"/>
      <c r="AK663" s="472"/>
      <c r="AL663" s="472"/>
      <c r="AM663" s="472"/>
      <c r="AN663" s="472"/>
    </row>
    <row r="664" spans="29:40">
      <c r="AC664" s="54"/>
      <c r="AD664" s="54"/>
      <c r="AE664" s="54"/>
      <c r="AF664" s="54"/>
      <c r="AG664" s="54"/>
      <c r="AH664" s="472"/>
      <c r="AJ664" s="472"/>
      <c r="AK664" s="472"/>
      <c r="AL664" s="472"/>
      <c r="AM664" s="472"/>
      <c r="AN664" s="472"/>
    </row>
    <row r="665" spans="29:40">
      <c r="AC665" s="54"/>
      <c r="AD665" s="54"/>
      <c r="AE665" s="54"/>
      <c r="AF665" s="54"/>
      <c r="AG665" s="54"/>
      <c r="AH665" s="472"/>
      <c r="AJ665" s="472"/>
      <c r="AK665" s="472"/>
      <c r="AL665" s="472"/>
      <c r="AM665" s="472"/>
      <c r="AN665" s="472"/>
    </row>
    <row r="666" spans="29:40">
      <c r="AC666" s="54"/>
      <c r="AD666" s="54"/>
      <c r="AE666" s="54"/>
      <c r="AF666" s="54"/>
      <c r="AG666" s="54"/>
      <c r="AH666" s="472"/>
      <c r="AJ666" s="472"/>
      <c r="AK666" s="472"/>
      <c r="AL666" s="472"/>
      <c r="AM666" s="472"/>
      <c r="AN666" s="472"/>
    </row>
    <row r="667" spans="29:40">
      <c r="AC667" s="54"/>
      <c r="AD667" s="54"/>
      <c r="AE667" s="54"/>
      <c r="AF667" s="54"/>
      <c r="AG667" s="54"/>
      <c r="AH667" s="472"/>
      <c r="AJ667" s="472"/>
      <c r="AK667" s="472"/>
      <c r="AL667" s="472"/>
      <c r="AM667" s="472"/>
      <c r="AN667" s="472"/>
    </row>
    <row r="668" spans="29:40">
      <c r="AC668" s="54"/>
      <c r="AD668" s="54"/>
      <c r="AE668" s="54"/>
      <c r="AF668" s="54"/>
      <c r="AG668" s="54"/>
      <c r="AH668" s="472"/>
      <c r="AJ668" s="472"/>
      <c r="AK668" s="472"/>
      <c r="AL668" s="472"/>
      <c r="AM668" s="472"/>
      <c r="AN668" s="472"/>
    </row>
    <row r="669" spans="29:40">
      <c r="AC669" s="54"/>
      <c r="AD669" s="54"/>
      <c r="AE669" s="54"/>
      <c r="AF669" s="54"/>
      <c r="AG669" s="54"/>
      <c r="AH669" s="472"/>
      <c r="AJ669" s="472"/>
      <c r="AK669" s="472"/>
      <c r="AL669" s="472"/>
      <c r="AM669" s="472"/>
      <c r="AN669" s="472"/>
    </row>
    <row r="670" spans="29:40">
      <c r="AC670" s="54"/>
      <c r="AD670" s="54"/>
      <c r="AE670" s="54"/>
      <c r="AF670" s="54"/>
      <c r="AG670" s="54"/>
      <c r="AH670" s="472"/>
      <c r="AJ670" s="472"/>
      <c r="AK670" s="472"/>
      <c r="AL670" s="472"/>
      <c r="AM670" s="472"/>
      <c r="AN670" s="472"/>
    </row>
    <row r="671" spans="29:40">
      <c r="AC671" s="54"/>
      <c r="AD671" s="54"/>
      <c r="AE671" s="54"/>
      <c r="AF671" s="54"/>
      <c r="AG671" s="54"/>
      <c r="AH671" s="472"/>
      <c r="AJ671" s="472"/>
      <c r="AK671" s="472"/>
      <c r="AL671" s="472"/>
      <c r="AM671" s="472"/>
      <c r="AN671" s="472"/>
    </row>
    <row r="672" spans="29:40">
      <c r="AC672" s="54"/>
      <c r="AD672" s="54"/>
      <c r="AE672" s="54"/>
      <c r="AF672" s="54"/>
      <c r="AG672" s="54"/>
      <c r="AH672" s="472"/>
      <c r="AJ672" s="472"/>
      <c r="AK672" s="472"/>
      <c r="AL672" s="472"/>
      <c r="AM672" s="472"/>
      <c r="AN672" s="472"/>
    </row>
    <row r="673" spans="29:40">
      <c r="AC673" s="54"/>
      <c r="AD673" s="54"/>
      <c r="AE673" s="54"/>
      <c r="AF673" s="54"/>
      <c r="AG673" s="54"/>
      <c r="AH673" s="472"/>
      <c r="AJ673" s="472"/>
      <c r="AK673" s="472"/>
      <c r="AL673" s="472"/>
      <c r="AM673" s="472"/>
      <c r="AN673" s="472"/>
    </row>
    <row r="674" spans="29:40">
      <c r="AC674" s="54"/>
      <c r="AD674" s="54"/>
      <c r="AE674" s="54"/>
      <c r="AF674" s="54"/>
      <c r="AG674" s="54"/>
      <c r="AH674" s="472"/>
      <c r="AJ674" s="472"/>
      <c r="AK674" s="472"/>
      <c r="AL674" s="472"/>
      <c r="AM674" s="472"/>
      <c r="AN674" s="472"/>
    </row>
    <row r="675" spans="29:40">
      <c r="AC675" s="54"/>
      <c r="AD675" s="54"/>
      <c r="AE675" s="54"/>
      <c r="AF675" s="54"/>
      <c r="AG675" s="54"/>
      <c r="AH675" s="472"/>
      <c r="AJ675" s="472"/>
      <c r="AK675" s="472"/>
      <c r="AL675" s="472"/>
      <c r="AM675" s="472"/>
      <c r="AN675" s="472"/>
    </row>
    <row r="676" spans="29:40">
      <c r="AC676" s="54"/>
      <c r="AD676" s="54"/>
      <c r="AE676" s="54"/>
      <c r="AF676" s="54"/>
      <c r="AG676" s="54"/>
      <c r="AH676" s="472"/>
      <c r="AJ676" s="472"/>
      <c r="AK676" s="472"/>
      <c r="AL676" s="472"/>
      <c r="AM676" s="472"/>
      <c r="AN676" s="472"/>
    </row>
    <row r="677" spans="29:40">
      <c r="AC677" s="54"/>
      <c r="AD677" s="54"/>
      <c r="AE677" s="54"/>
      <c r="AF677" s="54"/>
      <c r="AG677" s="54"/>
      <c r="AH677" s="472"/>
      <c r="AJ677" s="472"/>
      <c r="AK677" s="472"/>
      <c r="AL677" s="472"/>
      <c r="AM677" s="472"/>
      <c r="AN677" s="472"/>
    </row>
    <row r="678" spans="29:40">
      <c r="AC678" s="54"/>
      <c r="AD678" s="54"/>
      <c r="AE678" s="54"/>
      <c r="AF678" s="54"/>
      <c r="AG678" s="54"/>
      <c r="AH678" s="472"/>
      <c r="AJ678" s="472"/>
      <c r="AK678" s="472"/>
      <c r="AL678" s="472"/>
      <c r="AM678" s="472"/>
      <c r="AN678" s="472"/>
    </row>
    <row r="679" spans="29:40">
      <c r="AC679" s="54"/>
      <c r="AD679" s="54"/>
      <c r="AE679" s="54"/>
      <c r="AF679" s="54"/>
      <c r="AG679" s="54"/>
      <c r="AH679" s="472"/>
      <c r="AJ679" s="472"/>
      <c r="AK679" s="472"/>
      <c r="AL679" s="472"/>
      <c r="AM679" s="472"/>
      <c r="AN679" s="472"/>
    </row>
    <row r="680" spans="29:40">
      <c r="AC680" s="54"/>
      <c r="AD680" s="54"/>
      <c r="AE680" s="54"/>
      <c r="AF680" s="54"/>
      <c r="AG680" s="54"/>
      <c r="AH680" s="472"/>
      <c r="AJ680" s="472"/>
      <c r="AK680" s="472"/>
      <c r="AL680" s="472"/>
      <c r="AM680" s="472"/>
      <c r="AN680" s="472"/>
    </row>
    <row r="681" spans="29:40">
      <c r="AC681" s="54"/>
      <c r="AD681" s="54"/>
      <c r="AE681" s="54"/>
      <c r="AF681" s="54"/>
      <c r="AG681" s="54"/>
      <c r="AH681" s="472"/>
      <c r="AJ681" s="472"/>
      <c r="AK681" s="472"/>
      <c r="AL681" s="472"/>
      <c r="AM681" s="472"/>
      <c r="AN681" s="472"/>
    </row>
    <row r="682" spans="29:40">
      <c r="AC682" s="54"/>
      <c r="AD682" s="54"/>
      <c r="AE682" s="54"/>
      <c r="AF682" s="54"/>
      <c r="AG682" s="54"/>
      <c r="AH682" s="472"/>
      <c r="AJ682" s="472"/>
      <c r="AK682" s="472"/>
      <c r="AL682" s="472"/>
      <c r="AM682" s="472"/>
      <c r="AN682" s="472"/>
    </row>
    <row r="683" spans="29:40">
      <c r="AC683" s="54"/>
      <c r="AD683" s="54"/>
      <c r="AE683" s="54"/>
      <c r="AF683" s="54"/>
      <c r="AG683" s="54"/>
      <c r="AH683" s="472"/>
      <c r="AJ683" s="472"/>
      <c r="AK683" s="472"/>
      <c r="AL683" s="472"/>
      <c r="AM683" s="472"/>
      <c r="AN683" s="472"/>
    </row>
    <row r="684" spans="29:40">
      <c r="AC684" s="54"/>
      <c r="AD684" s="54"/>
      <c r="AE684" s="54"/>
      <c r="AF684" s="54"/>
      <c r="AG684" s="54"/>
      <c r="AH684" s="472"/>
      <c r="AJ684" s="472"/>
      <c r="AK684" s="472"/>
      <c r="AL684" s="472"/>
      <c r="AM684" s="472"/>
      <c r="AN684" s="472"/>
    </row>
    <row r="685" spans="29:40">
      <c r="AC685" s="54"/>
      <c r="AD685" s="54"/>
      <c r="AE685" s="54"/>
      <c r="AF685" s="54"/>
      <c r="AG685" s="54"/>
      <c r="AH685" s="472"/>
      <c r="AJ685" s="472"/>
      <c r="AK685" s="472"/>
      <c r="AL685" s="472"/>
      <c r="AM685" s="472"/>
      <c r="AN685" s="472"/>
    </row>
    <row r="686" spans="29:40">
      <c r="AC686" s="54"/>
      <c r="AD686" s="54"/>
      <c r="AE686" s="54"/>
      <c r="AF686" s="54"/>
      <c r="AG686" s="54"/>
      <c r="AH686" s="472"/>
      <c r="AJ686" s="472"/>
      <c r="AK686" s="472"/>
      <c r="AL686" s="472"/>
      <c r="AM686" s="472"/>
      <c r="AN686" s="472"/>
    </row>
    <row r="687" spans="29:40">
      <c r="AC687" s="54"/>
      <c r="AD687" s="54"/>
      <c r="AE687" s="54"/>
      <c r="AF687" s="54"/>
      <c r="AG687" s="54"/>
      <c r="AH687" s="472"/>
      <c r="AJ687" s="472"/>
      <c r="AK687" s="472"/>
      <c r="AL687" s="472"/>
      <c r="AM687" s="472"/>
      <c r="AN687" s="472"/>
    </row>
    <row r="688" spans="29:40">
      <c r="AC688" s="54"/>
      <c r="AD688" s="54"/>
      <c r="AE688" s="54"/>
      <c r="AF688" s="54"/>
      <c r="AG688" s="54"/>
      <c r="AH688" s="472"/>
      <c r="AJ688" s="472"/>
      <c r="AK688" s="472"/>
      <c r="AL688" s="472"/>
      <c r="AM688" s="472"/>
      <c r="AN688" s="472"/>
    </row>
    <row r="689" spans="29:40">
      <c r="AC689" s="54"/>
      <c r="AD689" s="54"/>
      <c r="AE689" s="54"/>
      <c r="AF689" s="54"/>
      <c r="AG689" s="54"/>
      <c r="AH689" s="472"/>
      <c r="AJ689" s="472"/>
      <c r="AK689" s="472"/>
      <c r="AL689" s="472"/>
      <c r="AM689" s="472"/>
      <c r="AN689" s="472"/>
    </row>
    <row r="690" spans="29:40">
      <c r="AC690" s="54"/>
      <c r="AD690" s="54"/>
      <c r="AE690" s="54"/>
      <c r="AF690" s="54"/>
      <c r="AG690" s="54"/>
      <c r="AH690" s="472"/>
      <c r="AJ690" s="472"/>
      <c r="AK690" s="472"/>
      <c r="AL690" s="472"/>
      <c r="AM690" s="472"/>
      <c r="AN690" s="472"/>
    </row>
    <row r="691" spans="29:40">
      <c r="AC691" s="54"/>
      <c r="AD691" s="54"/>
      <c r="AE691" s="54"/>
      <c r="AF691" s="54"/>
      <c r="AG691" s="54"/>
      <c r="AH691" s="472"/>
      <c r="AJ691" s="472"/>
      <c r="AK691" s="472"/>
      <c r="AL691" s="472"/>
      <c r="AM691" s="472"/>
      <c r="AN691" s="472"/>
    </row>
    <row r="692" spans="29:40">
      <c r="AC692" s="54"/>
      <c r="AD692" s="54"/>
      <c r="AE692" s="54"/>
      <c r="AF692" s="54"/>
      <c r="AG692" s="54"/>
      <c r="AH692" s="472"/>
      <c r="AJ692" s="472"/>
      <c r="AK692" s="472"/>
      <c r="AL692" s="472"/>
      <c r="AM692" s="472"/>
      <c r="AN692" s="472"/>
    </row>
    <row r="693" spans="29:40">
      <c r="AC693" s="54"/>
      <c r="AD693" s="54"/>
      <c r="AE693" s="54"/>
      <c r="AF693" s="54"/>
      <c r="AG693" s="54"/>
      <c r="AH693" s="472"/>
      <c r="AJ693" s="472"/>
      <c r="AK693" s="472"/>
      <c r="AL693" s="472"/>
      <c r="AM693" s="472"/>
      <c r="AN693" s="472"/>
    </row>
    <row r="694" spans="29:40">
      <c r="AC694" s="54"/>
      <c r="AD694" s="54"/>
      <c r="AE694" s="54"/>
      <c r="AF694" s="54"/>
      <c r="AG694" s="54"/>
      <c r="AH694" s="472"/>
      <c r="AJ694" s="472"/>
      <c r="AK694" s="472"/>
      <c r="AL694" s="472"/>
      <c r="AM694" s="472"/>
      <c r="AN694" s="472"/>
    </row>
    <row r="695" spans="29:40">
      <c r="AC695" s="54"/>
      <c r="AD695" s="54"/>
      <c r="AE695" s="54"/>
      <c r="AF695" s="54"/>
      <c r="AG695" s="54"/>
      <c r="AH695" s="472"/>
      <c r="AJ695" s="472"/>
      <c r="AK695" s="472"/>
      <c r="AL695" s="472"/>
      <c r="AM695" s="472"/>
      <c r="AN695" s="472"/>
    </row>
    <row r="696" spans="29:40">
      <c r="AC696" s="54"/>
      <c r="AD696" s="54"/>
      <c r="AE696" s="54"/>
      <c r="AF696" s="54"/>
      <c r="AG696" s="54"/>
      <c r="AH696" s="472"/>
      <c r="AJ696" s="472"/>
      <c r="AK696" s="472"/>
      <c r="AL696" s="472"/>
      <c r="AM696" s="472"/>
      <c r="AN696" s="472"/>
    </row>
    <row r="697" spans="29:40">
      <c r="AC697" s="54"/>
      <c r="AD697" s="54"/>
      <c r="AE697" s="54"/>
      <c r="AF697" s="54"/>
      <c r="AG697" s="54"/>
      <c r="AH697" s="472"/>
      <c r="AJ697" s="472"/>
      <c r="AK697" s="472"/>
      <c r="AL697" s="472"/>
      <c r="AM697" s="472"/>
      <c r="AN697" s="472"/>
    </row>
    <row r="698" spans="29:40">
      <c r="AC698" s="54"/>
      <c r="AD698" s="54"/>
      <c r="AE698" s="54"/>
      <c r="AF698" s="54"/>
      <c r="AG698" s="54"/>
      <c r="AH698" s="472"/>
      <c r="AJ698" s="472"/>
      <c r="AK698" s="472"/>
      <c r="AL698" s="472"/>
      <c r="AM698" s="472"/>
      <c r="AN698" s="472"/>
    </row>
    <row r="699" spans="29:40">
      <c r="AC699" s="54"/>
      <c r="AD699" s="54"/>
      <c r="AE699" s="54"/>
      <c r="AF699" s="54"/>
      <c r="AG699" s="54"/>
      <c r="AH699" s="472"/>
      <c r="AJ699" s="472"/>
      <c r="AK699" s="472"/>
      <c r="AL699" s="472"/>
      <c r="AM699" s="472"/>
      <c r="AN699" s="472"/>
    </row>
    <row r="700" spans="29:40">
      <c r="AC700" s="54"/>
      <c r="AD700" s="54"/>
      <c r="AE700" s="54"/>
      <c r="AF700" s="54"/>
      <c r="AG700" s="54"/>
      <c r="AH700" s="472"/>
      <c r="AJ700" s="472"/>
      <c r="AK700" s="472"/>
      <c r="AL700" s="472"/>
      <c r="AM700" s="472"/>
      <c r="AN700" s="472"/>
    </row>
    <row r="701" spans="29:40">
      <c r="AC701" s="54"/>
      <c r="AD701" s="54"/>
      <c r="AE701" s="54"/>
      <c r="AF701" s="54"/>
      <c r="AG701" s="54"/>
      <c r="AH701" s="472"/>
      <c r="AJ701" s="472"/>
      <c r="AK701" s="472"/>
      <c r="AL701" s="472"/>
      <c r="AM701" s="472"/>
      <c r="AN701" s="472"/>
    </row>
    <row r="702" spans="29:40">
      <c r="AC702" s="54"/>
      <c r="AD702" s="54"/>
      <c r="AE702" s="54"/>
      <c r="AF702" s="54"/>
      <c r="AG702" s="54"/>
      <c r="AH702" s="472"/>
      <c r="AJ702" s="472"/>
      <c r="AK702" s="472"/>
      <c r="AL702" s="472"/>
      <c r="AM702" s="472"/>
      <c r="AN702" s="472"/>
    </row>
    <row r="703" spans="29:40">
      <c r="AC703" s="54"/>
      <c r="AD703" s="54"/>
      <c r="AE703" s="54"/>
      <c r="AF703" s="54"/>
      <c r="AG703" s="54"/>
      <c r="AH703" s="472"/>
      <c r="AJ703" s="472"/>
      <c r="AK703" s="472"/>
      <c r="AL703" s="472"/>
      <c r="AM703" s="472"/>
      <c r="AN703" s="472"/>
    </row>
    <row r="704" spans="29:40">
      <c r="AC704" s="54"/>
      <c r="AD704" s="54"/>
      <c r="AE704" s="54"/>
      <c r="AF704" s="54"/>
      <c r="AG704" s="54"/>
      <c r="AH704" s="472"/>
      <c r="AJ704" s="472"/>
      <c r="AK704" s="472"/>
      <c r="AL704" s="472"/>
      <c r="AM704" s="472"/>
      <c r="AN704" s="472"/>
    </row>
    <row r="705" spans="29:40">
      <c r="AC705" s="54"/>
      <c r="AD705" s="54"/>
      <c r="AE705" s="54"/>
      <c r="AF705" s="54"/>
      <c r="AG705" s="54"/>
      <c r="AH705" s="472"/>
      <c r="AJ705" s="472"/>
      <c r="AK705" s="472"/>
      <c r="AL705" s="472"/>
      <c r="AM705" s="472"/>
      <c r="AN705" s="472"/>
    </row>
    <row r="706" spans="29:40">
      <c r="AC706" s="54"/>
      <c r="AD706" s="54"/>
      <c r="AE706" s="54"/>
      <c r="AF706" s="54"/>
      <c r="AG706" s="54"/>
      <c r="AH706" s="472"/>
      <c r="AJ706" s="472"/>
      <c r="AK706" s="472"/>
      <c r="AL706" s="472"/>
      <c r="AM706" s="472"/>
      <c r="AN706" s="472"/>
    </row>
    <row r="707" spans="29:40">
      <c r="AC707" s="54"/>
      <c r="AD707" s="54"/>
      <c r="AE707" s="54"/>
      <c r="AF707" s="54"/>
      <c r="AG707" s="54"/>
      <c r="AH707" s="472"/>
      <c r="AJ707" s="472"/>
      <c r="AK707" s="472"/>
      <c r="AL707" s="472"/>
      <c r="AM707" s="472"/>
      <c r="AN707" s="472"/>
    </row>
    <row r="708" spans="29:40">
      <c r="AC708" s="54"/>
      <c r="AD708" s="54"/>
      <c r="AE708" s="54"/>
      <c r="AF708" s="54"/>
      <c r="AG708" s="54"/>
      <c r="AH708" s="472"/>
      <c r="AJ708" s="472"/>
      <c r="AK708" s="472"/>
      <c r="AL708" s="472"/>
      <c r="AM708" s="472"/>
      <c r="AN708" s="472"/>
    </row>
    <row r="709" spans="29:40">
      <c r="AC709" s="54"/>
      <c r="AD709" s="54"/>
      <c r="AE709" s="54"/>
      <c r="AF709" s="54"/>
      <c r="AG709" s="54"/>
      <c r="AH709" s="472"/>
      <c r="AJ709" s="472"/>
      <c r="AK709" s="472"/>
      <c r="AL709" s="472"/>
      <c r="AM709" s="472"/>
      <c r="AN709" s="472"/>
    </row>
    <row r="710" spans="29:40">
      <c r="AC710" s="54"/>
      <c r="AD710" s="54"/>
      <c r="AE710" s="54"/>
      <c r="AF710" s="54"/>
      <c r="AG710" s="54"/>
      <c r="AH710" s="472"/>
      <c r="AJ710" s="472"/>
      <c r="AK710" s="472"/>
      <c r="AL710" s="472"/>
      <c r="AM710" s="472"/>
      <c r="AN710" s="472"/>
    </row>
    <row r="711" spans="29:40">
      <c r="AC711" s="54"/>
      <c r="AD711" s="54"/>
      <c r="AE711" s="54"/>
      <c r="AF711" s="54"/>
      <c r="AG711" s="54"/>
      <c r="AH711" s="472"/>
      <c r="AJ711" s="472"/>
      <c r="AK711" s="472"/>
      <c r="AL711" s="472"/>
      <c r="AM711" s="472"/>
      <c r="AN711" s="472"/>
    </row>
    <row r="712" spans="29:40">
      <c r="AC712" s="54"/>
      <c r="AD712" s="54"/>
      <c r="AE712" s="54"/>
      <c r="AF712" s="54"/>
      <c r="AG712" s="54"/>
      <c r="AH712" s="472"/>
      <c r="AJ712" s="472"/>
      <c r="AK712" s="472"/>
      <c r="AL712" s="472"/>
      <c r="AM712" s="472"/>
      <c r="AN712" s="472"/>
    </row>
    <row r="713" spans="29:40">
      <c r="AC713" s="54"/>
      <c r="AD713" s="54"/>
      <c r="AE713" s="54"/>
      <c r="AF713" s="54"/>
      <c r="AG713" s="54"/>
      <c r="AH713" s="472"/>
      <c r="AJ713" s="472"/>
      <c r="AK713" s="472"/>
      <c r="AL713" s="472"/>
      <c r="AM713" s="472"/>
      <c r="AN713" s="472"/>
    </row>
    <row r="714" spans="29:40">
      <c r="AC714" s="54"/>
      <c r="AD714" s="54"/>
      <c r="AE714" s="54"/>
      <c r="AF714" s="54"/>
      <c r="AG714" s="54"/>
      <c r="AH714" s="472"/>
      <c r="AJ714" s="472"/>
      <c r="AK714" s="472"/>
      <c r="AL714" s="472"/>
      <c r="AM714" s="472"/>
      <c r="AN714" s="472"/>
    </row>
    <row r="715" spans="29:40">
      <c r="AC715" s="54"/>
      <c r="AD715" s="54"/>
      <c r="AE715" s="54"/>
      <c r="AF715" s="54"/>
      <c r="AG715" s="54"/>
      <c r="AH715" s="472"/>
      <c r="AJ715" s="472"/>
      <c r="AK715" s="472"/>
      <c r="AL715" s="472"/>
      <c r="AM715" s="472"/>
      <c r="AN715" s="472"/>
    </row>
    <row r="716" spans="29:40">
      <c r="AC716" s="54"/>
      <c r="AD716" s="54"/>
      <c r="AE716" s="54"/>
      <c r="AF716" s="54"/>
      <c r="AG716" s="54"/>
      <c r="AH716" s="472"/>
      <c r="AJ716" s="472"/>
      <c r="AK716" s="472"/>
      <c r="AL716" s="472"/>
      <c r="AM716" s="472"/>
      <c r="AN716" s="472"/>
    </row>
    <row r="717" spans="29:40">
      <c r="AC717" s="54"/>
      <c r="AD717" s="54"/>
      <c r="AE717" s="54"/>
      <c r="AF717" s="54"/>
      <c r="AG717" s="54"/>
      <c r="AH717" s="472"/>
      <c r="AJ717" s="472"/>
      <c r="AK717" s="472"/>
      <c r="AL717" s="472"/>
      <c r="AM717" s="472"/>
      <c r="AN717" s="472"/>
    </row>
    <row r="718" spans="29:40">
      <c r="AC718" s="54"/>
      <c r="AD718" s="54"/>
      <c r="AE718" s="54"/>
      <c r="AF718" s="54"/>
      <c r="AG718" s="54"/>
      <c r="AH718" s="472"/>
      <c r="AJ718" s="472"/>
      <c r="AK718" s="472"/>
      <c r="AL718" s="472"/>
      <c r="AM718" s="472"/>
      <c r="AN718" s="472"/>
    </row>
    <row r="719" spans="29:40">
      <c r="AC719" s="54"/>
      <c r="AD719" s="54"/>
      <c r="AE719" s="54"/>
      <c r="AF719" s="54"/>
      <c r="AG719" s="54"/>
      <c r="AH719" s="472"/>
      <c r="AJ719" s="472"/>
      <c r="AK719" s="472"/>
      <c r="AL719" s="472"/>
      <c r="AM719" s="472"/>
      <c r="AN719" s="472"/>
    </row>
    <row r="720" spans="29:40">
      <c r="AC720" s="54"/>
      <c r="AD720" s="54"/>
      <c r="AE720" s="54"/>
      <c r="AF720" s="54"/>
      <c r="AG720" s="54"/>
      <c r="AH720" s="472"/>
      <c r="AJ720" s="472"/>
      <c r="AK720" s="472"/>
      <c r="AL720" s="472"/>
      <c r="AM720" s="472"/>
      <c r="AN720" s="472"/>
    </row>
    <row r="721" spans="29:40">
      <c r="AC721" s="54"/>
      <c r="AD721" s="54"/>
      <c r="AE721" s="54"/>
      <c r="AF721" s="54"/>
      <c r="AG721" s="54"/>
      <c r="AH721" s="472"/>
      <c r="AJ721" s="472"/>
      <c r="AK721" s="472"/>
      <c r="AL721" s="472"/>
      <c r="AM721" s="472"/>
      <c r="AN721" s="472"/>
    </row>
    <row r="722" spans="29:40">
      <c r="AC722" s="54"/>
      <c r="AD722" s="54"/>
      <c r="AE722" s="54"/>
      <c r="AF722" s="54"/>
      <c r="AG722" s="54"/>
      <c r="AH722" s="472"/>
      <c r="AJ722" s="472"/>
      <c r="AK722" s="472"/>
      <c r="AL722" s="472"/>
      <c r="AM722" s="472"/>
      <c r="AN722" s="472"/>
    </row>
    <row r="723" spans="29:40">
      <c r="AC723" s="54"/>
      <c r="AD723" s="54"/>
      <c r="AE723" s="54"/>
      <c r="AF723" s="54"/>
      <c r="AG723" s="54"/>
      <c r="AH723" s="472"/>
      <c r="AJ723" s="472"/>
      <c r="AK723" s="472"/>
      <c r="AL723" s="472"/>
      <c r="AM723" s="472"/>
      <c r="AN723" s="472"/>
    </row>
    <row r="724" spans="29:40">
      <c r="AC724" s="54"/>
      <c r="AD724" s="54"/>
      <c r="AE724" s="54"/>
      <c r="AF724" s="54"/>
      <c r="AG724" s="54"/>
      <c r="AH724" s="472"/>
      <c r="AJ724" s="472"/>
      <c r="AK724" s="472"/>
      <c r="AL724" s="472"/>
      <c r="AM724" s="472"/>
      <c r="AN724" s="472"/>
    </row>
    <row r="725" spans="29:40">
      <c r="AC725" s="54"/>
      <c r="AD725" s="54"/>
      <c r="AE725" s="54"/>
      <c r="AF725" s="54"/>
      <c r="AG725" s="54"/>
      <c r="AH725" s="472"/>
      <c r="AJ725" s="472"/>
      <c r="AK725" s="472"/>
      <c r="AL725" s="472"/>
      <c r="AM725" s="472"/>
      <c r="AN725" s="472"/>
    </row>
    <row r="726" spans="29:40">
      <c r="AC726" s="54"/>
      <c r="AD726" s="54"/>
      <c r="AE726" s="54"/>
      <c r="AF726" s="54"/>
      <c r="AG726" s="54"/>
      <c r="AH726" s="472"/>
      <c r="AJ726" s="472"/>
      <c r="AK726" s="472"/>
      <c r="AL726" s="472"/>
      <c r="AM726" s="472"/>
      <c r="AN726" s="472"/>
    </row>
    <row r="727" spans="29:40">
      <c r="AC727" s="54"/>
      <c r="AD727" s="54"/>
      <c r="AE727" s="54"/>
      <c r="AF727" s="54"/>
      <c r="AG727" s="54"/>
      <c r="AH727" s="472"/>
      <c r="AJ727" s="472"/>
      <c r="AK727" s="472"/>
      <c r="AL727" s="472"/>
      <c r="AM727" s="472"/>
      <c r="AN727" s="472"/>
    </row>
    <row r="728" spans="29:40">
      <c r="AC728" s="54"/>
      <c r="AD728" s="54"/>
      <c r="AE728" s="54"/>
      <c r="AF728" s="54"/>
      <c r="AG728" s="54"/>
      <c r="AH728" s="472"/>
      <c r="AJ728" s="472"/>
      <c r="AK728" s="472"/>
      <c r="AL728" s="472"/>
      <c r="AM728" s="472"/>
      <c r="AN728" s="472"/>
    </row>
    <row r="729" spans="29:40">
      <c r="AC729" s="54"/>
      <c r="AD729" s="54"/>
      <c r="AE729" s="54"/>
      <c r="AF729" s="54"/>
      <c r="AG729" s="54"/>
      <c r="AH729" s="472"/>
      <c r="AJ729" s="472"/>
      <c r="AK729" s="472"/>
      <c r="AL729" s="472"/>
      <c r="AM729" s="472"/>
      <c r="AN729" s="472"/>
    </row>
    <row r="730" spans="29:40">
      <c r="AC730" s="54"/>
      <c r="AD730" s="54"/>
      <c r="AE730" s="54"/>
      <c r="AF730" s="54"/>
      <c r="AG730" s="54"/>
      <c r="AH730" s="472"/>
      <c r="AJ730" s="472"/>
      <c r="AK730" s="472"/>
      <c r="AL730" s="472"/>
      <c r="AM730" s="472"/>
      <c r="AN730" s="472"/>
    </row>
    <row r="731" spans="29:40">
      <c r="AC731" s="54"/>
      <c r="AD731" s="54"/>
      <c r="AE731" s="54"/>
      <c r="AF731" s="54"/>
      <c r="AG731" s="54"/>
      <c r="AH731" s="472"/>
      <c r="AJ731" s="472"/>
      <c r="AK731" s="472"/>
      <c r="AL731" s="472"/>
      <c r="AM731" s="472"/>
      <c r="AN731" s="472"/>
    </row>
    <row r="732" spans="29:40">
      <c r="AC732" s="54"/>
      <c r="AD732" s="54"/>
      <c r="AE732" s="54"/>
      <c r="AF732" s="54"/>
      <c r="AG732" s="54"/>
      <c r="AH732" s="472"/>
      <c r="AJ732" s="472"/>
      <c r="AK732" s="472"/>
      <c r="AL732" s="472"/>
      <c r="AM732" s="472"/>
      <c r="AN732" s="472"/>
    </row>
    <row r="733" spans="29:40">
      <c r="AC733" s="54"/>
      <c r="AD733" s="54"/>
      <c r="AE733" s="54"/>
      <c r="AF733" s="54"/>
      <c r="AG733" s="54"/>
      <c r="AH733" s="472"/>
      <c r="AJ733" s="472"/>
      <c r="AK733" s="472"/>
      <c r="AL733" s="472"/>
      <c r="AM733" s="472"/>
      <c r="AN733" s="472"/>
    </row>
    <row r="734" spans="29:40">
      <c r="AC734" s="54"/>
      <c r="AD734" s="54"/>
      <c r="AE734" s="54"/>
      <c r="AF734" s="54"/>
      <c r="AG734" s="54"/>
      <c r="AH734" s="472"/>
      <c r="AJ734" s="472"/>
      <c r="AK734" s="472"/>
      <c r="AL734" s="472"/>
      <c r="AM734" s="472"/>
      <c r="AN734" s="472"/>
    </row>
    <row r="735" spans="29:40">
      <c r="AC735" s="54"/>
      <c r="AD735" s="54"/>
      <c r="AE735" s="54"/>
      <c r="AF735" s="54"/>
      <c r="AG735" s="54"/>
      <c r="AH735" s="472"/>
      <c r="AJ735" s="472"/>
      <c r="AK735" s="472"/>
      <c r="AL735" s="472"/>
      <c r="AM735" s="472"/>
      <c r="AN735" s="472"/>
    </row>
    <row r="736" spans="29:40">
      <c r="AC736" s="54"/>
      <c r="AD736" s="54"/>
      <c r="AE736" s="54"/>
      <c r="AF736" s="54"/>
      <c r="AG736" s="54"/>
      <c r="AH736" s="472"/>
      <c r="AJ736" s="472"/>
      <c r="AK736" s="472"/>
      <c r="AL736" s="472"/>
      <c r="AM736" s="472"/>
      <c r="AN736" s="472"/>
    </row>
    <row r="737" spans="29:40">
      <c r="AC737" s="54"/>
      <c r="AD737" s="54"/>
      <c r="AE737" s="54"/>
      <c r="AF737" s="54"/>
      <c r="AG737" s="54"/>
      <c r="AH737" s="472"/>
      <c r="AJ737" s="472"/>
      <c r="AK737" s="472"/>
      <c r="AL737" s="472"/>
      <c r="AM737" s="472"/>
      <c r="AN737" s="472"/>
    </row>
    <row r="738" spans="29:40">
      <c r="AC738" s="54"/>
      <c r="AD738" s="54"/>
      <c r="AE738" s="54"/>
      <c r="AF738" s="54"/>
      <c r="AG738" s="54"/>
      <c r="AH738" s="472"/>
      <c r="AJ738" s="472"/>
      <c r="AK738" s="472"/>
      <c r="AL738" s="472"/>
      <c r="AM738" s="472"/>
      <c r="AN738" s="472"/>
    </row>
    <row r="739" spans="29:40">
      <c r="AC739" s="54"/>
      <c r="AD739" s="54"/>
      <c r="AE739" s="54"/>
      <c r="AF739" s="54"/>
      <c r="AG739" s="54"/>
      <c r="AH739" s="472"/>
      <c r="AJ739" s="472"/>
      <c r="AK739" s="472"/>
      <c r="AL739" s="472"/>
      <c r="AM739" s="472"/>
      <c r="AN739" s="472"/>
    </row>
    <row r="740" spans="29:40">
      <c r="AC740" s="54"/>
      <c r="AD740" s="54"/>
      <c r="AE740" s="54"/>
      <c r="AF740" s="54"/>
      <c r="AG740" s="54"/>
      <c r="AH740" s="472"/>
      <c r="AJ740" s="472"/>
      <c r="AK740" s="472"/>
      <c r="AL740" s="472"/>
      <c r="AM740" s="472"/>
      <c r="AN740" s="472"/>
    </row>
    <row r="741" spans="29:40">
      <c r="AC741" s="54"/>
      <c r="AD741" s="54"/>
      <c r="AE741" s="54"/>
      <c r="AF741" s="54"/>
      <c r="AG741" s="54"/>
      <c r="AH741" s="472"/>
      <c r="AJ741" s="472"/>
      <c r="AK741" s="472"/>
      <c r="AL741" s="472"/>
      <c r="AM741" s="472"/>
      <c r="AN741" s="472"/>
    </row>
    <row r="742" spans="29:40">
      <c r="AC742" s="54"/>
      <c r="AD742" s="54"/>
      <c r="AE742" s="54"/>
      <c r="AF742" s="54"/>
      <c r="AG742" s="54"/>
      <c r="AH742" s="472"/>
      <c r="AJ742" s="472"/>
      <c r="AK742" s="472"/>
      <c r="AL742" s="472"/>
      <c r="AM742" s="472"/>
      <c r="AN742" s="472"/>
    </row>
    <row r="743" spans="29:40">
      <c r="AC743" s="54"/>
      <c r="AD743" s="54"/>
      <c r="AE743" s="54"/>
      <c r="AF743" s="54"/>
      <c r="AG743" s="54"/>
      <c r="AH743" s="472"/>
      <c r="AJ743" s="472"/>
      <c r="AK743" s="472"/>
      <c r="AL743" s="472"/>
      <c r="AM743" s="472"/>
      <c r="AN743" s="472"/>
    </row>
    <row r="744" spans="29:40">
      <c r="AC744" s="54"/>
      <c r="AD744" s="54"/>
      <c r="AE744" s="54"/>
      <c r="AF744" s="54"/>
      <c r="AG744" s="54"/>
      <c r="AH744" s="472"/>
      <c r="AJ744" s="472"/>
      <c r="AK744" s="472"/>
      <c r="AL744" s="472"/>
      <c r="AM744" s="472"/>
      <c r="AN744" s="472"/>
    </row>
    <row r="745" spans="29:40">
      <c r="AC745" s="54"/>
      <c r="AD745" s="54"/>
      <c r="AE745" s="54"/>
      <c r="AF745" s="54"/>
      <c r="AG745" s="54"/>
      <c r="AH745" s="472"/>
      <c r="AJ745" s="472"/>
      <c r="AK745" s="472"/>
      <c r="AL745" s="472"/>
      <c r="AM745" s="472"/>
      <c r="AN745" s="472"/>
    </row>
    <row r="746" spans="29:40">
      <c r="AC746" s="54"/>
      <c r="AD746" s="54"/>
      <c r="AE746" s="54"/>
      <c r="AF746" s="54"/>
      <c r="AG746" s="54"/>
      <c r="AH746" s="472"/>
      <c r="AJ746" s="472"/>
      <c r="AK746" s="472"/>
      <c r="AL746" s="472"/>
      <c r="AM746" s="472"/>
      <c r="AN746" s="472"/>
    </row>
    <row r="747" spans="29:40">
      <c r="AC747" s="54"/>
      <c r="AD747" s="54"/>
      <c r="AE747" s="54"/>
      <c r="AF747" s="54"/>
      <c r="AG747" s="54"/>
      <c r="AH747" s="472"/>
      <c r="AJ747" s="472"/>
      <c r="AK747" s="472"/>
      <c r="AL747" s="472"/>
      <c r="AM747" s="472"/>
      <c r="AN747" s="472"/>
    </row>
    <row r="748" spans="29:40">
      <c r="AC748" s="54"/>
      <c r="AD748" s="54"/>
      <c r="AE748" s="54"/>
      <c r="AF748" s="54"/>
      <c r="AG748" s="54"/>
      <c r="AH748" s="472"/>
      <c r="AJ748" s="472"/>
      <c r="AK748" s="472"/>
      <c r="AL748" s="472"/>
      <c r="AM748" s="472"/>
      <c r="AN748" s="472"/>
    </row>
    <row r="749" spans="29:40">
      <c r="AC749" s="54"/>
      <c r="AD749" s="54"/>
      <c r="AE749" s="54"/>
      <c r="AF749" s="54"/>
      <c r="AG749" s="54"/>
      <c r="AH749" s="472"/>
      <c r="AJ749" s="472"/>
      <c r="AK749" s="472"/>
      <c r="AL749" s="472"/>
      <c r="AM749" s="472"/>
      <c r="AN749" s="472"/>
    </row>
    <row r="750" spans="29:40">
      <c r="AC750" s="54"/>
      <c r="AD750" s="54"/>
      <c r="AE750" s="54"/>
      <c r="AF750" s="54"/>
      <c r="AG750" s="54"/>
      <c r="AH750" s="472"/>
      <c r="AJ750" s="472"/>
      <c r="AK750" s="472"/>
      <c r="AL750" s="472"/>
      <c r="AM750" s="472"/>
      <c r="AN750" s="472"/>
    </row>
    <row r="751" spans="29:40">
      <c r="AC751" s="54"/>
      <c r="AD751" s="54"/>
      <c r="AE751" s="54"/>
      <c r="AF751" s="54"/>
      <c r="AG751" s="54"/>
      <c r="AH751" s="472"/>
      <c r="AJ751" s="472"/>
      <c r="AK751" s="472"/>
      <c r="AL751" s="472"/>
      <c r="AM751" s="472"/>
      <c r="AN751" s="472"/>
    </row>
    <row r="752" spans="29:40">
      <c r="AC752" s="54"/>
      <c r="AD752" s="54"/>
      <c r="AE752" s="54"/>
      <c r="AF752" s="54"/>
      <c r="AG752" s="54"/>
      <c r="AH752" s="472"/>
      <c r="AJ752" s="472"/>
      <c r="AK752" s="472"/>
      <c r="AL752" s="472"/>
      <c r="AM752" s="472"/>
      <c r="AN752" s="472"/>
    </row>
    <row r="753" spans="29:40">
      <c r="AC753" s="54"/>
      <c r="AD753" s="54"/>
      <c r="AE753" s="54"/>
      <c r="AF753" s="54"/>
      <c r="AG753" s="54"/>
      <c r="AH753" s="472"/>
      <c r="AJ753" s="472"/>
      <c r="AK753" s="472"/>
      <c r="AL753" s="472"/>
      <c r="AM753" s="472"/>
      <c r="AN753" s="472"/>
    </row>
    <row r="754" spans="29:40">
      <c r="AC754" s="54"/>
      <c r="AD754" s="54"/>
      <c r="AE754" s="54"/>
      <c r="AF754" s="54"/>
      <c r="AG754" s="54"/>
      <c r="AH754" s="472"/>
      <c r="AJ754" s="472"/>
      <c r="AK754" s="472"/>
      <c r="AL754" s="472"/>
      <c r="AM754" s="472"/>
      <c r="AN754" s="472"/>
    </row>
    <row r="755" spans="29:40">
      <c r="AC755" s="54"/>
      <c r="AD755" s="54"/>
      <c r="AE755" s="54"/>
      <c r="AF755" s="54"/>
      <c r="AG755" s="54"/>
      <c r="AH755" s="472"/>
      <c r="AJ755" s="472"/>
      <c r="AK755" s="472"/>
      <c r="AL755" s="472"/>
      <c r="AM755" s="472"/>
      <c r="AN755" s="472"/>
    </row>
    <row r="756" spans="29:40">
      <c r="AC756" s="54"/>
      <c r="AD756" s="54"/>
      <c r="AE756" s="54"/>
      <c r="AF756" s="54"/>
      <c r="AG756" s="54"/>
      <c r="AH756" s="472"/>
      <c r="AJ756" s="472"/>
      <c r="AK756" s="472"/>
      <c r="AL756" s="472"/>
      <c r="AM756" s="472"/>
      <c r="AN756" s="472"/>
    </row>
    <row r="757" spans="29:40">
      <c r="AC757" s="54"/>
      <c r="AD757" s="54"/>
      <c r="AE757" s="54"/>
      <c r="AF757" s="54"/>
      <c r="AG757" s="54"/>
      <c r="AH757" s="472"/>
      <c r="AJ757" s="472"/>
      <c r="AK757" s="472"/>
      <c r="AL757" s="472"/>
      <c r="AM757" s="472"/>
      <c r="AN757" s="472"/>
    </row>
    <row r="758" spans="29:40">
      <c r="AC758" s="54"/>
      <c r="AD758" s="54"/>
      <c r="AE758" s="54"/>
      <c r="AF758" s="54"/>
      <c r="AG758" s="54"/>
      <c r="AH758" s="472"/>
      <c r="AJ758" s="472"/>
      <c r="AK758" s="472"/>
      <c r="AL758" s="472"/>
      <c r="AM758" s="472"/>
      <c r="AN758" s="472"/>
    </row>
    <row r="759" spans="29:40">
      <c r="AC759" s="54"/>
      <c r="AD759" s="54"/>
      <c r="AE759" s="54"/>
      <c r="AF759" s="54"/>
      <c r="AG759" s="54"/>
      <c r="AH759" s="472"/>
      <c r="AJ759" s="472"/>
      <c r="AK759" s="472"/>
      <c r="AL759" s="472"/>
      <c r="AM759" s="472"/>
      <c r="AN759" s="472"/>
    </row>
    <row r="760" spans="29:40">
      <c r="AC760" s="54"/>
      <c r="AD760" s="54"/>
      <c r="AE760" s="54"/>
      <c r="AF760" s="54"/>
      <c r="AG760" s="54"/>
      <c r="AH760" s="472"/>
      <c r="AJ760" s="472"/>
      <c r="AK760" s="472"/>
      <c r="AL760" s="472"/>
      <c r="AM760" s="472"/>
      <c r="AN760" s="472"/>
    </row>
    <row r="761" spans="29:40">
      <c r="AC761" s="54"/>
      <c r="AD761" s="54"/>
      <c r="AE761" s="54"/>
      <c r="AF761" s="54"/>
      <c r="AG761" s="54"/>
      <c r="AH761" s="472"/>
      <c r="AJ761" s="472"/>
      <c r="AK761" s="472"/>
      <c r="AL761" s="472"/>
      <c r="AM761" s="472"/>
      <c r="AN761" s="472"/>
    </row>
    <row r="762" spans="29:40">
      <c r="AC762" s="54"/>
      <c r="AD762" s="54"/>
      <c r="AE762" s="54"/>
      <c r="AF762" s="54"/>
      <c r="AG762" s="54"/>
      <c r="AH762" s="472"/>
      <c r="AJ762" s="472"/>
      <c r="AK762" s="472"/>
      <c r="AL762" s="472"/>
      <c r="AM762" s="472"/>
      <c r="AN762" s="472"/>
    </row>
    <row r="763" spans="29:40">
      <c r="AC763" s="54"/>
      <c r="AD763" s="54"/>
      <c r="AE763" s="54"/>
      <c r="AF763" s="54"/>
      <c r="AG763" s="54"/>
      <c r="AH763" s="472"/>
      <c r="AJ763" s="472"/>
      <c r="AK763" s="472"/>
      <c r="AL763" s="472"/>
      <c r="AM763" s="472"/>
      <c r="AN763" s="472"/>
    </row>
    <row r="764" spans="29:40">
      <c r="AC764" s="54"/>
      <c r="AD764" s="54"/>
      <c r="AE764" s="54"/>
      <c r="AF764" s="54"/>
      <c r="AG764" s="54"/>
      <c r="AH764" s="472"/>
      <c r="AJ764" s="472"/>
      <c r="AK764" s="472"/>
      <c r="AL764" s="472"/>
      <c r="AM764" s="472"/>
      <c r="AN764" s="472"/>
    </row>
    <row r="765" spans="29:40">
      <c r="AC765" s="54"/>
      <c r="AD765" s="54"/>
      <c r="AE765" s="54"/>
      <c r="AF765" s="54"/>
      <c r="AG765" s="54"/>
      <c r="AH765" s="472"/>
      <c r="AJ765" s="472"/>
      <c r="AK765" s="472"/>
      <c r="AL765" s="472"/>
      <c r="AM765" s="472"/>
      <c r="AN765" s="472"/>
    </row>
    <row r="766" spans="29:40">
      <c r="AC766" s="54"/>
      <c r="AD766" s="54"/>
      <c r="AE766" s="54"/>
      <c r="AF766" s="54"/>
      <c r="AG766" s="54"/>
      <c r="AH766" s="472"/>
      <c r="AJ766" s="472"/>
      <c r="AK766" s="472"/>
      <c r="AL766" s="472"/>
      <c r="AM766" s="472"/>
      <c r="AN766" s="472"/>
    </row>
    <row r="767" spans="29:40">
      <c r="AC767" s="54"/>
      <c r="AD767" s="54"/>
      <c r="AE767" s="54"/>
      <c r="AF767" s="54"/>
      <c r="AG767" s="54"/>
      <c r="AH767" s="472"/>
      <c r="AJ767" s="472"/>
      <c r="AK767" s="472"/>
      <c r="AL767" s="472"/>
      <c r="AM767" s="472"/>
      <c r="AN767" s="472"/>
    </row>
    <row r="768" spans="29:40">
      <c r="AC768" s="54"/>
      <c r="AD768" s="54"/>
      <c r="AE768" s="54"/>
      <c r="AF768" s="54"/>
      <c r="AG768" s="54"/>
      <c r="AH768" s="472"/>
      <c r="AJ768" s="472"/>
      <c r="AK768" s="472"/>
      <c r="AL768" s="472"/>
      <c r="AM768" s="472"/>
      <c r="AN768" s="472"/>
    </row>
    <row r="769" spans="29:40">
      <c r="AC769" s="54"/>
      <c r="AD769" s="54"/>
      <c r="AE769" s="54"/>
      <c r="AF769" s="54"/>
      <c r="AG769" s="54"/>
      <c r="AH769" s="472"/>
      <c r="AJ769" s="472"/>
      <c r="AK769" s="472"/>
      <c r="AL769" s="472"/>
      <c r="AM769" s="472"/>
      <c r="AN769" s="472"/>
    </row>
    <row r="770" spans="29:40">
      <c r="AC770" s="54"/>
      <c r="AD770" s="54"/>
      <c r="AE770" s="54"/>
      <c r="AF770" s="54"/>
      <c r="AG770" s="54"/>
      <c r="AH770" s="472"/>
      <c r="AJ770" s="472"/>
      <c r="AK770" s="472"/>
      <c r="AL770" s="472"/>
      <c r="AM770" s="472"/>
      <c r="AN770" s="472"/>
    </row>
    <row r="771" spans="29:40">
      <c r="AC771" s="54"/>
      <c r="AD771" s="54"/>
      <c r="AE771" s="54"/>
      <c r="AF771" s="54"/>
      <c r="AG771" s="54"/>
      <c r="AH771" s="472"/>
      <c r="AJ771" s="472"/>
      <c r="AK771" s="472"/>
      <c r="AL771" s="472"/>
      <c r="AM771" s="472"/>
      <c r="AN771" s="472"/>
    </row>
    <row r="772" spans="29:40">
      <c r="AC772" s="54"/>
      <c r="AD772" s="54"/>
      <c r="AE772" s="54"/>
      <c r="AF772" s="54"/>
      <c r="AG772" s="54"/>
      <c r="AH772" s="472"/>
      <c r="AJ772" s="472"/>
      <c r="AK772" s="472"/>
      <c r="AL772" s="472"/>
      <c r="AM772" s="472"/>
      <c r="AN772" s="472"/>
    </row>
    <row r="773" spans="29:40">
      <c r="AC773" s="54"/>
      <c r="AD773" s="54"/>
      <c r="AE773" s="54"/>
      <c r="AF773" s="54"/>
      <c r="AG773" s="54"/>
      <c r="AH773" s="472"/>
      <c r="AJ773" s="472"/>
      <c r="AK773" s="472"/>
      <c r="AL773" s="472"/>
      <c r="AM773" s="472"/>
      <c r="AN773" s="472"/>
    </row>
    <row r="774" spans="29:40">
      <c r="AC774" s="54"/>
      <c r="AD774" s="54"/>
      <c r="AE774" s="54"/>
      <c r="AF774" s="54"/>
      <c r="AG774" s="54"/>
      <c r="AH774" s="472"/>
      <c r="AJ774" s="472"/>
      <c r="AK774" s="472"/>
      <c r="AL774" s="472"/>
      <c r="AM774" s="472"/>
      <c r="AN774" s="472"/>
    </row>
    <row r="775" spans="29:40">
      <c r="AC775" s="54"/>
      <c r="AD775" s="54"/>
      <c r="AE775" s="54"/>
      <c r="AF775" s="54"/>
      <c r="AG775" s="54"/>
      <c r="AH775" s="472"/>
      <c r="AJ775" s="472"/>
      <c r="AK775" s="472"/>
      <c r="AL775" s="472"/>
      <c r="AM775" s="472"/>
      <c r="AN775" s="472"/>
    </row>
    <row r="776" spans="29:40">
      <c r="AC776" s="54"/>
      <c r="AD776" s="54"/>
      <c r="AE776" s="54"/>
      <c r="AF776" s="54"/>
      <c r="AG776" s="54"/>
      <c r="AH776" s="472"/>
      <c r="AJ776" s="472"/>
      <c r="AK776" s="472"/>
      <c r="AL776" s="472"/>
      <c r="AM776" s="472"/>
      <c r="AN776" s="472"/>
    </row>
    <row r="777" spans="29:40">
      <c r="AC777" s="54"/>
      <c r="AD777" s="54"/>
      <c r="AE777" s="54"/>
      <c r="AF777" s="54"/>
      <c r="AG777" s="54"/>
      <c r="AH777" s="472"/>
      <c r="AJ777" s="472"/>
      <c r="AK777" s="472"/>
      <c r="AL777" s="472"/>
      <c r="AM777" s="472"/>
      <c r="AN777" s="472"/>
    </row>
    <row r="778" spans="29:40">
      <c r="AC778" s="54"/>
      <c r="AD778" s="54"/>
      <c r="AE778" s="54"/>
      <c r="AF778" s="54"/>
      <c r="AG778" s="54"/>
      <c r="AH778" s="472"/>
      <c r="AJ778" s="472"/>
      <c r="AK778" s="472"/>
      <c r="AL778" s="472"/>
      <c r="AM778" s="472"/>
      <c r="AN778" s="472"/>
    </row>
    <row r="779" spans="29:40">
      <c r="AC779" s="54"/>
      <c r="AD779" s="54"/>
      <c r="AE779" s="54"/>
      <c r="AF779" s="54"/>
      <c r="AG779" s="54"/>
      <c r="AH779" s="472"/>
      <c r="AJ779" s="472"/>
      <c r="AK779" s="472"/>
      <c r="AL779" s="472"/>
      <c r="AM779" s="472"/>
      <c r="AN779" s="472"/>
    </row>
    <row r="780" spans="29:40">
      <c r="AC780" s="54"/>
      <c r="AD780" s="54"/>
      <c r="AE780" s="54"/>
      <c r="AF780" s="54"/>
      <c r="AG780" s="54"/>
      <c r="AH780" s="472"/>
      <c r="AJ780" s="472"/>
      <c r="AK780" s="472"/>
      <c r="AL780" s="472"/>
      <c r="AM780" s="472"/>
      <c r="AN780" s="472"/>
    </row>
    <row r="781" spans="29:40">
      <c r="AC781" s="54"/>
      <c r="AD781" s="54"/>
      <c r="AE781" s="54"/>
      <c r="AF781" s="54"/>
      <c r="AG781" s="54"/>
      <c r="AH781" s="472"/>
      <c r="AJ781" s="472"/>
      <c r="AK781" s="472"/>
      <c r="AL781" s="472"/>
      <c r="AM781" s="472"/>
      <c r="AN781" s="472"/>
    </row>
    <row r="782" spans="29:40">
      <c r="AC782" s="54"/>
      <c r="AD782" s="54"/>
      <c r="AE782" s="54"/>
      <c r="AF782" s="54"/>
      <c r="AG782" s="54"/>
      <c r="AH782" s="472"/>
      <c r="AJ782" s="472"/>
      <c r="AK782" s="472"/>
      <c r="AL782" s="472"/>
      <c r="AM782" s="472"/>
      <c r="AN782" s="472"/>
    </row>
    <row r="783" spans="29:40">
      <c r="AC783" s="54"/>
      <c r="AD783" s="54"/>
      <c r="AE783" s="54"/>
      <c r="AF783" s="54"/>
      <c r="AG783" s="54"/>
      <c r="AH783" s="472"/>
      <c r="AJ783" s="472"/>
      <c r="AK783" s="472"/>
      <c r="AL783" s="472"/>
      <c r="AM783" s="472"/>
      <c r="AN783" s="472"/>
    </row>
    <row r="784" spans="29:40">
      <c r="AC784" s="54"/>
      <c r="AD784" s="54"/>
      <c r="AE784" s="54"/>
      <c r="AF784" s="54"/>
      <c r="AG784" s="54"/>
      <c r="AH784" s="472"/>
      <c r="AJ784" s="472"/>
      <c r="AK784" s="472"/>
      <c r="AL784" s="472"/>
      <c r="AM784" s="472"/>
      <c r="AN784" s="472"/>
    </row>
    <row r="785" spans="29:40">
      <c r="AC785" s="54"/>
      <c r="AD785" s="54"/>
      <c r="AE785" s="54"/>
      <c r="AF785" s="54"/>
      <c r="AG785" s="54"/>
      <c r="AH785" s="472"/>
      <c r="AJ785" s="472"/>
      <c r="AK785" s="472"/>
      <c r="AL785" s="472"/>
      <c r="AM785" s="472"/>
      <c r="AN785" s="472"/>
    </row>
    <row r="786" spans="29:40">
      <c r="AC786" s="54"/>
      <c r="AD786" s="54"/>
      <c r="AE786" s="54"/>
      <c r="AF786" s="54"/>
      <c r="AG786" s="54"/>
      <c r="AH786" s="472"/>
      <c r="AJ786" s="472"/>
      <c r="AK786" s="472"/>
      <c r="AL786" s="472"/>
      <c r="AM786" s="472"/>
      <c r="AN786" s="472"/>
    </row>
    <row r="787" spans="29:40">
      <c r="AC787" s="54"/>
      <c r="AD787" s="54"/>
      <c r="AE787" s="54"/>
      <c r="AF787" s="54"/>
      <c r="AG787" s="54"/>
      <c r="AH787" s="472"/>
      <c r="AJ787" s="472"/>
      <c r="AK787" s="472"/>
      <c r="AL787" s="472"/>
      <c r="AM787" s="472"/>
      <c r="AN787" s="472"/>
    </row>
    <row r="788" spans="29:40">
      <c r="AC788" s="54"/>
      <c r="AD788" s="54"/>
      <c r="AE788" s="54"/>
      <c r="AF788" s="54"/>
      <c r="AG788" s="54"/>
      <c r="AH788" s="472"/>
      <c r="AJ788" s="472"/>
      <c r="AK788" s="472"/>
      <c r="AL788" s="472"/>
      <c r="AM788" s="472"/>
      <c r="AN788" s="472"/>
    </row>
    <row r="789" spans="29:40">
      <c r="AC789" s="54"/>
      <c r="AD789" s="54"/>
      <c r="AE789" s="54"/>
      <c r="AF789" s="54"/>
      <c r="AG789" s="54"/>
      <c r="AH789" s="472"/>
      <c r="AJ789" s="472"/>
      <c r="AK789" s="472"/>
      <c r="AL789" s="472"/>
      <c r="AM789" s="472"/>
      <c r="AN789" s="472"/>
    </row>
    <row r="790" spans="29:40">
      <c r="AC790" s="54"/>
      <c r="AD790" s="54"/>
      <c r="AE790" s="54"/>
      <c r="AF790" s="54"/>
      <c r="AG790" s="54"/>
      <c r="AH790" s="472"/>
      <c r="AJ790" s="472"/>
      <c r="AK790" s="472"/>
      <c r="AL790" s="472"/>
      <c r="AM790" s="472"/>
      <c r="AN790" s="472"/>
    </row>
    <row r="791" spans="29:40">
      <c r="AC791" s="54"/>
      <c r="AD791" s="54"/>
      <c r="AE791" s="54"/>
      <c r="AF791" s="54"/>
      <c r="AG791" s="54"/>
      <c r="AH791" s="472"/>
      <c r="AJ791" s="472"/>
      <c r="AK791" s="472"/>
      <c r="AL791" s="472"/>
      <c r="AM791" s="472"/>
      <c r="AN791" s="472"/>
    </row>
    <row r="792" spans="29:40">
      <c r="AC792" s="54"/>
      <c r="AD792" s="54"/>
      <c r="AE792" s="54"/>
      <c r="AF792" s="54"/>
      <c r="AG792" s="54"/>
      <c r="AH792" s="472"/>
      <c r="AJ792" s="472"/>
      <c r="AK792" s="472"/>
      <c r="AL792" s="472"/>
      <c r="AM792" s="472"/>
      <c r="AN792" s="472"/>
    </row>
    <row r="793" spans="29:40">
      <c r="AC793" s="54"/>
      <c r="AD793" s="54"/>
      <c r="AE793" s="54"/>
      <c r="AF793" s="54"/>
      <c r="AG793" s="54"/>
      <c r="AH793" s="472"/>
      <c r="AJ793" s="472"/>
      <c r="AK793" s="472"/>
      <c r="AL793" s="472"/>
      <c r="AM793" s="472"/>
      <c r="AN793" s="472"/>
    </row>
    <row r="794" spans="29:40">
      <c r="AC794" s="54"/>
      <c r="AD794" s="54"/>
      <c r="AE794" s="54"/>
      <c r="AF794" s="54"/>
      <c r="AG794" s="54"/>
      <c r="AH794" s="472"/>
      <c r="AJ794" s="472"/>
      <c r="AK794" s="472"/>
      <c r="AL794" s="472"/>
      <c r="AM794" s="472"/>
      <c r="AN794" s="472"/>
    </row>
    <row r="795" spans="29:40">
      <c r="AC795" s="54"/>
      <c r="AD795" s="54"/>
      <c r="AE795" s="54"/>
      <c r="AF795" s="54"/>
      <c r="AG795" s="54"/>
      <c r="AH795" s="472"/>
      <c r="AJ795" s="472"/>
      <c r="AK795" s="472"/>
      <c r="AL795" s="472"/>
      <c r="AM795" s="472"/>
      <c r="AN795" s="472"/>
    </row>
    <row r="796" spans="29:40">
      <c r="AC796" s="54"/>
      <c r="AD796" s="54"/>
      <c r="AE796" s="54"/>
      <c r="AF796" s="54"/>
      <c r="AG796" s="54"/>
      <c r="AH796" s="472"/>
      <c r="AJ796" s="472"/>
      <c r="AK796" s="472"/>
      <c r="AL796" s="472"/>
      <c r="AM796" s="472"/>
      <c r="AN796" s="472"/>
    </row>
    <row r="797" spans="29:40">
      <c r="AC797" s="54"/>
      <c r="AD797" s="54"/>
      <c r="AE797" s="54"/>
      <c r="AF797" s="54"/>
      <c r="AG797" s="54"/>
      <c r="AH797" s="472"/>
      <c r="AJ797" s="472"/>
      <c r="AK797" s="472"/>
      <c r="AL797" s="472"/>
      <c r="AM797" s="472"/>
      <c r="AN797" s="472"/>
    </row>
    <row r="798" spans="29:40">
      <c r="AC798" s="54"/>
      <c r="AD798" s="54"/>
      <c r="AE798" s="54"/>
      <c r="AF798" s="54"/>
      <c r="AG798" s="54"/>
      <c r="AH798" s="472"/>
      <c r="AJ798" s="472"/>
      <c r="AK798" s="472"/>
      <c r="AL798" s="472"/>
      <c r="AM798" s="472"/>
      <c r="AN798" s="472"/>
    </row>
    <row r="799" spans="29:40">
      <c r="AC799" s="54"/>
      <c r="AD799" s="54"/>
      <c r="AE799" s="54"/>
      <c r="AF799" s="54"/>
      <c r="AG799" s="54"/>
      <c r="AH799" s="472"/>
      <c r="AJ799" s="472"/>
      <c r="AK799" s="472"/>
      <c r="AL799" s="472"/>
      <c r="AM799" s="472"/>
      <c r="AN799" s="472"/>
    </row>
    <row r="800" spans="29:40">
      <c r="AC800" s="54"/>
      <c r="AD800" s="54"/>
      <c r="AE800" s="54"/>
      <c r="AF800" s="54"/>
      <c r="AG800" s="54"/>
      <c r="AH800" s="472"/>
      <c r="AJ800" s="472"/>
      <c r="AK800" s="472"/>
      <c r="AL800" s="472"/>
      <c r="AM800" s="472"/>
      <c r="AN800" s="472"/>
    </row>
    <row r="801" spans="29:40">
      <c r="AC801" s="54"/>
      <c r="AD801" s="54"/>
      <c r="AE801" s="54"/>
      <c r="AF801" s="54"/>
      <c r="AG801" s="54"/>
      <c r="AH801" s="472"/>
      <c r="AJ801" s="472"/>
      <c r="AK801" s="472"/>
      <c r="AL801" s="472"/>
      <c r="AM801" s="472"/>
      <c r="AN801" s="472"/>
    </row>
    <row r="802" spans="29:40">
      <c r="AC802" s="54"/>
      <c r="AD802" s="54"/>
      <c r="AE802" s="54"/>
      <c r="AF802" s="54"/>
      <c r="AG802" s="54"/>
      <c r="AH802" s="472"/>
      <c r="AJ802" s="472"/>
      <c r="AK802" s="472"/>
      <c r="AL802" s="472"/>
      <c r="AM802" s="472"/>
      <c r="AN802" s="472"/>
    </row>
    <row r="803" spans="29:40">
      <c r="AC803" s="54"/>
      <c r="AD803" s="54"/>
      <c r="AE803" s="54"/>
      <c r="AF803" s="54"/>
      <c r="AG803" s="54"/>
      <c r="AH803" s="472"/>
      <c r="AJ803" s="472"/>
      <c r="AK803" s="472"/>
      <c r="AL803" s="472"/>
      <c r="AM803" s="472"/>
      <c r="AN803" s="472"/>
    </row>
    <row r="804" spans="29:40">
      <c r="AC804" s="54"/>
      <c r="AD804" s="54"/>
      <c r="AE804" s="54"/>
      <c r="AF804" s="54"/>
      <c r="AG804" s="54"/>
      <c r="AH804" s="472"/>
      <c r="AJ804" s="472"/>
      <c r="AK804" s="472"/>
      <c r="AL804" s="472"/>
      <c r="AM804" s="472"/>
      <c r="AN804" s="472"/>
    </row>
    <row r="805" spans="29:40">
      <c r="AC805" s="54"/>
      <c r="AD805" s="54"/>
      <c r="AE805" s="54"/>
      <c r="AF805" s="54"/>
      <c r="AG805" s="54"/>
      <c r="AH805" s="472"/>
      <c r="AJ805" s="472"/>
      <c r="AK805" s="472"/>
      <c r="AL805" s="472"/>
      <c r="AM805" s="472"/>
      <c r="AN805" s="472"/>
    </row>
    <row r="806" spans="29:40">
      <c r="AC806" s="54"/>
      <c r="AD806" s="54"/>
      <c r="AE806" s="54"/>
      <c r="AF806" s="54"/>
      <c r="AG806" s="54"/>
      <c r="AH806" s="472"/>
      <c r="AJ806" s="472"/>
      <c r="AK806" s="472"/>
      <c r="AL806" s="472"/>
      <c r="AM806" s="472"/>
      <c r="AN806" s="472"/>
    </row>
    <row r="807" spans="29:40">
      <c r="AC807" s="54"/>
      <c r="AD807" s="54"/>
      <c r="AE807" s="54"/>
      <c r="AF807" s="54"/>
      <c r="AG807" s="54"/>
      <c r="AH807" s="472"/>
      <c r="AJ807" s="472"/>
      <c r="AK807" s="472"/>
      <c r="AL807" s="472"/>
      <c r="AM807" s="472"/>
      <c r="AN807" s="472"/>
    </row>
    <row r="808" spans="29:40">
      <c r="AC808" s="54"/>
      <c r="AD808" s="54"/>
      <c r="AE808" s="54"/>
      <c r="AF808" s="54"/>
      <c r="AG808" s="54"/>
      <c r="AH808" s="472"/>
      <c r="AJ808" s="472"/>
      <c r="AK808" s="472"/>
      <c r="AL808" s="472"/>
      <c r="AM808" s="472"/>
      <c r="AN808" s="472"/>
    </row>
    <row r="809" spans="29:40">
      <c r="AC809" s="54"/>
      <c r="AD809" s="54"/>
      <c r="AE809" s="54"/>
      <c r="AF809" s="54"/>
      <c r="AG809" s="54"/>
      <c r="AH809" s="472"/>
      <c r="AJ809" s="472"/>
      <c r="AK809" s="472"/>
      <c r="AL809" s="472"/>
      <c r="AM809" s="472"/>
      <c r="AN809" s="472"/>
    </row>
    <row r="810" spans="29:40">
      <c r="AC810" s="54"/>
      <c r="AD810" s="54"/>
      <c r="AE810" s="54"/>
      <c r="AF810" s="54"/>
      <c r="AG810" s="54"/>
      <c r="AH810" s="472"/>
      <c r="AJ810" s="472"/>
      <c r="AK810" s="472"/>
      <c r="AL810" s="472"/>
      <c r="AM810" s="472"/>
      <c r="AN810" s="472"/>
    </row>
    <row r="811" spans="29:40">
      <c r="AC811" s="54"/>
      <c r="AD811" s="54"/>
      <c r="AE811" s="54"/>
      <c r="AF811" s="54"/>
      <c r="AG811" s="54"/>
      <c r="AH811" s="472"/>
      <c r="AJ811" s="472"/>
      <c r="AK811" s="472"/>
      <c r="AL811" s="472"/>
      <c r="AM811" s="472"/>
      <c r="AN811" s="472"/>
    </row>
    <row r="812" spans="29:40">
      <c r="AC812" s="54"/>
      <c r="AD812" s="54"/>
      <c r="AE812" s="54"/>
      <c r="AF812" s="54"/>
      <c r="AG812" s="54"/>
      <c r="AH812" s="472"/>
      <c r="AJ812" s="472"/>
      <c r="AK812" s="472"/>
      <c r="AL812" s="472"/>
      <c r="AM812" s="472"/>
      <c r="AN812" s="472"/>
    </row>
    <row r="813" spans="29:40">
      <c r="AC813" s="54"/>
      <c r="AD813" s="54"/>
      <c r="AE813" s="54"/>
      <c r="AF813" s="54"/>
      <c r="AG813" s="54"/>
      <c r="AH813" s="472"/>
      <c r="AJ813" s="472"/>
      <c r="AK813" s="472"/>
      <c r="AL813" s="472"/>
      <c r="AM813" s="472"/>
      <c r="AN813" s="472"/>
    </row>
    <row r="814" spans="29:40">
      <c r="AC814" s="54"/>
      <c r="AD814" s="54"/>
      <c r="AE814" s="54"/>
      <c r="AF814" s="54"/>
      <c r="AG814" s="54"/>
      <c r="AH814" s="472"/>
      <c r="AJ814" s="472"/>
      <c r="AK814" s="472"/>
      <c r="AL814" s="472"/>
      <c r="AM814" s="472"/>
      <c r="AN814" s="472"/>
    </row>
    <row r="815" spans="29:40">
      <c r="AC815" s="54"/>
      <c r="AD815" s="54"/>
      <c r="AE815" s="54"/>
      <c r="AF815" s="54"/>
      <c r="AG815" s="54"/>
      <c r="AH815" s="472"/>
      <c r="AJ815" s="472"/>
      <c r="AK815" s="472"/>
      <c r="AL815" s="472"/>
      <c r="AM815" s="472"/>
      <c r="AN815" s="472"/>
    </row>
    <row r="816" spans="29:40">
      <c r="AC816" s="54"/>
      <c r="AD816" s="54"/>
      <c r="AE816" s="54"/>
      <c r="AF816" s="54"/>
      <c r="AG816" s="54"/>
      <c r="AH816" s="472"/>
      <c r="AJ816" s="472"/>
      <c r="AK816" s="472"/>
      <c r="AL816" s="472"/>
      <c r="AM816" s="472"/>
      <c r="AN816" s="472"/>
    </row>
    <row r="817" spans="29:40">
      <c r="AC817" s="54"/>
      <c r="AD817" s="54"/>
      <c r="AE817" s="54"/>
      <c r="AF817" s="54"/>
      <c r="AG817" s="54"/>
      <c r="AH817" s="472"/>
      <c r="AJ817" s="472"/>
      <c r="AK817" s="472"/>
      <c r="AL817" s="472"/>
      <c r="AM817" s="472"/>
      <c r="AN817" s="472"/>
    </row>
    <row r="818" spans="29:40">
      <c r="AC818" s="54"/>
      <c r="AD818" s="54"/>
      <c r="AE818" s="54"/>
      <c r="AF818" s="54"/>
      <c r="AG818" s="54"/>
      <c r="AH818" s="472"/>
      <c r="AJ818" s="472"/>
      <c r="AK818" s="472"/>
      <c r="AL818" s="472"/>
      <c r="AM818" s="472"/>
      <c r="AN818" s="472"/>
    </row>
    <row r="819" spans="29:40">
      <c r="AC819" s="54"/>
      <c r="AD819" s="54"/>
      <c r="AE819" s="54"/>
      <c r="AF819" s="54"/>
      <c r="AG819" s="54"/>
      <c r="AH819" s="472"/>
      <c r="AJ819" s="472"/>
      <c r="AK819" s="472"/>
      <c r="AL819" s="472"/>
      <c r="AM819" s="472"/>
      <c r="AN819" s="472"/>
    </row>
    <row r="820" spans="29:40">
      <c r="AC820" s="54"/>
      <c r="AD820" s="54"/>
      <c r="AE820" s="54"/>
      <c r="AF820" s="54"/>
      <c r="AG820" s="54"/>
      <c r="AH820" s="472"/>
      <c r="AJ820" s="472"/>
      <c r="AK820" s="472"/>
      <c r="AL820" s="472"/>
      <c r="AM820" s="472"/>
      <c r="AN820" s="472"/>
    </row>
    <row r="821" spans="29:40">
      <c r="AC821" s="54"/>
      <c r="AD821" s="54"/>
      <c r="AE821" s="54"/>
      <c r="AF821" s="54"/>
      <c r="AG821" s="54"/>
      <c r="AH821" s="472"/>
      <c r="AJ821" s="472"/>
      <c r="AK821" s="472"/>
      <c r="AL821" s="472"/>
      <c r="AM821" s="472"/>
      <c r="AN821" s="472"/>
    </row>
    <row r="822" spans="29:40">
      <c r="AC822" s="54"/>
      <c r="AD822" s="54"/>
      <c r="AE822" s="54"/>
      <c r="AF822" s="54"/>
      <c r="AG822" s="54"/>
      <c r="AH822" s="472"/>
      <c r="AJ822" s="472"/>
      <c r="AK822" s="472"/>
      <c r="AL822" s="472"/>
      <c r="AM822" s="472"/>
      <c r="AN822" s="472"/>
    </row>
    <row r="823" spans="29:40">
      <c r="AC823" s="54"/>
      <c r="AD823" s="54"/>
      <c r="AE823" s="54"/>
      <c r="AF823" s="54"/>
      <c r="AG823" s="54"/>
      <c r="AH823" s="472"/>
      <c r="AJ823" s="472"/>
      <c r="AK823" s="472"/>
      <c r="AL823" s="472"/>
      <c r="AM823" s="472"/>
      <c r="AN823" s="472"/>
    </row>
    <row r="824" spans="29:40">
      <c r="AC824" s="54"/>
      <c r="AD824" s="54"/>
      <c r="AE824" s="54"/>
      <c r="AF824" s="54"/>
      <c r="AG824" s="54"/>
      <c r="AH824" s="472"/>
      <c r="AJ824" s="472"/>
      <c r="AK824" s="472"/>
      <c r="AL824" s="472"/>
      <c r="AM824" s="472"/>
      <c r="AN824" s="472"/>
    </row>
    <row r="825" spans="29:40">
      <c r="AC825" s="54"/>
      <c r="AD825" s="54"/>
      <c r="AE825" s="54"/>
      <c r="AF825" s="54"/>
      <c r="AG825" s="54"/>
      <c r="AH825" s="472"/>
      <c r="AJ825" s="472"/>
      <c r="AK825" s="472"/>
      <c r="AL825" s="472"/>
      <c r="AM825" s="472"/>
      <c r="AN825" s="472"/>
    </row>
    <row r="826" spans="29:40">
      <c r="AC826" s="54"/>
      <c r="AD826" s="54"/>
      <c r="AE826" s="54"/>
      <c r="AF826" s="54"/>
      <c r="AG826" s="54"/>
      <c r="AH826" s="472"/>
      <c r="AJ826" s="472"/>
      <c r="AK826" s="472"/>
      <c r="AL826" s="472"/>
      <c r="AM826" s="472"/>
      <c r="AN826" s="472"/>
    </row>
    <row r="827" spans="29:40">
      <c r="AC827" s="54"/>
      <c r="AD827" s="54"/>
      <c r="AE827" s="54"/>
      <c r="AF827" s="54"/>
      <c r="AG827" s="54"/>
      <c r="AH827" s="472"/>
      <c r="AJ827" s="472"/>
      <c r="AK827" s="472"/>
      <c r="AL827" s="472"/>
      <c r="AM827" s="472"/>
      <c r="AN827" s="472"/>
    </row>
    <row r="828" spans="29:40">
      <c r="AC828" s="54"/>
      <c r="AD828" s="54"/>
      <c r="AE828" s="54"/>
      <c r="AF828" s="54"/>
      <c r="AG828" s="54"/>
      <c r="AH828" s="472"/>
      <c r="AJ828" s="472"/>
      <c r="AK828" s="472"/>
      <c r="AL828" s="472"/>
      <c r="AM828" s="472"/>
      <c r="AN828" s="472"/>
    </row>
    <row r="829" spans="29:40">
      <c r="AC829" s="54"/>
      <c r="AD829" s="54"/>
      <c r="AE829" s="54"/>
      <c r="AF829" s="54"/>
      <c r="AG829" s="54"/>
      <c r="AH829" s="472"/>
      <c r="AJ829" s="472"/>
      <c r="AK829" s="472"/>
      <c r="AL829" s="472"/>
      <c r="AM829" s="472"/>
      <c r="AN829" s="472"/>
    </row>
    <row r="830" spans="29:40">
      <c r="AC830" s="54"/>
      <c r="AD830" s="54"/>
      <c r="AE830" s="54"/>
      <c r="AF830" s="54"/>
      <c r="AG830" s="54"/>
      <c r="AH830" s="472"/>
      <c r="AJ830" s="472"/>
      <c r="AK830" s="472"/>
      <c r="AL830" s="472"/>
      <c r="AM830" s="472"/>
      <c r="AN830" s="472"/>
    </row>
    <row r="831" spans="29:40">
      <c r="AC831" s="54"/>
      <c r="AD831" s="54"/>
      <c r="AE831" s="54"/>
      <c r="AF831" s="54"/>
      <c r="AG831" s="54"/>
      <c r="AH831" s="472"/>
      <c r="AJ831" s="472"/>
      <c r="AK831" s="472"/>
      <c r="AL831" s="472"/>
      <c r="AM831" s="472"/>
      <c r="AN831" s="472"/>
    </row>
    <row r="832" spans="29:40">
      <c r="AC832" s="54"/>
      <c r="AD832" s="54"/>
      <c r="AE832" s="54"/>
      <c r="AF832" s="54"/>
      <c r="AG832" s="54"/>
      <c r="AH832" s="472"/>
      <c r="AJ832" s="472"/>
      <c r="AK832" s="472"/>
      <c r="AL832" s="472"/>
      <c r="AM832" s="472"/>
      <c r="AN832" s="472"/>
    </row>
    <row r="833" spans="29:40">
      <c r="AC833" s="54"/>
      <c r="AD833" s="54"/>
      <c r="AE833" s="54"/>
      <c r="AF833" s="54"/>
      <c r="AG833" s="54"/>
      <c r="AH833" s="472"/>
      <c r="AJ833" s="472"/>
      <c r="AK833" s="472"/>
      <c r="AL833" s="472"/>
      <c r="AM833" s="472"/>
      <c r="AN833" s="472"/>
    </row>
    <row r="834" spans="29:40">
      <c r="AC834" s="54"/>
      <c r="AD834" s="54"/>
      <c r="AE834" s="54"/>
      <c r="AF834" s="54"/>
      <c r="AG834" s="54"/>
      <c r="AH834" s="472"/>
      <c r="AJ834" s="472"/>
      <c r="AK834" s="472"/>
      <c r="AL834" s="472"/>
      <c r="AM834" s="472"/>
      <c r="AN834" s="472"/>
    </row>
    <row r="835" spans="29:40">
      <c r="AC835" s="54"/>
      <c r="AD835" s="54"/>
      <c r="AE835" s="54"/>
      <c r="AF835" s="54"/>
      <c r="AG835" s="54"/>
      <c r="AH835" s="472"/>
      <c r="AJ835" s="472"/>
      <c r="AK835" s="472"/>
      <c r="AL835" s="472"/>
      <c r="AM835" s="472"/>
      <c r="AN835" s="472"/>
    </row>
    <row r="836" spans="29:40">
      <c r="AC836" s="54"/>
      <c r="AD836" s="54"/>
      <c r="AE836" s="54"/>
      <c r="AF836" s="54"/>
      <c r="AG836" s="54"/>
      <c r="AH836" s="472"/>
      <c r="AJ836" s="472"/>
      <c r="AK836" s="472"/>
      <c r="AL836" s="472"/>
      <c r="AM836" s="472"/>
      <c r="AN836" s="472"/>
    </row>
    <row r="837" spans="29:40">
      <c r="AC837" s="54"/>
      <c r="AD837" s="54"/>
      <c r="AE837" s="54"/>
      <c r="AF837" s="54"/>
      <c r="AG837" s="54"/>
      <c r="AH837" s="472"/>
      <c r="AJ837" s="472"/>
      <c r="AK837" s="472"/>
      <c r="AL837" s="472"/>
      <c r="AM837" s="472"/>
      <c r="AN837" s="472"/>
    </row>
    <row r="838" spans="29:40">
      <c r="AC838" s="54"/>
      <c r="AD838" s="54"/>
      <c r="AE838" s="54"/>
      <c r="AF838" s="54"/>
      <c r="AG838" s="54"/>
      <c r="AH838" s="472"/>
      <c r="AJ838" s="472"/>
      <c r="AK838" s="472"/>
      <c r="AL838" s="472"/>
      <c r="AM838" s="472"/>
      <c r="AN838" s="472"/>
    </row>
    <row r="839" spans="29:40">
      <c r="AC839" s="54"/>
      <c r="AD839" s="54"/>
      <c r="AE839" s="54"/>
      <c r="AF839" s="54"/>
      <c r="AG839" s="54"/>
      <c r="AH839" s="472"/>
      <c r="AJ839" s="472"/>
      <c r="AK839" s="472"/>
      <c r="AL839" s="472"/>
      <c r="AM839" s="472"/>
      <c r="AN839" s="472"/>
    </row>
    <row r="840" spans="29:40">
      <c r="AC840" s="54"/>
      <c r="AD840" s="54"/>
      <c r="AE840" s="54"/>
      <c r="AF840" s="54"/>
      <c r="AG840" s="54"/>
      <c r="AH840" s="472"/>
      <c r="AJ840" s="472"/>
      <c r="AK840" s="472"/>
      <c r="AL840" s="472"/>
      <c r="AM840" s="472"/>
      <c r="AN840" s="472"/>
    </row>
    <row r="841" spans="29:40">
      <c r="AC841" s="54"/>
      <c r="AD841" s="54"/>
      <c r="AE841" s="54"/>
      <c r="AF841" s="54"/>
      <c r="AG841" s="54"/>
      <c r="AH841" s="472"/>
      <c r="AJ841" s="472"/>
      <c r="AK841" s="472"/>
      <c r="AL841" s="472"/>
      <c r="AM841" s="472"/>
      <c r="AN841" s="472"/>
    </row>
    <row r="842" spans="29:40">
      <c r="AC842" s="54"/>
      <c r="AD842" s="54"/>
      <c r="AE842" s="54"/>
      <c r="AF842" s="54"/>
      <c r="AG842" s="54"/>
      <c r="AH842" s="472"/>
      <c r="AJ842" s="472"/>
      <c r="AK842" s="472"/>
      <c r="AL842" s="472"/>
      <c r="AM842" s="472"/>
      <c r="AN842" s="472"/>
    </row>
    <row r="843" spans="29:40">
      <c r="AC843" s="54"/>
      <c r="AD843" s="54"/>
      <c r="AE843" s="54"/>
      <c r="AF843" s="54"/>
      <c r="AG843" s="54"/>
      <c r="AH843" s="472"/>
      <c r="AJ843" s="472"/>
      <c r="AK843" s="472"/>
      <c r="AL843" s="472"/>
      <c r="AM843" s="472"/>
      <c r="AN843" s="472"/>
    </row>
    <row r="844" spans="29:40">
      <c r="AC844" s="54"/>
      <c r="AD844" s="54"/>
      <c r="AE844" s="54"/>
      <c r="AF844" s="54"/>
      <c r="AG844" s="54"/>
      <c r="AH844" s="472"/>
      <c r="AJ844" s="472"/>
      <c r="AK844" s="472"/>
      <c r="AL844" s="472"/>
      <c r="AM844" s="472"/>
      <c r="AN844" s="472"/>
    </row>
    <row r="845" spans="29:40">
      <c r="AC845" s="54"/>
      <c r="AD845" s="54"/>
      <c r="AE845" s="54"/>
      <c r="AF845" s="54"/>
      <c r="AG845" s="54"/>
      <c r="AH845" s="472"/>
      <c r="AJ845" s="472"/>
      <c r="AK845" s="472"/>
      <c r="AL845" s="472"/>
      <c r="AM845" s="472"/>
      <c r="AN845" s="472"/>
    </row>
    <row r="846" spans="29:40">
      <c r="AC846" s="54"/>
      <c r="AD846" s="54"/>
      <c r="AE846" s="54"/>
      <c r="AF846" s="54"/>
      <c r="AG846" s="54"/>
      <c r="AH846" s="472"/>
      <c r="AJ846" s="472"/>
      <c r="AK846" s="472"/>
      <c r="AL846" s="472"/>
      <c r="AM846" s="472"/>
      <c r="AN846" s="472"/>
    </row>
    <row r="847" spans="29:40">
      <c r="AC847" s="54"/>
      <c r="AD847" s="54"/>
      <c r="AE847" s="54"/>
      <c r="AF847" s="54"/>
      <c r="AG847" s="54"/>
      <c r="AH847" s="472"/>
      <c r="AJ847" s="472"/>
      <c r="AK847" s="472"/>
      <c r="AL847" s="472"/>
      <c r="AM847" s="472"/>
      <c r="AN847" s="472"/>
    </row>
    <row r="848" spans="29:40">
      <c r="AC848" s="54"/>
      <c r="AD848" s="54"/>
      <c r="AE848" s="54"/>
      <c r="AF848" s="54"/>
      <c r="AG848" s="54"/>
      <c r="AH848" s="472"/>
      <c r="AJ848" s="472"/>
      <c r="AK848" s="472"/>
      <c r="AL848" s="472"/>
      <c r="AM848" s="472"/>
      <c r="AN848" s="472"/>
    </row>
    <row r="849" spans="29:40">
      <c r="AC849" s="54"/>
      <c r="AD849" s="54"/>
      <c r="AE849" s="54"/>
      <c r="AF849" s="54"/>
      <c r="AG849" s="54"/>
      <c r="AH849" s="472"/>
      <c r="AJ849" s="472"/>
      <c r="AK849" s="472"/>
      <c r="AL849" s="472"/>
      <c r="AM849" s="472"/>
      <c r="AN849" s="472"/>
    </row>
    <row r="850" spans="29:40">
      <c r="AC850" s="54"/>
      <c r="AD850" s="54"/>
      <c r="AE850" s="54"/>
      <c r="AF850" s="54"/>
      <c r="AG850" s="54"/>
      <c r="AH850" s="472"/>
      <c r="AJ850" s="472"/>
      <c r="AK850" s="472"/>
      <c r="AL850" s="472"/>
      <c r="AM850" s="472"/>
      <c r="AN850" s="472"/>
    </row>
    <row r="851" spans="29:40">
      <c r="AC851" s="54"/>
      <c r="AD851" s="54"/>
      <c r="AE851" s="54"/>
      <c r="AF851" s="54"/>
      <c r="AG851" s="54"/>
      <c r="AH851" s="472"/>
      <c r="AJ851" s="472"/>
      <c r="AK851" s="472"/>
      <c r="AL851" s="472"/>
      <c r="AM851" s="472"/>
      <c r="AN851" s="472"/>
    </row>
    <row r="852" spans="29:40">
      <c r="AC852" s="54"/>
      <c r="AD852" s="54"/>
      <c r="AE852" s="54"/>
      <c r="AF852" s="54"/>
      <c r="AG852" s="54"/>
      <c r="AH852" s="472"/>
      <c r="AJ852" s="472"/>
      <c r="AK852" s="472"/>
      <c r="AL852" s="472"/>
      <c r="AM852" s="472"/>
      <c r="AN852" s="472"/>
    </row>
    <row r="853" spans="29:40">
      <c r="AC853" s="54"/>
      <c r="AD853" s="54"/>
      <c r="AE853" s="54"/>
      <c r="AF853" s="54"/>
      <c r="AG853" s="54"/>
      <c r="AH853" s="472"/>
      <c r="AJ853" s="472"/>
      <c r="AK853" s="472"/>
      <c r="AL853" s="472"/>
      <c r="AM853" s="472"/>
      <c r="AN853" s="472"/>
    </row>
    <row r="854" spans="29:40">
      <c r="AC854" s="54"/>
      <c r="AD854" s="54"/>
      <c r="AE854" s="54"/>
      <c r="AF854" s="54"/>
      <c r="AG854" s="54"/>
      <c r="AH854" s="472"/>
      <c r="AJ854" s="472"/>
      <c r="AK854" s="472"/>
      <c r="AL854" s="472"/>
      <c r="AM854" s="472"/>
      <c r="AN854" s="472"/>
    </row>
    <row r="855" spans="29:40">
      <c r="AC855" s="54"/>
      <c r="AD855" s="54"/>
      <c r="AE855" s="54"/>
      <c r="AF855" s="54"/>
      <c r="AG855" s="54"/>
      <c r="AH855" s="472"/>
      <c r="AJ855" s="472"/>
      <c r="AK855" s="472"/>
      <c r="AL855" s="472"/>
      <c r="AM855" s="472"/>
      <c r="AN855" s="472"/>
    </row>
    <row r="856" spans="29:40">
      <c r="AC856" s="54"/>
      <c r="AD856" s="54"/>
      <c r="AE856" s="54"/>
      <c r="AF856" s="54"/>
      <c r="AG856" s="54"/>
      <c r="AH856" s="472"/>
      <c r="AJ856" s="472"/>
      <c r="AK856" s="472"/>
      <c r="AL856" s="472"/>
      <c r="AM856" s="472"/>
      <c r="AN856" s="472"/>
    </row>
    <row r="857" spans="29:40">
      <c r="AC857" s="54"/>
      <c r="AD857" s="54"/>
      <c r="AE857" s="54"/>
      <c r="AF857" s="54"/>
      <c r="AG857" s="54"/>
      <c r="AH857" s="472"/>
      <c r="AJ857" s="472"/>
      <c r="AK857" s="472"/>
      <c r="AL857" s="472"/>
      <c r="AM857" s="472"/>
      <c r="AN857" s="472"/>
    </row>
    <row r="858" spans="29:40">
      <c r="AC858" s="54"/>
      <c r="AD858" s="54"/>
      <c r="AE858" s="54"/>
      <c r="AF858" s="54"/>
      <c r="AG858" s="54"/>
      <c r="AH858" s="472"/>
      <c r="AJ858" s="472"/>
      <c r="AK858" s="472"/>
      <c r="AL858" s="472"/>
      <c r="AM858" s="472"/>
      <c r="AN858" s="472"/>
    </row>
    <row r="859" spans="29:40">
      <c r="AC859" s="54"/>
      <c r="AD859" s="54"/>
      <c r="AE859" s="54"/>
      <c r="AF859" s="54"/>
      <c r="AG859" s="54"/>
      <c r="AH859" s="472"/>
      <c r="AJ859" s="472"/>
      <c r="AK859" s="472"/>
      <c r="AL859" s="472"/>
      <c r="AM859" s="472"/>
      <c r="AN859" s="472"/>
    </row>
    <row r="860" spans="29:40">
      <c r="AC860" s="54"/>
      <c r="AD860" s="54"/>
      <c r="AE860" s="54"/>
      <c r="AF860" s="54"/>
      <c r="AG860" s="54"/>
      <c r="AH860" s="472"/>
      <c r="AJ860" s="472"/>
      <c r="AK860" s="472"/>
      <c r="AL860" s="472"/>
      <c r="AM860" s="472"/>
      <c r="AN860" s="472"/>
    </row>
    <row r="861" spans="29:40">
      <c r="AC861" s="54"/>
      <c r="AD861" s="54"/>
      <c r="AE861" s="54"/>
      <c r="AF861" s="54"/>
      <c r="AG861" s="54"/>
      <c r="AH861" s="472"/>
      <c r="AJ861" s="472"/>
      <c r="AK861" s="472"/>
      <c r="AL861" s="472"/>
      <c r="AM861" s="472"/>
      <c r="AN861" s="472"/>
    </row>
    <row r="862" spans="29:40">
      <c r="AC862" s="54"/>
      <c r="AD862" s="54"/>
      <c r="AE862" s="54"/>
      <c r="AF862" s="54"/>
      <c r="AG862" s="54"/>
      <c r="AH862" s="472"/>
      <c r="AJ862" s="472"/>
      <c r="AK862" s="472"/>
      <c r="AL862" s="472"/>
      <c r="AM862" s="472"/>
      <c r="AN862" s="472"/>
    </row>
    <row r="863" spans="29:40">
      <c r="AC863" s="54"/>
      <c r="AD863" s="54"/>
      <c r="AE863" s="54"/>
      <c r="AF863" s="54"/>
      <c r="AG863" s="54"/>
      <c r="AH863" s="472"/>
      <c r="AJ863" s="472"/>
      <c r="AK863" s="472"/>
      <c r="AL863" s="472"/>
      <c r="AM863" s="472"/>
      <c r="AN863" s="472"/>
    </row>
    <row r="864" spans="29:40">
      <c r="AC864" s="54"/>
      <c r="AD864" s="54"/>
      <c r="AE864" s="54"/>
      <c r="AF864" s="54"/>
      <c r="AG864" s="54"/>
      <c r="AH864" s="472"/>
      <c r="AJ864" s="472"/>
      <c r="AK864" s="472"/>
      <c r="AL864" s="472"/>
      <c r="AM864" s="472"/>
      <c r="AN864" s="472"/>
    </row>
    <row r="865" spans="29:40">
      <c r="AC865" s="54"/>
      <c r="AD865" s="54"/>
      <c r="AE865" s="54"/>
      <c r="AF865" s="54"/>
      <c r="AG865" s="54"/>
      <c r="AH865" s="472"/>
      <c r="AJ865" s="472"/>
      <c r="AK865" s="472"/>
      <c r="AL865" s="472"/>
      <c r="AM865" s="472"/>
      <c r="AN865" s="472"/>
    </row>
    <row r="866" spans="29:40">
      <c r="AC866" s="54"/>
      <c r="AD866" s="54"/>
      <c r="AE866" s="54"/>
      <c r="AF866" s="54"/>
      <c r="AG866" s="54"/>
      <c r="AH866" s="472"/>
      <c r="AJ866" s="472"/>
      <c r="AK866" s="472"/>
      <c r="AL866" s="472"/>
      <c r="AM866" s="472"/>
      <c r="AN866" s="472"/>
    </row>
    <row r="867" spans="29:40">
      <c r="AC867" s="54"/>
      <c r="AD867" s="54"/>
      <c r="AE867" s="54"/>
      <c r="AF867" s="54"/>
      <c r="AG867" s="54"/>
      <c r="AH867" s="472"/>
      <c r="AJ867" s="472"/>
      <c r="AK867" s="472"/>
      <c r="AL867" s="472"/>
      <c r="AM867" s="472"/>
      <c r="AN867" s="472"/>
    </row>
    <row r="868" spans="29:40">
      <c r="AC868" s="54"/>
      <c r="AD868" s="54"/>
      <c r="AE868" s="54"/>
      <c r="AF868" s="54"/>
      <c r="AG868" s="54"/>
      <c r="AH868" s="472"/>
      <c r="AJ868" s="472"/>
      <c r="AK868" s="472"/>
      <c r="AL868" s="472"/>
      <c r="AM868" s="472"/>
      <c r="AN868" s="472"/>
    </row>
    <row r="869" spans="29:40">
      <c r="AC869" s="54"/>
      <c r="AD869" s="54"/>
      <c r="AE869" s="54"/>
      <c r="AF869" s="54"/>
      <c r="AG869" s="54"/>
      <c r="AH869" s="472"/>
      <c r="AJ869" s="472"/>
      <c r="AK869" s="472"/>
      <c r="AL869" s="472"/>
      <c r="AM869" s="472"/>
      <c r="AN869" s="472"/>
    </row>
    <row r="870" spans="29:40">
      <c r="AC870" s="54"/>
      <c r="AD870" s="54"/>
      <c r="AE870" s="54"/>
      <c r="AF870" s="54"/>
      <c r="AG870" s="54"/>
      <c r="AH870" s="472"/>
      <c r="AJ870" s="472"/>
      <c r="AK870" s="472"/>
      <c r="AL870" s="472"/>
      <c r="AM870" s="472"/>
      <c r="AN870" s="472"/>
    </row>
    <row r="871" spans="29:40">
      <c r="AC871" s="54"/>
      <c r="AD871" s="54"/>
      <c r="AE871" s="54"/>
      <c r="AF871" s="54"/>
      <c r="AG871" s="54"/>
      <c r="AH871" s="472"/>
      <c r="AJ871" s="472"/>
      <c r="AK871" s="472"/>
      <c r="AL871" s="472"/>
      <c r="AM871" s="472"/>
      <c r="AN871" s="472"/>
    </row>
    <row r="872" spans="29:40">
      <c r="AC872" s="54"/>
      <c r="AD872" s="54"/>
      <c r="AE872" s="54"/>
      <c r="AF872" s="54"/>
      <c r="AG872" s="54"/>
      <c r="AH872" s="472"/>
      <c r="AJ872" s="472"/>
      <c r="AK872" s="472"/>
      <c r="AL872" s="472"/>
      <c r="AM872" s="472"/>
      <c r="AN872" s="472"/>
    </row>
    <row r="873" spans="29:40">
      <c r="AC873" s="54"/>
      <c r="AD873" s="54"/>
      <c r="AE873" s="54"/>
      <c r="AF873" s="54"/>
      <c r="AG873" s="54"/>
      <c r="AH873" s="472"/>
      <c r="AJ873" s="472"/>
      <c r="AK873" s="472"/>
      <c r="AL873" s="472"/>
      <c r="AM873" s="472"/>
      <c r="AN873" s="472"/>
    </row>
    <row r="874" spans="29:40">
      <c r="AC874" s="54"/>
      <c r="AD874" s="54"/>
      <c r="AE874" s="54"/>
      <c r="AF874" s="54"/>
      <c r="AG874" s="54"/>
      <c r="AH874" s="472"/>
      <c r="AJ874" s="472"/>
      <c r="AK874" s="472"/>
      <c r="AL874" s="472"/>
      <c r="AM874" s="472"/>
      <c r="AN874" s="472"/>
    </row>
    <row r="875" spans="29:40">
      <c r="AC875" s="54"/>
      <c r="AD875" s="54"/>
      <c r="AE875" s="54"/>
      <c r="AF875" s="54"/>
      <c r="AG875" s="54"/>
      <c r="AH875" s="472"/>
      <c r="AJ875" s="472"/>
      <c r="AK875" s="472"/>
      <c r="AL875" s="472"/>
      <c r="AM875" s="472"/>
      <c r="AN875" s="472"/>
    </row>
    <row r="876" spans="29:40">
      <c r="AC876" s="54"/>
      <c r="AD876" s="54"/>
      <c r="AE876" s="54"/>
      <c r="AF876" s="54"/>
      <c r="AG876" s="54"/>
      <c r="AH876" s="472"/>
      <c r="AJ876" s="472"/>
      <c r="AK876" s="472"/>
      <c r="AL876" s="472"/>
      <c r="AM876" s="472"/>
      <c r="AN876" s="472"/>
    </row>
    <row r="877" spans="29:40">
      <c r="AC877" s="54"/>
      <c r="AD877" s="54"/>
      <c r="AE877" s="54"/>
      <c r="AF877" s="54"/>
      <c r="AG877" s="54"/>
      <c r="AH877" s="472"/>
      <c r="AJ877" s="472"/>
      <c r="AK877" s="472"/>
      <c r="AL877" s="472"/>
      <c r="AM877" s="472"/>
      <c r="AN877" s="472"/>
    </row>
    <row r="878" spans="29:40">
      <c r="AC878" s="54"/>
      <c r="AD878" s="54"/>
      <c r="AE878" s="54"/>
      <c r="AF878" s="54"/>
      <c r="AG878" s="54"/>
      <c r="AH878" s="472"/>
      <c r="AJ878" s="472"/>
      <c r="AK878" s="472"/>
      <c r="AL878" s="472"/>
      <c r="AM878" s="472"/>
      <c r="AN878" s="472"/>
    </row>
    <row r="879" spans="29:40">
      <c r="AC879" s="54"/>
      <c r="AD879" s="54"/>
      <c r="AE879" s="54"/>
      <c r="AF879" s="54"/>
      <c r="AG879" s="54"/>
      <c r="AH879" s="472"/>
      <c r="AJ879" s="472"/>
      <c r="AK879" s="472"/>
      <c r="AL879" s="472"/>
      <c r="AM879" s="472"/>
      <c r="AN879" s="472"/>
    </row>
    <row r="880" spans="29:40">
      <c r="AC880" s="54"/>
      <c r="AD880" s="54"/>
      <c r="AE880" s="54"/>
      <c r="AF880" s="54"/>
      <c r="AG880" s="54"/>
      <c r="AH880" s="472"/>
      <c r="AJ880" s="472"/>
      <c r="AK880" s="472"/>
      <c r="AL880" s="472"/>
      <c r="AM880" s="472"/>
      <c r="AN880" s="472"/>
    </row>
    <row r="881" spans="29:40">
      <c r="AC881" s="54"/>
      <c r="AD881" s="54"/>
      <c r="AE881" s="54"/>
      <c r="AF881" s="54"/>
      <c r="AG881" s="54"/>
      <c r="AH881" s="472"/>
      <c r="AJ881" s="472"/>
      <c r="AK881" s="472"/>
      <c r="AL881" s="472"/>
      <c r="AM881" s="472"/>
      <c r="AN881" s="472"/>
    </row>
    <row r="882" spans="29:40">
      <c r="AC882" s="54"/>
      <c r="AD882" s="54"/>
      <c r="AE882" s="54"/>
      <c r="AF882" s="54"/>
      <c r="AG882" s="54"/>
      <c r="AH882" s="472"/>
      <c r="AJ882" s="472"/>
      <c r="AK882" s="472"/>
      <c r="AL882" s="472"/>
      <c r="AM882" s="472"/>
      <c r="AN882" s="472"/>
    </row>
    <row r="883" spans="29:40">
      <c r="AC883" s="54"/>
      <c r="AD883" s="54"/>
      <c r="AE883" s="54"/>
      <c r="AF883" s="54"/>
      <c r="AG883" s="54"/>
      <c r="AH883" s="472"/>
      <c r="AJ883" s="472"/>
      <c r="AK883" s="472"/>
      <c r="AL883" s="472"/>
      <c r="AM883" s="472"/>
      <c r="AN883" s="472"/>
    </row>
    <row r="884" spans="29:40">
      <c r="AC884" s="54"/>
      <c r="AD884" s="54"/>
      <c r="AE884" s="54"/>
      <c r="AF884" s="54"/>
      <c r="AG884" s="54"/>
      <c r="AH884" s="472"/>
      <c r="AJ884" s="472"/>
      <c r="AK884" s="472"/>
      <c r="AL884" s="472"/>
      <c r="AM884" s="472"/>
      <c r="AN884" s="472"/>
    </row>
    <row r="885" spans="29:40">
      <c r="AC885" s="54"/>
      <c r="AD885" s="54"/>
      <c r="AE885" s="54"/>
      <c r="AF885" s="54"/>
      <c r="AG885" s="54"/>
      <c r="AH885" s="472"/>
      <c r="AJ885" s="472"/>
      <c r="AK885" s="472"/>
      <c r="AL885" s="472"/>
      <c r="AM885" s="472"/>
      <c r="AN885" s="472"/>
    </row>
    <row r="886" spans="29:40">
      <c r="AC886" s="54"/>
      <c r="AD886" s="54"/>
      <c r="AE886" s="54"/>
      <c r="AF886" s="54"/>
      <c r="AG886" s="54"/>
      <c r="AH886" s="472"/>
      <c r="AJ886" s="472"/>
      <c r="AK886" s="472"/>
      <c r="AL886" s="472"/>
      <c r="AM886" s="472"/>
      <c r="AN886" s="472"/>
    </row>
    <row r="887" spans="29:40">
      <c r="AC887" s="54"/>
      <c r="AD887" s="54"/>
      <c r="AE887" s="54"/>
      <c r="AF887" s="54"/>
      <c r="AG887" s="54"/>
      <c r="AH887" s="472"/>
      <c r="AJ887" s="472"/>
      <c r="AK887" s="472"/>
      <c r="AL887" s="472"/>
      <c r="AM887" s="472"/>
      <c r="AN887" s="472"/>
    </row>
    <row r="888" spans="29:40">
      <c r="AC888" s="54"/>
      <c r="AD888" s="54"/>
      <c r="AE888" s="54"/>
      <c r="AF888" s="54"/>
      <c r="AG888" s="54"/>
      <c r="AH888" s="472"/>
      <c r="AJ888" s="472"/>
      <c r="AK888" s="472"/>
      <c r="AL888" s="472"/>
      <c r="AM888" s="472"/>
      <c r="AN888" s="472"/>
    </row>
    <row r="889" spans="29:40">
      <c r="AC889" s="54"/>
      <c r="AD889" s="54"/>
      <c r="AE889" s="54"/>
      <c r="AF889" s="54"/>
      <c r="AG889" s="54"/>
      <c r="AH889" s="472"/>
      <c r="AJ889" s="472"/>
      <c r="AK889" s="472"/>
      <c r="AL889" s="472"/>
      <c r="AM889" s="472"/>
      <c r="AN889" s="472"/>
    </row>
    <row r="890" spans="29:40">
      <c r="AC890" s="54"/>
      <c r="AD890" s="54"/>
      <c r="AE890" s="54"/>
      <c r="AF890" s="54"/>
      <c r="AG890" s="54"/>
      <c r="AH890" s="472"/>
      <c r="AJ890" s="472"/>
      <c r="AK890" s="472"/>
      <c r="AL890" s="472"/>
      <c r="AM890" s="472"/>
      <c r="AN890" s="472"/>
    </row>
    <row r="891" spans="29:40">
      <c r="AC891" s="54"/>
      <c r="AD891" s="54"/>
      <c r="AE891" s="54"/>
      <c r="AF891" s="54"/>
      <c r="AG891" s="54"/>
      <c r="AH891" s="472"/>
      <c r="AJ891" s="472"/>
      <c r="AK891" s="472"/>
      <c r="AL891" s="472"/>
      <c r="AM891" s="472"/>
      <c r="AN891" s="472"/>
    </row>
    <row r="892" spans="29:40">
      <c r="AC892" s="54"/>
      <c r="AD892" s="54"/>
      <c r="AE892" s="54"/>
      <c r="AF892" s="54"/>
      <c r="AG892" s="54"/>
      <c r="AH892" s="472"/>
      <c r="AJ892" s="472"/>
      <c r="AK892" s="472"/>
      <c r="AL892" s="472"/>
      <c r="AM892" s="472"/>
      <c r="AN892" s="472"/>
    </row>
    <row r="893" spans="29:40">
      <c r="AC893" s="54"/>
      <c r="AD893" s="54"/>
      <c r="AE893" s="54"/>
      <c r="AF893" s="54"/>
      <c r="AG893" s="54"/>
      <c r="AH893" s="472"/>
      <c r="AJ893" s="472"/>
      <c r="AK893" s="472"/>
      <c r="AL893" s="472"/>
      <c r="AM893" s="472"/>
      <c r="AN893" s="472"/>
    </row>
    <row r="894" spans="29:40">
      <c r="AC894" s="54"/>
      <c r="AD894" s="54"/>
      <c r="AE894" s="54"/>
      <c r="AF894" s="54"/>
      <c r="AG894" s="54"/>
      <c r="AH894" s="472"/>
      <c r="AJ894" s="472"/>
      <c r="AK894" s="472"/>
      <c r="AL894" s="472"/>
      <c r="AM894" s="472"/>
      <c r="AN894" s="472"/>
    </row>
    <row r="895" spans="29:40">
      <c r="AC895" s="54"/>
      <c r="AD895" s="54"/>
      <c r="AE895" s="54"/>
      <c r="AF895" s="54"/>
      <c r="AG895" s="54"/>
      <c r="AH895" s="472"/>
      <c r="AJ895" s="472"/>
      <c r="AK895" s="472"/>
      <c r="AL895" s="472"/>
      <c r="AM895" s="472"/>
      <c r="AN895" s="472"/>
    </row>
    <row r="896" spans="29:40">
      <c r="AC896" s="54"/>
      <c r="AD896" s="54"/>
      <c r="AE896" s="54"/>
      <c r="AF896" s="54"/>
      <c r="AG896" s="54"/>
      <c r="AH896" s="472"/>
      <c r="AJ896" s="472"/>
      <c r="AK896" s="472"/>
      <c r="AL896" s="472"/>
      <c r="AM896" s="472"/>
      <c r="AN896" s="472"/>
    </row>
    <row r="897" spans="29:40">
      <c r="AC897" s="54"/>
      <c r="AD897" s="54"/>
      <c r="AE897" s="54"/>
      <c r="AF897" s="54"/>
      <c r="AG897" s="54"/>
      <c r="AH897" s="472"/>
      <c r="AJ897" s="472"/>
      <c r="AK897" s="472"/>
      <c r="AL897" s="472"/>
      <c r="AM897" s="472"/>
      <c r="AN897" s="472"/>
    </row>
    <row r="898" spans="29:40">
      <c r="AC898" s="54"/>
      <c r="AD898" s="54"/>
      <c r="AE898" s="54"/>
      <c r="AF898" s="54"/>
      <c r="AG898" s="54"/>
      <c r="AH898" s="472"/>
      <c r="AJ898" s="472"/>
      <c r="AK898" s="472"/>
      <c r="AL898" s="472"/>
      <c r="AM898" s="472"/>
      <c r="AN898" s="472"/>
    </row>
    <row r="899" spans="29:40">
      <c r="AC899" s="54"/>
      <c r="AD899" s="54"/>
      <c r="AE899" s="54"/>
      <c r="AF899" s="54"/>
      <c r="AG899" s="54"/>
      <c r="AH899" s="472"/>
      <c r="AJ899" s="472"/>
      <c r="AK899" s="472"/>
      <c r="AL899" s="472"/>
      <c r="AM899" s="472"/>
      <c r="AN899" s="472"/>
    </row>
    <row r="900" spans="29:40">
      <c r="AC900" s="54"/>
      <c r="AD900" s="54"/>
      <c r="AE900" s="54"/>
      <c r="AF900" s="54"/>
      <c r="AG900" s="54"/>
      <c r="AH900" s="472"/>
      <c r="AJ900" s="472"/>
      <c r="AK900" s="472"/>
      <c r="AL900" s="472"/>
      <c r="AM900" s="472"/>
      <c r="AN900" s="472"/>
    </row>
    <row r="901" spans="29:40">
      <c r="AC901" s="54"/>
      <c r="AD901" s="54"/>
      <c r="AE901" s="54"/>
      <c r="AF901" s="54"/>
      <c r="AG901" s="54"/>
      <c r="AH901" s="472"/>
      <c r="AJ901" s="472"/>
      <c r="AK901" s="472"/>
      <c r="AL901" s="472"/>
      <c r="AM901" s="472"/>
      <c r="AN901" s="472"/>
    </row>
    <row r="902" spans="29:40">
      <c r="AC902" s="54"/>
      <c r="AD902" s="54"/>
      <c r="AE902" s="54"/>
      <c r="AF902" s="54"/>
      <c r="AG902" s="54"/>
      <c r="AH902" s="472"/>
      <c r="AJ902" s="472"/>
      <c r="AK902" s="472"/>
      <c r="AL902" s="472"/>
      <c r="AM902" s="472"/>
      <c r="AN902" s="472"/>
    </row>
    <row r="903" spans="29:40">
      <c r="AC903" s="54"/>
      <c r="AD903" s="54"/>
      <c r="AE903" s="54"/>
      <c r="AF903" s="54"/>
      <c r="AG903" s="54"/>
      <c r="AH903" s="472"/>
      <c r="AJ903" s="472"/>
      <c r="AK903" s="472"/>
      <c r="AL903" s="472"/>
      <c r="AM903" s="472"/>
      <c r="AN903" s="472"/>
    </row>
    <row r="904" spans="29:40">
      <c r="AC904" s="54"/>
      <c r="AD904" s="54"/>
      <c r="AE904" s="54"/>
      <c r="AF904" s="54"/>
      <c r="AG904" s="54"/>
      <c r="AH904" s="472"/>
      <c r="AJ904" s="472"/>
      <c r="AK904" s="472"/>
      <c r="AL904" s="472"/>
      <c r="AM904" s="472"/>
      <c r="AN904" s="472"/>
    </row>
    <row r="905" spans="29:40">
      <c r="AC905" s="54"/>
      <c r="AD905" s="54"/>
      <c r="AE905" s="54"/>
      <c r="AF905" s="54"/>
      <c r="AG905" s="54"/>
      <c r="AH905" s="472"/>
      <c r="AJ905" s="472"/>
      <c r="AK905" s="472"/>
      <c r="AL905" s="472"/>
      <c r="AM905" s="472"/>
      <c r="AN905" s="472"/>
    </row>
    <row r="906" spans="29:40">
      <c r="AC906" s="54"/>
      <c r="AD906" s="54"/>
      <c r="AE906" s="54"/>
      <c r="AF906" s="54"/>
      <c r="AG906" s="54"/>
      <c r="AH906" s="472"/>
      <c r="AJ906" s="472"/>
      <c r="AK906" s="472"/>
      <c r="AL906" s="472"/>
      <c r="AM906" s="472"/>
      <c r="AN906" s="472"/>
    </row>
    <row r="907" spans="29:40">
      <c r="AC907" s="54"/>
      <c r="AD907" s="54"/>
      <c r="AE907" s="54"/>
      <c r="AF907" s="54"/>
      <c r="AG907" s="54"/>
      <c r="AH907" s="472"/>
      <c r="AJ907" s="472"/>
      <c r="AK907" s="472"/>
      <c r="AL907" s="472"/>
      <c r="AM907" s="472"/>
      <c r="AN907" s="472"/>
    </row>
    <row r="908" spans="29:40">
      <c r="AC908" s="54"/>
      <c r="AD908" s="54"/>
      <c r="AE908" s="54"/>
      <c r="AF908" s="54"/>
      <c r="AG908" s="54"/>
      <c r="AH908" s="472"/>
      <c r="AJ908" s="472"/>
      <c r="AK908" s="472"/>
      <c r="AL908" s="472"/>
      <c r="AM908" s="472"/>
      <c r="AN908" s="472"/>
    </row>
    <row r="909" spans="29:40">
      <c r="AC909" s="54"/>
      <c r="AD909" s="54"/>
      <c r="AE909" s="54"/>
      <c r="AF909" s="54"/>
      <c r="AG909" s="54"/>
      <c r="AH909" s="472"/>
      <c r="AJ909" s="472"/>
      <c r="AK909" s="472"/>
      <c r="AL909" s="472"/>
      <c r="AM909" s="472"/>
      <c r="AN909" s="472"/>
    </row>
    <row r="910" spans="29:40">
      <c r="AC910" s="54"/>
      <c r="AD910" s="54"/>
      <c r="AE910" s="54"/>
      <c r="AF910" s="54"/>
      <c r="AG910" s="54"/>
      <c r="AH910" s="472"/>
      <c r="AJ910" s="472"/>
      <c r="AK910" s="472"/>
      <c r="AL910" s="472"/>
      <c r="AM910" s="472"/>
      <c r="AN910" s="472"/>
    </row>
    <row r="911" spans="29:40">
      <c r="AC911" s="54"/>
      <c r="AD911" s="54"/>
      <c r="AE911" s="54"/>
      <c r="AF911" s="54"/>
      <c r="AG911" s="54"/>
      <c r="AH911" s="472"/>
      <c r="AJ911" s="472"/>
      <c r="AK911" s="472"/>
      <c r="AL911" s="472"/>
      <c r="AM911" s="472"/>
      <c r="AN911" s="472"/>
    </row>
    <row r="912" spans="29:40">
      <c r="AC912" s="54"/>
      <c r="AD912" s="54"/>
      <c r="AE912" s="54"/>
      <c r="AF912" s="54"/>
      <c r="AG912" s="54"/>
      <c r="AH912" s="472"/>
      <c r="AJ912" s="472"/>
      <c r="AK912" s="472"/>
      <c r="AL912" s="472"/>
      <c r="AM912" s="472"/>
      <c r="AN912" s="472"/>
    </row>
    <row r="913" spans="29:40">
      <c r="AC913" s="54"/>
      <c r="AD913" s="54"/>
      <c r="AE913" s="54"/>
      <c r="AF913" s="54"/>
      <c r="AG913" s="54"/>
      <c r="AH913" s="472"/>
      <c r="AJ913" s="472"/>
      <c r="AK913" s="472"/>
      <c r="AL913" s="472"/>
      <c r="AM913" s="472"/>
      <c r="AN913" s="472"/>
    </row>
    <row r="914" spans="29:40">
      <c r="AC914" s="54"/>
      <c r="AD914" s="54"/>
      <c r="AE914" s="54"/>
      <c r="AF914" s="54"/>
      <c r="AG914" s="54"/>
      <c r="AH914" s="472"/>
      <c r="AJ914" s="472"/>
      <c r="AK914" s="472"/>
      <c r="AL914" s="472"/>
      <c r="AM914" s="472"/>
      <c r="AN914" s="472"/>
    </row>
    <row r="915" spans="29:40">
      <c r="AC915" s="54"/>
      <c r="AD915" s="54"/>
      <c r="AE915" s="54"/>
      <c r="AF915" s="54"/>
      <c r="AG915" s="54"/>
      <c r="AH915" s="472"/>
      <c r="AJ915" s="472"/>
      <c r="AK915" s="472"/>
      <c r="AL915" s="472"/>
      <c r="AM915" s="472"/>
      <c r="AN915" s="472"/>
    </row>
    <row r="916" spans="29:40">
      <c r="AC916" s="54"/>
      <c r="AD916" s="54"/>
      <c r="AE916" s="54"/>
      <c r="AF916" s="54"/>
      <c r="AG916" s="54"/>
      <c r="AH916" s="472"/>
      <c r="AJ916" s="472"/>
      <c r="AK916" s="472"/>
      <c r="AL916" s="472"/>
      <c r="AM916" s="472"/>
      <c r="AN916" s="472"/>
    </row>
    <row r="917" spans="29:40">
      <c r="AC917" s="54"/>
      <c r="AD917" s="54"/>
      <c r="AE917" s="54"/>
      <c r="AF917" s="54"/>
      <c r="AG917" s="54"/>
      <c r="AH917" s="472"/>
      <c r="AJ917" s="472"/>
      <c r="AK917" s="472"/>
      <c r="AL917" s="472"/>
      <c r="AM917" s="472"/>
      <c r="AN917" s="472"/>
    </row>
    <row r="918" spans="29:40">
      <c r="AC918" s="54"/>
      <c r="AD918" s="54"/>
      <c r="AE918" s="54"/>
      <c r="AF918" s="54"/>
      <c r="AG918" s="54"/>
      <c r="AH918" s="472"/>
      <c r="AJ918" s="472"/>
      <c r="AK918" s="472"/>
      <c r="AL918" s="472"/>
      <c r="AM918" s="472"/>
      <c r="AN918" s="472"/>
    </row>
    <row r="919" spans="29:40">
      <c r="AC919" s="54"/>
      <c r="AD919" s="54"/>
      <c r="AE919" s="54"/>
      <c r="AF919" s="54"/>
      <c r="AG919" s="54"/>
      <c r="AH919" s="472"/>
      <c r="AJ919" s="472"/>
      <c r="AK919" s="472"/>
      <c r="AL919" s="472"/>
      <c r="AM919" s="472"/>
      <c r="AN919" s="472"/>
    </row>
    <row r="920" spans="29:40">
      <c r="AC920" s="54"/>
      <c r="AD920" s="54"/>
      <c r="AE920" s="54"/>
      <c r="AF920" s="54"/>
      <c r="AG920" s="54"/>
      <c r="AH920" s="472"/>
      <c r="AJ920" s="472"/>
      <c r="AK920" s="472"/>
      <c r="AL920" s="472"/>
      <c r="AM920" s="472"/>
      <c r="AN920" s="472"/>
    </row>
    <row r="921" spans="29:40">
      <c r="AC921" s="54"/>
      <c r="AD921" s="54"/>
      <c r="AE921" s="54"/>
      <c r="AF921" s="54"/>
      <c r="AG921" s="54"/>
      <c r="AH921" s="472"/>
      <c r="AJ921" s="472"/>
      <c r="AK921" s="472"/>
      <c r="AL921" s="472"/>
      <c r="AM921" s="472"/>
      <c r="AN921" s="472"/>
    </row>
    <row r="922" spans="29:40">
      <c r="AC922" s="54"/>
      <c r="AD922" s="54"/>
      <c r="AE922" s="54"/>
      <c r="AF922" s="54"/>
      <c r="AG922" s="54"/>
      <c r="AH922" s="472"/>
      <c r="AJ922" s="472"/>
      <c r="AK922" s="472"/>
      <c r="AL922" s="472"/>
      <c r="AM922" s="472"/>
      <c r="AN922" s="472"/>
    </row>
    <row r="923" spans="29:40">
      <c r="AC923" s="54"/>
      <c r="AD923" s="54"/>
      <c r="AE923" s="54"/>
      <c r="AF923" s="54"/>
      <c r="AG923" s="54"/>
      <c r="AH923" s="472"/>
      <c r="AJ923" s="472"/>
      <c r="AK923" s="472"/>
      <c r="AL923" s="472"/>
      <c r="AM923" s="472"/>
      <c r="AN923" s="472"/>
    </row>
    <row r="924" spans="29:40">
      <c r="AC924" s="54"/>
      <c r="AD924" s="54"/>
      <c r="AE924" s="54"/>
      <c r="AF924" s="54"/>
      <c r="AG924" s="54"/>
      <c r="AH924" s="472"/>
      <c r="AJ924" s="472"/>
      <c r="AK924" s="472"/>
      <c r="AL924" s="472"/>
      <c r="AM924" s="472"/>
      <c r="AN924" s="472"/>
    </row>
    <row r="925" spans="29:40">
      <c r="AC925" s="54"/>
      <c r="AD925" s="54"/>
      <c r="AE925" s="54"/>
      <c r="AF925" s="54"/>
      <c r="AG925" s="54"/>
      <c r="AH925" s="472"/>
      <c r="AJ925" s="472"/>
      <c r="AK925" s="472"/>
      <c r="AL925" s="472"/>
      <c r="AM925" s="472"/>
      <c r="AN925" s="472"/>
    </row>
    <row r="926" spans="29:40">
      <c r="AC926" s="54"/>
      <c r="AD926" s="54"/>
      <c r="AE926" s="54"/>
      <c r="AF926" s="54"/>
      <c r="AG926" s="54"/>
      <c r="AH926" s="472"/>
      <c r="AJ926" s="472"/>
      <c r="AK926" s="472"/>
      <c r="AL926" s="472"/>
      <c r="AM926" s="472"/>
      <c r="AN926" s="472"/>
    </row>
    <row r="927" spans="29:40">
      <c r="AC927" s="54"/>
      <c r="AD927" s="54"/>
      <c r="AE927" s="54"/>
      <c r="AF927" s="54"/>
      <c r="AG927" s="54"/>
      <c r="AH927" s="472"/>
      <c r="AJ927" s="472"/>
      <c r="AK927" s="472"/>
      <c r="AL927" s="472"/>
      <c r="AM927" s="472"/>
      <c r="AN927" s="472"/>
    </row>
    <row r="928" spans="29:40">
      <c r="AC928" s="54"/>
      <c r="AD928" s="54"/>
      <c r="AE928" s="54"/>
      <c r="AF928" s="54"/>
      <c r="AG928" s="54"/>
      <c r="AH928" s="472"/>
      <c r="AJ928" s="472"/>
      <c r="AK928" s="472"/>
      <c r="AL928" s="472"/>
      <c r="AM928" s="472"/>
      <c r="AN928" s="472"/>
    </row>
    <row r="929" spans="29:40">
      <c r="AC929" s="54"/>
      <c r="AD929" s="54"/>
      <c r="AE929" s="54"/>
      <c r="AF929" s="54"/>
      <c r="AG929" s="54"/>
      <c r="AH929" s="472"/>
      <c r="AJ929" s="472"/>
      <c r="AK929" s="472"/>
      <c r="AL929" s="472"/>
      <c r="AM929" s="472"/>
      <c r="AN929" s="472"/>
    </row>
    <row r="930" spans="29:40">
      <c r="AC930" s="54"/>
      <c r="AD930" s="54"/>
      <c r="AE930" s="54"/>
      <c r="AF930" s="54"/>
      <c r="AG930" s="54"/>
      <c r="AH930" s="472"/>
      <c r="AJ930" s="472"/>
      <c r="AK930" s="472"/>
      <c r="AL930" s="472"/>
      <c r="AM930" s="472"/>
      <c r="AN930" s="472"/>
    </row>
    <row r="931" spans="29:40">
      <c r="AC931" s="54"/>
      <c r="AD931" s="54"/>
      <c r="AE931" s="54"/>
      <c r="AF931" s="54"/>
      <c r="AG931" s="54"/>
      <c r="AH931" s="472"/>
      <c r="AJ931" s="472"/>
      <c r="AK931" s="472"/>
      <c r="AL931" s="472"/>
      <c r="AM931" s="472"/>
      <c r="AN931" s="472"/>
    </row>
    <row r="932" spans="29:40">
      <c r="AC932" s="54"/>
      <c r="AD932" s="54"/>
      <c r="AE932" s="54"/>
      <c r="AF932" s="54"/>
      <c r="AG932" s="54"/>
      <c r="AH932" s="472"/>
      <c r="AJ932" s="472"/>
      <c r="AK932" s="472"/>
      <c r="AL932" s="472"/>
      <c r="AM932" s="472"/>
      <c r="AN932" s="472"/>
    </row>
    <row r="933" spans="29:40">
      <c r="AC933" s="54"/>
      <c r="AD933" s="54"/>
      <c r="AE933" s="54"/>
      <c r="AF933" s="54"/>
      <c r="AG933" s="54"/>
      <c r="AH933" s="472"/>
      <c r="AJ933" s="472"/>
      <c r="AK933" s="472"/>
      <c r="AL933" s="472"/>
      <c r="AM933" s="472"/>
      <c r="AN933" s="472"/>
    </row>
    <row r="934" spans="29:40">
      <c r="AC934" s="54"/>
      <c r="AD934" s="54"/>
      <c r="AE934" s="54"/>
      <c r="AF934" s="54"/>
      <c r="AG934" s="54"/>
      <c r="AH934" s="472"/>
      <c r="AJ934" s="472"/>
      <c r="AK934" s="472"/>
      <c r="AL934" s="472"/>
      <c r="AM934" s="472"/>
      <c r="AN934" s="472"/>
    </row>
    <row r="935" spans="29:40">
      <c r="AC935" s="54"/>
      <c r="AD935" s="54"/>
      <c r="AE935" s="54"/>
      <c r="AF935" s="54"/>
      <c r="AG935" s="54"/>
      <c r="AH935" s="472"/>
      <c r="AJ935" s="472"/>
      <c r="AK935" s="472"/>
      <c r="AL935" s="472"/>
      <c r="AM935" s="472"/>
      <c r="AN935" s="472"/>
    </row>
    <row r="936" spans="29:40">
      <c r="AC936" s="54"/>
      <c r="AD936" s="54"/>
      <c r="AE936" s="54"/>
      <c r="AF936" s="54"/>
      <c r="AG936" s="54"/>
      <c r="AH936" s="472"/>
      <c r="AJ936" s="472"/>
      <c r="AK936" s="472"/>
      <c r="AL936" s="472"/>
      <c r="AM936" s="472"/>
      <c r="AN936" s="472"/>
    </row>
    <row r="937" spans="29:40">
      <c r="AC937" s="54"/>
      <c r="AD937" s="54"/>
      <c r="AE937" s="54"/>
      <c r="AF937" s="54"/>
      <c r="AG937" s="54"/>
      <c r="AH937" s="472"/>
      <c r="AJ937" s="472"/>
      <c r="AK937" s="472"/>
      <c r="AL937" s="472"/>
      <c r="AM937" s="472"/>
      <c r="AN937" s="472"/>
    </row>
    <row r="938" spans="29:40">
      <c r="AC938" s="54"/>
      <c r="AD938" s="54"/>
      <c r="AE938" s="54"/>
      <c r="AF938" s="54"/>
      <c r="AG938" s="54"/>
      <c r="AH938" s="472"/>
      <c r="AJ938" s="472"/>
      <c r="AK938" s="472"/>
      <c r="AL938" s="472"/>
      <c r="AM938" s="472"/>
      <c r="AN938" s="472"/>
    </row>
    <row r="939" spans="29:40">
      <c r="AC939" s="54"/>
      <c r="AD939" s="54"/>
      <c r="AE939" s="54"/>
      <c r="AF939" s="54"/>
      <c r="AG939" s="54"/>
      <c r="AH939" s="472"/>
      <c r="AJ939" s="472"/>
      <c r="AK939" s="472"/>
      <c r="AL939" s="472"/>
      <c r="AM939" s="472"/>
      <c r="AN939" s="472"/>
    </row>
    <row r="940" spans="29:40">
      <c r="AC940" s="54"/>
      <c r="AD940" s="54"/>
      <c r="AE940" s="54"/>
      <c r="AF940" s="54"/>
      <c r="AG940" s="54"/>
      <c r="AH940" s="472"/>
      <c r="AJ940" s="472"/>
      <c r="AK940" s="472"/>
      <c r="AL940" s="472"/>
      <c r="AM940" s="472"/>
      <c r="AN940" s="472"/>
    </row>
    <row r="941" spans="29:40">
      <c r="AC941" s="54"/>
      <c r="AD941" s="54"/>
      <c r="AE941" s="54"/>
      <c r="AF941" s="54"/>
      <c r="AG941" s="54"/>
      <c r="AH941" s="472"/>
      <c r="AJ941" s="472"/>
      <c r="AK941" s="472"/>
      <c r="AL941" s="472"/>
      <c r="AM941" s="472"/>
      <c r="AN941" s="472"/>
    </row>
    <row r="942" spans="29:40">
      <c r="AC942" s="54"/>
      <c r="AD942" s="54"/>
      <c r="AE942" s="54"/>
      <c r="AF942" s="54"/>
      <c r="AG942" s="54"/>
      <c r="AH942" s="472"/>
      <c r="AJ942" s="472"/>
      <c r="AK942" s="472"/>
      <c r="AL942" s="472"/>
      <c r="AM942" s="472"/>
      <c r="AN942" s="472"/>
    </row>
    <row r="943" spans="29:40">
      <c r="AC943" s="54"/>
      <c r="AD943" s="54"/>
      <c r="AE943" s="54"/>
      <c r="AF943" s="54"/>
      <c r="AG943" s="54"/>
      <c r="AH943" s="472"/>
      <c r="AJ943" s="472"/>
      <c r="AK943" s="472"/>
      <c r="AL943" s="472"/>
      <c r="AM943" s="472"/>
      <c r="AN943" s="472"/>
    </row>
    <row r="944" spans="29:40">
      <c r="AC944" s="54"/>
      <c r="AD944" s="54"/>
      <c r="AE944" s="54"/>
      <c r="AF944" s="54"/>
      <c r="AG944" s="54"/>
      <c r="AH944" s="472"/>
      <c r="AJ944" s="472"/>
      <c r="AK944" s="472"/>
      <c r="AL944" s="472"/>
      <c r="AM944" s="472"/>
      <c r="AN944" s="472"/>
    </row>
    <row r="945" spans="29:40">
      <c r="AC945" s="54"/>
      <c r="AD945" s="54"/>
      <c r="AE945" s="54"/>
      <c r="AF945" s="54"/>
      <c r="AG945" s="54"/>
      <c r="AH945" s="472"/>
      <c r="AJ945" s="472"/>
      <c r="AK945" s="472"/>
      <c r="AL945" s="472"/>
      <c r="AM945" s="472"/>
      <c r="AN945" s="472"/>
    </row>
    <row r="946" spans="29:40">
      <c r="AC946" s="54"/>
      <c r="AD946" s="54"/>
      <c r="AE946" s="54"/>
      <c r="AF946" s="54"/>
      <c r="AG946" s="54"/>
      <c r="AH946" s="472"/>
      <c r="AJ946" s="472"/>
      <c r="AK946" s="472"/>
      <c r="AL946" s="472"/>
      <c r="AM946" s="472"/>
      <c r="AN946" s="472"/>
    </row>
    <row r="947" spans="29:40">
      <c r="AC947" s="54"/>
      <c r="AD947" s="54"/>
      <c r="AE947" s="54"/>
      <c r="AF947" s="54"/>
      <c r="AG947" s="54"/>
      <c r="AH947" s="472"/>
      <c r="AJ947" s="472"/>
      <c r="AK947" s="472"/>
      <c r="AL947" s="472"/>
      <c r="AM947" s="472"/>
      <c r="AN947" s="472"/>
    </row>
    <row r="948" spans="29:40">
      <c r="AC948" s="54"/>
      <c r="AD948" s="54"/>
      <c r="AE948" s="54"/>
      <c r="AF948" s="54"/>
      <c r="AG948" s="54"/>
      <c r="AH948" s="472"/>
      <c r="AJ948" s="472"/>
      <c r="AK948" s="472"/>
      <c r="AL948" s="472"/>
      <c r="AM948" s="472"/>
      <c r="AN948" s="472"/>
    </row>
    <row r="949" spans="29:40">
      <c r="AC949" s="54"/>
      <c r="AD949" s="54"/>
      <c r="AE949" s="54"/>
      <c r="AF949" s="54"/>
      <c r="AG949" s="54"/>
      <c r="AH949" s="472"/>
      <c r="AJ949" s="472"/>
      <c r="AK949" s="472"/>
      <c r="AL949" s="472"/>
      <c r="AM949" s="472"/>
      <c r="AN949" s="472"/>
    </row>
    <row r="950" spans="29:40">
      <c r="AC950" s="54"/>
      <c r="AD950" s="54"/>
      <c r="AE950" s="54"/>
      <c r="AF950" s="54"/>
      <c r="AG950" s="54"/>
      <c r="AH950" s="472"/>
      <c r="AJ950" s="472"/>
      <c r="AK950" s="472"/>
      <c r="AL950" s="472"/>
      <c r="AM950" s="472"/>
      <c r="AN950" s="472"/>
    </row>
    <row r="951" spans="29:40">
      <c r="AC951" s="54"/>
      <c r="AD951" s="54"/>
      <c r="AE951" s="54"/>
      <c r="AF951" s="54"/>
      <c r="AG951" s="54"/>
      <c r="AH951" s="472"/>
      <c r="AJ951" s="472"/>
      <c r="AK951" s="472"/>
      <c r="AL951" s="472"/>
      <c r="AM951" s="472"/>
      <c r="AN951" s="472"/>
    </row>
    <row r="952" spans="29:40">
      <c r="AC952" s="54"/>
      <c r="AD952" s="54"/>
      <c r="AE952" s="54"/>
      <c r="AF952" s="54"/>
      <c r="AG952" s="54"/>
      <c r="AH952" s="472"/>
      <c r="AJ952" s="472"/>
      <c r="AK952" s="472"/>
      <c r="AL952" s="472"/>
      <c r="AM952" s="472"/>
      <c r="AN952" s="472"/>
    </row>
    <row r="953" spans="29:40">
      <c r="AC953" s="54"/>
      <c r="AD953" s="54"/>
      <c r="AE953" s="54"/>
      <c r="AF953" s="54"/>
      <c r="AG953" s="54"/>
      <c r="AH953" s="472"/>
      <c r="AJ953" s="472"/>
      <c r="AK953" s="472"/>
      <c r="AL953" s="472"/>
      <c r="AM953" s="472"/>
      <c r="AN953" s="472"/>
    </row>
    <row r="954" spans="29:40">
      <c r="AC954" s="54"/>
      <c r="AD954" s="54"/>
      <c r="AE954" s="54"/>
      <c r="AF954" s="54"/>
      <c r="AG954" s="54"/>
      <c r="AH954" s="472"/>
      <c r="AJ954" s="472"/>
      <c r="AK954" s="472"/>
      <c r="AL954" s="472"/>
      <c r="AM954" s="472"/>
      <c r="AN954" s="472"/>
    </row>
    <row r="955" spans="29:40">
      <c r="AC955" s="54"/>
      <c r="AD955" s="54"/>
      <c r="AE955" s="54"/>
      <c r="AF955" s="54"/>
      <c r="AG955" s="54"/>
      <c r="AH955" s="472"/>
      <c r="AJ955" s="472"/>
      <c r="AK955" s="472"/>
      <c r="AL955" s="472"/>
      <c r="AM955" s="472"/>
      <c r="AN955" s="472"/>
    </row>
    <row r="956" spans="29:40">
      <c r="AC956" s="54"/>
      <c r="AD956" s="54"/>
      <c r="AE956" s="54"/>
      <c r="AF956" s="54"/>
      <c r="AG956" s="54"/>
      <c r="AH956" s="472"/>
      <c r="AJ956" s="472"/>
      <c r="AK956" s="472"/>
      <c r="AL956" s="472"/>
      <c r="AM956" s="472"/>
      <c r="AN956" s="472"/>
    </row>
    <row r="957" spans="29:40">
      <c r="AC957" s="54"/>
      <c r="AD957" s="54"/>
      <c r="AE957" s="54"/>
      <c r="AF957" s="54"/>
      <c r="AG957" s="54"/>
      <c r="AH957" s="472"/>
      <c r="AJ957" s="472"/>
      <c r="AK957" s="472"/>
      <c r="AL957" s="472"/>
      <c r="AM957" s="472"/>
      <c r="AN957" s="472"/>
    </row>
    <row r="958" spans="29:40">
      <c r="AC958" s="54"/>
      <c r="AD958" s="54"/>
      <c r="AE958" s="54"/>
      <c r="AF958" s="54"/>
      <c r="AG958" s="54"/>
      <c r="AH958" s="472"/>
      <c r="AJ958" s="472"/>
      <c r="AK958" s="472"/>
      <c r="AL958" s="472"/>
      <c r="AM958" s="472"/>
      <c r="AN958" s="472"/>
    </row>
    <row r="959" spans="29:40">
      <c r="AC959" s="54"/>
      <c r="AD959" s="54"/>
      <c r="AE959" s="54"/>
      <c r="AF959" s="54"/>
      <c r="AG959" s="54"/>
      <c r="AH959" s="472"/>
      <c r="AJ959" s="472"/>
      <c r="AK959" s="472"/>
      <c r="AL959" s="472"/>
      <c r="AM959" s="472"/>
      <c r="AN959" s="472"/>
    </row>
    <row r="960" spans="29:40">
      <c r="AC960" s="54"/>
      <c r="AD960" s="54"/>
      <c r="AE960" s="54"/>
      <c r="AF960" s="54"/>
      <c r="AG960" s="54"/>
      <c r="AH960" s="472"/>
      <c r="AJ960" s="472"/>
      <c r="AK960" s="472"/>
      <c r="AL960" s="472"/>
      <c r="AM960" s="472"/>
      <c r="AN960" s="472"/>
    </row>
    <row r="961" spans="29:40">
      <c r="AC961" s="54"/>
      <c r="AD961" s="54"/>
      <c r="AE961" s="54"/>
      <c r="AF961" s="54"/>
      <c r="AG961" s="54"/>
      <c r="AH961" s="472"/>
      <c r="AJ961" s="472"/>
      <c r="AK961" s="472"/>
      <c r="AL961" s="472"/>
      <c r="AM961" s="472"/>
      <c r="AN961" s="472"/>
    </row>
    <row r="962" spans="29:40">
      <c r="AC962" s="54"/>
      <c r="AD962" s="54"/>
      <c r="AE962" s="54"/>
      <c r="AF962" s="54"/>
      <c r="AG962" s="54"/>
      <c r="AH962" s="472"/>
      <c r="AJ962" s="472"/>
      <c r="AK962" s="472"/>
      <c r="AL962" s="472"/>
      <c r="AM962" s="472"/>
      <c r="AN962" s="472"/>
    </row>
    <row r="963" spans="29:40">
      <c r="AC963" s="54"/>
      <c r="AD963" s="54"/>
      <c r="AE963" s="54"/>
      <c r="AF963" s="54"/>
      <c r="AG963" s="54"/>
      <c r="AH963" s="472"/>
      <c r="AJ963" s="472"/>
      <c r="AK963" s="472"/>
      <c r="AL963" s="472"/>
      <c r="AM963" s="472"/>
      <c r="AN963" s="472"/>
    </row>
    <row r="964" spans="29:40">
      <c r="AC964" s="54"/>
      <c r="AD964" s="54"/>
      <c r="AE964" s="54"/>
      <c r="AF964" s="54"/>
      <c r="AG964" s="54"/>
      <c r="AH964" s="472"/>
      <c r="AJ964" s="472"/>
      <c r="AK964" s="472"/>
      <c r="AL964" s="472"/>
      <c r="AM964" s="472"/>
      <c r="AN964" s="472"/>
    </row>
    <row r="965" spans="29:40">
      <c r="AC965" s="54"/>
      <c r="AD965" s="54"/>
      <c r="AE965" s="54"/>
      <c r="AF965" s="54"/>
      <c r="AG965" s="54"/>
      <c r="AH965" s="472"/>
      <c r="AJ965" s="472"/>
      <c r="AK965" s="472"/>
      <c r="AL965" s="472"/>
      <c r="AM965" s="472"/>
      <c r="AN965" s="472"/>
    </row>
    <row r="966" spans="29:40">
      <c r="AC966" s="54"/>
      <c r="AD966" s="54"/>
      <c r="AE966" s="54"/>
      <c r="AF966" s="54"/>
      <c r="AG966" s="54"/>
      <c r="AH966" s="472"/>
      <c r="AJ966" s="472"/>
      <c r="AK966" s="472"/>
      <c r="AL966" s="472"/>
      <c r="AM966" s="472"/>
      <c r="AN966" s="472"/>
    </row>
    <row r="967" spans="29:40">
      <c r="AC967" s="54"/>
      <c r="AD967" s="54"/>
      <c r="AE967" s="54"/>
      <c r="AF967" s="54"/>
      <c r="AG967" s="54"/>
      <c r="AH967" s="472"/>
      <c r="AJ967" s="472"/>
      <c r="AK967" s="472"/>
      <c r="AL967" s="472"/>
      <c r="AM967" s="472"/>
      <c r="AN967" s="472"/>
    </row>
    <row r="968" spans="29:40">
      <c r="AC968" s="54"/>
      <c r="AD968" s="54"/>
      <c r="AE968" s="54"/>
      <c r="AF968" s="54"/>
      <c r="AG968" s="54"/>
      <c r="AH968" s="472"/>
      <c r="AJ968" s="472"/>
      <c r="AK968" s="472"/>
      <c r="AL968" s="472"/>
      <c r="AM968" s="472"/>
      <c r="AN968" s="472"/>
    </row>
    <row r="969" spans="29:40">
      <c r="AC969" s="54"/>
      <c r="AD969" s="54"/>
      <c r="AE969" s="54"/>
      <c r="AF969" s="54"/>
      <c r="AG969" s="54"/>
      <c r="AH969" s="472"/>
      <c r="AJ969" s="472"/>
      <c r="AK969" s="472"/>
      <c r="AL969" s="472"/>
      <c r="AM969" s="472"/>
      <c r="AN969" s="472"/>
    </row>
    <row r="970" spans="29:40">
      <c r="AC970" s="54"/>
      <c r="AD970" s="54"/>
      <c r="AE970" s="54"/>
      <c r="AF970" s="54"/>
      <c r="AG970" s="54"/>
      <c r="AH970" s="472"/>
      <c r="AJ970" s="472"/>
      <c r="AK970" s="472"/>
      <c r="AL970" s="472"/>
      <c r="AM970" s="472"/>
      <c r="AN970" s="472"/>
    </row>
    <row r="971" spans="29:40">
      <c r="AC971" s="54"/>
      <c r="AD971" s="54"/>
      <c r="AE971" s="54"/>
      <c r="AF971" s="54"/>
      <c r="AG971" s="54"/>
      <c r="AH971" s="472"/>
      <c r="AJ971" s="472"/>
      <c r="AK971" s="472"/>
      <c r="AL971" s="472"/>
      <c r="AM971" s="472"/>
      <c r="AN971" s="472"/>
    </row>
    <row r="972" spans="29:40">
      <c r="AC972" s="54"/>
      <c r="AD972" s="54"/>
      <c r="AE972" s="54"/>
      <c r="AF972" s="54"/>
      <c r="AG972" s="54"/>
      <c r="AH972" s="472"/>
      <c r="AJ972" s="472"/>
      <c r="AK972" s="472"/>
      <c r="AL972" s="472"/>
      <c r="AM972" s="472"/>
      <c r="AN972" s="472"/>
    </row>
    <row r="973" spans="29:40">
      <c r="AC973" s="54"/>
      <c r="AD973" s="54"/>
      <c r="AE973" s="54"/>
      <c r="AF973" s="54"/>
      <c r="AG973" s="54"/>
      <c r="AH973" s="472"/>
      <c r="AJ973" s="472"/>
      <c r="AK973" s="472"/>
      <c r="AL973" s="472"/>
      <c r="AM973" s="472"/>
      <c r="AN973" s="472"/>
    </row>
    <row r="974" spans="29:40">
      <c r="AC974" s="54"/>
      <c r="AD974" s="54"/>
      <c r="AE974" s="54"/>
      <c r="AF974" s="54"/>
      <c r="AG974" s="54"/>
      <c r="AH974" s="472"/>
      <c r="AJ974" s="472"/>
      <c r="AK974" s="472"/>
      <c r="AL974" s="472"/>
      <c r="AM974" s="472"/>
      <c r="AN974" s="472"/>
    </row>
    <row r="975" spans="29:40">
      <c r="AC975" s="54"/>
      <c r="AD975" s="54"/>
      <c r="AE975" s="54"/>
      <c r="AF975" s="54"/>
      <c r="AG975" s="54"/>
      <c r="AH975" s="472"/>
      <c r="AJ975" s="472"/>
      <c r="AK975" s="472"/>
      <c r="AL975" s="472"/>
      <c r="AM975" s="472"/>
      <c r="AN975" s="472"/>
    </row>
    <row r="976" spans="29:40">
      <c r="AC976" s="54"/>
      <c r="AD976" s="54"/>
      <c r="AE976" s="54"/>
      <c r="AF976" s="54"/>
      <c r="AG976" s="54"/>
      <c r="AH976" s="472"/>
      <c r="AJ976" s="472"/>
      <c r="AK976" s="472"/>
      <c r="AL976" s="472"/>
      <c r="AM976" s="472"/>
      <c r="AN976" s="472"/>
    </row>
    <row r="977" spans="29:40">
      <c r="AC977" s="54"/>
      <c r="AD977" s="54"/>
      <c r="AE977" s="54"/>
      <c r="AF977" s="54"/>
      <c r="AG977" s="54"/>
      <c r="AH977" s="472"/>
      <c r="AJ977" s="472"/>
      <c r="AK977" s="472"/>
      <c r="AL977" s="472"/>
      <c r="AM977" s="472"/>
      <c r="AN977" s="472"/>
    </row>
    <row r="978" spans="29:40">
      <c r="AC978" s="54"/>
      <c r="AD978" s="54"/>
      <c r="AE978" s="54"/>
      <c r="AF978" s="54"/>
      <c r="AG978" s="54"/>
      <c r="AH978" s="472"/>
      <c r="AJ978" s="472"/>
      <c r="AK978" s="472"/>
      <c r="AL978" s="472"/>
      <c r="AM978" s="472"/>
      <c r="AN978" s="472"/>
    </row>
    <row r="979" spans="29:40">
      <c r="AC979" s="54"/>
      <c r="AD979" s="54"/>
      <c r="AE979" s="54"/>
      <c r="AF979" s="54"/>
      <c r="AG979" s="54"/>
      <c r="AH979" s="472"/>
      <c r="AJ979" s="472"/>
      <c r="AK979" s="472"/>
      <c r="AL979" s="472"/>
      <c r="AM979" s="472"/>
      <c r="AN979" s="472"/>
    </row>
    <row r="980" spans="29:40">
      <c r="AC980" s="54"/>
      <c r="AD980" s="54"/>
      <c r="AE980" s="54"/>
      <c r="AF980" s="54"/>
      <c r="AG980" s="54"/>
      <c r="AH980" s="472"/>
      <c r="AJ980" s="472"/>
      <c r="AK980" s="472"/>
      <c r="AL980" s="472"/>
      <c r="AM980" s="472"/>
      <c r="AN980" s="472"/>
    </row>
    <row r="981" spans="29:40">
      <c r="AC981" s="54"/>
      <c r="AD981" s="54"/>
      <c r="AE981" s="54"/>
      <c r="AF981" s="54"/>
      <c r="AG981" s="54"/>
      <c r="AH981" s="472"/>
      <c r="AJ981" s="472"/>
      <c r="AK981" s="472"/>
      <c r="AL981" s="472"/>
      <c r="AM981" s="472"/>
      <c r="AN981" s="472"/>
    </row>
    <row r="982" spans="29:40">
      <c r="AC982" s="54"/>
      <c r="AD982" s="54"/>
      <c r="AE982" s="54"/>
      <c r="AF982" s="54"/>
      <c r="AG982" s="54"/>
      <c r="AH982" s="472"/>
      <c r="AJ982" s="472"/>
      <c r="AK982" s="472"/>
      <c r="AL982" s="472"/>
      <c r="AM982" s="472"/>
      <c r="AN982" s="472"/>
    </row>
    <row r="983" spans="29:40">
      <c r="AC983" s="54"/>
      <c r="AD983" s="54"/>
      <c r="AE983" s="54"/>
      <c r="AF983" s="54"/>
      <c r="AG983" s="54"/>
      <c r="AH983" s="472"/>
      <c r="AJ983" s="472"/>
      <c r="AK983" s="472"/>
      <c r="AL983" s="472"/>
      <c r="AM983" s="472"/>
      <c r="AN983" s="472"/>
    </row>
    <row r="984" spans="29:40">
      <c r="AC984" s="54"/>
      <c r="AD984" s="54"/>
      <c r="AE984" s="54"/>
      <c r="AF984" s="54"/>
      <c r="AG984" s="54"/>
      <c r="AH984" s="472"/>
      <c r="AJ984" s="472"/>
      <c r="AK984" s="472"/>
      <c r="AL984" s="472"/>
      <c r="AM984" s="472"/>
      <c r="AN984" s="472"/>
    </row>
    <row r="985" spans="29:40">
      <c r="AC985" s="54"/>
      <c r="AD985" s="54"/>
      <c r="AE985" s="54"/>
      <c r="AF985" s="54"/>
      <c r="AG985" s="54"/>
      <c r="AH985" s="472"/>
      <c r="AJ985" s="472"/>
      <c r="AK985" s="472"/>
      <c r="AL985" s="472"/>
      <c r="AM985" s="472"/>
      <c r="AN985" s="472"/>
    </row>
    <row r="986" spans="29:40">
      <c r="AC986" s="54"/>
      <c r="AD986" s="54"/>
      <c r="AE986" s="54"/>
      <c r="AF986" s="54"/>
      <c r="AG986" s="54"/>
      <c r="AH986" s="472"/>
      <c r="AJ986" s="472"/>
      <c r="AK986" s="472"/>
      <c r="AL986" s="472"/>
      <c r="AM986" s="472"/>
      <c r="AN986" s="472"/>
    </row>
    <row r="987" spans="29:40">
      <c r="AC987" s="54"/>
      <c r="AD987" s="54"/>
      <c r="AE987" s="54"/>
      <c r="AF987" s="54"/>
      <c r="AG987" s="54"/>
      <c r="AH987" s="472"/>
      <c r="AJ987" s="472"/>
      <c r="AK987" s="472"/>
      <c r="AL987" s="472"/>
      <c r="AM987" s="472"/>
      <c r="AN987" s="472"/>
    </row>
    <row r="988" spans="29:40">
      <c r="AC988" s="54"/>
      <c r="AD988" s="54"/>
      <c r="AE988" s="54"/>
      <c r="AF988" s="54"/>
      <c r="AG988" s="54"/>
      <c r="AH988" s="472"/>
      <c r="AJ988" s="472"/>
      <c r="AK988" s="472"/>
      <c r="AL988" s="472"/>
      <c r="AM988" s="472"/>
      <c r="AN988" s="472"/>
    </row>
    <row r="989" spans="29:40">
      <c r="AC989" s="54"/>
      <c r="AD989" s="54"/>
      <c r="AE989" s="54"/>
      <c r="AF989" s="54"/>
      <c r="AG989" s="54"/>
      <c r="AH989" s="472"/>
      <c r="AJ989" s="472"/>
      <c r="AK989" s="472"/>
      <c r="AL989" s="472"/>
      <c r="AM989" s="472"/>
      <c r="AN989" s="472"/>
    </row>
    <row r="990" spans="29:40">
      <c r="AC990" s="54"/>
      <c r="AD990" s="54"/>
      <c r="AE990" s="54"/>
      <c r="AF990" s="54"/>
      <c r="AG990" s="54"/>
      <c r="AH990" s="472"/>
      <c r="AJ990" s="472"/>
      <c r="AK990" s="472"/>
      <c r="AL990" s="472"/>
      <c r="AM990" s="472"/>
      <c r="AN990" s="472"/>
    </row>
    <row r="991" spans="29:40">
      <c r="AC991" s="54"/>
      <c r="AD991" s="54"/>
      <c r="AE991" s="54"/>
      <c r="AF991" s="54"/>
      <c r="AG991" s="54"/>
      <c r="AH991" s="472"/>
      <c r="AJ991" s="472"/>
      <c r="AK991" s="472"/>
      <c r="AL991" s="472"/>
      <c r="AM991" s="472"/>
      <c r="AN991" s="472"/>
    </row>
    <row r="992" spans="29:40">
      <c r="AC992" s="54"/>
      <c r="AD992" s="54"/>
      <c r="AE992" s="54"/>
      <c r="AF992" s="54"/>
      <c r="AG992" s="54"/>
      <c r="AH992" s="472"/>
      <c r="AJ992" s="472"/>
      <c r="AK992" s="472"/>
      <c r="AL992" s="472"/>
      <c r="AM992" s="472"/>
      <c r="AN992" s="472"/>
    </row>
    <row r="993" spans="29:40">
      <c r="AC993" s="54"/>
      <c r="AD993" s="54"/>
      <c r="AE993" s="54"/>
      <c r="AF993" s="54"/>
      <c r="AG993" s="54"/>
      <c r="AH993" s="472"/>
      <c r="AJ993" s="472"/>
      <c r="AK993" s="472"/>
      <c r="AL993" s="472"/>
      <c r="AM993" s="472"/>
      <c r="AN993" s="472"/>
    </row>
    <row r="994" spans="29:40">
      <c r="AC994" s="54"/>
      <c r="AD994" s="54"/>
      <c r="AE994" s="54"/>
      <c r="AF994" s="54"/>
      <c r="AG994" s="54"/>
      <c r="AH994" s="472"/>
      <c r="AJ994" s="472"/>
      <c r="AK994" s="472"/>
      <c r="AL994" s="472"/>
      <c r="AM994" s="472"/>
      <c r="AN994" s="472"/>
    </row>
    <row r="995" spans="29:40">
      <c r="AC995" s="54"/>
      <c r="AD995" s="54"/>
      <c r="AE995" s="54"/>
      <c r="AF995" s="54"/>
      <c r="AG995" s="54"/>
      <c r="AH995" s="472"/>
      <c r="AJ995" s="472"/>
      <c r="AK995" s="472"/>
      <c r="AL995" s="472"/>
      <c r="AM995" s="472"/>
      <c r="AN995" s="472"/>
    </row>
    <row r="996" spans="29:40">
      <c r="AC996" s="54"/>
      <c r="AD996" s="54"/>
      <c r="AE996" s="54"/>
      <c r="AF996" s="54"/>
      <c r="AG996" s="54"/>
      <c r="AH996" s="472"/>
      <c r="AJ996" s="472"/>
      <c r="AK996" s="472"/>
      <c r="AL996" s="472"/>
      <c r="AM996" s="472"/>
      <c r="AN996" s="472"/>
    </row>
    <row r="997" spans="29:40">
      <c r="AC997" s="54"/>
      <c r="AD997" s="54"/>
      <c r="AE997" s="54"/>
      <c r="AF997" s="54"/>
      <c r="AG997" s="54"/>
      <c r="AH997" s="472"/>
      <c r="AJ997" s="472"/>
      <c r="AK997" s="472"/>
      <c r="AL997" s="472"/>
      <c r="AM997" s="472"/>
      <c r="AN997" s="472"/>
    </row>
    <row r="998" spans="29:40">
      <c r="AC998" s="54"/>
      <c r="AD998" s="54"/>
      <c r="AE998" s="54"/>
      <c r="AF998" s="54"/>
      <c r="AG998" s="54"/>
      <c r="AH998" s="472"/>
      <c r="AJ998" s="472"/>
      <c r="AK998" s="472"/>
      <c r="AL998" s="472"/>
      <c r="AM998" s="472"/>
      <c r="AN998" s="472"/>
    </row>
    <row r="999" spans="29:40">
      <c r="AC999" s="54"/>
      <c r="AD999" s="54"/>
      <c r="AE999" s="54"/>
      <c r="AF999" s="54"/>
      <c r="AG999" s="54"/>
      <c r="AH999" s="472"/>
      <c r="AJ999" s="472"/>
      <c r="AK999" s="472"/>
      <c r="AL999" s="472"/>
      <c r="AM999" s="472"/>
      <c r="AN999" s="472"/>
    </row>
    <row r="1000" spans="29:40">
      <c r="AC1000" s="54"/>
      <c r="AD1000" s="54"/>
      <c r="AE1000" s="54"/>
      <c r="AF1000" s="54"/>
      <c r="AG1000" s="54"/>
      <c r="AH1000" s="472"/>
      <c r="AJ1000" s="472"/>
      <c r="AK1000" s="472"/>
      <c r="AL1000" s="472"/>
      <c r="AM1000" s="472"/>
      <c r="AN1000" s="472"/>
    </row>
    <row r="1001" spans="29:40">
      <c r="AC1001" s="54"/>
      <c r="AD1001" s="54"/>
      <c r="AE1001" s="54"/>
      <c r="AF1001" s="54"/>
      <c r="AG1001" s="54"/>
      <c r="AH1001" s="472"/>
      <c r="AJ1001" s="472"/>
      <c r="AK1001" s="472"/>
      <c r="AL1001" s="472"/>
      <c r="AM1001" s="472"/>
      <c r="AN1001" s="472"/>
    </row>
    <row r="1002" spans="29:40">
      <c r="AC1002" s="54"/>
      <c r="AD1002" s="54"/>
      <c r="AE1002" s="54"/>
      <c r="AF1002" s="54"/>
      <c r="AG1002" s="54"/>
      <c r="AH1002" s="472"/>
      <c r="AJ1002" s="472"/>
      <c r="AK1002" s="472"/>
      <c r="AL1002" s="472"/>
      <c r="AM1002" s="472"/>
      <c r="AN1002" s="472"/>
    </row>
    <row r="1003" spans="29:40">
      <c r="AC1003" s="54"/>
      <c r="AD1003" s="54"/>
      <c r="AE1003" s="54"/>
      <c r="AF1003" s="54"/>
      <c r="AG1003" s="54"/>
      <c r="AH1003" s="472"/>
      <c r="AJ1003" s="472"/>
      <c r="AK1003" s="472"/>
      <c r="AL1003" s="472"/>
      <c r="AM1003" s="472"/>
      <c r="AN1003" s="472"/>
    </row>
    <row r="1004" spans="29:40">
      <c r="AC1004" s="54"/>
      <c r="AD1004" s="54"/>
      <c r="AE1004" s="54"/>
      <c r="AF1004" s="54"/>
      <c r="AG1004" s="54"/>
      <c r="AH1004" s="472"/>
      <c r="AJ1004" s="472"/>
      <c r="AK1004" s="472"/>
      <c r="AL1004" s="472"/>
      <c r="AM1004" s="472"/>
      <c r="AN1004" s="472"/>
    </row>
    <row r="1005" spans="29:40">
      <c r="AC1005" s="54"/>
      <c r="AD1005" s="54"/>
      <c r="AE1005" s="54"/>
      <c r="AF1005" s="54"/>
      <c r="AG1005" s="54"/>
      <c r="AH1005" s="472"/>
      <c r="AJ1005" s="472"/>
      <c r="AK1005" s="472"/>
      <c r="AL1005" s="472"/>
      <c r="AM1005" s="472"/>
      <c r="AN1005" s="472"/>
    </row>
    <row r="1006" spans="29:40">
      <c r="AC1006" s="54"/>
      <c r="AD1006" s="54"/>
      <c r="AE1006" s="54"/>
      <c r="AF1006" s="54"/>
      <c r="AG1006" s="54"/>
      <c r="AH1006" s="472"/>
      <c r="AJ1006" s="472"/>
      <c r="AK1006" s="472"/>
      <c r="AL1006" s="472"/>
      <c r="AM1006" s="472"/>
      <c r="AN1006" s="472"/>
    </row>
    <row r="1007" spans="29:40">
      <c r="AC1007" s="54"/>
      <c r="AD1007" s="54"/>
      <c r="AE1007" s="54"/>
      <c r="AF1007" s="54"/>
      <c r="AG1007" s="54"/>
      <c r="AH1007" s="472"/>
      <c r="AJ1007" s="472"/>
      <c r="AK1007" s="472"/>
      <c r="AL1007" s="472"/>
      <c r="AM1007" s="472"/>
      <c r="AN1007" s="472"/>
    </row>
    <row r="1008" spans="29:40">
      <c r="AC1008" s="54"/>
      <c r="AD1008" s="54"/>
      <c r="AE1008" s="54"/>
      <c r="AF1008" s="54"/>
      <c r="AG1008" s="54"/>
      <c r="AH1008" s="472"/>
      <c r="AJ1008" s="472"/>
      <c r="AK1008" s="472"/>
      <c r="AL1008" s="472"/>
      <c r="AM1008" s="472"/>
      <c r="AN1008" s="472"/>
    </row>
    <row r="1009" spans="29:40">
      <c r="AC1009" s="54"/>
      <c r="AD1009" s="54"/>
      <c r="AE1009" s="54"/>
      <c r="AF1009" s="54"/>
      <c r="AG1009" s="54"/>
      <c r="AH1009" s="472"/>
      <c r="AJ1009" s="472"/>
      <c r="AK1009" s="472"/>
      <c r="AL1009" s="472"/>
      <c r="AM1009" s="472"/>
      <c r="AN1009" s="472"/>
    </row>
    <row r="1010" spans="29:40">
      <c r="AC1010" s="54"/>
      <c r="AD1010" s="54"/>
      <c r="AE1010" s="54"/>
      <c r="AF1010" s="54"/>
      <c r="AG1010" s="54"/>
      <c r="AH1010" s="472"/>
      <c r="AJ1010" s="472"/>
      <c r="AK1010" s="472"/>
      <c r="AL1010" s="472"/>
      <c r="AM1010" s="472"/>
      <c r="AN1010" s="472"/>
    </row>
    <row r="1011" spans="29:40">
      <c r="AC1011" s="54"/>
      <c r="AD1011" s="54"/>
      <c r="AE1011" s="54"/>
      <c r="AF1011" s="54"/>
      <c r="AG1011" s="54"/>
      <c r="AH1011" s="472"/>
      <c r="AJ1011" s="472"/>
      <c r="AK1011" s="472"/>
      <c r="AL1011" s="472"/>
      <c r="AM1011" s="472"/>
      <c r="AN1011" s="472"/>
    </row>
    <row r="1012" spans="29:40">
      <c r="AC1012" s="54"/>
      <c r="AD1012" s="54"/>
      <c r="AE1012" s="54"/>
      <c r="AF1012" s="54"/>
      <c r="AG1012" s="54"/>
      <c r="AH1012" s="472"/>
      <c r="AJ1012" s="472"/>
      <c r="AK1012" s="472"/>
      <c r="AL1012" s="472"/>
      <c r="AM1012" s="472"/>
      <c r="AN1012" s="472"/>
    </row>
    <row r="1013" spans="29:40">
      <c r="AC1013" s="54"/>
      <c r="AD1013" s="54"/>
      <c r="AE1013" s="54"/>
      <c r="AF1013" s="54"/>
      <c r="AG1013" s="54"/>
      <c r="AH1013" s="472"/>
      <c r="AJ1013" s="472"/>
      <c r="AK1013" s="472"/>
      <c r="AL1013" s="472"/>
      <c r="AM1013" s="472"/>
      <c r="AN1013" s="472"/>
    </row>
    <row r="1014" spans="29:40">
      <c r="AC1014" s="54"/>
      <c r="AD1014" s="54"/>
      <c r="AE1014" s="54"/>
      <c r="AF1014" s="54"/>
      <c r="AG1014" s="54"/>
      <c r="AH1014" s="472"/>
      <c r="AJ1014" s="472"/>
      <c r="AK1014" s="472"/>
      <c r="AL1014" s="472"/>
      <c r="AM1014" s="472"/>
      <c r="AN1014" s="472"/>
    </row>
    <row r="1015" spans="29:40">
      <c r="AC1015" s="54"/>
      <c r="AD1015" s="54"/>
      <c r="AE1015" s="54"/>
      <c r="AF1015" s="54"/>
      <c r="AG1015" s="54"/>
      <c r="AH1015" s="472"/>
      <c r="AJ1015" s="472"/>
      <c r="AK1015" s="472"/>
      <c r="AL1015" s="472"/>
      <c r="AM1015" s="472"/>
      <c r="AN1015" s="472"/>
    </row>
    <row r="1016" spans="29:40">
      <c r="AC1016" s="54"/>
      <c r="AD1016" s="54"/>
      <c r="AE1016" s="54"/>
      <c r="AF1016" s="54"/>
      <c r="AG1016" s="54"/>
      <c r="AH1016" s="472"/>
      <c r="AJ1016" s="472"/>
      <c r="AK1016" s="472"/>
      <c r="AL1016" s="472"/>
      <c r="AM1016" s="472"/>
      <c r="AN1016" s="472"/>
    </row>
    <row r="1017" spans="29:40">
      <c r="AC1017" s="54"/>
      <c r="AD1017" s="54"/>
      <c r="AE1017" s="54"/>
      <c r="AF1017" s="54"/>
      <c r="AG1017" s="54"/>
      <c r="AH1017" s="472"/>
      <c r="AJ1017" s="472"/>
      <c r="AK1017" s="472"/>
      <c r="AL1017" s="472"/>
      <c r="AM1017" s="472"/>
      <c r="AN1017" s="472"/>
    </row>
    <row r="1018" spans="29:40">
      <c r="AC1018" s="54"/>
      <c r="AD1018" s="54"/>
      <c r="AE1018" s="54"/>
      <c r="AF1018" s="54"/>
      <c r="AG1018" s="54"/>
      <c r="AH1018" s="472"/>
      <c r="AJ1018" s="472"/>
      <c r="AK1018" s="472"/>
      <c r="AL1018" s="472"/>
      <c r="AM1018" s="472"/>
      <c r="AN1018" s="472"/>
    </row>
    <row r="1019" spans="29:40">
      <c r="AC1019" s="54"/>
      <c r="AD1019" s="54"/>
      <c r="AE1019" s="54"/>
      <c r="AF1019" s="54"/>
      <c r="AG1019" s="54"/>
      <c r="AH1019" s="472"/>
      <c r="AJ1019" s="472"/>
      <c r="AK1019" s="472"/>
      <c r="AL1019" s="472"/>
      <c r="AM1019" s="472"/>
      <c r="AN1019" s="472"/>
    </row>
    <row r="1020" spans="29:40">
      <c r="AC1020" s="54"/>
      <c r="AD1020" s="54"/>
      <c r="AE1020" s="54"/>
      <c r="AF1020" s="54"/>
      <c r="AG1020" s="54"/>
      <c r="AH1020" s="472"/>
      <c r="AJ1020" s="472"/>
      <c r="AK1020" s="472"/>
      <c r="AL1020" s="472"/>
      <c r="AM1020" s="472"/>
      <c r="AN1020" s="472"/>
    </row>
    <row r="1021" spans="29:40">
      <c r="AC1021" s="54"/>
      <c r="AD1021" s="54"/>
      <c r="AE1021" s="54"/>
      <c r="AF1021" s="54"/>
      <c r="AG1021" s="54"/>
      <c r="AH1021" s="472"/>
      <c r="AJ1021" s="472"/>
      <c r="AK1021" s="472"/>
      <c r="AL1021" s="472"/>
      <c r="AM1021" s="472"/>
      <c r="AN1021" s="472"/>
    </row>
    <row r="1022" spans="29:40">
      <c r="AC1022" s="54"/>
      <c r="AD1022" s="54"/>
      <c r="AE1022" s="54"/>
      <c r="AF1022" s="54"/>
      <c r="AG1022" s="54"/>
      <c r="AH1022" s="472"/>
      <c r="AJ1022" s="472"/>
      <c r="AK1022" s="472"/>
      <c r="AL1022" s="472"/>
      <c r="AM1022" s="472"/>
      <c r="AN1022" s="472"/>
    </row>
    <row r="1023" spans="29:40">
      <c r="AC1023" s="54"/>
      <c r="AD1023" s="54"/>
      <c r="AE1023" s="54"/>
      <c r="AF1023" s="54"/>
      <c r="AG1023" s="54"/>
      <c r="AH1023" s="472"/>
      <c r="AJ1023" s="472"/>
      <c r="AK1023" s="472"/>
      <c r="AL1023" s="472"/>
      <c r="AM1023" s="472"/>
      <c r="AN1023" s="472"/>
    </row>
    <row r="1024" spans="29:40">
      <c r="AC1024" s="54"/>
      <c r="AD1024" s="54"/>
      <c r="AE1024" s="54"/>
      <c r="AF1024" s="54"/>
      <c r="AG1024" s="54"/>
      <c r="AH1024" s="472"/>
      <c r="AJ1024" s="472"/>
      <c r="AK1024" s="472"/>
      <c r="AL1024" s="472"/>
      <c r="AM1024" s="472"/>
      <c r="AN1024" s="472"/>
    </row>
    <row r="1025" spans="29:40">
      <c r="AC1025" s="54"/>
      <c r="AD1025" s="54"/>
      <c r="AE1025" s="54"/>
      <c r="AF1025" s="54"/>
      <c r="AG1025" s="54"/>
      <c r="AH1025" s="472"/>
      <c r="AJ1025" s="472"/>
      <c r="AK1025" s="472"/>
      <c r="AL1025" s="472"/>
      <c r="AM1025" s="472"/>
      <c r="AN1025" s="472"/>
    </row>
    <row r="1026" spans="29:40">
      <c r="AC1026" s="54"/>
      <c r="AD1026" s="54"/>
      <c r="AE1026" s="54"/>
      <c r="AF1026" s="54"/>
      <c r="AG1026" s="54"/>
      <c r="AH1026" s="472"/>
      <c r="AJ1026" s="472"/>
      <c r="AK1026" s="472"/>
      <c r="AL1026" s="472"/>
      <c r="AM1026" s="472"/>
      <c r="AN1026" s="472"/>
    </row>
    <row r="1027" spans="29:40">
      <c r="AC1027" s="54"/>
      <c r="AD1027" s="54"/>
      <c r="AE1027" s="54"/>
      <c r="AF1027" s="54"/>
      <c r="AG1027" s="54"/>
      <c r="AH1027" s="472"/>
      <c r="AJ1027" s="472"/>
      <c r="AK1027" s="472"/>
      <c r="AL1027" s="472"/>
      <c r="AM1027" s="472"/>
      <c r="AN1027" s="472"/>
    </row>
    <row r="1028" spans="29:40">
      <c r="AC1028" s="54"/>
      <c r="AD1028" s="54"/>
      <c r="AE1028" s="54"/>
      <c r="AF1028" s="54"/>
      <c r="AG1028" s="54"/>
      <c r="AH1028" s="472"/>
      <c r="AJ1028" s="472"/>
      <c r="AK1028" s="472"/>
      <c r="AL1028" s="472"/>
      <c r="AM1028" s="472"/>
      <c r="AN1028" s="472"/>
    </row>
    <row r="1029" spans="29:40">
      <c r="AC1029" s="54"/>
      <c r="AD1029" s="54"/>
      <c r="AE1029" s="54"/>
      <c r="AF1029" s="54"/>
      <c r="AG1029" s="54"/>
      <c r="AH1029" s="472"/>
      <c r="AJ1029" s="472"/>
      <c r="AK1029" s="472"/>
      <c r="AL1029" s="472"/>
      <c r="AM1029" s="472"/>
      <c r="AN1029" s="472"/>
    </row>
    <row r="1030" spans="29:40">
      <c r="AC1030" s="54"/>
      <c r="AD1030" s="54"/>
      <c r="AE1030" s="54"/>
      <c r="AF1030" s="54"/>
      <c r="AG1030" s="54"/>
      <c r="AH1030" s="472"/>
      <c r="AJ1030" s="472"/>
      <c r="AK1030" s="472"/>
      <c r="AL1030" s="472"/>
      <c r="AM1030" s="472"/>
      <c r="AN1030" s="472"/>
    </row>
    <row r="1031" spans="29:40">
      <c r="AC1031" s="54"/>
      <c r="AD1031" s="54"/>
      <c r="AE1031" s="54"/>
      <c r="AF1031" s="54"/>
      <c r="AG1031" s="54"/>
      <c r="AH1031" s="472"/>
      <c r="AJ1031" s="472"/>
      <c r="AK1031" s="472"/>
      <c r="AL1031" s="472"/>
      <c r="AM1031" s="472"/>
      <c r="AN1031" s="472"/>
    </row>
    <row r="1032" spans="29:40">
      <c r="AC1032" s="54"/>
      <c r="AD1032" s="54"/>
      <c r="AE1032" s="54"/>
      <c r="AF1032" s="54"/>
      <c r="AG1032" s="54"/>
      <c r="AH1032" s="472"/>
      <c r="AJ1032" s="472"/>
      <c r="AK1032" s="472"/>
      <c r="AL1032" s="472"/>
      <c r="AM1032" s="472"/>
      <c r="AN1032" s="472"/>
    </row>
    <row r="1033" spans="29:40">
      <c r="AC1033" s="54"/>
      <c r="AD1033" s="54"/>
      <c r="AE1033" s="54"/>
      <c r="AF1033" s="54"/>
      <c r="AG1033" s="54"/>
      <c r="AH1033" s="472"/>
      <c r="AJ1033" s="472"/>
      <c r="AK1033" s="472"/>
      <c r="AL1033" s="472"/>
      <c r="AM1033" s="472"/>
      <c r="AN1033" s="472"/>
    </row>
    <row r="1034" spans="29:40">
      <c r="AC1034" s="54"/>
      <c r="AD1034" s="54"/>
      <c r="AE1034" s="54"/>
      <c r="AF1034" s="54"/>
      <c r="AG1034" s="54"/>
      <c r="AH1034" s="472"/>
      <c r="AJ1034" s="472"/>
      <c r="AK1034" s="472"/>
      <c r="AL1034" s="472"/>
      <c r="AM1034" s="472"/>
      <c r="AN1034" s="472"/>
    </row>
    <row r="1035" spans="29:40">
      <c r="AC1035" s="54"/>
      <c r="AD1035" s="54"/>
      <c r="AE1035" s="54"/>
      <c r="AF1035" s="54"/>
      <c r="AG1035" s="54"/>
      <c r="AH1035" s="472"/>
      <c r="AJ1035" s="472"/>
      <c r="AK1035" s="472"/>
      <c r="AL1035" s="472"/>
      <c r="AM1035" s="472"/>
      <c r="AN1035" s="472"/>
    </row>
    <row r="1036" spans="29:40">
      <c r="AC1036" s="54"/>
      <c r="AD1036" s="54"/>
      <c r="AE1036" s="54"/>
      <c r="AF1036" s="54"/>
      <c r="AG1036" s="54"/>
      <c r="AH1036" s="472"/>
      <c r="AJ1036" s="472"/>
      <c r="AK1036" s="472"/>
      <c r="AL1036" s="472"/>
      <c r="AM1036" s="472"/>
      <c r="AN1036" s="472"/>
    </row>
    <row r="1037" spans="29:40">
      <c r="AC1037" s="54"/>
      <c r="AD1037" s="54"/>
      <c r="AE1037" s="54"/>
      <c r="AF1037" s="54"/>
      <c r="AG1037" s="54"/>
      <c r="AH1037" s="472"/>
      <c r="AJ1037" s="472"/>
      <c r="AK1037" s="472"/>
      <c r="AL1037" s="472"/>
      <c r="AM1037" s="472"/>
      <c r="AN1037" s="472"/>
    </row>
    <row r="1038" spans="29:40">
      <c r="AC1038" s="54"/>
      <c r="AD1038" s="54"/>
      <c r="AE1038" s="54"/>
      <c r="AF1038" s="54"/>
      <c r="AG1038" s="54"/>
      <c r="AH1038" s="472"/>
      <c r="AJ1038" s="472"/>
      <c r="AK1038" s="472"/>
      <c r="AL1038" s="472"/>
      <c r="AM1038" s="472"/>
      <c r="AN1038" s="472"/>
    </row>
    <row r="1039" spans="29:40">
      <c r="AC1039" s="54"/>
      <c r="AD1039" s="54"/>
      <c r="AE1039" s="54"/>
      <c r="AF1039" s="54"/>
      <c r="AG1039" s="54"/>
      <c r="AH1039" s="472"/>
      <c r="AJ1039" s="472"/>
      <c r="AK1039" s="472"/>
      <c r="AL1039" s="472"/>
      <c r="AM1039" s="472"/>
      <c r="AN1039" s="472"/>
    </row>
    <row r="1040" spans="29:40">
      <c r="AC1040" s="54"/>
      <c r="AD1040" s="54"/>
      <c r="AE1040" s="54"/>
      <c r="AF1040" s="54"/>
      <c r="AG1040" s="54"/>
      <c r="AH1040" s="472"/>
      <c r="AJ1040" s="472"/>
      <c r="AK1040" s="472"/>
      <c r="AL1040" s="472"/>
      <c r="AM1040" s="472"/>
      <c r="AN1040" s="472"/>
    </row>
    <row r="1041" spans="29:40">
      <c r="AC1041" s="54"/>
      <c r="AD1041" s="54"/>
      <c r="AE1041" s="54"/>
      <c r="AF1041" s="54"/>
      <c r="AG1041" s="54"/>
      <c r="AH1041" s="472"/>
      <c r="AJ1041" s="472"/>
      <c r="AK1041" s="472"/>
      <c r="AL1041" s="472"/>
      <c r="AM1041" s="472"/>
      <c r="AN1041" s="472"/>
    </row>
    <row r="1042" spans="29:40">
      <c r="AC1042" s="54"/>
      <c r="AD1042" s="54"/>
      <c r="AE1042" s="54"/>
      <c r="AF1042" s="54"/>
      <c r="AG1042" s="54"/>
      <c r="AH1042" s="472"/>
      <c r="AJ1042" s="472"/>
      <c r="AK1042" s="472"/>
      <c r="AL1042" s="472"/>
      <c r="AM1042" s="472"/>
      <c r="AN1042" s="472"/>
    </row>
    <row r="1043" spans="29:40">
      <c r="AC1043" s="54"/>
      <c r="AD1043" s="54"/>
      <c r="AE1043" s="54"/>
      <c r="AF1043" s="54"/>
      <c r="AG1043" s="54"/>
      <c r="AH1043" s="472"/>
      <c r="AJ1043" s="472"/>
      <c r="AK1043" s="472"/>
      <c r="AL1043" s="472"/>
      <c r="AM1043" s="472"/>
      <c r="AN1043" s="472"/>
    </row>
    <row r="1044" spans="29:40">
      <c r="AC1044" s="54"/>
      <c r="AD1044" s="54"/>
      <c r="AE1044" s="54"/>
      <c r="AF1044" s="54"/>
      <c r="AG1044" s="54"/>
      <c r="AH1044" s="472"/>
      <c r="AJ1044" s="472"/>
      <c r="AK1044" s="472"/>
      <c r="AL1044" s="472"/>
      <c r="AM1044" s="472"/>
      <c r="AN1044" s="472"/>
    </row>
    <row r="1045" spans="29:40">
      <c r="AC1045" s="54"/>
      <c r="AD1045" s="54"/>
      <c r="AE1045" s="54"/>
      <c r="AF1045" s="54"/>
      <c r="AG1045" s="54"/>
      <c r="AH1045" s="472"/>
      <c r="AJ1045" s="472"/>
      <c r="AK1045" s="472"/>
      <c r="AL1045" s="472"/>
      <c r="AM1045" s="472"/>
      <c r="AN1045" s="472"/>
    </row>
    <row r="1046" spans="29:40">
      <c r="AC1046" s="54"/>
      <c r="AD1046" s="54"/>
      <c r="AE1046" s="54"/>
      <c r="AF1046" s="54"/>
      <c r="AG1046" s="54"/>
      <c r="AH1046" s="472"/>
      <c r="AJ1046" s="472"/>
      <c r="AK1046" s="472"/>
      <c r="AL1046" s="472"/>
      <c r="AM1046" s="472"/>
      <c r="AN1046" s="472"/>
    </row>
    <row r="1047" spans="29:40">
      <c r="AC1047" s="54"/>
      <c r="AD1047" s="54"/>
      <c r="AE1047" s="54"/>
      <c r="AF1047" s="54"/>
      <c r="AG1047" s="54"/>
      <c r="AH1047" s="472"/>
      <c r="AJ1047" s="472"/>
      <c r="AK1047" s="472"/>
      <c r="AL1047" s="472"/>
      <c r="AM1047" s="472"/>
      <c r="AN1047" s="472"/>
    </row>
    <row r="1048" spans="29:40">
      <c r="AC1048" s="54"/>
      <c r="AD1048" s="54"/>
      <c r="AE1048" s="54"/>
      <c r="AF1048" s="54"/>
      <c r="AG1048" s="54"/>
      <c r="AH1048" s="472"/>
      <c r="AJ1048" s="472"/>
      <c r="AK1048" s="472"/>
      <c r="AL1048" s="472"/>
      <c r="AM1048" s="472"/>
      <c r="AN1048" s="472"/>
    </row>
    <row r="1049" spans="29:40">
      <c r="AC1049" s="54"/>
      <c r="AD1049" s="54"/>
      <c r="AE1049" s="54"/>
      <c r="AF1049" s="54"/>
      <c r="AG1049" s="54"/>
      <c r="AH1049" s="472"/>
      <c r="AJ1049" s="472"/>
      <c r="AK1049" s="472"/>
      <c r="AL1049" s="472"/>
      <c r="AM1049" s="472"/>
      <c r="AN1049" s="472"/>
    </row>
    <row r="1050" spans="29:40">
      <c r="AC1050" s="54"/>
      <c r="AD1050" s="54"/>
      <c r="AE1050" s="54"/>
      <c r="AF1050" s="54"/>
      <c r="AG1050" s="54"/>
      <c r="AH1050" s="472"/>
      <c r="AJ1050" s="472"/>
      <c r="AK1050" s="472"/>
      <c r="AL1050" s="472"/>
      <c r="AM1050" s="472"/>
      <c r="AN1050" s="472"/>
    </row>
    <row r="1051" spans="29:40">
      <c r="AC1051" s="54"/>
      <c r="AD1051" s="54"/>
      <c r="AE1051" s="54"/>
      <c r="AF1051" s="54"/>
      <c r="AG1051" s="54"/>
      <c r="AH1051" s="472"/>
      <c r="AJ1051" s="472"/>
      <c r="AK1051" s="472"/>
      <c r="AL1051" s="472"/>
      <c r="AM1051" s="472"/>
      <c r="AN1051" s="472"/>
    </row>
    <row r="1052" spans="29:40">
      <c r="AC1052" s="54"/>
      <c r="AD1052" s="54"/>
      <c r="AE1052" s="54"/>
      <c r="AF1052" s="54"/>
      <c r="AG1052" s="54"/>
      <c r="AH1052" s="472"/>
      <c r="AJ1052" s="472"/>
      <c r="AK1052" s="472"/>
      <c r="AL1052" s="472"/>
      <c r="AM1052" s="472"/>
      <c r="AN1052" s="472"/>
    </row>
    <row r="1053" spans="29:40">
      <c r="AC1053" s="54"/>
      <c r="AD1053" s="54"/>
      <c r="AE1053" s="54"/>
      <c r="AF1053" s="54"/>
      <c r="AG1053" s="54"/>
      <c r="AH1053" s="472"/>
      <c r="AJ1053" s="472"/>
      <c r="AK1053" s="472"/>
      <c r="AL1053" s="472"/>
      <c r="AM1053" s="472"/>
      <c r="AN1053" s="472"/>
    </row>
    <row r="1054" spans="29:40">
      <c r="AC1054" s="54"/>
      <c r="AD1054" s="54"/>
      <c r="AE1054" s="54"/>
      <c r="AF1054" s="54"/>
      <c r="AG1054" s="54"/>
      <c r="AH1054" s="472"/>
      <c r="AJ1054" s="472"/>
      <c r="AK1054" s="472"/>
      <c r="AL1054" s="472"/>
      <c r="AM1054" s="472"/>
      <c r="AN1054" s="472"/>
    </row>
    <row r="1055" spans="29:40">
      <c r="AC1055" s="54"/>
      <c r="AD1055" s="54"/>
      <c r="AE1055" s="54"/>
      <c r="AF1055" s="54"/>
      <c r="AG1055" s="54"/>
      <c r="AH1055" s="472"/>
      <c r="AJ1055" s="472"/>
      <c r="AK1055" s="472"/>
      <c r="AL1055" s="472"/>
      <c r="AM1055" s="472"/>
      <c r="AN1055" s="472"/>
    </row>
    <row r="1056" spans="29:40">
      <c r="AC1056" s="54"/>
      <c r="AD1056" s="54"/>
      <c r="AE1056" s="54"/>
      <c r="AF1056" s="54"/>
      <c r="AG1056" s="54"/>
      <c r="AH1056" s="472"/>
      <c r="AJ1056" s="472"/>
      <c r="AK1056" s="472"/>
      <c r="AL1056" s="472"/>
      <c r="AM1056" s="472"/>
      <c r="AN1056" s="472"/>
    </row>
    <row r="1057" spans="29:40">
      <c r="AC1057" s="54"/>
      <c r="AD1057" s="54"/>
      <c r="AE1057" s="54"/>
      <c r="AF1057" s="54"/>
      <c r="AG1057" s="54"/>
      <c r="AH1057" s="472"/>
      <c r="AJ1057" s="472"/>
      <c r="AK1057" s="472"/>
      <c r="AL1057" s="472"/>
      <c r="AM1057" s="472"/>
      <c r="AN1057" s="472"/>
    </row>
    <row r="1058" spans="29:40">
      <c r="AC1058" s="54"/>
      <c r="AD1058" s="54"/>
      <c r="AE1058" s="54"/>
      <c r="AF1058" s="54"/>
      <c r="AG1058" s="54"/>
      <c r="AH1058" s="472"/>
      <c r="AJ1058" s="472"/>
      <c r="AK1058" s="472"/>
      <c r="AL1058" s="472"/>
      <c r="AM1058" s="472"/>
      <c r="AN1058" s="472"/>
    </row>
    <row r="1059" spans="29:40">
      <c r="AC1059" s="54"/>
      <c r="AD1059" s="54"/>
      <c r="AE1059" s="54"/>
      <c r="AF1059" s="54"/>
      <c r="AG1059" s="54"/>
      <c r="AH1059" s="472"/>
      <c r="AJ1059" s="472"/>
      <c r="AK1059" s="472"/>
      <c r="AL1059" s="472"/>
      <c r="AM1059" s="472"/>
      <c r="AN1059" s="472"/>
    </row>
    <row r="1060" spans="29:40">
      <c r="AC1060" s="54"/>
      <c r="AD1060" s="54"/>
      <c r="AE1060" s="54"/>
      <c r="AF1060" s="54"/>
      <c r="AG1060" s="54"/>
      <c r="AH1060" s="472"/>
      <c r="AJ1060" s="472"/>
      <c r="AK1060" s="472"/>
      <c r="AL1060" s="472"/>
      <c r="AM1060" s="472"/>
      <c r="AN1060" s="472"/>
    </row>
    <row r="1061" spans="29:40">
      <c r="AC1061" s="54"/>
      <c r="AD1061" s="54"/>
      <c r="AE1061" s="54"/>
      <c r="AF1061" s="54"/>
      <c r="AG1061" s="54"/>
      <c r="AH1061" s="472"/>
      <c r="AJ1061" s="472"/>
      <c r="AK1061" s="472"/>
      <c r="AL1061" s="472"/>
      <c r="AM1061" s="472"/>
      <c r="AN1061" s="472"/>
    </row>
    <row r="1062" spans="29:40">
      <c r="AC1062" s="54"/>
      <c r="AD1062" s="54"/>
      <c r="AE1062" s="54"/>
      <c r="AF1062" s="54"/>
      <c r="AG1062" s="54"/>
      <c r="AH1062" s="472"/>
      <c r="AJ1062" s="472"/>
      <c r="AK1062" s="472"/>
      <c r="AL1062" s="472"/>
      <c r="AM1062" s="472"/>
      <c r="AN1062" s="472"/>
    </row>
    <row r="1063" spans="29:40">
      <c r="AC1063" s="54"/>
      <c r="AD1063" s="54"/>
      <c r="AE1063" s="54"/>
      <c r="AF1063" s="54"/>
      <c r="AG1063" s="54"/>
      <c r="AH1063" s="472"/>
      <c r="AJ1063" s="472"/>
      <c r="AK1063" s="472"/>
      <c r="AL1063" s="472"/>
      <c r="AM1063" s="472"/>
      <c r="AN1063" s="472"/>
    </row>
    <row r="1064" spans="29:40">
      <c r="AC1064" s="54"/>
      <c r="AD1064" s="54"/>
      <c r="AE1064" s="54"/>
      <c r="AF1064" s="54"/>
      <c r="AG1064" s="54"/>
      <c r="AH1064" s="472"/>
      <c r="AJ1064" s="472"/>
      <c r="AK1064" s="472"/>
      <c r="AL1064" s="472"/>
      <c r="AM1064" s="472"/>
      <c r="AN1064" s="472"/>
    </row>
    <row r="1065" spans="29:40">
      <c r="AC1065" s="54"/>
      <c r="AD1065" s="54"/>
      <c r="AE1065" s="54"/>
      <c r="AF1065" s="54"/>
      <c r="AG1065" s="54"/>
      <c r="AH1065" s="472"/>
      <c r="AJ1065" s="472"/>
      <c r="AK1065" s="472"/>
      <c r="AL1065" s="472"/>
      <c r="AM1065" s="472"/>
      <c r="AN1065" s="472"/>
    </row>
    <row r="1066" spans="29:40">
      <c r="AC1066" s="54"/>
      <c r="AD1066" s="54"/>
      <c r="AE1066" s="54"/>
      <c r="AF1066" s="54"/>
      <c r="AG1066" s="54"/>
      <c r="AH1066" s="472"/>
      <c r="AJ1066" s="472"/>
      <c r="AK1066" s="472"/>
      <c r="AL1066" s="472"/>
      <c r="AM1066" s="472"/>
      <c r="AN1066" s="472"/>
    </row>
    <row r="1067" spans="29:40">
      <c r="AC1067" s="54"/>
      <c r="AD1067" s="54"/>
      <c r="AE1067" s="54"/>
      <c r="AF1067" s="54"/>
      <c r="AG1067" s="54"/>
      <c r="AH1067" s="472"/>
      <c r="AJ1067" s="472"/>
      <c r="AK1067" s="472"/>
      <c r="AL1067" s="472"/>
      <c r="AM1067" s="472"/>
      <c r="AN1067" s="472"/>
    </row>
    <row r="1068" spans="29:40">
      <c r="AC1068" s="54"/>
      <c r="AD1068" s="54"/>
      <c r="AE1068" s="54"/>
      <c r="AF1068" s="54"/>
      <c r="AG1068" s="54"/>
      <c r="AH1068" s="472"/>
      <c r="AJ1068" s="472"/>
      <c r="AK1068" s="472"/>
      <c r="AL1068" s="472"/>
      <c r="AM1068" s="472"/>
      <c r="AN1068" s="472"/>
    </row>
    <row r="1069" spans="29:40">
      <c r="AC1069" s="54"/>
      <c r="AD1069" s="54"/>
      <c r="AE1069" s="54"/>
      <c r="AF1069" s="54"/>
      <c r="AG1069" s="54"/>
      <c r="AH1069" s="472"/>
      <c r="AJ1069" s="472"/>
      <c r="AK1069" s="472"/>
      <c r="AL1069" s="472"/>
      <c r="AM1069" s="472"/>
      <c r="AN1069" s="472"/>
    </row>
    <row r="1070" spans="29:40">
      <c r="AC1070" s="54"/>
      <c r="AD1070" s="54"/>
      <c r="AE1070" s="54"/>
      <c r="AF1070" s="54"/>
      <c r="AG1070" s="54"/>
      <c r="AH1070" s="472"/>
      <c r="AJ1070" s="472"/>
      <c r="AK1070" s="472"/>
      <c r="AL1070" s="472"/>
      <c r="AM1070" s="472"/>
      <c r="AN1070" s="472"/>
    </row>
    <row r="1071" spans="29:40">
      <c r="AC1071" s="54"/>
      <c r="AD1071" s="54"/>
      <c r="AE1071" s="54"/>
      <c r="AF1071" s="54"/>
      <c r="AG1071" s="54"/>
      <c r="AH1071" s="472"/>
      <c r="AJ1071" s="472"/>
      <c r="AK1071" s="472"/>
      <c r="AL1071" s="472"/>
      <c r="AM1071" s="472"/>
      <c r="AN1071" s="472"/>
    </row>
    <row r="1072" spans="29:40">
      <c r="AC1072" s="54"/>
      <c r="AD1072" s="54"/>
      <c r="AE1072" s="54"/>
      <c r="AF1072" s="54"/>
      <c r="AG1072" s="54"/>
      <c r="AH1072" s="472"/>
      <c r="AJ1072" s="472"/>
      <c r="AK1072" s="472"/>
      <c r="AL1072" s="472"/>
      <c r="AM1072" s="472"/>
      <c r="AN1072" s="472"/>
    </row>
    <row r="1073" spans="29:40">
      <c r="AC1073" s="54"/>
      <c r="AD1073" s="54"/>
      <c r="AE1073" s="54"/>
      <c r="AF1073" s="54"/>
      <c r="AG1073" s="54"/>
      <c r="AH1073" s="472"/>
      <c r="AJ1073" s="472"/>
      <c r="AK1073" s="472"/>
      <c r="AL1073" s="472"/>
      <c r="AM1073" s="472"/>
      <c r="AN1073" s="472"/>
    </row>
    <row r="1074" spans="29:40">
      <c r="AC1074" s="54"/>
      <c r="AD1074" s="54"/>
      <c r="AE1074" s="54"/>
      <c r="AF1074" s="54"/>
      <c r="AG1074" s="54"/>
      <c r="AH1074" s="472"/>
      <c r="AJ1074" s="472"/>
      <c r="AK1074" s="472"/>
      <c r="AL1074" s="472"/>
      <c r="AM1074" s="472"/>
      <c r="AN1074" s="472"/>
    </row>
    <row r="1075" spans="29:40">
      <c r="AC1075" s="54"/>
      <c r="AD1075" s="54"/>
      <c r="AE1075" s="54"/>
      <c r="AF1075" s="54"/>
      <c r="AG1075" s="54"/>
      <c r="AH1075" s="472"/>
      <c r="AJ1075" s="472"/>
      <c r="AK1075" s="472"/>
      <c r="AL1075" s="472"/>
      <c r="AM1075" s="472"/>
      <c r="AN1075" s="472"/>
    </row>
    <row r="1076" spans="29:40">
      <c r="AC1076" s="54"/>
      <c r="AD1076" s="54"/>
      <c r="AE1076" s="54"/>
      <c r="AF1076" s="54"/>
      <c r="AG1076" s="54"/>
      <c r="AH1076" s="472"/>
      <c r="AJ1076" s="472"/>
      <c r="AK1076" s="472"/>
      <c r="AL1076" s="472"/>
      <c r="AM1076" s="472"/>
      <c r="AN1076" s="472"/>
    </row>
    <row r="1077" spans="29:40">
      <c r="AC1077" s="54"/>
      <c r="AD1077" s="54"/>
      <c r="AE1077" s="54"/>
      <c r="AF1077" s="54"/>
      <c r="AG1077" s="54"/>
      <c r="AH1077" s="472"/>
      <c r="AJ1077" s="472"/>
      <c r="AK1077" s="472"/>
      <c r="AL1077" s="472"/>
      <c r="AM1077" s="472"/>
      <c r="AN1077" s="472"/>
    </row>
    <row r="1078" spans="29:40">
      <c r="AC1078" s="54"/>
      <c r="AD1078" s="54"/>
      <c r="AE1078" s="54"/>
      <c r="AF1078" s="54"/>
      <c r="AG1078" s="54"/>
      <c r="AH1078" s="472"/>
      <c r="AJ1078" s="472"/>
      <c r="AK1078" s="472"/>
      <c r="AL1078" s="472"/>
      <c r="AM1078" s="472"/>
      <c r="AN1078" s="472"/>
    </row>
    <row r="1079" spans="29:40">
      <c r="AC1079" s="54"/>
      <c r="AD1079" s="54"/>
      <c r="AE1079" s="54"/>
      <c r="AF1079" s="54"/>
      <c r="AG1079" s="54"/>
      <c r="AH1079" s="472"/>
      <c r="AJ1079" s="472"/>
      <c r="AK1079" s="472"/>
      <c r="AL1079" s="472"/>
      <c r="AM1079" s="472"/>
      <c r="AN1079" s="472"/>
    </row>
    <row r="1080" spans="29:40">
      <c r="AC1080" s="54"/>
      <c r="AD1080" s="54"/>
      <c r="AE1080" s="54"/>
      <c r="AF1080" s="54"/>
      <c r="AG1080" s="54"/>
      <c r="AH1080" s="472"/>
      <c r="AJ1080" s="472"/>
      <c r="AK1080" s="472"/>
      <c r="AL1080" s="472"/>
      <c r="AM1080" s="472"/>
      <c r="AN1080" s="472"/>
    </row>
    <row r="1081" spans="29:40">
      <c r="AC1081" s="54"/>
      <c r="AD1081" s="54"/>
      <c r="AE1081" s="54"/>
      <c r="AF1081" s="54"/>
      <c r="AG1081" s="54"/>
      <c r="AH1081" s="472"/>
      <c r="AJ1081" s="472"/>
      <c r="AK1081" s="472"/>
      <c r="AL1081" s="472"/>
      <c r="AM1081" s="472"/>
      <c r="AN1081" s="472"/>
    </row>
    <row r="1082" spans="29:40">
      <c r="AC1082" s="54"/>
      <c r="AD1082" s="54"/>
      <c r="AE1082" s="54"/>
      <c r="AF1082" s="54"/>
      <c r="AG1082" s="54"/>
      <c r="AH1082" s="472"/>
      <c r="AJ1082" s="472"/>
      <c r="AK1082" s="472"/>
      <c r="AL1082" s="472"/>
      <c r="AM1082" s="472"/>
      <c r="AN1082" s="472"/>
    </row>
    <row r="1083" spans="29:40">
      <c r="AC1083" s="54"/>
      <c r="AD1083" s="54"/>
      <c r="AE1083" s="54"/>
      <c r="AF1083" s="54"/>
      <c r="AG1083" s="54"/>
      <c r="AH1083" s="472"/>
      <c r="AJ1083" s="472"/>
      <c r="AK1083" s="472"/>
      <c r="AL1083" s="472"/>
      <c r="AM1083" s="472"/>
      <c r="AN1083" s="472"/>
    </row>
    <row r="1084" spans="29:40">
      <c r="AC1084" s="54"/>
      <c r="AD1084" s="54"/>
      <c r="AE1084" s="54"/>
      <c r="AF1084" s="54"/>
      <c r="AG1084" s="54"/>
      <c r="AH1084" s="472"/>
      <c r="AJ1084" s="472"/>
      <c r="AK1084" s="472"/>
      <c r="AL1084" s="472"/>
      <c r="AM1084" s="472"/>
      <c r="AN1084" s="472"/>
    </row>
    <row r="1085" spans="29:40">
      <c r="AC1085" s="54"/>
      <c r="AD1085" s="54"/>
      <c r="AE1085" s="54"/>
      <c r="AF1085" s="54"/>
      <c r="AG1085" s="54"/>
      <c r="AH1085" s="472"/>
      <c r="AJ1085" s="472"/>
      <c r="AK1085" s="472"/>
      <c r="AL1085" s="472"/>
      <c r="AM1085" s="472"/>
      <c r="AN1085" s="472"/>
    </row>
    <row r="1086" spans="29:40">
      <c r="AC1086" s="54"/>
      <c r="AD1086" s="54"/>
      <c r="AE1086" s="54"/>
      <c r="AF1086" s="54"/>
      <c r="AG1086" s="54"/>
      <c r="AH1086" s="472"/>
      <c r="AJ1086" s="472"/>
      <c r="AK1086" s="472"/>
      <c r="AL1086" s="472"/>
      <c r="AM1086" s="472"/>
      <c r="AN1086" s="472"/>
    </row>
    <row r="1087" spans="29:40">
      <c r="AC1087" s="54"/>
      <c r="AD1087" s="54"/>
      <c r="AE1087" s="54"/>
      <c r="AF1087" s="54"/>
      <c r="AG1087" s="54"/>
      <c r="AH1087" s="472"/>
      <c r="AJ1087" s="472"/>
      <c r="AK1087" s="472"/>
      <c r="AL1087" s="472"/>
      <c r="AM1087" s="472"/>
      <c r="AN1087" s="472"/>
    </row>
    <row r="1088" spans="29:40">
      <c r="AC1088" s="54"/>
      <c r="AD1088" s="54"/>
      <c r="AE1088" s="54"/>
      <c r="AF1088" s="54"/>
      <c r="AG1088" s="54"/>
      <c r="AH1088" s="472"/>
      <c r="AJ1088" s="472"/>
      <c r="AK1088" s="472"/>
      <c r="AL1088" s="472"/>
      <c r="AM1088" s="472"/>
      <c r="AN1088" s="472"/>
    </row>
    <row r="1089" spans="29:40">
      <c r="AC1089" s="54"/>
      <c r="AD1089" s="54"/>
      <c r="AE1089" s="54"/>
      <c r="AF1089" s="54"/>
      <c r="AG1089" s="54"/>
      <c r="AH1089" s="472"/>
      <c r="AJ1089" s="472"/>
      <c r="AK1089" s="472"/>
      <c r="AL1089" s="472"/>
      <c r="AM1089" s="472"/>
      <c r="AN1089" s="472"/>
    </row>
    <row r="1090" spans="29:40">
      <c r="AC1090" s="54"/>
      <c r="AD1090" s="54"/>
      <c r="AE1090" s="54"/>
      <c r="AF1090" s="54"/>
      <c r="AG1090" s="54"/>
      <c r="AH1090" s="472"/>
      <c r="AJ1090" s="472"/>
      <c r="AK1090" s="472"/>
      <c r="AL1090" s="472"/>
      <c r="AM1090" s="472"/>
      <c r="AN1090" s="472"/>
    </row>
    <row r="1091" spans="29:40">
      <c r="AC1091" s="54"/>
      <c r="AD1091" s="54"/>
      <c r="AE1091" s="54"/>
      <c r="AF1091" s="54"/>
      <c r="AG1091" s="54"/>
      <c r="AH1091" s="472"/>
      <c r="AJ1091" s="472"/>
      <c r="AK1091" s="472"/>
      <c r="AL1091" s="472"/>
      <c r="AM1091" s="472"/>
      <c r="AN1091" s="472"/>
    </row>
    <row r="1092" spans="29:40">
      <c r="AC1092" s="54"/>
      <c r="AD1092" s="54"/>
      <c r="AE1092" s="54"/>
      <c r="AF1092" s="54"/>
      <c r="AG1092" s="54"/>
      <c r="AH1092" s="472"/>
      <c r="AJ1092" s="472"/>
      <c r="AK1092" s="472"/>
      <c r="AL1092" s="472"/>
      <c r="AM1092" s="472"/>
      <c r="AN1092" s="472"/>
    </row>
    <row r="1093" spans="29:40">
      <c r="AC1093" s="54"/>
      <c r="AD1093" s="54"/>
      <c r="AE1093" s="54"/>
      <c r="AF1093" s="54"/>
      <c r="AG1093" s="54"/>
      <c r="AH1093" s="472"/>
      <c r="AJ1093" s="472"/>
      <c r="AK1093" s="472"/>
      <c r="AL1093" s="472"/>
      <c r="AM1093" s="472"/>
      <c r="AN1093" s="472"/>
    </row>
    <row r="1094" spans="29:40">
      <c r="AC1094" s="54"/>
      <c r="AD1094" s="54"/>
      <c r="AE1094" s="54"/>
      <c r="AF1094" s="54"/>
      <c r="AG1094" s="54"/>
      <c r="AH1094" s="472"/>
      <c r="AJ1094" s="472"/>
      <c r="AK1094" s="472"/>
      <c r="AL1094" s="472"/>
      <c r="AM1094" s="472"/>
      <c r="AN1094" s="472"/>
    </row>
    <row r="1095" spans="29:40">
      <c r="AC1095" s="54"/>
      <c r="AD1095" s="54"/>
      <c r="AE1095" s="54"/>
      <c r="AF1095" s="54"/>
      <c r="AG1095" s="54"/>
      <c r="AH1095" s="472"/>
      <c r="AJ1095" s="472"/>
      <c r="AK1095" s="472"/>
      <c r="AL1095" s="472"/>
      <c r="AM1095" s="472"/>
      <c r="AN1095" s="472"/>
    </row>
    <row r="1096" spans="29:40">
      <c r="AC1096" s="54"/>
      <c r="AD1096" s="54"/>
      <c r="AE1096" s="54"/>
      <c r="AF1096" s="54"/>
      <c r="AG1096" s="54"/>
      <c r="AH1096" s="472"/>
      <c r="AJ1096" s="472"/>
      <c r="AK1096" s="472"/>
      <c r="AL1096" s="472"/>
      <c r="AM1096" s="472"/>
      <c r="AN1096" s="472"/>
    </row>
    <row r="1097" spans="29:40">
      <c r="AC1097" s="54"/>
      <c r="AD1097" s="54"/>
      <c r="AE1097" s="54"/>
      <c r="AF1097" s="54"/>
      <c r="AG1097" s="54"/>
      <c r="AH1097" s="472"/>
      <c r="AJ1097" s="472"/>
      <c r="AK1097" s="472"/>
      <c r="AL1097" s="472"/>
      <c r="AM1097" s="472"/>
      <c r="AN1097" s="472"/>
    </row>
    <row r="1098" spans="29:40">
      <c r="AC1098" s="54"/>
      <c r="AD1098" s="54"/>
      <c r="AE1098" s="54"/>
      <c r="AF1098" s="54"/>
      <c r="AG1098" s="54"/>
      <c r="AH1098" s="472"/>
      <c r="AJ1098" s="472"/>
      <c r="AK1098" s="472"/>
      <c r="AL1098" s="472"/>
      <c r="AM1098" s="472"/>
      <c r="AN1098" s="472"/>
    </row>
    <row r="1099" spans="29:40">
      <c r="AC1099" s="54"/>
      <c r="AD1099" s="54"/>
      <c r="AE1099" s="54"/>
      <c r="AF1099" s="54"/>
      <c r="AG1099" s="54"/>
      <c r="AH1099" s="472"/>
      <c r="AJ1099" s="472"/>
      <c r="AK1099" s="472"/>
      <c r="AL1099" s="472"/>
      <c r="AM1099" s="472"/>
      <c r="AN1099" s="472"/>
    </row>
    <row r="1100" spans="29:40">
      <c r="AC1100" s="54"/>
      <c r="AD1100" s="54"/>
      <c r="AE1100" s="54"/>
      <c r="AF1100" s="54"/>
      <c r="AG1100" s="54"/>
      <c r="AH1100" s="472"/>
      <c r="AJ1100" s="472"/>
      <c r="AK1100" s="472"/>
      <c r="AL1100" s="472"/>
      <c r="AM1100" s="472"/>
      <c r="AN1100" s="472"/>
    </row>
    <row r="1101" spans="29:40">
      <c r="AC1101" s="54"/>
      <c r="AD1101" s="54"/>
      <c r="AE1101" s="54"/>
      <c r="AF1101" s="54"/>
      <c r="AG1101" s="54"/>
      <c r="AH1101" s="472"/>
      <c r="AJ1101" s="472"/>
      <c r="AK1101" s="472"/>
      <c r="AL1101" s="472"/>
      <c r="AM1101" s="472"/>
      <c r="AN1101" s="472"/>
    </row>
    <row r="1102" spans="29:40">
      <c r="AC1102" s="54"/>
      <c r="AD1102" s="54"/>
      <c r="AE1102" s="54"/>
      <c r="AF1102" s="54"/>
      <c r="AG1102" s="54"/>
      <c r="AH1102" s="472"/>
      <c r="AJ1102" s="472"/>
      <c r="AK1102" s="472"/>
      <c r="AL1102" s="472"/>
      <c r="AM1102" s="472"/>
      <c r="AN1102" s="472"/>
    </row>
    <row r="1103" spans="29:40">
      <c r="AC1103" s="54"/>
      <c r="AD1103" s="54"/>
      <c r="AE1103" s="54"/>
      <c r="AF1103" s="54"/>
      <c r="AG1103" s="54"/>
      <c r="AH1103" s="472"/>
      <c r="AJ1103" s="472"/>
      <c r="AK1103" s="472"/>
      <c r="AL1103" s="472"/>
      <c r="AM1103" s="472"/>
      <c r="AN1103" s="472"/>
    </row>
    <row r="1104" spans="29:40">
      <c r="AC1104" s="54"/>
      <c r="AD1104" s="54"/>
      <c r="AE1104" s="54"/>
      <c r="AF1104" s="54"/>
      <c r="AG1104" s="54"/>
      <c r="AH1104" s="472"/>
      <c r="AJ1104" s="472"/>
      <c r="AK1104" s="472"/>
      <c r="AL1104" s="472"/>
      <c r="AM1104" s="472"/>
      <c r="AN1104" s="472"/>
    </row>
    <row r="1105" spans="29:40">
      <c r="AC1105" s="54"/>
      <c r="AD1105" s="54"/>
      <c r="AE1105" s="54"/>
      <c r="AF1105" s="54"/>
      <c r="AG1105" s="54"/>
      <c r="AH1105" s="472"/>
      <c r="AJ1105" s="472"/>
      <c r="AK1105" s="472"/>
      <c r="AL1105" s="472"/>
      <c r="AM1105" s="472"/>
      <c r="AN1105" s="472"/>
    </row>
    <row r="1106" spans="29:40">
      <c r="AC1106" s="54"/>
      <c r="AD1106" s="54"/>
      <c r="AE1106" s="54"/>
      <c r="AF1106" s="54"/>
      <c r="AG1106" s="54"/>
      <c r="AH1106" s="472"/>
      <c r="AJ1106" s="472"/>
      <c r="AK1106" s="472"/>
      <c r="AL1106" s="472"/>
      <c r="AM1106" s="472"/>
      <c r="AN1106" s="472"/>
    </row>
    <row r="1107" spans="29:40">
      <c r="AC1107" s="54"/>
      <c r="AD1107" s="54"/>
      <c r="AE1107" s="54"/>
      <c r="AF1107" s="54"/>
      <c r="AG1107" s="54"/>
      <c r="AH1107" s="472"/>
      <c r="AJ1107" s="472"/>
      <c r="AK1107" s="472"/>
      <c r="AL1107" s="472"/>
      <c r="AM1107" s="472"/>
      <c r="AN1107" s="472"/>
    </row>
    <row r="1108" spans="29:40">
      <c r="AC1108" s="54"/>
      <c r="AD1108" s="54"/>
      <c r="AE1108" s="54"/>
      <c r="AF1108" s="54"/>
      <c r="AG1108" s="54"/>
      <c r="AH1108" s="472"/>
      <c r="AJ1108" s="472"/>
      <c r="AK1108" s="472"/>
      <c r="AL1108" s="472"/>
      <c r="AM1108" s="472"/>
      <c r="AN1108" s="472"/>
    </row>
    <row r="1109" spans="29:40">
      <c r="AC1109" s="54"/>
      <c r="AD1109" s="54"/>
      <c r="AE1109" s="54"/>
      <c r="AF1109" s="54"/>
      <c r="AG1109" s="54"/>
      <c r="AH1109" s="472"/>
      <c r="AJ1109" s="472"/>
      <c r="AK1109" s="472"/>
      <c r="AL1109" s="472"/>
      <c r="AM1109" s="472"/>
      <c r="AN1109" s="472"/>
    </row>
    <row r="1110" spans="29:40">
      <c r="AC1110" s="54"/>
      <c r="AD1110" s="54"/>
      <c r="AE1110" s="54"/>
      <c r="AF1110" s="54"/>
      <c r="AG1110" s="54"/>
      <c r="AH1110" s="472"/>
      <c r="AJ1110" s="472"/>
      <c r="AK1110" s="472"/>
      <c r="AL1110" s="472"/>
      <c r="AM1110" s="472"/>
      <c r="AN1110" s="472"/>
    </row>
    <row r="1111" spans="29:40">
      <c r="AC1111" s="54"/>
      <c r="AD1111" s="54"/>
      <c r="AE1111" s="54"/>
      <c r="AF1111" s="54"/>
      <c r="AG1111" s="54"/>
      <c r="AH1111" s="472"/>
      <c r="AJ1111" s="472"/>
      <c r="AK1111" s="472"/>
      <c r="AL1111" s="472"/>
      <c r="AM1111" s="472"/>
      <c r="AN1111" s="472"/>
    </row>
    <row r="1112" spans="29:40">
      <c r="AC1112" s="54"/>
      <c r="AD1112" s="54"/>
      <c r="AE1112" s="54"/>
      <c r="AF1112" s="54"/>
      <c r="AG1112" s="54"/>
      <c r="AH1112" s="472"/>
      <c r="AJ1112" s="472"/>
      <c r="AK1112" s="472"/>
      <c r="AL1112" s="472"/>
      <c r="AM1112" s="472"/>
      <c r="AN1112" s="472"/>
    </row>
    <row r="1113" spans="29:40">
      <c r="AC1113" s="54"/>
      <c r="AD1113" s="54"/>
      <c r="AE1113" s="54"/>
      <c r="AF1113" s="54"/>
      <c r="AG1113" s="54"/>
      <c r="AH1113" s="472"/>
      <c r="AJ1113" s="472"/>
      <c r="AK1113" s="472"/>
      <c r="AL1113" s="472"/>
      <c r="AM1113" s="472"/>
      <c r="AN1113" s="472"/>
    </row>
    <row r="1114" spans="29:40">
      <c r="AC1114" s="54"/>
      <c r="AD1114" s="54"/>
      <c r="AE1114" s="54"/>
      <c r="AF1114" s="54"/>
      <c r="AG1114" s="54"/>
      <c r="AH1114" s="472"/>
      <c r="AJ1114" s="472"/>
      <c r="AK1114" s="472"/>
      <c r="AL1114" s="472"/>
      <c r="AM1114" s="472"/>
      <c r="AN1114" s="472"/>
    </row>
    <row r="1115" spans="29:40">
      <c r="AC1115" s="54"/>
      <c r="AD1115" s="54"/>
      <c r="AE1115" s="54"/>
      <c r="AF1115" s="54"/>
      <c r="AG1115" s="54"/>
      <c r="AH1115" s="472"/>
      <c r="AJ1115" s="472"/>
      <c r="AK1115" s="472"/>
      <c r="AL1115" s="472"/>
      <c r="AM1115" s="472"/>
      <c r="AN1115" s="472"/>
    </row>
    <row r="1116" spans="29:40">
      <c r="AC1116" s="54"/>
      <c r="AD1116" s="54"/>
      <c r="AE1116" s="54"/>
      <c r="AF1116" s="54"/>
      <c r="AG1116" s="54"/>
      <c r="AH1116" s="472"/>
      <c r="AJ1116" s="472"/>
      <c r="AK1116" s="472"/>
      <c r="AL1116" s="472"/>
      <c r="AM1116" s="472"/>
      <c r="AN1116" s="472"/>
    </row>
    <row r="1117" spans="29:40">
      <c r="AC1117" s="54"/>
      <c r="AD1117" s="54"/>
      <c r="AE1117" s="54"/>
      <c r="AF1117" s="54"/>
      <c r="AG1117" s="54"/>
      <c r="AH1117" s="472"/>
      <c r="AJ1117" s="472"/>
      <c r="AK1117" s="472"/>
      <c r="AL1117" s="472"/>
      <c r="AM1117" s="472"/>
      <c r="AN1117" s="472"/>
    </row>
    <row r="1118" spans="29:40">
      <c r="AC1118" s="54"/>
      <c r="AD1118" s="54"/>
      <c r="AE1118" s="54"/>
      <c r="AF1118" s="54"/>
      <c r="AG1118" s="54"/>
      <c r="AH1118" s="472"/>
      <c r="AJ1118" s="472"/>
      <c r="AK1118" s="472"/>
      <c r="AL1118" s="472"/>
      <c r="AM1118" s="472"/>
      <c r="AN1118" s="472"/>
    </row>
    <row r="1119" spans="29:40">
      <c r="AC1119" s="54"/>
      <c r="AD1119" s="54"/>
      <c r="AE1119" s="54"/>
      <c r="AF1119" s="54"/>
      <c r="AG1119" s="54"/>
      <c r="AH1119" s="472"/>
      <c r="AJ1119" s="472"/>
      <c r="AK1119" s="472"/>
      <c r="AL1119" s="472"/>
      <c r="AM1119" s="472"/>
      <c r="AN1119" s="472"/>
    </row>
    <row r="1120" spans="29:40">
      <c r="AC1120" s="54"/>
      <c r="AD1120" s="54"/>
      <c r="AE1120" s="54"/>
      <c r="AF1120" s="54"/>
      <c r="AG1120" s="54"/>
      <c r="AH1120" s="472"/>
      <c r="AJ1120" s="472"/>
      <c r="AK1120" s="472"/>
      <c r="AL1120" s="472"/>
      <c r="AM1120" s="472"/>
      <c r="AN1120" s="472"/>
    </row>
    <row r="1121" spans="29:40">
      <c r="AC1121" s="54"/>
      <c r="AD1121" s="54"/>
      <c r="AE1121" s="54"/>
      <c r="AF1121" s="54"/>
      <c r="AG1121" s="54"/>
      <c r="AH1121" s="472"/>
      <c r="AJ1121" s="472"/>
      <c r="AK1121" s="472"/>
      <c r="AL1121" s="472"/>
      <c r="AM1121" s="472"/>
      <c r="AN1121" s="472"/>
    </row>
    <row r="1122" spans="29:40">
      <c r="AC1122" s="54"/>
      <c r="AD1122" s="54"/>
      <c r="AE1122" s="54"/>
      <c r="AF1122" s="54"/>
      <c r="AG1122" s="54"/>
      <c r="AH1122" s="472"/>
      <c r="AJ1122" s="472"/>
      <c r="AK1122" s="472"/>
      <c r="AL1122" s="472"/>
      <c r="AM1122" s="472"/>
      <c r="AN1122" s="472"/>
    </row>
    <row r="1123" spans="29:40">
      <c r="AC1123" s="54"/>
      <c r="AD1123" s="54"/>
      <c r="AE1123" s="54"/>
      <c r="AF1123" s="54"/>
      <c r="AG1123" s="54"/>
      <c r="AH1123" s="472"/>
      <c r="AJ1123" s="472"/>
      <c r="AK1123" s="472"/>
      <c r="AL1123" s="472"/>
      <c r="AM1123" s="472"/>
      <c r="AN1123" s="472"/>
    </row>
    <row r="1124" spans="29:40">
      <c r="AC1124" s="54"/>
      <c r="AD1124" s="54"/>
      <c r="AE1124" s="54"/>
      <c r="AF1124" s="54"/>
      <c r="AG1124" s="54"/>
      <c r="AH1124" s="472"/>
      <c r="AJ1124" s="472"/>
      <c r="AK1124" s="472"/>
      <c r="AL1124" s="472"/>
      <c r="AM1124" s="472"/>
      <c r="AN1124" s="472"/>
    </row>
    <row r="1125" spans="29:40">
      <c r="AC1125" s="54"/>
      <c r="AD1125" s="54"/>
      <c r="AE1125" s="54"/>
      <c r="AF1125" s="54"/>
      <c r="AG1125" s="54"/>
      <c r="AH1125" s="472"/>
      <c r="AJ1125" s="472"/>
      <c r="AK1125" s="472"/>
      <c r="AL1125" s="472"/>
      <c r="AM1125" s="472"/>
      <c r="AN1125" s="472"/>
    </row>
    <row r="1126" spans="29:40">
      <c r="AC1126" s="54"/>
      <c r="AD1126" s="54"/>
      <c r="AE1126" s="54"/>
      <c r="AF1126" s="54"/>
      <c r="AG1126" s="54"/>
      <c r="AH1126" s="472"/>
      <c r="AJ1126" s="472"/>
      <c r="AK1126" s="472"/>
      <c r="AL1126" s="472"/>
      <c r="AM1126" s="472"/>
      <c r="AN1126" s="472"/>
    </row>
    <row r="1127" spans="29:40">
      <c r="AC1127" s="54"/>
      <c r="AD1127" s="54"/>
      <c r="AE1127" s="54"/>
      <c r="AF1127" s="54"/>
      <c r="AG1127" s="54"/>
      <c r="AH1127" s="472"/>
      <c r="AJ1127" s="472"/>
      <c r="AK1127" s="472"/>
      <c r="AL1127" s="472"/>
      <c r="AM1127" s="472"/>
      <c r="AN1127" s="472"/>
    </row>
    <row r="1128" spans="29:40">
      <c r="AC1128" s="54"/>
      <c r="AD1128" s="54"/>
      <c r="AE1128" s="54"/>
      <c r="AF1128" s="54"/>
      <c r="AG1128" s="54"/>
      <c r="AH1128" s="472"/>
      <c r="AJ1128" s="472"/>
      <c r="AK1128" s="472"/>
      <c r="AL1128" s="472"/>
      <c r="AM1128" s="472"/>
      <c r="AN1128" s="472"/>
    </row>
    <row r="1129" spans="29:40">
      <c r="AC1129" s="54"/>
      <c r="AD1129" s="54"/>
      <c r="AE1129" s="54"/>
      <c r="AF1129" s="54"/>
      <c r="AG1129" s="54"/>
      <c r="AH1129" s="472"/>
      <c r="AJ1129" s="472"/>
      <c r="AK1129" s="472"/>
      <c r="AL1129" s="472"/>
      <c r="AM1129" s="472"/>
      <c r="AN1129" s="472"/>
    </row>
    <row r="1130" spans="29:40">
      <c r="AC1130" s="54"/>
      <c r="AD1130" s="54"/>
      <c r="AE1130" s="54"/>
      <c r="AF1130" s="54"/>
      <c r="AG1130" s="54"/>
      <c r="AH1130" s="472"/>
      <c r="AJ1130" s="472"/>
      <c r="AK1130" s="472"/>
      <c r="AL1130" s="472"/>
      <c r="AM1130" s="472"/>
      <c r="AN1130" s="472"/>
    </row>
    <row r="1131" spans="29:40">
      <c r="AC1131" s="54"/>
      <c r="AD1131" s="54"/>
      <c r="AE1131" s="54"/>
      <c r="AF1131" s="54"/>
      <c r="AG1131" s="54"/>
      <c r="AH1131" s="472"/>
      <c r="AJ1131" s="472"/>
      <c r="AK1131" s="472"/>
      <c r="AL1131" s="472"/>
      <c r="AM1131" s="472"/>
      <c r="AN1131" s="472"/>
    </row>
    <row r="1132" spans="29:40">
      <c r="AC1132" s="54"/>
      <c r="AD1132" s="54"/>
      <c r="AE1132" s="54"/>
      <c r="AF1132" s="54"/>
      <c r="AG1132" s="54"/>
      <c r="AH1132" s="472"/>
      <c r="AJ1132" s="472"/>
      <c r="AK1132" s="472"/>
      <c r="AL1132" s="472"/>
      <c r="AM1132" s="472"/>
      <c r="AN1132" s="472"/>
    </row>
    <row r="1133" spans="29:40">
      <c r="AC1133" s="54"/>
      <c r="AD1133" s="54"/>
      <c r="AE1133" s="54"/>
      <c r="AF1133" s="54"/>
      <c r="AG1133" s="54"/>
      <c r="AH1133" s="472"/>
      <c r="AJ1133" s="472"/>
      <c r="AK1133" s="472"/>
      <c r="AL1133" s="472"/>
      <c r="AM1133" s="472"/>
      <c r="AN1133" s="472"/>
    </row>
    <row r="1134" spans="29:40">
      <c r="AC1134" s="54"/>
      <c r="AD1134" s="54"/>
      <c r="AE1134" s="54"/>
      <c r="AF1134" s="54"/>
      <c r="AG1134" s="54"/>
      <c r="AH1134" s="472"/>
      <c r="AJ1134" s="472"/>
      <c r="AK1134" s="472"/>
      <c r="AL1134" s="472"/>
      <c r="AM1134" s="472"/>
      <c r="AN1134" s="472"/>
    </row>
    <row r="1135" spans="29:40">
      <c r="AC1135" s="54"/>
      <c r="AD1135" s="54"/>
      <c r="AE1135" s="54"/>
      <c r="AF1135" s="54"/>
      <c r="AG1135" s="54"/>
      <c r="AH1135" s="472"/>
      <c r="AJ1135" s="472"/>
      <c r="AK1135" s="472"/>
      <c r="AL1135" s="472"/>
      <c r="AM1135" s="472"/>
      <c r="AN1135" s="472"/>
    </row>
    <row r="1136" spans="29:40">
      <c r="AC1136" s="54"/>
      <c r="AD1136" s="54"/>
      <c r="AE1136" s="54"/>
      <c r="AF1136" s="54"/>
      <c r="AG1136" s="54"/>
      <c r="AH1136" s="472"/>
      <c r="AJ1136" s="472"/>
      <c r="AK1136" s="472"/>
      <c r="AL1136" s="472"/>
      <c r="AM1136" s="472"/>
      <c r="AN1136" s="472"/>
    </row>
    <row r="1137" spans="29:40">
      <c r="AC1137" s="54"/>
      <c r="AD1137" s="54"/>
      <c r="AE1137" s="54"/>
      <c r="AF1137" s="54"/>
      <c r="AG1137" s="54"/>
      <c r="AH1137" s="472"/>
      <c r="AJ1137" s="472"/>
      <c r="AK1137" s="472"/>
      <c r="AL1137" s="472"/>
      <c r="AM1137" s="472"/>
      <c r="AN1137" s="472"/>
    </row>
    <row r="1138" spans="29:40">
      <c r="AC1138" s="54"/>
      <c r="AD1138" s="54"/>
      <c r="AE1138" s="54"/>
      <c r="AF1138" s="54"/>
      <c r="AG1138" s="54"/>
      <c r="AH1138" s="472"/>
      <c r="AJ1138" s="472"/>
      <c r="AK1138" s="472"/>
      <c r="AL1138" s="472"/>
      <c r="AM1138" s="472"/>
      <c r="AN1138" s="472"/>
    </row>
    <row r="1139" spans="29:40">
      <c r="AC1139" s="54"/>
      <c r="AD1139" s="54"/>
      <c r="AE1139" s="54"/>
      <c r="AF1139" s="54"/>
      <c r="AG1139" s="54"/>
      <c r="AH1139" s="472"/>
      <c r="AJ1139" s="472"/>
      <c r="AK1139" s="472"/>
      <c r="AL1139" s="472"/>
      <c r="AM1139" s="472"/>
      <c r="AN1139" s="472"/>
    </row>
    <row r="1140" spans="29:40">
      <c r="AC1140" s="54"/>
      <c r="AD1140" s="54"/>
      <c r="AE1140" s="54"/>
      <c r="AF1140" s="54"/>
      <c r="AG1140" s="54"/>
      <c r="AH1140" s="472"/>
      <c r="AJ1140" s="472"/>
      <c r="AK1140" s="472"/>
      <c r="AL1140" s="472"/>
      <c r="AM1140" s="472"/>
      <c r="AN1140" s="472"/>
    </row>
    <row r="1141" spans="29:40">
      <c r="AC1141" s="54"/>
      <c r="AD1141" s="54"/>
      <c r="AE1141" s="54"/>
      <c r="AF1141" s="54"/>
      <c r="AG1141" s="54"/>
      <c r="AH1141" s="472"/>
      <c r="AJ1141" s="472"/>
      <c r="AK1141" s="472"/>
      <c r="AL1141" s="472"/>
      <c r="AM1141" s="472"/>
      <c r="AN1141" s="472"/>
    </row>
    <row r="1142" spans="29:40">
      <c r="AC1142" s="54"/>
      <c r="AD1142" s="54"/>
      <c r="AE1142" s="54"/>
      <c r="AF1142" s="54"/>
      <c r="AG1142" s="54"/>
      <c r="AH1142" s="472"/>
      <c r="AJ1142" s="472"/>
      <c r="AK1142" s="472"/>
      <c r="AL1142" s="472"/>
      <c r="AM1142" s="472"/>
      <c r="AN1142" s="472"/>
    </row>
    <row r="1143" spans="29:40">
      <c r="AC1143" s="54"/>
      <c r="AD1143" s="54"/>
      <c r="AE1143" s="54"/>
      <c r="AF1143" s="54"/>
      <c r="AG1143" s="54"/>
      <c r="AH1143" s="472"/>
      <c r="AJ1143" s="472"/>
      <c r="AK1143" s="472"/>
      <c r="AL1143" s="472"/>
      <c r="AM1143" s="472"/>
      <c r="AN1143" s="472"/>
    </row>
    <row r="1144" spans="29:40">
      <c r="AC1144" s="54"/>
      <c r="AD1144" s="54"/>
      <c r="AE1144" s="54"/>
      <c r="AF1144" s="54"/>
      <c r="AG1144" s="54"/>
      <c r="AH1144" s="472"/>
      <c r="AJ1144" s="472"/>
      <c r="AK1144" s="472"/>
      <c r="AL1144" s="472"/>
      <c r="AM1144" s="472"/>
      <c r="AN1144" s="472"/>
    </row>
    <row r="1145" spans="29:40">
      <c r="AC1145" s="54"/>
      <c r="AD1145" s="54"/>
      <c r="AE1145" s="54"/>
      <c r="AF1145" s="54"/>
      <c r="AG1145" s="54"/>
      <c r="AH1145" s="472"/>
      <c r="AJ1145" s="472"/>
      <c r="AK1145" s="472"/>
      <c r="AL1145" s="472"/>
      <c r="AM1145" s="472"/>
      <c r="AN1145" s="472"/>
    </row>
    <row r="1146" spans="29:40">
      <c r="AC1146" s="54"/>
      <c r="AD1146" s="54"/>
      <c r="AE1146" s="54"/>
      <c r="AF1146" s="54"/>
      <c r="AG1146" s="54"/>
      <c r="AH1146" s="472"/>
      <c r="AJ1146" s="472"/>
      <c r="AK1146" s="472"/>
      <c r="AL1146" s="472"/>
      <c r="AM1146" s="472"/>
      <c r="AN1146" s="472"/>
    </row>
    <row r="1147" spans="29:40">
      <c r="AC1147" s="54"/>
      <c r="AD1147" s="54"/>
      <c r="AE1147" s="54"/>
      <c r="AF1147" s="54"/>
      <c r="AG1147" s="54"/>
      <c r="AH1147" s="472"/>
      <c r="AJ1147" s="472"/>
      <c r="AK1147" s="472"/>
      <c r="AL1147" s="472"/>
      <c r="AM1147" s="472"/>
      <c r="AN1147" s="472"/>
    </row>
    <row r="1148" spans="29:40">
      <c r="AC1148" s="54"/>
      <c r="AD1148" s="54"/>
      <c r="AE1148" s="54"/>
      <c r="AF1148" s="54"/>
      <c r="AG1148" s="54"/>
      <c r="AH1148" s="472"/>
      <c r="AJ1148" s="472"/>
      <c r="AK1148" s="472"/>
      <c r="AL1148" s="472"/>
      <c r="AM1148" s="472"/>
      <c r="AN1148" s="472"/>
    </row>
    <row r="1149" spans="29:40">
      <c r="AC1149" s="54"/>
      <c r="AD1149" s="54"/>
      <c r="AE1149" s="54"/>
      <c r="AF1149" s="54"/>
      <c r="AG1149" s="54"/>
      <c r="AH1149" s="472"/>
      <c r="AJ1149" s="472"/>
      <c r="AK1149" s="472"/>
      <c r="AL1149" s="472"/>
      <c r="AM1149" s="472"/>
      <c r="AN1149" s="472"/>
    </row>
    <row r="1150" spans="29:40">
      <c r="AC1150" s="54"/>
      <c r="AD1150" s="54"/>
      <c r="AE1150" s="54"/>
      <c r="AF1150" s="54"/>
      <c r="AG1150" s="54"/>
      <c r="AH1150" s="472"/>
      <c r="AJ1150" s="472"/>
      <c r="AK1150" s="472"/>
      <c r="AL1150" s="472"/>
      <c r="AM1150" s="472"/>
      <c r="AN1150" s="472"/>
    </row>
    <row r="1151" spans="29:40">
      <c r="AC1151" s="54"/>
      <c r="AD1151" s="54"/>
      <c r="AE1151" s="54"/>
      <c r="AF1151" s="54"/>
      <c r="AG1151" s="54"/>
      <c r="AH1151" s="472"/>
      <c r="AJ1151" s="472"/>
      <c r="AK1151" s="472"/>
      <c r="AL1151" s="472"/>
      <c r="AM1151" s="472"/>
      <c r="AN1151" s="472"/>
    </row>
    <row r="1152" spans="29:40">
      <c r="AC1152" s="54"/>
      <c r="AD1152" s="54"/>
      <c r="AE1152" s="54"/>
      <c r="AF1152" s="54"/>
      <c r="AG1152" s="54"/>
      <c r="AH1152" s="472"/>
      <c r="AJ1152" s="472"/>
      <c r="AK1152" s="472"/>
      <c r="AL1152" s="472"/>
      <c r="AM1152" s="472"/>
      <c r="AN1152" s="472"/>
    </row>
    <row r="1153" spans="29:40">
      <c r="AC1153" s="54"/>
      <c r="AD1153" s="54"/>
      <c r="AE1153" s="54"/>
      <c r="AF1153" s="54"/>
      <c r="AG1153" s="54"/>
      <c r="AH1153" s="472"/>
      <c r="AJ1153" s="472"/>
      <c r="AK1153" s="472"/>
      <c r="AL1153" s="472"/>
      <c r="AM1153" s="472"/>
      <c r="AN1153" s="472"/>
    </row>
    <row r="1154" spans="29:40">
      <c r="AC1154" s="54"/>
      <c r="AD1154" s="54"/>
      <c r="AE1154" s="54"/>
      <c r="AF1154" s="54"/>
      <c r="AG1154" s="54"/>
      <c r="AH1154" s="472"/>
      <c r="AJ1154" s="472"/>
      <c r="AK1154" s="472"/>
      <c r="AL1154" s="472"/>
      <c r="AM1154" s="472"/>
      <c r="AN1154" s="472"/>
    </row>
    <row r="1155" spans="29:40">
      <c r="AC1155" s="54"/>
      <c r="AD1155" s="54"/>
      <c r="AE1155" s="54"/>
      <c r="AF1155" s="54"/>
      <c r="AG1155" s="54"/>
      <c r="AH1155" s="472"/>
      <c r="AJ1155" s="472"/>
      <c r="AK1155" s="472"/>
      <c r="AL1155" s="472"/>
      <c r="AM1155" s="472"/>
      <c r="AN1155" s="472"/>
    </row>
    <row r="1156" spans="29:40">
      <c r="AC1156" s="54"/>
      <c r="AD1156" s="54"/>
      <c r="AE1156" s="54"/>
      <c r="AF1156" s="54"/>
      <c r="AG1156" s="54"/>
      <c r="AH1156" s="472"/>
      <c r="AJ1156" s="472"/>
      <c r="AK1156" s="472"/>
      <c r="AL1156" s="472"/>
      <c r="AM1156" s="472"/>
      <c r="AN1156" s="472"/>
    </row>
    <row r="1157" spans="29:40">
      <c r="AC1157" s="54"/>
      <c r="AD1157" s="54"/>
      <c r="AE1157" s="54"/>
      <c r="AF1157" s="54"/>
      <c r="AG1157" s="54"/>
      <c r="AH1157" s="472"/>
      <c r="AJ1157" s="472"/>
      <c r="AK1157" s="472"/>
      <c r="AL1157" s="472"/>
      <c r="AM1157" s="472"/>
      <c r="AN1157" s="472"/>
    </row>
    <row r="1158" spans="29:40">
      <c r="AC1158" s="54"/>
      <c r="AD1158" s="54"/>
      <c r="AE1158" s="54"/>
      <c r="AF1158" s="54"/>
      <c r="AG1158" s="54"/>
      <c r="AH1158" s="472"/>
      <c r="AJ1158" s="472"/>
      <c r="AK1158" s="472"/>
      <c r="AL1158" s="472"/>
      <c r="AM1158" s="472"/>
      <c r="AN1158" s="472"/>
    </row>
    <row r="1159" spans="29:40">
      <c r="AC1159" s="54"/>
      <c r="AD1159" s="54"/>
      <c r="AE1159" s="54"/>
      <c r="AF1159" s="54"/>
      <c r="AG1159" s="54"/>
      <c r="AH1159" s="472"/>
      <c r="AJ1159" s="472"/>
      <c r="AK1159" s="472"/>
      <c r="AL1159" s="472"/>
      <c r="AM1159" s="472"/>
      <c r="AN1159" s="472"/>
    </row>
    <row r="1160" spans="29:40">
      <c r="AC1160" s="54"/>
      <c r="AD1160" s="54"/>
      <c r="AE1160" s="54"/>
      <c r="AF1160" s="54"/>
      <c r="AG1160" s="54"/>
      <c r="AH1160" s="472"/>
      <c r="AJ1160" s="472"/>
      <c r="AK1160" s="472"/>
      <c r="AL1160" s="472"/>
      <c r="AM1160" s="472"/>
      <c r="AN1160" s="472"/>
    </row>
    <row r="1161" spans="29:40">
      <c r="AC1161" s="54"/>
      <c r="AD1161" s="54"/>
      <c r="AE1161" s="54"/>
      <c r="AF1161" s="54"/>
      <c r="AG1161" s="54"/>
      <c r="AH1161" s="472"/>
      <c r="AJ1161" s="472"/>
      <c r="AK1161" s="472"/>
      <c r="AL1161" s="472"/>
      <c r="AM1161" s="472"/>
      <c r="AN1161" s="472"/>
    </row>
    <row r="1162" spans="29:40">
      <c r="AC1162" s="54"/>
      <c r="AD1162" s="54"/>
      <c r="AE1162" s="54"/>
      <c r="AF1162" s="54"/>
      <c r="AG1162" s="54"/>
      <c r="AH1162" s="472"/>
      <c r="AJ1162" s="472"/>
      <c r="AK1162" s="472"/>
      <c r="AL1162" s="472"/>
      <c r="AM1162" s="472"/>
      <c r="AN1162" s="472"/>
    </row>
    <row r="1163" spans="29:40">
      <c r="AC1163" s="54"/>
      <c r="AD1163" s="54"/>
      <c r="AE1163" s="54"/>
      <c r="AF1163" s="54"/>
      <c r="AG1163" s="54"/>
      <c r="AH1163" s="472"/>
      <c r="AJ1163" s="472"/>
      <c r="AK1163" s="472"/>
      <c r="AL1163" s="472"/>
      <c r="AM1163" s="472"/>
      <c r="AN1163" s="472"/>
    </row>
    <row r="1164" spans="29:40">
      <c r="AC1164" s="54"/>
      <c r="AD1164" s="54"/>
      <c r="AE1164" s="54"/>
      <c r="AF1164" s="54"/>
      <c r="AG1164" s="54"/>
      <c r="AH1164" s="472"/>
      <c r="AJ1164" s="472"/>
      <c r="AK1164" s="472"/>
      <c r="AL1164" s="472"/>
      <c r="AM1164" s="472"/>
      <c r="AN1164" s="472"/>
    </row>
    <row r="1165" spans="29:40">
      <c r="AC1165" s="54"/>
      <c r="AD1165" s="54"/>
      <c r="AE1165" s="54"/>
      <c r="AF1165" s="54"/>
      <c r="AG1165" s="54"/>
      <c r="AH1165" s="472"/>
      <c r="AJ1165" s="472"/>
      <c r="AK1165" s="472"/>
      <c r="AL1165" s="472"/>
      <c r="AM1165" s="472"/>
      <c r="AN1165" s="472"/>
    </row>
    <row r="1166" spans="29:40">
      <c r="AC1166" s="54"/>
      <c r="AD1166" s="54"/>
      <c r="AE1166" s="54"/>
      <c r="AF1166" s="54"/>
      <c r="AG1166" s="54"/>
      <c r="AH1166" s="472"/>
      <c r="AJ1166" s="472"/>
      <c r="AK1166" s="472"/>
      <c r="AL1166" s="472"/>
      <c r="AM1166" s="472"/>
      <c r="AN1166" s="472"/>
    </row>
    <row r="1167" spans="29:40">
      <c r="AC1167" s="54"/>
      <c r="AD1167" s="54"/>
      <c r="AE1167" s="54"/>
      <c r="AF1167" s="54"/>
      <c r="AG1167" s="54"/>
      <c r="AH1167" s="472"/>
      <c r="AJ1167" s="472"/>
      <c r="AK1167" s="472"/>
      <c r="AL1167" s="472"/>
      <c r="AM1167" s="472"/>
      <c r="AN1167" s="472"/>
    </row>
    <row r="1168" spans="29:40">
      <c r="AC1168" s="54"/>
      <c r="AD1168" s="54"/>
      <c r="AE1168" s="54"/>
      <c r="AF1168" s="54"/>
      <c r="AG1168" s="54"/>
      <c r="AH1168" s="472"/>
      <c r="AJ1168" s="472"/>
      <c r="AK1168" s="472"/>
      <c r="AL1168" s="472"/>
      <c r="AM1168" s="472"/>
      <c r="AN1168" s="472"/>
    </row>
    <row r="1169" spans="29:40">
      <c r="AC1169" s="54"/>
      <c r="AD1169" s="54"/>
      <c r="AE1169" s="54"/>
      <c r="AF1169" s="54"/>
      <c r="AG1169" s="54"/>
      <c r="AH1169" s="472"/>
      <c r="AJ1169" s="472"/>
      <c r="AK1169" s="472"/>
      <c r="AL1169" s="472"/>
      <c r="AM1169" s="472"/>
      <c r="AN1169" s="472"/>
    </row>
    <row r="1170" spans="29:40">
      <c r="AC1170" s="54"/>
      <c r="AD1170" s="54"/>
      <c r="AE1170" s="54"/>
      <c r="AF1170" s="54"/>
      <c r="AG1170" s="54"/>
      <c r="AH1170" s="472"/>
      <c r="AJ1170" s="472"/>
      <c r="AK1170" s="472"/>
      <c r="AL1170" s="472"/>
      <c r="AM1170" s="472"/>
      <c r="AN1170" s="472"/>
    </row>
    <row r="1171" spans="29:40">
      <c r="AC1171" s="54"/>
      <c r="AD1171" s="54"/>
      <c r="AE1171" s="54"/>
      <c r="AF1171" s="54"/>
      <c r="AG1171" s="54"/>
      <c r="AH1171" s="472"/>
      <c r="AJ1171" s="472"/>
      <c r="AK1171" s="472"/>
      <c r="AL1171" s="472"/>
      <c r="AM1171" s="472"/>
      <c r="AN1171" s="472"/>
    </row>
    <row r="1172" spans="29:40">
      <c r="AC1172" s="54"/>
      <c r="AD1172" s="54"/>
      <c r="AE1172" s="54"/>
      <c r="AF1172" s="54"/>
      <c r="AG1172" s="54"/>
      <c r="AH1172" s="472"/>
      <c r="AJ1172" s="472"/>
      <c r="AK1172" s="472"/>
      <c r="AL1172" s="472"/>
      <c r="AM1172" s="472"/>
      <c r="AN1172" s="472"/>
    </row>
    <row r="1173" spans="29:40">
      <c r="AC1173" s="54"/>
      <c r="AD1173" s="54"/>
      <c r="AE1173" s="54"/>
      <c r="AF1173" s="54"/>
      <c r="AG1173" s="54"/>
      <c r="AH1173" s="472"/>
      <c r="AJ1173" s="472"/>
      <c r="AK1173" s="472"/>
      <c r="AL1173" s="472"/>
      <c r="AM1173" s="472"/>
      <c r="AN1173" s="472"/>
    </row>
    <row r="1174" spans="29:40">
      <c r="AC1174" s="54"/>
      <c r="AD1174" s="54"/>
      <c r="AE1174" s="54"/>
      <c r="AF1174" s="54"/>
      <c r="AG1174" s="54"/>
      <c r="AH1174" s="472"/>
      <c r="AJ1174" s="472"/>
      <c r="AK1174" s="472"/>
      <c r="AL1174" s="472"/>
      <c r="AM1174" s="472"/>
      <c r="AN1174" s="472"/>
    </row>
    <row r="1175" spans="29:40">
      <c r="AC1175" s="54"/>
      <c r="AD1175" s="54"/>
      <c r="AE1175" s="54"/>
      <c r="AF1175" s="54"/>
      <c r="AG1175" s="54"/>
      <c r="AH1175" s="472"/>
      <c r="AJ1175" s="472"/>
      <c r="AK1175" s="472"/>
      <c r="AL1175" s="472"/>
      <c r="AM1175" s="472"/>
      <c r="AN1175" s="472"/>
    </row>
    <row r="1176" spans="29:40">
      <c r="AC1176" s="54"/>
      <c r="AD1176" s="54"/>
      <c r="AE1176" s="54"/>
      <c r="AF1176" s="54"/>
      <c r="AG1176" s="54"/>
      <c r="AH1176" s="472"/>
      <c r="AJ1176" s="472"/>
      <c r="AK1176" s="472"/>
      <c r="AL1176" s="472"/>
      <c r="AM1176" s="472"/>
      <c r="AN1176" s="472"/>
    </row>
    <row r="1177" spans="29:40">
      <c r="AC1177" s="54"/>
      <c r="AD1177" s="54"/>
      <c r="AE1177" s="54"/>
      <c r="AF1177" s="54"/>
      <c r="AG1177" s="54"/>
      <c r="AH1177" s="472"/>
      <c r="AJ1177" s="472"/>
      <c r="AK1177" s="472"/>
      <c r="AL1177" s="472"/>
      <c r="AM1177" s="472"/>
      <c r="AN1177" s="472"/>
    </row>
    <row r="1178" spans="29:40">
      <c r="AC1178" s="54"/>
      <c r="AD1178" s="54"/>
      <c r="AE1178" s="54"/>
      <c r="AF1178" s="54"/>
      <c r="AG1178" s="54"/>
      <c r="AH1178" s="472"/>
      <c r="AJ1178" s="472"/>
      <c r="AK1178" s="472"/>
      <c r="AL1178" s="472"/>
      <c r="AM1178" s="472"/>
      <c r="AN1178" s="472"/>
    </row>
    <row r="1179" spans="29:40">
      <c r="AC1179" s="54"/>
      <c r="AD1179" s="54"/>
      <c r="AE1179" s="54"/>
      <c r="AF1179" s="54"/>
      <c r="AG1179" s="54"/>
      <c r="AH1179" s="472"/>
      <c r="AJ1179" s="472"/>
      <c r="AK1179" s="472"/>
      <c r="AL1179" s="472"/>
      <c r="AM1179" s="472"/>
      <c r="AN1179" s="472"/>
    </row>
    <row r="1180" spans="29:40">
      <c r="AC1180" s="54"/>
      <c r="AD1180" s="54"/>
      <c r="AE1180" s="54"/>
      <c r="AF1180" s="54"/>
      <c r="AG1180" s="54"/>
      <c r="AH1180" s="472"/>
      <c r="AJ1180" s="472"/>
      <c r="AK1180" s="472"/>
      <c r="AL1180" s="472"/>
      <c r="AM1180" s="472"/>
      <c r="AN1180" s="472"/>
    </row>
    <row r="1181" spans="29:40">
      <c r="AC1181" s="54"/>
      <c r="AD1181" s="54"/>
      <c r="AE1181" s="54"/>
      <c r="AF1181" s="54"/>
      <c r="AG1181" s="54"/>
      <c r="AH1181" s="472"/>
      <c r="AJ1181" s="472"/>
      <c r="AK1181" s="472"/>
      <c r="AL1181" s="472"/>
      <c r="AM1181" s="472"/>
      <c r="AN1181" s="472"/>
    </row>
    <row r="1182" spans="29:40">
      <c r="AC1182" s="54"/>
      <c r="AD1182" s="54"/>
      <c r="AE1182" s="54"/>
      <c r="AF1182" s="54"/>
      <c r="AG1182" s="54"/>
      <c r="AH1182" s="472"/>
      <c r="AJ1182" s="472"/>
      <c r="AK1182" s="472"/>
      <c r="AL1182" s="472"/>
      <c r="AM1182" s="472"/>
      <c r="AN1182" s="472"/>
    </row>
    <row r="1183" spans="29:40">
      <c r="AC1183" s="54"/>
      <c r="AD1183" s="54"/>
      <c r="AE1183" s="54"/>
      <c r="AF1183" s="54"/>
      <c r="AG1183" s="54"/>
      <c r="AH1183" s="472"/>
      <c r="AJ1183" s="472"/>
      <c r="AK1183" s="472"/>
      <c r="AL1183" s="472"/>
      <c r="AM1183" s="472"/>
      <c r="AN1183" s="472"/>
    </row>
    <row r="1184" spans="29:40">
      <c r="AC1184" s="54"/>
      <c r="AD1184" s="54"/>
      <c r="AE1184" s="54"/>
      <c r="AF1184" s="54"/>
      <c r="AG1184" s="54"/>
      <c r="AH1184" s="472"/>
      <c r="AJ1184" s="472"/>
      <c r="AK1184" s="472"/>
      <c r="AL1184" s="472"/>
      <c r="AM1184" s="472"/>
      <c r="AN1184" s="472"/>
    </row>
    <row r="1185" spans="29:40">
      <c r="AC1185" s="54"/>
      <c r="AD1185" s="54"/>
      <c r="AE1185" s="54"/>
      <c r="AF1185" s="54"/>
      <c r="AG1185" s="54"/>
      <c r="AH1185" s="472"/>
      <c r="AJ1185" s="472"/>
      <c r="AK1185" s="472"/>
      <c r="AL1185" s="472"/>
      <c r="AM1185" s="472"/>
      <c r="AN1185" s="472"/>
    </row>
    <row r="1186" spans="29:40">
      <c r="AC1186" s="54"/>
      <c r="AD1186" s="54"/>
      <c r="AE1186" s="54"/>
      <c r="AF1186" s="54"/>
      <c r="AG1186" s="54"/>
      <c r="AH1186" s="472"/>
      <c r="AJ1186" s="472"/>
      <c r="AK1186" s="472"/>
      <c r="AL1186" s="472"/>
      <c r="AM1186" s="472"/>
      <c r="AN1186" s="472"/>
    </row>
    <row r="1187" spans="29:40">
      <c r="AC1187" s="54"/>
      <c r="AD1187" s="54"/>
      <c r="AE1187" s="54"/>
      <c r="AF1187" s="54"/>
      <c r="AG1187" s="54"/>
      <c r="AH1187" s="472"/>
      <c r="AJ1187" s="472"/>
      <c r="AK1187" s="472"/>
      <c r="AL1187" s="472"/>
      <c r="AM1187" s="472"/>
      <c r="AN1187" s="472"/>
    </row>
    <row r="1188" spans="29:40">
      <c r="AC1188" s="54"/>
      <c r="AD1188" s="54"/>
      <c r="AE1188" s="54"/>
      <c r="AF1188" s="54"/>
      <c r="AG1188" s="54"/>
      <c r="AH1188" s="472"/>
      <c r="AJ1188" s="472"/>
      <c r="AK1188" s="472"/>
      <c r="AL1188" s="472"/>
      <c r="AM1188" s="472"/>
      <c r="AN1188" s="472"/>
    </row>
    <row r="1189" spans="29:40">
      <c r="AC1189" s="54"/>
      <c r="AD1189" s="54"/>
      <c r="AE1189" s="54"/>
      <c r="AF1189" s="54"/>
      <c r="AG1189" s="54"/>
      <c r="AH1189" s="472"/>
      <c r="AJ1189" s="472"/>
      <c r="AK1189" s="472"/>
      <c r="AL1189" s="472"/>
      <c r="AM1189" s="472"/>
      <c r="AN1189" s="472"/>
    </row>
    <row r="1190" spans="29:40">
      <c r="AC1190" s="54"/>
      <c r="AD1190" s="54"/>
      <c r="AE1190" s="54"/>
      <c r="AF1190" s="54"/>
      <c r="AG1190" s="54"/>
      <c r="AH1190" s="472"/>
      <c r="AJ1190" s="472"/>
      <c r="AK1190" s="472"/>
      <c r="AL1190" s="472"/>
      <c r="AM1190" s="472"/>
      <c r="AN1190" s="472"/>
    </row>
    <row r="1191" spans="29:40">
      <c r="AC1191" s="54"/>
      <c r="AD1191" s="54"/>
      <c r="AE1191" s="54"/>
      <c r="AF1191" s="54"/>
      <c r="AG1191" s="54"/>
      <c r="AH1191" s="472"/>
      <c r="AJ1191" s="472"/>
      <c r="AK1191" s="472"/>
      <c r="AL1191" s="472"/>
      <c r="AM1191" s="472"/>
      <c r="AN1191" s="472"/>
    </row>
    <row r="1192" spans="29:40">
      <c r="AC1192" s="54"/>
      <c r="AD1192" s="54"/>
      <c r="AE1192" s="54"/>
      <c r="AF1192" s="54"/>
      <c r="AG1192" s="54"/>
      <c r="AH1192" s="472"/>
      <c r="AJ1192" s="472"/>
      <c r="AK1192" s="472"/>
      <c r="AL1192" s="472"/>
      <c r="AM1192" s="472"/>
      <c r="AN1192" s="472"/>
    </row>
    <row r="1193" spans="29:40">
      <c r="AC1193" s="54"/>
      <c r="AD1193" s="54"/>
      <c r="AE1193" s="54"/>
      <c r="AF1193" s="54"/>
      <c r="AG1193" s="54"/>
      <c r="AH1193" s="472"/>
      <c r="AJ1193" s="472"/>
      <c r="AK1193" s="472"/>
      <c r="AL1193" s="472"/>
      <c r="AM1193" s="472"/>
      <c r="AN1193" s="472"/>
    </row>
    <row r="1194" spans="29:40">
      <c r="AC1194" s="54"/>
      <c r="AD1194" s="54"/>
      <c r="AE1194" s="54"/>
      <c r="AF1194" s="54"/>
      <c r="AG1194" s="54"/>
      <c r="AH1194" s="472"/>
      <c r="AJ1194" s="472"/>
      <c r="AK1194" s="472"/>
      <c r="AL1194" s="472"/>
      <c r="AM1194" s="472"/>
      <c r="AN1194" s="472"/>
    </row>
    <row r="1195" spans="29:40">
      <c r="AC1195" s="54"/>
      <c r="AD1195" s="54"/>
      <c r="AE1195" s="54"/>
      <c r="AF1195" s="54"/>
      <c r="AG1195" s="54"/>
      <c r="AH1195" s="472"/>
      <c r="AJ1195" s="472"/>
      <c r="AK1195" s="472"/>
      <c r="AL1195" s="472"/>
      <c r="AM1195" s="472"/>
      <c r="AN1195" s="472"/>
    </row>
    <row r="1196" spans="29:40">
      <c r="AC1196" s="54"/>
      <c r="AD1196" s="54"/>
      <c r="AE1196" s="54"/>
      <c r="AF1196" s="54"/>
      <c r="AG1196" s="54"/>
      <c r="AH1196" s="472"/>
      <c r="AJ1196" s="472"/>
      <c r="AK1196" s="472"/>
      <c r="AL1196" s="472"/>
      <c r="AM1196" s="472"/>
      <c r="AN1196" s="472"/>
    </row>
    <row r="1197" spans="29:40">
      <c r="AC1197" s="54"/>
      <c r="AD1197" s="54"/>
      <c r="AE1197" s="54"/>
      <c r="AF1197" s="54"/>
      <c r="AG1197" s="54"/>
      <c r="AH1197" s="472"/>
      <c r="AJ1197" s="472"/>
      <c r="AK1197" s="472"/>
      <c r="AL1197" s="472"/>
      <c r="AM1197" s="472"/>
      <c r="AN1197" s="472"/>
    </row>
    <row r="1198" spans="29:40">
      <c r="AC1198" s="54"/>
      <c r="AD1198" s="54"/>
      <c r="AE1198" s="54"/>
      <c r="AF1198" s="54"/>
      <c r="AG1198" s="54"/>
      <c r="AH1198" s="472"/>
      <c r="AJ1198" s="472"/>
      <c r="AK1198" s="472"/>
      <c r="AL1198" s="472"/>
      <c r="AM1198" s="472"/>
      <c r="AN1198" s="472"/>
    </row>
    <row r="1199" spans="29:40">
      <c r="AC1199" s="54"/>
      <c r="AD1199" s="54"/>
      <c r="AE1199" s="54"/>
      <c r="AF1199" s="54"/>
      <c r="AG1199" s="54"/>
      <c r="AH1199" s="472"/>
      <c r="AJ1199" s="472"/>
      <c r="AK1199" s="472"/>
      <c r="AL1199" s="472"/>
      <c r="AM1199" s="472"/>
      <c r="AN1199" s="472"/>
    </row>
    <row r="1200" spans="29:40">
      <c r="AC1200" s="54"/>
      <c r="AD1200" s="54"/>
      <c r="AE1200" s="54"/>
      <c r="AF1200" s="54"/>
      <c r="AG1200" s="54"/>
      <c r="AH1200" s="472"/>
      <c r="AJ1200" s="472"/>
      <c r="AK1200" s="472"/>
      <c r="AL1200" s="472"/>
      <c r="AM1200" s="472"/>
      <c r="AN1200" s="472"/>
    </row>
    <row r="1201" spans="29:40">
      <c r="AC1201" s="54"/>
      <c r="AD1201" s="54"/>
      <c r="AE1201" s="54"/>
      <c r="AF1201" s="54"/>
      <c r="AG1201" s="54"/>
      <c r="AH1201" s="472"/>
      <c r="AJ1201" s="472"/>
      <c r="AK1201" s="472"/>
      <c r="AL1201" s="472"/>
      <c r="AM1201" s="472"/>
      <c r="AN1201" s="472"/>
    </row>
    <row r="1202" spans="29:40">
      <c r="AC1202" s="54"/>
      <c r="AD1202" s="54"/>
      <c r="AE1202" s="54"/>
      <c r="AF1202" s="54"/>
      <c r="AG1202" s="54"/>
      <c r="AH1202" s="472"/>
      <c r="AJ1202" s="472"/>
      <c r="AK1202" s="472"/>
      <c r="AL1202" s="472"/>
      <c r="AM1202" s="472"/>
      <c r="AN1202" s="472"/>
    </row>
    <row r="1203" spans="29:40">
      <c r="AC1203" s="54"/>
      <c r="AD1203" s="54"/>
      <c r="AE1203" s="54"/>
      <c r="AF1203" s="54"/>
      <c r="AG1203" s="54"/>
      <c r="AH1203" s="472"/>
      <c r="AJ1203" s="472"/>
      <c r="AK1203" s="472"/>
      <c r="AL1203" s="472"/>
      <c r="AM1203" s="472"/>
      <c r="AN1203" s="472"/>
    </row>
    <row r="1204" spans="29:40">
      <c r="AC1204" s="54"/>
      <c r="AD1204" s="54"/>
      <c r="AE1204" s="54"/>
      <c r="AF1204" s="54"/>
      <c r="AG1204" s="54"/>
      <c r="AH1204" s="472"/>
      <c r="AJ1204" s="472"/>
      <c r="AK1204" s="472"/>
      <c r="AL1204" s="472"/>
      <c r="AM1204" s="472"/>
      <c r="AN1204" s="472"/>
    </row>
    <row r="1205" spans="29:40">
      <c r="AC1205" s="54"/>
      <c r="AD1205" s="54"/>
      <c r="AE1205" s="54"/>
      <c r="AF1205" s="54"/>
      <c r="AG1205" s="54"/>
      <c r="AH1205" s="472"/>
      <c r="AJ1205" s="472"/>
      <c r="AK1205" s="472"/>
      <c r="AL1205" s="472"/>
      <c r="AM1205" s="472"/>
      <c r="AN1205" s="472"/>
    </row>
    <row r="1206" spans="29:40">
      <c r="AC1206" s="54"/>
      <c r="AD1206" s="54"/>
      <c r="AE1206" s="54"/>
      <c r="AF1206" s="54"/>
      <c r="AG1206" s="54"/>
      <c r="AH1206" s="472"/>
      <c r="AJ1206" s="472"/>
      <c r="AK1206" s="472"/>
      <c r="AL1206" s="472"/>
      <c r="AM1206" s="472"/>
      <c r="AN1206" s="472"/>
    </row>
    <row r="1207" spans="29:40">
      <c r="AC1207" s="54"/>
      <c r="AD1207" s="54"/>
      <c r="AE1207" s="54"/>
      <c r="AF1207" s="54"/>
      <c r="AG1207" s="54"/>
      <c r="AH1207" s="472"/>
      <c r="AJ1207" s="472"/>
      <c r="AK1207" s="472"/>
      <c r="AL1207" s="472"/>
      <c r="AM1207" s="472"/>
      <c r="AN1207" s="472"/>
    </row>
    <row r="1208" spans="29:40">
      <c r="AC1208" s="54"/>
      <c r="AD1208" s="54"/>
      <c r="AE1208" s="54"/>
      <c r="AF1208" s="54"/>
      <c r="AG1208" s="54"/>
      <c r="AH1208" s="472"/>
      <c r="AJ1208" s="472"/>
      <c r="AK1208" s="472"/>
      <c r="AL1208" s="472"/>
      <c r="AM1208" s="472"/>
      <c r="AN1208" s="472"/>
    </row>
    <row r="1209" spans="29:40">
      <c r="AC1209" s="54"/>
      <c r="AD1209" s="54"/>
      <c r="AE1209" s="54"/>
      <c r="AF1209" s="54"/>
      <c r="AG1209" s="54"/>
      <c r="AH1209" s="472"/>
      <c r="AJ1209" s="472"/>
      <c r="AK1209" s="472"/>
      <c r="AL1209" s="472"/>
      <c r="AM1209" s="472"/>
      <c r="AN1209" s="472"/>
    </row>
    <row r="1210" spans="29:40">
      <c r="AC1210" s="54"/>
      <c r="AD1210" s="54"/>
      <c r="AE1210" s="54"/>
      <c r="AF1210" s="54"/>
      <c r="AG1210" s="54"/>
      <c r="AH1210" s="472"/>
      <c r="AJ1210" s="472"/>
      <c r="AK1210" s="472"/>
      <c r="AL1210" s="472"/>
      <c r="AM1210" s="472"/>
      <c r="AN1210" s="472"/>
    </row>
    <row r="1211" spans="29:40">
      <c r="AC1211" s="54"/>
      <c r="AD1211" s="54"/>
      <c r="AE1211" s="54"/>
      <c r="AF1211" s="54"/>
      <c r="AG1211" s="54"/>
      <c r="AH1211" s="472"/>
      <c r="AJ1211" s="472"/>
      <c r="AK1211" s="472"/>
      <c r="AL1211" s="472"/>
      <c r="AM1211" s="472"/>
      <c r="AN1211" s="472"/>
    </row>
    <row r="1212" spans="29:40">
      <c r="AC1212" s="54"/>
      <c r="AD1212" s="54"/>
      <c r="AE1212" s="54"/>
      <c r="AF1212" s="54"/>
      <c r="AG1212" s="54"/>
      <c r="AH1212" s="472"/>
      <c r="AJ1212" s="472"/>
      <c r="AK1212" s="472"/>
      <c r="AL1212" s="472"/>
      <c r="AM1212" s="472"/>
      <c r="AN1212" s="472"/>
    </row>
    <row r="1213" spans="29:40">
      <c r="AC1213" s="54"/>
      <c r="AD1213" s="54"/>
      <c r="AE1213" s="54"/>
      <c r="AF1213" s="54"/>
      <c r="AG1213" s="54"/>
      <c r="AH1213" s="472"/>
      <c r="AJ1213" s="472"/>
      <c r="AK1213" s="472"/>
      <c r="AL1213" s="472"/>
      <c r="AM1213" s="472"/>
      <c r="AN1213" s="472"/>
    </row>
    <row r="1214" spans="29:40">
      <c r="AC1214" s="54"/>
      <c r="AD1214" s="54"/>
      <c r="AE1214" s="54"/>
      <c r="AF1214" s="54"/>
      <c r="AG1214" s="54"/>
      <c r="AH1214" s="472"/>
      <c r="AJ1214" s="472"/>
      <c r="AK1214" s="472"/>
      <c r="AL1214" s="472"/>
      <c r="AM1214" s="472"/>
      <c r="AN1214" s="472"/>
    </row>
    <row r="1215" spans="29:40">
      <c r="AC1215" s="54"/>
      <c r="AD1215" s="54"/>
      <c r="AE1215" s="54"/>
      <c r="AF1215" s="54"/>
      <c r="AG1215" s="54"/>
      <c r="AH1215" s="472"/>
      <c r="AJ1215" s="472"/>
      <c r="AK1215" s="472"/>
      <c r="AL1215" s="472"/>
      <c r="AM1215" s="472"/>
      <c r="AN1215" s="472"/>
    </row>
    <row r="1216" spans="29:40">
      <c r="AC1216" s="54"/>
      <c r="AD1216" s="54"/>
      <c r="AE1216" s="54"/>
      <c r="AF1216" s="54"/>
      <c r="AG1216" s="54"/>
      <c r="AH1216" s="472"/>
      <c r="AJ1216" s="472"/>
      <c r="AK1216" s="472"/>
      <c r="AL1216" s="472"/>
      <c r="AM1216" s="472"/>
      <c r="AN1216" s="472"/>
    </row>
    <row r="1217" spans="29:40">
      <c r="AC1217" s="54"/>
      <c r="AD1217" s="54"/>
      <c r="AE1217" s="54"/>
      <c r="AF1217" s="54"/>
      <c r="AG1217" s="54"/>
      <c r="AH1217" s="472"/>
      <c r="AJ1217" s="472"/>
      <c r="AK1217" s="472"/>
      <c r="AL1217" s="472"/>
      <c r="AM1217" s="472"/>
      <c r="AN1217" s="472"/>
    </row>
    <row r="1218" spans="29:40">
      <c r="AC1218" s="54"/>
      <c r="AD1218" s="54"/>
      <c r="AE1218" s="54"/>
      <c r="AF1218" s="54"/>
      <c r="AG1218" s="54"/>
      <c r="AH1218" s="472"/>
      <c r="AJ1218" s="472"/>
      <c r="AK1218" s="472"/>
      <c r="AL1218" s="472"/>
      <c r="AM1218" s="472"/>
      <c r="AN1218" s="472"/>
    </row>
    <row r="1219" spans="29:40">
      <c r="AC1219" s="54"/>
      <c r="AD1219" s="54"/>
      <c r="AE1219" s="54"/>
      <c r="AF1219" s="54"/>
      <c r="AG1219" s="54"/>
      <c r="AH1219" s="472"/>
      <c r="AJ1219" s="472"/>
      <c r="AK1219" s="472"/>
      <c r="AL1219" s="472"/>
      <c r="AM1219" s="472"/>
      <c r="AN1219" s="472"/>
    </row>
    <row r="1220" spans="29:40">
      <c r="AC1220" s="54"/>
      <c r="AD1220" s="54"/>
      <c r="AE1220" s="54"/>
      <c r="AF1220" s="54"/>
      <c r="AG1220" s="54"/>
      <c r="AH1220" s="472"/>
      <c r="AJ1220" s="472"/>
      <c r="AK1220" s="472"/>
      <c r="AL1220" s="472"/>
      <c r="AM1220" s="472"/>
      <c r="AN1220" s="472"/>
    </row>
    <row r="1221" spans="29:40">
      <c r="AC1221" s="54"/>
      <c r="AD1221" s="54"/>
      <c r="AE1221" s="54"/>
      <c r="AF1221" s="54"/>
      <c r="AG1221" s="54"/>
      <c r="AH1221" s="472"/>
      <c r="AJ1221" s="472"/>
      <c r="AK1221" s="472"/>
      <c r="AL1221" s="472"/>
      <c r="AM1221" s="472"/>
      <c r="AN1221" s="472"/>
    </row>
    <row r="1222" spans="29:40">
      <c r="AC1222" s="54"/>
      <c r="AD1222" s="54"/>
      <c r="AE1222" s="54"/>
      <c r="AF1222" s="54"/>
      <c r="AG1222" s="54"/>
      <c r="AH1222" s="472"/>
      <c r="AJ1222" s="472"/>
      <c r="AK1222" s="472"/>
      <c r="AL1222" s="472"/>
      <c r="AM1222" s="472"/>
      <c r="AN1222" s="472"/>
    </row>
    <row r="1223" spans="29:40">
      <c r="AC1223" s="54"/>
      <c r="AD1223" s="54"/>
      <c r="AE1223" s="54"/>
      <c r="AF1223" s="54"/>
      <c r="AG1223" s="54"/>
      <c r="AH1223" s="472"/>
      <c r="AJ1223" s="472"/>
      <c r="AK1223" s="472"/>
      <c r="AL1223" s="472"/>
      <c r="AM1223" s="472"/>
      <c r="AN1223" s="472"/>
    </row>
    <row r="1224" spans="29:40">
      <c r="AC1224" s="54"/>
      <c r="AD1224" s="54"/>
      <c r="AE1224" s="54"/>
      <c r="AF1224" s="54"/>
      <c r="AG1224" s="54"/>
      <c r="AH1224" s="472"/>
      <c r="AJ1224" s="472"/>
      <c r="AK1224" s="472"/>
      <c r="AL1224" s="472"/>
      <c r="AM1224" s="472"/>
      <c r="AN1224" s="472"/>
    </row>
    <row r="1225" spans="29:40">
      <c r="AC1225" s="54"/>
      <c r="AD1225" s="54"/>
      <c r="AE1225" s="54"/>
      <c r="AF1225" s="54"/>
      <c r="AG1225" s="54"/>
      <c r="AH1225" s="472"/>
      <c r="AJ1225" s="472"/>
      <c r="AK1225" s="472"/>
      <c r="AL1225" s="472"/>
      <c r="AM1225" s="472"/>
      <c r="AN1225" s="472"/>
    </row>
    <row r="1226" spans="29:40">
      <c r="AC1226" s="54"/>
      <c r="AD1226" s="54"/>
      <c r="AE1226" s="54"/>
      <c r="AF1226" s="54"/>
      <c r="AG1226" s="54"/>
      <c r="AH1226" s="472"/>
      <c r="AJ1226" s="472"/>
      <c r="AK1226" s="472"/>
      <c r="AL1226" s="472"/>
      <c r="AM1226" s="472"/>
      <c r="AN1226" s="472"/>
    </row>
    <row r="1227" spans="29:40">
      <c r="AC1227" s="54"/>
      <c r="AD1227" s="54"/>
      <c r="AE1227" s="54"/>
      <c r="AF1227" s="54"/>
      <c r="AG1227" s="54"/>
      <c r="AH1227" s="472"/>
      <c r="AJ1227" s="472"/>
      <c r="AK1227" s="472"/>
      <c r="AL1227" s="472"/>
      <c r="AM1227" s="472"/>
      <c r="AN1227" s="472"/>
    </row>
    <row r="1228" spans="29:40">
      <c r="AC1228" s="54"/>
      <c r="AD1228" s="54"/>
      <c r="AE1228" s="54"/>
      <c r="AF1228" s="54"/>
      <c r="AG1228" s="54"/>
      <c r="AH1228" s="472"/>
      <c r="AJ1228" s="472"/>
      <c r="AK1228" s="472"/>
      <c r="AL1228" s="472"/>
      <c r="AM1228" s="472"/>
      <c r="AN1228" s="472"/>
    </row>
    <row r="1229" spans="29:40">
      <c r="AC1229" s="54"/>
      <c r="AD1229" s="54"/>
      <c r="AE1229" s="54"/>
      <c r="AF1229" s="54"/>
      <c r="AG1229" s="54"/>
      <c r="AH1229" s="472"/>
      <c r="AJ1229" s="472"/>
      <c r="AK1229" s="472"/>
      <c r="AL1229" s="472"/>
      <c r="AM1229" s="472"/>
      <c r="AN1229" s="472"/>
    </row>
    <row r="1230" spans="29:40">
      <c r="AC1230" s="54"/>
      <c r="AD1230" s="54"/>
      <c r="AE1230" s="54"/>
      <c r="AF1230" s="54"/>
      <c r="AG1230" s="54"/>
      <c r="AH1230" s="472"/>
      <c r="AJ1230" s="472"/>
      <c r="AK1230" s="472"/>
      <c r="AL1230" s="472"/>
      <c r="AM1230" s="472"/>
      <c r="AN1230" s="472"/>
    </row>
    <row r="1231" spans="29:40">
      <c r="AC1231" s="54"/>
      <c r="AD1231" s="54"/>
      <c r="AE1231" s="54"/>
      <c r="AF1231" s="54"/>
      <c r="AG1231" s="54"/>
      <c r="AH1231" s="472"/>
      <c r="AJ1231" s="472"/>
      <c r="AK1231" s="472"/>
      <c r="AL1231" s="472"/>
      <c r="AM1231" s="472"/>
      <c r="AN1231" s="472"/>
    </row>
    <row r="1232" spans="29:40">
      <c r="AC1232" s="54"/>
      <c r="AD1232" s="54"/>
      <c r="AE1232" s="54"/>
      <c r="AF1232" s="54"/>
      <c r="AG1232" s="54"/>
      <c r="AH1232" s="472"/>
      <c r="AJ1232" s="472"/>
      <c r="AK1232" s="472"/>
      <c r="AL1232" s="472"/>
      <c r="AM1232" s="472"/>
      <c r="AN1232" s="472"/>
    </row>
    <row r="1233" spans="29:40">
      <c r="AC1233" s="54"/>
      <c r="AD1233" s="54"/>
      <c r="AE1233" s="54"/>
      <c r="AF1233" s="54"/>
      <c r="AG1233" s="54"/>
      <c r="AH1233" s="472"/>
      <c r="AJ1233" s="472"/>
      <c r="AK1233" s="472"/>
      <c r="AL1233" s="472"/>
      <c r="AM1233" s="472"/>
      <c r="AN1233" s="472"/>
    </row>
    <row r="1234" spans="29:40">
      <c r="AC1234" s="54"/>
      <c r="AD1234" s="54"/>
      <c r="AE1234" s="54"/>
      <c r="AF1234" s="54"/>
      <c r="AG1234" s="54"/>
      <c r="AH1234" s="472"/>
      <c r="AJ1234" s="472"/>
      <c r="AK1234" s="472"/>
      <c r="AL1234" s="472"/>
      <c r="AM1234" s="472"/>
      <c r="AN1234" s="472"/>
    </row>
    <row r="1235" spans="29:40">
      <c r="AC1235" s="54"/>
      <c r="AD1235" s="54"/>
      <c r="AE1235" s="54"/>
      <c r="AF1235" s="54"/>
      <c r="AG1235" s="54"/>
      <c r="AH1235" s="472"/>
      <c r="AJ1235" s="472"/>
      <c r="AK1235" s="472"/>
      <c r="AL1235" s="472"/>
      <c r="AM1235" s="472"/>
      <c r="AN1235" s="472"/>
    </row>
    <row r="1236" spans="29:40">
      <c r="AC1236" s="54"/>
      <c r="AD1236" s="54"/>
      <c r="AE1236" s="54"/>
      <c r="AF1236" s="54"/>
      <c r="AG1236" s="54"/>
      <c r="AH1236" s="472"/>
      <c r="AJ1236" s="472"/>
      <c r="AK1236" s="472"/>
      <c r="AL1236" s="472"/>
      <c r="AM1236" s="472"/>
      <c r="AN1236" s="472"/>
    </row>
    <row r="1237" spans="29:40">
      <c r="AC1237" s="54"/>
      <c r="AD1237" s="54"/>
      <c r="AE1237" s="54"/>
      <c r="AF1237" s="54"/>
      <c r="AG1237" s="54"/>
      <c r="AH1237" s="472"/>
      <c r="AJ1237" s="472"/>
      <c r="AK1237" s="472"/>
      <c r="AL1237" s="472"/>
      <c r="AM1237" s="472"/>
      <c r="AN1237" s="472"/>
    </row>
    <row r="1238" spans="29:40">
      <c r="AC1238" s="54"/>
      <c r="AD1238" s="54"/>
      <c r="AE1238" s="54"/>
      <c r="AF1238" s="54"/>
      <c r="AG1238" s="54"/>
      <c r="AH1238" s="472"/>
      <c r="AJ1238" s="472"/>
      <c r="AK1238" s="472"/>
      <c r="AL1238" s="472"/>
      <c r="AM1238" s="472"/>
      <c r="AN1238" s="472"/>
    </row>
    <row r="1239" spans="29:40">
      <c r="AC1239" s="54"/>
      <c r="AD1239" s="54"/>
      <c r="AE1239" s="54"/>
      <c r="AF1239" s="54"/>
      <c r="AG1239" s="54"/>
      <c r="AH1239" s="472"/>
      <c r="AJ1239" s="472"/>
      <c r="AK1239" s="472"/>
      <c r="AL1239" s="472"/>
      <c r="AM1239" s="472"/>
      <c r="AN1239" s="472"/>
    </row>
    <row r="1240" spans="29:40">
      <c r="AC1240" s="54"/>
      <c r="AD1240" s="54"/>
      <c r="AE1240" s="54"/>
      <c r="AF1240" s="54"/>
      <c r="AG1240" s="54"/>
      <c r="AH1240" s="472"/>
      <c r="AJ1240" s="472"/>
      <c r="AK1240" s="472"/>
      <c r="AL1240" s="472"/>
      <c r="AM1240" s="472"/>
      <c r="AN1240" s="472"/>
    </row>
    <row r="1241" spans="29:40">
      <c r="AC1241" s="54"/>
      <c r="AD1241" s="54"/>
      <c r="AE1241" s="54"/>
      <c r="AF1241" s="54"/>
      <c r="AG1241" s="54"/>
      <c r="AH1241" s="472"/>
      <c r="AJ1241" s="472"/>
      <c r="AK1241" s="472"/>
      <c r="AL1241" s="472"/>
      <c r="AM1241" s="472"/>
      <c r="AN1241" s="472"/>
    </row>
    <row r="1242" spans="29:40">
      <c r="AC1242" s="54"/>
      <c r="AD1242" s="54"/>
      <c r="AE1242" s="54"/>
      <c r="AF1242" s="54"/>
      <c r="AG1242" s="54"/>
      <c r="AH1242" s="472"/>
      <c r="AJ1242" s="472"/>
      <c r="AK1242" s="472"/>
      <c r="AL1242" s="472"/>
      <c r="AM1242" s="472"/>
      <c r="AN1242" s="472"/>
    </row>
    <row r="1243" spans="29:40">
      <c r="AC1243" s="54"/>
      <c r="AD1243" s="54"/>
      <c r="AE1243" s="54"/>
      <c r="AF1243" s="54"/>
      <c r="AG1243" s="54"/>
      <c r="AH1243" s="472"/>
      <c r="AJ1243" s="472"/>
      <c r="AK1243" s="472"/>
      <c r="AL1243" s="472"/>
      <c r="AM1243" s="472"/>
      <c r="AN1243" s="472"/>
    </row>
    <row r="1244" spans="29:40">
      <c r="AC1244" s="54"/>
      <c r="AD1244" s="54"/>
      <c r="AE1244" s="54"/>
      <c r="AF1244" s="54"/>
      <c r="AG1244" s="54"/>
      <c r="AH1244" s="472"/>
      <c r="AJ1244" s="472"/>
      <c r="AK1244" s="472"/>
      <c r="AL1244" s="472"/>
      <c r="AM1244" s="472"/>
      <c r="AN1244" s="472"/>
    </row>
    <row r="1245" spans="29:40">
      <c r="AC1245" s="54"/>
      <c r="AD1245" s="54"/>
      <c r="AE1245" s="54"/>
      <c r="AF1245" s="54"/>
      <c r="AG1245" s="54"/>
      <c r="AH1245" s="472"/>
      <c r="AJ1245" s="472"/>
      <c r="AK1245" s="472"/>
      <c r="AL1245" s="472"/>
      <c r="AM1245" s="472"/>
      <c r="AN1245" s="472"/>
    </row>
    <row r="1246" spans="29:40">
      <c r="AC1246" s="54"/>
      <c r="AD1246" s="54"/>
      <c r="AE1246" s="54"/>
      <c r="AF1246" s="54"/>
      <c r="AG1246" s="54"/>
      <c r="AH1246" s="472"/>
      <c r="AJ1246" s="472"/>
      <c r="AK1246" s="472"/>
      <c r="AL1246" s="472"/>
      <c r="AM1246" s="472"/>
      <c r="AN1246" s="472"/>
    </row>
    <row r="1247" spans="29:40">
      <c r="AC1247" s="54"/>
      <c r="AD1247" s="54"/>
      <c r="AE1247" s="54"/>
      <c r="AF1247" s="54"/>
      <c r="AG1247" s="54"/>
      <c r="AH1247" s="472"/>
      <c r="AJ1247" s="472"/>
      <c r="AK1247" s="472"/>
      <c r="AL1247" s="472"/>
      <c r="AM1247" s="472"/>
      <c r="AN1247" s="472"/>
    </row>
    <row r="1248" spans="29:40">
      <c r="AC1248" s="54"/>
      <c r="AD1248" s="54"/>
      <c r="AE1248" s="54"/>
      <c r="AF1248" s="54"/>
      <c r="AG1248" s="54"/>
      <c r="AH1248" s="472"/>
      <c r="AJ1248" s="472"/>
      <c r="AK1248" s="472"/>
      <c r="AL1248" s="472"/>
      <c r="AM1248" s="472"/>
      <c r="AN1248" s="472"/>
    </row>
    <row r="1249" spans="2:40">
      <c r="AC1249" s="54"/>
      <c r="AD1249" s="54"/>
      <c r="AE1249" s="54"/>
      <c r="AF1249" s="54"/>
      <c r="AG1249" s="54"/>
      <c r="AH1249" s="472"/>
      <c r="AJ1249" s="472"/>
      <c r="AK1249" s="472"/>
      <c r="AL1249" s="472"/>
      <c r="AM1249" s="472"/>
      <c r="AN1249" s="472"/>
    </row>
    <row r="1250" spans="2:40">
      <c r="AC1250" s="54"/>
      <c r="AD1250" s="54"/>
      <c r="AE1250" s="54"/>
      <c r="AF1250" s="54"/>
      <c r="AG1250" s="54"/>
      <c r="AH1250" s="472"/>
      <c r="AJ1250" s="472"/>
      <c r="AK1250" s="472"/>
      <c r="AL1250" s="472"/>
      <c r="AM1250" s="472"/>
      <c r="AN1250" s="472"/>
    </row>
    <row r="1251" spans="2:40">
      <c r="AC1251" s="54"/>
      <c r="AD1251" s="54"/>
      <c r="AE1251" s="54"/>
      <c r="AF1251" s="54"/>
      <c r="AG1251" s="54"/>
      <c r="AH1251" s="472"/>
      <c r="AJ1251" s="472"/>
      <c r="AK1251" s="472"/>
      <c r="AL1251" s="472"/>
      <c r="AM1251" s="472"/>
      <c r="AN1251" s="472"/>
    </row>
    <row r="1252" spans="2:40">
      <c r="AC1252" s="54"/>
      <c r="AD1252" s="54"/>
      <c r="AE1252" s="54"/>
      <c r="AF1252" s="54"/>
      <c r="AG1252" s="54"/>
      <c r="AH1252" s="472"/>
      <c r="AJ1252" s="472"/>
      <c r="AK1252" s="472"/>
      <c r="AL1252" s="472"/>
      <c r="AM1252" s="472"/>
      <c r="AN1252" s="472"/>
    </row>
    <row r="1253" spans="2:40">
      <c r="AC1253" s="54"/>
      <c r="AD1253" s="54"/>
      <c r="AE1253" s="54"/>
      <c r="AF1253" s="54"/>
      <c r="AG1253" s="54"/>
      <c r="AH1253" s="472"/>
      <c r="AJ1253" s="472"/>
      <c r="AK1253" s="472"/>
      <c r="AL1253" s="472"/>
      <c r="AM1253" s="472"/>
      <c r="AN1253" s="472"/>
    </row>
    <row r="1254" spans="2:40">
      <c r="AC1254" s="54"/>
      <c r="AD1254" s="54"/>
      <c r="AE1254" s="54"/>
      <c r="AF1254" s="54"/>
      <c r="AG1254" s="54"/>
      <c r="AH1254" s="472"/>
      <c r="AJ1254" s="472"/>
      <c r="AK1254" s="472"/>
      <c r="AL1254" s="472"/>
      <c r="AM1254" s="472"/>
      <c r="AN1254" s="472"/>
    </row>
    <row r="1255" spans="2:40">
      <c r="AC1255" s="54"/>
      <c r="AD1255" s="54"/>
      <c r="AE1255" s="54"/>
      <c r="AF1255" s="54"/>
      <c r="AG1255" s="54"/>
      <c r="AH1255" s="472"/>
      <c r="AJ1255" s="472"/>
      <c r="AK1255" s="472"/>
      <c r="AL1255" s="472"/>
      <c r="AM1255" s="472"/>
      <c r="AN1255" s="472"/>
    </row>
    <row r="1256" spans="2:40">
      <c r="B1256" s="472"/>
      <c r="S1256" s="472"/>
      <c r="T1256" s="472"/>
      <c r="U1256" s="472"/>
      <c r="V1256" s="472"/>
      <c r="W1256" s="472"/>
      <c r="X1256" s="472"/>
      <c r="Y1256" s="472"/>
      <c r="Z1256" s="472"/>
      <c r="AA1256" s="472"/>
      <c r="AB1256" s="472"/>
      <c r="AC1256" s="54"/>
      <c r="AD1256" s="54"/>
      <c r="AE1256" s="54"/>
      <c r="AF1256" s="54"/>
      <c r="AG1256" s="54"/>
      <c r="AH1256" s="472"/>
      <c r="AJ1256" s="472"/>
      <c r="AK1256" s="472"/>
      <c r="AL1256" s="472"/>
      <c r="AM1256" s="472"/>
      <c r="AN1256" s="472"/>
    </row>
    <row r="1257" spans="2:40">
      <c r="B1257" s="472"/>
      <c r="S1257" s="472"/>
      <c r="T1257" s="472"/>
      <c r="U1257" s="472"/>
      <c r="V1257" s="472"/>
      <c r="W1257" s="472"/>
      <c r="X1257" s="472"/>
      <c r="Y1257" s="472"/>
      <c r="Z1257" s="472"/>
      <c r="AA1257" s="472"/>
      <c r="AB1257" s="472"/>
      <c r="AC1257" s="54"/>
      <c r="AD1257" s="54"/>
      <c r="AE1257" s="54"/>
      <c r="AF1257" s="54"/>
      <c r="AG1257" s="54"/>
      <c r="AH1257" s="472"/>
      <c r="AJ1257" s="472"/>
      <c r="AK1257" s="472"/>
      <c r="AL1257" s="472"/>
      <c r="AM1257" s="472"/>
      <c r="AN1257" s="472"/>
    </row>
    <row r="1258" spans="2:40">
      <c r="B1258" s="472"/>
      <c r="S1258" s="472"/>
      <c r="T1258" s="472"/>
      <c r="U1258" s="472"/>
      <c r="V1258" s="472"/>
      <c r="W1258" s="472"/>
      <c r="X1258" s="472"/>
      <c r="Y1258" s="472"/>
      <c r="Z1258" s="472"/>
      <c r="AA1258" s="472"/>
      <c r="AB1258" s="472"/>
      <c r="AC1258" s="54"/>
      <c r="AD1258" s="54"/>
      <c r="AE1258" s="54"/>
      <c r="AF1258" s="54"/>
      <c r="AG1258" s="54"/>
      <c r="AH1258" s="472"/>
      <c r="AJ1258" s="472"/>
      <c r="AK1258" s="472"/>
      <c r="AL1258" s="472"/>
      <c r="AM1258" s="472"/>
      <c r="AN1258" s="472"/>
    </row>
    <row r="1259" spans="2:40">
      <c r="B1259" s="472"/>
      <c r="S1259" s="472"/>
      <c r="T1259" s="472"/>
      <c r="U1259" s="472"/>
      <c r="V1259" s="472"/>
      <c r="W1259" s="472"/>
      <c r="X1259" s="472"/>
      <c r="Y1259" s="472"/>
      <c r="Z1259" s="472"/>
      <c r="AA1259" s="472"/>
      <c r="AB1259" s="472"/>
      <c r="AC1259" s="54"/>
      <c r="AD1259" s="54"/>
      <c r="AE1259" s="54"/>
      <c r="AF1259" s="54"/>
      <c r="AG1259" s="54"/>
      <c r="AH1259" s="472"/>
      <c r="AJ1259" s="472"/>
      <c r="AK1259" s="472"/>
      <c r="AL1259" s="472"/>
      <c r="AM1259" s="472"/>
      <c r="AN1259" s="472"/>
    </row>
    <row r="1260" spans="2:40">
      <c r="B1260" s="472"/>
      <c r="S1260" s="472"/>
      <c r="T1260" s="472"/>
      <c r="U1260" s="472"/>
      <c r="V1260" s="472"/>
      <c r="W1260" s="472"/>
      <c r="X1260" s="472"/>
      <c r="Y1260" s="472"/>
      <c r="Z1260" s="472"/>
      <c r="AA1260" s="472"/>
      <c r="AB1260" s="472"/>
      <c r="AC1260" s="54"/>
      <c r="AD1260" s="54"/>
      <c r="AE1260" s="54"/>
      <c r="AF1260" s="54"/>
      <c r="AG1260" s="54"/>
      <c r="AH1260" s="472"/>
      <c r="AJ1260" s="472"/>
      <c r="AK1260" s="472"/>
      <c r="AL1260" s="472"/>
      <c r="AM1260" s="472"/>
      <c r="AN1260" s="472"/>
    </row>
    <row r="1261" spans="2:40">
      <c r="B1261" s="472"/>
      <c r="S1261" s="472"/>
      <c r="T1261" s="472"/>
      <c r="U1261" s="472"/>
      <c r="V1261" s="472"/>
      <c r="W1261" s="472"/>
      <c r="X1261" s="472"/>
      <c r="Y1261" s="472"/>
      <c r="Z1261" s="472"/>
      <c r="AA1261" s="472"/>
      <c r="AB1261" s="472"/>
      <c r="AC1261" s="54"/>
      <c r="AD1261" s="54"/>
      <c r="AE1261" s="54"/>
      <c r="AF1261" s="54"/>
      <c r="AG1261" s="54"/>
      <c r="AH1261" s="472"/>
      <c r="AJ1261" s="472"/>
      <c r="AK1261" s="472"/>
      <c r="AL1261" s="472"/>
      <c r="AM1261" s="472"/>
      <c r="AN1261" s="472"/>
    </row>
    <row r="1262" spans="2:40">
      <c r="B1262" s="472"/>
      <c r="S1262" s="472"/>
      <c r="T1262" s="472"/>
      <c r="U1262" s="472"/>
      <c r="V1262" s="472"/>
      <c r="W1262" s="472"/>
      <c r="X1262" s="472"/>
      <c r="Y1262" s="472"/>
      <c r="Z1262" s="472"/>
      <c r="AA1262" s="472"/>
      <c r="AB1262" s="472"/>
      <c r="AC1262" s="54"/>
      <c r="AD1262" s="54"/>
      <c r="AE1262" s="54"/>
      <c r="AF1262" s="54"/>
      <c r="AG1262" s="54"/>
      <c r="AH1262" s="472"/>
      <c r="AJ1262" s="472"/>
      <c r="AK1262" s="472"/>
      <c r="AL1262" s="472"/>
      <c r="AM1262" s="472"/>
      <c r="AN1262" s="472"/>
    </row>
    <row r="1263" spans="2:40">
      <c r="B1263" s="472"/>
      <c r="S1263" s="472"/>
      <c r="T1263" s="472"/>
      <c r="U1263" s="472"/>
      <c r="V1263" s="472"/>
      <c r="W1263" s="472"/>
      <c r="X1263" s="472"/>
      <c r="Y1263" s="472"/>
      <c r="Z1263" s="472"/>
      <c r="AA1263" s="472"/>
      <c r="AB1263" s="472"/>
      <c r="AC1263" s="54"/>
      <c r="AD1263" s="54"/>
      <c r="AE1263" s="54"/>
      <c r="AF1263" s="54"/>
      <c r="AG1263" s="54"/>
      <c r="AH1263" s="472"/>
      <c r="AJ1263" s="472"/>
      <c r="AK1263" s="472"/>
      <c r="AL1263" s="472"/>
      <c r="AM1263" s="472"/>
      <c r="AN1263" s="472"/>
    </row>
    <row r="1264" spans="2:40">
      <c r="B1264" s="472"/>
      <c r="S1264" s="472"/>
      <c r="T1264" s="472"/>
      <c r="U1264" s="472"/>
      <c r="V1264" s="472"/>
      <c r="W1264" s="472"/>
      <c r="X1264" s="472"/>
      <c r="Y1264" s="472"/>
      <c r="Z1264" s="472"/>
      <c r="AA1264" s="472"/>
      <c r="AB1264" s="472"/>
      <c r="AC1264" s="54"/>
      <c r="AD1264" s="54"/>
      <c r="AE1264" s="54"/>
      <c r="AF1264" s="54"/>
      <c r="AG1264" s="54"/>
      <c r="AH1264" s="472"/>
      <c r="AJ1264" s="472"/>
      <c r="AK1264" s="472"/>
      <c r="AL1264" s="472"/>
      <c r="AM1264" s="472"/>
      <c r="AN1264" s="472"/>
    </row>
    <row r="1265" spans="3:33" s="472" customFormat="1">
      <c r="C1265" s="2169"/>
      <c r="AC1265" s="54"/>
      <c r="AD1265" s="54"/>
      <c r="AE1265" s="54"/>
      <c r="AF1265" s="54"/>
      <c r="AG1265" s="54"/>
    </row>
    <row r="1266" spans="3:33" s="472" customFormat="1">
      <c r="C1266" s="2169"/>
      <c r="AC1266" s="54"/>
      <c r="AD1266" s="54"/>
      <c r="AE1266" s="54"/>
      <c r="AF1266" s="54"/>
      <c r="AG1266" s="54"/>
    </row>
    <row r="1267" spans="3:33" s="472" customFormat="1">
      <c r="C1267" s="2169"/>
      <c r="AC1267" s="54"/>
      <c r="AD1267" s="54"/>
      <c r="AE1267" s="54"/>
      <c r="AF1267" s="54"/>
      <c r="AG1267" s="54"/>
    </row>
    <row r="1268" spans="3:33" s="472" customFormat="1">
      <c r="C1268" s="2169"/>
      <c r="AC1268" s="54"/>
      <c r="AD1268" s="54"/>
      <c r="AE1268" s="54"/>
      <c r="AF1268" s="54"/>
      <c r="AG1268" s="54"/>
    </row>
    <row r="1269" spans="3:33" s="472" customFormat="1">
      <c r="C1269" s="2169"/>
      <c r="AC1269" s="54"/>
      <c r="AD1269" s="54"/>
      <c r="AE1269" s="54"/>
      <c r="AF1269" s="54"/>
      <c r="AG1269" s="54"/>
    </row>
    <row r="1270" spans="3:33" s="472" customFormat="1">
      <c r="C1270" s="2169"/>
      <c r="AC1270" s="54"/>
      <c r="AD1270" s="54"/>
      <c r="AE1270" s="54"/>
      <c r="AF1270" s="54"/>
      <c r="AG1270" s="54"/>
    </row>
    <row r="1271" spans="3:33" s="472" customFormat="1">
      <c r="C1271" s="2169"/>
      <c r="AC1271" s="54"/>
      <c r="AD1271" s="54"/>
      <c r="AE1271" s="54"/>
      <c r="AF1271" s="54"/>
      <c r="AG1271" s="54"/>
    </row>
    <row r="1272" spans="3:33" s="472" customFormat="1">
      <c r="C1272" s="2169"/>
      <c r="AC1272" s="54"/>
      <c r="AD1272" s="54"/>
      <c r="AE1272" s="54"/>
      <c r="AF1272" s="54"/>
      <c r="AG1272" s="54"/>
    </row>
    <row r="1273" spans="3:33" s="472" customFormat="1">
      <c r="C1273" s="2169"/>
      <c r="AC1273" s="54"/>
      <c r="AD1273" s="54"/>
      <c r="AE1273" s="54"/>
      <c r="AF1273" s="54"/>
      <c r="AG1273" s="54"/>
    </row>
    <row r="1274" spans="3:33" s="472" customFormat="1">
      <c r="C1274" s="2169"/>
      <c r="AC1274" s="54"/>
      <c r="AD1274" s="54"/>
      <c r="AE1274" s="54"/>
      <c r="AF1274" s="54"/>
      <c r="AG1274" s="54"/>
    </row>
    <row r="1275" spans="3:33" s="472" customFormat="1">
      <c r="C1275" s="2169"/>
      <c r="AC1275" s="54"/>
      <c r="AD1275" s="54"/>
      <c r="AE1275" s="54"/>
      <c r="AF1275" s="54"/>
      <c r="AG1275" s="54"/>
    </row>
    <row r="1276" spans="3:33" s="472" customFormat="1">
      <c r="C1276" s="2169"/>
      <c r="AC1276" s="54"/>
      <c r="AD1276" s="54"/>
      <c r="AE1276" s="54"/>
      <c r="AF1276" s="54"/>
      <c r="AG1276" s="54"/>
    </row>
    <row r="1277" spans="3:33" s="472" customFormat="1">
      <c r="C1277" s="2169"/>
      <c r="AC1277" s="54"/>
      <c r="AD1277" s="54"/>
      <c r="AE1277" s="54"/>
      <c r="AF1277" s="54"/>
      <c r="AG1277" s="54"/>
    </row>
    <row r="1278" spans="3:33" s="472" customFormat="1">
      <c r="C1278" s="2169"/>
      <c r="AC1278" s="54"/>
      <c r="AD1278" s="54"/>
      <c r="AE1278" s="54"/>
      <c r="AF1278" s="54"/>
      <c r="AG1278" s="54"/>
    </row>
    <row r="1279" spans="3:33" s="472" customFormat="1">
      <c r="C1279" s="2169"/>
      <c r="AC1279" s="54"/>
      <c r="AD1279" s="54"/>
      <c r="AE1279" s="54"/>
      <c r="AF1279" s="54"/>
      <c r="AG1279" s="54"/>
    </row>
    <row r="1280" spans="3:33" s="472" customFormat="1">
      <c r="C1280" s="2169"/>
      <c r="AC1280" s="54"/>
      <c r="AD1280" s="54"/>
      <c r="AE1280" s="54"/>
      <c r="AF1280" s="54"/>
      <c r="AG1280" s="54"/>
    </row>
    <row r="1281" spans="3:33" s="472" customFormat="1">
      <c r="C1281" s="2169"/>
      <c r="AC1281" s="54"/>
      <c r="AD1281" s="54"/>
      <c r="AE1281" s="54"/>
      <c r="AF1281" s="54"/>
      <c r="AG1281" s="54"/>
    </row>
    <row r="1282" spans="3:33" s="472" customFormat="1">
      <c r="C1282" s="2169"/>
      <c r="AC1282" s="54"/>
      <c r="AD1282" s="54"/>
      <c r="AE1282" s="54"/>
      <c r="AF1282" s="54"/>
      <c r="AG1282" s="54"/>
    </row>
    <row r="1283" spans="3:33" s="472" customFormat="1">
      <c r="C1283" s="2169"/>
      <c r="AC1283" s="54"/>
      <c r="AD1283" s="54"/>
      <c r="AE1283" s="54"/>
      <c r="AF1283" s="54"/>
      <c r="AG1283" s="54"/>
    </row>
    <row r="1284" spans="3:33" s="472" customFormat="1">
      <c r="C1284" s="2169"/>
      <c r="AC1284" s="54"/>
      <c r="AD1284" s="54"/>
      <c r="AE1284" s="54"/>
      <c r="AF1284" s="54"/>
      <c r="AG1284" s="54"/>
    </row>
    <row r="1285" spans="3:33" s="472" customFormat="1">
      <c r="C1285" s="2169"/>
      <c r="AC1285" s="54"/>
      <c r="AD1285" s="54"/>
      <c r="AE1285" s="54"/>
      <c r="AF1285" s="54"/>
      <c r="AG1285" s="54"/>
    </row>
    <row r="1286" spans="3:33" s="472" customFormat="1">
      <c r="C1286" s="2169"/>
      <c r="AC1286" s="54"/>
      <c r="AD1286" s="54"/>
      <c r="AE1286" s="54"/>
      <c r="AF1286" s="54"/>
      <c r="AG1286" s="54"/>
    </row>
    <row r="1287" spans="3:33" s="472" customFormat="1">
      <c r="C1287" s="2169"/>
      <c r="AC1287" s="54"/>
      <c r="AD1287" s="54"/>
      <c r="AE1287" s="54"/>
      <c r="AF1287" s="54"/>
      <c r="AG1287" s="54"/>
    </row>
    <row r="1288" spans="3:33" s="472" customFormat="1">
      <c r="C1288" s="2169"/>
      <c r="AC1288" s="54"/>
      <c r="AD1288" s="54"/>
      <c r="AE1288" s="54"/>
      <c r="AF1288" s="54"/>
      <c r="AG1288" s="54"/>
    </row>
    <row r="1289" spans="3:33" s="472" customFormat="1">
      <c r="C1289" s="2169"/>
      <c r="AC1289" s="54"/>
      <c r="AD1289" s="54"/>
      <c r="AE1289" s="54"/>
      <c r="AF1289" s="54"/>
      <c r="AG1289" s="54"/>
    </row>
    <row r="1290" spans="3:33" s="472" customFormat="1">
      <c r="C1290" s="2169"/>
      <c r="AC1290" s="54"/>
      <c r="AD1290" s="54"/>
      <c r="AE1290" s="54"/>
      <c r="AF1290" s="54"/>
      <c r="AG1290" s="54"/>
    </row>
    <row r="1291" spans="3:33" s="472" customFormat="1">
      <c r="C1291" s="2169"/>
      <c r="AC1291" s="54"/>
      <c r="AD1291" s="54"/>
      <c r="AE1291" s="54"/>
      <c r="AF1291" s="54"/>
      <c r="AG1291" s="54"/>
    </row>
    <row r="1292" spans="3:33" s="472" customFormat="1">
      <c r="C1292" s="2169"/>
      <c r="AC1292" s="54"/>
      <c r="AD1292" s="54"/>
      <c r="AE1292" s="54"/>
      <c r="AF1292" s="54"/>
      <c r="AG1292" s="54"/>
    </row>
    <row r="1293" spans="3:33" s="472" customFormat="1">
      <c r="C1293" s="2169"/>
      <c r="AC1293" s="54"/>
      <c r="AD1293" s="54"/>
      <c r="AE1293" s="54"/>
      <c r="AF1293" s="54"/>
      <c r="AG1293" s="54"/>
    </row>
    <row r="1294" spans="3:33" s="472" customFormat="1">
      <c r="C1294" s="2169"/>
      <c r="AC1294" s="54"/>
      <c r="AD1294" s="54"/>
      <c r="AE1294" s="54"/>
      <c r="AF1294" s="54"/>
      <c r="AG1294" s="54"/>
    </row>
    <row r="1295" spans="3:33" s="472" customFormat="1">
      <c r="C1295" s="2169"/>
      <c r="AC1295" s="54"/>
      <c r="AD1295" s="54"/>
      <c r="AE1295" s="54"/>
      <c r="AF1295" s="54"/>
      <c r="AG1295" s="54"/>
    </row>
    <row r="1296" spans="3:33" s="472" customFormat="1">
      <c r="C1296" s="2169"/>
      <c r="AC1296" s="54"/>
      <c r="AD1296" s="54"/>
      <c r="AE1296" s="54"/>
      <c r="AF1296" s="54"/>
      <c r="AG1296" s="54"/>
    </row>
    <row r="1297" spans="3:33" s="472" customFormat="1">
      <c r="C1297" s="2169"/>
      <c r="AC1297" s="54"/>
      <c r="AD1297" s="54"/>
      <c r="AE1297" s="54"/>
      <c r="AF1297" s="54"/>
      <c r="AG1297" s="54"/>
    </row>
    <row r="1298" spans="3:33" s="472" customFormat="1">
      <c r="C1298" s="2169"/>
      <c r="AC1298" s="54"/>
      <c r="AD1298" s="54"/>
      <c r="AE1298" s="54"/>
      <c r="AF1298" s="54"/>
      <c r="AG1298" s="54"/>
    </row>
    <row r="1299" spans="3:33" s="472" customFormat="1">
      <c r="C1299" s="2169"/>
      <c r="AC1299" s="54"/>
      <c r="AD1299" s="54"/>
      <c r="AE1299" s="54"/>
      <c r="AF1299" s="54"/>
      <c r="AG1299" s="54"/>
    </row>
    <row r="1300" spans="3:33" s="472" customFormat="1">
      <c r="C1300" s="2169"/>
      <c r="AC1300" s="54"/>
      <c r="AD1300" s="54"/>
      <c r="AE1300" s="54"/>
      <c r="AF1300" s="54"/>
      <c r="AG1300" s="54"/>
    </row>
    <row r="1301" spans="3:33" s="472" customFormat="1">
      <c r="C1301" s="2169"/>
      <c r="AC1301" s="54"/>
      <c r="AD1301" s="54"/>
      <c r="AE1301" s="54"/>
      <c r="AF1301" s="54"/>
      <c r="AG1301" s="54"/>
    </row>
    <row r="1302" spans="3:33" s="472" customFormat="1">
      <c r="C1302" s="2169"/>
      <c r="AC1302" s="54"/>
      <c r="AD1302" s="54"/>
      <c r="AE1302" s="54"/>
      <c r="AF1302" s="54"/>
      <c r="AG1302" s="54"/>
    </row>
    <row r="1303" spans="3:33" s="472" customFormat="1">
      <c r="C1303" s="2169"/>
      <c r="AC1303" s="54"/>
      <c r="AD1303" s="54"/>
      <c r="AE1303" s="54"/>
      <c r="AF1303" s="54"/>
      <c r="AG1303" s="54"/>
    </row>
    <row r="1304" spans="3:33" s="472" customFormat="1">
      <c r="C1304" s="2169"/>
      <c r="AC1304" s="54"/>
      <c r="AD1304" s="54"/>
      <c r="AE1304" s="54"/>
      <c r="AF1304" s="54"/>
      <c r="AG1304" s="54"/>
    </row>
    <row r="1305" spans="3:33" s="472" customFormat="1">
      <c r="C1305" s="2169"/>
      <c r="AC1305" s="54"/>
      <c r="AD1305" s="54"/>
      <c r="AE1305" s="54"/>
      <c r="AF1305" s="54"/>
      <c r="AG1305" s="54"/>
    </row>
    <row r="1306" spans="3:33" s="472" customFormat="1">
      <c r="C1306" s="2169"/>
      <c r="AC1306" s="54"/>
      <c r="AD1306" s="54"/>
      <c r="AE1306" s="54"/>
      <c r="AF1306" s="54"/>
      <c r="AG1306" s="54"/>
    </row>
    <row r="1307" spans="3:33" s="472" customFormat="1">
      <c r="C1307" s="2169"/>
      <c r="AC1307" s="54"/>
      <c r="AD1307" s="54"/>
      <c r="AE1307" s="54"/>
      <c r="AF1307" s="54"/>
      <c r="AG1307" s="54"/>
    </row>
    <row r="1308" spans="3:33" s="472" customFormat="1">
      <c r="C1308" s="2169"/>
      <c r="AC1308" s="54"/>
      <c r="AD1308" s="54"/>
      <c r="AE1308" s="54"/>
      <c r="AF1308" s="54"/>
      <c r="AG1308" s="54"/>
    </row>
    <row r="1309" spans="3:33" s="472" customFormat="1">
      <c r="C1309" s="2169"/>
      <c r="AC1309" s="54"/>
      <c r="AD1309" s="54"/>
      <c r="AE1309" s="54"/>
      <c r="AF1309" s="54"/>
      <c r="AG1309" s="54"/>
    </row>
    <row r="1310" spans="3:33" s="472" customFormat="1">
      <c r="C1310" s="2169"/>
      <c r="AC1310" s="54"/>
      <c r="AD1310" s="54"/>
      <c r="AE1310" s="54"/>
      <c r="AF1310" s="54"/>
      <c r="AG1310" s="54"/>
    </row>
    <row r="1311" spans="3:33" s="472" customFormat="1">
      <c r="C1311" s="2169"/>
      <c r="AC1311" s="54"/>
      <c r="AD1311" s="54"/>
      <c r="AE1311" s="54"/>
      <c r="AF1311" s="54"/>
      <c r="AG1311" s="54"/>
    </row>
    <row r="1312" spans="3:33" s="472" customFormat="1">
      <c r="C1312" s="2169"/>
      <c r="AC1312" s="54"/>
      <c r="AD1312" s="54"/>
      <c r="AE1312" s="54"/>
      <c r="AF1312" s="54"/>
      <c r="AG1312" s="54"/>
    </row>
    <row r="1313" spans="3:33" s="472" customFormat="1">
      <c r="C1313" s="2169"/>
      <c r="AC1313" s="54"/>
      <c r="AD1313" s="54"/>
      <c r="AE1313" s="54"/>
      <c r="AF1313" s="54"/>
      <c r="AG1313" s="54"/>
    </row>
    <row r="1314" spans="3:33" s="472" customFormat="1">
      <c r="C1314" s="2169"/>
      <c r="AC1314" s="54"/>
      <c r="AD1314" s="54"/>
      <c r="AE1314" s="54"/>
      <c r="AF1314" s="54"/>
      <c r="AG1314" s="54"/>
    </row>
    <row r="1315" spans="3:33" s="472" customFormat="1">
      <c r="C1315" s="2169"/>
      <c r="AC1315" s="54"/>
      <c r="AD1315" s="54"/>
      <c r="AE1315" s="54"/>
      <c r="AF1315" s="54"/>
      <c r="AG1315" s="54"/>
    </row>
    <row r="1316" spans="3:33" s="472" customFormat="1">
      <c r="C1316" s="2169"/>
      <c r="AC1316" s="54"/>
      <c r="AD1316" s="54"/>
      <c r="AE1316" s="54"/>
      <c r="AF1316" s="54"/>
      <c r="AG1316" s="54"/>
    </row>
    <row r="1317" spans="3:33" s="472" customFormat="1">
      <c r="C1317" s="2169"/>
      <c r="AC1317" s="54"/>
      <c r="AD1317" s="54"/>
      <c r="AE1317" s="54"/>
      <c r="AF1317" s="54"/>
      <c r="AG1317" s="54"/>
    </row>
    <row r="1318" spans="3:33" s="472" customFormat="1">
      <c r="C1318" s="2169"/>
      <c r="AC1318" s="54"/>
      <c r="AD1318" s="54"/>
      <c r="AE1318" s="54"/>
      <c r="AF1318" s="54"/>
      <c r="AG1318" s="54"/>
    </row>
    <row r="1319" spans="3:33" s="472" customFormat="1">
      <c r="C1319" s="2169"/>
      <c r="AC1319" s="54"/>
      <c r="AD1319" s="54"/>
      <c r="AE1319" s="54"/>
      <c r="AF1319" s="54"/>
      <c r="AG1319" s="54"/>
    </row>
    <row r="1320" spans="3:33" s="472" customFormat="1">
      <c r="C1320" s="2169"/>
      <c r="AC1320" s="54"/>
      <c r="AD1320" s="54"/>
      <c r="AE1320" s="54"/>
      <c r="AF1320" s="54"/>
      <c r="AG1320" s="54"/>
    </row>
    <row r="1321" spans="3:33" s="472" customFormat="1">
      <c r="C1321" s="2169"/>
      <c r="AC1321" s="54"/>
      <c r="AD1321" s="54"/>
      <c r="AE1321" s="54"/>
      <c r="AF1321" s="54"/>
      <c r="AG1321" s="54"/>
    </row>
    <row r="1322" spans="3:33" s="472" customFormat="1">
      <c r="C1322" s="2169"/>
      <c r="AC1322" s="54"/>
      <c r="AD1322" s="54"/>
      <c r="AE1322" s="54"/>
      <c r="AF1322" s="54"/>
      <c r="AG1322" s="54"/>
    </row>
    <row r="1323" spans="3:33" s="472" customFormat="1">
      <c r="C1323" s="2169"/>
      <c r="AC1323" s="54"/>
      <c r="AD1323" s="54"/>
      <c r="AE1323" s="54"/>
      <c r="AF1323" s="54"/>
      <c r="AG1323" s="54"/>
    </row>
    <row r="1324" spans="3:33" s="472" customFormat="1">
      <c r="C1324" s="2169"/>
      <c r="AC1324" s="54"/>
      <c r="AD1324" s="54"/>
      <c r="AE1324" s="54"/>
      <c r="AF1324" s="54"/>
      <c r="AG1324" s="54"/>
    </row>
    <row r="1325" spans="3:33" s="472" customFormat="1">
      <c r="C1325" s="2169"/>
      <c r="AC1325" s="54"/>
      <c r="AD1325" s="54"/>
      <c r="AE1325" s="54"/>
      <c r="AF1325" s="54"/>
      <c r="AG1325" s="54"/>
    </row>
    <row r="1326" spans="3:33" s="472" customFormat="1">
      <c r="C1326" s="2169"/>
      <c r="AC1326" s="54"/>
      <c r="AD1326" s="54"/>
      <c r="AE1326" s="54"/>
      <c r="AF1326" s="54"/>
      <c r="AG1326" s="54"/>
    </row>
    <row r="1327" spans="3:33" s="472" customFormat="1">
      <c r="C1327" s="2169"/>
      <c r="AC1327" s="54"/>
      <c r="AD1327" s="54"/>
      <c r="AE1327" s="54"/>
      <c r="AF1327" s="54"/>
      <c r="AG1327" s="54"/>
    </row>
    <row r="1328" spans="3:33" s="472" customFormat="1">
      <c r="C1328" s="2169"/>
      <c r="AC1328" s="54"/>
      <c r="AD1328" s="54"/>
      <c r="AE1328" s="54"/>
      <c r="AF1328" s="54"/>
      <c r="AG1328" s="54"/>
    </row>
    <row r="1329" spans="3:33" s="472" customFormat="1">
      <c r="C1329" s="2169"/>
      <c r="AC1329" s="54"/>
      <c r="AD1329" s="54"/>
      <c r="AE1329" s="54"/>
      <c r="AF1329" s="54"/>
      <c r="AG1329" s="54"/>
    </row>
    <row r="1330" spans="3:33" s="472" customFormat="1">
      <c r="C1330" s="2169"/>
      <c r="AC1330" s="54"/>
      <c r="AD1330" s="54"/>
      <c r="AE1330" s="54"/>
      <c r="AF1330" s="54"/>
      <c r="AG1330" s="54"/>
    </row>
    <row r="1331" spans="3:33" s="472" customFormat="1">
      <c r="C1331" s="2169"/>
      <c r="AC1331" s="54"/>
      <c r="AD1331" s="54"/>
      <c r="AE1331" s="54"/>
      <c r="AF1331" s="54"/>
      <c r="AG1331" s="54"/>
    </row>
    <row r="1332" spans="3:33" s="472" customFormat="1">
      <c r="C1332" s="2169"/>
      <c r="AC1332" s="54"/>
      <c r="AD1332" s="54"/>
      <c r="AE1332" s="54"/>
      <c r="AF1332" s="54"/>
      <c r="AG1332" s="54"/>
    </row>
    <row r="1333" spans="3:33" s="472" customFormat="1">
      <c r="C1333" s="2169"/>
      <c r="AC1333" s="54"/>
      <c r="AD1333" s="54"/>
      <c r="AE1333" s="54"/>
      <c r="AF1333" s="54"/>
      <c r="AG1333" s="54"/>
    </row>
    <row r="1334" spans="3:33" s="472" customFormat="1">
      <c r="C1334" s="2169"/>
      <c r="AC1334" s="54"/>
      <c r="AD1334" s="54"/>
      <c r="AE1334" s="54"/>
      <c r="AF1334" s="54"/>
      <c r="AG1334" s="54"/>
    </row>
    <row r="1335" spans="3:33" s="472" customFormat="1">
      <c r="C1335" s="2169"/>
      <c r="AC1335" s="54"/>
      <c r="AD1335" s="54"/>
      <c r="AE1335" s="54"/>
      <c r="AF1335" s="54"/>
      <c r="AG1335" s="54"/>
    </row>
    <row r="1336" spans="3:33" s="472" customFormat="1">
      <c r="C1336" s="2169"/>
      <c r="AC1336" s="54"/>
      <c r="AD1336" s="54"/>
      <c r="AE1336" s="54"/>
      <c r="AF1336" s="54"/>
      <c r="AG1336" s="54"/>
    </row>
    <row r="1337" spans="3:33" s="472" customFormat="1">
      <c r="C1337" s="2169"/>
      <c r="AC1337" s="54"/>
      <c r="AD1337" s="54"/>
      <c r="AE1337" s="54"/>
      <c r="AF1337" s="54"/>
      <c r="AG1337" s="54"/>
    </row>
    <row r="1338" spans="3:33" s="472" customFormat="1">
      <c r="C1338" s="2169"/>
      <c r="AC1338" s="54"/>
      <c r="AD1338" s="54"/>
      <c r="AE1338" s="54"/>
      <c r="AF1338" s="54"/>
      <c r="AG1338" s="54"/>
    </row>
    <row r="1339" spans="3:33" s="472" customFormat="1">
      <c r="C1339" s="2169"/>
      <c r="AC1339" s="54"/>
      <c r="AD1339" s="54"/>
      <c r="AE1339" s="54"/>
      <c r="AF1339" s="54"/>
      <c r="AG1339" s="54"/>
    </row>
    <row r="1340" spans="3:33" s="472" customFormat="1">
      <c r="C1340" s="2169"/>
      <c r="AC1340" s="54"/>
      <c r="AD1340" s="54"/>
      <c r="AE1340" s="54"/>
      <c r="AF1340" s="54"/>
      <c r="AG1340" s="54"/>
    </row>
    <row r="1341" spans="3:33" s="472" customFormat="1">
      <c r="C1341" s="2169"/>
      <c r="AC1341" s="54"/>
      <c r="AD1341" s="54"/>
      <c r="AE1341" s="54"/>
      <c r="AF1341" s="54"/>
      <c r="AG1341" s="54"/>
    </row>
    <row r="1342" spans="3:33" s="472" customFormat="1">
      <c r="C1342" s="2169"/>
      <c r="AC1342" s="54"/>
      <c r="AD1342" s="54"/>
      <c r="AE1342" s="54"/>
      <c r="AF1342" s="54"/>
      <c r="AG1342" s="54"/>
    </row>
    <row r="1343" spans="3:33" s="472" customFormat="1">
      <c r="C1343" s="2169"/>
      <c r="AC1343" s="54"/>
      <c r="AD1343" s="54"/>
      <c r="AE1343" s="54"/>
      <c r="AF1343" s="54"/>
      <c r="AG1343" s="54"/>
    </row>
    <row r="1344" spans="3:33" s="472" customFormat="1">
      <c r="C1344" s="2169"/>
      <c r="AC1344" s="54"/>
      <c r="AD1344" s="54"/>
      <c r="AE1344" s="54"/>
      <c r="AF1344" s="54"/>
      <c r="AG1344" s="54"/>
    </row>
    <row r="1345" spans="3:33" s="472" customFormat="1">
      <c r="C1345" s="2169"/>
      <c r="AC1345" s="54"/>
      <c r="AD1345" s="54"/>
      <c r="AE1345" s="54"/>
      <c r="AF1345" s="54"/>
      <c r="AG1345" s="54"/>
    </row>
    <row r="1346" spans="3:33" s="472" customFormat="1">
      <c r="C1346" s="2169"/>
      <c r="AC1346" s="54"/>
      <c r="AD1346" s="54"/>
      <c r="AE1346" s="54"/>
      <c r="AF1346" s="54"/>
      <c r="AG1346" s="54"/>
    </row>
    <row r="1347" spans="3:33" s="472" customFormat="1">
      <c r="C1347" s="2169"/>
      <c r="AC1347" s="54"/>
      <c r="AD1347" s="54"/>
      <c r="AE1347" s="54"/>
      <c r="AF1347" s="54"/>
      <c r="AG1347" s="54"/>
    </row>
    <row r="1348" spans="3:33" s="472" customFormat="1">
      <c r="C1348" s="2169"/>
      <c r="AC1348" s="54"/>
      <c r="AD1348" s="54"/>
      <c r="AE1348" s="54"/>
      <c r="AF1348" s="54"/>
      <c r="AG1348" s="54"/>
    </row>
    <row r="1349" spans="3:33" s="472" customFormat="1">
      <c r="C1349" s="2169"/>
      <c r="AC1349" s="54"/>
      <c r="AD1349" s="54"/>
      <c r="AE1349" s="54"/>
      <c r="AF1349" s="54"/>
      <c r="AG1349" s="54"/>
    </row>
    <row r="1350" spans="3:33" s="472" customFormat="1">
      <c r="C1350" s="2169"/>
      <c r="AC1350" s="54"/>
      <c r="AD1350" s="54"/>
      <c r="AE1350" s="54"/>
      <c r="AF1350" s="54"/>
      <c r="AG1350" s="54"/>
    </row>
    <row r="1351" spans="3:33" s="472" customFormat="1">
      <c r="C1351" s="2169"/>
      <c r="AC1351" s="54"/>
      <c r="AD1351" s="54"/>
      <c r="AE1351" s="54"/>
      <c r="AF1351" s="54"/>
      <c r="AG1351" s="54"/>
    </row>
    <row r="1352" spans="3:33" s="472" customFormat="1">
      <c r="C1352" s="2169"/>
      <c r="AC1352" s="54"/>
      <c r="AD1352" s="54"/>
      <c r="AE1352" s="54"/>
      <c r="AF1352" s="54"/>
      <c r="AG1352" s="54"/>
    </row>
    <row r="1353" spans="3:33" s="472" customFormat="1">
      <c r="C1353" s="2169"/>
      <c r="AC1353" s="54"/>
      <c r="AD1353" s="54"/>
      <c r="AE1353" s="54"/>
      <c r="AF1353" s="54"/>
      <c r="AG1353" s="54"/>
    </row>
    <row r="1354" spans="3:33" s="472" customFormat="1">
      <c r="C1354" s="2169"/>
      <c r="AC1354" s="54"/>
      <c r="AD1354" s="54"/>
      <c r="AE1354" s="54"/>
      <c r="AF1354" s="54"/>
      <c r="AG1354" s="54"/>
    </row>
    <row r="1355" spans="3:33" s="472" customFormat="1">
      <c r="C1355" s="2169"/>
      <c r="AC1355" s="54"/>
      <c r="AD1355" s="54"/>
      <c r="AE1355" s="54"/>
      <c r="AF1355" s="54"/>
      <c r="AG1355" s="54"/>
    </row>
    <row r="1356" spans="3:33" s="472" customFormat="1">
      <c r="C1356" s="2169"/>
      <c r="AC1356" s="54"/>
      <c r="AD1356" s="54"/>
      <c r="AE1356" s="54"/>
      <c r="AF1356" s="54"/>
      <c r="AG1356" s="54"/>
    </row>
    <row r="1357" spans="3:33" s="472" customFormat="1">
      <c r="C1357" s="2169"/>
      <c r="AC1357" s="54"/>
      <c r="AD1357" s="54"/>
      <c r="AE1357" s="54"/>
      <c r="AF1357" s="54"/>
      <c r="AG1357" s="54"/>
    </row>
    <row r="1358" spans="3:33" s="472" customFormat="1">
      <c r="C1358" s="2169"/>
      <c r="AC1358" s="54"/>
      <c r="AD1358" s="54"/>
      <c r="AE1358" s="54"/>
      <c r="AF1358" s="54"/>
      <c r="AG1358" s="54"/>
    </row>
    <row r="1359" spans="3:33" s="472" customFormat="1">
      <c r="C1359" s="2169"/>
      <c r="AC1359" s="54"/>
      <c r="AD1359" s="54"/>
      <c r="AE1359" s="54"/>
      <c r="AF1359" s="54"/>
      <c r="AG1359" s="54"/>
    </row>
    <row r="1360" spans="3:33" s="472" customFormat="1">
      <c r="C1360" s="2169"/>
      <c r="AC1360" s="54"/>
      <c r="AD1360" s="54"/>
      <c r="AE1360" s="54"/>
      <c r="AF1360" s="54"/>
      <c r="AG1360" s="54"/>
    </row>
    <row r="1361" spans="3:33" s="472" customFormat="1">
      <c r="C1361" s="2169"/>
      <c r="AC1361" s="54"/>
      <c r="AD1361" s="54"/>
      <c r="AE1361" s="54"/>
      <c r="AF1361" s="54"/>
      <c r="AG1361" s="54"/>
    </row>
    <row r="1362" spans="3:33" s="472" customFormat="1">
      <c r="C1362" s="2169"/>
      <c r="AC1362" s="54"/>
      <c r="AD1362" s="54"/>
      <c r="AE1362" s="54"/>
      <c r="AF1362" s="54"/>
      <c r="AG1362" s="54"/>
    </row>
    <row r="1363" spans="3:33" s="472" customFormat="1">
      <c r="C1363" s="2169"/>
      <c r="AC1363" s="54"/>
      <c r="AD1363" s="54"/>
      <c r="AE1363" s="54"/>
      <c r="AF1363" s="54"/>
      <c r="AG1363" s="54"/>
    </row>
    <row r="1364" spans="3:33" s="472" customFormat="1">
      <c r="C1364" s="2169"/>
      <c r="AC1364" s="54"/>
      <c r="AD1364" s="54"/>
      <c r="AE1364" s="54"/>
      <c r="AF1364" s="54"/>
      <c r="AG1364" s="54"/>
    </row>
    <row r="1365" spans="3:33" s="472" customFormat="1">
      <c r="C1365" s="2169"/>
      <c r="AC1365" s="54"/>
      <c r="AD1365" s="54"/>
      <c r="AE1365" s="54"/>
      <c r="AF1365" s="54"/>
      <c r="AG1365" s="54"/>
    </row>
    <row r="1366" spans="3:33" s="472" customFormat="1">
      <c r="C1366" s="2169"/>
      <c r="AC1366" s="54"/>
      <c r="AD1366" s="54"/>
      <c r="AE1366" s="54"/>
      <c r="AF1366" s="54"/>
      <c r="AG1366" s="54"/>
    </row>
    <row r="1367" spans="3:33" s="472" customFormat="1">
      <c r="C1367" s="2169"/>
      <c r="AC1367" s="54"/>
      <c r="AD1367" s="54"/>
      <c r="AE1367" s="54"/>
      <c r="AF1367" s="54"/>
      <c r="AG1367" s="54"/>
    </row>
    <row r="1368" spans="3:33" s="472" customFormat="1">
      <c r="C1368" s="2169"/>
      <c r="AC1368" s="54"/>
      <c r="AD1368" s="54"/>
      <c r="AE1368" s="54"/>
      <c r="AF1368" s="54"/>
      <c r="AG1368" s="54"/>
    </row>
    <row r="1369" spans="3:33" s="472" customFormat="1">
      <c r="C1369" s="2169"/>
      <c r="AC1369" s="54"/>
      <c r="AD1369" s="54"/>
      <c r="AE1369" s="54"/>
      <c r="AF1369" s="54"/>
      <c r="AG1369" s="54"/>
    </row>
    <row r="1370" spans="3:33" s="472" customFormat="1">
      <c r="C1370" s="2169"/>
      <c r="AC1370" s="54"/>
      <c r="AD1370" s="54"/>
      <c r="AE1370" s="54"/>
      <c r="AF1370" s="54"/>
      <c r="AG1370" s="54"/>
    </row>
    <row r="1371" spans="3:33" s="472" customFormat="1">
      <c r="C1371" s="2169"/>
      <c r="AC1371" s="54"/>
      <c r="AD1371" s="54"/>
      <c r="AE1371" s="54"/>
      <c r="AF1371" s="54"/>
      <c r="AG1371" s="54"/>
    </row>
    <row r="1372" spans="3:33" s="472" customFormat="1">
      <c r="C1372" s="2169"/>
      <c r="AC1372" s="54"/>
      <c r="AD1372" s="54"/>
      <c r="AE1372" s="54"/>
      <c r="AF1372" s="54"/>
      <c r="AG1372" s="54"/>
    </row>
    <row r="1373" spans="3:33" s="472" customFormat="1">
      <c r="C1373" s="2169"/>
      <c r="AC1373" s="54"/>
      <c r="AD1373" s="54"/>
      <c r="AE1373" s="54"/>
      <c r="AF1373" s="54"/>
      <c r="AG1373" s="54"/>
    </row>
    <row r="1374" spans="3:33" s="472" customFormat="1">
      <c r="C1374" s="2169"/>
      <c r="AC1374" s="54"/>
      <c r="AD1374" s="54"/>
      <c r="AE1374" s="54"/>
      <c r="AF1374" s="54"/>
      <c r="AG1374" s="54"/>
    </row>
    <row r="1375" spans="3:33" s="472" customFormat="1">
      <c r="C1375" s="2169"/>
      <c r="AC1375" s="54"/>
      <c r="AD1375" s="54"/>
      <c r="AE1375" s="54"/>
      <c r="AF1375" s="54"/>
      <c r="AG1375" s="54"/>
    </row>
    <row r="1376" spans="3:33" s="472" customFormat="1">
      <c r="C1376" s="2169"/>
      <c r="AC1376" s="54"/>
      <c r="AD1376" s="54"/>
      <c r="AE1376" s="54"/>
      <c r="AF1376" s="54"/>
      <c r="AG1376" s="54"/>
    </row>
    <row r="1377" spans="3:33" s="472" customFormat="1">
      <c r="C1377" s="2169"/>
      <c r="AC1377" s="54"/>
      <c r="AD1377" s="54"/>
      <c r="AE1377" s="54"/>
      <c r="AF1377" s="54"/>
      <c r="AG1377" s="54"/>
    </row>
    <row r="1378" spans="3:33" s="472" customFormat="1">
      <c r="C1378" s="2169"/>
      <c r="AC1378" s="54"/>
      <c r="AD1378" s="54"/>
      <c r="AE1378" s="54"/>
      <c r="AF1378" s="54"/>
      <c r="AG1378" s="54"/>
    </row>
    <row r="1379" spans="3:33" s="472" customFormat="1">
      <c r="C1379" s="2169"/>
      <c r="AC1379" s="54"/>
      <c r="AD1379" s="54"/>
      <c r="AE1379" s="54"/>
      <c r="AF1379" s="54"/>
      <c r="AG1379" s="54"/>
    </row>
    <row r="1380" spans="3:33" s="472" customFormat="1">
      <c r="C1380" s="2169"/>
      <c r="AC1380" s="54"/>
      <c r="AD1380" s="54"/>
      <c r="AE1380" s="54"/>
      <c r="AF1380" s="54"/>
      <c r="AG1380" s="54"/>
    </row>
    <row r="1381" spans="3:33" s="472" customFormat="1">
      <c r="C1381" s="2169"/>
      <c r="AC1381" s="54"/>
      <c r="AD1381" s="54"/>
      <c r="AE1381" s="54"/>
      <c r="AF1381" s="54"/>
      <c r="AG1381" s="54"/>
    </row>
    <row r="1382" spans="3:33" s="472" customFormat="1">
      <c r="C1382" s="2169"/>
      <c r="AC1382" s="54"/>
      <c r="AD1382" s="54"/>
      <c r="AE1382" s="54"/>
      <c r="AF1382" s="54"/>
      <c r="AG1382" s="54"/>
    </row>
    <row r="1383" spans="3:33" s="472" customFormat="1">
      <c r="C1383" s="2169"/>
      <c r="AC1383" s="54"/>
      <c r="AD1383" s="54"/>
      <c r="AE1383" s="54"/>
      <c r="AF1383" s="54"/>
      <c r="AG1383" s="54"/>
    </row>
    <row r="1384" spans="3:33" s="472" customFormat="1">
      <c r="C1384" s="2169"/>
      <c r="AC1384" s="54"/>
      <c r="AD1384" s="54"/>
      <c r="AE1384" s="54"/>
      <c r="AF1384" s="54"/>
      <c r="AG1384" s="54"/>
    </row>
    <row r="1385" spans="3:33" s="472" customFormat="1">
      <c r="C1385" s="2169"/>
      <c r="AC1385" s="54"/>
      <c r="AD1385" s="54"/>
      <c r="AE1385" s="54"/>
      <c r="AF1385" s="54"/>
      <c r="AG1385" s="54"/>
    </row>
    <row r="1386" spans="3:33" s="472" customFormat="1">
      <c r="C1386" s="2169"/>
      <c r="AC1386" s="54"/>
      <c r="AD1386" s="54"/>
      <c r="AE1386" s="54"/>
      <c r="AF1386" s="54"/>
      <c r="AG1386" s="54"/>
    </row>
    <row r="1387" spans="3:33" s="472" customFormat="1">
      <c r="C1387" s="2169"/>
      <c r="AC1387" s="54"/>
      <c r="AD1387" s="54"/>
      <c r="AE1387" s="54"/>
      <c r="AF1387" s="54"/>
      <c r="AG1387" s="54"/>
    </row>
    <row r="1388" spans="3:33" s="472" customFormat="1">
      <c r="C1388" s="2169"/>
      <c r="AC1388" s="54"/>
      <c r="AD1388" s="54"/>
      <c r="AE1388" s="54"/>
      <c r="AF1388" s="54"/>
      <c r="AG1388" s="54"/>
    </row>
    <row r="1389" spans="3:33" s="472" customFormat="1">
      <c r="C1389" s="2169"/>
      <c r="AC1389" s="54"/>
      <c r="AD1389" s="54"/>
      <c r="AE1389" s="54"/>
      <c r="AF1389" s="54"/>
      <c r="AG1389" s="54"/>
    </row>
    <row r="1390" spans="3:33" s="472" customFormat="1">
      <c r="C1390" s="2169"/>
      <c r="AC1390" s="54"/>
      <c r="AD1390" s="54"/>
      <c r="AE1390" s="54"/>
      <c r="AF1390" s="54"/>
      <c r="AG1390" s="54"/>
    </row>
    <row r="1391" spans="3:33" s="472" customFormat="1">
      <c r="C1391" s="2169"/>
      <c r="AC1391" s="54"/>
      <c r="AD1391" s="54"/>
      <c r="AE1391" s="54"/>
      <c r="AF1391" s="54"/>
      <c r="AG1391" s="54"/>
    </row>
    <row r="1392" spans="3:33" s="472" customFormat="1">
      <c r="C1392" s="2169"/>
      <c r="AC1392" s="54"/>
      <c r="AD1392" s="54"/>
      <c r="AE1392" s="54"/>
      <c r="AF1392" s="54"/>
      <c r="AG1392" s="54"/>
    </row>
    <row r="1393" spans="3:33" s="472" customFormat="1">
      <c r="C1393" s="2169"/>
      <c r="AC1393" s="54"/>
      <c r="AD1393" s="54"/>
      <c r="AE1393" s="54"/>
      <c r="AF1393" s="54"/>
      <c r="AG1393" s="54"/>
    </row>
    <row r="1394" spans="3:33" s="472" customFormat="1">
      <c r="C1394" s="2169"/>
      <c r="AC1394" s="54"/>
      <c r="AD1394" s="54"/>
      <c r="AE1394" s="54"/>
      <c r="AF1394" s="54"/>
      <c r="AG1394" s="54"/>
    </row>
    <row r="1395" spans="3:33" s="472" customFormat="1">
      <c r="C1395" s="2169"/>
      <c r="AC1395" s="54"/>
      <c r="AD1395" s="54"/>
      <c r="AE1395" s="54"/>
      <c r="AF1395" s="54"/>
      <c r="AG1395" s="54"/>
    </row>
    <row r="1396" spans="3:33" s="472" customFormat="1">
      <c r="C1396" s="2169"/>
      <c r="AC1396" s="54"/>
      <c r="AD1396" s="54"/>
      <c r="AE1396" s="54"/>
      <c r="AF1396" s="54"/>
      <c r="AG1396" s="54"/>
    </row>
    <row r="1397" spans="3:33" s="472" customFormat="1">
      <c r="C1397" s="2169"/>
      <c r="AC1397" s="54"/>
      <c r="AD1397" s="54"/>
      <c r="AE1397" s="54"/>
      <c r="AF1397" s="54"/>
      <c r="AG1397" s="54"/>
    </row>
    <row r="1398" spans="3:33" s="472" customFormat="1">
      <c r="C1398" s="2169"/>
      <c r="AC1398" s="54"/>
      <c r="AD1398" s="54"/>
      <c r="AE1398" s="54"/>
      <c r="AF1398" s="54"/>
      <c r="AG1398" s="54"/>
    </row>
    <row r="1399" spans="3:33" s="472" customFormat="1">
      <c r="C1399" s="2169"/>
      <c r="AC1399" s="54"/>
      <c r="AD1399" s="54"/>
      <c r="AE1399" s="54"/>
      <c r="AF1399" s="54"/>
      <c r="AG1399" s="54"/>
    </row>
    <row r="1400" spans="3:33" s="472" customFormat="1">
      <c r="C1400" s="2169"/>
      <c r="AC1400" s="54"/>
      <c r="AD1400" s="54"/>
      <c r="AE1400" s="54"/>
      <c r="AF1400" s="54"/>
      <c r="AG1400" s="54"/>
    </row>
    <row r="1401" spans="3:33" s="472" customFormat="1">
      <c r="C1401" s="2169"/>
      <c r="AC1401" s="54"/>
      <c r="AD1401" s="54"/>
      <c r="AE1401" s="54"/>
      <c r="AF1401" s="54"/>
      <c r="AG1401" s="54"/>
    </row>
    <row r="1402" spans="3:33" s="472" customFormat="1">
      <c r="C1402" s="2169"/>
      <c r="AC1402" s="54"/>
      <c r="AD1402" s="54"/>
      <c r="AE1402" s="54"/>
      <c r="AF1402" s="54"/>
      <c r="AG1402" s="54"/>
    </row>
    <row r="1403" spans="3:33" s="472" customFormat="1">
      <c r="C1403" s="2169"/>
      <c r="AC1403" s="54"/>
      <c r="AD1403" s="54"/>
      <c r="AE1403" s="54"/>
      <c r="AF1403" s="54"/>
      <c r="AG1403" s="54"/>
    </row>
    <row r="1404" spans="3:33" s="472" customFormat="1">
      <c r="C1404" s="2169"/>
      <c r="AC1404" s="54"/>
      <c r="AD1404" s="54"/>
      <c r="AE1404" s="54"/>
      <c r="AF1404" s="54"/>
      <c r="AG1404" s="54"/>
    </row>
    <row r="1405" spans="3:33" s="472" customFormat="1">
      <c r="C1405" s="2169"/>
      <c r="AC1405" s="54"/>
      <c r="AD1405" s="54"/>
      <c r="AE1405" s="54"/>
      <c r="AF1405" s="54"/>
      <c r="AG1405" s="54"/>
    </row>
    <row r="1406" spans="3:33" s="472" customFormat="1">
      <c r="C1406" s="2169"/>
      <c r="AC1406" s="54"/>
      <c r="AD1406" s="54"/>
      <c r="AE1406" s="54"/>
      <c r="AF1406" s="54"/>
      <c r="AG1406" s="54"/>
    </row>
    <row r="1407" spans="3:33" s="472" customFormat="1">
      <c r="C1407" s="2169"/>
      <c r="AC1407" s="54"/>
      <c r="AD1407" s="54"/>
      <c r="AE1407" s="54"/>
      <c r="AF1407" s="54"/>
      <c r="AG1407" s="54"/>
    </row>
    <row r="1408" spans="3:33" s="472" customFormat="1">
      <c r="C1408" s="2169"/>
      <c r="AC1408" s="54"/>
      <c r="AD1408" s="54"/>
      <c r="AE1408" s="54"/>
      <c r="AF1408" s="54"/>
      <c r="AG1408" s="54"/>
    </row>
    <row r="1409" spans="3:33" s="472" customFormat="1">
      <c r="C1409" s="2169"/>
      <c r="AC1409" s="54"/>
      <c r="AD1409" s="54"/>
      <c r="AE1409" s="54"/>
      <c r="AF1409" s="54"/>
      <c r="AG1409" s="54"/>
    </row>
    <row r="1410" spans="3:33" s="472" customFormat="1">
      <c r="C1410" s="2169"/>
      <c r="AC1410" s="54"/>
      <c r="AD1410" s="54"/>
      <c r="AE1410" s="54"/>
      <c r="AF1410" s="54"/>
      <c r="AG1410" s="54"/>
    </row>
    <row r="1411" spans="3:33" s="472" customFormat="1">
      <c r="C1411" s="2169"/>
      <c r="AC1411" s="54"/>
      <c r="AD1411" s="54"/>
      <c r="AE1411" s="54"/>
      <c r="AF1411" s="54"/>
      <c r="AG1411" s="54"/>
    </row>
    <row r="1412" spans="3:33" s="472" customFormat="1">
      <c r="C1412" s="2169"/>
      <c r="AC1412" s="54"/>
      <c r="AD1412" s="54"/>
      <c r="AE1412" s="54"/>
      <c r="AF1412" s="54"/>
      <c r="AG1412" s="54"/>
    </row>
    <row r="1413" spans="3:33" s="472" customFormat="1">
      <c r="C1413" s="2169"/>
      <c r="AC1413" s="54"/>
      <c r="AD1413" s="54"/>
      <c r="AE1413" s="54"/>
      <c r="AF1413" s="54"/>
      <c r="AG1413" s="54"/>
    </row>
    <row r="1414" spans="3:33" s="472" customFormat="1">
      <c r="C1414" s="2169"/>
      <c r="AC1414" s="54"/>
      <c r="AD1414" s="54"/>
      <c r="AE1414" s="54"/>
      <c r="AF1414" s="54"/>
      <c r="AG1414" s="54"/>
    </row>
    <row r="1415" spans="3:33" s="472" customFormat="1">
      <c r="C1415" s="2169"/>
      <c r="AC1415" s="54"/>
      <c r="AD1415" s="54"/>
      <c r="AE1415" s="54"/>
      <c r="AF1415" s="54"/>
      <c r="AG1415" s="54"/>
    </row>
    <row r="1416" spans="3:33" s="472" customFormat="1">
      <c r="C1416" s="2169"/>
      <c r="AC1416" s="54"/>
      <c r="AD1416" s="54"/>
      <c r="AE1416" s="54"/>
      <c r="AF1416" s="54"/>
      <c r="AG1416" s="54"/>
    </row>
    <row r="1417" spans="3:33" s="472" customFormat="1">
      <c r="C1417" s="2169"/>
      <c r="AC1417" s="54"/>
      <c r="AD1417" s="54"/>
      <c r="AE1417" s="54"/>
      <c r="AF1417" s="54"/>
      <c r="AG1417" s="54"/>
    </row>
    <row r="1418" spans="3:33" s="472" customFormat="1">
      <c r="C1418" s="2169"/>
      <c r="AC1418" s="54"/>
      <c r="AD1418" s="54"/>
      <c r="AE1418" s="54"/>
      <c r="AF1418" s="54"/>
      <c r="AG1418" s="54"/>
    </row>
    <row r="1419" spans="3:33" s="472" customFormat="1">
      <c r="C1419" s="2169"/>
      <c r="AC1419" s="54"/>
      <c r="AD1419" s="54"/>
      <c r="AE1419" s="54"/>
      <c r="AF1419" s="54"/>
      <c r="AG1419" s="54"/>
    </row>
    <row r="1420" spans="3:33" s="472" customFormat="1">
      <c r="C1420" s="2169"/>
      <c r="AC1420" s="54"/>
      <c r="AD1420" s="54"/>
      <c r="AE1420" s="54"/>
      <c r="AF1420" s="54"/>
      <c r="AG1420" s="54"/>
    </row>
    <row r="1421" spans="3:33" s="472" customFormat="1">
      <c r="C1421" s="2169"/>
      <c r="AC1421" s="54"/>
      <c r="AD1421" s="54"/>
      <c r="AE1421" s="54"/>
      <c r="AF1421" s="54"/>
      <c r="AG1421" s="54"/>
    </row>
    <row r="1422" spans="3:33" s="472" customFormat="1">
      <c r="C1422" s="2169"/>
      <c r="AC1422" s="54"/>
      <c r="AD1422" s="54"/>
      <c r="AE1422" s="54"/>
      <c r="AF1422" s="54"/>
      <c r="AG1422" s="54"/>
    </row>
    <row r="1423" spans="3:33" s="472" customFormat="1">
      <c r="C1423" s="2169"/>
      <c r="AC1423" s="54"/>
      <c r="AD1423" s="54"/>
      <c r="AE1423" s="54"/>
      <c r="AF1423" s="54"/>
      <c r="AG1423" s="54"/>
    </row>
    <row r="1424" spans="3:33" s="472" customFormat="1">
      <c r="C1424" s="2169"/>
      <c r="AC1424" s="54"/>
      <c r="AD1424" s="54"/>
      <c r="AE1424" s="54"/>
      <c r="AF1424" s="54"/>
      <c r="AG1424" s="54"/>
    </row>
    <row r="1425" spans="3:33" s="472" customFormat="1">
      <c r="C1425" s="2169"/>
      <c r="AC1425" s="54"/>
      <c r="AD1425" s="54"/>
      <c r="AE1425" s="54"/>
      <c r="AF1425" s="54"/>
      <c r="AG1425" s="54"/>
    </row>
    <row r="1426" spans="3:33" s="472" customFormat="1">
      <c r="C1426" s="2169"/>
      <c r="AC1426" s="54"/>
      <c r="AD1426" s="54"/>
      <c r="AE1426" s="54"/>
      <c r="AF1426" s="54"/>
      <c r="AG1426" s="54"/>
    </row>
    <row r="1427" spans="3:33" s="472" customFormat="1">
      <c r="C1427" s="2169"/>
      <c r="AC1427" s="54"/>
      <c r="AD1427" s="54"/>
      <c r="AE1427" s="54"/>
      <c r="AF1427" s="54"/>
      <c r="AG1427" s="54"/>
    </row>
    <row r="1428" spans="3:33" s="472" customFormat="1">
      <c r="C1428" s="2169"/>
      <c r="AC1428" s="54"/>
      <c r="AD1428" s="54"/>
      <c r="AE1428" s="54"/>
      <c r="AF1428" s="54"/>
      <c r="AG1428" s="54"/>
    </row>
    <row r="1429" spans="3:33" s="472" customFormat="1">
      <c r="C1429" s="2169"/>
      <c r="AC1429" s="54"/>
      <c r="AD1429" s="54"/>
      <c r="AE1429" s="54"/>
      <c r="AF1429" s="54"/>
      <c r="AG1429" s="54"/>
    </row>
    <row r="1430" spans="3:33" s="472" customFormat="1">
      <c r="C1430" s="2169"/>
      <c r="AC1430" s="54"/>
      <c r="AD1430" s="54"/>
      <c r="AE1430" s="54"/>
      <c r="AF1430" s="54"/>
      <c r="AG1430" s="54"/>
    </row>
    <row r="1431" spans="3:33" s="472" customFormat="1">
      <c r="C1431" s="2169"/>
      <c r="AC1431" s="54"/>
      <c r="AD1431" s="54"/>
      <c r="AE1431" s="54"/>
      <c r="AF1431" s="54"/>
      <c r="AG1431" s="54"/>
    </row>
    <row r="1432" spans="3:33" s="472" customFormat="1">
      <c r="C1432" s="2169"/>
      <c r="AC1432" s="54"/>
      <c r="AD1432" s="54"/>
      <c r="AE1432" s="54"/>
      <c r="AF1432" s="54"/>
      <c r="AG1432" s="54"/>
    </row>
    <row r="1433" spans="3:33" s="472" customFormat="1">
      <c r="C1433" s="2169"/>
      <c r="AC1433" s="54"/>
      <c r="AD1433" s="54"/>
      <c r="AE1433" s="54"/>
      <c r="AF1433" s="54"/>
      <c r="AG1433" s="54"/>
    </row>
    <row r="1434" spans="3:33" s="472" customFormat="1">
      <c r="C1434" s="2169"/>
      <c r="AC1434" s="54"/>
      <c r="AD1434" s="54"/>
      <c r="AE1434" s="54"/>
      <c r="AF1434" s="54"/>
      <c r="AG1434" s="54"/>
    </row>
    <row r="1435" spans="3:33" s="472" customFormat="1">
      <c r="C1435" s="2169"/>
      <c r="AC1435" s="54"/>
      <c r="AD1435" s="54"/>
      <c r="AE1435" s="54"/>
      <c r="AF1435" s="54"/>
      <c r="AG1435" s="54"/>
    </row>
    <row r="1436" spans="3:33" s="472" customFormat="1">
      <c r="C1436" s="2169"/>
      <c r="AC1436" s="54"/>
      <c r="AD1436" s="54"/>
      <c r="AE1436" s="54"/>
      <c r="AF1436" s="54"/>
      <c r="AG1436" s="54"/>
    </row>
    <row r="1437" spans="3:33" s="472" customFormat="1">
      <c r="C1437" s="2169"/>
      <c r="AC1437" s="54"/>
      <c r="AD1437" s="54"/>
      <c r="AE1437" s="54"/>
      <c r="AF1437" s="54"/>
      <c r="AG1437" s="54"/>
    </row>
    <row r="1438" spans="3:33" s="472" customFormat="1">
      <c r="C1438" s="2169"/>
      <c r="AC1438" s="54"/>
      <c r="AD1438" s="54"/>
      <c r="AE1438" s="54"/>
      <c r="AF1438" s="54"/>
      <c r="AG1438" s="54"/>
    </row>
    <row r="1439" spans="3:33" s="472" customFormat="1">
      <c r="C1439" s="2169"/>
      <c r="AC1439" s="54"/>
      <c r="AD1439" s="54"/>
      <c r="AE1439" s="54"/>
      <c r="AF1439" s="54"/>
      <c r="AG1439" s="54"/>
    </row>
    <row r="1440" spans="3:33" s="472" customFormat="1">
      <c r="C1440" s="2169"/>
      <c r="AC1440" s="54"/>
      <c r="AD1440" s="54"/>
      <c r="AE1440" s="54"/>
      <c r="AF1440" s="54"/>
      <c r="AG1440" s="54"/>
    </row>
    <row r="1441" spans="3:33" s="472" customFormat="1">
      <c r="C1441" s="2169"/>
      <c r="AC1441" s="54"/>
      <c r="AD1441" s="54"/>
      <c r="AE1441" s="54"/>
      <c r="AF1441" s="54"/>
      <c r="AG1441" s="54"/>
    </row>
    <row r="1442" spans="3:33" s="472" customFormat="1">
      <c r="C1442" s="2169"/>
      <c r="AC1442" s="54"/>
      <c r="AD1442" s="54"/>
      <c r="AE1442" s="54"/>
      <c r="AF1442" s="54"/>
      <c r="AG1442" s="54"/>
    </row>
    <row r="1443" spans="3:33" s="472" customFormat="1">
      <c r="C1443" s="2169"/>
      <c r="AC1443" s="54"/>
      <c r="AD1443" s="54"/>
      <c r="AE1443" s="54"/>
      <c r="AF1443" s="54"/>
      <c r="AG1443" s="54"/>
    </row>
    <row r="1444" spans="3:33" s="472" customFormat="1">
      <c r="C1444" s="2169"/>
      <c r="AC1444" s="54"/>
      <c r="AD1444" s="54"/>
      <c r="AE1444" s="54"/>
      <c r="AF1444" s="54"/>
      <c r="AG1444" s="54"/>
    </row>
    <row r="1445" spans="3:33" s="472" customFormat="1">
      <c r="C1445" s="2169"/>
      <c r="AC1445" s="54"/>
      <c r="AD1445" s="54"/>
      <c r="AE1445" s="54"/>
      <c r="AF1445" s="54"/>
      <c r="AG1445" s="54"/>
    </row>
    <row r="1446" spans="3:33" s="472" customFormat="1">
      <c r="C1446" s="2169"/>
      <c r="AC1446" s="54"/>
      <c r="AD1446" s="54"/>
      <c r="AE1446" s="54"/>
      <c r="AF1446" s="54"/>
      <c r="AG1446" s="54"/>
    </row>
    <row r="1447" spans="3:33" s="472" customFormat="1">
      <c r="C1447" s="2169"/>
      <c r="AC1447" s="54"/>
      <c r="AD1447" s="54"/>
      <c r="AE1447" s="54"/>
      <c r="AF1447" s="54"/>
      <c r="AG1447" s="54"/>
    </row>
    <row r="1448" spans="3:33" s="472" customFormat="1">
      <c r="C1448" s="2169"/>
      <c r="AC1448" s="54"/>
      <c r="AD1448" s="54"/>
      <c r="AE1448" s="54"/>
      <c r="AF1448" s="54"/>
      <c r="AG1448" s="54"/>
    </row>
    <row r="1449" spans="3:33" s="472" customFormat="1">
      <c r="C1449" s="2169"/>
      <c r="AC1449" s="54"/>
      <c r="AD1449" s="54"/>
      <c r="AE1449" s="54"/>
      <c r="AF1449" s="54"/>
      <c r="AG1449" s="54"/>
    </row>
    <row r="1450" spans="3:33" s="472" customFormat="1">
      <c r="C1450" s="2169"/>
      <c r="AC1450" s="54"/>
      <c r="AD1450" s="54"/>
      <c r="AE1450" s="54"/>
      <c r="AF1450" s="54"/>
      <c r="AG1450" s="54"/>
    </row>
    <row r="1451" spans="3:33" s="472" customFormat="1">
      <c r="C1451" s="2169"/>
      <c r="AC1451" s="54"/>
      <c r="AD1451" s="54"/>
      <c r="AE1451" s="54"/>
      <c r="AF1451" s="54"/>
      <c r="AG1451" s="54"/>
    </row>
    <row r="1452" spans="3:33" s="472" customFormat="1">
      <c r="C1452" s="2169"/>
      <c r="AC1452" s="54"/>
      <c r="AD1452" s="54"/>
      <c r="AE1452" s="54"/>
      <c r="AF1452" s="54"/>
      <c r="AG1452" s="54"/>
    </row>
    <row r="1453" spans="3:33" s="472" customFormat="1">
      <c r="C1453" s="2169"/>
      <c r="AC1453" s="54"/>
      <c r="AD1453" s="54"/>
      <c r="AE1453" s="54"/>
      <c r="AF1453" s="54"/>
      <c r="AG1453" s="54"/>
    </row>
    <row r="1454" spans="3:33" s="472" customFormat="1">
      <c r="C1454" s="2169"/>
      <c r="AC1454" s="54"/>
      <c r="AD1454" s="54"/>
      <c r="AE1454" s="54"/>
      <c r="AF1454" s="54"/>
      <c r="AG1454" s="54"/>
    </row>
    <row r="1455" spans="3:33" s="472" customFormat="1">
      <c r="C1455" s="2169"/>
      <c r="AC1455" s="54"/>
      <c r="AD1455" s="54"/>
      <c r="AE1455" s="54"/>
      <c r="AF1455" s="54"/>
      <c r="AG1455" s="54"/>
    </row>
    <row r="1456" spans="3:33" s="472" customFormat="1">
      <c r="C1456" s="2169"/>
      <c r="AC1456" s="54"/>
      <c r="AD1456" s="54"/>
      <c r="AE1456" s="54"/>
      <c r="AF1456" s="54"/>
      <c r="AG1456" s="54"/>
    </row>
    <row r="1457" spans="3:33" s="472" customFormat="1">
      <c r="C1457" s="2169"/>
      <c r="AC1457" s="54"/>
      <c r="AD1457" s="54"/>
      <c r="AE1457" s="54"/>
      <c r="AF1457" s="54"/>
      <c r="AG1457" s="54"/>
    </row>
    <row r="1458" spans="3:33" s="472" customFormat="1">
      <c r="C1458" s="2169"/>
      <c r="AC1458" s="54"/>
      <c r="AD1458" s="54"/>
      <c r="AE1458" s="54"/>
      <c r="AF1458" s="54"/>
      <c r="AG1458" s="54"/>
    </row>
    <row r="1459" spans="3:33" s="472" customFormat="1">
      <c r="C1459" s="2169"/>
      <c r="AC1459" s="54"/>
      <c r="AD1459" s="54"/>
      <c r="AE1459" s="54"/>
      <c r="AF1459" s="54"/>
      <c r="AG1459" s="54"/>
    </row>
    <row r="1460" spans="3:33" s="472" customFormat="1">
      <c r="C1460" s="2169"/>
      <c r="AC1460" s="54"/>
      <c r="AD1460" s="54"/>
      <c r="AE1460" s="54"/>
      <c r="AF1460" s="54"/>
      <c r="AG1460" s="54"/>
    </row>
    <row r="1461" spans="3:33" s="472" customFormat="1">
      <c r="C1461" s="2169"/>
      <c r="AC1461" s="54"/>
      <c r="AD1461" s="54"/>
      <c r="AE1461" s="54"/>
      <c r="AF1461" s="54"/>
      <c r="AG1461" s="54"/>
    </row>
    <row r="1462" spans="3:33" s="472" customFormat="1">
      <c r="C1462" s="2169"/>
      <c r="AC1462" s="54"/>
      <c r="AD1462" s="54"/>
      <c r="AE1462" s="54"/>
      <c r="AF1462" s="54"/>
      <c r="AG1462" s="54"/>
    </row>
    <row r="1463" spans="3:33" s="472" customFormat="1">
      <c r="C1463" s="2169"/>
      <c r="AC1463" s="54"/>
      <c r="AD1463" s="54"/>
      <c r="AE1463" s="54"/>
      <c r="AF1463" s="54"/>
      <c r="AG1463" s="54"/>
    </row>
    <row r="1464" spans="3:33" s="472" customFormat="1">
      <c r="C1464" s="2169"/>
      <c r="AC1464" s="54"/>
      <c r="AD1464" s="54"/>
      <c r="AE1464" s="54"/>
      <c r="AF1464" s="54"/>
      <c r="AG1464" s="54"/>
    </row>
    <row r="1465" spans="3:33" s="472" customFormat="1">
      <c r="C1465" s="2169"/>
      <c r="AC1465" s="54"/>
      <c r="AD1465" s="54"/>
      <c r="AE1465" s="54"/>
      <c r="AF1465" s="54"/>
      <c r="AG1465" s="54"/>
    </row>
    <row r="1466" spans="3:33" s="472" customFormat="1">
      <c r="C1466" s="2169"/>
      <c r="AC1466" s="54"/>
      <c r="AD1466" s="54"/>
      <c r="AE1466" s="54"/>
      <c r="AF1466" s="54"/>
      <c r="AG1466" s="54"/>
    </row>
    <row r="1467" spans="3:33" s="472" customFormat="1">
      <c r="C1467" s="2169"/>
      <c r="AC1467" s="54"/>
      <c r="AD1467" s="54"/>
      <c r="AE1467" s="54"/>
      <c r="AF1467" s="54"/>
      <c r="AG1467" s="54"/>
    </row>
    <row r="1468" spans="3:33" s="472" customFormat="1">
      <c r="C1468" s="2169"/>
      <c r="AC1468" s="54"/>
      <c r="AD1468" s="54"/>
      <c r="AE1468" s="54"/>
      <c r="AF1468" s="54"/>
      <c r="AG1468" s="54"/>
    </row>
    <row r="1469" spans="3:33" s="472" customFormat="1">
      <c r="C1469" s="2169"/>
      <c r="AC1469" s="54"/>
      <c r="AD1469" s="54"/>
      <c r="AE1469" s="54"/>
      <c r="AF1469" s="54"/>
      <c r="AG1469" s="54"/>
    </row>
    <row r="1470" spans="3:33" s="472" customFormat="1">
      <c r="C1470" s="2169"/>
      <c r="AC1470" s="54"/>
      <c r="AD1470" s="54"/>
      <c r="AE1470" s="54"/>
      <c r="AF1470" s="54"/>
      <c r="AG1470" s="54"/>
    </row>
    <row r="1471" spans="3:33" s="472" customFormat="1">
      <c r="C1471" s="2169"/>
      <c r="AC1471" s="54"/>
      <c r="AD1471" s="54"/>
      <c r="AE1471" s="54"/>
      <c r="AF1471" s="54"/>
      <c r="AG1471" s="54"/>
    </row>
    <row r="1472" spans="3:33" s="472" customFormat="1">
      <c r="C1472" s="2169"/>
      <c r="AC1472" s="54"/>
      <c r="AD1472" s="54"/>
      <c r="AE1472" s="54"/>
      <c r="AF1472" s="54"/>
      <c r="AG1472" s="54"/>
    </row>
    <row r="1473" spans="3:33" s="472" customFormat="1">
      <c r="C1473" s="2169"/>
      <c r="AC1473" s="54"/>
      <c r="AD1473" s="54"/>
      <c r="AE1473" s="54"/>
      <c r="AF1473" s="54"/>
      <c r="AG1473" s="54"/>
    </row>
    <row r="1474" spans="3:33" s="472" customFormat="1">
      <c r="C1474" s="2169"/>
      <c r="AC1474" s="54"/>
      <c r="AD1474" s="54"/>
      <c r="AE1474" s="54"/>
      <c r="AF1474" s="54"/>
      <c r="AG1474" s="54"/>
    </row>
    <row r="1475" spans="3:33" s="472" customFormat="1">
      <c r="C1475" s="2169"/>
      <c r="AC1475" s="54"/>
      <c r="AD1475" s="54"/>
      <c r="AE1475" s="54"/>
      <c r="AF1475" s="54"/>
      <c r="AG1475" s="54"/>
    </row>
    <row r="1476" spans="3:33" s="472" customFormat="1">
      <c r="C1476" s="2169"/>
      <c r="AC1476" s="54"/>
      <c r="AD1476" s="54"/>
      <c r="AE1476" s="54"/>
      <c r="AF1476" s="54"/>
      <c r="AG1476" s="54"/>
    </row>
    <row r="1477" spans="3:33" s="472" customFormat="1">
      <c r="C1477" s="2169"/>
      <c r="AC1477" s="54"/>
      <c r="AD1477" s="54"/>
      <c r="AE1477" s="54"/>
      <c r="AF1477" s="54"/>
      <c r="AG1477" s="54"/>
    </row>
    <row r="1478" spans="3:33" s="472" customFormat="1">
      <c r="C1478" s="2169"/>
      <c r="AC1478" s="54"/>
      <c r="AD1478" s="54"/>
      <c r="AE1478" s="54"/>
      <c r="AF1478" s="54"/>
      <c r="AG1478" s="54"/>
    </row>
    <row r="1479" spans="3:33" s="472" customFormat="1">
      <c r="C1479" s="2169"/>
      <c r="AC1479" s="54"/>
      <c r="AD1479" s="54"/>
      <c r="AE1479" s="54"/>
      <c r="AF1479" s="54"/>
      <c r="AG1479" s="54"/>
    </row>
    <row r="1480" spans="3:33" s="472" customFormat="1">
      <c r="C1480" s="2169"/>
      <c r="AC1480" s="54"/>
      <c r="AD1480" s="54"/>
      <c r="AE1480" s="54"/>
      <c r="AF1480" s="54"/>
      <c r="AG1480" s="54"/>
    </row>
    <row r="1481" spans="3:33" s="472" customFormat="1">
      <c r="C1481" s="2169"/>
      <c r="AC1481" s="54"/>
      <c r="AD1481" s="54"/>
      <c r="AE1481" s="54"/>
      <c r="AF1481" s="54"/>
      <c r="AG1481" s="54"/>
    </row>
    <row r="1482" spans="3:33" s="472" customFormat="1">
      <c r="C1482" s="2169"/>
      <c r="AC1482" s="54"/>
      <c r="AD1482" s="54"/>
      <c r="AE1482" s="54"/>
      <c r="AF1482" s="54"/>
      <c r="AG1482" s="54"/>
    </row>
    <row r="1483" spans="3:33" s="472" customFormat="1">
      <c r="C1483" s="2169"/>
      <c r="AC1483" s="54"/>
      <c r="AD1483" s="54"/>
      <c r="AE1483" s="54"/>
      <c r="AF1483" s="54"/>
      <c r="AG1483" s="54"/>
    </row>
    <row r="1484" spans="3:33" s="472" customFormat="1">
      <c r="C1484" s="2169"/>
      <c r="AC1484" s="54"/>
      <c r="AD1484" s="54"/>
      <c r="AE1484" s="54"/>
      <c r="AF1484" s="54"/>
      <c r="AG1484" s="54"/>
    </row>
    <row r="1485" spans="3:33" s="472" customFormat="1">
      <c r="C1485" s="2169"/>
      <c r="AC1485" s="54"/>
      <c r="AD1485" s="54"/>
      <c r="AE1485" s="54"/>
      <c r="AF1485" s="54"/>
      <c r="AG1485" s="54"/>
    </row>
    <row r="1486" spans="3:33" s="472" customFormat="1">
      <c r="C1486" s="2169"/>
      <c r="AC1486" s="54"/>
      <c r="AD1486" s="54"/>
      <c r="AE1486" s="54"/>
      <c r="AF1486" s="54"/>
      <c r="AG1486" s="54"/>
    </row>
    <row r="1487" spans="3:33" s="472" customFormat="1">
      <c r="C1487" s="2169"/>
      <c r="AC1487" s="54"/>
      <c r="AD1487" s="54"/>
      <c r="AE1487" s="54"/>
      <c r="AF1487" s="54"/>
      <c r="AG1487" s="54"/>
    </row>
    <row r="1488" spans="3:33" s="472" customFormat="1">
      <c r="C1488" s="2169"/>
      <c r="AC1488" s="54"/>
      <c r="AD1488" s="54"/>
      <c r="AE1488" s="54"/>
      <c r="AF1488" s="54"/>
      <c r="AG1488" s="54"/>
    </row>
    <row r="1489" spans="3:33" s="472" customFormat="1">
      <c r="C1489" s="2169"/>
      <c r="AC1489" s="54"/>
      <c r="AD1489" s="54"/>
      <c r="AE1489" s="54"/>
      <c r="AF1489" s="54"/>
      <c r="AG1489" s="54"/>
    </row>
    <row r="1490" spans="3:33" s="472" customFormat="1">
      <c r="C1490" s="2169"/>
      <c r="AC1490" s="54"/>
      <c r="AD1490" s="54"/>
      <c r="AE1490" s="54"/>
      <c r="AF1490" s="54"/>
      <c r="AG1490" s="54"/>
    </row>
    <row r="1491" spans="3:33" s="472" customFormat="1">
      <c r="C1491" s="2169"/>
      <c r="AC1491" s="54"/>
      <c r="AD1491" s="54"/>
      <c r="AE1491" s="54"/>
      <c r="AF1491" s="54"/>
      <c r="AG1491" s="54"/>
    </row>
    <row r="1492" spans="3:33" s="472" customFormat="1">
      <c r="C1492" s="2169"/>
      <c r="AC1492" s="54"/>
      <c r="AD1492" s="54"/>
      <c r="AE1492" s="54"/>
      <c r="AF1492" s="54"/>
      <c r="AG1492" s="54"/>
    </row>
    <row r="1493" spans="3:33" s="472" customFormat="1">
      <c r="C1493" s="2169"/>
      <c r="AC1493" s="54"/>
      <c r="AD1493" s="54"/>
      <c r="AE1493" s="54"/>
      <c r="AF1493" s="54"/>
      <c r="AG1493" s="54"/>
    </row>
    <row r="1494" spans="3:33" s="472" customFormat="1">
      <c r="C1494" s="2169"/>
      <c r="AC1494" s="54"/>
      <c r="AD1494" s="54"/>
      <c r="AE1494" s="54"/>
      <c r="AF1494" s="54"/>
      <c r="AG1494" s="54"/>
    </row>
    <row r="1495" spans="3:33" s="472" customFormat="1">
      <c r="C1495" s="2169"/>
      <c r="AC1495" s="54"/>
      <c r="AD1495" s="54"/>
      <c r="AE1495" s="54"/>
      <c r="AF1495" s="54"/>
      <c r="AG1495" s="54"/>
    </row>
    <row r="1496" spans="3:33" s="472" customFormat="1">
      <c r="C1496" s="2169"/>
      <c r="AC1496" s="54"/>
      <c r="AD1496" s="54"/>
      <c r="AE1496" s="54"/>
      <c r="AF1496" s="54"/>
      <c r="AG1496" s="54"/>
    </row>
    <row r="1497" spans="3:33" s="472" customFormat="1">
      <c r="C1497" s="2169"/>
      <c r="AC1497" s="54"/>
      <c r="AD1497" s="54"/>
      <c r="AE1497" s="54"/>
      <c r="AF1497" s="54"/>
      <c r="AG1497" s="54"/>
    </row>
    <row r="1498" spans="3:33" s="472" customFormat="1">
      <c r="C1498" s="2169"/>
      <c r="AC1498" s="54"/>
      <c r="AD1498" s="54"/>
      <c r="AE1498" s="54"/>
      <c r="AF1498" s="54"/>
      <c r="AG1498" s="54"/>
    </row>
    <row r="1499" spans="3:33" s="472" customFormat="1">
      <c r="C1499" s="2169"/>
      <c r="AC1499" s="54"/>
      <c r="AD1499" s="54"/>
      <c r="AE1499" s="54"/>
      <c r="AF1499" s="54"/>
      <c r="AG1499" s="54"/>
    </row>
    <row r="1500" spans="3:33" s="472" customFormat="1">
      <c r="C1500" s="2169"/>
      <c r="AC1500" s="54"/>
      <c r="AD1500" s="54"/>
      <c r="AE1500" s="54"/>
      <c r="AF1500" s="54"/>
      <c r="AG1500" s="54"/>
    </row>
    <row r="1501" spans="3:33" s="472" customFormat="1">
      <c r="C1501" s="2169"/>
      <c r="AC1501" s="54"/>
      <c r="AD1501" s="54"/>
      <c r="AE1501" s="54"/>
      <c r="AF1501" s="54"/>
      <c r="AG1501" s="54"/>
    </row>
    <row r="1502" spans="3:33" s="472" customFormat="1">
      <c r="C1502" s="2169"/>
      <c r="AC1502" s="54"/>
      <c r="AD1502" s="54"/>
      <c r="AE1502" s="54"/>
      <c r="AF1502" s="54"/>
      <c r="AG1502" s="54"/>
    </row>
    <row r="1503" spans="3:33" s="472" customFormat="1">
      <c r="C1503" s="2169"/>
      <c r="AC1503" s="54"/>
      <c r="AD1503" s="54"/>
      <c r="AE1503" s="54"/>
      <c r="AF1503" s="54"/>
      <c r="AG1503" s="54"/>
    </row>
    <row r="1504" spans="3:33" s="472" customFormat="1">
      <c r="C1504" s="2169"/>
      <c r="AC1504" s="54"/>
      <c r="AD1504" s="54"/>
      <c r="AE1504" s="54"/>
      <c r="AF1504" s="54"/>
      <c r="AG1504" s="54"/>
    </row>
    <row r="1505" spans="3:33" s="472" customFormat="1">
      <c r="C1505" s="2169"/>
      <c r="AC1505" s="54"/>
      <c r="AD1505" s="54"/>
      <c r="AE1505" s="54"/>
      <c r="AF1505" s="54"/>
      <c r="AG1505" s="54"/>
    </row>
    <row r="1506" spans="3:33" s="472" customFormat="1">
      <c r="C1506" s="2169"/>
      <c r="AC1506" s="54"/>
      <c r="AD1506" s="54"/>
      <c r="AE1506" s="54"/>
      <c r="AF1506" s="54"/>
      <c r="AG1506" s="54"/>
    </row>
    <row r="1507" spans="3:33" s="472" customFormat="1">
      <c r="C1507" s="2169"/>
      <c r="AC1507" s="54"/>
      <c r="AD1507" s="54"/>
      <c r="AE1507" s="54"/>
      <c r="AF1507" s="54"/>
      <c r="AG1507" s="54"/>
    </row>
    <row r="1508" spans="3:33" s="472" customFormat="1">
      <c r="C1508" s="2169"/>
      <c r="AC1508" s="54"/>
      <c r="AD1508" s="54"/>
      <c r="AE1508" s="54"/>
      <c r="AF1508" s="54"/>
      <c r="AG1508" s="54"/>
    </row>
    <row r="1509" spans="3:33" s="472" customFormat="1">
      <c r="C1509" s="2169"/>
      <c r="AC1509" s="54"/>
      <c r="AD1509" s="54"/>
      <c r="AE1509" s="54"/>
      <c r="AF1509" s="54"/>
      <c r="AG1509" s="54"/>
    </row>
    <row r="1510" spans="3:33" s="472" customFormat="1">
      <c r="C1510" s="2169"/>
      <c r="AC1510" s="54"/>
      <c r="AD1510" s="54"/>
      <c r="AE1510" s="54"/>
      <c r="AF1510" s="54"/>
      <c r="AG1510" s="54"/>
    </row>
    <row r="1511" spans="3:33" s="472" customFormat="1">
      <c r="C1511" s="2169"/>
      <c r="AC1511" s="54"/>
      <c r="AD1511" s="54"/>
      <c r="AE1511" s="54"/>
      <c r="AF1511" s="54"/>
      <c r="AG1511" s="54"/>
    </row>
    <row r="1512" spans="3:33" s="472" customFormat="1">
      <c r="C1512" s="2169"/>
      <c r="AC1512" s="54"/>
      <c r="AD1512" s="54"/>
      <c r="AE1512" s="54"/>
      <c r="AF1512" s="54"/>
      <c r="AG1512" s="54"/>
    </row>
    <row r="1513" spans="3:33" s="472" customFormat="1">
      <c r="C1513" s="2169"/>
      <c r="AC1513" s="54"/>
      <c r="AD1513" s="54"/>
      <c r="AE1513" s="54"/>
      <c r="AF1513" s="54"/>
      <c r="AG1513" s="54"/>
    </row>
    <row r="1514" spans="3:33" s="472" customFormat="1">
      <c r="C1514" s="2169"/>
      <c r="AC1514" s="54"/>
      <c r="AD1514" s="54"/>
      <c r="AE1514" s="54"/>
      <c r="AF1514" s="54"/>
      <c r="AG1514" s="54"/>
    </row>
    <row r="1515" spans="3:33" s="472" customFormat="1">
      <c r="C1515" s="2169"/>
      <c r="AC1515" s="54"/>
      <c r="AD1515" s="54"/>
      <c r="AE1515" s="54"/>
      <c r="AF1515" s="54"/>
      <c r="AG1515" s="54"/>
    </row>
    <row r="1516" spans="3:33" s="472" customFormat="1">
      <c r="C1516" s="2169"/>
      <c r="AC1516" s="54"/>
      <c r="AD1516" s="54"/>
      <c r="AE1516" s="54"/>
      <c r="AF1516" s="54"/>
      <c r="AG1516" s="54"/>
    </row>
    <row r="1517" spans="3:33" s="472" customFormat="1">
      <c r="C1517" s="2169"/>
      <c r="AC1517" s="54"/>
      <c r="AD1517" s="54"/>
      <c r="AE1517" s="54"/>
      <c r="AF1517" s="54"/>
      <c r="AG1517" s="54"/>
    </row>
    <row r="1518" spans="3:33" s="472" customFormat="1">
      <c r="C1518" s="2169"/>
      <c r="AC1518" s="54"/>
      <c r="AD1518" s="54"/>
      <c r="AE1518" s="54"/>
      <c r="AF1518" s="54"/>
      <c r="AG1518" s="54"/>
    </row>
    <row r="1519" spans="3:33" s="472" customFormat="1">
      <c r="C1519" s="2169"/>
      <c r="AC1519" s="54"/>
      <c r="AD1519" s="54"/>
      <c r="AE1519" s="54"/>
      <c r="AF1519" s="54"/>
      <c r="AG1519" s="54"/>
    </row>
    <row r="1520" spans="3:33" s="472" customFormat="1">
      <c r="C1520" s="2169"/>
      <c r="AC1520" s="54"/>
      <c r="AD1520" s="54"/>
      <c r="AE1520" s="54"/>
      <c r="AF1520" s="54"/>
      <c r="AG1520" s="54"/>
    </row>
    <row r="1521" spans="3:33" s="472" customFormat="1">
      <c r="C1521" s="2169"/>
      <c r="AC1521" s="54"/>
      <c r="AD1521" s="54"/>
      <c r="AE1521" s="54"/>
      <c r="AF1521" s="54"/>
      <c r="AG1521" s="54"/>
    </row>
    <row r="1522" spans="3:33" s="472" customFormat="1">
      <c r="C1522" s="2169"/>
      <c r="AC1522" s="54"/>
      <c r="AD1522" s="54"/>
      <c r="AE1522" s="54"/>
      <c r="AF1522" s="54"/>
      <c r="AG1522" s="54"/>
    </row>
    <row r="1523" spans="3:33" s="472" customFormat="1">
      <c r="C1523" s="2169"/>
      <c r="AC1523" s="54"/>
      <c r="AD1523" s="54"/>
      <c r="AE1523" s="54"/>
      <c r="AF1523" s="54"/>
      <c r="AG1523" s="54"/>
    </row>
    <row r="1524" spans="3:33" s="472" customFormat="1">
      <c r="C1524" s="2169"/>
      <c r="AC1524" s="54"/>
      <c r="AD1524" s="54"/>
      <c r="AE1524" s="54"/>
      <c r="AF1524" s="54"/>
      <c r="AG1524" s="54"/>
    </row>
    <row r="1525" spans="3:33" s="472" customFormat="1">
      <c r="C1525" s="2169"/>
      <c r="AC1525" s="54"/>
      <c r="AD1525" s="54"/>
      <c r="AE1525" s="54"/>
      <c r="AF1525" s="54"/>
      <c r="AG1525" s="54"/>
    </row>
    <row r="1526" spans="3:33" s="472" customFormat="1">
      <c r="C1526" s="2169"/>
      <c r="AC1526" s="54"/>
      <c r="AD1526" s="54"/>
      <c r="AE1526" s="54"/>
      <c r="AF1526" s="54"/>
      <c r="AG1526" s="54"/>
    </row>
    <row r="1527" spans="3:33" s="472" customFormat="1">
      <c r="C1527" s="2169"/>
      <c r="AC1527" s="54"/>
      <c r="AD1527" s="54"/>
      <c r="AE1527" s="54"/>
      <c r="AF1527" s="54"/>
      <c r="AG1527" s="54"/>
    </row>
    <row r="1528" spans="3:33" s="472" customFormat="1">
      <c r="C1528" s="2169"/>
      <c r="AC1528" s="54"/>
      <c r="AD1528" s="54"/>
      <c r="AE1528" s="54"/>
      <c r="AF1528" s="54"/>
      <c r="AG1528" s="54"/>
    </row>
    <row r="1529" spans="3:33" s="472" customFormat="1">
      <c r="C1529" s="2169"/>
      <c r="AC1529" s="54"/>
      <c r="AD1529" s="54"/>
      <c r="AE1529" s="54"/>
      <c r="AF1529" s="54"/>
      <c r="AG1529" s="54"/>
    </row>
    <row r="1530" spans="3:33" s="472" customFormat="1">
      <c r="C1530" s="2169"/>
      <c r="AC1530" s="54"/>
      <c r="AD1530" s="54"/>
      <c r="AE1530" s="54"/>
      <c r="AF1530" s="54"/>
      <c r="AG1530" s="54"/>
    </row>
    <row r="1531" spans="3:33" s="472" customFormat="1">
      <c r="C1531" s="2169"/>
      <c r="AC1531" s="54"/>
      <c r="AD1531" s="54"/>
      <c r="AE1531" s="54"/>
      <c r="AF1531" s="54"/>
      <c r="AG1531" s="54"/>
    </row>
    <row r="1532" spans="3:33" s="472" customFormat="1">
      <c r="C1532" s="2169"/>
      <c r="AC1532" s="54"/>
      <c r="AD1532" s="54"/>
      <c r="AE1532" s="54"/>
      <c r="AF1532" s="54"/>
      <c r="AG1532" s="54"/>
    </row>
    <row r="1533" spans="3:33" s="472" customFormat="1">
      <c r="C1533" s="2169"/>
      <c r="AC1533" s="54"/>
      <c r="AD1533" s="54"/>
      <c r="AE1533" s="54"/>
      <c r="AF1533" s="54"/>
      <c r="AG1533" s="54"/>
    </row>
    <row r="1534" spans="3:33" s="472" customFormat="1">
      <c r="C1534" s="2169"/>
      <c r="AC1534" s="54"/>
      <c r="AD1534" s="54"/>
      <c r="AE1534" s="54"/>
      <c r="AF1534" s="54"/>
      <c r="AG1534" s="54"/>
    </row>
    <row r="1535" spans="3:33" s="472" customFormat="1">
      <c r="C1535" s="2169"/>
      <c r="AC1535" s="54"/>
      <c r="AD1535" s="54"/>
      <c r="AE1535" s="54"/>
      <c r="AF1535" s="54"/>
      <c r="AG1535" s="54"/>
    </row>
    <row r="1536" spans="3:33" s="472" customFormat="1">
      <c r="C1536" s="2169"/>
      <c r="AC1536" s="54"/>
      <c r="AD1536" s="54"/>
      <c r="AE1536" s="54"/>
      <c r="AF1536" s="54"/>
      <c r="AG1536" s="54"/>
    </row>
    <row r="1537" spans="3:33" s="472" customFormat="1">
      <c r="C1537" s="2169"/>
      <c r="AC1537" s="54"/>
      <c r="AD1537" s="54"/>
      <c r="AE1537" s="54"/>
      <c r="AF1537" s="54"/>
      <c r="AG1537" s="54"/>
    </row>
    <row r="1538" spans="3:33" s="472" customFormat="1">
      <c r="C1538" s="2169"/>
      <c r="AC1538" s="54"/>
      <c r="AD1538" s="54"/>
      <c r="AE1538" s="54"/>
      <c r="AF1538" s="54"/>
      <c r="AG1538" s="54"/>
    </row>
    <row r="1539" spans="3:33" s="472" customFormat="1">
      <c r="C1539" s="2169"/>
      <c r="AC1539" s="54"/>
      <c r="AD1539" s="54"/>
      <c r="AE1539" s="54"/>
      <c r="AF1539" s="54"/>
      <c r="AG1539" s="54"/>
    </row>
    <row r="1540" spans="3:33" s="472" customFormat="1">
      <c r="C1540" s="2169"/>
      <c r="AC1540" s="54"/>
      <c r="AD1540" s="54"/>
      <c r="AE1540" s="54"/>
      <c r="AF1540" s="54"/>
      <c r="AG1540" s="54"/>
    </row>
    <row r="1541" spans="3:33" s="472" customFormat="1">
      <c r="C1541" s="2169"/>
      <c r="AC1541" s="54"/>
      <c r="AD1541" s="54"/>
      <c r="AE1541" s="54"/>
      <c r="AF1541" s="54"/>
      <c r="AG1541" s="54"/>
    </row>
    <row r="1542" spans="3:33" s="472" customFormat="1">
      <c r="C1542" s="2169"/>
      <c r="AC1542" s="54"/>
      <c r="AD1542" s="54"/>
      <c r="AE1542" s="54"/>
      <c r="AF1542" s="54"/>
      <c r="AG1542" s="54"/>
    </row>
    <row r="1543" spans="3:33" s="472" customFormat="1">
      <c r="C1543" s="2169"/>
      <c r="AC1543" s="54"/>
      <c r="AD1543" s="54"/>
      <c r="AE1543" s="54"/>
      <c r="AF1543" s="54"/>
      <c r="AG1543" s="54"/>
    </row>
    <row r="1544" spans="3:33" s="472" customFormat="1">
      <c r="C1544" s="2169"/>
      <c r="AC1544" s="54"/>
      <c r="AD1544" s="54"/>
      <c r="AE1544" s="54"/>
      <c r="AF1544" s="54"/>
      <c r="AG1544" s="54"/>
    </row>
    <row r="1545" spans="3:33" s="472" customFormat="1">
      <c r="C1545" s="2169"/>
      <c r="AC1545" s="54"/>
      <c r="AD1545" s="54"/>
      <c r="AE1545" s="54"/>
      <c r="AF1545" s="54"/>
      <c r="AG1545" s="54"/>
    </row>
    <row r="1546" spans="3:33" s="472" customFormat="1">
      <c r="C1546" s="2169"/>
      <c r="AC1546" s="54"/>
      <c r="AD1546" s="54"/>
      <c r="AE1546" s="54"/>
      <c r="AF1546" s="54"/>
      <c r="AG1546" s="54"/>
    </row>
    <row r="1547" spans="3:33" s="472" customFormat="1">
      <c r="C1547" s="2169"/>
      <c r="AC1547" s="54"/>
      <c r="AD1547" s="54"/>
      <c r="AE1547" s="54"/>
      <c r="AF1547" s="54"/>
      <c r="AG1547" s="54"/>
    </row>
    <row r="1548" spans="3:33" s="472" customFormat="1">
      <c r="C1548" s="2169"/>
      <c r="AC1548" s="54"/>
      <c r="AD1548" s="54"/>
      <c r="AE1548" s="54"/>
      <c r="AF1548" s="54"/>
      <c r="AG1548" s="54"/>
    </row>
    <row r="1549" spans="3:33" s="472" customFormat="1">
      <c r="C1549" s="2169"/>
      <c r="AC1549" s="54"/>
      <c r="AD1549" s="54"/>
      <c r="AE1549" s="54"/>
      <c r="AF1549" s="54"/>
      <c r="AG1549" s="54"/>
    </row>
    <row r="1550" spans="3:33" s="472" customFormat="1">
      <c r="C1550" s="2169"/>
      <c r="AC1550" s="54"/>
      <c r="AD1550" s="54"/>
      <c r="AE1550" s="54"/>
      <c r="AF1550" s="54"/>
      <c r="AG1550" s="54"/>
    </row>
    <row r="1551" spans="3:33" s="472" customFormat="1">
      <c r="C1551" s="2169"/>
      <c r="AC1551" s="54"/>
      <c r="AD1551" s="54"/>
      <c r="AE1551" s="54"/>
      <c r="AF1551" s="54"/>
      <c r="AG1551" s="54"/>
    </row>
    <row r="1552" spans="3:33" s="472" customFormat="1">
      <c r="C1552" s="2169"/>
      <c r="AC1552" s="54"/>
      <c r="AD1552" s="54"/>
      <c r="AE1552" s="54"/>
      <c r="AF1552" s="54"/>
      <c r="AG1552" s="54"/>
    </row>
    <row r="1553" spans="3:33" s="472" customFormat="1">
      <c r="C1553" s="2169"/>
      <c r="AC1553" s="54"/>
      <c r="AD1553" s="54"/>
      <c r="AE1553" s="54"/>
      <c r="AF1553" s="54"/>
      <c r="AG1553" s="54"/>
    </row>
    <row r="1554" spans="3:33" s="472" customFormat="1">
      <c r="C1554" s="2169"/>
      <c r="AC1554" s="54"/>
      <c r="AD1554" s="54"/>
      <c r="AE1554" s="54"/>
      <c r="AF1554" s="54"/>
      <c r="AG1554" s="54"/>
    </row>
    <row r="1555" spans="3:33" s="472" customFormat="1">
      <c r="C1555" s="2169"/>
      <c r="AC1555" s="54"/>
      <c r="AD1555" s="54"/>
      <c r="AE1555" s="54"/>
      <c r="AF1555" s="54"/>
      <c r="AG1555" s="54"/>
    </row>
    <row r="1556" spans="3:33" s="472" customFormat="1">
      <c r="C1556" s="2169"/>
      <c r="AC1556" s="54"/>
      <c r="AD1556" s="54"/>
      <c r="AE1556" s="54"/>
      <c r="AF1556" s="54"/>
      <c r="AG1556" s="54"/>
    </row>
    <row r="1557" spans="3:33" s="472" customFormat="1">
      <c r="C1557" s="2169"/>
      <c r="AC1557" s="54"/>
      <c r="AD1557" s="54"/>
      <c r="AE1557" s="54"/>
      <c r="AF1557" s="54"/>
      <c r="AG1557" s="54"/>
    </row>
    <row r="1558" spans="3:33" s="472" customFormat="1">
      <c r="C1558" s="2169"/>
      <c r="AC1558" s="54"/>
      <c r="AD1558" s="54"/>
      <c r="AE1558" s="54"/>
      <c r="AF1558" s="54"/>
      <c r="AG1558" s="54"/>
    </row>
    <row r="1559" spans="3:33" s="472" customFormat="1">
      <c r="C1559" s="2169"/>
      <c r="AC1559" s="54"/>
      <c r="AD1559" s="54"/>
      <c r="AE1559" s="54"/>
      <c r="AF1559" s="54"/>
      <c r="AG1559" s="54"/>
    </row>
    <row r="1560" spans="3:33" s="472" customFormat="1">
      <c r="C1560" s="2169"/>
      <c r="AC1560" s="54"/>
      <c r="AD1560" s="54"/>
      <c r="AE1560" s="54"/>
      <c r="AF1560" s="54"/>
      <c r="AG1560" s="54"/>
    </row>
    <row r="1561" spans="3:33" s="472" customFormat="1">
      <c r="C1561" s="2169"/>
      <c r="AC1561" s="54"/>
      <c r="AD1561" s="54"/>
      <c r="AE1561" s="54"/>
      <c r="AF1561" s="54"/>
      <c r="AG1561" s="54"/>
    </row>
    <row r="1562" spans="3:33" s="472" customFormat="1">
      <c r="C1562" s="2169"/>
      <c r="AC1562" s="54"/>
      <c r="AD1562" s="54"/>
      <c r="AE1562" s="54"/>
      <c r="AF1562" s="54"/>
      <c r="AG1562" s="54"/>
    </row>
    <row r="1563" spans="3:33" s="472" customFormat="1">
      <c r="C1563" s="2169"/>
      <c r="AC1563" s="54"/>
      <c r="AD1563" s="54"/>
      <c r="AE1563" s="54"/>
      <c r="AF1563" s="54"/>
      <c r="AG1563" s="54"/>
    </row>
    <row r="1564" spans="3:33" s="472" customFormat="1">
      <c r="C1564" s="2169"/>
      <c r="AC1564" s="54"/>
      <c r="AD1564" s="54"/>
      <c r="AE1564" s="54"/>
      <c r="AF1564" s="54"/>
      <c r="AG1564" s="54"/>
    </row>
    <row r="1565" spans="3:33" s="472" customFormat="1">
      <c r="C1565" s="2169"/>
      <c r="AC1565" s="54"/>
      <c r="AD1565" s="54"/>
      <c r="AE1565" s="54"/>
      <c r="AF1565" s="54"/>
      <c r="AG1565" s="54"/>
    </row>
    <row r="1566" spans="3:33" s="472" customFormat="1">
      <c r="C1566" s="2169"/>
      <c r="AC1566" s="54"/>
      <c r="AD1566" s="54"/>
      <c r="AE1566" s="54"/>
      <c r="AF1566" s="54"/>
      <c r="AG1566" s="54"/>
    </row>
    <row r="1567" spans="3:33" s="472" customFormat="1">
      <c r="C1567" s="2169"/>
      <c r="AC1567" s="54"/>
      <c r="AD1567" s="54"/>
      <c r="AE1567" s="54"/>
      <c r="AF1567" s="54"/>
      <c r="AG1567" s="54"/>
    </row>
    <row r="1568" spans="3:33" s="472" customFormat="1">
      <c r="C1568" s="2169"/>
      <c r="AC1568" s="54"/>
      <c r="AD1568" s="54"/>
      <c r="AE1568" s="54"/>
      <c r="AF1568" s="54"/>
      <c r="AG1568" s="54"/>
    </row>
    <row r="1569" spans="3:33" s="472" customFormat="1">
      <c r="C1569" s="2169"/>
      <c r="AC1569" s="54"/>
      <c r="AD1569" s="54"/>
      <c r="AE1569" s="54"/>
      <c r="AF1569" s="54"/>
      <c r="AG1569" s="54"/>
    </row>
    <row r="1570" spans="3:33" s="472" customFormat="1">
      <c r="C1570" s="2169"/>
      <c r="AC1570" s="54"/>
      <c r="AD1570" s="54"/>
      <c r="AE1570" s="54"/>
      <c r="AF1570" s="54"/>
      <c r="AG1570" s="54"/>
    </row>
    <row r="1571" spans="3:33" s="472" customFormat="1">
      <c r="C1571" s="2169"/>
      <c r="AC1571" s="54"/>
      <c r="AD1571" s="54"/>
      <c r="AE1571" s="54"/>
      <c r="AF1571" s="54"/>
      <c r="AG1571" s="54"/>
    </row>
    <row r="1572" spans="3:33" s="472" customFormat="1">
      <c r="C1572" s="2169"/>
      <c r="AC1572" s="54"/>
      <c r="AD1572" s="54"/>
      <c r="AE1572" s="54"/>
      <c r="AF1572" s="54"/>
      <c r="AG1572" s="54"/>
    </row>
    <row r="1573" spans="3:33" s="472" customFormat="1">
      <c r="C1573" s="2169"/>
      <c r="AC1573" s="54"/>
      <c r="AD1573" s="54"/>
      <c r="AE1573" s="54"/>
      <c r="AF1573" s="54"/>
      <c r="AG1573" s="54"/>
    </row>
    <row r="1574" spans="3:33" s="472" customFormat="1">
      <c r="C1574" s="2169"/>
      <c r="AC1574" s="54"/>
      <c r="AD1574" s="54"/>
      <c r="AE1574" s="54"/>
      <c r="AF1574" s="54"/>
      <c r="AG1574" s="54"/>
    </row>
    <row r="1575" spans="3:33" s="472" customFormat="1">
      <c r="C1575" s="2169"/>
      <c r="AC1575" s="54"/>
      <c r="AD1575" s="54"/>
      <c r="AE1575" s="54"/>
      <c r="AF1575" s="54"/>
      <c r="AG1575" s="54"/>
    </row>
    <row r="1576" spans="3:33" s="472" customFormat="1">
      <c r="C1576" s="2169"/>
      <c r="AC1576" s="54"/>
      <c r="AD1576" s="54"/>
      <c r="AE1576" s="54"/>
      <c r="AF1576" s="54"/>
      <c r="AG1576" s="54"/>
    </row>
    <row r="1577" spans="3:33" s="472" customFormat="1">
      <c r="C1577" s="2169"/>
      <c r="AC1577" s="54"/>
      <c r="AD1577" s="54"/>
      <c r="AE1577" s="54"/>
      <c r="AF1577" s="54"/>
      <c r="AG1577" s="54"/>
    </row>
  </sheetData>
  <mergeCells count="29">
    <mergeCell ref="AJ8:AK8"/>
    <mergeCell ref="Z7:AA7"/>
    <mergeCell ref="Z8:AA8"/>
    <mergeCell ref="B1:P1"/>
    <mergeCell ref="N8:N9"/>
    <mergeCell ref="C7:P7"/>
    <mergeCell ref="S7:W7"/>
    <mergeCell ref="X7:Y7"/>
    <mergeCell ref="O8:O9"/>
    <mergeCell ref="P8:P9"/>
    <mergeCell ref="Q8:Q9"/>
    <mergeCell ref="R8:R9"/>
    <mergeCell ref="S8:T8"/>
    <mergeCell ref="U8:V8"/>
    <mergeCell ref="AC7:AK7"/>
    <mergeCell ref="C8:C9"/>
    <mergeCell ref="D8:D9"/>
    <mergeCell ref="E8:E9"/>
    <mergeCell ref="F8:F9"/>
    <mergeCell ref="G8:G9"/>
    <mergeCell ref="H8:H9"/>
    <mergeCell ref="X8:Y8"/>
    <mergeCell ref="AC8:AE8"/>
    <mergeCell ref="AF8:AI8"/>
    <mergeCell ref="I8:I9"/>
    <mergeCell ref="J8:J9"/>
    <mergeCell ref="K8:K9"/>
    <mergeCell ref="L8:L9"/>
    <mergeCell ref="M8:M9"/>
  </mergeCells>
  <printOptions horizontalCentered="1"/>
  <pageMargins left="0.31496062992125984" right="0.31496062992125984" top="0.47244094488188981" bottom="0.39370078740157483" header="0.19685039370078741" footer="0.19685039370078741"/>
  <pageSetup paperSize="9" scale="43" fitToHeight="0" orientation="portrait" r:id="rId1"/>
  <headerFooter>
    <oddHeader>&amp;L&amp;6&amp;A&amp;R&amp;6Page &amp;P of &amp;N</oddHeader>
  </headerFooter>
  <rowBreaks count="1" manualBreakCount="1">
    <brk id="116" min="1" max="37"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XFD192"/>
  <sheetViews>
    <sheetView zoomScale="145" zoomScaleNormal="145" zoomScaleSheetLayoutView="115" workbookViewId="0">
      <pane xSplit="1" ySplit="7" topLeftCell="B179" activePane="bottomRight" state="frozen"/>
      <selection pane="bottomRight" activeCell="S186" sqref="A186:S186"/>
      <selection pane="bottomLeft" activeCell="B23" sqref="B23"/>
      <selection pane="topRight" activeCell="B23" sqref="B23"/>
    </sheetView>
  </sheetViews>
  <sheetFormatPr defaultColWidth="9.140625" defaultRowHeight="15"/>
  <cols>
    <col min="1" max="1" width="25.7109375" style="237" customWidth="1"/>
    <col min="2" max="2" width="9.140625" style="478" customWidth="1"/>
    <col min="3" max="3" width="10.42578125" style="478" customWidth="1"/>
    <col min="4" max="4" width="10.42578125" style="480" customWidth="1"/>
    <col min="5" max="5" width="11.42578125" style="481" customWidth="1"/>
    <col min="6" max="6" width="10.42578125" style="482" customWidth="1"/>
    <col min="7" max="7" width="10.42578125" style="481" customWidth="1"/>
    <col min="8" max="8" width="10.42578125" style="483" customWidth="1"/>
    <col min="9" max="9" width="8.140625" style="485" customWidth="1"/>
    <col min="10" max="10" width="8.5703125" style="482" customWidth="1"/>
    <col min="11" max="11" width="6.42578125" style="484" customWidth="1"/>
    <col min="12" max="12" width="6.42578125" style="486" customWidth="1"/>
    <col min="13" max="13" width="6.42578125" style="484" customWidth="1"/>
    <col min="14" max="14" width="6.42578125" style="486" customWidth="1"/>
    <col min="15" max="15" width="6.42578125" style="484" customWidth="1"/>
    <col min="16" max="16" width="6.42578125" style="485" customWidth="1"/>
    <col min="17" max="17" width="9.5703125" style="484" customWidth="1"/>
    <col min="18" max="18" width="9.5703125" style="485" customWidth="1"/>
    <col min="19" max="16384" width="9.140625" style="228"/>
  </cols>
  <sheetData>
    <row r="1" spans="1:21" hidden="1">
      <c r="A1" s="2540" t="s">
        <v>0</v>
      </c>
      <c r="B1" s="2027"/>
      <c r="C1" s="2027"/>
      <c r="D1" s="2587"/>
      <c r="E1" s="2027"/>
      <c r="F1" s="2027"/>
      <c r="G1" s="2588"/>
      <c r="H1" s="2587"/>
      <c r="I1" s="2589"/>
      <c r="J1" s="2589"/>
      <c r="K1" s="2027"/>
      <c r="L1" s="2027"/>
      <c r="M1" s="2027"/>
      <c r="N1" s="2027"/>
      <c r="O1" s="2027"/>
      <c r="P1" s="2027"/>
      <c r="Q1" s="2027"/>
      <c r="R1" s="2590"/>
    </row>
    <row r="2" spans="1:21" s="230" customFormat="1" ht="21" hidden="1">
      <c r="A2" s="229" t="s">
        <v>1</v>
      </c>
      <c r="B2" s="192"/>
      <c r="C2" s="192"/>
      <c r="D2" s="490"/>
      <c r="E2" s="192"/>
      <c r="F2" s="192"/>
      <c r="G2" s="491"/>
      <c r="H2" s="490"/>
      <c r="I2" s="492"/>
      <c r="J2" s="492"/>
      <c r="K2" s="192"/>
      <c r="L2" s="192"/>
      <c r="M2" s="192"/>
      <c r="N2" s="192"/>
      <c r="O2" s="192"/>
      <c r="P2" s="192"/>
      <c r="Q2" s="192"/>
      <c r="R2" s="2591"/>
    </row>
    <row r="3" spans="1:21" s="230" customFormat="1" ht="21" hidden="1">
      <c r="A3" s="231" t="s">
        <v>361</v>
      </c>
      <c r="B3" s="493"/>
      <c r="C3" s="493"/>
      <c r="D3" s="494"/>
      <c r="E3" s="493"/>
      <c r="F3" s="493"/>
      <c r="G3" s="491"/>
      <c r="H3" s="494"/>
      <c r="I3" s="495"/>
      <c r="J3" s="495"/>
      <c r="K3" s="493"/>
      <c r="L3" s="493"/>
      <c r="M3" s="493"/>
      <c r="N3" s="493"/>
      <c r="O3" s="493"/>
      <c r="P3" s="493"/>
      <c r="Q3" s="493"/>
      <c r="R3" s="2592"/>
    </row>
    <row r="4" spans="1:21" s="233" customFormat="1" ht="21" hidden="1">
      <c r="A4" s="232" t="s">
        <v>774</v>
      </c>
      <c r="B4" s="496"/>
      <c r="C4" s="496"/>
      <c r="D4" s="1146" t="s">
        <v>821</v>
      </c>
      <c r="E4" s="1146"/>
      <c r="F4" s="499"/>
      <c r="G4" s="500"/>
      <c r="H4" s="497"/>
      <c r="I4" s="499"/>
      <c r="J4" s="499"/>
      <c r="K4" s="498"/>
      <c r="L4" s="498"/>
      <c r="M4" s="498"/>
      <c r="N4" s="498"/>
      <c r="O4" s="498"/>
      <c r="P4" s="496"/>
      <c r="Q4" s="496"/>
      <c r="R4" s="2593"/>
    </row>
    <row r="5" spans="1:21" s="45" customFormat="1" ht="12.75">
      <c r="A5" s="4256" t="s">
        <v>247</v>
      </c>
      <c r="B5" s="4257" t="s">
        <v>248</v>
      </c>
      <c r="C5" s="4257"/>
      <c r="D5" s="4257"/>
      <c r="E5" s="4257"/>
      <c r="F5" s="4257"/>
      <c r="G5" s="4257"/>
      <c r="H5" s="4257"/>
      <c r="I5" s="4257"/>
      <c r="J5" s="4257"/>
      <c r="K5" s="4257"/>
      <c r="L5" s="4257"/>
      <c r="M5" s="4257"/>
      <c r="N5" s="4257"/>
      <c r="O5" s="4257"/>
      <c r="P5" s="4257"/>
      <c r="Q5" s="4257"/>
      <c r="R5" s="4258"/>
    </row>
    <row r="6" spans="1:21" s="235" customFormat="1" ht="12.75">
      <c r="A6" s="234"/>
      <c r="B6" s="4259">
        <v>1</v>
      </c>
      <c r="C6" s="768">
        <v>2</v>
      </c>
      <c r="D6" s="767">
        <v>3</v>
      </c>
      <c r="E6" s="4259">
        <v>4</v>
      </c>
      <c r="F6" s="768">
        <v>4</v>
      </c>
      <c r="G6" s="4260">
        <v>5</v>
      </c>
      <c r="H6" s="3137"/>
      <c r="I6" s="4261">
        <v>6</v>
      </c>
      <c r="J6" s="3138"/>
      <c r="K6" s="4262">
        <v>7</v>
      </c>
      <c r="L6" s="4263"/>
      <c r="M6" s="4262">
        <v>8</v>
      </c>
      <c r="N6" s="4263"/>
      <c r="O6" s="4262">
        <v>9</v>
      </c>
      <c r="P6" s="4263"/>
      <c r="Q6" s="4264">
        <v>10</v>
      </c>
      <c r="R6" s="4265"/>
    </row>
    <row r="7" spans="1:21" s="479" customFormat="1" ht="78" customHeight="1">
      <c r="A7" s="4266"/>
      <c r="B7" s="4267" t="s">
        <v>249</v>
      </c>
      <c r="C7" s="4268" t="s">
        <v>362</v>
      </c>
      <c r="D7" s="4269" t="s">
        <v>250</v>
      </c>
      <c r="E7" s="4267" t="s">
        <v>251</v>
      </c>
      <c r="F7" s="4268" t="s">
        <v>251</v>
      </c>
      <c r="G7" s="4267" t="s">
        <v>822</v>
      </c>
      <c r="H7" s="4268" t="s">
        <v>253</v>
      </c>
      <c r="I7" s="4267" t="s">
        <v>252</v>
      </c>
      <c r="J7" s="4268" t="s">
        <v>253</v>
      </c>
      <c r="K7" s="4270" t="s">
        <v>254</v>
      </c>
      <c r="L7" s="4271"/>
      <c r="M7" s="4270" t="s">
        <v>255</v>
      </c>
      <c r="N7" s="4271"/>
      <c r="O7" s="4270" t="s">
        <v>256</v>
      </c>
      <c r="P7" s="4271"/>
      <c r="Q7" s="4272" t="s">
        <v>257</v>
      </c>
      <c r="R7" s="4273"/>
    </row>
    <row r="8" spans="1:21" s="477" customFormat="1" ht="39" thickBot="1">
      <c r="A8" s="501" t="s">
        <v>7</v>
      </c>
      <c r="B8" s="4274" t="s">
        <v>15</v>
      </c>
      <c r="C8" s="4275" t="s">
        <v>16</v>
      </c>
      <c r="D8" s="4276" t="s">
        <v>235</v>
      </c>
      <c r="E8" s="4274" t="s">
        <v>15</v>
      </c>
      <c r="F8" s="4275" t="s">
        <v>16</v>
      </c>
      <c r="G8" s="4277" t="s">
        <v>259</v>
      </c>
      <c r="H8" s="3135"/>
      <c r="I8" s="4278" t="s">
        <v>260</v>
      </c>
      <c r="J8" s="3136"/>
      <c r="K8" s="4279" t="s">
        <v>15</v>
      </c>
      <c r="L8" s="559" t="s">
        <v>16</v>
      </c>
      <c r="M8" s="4279" t="s">
        <v>15</v>
      </c>
      <c r="N8" s="559" t="s">
        <v>16</v>
      </c>
      <c r="O8" s="4279" t="s">
        <v>15</v>
      </c>
      <c r="P8" s="559" t="s">
        <v>16</v>
      </c>
      <c r="Q8" s="2594" t="s">
        <v>15</v>
      </c>
      <c r="R8" s="2595" t="s">
        <v>16</v>
      </c>
    </row>
    <row r="9" spans="1:21" s="45" customFormat="1" ht="13.5" thickBot="1">
      <c r="A9" s="1356" t="str">
        <f>'General TPUM'!B9</f>
        <v>American Samoa</v>
      </c>
      <c r="B9" s="2596"/>
      <c r="C9" s="2596"/>
      <c r="D9" s="2596"/>
      <c r="E9" s="2596"/>
      <c r="F9" s="2596"/>
      <c r="G9" s="2596"/>
      <c r="H9" s="2596"/>
      <c r="I9" s="2596"/>
      <c r="J9" s="2596"/>
      <c r="K9" s="2597"/>
      <c r="L9" s="2597"/>
      <c r="M9" s="2597"/>
      <c r="N9" s="2597"/>
      <c r="O9" s="2597"/>
      <c r="P9" s="2597"/>
      <c r="Q9" s="2597"/>
      <c r="R9" s="2598"/>
    </row>
    <row r="10" spans="1:21" s="1682" customFormat="1" ht="15.75">
      <c r="A10" s="4032" t="str">
        <f>'General TPUM'!B10</f>
        <v xml:space="preserve">Lakina </v>
      </c>
      <c r="B10" s="3747">
        <v>10</v>
      </c>
      <c r="C10" s="3747">
        <v>7</v>
      </c>
      <c r="D10" s="2599">
        <f>SUM(B10:C10)</f>
        <v>17</v>
      </c>
      <c r="E10" s="4280"/>
      <c r="F10" s="4280">
        <v>1</v>
      </c>
      <c r="G10" s="4281">
        <v>9</v>
      </c>
      <c r="H10" s="4281">
        <v>1</v>
      </c>
      <c r="I10" s="4281">
        <v>5</v>
      </c>
      <c r="J10" s="4281">
        <v>2</v>
      </c>
      <c r="K10" s="4280">
        <v>1</v>
      </c>
      <c r="L10" s="4280">
        <v>2</v>
      </c>
      <c r="M10" s="4280">
        <v>5</v>
      </c>
      <c r="N10" s="4280">
        <v>5</v>
      </c>
      <c r="O10" s="4280">
        <v>10</v>
      </c>
      <c r="P10" s="4280">
        <v>5</v>
      </c>
      <c r="Q10" s="4280">
        <v>10</v>
      </c>
      <c r="R10" s="4282">
        <v>5</v>
      </c>
      <c r="U10" s="1682">
        <f>D10-SUM(G10:J10)</f>
        <v>0</v>
      </c>
    </row>
    <row r="11" spans="1:21" s="1682" customFormat="1" ht="13.5" thickBot="1">
      <c r="A11" s="4089" t="s">
        <v>338</v>
      </c>
      <c r="B11" s="3985">
        <f>SUM(B10)</f>
        <v>10</v>
      </c>
      <c r="C11" s="3985">
        <f t="shared" ref="C11:R11" si="0">SUM(C10)</f>
        <v>7</v>
      </c>
      <c r="D11" s="3985">
        <f t="shared" si="0"/>
        <v>17</v>
      </c>
      <c r="E11" s="3985">
        <f t="shared" si="0"/>
        <v>0</v>
      </c>
      <c r="F11" s="3985">
        <f t="shared" si="0"/>
        <v>1</v>
      </c>
      <c r="G11" s="3985">
        <f t="shared" si="0"/>
        <v>9</v>
      </c>
      <c r="H11" s="3985">
        <f t="shared" si="0"/>
        <v>1</v>
      </c>
      <c r="I11" s="3985">
        <f t="shared" si="0"/>
        <v>5</v>
      </c>
      <c r="J11" s="3985">
        <f t="shared" si="0"/>
        <v>2</v>
      </c>
      <c r="K11" s="3985">
        <f t="shared" si="0"/>
        <v>1</v>
      </c>
      <c r="L11" s="3985">
        <f t="shared" si="0"/>
        <v>2</v>
      </c>
      <c r="M11" s="3985">
        <f t="shared" si="0"/>
        <v>5</v>
      </c>
      <c r="N11" s="3985">
        <f t="shared" si="0"/>
        <v>5</v>
      </c>
      <c r="O11" s="3985">
        <f t="shared" si="0"/>
        <v>10</v>
      </c>
      <c r="P11" s="3985">
        <f t="shared" si="0"/>
        <v>5</v>
      </c>
      <c r="Q11" s="3985">
        <f t="shared" si="0"/>
        <v>10</v>
      </c>
      <c r="R11" s="3985">
        <f t="shared" si="0"/>
        <v>5</v>
      </c>
      <c r="U11" s="1682">
        <f t="shared" ref="U11:U41" si="1">D11-SUM(G11:J11)</f>
        <v>0</v>
      </c>
    </row>
    <row r="12" spans="1:21" s="45" customFormat="1" ht="14.25" thickTop="1" thickBot="1">
      <c r="A12" s="912" t="s">
        <v>540</v>
      </c>
      <c r="B12" s="1679"/>
      <c r="C12" s="1679"/>
      <c r="D12" s="1679"/>
      <c r="E12" s="1679"/>
      <c r="F12" s="1679"/>
      <c r="G12" s="1679"/>
      <c r="H12" s="1679"/>
      <c r="I12" s="1679"/>
      <c r="J12" s="1679"/>
      <c r="K12" s="1680"/>
      <c r="L12" s="1680"/>
      <c r="M12" s="1680"/>
      <c r="N12" s="1680"/>
      <c r="O12" s="1680"/>
      <c r="P12" s="1680"/>
      <c r="Q12" s="1680"/>
      <c r="R12" s="1681"/>
      <c r="U12" s="1682">
        <f t="shared" si="1"/>
        <v>0</v>
      </c>
    </row>
    <row r="13" spans="1:21" s="233" customFormat="1" ht="16.5" customHeight="1">
      <c r="A13" s="4119" t="str">
        <f>'General TPUM'!B13</f>
        <v>Lautoka</v>
      </c>
      <c r="B13" s="4283">
        <v>9</v>
      </c>
      <c r="C13" s="4284"/>
      <c r="D13" s="757">
        <f t="shared" ref="D13:D25" si="2">SUM(B13:C13)</f>
        <v>9</v>
      </c>
      <c r="E13" s="4285">
        <v>1</v>
      </c>
      <c r="F13" s="4284"/>
      <c r="G13" s="4281">
        <v>7</v>
      </c>
      <c r="H13" s="4281">
        <v>2</v>
      </c>
      <c r="I13" s="4281"/>
      <c r="J13" s="4281"/>
      <c r="K13" s="4285">
        <v>6</v>
      </c>
      <c r="L13" s="4284"/>
      <c r="M13" s="4285">
        <v>7</v>
      </c>
      <c r="N13" s="4284"/>
      <c r="O13" s="4285">
        <v>6</v>
      </c>
      <c r="P13" s="4284"/>
      <c r="Q13" s="4286">
        <v>9</v>
      </c>
      <c r="R13" s="2016"/>
      <c r="U13" s="1682">
        <f t="shared" si="1"/>
        <v>0</v>
      </c>
    </row>
    <row r="14" spans="1:21" s="233" customFormat="1" ht="16.5" customHeight="1">
      <c r="A14" s="4119" t="str">
        <f>'General TPUM'!B14</f>
        <v>Lewa</v>
      </c>
      <c r="B14" s="4283">
        <v>4</v>
      </c>
      <c r="C14" s="4284"/>
      <c r="D14" s="757">
        <f t="shared" si="2"/>
        <v>4</v>
      </c>
      <c r="E14" s="4285">
        <v>1</v>
      </c>
      <c r="F14" s="4284"/>
      <c r="G14" s="4281">
        <v>3</v>
      </c>
      <c r="H14" s="4281">
        <v>1</v>
      </c>
      <c r="I14" s="4281"/>
      <c r="J14" s="4281"/>
      <c r="K14" s="4285">
        <v>1</v>
      </c>
      <c r="L14" s="4284"/>
      <c r="M14" s="4285">
        <v>4</v>
      </c>
      <c r="N14" s="4284"/>
      <c r="O14" s="4285">
        <v>1</v>
      </c>
      <c r="P14" s="4284"/>
      <c r="Q14" s="4286">
        <v>4</v>
      </c>
      <c r="R14" s="2016"/>
      <c r="U14" s="1682">
        <f t="shared" si="1"/>
        <v>0</v>
      </c>
    </row>
    <row r="15" spans="1:21" s="233" customFormat="1" ht="16.5" customHeight="1">
      <c r="A15" s="4119" t="str">
        <f>'General TPUM'!B15</f>
        <v>Mana</v>
      </c>
      <c r="B15" s="4283">
        <v>5</v>
      </c>
      <c r="C15" s="4284"/>
      <c r="D15" s="757">
        <f t="shared" si="2"/>
        <v>5</v>
      </c>
      <c r="E15" s="4285"/>
      <c r="F15" s="4284"/>
      <c r="G15" s="4281">
        <v>5</v>
      </c>
      <c r="H15" s="4281"/>
      <c r="I15" s="4281"/>
      <c r="J15" s="4281"/>
      <c r="K15" s="4285">
        <v>5</v>
      </c>
      <c r="L15" s="4284"/>
      <c r="M15" s="4285">
        <v>0</v>
      </c>
      <c r="N15" s="4284"/>
      <c r="O15" s="4285">
        <v>5</v>
      </c>
      <c r="P15" s="4284"/>
      <c r="Q15" s="4286">
        <v>5</v>
      </c>
      <c r="R15" s="2016"/>
      <c r="U15" s="1682">
        <f t="shared" si="1"/>
        <v>0</v>
      </c>
    </row>
    <row r="16" spans="1:21" s="233" customFormat="1" ht="16.5" customHeight="1">
      <c r="A16" s="4119" t="str">
        <f>'General TPUM'!B16</f>
        <v>Nagigi</v>
      </c>
      <c r="B16" s="4283">
        <v>6</v>
      </c>
      <c r="C16" s="4284"/>
      <c r="D16" s="757">
        <f t="shared" si="2"/>
        <v>6</v>
      </c>
      <c r="E16" s="4285">
        <v>1</v>
      </c>
      <c r="F16" s="4284"/>
      <c r="G16" s="4281">
        <v>3</v>
      </c>
      <c r="H16" s="4281">
        <v>3</v>
      </c>
      <c r="I16" s="4281"/>
      <c r="J16" s="4281"/>
      <c r="K16" s="4285">
        <v>1</v>
      </c>
      <c r="L16" s="4284"/>
      <c r="M16" s="4285">
        <v>5</v>
      </c>
      <c r="N16" s="4284"/>
      <c r="O16" s="4285">
        <v>1</v>
      </c>
      <c r="P16" s="4284"/>
      <c r="Q16" s="4286">
        <v>6</v>
      </c>
      <c r="R16" s="2016"/>
      <c r="U16" s="1682">
        <f t="shared" si="1"/>
        <v>0</v>
      </c>
    </row>
    <row r="17" spans="1:16384" s="233" customFormat="1" ht="16.5" customHeight="1">
      <c r="A17" s="4119" t="str">
        <f>'General TPUM'!B17</f>
        <v>Naqaqa (Previous name Fulton Primary)</v>
      </c>
      <c r="B17" s="4283">
        <v>6</v>
      </c>
      <c r="C17" s="4284"/>
      <c r="D17" s="757">
        <f t="shared" si="2"/>
        <v>6</v>
      </c>
      <c r="E17" s="4285">
        <v>1</v>
      </c>
      <c r="F17" s="4284"/>
      <c r="G17" s="4281">
        <v>5</v>
      </c>
      <c r="H17" s="4281">
        <v>1</v>
      </c>
      <c r="I17" s="4281"/>
      <c r="J17" s="4281"/>
      <c r="K17" s="4285">
        <v>4</v>
      </c>
      <c r="L17" s="4284"/>
      <c r="M17" s="4285">
        <v>2</v>
      </c>
      <c r="N17" s="4284"/>
      <c r="O17" s="4285">
        <v>4</v>
      </c>
      <c r="P17" s="4284"/>
      <c r="Q17" s="4286">
        <v>6</v>
      </c>
      <c r="R17" s="2016"/>
      <c r="U17" s="1682">
        <f t="shared" si="1"/>
        <v>0</v>
      </c>
    </row>
    <row r="18" spans="1:16384" s="233" customFormat="1" ht="16.5" customHeight="1">
      <c r="A18" s="4119" t="str">
        <f>'General TPUM'!B18</f>
        <v>Naqarawai</v>
      </c>
      <c r="B18" s="4283">
        <v>6</v>
      </c>
      <c r="C18" s="4284"/>
      <c r="D18" s="757">
        <f t="shared" si="2"/>
        <v>6</v>
      </c>
      <c r="E18" s="4285">
        <v>1</v>
      </c>
      <c r="F18" s="4284"/>
      <c r="G18" s="4281">
        <v>5</v>
      </c>
      <c r="H18" s="4281">
        <v>1</v>
      </c>
      <c r="I18" s="4281"/>
      <c r="J18" s="4281"/>
      <c r="K18" s="4285">
        <v>4</v>
      </c>
      <c r="L18" s="4284"/>
      <c r="M18" s="4285">
        <v>2</v>
      </c>
      <c r="N18" s="4284"/>
      <c r="O18" s="4285">
        <v>6</v>
      </c>
      <c r="P18" s="4284"/>
      <c r="Q18" s="4286">
        <v>6</v>
      </c>
      <c r="R18" s="2016"/>
      <c r="U18" s="1682">
        <f t="shared" si="1"/>
        <v>0</v>
      </c>
    </row>
    <row r="19" spans="1:16384" s="233" customFormat="1" ht="16.5" customHeight="1">
      <c r="A19" s="4119" t="str">
        <f>'General TPUM'!B19</f>
        <v>Naqia</v>
      </c>
      <c r="B19" s="4283"/>
      <c r="C19" s="4284"/>
      <c r="D19" s="757">
        <f t="shared" si="2"/>
        <v>0</v>
      </c>
      <c r="E19" s="4285"/>
      <c r="F19" s="4284"/>
      <c r="G19" s="4281"/>
      <c r="H19" s="4281"/>
      <c r="I19" s="4281"/>
      <c r="J19" s="4281"/>
      <c r="K19" s="4285"/>
      <c r="L19" s="4284"/>
      <c r="M19" s="4285"/>
      <c r="N19" s="4284"/>
      <c r="O19" s="4285"/>
      <c r="P19" s="4284"/>
      <c r="Q19" s="4286"/>
      <c r="R19" s="2016"/>
      <c r="U19" s="1682">
        <f t="shared" si="1"/>
        <v>0</v>
      </c>
    </row>
    <row r="20" spans="1:16384" s="1682" customFormat="1" ht="16.5" customHeight="1">
      <c r="A20" s="4287" t="str">
        <f>'General TPUM'!B20</f>
        <v>Navesau</v>
      </c>
      <c r="B20" s="4288"/>
      <c r="C20" s="4289">
        <v>19</v>
      </c>
      <c r="D20" s="757">
        <f t="shared" si="2"/>
        <v>19</v>
      </c>
      <c r="E20" s="4290"/>
      <c r="F20" s="4291">
        <v>6</v>
      </c>
      <c r="G20" s="4281"/>
      <c r="H20" s="4281"/>
      <c r="I20" s="4281">
        <v>19</v>
      </c>
      <c r="J20" s="4281">
        <v>0</v>
      </c>
      <c r="K20" s="4292"/>
      <c r="L20" s="4293">
        <v>8</v>
      </c>
      <c r="M20" s="4292"/>
      <c r="N20" s="4293">
        <v>10</v>
      </c>
      <c r="O20" s="4292"/>
      <c r="P20" s="4293">
        <v>19</v>
      </c>
      <c r="Q20" s="4294"/>
      <c r="R20" s="2600">
        <v>19</v>
      </c>
      <c r="S20" s="1685"/>
      <c r="T20" s="1686"/>
      <c r="U20" s="1682">
        <f t="shared" si="1"/>
        <v>0</v>
      </c>
      <c r="V20" s="1687"/>
      <c r="AA20" s="1687"/>
      <c r="AB20" s="1687"/>
      <c r="AD20" s="1687"/>
      <c r="AE20" s="1687"/>
      <c r="AF20" s="1687"/>
      <c r="AG20" s="1687"/>
      <c r="AH20" s="1687"/>
      <c r="AI20" s="1687"/>
      <c r="AJ20" s="1687"/>
      <c r="AK20" s="1685"/>
      <c r="AL20" s="1686"/>
      <c r="AM20" s="1687"/>
      <c r="AN20" s="1687"/>
      <c r="AS20" s="1687"/>
      <c r="AT20" s="1687"/>
      <c r="AV20" s="1687"/>
      <c r="AW20" s="1687"/>
      <c r="AX20" s="1687"/>
      <c r="AY20" s="1687"/>
      <c r="AZ20" s="1687"/>
      <c r="BA20" s="1687"/>
      <c r="BB20" s="1687"/>
      <c r="BC20" s="1685"/>
      <c r="BD20" s="1686"/>
      <c r="BE20" s="1687"/>
      <c r="BF20" s="1687"/>
      <c r="BK20" s="1687"/>
      <c r="BL20" s="1687"/>
      <c r="BN20" s="1687"/>
      <c r="BO20" s="1687"/>
      <c r="BP20" s="1687"/>
      <c r="BQ20" s="1687"/>
      <c r="BR20" s="1687"/>
      <c r="BS20" s="1687"/>
      <c r="BT20" s="1687"/>
      <c r="BU20" s="1685"/>
      <c r="BV20" s="1686"/>
      <c r="BW20" s="1687"/>
      <c r="BX20" s="1687"/>
      <c r="CC20" s="1687"/>
      <c r="CD20" s="1687"/>
      <c r="CF20" s="1687"/>
      <c r="CG20" s="1687"/>
      <c r="CH20" s="1687"/>
      <c r="CI20" s="1687"/>
      <c r="CJ20" s="1687"/>
      <c r="CK20" s="1687"/>
      <c r="CL20" s="1687"/>
      <c r="CM20" s="1685"/>
      <c r="CN20" s="1686"/>
      <c r="CO20" s="1687"/>
      <c r="CP20" s="1687"/>
      <c r="CU20" s="1687"/>
      <c r="CV20" s="1687"/>
      <c r="CX20" s="1687"/>
      <c r="CY20" s="1687"/>
      <c r="CZ20" s="1687"/>
      <c r="DA20" s="1687"/>
      <c r="DB20" s="1687"/>
      <c r="DC20" s="1687"/>
      <c r="DD20" s="1687"/>
      <c r="DE20" s="1685"/>
      <c r="DF20" s="1686"/>
      <c r="DG20" s="1687"/>
      <c r="DH20" s="1687"/>
      <c r="DM20" s="1687"/>
      <c r="DN20" s="1687"/>
      <c r="DP20" s="1687"/>
      <c r="DQ20" s="1687"/>
      <c r="DR20" s="1687"/>
      <c r="DS20" s="1687"/>
      <c r="DT20" s="1687"/>
      <c r="DU20" s="1687"/>
      <c r="DV20" s="1687"/>
      <c r="DW20" s="1685"/>
      <c r="DX20" s="1686"/>
      <c r="DY20" s="1687"/>
      <c r="DZ20" s="1687"/>
      <c r="EE20" s="1687"/>
      <c r="EF20" s="1687"/>
      <c r="EH20" s="1687"/>
      <c r="EI20" s="1687"/>
      <c r="EJ20" s="1687"/>
      <c r="EK20" s="1687"/>
      <c r="EL20" s="1687"/>
      <c r="EM20" s="1687"/>
      <c r="EN20" s="1687"/>
      <c r="EO20" s="1685"/>
      <c r="EP20" s="1686"/>
      <c r="EQ20" s="1687"/>
      <c r="ER20" s="1687"/>
      <c r="EW20" s="1687"/>
      <c r="EX20" s="1687"/>
      <c r="EZ20" s="1687"/>
      <c r="FA20" s="1687"/>
      <c r="FB20" s="1687"/>
      <c r="FC20" s="1687"/>
      <c r="FD20" s="1687"/>
      <c r="FE20" s="1687"/>
      <c r="FF20" s="1687"/>
      <c r="FG20" s="1685"/>
      <c r="FH20" s="1686"/>
      <c r="FI20" s="1687"/>
      <c r="FJ20" s="1687"/>
      <c r="FO20" s="1687"/>
      <c r="FP20" s="1687"/>
      <c r="FR20" s="1687"/>
      <c r="FS20" s="1687"/>
      <c r="FT20" s="1687"/>
      <c r="FU20" s="1687"/>
      <c r="FV20" s="1687"/>
      <c r="FW20" s="1687"/>
      <c r="FX20" s="1687"/>
      <c r="FY20" s="1685"/>
      <c r="FZ20" s="1686"/>
      <c r="GA20" s="1687"/>
      <c r="GB20" s="1687"/>
      <c r="GG20" s="1687"/>
      <c r="GH20" s="1687"/>
      <c r="GJ20" s="1687"/>
      <c r="GK20" s="1687"/>
      <c r="GL20" s="1687"/>
      <c r="GM20" s="1687"/>
      <c r="GN20" s="1687"/>
      <c r="GO20" s="1687"/>
      <c r="GP20" s="1687"/>
      <c r="GQ20" s="1685"/>
      <c r="GR20" s="1686"/>
      <c r="GS20" s="1687"/>
      <c r="GT20" s="1687"/>
      <c r="GY20" s="1687"/>
      <c r="GZ20" s="1687"/>
      <c r="HB20" s="1687"/>
      <c r="HC20" s="1687"/>
      <c r="HD20" s="1687"/>
      <c r="HE20" s="1687"/>
      <c r="HF20" s="1687"/>
      <c r="HG20" s="1687"/>
      <c r="HH20" s="1687"/>
      <c r="HI20" s="1685"/>
      <c r="HJ20" s="1686"/>
      <c r="HK20" s="1687"/>
      <c r="HL20" s="1687"/>
      <c r="HQ20" s="1687"/>
      <c r="HR20" s="1687"/>
      <c r="HT20" s="1687"/>
      <c r="HU20" s="1687"/>
      <c r="HV20" s="1687"/>
      <c r="HW20" s="1687"/>
      <c r="HX20" s="1687"/>
      <c r="HY20" s="1687"/>
      <c r="HZ20" s="1687"/>
      <c r="IA20" s="1685"/>
      <c r="IB20" s="1686"/>
      <c r="IC20" s="1687"/>
      <c r="ID20" s="1687"/>
      <c r="II20" s="1687"/>
      <c r="IJ20" s="1687"/>
      <c r="IL20" s="1687"/>
      <c r="IM20" s="1687"/>
      <c r="IN20" s="1687"/>
      <c r="IO20" s="1687"/>
      <c r="IP20" s="1687"/>
      <c r="IQ20" s="1687"/>
      <c r="IR20" s="1687"/>
      <c r="IS20" s="1685"/>
      <c r="IT20" s="1686"/>
      <c r="IU20" s="1687"/>
      <c r="IV20" s="1687"/>
    </row>
    <row r="21" spans="1:16384" s="1689" customFormat="1" ht="16.5" customHeight="1">
      <c r="A21" s="4295" t="str">
        <f>'General TPUM'!B21</f>
        <v>Nelson Palmer Memorial</v>
      </c>
      <c r="B21" s="4296">
        <v>6</v>
      </c>
      <c r="C21" s="4289"/>
      <c r="D21" s="757">
        <f t="shared" si="2"/>
        <v>6</v>
      </c>
      <c r="E21" s="4297"/>
      <c r="F21" s="4289"/>
      <c r="G21" s="4281">
        <v>5</v>
      </c>
      <c r="H21" s="4281">
        <v>1</v>
      </c>
      <c r="I21" s="4281"/>
      <c r="J21" s="4281"/>
      <c r="K21" s="4297">
        <v>3</v>
      </c>
      <c r="L21" s="4289"/>
      <c r="M21" s="4297"/>
      <c r="N21" s="4289"/>
      <c r="O21" s="4297">
        <v>3</v>
      </c>
      <c r="P21" s="4289"/>
      <c r="Q21" s="4298">
        <v>3</v>
      </c>
      <c r="R21" s="2601"/>
      <c r="U21" s="1682">
        <f t="shared" si="1"/>
        <v>0</v>
      </c>
    </row>
    <row r="22" spans="1:16384" s="1682" customFormat="1" ht="16.5" customHeight="1">
      <c r="A22" s="4287" t="str">
        <f>'General TPUM'!B22</f>
        <v>Suva Adventist College</v>
      </c>
      <c r="B22" s="4288"/>
      <c r="C22" s="4289">
        <v>27</v>
      </c>
      <c r="D22" s="757">
        <f t="shared" si="2"/>
        <v>27</v>
      </c>
      <c r="E22" s="4290"/>
      <c r="F22" s="4291">
        <v>2</v>
      </c>
      <c r="G22" s="4281"/>
      <c r="H22" s="4281"/>
      <c r="I22" s="4281">
        <v>13</v>
      </c>
      <c r="J22" s="4281">
        <v>14</v>
      </c>
      <c r="K22" s="4292"/>
      <c r="L22" s="4293">
        <v>6</v>
      </c>
      <c r="M22" s="4292"/>
      <c r="N22" s="4293">
        <v>9</v>
      </c>
      <c r="O22" s="4292"/>
      <c r="P22" s="4293">
        <v>11</v>
      </c>
      <c r="Q22" s="4294"/>
      <c r="R22" s="2600">
        <v>26</v>
      </c>
      <c r="S22" s="1690"/>
      <c r="T22" s="1686"/>
      <c r="U22" s="1682">
        <f t="shared" si="1"/>
        <v>0</v>
      </c>
      <c r="V22" s="1687"/>
      <c r="AA22" s="1687"/>
      <c r="AB22" s="1687"/>
      <c r="AD22" s="1687"/>
      <c r="AE22" s="1687"/>
      <c r="AF22" s="1687"/>
      <c r="AG22" s="1687"/>
      <c r="AH22" s="1687"/>
      <c r="AI22" s="1687"/>
      <c r="AJ22" s="1687"/>
      <c r="AK22" s="1690"/>
      <c r="AL22" s="1686"/>
      <c r="AM22" s="1687"/>
      <c r="AN22" s="1687"/>
      <c r="AS22" s="1687"/>
      <c r="AT22" s="1687"/>
      <c r="AV22" s="1687"/>
      <c r="AW22" s="1687"/>
      <c r="AX22" s="1687"/>
      <c r="AY22" s="1687"/>
      <c r="AZ22" s="1687"/>
      <c r="BA22" s="1687"/>
      <c r="BB22" s="1687"/>
      <c r="BC22" s="1690"/>
      <c r="BD22" s="1686"/>
      <c r="BE22" s="1687"/>
      <c r="BF22" s="1687"/>
      <c r="BK22" s="1687"/>
      <c r="BL22" s="1687"/>
      <c r="BN22" s="1687"/>
      <c r="BO22" s="1687"/>
      <c r="BP22" s="1687"/>
      <c r="BQ22" s="1687"/>
      <c r="BR22" s="1687"/>
      <c r="BS22" s="1687"/>
      <c r="BT22" s="1687"/>
      <c r="BU22" s="1690"/>
      <c r="BV22" s="1686"/>
      <c r="BW22" s="1687"/>
      <c r="BX22" s="1687"/>
      <c r="CC22" s="1687"/>
      <c r="CD22" s="1687"/>
      <c r="CF22" s="1687"/>
      <c r="CG22" s="1687"/>
      <c r="CH22" s="1687"/>
      <c r="CI22" s="1687"/>
      <c r="CJ22" s="1687"/>
      <c r="CK22" s="1687"/>
      <c r="CL22" s="1687"/>
      <c r="CM22" s="1690"/>
      <c r="CN22" s="1686"/>
      <c r="CO22" s="1687"/>
      <c r="CP22" s="1687"/>
      <c r="CU22" s="1687"/>
      <c r="CV22" s="1687"/>
      <c r="CX22" s="1687"/>
      <c r="CY22" s="1687"/>
      <c r="CZ22" s="1687"/>
      <c r="DA22" s="1687"/>
      <c r="DB22" s="1687"/>
      <c r="DC22" s="1687"/>
      <c r="DD22" s="1687"/>
      <c r="DE22" s="1690"/>
      <c r="DF22" s="1686"/>
      <c r="DG22" s="1687"/>
      <c r="DH22" s="1687"/>
      <c r="DM22" s="1687"/>
      <c r="DN22" s="1687"/>
      <c r="DP22" s="1687"/>
      <c r="DQ22" s="1687"/>
      <c r="DR22" s="1687"/>
      <c r="DS22" s="1687"/>
      <c r="DT22" s="1687"/>
      <c r="DU22" s="1687"/>
      <c r="DV22" s="1687"/>
      <c r="DW22" s="1690"/>
      <c r="DX22" s="1686"/>
      <c r="DY22" s="1687"/>
      <c r="DZ22" s="1687"/>
      <c r="EE22" s="1687"/>
      <c r="EF22" s="1687"/>
      <c r="EH22" s="1687"/>
      <c r="EI22" s="1687"/>
      <c r="EJ22" s="1687"/>
      <c r="EK22" s="1687"/>
      <c r="EL22" s="1687"/>
      <c r="EM22" s="1687"/>
      <c r="EN22" s="1687"/>
      <c r="EO22" s="1690"/>
      <c r="EP22" s="1686"/>
      <c r="EQ22" s="1687"/>
      <c r="ER22" s="1687"/>
      <c r="EW22" s="1687"/>
      <c r="EX22" s="1687"/>
      <c r="EZ22" s="1687"/>
      <c r="FA22" s="1687"/>
      <c r="FB22" s="1687"/>
      <c r="FC22" s="1687"/>
      <c r="FD22" s="1687"/>
      <c r="FE22" s="1687"/>
      <c r="FF22" s="1687"/>
      <c r="FG22" s="1690"/>
      <c r="FH22" s="1686"/>
      <c r="FI22" s="1687"/>
      <c r="FJ22" s="1687"/>
      <c r="FO22" s="1687"/>
      <c r="FP22" s="1687"/>
      <c r="FR22" s="1687"/>
      <c r="FS22" s="1687"/>
      <c r="FT22" s="1687"/>
      <c r="FU22" s="1687"/>
      <c r="FV22" s="1687"/>
      <c r="FW22" s="1687"/>
      <c r="FX22" s="1687"/>
      <c r="FY22" s="1690"/>
      <c r="FZ22" s="1686"/>
      <c r="GA22" s="1687"/>
      <c r="GB22" s="1687"/>
      <c r="GG22" s="1687"/>
      <c r="GH22" s="1687"/>
      <c r="GJ22" s="4299"/>
      <c r="GK22" s="4299"/>
      <c r="GL22" s="4300"/>
      <c r="GM22" s="4301"/>
      <c r="GN22" s="4302"/>
      <c r="GO22" s="4299"/>
      <c r="GP22" s="2602"/>
      <c r="GQ22" s="4287"/>
      <c r="GR22" s="4303"/>
      <c r="GS22" s="4304"/>
      <c r="GT22" s="2603"/>
      <c r="GU22" s="4305"/>
      <c r="GV22" s="4306"/>
      <c r="GW22" s="4305"/>
      <c r="GX22" s="4306"/>
      <c r="GY22" s="4299"/>
      <c r="GZ22" s="4300"/>
      <c r="HA22" s="4305"/>
      <c r="HB22" s="4304"/>
      <c r="HC22" s="4299"/>
      <c r="HD22" s="4300"/>
      <c r="HE22" s="4301"/>
      <c r="HF22" s="4302"/>
      <c r="HG22" s="4299"/>
      <c r="HH22" s="2602"/>
      <c r="HI22" s="4287"/>
      <c r="HJ22" s="4303"/>
      <c r="HK22" s="4304"/>
      <c r="HL22" s="2603"/>
      <c r="HM22" s="4305"/>
      <c r="HN22" s="4306"/>
      <c r="HO22" s="4305"/>
      <c r="HP22" s="4306"/>
      <c r="HQ22" s="4299"/>
      <c r="HR22" s="4300"/>
      <c r="HS22" s="4305"/>
      <c r="HT22" s="4304"/>
      <c r="HU22" s="4299"/>
      <c r="HV22" s="4300"/>
      <c r="HW22" s="4301"/>
      <c r="HX22" s="4302"/>
      <c r="HY22" s="4299"/>
      <c r="HZ22" s="2602"/>
      <c r="IA22" s="4287"/>
      <c r="IB22" s="4303"/>
      <c r="IC22" s="4304"/>
      <c r="ID22" s="2603"/>
      <c r="IE22" s="4305"/>
      <c r="IF22" s="4306"/>
      <c r="IG22" s="4305"/>
      <c r="IH22" s="4306"/>
      <c r="II22" s="4299"/>
      <c r="IJ22" s="4300"/>
      <c r="IK22" s="4305"/>
      <c r="IL22" s="4304"/>
      <c r="IM22" s="4299"/>
      <c r="IN22" s="4300"/>
      <c r="IO22" s="4301"/>
      <c r="IP22" s="4302"/>
      <c r="IQ22" s="4299"/>
      <c r="IR22" s="2602"/>
      <c r="IS22" s="4287"/>
      <c r="IT22" s="4303"/>
      <c r="IU22" s="4304"/>
      <c r="IV22" s="2603"/>
      <c r="IW22" s="4305"/>
      <c r="IX22" s="4306"/>
      <c r="IY22" s="4305"/>
      <c r="IZ22" s="4306"/>
      <c r="JA22" s="4299"/>
      <c r="JB22" s="4300"/>
      <c r="JC22" s="4305"/>
      <c r="JD22" s="4304"/>
      <c r="JE22" s="4299"/>
      <c r="JF22" s="4300"/>
      <c r="JG22" s="4301"/>
      <c r="JH22" s="4302"/>
      <c r="JI22" s="4299"/>
      <c r="JJ22" s="2602"/>
      <c r="JK22" s="4287"/>
      <c r="JL22" s="4303"/>
      <c r="JM22" s="4304"/>
      <c r="JN22" s="2603"/>
      <c r="JO22" s="4305"/>
      <c r="JP22" s="4306"/>
      <c r="JQ22" s="4305"/>
      <c r="JR22" s="4306"/>
      <c r="JS22" s="4299"/>
      <c r="JT22" s="4300"/>
      <c r="JU22" s="4305"/>
      <c r="JV22" s="4304"/>
      <c r="JW22" s="4299"/>
      <c r="JX22" s="4300"/>
      <c r="JY22" s="4301"/>
      <c r="JZ22" s="4302"/>
      <c r="KA22" s="4299"/>
      <c r="KB22" s="2602"/>
      <c r="KC22" s="4287"/>
      <c r="KD22" s="4303"/>
      <c r="KE22" s="4304"/>
      <c r="KF22" s="2603"/>
      <c r="KG22" s="4305"/>
      <c r="KH22" s="4306"/>
      <c r="KI22" s="4305"/>
      <c r="KJ22" s="4306"/>
      <c r="KK22" s="4299"/>
      <c r="KL22" s="4300"/>
      <c r="KM22" s="4305"/>
      <c r="KN22" s="4304"/>
      <c r="KO22" s="4299"/>
      <c r="KP22" s="4300"/>
      <c r="KQ22" s="4301"/>
      <c r="KR22" s="4302"/>
      <c r="KS22" s="4299"/>
      <c r="KT22" s="2602"/>
      <c r="KU22" s="4287"/>
      <c r="KV22" s="4303"/>
      <c r="KW22" s="4304"/>
      <c r="KX22" s="2603"/>
      <c r="KY22" s="4305"/>
      <c r="KZ22" s="4306"/>
      <c r="LA22" s="4305"/>
      <c r="LB22" s="4306"/>
      <c r="LC22" s="4299"/>
      <c r="LD22" s="4300"/>
      <c r="LE22" s="4305"/>
      <c r="LF22" s="4304"/>
      <c r="LG22" s="4299"/>
      <c r="LH22" s="4300"/>
      <c r="LI22" s="4301"/>
      <c r="LJ22" s="4302"/>
      <c r="LK22" s="4299"/>
      <c r="LL22" s="2602"/>
      <c r="LM22" s="4287"/>
      <c r="LN22" s="4303"/>
      <c r="LO22" s="4304"/>
      <c r="LP22" s="2603"/>
      <c r="LQ22" s="4305"/>
      <c r="LR22" s="4306"/>
      <c r="LS22" s="4305"/>
      <c r="LT22" s="4306"/>
      <c r="LU22" s="4299"/>
      <c r="LV22" s="4300"/>
      <c r="LW22" s="4305"/>
      <c r="LX22" s="4304"/>
      <c r="LY22" s="4299"/>
      <c r="LZ22" s="4300"/>
      <c r="MA22" s="4301"/>
      <c r="MB22" s="4302"/>
      <c r="MC22" s="4299"/>
      <c r="MD22" s="2602"/>
      <c r="ME22" s="4287"/>
      <c r="MF22" s="4303"/>
      <c r="MG22" s="4304"/>
      <c r="MH22" s="2603"/>
      <c r="MI22" s="4305"/>
      <c r="MJ22" s="4306"/>
      <c r="MK22" s="4305"/>
      <c r="ML22" s="4306"/>
      <c r="MM22" s="4299"/>
      <c r="MN22" s="4300"/>
      <c r="MO22" s="4305"/>
      <c r="MP22" s="4304"/>
      <c r="MQ22" s="4299"/>
      <c r="MR22" s="4300"/>
      <c r="MS22" s="4301"/>
      <c r="MT22" s="4302"/>
      <c r="MU22" s="4299"/>
      <c r="MV22" s="2602"/>
      <c r="MW22" s="4287"/>
      <c r="MX22" s="4303"/>
      <c r="MY22" s="4304"/>
      <c r="MZ22" s="2603"/>
      <c r="NA22" s="4305"/>
      <c r="NB22" s="4306"/>
      <c r="NC22" s="4305"/>
      <c r="ND22" s="4306"/>
      <c r="NE22" s="4299"/>
      <c r="NF22" s="4300"/>
      <c r="NG22" s="4305"/>
      <c r="NH22" s="4304"/>
      <c r="NI22" s="4299"/>
      <c r="NJ22" s="4300"/>
      <c r="NK22" s="4301"/>
      <c r="NL22" s="4302"/>
      <c r="NM22" s="4299"/>
      <c r="NN22" s="2602"/>
      <c r="NO22" s="4287"/>
      <c r="NP22" s="4303"/>
      <c r="NQ22" s="4304"/>
      <c r="NR22" s="2603"/>
      <c r="NS22" s="4305"/>
      <c r="NT22" s="4306"/>
      <c r="NU22" s="4305"/>
      <c r="NV22" s="4306"/>
      <c r="NW22" s="4299"/>
      <c r="NX22" s="4300"/>
      <c r="NY22" s="4305"/>
      <c r="NZ22" s="4304"/>
      <c r="OA22" s="4299"/>
      <c r="OB22" s="4300"/>
      <c r="OC22" s="4301"/>
      <c r="OD22" s="4302"/>
      <c r="OE22" s="4299"/>
      <c r="OF22" s="2602"/>
      <c r="OG22" s="4287"/>
      <c r="OH22" s="4303"/>
      <c r="OI22" s="4304"/>
      <c r="OJ22" s="2603"/>
      <c r="OK22" s="4305"/>
      <c r="OL22" s="4306"/>
      <c r="OM22" s="4305"/>
      <c r="ON22" s="4306"/>
      <c r="OO22" s="4299"/>
      <c r="OP22" s="4300"/>
      <c r="OQ22" s="4305"/>
      <c r="OR22" s="4304"/>
      <c r="OS22" s="4299"/>
      <c r="OT22" s="4300"/>
      <c r="OU22" s="4301"/>
      <c r="OV22" s="4302"/>
      <c r="OW22" s="4299"/>
      <c r="OX22" s="2602"/>
      <c r="OY22" s="4287"/>
      <c r="OZ22" s="4303"/>
      <c r="PA22" s="4304"/>
      <c r="PB22" s="2603"/>
      <c r="PC22" s="4305"/>
      <c r="PD22" s="4306"/>
      <c r="PE22" s="4305"/>
      <c r="PF22" s="4306"/>
      <c r="PG22" s="4299"/>
      <c r="PH22" s="4300"/>
      <c r="PI22" s="4305"/>
      <c r="PJ22" s="4304"/>
      <c r="PK22" s="4299"/>
      <c r="PL22" s="4300"/>
      <c r="PM22" s="4301"/>
      <c r="PN22" s="4302"/>
      <c r="PO22" s="4299"/>
      <c r="PP22" s="2602"/>
      <c r="PQ22" s="4287"/>
      <c r="PR22" s="4303"/>
      <c r="PS22" s="4304"/>
      <c r="PT22" s="2603"/>
      <c r="PU22" s="4305"/>
      <c r="PV22" s="4306"/>
      <c r="PW22" s="4305"/>
      <c r="PX22" s="4306"/>
      <c r="PY22" s="4299"/>
      <c r="PZ22" s="4300"/>
      <c r="QA22" s="4305"/>
      <c r="QB22" s="4304"/>
      <c r="QC22" s="4299"/>
      <c r="QD22" s="4300"/>
      <c r="QE22" s="4301"/>
      <c r="QF22" s="4302"/>
      <c r="QG22" s="4299"/>
      <c r="QH22" s="2602"/>
      <c r="QI22" s="4287"/>
      <c r="QJ22" s="4303"/>
      <c r="QK22" s="4304"/>
      <c r="QL22" s="2603"/>
      <c r="QM22" s="4305"/>
      <c r="QN22" s="4306"/>
      <c r="QO22" s="4305"/>
      <c r="QP22" s="4306"/>
      <c r="QQ22" s="4299"/>
      <c r="QR22" s="4300"/>
      <c r="QS22" s="4305"/>
      <c r="QT22" s="4304"/>
      <c r="QU22" s="4299"/>
      <c r="QV22" s="4300"/>
      <c r="QW22" s="4301"/>
      <c r="QX22" s="4302"/>
      <c r="QY22" s="4299"/>
      <c r="QZ22" s="2602"/>
      <c r="RA22" s="4287"/>
      <c r="RB22" s="4303"/>
      <c r="RC22" s="4304"/>
      <c r="RD22" s="2603"/>
      <c r="RE22" s="4305"/>
      <c r="RF22" s="4306"/>
      <c r="RG22" s="4305"/>
      <c r="RH22" s="4306"/>
      <c r="RI22" s="4299"/>
      <c r="RJ22" s="4300"/>
      <c r="RK22" s="4305"/>
      <c r="RL22" s="4304"/>
      <c r="RM22" s="4299"/>
      <c r="RN22" s="4300"/>
      <c r="RO22" s="4301"/>
      <c r="RP22" s="4302"/>
      <c r="RQ22" s="4299"/>
      <c r="RR22" s="2602"/>
      <c r="RS22" s="4287"/>
      <c r="RT22" s="4303"/>
      <c r="RU22" s="4304"/>
      <c r="RV22" s="2603"/>
      <c r="RW22" s="4305"/>
      <c r="RX22" s="4306"/>
      <c r="RY22" s="4305"/>
      <c r="RZ22" s="4306"/>
      <c r="SA22" s="4299"/>
      <c r="SB22" s="4300"/>
      <c r="SC22" s="4305"/>
      <c r="SD22" s="4304"/>
      <c r="SE22" s="4299"/>
      <c r="SF22" s="4300"/>
      <c r="SG22" s="4301"/>
      <c r="SH22" s="4302"/>
      <c r="SI22" s="4299"/>
      <c r="SJ22" s="2602"/>
      <c r="SK22" s="4287"/>
      <c r="SL22" s="4303"/>
      <c r="SM22" s="4304"/>
      <c r="SN22" s="2603"/>
      <c r="SO22" s="4305"/>
      <c r="SP22" s="4306"/>
      <c r="SQ22" s="4305"/>
      <c r="SR22" s="4306"/>
      <c r="SS22" s="4299"/>
      <c r="ST22" s="4300"/>
      <c r="SU22" s="4305"/>
      <c r="SV22" s="4304"/>
      <c r="SW22" s="4299"/>
      <c r="SX22" s="4300"/>
      <c r="SY22" s="4301"/>
      <c r="SZ22" s="4302"/>
      <c r="TA22" s="4299"/>
      <c r="TB22" s="2602"/>
      <c r="TC22" s="4287"/>
      <c r="TD22" s="4303"/>
      <c r="TE22" s="4304"/>
      <c r="TF22" s="2603"/>
      <c r="TG22" s="4305"/>
      <c r="TH22" s="4306"/>
      <c r="TI22" s="4305"/>
      <c r="TJ22" s="4306"/>
      <c r="TK22" s="4299"/>
      <c r="TL22" s="4300"/>
      <c r="TM22" s="4305"/>
      <c r="TN22" s="4304"/>
      <c r="TO22" s="4299"/>
      <c r="TP22" s="4300"/>
      <c r="TQ22" s="4301"/>
      <c r="TR22" s="4302"/>
      <c r="TS22" s="4299"/>
      <c r="TT22" s="2602"/>
      <c r="TU22" s="4287"/>
      <c r="TV22" s="4303"/>
      <c r="TW22" s="4304"/>
      <c r="TX22" s="2603"/>
      <c r="TY22" s="4305"/>
      <c r="TZ22" s="4306"/>
      <c r="UA22" s="4305"/>
      <c r="UB22" s="4306"/>
      <c r="UC22" s="4299"/>
      <c r="UD22" s="4300"/>
      <c r="UE22" s="4305"/>
      <c r="UF22" s="4304"/>
      <c r="UG22" s="4299"/>
      <c r="UH22" s="4300"/>
      <c r="UI22" s="4301"/>
      <c r="UJ22" s="4302"/>
      <c r="UK22" s="4299"/>
      <c r="UL22" s="2602"/>
      <c r="UM22" s="4287"/>
      <c r="UN22" s="4303"/>
      <c r="UO22" s="4304"/>
      <c r="UP22" s="2603"/>
      <c r="UQ22" s="4305"/>
      <c r="UR22" s="4306"/>
      <c r="US22" s="4305"/>
      <c r="UT22" s="4306"/>
      <c r="UU22" s="4299"/>
      <c r="UV22" s="4300"/>
      <c r="UW22" s="4305"/>
      <c r="UX22" s="4304"/>
      <c r="UY22" s="4299"/>
      <c r="UZ22" s="4300"/>
      <c r="VA22" s="4301"/>
      <c r="VB22" s="4302"/>
      <c r="VC22" s="4299"/>
      <c r="VD22" s="2602"/>
      <c r="VE22" s="4287"/>
      <c r="VF22" s="4303"/>
      <c r="VG22" s="4304"/>
      <c r="VH22" s="2603"/>
      <c r="VI22" s="4305"/>
      <c r="VJ22" s="4306"/>
      <c r="VK22" s="4305"/>
      <c r="VL22" s="4306"/>
      <c r="VM22" s="4299"/>
      <c r="VN22" s="4300"/>
      <c r="VO22" s="4305"/>
      <c r="VP22" s="4304"/>
      <c r="VQ22" s="4299"/>
      <c r="VR22" s="4300"/>
      <c r="VS22" s="4301"/>
      <c r="VT22" s="4302"/>
      <c r="VU22" s="4299"/>
      <c r="VV22" s="2602"/>
      <c r="VW22" s="4287"/>
      <c r="VX22" s="4303"/>
      <c r="VY22" s="4304"/>
      <c r="VZ22" s="2603"/>
      <c r="WA22" s="4305"/>
      <c r="WB22" s="4306"/>
      <c r="WC22" s="4305"/>
      <c r="WD22" s="4306"/>
      <c r="WE22" s="4299"/>
      <c r="WF22" s="4300"/>
      <c r="WG22" s="4305"/>
      <c r="WH22" s="4304"/>
      <c r="WI22" s="4299"/>
      <c r="WJ22" s="4300"/>
      <c r="WK22" s="4301"/>
      <c r="WL22" s="4302"/>
      <c r="WM22" s="4299"/>
      <c r="WN22" s="2602"/>
      <c r="WO22" s="4287"/>
      <c r="WP22" s="4303"/>
      <c r="WQ22" s="4304"/>
      <c r="WR22" s="2603"/>
      <c r="WS22" s="4305"/>
      <c r="WT22" s="4306"/>
      <c r="WU22" s="4305"/>
      <c r="WV22" s="4306"/>
      <c r="WW22" s="4299"/>
      <c r="WX22" s="4300"/>
      <c r="WY22" s="4305"/>
      <c r="WZ22" s="4304"/>
      <c r="XA22" s="4299"/>
      <c r="XB22" s="4300"/>
      <c r="XC22" s="4301"/>
      <c r="XD22" s="4302"/>
      <c r="XE22" s="4299"/>
      <c r="XF22" s="2602"/>
      <c r="XG22" s="4287"/>
      <c r="XH22" s="4303"/>
      <c r="XI22" s="4304"/>
      <c r="XJ22" s="2603"/>
      <c r="XK22" s="4305"/>
      <c r="XL22" s="4306"/>
      <c r="XM22" s="4305"/>
      <c r="XN22" s="4306"/>
      <c r="XO22" s="4299"/>
      <c r="XP22" s="4300"/>
      <c r="XQ22" s="4305"/>
      <c r="XR22" s="4304"/>
      <c r="XS22" s="4299"/>
      <c r="XT22" s="4300"/>
      <c r="XU22" s="4301"/>
      <c r="XV22" s="4302"/>
      <c r="XW22" s="4299"/>
      <c r="XX22" s="2602"/>
      <c r="XY22" s="4287"/>
      <c r="XZ22" s="4303"/>
      <c r="YA22" s="4304"/>
      <c r="YB22" s="2603"/>
      <c r="YC22" s="4305"/>
      <c r="YD22" s="4306"/>
      <c r="YE22" s="4305"/>
      <c r="YF22" s="4306"/>
      <c r="YG22" s="4299"/>
      <c r="YH22" s="4300"/>
      <c r="YI22" s="4305"/>
      <c r="YJ22" s="4304"/>
      <c r="YK22" s="4299"/>
      <c r="YL22" s="4300"/>
      <c r="YM22" s="4301"/>
      <c r="YN22" s="4302"/>
      <c r="YO22" s="4299"/>
      <c r="YP22" s="2602"/>
      <c r="YQ22" s="4287"/>
      <c r="YR22" s="4303"/>
      <c r="YS22" s="4304"/>
      <c r="YT22" s="2603"/>
      <c r="YU22" s="4305"/>
      <c r="YV22" s="4306"/>
      <c r="YW22" s="4305"/>
      <c r="YX22" s="4306"/>
      <c r="YY22" s="4299"/>
      <c r="YZ22" s="4300"/>
      <c r="ZA22" s="4305"/>
      <c r="ZB22" s="4304"/>
      <c r="ZC22" s="4299"/>
      <c r="ZD22" s="4300"/>
      <c r="ZE22" s="4301"/>
      <c r="ZF22" s="4302"/>
      <c r="ZG22" s="4299"/>
      <c r="ZH22" s="2602"/>
      <c r="ZI22" s="4287"/>
      <c r="ZJ22" s="4303"/>
      <c r="ZK22" s="4304"/>
      <c r="ZL22" s="2603"/>
      <c r="ZM22" s="4305"/>
      <c r="ZN22" s="4306"/>
      <c r="ZO22" s="4305"/>
      <c r="ZP22" s="4306"/>
      <c r="ZQ22" s="4299"/>
      <c r="ZR22" s="4300"/>
      <c r="ZS22" s="4305"/>
      <c r="ZT22" s="4304"/>
      <c r="ZU22" s="4299"/>
      <c r="ZV22" s="4300"/>
      <c r="ZW22" s="4301"/>
      <c r="ZX22" s="4302"/>
      <c r="ZY22" s="4299"/>
      <c r="ZZ22" s="2602"/>
      <c r="AAA22" s="4287"/>
      <c r="AAB22" s="4303"/>
      <c r="AAC22" s="4304"/>
      <c r="AAD22" s="2603"/>
      <c r="AAE22" s="4305"/>
      <c r="AAF22" s="4306"/>
      <c r="AAG22" s="4305"/>
      <c r="AAH22" s="4306"/>
      <c r="AAI22" s="4299"/>
      <c r="AAJ22" s="4300"/>
      <c r="AAK22" s="4305"/>
      <c r="AAL22" s="4304"/>
      <c r="AAM22" s="4299"/>
      <c r="AAN22" s="4300"/>
      <c r="AAO22" s="4301"/>
      <c r="AAP22" s="4302"/>
      <c r="AAQ22" s="4299"/>
      <c r="AAR22" s="2602"/>
      <c r="AAS22" s="4287"/>
      <c r="AAT22" s="4303"/>
      <c r="AAU22" s="4304"/>
      <c r="AAV22" s="2603"/>
      <c r="AAW22" s="4305"/>
      <c r="AAX22" s="4306"/>
      <c r="AAY22" s="4305"/>
      <c r="AAZ22" s="4306"/>
      <c r="ABA22" s="4299"/>
      <c r="ABB22" s="4300"/>
      <c r="ABC22" s="4305"/>
      <c r="ABD22" s="4304"/>
      <c r="ABE22" s="4299"/>
      <c r="ABF22" s="4300"/>
      <c r="ABG22" s="4301"/>
      <c r="ABH22" s="4302"/>
      <c r="ABI22" s="4299"/>
      <c r="ABJ22" s="2602"/>
      <c r="ABK22" s="4287"/>
      <c r="ABL22" s="4303"/>
      <c r="ABM22" s="4304"/>
      <c r="ABN22" s="2603"/>
      <c r="ABO22" s="4305"/>
      <c r="ABP22" s="4306"/>
      <c r="ABQ22" s="4305"/>
      <c r="ABR22" s="4306"/>
      <c r="ABS22" s="4299"/>
      <c r="ABT22" s="4300"/>
      <c r="ABU22" s="4305"/>
      <c r="ABV22" s="4304"/>
      <c r="ABW22" s="4299"/>
      <c r="ABX22" s="4300"/>
      <c r="ABY22" s="4301"/>
      <c r="ABZ22" s="4302"/>
      <c r="ACA22" s="4299"/>
      <c r="ACB22" s="2602"/>
      <c r="ACC22" s="4287"/>
      <c r="ACD22" s="4303"/>
      <c r="ACE22" s="4304"/>
      <c r="ACF22" s="2603"/>
      <c r="ACG22" s="4305"/>
      <c r="ACH22" s="4306"/>
      <c r="ACI22" s="4305"/>
      <c r="ACJ22" s="4306"/>
      <c r="ACK22" s="4299"/>
      <c r="ACL22" s="4300"/>
      <c r="ACM22" s="4305"/>
      <c r="ACN22" s="4304"/>
      <c r="ACO22" s="4299"/>
      <c r="ACP22" s="4300"/>
      <c r="ACQ22" s="4301"/>
      <c r="ACR22" s="4302"/>
      <c r="ACS22" s="4299"/>
      <c r="ACT22" s="2602"/>
      <c r="ACU22" s="4287"/>
      <c r="ACV22" s="4303"/>
      <c r="ACW22" s="4304"/>
      <c r="ACX22" s="2603"/>
      <c r="ACY22" s="4305"/>
      <c r="ACZ22" s="4306"/>
      <c r="ADA22" s="4305"/>
      <c r="ADB22" s="4306"/>
      <c r="ADC22" s="4299"/>
      <c r="ADD22" s="4300"/>
      <c r="ADE22" s="4305"/>
      <c r="ADF22" s="4304"/>
      <c r="ADG22" s="4299"/>
      <c r="ADH22" s="4300"/>
      <c r="ADI22" s="4301"/>
      <c r="ADJ22" s="4302"/>
      <c r="ADK22" s="4299"/>
      <c r="ADL22" s="2602"/>
      <c r="ADM22" s="4287"/>
      <c r="ADN22" s="4303"/>
      <c r="ADO22" s="4304"/>
      <c r="ADP22" s="2603"/>
      <c r="ADQ22" s="4305"/>
      <c r="ADR22" s="4306"/>
      <c r="ADS22" s="4305"/>
      <c r="ADT22" s="4306"/>
      <c r="ADU22" s="4299"/>
      <c r="ADV22" s="4300"/>
      <c r="ADW22" s="4305"/>
      <c r="ADX22" s="4304"/>
      <c r="ADY22" s="4299"/>
      <c r="ADZ22" s="4300"/>
      <c r="AEA22" s="4301"/>
      <c r="AEB22" s="4302"/>
      <c r="AEC22" s="4299"/>
      <c r="AED22" s="2602"/>
      <c r="AEE22" s="4287"/>
      <c r="AEF22" s="4303"/>
      <c r="AEG22" s="4304"/>
      <c r="AEH22" s="2603"/>
      <c r="AEI22" s="4305"/>
      <c r="AEJ22" s="4306"/>
      <c r="AEK22" s="4305"/>
      <c r="AEL22" s="4306"/>
      <c r="AEM22" s="4299"/>
      <c r="AEN22" s="4300"/>
      <c r="AEO22" s="4305"/>
      <c r="AEP22" s="4304"/>
      <c r="AEQ22" s="4299"/>
      <c r="AER22" s="4300"/>
      <c r="AES22" s="4301"/>
      <c r="AET22" s="4302"/>
      <c r="AEU22" s="4299"/>
      <c r="AEV22" s="2602"/>
      <c r="AEW22" s="4287"/>
      <c r="AEX22" s="4303"/>
      <c r="AEY22" s="4304"/>
      <c r="AEZ22" s="2603"/>
      <c r="AFA22" s="4305"/>
      <c r="AFB22" s="4306"/>
      <c r="AFC22" s="4305"/>
      <c r="AFD22" s="4306"/>
      <c r="AFE22" s="4299"/>
      <c r="AFF22" s="4300"/>
      <c r="AFG22" s="4305"/>
      <c r="AFH22" s="4304"/>
      <c r="AFI22" s="4299"/>
      <c r="AFJ22" s="4300"/>
      <c r="AFK22" s="4301"/>
      <c r="AFL22" s="4302"/>
      <c r="AFM22" s="4299"/>
      <c r="AFN22" s="2602"/>
      <c r="AFO22" s="4287"/>
      <c r="AFP22" s="4303"/>
      <c r="AFQ22" s="4304"/>
      <c r="AFR22" s="2603"/>
      <c r="AFS22" s="4305"/>
      <c r="AFT22" s="4306"/>
      <c r="AFU22" s="4305"/>
      <c r="AFV22" s="4306"/>
      <c r="AFW22" s="4299"/>
      <c r="AFX22" s="4300"/>
      <c r="AFY22" s="4305"/>
      <c r="AFZ22" s="4304"/>
      <c r="AGA22" s="4299"/>
      <c r="AGB22" s="4300"/>
      <c r="AGC22" s="4301"/>
      <c r="AGD22" s="4302"/>
      <c r="AGE22" s="4299"/>
      <c r="AGF22" s="2602"/>
      <c r="AGG22" s="4287"/>
      <c r="AGH22" s="4303"/>
      <c r="AGI22" s="4304"/>
      <c r="AGJ22" s="2603"/>
      <c r="AGK22" s="4305"/>
      <c r="AGL22" s="4306"/>
      <c r="AGM22" s="4305"/>
      <c r="AGN22" s="4306"/>
      <c r="AGO22" s="4299"/>
      <c r="AGP22" s="4300"/>
      <c r="AGQ22" s="4305"/>
      <c r="AGR22" s="4304"/>
      <c r="AGS22" s="4299"/>
      <c r="AGT22" s="4300"/>
      <c r="AGU22" s="4301"/>
      <c r="AGV22" s="4302"/>
      <c r="AGW22" s="4299"/>
      <c r="AGX22" s="2602"/>
      <c r="AGY22" s="4287"/>
      <c r="AGZ22" s="4303"/>
      <c r="AHA22" s="4304"/>
      <c r="AHB22" s="2603"/>
      <c r="AHC22" s="4305"/>
      <c r="AHD22" s="4306"/>
      <c r="AHE22" s="4305"/>
      <c r="AHF22" s="4306"/>
      <c r="AHG22" s="4299"/>
      <c r="AHH22" s="4300"/>
      <c r="AHI22" s="4305"/>
      <c r="AHJ22" s="4304"/>
      <c r="AHK22" s="4299"/>
      <c r="AHL22" s="4300"/>
      <c r="AHM22" s="4301"/>
      <c r="AHN22" s="4302"/>
      <c r="AHO22" s="4299"/>
      <c r="AHP22" s="2602"/>
      <c r="AHQ22" s="4287"/>
      <c r="AHR22" s="4303"/>
      <c r="AHS22" s="4304"/>
      <c r="AHT22" s="2603"/>
      <c r="AHU22" s="4305"/>
      <c r="AHV22" s="4306"/>
      <c r="AHW22" s="4305"/>
      <c r="AHX22" s="4306"/>
      <c r="AHY22" s="4299"/>
      <c r="AHZ22" s="4300"/>
      <c r="AIA22" s="4305"/>
      <c r="AIB22" s="4304"/>
      <c r="AIC22" s="4299"/>
      <c r="AID22" s="4300"/>
      <c r="AIE22" s="4301"/>
      <c r="AIF22" s="4302"/>
      <c r="AIG22" s="4299"/>
      <c r="AIH22" s="2602"/>
      <c r="AII22" s="4287"/>
      <c r="AIJ22" s="4303"/>
      <c r="AIK22" s="4304"/>
      <c r="AIL22" s="2603"/>
      <c r="AIM22" s="4305"/>
      <c r="AIN22" s="4306"/>
      <c r="AIO22" s="4305"/>
      <c r="AIP22" s="4306"/>
      <c r="AIQ22" s="4299"/>
      <c r="AIR22" s="4300"/>
      <c r="AIS22" s="4305"/>
      <c r="AIT22" s="4304"/>
      <c r="AIU22" s="4299"/>
      <c r="AIV22" s="4300"/>
      <c r="AIW22" s="4301"/>
      <c r="AIX22" s="4302"/>
      <c r="AIY22" s="4299"/>
      <c r="AIZ22" s="2602"/>
      <c r="AJA22" s="4287"/>
      <c r="AJB22" s="4303"/>
      <c r="AJC22" s="4304"/>
      <c r="AJD22" s="2603"/>
      <c r="AJE22" s="4305"/>
      <c r="AJF22" s="4306"/>
      <c r="AJG22" s="4305"/>
      <c r="AJH22" s="4306"/>
      <c r="AJI22" s="4299"/>
      <c r="AJJ22" s="4300"/>
      <c r="AJK22" s="4305"/>
      <c r="AJL22" s="4304"/>
      <c r="AJM22" s="4299"/>
      <c r="AJN22" s="4300"/>
      <c r="AJO22" s="4301"/>
      <c r="AJP22" s="4302"/>
      <c r="AJQ22" s="4299"/>
      <c r="AJR22" s="2602"/>
      <c r="AJS22" s="4287"/>
      <c r="AJT22" s="4303"/>
      <c r="AJU22" s="4304"/>
      <c r="AJV22" s="2603"/>
      <c r="AJW22" s="4305"/>
      <c r="AJX22" s="4306"/>
      <c r="AJY22" s="4305"/>
      <c r="AJZ22" s="4306"/>
      <c r="AKA22" s="4299"/>
      <c r="AKB22" s="4300"/>
      <c r="AKC22" s="4305"/>
      <c r="AKD22" s="4304"/>
      <c r="AKE22" s="4299"/>
      <c r="AKF22" s="4300"/>
      <c r="AKG22" s="4301"/>
      <c r="AKH22" s="4302"/>
      <c r="AKI22" s="4299"/>
      <c r="AKJ22" s="2602"/>
      <c r="AKK22" s="4287"/>
      <c r="AKL22" s="4303"/>
      <c r="AKM22" s="4304"/>
      <c r="AKN22" s="2603"/>
      <c r="AKO22" s="4305"/>
      <c r="AKP22" s="4306"/>
      <c r="AKQ22" s="4305"/>
      <c r="AKR22" s="4306"/>
      <c r="AKS22" s="4299"/>
      <c r="AKT22" s="4300"/>
      <c r="AKU22" s="4305"/>
      <c r="AKV22" s="4304"/>
      <c r="AKW22" s="4299"/>
      <c r="AKX22" s="4300"/>
      <c r="AKY22" s="4301"/>
      <c r="AKZ22" s="4302"/>
      <c r="ALA22" s="4299"/>
      <c r="ALB22" s="2602"/>
      <c r="ALC22" s="4287"/>
      <c r="ALD22" s="4303"/>
      <c r="ALE22" s="4304"/>
      <c r="ALF22" s="2603"/>
      <c r="ALG22" s="4305"/>
      <c r="ALH22" s="4306"/>
      <c r="ALI22" s="4305"/>
      <c r="ALJ22" s="4306"/>
      <c r="ALK22" s="4299"/>
      <c r="ALL22" s="4300"/>
      <c r="ALM22" s="4305"/>
      <c r="ALN22" s="4304"/>
      <c r="ALO22" s="4299"/>
      <c r="ALP22" s="4300"/>
      <c r="ALQ22" s="4301"/>
      <c r="ALR22" s="4302"/>
      <c r="ALS22" s="4299"/>
      <c r="ALT22" s="2602"/>
      <c r="ALU22" s="4287"/>
      <c r="ALV22" s="4303"/>
      <c r="ALW22" s="4304"/>
      <c r="ALX22" s="2603"/>
      <c r="ALY22" s="4305"/>
      <c r="ALZ22" s="4306"/>
      <c r="AMA22" s="4305"/>
      <c r="AMB22" s="4306"/>
      <c r="AMC22" s="4299"/>
      <c r="AMD22" s="4300"/>
      <c r="AME22" s="4305"/>
      <c r="AMF22" s="4304"/>
      <c r="AMG22" s="4299"/>
      <c r="AMH22" s="4300"/>
      <c r="AMI22" s="4301"/>
      <c r="AMJ22" s="4302"/>
      <c r="AMK22" s="4299"/>
      <c r="AML22" s="2602"/>
      <c r="AMM22" s="4287"/>
      <c r="AMN22" s="4303"/>
      <c r="AMO22" s="4304"/>
      <c r="AMP22" s="2603"/>
      <c r="AMQ22" s="4305"/>
      <c r="AMR22" s="4306"/>
      <c r="AMS22" s="4305"/>
      <c r="AMT22" s="4306"/>
      <c r="AMU22" s="4299"/>
      <c r="AMV22" s="4300"/>
      <c r="AMW22" s="4305"/>
      <c r="AMX22" s="4304"/>
      <c r="AMY22" s="4299"/>
      <c r="AMZ22" s="4300"/>
      <c r="ANA22" s="4301"/>
      <c r="ANB22" s="4302"/>
      <c r="ANC22" s="4299"/>
      <c r="AND22" s="2602"/>
      <c r="ANE22" s="4287"/>
      <c r="ANF22" s="4303"/>
      <c r="ANG22" s="4304"/>
      <c r="ANH22" s="2603"/>
      <c r="ANI22" s="4305"/>
      <c r="ANJ22" s="4306"/>
      <c r="ANK22" s="4305"/>
      <c r="ANL22" s="4306"/>
      <c r="ANM22" s="4299"/>
      <c r="ANN22" s="4300"/>
      <c r="ANO22" s="4305"/>
      <c r="ANP22" s="4304"/>
      <c r="ANQ22" s="4299"/>
      <c r="ANR22" s="4300"/>
      <c r="ANS22" s="4301"/>
      <c r="ANT22" s="4302"/>
      <c r="ANU22" s="4299"/>
      <c r="ANV22" s="2602"/>
      <c r="ANW22" s="4287"/>
      <c r="ANX22" s="4303"/>
      <c r="ANY22" s="4304"/>
      <c r="ANZ22" s="2603"/>
      <c r="AOA22" s="4305"/>
      <c r="AOB22" s="4306"/>
      <c r="AOC22" s="4305"/>
      <c r="AOD22" s="4306"/>
      <c r="AOE22" s="4299"/>
      <c r="AOF22" s="4300"/>
      <c r="AOG22" s="4305"/>
      <c r="AOH22" s="4304"/>
      <c r="AOI22" s="4299"/>
      <c r="AOJ22" s="4300"/>
      <c r="AOK22" s="4301"/>
      <c r="AOL22" s="4302"/>
      <c r="AOM22" s="4299"/>
      <c r="AON22" s="2602"/>
      <c r="AOO22" s="4287"/>
      <c r="AOP22" s="4303"/>
      <c r="AOQ22" s="4304"/>
      <c r="AOR22" s="2603"/>
      <c r="AOS22" s="4305"/>
      <c r="AOT22" s="4306"/>
      <c r="AOU22" s="4305"/>
      <c r="AOV22" s="4306"/>
      <c r="AOW22" s="4299"/>
      <c r="AOX22" s="4300"/>
      <c r="AOY22" s="4305"/>
      <c r="AOZ22" s="4304"/>
      <c r="APA22" s="4299"/>
      <c r="APB22" s="4300"/>
      <c r="APC22" s="4301"/>
      <c r="APD22" s="4302"/>
      <c r="APE22" s="4299"/>
      <c r="APF22" s="2602"/>
      <c r="APG22" s="4287"/>
      <c r="APH22" s="4303"/>
      <c r="API22" s="4304"/>
      <c r="APJ22" s="2603"/>
      <c r="APK22" s="4305"/>
      <c r="APL22" s="4306"/>
      <c r="APM22" s="4305"/>
      <c r="APN22" s="4306"/>
      <c r="APO22" s="4299"/>
      <c r="APP22" s="4300"/>
      <c r="APQ22" s="4305"/>
      <c r="APR22" s="4304"/>
      <c r="APS22" s="4299"/>
      <c r="APT22" s="4300"/>
      <c r="APU22" s="4301"/>
      <c r="APV22" s="4302"/>
      <c r="APW22" s="4299"/>
      <c r="APX22" s="2602"/>
      <c r="APY22" s="4287"/>
      <c r="APZ22" s="4303"/>
      <c r="AQA22" s="4304"/>
      <c r="AQB22" s="2603"/>
      <c r="AQC22" s="4305"/>
      <c r="AQD22" s="4306"/>
      <c r="AQE22" s="4305"/>
      <c r="AQF22" s="4306"/>
      <c r="AQG22" s="4299"/>
      <c r="AQH22" s="4300"/>
      <c r="AQI22" s="4305"/>
      <c r="AQJ22" s="4304"/>
      <c r="AQK22" s="4299"/>
      <c r="AQL22" s="4300"/>
      <c r="AQM22" s="4301"/>
      <c r="AQN22" s="4302"/>
      <c r="AQO22" s="4299"/>
      <c r="AQP22" s="2602"/>
      <c r="AQQ22" s="4287"/>
      <c r="AQR22" s="4303"/>
      <c r="AQS22" s="4304"/>
      <c r="AQT22" s="2603"/>
      <c r="AQU22" s="4305"/>
      <c r="AQV22" s="4306"/>
      <c r="AQW22" s="4305"/>
      <c r="AQX22" s="4306"/>
      <c r="AQY22" s="4299"/>
      <c r="AQZ22" s="4300"/>
      <c r="ARA22" s="4305"/>
      <c r="ARB22" s="4304"/>
      <c r="ARC22" s="4299"/>
      <c r="ARD22" s="4300"/>
      <c r="ARE22" s="4301"/>
      <c r="ARF22" s="4302"/>
      <c r="ARG22" s="4299"/>
      <c r="ARH22" s="2602"/>
      <c r="ARI22" s="4287"/>
      <c r="ARJ22" s="4303"/>
      <c r="ARK22" s="4304"/>
      <c r="ARL22" s="2603"/>
      <c r="ARM22" s="4305"/>
      <c r="ARN22" s="4306"/>
      <c r="ARO22" s="4305"/>
      <c r="ARP22" s="4306"/>
      <c r="ARQ22" s="4299"/>
      <c r="ARR22" s="4300"/>
      <c r="ARS22" s="4305"/>
      <c r="ART22" s="4304"/>
      <c r="ARU22" s="4299"/>
      <c r="ARV22" s="4300"/>
      <c r="ARW22" s="4301"/>
      <c r="ARX22" s="4302"/>
      <c r="ARY22" s="4299"/>
      <c r="ARZ22" s="2602"/>
      <c r="ASA22" s="4287"/>
      <c r="ASB22" s="4303"/>
      <c r="ASC22" s="4304"/>
      <c r="ASD22" s="2603"/>
      <c r="ASE22" s="4305"/>
      <c r="ASF22" s="4306"/>
      <c r="ASG22" s="4305"/>
      <c r="ASH22" s="4306"/>
      <c r="ASI22" s="4299"/>
      <c r="ASJ22" s="4300"/>
      <c r="ASK22" s="4305"/>
      <c r="ASL22" s="4304"/>
      <c r="ASM22" s="4299"/>
      <c r="ASN22" s="4300"/>
      <c r="ASO22" s="4301"/>
      <c r="ASP22" s="4302"/>
      <c r="ASQ22" s="4299"/>
      <c r="ASR22" s="2602"/>
      <c r="ASS22" s="4287"/>
      <c r="AST22" s="4303"/>
      <c r="ASU22" s="4304"/>
      <c r="ASV22" s="2603"/>
      <c r="ASW22" s="4305"/>
      <c r="ASX22" s="4306"/>
      <c r="ASY22" s="4305"/>
      <c r="ASZ22" s="4306"/>
      <c r="ATA22" s="4299"/>
      <c r="ATB22" s="4300"/>
      <c r="ATC22" s="4305"/>
      <c r="ATD22" s="4304"/>
      <c r="ATE22" s="4299"/>
      <c r="ATF22" s="4300"/>
      <c r="ATG22" s="4301"/>
      <c r="ATH22" s="4302"/>
      <c r="ATI22" s="4299"/>
      <c r="ATJ22" s="2602"/>
      <c r="ATK22" s="4287"/>
      <c r="ATL22" s="4303"/>
      <c r="ATM22" s="4304"/>
      <c r="ATN22" s="2603"/>
      <c r="ATO22" s="4305"/>
      <c r="ATP22" s="4306"/>
      <c r="ATQ22" s="4305"/>
      <c r="ATR22" s="4306"/>
      <c r="ATS22" s="4299"/>
      <c r="ATT22" s="4300"/>
      <c r="ATU22" s="4305"/>
      <c r="ATV22" s="4304"/>
      <c r="ATW22" s="4299"/>
      <c r="ATX22" s="4300"/>
      <c r="ATY22" s="4301"/>
      <c r="ATZ22" s="4302"/>
      <c r="AUA22" s="4299"/>
      <c r="AUB22" s="2602"/>
      <c r="AUC22" s="4287"/>
      <c r="AUD22" s="4303"/>
      <c r="AUE22" s="4304"/>
      <c r="AUF22" s="2603"/>
      <c r="AUG22" s="4305"/>
      <c r="AUH22" s="4306"/>
      <c r="AUI22" s="4305"/>
      <c r="AUJ22" s="4306"/>
      <c r="AUK22" s="4299"/>
      <c r="AUL22" s="4300"/>
      <c r="AUM22" s="4305"/>
      <c r="AUN22" s="4304"/>
      <c r="AUO22" s="4299"/>
      <c r="AUP22" s="4300"/>
      <c r="AUQ22" s="4301"/>
      <c r="AUR22" s="4302"/>
      <c r="AUS22" s="4299"/>
      <c r="AUT22" s="2602"/>
      <c r="AUU22" s="4287"/>
      <c r="AUV22" s="4303"/>
      <c r="AUW22" s="4304"/>
      <c r="AUX22" s="2603"/>
      <c r="AUY22" s="4305"/>
      <c r="AUZ22" s="4306"/>
      <c r="AVA22" s="4305"/>
      <c r="AVB22" s="4306"/>
      <c r="AVC22" s="4299"/>
      <c r="AVD22" s="4300"/>
      <c r="AVE22" s="4305"/>
      <c r="AVF22" s="4304"/>
      <c r="AVG22" s="4299"/>
      <c r="AVH22" s="4300"/>
      <c r="AVI22" s="4301"/>
      <c r="AVJ22" s="4302"/>
      <c r="AVK22" s="4299"/>
      <c r="AVL22" s="2602"/>
      <c r="AVM22" s="4287"/>
      <c r="AVN22" s="4303"/>
      <c r="AVO22" s="4304"/>
      <c r="AVP22" s="2603"/>
      <c r="AVQ22" s="4305"/>
      <c r="AVR22" s="4306"/>
      <c r="AVS22" s="4305"/>
      <c r="AVT22" s="4306"/>
      <c r="AVU22" s="4299"/>
      <c r="AVV22" s="4300"/>
      <c r="AVW22" s="4305"/>
      <c r="AVX22" s="4304"/>
      <c r="AVY22" s="4299"/>
      <c r="AVZ22" s="4300"/>
      <c r="AWA22" s="4301"/>
      <c r="AWB22" s="4302"/>
      <c r="AWC22" s="4299"/>
      <c r="AWD22" s="2602"/>
      <c r="AWE22" s="4287"/>
      <c r="AWF22" s="4303"/>
      <c r="AWG22" s="4304"/>
      <c r="AWH22" s="2603"/>
      <c r="AWI22" s="4305"/>
      <c r="AWJ22" s="4306"/>
      <c r="AWK22" s="4305"/>
      <c r="AWL22" s="4306"/>
      <c r="AWM22" s="4299"/>
      <c r="AWN22" s="4300"/>
      <c r="AWO22" s="4305"/>
      <c r="AWP22" s="4304"/>
      <c r="AWQ22" s="4299"/>
      <c r="AWR22" s="4300"/>
      <c r="AWS22" s="4301"/>
      <c r="AWT22" s="4302"/>
      <c r="AWU22" s="4299"/>
      <c r="AWV22" s="2602"/>
      <c r="AWW22" s="4287"/>
      <c r="AWX22" s="4303"/>
      <c r="AWY22" s="4304"/>
      <c r="AWZ22" s="2603"/>
      <c r="AXA22" s="4305"/>
      <c r="AXB22" s="4306"/>
      <c r="AXC22" s="4305"/>
      <c r="AXD22" s="4306"/>
      <c r="AXE22" s="4299"/>
      <c r="AXF22" s="4300"/>
      <c r="AXG22" s="4305"/>
      <c r="AXH22" s="4304"/>
      <c r="AXI22" s="4299"/>
      <c r="AXJ22" s="4300"/>
      <c r="AXK22" s="4301"/>
      <c r="AXL22" s="4302"/>
      <c r="AXM22" s="4299"/>
      <c r="AXN22" s="2602"/>
      <c r="AXO22" s="4287"/>
      <c r="AXP22" s="4303"/>
      <c r="AXQ22" s="4304"/>
      <c r="AXR22" s="2603"/>
      <c r="AXS22" s="4305"/>
      <c r="AXT22" s="4306"/>
      <c r="AXU22" s="4305"/>
      <c r="AXV22" s="4306"/>
      <c r="AXW22" s="4299"/>
      <c r="AXX22" s="4300"/>
      <c r="AXY22" s="4305"/>
      <c r="AXZ22" s="4304"/>
      <c r="AYA22" s="4299"/>
      <c r="AYB22" s="4300"/>
      <c r="AYC22" s="4301"/>
      <c r="AYD22" s="4302"/>
      <c r="AYE22" s="4299"/>
      <c r="AYF22" s="2602"/>
      <c r="AYG22" s="4287"/>
      <c r="AYH22" s="4303"/>
      <c r="AYI22" s="4304"/>
      <c r="AYJ22" s="2603"/>
      <c r="AYK22" s="4305"/>
      <c r="AYL22" s="4306"/>
      <c r="AYM22" s="4305"/>
      <c r="AYN22" s="4306"/>
      <c r="AYO22" s="4299"/>
      <c r="AYP22" s="4300"/>
      <c r="AYQ22" s="4305"/>
      <c r="AYR22" s="4304"/>
      <c r="AYS22" s="4299"/>
      <c r="AYT22" s="4300"/>
      <c r="AYU22" s="4301"/>
      <c r="AYV22" s="4302"/>
      <c r="AYW22" s="4299"/>
      <c r="AYX22" s="2602"/>
      <c r="AYY22" s="4287"/>
      <c r="AYZ22" s="4303"/>
      <c r="AZA22" s="4304"/>
      <c r="AZB22" s="2603"/>
      <c r="AZC22" s="4305"/>
      <c r="AZD22" s="4306"/>
      <c r="AZE22" s="4305"/>
      <c r="AZF22" s="4306"/>
      <c r="AZG22" s="4299"/>
      <c r="AZH22" s="4300"/>
      <c r="AZI22" s="4305"/>
      <c r="AZJ22" s="4304"/>
      <c r="AZK22" s="4299"/>
      <c r="AZL22" s="4300"/>
      <c r="AZM22" s="4301"/>
      <c r="AZN22" s="4302"/>
      <c r="AZO22" s="4299"/>
      <c r="AZP22" s="2602"/>
      <c r="AZQ22" s="4287"/>
      <c r="AZR22" s="4303"/>
      <c r="AZS22" s="4304"/>
      <c r="AZT22" s="2603"/>
      <c r="AZU22" s="4305"/>
      <c r="AZV22" s="4306"/>
      <c r="AZW22" s="4305"/>
      <c r="AZX22" s="4306"/>
      <c r="AZY22" s="4299"/>
      <c r="AZZ22" s="4300"/>
      <c r="BAA22" s="4305"/>
      <c r="BAB22" s="4304"/>
      <c r="BAC22" s="4299"/>
      <c r="BAD22" s="4300"/>
      <c r="BAE22" s="4301"/>
      <c r="BAF22" s="4302"/>
      <c r="BAG22" s="4299"/>
      <c r="BAH22" s="2602"/>
      <c r="BAI22" s="4287"/>
      <c r="BAJ22" s="4303"/>
      <c r="BAK22" s="4304"/>
      <c r="BAL22" s="2603"/>
      <c r="BAM22" s="4305"/>
      <c r="BAN22" s="4306"/>
      <c r="BAO22" s="4305"/>
      <c r="BAP22" s="4306"/>
      <c r="BAQ22" s="4299"/>
      <c r="BAR22" s="4300"/>
      <c r="BAS22" s="4305"/>
      <c r="BAT22" s="4304"/>
      <c r="BAU22" s="4299"/>
      <c r="BAV22" s="4300"/>
      <c r="BAW22" s="4301"/>
      <c r="BAX22" s="4302"/>
      <c r="BAY22" s="4299"/>
      <c r="BAZ22" s="2602"/>
      <c r="BBA22" s="4287"/>
      <c r="BBB22" s="4303"/>
      <c r="BBC22" s="4304"/>
      <c r="BBD22" s="2603"/>
      <c r="BBE22" s="4305"/>
      <c r="BBF22" s="4306"/>
      <c r="BBG22" s="4305"/>
      <c r="BBH22" s="4306"/>
      <c r="BBI22" s="4299"/>
      <c r="BBJ22" s="4300"/>
      <c r="BBK22" s="4305"/>
      <c r="BBL22" s="4304"/>
      <c r="BBM22" s="4299"/>
      <c r="BBN22" s="4300"/>
      <c r="BBO22" s="4301"/>
      <c r="BBP22" s="4302"/>
      <c r="BBQ22" s="4299"/>
      <c r="BBR22" s="2602"/>
      <c r="BBS22" s="4287"/>
      <c r="BBT22" s="4303"/>
      <c r="BBU22" s="4304"/>
      <c r="BBV22" s="2603"/>
      <c r="BBW22" s="4305"/>
      <c r="BBX22" s="4306"/>
      <c r="BBY22" s="4305"/>
      <c r="BBZ22" s="4306"/>
      <c r="BCA22" s="4299"/>
      <c r="BCB22" s="4300"/>
      <c r="BCC22" s="4305"/>
      <c r="BCD22" s="4304"/>
      <c r="BCE22" s="4299"/>
      <c r="BCF22" s="4300"/>
      <c r="BCG22" s="4301"/>
      <c r="BCH22" s="4302"/>
      <c r="BCI22" s="4299"/>
      <c r="BCJ22" s="2602"/>
      <c r="BCK22" s="4287"/>
      <c r="BCL22" s="4303"/>
      <c r="BCM22" s="4304"/>
      <c r="BCN22" s="2603"/>
      <c r="BCO22" s="4305"/>
      <c r="BCP22" s="4306"/>
      <c r="BCQ22" s="4305"/>
      <c r="BCR22" s="4306"/>
      <c r="BCS22" s="4299"/>
      <c r="BCT22" s="4300"/>
      <c r="BCU22" s="4305"/>
      <c r="BCV22" s="4304"/>
      <c r="BCW22" s="4299"/>
      <c r="BCX22" s="4300"/>
      <c r="BCY22" s="4301"/>
      <c r="BCZ22" s="4302"/>
      <c r="BDA22" s="4299"/>
      <c r="BDB22" s="2602"/>
      <c r="BDC22" s="4287"/>
      <c r="BDD22" s="4303"/>
      <c r="BDE22" s="4304"/>
      <c r="BDF22" s="2603"/>
      <c r="BDG22" s="4305"/>
      <c r="BDH22" s="4306"/>
      <c r="BDI22" s="4305"/>
      <c r="BDJ22" s="4306"/>
      <c r="BDK22" s="4299"/>
      <c r="BDL22" s="4300"/>
      <c r="BDM22" s="4305"/>
      <c r="BDN22" s="4304"/>
      <c r="BDO22" s="4299"/>
      <c r="BDP22" s="4300"/>
      <c r="BDQ22" s="4301"/>
      <c r="BDR22" s="4302"/>
      <c r="BDS22" s="4299"/>
      <c r="BDT22" s="2602"/>
      <c r="BDU22" s="4287"/>
      <c r="BDV22" s="4303"/>
      <c r="BDW22" s="4304"/>
      <c r="BDX22" s="2603"/>
      <c r="BDY22" s="4305"/>
      <c r="BDZ22" s="4306"/>
      <c r="BEA22" s="4305"/>
      <c r="BEB22" s="4306"/>
      <c r="BEC22" s="4299"/>
      <c r="BED22" s="4300"/>
      <c r="BEE22" s="4305"/>
      <c r="BEF22" s="4304"/>
      <c r="BEG22" s="4299"/>
      <c r="BEH22" s="4300"/>
      <c r="BEI22" s="4301"/>
      <c r="BEJ22" s="4302"/>
      <c r="BEK22" s="4299"/>
      <c r="BEL22" s="2602"/>
      <c r="BEM22" s="4287"/>
      <c r="BEN22" s="4303"/>
      <c r="BEO22" s="4304"/>
      <c r="BEP22" s="2603"/>
      <c r="BEQ22" s="4305"/>
      <c r="BER22" s="4306"/>
      <c r="BES22" s="4305"/>
      <c r="BET22" s="4306"/>
      <c r="BEU22" s="4299"/>
      <c r="BEV22" s="4300"/>
      <c r="BEW22" s="4305"/>
      <c r="BEX22" s="4304"/>
      <c r="BEY22" s="4299"/>
      <c r="BEZ22" s="4300"/>
      <c r="BFA22" s="4301"/>
      <c r="BFB22" s="4302"/>
      <c r="BFC22" s="4299"/>
      <c r="BFD22" s="2602"/>
      <c r="BFE22" s="4287"/>
      <c r="BFF22" s="4303"/>
      <c r="BFG22" s="4304"/>
      <c r="BFH22" s="2603"/>
      <c r="BFI22" s="4305"/>
      <c r="BFJ22" s="4306"/>
      <c r="BFK22" s="4305"/>
      <c r="BFL22" s="4306"/>
      <c r="BFM22" s="4299"/>
      <c r="BFN22" s="4300"/>
      <c r="BFO22" s="4305"/>
      <c r="BFP22" s="4304"/>
      <c r="BFQ22" s="4299"/>
      <c r="BFR22" s="4300"/>
      <c r="BFS22" s="4301"/>
      <c r="BFT22" s="4302"/>
      <c r="BFU22" s="4299"/>
      <c r="BFV22" s="2602"/>
      <c r="BFW22" s="4287"/>
      <c r="BFX22" s="4303"/>
      <c r="BFY22" s="4304"/>
      <c r="BFZ22" s="2603"/>
      <c r="BGA22" s="4305"/>
      <c r="BGB22" s="4306"/>
      <c r="BGC22" s="4305"/>
      <c r="BGD22" s="4306"/>
      <c r="BGE22" s="4299"/>
      <c r="BGF22" s="4300"/>
      <c r="BGG22" s="4305"/>
      <c r="BGH22" s="4304"/>
      <c r="BGI22" s="4299"/>
      <c r="BGJ22" s="4300"/>
      <c r="BGK22" s="4301"/>
      <c r="BGL22" s="4302"/>
      <c r="BGM22" s="4299"/>
      <c r="BGN22" s="2602"/>
      <c r="BGO22" s="4287"/>
      <c r="BGP22" s="4303"/>
      <c r="BGQ22" s="4304"/>
      <c r="BGR22" s="2603"/>
      <c r="BGS22" s="4305"/>
      <c r="BGT22" s="4306"/>
      <c r="BGU22" s="4305"/>
      <c r="BGV22" s="4306"/>
      <c r="BGW22" s="4299"/>
      <c r="BGX22" s="4300"/>
      <c r="BGY22" s="4305"/>
      <c r="BGZ22" s="4304"/>
      <c r="BHA22" s="4299"/>
      <c r="BHB22" s="4300"/>
      <c r="BHC22" s="4301"/>
      <c r="BHD22" s="4302"/>
      <c r="BHE22" s="4299"/>
      <c r="BHF22" s="2602"/>
      <c r="BHG22" s="4287"/>
      <c r="BHH22" s="4303"/>
      <c r="BHI22" s="4304"/>
      <c r="BHJ22" s="2603"/>
      <c r="BHK22" s="4305"/>
      <c r="BHL22" s="4306"/>
      <c r="BHM22" s="4305"/>
      <c r="BHN22" s="4306"/>
      <c r="BHO22" s="4299"/>
      <c r="BHP22" s="4300"/>
      <c r="BHQ22" s="4305"/>
      <c r="BHR22" s="4304"/>
      <c r="BHS22" s="4299"/>
      <c r="BHT22" s="4300"/>
      <c r="BHU22" s="4301"/>
      <c r="BHV22" s="4302"/>
      <c r="BHW22" s="4299"/>
      <c r="BHX22" s="2602"/>
      <c r="BHY22" s="4287"/>
      <c r="BHZ22" s="4303"/>
      <c r="BIA22" s="4304"/>
      <c r="BIB22" s="2603"/>
      <c r="BIC22" s="4305"/>
      <c r="BID22" s="4306"/>
      <c r="BIE22" s="4305"/>
      <c r="BIF22" s="4306"/>
      <c r="BIG22" s="4299"/>
      <c r="BIH22" s="4300"/>
      <c r="BII22" s="4305"/>
      <c r="BIJ22" s="4304"/>
      <c r="BIK22" s="4299"/>
      <c r="BIL22" s="4300"/>
      <c r="BIM22" s="4301"/>
      <c r="BIN22" s="4302"/>
      <c r="BIO22" s="4299"/>
      <c r="BIP22" s="2602"/>
      <c r="BIQ22" s="4287"/>
      <c r="BIR22" s="4303"/>
      <c r="BIS22" s="4304"/>
      <c r="BIT22" s="2603"/>
      <c r="BIU22" s="4305"/>
      <c r="BIV22" s="4306"/>
      <c r="BIW22" s="4305"/>
      <c r="BIX22" s="4306"/>
      <c r="BIY22" s="4299"/>
      <c r="BIZ22" s="4300"/>
      <c r="BJA22" s="4305"/>
      <c r="BJB22" s="4304"/>
      <c r="BJC22" s="4299"/>
      <c r="BJD22" s="4300"/>
      <c r="BJE22" s="4301"/>
      <c r="BJF22" s="4302"/>
      <c r="BJG22" s="4299"/>
      <c r="BJH22" s="2602"/>
      <c r="BJI22" s="4287"/>
      <c r="BJJ22" s="4303"/>
      <c r="BJK22" s="4304"/>
      <c r="BJL22" s="2603"/>
      <c r="BJM22" s="4305"/>
      <c r="BJN22" s="4306"/>
      <c r="BJO22" s="4305"/>
      <c r="BJP22" s="4306"/>
      <c r="BJQ22" s="4299"/>
      <c r="BJR22" s="4300"/>
      <c r="BJS22" s="4305"/>
      <c r="BJT22" s="4304"/>
      <c r="BJU22" s="4299"/>
      <c r="BJV22" s="4300"/>
      <c r="BJW22" s="4301"/>
      <c r="BJX22" s="4302"/>
      <c r="BJY22" s="4299"/>
      <c r="BJZ22" s="2602"/>
      <c r="BKA22" s="4287"/>
      <c r="BKB22" s="4303"/>
      <c r="BKC22" s="4304"/>
      <c r="BKD22" s="2603"/>
      <c r="BKE22" s="4305"/>
      <c r="BKF22" s="4306"/>
      <c r="BKG22" s="4305"/>
      <c r="BKH22" s="4306"/>
      <c r="BKI22" s="4299"/>
      <c r="BKJ22" s="4300"/>
      <c r="BKK22" s="4305"/>
      <c r="BKL22" s="4304"/>
      <c r="BKM22" s="4299"/>
      <c r="BKN22" s="4300"/>
      <c r="BKO22" s="4301"/>
      <c r="BKP22" s="4302"/>
      <c r="BKQ22" s="4299"/>
      <c r="BKR22" s="2602"/>
      <c r="BKS22" s="4287"/>
      <c r="BKT22" s="4303"/>
      <c r="BKU22" s="4304"/>
      <c r="BKV22" s="2603"/>
      <c r="BKW22" s="4305"/>
      <c r="BKX22" s="4306"/>
      <c r="BKY22" s="4305"/>
      <c r="BKZ22" s="4306"/>
      <c r="BLA22" s="4299"/>
      <c r="BLB22" s="4300"/>
      <c r="BLC22" s="4305"/>
      <c r="BLD22" s="4304"/>
      <c r="BLE22" s="4299"/>
      <c r="BLF22" s="4300"/>
      <c r="BLG22" s="4301"/>
      <c r="BLH22" s="4302"/>
      <c r="BLI22" s="4299"/>
      <c r="BLJ22" s="2602"/>
      <c r="BLK22" s="4287"/>
      <c r="BLL22" s="4303"/>
      <c r="BLM22" s="4304"/>
      <c r="BLN22" s="2603"/>
      <c r="BLO22" s="4305"/>
      <c r="BLP22" s="4306"/>
      <c r="BLQ22" s="4305"/>
      <c r="BLR22" s="4306"/>
      <c r="BLS22" s="4299"/>
      <c r="BLT22" s="4300"/>
      <c r="BLU22" s="4305"/>
      <c r="BLV22" s="4304"/>
      <c r="BLW22" s="4299"/>
      <c r="BLX22" s="4300"/>
      <c r="BLY22" s="4301"/>
      <c r="BLZ22" s="4302"/>
      <c r="BMA22" s="4299"/>
      <c r="BMB22" s="2602"/>
      <c r="BMC22" s="4287"/>
      <c r="BMD22" s="4303"/>
      <c r="BME22" s="4304"/>
      <c r="BMF22" s="2603"/>
      <c r="BMG22" s="4305"/>
      <c r="BMH22" s="4306"/>
      <c r="BMI22" s="4305"/>
      <c r="BMJ22" s="4306"/>
      <c r="BMK22" s="4299"/>
      <c r="BML22" s="4300"/>
      <c r="BMM22" s="4305"/>
      <c r="BMN22" s="4304"/>
      <c r="BMO22" s="4299"/>
      <c r="BMP22" s="4300"/>
      <c r="BMQ22" s="4301"/>
      <c r="BMR22" s="4302"/>
      <c r="BMS22" s="4299"/>
      <c r="BMT22" s="2602"/>
      <c r="BMU22" s="4287"/>
      <c r="BMV22" s="4303"/>
      <c r="BMW22" s="4304"/>
      <c r="BMX22" s="2603"/>
      <c r="BMY22" s="4305"/>
      <c r="BMZ22" s="4306"/>
      <c r="BNA22" s="4305"/>
      <c r="BNB22" s="4306"/>
      <c r="BNC22" s="4299"/>
      <c r="BND22" s="4300"/>
      <c r="BNE22" s="4305"/>
      <c r="BNF22" s="4304"/>
      <c r="BNG22" s="4299"/>
      <c r="BNH22" s="4300"/>
      <c r="BNI22" s="4301"/>
      <c r="BNJ22" s="4302"/>
      <c r="BNK22" s="4299"/>
      <c r="BNL22" s="2602"/>
      <c r="BNM22" s="4287"/>
      <c r="BNN22" s="4303"/>
      <c r="BNO22" s="4304"/>
      <c r="BNP22" s="2603"/>
      <c r="BNQ22" s="4305"/>
      <c r="BNR22" s="4306"/>
      <c r="BNS22" s="4305"/>
      <c r="BNT22" s="4306"/>
      <c r="BNU22" s="4299"/>
      <c r="BNV22" s="4300"/>
      <c r="BNW22" s="4305"/>
      <c r="BNX22" s="4304"/>
      <c r="BNY22" s="4299"/>
      <c r="BNZ22" s="4300"/>
      <c r="BOA22" s="4301"/>
      <c r="BOB22" s="4302"/>
      <c r="BOC22" s="4299"/>
      <c r="BOD22" s="2602"/>
      <c r="BOE22" s="4287"/>
      <c r="BOF22" s="4303"/>
      <c r="BOG22" s="4304"/>
      <c r="BOH22" s="2603"/>
      <c r="BOI22" s="4305"/>
      <c r="BOJ22" s="4306"/>
      <c r="BOK22" s="4305"/>
      <c r="BOL22" s="4306"/>
      <c r="BOM22" s="4299"/>
      <c r="BON22" s="4300"/>
      <c r="BOO22" s="4305"/>
      <c r="BOP22" s="4304"/>
      <c r="BOQ22" s="4299"/>
      <c r="BOR22" s="4300"/>
      <c r="BOS22" s="4301"/>
      <c r="BOT22" s="4302"/>
      <c r="BOU22" s="4299"/>
      <c r="BOV22" s="2602"/>
      <c r="BOW22" s="4287"/>
      <c r="BOX22" s="4303"/>
      <c r="BOY22" s="4304"/>
      <c r="BOZ22" s="2603"/>
      <c r="BPA22" s="4305"/>
      <c r="BPB22" s="4306"/>
      <c r="BPC22" s="4305"/>
      <c r="BPD22" s="4306"/>
      <c r="BPE22" s="4299"/>
      <c r="BPF22" s="4300"/>
      <c r="BPG22" s="4305"/>
      <c r="BPH22" s="4304"/>
      <c r="BPI22" s="4299"/>
      <c r="BPJ22" s="4300"/>
      <c r="BPK22" s="4301"/>
      <c r="BPL22" s="4302"/>
      <c r="BPM22" s="4299"/>
      <c r="BPN22" s="2602"/>
      <c r="BPO22" s="4287"/>
      <c r="BPP22" s="4303"/>
      <c r="BPQ22" s="4304"/>
      <c r="BPR22" s="2603"/>
      <c r="BPS22" s="4305"/>
      <c r="BPT22" s="4306"/>
      <c r="BPU22" s="4305"/>
      <c r="BPV22" s="4306"/>
      <c r="BPW22" s="4299"/>
      <c r="BPX22" s="4300"/>
      <c r="BPY22" s="4305"/>
      <c r="BPZ22" s="4304"/>
      <c r="BQA22" s="4299"/>
      <c r="BQB22" s="4300"/>
      <c r="BQC22" s="4301"/>
      <c r="BQD22" s="4302"/>
      <c r="BQE22" s="4299"/>
      <c r="BQF22" s="2602"/>
      <c r="BQG22" s="4287"/>
      <c r="BQH22" s="4303"/>
      <c r="BQI22" s="4304"/>
      <c r="BQJ22" s="2603"/>
      <c r="BQK22" s="4305"/>
      <c r="BQL22" s="4306"/>
      <c r="BQM22" s="4305"/>
      <c r="BQN22" s="4306"/>
      <c r="BQO22" s="4299"/>
      <c r="BQP22" s="4300"/>
      <c r="BQQ22" s="4305"/>
      <c r="BQR22" s="4304"/>
      <c r="BQS22" s="4299"/>
      <c r="BQT22" s="4300"/>
      <c r="BQU22" s="4301"/>
      <c r="BQV22" s="4302"/>
      <c r="BQW22" s="4299"/>
      <c r="BQX22" s="2602"/>
      <c r="BQY22" s="4287"/>
      <c r="BQZ22" s="4303"/>
      <c r="BRA22" s="4304"/>
      <c r="BRB22" s="2603"/>
      <c r="BRC22" s="4305"/>
      <c r="BRD22" s="4306"/>
      <c r="BRE22" s="4305"/>
      <c r="BRF22" s="4306"/>
      <c r="BRG22" s="4299"/>
      <c r="BRH22" s="4300"/>
      <c r="BRI22" s="4305"/>
      <c r="BRJ22" s="4304"/>
      <c r="BRK22" s="4299"/>
      <c r="BRL22" s="4300"/>
      <c r="BRM22" s="4301"/>
      <c r="BRN22" s="4302"/>
      <c r="BRO22" s="4299"/>
      <c r="BRP22" s="2602"/>
      <c r="BRQ22" s="4287"/>
      <c r="BRR22" s="4303"/>
      <c r="BRS22" s="4304"/>
      <c r="BRT22" s="2603"/>
      <c r="BRU22" s="4305"/>
      <c r="BRV22" s="4306"/>
      <c r="BRW22" s="4305"/>
      <c r="BRX22" s="4306"/>
      <c r="BRY22" s="4299"/>
      <c r="BRZ22" s="4300"/>
      <c r="BSA22" s="4305"/>
      <c r="BSB22" s="4304"/>
      <c r="BSC22" s="4299"/>
      <c r="BSD22" s="4300"/>
      <c r="BSE22" s="4301"/>
      <c r="BSF22" s="4302"/>
      <c r="BSG22" s="4299"/>
      <c r="BSH22" s="2602"/>
      <c r="BSI22" s="4287"/>
      <c r="BSJ22" s="4303"/>
      <c r="BSK22" s="4304"/>
      <c r="BSL22" s="2603"/>
      <c r="BSM22" s="4305"/>
      <c r="BSN22" s="4306"/>
      <c r="BSO22" s="4305"/>
      <c r="BSP22" s="4306"/>
      <c r="BSQ22" s="4299"/>
      <c r="BSR22" s="4300"/>
      <c r="BSS22" s="4305"/>
      <c r="BST22" s="4304"/>
      <c r="BSU22" s="4299"/>
      <c r="BSV22" s="4300"/>
      <c r="BSW22" s="4301"/>
      <c r="BSX22" s="4302"/>
      <c r="BSY22" s="4299"/>
      <c r="BSZ22" s="2602"/>
      <c r="BTA22" s="4287"/>
      <c r="BTB22" s="4303"/>
      <c r="BTC22" s="4304"/>
      <c r="BTD22" s="2603"/>
      <c r="BTE22" s="4305"/>
      <c r="BTF22" s="4306"/>
      <c r="BTG22" s="4305"/>
      <c r="BTH22" s="4306"/>
      <c r="BTI22" s="4299"/>
      <c r="BTJ22" s="4300"/>
      <c r="BTK22" s="4305"/>
      <c r="BTL22" s="4304"/>
      <c r="BTM22" s="4299"/>
      <c r="BTN22" s="4300"/>
      <c r="BTO22" s="4301"/>
      <c r="BTP22" s="4302"/>
      <c r="BTQ22" s="4299"/>
      <c r="BTR22" s="2602"/>
      <c r="BTS22" s="4287"/>
      <c r="BTT22" s="4303"/>
      <c r="BTU22" s="4304"/>
      <c r="BTV22" s="2603"/>
      <c r="BTW22" s="4305"/>
      <c r="BTX22" s="4306"/>
      <c r="BTY22" s="4305"/>
      <c r="BTZ22" s="4306"/>
      <c r="BUA22" s="4299"/>
      <c r="BUB22" s="4300"/>
      <c r="BUC22" s="4305"/>
      <c r="BUD22" s="4304"/>
      <c r="BUE22" s="4299"/>
      <c r="BUF22" s="4300"/>
      <c r="BUG22" s="4301"/>
      <c r="BUH22" s="4302"/>
      <c r="BUI22" s="4299"/>
      <c r="BUJ22" s="2602"/>
      <c r="BUK22" s="4287"/>
      <c r="BUL22" s="4303"/>
      <c r="BUM22" s="4304"/>
      <c r="BUN22" s="2603"/>
      <c r="BUO22" s="4305"/>
      <c r="BUP22" s="4306"/>
      <c r="BUQ22" s="4305"/>
      <c r="BUR22" s="4306"/>
      <c r="BUS22" s="4299"/>
      <c r="BUT22" s="4300"/>
      <c r="BUU22" s="4305"/>
      <c r="BUV22" s="4304"/>
      <c r="BUW22" s="4299"/>
      <c r="BUX22" s="4300"/>
      <c r="BUY22" s="4301"/>
      <c r="BUZ22" s="4302"/>
      <c r="BVA22" s="4299"/>
      <c r="BVB22" s="2602"/>
      <c r="BVC22" s="4287"/>
      <c r="BVD22" s="4303"/>
      <c r="BVE22" s="4304"/>
      <c r="BVF22" s="2603"/>
      <c r="BVG22" s="4305"/>
      <c r="BVH22" s="4306"/>
      <c r="BVI22" s="4305"/>
      <c r="BVJ22" s="4306"/>
      <c r="BVK22" s="4299"/>
      <c r="BVL22" s="4300"/>
      <c r="BVM22" s="4305"/>
      <c r="BVN22" s="4304"/>
      <c r="BVO22" s="4299"/>
      <c r="BVP22" s="4300"/>
      <c r="BVQ22" s="4301"/>
      <c r="BVR22" s="4302"/>
      <c r="BVS22" s="4299"/>
      <c r="BVT22" s="2602"/>
      <c r="BVU22" s="4287"/>
      <c r="BVV22" s="4303"/>
      <c r="BVW22" s="4304"/>
      <c r="BVX22" s="2603"/>
      <c r="BVY22" s="4305"/>
      <c r="BVZ22" s="4306"/>
      <c r="BWA22" s="4305"/>
      <c r="BWB22" s="4306"/>
      <c r="BWC22" s="4299"/>
      <c r="BWD22" s="4300"/>
      <c r="BWE22" s="4305"/>
      <c r="BWF22" s="4304"/>
      <c r="BWG22" s="4299"/>
      <c r="BWH22" s="4300"/>
      <c r="BWI22" s="4301"/>
      <c r="BWJ22" s="4302"/>
      <c r="BWK22" s="4299"/>
      <c r="BWL22" s="2602"/>
      <c r="BWM22" s="4287"/>
      <c r="BWN22" s="4303"/>
      <c r="BWO22" s="4304"/>
      <c r="BWP22" s="2603"/>
      <c r="BWQ22" s="4305"/>
      <c r="BWR22" s="4306"/>
      <c r="BWS22" s="4305"/>
      <c r="BWT22" s="4306"/>
      <c r="BWU22" s="4299"/>
      <c r="BWV22" s="4300"/>
      <c r="BWW22" s="4305"/>
      <c r="BWX22" s="4304"/>
      <c r="BWY22" s="4299"/>
      <c r="BWZ22" s="4300"/>
      <c r="BXA22" s="4301"/>
      <c r="BXB22" s="4302"/>
      <c r="BXC22" s="4299"/>
      <c r="BXD22" s="2602"/>
      <c r="BXE22" s="4287"/>
      <c r="BXF22" s="4303"/>
      <c r="BXG22" s="4304"/>
      <c r="BXH22" s="2603"/>
      <c r="BXI22" s="4305"/>
      <c r="BXJ22" s="4306"/>
      <c r="BXK22" s="4305"/>
      <c r="BXL22" s="4306"/>
      <c r="BXM22" s="4299"/>
      <c r="BXN22" s="4300"/>
      <c r="BXO22" s="4305"/>
      <c r="BXP22" s="4304"/>
      <c r="BXQ22" s="4299"/>
      <c r="BXR22" s="4300"/>
      <c r="BXS22" s="4301"/>
      <c r="BXT22" s="4302"/>
      <c r="BXU22" s="4299"/>
      <c r="BXV22" s="2602"/>
      <c r="BXW22" s="4287"/>
      <c r="BXX22" s="4303"/>
      <c r="BXY22" s="4304"/>
      <c r="BXZ22" s="2603"/>
      <c r="BYA22" s="4305"/>
      <c r="BYB22" s="4306"/>
      <c r="BYC22" s="4305"/>
      <c r="BYD22" s="4306"/>
      <c r="BYE22" s="4299"/>
      <c r="BYF22" s="4300"/>
      <c r="BYG22" s="4305"/>
      <c r="BYH22" s="4304"/>
      <c r="BYI22" s="4299"/>
      <c r="BYJ22" s="4300"/>
      <c r="BYK22" s="4301"/>
      <c r="BYL22" s="4302"/>
      <c r="BYM22" s="4299"/>
      <c r="BYN22" s="2602"/>
      <c r="BYO22" s="4287"/>
      <c r="BYP22" s="4303"/>
      <c r="BYQ22" s="4304"/>
      <c r="BYR22" s="2603"/>
      <c r="BYS22" s="4305"/>
      <c r="BYT22" s="4306"/>
      <c r="BYU22" s="4305"/>
      <c r="BYV22" s="4306"/>
      <c r="BYW22" s="4299"/>
      <c r="BYX22" s="4300"/>
      <c r="BYY22" s="4305"/>
      <c r="BYZ22" s="4304"/>
      <c r="BZA22" s="4299"/>
      <c r="BZB22" s="4300"/>
      <c r="BZC22" s="4301"/>
      <c r="BZD22" s="4302"/>
      <c r="BZE22" s="4299"/>
      <c r="BZF22" s="2602"/>
      <c r="BZG22" s="4287"/>
      <c r="BZH22" s="4303"/>
      <c r="BZI22" s="4304"/>
      <c r="BZJ22" s="2603"/>
      <c r="BZK22" s="4305"/>
      <c r="BZL22" s="4306"/>
      <c r="BZM22" s="4305"/>
      <c r="BZN22" s="4306"/>
      <c r="BZO22" s="4299"/>
      <c r="BZP22" s="4300"/>
      <c r="BZQ22" s="4305"/>
      <c r="BZR22" s="4304"/>
      <c r="BZS22" s="4299"/>
      <c r="BZT22" s="4300"/>
      <c r="BZU22" s="4301"/>
      <c r="BZV22" s="4302"/>
      <c r="BZW22" s="4299"/>
      <c r="BZX22" s="2602"/>
      <c r="BZY22" s="4287"/>
      <c r="BZZ22" s="4303"/>
      <c r="CAA22" s="4304"/>
      <c r="CAB22" s="2603"/>
      <c r="CAC22" s="4305"/>
      <c r="CAD22" s="4306"/>
      <c r="CAE22" s="4305"/>
      <c r="CAF22" s="4306"/>
      <c r="CAG22" s="4299"/>
      <c r="CAH22" s="4300"/>
      <c r="CAI22" s="4305"/>
      <c r="CAJ22" s="4304"/>
      <c r="CAK22" s="4299"/>
      <c r="CAL22" s="4300"/>
      <c r="CAM22" s="4301"/>
      <c r="CAN22" s="4302"/>
      <c r="CAO22" s="4299"/>
      <c r="CAP22" s="2602"/>
      <c r="CAQ22" s="4287"/>
      <c r="CAR22" s="4303"/>
      <c r="CAS22" s="4304"/>
      <c r="CAT22" s="2603"/>
      <c r="CAU22" s="4305"/>
      <c r="CAV22" s="4306"/>
      <c r="CAW22" s="4305"/>
      <c r="CAX22" s="4306"/>
      <c r="CAY22" s="4299"/>
      <c r="CAZ22" s="4300"/>
      <c r="CBA22" s="4305"/>
      <c r="CBB22" s="4304"/>
      <c r="CBC22" s="4299"/>
      <c r="CBD22" s="4300"/>
      <c r="CBE22" s="4301"/>
      <c r="CBF22" s="4302"/>
      <c r="CBG22" s="4299"/>
      <c r="CBH22" s="2602"/>
      <c r="CBI22" s="4287"/>
      <c r="CBJ22" s="4303"/>
      <c r="CBK22" s="4304"/>
      <c r="CBL22" s="2603"/>
      <c r="CBM22" s="4305"/>
      <c r="CBN22" s="4306"/>
      <c r="CBO22" s="4305"/>
      <c r="CBP22" s="4306"/>
      <c r="CBQ22" s="4299"/>
      <c r="CBR22" s="4300"/>
      <c r="CBS22" s="4305"/>
      <c r="CBT22" s="4304"/>
      <c r="CBU22" s="4299"/>
      <c r="CBV22" s="4300"/>
      <c r="CBW22" s="4301"/>
      <c r="CBX22" s="4302"/>
      <c r="CBY22" s="4299"/>
      <c r="CBZ22" s="2602"/>
      <c r="CCA22" s="4287"/>
      <c r="CCB22" s="4303"/>
      <c r="CCC22" s="4304"/>
      <c r="CCD22" s="2603"/>
      <c r="CCE22" s="4305"/>
      <c r="CCF22" s="4306"/>
      <c r="CCG22" s="4305"/>
      <c r="CCH22" s="4306"/>
      <c r="CCI22" s="4299"/>
      <c r="CCJ22" s="4300"/>
      <c r="CCK22" s="4305"/>
      <c r="CCL22" s="4304"/>
      <c r="CCM22" s="4299"/>
      <c r="CCN22" s="4300"/>
      <c r="CCO22" s="4301"/>
      <c r="CCP22" s="4302"/>
      <c r="CCQ22" s="4299"/>
      <c r="CCR22" s="2602"/>
      <c r="CCS22" s="4287"/>
      <c r="CCT22" s="4303"/>
      <c r="CCU22" s="4304"/>
      <c r="CCV22" s="2603"/>
      <c r="CCW22" s="4305"/>
      <c r="CCX22" s="4306"/>
      <c r="CCY22" s="4305"/>
      <c r="CCZ22" s="4306"/>
      <c r="CDA22" s="4299"/>
      <c r="CDB22" s="4300"/>
      <c r="CDC22" s="4305"/>
      <c r="CDD22" s="4304"/>
      <c r="CDE22" s="4299"/>
      <c r="CDF22" s="4300"/>
      <c r="CDG22" s="4301"/>
      <c r="CDH22" s="4302"/>
      <c r="CDI22" s="4299"/>
      <c r="CDJ22" s="2602"/>
      <c r="CDK22" s="4287"/>
      <c r="CDL22" s="4303"/>
      <c r="CDM22" s="4304"/>
      <c r="CDN22" s="2603"/>
      <c r="CDO22" s="4305"/>
      <c r="CDP22" s="4306"/>
      <c r="CDQ22" s="4305"/>
      <c r="CDR22" s="4306"/>
      <c r="CDS22" s="4299"/>
      <c r="CDT22" s="4300"/>
      <c r="CDU22" s="4305"/>
      <c r="CDV22" s="4304"/>
      <c r="CDW22" s="4299"/>
      <c r="CDX22" s="4300"/>
      <c r="CDY22" s="4301"/>
      <c r="CDZ22" s="4302"/>
      <c r="CEA22" s="4299"/>
      <c r="CEB22" s="2602"/>
      <c r="CEC22" s="4287"/>
      <c r="CED22" s="4303"/>
      <c r="CEE22" s="4304"/>
      <c r="CEF22" s="2603"/>
      <c r="CEG22" s="4305"/>
      <c r="CEH22" s="4306"/>
      <c r="CEI22" s="4305"/>
      <c r="CEJ22" s="4306"/>
      <c r="CEK22" s="4299"/>
      <c r="CEL22" s="4300"/>
      <c r="CEM22" s="4305"/>
      <c r="CEN22" s="4304"/>
      <c r="CEO22" s="4299"/>
      <c r="CEP22" s="4300"/>
      <c r="CEQ22" s="4301"/>
      <c r="CER22" s="4302"/>
      <c r="CES22" s="4299"/>
      <c r="CET22" s="2602"/>
      <c r="CEU22" s="4287"/>
      <c r="CEV22" s="4303"/>
      <c r="CEW22" s="4304"/>
      <c r="CEX22" s="2603"/>
      <c r="CEY22" s="4305"/>
      <c r="CEZ22" s="4306"/>
      <c r="CFA22" s="4305"/>
      <c r="CFB22" s="4306"/>
      <c r="CFC22" s="4299"/>
      <c r="CFD22" s="4300"/>
      <c r="CFE22" s="4305"/>
      <c r="CFF22" s="4304"/>
      <c r="CFG22" s="4299"/>
      <c r="CFH22" s="4300"/>
      <c r="CFI22" s="4301"/>
      <c r="CFJ22" s="4302"/>
      <c r="CFK22" s="4299"/>
      <c r="CFL22" s="2602"/>
      <c r="CFM22" s="4287"/>
      <c r="CFN22" s="4303"/>
      <c r="CFO22" s="4304"/>
      <c r="CFP22" s="2603"/>
      <c r="CFQ22" s="4305"/>
      <c r="CFR22" s="4306"/>
      <c r="CFS22" s="4305"/>
      <c r="CFT22" s="4306"/>
      <c r="CFU22" s="4299"/>
      <c r="CFV22" s="4300"/>
      <c r="CFW22" s="4305"/>
      <c r="CFX22" s="4304"/>
      <c r="CFY22" s="4299"/>
      <c r="CFZ22" s="4300"/>
      <c r="CGA22" s="4301"/>
      <c r="CGB22" s="4302"/>
      <c r="CGC22" s="4299"/>
      <c r="CGD22" s="2602"/>
      <c r="CGE22" s="4287"/>
      <c r="CGF22" s="4303"/>
      <c r="CGG22" s="4304"/>
      <c r="CGH22" s="2603"/>
      <c r="CGI22" s="4305"/>
      <c r="CGJ22" s="4306"/>
      <c r="CGK22" s="4305"/>
      <c r="CGL22" s="4306"/>
      <c r="CGM22" s="4299"/>
      <c r="CGN22" s="4300"/>
      <c r="CGO22" s="4305"/>
      <c r="CGP22" s="4304"/>
      <c r="CGQ22" s="4299"/>
      <c r="CGR22" s="4300"/>
      <c r="CGS22" s="4301"/>
      <c r="CGT22" s="4302"/>
      <c r="CGU22" s="4299"/>
      <c r="CGV22" s="2602"/>
      <c r="CGW22" s="4287"/>
      <c r="CGX22" s="4303"/>
      <c r="CGY22" s="4304"/>
      <c r="CGZ22" s="2603"/>
      <c r="CHA22" s="4305"/>
      <c r="CHB22" s="4306"/>
      <c r="CHC22" s="4305"/>
      <c r="CHD22" s="4306"/>
      <c r="CHE22" s="4299"/>
      <c r="CHF22" s="4300"/>
      <c r="CHG22" s="4305"/>
      <c r="CHH22" s="4304"/>
      <c r="CHI22" s="4299"/>
      <c r="CHJ22" s="4300"/>
      <c r="CHK22" s="4301"/>
      <c r="CHL22" s="4302"/>
      <c r="CHM22" s="4299"/>
      <c r="CHN22" s="2602"/>
      <c r="CHO22" s="4287"/>
      <c r="CHP22" s="4303"/>
      <c r="CHQ22" s="4304"/>
      <c r="CHR22" s="2603"/>
      <c r="CHS22" s="4305"/>
      <c r="CHT22" s="4306"/>
      <c r="CHU22" s="4305"/>
      <c r="CHV22" s="4306"/>
      <c r="CHW22" s="4299"/>
      <c r="CHX22" s="4300"/>
      <c r="CHY22" s="4305"/>
      <c r="CHZ22" s="4304"/>
      <c r="CIA22" s="4299"/>
      <c r="CIB22" s="4300"/>
      <c r="CIC22" s="4301"/>
      <c r="CID22" s="4302"/>
      <c r="CIE22" s="4299"/>
      <c r="CIF22" s="2602"/>
      <c r="CIG22" s="4287"/>
      <c r="CIH22" s="4303"/>
      <c r="CII22" s="4304"/>
      <c r="CIJ22" s="2603"/>
      <c r="CIK22" s="4305"/>
      <c r="CIL22" s="4306"/>
      <c r="CIM22" s="4305"/>
      <c r="CIN22" s="4306"/>
      <c r="CIO22" s="4299"/>
      <c r="CIP22" s="4300"/>
      <c r="CIQ22" s="4305"/>
      <c r="CIR22" s="4304"/>
      <c r="CIS22" s="4299"/>
      <c r="CIT22" s="4300"/>
      <c r="CIU22" s="4301"/>
      <c r="CIV22" s="4302"/>
      <c r="CIW22" s="4299"/>
      <c r="CIX22" s="2602"/>
      <c r="CIY22" s="4287"/>
      <c r="CIZ22" s="4303"/>
      <c r="CJA22" s="4304"/>
      <c r="CJB22" s="2603"/>
      <c r="CJC22" s="4305"/>
      <c r="CJD22" s="4306"/>
      <c r="CJE22" s="4305"/>
      <c r="CJF22" s="4306"/>
      <c r="CJG22" s="4299"/>
      <c r="CJH22" s="4300"/>
      <c r="CJI22" s="4305"/>
      <c r="CJJ22" s="4304"/>
      <c r="CJK22" s="4299"/>
      <c r="CJL22" s="4300"/>
      <c r="CJM22" s="4301"/>
      <c r="CJN22" s="4302"/>
      <c r="CJO22" s="4299"/>
      <c r="CJP22" s="2602"/>
      <c r="CJQ22" s="4287"/>
      <c r="CJR22" s="4303"/>
      <c r="CJS22" s="4304"/>
      <c r="CJT22" s="2603"/>
      <c r="CJU22" s="4305"/>
      <c r="CJV22" s="4306"/>
      <c r="CJW22" s="4305"/>
      <c r="CJX22" s="4306"/>
      <c r="CJY22" s="4299"/>
      <c r="CJZ22" s="4300"/>
      <c r="CKA22" s="4305"/>
      <c r="CKB22" s="4304"/>
      <c r="CKC22" s="4299"/>
      <c r="CKD22" s="4300"/>
      <c r="CKE22" s="4301"/>
      <c r="CKF22" s="4302"/>
      <c r="CKG22" s="4299"/>
      <c r="CKH22" s="2602"/>
      <c r="CKI22" s="4287"/>
      <c r="CKJ22" s="4303"/>
      <c r="CKK22" s="4304"/>
      <c r="CKL22" s="2603"/>
      <c r="CKM22" s="4305"/>
      <c r="CKN22" s="4306"/>
      <c r="CKO22" s="4305"/>
      <c r="CKP22" s="4306"/>
      <c r="CKQ22" s="4299"/>
      <c r="CKR22" s="4300"/>
      <c r="CKS22" s="4305"/>
      <c r="CKT22" s="4304"/>
      <c r="CKU22" s="4299"/>
      <c r="CKV22" s="4300"/>
      <c r="CKW22" s="4301"/>
      <c r="CKX22" s="4302"/>
      <c r="CKY22" s="4299"/>
      <c r="CKZ22" s="2602"/>
      <c r="CLA22" s="4287"/>
      <c r="CLB22" s="4303"/>
      <c r="CLC22" s="4304"/>
      <c r="CLD22" s="2603"/>
      <c r="CLE22" s="4305"/>
      <c r="CLF22" s="4306"/>
      <c r="CLG22" s="4305"/>
      <c r="CLH22" s="4306"/>
      <c r="CLI22" s="4299"/>
      <c r="CLJ22" s="4300"/>
      <c r="CLK22" s="4305"/>
      <c r="CLL22" s="4304"/>
      <c r="CLM22" s="4299"/>
      <c r="CLN22" s="4300"/>
      <c r="CLO22" s="4301"/>
      <c r="CLP22" s="4302"/>
      <c r="CLQ22" s="4299"/>
      <c r="CLR22" s="2602"/>
      <c r="CLS22" s="4287"/>
      <c r="CLT22" s="4303"/>
      <c r="CLU22" s="4304"/>
      <c r="CLV22" s="2603"/>
      <c r="CLW22" s="4305"/>
      <c r="CLX22" s="4306"/>
      <c r="CLY22" s="4305"/>
      <c r="CLZ22" s="4306"/>
      <c r="CMA22" s="4299"/>
      <c r="CMB22" s="4300"/>
      <c r="CMC22" s="4305"/>
      <c r="CMD22" s="4304"/>
      <c r="CME22" s="4299"/>
      <c r="CMF22" s="4300"/>
      <c r="CMG22" s="4301"/>
      <c r="CMH22" s="4302"/>
      <c r="CMI22" s="4299"/>
      <c r="CMJ22" s="2602"/>
      <c r="CMK22" s="4287"/>
      <c r="CML22" s="4303"/>
      <c r="CMM22" s="4304"/>
      <c r="CMN22" s="2603"/>
      <c r="CMO22" s="4305"/>
      <c r="CMP22" s="4306"/>
      <c r="CMQ22" s="4305"/>
      <c r="CMR22" s="4306"/>
      <c r="CMS22" s="4299"/>
      <c r="CMT22" s="4300"/>
      <c r="CMU22" s="4305"/>
      <c r="CMV22" s="4304"/>
      <c r="CMW22" s="4299"/>
      <c r="CMX22" s="4300"/>
      <c r="CMY22" s="4301"/>
      <c r="CMZ22" s="4302"/>
      <c r="CNA22" s="4299"/>
      <c r="CNB22" s="2602"/>
      <c r="CNC22" s="4287"/>
      <c r="CND22" s="4303"/>
      <c r="CNE22" s="4304"/>
      <c r="CNF22" s="2603"/>
      <c r="CNG22" s="4305"/>
      <c r="CNH22" s="4306"/>
      <c r="CNI22" s="4305"/>
      <c r="CNJ22" s="4306"/>
      <c r="CNK22" s="4299"/>
      <c r="CNL22" s="4300"/>
      <c r="CNM22" s="4305"/>
      <c r="CNN22" s="4304"/>
      <c r="CNO22" s="4299"/>
      <c r="CNP22" s="4300"/>
      <c r="CNQ22" s="4301"/>
      <c r="CNR22" s="4302"/>
      <c r="CNS22" s="4299"/>
      <c r="CNT22" s="2602"/>
      <c r="CNU22" s="4287"/>
      <c r="CNV22" s="4303"/>
      <c r="CNW22" s="4304"/>
      <c r="CNX22" s="2603"/>
      <c r="CNY22" s="4305"/>
      <c r="CNZ22" s="4306"/>
      <c r="COA22" s="4305"/>
      <c r="COB22" s="4306"/>
      <c r="COC22" s="4299"/>
      <c r="COD22" s="4300"/>
      <c r="COE22" s="4305"/>
      <c r="COF22" s="4304"/>
      <c r="COG22" s="4299"/>
      <c r="COH22" s="4300"/>
      <c r="COI22" s="4301"/>
      <c r="COJ22" s="4302"/>
      <c r="COK22" s="4299"/>
      <c r="COL22" s="2602"/>
      <c r="COM22" s="4287"/>
      <c r="CON22" s="4303"/>
      <c r="COO22" s="4304"/>
      <c r="COP22" s="2603"/>
      <c r="COQ22" s="4305"/>
      <c r="COR22" s="4306"/>
      <c r="COS22" s="4305"/>
      <c r="COT22" s="4306"/>
      <c r="COU22" s="4299"/>
      <c r="COV22" s="4300"/>
      <c r="COW22" s="4305"/>
      <c r="COX22" s="4304"/>
      <c r="COY22" s="4299"/>
      <c r="COZ22" s="4300"/>
      <c r="CPA22" s="4301"/>
      <c r="CPB22" s="4302"/>
      <c r="CPC22" s="4299"/>
      <c r="CPD22" s="2602"/>
      <c r="CPE22" s="4287"/>
      <c r="CPF22" s="4303"/>
      <c r="CPG22" s="4304"/>
      <c r="CPH22" s="2603"/>
      <c r="CPI22" s="4305"/>
      <c r="CPJ22" s="4306"/>
      <c r="CPK22" s="4305"/>
      <c r="CPL22" s="4306"/>
      <c r="CPM22" s="4299"/>
      <c r="CPN22" s="4300"/>
      <c r="CPO22" s="4305"/>
      <c r="CPP22" s="4304"/>
      <c r="CPQ22" s="4299"/>
      <c r="CPR22" s="4300"/>
      <c r="CPS22" s="4301"/>
      <c r="CPT22" s="4302"/>
      <c r="CPU22" s="4299"/>
      <c r="CPV22" s="2602"/>
      <c r="CPW22" s="4287"/>
      <c r="CPX22" s="4303"/>
      <c r="CPY22" s="4304"/>
      <c r="CPZ22" s="2603"/>
      <c r="CQA22" s="4305"/>
      <c r="CQB22" s="4306"/>
      <c r="CQC22" s="4305"/>
      <c r="CQD22" s="4306"/>
      <c r="CQE22" s="4299"/>
      <c r="CQF22" s="4300"/>
      <c r="CQG22" s="4305"/>
      <c r="CQH22" s="4304"/>
      <c r="CQI22" s="4299"/>
      <c r="CQJ22" s="4300"/>
      <c r="CQK22" s="4301"/>
      <c r="CQL22" s="4302"/>
      <c r="CQM22" s="4299"/>
      <c r="CQN22" s="2602"/>
      <c r="CQO22" s="4287"/>
      <c r="CQP22" s="4303"/>
      <c r="CQQ22" s="4304"/>
      <c r="CQR22" s="2603"/>
      <c r="CQS22" s="4305"/>
      <c r="CQT22" s="4306"/>
      <c r="CQU22" s="4305"/>
      <c r="CQV22" s="4306"/>
      <c r="CQW22" s="4299"/>
      <c r="CQX22" s="4300"/>
      <c r="CQY22" s="4305"/>
      <c r="CQZ22" s="4304"/>
      <c r="CRA22" s="4299"/>
      <c r="CRB22" s="4300"/>
      <c r="CRC22" s="4301"/>
      <c r="CRD22" s="4302"/>
      <c r="CRE22" s="4299"/>
      <c r="CRF22" s="2602"/>
      <c r="CRG22" s="4287"/>
      <c r="CRH22" s="4303"/>
      <c r="CRI22" s="4304"/>
      <c r="CRJ22" s="2603"/>
      <c r="CRK22" s="4305"/>
      <c r="CRL22" s="4306"/>
      <c r="CRM22" s="4305"/>
      <c r="CRN22" s="4306"/>
      <c r="CRO22" s="4299"/>
      <c r="CRP22" s="4300"/>
      <c r="CRQ22" s="4305"/>
      <c r="CRR22" s="4304"/>
      <c r="CRS22" s="4299"/>
      <c r="CRT22" s="4300"/>
      <c r="CRU22" s="4301"/>
      <c r="CRV22" s="4302"/>
      <c r="CRW22" s="4299"/>
      <c r="CRX22" s="2602"/>
      <c r="CRY22" s="4287"/>
      <c r="CRZ22" s="4303"/>
      <c r="CSA22" s="4304"/>
      <c r="CSB22" s="2603"/>
      <c r="CSC22" s="4305"/>
      <c r="CSD22" s="4306"/>
      <c r="CSE22" s="4305"/>
      <c r="CSF22" s="4306"/>
      <c r="CSG22" s="4299"/>
      <c r="CSH22" s="4300"/>
      <c r="CSI22" s="4305"/>
      <c r="CSJ22" s="4304"/>
      <c r="CSK22" s="4299"/>
      <c r="CSL22" s="4300"/>
      <c r="CSM22" s="4301"/>
      <c r="CSN22" s="4302"/>
      <c r="CSO22" s="4299"/>
      <c r="CSP22" s="2602"/>
      <c r="CSQ22" s="4287"/>
      <c r="CSR22" s="4303"/>
      <c r="CSS22" s="4304"/>
      <c r="CST22" s="2603"/>
      <c r="CSU22" s="4305"/>
      <c r="CSV22" s="4306"/>
      <c r="CSW22" s="4305"/>
      <c r="CSX22" s="4306"/>
      <c r="CSY22" s="4299"/>
      <c r="CSZ22" s="4300"/>
      <c r="CTA22" s="4305"/>
      <c r="CTB22" s="4304"/>
      <c r="CTC22" s="4299"/>
      <c r="CTD22" s="4300"/>
      <c r="CTE22" s="4301"/>
      <c r="CTF22" s="4302"/>
      <c r="CTG22" s="4299"/>
      <c r="CTH22" s="2602"/>
      <c r="CTI22" s="4287"/>
      <c r="CTJ22" s="4303"/>
      <c r="CTK22" s="4304"/>
      <c r="CTL22" s="2603"/>
      <c r="CTM22" s="4305"/>
      <c r="CTN22" s="4306"/>
      <c r="CTO22" s="4305"/>
      <c r="CTP22" s="4306"/>
      <c r="CTQ22" s="4299"/>
      <c r="CTR22" s="4300"/>
      <c r="CTS22" s="4305"/>
      <c r="CTT22" s="4304"/>
      <c r="CTU22" s="4299"/>
      <c r="CTV22" s="4300"/>
      <c r="CTW22" s="4301"/>
      <c r="CTX22" s="4302"/>
      <c r="CTY22" s="4299"/>
      <c r="CTZ22" s="2602"/>
      <c r="CUA22" s="4287"/>
      <c r="CUB22" s="4303"/>
      <c r="CUC22" s="4304"/>
      <c r="CUD22" s="2603"/>
      <c r="CUE22" s="4305"/>
      <c r="CUF22" s="4306"/>
      <c r="CUG22" s="4305"/>
      <c r="CUH22" s="4306"/>
      <c r="CUI22" s="4299"/>
      <c r="CUJ22" s="4300"/>
      <c r="CUK22" s="4305"/>
      <c r="CUL22" s="4304"/>
      <c r="CUM22" s="4299"/>
      <c r="CUN22" s="4300"/>
      <c r="CUO22" s="4301"/>
      <c r="CUP22" s="4302"/>
      <c r="CUQ22" s="4299"/>
      <c r="CUR22" s="2602"/>
      <c r="CUS22" s="4287"/>
      <c r="CUT22" s="4303"/>
      <c r="CUU22" s="4304"/>
      <c r="CUV22" s="2603"/>
      <c r="CUW22" s="4305"/>
      <c r="CUX22" s="4306"/>
      <c r="CUY22" s="4305"/>
      <c r="CUZ22" s="4306"/>
      <c r="CVA22" s="4299"/>
      <c r="CVB22" s="4300"/>
      <c r="CVC22" s="4305"/>
      <c r="CVD22" s="4304"/>
      <c r="CVE22" s="4299"/>
      <c r="CVF22" s="4300"/>
      <c r="CVG22" s="4301"/>
      <c r="CVH22" s="4302"/>
      <c r="CVI22" s="4299"/>
      <c r="CVJ22" s="2602"/>
      <c r="CVK22" s="4287"/>
      <c r="CVL22" s="4303"/>
      <c r="CVM22" s="4304"/>
      <c r="CVN22" s="2603"/>
      <c r="CVO22" s="4305"/>
      <c r="CVP22" s="4306"/>
      <c r="CVQ22" s="4305"/>
      <c r="CVR22" s="4306"/>
      <c r="CVS22" s="4299"/>
      <c r="CVT22" s="4300"/>
      <c r="CVU22" s="4305"/>
      <c r="CVV22" s="4304"/>
      <c r="CVW22" s="4299"/>
      <c r="CVX22" s="4300"/>
      <c r="CVY22" s="4301"/>
      <c r="CVZ22" s="4302"/>
      <c r="CWA22" s="4299"/>
      <c r="CWB22" s="2602"/>
      <c r="CWC22" s="4287"/>
      <c r="CWD22" s="4303"/>
      <c r="CWE22" s="4304"/>
      <c r="CWF22" s="2603"/>
      <c r="CWG22" s="4305"/>
      <c r="CWH22" s="4306"/>
      <c r="CWI22" s="4305"/>
      <c r="CWJ22" s="4306"/>
      <c r="CWK22" s="4299"/>
      <c r="CWL22" s="4300"/>
      <c r="CWM22" s="4305"/>
      <c r="CWN22" s="4304"/>
      <c r="CWO22" s="4299"/>
      <c r="CWP22" s="4300"/>
      <c r="CWQ22" s="4301"/>
      <c r="CWR22" s="4302"/>
      <c r="CWS22" s="4299"/>
      <c r="CWT22" s="2602"/>
      <c r="CWU22" s="4287"/>
      <c r="CWV22" s="4303"/>
      <c r="CWW22" s="4304"/>
      <c r="CWX22" s="2603"/>
      <c r="CWY22" s="4305"/>
      <c r="CWZ22" s="4306"/>
      <c r="CXA22" s="4305"/>
      <c r="CXB22" s="4306"/>
      <c r="CXC22" s="4299"/>
      <c r="CXD22" s="4300"/>
      <c r="CXE22" s="4305"/>
      <c r="CXF22" s="4304"/>
      <c r="CXG22" s="4299"/>
      <c r="CXH22" s="4300"/>
      <c r="CXI22" s="4301"/>
      <c r="CXJ22" s="4302"/>
      <c r="CXK22" s="4299"/>
      <c r="CXL22" s="2602"/>
      <c r="CXM22" s="4287"/>
      <c r="CXN22" s="4303"/>
      <c r="CXO22" s="4304"/>
      <c r="CXP22" s="2603"/>
      <c r="CXQ22" s="4305"/>
      <c r="CXR22" s="4306"/>
      <c r="CXS22" s="4305"/>
      <c r="CXT22" s="4306"/>
      <c r="CXU22" s="4299"/>
      <c r="CXV22" s="4300"/>
      <c r="CXW22" s="4305"/>
      <c r="CXX22" s="4304"/>
      <c r="CXY22" s="4299"/>
      <c r="CXZ22" s="4300"/>
      <c r="CYA22" s="4301"/>
      <c r="CYB22" s="4302"/>
      <c r="CYC22" s="4299"/>
      <c r="CYD22" s="2602"/>
      <c r="CYE22" s="4287"/>
      <c r="CYF22" s="4303"/>
      <c r="CYG22" s="4304"/>
      <c r="CYH22" s="2603"/>
      <c r="CYI22" s="4305"/>
      <c r="CYJ22" s="4306"/>
      <c r="CYK22" s="4305"/>
      <c r="CYL22" s="4306"/>
      <c r="CYM22" s="4299"/>
      <c r="CYN22" s="4300"/>
      <c r="CYO22" s="4305"/>
      <c r="CYP22" s="4304"/>
      <c r="CYQ22" s="4299"/>
      <c r="CYR22" s="4300"/>
      <c r="CYS22" s="4301"/>
      <c r="CYT22" s="4302"/>
      <c r="CYU22" s="4299"/>
      <c r="CYV22" s="2602"/>
      <c r="CYW22" s="4287"/>
      <c r="CYX22" s="4303"/>
      <c r="CYY22" s="4304"/>
      <c r="CYZ22" s="2603"/>
      <c r="CZA22" s="4305"/>
      <c r="CZB22" s="4306"/>
      <c r="CZC22" s="4305"/>
      <c r="CZD22" s="4306"/>
      <c r="CZE22" s="4299"/>
      <c r="CZF22" s="4300"/>
      <c r="CZG22" s="4305"/>
      <c r="CZH22" s="4304"/>
      <c r="CZI22" s="4299"/>
      <c r="CZJ22" s="4300"/>
      <c r="CZK22" s="4301"/>
      <c r="CZL22" s="4302"/>
      <c r="CZM22" s="4299"/>
      <c r="CZN22" s="2602"/>
      <c r="CZO22" s="4287"/>
      <c r="CZP22" s="4303"/>
      <c r="CZQ22" s="4304"/>
      <c r="CZR22" s="2603"/>
      <c r="CZS22" s="4305"/>
      <c r="CZT22" s="4306"/>
      <c r="CZU22" s="4305"/>
      <c r="CZV22" s="4306"/>
      <c r="CZW22" s="4299"/>
      <c r="CZX22" s="4300"/>
      <c r="CZY22" s="4305"/>
      <c r="CZZ22" s="4304"/>
      <c r="DAA22" s="4299"/>
      <c r="DAB22" s="4300"/>
      <c r="DAC22" s="4301"/>
      <c r="DAD22" s="4302"/>
      <c r="DAE22" s="4299"/>
      <c r="DAF22" s="2602"/>
      <c r="DAG22" s="4287"/>
      <c r="DAH22" s="4303"/>
      <c r="DAI22" s="4304"/>
      <c r="DAJ22" s="2603"/>
      <c r="DAK22" s="4305"/>
      <c r="DAL22" s="4306"/>
      <c r="DAM22" s="4305"/>
      <c r="DAN22" s="4306"/>
      <c r="DAO22" s="4299"/>
      <c r="DAP22" s="4300"/>
      <c r="DAQ22" s="4305"/>
      <c r="DAR22" s="4304"/>
      <c r="DAS22" s="4299"/>
      <c r="DAT22" s="4300"/>
      <c r="DAU22" s="4301"/>
      <c r="DAV22" s="4302"/>
      <c r="DAW22" s="4299"/>
      <c r="DAX22" s="2602"/>
      <c r="DAY22" s="4287"/>
      <c r="DAZ22" s="4303"/>
      <c r="DBA22" s="4304"/>
      <c r="DBB22" s="2603"/>
      <c r="DBC22" s="4305"/>
      <c r="DBD22" s="4306"/>
      <c r="DBE22" s="4305"/>
      <c r="DBF22" s="4306"/>
      <c r="DBG22" s="4299"/>
      <c r="DBH22" s="4300"/>
      <c r="DBI22" s="4305"/>
      <c r="DBJ22" s="4304"/>
      <c r="DBK22" s="4299"/>
      <c r="DBL22" s="4300"/>
      <c r="DBM22" s="4301"/>
      <c r="DBN22" s="4302"/>
      <c r="DBO22" s="4299"/>
      <c r="DBP22" s="2602"/>
      <c r="DBQ22" s="4287"/>
      <c r="DBR22" s="4303"/>
      <c r="DBS22" s="4304"/>
      <c r="DBT22" s="2603"/>
      <c r="DBU22" s="4305"/>
      <c r="DBV22" s="4306"/>
      <c r="DBW22" s="4305"/>
      <c r="DBX22" s="4306"/>
      <c r="DBY22" s="4299"/>
      <c r="DBZ22" s="4300"/>
      <c r="DCA22" s="4305"/>
      <c r="DCB22" s="4304"/>
      <c r="DCC22" s="4299"/>
      <c r="DCD22" s="4300"/>
      <c r="DCE22" s="4301"/>
      <c r="DCF22" s="4302"/>
      <c r="DCG22" s="4299"/>
      <c r="DCH22" s="2602"/>
      <c r="DCI22" s="4287"/>
      <c r="DCJ22" s="4303"/>
      <c r="DCK22" s="4304"/>
      <c r="DCL22" s="2603"/>
      <c r="DCM22" s="4305"/>
      <c r="DCN22" s="4306"/>
      <c r="DCO22" s="4305"/>
      <c r="DCP22" s="4306"/>
      <c r="DCQ22" s="4299"/>
      <c r="DCR22" s="4300"/>
      <c r="DCS22" s="4305"/>
      <c r="DCT22" s="4304"/>
      <c r="DCU22" s="4299"/>
      <c r="DCV22" s="4300"/>
      <c r="DCW22" s="4301"/>
      <c r="DCX22" s="4302"/>
      <c r="DCY22" s="4299"/>
      <c r="DCZ22" s="2602"/>
      <c r="DDA22" s="4287"/>
      <c r="DDB22" s="4303"/>
      <c r="DDC22" s="4304"/>
      <c r="DDD22" s="2603"/>
      <c r="DDE22" s="4305"/>
      <c r="DDF22" s="4306"/>
      <c r="DDG22" s="4305"/>
      <c r="DDH22" s="4306"/>
      <c r="DDI22" s="4299"/>
      <c r="DDJ22" s="4300"/>
      <c r="DDK22" s="4305"/>
      <c r="DDL22" s="4304"/>
      <c r="DDM22" s="4299"/>
      <c r="DDN22" s="4300"/>
      <c r="DDO22" s="4301"/>
      <c r="DDP22" s="4302"/>
      <c r="DDQ22" s="4299"/>
      <c r="DDR22" s="2602"/>
      <c r="DDS22" s="4287"/>
      <c r="DDT22" s="4303"/>
      <c r="DDU22" s="4304"/>
      <c r="DDV22" s="2603"/>
      <c r="DDW22" s="4305"/>
      <c r="DDX22" s="4306"/>
      <c r="DDY22" s="4305"/>
      <c r="DDZ22" s="4306"/>
      <c r="DEA22" s="4299"/>
      <c r="DEB22" s="4300"/>
      <c r="DEC22" s="4305"/>
      <c r="DED22" s="4304"/>
      <c r="DEE22" s="4299"/>
      <c r="DEF22" s="4300"/>
      <c r="DEG22" s="4301"/>
      <c r="DEH22" s="4302"/>
      <c r="DEI22" s="4299"/>
      <c r="DEJ22" s="2602"/>
      <c r="DEK22" s="4287"/>
      <c r="DEL22" s="4303"/>
      <c r="DEM22" s="4304"/>
      <c r="DEN22" s="2603"/>
      <c r="DEO22" s="4305"/>
      <c r="DEP22" s="4306"/>
      <c r="DEQ22" s="4305"/>
      <c r="DER22" s="4306"/>
      <c r="DES22" s="4299"/>
      <c r="DET22" s="4300"/>
      <c r="DEU22" s="4305"/>
      <c r="DEV22" s="4304"/>
      <c r="DEW22" s="4299"/>
      <c r="DEX22" s="4300"/>
      <c r="DEY22" s="4301"/>
      <c r="DEZ22" s="4302"/>
      <c r="DFA22" s="4299"/>
      <c r="DFB22" s="2602"/>
      <c r="DFC22" s="4287"/>
      <c r="DFD22" s="4303"/>
      <c r="DFE22" s="4304"/>
      <c r="DFF22" s="2603"/>
      <c r="DFG22" s="4305"/>
      <c r="DFH22" s="4306"/>
      <c r="DFI22" s="4305"/>
      <c r="DFJ22" s="4306"/>
      <c r="DFK22" s="4299"/>
      <c r="DFL22" s="4300"/>
      <c r="DFM22" s="4305"/>
      <c r="DFN22" s="4304"/>
      <c r="DFO22" s="4299"/>
      <c r="DFP22" s="4300"/>
      <c r="DFQ22" s="4301"/>
      <c r="DFR22" s="4302"/>
      <c r="DFS22" s="4299"/>
      <c r="DFT22" s="2602"/>
      <c r="DFU22" s="4287"/>
      <c r="DFV22" s="4303"/>
      <c r="DFW22" s="4304"/>
      <c r="DFX22" s="2603"/>
      <c r="DFY22" s="4305"/>
      <c r="DFZ22" s="4306"/>
      <c r="DGA22" s="4305"/>
      <c r="DGB22" s="4306"/>
      <c r="DGC22" s="4299"/>
      <c r="DGD22" s="4300"/>
      <c r="DGE22" s="4305"/>
      <c r="DGF22" s="4304"/>
      <c r="DGG22" s="4299"/>
      <c r="DGH22" s="4300"/>
      <c r="DGI22" s="4301"/>
      <c r="DGJ22" s="4302"/>
      <c r="DGK22" s="4299"/>
      <c r="DGL22" s="2602"/>
      <c r="DGM22" s="4287"/>
      <c r="DGN22" s="4303"/>
      <c r="DGO22" s="4304"/>
      <c r="DGP22" s="2603"/>
      <c r="DGQ22" s="4305"/>
      <c r="DGR22" s="4306"/>
      <c r="DGS22" s="4305"/>
      <c r="DGT22" s="4306"/>
      <c r="DGU22" s="4299"/>
      <c r="DGV22" s="4300"/>
      <c r="DGW22" s="4305"/>
      <c r="DGX22" s="4304"/>
      <c r="DGY22" s="4299"/>
      <c r="DGZ22" s="4300"/>
      <c r="DHA22" s="4301"/>
      <c r="DHB22" s="4302"/>
      <c r="DHC22" s="4299"/>
      <c r="DHD22" s="2602"/>
      <c r="DHE22" s="4287"/>
      <c r="DHF22" s="4303"/>
      <c r="DHG22" s="4304"/>
      <c r="DHH22" s="2603"/>
      <c r="DHI22" s="4305"/>
      <c r="DHJ22" s="4306"/>
      <c r="DHK22" s="4305"/>
      <c r="DHL22" s="4306"/>
      <c r="DHM22" s="4299"/>
      <c r="DHN22" s="4300"/>
      <c r="DHO22" s="4305"/>
      <c r="DHP22" s="4304"/>
      <c r="DHQ22" s="4299"/>
      <c r="DHR22" s="4300"/>
      <c r="DHS22" s="4301"/>
      <c r="DHT22" s="4302"/>
      <c r="DHU22" s="4299"/>
      <c r="DHV22" s="2602"/>
      <c r="DHW22" s="4287"/>
      <c r="DHX22" s="4303"/>
      <c r="DHY22" s="4304"/>
      <c r="DHZ22" s="2603"/>
      <c r="DIA22" s="4305"/>
      <c r="DIB22" s="4306"/>
      <c r="DIC22" s="4305"/>
      <c r="DID22" s="4306"/>
      <c r="DIE22" s="4299"/>
      <c r="DIF22" s="4300"/>
      <c r="DIG22" s="4305"/>
      <c r="DIH22" s="4304"/>
      <c r="DII22" s="4299"/>
      <c r="DIJ22" s="4300"/>
      <c r="DIK22" s="4301"/>
      <c r="DIL22" s="4302"/>
      <c r="DIM22" s="4299"/>
      <c r="DIN22" s="2602"/>
      <c r="DIO22" s="4287"/>
      <c r="DIP22" s="4303"/>
      <c r="DIQ22" s="4304"/>
      <c r="DIR22" s="2603"/>
      <c r="DIS22" s="4305"/>
      <c r="DIT22" s="4306"/>
      <c r="DIU22" s="4305"/>
      <c r="DIV22" s="4306"/>
      <c r="DIW22" s="4299"/>
      <c r="DIX22" s="4300"/>
      <c r="DIY22" s="4305"/>
      <c r="DIZ22" s="4304"/>
      <c r="DJA22" s="4299"/>
      <c r="DJB22" s="4300"/>
      <c r="DJC22" s="4301"/>
      <c r="DJD22" s="4302"/>
      <c r="DJE22" s="4299"/>
      <c r="DJF22" s="2602"/>
      <c r="DJG22" s="4287"/>
      <c r="DJH22" s="4303"/>
      <c r="DJI22" s="4304"/>
      <c r="DJJ22" s="2603"/>
      <c r="DJK22" s="4305"/>
      <c r="DJL22" s="4306"/>
      <c r="DJM22" s="4305"/>
      <c r="DJN22" s="4306"/>
      <c r="DJO22" s="4299"/>
      <c r="DJP22" s="4300"/>
      <c r="DJQ22" s="4305"/>
      <c r="DJR22" s="4304"/>
      <c r="DJS22" s="4299"/>
      <c r="DJT22" s="4300"/>
      <c r="DJU22" s="4301"/>
      <c r="DJV22" s="4302"/>
      <c r="DJW22" s="4299"/>
      <c r="DJX22" s="2602"/>
      <c r="DJY22" s="4287"/>
      <c r="DJZ22" s="4303"/>
      <c r="DKA22" s="4304"/>
      <c r="DKB22" s="2603"/>
      <c r="DKC22" s="4305"/>
      <c r="DKD22" s="4306"/>
      <c r="DKE22" s="4305"/>
      <c r="DKF22" s="4306"/>
      <c r="DKG22" s="4299"/>
      <c r="DKH22" s="4300"/>
      <c r="DKI22" s="4305"/>
      <c r="DKJ22" s="4304"/>
      <c r="DKK22" s="4299"/>
      <c r="DKL22" s="4300"/>
      <c r="DKM22" s="4301"/>
      <c r="DKN22" s="4302"/>
      <c r="DKO22" s="4299"/>
      <c r="DKP22" s="2602"/>
      <c r="DKQ22" s="4287"/>
      <c r="DKR22" s="4303"/>
      <c r="DKS22" s="4304"/>
      <c r="DKT22" s="2603"/>
      <c r="DKU22" s="4305"/>
      <c r="DKV22" s="4306"/>
      <c r="DKW22" s="4305"/>
      <c r="DKX22" s="4306"/>
      <c r="DKY22" s="4299"/>
      <c r="DKZ22" s="4300"/>
      <c r="DLA22" s="4305"/>
      <c r="DLB22" s="4304"/>
      <c r="DLC22" s="4299"/>
      <c r="DLD22" s="4300"/>
      <c r="DLE22" s="4301"/>
      <c r="DLF22" s="4302"/>
      <c r="DLG22" s="4299"/>
      <c r="DLH22" s="2602"/>
      <c r="DLI22" s="4287"/>
      <c r="DLJ22" s="4303"/>
      <c r="DLK22" s="4304"/>
      <c r="DLL22" s="2603"/>
      <c r="DLM22" s="4305"/>
      <c r="DLN22" s="4306"/>
      <c r="DLO22" s="4305"/>
      <c r="DLP22" s="4306"/>
      <c r="DLQ22" s="4299"/>
      <c r="DLR22" s="4300"/>
      <c r="DLS22" s="4305"/>
      <c r="DLT22" s="4304"/>
      <c r="DLU22" s="4299"/>
      <c r="DLV22" s="4300"/>
      <c r="DLW22" s="4301"/>
      <c r="DLX22" s="4302"/>
      <c r="DLY22" s="4299"/>
      <c r="DLZ22" s="2602"/>
      <c r="DMA22" s="4287"/>
      <c r="DMB22" s="4303"/>
      <c r="DMC22" s="4304"/>
      <c r="DMD22" s="2603"/>
      <c r="DME22" s="4305"/>
      <c r="DMF22" s="4306"/>
      <c r="DMG22" s="4305"/>
      <c r="DMH22" s="4306"/>
      <c r="DMI22" s="4299"/>
      <c r="DMJ22" s="4300"/>
      <c r="DMK22" s="4305"/>
      <c r="DML22" s="4304"/>
      <c r="DMM22" s="4299"/>
      <c r="DMN22" s="4300"/>
      <c r="DMO22" s="4301"/>
      <c r="DMP22" s="4302"/>
      <c r="DMQ22" s="4299"/>
      <c r="DMR22" s="2602"/>
      <c r="DMS22" s="4287"/>
      <c r="DMT22" s="4303"/>
      <c r="DMU22" s="4304"/>
      <c r="DMV22" s="2603"/>
      <c r="DMW22" s="4305"/>
      <c r="DMX22" s="4306"/>
      <c r="DMY22" s="4305"/>
      <c r="DMZ22" s="4306"/>
      <c r="DNA22" s="4299"/>
      <c r="DNB22" s="4300"/>
      <c r="DNC22" s="4305"/>
      <c r="DND22" s="4304"/>
      <c r="DNE22" s="4299"/>
      <c r="DNF22" s="4300"/>
      <c r="DNG22" s="4301"/>
      <c r="DNH22" s="4302"/>
      <c r="DNI22" s="4299"/>
      <c r="DNJ22" s="2602"/>
      <c r="DNK22" s="4287"/>
      <c r="DNL22" s="4303"/>
      <c r="DNM22" s="4304"/>
      <c r="DNN22" s="2603"/>
      <c r="DNO22" s="4305"/>
      <c r="DNP22" s="4306"/>
      <c r="DNQ22" s="4305"/>
      <c r="DNR22" s="4306"/>
      <c r="DNS22" s="4299"/>
      <c r="DNT22" s="4300"/>
      <c r="DNU22" s="4305"/>
      <c r="DNV22" s="4304"/>
      <c r="DNW22" s="4299"/>
      <c r="DNX22" s="4300"/>
      <c r="DNY22" s="4301"/>
      <c r="DNZ22" s="4302"/>
      <c r="DOA22" s="4299"/>
      <c r="DOB22" s="2602"/>
      <c r="DOC22" s="4287"/>
      <c r="DOD22" s="4303"/>
      <c r="DOE22" s="4304"/>
      <c r="DOF22" s="2603"/>
      <c r="DOG22" s="4305"/>
      <c r="DOH22" s="4306"/>
      <c r="DOI22" s="4305"/>
      <c r="DOJ22" s="4306"/>
      <c r="DOK22" s="4299"/>
      <c r="DOL22" s="4300"/>
      <c r="DOM22" s="4305"/>
      <c r="DON22" s="4304"/>
      <c r="DOO22" s="4299"/>
      <c r="DOP22" s="4300"/>
      <c r="DOQ22" s="4301"/>
      <c r="DOR22" s="4302"/>
      <c r="DOS22" s="4299"/>
      <c r="DOT22" s="2602"/>
      <c r="DOU22" s="4287"/>
      <c r="DOV22" s="4303"/>
      <c r="DOW22" s="4304"/>
      <c r="DOX22" s="2603"/>
      <c r="DOY22" s="4305"/>
      <c r="DOZ22" s="4306"/>
      <c r="DPA22" s="4305"/>
      <c r="DPB22" s="4306"/>
      <c r="DPC22" s="4299"/>
      <c r="DPD22" s="4300"/>
      <c r="DPE22" s="4305"/>
      <c r="DPF22" s="4304"/>
      <c r="DPG22" s="4299"/>
      <c r="DPH22" s="4300"/>
      <c r="DPI22" s="4301"/>
      <c r="DPJ22" s="4302"/>
      <c r="DPK22" s="4299"/>
      <c r="DPL22" s="2602"/>
      <c r="DPM22" s="4287"/>
      <c r="DPN22" s="4303"/>
      <c r="DPO22" s="4304"/>
      <c r="DPP22" s="2603"/>
      <c r="DPQ22" s="4305"/>
      <c r="DPR22" s="4306"/>
      <c r="DPS22" s="4305"/>
      <c r="DPT22" s="4306"/>
      <c r="DPU22" s="4299"/>
      <c r="DPV22" s="4300"/>
      <c r="DPW22" s="4305"/>
      <c r="DPX22" s="4304"/>
      <c r="DPY22" s="4299"/>
      <c r="DPZ22" s="4300"/>
      <c r="DQA22" s="4301"/>
      <c r="DQB22" s="4302"/>
      <c r="DQC22" s="4299"/>
      <c r="DQD22" s="2602"/>
      <c r="DQE22" s="4287"/>
      <c r="DQF22" s="4303"/>
      <c r="DQG22" s="4304"/>
      <c r="DQH22" s="2603"/>
      <c r="DQI22" s="4305"/>
      <c r="DQJ22" s="4306"/>
      <c r="DQK22" s="4305"/>
      <c r="DQL22" s="4306"/>
      <c r="DQM22" s="4299"/>
      <c r="DQN22" s="4300"/>
      <c r="DQO22" s="4305"/>
      <c r="DQP22" s="4304"/>
      <c r="DQQ22" s="4299"/>
      <c r="DQR22" s="4300"/>
      <c r="DQS22" s="4301"/>
      <c r="DQT22" s="4302"/>
      <c r="DQU22" s="4299"/>
      <c r="DQV22" s="2602"/>
      <c r="DQW22" s="4287"/>
      <c r="DQX22" s="4303"/>
      <c r="DQY22" s="4304"/>
      <c r="DQZ22" s="2603"/>
      <c r="DRA22" s="4305"/>
      <c r="DRB22" s="4306"/>
      <c r="DRC22" s="4305"/>
      <c r="DRD22" s="4306"/>
      <c r="DRE22" s="4299"/>
      <c r="DRF22" s="4300"/>
      <c r="DRG22" s="4305"/>
      <c r="DRH22" s="4304"/>
      <c r="DRI22" s="4299"/>
      <c r="DRJ22" s="4300"/>
      <c r="DRK22" s="4301"/>
      <c r="DRL22" s="4302"/>
      <c r="DRM22" s="4299"/>
      <c r="DRN22" s="2602"/>
      <c r="DRO22" s="4287"/>
      <c r="DRP22" s="4303"/>
      <c r="DRQ22" s="4304"/>
      <c r="DRR22" s="2603"/>
      <c r="DRS22" s="4305"/>
      <c r="DRT22" s="4306"/>
      <c r="DRU22" s="4305"/>
      <c r="DRV22" s="4306"/>
      <c r="DRW22" s="4299"/>
      <c r="DRX22" s="4300"/>
      <c r="DRY22" s="4305"/>
      <c r="DRZ22" s="4304"/>
      <c r="DSA22" s="4299"/>
      <c r="DSB22" s="4300"/>
      <c r="DSC22" s="4301"/>
      <c r="DSD22" s="4302"/>
      <c r="DSE22" s="4299"/>
      <c r="DSF22" s="2602"/>
      <c r="DSG22" s="4287"/>
      <c r="DSH22" s="4303"/>
      <c r="DSI22" s="4304"/>
      <c r="DSJ22" s="2603"/>
      <c r="DSK22" s="4305"/>
      <c r="DSL22" s="4306"/>
      <c r="DSM22" s="4305"/>
      <c r="DSN22" s="4306"/>
      <c r="DSO22" s="4299"/>
      <c r="DSP22" s="4300"/>
      <c r="DSQ22" s="4305"/>
      <c r="DSR22" s="4304"/>
      <c r="DSS22" s="4299"/>
      <c r="DST22" s="4300"/>
      <c r="DSU22" s="4301"/>
      <c r="DSV22" s="4302"/>
      <c r="DSW22" s="4299"/>
      <c r="DSX22" s="2602"/>
      <c r="DSY22" s="4287"/>
      <c r="DSZ22" s="4303"/>
      <c r="DTA22" s="4304"/>
      <c r="DTB22" s="2603"/>
      <c r="DTC22" s="4305"/>
      <c r="DTD22" s="4306"/>
      <c r="DTE22" s="4305"/>
      <c r="DTF22" s="4306"/>
      <c r="DTG22" s="4299"/>
      <c r="DTH22" s="4300"/>
      <c r="DTI22" s="4305"/>
      <c r="DTJ22" s="4304"/>
      <c r="DTK22" s="4299"/>
      <c r="DTL22" s="4300"/>
      <c r="DTM22" s="4301"/>
      <c r="DTN22" s="4302"/>
      <c r="DTO22" s="4299"/>
      <c r="DTP22" s="2602"/>
      <c r="DTQ22" s="4287"/>
      <c r="DTR22" s="4303"/>
      <c r="DTS22" s="4304"/>
      <c r="DTT22" s="2603"/>
      <c r="DTU22" s="4305"/>
      <c r="DTV22" s="4306"/>
      <c r="DTW22" s="4305"/>
      <c r="DTX22" s="4306"/>
      <c r="DTY22" s="4299"/>
      <c r="DTZ22" s="4300"/>
      <c r="DUA22" s="4305"/>
      <c r="DUB22" s="4304"/>
      <c r="DUC22" s="4299"/>
      <c r="DUD22" s="4300"/>
      <c r="DUE22" s="4301"/>
      <c r="DUF22" s="4302"/>
      <c r="DUG22" s="4299"/>
      <c r="DUH22" s="2602"/>
      <c r="DUI22" s="4287"/>
      <c r="DUJ22" s="4303"/>
      <c r="DUK22" s="4304"/>
      <c r="DUL22" s="2603"/>
      <c r="DUM22" s="4305"/>
      <c r="DUN22" s="4306"/>
      <c r="DUO22" s="4305"/>
      <c r="DUP22" s="4306"/>
      <c r="DUQ22" s="4299"/>
      <c r="DUR22" s="4300"/>
      <c r="DUS22" s="4305"/>
      <c r="DUT22" s="4304"/>
      <c r="DUU22" s="4299"/>
      <c r="DUV22" s="4300"/>
      <c r="DUW22" s="4301"/>
      <c r="DUX22" s="4302"/>
      <c r="DUY22" s="4299"/>
      <c r="DUZ22" s="2602"/>
      <c r="DVA22" s="4287"/>
      <c r="DVB22" s="4303"/>
      <c r="DVC22" s="4304"/>
      <c r="DVD22" s="2603"/>
      <c r="DVE22" s="4305"/>
      <c r="DVF22" s="4306"/>
      <c r="DVG22" s="4305"/>
      <c r="DVH22" s="4306"/>
      <c r="DVI22" s="4299"/>
      <c r="DVJ22" s="4300"/>
      <c r="DVK22" s="4305"/>
      <c r="DVL22" s="4304"/>
      <c r="DVM22" s="4299"/>
      <c r="DVN22" s="4300"/>
      <c r="DVO22" s="4301"/>
      <c r="DVP22" s="4302"/>
      <c r="DVQ22" s="4299"/>
      <c r="DVR22" s="2602"/>
      <c r="DVS22" s="4287"/>
      <c r="DVT22" s="4303"/>
      <c r="DVU22" s="4304"/>
      <c r="DVV22" s="2603"/>
      <c r="DVW22" s="4305"/>
      <c r="DVX22" s="4306"/>
      <c r="DVY22" s="4305"/>
      <c r="DVZ22" s="4306"/>
      <c r="DWA22" s="4299"/>
      <c r="DWB22" s="4300"/>
      <c r="DWC22" s="4305"/>
      <c r="DWD22" s="4304"/>
      <c r="DWE22" s="4299"/>
      <c r="DWF22" s="4300"/>
      <c r="DWG22" s="4301"/>
      <c r="DWH22" s="4302"/>
      <c r="DWI22" s="4299"/>
      <c r="DWJ22" s="2602"/>
      <c r="DWK22" s="4287"/>
      <c r="DWL22" s="4303"/>
      <c r="DWM22" s="4304"/>
      <c r="DWN22" s="2603"/>
      <c r="DWO22" s="4305"/>
      <c r="DWP22" s="4306"/>
      <c r="DWQ22" s="4305"/>
      <c r="DWR22" s="4306"/>
      <c r="DWS22" s="4299"/>
      <c r="DWT22" s="4300"/>
      <c r="DWU22" s="4305"/>
      <c r="DWV22" s="4304"/>
      <c r="DWW22" s="4299"/>
      <c r="DWX22" s="4300"/>
      <c r="DWY22" s="4301"/>
      <c r="DWZ22" s="4302"/>
      <c r="DXA22" s="4299"/>
      <c r="DXB22" s="2602"/>
      <c r="DXC22" s="4287"/>
      <c r="DXD22" s="4303"/>
      <c r="DXE22" s="4304"/>
      <c r="DXF22" s="2603"/>
      <c r="DXG22" s="4305"/>
      <c r="DXH22" s="4306"/>
      <c r="DXI22" s="4305"/>
      <c r="DXJ22" s="4306"/>
      <c r="DXK22" s="4299"/>
      <c r="DXL22" s="4300"/>
      <c r="DXM22" s="4305"/>
      <c r="DXN22" s="4304"/>
      <c r="DXO22" s="4299"/>
      <c r="DXP22" s="4300"/>
      <c r="DXQ22" s="4301"/>
      <c r="DXR22" s="4302"/>
      <c r="DXS22" s="4299"/>
      <c r="DXT22" s="2602"/>
      <c r="DXU22" s="4287"/>
      <c r="DXV22" s="4303"/>
      <c r="DXW22" s="4304"/>
      <c r="DXX22" s="2603"/>
      <c r="DXY22" s="4305"/>
      <c r="DXZ22" s="4306"/>
      <c r="DYA22" s="4305"/>
      <c r="DYB22" s="4306"/>
      <c r="DYC22" s="4299"/>
      <c r="DYD22" s="4300"/>
      <c r="DYE22" s="4305"/>
      <c r="DYF22" s="4304"/>
      <c r="DYG22" s="4299"/>
      <c r="DYH22" s="4300"/>
      <c r="DYI22" s="4301"/>
      <c r="DYJ22" s="4302"/>
      <c r="DYK22" s="4299"/>
      <c r="DYL22" s="2602"/>
      <c r="DYM22" s="4287"/>
      <c r="DYN22" s="4303"/>
      <c r="DYO22" s="4304"/>
      <c r="DYP22" s="2603"/>
      <c r="DYQ22" s="4305"/>
      <c r="DYR22" s="4306"/>
      <c r="DYS22" s="4305"/>
      <c r="DYT22" s="4306"/>
      <c r="DYU22" s="4299"/>
      <c r="DYV22" s="4300"/>
      <c r="DYW22" s="4305"/>
      <c r="DYX22" s="4304"/>
      <c r="DYY22" s="4299"/>
      <c r="DYZ22" s="4300"/>
      <c r="DZA22" s="4301"/>
      <c r="DZB22" s="4302"/>
      <c r="DZC22" s="4299"/>
      <c r="DZD22" s="2602"/>
      <c r="DZE22" s="4287"/>
      <c r="DZF22" s="4303"/>
      <c r="DZG22" s="4304"/>
      <c r="DZH22" s="2603"/>
      <c r="DZI22" s="4305"/>
      <c r="DZJ22" s="4306"/>
      <c r="DZK22" s="4305"/>
      <c r="DZL22" s="4306"/>
      <c r="DZM22" s="4299"/>
      <c r="DZN22" s="4300"/>
      <c r="DZO22" s="4305"/>
      <c r="DZP22" s="4304"/>
      <c r="DZQ22" s="4299"/>
      <c r="DZR22" s="4300"/>
      <c r="DZS22" s="4301"/>
      <c r="DZT22" s="4302"/>
      <c r="DZU22" s="4299"/>
      <c r="DZV22" s="2602"/>
      <c r="DZW22" s="4287"/>
      <c r="DZX22" s="4303"/>
      <c r="DZY22" s="4304"/>
      <c r="DZZ22" s="2603"/>
      <c r="EAA22" s="4305"/>
      <c r="EAB22" s="4306"/>
      <c r="EAC22" s="4305"/>
      <c r="EAD22" s="4306"/>
      <c r="EAE22" s="4299"/>
      <c r="EAF22" s="4300"/>
      <c r="EAG22" s="4305"/>
      <c r="EAH22" s="4304"/>
      <c r="EAI22" s="4299"/>
      <c r="EAJ22" s="4300"/>
      <c r="EAK22" s="4301"/>
      <c r="EAL22" s="4302"/>
      <c r="EAM22" s="4299"/>
      <c r="EAN22" s="2602"/>
      <c r="EAO22" s="4287"/>
      <c r="EAP22" s="4303"/>
      <c r="EAQ22" s="4304"/>
      <c r="EAR22" s="2603"/>
      <c r="EAS22" s="4305"/>
      <c r="EAT22" s="4306"/>
      <c r="EAU22" s="4305"/>
      <c r="EAV22" s="4306"/>
      <c r="EAW22" s="4299"/>
      <c r="EAX22" s="4300"/>
      <c r="EAY22" s="4305"/>
      <c r="EAZ22" s="4304"/>
      <c r="EBA22" s="4299"/>
      <c r="EBB22" s="4300"/>
      <c r="EBC22" s="4301"/>
      <c r="EBD22" s="4302"/>
      <c r="EBE22" s="4299"/>
      <c r="EBF22" s="2602"/>
      <c r="EBG22" s="4287"/>
      <c r="EBH22" s="4303"/>
      <c r="EBI22" s="4304"/>
      <c r="EBJ22" s="2603"/>
      <c r="EBK22" s="4305"/>
      <c r="EBL22" s="4306"/>
      <c r="EBM22" s="4305"/>
      <c r="EBN22" s="4306"/>
      <c r="EBO22" s="4299"/>
      <c r="EBP22" s="4300"/>
      <c r="EBQ22" s="4305"/>
      <c r="EBR22" s="4304"/>
      <c r="EBS22" s="4299"/>
      <c r="EBT22" s="4300"/>
      <c r="EBU22" s="4301"/>
      <c r="EBV22" s="4302"/>
      <c r="EBW22" s="4299"/>
      <c r="EBX22" s="2602"/>
      <c r="EBY22" s="4287"/>
      <c r="EBZ22" s="4303"/>
      <c r="ECA22" s="4304"/>
      <c r="ECB22" s="2603"/>
      <c r="ECC22" s="4305"/>
      <c r="ECD22" s="4306"/>
      <c r="ECE22" s="4305"/>
      <c r="ECF22" s="4306"/>
      <c r="ECG22" s="4299"/>
      <c r="ECH22" s="4300"/>
      <c r="ECI22" s="4305"/>
      <c r="ECJ22" s="4304"/>
      <c r="ECK22" s="4299"/>
      <c r="ECL22" s="4300"/>
      <c r="ECM22" s="4301"/>
      <c r="ECN22" s="4302"/>
      <c r="ECO22" s="4299"/>
      <c r="ECP22" s="2602"/>
      <c r="ECQ22" s="4287"/>
      <c r="ECR22" s="4303"/>
      <c r="ECS22" s="4304"/>
      <c r="ECT22" s="2603"/>
      <c r="ECU22" s="4305"/>
      <c r="ECV22" s="4306"/>
      <c r="ECW22" s="4305"/>
      <c r="ECX22" s="4306"/>
      <c r="ECY22" s="4299"/>
      <c r="ECZ22" s="4300"/>
      <c r="EDA22" s="4305"/>
      <c r="EDB22" s="4304"/>
      <c r="EDC22" s="4299"/>
      <c r="EDD22" s="4300"/>
      <c r="EDE22" s="4301"/>
      <c r="EDF22" s="4302"/>
      <c r="EDG22" s="4299"/>
      <c r="EDH22" s="2602"/>
      <c r="EDI22" s="4287"/>
      <c r="EDJ22" s="4303"/>
      <c r="EDK22" s="4304"/>
      <c r="EDL22" s="2603"/>
      <c r="EDM22" s="4305"/>
      <c r="EDN22" s="4306"/>
      <c r="EDO22" s="4305"/>
      <c r="EDP22" s="4306"/>
      <c r="EDQ22" s="4299"/>
      <c r="EDR22" s="4300"/>
      <c r="EDS22" s="4305"/>
      <c r="EDT22" s="4304"/>
      <c r="EDU22" s="4299"/>
      <c r="EDV22" s="4300"/>
      <c r="EDW22" s="4301"/>
      <c r="EDX22" s="4302"/>
      <c r="EDY22" s="4299"/>
      <c r="EDZ22" s="2602"/>
      <c r="EEA22" s="4287"/>
      <c r="EEB22" s="4303"/>
      <c r="EEC22" s="4304"/>
      <c r="EED22" s="2603"/>
      <c r="EEE22" s="4305"/>
      <c r="EEF22" s="4306"/>
      <c r="EEG22" s="4305"/>
      <c r="EEH22" s="4306"/>
      <c r="EEI22" s="4299"/>
      <c r="EEJ22" s="4300"/>
      <c r="EEK22" s="4305"/>
      <c r="EEL22" s="4304"/>
      <c r="EEM22" s="4299"/>
      <c r="EEN22" s="4300"/>
      <c r="EEO22" s="4301"/>
      <c r="EEP22" s="4302"/>
      <c r="EEQ22" s="4299"/>
      <c r="EER22" s="2602"/>
      <c r="EES22" s="4287"/>
      <c r="EET22" s="4303"/>
      <c r="EEU22" s="4304"/>
      <c r="EEV22" s="2603"/>
      <c r="EEW22" s="4305"/>
      <c r="EEX22" s="4306"/>
      <c r="EEY22" s="4305"/>
      <c r="EEZ22" s="4306"/>
      <c r="EFA22" s="4299"/>
      <c r="EFB22" s="4300"/>
      <c r="EFC22" s="4305"/>
      <c r="EFD22" s="4304"/>
      <c r="EFE22" s="4299"/>
      <c r="EFF22" s="4300"/>
      <c r="EFG22" s="4301"/>
      <c r="EFH22" s="4302"/>
      <c r="EFI22" s="4299"/>
      <c r="EFJ22" s="2602"/>
      <c r="EFK22" s="4287"/>
      <c r="EFL22" s="4303"/>
      <c r="EFM22" s="4304"/>
      <c r="EFN22" s="2603"/>
      <c r="EFO22" s="4305"/>
      <c r="EFP22" s="4306"/>
      <c r="EFQ22" s="4305"/>
      <c r="EFR22" s="4306"/>
      <c r="EFS22" s="4299"/>
      <c r="EFT22" s="4300"/>
      <c r="EFU22" s="4305"/>
      <c r="EFV22" s="4304"/>
      <c r="EFW22" s="4299"/>
      <c r="EFX22" s="4300"/>
      <c r="EFY22" s="4301"/>
      <c r="EFZ22" s="4302"/>
      <c r="EGA22" s="4299"/>
      <c r="EGB22" s="2602"/>
      <c r="EGC22" s="4287"/>
      <c r="EGD22" s="4303"/>
      <c r="EGE22" s="4304"/>
      <c r="EGF22" s="2603"/>
      <c r="EGG22" s="4305"/>
      <c r="EGH22" s="4306"/>
      <c r="EGI22" s="4305"/>
      <c r="EGJ22" s="4306"/>
      <c r="EGK22" s="4299"/>
      <c r="EGL22" s="4300"/>
      <c r="EGM22" s="4305"/>
      <c r="EGN22" s="4304"/>
      <c r="EGO22" s="4299"/>
      <c r="EGP22" s="4300"/>
      <c r="EGQ22" s="4301"/>
      <c r="EGR22" s="4302"/>
      <c r="EGS22" s="4299"/>
      <c r="EGT22" s="2602"/>
      <c r="EGU22" s="4287"/>
      <c r="EGV22" s="4303"/>
      <c r="EGW22" s="4304"/>
      <c r="EGX22" s="2603"/>
      <c r="EGY22" s="4305"/>
      <c r="EGZ22" s="4306"/>
      <c r="EHA22" s="4305"/>
      <c r="EHB22" s="4306"/>
      <c r="EHC22" s="4299"/>
      <c r="EHD22" s="4300"/>
      <c r="EHE22" s="4305"/>
      <c r="EHF22" s="4304"/>
      <c r="EHG22" s="4299"/>
      <c r="EHH22" s="4300"/>
      <c r="EHI22" s="4301"/>
      <c r="EHJ22" s="4302"/>
      <c r="EHK22" s="4299"/>
      <c r="EHL22" s="2602"/>
      <c r="EHM22" s="4287"/>
      <c r="EHN22" s="4303"/>
      <c r="EHO22" s="4304"/>
      <c r="EHP22" s="2603"/>
      <c r="EHQ22" s="4305"/>
      <c r="EHR22" s="4306"/>
      <c r="EHS22" s="4305"/>
      <c r="EHT22" s="4306"/>
      <c r="EHU22" s="4299"/>
      <c r="EHV22" s="4300"/>
      <c r="EHW22" s="4305"/>
      <c r="EHX22" s="4304"/>
      <c r="EHY22" s="4299"/>
      <c r="EHZ22" s="4300"/>
      <c r="EIA22" s="4301"/>
      <c r="EIB22" s="4302"/>
      <c r="EIC22" s="4299"/>
      <c r="EID22" s="2602"/>
      <c r="EIE22" s="4287"/>
      <c r="EIF22" s="4303"/>
      <c r="EIG22" s="4304"/>
      <c r="EIH22" s="2603"/>
      <c r="EII22" s="4305"/>
      <c r="EIJ22" s="4306"/>
      <c r="EIK22" s="4305"/>
      <c r="EIL22" s="4306"/>
      <c r="EIM22" s="4299"/>
      <c r="EIN22" s="4300"/>
      <c r="EIO22" s="4305"/>
      <c r="EIP22" s="4304"/>
      <c r="EIQ22" s="4299"/>
      <c r="EIR22" s="4300"/>
      <c r="EIS22" s="4301"/>
      <c r="EIT22" s="4302"/>
      <c r="EIU22" s="4299"/>
      <c r="EIV22" s="2602"/>
      <c r="EIW22" s="4287"/>
      <c r="EIX22" s="4303"/>
      <c r="EIY22" s="4304"/>
      <c r="EIZ22" s="2603"/>
      <c r="EJA22" s="4305"/>
      <c r="EJB22" s="4306"/>
      <c r="EJC22" s="4305"/>
      <c r="EJD22" s="4306"/>
      <c r="EJE22" s="4299"/>
      <c r="EJF22" s="4300"/>
      <c r="EJG22" s="4305"/>
      <c r="EJH22" s="4304"/>
      <c r="EJI22" s="4299"/>
      <c r="EJJ22" s="4300"/>
      <c r="EJK22" s="4301"/>
      <c r="EJL22" s="4302"/>
      <c r="EJM22" s="4299"/>
      <c r="EJN22" s="2602"/>
      <c r="EJO22" s="4287"/>
      <c r="EJP22" s="4303"/>
      <c r="EJQ22" s="4304"/>
      <c r="EJR22" s="2603"/>
      <c r="EJS22" s="4305"/>
      <c r="EJT22" s="4306"/>
      <c r="EJU22" s="4305"/>
      <c r="EJV22" s="4306"/>
      <c r="EJW22" s="4299"/>
      <c r="EJX22" s="4300"/>
      <c r="EJY22" s="4305"/>
      <c r="EJZ22" s="4304"/>
      <c r="EKA22" s="4299"/>
      <c r="EKB22" s="4300"/>
      <c r="EKC22" s="4301"/>
      <c r="EKD22" s="4302"/>
      <c r="EKE22" s="4299"/>
      <c r="EKF22" s="2602"/>
      <c r="EKG22" s="4287"/>
      <c r="EKH22" s="4303"/>
      <c r="EKI22" s="4304"/>
      <c r="EKJ22" s="2603"/>
      <c r="EKK22" s="4305"/>
      <c r="EKL22" s="4306"/>
      <c r="EKM22" s="4305"/>
      <c r="EKN22" s="4306"/>
      <c r="EKO22" s="4299"/>
      <c r="EKP22" s="4300"/>
      <c r="EKQ22" s="4305"/>
      <c r="EKR22" s="4304"/>
      <c r="EKS22" s="4299"/>
      <c r="EKT22" s="4300"/>
      <c r="EKU22" s="4301"/>
      <c r="EKV22" s="4302"/>
      <c r="EKW22" s="4299"/>
      <c r="EKX22" s="2602"/>
      <c r="EKY22" s="4287"/>
      <c r="EKZ22" s="4303"/>
      <c r="ELA22" s="4304"/>
      <c r="ELB22" s="2603"/>
      <c r="ELC22" s="4305"/>
      <c r="ELD22" s="4306"/>
      <c r="ELE22" s="4305"/>
      <c r="ELF22" s="4306"/>
      <c r="ELG22" s="4299"/>
      <c r="ELH22" s="4300"/>
      <c r="ELI22" s="4305"/>
      <c r="ELJ22" s="4304"/>
      <c r="ELK22" s="4299"/>
      <c r="ELL22" s="4300"/>
      <c r="ELM22" s="4301"/>
      <c r="ELN22" s="4302"/>
      <c r="ELO22" s="4299"/>
      <c r="ELP22" s="2602"/>
      <c r="ELQ22" s="4287"/>
      <c r="ELR22" s="4303"/>
      <c r="ELS22" s="4304"/>
      <c r="ELT22" s="2603"/>
      <c r="ELU22" s="4305"/>
      <c r="ELV22" s="4306"/>
      <c r="ELW22" s="4305"/>
      <c r="ELX22" s="4306"/>
      <c r="ELY22" s="4299"/>
      <c r="ELZ22" s="4300"/>
      <c r="EMA22" s="4305"/>
      <c r="EMB22" s="4304"/>
      <c r="EMC22" s="4299"/>
      <c r="EMD22" s="4300"/>
      <c r="EME22" s="4301"/>
      <c r="EMF22" s="4302"/>
      <c r="EMG22" s="4299"/>
      <c r="EMH22" s="2602"/>
      <c r="EMI22" s="4287"/>
      <c r="EMJ22" s="4303"/>
      <c r="EMK22" s="4304"/>
      <c r="EML22" s="2603"/>
      <c r="EMM22" s="4305"/>
      <c r="EMN22" s="4306"/>
      <c r="EMO22" s="4305"/>
      <c r="EMP22" s="4306"/>
      <c r="EMQ22" s="4299"/>
      <c r="EMR22" s="4300"/>
      <c r="EMS22" s="4305"/>
      <c r="EMT22" s="4304"/>
      <c r="EMU22" s="4299"/>
      <c r="EMV22" s="4300"/>
      <c r="EMW22" s="4301"/>
      <c r="EMX22" s="4302"/>
      <c r="EMY22" s="4299"/>
      <c r="EMZ22" s="2602"/>
      <c r="ENA22" s="4287"/>
      <c r="ENB22" s="4303"/>
      <c r="ENC22" s="4304"/>
      <c r="END22" s="2603"/>
      <c r="ENE22" s="4305"/>
      <c r="ENF22" s="4306"/>
      <c r="ENG22" s="4305"/>
      <c r="ENH22" s="4306"/>
      <c r="ENI22" s="4299"/>
      <c r="ENJ22" s="4300"/>
      <c r="ENK22" s="4305"/>
      <c r="ENL22" s="4304"/>
      <c r="ENM22" s="4299"/>
      <c r="ENN22" s="4300"/>
      <c r="ENO22" s="4301"/>
      <c r="ENP22" s="4302"/>
      <c r="ENQ22" s="4299"/>
      <c r="ENR22" s="2602"/>
      <c r="ENS22" s="4287"/>
      <c r="ENT22" s="4303"/>
      <c r="ENU22" s="4304"/>
      <c r="ENV22" s="2603"/>
      <c r="ENW22" s="4305"/>
      <c r="ENX22" s="4306"/>
      <c r="ENY22" s="4305"/>
      <c r="ENZ22" s="4306"/>
      <c r="EOA22" s="4299"/>
      <c r="EOB22" s="4300"/>
      <c r="EOC22" s="4305"/>
      <c r="EOD22" s="4304"/>
      <c r="EOE22" s="4299"/>
      <c r="EOF22" s="4300"/>
      <c r="EOG22" s="4301"/>
      <c r="EOH22" s="4302"/>
      <c r="EOI22" s="4299"/>
      <c r="EOJ22" s="2602"/>
      <c r="EOK22" s="4287"/>
      <c r="EOL22" s="4303"/>
      <c r="EOM22" s="4304"/>
      <c r="EON22" s="2603"/>
      <c r="EOO22" s="4305"/>
      <c r="EOP22" s="4306"/>
      <c r="EOQ22" s="4305"/>
      <c r="EOR22" s="4306"/>
      <c r="EOS22" s="4299"/>
      <c r="EOT22" s="4300"/>
      <c r="EOU22" s="4305"/>
      <c r="EOV22" s="4304"/>
      <c r="EOW22" s="4299"/>
      <c r="EOX22" s="4300"/>
      <c r="EOY22" s="4301"/>
      <c r="EOZ22" s="4302"/>
      <c r="EPA22" s="4299"/>
      <c r="EPB22" s="2602"/>
      <c r="EPC22" s="4287"/>
      <c r="EPD22" s="4303"/>
      <c r="EPE22" s="4304"/>
      <c r="EPF22" s="2603"/>
      <c r="EPG22" s="4305"/>
      <c r="EPH22" s="4306"/>
      <c r="EPI22" s="4305"/>
      <c r="EPJ22" s="4306"/>
      <c r="EPK22" s="4299"/>
      <c r="EPL22" s="4300"/>
      <c r="EPM22" s="4305"/>
      <c r="EPN22" s="4304"/>
      <c r="EPO22" s="4299"/>
      <c r="EPP22" s="4300"/>
      <c r="EPQ22" s="4301"/>
      <c r="EPR22" s="4302"/>
      <c r="EPS22" s="4299"/>
      <c r="EPT22" s="2602"/>
      <c r="EPU22" s="4287"/>
      <c r="EPV22" s="4303"/>
      <c r="EPW22" s="4304"/>
      <c r="EPX22" s="2603"/>
      <c r="EPY22" s="4305"/>
      <c r="EPZ22" s="4306"/>
      <c r="EQA22" s="4305"/>
      <c r="EQB22" s="4306"/>
      <c r="EQC22" s="4299"/>
      <c r="EQD22" s="4300"/>
      <c r="EQE22" s="4305"/>
      <c r="EQF22" s="4304"/>
      <c r="EQG22" s="4299"/>
      <c r="EQH22" s="4300"/>
      <c r="EQI22" s="4301"/>
      <c r="EQJ22" s="4302"/>
      <c r="EQK22" s="4299"/>
      <c r="EQL22" s="2602"/>
      <c r="EQM22" s="4287"/>
      <c r="EQN22" s="4303"/>
      <c r="EQO22" s="4304"/>
      <c r="EQP22" s="2603"/>
      <c r="EQQ22" s="4305"/>
      <c r="EQR22" s="4306"/>
      <c r="EQS22" s="4305"/>
      <c r="EQT22" s="4306"/>
      <c r="EQU22" s="4299"/>
      <c r="EQV22" s="4300"/>
      <c r="EQW22" s="4305"/>
      <c r="EQX22" s="4304"/>
      <c r="EQY22" s="4299"/>
      <c r="EQZ22" s="4300"/>
      <c r="ERA22" s="4301"/>
      <c r="ERB22" s="4302"/>
      <c r="ERC22" s="4299"/>
      <c r="ERD22" s="2602"/>
      <c r="ERE22" s="4287"/>
      <c r="ERF22" s="4303"/>
      <c r="ERG22" s="4304"/>
      <c r="ERH22" s="2603"/>
      <c r="ERI22" s="4305"/>
      <c r="ERJ22" s="4306"/>
      <c r="ERK22" s="4305"/>
      <c r="ERL22" s="4306"/>
      <c r="ERM22" s="4299"/>
      <c r="ERN22" s="4300"/>
      <c r="ERO22" s="4305"/>
      <c r="ERP22" s="4304"/>
      <c r="ERQ22" s="4299"/>
      <c r="ERR22" s="4300"/>
      <c r="ERS22" s="4301"/>
      <c r="ERT22" s="4302"/>
      <c r="ERU22" s="4299"/>
      <c r="ERV22" s="2602"/>
      <c r="ERW22" s="4287"/>
      <c r="ERX22" s="4303"/>
      <c r="ERY22" s="4304"/>
      <c r="ERZ22" s="2603"/>
      <c r="ESA22" s="4305"/>
      <c r="ESB22" s="4306"/>
      <c r="ESC22" s="4305"/>
      <c r="ESD22" s="4306"/>
      <c r="ESE22" s="4299"/>
      <c r="ESF22" s="4300"/>
      <c r="ESG22" s="4305"/>
      <c r="ESH22" s="4304"/>
      <c r="ESI22" s="4299"/>
      <c r="ESJ22" s="4300"/>
      <c r="ESK22" s="4301"/>
      <c r="ESL22" s="4302"/>
      <c r="ESM22" s="4299"/>
      <c r="ESN22" s="2602"/>
      <c r="ESO22" s="4287"/>
      <c r="ESP22" s="4303"/>
      <c r="ESQ22" s="4304"/>
      <c r="ESR22" s="2603"/>
      <c r="ESS22" s="4305"/>
      <c r="EST22" s="4306"/>
      <c r="ESU22" s="4305"/>
      <c r="ESV22" s="4306"/>
      <c r="ESW22" s="4299"/>
      <c r="ESX22" s="4300"/>
      <c r="ESY22" s="4305"/>
      <c r="ESZ22" s="4304"/>
      <c r="ETA22" s="4299"/>
      <c r="ETB22" s="4300"/>
      <c r="ETC22" s="4301"/>
      <c r="ETD22" s="4302"/>
      <c r="ETE22" s="4299"/>
      <c r="ETF22" s="2602"/>
      <c r="ETG22" s="4287"/>
      <c r="ETH22" s="4303"/>
      <c r="ETI22" s="4304"/>
      <c r="ETJ22" s="2603"/>
      <c r="ETK22" s="4305"/>
      <c r="ETL22" s="4306"/>
      <c r="ETM22" s="4305"/>
      <c r="ETN22" s="4306"/>
      <c r="ETO22" s="4299"/>
      <c r="ETP22" s="4300"/>
      <c r="ETQ22" s="4305"/>
      <c r="ETR22" s="4304"/>
      <c r="ETS22" s="4299"/>
      <c r="ETT22" s="4300"/>
      <c r="ETU22" s="4301"/>
      <c r="ETV22" s="4302"/>
      <c r="ETW22" s="4299"/>
      <c r="ETX22" s="2602"/>
      <c r="ETY22" s="4287"/>
      <c r="ETZ22" s="4303"/>
      <c r="EUA22" s="4304"/>
      <c r="EUB22" s="2603"/>
      <c r="EUC22" s="4305"/>
      <c r="EUD22" s="4306"/>
      <c r="EUE22" s="4305"/>
      <c r="EUF22" s="4306"/>
      <c r="EUG22" s="4299"/>
      <c r="EUH22" s="4300"/>
      <c r="EUI22" s="4305"/>
      <c r="EUJ22" s="4304"/>
      <c r="EUK22" s="4299"/>
      <c r="EUL22" s="4300"/>
      <c r="EUM22" s="4301"/>
      <c r="EUN22" s="4302"/>
      <c r="EUO22" s="4299"/>
      <c r="EUP22" s="2602"/>
      <c r="EUQ22" s="4287"/>
      <c r="EUR22" s="4303"/>
      <c r="EUS22" s="4304"/>
      <c r="EUT22" s="2603"/>
      <c r="EUU22" s="4305"/>
      <c r="EUV22" s="4306"/>
      <c r="EUW22" s="4305"/>
      <c r="EUX22" s="4306"/>
      <c r="EUY22" s="4299"/>
      <c r="EUZ22" s="4300"/>
      <c r="EVA22" s="4305"/>
      <c r="EVB22" s="4304"/>
      <c r="EVC22" s="4299"/>
      <c r="EVD22" s="4300"/>
      <c r="EVE22" s="4301"/>
      <c r="EVF22" s="4302"/>
      <c r="EVG22" s="4299"/>
      <c r="EVH22" s="2602"/>
      <c r="EVI22" s="4287"/>
      <c r="EVJ22" s="4303"/>
      <c r="EVK22" s="4304"/>
      <c r="EVL22" s="2603"/>
      <c r="EVM22" s="4305"/>
      <c r="EVN22" s="4306"/>
      <c r="EVO22" s="4305"/>
      <c r="EVP22" s="4306"/>
      <c r="EVQ22" s="4299"/>
      <c r="EVR22" s="4300"/>
      <c r="EVS22" s="4305"/>
      <c r="EVT22" s="4304"/>
      <c r="EVU22" s="4299"/>
      <c r="EVV22" s="4300"/>
      <c r="EVW22" s="4301"/>
      <c r="EVX22" s="4302"/>
      <c r="EVY22" s="4299"/>
      <c r="EVZ22" s="2602"/>
      <c r="EWA22" s="4287"/>
      <c r="EWB22" s="4303"/>
      <c r="EWC22" s="4304"/>
      <c r="EWD22" s="2603"/>
      <c r="EWE22" s="4305"/>
      <c r="EWF22" s="4306"/>
      <c r="EWG22" s="4305"/>
      <c r="EWH22" s="4306"/>
      <c r="EWI22" s="4299"/>
      <c r="EWJ22" s="4300"/>
      <c r="EWK22" s="4305"/>
      <c r="EWL22" s="4304"/>
      <c r="EWM22" s="4299"/>
      <c r="EWN22" s="4300"/>
      <c r="EWO22" s="4301"/>
      <c r="EWP22" s="4302"/>
      <c r="EWQ22" s="4299"/>
      <c r="EWR22" s="2602"/>
      <c r="EWS22" s="4287"/>
      <c r="EWT22" s="4303"/>
      <c r="EWU22" s="4304"/>
      <c r="EWV22" s="2603"/>
      <c r="EWW22" s="4305"/>
      <c r="EWX22" s="4306"/>
      <c r="EWY22" s="4305"/>
      <c r="EWZ22" s="4306"/>
      <c r="EXA22" s="4299"/>
      <c r="EXB22" s="4300"/>
      <c r="EXC22" s="4305"/>
      <c r="EXD22" s="4304"/>
      <c r="EXE22" s="4299"/>
      <c r="EXF22" s="4300"/>
      <c r="EXG22" s="4301"/>
      <c r="EXH22" s="4302"/>
      <c r="EXI22" s="4299"/>
      <c r="EXJ22" s="2602"/>
      <c r="EXK22" s="4287"/>
      <c r="EXL22" s="4303"/>
      <c r="EXM22" s="4304"/>
      <c r="EXN22" s="2603"/>
      <c r="EXO22" s="4305"/>
      <c r="EXP22" s="4306"/>
      <c r="EXQ22" s="4305"/>
      <c r="EXR22" s="4306"/>
      <c r="EXS22" s="4299"/>
      <c r="EXT22" s="4300"/>
      <c r="EXU22" s="4305"/>
      <c r="EXV22" s="4304"/>
      <c r="EXW22" s="4299"/>
      <c r="EXX22" s="4300"/>
      <c r="EXY22" s="4301"/>
      <c r="EXZ22" s="4302"/>
      <c r="EYA22" s="4299"/>
      <c r="EYB22" s="2602"/>
      <c r="EYC22" s="4287"/>
      <c r="EYD22" s="4303"/>
      <c r="EYE22" s="4304"/>
      <c r="EYF22" s="2603"/>
      <c r="EYG22" s="4305"/>
      <c r="EYH22" s="4306"/>
      <c r="EYI22" s="4305"/>
      <c r="EYJ22" s="4306"/>
      <c r="EYK22" s="4299"/>
      <c r="EYL22" s="4300"/>
      <c r="EYM22" s="4305"/>
      <c r="EYN22" s="4304"/>
      <c r="EYO22" s="4299"/>
      <c r="EYP22" s="4300"/>
      <c r="EYQ22" s="4301"/>
      <c r="EYR22" s="4302"/>
      <c r="EYS22" s="4299"/>
      <c r="EYT22" s="2602"/>
      <c r="EYU22" s="4287"/>
      <c r="EYV22" s="4303"/>
      <c r="EYW22" s="4304"/>
      <c r="EYX22" s="2603"/>
      <c r="EYY22" s="4305"/>
      <c r="EYZ22" s="4306"/>
      <c r="EZA22" s="4305"/>
      <c r="EZB22" s="4306"/>
      <c r="EZC22" s="4299"/>
      <c r="EZD22" s="4300"/>
      <c r="EZE22" s="4305"/>
      <c r="EZF22" s="4304"/>
      <c r="EZG22" s="4299"/>
      <c r="EZH22" s="4300"/>
      <c r="EZI22" s="4301"/>
      <c r="EZJ22" s="4302"/>
      <c r="EZK22" s="4299"/>
      <c r="EZL22" s="2602"/>
      <c r="EZM22" s="4287"/>
      <c r="EZN22" s="4303"/>
      <c r="EZO22" s="4304"/>
      <c r="EZP22" s="2603"/>
      <c r="EZQ22" s="4305"/>
      <c r="EZR22" s="4306"/>
      <c r="EZS22" s="4305"/>
      <c r="EZT22" s="4306"/>
      <c r="EZU22" s="4299"/>
      <c r="EZV22" s="4300"/>
      <c r="EZW22" s="4305"/>
      <c r="EZX22" s="4304"/>
      <c r="EZY22" s="4299"/>
      <c r="EZZ22" s="4300"/>
      <c r="FAA22" s="4301"/>
      <c r="FAB22" s="4302"/>
      <c r="FAC22" s="4299"/>
      <c r="FAD22" s="2602"/>
      <c r="FAE22" s="4287"/>
      <c r="FAF22" s="4303"/>
      <c r="FAG22" s="4304"/>
      <c r="FAH22" s="2603"/>
      <c r="FAI22" s="4305"/>
      <c r="FAJ22" s="4306"/>
      <c r="FAK22" s="4305"/>
      <c r="FAL22" s="4306"/>
      <c r="FAM22" s="4299"/>
      <c r="FAN22" s="4300"/>
      <c r="FAO22" s="4305"/>
      <c r="FAP22" s="4304"/>
      <c r="FAQ22" s="4299"/>
      <c r="FAR22" s="4300"/>
      <c r="FAS22" s="4301"/>
      <c r="FAT22" s="4302"/>
      <c r="FAU22" s="4299"/>
      <c r="FAV22" s="2602"/>
      <c r="FAW22" s="4287"/>
      <c r="FAX22" s="4303"/>
      <c r="FAY22" s="4304"/>
      <c r="FAZ22" s="2603"/>
      <c r="FBA22" s="4305"/>
      <c r="FBB22" s="4306"/>
      <c r="FBC22" s="4305"/>
      <c r="FBD22" s="4306"/>
      <c r="FBE22" s="4299"/>
      <c r="FBF22" s="4300"/>
      <c r="FBG22" s="4305"/>
      <c r="FBH22" s="4304"/>
      <c r="FBI22" s="4299"/>
      <c r="FBJ22" s="4300"/>
      <c r="FBK22" s="4301"/>
      <c r="FBL22" s="4302"/>
      <c r="FBM22" s="4299"/>
      <c r="FBN22" s="2602"/>
      <c r="FBO22" s="4287"/>
      <c r="FBP22" s="4303"/>
      <c r="FBQ22" s="4304"/>
      <c r="FBR22" s="2603"/>
      <c r="FBS22" s="4305"/>
      <c r="FBT22" s="4306"/>
      <c r="FBU22" s="4305"/>
      <c r="FBV22" s="4306"/>
      <c r="FBW22" s="4299"/>
      <c r="FBX22" s="4300"/>
      <c r="FBY22" s="4305"/>
      <c r="FBZ22" s="4304"/>
      <c r="FCA22" s="4299"/>
      <c r="FCB22" s="4300"/>
      <c r="FCC22" s="4301"/>
      <c r="FCD22" s="4302"/>
      <c r="FCE22" s="4299"/>
      <c r="FCF22" s="2602"/>
      <c r="FCG22" s="4287"/>
      <c r="FCH22" s="4303"/>
      <c r="FCI22" s="4304"/>
      <c r="FCJ22" s="2603"/>
      <c r="FCK22" s="4305"/>
      <c r="FCL22" s="4306"/>
      <c r="FCM22" s="4305"/>
      <c r="FCN22" s="4306"/>
      <c r="FCO22" s="4299"/>
      <c r="FCP22" s="4300"/>
      <c r="FCQ22" s="4305"/>
      <c r="FCR22" s="4304"/>
      <c r="FCS22" s="4299"/>
      <c r="FCT22" s="4300"/>
      <c r="FCU22" s="4301"/>
      <c r="FCV22" s="4302"/>
      <c r="FCW22" s="4299"/>
      <c r="FCX22" s="2602"/>
      <c r="FCY22" s="4287"/>
      <c r="FCZ22" s="4303"/>
      <c r="FDA22" s="4304"/>
      <c r="FDB22" s="2603"/>
      <c r="FDC22" s="4305"/>
      <c r="FDD22" s="4306"/>
      <c r="FDE22" s="4305"/>
      <c r="FDF22" s="4306"/>
      <c r="FDG22" s="4299"/>
      <c r="FDH22" s="4300"/>
      <c r="FDI22" s="4305"/>
      <c r="FDJ22" s="4304"/>
      <c r="FDK22" s="4299"/>
      <c r="FDL22" s="4300"/>
      <c r="FDM22" s="4301"/>
      <c r="FDN22" s="4302"/>
      <c r="FDO22" s="4299"/>
      <c r="FDP22" s="2602"/>
      <c r="FDQ22" s="4287"/>
      <c r="FDR22" s="4303"/>
      <c r="FDS22" s="4304"/>
      <c r="FDT22" s="2603"/>
      <c r="FDU22" s="4305"/>
      <c r="FDV22" s="4306"/>
      <c r="FDW22" s="4305"/>
      <c r="FDX22" s="4306"/>
      <c r="FDY22" s="4299"/>
      <c r="FDZ22" s="4300"/>
      <c r="FEA22" s="4305"/>
      <c r="FEB22" s="4304"/>
      <c r="FEC22" s="4299"/>
      <c r="FED22" s="4300"/>
      <c r="FEE22" s="4301"/>
      <c r="FEF22" s="4302"/>
      <c r="FEG22" s="4299"/>
      <c r="FEH22" s="2602"/>
      <c r="FEI22" s="4287"/>
      <c r="FEJ22" s="4303"/>
      <c r="FEK22" s="4304"/>
      <c r="FEL22" s="2603"/>
      <c r="FEM22" s="4305"/>
      <c r="FEN22" s="4306"/>
      <c r="FEO22" s="4305"/>
      <c r="FEP22" s="4306"/>
      <c r="FEQ22" s="4299"/>
      <c r="FER22" s="4300"/>
      <c r="FES22" s="4305"/>
      <c r="FET22" s="4304"/>
      <c r="FEU22" s="4299"/>
      <c r="FEV22" s="4300"/>
      <c r="FEW22" s="4301"/>
      <c r="FEX22" s="4302"/>
      <c r="FEY22" s="4299"/>
      <c r="FEZ22" s="2602"/>
      <c r="FFA22" s="4287"/>
      <c r="FFB22" s="4303"/>
      <c r="FFC22" s="4304"/>
      <c r="FFD22" s="2603"/>
      <c r="FFE22" s="4305"/>
      <c r="FFF22" s="4306"/>
      <c r="FFG22" s="4305"/>
      <c r="FFH22" s="4306"/>
      <c r="FFI22" s="4299"/>
      <c r="FFJ22" s="4300"/>
      <c r="FFK22" s="4305"/>
      <c r="FFL22" s="4304"/>
      <c r="FFM22" s="4299"/>
      <c r="FFN22" s="4300"/>
      <c r="FFO22" s="4301"/>
      <c r="FFP22" s="4302"/>
      <c r="FFQ22" s="4299"/>
      <c r="FFR22" s="2602"/>
      <c r="FFS22" s="4287"/>
      <c r="FFT22" s="4303"/>
      <c r="FFU22" s="4304"/>
      <c r="FFV22" s="2603"/>
      <c r="FFW22" s="4305"/>
      <c r="FFX22" s="4306"/>
      <c r="FFY22" s="4305"/>
      <c r="FFZ22" s="4306"/>
      <c r="FGA22" s="4299"/>
      <c r="FGB22" s="4300"/>
      <c r="FGC22" s="4305"/>
      <c r="FGD22" s="4304"/>
      <c r="FGE22" s="4299"/>
      <c r="FGF22" s="4300"/>
      <c r="FGG22" s="4301"/>
      <c r="FGH22" s="4302"/>
      <c r="FGI22" s="4299"/>
      <c r="FGJ22" s="2602"/>
      <c r="FGK22" s="4287"/>
      <c r="FGL22" s="4303"/>
      <c r="FGM22" s="4304"/>
      <c r="FGN22" s="2603"/>
      <c r="FGO22" s="4305"/>
      <c r="FGP22" s="4306"/>
      <c r="FGQ22" s="4305"/>
      <c r="FGR22" s="4306"/>
      <c r="FGS22" s="4299"/>
      <c r="FGT22" s="4300"/>
      <c r="FGU22" s="4305"/>
      <c r="FGV22" s="4304"/>
      <c r="FGW22" s="4299"/>
      <c r="FGX22" s="4300"/>
      <c r="FGY22" s="4301"/>
      <c r="FGZ22" s="4302"/>
      <c r="FHA22" s="4299"/>
      <c r="FHB22" s="2602"/>
      <c r="FHC22" s="4287"/>
      <c r="FHD22" s="4303"/>
      <c r="FHE22" s="4304"/>
      <c r="FHF22" s="2603"/>
      <c r="FHG22" s="4305"/>
      <c r="FHH22" s="4306"/>
      <c r="FHI22" s="4305"/>
      <c r="FHJ22" s="4306"/>
      <c r="FHK22" s="4299"/>
      <c r="FHL22" s="4300"/>
      <c r="FHM22" s="4305"/>
      <c r="FHN22" s="4304"/>
      <c r="FHO22" s="4299"/>
      <c r="FHP22" s="4300"/>
      <c r="FHQ22" s="4301"/>
      <c r="FHR22" s="4302"/>
      <c r="FHS22" s="4299"/>
      <c r="FHT22" s="2602"/>
      <c r="FHU22" s="4287"/>
      <c r="FHV22" s="4303"/>
      <c r="FHW22" s="4304"/>
      <c r="FHX22" s="2603"/>
      <c r="FHY22" s="4305"/>
      <c r="FHZ22" s="4306"/>
      <c r="FIA22" s="4305"/>
      <c r="FIB22" s="4306"/>
      <c r="FIC22" s="4299"/>
      <c r="FID22" s="4300"/>
      <c r="FIE22" s="4305"/>
      <c r="FIF22" s="4304"/>
      <c r="FIG22" s="4299"/>
      <c r="FIH22" s="4300"/>
      <c r="FII22" s="4301"/>
      <c r="FIJ22" s="4302"/>
      <c r="FIK22" s="4299"/>
      <c r="FIL22" s="2602"/>
      <c r="FIM22" s="4287"/>
      <c r="FIN22" s="4303"/>
      <c r="FIO22" s="4304"/>
      <c r="FIP22" s="2603"/>
      <c r="FIQ22" s="4305"/>
      <c r="FIR22" s="4306"/>
      <c r="FIS22" s="4305"/>
      <c r="FIT22" s="4306"/>
      <c r="FIU22" s="4299"/>
      <c r="FIV22" s="4300"/>
      <c r="FIW22" s="4305"/>
      <c r="FIX22" s="4304"/>
      <c r="FIY22" s="4299"/>
      <c r="FIZ22" s="4300"/>
      <c r="FJA22" s="4301"/>
      <c r="FJB22" s="4302"/>
      <c r="FJC22" s="4299"/>
      <c r="FJD22" s="2602"/>
      <c r="FJE22" s="4287"/>
      <c r="FJF22" s="4303"/>
      <c r="FJG22" s="4304"/>
      <c r="FJH22" s="2603"/>
      <c r="FJI22" s="4305"/>
      <c r="FJJ22" s="4306"/>
      <c r="FJK22" s="4305"/>
      <c r="FJL22" s="4306"/>
      <c r="FJM22" s="4299"/>
      <c r="FJN22" s="4300"/>
      <c r="FJO22" s="4305"/>
      <c r="FJP22" s="4304"/>
      <c r="FJQ22" s="4299"/>
      <c r="FJR22" s="4300"/>
      <c r="FJS22" s="4301"/>
      <c r="FJT22" s="4302"/>
      <c r="FJU22" s="4299"/>
      <c r="FJV22" s="2602"/>
      <c r="FJW22" s="4287"/>
      <c r="FJX22" s="4303"/>
      <c r="FJY22" s="4304"/>
      <c r="FJZ22" s="2603"/>
      <c r="FKA22" s="4305"/>
      <c r="FKB22" s="4306"/>
      <c r="FKC22" s="4305"/>
      <c r="FKD22" s="4306"/>
      <c r="FKE22" s="4299"/>
      <c r="FKF22" s="4300"/>
      <c r="FKG22" s="4305"/>
      <c r="FKH22" s="4304"/>
      <c r="FKI22" s="4299"/>
      <c r="FKJ22" s="4300"/>
      <c r="FKK22" s="4301"/>
      <c r="FKL22" s="4302"/>
      <c r="FKM22" s="4299"/>
      <c r="FKN22" s="2602"/>
      <c r="FKO22" s="4287"/>
      <c r="FKP22" s="4303"/>
      <c r="FKQ22" s="4304"/>
      <c r="FKR22" s="2603"/>
      <c r="FKS22" s="4305"/>
      <c r="FKT22" s="4306"/>
      <c r="FKU22" s="4305"/>
      <c r="FKV22" s="4306"/>
      <c r="FKW22" s="4299"/>
      <c r="FKX22" s="4300"/>
      <c r="FKY22" s="4305"/>
      <c r="FKZ22" s="4304"/>
      <c r="FLA22" s="4299"/>
      <c r="FLB22" s="4300"/>
      <c r="FLC22" s="4301"/>
      <c r="FLD22" s="4302"/>
      <c r="FLE22" s="4299"/>
      <c r="FLF22" s="2602"/>
      <c r="FLG22" s="4287"/>
      <c r="FLH22" s="4303"/>
      <c r="FLI22" s="4304"/>
      <c r="FLJ22" s="2603"/>
      <c r="FLK22" s="4305"/>
      <c r="FLL22" s="4306"/>
      <c r="FLM22" s="4305"/>
      <c r="FLN22" s="4306"/>
      <c r="FLO22" s="4299"/>
      <c r="FLP22" s="4300"/>
      <c r="FLQ22" s="4305"/>
      <c r="FLR22" s="4304"/>
      <c r="FLS22" s="4299"/>
      <c r="FLT22" s="4300"/>
      <c r="FLU22" s="4301"/>
      <c r="FLV22" s="4302"/>
      <c r="FLW22" s="4299"/>
      <c r="FLX22" s="2602"/>
      <c r="FLY22" s="4287"/>
      <c r="FLZ22" s="4303"/>
      <c r="FMA22" s="4304"/>
      <c r="FMB22" s="2603"/>
      <c r="FMC22" s="4305"/>
      <c r="FMD22" s="4306"/>
      <c r="FME22" s="4305"/>
      <c r="FMF22" s="4306"/>
      <c r="FMG22" s="4299"/>
      <c r="FMH22" s="4300"/>
      <c r="FMI22" s="4305"/>
      <c r="FMJ22" s="4304"/>
      <c r="FMK22" s="4299"/>
      <c r="FML22" s="4300"/>
      <c r="FMM22" s="4301"/>
      <c r="FMN22" s="4302"/>
      <c r="FMO22" s="4299"/>
      <c r="FMP22" s="2602"/>
      <c r="FMQ22" s="4287"/>
      <c r="FMR22" s="4303"/>
      <c r="FMS22" s="4304"/>
      <c r="FMT22" s="2603"/>
      <c r="FMU22" s="4305"/>
      <c r="FMV22" s="4306"/>
      <c r="FMW22" s="4305"/>
      <c r="FMX22" s="4306"/>
      <c r="FMY22" s="4299"/>
      <c r="FMZ22" s="4300"/>
      <c r="FNA22" s="4305"/>
      <c r="FNB22" s="4304"/>
      <c r="FNC22" s="4299"/>
      <c r="FND22" s="4300"/>
      <c r="FNE22" s="4301"/>
      <c r="FNF22" s="4302"/>
      <c r="FNG22" s="4299"/>
      <c r="FNH22" s="2602"/>
      <c r="FNI22" s="4287"/>
      <c r="FNJ22" s="4303"/>
      <c r="FNK22" s="4304"/>
      <c r="FNL22" s="2603"/>
      <c r="FNM22" s="4305"/>
      <c r="FNN22" s="4306"/>
      <c r="FNO22" s="4305"/>
      <c r="FNP22" s="4306"/>
      <c r="FNQ22" s="4299"/>
      <c r="FNR22" s="4300"/>
      <c r="FNS22" s="4305"/>
      <c r="FNT22" s="4304"/>
      <c r="FNU22" s="4299"/>
      <c r="FNV22" s="4300"/>
      <c r="FNW22" s="4301"/>
      <c r="FNX22" s="4302"/>
      <c r="FNY22" s="4299"/>
      <c r="FNZ22" s="2602"/>
      <c r="FOA22" s="4287"/>
      <c r="FOB22" s="4303"/>
      <c r="FOC22" s="4304"/>
      <c r="FOD22" s="2603"/>
      <c r="FOE22" s="4305"/>
      <c r="FOF22" s="4306"/>
      <c r="FOG22" s="4305"/>
      <c r="FOH22" s="4306"/>
      <c r="FOI22" s="4299"/>
      <c r="FOJ22" s="4300"/>
      <c r="FOK22" s="4305"/>
      <c r="FOL22" s="4304"/>
      <c r="FOM22" s="4299"/>
      <c r="FON22" s="4300"/>
      <c r="FOO22" s="4301"/>
      <c r="FOP22" s="4302"/>
      <c r="FOQ22" s="4299"/>
      <c r="FOR22" s="2602"/>
      <c r="FOS22" s="4287"/>
      <c r="FOT22" s="4303"/>
      <c r="FOU22" s="4304"/>
      <c r="FOV22" s="2603"/>
      <c r="FOW22" s="4305"/>
      <c r="FOX22" s="4306"/>
      <c r="FOY22" s="4305"/>
      <c r="FOZ22" s="4306"/>
      <c r="FPA22" s="4299"/>
      <c r="FPB22" s="4300"/>
      <c r="FPC22" s="4305"/>
      <c r="FPD22" s="4304"/>
      <c r="FPE22" s="4299"/>
      <c r="FPF22" s="4300"/>
      <c r="FPG22" s="4301"/>
      <c r="FPH22" s="4302"/>
      <c r="FPI22" s="4299"/>
      <c r="FPJ22" s="2602"/>
      <c r="FPK22" s="4287"/>
      <c r="FPL22" s="4303"/>
      <c r="FPM22" s="4304"/>
      <c r="FPN22" s="2603"/>
      <c r="FPO22" s="4305"/>
      <c r="FPP22" s="4306"/>
      <c r="FPQ22" s="4305"/>
      <c r="FPR22" s="4306"/>
      <c r="FPS22" s="4299"/>
      <c r="FPT22" s="4300"/>
      <c r="FPU22" s="4305"/>
      <c r="FPV22" s="4304"/>
      <c r="FPW22" s="4299"/>
      <c r="FPX22" s="4300"/>
      <c r="FPY22" s="4301"/>
      <c r="FPZ22" s="4302"/>
      <c r="FQA22" s="4299"/>
      <c r="FQB22" s="2602"/>
      <c r="FQC22" s="4287"/>
      <c r="FQD22" s="4303"/>
      <c r="FQE22" s="4304"/>
      <c r="FQF22" s="2603"/>
      <c r="FQG22" s="4305"/>
      <c r="FQH22" s="4306"/>
      <c r="FQI22" s="4305"/>
      <c r="FQJ22" s="4306"/>
      <c r="FQK22" s="4299"/>
      <c r="FQL22" s="4300"/>
      <c r="FQM22" s="4305"/>
      <c r="FQN22" s="4304"/>
      <c r="FQO22" s="4299"/>
      <c r="FQP22" s="4300"/>
      <c r="FQQ22" s="4301"/>
      <c r="FQR22" s="4302"/>
      <c r="FQS22" s="4299"/>
      <c r="FQT22" s="2602"/>
      <c r="FQU22" s="4287"/>
      <c r="FQV22" s="4303"/>
      <c r="FQW22" s="4304"/>
      <c r="FQX22" s="2603"/>
      <c r="FQY22" s="4305"/>
      <c r="FQZ22" s="4306"/>
      <c r="FRA22" s="4305"/>
      <c r="FRB22" s="4306"/>
      <c r="FRC22" s="4299"/>
      <c r="FRD22" s="4300"/>
      <c r="FRE22" s="4305"/>
      <c r="FRF22" s="4304"/>
      <c r="FRG22" s="4299"/>
      <c r="FRH22" s="4300"/>
      <c r="FRI22" s="4301"/>
      <c r="FRJ22" s="4302"/>
      <c r="FRK22" s="4299"/>
      <c r="FRL22" s="2602"/>
      <c r="FRM22" s="4287"/>
      <c r="FRN22" s="4303"/>
      <c r="FRO22" s="4304"/>
      <c r="FRP22" s="2603"/>
      <c r="FRQ22" s="4305"/>
      <c r="FRR22" s="4306"/>
      <c r="FRS22" s="4305"/>
      <c r="FRT22" s="4306"/>
      <c r="FRU22" s="4299"/>
      <c r="FRV22" s="4300"/>
      <c r="FRW22" s="4305"/>
      <c r="FRX22" s="4304"/>
      <c r="FRY22" s="4299"/>
      <c r="FRZ22" s="4300"/>
      <c r="FSA22" s="4301"/>
      <c r="FSB22" s="4302"/>
      <c r="FSC22" s="4299"/>
      <c r="FSD22" s="2602"/>
      <c r="FSE22" s="4287"/>
      <c r="FSF22" s="4303"/>
      <c r="FSG22" s="4304"/>
      <c r="FSH22" s="2603"/>
      <c r="FSI22" s="4305"/>
      <c r="FSJ22" s="4306"/>
      <c r="FSK22" s="4305"/>
      <c r="FSL22" s="4306"/>
      <c r="FSM22" s="4299"/>
      <c r="FSN22" s="4300"/>
      <c r="FSO22" s="4305"/>
      <c r="FSP22" s="4304"/>
      <c r="FSQ22" s="4299"/>
      <c r="FSR22" s="4300"/>
      <c r="FSS22" s="4301"/>
      <c r="FST22" s="4302"/>
      <c r="FSU22" s="4299"/>
      <c r="FSV22" s="2602"/>
      <c r="FSW22" s="4287"/>
      <c r="FSX22" s="4303"/>
      <c r="FSY22" s="4304"/>
      <c r="FSZ22" s="2603"/>
      <c r="FTA22" s="4305"/>
      <c r="FTB22" s="4306"/>
      <c r="FTC22" s="4305"/>
      <c r="FTD22" s="4306"/>
      <c r="FTE22" s="4299"/>
      <c r="FTF22" s="4300"/>
      <c r="FTG22" s="4305"/>
      <c r="FTH22" s="4304"/>
      <c r="FTI22" s="4299"/>
      <c r="FTJ22" s="4300"/>
      <c r="FTK22" s="4301"/>
      <c r="FTL22" s="4302"/>
      <c r="FTM22" s="4299"/>
      <c r="FTN22" s="2602"/>
      <c r="FTO22" s="4287"/>
      <c r="FTP22" s="4303"/>
      <c r="FTQ22" s="4304"/>
      <c r="FTR22" s="2603"/>
      <c r="FTS22" s="4305"/>
      <c r="FTT22" s="4306"/>
      <c r="FTU22" s="4305"/>
      <c r="FTV22" s="4306"/>
      <c r="FTW22" s="4299"/>
      <c r="FTX22" s="4300"/>
      <c r="FTY22" s="4305"/>
      <c r="FTZ22" s="4304"/>
      <c r="FUA22" s="4299"/>
      <c r="FUB22" s="4300"/>
      <c r="FUC22" s="4301"/>
      <c r="FUD22" s="4302"/>
      <c r="FUE22" s="4299"/>
      <c r="FUF22" s="2602"/>
      <c r="FUG22" s="4287"/>
      <c r="FUH22" s="4303"/>
      <c r="FUI22" s="4304"/>
      <c r="FUJ22" s="2603"/>
      <c r="FUK22" s="4305"/>
      <c r="FUL22" s="4306"/>
      <c r="FUM22" s="4305"/>
      <c r="FUN22" s="4306"/>
      <c r="FUO22" s="4299"/>
      <c r="FUP22" s="4300"/>
      <c r="FUQ22" s="4305"/>
      <c r="FUR22" s="4304"/>
      <c r="FUS22" s="4299"/>
      <c r="FUT22" s="4300"/>
      <c r="FUU22" s="4301"/>
      <c r="FUV22" s="4302"/>
      <c r="FUW22" s="4299"/>
      <c r="FUX22" s="2602"/>
      <c r="FUY22" s="4287"/>
      <c r="FUZ22" s="4303"/>
      <c r="FVA22" s="4304"/>
      <c r="FVB22" s="2603"/>
      <c r="FVC22" s="4305"/>
      <c r="FVD22" s="4306"/>
      <c r="FVE22" s="4305"/>
      <c r="FVF22" s="4306"/>
      <c r="FVG22" s="4299"/>
      <c r="FVH22" s="4300"/>
      <c r="FVI22" s="4305"/>
      <c r="FVJ22" s="4304"/>
      <c r="FVK22" s="4299"/>
      <c r="FVL22" s="4300"/>
      <c r="FVM22" s="4301"/>
      <c r="FVN22" s="4302"/>
      <c r="FVO22" s="4299"/>
      <c r="FVP22" s="2602"/>
      <c r="FVQ22" s="4287"/>
      <c r="FVR22" s="4303"/>
      <c r="FVS22" s="4304"/>
      <c r="FVT22" s="2603"/>
      <c r="FVU22" s="4305"/>
      <c r="FVV22" s="4306"/>
      <c r="FVW22" s="4305"/>
      <c r="FVX22" s="4306"/>
      <c r="FVY22" s="4299"/>
      <c r="FVZ22" s="4300"/>
      <c r="FWA22" s="4305"/>
      <c r="FWB22" s="4304"/>
      <c r="FWC22" s="4299"/>
      <c r="FWD22" s="4300"/>
      <c r="FWE22" s="4301"/>
      <c r="FWF22" s="4302"/>
      <c r="FWG22" s="4299"/>
      <c r="FWH22" s="2602"/>
      <c r="FWI22" s="4287"/>
      <c r="FWJ22" s="4303"/>
      <c r="FWK22" s="4304"/>
      <c r="FWL22" s="2603"/>
      <c r="FWM22" s="4305"/>
      <c r="FWN22" s="4306"/>
      <c r="FWO22" s="4305"/>
      <c r="FWP22" s="4306"/>
      <c r="FWQ22" s="4299"/>
      <c r="FWR22" s="4300"/>
      <c r="FWS22" s="4305"/>
      <c r="FWT22" s="4304"/>
      <c r="FWU22" s="4299"/>
      <c r="FWV22" s="4300"/>
      <c r="FWW22" s="4301"/>
      <c r="FWX22" s="4302"/>
      <c r="FWY22" s="4299"/>
      <c r="FWZ22" s="2602"/>
      <c r="FXA22" s="4287"/>
      <c r="FXB22" s="4303"/>
      <c r="FXC22" s="4304"/>
      <c r="FXD22" s="2603"/>
      <c r="FXE22" s="4305"/>
      <c r="FXF22" s="4306"/>
      <c r="FXG22" s="4305"/>
      <c r="FXH22" s="4306"/>
      <c r="FXI22" s="4299"/>
      <c r="FXJ22" s="4300"/>
      <c r="FXK22" s="4305"/>
      <c r="FXL22" s="4304"/>
      <c r="FXM22" s="4299"/>
      <c r="FXN22" s="4300"/>
      <c r="FXO22" s="4301"/>
      <c r="FXP22" s="4302"/>
      <c r="FXQ22" s="4299"/>
      <c r="FXR22" s="2602"/>
      <c r="FXS22" s="4287"/>
      <c r="FXT22" s="4303"/>
      <c r="FXU22" s="4304"/>
      <c r="FXV22" s="2603"/>
      <c r="FXW22" s="4305"/>
      <c r="FXX22" s="4306"/>
      <c r="FXY22" s="4305"/>
      <c r="FXZ22" s="4306"/>
      <c r="FYA22" s="4299"/>
      <c r="FYB22" s="4300"/>
      <c r="FYC22" s="4305"/>
      <c r="FYD22" s="4304"/>
      <c r="FYE22" s="4299"/>
      <c r="FYF22" s="4300"/>
      <c r="FYG22" s="4301"/>
      <c r="FYH22" s="4302"/>
      <c r="FYI22" s="4299"/>
      <c r="FYJ22" s="2602"/>
      <c r="FYK22" s="4287"/>
      <c r="FYL22" s="4303"/>
      <c r="FYM22" s="4304"/>
      <c r="FYN22" s="2603"/>
      <c r="FYO22" s="4305"/>
      <c r="FYP22" s="4306"/>
      <c r="FYQ22" s="4305"/>
      <c r="FYR22" s="4306"/>
      <c r="FYS22" s="4299"/>
      <c r="FYT22" s="4300"/>
      <c r="FYU22" s="4305"/>
      <c r="FYV22" s="4304"/>
      <c r="FYW22" s="4299"/>
      <c r="FYX22" s="4300"/>
      <c r="FYY22" s="4301"/>
      <c r="FYZ22" s="4302"/>
      <c r="FZA22" s="4299"/>
      <c r="FZB22" s="2602"/>
      <c r="FZC22" s="4287"/>
      <c r="FZD22" s="4303"/>
      <c r="FZE22" s="4304"/>
      <c r="FZF22" s="2603"/>
      <c r="FZG22" s="4305"/>
      <c r="FZH22" s="4306"/>
      <c r="FZI22" s="4305"/>
      <c r="FZJ22" s="4306"/>
      <c r="FZK22" s="4299"/>
      <c r="FZL22" s="4300"/>
      <c r="FZM22" s="4305"/>
      <c r="FZN22" s="4304"/>
      <c r="FZO22" s="4299"/>
      <c r="FZP22" s="4300"/>
      <c r="FZQ22" s="4301"/>
      <c r="FZR22" s="4302"/>
      <c r="FZS22" s="4299"/>
      <c r="FZT22" s="2602"/>
      <c r="FZU22" s="4287"/>
      <c r="FZV22" s="4303"/>
      <c r="FZW22" s="4304"/>
      <c r="FZX22" s="2603"/>
      <c r="FZY22" s="4305"/>
      <c r="FZZ22" s="4306"/>
      <c r="GAA22" s="4305"/>
      <c r="GAB22" s="4306"/>
      <c r="GAC22" s="4299"/>
      <c r="GAD22" s="4300"/>
      <c r="GAE22" s="4305"/>
      <c r="GAF22" s="4304"/>
      <c r="GAG22" s="4299"/>
      <c r="GAH22" s="4300"/>
      <c r="GAI22" s="4301"/>
      <c r="GAJ22" s="4302"/>
      <c r="GAK22" s="4299"/>
      <c r="GAL22" s="2602"/>
      <c r="GAM22" s="4287"/>
      <c r="GAN22" s="4303"/>
      <c r="GAO22" s="4304"/>
      <c r="GAP22" s="2603"/>
      <c r="GAQ22" s="4305"/>
      <c r="GAR22" s="4306"/>
      <c r="GAS22" s="4305"/>
      <c r="GAT22" s="4306"/>
      <c r="GAU22" s="4299"/>
      <c r="GAV22" s="4300"/>
      <c r="GAW22" s="4305"/>
      <c r="GAX22" s="4304"/>
      <c r="GAY22" s="4299"/>
      <c r="GAZ22" s="4300"/>
      <c r="GBA22" s="4301"/>
      <c r="GBB22" s="4302"/>
      <c r="GBC22" s="4299"/>
      <c r="GBD22" s="2602"/>
      <c r="GBE22" s="4287"/>
      <c r="GBF22" s="4303"/>
      <c r="GBG22" s="4304"/>
      <c r="GBH22" s="2603"/>
      <c r="GBI22" s="4305"/>
      <c r="GBJ22" s="4306"/>
      <c r="GBK22" s="4305"/>
      <c r="GBL22" s="4306"/>
      <c r="GBM22" s="4299"/>
      <c r="GBN22" s="4300"/>
      <c r="GBO22" s="4305"/>
      <c r="GBP22" s="4304"/>
      <c r="GBQ22" s="4299"/>
      <c r="GBR22" s="4300"/>
      <c r="GBS22" s="4301"/>
      <c r="GBT22" s="4302"/>
      <c r="GBU22" s="4299"/>
      <c r="GBV22" s="2602"/>
      <c r="GBW22" s="4287"/>
      <c r="GBX22" s="4303"/>
      <c r="GBY22" s="4304"/>
      <c r="GBZ22" s="2603"/>
      <c r="GCA22" s="4305"/>
      <c r="GCB22" s="4306"/>
      <c r="GCC22" s="4305"/>
      <c r="GCD22" s="4306"/>
      <c r="GCE22" s="4299"/>
      <c r="GCF22" s="4300"/>
      <c r="GCG22" s="4305"/>
      <c r="GCH22" s="4304"/>
      <c r="GCI22" s="4299"/>
      <c r="GCJ22" s="4300"/>
      <c r="GCK22" s="4301"/>
      <c r="GCL22" s="4302"/>
      <c r="GCM22" s="4299"/>
      <c r="GCN22" s="2602"/>
      <c r="GCO22" s="4287"/>
      <c r="GCP22" s="4303"/>
      <c r="GCQ22" s="4304"/>
      <c r="GCR22" s="2603"/>
      <c r="GCS22" s="4305"/>
      <c r="GCT22" s="4306"/>
      <c r="GCU22" s="4305"/>
      <c r="GCV22" s="4306"/>
      <c r="GCW22" s="4299"/>
      <c r="GCX22" s="4300"/>
      <c r="GCY22" s="4305"/>
      <c r="GCZ22" s="4304"/>
      <c r="GDA22" s="4299"/>
      <c r="GDB22" s="4300"/>
      <c r="GDC22" s="4301"/>
      <c r="GDD22" s="4302"/>
      <c r="GDE22" s="4299"/>
      <c r="GDF22" s="2602"/>
      <c r="GDG22" s="4287"/>
      <c r="GDH22" s="4303"/>
      <c r="GDI22" s="4304"/>
      <c r="GDJ22" s="2603"/>
      <c r="GDK22" s="4305"/>
      <c r="GDL22" s="4306"/>
      <c r="GDM22" s="4305"/>
      <c r="GDN22" s="4306"/>
      <c r="GDO22" s="4299"/>
      <c r="GDP22" s="4300"/>
      <c r="GDQ22" s="4305"/>
      <c r="GDR22" s="4304"/>
      <c r="GDS22" s="4299"/>
      <c r="GDT22" s="4300"/>
      <c r="GDU22" s="4301"/>
      <c r="GDV22" s="4302"/>
      <c r="GDW22" s="4299"/>
      <c r="GDX22" s="2602"/>
      <c r="GDY22" s="4287"/>
      <c r="GDZ22" s="4303"/>
      <c r="GEA22" s="4304"/>
      <c r="GEB22" s="2603"/>
      <c r="GEC22" s="4305"/>
      <c r="GED22" s="4306"/>
      <c r="GEE22" s="4305"/>
      <c r="GEF22" s="4306"/>
      <c r="GEG22" s="4299"/>
      <c r="GEH22" s="4300"/>
      <c r="GEI22" s="4305"/>
      <c r="GEJ22" s="4304"/>
      <c r="GEK22" s="4299"/>
      <c r="GEL22" s="4300"/>
      <c r="GEM22" s="4301"/>
      <c r="GEN22" s="4302"/>
      <c r="GEO22" s="4299"/>
      <c r="GEP22" s="2602"/>
      <c r="GEQ22" s="4287"/>
      <c r="GER22" s="4303"/>
      <c r="GES22" s="4304"/>
      <c r="GET22" s="2603"/>
      <c r="GEU22" s="4305"/>
      <c r="GEV22" s="4306"/>
      <c r="GEW22" s="4305"/>
      <c r="GEX22" s="4306"/>
      <c r="GEY22" s="4299"/>
      <c r="GEZ22" s="4300"/>
      <c r="GFA22" s="4305"/>
      <c r="GFB22" s="4304"/>
      <c r="GFC22" s="4299"/>
      <c r="GFD22" s="4300"/>
      <c r="GFE22" s="4301"/>
      <c r="GFF22" s="4302"/>
      <c r="GFG22" s="4299"/>
      <c r="GFH22" s="2602"/>
      <c r="GFI22" s="4287"/>
      <c r="GFJ22" s="4303"/>
      <c r="GFK22" s="4304"/>
      <c r="GFL22" s="2603"/>
      <c r="GFM22" s="4305"/>
      <c r="GFN22" s="4306"/>
      <c r="GFO22" s="4305"/>
      <c r="GFP22" s="4306"/>
      <c r="GFQ22" s="4299"/>
      <c r="GFR22" s="4300"/>
      <c r="GFS22" s="4305"/>
      <c r="GFT22" s="4304"/>
      <c r="GFU22" s="4299"/>
      <c r="GFV22" s="4300"/>
      <c r="GFW22" s="4301"/>
      <c r="GFX22" s="4302"/>
      <c r="GFY22" s="4299"/>
      <c r="GFZ22" s="2602"/>
      <c r="GGA22" s="4287"/>
      <c r="GGB22" s="4303"/>
      <c r="GGC22" s="4304"/>
      <c r="GGD22" s="2603"/>
      <c r="GGE22" s="4305"/>
      <c r="GGF22" s="4306"/>
      <c r="GGG22" s="4305"/>
      <c r="GGH22" s="4306"/>
      <c r="GGI22" s="4299"/>
      <c r="GGJ22" s="4300"/>
      <c r="GGK22" s="4305"/>
      <c r="GGL22" s="4304"/>
      <c r="GGM22" s="4299"/>
      <c r="GGN22" s="4300"/>
      <c r="GGO22" s="4301"/>
      <c r="GGP22" s="4302"/>
      <c r="GGQ22" s="4299"/>
      <c r="GGR22" s="2602"/>
      <c r="GGS22" s="4287"/>
      <c r="GGT22" s="4303"/>
      <c r="GGU22" s="4304"/>
      <c r="GGV22" s="2603"/>
      <c r="GGW22" s="4305"/>
      <c r="GGX22" s="4306"/>
      <c r="GGY22" s="4305"/>
      <c r="GGZ22" s="4306"/>
      <c r="GHA22" s="4299"/>
      <c r="GHB22" s="4300"/>
      <c r="GHC22" s="4305"/>
      <c r="GHD22" s="4304"/>
      <c r="GHE22" s="4299"/>
      <c r="GHF22" s="4300"/>
      <c r="GHG22" s="4301"/>
      <c r="GHH22" s="4302"/>
      <c r="GHI22" s="4299"/>
      <c r="GHJ22" s="2602"/>
      <c r="GHK22" s="4287"/>
      <c r="GHL22" s="4303"/>
      <c r="GHM22" s="4304"/>
      <c r="GHN22" s="2603"/>
      <c r="GHO22" s="4305"/>
      <c r="GHP22" s="4306"/>
      <c r="GHQ22" s="4305"/>
      <c r="GHR22" s="4306"/>
      <c r="GHS22" s="4299"/>
      <c r="GHT22" s="4300"/>
      <c r="GHU22" s="4305"/>
      <c r="GHV22" s="4304"/>
      <c r="GHW22" s="4299"/>
      <c r="GHX22" s="4300"/>
      <c r="GHY22" s="4301"/>
      <c r="GHZ22" s="4302"/>
      <c r="GIA22" s="4299"/>
      <c r="GIB22" s="2602"/>
      <c r="GIC22" s="4287"/>
      <c r="GID22" s="4303"/>
      <c r="GIE22" s="4304"/>
      <c r="GIF22" s="2603"/>
      <c r="GIG22" s="4305"/>
      <c r="GIH22" s="4306"/>
      <c r="GII22" s="4305"/>
      <c r="GIJ22" s="4306"/>
      <c r="GIK22" s="4299"/>
      <c r="GIL22" s="4300"/>
      <c r="GIM22" s="4305"/>
      <c r="GIN22" s="4304"/>
      <c r="GIO22" s="4299"/>
      <c r="GIP22" s="4300"/>
      <c r="GIQ22" s="4301"/>
      <c r="GIR22" s="4302"/>
      <c r="GIS22" s="4299"/>
      <c r="GIT22" s="2602"/>
      <c r="GIU22" s="4287"/>
      <c r="GIV22" s="4303"/>
      <c r="GIW22" s="4304"/>
      <c r="GIX22" s="2603"/>
      <c r="GIY22" s="4305"/>
      <c r="GIZ22" s="4306"/>
      <c r="GJA22" s="4305"/>
      <c r="GJB22" s="4306"/>
      <c r="GJC22" s="4299"/>
      <c r="GJD22" s="4300"/>
      <c r="GJE22" s="4305"/>
      <c r="GJF22" s="4304"/>
      <c r="GJG22" s="4299"/>
      <c r="GJH22" s="4300"/>
      <c r="GJI22" s="4301"/>
      <c r="GJJ22" s="4302"/>
      <c r="GJK22" s="4299"/>
      <c r="GJL22" s="2602"/>
      <c r="GJM22" s="4287"/>
      <c r="GJN22" s="4303"/>
      <c r="GJO22" s="4304"/>
      <c r="GJP22" s="2603"/>
      <c r="GJQ22" s="4305"/>
      <c r="GJR22" s="4306"/>
      <c r="GJS22" s="4305"/>
      <c r="GJT22" s="4306"/>
      <c r="GJU22" s="4299"/>
      <c r="GJV22" s="4300"/>
      <c r="GJW22" s="4305"/>
      <c r="GJX22" s="4304"/>
      <c r="GJY22" s="4299"/>
      <c r="GJZ22" s="4300"/>
      <c r="GKA22" s="4301"/>
      <c r="GKB22" s="4302"/>
      <c r="GKC22" s="4299"/>
      <c r="GKD22" s="2602"/>
      <c r="GKE22" s="4287"/>
      <c r="GKF22" s="4303"/>
      <c r="GKG22" s="4304"/>
      <c r="GKH22" s="2603"/>
      <c r="GKI22" s="4305"/>
      <c r="GKJ22" s="4306"/>
      <c r="GKK22" s="4305"/>
      <c r="GKL22" s="4306"/>
      <c r="GKM22" s="4299"/>
      <c r="GKN22" s="4300"/>
      <c r="GKO22" s="4305"/>
      <c r="GKP22" s="4304"/>
      <c r="GKQ22" s="4299"/>
      <c r="GKR22" s="4300"/>
      <c r="GKS22" s="4301"/>
      <c r="GKT22" s="4302"/>
      <c r="GKU22" s="4299"/>
      <c r="GKV22" s="2602"/>
      <c r="GKW22" s="4287"/>
      <c r="GKX22" s="4303"/>
      <c r="GKY22" s="4304"/>
      <c r="GKZ22" s="2603"/>
      <c r="GLA22" s="4305"/>
      <c r="GLB22" s="4306"/>
      <c r="GLC22" s="4305"/>
      <c r="GLD22" s="4306"/>
      <c r="GLE22" s="4299"/>
      <c r="GLF22" s="4300"/>
      <c r="GLG22" s="4305"/>
      <c r="GLH22" s="4304"/>
      <c r="GLI22" s="4299"/>
      <c r="GLJ22" s="4300"/>
      <c r="GLK22" s="4301"/>
      <c r="GLL22" s="4302"/>
      <c r="GLM22" s="4299"/>
      <c r="GLN22" s="2602"/>
      <c r="GLO22" s="4287"/>
      <c r="GLP22" s="4303"/>
      <c r="GLQ22" s="4304"/>
      <c r="GLR22" s="2603"/>
      <c r="GLS22" s="4305"/>
      <c r="GLT22" s="4306"/>
      <c r="GLU22" s="4305"/>
      <c r="GLV22" s="4306"/>
      <c r="GLW22" s="4299"/>
      <c r="GLX22" s="4300"/>
      <c r="GLY22" s="4305"/>
      <c r="GLZ22" s="4304"/>
      <c r="GMA22" s="4299"/>
      <c r="GMB22" s="4300"/>
      <c r="GMC22" s="4301"/>
      <c r="GMD22" s="4302"/>
      <c r="GME22" s="4299"/>
      <c r="GMF22" s="2602"/>
      <c r="GMG22" s="4287"/>
      <c r="GMH22" s="4303"/>
      <c r="GMI22" s="4304"/>
      <c r="GMJ22" s="2603"/>
      <c r="GMK22" s="4305"/>
      <c r="GML22" s="4306"/>
      <c r="GMM22" s="4305"/>
      <c r="GMN22" s="4306"/>
      <c r="GMO22" s="4299"/>
      <c r="GMP22" s="4300"/>
      <c r="GMQ22" s="4305"/>
      <c r="GMR22" s="4304"/>
      <c r="GMS22" s="4299"/>
      <c r="GMT22" s="4300"/>
      <c r="GMU22" s="4301"/>
      <c r="GMV22" s="4302"/>
      <c r="GMW22" s="4299"/>
      <c r="GMX22" s="2602"/>
      <c r="GMY22" s="4287"/>
      <c r="GMZ22" s="4303"/>
      <c r="GNA22" s="4304"/>
      <c r="GNB22" s="2603"/>
      <c r="GNC22" s="4305"/>
      <c r="GND22" s="4306"/>
      <c r="GNE22" s="4305"/>
      <c r="GNF22" s="4306"/>
      <c r="GNG22" s="4299"/>
      <c r="GNH22" s="4300"/>
      <c r="GNI22" s="4305"/>
      <c r="GNJ22" s="4304"/>
      <c r="GNK22" s="4299"/>
      <c r="GNL22" s="4300"/>
      <c r="GNM22" s="4301"/>
      <c r="GNN22" s="4302"/>
      <c r="GNO22" s="4299"/>
      <c r="GNP22" s="2602"/>
      <c r="GNQ22" s="4287"/>
      <c r="GNR22" s="4303"/>
      <c r="GNS22" s="4304"/>
      <c r="GNT22" s="2603"/>
      <c r="GNU22" s="4305"/>
      <c r="GNV22" s="4306"/>
      <c r="GNW22" s="4305"/>
      <c r="GNX22" s="4306"/>
      <c r="GNY22" s="4299"/>
      <c r="GNZ22" s="4300"/>
      <c r="GOA22" s="4305"/>
      <c r="GOB22" s="4304"/>
      <c r="GOC22" s="4299"/>
      <c r="GOD22" s="4300"/>
      <c r="GOE22" s="4301"/>
      <c r="GOF22" s="4302"/>
      <c r="GOG22" s="4299"/>
      <c r="GOH22" s="2602"/>
      <c r="GOI22" s="4287"/>
      <c r="GOJ22" s="4303"/>
      <c r="GOK22" s="4304"/>
      <c r="GOL22" s="2603"/>
      <c r="GOM22" s="4305"/>
      <c r="GON22" s="4306"/>
      <c r="GOO22" s="4305"/>
      <c r="GOP22" s="4306"/>
      <c r="GOQ22" s="4299"/>
      <c r="GOR22" s="4300"/>
      <c r="GOS22" s="4305"/>
      <c r="GOT22" s="4304"/>
      <c r="GOU22" s="4299"/>
      <c r="GOV22" s="4300"/>
      <c r="GOW22" s="4301"/>
      <c r="GOX22" s="4302"/>
      <c r="GOY22" s="4299"/>
      <c r="GOZ22" s="2602"/>
      <c r="GPA22" s="4287"/>
      <c r="GPB22" s="4303"/>
      <c r="GPC22" s="4304"/>
      <c r="GPD22" s="2603"/>
      <c r="GPE22" s="4305"/>
      <c r="GPF22" s="4306"/>
      <c r="GPG22" s="4305"/>
      <c r="GPH22" s="4306"/>
      <c r="GPI22" s="4299"/>
      <c r="GPJ22" s="4300"/>
      <c r="GPK22" s="4305"/>
      <c r="GPL22" s="4304"/>
      <c r="GPM22" s="4299"/>
      <c r="GPN22" s="4300"/>
      <c r="GPO22" s="4301"/>
      <c r="GPP22" s="4302"/>
      <c r="GPQ22" s="4299"/>
      <c r="GPR22" s="2602"/>
      <c r="GPS22" s="4287"/>
      <c r="GPT22" s="4303"/>
      <c r="GPU22" s="4304"/>
      <c r="GPV22" s="2603"/>
      <c r="GPW22" s="4305"/>
      <c r="GPX22" s="4306"/>
      <c r="GPY22" s="4305"/>
      <c r="GPZ22" s="4306"/>
      <c r="GQA22" s="4299"/>
      <c r="GQB22" s="4300"/>
      <c r="GQC22" s="4305"/>
      <c r="GQD22" s="4304"/>
      <c r="GQE22" s="4299"/>
      <c r="GQF22" s="4300"/>
      <c r="GQG22" s="4301"/>
      <c r="GQH22" s="4302"/>
      <c r="GQI22" s="4299"/>
      <c r="GQJ22" s="2602"/>
      <c r="GQK22" s="4287"/>
      <c r="GQL22" s="4303"/>
      <c r="GQM22" s="4304"/>
      <c r="GQN22" s="2603"/>
      <c r="GQO22" s="4305"/>
      <c r="GQP22" s="4306"/>
      <c r="GQQ22" s="4305"/>
      <c r="GQR22" s="4306"/>
      <c r="GQS22" s="4299"/>
      <c r="GQT22" s="4300"/>
      <c r="GQU22" s="4305"/>
      <c r="GQV22" s="4304"/>
      <c r="GQW22" s="4299"/>
      <c r="GQX22" s="4300"/>
      <c r="GQY22" s="4301"/>
      <c r="GQZ22" s="4302"/>
      <c r="GRA22" s="4299"/>
      <c r="GRB22" s="2602"/>
      <c r="GRC22" s="4287"/>
      <c r="GRD22" s="4303"/>
      <c r="GRE22" s="4304"/>
      <c r="GRF22" s="2603"/>
      <c r="GRG22" s="4305"/>
      <c r="GRH22" s="4306"/>
      <c r="GRI22" s="4305"/>
      <c r="GRJ22" s="4306"/>
      <c r="GRK22" s="4299"/>
      <c r="GRL22" s="4300"/>
      <c r="GRM22" s="4305"/>
      <c r="GRN22" s="4304"/>
      <c r="GRO22" s="4299"/>
      <c r="GRP22" s="4300"/>
      <c r="GRQ22" s="4301"/>
      <c r="GRR22" s="4302"/>
      <c r="GRS22" s="4299"/>
      <c r="GRT22" s="2602"/>
      <c r="GRU22" s="4287"/>
      <c r="GRV22" s="4303"/>
      <c r="GRW22" s="4304"/>
      <c r="GRX22" s="2603"/>
      <c r="GRY22" s="4305"/>
      <c r="GRZ22" s="4306"/>
      <c r="GSA22" s="4305"/>
      <c r="GSB22" s="4306"/>
      <c r="GSC22" s="4299"/>
      <c r="GSD22" s="4300"/>
      <c r="GSE22" s="4305"/>
      <c r="GSF22" s="4304"/>
      <c r="GSG22" s="4299"/>
      <c r="GSH22" s="4300"/>
      <c r="GSI22" s="4301"/>
      <c r="GSJ22" s="4302"/>
      <c r="GSK22" s="4299"/>
      <c r="GSL22" s="2602"/>
      <c r="GSM22" s="4287"/>
      <c r="GSN22" s="4303"/>
      <c r="GSO22" s="4304"/>
      <c r="GSP22" s="2603"/>
      <c r="GSQ22" s="4305"/>
      <c r="GSR22" s="4306"/>
      <c r="GSS22" s="4305"/>
      <c r="GST22" s="4306"/>
      <c r="GSU22" s="4299"/>
      <c r="GSV22" s="4300"/>
      <c r="GSW22" s="4305"/>
      <c r="GSX22" s="4304"/>
      <c r="GSY22" s="4299"/>
      <c r="GSZ22" s="4300"/>
      <c r="GTA22" s="4301"/>
      <c r="GTB22" s="4302"/>
      <c r="GTC22" s="4299"/>
      <c r="GTD22" s="2602"/>
      <c r="GTE22" s="4287"/>
      <c r="GTF22" s="4303"/>
      <c r="GTG22" s="4304"/>
      <c r="GTH22" s="2603"/>
      <c r="GTI22" s="4305"/>
      <c r="GTJ22" s="4306"/>
      <c r="GTK22" s="4305"/>
      <c r="GTL22" s="4306"/>
      <c r="GTM22" s="4299"/>
      <c r="GTN22" s="4300"/>
      <c r="GTO22" s="4305"/>
      <c r="GTP22" s="4304"/>
      <c r="GTQ22" s="4299"/>
      <c r="GTR22" s="4300"/>
      <c r="GTS22" s="4301"/>
      <c r="GTT22" s="4302"/>
      <c r="GTU22" s="4299"/>
      <c r="GTV22" s="2602"/>
      <c r="GTW22" s="4287"/>
      <c r="GTX22" s="4303"/>
      <c r="GTY22" s="4304"/>
      <c r="GTZ22" s="2603"/>
      <c r="GUA22" s="4305"/>
      <c r="GUB22" s="4306"/>
      <c r="GUC22" s="4305"/>
      <c r="GUD22" s="4306"/>
      <c r="GUE22" s="4299"/>
      <c r="GUF22" s="4300"/>
      <c r="GUG22" s="4305"/>
      <c r="GUH22" s="4304"/>
      <c r="GUI22" s="4299"/>
      <c r="GUJ22" s="4300"/>
      <c r="GUK22" s="4301"/>
      <c r="GUL22" s="4302"/>
      <c r="GUM22" s="4299"/>
      <c r="GUN22" s="2602"/>
      <c r="GUO22" s="4287"/>
      <c r="GUP22" s="4303"/>
      <c r="GUQ22" s="4304"/>
      <c r="GUR22" s="2603"/>
      <c r="GUS22" s="4305"/>
      <c r="GUT22" s="4306"/>
      <c r="GUU22" s="4305"/>
      <c r="GUV22" s="4306"/>
      <c r="GUW22" s="4299"/>
      <c r="GUX22" s="4300"/>
      <c r="GUY22" s="4305"/>
      <c r="GUZ22" s="4304"/>
      <c r="GVA22" s="4299"/>
      <c r="GVB22" s="4300"/>
      <c r="GVC22" s="4301"/>
      <c r="GVD22" s="4302"/>
      <c r="GVE22" s="4299"/>
      <c r="GVF22" s="2602"/>
      <c r="GVG22" s="4287"/>
      <c r="GVH22" s="4303"/>
      <c r="GVI22" s="4304"/>
      <c r="GVJ22" s="2603"/>
      <c r="GVK22" s="4305"/>
      <c r="GVL22" s="4306"/>
      <c r="GVM22" s="4305"/>
      <c r="GVN22" s="4306"/>
      <c r="GVO22" s="4299"/>
      <c r="GVP22" s="4300"/>
      <c r="GVQ22" s="4305"/>
      <c r="GVR22" s="4304"/>
      <c r="GVS22" s="4299"/>
      <c r="GVT22" s="4300"/>
      <c r="GVU22" s="4301"/>
      <c r="GVV22" s="4302"/>
      <c r="GVW22" s="4299"/>
      <c r="GVX22" s="2602"/>
      <c r="GVY22" s="4287"/>
      <c r="GVZ22" s="4303"/>
      <c r="GWA22" s="4304"/>
      <c r="GWB22" s="2603"/>
      <c r="GWC22" s="4305"/>
      <c r="GWD22" s="4306"/>
      <c r="GWE22" s="4305"/>
      <c r="GWF22" s="4306"/>
      <c r="GWG22" s="4299"/>
      <c r="GWH22" s="4300"/>
      <c r="GWI22" s="4305"/>
      <c r="GWJ22" s="4304"/>
      <c r="GWK22" s="4299"/>
      <c r="GWL22" s="4300"/>
      <c r="GWM22" s="4301"/>
      <c r="GWN22" s="4302"/>
      <c r="GWO22" s="4299"/>
      <c r="GWP22" s="2602"/>
      <c r="GWQ22" s="4287"/>
      <c r="GWR22" s="4303"/>
      <c r="GWS22" s="4304"/>
      <c r="GWT22" s="2603"/>
      <c r="GWU22" s="4305"/>
      <c r="GWV22" s="4306"/>
      <c r="GWW22" s="4305"/>
      <c r="GWX22" s="4306"/>
      <c r="GWY22" s="4299"/>
      <c r="GWZ22" s="4300"/>
      <c r="GXA22" s="4305"/>
      <c r="GXB22" s="4304"/>
      <c r="GXC22" s="4299"/>
      <c r="GXD22" s="4300"/>
      <c r="GXE22" s="4301"/>
      <c r="GXF22" s="4302"/>
      <c r="GXG22" s="4299"/>
      <c r="GXH22" s="2602"/>
      <c r="GXI22" s="4287"/>
      <c r="GXJ22" s="4303"/>
      <c r="GXK22" s="4304"/>
      <c r="GXL22" s="2603"/>
      <c r="GXM22" s="4305"/>
      <c r="GXN22" s="4306"/>
      <c r="GXO22" s="4305"/>
      <c r="GXP22" s="4306"/>
      <c r="GXQ22" s="4299"/>
      <c r="GXR22" s="4300"/>
      <c r="GXS22" s="4305"/>
      <c r="GXT22" s="4304"/>
      <c r="GXU22" s="4299"/>
      <c r="GXV22" s="4300"/>
      <c r="GXW22" s="4301"/>
      <c r="GXX22" s="4302"/>
      <c r="GXY22" s="4299"/>
      <c r="GXZ22" s="2602"/>
      <c r="GYA22" s="4287"/>
      <c r="GYB22" s="4303"/>
      <c r="GYC22" s="4304"/>
      <c r="GYD22" s="2603"/>
      <c r="GYE22" s="4305"/>
      <c r="GYF22" s="4306"/>
      <c r="GYG22" s="4305"/>
      <c r="GYH22" s="4306"/>
      <c r="GYI22" s="4299"/>
      <c r="GYJ22" s="4300"/>
      <c r="GYK22" s="4305"/>
      <c r="GYL22" s="4304"/>
      <c r="GYM22" s="4299"/>
      <c r="GYN22" s="4300"/>
      <c r="GYO22" s="4301"/>
      <c r="GYP22" s="4302"/>
      <c r="GYQ22" s="4299"/>
      <c r="GYR22" s="2602"/>
      <c r="GYS22" s="4287"/>
      <c r="GYT22" s="4303"/>
      <c r="GYU22" s="4304"/>
      <c r="GYV22" s="2603"/>
      <c r="GYW22" s="4305"/>
      <c r="GYX22" s="4306"/>
      <c r="GYY22" s="4305"/>
      <c r="GYZ22" s="4306"/>
      <c r="GZA22" s="4299"/>
      <c r="GZB22" s="4300"/>
      <c r="GZC22" s="4305"/>
      <c r="GZD22" s="4304"/>
      <c r="GZE22" s="4299"/>
      <c r="GZF22" s="4300"/>
      <c r="GZG22" s="4301"/>
      <c r="GZH22" s="4302"/>
      <c r="GZI22" s="4299"/>
      <c r="GZJ22" s="2602"/>
      <c r="GZK22" s="4287"/>
      <c r="GZL22" s="4303"/>
      <c r="GZM22" s="4304"/>
      <c r="GZN22" s="2603"/>
      <c r="GZO22" s="4305"/>
      <c r="GZP22" s="4306"/>
      <c r="GZQ22" s="4305"/>
      <c r="GZR22" s="4306"/>
      <c r="GZS22" s="4299"/>
      <c r="GZT22" s="4300"/>
      <c r="GZU22" s="4305"/>
      <c r="GZV22" s="4304"/>
      <c r="GZW22" s="4299"/>
      <c r="GZX22" s="4300"/>
      <c r="GZY22" s="4301"/>
      <c r="GZZ22" s="4302"/>
      <c r="HAA22" s="4299"/>
      <c r="HAB22" s="2602"/>
      <c r="HAC22" s="4287"/>
      <c r="HAD22" s="4303"/>
      <c r="HAE22" s="4304"/>
      <c r="HAF22" s="2603"/>
      <c r="HAG22" s="4305"/>
      <c r="HAH22" s="4306"/>
      <c r="HAI22" s="4305"/>
      <c r="HAJ22" s="4306"/>
      <c r="HAK22" s="4299"/>
      <c r="HAL22" s="4300"/>
      <c r="HAM22" s="4305"/>
      <c r="HAN22" s="4304"/>
      <c r="HAO22" s="4299"/>
      <c r="HAP22" s="4300"/>
      <c r="HAQ22" s="4301"/>
      <c r="HAR22" s="4302"/>
      <c r="HAS22" s="4299"/>
      <c r="HAT22" s="2602"/>
      <c r="HAU22" s="4287"/>
      <c r="HAV22" s="4303"/>
      <c r="HAW22" s="4304"/>
      <c r="HAX22" s="2603"/>
      <c r="HAY22" s="4305"/>
      <c r="HAZ22" s="4306"/>
      <c r="HBA22" s="4305"/>
      <c r="HBB22" s="4306"/>
      <c r="HBC22" s="4299"/>
      <c r="HBD22" s="4300"/>
      <c r="HBE22" s="4305"/>
      <c r="HBF22" s="4304"/>
      <c r="HBG22" s="4299"/>
      <c r="HBH22" s="4300"/>
      <c r="HBI22" s="4301"/>
      <c r="HBJ22" s="4302"/>
      <c r="HBK22" s="4299"/>
      <c r="HBL22" s="2602"/>
      <c r="HBM22" s="4287"/>
      <c r="HBN22" s="4303"/>
      <c r="HBO22" s="4304"/>
      <c r="HBP22" s="2603"/>
      <c r="HBQ22" s="4305"/>
      <c r="HBR22" s="4306"/>
      <c r="HBS22" s="4305"/>
      <c r="HBT22" s="4306"/>
      <c r="HBU22" s="4299"/>
      <c r="HBV22" s="4300"/>
      <c r="HBW22" s="4305"/>
      <c r="HBX22" s="4304"/>
      <c r="HBY22" s="4299"/>
      <c r="HBZ22" s="4300"/>
      <c r="HCA22" s="4301"/>
      <c r="HCB22" s="4302"/>
      <c r="HCC22" s="4299"/>
      <c r="HCD22" s="2602"/>
      <c r="HCE22" s="4287"/>
      <c r="HCF22" s="4303"/>
      <c r="HCG22" s="4304"/>
      <c r="HCH22" s="2603"/>
      <c r="HCI22" s="4305"/>
      <c r="HCJ22" s="4306"/>
      <c r="HCK22" s="4305"/>
      <c r="HCL22" s="4306"/>
      <c r="HCM22" s="4299"/>
      <c r="HCN22" s="4300"/>
      <c r="HCO22" s="4305"/>
      <c r="HCP22" s="4304"/>
      <c r="HCQ22" s="4299"/>
      <c r="HCR22" s="4300"/>
      <c r="HCS22" s="4301"/>
      <c r="HCT22" s="4302"/>
      <c r="HCU22" s="4299"/>
      <c r="HCV22" s="2602"/>
      <c r="HCW22" s="4287"/>
      <c r="HCX22" s="4303"/>
      <c r="HCY22" s="4304"/>
      <c r="HCZ22" s="2603"/>
      <c r="HDA22" s="4305"/>
      <c r="HDB22" s="4306"/>
      <c r="HDC22" s="4305"/>
      <c r="HDD22" s="4306"/>
      <c r="HDE22" s="4299"/>
      <c r="HDF22" s="4300"/>
      <c r="HDG22" s="4305"/>
      <c r="HDH22" s="4304"/>
      <c r="HDI22" s="4299"/>
      <c r="HDJ22" s="4300"/>
      <c r="HDK22" s="4301"/>
      <c r="HDL22" s="4302"/>
      <c r="HDM22" s="4299"/>
      <c r="HDN22" s="2602"/>
      <c r="HDO22" s="4287"/>
      <c r="HDP22" s="4303"/>
      <c r="HDQ22" s="4304"/>
      <c r="HDR22" s="2603"/>
      <c r="HDS22" s="4305"/>
      <c r="HDT22" s="4306"/>
      <c r="HDU22" s="4305"/>
      <c r="HDV22" s="4306"/>
      <c r="HDW22" s="4299"/>
      <c r="HDX22" s="4300"/>
      <c r="HDY22" s="4305"/>
      <c r="HDZ22" s="4304"/>
      <c r="HEA22" s="4299"/>
      <c r="HEB22" s="4300"/>
      <c r="HEC22" s="4301"/>
      <c r="HED22" s="4302"/>
      <c r="HEE22" s="4299"/>
      <c r="HEF22" s="2602"/>
      <c r="HEG22" s="4287"/>
      <c r="HEH22" s="4303"/>
      <c r="HEI22" s="4304"/>
      <c r="HEJ22" s="2603"/>
      <c r="HEK22" s="4305"/>
      <c r="HEL22" s="4306"/>
      <c r="HEM22" s="4305"/>
      <c r="HEN22" s="4306"/>
      <c r="HEO22" s="4299"/>
      <c r="HEP22" s="4300"/>
      <c r="HEQ22" s="4305"/>
      <c r="HER22" s="4304"/>
      <c r="HES22" s="4299"/>
      <c r="HET22" s="4300"/>
      <c r="HEU22" s="4301"/>
      <c r="HEV22" s="4302"/>
      <c r="HEW22" s="4299"/>
      <c r="HEX22" s="2602"/>
      <c r="HEY22" s="4287"/>
      <c r="HEZ22" s="4303"/>
      <c r="HFA22" s="4304"/>
      <c r="HFB22" s="2603"/>
      <c r="HFC22" s="4305"/>
      <c r="HFD22" s="4306"/>
      <c r="HFE22" s="4305"/>
      <c r="HFF22" s="4306"/>
      <c r="HFG22" s="4299"/>
      <c r="HFH22" s="4300"/>
      <c r="HFI22" s="4305"/>
      <c r="HFJ22" s="4304"/>
      <c r="HFK22" s="4299"/>
      <c r="HFL22" s="4300"/>
      <c r="HFM22" s="4301"/>
      <c r="HFN22" s="4302"/>
      <c r="HFO22" s="4299"/>
      <c r="HFP22" s="2602"/>
      <c r="HFQ22" s="4287"/>
      <c r="HFR22" s="4303"/>
      <c r="HFS22" s="4304"/>
      <c r="HFT22" s="2603"/>
      <c r="HFU22" s="4305"/>
      <c r="HFV22" s="4306"/>
      <c r="HFW22" s="4305"/>
      <c r="HFX22" s="4306"/>
      <c r="HFY22" s="4299"/>
      <c r="HFZ22" s="4300"/>
      <c r="HGA22" s="4305"/>
      <c r="HGB22" s="4304"/>
      <c r="HGC22" s="4299"/>
      <c r="HGD22" s="4300"/>
      <c r="HGE22" s="4301"/>
      <c r="HGF22" s="4302"/>
      <c r="HGG22" s="4299"/>
      <c r="HGH22" s="2602"/>
      <c r="HGI22" s="4287"/>
      <c r="HGJ22" s="4303"/>
      <c r="HGK22" s="4304"/>
      <c r="HGL22" s="2603"/>
      <c r="HGM22" s="4305"/>
      <c r="HGN22" s="4306"/>
      <c r="HGO22" s="4305"/>
      <c r="HGP22" s="4306"/>
      <c r="HGQ22" s="4299"/>
      <c r="HGR22" s="4300"/>
      <c r="HGS22" s="4305"/>
      <c r="HGT22" s="4304"/>
      <c r="HGU22" s="4299"/>
      <c r="HGV22" s="4300"/>
      <c r="HGW22" s="4301"/>
      <c r="HGX22" s="4302"/>
      <c r="HGY22" s="4299"/>
      <c r="HGZ22" s="2602"/>
      <c r="HHA22" s="4287"/>
      <c r="HHB22" s="4303"/>
      <c r="HHC22" s="4304"/>
      <c r="HHD22" s="2603"/>
      <c r="HHE22" s="4305"/>
      <c r="HHF22" s="4306"/>
      <c r="HHG22" s="4305"/>
      <c r="HHH22" s="4306"/>
      <c r="HHI22" s="4299"/>
      <c r="HHJ22" s="4300"/>
      <c r="HHK22" s="4305"/>
      <c r="HHL22" s="4304"/>
      <c r="HHM22" s="4299"/>
      <c r="HHN22" s="4300"/>
      <c r="HHO22" s="4301"/>
      <c r="HHP22" s="4302"/>
      <c r="HHQ22" s="4299"/>
      <c r="HHR22" s="2602"/>
      <c r="HHS22" s="4287"/>
      <c r="HHT22" s="4303"/>
      <c r="HHU22" s="4304"/>
      <c r="HHV22" s="2603"/>
      <c r="HHW22" s="4305"/>
      <c r="HHX22" s="4306"/>
      <c r="HHY22" s="4305"/>
      <c r="HHZ22" s="4306"/>
      <c r="HIA22" s="4299"/>
      <c r="HIB22" s="4300"/>
      <c r="HIC22" s="4305"/>
      <c r="HID22" s="4304"/>
      <c r="HIE22" s="4299"/>
      <c r="HIF22" s="4300"/>
      <c r="HIG22" s="4301"/>
      <c r="HIH22" s="4302"/>
      <c r="HII22" s="4299"/>
      <c r="HIJ22" s="2602"/>
      <c r="HIK22" s="4287"/>
      <c r="HIL22" s="4303"/>
      <c r="HIM22" s="4304"/>
      <c r="HIN22" s="2603"/>
      <c r="HIO22" s="4305"/>
      <c r="HIP22" s="4306"/>
      <c r="HIQ22" s="4305"/>
      <c r="HIR22" s="4306"/>
      <c r="HIS22" s="4299"/>
      <c r="HIT22" s="4300"/>
      <c r="HIU22" s="4305"/>
      <c r="HIV22" s="4304"/>
      <c r="HIW22" s="4299"/>
      <c r="HIX22" s="4300"/>
      <c r="HIY22" s="4301"/>
      <c r="HIZ22" s="4302"/>
      <c r="HJA22" s="4299"/>
      <c r="HJB22" s="2602"/>
      <c r="HJC22" s="4287"/>
      <c r="HJD22" s="4303"/>
      <c r="HJE22" s="4304"/>
      <c r="HJF22" s="2603"/>
      <c r="HJG22" s="4305"/>
      <c r="HJH22" s="4306"/>
      <c r="HJI22" s="4305"/>
      <c r="HJJ22" s="4306"/>
      <c r="HJK22" s="4299"/>
      <c r="HJL22" s="4300"/>
      <c r="HJM22" s="4305"/>
      <c r="HJN22" s="4304"/>
      <c r="HJO22" s="4299"/>
      <c r="HJP22" s="4300"/>
      <c r="HJQ22" s="4301"/>
      <c r="HJR22" s="4302"/>
      <c r="HJS22" s="4299"/>
      <c r="HJT22" s="2602"/>
      <c r="HJU22" s="4287"/>
      <c r="HJV22" s="4303"/>
      <c r="HJW22" s="4304"/>
      <c r="HJX22" s="2603"/>
      <c r="HJY22" s="4305"/>
      <c r="HJZ22" s="4306"/>
      <c r="HKA22" s="4305"/>
      <c r="HKB22" s="4306"/>
      <c r="HKC22" s="4299"/>
      <c r="HKD22" s="4300"/>
      <c r="HKE22" s="4305"/>
      <c r="HKF22" s="4304"/>
      <c r="HKG22" s="4299"/>
      <c r="HKH22" s="4300"/>
      <c r="HKI22" s="4301"/>
      <c r="HKJ22" s="4302"/>
      <c r="HKK22" s="4299"/>
      <c r="HKL22" s="2602"/>
      <c r="HKM22" s="4287"/>
      <c r="HKN22" s="4303"/>
      <c r="HKO22" s="4304"/>
      <c r="HKP22" s="2603"/>
      <c r="HKQ22" s="4305"/>
      <c r="HKR22" s="4306"/>
      <c r="HKS22" s="4305"/>
      <c r="HKT22" s="4306"/>
      <c r="HKU22" s="4299"/>
      <c r="HKV22" s="4300"/>
      <c r="HKW22" s="4305"/>
      <c r="HKX22" s="4304"/>
      <c r="HKY22" s="4299"/>
      <c r="HKZ22" s="4300"/>
      <c r="HLA22" s="4301"/>
      <c r="HLB22" s="4302"/>
      <c r="HLC22" s="4299"/>
      <c r="HLD22" s="2602"/>
      <c r="HLE22" s="4287"/>
      <c r="HLF22" s="4303"/>
      <c r="HLG22" s="4304"/>
      <c r="HLH22" s="2603"/>
      <c r="HLI22" s="4305"/>
      <c r="HLJ22" s="4306"/>
      <c r="HLK22" s="4305"/>
      <c r="HLL22" s="4306"/>
      <c r="HLM22" s="4299"/>
      <c r="HLN22" s="4300"/>
      <c r="HLO22" s="4305"/>
      <c r="HLP22" s="4304"/>
      <c r="HLQ22" s="4299"/>
      <c r="HLR22" s="4300"/>
      <c r="HLS22" s="4301"/>
      <c r="HLT22" s="4302"/>
      <c r="HLU22" s="4299"/>
      <c r="HLV22" s="2602"/>
      <c r="HLW22" s="4287"/>
      <c r="HLX22" s="4303"/>
      <c r="HLY22" s="4304"/>
      <c r="HLZ22" s="2603"/>
      <c r="HMA22" s="4305"/>
      <c r="HMB22" s="4306"/>
      <c r="HMC22" s="4305"/>
      <c r="HMD22" s="4306"/>
      <c r="HME22" s="4299"/>
      <c r="HMF22" s="4300"/>
      <c r="HMG22" s="4305"/>
      <c r="HMH22" s="4304"/>
      <c r="HMI22" s="4299"/>
      <c r="HMJ22" s="4300"/>
      <c r="HMK22" s="4301"/>
      <c r="HML22" s="4302"/>
      <c r="HMM22" s="4299"/>
      <c r="HMN22" s="2602"/>
      <c r="HMO22" s="4287"/>
      <c r="HMP22" s="4303"/>
      <c r="HMQ22" s="4304"/>
      <c r="HMR22" s="2603"/>
      <c r="HMS22" s="4305"/>
      <c r="HMT22" s="4306"/>
      <c r="HMU22" s="4305"/>
      <c r="HMV22" s="4306"/>
      <c r="HMW22" s="4299"/>
      <c r="HMX22" s="4300"/>
      <c r="HMY22" s="4305"/>
      <c r="HMZ22" s="4304"/>
      <c r="HNA22" s="4299"/>
      <c r="HNB22" s="4300"/>
      <c r="HNC22" s="4301"/>
      <c r="HND22" s="4302"/>
      <c r="HNE22" s="4299"/>
      <c r="HNF22" s="2602"/>
      <c r="HNG22" s="4287"/>
      <c r="HNH22" s="4303"/>
      <c r="HNI22" s="4304"/>
      <c r="HNJ22" s="2603"/>
      <c r="HNK22" s="4305"/>
      <c r="HNL22" s="4306"/>
      <c r="HNM22" s="4305"/>
      <c r="HNN22" s="4306"/>
      <c r="HNO22" s="4299"/>
      <c r="HNP22" s="4300"/>
      <c r="HNQ22" s="4305"/>
      <c r="HNR22" s="4304"/>
      <c r="HNS22" s="4299"/>
      <c r="HNT22" s="4300"/>
      <c r="HNU22" s="4301"/>
      <c r="HNV22" s="4302"/>
      <c r="HNW22" s="4299"/>
      <c r="HNX22" s="2602"/>
      <c r="HNY22" s="4287"/>
      <c r="HNZ22" s="4303"/>
      <c r="HOA22" s="4304"/>
      <c r="HOB22" s="2603"/>
      <c r="HOC22" s="4305"/>
      <c r="HOD22" s="4306"/>
      <c r="HOE22" s="4305"/>
      <c r="HOF22" s="4306"/>
      <c r="HOG22" s="4299"/>
      <c r="HOH22" s="4300"/>
      <c r="HOI22" s="4305"/>
      <c r="HOJ22" s="4304"/>
      <c r="HOK22" s="4299"/>
      <c r="HOL22" s="4300"/>
      <c r="HOM22" s="4301"/>
      <c r="HON22" s="4302"/>
      <c r="HOO22" s="4299"/>
      <c r="HOP22" s="2602"/>
      <c r="HOQ22" s="4287"/>
      <c r="HOR22" s="4303"/>
      <c r="HOS22" s="4304"/>
      <c r="HOT22" s="2603"/>
      <c r="HOU22" s="4305"/>
      <c r="HOV22" s="4306"/>
      <c r="HOW22" s="4305"/>
      <c r="HOX22" s="4306"/>
      <c r="HOY22" s="4299"/>
      <c r="HOZ22" s="4300"/>
      <c r="HPA22" s="4305"/>
      <c r="HPB22" s="4304"/>
      <c r="HPC22" s="4299"/>
      <c r="HPD22" s="4300"/>
      <c r="HPE22" s="4301"/>
      <c r="HPF22" s="4302"/>
      <c r="HPG22" s="4299"/>
      <c r="HPH22" s="2602"/>
      <c r="HPI22" s="4287"/>
      <c r="HPJ22" s="4303"/>
      <c r="HPK22" s="4304"/>
      <c r="HPL22" s="2603"/>
      <c r="HPM22" s="4305"/>
      <c r="HPN22" s="4306"/>
      <c r="HPO22" s="4305"/>
      <c r="HPP22" s="4306"/>
      <c r="HPQ22" s="4299"/>
      <c r="HPR22" s="4300"/>
      <c r="HPS22" s="4305"/>
      <c r="HPT22" s="4304"/>
      <c r="HPU22" s="4299"/>
      <c r="HPV22" s="4300"/>
      <c r="HPW22" s="4301"/>
      <c r="HPX22" s="4302"/>
      <c r="HPY22" s="4299"/>
      <c r="HPZ22" s="2602"/>
      <c r="HQA22" s="4287"/>
      <c r="HQB22" s="4303"/>
      <c r="HQC22" s="4304"/>
      <c r="HQD22" s="2603"/>
      <c r="HQE22" s="4305"/>
      <c r="HQF22" s="4306"/>
      <c r="HQG22" s="4305"/>
      <c r="HQH22" s="4306"/>
      <c r="HQI22" s="4299"/>
      <c r="HQJ22" s="4300"/>
      <c r="HQK22" s="4305"/>
      <c r="HQL22" s="4304"/>
      <c r="HQM22" s="4299"/>
      <c r="HQN22" s="4300"/>
      <c r="HQO22" s="4301"/>
      <c r="HQP22" s="4302"/>
      <c r="HQQ22" s="4299"/>
      <c r="HQR22" s="2602"/>
      <c r="HQS22" s="4287"/>
      <c r="HQT22" s="4303"/>
      <c r="HQU22" s="4304"/>
      <c r="HQV22" s="2603"/>
      <c r="HQW22" s="4305"/>
      <c r="HQX22" s="4306"/>
      <c r="HQY22" s="4305"/>
      <c r="HQZ22" s="4306"/>
      <c r="HRA22" s="4299"/>
      <c r="HRB22" s="4300"/>
      <c r="HRC22" s="4305"/>
      <c r="HRD22" s="4304"/>
      <c r="HRE22" s="4299"/>
      <c r="HRF22" s="4300"/>
      <c r="HRG22" s="4301"/>
      <c r="HRH22" s="4302"/>
      <c r="HRI22" s="4299"/>
      <c r="HRJ22" s="2602"/>
      <c r="HRK22" s="4287"/>
      <c r="HRL22" s="4303"/>
      <c r="HRM22" s="4304"/>
      <c r="HRN22" s="2603"/>
      <c r="HRO22" s="4305"/>
      <c r="HRP22" s="4306"/>
      <c r="HRQ22" s="4305"/>
      <c r="HRR22" s="4306"/>
      <c r="HRS22" s="4299"/>
      <c r="HRT22" s="4300"/>
      <c r="HRU22" s="4305"/>
      <c r="HRV22" s="4304"/>
      <c r="HRW22" s="4299"/>
      <c r="HRX22" s="4300"/>
      <c r="HRY22" s="4301"/>
      <c r="HRZ22" s="4302"/>
      <c r="HSA22" s="4299"/>
      <c r="HSB22" s="2602"/>
      <c r="HSC22" s="4287"/>
      <c r="HSD22" s="4303"/>
      <c r="HSE22" s="4304"/>
      <c r="HSF22" s="2603"/>
      <c r="HSG22" s="4305"/>
      <c r="HSH22" s="4306"/>
      <c r="HSI22" s="4305"/>
      <c r="HSJ22" s="4306"/>
      <c r="HSK22" s="4299"/>
      <c r="HSL22" s="4300"/>
      <c r="HSM22" s="4305"/>
      <c r="HSN22" s="4304"/>
      <c r="HSO22" s="4299"/>
      <c r="HSP22" s="4300"/>
      <c r="HSQ22" s="4301"/>
      <c r="HSR22" s="4302"/>
      <c r="HSS22" s="4299"/>
      <c r="HST22" s="2602"/>
      <c r="HSU22" s="4287"/>
      <c r="HSV22" s="4303"/>
      <c r="HSW22" s="4304"/>
      <c r="HSX22" s="2603"/>
      <c r="HSY22" s="4305"/>
      <c r="HSZ22" s="4306"/>
      <c r="HTA22" s="4305"/>
      <c r="HTB22" s="4306"/>
      <c r="HTC22" s="4299"/>
      <c r="HTD22" s="4300"/>
      <c r="HTE22" s="4305"/>
      <c r="HTF22" s="4304"/>
      <c r="HTG22" s="4299"/>
      <c r="HTH22" s="4300"/>
      <c r="HTI22" s="4301"/>
      <c r="HTJ22" s="4302"/>
      <c r="HTK22" s="4299"/>
      <c r="HTL22" s="2602"/>
      <c r="HTM22" s="4287"/>
      <c r="HTN22" s="4303"/>
      <c r="HTO22" s="4304"/>
      <c r="HTP22" s="2603"/>
      <c r="HTQ22" s="4305"/>
      <c r="HTR22" s="4306"/>
      <c r="HTS22" s="4305"/>
      <c r="HTT22" s="4306"/>
      <c r="HTU22" s="4299"/>
      <c r="HTV22" s="4300"/>
      <c r="HTW22" s="4305"/>
      <c r="HTX22" s="4304"/>
      <c r="HTY22" s="4299"/>
      <c r="HTZ22" s="4300"/>
      <c r="HUA22" s="4301"/>
      <c r="HUB22" s="4302"/>
      <c r="HUC22" s="4299"/>
      <c r="HUD22" s="2602"/>
      <c r="HUE22" s="4287"/>
      <c r="HUF22" s="4303"/>
      <c r="HUG22" s="4304"/>
      <c r="HUH22" s="2603"/>
      <c r="HUI22" s="4305"/>
      <c r="HUJ22" s="4306"/>
      <c r="HUK22" s="4305"/>
      <c r="HUL22" s="4306"/>
      <c r="HUM22" s="4299"/>
      <c r="HUN22" s="4300"/>
      <c r="HUO22" s="4305"/>
      <c r="HUP22" s="4304"/>
      <c r="HUQ22" s="4299"/>
      <c r="HUR22" s="4300"/>
      <c r="HUS22" s="4301"/>
      <c r="HUT22" s="4302"/>
      <c r="HUU22" s="4299"/>
      <c r="HUV22" s="2602"/>
      <c r="HUW22" s="4287"/>
      <c r="HUX22" s="4303"/>
      <c r="HUY22" s="4304"/>
      <c r="HUZ22" s="2603"/>
      <c r="HVA22" s="4305"/>
      <c r="HVB22" s="4306"/>
      <c r="HVC22" s="4305"/>
      <c r="HVD22" s="4306"/>
      <c r="HVE22" s="4299"/>
      <c r="HVF22" s="4300"/>
      <c r="HVG22" s="4305"/>
      <c r="HVH22" s="4304"/>
      <c r="HVI22" s="4299"/>
      <c r="HVJ22" s="4300"/>
      <c r="HVK22" s="4301"/>
      <c r="HVL22" s="4302"/>
      <c r="HVM22" s="4299"/>
      <c r="HVN22" s="2602"/>
      <c r="HVO22" s="4287"/>
      <c r="HVP22" s="4303"/>
      <c r="HVQ22" s="4304"/>
      <c r="HVR22" s="2603"/>
      <c r="HVS22" s="4305"/>
      <c r="HVT22" s="4306"/>
      <c r="HVU22" s="4305"/>
      <c r="HVV22" s="4306"/>
      <c r="HVW22" s="4299"/>
      <c r="HVX22" s="4300"/>
      <c r="HVY22" s="4305"/>
      <c r="HVZ22" s="4304"/>
      <c r="HWA22" s="4299"/>
      <c r="HWB22" s="4300"/>
      <c r="HWC22" s="4301"/>
      <c r="HWD22" s="4302"/>
      <c r="HWE22" s="4299"/>
      <c r="HWF22" s="2602"/>
      <c r="HWG22" s="4287"/>
      <c r="HWH22" s="4303"/>
      <c r="HWI22" s="4304"/>
      <c r="HWJ22" s="2603"/>
      <c r="HWK22" s="4305"/>
      <c r="HWL22" s="4306"/>
      <c r="HWM22" s="4305"/>
      <c r="HWN22" s="4306"/>
      <c r="HWO22" s="4299"/>
      <c r="HWP22" s="4300"/>
      <c r="HWQ22" s="4305"/>
      <c r="HWR22" s="4304"/>
      <c r="HWS22" s="4299"/>
      <c r="HWT22" s="4300"/>
      <c r="HWU22" s="4301"/>
      <c r="HWV22" s="4302"/>
      <c r="HWW22" s="4299"/>
      <c r="HWX22" s="2602"/>
      <c r="HWY22" s="4287"/>
      <c r="HWZ22" s="4303"/>
      <c r="HXA22" s="4304"/>
      <c r="HXB22" s="2603"/>
      <c r="HXC22" s="4305"/>
      <c r="HXD22" s="4306"/>
      <c r="HXE22" s="4305"/>
      <c r="HXF22" s="4306"/>
      <c r="HXG22" s="4299"/>
      <c r="HXH22" s="4300"/>
      <c r="HXI22" s="4305"/>
      <c r="HXJ22" s="4304"/>
      <c r="HXK22" s="4299"/>
      <c r="HXL22" s="4300"/>
      <c r="HXM22" s="4301"/>
      <c r="HXN22" s="4302"/>
      <c r="HXO22" s="4299"/>
      <c r="HXP22" s="2602"/>
      <c r="HXQ22" s="4287"/>
      <c r="HXR22" s="4303"/>
      <c r="HXS22" s="4304"/>
      <c r="HXT22" s="2603"/>
      <c r="HXU22" s="4305"/>
      <c r="HXV22" s="4306"/>
      <c r="HXW22" s="4305"/>
      <c r="HXX22" s="4306"/>
      <c r="HXY22" s="4299"/>
      <c r="HXZ22" s="4300"/>
      <c r="HYA22" s="4305"/>
      <c r="HYB22" s="4304"/>
      <c r="HYC22" s="4299"/>
      <c r="HYD22" s="4300"/>
      <c r="HYE22" s="4301"/>
      <c r="HYF22" s="4302"/>
      <c r="HYG22" s="4299"/>
      <c r="HYH22" s="2602"/>
      <c r="HYI22" s="4287"/>
      <c r="HYJ22" s="4303"/>
      <c r="HYK22" s="4304"/>
      <c r="HYL22" s="2603"/>
      <c r="HYM22" s="4305"/>
      <c r="HYN22" s="4306"/>
      <c r="HYO22" s="4305"/>
      <c r="HYP22" s="4306"/>
      <c r="HYQ22" s="4299"/>
      <c r="HYR22" s="4300"/>
      <c r="HYS22" s="4305"/>
      <c r="HYT22" s="4304"/>
      <c r="HYU22" s="4299"/>
      <c r="HYV22" s="4300"/>
      <c r="HYW22" s="4301"/>
      <c r="HYX22" s="4302"/>
      <c r="HYY22" s="4299"/>
      <c r="HYZ22" s="2602"/>
      <c r="HZA22" s="4287"/>
      <c r="HZB22" s="4303"/>
      <c r="HZC22" s="4304"/>
      <c r="HZD22" s="2603"/>
      <c r="HZE22" s="4305"/>
      <c r="HZF22" s="4306"/>
      <c r="HZG22" s="4305"/>
      <c r="HZH22" s="4306"/>
      <c r="HZI22" s="4299"/>
      <c r="HZJ22" s="4300"/>
      <c r="HZK22" s="4305"/>
      <c r="HZL22" s="4304"/>
      <c r="HZM22" s="4299"/>
      <c r="HZN22" s="4300"/>
      <c r="HZO22" s="4301"/>
      <c r="HZP22" s="4302"/>
      <c r="HZQ22" s="4299"/>
      <c r="HZR22" s="2602"/>
      <c r="HZS22" s="4287"/>
      <c r="HZT22" s="4303"/>
      <c r="HZU22" s="4304"/>
      <c r="HZV22" s="2603"/>
      <c r="HZW22" s="4305"/>
      <c r="HZX22" s="4306"/>
      <c r="HZY22" s="4305"/>
      <c r="HZZ22" s="4306"/>
      <c r="IAA22" s="4299"/>
      <c r="IAB22" s="4300"/>
      <c r="IAC22" s="4305"/>
      <c r="IAD22" s="4304"/>
      <c r="IAE22" s="4299"/>
      <c r="IAF22" s="4300"/>
      <c r="IAG22" s="4301"/>
      <c r="IAH22" s="4302"/>
      <c r="IAI22" s="4299"/>
      <c r="IAJ22" s="2602"/>
      <c r="IAK22" s="4287"/>
      <c r="IAL22" s="4303"/>
      <c r="IAM22" s="4304"/>
      <c r="IAN22" s="2603"/>
      <c r="IAO22" s="4305"/>
      <c r="IAP22" s="4306"/>
      <c r="IAQ22" s="4305"/>
      <c r="IAR22" s="4306"/>
      <c r="IAS22" s="4299"/>
      <c r="IAT22" s="4300"/>
      <c r="IAU22" s="4305"/>
      <c r="IAV22" s="4304"/>
      <c r="IAW22" s="4299"/>
      <c r="IAX22" s="4300"/>
      <c r="IAY22" s="4301"/>
      <c r="IAZ22" s="4302"/>
      <c r="IBA22" s="4299"/>
      <c r="IBB22" s="2602"/>
      <c r="IBC22" s="4287"/>
      <c r="IBD22" s="4303"/>
      <c r="IBE22" s="4304"/>
      <c r="IBF22" s="2603"/>
      <c r="IBG22" s="4305"/>
      <c r="IBH22" s="4306"/>
      <c r="IBI22" s="4305"/>
      <c r="IBJ22" s="4306"/>
      <c r="IBK22" s="4299"/>
      <c r="IBL22" s="4300"/>
      <c r="IBM22" s="4305"/>
      <c r="IBN22" s="4304"/>
      <c r="IBO22" s="4299"/>
      <c r="IBP22" s="4300"/>
      <c r="IBQ22" s="4301"/>
      <c r="IBR22" s="4302"/>
      <c r="IBS22" s="4299"/>
      <c r="IBT22" s="2602"/>
      <c r="IBU22" s="4287"/>
      <c r="IBV22" s="4303"/>
      <c r="IBW22" s="4304"/>
      <c r="IBX22" s="2603"/>
      <c r="IBY22" s="4305"/>
      <c r="IBZ22" s="4306"/>
      <c r="ICA22" s="4305"/>
      <c r="ICB22" s="4306"/>
      <c r="ICC22" s="4299"/>
      <c r="ICD22" s="4300"/>
      <c r="ICE22" s="4305"/>
      <c r="ICF22" s="4304"/>
      <c r="ICG22" s="4299"/>
      <c r="ICH22" s="4300"/>
      <c r="ICI22" s="4301"/>
      <c r="ICJ22" s="4302"/>
      <c r="ICK22" s="4299"/>
      <c r="ICL22" s="2602"/>
      <c r="ICM22" s="4287"/>
      <c r="ICN22" s="4303"/>
      <c r="ICO22" s="4304"/>
      <c r="ICP22" s="2603"/>
      <c r="ICQ22" s="4305"/>
      <c r="ICR22" s="4306"/>
      <c r="ICS22" s="4305"/>
      <c r="ICT22" s="4306"/>
      <c r="ICU22" s="4299"/>
      <c r="ICV22" s="4300"/>
      <c r="ICW22" s="4305"/>
      <c r="ICX22" s="4304"/>
      <c r="ICY22" s="4299"/>
      <c r="ICZ22" s="4300"/>
      <c r="IDA22" s="4301"/>
      <c r="IDB22" s="4302"/>
      <c r="IDC22" s="4299"/>
      <c r="IDD22" s="2602"/>
      <c r="IDE22" s="4287"/>
      <c r="IDF22" s="4303"/>
      <c r="IDG22" s="4304"/>
      <c r="IDH22" s="2603"/>
      <c r="IDI22" s="4305"/>
      <c r="IDJ22" s="4306"/>
      <c r="IDK22" s="4305"/>
      <c r="IDL22" s="4306"/>
      <c r="IDM22" s="4299"/>
      <c r="IDN22" s="4300"/>
      <c r="IDO22" s="4305"/>
      <c r="IDP22" s="4304"/>
      <c r="IDQ22" s="4299"/>
      <c r="IDR22" s="4300"/>
      <c r="IDS22" s="4301"/>
      <c r="IDT22" s="4302"/>
      <c r="IDU22" s="4299"/>
      <c r="IDV22" s="2602"/>
      <c r="IDW22" s="4287"/>
      <c r="IDX22" s="4303"/>
      <c r="IDY22" s="4304"/>
      <c r="IDZ22" s="2603"/>
      <c r="IEA22" s="4305"/>
      <c r="IEB22" s="4306"/>
      <c r="IEC22" s="4305"/>
      <c r="IED22" s="4306"/>
      <c r="IEE22" s="4299"/>
      <c r="IEF22" s="4300"/>
      <c r="IEG22" s="4305"/>
      <c r="IEH22" s="4304"/>
      <c r="IEI22" s="4299"/>
      <c r="IEJ22" s="4300"/>
      <c r="IEK22" s="4301"/>
      <c r="IEL22" s="4302"/>
      <c r="IEM22" s="4299"/>
      <c r="IEN22" s="2602"/>
      <c r="IEO22" s="4287"/>
      <c r="IEP22" s="4303"/>
      <c r="IEQ22" s="4304"/>
      <c r="IER22" s="2603"/>
      <c r="IES22" s="4305"/>
      <c r="IET22" s="4306"/>
      <c r="IEU22" s="4305"/>
      <c r="IEV22" s="4306"/>
      <c r="IEW22" s="4299"/>
      <c r="IEX22" s="4300"/>
      <c r="IEY22" s="4305"/>
      <c r="IEZ22" s="4304"/>
      <c r="IFA22" s="4299"/>
      <c r="IFB22" s="4300"/>
      <c r="IFC22" s="4301"/>
      <c r="IFD22" s="4302"/>
      <c r="IFE22" s="4299"/>
      <c r="IFF22" s="2602"/>
      <c r="IFG22" s="4287"/>
      <c r="IFH22" s="4303"/>
      <c r="IFI22" s="4304"/>
      <c r="IFJ22" s="2603"/>
      <c r="IFK22" s="4305"/>
      <c r="IFL22" s="4306"/>
      <c r="IFM22" s="4305"/>
      <c r="IFN22" s="4306"/>
      <c r="IFO22" s="4299"/>
      <c r="IFP22" s="4300"/>
      <c r="IFQ22" s="4305"/>
      <c r="IFR22" s="4304"/>
      <c r="IFS22" s="4299"/>
      <c r="IFT22" s="4300"/>
      <c r="IFU22" s="4301"/>
      <c r="IFV22" s="4302"/>
      <c r="IFW22" s="4299"/>
      <c r="IFX22" s="2602"/>
      <c r="IFY22" s="4287"/>
      <c r="IFZ22" s="4303"/>
      <c r="IGA22" s="4304"/>
      <c r="IGB22" s="2603"/>
      <c r="IGC22" s="4305"/>
      <c r="IGD22" s="4306"/>
      <c r="IGE22" s="4305"/>
      <c r="IGF22" s="4306"/>
      <c r="IGG22" s="4299"/>
      <c r="IGH22" s="4300"/>
      <c r="IGI22" s="4305"/>
      <c r="IGJ22" s="4304"/>
      <c r="IGK22" s="4299"/>
      <c r="IGL22" s="4300"/>
      <c r="IGM22" s="4301"/>
      <c r="IGN22" s="4302"/>
      <c r="IGO22" s="4299"/>
      <c r="IGP22" s="2602"/>
      <c r="IGQ22" s="4287"/>
      <c r="IGR22" s="4303"/>
      <c r="IGS22" s="4304"/>
      <c r="IGT22" s="2603"/>
      <c r="IGU22" s="4305"/>
      <c r="IGV22" s="4306"/>
      <c r="IGW22" s="4305"/>
      <c r="IGX22" s="4306"/>
      <c r="IGY22" s="4299"/>
      <c r="IGZ22" s="4300"/>
      <c r="IHA22" s="4305"/>
      <c r="IHB22" s="4304"/>
      <c r="IHC22" s="4299"/>
      <c r="IHD22" s="4300"/>
      <c r="IHE22" s="4301"/>
      <c r="IHF22" s="4302"/>
      <c r="IHG22" s="4299"/>
      <c r="IHH22" s="2602"/>
      <c r="IHI22" s="4287"/>
      <c r="IHJ22" s="4303"/>
      <c r="IHK22" s="4304"/>
      <c r="IHL22" s="2603"/>
      <c r="IHM22" s="4305"/>
      <c r="IHN22" s="4306"/>
      <c r="IHO22" s="4305"/>
      <c r="IHP22" s="4306"/>
      <c r="IHQ22" s="4299"/>
      <c r="IHR22" s="4300"/>
      <c r="IHS22" s="4305"/>
      <c r="IHT22" s="4304"/>
      <c r="IHU22" s="4299"/>
      <c r="IHV22" s="4300"/>
      <c r="IHW22" s="4301"/>
      <c r="IHX22" s="4302"/>
      <c r="IHY22" s="4299"/>
      <c r="IHZ22" s="2602"/>
      <c r="IIA22" s="4287"/>
      <c r="IIB22" s="4303"/>
      <c r="IIC22" s="4304"/>
      <c r="IID22" s="2603"/>
      <c r="IIE22" s="4305"/>
      <c r="IIF22" s="4306"/>
      <c r="IIG22" s="4305"/>
      <c r="IIH22" s="4306"/>
      <c r="III22" s="4299"/>
      <c r="IIJ22" s="4300"/>
      <c r="IIK22" s="4305"/>
      <c r="IIL22" s="4304"/>
      <c r="IIM22" s="4299"/>
      <c r="IIN22" s="4300"/>
      <c r="IIO22" s="4301"/>
      <c r="IIP22" s="4302"/>
      <c r="IIQ22" s="4299"/>
      <c r="IIR22" s="2602"/>
      <c r="IIS22" s="4287"/>
      <c r="IIT22" s="4303"/>
      <c r="IIU22" s="4304"/>
      <c r="IIV22" s="2603"/>
      <c r="IIW22" s="4305"/>
      <c r="IIX22" s="4306"/>
      <c r="IIY22" s="4305"/>
      <c r="IIZ22" s="4306"/>
      <c r="IJA22" s="4299"/>
      <c r="IJB22" s="4300"/>
      <c r="IJC22" s="4305"/>
      <c r="IJD22" s="4304"/>
      <c r="IJE22" s="4299"/>
      <c r="IJF22" s="4300"/>
      <c r="IJG22" s="4301"/>
      <c r="IJH22" s="4302"/>
      <c r="IJI22" s="4299"/>
      <c r="IJJ22" s="2602"/>
      <c r="IJK22" s="4287"/>
      <c r="IJL22" s="4303"/>
      <c r="IJM22" s="4304"/>
      <c r="IJN22" s="2603"/>
      <c r="IJO22" s="4305"/>
      <c r="IJP22" s="4306"/>
      <c r="IJQ22" s="4305"/>
      <c r="IJR22" s="4306"/>
      <c r="IJS22" s="4299"/>
      <c r="IJT22" s="4300"/>
      <c r="IJU22" s="4305"/>
      <c r="IJV22" s="4304"/>
      <c r="IJW22" s="4299"/>
      <c r="IJX22" s="4300"/>
      <c r="IJY22" s="4301"/>
      <c r="IJZ22" s="4302"/>
      <c r="IKA22" s="4299"/>
      <c r="IKB22" s="2602"/>
      <c r="IKC22" s="4287"/>
      <c r="IKD22" s="4303"/>
      <c r="IKE22" s="4304"/>
      <c r="IKF22" s="2603"/>
      <c r="IKG22" s="4305"/>
      <c r="IKH22" s="4306"/>
      <c r="IKI22" s="4305"/>
      <c r="IKJ22" s="4306"/>
      <c r="IKK22" s="4299"/>
      <c r="IKL22" s="4300"/>
      <c r="IKM22" s="4305"/>
      <c r="IKN22" s="4304"/>
      <c r="IKO22" s="4299"/>
      <c r="IKP22" s="4300"/>
      <c r="IKQ22" s="4301"/>
      <c r="IKR22" s="4302"/>
      <c r="IKS22" s="4299"/>
      <c r="IKT22" s="2602"/>
      <c r="IKU22" s="4287"/>
      <c r="IKV22" s="4303"/>
      <c r="IKW22" s="4304"/>
      <c r="IKX22" s="2603"/>
      <c r="IKY22" s="4305"/>
      <c r="IKZ22" s="4306"/>
      <c r="ILA22" s="4305"/>
      <c r="ILB22" s="4306"/>
      <c r="ILC22" s="4299"/>
      <c r="ILD22" s="4300"/>
      <c r="ILE22" s="4305"/>
      <c r="ILF22" s="4304"/>
      <c r="ILG22" s="4299"/>
      <c r="ILH22" s="4300"/>
      <c r="ILI22" s="4301"/>
      <c r="ILJ22" s="4302"/>
      <c r="ILK22" s="4299"/>
      <c r="ILL22" s="2602"/>
      <c r="ILM22" s="4287"/>
      <c r="ILN22" s="4303"/>
      <c r="ILO22" s="4304"/>
      <c r="ILP22" s="2603"/>
      <c r="ILQ22" s="4305"/>
      <c r="ILR22" s="4306"/>
      <c r="ILS22" s="4305"/>
      <c r="ILT22" s="4306"/>
      <c r="ILU22" s="4299"/>
      <c r="ILV22" s="4300"/>
      <c r="ILW22" s="4305"/>
      <c r="ILX22" s="4304"/>
      <c r="ILY22" s="4299"/>
      <c r="ILZ22" s="4300"/>
      <c r="IMA22" s="4301"/>
      <c r="IMB22" s="4302"/>
      <c r="IMC22" s="4299"/>
      <c r="IMD22" s="2602"/>
      <c r="IME22" s="4287"/>
      <c r="IMF22" s="4303"/>
      <c r="IMG22" s="4304"/>
      <c r="IMH22" s="2603"/>
      <c r="IMI22" s="4305"/>
      <c r="IMJ22" s="4306"/>
      <c r="IMK22" s="4305"/>
      <c r="IML22" s="4306"/>
      <c r="IMM22" s="4299"/>
      <c r="IMN22" s="4300"/>
      <c r="IMO22" s="4305"/>
      <c r="IMP22" s="4304"/>
      <c r="IMQ22" s="4299"/>
      <c r="IMR22" s="4300"/>
      <c r="IMS22" s="4301"/>
      <c r="IMT22" s="4302"/>
      <c r="IMU22" s="4299"/>
      <c r="IMV22" s="2602"/>
      <c r="IMW22" s="4287"/>
      <c r="IMX22" s="4303"/>
      <c r="IMY22" s="4304"/>
      <c r="IMZ22" s="2603"/>
      <c r="INA22" s="4305"/>
      <c r="INB22" s="4306"/>
      <c r="INC22" s="4305"/>
      <c r="IND22" s="4306"/>
      <c r="INE22" s="4299"/>
      <c r="INF22" s="4300"/>
      <c r="ING22" s="4305"/>
      <c r="INH22" s="4304"/>
      <c r="INI22" s="4299"/>
      <c r="INJ22" s="4300"/>
      <c r="INK22" s="4301"/>
      <c r="INL22" s="4302"/>
      <c r="INM22" s="4299"/>
      <c r="INN22" s="2602"/>
      <c r="INO22" s="4287"/>
      <c r="INP22" s="4303"/>
      <c r="INQ22" s="4304"/>
      <c r="INR22" s="2603"/>
      <c r="INS22" s="4305"/>
      <c r="INT22" s="4306"/>
      <c r="INU22" s="4305"/>
      <c r="INV22" s="4306"/>
      <c r="INW22" s="4299"/>
      <c r="INX22" s="4300"/>
      <c r="INY22" s="4305"/>
      <c r="INZ22" s="4304"/>
      <c r="IOA22" s="4299"/>
      <c r="IOB22" s="4300"/>
      <c r="IOC22" s="4301"/>
      <c r="IOD22" s="4302"/>
      <c r="IOE22" s="4299"/>
      <c r="IOF22" s="2602"/>
      <c r="IOG22" s="4287"/>
      <c r="IOH22" s="4303"/>
      <c r="IOI22" s="4304"/>
      <c r="IOJ22" s="2603"/>
      <c r="IOK22" s="4305"/>
      <c r="IOL22" s="4306"/>
      <c r="IOM22" s="4305"/>
      <c r="ION22" s="4306"/>
      <c r="IOO22" s="4299"/>
      <c r="IOP22" s="4300"/>
      <c r="IOQ22" s="4305"/>
      <c r="IOR22" s="4304"/>
      <c r="IOS22" s="4299"/>
      <c r="IOT22" s="4300"/>
      <c r="IOU22" s="4301"/>
      <c r="IOV22" s="4302"/>
      <c r="IOW22" s="4299"/>
      <c r="IOX22" s="2602"/>
      <c r="IOY22" s="4287"/>
      <c r="IOZ22" s="4303"/>
      <c r="IPA22" s="4304"/>
      <c r="IPB22" s="2603"/>
      <c r="IPC22" s="4305"/>
      <c r="IPD22" s="4306"/>
      <c r="IPE22" s="4305"/>
      <c r="IPF22" s="4306"/>
      <c r="IPG22" s="4299"/>
      <c r="IPH22" s="4300"/>
      <c r="IPI22" s="4305"/>
      <c r="IPJ22" s="4304"/>
      <c r="IPK22" s="4299"/>
      <c r="IPL22" s="4300"/>
      <c r="IPM22" s="4301"/>
      <c r="IPN22" s="4302"/>
      <c r="IPO22" s="4299"/>
      <c r="IPP22" s="2602"/>
      <c r="IPQ22" s="4287"/>
      <c r="IPR22" s="4303"/>
      <c r="IPS22" s="4304"/>
      <c r="IPT22" s="2603"/>
      <c r="IPU22" s="4305"/>
      <c r="IPV22" s="4306"/>
      <c r="IPW22" s="4305"/>
      <c r="IPX22" s="4306"/>
      <c r="IPY22" s="4299"/>
      <c r="IPZ22" s="4300"/>
      <c r="IQA22" s="4305"/>
      <c r="IQB22" s="4304"/>
      <c r="IQC22" s="4299"/>
      <c r="IQD22" s="4300"/>
      <c r="IQE22" s="4301"/>
      <c r="IQF22" s="4302"/>
      <c r="IQG22" s="4299"/>
      <c r="IQH22" s="2602"/>
      <c r="IQI22" s="4287"/>
      <c r="IQJ22" s="4303"/>
      <c r="IQK22" s="4304"/>
      <c r="IQL22" s="2603"/>
      <c r="IQM22" s="4305"/>
      <c r="IQN22" s="4306"/>
      <c r="IQO22" s="4305"/>
      <c r="IQP22" s="4306"/>
      <c r="IQQ22" s="4299"/>
      <c r="IQR22" s="4300"/>
      <c r="IQS22" s="4305"/>
      <c r="IQT22" s="4304"/>
      <c r="IQU22" s="4299"/>
      <c r="IQV22" s="4300"/>
      <c r="IQW22" s="4301"/>
      <c r="IQX22" s="4302"/>
      <c r="IQY22" s="4299"/>
      <c r="IQZ22" s="2602"/>
      <c r="IRA22" s="4287"/>
      <c r="IRB22" s="4303"/>
      <c r="IRC22" s="4304"/>
      <c r="IRD22" s="2603"/>
      <c r="IRE22" s="4305"/>
      <c r="IRF22" s="4306"/>
      <c r="IRG22" s="4305"/>
      <c r="IRH22" s="4306"/>
      <c r="IRI22" s="4299"/>
      <c r="IRJ22" s="4300"/>
      <c r="IRK22" s="4305"/>
      <c r="IRL22" s="4304"/>
      <c r="IRM22" s="4299"/>
      <c r="IRN22" s="4300"/>
      <c r="IRO22" s="4301"/>
      <c r="IRP22" s="4302"/>
      <c r="IRQ22" s="4299"/>
      <c r="IRR22" s="2602"/>
      <c r="IRS22" s="4287"/>
      <c r="IRT22" s="4303"/>
      <c r="IRU22" s="4304"/>
      <c r="IRV22" s="2603"/>
      <c r="IRW22" s="4305"/>
      <c r="IRX22" s="4306"/>
      <c r="IRY22" s="4305"/>
      <c r="IRZ22" s="4306"/>
      <c r="ISA22" s="4299"/>
      <c r="ISB22" s="4300"/>
      <c r="ISC22" s="4305"/>
      <c r="ISD22" s="4304"/>
      <c r="ISE22" s="4299"/>
      <c r="ISF22" s="4300"/>
      <c r="ISG22" s="4301"/>
      <c r="ISH22" s="4302"/>
      <c r="ISI22" s="4299"/>
      <c r="ISJ22" s="2602"/>
      <c r="ISK22" s="4287"/>
      <c r="ISL22" s="4303"/>
      <c r="ISM22" s="4304"/>
      <c r="ISN22" s="2603"/>
      <c r="ISO22" s="4305"/>
      <c r="ISP22" s="4306"/>
      <c r="ISQ22" s="4305"/>
      <c r="ISR22" s="4306"/>
      <c r="ISS22" s="4299"/>
      <c r="IST22" s="4300"/>
      <c r="ISU22" s="4305"/>
      <c r="ISV22" s="4304"/>
      <c r="ISW22" s="4299"/>
      <c r="ISX22" s="4300"/>
      <c r="ISY22" s="4301"/>
      <c r="ISZ22" s="4302"/>
      <c r="ITA22" s="4299"/>
      <c r="ITB22" s="2602"/>
      <c r="ITC22" s="4287"/>
      <c r="ITD22" s="4303"/>
      <c r="ITE22" s="4304"/>
      <c r="ITF22" s="2603"/>
      <c r="ITG22" s="4305"/>
      <c r="ITH22" s="4306"/>
      <c r="ITI22" s="4305"/>
      <c r="ITJ22" s="4306"/>
      <c r="ITK22" s="4299"/>
      <c r="ITL22" s="4300"/>
      <c r="ITM22" s="4305"/>
      <c r="ITN22" s="4304"/>
      <c r="ITO22" s="4299"/>
      <c r="ITP22" s="4300"/>
      <c r="ITQ22" s="4301"/>
      <c r="ITR22" s="4302"/>
      <c r="ITS22" s="4299"/>
      <c r="ITT22" s="2602"/>
      <c r="ITU22" s="4287"/>
      <c r="ITV22" s="4303"/>
      <c r="ITW22" s="4304"/>
      <c r="ITX22" s="2603"/>
      <c r="ITY22" s="4305"/>
      <c r="ITZ22" s="4306"/>
      <c r="IUA22" s="4305"/>
      <c r="IUB22" s="4306"/>
      <c r="IUC22" s="4299"/>
      <c r="IUD22" s="4300"/>
      <c r="IUE22" s="4305"/>
      <c r="IUF22" s="4304"/>
      <c r="IUG22" s="4299"/>
      <c r="IUH22" s="4300"/>
      <c r="IUI22" s="4301"/>
      <c r="IUJ22" s="4302"/>
      <c r="IUK22" s="4299"/>
      <c r="IUL22" s="2602"/>
      <c r="IUM22" s="4287"/>
      <c r="IUN22" s="4303"/>
      <c r="IUO22" s="4304"/>
      <c r="IUP22" s="2603"/>
      <c r="IUQ22" s="4305"/>
      <c r="IUR22" s="4306"/>
      <c r="IUS22" s="4305"/>
      <c r="IUT22" s="4306"/>
      <c r="IUU22" s="4299"/>
      <c r="IUV22" s="4300"/>
      <c r="IUW22" s="4305"/>
      <c r="IUX22" s="4304"/>
      <c r="IUY22" s="4299"/>
      <c r="IUZ22" s="4300"/>
      <c r="IVA22" s="4301"/>
      <c r="IVB22" s="4302"/>
      <c r="IVC22" s="4299"/>
      <c r="IVD22" s="2602"/>
      <c r="IVE22" s="4287"/>
      <c r="IVF22" s="4303"/>
      <c r="IVG22" s="4304"/>
      <c r="IVH22" s="2603"/>
      <c r="IVI22" s="4305"/>
      <c r="IVJ22" s="4306"/>
      <c r="IVK22" s="4305"/>
      <c r="IVL22" s="4306"/>
      <c r="IVM22" s="4299"/>
      <c r="IVN22" s="4300"/>
      <c r="IVO22" s="4305"/>
      <c r="IVP22" s="4304"/>
      <c r="IVQ22" s="4299"/>
      <c r="IVR22" s="4300"/>
      <c r="IVS22" s="4301"/>
      <c r="IVT22" s="4302"/>
      <c r="IVU22" s="4299"/>
      <c r="IVV22" s="2602"/>
      <c r="IVW22" s="4287"/>
      <c r="IVX22" s="4303"/>
      <c r="IVY22" s="4304"/>
      <c r="IVZ22" s="2603"/>
      <c r="IWA22" s="4305"/>
      <c r="IWB22" s="4306"/>
      <c r="IWC22" s="4305"/>
      <c r="IWD22" s="4306"/>
      <c r="IWE22" s="4299"/>
      <c r="IWF22" s="4300"/>
      <c r="IWG22" s="4305"/>
      <c r="IWH22" s="4304"/>
      <c r="IWI22" s="4299"/>
      <c r="IWJ22" s="4300"/>
      <c r="IWK22" s="4301"/>
      <c r="IWL22" s="4302"/>
      <c r="IWM22" s="4299"/>
      <c r="IWN22" s="2602"/>
      <c r="IWO22" s="4287"/>
      <c r="IWP22" s="4303"/>
      <c r="IWQ22" s="4304"/>
      <c r="IWR22" s="2603"/>
      <c r="IWS22" s="4305"/>
      <c r="IWT22" s="4306"/>
      <c r="IWU22" s="4305"/>
      <c r="IWV22" s="4306"/>
      <c r="IWW22" s="4299"/>
      <c r="IWX22" s="4300"/>
      <c r="IWY22" s="4305"/>
      <c r="IWZ22" s="4304"/>
      <c r="IXA22" s="4299"/>
      <c r="IXB22" s="4300"/>
      <c r="IXC22" s="4301"/>
      <c r="IXD22" s="4302"/>
      <c r="IXE22" s="4299"/>
      <c r="IXF22" s="2602"/>
      <c r="IXG22" s="4287"/>
      <c r="IXH22" s="4303"/>
      <c r="IXI22" s="4304"/>
      <c r="IXJ22" s="2603"/>
      <c r="IXK22" s="4305"/>
      <c r="IXL22" s="4306"/>
      <c r="IXM22" s="4305"/>
      <c r="IXN22" s="4306"/>
      <c r="IXO22" s="4299"/>
      <c r="IXP22" s="4300"/>
      <c r="IXQ22" s="4305"/>
      <c r="IXR22" s="4304"/>
      <c r="IXS22" s="4299"/>
      <c r="IXT22" s="4300"/>
      <c r="IXU22" s="4301"/>
      <c r="IXV22" s="4302"/>
      <c r="IXW22" s="4299"/>
      <c r="IXX22" s="2602"/>
      <c r="IXY22" s="4287"/>
      <c r="IXZ22" s="4303"/>
      <c r="IYA22" s="4304"/>
      <c r="IYB22" s="2603"/>
      <c r="IYC22" s="4305"/>
      <c r="IYD22" s="4306"/>
      <c r="IYE22" s="4305"/>
      <c r="IYF22" s="4306"/>
      <c r="IYG22" s="4299"/>
      <c r="IYH22" s="4300"/>
      <c r="IYI22" s="4305"/>
      <c r="IYJ22" s="4304"/>
      <c r="IYK22" s="4299"/>
      <c r="IYL22" s="4300"/>
      <c r="IYM22" s="4301"/>
      <c r="IYN22" s="4302"/>
      <c r="IYO22" s="4299"/>
      <c r="IYP22" s="2602"/>
      <c r="IYQ22" s="4287"/>
      <c r="IYR22" s="4303"/>
      <c r="IYS22" s="4304"/>
      <c r="IYT22" s="2603"/>
      <c r="IYU22" s="4305"/>
      <c r="IYV22" s="4306"/>
      <c r="IYW22" s="4305"/>
      <c r="IYX22" s="4306"/>
      <c r="IYY22" s="4299"/>
      <c r="IYZ22" s="4300"/>
      <c r="IZA22" s="4305"/>
      <c r="IZB22" s="4304"/>
      <c r="IZC22" s="4299"/>
      <c r="IZD22" s="4300"/>
      <c r="IZE22" s="4301"/>
      <c r="IZF22" s="4302"/>
      <c r="IZG22" s="4299"/>
      <c r="IZH22" s="2602"/>
      <c r="IZI22" s="4287"/>
      <c r="IZJ22" s="4303"/>
      <c r="IZK22" s="4304"/>
      <c r="IZL22" s="2603"/>
      <c r="IZM22" s="4305"/>
      <c r="IZN22" s="4306"/>
      <c r="IZO22" s="4305"/>
      <c r="IZP22" s="4306"/>
      <c r="IZQ22" s="4299"/>
      <c r="IZR22" s="4300"/>
      <c r="IZS22" s="4305"/>
      <c r="IZT22" s="4304"/>
      <c r="IZU22" s="4299"/>
      <c r="IZV22" s="4300"/>
      <c r="IZW22" s="4301"/>
      <c r="IZX22" s="4302"/>
      <c r="IZY22" s="4299"/>
      <c r="IZZ22" s="2602"/>
      <c r="JAA22" s="4287"/>
      <c r="JAB22" s="4303"/>
      <c r="JAC22" s="4304"/>
      <c r="JAD22" s="2603"/>
      <c r="JAE22" s="4305"/>
      <c r="JAF22" s="4306"/>
      <c r="JAG22" s="4305"/>
      <c r="JAH22" s="4306"/>
      <c r="JAI22" s="4299"/>
      <c r="JAJ22" s="4300"/>
      <c r="JAK22" s="4305"/>
      <c r="JAL22" s="4304"/>
      <c r="JAM22" s="4299"/>
      <c r="JAN22" s="4300"/>
      <c r="JAO22" s="4301"/>
      <c r="JAP22" s="4302"/>
      <c r="JAQ22" s="4299"/>
      <c r="JAR22" s="2602"/>
      <c r="JAS22" s="4287"/>
      <c r="JAT22" s="4303"/>
      <c r="JAU22" s="4304"/>
      <c r="JAV22" s="2603"/>
      <c r="JAW22" s="4305"/>
      <c r="JAX22" s="4306"/>
      <c r="JAY22" s="4305"/>
      <c r="JAZ22" s="4306"/>
      <c r="JBA22" s="4299"/>
      <c r="JBB22" s="4300"/>
      <c r="JBC22" s="4305"/>
      <c r="JBD22" s="4304"/>
      <c r="JBE22" s="4299"/>
      <c r="JBF22" s="4300"/>
      <c r="JBG22" s="4301"/>
      <c r="JBH22" s="4302"/>
      <c r="JBI22" s="4299"/>
      <c r="JBJ22" s="2602"/>
      <c r="JBK22" s="4287"/>
      <c r="JBL22" s="4303"/>
      <c r="JBM22" s="4304"/>
      <c r="JBN22" s="2603"/>
      <c r="JBO22" s="4305"/>
      <c r="JBP22" s="4306"/>
      <c r="JBQ22" s="4305"/>
      <c r="JBR22" s="4306"/>
      <c r="JBS22" s="4299"/>
      <c r="JBT22" s="4300"/>
      <c r="JBU22" s="4305"/>
      <c r="JBV22" s="4304"/>
      <c r="JBW22" s="4299"/>
      <c r="JBX22" s="4300"/>
      <c r="JBY22" s="4301"/>
      <c r="JBZ22" s="4302"/>
      <c r="JCA22" s="4299"/>
      <c r="JCB22" s="2602"/>
      <c r="JCC22" s="4287"/>
      <c r="JCD22" s="4303"/>
      <c r="JCE22" s="4304"/>
      <c r="JCF22" s="2603"/>
      <c r="JCG22" s="4305"/>
      <c r="JCH22" s="4306"/>
      <c r="JCI22" s="4305"/>
      <c r="JCJ22" s="4306"/>
      <c r="JCK22" s="4299"/>
      <c r="JCL22" s="4300"/>
      <c r="JCM22" s="4305"/>
      <c r="JCN22" s="4304"/>
      <c r="JCO22" s="4299"/>
      <c r="JCP22" s="4300"/>
      <c r="JCQ22" s="4301"/>
      <c r="JCR22" s="4302"/>
      <c r="JCS22" s="4299"/>
      <c r="JCT22" s="2602"/>
      <c r="JCU22" s="4287"/>
      <c r="JCV22" s="4303"/>
      <c r="JCW22" s="4304"/>
      <c r="JCX22" s="2603"/>
      <c r="JCY22" s="4305"/>
      <c r="JCZ22" s="4306"/>
      <c r="JDA22" s="4305"/>
      <c r="JDB22" s="4306"/>
      <c r="JDC22" s="4299"/>
      <c r="JDD22" s="4300"/>
      <c r="JDE22" s="4305"/>
      <c r="JDF22" s="4304"/>
      <c r="JDG22" s="4299"/>
      <c r="JDH22" s="4300"/>
      <c r="JDI22" s="4301"/>
      <c r="JDJ22" s="4302"/>
      <c r="JDK22" s="4299"/>
      <c r="JDL22" s="2602"/>
      <c r="JDM22" s="4287"/>
      <c r="JDN22" s="4303"/>
      <c r="JDO22" s="4304"/>
      <c r="JDP22" s="2603"/>
      <c r="JDQ22" s="4305"/>
      <c r="JDR22" s="4306"/>
      <c r="JDS22" s="4305"/>
      <c r="JDT22" s="4306"/>
      <c r="JDU22" s="4299"/>
      <c r="JDV22" s="4300"/>
      <c r="JDW22" s="4305"/>
      <c r="JDX22" s="4304"/>
      <c r="JDY22" s="4299"/>
      <c r="JDZ22" s="4300"/>
      <c r="JEA22" s="4301"/>
      <c r="JEB22" s="4302"/>
      <c r="JEC22" s="4299"/>
      <c r="JED22" s="2602"/>
      <c r="JEE22" s="4287"/>
      <c r="JEF22" s="4303"/>
      <c r="JEG22" s="4304"/>
      <c r="JEH22" s="2603"/>
      <c r="JEI22" s="4305"/>
      <c r="JEJ22" s="4306"/>
      <c r="JEK22" s="4305"/>
      <c r="JEL22" s="4306"/>
      <c r="JEM22" s="4299"/>
      <c r="JEN22" s="4300"/>
      <c r="JEO22" s="4305"/>
      <c r="JEP22" s="4304"/>
      <c r="JEQ22" s="4299"/>
      <c r="JER22" s="4300"/>
      <c r="JES22" s="4301"/>
      <c r="JET22" s="4302"/>
      <c r="JEU22" s="4299"/>
      <c r="JEV22" s="2602"/>
      <c r="JEW22" s="4287"/>
      <c r="JEX22" s="4303"/>
      <c r="JEY22" s="4304"/>
      <c r="JEZ22" s="2603"/>
      <c r="JFA22" s="4305"/>
      <c r="JFB22" s="4306"/>
      <c r="JFC22" s="4305"/>
      <c r="JFD22" s="4306"/>
      <c r="JFE22" s="4299"/>
      <c r="JFF22" s="4300"/>
      <c r="JFG22" s="4305"/>
      <c r="JFH22" s="4304"/>
      <c r="JFI22" s="4299"/>
      <c r="JFJ22" s="4300"/>
      <c r="JFK22" s="4301"/>
      <c r="JFL22" s="4302"/>
      <c r="JFM22" s="4299"/>
      <c r="JFN22" s="2602"/>
      <c r="JFO22" s="4287"/>
      <c r="JFP22" s="4303"/>
      <c r="JFQ22" s="4304"/>
      <c r="JFR22" s="2603"/>
      <c r="JFS22" s="4305"/>
      <c r="JFT22" s="4306"/>
      <c r="JFU22" s="4305"/>
      <c r="JFV22" s="4306"/>
      <c r="JFW22" s="4299"/>
      <c r="JFX22" s="4300"/>
      <c r="JFY22" s="4305"/>
      <c r="JFZ22" s="4304"/>
      <c r="JGA22" s="4299"/>
      <c r="JGB22" s="4300"/>
      <c r="JGC22" s="4301"/>
      <c r="JGD22" s="4302"/>
      <c r="JGE22" s="4299"/>
      <c r="JGF22" s="2602"/>
      <c r="JGG22" s="4287"/>
      <c r="JGH22" s="4303"/>
      <c r="JGI22" s="4304"/>
      <c r="JGJ22" s="2603"/>
      <c r="JGK22" s="4305"/>
      <c r="JGL22" s="4306"/>
      <c r="JGM22" s="4305"/>
      <c r="JGN22" s="4306"/>
      <c r="JGO22" s="4299"/>
      <c r="JGP22" s="4300"/>
      <c r="JGQ22" s="4305"/>
      <c r="JGR22" s="4304"/>
      <c r="JGS22" s="4299"/>
      <c r="JGT22" s="4300"/>
      <c r="JGU22" s="4301"/>
      <c r="JGV22" s="4302"/>
      <c r="JGW22" s="4299"/>
      <c r="JGX22" s="2602"/>
      <c r="JGY22" s="4287"/>
      <c r="JGZ22" s="4303"/>
      <c r="JHA22" s="4304"/>
      <c r="JHB22" s="2603"/>
      <c r="JHC22" s="4305"/>
      <c r="JHD22" s="4306"/>
      <c r="JHE22" s="4305"/>
      <c r="JHF22" s="4306"/>
      <c r="JHG22" s="4299"/>
      <c r="JHH22" s="4300"/>
      <c r="JHI22" s="4305"/>
      <c r="JHJ22" s="4304"/>
      <c r="JHK22" s="4299"/>
      <c r="JHL22" s="4300"/>
      <c r="JHM22" s="4301"/>
      <c r="JHN22" s="4302"/>
      <c r="JHO22" s="4299"/>
      <c r="JHP22" s="2602"/>
      <c r="JHQ22" s="4287"/>
      <c r="JHR22" s="4303"/>
      <c r="JHS22" s="4304"/>
      <c r="JHT22" s="2603"/>
      <c r="JHU22" s="4305"/>
      <c r="JHV22" s="4306"/>
      <c r="JHW22" s="4305"/>
      <c r="JHX22" s="4306"/>
      <c r="JHY22" s="4299"/>
      <c r="JHZ22" s="4300"/>
      <c r="JIA22" s="4305"/>
      <c r="JIB22" s="4304"/>
      <c r="JIC22" s="4299"/>
      <c r="JID22" s="4300"/>
      <c r="JIE22" s="4301"/>
      <c r="JIF22" s="4302"/>
      <c r="JIG22" s="4299"/>
      <c r="JIH22" s="2602"/>
      <c r="JII22" s="4287"/>
      <c r="JIJ22" s="4303"/>
      <c r="JIK22" s="4304"/>
      <c r="JIL22" s="2603"/>
      <c r="JIM22" s="4305"/>
      <c r="JIN22" s="4306"/>
      <c r="JIO22" s="4305"/>
      <c r="JIP22" s="4306"/>
      <c r="JIQ22" s="4299"/>
      <c r="JIR22" s="4300"/>
      <c r="JIS22" s="4305"/>
      <c r="JIT22" s="4304"/>
      <c r="JIU22" s="4299"/>
      <c r="JIV22" s="4300"/>
      <c r="JIW22" s="4301"/>
      <c r="JIX22" s="4302"/>
      <c r="JIY22" s="4299"/>
      <c r="JIZ22" s="2602"/>
      <c r="JJA22" s="4287"/>
      <c r="JJB22" s="4303"/>
      <c r="JJC22" s="4304"/>
      <c r="JJD22" s="2603"/>
      <c r="JJE22" s="4305"/>
      <c r="JJF22" s="4306"/>
      <c r="JJG22" s="4305"/>
      <c r="JJH22" s="4306"/>
      <c r="JJI22" s="4299"/>
      <c r="JJJ22" s="4300"/>
      <c r="JJK22" s="4305"/>
      <c r="JJL22" s="4304"/>
      <c r="JJM22" s="4299"/>
      <c r="JJN22" s="4300"/>
      <c r="JJO22" s="4301"/>
      <c r="JJP22" s="4302"/>
      <c r="JJQ22" s="4299"/>
      <c r="JJR22" s="2602"/>
      <c r="JJS22" s="4287"/>
      <c r="JJT22" s="4303"/>
      <c r="JJU22" s="4304"/>
      <c r="JJV22" s="2603"/>
      <c r="JJW22" s="4305"/>
      <c r="JJX22" s="4306"/>
      <c r="JJY22" s="4305"/>
      <c r="JJZ22" s="4306"/>
      <c r="JKA22" s="4299"/>
      <c r="JKB22" s="4300"/>
      <c r="JKC22" s="4305"/>
      <c r="JKD22" s="4304"/>
      <c r="JKE22" s="4299"/>
      <c r="JKF22" s="4300"/>
      <c r="JKG22" s="4301"/>
      <c r="JKH22" s="4302"/>
      <c r="JKI22" s="4299"/>
      <c r="JKJ22" s="2602"/>
      <c r="JKK22" s="4287"/>
      <c r="JKL22" s="4303"/>
      <c r="JKM22" s="4304"/>
      <c r="JKN22" s="2603"/>
      <c r="JKO22" s="4305"/>
      <c r="JKP22" s="4306"/>
      <c r="JKQ22" s="4305"/>
      <c r="JKR22" s="4306"/>
      <c r="JKS22" s="4299"/>
      <c r="JKT22" s="4300"/>
      <c r="JKU22" s="4305"/>
      <c r="JKV22" s="4304"/>
      <c r="JKW22" s="4299"/>
      <c r="JKX22" s="4300"/>
      <c r="JKY22" s="4301"/>
      <c r="JKZ22" s="4302"/>
      <c r="JLA22" s="4299"/>
      <c r="JLB22" s="2602"/>
      <c r="JLC22" s="4287"/>
      <c r="JLD22" s="4303"/>
      <c r="JLE22" s="4304"/>
      <c r="JLF22" s="2603"/>
      <c r="JLG22" s="4305"/>
      <c r="JLH22" s="4306"/>
      <c r="JLI22" s="4305"/>
      <c r="JLJ22" s="4306"/>
      <c r="JLK22" s="4299"/>
      <c r="JLL22" s="4300"/>
      <c r="JLM22" s="4305"/>
      <c r="JLN22" s="4304"/>
      <c r="JLO22" s="4299"/>
      <c r="JLP22" s="4300"/>
      <c r="JLQ22" s="4301"/>
      <c r="JLR22" s="4302"/>
      <c r="JLS22" s="4299"/>
      <c r="JLT22" s="2602"/>
      <c r="JLU22" s="4287"/>
      <c r="JLV22" s="4303"/>
      <c r="JLW22" s="4304"/>
      <c r="JLX22" s="2603"/>
      <c r="JLY22" s="4305"/>
      <c r="JLZ22" s="4306"/>
      <c r="JMA22" s="4305"/>
      <c r="JMB22" s="4306"/>
      <c r="JMC22" s="4299"/>
      <c r="JMD22" s="4300"/>
      <c r="JME22" s="4305"/>
      <c r="JMF22" s="4304"/>
      <c r="JMG22" s="4299"/>
      <c r="JMH22" s="4300"/>
      <c r="JMI22" s="4301"/>
      <c r="JMJ22" s="4302"/>
      <c r="JMK22" s="4299"/>
      <c r="JML22" s="2602"/>
      <c r="JMM22" s="4287"/>
      <c r="JMN22" s="4303"/>
      <c r="JMO22" s="4304"/>
      <c r="JMP22" s="2603"/>
      <c r="JMQ22" s="4305"/>
      <c r="JMR22" s="4306"/>
      <c r="JMS22" s="4305"/>
      <c r="JMT22" s="4306"/>
      <c r="JMU22" s="4299"/>
      <c r="JMV22" s="4300"/>
      <c r="JMW22" s="4305"/>
      <c r="JMX22" s="4304"/>
      <c r="JMY22" s="4299"/>
      <c r="JMZ22" s="4300"/>
      <c r="JNA22" s="4301"/>
      <c r="JNB22" s="4302"/>
      <c r="JNC22" s="4299"/>
      <c r="JND22" s="2602"/>
      <c r="JNE22" s="4287"/>
      <c r="JNF22" s="4303"/>
      <c r="JNG22" s="4304"/>
      <c r="JNH22" s="2603"/>
      <c r="JNI22" s="4305"/>
      <c r="JNJ22" s="4306"/>
      <c r="JNK22" s="4305"/>
      <c r="JNL22" s="4306"/>
      <c r="JNM22" s="4299"/>
      <c r="JNN22" s="4300"/>
      <c r="JNO22" s="4305"/>
      <c r="JNP22" s="4304"/>
      <c r="JNQ22" s="4299"/>
      <c r="JNR22" s="4300"/>
      <c r="JNS22" s="4301"/>
      <c r="JNT22" s="4302"/>
      <c r="JNU22" s="4299"/>
      <c r="JNV22" s="2602"/>
      <c r="JNW22" s="4287"/>
      <c r="JNX22" s="4303"/>
      <c r="JNY22" s="4304"/>
      <c r="JNZ22" s="2603"/>
      <c r="JOA22" s="4305"/>
      <c r="JOB22" s="4306"/>
      <c r="JOC22" s="4305"/>
      <c r="JOD22" s="4306"/>
      <c r="JOE22" s="4299"/>
      <c r="JOF22" s="4300"/>
      <c r="JOG22" s="4305"/>
      <c r="JOH22" s="4304"/>
      <c r="JOI22" s="4299"/>
      <c r="JOJ22" s="4300"/>
      <c r="JOK22" s="4301"/>
      <c r="JOL22" s="4302"/>
      <c r="JOM22" s="4299"/>
      <c r="JON22" s="2602"/>
      <c r="JOO22" s="4287"/>
      <c r="JOP22" s="4303"/>
      <c r="JOQ22" s="4304"/>
      <c r="JOR22" s="2603"/>
      <c r="JOS22" s="4305"/>
      <c r="JOT22" s="4306"/>
      <c r="JOU22" s="4305"/>
      <c r="JOV22" s="4306"/>
      <c r="JOW22" s="4299"/>
      <c r="JOX22" s="4300"/>
      <c r="JOY22" s="4305"/>
      <c r="JOZ22" s="4304"/>
      <c r="JPA22" s="4299"/>
      <c r="JPB22" s="4300"/>
      <c r="JPC22" s="4301"/>
      <c r="JPD22" s="4302"/>
      <c r="JPE22" s="4299"/>
      <c r="JPF22" s="2602"/>
      <c r="JPG22" s="4287"/>
      <c r="JPH22" s="4303"/>
      <c r="JPI22" s="4304"/>
      <c r="JPJ22" s="2603"/>
      <c r="JPK22" s="4305"/>
      <c r="JPL22" s="4306"/>
      <c r="JPM22" s="4305"/>
      <c r="JPN22" s="4306"/>
      <c r="JPO22" s="4299"/>
      <c r="JPP22" s="4300"/>
      <c r="JPQ22" s="4305"/>
      <c r="JPR22" s="4304"/>
      <c r="JPS22" s="4299"/>
      <c r="JPT22" s="4300"/>
      <c r="JPU22" s="4301"/>
      <c r="JPV22" s="4302"/>
      <c r="JPW22" s="4299"/>
      <c r="JPX22" s="2602"/>
      <c r="JPY22" s="4287"/>
      <c r="JPZ22" s="4303"/>
      <c r="JQA22" s="4304"/>
      <c r="JQB22" s="2603"/>
      <c r="JQC22" s="4305"/>
      <c r="JQD22" s="4306"/>
      <c r="JQE22" s="4305"/>
      <c r="JQF22" s="4306"/>
      <c r="JQG22" s="4299"/>
      <c r="JQH22" s="4300"/>
      <c r="JQI22" s="4305"/>
      <c r="JQJ22" s="4304"/>
      <c r="JQK22" s="4299"/>
      <c r="JQL22" s="4300"/>
      <c r="JQM22" s="4301"/>
      <c r="JQN22" s="4302"/>
      <c r="JQO22" s="4299"/>
      <c r="JQP22" s="2602"/>
      <c r="JQQ22" s="4287"/>
      <c r="JQR22" s="4303"/>
      <c r="JQS22" s="4304"/>
      <c r="JQT22" s="2603"/>
      <c r="JQU22" s="4305"/>
      <c r="JQV22" s="4306"/>
      <c r="JQW22" s="4305"/>
      <c r="JQX22" s="4306"/>
      <c r="JQY22" s="4299"/>
      <c r="JQZ22" s="4300"/>
      <c r="JRA22" s="4305"/>
      <c r="JRB22" s="4304"/>
      <c r="JRC22" s="4299"/>
      <c r="JRD22" s="4300"/>
      <c r="JRE22" s="4301"/>
      <c r="JRF22" s="4302"/>
      <c r="JRG22" s="4299"/>
      <c r="JRH22" s="2602"/>
      <c r="JRI22" s="4287"/>
      <c r="JRJ22" s="4303"/>
      <c r="JRK22" s="4304"/>
      <c r="JRL22" s="2603"/>
      <c r="JRM22" s="4305"/>
      <c r="JRN22" s="4306"/>
      <c r="JRO22" s="4305"/>
      <c r="JRP22" s="4306"/>
      <c r="JRQ22" s="4299"/>
      <c r="JRR22" s="4300"/>
      <c r="JRS22" s="4305"/>
      <c r="JRT22" s="4304"/>
      <c r="JRU22" s="4299"/>
      <c r="JRV22" s="4300"/>
      <c r="JRW22" s="4301"/>
      <c r="JRX22" s="4302"/>
      <c r="JRY22" s="4299"/>
      <c r="JRZ22" s="2602"/>
      <c r="JSA22" s="4287"/>
      <c r="JSB22" s="4303"/>
      <c r="JSC22" s="4304"/>
      <c r="JSD22" s="2603"/>
      <c r="JSE22" s="4305"/>
      <c r="JSF22" s="4306"/>
      <c r="JSG22" s="4305"/>
      <c r="JSH22" s="4306"/>
      <c r="JSI22" s="4299"/>
      <c r="JSJ22" s="4300"/>
      <c r="JSK22" s="4305"/>
      <c r="JSL22" s="4304"/>
      <c r="JSM22" s="4299"/>
      <c r="JSN22" s="4300"/>
      <c r="JSO22" s="4301"/>
      <c r="JSP22" s="4302"/>
      <c r="JSQ22" s="4299"/>
      <c r="JSR22" s="2602"/>
      <c r="JSS22" s="4287"/>
      <c r="JST22" s="4303"/>
      <c r="JSU22" s="4304"/>
      <c r="JSV22" s="2603"/>
      <c r="JSW22" s="4305"/>
      <c r="JSX22" s="4306"/>
      <c r="JSY22" s="4305"/>
      <c r="JSZ22" s="4306"/>
      <c r="JTA22" s="4299"/>
      <c r="JTB22" s="4300"/>
      <c r="JTC22" s="4305"/>
      <c r="JTD22" s="4304"/>
      <c r="JTE22" s="4299"/>
      <c r="JTF22" s="4300"/>
      <c r="JTG22" s="4301"/>
      <c r="JTH22" s="4302"/>
      <c r="JTI22" s="4299"/>
      <c r="JTJ22" s="2602"/>
      <c r="JTK22" s="4287"/>
      <c r="JTL22" s="4303"/>
      <c r="JTM22" s="4304"/>
      <c r="JTN22" s="2603"/>
      <c r="JTO22" s="4305"/>
      <c r="JTP22" s="4306"/>
      <c r="JTQ22" s="4305"/>
      <c r="JTR22" s="4306"/>
      <c r="JTS22" s="4299"/>
      <c r="JTT22" s="4300"/>
      <c r="JTU22" s="4305"/>
      <c r="JTV22" s="4304"/>
      <c r="JTW22" s="4299"/>
      <c r="JTX22" s="4300"/>
      <c r="JTY22" s="4301"/>
      <c r="JTZ22" s="4302"/>
      <c r="JUA22" s="4299"/>
      <c r="JUB22" s="2602"/>
      <c r="JUC22" s="4287"/>
      <c r="JUD22" s="4303"/>
      <c r="JUE22" s="4304"/>
      <c r="JUF22" s="2603"/>
      <c r="JUG22" s="4305"/>
      <c r="JUH22" s="4306"/>
      <c r="JUI22" s="4305"/>
      <c r="JUJ22" s="4306"/>
      <c r="JUK22" s="4299"/>
      <c r="JUL22" s="4300"/>
      <c r="JUM22" s="4305"/>
      <c r="JUN22" s="4304"/>
      <c r="JUO22" s="4299"/>
      <c r="JUP22" s="4300"/>
      <c r="JUQ22" s="4301"/>
      <c r="JUR22" s="4302"/>
      <c r="JUS22" s="4299"/>
      <c r="JUT22" s="2602"/>
      <c r="JUU22" s="4287"/>
      <c r="JUV22" s="4303"/>
      <c r="JUW22" s="4304"/>
      <c r="JUX22" s="2603"/>
      <c r="JUY22" s="4305"/>
      <c r="JUZ22" s="4306"/>
      <c r="JVA22" s="4305"/>
      <c r="JVB22" s="4306"/>
      <c r="JVC22" s="4299"/>
      <c r="JVD22" s="4300"/>
      <c r="JVE22" s="4305"/>
      <c r="JVF22" s="4304"/>
      <c r="JVG22" s="4299"/>
      <c r="JVH22" s="4300"/>
      <c r="JVI22" s="4301"/>
      <c r="JVJ22" s="4302"/>
      <c r="JVK22" s="4299"/>
      <c r="JVL22" s="2602"/>
      <c r="JVM22" s="4287"/>
      <c r="JVN22" s="4303"/>
      <c r="JVO22" s="4304"/>
      <c r="JVP22" s="2603"/>
      <c r="JVQ22" s="4305"/>
      <c r="JVR22" s="4306"/>
      <c r="JVS22" s="4305"/>
      <c r="JVT22" s="4306"/>
      <c r="JVU22" s="4299"/>
      <c r="JVV22" s="4300"/>
      <c r="JVW22" s="4305"/>
      <c r="JVX22" s="4304"/>
      <c r="JVY22" s="4299"/>
      <c r="JVZ22" s="4300"/>
      <c r="JWA22" s="4301"/>
      <c r="JWB22" s="4302"/>
      <c r="JWC22" s="4299"/>
      <c r="JWD22" s="2602"/>
      <c r="JWE22" s="4287"/>
      <c r="JWF22" s="4303"/>
      <c r="JWG22" s="4304"/>
      <c r="JWH22" s="2603"/>
      <c r="JWI22" s="4305"/>
      <c r="JWJ22" s="4306"/>
      <c r="JWK22" s="4305"/>
      <c r="JWL22" s="4306"/>
      <c r="JWM22" s="4299"/>
      <c r="JWN22" s="4300"/>
      <c r="JWO22" s="4305"/>
      <c r="JWP22" s="4304"/>
      <c r="JWQ22" s="4299"/>
      <c r="JWR22" s="4300"/>
      <c r="JWS22" s="4301"/>
      <c r="JWT22" s="4302"/>
      <c r="JWU22" s="4299"/>
      <c r="JWV22" s="2602"/>
      <c r="JWW22" s="4287"/>
      <c r="JWX22" s="4303"/>
      <c r="JWY22" s="4304"/>
      <c r="JWZ22" s="2603"/>
      <c r="JXA22" s="4305"/>
      <c r="JXB22" s="4306"/>
      <c r="JXC22" s="4305"/>
      <c r="JXD22" s="4306"/>
      <c r="JXE22" s="4299"/>
      <c r="JXF22" s="4300"/>
      <c r="JXG22" s="4305"/>
      <c r="JXH22" s="4304"/>
      <c r="JXI22" s="4299"/>
      <c r="JXJ22" s="4300"/>
      <c r="JXK22" s="4301"/>
      <c r="JXL22" s="4302"/>
      <c r="JXM22" s="4299"/>
      <c r="JXN22" s="2602"/>
      <c r="JXO22" s="4287"/>
      <c r="JXP22" s="4303"/>
      <c r="JXQ22" s="4304"/>
      <c r="JXR22" s="2603"/>
      <c r="JXS22" s="4305"/>
      <c r="JXT22" s="4306"/>
      <c r="JXU22" s="4305"/>
      <c r="JXV22" s="4306"/>
      <c r="JXW22" s="4299"/>
      <c r="JXX22" s="4300"/>
      <c r="JXY22" s="4305"/>
      <c r="JXZ22" s="4304"/>
      <c r="JYA22" s="4299"/>
      <c r="JYB22" s="4300"/>
      <c r="JYC22" s="4301"/>
      <c r="JYD22" s="4302"/>
      <c r="JYE22" s="4299"/>
      <c r="JYF22" s="2602"/>
      <c r="JYG22" s="4287"/>
      <c r="JYH22" s="4303"/>
      <c r="JYI22" s="4304"/>
      <c r="JYJ22" s="2603"/>
      <c r="JYK22" s="4305"/>
      <c r="JYL22" s="4306"/>
      <c r="JYM22" s="4305"/>
      <c r="JYN22" s="4306"/>
      <c r="JYO22" s="4299"/>
      <c r="JYP22" s="4300"/>
      <c r="JYQ22" s="4305"/>
      <c r="JYR22" s="4304"/>
      <c r="JYS22" s="4299"/>
      <c r="JYT22" s="4300"/>
      <c r="JYU22" s="4301"/>
      <c r="JYV22" s="4302"/>
      <c r="JYW22" s="4299"/>
      <c r="JYX22" s="2602"/>
      <c r="JYY22" s="4287"/>
      <c r="JYZ22" s="4303"/>
      <c r="JZA22" s="4304"/>
      <c r="JZB22" s="2603"/>
      <c r="JZC22" s="4305"/>
      <c r="JZD22" s="4306"/>
      <c r="JZE22" s="4305"/>
      <c r="JZF22" s="4306"/>
      <c r="JZG22" s="4299"/>
      <c r="JZH22" s="4300"/>
      <c r="JZI22" s="4305"/>
      <c r="JZJ22" s="4304"/>
      <c r="JZK22" s="4299"/>
      <c r="JZL22" s="4300"/>
      <c r="JZM22" s="4301"/>
      <c r="JZN22" s="4302"/>
      <c r="JZO22" s="4299"/>
      <c r="JZP22" s="2602"/>
      <c r="JZQ22" s="4287"/>
      <c r="JZR22" s="4303"/>
      <c r="JZS22" s="4304"/>
      <c r="JZT22" s="2603"/>
      <c r="JZU22" s="4305"/>
      <c r="JZV22" s="4306"/>
      <c r="JZW22" s="4305"/>
      <c r="JZX22" s="4306"/>
      <c r="JZY22" s="4299"/>
      <c r="JZZ22" s="4300"/>
      <c r="KAA22" s="4305"/>
      <c r="KAB22" s="4304"/>
      <c r="KAC22" s="4299"/>
      <c r="KAD22" s="4300"/>
      <c r="KAE22" s="4301"/>
      <c r="KAF22" s="4302"/>
      <c r="KAG22" s="4299"/>
      <c r="KAH22" s="2602"/>
      <c r="KAI22" s="4287"/>
      <c r="KAJ22" s="4303"/>
      <c r="KAK22" s="4304"/>
      <c r="KAL22" s="2603"/>
      <c r="KAM22" s="4305"/>
      <c r="KAN22" s="4306"/>
      <c r="KAO22" s="4305"/>
      <c r="KAP22" s="4306"/>
      <c r="KAQ22" s="4299"/>
      <c r="KAR22" s="4300"/>
      <c r="KAS22" s="4305"/>
      <c r="KAT22" s="4304"/>
      <c r="KAU22" s="4299"/>
      <c r="KAV22" s="4300"/>
      <c r="KAW22" s="4301"/>
      <c r="KAX22" s="4302"/>
      <c r="KAY22" s="4299"/>
      <c r="KAZ22" s="2602"/>
      <c r="KBA22" s="4287"/>
      <c r="KBB22" s="4303"/>
      <c r="KBC22" s="4304"/>
      <c r="KBD22" s="2603"/>
      <c r="KBE22" s="4305"/>
      <c r="KBF22" s="4306"/>
      <c r="KBG22" s="4305"/>
      <c r="KBH22" s="4306"/>
      <c r="KBI22" s="4299"/>
      <c r="KBJ22" s="4300"/>
      <c r="KBK22" s="4305"/>
      <c r="KBL22" s="4304"/>
      <c r="KBM22" s="4299"/>
      <c r="KBN22" s="4300"/>
      <c r="KBO22" s="4301"/>
      <c r="KBP22" s="4302"/>
      <c r="KBQ22" s="4299"/>
      <c r="KBR22" s="2602"/>
      <c r="KBS22" s="4287"/>
      <c r="KBT22" s="4303"/>
      <c r="KBU22" s="4304"/>
      <c r="KBV22" s="2603"/>
      <c r="KBW22" s="4305"/>
      <c r="KBX22" s="4306"/>
      <c r="KBY22" s="4305"/>
      <c r="KBZ22" s="4306"/>
      <c r="KCA22" s="4299"/>
      <c r="KCB22" s="4300"/>
      <c r="KCC22" s="4305"/>
      <c r="KCD22" s="4304"/>
      <c r="KCE22" s="4299"/>
      <c r="KCF22" s="4300"/>
      <c r="KCG22" s="4301"/>
      <c r="KCH22" s="4302"/>
      <c r="KCI22" s="4299"/>
      <c r="KCJ22" s="2602"/>
      <c r="KCK22" s="4287"/>
      <c r="KCL22" s="4303"/>
      <c r="KCM22" s="4304"/>
      <c r="KCN22" s="2603"/>
      <c r="KCO22" s="4305"/>
      <c r="KCP22" s="4306"/>
      <c r="KCQ22" s="4305"/>
      <c r="KCR22" s="4306"/>
      <c r="KCS22" s="4299"/>
      <c r="KCT22" s="4300"/>
      <c r="KCU22" s="4305"/>
      <c r="KCV22" s="4304"/>
      <c r="KCW22" s="4299"/>
      <c r="KCX22" s="4300"/>
      <c r="KCY22" s="4301"/>
      <c r="KCZ22" s="4302"/>
      <c r="KDA22" s="4299"/>
      <c r="KDB22" s="2602"/>
      <c r="KDC22" s="4287"/>
      <c r="KDD22" s="4303"/>
      <c r="KDE22" s="4304"/>
      <c r="KDF22" s="2603"/>
      <c r="KDG22" s="4305"/>
      <c r="KDH22" s="4306"/>
      <c r="KDI22" s="4305"/>
      <c r="KDJ22" s="4306"/>
      <c r="KDK22" s="4299"/>
      <c r="KDL22" s="4300"/>
      <c r="KDM22" s="4305"/>
      <c r="KDN22" s="4304"/>
      <c r="KDO22" s="4299"/>
      <c r="KDP22" s="4300"/>
      <c r="KDQ22" s="4301"/>
      <c r="KDR22" s="4302"/>
      <c r="KDS22" s="4299"/>
      <c r="KDT22" s="2602"/>
      <c r="KDU22" s="4287"/>
      <c r="KDV22" s="4303"/>
      <c r="KDW22" s="4304"/>
      <c r="KDX22" s="2603"/>
      <c r="KDY22" s="4305"/>
      <c r="KDZ22" s="4306"/>
      <c r="KEA22" s="4305"/>
      <c r="KEB22" s="4306"/>
      <c r="KEC22" s="4299"/>
      <c r="KED22" s="4300"/>
      <c r="KEE22" s="4305"/>
      <c r="KEF22" s="4304"/>
      <c r="KEG22" s="4299"/>
      <c r="KEH22" s="4300"/>
      <c r="KEI22" s="4301"/>
      <c r="KEJ22" s="4302"/>
      <c r="KEK22" s="4299"/>
      <c r="KEL22" s="2602"/>
      <c r="KEM22" s="4287"/>
      <c r="KEN22" s="4303"/>
      <c r="KEO22" s="4304"/>
      <c r="KEP22" s="2603"/>
      <c r="KEQ22" s="4305"/>
      <c r="KER22" s="4306"/>
      <c r="KES22" s="4305"/>
      <c r="KET22" s="4306"/>
      <c r="KEU22" s="4299"/>
      <c r="KEV22" s="4300"/>
      <c r="KEW22" s="4305"/>
      <c r="KEX22" s="4304"/>
      <c r="KEY22" s="4299"/>
      <c r="KEZ22" s="4300"/>
      <c r="KFA22" s="4301"/>
      <c r="KFB22" s="4302"/>
      <c r="KFC22" s="4299"/>
      <c r="KFD22" s="2602"/>
      <c r="KFE22" s="4287"/>
      <c r="KFF22" s="4303"/>
      <c r="KFG22" s="4304"/>
      <c r="KFH22" s="2603"/>
      <c r="KFI22" s="4305"/>
      <c r="KFJ22" s="4306"/>
      <c r="KFK22" s="4305"/>
      <c r="KFL22" s="4306"/>
      <c r="KFM22" s="4299"/>
      <c r="KFN22" s="4300"/>
      <c r="KFO22" s="4305"/>
      <c r="KFP22" s="4304"/>
      <c r="KFQ22" s="4299"/>
      <c r="KFR22" s="4300"/>
      <c r="KFS22" s="4301"/>
      <c r="KFT22" s="4302"/>
      <c r="KFU22" s="4299"/>
      <c r="KFV22" s="2602"/>
      <c r="KFW22" s="4287"/>
      <c r="KFX22" s="4303"/>
      <c r="KFY22" s="4304"/>
      <c r="KFZ22" s="2603"/>
      <c r="KGA22" s="4305"/>
      <c r="KGB22" s="4306"/>
      <c r="KGC22" s="4305"/>
      <c r="KGD22" s="4306"/>
      <c r="KGE22" s="4299"/>
      <c r="KGF22" s="4300"/>
      <c r="KGG22" s="4305"/>
      <c r="KGH22" s="4304"/>
      <c r="KGI22" s="4299"/>
      <c r="KGJ22" s="4300"/>
      <c r="KGK22" s="4301"/>
      <c r="KGL22" s="4302"/>
      <c r="KGM22" s="4299"/>
      <c r="KGN22" s="2602"/>
      <c r="KGO22" s="4287"/>
      <c r="KGP22" s="4303"/>
      <c r="KGQ22" s="4304"/>
      <c r="KGR22" s="2603"/>
      <c r="KGS22" s="4305"/>
      <c r="KGT22" s="4306"/>
      <c r="KGU22" s="4305"/>
      <c r="KGV22" s="4306"/>
      <c r="KGW22" s="4299"/>
      <c r="KGX22" s="4300"/>
      <c r="KGY22" s="4305"/>
      <c r="KGZ22" s="4304"/>
      <c r="KHA22" s="4299"/>
      <c r="KHB22" s="4300"/>
      <c r="KHC22" s="4301"/>
      <c r="KHD22" s="4302"/>
      <c r="KHE22" s="4299"/>
      <c r="KHF22" s="2602"/>
      <c r="KHG22" s="4287"/>
      <c r="KHH22" s="4303"/>
      <c r="KHI22" s="4304"/>
      <c r="KHJ22" s="2603"/>
      <c r="KHK22" s="4305"/>
      <c r="KHL22" s="4306"/>
      <c r="KHM22" s="4305"/>
      <c r="KHN22" s="4306"/>
      <c r="KHO22" s="4299"/>
      <c r="KHP22" s="4300"/>
      <c r="KHQ22" s="4305"/>
      <c r="KHR22" s="4304"/>
      <c r="KHS22" s="4299"/>
      <c r="KHT22" s="4300"/>
      <c r="KHU22" s="4301"/>
      <c r="KHV22" s="4302"/>
      <c r="KHW22" s="4299"/>
      <c r="KHX22" s="2602"/>
      <c r="KHY22" s="4287"/>
      <c r="KHZ22" s="4303"/>
      <c r="KIA22" s="4304"/>
      <c r="KIB22" s="2603"/>
      <c r="KIC22" s="4305"/>
      <c r="KID22" s="4306"/>
      <c r="KIE22" s="4305"/>
      <c r="KIF22" s="4306"/>
      <c r="KIG22" s="4299"/>
      <c r="KIH22" s="4300"/>
      <c r="KII22" s="4305"/>
      <c r="KIJ22" s="4304"/>
      <c r="KIK22" s="4299"/>
      <c r="KIL22" s="4300"/>
      <c r="KIM22" s="4301"/>
      <c r="KIN22" s="4302"/>
      <c r="KIO22" s="4299"/>
      <c r="KIP22" s="2602"/>
      <c r="KIQ22" s="4287"/>
      <c r="KIR22" s="4303"/>
      <c r="KIS22" s="4304"/>
      <c r="KIT22" s="2603"/>
      <c r="KIU22" s="4305"/>
      <c r="KIV22" s="4306"/>
      <c r="KIW22" s="4305"/>
      <c r="KIX22" s="4306"/>
      <c r="KIY22" s="4299"/>
      <c r="KIZ22" s="4300"/>
      <c r="KJA22" s="4305"/>
      <c r="KJB22" s="4304"/>
      <c r="KJC22" s="4299"/>
      <c r="KJD22" s="4300"/>
      <c r="KJE22" s="4301"/>
      <c r="KJF22" s="4302"/>
      <c r="KJG22" s="4299"/>
      <c r="KJH22" s="2602"/>
      <c r="KJI22" s="4287"/>
      <c r="KJJ22" s="4303"/>
      <c r="KJK22" s="4304"/>
      <c r="KJL22" s="2603"/>
      <c r="KJM22" s="4305"/>
      <c r="KJN22" s="4306"/>
      <c r="KJO22" s="4305"/>
      <c r="KJP22" s="4306"/>
      <c r="KJQ22" s="4299"/>
      <c r="KJR22" s="4300"/>
      <c r="KJS22" s="4305"/>
      <c r="KJT22" s="4304"/>
      <c r="KJU22" s="4299"/>
      <c r="KJV22" s="4300"/>
      <c r="KJW22" s="4301"/>
      <c r="KJX22" s="4302"/>
      <c r="KJY22" s="4299"/>
      <c r="KJZ22" s="2602"/>
      <c r="KKA22" s="4287"/>
      <c r="KKB22" s="4303"/>
      <c r="KKC22" s="4304"/>
      <c r="KKD22" s="2603"/>
      <c r="KKE22" s="4305"/>
      <c r="KKF22" s="4306"/>
      <c r="KKG22" s="4305"/>
      <c r="KKH22" s="4306"/>
      <c r="KKI22" s="4299"/>
      <c r="KKJ22" s="4300"/>
      <c r="KKK22" s="4305"/>
      <c r="KKL22" s="4304"/>
      <c r="KKM22" s="4299"/>
      <c r="KKN22" s="4300"/>
      <c r="KKO22" s="4301"/>
      <c r="KKP22" s="4302"/>
      <c r="KKQ22" s="4299"/>
      <c r="KKR22" s="2602"/>
      <c r="KKS22" s="4287"/>
      <c r="KKT22" s="4303"/>
      <c r="KKU22" s="4304"/>
      <c r="KKV22" s="2603"/>
      <c r="KKW22" s="4305"/>
      <c r="KKX22" s="4306"/>
      <c r="KKY22" s="4305"/>
      <c r="KKZ22" s="4306"/>
      <c r="KLA22" s="4299"/>
      <c r="KLB22" s="4300"/>
      <c r="KLC22" s="4305"/>
      <c r="KLD22" s="4304"/>
      <c r="KLE22" s="4299"/>
      <c r="KLF22" s="4300"/>
      <c r="KLG22" s="4301"/>
      <c r="KLH22" s="4302"/>
      <c r="KLI22" s="4299"/>
      <c r="KLJ22" s="2602"/>
      <c r="KLK22" s="4287"/>
      <c r="KLL22" s="4303"/>
      <c r="KLM22" s="4304"/>
      <c r="KLN22" s="2603"/>
      <c r="KLO22" s="4305"/>
      <c r="KLP22" s="4306"/>
      <c r="KLQ22" s="4305"/>
      <c r="KLR22" s="4306"/>
      <c r="KLS22" s="4299"/>
      <c r="KLT22" s="4300"/>
      <c r="KLU22" s="4305"/>
      <c r="KLV22" s="4304"/>
      <c r="KLW22" s="4299"/>
      <c r="KLX22" s="4300"/>
      <c r="KLY22" s="4301"/>
      <c r="KLZ22" s="4302"/>
      <c r="KMA22" s="4299"/>
      <c r="KMB22" s="2602"/>
      <c r="KMC22" s="4287"/>
      <c r="KMD22" s="4303"/>
      <c r="KME22" s="4304"/>
      <c r="KMF22" s="2603"/>
      <c r="KMG22" s="4305"/>
      <c r="KMH22" s="4306"/>
      <c r="KMI22" s="4305"/>
      <c r="KMJ22" s="4306"/>
      <c r="KMK22" s="4299"/>
      <c r="KML22" s="4300"/>
      <c r="KMM22" s="4305"/>
      <c r="KMN22" s="4304"/>
      <c r="KMO22" s="4299"/>
      <c r="KMP22" s="4300"/>
      <c r="KMQ22" s="4301"/>
      <c r="KMR22" s="4302"/>
      <c r="KMS22" s="4299"/>
      <c r="KMT22" s="2602"/>
      <c r="KMU22" s="4287"/>
      <c r="KMV22" s="4303"/>
      <c r="KMW22" s="4304"/>
      <c r="KMX22" s="2603"/>
      <c r="KMY22" s="4305"/>
      <c r="KMZ22" s="4306"/>
      <c r="KNA22" s="4305"/>
      <c r="KNB22" s="4306"/>
      <c r="KNC22" s="4299"/>
      <c r="KND22" s="4300"/>
      <c r="KNE22" s="4305"/>
      <c r="KNF22" s="4304"/>
      <c r="KNG22" s="4299"/>
      <c r="KNH22" s="4300"/>
      <c r="KNI22" s="4301"/>
      <c r="KNJ22" s="4302"/>
      <c r="KNK22" s="4299"/>
      <c r="KNL22" s="2602"/>
      <c r="KNM22" s="4287"/>
      <c r="KNN22" s="4303"/>
      <c r="KNO22" s="4304"/>
      <c r="KNP22" s="2603"/>
      <c r="KNQ22" s="4305"/>
      <c r="KNR22" s="4306"/>
      <c r="KNS22" s="4305"/>
      <c r="KNT22" s="4306"/>
      <c r="KNU22" s="4299"/>
      <c r="KNV22" s="4300"/>
      <c r="KNW22" s="4305"/>
      <c r="KNX22" s="4304"/>
      <c r="KNY22" s="4299"/>
      <c r="KNZ22" s="4300"/>
      <c r="KOA22" s="4301"/>
      <c r="KOB22" s="4302"/>
      <c r="KOC22" s="4299"/>
      <c r="KOD22" s="2602"/>
      <c r="KOE22" s="4287"/>
      <c r="KOF22" s="4303"/>
      <c r="KOG22" s="4304"/>
      <c r="KOH22" s="2603"/>
      <c r="KOI22" s="4305"/>
      <c r="KOJ22" s="4306"/>
      <c r="KOK22" s="4305"/>
      <c r="KOL22" s="4306"/>
      <c r="KOM22" s="4299"/>
      <c r="KON22" s="4300"/>
      <c r="KOO22" s="4305"/>
      <c r="KOP22" s="4304"/>
      <c r="KOQ22" s="4299"/>
      <c r="KOR22" s="4300"/>
      <c r="KOS22" s="4301"/>
      <c r="KOT22" s="4302"/>
      <c r="KOU22" s="4299"/>
      <c r="KOV22" s="2602"/>
      <c r="KOW22" s="4287"/>
      <c r="KOX22" s="4303"/>
      <c r="KOY22" s="4304"/>
      <c r="KOZ22" s="2603"/>
      <c r="KPA22" s="4305"/>
      <c r="KPB22" s="4306"/>
      <c r="KPC22" s="4305"/>
      <c r="KPD22" s="4306"/>
      <c r="KPE22" s="4299"/>
      <c r="KPF22" s="4300"/>
      <c r="KPG22" s="4305"/>
      <c r="KPH22" s="4304"/>
      <c r="KPI22" s="4299"/>
      <c r="KPJ22" s="4300"/>
      <c r="KPK22" s="4301"/>
      <c r="KPL22" s="4302"/>
      <c r="KPM22" s="4299"/>
      <c r="KPN22" s="2602"/>
      <c r="KPO22" s="4287"/>
      <c r="KPP22" s="4303"/>
      <c r="KPQ22" s="4304"/>
      <c r="KPR22" s="2603"/>
      <c r="KPS22" s="4305"/>
      <c r="KPT22" s="4306"/>
      <c r="KPU22" s="4305"/>
      <c r="KPV22" s="4306"/>
      <c r="KPW22" s="4299"/>
      <c r="KPX22" s="4300"/>
      <c r="KPY22" s="4305"/>
      <c r="KPZ22" s="4304"/>
      <c r="KQA22" s="4299"/>
      <c r="KQB22" s="4300"/>
      <c r="KQC22" s="4301"/>
      <c r="KQD22" s="4302"/>
      <c r="KQE22" s="4299"/>
      <c r="KQF22" s="2602"/>
      <c r="KQG22" s="4287"/>
      <c r="KQH22" s="4303"/>
      <c r="KQI22" s="4304"/>
      <c r="KQJ22" s="2603"/>
      <c r="KQK22" s="4305"/>
      <c r="KQL22" s="4306"/>
      <c r="KQM22" s="4305"/>
      <c r="KQN22" s="4306"/>
      <c r="KQO22" s="4299"/>
      <c r="KQP22" s="4300"/>
      <c r="KQQ22" s="4305"/>
      <c r="KQR22" s="4304"/>
      <c r="KQS22" s="4299"/>
      <c r="KQT22" s="4300"/>
      <c r="KQU22" s="4301"/>
      <c r="KQV22" s="4302"/>
      <c r="KQW22" s="4299"/>
      <c r="KQX22" s="2602"/>
      <c r="KQY22" s="4287"/>
      <c r="KQZ22" s="4303"/>
      <c r="KRA22" s="4304"/>
      <c r="KRB22" s="2603"/>
      <c r="KRC22" s="4305"/>
      <c r="KRD22" s="4306"/>
      <c r="KRE22" s="4305"/>
      <c r="KRF22" s="4306"/>
      <c r="KRG22" s="4299"/>
      <c r="KRH22" s="4300"/>
      <c r="KRI22" s="4305"/>
      <c r="KRJ22" s="4304"/>
      <c r="KRK22" s="4299"/>
      <c r="KRL22" s="4300"/>
      <c r="KRM22" s="4301"/>
      <c r="KRN22" s="4302"/>
      <c r="KRO22" s="4299"/>
      <c r="KRP22" s="2602"/>
      <c r="KRQ22" s="4287"/>
      <c r="KRR22" s="4303"/>
      <c r="KRS22" s="4304"/>
      <c r="KRT22" s="2603"/>
      <c r="KRU22" s="4305"/>
      <c r="KRV22" s="4306"/>
      <c r="KRW22" s="4305"/>
      <c r="KRX22" s="4306"/>
      <c r="KRY22" s="4299"/>
      <c r="KRZ22" s="4300"/>
      <c r="KSA22" s="4305"/>
      <c r="KSB22" s="4304"/>
      <c r="KSC22" s="4299"/>
      <c r="KSD22" s="4300"/>
      <c r="KSE22" s="4301"/>
      <c r="KSF22" s="4302"/>
      <c r="KSG22" s="4299"/>
      <c r="KSH22" s="2602"/>
      <c r="KSI22" s="4287"/>
      <c r="KSJ22" s="4303"/>
      <c r="KSK22" s="4304"/>
      <c r="KSL22" s="2603"/>
      <c r="KSM22" s="4305"/>
      <c r="KSN22" s="4306"/>
      <c r="KSO22" s="4305"/>
      <c r="KSP22" s="4306"/>
      <c r="KSQ22" s="4299"/>
      <c r="KSR22" s="4300"/>
      <c r="KSS22" s="4305"/>
      <c r="KST22" s="4304"/>
      <c r="KSU22" s="4299"/>
      <c r="KSV22" s="4300"/>
      <c r="KSW22" s="4301"/>
      <c r="KSX22" s="4302"/>
      <c r="KSY22" s="4299"/>
      <c r="KSZ22" s="2602"/>
      <c r="KTA22" s="4287"/>
      <c r="KTB22" s="4303"/>
      <c r="KTC22" s="4304"/>
      <c r="KTD22" s="2603"/>
      <c r="KTE22" s="4305"/>
      <c r="KTF22" s="4306"/>
      <c r="KTG22" s="4305"/>
      <c r="KTH22" s="4306"/>
      <c r="KTI22" s="4299"/>
      <c r="KTJ22" s="4300"/>
      <c r="KTK22" s="4305"/>
      <c r="KTL22" s="4304"/>
      <c r="KTM22" s="4299"/>
      <c r="KTN22" s="4300"/>
      <c r="KTO22" s="4301"/>
      <c r="KTP22" s="4302"/>
      <c r="KTQ22" s="4299"/>
      <c r="KTR22" s="2602"/>
      <c r="KTS22" s="4287"/>
      <c r="KTT22" s="4303"/>
      <c r="KTU22" s="4304"/>
      <c r="KTV22" s="2603"/>
      <c r="KTW22" s="4305"/>
      <c r="KTX22" s="4306"/>
      <c r="KTY22" s="4305"/>
      <c r="KTZ22" s="4306"/>
      <c r="KUA22" s="4299"/>
      <c r="KUB22" s="4300"/>
      <c r="KUC22" s="4305"/>
      <c r="KUD22" s="4304"/>
      <c r="KUE22" s="4299"/>
      <c r="KUF22" s="4300"/>
      <c r="KUG22" s="4301"/>
      <c r="KUH22" s="4302"/>
      <c r="KUI22" s="4299"/>
      <c r="KUJ22" s="2602"/>
      <c r="KUK22" s="4287"/>
      <c r="KUL22" s="4303"/>
      <c r="KUM22" s="4304"/>
      <c r="KUN22" s="2603"/>
      <c r="KUO22" s="4305"/>
      <c r="KUP22" s="4306"/>
      <c r="KUQ22" s="4305"/>
      <c r="KUR22" s="4306"/>
      <c r="KUS22" s="4299"/>
      <c r="KUT22" s="4300"/>
      <c r="KUU22" s="4305"/>
      <c r="KUV22" s="4304"/>
      <c r="KUW22" s="4299"/>
      <c r="KUX22" s="4300"/>
      <c r="KUY22" s="4301"/>
      <c r="KUZ22" s="4302"/>
      <c r="KVA22" s="4299"/>
      <c r="KVB22" s="2602"/>
      <c r="KVC22" s="4287"/>
      <c r="KVD22" s="4303"/>
      <c r="KVE22" s="4304"/>
      <c r="KVF22" s="2603"/>
      <c r="KVG22" s="4305"/>
      <c r="KVH22" s="4306"/>
      <c r="KVI22" s="4305"/>
      <c r="KVJ22" s="4306"/>
      <c r="KVK22" s="4299"/>
      <c r="KVL22" s="4300"/>
      <c r="KVM22" s="4305"/>
      <c r="KVN22" s="4304"/>
      <c r="KVO22" s="4299"/>
      <c r="KVP22" s="4300"/>
      <c r="KVQ22" s="4301"/>
      <c r="KVR22" s="4302"/>
      <c r="KVS22" s="4299"/>
      <c r="KVT22" s="2602"/>
      <c r="KVU22" s="4287"/>
      <c r="KVV22" s="4303"/>
      <c r="KVW22" s="4304"/>
      <c r="KVX22" s="2603"/>
      <c r="KVY22" s="4305"/>
      <c r="KVZ22" s="4306"/>
      <c r="KWA22" s="4305"/>
      <c r="KWB22" s="4306"/>
      <c r="KWC22" s="4299"/>
      <c r="KWD22" s="4300"/>
      <c r="KWE22" s="4305"/>
      <c r="KWF22" s="4304"/>
      <c r="KWG22" s="4299"/>
      <c r="KWH22" s="4300"/>
      <c r="KWI22" s="4301"/>
      <c r="KWJ22" s="4302"/>
      <c r="KWK22" s="4299"/>
      <c r="KWL22" s="2602"/>
      <c r="KWM22" s="4287"/>
      <c r="KWN22" s="4303"/>
      <c r="KWO22" s="4304"/>
      <c r="KWP22" s="2603"/>
      <c r="KWQ22" s="4305"/>
      <c r="KWR22" s="4306"/>
      <c r="KWS22" s="4305"/>
      <c r="KWT22" s="4306"/>
      <c r="KWU22" s="4299"/>
      <c r="KWV22" s="4300"/>
      <c r="KWW22" s="4305"/>
      <c r="KWX22" s="4304"/>
      <c r="KWY22" s="4299"/>
      <c r="KWZ22" s="4300"/>
      <c r="KXA22" s="4301"/>
      <c r="KXB22" s="4302"/>
      <c r="KXC22" s="4299"/>
      <c r="KXD22" s="2602"/>
      <c r="KXE22" s="4287"/>
      <c r="KXF22" s="4303"/>
      <c r="KXG22" s="4304"/>
      <c r="KXH22" s="2603"/>
      <c r="KXI22" s="4305"/>
      <c r="KXJ22" s="4306"/>
      <c r="KXK22" s="4305"/>
      <c r="KXL22" s="4306"/>
      <c r="KXM22" s="4299"/>
      <c r="KXN22" s="4300"/>
      <c r="KXO22" s="4305"/>
      <c r="KXP22" s="4304"/>
      <c r="KXQ22" s="4299"/>
      <c r="KXR22" s="4300"/>
      <c r="KXS22" s="4301"/>
      <c r="KXT22" s="4302"/>
      <c r="KXU22" s="4299"/>
      <c r="KXV22" s="2602"/>
      <c r="KXW22" s="4287"/>
      <c r="KXX22" s="4303"/>
      <c r="KXY22" s="4304"/>
      <c r="KXZ22" s="2603"/>
      <c r="KYA22" s="4305"/>
      <c r="KYB22" s="4306"/>
      <c r="KYC22" s="4305"/>
      <c r="KYD22" s="4306"/>
      <c r="KYE22" s="4299"/>
      <c r="KYF22" s="4300"/>
      <c r="KYG22" s="4305"/>
      <c r="KYH22" s="4304"/>
      <c r="KYI22" s="4299"/>
      <c r="KYJ22" s="4300"/>
      <c r="KYK22" s="4301"/>
      <c r="KYL22" s="4302"/>
      <c r="KYM22" s="4299"/>
      <c r="KYN22" s="2602"/>
      <c r="KYO22" s="4287"/>
      <c r="KYP22" s="4303"/>
      <c r="KYQ22" s="4304"/>
      <c r="KYR22" s="2603"/>
      <c r="KYS22" s="4305"/>
      <c r="KYT22" s="4306"/>
      <c r="KYU22" s="4305"/>
      <c r="KYV22" s="4306"/>
      <c r="KYW22" s="4299"/>
      <c r="KYX22" s="4300"/>
      <c r="KYY22" s="4305"/>
      <c r="KYZ22" s="4304"/>
      <c r="KZA22" s="4299"/>
      <c r="KZB22" s="4300"/>
      <c r="KZC22" s="4301"/>
      <c r="KZD22" s="4302"/>
      <c r="KZE22" s="4299"/>
      <c r="KZF22" s="2602"/>
      <c r="KZG22" s="4287"/>
      <c r="KZH22" s="4303"/>
      <c r="KZI22" s="4304"/>
      <c r="KZJ22" s="2603"/>
      <c r="KZK22" s="4305"/>
      <c r="KZL22" s="4306"/>
      <c r="KZM22" s="4305"/>
      <c r="KZN22" s="4306"/>
      <c r="KZO22" s="4299"/>
      <c r="KZP22" s="4300"/>
      <c r="KZQ22" s="4305"/>
      <c r="KZR22" s="4304"/>
      <c r="KZS22" s="4299"/>
      <c r="KZT22" s="4300"/>
      <c r="KZU22" s="4301"/>
      <c r="KZV22" s="4302"/>
      <c r="KZW22" s="4299"/>
      <c r="KZX22" s="2602"/>
      <c r="KZY22" s="4287"/>
      <c r="KZZ22" s="4303"/>
      <c r="LAA22" s="4304"/>
      <c r="LAB22" s="2603"/>
      <c r="LAC22" s="4305"/>
      <c r="LAD22" s="4306"/>
      <c r="LAE22" s="4305"/>
      <c r="LAF22" s="4306"/>
      <c r="LAG22" s="4299"/>
      <c r="LAH22" s="4300"/>
      <c r="LAI22" s="4305"/>
      <c r="LAJ22" s="4304"/>
      <c r="LAK22" s="4299"/>
      <c r="LAL22" s="4300"/>
      <c r="LAM22" s="4301"/>
      <c r="LAN22" s="4302"/>
      <c r="LAO22" s="4299"/>
      <c r="LAP22" s="2602"/>
      <c r="LAQ22" s="4287"/>
      <c r="LAR22" s="4303"/>
      <c r="LAS22" s="4304"/>
      <c r="LAT22" s="2603"/>
      <c r="LAU22" s="4305"/>
      <c r="LAV22" s="4306"/>
      <c r="LAW22" s="4305"/>
      <c r="LAX22" s="4306"/>
      <c r="LAY22" s="4299"/>
      <c r="LAZ22" s="4300"/>
      <c r="LBA22" s="4305"/>
      <c r="LBB22" s="4304"/>
      <c r="LBC22" s="4299"/>
      <c r="LBD22" s="4300"/>
      <c r="LBE22" s="4301"/>
      <c r="LBF22" s="4302"/>
      <c r="LBG22" s="4299"/>
      <c r="LBH22" s="2602"/>
      <c r="LBI22" s="4287"/>
      <c r="LBJ22" s="4303"/>
      <c r="LBK22" s="4304"/>
      <c r="LBL22" s="2603"/>
      <c r="LBM22" s="4305"/>
      <c r="LBN22" s="4306"/>
      <c r="LBO22" s="4305"/>
      <c r="LBP22" s="4306"/>
      <c r="LBQ22" s="4299"/>
      <c r="LBR22" s="4300"/>
      <c r="LBS22" s="4305"/>
      <c r="LBT22" s="4304"/>
      <c r="LBU22" s="4299"/>
      <c r="LBV22" s="4300"/>
      <c r="LBW22" s="4301"/>
      <c r="LBX22" s="4302"/>
      <c r="LBY22" s="4299"/>
      <c r="LBZ22" s="2602"/>
      <c r="LCA22" s="4287"/>
      <c r="LCB22" s="4303"/>
      <c r="LCC22" s="4304"/>
      <c r="LCD22" s="2603"/>
      <c r="LCE22" s="4305"/>
      <c r="LCF22" s="4306"/>
      <c r="LCG22" s="4305"/>
      <c r="LCH22" s="4306"/>
      <c r="LCI22" s="4299"/>
      <c r="LCJ22" s="4300"/>
      <c r="LCK22" s="4305"/>
      <c r="LCL22" s="4304"/>
      <c r="LCM22" s="4299"/>
      <c r="LCN22" s="4300"/>
      <c r="LCO22" s="4301"/>
      <c r="LCP22" s="4302"/>
      <c r="LCQ22" s="4299"/>
      <c r="LCR22" s="2602"/>
      <c r="LCS22" s="4287"/>
      <c r="LCT22" s="4303"/>
      <c r="LCU22" s="4304"/>
      <c r="LCV22" s="2603"/>
      <c r="LCW22" s="4305"/>
      <c r="LCX22" s="4306"/>
      <c r="LCY22" s="4305"/>
      <c r="LCZ22" s="4306"/>
      <c r="LDA22" s="4299"/>
      <c r="LDB22" s="4300"/>
      <c r="LDC22" s="4305"/>
      <c r="LDD22" s="4304"/>
      <c r="LDE22" s="4299"/>
      <c r="LDF22" s="4300"/>
      <c r="LDG22" s="4301"/>
      <c r="LDH22" s="4302"/>
      <c r="LDI22" s="4299"/>
      <c r="LDJ22" s="2602"/>
      <c r="LDK22" s="4287"/>
      <c r="LDL22" s="4303"/>
      <c r="LDM22" s="4304"/>
      <c r="LDN22" s="2603"/>
      <c r="LDO22" s="4305"/>
      <c r="LDP22" s="4306"/>
      <c r="LDQ22" s="4305"/>
      <c r="LDR22" s="4306"/>
      <c r="LDS22" s="4299"/>
      <c r="LDT22" s="4300"/>
      <c r="LDU22" s="4305"/>
      <c r="LDV22" s="4304"/>
      <c r="LDW22" s="4299"/>
      <c r="LDX22" s="4300"/>
      <c r="LDY22" s="4301"/>
      <c r="LDZ22" s="4302"/>
      <c r="LEA22" s="4299"/>
      <c r="LEB22" s="2602"/>
      <c r="LEC22" s="4287"/>
      <c r="LED22" s="4303"/>
      <c r="LEE22" s="4304"/>
      <c r="LEF22" s="2603"/>
      <c r="LEG22" s="4305"/>
      <c r="LEH22" s="4306"/>
      <c r="LEI22" s="4305"/>
      <c r="LEJ22" s="4306"/>
      <c r="LEK22" s="4299"/>
      <c r="LEL22" s="4300"/>
      <c r="LEM22" s="4305"/>
      <c r="LEN22" s="4304"/>
      <c r="LEO22" s="4299"/>
      <c r="LEP22" s="4300"/>
      <c r="LEQ22" s="4301"/>
      <c r="LER22" s="4302"/>
      <c r="LES22" s="4299"/>
      <c r="LET22" s="2602"/>
      <c r="LEU22" s="4287"/>
      <c r="LEV22" s="4303"/>
      <c r="LEW22" s="4304"/>
      <c r="LEX22" s="2603"/>
      <c r="LEY22" s="4305"/>
      <c r="LEZ22" s="4306"/>
      <c r="LFA22" s="4305"/>
      <c r="LFB22" s="4306"/>
      <c r="LFC22" s="4299"/>
      <c r="LFD22" s="4300"/>
      <c r="LFE22" s="4305"/>
      <c r="LFF22" s="4304"/>
      <c r="LFG22" s="4299"/>
      <c r="LFH22" s="4300"/>
      <c r="LFI22" s="4301"/>
      <c r="LFJ22" s="4302"/>
      <c r="LFK22" s="4299"/>
      <c r="LFL22" s="2602"/>
      <c r="LFM22" s="4287"/>
      <c r="LFN22" s="4303"/>
      <c r="LFO22" s="4304"/>
      <c r="LFP22" s="2603"/>
      <c r="LFQ22" s="4305"/>
      <c r="LFR22" s="4306"/>
      <c r="LFS22" s="4305"/>
      <c r="LFT22" s="4306"/>
      <c r="LFU22" s="4299"/>
      <c r="LFV22" s="4300"/>
      <c r="LFW22" s="4305"/>
      <c r="LFX22" s="4304"/>
      <c r="LFY22" s="4299"/>
      <c r="LFZ22" s="4300"/>
      <c r="LGA22" s="4301"/>
      <c r="LGB22" s="4302"/>
      <c r="LGC22" s="4299"/>
      <c r="LGD22" s="2602"/>
      <c r="LGE22" s="4287"/>
      <c r="LGF22" s="4303"/>
      <c r="LGG22" s="4304"/>
      <c r="LGH22" s="2603"/>
      <c r="LGI22" s="4305"/>
      <c r="LGJ22" s="4306"/>
      <c r="LGK22" s="4305"/>
      <c r="LGL22" s="4306"/>
      <c r="LGM22" s="4299"/>
      <c r="LGN22" s="4300"/>
      <c r="LGO22" s="4305"/>
      <c r="LGP22" s="4304"/>
      <c r="LGQ22" s="4299"/>
      <c r="LGR22" s="4300"/>
      <c r="LGS22" s="4301"/>
      <c r="LGT22" s="4302"/>
      <c r="LGU22" s="4299"/>
      <c r="LGV22" s="2602"/>
      <c r="LGW22" s="4287"/>
      <c r="LGX22" s="4303"/>
      <c r="LGY22" s="4304"/>
      <c r="LGZ22" s="2603"/>
      <c r="LHA22" s="4305"/>
      <c r="LHB22" s="4306"/>
      <c r="LHC22" s="4305"/>
      <c r="LHD22" s="4306"/>
      <c r="LHE22" s="4299"/>
      <c r="LHF22" s="4300"/>
      <c r="LHG22" s="4305"/>
      <c r="LHH22" s="4304"/>
      <c r="LHI22" s="4299"/>
      <c r="LHJ22" s="4300"/>
      <c r="LHK22" s="4301"/>
      <c r="LHL22" s="4302"/>
      <c r="LHM22" s="4299"/>
      <c r="LHN22" s="2602"/>
      <c r="LHO22" s="4287"/>
      <c r="LHP22" s="4303"/>
      <c r="LHQ22" s="4304"/>
      <c r="LHR22" s="2603"/>
      <c r="LHS22" s="4305"/>
      <c r="LHT22" s="4306"/>
      <c r="LHU22" s="4305"/>
      <c r="LHV22" s="4306"/>
      <c r="LHW22" s="4299"/>
      <c r="LHX22" s="4300"/>
      <c r="LHY22" s="4305"/>
      <c r="LHZ22" s="4304"/>
      <c r="LIA22" s="4299"/>
      <c r="LIB22" s="4300"/>
      <c r="LIC22" s="4301"/>
      <c r="LID22" s="4302"/>
      <c r="LIE22" s="4299"/>
      <c r="LIF22" s="2602"/>
      <c r="LIG22" s="4287"/>
      <c r="LIH22" s="4303"/>
      <c r="LII22" s="4304"/>
      <c r="LIJ22" s="2603"/>
      <c r="LIK22" s="4305"/>
      <c r="LIL22" s="4306"/>
      <c r="LIM22" s="4305"/>
      <c r="LIN22" s="4306"/>
      <c r="LIO22" s="4299"/>
      <c r="LIP22" s="4300"/>
      <c r="LIQ22" s="4305"/>
      <c r="LIR22" s="4304"/>
      <c r="LIS22" s="4299"/>
      <c r="LIT22" s="4300"/>
      <c r="LIU22" s="4301"/>
      <c r="LIV22" s="4302"/>
      <c r="LIW22" s="4299"/>
      <c r="LIX22" s="2602"/>
      <c r="LIY22" s="4287"/>
      <c r="LIZ22" s="4303"/>
      <c r="LJA22" s="4304"/>
      <c r="LJB22" s="2603"/>
      <c r="LJC22" s="4305"/>
      <c r="LJD22" s="4306"/>
      <c r="LJE22" s="4305"/>
      <c r="LJF22" s="4306"/>
      <c r="LJG22" s="4299"/>
      <c r="LJH22" s="4300"/>
      <c r="LJI22" s="4305"/>
      <c r="LJJ22" s="4304"/>
      <c r="LJK22" s="4299"/>
      <c r="LJL22" s="4300"/>
      <c r="LJM22" s="4301"/>
      <c r="LJN22" s="4302"/>
      <c r="LJO22" s="4299"/>
      <c r="LJP22" s="2602"/>
      <c r="LJQ22" s="4287"/>
      <c r="LJR22" s="4303"/>
      <c r="LJS22" s="4304"/>
      <c r="LJT22" s="2603"/>
      <c r="LJU22" s="4305"/>
      <c r="LJV22" s="4306"/>
      <c r="LJW22" s="4305"/>
      <c r="LJX22" s="4306"/>
      <c r="LJY22" s="4299"/>
      <c r="LJZ22" s="4300"/>
      <c r="LKA22" s="4305"/>
      <c r="LKB22" s="4304"/>
      <c r="LKC22" s="4299"/>
      <c r="LKD22" s="4300"/>
      <c r="LKE22" s="4301"/>
      <c r="LKF22" s="4302"/>
      <c r="LKG22" s="4299"/>
      <c r="LKH22" s="2602"/>
      <c r="LKI22" s="4287"/>
      <c r="LKJ22" s="4303"/>
      <c r="LKK22" s="4304"/>
      <c r="LKL22" s="2603"/>
      <c r="LKM22" s="4305"/>
      <c r="LKN22" s="4306"/>
      <c r="LKO22" s="4305"/>
      <c r="LKP22" s="4306"/>
      <c r="LKQ22" s="4299"/>
      <c r="LKR22" s="4300"/>
      <c r="LKS22" s="4305"/>
      <c r="LKT22" s="4304"/>
      <c r="LKU22" s="4299"/>
      <c r="LKV22" s="4300"/>
      <c r="LKW22" s="4301"/>
      <c r="LKX22" s="4302"/>
      <c r="LKY22" s="4299"/>
      <c r="LKZ22" s="2602"/>
      <c r="LLA22" s="4287"/>
      <c r="LLB22" s="4303"/>
      <c r="LLC22" s="4304"/>
      <c r="LLD22" s="2603"/>
      <c r="LLE22" s="4305"/>
      <c r="LLF22" s="4306"/>
      <c r="LLG22" s="4305"/>
      <c r="LLH22" s="4306"/>
      <c r="LLI22" s="4299"/>
      <c r="LLJ22" s="4300"/>
      <c r="LLK22" s="4305"/>
      <c r="LLL22" s="4304"/>
      <c r="LLM22" s="4299"/>
      <c r="LLN22" s="4300"/>
      <c r="LLO22" s="4301"/>
      <c r="LLP22" s="4302"/>
      <c r="LLQ22" s="4299"/>
      <c r="LLR22" s="2602"/>
      <c r="LLS22" s="4287"/>
      <c r="LLT22" s="4303"/>
      <c r="LLU22" s="4304"/>
      <c r="LLV22" s="2603"/>
      <c r="LLW22" s="4305"/>
      <c r="LLX22" s="4306"/>
      <c r="LLY22" s="4305"/>
      <c r="LLZ22" s="4306"/>
      <c r="LMA22" s="4299"/>
      <c r="LMB22" s="4300"/>
      <c r="LMC22" s="4305"/>
      <c r="LMD22" s="4304"/>
      <c r="LME22" s="4299"/>
      <c r="LMF22" s="4300"/>
      <c r="LMG22" s="4301"/>
      <c r="LMH22" s="4302"/>
      <c r="LMI22" s="4299"/>
      <c r="LMJ22" s="2602"/>
      <c r="LMK22" s="4287"/>
      <c r="LML22" s="4303"/>
      <c r="LMM22" s="4304"/>
      <c r="LMN22" s="2603"/>
      <c r="LMO22" s="4305"/>
      <c r="LMP22" s="4306"/>
      <c r="LMQ22" s="4305"/>
      <c r="LMR22" s="4306"/>
      <c r="LMS22" s="4299"/>
      <c r="LMT22" s="4300"/>
      <c r="LMU22" s="4305"/>
      <c r="LMV22" s="4304"/>
      <c r="LMW22" s="4299"/>
      <c r="LMX22" s="4300"/>
      <c r="LMY22" s="4301"/>
      <c r="LMZ22" s="4302"/>
      <c r="LNA22" s="4299"/>
      <c r="LNB22" s="2602"/>
      <c r="LNC22" s="4287"/>
      <c r="LND22" s="4303"/>
      <c r="LNE22" s="4304"/>
      <c r="LNF22" s="2603"/>
      <c r="LNG22" s="4305"/>
      <c r="LNH22" s="4306"/>
      <c r="LNI22" s="4305"/>
      <c r="LNJ22" s="4306"/>
      <c r="LNK22" s="4299"/>
      <c r="LNL22" s="4300"/>
      <c r="LNM22" s="4305"/>
      <c r="LNN22" s="4304"/>
      <c r="LNO22" s="4299"/>
      <c r="LNP22" s="4300"/>
      <c r="LNQ22" s="4301"/>
      <c r="LNR22" s="4302"/>
      <c r="LNS22" s="4299"/>
      <c r="LNT22" s="2602"/>
      <c r="LNU22" s="4287"/>
      <c r="LNV22" s="4303"/>
      <c r="LNW22" s="4304"/>
      <c r="LNX22" s="2603"/>
      <c r="LNY22" s="4305"/>
      <c r="LNZ22" s="4306"/>
      <c r="LOA22" s="4305"/>
      <c r="LOB22" s="4306"/>
      <c r="LOC22" s="4299"/>
      <c r="LOD22" s="4300"/>
      <c r="LOE22" s="4305"/>
      <c r="LOF22" s="4304"/>
      <c r="LOG22" s="4299"/>
      <c r="LOH22" s="4300"/>
      <c r="LOI22" s="4301"/>
      <c r="LOJ22" s="4302"/>
      <c r="LOK22" s="4299"/>
      <c r="LOL22" s="2602"/>
      <c r="LOM22" s="4287"/>
      <c r="LON22" s="4303"/>
      <c r="LOO22" s="4304"/>
      <c r="LOP22" s="2603"/>
      <c r="LOQ22" s="4305"/>
      <c r="LOR22" s="4306"/>
      <c r="LOS22" s="4305"/>
      <c r="LOT22" s="4306"/>
      <c r="LOU22" s="4299"/>
      <c r="LOV22" s="4300"/>
      <c r="LOW22" s="4305"/>
      <c r="LOX22" s="4304"/>
      <c r="LOY22" s="4299"/>
      <c r="LOZ22" s="4300"/>
      <c r="LPA22" s="4301"/>
      <c r="LPB22" s="4302"/>
      <c r="LPC22" s="4299"/>
      <c r="LPD22" s="2602"/>
      <c r="LPE22" s="4287"/>
      <c r="LPF22" s="4303"/>
      <c r="LPG22" s="4304"/>
      <c r="LPH22" s="2603"/>
      <c r="LPI22" s="4305"/>
      <c r="LPJ22" s="4306"/>
      <c r="LPK22" s="4305"/>
      <c r="LPL22" s="4306"/>
      <c r="LPM22" s="4299"/>
      <c r="LPN22" s="4300"/>
      <c r="LPO22" s="4305"/>
      <c r="LPP22" s="4304"/>
      <c r="LPQ22" s="4299"/>
      <c r="LPR22" s="4300"/>
      <c r="LPS22" s="4301"/>
      <c r="LPT22" s="4302"/>
      <c r="LPU22" s="4299"/>
      <c r="LPV22" s="2602"/>
      <c r="LPW22" s="4287"/>
      <c r="LPX22" s="4303"/>
      <c r="LPY22" s="4304"/>
      <c r="LPZ22" s="2603"/>
      <c r="LQA22" s="4305"/>
      <c r="LQB22" s="4306"/>
      <c r="LQC22" s="4305"/>
      <c r="LQD22" s="4306"/>
      <c r="LQE22" s="4299"/>
      <c r="LQF22" s="4300"/>
      <c r="LQG22" s="4305"/>
      <c r="LQH22" s="4304"/>
      <c r="LQI22" s="4299"/>
      <c r="LQJ22" s="4300"/>
      <c r="LQK22" s="4301"/>
      <c r="LQL22" s="4302"/>
      <c r="LQM22" s="4299"/>
      <c r="LQN22" s="2602"/>
      <c r="LQO22" s="4287"/>
      <c r="LQP22" s="4303"/>
      <c r="LQQ22" s="4304"/>
      <c r="LQR22" s="2603"/>
      <c r="LQS22" s="4305"/>
      <c r="LQT22" s="4306"/>
      <c r="LQU22" s="4305"/>
      <c r="LQV22" s="4306"/>
      <c r="LQW22" s="4299"/>
      <c r="LQX22" s="4300"/>
      <c r="LQY22" s="4305"/>
      <c r="LQZ22" s="4304"/>
      <c r="LRA22" s="4299"/>
      <c r="LRB22" s="4300"/>
      <c r="LRC22" s="4301"/>
      <c r="LRD22" s="4302"/>
      <c r="LRE22" s="4299"/>
      <c r="LRF22" s="2602"/>
      <c r="LRG22" s="4287"/>
      <c r="LRH22" s="4303"/>
      <c r="LRI22" s="4304"/>
      <c r="LRJ22" s="2603"/>
      <c r="LRK22" s="4305"/>
      <c r="LRL22" s="4306"/>
      <c r="LRM22" s="4305"/>
      <c r="LRN22" s="4306"/>
      <c r="LRO22" s="4299"/>
      <c r="LRP22" s="4300"/>
      <c r="LRQ22" s="4305"/>
      <c r="LRR22" s="4304"/>
      <c r="LRS22" s="4299"/>
      <c r="LRT22" s="4300"/>
      <c r="LRU22" s="4301"/>
      <c r="LRV22" s="4302"/>
      <c r="LRW22" s="4299"/>
      <c r="LRX22" s="2602"/>
      <c r="LRY22" s="4287"/>
      <c r="LRZ22" s="4303"/>
      <c r="LSA22" s="4304"/>
      <c r="LSB22" s="2603"/>
      <c r="LSC22" s="4305"/>
      <c r="LSD22" s="4306"/>
      <c r="LSE22" s="4305"/>
      <c r="LSF22" s="4306"/>
      <c r="LSG22" s="4299"/>
      <c r="LSH22" s="4300"/>
      <c r="LSI22" s="4305"/>
      <c r="LSJ22" s="4304"/>
      <c r="LSK22" s="4299"/>
      <c r="LSL22" s="4300"/>
      <c r="LSM22" s="4301"/>
      <c r="LSN22" s="4302"/>
      <c r="LSO22" s="4299"/>
      <c r="LSP22" s="2602"/>
      <c r="LSQ22" s="4287"/>
      <c r="LSR22" s="4303"/>
      <c r="LSS22" s="4304"/>
      <c r="LST22" s="2603"/>
      <c r="LSU22" s="4305"/>
      <c r="LSV22" s="4306"/>
      <c r="LSW22" s="4305"/>
      <c r="LSX22" s="4306"/>
      <c r="LSY22" s="4299"/>
      <c r="LSZ22" s="4300"/>
      <c r="LTA22" s="4305"/>
      <c r="LTB22" s="4304"/>
      <c r="LTC22" s="4299"/>
      <c r="LTD22" s="4300"/>
      <c r="LTE22" s="4301"/>
      <c r="LTF22" s="4302"/>
      <c r="LTG22" s="4299"/>
      <c r="LTH22" s="2602"/>
      <c r="LTI22" s="4287"/>
      <c r="LTJ22" s="4303"/>
      <c r="LTK22" s="4304"/>
      <c r="LTL22" s="2603"/>
      <c r="LTM22" s="4305"/>
      <c r="LTN22" s="4306"/>
      <c r="LTO22" s="4305"/>
      <c r="LTP22" s="4306"/>
      <c r="LTQ22" s="4299"/>
      <c r="LTR22" s="4300"/>
      <c r="LTS22" s="4305"/>
      <c r="LTT22" s="4304"/>
      <c r="LTU22" s="4299"/>
      <c r="LTV22" s="4300"/>
      <c r="LTW22" s="4301"/>
      <c r="LTX22" s="4302"/>
      <c r="LTY22" s="4299"/>
      <c r="LTZ22" s="2602"/>
      <c r="LUA22" s="4287"/>
      <c r="LUB22" s="4303"/>
      <c r="LUC22" s="4304"/>
      <c r="LUD22" s="2603"/>
      <c r="LUE22" s="4305"/>
      <c r="LUF22" s="4306"/>
      <c r="LUG22" s="4305"/>
      <c r="LUH22" s="4306"/>
      <c r="LUI22" s="4299"/>
      <c r="LUJ22" s="4300"/>
      <c r="LUK22" s="4305"/>
      <c r="LUL22" s="4304"/>
      <c r="LUM22" s="4299"/>
      <c r="LUN22" s="4300"/>
      <c r="LUO22" s="4301"/>
      <c r="LUP22" s="4302"/>
      <c r="LUQ22" s="4299"/>
      <c r="LUR22" s="2602"/>
      <c r="LUS22" s="4287"/>
      <c r="LUT22" s="4303"/>
      <c r="LUU22" s="4304"/>
      <c r="LUV22" s="2603"/>
      <c r="LUW22" s="4305"/>
      <c r="LUX22" s="4306"/>
      <c r="LUY22" s="4305"/>
      <c r="LUZ22" s="4306"/>
      <c r="LVA22" s="4299"/>
      <c r="LVB22" s="4300"/>
      <c r="LVC22" s="4305"/>
      <c r="LVD22" s="4304"/>
      <c r="LVE22" s="4299"/>
      <c r="LVF22" s="4300"/>
      <c r="LVG22" s="4301"/>
      <c r="LVH22" s="4302"/>
      <c r="LVI22" s="4299"/>
      <c r="LVJ22" s="2602"/>
      <c r="LVK22" s="4287"/>
      <c r="LVL22" s="4303"/>
      <c r="LVM22" s="4304"/>
      <c r="LVN22" s="2603"/>
      <c r="LVO22" s="4305"/>
      <c r="LVP22" s="4306"/>
      <c r="LVQ22" s="4305"/>
      <c r="LVR22" s="4306"/>
      <c r="LVS22" s="4299"/>
      <c r="LVT22" s="4300"/>
      <c r="LVU22" s="4305"/>
      <c r="LVV22" s="4304"/>
      <c r="LVW22" s="4299"/>
      <c r="LVX22" s="4300"/>
      <c r="LVY22" s="4301"/>
      <c r="LVZ22" s="4302"/>
      <c r="LWA22" s="4299"/>
      <c r="LWB22" s="2602"/>
      <c r="LWC22" s="4287"/>
      <c r="LWD22" s="4303"/>
      <c r="LWE22" s="4304"/>
      <c r="LWF22" s="2603"/>
      <c r="LWG22" s="4305"/>
      <c r="LWH22" s="4306"/>
      <c r="LWI22" s="4305"/>
      <c r="LWJ22" s="4306"/>
      <c r="LWK22" s="4299"/>
      <c r="LWL22" s="4300"/>
      <c r="LWM22" s="4305"/>
      <c r="LWN22" s="4304"/>
      <c r="LWO22" s="4299"/>
      <c r="LWP22" s="4300"/>
      <c r="LWQ22" s="4301"/>
      <c r="LWR22" s="4302"/>
      <c r="LWS22" s="4299"/>
      <c r="LWT22" s="2602"/>
      <c r="LWU22" s="4287"/>
      <c r="LWV22" s="4303"/>
      <c r="LWW22" s="4304"/>
      <c r="LWX22" s="2603"/>
      <c r="LWY22" s="4305"/>
      <c r="LWZ22" s="4306"/>
      <c r="LXA22" s="4305"/>
      <c r="LXB22" s="4306"/>
      <c r="LXC22" s="4299"/>
      <c r="LXD22" s="4300"/>
      <c r="LXE22" s="4305"/>
      <c r="LXF22" s="4304"/>
      <c r="LXG22" s="4299"/>
      <c r="LXH22" s="4300"/>
      <c r="LXI22" s="4301"/>
      <c r="LXJ22" s="4302"/>
      <c r="LXK22" s="4299"/>
      <c r="LXL22" s="2602"/>
      <c r="LXM22" s="4287"/>
      <c r="LXN22" s="4303"/>
      <c r="LXO22" s="4304"/>
      <c r="LXP22" s="2603"/>
      <c r="LXQ22" s="4305"/>
      <c r="LXR22" s="4306"/>
      <c r="LXS22" s="4305"/>
      <c r="LXT22" s="4306"/>
      <c r="LXU22" s="4299"/>
      <c r="LXV22" s="4300"/>
      <c r="LXW22" s="4305"/>
      <c r="LXX22" s="4304"/>
      <c r="LXY22" s="4299"/>
      <c r="LXZ22" s="4300"/>
      <c r="LYA22" s="4301"/>
      <c r="LYB22" s="4302"/>
      <c r="LYC22" s="4299"/>
      <c r="LYD22" s="2602"/>
      <c r="LYE22" s="4287"/>
      <c r="LYF22" s="4303"/>
      <c r="LYG22" s="4304"/>
      <c r="LYH22" s="2603"/>
      <c r="LYI22" s="4305"/>
      <c r="LYJ22" s="4306"/>
      <c r="LYK22" s="4305"/>
      <c r="LYL22" s="4306"/>
      <c r="LYM22" s="4299"/>
      <c r="LYN22" s="4300"/>
      <c r="LYO22" s="4305"/>
      <c r="LYP22" s="4304"/>
      <c r="LYQ22" s="4299"/>
      <c r="LYR22" s="4300"/>
      <c r="LYS22" s="4301"/>
      <c r="LYT22" s="4302"/>
      <c r="LYU22" s="4299"/>
      <c r="LYV22" s="2602"/>
      <c r="LYW22" s="4287"/>
      <c r="LYX22" s="4303"/>
      <c r="LYY22" s="4304"/>
      <c r="LYZ22" s="2603"/>
      <c r="LZA22" s="4305"/>
      <c r="LZB22" s="4306"/>
      <c r="LZC22" s="4305"/>
      <c r="LZD22" s="4306"/>
      <c r="LZE22" s="4299"/>
      <c r="LZF22" s="4300"/>
      <c r="LZG22" s="4305"/>
      <c r="LZH22" s="4304"/>
      <c r="LZI22" s="4299"/>
      <c r="LZJ22" s="4300"/>
      <c r="LZK22" s="4301"/>
      <c r="LZL22" s="4302"/>
      <c r="LZM22" s="4299"/>
      <c r="LZN22" s="2602"/>
      <c r="LZO22" s="4287"/>
      <c r="LZP22" s="4303"/>
      <c r="LZQ22" s="4304"/>
      <c r="LZR22" s="2603"/>
      <c r="LZS22" s="4305"/>
      <c r="LZT22" s="4306"/>
      <c r="LZU22" s="4305"/>
      <c r="LZV22" s="4306"/>
      <c r="LZW22" s="4299"/>
      <c r="LZX22" s="4300"/>
      <c r="LZY22" s="4305"/>
      <c r="LZZ22" s="4304"/>
      <c r="MAA22" s="4299"/>
      <c r="MAB22" s="4300"/>
      <c r="MAC22" s="4301"/>
      <c r="MAD22" s="4302"/>
      <c r="MAE22" s="4299"/>
      <c r="MAF22" s="2602"/>
      <c r="MAG22" s="4287"/>
      <c r="MAH22" s="4303"/>
      <c r="MAI22" s="4304"/>
      <c r="MAJ22" s="2603"/>
      <c r="MAK22" s="4305"/>
      <c r="MAL22" s="4306"/>
      <c r="MAM22" s="4305"/>
      <c r="MAN22" s="4306"/>
      <c r="MAO22" s="4299"/>
      <c r="MAP22" s="4300"/>
      <c r="MAQ22" s="4305"/>
      <c r="MAR22" s="4304"/>
      <c r="MAS22" s="4299"/>
      <c r="MAT22" s="4300"/>
      <c r="MAU22" s="4301"/>
      <c r="MAV22" s="4302"/>
      <c r="MAW22" s="4299"/>
      <c r="MAX22" s="2602"/>
      <c r="MAY22" s="4287"/>
      <c r="MAZ22" s="4303"/>
      <c r="MBA22" s="4304"/>
      <c r="MBB22" s="2603"/>
      <c r="MBC22" s="4305"/>
      <c r="MBD22" s="4306"/>
      <c r="MBE22" s="4305"/>
      <c r="MBF22" s="4306"/>
      <c r="MBG22" s="4299"/>
      <c r="MBH22" s="4300"/>
      <c r="MBI22" s="4305"/>
      <c r="MBJ22" s="4304"/>
      <c r="MBK22" s="4299"/>
      <c r="MBL22" s="4300"/>
      <c r="MBM22" s="4301"/>
      <c r="MBN22" s="4302"/>
      <c r="MBO22" s="4299"/>
      <c r="MBP22" s="2602"/>
      <c r="MBQ22" s="4287"/>
      <c r="MBR22" s="4303"/>
      <c r="MBS22" s="4304"/>
      <c r="MBT22" s="2603"/>
      <c r="MBU22" s="4305"/>
      <c r="MBV22" s="4306"/>
      <c r="MBW22" s="4305"/>
      <c r="MBX22" s="4306"/>
      <c r="MBY22" s="4299"/>
      <c r="MBZ22" s="4300"/>
      <c r="MCA22" s="4305"/>
      <c r="MCB22" s="4304"/>
      <c r="MCC22" s="4299"/>
      <c r="MCD22" s="4300"/>
      <c r="MCE22" s="4301"/>
      <c r="MCF22" s="4302"/>
      <c r="MCG22" s="4299"/>
      <c r="MCH22" s="2602"/>
      <c r="MCI22" s="4287"/>
      <c r="MCJ22" s="4303"/>
      <c r="MCK22" s="4304"/>
      <c r="MCL22" s="2603"/>
      <c r="MCM22" s="4305"/>
      <c r="MCN22" s="4306"/>
      <c r="MCO22" s="4305"/>
      <c r="MCP22" s="4306"/>
      <c r="MCQ22" s="4299"/>
      <c r="MCR22" s="4300"/>
      <c r="MCS22" s="4305"/>
      <c r="MCT22" s="4304"/>
      <c r="MCU22" s="4299"/>
      <c r="MCV22" s="4300"/>
      <c r="MCW22" s="4301"/>
      <c r="MCX22" s="4302"/>
      <c r="MCY22" s="4299"/>
      <c r="MCZ22" s="2602"/>
      <c r="MDA22" s="4287"/>
      <c r="MDB22" s="4303"/>
      <c r="MDC22" s="4304"/>
      <c r="MDD22" s="2603"/>
      <c r="MDE22" s="4305"/>
      <c r="MDF22" s="4306"/>
      <c r="MDG22" s="4305"/>
      <c r="MDH22" s="4306"/>
      <c r="MDI22" s="4299"/>
      <c r="MDJ22" s="4300"/>
      <c r="MDK22" s="4305"/>
      <c r="MDL22" s="4304"/>
      <c r="MDM22" s="4299"/>
      <c r="MDN22" s="4300"/>
      <c r="MDO22" s="4301"/>
      <c r="MDP22" s="4302"/>
      <c r="MDQ22" s="4299"/>
      <c r="MDR22" s="2602"/>
      <c r="MDS22" s="4287"/>
      <c r="MDT22" s="4303"/>
      <c r="MDU22" s="4304"/>
      <c r="MDV22" s="2603"/>
      <c r="MDW22" s="4305"/>
      <c r="MDX22" s="4306"/>
      <c r="MDY22" s="4305"/>
      <c r="MDZ22" s="4306"/>
      <c r="MEA22" s="4299"/>
      <c r="MEB22" s="4300"/>
      <c r="MEC22" s="4305"/>
      <c r="MED22" s="4304"/>
      <c r="MEE22" s="4299"/>
      <c r="MEF22" s="4300"/>
      <c r="MEG22" s="4301"/>
      <c r="MEH22" s="4302"/>
      <c r="MEI22" s="4299"/>
      <c r="MEJ22" s="2602"/>
      <c r="MEK22" s="4287"/>
      <c r="MEL22" s="4303"/>
      <c r="MEM22" s="4304"/>
      <c r="MEN22" s="2603"/>
      <c r="MEO22" s="4305"/>
      <c r="MEP22" s="4306"/>
      <c r="MEQ22" s="4305"/>
      <c r="MER22" s="4306"/>
      <c r="MES22" s="4299"/>
      <c r="MET22" s="4300"/>
      <c r="MEU22" s="4305"/>
      <c r="MEV22" s="4304"/>
      <c r="MEW22" s="4299"/>
      <c r="MEX22" s="4300"/>
      <c r="MEY22" s="4301"/>
      <c r="MEZ22" s="4302"/>
      <c r="MFA22" s="4299"/>
      <c r="MFB22" s="2602"/>
      <c r="MFC22" s="4287"/>
      <c r="MFD22" s="4303"/>
      <c r="MFE22" s="4304"/>
      <c r="MFF22" s="2603"/>
      <c r="MFG22" s="4305"/>
      <c r="MFH22" s="4306"/>
      <c r="MFI22" s="4305"/>
      <c r="MFJ22" s="4306"/>
      <c r="MFK22" s="4299"/>
      <c r="MFL22" s="4300"/>
      <c r="MFM22" s="4305"/>
      <c r="MFN22" s="4304"/>
      <c r="MFO22" s="4299"/>
      <c r="MFP22" s="4300"/>
      <c r="MFQ22" s="4301"/>
      <c r="MFR22" s="4302"/>
      <c r="MFS22" s="4299"/>
      <c r="MFT22" s="2602"/>
      <c r="MFU22" s="4287"/>
      <c r="MFV22" s="4303"/>
      <c r="MFW22" s="4304"/>
      <c r="MFX22" s="2603"/>
      <c r="MFY22" s="4305"/>
      <c r="MFZ22" s="4306"/>
      <c r="MGA22" s="4305"/>
      <c r="MGB22" s="4306"/>
      <c r="MGC22" s="4299"/>
      <c r="MGD22" s="4300"/>
      <c r="MGE22" s="4305"/>
      <c r="MGF22" s="4304"/>
      <c r="MGG22" s="4299"/>
      <c r="MGH22" s="4300"/>
      <c r="MGI22" s="4301"/>
      <c r="MGJ22" s="4302"/>
      <c r="MGK22" s="4299"/>
      <c r="MGL22" s="2602"/>
      <c r="MGM22" s="4287"/>
      <c r="MGN22" s="4303"/>
      <c r="MGO22" s="4304"/>
      <c r="MGP22" s="2603"/>
      <c r="MGQ22" s="4305"/>
      <c r="MGR22" s="4306"/>
      <c r="MGS22" s="4305"/>
      <c r="MGT22" s="4306"/>
      <c r="MGU22" s="4299"/>
      <c r="MGV22" s="4300"/>
      <c r="MGW22" s="4305"/>
      <c r="MGX22" s="4304"/>
      <c r="MGY22" s="4299"/>
      <c r="MGZ22" s="4300"/>
      <c r="MHA22" s="4301"/>
      <c r="MHB22" s="4302"/>
      <c r="MHC22" s="4299"/>
      <c r="MHD22" s="2602"/>
      <c r="MHE22" s="4287"/>
      <c r="MHF22" s="4303"/>
      <c r="MHG22" s="4304"/>
      <c r="MHH22" s="2603"/>
      <c r="MHI22" s="4305"/>
      <c r="MHJ22" s="4306"/>
      <c r="MHK22" s="4305"/>
      <c r="MHL22" s="4306"/>
      <c r="MHM22" s="4299"/>
      <c r="MHN22" s="4300"/>
      <c r="MHO22" s="4305"/>
      <c r="MHP22" s="4304"/>
      <c r="MHQ22" s="4299"/>
      <c r="MHR22" s="4300"/>
      <c r="MHS22" s="4301"/>
      <c r="MHT22" s="4302"/>
      <c r="MHU22" s="4299"/>
      <c r="MHV22" s="2602"/>
      <c r="MHW22" s="4287"/>
      <c r="MHX22" s="4303"/>
      <c r="MHY22" s="4304"/>
      <c r="MHZ22" s="2603"/>
      <c r="MIA22" s="4305"/>
      <c r="MIB22" s="4306"/>
      <c r="MIC22" s="4305"/>
      <c r="MID22" s="4306"/>
      <c r="MIE22" s="4299"/>
      <c r="MIF22" s="4300"/>
      <c r="MIG22" s="4305"/>
      <c r="MIH22" s="4304"/>
      <c r="MII22" s="4299"/>
      <c r="MIJ22" s="4300"/>
      <c r="MIK22" s="4301"/>
      <c r="MIL22" s="4302"/>
      <c r="MIM22" s="4299"/>
      <c r="MIN22" s="2602"/>
      <c r="MIO22" s="4287"/>
      <c r="MIP22" s="4303"/>
      <c r="MIQ22" s="4304"/>
      <c r="MIR22" s="2603"/>
      <c r="MIS22" s="4305"/>
      <c r="MIT22" s="4306"/>
      <c r="MIU22" s="4305"/>
      <c r="MIV22" s="4306"/>
      <c r="MIW22" s="4299"/>
      <c r="MIX22" s="4300"/>
      <c r="MIY22" s="4305"/>
      <c r="MIZ22" s="4304"/>
      <c r="MJA22" s="4299"/>
      <c r="MJB22" s="4300"/>
      <c r="MJC22" s="4301"/>
      <c r="MJD22" s="4302"/>
      <c r="MJE22" s="4299"/>
      <c r="MJF22" s="2602"/>
      <c r="MJG22" s="4287"/>
      <c r="MJH22" s="4303"/>
      <c r="MJI22" s="4304"/>
      <c r="MJJ22" s="2603"/>
      <c r="MJK22" s="4305"/>
      <c r="MJL22" s="4306"/>
      <c r="MJM22" s="4305"/>
      <c r="MJN22" s="4306"/>
      <c r="MJO22" s="4299"/>
      <c r="MJP22" s="4300"/>
      <c r="MJQ22" s="4305"/>
      <c r="MJR22" s="4304"/>
      <c r="MJS22" s="4299"/>
      <c r="MJT22" s="4300"/>
      <c r="MJU22" s="4301"/>
      <c r="MJV22" s="4302"/>
      <c r="MJW22" s="4299"/>
      <c r="MJX22" s="2602"/>
      <c r="MJY22" s="4287"/>
      <c r="MJZ22" s="4303"/>
      <c r="MKA22" s="4304"/>
      <c r="MKB22" s="2603"/>
      <c r="MKC22" s="4305"/>
      <c r="MKD22" s="4306"/>
      <c r="MKE22" s="4305"/>
      <c r="MKF22" s="4306"/>
      <c r="MKG22" s="4299"/>
      <c r="MKH22" s="4300"/>
      <c r="MKI22" s="4305"/>
      <c r="MKJ22" s="4304"/>
      <c r="MKK22" s="4299"/>
      <c r="MKL22" s="4300"/>
      <c r="MKM22" s="4301"/>
      <c r="MKN22" s="4302"/>
      <c r="MKO22" s="4299"/>
      <c r="MKP22" s="2602"/>
      <c r="MKQ22" s="4287"/>
      <c r="MKR22" s="4303"/>
      <c r="MKS22" s="4304"/>
      <c r="MKT22" s="2603"/>
      <c r="MKU22" s="4305"/>
      <c r="MKV22" s="4306"/>
      <c r="MKW22" s="4305"/>
      <c r="MKX22" s="4306"/>
      <c r="MKY22" s="4299"/>
      <c r="MKZ22" s="4300"/>
      <c r="MLA22" s="4305"/>
      <c r="MLB22" s="4304"/>
      <c r="MLC22" s="4299"/>
      <c r="MLD22" s="4300"/>
      <c r="MLE22" s="4301"/>
      <c r="MLF22" s="4302"/>
      <c r="MLG22" s="4299"/>
      <c r="MLH22" s="2602"/>
      <c r="MLI22" s="4287"/>
      <c r="MLJ22" s="4303"/>
      <c r="MLK22" s="4304"/>
      <c r="MLL22" s="2603"/>
      <c r="MLM22" s="4305"/>
      <c r="MLN22" s="4306"/>
      <c r="MLO22" s="4305"/>
      <c r="MLP22" s="4306"/>
      <c r="MLQ22" s="4299"/>
      <c r="MLR22" s="4300"/>
      <c r="MLS22" s="4305"/>
      <c r="MLT22" s="4304"/>
      <c r="MLU22" s="4299"/>
      <c r="MLV22" s="4300"/>
      <c r="MLW22" s="4301"/>
      <c r="MLX22" s="4302"/>
      <c r="MLY22" s="4299"/>
      <c r="MLZ22" s="2602"/>
      <c r="MMA22" s="4287"/>
      <c r="MMB22" s="4303"/>
      <c r="MMC22" s="4304"/>
      <c r="MMD22" s="2603"/>
      <c r="MME22" s="4305"/>
      <c r="MMF22" s="4306"/>
      <c r="MMG22" s="4305"/>
      <c r="MMH22" s="4306"/>
      <c r="MMI22" s="4299"/>
      <c r="MMJ22" s="4300"/>
      <c r="MMK22" s="4305"/>
      <c r="MML22" s="4304"/>
      <c r="MMM22" s="4299"/>
      <c r="MMN22" s="4300"/>
      <c r="MMO22" s="4301"/>
      <c r="MMP22" s="4302"/>
      <c r="MMQ22" s="4299"/>
      <c r="MMR22" s="2602"/>
      <c r="MMS22" s="4287"/>
      <c r="MMT22" s="4303"/>
      <c r="MMU22" s="4304"/>
      <c r="MMV22" s="2603"/>
      <c r="MMW22" s="4305"/>
      <c r="MMX22" s="4306"/>
      <c r="MMY22" s="4305"/>
      <c r="MMZ22" s="4306"/>
      <c r="MNA22" s="4299"/>
      <c r="MNB22" s="4300"/>
      <c r="MNC22" s="4305"/>
      <c r="MND22" s="4304"/>
      <c r="MNE22" s="4299"/>
      <c r="MNF22" s="4300"/>
      <c r="MNG22" s="4301"/>
      <c r="MNH22" s="4302"/>
      <c r="MNI22" s="4299"/>
      <c r="MNJ22" s="2602"/>
      <c r="MNK22" s="4287"/>
      <c r="MNL22" s="4303"/>
      <c r="MNM22" s="4304"/>
      <c r="MNN22" s="2603"/>
      <c r="MNO22" s="4305"/>
      <c r="MNP22" s="4306"/>
      <c r="MNQ22" s="4305"/>
      <c r="MNR22" s="4306"/>
      <c r="MNS22" s="4299"/>
      <c r="MNT22" s="4300"/>
      <c r="MNU22" s="4305"/>
      <c r="MNV22" s="4304"/>
      <c r="MNW22" s="4299"/>
      <c r="MNX22" s="4300"/>
      <c r="MNY22" s="4301"/>
      <c r="MNZ22" s="4302"/>
      <c r="MOA22" s="4299"/>
      <c r="MOB22" s="2602"/>
      <c r="MOC22" s="4287"/>
      <c r="MOD22" s="4303"/>
      <c r="MOE22" s="4304"/>
      <c r="MOF22" s="2603"/>
      <c r="MOG22" s="4305"/>
      <c r="MOH22" s="4306"/>
      <c r="MOI22" s="4305"/>
      <c r="MOJ22" s="4306"/>
      <c r="MOK22" s="4299"/>
      <c r="MOL22" s="4300"/>
      <c r="MOM22" s="4305"/>
      <c r="MON22" s="4304"/>
      <c r="MOO22" s="4299"/>
      <c r="MOP22" s="4300"/>
      <c r="MOQ22" s="4301"/>
      <c r="MOR22" s="4302"/>
      <c r="MOS22" s="4299"/>
      <c r="MOT22" s="2602"/>
      <c r="MOU22" s="4287"/>
      <c r="MOV22" s="4303"/>
      <c r="MOW22" s="4304"/>
      <c r="MOX22" s="2603"/>
      <c r="MOY22" s="4305"/>
      <c r="MOZ22" s="4306"/>
      <c r="MPA22" s="4305"/>
      <c r="MPB22" s="4306"/>
      <c r="MPC22" s="4299"/>
      <c r="MPD22" s="4300"/>
      <c r="MPE22" s="4305"/>
      <c r="MPF22" s="4304"/>
      <c r="MPG22" s="4299"/>
      <c r="MPH22" s="4300"/>
      <c r="MPI22" s="4301"/>
      <c r="MPJ22" s="4302"/>
      <c r="MPK22" s="4299"/>
      <c r="MPL22" s="2602"/>
      <c r="MPM22" s="4287"/>
      <c r="MPN22" s="4303"/>
      <c r="MPO22" s="4304"/>
      <c r="MPP22" s="2603"/>
      <c r="MPQ22" s="4305"/>
      <c r="MPR22" s="4306"/>
      <c r="MPS22" s="4305"/>
      <c r="MPT22" s="4306"/>
      <c r="MPU22" s="4299"/>
      <c r="MPV22" s="4300"/>
      <c r="MPW22" s="4305"/>
      <c r="MPX22" s="4304"/>
      <c r="MPY22" s="4299"/>
      <c r="MPZ22" s="4300"/>
      <c r="MQA22" s="4301"/>
      <c r="MQB22" s="4302"/>
      <c r="MQC22" s="4299"/>
      <c r="MQD22" s="2602"/>
      <c r="MQE22" s="4287"/>
      <c r="MQF22" s="4303"/>
      <c r="MQG22" s="4304"/>
      <c r="MQH22" s="2603"/>
      <c r="MQI22" s="4305"/>
      <c r="MQJ22" s="4306"/>
      <c r="MQK22" s="4305"/>
      <c r="MQL22" s="4306"/>
      <c r="MQM22" s="4299"/>
      <c r="MQN22" s="4300"/>
      <c r="MQO22" s="4305"/>
      <c r="MQP22" s="4304"/>
      <c r="MQQ22" s="4299"/>
      <c r="MQR22" s="4300"/>
      <c r="MQS22" s="4301"/>
      <c r="MQT22" s="4302"/>
      <c r="MQU22" s="4299"/>
      <c r="MQV22" s="2602"/>
      <c r="MQW22" s="4287"/>
      <c r="MQX22" s="4303"/>
      <c r="MQY22" s="4304"/>
      <c r="MQZ22" s="2603"/>
      <c r="MRA22" s="4305"/>
      <c r="MRB22" s="4306"/>
      <c r="MRC22" s="4305"/>
      <c r="MRD22" s="4306"/>
      <c r="MRE22" s="4299"/>
      <c r="MRF22" s="4300"/>
      <c r="MRG22" s="4305"/>
      <c r="MRH22" s="4304"/>
      <c r="MRI22" s="4299"/>
      <c r="MRJ22" s="4300"/>
      <c r="MRK22" s="4301"/>
      <c r="MRL22" s="4302"/>
      <c r="MRM22" s="4299"/>
      <c r="MRN22" s="2602"/>
      <c r="MRO22" s="4287"/>
      <c r="MRP22" s="4303"/>
      <c r="MRQ22" s="4304"/>
      <c r="MRR22" s="2603"/>
      <c r="MRS22" s="4305"/>
      <c r="MRT22" s="4306"/>
      <c r="MRU22" s="4305"/>
      <c r="MRV22" s="4306"/>
      <c r="MRW22" s="4299"/>
      <c r="MRX22" s="4300"/>
      <c r="MRY22" s="4305"/>
      <c r="MRZ22" s="4304"/>
      <c r="MSA22" s="4299"/>
      <c r="MSB22" s="4300"/>
      <c r="MSC22" s="4301"/>
      <c r="MSD22" s="4302"/>
      <c r="MSE22" s="4299"/>
      <c r="MSF22" s="2602"/>
      <c r="MSG22" s="4287"/>
      <c r="MSH22" s="4303"/>
      <c r="MSI22" s="4304"/>
      <c r="MSJ22" s="2603"/>
      <c r="MSK22" s="4305"/>
      <c r="MSL22" s="4306"/>
      <c r="MSM22" s="4305"/>
      <c r="MSN22" s="4306"/>
      <c r="MSO22" s="4299"/>
      <c r="MSP22" s="4300"/>
      <c r="MSQ22" s="4305"/>
      <c r="MSR22" s="4304"/>
      <c r="MSS22" s="4299"/>
      <c r="MST22" s="4300"/>
      <c r="MSU22" s="4301"/>
      <c r="MSV22" s="4302"/>
      <c r="MSW22" s="4299"/>
      <c r="MSX22" s="2602"/>
      <c r="MSY22" s="4287"/>
      <c r="MSZ22" s="4303"/>
      <c r="MTA22" s="4304"/>
      <c r="MTB22" s="2603"/>
      <c r="MTC22" s="4305"/>
      <c r="MTD22" s="4306"/>
      <c r="MTE22" s="4305"/>
      <c r="MTF22" s="4306"/>
      <c r="MTG22" s="4299"/>
      <c r="MTH22" s="4300"/>
      <c r="MTI22" s="4305"/>
      <c r="MTJ22" s="4304"/>
      <c r="MTK22" s="4299"/>
      <c r="MTL22" s="4300"/>
      <c r="MTM22" s="4301"/>
      <c r="MTN22" s="4302"/>
      <c r="MTO22" s="4299"/>
      <c r="MTP22" s="2602"/>
      <c r="MTQ22" s="4287"/>
      <c r="MTR22" s="4303"/>
      <c r="MTS22" s="4304"/>
      <c r="MTT22" s="2603"/>
      <c r="MTU22" s="4305"/>
      <c r="MTV22" s="4306"/>
      <c r="MTW22" s="4305"/>
      <c r="MTX22" s="4306"/>
      <c r="MTY22" s="4299"/>
      <c r="MTZ22" s="4300"/>
      <c r="MUA22" s="4305"/>
      <c r="MUB22" s="4304"/>
      <c r="MUC22" s="4299"/>
      <c r="MUD22" s="4300"/>
      <c r="MUE22" s="4301"/>
      <c r="MUF22" s="4302"/>
      <c r="MUG22" s="4299"/>
      <c r="MUH22" s="2602"/>
      <c r="MUI22" s="4287"/>
      <c r="MUJ22" s="4303"/>
      <c r="MUK22" s="4304"/>
      <c r="MUL22" s="2603"/>
      <c r="MUM22" s="4305"/>
      <c r="MUN22" s="4306"/>
      <c r="MUO22" s="4305"/>
      <c r="MUP22" s="4306"/>
      <c r="MUQ22" s="4299"/>
      <c r="MUR22" s="4300"/>
      <c r="MUS22" s="4305"/>
      <c r="MUT22" s="4304"/>
      <c r="MUU22" s="4299"/>
      <c r="MUV22" s="4300"/>
      <c r="MUW22" s="4301"/>
      <c r="MUX22" s="4302"/>
      <c r="MUY22" s="4299"/>
      <c r="MUZ22" s="2602"/>
      <c r="MVA22" s="4287"/>
      <c r="MVB22" s="4303"/>
      <c r="MVC22" s="4304"/>
      <c r="MVD22" s="2603"/>
      <c r="MVE22" s="4305"/>
      <c r="MVF22" s="4306"/>
      <c r="MVG22" s="4305"/>
      <c r="MVH22" s="4306"/>
      <c r="MVI22" s="4299"/>
      <c r="MVJ22" s="4300"/>
      <c r="MVK22" s="4305"/>
      <c r="MVL22" s="4304"/>
      <c r="MVM22" s="4299"/>
      <c r="MVN22" s="4300"/>
      <c r="MVO22" s="4301"/>
      <c r="MVP22" s="4302"/>
      <c r="MVQ22" s="4299"/>
      <c r="MVR22" s="2602"/>
      <c r="MVS22" s="4287"/>
      <c r="MVT22" s="4303"/>
      <c r="MVU22" s="4304"/>
      <c r="MVV22" s="2603"/>
      <c r="MVW22" s="4305"/>
      <c r="MVX22" s="4306"/>
      <c r="MVY22" s="4305"/>
      <c r="MVZ22" s="4306"/>
      <c r="MWA22" s="4299"/>
      <c r="MWB22" s="4300"/>
      <c r="MWC22" s="4305"/>
      <c r="MWD22" s="4304"/>
      <c r="MWE22" s="4299"/>
      <c r="MWF22" s="4300"/>
      <c r="MWG22" s="4301"/>
      <c r="MWH22" s="4302"/>
      <c r="MWI22" s="4299"/>
      <c r="MWJ22" s="2602"/>
      <c r="MWK22" s="4287"/>
      <c r="MWL22" s="4303"/>
      <c r="MWM22" s="4304"/>
      <c r="MWN22" s="2603"/>
      <c r="MWO22" s="4305"/>
      <c r="MWP22" s="4306"/>
      <c r="MWQ22" s="4305"/>
      <c r="MWR22" s="4306"/>
      <c r="MWS22" s="4299"/>
      <c r="MWT22" s="4300"/>
      <c r="MWU22" s="4305"/>
      <c r="MWV22" s="4304"/>
      <c r="MWW22" s="4299"/>
      <c r="MWX22" s="4300"/>
      <c r="MWY22" s="4301"/>
      <c r="MWZ22" s="4302"/>
      <c r="MXA22" s="4299"/>
      <c r="MXB22" s="2602"/>
      <c r="MXC22" s="4287"/>
      <c r="MXD22" s="4303"/>
      <c r="MXE22" s="4304"/>
      <c r="MXF22" s="2603"/>
      <c r="MXG22" s="4305"/>
      <c r="MXH22" s="4306"/>
      <c r="MXI22" s="4305"/>
      <c r="MXJ22" s="4306"/>
      <c r="MXK22" s="4299"/>
      <c r="MXL22" s="4300"/>
      <c r="MXM22" s="4305"/>
      <c r="MXN22" s="4304"/>
      <c r="MXO22" s="4299"/>
      <c r="MXP22" s="4300"/>
      <c r="MXQ22" s="4301"/>
      <c r="MXR22" s="4302"/>
      <c r="MXS22" s="4299"/>
      <c r="MXT22" s="2602"/>
      <c r="MXU22" s="4287"/>
      <c r="MXV22" s="4303"/>
      <c r="MXW22" s="4304"/>
      <c r="MXX22" s="2603"/>
      <c r="MXY22" s="4305"/>
      <c r="MXZ22" s="4306"/>
      <c r="MYA22" s="4305"/>
      <c r="MYB22" s="4306"/>
      <c r="MYC22" s="4299"/>
      <c r="MYD22" s="4300"/>
      <c r="MYE22" s="4305"/>
      <c r="MYF22" s="4304"/>
      <c r="MYG22" s="4299"/>
      <c r="MYH22" s="4300"/>
      <c r="MYI22" s="4301"/>
      <c r="MYJ22" s="4302"/>
      <c r="MYK22" s="4299"/>
      <c r="MYL22" s="2602"/>
      <c r="MYM22" s="4287"/>
      <c r="MYN22" s="4303"/>
      <c r="MYO22" s="4304"/>
      <c r="MYP22" s="2603"/>
      <c r="MYQ22" s="4305"/>
      <c r="MYR22" s="4306"/>
      <c r="MYS22" s="4305"/>
      <c r="MYT22" s="4306"/>
      <c r="MYU22" s="4299"/>
      <c r="MYV22" s="4300"/>
      <c r="MYW22" s="4305"/>
      <c r="MYX22" s="4304"/>
      <c r="MYY22" s="4299"/>
      <c r="MYZ22" s="4300"/>
      <c r="MZA22" s="4301"/>
      <c r="MZB22" s="4302"/>
      <c r="MZC22" s="4299"/>
      <c r="MZD22" s="2602"/>
      <c r="MZE22" s="4287"/>
      <c r="MZF22" s="4303"/>
      <c r="MZG22" s="4304"/>
      <c r="MZH22" s="2603"/>
      <c r="MZI22" s="4305"/>
      <c r="MZJ22" s="4306"/>
      <c r="MZK22" s="4305"/>
      <c r="MZL22" s="4306"/>
      <c r="MZM22" s="4299"/>
      <c r="MZN22" s="4300"/>
      <c r="MZO22" s="4305"/>
      <c r="MZP22" s="4304"/>
      <c r="MZQ22" s="4299"/>
      <c r="MZR22" s="4300"/>
      <c r="MZS22" s="4301"/>
      <c r="MZT22" s="4302"/>
      <c r="MZU22" s="4299"/>
      <c r="MZV22" s="2602"/>
      <c r="MZW22" s="4287"/>
      <c r="MZX22" s="4303"/>
      <c r="MZY22" s="4304"/>
      <c r="MZZ22" s="2603"/>
      <c r="NAA22" s="4305"/>
      <c r="NAB22" s="4306"/>
      <c r="NAC22" s="4305"/>
      <c r="NAD22" s="4306"/>
      <c r="NAE22" s="4299"/>
      <c r="NAF22" s="4300"/>
      <c r="NAG22" s="4305"/>
      <c r="NAH22" s="4304"/>
      <c r="NAI22" s="4299"/>
      <c r="NAJ22" s="4300"/>
      <c r="NAK22" s="4301"/>
      <c r="NAL22" s="4302"/>
      <c r="NAM22" s="4299"/>
      <c r="NAN22" s="2602"/>
      <c r="NAO22" s="4287"/>
      <c r="NAP22" s="4303"/>
      <c r="NAQ22" s="4304"/>
      <c r="NAR22" s="2603"/>
      <c r="NAS22" s="4305"/>
      <c r="NAT22" s="4306"/>
      <c r="NAU22" s="4305"/>
      <c r="NAV22" s="4306"/>
      <c r="NAW22" s="4299"/>
      <c r="NAX22" s="4300"/>
      <c r="NAY22" s="4305"/>
      <c r="NAZ22" s="4304"/>
      <c r="NBA22" s="4299"/>
      <c r="NBB22" s="4300"/>
      <c r="NBC22" s="4301"/>
      <c r="NBD22" s="4302"/>
      <c r="NBE22" s="4299"/>
      <c r="NBF22" s="2602"/>
      <c r="NBG22" s="4287"/>
      <c r="NBH22" s="4303"/>
      <c r="NBI22" s="4304"/>
      <c r="NBJ22" s="2603"/>
      <c r="NBK22" s="4305"/>
      <c r="NBL22" s="4306"/>
      <c r="NBM22" s="4305"/>
      <c r="NBN22" s="4306"/>
      <c r="NBO22" s="4299"/>
      <c r="NBP22" s="4300"/>
      <c r="NBQ22" s="4305"/>
      <c r="NBR22" s="4304"/>
      <c r="NBS22" s="4299"/>
      <c r="NBT22" s="4300"/>
      <c r="NBU22" s="4301"/>
      <c r="NBV22" s="4302"/>
      <c r="NBW22" s="4299"/>
      <c r="NBX22" s="2602"/>
      <c r="NBY22" s="4287"/>
      <c r="NBZ22" s="4303"/>
      <c r="NCA22" s="4304"/>
      <c r="NCB22" s="2603"/>
      <c r="NCC22" s="4305"/>
      <c r="NCD22" s="4306"/>
      <c r="NCE22" s="4305"/>
      <c r="NCF22" s="4306"/>
      <c r="NCG22" s="4299"/>
      <c r="NCH22" s="4300"/>
      <c r="NCI22" s="4305"/>
      <c r="NCJ22" s="4304"/>
      <c r="NCK22" s="4299"/>
      <c r="NCL22" s="4300"/>
      <c r="NCM22" s="4301"/>
      <c r="NCN22" s="4302"/>
      <c r="NCO22" s="4299"/>
      <c r="NCP22" s="2602"/>
      <c r="NCQ22" s="4287"/>
      <c r="NCR22" s="4303"/>
      <c r="NCS22" s="4304"/>
      <c r="NCT22" s="2603"/>
      <c r="NCU22" s="4305"/>
      <c r="NCV22" s="4306"/>
      <c r="NCW22" s="4305"/>
      <c r="NCX22" s="4306"/>
      <c r="NCY22" s="4299"/>
      <c r="NCZ22" s="4300"/>
      <c r="NDA22" s="4305"/>
      <c r="NDB22" s="4304"/>
      <c r="NDC22" s="4299"/>
      <c r="NDD22" s="4300"/>
      <c r="NDE22" s="4301"/>
      <c r="NDF22" s="4302"/>
      <c r="NDG22" s="4299"/>
      <c r="NDH22" s="2602"/>
      <c r="NDI22" s="4287"/>
      <c r="NDJ22" s="4303"/>
      <c r="NDK22" s="4304"/>
      <c r="NDL22" s="2603"/>
      <c r="NDM22" s="4305"/>
      <c r="NDN22" s="4306"/>
      <c r="NDO22" s="4305"/>
      <c r="NDP22" s="4306"/>
      <c r="NDQ22" s="4299"/>
      <c r="NDR22" s="4300"/>
      <c r="NDS22" s="4305"/>
      <c r="NDT22" s="4304"/>
      <c r="NDU22" s="4299"/>
      <c r="NDV22" s="4300"/>
      <c r="NDW22" s="4301"/>
      <c r="NDX22" s="4302"/>
      <c r="NDY22" s="4299"/>
      <c r="NDZ22" s="2602"/>
      <c r="NEA22" s="4287"/>
      <c r="NEB22" s="4303"/>
      <c r="NEC22" s="4304"/>
      <c r="NED22" s="2603"/>
      <c r="NEE22" s="4305"/>
      <c r="NEF22" s="4306"/>
      <c r="NEG22" s="4305"/>
      <c r="NEH22" s="4306"/>
      <c r="NEI22" s="4299"/>
      <c r="NEJ22" s="4300"/>
      <c r="NEK22" s="4305"/>
      <c r="NEL22" s="4304"/>
      <c r="NEM22" s="4299"/>
      <c r="NEN22" s="4300"/>
      <c r="NEO22" s="4301"/>
      <c r="NEP22" s="4302"/>
      <c r="NEQ22" s="4299"/>
      <c r="NER22" s="2602"/>
      <c r="NES22" s="4287"/>
      <c r="NET22" s="4303"/>
      <c r="NEU22" s="4304"/>
      <c r="NEV22" s="2603"/>
      <c r="NEW22" s="4305"/>
      <c r="NEX22" s="4306"/>
      <c r="NEY22" s="4305"/>
      <c r="NEZ22" s="4306"/>
      <c r="NFA22" s="4299"/>
      <c r="NFB22" s="4300"/>
      <c r="NFC22" s="4305"/>
      <c r="NFD22" s="4304"/>
      <c r="NFE22" s="4299"/>
      <c r="NFF22" s="4300"/>
      <c r="NFG22" s="4301"/>
      <c r="NFH22" s="4302"/>
      <c r="NFI22" s="4299"/>
      <c r="NFJ22" s="2602"/>
      <c r="NFK22" s="4287"/>
      <c r="NFL22" s="4303"/>
      <c r="NFM22" s="4304"/>
      <c r="NFN22" s="2603"/>
      <c r="NFO22" s="4305"/>
      <c r="NFP22" s="4306"/>
      <c r="NFQ22" s="4305"/>
      <c r="NFR22" s="4306"/>
      <c r="NFS22" s="4299"/>
      <c r="NFT22" s="4300"/>
      <c r="NFU22" s="4305"/>
      <c r="NFV22" s="4304"/>
      <c r="NFW22" s="4299"/>
      <c r="NFX22" s="4300"/>
      <c r="NFY22" s="4301"/>
      <c r="NFZ22" s="4302"/>
      <c r="NGA22" s="4299"/>
      <c r="NGB22" s="2602"/>
      <c r="NGC22" s="4287"/>
      <c r="NGD22" s="4303"/>
      <c r="NGE22" s="4304"/>
      <c r="NGF22" s="2603"/>
      <c r="NGG22" s="4305"/>
      <c r="NGH22" s="4306"/>
      <c r="NGI22" s="4305"/>
      <c r="NGJ22" s="4306"/>
      <c r="NGK22" s="4299"/>
      <c r="NGL22" s="4300"/>
      <c r="NGM22" s="4305"/>
      <c r="NGN22" s="4304"/>
      <c r="NGO22" s="4299"/>
      <c r="NGP22" s="4300"/>
      <c r="NGQ22" s="4301"/>
      <c r="NGR22" s="4302"/>
      <c r="NGS22" s="4299"/>
      <c r="NGT22" s="2602"/>
      <c r="NGU22" s="4287"/>
      <c r="NGV22" s="4303"/>
      <c r="NGW22" s="4304"/>
      <c r="NGX22" s="2603"/>
      <c r="NGY22" s="4305"/>
      <c r="NGZ22" s="4306"/>
      <c r="NHA22" s="4305"/>
      <c r="NHB22" s="4306"/>
      <c r="NHC22" s="4299"/>
      <c r="NHD22" s="4300"/>
      <c r="NHE22" s="4305"/>
      <c r="NHF22" s="4304"/>
      <c r="NHG22" s="4299"/>
      <c r="NHH22" s="4300"/>
      <c r="NHI22" s="4301"/>
      <c r="NHJ22" s="4302"/>
      <c r="NHK22" s="4299"/>
      <c r="NHL22" s="2602"/>
      <c r="NHM22" s="4287"/>
      <c r="NHN22" s="4303"/>
      <c r="NHO22" s="4304"/>
      <c r="NHP22" s="2603"/>
      <c r="NHQ22" s="4305"/>
      <c r="NHR22" s="4306"/>
      <c r="NHS22" s="4305"/>
      <c r="NHT22" s="4306"/>
      <c r="NHU22" s="4299"/>
      <c r="NHV22" s="4300"/>
      <c r="NHW22" s="4305"/>
      <c r="NHX22" s="4304"/>
      <c r="NHY22" s="4299"/>
      <c r="NHZ22" s="4300"/>
      <c r="NIA22" s="4301"/>
      <c r="NIB22" s="4302"/>
      <c r="NIC22" s="4299"/>
      <c r="NID22" s="2602"/>
      <c r="NIE22" s="4287"/>
      <c r="NIF22" s="4303"/>
      <c r="NIG22" s="4304"/>
      <c r="NIH22" s="2603"/>
      <c r="NII22" s="4305"/>
      <c r="NIJ22" s="4306"/>
      <c r="NIK22" s="4305"/>
      <c r="NIL22" s="4306"/>
      <c r="NIM22" s="4299"/>
      <c r="NIN22" s="4300"/>
      <c r="NIO22" s="4305"/>
      <c r="NIP22" s="4304"/>
      <c r="NIQ22" s="4299"/>
      <c r="NIR22" s="4300"/>
      <c r="NIS22" s="4301"/>
      <c r="NIT22" s="4302"/>
      <c r="NIU22" s="4299"/>
      <c r="NIV22" s="2602"/>
      <c r="NIW22" s="4287"/>
      <c r="NIX22" s="4303"/>
      <c r="NIY22" s="4304"/>
      <c r="NIZ22" s="2603"/>
      <c r="NJA22" s="4305"/>
      <c r="NJB22" s="4306"/>
      <c r="NJC22" s="4305"/>
      <c r="NJD22" s="4306"/>
      <c r="NJE22" s="4299"/>
      <c r="NJF22" s="4300"/>
      <c r="NJG22" s="4305"/>
      <c r="NJH22" s="4304"/>
      <c r="NJI22" s="4299"/>
      <c r="NJJ22" s="4300"/>
      <c r="NJK22" s="4301"/>
      <c r="NJL22" s="4302"/>
      <c r="NJM22" s="4299"/>
      <c r="NJN22" s="2602"/>
      <c r="NJO22" s="4287"/>
      <c r="NJP22" s="4303"/>
      <c r="NJQ22" s="4304"/>
      <c r="NJR22" s="2603"/>
      <c r="NJS22" s="4305"/>
      <c r="NJT22" s="4306"/>
      <c r="NJU22" s="4305"/>
      <c r="NJV22" s="4306"/>
      <c r="NJW22" s="4299"/>
      <c r="NJX22" s="4300"/>
      <c r="NJY22" s="4305"/>
      <c r="NJZ22" s="4304"/>
      <c r="NKA22" s="4299"/>
      <c r="NKB22" s="4300"/>
      <c r="NKC22" s="4301"/>
      <c r="NKD22" s="4302"/>
      <c r="NKE22" s="4299"/>
      <c r="NKF22" s="2602"/>
      <c r="NKG22" s="4287"/>
      <c r="NKH22" s="4303"/>
      <c r="NKI22" s="4304"/>
      <c r="NKJ22" s="2603"/>
      <c r="NKK22" s="4305"/>
      <c r="NKL22" s="4306"/>
      <c r="NKM22" s="4305"/>
      <c r="NKN22" s="4306"/>
      <c r="NKO22" s="4299"/>
      <c r="NKP22" s="4300"/>
      <c r="NKQ22" s="4305"/>
      <c r="NKR22" s="4304"/>
      <c r="NKS22" s="4299"/>
      <c r="NKT22" s="4300"/>
      <c r="NKU22" s="4301"/>
      <c r="NKV22" s="4302"/>
      <c r="NKW22" s="4299"/>
      <c r="NKX22" s="2602"/>
      <c r="NKY22" s="4287"/>
      <c r="NKZ22" s="4303"/>
      <c r="NLA22" s="4304"/>
      <c r="NLB22" s="2603"/>
      <c r="NLC22" s="4305"/>
      <c r="NLD22" s="4306"/>
      <c r="NLE22" s="4305"/>
      <c r="NLF22" s="4306"/>
      <c r="NLG22" s="4299"/>
      <c r="NLH22" s="4300"/>
      <c r="NLI22" s="4305"/>
      <c r="NLJ22" s="4304"/>
      <c r="NLK22" s="4299"/>
      <c r="NLL22" s="4300"/>
      <c r="NLM22" s="4301"/>
      <c r="NLN22" s="4302"/>
      <c r="NLO22" s="4299"/>
      <c r="NLP22" s="2602"/>
      <c r="NLQ22" s="4287"/>
      <c r="NLR22" s="4303"/>
      <c r="NLS22" s="4304"/>
      <c r="NLT22" s="2603"/>
      <c r="NLU22" s="4305"/>
      <c r="NLV22" s="4306"/>
      <c r="NLW22" s="4305"/>
      <c r="NLX22" s="4306"/>
      <c r="NLY22" s="4299"/>
      <c r="NLZ22" s="4300"/>
      <c r="NMA22" s="4305"/>
      <c r="NMB22" s="4304"/>
      <c r="NMC22" s="4299"/>
      <c r="NMD22" s="4300"/>
      <c r="NME22" s="4301"/>
      <c r="NMF22" s="4302"/>
      <c r="NMG22" s="4299"/>
      <c r="NMH22" s="2602"/>
      <c r="NMI22" s="4287"/>
      <c r="NMJ22" s="4303"/>
      <c r="NMK22" s="4304"/>
      <c r="NML22" s="2603"/>
      <c r="NMM22" s="4305"/>
      <c r="NMN22" s="4306"/>
      <c r="NMO22" s="4305"/>
      <c r="NMP22" s="4306"/>
      <c r="NMQ22" s="4299"/>
      <c r="NMR22" s="4300"/>
      <c r="NMS22" s="4305"/>
      <c r="NMT22" s="4304"/>
      <c r="NMU22" s="4299"/>
      <c r="NMV22" s="4300"/>
      <c r="NMW22" s="4301"/>
      <c r="NMX22" s="4302"/>
      <c r="NMY22" s="4299"/>
      <c r="NMZ22" s="2602"/>
      <c r="NNA22" s="4287"/>
      <c r="NNB22" s="4303"/>
      <c r="NNC22" s="4304"/>
      <c r="NND22" s="2603"/>
      <c r="NNE22" s="4305"/>
      <c r="NNF22" s="4306"/>
      <c r="NNG22" s="4305"/>
      <c r="NNH22" s="4306"/>
      <c r="NNI22" s="4299"/>
      <c r="NNJ22" s="4300"/>
      <c r="NNK22" s="4305"/>
      <c r="NNL22" s="4304"/>
      <c r="NNM22" s="4299"/>
      <c r="NNN22" s="4300"/>
      <c r="NNO22" s="4301"/>
      <c r="NNP22" s="4302"/>
      <c r="NNQ22" s="4299"/>
      <c r="NNR22" s="2602"/>
      <c r="NNS22" s="4287"/>
      <c r="NNT22" s="4303"/>
      <c r="NNU22" s="4304"/>
      <c r="NNV22" s="2603"/>
      <c r="NNW22" s="4305"/>
      <c r="NNX22" s="4306"/>
      <c r="NNY22" s="4305"/>
      <c r="NNZ22" s="4306"/>
      <c r="NOA22" s="4299"/>
      <c r="NOB22" s="4300"/>
      <c r="NOC22" s="4305"/>
      <c r="NOD22" s="4304"/>
      <c r="NOE22" s="4299"/>
      <c r="NOF22" s="4300"/>
      <c r="NOG22" s="4301"/>
      <c r="NOH22" s="4302"/>
      <c r="NOI22" s="4299"/>
      <c r="NOJ22" s="2602"/>
      <c r="NOK22" s="4287"/>
      <c r="NOL22" s="4303"/>
      <c r="NOM22" s="4304"/>
      <c r="NON22" s="2603"/>
      <c r="NOO22" s="4305"/>
      <c r="NOP22" s="4306"/>
      <c r="NOQ22" s="4305"/>
      <c r="NOR22" s="4306"/>
      <c r="NOS22" s="4299"/>
      <c r="NOT22" s="4300"/>
      <c r="NOU22" s="4305"/>
      <c r="NOV22" s="4304"/>
      <c r="NOW22" s="4299"/>
      <c r="NOX22" s="4300"/>
      <c r="NOY22" s="4301"/>
      <c r="NOZ22" s="4302"/>
      <c r="NPA22" s="4299"/>
      <c r="NPB22" s="2602"/>
      <c r="NPC22" s="4287"/>
      <c r="NPD22" s="4303"/>
      <c r="NPE22" s="4304"/>
      <c r="NPF22" s="2603"/>
      <c r="NPG22" s="4305"/>
      <c r="NPH22" s="4306"/>
      <c r="NPI22" s="4305"/>
      <c r="NPJ22" s="4306"/>
      <c r="NPK22" s="4299"/>
      <c r="NPL22" s="4300"/>
      <c r="NPM22" s="4305"/>
      <c r="NPN22" s="4304"/>
      <c r="NPO22" s="4299"/>
      <c r="NPP22" s="4300"/>
      <c r="NPQ22" s="4301"/>
      <c r="NPR22" s="4302"/>
      <c r="NPS22" s="4299"/>
      <c r="NPT22" s="2602"/>
      <c r="NPU22" s="4287"/>
      <c r="NPV22" s="4303"/>
      <c r="NPW22" s="4304"/>
      <c r="NPX22" s="2603"/>
      <c r="NPY22" s="4305"/>
      <c r="NPZ22" s="4306"/>
      <c r="NQA22" s="4305"/>
      <c r="NQB22" s="4306"/>
      <c r="NQC22" s="4299"/>
      <c r="NQD22" s="4300"/>
      <c r="NQE22" s="4305"/>
      <c r="NQF22" s="4304"/>
      <c r="NQG22" s="4299"/>
      <c r="NQH22" s="4300"/>
      <c r="NQI22" s="4301"/>
      <c r="NQJ22" s="4302"/>
      <c r="NQK22" s="4299"/>
      <c r="NQL22" s="2602"/>
      <c r="NQM22" s="4287"/>
      <c r="NQN22" s="4303"/>
      <c r="NQO22" s="4304"/>
      <c r="NQP22" s="2603"/>
      <c r="NQQ22" s="4305"/>
      <c r="NQR22" s="4306"/>
      <c r="NQS22" s="4305"/>
      <c r="NQT22" s="4306"/>
      <c r="NQU22" s="4299"/>
      <c r="NQV22" s="4300"/>
      <c r="NQW22" s="4305"/>
      <c r="NQX22" s="4304"/>
      <c r="NQY22" s="4299"/>
      <c r="NQZ22" s="4300"/>
      <c r="NRA22" s="4301"/>
      <c r="NRB22" s="4302"/>
      <c r="NRC22" s="4299"/>
      <c r="NRD22" s="2602"/>
      <c r="NRE22" s="4287"/>
      <c r="NRF22" s="4303"/>
      <c r="NRG22" s="4304"/>
      <c r="NRH22" s="2603"/>
      <c r="NRI22" s="4305"/>
      <c r="NRJ22" s="4306"/>
      <c r="NRK22" s="4305"/>
      <c r="NRL22" s="4306"/>
      <c r="NRM22" s="4299"/>
      <c r="NRN22" s="4300"/>
      <c r="NRO22" s="4305"/>
      <c r="NRP22" s="4304"/>
      <c r="NRQ22" s="4299"/>
      <c r="NRR22" s="4300"/>
      <c r="NRS22" s="4301"/>
      <c r="NRT22" s="4302"/>
      <c r="NRU22" s="4299"/>
      <c r="NRV22" s="2602"/>
      <c r="NRW22" s="4287"/>
      <c r="NRX22" s="4303"/>
      <c r="NRY22" s="4304"/>
      <c r="NRZ22" s="2603"/>
      <c r="NSA22" s="4305"/>
      <c r="NSB22" s="4306"/>
      <c r="NSC22" s="4305"/>
      <c r="NSD22" s="4306"/>
      <c r="NSE22" s="4299"/>
      <c r="NSF22" s="4300"/>
      <c r="NSG22" s="4305"/>
      <c r="NSH22" s="4304"/>
      <c r="NSI22" s="4299"/>
      <c r="NSJ22" s="4300"/>
      <c r="NSK22" s="4301"/>
      <c r="NSL22" s="4302"/>
      <c r="NSM22" s="4299"/>
      <c r="NSN22" s="2602"/>
      <c r="NSO22" s="4287"/>
      <c r="NSP22" s="4303"/>
      <c r="NSQ22" s="4304"/>
      <c r="NSR22" s="2603"/>
      <c r="NSS22" s="4305"/>
      <c r="NST22" s="4306"/>
      <c r="NSU22" s="4305"/>
      <c r="NSV22" s="4306"/>
      <c r="NSW22" s="4299"/>
      <c r="NSX22" s="4300"/>
      <c r="NSY22" s="4305"/>
      <c r="NSZ22" s="4304"/>
      <c r="NTA22" s="4299"/>
      <c r="NTB22" s="4300"/>
      <c r="NTC22" s="4301"/>
      <c r="NTD22" s="4302"/>
      <c r="NTE22" s="4299"/>
      <c r="NTF22" s="2602"/>
      <c r="NTG22" s="4287"/>
      <c r="NTH22" s="4303"/>
      <c r="NTI22" s="4304"/>
      <c r="NTJ22" s="2603"/>
      <c r="NTK22" s="4305"/>
      <c r="NTL22" s="4306"/>
      <c r="NTM22" s="4305"/>
      <c r="NTN22" s="4306"/>
      <c r="NTO22" s="4299"/>
      <c r="NTP22" s="4300"/>
      <c r="NTQ22" s="4305"/>
      <c r="NTR22" s="4304"/>
      <c r="NTS22" s="4299"/>
      <c r="NTT22" s="4300"/>
      <c r="NTU22" s="4301"/>
      <c r="NTV22" s="4302"/>
      <c r="NTW22" s="4299"/>
      <c r="NTX22" s="2602"/>
      <c r="NTY22" s="4287"/>
      <c r="NTZ22" s="4303"/>
      <c r="NUA22" s="4304"/>
      <c r="NUB22" s="2603"/>
      <c r="NUC22" s="4305"/>
      <c r="NUD22" s="4306"/>
      <c r="NUE22" s="4305"/>
      <c r="NUF22" s="4306"/>
      <c r="NUG22" s="4299"/>
      <c r="NUH22" s="4300"/>
      <c r="NUI22" s="4305"/>
      <c r="NUJ22" s="4304"/>
      <c r="NUK22" s="4299"/>
      <c r="NUL22" s="4300"/>
      <c r="NUM22" s="4301"/>
      <c r="NUN22" s="4302"/>
      <c r="NUO22" s="4299"/>
      <c r="NUP22" s="2602"/>
      <c r="NUQ22" s="4287"/>
      <c r="NUR22" s="4303"/>
      <c r="NUS22" s="4304"/>
      <c r="NUT22" s="2603"/>
      <c r="NUU22" s="4305"/>
      <c r="NUV22" s="4306"/>
      <c r="NUW22" s="4305"/>
      <c r="NUX22" s="4306"/>
      <c r="NUY22" s="4299"/>
      <c r="NUZ22" s="4300"/>
      <c r="NVA22" s="4305"/>
      <c r="NVB22" s="4304"/>
      <c r="NVC22" s="4299"/>
      <c r="NVD22" s="4300"/>
      <c r="NVE22" s="4301"/>
      <c r="NVF22" s="4302"/>
      <c r="NVG22" s="4299"/>
      <c r="NVH22" s="2602"/>
      <c r="NVI22" s="4287"/>
      <c r="NVJ22" s="4303"/>
      <c r="NVK22" s="4304"/>
      <c r="NVL22" s="2603"/>
      <c r="NVM22" s="4305"/>
      <c r="NVN22" s="4306"/>
      <c r="NVO22" s="4305"/>
      <c r="NVP22" s="4306"/>
      <c r="NVQ22" s="4299"/>
      <c r="NVR22" s="4300"/>
      <c r="NVS22" s="4305"/>
      <c r="NVT22" s="4304"/>
      <c r="NVU22" s="4299"/>
      <c r="NVV22" s="4300"/>
      <c r="NVW22" s="4301"/>
      <c r="NVX22" s="4302"/>
      <c r="NVY22" s="4299"/>
      <c r="NVZ22" s="2602"/>
      <c r="NWA22" s="4287"/>
      <c r="NWB22" s="4303"/>
      <c r="NWC22" s="4304"/>
      <c r="NWD22" s="2603"/>
      <c r="NWE22" s="4305"/>
      <c r="NWF22" s="4306"/>
      <c r="NWG22" s="4305"/>
      <c r="NWH22" s="4306"/>
      <c r="NWI22" s="4299"/>
      <c r="NWJ22" s="4300"/>
      <c r="NWK22" s="4305"/>
      <c r="NWL22" s="4304"/>
      <c r="NWM22" s="4299"/>
      <c r="NWN22" s="4300"/>
      <c r="NWO22" s="4301"/>
      <c r="NWP22" s="4302"/>
      <c r="NWQ22" s="4299"/>
      <c r="NWR22" s="2602"/>
      <c r="NWS22" s="4287"/>
      <c r="NWT22" s="4303"/>
      <c r="NWU22" s="4304"/>
      <c r="NWV22" s="2603"/>
      <c r="NWW22" s="4305"/>
      <c r="NWX22" s="4306"/>
      <c r="NWY22" s="4305"/>
      <c r="NWZ22" s="4306"/>
      <c r="NXA22" s="4299"/>
      <c r="NXB22" s="4300"/>
      <c r="NXC22" s="4305"/>
      <c r="NXD22" s="4304"/>
      <c r="NXE22" s="4299"/>
      <c r="NXF22" s="4300"/>
      <c r="NXG22" s="4301"/>
      <c r="NXH22" s="4302"/>
      <c r="NXI22" s="4299"/>
      <c r="NXJ22" s="2602"/>
      <c r="NXK22" s="4287"/>
      <c r="NXL22" s="4303"/>
      <c r="NXM22" s="4304"/>
      <c r="NXN22" s="2603"/>
      <c r="NXO22" s="4305"/>
      <c r="NXP22" s="4306"/>
      <c r="NXQ22" s="4305"/>
      <c r="NXR22" s="4306"/>
      <c r="NXS22" s="4299"/>
      <c r="NXT22" s="4300"/>
      <c r="NXU22" s="4305"/>
      <c r="NXV22" s="4304"/>
      <c r="NXW22" s="4299"/>
      <c r="NXX22" s="4300"/>
      <c r="NXY22" s="4301"/>
      <c r="NXZ22" s="4302"/>
      <c r="NYA22" s="4299"/>
      <c r="NYB22" s="2602"/>
      <c r="NYC22" s="4287"/>
      <c r="NYD22" s="4303"/>
      <c r="NYE22" s="4304"/>
      <c r="NYF22" s="2603"/>
      <c r="NYG22" s="4305"/>
      <c r="NYH22" s="4306"/>
      <c r="NYI22" s="4305"/>
      <c r="NYJ22" s="4306"/>
      <c r="NYK22" s="4299"/>
      <c r="NYL22" s="4300"/>
      <c r="NYM22" s="4305"/>
      <c r="NYN22" s="4304"/>
      <c r="NYO22" s="4299"/>
      <c r="NYP22" s="4300"/>
      <c r="NYQ22" s="4301"/>
      <c r="NYR22" s="4302"/>
      <c r="NYS22" s="4299"/>
      <c r="NYT22" s="2602"/>
      <c r="NYU22" s="4287"/>
      <c r="NYV22" s="4303"/>
      <c r="NYW22" s="4304"/>
      <c r="NYX22" s="2603"/>
      <c r="NYY22" s="4305"/>
      <c r="NYZ22" s="4306"/>
      <c r="NZA22" s="4305"/>
      <c r="NZB22" s="4306"/>
      <c r="NZC22" s="4299"/>
      <c r="NZD22" s="4300"/>
      <c r="NZE22" s="4305"/>
      <c r="NZF22" s="4304"/>
      <c r="NZG22" s="4299"/>
      <c r="NZH22" s="4300"/>
      <c r="NZI22" s="4301"/>
      <c r="NZJ22" s="4302"/>
      <c r="NZK22" s="4299"/>
      <c r="NZL22" s="2602"/>
      <c r="NZM22" s="4287"/>
      <c r="NZN22" s="4303"/>
      <c r="NZO22" s="4304"/>
      <c r="NZP22" s="2603"/>
      <c r="NZQ22" s="4305"/>
      <c r="NZR22" s="4306"/>
      <c r="NZS22" s="4305"/>
      <c r="NZT22" s="4306"/>
      <c r="NZU22" s="4299"/>
      <c r="NZV22" s="4300"/>
      <c r="NZW22" s="4305"/>
      <c r="NZX22" s="4304"/>
      <c r="NZY22" s="4299"/>
      <c r="NZZ22" s="4300"/>
      <c r="OAA22" s="4301"/>
      <c r="OAB22" s="4302"/>
      <c r="OAC22" s="4299"/>
      <c r="OAD22" s="2602"/>
      <c r="OAE22" s="4287"/>
      <c r="OAF22" s="4303"/>
      <c r="OAG22" s="4304"/>
      <c r="OAH22" s="2603"/>
      <c r="OAI22" s="4305"/>
      <c r="OAJ22" s="4306"/>
      <c r="OAK22" s="4305"/>
      <c r="OAL22" s="4306"/>
      <c r="OAM22" s="4299"/>
      <c r="OAN22" s="4300"/>
      <c r="OAO22" s="4305"/>
      <c r="OAP22" s="4304"/>
      <c r="OAQ22" s="4299"/>
      <c r="OAR22" s="4300"/>
      <c r="OAS22" s="4301"/>
      <c r="OAT22" s="4302"/>
      <c r="OAU22" s="4299"/>
      <c r="OAV22" s="2602"/>
      <c r="OAW22" s="4287"/>
      <c r="OAX22" s="4303"/>
      <c r="OAY22" s="4304"/>
      <c r="OAZ22" s="2603"/>
      <c r="OBA22" s="4305"/>
      <c r="OBB22" s="4306"/>
      <c r="OBC22" s="4305"/>
      <c r="OBD22" s="4306"/>
      <c r="OBE22" s="4299"/>
      <c r="OBF22" s="4300"/>
      <c r="OBG22" s="4305"/>
      <c r="OBH22" s="4304"/>
      <c r="OBI22" s="4299"/>
      <c r="OBJ22" s="4300"/>
      <c r="OBK22" s="4301"/>
      <c r="OBL22" s="4302"/>
      <c r="OBM22" s="4299"/>
      <c r="OBN22" s="2602"/>
      <c r="OBO22" s="4287"/>
      <c r="OBP22" s="4303"/>
      <c r="OBQ22" s="4304"/>
      <c r="OBR22" s="2603"/>
      <c r="OBS22" s="4305"/>
      <c r="OBT22" s="4306"/>
      <c r="OBU22" s="4305"/>
      <c r="OBV22" s="4306"/>
      <c r="OBW22" s="4299"/>
      <c r="OBX22" s="4300"/>
      <c r="OBY22" s="4305"/>
      <c r="OBZ22" s="4304"/>
      <c r="OCA22" s="4299"/>
      <c r="OCB22" s="4300"/>
      <c r="OCC22" s="4301"/>
      <c r="OCD22" s="4302"/>
      <c r="OCE22" s="4299"/>
      <c r="OCF22" s="2602"/>
      <c r="OCG22" s="4287"/>
      <c r="OCH22" s="4303"/>
      <c r="OCI22" s="4304"/>
      <c r="OCJ22" s="2603"/>
      <c r="OCK22" s="4305"/>
      <c r="OCL22" s="4306"/>
      <c r="OCM22" s="4305"/>
      <c r="OCN22" s="4306"/>
      <c r="OCO22" s="4299"/>
      <c r="OCP22" s="4300"/>
      <c r="OCQ22" s="4305"/>
      <c r="OCR22" s="4304"/>
      <c r="OCS22" s="4299"/>
      <c r="OCT22" s="4300"/>
      <c r="OCU22" s="4301"/>
      <c r="OCV22" s="4302"/>
      <c r="OCW22" s="4299"/>
      <c r="OCX22" s="2602"/>
      <c r="OCY22" s="4287"/>
      <c r="OCZ22" s="4303"/>
      <c r="ODA22" s="4304"/>
      <c r="ODB22" s="2603"/>
      <c r="ODC22" s="4305"/>
      <c r="ODD22" s="4306"/>
      <c r="ODE22" s="4305"/>
      <c r="ODF22" s="4306"/>
      <c r="ODG22" s="4299"/>
      <c r="ODH22" s="4300"/>
      <c r="ODI22" s="4305"/>
      <c r="ODJ22" s="4304"/>
      <c r="ODK22" s="4299"/>
      <c r="ODL22" s="4300"/>
      <c r="ODM22" s="4301"/>
      <c r="ODN22" s="4302"/>
      <c r="ODO22" s="4299"/>
      <c r="ODP22" s="2602"/>
      <c r="ODQ22" s="4287"/>
      <c r="ODR22" s="4303"/>
      <c r="ODS22" s="4304"/>
      <c r="ODT22" s="2603"/>
      <c r="ODU22" s="4305"/>
      <c r="ODV22" s="4306"/>
      <c r="ODW22" s="4305"/>
      <c r="ODX22" s="4306"/>
      <c r="ODY22" s="4299"/>
      <c r="ODZ22" s="4300"/>
      <c r="OEA22" s="4305"/>
      <c r="OEB22" s="4304"/>
      <c r="OEC22" s="4299"/>
      <c r="OED22" s="4300"/>
      <c r="OEE22" s="4301"/>
      <c r="OEF22" s="4302"/>
      <c r="OEG22" s="4299"/>
      <c r="OEH22" s="2602"/>
      <c r="OEI22" s="4287"/>
      <c r="OEJ22" s="4303"/>
      <c r="OEK22" s="4304"/>
      <c r="OEL22" s="2603"/>
      <c r="OEM22" s="4305"/>
      <c r="OEN22" s="4306"/>
      <c r="OEO22" s="4305"/>
      <c r="OEP22" s="4306"/>
      <c r="OEQ22" s="4299"/>
      <c r="OER22" s="4300"/>
      <c r="OES22" s="4305"/>
      <c r="OET22" s="4304"/>
      <c r="OEU22" s="4299"/>
      <c r="OEV22" s="4300"/>
      <c r="OEW22" s="4301"/>
      <c r="OEX22" s="4302"/>
      <c r="OEY22" s="4299"/>
      <c r="OEZ22" s="2602"/>
      <c r="OFA22" s="4287"/>
      <c r="OFB22" s="4303"/>
      <c r="OFC22" s="4304"/>
      <c r="OFD22" s="2603"/>
      <c r="OFE22" s="4305"/>
      <c r="OFF22" s="4306"/>
      <c r="OFG22" s="4305"/>
      <c r="OFH22" s="4306"/>
      <c r="OFI22" s="4299"/>
      <c r="OFJ22" s="4300"/>
      <c r="OFK22" s="4305"/>
      <c r="OFL22" s="4304"/>
      <c r="OFM22" s="4299"/>
      <c r="OFN22" s="4300"/>
      <c r="OFO22" s="4301"/>
      <c r="OFP22" s="4302"/>
      <c r="OFQ22" s="4299"/>
      <c r="OFR22" s="2602"/>
      <c r="OFS22" s="4287"/>
      <c r="OFT22" s="4303"/>
      <c r="OFU22" s="4304"/>
      <c r="OFV22" s="2603"/>
      <c r="OFW22" s="4305"/>
      <c r="OFX22" s="4306"/>
      <c r="OFY22" s="4305"/>
      <c r="OFZ22" s="4306"/>
      <c r="OGA22" s="4299"/>
      <c r="OGB22" s="4300"/>
      <c r="OGC22" s="4305"/>
      <c r="OGD22" s="4304"/>
      <c r="OGE22" s="4299"/>
      <c r="OGF22" s="4300"/>
      <c r="OGG22" s="4301"/>
      <c r="OGH22" s="4302"/>
      <c r="OGI22" s="4299"/>
      <c r="OGJ22" s="2602"/>
      <c r="OGK22" s="4287"/>
      <c r="OGL22" s="4303"/>
      <c r="OGM22" s="4304"/>
      <c r="OGN22" s="2603"/>
      <c r="OGO22" s="4305"/>
      <c r="OGP22" s="4306"/>
      <c r="OGQ22" s="4305"/>
      <c r="OGR22" s="4306"/>
      <c r="OGS22" s="4299"/>
      <c r="OGT22" s="4300"/>
      <c r="OGU22" s="4305"/>
      <c r="OGV22" s="4304"/>
      <c r="OGW22" s="4299"/>
      <c r="OGX22" s="4300"/>
      <c r="OGY22" s="4301"/>
      <c r="OGZ22" s="4302"/>
      <c r="OHA22" s="4299"/>
      <c r="OHB22" s="2602"/>
      <c r="OHC22" s="4287"/>
      <c r="OHD22" s="4303"/>
      <c r="OHE22" s="4304"/>
      <c r="OHF22" s="2603"/>
      <c r="OHG22" s="4305"/>
      <c r="OHH22" s="4306"/>
      <c r="OHI22" s="4305"/>
      <c r="OHJ22" s="4306"/>
      <c r="OHK22" s="4299"/>
      <c r="OHL22" s="4300"/>
      <c r="OHM22" s="4305"/>
      <c r="OHN22" s="4304"/>
      <c r="OHO22" s="4299"/>
      <c r="OHP22" s="4300"/>
      <c r="OHQ22" s="4301"/>
      <c r="OHR22" s="4302"/>
      <c r="OHS22" s="4299"/>
      <c r="OHT22" s="2602"/>
      <c r="OHU22" s="4287"/>
      <c r="OHV22" s="4303"/>
      <c r="OHW22" s="4304"/>
      <c r="OHX22" s="2603"/>
      <c r="OHY22" s="4305"/>
      <c r="OHZ22" s="4306"/>
      <c r="OIA22" s="4305"/>
      <c r="OIB22" s="4306"/>
      <c r="OIC22" s="4299"/>
      <c r="OID22" s="4300"/>
      <c r="OIE22" s="4305"/>
      <c r="OIF22" s="4304"/>
      <c r="OIG22" s="4299"/>
      <c r="OIH22" s="4300"/>
      <c r="OII22" s="4301"/>
      <c r="OIJ22" s="4302"/>
      <c r="OIK22" s="4299"/>
      <c r="OIL22" s="2602"/>
      <c r="OIM22" s="4287"/>
      <c r="OIN22" s="4303"/>
      <c r="OIO22" s="4304"/>
      <c r="OIP22" s="2603"/>
      <c r="OIQ22" s="4305"/>
      <c r="OIR22" s="4306"/>
      <c r="OIS22" s="4305"/>
      <c r="OIT22" s="4306"/>
      <c r="OIU22" s="4299"/>
      <c r="OIV22" s="4300"/>
      <c r="OIW22" s="4305"/>
      <c r="OIX22" s="4304"/>
      <c r="OIY22" s="4299"/>
      <c r="OIZ22" s="4300"/>
      <c r="OJA22" s="4301"/>
      <c r="OJB22" s="4302"/>
      <c r="OJC22" s="4299"/>
      <c r="OJD22" s="2602"/>
      <c r="OJE22" s="4287"/>
      <c r="OJF22" s="4303"/>
      <c r="OJG22" s="4304"/>
      <c r="OJH22" s="2603"/>
      <c r="OJI22" s="4305"/>
      <c r="OJJ22" s="4306"/>
      <c r="OJK22" s="4305"/>
      <c r="OJL22" s="4306"/>
      <c r="OJM22" s="4299"/>
      <c r="OJN22" s="4300"/>
      <c r="OJO22" s="4305"/>
      <c r="OJP22" s="4304"/>
      <c r="OJQ22" s="4299"/>
      <c r="OJR22" s="4300"/>
      <c r="OJS22" s="4301"/>
      <c r="OJT22" s="4302"/>
      <c r="OJU22" s="4299"/>
      <c r="OJV22" s="2602"/>
      <c r="OJW22" s="4287"/>
      <c r="OJX22" s="4303"/>
      <c r="OJY22" s="4304"/>
      <c r="OJZ22" s="2603"/>
      <c r="OKA22" s="4305"/>
      <c r="OKB22" s="4306"/>
      <c r="OKC22" s="4305"/>
      <c r="OKD22" s="4306"/>
      <c r="OKE22" s="4299"/>
      <c r="OKF22" s="4300"/>
      <c r="OKG22" s="4305"/>
      <c r="OKH22" s="4304"/>
      <c r="OKI22" s="4299"/>
      <c r="OKJ22" s="4300"/>
      <c r="OKK22" s="4301"/>
      <c r="OKL22" s="4302"/>
      <c r="OKM22" s="4299"/>
      <c r="OKN22" s="2602"/>
      <c r="OKO22" s="4287"/>
      <c r="OKP22" s="4303"/>
      <c r="OKQ22" s="4304"/>
      <c r="OKR22" s="2603"/>
      <c r="OKS22" s="4305"/>
      <c r="OKT22" s="4306"/>
      <c r="OKU22" s="4305"/>
      <c r="OKV22" s="4306"/>
      <c r="OKW22" s="4299"/>
      <c r="OKX22" s="4300"/>
      <c r="OKY22" s="4305"/>
      <c r="OKZ22" s="4304"/>
      <c r="OLA22" s="4299"/>
      <c r="OLB22" s="4300"/>
      <c r="OLC22" s="4301"/>
      <c r="OLD22" s="4302"/>
      <c r="OLE22" s="4299"/>
      <c r="OLF22" s="2602"/>
      <c r="OLG22" s="4287"/>
      <c r="OLH22" s="4303"/>
      <c r="OLI22" s="4304"/>
      <c r="OLJ22" s="2603"/>
      <c r="OLK22" s="4305"/>
      <c r="OLL22" s="4306"/>
      <c r="OLM22" s="4305"/>
      <c r="OLN22" s="4306"/>
      <c r="OLO22" s="4299"/>
      <c r="OLP22" s="4300"/>
      <c r="OLQ22" s="4305"/>
      <c r="OLR22" s="4304"/>
      <c r="OLS22" s="4299"/>
      <c r="OLT22" s="4300"/>
      <c r="OLU22" s="4301"/>
      <c r="OLV22" s="4302"/>
      <c r="OLW22" s="4299"/>
      <c r="OLX22" s="2602"/>
      <c r="OLY22" s="4287"/>
      <c r="OLZ22" s="4303"/>
      <c r="OMA22" s="4304"/>
      <c r="OMB22" s="2603"/>
      <c r="OMC22" s="4305"/>
      <c r="OMD22" s="4306"/>
      <c r="OME22" s="4305"/>
      <c r="OMF22" s="4306"/>
      <c r="OMG22" s="4299"/>
      <c r="OMH22" s="4300"/>
      <c r="OMI22" s="4305"/>
      <c r="OMJ22" s="4304"/>
      <c r="OMK22" s="4299"/>
      <c r="OML22" s="4300"/>
      <c r="OMM22" s="4301"/>
      <c r="OMN22" s="4302"/>
      <c r="OMO22" s="4299"/>
      <c r="OMP22" s="2602"/>
      <c r="OMQ22" s="4287"/>
      <c r="OMR22" s="4303"/>
      <c r="OMS22" s="4304"/>
      <c r="OMT22" s="2603"/>
      <c r="OMU22" s="4305"/>
      <c r="OMV22" s="4306"/>
      <c r="OMW22" s="4305"/>
      <c r="OMX22" s="4306"/>
      <c r="OMY22" s="4299"/>
      <c r="OMZ22" s="4300"/>
      <c r="ONA22" s="4305"/>
      <c r="ONB22" s="4304"/>
      <c r="ONC22" s="4299"/>
      <c r="OND22" s="4300"/>
      <c r="ONE22" s="4301"/>
      <c r="ONF22" s="4302"/>
      <c r="ONG22" s="4299"/>
      <c r="ONH22" s="2602"/>
      <c r="ONI22" s="4287"/>
      <c r="ONJ22" s="4303"/>
      <c r="ONK22" s="4304"/>
      <c r="ONL22" s="2603"/>
      <c r="ONM22" s="4305"/>
      <c r="ONN22" s="4306"/>
      <c r="ONO22" s="4305"/>
      <c r="ONP22" s="4306"/>
      <c r="ONQ22" s="4299"/>
      <c r="ONR22" s="4300"/>
      <c r="ONS22" s="4305"/>
      <c r="ONT22" s="4304"/>
      <c r="ONU22" s="4299"/>
      <c r="ONV22" s="4300"/>
      <c r="ONW22" s="4301"/>
      <c r="ONX22" s="4302"/>
      <c r="ONY22" s="4299"/>
      <c r="ONZ22" s="2602"/>
      <c r="OOA22" s="4287"/>
      <c r="OOB22" s="4303"/>
      <c r="OOC22" s="4304"/>
      <c r="OOD22" s="2603"/>
      <c r="OOE22" s="4305"/>
      <c r="OOF22" s="4306"/>
      <c r="OOG22" s="4305"/>
      <c r="OOH22" s="4306"/>
      <c r="OOI22" s="4299"/>
      <c r="OOJ22" s="4300"/>
      <c r="OOK22" s="4305"/>
      <c r="OOL22" s="4304"/>
      <c r="OOM22" s="4299"/>
      <c r="OON22" s="4300"/>
      <c r="OOO22" s="4301"/>
      <c r="OOP22" s="4302"/>
      <c r="OOQ22" s="4299"/>
      <c r="OOR22" s="2602"/>
      <c r="OOS22" s="4287"/>
      <c r="OOT22" s="4303"/>
      <c r="OOU22" s="4304"/>
      <c r="OOV22" s="2603"/>
      <c r="OOW22" s="4305"/>
      <c r="OOX22" s="4306"/>
      <c r="OOY22" s="4305"/>
      <c r="OOZ22" s="4306"/>
      <c r="OPA22" s="4299"/>
      <c r="OPB22" s="4300"/>
      <c r="OPC22" s="4305"/>
      <c r="OPD22" s="4304"/>
      <c r="OPE22" s="4299"/>
      <c r="OPF22" s="4300"/>
      <c r="OPG22" s="4301"/>
      <c r="OPH22" s="4302"/>
      <c r="OPI22" s="4299"/>
      <c r="OPJ22" s="2602"/>
      <c r="OPK22" s="4287"/>
      <c r="OPL22" s="4303"/>
      <c r="OPM22" s="4304"/>
      <c r="OPN22" s="2603"/>
      <c r="OPO22" s="4305"/>
      <c r="OPP22" s="4306"/>
      <c r="OPQ22" s="4305"/>
      <c r="OPR22" s="4306"/>
      <c r="OPS22" s="4299"/>
      <c r="OPT22" s="4300"/>
      <c r="OPU22" s="4305"/>
      <c r="OPV22" s="4304"/>
      <c r="OPW22" s="4299"/>
      <c r="OPX22" s="4300"/>
      <c r="OPY22" s="4301"/>
      <c r="OPZ22" s="4302"/>
      <c r="OQA22" s="4299"/>
      <c r="OQB22" s="2602"/>
      <c r="OQC22" s="4287"/>
      <c r="OQD22" s="4303"/>
      <c r="OQE22" s="4304"/>
      <c r="OQF22" s="2603"/>
      <c r="OQG22" s="4305"/>
      <c r="OQH22" s="4306"/>
      <c r="OQI22" s="4305"/>
      <c r="OQJ22" s="4306"/>
      <c r="OQK22" s="4299"/>
      <c r="OQL22" s="4300"/>
      <c r="OQM22" s="4305"/>
      <c r="OQN22" s="4304"/>
      <c r="OQO22" s="4299"/>
      <c r="OQP22" s="4300"/>
      <c r="OQQ22" s="4301"/>
      <c r="OQR22" s="4302"/>
      <c r="OQS22" s="4299"/>
      <c r="OQT22" s="2602"/>
      <c r="OQU22" s="4287"/>
      <c r="OQV22" s="4303"/>
      <c r="OQW22" s="4304"/>
      <c r="OQX22" s="2603"/>
      <c r="OQY22" s="4305"/>
      <c r="OQZ22" s="4306"/>
      <c r="ORA22" s="4305"/>
      <c r="ORB22" s="4306"/>
      <c r="ORC22" s="4299"/>
      <c r="ORD22" s="4300"/>
      <c r="ORE22" s="4305"/>
      <c r="ORF22" s="4304"/>
      <c r="ORG22" s="4299"/>
      <c r="ORH22" s="4300"/>
      <c r="ORI22" s="4301"/>
      <c r="ORJ22" s="4302"/>
      <c r="ORK22" s="4299"/>
      <c r="ORL22" s="2602"/>
      <c r="ORM22" s="4287"/>
      <c r="ORN22" s="4303"/>
      <c r="ORO22" s="4304"/>
      <c r="ORP22" s="2603"/>
      <c r="ORQ22" s="4305"/>
      <c r="ORR22" s="4306"/>
      <c r="ORS22" s="4305"/>
      <c r="ORT22" s="4306"/>
      <c r="ORU22" s="4299"/>
      <c r="ORV22" s="4300"/>
      <c r="ORW22" s="4305"/>
      <c r="ORX22" s="4304"/>
      <c r="ORY22" s="4299"/>
      <c r="ORZ22" s="4300"/>
      <c r="OSA22" s="4301"/>
      <c r="OSB22" s="4302"/>
      <c r="OSC22" s="4299"/>
      <c r="OSD22" s="2602"/>
      <c r="OSE22" s="4287"/>
      <c r="OSF22" s="4303"/>
      <c r="OSG22" s="4304"/>
      <c r="OSH22" s="2603"/>
      <c r="OSI22" s="4305"/>
      <c r="OSJ22" s="4306"/>
      <c r="OSK22" s="4305"/>
      <c r="OSL22" s="4306"/>
      <c r="OSM22" s="4299"/>
      <c r="OSN22" s="4300"/>
      <c r="OSO22" s="4305"/>
      <c r="OSP22" s="4304"/>
      <c r="OSQ22" s="4299"/>
      <c r="OSR22" s="4300"/>
      <c r="OSS22" s="4301"/>
      <c r="OST22" s="4302"/>
      <c r="OSU22" s="4299"/>
      <c r="OSV22" s="2602"/>
      <c r="OSW22" s="4287"/>
      <c r="OSX22" s="4303"/>
      <c r="OSY22" s="4304"/>
      <c r="OSZ22" s="2603"/>
      <c r="OTA22" s="4305"/>
      <c r="OTB22" s="4306"/>
      <c r="OTC22" s="4305"/>
      <c r="OTD22" s="4306"/>
      <c r="OTE22" s="4299"/>
      <c r="OTF22" s="4300"/>
      <c r="OTG22" s="4305"/>
      <c r="OTH22" s="4304"/>
      <c r="OTI22" s="4299"/>
      <c r="OTJ22" s="4300"/>
      <c r="OTK22" s="4301"/>
      <c r="OTL22" s="4302"/>
      <c r="OTM22" s="4299"/>
      <c r="OTN22" s="2602"/>
      <c r="OTO22" s="4287"/>
      <c r="OTP22" s="4303"/>
      <c r="OTQ22" s="4304"/>
      <c r="OTR22" s="2603"/>
      <c r="OTS22" s="4305"/>
      <c r="OTT22" s="4306"/>
      <c r="OTU22" s="4305"/>
      <c r="OTV22" s="4306"/>
      <c r="OTW22" s="4299"/>
      <c r="OTX22" s="4300"/>
      <c r="OTY22" s="4305"/>
      <c r="OTZ22" s="4304"/>
      <c r="OUA22" s="4299"/>
      <c r="OUB22" s="4300"/>
      <c r="OUC22" s="4301"/>
      <c r="OUD22" s="4302"/>
      <c r="OUE22" s="4299"/>
      <c r="OUF22" s="2602"/>
      <c r="OUG22" s="4287"/>
      <c r="OUH22" s="4303"/>
      <c r="OUI22" s="4304"/>
      <c r="OUJ22" s="2603"/>
      <c r="OUK22" s="4305"/>
      <c r="OUL22" s="4306"/>
      <c r="OUM22" s="4305"/>
      <c r="OUN22" s="4306"/>
      <c r="OUO22" s="4299"/>
      <c r="OUP22" s="4300"/>
      <c r="OUQ22" s="4305"/>
      <c r="OUR22" s="4304"/>
      <c r="OUS22" s="4299"/>
      <c r="OUT22" s="4300"/>
      <c r="OUU22" s="4301"/>
      <c r="OUV22" s="4302"/>
      <c r="OUW22" s="4299"/>
      <c r="OUX22" s="2602"/>
      <c r="OUY22" s="4287"/>
      <c r="OUZ22" s="4303"/>
      <c r="OVA22" s="4304"/>
      <c r="OVB22" s="2603"/>
      <c r="OVC22" s="4305"/>
      <c r="OVD22" s="4306"/>
      <c r="OVE22" s="4305"/>
      <c r="OVF22" s="4306"/>
      <c r="OVG22" s="4299"/>
      <c r="OVH22" s="4300"/>
      <c r="OVI22" s="4305"/>
      <c r="OVJ22" s="4304"/>
      <c r="OVK22" s="4299"/>
      <c r="OVL22" s="4300"/>
      <c r="OVM22" s="4301"/>
      <c r="OVN22" s="4302"/>
      <c r="OVO22" s="4299"/>
      <c r="OVP22" s="2602"/>
      <c r="OVQ22" s="4287"/>
      <c r="OVR22" s="4303"/>
      <c r="OVS22" s="4304"/>
      <c r="OVT22" s="2603"/>
      <c r="OVU22" s="4305"/>
      <c r="OVV22" s="4306"/>
      <c r="OVW22" s="4305"/>
      <c r="OVX22" s="4306"/>
      <c r="OVY22" s="4299"/>
      <c r="OVZ22" s="4300"/>
      <c r="OWA22" s="4305"/>
      <c r="OWB22" s="4304"/>
      <c r="OWC22" s="4299"/>
      <c r="OWD22" s="4300"/>
      <c r="OWE22" s="4301"/>
      <c r="OWF22" s="4302"/>
      <c r="OWG22" s="4299"/>
      <c r="OWH22" s="2602"/>
      <c r="OWI22" s="4287"/>
      <c r="OWJ22" s="4303"/>
      <c r="OWK22" s="4304"/>
      <c r="OWL22" s="2603"/>
      <c r="OWM22" s="4305"/>
      <c r="OWN22" s="4306"/>
      <c r="OWO22" s="4305"/>
      <c r="OWP22" s="4306"/>
      <c r="OWQ22" s="4299"/>
      <c r="OWR22" s="4300"/>
      <c r="OWS22" s="4305"/>
      <c r="OWT22" s="4304"/>
      <c r="OWU22" s="4299"/>
      <c r="OWV22" s="4300"/>
      <c r="OWW22" s="4301"/>
      <c r="OWX22" s="4302"/>
      <c r="OWY22" s="4299"/>
      <c r="OWZ22" s="2602"/>
      <c r="OXA22" s="4287"/>
      <c r="OXB22" s="4303"/>
      <c r="OXC22" s="4304"/>
      <c r="OXD22" s="2603"/>
      <c r="OXE22" s="4305"/>
      <c r="OXF22" s="4306"/>
      <c r="OXG22" s="4305"/>
      <c r="OXH22" s="4306"/>
      <c r="OXI22" s="4299"/>
      <c r="OXJ22" s="4300"/>
      <c r="OXK22" s="4305"/>
      <c r="OXL22" s="4304"/>
      <c r="OXM22" s="4299"/>
      <c r="OXN22" s="4300"/>
      <c r="OXO22" s="4301"/>
      <c r="OXP22" s="4302"/>
      <c r="OXQ22" s="4299"/>
      <c r="OXR22" s="2602"/>
      <c r="OXS22" s="4287"/>
      <c r="OXT22" s="4303"/>
      <c r="OXU22" s="4304"/>
      <c r="OXV22" s="2603"/>
      <c r="OXW22" s="4305"/>
      <c r="OXX22" s="4306"/>
      <c r="OXY22" s="4305"/>
      <c r="OXZ22" s="4306"/>
      <c r="OYA22" s="4299"/>
      <c r="OYB22" s="4300"/>
      <c r="OYC22" s="4305"/>
      <c r="OYD22" s="4304"/>
      <c r="OYE22" s="4299"/>
      <c r="OYF22" s="4300"/>
      <c r="OYG22" s="4301"/>
      <c r="OYH22" s="4302"/>
      <c r="OYI22" s="4299"/>
      <c r="OYJ22" s="2602"/>
      <c r="OYK22" s="4287"/>
      <c r="OYL22" s="4303"/>
      <c r="OYM22" s="4304"/>
      <c r="OYN22" s="2603"/>
      <c r="OYO22" s="4305"/>
      <c r="OYP22" s="4306"/>
      <c r="OYQ22" s="4305"/>
      <c r="OYR22" s="4306"/>
      <c r="OYS22" s="4299"/>
      <c r="OYT22" s="4300"/>
      <c r="OYU22" s="4305"/>
      <c r="OYV22" s="4304"/>
      <c r="OYW22" s="4299"/>
      <c r="OYX22" s="4300"/>
      <c r="OYY22" s="4301"/>
      <c r="OYZ22" s="4302"/>
      <c r="OZA22" s="4299"/>
      <c r="OZB22" s="2602"/>
      <c r="OZC22" s="4287"/>
      <c r="OZD22" s="4303"/>
      <c r="OZE22" s="4304"/>
      <c r="OZF22" s="2603"/>
      <c r="OZG22" s="4305"/>
      <c r="OZH22" s="4306"/>
      <c r="OZI22" s="4305"/>
      <c r="OZJ22" s="4306"/>
      <c r="OZK22" s="4299"/>
      <c r="OZL22" s="4300"/>
      <c r="OZM22" s="4305"/>
      <c r="OZN22" s="4304"/>
      <c r="OZO22" s="4299"/>
      <c r="OZP22" s="4300"/>
      <c r="OZQ22" s="4301"/>
      <c r="OZR22" s="4302"/>
      <c r="OZS22" s="4299"/>
      <c r="OZT22" s="2602"/>
      <c r="OZU22" s="4287"/>
      <c r="OZV22" s="4303"/>
      <c r="OZW22" s="4304"/>
      <c r="OZX22" s="2603"/>
      <c r="OZY22" s="4305"/>
      <c r="OZZ22" s="4306"/>
      <c r="PAA22" s="4305"/>
      <c r="PAB22" s="4306"/>
      <c r="PAC22" s="4299"/>
      <c r="PAD22" s="4300"/>
      <c r="PAE22" s="4305"/>
      <c r="PAF22" s="4304"/>
      <c r="PAG22" s="4299"/>
      <c r="PAH22" s="4300"/>
      <c r="PAI22" s="4301"/>
      <c r="PAJ22" s="4302"/>
      <c r="PAK22" s="4299"/>
      <c r="PAL22" s="2602"/>
      <c r="PAM22" s="4287"/>
      <c r="PAN22" s="4303"/>
      <c r="PAO22" s="4304"/>
      <c r="PAP22" s="2603"/>
      <c r="PAQ22" s="4305"/>
      <c r="PAR22" s="4306"/>
      <c r="PAS22" s="4305"/>
      <c r="PAT22" s="4306"/>
      <c r="PAU22" s="4299"/>
      <c r="PAV22" s="4300"/>
      <c r="PAW22" s="4305"/>
      <c r="PAX22" s="4304"/>
      <c r="PAY22" s="4299"/>
      <c r="PAZ22" s="4300"/>
      <c r="PBA22" s="4301"/>
      <c r="PBB22" s="4302"/>
      <c r="PBC22" s="4299"/>
      <c r="PBD22" s="2602"/>
      <c r="PBE22" s="4287"/>
      <c r="PBF22" s="4303"/>
      <c r="PBG22" s="4304"/>
      <c r="PBH22" s="2603"/>
      <c r="PBI22" s="4305"/>
      <c r="PBJ22" s="4306"/>
      <c r="PBK22" s="4305"/>
      <c r="PBL22" s="4306"/>
      <c r="PBM22" s="4299"/>
      <c r="PBN22" s="4300"/>
      <c r="PBO22" s="4305"/>
      <c r="PBP22" s="4304"/>
      <c r="PBQ22" s="4299"/>
      <c r="PBR22" s="4300"/>
      <c r="PBS22" s="4301"/>
      <c r="PBT22" s="4302"/>
      <c r="PBU22" s="4299"/>
      <c r="PBV22" s="2602"/>
      <c r="PBW22" s="4287"/>
      <c r="PBX22" s="4303"/>
      <c r="PBY22" s="4304"/>
      <c r="PBZ22" s="2603"/>
      <c r="PCA22" s="4305"/>
      <c r="PCB22" s="4306"/>
      <c r="PCC22" s="4305"/>
      <c r="PCD22" s="4306"/>
      <c r="PCE22" s="4299"/>
      <c r="PCF22" s="4300"/>
      <c r="PCG22" s="4305"/>
      <c r="PCH22" s="4304"/>
      <c r="PCI22" s="4299"/>
      <c r="PCJ22" s="4300"/>
      <c r="PCK22" s="4301"/>
      <c r="PCL22" s="4302"/>
      <c r="PCM22" s="4299"/>
      <c r="PCN22" s="2602"/>
      <c r="PCO22" s="4287"/>
      <c r="PCP22" s="4303"/>
      <c r="PCQ22" s="4304"/>
      <c r="PCR22" s="2603"/>
      <c r="PCS22" s="4305"/>
      <c r="PCT22" s="4306"/>
      <c r="PCU22" s="4305"/>
      <c r="PCV22" s="4306"/>
      <c r="PCW22" s="4299"/>
      <c r="PCX22" s="4300"/>
      <c r="PCY22" s="4305"/>
      <c r="PCZ22" s="4304"/>
      <c r="PDA22" s="4299"/>
      <c r="PDB22" s="4300"/>
      <c r="PDC22" s="4301"/>
      <c r="PDD22" s="4302"/>
      <c r="PDE22" s="4299"/>
      <c r="PDF22" s="2602"/>
      <c r="PDG22" s="4287"/>
      <c r="PDH22" s="4303"/>
      <c r="PDI22" s="4304"/>
      <c r="PDJ22" s="2603"/>
      <c r="PDK22" s="4305"/>
      <c r="PDL22" s="4306"/>
      <c r="PDM22" s="4305"/>
      <c r="PDN22" s="4306"/>
      <c r="PDO22" s="4299"/>
      <c r="PDP22" s="4300"/>
      <c r="PDQ22" s="4305"/>
      <c r="PDR22" s="4304"/>
      <c r="PDS22" s="4299"/>
      <c r="PDT22" s="4300"/>
      <c r="PDU22" s="4301"/>
      <c r="PDV22" s="4302"/>
      <c r="PDW22" s="4299"/>
      <c r="PDX22" s="2602"/>
      <c r="PDY22" s="4287"/>
      <c r="PDZ22" s="4303"/>
      <c r="PEA22" s="4304"/>
      <c r="PEB22" s="2603"/>
      <c r="PEC22" s="4305"/>
      <c r="PED22" s="4306"/>
      <c r="PEE22" s="4305"/>
      <c r="PEF22" s="4306"/>
      <c r="PEG22" s="4299"/>
      <c r="PEH22" s="4300"/>
      <c r="PEI22" s="4305"/>
      <c r="PEJ22" s="4304"/>
      <c r="PEK22" s="4299"/>
      <c r="PEL22" s="4300"/>
      <c r="PEM22" s="4301"/>
      <c r="PEN22" s="4302"/>
      <c r="PEO22" s="4299"/>
      <c r="PEP22" s="2602"/>
      <c r="PEQ22" s="4287"/>
      <c r="PER22" s="4303"/>
      <c r="PES22" s="4304"/>
      <c r="PET22" s="2603"/>
      <c r="PEU22" s="4305"/>
      <c r="PEV22" s="4306"/>
      <c r="PEW22" s="4305"/>
      <c r="PEX22" s="4306"/>
      <c r="PEY22" s="4299"/>
      <c r="PEZ22" s="4300"/>
      <c r="PFA22" s="4305"/>
      <c r="PFB22" s="4304"/>
      <c r="PFC22" s="4299"/>
      <c r="PFD22" s="4300"/>
      <c r="PFE22" s="4301"/>
      <c r="PFF22" s="4302"/>
      <c r="PFG22" s="4299"/>
      <c r="PFH22" s="2602"/>
      <c r="PFI22" s="4287"/>
      <c r="PFJ22" s="4303"/>
      <c r="PFK22" s="4304"/>
      <c r="PFL22" s="2603"/>
      <c r="PFM22" s="4305"/>
      <c r="PFN22" s="4306"/>
      <c r="PFO22" s="4305"/>
      <c r="PFP22" s="4306"/>
      <c r="PFQ22" s="4299"/>
      <c r="PFR22" s="4300"/>
      <c r="PFS22" s="4305"/>
      <c r="PFT22" s="4304"/>
      <c r="PFU22" s="4299"/>
      <c r="PFV22" s="4300"/>
      <c r="PFW22" s="4301"/>
      <c r="PFX22" s="4302"/>
      <c r="PFY22" s="4299"/>
      <c r="PFZ22" s="2602"/>
      <c r="PGA22" s="4287"/>
      <c r="PGB22" s="4303"/>
      <c r="PGC22" s="4304"/>
      <c r="PGD22" s="2603"/>
      <c r="PGE22" s="4305"/>
      <c r="PGF22" s="4306"/>
      <c r="PGG22" s="4305"/>
      <c r="PGH22" s="4306"/>
      <c r="PGI22" s="4299"/>
      <c r="PGJ22" s="4300"/>
      <c r="PGK22" s="4305"/>
      <c r="PGL22" s="4304"/>
      <c r="PGM22" s="4299"/>
      <c r="PGN22" s="4300"/>
      <c r="PGO22" s="4301"/>
      <c r="PGP22" s="4302"/>
      <c r="PGQ22" s="4299"/>
      <c r="PGR22" s="2602"/>
      <c r="PGS22" s="4287"/>
      <c r="PGT22" s="4303"/>
      <c r="PGU22" s="4304"/>
      <c r="PGV22" s="2603"/>
      <c r="PGW22" s="4305"/>
      <c r="PGX22" s="4306"/>
      <c r="PGY22" s="4305"/>
      <c r="PGZ22" s="4306"/>
      <c r="PHA22" s="4299"/>
      <c r="PHB22" s="4300"/>
      <c r="PHC22" s="4305"/>
      <c r="PHD22" s="4304"/>
      <c r="PHE22" s="4299"/>
      <c r="PHF22" s="4300"/>
      <c r="PHG22" s="4301"/>
      <c r="PHH22" s="4302"/>
      <c r="PHI22" s="4299"/>
      <c r="PHJ22" s="2602"/>
      <c r="PHK22" s="4287"/>
      <c r="PHL22" s="4303"/>
      <c r="PHM22" s="4304"/>
      <c r="PHN22" s="2603"/>
      <c r="PHO22" s="4305"/>
      <c r="PHP22" s="4306"/>
      <c r="PHQ22" s="4305"/>
      <c r="PHR22" s="4306"/>
      <c r="PHS22" s="4299"/>
      <c r="PHT22" s="4300"/>
      <c r="PHU22" s="4305"/>
      <c r="PHV22" s="4304"/>
      <c r="PHW22" s="4299"/>
      <c r="PHX22" s="4300"/>
      <c r="PHY22" s="4301"/>
      <c r="PHZ22" s="4302"/>
      <c r="PIA22" s="4299"/>
      <c r="PIB22" s="2602"/>
      <c r="PIC22" s="4287"/>
      <c r="PID22" s="4303"/>
      <c r="PIE22" s="4304"/>
      <c r="PIF22" s="2603"/>
      <c r="PIG22" s="4305"/>
      <c r="PIH22" s="4306"/>
      <c r="PII22" s="4305"/>
      <c r="PIJ22" s="4306"/>
      <c r="PIK22" s="4299"/>
      <c r="PIL22" s="4300"/>
      <c r="PIM22" s="4305"/>
      <c r="PIN22" s="4304"/>
      <c r="PIO22" s="4299"/>
      <c r="PIP22" s="4300"/>
      <c r="PIQ22" s="4301"/>
      <c r="PIR22" s="4302"/>
      <c r="PIS22" s="4299"/>
      <c r="PIT22" s="2602"/>
      <c r="PIU22" s="4287"/>
      <c r="PIV22" s="4303"/>
      <c r="PIW22" s="4304"/>
      <c r="PIX22" s="2603"/>
      <c r="PIY22" s="4305"/>
      <c r="PIZ22" s="4306"/>
      <c r="PJA22" s="4305"/>
      <c r="PJB22" s="4306"/>
      <c r="PJC22" s="4299"/>
      <c r="PJD22" s="4300"/>
      <c r="PJE22" s="4305"/>
      <c r="PJF22" s="4304"/>
      <c r="PJG22" s="4299"/>
      <c r="PJH22" s="4300"/>
      <c r="PJI22" s="4301"/>
      <c r="PJJ22" s="4302"/>
      <c r="PJK22" s="4299"/>
      <c r="PJL22" s="2602"/>
      <c r="PJM22" s="4287"/>
      <c r="PJN22" s="4303"/>
      <c r="PJO22" s="4304"/>
      <c r="PJP22" s="2603"/>
      <c r="PJQ22" s="4305"/>
      <c r="PJR22" s="4306"/>
      <c r="PJS22" s="4305"/>
      <c r="PJT22" s="4306"/>
      <c r="PJU22" s="4299"/>
      <c r="PJV22" s="4300"/>
      <c r="PJW22" s="4305"/>
      <c r="PJX22" s="4304"/>
      <c r="PJY22" s="4299"/>
      <c r="PJZ22" s="4300"/>
      <c r="PKA22" s="4301"/>
      <c r="PKB22" s="4302"/>
      <c r="PKC22" s="4299"/>
      <c r="PKD22" s="2602"/>
      <c r="PKE22" s="4287"/>
      <c r="PKF22" s="4303"/>
      <c r="PKG22" s="4304"/>
      <c r="PKH22" s="2603"/>
      <c r="PKI22" s="4305"/>
      <c r="PKJ22" s="4306"/>
      <c r="PKK22" s="4305"/>
      <c r="PKL22" s="4306"/>
      <c r="PKM22" s="4299"/>
      <c r="PKN22" s="4300"/>
      <c r="PKO22" s="4305"/>
      <c r="PKP22" s="4304"/>
      <c r="PKQ22" s="4299"/>
      <c r="PKR22" s="4300"/>
      <c r="PKS22" s="4301"/>
      <c r="PKT22" s="4302"/>
      <c r="PKU22" s="4299"/>
      <c r="PKV22" s="2602"/>
      <c r="PKW22" s="4287"/>
      <c r="PKX22" s="4303"/>
      <c r="PKY22" s="4304"/>
      <c r="PKZ22" s="2603"/>
      <c r="PLA22" s="4305"/>
      <c r="PLB22" s="4306"/>
      <c r="PLC22" s="4305"/>
      <c r="PLD22" s="4306"/>
      <c r="PLE22" s="4299"/>
      <c r="PLF22" s="4300"/>
      <c r="PLG22" s="4305"/>
      <c r="PLH22" s="4304"/>
      <c r="PLI22" s="4299"/>
      <c r="PLJ22" s="4300"/>
      <c r="PLK22" s="4301"/>
      <c r="PLL22" s="4302"/>
      <c r="PLM22" s="4299"/>
      <c r="PLN22" s="2602"/>
      <c r="PLO22" s="4287"/>
      <c r="PLP22" s="4303"/>
      <c r="PLQ22" s="4304"/>
      <c r="PLR22" s="2603"/>
      <c r="PLS22" s="4305"/>
      <c r="PLT22" s="4306"/>
      <c r="PLU22" s="4305"/>
      <c r="PLV22" s="4306"/>
      <c r="PLW22" s="4299"/>
      <c r="PLX22" s="4300"/>
      <c r="PLY22" s="4305"/>
      <c r="PLZ22" s="4304"/>
      <c r="PMA22" s="4299"/>
      <c r="PMB22" s="4300"/>
      <c r="PMC22" s="4301"/>
      <c r="PMD22" s="4302"/>
      <c r="PME22" s="4299"/>
      <c r="PMF22" s="2602"/>
      <c r="PMG22" s="4287"/>
      <c r="PMH22" s="4303"/>
      <c r="PMI22" s="4304"/>
      <c r="PMJ22" s="2603"/>
      <c r="PMK22" s="4305"/>
      <c r="PML22" s="4306"/>
      <c r="PMM22" s="4305"/>
      <c r="PMN22" s="4306"/>
      <c r="PMO22" s="4299"/>
      <c r="PMP22" s="4300"/>
      <c r="PMQ22" s="4305"/>
      <c r="PMR22" s="4304"/>
      <c r="PMS22" s="4299"/>
      <c r="PMT22" s="4300"/>
      <c r="PMU22" s="4301"/>
      <c r="PMV22" s="4302"/>
      <c r="PMW22" s="4299"/>
      <c r="PMX22" s="2602"/>
      <c r="PMY22" s="4287"/>
      <c r="PMZ22" s="4303"/>
      <c r="PNA22" s="4304"/>
      <c r="PNB22" s="2603"/>
      <c r="PNC22" s="4305"/>
      <c r="PND22" s="4306"/>
      <c r="PNE22" s="4305"/>
      <c r="PNF22" s="4306"/>
      <c r="PNG22" s="4299"/>
      <c r="PNH22" s="4300"/>
      <c r="PNI22" s="4305"/>
      <c r="PNJ22" s="4304"/>
      <c r="PNK22" s="4299"/>
      <c r="PNL22" s="4300"/>
      <c r="PNM22" s="4301"/>
      <c r="PNN22" s="4302"/>
      <c r="PNO22" s="4299"/>
      <c r="PNP22" s="2602"/>
      <c r="PNQ22" s="4287"/>
      <c r="PNR22" s="4303"/>
      <c r="PNS22" s="4304"/>
      <c r="PNT22" s="2603"/>
      <c r="PNU22" s="4305"/>
      <c r="PNV22" s="4306"/>
      <c r="PNW22" s="4305"/>
      <c r="PNX22" s="4306"/>
      <c r="PNY22" s="4299"/>
      <c r="PNZ22" s="4300"/>
      <c r="POA22" s="4305"/>
      <c r="POB22" s="4304"/>
      <c r="POC22" s="4299"/>
      <c r="POD22" s="4300"/>
      <c r="POE22" s="4301"/>
      <c r="POF22" s="4302"/>
      <c r="POG22" s="4299"/>
      <c r="POH22" s="2602"/>
      <c r="POI22" s="4287"/>
      <c r="POJ22" s="4303"/>
      <c r="POK22" s="4304"/>
      <c r="POL22" s="2603"/>
      <c r="POM22" s="4305"/>
      <c r="PON22" s="4306"/>
      <c r="POO22" s="4305"/>
      <c r="POP22" s="4306"/>
      <c r="POQ22" s="4299"/>
      <c r="POR22" s="4300"/>
      <c r="POS22" s="4305"/>
      <c r="POT22" s="4304"/>
      <c r="POU22" s="4299"/>
      <c r="POV22" s="4300"/>
      <c r="POW22" s="4301"/>
      <c r="POX22" s="4302"/>
      <c r="POY22" s="4299"/>
      <c r="POZ22" s="2602"/>
      <c r="PPA22" s="4287"/>
      <c r="PPB22" s="4303"/>
      <c r="PPC22" s="4304"/>
      <c r="PPD22" s="2603"/>
      <c r="PPE22" s="4305"/>
      <c r="PPF22" s="4306"/>
      <c r="PPG22" s="4305"/>
      <c r="PPH22" s="4306"/>
      <c r="PPI22" s="4299"/>
      <c r="PPJ22" s="4300"/>
      <c r="PPK22" s="4305"/>
      <c r="PPL22" s="4304"/>
      <c r="PPM22" s="4299"/>
      <c r="PPN22" s="4300"/>
      <c r="PPO22" s="4301"/>
      <c r="PPP22" s="4302"/>
      <c r="PPQ22" s="4299"/>
      <c r="PPR22" s="2602"/>
      <c r="PPS22" s="4287"/>
      <c r="PPT22" s="4303"/>
      <c r="PPU22" s="4304"/>
      <c r="PPV22" s="2603"/>
      <c r="PPW22" s="4305"/>
      <c r="PPX22" s="4306"/>
      <c r="PPY22" s="4305"/>
      <c r="PPZ22" s="4306"/>
      <c r="PQA22" s="4299"/>
      <c r="PQB22" s="4300"/>
      <c r="PQC22" s="4305"/>
      <c r="PQD22" s="4304"/>
      <c r="PQE22" s="4299"/>
      <c r="PQF22" s="4300"/>
      <c r="PQG22" s="4301"/>
      <c r="PQH22" s="4302"/>
      <c r="PQI22" s="4299"/>
      <c r="PQJ22" s="2602"/>
      <c r="PQK22" s="4287"/>
      <c r="PQL22" s="4303"/>
      <c r="PQM22" s="4304"/>
      <c r="PQN22" s="2603"/>
      <c r="PQO22" s="4305"/>
      <c r="PQP22" s="4306"/>
      <c r="PQQ22" s="4305"/>
      <c r="PQR22" s="4306"/>
      <c r="PQS22" s="4299"/>
      <c r="PQT22" s="4300"/>
      <c r="PQU22" s="4305"/>
      <c r="PQV22" s="4304"/>
      <c r="PQW22" s="4299"/>
      <c r="PQX22" s="4300"/>
      <c r="PQY22" s="4301"/>
      <c r="PQZ22" s="4302"/>
      <c r="PRA22" s="4299"/>
      <c r="PRB22" s="2602"/>
      <c r="PRC22" s="4287"/>
      <c r="PRD22" s="4303"/>
      <c r="PRE22" s="4304"/>
      <c r="PRF22" s="2603"/>
      <c r="PRG22" s="4305"/>
      <c r="PRH22" s="4306"/>
      <c r="PRI22" s="4305"/>
      <c r="PRJ22" s="4306"/>
      <c r="PRK22" s="4299"/>
      <c r="PRL22" s="4300"/>
      <c r="PRM22" s="4305"/>
      <c r="PRN22" s="4304"/>
      <c r="PRO22" s="4299"/>
      <c r="PRP22" s="4300"/>
      <c r="PRQ22" s="4301"/>
      <c r="PRR22" s="4302"/>
      <c r="PRS22" s="4299"/>
      <c r="PRT22" s="2602"/>
      <c r="PRU22" s="4287"/>
      <c r="PRV22" s="4303"/>
      <c r="PRW22" s="4304"/>
      <c r="PRX22" s="2603"/>
      <c r="PRY22" s="4305"/>
      <c r="PRZ22" s="4306"/>
      <c r="PSA22" s="4305"/>
      <c r="PSB22" s="4306"/>
      <c r="PSC22" s="4299"/>
      <c r="PSD22" s="4300"/>
      <c r="PSE22" s="4305"/>
      <c r="PSF22" s="4304"/>
      <c r="PSG22" s="4299"/>
      <c r="PSH22" s="4300"/>
      <c r="PSI22" s="4301"/>
      <c r="PSJ22" s="4302"/>
      <c r="PSK22" s="4299"/>
      <c r="PSL22" s="2602"/>
      <c r="PSM22" s="4287"/>
      <c r="PSN22" s="4303"/>
      <c r="PSO22" s="4304"/>
      <c r="PSP22" s="2603"/>
      <c r="PSQ22" s="4305"/>
      <c r="PSR22" s="4306"/>
      <c r="PSS22" s="4305"/>
      <c r="PST22" s="4306"/>
      <c r="PSU22" s="4299"/>
      <c r="PSV22" s="4300"/>
      <c r="PSW22" s="4305"/>
      <c r="PSX22" s="4304"/>
      <c r="PSY22" s="4299"/>
      <c r="PSZ22" s="4300"/>
      <c r="PTA22" s="4301"/>
      <c r="PTB22" s="4302"/>
      <c r="PTC22" s="4299"/>
      <c r="PTD22" s="2602"/>
      <c r="PTE22" s="4287"/>
      <c r="PTF22" s="4303"/>
      <c r="PTG22" s="4304"/>
      <c r="PTH22" s="2603"/>
      <c r="PTI22" s="4305"/>
      <c r="PTJ22" s="4306"/>
      <c r="PTK22" s="4305"/>
      <c r="PTL22" s="4306"/>
      <c r="PTM22" s="4299"/>
      <c r="PTN22" s="4300"/>
      <c r="PTO22" s="4305"/>
      <c r="PTP22" s="4304"/>
      <c r="PTQ22" s="4299"/>
      <c r="PTR22" s="4300"/>
      <c r="PTS22" s="4301"/>
      <c r="PTT22" s="4302"/>
      <c r="PTU22" s="4299"/>
      <c r="PTV22" s="2602"/>
      <c r="PTW22" s="4287"/>
      <c r="PTX22" s="4303"/>
      <c r="PTY22" s="4304"/>
      <c r="PTZ22" s="2603"/>
      <c r="PUA22" s="4305"/>
      <c r="PUB22" s="4306"/>
      <c r="PUC22" s="4305"/>
      <c r="PUD22" s="4306"/>
      <c r="PUE22" s="4299"/>
      <c r="PUF22" s="4300"/>
      <c r="PUG22" s="4305"/>
      <c r="PUH22" s="4304"/>
      <c r="PUI22" s="4299"/>
      <c r="PUJ22" s="4300"/>
      <c r="PUK22" s="4301"/>
      <c r="PUL22" s="4302"/>
      <c r="PUM22" s="4299"/>
      <c r="PUN22" s="2602"/>
      <c r="PUO22" s="4287"/>
      <c r="PUP22" s="4303"/>
      <c r="PUQ22" s="4304"/>
      <c r="PUR22" s="2603"/>
      <c r="PUS22" s="4305"/>
      <c r="PUT22" s="4306"/>
      <c r="PUU22" s="4305"/>
      <c r="PUV22" s="4306"/>
      <c r="PUW22" s="4299"/>
      <c r="PUX22" s="4300"/>
      <c r="PUY22" s="4305"/>
      <c r="PUZ22" s="4304"/>
      <c r="PVA22" s="4299"/>
      <c r="PVB22" s="4300"/>
      <c r="PVC22" s="4301"/>
      <c r="PVD22" s="4302"/>
      <c r="PVE22" s="4299"/>
      <c r="PVF22" s="2602"/>
      <c r="PVG22" s="4287"/>
      <c r="PVH22" s="4303"/>
      <c r="PVI22" s="4304"/>
      <c r="PVJ22" s="2603"/>
      <c r="PVK22" s="4305"/>
      <c r="PVL22" s="4306"/>
      <c r="PVM22" s="4305"/>
      <c r="PVN22" s="4306"/>
      <c r="PVO22" s="4299"/>
      <c r="PVP22" s="4300"/>
      <c r="PVQ22" s="4305"/>
      <c r="PVR22" s="4304"/>
      <c r="PVS22" s="4299"/>
      <c r="PVT22" s="4300"/>
      <c r="PVU22" s="4301"/>
      <c r="PVV22" s="4302"/>
      <c r="PVW22" s="4299"/>
      <c r="PVX22" s="2602"/>
      <c r="PVY22" s="4287"/>
      <c r="PVZ22" s="4303"/>
      <c r="PWA22" s="4304"/>
      <c r="PWB22" s="2603"/>
      <c r="PWC22" s="4305"/>
      <c r="PWD22" s="4306"/>
      <c r="PWE22" s="4305"/>
      <c r="PWF22" s="4306"/>
      <c r="PWG22" s="4299"/>
      <c r="PWH22" s="4300"/>
      <c r="PWI22" s="4305"/>
      <c r="PWJ22" s="4304"/>
      <c r="PWK22" s="4299"/>
      <c r="PWL22" s="4300"/>
      <c r="PWM22" s="4301"/>
      <c r="PWN22" s="4302"/>
      <c r="PWO22" s="4299"/>
      <c r="PWP22" s="2602"/>
      <c r="PWQ22" s="4287"/>
      <c r="PWR22" s="4303"/>
      <c r="PWS22" s="4304"/>
      <c r="PWT22" s="2603"/>
      <c r="PWU22" s="4305"/>
      <c r="PWV22" s="4306"/>
      <c r="PWW22" s="4305"/>
      <c r="PWX22" s="4306"/>
      <c r="PWY22" s="4299"/>
      <c r="PWZ22" s="4300"/>
      <c r="PXA22" s="4305"/>
      <c r="PXB22" s="4304"/>
      <c r="PXC22" s="4299"/>
      <c r="PXD22" s="4300"/>
      <c r="PXE22" s="4301"/>
      <c r="PXF22" s="4302"/>
      <c r="PXG22" s="4299"/>
      <c r="PXH22" s="2602"/>
      <c r="PXI22" s="4287"/>
      <c r="PXJ22" s="4303"/>
      <c r="PXK22" s="4304"/>
      <c r="PXL22" s="2603"/>
      <c r="PXM22" s="4305"/>
      <c r="PXN22" s="4306"/>
      <c r="PXO22" s="4305"/>
      <c r="PXP22" s="4306"/>
      <c r="PXQ22" s="4299"/>
      <c r="PXR22" s="4300"/>
      <c r="PXS22" s="4305"/>
      <c r="PXT22" s="4304"/>
      <c r="PXU22" s="4299"/>
      <c r="PXV22" s="4300"/>
      <c r="PXW22" s="4301"/>
      <c r="PXX22" s="4302"/>
      <c r="PXY22" s="4299"/>
      <c r="PXZ22" s="2602"/>
      <c r="PYA22" s="4287"/>
      <c r="PYB22" s="4303"/>
      <c r="PYC22" s="4304"/>
      <c r="PYD22" s="2603"/>
      <c r="PYE22" s="4305"/>
      <c r="PYF22" s="4306"/>
      <c r="PYG22" s="4305"/>
      <c r="PYH22" s="4306"/>
      <c r="PYI22" s="4299"/>
      <c r="PYJ22" s="4300"/>
      <c r="PYK22" s="4305"/>
      <c r="PYL22" s="4304"/>
      <c r="PYM22" s="4299"/>
      <c r="PYN22" s="4300"/>
      <c r="PYO22" s="4301"/>
      <c r="PYP22" s="4302"/>
      <c r="PYQ22" s="4299"/>
      <c r="PYR22" s="2602"/>
      <c r="PYS22" s="4287"/>
      <c r="PYT22" s="4303"/>
      <c r="PYU22" s="4304"/>
      <c r="PYV22" s="2603"/>
      <c r="PYW22" s="4305"/>
      <c r="PYX22" s="4306"/>
      <c r="PYY22" s="4305"/>
      <c r="PYZ22" s="4306"/>
      <c r="PZA22" s="4299"/>
      <c r="PZB22" s="4300"/>
      <c r="PZC22" s="4305"/>
      <c r="PZD22" s="4304"/>
      <c r="PZE22" s="4299"/>
      <c r="PZF22" s="4300"/>
      <c r="PZG22" s="4301"/>
      <c r="PZH22" s="4302"/>
      <c r="PZI22" s="4299"/>
      <c r="PZJ22" s="2602"/>
      <c r="PZK22" s="4287"/>
      <c r="PZL22" s="4303"/>
      <c r="PZM22" s="4304"/>
      <c r="PZN22" s="2603"/>
      <c r="PZO22" s="4305"/>
      <c r="PZP22" s="4306"/>
      <c r="PZQ22" s="4305"/>
      <c r="PZR22" s="4306"/>
      <c r="PZS22" s="4299"/>
      <c r="PZT22" s="4300"/>
      <c r="PZU22" s="4305"/>
      <c r="PZV22" s="4304"/>
      <c r="PZW22" s="4299"/>
      <c r="PZX22" s="4300"/>
      <c r="PZY22" s="4301"/>
      <c r="PZZ22" s="4302"/>
      <c r="QAA22" s="4299"/>
      <c r="QAB22" s="2602"/>
      <c r="QAC22" s="4287"/>
      <c r="QAD22" s="4303"/>
      <c r="QAE22" s="4304"/>
      <c r="QAF22" s="2603"/>
      <c r="QAG22" s="4305"/>
      <c r="QAH22" s="4306"/>
      <c r="QAI22" s="4305"/>
      <c r="QAJ22" s="4306"/>
      <c r="QAK22" s="4299"/>
      <c r="QAL22" s="4300"/>
      <c r="QAM22" s="4305"/>
      <c r="QAN22" s="4304"/>
      <c r="QAO22" s="4299"/>
      <c r="QAP22" s="4300"/>
      <c r="QAQ22" s="4301"/>
      <c r="QAR22" s="4302"/>
      <c r="QAS22" s="4299"/>
      <c r="QAT22" s="2602"/>
      <c r="QAU22" s="4287"/>
      <c r="QAV22" s="4303"/>
      <c r="QAW22" s="4304"/>
      <c r="QAX22" s="2603"/>
      <c r="QAY22" s="4305"/>
      <c r="QAZ22" s="4306"/>
      <c r="QBA22" s="4305"/>
      <c r="QBB22" s="4306"/>
      <c r="QBC22" s="4299"/>
      <c r="QBD22" s="4300"/>
      <c r="QBE22" s="4305"/>
      <c r="QBF22" s="4304"/>
      <c r="QBG22" s="4299"/>
      <c r="QBH22" s="4300"/>
      <c r="QBI22" s="4301"/>
      <c r="QBJ22" s="4302"/>
      <c r="QBK22" s="4299"/>
      <c r="QBL22" s="2602"/>
      <c r="QBM22" s="4287"/>
      <c r="QBN22" s="4303"/>
      <c r="QBO22" s="4304"/>
      <c r="QBP22" s="2603"/>
      <c r="QBQ22" s="4305"/>
      <c r="QBR22" s="4306"/>
      <c r="QBS22" s="4305"/>
      <c r="QBT22" s="4306"/>
      <c r="QBU22" s="4299"/>
      <c r="QBV22" s="4300"/>
      <c r="QBW22" s="4305"/>
      <c r="QBX22" s="4304"/>
      <c r="QBY22" s="4299"/>
      <c r="QBZ22" s="4300"/>
      <c r="QCA22" s="4301"/>
      <c r="QCB22" s="4302"/>
      <c r="QCC22" s="4299"/>
      <c r="QCD22" s="2602"/>
      <c r="QCE22" s="4287"/>
      <c r="QCF22" s="4303"/>
      <c r="QCG22" s="4304"/>
      <c r="QCH22" s="2603"/>
      <c r="QCI22" s="4305"/>
      <c r="QCJ22" s="4306"/>
      <c r="QCK22" s="4305"/>
      <c r="QCL22" s="4306"/>
      <c r="QCM22" s="4299"/>
      <c r="QCN22" s="4300"/>
      <c r="QCO22" s="4305"/>
      <c r="QCP22" s="4304"/>
      <c r="QCQ22" s="4299"/>
      <c r="QCR22" s="4300"/>
      <c r="QCS22" s="4301"/>
      <c r="QCT22" s="4302"/>
      <c r="QCU22" s="4299"/>
      <c r="QCV22" s="2602"/>
      <c r="QCW22" s="4287"/>
      <c r="QCX22" s="4303"/>
      <c r="QCY22" s="4304"/>
      <c r="QCZ22" s="2603"/>
      <c r="QDA22" s="4305"/>
      <c r="QDB22" s="4306"/>
      <c r="QDC22" s="4305"/>
      <c r="QDD22" s="4306"/>
      <c r="QDE22" s="4299"/>
      <c r="QDF22" s="4300"/>
      <c r="QDG22" s="4305"/>
      <c r="QDH22" s="4304"/>
      <c r="QDI22" s="4299"/>
      <c r="QDJ22" s="4300"/>
      <c r="QDK22" s="4301"/>
      <c r="QDL22" s="4302"/>
      <c r="QDM22" s="4299"/>
      <c r="QDN22" s="2602"/>
      <c r="QDO22" s="4287"/>
      <c r="QDP22" s="4303"/>
      <c r="QDQ22" s="4304"/>
      <c r="QDR22" s="2603"/>
      <c r="QDS22" s="4305"/>
      <c r="QDT22" s="4306"/>
      <c r="QDU22" s="4305"/>
      <c r="QDV22" s="4306"/>
      <c r="QDW22" s="4299"/>
      <c r="QDX22" s="4300"/>
      <c r="QDY22" s="4305"/>
      <c r="QDZ22" s="4304"/>
      <c r="QEA22" s="4299"/>
      <c r="QEB22" s="4300"/>
      <c r="QEC22" s="4301"/>
      <c r="QED22" s="4302"/>
      <c r="QEE22" s="4299"/>
      <c r="QEF22" s="2602"/>
      <c r="QEG22" s="4287"/>
      <c r="QEH22" s="4303"/>
      <c r="QEI22" s="4304"/>
      <c r="QEJ22" s="2603"/>
      <c r="QEK22" s="4305"/>
      <c r="QEL22" s="4306"/>
      <c r="QEM22" s="4305"/>
      <c r="QEN22" s="4306"/>
      <c r="QEO22" s="4299"/>
      <c r="QEP22" s="4300"/>
      <c r="QEQ22" s="4305"/>
      <c r="QER22" s="4304"/>
      <c r="QES22" s="4299"/>
      <c r="QET22" s="4300"/>
      <c r="QEU22" s="4301"/>
      <c r="QEV22" s="4302"/>
      <c r="QEW22" s="4299"/>
      <c r="QEX22" s="2602"/>
      <c r="QEY22" s="4287"/>
      <c r="QEZ22" s="4303"/>
      <c r="QFA22" s="4304"/>
      <c r="QFB22" s="2603"/>
      <c r="QFC22" s="4305"/>
      <c r="QFD22" s="4306"/>
      <c r="QFE22" s="4305"/>
      <c r="QFF22" s="4306"/>
      <c r="QFG22" s="4299"/>
      <c r="QFH22" s="4300"/>
      <c r="QFI22" s="4305"/>
      <c r="QFJ22" s="4304"/>
      <c r="QFK22" s="4299"/>
      <c r="QFL22" s="4300"/>
      <c r="QFM22" s="4301"/>
      <c r="QFN22" s="4302"/>
      <c r="QFO22" s="4299"/>
      <c r="QFP22" s="2602"/>
      <c r="QFQ22" s="4287"/>
      <c r="QFR22" s="4303"/>
      <c r="QFS22" s="4304"/>
      <c r="QFT22" s="2603"/>
      <c r="QFU22" s="4305"/>
      <c r="QFV22" s="4306"/>
      <c r="QFW22" s="4305"/>
      <c r="QFX22" s="4306"/>
      <c r="QFY22" s="4299"/>
      <c r="QFZ22" s="4300"/>
      <c r="QGA22" s="4305"/>
      <c r="QGB22" s="4304"/>
      <c r="QGC22" s="4299"/>
      <c r="QGD22" s="4300"/>
      <c r="QGE22" s="4301"/>
      <c r="QGF22" s="4302"/>
      <c r="QGG22" s="4299"/>
      <c r="QGH22" s="2602"/>
      <c r="QGI22" s="4287"/>
      <c r="QGJ22" s="4303"/>
      <c r="QGK22" s="4304"/>
      <c r="QGL22" s="2603"/>
      <c r="QGM22" s="4305"/>
      <c r="QGN22" s="4306"/>
      <c r="QGO22" s="4305"/>
      <c r="QGP22" s="4306"/>
      <c r="QGQ22" s="4299"/>
      <c r="QGR22" s="4300"/>
      <c r="QGS22" s="4305"/>
      <c r="QGT22" s="4304"/>
      <c r="QGU22" s="4299"/>
      <c r="QGV22" s="4300"/>
      <c r="QGW22" s="4301"/>
      <c r="QGX22" s="4302"/>
      <c r="QGY22" s="4299"/>
      <c r="QGZ22" s="2602"/>
      <c r="QHA22" s="4287"/>
      <c r="QHB22" s="4303"/>
      <c r="QHC22" s="4304"/>
      <c r="QHD22" s="2603"/>
      <c r="QHE22" s="4305"/>
      <c r="QHF22" s="4306"/>
      <c r="QHG22" s="4305"/>
      <c r="QHH22" s="4306"/>
      <c r="QHI22" s="4299"/>
      <c r="QHJ22" s="4300"/>
      <c r="QHK22" s="4305"/>
      <c r="QHL22" s="4304"/>
      <c r="QHM22" s="4299"/>
      <c r="QHN22" s="4300"/>
      <c r="QHO22" s="4301"/>
      <c r="QHP22" s="4302"/>
      <c r="QHQ22" s="4299"/>
      <c r="QHR22" s="2602"/>
      <c r="QHS22" s="4287"/>
      <c r="QHT22" s="4303"/>
      <c r="QHU22" s="4304"/>
      <c r="QHV22" s="2603"/>
      <c r="QHW22" s="4305"/>
      <c r="QHX22" s="4306"/>
      <c r="QHY22" s="4305"/>
      <c r="QHZ22" s="4306"/>
      <c r="QIA22" s="4299"/>
      <c r="QIB22" s="4300"/>
      <c r="QIC22" s="4305"/>
      <c r="QID22" s="4304"/>
      <c r="QIE22" s="4299"/>
      <c r="QIF22" s="4300"/>
      <c r="QIG22" s="4301"/>
      <c r="QIH22" s="4302"/>
      <c r="QII22" s="4299"/>
      <c r="QIJ22" s="2602"/>
      <c r="QIK22" s="4287"/>
      <c r="QIL22" s="4303"/>
      <c r="QIM22" s="4304"/>
      <c r="QIN22" s="2603"/>
      <c r="QIO22" s="4305"/>
      <c r="QIP22" s="4306"/>
      <c r="QIQ22" s="4305"/>
      <c r="QIR22" s="4306"/>
      <c r="QIS22" s="4299"/>
      <c r="QIT22" s="4300"/>
      <c r="QIU22" s="4305"/>
      <c r="QIV22" s="4304"/>
      <c r="QIW22" s="4299"/>
      <c r="QIX22" s="4300"/>
      <c r="QIY22" s="4301"/>
      <c r="QIZ22" s="4302"/>
      <c r="QJA22" s="4299"/>
      <c r="QJB22" s="2602"/>
      <c r="QJC22" s="4287"/>
      <c r="QJD22" s="4303"/>
      <c r="QJE22" s="4304"/>
      <c r="QJF22" s="2603"/>
      <c r="QJG22" s="4305"/>
      <c r="QJH22" s="4306"/>
      <c r="QJI22" s="4305"/>
      <c r="QJJ22" s="4306"/>
      <c r="QJK22" s="4299"/>
      <c r="QJL22" s="4300"/>
      <c r="QJM22" s="4305"/>
      <c r="QJN22" s="4304"/>
      <c r="QJO22" s="4299"/>
      <c r="QJP22" s="4300"/>
      <c r="QJQ22" s="4301"/>
      <c r="QJR22" s="4302"/>
      <c r="QJS22" s="4299"/>
      <c r="QJT22" s="2602"/>
      <c r="QJU22" s="4287"/>
      <c r="QJV22" s="4303"/>
      <c r="QJW22" s="4304"/>
      <c r="QJX22" s="2603"/>
      <c r="QJY22" s="4305"/>
      <c r="QJZ22" s="4306"/>
      <c r="QKA22" s="4305"/>
      <c r="QKB22" s="4306"/>
      <c r="QKC22" s="4299"/>
      <c r="QKD22" s="4300"/>
      <c r="QKE22" s="4305"/>
      <c r="QKF22" s="4304"/>
      <c r="QKG22" s="4299"/>
      <c r="QKH22" s="4300"/>
      <c r="QKI22" s="4301"/>
      <c r="QKJ22" s="4302"/>
      <c r="QKK22" s="4299"/>
      <c r="QKL22" s="2602"/>
      <c r="QKM22" s="4287"/>
      <c r="QKN22" s="4303"/>
      <c r="QKO22" s="4304"/>
      <c r="QKP22" s="2603"/>
      <c r="QKQ22" s="4305"/>
      <c r="QKR22" s="4306"/>
      <c r="QKS22" s="4305"/>
      <c r="QKT22" s="4306"/>
      <c r="QKU22" s="4299"/>
      <c r="QKV22" s="4300"/>
      <c r="QKW22" s="4305"/>
      <c r="QKX22" s="4304"/>
      <c r="QKY22" s="4299"/>
      <c r="QKZ22" s="4300"/>
      <c r="QLA22" s="4301"/>
      <c r="QLB22" s="4302"/>
      <c r="QLC22" s="4299"/>
      <c r="QLD22" s="2602"/>
      <c r="QLE22" s="4287"/>
      <c r="QLF22" s="4303"/>
      <c r="QLG22" s="4304"/>
      <c r="QLH22" s="2603"/>
      <c r="QLI22" s="4305"/>
      <c r="QLJ22" s="4306"/>
      <c r="QLK22" s="4305"/>
      <c r="QLL22" s="4306"/>
      <c r="QLM22" s="4299"/>
      <c r="QLN22" s="4300"/>
      <c r="QLO22" s="4305"/>
      <c r="QLP22" s="4304"/>
      <c r="QLQ22" s="4299"/>
      <c r="QLR22" s="4300"/>
      <c r="QLS22" s="4301"/>
      <c r="QLT22" s="4302"/>
      <c r="QLU22" s="4299"/>
      <c r="QLV22" s="2602"/>
      <c r="QLW22" s="4287"/>
      <c r="QLX22" s="4303"/>
      <c r="QLY22" s="4304"/>
      <c r="QLZ22" s="2603"/>
      <c r="QMA22" s="4305"/>
      <c r="QMB22" s="4306"/>
      <c r="QMC22" s="4305"/>
      <c r="QMD22" s="4306"/>
      <c r="QME22" s="4299"/>
      <c r="QMF22" s="4300"/>
      <c r="QMG22" s="4305"/>
      <c r="QMH22" s="4304"/>
      <c r="QMI22" s="4299"/>
      <c r="QMJ22" s="4300"/>
      <c r="QMK22" s="4301"/>
      <c r="QML22" s="4302"/>
      <c r="QMM22" s="4299"/>
      <c r="QMN22" s="2602"/>
      <c r="QMO22" s="4287"/>
      <c r="QMP22" s="4303"/>
      <c r="QMQ22" s="4304"/>
      <c r="QMR22" s="2603"/>
      <c r="QMS22" s="4305"/>
      <c r="QMT22" s="4306"/>
      <c r="QMU22" s="4305"/>
      <c r="QMV22" s="4306"/>
      <c r="QMW22" s="4299"/>
      <c r="QMX22" s="4300"/>
      <c r="QMY22" s="4305"/>
      <c r="QMZ22" s="4304"/>
      <c r="QNA22" s="4299"/>
      <c r="QNB22" s="4300"/>
      <c r="QNC22" s="4301"/>
      <c r="QND22" s="4302"/>
      <c r="QNE22" s="4299"/>
      <c r="QNF22" s="2602"/>
      <c r="QNG22" s="4287"/>
      <c r="QNH22" s="4303"/>
      <c r="QNI22" s="4304"/>
      <c r="QNJ22" s="2603"/>
      <c r="QNK22" s="4305"/>
      <c r="QNL22" s="4306"/>
      <c r="QNM22" s="4305"/>
      <c r="QNN22" s="4306"/>
      <c r="QNO22" s="4299"/>
      <c r="QNP22" s="4300"/>
      <c r="QNQ22" s="4305"/>
      <c r="QNR22" s="4304"/>
      <c r="QNS22" s="4299"/>
      <c r="QNT22" s="4300"/>
      <c r="QNU22" s="4301"/>
      <c r="QNV22" s="4302"/>
      <c r="QNW22" s="4299"/>
      <c r="QNX22" s="2602"/>
      <c r="QNY22" s="4287"/>
      <c r="QNZ22" s="4303"/>
      <c r="QOA22" s="4304"/>
      <c r="QOB22" s="2603"/>
      <c r="QOC22" s="4305"/>
      <c r="QOD22" s="4306"/>
      <c r="QOE22" s="4305"/>
      <c r="QOF22" s="4306"/>
      <c r="QOG22" s="4299"/>
      <c r="QOH22" s="4300"/>
      <c r="QOI22" s="4305"/>
      <c r="QOJ22" s="4304"/>
      <c r="QOK22" s="4299"/>
      <c r="QOL22" s="4300"/>
      <c r="QOM22" s="4301"/>
      <c r="QON22" s="4302"/>
      <c r="QOO22" s="4299"/>
      <c r="QOP22" s="2602"/>
      <c r="QOQ22" s="4287"/>
      <c r="QOR22" s="4303"/>
      <c r="QOS22" s="4304"/>
      <c r="QOT22" s="2603"/>
      <c r="QOU22" s="4305"/>
      <c r="QOV22" s="4306"/>
      <c r="QOW22" s="4305"/>
      <c r="QOX22" s="4306"/>
      <c r="QOY22" s="4299"/>
      <c r="QOZ22" s="4300"/>
      <c r="QPA22" s="4305"/>
      <c r="QPB22" s="4304"/>
      <c r="QPC22" s="4299"/>
      <c r="QPD22" s="4300"/>
      <c r="QPE22" s="4301"/>
      <c r="QPF22" s="4302"/>
      <c r="QPG22" s="4299"/>
      <c r="QPH22" s="2602"/>
      <c r="QPI22" s="4287"/>
      <c r="QPJ22" s="4303"/>
      <c r="QPK22" s="4304"/>
      <c r="QPL22" s="2603"/>
      <c r="QPM22" s="4305"/>
      <c r="QPN22" s="4306"/>
      <c r="QPO22" s="4305"/>
      <c r="QPP22" s="4306"/>
      <c r="QPQ22" s="4299"/>
      <c r="QPR22" s="4300"/>
      <c r="QPS22" s="4305"/>
      <c r="QPT22" s="4304"/>
      <c r="QPU22" s="4299"/>
      <c r="QPV22" s="4300"/>
      <c r="QPW22" s="4301"/>
      <c r="QPX22" s="4302"/>
      <c r="QPY22" s="4299"/>
      <c r="QPZ22" s="2602"/>
      <c r="QQA22" s="4287"/>
      <c r="QQB22" s="4303"/>
      <c r="QQC22" s="4304"/>
      <c r="QQD22" s="2603"/>
      <c r="QQE22" s="4305"/>
      <c r="QQF22" s="4306"/>
      <c r="QQG22" s="4305"/>
      <c r="QQH22" s="4306"/>
      <c r="QQI22" s="4299"/>
      <c r="QQJ22" s="4300"/>
      <c r="QQK22" s="4305"/>
      <c r="QQL22" s="4304"/>
      <c r="QQM22" s="4299"/>
      <c r="QQN22" s="4300"/>
      <c r="QQO22" s="4301"/>
      <c r="QQP22" s="4302"/>
      <c r="QQQ22" s="4299"/>
      <c r="QQR22" s="2602"/>
      <c r="QQS22" s="4287"/>
      <c r="QQT22" s="4303"/>
      <c r="QQU22" s="4304"/>
      <c r="QQV22" s="2603"/>
      <c r="QQW22" s="4305"/>
      <c r="QQX22" s="4306"/>
      <c r="QQY22" s="4305"/>
      <c r="QQZ22" s="4306"/>
      <c r="QRA22" s="4299"/>
      <c r="QRB22" s="4300"/>
      <c r="QRC22" s="4305"/>
      <c r="QRD22" s="4304"/>
      <c r="QRE22" s="4299"/>
      <c r="QRF22" s="4300"/>
      <c r="QRG22" s="4301"/>
      <c r="QRH22" s="4302"/>
      <c r="QRI22" s="4299"/>
      <c r="QRJ22" s="2602"/>
      <c r="QRK22" s="4287"/>
      <c r="QRL22" s="4303"/>
      <c r="QRM22" s="4304"/>
      <c r="QRN22" s="2603"/>
      <c r="QRO22" s="4305"/>
      <c r="QRP22" s="4306"/>
      <c r="QRQ22" s="4305"/>
      <c r="QRR22" s="4306"/>
      <c r="QRS22" s="4299"/>
      <c r="QRT22" s="4300"/>
      <c r="QRU22" s="4305"/>
      <c r="QRV22" s="4304"/>
      <c r="QRW22" s="4299"/>
      <c r="QRX22" s="4300"/>
      <c r="QRY22" s="4301"/>
      <c r="QRZ22" s="4302"/>
      <c r="QSA22" s="4299"/>
      <c r="QSB22" s="2602"/>
      <c r="QSC22" s="4287"/>
      <c r="QSD22" s="4303"/>
      <c r="QSE22" s="4304"/>
      <c r="QSF22" s="2603"/>
      <c r="QSG22" s="4305"/>
      <c r="QSH22" s="4306"/>
      <c r="QSI22" s="4305"/>
      <c r="QSJ22" s="4306"/>
      <c r="QSK22" s="4299"/>
      <c r="QSL22" s="4300"/>
      <c r="QSM22" s="4305"/>
      <c r="QSN22" s="4304"/>
      <c r="QSO22" s="4299"/>
      <c r="QSP22" s="4300"/>
      <c r="QSQ22" s="4301"/>
      <c r="QSR22" s="4302"/>
      <c r="QSS22" s="4299"/>
      <c r="QST22" s="2602"/>
      <c r="QSU22" s="4287"/>
      <c r="QSV22" s="4303"/>
      <c r="QSW22" s="4304"/>
      <c r="QSX22" s="2603"/>
      <c r="QSY22" s="4305"/>
      <c r="QSZ22" s="4306"/>
      <c r="QTA22" s="4305"/>
      <c r="QTB22" s="4306"/>
      <c r="QTC22" s="4299"/>
      <c r="QTD22" s="4300"/>
      <c r="QTE22" s="4305"/>
      <c r="QTF22" s="4304"/>
      <c r="QTG22" s="4299"/>
      <c r="QTH22" s="4300"/>
      <c r="QTI22" s="4301"/>
      <c r="QTJ22" s="4302"/>
      <c r="QTK22" s="4299"/>
      <c r="QTL22" s="2602"/>
      <c r="QTM22" s="4287"/>
      <c r="QTN22" s="4303"/>
      <c r="QTO22" s="4304"/>
      <c r="QTP22" s="2603"/>
      <c r="QTQ22" s="4305"/>
      <c r="QTR22" s="4306"/>
      <c r="QTS22" s="4305"/>
      <c r="QTT22" s="4306"/>
      <c r="QTU22" s="4299"/>
      <c r="QTV22" s="4300"/>
      <c r="QTW22" s="4305"/>
      <c r="QTX22" s="4304"/>
      <c r="QTY22" s="4299"/>
      <c r="QTZ22" s="4300"/>
      <c r="QUA22" s="4301"/>
      <c r="QUB22" s="4302"/>
      <c r="QUC22" s="4299"/>
      <c r="QUD22" s="2602"/>
      <c r="QUE22" s="4287"/>
      <c r="QUF22" s="4303"/>
      <c r="QUG22" s="4304"/>
      <c r="QUH22" s="2603"/>
      <c r="QUI22" s="4305"/>
      <c r="QUJ22" s="4306"/>
      <c r="QUK22" s="4305"/>
      <c r="QUL22" s="4306"/>
      <c r="QUM22" s="4299"/>
      <c r="QUN22" s="4300"/>
      <c r="QUO22" s="4305"/>
      <c r="QUP22" s="4304"/>
      <c r="QUQ22" s="4299"/>
      <c r="QUR22" s="4300"/>
      <c r="QUS22" s="4301"/>
      <c r="QUT22" s="4302"/>
      <c r="QUU22" s="4299"/>
      <c r="QUV22" s="2602"/>
      <c r="QUW22" s="4287"/>
      <c r="QUX22" s="4303"/>
      <c r="QUY22" s="4304"/>
      <c r="QUZ22" s="2603"/>
      <c r="QVA22" s="4305"/>
      <c r="QVB22" s="4306"/>
      <c r="QVC22" s="4305"/>
      <c r="QVD22" s="4306"/>
      <c r="QVE22" s="4299"/>
      <c r="QVF22" s="4300"/>
      <c r="QVG22" s="4305"/>
      <c r="QVH22" s="4304"/>
      <c r="QVI22" s="4299"/>
      <c r="QVJ22" s="4300"/>
      <c r="QVK22" s="4301"/>
      <c r="QVL22" s="4302"/>
      <c r="QVM22" s="4299"/>
      <c r="QVN22" s="2602"/>
      <c r="QVO22" s="4287"/>
      <c r="QVP22" s="4303"/>
      <c r="QVQ22" s="4304"/>
      <c r="QVR22" s="2603"/>
      <c r="QVS22" s="4305"/>
      <c r="QVT22" s="4306"/>
      <c r="QVU22" s="4305"/>
      <c r="QVV22" s="4306"/>
      <c r="QVW22" s="4299"/>
      <c r="QVX22" s="4300"/>
      <c r="QVY22" s="4305"/>
      <c r="QVZ22" s="4304"/>
      <c r="QWA22" s="4299"/>
      <c r="QWB22" s="4300"/>
      <c r="QWC22" s="4301"/>
      <c r="QWD22" s="4302"/>
      <c r="QWE22" s="4299"/>
      <c r="QWF22" s="2602"/>
      <c r="QWG22" s="4287"/>
      <c r="QWH22" s="4303"/>
      <c r="QWI22" s="4304"/>
      <c r="QWJ22" s="2603"/>
      <c r="QWK22" s="4305"/>
      <c r="QWL22" s="4306"/>
      <c r="QWM22" s="4305"/>
      <c r="QWN22" s="4306"/>
      <c r="QWO22" s="4299"/>
      <c r="QWP22" s="4300"/>
      <c r="QWQ22" s="4305"/>
      <c r="QWR22" s="4304"/>
      <c r="QWS22" s="4299"/>
      <c r="QWT22" s="4300"/>
      <c r="QWU22" s="4301"/>
      <c r="QWV22" s="4302"/>
      <c r="QWW22" s="4299"/>
      <c r="QWX22" s="2602"/>
      <c r="QWY22" s="4287"/>
      <c r="QWZ22" s="4303"/>
      <c r="QXA22" s="4304"/>
      <c r="QXB22" s="2603"/>
      <c r="QXC22" s="4305"/>
      <c r="QXD22" s="4306"/>
      <c r="QXE22" s="4305"/>
      <c r="QXF22" s="4306"/>
      <c r="QXG22" s="4299"/>
      <c r="QXH22" s="4300"/>
      <c r="QXI22" s="4305"/>
      <c r="QXJ22" s="4304"/>
      <c r="QXK22" s="4299"/>
      <c r="QXL22" s="4300"/>
      <c r="QXM22" s="4301"/>
      <c r="QXN22" s="4302"/>
      <c r="QXO22" s="4299"/>
      <c r="QXP22" s="2602"/>
      <c r="QXQ22" s="4287"/>
      <c r="QXR22" s="4303"/>
      <c r="QXS22" s="4304"/>
      <c r="QXT22" s="2603"/>
      <c r="QXU22" s="4305"/>
      <c r="QXV22" s="4306"/>
      <c r="QXW22" s="4305"/>
      <c r="QXX22" s="4306"/>
      <c r="QXY22" s="4299"/>
      <c r="QXZ22" s="4300"/>
      <c r="QYA22" s="4305"/>
      <c r="QYB22" s="4304"/>
      <c r="QYC22" s="4299"/>
      <c r="QYD22" s="4300"/>
      <c r="QYE22" s="4301"/>
      <c r="QYF22" s="4302"/>
      <c r="QYG22" s="4299"/>
      <c r="QYH22" s="2602"/>
      <c r="QYI22" s="4287"/>
      <c r="QYJ22" s="4303"/>
      <c r="QYK22" s="4304"/>
      <c r="QYL22" s="2603"/>
      <c r="QYM22" s="4305"/>
      <c r="QYN22" s="4306"/>
      <c r="QYO22" s="4305"/>
      <c r="QYP22" s="4306"/>
      <c r="QYQ22" s="4299"/>
      <c r="QYR22" s="4300"/>
      <c r="QYS22" s="4305"/>
      <c r="QYT22" s="4304"/>
      <c r="QYU22" s="4299"/>
      <c r="QYV22" s="4300"/>
      <c r="QYW22" s="4301"/>
      <c r="QYX22" s="4302"/>
      <c r="QYY22" s="4299"/>
      <c r="QYZ22" s="2602"/>
      <c r="QZA22" s="4287"/>
      <c r="QZB22" s="4303"/>
      <c r="QZC22" s="4304"/>
      <c r="QZD22" s="2603"/>
      <c r="QZE22" s="4305"/>
      <c r="QZF22" s="4306"/>
      <c r="QZG22" s="4305"/>
      <c r="QZH22" s="4306"/>
      <c r="QZI22" s="4299"/>
      <c r="QZJ22" s="4300"/>
      <c r="QZK22" s="4305"/>
      <c r="QZL22" s="4304"/>
      <c r="QZM22" s="4299"/>
      <c r="QZN22" s="4300"/>
      <c r="QZO22" s="4301"/>
      <c r="QZP22" s="4302"/>
      <c r="QZQ22" s="4299"/>
      <c r="QZR22" s="2602"/>
      <c r="QZS22" s="4287"/>
      <c r="QZT22" s="4303"/>
      <c r="QZU22" s="4304"/>
      <c r="QZV22" s="2603"/>
      <c r="QZW22" s="4305"/>
      <c r="QZX22" s="4306"/>
      <c r="QZY22" s="4305"/>
      <c r="QZZ22" s="4306"/>
      <c r="RAA22" s="4299"/>
      <c r="RAB22" s="4300"/>
      <c r="RAC22" s="4305"/>
      <c r="RAD22" s="4304"/>
      <c r="RAE22" s="4299"/>
      <c r="RAF22" s="4300"/>
      <c r="RAG22" s="4301"/>
      <c r="RAH22" s="4302"/>
      <c r="RAI22" s="4299"/>
      <c r="RAJ22" s="2602"/>
      <c r="RAK22" s="4287"/>
      <c r="RAL22" s="4303"/>
      <c r="RAM22" s="4304"/>
      <c r="RAN22" s="2603"/>
      <c r="RAO22" s="4305"/>
      <c r="RAP22" s="4306"/>
      <c r="RAQ22" s="4305"/>
      <c r="RAR22" s="4306"/>
      <c r="RAS22" s="4299"/>
      <c r="RAT22" s="4300"/>
      <c r="RAU22" s="4305"/>
      <c r="RAV22" s="4304"/>
      <c r="RAW22" s="4299"/>
      <c r="RAX22" s="4300"/>
      <c r="RAY22" s="4301"/>
      <c r="RAZ22" s="4302"/>
      <c r="RBA22" s="4299"/>
      <c r="RBB22" s="2602"/>
      <c r="RBC22" s="4287"/>
      <c r="RBD22" s="4303"/>
      <c r="RBE22" s="4304"/>
      <c r="RBF22" s="2603"/>
      <c r="RBG22" s="4305"/>
      <c r="RBH22" s="4306"/>
      <c r="RBI22" s="4305"/>
      <c r="RBJ22" s="4306"/>
      <c r="RBK22" s="4299"/>
      <c r="RBL22" s="4300"/>
      <c r="RBM22" s="4305"/>
      <c r="RBN22" s="4304"/>
      <c r="RBO22" s="4299"/>
      <c r="RBP22" s="4300"/>
      <c r="RBQ22" s="4301"/>
      <c r="RBR22" s="4302"/>
      <c r="RBS22" s="4299"/>
      <c r="RBT22" s="2602"/>
      <c r="RBU22" s="4287"/>
      <c r="RBV22" s="4303"/>
      <c r="RBW22" s="4304"/>
      <c r="RBX22" s="2603"/>
      <c r="RBY22" s="4305"/>
      <c r="RBZ22" s="4306"/>
      <c r="RCA22" s="4305"/>
      <c r="RCB22" s="4306"/>
      <c r="RCC22" s="4299"/>
      <c r="RCD22" s="4300"/>
      <c r="RCE22" s="4305"/>
      <c r="RCF22" s="4304"/>
      <c r="RCG22" s="4299"/>
      <c r="RCH22" s="4300"/>
      <c r="RCI22" s="4301"/>
      <c r="RCJ22" s="4302"/>
      <c r="RCK22" s="4299"/>
      <c r="RCL22" s="2602"/>
      <c r="RCM22" s="4287"/>
      <c r="RCN22" s="4303"/>
      <c r="RCO22" s="4304"/>
      <c r="RCP22" s="2603"/>
      <c r="RCQ22" s="4305"/>
      <c r="RCR22" s="4306"/>
      <c r="RCS22" s="4305"/>
      <c r="RCT22" s="4306"/>
      <c r="RCU22" s="4299"/>
      <c r="RCV22" s="4300"/>
      <c r="RCW22" s="4305"/>
      <c r="RCX22" s="4304"/>
      <c r="RCY22" s="4299"/>
      <c r="RCZ22" s="4300"/>
      <c r="RDA22" s="4301"/>
      <c r="RDB22" s="4302"/>
      <c r="RDC22" s="4299"/>
      <c r="RDD22" s="2602"/>
      <c r="RDE22" s="4287"/>
      <c r="RDF22" s="4303"/>
      <c r="RDG22" s="4304"/>
      <c r="RDH22" s="2603"/>
      <c r="RDI22" s="4305"/>
      <c r="RDJ22" s="4306"/>
      <c r="RDK22" s="4305"/>
      <c r="RDL22" s="4306"/>
      <c r="RDM22" s="4299"/>
      <c r="RDN22" s="4300"/>
      <c r="RDO22" s="4305"/>
      <c r="RDP22" s="4304"/>
      <c r="RDQ22" s="4299"/>
      <c r="RDR22" s="4300"/>
      <c r="RDS22" s="4301"/>
      <c r="RDT22" s="4302"/>
      <c r="RDU22" s="4299"/>
      <c r="RDV22" s="2602"/>
      <c r="RDW22" s="4287"/>
      <c r="RDX22" s="4303"/>
      <c r="RDY22" s="4304"/>
      <c r="RDZ22" s="2603"/>
      <c r="REA22" s="4305"/>
      <c r="REB22" s="4306"/>
      <c r="REC22" s="4305"/>
      <c r="RED22" s="4306"/>
      <c r="REE22" s="4299"/>
      <c r="REF22" s="4300"/>
      <c r="REG22" s="4305"/>
      <c r="REH22" s="4304"/>
      <c r="REI22" s="4299"/>
      <c r="REJ22" s="4300"/>
      <c r="REK22" s="4301"/>
      <c r="REL22" s="4302"/>
      <c r="REM22" s="4299"/>
      <c r="REN22" s="2602"/>
      <c r="REO22" s="4287"/>
      <c r="REP22" s="4303"/>
      <c r="REQ22" s="4304"/>
      <c r="RER22" s="2603"/>
      <c r="RES22" s="4305"/>
      <c r="RET22" s="4306"/>
      <c r="REU22" s="4305"/>
      <c r="REV22" s="4306"/>
      <c r="REW22" s="4299"/>
      <c r="REX22" s="4300"/>
      <c r="REY22" s="4305"/>
      <c r="REZ22" s="4304"/>
      <c r="RFA22" s="4299"/>
      <c r="RFB22" s="4300"/>
      <c r="RFC22" s="4301"/>
      <c r="RFD22" s="4302"/>
      <c r="RFE22" s="4299"/>
      <c r="RFF22" s="2602"/>
      <c r="RFG22" s="4287"/>
      <c r="RFH22" s="4303"/>
      <c r="RFI22" s="4304"/>
      <c r="RFJ22" s="2603"/>
      <c r="RFK22" s="4305"/>
      <c r="RFL22" s="4306"/>
      <c r="RFM22" s="4305"/>
      <c r="RFN22" s="4306"/>
      <c r="RFO22" s="4299"/>
      <c r="RFP22" s="4300"/>
      <c r="RFQ22" s="4305"/>
      <c r="RFR22" s="4304"/>
      <c r="RFS22" s="4299"/>
      <c r="RFT22" s="4300"/>
      <c r="RFU22" s="4301"/>
      <c r="RFV22" s="4302"/>
      <c r="RFW22" s="4299"/>
      <c r="RFX22" s="2602"/>
      <c r="RFY22" s="4287"/>
      <c r="RFZ22" s="4303"/>
      <c r="RGA22" s="4304"/>
      <c r="RGB22" s="2603"/>
      <c r="RGC22" s="4305"/>
      <c r="RGD22" s="4306"/>
      <c r="RGE22" s="4305"/>
      <c r="RGF22" s="4306"/>
      <c r="RGG22" s="4299"/>
      <c r="RGH22" s="4300"/>
      <c r="RGI22" s="4305"/>
      <c r="RGJ22" s="4304"/>
      <c r="RGK22" s="4299"/>
      <c r="RGL22" s="4300"/>
      <c r="RGM22" s="4301"/>
      <c r="RGN22" s="4302"/>
      <c r="RGO22" s="4299"/>
      <c r="RGP22" s="2602"/>
      <c r="RGQ22" s="4287"/>
      <c r="RGR22" s="4303"/>
      <c r="RGS22" s="4304"/>
      <c r="RGT22" s="2603"/>
      <c r="RGU22" s="4305"/>
      <c r="RGV22" s="4306"/>
      <c r="RGW22" s="4305"/>
      <c r="RGX22" s="4306"/>
      <c r="RGY22" s="4299"/>
      <c r="RGZ22" s="4300"/>
      <c r="RHA22" s="4305"/>
      <c r="RHB22" s="4304"/>
      <c r="RHC22" s="4299"/>
      <c r="RHD22" s="4300"/>
      <c r="RHE22" s="4301"/>
      <c r="RHF22" s="4302"/>
      <c r="RHG22" s="4299"/>
      <c r="RHH22" s="2602"/>
      <c r="RHI22" s="4287"/>
      <c r="RHJ22" s="4303"/>
      <c r="RHK22" s="4304"/>
      <c r="RHL22" s="2603"/>
      <c r="RHM22" s="4305"/>
      <c r="RHN22" s="4306"/>
      <c r="RHO22" s="4305"/>
      <c r="RHP22" s="4306"/>
      <c r="RHQ22" s="4299"/>
      <c r="RHR22" s="4300"/>
      <c r="RHS22" s="4305"/>
      <c r="RHT22" s="4304"/>
      <c r="RHU22" s="4299"/>
      <c r="RHV22" s="4300"/>
      <c r="RHW22" s="4301"/>
      <c r="RHX22" s="4302"/>
      <c r="RHY22" s="4299"/>
      <c r="RHZ22" s="2602"/>
      <c r="RIA22" s="4287"/>
      <c r="RIB22" s="4303"/>
      <c r="RIC22" s="4304"/>
      <c r="RID22" s="2603"/>
      <c r="RIE22" s="4305"/>
      <c r="RIF22" s="4306"/>
      <c r="RIG22" s="4305"/>
      <c r="RIH22" s="4306"/>
      <c r="RII22" s="4299"/>
      <c r="RIJ22" s="4300"/>
      <c r="RIK22" s="4305"/>
      <c r="RIL22" s="4304"/>
      <c r="RIM22" s="4299"/>
      <c r="RIN22" s="4300"/>
      <c r="RIO22" s="4301"/>
      <c r="RIP22" s="4302"/>
      <c r="RIQ22" s="4299"/>
      <c r="RIR22" s="2602"/>
      <c r="RIS22" s="4287"/>
      <c r="RIT22" s="4303"/>
      <c r="RIU22" s="4304"/>
      <c r="RIV22" s="2603"/>
      <c r="RIW22" s="4305"/>
      <c r="RIX22" s="4306"/>
      <c r="RIY22" s="4305"/>
      <c r="RIZ22" s="4306"/>
      <c r="RJA22" s="4299"/>
      <c r="RJB22" s="4300"/>
      <c r="RJC22" s="4305"/>
      <c r="RJD22" s="4304"/>
      <c r="RJE22" s="4299"/>
      <c r="RJF22" s="4300"/>
      <c r="RJG22" s="4301"/>
      <c r="RJH22" s="4302"/>
      <c r="RJI22" s="4299"/>
      <c r="RJJ22" s="2602"/>
      <c r="RJK22" s="4287"/>
      <c r="RJL22" s="4303"/>
      <c r="RJM22" s="4304"/>
      <c r="RJN22" s="2603"/>
      <c r="RJO22" s="4305"/>
      <c r="RJP22" s="4306"/>
      <c r="RJQ22" s="4305"/>
      <c r="RJR22" s="4306"/>
      <c r="RJS22" s="4299"/>
      <c r="RJT22" s="4300"/>
      <c r="RJU22" s="4305"/>
      <c r="RJV22" s="4304"/>
      <c r="RJW22" s="4299"/>
      <c r="RJX22" s="4300"/>
      <c r="RJY22" s="4301"/>
      <c r="RJZ22" s="4302"/>
      <c r="RKA22" s="4299"/>
      <c r="RKB22" s="2602"/>
      <c r="RKC22" s="4287"/>
      <c r="RKD22" s="4303"/>
      <c r="RKE22" s="4304"/>
      <c r="RKF22" s="2603"/>
      <c r="RKG22" s="4305"/>
      <c r="RKH22" s="4306"/>
      <c r="RKI22" s="4305"/>
      <c r="RKJ22" s="4306"/>
      <c r="RKK22" s="4299"/>
      <c r="RKL22" s="4300"/>
      <c r="RKM22" s="4305"/>
      <c r="RKN22" s="4304"/>
      <c r="RKO22" s="4299"/>
      <c r="RKP22" s="4300"/>
      <c r="RKQ22" s="4301"/>
      <c r="RKR22" s="4302"/>
      <c r="RKS22" s="4299"/>
      <c r="RKT22" s="2602"/>
      <c r="RKU22" s="4287"/>
      <c r="RKV22" s="4303"/>
      <c r="RKW22" s="4304"/>
      <c r="RKX22" s="2603"/>
      <c r="RKY22" s="4305"/>
      <c r="RKZ22" s="4306"/>
      <c r="RLA22" s="4305"/>
      <c r="RLB22" s="4306"/>
      <c r="RLC22" s="4299"/>
      <c r="RLD22" s="4300"/>
      <c r="RLE22" s="4305"/>
      <c r="RLF22" s="4304"/>
      <c r="RLG22" s="4299"/>
      <c r="RLH22" s="4300"/>
      <c r="RLI22" s="4301"/>
      <c r="RLJ22" s="4302"/>
      <c r="RLK22" s="4299"/>
      <c r="RLL22" s="2602"/>
      <c r="RLM22" s="4287"/>
      <c r="RLN22" s="4303"/>
      <c r="RLO22" s="4304"/>
      <c r="RLP22" s="2603"/>
      <c r="RLQ22" s="4305"/>
      <c r="RLR22" s="4306"/>
      <c r="RLS22" s="4305"/>
      <c r="RLT22" s="4306"/>
      <c r="RLU22" s="4299"/>
      <c r="RLV22" s="4300"/>
      <c r="RLW22" s="4305"/>
      <c r="RLX22" s="4304"/>
      <c r="RLY22" s="4299"/>
      <c r="RLZ22" s="4300"/>
      <c r="RMA22" s="4301"/>
      <c r="RMB22" s="4302"/>
      <c r="RMC22" s="4299"/>
      <c r="RMD22" s="2602"/>
      <c r="RME22" s="4287"/>
      <c r="RMF22" s="4303"/>
      <c r="RMG22" s="4304"/>
      <c r="RMH22" s="2603"/>
      <c r="RMI22" s="4305"/>
      <c r="RMJ22" s="4306"/>
      <c r="RMK22" s="4305"/>
      <c r="RML22" s="4306"/>
      <c r="RMM22" s="4299"/>
      <c r="RMN22" s="4300"/>
      <c r="RMO22" s="4305"/>
      <c r="RMP22" s="4304"/>
      <c r="RMQ22" s="4299"/>
      <c r="RMR22" s="4300"/>
      <c r="RMS22" s="4301"/>
      <c r="RMT22" s="4302"/>
      <c r="RMU22" s="4299"/>
      <c r="RMV22" s="2602"/>
      <c r="RMW22" s="4287"/>
      <c r="RMX22" s="4303"/>
      <c r="RMY22" s="4304"/>
      <c r="RMZ22" s="2603"/>
      <c r="RNA22" s="4305"/>
      <c r="RNB22" s="4306"/>
      <c r="RNC22" s="4305"/>
      <c r="RND22" s="4306"/>
      <c r="RNE22" s="4299"/>
      <c r="RNF22" s="4300"/>
      <c r="RNG22" s="4305"/>
      <c r="RNH22" s="4304"/>
      <c r="RNI22" s="4299"/>
      <c r="RNJ22" s="4300"/>
      <c r="RNK22" s="4301"/>
      <c r="RNL22" s="4302"/>
      <c r="RNM22" s="4299"/>
      <c r="RNN22" s="2602"/>
      <c r="RNO22" s="4287"/>
      <c r="RNP22" s="4303"/>
      <c r="RNQ22" s="4304"/>
      <c r="RNR22" s="2603"/>
      <c r="RNS22" s="4305"/>
      <c r="RNT22" s="4306"/>
      <c r="RNU22" s="4305"/>
      <c r="RNV22" s="4306"/>
      <c r="RNW22" s="4299"/>
      <c r="RNX22" s="4300"/>
      <c r="RNY22" s="4305"/>
      <c r="RNZ22" s="4304"/>
      <c r="ROA22" s="4299"/>
      <c r="ROB22" s="4300"/>
      <c r="ROC22" s="4301"/>
      <c r="ROD22" s="4302"/>
      <c r="ROE22" s="4299"/>
      <c r="ROF22" s="2602"/>
      <c r="ROG22" s="4287"/>
      <c r="ROH22" s="4303"/>
      <c r="ROI22" s="4304"/>
      <c r="ROJ22" s="2603"/>
      <c r="ROK22" s="4305"/>
      <c r="ROL22" s="4306"/>
      <c r="ROM22" s="4305"/>
      <c r="RON22" s="4306"/>
      <c r="ROO22" s="4299"/>
      <c r="ROP22" s="4300"/>
      <c r="ROQ22" s="4305"/>
      <c r="ROR22" s="4304"/>
      <c r="ROS22" s="4299"/>
      <c r="ROT22" s="4300"/>
      <c r="ROU22" s="4301"/>
      <c r="ROV22" s="4302"/>
      <c r="ROW22" s="4299"/>
      <c r="ROX22" s="2602"/>
      <c r="ROY22" s="4287"/>
      <c r="ROZ22" s="4303"/>
      <c r="RPA22" s="4304"/>
      <c r="RPB22" s="2603"/>
      <c r="RPC22" s="4305"/>
      <c r="RPD22" s="4306"/>
      <c r="RPE22" s="4305"/>
      <c r="RPF22" s="4306"/>
      <c r="RPG22" s="4299"/>
      <c r="RPH22" s="4300"/>
      <c r="RPI22" s="4305"/>
      <c r="RPJ22" s="4304"/>
      <c r="RPK22" s="4299"/>
      <c r="RPL22" s="4300"/>
      <c r="RPM22" s="4301"/>
      <c r="RPN22" s="4302"/>
      <c r="RPO22" s="4299"/>
      <c r="RPP22" s="2602"/>
      <c r="RPQ22" s="4287"/>
      <c r="RPR22" s="4303"/>
      <c r="RPS22" s="4304"/>
      <c r="RPT22" s="2603"/>
      <c r="RPU22" s="4305"/>
      <c r="RPV22" s="4306"/>
      <c r="RPW22" s="4305"/>
      <c r="RPX22" s="4306"/>
      <c r="RPY22" s="4299"/>
      <c r="RPZ22" s="4300"/>
      <c r="RQA22" s="4305"/>
      <c r="RQB22" s="4304"/>
      <c r="RQC22" s="4299"/>
      <c r="RQD22" s="4300"/>
      <c r="RQE22" s="4301"/>
      <c r="RQF22" s="4302"/>
      <c r="RQG22" s="4299"/>
      <c r="RQH22" s="2602"/>
      <c r="RQI22" s="4287"/>
      <c r="RQJ22" s="4303"/>
      <c r="RQK22" s="4304"/>
      <c r="RQL22" s="2603"/>
      <c r="RQM22" s="4305"/>
      <c r="RQN22" s="4306"/>
      <c r="RQO22" s="4305"/>
      <c r="RQP22" s="4306"/>
      <c r="RQQ22" s="4299"/>
      <c r="RQR22" s="4300"/>
      <c r="RQS22" s="4305"/>
      <c r="RQT22" s="4304"/>
      <c r="RQU22" s="4299"/>
      <c r="RQV22" s="4300"/>
      <c r="RQW22" s="4301"/>
      <c r="RQX22" s="4302"/>
      <c r="RQY22" s="4299"/>
      <c r="RQZ22" s="2602"/>
      <c r="RRA22" s="4287"/>
      <c r="RRB22" s="4303"/>
      <c r="RRC22" s="4304"/>
      <c r="RRD22" s="2603"/>
      <c r="RRE22" s="4305"/>
      <c r="RRF22" s="4306"/>
      <c r="RRG22" s="4305"/>
      <c r="RRH22" s="4306"/>
      <c r="RRI22" s="4299"/>
      <c r="RRJ22" s="4300"/>
      <c r="RRK22" s="4305"/>
      <c r="RRL22" s="4304"/>
      <c r="RRM22" s="4299"/>
      <c r="RRN22" s="4300"/>
      <c r="RRO22" s="4301"/>
      <c r="RRP22" s="4302"/>
      <c r="RRQ22" s="4299"/>
      <c r="RRR22" s="2602"/>
      <c r="RRS22" s="4287"/>
      <c r="RRT22" s="4303"/>
      <c r="RRU22" s="4304"/>
      <c r="RRV22" s="2603"/>
      <c r="RRW22" s="4305"/>
      <c r="RRX22" s="4306"/>
      <c r="RRY22" s="4305"/>
      <c r="RRZ22" s="4306"/>
      <c r="RSA22" s="4299"/>
      <c r="RSB22" s="4300"/>
      <c r="RSC22" s="4305"/>
      <c r="RSD22" s="4304"/>
      <c r="RSE22" s="4299"/>
      <c r="RSF22" s="4300"/>
      <c r="RSG22" s="4301"/>
      <c r="RSH22" s="4302"/>
      <c r="RSI22" s="4299"/>
      <c r="RSJ22" s="2602"/>
      <c r="RSK22" s="4287"/>
      <c r="RSL22" s="4303"/>
      <c r="RSM22" s="4304"/>
      <c r="RSN22" s="2603"/>
      <c r="RSO22" s="4305"/>
      <c r="RSP22" s="4306"/>
      <c r="RSQ22" s="4305"/>
      <c r="RSR22" s="4306"/>
      <c r="RSS22" s="4299"/>
      <c r="RST22" s="4300"/>
      <c r="RSU22" s="4305"/>
      <c r="RSV22" s="4304"/>
      <c r="RSW22" s="4299"/>
      <c r="RSX22" s="4300"/>
      <c r="RSY22" s="4301"/>
      <c r="RSZ22" s="4302"/>
      <c r="RTA22" s="4299"/>
      <c r="RTB22" s="2602"/>
      <c r="RTC22" s="4287"/>
      <c r="RTD22" s="4303"/>
      <c r="RTE22" s="4304"/>
      <c r="RTF22" s="2603"/>
      <c r="RTG22" s="4305"/>
      <c r="RTH22" s="4306"/>
      <c r="RTI22" s="4305"/>
      <c r="RTJ22" s="4306"/>
      <c r="RTK22" s="4299"/>
      <c r="RTL22" s="4300"/>
      <c r="RTM22" s="4305"/>
      <c r="RTN22" s="4304"/>
      <c r="RTO22" s="4299"/>
      <c r="RTP22" s="4300"/>
      <c r="RTQ22" s="4301"/>
      <c r="RTR22" s="4302"/>
      <c r="RTS22" s="4299"/>
      <c r="RTT22" s="2602"/>
      <c r="RTU22" s="4287"/>
      <c r="RTV22" s="4303"/>
      <c r="RTW22" s="4304"/>
      <c r="RTX22" s="2603"/>
      <c r="RTY22" s="4305"/>
      <c r="RTZ22" s="4306"/>
      <c r="RUA22" s="4305"/>
      <c r="RUB22" s="4306"/>
      <c r="RUC22" s="4299"/>
      <c r="RUD22" s="4300"/>
      <c r="RUE22" s="4305"/>
      <c r="RUF22" s="4304"/>
      <c r="RUG22" s="4299"/>
      <c r="RUH22" s="4300"/>
      <c r="RUI22" s="4301"/>
      <c r="RUJ22" s="4302"/>
      <c r="RUK22" s="4299"/>
      <c r="RUL22" s="2602"/>
      <c r="RUM22" s="4287"/>
      <c r="RUN22" s="4303"/>
      <c r="RUO22" s="4304"/>
      <c r="RUP22" s="2603"/>
      <c r="RUQ22" s="4305"/>
      <c r="RUR22" s="4306"/>
      <c r="RUS22" s="4305"/>
      <c r="RUT22" s="4306"/>
      <c r="RUU22" s="4299"/>
      <c r="RUV22" s="4300"/>
      <c r="RUW22" s="4305"/>
      <c r="RUX22" s="4304"/>
      <c r="RUY22" s="4299"/>
      <c r="RUZ22" s="4300"/>
      <c r="RVA22" s="4301"/>
      <c r="RVB22" s="4302"/>
      <c r="RVC22" s="4299"/>
      <c r="RVD22" s="2602"/>
      <c r="RVE22" s="4287"/>
      <c r="RVF22" s="4303"/>
      <c r="RVG22" s="4304"/>
      <c r="RVH22" s="2603"/>
      <c r="RVI22" s="4305"/>
      <c r="RVJ22" s="4306"/>
      <c r="RVK22" s="4305"/>
      <c r="RVL22" s="4306"/>
      <c r="RVM22" s="4299"/>
      <c r="RVN22" s="4300"/>
      <c r="RVO22" s="4305"/>
      <c r="RVP22" s="4304"/>
      <c r="RVQ22" s="4299"/>
      <c r="RVR22" s="4300"/>
      <c r="RVS22" s="4301"/>
      <c r="RVT22" s="4302"/>
      <c r="RVU22" s="4299"/>
      <c r="RVV22" s="2602"/>
      <c r="RVW22" s="4287"/>
      <c r="RVX22" s="4303"/>
      <c r="RVY22" s="4304"/>
      <c r="RVZ22" s="2603"/>
      <c r="RWA22" s="4305"/>
      <c r="RWB22" s="4306"/>
      <c r="RWC22" s="4305"/>
      <c r="RWD22" s="4306"/>
      <c r="RWE22" s="4299"/>
      <c r="RWF22" s="4300"/>
      <c r="RWG22" s="4305"/>
      <c r="RWH22" s="4304"/>
      <c r="RWI22" s="4299"/>
      <c r="RWJ22" s="4300"/>
      <c r="RWK22" s="4301"/>
      <c r="RWL22" s="4302"/>
      <c r="RWM22" s="4299"/>
      <c r="RWN22" s="2602"/>
      <c r="RWO22" s="4287"/>
      <c r="RWP22" s="4303"/>
      <c r="RWQ22" s="4304"/>
      <c r="RWR22" s="2603"/>
      <c r="RWS22" s="4305"/>
      <c r="RWT22" s="4306"/>
      <c r="RWU22" s="4305"/>
      <c r="RWV22" s="4306"/>
      <c r="RWW22" s="4299"/>
      <c r="RWX22" s="4300"/>
      <c r="RWY22" s="4305"/>
      <c r="RWZ22" s="4304"/>
      <c r="RXA22" s="4299"/>
      <c r="RXB22" s="4300"/>
      <c r="RXC22" s="4301"/>
      <c r="RXD22" s="4302"/>
      <c r="RXE22" s="4299"/>
      <c r="RXF22" s="2602"/>
      <c r="RXG22" s="4287"/>
      <c r="RXH22" s="4303"/>
      <c r="RXI22" s="4304"/>
      <c r="RXJ22" s="2603"/>
      <c r="RXK22" s="4305"/>
      <c r="RXL22" s="4306"/>
      <c r="RXM22" s="4305"/>
      <c r="RXN22" s="4306"/>
      <c r="RXO22" s="4299"/>
      <c r="RXP22" s="4300"/>
      <c r="RXQ22" s="4305"/>
      <c r="RXR22" s="4304"/>
      <c r="RXS22" s="4299"/>
      <c r="RXT22" s="4300"/>
      <c r="RXU22" s="4301"/>
      <c r="RXV22" s="4302"/>
      <c r="RXW22" s="4299"/>
      <c r="RXX22" s="2602"/>
      <c r="RXY22" s="4287"/>
      <c r="RXZ22" s="4303"/>
      <c r="RYA22" s="4304"/>
      <c r="RYB22" s="2603"/>
      <c r="RYC22" s="4305"/>
      <c r="RYD22" s="4306"/>
      <c r="RYE22" s="4305"/>
      <c r="RYF22" s="4306"/>
      <c r="RYG22" s="4299"/>
      <c r="RYH22" s="4300"/>
      <c r="RYI22" s="4305"/>
      <c r="RYJ22" s="4304"/>
      <c r="RYK22" s="4299"/>
      <c r="RYL22" s="4300"/>
      <c r="RYM22" s="4301"/>
      <c r="RYN22" s="4302"/>
      <c r="RYO22" s="4299"/>
      <c r="RYP22" s="2602"/>
      <c r="RYQ22" s="4287"/>
      <c r="RYR22" s="4303"/>
      <c r="RYS22" s="4304"/>
      <c r="RYT22" s="2603"/>
      <c r="RYU22" s="4305"/>
      <c r="RYV22" s="4306"/>
      <c r="RYW22" s="4305"/>
      <c r="RYX22" s="4306"/>
      <c r="RYY22" s="4299"/>
      <c r="RYZ22" s="4300"/>
      <c r="RZA22" s="4305"/>
      <c r="RZB22" s="4304"/>
      <c r="RZC22" s="4299"/>
      <c r="RZD22" s="4300"/>
      <c r="RZE22" s="4301"/>
      <c r="RZF22" s="4302"/>
      <c r="RZG22" s="4299"/>
      <c r="RZH22" s="2602"/>
      <c r="RZI22" s="4287"/>
      <c r="RZJ22" s="4303"/>
      <c r="RZK22" s="4304"/>
      <c r="RZL22" s="2603"/>
      <c r="RZM22" s="4305"/>
      <c r="RZN22" s="4306"/>
      <c r="RZO22" s="4305"/>
      <c r="RZP22" s="4306"/>
      <c r="RZQ22" s="4299"/>
      <c r="RZR22" s="4300"/>
      <c r="RZS22" s="4305"/>
      <c r="RZT22" s="4304"/>
      <c r="RZU22" s="4299"/>
      <c r="RZV22" s="4300"/>
      <c r="RZW22" s="4301"/>
      <c r="RZX22" s="4302"/>
      <c r="RZY22" s="4299"/>
      <c r="RZZ22" s="2602"/>
      <c r="SAA22" s="4287"/>
      <c r="SAB22" s="4303"/>
      <c r="SAC22" s="4304"/>
      <c r="SAD22" s="2603"/>
      <c r="SAE22" s="4305"/>
      <c r="SAF22" s="4306"/>
      <c r="SAG22" s="4305"/>
      <c r="SAH22" s="4306"/>
      <c r="SAI22" s="4299"/>
      <c r="SAJ22" s="4300"/>
      <c r="SAK22" s="4305"/>
      <c r="SAL22" s="4304"/>
      <c r="SAM22" s="4299"/>
      <c r="SAN22" s="4300"/>
      <c r="SAO22" s="4301"/>
      <c r="SAP22" s="4302"/>
      <c r="SAQ22" s="4299"/>
      <c r="SAR22" s="2602"/>
      <c r="SAS22" s="4287"/>
      <c r="SAT22" s="4303"/>
      <c r="SAU22" s="4304"/>
      <c r="SAV22" s="2603"/>
      <c r="SAW22" s="4305"/>
      <c r="SAX22" s="4306"/>
      <c r="SAY22" s="4305"/>
      <c r="SAZ22" s="4306"/>
      <c r="SBA22" s="4299"/>
      <c r="SBB22" s="4300"/>
      <c r="SBC22" s="4305"/>
      <c r="SBD22" s="4304"/>
      <c r="SBE22" s="4299"/>
      <c r="SBF22" s="4300"/>
      <c r="SBG22" s="4301"/>
      <c r="SBH22" s="4302"/>
      <c r="SBI22" s="4299"/>
      <c r="SBJ22" s="2602"/>
      <c r="SBK22" s="4287"/>
      <c r="SBL22" s="4303"/>
      <c r="SBM22" s="4304"/>
      <c r="SBN22" s="2603"/>
      <c r="SBO22" s="4305"/>
      <c r="SBP22" s="4306"/>
      <c r="SBQ22" s="4305"/>
      <c r="SBR22" s="4306"/>
      <c r="SBS22" s="4299"/>
      <c r="SBT22" s="4300"/>
      <c r="SBU22" s="4305"/>
      <c r="SBV22" s="4304"/>
      <c r="SBW22" s="4299"/>
      <c r="SBX22" s="4300"/>
      <c r="SBY22" s="4301"/>
      <c r="SBZ22" s="4302"/>
      <c r="SCA22" s="4299"/>
      <c r="SCB22" s="2602"/>
      <c r="SCC22" s="4287"/>
      <c r="SCD22" s="4303"/>
      <c r="SCE22" s="4304"/>
      <c r="SCF22" s="2603"/>
      <c r="SCG22" s="4305"/>
      <c r="SCH22" s="4306"/>
      <c r="SCI22" s="4305"/>
      <c r="SCJ22" s="4306"/>
      <c r="SCK22" s="4299"/>
      <c r="SCL22" s="4300"/>
      <c r="SCM22" s="4305"/>
      <c r="SCN22" s="4304"/>
      <c r="SCO22" s="4299"/>
      <c r="SCP22" s="4300"/>
      <c r="SCQ22" s="4301"/>
      <c r="SCR22" s="4302"/>
      <c r="SCS22" s="4299"/>
      <c r="SCT22" s="2602"/>
      <c r="SCU22" s="4287"/>
      <c r="SCV22" s="4303"/>
      <c r="SCW22" s="4304"/>
      <c r="SCX22" s="2603"/>
      <c r="SCY22" s="4305"/>
      <c r="SCZ22" s="4306"/>
      <c r="SDA22" s="4305"/>
      <c r="SDB22" s="4306"/>
      <c r="SDC22" s="4299"/>
      <c r="SDD22" s="4300"/>
      <c r="SDE22" s="4305"/>
      <c r="SDF22" s="4304"/>
      <c r="SDG22" s="4299"/>
      <c r="SDH22" s="4300"/>
      <c r="SDI22" s="4301"/>
      <c r="SDJ22" s="4302"/>
      <c r="SDK22" s="4299"/>
      <c r="SDL22" s="2602"/>
      <c r="SDM22" s="4287"/>
      <c r="SDN22" s="4303"/>
      <c r="SDO22" s="4304"/>
      <c r="SDP22" s="2603"/>
      <c r="SDQ22" s="4305"/>
      <c r="SDR22" s="4306"/>
      <c r="SDS22" s="4305"/>
      <c r="SDT22" s="4306"/>
      <c r="SDU22" s="4299"/>
      <c r="SDV22" s="4300"/>
      <c r="SDW22" s="4305"/>
      <c r="SDX22" s="4304"/>
      <c r="SDY22" s="4299"/>
      <c r="SDZ22" s="4300"/>
      <c r="SEA22" s="4301"/>
      <c r="SEB22" s="4302"/>
      <c r="SEC22" s="4299"/>
      <c r="SED22" s="2602"/>
      <c r="SEE22" s="4287"/>
      <c r="SEF22" s="4303"/>
      <c r="SEG22" s="4304"/>
      <c r="SEH22" s="2603"/>
      <c r="SEI22" s="4305"/>
      <c r="SEJ22" s="4306"/>
      <c r="SEK22" s="4305"/>
      <c r="SEL22" s="4306"/>
      <c r="SEM22" s="4299"/>
      <c r="SEN22" s="4300"/>
      <c r="SEO22" s="4305"/>
      <c r="SEP22" s="4304"/>
      <c r="SEQ22" s="4299"/>
      <c r="SER22" s="4300"/>
      <c r="SES22" s="4301"/>
      <c r="SET22" s="4302"/>
      <c r="SEU22" s="4299"/>
      <c r="SEV22" s="2602"/>
      <c r="SEW22" s="4287"/>
      <c r="SEX22" s="4303"/>
      <c r="SEY22" s="4304"/>
      <c r="SEZ22" s="2603"/>
      <c r="SFA22" s="4305"/>
      <c r="SFB22" s="4306"/>
      <c r="SFC22" s="4305"/>
      <c r="SFD22" s="4306"/>
      <c r="SFE22" s="4299"/>
      <c r="SFF22" s="4300"/>
      <c r="SFG22" s="4305"/>
      <c r="SFH22" s="4304"/>
      <c r="SFI22" s="4299"/>
      <c r="SFJ22" s="4300"/>
      <c r="SFK22" s="4301"/>
      <c r="SFL22" s="4302"/>
      <c r="SFM22" s="4299"/>
      <c r="SFN22" s="2602"/>
      <c r="SFO22" s="4287"/>
      <c r="SFP22" s="4303"/>
      <c r="SFQ22" s="4304"/>
      <c r="SFR22" s="2603"/>
      <c r="SFS22" s="4305"/>
      <c r="SFT22" s="4306"/>
      <c r="SFU22" s="4305"/>
      <c r="SFV22" s="4306"/>
      <c r="SFW22" s="4299"/>
      <c r="SFX22" s="4300"/>
      <c r="SFY22" s="4305"/>
      <c r="SFZ22" s="4304"/>
      <c r="SGA22" s="4299"/>
      <c r="SGB22" s="4300"/>
      <c r="SGC22" s="4301"/>
      <c r="SGD22" s="4302"/>
      <c r="SGE22" s="4299"/>
      <c r="SGF22" s="2602"/>
      <c r="SGG22" s="4287"/>
      <c r="SGH22" s="4303"/>
      <c r="SGI22" s="4304"/>
      <c r="SGJ22" s="2603"/>
      <c r="SGK22" s="4305"/>
      <c r="SGL22" s="4306"/>
      <c r="SGM22" s="4305"/>
      <c r="SGN22" s="4306"/>
      <c r="SGO22" s="4299"/>
      <c r="SGP22" s="4300"/>
      <c r="SGQ22" s="4305"/>
      <c r="SGR22" s="4304"/>
      <c r="SGS22" s="4299"/>
      <c r="SGT22" s="4300"/>
      <c r="SGU22" s="4301"/>
      <c r="SGV22" s="4302"/>
      <c r="SGW22" s="4299"/>
      <c r="SGX22" s="2602"/>
      <c r="SGY22" s="4287"/>
      <c r="SGZ22" s="4303"/>
      <c r="SHA22" s="4304"/>
      <c r="SHB22" s="2603"/>
      <c r="SHC22" s="4305"/>
      <c r="SHD22" s="4306"/>
      <c r="SHE22" s="4305"/>
      <c r="SHF22" s="4306"/>
      <c r="SHG22" s="4299"/>
      <c r="SHH22" s="4300"/>
      <c r="SHI22" s="4305"/>
      <c r="SHJ22" s="4304"/>
      <c r="SHK22" s="4299"/>
      <c r="SHL22" s="4300"/>
      <c r="SHM22" s="4301"/>
      <c r="SHN22" s="4302"/>
      <c r="SHO22" s="4299"/>
      <c r="SHP22" s="2602"/>
      <c r="SHQ22" s="4287"/>
      <c r="SHR22" s="4303"/>
      <c r="SHS22" s="4304"/>
      <c r="SHT22" s="2603"/>
      <c r="SHU22" s="4305"/>
      <c r="SHV22" s="4306"/>
      <c r="SHW22" s="4305"/>
      <c r="SHX22" s="4306"/>
      <c r="SHY22" s="4299"/>
      <c r="SHZ22" s="4300"/>
      <c r="SIA22" s="4305"/>
      <c r="SIB22" s="4304"/>
      <c r="SIC22" s="4299"/>
      <c r="SID22" s="4300"/>
      <c r="SIE22" s="4301"/>
      <c r="SIF22" s="4302"/>
      <c r="SIG22" s="4299"/>
      <c r="SIH22" s="2602"/>
      <c r="SII22" s="4287"/>
      <c r="SIJ22" s="4303"/>
      <c r="SIK22" s="4304"/>
      <c r="SIL22" s="2603"/>
      <c r="SIM22" s="4305"/>
      <c r="SIN22" s="4306"/>
      <c r="SIO22" s="4305"/>
      <c r="SIP22" s="4306"/>
      <c r="SIQ22" s="4299"/>
      <c r="SIR22" s="4300"/>
      <c r="SIS22" s="4305"/>
      <c r="SIT22" s="4304"/>
      <c r="SIU22" s="4299"/>
      <c r="SIV22" s="4300"/>
      <c r="SIW22" s="4301"/>
      <c r="SIX22" s="4302"/>
      <c r="SIY22" s="4299"/>
      <c r="SIZ22" s="2602"/>
      <c r="SJA22" s="4287"/>
      <c r="SJB22" s="4303"/>
      <c r="SJC22" s="4304"/>
      <c r="SJD22" s="2603"/>
      <c r="SJE22" s="4305"/>
      <c r="SJF22" s="4306"/>
      <c r="SJG22" s="4305"/>
      <c r="SJH22" s="4306"/>
      <c r="SJI22" s="4299"/>
      <c r="SJJ22" s="4300"/>
      <c r="SJK22" s="4305"/>
      <c r="SJL22" s="4304"/>
      <c r="SJM22" s="4299"/>
      <c r="SJN22" s="4300"/>
      <c r="SJO22" s="4301"/>
      <c r="SJP22" s="4302"/>
      <c r="SJQ22" s="4299"/>
      <c r="SJR22" s="2602"/>
      <c r="SJS22" s="4287"/>
      <c r="SJT22" s="4303"/>
      <c r="SJU22" s="4304"/>
      <c r="SJV22" s="2603"/>
      <c r="SJW22" s="4305"/>
      <c r="SJX22" s="4306"/>
      <c r="SJY22" s="4305"/>
      <c r="SJZ22" s="4306"/>
      <c r="SKA22" s="4299"/>
      <c r="SKB22" s="4300"/>
      <c r="SKC22" s="4305"/>
      <c r="SKD22" s="4304"/>
      <c r="SKE22" s="4299"/>
      <c r="SKF22" s="4300"/>
      <c r="SKG22" s="4301"/>
      <c r="SKH22" s="4302"/>
      <c r="SKI22" s="4299"/>
      <c r="SKJ22" s="2602"/>
      <c r="SKK22" s="4287"/>
      <c r="SKL22" s="4303"/>
      <c r="SKM22" s="4304"/>
      <c r="SKN22" s="2603"/>
      <c r="SKO22" s="4305"/>
      <c r="SKP22" s="4306"/>
      <c r="SKQ22" s="4305"/>
      <c r="SKR22" s="4306"/>
      <c r="SKS22" s="4299"/>
      <c r="SKT22" s="4300"/>
      <c r="SKU22" s="4305"/>
      <c r="SKV22" s="4304"/>
      <c r="SKW22" s="4299"/>
      <c r="SKX22" s="4300"/>
      <c r="SKY22" s="4301"/>
      <c r="SKZ22" s="4302"/>
      <c r="SLA22" s="4299"/>
      <c r="SLB22" s="2602"/>
      <c r="SLC22" s="4287"/>
      <c r="SLD22" s="4303"/>
      <c r="SLE22" s="4304"/>
      <c r="SLF22" s="2603"/>
      <c r="SLG22" s="4305"/>
      <c r="SLH22" s="4306"/>
      <c r="SLI22" s="4305"/>
      <c r="SLJ22" s="4306"/>
      <c r="SLK22" s="4299"/>
      <c r="SLL22" s="4300"/>
      <c r="SLM22" s="4305"/>
      <c r="SLN22" s="4304"/>
      <c r="SLO22" s="4299"/>
      <c r="SLP22" s="4300"/>
      <c r="SLQ22" s="4301"/>
      <c r="SLR22" s="4302"/>
      <c r="SLS22" s="4299"/>
      <c r="SLT22" s="2602"/>
      <c r="SLU22" s="4287"/>
      <c r="SLV22" s="4303"/>
      <c r="SLW22" s="4304"/>
      <c r="SLX22" s="2603"/>
      <c r="SLY22" s="4305"/>
      <c r="SLZ22" s="4306"/>
      <c r="SMA22" s="4305"/>
      <c r="SMB22" s="4306"/>
      <c r="SMC22" s="4299"/>
      <c r="SMD22" s="4300"/>
      <c r="SME22" s="4305"/>
      <c r="SMF22" s="4304"/>
      <c r="SMG22" s="4299"/>
      <c r="SMH22" s="4300"/>
      <c r="SMI22" s="4301"/>
      <c r="SMJ22" s="4302"/>
      <c r="SMK22" s="4299"/>
      <c r="SML22" s="2602"/>
      <c r="SMM22" s="4287"/>
      <c r="SMN22" s="4303"/>
      <c r="SMO22" s="4304"/>
      <c r="SMP22" s="2603"/>
      <c r="SMQ22" s="4305"/>
      <c r="SMR22" s="4306"/>
      <c r="SMS22" s="4305"/>
      <c r="SMT22" s="4306"/>
      <c r="SMU22" s="4299"/>
      <c r="SMV22" s="4300"/>
      <c r="SMW22" s="4305"/>
      <c r="SMX22" s="4304"/>
      <c r="SMY22" s="4299"/>
      <c r="SMZ22" s="4300"/>
      <c r="SNA22" s="4301"/>
      <c r="SNB22" s="4302"/>
      <c r="SNC22" s="4299"/>
      <c r="SND22" s="2602"/>
      <c r="SNE22" s="4287"/>
      <c r="SNF22" s="4303"/>
      <c r="SNG22" s="4304"/>
      <c r="SNH22" s="2603"/>
      <c r="SNI22" s="4305"/>
      <c r="SNJ22" s="4306"/>
      <c r="SNK22" s="4305"/>
      <c r="SNL22" s="4306"/>
      <c r="SNM22" s="4299"/>
      <c r="SNN22" s="4300"/>
      <c r="SNO22" s="4305"/>
      <c r="SNP22" s="4304"/>
      <c r="SNQ22" s="4299"/>
      <c r="SNR22" s="4300"/>
      <c r="SNS22" s="4301"/>
      <c r="SNT22" s="4302"/>
      <c r="SNU22" s="4299"/>
      <c r="SNV22" s="2602"/>
      <c r="SNW22" s="4287"/>
      <c r="SNX22" s="4303"/>
      <c r="SNY22" s="4304"/>
      <c r="SNZ22" s="2603"/>
      <c r="SOA22" s="4305"/>
      <c r="SOB22" s="4306"/>
      <c r="SOC22" s="4305"/>
      <c r="SOD22" s="4306"/>
      <c r="SOE22" s="4299"/>
      <c r="SOF22" s="4300"/>
      <c r="SOG22" s="4305"/>
      <c r="SOH22" s="4304"/>
      <c r="SOI22" s="4299"/>
      <c r="SOJ22" s="4300"/>
      <c r="SOK22" s="4301"/>
      <c r="SOL22" s="4302"/>
      <c r="SOM22" s="4299"/>
      <c r="SON22" s="2602"/>
      <c r="SOO22" s="4287"/>
      <c r="SOP22" s="4303"/>
      <c r="SOQ22" s="4304"/>
      <c r="SOR22" s="2603"/>
      <c r="SOS22" s="4305"/>
      <c r="SOT22" s="4306"/>
      <c r="SOU22" s="4305"/>
      <c r="SOV22" s="4306"/>
      <c r="SOW22" s="4299"/>
      <c r="SOX22" s="4300"/>
      <c r="SOY22" s="4305"/>
      <c r="SOZ22" s="4304"/>
      <c r="SPA22" s="4299"/>
      <c r="SPB22" s="4300"/>
      <c r="SPC22" s="4301"/>
      <c r="SPD22" s="4302"/>
      <c r="SPE22" s="4299"/>
      <c r="SPF22" s="2602"/>
      <c r="SPG22" s="4287"/>
      <c r="SPH22" s="4303"/>
      <c r="SPI22" s="4304"/>
      <c r="SPJ22" s="2603"/>
      <c r="SPK22" s="4305"/>
      <c r="SPL22" s="4306"/>
      <c r="SPM22" s="4305"/>
      <c r="SPN22" s="4306"/>
      <c r="SPO22" s="4299"/>
      <c r="SPP22" s="4300"/>
      <c r="SPQ22" s="4305"/>
      <c r="SPR22" s="4304"/>
      <c r="SPS22" s="4299"/>
      <c r="SPT22" s="4300"/>
      <c r="SPU22" s="4301"/>
      <c r="SPV22" s="4302"/>
      <c r="SPW22" s="4299"/>
      <c r="SPX22" s="2602"/>
      <c r="SPY22" s="4287"/>
      <c r="SPZ22" s="4303"/>
      <c r="SQA22" s="4304"/>
      <c r="SQB22" s="2603"/>
      <c r="SQC22" s="4305"/>
      <c r="SQD22" s="4306"/>
      <c r="SQE22" s="4305"/>
      <c r="SQF22" s="4306"/>
      <c r="SQG22" s="4299"/>
      <c r="SQH22" s="4300"/>
      <c r="SQI22" s="4305"/>
      <c r="SQJ22" s="4304"/>
      <c r="SQK22" s="4299"/>
      <c r="SQL22" s="4300"/>
      <c r="SQM22" s="4301"/>
      <c r="SQN22" s="4302"/>
      <c r="SQO22" s="4299"/>
      <c r="SQP22" s="2602"/>
      <c r="SQQ22" s="4287"/>
      <c r="SQR22" s="4303"/>
      <c r="SQS22" s="4304"/>
      <c r="SQT22" s="2603"/>
      <c r="SQU22" s="4305"/>
      <c r="SQV22" s="4306"/>
      <c r="SQW22" s="4305"/>
      <c r="SQX22" s="4306"/>
      <c r="SQY22" s="4299"/>
      <c r="SQZ22" s="4300"/>
      <c r="SRA22" s="4305"/>
      <c r="SRB22" s="4304"/>
      <c r="SRC22" s="4299"/>
      <c r="SRD22" s="4300"/>
      <c r="SRE22" s="4301"/>
      <c r="SRF22" s="4302"/>
      <c r="SRG22" s="4299"/>
      <c r="SRH22" s="2602"/>
      <c r="SRI22" s="4287"/>
      <c r="SRJ22" s="4303"/>
      <c r="SRK22" s="4304"/>
      <c r="SRL22" s="2603"/>
      <c r="SRM22" s="4305"/>
      <c r="SRN22" s="4306"/>
      <c r="SRO22" s="4305"/>
      <c r="SRP22" s="4306"/>
      <c r="SRQ22" s="4299"/>
      <c r="SRR22" s="4300"/>
      <c r="SRS22" s="4305"/>
      <c r="SRT22" s="4304"/>
      <c r="SRU22" s="4299"/>
      <c r="SRV22" s="4300"/>
      <c r="SRW22" s="4301"/>
      <c r="SRX22" s="4302"/>
      <c r="SRY22" s="4299"/>
      <c r="SRZ22" s="2602"/>
      <c r="SSA22" s="4287"/>
      <c r="SSB22" s="4303"/>
      <c r="SSC22" s="4304"/>
      <c r="SSD22" s="2603"/>
      <c r="SSE22" s="4305"/>
      <c r="SSF22" s="4306"/>
      <c r="SSG22" s="4305"/>
      <c r="SSH22" s="4306"/>
      <c r="SSI22" s="4299"/>
      <c r="SSJ22" s="4300"/>
      <c r="SSK22" s="4305"/>
      <c r="SSL22" s="4304"/>
      <c r="SSM22" s="4299"/>
      <c r="SSN22" s="4300"/>
      <c r="SSO22" s="4301"/>
      <c r="SSP22" s="4302"/>
      <c r="SSQ22" s="4299"/>
      <c r="SSR22" s="2602"/>
      <c r="SSS22" s="4287"/>
      <c r="SST22" s="4303"/>
      <c r="SSU22" s="4304"/>
      <c r="SSV22" s="2603"/>
      <c r="SSW22" s="4305"/>
      <c r="SSX22" s="4306"/>
      <c r="SSY22" s="4305"/>
      <c r="SSZ22" s="4306"/>
      <c r="STA22" s="4299"/>
      <c r="STB22" s="4300"/>
      <c r="STC22" s="4305"/>
      <c r="STD22" s="4304"/>
      <c r="STE22" s="4299"/>
      <c r="STF22" s="4300"/>
      <c r="STG22" s="4301"/>
      <c r="STH22" s="4302"/>
      <c r="STI22" s="4299"/>
      <c r="STJ22" s="2602"/>
      <c r="STK22" s="4287"/>
      <c r="STL22" s="4303"/>
      <c r="STM22" s="4304"/>
      <c r="STN22" s="2603"/>
      <c r="STO22" s="4305"/>
      <c r="STP22" s="4306"/>
      <c r="STQ22" s="4305"/>
      <c r="STR22" s="4306"/>
      <c r="STS22" s="4299"/>
      <c r="STT22" s="4300"/>
      <c r="STU22" s="4305"/>
      <c r="STV22" s="4304"/>
      <c r="STW22" s="4299"/>
      <c r="STX22" s="4300"/>
      <c r="STY22" s="4301"/>
      <c r="STZ22" s="4302"/>
      <c r="SUA22" s="4299"/>
      <c r="SUB22" s="2602"/>
      <c r="SUC22" s="4287"/>
      <c r="SUD22" s="4303"/>
      <c r="SUE22" s="4304"/>
      <c r="SUF22" s="2603"/>
      <c r="SUG22" s="4305"/>
      <c r="SUH22" s="4306"/>
      <c r="SUI22" s="4305"/>
      <c r="SUJ22" s="4306"/>
      <c r="SUK22" s="4299"/>
      <c r="SUL22" s="4300"/>
      <c r="SUM22" s="4305"/>
      <c r="SUN22" s="4304"/>
      <c r="SUO22" s="4299"/>
      <c r="SUP22" s="4300"/>
      <c r="SUQ22" s="4301"/>
      <c r="SUR22" s="4302"/>
      <c r="SUS22" s="4299"/>
      <c r="SUT22" s="2602"/>
      <c r="SUU22" s="4287"/>
      <c r="SUV22" s="4303"/>
      <c r="SUW22" s="4304"/>
      <c r="SUX22" s="2603"/>
      <c r="SUY22" s="4305"/>
      <c r="SUZ22" s="4306"/>
      <c r="SVA22" s="4305"/>
      <c r="SVB22" s="4306"/>
      <c r="SVC22" s="4299"/>
      <c r="SVD22" s="4300"/>
      <c r="SVE22" s="4305"/>
      <c r="SVF22" s="4304"/>
      <c r="SVG22" s="4299"/>
      <c r="SVH22" s="4300"/>
      <c r="SVI22" s="4301"/>
      <c r="SVJ22" s="4302"/>
      <c r="SVK22" s="4299"/>
      <c r="SVL22" s="2602"/>
      <c r="SVM22" s="4287"/>
      <c r="SVN22" s="4303"/>
      <c r="SVO22" s="4304"/>
      <c r="SVP22" s="2603"/>
      <c r="SVQ22" s="4305"/>
      <c r="SVR22" s="4306"/>
      <c r="SVS22" s="4305"/>
      <c r="SVT22" s="4306"/>
      <c r="SVU22" s="4299"/>
      <c r="SVV22" s="4300"/>
      <c r="SVW22" s="4305"/>
      <c r="SVX22" s="4304"/>
      <c r="SVY22" s="4299"/>
      <c r="SVZ22" s="4300"/>
      <c r="SWA22" s="4301"/>
      <c r="SWB22" s="4302"/>
      <c r="SWC22" s="4299"/>
      <c r="SWD22" s="2602"/>
      <c r="SWE22" s="4287"/>
      <c r="SWF22" s="4303"/>
      <c r="SWG22" s="4304"/>
      <c r="SWH22" s="2603"/>
      <c r="SWI22" s="4305"/>
      <c r="SWJ22" s="4306"/>
      <c r="SWK22" s="4305"/>
      <c r="SWL22" s="4306"/>
      <c r="SWM22" s="4299"/>
      <c r="SWN22" s="4300"/>
      <c r="SWO22" s="4305"/>
      <c r="SWP22" s="4304"/>
      <c r="SWQ22" s="4299"/>
      <c r="SWR22" s="4300"/>
      <c r="SWS22" s="4301"/>
      <c r="SWT22" s="4302"/>
      <c r="SWU22" s="4299"/>
      <c r="SWV22" s="2602"/>
      <c r="SWW22" s="4287"/>
      <c r="SWX22" s="4303"/>
      <c r="SWY22" s="4304"/>
      <c r="SWZ22" s="2603"/>
      <c r="SXA22" s="4305"/>
      <c r="SXB22" s="4306"/>
      <c r="SXC22" s="4305"/>
      <c r="SXD22" s="4306"/>
      <c r="SXE22" s="4299"/>
      <c r="SXF22" s="4300"/>
      <c r="SXG22" s="4305"/>
      <c r="SXH22" s="4304"/>
      <c r="SXI22" s="4299"/>
      <c r="SXJ22" s="4300"/>
      <c r="SXK22" s="4301"/>
      <c r="SXL22" s="4302"/>
      <c r="SXM22" s="4299"/>
      <c r="SXN22" s="2602"/>
      <c r="SXO22" s="4287"/>
      <c r="SXP22" s="4303"/>
      <c r="SXQ22" s="4304"/>
      <c r="SXR22" s="2603"/>
      <c r="SXS22" s="4305"/>
      <c r="SXT22" s="4306"/>
      <c r="SXU22" s="4305"/>
      <c r="SXV22" s="4306"/>
      <c r="SXW22" s="4299"/>
      <c r="SXX22" s="4300"/>
      <c r="SXY22" s="4305"/>
      <c r="SXZ22" s="4304"/>
      <c r="SYA22" s="4299"/>
      <c r="SYB22" s="4300"/>
      <c r="SYC22" s="4301"/>
      <c r="SYD22" s="4302"/>
      <c r="SYE22" s="4299"/>
      <c r="SYF22" s="2602"/>
      <c r="SYG22" s="4287"/>
      <c r="SYH22" s="4303"/>
      <c r="SYI22" s="4304"/>
      <c r="SYJ22" s="2603"/>
      <c r="SYK22" s="4305"/>
      <c r="SYL22" s="4306"/>
      <c r="SYM22" s="4305"/>
      <c r="SYN22" s="4306"/>
      <c r="SYO22" s="4299"/>
      <c r="SYP22" s="4300"/>
      <c r="SYQ22" s="4305"/>
      <c r="SYR22" s="4304"/>
      <c r="SYS22" s="4299"/>
      <c r="SYT22" s="4300"/>
      <c r="SYU22" s="4301"/>
      <c r="SYV22" s="4302"/>
      <c r="SYW22" s="4299"/>
      <c r="SYX22" s="2602"/>
      <c r="SYY22" s="4287"/>
      <c r="SYZ22" s="4303"/>
      <c r="SZA22" s="4304"/>
      <c r="SZB22" s="2603"/>
      <c r="SZC22" s="4305"/>
      <c r="SZD22" s="4306"/>
      <c r="SZE22" s="4305"/>
      <c r="SZF22" s="4306"/>
      <c r="SZG22" s="4299"/>
      <c r="SZH22" s="4300"/>
      <c r="SZI22" s="4305"/>
      <c r="SZJ22" s="4304"/>
      <c r="SZK22" s="4299"/>
      <c r="SZL22" s="4300"/>
      <c r="SZM22" s="4301"/>
      <c r="SZN22" s="4302"/>
      <c r="SZO22" s="4299"/>
      <c r="SZP22" s="2602"/>
      <c r="SZQ22" s="4287"/>
      <c r="SZR22" s="4303"/>
      <c r="SZS22" s="4304"/>
      <c r="SZT22" s="2603"/>
      <c r="SZU22" s="4305"/>
      <c r="SZV22" s="4306"/>
      <c r="SZW22" s="4305"/>
      <c r="SZX22" s="4306"/>
      <c r="SZY22" s="4299"/>
      <c r="SZZ22" s="4300"/>
      <c r="TAA22" s="4305"/>
      <c r="TAB22" s="4304"/>
      <c r="TAC22" s="4299"/>
      <c r="TAD22" s="4300"/>
      <c r="TAE22" s="4301"/>
      <c r="TAF22" s="4302"/>
      <c r="TAG22" s="4299"/>
      <c r="TAH22" s="2602"/>
      <c r="TAI22" s="4287"/>
      <c r="TAJ22" s="4303"/>
      <c r="TAK22" s="4304"/>
      <c r="TAL22" s="2603"/>
      <c r="TAM22" s="4305"/>
      <c r="TAN22" s="4306"/>
      <c r="TAO22" s="4305"/>
      <c r="TAP22" s="4306"/>
      <c r="TAQ22" s="4299"/>
      <c r="TAR22" s="4300"/>
      <c r="TAS22" s="4305"/>
      <c r="TAT22" s="4304"/>
      <c r="TAU22" s="4299"/>
      <c r="TAV22" s="4300"/>
      <c r="TAW22" s="4301"/>
      <c r="TAX22" s="4302"/>
      <c r="TAY22" s="4299"/>
      <c r="TAZ22" s="2602"/>
      <c r="TBA22" s="4287"/>
      <c r="TBB22" s="4303"/>
      <c r="TBC22" s="4304"/>
      <c r="TBD22" s="2603"/>
      <c r="TBE22" s="4305"/>
      <c r="TBF22" s="4306"/>
      <c r="TBG22" s="4305"/>
      <c r="TBH22" s="4306"/>
      <c r="TBI22" s="4299"/>
      <c r="TBJ22" s="4300"/>
      <c r="TBK22" s="4305"/>
      <c r="TBL22" s="4304"/>
      <c r="TBM22" s="4299"/>
      <c r="TBN22" s="4300"/>
      <c r="TBO22" s="4301"/>
      <c r="TBP22" s="4302"/>
      <c r="TBQ22" s="4299"/>
      <c r="TBR22" s="2602"/>
      <c r="TBS22" s="4287"/>
      <c r="TBT22" s="4303"/>
      <c r="TBU22" s="4304"/>
      <c r="TBV22" s="2603"/>
      <c r="TBW22" s="4305"/>
      <c r="TBX22" s="4306"/>
      <c r="TBY22" s="4305"/>
      <c r="TBZ22" s="4306"/>
      <c r="TCA22" s="4299"/>
      <c r="TCB22" s="4300"/>
      <c r="TCC22" s="4305"/>
      <c r="TCD22" s="4304"/>
      <c r="TCE22" s="4299"/>
      <c r="TCF22" s="4300"/>
      <c r="TCG22" s="4301"/>
      <c r="TCH22" s="4302"/>
      <c r="TCI22" s="4299"/>
      <c r="TCJ22" s="2602"/>
      <c r="TCK22" s="4287"/>
      <c r="TCL22" s="4303"/>
      <c r="TCM22" s="4304"/>
      <c r="TCN22" s="2603"/>
      <c r="TCO22" s="4305"/>
      <c r="TCP22" s="4306"/>
      <c r="TCQ22" s="4305"/>
      <c r="TCR22" s="4306"/>
      <c r="TCS22" s="4299"/>
      <c r="TCT22" s="4300"/>
      <c r="TCU22" s="4305"/>
      <c r="TCV22" s="4304"/>
      <c r="TCW22" s="4299"/>
      <c r="TCX22" s="4300"/>
      <c r="TCY22" s="4301"/>
      <c r="TCZ22" s="4302"/>
      <c r="TDA22" s="4299"/>
      <c r="TDB22" s="2602"/>
      <c r="TDC22" s="4287"/>
      <c r="TDD22" s="4303"/>
      <c r="TDE22" s="4304"/>
      <c r="TDF22" s="2603"/>
      <c r="TDG22" s="4305"/>
      <c r="TDH22" s="4306"/>
      <c r="TDI22" s="4305"/>
      <c r="TDJ22" s="4306"/>
      <c r="TDK22" s="4299"/>
      <c r="TDL22" s="4300"/>
      <c r="TDM22" s="4305"/>
      <c r="TDN22" s="4304"/>
      <c r="TDO22" s="4299"/>
      <c r="TDP22" s="4300"/>
      <c r="TDQ22" s="4301"/>
      <c r="TDR22" s="4302"/>
      <c r="TDS22" s="4299"/>
      <c r="TDT22" s="2602"/>
      <c r="TDU22" s="4287"/>
      <c r="TDV22" s="4303"/>
      <c r="TDW22" s="4304"/>
      <c r="TDX22" s="2603"/>
      <c r="TDY22" s="4305"/>
      <c r="TDZ22" s="4306"/>
      <c r="TEA22" s="4305"/>
      <c r="TEB22" s="4306"/>
      <c r="TEC22" s="4299"/>
      <c r="TED22" s="4300"/>
      <c r="TEE22" s="4305"/>
      <c r="TEF22" s="4304"/>
      <c r="TEG22" s="4299"/>
      <c r="TEH22" s="4300"/>
      <c r="TEI22" s="4301"/>
      <c r="TEJ22" s="4302"/>
      <c r="TEK22" s="4299"/>
      <c r="TEL22" s="2602"/>
      <c r="TEM22" s="4287"/>
      <c r="TEN22" s="4303"/>
      <c r="TEO22" s="4304"/>
      <c r="TEP22" s="2603"/>
      <c r="TEQ22" s="4305"/>
      <c r="TER22" s="4306"/>
      <c r="TES22" s="4305"/>
      <c r="TET22" s="4306"/>
      <c r="TEU22" s="4299"/>
      <c r="TEV22" s="4300"/>
      <c r="TEW22" s="4305"/>
      <c r="TEX22" s="4304"/>
      <c r="TEY22" s="4299"/>
      <c r="TEZ22" s="4300"/>
      <c r="TFA22" s="4301"/>
      <c r="TFB22" s="4302"/>
      <c r="TFC22" s="4299"/>
      <c r="TFD22" s="2602"/>
      <c r="TFE22" s="4287"/>
      <c r="TFF22" s="4303"/>
      <c r="TFG22" s="4304"/>
      <c r="TFH22" s="2603"/>
      <c r="TFI22" s="4305"/>
      <c r="TFJ22" s="4306"/>
      <c r="TFK22" s="4305"/>
      <c r="TFL22" s="4306"/>
      <c r="TFM22" s="4299"/>
      <c r="TFN22" s="4300"/>
      <c r="TFO22" s="4305"/>
      <c r="TFP22" s="4304"/>
      <c r="TFQ22" s="4299"/>
      <c r="TFR22" s="4300"/>
      <c r="TFS22" s="4301"/>
      <c r="TFT22" s="4302"/>
      <c r="TFU22" s="4299"/>
      <c r="TFV22" s="2602"/>
      <c r="TFW22" s="4287"/>
      <c r="TFX22" s="4303"/>
      <c r="TFY22" s="4304"/>
      <c r="TFZ22" s="2603"/>
      <c r="TGA22" s="4305"/>
      <c r="TGB22" s="4306"/>
      <c r="TGC22" s="4305"/>
      <c r="TGD22" s="4306"/>
      <c r="TGE22" s="4299"/>
      <c r="TGF22" s="4300"/>
      <c r="TGG22" s="4305"/>
      <c r="TGH22" s="4304"/>
      <c r="TGI22" s="4299"/>
      <c r="TGJ22" s="4300"/>
      <c r="TGK22" s="4301"/>
      <c r="TGL22" s="4302"/>
      <c r="TGM22" s="4299"/>
      <c r="TGN22" s="2602"/>
      <c r="TGO22" s="4287"/>
      <c r="TGP22" s="4303"/>
      <c r="TGQ22" s="4304"/>
      <c r="TGR22" s="2603"/>
      <c r="TGS22" s="4305"/>
      <c r="TGT22" s="4306"/>
      <c r="TGU22" s="4305"/>
      <c r="TGV22" s="4306"/>
      <c r="TGW22" s="4299"/>
      <c r="TGX22" s="4300"/>
      <c r="TGY22" s="4305"/>
      <c r="TGZ22" s="4304"/>
      <c r="THA22" s="4299"/>
      <c r="THB22" s="4300"/>
      <c r="THC22" s="4301"/>
      <c r="THD22" s="4302"/>
      <c r="THE22" s="4299"/>
      <c r="THF22" s="2602"/>
      <c r="THG22" s="4287"/>
      <c r="THH22" s="4303"/>
      <c r="THI22" s="4304"/>
      <c r="THJ22" s="2603"/>
      <c r="THK22" s="4305"/>
      <c r="THL22" s="4306"/>
      <c r="THM22" s="4305"/>
      <c r="THN22" s="4306"/>
      <c r="THO22" s="4299"/>
      <c r="THP22" s="4300"/>
      <c r="THQ22" s="4305"/>
      <c r="THR22" s="4304"/>
      <c r="THS22" s="4299"/>
      <c r="THT22" s="4300"/>
      <c r="THU22" s="4301"/>
      <c r="THV22" s="4302"/>
      <c r="THW22" s="4299"/>
      <c r="THX22" s="2602"/>
      <c r="THY22" s="4287"/>
      <c r="THZ22" s="4303"/>
      <c r="TIA22" s="4304"/>
      <c r="TIB22" s="2603"/>
      <c r="TIC22" s="4305"/>
      <c r="TID22" s="4306"/>
      <c r="TIE22" s="4305"/>
      <c r="TIF22" s="4306"/>
      <c r="TIG22" s="4299"/>
      <c r="TIH22" s="4300"/>
      <c r="TII22" s="4305"/>
      <c r="TIJ22" s="4304"/>
      <c r="TIK22" s="4299"/>
      <c r="TIL22" s="4300"/>
      <c r="TIM22" s="4301"/>
      <c r="TIN22" s="4302"/>
      <c r="TIO22" s="4299"/>
      <c r="TIP22" s="2602"/>
      <c r="TIQ22" s="4287"/>
      <c r="TIR22" s="4303"/>
      <c r="TIS22" s="4304"/>
      <c r="TIT22" s="2603"/>
      <c r="TIU22" s="4305"/>
      <c r="TIV22" s="4306"/>
      <c r="TIW22" s="4305"/>
      <c r="TIX22" s="4306"/>
      <c r="TIY22" s="4299"/>
      <c r="TIZ22" s="4300"/>
      <c r="TJA22" s="4305"/>
      <c r="TJB22" s="4304"/>
      <c r="TJC22" s="4299"/>
      <c r="TJD22" s="4300"/>
      <c r="TJE22" s="4301"/>
      <c r="TJF22" s="4302"/>
      <c r="TJG22" s="4299"/>
      <c r="TJH22" s="2602"/>
      <c r="TJI22" s="4287"/>
      <c r="TJJ22" s="4303"/>
      <c r="TJK22" s="4304"/>
      <c r="TJL22" s="2603"/>
      <c r="TJM22" s="4305"/>
      <c r="TJN22" s="4306"/>
      <c r="TJO22" s="4305"/>
      <c r="TJP22" s="4306"/>
      <c r="TJQ22" s="4299"/>
      <c r="TJR22" s="4300"/>
      <c r="TJS22" s="4305"/>
      <c r="TJT22" s="4304"/>
      <c r="TJU22" s="4299"/>
      <c r="TJV22" s="4300"/>
      <c r="TJW22" s="4301"/>
      <c r="TJX22" s="4302"/>
      <c r="TJY22" s="4299"/>
      <c r="TJZ22" s="2602"/>
      <c r="TKA22" s="4287"/>
      <c r="TKB22" s="4303"/>
      <c r="TKC22" s="4304"/>
      <c r="TKD22" s="2603"/>
      <c r="TKE22" s="4305"/>
      <c r="TKF22" s="4306"/>
      <c r="TKG22" s="4305"/>
      <c r="TKH22" s="4306"/>
      <c r="TKI22" s="4299"/>
      <c r="TKJ22" s="4300"/>
      <c r="TKK22" s="4305"/>
      <c r="TKL22" s="4304"/>
      <c r="TKM22" s="4299"/>
      <c r="TKN22" s="4300"/>
      <c r="TKO22" s="4301"/>
      <c r="TKP22" s="4302"/>
      <c r="TKQ22" s="4299"/>
      <c r="TKR22" s="2602"/>
      <c r="TKS22" s="4287"/>
      <c r="TKT22" s="4303"/>
      <c r="TKU22" s="4304"/>
      <c r="TKV22" s="2603"/>
      <c r="TKW22" s="4305"/>
      <c r="TKX22" s="4306"/>
      <c r="TKY22" s="4305"/>
      <c r="TKZ22" s="4306"/>
      <c r="TLA22" s="4299"/>
      <c r="TLB22" s="4300"/>
      <c r="TLC22" s="4305"/>
      <c r="TLD22" s="4304"/>
      <c r="TLE22" s="4299"/>
      <c r="TLF22" s="4300"/>
      <c r="TLG22" s="4301"/>
      <c r="TLH22" s="4302"/>
      <c r="TLI22" s="4299"/>
      <c r="TLJ22" s="2602"/>
      <c r="TLK22" s="4287"/>
      <c r="TLL22" s="4303"/>
      <c r="TLM22" s="4304"/>
      <c r="TLN22" s="2603"/>
      <c r="TLO22" s="4305"/>
      <c r="TLP22" s="4306"/>
      <c r="TLQ22" s="4305"/>
      <c r="TLR22" s="4306"/>
      <c r="TLS22" s="4299"/>
      <c r="TLT22" s="4300"/>
      <c r="TLU22" s="4305"/>
      <c r="TLV22" s="4304"/>
      <c r="TLW22" s="4299"/>
      <c r="TLX22" s="4300"/>
      <c r="TLY22" s="4301"/>
      <c r="TLZ22" s="4302"/>
      <c r="TMA22" s="4299"/>
      <c r="TMB22" s="2602"/>
      <c r="TMC22" s="4287"/>
      <c r="TMD22" s="4303"/>
      <c r="TME22" s="4304"/>
      <c r="TMF22" s="2603"/>
      <c r="TMG22" s="4305"/>
      <c r="TMH22" s="4306"/>
      <c r="TMI22" s="4305"/>
      <c r="TMJ22" s="4306"/>
      <c r="TMK22" s="4299"/>
      <c r="TML22" s="4300"/>
      <c r="TMM22" s="4305"/>
      <c r="TMN22" s="4304"/>
      <c r="TMO22" s="4299"/>
      <c r="TMP22" s="4300"/>
      <c r="TMQ22" s="4301"/>
      <c r="TMR22" s="4302"/>
      <c r="TMS22" s="4299"/>
      <c r="TMT22" s="2602"/>
      <c r="TMU22" s="4287"/>
      <c r="TMV22" s="4303"/>
      <c r="TMW22" s="4304"/>
      <c r="TMX22" s="2603"/>
      <c r="TMY22" s="4305"/>
      <c r="TMZ22" s="4306"/>
      <c r="TNA22" s="4305"/>
      <c r="TNB22" s="4306"/>
      <c r="TNC22" s="4299"/>
      <c r="TND22" s="4300"/>
      <c r="TNE22" s="4305"/>
      <c r="TNF22" s="4304"/>
      <c r="TNG22" s="4299"/>
      <c r="TNH22" s="4300"/>
      <c r="TNI22" s="4301"/>
      <c r="TNJ22" s="4302"/>
      <c r="TNK22" s="4299"/>
      <c r="TNL22" s="2602"/>
      <c r="TNM22" s="4287"/>
      <c r="TNN22" s="4303"/>
      <c r="TNO22" s="4304"/>
      <c r="TNP22" s="2603"/>
      <c r="TNQ22" s="4305"/>
      <c r="TNR22" s="4306"/>
      <c r="TNS22" s="4305"/>
      <c r="TNT22" s="4306"/>
      <c r="TNU22" s="4299"/>
      <c r="TNV22" s="4300"/>
      <c r="TNW22" s="4305"/>
      <c r="TNX22" s="4304"/>
      <c r="TNY22" s="4299"/>
      <c r="TNZ22" s="4300"/>
      <c r="TOA22" s="4301"/>
      <c r="TOB22" s="4302"/>
      <c r="TOC22" s="4299"/>
      <c r="TOD22" s="2602"/>
      <c r="TOE22" s="4287"/>
      <c r="TOF22" s="4303"/>
      <c r="TOG22" s="4304"/>
      <c r="TOH22" s="2603"/>
      <c r="TOI22" s="4305"/>
      <c r="TOJ22" s="4306"/>
      <c r="TOK22" s="4305"/>
      <c r="TOL22" s="4306"/>
      <c r="TOM22" s="4299"/>
      <c r="TON22" s="4300"/>
      <c r="TOO22" s="4305"/>
      <c r="TOP22" s="4304"/>
      <c r="TOQ22" s="4299"/>
      <c r="TOR22" s="4300"/>
      <c r="TOS22" s="4301"/>
      <c r="TOT22" s="4302"/>
      <c r="TOU22" s="4299"/>
      <c r="TOV22" s="2602"/>
      <c r="TOW22" s="4287"/>
      <c r="TOX22" s="4303"/>
      <c r="TOY22" s="4304"/>
      <c r="TOZ22" s="2603"/>
      <c r="TPA22" s="4305"/>
      <c r="TPB22" s="4306"/>
      <c r="TPC22" s="4305"/>
      <c r="TPD22" s="4306"/>
      <c r="TPE22" s="4299"/>
      <c r="TPF22" s="4300"/>
      <c r="TPG22" s="4305"/>
      <c r="TPH22" s="4304"/>
      <c r="TPI22" s="4299"/>
      <c r="TPJ22" s="4300"/>
      <c r="TPK22" s="4301"/>
      <c r="TPL22" s="4302"/>
      <c r="TPM22" s="4299"/>
      <c r="TPN22" s="2602"/>
      <c r="TPO22" s="4287"/>
      <c r="TPP22" s="4303"/>
      <c r="TPQ22" s="4304"/>
      <c r="TPR22" s="2603"/>
      <c r="TPS22" s="4305"/>
      <c r="TPT22" s="4306"/>
      <c r="TPU22" s="4305"/>
      <c r="TPV22" s="4306"/>
      <c r="TPW22" s="4299"/>
      <c r="TPX22" s="4300"/>
      <c r="TPY22" s="4305"/>
      <c r="TPZ22" s="4304"/>
      <c r="TQA22" s="4299"/>
      <c r="TQB22" s="4300"/>
      <c r="TQC22" s="4301"/>
      <c r="TQD22" s="4302"/>
      <c r="TQE22" s="4299"/>
      <c r="TQF22" s="2602"/>
      <c r="TQG22" s="4287"/>
      <c r="TQH22" s="4303"/>
      <c r="TQI22" s="4304"/>
      <c r="TQJ22" s="2603"/>
      <c r="TQK22" s="4305"/>
      <c r="TQL22" s="4306"/>
      <c r="TQM22" s="4305"/>
      <c r="TQN22" s="4306"/>
      <c r="TQO22" s="4299"/>
      <c r="TQP22" s="4300"/>
      <c r="TQQ22" s="4305"/>
      <c r="TQR22" s="4304"/>
      <c r="TQS22" s="4299"/>
      <c r="TQT22" s="4300"/>
      <c r="TQU22" s="4301"/>
      <c r="TQV22" s="4302"/>
      <c r="TQW22" s="4299"/>
      <c r="TQX22" s="2602"/>
      <c r="TQY22" s="4287"/>
      <c r="TQZ22" s="4303"/>
      <c r="TRA22" s="4304"/>
      <c r="TRB22" s="2603"/>
      <c r="TRC22" s="4305"/>
      <c r="TRD22" s="4306"/>
      <c r="TRE22" s="4305"/>
      <c r="TRF22" s="4306"/>
      <c r="TRG22" s="4299"/>
      <c r="TRH22" s="4300"/>
      <c r="TRI22" s="4305"/>
      <c r="TRJ22" s="4304"/>
      <c r="TRK22" s="4299"/>
      <c r="TRL22" s="4300"/>
      <c r="TRM22" s="4301"/>
      <c r="TRN22" s="4302"/>
      <c r="TRO22" s="4299"/>
      <c r="TRP22" s="2602"/>
      <c r="TRQ22" s="4287"/>
      <c r="TRR22" s="4303"/>
      <c r="TRS22" s="4304"/>
      <c r="TRT22" s="2603"/>
      <c r="TRU22" s="4305"/>
      <c r="TRV22" s="4306"/>
      <c r="TRW22" s="4305"/>
      <c r="TRX22" s="4306"/>
      <c r="TRY22" s="4299"/>
      <c r="TRZ22" s="4300"/>
      <c r="TSA22" s="4305"/>
      <c r="TSB22" s="4304"/>
      <c r="TSC22" s="4299"/>
      <c r="TSD22" s="4300"/>
      <c r="TSE22" s="4301"/>
      <c r="TSF22" s="4302"/>
      <c r="TSG22" s="4299"/>
      <c r="TSH22" s="2602"/>
      <c r="TSI22" s="4287"/>
      <c r="TSJ22" s="4303"/>
      <c r="TSK22" s="4304"/>
      <c r="TSL22" s="2603"/>
      <c r="TSM22" s="4305"/>
      <c r="TSN22" s="4306"/>
      <c r="TSO22" s="4305"/>
      <c r="TSP22" s="4306"/>
      <c r="TSQ22" s="4299"/>
      <c r="TSR22" s="4300"/>
      <c r="TSS22" s="4305"/>
      <c r="TST22" s="4304"/>
      <c r="TSU22" s="4299"/>
      <c r="TSV22" s="4300"/>
      <c r="TSW22" s="4301"/>
      <c r="TSX22" s="4302"/>
      <c r="TSY22" s="4299"/>
      <c r="TSZ22" s="2602"/>
      <c r="TTA22" s="4287"/>
      <c r="TTB22" s="4303"/>
      <c r="TTC22" s="4304"/>
      <c r="TTD22" s="2603"/>
      <c r="TTE22" s="4305"/>
      <c r="TTF22" s="4306"/>
      <c r="TTG22" s="4305"/>
      <c r="TTH22" s="4306"/>
      <c r="TTI22" s="4299"/>
      <c r="TTJ22" s="4300"/>
      <c r="TTK22" s="4305"/>
      <c r="TTL22" s="4304"/>
      <c r="TTM22" s="4299"/>
      <c r="TTN22" s="4300"/>
      <c r="TTO22" s="4301"/>
      <c r="TTP22" s="4302"/>
      <c r="TTQ22" s="4299"/>
      <c r="TTR22" s="2602"/>
      <c r="TTS22" s="4287"/>
      <c r="TTT22" s="4303"/>
      <c r="TTU22" s="4304"/>
      <c r="TTV22" s="2603"/>
      <c r="TTW22" s="4305"/>
      <c r="TTX22" s="4306"/>
      <c r="TTY22" s="4305"/>
      <c r="TTZ22" s="4306"/>
      <c r="TUA22" s="4299"/>
      <c r="TUB22" s="4300"/>
      <c r="TUC22" s="4305"/>
      <c r="TUD22" s="4304"/>
      <c r="TUE22" s="4299"/>
      <c r="TUF22" s="4300"/>
      <c r="TUG22" s="4301"/>
      <c r="TUH22" s="4302"/>
      <c r="TUI22" s="4299"/>
      <c r="TUJ22" s="2602"/>
      <c r="TUK22" s="4287"/>
      <c r="TUL22" s="4303"/>
      <c r="TUM22" s="4304"/>
      <c r="TUN22" s="2603"/>
      <c r="TUO22" s="4305"/>
      <c r="TUP22" s="4306"/>
      <c r="TUQ22" s="4305"/>
      <c r="TUR22" s="4306"/>
      <c r="TUS22" s="4299"/>
      <c r="TUT22" s="4300"/>
      <c r="TUU22" s="4305"/>
      <c r="TUV22" s="4304"/>
      <c r="TUW22" s="4299"/>
      <c r="TUX22" s="4300"/>
      <c r="TUY22" s="4301"/>
      <c r="TUZ22" s="4302"/>
      <c r="TVA22" s="4299"/>
      <c r="TVB22" s="2602"/>
      <c r="TVC22" s="4287"/>
      <c r="TVD22" s="4303"/>
      <c r="TVE22" s="4304"/>
      <c r="TVF22" s="2603"/>
      <c r="TVG22" s="4305"/>
      <c r="TVH22" s="4306"/>
      <c r="TVI22" s="4305"/>
      <c r="TVJ22" s="4306"/>
      <c r="TVK22" s="4299"/>
      <c r="TVL22" s="4300"/>
      <c r="TVM22" s="4305"/>
      <c r="TVN22" s="4304"/>
      <c r="TVO22" s="4299"/>
      <c r="TVP22" s="4300"/>
      <c r="TVQ22" s="4301"/>
      <c r="TVR22" s="4302"/>
      <c r="TVS22" s="4299"/>
      <c r="TVT22" s="2602"/>
      <c r="TVU22" s="4287"/>
      <c r="TVV22" s="4303"/>
      <c r="TVW22" s="4304"/>
      <c r="TVX22" s="2603"/>
      <c r="TVY22" s="4305"/>
      <c r="TVZ22" s="4306"/>
      <c r="TWA22" s="4305"/>
      <c r="TWB22" s="4306"/>
      <c r="TWC22" s="4299"/>
      <c r="TWD22" s="4300"/>
      <c r="TWE22" s="4305"/>
      <c r="TWF22" s="4304"/>
      <c r="TWG22" s="4299"/>
      <c r="TWH22" s="4300"/>
      <c r="TWI22" s="4301"/>
      <c r="TWJ22" s="4302"/>
      <c r="TWK22" s="4299"/>
      <c r="TWL22" s="2602"/>
      <c r="TWM22" s="4287"/>
      <c r="TWN22" s="4303"/>
      <c r="TWO22" s="4304"/>
      <c r="TWP22" s="2603"/>
      <c r="TWQ22" s="4305"/>
      <c r="TWR22" s="4306"/>
      <c r="TWS22" s="4305"/>
      <c r="TWT22" s="4306"/>
      <c r="TWU22" s="4299"/>
      <c r="TWV22" s="4300"/>
      <c r="TWW22" s="4305"/>
      <c r="TWX22" s="4304"/>
      <c r="TWY22" s="4299"/>
      <c r="TWZ22" s="4300"/>
      <c r="TXA22" s="4301"/>
      <c r="TXB22" s="4302"/>
      <c r="TXC22" s="4299"/>
      <c r="TXD22" s="2602"/>
      <c r="TXE22" s="4287"/>
      <c r="TXF22" s="4303"/>
      <c r="TXG22" s="4304"/>
      <c r="TXH22" s="2603"/>
      <c r="TXI22" s="4305"/>
      <c r="TXJ22" s="4306"/>
      <c r="TXK22" s="4305"/>
      <c r="TXL22" s="4306"/>
      <c r="TXM22" s="4299"/>
      <c r="TXN22" s="4300"/>
      <c r="TXO22" s="4305"/>
      <c r="TXP22" s="4304"/>
      <c r="TXQ22" s="4299"/>
      <c r="TXR22" s="4300"/>
      <c r="TXS22" s="4301"/>
      <c r="TXT22" s="4302"/>
      <c r="TXU22" s="4299"/>
      <c r="TXV22" s="2602"/>
      <c r="TXW22" s="4287"/>
      <c r="TXX22" s="4303"/>
      <c r="TXY22" s="4304"/>
      <c r="TXZ22" s="2603"/>
      <c r="TYA22" s="4305"/>
      <c r="TYB22" s="4306"/>
      <c r="TYC22" s="4305"/>
      <c r="TYD22" s="4306"/>
      <c r="TYE22" s="4299"/>
      <c r="TYF22" s="4300"/>
      <c r="TYG22" s="4305"/>
      <c r="TYH22" s="4304"/>
      <c r="TYI22" s="4299"/>
      <c r="TYJ22" s="4300"/>
      <c r="TYK22" s="4301"/>
      <c r="TYL22" s="4302"/>
      <c r="TYM22" s="4299"/>
      <c r="TYN22" s="2602"/>
      <c r="TYO22" s="4287"/>
      <c r="TYP22" s="4303"/>
      <c r="TYQ22" s="4304"/>
      <c r="TYR22" s="2603"/>
      <c r="TYS22" s="4305"/>
      <c r="TYT22" s="4306"/>
      <c r="TYU22" s="4305"/>
      <c r="TYV22" s="4306"/>
      <c r="TYW22" s="4299"/>
      <c r="TYX22" s="4300"/>
      <c r="TYY22" s="4305"/>
      <c r="TYZ22" s="4304"/>
      <c r="TZA22" s="4299"/>
      <c r="TZB22" s="4300"/>
      <c r="TZC22" s="4301"/>
      <c r="TZD22" s="4302"/>
      <c r="TZE22" s="4299"/>
      <c r="TZF22" s="2602"/>
      <c r="TZG22" s="4287"/>
      <c r="TZH22" s="4303"/>
      <c r="TZI22" s="4304"/>
      <c r="TZJ22" s="2603"/>
      <c r="TZK22" s="4305"/>
      <c r="TZL22" s="4306"/>
      <c r="TZM22" s="4305"/>
      <c r="TZN22" s="4306"/>
      <c r="TZO22" s="4299"/>
      <c r="TZP22" s="4300"/>
      <c r="TZQ22" s="4305"/>
      <c r="TZR22" s="4304"/>
      <c r="TZS22" s="4299"/>
      <c r="TZT22" s="4300"/>
      <c r="TZU22" s="4301"/>
      <c r="TZV22" s="4302"/>
      <c r="TZW22" s="4299"/>
      <c r="TZX22" s="2602"/>
      <c r="TZY22" s="4287"/>
      <c r="TZZ22" s="4303"/>
      <c r="UAA22" s="4304"/>
      <c r="UAB22" s="2603"/>
      <c r="UAC22" s="4305"/>
      <c r="UAD22" s="4306"/>
      <c r="UAE22" s="4305"/>
      <c r="UAF22" s="4306"/>
      <c r="UAG22" s="4299"/>
      <c r="UAH22" s="4300"/>
      <c r="UAI22" s="4305"/>
      <c r="UAJ22" s="4304"/>
      <c r="UAK22" s="4299"/>
      <c r="UAL22" s="4300"/>
      <c r="UAM22" s="4301"/>
      <c r="UAN22" s="4302"/>
      <c r="UAO22" s="4299"/>
      <c r="UAP22" s="2602"/>
      <c r="UAQ22" s="4287"/>
      <c r="UAR22" s="4303"/>
      <c r="UAS22" s="4304"/>
      <c r="UAT22" s="2603"/>
      <c r="UAU22" s="4305"/>
      <c r="UAV22" s="4306"/>
      <c r="UAW22" s="4305"/>
      <c r="UAX22" s="4306"/>
      <c r="UAY22" s="4299"/>
      <c r="UAZ22" s="4300"/>
      <c r="UBA22" s="4305"/>
      <c r="UBB22" s="4304"/>
      <c r="UBC22" s="4299"/>
      <c r="UBD22" s="4300"/>
      <c r="UBE22" s="4301"/>
      <c r="UBF22" s="4302"/>
      <c r="UBG22" s="4299"/>
      <c r="UBH22" s="2602"/>
      <c r="UBI22" s="4287"/>
      <c r="UBJ22" s="4303"/>
      <c r="UBK22" s="4304"/>
      <c r="UBL22" s="2603"/>
      <c r="UBM22" s="4305"/>
      <c r="UBN22" s="4306"/>
      <c r="UBO22" s="4305"/>
      <c r="UBP22" s="4306"/>
      <c r="UBQ22" s="4299"/>
      <c r="UBR22" s="4300"/>
      <c r="UBS22" s="4305"/>
      <c r="UBT22" s="4304"/>
      <c r="UBU22" s="4299"/>
      <c r="UBV22" s="4300"/>
      <c r="UBW22" s="4301"/>
      <c r="UBX22" s="4302"/>
      <c r="UBY22" s="4299"/>
      <c r="UBZ22" s="2602"/>
      <c r="UCA22" s="4287"/>
      <c r="UCB22" s="4303"/>
      <c r="UCC22" s="4304"/>
      <c r="UCD22" s="2603"/>
      <c r="UCE22" s="4305"/>
      <c r="UCF22" s="4306"/>
      <c r="UCG22" s="4305"/>
      <c r="UCH22" s="4306"/>
      <c r="UCI22" s="4299"/>
      <c r="UCJ22" s="4300"/>
      <c r="UCK22" s="4305"/>
      <c r="UCL22" s="4304"/>
      <c r="UCM22" s="4299"/>
      <c r="UCN22" s="4300"/>
      <c r="UCO22" s="4301"/>
      <c r="UCP22" s="4302"/>
      <c r="UCQ22" s="4299"/>
      <c r="UCR22" s="2602"/>
      <c r="UCS22" s="4287"/>
      <c r="UCT22" s="4303"/>
      <c r="UCU22" s="4304"/>
      <c r="UCV22" s="2603"/>
      <c r="UCW22" s="4305"/>
      <c r="UCX22" s="4306"/>
      <c r="UCY22" s="4305"/>
      <c r="UCZ22" s="4306"/>
      <c r="UDA22" s="4299"/>
      <c r="UDB22" s="4300"/>
      <c r="UDC22" s="4305"/>
      <c r="UDD22" s="4304"/>
      <c r="UDE22" s="4299"/>
      <c r="UDF22" s="4300"/>
      <c r="UDG22" s="4301"/>
      <c r="UDH22" s="4302"/>
      <c r="UDI22" s="4299"/>
      <c r="UDJ22" s="2602"/>
      <c r="UDK22" s="4287"/>
      <c r="UDL22" s="4303"/>
      <c r="UDM22" s="4304"/>
      <c r="UDN22" s="2603"/>
      <c r="UDO22" s="4305"/>
      <c r="UDP22" s="4306"/>
      <c r="UDQ22" s="4305"/>
      <c r="UDR22" s="4306"/>
      <c r="UDS22" s="4299"/>
      <c r="UDT22" s="4300"/>
      <c r="UDU22" s="4305"/>
      <c r="UDV22" s="4304"/>
      <c r="UDW22" s="4299"/>
      <c r="UDX22" s="4300"/>
      <c r="UDY22" s="4301"/>
      <c r="UDZ22" s="4302"/>
      <c r="UEA22" s="4299"/>
      <c r="UEB22" s="2602"/>
      <c r="UEC22" s="4287"/>
      <c r="UED22" s="4303"/>
      <c r="UEE22" s="4304"/>
      <c r="UEF22" s="2603"/>
      <c r="UEG22" s="4305"/>
      <c r="UEH22" s="4306"/>
      <c r="UEI22" s="4305"/>
      <c r="UEJ22" s="4306"/>
      <c r="UEK22" s="4299"/>
      <c r="UEL22" s="4300"/>
      <c r="UEM22" s="4305"/>
      <c r="UEN22" s="4304"/>
      <c r="UEO22" s="4299"/>
      <c r="UEP22" s="4300"/>
      <c r="UEQ22" s="4301"/>
      <c r="UER22" s="4302"/>
      <c r="UES22" s="4299"/>
      <c r="UET22" s="2602"/>
      <c r="UEU22" s="4287"/>
      <c r="UEV22" s="4303"/>
      <c r="UEW22" s="4304"/>
      <c r="UEX22" s="2603"/>
      <c r="UEY22" s="4305"/>
      <c r="UEZ22" s="4306"/>
      <c r="UFA22" s="4305"/>
      <c r="UFB22" s="4306"/>
      <c r="UFC22" s="4299"/>
      <c r="UFD22" s="4300"/>
      <c r="UFE22" s="4305"/>
      <c r="UFF22" s="4304"/>
      <c r="UFG22" s="4299"/>
      <c r="UFH22" s="4300"/>
      <c r="UFI22" s="4301"/>
      <c r="UFJ22" s="4302"/>
      <c r="UFK22" s="4299"/>
      <c r="UFL22" s="2602"/>
      <c r="UFM22" s="4287"/>
      <c r="UFN22" s="4303"/>
      <c r="UFO22" s="4304"/>
      <c r="UFP22" s="2603"/>
      <c r="UFQ22" s="4305"/>
      <c r="UFR22" s="4306"/>
      <c r="UFS22" s="4305"/>
      <c r="UFT22" s="4306"/>
      <c r="UFU22" s="4299"/>
      <c r="UFV22" s="4300"/>
      <c r="UFW22" s="4305"/>
      <c r="UFX22" s="4304"/>
      <c r="UFY22" s="4299"/>
      <c r="UFZ22" s="4300"/>
      <c r="UGA22" s="4301"/>
      <c r="UGB22" s="4302"/>
      <c r="UGC22" s="4299"/>
      <c r="UGD22" s="2602"/>
      <c r="UGE22" s="4287"/>
      <c r="UGF22" s="4303"/>
      <c r="UGG22" s="4304"/>
      <c r="UGH22" s="2603"/>
      <c r="UGI22" s="4305"/>
      <c r="UGJ22" s="4306"/>
      <c r="UGK22" s="4305"/>
      <c r="UGL22" s="4306"/>
      <c r="UGM22" s="4299"/>
      <c r="UGN22" s="4300"/>
      <c r="UGO22" s="4305"/>
      <c r="UGP22" s="4304"/>
      <c r="UGQ22" s="4299"/>
      <c r="UGR22" s="4300"/>
      <c r="UGS22" s="4301"/>
      <c r="UGT22" s="4302"/>
      <c r="UGU22" s="4299"/>
      <c r="UGV22" s="2602"/>
      <c r="UGW22" s="4287"/>
      <c r="UGX22" s="4303"/>
      <c r="UGY22" s="4304"/>
      <c r="UGZ22" s="2603"/>
      <c r="UHA22" s="4305"/>
      <c r="UHB22" s="4306"/>
      <c r="UHC22" s="4305"/>
      <c r="UHD22" s="4306"/>
      <c r="UHE22" s="4299"/>
      <c r="UHF22" s="4300"/>
      <c r="UHG22" s="4305"/>
      <c r="UHH22" s="4304"/>
      <c r="UHI22" s="4299"/>
      <c r="UHJ22" s="4300"/>
      <c r="UHK22" s="4301"/>
      <c r="UHL22" s="4302"/>
      <c r="UHM22" s="4299"/>
      <c r="UHN22" s="2602"/>
      <c r="UHO22" s="4287"/>
      <c r="UHP22" s="4303"/>
      <c r="UHQ22" s="4304"/>
      <c r="UHR22" s="2603"/>
      <c r="UHS22" s="4305"/>
      <c r="UHT22" s="4306"/>
      <c r="UHU22" s="4305"/>
      <c r="UHV22" s="4306"/>
      <c r="UHW22" s="4299"/>
      <c r="UHX22" s="4300"/>
      <c r="UHY22" s="4305"/>
      <c r="UHZ22" s="4304"/>
      <c r="UIA22" s="4299"/>
      <c r="UIB22" s="4300"/>
      <c r="UIC22" s="4301"/>
      <c r="UID22" s="4302"/>
      <c r="UIE22" s="4299"/>
      <c r="UIF22" s="2602"/>
      <c r="UIG22" s="4287"/>
      <c r="UIH22" s="4303"/>
      <c r="UII22" s="4304"/>
      <c r="UIJ22" s="2603"/>
      <c r="UIK22" s="4305"/>
      <c r="UIL22" s="4306"/>
      <c r="UIM22" s="4305"/>
      <c r="UIN22" s="4306"/>
      <c r="UIO22" s="4299"/>
      <c r="UIP22" s="4300"/>
      <c r="UIQ22" s="4305"/>
      <c r="UIR22" s="4304"/>
      <c r="UIS22" s="4299"/>
      <c r="UIT22" s="4300"/>
      <c r="UIU22" s="4301"/>
      <c r="UIV22" s="4302"/>
      <c r="UIW22" s="4299"/>
      <c r="UIX22" s="2602"/>
      <c r="UIY22" s="4287"/>
      <c r="UIZ22" s="4303"/>
      <c r="UJA22" s="4304"/>
      <c r="UJB22" s="2603"/>
      <c r="UJC22" s="4305"/>
      <c r="UJD22" s="4306"/>
      <c r="UJE22" s="4305"/>
      <c r="UJF22" s="4306"/>
      <c r="UJG22" s="4299"/>
      <c r="UJH22" s="4300"/>
      <c r="UJI22" s="4305"/>
      <c r="UJJ22" s="4304"/>
      <c r="UJK22" s="4299"/>
      <c r="UJL22" s="4300"/>
      <c r="UJM22" s="4301"/>
      <c r="UJN22" s="4302"/>
      <c r="UJO22" s="4299"/>
      <c r="UJP22" s="2602"/>
      <c r="UJQ22" s="4287"/>
      <c r="UJR22" s="4303"/>
      <c r="UJS22" s="4304"/>
      <c r="UJT22" s="2603"/>
      <c r="UJU22" s="4305"/>
      <c r="UJV22" s="4306"/>
      <c r="UJW22" s="4305"/>
      <c r="UJX22" s="4306"/>
      <c r="UJY22" s="4299"/>
      <c r="UJZ22" s="4300"/>
      <c r="UKA22" s="4305"/>
      <c r="UKB22" s="4304"/>
      <c r="UKC22" s="4299"/>
      <c r="UKD22" s="4300"/>
      <c r="UKE22" s="4301"/>
      <c r="UKF22" s="4302"/>
      <c r="UKG22" s="4299"/>
      <c r="UKH22" s="2602"/>
      <c r="UKI22" s="4287"/>
      <c r="UKJ22" s="4303"/>
      <c r="UKK22" s="4304"/>
      <c r="UKL22" s="2603"/>
      <c r="UKM22" s="4305"/>
      <c r="UKN22" s="4306"/>
      <c r="UKO22" s="4305"/>
      <c r="UKP22" s="4306"/>
      <c r="UKQ22" s="4299"/>
      <c r="UKR22" s="4300"/>
      <c r="UKS22" s="4305"/>
      <c r="UKT22" s="4304"/>
      <c r="UKU22" s="4299"/>
      <c r="UKV22" s="4300"/>
      <c r="UKW22" s="4301"/>
      <c r="UKX22" s="4302"/>
      <c r="UKY22" s="4299"/>
      <c r="UKZ22" s="2602"/>
      <c r="ULA22" s="4287"/>
      <c r="ULB22" s="4303"/>
      <c r="ULC22" s="4304"/>
      <c r="ULD22" s="2603"/>
      <c r="ULE22" s="4305"/>
      <c r="ULF22" s="4306"/>
      <c r="ULG22" s="4305"/>
      <c r="ULH22" s="4306"/>
      <c r="ULI22" s="4299"/>
      <c r="ULJ22" s="4300"/>
      <c r="ULK22" s="4305"/>
      <c r="ULL22" s="4304"/>
      <c r="ULM22" s="4299"/>
      <c r="ULN22" s="4300"/>
      <c r="ULO22" s="4301"/>
      <c r="ULP22" s="4302"/>
      <c r="ULQ22" s="4299"/>
      <c r="ULR22" s="2602"/>
      <c r="ULS22" s="4287"/>
      <c r="ULT22" s="4303"/>
      <c r="ULU22" s="4304"/>
      <c r="ULV22" s="2603"/>
      <c r="ULW22" s="4305"/>
      <c r="ULX22" s="4306"/>
      <c r="ULY22" s="4305"/>
      <c r="ULZ22" s="4306"/>
      <c r="UMA22" s="4299"/>
      <c r="UMB22" s="4300"/>
      <c r="UMC22" s="4305"/>
      <c r="UMD22" s="4304"/>
      <c r="UME22" s="4299"/>
      <c r="UMF22" s="4300"/>
      <c r="UMG22" s="4301"/>
      <c r="UMH22" s="4302"/>
      <c r="UMI22" s="4299"/>
      <c r="UMJ22" s="2602"/>
      <c r="UMK22" s="4287"/>
      <c r="UML22" s="4303"/>
      <c r="UMM22" s="4304"/>
      <c r="UMN22" s="2603"/>
      <c r="UMO22" s="4305"/>
      <c r="UMP22" s="4306"/>
      <c r="UMQ22" s="4305"/>
      <c r="UMR22" s="4306"/>
      <c r="UMS22" s="4299"/>
      <c r="UMT22" s="4300"/>
      <c r="UMU22" s="4305"/>
      <c r="UMV22" s="4304"/>
      <c r="UMW22" s="4299"/>
      <c r="UMX22" s="4300"/>
      <c r="UMY22" s="4301"/>
      <c r="UMZ22" s="4302"/>
      <c r="UNA22" s="4299"/>
      <c r="UNB22" s="2602"/>
      <c r="UNC22" s="4287"/>
      <c r="UND22" s="4303"/>
      <c r="UNE22" s="4304"/>
      <c r="UNF22" s="2603"/>
      <c r="UNG22" s="4305"/>
      <c r="UNH22" s="4306"/>
      <c r="UNI22" s="4305"/>
      <c r="UNJ22" s="4306"/>
      <c r="UNK22" s="4299"/>
      <c r="UNL22" s="4300"/>
      <c r="UNM22" s="4305"/>
      <c r="UNN22" s="4304"/>
      <c r="UNO22" s="4299"/>
      <c r="UNP22" s="4300"/>
      <c r="UNQ22" s="4301"/>
      <c r="UNR22" s="4302"/>
      <c r="UNS22" s="4299"/>
      <c r="UNT22" s="2602"/>
      <c r="UNU22" s="4287"/>
      <c r="UNV22" s="4303"/>
      <c r="UNW22" s="4304"/>
      <c r="UNX22" s="2603"/>
      <c r="UNY22" s="4305"/>
      <c r="UNZ22" s="4306"/>
      <c r="UOA22" s="4305"/>
      <c r="UOB22" s="4306"/>
      <c r="UOC22" s="4299"/>
      <c r="UOD22" s="4300"/>
      <c r="UOE22" s="4305"/>
      <c r="UOF22" s="4304"/>
      <c r="UOG22" s="4299"/>
      <c r="UOH22" s="4300"/>
      <c r="UOI22" s="4301"/>
      <c r="UOJ22" s="4302"/>
      <c r="UOK22" s="4299"/>
      <c r="UOL22" s="2602"/>
      <c r="UOM22" s="4287"/>
      <c r="UON22" s="4303"/>
      <c r="UOO22" s="4304"/>
      <c r="UOP22" s="2603"/>
      <c r="UOQ22" s="4305"/>
      <c r="UOR22" s="4306"/>
      <c r="UOS22" s="4305"/>
      <c r="UOT22" s="4306"/>
      <c r="UOU22" s="4299"/>
      <c r="UOV22" s="4300"/>
      <c r="UOW22" s="4305"/>
      <c r="UOX22" s="4304"/>
      <c r="UOY22" s="4299"/>
      <c r="UOZ22" s="4300"/>
      <c r="UPA22" s="4301"/>
      <c r="UPB22" s="4302"/>
      <c r="UPC22" s="4299"/>
      <c r="UPD22" s="2602"/>
      <c r="UPE22" s="4287"/>
      <c r="UPF22" s="4303"/>
      <c r="UPG22" s="4304"/>
      <c r="UPH22" s="2603"/>
      <c r="UPI22" s="4305"/>
      <c r="UPJ22" s="4306"/>
      <c r="UPK22" s="4305"/>
      <c r="UPL22" s="4306"/>
      <c r="UPM22" s="4299"/>
      <c r="UPN22" s="4300"/>
      <c r="UPO22" s="4305"/>
      <c r="UPP22" s="4304"/>
      <c r="UPQ22" s="4299"/>
      <c r="UPR22" s="4300"/>
      <c r="UPS22" s="4301"/>
      <c r="UPT22" s="4302"/>
      <c r="UPU22" s="4299"/>
      <c r="UPV22" s="2602"/>
      <c r="UPW22" s="4287"/>
      <c r="UPX22" s="4303"/>
      <c r="UPY22" s="4304"/>
      <c r="UPZ22" s="2603"/>
      <c r="UQA22" s="4305"/>
      <c r="UQB22" s="4306"/>
      <c r="UQC22" s="4305"/>
      <c r="UQD22" s="4306"/>
      <c r="UQE22" s="4299"/>
      <c r="UQF22" s="4300"/>
      <c r="UQG22" s="4305"/>
      <c r="UQH22" s="4304"/>
      <c r="UQI22" s="4299"/>
      <c r="UQJ22" s="4300"/>
      <c r="UQK22" s="4301"/>
      <c r="UQL22" s="4302"/>
      <c r="UQM22" s="4299"/>
      <c r="UQN22" s="2602"/>
      <c r="UQO22" s="4287"/>
      <c r="UQP22" s="4303"/>
      <c r="UQQ22" s="4304"/>
      <c r="UQR22" s="2603"/>
      <c r="UQS22" s="4305"/>
      <c r="UQT22" s="4306"/>
      <c r="UQU22" s="4305"/>
      <c r="UQV22" s="4306"/>
      <c r="UQW22" s="4299"/>
      <c r="UQX22" s="4300"/>
      <c r="UQY22" s="4305"/>
      <c r="UQZ22" s="4304"/>
      <c r="URA22" s="4299"/>
      <c r="URB22" s="4300"/>
      <c r="URC22" s="4301"/>
      <c r="URD22" s="4302"/>
      <c r="URE22" s="4299"/>
      <c r="URF22" s="2602"/>
      <c r="URG22" s="4287"/>
      <c r="URH22" s="4303"/>
      <c r="URI22" s="4304"/>
      <c r="URJ22" s="2603"/>
      <c r="URK22" s="4305"/>
      <c r="URL22" s="4306"/>
      <c r="URM22" s="4305"/>
      <c r="URN22" s="4306"/>
      <c r="URO22" s="4299"/>
      <c r="URP22" s="4300"/>
      <c r="URQ22" s="4305"/>
      <c r="URR22" s="4304"/>
      <c r="URS22" s="4299"/>
      <c r="URT22" s="4300"/>
      <c r="URU22" s="4301"/>
      <c r="URV22" s="4302"/>
      <c r="URW22" s="4299"/>
      <c r="URX22" s="2602"/>
      <c r="URY22" s="4287"/>
      <c r="URZ22" s="4303"/>
      <c r="USA22" s="4304"/>
      <c r="USB22" s="2603"/>
      <c r="USC22" s="4305"/>
      <c r="USD22" s="4306"/>
      <c r="USE22" s="4305"/>
      <c r="USF22" s="4306"/>
      <c r="USG22" s="4299"/>
      <c r="USH22" s="4300"/>
      <c r="USI22" s="4305"/>
      <c r="USJ22" s="4304"/>
      <c r="USK22" s="4299"/>
      <c r="USL22" s="4300"/>
      <c r="USM22" s="4301"/>
      <c r="USN22" s="4302"/>
      <c r="USO22" s="4299"/>
      <c r="USP22" s="2602"/>
      <c r="USQ22" s="4287"/>
      <c r="USR22" s="4303"/>
      <c r="USS22" s="4304"/>
      <c r="UST22" s="2603"/>
      <c r="USU22" s="4305"/>
      <c r="USV22" s="4306"/>
      <c r="USW22" s="4305"/>
      <c r="USX22" s="4306"/>
      <c r="USY22" s="4299"/>
      <c r="USZ22" s="4300"/>
      <c r="UTA22" s="4305"/>
      <c r="UTB22" s="4304"/>
      <c r="UTC22" s="4299"/>
      <c r="UTD22" s="4300"/>
      <c r="UTE22" s="4301"/>
      <c r="UTF22" s="4302"/>
      <c r="UTG22" s="4299"/>
      <c r="UTH22" s="2602"/>
      <c r="UTI22" s="4287"/>
      <c r="UTJ22" s="4303"/>
      <c r="UTK22" s="4304"/>
      <c r="UTL22" s="2603"/>
      <c r="UTM22" s="4305"/>
      <c r="UTN22" s="4306"/>
      <c r="UTO22" s="4305"/>
      <c r="UTP22" s="4306"/>
      <c r="UTQ22" s="4299"/>
      <c r="UTR22" s="4300"/>
      <c r="UTS22" s="4305"/>
      <c r="UTT22" s="4304"/>
      <c r="UTU22" s="4299"/>
      <c r="UTV22" s="4300"/>
      <c r="UTW22" s="4301"/>
      <c r="UTX22" s="4302"/>
      <c r="UTY22" s="4299"/>
      <c r="UTZ22" s="2602"/>
      <c r="UUA22" s="4287"/>
      <c r="UUB22" s="4303"/>
      <c r="UUC22" s="4304"/>
      <c r="UUD22" s="2603"/>
      <c r="UUE22" s="4305"/>
      <c r="UUF22" s="4306"/>
      <c r="UUG22" s="4305"/>
      <c r="UUH22" s="4306"/>
      <c r="UUI22" s="4299"/>
      <c r="UUJ22" s="4300"/>
      <c r="UUK22" s="4305"/>
      <c r="UUL22" s="4304"/>
      <c r="UUM22" s="4299"/>
      <c r="UUN22" s="4300"/>
      <c r="UUO22" s="4301"/>
      <c r="UUP22" s="4302"/>
      <c r="UUQ22" s="4299"/>
      <c r="UUR22" s="2602"/>
      <c r="UUS22" s="4287"/>
      <c r="UUT22" s="4303"/>
      <c r="UUU22" s="4304"/>
      <c r="UUV22" s="2603"/>
      <c r="UUW22" s="4305"/>
      <c r="UUX22" s="4306"/>
      <c r="UUY22" s="4305"/>
      <c r="UUZ22" s="4306"/>
      <c r="UVA22" s="4299"/>
      <c r="UVB22" s="4300"/>
      <c r="UVC22" s="4305"/>
      <c r="UVD22" s="4304"/>
      <c r="UVE22" s="4299"/>
      <c r="UVF22" s="4300"/>
      <c r="UVG22" s="4301"/>
      <c r="UVH22" s="4302"/>
      <c r="UVI22" s="4299"/>
      <c r="UVJ22" s="2602"/>
      <c r="UVK22" s="4287"/>
      <c r="UVL22" s="4303"/>
      <c r="UVM22" s="4304"/>
      <c r="UVN22" s="2603"/>
      <c r="UVO22" s="4305"/>
      <c r="UVP22" s="4306"/>
      <c r="UVQ22" s="4305"/>
      <c r="UVR22" s="4306"/>
      <c r="UVS22" s="4299"/>
      <c r="UVT22" s="4300"/>
      <c r="UVU22" s="4305"/>
      <c r="UVV22" s="4304"/>
      <c r="UVW22" s="4299"/>
      <c r="UVX22" s="4300"/>
      <c r="UVY22" s="4301"/>
      <c r="UVZ22" s="4302"/>
      <c r="UWA22" s="4299"/>
      <c r="UWB22" s="2602"/>
      <c r="UWC22" s="4287"/>
      <c r="UWD22" s="4303"/>
      <c r="UWE22" s="4304"/>
      <c r="UWF22" s="2603"/>
      <c r="UWG22" s="4305"/>
      <c r="UWH22" s="4306"/>
      <c r="UWI22" s="4305"/>
      <c r="UWJ22" s="4306"/>
      <c r="UWK22" s="4299"/>
      <c r="UWL22" s="4300"/>
      <c r="UWM22" s="4305"/>
      <c r="UWN22" s="4304"/>
      <c r="UWO22" s="4299"/>
      <c r="UWP22" s="4300"/>
      <c r="UWQ22" s="4301"/>
      <c r="UWR22" s="4302"/>
      <c r="UWS22" s="4299"/>
      <c r="UWT22" s="2602"/>
      <c r="UWU22" s="4287"/>
      <c r="UWV22" s="4303"/>
      <c r="UWW22" s="4304"/>
      <c r="UWX22" s="2603"/>
      <c r="UWY22" s="4305"/>
      <c r="UWZ22" s="4306"/>
      <c r="UXA22" s="4305"/>
      <c r="UXB22" s="4306"/>
      <c r="UXC22" s="4299"/>
      <c r="UXD22" s="4300"/>
      <c r="UXE22" s="4305"/>
      <c r="UXF22" s="4304"/>
      <c r="UXG22" s="4299"/>
      <c r="UXH22" s="4300"/>
      <c r="UXI22" s="4301"/>
      <c r="UXJ22" s="4302"/>
      <c r="UXK22" s="4299"/>
      <c r="UXL22" s="2602"/>
      <c r="UXM22" s="4287"/>
      <c r="UXN22" s="4303"/>
      <c r="UXO22" s="4304"/>
      <c r="UXP22" s="2603"/>
      <c r="UXQ22" s="4305"/>
      <c r="UXR22" s="4306"/>
      <c r="UXS22" s="4305"/>
      <c r="UXT22" s="4306"/>
      <c r="UXU22" s="4299"/>
      <c r="UXV22" s="4300"/>
      <c r="UXW22" s="4305"/>
      <c r="UXX22" s="4304"/>
      <c r="UXY22" s="4299"/>
      <c r="UXZ22" s="4300"/>
      <c r="UYA22" s="4301"/>
      <c r="UYB22" s="4302"/>
      <c r="UYC22" s="4299"/>
      <c r="UYD22" s="2602"/>
      <c r="UYE22" s="4287"/>
      <c r="UYF22" s="4303"/>
      <c r="UYG22" s="4304"/>
      <c r="UYH22" s="2603"/>
      <c r="UYI22" s="4305"/>
      <c r="UYJ22" s="4306"/>
      <c r="UYK22" s="4305"/>
      <c r="UYL22" s="4306"/>
      <c r="UYM22" s="4299"/>
      <c r="UYN22" s="4300"/>
      <c r="UYO22" s="4305"/>
      <c r="UYP22" s="4304"/>
      <c r="UYQ22" s="4299"/>
      <c r="UYR22" s="4300"/>
      <c r="UYS22" s="4301"/>
      <c r="UYT22" s="4302"/>
      <c r="UYU22" s="4299"/>
      <c r="UYV22" s="2602"/>
      <c r="UYW22" s="4287"/>
      <c r="UYX22" s="4303"/>
      <c r="UYY22" s="4304"/>
      <c r="UYZ22" s="2603"/>
      <c r="UZA22" s="4305"/>
      <c r="UZB22" s="4306"/>
      <c r="UZC22" s="4305"/>
      <c r="UZD22" s="4306"/>
      <c r="UZE22" s="4299"/>
      <c r="UZF22" s="4300"/>
      <c r="UZG22" s="4305"/>
      <c r="UZH22" s="4304"/>
      <c r="UZI22" s="4299"/>
      <c r="UZJ22" s="4300"/>
      <c r="UZK22" s="4301"/>
      <c r="UZL22" s="4302"/>
      <c r="UZM22" s="4299"/>
      <c r="UZN22" s="2602"/>
      <c r="UZO22" s="4287"/>
      <c r="UZP22" s="4303"/>
      <c r="UZQ22" s="4304"/>
      <c r="UZR22" s="2603"/>
      <c r="UZS22" s="4305"/>
      <c r="UZT22" s="4306"/>
      <c r="UZU22" s="4305"/>
      <c r="UZV22" s="4306"/>
      <c r="UZW22" s="4299"/>
      <c r="UZX22" s="4300"/>
      <c r="UZY22" s="4305"/>
      <c r="UZZ22" s="4304"/>
      <c r="VAA22" s="4299"/>
      <c r="VAB22" s="4300"/>
      <c r="VAC22" s="4301"/>
      <c r="VAD22" s="4302"/>
      <c r="VAE22" s="4299"/>
      <c r="VAF22" s="2602"/>
      <c r="VAG22" s="4287"/>
      <c r="VAH22" s="4303"/>
      <c r="VAI22" s="4304"/>
      <c r="VAJ22" s="2603"/>
      <c r="VAK22" s="4305"/>
      <c r="VAL22" s="4306"/>
      <c r="VAM22" s="4305"/>
      <c r="VAN22" s="4306"/>
      <c r="VAO22" s="4299"/>
      <c r="VAP22" s="4300"/>
      <c r="VAQ22" s="4305"/>
      <c r="VAR22" s="4304"/>
      <c r="VAS22" s="4299"/>
      <c r="VAT22" s="4300"/>
      <c r="VAU22" s="4301"/>
      <c r="VAV22" s="4302"/>
      <c r="VAW22" s="4299"/>
      <c r="VAX22" s="2602"/>
      <c r="VAY22" s="4287"/>
      <c r="VAZ22" s="4303"/>
      <c r="VBA22" s="4304"/>
      <c r="VBB22" s="2603"/>
      <c r="VBC22" s="4305"/>
      <c r="VBD22" s="4306"/>
      <c r="VBE22" s="4305"/>
      <c r="VBF22" s="4306"/>
      <c r="VBG22" s="4299"/>
      <c r="VBH22" s="4300"/>
      <c r="VBI22" s="4305"/>
      <c r="VBJ22" s="4304"/>
      <c r="VBK22" s="4299"/>
      <c r="VBL22" s="4300"/>
      <c r="VBM22" s="4301"/>
      <c r="VBN22" s="4302"/>
      <c r="VBO22" s="4299"/>
      <c r="VBP22" s="2602"/>
      <c r="VBQ22" s="4287"/>
      <c r="VBR22" s="4303"/>
      <c r="VBS22" s="4304"/>
      <c r="VBT22" s="2603"/>
      <c r="VBU22" s="4305"/>
      <c r="VBV22" s="4306"/>
      <c r="VBW22" s="4305"/>
      <c r="VBX22" s="4306"/>
      <c r="VBY22" s="4299"/>
      <c r="VBZ22" s="4300"/>
      <c r="VCA22" s="4305"/>
      <c r="VCB22" s="4304"/>
      <c r="VCC22" s="4299"/>
      <c r="VCD22" s="4300"/>
      <c r="VCE22" s="4301"/>
      <c r="VCF22" s="4302"/>
      <c r="VCG22" s="4299"/>
      <c r="VCH22" s="2602"/>
      <c r="VCI22" s="4287"/>
      <c r="VCJ22" s="4303"/>
      <c r="VCK22" s="4304"/>
      <c r="VCL22" s="2603"/>
      <c r="VCM22" s="4305"/>
      <c r="VCN22" s="4306"/>
      <c r="VCO22" s="4305"/>
      <c r="VCP22" s="4306"/>
      <c r="VCQ22" s="4299"/>
      <c r="VCR22" s="4300"/>
      <c r="VCS22" s="4305"/>
      <c r="VCT22" s="4304"/>
      <c r="VCU22" s="4299"/>
      <c r="VCV22" s="4300"/>
      <c r="VCW22" s="4301"/>
      <c r="VCX22" s="4302"/>
      <c r="VCY22" s="4299"/>
      <c r="VCZ22" s="2602"/>
      <c r="VDA22" s="4287"/>
      <c r="VDB22" s="4303"/>
      <c r="VDC22" s="4304"/>
      <c r="VDD22" s="2603"/>
      <c r="VDE22" s="4305"/>
      <c r="VDF22" s="4306"/>
      <c r="VDG22" s="4305"/>
      <c r="VDH22" s="4306"/>
      <c r="VDI22" s="4299"/>
      <c r="VDJ22" s="4300"/>
      <c r="VDK22" s="4305"/>
      <c r="VDL22" s="4304"/>
      <c r="VDM22" s="4299"/>
      <c r="VDN22" s="4300"/>
      <c r="VDO22" s="4301"/>
      <c r="VDP22" s="4302"/>
      <c r="VDQ22" s="4299"/>
      <c r="VDR22" s="2602"/>
      <c r="VDS22" s="4287"/>
      <c r="VDT22" s="4303"/>
      <c r="VDU22" s="4304"/>
      <c r="VDV22" s="2603"/>
      <c r="VDW22" s="4305"/>
      <c r="VDX22" s="4306"/>
      <c r="VDY22" s="4305"/>
      <c r="VDZ22" s="4306"/>
      <c r="VEA22" s="4299"/>
      <c r="VEB22" s="4300"/>
      <c r="VEC22" s="4305"/>
      <c r="VED22" s="4304"/>
      <c r="VEE22" s="4299"/>
      <c r="VEF22" s="4300"/>
      <c r="VEG22" s="4301"/>
      <c r="VEH22" s="4302"/>
      <c r="VEI22" s="4299"/>
      <c r="VEJ22" s="2602"/>
      <c r="VEK22" s="4287"/>
      <c r="VEL22" s="4303"/>
      <c r="VEM22" s="4304"/>
      <c r="VEN22" s="2603"/>
      <c r="VEO22" s="4305"/>
      <c r="VEP22" s="4306"/>
      <c r="VEQ22" s="4305"/>
      <c r="VER22" s="4306"/>
      <c r="VES22" s="4299"/>
      <c r="VET22" s="4300"/>
      <c r="VEU22" s="4305"/>
      <c r="VEV22" s="4304"/>
      <c r="VEW22" s="4299"/>
      <c r="VEX22" s="4300"/>
      <c r="VEY22" s="4301"/>
      <c r="VEZ22" s="4302"/>
      <c r="VFA22" s="4299"/>
      <c r="VFB22" s="2602"/>
      <c r="VFC22" s="4287"/>
      <c r="VFD22" s="4303"/>
      <c r="VFE22" s="4304"/>
      <c r="VFF22" s="2603"/>
      <c r="VFG22" s="4305"/>
      <c r="VFH22" s="4306"/>
      <c r="VFI22" s="4305"/>
      <c r="VFJ22" s="4306"/>
      <c r="VFK22" s="4299"/>
      <c r="VFL22" s="4300"/>
      <c r="VFM22" s="4305"/>
      <c r="VFN22" s="4304"/>
      <c r="VFO22" s="4299"/>
      <c r="VFP22" s="4300"/>
      <c r="VFQ22" s="4301"/>
      <c r="VFR22" s="4302"/>
      <c r="VFS22" s="4299"/>
      <c r="VFT22" s="2602"/>
      <c r="VFU22" s="4287"/>
      <c r="VFV22" s="4303"/>
      <c r="VFW22" s="4304"/>
      <c r="VFX22" s="2603"/>
      <c r="VFY22" s="4305"/>
      <c r="VFZ22" s="4306"/>
      <c r="VGA22" s="4305"/>
      <c r="VGB22" s="4306"/>
      <c r="VGC22" s="4299"/>
      <c r="VGD22" s="4300"/>
      <c r="VGE22" s="4305"/>
      <c r="VGF22" s="4304"/>
      <c r="VGG22" s="4299"/>
      <c r="VGH22" s="4300"/>
      <c r="VGI22" s="4301"/>
      <c r="VGJ22" s="4302"/>
      <c r="VGK22" s="4299"/>
      <c r="VGL22" s="2602"/>
      <c r="VGM22" s="4287"/>
      <c r="VGN22" s="4303"/>
      <c r="VGO22" s="4304"/>
      <c r="VGP22" s="2603"/>
      <c r="VGQ22" s="4305"/>
      <c r="VGR22" s="4306"/>
      <c r="VGS22" s="4305"/>
      <c r="VGT22" s="4306"/>
      <c r="VGU22" s="4299"/>
      <c r="VGV22" s="4300"/>
      <c r="VGW22" s="4305"/>
      <c r="VGX22" s="4304"/>
      <c r="VGY22" s="4299"/>
      <c r="VGZ22" s="4300"/>
      <c r="VHA22" s="4301"/>
      <c r="VHB22" s="4302"/>
      <c r="VHC22" s="4299"/>
      <c r="VHD22" s="2602"/>
      <c r="VHE22" s="4287"/>
      <c r="VHF22" s="4303"/>
      <c r="VHG22" s="4304"/>
      <c r="VHH22" s="2603"/>
      <c r="VHI22" s="4305"/>
      <c r="VHJ22" s="4306"/>
      <c r="VHK22" s="4305"/>
      <c r="VHL22" s="4306"/>
      <c r="VHM22" s="4299"/>
      <c r="VHN22" s="4300"/>
      <c r="VHO22" s="4305"/>
      <c r="VHP22" s="4304"/>
      <c r="VHQ22" s="4299"/>
      <c r="VHR22" s="4300"/>
      <c r="VHS22" s="4301"/>
      <c r="VHT22" s="4302"/>
      <c r="VHU22" s="4299"/>
      <c r="VHV22" s="2602"/>
      <c r="VHW22" s="4287"/>
      <c r="VHX22" s="4303"/>
      <c r="VHY22" s="4304"/>
      <c r="VHZ22" s="2603"/>
      <c r="VIA22" s="4305"/>
      <c r="VIB22" s="4306"/>
      <c r="VIC22" s="4305"/>
      <c r="VID22" s="4306"/>
      <c r="VIE22" s="4299"/>
      <c r="VIF22" s="4300"/>
      <c r="VIG22" s="4305"/>
      <c r="VIH22" s="4304"/>
      <c r="VII22" s="4299"/>
      <c r="VIJ22" s="4300"/>
      <c r="VIK22" s="4301"/>
      <c r="VIL22" s="4302"/>
      <c r="VIM22" s="4299"/>
      <c r="VIN22" s="2602"/>
      <c r="VIO22" s="4287"/>
      <c r="VIP22" s="4303"/>
      <c r="VIQ22" s="4304"/>
      <c r="VIR22" s="2603"/>
      <c r="VIS22" s="4305"/>
      <c r="VIT22" s="4306"/>
      <c r="VIU22" s="4305"/>
      <c r="VIV22" s="4306"/>
      <c r="VIW22" s="4299"/>
      <c r="VIX22" s="4300"/>
      <c r="VIY22" s="4305"/>
      <c r="VIZ22" s="4304"/>
      <c r="VJA22" s="4299"/>
      <c r="VJB22" s="4300"/>
      <c r="VJC22" s="4301"/>
      <c r="VJD22" s="4302"/>
      <c r="VJE22" s="4299"/>
      <c r="VJF22" s="2602"/>
      <c r="VJG22" s="4287"/>
      <c r="VJH22" s="4303"/>
      <c r="VJI22" s="4304"/>
      <c r="VJJ22" s="2603"/>
      <c r="VJK22" s="4305"/>
      <c r="VJL22" s="4306"/>
      <c r="VJM22" s="4305"/>
      <c r="VJN22" s="4306"/>
      <c r="VJO22" s="4299"/>
      <c r="VJP22" s="4300"/>
      <c r="VJQ22" s="4305"/>
      <c r="VJR22" s="4304"/>
      <c r="VJS22" s="4299"/>
      <c r="VJT22" s="4300"/>
      <c r="VJU22" s="4301"/>
      <c r="VJV22" s="4302"/>
      <c r="VJW22" s="4299"/>
      <c r="VJX22" s="2602"/>
      <c r="VJY22" s="4287"/>
      <c r="VJZ22" s="4303"/>
      <c r="VKA22" s="4304"/>
      <c r="VKB22" s="2603"/>
      <c r="VKC22" s="4305"/>
      <c r="VKD22" s="4306"/>
      <c r="VKE22" s="4305"/>
      <c r="VKF22" s="4306"/>
      <c r="VKG22" s="4299"/>
      <c r="VKH22" s="4300"/>
      <c r="VKI22" s="4305"/>
      <c r="VKJ22" s="4304"/>
      <c r="VKK22" s="4299"/>
      <c r="VKL22" s="4300"/>
      <c r="VKM22" s="4301"/>
      <c r="VKN22" s="4302"/>
      <c r="VKO22" s="4299"/>
      <c r="VKP22" s="2602"/>
      <c r="VKQ22" s="4287"/>
      <c r="VKR22" s="4303"/>
      <c r="VKS22" s="4304"/>
      <c r="VKT22" s="2603"/>
      <c r="VKU22" s="4305"/>
      <c r="VKV22" s="4306"/>
      <c r="VKW22" s="4305"/>
      <c r="VKX22" s="4306"/>
      <c r="VKY22" s="4299"/>
      <c r="VKZ22" s="4300"/>
      <c r="VLA22" s="4305"/>
      <c r="VLB22" s="4304"/>
      <c r="VLC22" s="4299"/>
      <c r="VLD22" s="4300"/>
      <c r="VLE22" s="4301"/>
      <c r="VLF22" s="4302"/>
      <c r="VLG22" s="4299"/>
      <c r="VLH22" s="2602"/>
      <c r="VLI22" s="4287"/>
      <c r="VLJ22" s="4303"/>
      <c r="VLK22" s="4304"/>
      <c r="VLL22" s="2603"/>
      <c r="VLM22" s="4305"/>
      <c r="VLN22" s="4306"/>
      <c r="VLO22" s="4305"/>
      <c r="VLP22" s="4306"/>
      <c r="VLQ22" s="4299"/>
      <c r="VLR22" s="4300"/>
      <c r="VLS22" s="4305"/>
      <c r="VLT22" s="4304"/>
      <c r="VLU22" s="4299"/>
      <c r="VLV22" s="4300"/>
      <c r="VLW22" s="4301"/>
      <c r="VLX22" s="4302"/>
      <c r="VLY22" s="4299"/>
      <c r="VLZ22" s="2602"/>
      <c r="VMA22" s="4287"/>
      <c r="VMB22" s="4303"/>
      <c r="VMC22" s="4304"/>
      <c r="VMD22" s="2603"/>
      <c r="VME22" s="4305"/>
      <c r="VMF22" s="4306"/>
      <c r="VMG22" s="4305"/>
      <c r="VMH22" s="4306"/>
      <c r="VMI22" s="4299"/>
      <c r="VMJ22" s="4300"/>
      <c r="VMK22" s="4305"/>
      <c r="VML22" s="4304"/>
      <c r="VMM22" s="4299"/>
      <c r="VMN22" s="4300"/>
      <c r="VMO22" s="4301"/>
      <c r="VMP22" s="4302"/>
      <c r="VMQ22" s="4299"/>
      <c r="VMR22" s="2602"/>
      <c r="VMS22" s="4287"/>
      <c r="VMT22" s="4303"/>
      <c r="VMU22" s="4304"/>
      <c r="VMV22" s="2603"/>
      <c r="VMW22" s="4305"/>
      <c r="VMX22" s="4306"/>
      <c r="VMY22" s="4305"/>
      <c r="VMZ22" s="4306"/>
      <c r="VNA22" s="4299"/>
      <c r="VNB22" s="4300"/>
      <c r="VNC22" s="4305"/>
      <c r="VND22" s="4304"/>
      <c r="VNE22" s="4299"/>
      <c r="VNF22" s="4300"/>
      <c r="VNG22" s="4301"/>
      <c r="VNH22" s="4302"/>
      <c r="VNI22" s="4299"/>
      <c r="VNJ22" s="2602"/>
      <c r="VNK22" s="4287"/>
      <c r="VNL22" s="4303"/>
      <c r="VNM22" s="4304"/>
      <c r="VNN22" s="2603"/>
      <c r="VNO22" s="4305"/>
      <c r="VNP22" s="4306"/>
      <c r="VNQ22" s="4305"/>
      <c r="VNR22" s="4306"/>
      <c r="VNS22" s="4299"/>
      <c r="VNT22" s="4300"/>
      <c r="VNU22" s="4305"/>
      <c r="VNV22" s="4304"/>
      <c r="VNW22" s="4299"/>
      <c r="VNX22" s="4300"/>
      <c r="VNY22" s="4301"/>
      <c r="VNZ22" s="4302"/>
      <c r="VOA22" s="4299"/>
      <c r="VOB22" s="2602"/>
      <c r="VOC22" s="4287"/>
      <c r="VOD22" s="4303"/>
      <c r="VOE22" s="4304"/>
      <c r="VOF22" s="2603"/>
      <c r="VOG22" s="4305"/>
      <c r="VOH22" s="4306"/>
      <c r="VOI22" s="4305"/>
      <c r="VOJ22" s="4306"/>
      <c r="VOK22" s="4299"/>
      <c r="VOL22" s="4300"/>
      <c r="VOM22" s="4305"/>
      <c r="VON22" s="4304"/>
      <c r="VOO22" s="4299"/>
      <c r="VOP22" s="4300"/>
      <c r="VOQ22" s="4301"/>
      <c r="VOR22" s="4302"/>
      <c r="VOS22" s="4299"/>
      <c r="VOT22" s="2602"/>
      <c r="VOU22" s="4287"/>
      <c r="VOV22" s="4303"/>
      <c r="VOW22" s="4304"/>
      <c r="VOX22" s="2603"/>
      <c r="VOY22" s="4305"/>
      <c r="VOZ22" s="4306"/>
      <c r="VPA22" s="4305"/>
      <c r="VPB22" s="4306"/>
      <c r="VPC22" s="4299"/>
      <c r="VPD22" s="4300"/>
      <c r="VPE22" s="4305"/>
      <c r="VPF22" s="4304"/>
      <c r="VPG22" s="4299"/>
      <c r="VPH22" s="4300"/>
      <c r="VPI22" s="4301"/>
      <c r="VPJ22" s="4302"/>
      <c r="VPK22" s="4299"/>
      <c r="VPL22" s="2602"/>
      <c r="VPM22" s="4287"/>
      <c r="VPN22" s="4303"/>
      <c r="VPO22" s="4304"/>
      <c r="VPP22" s="2603"/>
      <c r="VPQ22" s="4305"/>
      <c r="VPR22" s="4306"/>
      <c r="VPS22" s="4305"/>
      <c r="VPT22" s="4306"/>
      <c r="VPU22" s="4299"/>
      <c r="VPV22" s="4300"/>
      <c r="VPW22" s="4305"/>
      <c r="VPX22" s="4304"/>
      <c r="VPY22" s="4299"/>
      <c r="VPZ22" s="4300"/>
      <c r="VQA22" s="4301"/>
      <c r="VQB22" s="4302"/>
      <c r="VQC22" s="4299"/>
      <c r="VQD22" s="2602"/>
      <c r="VQE22" s="4287"/>
      <c r="VQF22" s="4303"/>
      <c r="VQG22" s="4304"/>
      <c r="VQH22" s="2603"/>
      <c r="VQI22" s="4305"/>
      <c r="VQJ22" s="4306"/>
      <c r="VQK22" s="4305"/>
      <c r="VQL22" s="4306"/>
      <c r="VQM22" s="4299"/>
      <c r="VQN22" s="4300"/>
      <c r="VQO22" s="4305"/>
      <c r="VQP22" s="4304"/>
      <c r="VQQ22" s="4299"/>
      <c r="VQR22" s="4300"/>
      <c r="VQS22" s="4301"/>
      <c r="VQT22" s="4302"/>
      <c r="VQU22" s="4299"/>
      <c r="VQV22" s="2602"/>
      <c r="VQW22" s="4287"/>
      <c r="VQX22" s="4303"/>
      <c r="VQY22" s="4304"/>
      <c r="VQZ22" s="2603"/>
      <c r="VRA22" s="4305"/>
      <c r="VRB22" s="4306"/>
      <c r="VRC22" s="4305"/>
      <c r="VRD22" s="4306"/>
      <c r="VRE22" s="4299"/>
      <c r="VRF22" s="4300"/>
      <c r="VRG22" s="4305"/>
      <c r="VRH22" s="4304"/>
      <c r="VRI22" s="4299"/>
      <c r="VRJ22" s="4300"/>
      <c r="VRK22" s="4301"/>
      <c r="VRL22" s="4302"/>
      <c r="VRM22" s="4299"/>
      <c r="VRN22" s="2602"/>
      <c r="VRO22" s="4287"/>
      <c r="VRP22" s="4303"/>
      <c r="VRQ22" s="4304"/>
      <c r="VRR22" s="2603"/>
      <c r="VRS22" s="4305"/>
      <c r="VRT22" s="4306"/>
      <c r="VRU22" s="4305"/>
      <c r="VRV22" s="4306"/>
      <c r="VRW22" s="4299"/>
      <c r="VRX22" s="4300"/>
      <c r="VRY22" s="4305"/>
      <c r="VRZ22" s="4304"/>
      <c r="VSA22" s="4299"/>
      <c r="VSB22" s="4300"/>
      <c r="VSC22" s="4301"/>
      <c r="VSD22" s="4302"/>
      <c r="VSE22" s="4299"/>
      <c r="VSF22" s="2602"/>
      <c r="VSG22" s="4287"/>
      <c r="VSH22" s="4303"/>
      <c r="VSI22" s="4304"/>
      <c r="VSJ22" s="2603"/>
      <c r="VSK22" s="4305"/>
      <c r="VSL22" s="4306"/>
      <c r="VSM22" s="4305"/>
      <c r="VSN22" s="4306"/>
      <c r="VSO22" s="4299"/>
      <c r="VSP22" s="4300"/>
      <c r="VSQ22" s="4305"/>
      <c r="VSR22" s="4304"/>
      <c r="VSS22" s="4299"/>
      <c r="VST22" s="4300"/>
      <c r="VSU22" s="4301"/>
      <c r="VSV22" s="4302"/>
      <c r="VSW22" s="4299"/>
      <c r="VSX22" s="2602"/>
      <c r="VSY22" s="4287"/>
      <c r="VSZ22" s="4303"/>
      <c r="VTA22" s="4304"/>
      <c r="VTB22" s="2603"/>
      <c r="VTC22" s="4305"/>
      <c r="VTD22" s="4306"/>
      <c r="VTE22" s="4305"/>
      <c r="VTF22" s="4306"/>
      <c r="VTG22" s="4299"/>
      <c r="VTH22" s="4300"/>
      <c r="VTI22" s="4305"/>
      <c r="VTJ22" s="4304"/>
      <c r="VTK22" s="4299"/>
      <c r="VTL22" s="4300"/>
      <c r="VTM22" s="4301"/>
      <c r="VTN22" s="4302"/>
      <c r="VTO22" s="4299"/>
      <c r="VTP22" s="2602"/>
      <c r="VTQ22" s="4287"/>
      <c r="VTR22" s="4303"/>
      <c r="VTS22" s="4304"/>
      <c r="VTT22" s="2603"/>
      <c r="VTU22" s="4305"/>
      <c r="VTV22" s="4306"/>
      <c r="VTW22" s="4305"/>
      <c r="VTX22" s="4306"/>
      <c r="VTY22" s="4299"/>
      <c r="VTZ22" s="4300"/>
      <c r="VUA22" s="4305"/>
      <c r="VUB22" s="4304"/>
      <c r="VUC22" s="4299"/>
      <c r="VUD22" s="4300"/>
      <c r="VUE22" s="4301"/>
      <c r="VUF22" s="4302"/>
      <c r="VUG22" s="4299"/>
      <c r="VUH22" s="2602"/>
      <c r="VUI22" s="4287"/>
      <c r="VUJ22" s="4303"/>
      <c r="VUK22" s="4304"/>
      <c r="VUL22" s="2603"/>
      <c r="VUM22" s="4305"/>
      <c r="VUN22" s="4306"/>
      <c r="VUO22" s="4305"/>
      <c r="VUP22" s="4306"/>
      <c r="VUQ22" s="4299"/>
      <c r="VUR22" s="4300"/>
      <c r="VUS22" s="4305"/>
      <c r="VUT22" s="4304"/>
      <c r="VUU22" s="4299"/>
      <c r="VUV22" s="4300"/>
      <c r="VUW22" s="4301"/>
      <c r="VUX22" s="4302"/>
      <c r="VUY22" s="4299"/>
      <c r="VUZ22" s="2602"/>
      <c r="VVA22" s="4287"/>
      <c r="VVB22" s="4303"/>
      <c r="VVC22" s="4304"/>
      <c r="VVD22" s="2603"/>
      <c r="VVE22" s="4305"/>
      <c r="VVF22" s="4306"/>
      <c r="VVG22" s="4305"/>
      <c r="VVH22" s="4306"/>
      <c r="VVI22" s="4299"/>
      <c r="VVJ22" s="4300"/>
      <c r="VVK22" s="4305"/>
      <c r="VVL22" s="4304"/>
      <c r="VVM22" s="4299"/>
      <c r="VVN22" s="4300"/>
      <c r="VVO22" s="4301"/>
      <c r="VVP22" s="4302"/>
      <c r="VVQ22" s="4299"/>
      <c r="VVR22" s="2602"/>
      <c r="VVS22" s="4287"/>
      <c r="VVT22" s="4303"/>
      <c r="VVU22" s="4304"/>
      <c r="VVV22" s="2603"/>
      <c r="VVW22" s="4305"/>
      <c r="VVX22" s="4306"/>
      <c r="VVY22" s="4305"/>
      <c r="VVZ22" s="4306"/>
      <c r="VWA22" s="4299"/>
      <c r="VWB22" s="4300"/>
      <c r="VWC22" s="4305"/>
      <c r="VWD22" s="4304"/>
      <c r="VWE22" s="4299"/>
      <c r="VWF22" s="4300"/>
      <c r="VWG22" s="4301"/>
      <c r="VWH22" s="4302"/>
      <c r="VWI22" s="4299"/>
      <c r="VWJ22" s="2602"/>
      <c r="VWK22" s="4287"/>
      <c r="VWL22" s="4303"/>
      <c r="VWM22" s="4304"/>
      <c r="VWN22" s="2603"/>
      <c r="VWO22" s="4305"/>
      <c r="VWP22" s="4306"/>
      <c r="VWQ22" s="4305"/>
      <c r="VWR22" s="4306"/>
      <c r="VWS22" s="4299"/>
      <c r="VWT22" s="4300"/>
      <c r="VWU22" s="4305"/>
      <c r="VWV22" s="4304"/>
      <c r="VWW22" s="4299"/>
      <c r="VWX22" s="4300"/>
      <c r="VWY22" s="4301"/>
      <c r="VWZ22" s="4302"/>
      <c r="VXA22" s="4299"/>
      <c r="VXB22" s="2602"/>
      <c r="VXC22" s="4287"/>
      <c r="VXD22" s="4303"/>
      <c r="VXE22" s="4304"/>
      <c r="VXF22" s="2603"/>
      <c r="VXG22" s="4305"/>
      <c r="VXH22" s="4306"/>
      <c r="VXI22" s="4305"/>
      <c r="VXJ22" s="4306"/>
      <c r="VXK22" s="4299"/>
      <c r="VXL22" s="4300"/>
      <c r="VXM22" s="4305"/>
      <c r="VXN22" s="4304"/>
      <c r="VXO22" s="4299"/>
      <c r="VXP22" s="4300"/>
      <c r="VXQ22" s="4301"/>
      <c r="VXR22" s="4302"/>
      <c r="VXS22" s="4299"/>
      <c r="VXT22" s="2602"/>
      <c r="VXU22" s="4287"/>
      <c r="VXV22" s="4303"/>
      <c r="VXW22" s="4304"/>
      <c r="VXX22" s="2603"/>
      <c r="VXY22" s="4305"/>
      <c r="VXZ22" s="4306"/>
      <c r="VYA22" s="4305"/>
      <c r="VYB22" s="4306"/>
      <c r="VYC22" s="4299"/>
      <c r="VYD22" s="4300"/>
      <c r="VYE22" s="4305"/>
      <c r="VYF22" s="4304"/>
      <c r="VYG22" s="4299"/>
      <c r="VYH22" s="4300"/>
      <c r="VYI22" s="4301"/>
      <c r="VYJ22" s="4302"/>
      <c r="VYK22" s="4299"/>
      <c r="VYL22" s="2602"/>
      <c r="VYM22" s="4287"/>
      <c r="VYN22" s="4303"/>
      <c r="VYO22" s="4304"/>
      <c r="VYP22" s="2603"/>
      <c r="VYQ22" s="4305"/>
      <c r="VYR22" s="4306"/>
      <c r="VYS22" s="4305"/>
      <c r="VYT22" s="4306"/>
      <c r="VYU22" s="4299"/>
      <c r="VYV22" s="4300"/>
      <c r="VYW22" s="4305"/>
      <c r="VYX22" s="4304"/>
      <c r="VYY22" s="4299"/>
      <c r="VYZ22" s="4300"/>
      <c r="VZA22" s="4301"/>
      <c r="VZB22" s="4302"/>
      <c r="VZC22" s="4299"/>
      <c r="VZD22" s="2602"/>
      <c r="VZE22" s="4287"/>
      <c r="VZF22" s="4303"/>
      <c r="VZG22" s="4304"/>
      <c r="VZH22" s="2603"/>
      <c r="VZI22" s="4305"/>
      <c r="VZJ22" s="4306"/>
      <c r="VZK22" s="4305"/>
      <c r="VZL22" s="4306"/>
      <c r="VZM22" s="4299"/>
      <c r="VZN22" s="4300"/>
      <c r="VZO22" s="4305"/>
      <c r="VZP22" s="4304"/>
      <c r="VZQ22" s="4299"/>
      <c r="VZR22" s="4300"/>
      <c r="VZS22" s="4301"/>
      <c r="VZT22" s="4302"/>
      <c r="VZU22" s="4299"/>
      <c r="VZV22" s="2602"/>
      <c r="VZW22" s="4287"/>
      <c r="VZX22" s="4303"/>
      <c r="VZY22" s="4304"/>
      <c r="VZZ22" s="2603"/>
      <c r="WAA22" s="4305"/>
      <c r="WAB22" s="4306"/>
      <c r="WAC22" s="4305"/>
      <c r="WAD22" s="4306"/>
      <c r="WAE22" s="4299"/>
      <c r="WAF22" s="4300"/>
      <c r="WAG22" s="4305"/>
      <c r="WAH22" s="4304"/>
      <c r="WAI22" s="4299"/>
      <c r="WAJ22" s="4300"/>
      <c r="WAK22" s="4301"/>
      <c r="WAL22" s="4302"/>
      <c r="WAM22" s="4299"/>
      <c r="WAN22" s="2602"/>
      <c r="WAO22" s="4287"/>
      <c r="WAP22" s="4303"/>
      <c r="WAQ22" s="4304"/>
      <c r="WAR22" s="2603"/>
      <c r="WAS22" s="4305"/>
      <c r="WAT22" s="4306"/>
      <c r="WAU22" s="4305"/>
      <c r="WAV22" s="4306"/>
      <c r="WAW22" s="4299"/>
      <c r="WAX22" s="4300"/>
      <c r="WAY22" s="4305"/>
      <c r="WAZ22" s="4304"/>
      <c r="WBA22" s="4299"/>
      <c r="WBB22" s="4300"/>
      <c r="WBC22" s="4301"/>
      <c r="WBD22" s="4302"/>
      <c r="WBE22" s="4299"/>
      <c r="WBF22" s="2602"/>
      <c r="WBG22" s="4287"/>
      <c r="WBH22" s="4303"/>
      <c r="WBI22" s="4304"/>
      <c r="WBJ22" s="2603"/>
      <c r="WBK22" s="4305"/>
      <c r="WBL22" s="4306"/>
      <c r="WBM22" s="4305"/>
      <c r="WBN22" s="4306"/>
      <c r="WBO22" s="4299"/>
      <c r="WBP22" s="4300"/>
      <c r="WBQ22" s="4305"/>
      <c r="WBR22" s="4304"/>
      <c r="WBS22" s="4299"/>
      <c r="WBT22" s="4300"/>
      <c r="WBU22" s="4301"/>
      <c r="WBV22" s="4302"/>
      <c r="WBW22" s="4299"/>
      <c r="WBX22" s="2602"/>
      <c r="WBY22" s="4287"/>
      <c r="WBZ22" s="4303"/>
      <c r="WCA22" s="4304"/>
      <c r="WCB22" s="2603"/>
      <c r="WCC22" s="4305"/>
      <c r="WCD22" s="4306"/>
      <c r="WCE22" s="4305"/>
      <c r="WCF22" s="4306"/>
      <c r="WCG22" s="4299"/>
      <c r="WCH22" s="4300"/>
      <c r="WCI22" s="4305"/>
      <c r="WCJ22" s="4304"/>
      <c r="WCK22" s="4299"/>
      <c r="WCL22" s="4300"/>
      <c r="WCM22" s="4301"/>
      <c r="WCN22" s="4302"/>
      <c r="WCO22" s="4299"/>
      <c r="WCP22" s="2602"/>
      <c r="WCQ22" s="4287"/>
      <c r="WCR22" s="4303"/>
      <c r="WCS22" s="4304"/>
      <c r="WCT22" s="2603"/>
      <c r="WCU22" s="4305"/>
      <c r="WCV22" s="4306"/>
      <c r="WCW22" s="4305"/>
      <c r="WCX22" s="4306"/>
      <c r="WCY22" s="4299"/>
      <c r="WCZ22" s="4300"/>
      <c r="WDA22" s="4305"/>
      <c r="WDB22" s="4304"/>
      <c r="WDC22" s="4299"/>
      <c r="WDD22" s="4300"/>
      <c r="WDE22" s="4301"/>
      <c r="WDF22" s="4302"/>
      <c r="WDG22" s="4299"/>
      <c r="WDH22" s="2602"/>
      <c r="WDI22" s="4287"/>
      <c r="WDJ22" s="4303"/>
      <c r="WDK22" s="4304"/>
      <c r="WDL22" s="2603"/>
      <c r="WDM22" s="4305"/>
      <c r="WDN22" s="4306"/>
      <c r="WDO22" s="4305"/>
      <c r="WDP22" s="4306"/>
      <c r="WDQ22" s="4299"/>
      <c r="WDR22" s="4300"/>
      <c r="WDS22" s="4305"/>
      <c r="WDT22" s="4304"/>
      <c r="WDU22" s="4299"/>
      <c r="WDV22" s="4300"/>
      <c r="WDW22" s="4301"/>
      <c r="WDX22" s="4302"/>
      <c r="WDY22" s="4299"/>
      <c r="WDZ22" s="2602"/>
      <c r="WEA22" s="4287"/>
      <c r="WEB22" s="4303"/>
      <c r="WEC22" s="4304"/>
      <c r="WED22" s="2603"/>
      <c r="WEE22" s="4305"/>
      <c r="WEF22" s="4306"/>
      <c r="WEG22" s="4305"/>
      <c r="WEH22" s="4306"/>
      <c r="WEI22" s="4299"/>
      <c r="WEJ22" s="4300"/>
      <c r="WEK22" s="4305"/>
      <c r="WEL22" s="4304"/>
      <c r="WEM22" s="4299"/>
      <c r="WEN22" s="4300"/>
      <c r="WEO22" s="4301"/>
      <c r="WEP22" s="4302"/>
      <c r="WEQ22" s="4299"/>
      <c r="WER22" s="2602"/>
      <c r="WES22" s="4287"/>
      <c r="WET22" s="4303"/>
      <c r="WEU22" s="4304"/>
      <c r="WEV22" s="2603"/>
      <c r="WEW22" s="4305"/>
      <c r="WEX22" s="4306"/>
      <c r="WEY22" s="4305"/>
      <c r="WEZ22" s="4306"/>
      <c r="WFA22" s="4299"/>
      <c r="WFB22" s="4300"/>
      <c r="WFC22" s="4305"/>
      <c r="WFD22" s="4304"/>
      <c r="WFE22" s="4299"/>
      <c r="WFF22" s="4300"/>
      <c r="WFG22" s="4301"/>
      <c r="WFH22" s="4302"/>
      <c r="WFI22" s="4299"/>
      <c r="WFJ22" s="2602"/>
      <c r="WFK22" s="4287"/>
      <c r="WFL22" s="4303"/>
      <c r="WFM22" s="4304"/>
      <c r="WFN22" s="2603"/>
      <c r="WFO22" s="4305"/>
      <c r="WFP22" s="4306"/>
      <c r="WFQ22" s="4305"/>
      <c r="WFR22" s="4306"/>
      <c r="WFS22" s="4299"/>
      <c r="WFT22" s="4300"/>
      <c r="WFU22" s="4305"/>
      <c r="WFV22" s="4304"/>
      <c r="WFW22" s="4299"/>
      <c r="WFX22" s="4300"/>
      <c r="WFY22" s="4301"/>
      <c r="WFZ22" s="4302"/>
      <c r="WGA22" s="4299"/>
      <c r="WGB22" s="2602"/>
      <c r="WGC22" s="4287"/>
      <c r="WGD22" s="4303"/>
      <c r="WGE22" s="4304"/>
      <c r="WGF22" s="2603"/>
      <c r="WGG22" s="4305"/>
      <c r="WGH22" s="4306"/>
      <c r="WGI22" s="4305"/>
      <c r="WGJ22" s="4306"/>
      <c r="WGK22" s="4299"/>
      <c r="WGL22" s="4300"/>
      <c r="WGM22" s="4305"/>
      <c r="WGN22" s="4304"/>
      <c r="WGO22" s="4299"/>
      <c r="WGP22" s="4300"/>
      <c r="WGQ22" s="4301"/>
      <c r="WGR22" s="4302"/>
      <c r="WGS22" s="4299"/>
      <c r="WGT22" s="2602"/>
      <c r="WGU22" s="4287"/>
      <c r="WGV22" s="4303"/>
      <c r="WGW22" s="4304"/>
      <c r="WGX22" s="2603"/>
      <c r="WGY22" s="4305"/>
      <c r="WGZ22" s="4306"/>
      <c r="WHA22" s="4305"/>
      <c r="WHB22" s="4306"/>
      <c r="WHC22" s="4299"/>
      <c r="WHD22" s="4300"/>
      <c r="WHE22" s="4305"/>
      <c r="WHF22" s="4304"/>
      <c r="WHG22" s="4299"/>
      <c r="WHH22" s="4300"/>
      <c r="WHI22" s="4301"/>
      <c r="WHJ22" s="4302"/>
      <c r="WHK22" s="4299"/>
      <c r="WHL22" s="2602"/>
      <c r="WHM22" s="4287"/>
      <c r="WHN22" s="4303"/>
      <c r="WHO22" s="4304"/>
      <c r="WHP22" s="2603"/>
      <c r="WHQ22" s="4305"/>
      <c r="WHR22" s="4306"/>
      <c r="WHS22" s="4305"/>
      <c r="WHT22" s="4306"/>
      <c r="WHU22" s="4299"/>
      <c r="WHV22" s="4300"/>
      <c r="WHW22" s="4305"/>
      <c r="WHX22" s="4304"/>
      <c r="WHY22" s="4299"/>
      <c r="WHZ22" s="4300"/>
      <c r="WIA22" s="4301"/>
      <c r="WIB22" s="4302"/>
      <c r="WIC22" s="4299"/>
      <c r="WID22" s="2602"/>
      <c r="WIE22" s="4287"/>
      <c r="WIF22" s="4303"/>
      <c r="WIG22" s="4304"/>
      <c r="WIH22" s="2603"/>
      <c r="WII22" s="4305"/>
      <c r="WIJ22" s="4306"/>
      <c r="WIK22" s="4305"/>
      <c r="WIL22" s="4306"/>
      <c r="WIM22" s="4299"/>
      <c r="WIN22" s="4300"/>
      <c r="WIO22" s="4305"/>
      <c r="WIP22" s="4304"/>
      <c r="WIQ22" s="4299"/>
      <c r="WIR22" s="4300"/>
      <c r="WIS22" s="4301"/>
      <c r="WIT22" s="4302"/>
      <c r="WIU22" s="4299"/>
      <c r="WIV22" s="2602"/>
      <c r="WIW22" s="4287"/>
      <c r="WIX22" s="4303"/>
      <c r="WIY22" s="4304"/>
      <c r="WIZ22" s="2603"/>
      <c r="WJA22" s="4305"/>
      <c r="WJB22" s="4306"/>
      <c r="WJC22" s="4305"/>
      <c r="WJD22" s="4306"/>
      <c r="WJE22" s="4299"/>
      <c r="WJF22" s="4300"/>
      <c r="WJG22" s="4305"/>
      <c r="WJH22" s="4304"/>
      <c r="WJI22" s="4299"/>
      <c r="WJJ22" s="4300"/>
      <c r="WJK22" s="4301"/>
      <c r="WJL22" s="4302"/>
      <c r="WJM22" s="4299"/>
      <c r="WJN22" s="2602"/>
      <c r="WJO22" s="4287"/>
      <c r="WJP22" s="4303"/>
      <c r="WJQ22" s="4304"/>
      <c r="WJR22" s="2603"/>
      <c r="WJS22" s="4305"/>
      <c r="WJT22" s="4306"/>
      <c r="WJU22" s="4305"/>
      <c r="WJV22" s="4306"/>
      <c r="WJW22" s="4299"/>
      <c r="WJX22" s="4300"/>
      <c r="WJY22" s="4305"/>
      <c r="WJZ22" s="4304"/>
      <c r="WKA22" s="4299"/>
      <c r="WKB22" s="4300"/>
      <c r="WKC22" s="4301"/>
      <c r="WKD22" s="4302"/>
      <c r="WKE22" s="4299"/>
      <c r="WKF22" s="2602"/>
      <c r="WKG22" s="4287"/>
      <c r="WKH22" s="4303"/>
      <c r="WKI22" s="4304"/>
      <c r="WKJ22" s="2603"/>
      <c r="WKK22" s="4305"/>
      <c r="WKL22" s="4306"/>
      <c r="WKM22" s="4305"/>
      <c r="WKN22" s="4306"/>
      <c r="WKO22" s="4299"/>
      <c r="WKP22" s="4300"/>
      <c r="WKQ22" s="4305"/>
      <c r="WKR22" s="4304"/>
      <c r="WKS22" s="4299"/>
      <c r="WKT22" s="4300"/>
      <c r="WKU22" s="4301"/>
      <c r="WKV22" s="4302"/>
      <c r="WKW22" s="4299"/>
      <c r="WKX22" s="2602"/>
      <c r="WKY22" s="4287"/>
      <c r="WKZ22" s="4303"/>
      <c r="WLA22" s="4304"/>
      <c r="WLB22" s="2603"/>
      <c r="WLC22" s="4305"/>
      <c r="WLD22" s="4306"/>
      <c r="WLE22" s="4305"/>
      <c r="WLF22" s="4306"/>
      <c r="WLG22" s="4299"/>
      <c r="WLH22" s="4300"/>
      <c r="WLI22" s="4305"/>
      <c r="WLJ22" s="4304"/>
      <c r="WLK22" s="4299"/>
      <c r="WLL22" s="4300"/>
      <c r="WLM22" s="4301"/>
      <c r="WLN22" s="4302"/>
      <c r="WLO22" s="4299"/>
      <c r="WLP22" s="2602"/>
      <c r="WLQ22" s="4287"/>
      <c r="WLR22" s="4303"/>
      <c r="WLS22" s="4304"/>
      <c r="WLT22" s="2603"/>
      <c r="WLU22" s="4305"/>
      <c r="WLV22" s="4306"/>
      <c r="WLW22" s="4305"/>
      <c r="WLX22" s="4306"/>
      <c r="WLY22" s="4299"/>
      <c r="WLZ22" s="4300"/>
      <c r="WMA22" s="4305"/>
      <c r="WMB22" s="4304"/>
      <c r="WMC22" s="4299"/>
      <c r="WMD22" s="4300"/>
      <c r="WME22" s="4301"/>
      <c r="WMF22" s="4302"/>
      <c r="WMG22" s="4299"/>
      <c r="WMH22" s="2602"/>
      <c r="WMI22" s="4287"/>
      <c r="WMJ22" s="4303"/>
      <c r="WMK22" s="4304"/>
      <c r="WML22" s="2603"/>
      <c r="WMM22" s="4305"/>
      <c r="WMN22" s="4306"/>
      <c r="WMO22" s="4305"/>
      <c r="WMP22" s="4306"/>
      <c r="WMQ22" s="4299"/>
      <c r="WMR22" s="4300"/>
      <c r="WMS22" s="4305"/>
      <c r="WMT22" s="4304"/>
      <c r="WMU22" s="4299"/>
      <c r="WMV22" s="4300"/>
      <c r="WMW22" s="4301"/>
      <c r="WMX22" s="4302"/>
      <c r="WMY22" s="4299"/>
      <c r="WMZ22" s="2602"/>
      <c r="WNA22" s="4287"/>
      <c r="WNB22" s="4303"/>
      <c r="WNC22" s="4304"/>
      <c r="WND22" s="2603"/>
      <c r="WNE22" s="4305"/>
      <c r="WNF22" s="4306"/>
      <c r="WNG22" s="4305"/>
      <c r="WNH22" s="4306"/>
      <c r="WNI22" s="4299"/>
      <c r="WNJ22" s="4300"/>
      <c r="WNK22" s="4305"/>
      <c r="WNL22" s="4304"/>
      <c r="WNM22" s="4299"/>
      <c r="WNN22" s="4300"/>
      <c r="WNO22" s="4301"/>
      <c r="WNP22" s="4302"/>
      <c r="WNQ22" s="4299"/>
      <c r="WNR22" s="2602"/>
      <c r="WNS22" s="4287"/>
      <c r="WNT22" s="4303"/>
      <c r="WNU22" s="4304"/>
      <c r="WNV22" s="2603"/>
      <c r="WNW22" s="4305"/>
      <c r="WNX22" s="4306"/>
      <c r="WNY22" s="4305"/>
      <c r="WNZ22" s="4306"/>
      <c r="WOA22" s="4299"/>
      <c r="WOB22" s="4300"/>
      <c r="WOC22" s="4305"/>
      <c r="WOD22" s="4304"/>
      <c r="WOE22" s="4299"/>
      <c r="WOF22" s="4300"/>
      <c r="WOG22" s="4301"/>
      <c r="WOH22" s="4302"/>
      <c r="WOI22" s="4299"/>
      <c r="WOJ22" s="2602"/>
      <c r="WOK22" s="4287"/>
      <c r="WOL22" s="4303"/>
      <c r="WOM22" s="4304"/>
      <c r="WON22" s="2603"/>
      <c r="WOO22" s="4305"/>
      <c r="WOP22" s="4306"/>
      <c r="WOQ22" s="4305"/>
      <c r="WOR22" s="4306"/>
      <c r="WOS22" s="4299"/>
      <c r="WOT22" s="4300"/>
      <c r="WOU22" s="4305"/>
      <c r="WOV22" s="4304"/>
      <c r="WOW22" s="4299"/>
      <c r="WOX22" s="4300"/>
      <c r="WOY22" s="4301"/>
      <c r="WOZ22" s="4302"/>
      <c r="WPA22" s="4299"/>
      <c r="WPB22" s="2602"/>
      <c r="WPC22" s="4287"/>
      <c r="WPD22" s="4303"/>
      <c r="WPE22" s="4304"/>
      <c r="WPF22" s="2603"/>
      <c r="WPG22" s="4305"/>
      <c r="WPH22" s="4306"/>
      <c r="WPI22" s="4305"/>
      <c r="WPJ22" s="4306"/>
      <c r="WPK22" s="4299"/>
      <c r="WPL22" s="4300"/>
      <c r="WPM22" s="4305"/>
      <c r="WPN22" s="4304"/>
      <c r="WPO22" s="4299"/>
      <c r="WPP22" s="4300"/>
      <c r="WPQ22" s="4301"/>
      <c r="WPR22" s="4302"/>
      <c r="WPS22" s="4299"/>
      <c r="WPT22" s="2602"/>
      <c r="WPU22" s="4287"/>
      <c r="WPV22" s="4303"/>
      <c r="WPW22" s="4304"/>
      <c r="WPX22" s="2603"/>
      <c r="WPY22" s="4305"/>
      <c r="WPZ22" s="4306"/>
      <c r="WQA22" s="4305"/>
      <c r="WQB22" s="4306"/>
      <c r="WQC22" s="4299"/>
      <c r="WQD22" s="4300"/>
      <c r="WQE22" s="4305"/>
      <c r="WQF22" s="4304"/>
      <c r="WQG22" s="4299"/>
      <c r="WQH22" s="4300"/>
      <c r="WQI22" s="4301"/>
      <c r="WQJ22" s="4302"/>
      <c r="WQK22" s="4299"/>
      <c r="WQL22" s="2602"/>
      <c r="WQM22" s="4287"/>
      <c r="WQN22" s="4303"/>
      <c r="WQO22" s="4304"/>
      <c r="WQP22" s="2603"/>
      <c r="WQQ22" s="4305"/>
      <c r="WQR22" s="4306"/>
      <c r="WQS22" s="4305"/>
      <c r="WQT22" s="4306"/>
      <c r="WQU22" s="4299"/>
      <c r="WQV22" s="4300"/>
      <c r="WQW22" s="4305"/>
      <c r="WQX22" s="4304"/>
      <c r="WQY22" s="4299"/>
      <c r="WQZ22" s="4300"/>
      <c r="WRA22" s="4301"/>
      <c r="WRB22" s="4302"/>
      <c r="WRC22" s="4299"/>
      <c r="WRD22" s="2602"/>
      <c r="WRE22" s="4287"/>
      <c r="WRF22" s="4303"/>
      <c r="WRG22" s="4304"/>
      <c r="WRH22" s="2603"/>
      <c r="WRI22" s="4305"/>
      <c r="WRJ22" s="4306"/>
      <c r="WRK22" s="4305"/>
      <c r="WRL22" s="4306"/>
      <c r="WRM22" s="4299"/>
      <c r="WRN22" s="4300"/>
      <c r="WRO22" s="4305"/>
      <c r="WRP22" s="4304"/>
      <c r="WRQ22" s="4299"/>
      <c r="WRR22" s="4300"/>
      <c r="WRS22" s="4301"/>
      <c r="WRT22" s="4302"/>
      <c r="WRU22" s="4299"/>
      <c r="WRV22" s="2602"/>
      <c r="WRW22" s="4287"/>
      <c r="WRX22" s="4303"/>
      <c r="WRY22" s="4304"/>
      <c r="WRZ22" s="2603"/>
      <c r="WSA22" s="4305"/>
      <c r="WSB22" s="4306"/>
      <c r="WSC22" s="4305"/>
      <c r="WSD22" s="4306"/>
      <c r="WSE22" s="4299"/>
      <c r="WSF22" s="4300"/>
      <c r="WSG22" s="4305"/>
      <c r="WSH22" s="4304"/>
      <c r="WSI22" s="4299"/>
      <c r="WSJ22" s="4300"/>
      <c r="WSK22" s="4301"/>
      <c r="WSL22" s="4302"/>
      <c r="WSM22" s="4299"/>
      <c r="WSN22" s="2602"/>
      <c r="WSO22" s="4287"/>
      <c r="WSP22" s="4303"/>
      <c r="WSQ22" s="4304"/>
      <c r="WSR22" s="2603"/>
      <c r="WSS22" s="4305"/>
      <c r="WST22" s="4306"/>
      <c r="WSU22" s="4305"/>
      <c r="WSV22" s="4306"/>
      <c r="WSW22" s="4299"/>
      <c r="WSX22" s="4300"/>
      <c r="WSY22" s="4305"/>
      <c r="WSZ22" s="4304"/>
      <c r="WTA22" s="4299"/>
      <c r="WTB22" s="4300"/>
      <c r="WTC22" s="4301"/>
      <c r="WTD22" s="4302"/>
      <c r="WTE22" s="4299"/>
      <c r="WTF22" s="2602"/>
      <c r="WTG22" s="4287"/>
      <c r="WTH22" s="4303"/>
      <c r="WTI22" s="4304"/>
      <c r="WTJ22" s="2603"/>
      <c r="WTK22" s="4305"/>
      <c r="WTL22" s="4306"/>
      <c r="WTM22" s="4305"/>
      <c r="WTN22" s="4306"/>
      <c r="WTO22" s="4299"/>
      <c r="WTP22" s="4300"/>
      <c r="WTQ22" s="4305"/>
      <c r="WTR22" s="4304"/>
      <c r="WTS22" s="4299"/>
      <c r="WTT22" s="4300"/>
      <c r="WTU22" s="4301"/>
      <c r="WTV22" s="4302"/>
      <c r="WTW22" s="4299"/>
      <c r="WTX22" s="2602"/>
      <c r="WTY22" s="4287"/>
      <c r="WTZ22" s="4303"/>
      <c r="WUA22" s="4304"/>
      <c r="WUB22" s="2603"/>
      <c r="WUC22" s="4305"/>
      <c r="WUD22" s="4306"/>
      <c r="WUE22" s="4305"/>
      <c r="WUF22" s="4306"/>
      <c r="WUG22" s="4299"/>
      <c r="WUH22" s="4300"/>
      <c r="WUI22" s="4305"/>
      <c r="WUJ22" s="4304"/>
      <c r="WUK22" s="4299"/>
      <c r="WUL22" s="4300"/>
      <c r="WUM22" s="4301"/>
      <c r="WUN22" s="4302"/>
      <c r="WUO22" s="4299"/>
      <c r="WUP22" s="2602"/>
      <c r="WUQ22" s="4287"/>
      <c r="WUR22" s="4303"/>
      <c r="WUS22" s="4304"/>
      <c r="WUT22" s="2603"/>
      <c r="WUU22" s="4305"/>
      <c r="WUV22" s="4306"/>
      <c r="WUW22" s="4305"/>
      <c r="WUX22" s="4306"/>
      <c r="WUY22" s="4299"/>
      <c r="WUZ22" s="4300"/>
      <c r="WVA22" s="4305"/>
      <c r="WVB22" s="4304"/>
      <c r="WVC22" s="4299"/>
      <c r="WVD22" s="4300"/>
      <c r="WVE22" s="4301"/>
      <c r="WVF22" s="4302"/>
      <c r="WVG22" s="4299"/>
      <c r="WVH22" s="2602"/>
      <c r="WVI22" s="4287"/>
      <c r="WVJ22" s="4303"/>
      <c r="WVK22" s="4304"/>
      <c r="WVL22" s="2603"/>
      <c r="WVM22" s="4305"/>
      <c r="WVN22" s="4306"/>
      <c r="WVO22" s="4305"/>
      <c r="WVP22" s="4306"/>
      <c r="WVQ22" s="4299"/>
      <c r="WVR22" s="4300"/>
      <c r="WVS22" s="4305"/>
      <c r="WVT22" s="4304"/>
      <c r="WVU22" s="4299"/>
      <c r="WVV22" s="4300"/>
      <c r="WVW22" s="4301"/>
      <c r="WVX22" s="4302"/>
      <c r="WVY22" s="4299"/>
      <c r="WVZ22" s="2602"/>
      <c r="WWA22" s="4287"/>
      <c r="WWB22" s="4303"/>
      <c r="WWC22" s="4304"/>
      <c r="WWD22" s="2603"/>
      <c r="WWE22" s="4305"/>
      <c r="WWF22" s="4306"/>
      <c r="WWG22" s="4305"/>
      <c r="WWH22" s="4306"/>
      <c r="WWI22" s="4299"/>
      <c r="WWJ22" s="4300"/>
      <c r="WWK22" s="4305"/>
      <c r="WWL22" s="4304"/>
      <c r="WWM22" s="4299"/>
      <c r="WWN22" s="4300"/>
      <c r="WWO22" s="4301"/>
      <c r="WWP22" s="4302"/>
      <c r="WWQ22" s="4299"/>
      <c r="WWR22" s="2602"/>
      <c r="WWS22" s="4287"/>
      <c r="WWT22" s="4303"/>
      <c r="WWU22" s="4304"/>
      <c r="WWV22" s="2603"/>
      <c r="WWW22" s="4305"/>
      <c r="WWX22" s="4306"/>
      <c r="WWY22" s="4305"/>
      <c r="WWZ22" s="4306"/>
      <c r="WXA22" s="4299"/>
      <c r="WXB22" s="4300"/>
      <c r="WXC22" s="4305"/>
      <c r="WXD22" s="4304"/>
      <c r="WXE22" s="4299"/>
      <c r="WXF22" s="4300"/>
      <c r="WXG22" s="4301"/>
      <c r="WXH22" s="4302"/>
      <c r="WXI22" s="4299"/>
      <c r="WXJ22" s="2602"/>
      <c r="WXK22" s="4287"/>
      <c r="WXL22" s="4303"/>
      <c r="WXM22" s="4304"/>
      <c r="WXN22" s="2603"/>
      <c r="WXO22" s="4305"/>
      <c r="WXP22" s="4306"/>
      <c r="WXQ22" s="4305"/>
      <c r="WXR22" s="4306"/>
      <c r="WXS22" s="4299"/>
      <c r="WXT22" s="4300"/>
      <c r="WXU22" s="4305"/>
      <c r="WXV22" s="4304"/>
      <c r="WXW22" s="4299"/>
      <c r="WXX22" s="4300"/>
      <c r="WXY22" s="4301"/>
      <c r="WXZ22" s="4302"/>
      <c r="WYA22" s="4299"/>
      <c r="WYB22" s="2602"/>
      <c r="WYC22" s="4287"/>
      <c r="WYD22" s="4303"/>
      <c r="WYE22" s="4304"/>
      <c r="WYF22" s="2603"/>
      <c r="WYG22" s="4305"/>
      <c r="WYH22" s="4306"/>
      <c r="WYI22" s="4305"/>
      <c r="WYJ22" s="4306"/>
      <c r="WYK22" s="4299"/>
      <c r="WYL22" s="4300"/>
      <c r="WYM22" s="4305"/>
      <c r="WYN22" s="4304"/>
      <c r="WYO22" s="4299"/>
      <c r="WYP22" s="4300"/>
      <c r="WYQ22" s="4301"/>
      <c r="WYR22" s="4302"/>
      <c r="WYS22" s="4299"/>
      <c r="WYT22" s="2602"/>
      <c r="WYU22" s="4287"/>
      <c r="WYV22" s="4303"/>
      <c r="WYW22" s="4304"/>
      <c r="WYX22" s="2603"/>
      <c r="WYY22" s="4305"/>
      <c r="WYZ22" s="4306"/>
      <c r="WZA22" s="4305"/>
      <c r="WZB22" s="4306"/>
      <c r="WZC22" s="4299"/>
      <c r="WZD22" s="4300"/>
      <c r="WZE22" s="4305"/>
      <c r="WZF22" s="4304"/>
      <c r="WZG22" s="4299"/>
      <c r="WZH22" s="4300"/>
      <c r="WZI22" s="4301"/>
      <c r="WZJ22" s="4302"/>
      <c r="WZK22" s="4299"/>
      <c r="WZL22" s="2602"/>
      <c r="WZM22" s="4287"/>
      <c r="WZN22" s="4303"/>
      <c r="WZO22" s="4304"/>
      <c r="WZP22" s="2603"/>
      <c r="WZQ22" s="4305"/>
      <c r="WZR22" s="4306"/>
      <c r="WZS22" s="4305"/>
      <c r="WZT22" s="4306"/>
      <c r="WZU22" s="4299"/>
      <c r="WZV22" s="4300"/>
      <c r="WZW22" s="4305"/>
      <c r="WZX22" s="4304"/>
      <c r="WZY22" s="4299"/>
      <c r="WZZ22" s="4300"/>
      <c r="XAA22" s="4301"/>
      <c r="XAB22" s="4302"/>
      <c r="XAC22" s="4299"/>
      <c r="XAD22" s="2602"/>
      <c r="XAE22" s="4287"/>
      <c r="XAF22" s="4303"/>
      <c r="XAG22" s="4304"/>
      <c r="XAH22" s="2603"/>
      <c r="XAI22" s="4305"/>
      <c r="XAJ22" s="4306"/>
      <c r="XAK22" s="4305"/>
      <c r="XAL22" s="4306"/>
      <c r="XAM22" s="4299"/>
      <c r="XAN22" s="4300"/>
      <c r="XAO22" s="4305"/>
      <c r="XAP22" s="4304"/>
      <c r="XAQ22" s="4299"/>
      <c r="XAR22" s="4300"/>
      <c r="XAS22" s="4301"/>
      <c r="XAT22" s="4302"/>
      <c r="XAU22" s="4299"/>
      <c r="XAV22" s="2602"/>
      <c r="XAW22" s="4287"/>
      <c r="XAX22" s="4303"/>
      <c r="XAY22" s="4304"/>
      <c r="XAZ22" s="2603"/>
      <c r="XBA22" s="4305"/>
      <c r="XBB22" s="4306"/>
      <c r="XBC22" s="4305"/>
      <c r="XBD22" s="4306"/>
      <c r="XBE22" s="4299"/>
      <c r="XBF22" s="4300"/>
      <c r="XBG22" s="4305"/>
      <c r="XBH22" s="4304"/>
      <c r="XBI22" s="4299"/>
      <c r="XBJ22" s="4300"/>
      <c r="XBK22" s="4301"/>
      <c r="XBL22" s="4302"/>
      <c r="XBM22" s="4299"/>
      <c r="XBN22" s="2602"/>
      <c r="XBO22" s="4287"/>
      <c r="XBP22" s="4303"/>
      <c r="XBQ22" s="4304"/>
      <c r="XBR22" s="2603"/>
      <c r="XBS22" s="4305"/>
      <c r="XBT22" s="4306"/>
      <c r="XBU22" s="4305"/>
      <c r="XBV22" s="4306"/>
      <c r="XBW22" s="4299"/>
      <c r="XBX22" s="4300"/>
      <c r="XBY22" s="4305"/>
      <c r="XBZ22" s="4304"/>
      <c r="XCA22" s="4299"/>
      <c r="XCB22" s="4300"/>
      <c r="XCC22" s="4301"/>
      <c r="XCD22" s="4302"/>
      <c r="XCE22" s="4299"/>
      <c r="XCF22" s="2602"/>
      <c r="XCG22" s="4287"/>
      <c r="XCH22" s="4303"/>
      <c r="XCI22" s="4304"/>
      <c r="XCJ22" s="2603"/>
      <c r="XCK22" s="4305"/>
      <c r="XCL22" s="4306"/>
      <c r="XCM22" s="4305"/>
      <c r="XCN22" s="4306"/>
      <c r="XCO22" s="4299"/>
      <c r="XCP22" s="4300"/>
      <c r="XCQ22" s="4305"/>
      <c r="XCR22" s="4304"/>
      <c r="XCS22" s="4299"/>
      <c r="XCT22" s="4300"/>
      <c r="XCU22" s="4301"/>
      <c r="XCV22" s="4302"/>
      <c r="XCW22" s="4299"/>
      <c r="XCX22" s="2602"/>
      <c r="XCY22" s="4287"/>
      <c r="XCZ22" s="4303"/>
      <c r="XDA22" s="4304"/>
      <c r="XDB22" s="2603"/>
      <c r="XDC22" s="4305"/>
      <c r="XDD22" s="4306"/>
      <c r="XDE22" s="4305"/>
      <c r="XDF22" s="4306"/>
      <c r="XDG22" s="4299"/>
      <c r="XDH22" s="4300"/>
      <c r="XDI22" s="4305"/>
      <c r="XDJ22" s="4304"/>
      <c r="XDK22" s="4299"/>
      <c r="XDL22" s="4300"/>
      <c r="XDM22" s="4301"/>
      <c r="XDN22" s="4302"/>
      <c r="XDO22" s="4299"/>
      <c r="XDP22" s="2602"/>
      <c r="XDQ22" s="4287"/>
      <c r="XDR22" s="4303"/>
      <c r="XDS22" s="4304"/>
      <c r="XDT22" s="2603"/>
      <c r="XDU22" s="4305"/>
      <c r="XDV22" s="4306"/>
      <c r="XDW22" s="4305"/>
      <c r="XDX22" s="4306"/>
      <c r="XDY22" s="4299"/>
      <c r="XDZ22" s="4300"/>
      <c r="XEA22" s="4305"/>
      <c r="XEB22" s="4304"/>
      <c r="XEC22" s="4299"/>
      <c r="XED22" s="4300"/>
      <c r="XEE22" s="4301"/>
      <c r="XEF22" s="4302"/>
      <c r="XEG22" s="4299"/>
      <c r="XEH22" s="2602"/>
      <c r="XEI22" s="4287"/>
      <c r="XEJ22" s="4303"/>
      <c r="XEK22" s="4304"/>
      <c r="XEL22" s="2603"/>
      <c r="XEM22" s="4305"/>
      <c r="XEN22" s="4306"/>
      <c r="XEO22" s="4305"/>
      <c r="XEP22" s="4306"/>
      <c r="XEQ22" s="4299"/>
      <c r="XER22" s="4300"/>
      <c r="XES22" s="4305"/>
      <c r="XET22" s="4304"/>
      <c r="XEU22" s="4299"/>
      <c r="XEV22" s="4300"/>
      <c r="XEW22" s="4301"/>
      <c r="XEX22" s="4302"/>
      <c r="XEY22" s="4299"/>
      <c r="XEZ22" s="2602"/>
      <c r="XFA22" s="4287"/>
      <c r="XFB22" s="4303"/>
      <c r="XFC22" s="4304"/>
      <c r="XFD22" s="2603"/>
    </row>
    <row r="23" spans="1:16384" s="1689" customFormat="1" ht="16.5" customHeight="1">
      <c r="A23" s="4295" t="str">
        <f>'General TPUM'!B23</f>
        <v>Suva Adventist Primary</v>
      </c>
      <c r="B23" s="4296">
        <v>17</v>
      </c>
      <c r="C23" s="4289"/>
      <c r="D23" s="757">
        <f t="shared" si="2"/>
        <v>17</v>
      </c>
      <c r="E23" s="4307">
        <v>3</v>
      </c>
      <c r="F23" s="4308"/>
      <c r="G23" s="4281">
        <v>12</v>
      </c>
      <c r="H23" s="4281">
        <v>5</v>
      </c>
      <c r="I23" s="4281"/>
      <c r="J23" s="4281"/>
      <c r="K23" s="4297">
        <v>10</v>
      </c>
      <c r="L23" s="4289"/>
      <c r="M23" s="4297">
        <v>12</v>
      </c>
      <c r="N23" s="4289"/>
      <c r="O23" s="4297">
        <v>17</v>
      </c>
      <c r="P23" s="4289"/>
      <c r="Q23" s="4298">
        <v>17</v>
      </c>
      <c r="R23" s="2604"/>
      <c r="U23" s="1682">
        <f t="shared" si="1"/>
        <v>0</v>
      </c>
    </row>
    <row r="24" spans="1:16384" s="1682" customFormat="1" ht="16.5" customHeight="1">
      <c r="A24" s="4287" t="str">
        <f>'General TPUM'!B24</f>
        <v>Vatuvonu</v>
      </c>
      <c r="B24" s="4288">
        <v>5</v>
      </c>
      <c r="C24" s="4289"/>
      <c r="D24" s="757">
        <f t="shared" si="2"/>
        <v>5</v>
      </c>
      <c r="E24" s="4290">
        <v>1</v>
      </c>
      <c r="F24" s="4291"/>
      <c r="G24" s="4281">
        <v>4</v>
      </c>
      <c r="H24" s="4281">
        <v>1</v>
      </c>
      <c r="I24" s="4281"/>
      <c r="J24" s="4281"/>
      <c r="K24" s="4292">
        <v>4</v>
      </c>
      <c r="L24" s="4293"/>
      <c r="M24" s="4292">
        <v>1</v>
      </c>
      <c r="N24" s="4293"/>
      <c r="O24" s="4292">
        <v>5</v>
      </c>
      <c r="P24" s="4293"/>
      <c r="Q24" s="4294">
        <v>5</v>
      </c>
      <c r="R24" s="2600"/>
      <c r="S24" s="1690"/>
      <c r="T24" s="1686"/>
      <c r="U24" s="1682">
        <f t="shared" si="1"/>
        <v>0</v>
      </c>
      <c r="V24" s="1687"/>
      <c r="AA24" s="1687"/>
      <c r="AB24" s="1687"/>
      <c r="AD24" s="1687"/>
      <c r="AE24" s="1687"/>
      <c r="AF24" s="1687"/>
      <c r="AG24" s="1687"/>
      <c r="AH24" s="1687"/>
      <c r="AI24" s="1687"/>
      <c r="AJ24" s="1687"/>
      <c r="AK24" s="1690"/>
      <c r="AL24" s="1686"/>
      <c r="AM24" s="1687"/>
      <c r="AN24" s="1687"/>
      <c r="AS24" s="1687"/>
      <c r="AT24" s="1687"/>
      <c r="AV24" s="1687"/>
      <c r="AW24" s="1687"/>
      <c r="AX24" s="1687"/>
      <c r="AY24" s="1687"/>
      <c r="AZ24" s="1687"/>
      <c r="BA24" s="1687"/>
      <c r="BB24" s="1687"/>
      <c r="BC24" s="1690"/>
      <c r="BD24" s="1686"/>
      <c r="BE24" s="1687"/>
      <c r="BF24" s="1687"/>
      <c r="BK24" s="1687"/>
      <c r="BL24" s="1687"/>
      <c r="BN24" s="1687"/>
      <c r="BO24" s="1687"/>
      <c r="BP24" s="1687"/>
      <c r="BQ24" s="1687"/>
      <c r="BR24" s="1687"/>
      <c r="BS24" s="1687"/>
      <c r="BT24" s="1687"/>
      <c r="BU24" s="1690"/>
      <c r="BV24" s="1686"/>
      <c r="BW24" s="1687"/>
      <c r="BX24" s="1687"/>
      <c r="CC24" s="1687"/>
      <c r="CD24" s="1687"/>
      <c r="CF24" s="1687"/>
      <c r="CG24" s="1687"/>
      <c r="CH24" s="1687"/>
      <c r="CI24" s="1687"/>
      <c r="CJ24" s="1687"/>
      <c r="CK24" s="1687"/>
      <c r="CL24" s="1687"/>
      <c r="CM24" s="1690"/>
      <c r="CN24" s="1686"/>
      <c r="CO24" s="1687"/>
      <c r="CP24" s="1687"/>
      <c r="CU24" s="1687"/>
      <c r="CV24" s="1687"/>
      <c r="CX24" s="1687"/>
      <c r="CY24" s="1687"/>
      <c r="CZ24" s="1687"/>
      <c r="DA24" s="1687"/>
      <c r="DB24" s="1687"/>
      <c r="DC24" s="1687"/>
      <c r="DD24" s="1687"/>
      <c r="DE24" s="1690"/>
      <c r="DF24" s="1686"/>
      <c r="DG24" s="1687"/>
      <c r="DH24" s="1687"/>
      <c r="DM24" s="1687"/>
      <c r="DN24" s="1687"/>
      <c r="DP24" s="1687"/>
      <c r="DQ24" s="1687"/>
      <c r="DR24" s="1687"/>
      <c r="DS24" s="1687"/>
      <c r="DT24" s="1687"/>
      <c r="DU24" s="1687"/>
      <c r="DV24" s="1687"/>
      <c r="DW24" s="1690"/>
      <c r="DX24" s="1686"/>
      <c r="DY24" s="1687"/>
      <c r="DZ24" s="1687"/>
      <c r="EE24" s="1687"/>
      <c r="EF24" s="1687"/>
      <c r="EH24" s="1687"/>
      <c r="EI24" s="1687"/>
      <c r="EJ24" s="1687"/>
      <c r="EK24" s="1687"/>
      <c r="EL24" s="1687"/>
      <c r="EM24" s="1687"/>
      <c r="EN24" s="1687"/>
      <c r="EO24" s="1690"/>
      <c r="EP24" s="1686"/>
      <c r="EQ24" s="1687"/>
      <c r="ER24" s="1687"/>
      <c r="EW24" s="1687"/>
      <c r="EX24" s="1687"/>
      <c r="EZ24" s="1687"/>
      <c r="FA24" s="1687"/>
      <c r="FB24" s="1687"/>
      <c r="FC24" s="1687"/>
      <c r="FD24" s="1687"/>
      <c r="FE24" s="1687"/>
      <c r="FF24" s="1687"/>
      <c r="FG24" s="1690"/>
      <c r="FH24" s="1686"/>
      <c r="FI24" s="1687"/>
      <c r="FJ24" s="1687"/>
      <c r="FO24" s="1687"/>
      <c r="FP24" s="1687"/>
      <c r="FR24" s="1687"/>
      <c r="FS24" s="1687"/>
      <c r="FT24" s="1687"/>
      <c r="FU24" s="1687"/>
      <c r="FV24" s="1687"/>
      <c r="FW24" s="1687"/>
      <c r="FX24" s="1687"/>
      <c r="FY24" s="1690"/>
      <c r="FZ24" s="1686"/>
      <c r="GA24" s="1687"/>
      <c r="GB24" s="1687"/>
      <c r="GG24" s="1687"/>
      <c r="GH24" s="1687"/>
      <c r="GJ24" s="4299"/>
      <c r="GK24" s="4299"/>
      <c r="GL24" s="4300"/>
      <c r="GM24" s="4301"/>
      <c r="GN24" s="4302"/>
      <c r="GO24" s="4299"/>
      <c r="GP24" s="2602"/>
      <c r="GQ24" s="4287"/>
      <c r="GR24" s="4303"/>
      <c r="GS24" s="4304"/>
      <c r="GT24" s="2603"/>
      <c r="GU24" s="4305"/>
      <c r="GV24" s="4306"/>
      <c r="GW24" s="4305"/>
      <c r="GX24" s="4306"/>
      <c r="GY24" s="4299"/>
      <c r="GZ24" s="4300"/>
      <c r="HA24" s="4305"/>
      <c r="HB24" s="4304"/>
      <c r="HC24" s="4299"/>
      <c r="HD24" s="4300"/>
      <c r="HE24" s="4301"/>
      <c r="HF24" s="4302"/>
      <c r="HG24" s="4299"/>
      <c r="HH24" s="2602"/>
      <c r="HI24" s="4287"/>
      <c r="HJ24" s="4303"/>
      <c r="HK24" s="4304"/>
      <c r="HL24" s="2603"/>
      <c r="HM24" s="4305"/>
      <c r="HN24" s="4306"/>
      <c r="HO24" s="4305"/>
      <c r="HP24" s="4306"/>
      <c r="HQ24" s="4299"/>
      <c r="HR24" s="4300"/>
      <c r="HS24" s="4305"/>
      <c r="HT24" s="4304"/>
      <c r="HU24" s="4299"/>
      <c r="HV24" s="4300"/>
      <c r="HW24" s="4301"/>
      <c r="HX24" s="4302"/>
      <c r="HY24" s="4299"/>
      <c r="HZ24" s="2602"/>
      <c r="IA24" s="4287"/>
      <c r="IB24" s="4303"/>
      <c r="IC24" s="4304"/>
      <c r="ID24" s="2603"/>
      <c r="IE24" s="4305"/>
      <c r="IF24" s="4306"/>
      <c r="IG24" s="4305"/>
      <c r="IH24" s="4306"/>
      <c r="II24" s="4299"/>
      <c r="IJ24" s="4300"/>
      <c r="IK24" s="4305"/>
      <c r="IL24" s="4304"/>
      <c r="IM24" s="4299"/>
      <c r="IN24" s="4300"/>
      <c r="IO24" s="4301"/>
      <c r="IP24" s="4302"/>
      <c r="IQ24" s="4299"/>
      <c r="IR24" s="2602"/>
      <c r="IS24" s="4287"/>
      <c r="IT24" s="4303"/>
      <c r="IU24" s="4304"/>
      <c r="IV24" s="2603"/>
      <c r="IW24" s="4305"/>
      <c r="IX24" s="4306"/>
      <c r="IY24" s="4305"/>
      <c r="IZ24" s="4306"/>
      <c r="JA24" s="4299"/>
      <c r="JB24" s="4300"/>
      <c r="JC24" s="4305"/>
      <c r="JD24" s="4304"/>
      <c r="JE24" s="4299"/>
      <c r="JF24" s="4300"/>
      <c r="JG24" s="4301"/>
      <c r="JH24" s="4302"/>
      <c r="JI24" s="4299"/>
      <c r="JJ24" s="2602"/>
      <c r="JK24" s="4287"/>
      <c r="JL24" s="4303"/>
      <c r="JM24" s="4304"/>
      <c r="JN24" s="2603"/>
      <c r="JO24" s="4305"/>
      <c r="JP24" s="4306"/>
      <c r="JQ24" s="4305"/>
      <c r="JR24" s="4306"/>
      <c r="JS24" s="4299"/>
      <c r="JT24" s="4300"/>
      <c r="JU24" s="4305"/>
      <c r="JV24" s="4304"/>
      <c r="JW24" s="4299"/>
      <c r="JX24" s="4300"/>
      <c r="JY24" s="4301"/>
      <c r="JZ24" s="4302"/>
      <c r="KA24" s="4299"/>
      <c r="KB24" s="2602"/>
      <c r="KC24" s="4287"/>
      <c r="KD24" s="4303"/>
      <c r="KE24" s="4304"/>
      <c r="KF24" s="2603"/>
      <c r="KG24" s="4305"/>
      <c r="KH24" s="4306"/>
      <c r="KI24" s="4305"/>
      <c r="KJ24" s="4306"/>
      <c r="KK24" s="4299"/>
      <c r="KL24" s="4300"/>
      <c r="KM24" s="4305"/>
      <c r="KN24" s="4304"/>
      <c r="KO24" s="4299"/>
      <c r="KP24" s="4300"/>
      <c r="KQ24" s="4301"/>
      <c r="KR24" s="4302"/>
      <c r="KS24" s="4299"/>
      <c r="KT24" s="2602"/>
      <c r="KU24" s="4287"/>
      <c r="KV24" s="4303"/>
      <c r="KW24" s="4304"/>
      <c r="KX24" s="2603"/>
      <c r="KY24" s="4305"/>
      <c r="KZ24" s="4306"/>
      <c r="LA24" s="4305"/>
      <c r="LB24" s="4306"/>
      <c r="LC24" s="4299"/>
      <c r="LD24" s="4300"/>
      <c r="LE24" s="4305"/>
      <c r="LF24" s="4304"/>
      <c r="LG24" s="4299"/>
      <c r="LH24" s="4300"/>
      <c r="LI24" s="4301"/>
      <c r="LJ24" s="4302"/>
      <c r="LK24" s="4299"/>
      <c r="LL24" s="2602"/>
      <c r="LM24" s="4287"/>
      <c r="LN24" s="4303"/>
      <c r="LO24" s="4304"/>
      <c r="LP24" s="2603"/>
      <c r="LQ24" s="4305"/>
      <c r="LR24" s="4306"/>
      <c r="LS24" s="4305"/>
      <c r="LT24" s="4306"/>
      <c r="LU24" s="4299"/>
      <c r="LV24" s="4300"/>
      <c r="LW24" s="4305"/>
      <c r="LX24" s="4304"/>
      <c r="LY24" s="4299"/>
      <c r="LZ24" s="4300"/>
      <c r="MA24" s="4301"/>
      <c r="MB24" s="4302"/>
      <c r="MC24" s="4299"/>
      <c r="MD24" s="2602"/>
      <c r="ME24" s="4287"/>
      <c r="MF24" s="4303"/>
      <c r="MG24" s="4304"/>
      <c r="MH24" s="2603"/>
      <c r="MI24" s="4305"/>
      <c r="MJ24" s="4306"/>
      <c r="MK24" s="4305"/>
      <c r="ML24" s="4306"/>
      <c r="MM24" s="4299"/>
      <c r="MN24" s="4300"/>
      <c r="MO24" s="4305"/>
      <c r="MP24" s="4304"/>
      <c r="MQ24" s="4299"/>
      <c r="MR24" s="4300"/>
      <c r="MS24" s="4301"/>
      <c r="MT24" s="4302"/>
      <c r="MU24" s="4299"/>
      <c r="MV24" s="2602"/>
      <c r="MW24" s="4287"/>
      <c r="MX24" s="4303"/>
      <c r="MY24" s="4304"/>
      <c r="MZ24" s="2603"/>
      <c r="NA24" s="4305"/>
      <c r="NB24" s="4306"/>
      <c r="NC24" s="4305"/>
      <c r="ND24" s="4306"/>
      <c r="NE24" s="4299"/>
      <c r="NF24" s="4300"/>
      <c r="NG24" s="4305"/>
      <c r="NH24" s="4304"/>
      <c r="NI24" s="4299"/>
      <c r="NJ24" s="4300"/>
      <c r="NK24" s="4301"/>
      <c r="NL24" s="4302"/>
      <c r="NM24" s="4299"/>
      <c r="NN24" s="2602"/>
      <c r="NO24" s="4287"/>
      <c r="NP24" s="4303"/>
      <c r="NQ24" s="4304"/>
      <c r="NR24" s="2603"/>
      <c r="NS24" s="4305"/>
      <c r="NT24" s="4306"/>
      <c r="NU24" s="4305"/>
      <c r="NV24" s="4306"/>
      <c r="NW24" s="4299"/>
      <c r="NX24" s="4300"/>
      <c r="NY24" s="4305"/>
      <c r="NZ24" s="4304"/>
      <c r="OA24" s="4299"/>
      <c r="OB24" s="4300"/>
      <c r="OC24" s="4301"/>
      <c r="OD24" s="4302"/>
      <c r="OE24" s="4299"/>
      <c r="OF24" s="2602"/>
      <c r="OG24" s="4287"/>
      <c r="OH24" s="4303"/>
      <c r="OI24" s="4304"/>
      <c r="OJ24" s="2603"/>
      <c r="OK24" s="4305"/>
      <c r="OL24" s="4306"/>
      <c r="OM24" s="4305"/>
      <c r="ON24" s="4306"/>
      <c r="OO24" s="4299"/>
      <c r="OP24" s="4300"/>
      <c r="OQ24" s="4305"/>
      <c r="OR24" s="4304"/>
      <c r="OS24" s="4299"/>
      <c r="OT24" s="4300"/>
      <c r="OU24" s="4301"/>
      <c r="OV24" s="4302"/>
      <c r="OW24" s="4299"/>
      <c r="OX24" s="2602"/>
      <c r="OY24" s="4287"/>
      <c r="OZ24" s="4303"/>
      <c r="PA24" s="4304"/>
      <c r="PB24" s="2603"/>
      <c r="PC24" s="4305"/>
      <c r="PD24" s="4306"/>
      <c r="PE24" s="4305"/>
      <c r="PF24" s="4306"/>
      <c r="PG24" s="4299"/>
      <c r="PH24" s="4300"/>
      <c r="PI24" s="4305"/>
      <c r="PJ24" s="4304"/>
      <c r="PK24" s="4299"/>
      <c r="PL24" s="4300"/>
      <c r="PM24" s="4301"/>
      <c r="PN24" s="4302"/>
      <c r="PO24" s="4299"/>
      <c r="PP24" s="2602"/>
      <c r="PQ24" s="4287"/>
      <c r="PR24" s="4303"/>
      <c r="PS24" s="4304"/>
      <c r="PT24" s="2603"/>
      <c r="PU24" s="4305"/>
      <c r="PV24" s="4306"/>
      <c r="PW24" s="4305"/>
      <c r="PX24" s="4306"/>
      <c r="PY24" s="4299"/>
      <c r="PZ24" s="4300"/>
      <c r="QA24" s="4305"/>
      <c r="QB24" s="4304"/>
      <c r="QC24" s="4299"/>
      <c r="QD24" s="4300"/>
      <c r="QE24" s="4301"/>
      <c r="QF24" s="4302"/>
      <c r="QG24" s="4299"/>
      <c r="QH24" s="2602"/>
      <c r="QI24" s="4287"/>
      <c r="QJ24" s="4303"/>
      <c r="QK24" s="4304"/>
      <c r="QL24" s="2603"/>
      <c r="QM24" s="4305"/>
      <c r="QN24" s="4306"/>
      <c r="QO24" s="4305"/>
      <c r="QP24" s="4306"/>
      <c r="QQ24" s="4299"/>
      <c r="QR24" s="4300"/>
      <c r="QS24" s="4305"/>
      <c r="QT24" s="4304"/>
      <c r="QU24" s="4299"/>
      <c r="QV24" s="4300"/>
      <c r="QW24" s="4301"/>
      <c r="QX24" s="4302"/>
      <c r="QY24" s="4299"/>
      <c r="QZ24" s="2602"/>
      <c r="RA24" s="4287"/>
      <c r="RB24" s="4303"/>
      <c r="RC24" s="4304"/>
      <c r="RD24" s="2603"/>
      <c r="RE24" s="4305"/>
      <c r="RF24" s="4306"/>
      <c r="RG24" s="4305"/>
      <c r="RH24" s="4306"/>
      <c r="RI24" s="4299"/>
      <c r="RJ24" s="4300"/>
      <c r="RK24" s="4305"/>
      <c r="RL24" s="4304"/>
      <c r="RM24" s="4299"/>
      <c r="RN24" s="4300"/>
      <c r="RO24" s="4301"/>
      <c r="RP24" s="4302"/>
      <c r="RQ24" s="4299"/>
      <c r="RR24" s="2602"/>
      <c r="RS24" s="4287"/>
      <c r="RT24" s="4303"/>
      <c r="RU24" s="4304"/>
      <c r="RV24" s="2603"/>
      <c r="RW24" s="4305"/>
      <c r="RX24" s="4306"/>
      <c r="RY24" s="4305"/>
      <c r="RZ24" s="4306"/>
      <c r="SA24" s="4299"/>
      <c r="SB24" s="4300"/>
      <c r="SC24" s="4305"/>
      <c r="SD24" s="4304"/>
      <c r="SE24" s="4299"/>
      <c r="SF24" s="4300"/>
      <c r="SG24" s="4301"/>
      <c r="SH24" s="4302"/>
      <c r="SI24" s="4299"/>
      <c r="SJ24" s="2602"/>
      <c r="SK24" s="4287"/>
      <c r="SL24" s="4303"/>
      <c r="SM24" s="4304"/>
      <c r="SN24" s="2603"/>
      <c r="SO24" s="4305"/>
      <c r="SP24" s="4306"/>
      <c r="SQ24" s="4305"/>
      <c r="SR24" s="4306"/>
      <c r="SS24" s="4299"/>
      <c r="ST24" s="4300"/>
      <c r="SU24" s="4305"/>
      <c r="SV24" s="4304"/>
      <c r="SW24" s="4299"/>
      <c r="SX24" s="4300"/>
      <c r="SY24" s="4301"/>
      <c r="SZ24" s="4302"/>
      <c r="TA24" s="4299"/>
      <c r="TB24" s="2602"/>
      <c r="TC24" s="4287"/>
      <c r="TD24" s="4303"/>
      <c r="TE24" s="4304"/>
      <c r="TF24" s="2603"/>
      <c r="TG24" s="4305"/>
      <c r="TH24" s="4306"/>
      <c r="TI24" s="4305"/>
      <c r="TJ24" s="4306"/>
      <c r="TK24" s="4299"/>
      <c r="TL24" s="4300"/>
      <c r="TM24" s="4305"/>
      <c r="TN24" s="4304"/>
      <c r="TO24" s="4299"/>
      <c r="TP24" s="4300"/>
      <c r="TQ24" s="4301"/>
      <c r="TR24" s="4302"/>
      <c r="TS24" s="4299"/>
      <c r="TT24" s="2602"/>
      <c r="TU24" s="4287"/>
      <c r="TV24" s="4303"/>
      <c r="TW24" s="4304"/>
      <c r="TX24" s="2603"/>
      <c r="TY24" s="4305"/>
      <c r="TZ24" s="4306"/>
      <c r="UA24" s="4305"/>
      <c r="UB24" s="4306"/>
      <c r="UC24" s="4299"/>
      <c r="UD24" s="4300"/>
      <c r="UE24" s="4305"/>
      <c r="UF24" s="4304"/>
      <c r="UG24" s="4299"/>
      <c r="UH24" s="4300"/>
      <c r="UI24" s="4301"/>
      <c r="UJ24" s="4302"/>
      <c r="UK24" s="4299"/>
      <c r="UL24" s="2602"/>
      <c r="UM24" s="4287"/>
      <c r="UN24" s="4303"/>
      <c r="UO24" s="4304"/>
      <c r="UP24" s="2603"/>
      <c r="UQ24" s="4305"/>
      <c r="UR24" s="4306"/>
      <c r="US24" s="4305"/>
      <c r="UT24" s="4306"/>
      <c r="UU24" s="4299"/>
      <c r="UV24" s="4300"/>
      <c r="UW24" s="4305"/>
      <c r="UX24" s="4304"/>
      <c r="UY24" s="4299"/>
      <c r="UZ24" s="4300"/>
      <c r="VA24" s="4301"/>
      <c r="VB24" s="4302"/>
      <c r="VC24" s="4299"/>
      <c r="VD24" s="2602"/>
      <c r="VE24" s="4287"/>
      <c r="VF24" s="4303"/>
      <c r="VG24" s="4304"/>
      <c r="VH24" s="2603"/>
      <c r="VI24" s="4305"/>
      <c r="VJ24" s="4306"/>
      <c r="VK24" s="4305"/>
      <c r="VL24" s="4306"/>
      <c r="VM24" s="4299"/>
      <c r="VN24" s="4300"/>
      <c r="VO24" s="4305"/>
      <c r="VP24" s="4304"/>
      <c r="VQ24" s="4299"/>
      <c r="VR24" s="4300"/>
      <c r="VS24" s="4301"/>
      <c r="VT24" s="4302"/>
      <c r="VU24" s="4299"/>
      <c r="VV24" s="2602"/>
      <c r="VW24" s="4287"/>
      <c r="VX24" s="4303"/>
      <c r="VY24" s="4304"/>
      <c r="VZ24" s="2603"/>
      <c r="WA24" s="4305"/>
      <c r="WB24" s="4306"/>
      <c r="WC24" s="4305"/>
      <c r="WD24" s="4306"/>
      <c r="WE24" s="4299"/>
      <c r="WF24" s="4300"/>
      <c r="WG24" s="4305"/>
      <c r="WH24" s="4304"/>
      <c r="WI24" s="4299"/>
      <c r="WJ24" s="4300"/>
      <c r="WK24" s="4301"/>
      <c r="WL24" s="4302"/>
      <c r="WM24" s="4299"/>
      <c r="WN24" s="2602"/>
      <c r="WO24" s="4287"/>
      <c r="WP24" s="4303"/>
      <c r="WQ24" s="4304"/>
      <c r="WR24" s="2603"/>
      <c r="WS24" s="4305"/>
      <c r="WT24" s="4306"/>
      <c r="WU24" s="4305"/>
      <c r="WV24" s="4306"/>
      <c r="WW24" s="4299"/>
      <c r="WX24" s="4300"/>
      <c r="WY24" s="4305"/>
      <c r="WZ24" s="4304"/>
      <c r="XA24" s="4299"/>
      <c r="XB24" s="4300"/>
      <c r="XC24" s="4301"/>
      <c r="XD24" s="4302"/>
      <c r="XE24" s="4299"/>
      <c r="XF24" s="2602"/>
      <c r="XG24" s="4287"/>
      <c r="XH24" s="4303"/>
      <c r="XI24" s="4304"/>
      <c r="XJ24" s="2603"/>
      <c r="XK24" s="4305"/>
      <c r="XL24" s="4306"/>
      <c r="XM24" s="4305"/>
      <c r="XN24" s="4306"/>
      <c r="XO24" s="4299"/>
      <c r="XP24" s="4300"/>
      <c r="XQ24" s="4305"/>
      <c r="XR24" s="4304"/>
      <c r="XS24" s="4299"/>
      <c r="XT24" s="4300"/>
      <c r="XU24" s="4301"/>
      <c r="XV24" s="4302"/>
      <c r="XW24" s="4299"/>
      <c r="XX24" s="2602"/>
      <c r="XY24" s="4287"/>
      <c r="XZ24" s="4303"/>
      <c r="YA24" s="4304"/>
      <c r="YB24" s="2603"/>
      <c r="YC24" s="4305"/>
      <c r="YD24" s="4306"/>
      <c r="YE24" s="4305"/>
      <c r="YF24" s="4306"/>
      <c r="YG24" s="4299"/>
      <c r="YH24" s="4300"/>
      <c r="YI24" s="4305"/>
      <c r="YJ24" s="4304"/>
      <c r="YK24" s="4299"/>
      <c r="YL24" s="4300"/>
      <c r="YM24" s="4301"/>
      <c r="YN24" s="4302"/>
      <c r="YO24" s="4299"/>
      <c r="YP24" s="2602"/>
      <c r="YQ24" s="4287"/>
      <c r="YR24" s="4303"/>
      <c r="YS24" s="4304"/>
      <c r="YT24" s="2603"/>
      <c r="YU24" s="4305"/>
      <c r="YV24" s="4306"/>
      <c r="YW24" s="4305"/>
      <c r="YX24" s="4306"/>
      <c r="YY24" s="4299"/>
      <c r="YZ24" s="4300"/>
      <c r="ZA24" s="4305"/>
      <c r="ZB24" s="4304"/>
      <c r="ZC24" s="4299"/>
      <c r="ZD24" s="4300"/>
      <c r="ZE24" s="4301"/>
      <c r="ZF24" s="4302"/>
      <c r="ZG24" s="4299"/>
      <c r="ZH24" s="2602"/>
      <c r="ZI24" s="4287"/>
      <c r="ZJ24" s="4303"/>
      <c r="ZK24" s="4304"/>
      <c r="ZL24" s="2603"/>
      <c r="ZM24" s="4305"/>
      <c r="ZN24" s="4306"/>
      <c r="ZO24" s="4305"/>
      <c r="ZP24" s="4306"/>
      <c r="ZQ24" s="4299"/>
      <c r="ZR24" s="4300"/>
      <c r="ZS24" s="4305"/>
      <c r="ZT24" s="4304"/>
      <c r="ZU24" s="4299"/>
      <c r="ZV24" s="4300"/>
      <c r="ZW24" s="4301"/>
      <c r="ZX24" s="4302"/>
      <c r="ZY24" s="4299"/>
      <c r="ZZ24" s="2602"/>
      <c r="AAA24" s="4287"/>
      <c r="AAB24" s="4303"/>
      <c r="AAC24" s="4304"/>
      <c r="AAD24" s="2603"/>
      <c r="AAE24" s="4305"/>
      <c r="AAF24" s="4306"/>
      <c r="AAG24" s="4305"/>
      <c r="AAH24" s="4306"/>
      <c r="AAI24" s="4299"/>
      <c r="AAJ24" s="4300"/>
      <c r="AAK24" s="4305"/>
      <c r="AAL24" s="4304"/>
      <c r="AAM24" s="4299"/>
      <c r="AAN24" s="4300"/>
      <c r="AAO24" s="4301"/>
      <c r="AAP24" s="4302"/>
      <c r="AAQ24" s="4299"/>
      <c r="AAR24" s="2602"/>
      <c r="AAS24" s="4287"/>
      <c r="AAT24" s="4303"/>
      <c r="AAU24" s="4304"/>
      <c r="AAV24" s="2603"/>
      <c r="AAW24" s="4305"/>
      <c r="AAX24" s="4306"/>
      <c r="AAY24" s="4305"/>
      <c r="AAZ24" s="4306"/>
      <c r="ABA24" s="4299"/>
      <c r="ABB24" s="4300"/>
      <c r="ABC24" s="4305"/>
      <c r="ABD24" s="4304"/>
      <c r="ABE24" s="4299"/>
      <c r="ABF24" s="4300"/>
      <c r="ABG24" s="4301"/>
      <c r="ABH24" s="4302"/>
      <c r="ABI24" s="4299"/>
      <c r="ABJ24" s="2602"/>
      <c r="ABK24" s="4287"/>
      <c r="ABL24" s="4303"/>
      <c r="ABM24" s="4304"/>
      <c r="ABN24" s="2603"/>
      <c r="ABO24" s="4305"/>
      <c r="ABP24" s="4306"/>
      <c r="ABQ24" s="4305"/>
      <c r="ABR24" s="4306"/>
      <c r="ABS24" s="4299"/>
      <c r="ABT24" s="4300"/>
      <c r="ABU24" s="4305"/>
      <c r="ABV24" s="4304"/>
      <c r="ABW24" s="4299"/>
      <c r="ABX24" s="4300"/>
      <c r="ABY24" s="4301"/>
      <c r="ABZ24" s="4302"/>
      <c r="ACA24" s="4299"/>
      <c r="ACB24" s="2602"/>
      <c r="ACC24" s="4287"/>
      <c r="ACD24" s="4303"/>
      <c r="ACE24" s="4304"/>
      <c r="ACF24" s="2603"/>
      <c r="ACG24" s="4305"/>
      <c r="ACH24" s="4306"/>
      <c r="ACI24" s="4305"/>
      <c r="ACJ24" s="4306"/>
      <c r="ACK24" s="4299"/>
      <c r="ACL24" s="4300"/>
      <c r="ACM24" s="4305"/>
      <c r="ACN24" s="4304"/>
      <c r="ACO24" s="4299"/>
      <c r="ACP24" s="4300"/>
      <c r="ACQ24" s="4301"/>
      <c r="ACR24" s="4302"/>
      <c r="ACS24" s="4299"/>
      <c r="ACT24" s="2602"/>
      <c r="ACU24" s="4287"/>
      <c r="ACV24" s="4303"/>
      <c r="ACW24" s="4304"/>
      <c r="ACX24" s="2603"/>
      <c r="ACY24" s="4305"/>
      <c r="ACZ24" s="4306"/>
      <c r="ADA24" s="4305"/>
      <c r="ADB24" s="4306"/>
      <c r="ADC24" s="4299"/>
      <c r="ADD24" s="4300"/>
      <c r="ADE24" s="4305"/>
      <c r="ADF24" s="4304"/>
      <c r="ADG24" s="4299"/>
      <c r="ADH24" s="4300"/>
      <c r="ADI24" s="4301"/>
      <c r="ADJ24" s="4302"/>
      <c r="ADK24" s="4299"/>
      <c r="ADL24" s="2602"/>
      <c r="ADM24" s="4287"/>
      <c r="ADN24" s="4303"/>
      <c r="ADO24" s="4304"/>
      <c r="ADP24" s="2603"/>
      <c r="ADQ24" s="4305"/>
      <c r="ADR24" s="4306"/>
      <c r="ADS24" s="4305"/>
      <c r="ADT24" s="4306"/>
      <c r="ADU24" s="4299"/>
      <c r="ADV24" s="4300"/>
      <c r="ADW24" s="4305"/>
      <c r="ADX24" s="4304"/>
      <c r="ADY24" s="4299"/>
      <c r="ADZ24" s="4300"/>
      <c r="AEA24" s="4301"/>
      <c r="AEB24" s="4302"/>
      <c r="AEC24" s="4299"/>
      <c r="AED24" s="2602"/>
      <c r="AEE24" s="4287"/>
      <c r="AEF24" s="4303"/>
      <c r="AEG24" s="4304"/>
      <c r="AEH24" s="2603"/>
      <c r="AEI24" s="4305"/>
      <c r="AEJ24" s="4306"/>
      <c r="AEK24" s="4305"/>
      <c r="AEL24" s="4306"/>
      <c r="AEM24" s="4299"/>
      <c r="AEN24" s="4300"/>
      <c r="AEO24" s="4305"/>
      <c r="AEP24" s="4304"/>
      <c r="AEQ24" s="4299"/>
      <c r="AER24" s="4300"/>
      <c r="AES24" s="4301"/>
      <c r="AET24" s="4302"/>
      <c r="AEU24" s="4299"/>
      <c r="AEV24" s="2602"/>
      <c r="AEW24" s="4287"/>
      <c r="AEX24" s="4303"/>
      <c r="AEY24" s="4304"/>
      <c r="AEZ24" s="2603"/>
      <c r="AFA24" s="4305"/>
      <c r="AFB24" s="4306"/>
      <c r="AFC24" s="4305"/>
      <c r="AFD24" s="4306"/>
      <c r="AFE24" s="4299"/>
      <c r="AFF24" s="4300"/>
      <c r="AFG24" s="4305"/>
      <c r="AFH24" s="4304"/>
      <c r="AFI24" s="4299"/>
      <c r="AFJ24" s="4300"/>
      <c r="AFK24" s="4301"/>
      <c r="AFL24" s="4302"/>
      <c r="AFM24" s="4299"/>
      <c r="AFN24" s="2602"/>
      <c r="AFO24" s="4287"/>
      <c r="AFP24" s="4303"/>
      <c r="AFQ24" s="4304"/>
      <c r="AFR24" s="2603"/>
      <c r="AFS24" s="4305"/>
      <c r="AFT24" s="4306"/>
      <c r="AFU24" s="4305"/>
      <c r="AFV24" s="4306"/>
      <c r="AFW24" s="4299"/>
      <c r="AFX24" s="4300"/>
      <c r="AFY24" s="4305"/>
      <c r="AFZ24" s="4304"/>
      <c r="AGA24" s="4299"/>
      <c r="AGB24" s="4300"/>
      <c r="AGC24" s="4301"/>
      <c r="AGD24" s="4302"/>
      <c r="AGE24" s="4299"/>
      <c r="AGF24" s="2602"/>
      <c r="AGG24" s="4287"/>
      <c r="AGH24" s="4303"/>
      <c r="AGI24" s="4304"/>
      <c r="AGJ24" s="2603"/>
      <c r="AGK24" s="4305"/>
      <c r="AGL24" s="4306"/>
      <c r="AGM24" s="4305"/>
      <c r="AGN24" s="4306"/>
      <c r="AGO24" s="4299"/>
      <c r="AGP24" s="4300"/>
      <c r="AGQ24" s="4305"/>
      <c r="AGR24" s="4304"/>
      <c r="AGS24" s="4299"/>
      <c r="AGT24" s="4300"/>
      <c r="AGU24" s="4301"/>
      <c r="AGV24" s="4302"/>
      <c r="AGW24" s="4299"/>
      <c r="AGX24" s="2602"/>
      <c r="AGY24" s="4287"/>
      <c r="AGZ24" s="4303"/>
      <c r="AHA24" s="4304"/>
      <c r="AHB24" s="2603"/>
      <c r="AHC24" s="4305"/>
      <c r="AHD24" s="4306"/>
      <c r="AHE24" s="4305"/>
      <c r="AHF24" s="4306"/>
      <c r="AHG24" s="4299"/>
      <c r="AHH24" s="4300"/>
      <c r="AHI24" s="4305"/>
      <c r="AHJ24" s="4304"/>
      <c r="AHK24" s="4299"/>
      <c r="AHL24" s="4300"/>
      <c r="AHM24" s="4301"/>
      <c r="AHN24" s="4302"/>
      <c r="AHO24" s="4299"/>
      <c r="AHP24" s="2602"/>
      <c r="AHQ24" s="4287"/>
      <c r="AHR24" s="4303"/>
      <c r="AHS24" s="4304"/>
      <c r="AHT24" s="2603"/>
      <c r="AHU24" s="4305"/>
      <c r="AHV24" s="4306"/>
      <c r="AHW24" s="4305"/>
      <c r="AHX24" s="4306"/>
      <c r="AHY24" s="4299"/>
      <c r="AHZ24" s="4300"/>
      <c r="AIA24" s="4305"/>
      <c r="AIB24" s="4304"/>
      <c r="AIC24" s="4299"/>
      <c r="AID24" s="4300"/>
      <c r="AIE24" s="4301"/>
      <c r="AIF24" s="4302"/>
      <c r="AIG24" s="4299"/>
      <c r="AIH24" s="2602"/>
      <c r="AII24" s="4287"/>
      <c r="AIJ24" s="4303"/>
      <c r="AIK24" s="4304"/>
      <c r="AIL24" s="2603"/>
      <c r="AIM24" s="4305"/>
      <c r="AIN24" s="4306"/>
      <c r="AIO24" s="4305"/>
      <c r="AIP24" s="4306"/>
      <c r="AIQ24" s="4299"/>
      <c r="AIR24" s="4300"/>
      <c r="AIS24" s="4305"/>
      <c r="AIT24" s="4304"/>
      <c r="AIU24" s="4299"/>
      <c r="AIV24" s="4300"/>
      <c r="AIW24" s="4301"/>
      <c r="AIX24" s="4302"/>
      <c r="AIY24" s="4299"/>
      <c r="AIZ24" s="2602"/>
      <c r="AJA24" s="4287"/>
      <c r="AJB24" s="4303"/>
      <c r="AJC24" s="4304"/>
      <c r="AJD24" s="2603"/>
      <c r="AJE24" s="4305"/>
      <c r="AJF24" s="4306"/>
      <c r="AJG24" s="4305"/>
      <c r="AJH24" s="4306"/>
      <c r="AJI24" s="4299"/>
      <c r="AJJ24" s="4300"/>
      <c r="AJK24" s="4305"/>
      <c r="AJL24" s="4304"/>
      <c r="AJM24" s="4299"/>
      <c r="AJN24" s="4300"/>
      <c r="AJO24" s="4301"/>
      <c r="AJP24" s="4302"/>
      <c r="AJQ24" s="4299"/>
      <c r="AJR24" s="2602"/>
      <c r="AJS24" s="4287"/>
      <c r="AJT24" s="4303"/>
      <c r="AJU24" s="4304"/>
      <c r="AJV24" s="2603"/>
      <c r="AJW24" s="4305"/>
      <c r="AJX24" s="4306"/>
      <c r="AJY24" s="4305"/>
      <c r="AJZ24" s="4306"/>
      <c r="AKA24" s="4299"/>
      <c r="AKB24" s="4300"/>
      <c r="AKC24" s="4305"/>
      <c r="AKD24" s="4304"/>
      <c r="AKE24" s="4299"/>
      <c r="AKF24" s="4300"/>
      <c r="AKG24" s="4301"/>
      <c r="AKH24" s="4302"/>
      <c r="AKI24" s="4299"/>
      <c r="AKJ24" s="2602"/>
      <c r="AKK24" s="4287"/>
      <c r="AKL24" s="4303"/>
      <c r="AKM24" s="4304"/>
      <c r="AKN24" s="2603"/>
      <c r="AKO24" s="4305"/>
      <c r="AKP24" s="4306"/>
      <c r="AKQ24" s="4305"/>
      <c r="AKR24" s="4306"/>
      <c r="AKS24" s="4299"/>
      <c r="AKT24" s="4300"/>
      <c r="AKU24" s="4305"/>
      <c r="AKV24" s="4304"/>
      <c r="AKW24" s="4299"/>
      <c r="AKX24" s="4300"/>
      <c r="AKY24" s="4301"/>
      <c r="AKZ24" s="4302"/>
      <c r="ALA24" s="4299"/>
      <c r="ALB24" s="2602"/>
      <c r="ALC24" s="4287"/>
      <c r="ALD24" s="4303"/>
      <c r="ALE24" s="4304"/>
      <c r="ALF24" s="2603"/>
      <c r="ALG24" s="4305"/>
      <c r="ALH24" s="4306"/>
      <c r="ALI24" s="4305"/>
      <c r="ALJ24" s="4306"/>
      <c r="ALK24" s="4299"/>
      <c r="ALL24" s="4300"/>
      <c r="ALM24" s="4305"/>
      <c r="ALN24" s="4304"/>
      <c r="ALO24" s="4299"/>
      <c r="ALP24" s="4300"/>
      <c r="ALQ24" s="4301"/>
      <c r="ALR24" s="4302"/>
      <c r="ALS24" s="4299"/>
      <c r="ALT24" s="2602"/>
      <c r="ALU24" s="4287"/>
      <c r="ALV24" s="4303"/>
      <c r="ALW24" s="4304"/>
      <c r="ALX24" s="2603"/>
      <c r="ALY24" s="4305"/>
      <c r="ALZ24" s="4306"/>
      <c r="AMA24" s="4305"/>
      <c r="AMB24" s="4306"/>
      <c r="AMC24" s="4299"/>
      <c r="AMD24" s="4300"/>
      <c r="AME24" s="4305"/>
      <c r="AMF24" s="4304"/>
      <c r="AMG24" s="4299"/>
      <c r="AMH24" s="4300"/>
      <c r="AMI24" s="4301"/>
      <c r="AMJ24" s="4302"/>
      <c r="AMK24" s="4299"/>
      <c r="AML24" s="2602"/>
      <c r="AMM24" s="4287"/>
      <c r="AMN24" s="4303"/>
      <c r="AMO24" s="4304"/>
      <c r="AMP24" s="2603"/>
      <c r="AMQ24" s="4305"/>
      <c r="AMR24" s="4306"/>
      <c r="AMS24" s="4305"/>
      <c r="AMT24" s="4306"/>
      <c r="AMU24" s="4299"/>
      <c r="AMV24" s="4300"/>
      <c r="AMW24" s="4305"/>
      <c r="AMX24" s="4304"/>
      <c r="AMY24" s="4299"/>
      <c r="AMZ24" s="4300"/>
      <c r="ANA24" s="4301"/>
      <c r="ANB24" s="4302"/>
      <c r="ANC24" s="4299"/>
      <c r="AND24" s="2602"/>
      <c r="ANE24" s="4287"/>
      <c r="ANF24" s="4303"/>
      <c r="ANG24" s="4304"/>
      <c r="ANH24" s="2603"/>
      <c r="ANI24" s="4305"/>
      <c r="ANJ24" s="4306"/>
      <c r="ANK24" s="4305"/>
      <c r="ANL24" s="4306"/>
      <c r="ANM24" s="4299"/>
      <c r="ANN24" s="4300"/>
      <c r="ANO24" s="4305"/>
      <c r="ANP24" s="4304"/>
      <c r="ANQ24" s="4299"/>
      <c r="ANR24" s="4300"/>
      <c r="ANS24" s="4301"/>
      <c r="ANT24" s="4302"/>
      <c r="ANU24" s="4299"/>
      <c r="ANV24" s="2602"/>
      <c r="ANW24" s="4287"/>
      <c r="ANX24" s="4303"/>
      <c r="ANY24" s="4304"/>
      <c r="ANZ24" s="2603"/>
      <c r="AOA24" s="4305"/>
      <c r="AOB24" s="4306"/>
      <c r="AOC24" s="4305"/>
      <c r="AOD24" s="4306"/>
      <c r="AOE24" s="4299"/>
      <c r="AOF24" s="4300"/>
      <c r="AOG24" s="4305"/>
      <c r="AOH24" s="4304"/>
      <c r="AOI24" s="4299"/>
      <c r="AOJ24" s="4300"/>
      <c r="AOK24" s="4301"/>
      <c r="AOL24" s="4302"/>
      <c r="AOM24" s="4299"/>
      <c r="AON24" s="2602"/>
      <c r="AOO24" s="4287"/>
      <c r="AOP24" s="4303"/>
      <c r="AOQ24" s="4304"/>
      <c r="AOR24" s="2603"/>
      <c r="AOS24" s="4305"/>
      <c r="AOT24" s="4306"/>
      <c r="AOU24" s="4305"/>
      <c r="AOV24" s="4306"/>
      <c r="AOW24" s="4299"/>
      <c r="AOX24" s="4300"/>
      <c r="AOY24" s="4305"/>
      <c r="AOZ24" s="4304"/>
      <c r="APA24" s="4299"/>
      <c r="APB24" s="4300"/>
      <c r="APC24" s="4301"/>
      <c r="APD24" s="4302"/>
      <c r="APE24" s="4299"/>
      <c r="APF24" s="2602"/>
      <c r="APG24" s="4287"/>
      <c r="APH24" s="4303"/>
      <c r="API24" s="4304"/>
      <c r="APJ24" s="2603"/>
      <c r="APK24" s="4305"/>
      <c r="APL24" s="4306"/>
      <c r="APM24" s="4305"/>
      <c r="APN24" s="4306"/>
      <c r="APO24" s="4299"/>
      <c r="APP24" s="4300"/>
      <c r="APQ24" s="4305"/>
      <c r="APR24" s="4304"/>
      <c r="APS24" s="4299"/>
      <c r="APT24" s="4300"/>
      <c r="APU24" s="4301"/>
      <c r="APV24" s="4302"/>
      <c r="APW24" s="4299"/>
      <c r="APX24" s="2602"/>
      <c r="APY24" s="4287"/>
      <c r="APZ24" s="4303"/>
      <c r="AQA24" s="4304"/>
      <c r="AQB24" s="2603"/>
      <c r="AQC24" s="4305"/>
      <c r="AQD24" s="4306"/>
      <c r="AQE24" s="4305"/>
      <c r="AQF24" s="4306"/>
      <c r="AQG24" s="4299"/>
      <c r="AQH24" s="4300"/>
      <c r="AQI24" s="4305"/>
      <c r="AQJ24" s="4304"/>
      <c r="AQK24" s="4299"/>
      <c r="AQL24" s="4300"/>
      <c r="AQM24" s="4301"/>
      <c r="AQN24" s="4302"/>
      <c r="AQO24" s="4299"/>
      <c r="AQP24" s="2602"/>
      <c r="AQQ24" s="4287"/>
      <c r="AQR24" s="4303"/>
      <c r="AQS24" s="4304"/>
      <c r="AQT24" s="2603"/>
      <c r="AQU24" s="4305"/>
      <c r="AQV24" s="4306"/>
      <c r="AQW24" s="4305"/>
      <c r="AQX24" s="4306"/>
      <c r="AQY24" s="4299"/>
      <c r="AQZ24" s="4300"/>
      <c r="ARA24" s="4305"/>
      <c r="ARB24" s="4304"/>
      <c r="ARC24" s="4299"/>
      <c r="ARD24" s="4300"/>
      <c r="ARE24" s="4301"/>
      <c r="ARF24" s="4302"/>
      <c r="ARG24" s="4299"/>
      <c r="ARH24" s="2602"/>
      <c r="ARI24" s="4287"/>
      <c r="ARJ24" s="4303"/>
      <c r="ARK24" s="4304"/>
      <c r="ARL24" s="2603"/>
      <c r="ARM24" s="4305"/>
      <c r="ARN24" s="4306"/>
      <c r="ARO24" s="4305"/>
      <c r="ARP24" s="4306"/>
      <c r="ARQ24" s="4299"/>
      <c r="ARR24" s="4300"/>
      <c r="ARS24" s="4305"/>
      <c r="ART24" s="4304"/>
      <c r="ARU24" s="4299"/>
      <c r="ARV24" s="4300"/>
      <c r="ARW24" s="4301"/>
      <c r="ARX24" s="4302"/>
      <c r="ARY24" s="4299"/>
      <c r="ARZ24" s="2602"/>
      <c r="ASA24" s="4287"/>
      <c r="ASB24" s="4303"/>
      <c r="ASC24" s="4304"/>
      <c r="ASD24" s="2603"/>
      <c r="ASE24" s="4305"/>
      <c r="ASF24" s="4306"/>
      <c r="ASG24" s="4305"/>
      <c r="ASH24" s="4306"/>
      <c r="ASI24" s="4299"/>
      <c r="ASJ24" s="4300"/>
      <c r="ASK24" s="4305"/>
      <c r="ASL24" s="4304"/>
      <c r="ASM24" s="4299"/>
      <c r="ASN24" s="4300"/>
      <c r="ASO24" s="4301"/>
      <c r="ASP24" s="4302"/>
      <c r="ASQ24" s="4299"/>
      <c r="ASR24" s="2602"/>
      <c r="ASS24" s="4287"/>
      <c r="AST24" s="4303"/>
      <c r="ASU24" s="4304"/>
      <c r="ASV24" s="2603"/>
      <c r="ASW24" s="4305"/>
      <c r="ASX24" s="4306"/>
      <c r="ASY24" s="4305"/>
      <c r="ASZ24" s="4306"/>
      <c r="ATA24" s="4299"/>
      <c r="ATB24" s="4300"/>
      <c r="ATC24" s="4305"/>
      <c r="ATD24" s="4304"/>
      <c r="ATE24" s="4299"/>
      <c r="ATF24" s="4300"/>
      <c r="ATG24" s="4301"/>
      <c r="ATH24" s="4302"/>
      <c r="ATI24" s="4299"/>
      <c r="ATJ24" s="2602"/>
      <c r="ATK24" s="4287"/>
      <c r="ATL24" s="4303"/>
      <c r="ATM24" s="4304"/>
      <c r="ATN24" s="2603"/>
      <c r="ATO24" s="4305"/>
      <c r="ATP24" s="4306"/>
      <c r="ATQ24" s="4305"/>
      <c r="ATR24" s="4306"/>
      <c r="ATS24" s="4299"/>
      <c r="ATT24" s="4300"/>
      <c r="ATU24" s="4305"/>
      <c r="ATV24" s="4304"/>
      <c r="ATW24" s="4299"/>
      <c r="ATX24" s="4300"/>
      <c r="ATY24" s="4301"/>
      <c r="ATZ24" s="4302"/>
      <c r="AUA24" s="4299"/>
      <c r="AUB24" s="2602"/>
      <c r="AUC24" s="4287"/>
      <c r="AUD24" s="4303"/>
      <c r="AUE24" s="4304"/>
      <c r="AUF24" s="2603"/>
      <c r="AUG24" s="4305"/>
      <c r="AUH24" s="4306"/>
      <c r="AUI24" s="4305"/>
      <c r="AUJ24" s="4306"/>
      <c r="AUK24" s="4299"/>
      <c r="AUL24" s="4300"/>
      <c r="AUM24" s="4305"/>
      <c r="AUN24" s="4304"/>
      <c r="AUO24" s="4299"/>
      <c r="AUP24" s="4300"/>
      <c r="AUQ24" s="4301"/>
      <c r="AUR24" s="4302"/>
      <c r="AUS24" s="4299"/>
      <c r="AUT24" s="2602"/>
      <c r="AUU24" s="4287"/>
      <c r="AUV24" s="4303"/>
      <c r="AUW24" s="4304"/>
      <c r="AUX24" s="2603"/>
      <c r="AUY24" s="4305"/>
      <c r="AUZ24" s="4306"/>
      <c r="AVA24" s="4305"/>
      <c r="AVB24" s="4306"/>
      <c r="AVC24" s="4299"/>
      <c r="AVD24" s="4300"/>
      <c r="AVE24" s="4305"/>
      <c r="AVF24" s="4304"/>
      <c r="AVG24" s="4299"/>
      <c r="AVH24" s="4300"/>
      <c r="AVI24" s="4301"/>
      <c r="AVJ24" s="4302"/>
      <c r="AVK24" s="4299"/>
      <c r="AVL24" s="2602"/>
      <c r="AVM24" s="4287"/>
      <c r="AVN24" s="4303"/>
      <c r="AVO24" s="4304"/>
      <c r="AVP24" s="2603"/>
      <c r="AVQ24" s="4305"/>
      <c r="AVR24" s="4306"/>
      <c r="AVS24" s="4305"/>
      <c r="AVT24" s="4306"/>
      <c r="AVU24" s="4299"/>
      <c r="AVV24" s="4300"/>
      <c r="AVW24" s="4305"/>
      <c r="AVX24" s="4304"/>
      <c r="AVY24" s="4299"/>
      <c r="AVZ24" s="4300"/>
      <c r="AWA24" s="4301"/>
      <c r="AWB24" s="4302"/>
      <c r="AWC24" s="4299"/>
      <c r="AWD24" s="2602"/>
      <c r="AWE24" s="4287"/>
      <c r="AWF24" s="4303"/>
      <c r="AWG24" s="4304"/>
      <c r="AWH24" s="2603"/>
      <c r="AWI24" s="4305"/>
      <c r="AWJ24" s="4306"/>
      <c r="AWK24" s="4305"/>
      <c r="AWL24" s="4306"/>
      <c r="AWM24" s="4299"/>
      <c r="AWN24" s="4300"/>
      <c r="AWO24" s="4305"/>
      <c r="AWP24" s="4304"/>
      <c r="AWQ24" s="4299"/>
      <c r="AWR24" s="4300"/>
      <c r="AWS24" s="4301"/>
      <c r="AWT24" s="4302"/>
      <c r="AWU24" s="4299"/>
      <c r="AWV24" s="2602"/>
      <c r="AWW24" s="4287"/>
      <c r="AWX24" s="4303"/>
      <c r="AWY24" s="4304"/>
      <c r="AWZ24" s="2603"/>
      <c r="AXA24" s="4305"/>
      <c r="AXB24" s="4306"/>
      <c r="AXC24" s="4305"/>
      <c r="AXD24" s="4306"/>
      <c r="AXE24" s="4299"/>
      <c r="AXF24" s="4300"/>
      <c r="AXG24" s="4305"/>
      <c r="AXH24" s="4304"/>
      <c r="AXI24" s="4299"/>
      <c r="AXJ24" s="4300"/>
      <c r="AXK24" s="4301"/>
      <c r="AXL24" s="4302"/>
      <c r="AXM24" s="4299"/>
      <c r="AXN24" s="2602"/>
      <c r="AXO24" s="4287"/>
      <c r="AXP24" s="4303"/>
      <c r="AXQ24" s="4304"/>
      <c r="AXR24" s="2603"/>
      <c r="AXS24" s="4305"/>
      <c r="AXT24" s="4306"/>
      <c r="AXU24" s="4305"/>
      <c r="AXV24" s="4306"/>
      <c r="AXW24" s="4299"/>
      <c r="AXX24" s="4300"/>
      <c r="AXY24" s="4305"/>
      <c r="AXZ24" s="4304"/>
      <c r="AYA24" s="4299"/>
      <c r="AYB24" s="4300"/>
      <c r="AYC24" s="4301"/>
      <c r="AYD24" s="4302"/>
      <c r="AYE24" s="4299"/>
      <c r="AYF24" s="2602"/>
      <c r="AYG24" s="4287"/>
      <c r="AYH24" s="4303"/>
      <c r="AYI24" s="4304"/>
      <c r="AYJ24" s="2603"/>
      <c r="AYK24" s="4305"/>
      <c r="AYL24" s="4306"/>
      <c r="AYM24" s="4305"/>
      <c r="AYN24" s="4306"/>
      <c r="AYO24" s="4299"/>
      <c r="AYP24" s="4300"/>
      <c r="AYQ24" s="4305"/>
      <c r="AYR24" s="4304"/>
      <c r="AYS24" s="4299"/>
      <c r="AYT24" s="4300"/>
      <c r="AYU24" s="4301"/>
      <c r="AYV24" s="4302"/>
      <c r="AYW24" s="4299"/>
      <c r="AYX24" s="2602"/>
      <c r="AYY24" s="4287"/>
      <c r="AYZ24" s="4303"/>
      <c r="AZA24" s="4304"/>
      <c r="AZB24" s="2603"/>
      <c r="AZC24" s="4305"/>
      <c r="AZD24" s="4306"/>
      <c r="AZE24" s="4305"/>
      <c r="AZF24" s="4306"/>
      <c r="AZG24" s="4299"/>
      <c r="AZH24" s="4300"/>
      <c r="AZI24" s="4305"/>
      <c r="AZJ24" s="4304"/>
      <c r="AZK24" s="4299"/>
      <c r="AZL24" s="4300"/>
      <c r="AZM24" s="4301"/>
      <c r="AZN24" s="4302"/>
      <c r="AZO24" s="4299"/>
      <c r="AZP24" s="2602"/>
      <c r="AZQ24" s="4287"/>
      <c r="AZR24" s="4303"/>
      <c r="AZS24" s="4304"/>
      <c r="AZT24" s="2603"/>
      <c r="AZU24" s="4305"/>
      <c r="AZV24" s="4306"/>
      <c r="AZW24" s="4305"/>
      <c r="AZX24" s="4306"/>
      <c r="AZY24" s="4299"/>
      <c r="AZZ24" s="4300"/>
      <c r="BAA24" s="4305"/>
      <c r="BAB24" s="4304"/>
      <c r="BAC24" s="4299"/>
      <c r="BAD24" s="4300"/>
      <c r="BAE24" s="4301"/>
      <c r="BAF24" s="4302"/>
      <c r="BAG24" s="4299"/>
      <c r="BAH24" s="2602"/>
      <c r="BAI24" s="4287"/>
      <c r="BAJ24" s="4303"/>
      <c r="BAK24" s="4304"/>
      <c r="BAL24" s="2603"/>
      <c r="BAM24" s="4305"/>
      <c r="BAN24" s="4306"/>
      <c r="BAO24" s="4305"/>
      <c r="BAP24" s="4306"/>
      <c r="BAQ24" s="4299"/>
      <c r="BAR24" s="4300"/>
      <c r="BAS24" s="4305"/>
      <c r="BAT24" s="4304"/>
      <c r="BAU24" s="4299"/>
      <c r="BAV24" s="4300"/>
      <c r="BAW24" s="4301"/>
      <c r="BAX24" s="4302"/>
      <c r="BAY24" s="4299"/>
      <c r="BAZ24" s="2602"/>
      <c r="BBA24" s="4287"/>
      <c r="BBB24" s="4303"/>
      <c r="BBC24" s="4304"/>
      <c r="BBD24" s="2603"/>
      <c r="BBE24" s="4305"/>
      <c r="BBF24" s="4306"/>
      <c r="BBG24" s="4305"/>
      <c r="BBH24" s="4306"/>
      <c r="BBI24" s="4299"/>
      <c r="BBJ24" s="4300"/>
      <c r="BBK24" s="4305"/>
      <c r="BBL24" s="4304"/>
      <c r="BBM24" s="4299"/>
      <c r="BBN24" s="4300"/>
      <c r="BBO24" s="4301"/>
      <c r="BBP24" s="4302"/>
      <c r="BBQ24" s="4299"/>
      <c r="BBR24" s="2602"/>
      <c r="BBS24" s="4287"/>
      <c r="BBT24" s="4303"/>
      <c r="BBU24" s="4304"/>
      <c r="BBV24" s="2603"/>
      <c r="BBW24" s="4305"/>
      <c r="BBX24" s="4306"/>
      <c r="BBY24" s="4305"/>
      <c r="BBZ24" s="4306"/>
      <c r="BCA24" s="4299"/>
      <c r="BCB24" s="4300"/>
      <c r="BCC24" s="4305"/>
      <c r="BCD24" s="4304"/>
      <c r="BCE24" s="4299"/>
      <c r="BCF24" s="4300"/>
      <c r="BCG24" s="4301"/>
      <c r="BCH24" s="4302"/>
      <c r="BCI24" s="4299"/>
      <c r="BCJ24" s="2602"/>
      <c r="BCK24" s="4287"/>
      <c r="BCL24" s="4303"/>
      <c r="BCM24" s="4304"/>
      <c r="BCN24" s="2603"/>
      <c r="BCO24" s="4305"/>
      <c r="BCP24" s="4306"/>
      <c r="BCQ24" s="4305"/>
      <c r="BCR24" s="4306"/>
      <c r="BCS24" s="4299"/>
      <c r="BCT24" s="4300"/>
      <c r="BCU24" s="4305"/>
      <c r="BCV24" s="4304"/>
      <c r="BCW24" s="4299"/>
      <c r="BCX24" s="4300"/>
      <c r="BCY24" s="4301"/>
      <c r="BCZ24" s="4302"/>
      <c r="BDA24" s="4299"/>
      <c r="BDB24" s="2602"/>
      <c r="BDC24" s="4287"/>
      <c r="BDD24" s="4303"/>
      <c r="BDE24" s="4304"/>
      <c r="BDF24" s="2603"/>
      <c r="BDG24" s="4305"/>
      <c r="BDH24" s="4306"/>
      <c r="BDI24" s="4305"/>
      <c r="BDJ24" s="4306"/>
      <c r="BDK24" s="4299"/>
      <c r="BDL24" s="4300"/>
      <c r="BDM24" s="4305"/>
      <c r="BDN24" s="4304"/>
      <c r="BDO24" s="4299"/>
      <c r="BDP24" s="4300"/>
      <c r="BDQ24" s="4301"/>
      <c r="BDR24" s="4302"/>
      <c r="BDS24" s="4299"/>
      <c r="BDT24" s="2602"/>
      <c r="BDU24" s="4287"/>
      <c r="BDV24" s="4303"/>
      <c r="BDW24" s="4304"/>
      <c r="BDX24" s="2603"/>
      <c r="BDY24" s="4305"/>
      <c r="BDZ24" s="4306"/>
      <c r="BEA24" s="4305"/>
      <c r="BEB24" s="4306"/>
      <c r="BEC24" s="4299"/>
      <c r="BED24" s="4300"/>
      <c r="BEE24" s="4305"/>
      <c r="BEF24" s="4304"/>
      <c r="BEG24" s="4299"/>
      <c r="BEH24" s="4300"/>
      <c r="BEI24" s="4301"/>
      <c r="BEJ24" s="4302"/>
      <c r="BEK24" s="4299"/>
      <c r="BEL24" s="2602"/>
      <c r="BEM24" s="4287"/>
      <c r="BEN24" s="4303"/>
      <c r="BEO24" s="4304"/>
      <c r="BEP24" s="2603"/>
      <c r="BEQ24" s="4305"/>
      <c r="BER24" s="4306"/>
      <c r="BES24" s="4305"/>
      <c r="BET24" s="4306"/>
      <c r="BEU24" s="4299"/>
      <c r="BEV24" s="4300"/>
      <c r="BEW24" s="4305"/>
      <c r="BEX24" s="4304"/>
      <c r="BEY24" s="4299"/>
      <c r="BEZ24" s="4300"/>
      <c r="BFA24" s="4301"/>
      <c r="BFB24" s="4302"/>
      <c r="BFC24" s="4299"/>
      <c r="BFD24" s="2602"/>
      <c r="BFE24" s="4287"/>
      <c r="BFF24" s="4303"/>
      <c r="BFG24" s="4304"/>
      <c r="BFH24" s="2603"/>
      <c r="BFI24" s="4305"/>
      <c r="BFJ24" s="4306"/>
      <c r="BFK24" s="4305"/>
      <c r="BFL24" s="4306"/>
      <c r="BFM24" s="4299"/>
      <c r="BFN24" s="4300"/>
      <c r="BFO24" s="4305"/>
      <c r="BFP24" s="4304"/>
      <c r="BFQ24" s="4299"/>
      <c r="BFR24" s="4300"/>
      <c r="BFS24" s="4301"/>
      <c r="BFT24" s="4302"/>
      <c r="BFU24" s="4299"/>
      <c r="BFV24" s="2602"/>
      <c r="BFW24" s="4287"/>
      <c r="BFX24" s="4303"/>
      <c r="BFY24" s="4304"/>
      <c r="BFZ24" s="2603"/>
      <c r="BGA24" s="4305"/>
      <c r="BGB24" s="4306"/>
      <c r="BGC24" s="4305"/>
      <c r="BGD24" s="4306"/>
      <c r="BGE24" s="4299"/>
      <c r="BGF24" s="4300"/>
      <c r="BGG24" s="4305"/>
      <c r="BGH24" s="4304"/>
      <c r="BGI24" s="4299"/>
      <c r="BGJ24" s="4300"/>
      <c r="BGK24" s="4301"/>
      <c r="BGL24" s="4302"/>
      <c r="BGM24" s="4299"/>
      <c r="BGN24" s="2602"/>
      <c r="BGO24" s="4287"/>
      <c r="BGP24" s="4303"/>
      <c r="BGQ24" s="4304"/>
      <c r="BGR24" s="2603"/>
      <c r="BGS24" s="4305"/>
      <c r="BGT24" s="4306"/>
      <c r="BGU24" s="4305"/>
      <c r="BGV24" s="4306"/>
      <c r="BGW24" s="4299"/>
      <c r="BGX24" s="4300"/>
      <c r="BGY24" s="4305"/>
      <c r="BGZ24" s="4304"/>
      <c r="BHA24" s="4299"/>
      <c r="BHB24" s="4300"/>
      <c r="BHC24" s="4301"/>
      <c r="BHD24" s="4302"/>
      <c r="BHE24" s="4299"/>
      <c r="BHF24" s="2602"/>
      <c r="BHG24" s="4287"/>
      <c r="BHH24" s="4303"/>
      <c r="BHI24" s="4304"/>
      <c r="BHJ24" s="2603"/>
      <c r="BHK24" s="4305"/>
      <c r="BHL24" s="4306"/>
      <c r="BHM24" s="4305"/>
      <c r="BHN24" s="4306"/>
      <c r="BHO24" s="4299"/>
      <c r="BHP24" s="4300"/>
      <c r="BHQ24" s="4305"/>
      <c r="BHR24" s="4304"/>
      <c r="BHS24" s="4299"/>
      <c r="BHT24" s="4300"/>
      <c r="BHU24" s="4301"/>
      <c r="BHV24" s="4302"/>
      <c r="BHW24" s="4299"/>
      <c r="BHX24" s="2602"/>
      <c r="BHY24" s="4287"/>
      <c r="BHZ24" s="4303"/>
      <c r="BIA24" s="4304"/>
      <c r="BIB24" s="2603"/>
      <c r="BIC24" s="4305"/>
      <c r="BID24" s="4306"/>
      <c r="BIE24" s="4305"/>
      <c r="BIF24" s="4306"/>
      <c r="BIG24" s="4299"/>
      <c r="BIH24" s="4300"/>
      <c r="BII24" s="4305"/>
      <c r="BIJ24" s="4304"/>
      <c r="BIK24" s="4299"/>
      <c r="BIL24" s="4300"/>
      <c r="BIM24" s="4301"/>
      <c r="BIN24" s="4302"/>
      <c r="BIO24" s="4299"/>
      <c r="BIP24" s="2602"/>
      <c r="BIQ24" s="4287"/>
      <c r="BIR24" s="4303"/>
      <c r="BIS24" s="4304"/>
      <c r="BIT24" s="2603"/>
      <c r="BIU24" s="4305"/>
      <c r="BIV24" s="4306"/>
      <c r="BIW24" s="4305"/>
      <c r="BIX24" s="4306"/>
      <c r="BIY24" s="4299"/>
      <c r="BIZ24" s="4300"/>
      <c r="BJA24" s="4305"/>
      <c r="BJB24" s="4304"/>
      <c r="BJC24" s="4299"/>
      <c r="BJD24" s="4300"/>
      <c r="BJE24" s="4301"/>
      <c r="BJF24" s="4302"/>
      <c r="BJG24" s="4299"/>
      <c r="BJH24" s="2602"/>
      <c r="BJI24" s="4287"/>
      <c r="BJJ24" s="4303"/>
      <c r="BJK24" s="4304"/>
      <c r="BJL24" s="2603"/>
      <c r="BJM24" s="4305"/>
      <c r="BJN24" s="4306"/>
      <c r="BJO24" s="4305"/>
      <c r="BJP24" s="4306"/>
      <c r="BJQ24" s="4299"/>
      <c r="BJR24" s="4300"/>
      <c r="BJS24" s="4305"/>
      <c r="BJT24" s="4304"/>
      <c r="BJU24" s="4299"/>
      <c r="BJV24" s="4300"/>
      <c r="BJW24" s="4301"/>
      <c r="BJX24" s="4302"/>
      <c r="BJY24" s="4299"/>
      <c r="BJZ24" s="2602"/>
      <c r="BKA24" s="4287"/>
      <c r="BKB24" s="4303"/>
      <c r="BKC24" s="4304"/>
      <c r="BKD24" s="2603"/>
      <c r="BKE24" s="4305"/>
      <c r="BKF24" s="4306"/>
      <c r="BKG24" s="4305"/>
      <c r="BKH24" s="4306"/>
      <c r="BKI24" s="4299"/>
      <c r="BKJ24" s="4300"/>
      <c r="BKK24" s="4305"/>
      <c r="BKL24" s="4304"/>
      <c r="BKM24" s="4299"/>
      <c r="BKN24" s="4300"/>
      <c r="BKO24" s="4301"/>
      <c r="BKP24" s="4302"/>
      <c r="BKQ24" s="4299"/>
      <c r="BKR24" s="2602"/>
      <c r="BKS24" s="4287"/>
      <c r="BKT24" s="4303"/>
      <c r="BKU24" s="4304"/>
      <c r="BKV24" s="2603"/>
      <c r="BKW24" s="4305"/>
      <c r="BKX24" s="4306"/>
      <c r="BKY24" s="4305"/>
      <c r="BKZ24" s="4306"/>
      <c r="BLA24" s="4299"/>
      <c r="BLB24" s="4300"/>
      <c r="BLC24" s="4305"/>
      <c r="BLD24" s="4304"/>
      <c r="BLE24" s="4299"/>
      <c r="BLF24" s="4300"/>
      <c r="BLG24" s="4301"/>
      <c r="BLH24" s="4302"/>
      <c r="BLI24" s="4299"/>
      <c r="BLJ24" s="2602"/>
      <c r="BLK24" s="4287"/>
      <c r="BLL24" s="4303"/>
      <c r="BLM24" s="4304"/>
      <c r="BLN24" s="2603"/>
      <c r="BLO24" s="4305"/>
      <c r="BLP24" s="4306"/>
      <c r="BLQ24" s="4305"/>
      <c r="BLR24" s="4306"/>
      <c r="BLS24" s="4299"/>
      <c r="BLT24" s="4300"/>
      <c r="BLU24" s="4305"/>
      <c r="BLV24" s="4304"/>
      <c r="BLW24" s="4299"/>
      <c r="BLX24" s="4300"/>
      <c r="BLY24" s="4301"/>
      <c r="BLZ24" s="4302"/>
      <c r="BMA24" s="4299"/>
      <c r="BMB24" s="2602"/>
      <c r="BMC24" s="4287"/>
      <c r="BMD24" s="4303"/>
      <c r="BME24" s="4304"/>
      <c r="BMF24" s="2603"/>
      <c r="BMG24" s="4305"/>
      <c r="BMH24" s="4306"/>
      <c r="BMI24" s="4305"/>
      <c r="BMJ24" s="4306"/>
      <c r="BMK24" s="4299"/>
      <c r="BML24" s="4300"/>
      <c r="BMM24" s="4305"/>
      <c r="BMN24" s="4304"/>
      <c r="BMO24" s="4299"/>
      <c r="BMP24" s="4300"/>
      <c r="BMQ24" s="4301"/>
      <c r="BMR24" s="4302"/>
      <c r="BMS24" s="4299"/>
      <c r="BMT24" s="2602"/>
      <c r="BMU24" s="4287"/>
      <c r="BMV24" s="4303"/>
      <c r="BMW24" s="4304"/>
      <c r="BMX24" s="2603"/>
      <c r="BMY24" s="4305"/>
      <c r="BMZ24" s="4306"/>
      <c r="BNA24" s="4305"/>
      <c r="BNB24" s="4306"/>
      <c r="BNC24" s="4299"/>
      <c r="BND24" s="4300"/>
      <c r="BNE24" s="4305"/>
      <c r="BNF24" s="4304"/>
      <c r="BNG24" s="4299"/>
      <c r="BNH24" s="4300"/>
      <c r="BNI24" s="4301"/>
      <c r="BNJ24" s="4302"/>
      <c r="BNK24" s="4299"/>
      <c r="BNL24" s="2602"/>
      <c r="BNM24" s="4287"/>
      <c r="BNN24" s="4303"/>
      <c r="BNO24" s="4304"/>
      <c r="BNP24" s="2603"/>
      <c r="BNQ24" s="4305"/>
      <c r="BNR24" s="4306"/>
      <c r="BNS24" s="4305"/>
      <c r="BNT24" s="4306"/>
      <c r="BNU24" s="4299"/>
      <c r="BNV24" s="4300"/>
      <c r="BNW24" s="4305"/>
      <c r="BNX24" s="4304"/>
      <c r="BNY24" s="4299"/>
      <c r="BNZ24" s="4300"/>
      <c r="BOA24" s="4301"/>
      <c r="BOB24" s="4302"/>
      <c r="BOC24" s="4299"/>
      <c r="BOD24" s="2602"/>
      <c r="BOE24" s="4287"/>
      <c r="BOF24" s="4303"/>
      <c r="BOG24" s="4304"/>
      <c r="BOH24" s="2603"/>
      <c r="BOI24" s="4305"/>
      <c r="BOJ24" s="4306"/>
      <c r="BOK24" s="4305"/>
      <c r="BOL24" s="4306"/>
      <c r="BOM24" s="4299"/>
      <c r="BON24" s="4300"/>
      <c r="BOO24" s="4305"/>
      <c r="BOP24" s="4304"/>
      <c r="BOQ24" s="4299"/>
      <c r="BOR24" s="4300"/>
      <c r="BOS24" s="4301"/>
      <c r="BOT24" s="4302"/>
      <c r="BOU24" s="4299"/>
      <c r="BOV24" s="2602"/>
      <c r="BOW24" s="4287"/>
      <c r="BOX24" s="4303"/>
      <c r="BOY24" s="4304"/>
      <c r="BOZ24" s="2603"/>
      <c r="BPA24" s="4305"/>
      <c r="BPB24" s="4306"/>
      <c r="BPC24" s="4305"/>
      <c r="BPD24" s="4306"/>
      <c r="BPE24" s="4299"/>
      <c r="BPF24" s="4300"/>
      <c r="BPG24" s="4305"/>
      <c r="BPH24" s="4304"/>
      <c r="BPI24" s="4299"/>
      <c r="BPJ24" s="4300"/>
      <c r="BPK24" s="4301"/>
      <c r="BPL24" s="4302"/>
      <c r="BPM24" s="4299"/>
      <c r="BPN24" s="2602"/>
      <c r="BPO24" s="4287"/>
      <c r="BPP24" s="4303"/>
      <c r="BPQ24" s="4304"/>
      <c r="BPR24" s="2603"/>
      <c r="BPS24" s="4305"/>
      <c r="BPT24" s="4306"/>
      <c r="BPU24" s="4305"/>
      <c r="BPV24" s="4306"/>
      <c r="BPW24" s="4299"/>
      <c r="BPX24" s="4300"/>
      <c r="BPY24" s="4305"/>
      <c r="BPZ24" s="4304"/>
      <c r="BQA24" s="4299"/>
      <c r="BQB24" s="4300"/>
      <c r="BQC24" s="4301"/>
      <c r="BQD24" s="4302"/>
      <c r="BQE24" s="4299"/>
      <c r="BQF24" s="2602"/>
      <c r="BQG24" s="4287"/>
      <c r="BQH24" s="4303"/>
      <c r="BQI24" s="4304"/>
      <c r="BQJ24" s="2603"/>
      <c r="BQK24" s="4305"/>
      <c r="BQL24" s="4306"/>
      <c r="BQM24" s="4305"/>
      <c r="BQN24" s="4306"/>
      <c r="BQO24" s="4299"/>
      <c r="BQP24" s="4300"/>
      <c r="BQQ24" s="4305"/>
      <c r="BQR24" s="4304"/>
      <c r="BQS24" s="4299"/>
      <c r="BQT24" s="4300"/>
      <c r="BQU24" s="4301"/>
      <c r="BQV24" s="4302"/>
      <c r="BQW24" s="4299"/>
      <c r="BQX24" s="2602"/>
      <c r="BQY24" s="4287"/>
      <c r="BQZ24" s="4303"/>
      <c r="BRA24" s="4304"/>
      <c r="BRB24" s="2603"/>
      <c r="BRC24" s="4305"/>
      <c r="BRD24" s="4306"/>
      <c r="BRE24" s="4305"/>
      <c r="BRF24" s="4306"/>
      <c r="BRG24" s="4299"/>
      <c r="BRH24" s="4300"/>
      <c r="BRI24" s="4305"/>
      <c r="BRJ24" s="4304"/>
      <c r="BRK24" s="4299"/>
      <c r="BRL24" s="4300"/>
      <c r="BRM24" s="4301"/>
      <c r="BRN24" s="4302"/>
      <c r="BRO24" s="4299"/>
      <c r="BRP24" s="2602"/>
      <c r="BRQ24" s="4287"/>
      <c r="BRR24" s="4303"/>
      <c r="BRS24" s="4304"/>
      <c r="BRT24" s="2603"/>
      <c r="BRU24" s="4305"/>
      <c r="BRV24" s="4306"/>
      <c r="BRW24" s="4305"/>
      <c r="BRX24" s="4306"/>
      <c r="BRY24" s="4299"/>
      <c r="BRZ24" s="4300"/>
      <c r="BSA24" s="4305"/>
      <c r="BSB24" s="4304"/>
      <c r="BSC24" s="4299"/>
      <c r="BSD24" s="4300"/>
      <c r="BSE24" s="4301"/>
      <c r="BSF24" s="4302"/>
      <c r="BSG24" s="4299"/>
      <c r="BSH24" s="2602"/>
      <c r="BSI24" s="4287"/>
      <c r="BSJ24" s="4303"/>
      <c r="BSK24" s="4304"/>
      <c r="BSL24" s="2603"/>
      <c r="BSM24" s="4305"/>
      <c r="BSN24" s="4306"/>
      <c r="BSO24" s="4305"/>
      <c r="BSP24" s="4306"/>
      <c r="BSQ24" s="4299"/>
      <c r="BSR24" s="4300"/>
      <c r="BSS24" s="4305"/>
      <c r="BST24" s="4304"/>
      <c r="BSU24" s="4299"/>
      <c r="BSV24" s="4300"/>
      <c r="BSW24" s="4301"/>
      <c r="BSX24" s="4302"/>
      <c r="BSY24" s="4299"/>
      <c r="BSZ24" s="2602"/>
      <c r="BTA24" s="4287"/>
      <c r="BTB24" s="4303"/>
      <c r="BTC24" s="4304"/>
      <c r="BTD24" s="2603"/>
      <c r="BTE24" s="4305"/>
      <c r="BTF24" s="4306"/>
      <c r="BTG24" s="4305"/>
      <c r="BTH24" s="4306"/>
      <c r="BTI24" s="4299"/>
      <c r="BTJ24" s="4300"/>
      <c r="BTK24" s="4305"/>
      <c r="BTL24" s="4304"/>
      <c r="BTM24" s="4299"/>
      <c r="BTN24" s="4300"/>
      <c r="BTO24" s="4301"/>
      <c r="BTP24" s="4302"/>
      <c r="BTQ24" s="4299"/>
      <c r="BTR24" s="2602"/>
      <c r="BTS24" s="4287"/>
      <c r="BTT24" s="4303"/>
      <c r="BTU24" s="4304"/>
      <c r="BTV24" s="2603"/>
      <c r="BTW24" s="4305"/>
      <c r="BTX24" s="4306"/>
      <c r="BTY24" s="4305"/>
      <c r="BTZ24" s="4306"/>
      <c r="BUA24" s="4299"/>
      <c r="BUB24" s="4300"/>
      <c r="BUC24" s="4305"/>
      <c r="BUD24" s="4304"/>
      <c r="BUE24" s="4299"/>
      <c r="BUF24" s="4300"/>
      <c r="BUG24" s="4301"/>
      <c r="BUH24" s="4302"/>
      <c r="BUI24" s="4299"/>
      <c r="BUJ24" s="2602"/>
      <c r="BUK24" s="4287"/>
      <c r="BUL24" s="4303"/>
      <c r="BUM24" s="4304"/>
      <c r="BUN24" s="2603"/>
      <c r="BUO24" s="4305"/>
      <c r="BUP24" s="4306"/>
      <c r="BUQ24" s="4305"/>
      <c r="BUR24" s="4306"/>
      <c r="BUS24" s="4299"/>
      <c r="BUT24" s="4300"/>
      <c r="BUU24" s="4305"/>
      <c r="BUV24" s="4304"/>
      <c r="BUW24" s="4299"/>
      <c r="BUX24" s="4300"/>
      <c r="BUY24" s="4301"/>
      <c r="BUZ24" s="4302"/>
      <c r="BVA24" s="4299"/>
      <c r="BVB24" s="2602"/>
      <c r="BVC24" s="4287"/>
      <c r="BVD24" s="4303"/>
      <c r="BVE24" s="4304"/>
      <c r="BVF24" s="2603"/>
      <c r="BVG24" s="4305"/>
      <c r="BVH24" s="4306"/>
      <c r="BVI24" s="4305"/>
      <c r="BVJ24" s="4306"/>
      <c r="BVK24" s="4299"/>
      <c r="BVL24" s="4300"/>
      <c r="BVM24" s="4305"/>
      <c r="BVN24" s="4304"/>
      <c r="BVO24" s="4299"/>
      <c r="BVP24" s="4300"/>
      <c r="BVQ24" s="4301"/>
      <c r="BVR24" s="4302"/>
      <c r="BVS24" s="4299"/>
      <c r="BVT24" s="2602"/>
      <c r="BVU24" s="4287"/>
      <c r="BVV24" s="4303"/>
      <c r="BVW24" s="4304"/>
      <c r="BVX24" s="2603"/>
      <c r="BVY24" s="4305"/>
      <c r="BVZ24" s="4306"/>
      <c r="BWA24" s="4305"/>
      <c r="BWB24" s="4306"/>
      <c r="BWC24" s="4299"/>
      <c r="BWD24" s="4300"/>
      <c r="BWE24" s="4305"/>
      <c r="BWF24" s="4304"/>
      <c r="BWG24" s="4299"/>
      <c r="BWH24" s="4300"/>
      <c r="BWI24" s="4301"/>
      <c r="BWJ24" s="4302"/>
      <c r="BWK24" s="4299"/>
      <c r="BWL24" s="2602"/>
      <c r="BWM24" s="4287"/>
      <c r="BWN24" s="4303"/>
      <c r="BWO24" s="4304"/>
      <c r="BWP24" s="2603"/>
      <c r="BWQ24" s="4305"/>
      <c r="BWR24" s="4306"/>
      <c r="BWS24" s="4305"/>
      <c r="BWT24" s="4306"/>
      <c r="BWU24" s="4299"/>
      <c r="BWV24" s="4300"/>
      <c r="BWW24" s="4305"/>
      <c r="BWX24" s="4304"/>
      <c r="BWY24" s="4299"/>
      <c r="BWZ24" s="4300"/>
      <c r="BXA24" s="4301"/>
      <c r="BXB24" s="4302"/>
      <c r="BXC24" s="4299"/>
      <c r="BXD24" s="2602"/>
      <c r="BXE24" s="4287"/>
      <c r="BXF24" s="4303"/>
      <c r="BXG24" s="4304"/>
      <c r="BXH24" s="2603"/>
      <c r="BXI24" s="4305"/>
      <c r="BXJ24" s="4306"/>
      <c r="BXK24" s="4305"/>
      <c r="BXL24" s="4306"/>
      <c r="BXM24" s="4299"/>
      <c r="BXN24" s="4300"/>
      <c r="BXO24" s="4305"/>
      <c r="BXP24" s="4304"/>
      <c r="BXQ24" s="4299"/>
      <c r="BXR24" s="4300"/>
      <c r="BXS24" s="4301"/>
      <c r="BXT24" s="4302"/>
      <c r="BXU24" s="4299"/>
      <c r="BXV24" s="2602"/>
      <c r="BXW24" s="4287"/>
      <c r="BXX24" s="4303"/>
      <c r="BXY24" s="4304"/>
      <c r="BXZ24" s="2603"/>
      <c r="BYA24" s="4305"/>
      <c r="BYB24" s="4306"/>
      <c r="BYC24" s="4305"/>
      <c r="BYD24" s="4306"/>
      <c r="BYE24" s="4299"/>
      <c r="BYF24" s="4300"/>
      <c r="BYG24" s="4305"/>
      <c r="BYH24" s="4304"/>
      <c r="BYI24" s="4299"/>
      <c r="BYJ24" s="4300"/>
      <c r="BYK24" s="4301"/>
      <c r="BYL24" s="4302"/>
      <c r="BYM24" s="4299"/>
      <c r="BYN24" s="2602"/>
      <c r="BYO24" s="4287"/>
      <c r="BYP24" s="4303"/>
      <c r="BYQ24" s="4304"/>
      <c r="BYR24" s="2603"/>
      <c r="BYS24" s="4305"/>
      <c r="BYT24" s="4306"/>
      <c r="BYU24" s="4305"/>
      <c r="BYV24" s="4306"/>
      <c r="BYW24" s="4299"/>
      <c r="BYX24" s="4300"/>
      <c r="BYY24" s="4305"/>
      <c r="BYZ24" s="4304"/>
      <c r="BZA24" s="4299"/>
      <c r="BZB24" s="4300"/>
      <c r="BZC24" s="4301"/>
      <c r="BZD24" s="4302"/>
      <c r="BZE24" s="4299"/>
      <c r="BZF24" s="2602"/>
      <c r="BZG24" s="4287"/>
      <c r="BZH24" s="4303"/>
      <c r="BZI24" s="4304"/>
      <c r="BZJ24" s="2603"/>
      <c r="BZK24" s="4305"/>
      <c r="BZL24" s="4306"/>
      <c r="BZM24" s="4305"/>
      <c r="BZN24" s="4306"/>
      <c r="BZO24" s="4299"/>
      <c r="BZP24" s="4300"/>
      <c r="BZQ24" s="4305"/>
      <c r="BZR24" s="4304"/>
      <c r="BZS24" s="4299"/>
      <c r="BZT24" s="4300"/>
      <c r="BZU24" s="4301"/>
      <c r="BZV24" s="4302"/>
      <c r="BZW24" s="4299"/>
      <c r="BZX24" s="2602"/>
      <c r="BZY24" s="4287"/>
      <c r="BZZ24" s="4303"/>
      <c r="CAA24" s="4304"/>
      <c r="CAB24" s="2603"/>
      <c r="CAC24" s="4305"/>
      <c r="CAD24" s="4306"/>
      <c r="CAE24" s="4305"/>
      <c r="CAF24" s="4306"/>
      <c r="CAG24" s="4299"/>
      <c r="CAH24" s="4300"/>
      <c r="CAI24" s="4305"/>
      <c r="CAJ24" s="4304"/>
      <c r="CAK24" s="4299"/>
      <c r="CAL24" s="4300"/>
      <c r="CAM24" s="4301"/>
      <c r="CAN24" s="4302"/>
      <c r="CAO24" s="4299"/>
      <c r="CAP24" s="2602"/>
      <c r="CAQ24" s="4287"/>
      <c r="CAR24" s="4303"/>
      <c r="CAS24" s="4304"/>
      <c r="CAT24" s="2603"/>
      <c r="CAU24" s="4305"/>
      <c r="CAV24" s="4306"/>
      <c r="CAW24" s="4305"/>
      <c r="CAX24" s="4306"/>
      <c r="CAY24" s="4299"/>
      <c r="CAZ24" s="4300"/>
      <c r="CBA24" s="4305"/>
      <c r="CBB24" s="4304"/>
      <c r="CBC24" s="4299"/>
      <c r="CBD24" s="4300"/>
      <c r="CBE24" s="4301"/>
      <c r="CBF24" s="4302"/>
      <c r="CBG24" s="4299"/>
      <c r="CBH24" s="2602"/>
      <c r="CBI24" s="4287"/>
      <c r="CBJ24" s="4303"/>
      <c r="CBK24" s="4304"/>
      <c r="CBL24" s="2603"/>
      <c r="CBM24" s="4305"/>
      <c r="CBN24" s="4306"/>
      <c r="CBO24" s="4305"/>
      <c r="CBP24" s="4306"/>
      <c r="CBQ24" s="4299"/>
      <c r="CBR24" s="4300"/>
      <c r="CBS24" s="4305"/>
      <c r="CBT24" s="4304"/>
      <c r="CBU24" s="4299"/>
      <c r="CBV24" s="4300"/>
      <c r="CBW24" s="4301"/>
      <c r="CBX24" s="4302"/>
      <c r="CBY24" s="4299"/>
      <c r="CBZ24" s="2602"/>
      <c r="CCA24" s="4287"/>
      <c r="CCB24" s="4303"/>
      <c r="CCC24" s="4304"/>
      <c r="CCD24" s="2603"/>
      <c r="CCE24" s="4305"/>
      <c r="CCF24" s="4306"/>
      <c r="CCG24" s="4305"/>
      <c r="CCH24" s="4306"/>
      <c r="CCI24" s="4299"/>
      <c r="CCJ24" s="4300"/>
      <c r="CCK24" s="4305"/>
      <c r="CCL24" s="4304"/>
      <c r="CCM24" s="4299"/>
      <c r="CCN24" s="4300"/>
      <c r="CCO24" s="4301"/>
      <c r="CCP24" s="4302"/>
      <c r="CCQ24" s="4299"/>
      <c r="CCR24" s="2602"/>
      <c r="CCS24" s="4287"/>
      <c r="CCT24" s="4303"/>
      <c r="CCU24" s="4304"/>
      <c r="CCV24" s="2603"/>
      <c r="CCW24" s="4305"/>
      <c r="CCX24" s="4306"/>
      <c r="CCY24" s="4305"/>
      <c r="CCZ24" s="4306"/>
      <c r="CDA24" s="4299"/>
      <c r="CDB24" s="4300"/>
      <c r="CDC24" s="4305"/>
      <c r="CDD24" s="4304"/>
      <c r="CDE24" s="4299"/>
      <c r="CDF24" s="4300"/>
      <c r="CDG24" s="4301"/>
      <c r="CDH24" s="4302"/>
      <c r="CDI24" s="4299"/>
      <c r="CDJ24" s="2602"/>
      <c r="CDK24" s="4287"/>
      <c r="CDL24" s="4303"/>
      <c r="CDM24" s="4304"/>
      <c r="CDN24" s="2603"/>
      <c r="CDO24" s="4305"/>
      <c r="CDP24" s="4306"/>
      <c r="CDQ24" s="4305"/>
      <c r="CDR24" s="4306"/>
      <c r="CDS24" s="4299"/>
      <c r="CDT24" s="4300"/>
      <c r="CDU24" s="4305"/>
      <c r="CDV24" s="4304"/>
      <c r="CDW24" s="4299"/>
      <c r="CDX24" s="4300"/>
      <c r="CDY24" s="4301"/>
      <c r="CDZ24" s="4302"/>
      <c r="CEA24" s="4299"/>
      <c r="CEB24" s="2602"/>
      <c r="CEC24" s="4287"/>
      <c r="CED24" s="4303"/>
      <c r="CEE24" s="4304"/>
      <c r="CEF24" s="2603"/>
      <c r="CEG24" s="4305"/>
      <c r="CEH24" s="4306"/>
      <c r="CEI24" s="4305"/>
      <c r="CEJ24" s="4306"/>
      <c r="CEK24" s="4299"/>
      <c r="CEL24" s="4300"/>
      <c r="CEM24" s="4305"/>
      <c r="CEN24" s="4304"/>
      <c r="CEO24" s="4299"/>
      <c r="CEP24" s="4300"/>
      <c r="CEQ24" s="4301"/>
      <c r="CER24" s="4302"/>
      <c r="CES24" s="4299"/>
      <c r="CET24" s="2602"/>
      <c r="CEU24" s="4287"/>
      <c r="CEV24" s="4303"/>
      <c r="CEW24" s="4304"/>
      <c r="CEX24" s="2603"/>
      <c r="CEY24" s="4305"/>
      <c r="CEZ24" s="4306"/>
      <c r="CFA24" s="4305"/>
      <c r="CFB24" s="4306"/>
      <c r="CFC24" s="4299"/>
      <c r="CFD24" s="4300"/>
      <c r="CFE24" s="4305"/>
      <c r="CFF24" s="4304"/>
      <c r="CFG24" s="4299"/>
      <c r="CFH24" s="4300"/>
      <c r="CFI24" s="4301"/>
      <c r="CFJ24" s="4302"/>
      <c r="CFK24" s="4299"/>
      <c r="CFL24" s="2602"/>
      <c r="CFM24" s="4287"/>
      <c r="CFN24" s="4303"/>
      <c r="CFO24" s="4304"/>
      <c r="CFP24" s="2603"/>
      <c r="CFQ24" s="4305"/>
      <c r="CFR24" s="4306"/>
      <c r="CFS24" s="4305"/>
      <c r="CFT24" s="4306"/>
      <c r="CFU24" s="4299"/>
      <c r="CFV24" s="4300"/>
      <c r="CFW24" s="4305"/>
      <c r="CFX24" s="4304"/>
      <c r="CFY24" s="4299"/>
      <c r="CFZ24" s="4300"/>
      <c r="CGA24" s="4301"/>
      <c r="CGB24" s="4302"/>
      <c r="CGC24" s="4299"/>
      <c r="CGD24" s="2602"/>
      <c r="CGE24" s="4287"/>
      <c r="CGF24" s="4303"/>
      <c r="CGG24" s="4304"/>
      <c r="CGH24" s="2603"/>
      <c r="CGI24" s="4305"/>
      <c r="CGJ24" s="4306"/>
      <c r="CGK24" s="4305"/>
      <c r="CGL24" s="4306"/>
      <c r="CGM24" s="4299"/>
      <c r="CGN24" s="4300"/>
      <c r="CGO24" s="4305"/>
      <c r="CGP24" s="4304"/>
      <c r="CGQ24" s="4299"/>
      <c r="CGR24" s="4300"/>
      <c r="CGS24" s="4301"/>
      <c r="CGT24" s="4302"/>
      <c r="CGU24" s="4299"/>
      <c r="CGV24" s="2602"/>
      <c r="CGW24" s="4287"/>
      <c r="CGX24" s="4303"/>
      <c r="CGY24" s="4304"/>
      <c r="CGZ24" s="2603"/>
      <c r="CHA24" s="4305"/>
      <c r="CHB24" s="4306"/>
      <c r="CHC24" s="4305"/>
      <c r="CHD24" s="4306"/>
      <c r="CHE24" s="4299"/>
      <c r="CHF24" s="4300"/>
      <c r="CHG24" s="4305"/>
      <c r="CHH24" s="4304"/>
      <c r="CHI24" s="4299"/>
      <c r="CHJ24" s="4300"/>
      <c r="CHK24" s="4301"/>
      <c r="CHL24" s="4302"/>
      <c r="CHM24" s="4299"/>
      <c r="CHN24" s="2602"/>
      <c r="CHO24" s="4287"/>
      <c r="CHP24" s="4303"/>
      <c r="CHQ24" s="4304"/>
      <c r="CHR24" s="2603"/>
      <c r="CHS24" s="4305"/>
      <c r="CHT24" s="4306"/>
      <c r="CHU24" s="4305"/>
      <c r="CHV24" s="4306"/>
      <c r="CHW24" s="4299"/>
      <c r="CHX24" s="4300"/>
      <c r="CHY24" s="4305"/>
      <c r="CHZ24" s="4304"/>
      <c r="CIA24" s="4299"/>
      <c r="CIB24" s="4300"/>
      <c r="CIC24" s="4301"/>
      <c r="CID24" s="4302"/>
      <c r="CIE24" s="4299"/>
      <c r="CIF24" s="2602"/>
      <c r="CIG24" s="4287"/>
      <c r="CIH24" s="4303"/>
      <c r="CII24" s="4304"/>
      <c r="CIJ24" s="2603"/>
      <c r="CIK24" s="4305"/>
      <c r="CIL24" s="4306"/>
      <c r="CIM24" s="4305"/>
      <c r="CIN24" s="4306"/>
      <c r="CIO24" s="4299"/>
      <c r="CIP24" s="4300"/>
      <c r="CIQ24" s="4305"/>
      <c r="CIR24" s="4304"/>
      <c r="CIS24" s="4299"/>
      <c r="CIT24" s="4300"/>
      <c r="CIU24" s="4301"/>
      <c r="CIV24" s="4302"/>
      <c r="CIW24" s="4299"/>
      <c r="CIX24" s="2602"/>
      <c r="CIY24" s="4287"/>
      <c r="CIZ24" s="4303"/>
      <c r="CJA24" s="4304"/>
      <c r="CJB24" s="2603"/>
      <c r="CJC24" s="4305"/>
      <c r="CJD24" s="4306"/>
      <c r="CJE24" s="4305"/>
      <c r="CJF24" s="4306"/>
      <c r="CJG24" s="4299"/>
      <c r="CJH24" s="4300"/>
      <c r="CJI24" s="4305"/>
      <c r="CJJ24" s="4304"/>
      <c r="CJK24" s="4299"/>
      <c r="CJL24" s="4300"/>
      <c r="CJM24" s="4301"/>
      <c r="CJN24" s="4302"/>
      <c r="CJO24" s="4299"/>
      <c r="CJP24" s="2602"/>
      <c r="CJQ24" s="4287"/>
      <c r="CJR24" s="4303"/>
      <c r="CJS24" s="4304"/>
      <c r="CJT24" s="2603"/>
      <c r="CJU24" s="4305"/>
      <c r="CJV24" s="4306"/>
      <c r="CJW24" s="4305"/>
      <c r="CJX24" s="4306"/>
      <c r="CJY24" s="4299"/>
      <c r="CJZ24" s="4300"/>
      <c r="CKA24" s="4305"/>
      <c r="CKB24" s="4304"/>
      <c r="CKC24" s="4299"/>
      <c r="CKD24" s="4300"/>
      <c r="CKE24" s="4301"/>
      <c r="CKF24" s="4302"/>
      <c r="CKG24" s="4299"/>
      <c r="CKH24" s="2602"/>
      <c r="CKI24" s="4287"/>
      <c r="CKJ24" s="4303"/>
      <c r="CKK24" s="4304"/>
      <c r="CKL24" s="2603"/>
      <c r="CKM24" s="4305"/>
      <c r="CKN24" s="4306"/>
      <c r="CKO24" s="4305"/>
      <c r="CKP24" s="4306"/>
      <c r="CKQ24" s="4299"/>
      <c r="CKR24" s="4300"/>
      <c r="CKS24" s="4305"/>
      <c r="CKT24" s="4304"/>
      <c r="CKU24" s="4299"/>
      <c r="CKV24" s="4300"/>
      <c r="CKW24" s="4301"/>
      <c r="CKX24" s="4302"/>
      <c r="CKY24" s="4299"/>
      <c r="CKZ24" s="2602"/>
      <c r="CLA24" s="4287"/>
      <c r="CLB24" s="4303"/>
      <c r="CLC24" s="4304"/>
      <c r="CLD24" s="2603"/>
      <c r="CLE24" s="4305"/>
      <c r="CLF24" s="4306"/>
      <c r="CLG24" s="4305"/>
      <c r="CLH24" s="4306"/>
      <c r="CLI24" s="4299"/>
      <c r="CLJ24" s="4300"/>
      <c r="CLK24" s="4305"/>
      <c r="CLL24" s="4304"/>
      <c r="CLM24" s="4299"/>
      <c r="CLN24" s="4300"/>
      <c r="CLO24" s="4301"/>
      <c r="CLP24" s="4302"/>
      <c r="CLQ24" s="4299"/>
      <c r="CLR24" s="2602"/>
      <c r="CLS24" s="4287"/>
      <c r="CLT24" s="4303"/>
      <c r="CLU24" s="4304"/>
      <c r="CLV24" s="2603"/>
      <c r="CLW24" s="4305"/>
      <c r="CLX24" s="4306"/>
      <c r="CLY24" s="4305"/>
      <c r="CLZ24" s="4306"/>
      <c r="CMA24" s="4299"/>
      <c r="CMB24" s="4300"/>
      <c r="CMC24" s="4305"/>
      <c r="CMD24" s="4304"/>
      <c r="CME24" s="4299"/>
      <c r="CMF24" s="4300"/>
      <c r="CMG24" s="4301"/>
      <c r="CMH24" s="4302"/>
      <c r="CMI24" s="4299"/>
      <c r="CMJ24" s="2602"/>
      <c r="CMK24" s="4287"/>
      <c r="CML24" s="4303"/>
      <c r="CMM24" s="4304"/>
      <c r="CMN24" s="2603"/>
      <c r="CMO24" s="4305"/>
      <c r="CMP24" s="4306"/>
      <c r="CMQ24" s="4305"/>
      <c r="CMR24" s="4306"/>
      <c r="CMS24" s="4299"/>
      <c r="CMT24" s="4300"/>
      <c r="CMU24" s="4305"/>
      <c r="CMV24" s="4304"/>
      <c r="CMW24" s="4299"/>
      <c r="CMX24" s="4300"/>
      <c r="CMY24" s="4301"/>
      <c r="CMZ24" s="4302"/>
      <c r="CNA24" s="4299"/>
      <c r="CNB24" s="2602"/>
      <c r="CNC24" s="4287"/>
      <c r="CND24" s="4303"/>
      <c r="CNE24" s="4304"/>
      <c r="CNF24" s="2603"/>
      <c r="CNG24" s="4305"/>
      <c r="CNH24" s="4306"/>
      <c r="CNI24" s="4305"/>
      <c r="CNJ24" s="4306"/>
      <c r="CNK24" s="4299"/>
      <c r="CNL24" s="4300"/>
      <c r="CNM24" s="4305"/>
      <c r="CNN24" s="4304"/>
      <c r="CNO24" s="4299"/>
      <c r="CNP24" s="4300"/>
      <c r="CNQ24" s="4301"/>
      <c r="CNR24" s="4302"/>
      <c r="CNS24" s="4299"/>
      <c r="CNT24" s="2602"/>
      <c r="CNU24" s="4287"/>
      <c r="CNV24" s="4303"/>
      <c r="CNW24" s="4304"/>
      <c r="CNX24" s="2603"/>
      <c r="CNY24" s="4305"/>
      <c r="CNZ24" s="4306"/>
      <c r="COA24" s="4305"/>
      <c r="COB24" s="4306"/>
      <c r="COC24" s="4299"/>
      <c r="COD24" s="4300"/>
      <c r="COE24" s="4305"/>
      <c r="COF24" s="4304"/>
      <c r="COG24" s="4299"/>
      <c r="COH24" s="4300"/>
      <c r="COI24" s="4301"/>
      <c r="COJ24" s="4302"/>
      <c r="COK24" s="4299"/>
      <c r="COL24" s="2602"/>
      <c r="COM24" s="4287"/>
      <c r="CON24" s="4303"/>
      <c r="COO24" s="4304"/>
      <c r="COP24" s="2603"/>
      <c r="COQ24" s="4305"/>
      <c r="COR24" s="4306"/>
      <c r="COS24" s="4305"/>
      <c r="COT24" s="4306"/>
      <c r="COU24" s="4299"/>
      <c r="COV24" s="4300"/>
      <c r="COW24" s="4305"/>
      <c r="COX24" s="4304"/>
      <c r="COY24" s="4299"/>
      <c r="COZ24" s="4300"/>
      <c r="CPA24" s="4301"/>
      <c r="CPB24" s="4302"/>
      <c r="CPC24" s="4299"/>
      <c r="CPD24" s="2602"/>
      <c r="CPE24" s="4287"/>
      <c r="CPF24" s="4303"/>
      <c r="CPG24" s="4304"/>
      <c r="CPH24" s="2603"/>
      <c r="CPI24" s="4305"/>
      <c r="CPJ24" s="4306"/>
      <c r="CPK24" s="4305"/>
      <c r="CPL24" s="4306"/>
      <c r="CPM24" s="4299"/>
      <c r="CPN24" s="4300"/>
      <c r="CPO24" s="4305"/>
      <c r="CPP24" s="4304"/>
      <c r="CPQ24" s="4299"/>
      <c r="CPR24" s="4300"/>
      <c r="CPS24" s="4301"/>
      <c r="CPT24" s="4302"/>
      <c r="CPU24" s="4299"/>
      <c r="CPV24" s="2602"/>
      <c r="CPW24" s="4287"/>
      <c r="CPX24" s="4303"/>
      <c r="CPY24" s="4304"/>
      <c r="CPZ24" s="2603"/>
      <c r="CQA24" s="4305"/>
      <c r="CQB24" s="4306"/>
      <c r="CQC24" s="4305"/>
      <c r="CQD24" s="4306"/>
      <c r="CQE24" s="4299"/>
      <c r="CQF24" s="4300"/>
      <c r="CQG24" s="4305"/>
      <c r="CQH24" s="4304"/>
      <c r="CQI24" s="4299"/>
      <c r="CQJ24" s="4300"/>
      <c r="CQK24" s="4301"/>
      <c r="CQL24" s="4302"/>
      <c r="CQM24" s="4299"/>
      <c r="CQN24" s="2602"/>
      <c r="CQO24" s="4287"/>
      <c r="CQP24" s="4303"/>
      <c r="CQQ24" s="4304"/>
      <c r="CQR24" s="2603"/>
      <c r="CQS24" s="4305"/>
      <c r="CQT24" s="4306"/>
      <c r="CQU24" s="4305"/>
      <c r="CQV24" s="4306"/>
      <c r="CQW24" s="4299"/>
      <c r="CQX24" s="4300"/>
      <c r="CQY24" s="4305"/>
      <c r="CQZ24" s="4304"/>
      <c r="CRA24" s="4299"/>
      <c r="CRB24" s="4300"/>
      <c r="CRC24" s="4301"/>
      <c r="CRD24" s="4302"/>
      <c r="CRE24" s="4299"/>
      <c r="CRF24" s="2602"/>
      <c r="CRG24" s="4287"/>
      <c r="CRH24" s="4303"/>
      <c r="CRI24" s="4304"/>
      <c r="CRJ24" s="2603"/>
      <c r="CRK24" s="4305"/>
      <c r="CRL24" s="4306"/>
      <c r="CRM24" s="4305"/>
      <c r="CRN24" s="4306"/>
      <c r="CRO24" s="4299"/>
      <c r="CRP24" s="4300"/>
      <c r="CRQ24" s="4305"/>
      <c r="CRR24" s="4304"/>
      <c r="CRS24" s="4299"/>
      <c r="CRT24" s="4300"/>
      <c r="CRU24" s="4301"/>
      <c r="CRV24" s="4302"/>
      <c r="CRW24" s="4299"/>
      <c r="CRX24" s="2602"/>
      <c r="CRY24" s="4287"/>
      <c r="CRZ24" s="4303"/>
      <c r="CSA24" s="4304"/>
      <c r="CSB24" s="2603"/>
      <c r="CSC24" s="4305"/>
      <c r="CSD24" s="4306"/>
      <c r="CSE24" s="4305"/>
      <c r="CSF24" s="4306"/>
      <c r="CSG24" s="4299"/>
      <c r="CSH24" s="4300"/>
      <c r="CSI24" s="4305"/>
      <c r="CSJ24" s="4304"/>
      <c r="CSK24" s="4299"/>
      <c r="CSL24" s="4300"/>
      <c r="CSM24" s="4301"/>
      <c r="CSN24" s="4302"/>
      <c r="CSO24" s="4299"/>
      <c r="CSP24" s="2602"/>
      <c r="CSQ24" s="4287"/>
      <c r="CSR24" s="4303"/>
      <c r="CSS24" s="4304"/>
      <c r="CST24" s="2603"/>
      <c r="CSU24" s="4305"/>
      <c r="CSV24" s="4306"/>
      <c r="CSW24" s="4305"/>
      <c r="CSX24" s="4306"/>
      <c r="CSY24" s="4299"/>
      <c r="CSZ24" s="4300"/>
      <c r="CTA24" s="4305"/>
      <c r="CTB24" s="4304"/>
      <c r="CTC24" s="4299"/>
      <c r="CTD24" s="4300"/>
      <c r="CTE24" s="4301"/>
      <c r="CTF24" s="4302"/>
      <c r="CTG24" s="4299"/>
      <c r="CTH24" s="2602"/>
      <c r="CTI24" s="4287"/>
      <c r="CTJ24" s="4303"/>
      <c r="CTK24" s="4304"/>
      <c r="CTL24" s="2603"/>
      <c r="CTM24" s="4305"/>
      <c r="CTN24" s="4306"/>
      <c r="CTO24" s="4305"/>
      <c r="CTP24" s="4306"/>
      <c r="CTQ24" s="4299"/>
      <c r="CTR24" s="4300"/>
      <c r="CTS24" s="4305"/>
      <c r="CTT24" s="4304"/>
      <c r="CTU24" s="4299"/>
      <c r="CTV24" s="4300"/>
      <c r="CTW24" s="4301"/>
      <c r="CTX24" s="4302"/>
      <c r="CTY24" s="4299"/>
      <c r="CTZ24" s="2602"/>
      <c r="CUA24" s="4287"/>
      <c r="CUB24" s="4303"/>
      <c r="CUC24" s="4304"/>
      <c r="CUD24" s="2603"/>
      <c r="CUE24" s="4305"/>
      <c r="CUF24" s="4306"/>
      <c r="CUG24" s="4305"/>
      <c r="CUH24" s="4306"/>
      <c r="CUI24" s="4299"/>
      <c r="CUJ24" s="4300"/>
      <c r="CUK24" s="4305"/>
      <c r="CUL24" s="4304"/>
      <c r="CUM24" s="4299"/>
      <c r="CUN24" s="4300"/>
      <c r="CUO24" s="4301"/>
      <c r="CUP24" s="4302"/>
      <c r="CUQ24" s="4299"/>
      <c r="CUR24" s="2602"/>
      <c r="CUS24" s="4287"/>
      <c r="CUT24" s="4303"/>
      <c r="CUU24" s="4304"/>
      <c r="CUV24" s="2603"/>
      <c r="CUW24" s="4305"/>
      <c r="CUX24" s="4306"/>
      <c r="CUY24" s="4305"/>
      <c r="CUZ24" s="4306"/>
      <c r="CVA24" s="4299"/>
      <c r="CVB24" s="4300"/>
      <c r="CVC24" s="4305"/>
      <c r="CVD24" s="4304"/>
      <c r="CVE24" s="4299"/>
      <c r="CVF24" s="4300"/>
      <c r="CVG24" s="4301"/>
      <c r="CVH24" s="4302"/>
      <c r="CVI24" s="4299"/>
      <c r="CVJ24" s="2602"/>
      <c r="CVK24" s="4287"/>
      <c r="CVL24" s="4303"/>
      <c r="CVM24" s="4304"/>
      <c r="CVN24" s="2603"/>
      <c r="CVO24" s="4305"/>
      <c r="CVP24" s="4306"/>
      <c r="CVQ24" s="4305"/>
      <c r="CVR24" s="4306"/>
      <c r="CVS24" s="4299"/>
      <c r="CVT24" s="4300"/>
      <c r="CVU24" s="4305"/>
      <c r="CVV24" s="4304"/>
      <c r="CVW24" s="4299"/>
      <c r="CVX24" s="4300"/>
      <c r="CVY24" s="4301"/>
      <c r="CVZ24" s="4302"/>
      <c r="CWA24" s="4299"/>
      <c r="CWB24" s="2602"/>
      <c r="CWC24" s="4287"/>
      <c r="CWD24" s="4303"/>
      <c r="CWE24" s="4304"/>
      <c r="CWF24" s="2603"/>
      <c r="CWG24" s="4305"/>
      <c r="CWH24" s="4306"/>
      <c r="CWI24" s="4305"/>
      <c r="CWJ24" s="4306"/>
      <c r="CWK24" s="4299"/>
      <c r="CWL24" s="4300"/>
      <c r="CWM24" s="4305"/>
      <c r="CWN24" s="4304"/>
      <c r="CWO24" s="4299"/>
      <c r="CWP24" s="4300"/>
      <c r="CWQ24" s="4301"/>
      <c r="CWR24" s="4302"/>
      <c r="CWS24" s="4299"/>
      <c r="CWT24" s="2602"/>
      <c r="CWU24" s="4287"/>
      <c r="CWV24" s="4303"/>
      <c r="CWW24" s="4304"/>
      <c r="CWX24" s="2603"/>
      <c r="CWY24" s="4305"/>
      <c r="CWZ24" s="4306"/>
      <c r="CXA24" s="4305"/>
      <c r="CXB24" s="4306"/>
      <c r="CXC24" s="4299"/>
      <c r="CXD24" s="4300"/>
      <c r="CXE24" s="4305"/>
      <c r="CXF24" s="4304"/>
      <c r="CXG24" s="4299"/>
      <c r="CXH24" s="4300"/>
      <c r="CXI24" s="4301"/>
      <c r="CXJ24" s="4302"/>
      <c r="CXK24" s="4299"/>
      <c r="CXL24" s="2602"/>
      <c r="CXM24" s="4287"/>
      <c r="CXN24" s="4303"/>
      <c r="CXO24" s="4304"/>
      <c r="CXP24" s="2603"/>
      <c r="CXQ24" s="4305"/>
      <c r="CXR24" s="4306"/>
      <c r="CXS24" s="4305"/>
      <c r="CXT24" s="4306"/>
      <c r="CXU24" s="4299"/>
      <c r="CXV24" s="4300"/>
      <c r="CXW24" s="4305"/>
      <c r="CXX24" s="4304"/>
      <c r="CXY24" s="4299"/>
      <c r="CXZ24" s="4300"/>
      <c r="CYA24" s="4301"/>
      <c r="CYB24" s="4302"/>
      <c r="CYC24" s="4299"/>
      <c r="CYD24" s="2602"/>
      <c r="CYE24" s="4287"/>
      <c r="CYF24" s="4303"/>
      <c r="CYG24" s="4304"/>
      <c r="CYH24" s="2603"/>
      <c r="CYI24" s="4305"/>
      <c r="CYJ24" s="4306"/>
      <c r="CYK24" s="4305"/>
      <c r="CYL24" s="4306"/>
      <c r="CYM24" s="4299"/>
      <c r="CYN24" s="4300"/>
      <c r="CYO24" s="4305"/>
      <c r="CYP24" s="4304"/>
      <c r="CYQ24" s="4299"/>
      <c r="CYR24" s="4300"/>
      <c r="CYS24" s="4301"/>
      <c r="CYT24" s="4302"/>
      <c r="CYU24" s="4299"/>
      <c r="CYV24" s="2602"/>
      <c r="CYW24" s="4287"/>
      <c r="CYX24" s="4303"/>
      <c r="CYY24" s="4304"/>
      <c r="CYZ24" s="2603"/>
      <c r="CZA24" s="4305"/>
      <c r="CZB24" s="4306"/>
      <c r="CZC24" s="4305"/>
      <c r="CZD24" s="4306"/>
      <c r="CZE24" s="4299"/>
      <c r="CZF24" s="4300"/>
      <c r="CZG24" s="4305"/>
      <c r="CZH24" s="4304"/>
      <c r="CZI24" s="4299"/>
      <c r="CZJ24" s="4300"/>
      <c r="CZK24" s="4301"/>
      <c r="CZL24" s="4302"/>
      <c r="CZM24" s="4299"/>
      <c r="CZN24" s="2602"/>
      <c r="CZO24" s="4287"/>
      <c r="CZP24" s="4303"/>
      <c r="CZQ24" s="4304"/>
      <c r="CZR24" s="2603"/>
      <c r="CZS24" s="4305"/>
      <c r="CZT24" s="4306"/>
      <c r="CZU24" s="4305"/>
      <c r="CZV24" s="4306"/>
      <c r="CZW24" s="4299"/>
      <c r="CZX24" s="4300"/>
      <c r="CZY24" s="4305"/>
      <c r="CZZ24" s="4304"/>
      <c r="DAA24" s="4299"/>
      <c r="DAB24" s="4300"/>
      <c r="DAC24" s="4301"/>
      <c r="DAD24" s="4302"/>
      <c r="DAE24" s="4299"/>
      <c r="DAF24" s="2602"/>
      <c r="DAG24" s="4287"/>
      <c r="DAH24" s="4303"/>
      <c r="DAI24" s="4304"/>
      <c r="DAJ24" s="2603"/>
      <c r="DAK24" s="4305"/>
      <c r="DAL24" s="4306"/>
      <c r="DAM24" s="4305"/>
      <c r="DAN24" s="4306"/>
      <c r="DAO24" s="4299"/>
      <c r="DAP24" s="4300"/>
      <c r="DAQ24" s="4305"/>
      <c r="DAR24" s="4304"/>
      <c r="DAS24" s="4299"/>
      <c r="DAT24" s="4300"/>
      <c r="DAU24" s="4301"/>
      <c r="DAV24" s="4302"/>
      <c r="DAW24" s="4299"/>
      <c r="DAX24" s="2602"/>
      <c r="DAY24" s="4287"/>
      <c r="DAZ24" s="4303"/>
      <c r="DBA24" s="4304"/>
      <c r="DBB24" s="2603"/>
      <c r="DBC24" s="4305"/>
      <c r="DBD24" s="4306"/>
      <c r="DBE24" s="4305"/>
      <c r="DBF24" s="4306"/>
      <c r="DBG24" s="4299"/>
      <c r="DBH24" s="4300"/>
      <c r="DBI24" s="4305"/>
      <c r="DBJ24" s="4304"/>
      <c r="DBK24" s="4299"/>
      <c r="DBL24" s="4300"/>
      <c r="DBM24" s="4301"/>
      <c r="DBN24" s="4302"/>
      <c r="DBO24" s="4299"/>
      <c r="DBP24" s="2602"/>
      <c r="DBQ24" s="4287"/>
      <c r="DBR24" s="4303"/>
      <c r="DBS24" s="4304"/>
      <c r="DBT24" s="2603"/>
      <c r="DBU24" s="4305"/>
      <c r="DBV24" s="4306"/>
      <c r="DBW24" s="4305"/>
      <c r="DBX24" s="4306"/>
      <c r="DBY24" s="4299"/>
      <c r="DBZ24" s="4300"/>
      <c r="DCA24" s="4305"/>
      <c r="DCB24" s="4304"/>
      <c r="DCC24" s="4299"/>
      <c r="DCD24" s="4300"/>
      <c r="DCE24" s="4301"/>
      <c r="DCF24" s="4302"/>
      <c r="DCG24" s="4299"/>
      <c r="DCH24" s="2602"/>
      <c r="DCI24" s="4287"/>
      <c r="DCJ24" s="4303"/>
      <c r="DCK24" s="4304"/>
      <c r="DCL24" s="2603"/>
      <c r="DCM24" s="4305"/>
      <c r="DCN24" s="4306"/>
      <c r="DCO24" s="4305"/>
      <c r="DCP24" s="4306"/>
      <c r="DCQ24" s="4299"/>
      <c r="DCR24" s="4300"/>
      <c r="DCS24" s="4305"/>
      <c r="DCT24" s="4304"/>
      <c r="DCU24" s="4299"/>
      <c r="DCV24" s="4300"/>
      <c r="DCW24" s="4301"/>
      <c r="DCX24" s="4302"/>
      <c r="DCY24" s="4299"/>
      <c r="DCZ24" s="2602"/>
      <c r="DDA24" s="4287"/>
      <c r="DDB24" s="4303"/>
      <c r="DDC24" s="4304"/>
      <c r="DDD24" s="2603"/>
      <c r="DDE24" s="4305"/>
      <c r="DDF24" s="4306"/>
      <c r="DDG24" s="4305"/>
      <c r="DDH24" s="4306"/>
      <c r="DDI24" s="4299"/>
      <c r="DDJ24" s="4300"/>
      <c r="DDK24" s="4305"/>
      <c r="DDL24" s="4304"/>
      <c r="DDM24" s="4299"/>
      <c r="DDN24" s="4300"/>
      <c r="DDO24" s="4301"/>
      <c r="DDP24" s="4302"/>
      <c r="DDQ24" s="4299"/>
      <c r="DDR24" s="2602"/>
      <c r="DDS24" s="4287"/>
      <c r="DDT24" s="4303"/>
      <c r="DDU24" s="4304"/>
      <c r="DDV24" s="2603"/>
      <c r="DDW24" s="4305"/>
      <c r="DDX24" s="4306"/>
      <c r="DDY24" s="4305"/>
      <c r="DDZ24" s="4306"/>
      <c r="DEA24" s="4299"/>
      <c r="DEB24" s="4300"/>
      <c r="DEC24" s="4305"/>
      <c r="DED24" s="4304"/>
      <c r="DEE24" s="4299"/>
      <c r="DEF24" s="4300"/>
      <c r="DEG24" s="4301"/>
      <c r="DEH24" s="4302"/>
      <c r="DEI24" s="4299"/>
      <c r="DEJ24" s="2602"/>
      <c r="DEK24" s="4287"/>
      <c r="DEL24" s="4303"/>
      <c r="DEM24" s="4304"/>
      <c r="DEN24" s="2603"/>
      <c r="DEO24" s="4305"/>
      <c r="DEP24" s="4306"/>
      <c r="DEQ24" s="4305"/>
      <c r="DER24" s="4306"/>
      <c r="DES24" s="4299"/>
      <c r="DET24" s="4300"/>
      <c r="DEU24" s="4305"/>
      <c r="DEV24" s="4304"/>
      <c r="DEW24" s="4299"/>
      <c r="DEX24" s="4300"/>
      <c r="DEY24" s="4301"/>
      <c r="DEZ24" s="4302"/>
      <c r="DFA24" s="4299"/>
      <c r="DFB24" s="2602"/>
      <c r="DFC24" s="4287"/>
      <c r="DFD24" s="4303"/>
      <c r="DFE24" s="4304"/>
      <c r="DFF24" s="2603"/>
      <c r="DFG24" s="4305"/>
      <c r="DFH24" s="4306"/>
      <c r="DFI24" s="4305"/>
      <c r="DFJ24" s="4306"/>
      <c r="DFK24" s="4299"/>
      <c r="DFL24" s="4300"/>
      <c r="DFM24" s="4305"/>
      <c r="DFN24" s="4304"/>
      <c r="DFO24" s="4299"/>
      <c r="DFP24" s="4300"/>
      <c r="DFQ24" s="4301"/>
      <c r="DFR24" s="4302"/>
      <c r="DFS24" s="4299"/>
      <c r="DFT24" s="2602"/>
      <c r="DFU24" s="4287"/>
      <c r="DFV24" s="4303"/>
      <c r="DFW24" s="4304"/>
      <c r="DFX24" s="2603"/>
      <c r="DFY24" s="4305"/>
      <c r="DFZ24" s="4306"/>
      <c r="DGA24" s="4305"/>
      <c r="DGB24" s="4306"/>
      <c r="DGC24" s="4299"/>
      <c r="DGD24" s="4300"/>
      <c r="DGE24" s="4305"/>
      <c r="DGF24" s="4304"/>
      <c r="DGG24" s="4299"/>
      <c r="DGH24" s="4300"/>
      <c r="DGI24" s="4301"/>
      <c r="DGJ24" s="4302"/>
      <c r="DGK24" s="4299"/>
      <c r="DGL24" s="2602"/>
      <c r="DGM24" s="4287"/>
      <c r="DGN24" s="4303"/>
      <c r="DGO24" s="4304"/>
      <c r="DGP24" s="2603"/>
      <c r="DGQ24" s="4305"/>
      <c r="DGR24" s="4306"/>
      <c r="DGS24" s="4305"/>
      <c r="DGT24" s="4306"/>
      <c r="DGU24" s="4299"/>
      <c r="DGV24" s="4300"/>
      <c r="DGW24" s="4305"/>
      <c r="DGX24" s="4304"/>
      <c r="DGY24" s="4299"/>
      <c r="DGZ24" s="4300"/>
      <c r="DHA24" s="4301"/>
      <c r="DHB24" s="4302"/>
      <c r="DHC24" s="4299"/>
      <c r="DHD24" s="2602"/>
      <c r="DHE24" s="4287"/>
      <c r="DHF24" s="4303"/>
      <c r="DHG24" s="4304"/>
      <c r="DHH24" s="2603"/>
      <c r="DHI24" s="4305"/>
      <c r="DHJ24" s="4306"/>
      <c r="DHK24" s="4305"/>
      <c r="DHL24" s="4306"/>
      <c r="DHM24" s="4299"/>
      <c r="DHN24" s="4300"/>
      <c r="DHO24" s="4305"/>
      <c r="DHP24" s="4304"/>
      <c r="DHQ24" s="4299"/>
      <c r="DHR24" s="4300"/>
      <c r="DHS24" s="4301"/>
      <c r="DHT24" s="4302"/>
      <c r="DHU24" s="4299"/>
      <c r="DHV24" s="2602"/>
      <c r="DHW24" s="4287"/>
      <c r="DHX24" s="4303"/>
      <c r="DHY24" s="4304"/>
      <c r="DHZ24" s="2603"/>
      <c r="DIA24" s="4305"/>
      <c r="DIB24" s="4306"/>
      <c r="DIC24" s="4305"/>
      <c r="DID24" s="4306"/>
      <c r="DIE24" s="4299"/>
      <c r="DIF24" s="4300"/>
      <c r="DIG24" s="4305"/>
      <c r="DIH24" s="4304"/>
      <c r="DII24" s="4299"/>
      <c r="DIJ24" s="4300"/>
      <c r="DIK24" s="4301"/>
      <c r="DIL24" s="4302"/>
      <c r="DIM24" s="4299"/>
      <c r="DIN24" s="2602"/>
      <c r="DIO24" s="4287"/>
      <c r="DIP24" s="4303"/>
      <c r="DIQ24" s="4304"/>
      <c r="DIR24" s="2603"/>
      <c r="DIS24" s="4305"/>
      <c r="DIT24" s="4306"/>
      <c r="DIU24" s="4305"/>
      <c r="DIV24" s="4306"/>
      <c r="DIW24" s="4299"/>
      <c r="DIX24" s="4300"/>
      <c r="DIY24" s="4305"/>
      <c r="DIZ24" s="4304"/>
      <c r="DJA24" s="4299"/>
      <c r="DJB24" s="4300"/>
      <c r="DJC24" s="4301"/>
      <c r="DJD24" s="4302"/>
      <c r="DJE24" s="4299"/>
      <c r="DJF24" s="2602"/>
      <c r="DJG24" s="4287"/>
      <c r="DJH24" s="4303"/>
      <c r="DJI24" s="4304"/>
      <c r="DJJ24" s="2603"/>
      <c r="DJK24" s="4305"/>
      <c r="DJL24" s="4306"/>
      <c r="DJM24" s="4305"/>
      <c r="DJN24" s="4306"/>
      <c r="DJO24" s="4299"/>
      <c r="DJP24" s="4300"/>
      <c r="DJQ24" s="4305"/>
      <c r="DJR24" s="4304"/>
      <c r="DJS24" s="4299"/>
      <c r="DJT24" s="4300"/>
      <c r="DJU24" s="4301"/>
      <c r="DJV24" s="4302"/>
      <c r="DJW24" s="4299"/>
      <c r="DJX24" s="2602"/>
      <c r="DJY24" s="4287"/>
      <c r="DJZ24" s="4303"/>
      <c r="DKA24" s="4304"/>
      <c r="DKB24" s="2603"/>
      <c r="DKC24" s="4305"/>
      <c r="DKD24" s="4306"/>
      <c r="DKE24" s="4305"/>
      <c r="DKF24" s="4306"/>
      <c r="DKG24" s="4299"/>
      <c r="DKH24" s="4300"/>
      <c r="DKI24" s="4305"/>
      <c r="DKJ24" s="4304"/>
      <c r="DKK24" s="4299"/>
      <c r="DKL24" s="4300"/>
      <c r="DKM24" s="4301"/>
      <c r="DKN24" s="4302"/>
      <c r="DKO24" s="4299"/>
      <c r="DKP24" s="2602"/>
      <c r="DKQ24" s="4287"/>
      <c r="DKR24" s="4303"/>
      <c r="DKS24" s="4304"/>
      <c r="DKT24" s="2603"/>
      <c r="DKU24" s="4305"/>
      <c r="DKV24" s="4306"/>
      <c r="DKW24" s="4305"/>
      <c r="DKX24" s="4306"/>
      <c r="DKY24" s="4299"/>
      <c r="DKZ24" s="4300"/>
      <c r="DLA24" s="4305"/>
      <c r="DLB24" s="4304"/>
      <c r="DLC24" s="4299"/>
      <c r="DLD24" s="4300"/>
      <c r="DLE24" s="4301"/>
      <c r="DLF24" s="4302"/>
      <c r="DLG24" s="4299"/>
      <c r="DLH24" s="2602"/>
      <c r="DLI24" s="4287"/>
      <c r="DLJ24" s="4303"/>
      <c r="DLK24" s="4304"/>
      <c r="DLL24" s="2603"/>
      <c r="DLM24" s="4305"/>
      <c r="DLN24" s="4306"/>
      <c r="DLO24" s="4305"/>
      <c r="DLP24" s="4306"/>
      <c r="DLQ24" s="4299"/>
      <c r="DLR24" s="4300"/>
      <c r="DLS24" s="4305"/>
      <c r="DLT24" s="4304"/>
      <c r="DLU24" s="4299"/>
      <c r="DLV24" s="4300"/>
      <c r="DLW24" s="4301"/>
      <c r="DLX24" s="4302"/>
      <c r="DLY24" s="4299"/>
      <c r="DLZ24" s="2602"/>
      <c r="DMA24" s="4287"/>
      <c r="DMB24" s="4303"/>
      <c r="DMC24" s="4304"/>
      <c r="DMD24" s="2603"/>
      <c r="DME24" s="4305"/>
      <c r="DMF24" s="4306"/>
      <c r="DMG24" s="4305"/>
      <c r="DMH24" s="4306"/>
      <c r="DMI24" s="4299"/>
      <c r="DMJ24" s="4300"/>
      <c r="DMK24" s="4305"/>
      <c r="DML24" s="4304"/>
      <c r="DMM24" s="4299"/>
      <c r="DMN24" s="4300"/>
      <c r="DMO24" s="4301"/>
      <c r="DMP24" s="4302"/>
      <c r="DMQ24" s="4299"/>
      <c r="DMR24" s="2602"/>
      <c r="DMS24" s="4287"/>
      <c r="DMT24" s="4303"/>
      <c r="DMU24" s="4304"/>
      <c r="DMV24" s="2603"/>
      <c r="DMW24" s="4305"/>
      <c r="DMX24" s="4306"/>
      <c r="DMY24" s="4305"/>
      <c r="DMZ24" s="4306"/>
      <c r="DNA24" s="4299"/>
      <c r="DNB24" s="4300"/>
      <c r="DNC24" s="4305"/>
      <c r="DND24" s="4304"/>
      <c r="DNE24" s="4299"/>
      <c r="DNF24" s="4300"/>
      <c r="DNG24" s="4301"/>
      <c r="DNH24" s="4302"/>
      <c r="DNI24" s="4299"/>
      <c r="DNJ24" s="2602"/>
      <c r="DNK24" s="4287"/>
      <c r="DNL24" s="4303"/>
      <c r="DNM24" s="4304"/>
      <c r="DNN24" s="2603"/>
      <c r="DNO24" s="4305"/>
      <c r="DNP24" s="4306"/>
      <c r="DNQ24" s="4305"/>
      <c r="DNR24" s="4306"/>
      <c r="DNS24" s="4299"/>
      <c r="DNT24" s="4300"/>
      <c r="DNU24" s="4305"/>
      <c r="DNV24" s="4304"/>
      <c r="DNW24" s="4299"/>
      <c r="DNX24" s="4300"/>
      <c r="DNY24" s="4301"/>
      <c r="DNZ24" s="4302"/>
      <c r="DOA24" s="4299"/>
      <c r="DOB24" s="2602"/>
      <c r="DOC24" s="4287"/>
      <c r="DOD24" s="4303"/>
      <c r="DOE24" s="4304"/>
      <c r="DOF24" s="2603"/>
      <c r="DOG24" s="4305"/>
      <c r="DOH24" s="4306"/>
      <c r="DOI24" s="4305"/>
      <c r="DOJ24" s="4306"/>
      <c r="DOK24" s="4299"/>
      <c r="DOL24" s="4300"/>
      <c r="DOM24" s="4305"/>
      <c r="DON24" s="4304"/>
      <c r="DOO24" s="4299"/>
      <c r="DOP24" s="4300"/>
      <c r="DOQ24" s="4301"/>
      <c r="DOR24" s="4302"/>
      <c r="DOS24" s="4299"/>
      <c r="DOT24" s="2602"/>
      <c r="DOU24" s="4287"/>
      <c r="DOV24" s="4303"/>
      <c r="DOW24" s="4304"/>
      <c r="DOX24" s="2603"/>
      <c r="DOY24" s="4305"/>
      <c r="DOZ24" s="4306"/>
      <c r="DPA24" s="4305"/>
      <c r="DPB24" s="4306"/>
      <c r="DPC24" s="4299"/>
      <c r="DPD24" s="4300"/>
      <c r="DPE24" s="4305"/>
      <c r="DPF24" s="4304"/>
      <c r="DPG24" s="4299"/>
      <c r="DPH24" s="4300"/>
      <c r="DPI24" s="4301"/>
      <c r="DPJ24" s="4302"/>
      <c r="DPK24" s="4299"/>
      <c r="DPL24" s="2602"/>
      <c r="DPM24" s="4287"/>
      <c r="DPN24" s="4303"/>
      <c r="DPO24" s="4304"/>
      <c r="DPP24" s="2603"/>
      <c r="DPQ24" s="4305"/>
      <c r="DPR24" s="4306"/>
      <c r="DPS24" s="4305"/>
      <c r="DPT24" s="4306"/>
      <c r="DPU24" s="4299"/>
      <c r="DPV24" s="4300"/>
      <c r="DPW24" s="4305"/>
      <c r="DPX24" s="4304"/>
      <c r="DPY24" s="4299"/>
      <c r="DPZ24" s="4300"/>
      <c r="DQA24" s="4301"/>
      <c r="DQB24" s="4302"/>
      <c r="DQC24" s="4299"/>
      <c r="DQD24" s="2602"/>
      <c r="DQE24" s="4287"/>
      <c r="DQF24" s="4303"/>
      <c r="DQG24" s="4304"/>
      <c r="DQH24" s="2603"/>
      <c r="DQI24" s="4305"/>
      <c r="DQJ24" s="4306"/>
      <c r="DQK24" s="4305"/>
      <c r="DQL24" s="4306"/>
      <c r="DQM24" s="4299"/>
      <c r="DQN24" s="4300"/>
      <c r="DQO24" s="4305"/>
      <c r="DQP24" s="4304"/>
      <c r="DQQ24" s="4299"/>
      <c r="DQR24" s="4300"/>
      <c r="DQS24" s="4301"/>
      <c r="DQT24" s="4302"/>
      <c r="DQU24" s="4299"/>
      <c r="DQV24" s="2602"/>
      <c r="DQW24" s="4287"/>
      <c r="DQX24" s="4303"/>
      <c r="DQY24" s="4304"/>
      <c r="DQZ24" s="2603"/>
      <c r="DRA24" s="4305"/>
      <c r="DRB24" s="4306"/>
      <c r="DRC24" s="4305"/>
      <c r="DRD24" s="4306"/>
      <c r="DRE24" s="4299"/>
      <c r="DRF24" s="4300"/>
      <c r="DRG24" s="4305"/>
      <c r="DRH24" s="4304"/>
      <c r="DRI24" s="4299"/>
      <c r="DRJ24" s="4300"/>
      <c r="DRK24" s="4301"/>
      <c r="DRL24" s="4302"/>
      <c r="DRM24" s="4299"/>
      <c r="DRN24" s="2602"/>
      <c r="DRO24" s="4287"/>
      <c r="DRP24" s="4303"/>
      <c r="DRQ24" s="4304"/>
      <c r="DRR24" s="2603"/>
      <c r="DRS24" s="4305"/>
      <c r="DRT24" s="4306"/>
      <c r="DRU24" s="4305"/>
      <c r="DRV24" s="4306"/>
      <c r="DRW24" s="4299"/>
      <c r="DRX24" s="4300"/>
      <c r="DRY24" s="4305"/>
      <c r="DRZ24" s="4304"/>
      <c r="DSA24" s="4299"/>
      <c r="DSB24" s="4300"/>
      <c r="DSC24" s="4301"/>
      <c r="DSD24" s="4302"/>
      <c r="DSE24" s="4299"/>
      <c r="DSF24" s="2602"/>
      <c r="DSG24" s="4287"/>
      <c r="DSH24" s="4303"/>
      <c r="DSI24" s="4304"/>
      <c r="DSJ24" s="2603"/>
      <c r="DSK24" s="4305"/>
      <c r="DSL24" s="4306"/>
      <c r="DSM24" s="4305"/>
      <c r="DSN24" s="4306"/>
      <c r="DSO24" s="4299"/>
      <c r="DSP24" s="4300"/>
      <c r="DSQ24" s="4305"/>
      <c r="DSR24" s="4304"/>
      <c r="DSS24" s="4299"/>
      <c r="DST24" s="4300"/>
      <c r="DSU24" s="4301"/>
      <c r="DSV24" s="4302"/>
      <c r="DSW24" s="4299"/>
      <c r="DSX24" s="2602"/>
      <c r="DSY24" s="4287"/>
      <c r="DSZ24" s="4303"/>
      <c r="DTA24" s="4304"/>
      <c r="DTB24" s="2603"/>
      <c r="DTC24" s="4305"/>
      <c r="DTD24" s="4306"/>
      <c r="DTE24" s="4305"/>
      <c r="DTF24" s="4306"/>
      <c r="DTG24" s="4299"/>
      <c r="DTH24" s="4300"/>
      <c r="DTI24" s="4305"/>
      <c r="DTJ24" s="4304"/>
      <c r="DTK24" s="4299"/>
      <c r="DTL24" s="4300"/>
      <c r="DTM24" s="4301"/>
      <c r="DTN24" s="4302"/>
      <c r="DTO24" s="4299"/>
      <c r="DTP24" s="2602"/>
      <c r="DTQ24" s="4287"/>
      <c r="DTR24" s="4303"/>
      <c r="DTS24" s="4304"/>
      <c r="DTT24" s="2603"/>
      <c r="DTU24" s="4305"/>
      <c r="DTV24" s="4306"/>
      <c r="DTW24" s="4305"/>
      <c r="DTX24" s="4306"/>
      <c r="DTY24" s="4299"/>
      <c r="DTZ24" s="4300"/>
      <c r="DUA24" s="4305"/>
      <c r="DUB24" s="4304"/>
      <c r="DUC24" s="4299"/>
      <c r="DUD24" s="4300"/>
      <c r="DUE24" s="4301"/>
      <c r="DUF24" s="4302"/>
      <c r="DUG24" s="4299"/>
      <c r="DUH24" s="2602"/>
      <c r="DUI24" s="4287"/>
      <c r="DUJ24" s="4303"/>
      <c r="DUK24" s="4304"/>
      <c r="DUL24" s="2603"/>
      <c r="DUM24" s="4305"/>
      <c r="DUN24" s="4306"/>
      <c r="DUO24" s="4305"/>
      <c r="DUP24" s="4306"/>
      <c r="DUQ24" s="4299"/>
      <c r="DUR24" s="4300"/>
      <c r="DUS24" s="4305"/>
      <c r="DUT24" s="4304"/>
      <c r="DUU24" s="4299"/>
      <c r="DUV24" s="4300"/>
      <c r="DUW24" s="4301"/>
      <c r="DUX24" s="4302"/>
      <c r="DUY24" s="4299"/>
      <c r="DUZ24" s="2602"/>
      <c r="DVA24" s="4287"/>
      <c r="DVB24" s="4303"/>
      <c r="DVC24" s="4304"/>
      <c r="DVD24" s="2603"/>
      <c r="DVE24" s="4305"/>
      <c r="DVF24" s="4306"/>
      <c r="DVG24" s="4305"/>
      <c r="DVH24" s="4306"/>
      <c r="DVI24" s="4299"/>
      <c r="DVJ24" s="4300"/>
      <c r="DVK24" s="4305"/>
      <c r="DVL24" s="4304"/>
      <c r="DVM24" s="4299"/>
      <c r="DVN24" s="4300"/>
      <c r="DVO24" s="4301"/>
      <c r="DVP24" s="4302"/>
      <c r="DVQ24" s="4299"/>
      <c r="DVR24" s="2602"/>
      <c r="DVS24" s="4287"/>
      <c r="DVT24" s="4303"/>
      <c r="DVU24" s="4304"/>
      <c r="DVV24" s="2603"/>
      <c r="DVW24" s="4305"/>
      <c r="DVX24" s="4306"/>
      <c r="DVY24" s="4305"/>
      <c r="DVZ24" s="4306"/>
      <c r="DWA24" s="4299"/>
      <c r="DWB24" s="4300"/>
      <c r="DWC24" s="4305"/>
      <c r="DWD24" s="4304"/>
      <c r="DWE24" s="4299"/>
      <c r="DWF24" s="4300"/>
      <c r="DWG24" s="4301"/>
      <c r="DWH24" s="4302"/>
      <c r="DWI24" s="4299"/>
      <c r="DWJ24" s="2602"/>
      <c r="DWK24" s="4287"/>
      <c r="DWL24" s="4303"/>
      <c r="DWM24" s="4304"/>
      <c r="DWN24" s="2603"/>
      <c r="DWO24" s="4305"/>
      <c r="DWP24" s="4306"/>
      <c r="DWQ24" s="4305"/>
      <c r="DWR24" s="4306"/>
      <c r="DWS24" s="4299"/>
      <c r="DWT24" s="4300"/>
      <c r="DWU24" s="4305"/>
      <c r="DWV24" s="4304"/>
      <c r="DWW24" s="4299"/>
      <c r="DWX24" s="4300"/>
      <c r="DWY24" s="4301"/>
      <c r="DWZ24" s="4302"/>
      <c r="DXA24" s="4299"/>
      <c r="DXB24" s="2602"/>
      <c r="DXC24" s="4287"/>
      <c r="DXD24" s="4303"/>
      <c r="DXE24" s="4304"/>
      <c r="DXF24" s="2603"/>
      <c r="DXG24" s="4305"/>
      <c r="DXH24" s="4306"/>
      <c r="DXI24" s="4305"/>
      <c r="DXJ24" s="4306"/>
      <c r="DXK24" s="4299"/>
      <c r="DXL24" s="4300"/>
      <c r="DXM24" s="4305"/>
      <c r="DXN24" s="4304"/>
      <c r="DXO24" s="4299"/>
      <c r="DXP24" s="4300"/>
      <c r="DXQ24" s="4301"/>
      <c r="DXR24" s="4302"/>
      <c r="DXS24" s="4299"/>
      <c r="DXT24" s="2602"/>
      <c r="DXU24" s="4287"/>
      <c r="DXV24" s="4303"/>
      <c r="DXW24" s="4304"/>
      <c r="DXX24" s="2603"/>
      <c r="DXY24" s="4305"/>
      <c r="DXZ24" s="4306"/>
      <c r="DYA24" s="4305"/>
      <c r="DYB24" s="4306"/>
      <c r="DYC24" s="4299"/>
      <c r="DYD24" s="4300"/>
      <c r="DYE24" s="4305"/>
      <c r="DYF24" s="4304"/>
      <c r="DYG24" s="4299"/>
      <c r="DYH24" s="4300"/>
      <c r="DYI24" s="4301"/>
      <c r="DYJ24" s="4302"/>
      <c r="DYK24" s="4299"/>
      <c r="DYL24" s="2602"/>
      <c r="DYM24" s="4287"/>
      <c r="DYN24" s="4303"/>
      <c r="DYO24" s="4304"/>
      <c r="DYP24" s="2603"/>
      <c r="DYQ24" s="4305"/>
      <c r="DYR24" s="4306"/>
      <c r="DYS24" s="4305"/>
      <c r="DYT24" s="4306"/>
      <c r="DYU24" s="4299"/>
      <c r="DYV24" s="4300"/>
      <c r="DYW24" s="4305"/>
      <c r="DYX24" s="4304"/>
      <c r="DYY24" s="4299"/>
      <c r="DYZ24" s="4300"/>
      <c r="DZA24" s="4301"/>
      <c r="DZB24" s="4302"/>
      <c r="DZC24" s="4299"/>
      <c r="DZD24" s="2602"/>
      <c r="DZE24" s="4287"/>
      <c r="DZF24" s="4303"/>
      <c r="DZG24" s="4304"/>
      <c r="DZH24" s="2603"/>
      <c r="DZI24" s="4305"/>
      <c r="DZJ24" s="4306"/>
      <c r="DZK24" s="4305"/>
      <c r="DZL24" s="4306"/>
      <c r="DZM24" s="4299"/>
      <c r="DZN24" s="4300"/>
      <c r="DZO24" s="4305"/>
      <c r="DZP24" s="4304"/>
      <c r="DZQ24" s="4299"/>
      <c r="DZR24" s="4300"/>
      <c r="DZS24" s="4301"/>
      <c r="DZT24" s="4302"/>
      <c r="DZU24" s="4299"/>
      <c r="DZV24" s="2602"/>
      <c r="DZW24" s="4287"/>
      <c r="DZX24" s="4303"/>
      <c r="DZY24" s="4304"/>
      <c r="DZZ24" s="2603"/>
      <c r="EAA24" s="4305"/>
      <c r="EAB24" s="4306"/>
      <c r="EAC24" s="4305"/>
      <c r="EAD24" s="4306"/>
      <c r="EAE24" s="4299"/>
      <c r="EAF24" s="4300"/>
      <c r="EAG24" s="4305"/>
      <c r="EAH24" s="4304"/>
      <c r="EAI24" s="4299"/>
      <c r="EAJ24" s="4300"/>
      <c r="EAK24" s="4301"/>
      <c r="EAL24" s="4302"/>
      <c r="EAM24" s="4299"/>
      <c r="EAN24" s="2602"/>
      <c r="EAO24" s="4287"/>
      <c r="EAP24" s="4303"/>
      <c r="EAQ24" s="4304"/>
      <c r="EAR24" s="2603"/>
      <c r="EAS24" s="4305"/>
      <c r="EAT24" s="4306"/>
      <c r="EAU24" s="4305"/>
      <c r="EAV24" s="4306"/>
      <c r="EAW24" s="4299"/>
      <c r="EAX24" s="4300"/>
      <c r="EAY24" s="4305"/>
      <c r="EAZ24" s="4304"/>
      <c r="EBA24" s="4299"/>
      <c r="EBB24" s="4300"/>
      <c r="EBC24" s="4301"/>
      <c r="EBD24" s="4302"/>
      <c r="EBE24" s="4299"/>
      <c r="EBF24" s="2602"/>
      <c r="EBG24" s="4287"/>
      <c r="EBH24" s="4303"/>
      <c r="EBI24" s="4304"/>
      <c r="EBJ24" s="2603"/>
      <c r="EBK24" s="4305"/>
      <c r="EBL24" s="4306"/>
      <c r="EBM24" s="4305"/>
      <c r="EBN24" s="4306"/>
      <c r="EBO24" s="4299"/>
      <c r="EBP24" s="4300"/>
      <c r="EBQ24" s="4305"/>
      <c r="EBR24" s="4304"/>
      <c r="EBS24" s="4299"/>
      <c r="EBT24" s="4300"/>
      <c r="EBU24" s="4301"/>
      <c r="EBV24" s="4302"/>
      <c r="EBW24" s="4299"/>
      <c r="EBX24" s="2602"/>
      <c r="EBY24" s="4287"/>
      <c r="EBZ24" s="4303"/>
      <c r="ECA24" s="4304"/>
      <c r="ECB24" s="2603"/>
      <c r="ECC24" s="4305"/>
      <c r="ECD24" s="4306"/>
      <c r="ECE24" s="4305"/>
      <c r="ECF24" s="4306"/>
      <c r="ECG24" s="4299"/>
      <c r="ECH24" s="4300"/>
      <c r="ECI24" s="4305"/>
      <c r="ECJ24" s="4304"/>
      <c r="ECK24" s="4299"/>
      <c r="ECL24" s="4300"/>
      <c r="ECM24" s="4301"/>
      <c r="ECN24" s="4302"/>
      <c r="ECO24" s="4299"/>
      <c r="ECP24" s="2602"/>
      <c r="ECQ24" s="4287"/>
      <c r="ECR24" s="4303"/>
      <c r="ECS24" s="4304"/>
      <c r="ECT24" s="2603"/>
      <c r="ECU24" s="4305"/>
      <c r="ECV24" s="4306"/>
      <c r="ECW24" s="4305"/>
      <c r="ECX24" s="4306"/>
      <c r="ECY24" s="4299"/>
      <c r="ECZ24" s="4300"/>
      <c r="EDA24" s="4305"/>
      <c r="EDB24" s="4304"/>
      <c r="EDC24" s="4299"/>
      <c r="EDD24" s="4300"/>
      <c r="EDE24" s="4301"/>
      <c r="EDF24" s="4302"/>
      <c r="EDG24" s="4299"/>
      <c r="EDH24" s="2602"/>
      <c r="EDI24" s="4287"/>
      <c r="EDJ24" s="4303"/>
      <c r="EDK24" s="4304"/>
      <c r="EDL24" s="2603"/>
      <c r="EDM24" s="4305"/>
      <c r="EDN24" s="4306"/>
      <c r="EDO24" s="4305"/>
      <c r="EDP24" s="4306"/>
      <c r="EDQ24" s="4299"/>
      <c r="EDR24" s="4300"/>
      <c r="EDS24" s="4305"/>
      <c r="EDT24" s="4304"/>
      <c r="EDU24" s="4299"/>
      <c r="EDV24" s="4300"/>
      <c r="EDW24" s="4301"/>
      <c r="EDX24" s="4302"/>
      <c r="EDY24" s="4299"/>
      <c r="EDZ24" s="2602"/>
      <c r="EEA24" s="4287"/>
      <c r="EEB24" s="4303"/>
      <c r="EEC24" s="4304"/>
      <c r="EED24" s="2603"/>
      <c r="EEE24" s="4305"/>
      <c r="EEF24" s="4306"/>
      <c r="EEG24" s="4305"/>
      <c r="EEH24" s="4306"/>
      <c r="EEI24" s="4299"/>
      <c r="EEJ24" s="4300"/>
      <c r="EEK24" s="4305"/>
      <c r="EEL24" s="4304"/>
      <c r="EEM24" s="4299"/>
      <c r="EEN24" s="4300"/>
      <c r="EEO24" s="4301"/>
      <c r="EEP24" s="4302"/>
      <c r="EEQ24" s="4299"/>
      <c r="EER24" s="2602"/>
      <c r="EES24" s="4287"/>
      <c r="EET24" s="4303"/>
      <c r="EEU24" s="4304"/>
      <c r="EEV24" s="2603"/>
      <c r="EEW24" s="4305"/>
      <c r="EEX24" s="4306"/>
      <c r="EEY24" s="4305"/>
      <c r="EEZ24" s="4306"/>
      <c r="EFA24" s="4299"/>
      <c r="EFB24" s="4300"/>
      <c r="EFC24" s="4305"/>
      <c r="EFD24" s="4304"/>
      <c r="EFE24" s="4299"/>
      <c r="EFF24" s="4300"/>
      <c r="EFG24" s="4301"/>
      <c r="EFH24" s="4302"/>
      <c r="EFI24" s="4299"/>
      <c r="EFJ24" s="2602"/>
      <c r="EFK24" s="4287"/>
      <c r="EFL24" s="4303"/>
      <c r="EFM24" s="4304"/>
      <c r="EFN24" s="2603"/>
      <c r="EFO24" s="4305"/>
      <c r="EFP24" s="4306"/>
      <c r="EFQ24" s="4305"/>
      <c r="EFR24" s="4306"/>
      <c r="EFS24" s="4299"/>
      <c r="EFT24" s="4300"/>
      <c r="EFU24" s="4305"/>
      <c r="EFV24" s="4304"/>
      <c r="EFW24" s="4299"/>
      <c r="EFX24" s="4300"/>
      <c r="EFY24" s="4301"/>
      <c r="EFZ24" s="4302"/>
      <c r="EGA24" s="4299"/>
      <c r="EGB24" s="2602"/>
      <c r="EGC24" s="4287"/>
      <c r="EGD24" s="4303"/>
      <c r="EGE24" s="4304"/>
      <c r="EGF24" s="2603"/>
      <c r="EGG24" s="4305"/>
      <c r="EGH24" s="4306"/>
      <c r="EGI24" s="4305"/>
      <c r="EGJ24" s="4306"/>
      <c r="EGK24" s="4299"/>
      <c r="EGL24" s="4300"/>
      <c r="EGM24" s="4305"/>
      <c r="EGN24" s="4304"/>
      <c r="EGO24" s="4299"/>
      <c r="EGP24" s="4300"/>
      <c r="EGQ24" s="4301"/>
      <c r="EGR24" s="4302"/>
      <c r="EGS24" s="4299"/>
      <c r="EGT24" s="2602"/>
      <c r="EGU24" s="4287"/>
      <c r="EGV24" s="4303"/>
      <c r="EGW24" s="4304"/>
      <c r="EGX24" s="2603"/>
      <c r="EGY24" s="4305"/>
      <c r="EGZ24" s="4306"/>
      <c r="EHA24" s="4305"/>
      <c r="EHB24" s="4306"/>
      <c r="EHC24" s="4299"/>
      <c r="EHD24" s="4300"/>
      <c r="EHE24" s="4305"/>
      <c r="EHF24" s="4304"/>
      <c r="EHG24" s="4299"/>
      <c r="EHH24" s="4300"/>
      <c r="EHI24" s="4301"/>
      <c r="EHJ24" s="4302"/>
      <c r="EHK24" s="4299"/>
      <c r="EHL24" s="2602"/>
      <c r="EHM24" s="4287"/>
      <c r="EHN24" s="4303"/>
      <c r="EHO24" s="4304"/>
      <c r="EHP24" s="2603"/>
      <c r="EHQ24" s="4305"/>
      <c r="EHR24" s="4306"/>
      <c r="EHS24" s="4305"/>
      <c r="EHT24" s="4306"/>
      <c r="EHU24" s="4299"/>
      <c r="EHV24" s="4300"/>
      <c r="EHW24" s="4305"/>
      <c r="EHX24" s="4304"/>
      <c r="EHY24" s="4299"/>
      <c r="EHZ24" s="4300"/>
      <c r="EIA24" s="4301"/>
      <c r="EIB24" s="4302"/>
      <c r="EIC24" s="4299"/>
      <c r="EID24" s="2602"/>
      <c r="EIE24" s="4287"/>
      <c r="EIF24" s="4303"/>
      <c r="EIG24" s="4304"/>
      <c r="EIH24" s="2603"/>
      <c r="EII24" s="4305"/>
      <c r="EIJ24" s="4306"/>
      <c r="EIK24" s="4305"/>
      <c r="EIL24" s="4306"/>
      <c r="EIM24" s="4299"/>
      <c r="EIN24" s="4300"/>
      <c r="EIO24" s="4305"/>
      <c r="EIP24" s="4304"/>
      <c r="EIQ24" s="4299"/>
      <c r="EIR24" s="4300"/>
      <c r="EIS24" s="4301"/>
      <c r="EIT24" s="4302"/>
      <c r="EIU24" s="4299"/>
      <c r="EIV24" s="2602"/>
      <c r="EIW24" s="4287"/>
      <c r="EIX24" s="4303"/>
      <c r="EIY24" s="4304"/>
      <c r="EIZ24" s="2603"/>
      <c r="EJA24" s="4305"/>
      <c r="EJB24" s="4306"/>
      <c r="EJC24" s="4305"/>
      <c r="EJD24" s="4306"/>
      <c r="EJE24" s="4299"/>
      <c r="EJF24" s="4300"/>
      <c r="EJG24" s="4305"/>
      <c r="EJH24" s="4304"/>
      <c r="EJI24" s="4299"/>
      <c r="EJJ24" s="4300"/>
      <c r="EJK24" s="4301"/>
      <c r="EJL24" s="4302"/>
      <c r="EJM24" s="4299"/>
      <c r="EJN24" s="2602"/>
      <c r="EJO24" s="4287"/>
      <c r="EJP24" s="4303"/>
      <c r="EJQ24" s="4304"/>
      <c r="EJR24" s="2603"/>
      <c r="EJS24" s="4305"/>
      <c r="EJT24" s="4306"/>
      <c r="EJU24" s="4305"/>
      <c r="EJV24" s="4306"/>
      <c r="EJW24" s="4299"/>
      <c r="EJX24" s="4300"/>
      <c r="EJY24" s="4305"/>
      <c r="EJZ24" s="4304"/>
      <c r="EKA24" s="4299"/>
      <c r="EKB24" s="4300"/>
      <c r="EKC24" s="4301"/>
      <c r="EKD24" s="4302"/>
      <c r="EKE24" s="4299"/>
      <c r="EKF24" s="2602"/>
      <c r="EKG24" s="4287"/>
      <c r="EKH24" s="4303"/>
      <c r="EKI24" s="4304"/>
      <c r="EKJ24" s="2603"/>
      <c r="EKK24" s="4305"/>
      <c r="EKL24" s="4306"/>
      <c r="EKM24" s="4305"/>
      <c r="EKN24" s="4306"/>
      <c r="EKO24" s="4299"/>
      <c r="EKP24" s="4300"/>
      <c r="EKQ24" s="4305"/>
      <c r="EKR24" s="4304"/>
      <c r="EKS24" s="4299"/>
      <c r="EKT24" s="4300"/>
      <c r="EKU24" s="4301"/>
      <c r="EKV24" s="4302"/>
      <c r="EKW24" s="4299"/>
      <c r="EKX24" s="2602"/>
      <c r="EKY24" s="4287"/>
      <c r="EKZ24" s="4303"/>
      <c r="ELA24" s="4304"/>
      <c r="ELB24" s="2603"/>
      <c r="ELC24" s="4305"/>
      <c r="ELD24" s="4306"/>
      <c r="ELE24" s="4305"/>
      <c r="ELF24" s="4306"/>
      <c r="ELG24" s="4299"/>
      <c r="ELH24" s="4300"/>
      <c r="ELI24" s="4305"/>
      <c r="ELJ24" s="4304"/>
      <c r="ELK24" s="4299"/>
      <c r="ELL24" s="4300"/>
      <c r="ELM24" s="4301"/>
      <c r="ELN24" s="4302"/>
      <c r="ELO24" s="4299"/>
      <c r="ELP24" s="2602"/>
      <c r="ELQ24" s="4287"/>
      <c r="ELR24" s="4303"/>
      <c r="ELS24" s="4304"/>
      <c r="ELT24" s="2603"/>
      <c r="ELU24" s="4305"/>
      <c r="ELV24" s="4306"/>
      <c r="ELW24" s="4305"/>
      <c r="ELX24" s="4306"/>
      <c r="ELY24" s="4299"/>
      <c r="ELZ24" s="4300"/>
      <c r="EMA24" s="4305"/>
      <c r="EMB24" s="4304"/>
      <c r="EMC24" s="4299"/>
      <c r="EMD24" s="4300"/>
      <c r="EME24" s="4301"/>
      <c r="EMF24" s="4302"/>
      <c r="EMG24" s="4299"/>
      <c r="EMH24" s="2602"/>
      <c r="EMI24" s="4287"/>
      <c r="EMJ24" s="4303"/>
      <c r="EMK24" s="4304"/>
      <c r="EML24" s="2603"/>
      <c r="EMM24" s="4305"/>
      <c r="EMN24" s="4306"/>
      <c r="EMO24" s="4305"/>
      <c r="EMP24" s="4306"/>
      <c r="EMQ24" s="4299"/>
      <c r="EMR24" s="4300"/>
      <c r="EMS24" s="4305"/>
      <c r="EMT24" s="4304"/>
      <c r="EMU24" s="4299"/>
      <c r="EMV24" s="4300"/>
      <c r="EMW24" s="4301"/>
      <c r="EMX24" s="4302"/>
      <c r="EMY24" s="4299"/>
      <c r="EMZ24" s="2602"/>
      <c r="ENA24" s="4287"/>
      <c r="ENB24" s="4303"/>
      <c r="ENC24" s="4304"/>
      <c r="END24" s="2603"/>
      <c r="ENE24" s="4305"/>
      <c r="ENF24" s="4306"/>
      <c r="ENG24" s="4305"/>
      <c r="ENH24" s="4306"/>
      <c r="ENI24" s="4299"/>
      <c r="ENJ24" s="4300"/>
      <c r="ENK24" s="4305"/>
      <c r="ENL24" s="4304"/>
      <c r="ENM24" s="4299"/>
      <c r="ENN24" s="4300"/>
      <c r="ENO24" s="4301"/>
      <c r="ENP24" s="4302"/>
      <c r="ENQ24" s="4299"/>
      <c r="ENR24" s="2602"/>
      <c r="ENS24" s="4287"/>
      <c r="ENT24" s="4303"/>
      <c r="ENU24" s="4304"/>
      <c r="ENV24" s="2603"/>
      <c r="ENW24" s="4305"/>
      <c r="ENX24" s="4306"/>
      <c r="ENY24" s="4305"/>
      <c r="ENZ24" s="4306"/>
      <c r="EOA24" s="4299"/>
      <c r="EOB24" s="4300"/>
      <c r="EOC24" s="4305"/>
      <c r="EOD24" s="4304"/>
      <c r="EOE24" s="4299"/>
      <c r="EOF24" s="4300"/>
      <c r="EOG24" s="4301"/>
      <c r="EOH24" s="4302"/>
      <c r="EOI24" s="4299"/>
      <c r="EOJ24" s="2602"/>
      <c r="EOK24" s="4287"/>
      <c r="EOL24" s="4303"/>
      <c r="EOM24" s="4304"/>
      <c r="EON24" s="2603"/>
      <c r="EOO24" s="4305"/>
      <c r="EOP24" s="4306"/>
      <c r="EOQ24" s="4305"/>
      <c r="EOR24" s="4306"/>
      <c r="EOS24" s="4299"/>
      <c r="EOT24" s="4300"/>
      <c r="EOU24" s="4305"/>
      <c r="EOV24" s="4304"/>
      <c r="EOW24" s="4299"/>
      <c r="EOX24" s="4300"/>
      <c r="EOY24" s="4301"/>
      <c r="EOZ24" s="4302"/>
      <c r="EPA24" s="4299"/>
      <c r="EPB24" s="2602"/>
      <c r="EPC24" s="4287"/>
      <c r="EPD24" s="4303"/>
      <c r="EPE24" s="4304"/>
      <c r="EPF24" s="2603"/>
      <c r="EPG24" s="4305"/>
      <c r="EPH24" s="4306"/>
      <c r="EPI24" s="4305"/>
      <c r="EPJ24" s="4306"/>
      <c r="EPK24" s="4299"/>
      <c r="EPL24" s="4300"/>
      <c r="EPM24" s="4305"/>
      <c r="EPN24" s="4304"/>
      <c r="EPO24" s="4299"/>
      <c r="EPP24" s="4300"/>
      <c r="EPQ24" s="4301"/>
      <c r="EPR24" s="4302"/>
      <c r="EPS24" s="4299"/>
      <c r="EPT24" s="2602"/>
      <c r="EPU24" s="4287"/>
      <c r="EPV24" s="4303"/>
      <c r="EPW24" s="4304"/>
      <c r="EPX24" s="2603"/>
      <c r="EPY24" s="4305"/>
      <c r="EPZ24" s="4306"/>
      <c r="EQA24" s="4305"/>
      <c r="EQB24" s="4306"/>
      <c r="EQC24" s="4299"/>
      <c r="EQD24" s="4300"/>
      <c r="EQE24" s="4305"/>
      <c r="EQF24" s="4304"/>
      <c r="EQG24" s="4299"/>
      <c r="EQH24" s="4300"/>
      <c r="EQI24" s="4301"/>
      <c r="EQJ24" s="4302"/>
      <c r="EQK24" s="4299"/>
      <c r="EQL24" s="2602"/>
      <c r="EQM24" s="4287"/>
      <c r="EQN24" s="4303"/>
      <c r="EQO24" s="4304"/>
      <c r="EQP24" s="2603"/>
      <c r="EQQ24" s="4305"/>
      <c r="EQR24" s="4306"/>
      <c r="EQS24" s="4305"/>
      <c r="EQT24" s="4306"/>
      <c r="EQU24" s="4299"/>
      <c r="EQV24" s="4300"/>
      <c r="EQW24" s="4305"/>
      <c r="EQX24" s="4304"/>
      <c r="EQY24" s="4299"/>
      <c r="EQZ24" s="4300"/>
      <c r="ERA24" s="4301"/>
      <c r="ERB24" s="4302"/>
      <c r="ERC24" s="4299"/>
      <c r="ERD24" s="2602"/>
      <c r="ERE24" s="4287"/>
      <c r="ERF24" s="4303"/>
      <c r="ERG24" s="4304"/>
      <c r="ERH24" s="2603"/>
      <c r="ERI24" s="4305"/>
      <c r="ERJ24" s="4306"/>
      <c r="ERK24" s="4305"/>
      <c r="ERL24" s="4306"/>
      <c r="ERM24" s="4299"/>
      <c r="ERN24" s="4300"/>
      <c r="ERO24" s="4305"/>
      <c r="ERP24" s="4304"/>
      <c r="ERQ24" s="4299"/>
      <c r="ERR24" s="4300"/>
      <c r="ERS24" s="4301"/>
      <c r="ERT24" s="4302"/>
      <c r="ERU24" s="4299"/>
      <c r="ERV24" s="2602"/>
      <c r="ERW24" s="4287"/>
      <c r="ERX24" s="4303"/>
      <c r="ERY24" s="4304"/>
      <c r="ERZ24" s="2603"/>
      <c r="ESA24" s="4305"/>
      <c r="ESB24" s="4306"/>
      <c r="ESC24" s="4305"/>
      <c r="ESD24" s="4306"/>
      <c r="ESE24" s="4299"/>
      <c r="ESF24" s="4300"/>
      <c r="ESG24" s="4305"/>
      <c r="ESH24" s="4304"/>
      <c r="ESI24" s="4299"/>
      <c r="ESJ24" s="4300"/>
      <c r="ESK24" s="4301"/>
      <c r="ESL24" s="4302"/>
      <c r="ESM24" s="4299"/>
      <c r="ESN24" s="2602"/>
      <c r="ESO24" s="4287"/>
      <c r="ESP24" s="4303"/>
      <c r="ESQ24" s="4304"/>
      <c r="ESR24" s="2603"/>
      <c r="ESS24" s="4305"/>
      <c r="EST24" s="4306"/>
      <c r="ESU24" s="4305"/>
      <c r="ESV24" s="4306"/>
      <c r="ESW24" s="4299"/>
      <c r="ESX24" s="4300"/>
      <c r="ESY24" s="4305"/>
      <c r="ESZ24" s="4304"/>
      <c r="ETA24" s="4299"/>
      <c r="ETB24" s="4300"/>
      <c r="ETC24" s="4301"/>
      <c r="ETD24" s="4302"/>
      <c r="ETE24" s="4299"/>
      <c r="ETF24" s="2602"/>
      <c r="ETG24" s="4287"/>
      <c r="ETH24" s="4303"/>
      <c r="ETI24" s="4304"/>
      <c r="ETJ24" s="2603"/>
      <c r="ETK24" s="4305"/>
      <c r="ETL24" s="4306"/>
      <c r="ETM24" s="4305"/>
      <c r="ETN24" s="4306"/>
      <c r="ETO24" s="4299"/>
      <c r="ETP24" s="4300"/>
      <c r="ETQ24" s="4305"/>
      <c r="ETR24" s="4304"/>
      <c r="ETS24" s="4299"/>
      <c r="ETT24" s="4300"/>
      <c r="ETU24" s="4301"/>
      <c r="ETV24" s="4302"/>
      <c r="ETW24" s="4299"/>
      <c r="ETX24" s="2602"/>
      <c r="ETY24" s="4287"/>
      <c r="ETZ24" s="4303"/>
      <c r="EUA24" s="4304"/>
      <c r="EUB24" s="2603"/>
      <c r="EUC24" s="4305"/>
      <c r="EUD24" s="4306"/>
      <c r="EUE24" s="4305"/>
      <c r="EUF24" s="4306"/>
      <c r="EUG24" s="4299"/>
      <c r="EUH24" s="4300"/>
      <c r="EUI24" s="4305"/>
      <c r="EUJ24" s="4304"/>
      <c r="EUK24" s="4299"/>
      <c r="EUL24" s="4300"/>
      <c r="EUM24" s="4301"/>
      <c r="EUN24" s="4302"/>
      <c r="EUO24" s="4299"/>
      <c r="EUP24" s="2602"/>
      <c r="EUQ24" s="4287"/>
      <c r="EUR24" s="4303"/>
      <c r="EUS24" s="4304"/>
      <c r="EUT24" s="2603"/>
      <c r="EUU24" s="4305"/>
      <c r="EUV24" s="4306"/>
      <c r="EUW24" s="4305"/>
      <c r="EUX24" s="4306"/>
      <c r="EUY24" s="4299"/>
      <c r="EUZ24" s="4300"/>
      <c r="EVA24" s="4305"/>
      <c r="EVB24" s="4304"/>
      <c r="EVC24" s="4299"/>
      <c r="EVD24" s="4300"/>
      <c r="EVE24" s="4301"/>
      <c r="EVF24" s="4302"/>
      <c r="EVG24" s="4299"/>
      <c r="EVH24" s="2602"/>
      <c r="EVI24" s="4287"/>
      <c r="EVJ24" s="4303"/>
      <c r="EVK24" s="4304"/>
      <c r="EVL24" s="2603"/>
      <c r="EVM24" s="4305"/>
      <c r="EVN24" s="4306"/>
      <c r="EVO24" s="4305"/>
      <c r="EVP24" s="4306"/>
      <c r="EVQ24" s="4299"/>
      <c r="EVR24" s="4300"/>
      <c r="EVS24" s="4305"/>
      <c r="EVT24" s="4304"/>
      <c r="EVU24" s="4299"/>
      <c r="EVV24" s="4300"/>
      <c r="EVW24" s="4301"/>
      <c r="EVX24" s="4302"/>
      <c r="EVY24" s="4299"/>
      <c r="EVZ24" s="2602"/>
      <c r="EWA24" s="4287"/>
      <c r="EWB24" s="4303"/>
      <c r="EWC24" s="4304"/>
      <c r="EWD24" s="2603"/>
      <c r="EWE24" s="4305"/>
      <c r="EWF24" s="4306"/>
      <c r="EWG24" s="4305"/>
      <c r="EWH24" s="4306"/>
      <c r="EWI24" s="4299"/>
      <c r="EWJ24" s="4300"/>
      <c r="EWK24" s="4305"/>
      <c r="EWL24" s="4304"/>
      <c r="EWM24" s="4299"/>
      <c r="EWN24" s="4300"/>
      <c r="EWO24" s="4301"/>
      <c r="EWP24" s="4302"/>
      <c r="EWQ24" s="4299"/>
      <c r="EWR24" s="2602"/>
      <c r="EWS24" s="4287"/>
      <c r="EWT24" s="4303"/>
      <c r="EWU24" s="4304"/>
      <c r="EWV24" s="2603"/>
      <c r="EWW24" s="4305"/>
      <c r="EWX24" s="4306"/>
      <c r="EWY24" s="4305"/>
      <c r="EWZ24" s="4306"/>
      <c r="EXA24" s="4299"/>
      <c r="EXB24" s="4300"/>
      <c r="EXC24" s="4305"/>
      <c r="EXD24" s="4304"/>
      <c r="EXE24" s="4299"/>
      <c r="EXF24" s="4300"/>
      <c r="EXG24" s="4301"/>
      <c r="EXH24" s="4302"/>
      <c r="EXI24" s="4299"/>
      <c r="EXJ24" s="2602"/>
      <c r="EXK24" s="4287"/>
      <c r="EXL24" s="4303"/>
      <c r="EXM24" s="4304"/>
      <c r="EXN24" s="2603"/>
      <c r="EXO24" s="4305"/>
      <c r="EXP24" s="4306"/>
      <c r="EXQ24" s="4305"/>
      <c r="EXR24" s="4306"/>
      <c r="EXS24" s="4299"/>
      <c r="EXT24" s="4300"/>
      <c r="EXU24" s="4305"/>
      <c r="EXV24" s="4304"/>
      <c r="EXW24" s="4299"/>
      <c r="EXX24" s="4300"/>
      <c r="EXY24" s="4301"/>
      <c r="EXZ24" s="4302"/>
      <c r="EYA24" s="4299"/>
      <c r="EYB24" s="2602"/>
      <c r="EYC24" s="4287"/>
      <c r="EYD24" s="4303"/>
      <c r="EYE24" s="4304"/>
      <c r="EYF24" s="2603"/>
      <c r="EYG24" s="4305"/>
      <c r="EYH24" s="4306"/>
      <c r="EYI24" s="4305"/>
      <c r="EYJ24" s="4306"/>
      <c r="EYK24" s="4299"/>
      <c r="EYL24" s="4300"/>
      <c r="EYM24" s="4305"/>
      <c r="EYN24" s="4304"/>
      <c r="EYO24" s="4299"/>
      <c r="EYP24" s="4300"/>
      <c r="EYQ24" s="4301"/>
      <c r="EYR24" s="4302"/>
      <c r="EYS24" s="4299"/>
      <c r="EYT24" s="2602"/>
      <c r="EYU24" s="4287"/>
      <c r="EYV24" s="4303"/>
      <c r="EYW24" s="4304"/>
      <c r="EYX24" s="2603"/>
      <c r="EYY24" s="4305"/>
      <c r="EYZ24" s="4306"/>
      <c r="EZA24" s="4305"/>
      <c r="EZB24" s="4306"/>
      <c r="EZC24" s="4299"/>
      <c r="EZD24" s="4300"/>
      <c r="EZE24" s="4305"/>
      <c r="EZF24" s="4304"/>
      <c r="EZG24" s="4299"/>
      <c r="EZH24" s="4300"/>
      <c r="EZI24" s="4301"/>
      <c r="EZJ24" s="4302"/>
      <c r="EZK24" s="4299"/>
      <c r="EZL24" s="2602"/>
      <c r="EZM24" s="4287"/>
      <c r="EZN24" s="4303"/>
      <c r="EZO24" s="4304"/>
      <c r="EZP24" s="2603"/>
      <c r="EZQ24" s="4305"/>
      <c r="EZR24" s="4306"/>
      <c r="EZS24" s="4305"/>
      <c r="EZT24" s="4306"/>
      <c r="EZU24" s="4299"/>
      <c r="EZV24" s="4300"/>
      <c r="EZW24" s="4305"/>
      <c r="EZX24" s="4304"/>
      <c r="EZY24" s="4299"/>
      <c r="EZZ24" s="4300"/>
      <c r="FAA24" s="4301"/>
      <c r="FAB24" s="4302"/>
      <c r="FAC24" s="4299"/>
      <c r="FAD24" s="2602"/>
      <c r="FAE24" s="4287"/>
      <c r="FAF24" s="4303"/>
      <c r="FAG24" s="4304"/>
      <c r="FAH24" s="2603"/>
      <c r="FAI24" s="4305"/>
      <c r="FAJ24" s="4306"/>
      <c r="FAK24" s="4305"/>
      <c r="FAL24" s="4306"/>
      <c r="FAM24" s="4299"/>
      <c r="FAN24" s="4300"/>
      <c r="FAO24" s="4305"/>
      <c r="FAP24" s="4304"/>
      <c r="FAQ24" s="4299"/>
      <c r="FAR24" s="4300"/>
      <c r="FAS24" s="4301"/>
      <c r="FAT24" s="4302"/>
      <c r="FAU24" s="4299"/>
      <c r="FAV24" s="2602"/>
      <c r="FAW24" s="4287"/>
      <c r="FAX24" s="4303"/>
      <c r="FAY24" s="4304"/>
      <c r="FAZ24" s="2603"/>
      <c r="FBA24" s="4305"/>
      <c r="FBB24" s="4306"/>
      <c r="FBC24" s="4305"/>
      <c r="FBD24" s="4306"/>
      <c r="FBE24" s="4299"/>
      <c r="FBF24" s="4300"/>
      <c r="FBG24" s="4305"/>
      <c r="FBH24" s="4304"/>
      <c r="FBI24" s="4299"/>
      <c r="FBJ24" s="4300"/>
      <c r="FBK24" s="4301"/>
      <c r="FBL24" s="4302"/>
      <c r="FBM24" s="4299"/>
      <c r="FBN24" s="2602"/>
      <c r="FBO24" s="4287"/>
      <c r="FBP24" s="4303"/>
      <c r="FBQ24" s="4304"/>
      <c r="FBR24" s="2603"/>
      <c r="FBS24" s="4305"/>
      <c r="FBT24" s="4306"/>
      <c r="FBU24" s="4305"/>
      <c r="FBV24" s="4306"/>
      <c r="FBW24" s="4299"/>
      <c r="FBX24" s="4300"/>
      <c r="FBY24" s="4305"/>
      <c r="FBZ24" s="4304"/>
      <c r="FCA24" s="4299"/>
      <c r="FCB24" s="4300"/>
      <c r="FCC24" s="4301"/>
      <c r="FCD24" s="4302"/>
      <c r="FCE24" s="4299"/>
      <c r="FCF24" s="2602"/>
      <c r="FCG24" s="4287"/>
      <c r="FCH24" s="4303"/>
      <c r="FCI24" s="4304"/>
      <c r="FCJ24" s="2603"/>
      <c r="FCK24" s="4305"/>
      <c r="FCL24" s="4306"/>
      <c r="FCM24" s="4305"/>
      <c r="FCN24" s="4306"/>
      <c r="FCO24" s="4299"/>
      <c r="FCP24" s="4300"/>
      <c r="FCQ24" s="4305"/>
      <c r="FCR24" s="4304"/>
      <c r="FCS24" s="4299"/>
      <c r="FCT24" s="4300"/>
      <c r="FCU24" s="4301"/>
      <c r="FCV24" s="4302"/>
      <c r="FCW24" s="4299"/>
      <c r="FCX24" s="2602"/>
      <c r="FCY24" s="4287"/>
      <c r="FCZ24" s="4303"/>
      <c r="FDA24" s="4304"/>
      <c r="FDB24" s="2603"/>
      <c r="FDC24" s="4305"/>
      <c r="FDD24" s="4306"/>
      <c r="FDE24" s="4305"/>
      <c r="FDF24" s="4306"/>
      <c r="FDG24" s="4299"/>
      <c r="FDH24" s="4300"/>
      <c r="FDI24" s="4305"/>
      <c r="FDJ24" s="4304"/>
      <c r="FDK24" s="4299"/>
      <c r="FDL24" s="4300"/>
      <c r="FDM24" s="4301"/>
      <c r="FDN24" s="4302"/>
      <c r="FDO24" s="4299"/>
      <c r="FDP24" s="2602"/>
      <c r="FDQ24" s="4287"/>
      <c r="FDR24" s="4303"/>
      <c r="FDS24" s="4304"/>
      <c r="FDT24" s="2603"/>
      <c r="FDU24" s="4305"/>
      <c r="FDV24" s="4306"/>
      <c r="FDW24" s="4305"/>
      <c r="FDX24" s="4306"/>
      <c r="FDY24" s="4299"/>
      <c r="FDZ24" s="4300"/>
      <c r="FEA24" s="4305"/>
      <c r="FEB24" s="4304"/>
      <c r="FEC24" s="4299"/>
      <c r="FED24" s="4300"/>
      <c r="FEE24" s="4301"/>
      <c r="FEF24" s="4302"/>
      <c r="FEG24" s="4299"/>
      <c r="FEH24" s="2602"/>
      <c r="FEI24" s="4287"/>
      <c r="FEJ24" s="4303"/>
      <c r="FEK24" s="4304"/>
      <c r="FEL24" s="2603"/>
      <c r="FEM24" s="4305"/>
      <c r="FEN24" s="4306"/>
      <c r="FEO24" s="4305"/>
      <c r="FEP24" s="4306"/>
      <c r="FEQ24" s="4299"/>
      <c r="FER24" s="4300"/>
      <c r="FES24" s="4305"/>
      <c r="FET24" s="4304"/>
      <c r="FEU24" s="4299"/>
      <c r="FEV24" s="4300"/>
      <c r="FEW24" s="4301"/>
      <c r="FEX24" s="4302"/>
      <c r="FEY24" s="4299"/>
      <c r="FEZ24" s="2602"/>
      <c r="FFA24" s="4287"/>
      <c r="FFB24" s="4303"/>
      <c r="FFC24" s="4304"/>
      <c r="FFD24" s="2603"/>
      <c r="FFE24" s="4305"/>
      <c r="FFF24" s="4306"/>
      <c r="FFG24" s="4305"/>
      <c r="FFH24" s="4306"/>
      <c r="FFI24" s="4299"/>
      <c r="FFJ24" s="4300"/>
      <c r="FFK24" s="4305"/>
      <c r="FFL24" s="4304"/>
      <c r="FFM24" s="4299"/>
      <c r="FFN24" s="4300"/>
      <c r="FFO24" s="4301"/>
      <c r="FFP24" s="4302"/>
      <c r="FFQ24" s="4299"/>
      <c r="FFR24" s="2602"/>
      <c r="FFS24" s="4287"/>
      <c r="FFT24" s="4303"/>
      <c r="FFU24" s="4304"/>
      <c r="FFV24" s="2603"/>
      <c r="FFW24" s="4305"/>
      <c r="FFX24" s="4306"/>
      <c r="FFY24" s="4305"/>
      <c r="FFZ24" s="4306"/>
      <c r="FGA24" s="4299"/>
      <c r="FGB24" s="4300"/>
      <c r="FGC24" s="4305"/>
      <c r="FGD24" s="4304"/>
      <c r="FGE24" s="4299"/>
      <c r="FGF24" s="4300"/>
      <c r="FGG24" s="4301"/>
      <c r="FGH24" s="4302"/>
      <c r="FGI24" s="4299"/>
      <c r="FGJ24" s="2602"/>
      <c r="FGK24" s="4287"/>
      <c r="FGL24" s="4303"/>
      <c r="FGM24" s="4304"/>
      <c r="FGN24" s="2603"/>
      <c r="FGO24" s="4305"/>
      <c r="FGP24" s="4306"/>
      <c r="FGQ24" s="4305"/>
      <c r="FGR24" s="4306"/>
      <c r="FGS24" s="4299"/>
      <c r="FGT24" s="4300"/>
      <c r="FGU24" s="4305"/>
      <c r="FGV24" s="4304"/>
      <c r="FGW24" s="4299"/>
      <c r="FGX24" s="4300"/>
      <c r="FGY24" s="4301"/>
      <c r="FGZ24" s="4302"/>
      <c r="FHA24" s="4299"/>
      <c r="FHB24" s="2602"/>
      <c r="FHC24" s="4287"/>
      <c r="FHD24" s="4303"/>
      <c r="FHE24" s="4304"/>
      <c r="FHF24" s="2603"/>
      <c r="FHG24" s="4305"/>
      <c r="FHH24" s="4306"/>
      <c r="FHI24" s="4305"/>
      <c r="FHJ24" s="4306"/>
      <c r="FHK24" s="4299"/>
      <c r="FHL24" s="4300"/>
      <c r="FHM24" s="4305"/>
      <c r="FHN24" s="4304"/>
      <c r="FHO24" s="4299"/>
      <c r="FHP24" s="4300"/>
      <c r="FHQ24" s="4301"/>
      <c r="FHR24" s="4302"/>
      <c r="FHS24" s="4299"/>
      <c r="FHT24" s="2602"/>
      <c r="FHU24" s="4287"/>
      <c r="FHV24" s="4303"/>
      <c r="FHW24" s="4304"/>
      <c r="FHX24" s="2603"/>
      <c r="FHY24" s="4305"/>
      <c r="FHZ24" s="4306"/>
      <c r="FIA24" s="4305"/>
      <c r="FIB24" s="4306"/>
      <c r="FIC24" s="4299"/>
      <c r="FID24" s="4300"/>
      <c r="FIE24" s="4305"/>
      <c r="FIF24" s="4304"/>
      <c r="FIG24" s="4299"/>
      <c r="FIH24" s="4300"/>
      <c r="FII24" s="4301"/>
      <c r="FIJ24" s="4302"/>
      <c r="FIK24" s="4299"/>
      <c r="FIL24" s="2602"/>
      <c r="FIM24" s="4287"/>
      <c r="FIN24" s="4303"/>
      <c r="FIO24" s="4304"/>
      <c r="FIP24" s="2603"/>
      <c r="FIQ24" s="4305"/>
      <c r="FIR24" s="4306"/>
      <c r="FIS24" s="4305"/>
      <c r="FIT24" s="4306"/>
      <c r="FIU24" s="4299"/>
      <c r="FIV24" s="4300"/>
      <c r="FIW24" s="4305"/>
      <c r="FIX24" s="4304"/>
      <c r="FIY24" s="4299"/>
      <c r="FIZ24" s="4300"/>
      <c r="FJA24" s="4301"/>
      <c r="FJB24" s="4302"/>
      <c r="FJC24" s="4299"/>
      <c r="FJD24" s="2602"/>
      <c r="FJE24" s="4287"/>
      <c r="FJF24" s="4303"/>
      <c r="FJG24" s="4304"/>
      <c r="FJH24" s="2603"/>
      <c r="FJI24" s="4305"/>
      <c r="FJJ24" s="4306"/>
      <c r="FJK24" s="4305"/>
      <c r="FJL24" s="4306"/>
      <c r="FJM24" s="4299"/>
      <c r="FJN24" s="4300"/>
      <c r="FJO24" s="4305"/>
      <c r="FJP24" s="4304"/>
      <c r="FJQ24" s="4299"/>
      <c r="FJR24" s="4300"/>
      <c r="FJS24" s="4301"/>
      <c r="FJT24" s="4302"/>
      <c r="FJU24" s="4299"/>
      <c r="FJV24" s="2602"/>
      <c r="FJW24" s="4287"/>
      <c r="FJX24" s="4303"/>
      <c r="FJY24" s="4304"/>
      <c r="FJZ24" s="2603"/>
      <c r="FKA24" s="4305"/>
      <c r="FKB24" s="4306"/>
      <c r="FKC24" s="4305"/>
      <c r="FKD24" s="4306"/>
      <c r="FKE24" s="4299"/>
      <c r="FKF24" s="4300"/>
      <c r="FKG24" s="4305"/>
      <c r="FKH24" s="4304"/>
      <c r="FKI24" s="4299"/>
      <c r="FKJ24" s="4300"/>
      <c r="FKK24" s="4301"/>
      <c r="FKL24" s="4302"/>
      <c r="FKM24" s="4299"/>
      <c r="FKN24" s="2602"/>
      <c r="FKO24" s="4287"/>
      <c r="FKP24" s="4303"/>
      <c r="FKQ24" s="4304"/>
      <c r="FKR24" s="2603"/>
      <c r="FKS24" s="4305"/>
      <c r="FKT24" s="4306"/>
      <c r="FKU24" s="4305"/>
      <c r="FKV24" s="4306"/>
      <c r="FKW24" s="4299"/>
      <c r="FKX24" s="4300"/>
      <c r="FKY24" s="4305"/>
      <c r="FKZ24" s="4304"/>
      <c r="FLA24" s="4299"/>
      <c r="FLB24" s="4300"/>
      <c r="FLC24" s="4301"/>
      <c r="FLD24" s="4302"/>
      <c r="FLE24" s="4299"/>
      <c r="FLF24" s="2602"/>
      <c r="FLG24" s="4287"/>
      <c r="FLH24" s="4303"/>
      <c r="FLI24" s="4304"/>
      <c r="FLJ24" s="2603"/>
      <c r="FLK24" s="4305"/>
      <c r="FLL24" s="4306"/>
      <c r="FLM24" s="4305"/>
      <c r="FLN24" s="4306"/>
      <c r="FLO24" s="4299"/>
      <c r="FLP24" s="4300"/>
      <c r="FLQ24" s="4305"/>
      <c r="FLR24" s="4304"/>
      <c r="FLS24" s="4299"/>
      <c r="FLT24" s="4300"/>
      <c r="FLU24" s="4301"/>
      <c r="FLV24" s="4302"/>
      <c r="FLW24" s="4299"/>
      <c r="FLX24" s="2602"/>
      <c r="FLY24" s="4287"/>
      <c r="FLZ24" s="4303"/>
      <c r="FMA24" s="4304"/>
      <c r="FMB24" s="2603"/>
      <c r="FMC24" s="4305"/>
      <c r="FMD24" s="4306"/>
      <c r="FME24" s="4305"/>
      <c r="FMF24" s="4306"/>
      <c r="FMG24" s="4299"/>
      <c r="FMH24" s="4300"/>
      <c r="FMI24" s="4305"/>
      <c r="FMJ24" s="4304"/>
      <c r="FMK24" s="4299"/>
      <c r="FML24" s="4300"/>
      <c r="FMM24" s="4301"/>
      <c r="FMN24" s="4302"/>
      <c r="FMO24" s="4299"/>
      <c r="FMP24" s="2602"/>
      <c r="FMQ24" s="4287"/>
      <c r="FMR24" s="4303"/>
      <c r="FMS24" s="4304"/>
      <c r="FMT24" s="2603"/>
      <c r="FMU24" s="4305"/>
      <c r="FMV24" s="4306"/>
      <c r="FMW24" s="4305"/>
      <c r="FMX24" s="4306"/>
      <c r="FMY24" s="4299"/>
      <c r="FMZ24" s="4300"/>
      <c r="FNA24" s="4305"/>
      <c r="FNB24" s="4304"/>
      <c r="FNC24" s="4299"/>
      <c r="FND24" s="4300"/>
      <c r="FNE24" s="4301"/>
      <c r="FNF24" s="4302"/>
      <c r="FNG24" s="4299"/>
      <c r="FNH24" s="2602"/>
      <c r="FNI24" s="4287"/>
      <c r="FNJ24" s="4303"/>
      <c r="FNK24" s="4304"/>
      <c r="FNL24" s="2603"/>
      <c r="FNM24" s="4305"/>
      <c r="FNN24" s="4306"/>
      <c r="FNO24" s="4305"/>
      <c r="FNP24" s="4306"/>
      <c r="FNQ24" s="4299"/>
      <c r="FNR24" s="4300"/>
      <c r="FNS24" s="4305"/>
      <c r="FNT24" s="4304"/>
      <c r="FNU24" s="4299"/>
      <c r="FNV24" s="4300"/>
      <c r="FNW24" s="4301"/>
      <c r="FNX24" s="4302"/>
      <c r="FNY24" s="4299"/>
      <c r="FNZ24" s="2602"/>
      <c r="FOA24" s="4287"/>
      <c r="FOB24" s="4303"/>
      <c r="FOC24" s="4304"/>
      <c r="FOD24" s="2603"/>
      <c r="FOE24" s="4305"/>
      <c r="FOF24" s="4306"/>
      <c r="FOG24" s="4305"/>
      <c r="FOH24" s="4306"/>
      <c r="FOI24" s="4299"/>
      <c r="FOJ24" s="4300"/>
      <c r="FOK24" s="4305"/>
      <c r="FOL24" s="4304"/>
      <c r="FOM24" s="4299"/>
      <c r="FON24" s="4300"/>
      <c r="FOO24" s="4301"/>
      <c r="FOP24" s="4302"/>
      <c r="FOQ24" s="4299"/>
      <c r="FOR24" s="2602"/>
      <c r="FOS24" s="4287"/>
      <c r="FOT24" s="4303"/>
      <c r="FOU24" s="4304"/>
      <c r="FOV24" s="2603"/>
      <c r="FOW24" s="4305"/>
      <c r="FOX24" s="4306"/>
      <c r="FOY24" s="4305"/>
      <c r="FOZ24" s="4306"/>
      <c r="FPA24" s="4299"/>
      <c r="FPB24" s="4300"/>
      <c r="FPC24" s="4305"/>
      <c r="FPD24" s="4304"/>
      <c r="FPE24" s="4299"/>
      <c r="FPF24" s="4300"/>
      <c r="FPG24" s="4301"/>
      <c r="FPH24" s="4302"/>
      <c r="FPI24" s="4299"/>
      <c r="FPJ24" s="2602"/>
      <c r="FPK24" s="4287"/>
      <c r="FPL24" s="4303"/>
      <c r="FPM24" s="4304"/>
      <c r="FPN24" s="2603"/>
      <c r="FPO24" s="4305"/>
      <c r="FPP24" s="4306"/>
      <c r="FPQ24" s="4305"/>
      <c r="FPR24" s="4306"/>
      <c r="FPS24" s="4299"/>
      <c r="FPT24" s="4300"/>
      <c r="FPU24" s="4305"/>
      <c r="FPV24" s="4304"/>
      <c r="FPW24" s="4299"/>
      <c r="FPX24" s="4300"/>
      <c r="FPY24" s="4301"/>
      <c r="FPZ24" s="4302"/>
      <c r="FQA24" s="4299"/>
      <c r="FQB24" s="2602"/>
      <c r="FQC24" s="4287"/>
      <c r="FQD24" s="4303"/>
      <c r="FQE24" s="4304"/>
      <c r="FQF24" s="2603"/>
      <c r="FQG24" s="4305"/>
      <c r="FQH24" s="4306"/>
      <c r="FQI24" s="4305"/>
      <c r="FQJ24" s="4306"/>
      <c r="FQK24" s="4299"/>
      <c r="FQL24" s="4300"/>
      <c r="FQM24" s="4305"/>
      <c r="FQN24" s="4304"/>
      <c r="FQO24" s="4299"/>
      <c r="FQP24" s="4300"/>
      <c r="FQQ24" s="4301"/>
      <c r="FQR24" s="4302"/>
      <c r="FQS24" s="4299"/>
      <c r="FQT24" s="2602"/>
      <c r="FQU24" s="4287"/>
      <c r="FQV24" s="4303"/>
      <c r="FQW24" s="4304"/>
      <c r="FQX24" s="2603"/>
      <c r="FQY24" s="4305"/>
      <c r="FQZ24" s="4306"/>
      <c r="FRA24" s="4305"/>
      <c r="FRB24" s="4306"/>
      <c r="FRC24" s="4299"/>
      <c r="FRD24" s="4300"/>
      <c r="FRE24" s="4305"/>
      <c r="FRF24" s="4304"/>
      <c r="FRG24" s="4299"/>
      <c r="FRH24" s="4300"/>
      <c r="FRI24" s="4301"/>
      <c r="FRJ24" s="4302"/>
      <c r="FRK24" s="4299"/>
      <c r="FRL24" s="2602"/>
      <c r="FRM24" s="4287"/>
      <c r="FRN24" s="4303"/>
      <c r="FRO24" s="4304"/>
      <c r="FRP24" s="2603"/>
      <c r="FRQ24" s="4305"/>
      <c r="FRR24" s="4306"/>
      <c r="FRS24" s="4305"/>
      <c r="FRT24" s="4306"/>
      <c r="FRU24" s="4299"/>
      <c r="FRV24" s="4300"/>
      <c r="FRW24" s="4305"/>
      <c r="FRX24" s="4304"/>
      <c r="FRY24" s="4299"/>
      <c r="FRZ24" s="4300"/>
      <c r="FSA24" s="4301"/>
      <c r="FSB24" s="4302"/>
      <c r="FSC24" s="4299"/>
      <c r="FSD24" s="2602"/>
      <c r="FSE24" s="4287"/>
      <c r="FSF24" s="4303"/>
      <c r="FSG24" s="4304"/>
      <c r="FSH24" s="2603"/>
      <c r="FSI24" s="4305"/>
      <c r="FSJ24" s="4306"/>
      <c r="FSK24" s="4305"/>
      <c r="FSL24" s="4306"/>
      <c r="FSM24" s="4299"/>
      <c r="FSN24" s="4300"/>
      <c r="FSO24" s="4305"/>
      <c r="FSP24" s="4304"/>
      <c r="FSQ24" s="4299"/>
      <c r="FSR24" s="4300"/>
      <c r="FSS24" s="4301"/>
      <c r="FST24" s="4302"/>
      <c r="FSU24" s="4299"/>
      <c r="FSV24" s="2602"/>
      <c r="FSW24" s="4287"/>
      <c r="FSX24" s="4303"/>
      <c r="FSY24" s="4304"/>
      <c r="FSZ24" s="2603"/>
      <c r="FTA24" s="4305"/>
      <c r="FTB24" s="4306"/>
      <c r="FTC24" s="4305"/>
      <c r="FTD24" s="4306"/>
      <c r="FTE24" s="4299"/>
      <c r="FTF24" s="4300"/>
      <c r="FTG24" s="4305"/>
      <c r="FTH24" s="4304"/>
      <c r="FTI24" s="4299"/>
      <c r="FTJ24" s="4300"/>
      <c r="FTK24" s="4301"/>
      <c r="FTL24" s="4302"/>
      <c r="FTM24" s="4299"/>
      <c r="FTN24" s="2602"/>
      <c r="FTO24" s="4287"/>
      <c r="FTP24" s="4303"/>
      <c r="FTQ24" s="4304"/>
      <c r="FTR24" s="2603"/>
      <c r="FTS24" s="4305"/>
      <c r="FTT24" s="4306"/>
      <c r="FTU24" s="4305"/>
      <c r="FTV24" s="4306"/>
      <c r="FTW24" s="4299"/>
      <c r="FTX24" s="4300"/>
      <c r="FTY24" s="4305"/>
      <c r="FTZ24" s="4304"/>
      <c r="FUA24" s="4299"/>
      <c r="FUB24" s="4300"/>
      <c r="FUC24" s="4301"/>
      <c r="FUD24" s="4302"/>
      <c r="FUE24" s="4299"/>
      <c r="FUF24" s="2602"/>
      <c r="FUG24" s="4287"/>
      <c r="FUH24" s="4303"/>
      <c r="FUI24" s="4304"/>
      <c r="FUJ24" s="2603"/>
      <c r="FUK24" s="4305"/>
      <c r="FUL24" s="4306"/>
      <c r="FUM24" s="4305"/>
      <c r="FUN24" s="4306"/>
      <c r="FUO24" s="4299"/>
      <c r="FUP24" s="4300"/>
      <c r="FUQ24" s="4305"/>
      <c r="FUR24" s="4304"/>
      <c r="FUS24" s="4299"/>
      <c r="FUT24" s="4300"/>
      <c r="FUU24" s="4301"/>
      <c r="FUV24" s="4302"/>
      <c r="FUW24" s="4299"/>
      <c r="FUX24" s="2602"/>
      <c r="FUY24" s="4287"/>
      <c r="FUZ24" s="4303"/>
      <c r="FVA24" s="4304"/>
      <c r="FVB24" s="2603"/>
      <c r="FVC24" s="4305"/>
      <c r="FVD24" s="4306"/>
      <c r="FVE24" s="4305"/>
      <c r="FVF24" s="4306"/>
      <c r="FVG24" s="4299"/>
      <c r="FVH24" s="4300"/>
      <c r="FVI24" s="4305"/>
      <c r="FVJ24" s="4304"/>
      <c r="FVK24" s="4299"/>
      <c r="FVL24" s="4300"/>
      <c r="FVM24" s="4301"/>
      <c r="FVN24" s="4302"/>
      <c r="FVO24" s="4299"/>
      <c r="FVP24" s="2602"/>
      <c r="FVQ24" s="4287"/>
      <c r="FVR24" s="4303"/>
      <c r="FVS24" s="4304"/>
      <c r="FVT24" s="2603"/>
      <c r="FVU24" s="4305"/>
      <c r="FVV24" s="4306"/>
      <c r="FVW24" s="4305"/>
      <c r="FVX24" s="4306"/>
      <c r="FVY24" s="4299"/>
      <c r="FVZ24" s="4300"/>
      <c r="FWA24" s="4305"/>
      <c r="FWB24" s="4304"/>
      <c r="FWC24" s="4299"/>
      <c r="FWD24" s="4300"/>
      <c r="FWE24" s="4301"/>
      <c r="FWF24" s="4302"/>
      <c r="FWG24" s="4299"/>
      <c r="FWH24" s="2602"/>
      <c r="FWI24" s="4287"/>
      <c r="FWJ24" s="4303"/>
      <c r="FWK24" s="4304"/>
      <c r="FWL24" s="2603"/>
      <c r="FWM24" s="4305"/>
      <c r="FWN24" s="4306"/>
      <c r="FWO24" s="4305"/>
      <c r="FWP24" s="4306"/>
      <c r="FWQ24" s="4299"/>
      <c r="FWR24" s="4300"/>
      <c r="FWS24" s="4305"/>
      <c r="FWT24" s="4304"/>
      <c r="FWU24" s="4299"/>
      <c r="FWV24" s="4300"/>
      <c r="FWW24" s="4301"/>
      <c r="FWX24" s="4302"/>
      <c r="FWY24" s="4299"/>
      <c r="FWZ24" s="2602"/>
      <c r="FXA24" s="4287"/>
      <c r="FXB24" s="4303"/>
      <c r="FXC24" s="4304"/>
      <c r="FXD24" s="2603"/>
      <c r="FXE24" s="4305"/>
      <c r="FXF24" s="4306"/>
      <c r="FXG24" s="4305"/>
      <c r="FXH24" s="4306"/>
      <c r="FXI24" s="4299"/>
      <c r="FXJ24" s="4300"/>
      <c r="FXK24" s="4305"/>
      <c r="FXL24" s="4304"/>
      <c r="FXM24" s="4299"/>
      <c r="FXN24" s="4300"/>
      <c r="FXO24" s="4301"/>
      <c r="FXP24" s="4302"/>
      <c r="FXQ24" s="4299"/>
      <c r="FXR24" s="2602"/>
      <c r="FXS24" s="4287"/>
      <c r="FXT24" s="4303"/>
      <c r="FXU24" s="4304"/>
      <c r="FXV24" s="2603"/>
      <c r="FXW24" s="4305"/>
      <c r="FXX24" s="4306"/>
      <c r="FXY24" s="4305"/>
      <c r="FXZ24" s="4306"/>
      <c r="FYA24" s="4299"/>
      <c r="FYB24" s="4300"/>
      <c r="FYC24" s="4305"/>
      <c r="FYD24" s="4304"/>
      <c r="FYE24" s="4299"/>
      <c r="FYF24" s="4300"/>
      <c r="FYG24" s="4301"/>
      <c r="FYH24" s="4302"/>
      <c r="FYI24" s="4299"/>
      <c r="FYJ24" s="2602"/>
      <c r="FYK24" s="4287"/>
      <c r="FYL24" s="4303"/>
      <c r="FYM24" s="4304"/>
      <c r="FYN24" s="2603"/>
      <c r="FYO24" s="4305"/>
      <c r="FYP24" s="4306"/>
      <c r="FYQ24" s="4305"/>
      <c r="FYR24" s="4306"/>
      <c r="FYS24" s="4299"/>
      <c r="FYT24" s="4300"/>
      <c r="FYU24" s="4305"/>
      <c r="FYV24" s="4304"/>
      <c r="FYW24" s="4299"/>
      <c r="FYX24" s="4300"/>
      <c r="FYY24" s="4301"/>
      <c r="FYZ24" s="4302"/>
      <c r="FZA24" s="4299"/>
      <c r="FZB24" s="2602"/>
      <c r="FZC24" s="4287"/>
      <c r="FZD24" s="4303"/>
      <c r="FZE24" s="4304"/>
      <c r="FZF24" s="2603"/>
      <c r="FZG24" s="4305"/>
      <c r="FZH24" s="4306"/>
      <c r="FZI24" s="4305"/>
      <c r="FZJ24" s="4306"/>
      <c r="FZK24" s="4299"/>
      <c r="FZL24" s="4300"/>
      <c r="FZM24" s="4305"/>
      <c r="FZN24" s="4304"/>
      <c r="FZO24" s="4299"/>
      <c r="FZP24" s="4300"/>
      <c r="FZQ24" s="4301"/>
      <c r="FZR24" s="4302"/>
      <c r="FZS24" s="4299"/>
      <c r="FZT24" s="2602"/>
      <c r="FZU24" s="4287"/>
      <c r="FZV24" s="4303"/>
      <c r="FZW24" s="4304"/>
      <c r="FZX24" s="2603"/>
      <c r="FZY24" s="4305"/>
      <c r="FZZ24" s="4306"/>
      <c r="GAA24" s="4305"/>
      <c r="GAB24" s="4306"/>
      <c r="GAC24" s="4299"/>
      <c r="GAD24" s="4300"/>
      <c r="GAE24" s="4305"/>
      <c r="GAF24" s="4304"/>
      <c r="GAG24" s="4299"/>
      <c r="GAH24" s="4300"/>
      <c r="GAI24" s="4301"/>
      <c r="GAJ24" s="4302"/>
      <c r="GAK24" s="4299"/>
      <c r="GAL24" s="2602"/>
      <c r="GAM24" s="4287"/>
      <c r="GAN24" s="4303"/>
      <c r="GAO24" s="4304"/>
      <c r="GAP24" s="2603"/>
      <c r="GAQ24" s="4305"/>
      <c r="GAR24" s="4306"/>
      <c r="GAS24" s="4305"/>
      <c r="GAT24" s="4306"/>
      <c r="GAU24" s="4299"/>
      <c r="GAV24" s="4300"/>
      <c r="GAW24" s="4305"/>
      <c r="GAX24" s="4304"/>
      <c r="GAY24" s="4299"/>
      <c r="GAZ24" s="4300"/>
      <c r="GBA24" s="4301"/>
      <c r="GBB24" s="4302"/>
      <c r="GBC24" s="4299"/>
      <c r="GBD24" s="2602"/>
      <c r="GBE24" s="4287"/>
      <c r="GBF24" s="4303"/>
      <c r="GBG24" s="4304"/>
      <c r="GBH24" s="2603"/>
      <c r="GBI24" s="4305"/>
      <c r="GBJ24" s="4306"/>
      <c r="GBK24" s="4305"/>
      <c r="GBL24" s="4306"/>
      <c r="GBM24" s="4299"/>
      <c r="GBN24" s="4300"/>
      <c r="GBO24" s="4305"/>
      <c r="GBP24" s="4304"/>
      <c r="GBQ24" s="4299"/>
      <c r="GBR24" s="4300"/>
      <c r="GBS24" s="4301"/>
      <c r="GBT24" s="4302"/>
      <c r="GBU24" s="4299"/>
      <c r="GBV24" s="2602"/>
      <c r="GBW24" s="4287"/>
      <c r="GBX24" s="4303"/>
      <c r="GBY24" s="4304"/>
      <c r="GBZ24" s="2603"/>
      <c r="GCA24" s="4305"/>
      <c r="GCB24" s="4306"/>
      <c r="GCC24" s="4305"/>
      <c r="GCD24" s="4306"/>
      <c r="GCE24" s="4299"/>
      <c r="GCF24" s="4300"/>
      <c r="GCG24" s="4305"/>
      <c r="GCH24" s="4304"/>
      <c r="GCI24" s="4299"/>
      <c r="GCJ24" s="4300"/>
      <c r="GCK24" s="4301"/>
      <c r="GCL24" s="4302"/>
      <c r="GCM24" s="4299"/>
      <c r="GCN24" s="2602"/>
      <c r="GCO24" s="4287"/>
      <c r="GCP24" s="4303"/>
      <c r="GCQ24" s="4304"/>
      <c r="GCR24" s="2603"/>
      <c r="GCS24" s="4305"/>
      <c r="GCT24" s="4306"/>
      <c r="GCU24" s="4305"/>
      <c r="GCV24" s="4306"/>
      <c r="GCW24" s="4299"/>
      <c r="GCX24" s="4300"/>
      <c r="GCY24" s="4305"/>
      <c r="GCZ24" s="4304"/>
      <c r="GDA24" s="4299"/>
      <c r="GDB24" s="4300"/>
      <c r="GDC24" s="4301"/>
      <c r="GDD24" s="4302"/>
      <c r="GDE24" s="4299"/>
      <c r="GDF24" s="2602"/>
      <c r="GDG24" s="4287"/>
      <c r="GDH24" s="4303"/>
      <c r="GDI24" s="4304"/>
      <c r="GDJ24" s="2603"/>
      <c r="GDK24" s="4305"/>
      <c r="GDL24" s="4306"/>
      <c r="GDM24" s="4305"/>
      <c r="GDN24" s="4306"/>
      <c r="GDO24" s="4299"/>
      <c r="GDP24" s="4300"/>
      <c r="GDQ24" s="4305"/>
      <c r="GDR24" s="4304"/>
      <c r="GDS24" s="4299"/>
      <c r="GDT24" s="4300"/>
      <c r="GDU24" s="4301"/>
      <c r="GDV24" s="4302"/>
      <c r="GDW24" s="4299"/>
      <c r="GDX24" s="2602"/>
      <c r="GDY24" s="4287"/>
      <c r="GDZ24" s="4303"/>
      <c r="GEA24" s="4304"/>
      <c r="GEB24" s="2603"/>
      <c r="GEC24" s="4305"/>
      <c r="GED24" s="4306"/>
      <c r="GEE24" s="4305"/>
      <c r="GEF24" s="4306"/>
      <c r="GEG24" s="4299"/>
      <c r="GEH24" s="4300"/>
      <c r="GEI24" s="4305"/>
      <c r="GEJ24" s="4304"/>
      <c r="GEK24" s="4299"/>
      <c r="GEL24" s="4300"/>
      <c r="GEM24" s="4301"/>
      <c r="GEN24" s="4302"/>
      <c r="GEO24" s="4299"/>
      <c r="GEP24" s="2602"/>
      <c r="GEQ24" s="4287"/>
      <c r="GER24" s="4303"/>
      <c r="GES24" s="4304"/>
      <c r="GET24" s="2603"/>
      <c r="GEU24" s="4305"/>
      <c r="GEV24" s="4306"/>
      <c r="GEW24" s="4305"/>
      <c r="GEX24" s="4306"/>
      <c r="GEY24" s="4299"/>
      <c r="GEZ24" s="4300"/>
      <c r="GFA24" s="4305"/>
      <c r="GFB24" s="4304"/>
      <c r="GFC24" s="4299"/>
      <c r="GFD24" s="4300"/>
      <c r="GFE24" s="4301"/>
      <c r="GFF24" s="4302"/>
      <c r="GFG24" s="4299"/>
      <c r="GFH24" s="2602"/>
      <c r="GFI24" s="4287"/>
      <c r="GFJ24" s="4303"/>
      <c r="GFK24" s="4304"/>
      <c r="GFL24" s="2603"/>
      <c r="GFM24" s="4305"/>
      <c r="GFN24" s="4306"/>
      <c r="GFO24" s="4305"/>
      <c r="GFP24" s="4306"/>
      <c r="GFQ24" s="4299"/>
      <c r="GFR24" s="4300"/>
      <c r="GFS24" s="4305"/>
      <c r="GFT24" s="4304"/>
      <c r="GFU24" s="4299"/>
      <c r="GFV24" s="4300"/>
      <c r="GFW24" s="4301"/>
      <c r="GFX24" s="4302"/>
      <c r="GFY24" s="4299"/>
      <c r="GFZ24" s="2602"/>
      <c r="GGA24" s="4287"/>
      <c r="GGB24" s="4303"/>
      <c r="GGC24" s="4304"/>
      <c r="GGD24" s="2603"/>
      <c r="GGE24" s="4305"/>
      <c r="GGF24" s="4306"/>
      <c r="GGG24" s="4305"/>
      <c r="GGH24" s="4306"/>
      <c r="GGI24" s="4299"/>
      <c r="GGJ24" s="4300"/>
      <c r="GGK24" s="4305"/>
      <c r="GGL24" s="4304"/>
      <c r="GGM24" s="4299"/>
      <c r="GGN24" s="4300"/>
      <c r="GGO24" s="4301"/>
      <c r="GGP24" s="4302"/>
      <c r="GGQ24" s="4299"/>
      <c r="GGR24" s="2602"/>
      <c r="GGS24" s="4287"/>
      <c r="GGT24" s="4303"/>
      <c r="GGU24" s="4304"/>
      <c r="GGV24" s="2603"/>
      <c r="GGW24" s="4305"/>
      <c r="GGX24" s="4306"/>
      <c r="GGY24" s="4305"/>
      <c r="GGZ24" s="4306"/>
      <c r="GHA24" s="4299"/>
      <c r="GHB24" s="4300"/>
      <c r="GHC24" s="4305"/>
      <c r="GHD24" s="4304"/>
      <c r="GHE24" s="4299"/>
      <c r="GHF24" s="4300"/>
      <c r="GHG24" s="4301"/>
      <c r="GHH24" s="4302"/>
      <c r="GHI24" s="4299"/>
      <c r="GHJ24" s="2602"/>
      <c r="GHK24" s="4287"/>
      <c r="GHL24" s="4303"/>
      <c r="GHM24" s="4304"/>
      <c r="GHN24" s="2603"/>
      <c r="GHO24" s="4305"/>
      <c r="GHP24" s="4306"/>
      <c r="GHQ24" s="4305"/>
      <c r="GHR24" s="4306"/>
      <c r="GHS24" s="4299"/>
      <c r="GHT24" s="4300"/>
      <c r="GHU24" s="4305"/>
      <c r="GHV24" s="4304"/>
      <c r="GHW24" s="4299"/>
      <c r="GHX24" s="4300"/>
      <c r="GHY24" s="4301"/>
      <c r="GHZ24" s="4302"/>
      <c r="GIA24" s="4299"/>
      <c r="GIB24" s="2602"/>
      <c r="GIC24" s="4287"/>
      <c r="GID24" s="4303"/>
      <c r="GIE24" s="4304"/>
      <c r="GIF24" s="2603"/>
      <c r="GIG24" s="4305"/>
      <c r="GIH24" s="4306"/>
      <c r="GII24" s="4305"/>
      <c r="GIJ24" s="4306"/>
      <c r="GIK24" s="4299"/>
      <c r="GIL24" s="4300"/>
      <c r="GIM24" s="4305"/>
      <c r="GIN24" s="4304"/>
      <c r="GIO24" s="4299"/>
      <c r="GIP24" s="4300"/>
      <c r="GIQ24" s="4301"/>
      <c r="GIR24" s="4302"/>
      <c r="GIS24" s="4299"/>
      <c r="GIT24" s="2602"/>
      <c r="GIU24" s="4287"/>
      <c r="GIV24" s="4303"/>
      <c r="GIW24" s="4304"/>
      <c r="GIX24" s="2603"/>
      <c r="GIY24" s="4305"/>
      <c r="GIZ24" s="4306"/>
      <c r="GJA24" s="4305"/>
      <c r="GJB24" s="4306"/>
      <c r="GJC24" s="4299"/>
      <c r="GJD24" s="4300"/>
      <c r="GJE24" s="4305"/>
      <c r="GJF24" s="4304"/>
      <c r="GJG24" s="4299"/>
      <c r="GJH24" s="4300"/>
      <c r="GJI24" s="4301"/>
      <c r="GJJ24" s="4302"/>
      <c r="GJK24" s="4299"/>
      <c r="GJL24" s="2602"/>
      <c r="GJM24" s="4287"/>
      <c r="GJN24" s="4303"/>
      <c r="GJO24" s="4304"/>
      <c r="GJP24" s="2603"/>
      <c r="GJQ24" s="4305"/>
      <c r="GJR24" s="4306"/>
      <c r="GJS24" s="4305"/>
      <c r="GJT24" s="4306"/>
      <c r="GJU24" s="4299"/>
      <c r="GJV24" s="4300"/>
      <c r="GJW24" s="4305"/>
      <c r="GJX24" s="4304"/>
      <c r="GJY24" s="4299"/>
      <c r="GJZ24" s="4300"/>
      <c r="GKA24" s="4301"/>
      <c r="GKB24" s="4302"/>
      <c r="GKC24" s="4299"/>
      <c r="GKD24" s="2602"/>
      <c r="GKE24" s="4287"/>
      <c r="GKF24" s="4303"/>
      <c r="GKG24" s="4304"/>
      <c r="GKH24" s="2603"/>
      <c r="GKI24" s="4305"/>
      <c r="GKJ24" s="4306"/>
      <c r="GKK24" s="4305"/>
      <c r="GKL24" s="4306"/>
      <c r="GKM24" s="4299"/>
      <c r="GKN24" s="4300"/>
      <c r="GKO24" s="4305"/>
      <c r="GKP24" s="4304"/>
      <c r="GKQ24" s="4299"/>
      <c r="GKR24" s="4300"/>
      <c r="GKS24" s="4301"/>
      <c r="GKT24" s="4302"/>
      <c r="GKU24" s="4299"/>
      <c r="GKV24" s="2602"/>
      <c r="GKW24" s="4287"/>
      <c r="GKX24" s="4303"/>
      <c r="GKY24" s="4304"/>
      <c r="GKZ24" s="2603"/>
      <c r="GLA24" s="4305"/>
      <c r="GLB24" s="4306"/>
      <c r="GLC24" s="4305"/>
      <c r="GLD24" s="4306"/>
      <c r="GLE24" s="4299"/>
      <c r="GLF24" s="4300"/>
      <c r="GLG24" s="4305"/>
      <c r="GLH24" s="4304"/>
      <c r="GLI24" s="4299"/>
      <c r="GLJ24" s="4300"/>
      <c r="GLK24" s="4301"/>
      <c r="GLL24" s="4302"/>
      <c r="GLM24" s="4299"/>
      <c r="GLN24" s="2602"/>
      <c r="GLO24" s="4287"/>
      <c r="GLP24" s="4303"/>
      <c r="GLQ24" s="4304"/>
      <c r="GLR24" s="2603"/>
      <c r="GLS24" s="4305"/>
      <c r="GLT24" s="4306"/>
      <c r="GLU24" s="4305"/>
      <c r="GLV24" s="4306"/>
      <c r="GLW24" s="4299"/>
      <c r="GLX24" s="4300"/>
      <c r="GLY24" s="4305"/>
      <c r="GLZ24" s="4304"/>
      <c r="GMA24" s="4299"/>
      <c r="GMB24" s="4300"/>
      <c r="GMC24" s="4301"/>
      <c r="GMD24" s="4302"/>
      <c r="GME24" s="4299"/>
      <c r="GMF24" s="2602"/>
      <c r="GMG24" s="4287"/>
      <c r="GMH24" s="4303"/>
      <c r="GMI24" s="4304"/>
      <c r="GMJ24" s="2603"/>
      <c r="GMK24" s="4305"/>
      <c r="GML24" s="4306"/>
      <c r="GMM24" s="4305"/>
      <c r="GMN24" s="4306"/>
      <c r="GMO24" s="4299"/>
      <c r="GMP24" s="4300"/>
      <c r="GMQ24" s="4305"/>
      <c r="GMR24" s="4304"/>
      <c r="GMS24" s="4299"/>
      <c r="GMT24" s="4300"/>
      <c r="GMU24" s="4301"/>
      <c r="GMV24" s="4302"/>
      <c r="GMW24" s="4299"/>
      <c r="GMX24" s="2602"/>
      <c r="GMY24" s="4287"/>
      <c r="GMZ24" s="4303"/>
      <c r="GNA24" s="4304"/>
      <c r="GNB24" s="2603"/>
      <c r="GNC24" s="4305"/>
      <c r="GND24" s="4306"/>
      <c r="GNE24" s="4305"/>
      <c r="GNF24" s="4306"/>
      <c r="GNG24" s="4299"/>
      <c r="GNH24" s="4300"/>
      <c r="GNI24" s="4305"/>
      <c r="GNJ24" s="4304"/>
      <c r="GNK24" s="4299"/>
      <c r="GNL24" s="4300"/>
      <c r="GNM24" s="4301"/>
      <c r="GNN24" s="4302"/>
      <c r="GNO24" s="4299"/>
      <c r="GNP24" s="2602"/>
      <c r="GNQ24" s="4287"/>
      <c r="GNR24" s="4303"/>
      <c r="GNS24" s="4304"/>
      <c r="GNT24" s="2603"/>
      <c r="GNU24" s="4305"/>
      <c r="GNV24" s="4306"/>
      <c r="GNW24" s="4305"/>
      <c r="GNX24" s="4306"/>
      <c r="GNY24" s="4299"/>
      <c r="GNZ24" s="4300"/>
      <c r="GOA24" s="4305"/>
      <c r="GOB24" s="4304"/>
      <c r="GOC24" s="4299"/>
      <c r="GOD24" s="4300"/>
      <c r="GOE24" s="4301"/>
      <c r="GOF24" s="4302"/>
      <c r="GOG24" s="4299"/>
      <c r="GOH24" s="2602"/>
      <c r="GOI24" s="4287"/>
      <c r="GOJ24" s="4303"/>
      <c r="GOK24" s="4304"/>
      <c r="GOL24" s="2603"/>
      <c r="GOM24" s="4305"/>
      <c r="GON24" s="4306"/>
      <c r="GOO24" s="4305"/>
      <c r="GOP24" s="4306"/>
      <c r="GOQ24" s="4299"/>
      <c r="GOR24" s="4300"/>
      <c r="GOS24" s="4305"/>
      <c r="GOT24" s="4304"/>
      <c r="GOU24" s="4299"/>
      <c r="GOV24" s="4300"/>
      <c r="GOW24" s="4301"/>
      <c r="GOX24" s="4302"/>
      <c r="GOY24" s="4299"/>
      <c r="GOZ24" s="2602"/>
      <c r="GPA24" s="4287"/>
      <c r="GPB24" s="4303"/>
      <c r="GPC24" s="4304"/>
      <c r="GPD24" s="2603"/>
      <c r="GPE24" s="4305"/>
      <c r="GPF24" s="4306"/>
      <c r="GPG24" s="4305"/>
      <c r="GPH24" s="4306"/>
      <c r="GPI24" s="4299"/>
      <c r="GPJ24" s="4300"/>
      <c r="GPK24" s="4305"/>
      <c r="GPL24" s="4304"/>
      <c r="GPM24" s="4299"/>
      <c r="GPN24" s="4300"/>
      <c r="GPO24" s="4301"/>
      <c r="GPP24" s="4302"/>
      <c r="GPQ24" s="4299"/>
      <c r="GPR24" s="2602"/>
      <c r="GPS24" s="4287"/>
      <c r="GPT24" s="4303"/>
      <c r="GPU24" s="4304"/>
      <c r="GPV24" s="2603"/>
      <c r="GPW24" s="4305"/>
      <c r="GPX24" s="4306"/>
      <c r="GPY24" s="4305"/>
      <c r="GPZ24" s="4306"/>
      <c r="GQA24" s="4299"/>
      <c r="GQB24" s="4300"/>
      <c r="GQC24" s="4305"/>
      <c r="GQD24" s="4304"/>
      <c r="GQE24" s="4299"/>
      <c r="GQF24" s="4300"/>
      <c r="GQG24" s="4301"/>
      <c r="GQH24" s="4302"/>
      <c r="GQI24" s="4299"/>
      <c r="GQJ24" s="2602"/>
      <c r="GQK24" s="4287"/>
      <c r="GQL24" s="4303"/>
      <c r="GQM24" s="4304"/>
      <c r="GQN24" s="2603"/>
      <c r="GQO24" s="4305"/>
      <c r="GQP24" s="4306"/>
      <c r="GQQ24" s="4305"/>
      <c r="GQR24" s="4306"/>
      <c r="GQS24" s="4299"/>
      <c r="GQT24" s="4300"/>
      <c r="GQU24" s="4305"/>
      <c r="GQV24" s="4304"/>
      <c r="GQW24" s="4299"/>
      <c r="GQX24" s="4300"/>
      <c r="GQY24" s="4301"/>
      <c r="GQZ24" s="4302"/>
      <c r="GRA24" s="4299"/>
      <c r="GRB24" s="2602"/>
      <c r="GRC24" s="4287"/>
      <c r="GRD24" s="4303"/>
      <c r="GRE24" s="4304"/>
      <c r="GRF24" s="2603"/>
      <c r="GRG24" s="4305"/>
      <c r="GRH24" s="4306"/>
      <c r="GRI24" s="4305"/>
      <c r="GRJ24" s="4306"/>
      <c r="GRK24" s="4299"/>
      <c r="GRL24" s="4300"/>
      <c r="GRM24" s="4305"/>
      <c r="GRN24" s="4304"/>
      <c r="GRO24" s="4299"/>
      <c r="GRP24" s="4300"/>
      <c r="GRQ24" s="4301"/>
      <c r="GRR24" s="4302"/>
      <c r="GRS24" s="4299"/>
      <c r="GRT24" s="2602"/>
      <c r="GRU24" s="4287"/>
      <c r="GRV24" s="4303"/>
      <c r="GRW24" s="4304"/>
      <c r="GRX24" s="2603"/>
      <c r="GRY24" s="4305"/>
      <c r="GRZ24" s="4306"/>
      <c r="GSA24" s="4305"/>
      <c r="GSB24" s="4306"/>
      <c r="GSC24" s="4299"/>
      <c r="GSD24" s="4300"/>
      <c r="GSE24" s="4305"/>
      <c r="GSF24" s="4304"/>
      <c r="GSG24" s="4299"/>
      <c r="GSH24" s="4300"/>
      <c r="GSI24" s="4301"/>
      <c r="GSJ24" s="4302"/>
      <c r="GSK24" s="4299"/>
      <c r="GSL24" s="2602"/>
      <c r="GSM24" s="4287"/>
      <c r="GSN24" s="4303"/>
      <c r="GSO24" s="4304"/>
      <c r="GSP24" s="2603"/>
      <c r="GSQ24" s="4305"/>
      <c r="GSR24" s="4306"/>
      <c r="GSS24" s="4305"/>
      <c r="GST24" s="4306"/>
      <c r="GSU24" s="4299"/>
      <c r="GSV24" s="4300"/>
      <c r="GSW24" s="4305"/>
      <c r="GSX24" s="4304"/>
      <c r="GSY24" s="4299"/>
      <c r="GSZ24" s="4300"/>
      <c r="GTA24" s="4301"/>
      <c r="GTB24" s="4302"/>
      <c r="GTC24" s="4299"/>
      <c r="GTD24" s="2602"/>
      <c r="GTE24" s="4287"/>
      <c r="GTF24" s="4303"/>
      <c r="GTG24" s="4304"/>
      <c r="GTH24" s="2603"/>
      <c r="GTI24" s="4305"/>
      <c r="GTJ24" s="4306"/>
      <c r="GTK24" s="4305"/>
      <c r="GTL24" s="4306"/>
      <c r="GTM24" s="4299"/>
      <c r="GTN24" s="4300"/>
      <c r="GTO24" s="4305"/>
      <c r="GTP24" s="4304"/>
      <c r="GTQ24" s="4299"/>
      <c r="GTR24" s="4300"/>
      <c r="GTS24" s="4301"/>
      <c r="GTT24" s="4302"/>
      <c r="GTU24" s="4299"/>
      <c r="GTV24" s="2602"/>
      <c r="GTW24" s="4287"/>
      <c r="GTX24" s="4303"/>
      <c r="GTY24" s="4304"/>
      <c r="GTZ24" s="2603"/>
      <c r="GUA24" s="4305"/>
      <c r="GUB24" s="4306"/>
      <c r="GUC24" s="4305"/>
      <c r="GUD24" s="4306"/>
      <c r="GUE24" s="4299"/>
      <c r="GUF24" s="4300"/>
      <c r="GUG24" s="4305"/>
      <c r="GUH24" s="4304"/>
      <c r="GUI24" s="4299"/>
      <c r="GUJ24" s="4300"/>
      <c r="GUK24" s="4301"/>
      <c r="GUL24" s="4302"/>
      <c r="GUM24" s="4299"/>
      <c r="GUN24" s="2602"/>
      <c r="GUO24" s="4287"/>
      <c r="GUP24" s="4303"/>
      <c r="GUQ24" s="4304"/>
      <c r="GUR24" s="2603"/>
      <c r="GUS24" s="4305"/>
      <c r="GUT24" s="4306"/>
      <c r="GUU24" s="4305"/>
      <c r="GUV24" s="4306"/>
      <c r="GUW24" s="4299"/>
      <c r="GUX24" s="4300"/>
      <c r="GUY24" s="4305"/>
      <c r="GUZ24" s="4304"/>
      <c r="GVA24" s="4299"/>
      <c r="GVB24" s="4300"/>
      <c r="GVC24" s="4301"/>
      <c r="GVD24" s="4302"/>
      <c r="GVE24" s="4299"/>
      <c r="GVF24" s="2602"/>
      <c r="GVG24" s="4287"/>
      <c r="GVH24" s="4303"/>
      <c r="GVI24" s="4304"/>
      <c r="GVJ24" s="2603"/>
      <c r="GVK24" s="4305"/>
      <c r="GVL24" s="4306"/>
      <c r="GVM24" s="4305"/>
      <c r="GVN24" s="4306"/>
      <c r="GVO24" s="4299"/>
      <c r="GVP24" s="4300"/>
      <c r="GVQ24" s="4305"/>
      <c r="GVR24" s="4304"/>
      <c r="GVS24" s="4299"/>
      <c r="GVT24" s="4300"/>
      <c r="GVU24" s="4301"/>
      <c r="GVV24" s="4302"/>
      <c r="GVW24" s="4299"/>
      <c r="GVX24" s="2602"/>
      <c r="GVY24" s="4287"/>
      <c r="GVZ24" s="4303"/>
      <c r="GWA24" s="4304"/>
      <c r="GWB24" s="2603"/>
      <c r="GWC24" s="4305"/>
      <c r="GWD24" s="4306"/>
      <c r="GWE24" s="4305"/>
      <c r="GWF24" s="4306"/>
      <c r="GWG24" s="4299"/>
      <c r="GWH24" s="4300"/>
      <c r="GWI24" s="4305"/>
      <c r="GWJ24" s="4304"/>
      <c r="GWK24" s="4299"/>
      <c r="GWL24" s="4300"/>
      <c r="GWM24" s="4301"/>
      <c r="GWN24" s="4302"/>
      <c r="GWO24" s="4299"/>
      <c r="GWP24" s="2602"/>
      <c r="GWQ24" s="4287"/>
      <c r="GWR24" s="4303"/>
      <c r="GWS24" s="4304"/>
      <c r="GWT24" s="2603"/>
      <c r="GWU24" s="4305"/>
      <c r="GWV24" s="4306"/>
      <c r="GWW24" s="4305"/>
      <c r="GWX24" s="4306"/>
      <c r="GWY24" s="4299"/>
      <c r="GWZ24" s="4300"/>
      <c r="GXA24" s="4305"/>
      <c r="GXB24" s="4304"/>
      <c r="GXC24" s="4299"/>
      <c r="GXD24" s="4300"/>
      <c r="GXE24" s="4301"/>
      <c r="GXF24" s="4302"/>
      <c r="GXG24" s="4299"/>
      <c r="GXH24" s="2602"/>
      <c r="GXI24" s="4287"/>
      <c r="GXJ24" s="4303"/>
      <c r="GXK24" s="4304"/>
      <c r="GXL24" s="2603"/>
      <c r="GXM24" s="4305"/>
      <c r="GXN24" s="4306"/>
      <c r="GXO24" s="4305"/>
      <c r="GXP24" s="4306"/>
      <c r="GXQ24" s="4299"/>
      <c r="GXR24" s="4300"/>
      <c r="GXS24" s="4305"/>
      <c r="GXT24" s="4304"/>
      <c r="GXU24" s="4299"/>
      <c r="GXV24" s="4300"/>
      <c r="GXW24" s="4301"/>
      <c r="GXX24" s="4302"/>
      <c r="GXY24" s="4299"/>
      <c r="GXZ24" s="2602"/>
      <c r="GYA24" s="4287"/>
      <c r="GYB24" s="4303"/>
      <c r="GYC24" s="4304"/>
      <c r="GYD24" s="2603"/>
      <c r="GYE24" s="4305"/>
      <c r="GYF24" s="4306"/>
      <c r="GYG24" s="4305"/>
      <c r="GYH24" s="4306"/>
      <c r="GYI24" s="4299"/>
      <c r="GYJ24" s="4300"/>
      <c r="GYK24" s="4305"/>
      <c r="GYL24" s="4304"/>
      <c r="GYM24" s="4299"/>
      <c r="GYN24" s="4300"/>
      <c r="GYO24" s="4301"/>
      <c r="GYP24" s="4302"/>
      <c r="GYQ24" s="4299"/>
      <c r="GYR24" s="2602"/>
      <c r="GYS24" s="4287"/>
      <c r="GYT24" s="4303"/>
      <c r="GYU24" s="4304"/>
      <c r="GYV24" s="2603"/>
      <c r="GYW24" s="4305"/>
      <c r="GYX24" s="4306"/>
      <c r="GYY24" s="4305"/>
      <c r="GYZ24" s="4306"/>
      <c r="GZA24" s="4299"/>
      <c r="GZB24" s="4300"/>
      <c r="GZC24" s="4305"/>
      <c r="GZD24" s="4304"/>
      <c r="GZE24" s="4299"/>
      <c r="GZF24" s="4300"/>
      <c r="GZG24" s="4301"/>
      <c r="GZH24" s="4302"/>
      <c r="GZI24" s="4299"/>
      <c r="GZJ24" s="2602"/>
      <c r="GZK24" s="4287"/>
      <c r="GZL24" s="4303"/>
      <c r="GZM24" s="4304"/>
      <c r="GZN24" s="2603"/>
      <c r="GZO24" s="4305"/>
      <c r="GZP24" s="4306"/>
      <c r="GZQ24" s="4305"/>
      <c r="GZR24" s="4306"/>
      <c r="GZS24" s="4299"/>
      <c r="GZT24" s="4300"/>
      <c r="GZU24" s="4305"/>
      <c r="GZV24" s="4304"/>
      <c r="GZW24" s="4299"/>
      <c r="GZX24" s="4300"/>
      <c r="GZY24" s="4301"/>
      <c r="GZZ24" s="4302"/>
      <c r="HAA24" s="4299"/>
      <c r="HAB24" s="2602"/>
      <c r="HAC24" s="4287"/>
      <c r="HAD24" s="4303"/>
      <c r="HAE24" s="4304"/>
      <c r="HAF24" s="2603"/>
      <c r="HAG24" s="4305"/>
      <c r="HAH24" s="4306"/>
      <c r="HAI24" s="4305"/>
      <c r="HAJ24" s="4306"/>
      <c r="HAK24" s="4299"/>
      <c r="HAL24" s="4300"/>
      <c r="HAM24" s="4305"/>
      <c r="HAN24" s="4304"/>
      <c r="HAO24" s="4299"/>
      <c r="HAP24" s="4300"/>
      <c r="HAQ24" s="4301"/>
      <c r="HAR24" s="4302"/>
      <c r="HAS24" s="4299"/>
      <c r="HAT24" s="2602"/>
      <c r="HAU24" s="4287"/>
      <c r="HAV24" s="4303"/>
      <c r="HAW24" s="4304"/>
      <c r="HAX24" s="2603"/>
      <c r="HAY24" s="4305"/>
      <c r="HAZ24" s="4306"/>
      <c r="HBA24" s="4305"/>
      <c r="HBB24" s="4306"/>
      <c r="HBC24" s="4299"/>
      <c r="HBD24" s="4300"/>
      <c r="HBE24" s="4305"/>
      <c r="HBF24" s="4304"/>
      <c r="HBG24" s="4299"/>
      <c r="HBH24" s="4300"/>
      <c r="HBI24" s="4301"/>
      <c r="HBJ24" s="4302"/>
      <c r="HBK24" s="4299"/>
      <c r="HBL24" s="2602"/>
      <c r="HBM24" s="4287"/>
      <c r="HBN24" s="4303"/>
      <c r="HBO24" s="4304"/>
      <c r="HBP24" s="2603"/>
      <c r="HBQ24" s="4305"/>
      <c r="HBR24" s="4306"/>
      <c r="HBS24" s="4305"/>
      <c r="HBT24" s="4306"/>
      <c r="HBU24" s="4299"/>
      <c r="HBV24" s="4300"/>
      <c r="HBW24" s="4305"/>
      <c r="HBX24" s="4304"/>
      <c r="HBY24" s="4299"/>
      <c r="HBZ24" s="4300"/>
      <c r="HCA24" s="4301"/>
      <c r="HCB24" s="4302"/>
      <c r="HCC24" s="4299"/>
      <c r="HCD24" s="2602"/>
      <c r="HCE24" s="4287"/>
      <c r="HCF24" s="4303"/>
      <c r="HCG24" s="4304"/>
      <c r="HCH24" s="2603"/>
      <c r="HCI24" s="4305"/>
      <c r="HCJ24" s="4306"/>
      <c r="HCK24" s="4305"/>
      <c r="HCL24" s="4306"/>
      <c r="HCM24" s="4299"/>
      <c r="HCN24" s="4300"/>
      <c r="HCO24" s="4305"/>
      <c r="HCP24" s="4304"/>
      <c r="HCQ24" s="4299"/>
      <c r="HCR24" s="4300"/>
      <c r="HCS24" s="4301"/>
      <c r="HCT24" s="4302"/>
      <c r="HCU24" s="4299"/>
      <c r="HCV24" s="2602"/>
      <c r="HCW24" s="4287"/>
      <c r="HCX24" s="4303"/>
      <c r="HCY24" s="4304"/>
      <c r="HCZ24" s="2603"/>
      <c r="HDA24" s="4305"/>
      <c r="HDB24" s="4306"/>
      <c r="HDC24" s="4305"/>
      <c r="HDD24" s="4306"/>
      <c r="HDE24" s="4299"/>
      <c r="HDF24" s="4300"/>
      <c r="HDG24" s="4305"/>
      <c r="HDH24" s="4304"/>
      <c r="HDI24" s="4299"/>
      <c r="HDJ24" s="4300"/>
      <c r="HDK24" s="4301"/>
      <c r="HDL24" s="4302"/>
      <c r="HDM24" s="4299"/>
      <c r="HDN24" s="2602"/>
      <c r="HDO24" s="4287"/>
      <c r="HDP24" s="4303"/>
      <c r="HDQ24" s="4304"/>
      <c r="HDR24" s="2603"/>
      <c r="HDS24" s="4305"/>
      <c r="HDT24" s="4306"/>
      <c r="HDU24" s="4305"/>
      <c r="HDV24" s="4306"/>
      <c r="HDW24" s="4299"/>
      <c r="HDX24" s="4300"/>
      <c r="HDY24" s="4305"/>
      <c r="HDZ24" s="4304"/>
      <c r="HEA24" s="4299"/>
      <c r="HEB24" s="4300"/>
      <c r="HEC24" s="4301"/>
      <c r="HED24" s="4302"/>
      <c r="HEE24" s="4299"/>
      <c r="HEF24" s="2602"/>
      <c r="HEG24" s="4287"/>
      <c r="HEH24" s="4303"/>
      <c r="HEI24" s="4304"/>
      <c r="HEJ24" s="2603"/>
      <c r="HEK24" s="4305"/>
      <c r="HEL24" s="4306"/>
      <c r="HEM24" s="4305"/>
      <c r="HEN24" s="4306"/>
      <c r="HEO24" s="4299"/>
      <c r="HEP24" s="4300"/>
      <c r="HEQ24" s="4305"/>
      <c r="HER24" s="4304"/>
      <c r="HES24" s="4299"/>
      <c r="HET24" s="4300"/>
      <c r="HEU24" s="4301"/>
      <c r="HEV24" s="4302"/>
      <c r="HEW24" s="4299"/>
      <c r="HEX24" s="2602"/>
      <c r="HEY24" s="4287"/>
      <c r="HEZ24" s="4303"/>
      <c r="HFA24" s="4304"/>
      <c r="HFB24" s="2603"/>
      <c r="HFC24" s="4305"/>
      <c r="HFD24" s="4306"/>
      <c r="HFE24" s="4305"/>
      <c r="HFF24" s="4306"/>
      <c r="HFG24" s="4299"/>
      <c r="HFH24" s="4300"/>
      <c r="HFI24" s="4305"/>
      <c r="HFJ24" s="4304"/>
      <c r="HFK24" s="4299"/>
      <c r="HFL24" s="4300"/>
      <c r="HFM24" s="4301"/>
      <c r="HFN24" s="4302"/>
      <c r="HFO24" s="4299"/>
      <c r="HFP24" s="2602"/>
      <c r="HFQ24" s="4287"/>
      <c r="HFR24" s="4303"/>
      <c r="HFS24" s="4304"/>
      <c r="HFT24" s="2603"/>
      <c r="HFU24" s="4305"/>
      <c r="HFV24" s="4306"/>
      <c r="HFW24" s="4305"/>
      <c r="HFX24" s="4306"/>
      <c r="HFY24" s="4299"/>
      <c r="HFZ24" s="4300"/>
      <c r="HGA24" s="4305"/>
      <c r="HGB24" s="4304"/>
      <c r="HGC24" s="4299"/>
      <c r="HGD24" s="4300"/>
      <c r="HGE24" s="4301"/>
      <c r="HGF24" s="4302"/>
      <c r="HGG24" s="4299"/>
      <c r="HGH24" s="2602"/>
      <c r="HGI24" s="4287"/>
      <c r="HGJ24" s="4303"/>
      <c r="HGK24" s="4304"/>
      <c r="HGL24" s="2603"/>
      <c r="HGM24" s="4305"/>
      <c r="HGN24" s="4306"/>
      <c r="HGO24" s="4305"/>
      <c r="HGP24" s="4306"/>
      <c r="HGQ24" s="4299"/>
      <c r="HGR24" s="4300"/>
      <c r="HGS24" s="4305"/>
      <c r="HGT24" s="4304"/>
      <c r="HGU24" s="4299"/>
      <c r="HGV24" s="4300"/>
      <c r="HGW24" s="4301"/>
      <c r="HGX24" s="4302"/>
      <c r="HGY24" s="4299"/>
      <c r="HGZ24" s="2602"/>
      <c r="HHA24" s="4287"/>
      <c r="HHB24" s="4303"/>
      <c r="HHC24" s="4304"/>
      <c r="HHD24" s="2603"/>
      <c r="HHE24" s="4305"/>
      <c r="HHF24" s="4306"/>
      <c r="HHG24" s="4305"/>
      <c r="HHH24" s="4306"/>
      <c r="HHI24" s="4299"/>
      <c r="HHJ24" s="4300"/>
      <c r="HHK24" s="4305"/>
      <c r="HHL24" s="4304"/>
      <c r="HHM24" s="4299"/>
      <c r="HHN24" s="4300"/>
      <c r="HHO24" s="4301"/>
      <c r="HHP24" s="4302"/>
      <c r="HHQ24" s="4299"/>
      <c r="HHR24" s="2602"/>
      <c r="HHS24" s="4287"/>
      <c r="HHT24" s="4303"/>
      <c r="HHU24" s="4304"/>
      <c r="HHV24" s="2603"/>
      <c r="HHW24" s="4305"/>
      <c r="HHX24" s="4306"/>
      <c r="HHY24" s="4305"/>
      <c r="HHZ24" s="4306"/>
      <c r="HIA24" s="4299"/>
      <c r="HIB24" s="4300"/>
      <c r="HIC24" s="4305"/>
      <c r="HID24" s="4304"/>
      <c r="HIE24" s="4299"/>
      <c r="HIF24" s="4300"/>
      <c r="HIG24" s="4301"/>
      <c r="HIH24" s="4302"/>
      <c r="HII24" s="4299"/>
      <c r="HIJ24" s="2602"/>
      <c r="HIK24" s="4287"/>
      <c r="HIL24" s="4303"/>
      <c r="HIM24" s="4304"/>
      <c r="HIN24" s="2603"/>
      <c r="HIO24" s="4305"/>
      <c r="HIP24" s="4306"/>
      <c r="HIQ24" s="4305"/>
      <c r="HIR24" s="4306"/>
      <c r="HIS24" s="4299"/>
      <c r="HIT24" s="4300"/>
      <c r="HIU24" s="4305"/>
      <c r="HIV24" s="4304"/>
      <c r="HIW24" s="4299"/>
      <c r="HIX24" s="4300"/>
      <c r="HIY24" s="4301"/>
      <c r="HIZ24" s="4302"/>
      <c r="HJA24" s="4299"/>
      <c r="HJB24" s="2602"/>
      <c r="HJC24" s="4287"/>
      <c r="HJD24" s="4303"/>
      <c r="HJE24" s="4304"/>
      <c r="HJF24" s="2603"/>
      <c r="HJG24" s="4305"/>
      <c r="HJH24" s="4306"/>
      <c r="HJI24" s="4305"/>
      <c r="HJJ24" s="4306"/>
      <c r="HJK24" s="4299"/>
      <c r="HJL24" s="4300"/>
      <c r="HJM24" s="4305"/>
      <c r="HJN24" s="4304"/>
      <c r="HJO24" s="4299"/>
      <c r="HJP24" s="4300"/>
      <c r="HJQ24" s="4301"/>
      <c r="HJR24" s="4302"/>
      <c r="HJS24" s="4299"/>
      <c r="HJT24" s="2602"/>
      <c r="HJU24" s="4287"/>
      <c r="HJV24" s="4303"/>
      <c r="HJW24" s="4304"/>
      <c r="HJX24" s="2603"/>
      <c r="HJY24" s="4305"/>
      <c r="HJZ24" s="4306"/>
      <c r="HKA24" s="4305"/>
      <c r="HKB24" s="4306"/>
      <c r="HKC24" s="4299"/>
      <c r="HKD24" s="4300"/>
      <c r="HKE24" s="4305"/>
      <c r="HKF24" s="4304"/>
      <c r="HKG24" s="4299"/>
      <c r="HKH24" s="4300"/>
      <c r="HKI24" s="4301"/>
      <c r="HKJ24" s="4302"/>
      <c r="HKK24" s="4299"/>
      <c r="HKL24" s="2602"/>
      <c r="HKM24" s="4287"/>
      <c r="HKN24" s="4303"/>
      <c r="HKO24" s="4304"/>
      <c r="HKP24" s="2603"/>
      <c r="HKQ24" s="4305"/>
      <c r="HKR24" s="4306"/>
      <c r="HKS24" s="4305"/>
      <c r="HKT24" s="4306"/>
      <c r="HKU24" s="4299"/>
      <c r="HKV24" s="4300"/>
      <c r="HKW24" s="4305"/>
      <c r="HKX24" s="4304"/>
      <c r="HKY24" s="4299"/>
      <c r="HKZ24" s="4300"/>
      <c r="HLA24" s="4301"/>
      <c r="HLB24" s="4302"/>
      <c r="HLC24" s="4299"/>
      <c r="HLD24" s="2602"/>
      <c r="HLE24" s="4287"/>
      <c r="HLF24" s="4303"/>
      <c r="HLG24" s="4304"/>
      <c r="HLH24" s="2603"/>
      <c r="HLI24" s="4305"/>
      <c r="HLJ24" s="4306"/>
      <c r="HLK24" s="4305"/>
      <c r="HLL24" s="4306"/>
      <c r="HLM24" s="4299"/>
      <c r="HLN24" s="4300"/>
      <c r="HLO24" s="4305"/>
      <c r="HLP24" s="4304"/>
      <c r="HLQ24" s="4299"/>
      <c r="HLR24" s="4300"/>
      <c r="HLS24" s="4301"/>
      <c r="HLT24" s="4302"/>
      <c r="HLU24" s="4299"/>
      <c r="HLV24" s="2602"/>
      <c r="HLW24" s="4287"/>
      <c r="HLX24" s="4303"/>
      <c r="HLY24" s="4304"/>
      <c r="HLZ24" s="2603"/>
      <c r="HMA24" s="4305"/>
      <c r="HMB24" s="4306"/>
      <c r="HMC24" s="4305"/>
      <c r="HMD24" s="4306"/>
      <c r="HME24" s="4299"/>
      <c r="HMF24" s="4300"/>
      <c r="HMG24" s="4305"/>
      <c r="HMH24" s="4304"/>
      <c r="HMI24" s="4299"/>
      <c r="HMJ24" s="4300"/>
      <c r="HMK24" s="4301"/>
      <c r="HML24" s="4302"/>
      <c r="HMM24" s="4299"/>
      <c r="HMN24" s="2602"/>
      <c r="HMO24" s="4287"/>
      <c r="HMP24" s="4303"/>
      <c r="HMQ24" s="4304"/>
      <c r="HMR24" s="2603"/>
      <c r="HMS24" s="4305"/>
      <c r="HMT24" s="4306"/>
      <c r="HMU24" s="4305"/>
      <c r="HMV24" s="4306"/>
      <c r="HMW24" s="4299"/>
      <c r="HMX24" s="4300"/>
      <c r="HMY24" s="4305"/>
      <c r="HMZ24" s="4304"/>
      <c r="HNA24" s="4299"/>
      <c r="HNB24" s="4300"/>
      <c r="HNC24" s="4301"/>
      <c r="HND24" s="4302"/>
      <c r="HNE24" s="4299"/>
      <c r="HNF24" s="2602"/>
      <c r="HNG24" s="4287"/>
      <c r="HNH24" s="4303"/>
      <c r="HNI24" s="4304"/>
      <c r="HNJ24" s="2603"/>
      <c r="HNK24" s="4305"/>
      <c r="HNL24" s="4306"/>
      <c r="HNM24" s="4305"/>
      <c r="HNN24" s="4306"/>
      <c r="HNO24" s="4299"/>
      <c r="HNP24" s="4300"/>
      <c r="HNQ24" s="4305"/>
      <c r="HNR24" s="4304"/>
      <c r="HNS24" s="4299"/>
      <c r="HNT24" s="4300"/>
      <c r="HNU24" s="4301"/>
      <c r="HNV24" s="4302"/>
      <c r="HNW24" s="4299"/>
      <c r="HNX24" s="2602"/>
      <c r="HNY24" s="4287"/>
      <c r="HNZ24" s="4303"/>
      <c r="HOA24" s="4304"/>
      <c r="HOB24" s="2603"/>
      <c r="HOC24" s="4305"/>
      <c r="HOD24" s="4306"/>
      <c r="HOE24" s="4305"/>
      <c r="HOF24" s="4306"/>
      <c r="HOG24" s="4299"/>
      <c r="HOH24" s="4300"/>
      <c r="HOI24" s="4305"/>
      <c r="HOJ24" s="4304"/>
      <c r="HOK24" s="4299"/>
      <c r="HOL24" s="4300"/>
      <c r="HOM24" s="4301"/>
      <c r="HON24" s="4302"/>
      <c r="HOO24" s="4299"/>
      <c r="HOP24" s="2602"/>
      <c r="HOQ24" s="4287"/>
      <c r="HOR24" s="4303"/>
      <c r="HOS24" s="4304"/>
      <c r="HOT24" s="2603"/>
      <c r="HOU24" s="4305"/>
      <c r="HOV24" s="4306"/>
      <c r="HOW24" s="4305"/>
      <c r="HOX24" s="4306"/>
      <c r="HOY24" s="4299"/>
      <c r="HOZ24" s="4300"/>
      <c r="HPA24" s="4305"/>
      <c r="HPB24" s="4304"/>
      <c r="HPC24" s="4299"/>
      <c r="HPD24" s="4300"/>
      <c r="HPE24" s="4301"/>
      <c r="HPF24" s="4302"/>
      <c r="HPG24" s="4299"/>
      <c r="HPH24" s="2602"/>
      <c r="HPI24" s="4287"/>
      <c r="HPJ24" s="4303"/>
      <c r="HPK24" s="4304"/>
      <c r="HPL24" s="2603"/>
      <c r="HPM24" s="4305"/>
      <c r="HPN24" s="4306"/>
      <c r="HPO24" s="4305"/>
      <c r="HPP24" s="4306"/>
      <c r="HPQ24" s="4299"/>
      <c r="HPR24" s="4300"/>
      <c r="HPS24" s="4305"/>
      <c r="HPT24" s="4304"/>
      <c r="HPU24" s="4299"/>
      <c r="HPV24" s="4300"/>
      <c r="HPW24" s="4301"/>
      <c r="HPX24" s="4302"/>
      <c r="HPY24" s="4299"/>
      <c r="HPZ24" s="2602"/>
      <c r="HQA24" s="4287"/>
      <c r="HQB24" s="4303"/>
      <c r="HQC24" s="4304"/>
      <c r="HQD24" s="2603"/>
      <c r="HQE24" s="4305"/>
      <c r="HQF24" s="4306"/>
      <c r="HQG24" s="4305"/>
      <c r="HQH24" s="4306"/>
      <c r="HQI24" s="4299"/>
      <c r="HQJ24" s="4300"/>
      <c r="HQK24" s="4305"/>
      <c r="HQL24" s="4304"/>
      <c r="HQM24" s="4299"/>
      <c r="HQN24" s="4300"/>
      <c r="HQO24" s="4301"/>
      <c r="HQP24" s="4302"/>
      <c r="HQQ24" s="4299"/>
      <c r="HQR24" s="2602"/>
      <c r="HQS24" s="4287"/>
      <c r="HQT24" s="4303"/>
      <c r="HQU24" s="4304"/>
      <c r="HQV24" s="2603"/>
      <c r="HQW24" s="4305"/>
      <c r="HQX24" s="4306"/>
      <c r="HQY24" s="4305"/>
      <c r="HQZ24" s="4306"/>
      <c r="HRA24" s="4299"/>
      <c r="HRB24" s="4300"/>
      <c r="HRC24" s="4305"/>
      <c r="HRD24" s="4304"/>
      <c r="HRE24" s="4299"/>
      <c r="HRF24" s="4300"/>
      <c r="HRG24" s="4301"/>
      <c r="HRH24" s="4302"/>
      <c r="HRI24" s="4299"/>
      <c r="HRJ24" s="2602"/>
      <c r="HRK24" s="4287"/>
      <c r="HRL24" s="4303"/>
      <c r="HRM24" s="4304"/>
      <c r="HRN24" s="2603"/>
      <c r="HRO24" s="4305"/>
      <c r="HRP24" s="4306"/>
      <c r="HRQ24" s="4305"/>
      <c r="HRR24" s="4306"/>
      <c r="HRS24" s="4299"/>
      <c r="HRT24" s="4300"/>
      <c r="HRU24" s="4305"/>
      <c r="HRV24" s="4304"/>
      <c r="HRW24" s="4299"/>
      <c r="HRX24" s="4300"/>
      <c r="HRY24" s="4301"/>
      <c r="HRZ24" s="4302"/>
      <c r="HSA24" s="4299"/>
      <c r="HSB24" s="2602"/>
      <c r="HSC24" s="4287"/>
      <c r="HSD24" s="4303"/>
      <c r="HSE24" s="4304"/>
      <c r="HSF24" s="2603"/>
      <c r="HSG24" s="4305"/>
      <c r="HSH24" s="4306"/>
      <c r="HSI24" s="4305"/>
      <c r="HSJ24" s="4306"/>
      <c r="HSK24" s="4299"/>
      <c r="HSL24" s="4300"/>
      <c r="HSM24" s="4305"/>
      <c r="HSN24" s="4304"/>
      <c r="HSO24" s="4299"/>
      <c r="HSP24" s="4300"/>
      <c r="HSQ24" s="4301"/>
      <c r="HSR24" s="4302"/>
      <c r="HSS24" s="4299"/>
      <c r="HST24" s="2602"/>
      <c r="HSU24" s="4287"/>
      <c r="HSV24" s="4303"/>
      <c r="HSW24" s="4304"/>
      <c r="HSX24" s="2603"/>
      <c r="HSY24" s="4305"/>
      <c r="HSZ24" s="4306"/>
      <c r="HTA24" s="4305"/>
      <c r="HTB24" s="4306"/>
      <c r="HTC24" s="4299"/>
      <c r="HTD24" s="4300"/>
      <c r="HTE24" s="4305"/>
      <c r="HTF24" s="4304"/>
      <c r="HTG24" s="4299"/>
      <c r="HTH24" s="4300"/>
      <c r="HTI24" s="4301"/>
      <c r="HTJ24" s="4302"/>
      <c r="HTK24" s="4299"/>
      <c r="HTL24" s="2602"/>
      <c r="HTM24" s="4287"/>
      <c r="HTN24" s="4303"/>
      <c r="HTO24" s="4304"/>
      <c r="HTP24" s="2603"/>
      <c r="HTQ24" s="4305"/>
      <c r="HTR24" s="4306"/>
      <c r="HTS24" s="4305"/>
      <c r="HTT24" s="4306"/>
      <c r="HTU24" s="4299"/>
      <c r="HTV24" s="4300"/>
      <c r="HTW24" s="4305"/>
      <c r="HTX24" s="4304"/>
      <c r="HTY24" s="4299"/>
      <c r="HTZ24" s="4300"/>
      <c r="HUA24" s="4301"/>
      <c r="HUB24" s="4302"/>
      <c r="HUC24" s="4299"/>
      <c r="HUD24" s="2602"/>
      <c r="HUE24" s="4287"/>
      <c r="HUF24" s="4303"/>
      <c r="HUG24" s="4304"/>
      <c r="HUH24" s="2603"/>
      <c r="HUI24" s="4305"/>
      <c r="HUJ24" s="4306"/>
      <c r="HUK24" s="4305"/>
      <c r="HUL24" s="4306"/>
      <c r="HUM24" s="4299"/>
      <c r="HUN24" s="4300"/>
      <c r="HUO24" s="4305"/>
      <c r="HUP24" s="4304"/>
      <c r="HUQ24" s="4299"/>
      <c r="HUR24" s="4300"/>
      <c r="HUS24" s="4301"/>
      <c r="HUT24" s="4302"/>
      <c r="HUU24" s="4299"/>
      <c r="HUV24" s="2602"/>
      <c r="HUW24" s="4287"/>
      <c r="HUX24" s="4303"/>
      <c r="HUY24" s="4304"/>
      <c r="HUZ24" s="2603"/>
      <c r="HVA24" s="4305"/>
      <c r="HVB24" s="4306"/>
      <c r="HVC24" s="4305"/>
      <c r="HVD24" s="4306"/>
      <c r="HVE24" s="4299"/>
      <c r="HVF24" s="4300"/>
      <c r="HVG24" s="4305"/>
      <c r="HVH24" s="4304"/>
      <c r="HVI24" s="4299"/>
      <c r="HVJ24" s="4300"/>
      <c r="HVK24" s="4301"/>
      <c r="HVL24" s="4302"/>
      <c r="HVM24" s="4299"/>
      <c r="HVN24" s="2602"/>
      <c r="HVO24" s="4287"/>
      <c r="HVP24" s="4303"/>
      <c r="HVQ24" s="4304"/>
      <c r="HVR24" s="2603"/>
      <c r="HVS24" s="4305"/>
      <c r="HVT24" s="4306"/>
      <c r="HVU24" s="4305"/>
      <c r="HVV24" s="4306"/>
      <c r="HVW24" s="4299"/>
      <c r="HVX24" s="4300"/>
      <c r="HVY24" s="4305"/>
      <c r="HVZ24" s="4304"/>
      <c r="HWA24" s="4299"/>
      <c r="HWB24" s="4300"/>
      <c r="HWC24" s="4301"/>
      <c r="HWD24" s="4302"/>
      <c r="HWE24" s="4299"/>
      <c r="HWF24" s="2602"/>
      <c r="HWG24" s="4287"/>
      <c r="HWH24" s="4303"/>
      <c r="HWI24" s="4304"/>
      <c r="HWJ24" s="2603"/>
      <c r="HWK24" s="4305"/>
      <c r="HWL24" s="4306"/>
      <c r="HWM24" s="4305"/>
      <c r="HWN24" s="4306"/>
      <c r="HWO24" s="4299"/>
      <c r="HWP24" s="4300"/>
      <c r="HWQ24" s="4305"/>
      <c r="HWR24" s="4304"/>
      <c r="HWS24" s="4299"/>
      <c r="HWT24" s="4300"/>
      <c r="HWU24" s="4301"/>
      <c r="HWV24" s="4302"/>
      <c r="HWW24" s="4299"/>
      <c r="HWX24" s="2602"/>
      <c r="HWY24" s="4287"/>
      <c r="HWZ24" s="4303"/>
      <c r="HXA24" s="4304"/>
      <c r="HXB24" s="2603"/>
      <c r="HXC24" s="4305"/>
      <c r="HXD24" s="4306"/>
      <c r="HXE24" s="4305"/>
      <c r="HXF24" s="4306"/>
      <c r="HXG24" s="4299"/>
      <c r="HXH24" s="4300"/>
      <c r="HXI24" s="4305"/>
      <c r="HXJ24" s="4304"/>
      <c r="HXK24" s="4299"/>
      <c r="HXL24" s="4300"/>
      <c r="HXM24" s="4301"/>
      <c r="HXN24" s="4302"/>
      <c r="HXO24" s="4299"/>
      <c r="HXP24" s="2602"/>
      <c r="HXQ24" s="4287"/>
      <c r="HXR24" s="4303"/>
      <c r="HXS24" s="4304"/>
      <c r="HXT24" s="2603"/>
      <c r="HXU24" s="4305"/>
      <c r="HXV24" s="4306"/>
      <c r="HXW24" s="4305"/>
      <c r="HXX24" s="4306"/>
      <c r="HXY24" s="4299"/>
      <c r="HXZ24" s="4300"/>
      <c r="HYA24" s="4305"/>
      <c r="HYB24" s="4304"/>
      <c r="HYC24" s="4299"/>
      <c r="HYD24" s="4300"/>
      <c r="HYE24" s="4301"/>
      <c r="HYF24" s="4302"/>
      <c r="HYG24" s="4299"/>
      <c r="HYH24" s="2602"/>
      <c r="HYI24" s="4287"/>
      <c r="HYJ24" s="4303"/>
      <c r="HYK24" s="4304"/>
      <c r="HYL24" s="2603"/>
      <c r="HYM24" s="4305"/>
      <c r="HYN24" s="4306"/>
      <c r="HYO24" s="4305"/>
      <c r="HYP24" s="4306"/>
      <c r="HYQ24" s="4299"/>
      <c r="HYR24" s="4300"/>
      <c r="HYS24" s="4305"/>
      <c r="HYT24" s="4304"/>
      <c r="HYU24" s="4299"/>
      <c r="HYV24" s="4300"/>
      <c r="HYW24" s="4301"/>
      <c r="HYX24" s="4302"/>
      <c r="HYY24" s="4299"/>
      <c r="HYZ24" s="2602"/>
      <c r="HZA24" s="4287"/>
      <c r="HZB24" s="4303"/>
      <c r="HZC24" s="4304"/>
      <c r="HZD24" s="2603"/>
      <c r="HZE24" s="4305"/>
      <c r="HZF24" s="4306"/>
      <c r="HZG24" s="4305"/>
      <c r="HZH24" s="4306"/>
      <c r="HZI24" s="4299"/>
      <c r="HZJ24" s="4300"/>
      <c r="HZK24" s="4305"/>
      <c r="HZL24" s="4304"/>
      <c r="HZM24" s="4299"/>
      <c r="HZN24" s="4300"/>
      <c r="HZO24" s="4301"/>
      <c r="HZP24" s="4302"/>
      <c r="HZQ24" s="4299"/>
      <c r="HZR24" s="2602"/>
      <c r="HZS24" s="4287"/>
      <c r="HZT24" s="4303"/>
      <c r="HZU24" s="4304"/>
      <c r="HZV24" s="2603"/>
      <c r="HZW24" s="4305"/>
      <c r="HZX24" s="4306"/>
      <c r="HZY24" s="4305"/>
      <c r="HZZ24" s="4306"/>
      <c r="IAA24" s="4299"/>
      <c r="IAB24" s="4300"/>
      <c r="IAC24" s="4305"/>
      <c r="IAD24" s="4304"/>
      <c r="IAE24" s="4299"/>
      <c r="IAF24" s="4300"/>
      <c r="IAG24" s="4301"/>
      <c r="IAH24" s="4302"/>
      <c r="IAI24" s="4299"/>
      <c r="IAJ24" s="2602"/>
      <c r="IAK24" s="4287"/>
      <c r="IAL24" s="4303"/>
      <c r="IAM24" s="4304"/>
      <c r="IAN24" s="2603"/>
      <c r="IAO24" s="4305"/>
      <c r="IAP24" s="4306"/>
      <c r="IAQ24" s="4305"/>
      <c r="IAR24" s="4306"/>
      <c r="IAS24" s="4299"/>
      <c r="IAT24" s="4300"/>
      <c r="IAU24" s="4305"/>
      <c r="IAV24" s="4304"/>
      <c r="IAW24" s="4299"/>
      <c r="IAX24" s="4300"/>
      <c r="IAY24" s="4301"/>
      <c r="IAZ24" s="4302"/>
      <c r="IBA24" s="4299"/>
      <c r="IBB24" s="2602"/>
      <c r="IBC24" s="4287"/>
      <c r="IBD24" s="4303"/>
      <c r="IBE24" s="4304"/>
      <c r="IBF24" s="2603"/>
      <c r="IBG24" s="4305"/>
      <c r="IBH24" s="4306"/>
      <c r="IBI24" s="4305"/>
      <c r="IBJ24" s="4306"/>
      <c r="IBK24" s="4299"/>
      <c r="IBL24" s="4300"/>
      <c r="IBM24" s="4305"/>
      <c r="IBN24" s="4304"/>
      <c r="IBO24" s="4299"/>
      <c r="IBP24" s="4300"/>
      <c r="IBQ24" s="4301"/>
      <c r="IBR24" s="4302"/>
      <c r="IBS24" s="4299"/>
      <c r="IBT24" s="2602"/>
      <c r="IBU24" s="4287"/>
      <c r="IBV24" s="4303"/>
      <c r="IBW24" s="4304"/>
      <c r="IBX24" s="2603"/>
      <c r="IBY24" s="4305"/>
      <c r="IBZ24" s="4306"/>
      <c r="ICA24" s="4305"/>
      <c r="ICB24" s="4306"/>
      <c r="ICC24" s="4299"/>
      <c r="ICD24" s="4300"/>
      <c r="ICE24" s="4305"/>
      <c r="ICF24" s="4304"/>
      <c r="ICG24" s="4299"/>
      <c r="ICH24" s="4300"/>
      <c r="ICI24" s="4301"/>
      <c r="ICJ24" s="4302"/>
      <c r="ICK24" s="4299"/>
      <c r="ICL24" s="2602"/>
      <c r="ICM24" s="4287"/>
      <c r="ICN24" s="4303"/>
      <c r="ICO24" s="4304"/>
      <c r="ICP24" s="2603"/>
      <c r="ICQ24" s="4305"/>
      <c r="ICR24" s="4306"/>
      <c r="ICS24" s="4305"/>
      <c r="ICT24" s="4306"/>
      <c r="ICU24" s="4299"/>
      <c r="ICV24" s="4300"/>
      <c r="ICW24" s="4305"/>
      <c r="ICX24" s="4304"/>
      <c r="ICY24" s="4299"/>
      <c r="ICZ24" s="4300"/>
      <c r="IDA24" s="4301"/>
      <c r="IDB24" s="4302"/>
      <c r="IDC24" s="4299"/>
      <c r="IDD24" s="2602"/>
      <c r="IDE24" s="4287"/>
      <c r="IDF24" s="4303"/>
      <c r="IDG24" s="4304"/>
      <c r="IDH24" s="2603"/>
      <c r="IDI24" s="4305"/>
      <c r="IDJ24" s="4306"/>
      <c r="IDK24" s="4305"/>
      <c r="IDL24" s="4306"/>
      <c r="IDM24" s="4299"/>
      <c r="IDN24" s="4300"/>
      <c r="IDO24" s="4305"/>
      <c r="IDP24" s="4304"/>
      <c r="IDQ24" s="4299"/>
      <c r="IDR24" s="4300"/>
      <c r="IDS24" s="4301"/>
      <c r="IDT24" s="4302"/>
      <c r="IDU24" s="4299"/>
      <c r="IDV24" s="2602"/>
      <c r="IDW24" s="4287"/>
      <c r="IDX24" s="4303"/>
      <c r="IDY24" s="4304"/>
      <c r="IDZ24" s="2603"/>
      <c r="IEA24" s="4305"/>
      <c r="IEB24" s="4306"/>
      <c r="IEC24" s="4305"/>
      <c r="IED24" s="4306"/>
      <c r="IEE24" s="4299"/>
      <c r="IEF24" s="4300"/>
      <c r="IEG24" s="4305"/>
      <c r="IEH24" s="4304"/>
      <c r="IEI24" s="4299"/>
      <c r="IEJ24" s="4300"/>
      <c r="IEK24" s="4301"/>
      <c r="IEL24" s="4302"/>
      <c r="IEM24" s="4299"/>
      <c r="IEN24" s="2602"/>
      <c r="IEO24" s="4287"/>
      <c r="IEP24" s="4303"/>
      <c r="IEQ24" s="4304"/>
      <c r="IER24" s="2603"/>
      <c r="IES24" s="4305"/>
      <c r="IET24" s="4306"/>
      <c r="IEU24" s="4305"/>
      <c r="IEV24" s="4306"/>
      <c r="IEW24" s="4299"/>
      <c r="IEX24" s="4300"/>
      <c r="IEY24" s="4305"/>
      <c r="IEZ24" s="4304"/>
      <c r="IFA24" s="4299"/>
      <c r="IFB24" s="4300"/>
      <c r="IFC24" s="4301"/>
      <c r="IFD24" s="4302"/>
      <c r="IFE24" s="4299"/>
      <c r="IFF24" s="2602"/>
      <c r="IFG24" s="4287"/>
      <c r="IFH24" s="4303"/>
      <c r="IFI24" s="4304"/>
      <c r="IFJ24" s="2603"/>
      <c r="IFK24" s="4305"/>
      <c r="IFL24" s="4306"/>
      <c r="IFM24" s="4305"/>
      <c r="IFN24" s="4306"/>
      <c r="IFO24" s="4299"/>
      <c r="IFP24" s="4300"/>
      <c r="IFQ24" s="4305"/>
      <c r="IFR24" s="4304"/>
      <c r="IFS24" s="4299"/>
      <c r="IFT24" s="4300"/>
      <c r="IFU24" s="4301"/>
      <c r="IFV24" s="4302"/>
      <c r="IFW24" s="4299"/>
      <c r="IFX24" s="2602"/>
      <c r="IFY24" s="4287"/>
      <c r="IFZ24" s="4303"/>
      <c r="IGA24" s="4304"/>
      <c r="IGB24" s="2603"/>
      <c r="IGC24" s="4305"/>
      <c r="IGD24" s="4306"/>
      <c r="IGE24" s="4305"/>
      <c r="IGF24" s="4306"/>
      <c r="IGG24" s="4299"/>
      <c r="IGH24" s="4300"/>
      <c r="IGI24" s="4305"/>
      <c r="IGJ24" s="4304"/>
      <c r="IGK24" s="4299"/>
      <c r="IGL24" s="4300"/>
      <c r="IGM24" s="4301"/>
      <c r="IGN24" s="4302"/>
      <c r="IGO24" s="4299"/>
      <c r="IGP24" s="2602"/>
      <c r="IGQ24" s="4287"/>
      <c r="IGR24" s="4303"/>
      <c r="IGS24" s="4304"/>
      <c r="IGT24" s="2603"/>
      <c r="IGU24" s="4305"/>
      <c r="IGV24" s="4306"/>
      <c r="IGW24" s="4305"/>
      <c r="IGX24" s="4306"/>
      <c r="IGY24" s="4299"/>
      <c r="IGZ24" s="4300"/>
      <c r="IHA24" s="4305"/>
      <c r="IHB24" s="4304"/>
      <c r="IHC24" s="4299"/>
      <c r="IHD24" s="4300"/>
      <c r="IHE24" s="4301"/>
      <c r="IHF24" s="4302"/>
      <c r="IHG24" s="4299"/>
      <c r="IHH24" s="2602"/>
      <c r="IHI24" s="4287"/>
      <c r="IHJ24" s="4303"/>
      <c r="IHK24" s="4304"/>
      <c r="IHL24" s="2603"/>
      <c r="IHM24" s="4305"/>
      <c r="IHN24" s="4306"/>
      <c r="IHO24" s="4305"/>
      <c r="IHP24" s="4306"/>
      <c r="IHQ24" s="4299"/>
      <c r="IHR24" s="4300"/>
      <c r="IHS24" s="4305"/>
      <c r="IHT24" s="4304"/>
      <c r="IHU24" s="4299"/>
      <c r="IHV24" s="4300"/>
      <c r="IHW24" s="4301"/>
      <c r="IHX24" s="4302"/>
      <c r="IHY24" s="4299"/>
      <c r="IHZ24" s="2602"/>
      <c r="IIA24" s="4287"/>
      <c r="IIB24" s="4303"/>
      <c r="IIC24" s="4304"/>
      <c r="IID24" s="2603"/>
      <c r="IIE24" s="4305"/>
      <c r="IIF24" s="4306"/>
      <c r="IIG24" s="4305"/>
      <c r="IIH24" s="4306"/>
      <c r="III24" s="4299"/>
      <c r="IIJ24" s="4300"/>
      <c r="IIK24" s="4305"/>
      <c r="IIL24" s="4304"/>
      <c r="IIM24" s="4299"/>
      <c r="IIN24" s="4300"/>
      <c r="IIO24" s="4301"/>
      <c r="IIP24" s="4302"/>
      <c r="IIQ24" s="4299"/>
      <c r="IIR24" s="2602"/>
      <c r="IIS24" s="4287"/>
      <c r="IIT24" s="4303"/>
      <c r="IIU24" s="4304"/>
      <c r="IIV24" s="2603"/>
      <c r="IIW24" s="4305"/>
      <c r="IIX24" s="4306"/>
      <c r="IIY24" s="4305"/>
      <c r="IIZ24" s="4306"/>
      <c r="IJA24" s="4299"/>
      <c r="IJB24" s="4300"/>
      <c r="IJC24" s="4305"/>
      <c r="IJD24" s="4304"/>
      <c r="IJE24" s="4299"/>
      <c r="IJF24" s="4300"/>
      <c r="IJG24" s="4301"/>
      <c r="IJH24" s="4302"/>
      <c r="IJI24" s="4299"/>
      <c r="IJJ24" s="2602"/>
      <c r="IJK24" s="4287"/>
      <c r="IJL24" s="4303"/>
      <c r="IJM24" s="4304"/>
      <c r="IJN24" s="2603"/>
      <c r="IJO24" s="4305"/>
      <c r="IJP24" s="4306"/>
      <c r="IJQ24" s="4305"/>
      <c r="IJR24" s="4306"/>
      <c r="IJS24" s="4299"/>
      <c r="IJT24" s="4300"/>
      <c r="IJU24" s="4305"/>
      <c r="IJV24" s="4304"/>
      <c r="IJW24" s="4299"/>
      <c r="IJX24" s="4300"/>
      <c r="IJY24" s="4301"/>
      <c r="IJZ24" s="4302"/>
      <c r="IKA24" s="4299"/>
      <c r="IKB24" s="2602"/>
      <c r="IKC24" s="4287"/>
      <c r="IKD24" s="4303"/>
      <c r="IKE24" s="4304"/>
      <c r="IKF24" s="2603"/>
      <c r="IKG24" s="4305"/>
      <c r="IKH24" s="4306"/>
      <c r="IKI24" s="4305"/>
      <c r="IKJ24" s="4306"/>
      <c r="IKK24" s="4299"/>
      <c r="IKL24" s="4300"/>
      <c r="IKM24" s="4305"/>
      <c r="IKN24" s="4304"/>
      <c r="IKO24" s="4299"/>
      <c r="IKP24" s="4300"/>
      <c r="IKQ24" s="4301"/>
      <c r="IKR24" s="4302"/>
      <c r="IKS24" s="4299"/>
      <c r="IKT24" s="2602"/>
      <c r="IKU24" s="4287"/>
      <c r="IKV24" s="4303"/>
      <c r="IKW24" s="4304"/>
      <c r="IKX24" s="2603"/>
      <c r="IKY24" s="4305"/>
      <c r="IKZ24" s="4306"/>
      <c r="ILA24" s="4305"/>
      <c r="ILB24" s="4306"/>
      <c r="ILC24" s="4299"/>
      <c r="ILD24" s="4300"/>
      <c r="ILE24" s="4305"/>
      <c r="ILF24" s="4304"/>
      <c r="ILG24" s="4299"/>
      <c r="ILH24" s="4300"/>
      <c r="ILI24" s="4301"/>
      <c r="ILJ24" s="4302"/>
      <c r="ILK24" s="4299"/>
      <c r="ILL24" s="2602"/>
      <c r="ILM24" s="4287"/>
      <c r="ILN24" s="4303"/>
      <c r="ILO24" s="4304"/>
      <c r="ILP24" s="2603"/>
      <c r="ILQ24" s="4305"/>
      <c r="ILR24" s="4306"/>
      <c r="ILS24" s="4305"/>
      <c r="ILT24" s="4306"/>
      <c r="ILU24" s="4299"/>
      <c r="ILV24" s="4300"/>
      <c r="ILW24" s="4305"/>
      <c r="ILX24" s="4304"/>
      <c r="ILY24" s="4299"/>
      <c r="ILZ24" s="4300"/>
      <c r="IMA24" s="4301"/>
      <c r="IMB24" s="4302"/>
      <c r="IMC24" s="4299"/>
      <c r="IMD24" s="2602"/>
      <c r="IME24" s="4287"/>
      <c r="IMF24" s="4303"/>
      <c r="IMG24" s="4304"/>
      <c r="IMH24" s="2603"/>
      <c r="IMI24" s="4305"/>
      <c r="IMJ24" s="4306"/>
      <c r="IMK24" s="4305"/>
      <c r="IML24" s="4306"/>
      <c r="IMM24" s="4299"/>
      <c r="IMN24" s="4300"/>
      <c r="IMO24" s="4305"/>
      <c r="IMP24" s="4304"/>
      <c r="IMQ24" s="4299"/>
      <c r="IMR24" s="4300"/>
      <c r="IMS24" s="4301"/>
      <c r="IMT24" s="4302"/>
      <c r="IMU24" s="4299"/>
      <c r="IMV24" s="2602"/>
      <c r="IMW24" s="4287"/>
      <c r="IMX24" s="4303"/>
      <c r="IMY24" s="4304"/>
      <c r="IMZ24" s="2603"/>
      <c r="INA24" s="4305"/>
      <c r="INB24" s="4306"/>
      <c r="INC24" s="4305"/>
      <c r="IND24" s="4306"/>
      <c r="INE24" s="4299"/>
      <c r="INF24" s="4300"/>
      <c r="ING24" s="4305"/>
      <c r="INH24" s="4304"/>
      <c r="INI24" s="4299"/>
      <c r="INJ24" s="4300"/>
      <c r="INK24" s="4301"/>
      <c r="INL24" s="4302"/>
      <c r="INM24" s="4299"/>
      <c r="INN24" s="2602"/>
      <c r="INO24" s="4287"/>
      <c r="INP24" s="4303"/>
      <c r="INQ24" s="4304"/>
      <c r="INR24" s="2603"/>
      <c r="INS24" s="4305"/>
      <c r="INT24" s="4306"/>
      <c r="INU24" s="4305"/>
      <c r="INV24" s="4306"/>
      <c r="INW24" s="4299"/>
      <c r="INX24" s="4300"/>
      <c r="INY24" s="4305"/>
      <c r="INZ24" s="4304"/>
      <c r="IOA24" s="4299"/>
      <c r="IOB24" s="4300"/>
      <c r="IOC24" s="4301"/>
      <c r="IOD24" s="4302"/>
      <c r="IOE24" s="4299"/>
      <c r="IOF24" s="2602"/>
      <c r="IOG24" s="4287"/>
      <c r="IOH24" s="4303"/>
      <c r="IOI24" s="4304"/>
      <c r="IOJ24" s="2603"/>
      <c r="IOK24" s="4305"/>
      <c r="IOL24" s="4306"/>
      <c r="IOM24" s="4305"/>
      <c r="ION24" s="4306"/>
      <c r="IOO24" s="4299"/>
      <c r="IOP24" s="4300"/>
      <c r="IOQ24" s="4305"/>
      <c r="IOR24" s="4304"/>
      <c r="IOS24" s="4299"/>
      <c r="IOT24" s="4300"/>
      <c r="IOU24" s="4301"/>
      <c r="IOV24" s="4302"/>
      <c r="IOW24" s="4299"/>
      <c r="IOX24" s="2602"/>
      <c r="IOY24" s="4287"/>
      <c r="IOZ24" s="4303"/>
      <c r="IPA24" s="4304"/>
      <c r="IPB24" s="2603"/>
      <c r="IPC24" s="4305"/>
      <c r="IPD24" s="4306"/>
      <c r="IPE24" s="4305"/>
      <c r="IPF24" s="4306"/>
      <c r="IPG24" s="4299"/>
      <c r="IPH24" s="4300"/>
      <c r="IPI24" s="4305"/>
      <c r="IPJ24" s="4304"/>
      <c r="IPK24" s="4299"/>
      <c r="IPL24" s="4300"/>
      <c r="IPM24" s="4301"/>
      <c r="IPN24" s="4302"/>
      <c r="IPO24" s="4299"/>
      <c r="IPP24" s="2602"/>
      <c r="IPQ24" s="4287"/>
      <c r="IPR24" s="4303"/>
      <c r="IPS24" s="4304"/>
      <c r="IPT24" s="2603"/>
      <c r="IPU24" s="4305"/>
      <c r="IPV24" s="4306"/>
      <c r="IPW24" s="4305"/>
      <c r="IPX24" s="4306"/>
      <c r="IPY24" s="4299"/>
      <c r="IPZ24" s="4300"/>
      <c r="IQA24" s="4305"/>
      <c r="IQB24" s="4304"/>
      <c r="IQC24" s="4299"/>
      <c r="IQD24" s="4300"/>
      <c r="IQE24" s="4301"/>
      <c r="IQF24" s="4302"/>
      <c r="IQG24" s="4299"/>
      <c r="IQH24" s="2602"/>
      <c r="IQI24" s="4287"/>
      <c r="IQJ24" s="4303"/>
      <c r="IQK24" s="4304"/>
      <c r="IQL24" s="2603"/>
      <c r="IQM24" s="4305"/>
      <c r="IQN24" s="4306"/>
      <c r="IQO24" s="4305"/>
      <c r="IQP24" s="4306"/>
      <c r="IQQ24" s="4299"/>
      <c r="IQR24" s="4300"/>
      <c r="IQS24" s="4305"/>
      <c r="IQT24" s="4304"/>
      <c r="IQU24" s="4299"/>
      <c r="IQV24" s="4300"/>
      <c r="IQW24" s="4301"/>
      <c r="IQX24" s="4302"/>
      <c r="IQY24" s="4299"/>
      <c r="IQZ24" s="2602"/>
      <c r="IRA24" s="4287"/>
      <c r="IRB24" s="4303"/>
      <c r="IRC24" s="4304"/>
      <c r="IRD24" s="2603"/>
      <c r="IRE24" s="4305"/>
      <c r="IRF24" s="4306"/>
      <c r="IRG24" s="4305"/>
      <c r="IRH24" s="4306"/>
      <c r="IRI24" s="4299"/>
      <c r="IRJ24" s="4300"/>
      <c r="IRK24" s="4305"/>
      <c r="IRL24" s="4304"/>
      <c r="IRM24" s="4299"/>
      <c r="IRN24" s="4300"/>
      <c r="IRO24" s="4301"/>
      <c r="IRP24" s="4302"/>
      <c r="IRQ24" s="4299"/>
      <c r="IRR24" s="2602"/>
      <c r="IRS24" s="4287"/>
      <c r="IRT24" s="4303"/>
      <c r="IRU24" s="4304"/>
      <c r="IRV24" s="2603"/>
      <c r="IRW24" s="4305"/>
      <c r="IRX24" s="4306"/>
      <c r="IRY24" s="4305"/>
      <c r="IRZ24" s="4306"/>
      <c r="ISA24" s="4299"/>
      <c r="ISB24" s="4300"/>
      <c r="ISC24" s="4305"/>
      <c r="ISD24" s="4304"/>
      <c r="ISE24" s="4299"/>
      <c r="ISF24" s="4300"/>
      <c r="ISG24" s="4301"/>
      <c r="ISH24" s="4302"/>
      <c r="ISI24" s="4299"/>
      <c r="ISJ24" s="2602"/>
      <c r="ISK24" s="4287"/>
      <c r="ISL24" s="4303"/>
      <c r="ISM24" s="4304"/>
      <c r="ISN24" s="2603"/>
      <c r="ISO24" s="4305"/>
      <c r="ISP24" s="4306"/>
      <c r="ISQ24" s="4305"/>
      <c r="ISR24" s="4306"/>
      <c r="ISS24" s="4299"/>
      <c r="IST24" s="4300"/>
      <c r="ISU24" s="4305"/>
      <c r="ISV24" s="4304"/>
      <c r="ISW24" s="4299"/>
      <c r="ISX24" s="4300"/>
      <c r="ISY24" s="4301"/>
      <c r="ISZ24" s="4302"/>
      <c r="ITA24" s="4299"/>
      <c r="ITB24" s="2602"/>
      <c r="ITC24" s="4287"/>
      <c r="ITD24" s="4303"/>
      <c r="ITE24" s="4304"/>
      <c r="ITF24" s="2603"/>
      <c r="ITG24" s="4305"/>
      <c r="ITH24" s="4306"/>
      <c r="ITI24" s="4305"/>
      <c r="ITJ24" s="4306"/>
      <c r="ITK24" s="4299"/>
      <c r="ITL24" s="4300"/>
      <c r="ITM24" s="4305"/>
      <c r="ITN24" s="4304"/>
      <c r="ITO24" s="4299"/>
      <c r="ITP24" s="4300"/>
      <c r="ITQ24" s="4301"/>
      <c r="ITR24" s="4302"/>
      <c r="ITS24" s="4299"/>
      <c r="ITT24" s="2602"/>
      <c r="ITU24" s="4287"/>
      <c r="ITV24" s="4303"/>
      <c r="ITW24" s="4304"/>
      <c r="ITX24" s="2603"/>
      <c r="ITY24" s="4305"/>
      <c r="ITZ24" s="4306"/>
      <c r="IUA24" s="4305"/>
      <c r="IUB24" s="4306"/>
      <c r="IUC24" s="4299"/>
      <c r="IUD24" s="4300"/>
      <c r="IUE24" s="4305"/>
      <c r="IUF24" s="4304"/>
      <c r="IUG24" s="4299"/>
      <c r="IUH24" s="4300"/>
      <c r="IUI24" s="4301"/>
      <c r="IUJ24" s="4302"/>
      <c r="IUK24" s="4299"/>
      <c r="IUL24" s="2602"/>
      <c r="IUM24" s="4287"/>
      <c r="IUN24" s="4303"/>
      <c r="IUO24" s="4304"/>
      <c r="IUP24" s="2603"/>
      <c r="IUQ24" s="4305"/>
      <c r="IUR24" s="4306"/>
      <c r="IUS24" s="4305"/>
      <c r="IUT24" s="4306"/>
      <c r="IUU24" s="4299"/>
      <c r="IUV24" s="4300"/>
      <c r="IUW24" s="4305"/>
      <c r="IUX24" s="4304"/>
      <c r="IUY24" s="4299"/>
      <c r="IUZ24" s="4300"/>
      <c r="IVA24" s="4301"/>
      <c r="IVB24" s="4302"/>
      <c r="IVC24" s="4299"/>
      <c r="IVD24" s="2602"/>
      <c r="IVE24" s="4287"/>
      <c r="IVF24" s="4303"/>
      <c r="IVG24" s="4304"/>
      <c r="IVH24" s="2603"/>
      <c r="IVI24" s="4305"/>
      <c r="IVJ24" s="4306"/>
      <c r="IVK24" s="4305"/>
      <c r="IVL24" s="4306"/>
      <c r="IVM24" s="4299"/>
      <c r="IVN24" s="4300"/>
      <c r="IVO24" s="4305"/>
      <c r="IVP24" s="4304"/>
      <c r="IVQ24" s="4299"/>
      <c r="IVR24" s="4300"/>
      <c r="IVS24" s="4301"/>
      <c r="IVT24" s="4302"/>
      <c r="IVU24" s="4299"/>
      <c r="IVV24" s="2602"/>
      <c r="IVW24" s="4287"/>
      <c r="IVX24" s="4303"/>
      <c r="IVY24" s="4304"/>
      <c r="IVZ24" s="2603"/>
      <c r="IWA24" s="4305"/>
      <c r="IWB24" s="4306"/>
      <c r="IWC24" s="4305"/>
      <c r="IWD24" s="4306"/>
      <c r="IWE24" s="4299"/>
      <c r="IWF24" s="4300"/>
      <c r="IWG24" s="4305"/>
      <c r="IWH24" s="4304"/>
      <c r="IWI24" s="4299"/>
      <c r="IWJ24" s="4300"/>
      <c r="IWK24" s="4301"/>
      <c r="IWL24" s="4302"/>
      <c r="IWM24" s="4299"/>
      <c r="IWN24" s="2602"/>
      <c r="IWO24" s="4287"/>
      <c r="IWP24" s="4303"/>
      <c r="IWQ24" s="4304"/>
      <c r="IWR24" s="2603"/>
      <c r="IWS24" s="4305"/>
      <c r="IWT24" s="4306"/>
      <c r="IWU24" s="4305"/>
      <c r="IWV24" s="4306"/>
      <c r="IWW24" s="4299"/>
      <c r="IWX24" s="4300"/>
      <c r="IWY24" s="4305"/>
      <c r="IWZ24" s="4304"/>
      <c r="IXA24" s="4299"/>
      <c r="IXB24" s="4300"/>
      <c r="IXC24" s="4301"/>
      <c r="IXD24" s="4302"/>
      <c r="IXE24" s="4299"/>
      <c r="IXF24" s="2602"/>
      <c r="IXG24" s="4287"/>
      <c r="IXH24" s="4303"/>
      <c r="IXI24" s="4304"/>
      <c r="IXJ24" s="2603"/>
      <c r="IXK24" s="4305"/>
      <c r="IXL24" s="4306"/>
      <c r="IXM24" s="4305"/>
      <c r="IXN24" s="4306"/>
      <c r="IXO24" s="4299"/>
      <c r="IXP24" s="4300"/>
      <c r="IXQ24" s="4305"/>
      <c r="IXR24" s="4304"/>
      <c r="IXS24" s="4299"/>
      <c r="IXT24" s="4300"/>
      <c r="IXU24" s="4301"/>
      <c r="IXV24" s="4302"/>
      <c r="IXW24" s="4299"/>
      <c r="IXX24" s="2602"/>
      <c r="IXY24" s="4287"/>
      <c r="IXZ24" s="4303"/>
      <c r="IYA24" s="4304"/>
      <c r="IYB24" s="2603"/>
      <c r="IYC24" s="4305"/>
      <c r="IYD24" s="4306"/>
      <c r="IYE24" s="4305"/>
      <c r="IYF24" s="4306"/>
      <c r="IYG24" s="4299"/>
      <c r="IYH24" s="4300"/>
      <c r="IYI24" s="4305"/>
      <c r="IYJ24" s="4304"/>
      <c r="IYK24" s="4299"/>
      <c r="IYL24" s="4300"/>
      <c r="IYM24" s="4301"/>
      <c r="IYN24" s="4302"/>
      <c r="IYO24" s="4299"/>
      <c r="IYP24" s="2602"/>
      <c r="IYQ24" s="4287"/>
      <c r="IYR24" s="4303"/>
      <c r="IYS24" s="4304"/>
      <c r="IYT24" s="2603"/>
      <c r="IYU24" s="4305"/>
      <c r="IYV24" s="4306"/>
      <c r="IYW24" s="4305"/>
      <c r="IYX24" s="4306"/>
      <c r="IYY24" s="4299"/>
      <c r="IYZ24" s="4300"/>
      <c r="IZA24" s="4305"/>
      <c r="IZB24" s="4304"/>
      <c r="IZC24" s="4299"/>
      <c r="IZD24" s="4300"/>
      <c r="IZE24" s="4301"/>
      <c r="IZF24" s="4302"/>
      <c r="IZG24" s="4299"/>
      <c r="IZH24" s="2602"/>
      <c r="IZI24" s="4287"/>
      <c r="IZJ24" s="4303"/>
      <c r="IZK24" s="4304"/>
      <c r="IZL24" s="2603"/>
      <c r="IZM24" s="4305"/>
      <c r="IZN24" s="4306"/>
      <c r="IZO24" s="4305"/>
      <c r="IZP24" s="4306"/>
      <c r="IZQ24" s="4299"/>
      <c r="IZR24" s="4300"/>
      <c r="IZS24" s="4305"/>
      <c r="IZT24" s="4304"/>
      <c r="IZU24" s="4299"/>
      <c r="IZV24" s="4300"/>
      <c r="IZW24" s="4301"/>
      <c r="IZX24" s="4302"/>
      <c r="IZY24" s="4299"/>
      <c r="IZZ24" s="2602"/>
      <c r="JAA24" s="4287"/>
      <c r="JAB24" s="4303"/>
      <c r="JAC24" s="4304"/>
      <c r="JAD24" s="2603"/>
      <c r="JAE24" s="4305"/>
      <c r="JAF24" s="4306"/>
      <c r="JAG24" s="4305"/>
      <c r="JAH24" s="4306"/>
      <c r="JAI24" s="4299"/>
      <c r="JAJ24" s="4300"/>
      <c r="JAK24" s="4305"/>
      <c r="JAL24" s="4304"/>
      <c r="JAM24" s="4299"/>
      <c r="JAN24" s="4300"/>
      <c r="JAO24" s="4301"/>
      <c r="JAP24" s="4302"/>
      <c r="JAQ24" s="4299"/>
      <c r="JAR24" s="2602"/>
      <c r="JAS24" s="4287"/>
      <c r="JAT24" s="4303"/>
      <c r="JAU24" s="4304"/>
      <c r="JAV24" s="2603"/>
      <c r="JAW24" s="4305"/>
      <c r="JAX24" s="4306"/>
      <c r="JAY24" s="4305"/>
      <c r="JAZ24" s="4306"/>
      <c r="JBA24" s="4299"/>
      <c r="JBB24" s="4300"/>
      <c r="JBC24" s="4305"/>
      <c r="JBD24" s="4304"/>
      <c r="JBE24" s="4299"/>
      <c r="JBF24" s="4300"/>
      <c r="JBG24" s="4301"/>
      <c r="JBH24" s="4302"/>
      <c r="JBI24" s="4299"/>
      <c r="JBJ24" s="2602"/>
      <c r="JBK24" s="4287"/>
      <c r="JBL24" s="4303"/>
      <c r="JBM24" s="4304"/>
      <c r="JBN24" s="2603"/>
      <c r="JBO24" s="4305"/>
      <c r="JBP24" s="4306"/>
      <c r="JBQ24" s="4305"/>
      <c r="JBR24" s="4306"/>
      <c r="JBS24" s="4299"/>
      <c r="JBT24" s="4300"/>
      <c r="JBU24" s="4305"/>
      <c r="JBV24" s="4304"/>
      <c r="JBW24" s="4299"/>
      <c r="JBX24" s="4300"/>
      <c r="JBY24" s="4301"/>
      <c r="JBZ24" s="4302"/>
      <c r="JCA24" s="4299"/>
      <c r="JCB24" s="2602"/>
      <c r="JCC24" s="4287"/>
      <c r="JCD24" s="4303"/>
      <c r="JCE24" s="4304"/>
      <c r="JCF24" s="2603"/>
      <c r="JCG24" s="4305"/>
      <c r="JCH24" s="4306"/>
      <c r="JCI24" s="4305"/>
      <c r="JCJ24" s="4306"/>
      <c r="JCK24" s="4299"/>
      <c r="JCL24" s="4300"/>
      <c r="JCM24" s="4305"/>
      <c r="JCN24" s="4304"/>
      <c r="JCO24" s="4299"/>
      <c r="JCP24" s="4300"/>
      <c r="JCQ24" s="4301"/>
      <c r="JCR24" s="4302"/>
      <c r="JCS24" s="4299"/>
      <c r="JCT24" s="2602"/>
      <c r="JCU24" s="4287"/>
      <c r="JCV24" s="4303"/>
      <c r="JCW24" s="4304"/>
      <c r="JCX24" s="2603"/>
      <c r="JCY24" s="4305"/>
      <c r="JCZ24" s="4306"/>
      <c r="JDA24" s="4305"/>
      <c r="JDB24" s="4306"/>
      <c r="JDC24" s="4299"/>
      <c r="JDD24" s="4300"/>
      <c r="JDE24" s="4305"/>
      <c r="JDF24" s="4304"/>
      <c r="JDG24" s="4299"/>
      <c r="JDH24" s="4300"/>
      <c r="JDI24" s="4301"/>
      <c r="JDJ24" s="4302"/>
      <c r="JDK24" s="4299"/>
      <c r="JDL24" s="2602"/>
      <c r="JDM24" s="4287"/>
      <c r="JDN24" s="4303"/>
      <c r="JDO24" s="4304"/>
      <c r="JDP24" s="2603"/>
      <c r="JDQ24" s="4305"/>
      <c r="JDR24" s="4306"/>
      <c r="JDS24" s="4305"/>
      <c r="JDT24" s="4306"/>
      <c r="JDU24" s="4299"/>
      <c r="JDV24" s="4300"/>
      <c r="JDW24" s="4305"/>
      <c r="JDX24" s="4304"/>
      <c r="JDY24" s="4299"/>
      <c r="JDZ24" s="4300"/>
      <c r="JEA24" s="4301"/>
      <c r="JEB24" s="4302"/>
      <c r="JEC24" s="4299"/>
      <c r="JED24" s="2602"/>
      <c r="JEE24" s="4287"/>
      <c r="JEF24" s="4303"/>
      <c r="JEG24" s="4304"/>
      <c r="JEH24" s="2603"/>
      <c r="JEI24" s="4305"/>
      <c r="JEJ24" s="4306"/>
      <c r="JEK24" s="4305"/>
      <c r="JEL24" s="4306"/>
      <c r="JEM24" s="4299"/>
      <c r="JEN24" s="4300"/>
      <c r="JEO24" s="4305"/>
      <c r="JEP24" s="4304"/>
      <c r="JEQ24" s="4299"/>
      <c r="JER24" s="4300"/>
      <c r="JES24" s="4301"/>
      <c r="JET24" s="4302"/>
      <c r="JEU24" s="4299"/>
      <c r="JEV24" s="2602"/>
      <c r="JEW24" s="4287"/>
      <c r="JEX24" s="4303"/>
      <c r="JEY24" s="4304"/>
      <c r="JEZ24" s="2603"/>
      <c r="JFA24" s="4305"/>
      <c r="JFB24" s="4306"/>
      <c r="JFC24" s="4305"/>
      <c r="JFD24" s="4306"/>
      <c r="JFE24" s="4299"/>
      <c r="JFF24" s="4300"/>
      <c r="JFG24" s="4305"/>
      <c r="JFH24" s="4304"/>
      <c r="JFI24" s="4299"/>
      <c r="JFJ24" s="4300"/>
      <c r="JFK24" s="4301"/>
      <c r="JFL24" s="4302"/>
      <c r="JFM24" s="4299"/>
      <c r="JFN24" s="2602"/>
      <c r="JFO24" s="4287"/>
      <c r="JFP24" s="4303"/>
      <c r="JFQ24" s="4304"/>
      <c r="JFR24" s="2603"/>
      <c r="JFS24" s="4305"/>
      <c r="JFT24" s="4306"/>
      <c r="JFU24" s="4305"/>
      <c r="JFV24" s="4306"/>
      <c r="JFW24" s="4299"/>
      <c r="JFX24" s="4300"/>
      <c r="JFY24" s="4305"/>
      <c r="JFZ24" s="4304"/>
      <c r="JGA24" s="4299"/>
      <c r="JGB24" s="4300"/>
      <c r="JGC24" s="4301"/>
      <c r="JGD24" s="4302"/>
      <c r="JGE24" s="4299"/>
      <c r="JGF24" s="2602"/>
      <c r="JGG24" s="4287"/>
      <c r="JGH24" s="4303"/>
      <c r="JGI24" s="4304"/>
      <c r="JGJ24" s="2603"/>
      <c r="JGK24" s="4305"/>
      <c r="JGL24" s="4306"/>
      <c r="JGM24" s="4305"/>
      <c r="JGN24" s="4306"/>
      <c r="JGO24" s="4299"/>
      <c r="JGP24" s="4300"/>
      <c r="JGQ24" s="4305"/>
      <c r="JGR24" s="4304"/>
      <c r="JGS24" s="4299"/>
      <c r="JGT24" s="4300"/>
      <c r="JGU24" s="4301"/>
      <c r="JGV24" s="4302"/>
      <c r="JGW24" s="4299"/>
      <c r="JGX24" s="2602"/>
      <c r="JGY24" s="4287"/>
      <c r="JGZ24" s="4303"/>
      <c r="JHA24" s="4304"/>
      <c r="JHB24" s="2603"/>
      <c r="JHC24" s="4305"/>
      <c r="JHD24" s="4306"/>
      <c r="JHE24" s="4305"/>
      <c r="JHF24" s="4306"/>
      <c r="JHG24" s="4299"/>
      <c r="JHH24" s="4300"/>
      <c r="JHI24" s="4305"/>
      <c r="JHJ24" s="4304"/>
      <c r="JHK24" s="4299"/>
      <c r="JHL24" s="4300"/>
      <c r="JHM24" s="4301"/>
      <c r="JHN24" s="4302"/>
      <c r="JHO24" s="4299"/>
      <c r="JHP24" s="2602"/>
      <c r="JHQ24" s="4287"/>
      <c r="JHR24" s="4303"/>
      <c r="JHS24" s="4304"/>
      <c r="JHT24" s="2603"/>
      <c r="JHU24" s="4305"/>
      <c r="JHV24" s="4306"/>
      <c r="JHW24" s="4305"/>
      <c r="JHX24" s="4306"/>
      <c r="JHY24" s="4299"/>
      <c r="JHZ24" s="4300"/>
      <c r="JIA24" s="4305"/>
      <c r="JIB24" s="4304"/>
      <c r="JIC24" s="4299"/>
      <c r="JID24" s="4300"/>
      <c r="JIE24" s="4301"/>
      <c r="JIF24" s="4302"/>
      <c r="JIG24" s="4299"/>
      <c r="JIH24" s="2602"/>
      <c r="JII24" s="4287"/>
      <c r="JIJ24" s="4303"/>
      <c r="JIK24" s="4304"/>
      <c r="JIL24" s="2603"/>
      <c r="JIM24" s="4305"/>
      <c r="JIN24" s="4306"/>
      <c r="JIO24" s="4305"/>
      <c r="JIP24" s="4306"/>
      <c r="JIQ24" s="4299"/>
      <c r="JIR24" s="4300"/>
      <c r="JIS24" s="4305"/>
      <c r="JIT24" s="4304"/>
      <c r="JIU24" s="4299"/>
      <c r="JIV24" s="4300"/>
      <c r="JIW24" s="4301"/>
      <c r="JIX24" s="4302"/>
      <c r="JIY24" s="4299"/>
      <c r="JIZ24" s="2602"/>
      <c r="JJA24" s="4287"/>
      <c r="JJB24" s="4303"/>
      <c r="JJC24" s="4304"/>
      <c r="JJD24" s="2603"/>
      <c r="JJE24" s="4305"/>
      <c r="JJF24" s="4306"/>
      <c r="JJG24" s="4305"/>
      <c r="JJH24" s="4306"/>
      <c r="JJI24" s="4299"/>
      <c r="JJJ24" s="4300"/>
      <c r="JJK24" s="4305"/>
      <c r="JJL24" s="4304"/>
      <c r="JJM24" s="4299"/>
      <c r="JJN24" s="4300"/>
      <c r="JJO24" s="4301"/>
      <c r="JJP24" s="4302"/>
      <c r="JJQ24" s="4299"/>
      <c r="JJR24" s="2602"/>
      <c r="JJS24" s="4287"/>
      <c r="JJT24" s="4303"/>
      <c r="JJU24" s="4304"/>
      <c r="JJV24" s="2603"/>
      <c r="JJW24" s="4305"/>
      <c r="JJX24" s="4306"/>
      <c r="JJY24" s="4305"/>
      <c r="JJZ24" s="4306"/>
      <c r="JKA24" s="4299"/>
      <c r="JKB24" s="4300"/>
      <c r="JKC24" s="4305"/>
      <c r="JKD24" s="4304"/>
      <c r="JKE24" s="4299"/>
      <c r="JKF24" s="4300"/>
      <c r="JKG24" s="4301"/>
      <c r="JKH24" s="4302"/>
      <c r="JKI24" s="4299"/>
      <c r="JKJ24" s="2602"/>
      <c r="JKK24" s="4287"/>
      <c r="JKL24" s="4303"/>
      <c r="JKM24" s="4304"/>
      <c r="JKN24" s="2603"/>
      <c r="JKO24" s="4305"/>
      <c r="JKP24" s="4306"/>
      <c r="JKQ24" s="4305"/>
      <c r="JKR24" s="4306"/>
      <c r="JKS24" s="4299"/>
      <c r="JKT24" s="4300"/>
      <c r="JKU24" s="4305"/>
      <c r="JKV24" s="4304"/>
      <c r="JKW24" s="4299"/>
      <c r="JKX24" s="4300"/>
      <c r="JKY24" s="4301"/>
      <c r="JKZ24" s="4302"/>
      <c r="JLA24" s="4299"/>
      <c r="JLB24" s="2602"/>
      <c r="JLC24" s="4287"/>
      <c r="JLD24" s="4303"/>
      <c r="JLE24" s="4304"/>
      <c r="JLF24" s="2603"/>
      <c r="JLG24" s="4305"/>
      <c r="JLH24" s="4306"/>
      <c r="JLI24" s="4305"/>
      <c r="JLJ24" s="4306"/>
      <c r="JLK24" s="4299"/>
      <c r="JLL24" s="4300"/>
      <c r="JLM24" s="4305"/>
      <c r="JLN24" s="4304"/>
      <c r="JLO24" s="4299"/>
      <c r="JLP24" s="4300"/>
      <c r="JLQ24" s="4301"/>
      <c r="JLR24" s="4302"/>
      <c r="JLS24" s="4299"/>
      <c r="JLT24" s="2602"/>
      <c r="JLU24" s="4287"/>
      <c r="JLV24" s="4303"/>
      <c r="JLW24" s="4304"/>
      <c r="JLX24" s="2603"/>
      <c r="JLY24" s="4305"/>
      <c r="JLZ24" s="4306"/>
      <c r="JMA24" s="4305"/>
      <c r="JMB24" s="4306"/>
      <c r="JMC24" s="4299"/>
      <c r="JMD24" s="4300"/>
      <c r="JME24" s="4305"/>
      <c r="JMF24" s="4304"/>
      <c r="JMG24" s="4299"/>
      <c r="JMH24" s="4300"/>
      <c r="JMI24" s="4301"/>
      <c r="JMJ24" s="4302"/>
      <c r="JMK24" s="4299"/>
      <c r="JML24" s="2602"/>
      <c r="JMM24" s="4287"/>
      <c r="JMN24" s="4303"/>
      <c r="JMO24" s="4304"/>
      <c r="JMP24" s="2603"/>
      <c r="JMQ24" s="4305"/>
      <c r="JMR24" s="4306"/>
      <c r="JMS24" s="4305"/>
      <c r="JMT24" s="4306"/>
      <c r="JMU24" s="4299"/>
      <c r="JMV24" s="4300"/>
      <c r="JMW24" s="4305"/>
      <c r="JMX24" s="4304"/>
      <c r="JMY24" s="4299"/>
      <c r="JMZ24" s="4300"/>
      <c r="JNA24" s="4301"/>
      <c r="JNB24" s="4302"/>
      <c r="JNC24" s="4299"/>
      <c r="JND24" s="2602"/>
      <c r="JNE24" s="4287"/>
      <c r="JNF24" s="4303"/>
      <c r="JNG24" s="4304"/>
      <c r="JNH24" s="2603"/>
      <c r="JNI24" s="4305"/>
      <c r="JNJ24" s="4306"/>
      <c r="JNK24" s="4305"/>
      <c r="JNL24" s="4306"/>
      <c r="JNM24" s="4299"/>
      <c r="JNN24" s="4300"/>
      <c r="JNO24" s="4305"/>
      <c r="JNP24" s="4304"/>
      <c r="JNQ24" s="4299"/>
      <c r="JNR24" s="4300"/>
      <c r="JNS24" s="4301"/>
      <c r="JNT24" s="4302"/>
      <c r="JNU24" s="4299"/>
      <c r="JNV24" s="2602"/>
      <c r="JNW24" s="4287"/>
      <c r="JNX24" s="4303"/>
      <c r="JNY24" s="4304"/>
      <c r="JNZ24" s="2603"/>
      <c r="JOA24" s="4305"/>
      <c r="JOB24" s="4306"/>
      <c r="JOC24" s="4305"/>
      <c r="JOD24" s="4306"/>
      <c r="JOE24" s="4299"/>
      <c r="JOF24" s="4300"/>
      <c r="JOG24" s="4305"/>
      <c r="JOH24" s="4304"/>
      <c r="JOI24" s="4299"/>
      <c r="JOJ24" s="4300"/>
      <c r="JOK24" s="4301"/>
      <c r="JOL24" s="4302"/>
      <c r="JOM24" s="4299"/>
      <c r="JON24" s="2602"/>
      <c r="JOO24" s="4287"/>
      <c r="JOP24" s="4303"/>
      <c r="JOQ24" s="4304"/>
      <c r="JOR24" s="2603"/>
      <c r="JOS24" s="4305"/>
      <c r="JOT24" s="4306"/>
      <c r="JOU24" s="4305"/>
      <c r="JOV24" s="4306"/>
      <c r="JOW24" s="4299"/>
      <c r="JOX24" s="4300"/>
      <c r="JOY24" s="4305"/>
      <c r="JOZ24" s="4304"/>
      <c r="JPA24" s="4299"/>
      <c r="JPB24" s="4300"/>
      <c r="JPC24" s="4301"/>
      <c r="JPD24" s="4302"/>
      <c r="JPE24" s="4299"/>
      <c r="JPF24" s="2602"/>
      <c r="JPG24" s="4287"/>
      <c r="JPH24" s="4303"/>
      <c r="JPI24" s="4304"/>
      <c r="JPJ24" s="2603"/>
      <c r="JPK24" s="4305"/>
      <c r="JPL24" s="4306"/>
      <c r="JPM24" s="4305"/>
      <c r="JPN24" s="4306"/>
      <c r="JPO24" s="4299"/>
      <c r="JPP24" s="4300"/>
      <c r="JPQ24" s="4305"/>
      <c r="JPR24" s="4304"/>
      <c r="JPS24" s="4299"/>
      <c r="JPT24" s="4300"/>
      <c r="JPU24" s="4301"/>
      <c r="JPV24" s="4302"/>
      <c r="JPW24" s="4299"/>
      <c r="JPX24" s="2602"/>
      <c r="JPY24" s="4287"/>
      <c r="JPZ24" s="4303"/>
      <c r="JQA24" s="4304"/>
      <c r="JQB24" s="2603"/>
      <c r="JQC24" s="4305"/>
      <c r="JQD24" s="4306"/>
      <c r="JQE24" s="4305"/>
      <c r="JQF24" s="4306"/>
      <c r="JQG24" s="4299"/>
      <c r="JQH24" s="4300"/>
      <c r="JQI24" s="4305"/>
      <c r="JQJ24" s="4304"/>
      <c r="JQK24" s="4299"/>
      <c r="JQL24" s="4300"/>
      <c r="JQM24" s="4301"/>
      <c r="JQN24" s="4302"/>
      <c r="JQO24" s="4299"/>
      <c r="JQP24" s="2602"/>
      <c r="JQQ24" s="4287"/>
      <c r="JQR24" s="4303"/>
      <c r="JQS24" s="4304"/>
      <c r="JQT24" s="2603"/>
      <c r="JQU24" s="4305"/>
      <c r="JQV24" s="4306"/>
      <c r="JQW24" s="4305"/>
      <c r="JQX24" s="4306"/>
      <c r="JQY24" s="4299"/>
      <c r="JQZ24" s="4300"/>
      <c r="JRA24" s="4305"/>
      <c r="JRB24" s="4304"/>
      <c r="JRC24" s="4299"/>
      <c r="JRD24" s="4300"/>
      <c r="JRE24" s="4301"/>
      <c r="JRF24" s="4302"/>
      <c r="JRG24" s="4299"/>
      <c r="JRH24" s="2602"/>
      <c r="JRI24" s="4287"/>
      <c r="JRJ24" s="4303"/>
      <c r="JRK24" s="4304"/>
      <c r="JRL24" s="2603"/>
      <c r="JRM24" s="4305"/>
      <c r="JRN24" s="4306"/>
      <c r="JRO24" s="4305"/>
      <c r="JRP24" s="4306"/>
      <c r="JRQ24" s="4299"/>
      <c r="JRR24" s="4300"/>
      <c r="JRS24" s="4305"/>
      <c r="JRT24" s="4304"/>
      <c r="JRU24" s="4299"/>
      <c r="JRV24" s="4300"/>
      <c r="JRW24" s="4301"/>
      <c r="JRX24" s="4302"/>
      <c r="JRY24" s="4299"/>
      <c r="JRZ24" s="2602"/>
      <c r="JSA24" s="4287"/>
      <c r="JSB24" s="4303"/>
      <c r="JSC24" s="4304"/>
      <c r="JSD24" s="2603"/>
      <c r="JSE24" s="4305"/>
      <c r="JSF24" s="4306"/>
      <c r="JSG24" s="4305"/>
      <c r="JSH24" s="4306"/>
      <c r="JSI24" s="4299"/>
      <c r="JSJ24" s="4300"/>
      <c r="JSK24" s="4305"/>
      <c r="JSL24" s="4304"/>
      <c r="JSM24" s="4299"/>
      <c r="JSN24" s="4300"/>
      <c r="JSO24" s="4301"/>
      <c r="JSP24" s="4302"/>
      <c r="JSQ24" s="4299"/>
      <c r="JSR24" s="2602"/>
      <c r="JSS24" s="4287"/>
      <c r="JST24" s="4303"/>
      <c r="JSU24" s="4304"/>
      <c r="JSV24" s="2603"/>
      <c r="JSW24" s="4305"/>
      <c r="JSX24" s="4306"/>
      <c r="JSY24" s="4305"/>
      <c r="JSZ24" s="4306"/>
      <c r="JTA24" s="4299"/>
      <c r="JTB24" s="4300"/>
      <c r="JTC24" s="4305"/>
      <c r="JTD24" s="4304"/>
      <c r="JTE24" s="4299"/>
      <c r="JTF24" s="4300"/>
      <c r="JTG24" s="4301"/>
      <c r="JTH24" s="4302"/>
      <c r="JTI24" s="4299"/>
      <c r="JTJ24" s="2602"/>
      <c r="JTK24" s="4287"/>
      <c r="JTL24" s="4303"/>
      <c r="JTM24" s="4304"/>
      <c r="JTN24" s="2603"/>
      <c r="JTO24" s="4305"/>
      <c r="JTP24" s="4306"/>
      <c r="JTQ24" s="4305"/>
      <c r="JTR24" s="4306"/>
      <c r="JTS24" s="4299"/>
      <c r="JTT24" s="4300"/>
      <c r="JTU24" s="4305"/>
      <c r="JTV24" s="4304"/>
      <c r="JTW24" s="4299"/>
      <c r="JTX24" s="4300"/>
      <c r="JTY24" s="4301"/>
      <c r="JTZ24" s="4302"/>
      <c r="JUA24" s="4299"/>
      <c r="JUB24" s="2602"/>
      <c r="JUC24" s="4287"/>
      <c r="JUD24" s="4303"/>
      <c r="JUE24" s="4304"/>
      <c r="JUF24" s="2603"/>
      <c r="JUG24" s="4305"/>
      <c r="JUH24" s="4306"/>
      <c r="JUI24" s="4305"/>
      <c r="JUJ24" s="4306"/>
      <c r="JUK24" s="4299"/>
      <c r="JUL24" s="4300"/>
      <c r="JUM24" s="4305"/>
      <c r="JUN24" s="4304"/>
      <c r="JUO24" s="4299"/>
      <c r="JUP24" s="4300"/>
      <c r="JUQ24" s="4301"/>
      <c r="JUR24" s="4302"/>
      <c r="JUS24" s="4299"/>
      <c r="JUT24" s="2602"/>
      <c r="JUU24" s="4287"/>
      <c r="JUV24" s="4303"/>
      <c r="JUW24" s="4304"/>
      <c r="JUX24" s="2603"/>
      <c r="JUY24" s="4305"/>
      <c r="JUZ24" s="4306"/>
      <c r="JVA24" s="4305"/>
      <c r="JVB24" s="4306"/>
      <c r="JVC24" s="4299"/>
      <c r="JVD24" s="4300"/>
      <c r="JVE24" s="4305"/>
      <c r="JVF24" s="4304"/>
      <c r="JVG24" s="4299"/>
      <c r="JVH24" s="4300"/>
      <c r="JVI24" s="4301"/>
      <c r="JVJ24" s="4302"/>
      <c r="JVK24" s="4299"/>
      <c r="JVL24" s="2602"/>
      <c r="JVM24" s="4287"/>
      <c r="JVN24" s="4303"/>
      <c r="JVO24" s="4304"/>
      <c r="JVP24" s="2603"/>
      <c r="JVQ24" s="4305"/>
      <c r="JVR24" s="4306"/>
      <c r="JVS24" s="4305"/>
      <c r="JVT24" s="4306"/>
      <c r="JVU24" s="4299"/>
      <c r="JVV24" s="4300"/>
      <c r="JVW24" s="4305"/>
      <c r="JVX24" s="4304"/>
      <c r="JVY24" s="4299"/>
      <c r="JVZ24" s="4300"/>
      <c r="JWA24" s="4301"/>
      <c r="JWB24" s="4302"/>
      <c r="JWC24" s="4299"/>
      <c r="JWD24" s="2602"/>
      <c r="JWE24" s="4287"/>
      <c r="JWF24" s="4303"/>
      <c r="JWG24" s="4304"/>
      <c r="JWH24" s="2603"/>
      <c r="JWI24" s="4305"/>
      <c r="JWJ24" s="4306"/>
      <c r="JWK24" s="4305"/>
      <c r="JWL24" s="4306"/>
      <c r="JWM24" s="4299"/>
      <c r="JWN24" s="4300"/>
      <c r="JWO24" s="4305"/>
      <c r="JWP24" s="4304"/>
      <c r="JWQ24" s="4299"/>
      <c r="JWR24" s="4300"/>
      <c r="JWS24" s="4301"/>
      <c r="JWT24" s="4302"/>
      <c r="JWU24" s="4299"/>
      <c r="JWV24" s="2602"/>
      <c r="JWW24" s="4287"/>
      <c r="JWX24" s="4303"/>
      <c r="JWY24" s="4304"/>
      <c r="JWZ24" s="2603"/>
      <c r="JXA24" s="4305"/>
      <c r="JXB24" s="4306"/>
      <c r="JXC24" s="4305"/>
      <c r="JXD24" s="4306"/>
      <c r="JXE24" s="4299"/>
      <c r="JXF24" s="4300"/>
      <c r="JXG24" s="4305"/>
      <c r="JXH24" s="4304"/>
      <c r="JXI24" s="4299"/>
      <c r="JXJ24" s="4300"/>
      <c r="JXK24" s="4301"/>
      <c r="JXL24" s="4302"/>
      <c r="JXM24" s="4299"/>
      <c r="JXN24" s="2602"/>
      <c r="JXO24" s="4287"/>
      <c r="JXP24" s="4303"/>
      <c r="JXQ24" s="4304"/>
      <c r="JXR24" s="2603"/>
      <c r="JXS24" s="4305"/>
      <c r="JXT24" s="4306"/>
      <c r="JXU24" s="4305"/>
      <c r="JXV24" s="4306"/>
      <c r="JXW24" s="4299"/>
      <c r="JXX24" s="4300"/>
      <c r="JXY24" s="4305"/>
      <c r="JXZ24" s="4304"/>
      <c r="JYA24" s="4299"/>
      <c r="JYB24" s="4300"/>
      <c r="JYC24" s="4301"/>
      <c r="JYD24" s="4302"/>
      <c r="JYE24" s="4299"/>
      <c r="JYF24" s="2602"/>
      <c r="JYG24" s="4287"/>
      <c r="JYH24" s="4303"/>
      <c r="JYI24" s="4304"/>
      <c r="JYJ24" s="2603"/>
      <c r="JYK24" s="4305"/>
      <c r="JYL24" s="4306"/>
      <c r="JYM24" s="4305"/>
      <c r="JYN24" s="4306"/>
      <c r="JYO24" s="4299"/>
      <c r="JYP24" s="4300"/>
      <c r="JYQ24" s="4305"/>
      <c r="JYR24" s="4304"/>
      <c r="JYS24" s="4299"/>
      <c r="JYT24" s="4300"/>
      <c r="JYU24" s="4301"/>
      <c r="JYV24" s="4302"/>
      <c r="JYW24" s="4299"/>
      <c r="JYX24" s="2602"/>
      <c r="JYY24" s="4287"/>
      <c r="JYZ24" s="4303"/>
      <c r="JZA24" s="4304"/>
      <c r="JZB24" s="2603"/>
      <c r="JZC24" s="4305"/>
      <c r="JZD24" s="4306"/>
      <c r="JZE24" s="4305"/>
      <c r="JZF24" s="4306"/>
      <c r="JZG24" s="4299"/>
      <c r="JZH24" s="4300"/>
      <c r="JZI24" s="4305"/>
      <c r="JZJ24" s="4304"/>
      <c r="JZK24" s="4299"/>
      <c r="JZL24" s="4300"/>
      <c r="JZM24" s="4301"/>
      <c r="JZN24" s="4302"/>
      <c r="JZO24" s="4299"/>
      <c r="JZP24" s="2602"/>
      <c r="JZQ24" s="4287"/>
      <c r="JZR24" s="4303"/>
      <c r="JZS24" s="4304"/>
      <c r="JZT24" s="2603"/>
      <c r="JZU24" s="4305"/>
      <c r="JZV24" s="4306"/>
      <c r="JZW24" s="4305"/>
      <c r="JZX24" s="4306"/>
      <c r="JZY24" s="4299"/>
      <c r="JZZ24" s="4300"/>
      <c r="KAA24" s="4305"/>
      <c r="KAB24" s="4304"/>
      <c r="KAC24" s="4299"/>
      <c r="KAD24" s="4300"/>
      <c r="KAE24" s="4301"/>
      <c r="KAF24" s="4302"/>
      <c r="KAG24" s="4299"/>
      <c r="KAH24" s="2602"/>
      <c r="KAI24" s="4287"/>
      <c r="KAJ24" s="4303"/>
      <c r="KAK24" s="4304"/>
      <c r="KAL24" s="2603"/>
      <c r="KAM24" s="4305"/>
      <c r="KAN24" s="4306"/>
      <c r="KAO24" s="4305"/>
      <c r="KAP24" s="4306"/>
      <c r="KAQ24" s="4299"/>
      <c r="KAR24" s="4300"/>
      <c r="KAS24" s="4305"/>
      <c r="KAT24" s="4304"/>
      <c r="KAU24" s="4299"/>
      <c r="KAV24" s="4300"/>
      <c r="KAW24" s="4301"/>
      <c r="KAX24" s="4302"/>
      <c r="KAY24" s="4299"/>
      <c r="KAZ24" s="2602"/>
      <c r="KBA24" s="4287"/>
      <c r="KBB24" s="4303"/>
      <c r="KBC24" s="4304"/>
      <c r="KBD24" s="2603"/>
      <c r="KBE24" s="4305"/>
      <c r="KBF24" s="4306"/>
      <c r="KBG24" s="4305"/>
      <c r="KBH24" s="4306"/>
      <c r="KBI24" s="4299"/>
      <c r="KBJ24" s="4300"/>
      <c r="KBK24" s="4305"/>
      <c r="KBL24" s="4304"/>
      <c r="KBM24" s="4299"/>
      <c r="KBN24" s="4300"/>
      <c r="KBO24" s="4301"/>
      <c r="KBP24" s="4302"/>
      <c r="KBQ24" s="4299"/>
      <c r="KBR24" s="2602"/>
      <c r="KBS24" s="4287"/>
      <c r="KBT24" s="4303"/>
      <c r="KBU24" s="4304"/>
      <c r="KBV24" s="2603"/>
      <c r="KBW24" s="4305"/>
      <c r="KBX24" s="4306"/>
      <c r="KBY24" s="4305"/>
      <c r="KBZ24" s="4306"/>
      <c r="KCA24" s="4299"/>
      <c r="KCB24" s="4300"/>
      <c r="KCC24" s="4305"/>
      <c r="KCD24" s="4304"/>
      <c r="KCE24" s="4299"/>
      <c r="KCF24" s="4300"/>
      <c r="KCG24" s="4301"/>
      <c r="KCH24" s="4302"/>
      <c r="KCI24" s="4299"/>
      <c r="KCJ24" s="2602"/>
      <c r="KCK24" s="4287"/>
      <c r="KCL24" s="4303"/>
      <c r="KCM24" s="4304"/>
      <c r="KCN24" s="2603"/>
      <c r="KCO24" s="4305"/>
      <c r="KCP24" s="4306"/>
      <c r="KCQ24" s="4305"/>
      <c r="KCR24" s="4306"/>
      <c r="KCS24" s="4299"/>
      <c r="KCT24" s="4300"/>
      <c r="KCU24" s="4305"/>
      <c r="KCV24" s="4304"/>
      <c r="KCW24" s="4299"/>
      <c r="KCX24" s="4300"/>
      <c r="KCY24" s="4301"/>
      <c r="KCZ24" s="4302"/>
      <c r="KDA24" s="4299"/>
      <c r="KDB24" s="2602"/>
      <c r="KDC24" s="4287"/>
      <c r="KDD24" s="4303"/>
      <c r="KDE24" s="4304"/>
      <c r="KDF24" s="2603"/>
      <c r="KDG24" s="4305"/>
      <c r="KDH24" s="4306"/>
      <c r="KDI24" s="4305"/>
      <c r="KDJ24" s="4306"/>
      <c r="KDK24" s="4299"/>
      <c r="KDL24" s="4300"/>
      <c r="KDM24" s="4305"/>
      <c r="KDN24" s="4304"/>
      <c r="KDO24" s="4299"/>
      <c r="KDP24" s="4300"/>
      <c r="KDQ24" s="4301"/>
      <c r="KDR24" s="4302"/>
      <c r="KDS24" s="4299"/>
      <c r="KDT24" s="2602"/>
      <c r="KDU24" s="4287"/>
      <c r="KDV24" s="4303"/>
      <c r="KDW24" s="4304"/>
      <c r="KDX24" s="2603"/>
      <c r="KDY24" s="4305"/>
      <c r="KDZ24" s="4306"/>
      <c r="KEA24" s="4305"/>
      <c r="KEB24" s="4306"/>
      <c r="KEC24" s="4299"/>
      <c r="KED24" s="4300"/>
      <c r="KEE24" s="4305"/>
      <c r="KEF24" s="4304"/>
      <c r="KEG24" s="4299"/>
      <c r="KEH24" s="4300"/>
      <c r="KEI24" s="4301"/>
      <c r="KEJ24" s="4302"/>
      <c r="KEK24" s="4299"/>
      <c r="KEL24" s="2602"/>
      <c r="KEM24" s="4287"/>
      <c r="KEN24" s="4303"/>
      <c r="KEO24" s="4304"/>
      <c r="KEP24" s="2603"/>
      <c r="KEQ24" s="4305"/>
      <c r="KER24" s="4306"/>
      <c r="KES24" s="4305"/>
      <c r="KET24" s="4306"/>
      <c r="KEU24" s="4299"/>
      <c r="KEV24" s="4300"/>
      <c r="KEW24" s="4305"/>
      <c r="KEX24" s="4304"/>
      <c r="KEY24" s="4299"/>
      <c r="KEZ24" s="4300"/>
      <c r="KFA24" s="4301"/>
      <c r="KFB24" s="4302"/>
      <c r="KFC24" s="4299"/>
      <c r="KFD24" s="2602"/>
      <c r="KFE24" s="4287"/>
      <c r="KFF24" s="4303"/>
      <c r="KFG24" s="4304"/>
      <c r="KFH24" s="2603"/>
      <c r="KFI24" s="4305"/>
      <c r="KFJ24" s="4306"/>
      <c r="KFK24" s="4305"/>
      <c r="KFL24" s="4306"/>
      <c r="KFM24" s="4299"/>
      <c r="KFN24" s="4300"/>
      <c r="KFO24" s="4305"/>
      <c r="KFP24" s="4304"/>
      <c r="KFQ24" s="4299"/>
      <c r="KFR24" s="4300"/>
      <c r="KFS24" s="4301"/>
      <c r="KFT24" s="4302"/>
      <c r="KFU24" s="4299"/>
      <c r="KFV24" s="2602"/>
      <c r="KFW24" s="4287"/>
      <c r="KFX24" s="4303"/>
      <c r="KFY24" s="4304"/>
      <c r="KFZ24" s="2603"/>
      <c r="KGA24" s="4305"/>
      <c r="KGB24" s="4306"/>
      <c r="KGC24" s="4305"/>
      <c r="KGD24" s="4306"/>
      <c r="KGE24" s="4299"/>
      <c r="KGF24" s="4300"/>
      <c r="KGG24" s="4305"/>
      <c r="KGH24" s="4304"/>
      <c r="KGI24" s="4299"/>
      <c r="KGJ24" s="4300"/>
      <c r="KGK24" s="4301"/>
      <c r="KGL24" s="4302"/>
      <c r="KGM24" s="4299"/>
      <c r="KGN24" s="2602"/>
      <c r="KGO24" s="4287"/>
      <c r="KGP24" s="4303"/>
      <c r="KGQ24" s="4304"/>
      <c r="KGR24" s="2603"/>
      <c r="KGS24" s="4305"/>
      <c r="KGT24" s="4306"/>
      <c r="KGU24" s="4305"/>
      <c r="KGV24" s="4306"/>
      <c r="KGW24" s="4299"/>
      <c r="KGX24" s="4300"/>
      <c r="KGY24" s="4305"/>
      <c r="KGZ24" s="4304"/>
      <c r="KHA24" s="4299"/>
      <c r="KHB24" s="4300"/>
      <c r="KHC24" s="4301"/>
      <c r="KHD24" s="4302"/>
      <c r="KHE24" s="4299"/>
      <c r="KHF24" s="2602"/>
      <c r="KHG24" s="4287"/>
      <c r="KHH24" s="4303"/>
      <c r="KHI24" s="4304"/>
      <c r="KHJ24" s="2603"/>
      <c r="KHK24" s="4305"/>
      <c r="KHL24" s="4306"/>
      <c r="KHM24" s="4305"/>
      <c r="KHN24" s="4306"/>
      <c r="KHO24" s="4299"/>
      <c r="KHP24" s="4300"/>
      <c r="KHQ24" s="4305"/>
      <c r="KHR24" s="4304"/>
      <c r="KHS24" s="4299"/>
      <c r="KHT24" s="4300"/>
      <c r="KHU24" s="4301"/>
      <c r="KHV24" s="4302"/>
      <c r="KHW24" s="4299"/>
      <c r="KHX24" s="2602"/>
      <c r="KHY24" s="4287"/>
      <c r="KHZ24" s="4303"/>
      <c r="KIA24" s="4304"/>
      <c r="KIB24" s="2603"/>
      <c r="KIC24" s="4305"/>
      <c r="KID24" s="4306"/>
      <c r="KIE24" s="4305"/>
      <c r="KIF24" s="4306"/>
      <c r="KIG24" s="4299"/>
      <c r="KIH24" s="4300"/>
      <c r="KII24" s="4305"/>
      <c r="KIJ24" s="4304"/>
      <c r="KIK24" s="4299"/>
      <c r="KIL24" s="4300"/>
      <c r="KIM24" s="4301"/>
      <c r="KIN24" s="4302"/>
      <c r="KIO24" s="4299"/>
      <c r="KIP24" s="2602"/>
      <c r="KIQ24" s="4287"/>
      <c r="KIR24" s="4303"/>
      <c r="KIS24" s="4304"/>
      <c r="KIT24" s="2603"/>
      <c r="KIU24" s="4305"/>
      <c r="KIV24" s="4306"/>
      <c r="KIW24" s="4305"/>
      <c r="KIX24" s="4306"/>
      <c r="KIY24" s="4299"/>
      <c r="KIZ24" s="4300"/>
      <c r="KJA24" s="4305"/>
      <c r="KJB24" s="4304"/>
      <c r="KJC24" s="4299"/>
      <c r="KJD24" s="4300"/>
      <c r="KJE24" s="4301"/>
      <c r="KJF24" s="4302"/>
      <c r="KJG24" s="4299"/>
      <c r="KJH24" s="2602"/>
      <c r="KJI24" s="4287"/>
      <c r="KJJ24" s="4303"/>
      <c r="KJK24" s="4304"/>
      <c r="KJL24" s="2603"/>
      <c r="KJM24" s="4305"/>
      <c r="KJN24" s="4306"/>
      <c r="KJO24" s="4305"/>
      <c r="KJP24" s="4306"/>
      <c r="KJQ24" s="4299"/>
      <c r="KJR24" s="4300"/>
      <c r="KJS24" s="4305"/>
      <c r="KJT24" s="4304"/>
      <c r="KJU24" s="4299"/>
      <c r="KJV24" s="4300"/>
      <c r="KJW24" s="4301"/>
      <c r="KJX24" s="4302"/>
      <c r="KJY24" s="4299"/>
      <c r="KJZ24" s="2602"/>
      <c r="KKA24" s="4287"/>
      <c r="KKB24" s="4303"/>
      <c r="KKC24" s="4304"/>
      <c r="KKD24" s="2603"/>
      <c r="KKE24" s="4305"/>
      <c r="KKF24" s="4306"/>
      <c r="KKG24" s="4305"/>
      <c r="KKH24" s="4306"/>
      <c r="KKI24" s="4299"/>
      <c r="KKJ24" s="4300"/>
      <c r="KKK24" s="4305"/>
      <c r="KKL24" s="4304"/>
      <c r="KKM24" s="4299"/>
      <c r="KKN24" s="4300"/>
      <c r="KKO24" s="4301"/>
      <c r="KKP24" s="4302"/>
      <c r="KKQ24" s="4299"/>
      <c r="KKR24" s="2602"/>
      <c r="KKS24" s="4287"/>
      <c r="KKT24" s="4303"/>
      <c r="KKU24" s="4304"/>
      <c r="KKV24" s="2603"/>
      <c r="KKW24" s="4305"/>
      <c r="KKX24" s="4306"/>
      <c r="KKY24" s="4305"/>
      <c r="KKZ24" s="4306"/>
      <c r="KLA24" s="4299"/>
      <c r="KLB24" s="4300"/>
      <c r="KLC24" s="4305"/>
      <c r="KLD24" s="4304"/>
      <c r="KLE24" s="4299"/>
      <c r="KLF24" s="4300"/>
      <c r="KLG24" s="4301"/>
      <c r="KLH24" s="4302"/>
      <c r="KLI24" s="4299"/>
      <c r="KLJ24" s="2602"/>
      <c r="KLK24" s="4287"/>
      <c r="KLL24" s="4303"/>
      <c r="KLM24" s="4304"/>
      <c r="KLN24" s="2603"/>
      <c r="KLO24" s="4305"/>
      <c r="KLP24" s="4306"/>
      <c r="KLQ24" s="4305"/>
      <c r="KLR24" s="4306"/>
      <c r="KLS24" s="4299"/>
      <c r="KLT24" s="4300"/>
      <c r="KLU24" s="4305"/>
      <c r="KLV24" s="4304"/>
      <c r="KLW24" s="4299"/>
      <c r="KLX24" s="4300"/>
      <c r="KLY24" s="4301"/>
      <c r="KLZ24" s="4302"/>
      <c r="KMA24" s="4299"/>
      <c r="KMB24" s="2602"/>
      <c r="KMC24" s="4287"/>
      <c r="KMD24" s="4303"/>
      <c r="KME24" s="4304"/>
      <c r="KMF24" s="2603"/>
      <c r="KMG24" s="4305"/>
      <c r="KMH24" s="4306"/>
      <c r="KMI24" s="4305"/>
      <c r="KMJ24" s="4306"/>
      <c r="KMK24" s="4299"/>
      <c r="KML24" s="4300"/>
      <c r="KMM24" s="4305"/>
      <c r="KMN24" s="4304"/>
      <c r="KMO24" s="4299"/>
      <c r="KMP24" s="4300"/>
      <c r="KMQ24" s="4301"/>
      <c r="KMR24" s="4302"/>
      <c r="KMS24" s="4299"/>
      <c r="KMT24" s="2602"/>
      <c r="KMU24" s="4287"/>
      <c r="KMV24" s="4303"/>
      <c r="KMW24" s="4304"/>
      <c r="KMX24" s="2603"/>
      <c r="KMY24" s="4305"/>
      <c r="KMZ24" s="4306"/>
      <c r="KNA24" s="4305"/>
      <c r="KNB24" s="4306"/>
      <c r="KNC24" s="4299"/>
      <c r="KND24" s="4300"/>
      <c r="KNE24" s="4305"/>
      <c r="KNF24" s="4304"/>
      <c r="KNG24" s="4299"/>
      <c r="KNH24" s="4300"/>
      <c r="KNI24" s="4301"/>
      <c r="KNJ24" s="4302"/>
      <c r="KNK24" s="4299"/>
      <c r="KNL24" s="2602"/>
      <c r="KNM24" s="4287"/>
      <c r="KNN24" s="4303"/>
      <c r="KNO24" s="4304"/>
      <c r="KNP24" s="2603"/>
      <c r="KNQ24" s="4305"/>
      <c r="KNR24" s="4306"/>
      <c r="KNS24" s="4305"/>
      <c r="KNT24" s="4306"/>
      <c r="KNU24" s="4299"/>
      <c r="KNV24" s="4300"/>
      <c r="KNW24" s="4305"/>
      <c r="KNX24" s="4304"/>
      <c r="KNY24" s="4299"/>
      <c r="KNZ24" s="4300"/>
      <c r="KOA24" s="4301"/>
      <c r="KOB24" s="4302"/>
      <c r="KOC24" s="4299"/>
      <c r="KOD24" s="2602"/>
      <c r="KOE24" s="4287"/>
      <c r="KOF24" s="4303"/>
      <c r="KOG24" s="4304"/>
      <c r="KOH24" s="2603"/>
      <c r="KOI24" s="4305"/>
      <c r="KOJ24" s="4306"/>
      <c r="KOK24" s="4305"/>
      <c r="KOL24" s="4306"/>
      <c r="KOM24" s="4299"/>
      <c r="KON24" s="4300"/>
      <c r="KOO24" s="4305"/>
      <c r="KOP24" s="4304"/>
      <c r="KOQ24" s="4299"/>
      <c r="KOR24" s="4300"/>
      <c r="KOS24" s="4301"/>
      <c r="KOT24" s="4302"/>
      <c r="KOU24" s="4299"/>
      <c r="KOV24" s="2602"/>
      <c r="KOW24" s="4287"/>
      <c r="KOX24" s="4303"/>
      <c r="KOY24" s="4304"/>
      <c r="KOZ24" s="2603"/>
      <c r="KPA24" s="4305"/>
      <c r="KPB24" s="4306"/>
      <c r="KPC24" s="4305"/>
      <c r="KPD24" s="4306"/>
      <c r="KPE24" s="4299"/>
      <c r="KPF24" s="4300"/>
      <c r="KPG24" s="4305"/>
      <c r="KPH24" s="4304"/>
      <c r="KPI24" s="4299"/>
      <c r="KPJ24" s="4300"/>
      <c r="KPK24" s="4301"/>
      <c r="KPL24" s="4302"/>
      <c r="KPM24" s="4299"/>
      <c r="KPN24" s="2602"/>
      <c r="KPO24" s="4287"/>
      <c r="KPP24" s="4303"/>
      <c r="KPQ24" s="4304"/>
      <c r="KPR24" s="2603"/>
      <c r="KPS24" s="4305"/>
      <c r="KPT24" s="4306"/>
      <c r="KPU24" s="4305"/>
      <c r="KPV24" s="4306"/>
      <c r="KPW24" s="4299"/>
      <c r="KPX24" s="4300"/>
      <c r="KPY24" s="4305"/>
      <c r="KPZ24" s="4304"/>
      <c r="KQA24" s="4299"/>
      <c r="KQB24" s="4300"/>
      <c r="KQC24" s="4301"/>
      <c r="KQD24" s="4302"/>
      <c r="KQE24" s="4299"/>
      <c r="KQF24" s="2602"/>
      <c r="KQG24" s="4287"/>
      <c r="KQH24" s="4303"/>
      <c r="KQI24" s="4304"/>
      <c r="KQJ24" s="2603"/>
      <c r="KQK24" s="4305"/>
      <c r="KQL24" s="4306"/>
      <c r="KQM24" s="4305"/>
      <c r="KQN24" s="4306"/>
      <c r="KQO24" s="4299"/>
      <c r="KQP24" s="4300"/>
      <c r="KQQ24" s="4305"/>
      <c r="KQR24" s="4304"/>
      <c r="KQS24" s="4299"/>
      <c r="KQT24" s="4300"/>
      <c r="KQU24" s="4301"/>
      <c r="KQV24" s="4302"/>
      <c r="KQW24" s="4299"/>
      <c r="KQX24" s="2602"/>
      <c r="KQY24" s="4287"/>
      <c r="KQZ24" s="4303"/>
      <c r="KRA24" s="4304"/>
      <c r="KRB24" s="2603"/>
      <c r="KRC24" s="4305"/>
      <c r="KRD24" s="4306"/>
      <c r="KRE24" s="4305"/>
      <c r="KRF24" s="4306"/>
      <c r="KRG24" s="4299"/>
      <c r="KRH24" s="4300"/>
      <c r="KRI24" s="4305"/>
      <c r="KRJ24" s="4304"/>
      <c r="KRK24" s="4299"/>
      <c r="KRL24" s="4300"/>
      <c r="KRM24" s="4301"/>
      <c r="KRN24" s="4302"/>
      <c r="KRO24" s="4299"/>
      <c r="KRP24" s="2602"/>
      <c r="KRQ24" s="4287"/>
      <c r="KRR24" s="4303"/>
      <c r="KRS24" s="4304"/>
      <c r="KRT24" s="2603"/>
      <c r="KRU24" s="4305"/>
      <c r="KRV24" s="4306"/>
      <c r="KRW24" s="4305"/>
      <c r="KRX24" s="4306"/>
      <c r="KRY24" s="4299"/>
      <c r="KRZ24" s="4300"/>
      <c r="KSA24" s="4305"/>
      <c r="KSB24" s="4304"/>
      <c r="KSC24" s="4299"/>
      <c r="KSD24" s="4300"/>
      <c r="KSE24" s="4301"/>
      <c r="KSF24" s="4302"/>
      <c r="KSG24" s="4299"/>
      <c r="KSH24" s="2602"/>
      <c r="KSI24" s="4287"/>
      <c r="KSJ24" s="4303"/>
      <c r="KSK24" s="4304"/>
      <c r="KSL24" s="2603"/>
      <c r="KSM24" s="4305"/>
      <c r="KSN24" s="4306"/>
      <c r="KSO24" s="4305"/>
      <c r="KSP24" s="4306"/>
      <c r="KSQ24" s="4299"/>
      <c r="KSR24" s="4300"/>
      <c r="KSS24" s="4305"/>
      <c r="KST24" s="4304"/>
      <c r="KSU24" s="4299"/>
      <c r="KSV24" s="4300"/>
      <c r="KSW24" s="4301"/>
      <c r="KSX24" s="4302"/>
      <c r="KSY24" s="4299"/>
      <c r="KSZ24" s="2602"/>
      <c r="KTA24" s="4287"/>
      <c r="KTB24" s="4303"/>
      <c r="KTC24" s="4304"/>
      <c r="KTD24" s="2603"/>
      <c r="KTE24" s="4305"/>
      <c r="KTF24" s="4306"/>
      <c r="KTG24" s="4305"/>
      <c r="KTH24" s="4306"/>
      <c r="KTI24" s="4299"/>
      <c r="KTJ24" s="4300"/>
      <c r="KTK24" s="4305"/>
      <c r="KTL24" s="4304"/>
      <c r="KTM24" s="4299"/>
      <c r="KTN24" s="4300"/>
      <c r="KTO24" s="4301"/>
      <c r="KTP24" s="4302"/>
      <c r="KTQ24" s="4299"/>
      <c r="KTR24" s="2602"/>
      <c r="KTS24" s="4287"/>
      <c r="KTT24" s="4303"/>
      <c r="KTU24" s="4304"/>
      <c r="KTV24" s="2603"/>
      <c r="KTW24" s="4305"/>
      <c r="KTX24" s="4306"/>
      <c r="KTY24" s="4305"/>
      <c r="KTZ24" s="4306"/>
      <c r="KUA24" s="4299"/>
      <c r="KUB24" s="4300"/>
      <c r="KUC24" s="4305"/>
      <c r="KUD24" s="4304"/>
      <c r="KUE24" s="4299"/>
      <c r="KUF24" s="4300"/>
      <c r="KUG24" s="4301"/>
      <c r="KUH24" s="4302"/>
      <c r="KUI24" s="4299"/>
      <c r="KUJ24" s="2602"/>
      <c r="KUK24" s="4287"/>
      <c r="KUL24" s="4303"/>
      <c r="KUM24" s="4304"/>
      <c r="KUN24" s="2603"/>
      <c r="KUO24" s="4305"/>
      <c r="KUP24" s="4306"/>
      <c r="KUQ24" s="4305"/>
      <c r="KUR24" s="4306"/>
      <c r="KUS24" s="4299"/>
      <c r="KUT24" s="4300"/>
      <c r="KUU24" s="4305"/>
      <c r="KUV24" s="4304"/>
      <c r="KUW24" s="4299"/>
      <c r="KUX24" s="4300"/>
      <c r="KUY24" s="4301"/>
      <c r="KUZ24" s="4302"/>
      <c r="KVA24" s="4299"/>
      <c r="KVB24" s="2602"/>
      <c r="KVC24" s="4287"/>
      <c r="KVD24" s="4303"/>
      <c r="KVE24" s="4304"/>
      <c r="KVF24" s="2603"/>
      <c r="KVG24" s="4305"/>
      <c r="KVH24" s="4306"/>
      <c r="KVI24" s="4305"/>
      <c r="KVJ24" s="4306"/>
      <c r="KVK24" s="4299"/>
      <c r="KVL24" s="4300"/>
      <c r="KVM24" s="4305"/>
      <c r="KVN24" s="4304"/>
      <c r="KVO24" s="4299"/>
      <c r="KVP24" s="4300"/>
      <c r="KVQ24" s="4301"/>
      <c r="KVR24" s="4302"/>
      <c r="KVS24" s="4299"/>
      <c r="KVT24" s="2602"/>
      <c r="KVU24" s="4287"/>
      <c r="KVV24" s="4303"/>
      <c r="KVW24" s="4304"/>
      <c r="KVX24" s="2603"/>
      <c r="KVY24" s="4305"/>
      <c r="KVZ24" s="4306"/>
      <c r="KWA24" s="4305"/>
      <c r="KWB24" s="4306"/>
      <c r="KWC24" s="4299"/>
      <c r="KWD24" s="4300"/>
      <c r="KWE24" s="4305"/>
      <c r="KWF24" s="4304"/>
      <c r="KWG24" s="4299"/>
      <c r="KWH24" s="4300"/>
      <c r="KWI24" s="4301"/>
      <c r="KWJ24" s="4302"/>
      <c r="KWK24" s="4299"/>
      <c r="KWL24" s="2602"/>
      <c r="KWM24" s="4287"/>
      <c r="KWN24" s="4303"/>
      <c r="KWO24" s="4304"/>
      <c r="KWP24" s="2603"/>
      <c r="KWQ24" s="4305"/>
      <c r="KWR24" s="4306"/>
      <c r="KWS24" s="4305"/>
      <c r="KWT24" s="4306"/>
      <c r="KWU24" s="4299"/>
      <c r="KWV24" s="4300"/>
      <c r="KWW24" s="4305"/>
      <c r="KWX24" s="4304"/>
      <c r="KWY24" s="4299"/>
      <c r="KWZ24" s="4300"/>
      <c r="KXA24" s="4301"/>
      <c r="KXB24" s="4302"/>
      <c r="KXC24" s="4299"/>
      <c r="KXD24" s="2602"/>
      <c r="KXE24" s="4287"/>
      <c r="KXF24" s="4303"/>
      <c r="KXG24" s="4304"/>
      <c r="KXH24" s="2603"/>
      <c r="KXI24" s="4305"/>
      <c r="KXJ24" s="4306"/>
      <c r="KXK24" s="4305"/>
      <c r="KXL24" s="4306"/>
      <c r="KXM24" s="4299"/>
      <c r="KXN24" s="4300"/>
      <c r="KXO24" s="4305"/>
      <c r="KXP24" s="4304"/>
      <c r="KXQ24" s="4299"/>
      <c r="KXR24" s="4300"/>
      <c r="KXS24" s="4301"/>
      <c r="KXT24" s="4302"/>
      <c r="KXU24" s="4299"/>
      <c r="KXV24" s="2602"/>
      <c r="KXW24" s="4287"/>
      <c r="KXX24" s="4303"/>
      <c r="KXY24" s="4304"/>
      <c r="KXZ24" s="2603"/>
      <c r="KYA24" s="4305"/>
      <c r="KYB24" s="4306"/>
      <c r="KYC24" s="4305"/>
      <c r="KYD24" s="4306"/>
      <c r="KYE24" s="4299"/>
      <c r="KYF24" s="4300"/>
      <c r="KYG24" s="4305"/>
      <c r="KYH24" s="4304"/>
      <c r="KYI24" s="4299"/>
      <c r="KYJ24" s="4300"/>
      <c r="KYK24" s="4301"/>
      <c r="KYL24" s="4302"/>
      <c r="KYM24" s="4299"/>
      <c r="KYN24" s="2602"/>
      <c r="KYO24" s="4287"/>
      <c r="KYP24" s="4303"/>
      <c r="KYQ24" s="4304"/>
      <c r="KYR24" s="2603"/>
      <c r="KYS24" s="4305"/>
      <c r="KYT24" s="4306"/>
      <c r="KYU24" s="4305"/>
      <c r="KYV24" s="4306"/>
      <c r="KYW24" s="4299"/>
      <c r="KYX24" s="4300"/>
      <c r="KYY24" s="4305"/>
      <c r="KYZ24" s="4304"/>
      <c r="KZA24" s="4299"/>
      <c r="KZB24" s="4300"/>
      <c r="KZC24" s="4301"/>
      <c r="KZD24" s="4302"/>
      <c r="KZE24" s="4299"/>
      <c r="KZF24" s="2602"/>
      <c r="KZG24" s="4287"/>
      <c r="KZH24" s="4303"/>
      <c r="KZI24" s="4304"/>
      <c r="KZJ24" s="2603"/>
      <c r="KZK24" s="4305"/>
      <c r="KZL24" s="4306"/>
      <c r="KZM24" s="4305"/>
      <c r="KZN24" s="4306"/>
      <c r="KZO24" s="4299"/>
      <c r="KZP24" s="4300"/>
      <c r="KZQ24" s="4305"/>
      <c r="KZR24" s="4304"/>
      <c r="KZS24" s="4299"/>
      <c r="KZT24" s="4300"/>
      <c r="KZU24" s="4301"/>
      <c r="KZV24" s="4302"/>
      <c r="KZW24" s="4299"/>
      <c r="KZX24" s="2602"/>
      <c r="KZY24" s="4287"/>
      <c r="KZZ24" s="4303"/>
      <c r="LAA24" s="4304"/>
      <c r="LAB24" s="2603"/>
      <c r="LAC24" s="4305"/>
      <c r="LAD24" s="4306"/>
      <c r="LAE24" s="4305"/>
      <c r="LAF24" s="4306"/>
      <c r="LAG24" s="4299"/>
      <c r="LAH24" s="4300"/>
      <c r="LAI24" s="4305"/>
      <c r="LAJ24" s="4304"/>
      <c r="LAK24" s="4299"/>
      <c r="LAL24" s="4300"/>
      <c r="LAM24" s="4301"/>
      <c r="LAN24" s="4302"/>
      <c r="LAO24" s="4299"/>
      <c r="LAP24" s="2602"/>
      <c r="LAQ24" s="4287"/>
      <c r="LAR24" s="4303"/>
      <c r="LAS24" s="4304"/>
      <c r="LAT24" s="2603"/>
      <c r="LAU24" s="4305"/>
      <c r="LAV24" s="4306"/>
      <c r="LAW24" s="4305"/>
      <c r="LAX24" s="4306"/>
      <c r="LAY24" s="4299"/>
      <c r="LAZ24" s="4300"/>
      <c r="LBA24" s="4305"/>
      <c r="LBB24" s="4304"/>
      <c r="LBC24" s="4299"/>
      <c r="LBD24" s="4300"/>
      <c r="LBE24" s="4301"/>
      <c r="LBF24" s="4302"/>
      <c r="LBG24" s="4299"/>
      <c r="LBH24" s="2602"/>
      <c r="LBI24" s="4287"/>
      <c r="LBJ24" s="4303"/>
      <c r="LBK24" s="4304"/>
      <c r="LBL24" s="2603"/>
      <c r="LBM24" s="4305"/>
      <c r="LBN24" s="4306"/>
      <c r="LBO24" s="4305"/>
      <c r="LBP24" s="4306"/>
      <c r="LBQ24" s="4299"/>
      <c r="LBR24" s="4300"/>
      <c r="LBS24" s="4305"/>
      <c r="LBT24" s="4304"/>
      <c r="LBU24" s="4299"/>
      <c r="LBV24" s="4300"/>
      <c r="LBW24" s="4301"/>
      <c r="LBX24" s="4302"/>
      <c r="LBY24" s="4299"/>
      <c r="LBZ24" s="2602"/>
      <c r="LCA24" s="4287"/>
      <c r="LCB24" s="4303"/>
      <c r="LCC24" s="4304"/>
      <c r="LCD24" s="2603"/>
      <c r="LCE24" s="4305"/>
      <c r="LCF24" s="4306"/>
      <c r="LCG24" s="4305"/>
      <c r="LCH24" s="4306"/>
      <c r="LCI24" s="4299"/>
      <c r="LCJ24" s="4300"/>
      <c r="LCK24" s="4305"/>
      <c r="LCL24" s="4304"/>
      <c r="LCM24" s="4299"/>
      <c r="LCN24" s="4300"/>
      <c r="LCO24" s="4301"/>
      <c r="LCP24" s="4302"/>
      <c r="LCQ24" s="4299"/>
      <c r="LCR24" s="2602"/>
      <c r="LCS24" s="4287"/>
      <c r="LCT24" s="4303"/>
      <c r="LCU24" s="4304"/>
      <c r="LCV24" s="2603"/>
      <c r="LCW24" s="4305"/>
      <c r="LCX24" s="4306"/>
      <c r="LCY24" s="4305"/>
      <c r="LCZ24" s="4306"/>
      <c r="LDA24" s="4299"/>
      <c r="LDB24" s="4300"/>
      <c r="LDC24" s="4305"/>
      <c r="LDD24" s="4304"/>
      <c r="LDE24" s="4299"/>
      <c r="LDF24" s="4300"/>
      <c r="LDG24" s="4301"/>
      <c r="LDH24" s="4302"/>
      <c r="LDI24" s="4299"/>
      <c r="LDJ24" s="2602"/>
      <c r="LDK24" s="4287"/>
      <c r="LDL24" s="4303"/>
      <c r="LDM24" s="4304"/>
      <c r="LDN24" s="2603"/>
      <c r="LDO24" s="4305"/>
      <c r="LDP24" s="4306"/>
      <c r="LDQ24" s="4305"/>
      <c r="LDR24" s="4306"/>
      <c r="LDS24" s="4299"/>
      <c r="LDT24" s="4300"/>
      <c r="LDU24" s="4305"/>
      <c r="LDV24" s="4304"/>
      <c r="LDW24" s="4299"/>
      <c r="LDX24" s="4300"/>
      <c r="LDY24" s="4301"/>
      <c r="LDZ24" s="4302"/>
      <c r="LEA24" s="4299"/>
      <c r="LEB24" s="2602"/>
      <c r="LEC24" s="4287"/>
      <c r="LED24" s="4303"/>
      <c r="LEE24" s="4304"/>
      <c r="LEF24" s="2603"/>
      <c r="LEG24" s="4305"/>
      <c r="LEH24" s="4306"/>
      <c r="LEI24" s="4305"/>
      <c r="LEJ24" s="4306"/>
      <c r="LEK24" s="4299"/>
      <c r="LEL24" s="4300"/>
      <c r="LEM24" s="4305"/>
      <c r="LEN24" s="4304"/>
      <c r="LEO24" s="4299"/>
      <c r="LEP24" s="4300"/>
      <c r="LEQ24" s="4301"/>
      <c r="LER24" s="4302"/>
      <c r="LES24" s="4299"/>
      <c r="LET24" s="2602"/>
      <c r="LEU24" s="4287"/>
      <c r="LEV24" s="4303"/>
      <c r="LEW24" s="4304"/>
      <c r="LEX24" s="2603"/>
      <c r="LEY24" s="4305"/>
      <c r="LEZ24" s="4306"/>
      <c r="LFA24" s="4305"/>
      <c r="LFB24" s="4306"/>
      <c r="LFC24" s="4299"/>
      <c r="LFD24" s="4300"/>
      <c r="LFE24" s="4305"/>
      <c r="LFF24" s="4304"/>
      <c r="LFG24" s="4299"/>
      <c r="LFH24" s="4300"/>
      <c r="LFI24" s="4301"/>
      <c r="LFJ24" s="4302"/>
      <c r="LFK24" s="4299"/>
      <c r="LFL24" s="2602"/>
      <c r="LFM24" s="4287"/>
      <c r="LFN24" s="4303"/>
      <c r="LFO24" s="4304"/>
      <c r="LFP24" s="2603"/>
      <c r="LFQ24" s="4305"/>
      <c r="LFR24" s="4306"/>
      <c r="LFS24" s="4305"/>
      <c r="LFT24" s="4306"/>
      <c r="LFU24" s="4299"/>
      <c r="LFV24" s="4300"/>
      <c r="LFW24" s="4305"/>
      <c r="LFX24" s="4304"/>
      <c r="LFY24" s="4299"/>
      <c r="LFZ24" s="4300"/>
      <c r="LGA24" s="4301"/>
      <c r="LGB24" s="4302"/>
      <c r="LGC24" s="4299"/>
      <c r="LGD24" s="2602"/>
      <c r="LGE24" s="4287"/>
      <c r="LGF24" s="4303"/>
      <c r="LGG24" s="4304"/>
      <c r="LGH24" s="2603"/>
      <c r="LGI24" s="4305"/>
      <c r="LGJ24" s="4306"/>
      <c r="LGK24" s="4305"/>
      <c r="LGL24" s="4306"/>
      <c r="LGM24" s="4299"/>
      <c r="LGN24" s="4300"/>
      <c r="LGO24" s="4305"/>
      <c r="LGP24" s="4304"/>
      <c r="LGQ24" s="4299"/>
      <c r="LGR24" s="4300"/>
      <c r="LGS24" s="4301"/>
      <c r="LGT24" s="4302"/>
      <c r="LGU24" s="4299"/>
      <c r="LGV24" s="2602"/>
      <c r="LGW24" s="4287"/>
      <c r="LGX24" s="4303"/>
      <c r="LGY24" s="4304"/>
      <c r="LGZ24" s="2603"/>
      <c r="LHA24" s="4305"/>
      <c r="LHB24" s="4306"/>
      <c r="LHC24" s="4305"/>
      <c r="LHD24" s="4306"/>
      <c r="LHE24" s="4299"/>
      <c r="LHF24" s="4300"/>
      <c r="LHG24" s="4305"/>
      <c r="LHH24" s="4304"/>
      <c r="LHI24" s="4299"/>
      <c r="LHJ24" s="4300"/>
      <c r="LHK24" s="4301"/>
      <c r="LHL24" s="4302"/>
      <c r="LHM24" s="4299"/>
      <c r="LHN24" s="2602"/>
      <c r="LHO24" s="4287"/>
      <c r="LHP24" s="4303"/>
      <c r="LHQ24" s="4304"/>
      <c r="LHR24" s="2603"/>
      <c r="LHS24" s="4305"/>
      <c r="LHT24" s="4306"/>
      <c r="LHU24" s="4305"/>
      <c r="LHV24" s="4306"/>
      <c r="LHW24" s="4299"/>
      <c r="LHX24" s="4300"/>
      <c r="LHY24" s="4305"/>
      <c r="LHZ24" s="4304"/>
      <c r="LIA24" s="4299"/>
      <c r="LIB24" s="4300"/>
      <c r="LIC24" s="4301"/>
      <c r="LID24" s="4302"/>
      <c r="LIE24" s="4299"/>
      <c r="LIF24" s="2602"/>
      <c r="LIG24" s="4287"/>
      <c r="LIH24" s="4303"/>
      <c r="LII24" s="4304"/>
      <c r="LIJ24" s="2603"/>
      <c r="LIK24" s="4305"/>
      <c r="LIL24" s="4306"/>
      <c r="LIM24" s="4305"/>
      <c r="LIN24" s="4306"/>
      <c r="LIO24" s="4299"/>
      <c r="LIP24" s="4300"/>
      <c r="LIQ24" s="4305"/>
      <c r="LIR24" s="4304"/>
      <c r="LIS24" s="4299"/>
      <c r="LIT24" s="4300"/>
      <c r="LIU24" s="4301"/>
      <c r="LIV24" s="4302"/>
      <c r="LIW24" s="4299"/>
      <c r="LIX24" s="2602"/>
      <c r="LIY24" s="4287"/>
      <c r="LIZ24" s="4303"/>
      <c r="LJA24" s="4304"/>
      <c r="LJB24" s="2603"/>
      <c r="LJC24" s="4305"/>
      <c r="LJD24" s="4306"/>
      <c r="LJE24" s="4305"/>
      <c r="LJF24" s="4306"/>
      <c r="LJG24" s="4299"/>
      <c r="LJH24" s="4300"/>
      <c r="LJI24" s="4305"/>
      <c r="LJJ24" s="4304"/>
      <c r="LJK24" s="4299"/>
      <c r="LJL24" s="4300"/>
      <c r="LJM24" s="4301"/>
      <c r="LJN24" s="4302"/>
      <c r="LJO24" s="4299"/>
      <c r="LJP24" s="2602"/>
      <c r="LJQ24" s="4287"/>
      <c r="LJR24" s="4303"/>
      <c r="LJS24" s="4304"/>
      <c r="LJT24" s="2603"/>
      <c r="LJU24" s="4305"/>
      <c r="LJV24" s="4306"/>
      <c r="LJW24" s="4305"/>
      <c r="LJX24" s="4306"/>
      <c r="LJY24" s="4299"/>
      <c r="LJZ24" s="4300"/>
      <c r="LKA24" s="4305"/>
      <c r="LKB24" s="4304"/>
      <c r="LKC24" s="4299"/>
      <c r="LKD24" s="4300"/>
      <c r="LKE24" s="4301"/>
      <c r="LKF24" s="4302"/>
      <c r="LKG24" s="4299"/>
      <c r="LKH24" s="2602"/>
      <c r="LKI24" s="4287"/>
      <c r="LKJ24" s="4303"/>
      <c r="LKK24" s="4304"/>
      <c r="LKL24" s="2603"/>
      <c r="LKM24" s="4305"/>
      <c r="LKN24" s="4306"/>
      <c r="LKO24" s="4305"/>
      <c r="LKP24" s="4306"/>
      <c r="LKQ24" s="4299"/>
      <c r="LKR24" s="4300"/>
      <c r="LKS24" s="4305"/>
      <c r="LKT24" s="4304"/>
      <c r="LKU24" s="4299"/>
      <c r="LKV24" s="4300"/>
      <c r="LKW24" s="4301"/>
      <c r="LKX24" s="4302"/>
      <c r="LKY24" s="4299"/>
      <c r="LKZ24" s="2602"/>
      <c r="LLA24" s="4287"/>
      <c r="LLB24" s="4303"/>
      <c r="LLC24" s="4304"/>
      <c r="LLD24" s="2603"/>
      <c r="LLE24" s="4305"/>
      <c r="LLF24" s="4306"/>
      <c r="LLG24" s="4305"/>
      <c r="LLH24" s="4306"/>
      <c r="LLI24" s="4299"/>
      <c r="LLJ24" s="4300"/>
      <c r="LLK24" s="4305"/>
      <c r="LLL24" s="4304"/>
      <c r="LLM24" s="4299"/>
      <c r="LLN24" s="4300"/>
      <c r="LLO24" s="4301"/>
      <c r="LLP24" s="4302"/>
      <c r="LLQ24" s="4299"/>
      <c r="LLR24" s="2602"/>
      <c r="LLS24" s="4287"/>
      <c r="LLT24" s="4303"/>
      <c r="LLU24" s="4304"/>
      <c r="LLV24" s="2603"/>
      <c r="LLW24" s="4305"/>
      <c r="LLX24" s="4306"/>
      <c r="LLY24" s="4305"/>
      <c r="LLZ24" s="4306"/>
      <c r="LMA24" s="4299"/>
      <c r="LMB24" s="4300"/>
      <c r="LMC24" s="4305"/>
      <c r="LMD24" s="4304"/>
      <c r="LME24" s="4299"/>
      <c r="LMF24" s="4300"/>
      <c r="LMG24" s="4301"/>
      <c r="LMH24" s="4302"/>
      <c r="LMI24" s="4299"/>
      <c r="LMJ24" s="2602"/>
      <c r="LMK24" s="4287"/>
      <c r="LML24" s="4303"/>
      <c r="LMM24" s="4304"/>
      <c r="LMN24" s="2603"/>
      <c r="LMO24" s="4305"/>
      <c r="LMP24" s="4306"/>
      <c r="LMQ24" s="4305"/>
      <c r="LMR24" s="4306"/>
      <c r="LMS24" s="4299"/>
      <c r="LMT24" s="4300"/>
      <c r="LMU24" s="4305"/>
      <c r="LMV24" s="4304"/>
      <c r="LMW24" s="4299"/>
      <c r="LMX24" s="4300"/>
      <c r="LMY24" s="4301"/>
      <c r="LMZ24" s="4302"/>
      <c r="LNA24" s="4299"/>
      <c r="LNB24" s="2602"/>
      <c r="LNC24" s="4287"/>
      <c r="LND24" s="4303"/>
      <c r="LNE24" s="4304"/>
      <c r="LNF24" s="2603"/>
      <c r="LNG24" s="4305"/>
      <c r="LNH24" s="4306"/>
      <c r="LNI24" s="4305"/>
      <c r="LNJ24" s="4306"/>
      <c r="LNK24" s="4299"/>
      <c r="LNL24" s="4300"/>
      <c r="LNM24" s="4305"/>
      <c r="LNN24" s="4304"/>
      <c r="LNO24" s="4299"/>
      <c r="LNP24" s="4300"/>
      <c r="LNQ24" s="4301"/>
      <c r="LNR24" s="4302"/>
      <c r="LNS24" s="4299"/>
      <c r="LNT24" s="2602"/>
      <c r="LNU24" s="4287"/>
      <c r="LNV24" s="4303"/>
      <c r="LNW24" s="4304"/>
      <c r="LNX24" s="2603"/>
      <c r="LNY24" s="4305"/>
      <c r="LNZ24" s="4306"/>
      <c r="LOA24" s="4305"/>
      <c r="LOB24" s="4306"/>
      <c r="LOC24" s="4299"/>
      <c r="LOD24" s="4300"/>
      <c r="LOE24" s="4305"/>
      <c r="LOF24" s="4304"/>
      <c r="LOG24" s="4299"/>
      <c r="LOH24" s="4300"/>
      <c r="LOI24" s="4301"/>
      <c r="LOJ24" s="4302"/>
      <c r="LOK24" s="4299"/>
      <c r="LOL24" s="2602"/>
      <c r="LOM24" s="4287"/>
      <c r="LON24" s="4303"/>
      <c r="LOO24" s="4304"/>
      <c r="LOP24" s="2603"/>
      <c r="LOQ24" s="4305"/>
      <c r="LOR24" s="4306"/>
      <c r="LOS24" s="4305"/>
      <c r="LOT24" s="4306"/>
      <c r="LOU24" s="4299"/>
      <c r="LOV24" s="4300"/>
      <c r="LOW24" s="4305"/>
      <c r="LOX24" s="4304"/>
      <c r="LOY24" s="4299"/>
      <c r="LOZ24" s="4300"/>
      <c r="LPA24" s="4301"/>
      <c r="LPB24" s="4302"/>
      <c r="LPC24" s="4299"/>
      <c r="LPD24" s="2602"/>
      <c r="LPE24" s="4287"/>
      <c r="LPF24" s="4303"/>
      <c r="LPG24" s="4304"/>
      <c r="LPH24" s="2603"/>
      <c r="LPI24" s="4305"/>
      <c r="LPJ24" s="4306"/>
      <c r="LPK24" s="4305"/>
      <c r="LPL24" s="4306"/>
      <c r="LPM24" s="4299"/>
      <c r="LPN24" s="4300"/>
      <c r="LPO24" s="4305"/>
      <c r="LPP24" s="4304"/>
      <c r="LPQ24" s="4299"/>
      <c r="LPR24" s="4300"/>
      <c r="LPS24" s="4301"/>
      <c r="LPT24" s="4302"/>
      <c r="LPU24" s="4299"/>
      <c r="LPV24" s="2602"/>
      <c r="LPW24" s="4287"/>
      <c r="LPX24" s="4303"/>
      <c r="LPY24" s="4304"/>
      <c r="LPZ24" s="2603"/>
      <c r="LQA24" s="4305"/>
      <c r="LQB24" s="4306"/>
      <c r="LQC24" s="4305"/>
      <c r="LQD24" s="4306"/>
      <c r="LQE24" s="4299"/>
      <c r="LQF24" s="4300"/>
      <c r="LQG24" s="4305"/>
      <c r="LQH24" s="4304"/>
      <c r="LQI24" s="4299"/>
      <c r="LQJ24" s="4300"/>
      <c r="LQK24" s="4301"/>
      <c r="LQL24" s="4302"/>
      <c r="LQM24" s="4299"/>
      <c r="LQN24" s="2602"/>
      <c r="LQO24" s="4287"/>
      <c r="LQP24" s="4303"/>
      <c r="LQQ24" s="4304"/>
      <c r="LQR24" s="2603"/>
      <c r="LQS24" s="4305"/>
      <c r="LQT24" s="4306"/>
      <c r="LQU24" s="4305"/>
      <c r="LQV24" s="4306"/>
      <c r="LQW24" s="4299"/>
      <c r="LQX24" s="4300"/>
      <c r="LQY24" s="4305"/>
      <c r="LQZ24" s="4304"/>
      <c r="LRA24" s="4299"/>
      <c r="LRB24" s="4300"/>
      <c r="LRC24" s="4301"/>
      <c r="LRD24" s="4302"/>
      <c r="LRE24" s="4299"/>
      <c r="LRF24" s="2602"/>
      <c r="LRG24" s="4287"/>
      <c r="LRH24" s="4303"/>
      <c r="LRI24" s="4304"/>
      <c r="LRJ24" s="2603"/>
      <c r="LRK24" s="4305"/>
      <c r="LRL24" s="4306"/>
      <c r="LRM24" s="4305"/>
      <c r="LRN24" s="4306"/>
      <c r="LRO24" s="4299"/>
      <c r="LRP24" s="4300"/>
      <c r="LRQ24" s="4305"/>
      <c r="LRR24" s="4304"/>
      <c r="LRS24" s="4299"/>
      <c r="LRT24" s="4300"/>
      <c r="LRU24" s="4301"/>
      <c r="LRV24" s="4302"/>
      <c r="LRW24" s="4299"/>
      <c r="LRX24" s="2602"/>
      <c r="LRY24" s="4287"/>
      <c r="LRZ24" s="4303"/>
      <c r="LSA24" s="4304"/>
      <c r="LSB24" s="2603"/>
      <c r="LSC24" s="4305"/>
      <c r="LSD24" s="4306"/>
      <c r="LSE24" s="4305"/>
      <c r="LSF24" s="4306"/>
      <c r="LSG24" s="4299"/>
      <c r="LSH24" s="4300"/>
      <c r="LSI24" s="4305"/>
      <c r="LSJ24" s="4304"/>
      <c r="LSK24" s="4299"/>
      <c r="LSL24" s="4300"/>
      <c r="LSM24" s="4301"/>
      <c r="LSN24" s="4302"/>
      <c r="LSO24" s="4299"/>
      <c r="LSP24" s="2602"/>
      <c r="LSQ24" s="4287"/>
      <c r="LSR24" s="4303"/>
      <c r="LSS24" s="4304"/>
      <c r="LST24" s="2603"/>
      <c r="LSU24" s="4305"/>
      <c r="LSV24" s="4306"/>
      <c r="LSW24" s="4305"/>
      <c r="LSX24" s="4306"/>
      <c r="LSY24" s="4299"/>
      <c r="LSZ24" s="4300"/>
      <c r="LTA24" s="4305"/>
      <c r="LTB24" s="4304"/>
      <c r="LTC24" s="4299"/>
      <c r="LTD24" s="4300"/>
      <c r="LTE24" s="4301"/>
      <c r="LTF24" s="4302"/>
      <c r="LTG24" s="4299"/>
      <c r="LTH24" s="2602"/>
      <c r="LTI24" s="4287"/>
      <c r="LTJ24" s="4303"/>
      <c r="LTK24" s="4304"/>
      <c r="LTL24" s="2603"/>
      <c r="LTM24" s="4305"/>
      <c r="LTN24" s="4306"/>
      <c r="LTO24" s="4305"/>
      <c r="LTP24" s="4306"/>
      <c r="LTQ24" s="4299"/>
      <c r="LTR24" s="4300"/>
      <c r="LTS24" s="4305"/>
      <c r="LTT24" s="4304"/>
      <c r="LTU24" s="4299"/>
      <c r="LTV24" s="4300"/>
      <c r="LTW24" s="4301"/>
      <c r="LTX24" s="4302"/>
      <c r="LTY24" s="4299"/>
      <c r="LTZ24" s="2602"/>
      <c r="LUA24" s="4287"/>
      <c r="LUB24" s="4303"/>
      <c r="LUC24" s="4304"/>
      <c r="LUD24" s="2603"/>
      <c r="LUE24" s="4305"/>
      <c r="LUF24" s="4306"/>
      <c r="LUG24" s="4305"/>
      <c r="LUH24" s="4306"/>
      <c r="LUI24" s="4299"/>
      <c r="LUJ24" s="4300"/>
      <c r="LUK24" s="4305"/>
      <c r="LUL24" s="4304"/>
      <c r="LUM24" s="4299"/>
      <c r="LUN24" s="4300"/>
      <c r="LUO24" s="4301"/>
      <c r="LUP24" s="4302"/>
      <c r="LUQ24" s="4299"/>
      <c r="LUR24" s="2602"/>
      <c r="LUS24" s="4287"/>
      <c r="LUT24" s="4303"/>
      <c r="LUU24" s="4304"/>
      <c r="LUV24" s="2603"/>
      <c r="LUW24" s="4305"/>
      <c r="LUX24" s="4306"/>
      <c r="LUY24" s="4305"/>
      <c r="LUZ24" s="4306"/>
      <c r="LVA24" s="4299"/>
      <c r="LVB24" s="4300"/>
      <c r="LVC24" s="4305"/>
      <c r="LVD24" s="4304"/>
      <c r="LVE24" s="4299"/>
      <c r="LVF24" s="4300"/>
      <c r="LVG24" s="4301"/>
      <c r="LVH24" s="4302"/>
      <c r="LVI24" s="4299"/>
      <c r="LVJ24" s="2602"/>
      <c r="LVK24" s="4287"/>
      <c r="LVL24" s="4303"/>
      <c r="LVM24" s="4304"/>
      <c r="LVN24" s="2603"/>
      <c r="LVO24" s="4305"/>
      <c r="LVP24" s="4306"/>
      <c r="LVQ24" s="4305"/>
      <c r="LVR24" s="4306"/>
      <c r="LVS24" s="4299"/>
      <c r="LVT24" s="4300"/>
      <c r="LVU24" s="4305"/>
      <c r="LVV24" s="4304"/>
      <c r="LVW24" s="4299"/>
      <c r="LVX24" s="4300"/>
      <c r="LVY24" s="4301"/>
      <c r="LVZ24" s="4302"/>
      <c r="LWA24" s="4299"/>
      <c r="LWB24" s="2602"/>
      <c r="LWC24" s="4287"/>
      <c r="LWD24" s="4303"/>
      <c r="LWE24" s="4304"/>
      <c r="LWF24" s="2603"/>
      <c r="LWG24" s="4305"/>
      <c r="LWH24" s="4306"/>
      <c r="LWI24" s="4305"/>
      <c r="LWJ24" s="4306"/>
      <c r="LWK24" s="4299"/>
      <c r="LWL24" s="4300"/>
      <c r="LWM24" s="4305"/>
      <c r="LWN24" s="4304"/>
      <c r="LWO24" s="4299"/>
      <c r="LWP24" s="4300"/>
      <c r="LWQ24" s="4301"/>
      <c r="LWR24" s="4302"/>
      <c r="LWS24" s="4299"/>
      <c r="LWT24" s="2602"/>
      <c r="LWU24" s="4287"/>
      <c r="LWV24" s="4303"/>
      <c r="LWW24" s="4304"/>
      <c r="LWX24" s="2603"/>
      <c r="LWY24" s="4305"/>
      <c r="LWZ24" s="4306"/>
      <c r="LXA24" s="4305"/>
      <c r="LXB24" s="4306"/>
      <c r="LXC24" s="4299"/>
      <c r="LXD24" s="4300"/>
      <c r="LXE24" s="4305"/>
      <c r="LXF24" s="4304"/>
      <c r="LXG24" s="4299"/>
      <c r="LXH24" s="4300"/>
      <c r="LXI24" s="4301"/>
      <c r="LXJ24" s="4302"/>
      <c r="LXK24" s="4299"/>
      <c r="LXL24" s="2602"/>
      <c r="LXM24" s="4287"/>
      <c r="LXN24" s="4303"/>
      <c r="LXO24" s="4304"/>
      <c r="LXP24" s="2603"/>
      <c r="LXQ24" s="4305"/>
      <c r="LXR24" s="4306"/>
      <c r="LXS24" s="4305"/>
      <c r="LXT24" s="4306"/>
      <c r="LXU24" s="4299"/>
      <c r="LXV24" s="4300"/>
      <c r="LXW24" s="4305"/>
      <c r="LXX24" s="4304"/>
      <c r="LXY24" s="4299"/>
      <c r="LXZ24" s="4300"/>
      <c r="LYA24" s="4301"/>
      <c r="LYB24" s="4302"/>
      <c r="LYC24" s="4299"/>
      <c r="LYD24" s="2602"/>
      <c r="LYE24" s="4287"/>
      <c r="LYF24" s="4303"/>
      <c r="LYG24" s="4304"/>
      <c r="LYH24" s="2603"/>
      <c r="LYI24" s="4305"/>
      <c r="LYJ24" s="4306"/>
      <c r="LYK24" s="4305"/>
      <c r="LYL24" s="4306"/>
      <c r="LYM24" s="4299"/>
      <c r="LYN24" s="4300"/>
      <c r="LYO24" s="4305"/>
      <c r="LYP24" s="4304"/>
      <c r="LYQ24" s="4299"/>
      <c r="LYR24" s="4300"/>
      <c r="LYS24" s="4301"/>
      <c r="LYT24" s="4302"/>
      <c r="LYU24" s="4299"/>
      <c r="LYV24" s="2602"/>
      <c r="LYW24" s="4287"/>
      <c r="LYX24" s="4303"/>
      <c r="LYY24" s="4304"/>
      <c r="LYZ24" s="2603"/>
      <c r="LZA24" s="4305"/>
      <c r="LZB24" s="4306"/>
      <c r="LZC24" s="4305"/>
      <c r="LZD24" s="4306"/>
      <c r="LZE24" s="4299"/>
      <c r="LZF24" s="4300"/>
      <c r="LZG24" s="4305"/>
      <c r="LZH24" s="4304"/>
      <c r="LZI24" s="4299"/>
      <c r="LZJ24" s="4300"/>
      <c r="LZK24" s="4301"/>
      <c r="LZL24" s="4302"/>
      <c r="LZM24" s="4299"/>
      <c r="LZN24" s="2602"/>
      <c r="LZO24" s="4287"/>
      <c r="LZP24" s="4303"/>
      <c r="LZQ24" s="4304"/>
      <c r="LZR24" s="2603"/>
      <c r="LZS24" s="4305"/>
      <c r="LZT24" s="4306"/>
      <c r="LZU24" s="4305"/>
      <c r="LZV24" s="4306"/>
      <c r="LZW24" s="4299"/>
      <c r="LZX24" s="4300"/>
      <c r="LZY24" s="4305"/>
      <c r="LZZ24" s="4304"/>
      <c r="MAA24" s="4299"/>
      <c r="MAB24" s="4300"/>
      <c r="MAC24" s="4301"/>
      <c r="MAD24" s="4302"/>
      <c r="MAE24" s="4299"/>
      <c r="MAF24" s="2602"/>
      <c r="MAG24" s="4287"/>
      <c r="MAH24" s="4303"/>
      <c r="MAI24" s="4304"/>
      <c r="MAJ24" s="2603"/>
      <c r="MAK24" s="4305"/>
      <c r="MAL24" s="4306"/>
      <c r="MAM24" s="4305"/>
      <c r="MAN24" s="4306"/>
      <c r="MAO24" s="4299"/>
      <c r="MAP24" s="4300"/>
      <c r="MAQ24" s="4305"/>
      <c r="MAR24" s="4304"/>
      <c r="MAS24" s="4299"/>
      <c r="MAT24" s="4300"/>
      <c r="MAU24" s="4301"/>
      <c r="MAV24" s="4302"/>
      <c r="MAW24" s="4299"/>
      <c r="MAX24" s="2602"/>
      <c r="MAY24" s="4287"/>
      <c r="MAZ24" s="4303"/>
      <c r="MBA24" s="4304"/>
      <c r="MBB24" s="2603"/>
      <c r="MBC24" s="4305"/>
      <c r="MBD24" s="4306"/>
      <c r="MBE24" s="4305"/>
      <c r="MBF24" s="4306"/>
      <c r="MBG24" s="4299"/>
      <c r="MBH24" s="4300"/>
      <c r="MBI24" s="4305"/>
      <c r="MBJ24" s="4304"/>
      <c r="MBK24" s="4299"/>
      <c r="MBL24" s="4300"/>
      <c r="MBM24" s="4301"/>
      <c r="MBN24" s="4302"/>
      <c r="MBO24" s="4299"/>
      <c r="MBP24" s="2602"/>
      <c r="MBQ24" s="4287"/>
      <c r="MBR24" s="4303"/>
      <c r="MBS24" s="4304"/>
      <c r="MBT24" s="2603"/>
      <c r="MBU24" s="4305"/>
      <c r="MBV24" s="4306"/>
      <c r="MBW24" s="4305"/>
      <c r="MBX24" s="4306"/>
      <c r="MBY24" s="4299"/>
      <c r="MBZ24" s="4300"/>
      <c r="MCA24" s="4305"/>
      <c r="MCB24" s="4304"/>
      <c r="MCC24" s="4299"/>
      <c r="MCD24" s="4300"/>
      <c r="MCE24" s="4301"/>
      <c r="MCF24" s="4302"/>
      <c r="MCG24" s="4299"/>
      <c r="MCH24" s="2602"/>
      <c r="MCI24" s="4287"/>
      <c r="MCJ24" s="4303"/>
      <c r="MCK24" s="4304"/>
      <c r="MCL24" s="2603"/>
      <c r="MCM24" s="4305"/>
      <c r="MCN24" s="4306"/>
      <c r="MCO24" s="4305"/>
      <c r="MCP24" s="4306"/>
      <c r="MCQ24" s="4299"/>
      <c r="MCR24" s="4300"/>
      <c r="MCS24" s="4305"/>
      <c r="MCT24" s="4304"/>
      <c r="MCU24" s="4299"/>
      <c r="MCV24" s="4300"/>
      <c r="MCW24" s="4301"/>
      <c r="MCX24" s="4302"/>
      <c r="MCY24" s="4299"/>
      <c r="MCZ24" s="2602"/>
      <c r="MDA24" s="4287"/>
      <c r="MDB24" s="4303"/>
      <c r="MDC24" s="4304"/>
      <c r="MDD24" s="2603"/>
      <c r="MDE24" s="4305"/>
      <c r="MDF24" s="4306"/>
      <c r="MDG24" s="4305"/>
      <c r="MDH24" s="4306"/>
      <c r="MDI24" s="4299"/>
      <c r="MDJ24" s="4300"/>
      <c r="MDK24" s="4305"/>
      <c r="MDL24" s="4304"/>
      <c r="MDM24" s="4299"/>
      <c r="MDN24" s="4300"/>
      <c r="MDO24" s="4301"/>
      <c r="MDP24" s="4302"/>
      <c r="MDQ24" s="4299"/>
      <c r="MDR24" s="2602"/>
      <c r="MDS24" s="4287"/>
      <c r="MDT24" s="4303"/>
      <c r="MDU24" s="4304"/>
      <c r="MDV24" s="2603"/>
      <c r="MDW24" s="4305"/>
      <c r="MDX24" s="4306"/>
      <c r="MDY24" s="4305"/>
      <c r="MDZ24" s="4306"/>
      <c r="MEA24" s="4299"/>
      <c r="MEB24" s="4300"/>
      <c r="MEC24" s="4305"/>
      <c r="MED24" s="4304"/>
      <c r="MEE24" s="4299"/>
      <c r="MEF24" s="4300"/>
      <c r="MEG24" s="4301"/>
      <c r="MEH24" s="4302"/>
      <c r="MEI24" s="4299"/>
      <c r="MEJ24" s="2602"/>
      <c r="MEK24" s="4287"/>
      <c r="MEL24" s="4303"/>
      <c r="MEM24" s="4304"/>
      <c r="MEN24" s="2603"/>
      <c r="MEO24" s="4305"/>
      <c r="MEP24" s="4306"/>
      <c r="MEQ24" s="4305"/>
      <c r="MER24" s="4306"/>
      <c r="MES24" s="4299"/>
      <c r="MET24" s="4300"/>
      <c r="MEU24" s="4305"/>
      <c r="MEV24" s="4304"/>
      <c r="MEW24" s="4299"/>
      <c r="MEX24" s="4300"/>
      <c r="MEY24" s="4301"/>
      <c r="MEZ24" s="4302"/>
      <c r="MFA24" s="4299"/>
      <c r="MFB24" s="2602"/>
      <c r="MFC24" s="4287"/>
      <c r="MFD24" s="4303"/>
      <c r="MFE24" s="4304"/>
      <c r="MFF24" s="2603"/>
      <c r="MFG24" s="4305"/>
      <c r="MFH24" s="4306"/>
      <c r="MFI24" s="4305"/>
      <c r="MFJ24" s="4306"/>
      <c r="MFK24" s="4299"/>
      <c r="MFL24" s="4300"/>
      <c r="MFM24" s="4305"/>
      <c r="MFN24" s="4304"/>
      <c r="MFO24" s="4299"/>
      <c r="MFP24" s="4300"/>
      <c r="MFQ24" s="4301"/>
      <c r="MFR24" s="4302"/>
      <c r="MFS24" s="4299"/>
      <c r="MFT24" s="2602"/>
      <c r="MFU24" s="4287"/>
      <c r="MFV24" s="4303"/>
      <c r="MFW24" s="4304"/>
      <c r="MFX24" s="2603"/>
      <c r="MFY24" s="4305"/>
      <c r="MFZ24" s="4306"/>
      <c r="MGA24" s="4305"/>
      <c r="MGB24" s="4306"/>
      <c r="MGC24" s="4299"/>
      <c r="MGD24" s="4300"/>
      <c r="MGE24" s="4305"/>
      <c r="MGF24" s="4304"/>
      <c r="MGG24" s="4299"/>
      <c r="MGH24" s="4300"/>
      <c r="MGI24" s="4301"/>
      <c r="MGJ24" s="4302"/>
      <c r="MGK24" s="4299"/>
      <c r="MGL24" s="2602"/>
      <c r="MGM24" s="4287"/>
      <c r="MGN24" s="4303"/>
      <c r="MGO24" s="4304"/>
      <c r="MGP24" s="2603"/>
      <c r="MGQ24" s="4305"/>
      <c r="MGR24" s="4306"/>
      <c r="MGS24" s="4305"/>
      <c r="MGT24" s="4306"/>
      <c r="MGU24" s="4299"/>
      <c r="MGV24" s="4300"/>
      <c r="MGW24" s="4305"/>
      <c r="MGX24" s="4304"/>
      <c r="MGY24" s="4299"/>
      <c r="MGZ24" s="4300"/>
      <c r="MHA24" s="4301"/>
      <c r="MHB24" s="4302"/>
      <c r="MHC24" s="4299"/>
      <c r="MHD24" s="2602"/>
      <c r="MHE24" s="4287"/>
      <c r="MHF24" s="4303"/>
      <c r="MHG24" s="4304"/>
      <c r="MHH24" s="2603"/>
      <c r="MHI24" s="4305"/>
      <c r="MHJ24" s="4306"/>
      <c r="MHK24" s="4305"/>
      <c r="MHL24" s="4306"/>
      <c r="MHM24" s="4299"/>
      <c r="MHN24" s="4300"/>
      <c r="MHO24" s="4305"/>
      <c r="MHP24" s="4304"/>
      <c r="MHQ24" s="4299"/>
      <c r="MHR24" s="4300"/>
      <c r="MHS24" s="4301"/>
      <c r="MHT24" s="4302"/>
      <c r="MHU24" s="4299"/>
      <c r="MHV24" s="2602"/>
      <c r="MHW24" s="4287"/>
      <c r="MHX24" s="4303"/>
      <c r="MHY24" s="4304"/>
      <c r="MHZ24" s="2603"/>
      <c r="MIA24" s="4305"/>
      <c r="MIB24" s="4306"/>
      <c r="MIC24" s="4305"/>
      <c r="MID24" s="4306"/>
      <c r="MIE24" s="4299"/>
      <c r="MIF24" s="4300"/>
      <c r="MIG24" s="4305"/>
      <c r="MIH24" s="4304"/>
      <c r="MII24" s="4299"/>
      <c r="MIJ24" s="4300"/>
      <c r="MIK24" s="4301"/>
      <c r="MIL24" s="4302"/>
      <c r="MIM24" s="4299"/>
      <c r="MIN24" s="2602"/>
      <c r="MIO24" s="4287"/>
      <c r="MIP24" s="4303"/>
      <c r="MIQ24" s="4304"/>
      <c r="MIR24" s="2603"/>
      <c r="MIS24" s="4305"/>
      <c r="MIT24" s="4306"/>
      <c r="MIU24" s="4305"/>
      <c r="MIV24" s="4306"/>
      <c r="MIW24" s="4299"/>
      <c r="MIX24" s="4300"/>
      <c r="MIY24" s="4305"/>
      <c r="MIZ24" s="4304"/>
      <c r="MJA24" s="4299"/>
      <c r="MJB24" s="4300"/>
      <c r="MJC24" s="4301"/>
      <c r="MJD24" s="4302"/>
      <c r="MJE24" s="4299"/>
      <c r="MJF24" s="2602"/>
      <c r="MJG24" s="4287"/>
      <c r="MJH24" s="4303"/>
      <c r="MJI24" s="4304"/>
      <c r="MJJ24" s="2603"/>
      <c r="MJK24" s="4305"/>
      <c r="MJL24" s="4306"/>
      <c r="MJM24" s="4305"/>
      <c r="MJN24" s="4306"/>
      <c r="MJO24" s="4299"/>
      <c r="MJP24" s="4300"/>
      <c r="MJQ24" s="4305"/>
      <c r="MJR24" s="4304"/>
      <c r="MJS24" s="4299"/>
      <c r="MJT24" s="4300"/>
      <c r="MJU24" s="4301"/>
      <c r="MJV24" s="4302"/>
      <c r="MJW24" s="4299"/>
      <c r="MJX24" s="2602"/>
      <c r="MJY24" s="4287"/>
      <c r="MJZ24" s="4303"/>
      <c r="MKA24" s="4304"/>
      <c r="MKB24" s="2603"/>
      <c r="MKC24" s="4305"/>
      <c r="MKD24" s="4306"/>
      <c r="MKE24" s="4305"/>
      <c r="MKF24" s="4306"/>
      <c r="MKG24" s="4299"/>
      <c r="MKH24" s="4300"/>
      <c r="MKI24" s="4305"/>
      <c r="MKJ24" s="4304"/>
      <c r="MKK24" s="4299"/>
      <c r="MKL24" s="4300"/>
      <c r="MKM24" s="4301"/>
      <c r="MKN24" s="4302"/>
      <c r="MKO24" s="4299"/>
      <c r="MKP24" s="2602"/>
      <c r="MKQ24" s="4287"/>
      <c r="MKR24" s="4303"/>
      <c r="MKS24" s="4304"/>
      <c r="MKT24" s="2603"/>
      <c r="MKU24" s="4305"/>
      <c r="MKV24" s="4306"/>
      <c r="MKW24" s="4305"/>
      <c r="MKX24" s="4306"/>
      <c r="MKY24" s="4299"/>
      <c r="MKZ24" s="4300"/>
      <c r="MLA24" s="4305"/>
      <c r="MLB24" s="4304"/>
      <c r="MLC24" s="4299"/>
      <c r="MLD24" s="4300"/>
      <c r="MLE24" s="4301"/>
      <c r="MLF24" s="4302"/>
      <c r="MLG24" s="4299"/>
      <c r="MLH24" s="2602"/>
      <c r="MLI24" s="4287"/>
      <c r="MLJ24" s="4303"/>
      <c r="MLK24" s="4304"/>
      <c r="MLL24" s="2603"/>
      <c r="MLM24" s="4305"/>
      <c r="MLN24" s="4306"/>
      <c r="MLO24" s="4305"/>
      <c r="MLP24" s="4306"/>
      <c r="MLQ24" s="4299"/>
      <c r="MLR24" s="4300"/>
      <c r="MLS24" s="4305"/>
      <c r="MLT24" s="4304"/>
      <c r="MLU24" s="4299"/>
      <c r="MLV24" s="4300"/>
      <c r="MLW24" s="4301"/>
      <c r="MLX24" s="4302"/>
      <c r="MLY24" s="4299"/>
      <c r="MLZ24" s="2602"/>
      <c r="MMA24" s="4287"/>
      <c r="MMB24" s="4303"/>
      <c r="MMC24" s="4304"/>
      <c r="MMD24" s="2603"/>
      <c r="MME24" s="4305"/>
      <c r="MMF24" s="4306"/>
      <c r="MMG24" s="4305"/>
      <c r="MMH24" s="4306"/>
      <c r="MMI24" s="4299"/>
      <c r="MMJ24" s="4300"/>
      <c r="MMK24" s="4305"/>
      <c r="MML24" s="4304"/>
      <c r="MMM24" s="4299"/>
      <c r="MMN24" s="4300"/>
      <c r="MMO24" s="4301"/>
      <c r="MMP24" s="4302"/>
      <c r="MMQ24" s="4299"/>
      <c r="MMR24" s="2602"/>
      <c r="MMS24" s="4287"/>
      <c r="MMT24" s="4303"/>
      <c r="MMU24" s="4304"/>
      <c r="MMV24" s="2603"/>
      <c r="MMW24" s="4305"/>
      <c r="MMX24" s="4306"/>
      <c r="MMY24" s="4305"/>
      <c r="MMZ24" s="4306"/>
      <c r="MNA24" s="4299"/>
      <c r="MNB24" s="4300"/>
      <c r="MNC24" s="4305"/>
      <c r="MND24" s="4304"/>
      <c r="MNE24" s="4299"/>
      <c r="MNF24" s="4300"/>
      <c r="MNG24" s="4301"/>
      <c r="MNH24" s="4302"/>
      <c r="MNI24" s="4299"/>
      <c r="MNJ24" s="2602"/>
      <c r="MNK24" s="4287"/>
      <c r="MNL24" s="4303"/>
      <c r="MNM24" s="4304"/>
      <c r="MNN24" s="2603"/>
      <c r="MNO24" s="4305"/>
      <c r="MNP24" s="4306"/>
      <c r="MNQ24" s="4305"/>
      <c r="MNR24" s="4306"/>
      <c r="MNS24" s="4299"/>
      <c r="MNT24" s="4300"/>
      <c r="MNU24" s="4305"/>
      <c r="MNV24" s="4304"/>
      <c r="MNW24" s="4299"/>
      <c r="MNX24" s="4300"/>
      <c r="MNY24" s="4301"/>
      <c r="MNZ24" s="4302"/>
      <c r="MOA24" s="4299"/>
      <c r="MOB24" s="2602"/>
      <c r="MOC24" s="4287"/>
      <c r="MOD24" s="4303"/>
      <c r="MOE24" s="4304"/>
      <c r="MOF24" s="2603"/>
      <c r="MOG24" s="4305"/>
      <c r="MOH24" s="4306"/>
      <c r="MOI24" s="4305"/>
      <c r="MOJ24" s="4306"/>
      <c r="MOK24" s="4299"/>
      <c r="MOL24" s="4300"/>
      <c r="MOM24" s="4305"/>
      <c r="MON24" s="4304"/>
      <c r="MOO24" s="4299"/>
      <c r="MOP24" s="4300"/>
      <c r="MOQ24" s="4301"/>
      <c r="MOR24" s="4302"/>
      <c r="MOS24" s="4299"/>
      <c r="MOT24" s="2602"/>
      <c r="MOU24" s="4287"/>
      <c r="MOV24" s="4303"/>
      <c r="MOW24" s="4304"/>
      <c r="MOX24" s="2603"/>
      <c r="MOY24" s="4305"/>
      <c r="MOZ24" s="4306"/>
      <c r="MPA24" s="4305"/>
      <c r="MPB24" s="4306"/>
      <c r="MPC24" s="4299"/>
      <c r="MPD24" s="4300"/>
      <c r="MPE24" s="4305"/>
      <c r="MPF24" s="4304"/>
      <c r="MPG24" s="4299"/>
      <c r="MPH24" s="4300"/>
      <c r="MPI24" s="4301"/>
      <c r="MPJ24" s="4302"/>
      <c r="MPK24" s="4299"/>
      <c r="MPL24" s="2602"/>
      <c r="MPM24" s="4287"/>
      <c r="MPN24" s="4303"/>
      <c r="MPO24" s="4304"/>
      <c r="MPP24" s="2603"/>
      <c r="MPQ24" s="4305"/>
      <c r="MPR24" s="4306"/>
      <c r="MPS24" s="4305"/>
      <c r="MPT24" s="4306"/>
      <c r="MPU24" s="4299"/>
      <c r="MPV24" s="4300"/>
      <c r="MPW24" s="4305"/>
      <c r="MPX24" s="4304"/>
      <c r="MPY24" s="4299"/>
      <c r="MPZ24" s="4300"/>
      <c r="MQA24" s="4301"/>
      <c r="MQB24" s="4302"/>
      <c r="MQC24" s="4299"/>
      <c r="MQD24" s="2602"/>
      <c r="MQE24" s="4287"/>
      <c r="MQF24" s="4303"/>
      <c r="MQG24" s="4304"/>
      <c r="MQH24" s="2603"/>
      <c r="MQI24" s="4305"/>
      <c r="MQJ24" s="4306"/>
      <c r="MQK24" s="4305"/>
      <c r="MQL24" s="4306"/>
      <c r="MQM24" s="4299"/>
      <c r="MQN24" s="4300"/>
      <c r="MQO24" s="4305"/>
      <c r="MQP24" s="4304"/>
      <c r="MQQ24" s="4299"/>
      <c r="MQR24" s="4300"/>
      <c r="MQS24" s="4301"/>
      <c r="MQT24" s="4302"/>
      <c r="MQU24" s="4299"/>
      <c r="MQV24" s="2602"/>
      <c r="MQW24" s="4287"/>
      <c r="MQX24" s="4303"/>
      <c r="MQY24" s="4304"/>
      <c r="MQZ24" s="2603"/>
      <c r="MRA24" s="4305"/>
      <c r="MRB24" s="4306"/>
      <c r="MRC24" s="4305"/>
      <c r="MRD24" s="4306"/>
      <c r="MRE24" s="4299"/>
      <c r="MRF24" s="4300"/>
      <c r="MRG24" s="4305"/>
      <c r="MRH24" s="4304"/>
      <c r="MRI24" s="4299"/>
      <c r="MRJ24" s="4300"/>
      <c r="MRK24" s="4301"/>
      <c r="MRL24" s="4302"/>
      <c r="MRM24" s="4299"/>
      <c r="MRN24" s="2602"/>
      <c r="MRO24" s="4287"/>
      <c r="MRP24" s="4303"/>
      <c r="MRQ24" s="4304"/>
      <c r="MRR24" s="2603"/>
      <c r="MRS24" s="4305"/>
      <c r="MRT24" s="4306"/>
      <c r="MRU24" s="4305"/>
      <c r="MRV24" s="4306"/>
      <c r="MRW24" s="4299"/>
      <c r="MRX24" s="4300"/>
      <c r="MRY24" s="4305"/>
      <c r="MRZ24" s="4304"/>
      <c r="MSA24" s="4299"/>
      <c r="MSB24" s="4300"/>
      <c r="MSC24" s="4301"/>
      <c r="MSD24" s="4302"/>
      <c r="MSE24" s="4299"/>
      <c r="MSF24" s="2602"/>
      <c r="MSG24" s="4287"/>
      <c r="MSH24" s="4303"/>
      <c r="MSI24" s="4304"/>
      <c r="MSJ24" s="2603"/>
      <c r="MSK24" s="4305"/>
      <c r="MSL24" s="4306"/>
      <c r="MSM24" s="4305"/>
      <c r="MSN24" s="4306"/>
      <c r="MSO24" s="4299"/>
      <c r="MSP24" s="4300"/>
      <c r="MSQ24" s="4305"/>
      <c r="MSR24" s="4304"/>
      <c r="MSS24" s="4299"/>
      <c r="MST24" s="4300"/>
      <c r="MSU24" s="4301"/>
      <c r="MSV24" s="4302"/>
      <c r="MSW24" s="4299"/>
      <c r="MSX24" s="2602"/>
      <c r="MSY24" s="4287"/>
      <c r="MSZ24" s="4303"/>
      <c r="MTA24" s="4304"/>
      <c r="MTB24" s="2603"/>
      <c r="MTC24" s="4305"/>
      <c r="MTD24" s="4306"/>
      <c r="MTE24" s="4305"/>
      <c r="MTF24" s="4306"/>
      <c r="MTG24" s="4299"/>
      <c r="MTH24" s="4300"/>
      <c r="MTI24" s="4305"/>
      <c r="MTJ24" s="4304"/>
      <c r="MTK24" s="4299"/>
      <c r="MTL24" s="4300"/>
      <c r="MTM24" s="4301"/>
      <c r="MTN24" s="4302"/>
      <c r="MTO24" s="4299"/>
      <c r="MTP24" s="2602"/>
      <c r="MTQ24" s="4287"/>
      <c r="MTR24" s="4303"/>
      <c r="MTS24" s="4304"/>
      <c r="MTT24" s="2603"/>
      <c r="MTU24" s="4305"/>
      <c r="MTV24" s="4306"/>
      <c r="MTW24" s="4305"/>
      <c r="MTX24" s="4306"/>
      <c r="MTY24" s="4299"/>
      <c r="MTZ24" s="4300"/>
      <c r="MUA24" s="4305"/>
      <c r="MUB24" s="4304"/>
      <c r="MUC24" s="4299"/>
      <c r="MUD24" s="4300"/>
      <c r="MUE24" s="4301"/>
      <c r="MUF24" s="4302"/>
      <c r="MUG24" s="4299"/>
      <c r="MUH24" s="2602"/>
      <c r="MUI24" s="4287"/>
      <c r="MUJ24" s="4303"/>
      <c r="MUK24" s="4304"/>
      <c r="MUL24" s="2603"/>
      <c r="MUM24" s="4305"/>
      <c r="MUN24" s="4306"/>
      <c r="MUO24" s="4305"/>
      <c r="MUP24" s="4306"/>
      <c r="MUQ24" s="4299"/>
      <c r="MUR24" s="4300"/>
      <c r="MUS24" s="4305"/>
      <c r="MUT24" s="4304"/>
      <c r="MUU24" s="4299"/>
      <c r="MUV24" s="4300"/>
      <c r="MUW24" s="4301"/>
      <c r="MUX24" s="4302"/>
      <c r="MUY24" s="4299"/>
      <c r="MUZ24" s="2602"/>
      <c r="MVA24" s="4287"/>
      <c r="MVB24" s="4303"/>
      <c r="MVC24" s="4304"/>
      <c r="MVD24" s="2603"/>
      <c r="MVE24" s="4305"/>
      <c r="MVF24" s="4306"/>
      <c r="MVG24" s="4305"/>
      <c r="MVH24" s="4306"/>
      <c r="MVI24" s="4299"/>
      <c r="MVJ24" s="4300"/>
      <c r="MVK24" s="4305"/>
      <c r="MVL24" s="4304"/>
      <c r="MVM24" s="4299"/>
      <c r="MVN24" s="4300"/>
      <c r="MVO24" s="4301"/>
      <c r="MVP24" s="4302"/>
      <c r="MVQ24" s="4299"/>
      <c r="MVR24" s="2602"/>
      <c r="MVS24" s="4287"/>
      <c r="MVT24" s="4303"/>
      <c r="MVU24" s="4304"/>
      <c r="MVV24" s="2603"/>
      <c r="MVW24" s="4305"/>
      <c r="MVX24" s="4306"/>
      <c r="MVY24" s="4305"/>
      <c r="MVZ24" s="4306"/>
      <c r="MWA24" s="4299"/>
      <c r="MWB24" s="4300"/>
      <c r="MWC24" s="4305"/>
      <c r="MWD24" s="4304"/>
      <c r="MWE24" s="4299"/>
      <c r="MWF24" s="4300"/>
      <c r="MWG24" s="4301"/>
      <c r="MWH24" s="4302"/>
      <c r="MWI24" s="4299"/>
      <c r="MWJ24" s="2602"/>
      <c r="MWK24" s="4287"/>
      <c r="MWL24" s="4303"/>
      <c r="MWM24" s="4304"/>
      <c r="MWN24" s="2603"/>
      <c r="MWO24" s="4305"/>
      <c r="MWP24" s="4306"/>
      <c r="MWQ24" s="4305"/>
      <c r="MWR24" s="4306"/>
      <c r="MWS24" s="4299"/>
      <c r="MWT24" s="4300"/>
      <c r="MWU24" s="4305"/>
      <c r="MWV24" s="4304"/>
      <c r="MWW24" s="4299"/>
      <c r="MWX24" s="4300"/>
      <c r="MWY24" s="4301"/>
      <c r="MWZ24" s="4302"/>
      <c r="MXA24" s="4299"/>
      <c r="MXB24" s="2602"/>
      <c r="MXC24" s="4287"/>
      <c r="MXD24" s="4303"/>
      <c r="MXE24" s="4304"/>
      <c r="MXF24" s="2603"/>
      <c r="MXG24" s="4305"/>
      <c r="MXH24" s="4306"/>
      <c r="MXI24" s="4305"/>
      <c r="MXJ24" s="4306"/>
      <c r="MXK24" s="4299"/>
      <c r="MXL24" s="4300"/>
      <c r="MXM24" s="4305"/>
      <c r="MXN24" s="4304"/>
      <c r="MXO24" s="4299"/>
      <c r="MXP24" s="4300"/>
      <c r="MXQ24" s="4301"/>
      <c r="MXR24" s="4302"/>
      <c r="MXS24" s="4299"/>
      <c r="MXT24" s="2602"/>
      <c r="MXU24" s="4287"/>
      <c r="MXV24" s="4303"/>
      <c r="MXW24" s="4304"/>
      <c r="MXX24" s="2603"/>
      <c r="MXY24" s="4305"/>
      <c r="MXZ24" s="4306"/>
      <c r="MYA24" s="4305"/>
      <c r="MYB24" s="4306"/>
      <c r="MYC24" s="4299"/>
      <c r="MYD24" s="4300"/>
      <c r="MYE24" s="4305"/>
      <c r="MYF24" s="4304"/>
      <c r="MYG24" s="4299"/>
      <c r="MYH24" s="4300"/>
      <c r="MYI24" s="4301"/>
      <c r="MYJ24" s="4302"/>
      <c r="MYK24" s="4299"/>
      <c r="MYL24" s="2602"/>
      <c r="MYM24" s="4287"/>
      <c r="MYN24" s="4303"/>
      <c r="MYO24" s="4304"/>
      <c r="MYP24" s="2603"/>
      <c r="MYQ24" s="4305"/>
      <c r="MYR24" s="4306"/>
      <c r="MYS24" s="4305"/>
      <c r="MYT24" s="4306"/>
      <c r="MYU24" s="4299"/>
      <c r="MYV24" s="4300"/>
      <c r="MYW24" s="4305"/>
      <c r="MYX24" s="4304"/>
      <c r="MYY24" s="4299"/>
      <c r="MYZ24" s="4300"/>
      <c r="MZA24" s="4301"/>
      <c r="MZB24" s="4302"/>
      <c r="MZC24" s="4299"/>
      <c r="MZD24" s="2602"/>
      <c r="MZE24" s="4287"/>
      <c r="MZF24" s="4303"/>
      <c r="MZG24" s="4304"/>
      <c r="MZH24" s="2603"/>
      <c r="MZI24" s="4305"/>
      <c r="MZJ24" s="4306"/>
      <c r="MZK24" s="4305"/>
      <c r="MZL24" s="4306"/>
      <c r="MZM24" s="4299"/>
      <c r="MZN24" s="4300"/>
      <c r="MZO24" s="4305"/>
      <c r="MZP24" s="4304"/>
      <c r="MZQ24" s="4299"/>
      <c r="MZR24" s="4300"/>
      <c r="MZS24" s="4301"/>
      <c r="MZT24" s="4302"/>
      <c r="MZU24" s="4299"/>
      <c r="MZV24" s="2602"/>
      <c r="MZW24" s="4287"/>
      <c r="MZX24" s="4303"/>
      <c r="MZY24" s="4304"/>
      <c r="MZZ24" s="2603"/>
      <c r="NAA24" s="4305"/>
      <c r="NAB24" s="4306"/>
      <c r="NAC24" s="4305"/>
      <c r="NAD24" s="4306"/>
      <c r="NAE24" s="4299"/>
      <c r="NAF24" s="4300"/>
      <c r="NAG24" s="4305"/>
      <c r="NAH24" s="4304"/>
      <c r="NAI24" s="4299"/>
      <c r="NAJ24" s="4300"/>
      <c r="NAK24" s="4301"/>
      <c r="NAL24" s="4302"/>
      <c r="NAM24" s="4299"/>
      <c r="NAN24" s="2602"/>
      <c r="NAO24" s="4287"/>
      <c r="NAP24" s="4303"/>
      <c r="NAQ24" s="4304"/>
      <c r="NAR24" s="2603"/>
      <c r="NAS24" s="4305"/>
      <c r="NAT24" s="4306"/>
      <c r="NAU24" s="4305"/>
      <c r="NAV24" s="4306"/>
      <c r="NAW24" s="4299"/>
      <c r="NAX24" s="4300"/>
      <c r="NAY24" s="4305"/>
      <c r="NAZ24" s="4304"/>
      <c r="NBA24" s="4299"/>
      <c r="NBB24" s="4300"/>
      <c r="NBC24" s="4301"/>
      <c r="NBD24" s="4302"/>
      <c r="NBE24" s="4299"/>
      <c r="NBF24" s="2602"/>
      <c r="NBG24" s="4287"/>
      <c r="NBH24" s="4303"/>
      <c r="NBI24" s="4304"/>
      <c r="NBJ24" s="2603"/>
      <c r="NBK24" s="4305"/>
      <c r="NBL24" s="4306"/>
      <c r="NBM24" s="4305"/>
      <c r="NBN24" s="4306"/>
      <c r="NBO24" s="4299"/>
      <c r="NBP24" s="4300"/>
      <c r="NBQ24" s="4305"/>
      <c r="NBR24" s="4304"/>
      <c r="NBS24" s="4299"/>
      <c r="NBT24" s="4300"/>
      <c r="NBU24" s="4301"/>
      <c r="NBV24" s="4302"/>
      <c r="NBW24" s="4299"/>
      <c r="NBX24" s="2602"/>
      <c r="NBY24" s="4287"/>
      <c r="NBZ24" s="4303"/>
      <c r="NCA24" s="4304"/>
      <c r="NCB24" s="2603"/>
      <c r="NCC24" s="4305"/>
      <c r="NCD24" s="4306"/>
      <c r="NCE24" s="4305"/>
      <c r="NCF24" s="4306"/>
      <c r="NCG24" s="4299"/>
      <c r="NCH24" s="4300"/>
      <c r="NCI24" s="4305"/>
      <c r="NCJ24" s="4304"/>
      <c r="NCK24" s="4299"/>
      <c r="NCL24" s="4300"/>
      <c r="NCM24" s="4301"/>
      <c r="NCN24" s="4302"/>
      <c r="NCO24" s="4299"/>
      <c r="NCP24" s="2602"/>
      <c r="NCQ24" s="4287"/>
      <c r="NCR24" s="4303"/>
      <c r="NCS24" s="4304"/>
      <c r="NCT24" s="2603"/>
      <c r="NCU24" s="4305"/>
      <c r="NCV24" s="4306"/>
      <c r="NCW24" s="4305"/>
      <c r="NCX24" s="4306"/>
      <c r="NCY24" s="4299"/>
      <c r="NCZ24" s="4300"/>
      <c r="NDA24" s="4305"/>
      <c r="NDB24" s="4304"/>
      <c r="NDC24" s="4299"/>
      <c r="NDD24" s="4300"/>
      <c r="NDE24" s="4301"/>
      <c r="NDF24" s="4302"/>
      <c r="NDG24" s="4299"/>
      <c r="NDH24" s="2602"/>
      <c r="NDI24" s="4287"/>
      <c r="NDJ24" s="4303"/>
      <c r="NDK24" s="4304"/>
      <c r="NDL24" s="2603"/>
      <c r="NDM24" s="4305"/>
      <c r="NDN24" s="4306"/>
      <c r="NDO24" s="4305"/>
      <c r="NDP24" s="4306"/>
      <c r="NDQ24" s="4299"/>
      <c r="NDR24" s="4300"/>
      <c r="NDS24" s="4305"/>
      <c r="NDT24" s="4304"/>
      <c r="NDU24" s="4299"/>
      <c r="NDV24" s="4300"/>
      <c r="NDW24" s="4301"/>
      <c r="NDX24" s="4302"/>
      <c r="NDY24" s="4299"/>
      <c r="NDZ24" s="2602"/>
      <c r="NEA24" s="4287"/>
      <c r="NEB24" s="4303"/>
      <c r="NEC24" s="4304"/>
      <c r="NED24" s="2603"/>
      <c r="NEE24" s="4305"/>
      <c r="NEF24" s="4306"/>
      <c r="NEG24" s="4305"/>
      <c r="NEH24" s="4306"/>
      <c r="NEI24" s="4299"/>
      <c r="NEJ24" s="4300"/>
      <c r="NEK24" s="4305"/>
      <c r="NEL24" s="4304"/>
      <c r="NEM24" s="4299"/>
      <c r="NEN24" s="4300"/>
      <c r="NEO24" s="4301"/>
      <c r="NEP24" s="4302"/>
      <c r="NEQ24" s="4299"/>
      <c r="NER24" s="2602"/>
      <c r="NES24" s="4287"/>
      <c r="NET24" s="4303"/>
      <c r="NEU24" s="4304"/>
      <c r="NEV24" s="2603"/>
      <c r="NEW24" s="4305"/>
      <c r="NEX24" s="4306"/>
      <c r="NEY24" s="4305"/>
      <c r="NEZ24" s="4306"/>
      <c r="NFA24" s="4299"/>
      <c r="NFB24" s="4300"/>
      <c r="NFC24" s="4305"/>
      <c r="NFD24" s="4304"/>
      <c r="NFE24" s="4299"/>
      <c r="NFF24" s="4300"/>
      <c r="NFG24" s="4301"/>
      <c r="NFH24" s="4302"/>
      <c r="NFI24" s="4299"/>
      <c r="NFJ24" s="2602"/>
      <c r="NFK24" s="4287"/>
      <c r="NFL24" s="4303"/>
      <c r="NFM24" s="4304"/>
      <c r="NFN24" s="2603"/>
      <c r="NFO24" s="4305"/>
      <c r="NFP24" s="4306"/>
      <c r="NFQ24" s="4305"/>
      <c r="NFR24" s="4306"/>
      <c r="NFS24" s="4299"/>
      <c r="NFT24" s="4300"/>
      <c r="NFU24" s="4305"/>
      <c r="NFV24" s="4304"/>
      <c r="NFW24" s="4299"/>
      <c r="NFX24" s="4300"/>
      <c r="NFY24" s="4301"/>
      <c r="NFZ24" s="4302"/>
      <c r="NGA24" s="4299"/>
      <c r="NGB24" s="2602"/>
      <c r="NGC24" s="4287"/>
      <c r="NGD24" s="4303"/>
      <c r="NGE24" s="4304"/>
      <c r="NGF24" s="2603"/>
      <c r="NGG24" s="4305"/>
      <c r="NGH24" s="4306"/>
      <c r="NGI24" s="4305"/>
      <c r="NGJ24" s="4306"/>
      <c r="NGK24" s="4299"/>
      <c r="NGL24" s="4300"/>
      <c r="NGM24" s="4305"/>
      <c r="NGN24" s="4304"/>
      <c r="NGO24" s="4299"/>
      <c r="NGP24" s="4300"/>
      <c r="NGQ24" s="4301"/>
      <c r="NGR24" s="4302"/>
      <c r="NGS24" s="4299"/>
      <c r="NGT24" s="2602"/>
      <c r="NGU24" s="4287"/>
      <c r="NGV24" s="4303"/>
      <c r="NGW24" s="4304"/>
      <c r="NGX24" s="2603"/>
      <c r="NGY24" s="4305"/>
      <c r="NGZ24" s="4306"/>
      <c r="NHA24" s="4305"/>
      <c r="NHB24" s="4306"/>
      <c r="NHC24" s="4299"/>
      <c r="NHD24" s="4300"/>
      <c r="NHE24" s="4305"/>
      <c r="NHF24" s="4304"/>
      <c r="NHG24" s="4299"/>
      <c r="NHH24" s="4300"/>
      <c r="NHI24" s="4301"/>
      <c r="NHJ24" s="4302"/>
      <c r="NHK24" s="4299"/>
      <c r="NHL24" s="2602"/>
      <c r="NHM24" s="4287"/>
      <c r="NHN24" s="4303"/>
      <c r="NHO24" s="4304"/>
      <c r="NHP24" s="2603"/>
      <c r="NHQ24" s="4305"/>
      <c r="NHR24" s="4306"/>
      <c r="NHS24" s="4305"/>
      <c r="NHT24" s="4306"/>
      <c r="NHU24" s="4299"/>
      <c r="NHV24" s="4300"/>
      <c r="NHW24" s="4305"/>
      <c r="NHX24" s="4304"/>
      <c r="NHY24" s="4299"/>
      <c r="NHZ24" s="4300"/>
      <c r="NIA24" s="4301"/>
      <c r="NIB24" s="4302"/>
      <c r="NIC24" s="4299"/>
      <c r="NID24" s="2602"/>
      <c r="NIE24" s="4287"/>
      <c r="NIF24" s="4303"/>
      <c r="NIG24" s="4304"/>
      <c r="NIH24" s="2603"/>
      <c r="NII24" s="4305"/>
      <c r="NIJ24" s="4306"/>
      <c r="NIK24" s="4305"/>
      <c r="NIL24" s="4306"/>
      <c r="NIM24" s="4299"/>
      <c r="NIN24" s="4300"/>
      <c r="NIO24" s="4305"/>
      <c r="NIP24" s="4304"/>
      <c r="NIQ24" s="4299"/>
      <c r="NIR24" s="4300"/>
      <c r="NIS24" s="4301"/>
      <c r="NIT24" s="4302"/>
      <c r="NIU24" s="4299"/>
      <c r="NIV24" s="2602"/>
      <c r="NIW24" s="4287"/>
      <c r="NIX24" s="4303"/>
      <c r="NIY24" s="4304"/>
      <c r="NIZ24" s="2603"/>
      <c r="NJA24" s="4305"/>
      <c r="NJB24" s="4306"/>
      <c r="NJC24" s="4305"/>
      <c r="NJD24" s="4306"/>
      <c r="NJE24" s="4299"/>
      <c r="NJF24" s="4300"/>
      <c r="NJG24" s="4305"/>
      <c r="NJH24" s="4304"/>
      <c r="NJI24" s="4299"/>
      <c r="NJJ24" s="4300"/>
      <c r="NJK24" s="4301"/>
      <c r="NJL24" s="4302"/>
      <c r="NJM24" s="4299"/>
      <c r="NJN24" s="2602"/>
      <c r="NJO24" s="4287"/>
      <c r="NJP24" s="4303"/>
      <c r="NJQ24" s="4304"/>
      <c r="NJR24" s="2603"/>
      <c r="NJS24" s="4305"/>
      <c r="NJT24" s="4306"/>
      <c r="NJU24" s="4305"/>
      <c r="NJV24" s="4306"/>
      <c r="NJW24" s="4299"/>
      <c r="NJX24" s="4300"/>
      <c r="NJY24" s="4305"/>
      <c r="NJZ24" s="4304"/>
      <c r="NKA24" s="4299"/>
      <c r="NKB24" s="4300"/>
      <c r="NKC24" s="4301"/>
      <c r="NKD24" s="4302"/>
      <c r="NKE24" s="4299"/>
      <c r="NKF24" s="2602"/>
      <c r="NKG24" s="4287"/>
      <c r="NKH24" s="4303"/>
      <c r="NKI24" s="4304"/>
      <c r="NKJ24" s="2603"/>
      <c r="NKK24" s="4305"/>
      <c r="NKL24" s="4306"/>
      <c r="NKM24" s="4305"/>
      <c r="NKN24" s="4306"/>
      <c r="NKO24" s="4299"/>
      <c r="NKP24" s="4300"/>
      <c r="NKQ24" s="4305"/>
      <c r="NKR24" s="4304"/>
      <c r="NKS24" s="4299"/>
      <c r="NKT24" s="4300"/>
      <c r="NKU24" s="4301"/>
      <c r="NKV24" s="4302"/>
      <c r="NKW24" s="4299"/>
      <c r="NKX24" s="2602"/>
      <c r="NKY24" s="4287"/>
      <c r="NKZ24" s="4303"/>
      <c r="NLA24" s="4304"/>
      <c r="NLB24" s="2603"/>
      <c r="NLC24" s="4305"/>
      <c r="NLD24" s="4306"/>
      <c r="NLE24" s="4305"/>
      <c r="NLF24" s="4306"/>
      <c r="NLG24" s="4299"/>
      <c r="NLH24" s="4300"/>
      <c r="NLI24" s="4305"/>
      <c r="NLJ24" s="4304"/>
      <c r="NLK24" s="4299"/>
      <c r="NLL24" s="4300"/>
      <c r="NLM24" s="4301"/>
      <c r="NLN24" s="4302"/>
      <c r="NLO24" s="4299"/>
      <c r="NLP24" s="2602"/>
      <c r="NLQ24" s="4287"/>
      <c r="NLR24" s="4303"/>
      <c r="NLS24" s="4304"/>
      <c r="NLT24" s="2603"/>
      <c r="NLU24" s="4305"/>
      <c r="NLV24" s="4306"/>
      <c r="NLW24" s="4305"/>
      <c r="NLX24" s="4306"/>
      <c r="NLY24" s="4299"/>
      <c r="NLZ24" s="4300"/>
      <c r="NMA24" s="4305"/>
      <c r="NMB24" s="4304"/>
      <c r="NMC24" s="4299"/>
      <c r="NMD24" s="4300"/>
      <c r="NME24" s="4301"/>
      <c r="NMF24" s="4302"/>
      <c r="NMG24" s="4299"/>
      <c r="NMH24" s="2602"/>
      <c r="NMI24" s="4287"/>
      <c r="NMJ24" s="4303"/>
      <c r="NMK24" s="4304"/>
      <c r="NML24" s="2603"/>
      <c r="NMM24" s="4305"/>
      <c r="NMN24" s="4306"/>
      <c r="NMO24" s="4305"/>
      <c r="NMP24" s="4306"/>
      <c r="NMQ24" s="4299"/>
      <c r="NMR24" s="4300"/>
      <c r="NMS24" s="4305"/>
      <c r="NMT24" s="4304"/>
      <c r="NMU24" s="4299"/>
      <c r="NMV24" s="4300"/>
      <c r="NMW24" s="4301"/>
      <c r="NMX24" s="4302"/>
      <c r="NMY24" s="4299"/>
      <c r="NMZ24" s="2602"/>
      <c r="NNA24" s="4287"/>
      <c r="NNB24" s="4303"/>
      <c r="NNC24" s="4304"/>
      <c r="NND24" s="2603"/>
      <c r="NNE24" s="4305"/>
      <c r="NNF24" s="4306"/>
      <c r="NNG24" s="4305"/>
      <c r="NNH24" s="4306"/>
      <c r="NNI24" s="4299"/>
      <c r="NNJ24" s="4300"/>
      <c r="NNK24" s="4305"/>
      <c r="NNL24" s="4304"/>
      <c r="NNM24" s="4299"/>
      <c r="NNN24" s="4300"/>
      <c r="NNO24" s="4301"/>
      <c r="NNP24" s="4302"/>
      <c r="NNQ24" s="4299"/>
      <c r="NNR24" s="2602"/>
      <c r="NNS24" s="4287"/>
      <c r="NNT24" s="4303"/>
      <c r="NNU24" s="4304"/>
      <c r="NNV24" s="2603"/>
      <c r="NNW24" s="4305"/>
      <c r="NNX24" s="4306"/>
      <c r="NNY24" s="4305"/>
      <c r="NNZ24" s="4306"/>
      <c r="NOA24" s="4299"/>
      <c r="NOB24" s="4300"/>
      <c r="NOC24" s="4305"/>
      <c r="NOD24" s="4304"/>
      <c r="NOE24" s="4299"/>
      <c r="NOF24" s="4300"/>
      <c r="NOG24" s="4301"/>
      <c r="NOH24" s="4302"/>
      <c r="NOI24" s="4299"/>
      <c r="NOJ24" s="2602"/>
      <c r="NOK24" s="4287"/>
      <c r="NOL24" s="4303"/>
      <c r="NOM24" s="4304"/>
      <c r="NON24" s="2603"/>
      <c r="NOO24" s="4305"/>
      <c r="NOP24" s="4306"/>
      <c r="NOQ24" s="4305"/>
      <c r="NOR24" s="4306"/>
      <c r="NOS24" s="4299"/>
      <c r="NOT24" s="4300"/>
      <c r="NOU24" s="4305"/>
      <c r="NOV24" s="4304"/>
      <c r="NOW24" s="4299"/>
      <c r="NOX24" s="4300"/>
      <c r="NOY24" s="4301"/>
      <c r="NOZ24" s="4302"/>
      <c r="NPA24" s="4299"/>
      <c r="NPB24" s="2602"/>
      <c r="NPC24" s="4287"/>
      <c r="NPD24" s="4303"/>
      <c r="NPE24" s="4304"/>
      <c r="NPF24" s="2603"/>
      <c r="NPG24" s="4305"/>
      <c r="NPH24" s="4306"/>
      <c r="NPI24" s="4305"/>
      <c r="NPJ24" s="4306"/>
      <c r="NPK24" s="4299"/>
      <c r="NPL24" s="4300"/>
      <c r="NPM24" s="4305"/>
      <c r="NPN24" s="4304"/>
      <c r="NPO24" s="4299"/>
      <c r="NPP24" s="4300"/>
      <c r="NPQ24" s="4301"/>
      <c r="NPR24" s="4302"/>
      <c r="NPS24" s="4299"/>
      <c r="NPT24" s="2602"/>
      <c r="NPU24" s="4287"/>
      <c r="NPV24" s="4303"/>
      <c r="NPW24" s="4304"/>
      <c r="NPX24" s="2603"/>
      <c r="NPY24" s="4305"/>
      <c r="NPZ24" s="4306"/>
      <c r="NQA24" s="4305"/>
      <c r="NQB24" s="4306"/>
      <c r="NQC24" s="4299"/>
      <c r="NQD24" s="4300"/>
      <c r="NQE24" s="4305"/>
      <c r="NQF24" s="4304"/>
      <c r="NQG24" s="4299"/>
      <c r="NQH24" s="4300"/>
      <c r="NQI24" s="4301"/>
      <c r="NQJ24" s="4302"/>
      <c r="NQK24" s="4299"/>
      <c r="NQL24" s="2602"/>
      <c r="NQM24" s="4287"/>
      <c r="NQN24" s="4303"/>
      <c r="NQO24" s="4304"/>
      <c r="NQP24" s="2603"/>
      <c r="NQQ24" s="4305"/>
      <c r="NQR24" s="4306"/>
      <c r="NQS24" s="4305"/>
      <c r="NQT24" s="4306"/>
      <c r="NQU24" s="4299"/>
      <c r="NQV24" s="4300"/>
      <c r="NQW24" s="4305"/>
      <c r="NQX24" s="4304"/>
      <c r="NQY24" s="4299"/>
      <c r="NQZ24" s="4300"/>
      <c r="NRA24" s="4301"/>
      <c r="NRB24" s="4302"/>
      <c r="NRC24" s="4299"/>
      <c r="NRD24" s="2602"/>
      <c r="NRE24" s="4287"/>
      <c r="NRF24" s="4303"/>
      <c r="NRG24" s="4304"/>
      <c r="NRH24" s="2603"/>
      <c r="NRI24" s="4305"/>
      <c r="NRJ24" s="4306"/>
      <c r="NRK24" s="4305"/>
      <c r="NRL24" s="4306"/>
      <c r="NRM24" s="4299"/>
      <c r="NRN24" s="4300"/>
      <c r="NRO24" s="4305"/>
      <c r="NRP24" s="4304"/>
      <c r="NRQ24" s="4299"/>
      <c r="NRR24" s="4300"/>
      <c r="NRS24" s="4301"/>
      <c r="NRT24" s="4302"/>
      <c r="NRU24" s="4299"/>
      <c r="NRV24" s="2602"/>
      <c r="NRW24" s="4287"/>
      <c r="NRX24" s="4303"/>
      <c r="NRY24" s="4304"/>
      <c r="NRZ24" s="2603"/>
      <c r="NSA24" s="4305"/>
      <c r="NSB24" s="4306"/>
      <c r="NSC24" s="4305"/>
      <c r="NSD24" s="4306"/>
      <c r="NSE24" s="4299"/>
      <c r="NSF24" s="4300"/>
      <c r="NSG24" s="4305"/>
      <c r="NSH24" s="4304"/>
      <c r="NSI24" s="4299"/>
      <c r="NSJ24" s="4300"/>
      <c r="NSK24" s="4301"/>
      <c r="NSL24" s="4302"/>
      <c r="NSM24" s="4299"/>
      <c r="NSN24" s="2602"/>
      <c r="NSO24" s="4287"/>
      <c r="NSP24" s="4303"/>
      <c r="NSQ24" s="4304"/>
      <c r="NSR24" s="2603"/>
      <c r="NSS24" s="4305"/>
      <c r="NST24" s="4306"/>
      <c r="NSU24" s="4305"/>
      <c r="NSV24" s="4306"/>
      <c r="NSW24" s="4299"/>
      <c r="NSX24" s="4300"/>
      <c r="NSY24" s="4305"/>
      <c r="NSZ24" s="4304"/>
      <c r="NTA24" s="4299"/>
      <c r="NTB24" s="4300"/>
      <c r="NTC24" s="4301"/>
      <c r="NTD24" s="4302"/>
      <c r="NTE24" s="4299"/>
      <c r="NTF24" s="2602"/>
      <c r="NTG24" s="4287"/>
      <c r="NTH24" s="4303"/>
      <c r="NTI24" s="4304"/>
      <c r="NTJ24" s="2603"/>
      <c r="NTK24" s="4305"/>
      <c r="NTL24" s="4306"/>
      <c r="NTM24" s="4305"/>
      <c r="NTN24" s="4306"/>
      <c r="NTO24" s="4299"/>
      <c r="NTP24" s="4300"/>
      <c r="NTQ24" s="4305"/>
      <c r="NTR24" s="4304"/>
      <c r="NTS24" s="4299"/>
      <c r="NTT24" s="4300"/>
      <c r="NTU24" s="4301"/>
      <c r="NTV24" s="4302"/>
      <c r="NTW24" s="4299"/>
      <c r="NTX24" s="2602"/>
      <c r="NTY24" s="4287"/>
      <c r="NTZ24" s="4303"/>
      <c r="NUA24" s="4304"/>
      <c r="NUB24" s="2603"/>
      <c r="NUC24" s="4305"/>
      <c r="NUD24" s="4306"/>
      <c r="NUE24" s="4305"/>
      <c r="NUF24" s="4306"/>
      <c r="NUG24" s="4299"/>
      <c r="NUH24" s="4300"/>
      <c r="NUI24" s="4305"/>
      <c r="NUJ24" s="4304"/>
      <c r="NUK24" s="4299"/>
      <c r="NUL24" s="4300"/>
      <c r="NUM24" s="4301"/>
      <c r="NUN24" s="4302"/>
      <c r="NUO24" s="4299"/>
      <c r="NUP24" s="2602"/>
      <c r="NUQ24" s="4287"/>
      <c r="NUR24" s="4303"/>
      <c r="NUS24" s="4304"/>
      <c r="NUT24" s="2603"/>
      <c r="NUU24" s="4305"/>
      <c r="NUV24" s="4306"/>
      <c r="NUW24" s="4305"/>
      <c r="NUX24" s="4306"/>
      <c r="NUY24" s="4299"/>
      <c r="NUZ24" s="4300"/>
      <c r="NVA24" s="4305"/>
      <c r="NVB24" s="4304"/>
      <c r="NVC24" s="4299"/>
      <c r="NVD24" s="4300"/>
      <c r="NVE24" s="4301"/>
      <c r="NVF24" s="4302"/>
      <c r="NVG24" s="4299"/>
      <c r="NVH24" s="2602"/>
      <c r="NVI24" s="4287"/>
      <c r="NVJ24" s="4303"/>
      <c r="NVK24" s="4304"/>
      <c r="NVL24" s="2603"/>
      <c r="NVM24" s="4305"/>
      <c r="NVN24" s="4306"/>
      <c r="NVO24" s="4305"/>
      <c r="NVP24" s="4306"/>
      <c r="NVQ24" s="4299"/>
      <c r="NVR24" s="4300"/>
      <c r="NVS24" s="4305"/>
      <c r="NVT24" s="4304"/>
      <c r="NVU24" s="4299"/>
      <c r="NVV24" s="4300"/>
      <c r="NVW24" s="4301"/>
      <c r="NVX24" s="4302"/>
      <c r="NVY24" s="4299"/>
      <c r="NVZ24" s="2602"/>
      <c r="NWA24" s="4287"/>
      <c r="NWB24" s="4303"/>
      <c r="NWC24" s="4304"/>
      <c r="NWD24" s="2603"/>
      <c r="NWE24" s="4305"/>
      <c r="NWF24" s="4306"/>
      <c r="NWG24" s="4305"/>
      <c r="NWH24" s="4306"/>
      <c r="NWI24" s="4299"/>
      <c r="NWJ24" s="4300"/>
      <c r="NWK24" s="4305"/>
      <c r="NWL24" s="4304"/>
      <c r="NWM24" s="4299"/>
      <c r="NWN24" s="4300"/>
      <c r="NWO24" s="4301"/>
      <c r="NWP24" s="4302"/>
      <c r="NWQ24" s="4299"/>
      <c r="NWR24" s="2602"/>
      <c r="NWS24" s="4287"/>
      <c r="NWT24" s="4303"/>
      <c r="NWU24" s="4304"/>
      <c r="NWV24" s="2603"/>
      <c r="NWW24" s="4305"/>
      <c r="NWX24" s="4306"/>
      <c r="NWY24" s="4305"/>
      <c r="NWZ24" s="4306"/>
      <c r="NXA24" s="4299"/>
      <c r="NXB24" s="4300"/>
      <c r="NXC24" s="4305"/>
      <c r="NXD24" s="4304"/>
      <c r="NXE24" s="4299"/>
      <c r="NXF24" s="4300"/>
      <c r="NXG24" s="4301"/>
      <c r="NXH24" s="4302"/>
      <c r="NXI24" s="4299"/>
      <c r="NXJ24" s="2602"/>
      <c r="NXK24" s="4287"/>
      <c r="NXL24" s="4303"/>
      <c r="NXM24" s="4304"/>
      <c r="NXN24" s="2603"/>
      <c r="NXO24" s="4305"/>
      <c r="NXP24" s="4306"/>
      <c r="NXQ24" s="4305"/>
      <c r="NXR24" s="4306"/>
      <c r="NXS24" s="4299"/>
      <c r="NXT24" s="4300"/>
      <c r="NXU24" s="4305"/>
      <c r="NXV24" s="4304"/>
      <c r="NXW24" s="4299"/>
      <c r="NXX24" s="4300"/>
      <c r="NXY24" s="4301"/>
      <c r="NXZ24" s="4302"/>
      <c r="NYA24" s="4299"/>
      <c r="NYB24" s="2602"/>
      <c r="NYC24" s="4287"/>
      <c r="NYD24" s="4303"/>
      <c r="NYE24" s="4304"/>
      <c r="NYF24" s="2603"/>
      <c r="NYG24" s="4305"/>
      <c r="NYH24" s="4306"/>
      <c r="NYI24" s="4305"/>
      <c r="NYJ24" s="4306"/>
      <c r="NYK24" s="4299"/>
      <c r="NYL24" s="4300"/>
      <c r="NYM24" s="4305"/>
      <c r="NYN24" s="4304"/>
      <c r="NYO24" s="4299"/>
      <c r="NYP24" s="4300"/>
      <c r="NYQ24" s="4301"/>
      <c r="NYR24" s="4302"/>
      <c r="NYS24" s="4299"/>
      <c r="NYT24" s="2602"/>
      <c r="NYU24" s="4287"/>
      <c r="NYV24" s="4303"/>
      <c r="NYW24" s="4304"/>
      <c r="NYX24" s="2603"/>
      <c r="NYY24" s="4305"/>
      <c r="NYZ24" s="4306"/>
      <c r="NZA24" s="4305"/>
      <c r="NZB24" s="4306"/>
      <c r="NZC24" s="4299"/>
      <c r="NZD24" s="4300"/>
      <c r="NZE24" s="4305"/>
      <c r="NZF24" s="4304"/>
      <c r="NZG24" s="4299"/>
      <c r="NZH24" s="4300"/>
      <c r="NZI24" s="4301"/>
      <c r="NZJ24" s="4302"/>
      <c r="NZK24" s="4299"/>
      <c r="NZL24" s="2602"/>
      <c r="NZM24" s="4287"/>
      <c r="NZN24" s="4303"/>
      <c r="NZO24" s="4304"/>
      <c r="NZP24" s="2603"/>
      <c r="NZQ24" s="4305"/>
      <c r="NZR24" s="4306"/>
      <c r="NZS24" s="4305"/>
      <c r="NZT24" s="4306"/>
      <c r="NZU24" s="4299"/>
      <c r="NZV24" s="4300"/>
      <c r="NZW24" s="4305"/>
      <c r="NZX24" s="4304"/>
      <c r="NZY24" s="4299"/>
      <c r="NZZ24" s="4300"/>
      <c r="OAA24" s="4301"/>
      <c r="OAB24" s="4302"/>
      <c r="OAC24" s="4299"/>
      <c r="OAD24" s="2602"/>
      <c r="OAE24" s="4287"/>
      <c r="OAF24" s="4303"/>
      <c r="OAG24" s="4304"/>
      <c r="OAH24" s="2603"/>
      <c r="OAI24" s="4305"/>
      <c r="OAJ24" s="4306"/>
      <c r="OAK24" s="4305"/>
      <c r="OAL24" s="4306"/>
      <c r="OAM24" s="4299"/>
      <c r="OAN24" s="4300"/>
      <c r="OAO24" s="4305"/>
      <c r="OAP24" s="4304"/>
      <c r="OAQ24" s="4299"/>
      <c r="OAR24" s="4300"/>
      <c r="OAS24" s="4301"/>
      <c r="OAT24" s="4302"/>
      <c r="OAU24" s="4299"/>
      <c r="OAV24" s="2602"/>
      <c r="OAW24" s="4287"/>
      <c r="OAX24" s="4303"/>
      <c r="OAY24" s="4304"/>
      <c r="OAZ24" s="2603"/>
      <c r="OBA24" s="4305"/>
      <c r="OBB24" s="4306"/>
      <c r="OBC24" s="4305"/>
      <c r="OBD24" s="4306"/>
      <c r="OBE24" s="4299"/>
      <c r="OBF24" s="4300"/>
      <c r="OBG24" s="4305"/>
      <c r="OBH24" s="4304"/>
      <c r="OBI24" s="4299"/>
      <c r="OBJ24" s="4300"/>
      <c r="OBK24" s="4301"/>
      <c r="OBL24" s="4302"/>
      <c r="OBM24" s="4299"/>
      <c r="OBN24" s="2602"/>
      <c r="OBO24" s="4287"/>
      <c r="OBP24" s="4303"/>
      <c r="OBQ24" s="4304"/>
      <c r="OBR24" s="2603"/>
      <c r="OBS24" s="4305"/>
      <c r="OBT24" s="4306"/>
      <c r="OBU24" s="4305"/>
      <c r="OBV24" s="4306"/>
      <c r="OBW24" s="4299"/>
      <c r="OBX24" s="4300"/>
      <c r="OBY24" s="4305"/>
      <c r="OBZ24" s="4304"/>
      <c r="OCA24" s="4299"/>
      <c r="OCB24" s="4300"/>
      <c r="OCC24" s="4301"/>
      <c r="OCD24" s="4302"/>
      <c r="OCE24" s="4299"/>
      <c r="OCF24" s="2602"/>
      <c r="OCG24" s="4287"/>
      <c r="OCH24" s="4303"/>
      <c r="OCI24" s="4304"/>
      <c r="OCJ24" s="2603"/>
      <c r="OCK24" s="4305"/>
      <c r="OCL24" s="4306"/>
      <c r="OCM24" s="4305"/>
      <c r="OCN24" s="4306"/>
      <c r="OCO24" s="4299"/>
      <c r="OCP24" s="4300"/>
      <c r="OCQ24" s="4305"/>
      <c r="OCR24" s="4304"/>
      <c r="OCS24" s="4299"/>
      <c r="OCT24" s="4300"/>
      <c r="OCU24" s="4301"/>
      <c r="OCV24" s="4302"/>
      <c r="OCW24" s="4299"/>
      <c r="OCX24" s="2602"/>
      <c r="OCY24" s="4287"/>
      <c r="OCZ24" s="4303"/>
      <c r="ODA24" s="4304"/>
      <c r="ODB24" s="2603"/>
      <c r="ODC24" s="4305"/>
      <c r="ODD24" s="4306"/>
      <c r="ODE24" s="4305"/>
      <c r="ODF24" s="4306"/>
      <c r="ODG24" s="4299"/>
      <c r="ODH24" s="4300"/>
      <c r="ODI24" s="4305"/>
      <c r="ODJ24" s="4304"/>
      <c r="ODK24" s="4299"/>
      <c r="ODL24" s="4300"/>
      <c r="ODM24" s="4301"/>
      <c r="ODN24" s="4302"/>
      <c r="ODO24" s="4299"/>
      <c r="ODP24" s="2602"/>
      <c r="ODQ24" s="4287"/>
      <c r="ODR24" s="4303"/>
      <c r="ODS24" s="4304"/>
      <c r="ODT24" s="2603"/>
      <c r="ODU24" s="4305"/>
      <c r="ODV24" s="4306"/>
      <c r="ODW24" s="4305"/>
      <c r="ODX24" s="4306"/>
      <c r="ODY24" s="4299"/>
      <c r="ODZ24" s="4300"/>
      <c r="OEA24" s="4305"/>
      <c r="OEB24" s="4304"/>
      <c r="OEC24" s="4299"/>
      <c r="OED24" s="4300"/>
      <c r="OEE24" s="4301"/>
      <c r="OEF24" s="4302"/>
      <c r="OEG24" s="4299"/>
      <c r="OEH24" s="2602"/>
      <c r="OEI24" s="4287"/>
      <c r="OEJ24" s="4303"/>
      <c r="OEK24" s="4304"/>
      <c r="OEL24" s="2603"/>
      <c r="OEM24" s="4305"/>
      <c r="OEN24" s="4306"/>
      <c r="OEO24" s="4305"/>
      <c r="OEP24" s="4306"/>
      <c r="OEQ24" s="4299"/>
      <c r="OER24" s="4300"/>
      <c r="OES24" s="4305"/>
      <c r="OET24" s="4304"/>
      <c r="OEU24" s="4299"/>
      <c r="OEV24" s="4300"/>
      <c r="OEW24" s="4301"/>
      <c r="OEX24" s="4302"/>
      <c r="OEY24" s="4299"/>
      <c r="OEZ24" s="2602"/>
      <c r="OFA24" s="4287"/>
      <c r="OFB24" s="4303"/>
      <c r="OFC24" s="4304"/>
      <c r="OFD24" s="2603"/>
      <c r="OFE24" s="4305"/>
      <c r="OFF24" s="4306"/>
      <c r="OFG24" s="4305"/>
      <c r="OFH24" s="4306"/>
      <c r="OFI24" s="4299"/>
      <c r="OFJ24" s="4300"/>
      <c r="OFK24" s="4305"/>
      <c r="OFL24" s="4304"/>
      <c r="OFM24" s="4299"/>
      <c r="OFN24" s="4300"/>
      <c r="OFO24" s="4301"/>
      <c r="OFP24" s="4302"/>
      <c r="OFQ24" s="4299"/>
      <c r="OFR24" s="2602"/>
      <c r="OFS24" s="4287"/>
      <c r="OFT24" s="4303"/>
      <c r="OFU24" s="4304"/>
      <c r="OFV24" s="2603"/>
      <c r="OFW24" s="4305"/>
      <c r="OFX24" s="4306"/>
      <c r="OFY24" s="4305"/>
      <c r="OFZ24" s="4306"/>
      <c r="OGA24" s="4299"/>
      <c r="OGB24" s="4300"/>
      <c r="OGC24" s="4305"/>
      <c r="OGD24" s="4304"/>
      <c r="OGE24" s="4299"/>
      <c r="OGF24" s="4300"/>
      <c r="OGG24" s="4301"/>
      <c r="OGH24" s="4302"/>
      <c r="OGI24" s="4299"/>
      <c r="OGJ24" s="2602"/>
      <c r="OGK24" s="4287"/>
      <c r="OGL24" s="4303"/>
      <c r="OGM24" s="4304"/>
      <c r="OGN24" s="2603"/>
      <c r="OGO24" s="4305"/>
      <c r="OGP24" s="4306"/>
      <c r="OGQ24" s="4305"/>
      <c r="OGR24" s="4306"/>
      <c r="OGS24" s="4299"/>
      <c r="OGT24" s="4300"/>
      <c r="OGU24" s="4305"/>
      <c r="OGV24" s="4304"/>
      <c r="OGW24" s="4299"/>
      <c r="OGX24" s="4300"/>
      <c r="OGY24" s="4301"/>
      <c r="OGZ24" s="4302"/>
      <c r="OHA24" s="4299"/>
      <c r="OHB24" s="2602"/>
      <c r="OHC24" s="4287"/>
      <c r="OHD24" s="4303"/>
      <c r="OHE24" s="4304"/>
      <c r="OHF24" s="2603"/>
      <c r="OHG24" s="4305"/>
      <c r="OHH24" s="4306"/>
      <c r="OHI24" s="4305"/>
      <c r="OHJ24" s="4306"/>
      <c r="OHK24" s="4299"/>
      <c r="OHL24" s="4300"/>
      <c r="OHM24" s="4305"/>
      <c r="OHN24" s="4304"/>
      <c r="OHO24" s="4299"/>
      <c r="OHP24" s="4300"/>
      <c r="OHQ24" s="4301"/>
      <c r="OHR24" s="4302"/>
      <c r="OHS24" s="4299"/>
      <c r="OHT24" s="2602"/>
      <c r="OHU24" s="4287"/>
      <c r="OHV24" s="4303"/>
      <c r="OHW24" s="4304"/>
      <c r="OHX24" s="2603"/>
      <c r="OHY24" s="4305"/>
      <c r="OHZ24" s="4306"/>
      <c r="OIA24" s="4305"/>
      <c r="OIB24" s="4306"/>
      <c r="OIC24" s="4299"/>
      <c r="OID24" s="4300"/>
      <c r="OIE24" s="4305"/>
      <c r="OIF24" s="4304"/>
      <c r="OIG24" s="4299"/>
      <c r="OIH24" s="4300"/>
      <c r="OII24" s="4301"/>
      <c r="OIJ24" s="4302"/>
      <c r="OIK24" s="4299"/>
      <c r="OIL24" s="2602"/>
      <c r="OIM24" s="4287"/>
      <c r="OIN24" s="4303"/>
      <c r="OIO24" s="4304"/>
      <c r="OIP24" s="2603"/>
      <c r="OIQ24" s="4305"/>
      <c r="OIR24" s="4306"/>
      <c r="OIS24" s="4305"/>
      <c r="OIT24" s="4306"/>
      <c r="OIU24" s="4299"/>
      <c r="OIV24" s="4300"/>
      <c r="OIW24" s="4305"/>
      <c r="OIX24" s="4304"/>
      <c r="OIY24" s="4299"/>
      <c r="OIZ24" s="4300"/>
      <c r="OJA24" s="4301"/>
      <c r="OJB24" s="4302"/>
      <c r="OJC24" s="4299"/>
      <c r="OJD24" s="2602"/>
      <c r="OJE24" s="4287"/>
      <c r="OJF24" s="4303"/>
      <c r="OJG24" s="4304"/>
      <c r="OJH24" s="2603"/>
      <c r="OJI24" s="4305"/>
      <c r="OJJ24" s="4306"/>
      <c r="OJK24" s="4305"/>
      <c r="OJL24" s="4306"/>
      <c r="OJM24" s="4299"/>
      <c r="OJN24" s="4300"/>
      <c r="OJO24" s="4305"/>
      <c r="OJP24" s="4304"/>
      <c r="OJQ24" s="4299"/>
      <c r="OJR24" s="4300"/>
      <c r="OJS24" s="4301"/>
      <c r="OJT24" s="4302"/>
      <c r="OJU24" s="4299"/>
      <c r="OJV24" s="2602"/>
      <c r="OJW24" s="4287"/>
      <c r="OJX24" s="4303"/>
      <c r="OJY24" s="4304"/>
      <c r="OJZ24" s="2603"/>
      <c r="OKA24" s="4305"/>
      <c r="OKB24" s="4306"/>
      <c r="OKC24" s="4305"/>
      <c r="OKD24" s="4306"/>
      <c r="OKE24" s="4299"/>
      <c r="OKF24" s="4300"/>
      <c r="OKG24" s="4305"/>
      <c r="OKH24" s="4304"/>
      <c r="OKI24" s="4299"/>
      <c r="OKJ24" s="4300"/>
      <c r="OKK24" s="4301"/>
      <c r="OKL24" s="4302"/>
      <c r="OKM24" s="4299"/>
      <c r="OKN24" s="2602"/>
      <c r="OKO24" s="4287"/>
      <c r="OKP24" s="4303"/>
      <c r="OKQ24" s="4304"/>
      <c r="OKR24" s="2603"/>
      <c r="OKS24" s="4305"/>
      <c r="OKT24" s="4306"/>
      <c r="OKU24" s="4305"/>
      <c r="OKV24" s="4306"/>
      <c r="OKW24" s="4299"/>
      <c r="OKX24" s="4300"/>
      <c r="OKY24" s="4305"/>
      <c r="OKZ24" s="4304"/>
      <c r="OLA24" s="4299"/>
      <c r="OLB24" s="4300"/>
      <c r="OLC24" s="4301"/>
      <c r="OLD24" s="4302"/>
      <c r="OLE24" s="4299"/>
      <c r="OLF24" s="2602"/>
      <c r="OLG24" s="4287"/>
      <c r="OLH24" s="4303"/>
      <c r="OLI24" s="4304"/>
      <c r="OLJ24" s="2603"/>
      <c r="OLK24" s="4305"/>
      <c r="OLL24" s="4306"/>
      <c r="OLM24" s="4305"/>
      <c r="OLN24" s="4306"/>
      <c r="OLO24" s="4299"/>
      <c r="OLP24" s="4300"/>
      <c r="OLQ24" s="4305"/>
      <c r="OLR24" s="4304"/>
      <c r="OLS24" s="4299"/>
      <c r="OLT24" s="4300"/>
      <c r="OLU24" s="4301"/>
      <c r="OLV24" s="4302"/>
      <c r="OLW24" s="4299"/>
      <c r="OLX24" s="2602"/>
      <c r="OLY24" s="4287"/>
      <c r="OLZ24" s="4303"/>
      <c r="OMA24" s="4304"/>
      <c r="OMB24" s="2603"/>
      <c r="OMC24" s="4305"/>
      <c r="OMD24" s="4306"/>
      <c r="OME24" s="4305"/>
      <c r="OMF24" s="4306"/>
      <c r="OMG24" s="4299"/>
      <c r="OMH24" s="4300"/>
      <c r="OMI24" s="4305"/>
      <c r="OMJ24" s="4304"/>
      <c r="OMK24" s="4299"/>
      <c r="OML24" s="4300"/>
      <c r="OMM24" s="4301"/>
      <c r="OMN24" s="4302"/>
      <c r="OMO24" s="4299"/>
      <c r="OMP24" s="2602"/>
      <c r="OMQ24" s="4287"/>
      <c r="OMR24" s="4303"/>
      <c r="OMS24" s="4304"/>
      <c r="OMT24" s="2603"/>
      <c r="OMU24" s="4305"/>
      <c r="OMV24" s="4306"/>
      <c r="OMW24" s="4305"/>
      <c r="OMX24" s="4306"/>
      <c r="OMY24" s="4299"/>
      <c r="OMZ24" s="4300"/>
      <c r="ONA24" s="4305"/>
      <c r="ONB24" s="4304"/>
      <c r="ONC24" s="4299"/>
      <c r="OND24" s="4300"/>
      <c r="ONE24" s="4301"/>
      <c r="ONF24" s="4302"/>
      <c r="ONG24" s="4299"/>
      <c r="ONH24" s="2602"/>
      <c r="ONI24" s="4287"/>
      <c r="ONJ24" s="4303"/>
      <c r="ONK24" s="4304"/>
      <c r="ONL24" s="2603"/>
      <c r="ONM24" s="4305"/>
      <c r="ONN24" s="4306"/>
      <c r="ONO24" s="4305"/>
      <c r="ONP24" s="4306"/>
      <c r="ONQ24" s="4299"/>
      <c r="ONR24" s="4300"/>
      <c r="ONS24" s="4305"/>
      <c r="ONT24" s="4304"/>
      <c r="ONU24" s="4299"/>
      <c r="ONV24" s="4300"/>
      <c r="ONW24" s="4301"/>
      <c r="ONX24" s="4302"/>
      <c r="ONY24" s="4299"/>
      <c r="ONZ24" s="2602"/>
      <c r="OOA24" s="4287"/>
      <c r="OOB24" s="4303"/>
      <c r="OOC24" s="4304"/>
      <c r="OOD24" s="2603"/>
      <c r="OOE24" s="4305"/>
      <c r="OOF24" s="4306"/>
      <c r="OOG24" s="4305"/>
      <c r="OOH24" s="4306"/>
      <c r="OOI24" s="4299"/>
      <c r="OOJ24" s="4300"/>
      <c r="OOK24" s="4305"/>
      <c r="OOL24" s="4304"/>
      <c r="OOM24" s="4299"/>
      <c r="OON24" s="4300"/>
      <c r="OOO24" s="4301"/>
      <c r="OOP24" s="4302"/>
      <c r="OOQ24" s="4299"/>
      <c r="OOR24" s="2602"/>
      <c r="OOS24" s="4287"/>
      <c r="OOT24" s="4303"/>
      <c r="OOU24" s="4304"/>
      <c r="OOV24" s="2603"/>
      <c r="OOW24" s="4305"/>
      <c r="OOX24" s="4306"/>
      <c r="OOY24" s="4305"/>
      <c r="OOZ24" s="4306"/>
      <c r="OPA24" s="4299"/>
      <c r="OPB24" s="4300"/>
      <c r="OPC24" s="4305"/>
      <c r="OPD24" s="4304"/>
      <c r="OPE24" s="4299"/>
      <c r="OPF24" s="4300"/>
      <c r="OPG24" s="4301"/>
      <c r="OPH24" s="4302"/>
      <c r="OPI24" s="4299"/>
      <c r="OPJ24" s="2602"/>
      <c r="OPK24" s="4287"/>
      <c r="OPL24" s="4303"/>
      <c r="OPM24" s="4304"/>
      <c r="OPN24" s="2603"/>
      <c r="OPO24" s="4305"/>
      <c r="OPP24" s="4306"/>
      <c r="OPQ24" s="4305"/>
      <c r="OPR24" s="4306"/>
      <c r="OPS24" s="4299"/>
      <c r="OPT24" s="4300"/>
      <c r="OPU24" s="4305"/>
      <c r="OPV24" s="4304"/>
      <c r="OPW24" s="4299"/>
      <c r="OPX24" s="4300"/>
      <c r="OPY24" s="4301"/>
      <c r="OPZ24" s="4302"/>
      <c r="OQA24" s="4299"/>
      <c r="OQB24" s="2602"/>
      <c r="OQC24" s="4287"/>
      <c r="OQD24" s="4303"/>
      <c r="OQE24" s="4304"/>
      <c r="OQF24" s="2603"/>
      <c r="OQG24" s="4305"/>
      <c r="OQH24" s="4306"/>
      <c r="OQI24" s="4305"/>
      <c r="OQJ24" s="4306"/>
      <c r="OQK24" s="4299"/>
      <c r="OQL24" s="4300"/>
      <c r="OQM24" s="4305"/>
      <c r="OQN24" s="4304"/>
      <c r="OQO24" s="4299"/>
      <c r="OQP24" s="4300"/>
      <c r="OQQ24" s="4301"/>
      <c r="OQR24" s="4302"/>
      <c r="OQS24" s="4299"/>
      <c r="OQT24" s="2602"/>
      <c r="OQU24" s="4287"/>
      <c r="OQV24" s="4303"/>
      <c r="OQW24" s="4304"/>
      <c r="OQX24" s="2603"/>
      <c r="OQY24" s="4305"/>
      <c r="OQZ24" s="4306"/>
      <c r="ORA24" s="4305"/>
      <c r="ORB24" s="4306"/>
      <c r="ORC24" s="4299"/>
      <c r="ORD24" s="4300"/>
      <c r="ORE24" s="4305"/>
      <c r="ORF24" s="4304"/>
      <c r="ORG24" s="4299"/>
      <c r="ORH24" s="4300"/>
      <c r="ORI24" s="4301"/>
      <c r="ORJ24" s="4302"/>
      <c r="ORK24" s="4299"/>
      <c r="ORL24" s="2602"/>
      <c r="ORM24" s="4287"/>
      <c r="ORN24" s="4303"/>
      <c r="ORO24" s="4304"/>
      <c r="ORP24" s="2603"/>
      <c r="ORQ24" s="4305"/>
      <c r="ORR24" s="4306"/>
      <c r="ORS24" s="4305"/>
      <c r="ORT24" s="4306"/>
      <c r="ORU24" s="4299"/>
      <c r="ORV24" s="4300"/>
      <c r="ORW24" s="4305"/>
      <c r="ORX24" s="4304"/>
      <c r="ORY24" s="4299"/>
      <c r="ORZ24" s="4300"/>
      <c r="OSA24" s="4301"/>
      <c r="OSB24" s="4302"/>
      <c r="OSC24" s="4299"/>
      <c r="OSD24" s="2602"/>
      <c r="OSE24" s="4287"/>
      <c r="OSF24" s="4303"/>
      <c r="OSG24" s="4304"/>
      <c r="OSH24" s="2603"/>
      <c r="OSI24" s="4305"/>
      <c r="OSJ24" s="4306"/>
      <c r="OSK24" s="4305"/>
      <c r="OSL24" s="4306"/>
      <c r="OSM24" s="4299"/>
      <c r="OSN24" s="4300"/>
      <c r="OSO24" s="4305"/>
      <c r="OSP24" s="4304"/>
      <c r="OSQ24" s="4299"/>
      <c r="OSR24" s="4300"/>
      <c r="OSS24" s="4301"/>
      <c r="OST24" s="4302"/>
      <c r="OSU24" s="4299"/>
      <c r="OSV24" s="2602"/>
      <c r="OSW24" s="4287"/>
      <c r="OSX24" s="4303"/>
      <c r="OSY24" s="4304"/>
      <c r="OSZ24" s="2603"/>
      <c r="OTA24" s="4305"/>
      <c r="OTB24" s="4306"/>
      <c r="OTC24" s="4305"/>
      <c r="OTD24" s="4306"/>
      <c r="OTE24" s="4299"/>
      <c r="OTF24" s="4300"/>
      <c r="OTG24" s="4305"/>
      <c r="OTH24" s="4304"/>
      <c r="OTI24" s="4299"/>
      <c r="OTJ24" s="4300"/>
      <c r="OTK24" s="4301"/>
      <c r="OTL24" s="4302"/>
      <c r="OTM24" s="4299"/>
      <c r="OTN24" s="2602"/>
      <c r="OTO24" s="4287"/>
      <c r="OTP24" s="4303"/>
      <c r="OTQ24" s="4304"/>
      <c r="OTR24" s="2603"/>
      <c r="OTS24" s="4305"/>
      <c r="OTT24" s="4306"/>
      <c r="OTU24" s="4305"/>
      <c r="OTV24" s="4306"/>
      <c r="OTW24" s="4299"/>
      <c r="OTX24" s="4300"/>
      <c r="OTY24" s="4305"/>
      <c r="OTZ24" s="4304"/>
      <c r="OUA24" s="4299"/>
      <c r="OUB24" s="4300"/>
      <c r="OUC24" s="4301"/>
      <c r="OUD24" s="4302"/>
      <c r="OUE24" s="4299"/>
      <c r="OUF24" s="2602"/>
      <c r="OUG24" s="4287"/>
      <c r="OUH24" s="4303"/>
      <c r="OUI24" s="4304"/>
      <c r="OUJ24" s="2603"/>
      <c r="OUK24" s="4305"/>
      <c r="OUL24" s="4306"/>
      <c r="OUM24" s="4305"/>
      <c r="OUN24" s="4306"/>
      <c r="OUO24" s="4299"/>
      <c r="OUP24" s="4300"/>
      <c r="OUQ24" s="4305"/>
      <c r="OUR24" s="4304"/>
      <c r="OUS24" s="4299"/>
      <c r="OUT24" s="4300"/>
      <c r="OUU24" s="4301"/>
      <c r="OUV24" s="4302"/>
      <c r="OUW24" s="4299"/>
      <c r="OUX24" s="2602"/>
      <c r="OUY24" s="4287"/>
      <c r="OUZ24" s="4303"/>
      <c r="OVA24" s="4304"/>
      <c r="OVB24" s="2603"/>
      <c r="OVC24" s="4305"/>
      <c r="OVD24" s="4306"/>
      <c r="OVE24" s="4305"/>
      <c r="OVF24" s="4306"/>
      <c r="OVG24" s="4299"/>
      <c r="OVH24" s="4300"/>
      <c r="OVI24" s="4305"/>
      <c r="OVJ24" s="4304"/>
      <c r="OVK24" s="4299"/>
      <c r="OVL24" s="4300"/>
      <c r="OVM24" s="4301"/>
      <c r="OVN24" s="4302"/>
      <c r="OVO24" s="4299"/>
      <c r="OVP24" s="2602"/>
      <c r="OVQ24" s="4287"/>
      <c r="OVR24" s="4303"/>
      <c r="OVS24" s="4304"/>
      <c r="OVT24" s="2603"/>
      <c r="OVU24" s="4305"/>
      <c r="OVV24" s="4306"/>
      <c r="OVW24" s="4305"/>
      <c r="OVX24" s="4306"/>
      <c r="OVY24" s="4299"/>
      <c r="OVZ24" s="4300"/>
      <c r="OWA24" s="4305"/>
      <c r="OWB24" s="4304"/>
      <c r="OWC24" s="4299"/>
      <c r="OWD24" s="4300"/>
      <c r="OWE24" s="4301"/>
      <c r="OWF24" s="4302"/>
      <c r="OWG24" s="4299"/>
      <c r="OWH24" s="2602"/>
      <c r="OWI24" s="4287"/>
      <c r="OWJ24" s="4303"/>
      <c r="OWK24" s="4304"/>
      <c r="OWL24" s="2603"/>
      <c r="OWM24" s="4305"/>
      <c r="OWN24" s="4306"/>
      <c r="OWO24" s="4305"/>
      <c r="OWP24" s="4306"/>
      <c r="OWQ24" s="4299"/>
      <c r="OWR24" s="4300"/>
      <c r="OWS24" s="4305"/>
      <c r="OWT24" s="4304"/>
      <c r="OWU24" s="4299"/>
      <c r="OWV24" s="4300"/>
      <c r="OWW24" s="4301"/>
      <c r="OWX24" s="4302"/>
      <c r="OWY24" s="4299"/>
      <c r="OWZ24" s="2602"/>
      <c r="OXA24" s="4287"/>
      <c r="OXB24" s="4303"/>
      <c r="OXC24" s="4304"/>
      <c r="OXD24" s="2603"/>
      <c r="OXE24" s="4305"/>
      <c r="OXF24" s="4306"/>
      <c r="OXG24" s="4305"/>
      <c r="OXH24" s="4306"/>
      <c r="OXI24" s="4299"/>
      <c r="OXJ24" s="4300"/>
      <c r="OXK24" s="4305"/>
      <c r="OXL24" s="4304"/>
      <c r="OXM24" s="4299"/>
      <c r="OXN24" s="4300"/>
      <c r="OXO24" s="4301"/>
      <c r="OXP24" s="4302"/>
      <c r="OXQ24" s="4299"/>
      <c r="OXR24" s="2602"/>
      <c r="OXS24" s="4287"/>
      <c r="OXT24" s="4303"/>
      <c r="OXU24" s="4304"/>
      <c r="OXV24" s="2603"/>
      <c r="OXW24" s="4305"/>
      <c r="OXX24" s="4306"/>
      <c r="OXY24" s="4305"/>
      <c r="OXZ24" s="4306"/>
      <c r="OYA24" s="4299"/>
      <c r="OYB24" s="4300"/>
      <c r="OYC24" s="4305"/>
      <c r="OYD24" s="4304"/>
      <c r="OYE24" s="4299"/>
      <c r="OYF24" s="4300"/>
      <c r="OYG24" s="4301"/>
      <c r="OYH24" s="4302"/>
      <c r="OYI24" s="4299"/>
      <c r="OYJ24" s="2602"/>
      <c r="OYK24" s="4287"/>
      <c r="OYL24" s="4303"/>
      <c r="OYM24" s="4304"/>
      <c r="OYN24" s="2603"/>
      <c r="OYO24" s="4305"/>
      <c r="OYP24" s="4306"/>
      <c r="OYQ24" s="4305"/>
      <c r="OYR24" s="4306"/>
      <c r="OYS24" s="4299"/>
      <c r="OYT24" s="4300"/>
      <c r="OYU24" s="4305"/>
      <c r="OYV24" s="4304"/>
      <c r="OYW24" s="4299"/>
      <c r="OYX24" s="4300"/>
      <c r="OYY24" s="4301"/>
      <c r="OYZ24" s="4302"/>
      <c r="OZA24" s="4299"/>
      <c r="OZB24" s="2602"/>
      <c r="OZC24" s="4287"/>
      <c r="OZD24" s="4303"/>
      <c r="OZE24" s="4304"/>
      <c r="OZF24" s="2603"/>
      <c r="OZG24" s="4305"/>
      <c r="OZH24" s="4306"/>
      <c r="OZI24" s="4305"/>
      <c r="OZJ24" s="4306"/>
      <c r="OZK24" s="4299"/>
      <c r="OZL24" s="4300"/>
      <c r="OZM24" s="4305"/>
      <c r="OZN24" s="4304"/>
      <c r="OZO24" s="4299"/>
      <c r="OZP24" s="4300"/>
      <c r="OZQ24" s="4301"/>
      <c r="OZR24" s="4302"/>
      <c r="OZS24" s="4299"/>
      <c r="OZT24" s="2602"/>
      <c r="OZU24" s="4287"/>
      <c r="OZV24" s="4303"/>
      <c r="OZW24" s="4304"/>
      <c r="OZX24" s="2603"/>
      <c r="OZY24" s="4305"/>
      <c r="OZZ24" s="4306"/>
      <c r="PAA24" s="4305"/>
      <c r="PAB24" s="4306"/>
      <c r="PAC24" s="4299"/>
      <c r="PAD24" s="4300"/>
      <c r="PAE24" s="4305"/>
      <c r="PAF24" s="4304"/>
      <c r="PAG24" s="4299"/>
      <c r="PAH24" s="4300"/>
      <c r="PAI24" s="4301"/>
      <c r="PAJ24" s="4302"/>
      <c r="PAK24" s="4299"/>
      <c r="PAL24" s="2602"/>
      <c r="PAM24" s="4287"/>
      <c r="PAN24" s="4303"/>
      <c r="PAO24" s="4304"/>
      <c r="PAP24" s="2603"/>
      <c r="PAQ24" s="4305"/>
      <c r="PAR24" s="4306"/>
      <c r="PAS24" s="4305"/>
      <c r="PAT24" s="4306"/>
      <c r="PAU24" s="4299"/>
      <c r="PAV24" s="4300"/>
      <c r="PAW24" s="4305"/>
      <c r="PAX24" s="4304"/>
      <c r="PAY24" s="4299"/>
      <c r="PAZ24" s="4300"/>
      <c r="PBA24" s="4301"/>
      <c r="PBB24" s="4302"/>
      <c r="PBC24" s="4299"/>
      <c r="PBD24" s="2602"/>
      <c r="PBE24" s="4287"/>
      <c r="PBF24" s="4303"/>
      <c r="PBG24" s="4304"/>
      <c r="PBH24" s="2603"/>
      <c r="PBI24" s="4305"/>
      <c r="PBJ24" s="4306"/>
      <c r="PBK24" s="4305"/>
      <c r="PBL24" s="4306"/>
      <c r="PBM24" s="4299"/>
      <c r="PBN24" s="4300"/>
      <c r="PBO24" s="4305"/>
      <c r="PBP24" s="4304"/>
      <c r="PBQ24" s="4299"/>
      <c r="PBR24" s="4300"/>
      <c r="PBS24" s="4301"/>
      <c r="PBT24" s="4302"/>
      <c r="PBU24" s="4299"/>
      <c r="PBV24" s="2602"/>
      <c r="PBW24" s="4287"/>
      <c r="PBX24" s="4303"/>
      <c r="PBY24" s="4304"/>
      <c r="PBZ24" s="2603"/>
      <c r="PCA24" s="4305"/>
      <c r="PCB24" s="4306"/>
      <c r="PCC24" s="4305"/>
      <c r="PCD24" s="4306"/>
      <c r="PCE24" s="4299"/>
      <c r="PCF24" s="4300"/>
      <c r="PCG24" s="4305"/>
      <c r="PCH24" s="4304"/>
      <c r="PCI24" s="4299"/>
      <c r="PCJ24" s="4300"/>
      <c r="PCK24" s="4301"/>
      <c r="PCL24" s="4302"/>
      <c r="PCM24" s="4299"/>
      <c r="PCN24" s="2602"/>
      <c r="PCO24" s="4287"/>
      <c r="PCP24" s="4303"/>
      <c r="PCQ24" s="4304"/>
      <c r="PCR24" s="2603"/>
      <c r="PCS24" s="4305"/>
      <c r="PCT24" s="4306"/>
      <c r="PCU24" s="4305"/>
      <c r="PCV24" s="4306"/>
      <c r="PCW24" s="4299"/>
      <c r="PCX24" s="4300"/>
      <c r="PCY24" s="4305"/>
      <c r="PCZ24" s="4304"/>
      <c r="PDA24" s="4299"/>
      <c r="PDB24" s="4300"/>
      <c r="PDC24" s="4301"/>
      <c r="PDD24" s="4302"/>
      <c r="PDE24" s="4299"/>
      <c r="PDF24" s="2602"/>
      <c r="PDG24" s="4287"/>
      <c r="PDH24" s="4303"/>
      <c r="PDI24" s="4304"/>
      <c r="PDJ24" s="2603"/>
      <c r="PDK24" s="4305"/>
      <c r="PDL24" s="4306"/>
      <c r="PDM24" s="4305"/>
      <c r="PDN24" s="4306"/>
      <c r="PDO24" s="4299"/>
      <c r="PDP24" s="4300"/>
      <c r="PDQ24" s="4305"/>
      <c r="PDR24" s="4304"/>
      <c r="PDS24" s="4299"/>
      <c r="PDT24" s="4300"/>
      <c r="PDU24" s="4301"/>
      <c r="PDV24" s="4302"/>
      <c r="PDW24" s="4299"/>
      <c r="PDX24" s="2602"/>
      <c r="PDY24" s="4287"/>
      <c r="PDZ24" s="4303"/>
      <c r="PEA24" s="4304"/>
      <c r="PEB24" s="2603"/>
      <c r="PEC24" s="4305"/>
      <c r="PED24" s="4306"/>
      <c r="PEE24" s="4305"/>
      <c r="PEF24" s="4306"/>
      <c r="PEG24" s="4299"/>
      <c r="PEH24" s="4300"/>
      <c r="PEI24" s="4305"/>
      <c r="PEJ24" s="4304"/>
      <c r="PEK24" s="4299"/>
      <c r="PEL24" s="4300"/>
      <c r="PEM24" s="4301"/>
      <c r="PEN24" s="4302"/>
      <c r="PEO24" s="4299"/>
      <c r="PEP24" s="2602"/>
      <c r="PEQ24" s="4287"/>
      <c r="PER24" s="4303"/>
      <c r="PES24" s="4304"/>
      <c r="PET24" s="2603"/>
      <c r="PEU24" s="4305"/>
      <c r="PEV24" s="4306"/>
      <c r="PEW24" s="4305"/>
      <c r="PEX24" s="4306"/>
      <c r="PEY24" s="4299"/>
      <c r="PEZ24" s="4300"/>
      <c r="PFA24" s="4305"/>
      <c r="PFB24" s="4304"/>
      <c r="PFC24" s="4299"/>
      <c r="PFD24" s="4300"/>
      <c r="PFE24" s="4301"/>
      <c r="PFF24" s="4302"/>
      <c r="PFG24" s="4299"/>
      <c r="PFH24" s="2602"/>
      <c r="PFI24" s="4287"/>
      <c r="PFJ24" s="4303"/>
      <c r="PFK24" s="4304"/>
      <c r="PFL24" s="2603"/>
      <c r="PFM24" s="4305"/>
      <c r="PFN24" s="4306"/>
      <c r="PFO24" s="4305"/>
      <c r="PFP24" s="4306"/>
      <c r="PFQ24" s="4299"/>
      <c r="PFR24" s="4300"/>
      <c r="PFS24" s="4305"/>
      <c r="PFT24" s="4304"/>
      <c r="PFU24" s="4299"/>
      <c r="PFV24" s="4300"/>
      <c r="PFW24" s="4301"/>
      <c r="PFX24" s="4302"/>
      <c r="PFY24" s="4299"/>
      <c r="PFZ24" s="2602"/>
      <c r="PGA24" s="4287"/>
      <c r="PGB24" s="4303"/>
      <c r="PGC24" s="4304"/>
      <c r="PGD24" s="2603"/>
      <c r="PGE24" s="4305"/>
      <c r="PGF24" s="4306"/>
      <c r="PGG24" s="4305"/>
      <c r="PGH24" s="4306"/>
      <c r="PGI24" s="4299"/>
      <c r="PGJ24" s="4300"/>
      <c r="PGK24" s="4305"/>
      <c r="PGL24" s="4304"/>
      <c r="PGM24" s="4299"/>
      <c r="PGN24" s="4300"/>
      <c r="PGO24" s="4301"/>
      <c r="PGP24" s="4302"/>
      <c r="PGQ24" s="4299"/>
      <c r="PGR24" s="2602"/>
      <c r="PGS24" s="4287"/>
      <c r="PGT24" s="4303"/>
      <c r="PGU24" s="4304"/>
      <c r="PGV24" s="2603"/>
      <c r="PGW24" s="4305"/>
      <c r="PGX24" s="4306"/>
      <c r="PGY24" s="4305"/>
      <c r="PGZ24" s="4306"/>
      <c r="PHA24" s="4299"/>
      <c r="PHB24" s="4300"/>
      <c r="PHC24" s="4305"/>
      <c r="PHD24" s="4304"/>
      <c r="PHE24" s="4299"/>
      <c r="PHF24" s="4300"/>
      <c r="PHG24" s="4301"/>
      <c r="PHH24" s="4302"/>
      <c r="PHI24" s="4299"/>
      <c r="PHJ24" s="2602"/>
      <c r="PHK24" s="4287"/>
      <c r="PHL24" s="4303"/>
      <c r="PHM24" s="4304"/>
      <c r="PHN24" s="2603"/>
      <c r="PHO24" s="4305"/>
      <c r="PHP24" s="4306"/>
      <c r="PHQ24" s="4305"/>
      <c r="PHR24" s="4306"/>
      <c r="PHS24" s="4299"/>
      <c r="PHT24" s="4300"/>
      <c r="PHU24" s="4305"/>
      <c r="PHV24" s="4304"/>
      <c r="PHW24" s="4299"/>
      <c r="PHX24" s="4300"/>
      <c r="PHY24" s="4301"/>
      <c r="PHZ24" s="4302"/>
      <c r="PIA24" s="4299"/>
      <c r="PIB24" s="2602"/>
      <c r="PIC24" s="4287"/>
      <c r="PID24" s="4303"/>
      <c r="PIE24" s="4304"/>
      <c r="PIF24" s="2603"/>
      <c r="PIG24" s="4305"/>
      <c r="PIH24" s="4306"/>
      <c r="PII24" s="4305"/>
      <c r="PIJ24" s="4306"/>
      <c r="PIK24" s="4299"/>
      <c r="PIL24" s="4300"/>
      <c r="PIM24" s="4305"/>
      <c r="PIN24" s="4304"/>
      <c r="PIO24" s="4299"/>
      <c r="PIP24" s="4300"/>
      <c r="PIQ24" s="4301"/>
      <c r="PIR24" s="4302"/>
      <c r="PIS24" s="4299"/>
      <c r="PIT24" s="2602"/>
      <c r="PIU24" s="4287"/>
      <c r="PIV24" s="4303"/>
      <c r="PIW24" s="4304"/>
      <c r="PIX24" s="2603"/>
      <c r="PIY24" s="4305"/>
      <c r="PIZ24" s="4306"/>
      <c r="PJA24" s="4305"/>
      <c r="PJB24" s="4306"/>
      <c r="PJC24" s="4299"/>
      <c r="PJD24" s="4300"/>
      <c r="PJE24" s="4305"/>
      <c r="PJF24" s="4304"/>
      <c r="PJG24" s="4299"/>
      <c r="PJH24" s="4300"/>
      <c r="PJI24" s="4301"/>
      <c r="PJJ24" s="4302"/>
      <c r="PJK24" s="4299"/>
      <c r="PJL24" s="2602"/>
      <c r="PJM24" s="4287"/>
      <c r="PJN24" s="4303"/>
      <c r="PJO24" s="4304"/>
      <c r="PJP24" s="2603"/>
      <c r="PJQ24" s="4305"/>
      <c r="PJR24" s="4306"/>
      <c r="PJS24" s="4305"/>
      <c r="PJT24" s="4306"/>
      <c r="PJU24" s="4299"/>
      <c r="PJV24" s="4300"/>
      <c r="PJW24" s="4305"/>
      <c r="PJX24" s="4304"/>
      <c r="PJY24" s="4299"/>
      <c r="PJZ24" s="4300"/>
      <c r="PKA24" s="4301"/>
      <c r="PKB24" s="4302"/>
      <c r="PKC24" s="4299"/>
      <c r="PKD24" s="2602"/>
      <c r="PKE24" s="4287"/>
      <c r="PKF24" s="4303"/>
      <c r="PKG24" s="4304"/>
      <c r="PKH24" s="2603"/>
      <c r="PKI24" s="4305"/>
      <c r="PKJ24" s="4306"/>
      <c r="PKK24" s="4305"/>
      <c r="PKL24" s="4306"/>
      <c r="PKM24" s="4299"/>
      <c r="PKN24" s="4300"/>
      <c r="PKO24" s="4305"/>
      <c r="PKP24" s="4304"/>
      <c r="PKQ24" s="4299"/>
      <c r="PKR24" s="4300"/>
      <c r="PKS24" s="4301"/>
      <c r="PKT24" s="4302"/>
      <c r="PKU24" s="4299"/>
      <c r="PKV24" s="2602"/>
      <c r="PKW24" s="4287"/>
      <c r="PKX24" s="4303"/>
      <c r="PKY24" s="4304"/>
      <c r="PKZ24" s="2603"/>
      <c r="PLA24" s="4305"/>
      <c r="PLB24" s="4306"/>
      <c r="PLC24" s="4305"/>
      <c r="PLD24" s="4306"/>
      <c r="PLE24" s="4299"/>
      <c r="PLF24" s="4300"/>
      <c r="PLG24" s="4305"/>
      <c r="PLH24" s="4304"/>
      <c r="PLI24" s="4299"/>
      <c r="PLJ24" s="4300"/>
      <c r="PLK24" s="4301"/>
      <c r="PLL24" s="4302"/>
      <c r="PLM24" s="4299"/>
      <c r="PLN24" s="2602"/>
      <c r="PLO24" s="4287"/>
      <c r="PLP24" s="4303"/>
      <c r="PLQ24" s="4304"/>
      <c r="PLR24" s="2603"/>
      <c r="PLS24" s="4305"/>
      <c r="PLT24" s="4306"/>
      <c r="PLU24" s="4305"/>
      <c r="PLV24" s="4306"/>
      <c r="PLW24" s="4299"/>
      <c r="PLX24" s="4300"/>
      <c r="PLY24" s="4305"/>
      <c r="PLZ24" s="4304"/>
      <c r="PMA24" s="4299"/>
      <c r="PMB24" s="4300"/>
      <c r="PMC24" s="4301"/>
      <c r="PMD24" s="4302"/>
      <c r="PME24" s="4299"/>
      <c r="PMF24" s="2602"/>
      <c r="PMG24" s="4287"/>
      <c r="PMH24" s="4303"/>
      <c r="PMI24" s="4304"/>
      <c r="PMJ24" s="2603"/>
      <c r="PMK24" s="4305"/>
      <c r="PML24" s="4306"/>
      <c r="PMM24" s="4305"/>
      <c r="PMN24" s="4306"/>
      <c r="PMO24" s="4299"/>
      <c r="PMP24" s="4300"/>
      <c r="PMQ24" s="4305"/>
      <c r="PMR24" s="4304"/>
      <c r="PMS24" s="4299"/>
      <c r="PMT24" s="4300"/>
      <c r="PMU24" s="4301"/>
      <c r="PMV24" s="4302"/>
      <c r="PMW24" s="4299"/>
      <c r="PMX24" s="2602"/>
      <c r="PMY24" s="4287"/>
      <c r="PMZ24" s="4303"/>
      <c r="PNA24" s="4304"/>
      <c r="PNB24" s="2603"/>
      <c r="PNC24" s="4305"/>
      <c r="PND24" s="4306"/>
      <c r="PNE24" s="4305"/>
      <c r="PNF24" s="4306"/>
      <c r="PNG24" s="4299"/>
      <c r="PNH24" s="4300"/>
      <c r="PNI24" s="4305"/>
      <c r="PNJ24" s="4304"/>
      <c r="PNK24" s="4299"/>
      <c r="PNL24" s="4300"/>
      <c r="PNM24" s="4301"/>
      <c r="PNN24" s="4302"/>
      <c r="PNO24" s="4299"/>
      <c r="PNP24" s="2602"/>
      <c r="PNQ24" s="4287"/>
      <c r="PNR24" s="4303"/>
      <c r="PNS24" s="4304"/>
      <c r="PNT24" s="2603"/>
      <c r="PNU24" s="4305"/>
      <c r="PNV24" s="4306"/>
      <c r="PNW24" s="4305"/>
      <c r="PNX24" s="4306"/>
      <c r="PNY24" s="4299"/>
      <c r="PNZ24" s="4300"/>
      <c r="POA24" s="4305"/>
      <c r="POB24" s="4304"/>
      <c r="POC24" s="4299"/>
      <c r="POD24" s="4300"/>
      <c r="POE24" s="4301"/>
      <c r="POF24" s="4302"/>
      <c r="POG24" s="4299"/>
      <c r="POH24" s="2602"/>
      <c r="POI24" s="4287"/>
      <c r="POJ24" s="4303"/>
      <c r="POK24" s="4304"/>
      <c r="POL24" s="2603"/>
      <c r="POM24" s="4305"/>
      <c r="PON24" s="4306"/>
      <c r="POO24" s="4305"/>
      <c r="POP24" s="4306"/>
      <c r="POQ24" s="4299"/>
      <c r="POR24" s="4300"/>
      <c r="POS24" s="4305"/>
      <c r="POT24" s="4304"/>
      <c r="POU24" s="4299"/>
      <c r="POV24" s="4300"/>
      <c r="POW24" s="4301"/>
      <c r="POX24" s="4302"/>
      <c r="POY24" s="4299"/>
      <c r="POZ24" s="2602"/>
      <c r="PPA24" s="4287"/>
      <c r="PPB24" s="4303"/>
      <c r="PPC24" s="4304"/>
      <c r="PPD24" s="2603"/>
      <c r="PPE24" s="4305"/>
      <c r="PPF24" s="4306"/>
      <c r="PPG24" s="4305"/>
      <c r="PPH24" s="4306"/>
      <c r="PPI24" s="4299"/>
      <c r="PPJ24" s="4300"/>
      <c r="PPK24" s="4305"/>
      <c r="PPL24" s="4304"/>
      <c r="PPM24" s="4299"/>
      <c r="PPN24" s="4300"/>
      <c r="PPO24" s="4301"/>
      <c r="PPP24" s="4302"/>
      <c r="PPQ24" s="4299"/>
      <c r="PPR24" s="2602"/>
      <c r="PPS24" s="4287"/>
      <c r="PPT24" s="4303"/>
      <c r="PPU24" s="4304"/>
      <c r="PPV24" s="2603"/>
      <c r="PPW24" s="4305"/>
      <c r="PPX24" s="4306"/>
      <c r="PPY24" s="4305"/>
      <c r="PPZ24" s="4306"/>
      <c r="PQA24" s="4299"/>
      <c r="PQB24" s="4300"/>
      <c r="PQC24" s="4305"/>
      <c r="PQD24" s="4304"/>
      <c r="PQE24" s="4299"/>
      <c r="PQF24" s="4300"/>
      <c r="PQG24" s="4301"/>
      <c r="PQH24" s="4302"/>
      <c r="PQI24" s="4299"/>
      <c r="PQJ24" s="2602"/>
      <c r="PQK24" s="4287"/>
      <c r="PQL24" s="4303"/>
      <c r="PQM24" s="4304"/>
      <c r="PQN24" s="2603"/>
      <c r="PQO24" s="4305"/>
      <c r="PQP24" s="4306"/>
      <c r="PQQ24" s="4305"/>
      <c r="PQR24" s="4306"/>
      <c r="PQS24" s="4299"/>
      <c r="PQT24" s="4300"/>
      <c r="PQU24" s="4305"/>
      <c r="PQV24" s="4304"/>
      <c r="PQW24" s="4299"/>
      <c r="PQX24" s="4300"/>
      <c r="PQY24" s="4301"/>
      <c r="PQZ24" s="4302"/>
      <c r="PRA24" s="4299"/>
      <c r="PRB24" s="2602"/>
      <c r="PRC24" s="4287"/>
      <c r="PRD24" s="4303"/>
      <c r="PRE24" s="4304"/>
      <c r="PRF24" s="2603"/>
      <c r="PRG24" s="4305"/>
      <c r="PRH24" s="4306"/>
      <c r="PRI24" s="4305"/>
      <c r="PRJ24" s="4306"/>
      <c r="PRK24" s="4299"/>
      <c r="PRL24" s="4300"/>
      <c r="PRM24" s="4305"/>
      <c r="PRN24" s="4304"/>
      <c r="PRO24" s="4299"/>
      <c r="PRP24" s="4300"/>
      <c r="PRQ24" s="4301"/>
      <c r="PRR24" s="4302"/>
      <c r="PRS24" s="4299"/>
      <c r="PRT24" s="2602"/>
      <c r="PRU24" s="4287"/>
      <c r="PRV24" s="4303"/>
      <c r="PRW24" s="4304"/>
      <c r="PRX24" s="2603"/>
      <c r="PRY24" s="4305"/>
      <c r="PRZ24" s="4306"/>
      <c r="PSA24" s="4305"/>
      <c r="PSB24" s="4306"/>
      <c r="PSC24" s="4299"/>
      <c r="PSD24" s="4300"/>
      <c r="PSE24" s="4305"/>
      <c r="PSF24" s="4304"/>
      <c r="PSG24" s="4299"/>
      <c r="PSH24" s="4300"/>
      <c r="PSI24" s="4301"/>
      <c r="PSJ24" s="4302"/>
      <c r="PSK24" s="4299"/>
      <c r="PSL24" s="2602"/>
      <c r="PSM24" s="4287"/>
      <c r="PSN24" s="4303"/>
      <c r="PSO24" s="4304"/>
      <c r="PSP24" s="2603"/>
      <c r="PSQ24" s="4305"/>
      <c r="PSR24" s="4306"/>
      <c r="PSS24" s="4305"/>
      <c r="PST24" s="4306"/>
      <c r="PSU24" s="4299"/>
      <c r="PSV24" s="4300"/>
      <c r="PSW24" s="4305"/>
      <c r="PSX24" s="4304"/>
      <c r="PSY24" s="4299"/>
      <c r="PSZ24" s="4300"/>
      <c r="PTA24" s="4301"/>
      <c r="PTB24" s="4302"/>
      <c r="PTC24" s="4299"/>
      <c r="PTD24" s="2602"/>
      <c r="PTE24" s="4287"/>
      <c r="PTF24" s="4303"/>
      <c r="PTG24" s="4304"/>
      <c r="PTH24" s="2603"/>
      <c r="PTI24" s="4305"/>
      <c r="PTJ24" s="4306"/>
      <c r="PTK24" s="4305"/>
      <c r="PTL24" s="4306"/>
      <c r="PTM24" s="4299"/>
      <c r="PTN24" s="4300"/>
      <c r="PTO24" s="4305"/>
      <c r="PTP24" s="4304"/>
      <c r="PTQ24" s="4299"/>
      <c r="PTR24" s="4300"/>
      <c r="PTS24" s="4301"/>
      <c r="PTT24" s="4302"/>
      <c r="PTU24" s="4299"/>
      <c r="PTV24" s="2602"/>
      <c r="PTW24" s="4287"/>
      <c r="PTX24" s="4303"/>
      <c r="PTY24" s="4304"/>
      <c r="PTZ24" s="2603"/>
      <c r="PUA24" s="4305"/>
      <c r="PUB24" s="4306"/>
      <c r="PUC24" s="4305"/>
      <c r="PUD24" s="4306"/>
      <c r="PUE24" s="4299"/>
      <c r="PUF24" s="4300"/>
      <c r="PUG24" s="4305"/>
      <c r="PUH24" s="4304"/>
      <c r="PUI24" s="4299"/>
      <c r="PUJ24" s="4300"/>
      <c r="PUK24" s="4301"/>
      <c r="PUL24" s="4302"/>
      <c r="PUM24" s="4299"/>
      <c r="PUN24" s="2602"/>
      <c r="PUO24" s="4287"/>
      <c r="PUP24" s="4303"/>
      <c r="PUQ24" s="4304"/>
      <c r="PUR24" s="2603"/>
      <c r="PUS24" s="4305"/>
      <c r="PUT24" s="4306"/>
      <c r="PUU24" s="4305"/>
      <c r="PUV24" s="4306"/>
      <c r="PUW24" s="4299"/>
      <c r="PUX24" s="4300"/>
      <c r="PUY24" s="4305"/>
      <c r="PUZ24" s="4304"/>
      <c r="PVA24" s="4299"/>
      <c r="PVB24" s="4300"/>
      <c r="PVC24" s="4301"/>
      <c r="PVD24" s="4302"/>
      <c r="PVE24" s="4299"/>
      <c r="PVF24" s="2602"/>
      <c r="PVG24" s="4287"/>
      <c r="PVH24" s="4303"/>
      <c r="PVI24" s="4304"/>
      <c r="PVJ24" s="2603"/>
      <c r="PVK24" s="4305"/>
      <c r="PVL24" s="4306"/>
      <c r="PVM24" s="4305"/>
      <c r="PVN24" s="4306"/>
      <c r="PVO24" s="4299"/>
      <c r="PVP24" s="4300"/>
      <c r="PVQ24" s="4305"/>
      <c r="PVR24" s="4304"/>
      <c r="PVS24" s="4299"/>
      <c r="PVT24" s="4300"/>
      <c r="PVU24" s="4301"/>
      <c r="PVV24" s="4302"/>
      <c r="PVW24" s="4299"/>
      <c r="PVX24" s="2602"/>
      <c r="PVY24" s="4287"/>
      <c r="PVZ24" s="4303"/>
      <c r="PWA24" s="4304"/>
      <c r="PWB24" s="2603"/>
      <c r="PWC24" s="4305"/>
      <c r="PWD24" s="4306"/>
      <c r="PWE24" s="4305"/>
      <c r="PWF24" s="4306"/>
      <c r="PWG24" s="4299"/>
      <c r="PWH24" s="4300"/>
      <c r="PWI24" s="4305"/>
      <c r="PWJ24" s="4304"/>
      <c r="PWK24" s="4299"/>
      <c r="PWL24" s="4300"/>
      <c r="PWM24" s="4301"/>
      <c r="PWN24" s="4302"/>
      <c r="PWO24" s="4299"/>
      <c r="PWP24" s="2602"/>
      <c r="PWQ24" s="4287"/>
      <c r="PWR24" s="4303"/>
      <c r="PWS24" s="4304"/>
      <c r="PWT24" s="2603"/>
      <c r="PWU24" s="4305"/>
      <c r="PWV24" s="4306"/>
      <c r="PWW24" s="4305"/>
      <c r="PWX24" s="4306"/>
      <c r="PWY24" s="4299"/>
      <c r="PWZ24" s="4300"/>
      <c r="PXA24" s="4305"/>
      <c r="PXB24" s="4304"/>
      <c r="PXC24" s="4299"/>
      <c r="PXD24" s="4300"/>
      <c r="PXE24" s="4301"/>
      <c r="PXF24" s="4302"/>
      <c r="PXG24" s="4299"/>
      <c r="PXH24" s="2602"/>
      <c r="PXI24" s="4287"/>
      <c r="PXJ24" s="4303"/>
      <c r="PXK24" s="4304"/>
      <c r="PXL24" s="2603"/>
      <c r="PXM24" s="4305"/>
      <c r="PXN24" s="4306"/>
      <c r="PXO24" s="4305"/>
      <c r="PXP24" s="4306"/>
      <c r="PXQ24" s="4299"/>
      <c r="PXR24" s="4300"/>
      <c r="PXS24" s="4305"/>
      <c r="PXT24" s="4304"/>
      <c r="PXU24" s="4299"/>
      <c r="PXV24" s="4300"/>
      <c r="PXW24" s="4301"/>
      <c r="PXX24" s="4302"/>
      <c r="PXY24" s="4299"/>
      <c r="PXZ24" s="2602"/>
      <c r="PYA24" s="4287"/>
      <c r="PYB24" s="4303"/>
      <c r="PYC24" s="4304"/>
      <c r="PYD24" s="2603"/>
      <c r="PYE24" s="4305"/>
      <c r="PYF24" s="4306"/>
      <c r="PYG24" s="4305"/>
      <c r="PYH24" s="4306"/>
      <c r="PYI24" s="4299"/>
      <c r="PYJ24" s="4300"/>
      <c r="PYK24" s="4305"/>
      <c r="PYL24" s="4304"/>
      <c r="PYM24" s="4299"/>
      <c r="PYN24" s="4300"/>
      <c r="PYO24" s="4301"/>
      <c r="PYP24" s="4302"/>
      <c r="PYQ24" s="4299"/>
      <c r="PYR24" s="2602"/>
      <c r="PYS24" s="4287"/>
      <c r="PYT24" s="4303"/>
      <c r="PYU24" s="4304"/>
      <c r="PYV24" s="2603"/>
      <c r="PYW24" s="4305"/>
      <c r="PYX24" s="4306"/>
      <c r="PYY24" s="4305"/>
      <c r="PYZ24" s="4306"/>
      <c r="PZA24" s="4299"/>
      <c r="PZB24" s="4300"/>
      <c r="PZC24" s="4305"/>
      <c r="PZD24" s="4304"/>
      <c r="PZE24" s="4299"/>
      <c r="PZF24" s="4300"/>
      <c r="PZG24" s="4301"/>
      <c r="PZH24" s="4302"/>
      <c r="PZI24" s="4299"/>
      <c r="PZJ24" s="2602"/>
      <c r="PZK24" s="4287"/>
      <c r="PZL24" s="4303"/>
      <c r="PZM24" s="4304"/>
      <c r="PZN24" s="2603"/>
      <c r="PZO24" s="4305"/>
      <c r="PZP24" s="4306"/>
      <c r="PZQ24" s="4305"/>
      <c r="PZR24" s="4306"/>
      <c r="PZS24" s="4299"/>
      <c r="PZT24" s="4300"/>
      <c r="PZU24" s="4305"/>
      <c r="PZV24" s="4304"/>
      <c r="PZW24" s="4299"/>
      <c r="PZX24" s="4300"/>
      <c r="PZY24" s="4301"/>
      <c r="PZZ24" s="4302"/>
      <c r="QAA24" s="4299"/>
      <c r="QAB24" s="2602"/>
      <c r="QAC24" s="4287"/>
      <c r="QAD24" s="4303"/>
      <c r="QAE24" s="4304"/>
      <c r="QAF24" s="2603"/>
      <c r="QAG24" s="4305"/>
      <c r="QAH24" s="4306"/>
      <c r="QAI24" s="4305"/>
      <c r="QAJ24" s="4306"/>
      <c r="QAK24" s="4299"/>
      <c r="QAL24" s="4300"/>
      <c r="QAM24" s="4305"/>
      <c r="QAN24" s="4304"/>
      <c r="QAO24" s="4299"/>
      <c r="QAP24" s="4300"/>
      <c r="QAQ24" s="4301"/>
      <c r="QAR24" s="4302"/>
      <c r="QAS24" s="4299"/>
      <c r="QAT24" s="2602"/>
      <c r="QAU24" s="4287"/>
      <c r="QAV24" s="4303"/>
      <c r="QAW24" s="4304"/>
      <c r="QAX24" s="2603"/>
      <c r="QAY24" s="4305"/>
      <c r="QAZ24" s="4306"/>
      <c r="QBA24" s="4305"/>
      <c r="QBB24" s="4306"/>
      <c r="QBC24" s="4299"/>
      <c r="QBD24" s="4300"/>
      <c r="QBE24" s="4305"/>
      <c r="QBF24" s="4304"/>
      <c r="QBG24" s="4299"/>
      <c r="QBH24" s="4300"/>
      <c r="QBI24" s="4301"/>
      <c r="QBJ24" s="4302"/>
      <c r="QBK24" s="4299"/>
      <c r="QBL24" s="2602"/>
      <c r="QBM24" s="4287"/>
      <c r="QBN24" s="4303"/>
      <c r="QBO24" s="4304"/>
      <c r="QBP24" s="2603"/>
      <c r="QBQ24" s="4305"/>
      <c r="QBR24" s="4306"/>
      <c r="QBS24" s="4305"/>
      <c r="QBT24" s="4306"/>
      <c r="QBU24" s="4299"/>
      <c r="QBV24" s="4300"/>
      <c r="QBW24" s="4305"/>
      <c r="QBX24" s="4304"/>
      <c r="QBY24" s="4299"/>
      <c r="QBZ24" s="4300"/>
      <c r="QCA24" s="4301"/>
      <c r="QCB24" s="4302"/>
      <c r="QCC24" s="4299"/>
      <c r="QCD24" s="2602"/>
      <c r="QCE24" s="4287"/>
      <c r="QCF24" s="4303"/>
      <c r="QCG24" s="4304"/>
      <c r="QCH24" s="2603"/>
      <c r="QCI24" s="4305"/>
      <c r="QCJ24" s="4306"/>
      <c r="QCK24" s="4305"/>
      <c r="QCL24" s="4306"/>
      <c r="QCM24" s="4299"/>
      <c r="QCN24" s="4300"/>
      <c r="QCO24" s="4305"/>
      <c r="QCP24" s="4304"/>
      <c r="QCQ24" s="4299"/>
      <c r="QCR24" s="4300"/>
      <c r="QCS24" s="4301"/>
      <c r="QCT24" s="4302"/>
      <c r="QCU24" s="4299"/>
      <c r="QCV24" s="2602"/>
      <c r="QCW24" s="4287"/>
      <c r="QCX24" s="4303"/>
      <c r="QCY24" s="4304"/>
      <c r="QCZ24" s="2603"/>
      <c r="QDA24" s="4305"/>
      <c r="QDB24" s="4306"/>
      <c r="QDC24" s="4305"/>
      <c r="QDD24" s="4306"/>
      <c r="QDE24" s="4299"/>
      <c r="QDF24" s="4300"/>
      <c r="QDG24" s="4305"/>
      <c r="QDH24" s="4304"/>
      <c r="QDI24" s="4299"/>
      <c r="QDJ24" s="4300"/>
      <c r="QDK24" s="4301"/>
      <c r="QDL24" s="4302"/>
      <c r="QDM24" s="4299"/>
      <c r="QDN24" s="2602"/>
      <c r="QDO24" s="4287"/>
      <c r="QDP24" s="4303"/>
      <c r="QDQ24" s="4304"/>
      <c r="QDR24" s="2603"/>
      <c r="QDS24" s="4305"/>
      <c r="QDT24" s="4306"/>
      <c r="QDU24" s="4305"/>
      <c r="QDV24" s="4306"/>
      <c r="QDW24" s="4299"/>
      <c r="QDX24" s="4300"/>
      <c r="QDY24" s="4305"/>
      <c r="QDZ24" s="4304"/>
      <c r="QEA24" s="4299"/>
      <c r="QEB24" s="4300"/>
      <c r="QEC24" s="4301"/>
      <c r="QED24" s="4302"/>
      <c r="QEE24" s="4299"/>
      <c r="QEF24" s="2602"/>
      <c r="QEG24" s="4287"/>
      <c r="QEH24" s="4303"/>
      <c r="QEI24" s="4304"/>
      <c r="QEJ24" s="2603"/>
      <c r="QEK24" s="4305"/>
      <c r="QEL24" s="4306"/>
      <c r="QEM24" s="4305"/>
      <c r="QEN24" s="4306"/>
      <c r="QEO24" s="4299"/>
      <c r="QEP24" s="4300"/>
      <c r="QEQ24" s="4305"/>
      <c r="QER24" s="4304"/>
      <c r="QES24" s="4299"/>
      <c r="QET24" s="4300"/>
      <c r="QEU24" s="4301"/>
      <c r="QEV24" s="4302"/>
      <c r="QEW24" s="4299"/>
      <c r="QEX24" s="2602"/>
      <c r="QEY24" s="4287"/>
      <c r="QEZ24" s="4303"/>
      <c r="QFA24" s="4304"/>
      <c r="QFB24" s="2603"/>
      <c r="QFC24" s="4305"/>
      <c r="QFD24" s="4306"/>
      <c r="QFE24" s="4305"/>
      <c r="QFF24" s="4306"/>
      <c r="QFG24" s="4299"/>
      <c r="QFH24" s="4300"/>
      <c r="QFI24" s="4305"/>
      <c r="QFJ24" s="4304"/>
      <c r="QFK24" s="4299"/>
      <c r="QFL24" s="4300"/>
      <c r="QFM24" s="4301"/>
      <c r="QFN24" s="4302"/>
      <c r="QFO24" s="4299"/>
      <c r="QFP24" s="2602"/>
      <c r="QFQ24" s="4287"/>
      <c r="QFR24" s="4303"/>
      <c r="QFS24" s="4304"/>
      <c r="QFT24" s="2603"/>
      <c r="QFU24" s="4305"/>
      <c r="QFV24" s="4306"/>
      <c r="QFW24" s="4305"/>
      <c r="QFX24" s="4306"/>
      <c r="QFY24" s="4299"/>
      <c r="QFZ24" s="4300"/>
      <c r="QGA24" s="4305"/>
      <c r="QGB24" s="4304"/>
      <c r="QGC24" s="4299"/>
      <c r="QGD24" s="4300"/>
      <c r="QGE24" s="4301"/>
      <c r="QGF24" s="4302"/>
      <c r="QGG24" s="4299"/>
      <c r="QGH24" s="2602"/>
      <c r="QGI24" s="4287"/>
      <c r="QGJ24" s="4303"/>
      <c r="QGK24" s="4304"/>
      <c r="QGL24" s="2603"/>
      <c r="QGM24" s="4305"/>
      <c r="QGN24" s="4306"/>
      <c r="QGO24" s="4305"/>
      <c r="QGP24" s="4306"/>
      <c r="QGQ24" s="4299"/>
      <c r="QGR24" s="4300"/>
      <c r="QGS24" s="4305"/>
      <c r="QGT24" s="4304"/>
      <c r="QGU24" s="4299"/>
      <c r="QGV24" s="4300"/>
      <c r="QGW24" s="4301"/>
      <c r="QGX24" s="4302"/>
      <c r="QGY24" s="4299"/>
      <c r="QGZ24" s="2602"/>
      <c r="QHA24" s="4287"/>
      <c r="QHB24" s="4303"/>
      <c r="QHC24" s="4304"/>
      <c r="QHD24" s="2603"/>
      <c r="QHE24" s="4305"/>
      <c r="QHF24" s="4306"/>
      <c r="QHG24" s="4305"/>
      <c r="QHH24" s="4306"/>
      <c r="QHI24" s="4299"/>
      <c r="QHJ24" s="4300"/>
      <c r="QHK24" s="4305"/>
      <c r="QHL24" s="4304"/>
      <c r="QHM24" s="4299"/>
      <c r="QHN24" s="4300"/>
      <c r="QHO24" s="4301"/>
      <c r="QHP24" s="4302"/>
      <c r="QHQ24" s="4299"/>
      <c r="QHR24" s="2602"/>
      <c r="QHS24" s="4287"/>
      <c r="QHT24" s="4303"/>
      <c r="QHU24" s="4304"/>
      <c r="QHV24" s="2603"/>
      <c r="QHW24" s="4305"/>
      <c r="QHX24" s="4306"/>
      <c r="QHY24" s="4305"/>
      <c r="QHZ24" s="4306"/>
      <c r="QIA24" s="4299"/>
      <c r="QIB24" s="4300"/>
      <c r="QIC24" s="4305"/>
      <c r="QID24" s="4304"/>
      <c r="QIE24" s="4299"/>
      <c r="QIF24" s="4300"/>
      <c r="QIG24" s="4301"/>
      <c r="QIH24" s="4302"/>
      <c r="QII24" s="4299"/>
      <c r="QIJ24" s="2602"/>
      <c r="QIK24" s="4287"/>
      <c r="QIL24" s="4303"/>
      <c r="QIM24" s="4304"/>
      <c r="QIN24" s="2603"/>
      <c r="QIO24" s="4305"/>
      <c r="QIP24" s="4306"/>
      <c r="QIQ24" s="4305"/>
      <c r="QIR24" s="4306"/>
      <c r="QIS24" s="4299"/>
      <c r="QIT24" s="4300"/>
      <c r="QIU24" s="4305"/>
      <c r="QIV24" s="4304"/>
      <c r="QIW24" s="4299"/>
      <c r="QIX24" s="4300"/>
      <c r="QIY24" s="4301"/>
      <c r="QIZ24" s="4302"/>
      <c r="QJA24" s="4299"/>
      <c r="QJB24" s="2602"/>
      <c r="QJC24" s="4287"/>
      <c r="QJD24" s="4303"/>
      <c r="QJE24" s="4304"/>
      <c r="QJF24" s="2603"/>
      <c r="QJG24" s="4305"/>
      <c r="QJH24" s="4306"/>
      <c r="QJI24" s="4305"/>
      <c r="QJJ24" s="4306"/>
      <c r="QJK24" s="4299"/>
      <c r="QJL24" s="4300"/>
      <c r="QJM24" s="4305"/>
      <c r="QJN24" s="4304"/>
      <c r="QJO24" s="4299"/>
      <c r="QJP24" s="4300"/>
      <c r="QJQ24" s="4301"/>
      <c r="QJR24" s="4302"/>
      <c r="QJS24" s="4299"/>
      <c r="QJT24" s="2602"/>
      <c r="QJU24" s="4287"/>
      <c r="QJV24" s="4303"/>
      <c r="QJW24" s="4304"/>
      <c r="QJX24" s="2603"/>
      <c r="QJY24" s="4305"/>
      <c r="QJZ24" s="4306"/>
      <c r="QKA24" s="4305"/>
      <c r="QKB24" s="4306"/>
      <c r="QKC24" s="4299"/>
      <c r="QKD24" s="4300"/>
      <c r="QKE24" s="4305"/>
      <c r="QKF24" s="4304"/>
      <c r="QKG24" s="4299"/>
      <c r="QKH24" s="4300"/>
      <c r="QKI24" s="4301"/>
      <c r="QKJ24" s="4302"/>
      <c r="QKK24" s="4299"/>
      <c r="QKL24" s="2602"/>
      <c r="QKM24" s="4287"/>
      <c r="QKN24" s="4303"/>
      <c r="QKO24" s="4304"/>
      <c r="QKP24" s="2603"/>
      <c r="QKQ24" s="4305"/>
      <c r="QKR24" s="4306"/>
      <c r="QKS24" s="4305"/>
      <c r="QKT24" s="4306"/>
      <c r="QKU24" s="4299"/>
      <c r="QKV24" s="4300"/>
      <c r="QKW24" s="4305"/>
      <c r="QKX24" s="4304"/>
      <c r="QKY24" s="4299"/>
      <c r="QKZ24" s="4300"/>
      <c r="QLA24" s="4301"/>
      <c r="QLB24" s="4302"/>
      <c r="QLC24" s="4299"/>
      <c r="QLD24" s="2602"/>
      <c r="QLE24" s="4287"/>
      <c r="QLF24" s="4303"/>
      <c r="QLG24" s="4304"/>
      <c r="QLH24" s="2603"/>
      <c r="QLI24" s="4305"/>
      <c r="QLJ24" s="4306"/>
      <c r="QLK24" s="4305"/>
      <c r="QLL24" s="4306"/>
      <c r="QLM24" s="4299"/>
      <c r="QLN24" s="4300"/>
      <c r="QLO24" s="4305"/>
      <c r="QLP24" s="4304"/>
      <c r="QLQ24" s="4299"/>
      <c r="QLR24" s="4300"/>
      <c r="QLS24" s="4301"/>
      <c r="QLT24" s="4302"/>
      <c r="QLU24" s="4299"/>
      <c r="QLV24" s="2602"/>
      <c r="QLW24" s="4287"/>
      <c r="QLX24" s="4303"/>
      <c r="QLY24" s="4304"/>
      <c r="QLZ24" s="2603"/>
      <c r="QMA24" s="4305"/>
      <c r="QMB24" s="4306"/>
      <c r="QMC24" s="4305"/>
      <c r="QMD24" s="4306"/>
      <c r="QME24" s="4299"/>
      <c r="QMF24" s="4300"/>
      <c r="QMG24" s="4305"/>
      <c r="QMH24" s="4304"/>
      <c r="QMI24" s="4299"/>
      <c r="QMJ24" s="4300"/>
      <c r="QMK24" s="4301"/>
      <c r="QML24" s="4302"/>
      <c r="QMM24" s="4299"/>
      <c r="QMN24" s="2602"/>
      <c r="QMO24" s="4287"/>
      <c r="QMP24" s="4303"/>
      <c r="QMQ24" s="4304"/>
      <c r="QMR24" s="2603"/>
      <c r="QMS24" s="4305"/>
      <c r="QMT24" s="4306"/>
      <c r="QMU24" s="4305"/>
      <c r="QMV24" s="4306"/>
      <c r="QMW24" s="4299"/>
      <c r="QMX24" s="4300"/>
      <c r="QMY24" s="4305"/>
      <c r="QMZ24" s="4304"/>
      <c r="QNA24" s="4299"/>
      <c r="QNB24" s="4300"/>
      <c r="QNC24" s="4301"/>
      <c r="QND24" s="4302"/>
      <c r="QNE24" s="4299"/>
      <c r="QNF24" s="2602"/>
      <c r="QNG24" s="4287"/>
      <c r="QNH24" s="4303"/>
      <c r="QNI24" s="4304"/>
      <c r="QNJ24" s="2603"/>
      <c r="QNK24" s="4305"/>
      <c r="QNL24" s="4306"/>
      <c r="QNM24" s="4305"/>
      <c r="QNN24" s="4306"/>
      <c r="QNO24" s="4299"/>
      <c r="QNP24" s="4300"/>
      <c r="QNQ24" s="4305"/>
      <c r="QNR24" s="4304"/>
      <c r="QNS24" s="4299"/>
      <c r="QNT24" s="4300"/>
      <c r="QNU24" s="4301"/>
      <c r="QNV24" s="4302"/>
      <c r="QNW24" s="4299"/>
      <c r="QNX24" s="2602"/>
      <c r="QNY24" s="4287"/>
      <c r="QNZ24" s="4303"/>
      <c r="QOA24" s="4304"/>
      <c r="QOB24" s="2603"/>
      <c r="QOC24" s="4305"/>
      <c r="QOD24" s="4306"/>
      <c r="QOE24" s="4305"/>
      <c r="QOF24" s="4306"/>
      <c r="QOG24" s="4299"/>
      <c r="QOH24" s="4300"/>
      <c r="QOI24" s="4305"/>
      <c r="QOJ24" s="4304"/>
      <c r="QOK24" s="4299"/>
      <c r="QOL24" s="4300"/>
      <c r="QOM24" s="4301"/>
      <c r="QON24" s="4302"/>
      <c r="QOO24" s="4299"/>
      <c r="QOP24" s="2602"/>
      <c r="QOQ24" s="4287"/>
      <c r="QOR24" s="4303"/>
      <c r="QOS24" s="4304"/>
      <c r="QOT24" s="2603"/>
      <c r="QOU24" s="4305"/>
      <c r="QOV24" s="4306"/>
      <c r="QOW24" s="4305"/>
      <c r="QOX24" s="4306"/>
      <c r="QOY24" s="4299"/>
      <c r="QOZ24" s="4300"/>
      <c r="QPA24" s="4305"/>
      <c r="QPB24" s="4304"/>
      <c r="QPC24" s="4299"/>
      <c r="QPD24" s="4300"/>
      <c r="QPE24" s="4301"/>
      <c r="QPF24" s="4302"/>
      <c r="QPG24" s="4299"/>
      <c r="QPH24" s="2602"/>
      <c r="QPI24" s="4287"/>
      <c r="QPJ24" s="4303"/>
      <c r="QPK24" s="4304"/>
      <c r="QPL24" s="2603"/>
      <c r="QPM24" s="4305"/>
      <c r="QPN24" s="4306"/>
      <c r="QPO24" s="4305"/>
      <c r="QPP24" s="4306"/>
      <c r="QPQ24" s="4299"/>
      <c r="QPR24" s="4300"/>
      <c r="QPS24" s="4305"/>
      <c r="QPT24" s="4304"/>
      <c r="QPU24" s="4299"/>
      <c r="QPV24" s="4300"/>
      <c r="QPW24" s="4301"/>
      <c r="QPX24" s="4302"/>
      <c r="QPY24" s="4299"/>
      <c r="QPZ24" s="2602"/>
      <c r="QQA24" s="4287"/>
      <c r="QQB24" s="4303"/>
      <c r="QQC24" s="4304"/>
      <c r="QQD24" s="2603"/>
      <c r="QQE24" s="4305"/>
      <c r="QQF24" s="4306"/>
      <c r="QQG24" s="4305"/>
      <c r="QQH24" s="4306"/>
      <c r="QQI24" s="4299"/>
      <c r="QQJ24" s="4300"/>
      <c r="QQK24" s="4305"/>
      <c r="QQL24" s="4304"/>
      <c r="QQM24" s="4299"/>
      <c r="QQN24" s="4300"/>
      <c r="QQO24" s="4301"/>
      <c r="QQP24" s="4302"/>
      <c r="QQQ24" s="4299"/>
      <c r="QQR24" s="2602"/>
      <c r="QQS24" s="4287"/>
      <c r="QQT24" s="4303"/>
      <c r="QQU24" s="4304"/>
      <c r="QQV24" s="2603"/>
      <c r="QQW24" s="4305"/>
      <c r="QQX24" s="4306"/>
      <c r="QQY24" s="4305"/>
      <c r="QQZ24" s="4306"/>
      <c r="QRA24" s="4299"/>
      <c r="QRB24" s="4300"/>
      <c r="QRC24" s="4305"/>
      <c r="QRD24" s="4304"/>
      <c r="QRE24" s="4299"/>
      <c r="QRF24" s="4300"/>
      <c r="QRG24" s="4301"/>
      <c r="QRH24" s="4302"/>
      <c r="QRI24" s="4299"/>
      <c r="QRJ24" s="2602"/>
      <c r="QRK24" s="4287"/>
      <c r="QRL24" s="4303"/>
      <c r="QRM24" s="4304"/>
      <c r="QRN24" s="2603"/>
      <c r="QRO24" s="4305"/>
      <c r="QRP24" s="4306"/>
      <c r="QRQ24" s="4305"/>
      <c r="QRR24" s="4306"/>
      <c r="QRS24" s="4299"/>
      <c r="QRT24" s="4300"/>
      <c r="QRU24" s="4305"/>
      <c r="QRV24" s="4304"/>
      <c r="QRW24" s="4299"/>
      <c r="QRX24" s="4300"/>
      <c r="QRY24" s="4301"/>
      <c r="QRZ24" s="4302"/>
      <c r="QSA24" s="4299"/>
      <c r="QSB24" s="2602"/>
      <c r="QSC24" s="4287"/>
      <c r="QSD24" s="4303"/>
      <c r="QSE24" s="4304"/>
      <c r="QSF24" s="2603"/>
      <c r="QSG24" s="4305"/>
      <c r="QSH24" s="4306"/>
      <c r="QSI24" s="4305"/>
      <c r="QSJ24" s="4306"/>
      <c r="QSK24" s="4299"/>
      <c r="QSL24" s="4300"/>
      <c r="QSM24" s="4305"/>
      <c r="QSN24" s="4304"/>
      <c r="QSO24" s="4299"/>
      <c r="QSP24" s="4300"/>
      <c r="QSQ24" s="4301"/>
      <c r="QSR24" s="4302"/>
      <c r="QSS24" s="4299"/>
      <c r="QST24" s="2602"/>
      <c r="QSU24" s="4287"/>
      <c r="QSV24" s="4303"/>
      <c r="QSW24" s="4304"/>
      <c r="QSX24" s="2603"/>
      <c r="QSY24" s="4305"/>
      <c r="QSZ24" s="4306"/>
      <c r="QTA24" s="4305"/>
      <c r="QTB24" s="4306"/>
      <c r="QTC24" s="4299"/>
      <c r="QTD24" s="4300"/>
      <c r="QTE24" s="4305"/>
      <c r="QTF24" s="4304"/>
      <c r="QTG24" s="4299"/>
      <c r="QTH24" s="4300"/>
      <c r="QTI24" s="4301"/>
      <c r="QTJ24" s="4302"/>
      <c r="QTK24" s="4299"/>
      <c r="QTL24" s="2602"/>
      <c r="QTM24" s="4287"/>
      <c r="QTN24" s="4303"/>
      <c r="QTO24" s="4304"/>
      <c r="QTP24" s="2603"/>
      <c r="QTQ24" s="4305"/>
      <c r="QTR24" s="4306"/>
      <c r="QTS24" s="4305"/>
      <c r="QTT24" s="4306"/>
      <c r="QTU24" s="4299"/>
      <c r="QTV24" s="4300"/>
      <c r="QTW24" s="4305"/>
      <c r="QTX24" s="4304"/>
      <c r="QTY24" s="4299"/>
      <c r="QTZ24" s="4300"/>
      <c r="QUA24" s="4301"/>
      <c r="QUB24" s="4302"/>
      <c r="QUC24" s="4299"/>
      <c r="QUD24" s="2602"/>
      <c r="QUE24" s="4287"/>
      <c r="QUF24" s="4303"/>
      <c r="QUG24" s="4304"/>
      <c r="QUH24" s="2603"/>
      <c r="QUI24" s="4305"/>
      <c r="QUJ24" s="4306"/>
      <c r="QUK24" s="4305"/>
      <c r="QUL24" s="4306"/>
      <c r="QUM24" s="4299"/>
      <c r="QUN24" s="4300"/>
      <c r="QUO24" s="4305"/>
      <c r="QUP24" s="4304"/>
      <c r="QUQ24" s="4299"/>
      <c r="QUR24" s="4300"/>
      <c r="QUS24" s="4301"/>
      <c r="QUT24" s="4302"/>
      <c r="QUU24" s="4299"/>
      <c r="QUV24" s="2602"/>
      <c r="QUW24" s="4287"/>
      <c r="QUX24" s="4303"/>
      <c r="QUY24" s="4304"/>
      <c r="QUZ24" s="2603"/>
      <c r="QVA24" s="4305"/>
      <c r="QVB24" s="4306"/>
      <c r="QVC24" s="4305"/>
      <c r="QVD24" s="4306"/>
      <c r="QVE24" s="4299"/>
      <c r="QVF24" s="4300"/>
      <c r="QVG24" s="4305"/>
      <c r="QVH24" s="4304"/>
      <c r="QVI24" s="4299"/>
      <c r="QVJ24" s="4300"/>
      <c r="QVK24" s="4301"/>
      <c r="QVL24" s="4302"/>
      <c r="QVM24" s="4299"/>
      <c r="QVN24" s="2602"/>
      <c r="QVO24" s="4287"/>
      <c r="QVP24" s="4303"/>
      <c r="QVQ24" s="4304"/>
      <c r="QVR24" s="2603"/>
      <c r="QVS24" s="4305"/>
      <c r="QVT24" s="4306"/>
      <c r="QVU24" s="4305"/>
      <c r="QVV24" s="4306"/>
      <c r="QVW24" s="4299"/>
      <c r="QVX24" s="4300"/>
      <c r="QVY24" s="4305"/>
      <c r="QVZ24" s="4304"/>
      <c r="QWA24" s="4299"/>
      <c r="QWB24" s="4300"/>
      <c r="QWC24" s="4301"/>
      <c r="QWD24" s="4302"/>
      <c r="QWE24" s="4299"/>
      <c r="QWF24" s="2602"/>
      <c r="QWG24" s="4287"/>
      <c r="QWH24" s="4303"/>
      <c r="QWI24" s="4304"/>
      <c r="QWJ24" s="2603"/>
      <c r="QWK24" s="4305"/>
      <c r="QWL24" s="4306"/>
      <c r="QWM24" s="4305"/>
      <c r="QWN24" s="4306"/>
      <c r="QWO24" s="4299"/>
      <c r="QWP24" s="4300"/>
      <c r="QWQ24" s="4305"/>
      <c r="QWR24" s="4304"/>
      <c r="QWS24" s="4299"/>
      <c r="QWT24" s="4300"/>
      <c r="QWU24" s="4301"/>
      <c r="QWV24" s="4302"/>
      <c r="QWW24" s="4299"/>
      <c r="QWX24" s="2602"/>
      <c r="QWY24" s="4287"/>
      <c r="QWZ24" s="4303"/>
      <c r="QXA24" s="4304"/>
      <c r="QXB24" s="2603"/>
      <c r="QXC24" s="4305"/>
      <c r="QXD24" s="4306"/>
      <c r="QXE24" s="4305"/>
      <c r="QXF24" s="4306"/>
      <c r="QXG24" s="4299"/>
      <c r="QXH24" s="4300"/>
      <c r="QXI24" s="4305"/>
      <c r="QXJ24" s="4304"/>
      <c r="QXK24" s="4299"/>
      <c r="QXL24" s="4300"/>
      <c r="QXM24" s="4301"/>
      <c r="QXN24" s="4302"/>
      <c r="QXO24" s="4299"/>
      <c r="QXP24" s="2602"/>
      <c r="QXQ24" s="4287"/>
      <c r="QXR24" s="4303"/>
      <c r="QXS24" s="4304"/>
      <c r="QXT24" s="2603"/>
      <c r="QXU24" s="4305"/>
      <c r="QXV24" s="4306"/>
      <c r="QXW24" s="4305"/>
      <c r="QXX24" s="4306"/>
      <c r="QXY24" s="4299"/>
      <c r="QXZ24" s="4300"/>
      <c r="QYA24" s="4305"/>
      <c r="QYB24" s="4304"/>
      <c r="QYC24" s="4299"/>
      <c r="QYD24" s="4300"/>
      <c r="QYE24" s="4301"/>
      <c r="QYF24" s="4302"/>
      <c r="QYG24" s="4299"/>
      <c r="QYH24" s="2602"/>
      <c r="QYI24" s="4287"/>
      <c r="QYJ24" s="4303"/>
      <c r="QYK24" s="4304"/>
      <c r="QYL24" s="2603"/>
      <c r="QYM24" s="4305"/>
      <c r="QYN24" s="4306"/>
      <c r="QYO24" s="4305"/>
      <c r="QYP24" s="4306"/>
      <c r="QYQ24" s="4299"/>
      <c r="QYR24" s="4300"/>
      <c r="QYS24" s="4305"/>
      <c r="QYT24" s="4304"/>
      <c r="QYU24" s="4299"/>
      <c r="QYV24" s="4300"/>
      <c r="QYW24" s="4301"/>
      <c r="QYX24" s="4302"/>
      <c r="QYY24" s="4299"/>
      <c r="QYZ24" s="2602"/>
      <c r="QZA24" s="4287"/>
      <c r="QZB24" s="4303"/>
      <c r="QZC24" s="4304"/>
      <c r="QZD24" s="2603"/>
      <c r="QZE24" s="4305"/>
      <c r="QZF24" s="4306"/>
      <c r="QZG24" s="4305"/>
      <c r="QZH24" s="4306"/>
      <c r="QZI24" s="4299"/>
      <c r="QZJ24" s="4300"/>
      <c r="QZK24" s="4305"/>
      <c r="QZL24" s="4304"/>
      <c r="QZM24" s="4299"/>
      <c r="QZN24" s="4300"/>
      <c r="QZO24" s="4301"/>
      <c r="QZP24" s="4302"/>
      <c r="QZQ24" s="4299"/>
      <c r="QZR24" s="2602"/>
      <c r="QZS24" s="4287"/>
      <c r="QZT24" s="4303"/>
      <c r="QZU24" s="4304"/>
      <c r="QZV24" s="2603"/>
      <c r="QZW24" s="4305"/>
      <c r="QZX24" s="4306"/>
      <c r="QZY24" s="4305"/>
      <c r="QZZ24" s="4306"/>
      <c r="RAA24" s="4299"/>
      <c r="RAB24" s="4300"/>
      <c r="RAC24" s="4305"/>
      <c r="RAD24" s="4304"/>
      <c r="RAE24" s="4299"/>
      <c r="RAF24" s="4300"/>
      <c r="RAG24" s="4301"/>
      <c r="RAH24" s="4302"/>
      <c r="RAI24" s="4299"/>
      <c r="RAJ24" s="2602"/>
      <c r="RAK24" s="4287"/>
      <c r="RAL24" s="4303"/>
      <c r="RAM24" s="4304"/>
      <c r="RAN24" s="2603"/>
      <c r="RAO24" s="4305"/>
      <c r="RAP24" s="4306"/>
      <c r="RAQ24" s="4305"/>
      <c r="RAR24" s="4306"/>
      <c r="RAS24" s="4299"/>
      <c r="RAT24" s="4300"/>
      <c r="RAU24" s="4305"/>
      <c r="RAV24" s="4304"/>
      <c r="RAW24" s="4299"/>
      <c r="RAX24" s="4300"/>
      <c r="RAY24" s="4301"/>
      <c r="RAZ24" s="4302"/>
      <c r="RBA24" s="4299"/>
      <c r="RBB24" s="2602"/>
      <c r="RBC24" s="4287"/>
      <c r="RBD24" s="4303"/>
      <c r="RBE24" s="4304"/>
      <c r="RBF24" s="2603"/>
      <c r="RBG24" s="4305"/>
      <c r="RBH24" s="4306"/>
      <c r="RBI24" s="4305"/>
      <c r="RBJ24" s="4306"/>
      <c r="RBK24" s="4299"/>
      <c r="RBL24" s="4300"/>
      <c r="RBM24" s="4305"/>
      <c r="RBN24" s="4304"/>
      <c r="RBO24" s="4299"/>
      <c r="RBP24" s="4300"/>
      <c r="RBQ24" s="4301"/>
      <c r="RBR24" s="4302"/>
      <c r="RBS24" s="4299"/>
      <c r="RBT24" s="2602"/>
      <c r="RBU24" s="4287"/>
      <c r="RBV24" s="4303"/>
      <c r="RBW24" s="4304"/>
      <c r="RBX24" s="2603"/>
      <c r="RBY24" s="4305"/>
      <c r="RBZ24" s="4306"/>
      <c r="RCA24" s="4305"/>
      <c r="RCB24" s="4306"/>
      <c r="RCC24" s="4299"/>
      <c r="RCD24" s="4300"/>
      <c r="RCE24" s="4305"/>
      <c r="RCF24" s="4304"/>
      <c r="RCG24" s="4299"/>
      <c r="RCH24" s="4300"/>
      <c r="RCI24" s="4301"/>
      <c r="RCJ24" s="4302"/>
      <c r="RCK24" s="4299"/>
      <c r="RCL24" s="2602"/>
      <c r="RCM24" s="4287"/>
      <c r="RCN24" s="4303"/>
      <c r="RCO24" s="4304"/>
      <c r="RCP24" s="2603"/>
      <c r="RCQ24" s="4305"/>
      <c r="RCR24" s="4306"/>
      <c r="RCS24" s="4305"/>
      <c r="RCT24" s="4306"/>
      <c r="RCU24" s="4299"/>
      <c r="RCV24" s="4300"/>
      <c r="RCW24" s="4305"/>
      <c r="RCX24" s="4304"/>
      <c r="RCY24" s="4299"/>
      <c r="RCZ24" s="4300"/>
      <c r="RDA24" s="4301"/>
      <c r="RDB24" s="4302"/>
      <c r="RDC24" s="4299"/>
      <c r="RDD24" s="2602"/>
      <c r="RDE24" s="4287"/>
      <c r="RDF24" s="4303"/>
      <c r="RDG24" s="4304"/>
      <c r="RDH24" s="2603"/>
      <c r="RDI24" s="4305"/>
      <c r="RDJ24" s="4306"/>
      <c r="RDK24" s="4305"/>
      <c r="RDL24" s="4306"/>
      <c r="RDM24" s="4299"/>
      <c r="RDN24" s="4300"/>
      <c r="RDO24" s="4305"/>
      <c r="RDP24" s="4304"/>
      <c r="RDQ24" s="4299"/>
      <c r="RDR24" s="4300"/>
      <c r="RDS24" s="4301"/>
      <c r="RDT24" s="4302"/>
      <c r="RDU24" s="4299"/>
      <c r="RDV24" s="2602"/>
      <c r="RDW24" s="4287"/>
      <c r="RDX24" s="4303"/>
      <c r="RDY24" s="4304"/>
      <c r="RDZ24" s="2603"/>
      <c r="REA24" s="4305"/>
      <c r="REB24" s="4306"/>
      <c r="REC24" s="4305"/>
      <c r="RED24" s="4306"/>
      <c r="REE24" s="4299"/>
      <c r="REF24" s="4300"/>
      <c r="REG24" s="4305"/>
      <c r="REH24" s="4304"/>
      <c r="REI24" s="4299"/>
      <c r="REJ24" s="4300"/>
      <c r="REK24" s="4301"/>
      <c r="REL24" s="4302"/>
      <c r="REM24" s="4299"/>
      <c r="REN24" s="2602"/>
      <c r="REO24" s="4287"/>
      <c r="REP24" s="4303"/>
      <c r="REQ24" s="4304"/>
      <c r="RER24" s="2603"/>
      <c r="RES24" s="4305"/>
      <c r="RET24" s="4306"/>
      <c r="REU24" s="4305"/>
      <c r="REV24" s="4306"/>
      <c r="REW24" s="4299"/>
      <c r="REX24" s="4300"/>
      <c r="REY24" s="4305"/>
      <c r="REZ24" s="4304"/>
      <c r="RFA24" s="4299"/>
      <c r="RFB24" s="4300"/>
      <c r="RFC24" s="4301"/>
      <c r="RFD24" s="4302"/>
      <c r="RFE24" s="4299"/>
      <c r="RFF24" s="2602"/>
      <c r="RFG24" s="4287"/>
      <c r="RFH24" s="4303"/>
      <c r="RFI24" s="4304"/>
      <c r="RFJ24" s="2603"/>
      <c r="RFK24" s="4305"/>
      <c r="RFL24" s="4306"/>
      <c r="RFM24" s="4305"/>
      <c r="RFN24" s="4306"/>
      <c r="RFO24" s="4299"/>
      <c r="RFP24" s="4300"/>
      <c r="RFQ24" s="4305"/>
      <c r="RFR24" s="4304"/>
      <c r="RFS24" s="4299"/>
      <c r="RFT24" s="4300"/>
      <c r="RFU24" s="4301"/>
      <c r="RFV24" s="4302"/>
      <c r="RFW24" s="4299"/>
      <c r="RFX24" s="2602"/>
      <c r="RFY24" s="4287"/>
      <c r="RFZ24" s="4303"/>
      <c r="RGA24" s="4304"/>
      <c r="RGB24" s="2603"/>
      <c r="RGC24" s="4305"/>
      <c r="RGD24" s="4306"/>
      <c r="RGE24" s="4305"/>
      <c r="RGF24" s="4306"/>
      <c r="RGG24" s="4299"/>
      <c r="RGH24" s="4300"/>
      <c r="RGI24" s="4305"/>
      <c r="RGJ24" s="4304"/>
      <c r="RGK24" s="4299"/>
      <c r="RGL24" s="4300"/>
      <c r="RGM24" s="4301"/>
      <c r="RGN24" s="4302"/>
      <c r="RGO24" s="4299"/>
      <c r="RGP24" s="2602"/>
      <c r="RGQ24" s="4287"/>
      <c r="RGR24" s="4303"/>
      <c r="RGS24" s="4304"/>
      <c r="RGT24" s="2603"/>
      <c r="RGU24" s="4305"/>
      <c r="RGV24" s="4306"/>
      <c r="RGW24" s="4305"/>
      <c r="RGX24" s="4306"/>
      <c r="RGY24" s="4299"/>
      <c r="RGZ24" s="4300"/>
      <c r="RHA24" s="4305"/>
      <c r="RHB24" s="4304"/>
      <c r="RHC24" s="4299"/>
      <c r="RHD24" s="4300"/>
      <c r="RHE24" s="4301"/>
      <c r="RHF24" s="4302"/>
      <c r="RHG24" s="4299"/>
      <c r="RHH24" s="2602"/>
      <c r="RHI24" s="4287"/>
      <c r="RHJ24" s="4303"/>
      <c r="RHK24" s="4304"/>
      <c r="RHL24" s="2603"/>
      <c r="RHM24" s="4305"/>
      <c r="RHN24" s="4306"/>
      <c r="RHO24" s="4305"/>
      <c r="RHP24" s="4306"/>
      <c r="RHQ24" s="4299"/>
      <c r="RHR24" s="4300"/>
      <c r="RHS24" s="4305"/>
      <c r="RHT24" s="4304"/>
      <c r="RHU24" s="4299"/>
      <c r="RHV24" s="4300"/>
      <c r="RHW24" s="4301"/>
      <c r="RHX24" s="4302"/>
      <c r="RHY24" s="4299"/>
      <c r="RHZ24" s="2602"/>
      <c r="RIA24" s="4287"/>
      <c r="RIB24" s="4303"/>
      <c r="RIC24" s="4304"/>
      <c r="RID24" s="2603"/>
      <c r="RIE24" s="4305"/>
      <c r="RIF24" s="4306"/>
      <c r="RIG24" s="4305"/>
      <c r="RIH24" s="4306"/>
      <c r="RII24" s="4299"/>
      <c r="RIJ24" s="4300"/>
      <c r="RIK24" s="4305"/>
      <c r="RIL24" s="4304"/>
      <c r="RIM24" s="4299"/>
      <c r="RIN24" s="4300"/>
      <c r="RIO24" s="4301"/>
      <c r="RIP24" s="4302"/>
      <c r="RIQ24" s="4299"/>
      <c r="RIR24" s="2602"/>
      <c r="RIS24" s="4287"/>
      <c r="RIT24" s="4303"/>
      <c r="RIU24" s="4304"/>
      <c r="RIV24" s="2603"/>
      <c r="RIW24" s="4305"/>
      <c r="RIX24" s="4306"/>
      <c r="RIY24" s="4305"/>
      <c r="RIZ24" s="4306"/>
      <c r="RJA24" s="4299"/>
      <c r="RJB24" s="4300"/>
      <c r="RJC24" s="4305"/>
      <c r="RJD24" s="4304"/>
      <c r="RJE24" s="4299"/>
      <c r="RJF24" s="4300"/>
      <c r="RJG24" s="4301"/>
      <c r="RJH24" s="4302"/>
      <c r="RJI24" s="4299"/>
      <c r="RJJ24" s="2602"/>
      <c r="RJK24" s="4287"/>
      <c r="RJL24" s="4303"/>
      <c r="RJM24" s="4304"/>
      <c r="RJN24" s="2603"/>
      <c r="RJO24" s="4305"/>
      <c r="RJP24" s="4306"/>
      <c r="RJQ24" s="4305"/>
      <c r="RJR24" s="4306"/>
      <c r="RJS24" s="4299"/>
      <c r="RJT24" s="4300"/>
      <c r="RJU24" s="4305"/>
      <c r="RJV24" s="4304"/>
      <c r="RJW24" s="4299"/>
      <c r="RJX24" s="4300"/>
      <c r="RJY24" s="4301"/>
      <c r="RJZ24" s="4302"/>
      <c r="RKA24" s="4299"/>
      <c r="RKB24" s="2602"/>
      <c r="RKC24" s="4287"/>
      <c r="RKD24" s="4303"/>
      <c r="RKE24" s="4304"/>
      <c r="RKF24" s="2603"/>
      <c r="RKG24" s="4305"/>
      <c r="RKH24" s="4306"/>
      <c r="RKI24" s="4305"/>
      <c r="RKJ24" s="4306"/>
      <c r="RKK24" s="4299"/>
      <c r="RKL24" s="4300"/>
      <c r="RKM24" s="4305"/>
      <c r="RKN24" s="4304"/>
      <c r="RKO24" s="4299"/>
      <c r="RKP24" s="4300"/>
      <c r="RKQ24" s="4301"/>
      <c r="RKR24" s="4302"/>
      <c r="RKS24" s="4299"/>
      <c r="RKT24" s="2602"/>
      <c r="RKU24" s="4287"/>
      <c r="RKV24" s="4303"/>
      <c r="RKW24" s="4304"/>
      <c r="RKX24" s="2603"/>
      <c r="RKY24" s="4305"/>
      <c r="RKZ24" s="4306"/>
      <c r="RLA24" s="4305"/>
      <c r="RLB24" s="4306"/>
      <c r="RLC24" s="4299"/>
      <c r="RLD24" s="4300"/>
      <c r="RLE24" s="4305"/>
      <c r="RLF24" s="4304"/>
      <c r="RLG24" s="4299"/>
      <c r="RLH24" s="4300"/>
      <c r="RLI24" s="4301"/>
      <c r="RLJ24" s="4302"/>
      <c r="RLK24" s="4299"/>
      <c r="RLL24" s="2602"/>
      <c r="RLM24" s="4287"/>
      <c r="RLN24" s="4303"/>
      <c r="RLO24" s="4304"/>
      <c r="RLP24" s="2603"/>
      <c r="RLQ24" s="4305"/>
      <c r="RLR24" s="4306"/>
      <c r="RLS24" s="4305"/>
      <c r="RLT24" s="4306"/>
      <c r="RLU24" s="4299"/>
      <c r="RLV24" s="4300"/>
      <c r="RLW24" s="4305"/>
      <c r="RLX24" s="4304"/>
      <c r="RLY24" s="4299"/>
      <c r="RLZ24" s="4300"/>
      <c r="RMA24" s="4301"/>
      <c r="RMB24" s="4302"/>
      <c r="RMC24" s="4299"/>
      <c r="RMD24" s="2602"/>
      <c r="RME24" s="4287"/>
      <c r="RMF24" s="4303"/>
      <c r="RMG24" s="4304"/>
      <c r="RMH24" s="2603"/>
      <c r="RMI24" s="4305"/>
      <c r="RMJ24" s="4306"/>
      <c r="RMK24" s="4305"/>
      <c r="RML24" s="4306"/>
      <c r="RMM24" s="4299"/>
      <c r="RMN24" s="4300"/>
      <c r="RMO24" s="4305"/>
      <c r="RMP24" s="4304"/>
      <c r="RMQ24" s="4299"/>
      <c r="RMR24" s="4300"/>
      <c r="RMS24" s="4301"/>
      <c r="RMT24" s="4302"/>
      <c r="RMU24" s="4299"/>
      <c r="RMV24" s="2602"/>
      <c r="RMW24" s="4287"/>
      <c r="RMX24" s="4303"/>
      <c r="RMY24" s="4304"/>
      <c r="RMZ24" s="2603"/>
      <c r="RNA24" s="4305"/>
      <c r="RNB24" s="4306"/>
      <c r="RNC24" s="4305"/>
      <c r="RND24" s="4306"/>
      <c r="RNE24" s="4299"/>
      <c r="RNF24" s="4300"/>
      <c r="RNG24" s="4305"/>
      <c r="RNH24" s="4304"/>
      <c r="RNI24" s="4299"/>
      <c r="RNJ24" s="4300"/>
      <c r="RNK24" s="4301"/>
      <c r="RNL24" s="4302"/>
      <c r="RNM24" s="4299"/>
      <c r="RNN24" s="2602"/>
      <c r="RNO24" s="4287"/>
      <c r="RNP24" s="4303"/>
      <c r="RNQ24" s="4304"/>
      <c r="RNR24" s="2603"/>
      <c r="RNS24" s="4305"/>
      <c r="RNT24" s="4306"/>
      <c r="RNU24" s="4305"/>
      <c r="RNV24" s="4306"/>
      <c r="RNW24" s="4299"/>
      <c r="RNX24" s="4300"/>
      <c r="RNY24" s="4305"/>
      <c r="RNZ24" s="4304"/>
      <c r="ROA24" s="4299"/>
      <c r="ROB24" s="4300"/>
      <c r="ROC24" s="4301"/>
      <c r="ROD24" s="4302"/>
      <c r="ROE24" s="4299"/>
      <c r="ROF24" s="2602"/>
      <c r="ROG24" s="4287"/>
      <c r="ROH24" s="4303"/>
      <c r="ROI24" s="4304"/>
      <c r="ROJ24" s="2603"/>
      <c r="ROK24" s="4305"/>
      <c r="ROL24" s="4306"/>
      <c r="ROM24" s="4305"/>
      <c r="RON24" s="4306"/>
      <c r="ROO24" s="4299"/>
      <c r="ROP24" s="4300"/>
      <c r="ROQ24" s="4305"/>
      <c r="ROR24" s="4304"/>
      <c r="ROS24" s="4299"/>
      <c r="ROT24" s="4300"/>
      <c r="ROU24" s="4301"/>
      <c r="ROV24" s="4302"/>
      <c r="ROW24" s="4299"/>
      <c r="ROX24" s="2602"/>
      <c r="ROY24" s="4287"/>
      <c r="ROZ24" s="4303"/>
      <c r="RPA24" s="4304"/>
      <c r="RPB24" s="2603"/>
      <c r="RPC24" s="4305"/>
      <c r="RPD24" s="4306"/>
      <c r="RPE24" s="4305"/>
      <c r="RPF24" s="4306"/>
      <c r="RPG24" s="4299"/>
      <c r="RPH24" s="4300"/>
      <c r="RPI24" s="4305"/>
      <c r="RPJ24" s="4304"/>
      <c r="RPK24" s="4299"/>
      <c r="RPL24" s="4300"/>
      <c r="RPM24" s="4301"/>
      <c r="RPN24" s="4302"/>
      <c r="RPO24" s="4299"/>
      <c r="RPP24" s="2602"/>
      <c r="RPQ24" s="4287"/>
      <c r="RPR24" s="4303"/>
      <c r="RPS24" s="4304"/>
      <c r="RPT24" s="2603"/>
      <c r="RPU24" s="4305"/>
      <c r="RPV24" s="4306"/>
      <c r="RPW24" s="4305"/>
      <c r="RPX24" s="4306"/>
      <c r="RPY24" s="4299"/>
      <c r="RPZ24" s="4300"/>
      <c r="RQA24" s="4305"/>
      <c r="RQB24" s="4304"/>
      <c r="RQC24" s="4299"/>
      <c r="RQD24" s="4300"/>
      <c r="RQE24" s="4301"/>
      <c r="RQF24" s="4302"/>
      <c r="RQG24" s="4299"/>
      <c r="RQH24" s="2602"/>
      <c r="RQI24" s="4287"/>
      <c r="RQJ24" s="4303"/>
      <c r="RQK24" s="4304"/>
      <c r="RQL24" s="2603"/>
      <c r="RQM24" s="4305"/>
      <c r="RQN24" s="4306"/>
      <c r="RQO24" s="4305"/>
      <c r="RQP24" s="4306"/>
      <c r="RQQ24" s="4299"/>
      <c r="RQR24" s="4300"/>
      <c r="RQS24" s="4305"/>
      <c r="RQT24" s="4304"/>
      <c r="RQU24" s="4299"/>
      <c r="RQV24" s="4300"/>
      <c r="RQW24" s="4301"/>
      <c r="RQX24" s="4302"/>
      <c r="RQY24" s="4299"/>
      <c r="RQZ24" s="2602"/>
      <c r="RRA24" s="4287"/>
      <c r="RRB24" s="4303"/>
      <c r="RRC24" s="4304"/>
      <c r="RRD24" s="2603"/>
      <c r="RRE24" s="4305"/>
      <c r="RRF24" s="4306"/>
      <c r="RRG24" s="4305"/>
      <c r="RRH24" s="4306"/>
      <c r="RRI24" s="4299"/>
      <c r="RRJ24" s="4300"/>
      <c r="RRK24" s="4305"/>
      <c r="RRL24" s="4304"/>
      <c r="RRM24" s="4299"/>
      <c r="RRN24" s="4300"/>
      <c r="RRO24" s="4301"/>
      <c r="RRP24" s="4302"/>
      <c r="RRQ24" s="4299"/>
      <c r="RRR24" s="2602"/>
      <c r="RRS24" s="4287"/>
      <c r="RRT24" s="4303"/>
      <c r="RRU24" s="4304"/>
      <c r="RRV24" s="2603"/>
      <c r="RRW24" s="4305"/>
      <c r="RRX24" s="4306"/>
      <c r="RRY24" s="4305"/>
      <c r="RRZ24" s="4306"/>
      <c r="RSA24" s="4299"/>
      <c r="RSB24" s="4300"/>
      <c r="RSC24" s="4305"/>
      <c r="RSD24" s="4304"/>
      <c r="RSE24" s="4299"/>
      <c r="RSF24" s="4300"/>
      <c r="RSG24" s="4301"/>
      <c r="RSH24" s="4302"/>
      <c r="RSI24" s="4299"/>
      <c r="RSJ24" s="2602"/>
      <c r="RSK24" s="4287"/>
      <c r="RSL24" s="4303"/>
      <c r="RSM24" s="4304"/>
      <c r="RSN24" s="2603"/>
      <c r="RSO24" s="4305"/>
      <c r="RSP24" s="4306"/>
      <c r="RSQ24" s="4305"/>
      <c r="RSR24" s="4306"/>
      <c r="RSS24" s="4299"/>
      <c r="RST24" s="4300"/>
      <c r="RSU24" s="4305"/>
      <c r="RSV24" s="4304"/>
      <c r="RSW24" s="4299"/>
      <c r="RSX24" s="4300"/>
      <c r="RSY24" s="4301"/>
      <c r="RSZ24" s="4302"/>
      <c r="RTA24" s="4299"/>
      <c r="RTB24" s="2602"/>
      <c r="RTC24" s="4287"/>
      <c r="RTD24" s="4303"/>
      <c r="RTE24" s="4304"/>
      <c r="RTF24" s="2603"/>
      <c r="RTG24" s="4305"/>
      <c r="RTH24" s="4306"/>
      <c r="RTI24" s="4305"/>
      <c r="RTJ24" s="4306"/>
      <c r="RTK24" s="4299"/>
      <c r="RTL24" s="4300"/>
      <c r="RTM24" s="4305"/>
      <c r="RTN24" s="4304"/>
      <c r="RTO24" s="4299"/>
      <c r="RTP24" s="4300"/>
      <c r="RTQ24" s="4301"/>
      <c r="RTR24" s="4302"/>
      <c r="RTS24" s="4299"/>
      <c r="RTT24" s="2602"/>
      <c r="RTU24" s="4287"/>
      <c r="RTV24" s="4303"/>
      <c r="RTW24" s="4304"/>
      <c r="RTX24" s="2603"/>
      <c r="RTY24" s="4305"/>
      <c r="RTZ24" s="4306"/>
      <c r="RUA24" s="4305"/>
      <c r="RUB24" s="4306"/>
      <c r="RUC24" s="4299"/>
      <c r="RUD24" s="4300"/>
      <c r="RUE24" s="4305"/>
      <c r="RUF24" s="4304"/>
      <c r="RUG24" s="4299"/>
      <c r="RUH24" s="4300"/>
      <c r="RUI24" s="4301"/>
      <c r="RUJ24" s="4302"/>
      <c r="RUK24" s="4299"/>
      <c r="RUL24" s="2602"/>
      <c r="RUM24" s="4287"/>
      <c r="RUN24" s="4303"/>
      <c r="RUO24" s="4304"/>
      <c r="RUP24" s="2603"/>
      <c r="RUQ24" s="4305"/>
      <c r="RUR24" s="4306"/>
      <c r="RUS24" s="4305"/>
      <c r="RUT24" s="4306"/>
      <c r="RUU24" s="4299"/>
      <c r="RUV24" s="4300"/>
      <c r="RUW24" s="4305"/>
      <c r="RUX24" s="4304"/>
      <c r="RUY24" s="4299"/>
      <c r="RUZ24" s="4300"/>
      <c r="RVA24" s="4301"/>
      <c r="RVB24" s="4302"/>
      <c r="RVC24" s="4299"/>
      <c r="RVD24" s="2602"/>
      <c r="RVE24" s="4287"/>
      <c r="RVF24" s="4303"/>
      <c r="RVG24" s="4304"/>
      <c r="RVH24" s="2603"/>
      <c r="RVI24" s="4305"/>
      <c r="RVJ24" s="4306"/>
      <c r="RVK24" s="4305"/>
      <c r="RVL24" s="4306"/>
      <c r="RVM24" s="4299"/>
      <c r="RVN24" s="4300"/>
      <c r="RVO24" s="4305"/>
      <c r="RVP24" s="4304"/>
      <c r="RVQ24" s="4299"/>
      <c r="RVR24" s="4300"/>
      <c r="RVS24" s="4301"/>
      <c r="RVT24" s="4302"/>
      <c r="RVU24" s="4299"/>
      <c r="RVV24" s="2602"/>
      <c r="RVW24" s="4287"/>
      <c r="RVX24" s="4303"/>
      <c r="RVY24" s="4304"/>
      <c r="RVZ24" s="2603"/>
      <c r="RWA24" s="4305"/>
      <c r="RWB24" s="4306"/>
      <c r="RWC24" s="4305"/>
      <c r="RWD24" s="4306"/>
      <c r="RWE24" s="4299"/>
      <c r="RWF24" s="4300"/>
      <c r="RWG24" s="4305"/>
      <c r="RWH24" s="4304"/>
      <c r="RWI24" s="4299"/>
      <c r="RWJ24" s="4300"/>
      <c r="RWK24" s="4301"/>
      <c r="RWL24" s="4302"/>
      <c r="RWM24" s="4299"/>
      <c r="RWN24" s="2602"/>
      <c r="RWO24" s="4287"/>
      <c r="RWP24" s="4303"/>
      <c r="RWQ24" s="4304"/>
      <c r="RWR24" s="2603"/>
      <c r="RWS24" s="4305"/>
      <c r="RWT24" s="4306"/>
      <c r="RWU24" s="4305"/>
      <c r="RWV24" s="4306"/>
      <c r="RWW24" s="4299"/>
      <c r="RWX24" s="4300"/>
      <c r="RWY24" s="4305"/>
      <c r="RWZ24" s="4304"/>
      <c r="RXA24" s="4299"/>
      <c r="RXB24" s="4300"/>
      <c r="RXC24" s="4301"/>
      <c r="RXD24" s="4302"/>
      <c r="RXE24" s="4299"/>
      <c r="RXF24" s="2602"/>
      <c r="RXG24" s="4287"/>
      <c r="RXH24" s="4303"/>
      <c r="RXI24" s="4304"/>
      <c r="RXJ24" s="2603"/>
      <c r="RXK24" s="4305"/>
      <c r="RXL24" s="4306"/>
      <c r="RXM24" s="4305"/>
      <c r="RXN24" s="4306"/>
      <c r="RXO24" s="4299"/>
      <c r="RXP24" s="4300"/>
      <c r="RXQ24" s="4305"/>
      <c r="RXR24" s="4304"/>
      <c r="RXS24" s="4299"/>
      <c r="RXT24" s="4300"/>
      <c r="RXU24" s="4301"/>
      <c r="RXV24" s="4302"/>
      <c r="RXW24" s="4299"/>
      <c r="RXX24" s="2602"/>
      <c r="RXY24" s="4287"/>
      <c r="RXZ24" s="4303"/>
      <c r="RYA24" s="4304"/>
      <c r="RYB24" s="2603"/>
      <c r="RYC24" s="4305"/>
      <c r="RYD24" s="4306"/>
      <c r="RYE24" s="4305"/>
      <c r="RYF24" s="4306"/>
      <c r="RYG24" s="4299"/>
      <c r="RYH24" s="4300"/>
      <c r="RYI24" s="4305"/>
      <c r="RYJ24" s="4304"/>
      <c r="RYK24" s="4299"/>
      <c r="RYL24" s="4300"/>
      <c r="RYM24" s="4301"/>
      <c r="RYN24" s="4302"/>
      <c r="RYO24" s="4299"/>
      <c r="RYP24" s="2602"/>
      <c r="RYQ24" s="4287"/>
      <c r="RYR24" s="4303"/>
      <c r="RYS24" s="4304"/>
      <c r="RYT24" s="2603"/>
      <c r="RYU24" s="4305"/>
      <c r="RYV24" s="4306"/>
      <c r="RYW24" s="4305"/>
      <c r="RYX24" s="4306"/>
      <c r="RYY24" s="4299"/>
      <c r="RYZ24" s="4300"/>
      <c r="RZA24" s="4305"/>
      <c r="RZB24" s="4304"/>
      <c r="RZC24" s="4299"/>
      <c r="RZD24" s="4300"/>
      <c r="RZE24" s="4301"/>
      <c r="RZF24" s="4302"/>
      <c r="RZG24" s="4299"/>
      <c r="RZH24" s="2602"/>
      <c r="RZI24" s="4287"/>
      <c r="RZJ24" s="4303"/>
      <c r="RZK24" s="4304"/>
      <c r="RZL24" s="2603"/>
      <c r="RZM24" s="4305"/>
      <c r="RZN24" s="4306"/>
      <c r="RZO24" s="4305"/>
      <c r="RZP24" s="4306"/>
      <c r="RZQ24" s="4299"/>
      <c r="RZR24" s="4300"/>
      <c r="RZS24" s="4305"/>
      <c r="RZT24" s="4304"/>
      <c r="RZU24" s="4299"/>
      <c r="RZV24" s="4300"/>
      <c r="RZW24" s="4301"/>
      <c r="RZX24" s="4302"/>
      <c r="RZY24" s="4299"/>
      <c r="RZZ24" s="2602"/>
      <c r="SAA24" s="4287"/>
      <c r="SAB24" s="4303"/>
      <c r="SAC24" s="4304"/>
      <c r="SAD24" s="2603"/>
      <c r="SAE24" s="4305"/>
      <c r="SAF24" s="4306"/>
      <c r="SAG24" s="4305"/>
      <c r="SAH24" s="4306"/>
      <c r="SAI24" s="4299"/>
      <c r="SAJ24" s="4300"/>
      <c r="SAK24" s="4305"/>
      <c r="SAL24" s="4304"/>
      <c r="SAM24" s="4299"/>
      <c r="SAN24" s="4300"/>
      <c r="SAO24" s="4301"/>
      <c r="SAP24" s="4302"/>
      <c r="SAQ24" s="4299"/>
      <c r="SAR24" s="2602"/>
      <c r="SAS24" s="4287"/>
      <c r="SAT24" s="4303"/>
      <c r="SAU24" s="4304"/>
      <c r="SAV24" s="2603"/>
      <c r="SAW24" s="4305"/>
      <c r="SAX24" s="4306"/>
      <c r="SAY24" s="4305"/>
      <c r="SAZ24" s="4306"/>
      <c r="SBA24" s="4299"/>
      <c r="SBB24" s="4300"/>
      <c r="SBC24" s="4305"/>
      <c r="SBD24" s="4304"/>
      <c r="SBE24" s="4299"/>
      <c r="SBF24" s="4300"/>
      <c r="SBG24" s="4301"/>
      <c r="SBH24" s="4302"/>
      <c r="SBI24" s="4299"/>
      <c r="SBJ24" s="2602"/>
      <c r="SBK24" s="4287"/>
      <c r="SBL24" s="4303"/>
      <c r="SBM24" s="4304"/>
      <c r="SBN24" s="2603"/>
      <c r="SBO24" s="4305"/>
      <c r="SBP24" s="4306"/>
      <c r="SBQ24" s="4305"/>
      <c r="SBR24" s="4306"/>
      <c r="SBS24" s="4299"/>
      <c r="SBT24" s="4300"/>
      <c r="SBU24" s="4305"/>
      <c r="SBV24" s="4304"/>
      <c r="SBW24" s="4299"/>
      <c r="SBX24" s="4300"/>
      <c r="SBY24" s="4301"/>
      <c r="SBZ24" s="4302"/>
      <c r="SCA24" s="4299"/>
      <c r="SCB24" s="2602"/>
      <c r="SCC24" s="4287"/>
      <c r="SCD24" s="4303"/>
      <c r="SCE24" s="4304"/>
      <c r="SCF24" s="2603"/>
      <c r="SCG24" s="4305"/>
      <c r="SCH24" s="4306"/>
      <c r="SCI24" s="4305"/>
      <c r="SCJ24" s="4306"/>
      <c r="SCK24" s="4299"/>
      <c r="SCL24" s="4300"/>
      <c r="SCM24" s="4305"/>
      <c r="SCN24" s="4304"/>
      <c r="SCO24" s="4299"/>
      <c r="SCP24" s="4300"/>
      <c r="SCQ24" s="4301"/>
      <c r="SCR24" s="4302"/>
      <c r="SCS24" s="4299"/>
      <c r="SCT24" s="2602"/>
      <c r="SCU24" s="4287"/>
      <c r="SCV24" s="4303"/>
      <c r="SCW24" s="4304"/>
      <c r="SCX24" s="2603"/>
      <c r="SCY24" s="4305"/>
      <c r="SCZ24" s="4306"/>
      <c r="SDA24" s="4305"/>
      <c r="SDB24" s="4306"/>
      <c r="SDC24" s="4299"/>
      <c r="SDD24" s="4300"/>
      <c r="SDE24" s="4305"/>
      <c r="SDF24" s="4304"/>
      <c r="SDG24" s="4299"/>
      <c r="SDH24" s="4300"/>
      <c r="SDI24" s="4301"/>
      <c r="SDJ24" s="4302"/>
      <c r="SDK24" s="4299"/>
      <c r="SDL24" s="2602"/>
      <c r="SDM24" s="4287"/>
      <c r="SDN24" s="4303"/>
      <c r="SDO24" s="4304"/>
      <c r="SDP24" s="2603"/>
      <c r="SDQ24" s="4305"/>
      <c r="SDR24" s="4306"/>
      <c r="SDS24" s="4305"/>
      <c r="SDT24" s="4306"/>
      <c r="SDU24" s="4299"/>
      <c r="SDV24" s="4300"/>
      <c r="SDW24" s="4305"/>
      <c r="SDX24" s="4304"/>
      <c r="SDY24" s="4299"/>
      <c r="SDZ24" s="4300"/>
      <c r="SEA24" s="4301"/>
      <c r="SEB24" s="4302"/>
      <c r="SEC24" s="4299"/>
      <c r="SED24" s="2602"/>
      <c r="SEE24" s="4287"/>
      <c r="SEF24" s="4303"/>
      <c r="SEG24" s="4304"/>
      <c r="SEH24" s="2603"/>
      <c r="SEI24" s="4305"/>
      <c r="SEJ24" s="4306"/>
      <c r="SEK24" s="4305"/>
      <c r="SEL24" s="4306"/>
      <c r="SEM24" s="4299"/>
      <c r="SEN24" s="4300"/>
      <c r="SEO24" s="4305"/>
      <c r="SEP24" s="4304"/>
      <c r="SEQ24" s="4299"/>
      <c r="SER24" s="4300"/>
      <c r="SES24" s="4301"/>
      <c r="SET24" s="4302"/>
      <c r="SEU24" s="4299"/>
      <c r="SEV24" s="2602"/>
      <c r="SEW24" s="4287"/>
      <c r="SEX24" s="4303"/>
      <c r="SEY24" s="4304"/>
      <c r="SEZ24" s="2603"/>
      <c r="SFA24" s="4305"/>
      <c r="SFB24" s="4306"/>
      <c r="SFC24" s="4305"/>
      <c r="SFD24" s="4306"/>
      <c r="SFE24" s="4299"/>
      <c r="SFF24" s="4300"/>
      <c r="SFG24" s="4305"/>
      <c r="SFH24" s="4304"/>
      <c r="SFI24" s="4299"/>
      <c r="SFJ24" s="4300"/>
      <c r="SFK24" s="4301"/>
      <c r="SFL24" s="4302"/>
      <c r="SFM24" s="4299"/>
      <c r="SFN24" s="2602"/>
      <c r="SFO24" s="4287"/>
      <c r="SFP24" s="4303"/>
      <c r="SFQ24" s="4304"/>
      <c r="SFR24" s="2603"/>
      <c r="SFS24" s="4305"/>
      <c r="SFT24" s="4306"/>
      <c r="SFU24" s="4305"/>
      <c r="SFV24" s="4306"/>
      <c r="SFW24" s="4299"/>
      <c r="SFX24" s="4300"/>
      <c r="SFY24" s="4305"/>
      <c r="SFZ24" s="4304"/>
      <c r="SGA24" s="4299"/>
      <c r="SGB24" s="4300"/>
      <c r="SGC24" s="4301"/>
      <c r="SGD24" s="4302"/>
      <c r="SGE24" s="4299"/>
      <c r="SGF24" s="2602"/>
      <c r="SGG24" s="4287"/>
      <c r="SGH24" s="4303"/>
      <c r="SGI24" s="4304"/>
      <c r="SGJ24" s="2603"/>
      <c r="SGK24" s="4305"/>
      <c r="SGL24" s="4306"/>
      <c r="SGM24" s="4305"/>
      <c r="SGN24" s="4306"/>
      <c r="SGO24" s="4299"/>
      <c r="SGP24" s="4300"/>
      <c r="SGQ24" s="4305"/>
      <c r="SGR24" s="4304"/>
      <c r="SGS24" s="4299"/>
      <c r="SGT24" s="4300"/>
      <c r="SGU24" s="4301"/>
      <c r="SGV24" s="4302"/>
      <c r="SGW24" s="4299"/>
      <c r="SGX24" s="2602"/>
      <c r="SGY24" s="4287"/>
      <c r="SGZ24" s="4303"/>
      <c r="SHA24" s="4304"/>
      <c r="SHB24" s="2603"/>
      <c r="SHC24" s="4305"/>
      <c r="SHD24" s="4306"/>
      <c r="SHE24" s="4305"/>
      <c r="SHF24" s="4306"/>
      <c r="SHG24" s="4299"/>
      <c r="SHH24" s="4300"/>
      <c r="SHI24" s="4305"/>
      <c r="SHJ24" s="4304"/>
      <c r="SHK24" s="4299"/>
      <c r="SHL24" s="4300"/>
      <c r="SHM24" s="4301"/>
      <c r="SHN24" s="4302"/>
      <c r="SHO24" s="4299"/>
      <c r="SHP24" s="2602"/>
      <c r="SHQ24" s="4287"/>
      <c r="SHR24" s="4303"/>
      <c r="SHS24" s="4304"/>
      <c r="SHT24" s="2603"/>
      <c r="SHU24" s="4305"/>
      <c r="SHV24" s="4306"/>
      <c r="SHW24" s="4305"/>
      <c r="SHX24" s="4306"/>
      <c r="SHY24" s="4299"/>
      <c r="SHZ24" s="4300"/>
      <c r="SIA24" s="4305"/>
      <c r="SIB24" s="4304"/>
      <c r="SIC24" s="4299"/>
      <c r="SID24" s="4300"/>
      <c r="SIE24" s="4301"/>
      <c r="SIF24" s="4302"/>
      <c r="SIG24" s="4299"/>
      <c r="SIH24" s="2602"/>
      <c r="SII24" s="4287"/>
      <c r="SIJ24" s="4303"/>
      <c r="SIK24" s="4304"/>
      <c r="SIL24" s="2603"/>
      <c r="SIM24" s="4305"/>
      <c r="SIN24" s="4306"/>
      <c r="SIO24" s="4305"/>
      <c r="SIP24" s="4306"/>
      <c r="SIQ24" s="4299"/>
      <c r="SIR24" s="4300"/>
      <c r="SIS24" s="4305"/>
      <c r="SIT24" s="4304"/>
      <c r="SIU24" s="4299"/>
      <c r="SIV24" s="4300"/>
      <c r="SIW24" s="4301"/>
      <c r="SIX24" s="4302"/>
      <c r="SIY24" s="4299"/>
      <c r="SIZ24" s="2602"/>
      <c r="SJA24" s="4287"/>
      <c r="SJB24" s="4303"/>
      <c r="SJC24" s="4304"/>
      <c r="SJD24" s="2603"/>
      <c r="SJE24" s="4305"/>
      <c r="SJF24" s="4306"/>
      <c r="SJG24" s="4305"/>
      <c r="SJH24" s="4306"/>
      <c r="SJI24" s="4299"/>
      <c r="SJJ24" s="4300"/>
      <c r="SJK24" s="4305"/>
      <c r="SJL24" s="4304"/>
      <c r="SJM24" s="4299"/>
      <c r="SJN24" s="4300"/>
      <c r="SJO24" s="4301"/>
      <c r="SJP24" s="4302"/>
      <c r="SJQ24" s="4299"/>
      <c r="SJR24" s="2602"/>
      <c r="SJS24" s="4287"/>
      <c r="SJT24" s="4303"/>
      <c r="SJU24" s="4304"/>
      <c r="SJV24" s="2603"/>
      <c r="SJW24" s="4305"/>
      <c r="SJX24" s="4306"/>
      <c r="SJY24" s="4305"/>
      <c r="SJZ24" s="4306"/>
      <c r="SKA24" s="4299"/>
      <c r="SKB24" s="4300"/>
      <c r="SKC24" s="4305"/>
      <c r="SKD24" s="4304"/>
      <c r="SKE24" s="4299"/>
      <c r="SKF24" s="4300"/>
      <c r="SKG24" s="4301"/>
      <c r="SKH24" s="4302"/>
      <c r="SKI24" s="4299"/>
      <c r="SKJ24" s="2602"/>
      <c r="SKK24" s="4287"/>
      <c r="SKL24" s="4303"/>
      <c r="SKM24" s="4304"/>
      <c r="SKN24" s="2603"/>
      <c r="SKO24" s="4305"/>
      <c r="SKP24" s="4306"/>
      <c r="SKQ24" s="4305"/>
      <c r="SKR24" s="4306"/>
      <c r="SKS24" s="4299"/>
      <c r="SKT24" s="4300"/>
      <c r="SKU24" s="4305"/>
      <c r="SKV24" s="4304"/>
      <c r="SKW24" s="4299"/>
      <c r="SKX24" s="4300"/>
      <c r="SKY24" s="4301"/>
      <c r="SKZ24" s="4302"/>
      <c r="SLA24" s="4299"/>
      <c r="SLB24" s="2602"/>
      <c r="SLC24" s="4287"/>
      <c r="SLD24" s="4303"/>
      <c r="SLE24" s="4304"/>
      <c r="SLF24" s="2603"/>
      <c r="SLG24" s="4305"/>
      <c r="SLH24" s="4306"/>
      <c r="SLI24" s="4305"/>
      <c r="SLJ24" s="4306"/>
      <c r="SLK24" s="4299"/>
      <c r="SLL24" s="4300"/>
      <c r="SLM24" s="4305"/>
      <c r="SLN24" s="4304"/>
      <c r="SLO24" s="4299"/>
      <c r="SLP24" s="4300"/>
      <c r="SLQ24" s="4301"/>
      <c r="SLR24" s="4302"/>
      <c r="SLS24" s="4299"/>
      <c r="SLT24" s="2602"/>
      <c r="SLU24" s="4287"/>
      <c r="SLV24" s="4303"/>
      <c r="SLW24" s="4304"/>
      <c r="SLX24" s="2603"/>
      <c r="SLY24" s="4305"/>
      <c r="SLZ24" s="4306"/>
      <c r="SMA24" s="4305"/>
      <c r="SMB24" s="4306"/>
      <c r="SMC24" s="4299"/>
      <c r="SMD24" s="4300"/>
      <c r="SME24" s="4305"/>
      <c r="SMF24" s="4304"/>
      <c r="SMG24" s="4299"/>
      <c r="SMH24" s="4300"/>
      <c r="SMI24" s="4301"/>
      <c r="SMJ24" s="4302"/>
      <c r="SMK24" s="4299"/>
      <c r="SML24" s="2602"/>
      <c r="SMM24" s="4287"/>
      <c r="SMN24" s="4303"/>
      <c r="SMO24" s="4304"/>
      <c r="SMP24" s="2603"/>
      <c r="SMQ24" s="4305"/>
      <c r="SMR24" s="4306"/>
      <c r="SMS24" s="4305"/>
      <c r="SMT24" s="4306"/>
      <c r="SMU24" s="4299"/>
      <c r="SMV24" s="4300"/>
      <c r="SMW24" s="4305"/>
      <c r="SMX24" s="4304"/>
      <c r="SMY24" s="4299"/>
      <c r="SMZ24" s="4300"/>
      <c r="SNA24" s="4301"/>
      <c r="SNB24" s="4302"/>
      <c r="SNC24" s="4299"/>
      <c r="SND24" s="2602"/>
      <c r="SNE24" s="4287"/>
      <c r="SNF24" s="4303"/>
      <c r="SNG24" s="4304"/>
      <c r="SNH24" s="2603"/>
      <c r="SNI24" s="4305"/>
      <c r="SNJ24" s="4306"/>
      <c r="SNK24" s="4305"/>
      <c r="SNL24" s="4306"/>
      <c r="SNM24" s="4299"/>
      <c r="SNN24" s="4300"/>
      <c r="SNO24" s="4305"/>
      <c r="SNP24" s="4304"/>
      <c r="SNQ24" s="4299"/>
      <c r="SNR24" s="4300"/>
      <c r="SNS24" s="4301"/>
      <c r="SNT24" s="4302"/>
      <c r="SNU24" s="4299"/>
      <c r="SNV24" s="2602"/>
      <c r="SNW24" s="4287"/>
      <c r="SNX24" s="4303"/>
      <c r="SNY24" s="4304"/>
      <c r="SNZ24" s="2603"/>
      <c r="SOA24" s="4305"/>
      <c r="SOB24" s="4306"/>
      <c r="SOC24" s="4305"/>
      <c r="SOD24" s="4306"/>
      <c r="SOE24" s="4299"/>
      <c r="SOF24" s="4300"/>
      <c r="SOG24" s="4305"/>
      <c r="SOH24" s="4304"/>
      <c r="SOI24" s="4299"/>
      <c r="SOJ24" s="4300"/>
      <c r="SOK24" s="4301"/>
      <c r="SOL24" s="4302"/>
      <c r="SOM24" s="4299"/>
      <c r="SON24" s="2602"/>
      <c r="SOO24" s="4287"/>
      <c r="SOP24" s="4303"/>
      <c r="SOQ24" s="4304"/>
      <c r="SOR24" s="2603"/>
      <c r="SOS24" s="4305"/>
      <c r="SOT24" s="4306"/>
      <c r="SOU24" s="4305"/>
      <c r="SOV24" s="4306"/>
      <c r="SOW24" s="4299"/>
      <c r="SOX24" s="4300"/>
      <c r="SOY24" s="4305"/>
      <c r="SOZ24" s="4304"/>
      <c r="SPA24" s="4299"/>
      <c r="SPB24" s="4300"/>
      <c r="SPC24" s="4301"/>
      <c r="SPD24" s="4302"/>
      <c r="SPE24" s="4299"/>
      <c r="SPF24" s="2602"/>
      <c r="SPG24" s="4287"/>
      <c r="SPH24" s="4303"/>
      <c r="SPI24" s="4304"/>
      <c r="SPJ24" s="2603"/>
      <c r="SPK24" s="4305"/>
      <c r="SPL24" s="4306"/>
      <c r="SPM24" s="4305"/>
      <c r="SPN24" s="4306"/>
      <c r="SPO24" s="4299"/>
      <c r="SPP24" s="4300"/>
      <c r="SPQ24" s="4305"/>
      <c r="SPR24" s="4304"/>
      <c r="SPS24" s="4299"/>
      <c r="SPT24" s="4300"/>
      <c r="SPU24" s="4301"/>
      <c r="SPV24" s="4302"/>
      <c r="SPW24" s="4299"/>
      <c r="SPX24" s="2602"/>
      <c r="SPY24" s="4287"/>
      <c r="SPZ24" s="4303"/>
      <c r="SQA24" s="4304"/>
      <c r="SQB24" s="2603"/>
      <c r="SQC24" s="4305"/>
      <c r="SQD24" s="4306"/>
      <c r="SQE24" s="4305"/>
      <c r="SQF24" s="4306"/>
      <c r="SQG24" s="4299"/>
      <c r="SQH24" s="4300"/>
      <c r="SQI24" s="4305"/>
      <c r="SQJ24" s="4304"/>
      <c r="SQK24" s="4299"/>
      <c r="SQL24" s="4300"/>
      <c r="SQM24" s="4301"/>
      <c r="SQN24" s="4302"/>
      <c r="SQO24" s="4299"/>
      <c r="SQP24" s="2602"/>
      <c r="SQQ24" s="4287"/>
      <c r="SQR24" s="4303"/>
      <c r="SQS24" s="4304"/>
      <c r="SQT24" s="2603"/>
      <c r="SQU24" s="4305"/>
      <c r="SQV24" s="4306"/>
      <c r="SQW24" s="4305"/>
      <c r="SQX24" s="4306"/>
      <c r="SQY24" s="4299"/>
      <c r="SQZ24" s="4300"/>
      <c r="SRA24" s="4305"/>
      <c r="SRB24" s="4304"/>
      <c r="SRC24" s="4299"/>
      <c r="SRD24" s="4300"/>
      <c r="SRE24" s="4301"/>
      <c r="SRF24" s="4302"/>
      <c r="SRG24" s="4299"/>
      <c r="SRH24" s="2602"/>
      <c r="SRI24" s="4287"/>
      <c r="SRJ24" s="4303"/>
      <c r="SRK24" s="4304"/>
      <c r="SRL24" s="2603"/>
      <c r="SRM24" s="4305"/>
      <c r="SRN24" s="4306"/>
      <c r="SRO24" s="4305"/>
      <c r="SRP24" s="4306"/>
      <c r="SRQ24" s="4299"/>
      <c r="SRR24" s="4300"/>
      <c r="SRS24" s="4305"/>
      <c r="SRT24" s="4304"/>
      <c r="SRU24" s="4299"/>
      <c r="SRV24" s="4300"/>
      <c r="SRW24" s="4301"/>
      <c r="SRX24" s="4302"/>
      <c r="SRY24" s="4299"/>
      <c r="SRZ24" s="2602"/>
      <c r="SSA24" s="4287"/>
      <c r="SSB24" s="4303"/>
      <c r="SSC24" s="4304"/>
      <c r="SSD24" s="2603"/>
      <c r="SSE24" s="4305"/>
      <c r="SSF24" s="4306"/>
      <c r="SSG24" s="4305"/>
      <c r="SSH24" s="4306"/>
      <c r="SSI24" s="4299"/>
      <c r="SSJ24" s="4300"/>
      <c r="SSK24" s="4305"/>
      <c r="SSL24" s="4304"/>
      <c r="SSM24" s="4299"/>
      <c r="SSN24" s="4300"/>
      <c r="SSO24" s="4301"/>
      <c r="SSP24" s="4302"/>
      <c r="SSQ24" s="4299"/>
      <c r="SSR24" s="2602"/>
      <c r="SSS24" s="4287"/>
      <c r="SST24" s="4303"/>
      <c r="SSU24" s="4304"/>
      <c r="SSV24" s="2603"/>
      <c r="SSW24" s="4305"/>
      <c r="SSX24" s="4306"/>
      <c r="SSY24" s="4305"/>
      <c r="SSZ24" s="4306"/>
      <c r="STA24" s="4299"/>
      <c r="STB24" s="4300"/>
      <c r="STC24" s="4305"/>
      <c r="STD24" s="4304"/>
      <c r="STE24" s="4299"/>
      <c r="STF24" s="4300"/>
      <c r="STG24" s="4301"/>
      <c r="STH24" s="4302"/>
      <c r="STI24" s="4299"/>
      <c r="STJ24" s="2602"/>
      <c r="STK24" s="4287"/>
      <c r="STL24" s="4303"/>
      <c r="STM24" s="4304"/>
      <c r="STN24" s="2603"/>
      <c r="STO24" s="4305"/>
      <c r="STP24" s="4306"/>
      <c r="STQ24" s="4305"/>
      <c r="STR24" s="4306"/>
      <c r="STS24" s="4299"/>
      <c r="STT24" s="4300"/>
      <c r="STU24" s="4305"/>
      <c r="STV24" s="4304"/>
      <c r="STW24" s="4299"/>
      <c r="STX24" s="4300"/>
      <c r="STY24" s="4301"/>
      <c r="STZ24" s="4302"/>
      <c r="SUA24" s="4299"/>
      <c r="SUB24" s="2602"/>
      <c r="SUC24" s="4287"/>
      <c r="SUD24" s="4303"/>
      <c r="SUE24" s="4304"/>
      <c r="SUF24" s="2603"/>
      <c r="SUG24" s="4305"/>
      <c r="SUH24" s="4306"/>
      <c r="SUI24" s="4305"/>
      <c r="SUJ24" s="4306"/>
      <c r="SUK24" s="4299"/>
      <c r="SUL24" s="4300"/>
      <c r="SUM24" s="4305"/>
      <c r="SUN24" s="4304"/>
      <c r="SUO24" s="4299"/>
      <c r="SUP24" s="4300"/>
      <c r="SUQ24" s="4301"/>
      <c r="SUR24" s="4302"/>
      <c r="SUS24" s="4299"/>
      <c r="SUT24" s="2602"/>
      <c r="SUU24" s="4287"/>
      <c r="SUV24" s="4303"/>
      <c r="SUW24" s="4304"/>
      <c r="SUX24" s="2603"/>
      <c r="SUY24" s="4305"/>
      <c r="SUZ24" s="4306"/>
      <c r="SVA24" s="4305"/>
      <c r="SVB24" s="4306"/>
      <c r="SVC24" s="4299"/>
      <c r="SVD24" s="4300"/>
      <c r="SVE24" s="4305"/>
      <c r="SVF24" s="4304"/>
      <c r="SVG24" s="4299"/>
      <c r="SVH24" s="4300"/>
      <c r="SVI24" s="4301"/>
      <c r="SVJ24" s="4302"/>
      <c r="SVK24" s="4299"/>
      <c r="SVL24" s="2602"/>
      <c r="SVM24" s="4287"/>
      <c r="SVN24" s="4303"/>
      <c r="SVO24" s="4304"/>
      <c r="SVP24" s="2603"/>
      <c r="SVQ24" s="4305"/>
      <c r="SVR24" s="4306"/>
      <c r="SVS24" s="4305"/>
      <c r="SVT24" s="4306"/>
      <c r="SVU24" s="4299"/>
      <c r="SVV24" s="4300"/>
      <c r="SVW24" s="4305"/>
      <c r="SVX24" s="4304"/>
      <c r="SVY24" s="4299"/>
      <c r="SVZ24" s="4300"/>
      <c r="SWA24" s="4301"/>
      <c r="SWB24" s="4302"/>
      <c r="SWC24" s="4299"/>
      <c r="SWD24" s="2602"/>
      <c r="SWE24" s="4287"/>
      <c r="SWF24" s="4303"/>
      <c r="SWG24" s="4304"/>
      <c r="SWH24" s="2603"/>
      <c r="SWI24" s="4305"/>
      <c r="SWJ24" s="4306"/>
      <c r="SWK24" s="4305"/>
      <c r="SWL24" s="4306"/>
      <c r="SWM24" s="4299"/>
      <c r="SWN24" s="4300"/>
      <c r="SWO24" s="4305"/>
      <c r="SWP24" s="4304"/>
      <c r="SWQ24" s="4299"/>
      <c r="SWR24" s="4300"/>
      <c r="SWS24" s="4301"/>
      <c r="SWT24" s="4302"/>
      <c r="SWU24" s="4299"/>
      <c r="SWV24" s="2602"/>
      <c r="SWW24" s="4287"/>
      <c r="SWX24" s="4303"/>
      <c r="SWY24" s="4304"/>
      <c r="SWZ24" s="2603"/>
      <c r="SXA24" s="4305"/>
      <c r="SXB24" s="4306"/>
      <c r="SXC24" s="4305"/>
      <c r="SXD24" s="4306"/>
      <c r="SXE24" s="4299"/>
      <c r="SXF24" s="4300"/>
      <c r="SXG24" s="4305"/>
      <c r="SXH24" s="4304"/>
      <c r="SXI24" s="4299"/>
      <c r="SXJ24" s="4300"/>
      <c r="SXK24" s="4301"/>
      <c r="SXL24" s="4302"/>
      <c r="SXM24" s="4299"/>
      <c r="SXN24" s="2602"/>
      <c r="SXO24" s="4287"/>
      <c r="SXP24" s="4303"/>
      <c r="SXQ24" s="4304"/>
      <c r="SXR24" s="2603"/>
      <c r="SXS24" s="4305"/>
      <c r="SXT24" s="4306"/>
      <c r="SXU24" s="4305"/>
      <c r="SXV24" s="4306"/>
      <c r="SXW24" s="4299"/>
      <c r="SXX24" s="4300"/>
      <c r="SXY24" s="4305"/>
      <c r="SXZ24" s="4304"/>
      <c r="SYA24" s="4299"/>
      <c r="SYB24" s="4300"/>
      <c r="SYC24" s="4301"/>
      <c r="SYD24" s="4302"/>
      <c r="SYE24" s="4299"/>
      <c r="SYF24" s="2602"/>
      <c r="SYG24" s="4287"/>
      <c r="SYH24" s="4303"/>
      <c r="SYI24" s="4304"/>
      <c r="SYJ24" s="2603"/>
      <c r="SYK24" s="4305"/>
      <c r="SYL24" s="4306"/>
      <c r="SYM24" s="4305"/>
      <c r="SYN24" s="4306"/>
      <c r="SYO24" s="4299"/>
      <c r="SYP24" s="4300"/>
      <c r="SYQ24" s="4305"/>
      <c r="SYR24" s="4304"/>
      <c r="SYS24" s="4299"/>
      <c r="SYT24" s="4300"/>
      <c r="SYU24" s="4301"/>
      <c r="SYV24" s="4302"/>
      <c r="SYW24" s="4299"/>
      <c r="SYX24" s="2602"/>
      <c r="SYY24" s="4287"/>
      <c r="SYZ24" s="4303"/>
      <c r="SZA24" s="4304"/>
      <c r="SZB24" s="2603"/>
      <c r="SZC24" s="4305"/>
      <c r="SZD24" s="4306"/>
      <c r="SZE24" s="4305"/>
      <c r="SZF24" s="4306"/>
      <c r="SZG24" s="4299"/>
      <c r="SZH24" s="4300"/>
      <c r="SZI24" s="4305"/>
      <c r="SZJ24" s="4304"/>
      <c r="SZK24" s="4299"/>
      <c r="SZL24" s="4300"/>
      <c r="SZM24" s="4301"/>
      <c r="SZN24" s="4302"/>
      <c r="SZO24" s="4299"/>
      <c r="SZP24" s="2602"/>
      <c r="SZQ24" s="4287"/>
      <c r="SZR24" s="4303"/>
      <c r="SZS24" s="4304"/>
      <c r="SZT24" s="2603"/>
      <c r="SZU24" s="4305"/>
      <c r="SZV24" s="4306"/>
      <c r="SZW24" s="4305"/>
      <c r="SZX24" s="4306"/>
      <c r="SZY24" s="4299"/>
      <c r="SZZ24" s="4300"/>
      <c r="TAA24" s="4305"/>
      <c r="TAB24" s="4304"/>
      <c r="TAC24" s="4299"/>
      <c r="TAD24" s="4300"/>
      <c r="TAE24" s="4301"/>
      <c r="TAF24" s="4302"/>
      <c r="TAG24" s="4299"/>
      <c r="TAH24" s="2602"/>
      <c r="TAI24" s="4287"/>
      <c r="TAJ24" s="4303"/>
      <c r="TAK24" s="4304"/>
      <c r="TAL24" s="2603"/>
      <c r="TAM24" s="4305"/>
      <c r="TAN24" s="4306"/>
      <c r="TAO24" s="4305"/>
      <c r="TAP24" s="4306"/>
      <c r="TAQ24" s="4299"/>
      <c r="TAR24" s="4300"/>
      <c r="TAS24" s="4305"/>
      <c r="TAT24" s="4304"/>
      <c r="TAU24" s="4299"/>
      <c r="TAV24" s="4300"/>
      <c r="TAW24" s="4301"/>
      <c r="TAX24" s="4302"/>
      <c r="TAY24" s="4299"/>
      <c r="TAZ24" s="2602"/>
      <c r="TBA24" s="4287"/>
      <c r="TBB24" s="4303"/>
      <c r="TBC24" s="4304"/>
      <c r="TBD24" s="2603"/>
      <c r="TBE24" s="4305"/>
      <c r="TBF24" s="4306"/>
      <c r="TBG24" s="4305"/>
      <c r="TBH24" s="4306"/>
      <c r="TBI24" s="4299"/>
      <c r="TBJ24" s="4300"/>
      <c r="TBK24" s="4305"/>
      <c r="TBL24" s="4304"/>
      <c r="TBM24" s="4299"/>
      <c r="TBN24" s="4300"/>
      <c r="TBO24" s="4301"/>
      <c r="TBP24" s="4302"/>
      <c r="TBQ24" s="4299"/>
      <c r="TBR24" s="2602"/>
      <c r="TBS24" s="4287"/>
      <c r="TBT24" s="4303"/>
      <c r="TBU24" s="4304"/>
      <c r="TBV24" s="2603"/>
      <c r="TBW24" s="4305"/>
      <c r="TBX24" s="4306"/>
      <c r="TBY24" s="4305"/>
      <c r="TBZ24" s="4306"/>
      <c r="TCA24" s="4299"/>
      <c r="TCB24" s="4300"/>
      <c r="TCC24" s="4305"/>
      <c r="TCD24" s="4304"/>
      <c r="TCE24" s="4299"/>
      <c r="TCF24" s="4300"/>
      <c r="TCG24" s="4301"/>
      <c r="TCH24" s="4302"/>
      <c r="TCI24" s="4299"/>
      <c r="TCJ24" s="2602"/>
      <c r="TCK24" s="4287"/>
      <c r="TCL24" s="4303"/>
      <c r="TCM24" s="4304"/>
      <c r="TCN24" s="2603"/>
      <c r="TCO24" s="4305"/>
      <c r="TCP24" s="4306"/>
      <c r="TCQ24" s="4305"/>
      <c r="TCR24" s="4306"/>
      <c r="TCS24" s="4299"/>
      <c r="TCT24" s="4300"/>
      <c r="TCU24" s="4305"/>
      <c r="TCV24" s="4304"/>
      <c r="TCW24" s="4299"/>
      <c r="TCX24" s="4300"/>
      <c r="TCY24" s="4301"/>
      <c r="TCZ24" s="4302"/>
      <c r="TDA24" s="4299"/>
      <c r="TDB24" s="2602"/>
      <c r="TDC24" s="4287"/>
      <c r="TDD24" s="4303"/>
      <c r="TDE24" s="4304"/>
      <c r="TDF24" s="2603"/>
      <c r="TDG24" s="4305"/>
      <c r="TDH24" s="4306"/>
      <c r="TDI24" s="4305"/>
      <c r="TDJ24" s="4306"/>
      <c r="TDK24" s="4299"/>
      <c r="TDL24" s="4300"/>
      <c r="TDM24" s="4305"/>
      <c r="TDN24" s="4304"/>
      <c r="TDO24" s="4299"/>
      <c r="TDP24" s="4300"/>
      <c r="TDQ24" s="4301"/>
      <c r="TDR24" s="4302"/>
      <c r="TDS24" s="4299"/>
      <c r="TDT24" s="2602"/>
      <c r="TDU24" s="4287"/>
      <c r="TDV24" s="4303"/>
      <c r="TDW24" s="4304"/>
      <c r="TDX24" s="2603"/>
      <c r="TDY24" s="4305"/>
      <c r="TDZ24" s="4306"/>
      <c r="TEA24" s="4305"/>
      <c r="TEB24" s="4306"/>
      <c r="TEC24" s="4299"/>
      <c r="TED24" s="4300"/>
      <c r="TEE24" s="4305"/>
      <c r="TEF24" s="4304"/>
      <c r="TEG24" s="4299"/>
      <c r="TEH24" s="4300"/>
      <c r="TEI24" s="4301"/>
      <c r="TEJ24" s="4302"/>
      <c r="TEK24" s="4299"/>
      <c r="TEL24" s="2602"/>
      <c r="TEM24" s="4287"/>
      <c r="TEN24" s="4303"/>
      <c r="TEO24" s="4304"/>
      <c r="TEP24" s="2603"/>
      <c r="TEQ24" s="4305"/>
      <c r="TER24" s="4306"/>
      <c r="TES24" s="4305"/>
      <c r="TET24" s="4306"/>
      <c r="TEU24" s="4299"/>
      <c r="TEV24" s="4300"/>
      <c r="TEW24" s="4305"/>
      <c r="TEX24" s="4304"/>
      <c r="TEY24" s="4299"/>
      <c r="TEZ24" s="4300"/>
      <c r="TFA24" s="4301"/>
      <c r="TFB24" s="4302"/>
      <c r="TFC24" s="4299"/>
      <c r="TFD24" s="2602"/>
      <c r="TFE24" s="4287"/>
      <c r="TFF24" s="4303"/>
      <c r="TFG24" s="4304"/>
      <c r="TFH24" s="2603"/>
      <c r="TFI24" s="4305"/>
      <c r="TFJ24" s="4306"/>
      <c r="TFK24" s="4305"/>
      <c r="TFL24" s="4306"/>
      <c r="TFM24" s="4299"/>
      <c r="TFN24" s="4300"/>
      <c r="TFO24" s="4305"/>
      <c r="TFP24" s="4304"/>
      <c r="TFQ24" s="4299"/>
      <c r="TFR24" s="4300"/>
      <c r="TFS24" s="4301"/>
      <c r="TFT24" s="4302"/>
      <c r="TFU24" s="4299"/>
      <c r="TFV24" s="2602"/>
      <c r="TFW24" s="4287"/>
      <c r="TFX24" s="4303"/>
      <c r="TFY24" s="4304"/>
      <c r="TFZ24" s="2603"/>
      <c r="TGA24" s="4305"/>
      <c r="TGB24" s="4306"/>
      <c r="TGC24" s="4305"/>
      <c r="TGD24" s="4306"/>
      <c r="TGE24" s="4299"/>
      <c r="TGF24" s="4300"/>
      <c r="TGG24" s="4305"/>
      <c r="TGH24" s="4304"/>
      <c r="TGI24" s="4299"/>
      <c r="TGJ24" s="4300"/>
      <c r="TGK24" s="4301"/>
      <c r="TGL24" s="4302"/>
      <c r="TGM24" s="4299"/>
      <c r="TGN24" s="2602"/>
      <c r="TGO24" s="4287"/>
      <c r="TGP24" s="4303"/>
      <c r="TGQ24" s="4304"/>
      <c r="TGR24" s="2603"/>
      <c r="TGS24" s="4305"/>
      <c r="TGT24" s="4306"/>
      <c r="TGU24" s="4305"/>
      <c r="TGV24" s="4306"/>
      <c r="TGW24" s="4299"/>
      <c r="TGX24" s="4300"/>
      <c r="TGY24" s="4305"/>
      <c r="TGZ24" s="4304"/>
      <c r="THA24" s="4299"/>
      <c r="THB24" s="4300"/>
      <c r="THC24" s="4301"/>
      <c r="THD24" s="4302"/>
      <c r="THE24" s="4299"/>
      <c r="THF24" s="2602"/>
      <c r="THG24" s="4287"/>
      <c r="THH24" s="4303"/>
      <c r="THI24" s="4304"/>
      <c r="THJ24" s="2603"/>
      <c r="THK24" s="4305"/>
      <c r="THL24" s="4306"/>
      <c r="THM24" s="4305"/>
      <c r="THN24" s="4306"/>
      <c r="THO24" s="4299"/>
      <c r="THP24" s="4300"/>
      <c r="THQ24" s="4305"/>
      <c r="THR24" s="4304"/>
      <c r="THS24" s="4299"/>
      <c r="THT24" s="4300"/>
      <c r="THU24" s="4301"/>
      <c r="THV24" s="4302"/>
      <c r="THW24" s="4299"/>
      <c r="THX24" s="2602"/>
      <c r="THY24" s="4287"/>
      <c r="THZ24" s="4303"/>
      <c r="TIA24" s="4304"/>
      <c r="TIB24" s="2603"/>
      <c r="TIC24" s="4305"/>
      <c r="TID24" s="4306"/>
      <c r="TIE24" s="4305"/>
      <c r="TIF24" s="4306"/>
      <c r="TIG24" s="4299"/>
      <c r="TIH24" s="4300"/>
      <c r="TII24" s="4305"/>
      <c r="TIJ24" s="4304"/>
      <c r="TIK24" s="4299"/>
      <c r="TIL24" s="4300"/>
      <c r="TIM24" s="4301"/>
      <c r="TIN24" s="4302"/>
      <c r="TIO24" s="4299"/>
      <c r="TIP24" s="2602"/>
      <c r="TIQ24" s="4287"/>
      <c r="TIR24" s="4303"/>
      <c r="TIS24" s="4304"/>
      <c r="TIT24" s="2603"/>
      <c r="TIU24" s="4305"/>
      <c r="TIV24" s="4306"/>
      <c r="TIW24" s="4305"/>
      <c r="TIX24" s="4306"/>
      <c r="TIY24" s="4299"/>
      <c r="TIZ24" s="4300"/>
      <c r="TJA24" s="4305"/>
      <c r="TJB24" s="4304"/>
      <c r="TJC24" s="4299"/>
      <c r="TJD24" s="4300"/>
      <c r="TJE24" s="4301"/>
      <c r="TJF24" s="4302"/>
      <c r="TJG24" s="4299"/>
      <c r="TJH24" s="2602"/>
      <c r="TJI24" s="4287"/>
      <c r="TJJ24" s="4303"/>
      <c r="TJK24" s="4304"/>
      <c r="TJL24" s="2603"/>
      <c r="TJM24" s="4305"/>
      <c r="TJN24" s="4306"/>
      <c r="TJO24" s="4305"/>
      <c r="TJP24" s="4306"/>
      <c r="TJQ24" s="4299"/>
      <c r="TJR24" s="4300"/>
      <c r="TJS24" s="4305"/>
      <c r="TJT24" s="4304"/>
      <c r="TJU24" s="4299"/>
      <c r="TJV24" s="4300"/>
      <c r="TJW24" s="4301"/>
      <c r="TJX24" s="4302"/>
      <c r="TJY24" s="4299"/>
      <c r="TJZ24" s="2602"/>
      <c r="TKA24" s="4287"/>
      <c r="TKB24" s="4303"/>
      <c r="TKC24" s="4304"/>
      <c r="TKD24" s="2603"/>
      <c r="TKE24" s="4305"/>
      <c r="TKF24" s="4306"/>
      <c r="TKG24" s="4305"/>
      <c r="TKH24" s="4306"/>
      <c r="TKI24" s="4299"/>
      <c r="TKJ24" s="4300"/>
      <c r="TKK24" s="4305"/>
      <c r="TKL24" s="4304"/>
      <c r="TKM24" s="4299"/>
      <c r="TKN24" s="4300"/>
      <c r="TKO24" s="4301"/>
      <c r="TKP24" s="4302"/>
      <c r="TKQ24" s="4299"/>
      <c r="TKR24" s="2602"/>
      <c r="TKS24" s="4287"/>
      <c r="TKT24" s="4303"/>
      <c r="TKU24" s="4304"/>
      <c r="TKV24" s="2603"/>
      <c r="TKW24" s="4305"/>
      <c r="TKX24" s="4306"/>
      <c r="TKY24" s="4305"/>
      <c r="TKZ24" s="4306"/>
      <c r="TLA24" s="4299"/>
      <c r="TLB24" s="4300"/>
      <c r="TLC24" s="4305"/>
      <c r="TLD24" s="4304"/>
      <c r="TLE24" s="4299"/>
      <c r="TLF24" s="4300"/>
      <c r="TLG24" s="4301"/>
      <c r="TLH24" s="4302"/>
      <c r="TLI24" s="4299"/>
      <c r="TLJ24" s="2602"/>
      <c r="TLK24" s="4287"/>
      <c r="TLL24" s="4303"/>
      <c r="TLM24" s="4304"/>
      <c r="TLN24" s="2603"/>
      <c r="TLO24" s="4305"/>
      <c r="TLP24" s="4306"/>
      <c r="TLQ24" s="4305"/>
      <c r="TLR24" s="4306"/>
      <c r="TLS24" s="4299"/>
      <c r="TLT24" s="4300"/>
      <c r="TLU24" s="4305"/>
      <c r="TLV24" s="4304"/>
      <c r="TLW24" s="4299"/>
      <c r="TLX24" s="4300"/>
      <c r="TLY24" s="4301"/>
      <c r="TLZ24" s="4302"/>
      <c r="TMA24" s="4299"/>
      <c r="TMB24" s="2602"/>
      <c r="TMC24" s="4287"/>
      <c r="TMD24" s="4303"/>
      <c r="TME24" s="4304"/>
      <c r="TMF24" s="2603"/>
      <c r="TMG24" s="4305"/>
      <c r="TMH24" s="4306"/>
      <c r="TMI24" s="4305"/>
      <c r="TMJ24" s="4306"/>
      <c r="TMK24" s="4299"/>
      <c r="TML24" s="4300"/>
      <c r="TMM24" s="4305"/>
      <c r="TMN24" s="4304"/>
      <c r="TMO24" s="4299"/>
      <c r="TMP24" s="4300"/>
      <c r="TMQ24" s="4301"/>
      <c r="TMR24" s="4302"/>
      <c r="TMS24" s="4299"/>
      <c r="TMT24" s="2602"/>
      <c r="TMU24" s="4287"/>
      <c r="TMV24" s="4303"/>
      <c r="TMW24" s="4304"/>
      <c r="TMX24" s="2603"/>
      <c r="TMY24" s="4305"/>
      <c r="TMZ24" s="4306"/>
      <c r="TNA24" s="4305"/>
      <c r="TNB24" s="4306"/>
      <c r="TNC24" s="4299"/>
      <c r="TND24" s="4300"/>
      <c r="TNE24" s="4305"/>
      <c r="TNF24" s="4304"/>
      <c r="TNG24" s="4299"/>
      <c r="TNH24" s="4300"/>
      <c r="TNI24" s="4301"/>
      <c r="TNJ24" s="4302"/>
      <c r="TNK24" s="4299"/>
      <c r="TNL24" s="2602"/>
      <c r="TNM24" s="4287"/>
      <c r="TNN24" s="4303"/>
      <c r="TNO24" s="4304"/>
      <c r="TNP24" s="2603"/>
      <c r="TNQ24" s="4305"/>
      <c r="TNR24" s="4306"/>
      <c r="TNS24" s="4305"/>
      <c r="TNT24" s="4306"/>
      <c r="TNU24" s="4299"/>
      <c r="TNV24" s="4300"/>
      <c r="TNW24" s="4305"/>
      <c r="TNX24" s="4304"/>
      <c r="TNY24" s="4299"/>
      <c r="TNZ24" s="4300"/>
      <c r="TOA24" s="4301"/>
      <c r="TOB24" s="4302"/>
      <c r="TOC24" s="4299"/>
      <c r="TOD24" s="2602"/>
      <c r="TOE24" s="4287"/>
      <c r="TOF24" s="4303"/>
      <c r="TOG24" s="4304"/>
      <c r="TOH24" s="2603"/>
      <c r="TOI24" s="4305"/>
      <c r="TOJ24" s="4306"/>
      <c r="TOK24" s="4305"/>
      <c r="TOL24" s="4306"/>
      <c r="TOM24" s="4299"/>
      <c r="TON24" s="4300"/>
      <c r="TOO24" s="4305"/>
      <c r="TOP24" s="4304"/>
      <c r="TOQ24" s="4299"/>
      <c r="TOR24" s="4300"/>
      <c r="TOS24" s="4301"/>
      <c r="TOT24" s="4302"/>
      <c r="TOU24" s="4299"/>
      <c r="TOV24" s="2602"/>
      <c r="TOW24" s="4287"/>
      <c r="TOX24" s="4303"/>
      <c r="TOY24" s="4304"/>
      <c r="TOZ24" s="2603"/>
      <c r="TPA24" s="4305"/>
      <c r="TPB24" s="4306"/>
      <c r="TPC24" s="4305"/>
      <c r="TPD24" s="4306"/>
      <c r="TPE24" s="4299"/>
      <c r="TPF24" s="4300"/>
      <c r="TPG24" s="4305"/>
      <c r="TPH24" s="4304"/>
      <c r="TPI24" s="4299"/>
      <c r="TPJ24" s="4300"/>
      <c r="TPK24" s="4301"/>
      <c r="TPL24" s="4302"/>
      <c r="TPM24" s="4299"/>
      <c r="TPN24" s="2602"/>
      <c r="TPO24" s="4287"/>
      <c r="TPP24" s="4303"/>
      <c r="TPQ24" s="4304"/>
      <c r="TPR24" s="2603"/>
      <c r="TPS24" s="4305"/>
      <c r="TPT24" s="4306"/>
      <c r="TPU24" s="4305"/>
      <c r="TPV24" s="4306"/>
      <c r="TPW24" s="4299"/>
      <c r="TPX24" s="4300"/>
      <c r="TPY24" s="4305"/>
      <c r="TPZ24" s="4304"/>
      <c r="TQA24" s="4299"/>
      <c r="TQB24" s="4300"/>
      <c r="TQC24" s="4301"/>
      <c r="TQD24" s="4302"/>
      <c r="TQE24" s="4299"/>
      <c r="TQF24" s="2602"/>
      <c r="TQG24" s="4287"/>
      <c r="TQH24" s="4303"/>
      <c r="TQI24" s="4304"/>
      <c r="TQJ24" s="2603"/>
      <c r="TQK24" s="4305"/>
      <c r="TQL24" s="4306"/>
      <c r="TQM24" s="4305"/>
      <c r="TQN24" s="4306"/>
      <c r="TQO24" s="4299"/>
      <c r="TQP24" s="4300"/>
      <c r="TQQ24" s="4305"/>
      <c r="TQR24" s="4304"/>
      <c r="TQS24" s="4299"/>
      <c r="TQT24" s="4300"/>
      <c r="TQU24" s="4301"/>
      <c r="TQV24" s="4302"/>
      <c r="TQW24" s="4299"/>
      <c r="TQX24" s="2602"/>
      <c r="TQY24" s="4287"/>
      <c r="TQZ24" s="4303"/>
      <c r="TRA24" s="4304"/>
      <c r="TRB24" s="2603"/>
      <c r="TRC24" s="4305"/>
      <c r="TRD24" s="4306"/>
      <c r="TRE24" s="4305"/>
      <c r="TRF24" s="4306"/>
      <c r="TRG24" s="4299"/>
      <c r="TRH24" s="4300"/>
      <c r="TRI24" s="4305"/>
      <c r="TRJ24" s="4304"/>
      <c r="TRK24" s="4299"/>
      <c r="TRL24" s="4300"/>
      <c r="TRM24" s="4301"/>
      <c r="TRN24" s="4302"/>
      <c r="TRO24" s="4299"/>
      <c r="TRP24" s="2602"/>
      <c r="TRQ24" s="4287"/>
      <c r="TRR24" s="4303"/>
      <c r="TRS24" s="4304"/>
      <c r="TRT24" s="2603"/>
      <c r="TRU24" s="4305"/>
      <c r="TRV24" s="4306"/>
      <c r="TRW24" s="4305"/>
      <c r="TRX24" s="4306"/>
      <c r="TRY24" s="4299"/>
      <c r="TRZ24" s="4300"/>
      <c r="TSA24" s="4305"/>
      <c r="TSB24" s="4304"/>
      <c r="TSC24" s="4299"/>
      <c r="TSD24" s="4300"/>
      <c r="TSE24" s="4301"/>
      <c r="TSF24" s="4302"/>
      <c r="TSG24" s="4299"/>
      <c r="TSH24" s="2602"/>
      <c r="TSI24" s="4287"/>
      <c r="TSJ24" s="4303"/>
      <c r="TSK24" s="4304"/>
      <c r="TSL24" s="2603"/>
      <c r="TSM24" s="4305"/>
      <c r="TSN24" s="4306"/>
      <c r="TSO24" s="4305"/>
      <c r="TSP24" s="4306"/>
      <c r="TSQ24" s="4299"/>
      <c r="TSR24" s="4300"/>
      <c r="TSS24" s="4305"/>
      <c r="TST24" s="4304"/>
      <c r="TSU24" s="4299"/>
      <c r="TSV24" s="4300"/>
      <c r="TSW24" s="4301"/>
      <c r="TSX24" s="4302"/>
      <c r="TSY24" s="4299"/>
      <c r="TSZ24" s="2602"/>
      <c r="TTA24" s="4287"/>
      <c r="TTB24" s="4303"/>
      <c r="TTC24" s="4304"/>
      <c r="TTD24" s="2603"/>
      <c r="TTE24" s="4305"/>
      <c r="TTF24" s="4306"/>
      <c r="TTG24" s="4305"/>
      <c r="TTH24" s="4306"/>
      <c r="TTI24" s="4299"/>
      <c r="TTJ24" s="4300"/>
      <c r="TTK24" s="4305"/>
      <c r="TTL24" s="4304"/>
      <c r="TTM24" s="4299"/>
      <c r="TTN24" s="4300"/>
      <c r="TTO24" s="4301"/>
      <c r="TTP24" s="4302"/>
      <c r="TTQ24" s="4299"/>
      <c r="TTR24" s="2602"/>
      <c r="TTS24" s="4287"/>
      <c r="TTT24" s="4303"/>
      <c r="TTU24" s="4304"/>
      <c r="TTV24" s="2603"/>
      <c r="TTW24" s="4305"/>
      <c r="TTX24" s="4306"/>
      <c r="TTY24" s="4305"/>
      <c r="TTZ24" s="4306"/>
      <c r="TUA24" s="4299"/>
      <c r="TUB24" s="4300"/>
      <c r="TUC24" s="4305"/>
      <c r="TUD24" s="4304"/>
      <c r="TUE24" s="4299"/>
      <c r="TUF24" s="4300"/>
      <c r="TUG24" s="4301"/>
      <c r="TUH24" s="4302"/>
      <c r="TUI24" s="4299"/>
      <c r="TUJ24" s="2602"/>
      <c r="TUK24" s="4287"/>
      <c r="TUL24" s="4303"/>
      <c r="TUM24" s="4304"/>
      <c r="TUN24" s="2603"/>
      <c r="TUO24" s="4305"/>
      <c r="TUP24" s="4306"/>
      <c r="TUQ24" s="4305"/>
      <c r="TUR24" s="4306"/>
      <c r="TUS24" s="4299"/>
      <c r="TUT24" s="4300"/>
      <c r="TUU24" s="4305"/>
      <c r="TUV24" s="4304"/>
      <c r="TUW24" s="4299"/>
      <c r="TUX24" s="4300"/>
      <c r="TUY24" s="4301"/>
      <c r="TUZ24" s="4302"/>
      <c r="TVA24" s="4299"/>
      <c r="TVB24" s="2602"/>
      <c r="TVC24" s="4287"/>
      <c r="TVD24" s="4303"/>
      <c r="TVE24" s="4304"/>
      <c r="TVF24" s="2603"/>
      <c r="TVG24" s="4305"/>
      <c r="TVH24" s="4306"/>
      <c r="TVI24" s="4305"/>
      <c r="TVJ24" s="4306"/>
      <c r="TVK24" s="4299"/>
      <c r="TVL24" s="4300"/>
      <c r="TVM24" s="4305"/>
      <c r="TVN24" s="4304"/>
      <c r="TVO24" s="4299"/>
      <c r="TVP24" s="4300"/>
      <c r="TVQ24" s="4301"/>
      <c r="TVR24" s="4302"/>
      <c r="TVS24" s="4299"/>
      <c r="TVT24" s="2602"/>
      <c r="TVU24" s="4287"/>
      <c r="TVV24" s="4303"/>
      <c r="TVW24" s="4304"/>
      <c r="TVX24" s="2603"/>
      <c r="TVY24" s="4305"/>
      <c r="TVZ24" s="4306"/>
      <c r="TWA24" s="4305"/>
      <c r="TWB24" s="4306"/>
      <c r="TWC24" s="4299"/>
      <c r="TWD24" s="4300"/>
      <c r="TWE24" s="4305"/>
      <c r="TWF24" s="4304"/>
      <c r="TWG24" s="4299"/>
      <c r="TWH24" s="4300"/>
      <c r="TWI24" s="4301"/>
      <c r="TWJ24" s="4302"/>
      <c r="TWK24" s="4299"/>
      <c r="TWL24" s="2602"/>
      <c r="TWM24" s="4287"/>
      <c r="TWN24" s="4303"/>
      <c r="TWO24" s="4304"/>
      <c r="TWP24" s="2603"/>
      <c r="TWQ24" s="4305"/>
      <c r="TWR24" s="4306"/>
      <c r="TWS24" s="4305"/>
      <c r="TWT24" s="4306"/>
      <c r="TWU24" s="4299"/>
      <c r="TWV24" s="4300"/>
      <c r="TWW24" s="4305"/>
      <c r="TWX24" s="4304"/>
      <c r="TWY24" s="4299"/>
      <c r="TWZ24" s="4300"/>
      <c r="TXA24" s="4301"/>
      <c r="TXB24" s="4302"/>
      <c r="TXC24" s="4299"/>
      <c r="TXD24" s="2602"/>
      <c r="TXE24" s="4287"/>
      <c r="TXF24" s="4303"/>
      <c r="TXG24" s="4304"/>
      <c r="TXH24" s="2603"/>
      <c r="TXI24" s="4305"/>
      <c r="TXJ24" s="4306"/>
      <c r="TXK24" s="4305"/>
      <c r="TXL24" s="4306"/>
      <c r="TXM24" s="4299"/>
      <c r="TXN24" s="4300"/>
      <c r="TXO24" s="4305"/>
      <c r="TXP24" s="4304"/>
      <c r="TXQ24" s="4299"/>
      <c r="TXR24" s="4300"/>
      <c r="TXS24" s="4301"/>
      <c r="TXT24" s="4302"/>
      <c r="TXU24" s="4299"/>
      <c r="TXV24" s="2602"/>
      <c r="TXW24" s="4287"/>
      <c r="TXX24" s="4303"/>
      <c r="TXY24" s="4304"/>
      <c r="TXZ24" s="2603"/>
      <c r="TYA24" s="4305"/>
      <c r="TYB24" s="4306"/>
      <c r="TYC24" s="4305"/>
      <c r="TYD24" s="4306"/>
      <c r="TYE24" s="4299"/>
      <c r="TYF24" s="4300"/>
      <c r="TYG24" s="4305"/>
      <c r="TYH24" s="4304"/>
      <c r="TYI24" s="4299"/>
      <c r="TYJ24" s="4300"/>
      <c r="TYK24" s="4301"/>
      <c r="TYL24" s="4302"/>
      <c r="TYM24" s="4299"/>
      <c r="TYN24" s="2602"/>
      <c r="TYO24" s="4287"/>
      <c r="TYP24" s="4303"/>
      <c r="TYQ24" s="4304"/>
      <c r="TYR24" s="2603"/>
      <c r="TYS24" s="4305"/>
      <c r="TYT24" s="4306"/>
      <c r="TYU24" s="4305"/>
      <c r="TYV24" s="4306"/>
      <c r="TYW24" s="4299"/>
      <c r="TYX24" s="4300"/>
      <c r="TYY24" s="4305"/>
      <c r="TYZ24" s="4304"/>
      <c r="TZA24" s="4299"/>
      <c r="TZB24" s="4300"/>
      <c r="TZC24" s="4301"/>
      <c r="TZD24" s="4302"/>
      <c r="TZE24" s="4299"/>
      <c r="TZF24" s="2602"/>
      <c r="TZG24" s="4287"/>
      <c r="TZH24" s="4303"/>
      <c r="TZI24" s="4304"/>
      <c r="TZJ24" s="2603"/>
      <c r="TZK24" s="4305"/>
      <c r="TZL24" s="4306"/>
      <c r="TZM24" s="4305"/>
      <c r="TZN24" s="4306"/>
      <c r="TZO24" s="4299"/>
      <c r="TZP24" s="4300"/>
      <c r="TZQ24" s="4305"/>
      <c r="TZR24" s="4304"/>
      <c r="TZS24" s="4299"/>
      <c r="TZT24" s="4300"/>
      <c r="TZU24" s="4301"/>
      <c r="TZV24" s="4302"/>
      <c r="TZW24" s="4299"/>
      <c r="TZX24" s="2602"/>
      <c r="TZY24" s="4287"/>
      <c r="TZZ24" s="4303"/>
      <c r="UAA24" s="4304"/>
      <c r="UAB24" s="2603"/>
      <c r="UAC24" s="4305"/>
      <c r="UAD24" s="4306"/>
      <c r="UAE24" s="4305"/>
      <c r="UAF24" s="4306"/>
      <c r="UAG24" s="4299"/>
      <c r="UAH24" s="4300"/>
      <c r="UAI24" s="4305"/>
      <c r="UAJ24" s="4304"/>
      <c r="UAK24" s="4299"/>
      <c r="UAL24" s="4300"/>
      <c r="UAM24" s="4301"/>
      <c r="UAN24" s="4302"/>
      <c r="UAO24" s="4299"/>
      <c r="UAP24" s="2602"/>
      <c r="UAQ24" s="4287"/>
      <c r="UAR24" s="4303"/>
      <c r="UAS24" s="4304"/>
      <c r="UAT24" s="2603"/>
      <c r="UAU24" s="4305"/>
      <c r="UAV24" s="4306"/>
      <c r="UAW24" s="4305"/>
      <c r="UAX24" s="4306"/>
      <c r="UAY24" s="4299"/>
      <c r="UAZ24" s="4300"/>
      <c r="UBA24" s="4305"/>
      <c r="UBB24" s="4304"/>
      <c r="UBC24" s="4299"/>
      <c r="UBD24" s="4300"/>
      <c r="UBE24" s="4301"/>
      <c r="UBF24" s="4302"/>
      <c r="UBG24" s="4299"/>
      <c r="UBH24" s="2602"/>
      <c r="UBI24" s="4287"/>
      <c r="UBJ24" s="4303"/>
      <c r="UBK24" s="4304"/>
      <c r="UBL24" s="2603"/>
      <c r="UBM24" s="4305"/>
      <c r="UBN24" s="4306"/>
      <c r="UBO24" s="4305"/>
      <c r="UBP24" s="4306"/>
      <c r="UBQ24" s="4299"/>
      <c r="UBR24" s="4300"/>
      <c r="UBS24" s="4305"/>
      <c r="UBT24" s="4304"/>
      <c r="UBU24" s="4299"/>
      <c r="UBV24" s="4300"/>
      <c r="UBW24" s="4301"/>
      <c r="UBX24" s="4302"/>
      <c r="UBY24" s="4299"/>
      <c r="UBZ24" s="2602"/>
      <c r="UCA24" s="4287"/>
      <c r="UCB24" s="4303"/>
      <c r="UCC24" s="4304"/>
      <c r="UCD24" s="2603"/>
      <c r="UCE24" s="4305"/>
      <c r="UCF24" s="4306"/>
      <c r="UCG24" s="4305"/>
      <c r="UCH24" s="4306"/>
      <c r="UCI24" s="4299"/>
      <c r="UCJ24" s="4300"/>
      <c r="UCK24" s="4305"/>
      <c r="UCL24" s="4304"/>
      <c r="UCM24" s="4299"/>
      <c r="UCN24" s="4300"/>
      <c r="UCO24" s="4301"/>
      <c r="UCP24" s="4302"/>
      <c r="UCQ24" s="4299"/>
      <c r="UCR24" s="2602"/>
      <c r="UCS24" s="4287"/>
      <c r="UCT24" s="4303"/>
      <c r="UCU24" s="4304"/>
      <c r="UCV24" s="2603"/>
      <c r="UCW24" s="4305"/>
      <c r="UCX24" s="4306"/>
      <c r="UCY24" s="4305"/>
      <c r="UCZ24" s="4306"/>
      <c r="UDA24" s="4299"/>
      <c r="UDB24" s="4300"/>
      <c r="UDC24" s="4305"/>
      <c r="UDD24" s="4304"/>
      <c r="UDE24" s="4299"/>
      <c r="UDF24" s="4300"/>
      <c r="UDG24" s="4301"/>
      <c r="UDH24" s="4302"/>
      <c r="UDI24" s="4299"/>
      <c r="UDJ24" s="2602"/>
      <c r="UDK24" s="4287"/>
      <c r="UDL24" s="4303"/>
      <c r="UDM24" s="4304"/>
      <c r="UDN24" s="2603"/>
      <c r="UDO24" s="4305"/>
      <c r="UDP24" s="4306"/>
      <c r="UDQ24" s="4305"/>
      <c r="UDR24" s="4306"/>
      <c r="UDS24" s="4299"/>
      <c r="UDT24" s="4300"/>
      <c r="UDU24" s="4305"/>
      <c r="UDV24" s="4304"/>
      <c r="UDW24" s="4299"/>
      <c r="UDX24" s="4300"/>
      <c r="UDY24" s="4301"/>
      <c r="UDZ24" s="4302"/>
      <c r="UEA24" s="4299"/>
      <c r="UEB24" s="2602"/>
      <c r="UEC24" s="4287"/>
      <c r="UED24" s="4303"/>
      <c r="UEE24" s="4304"/>
      <c r="UEF24" s="2603"/>
      <c r="UEG24" s="4305"/>
      <c r="UEH24" s="4306"/>
      <c r="UEI24" s="4305"/>
      <c r="UEJ24" s="4306"/>
      <c r="UEK24" s="4299"/>
      <c r="UEL24" s="4300"/>
      <c r="UEM24" s="4305"/>
      <c r="UEN24" s="4304"/>
      <c r="UEO24" s="4299"/>
      <c r="UEP24" s="4300"/>
      <c r="UEQ24" s="4301"/>
      <c r="UER24" s="4302"/>
      <c r="UES24" s="4299"/>
      <c r="UET24" s="2602"/>
      <c r="UEU24" s="4287"/>
      <c r="UEV24" s="4303"/>
      <c r="UEW24" s="4304"/>
      <c r="UEX24" s="2603"/>
      <c r="UEY24" s="4305"/>
      <c r="UEZ24" s="4306"/>
      <c r="UFA24" s="4305"/>
      <c r="UFB24" s="4306"/>
      <c r="UFC24" s="4299"/>
      <c r="UFD24" s="4300"/>
      <c r="UFE24" s="4305"/>
      <c r="UFF24" s="4304"/>
      <c r="UFG24" s="4299"/>
      <c r="UFH24" s="4300"/>
      <c r="UFI24" s="4301"/>
      <c r="UFJ24" s="4302"/>
      <c r="UFK24" s="4299"/>
      <c r="UFL24" s="2602"/>
      <c r="UFM24" s="4287"/>
      <c r="UFN24" s="4303"/>
      <c r="UFO24" s="4304"/>
      <c r="UFP24" s="2603"/>
      <c r="UFQ24" s="4305"/>
      <c r="UFR24" s="4306"/>
      <c r="UFS24" s="4305"/>
      <c r="UFT24" s="4306"/>
      <c r="UFU24" s="4299"/>
      <c r="UFV24" s="4300"/>
      <c r="UFW24" s="4305"/>
      <c r="UFX24" s="4304"/>
      <c r="UFY24" s="4299"/>
      <c r="UFZ24" s="4300"/>
      <c r="UGA24" s="4301"/>
      <c r="UGB24" s="4302"/>
      <c r="UGC24" s="4299"/>
      <c r="UGD24" s="2602"/>
      <c r="UGE24" s="4287"/>
      <c r="UGF24" s="4303"/>
      <c r="UGG24" s="4304"/>
      <c r="UGH24" s="2603"/>
      <c r="UGI24" s="4305"/>
      <c r="UGJ24" s="4306"/>
      <c r="UGK24" s="4305"/>
      <c r="UGL24" s="4306"/>
      <c r="UGM24" s="4299"/>
      <c r="UGN24" s="4300"/>
      <c r="UGO24" s="4305"/>
      <c r="UGP24" s="4304"/>
      <c r="UGQ24" s="4299"/>
      <c r="UGR24" s="4300"/>
      <c r="UGS24" s="4301"/>
      <c r="UGT24" s="4302"/>
      <c r="UGU24" s="4299"/>
      <c r="UGV24" s="2602"/>
      <c r="UGW24" s="4287"/>
      <c r="UGX24" s="4303"/>
      <c r="UGY24" s="4304"/>
      <c r="UGZ24" s="2603"/>
      <c r="UHA24" s="4305"/>
      <c r="UHB24" s="4306"/>
      <c r="UHC24" s="4305"/>
      <c r="UHD24" s="4306"/>
      <c r="UHE24" s="4299"/>
      <c r="UHF24" s="4300"/>
      <c r="UHG24" s="4305"/>
      <c r="UHH24" s="4304"/>
      <c r="UHI24" s="4299"/>
      <c r="UHJ24" s="4300"/>
      <c r="UHK24" s="4301"/>
      <c r="UHL24" s="4302"/>
      <c r="UHM24" s="4299"/>
      <c r="UHN24" s="2602"/>
      <c r="UHO24" s="4287"/>
      <c r="UHP24" s="4303"/>
      <c r="UHQ24" s="4304"/>
      <c r="UHR24" s="2603"/>
      <c r="UHS24" s="4305"/>
      <c r="UHT24" s="4306"/>
      <c r="UHU24" s="4305"/>
      <c r="UHV24" s="4306"/>
      <c r="UHW24" s="4299"/>
      <c r="UHX24" s="4300"/>
      <c r="UHY24" s="4305"/>
      <c r="UHZ24" s="4304"/>
      <c r="UIA24" s="4299"/>
      <c r="UIB24" s="4300"/>
      <c r="UIC24" s="4301"/>
      <c r="UID24" s="4302"/>
      <c r="UIE24" s="4299"/>
      <c r="UIF24" s="2602"/>
      <c r="UIG24" s="4287"/>
      <c r="UIH24" s="4303"/>
      <c r="UII24" s="4304"/>
      <c r="UIJ24" s="2603"/>
      <c r="UIK24" s="4305"/>
      <c r="UIL24" s="4306"/>
      <c r="UIM24" s="4305"/>
      <c r="UIN24" s="4306"/>
      <c r="UIO24" s="4299"/>
      <c r="UIP24" s="4300"/>
      <c r="UIQ24" s="4305"/>
      <c r="UIR24" s="4304"/>
      <c r="UIS24" s="4299"/>
      <c r="UIT24" s="4300"/>
      <c r="UIU24" s="4301"/>
      <c r="UIV24" s="4302"/>
      <c r="UIW24" s="4299"/>
      <c r="UIX24" s="2602"/>
      <c r="UIY24" s="4287"/>
      <c r="UIZ24" s="4303"/>
      <c r="UJA24" s="4304"/>
      <c r="UJB24" s="2603"/>
      <c r="UJC24" s="4305"/>
      <c r="UJD24" s="4306"/>
      <c r="UJE24" s="4305"/>
      <c r="UJF24" s="4306"/>
      <c r="UJG24" s="4299"/>
      <c r="UJH24" s="4300"/>
      <c r="UJI24" s="4305"/>
      <c r="UJJ24" s="4304"/>
      <c r="UJK24" s="4299"/>
      <c r="UJL24" s="4300"/>
      <c r="UJM24" s="4301"/>
      <c r="UJN24" s="4302"/>
      <c r="UJO24" s="4299"/>
      <c r="UJP24" s="2602"/>
      <c r="UJQ24" s="4287"/>
      <c r="UJR24" s="4303"/>
      <c r="UJS24" s="4304"/>
      <c r="UJT24" s="2603"/>
      <c r="UJU24" s="4305"/>
      <c r="UJV24" s="4306"/>
      <c r="UJW24" s="4305"/>
      <c r="UJX24" s="4306"/>
      <c r="UJY24" s="4299"/>
      <c r="UJZ24" s="4300"/>
      <c r="UKA24" s="4305"/>
      <c r="UKB24" s="4304"/>
      <c r="UKC24" s="4299"/>
      <c r="UKD24" s="4300"/>
      <c r="UKE24" s="4301"/>
      <c r="UKF24" s="4302"/>
      <c r="UKG24" s="4299"/>
      <c r="UKH24" s="2602"/>
      <c r="UKI24" s="4287"/>
      <c r="UKJ24" s="4303"/>
      <c r="UKK24" s="4304"/>
      <c r="UKL24" s="2603"/>
      <c r="UKM24" s="4305"/>
      <c r="UKN24" s="4306"/>
      <c r="UKO24" s="4305"/>
      <c r="UKP24" s="4306"/>
      <c r="UKQ24" s="4299"/>
      <c r="UKR24" s="4300"/>
      <c r="UKS24" s="4305"/>
      <c r="UKT24" s="4304"/>
      <c r="UKU24" s="4299"/>
      <c r="UKV24" s="4300"/>
      <c r="UKW24" s="4301"/>
      <c r="UKX24" s="4302"/>
      <c r="UKY24" s="4299"/>
      <c r="UKZ24" s="2602"/>
      <c r="ULA24" s="4287"/>
      <c r="ULB24" s="4303"/>
      <c r="ULC24" s="4304"/>
      <c r="ULD24" s="2603"/>
      <c r="ULE24" s="4305"/>
      <c r="ULF24" s="4306"/>
      <c r="ULG24" s="4305"/>
      <c r="ULH24" s="4306"/>
      <c r="ULI24" s="4299"/>
      <c r="ULJ24" s="4300"/>
      <c r="ULK24" s="4305"/>
      <c r="ULL24" s="4304"/>
      <c r="ULM24" s="4299"/>
      <c r="ULN24" s="4300"/>
      <c r="ULO24" s="4301"/>
      <c r="ULP24" s="4302"/>
      <c r="ULQ24" s="4299"/>
      <c r="ULR24" s="2602"/>
      <c r="ULS24" s="4287"/>
      <c r="ULT24" s="4303"/>
      <c r="ULU24" s="4304"/>
      <c r="ULV24" s="2603"/>
      <c r="ULW24" s="4305"/>
      <c r="ULX24" s="4306"/>
      <c r="ULY24" s="4305"/>
      <c r="ULZ24" s="4306"/>
      <c r="UMA24" s="4299"/>
      <c r="UMB24" s="4300"/>
      <c r="UMC24" s="4305"/>
      <c r="UMD24" s="4304"/>
      <c r="UME24" s="4299"/>
      <c r="UMF24" s="4300"/>
      <c r="UMG24" s="4301"/>
      <c r="UMH24" s="4302"/>
      <c r="UMI24" s="4299"/>
      <c r="UMJ24" s="2602"/>
      <c r="UMK24" s="4287"/>
      <c r="UML24" s="4303"/>
      <c r="UMM24" s="4304"/>
      <c r="UMN24" s="2603"/>
      <c r="UMO24" s="4305"/>
      <c r="UMP24" s="4306"/>
      <c r="UMQ24" s="4305"/>
      <c r="UMR24" s="4306"/>
      <c r="UMS24" s="4299"/>
      <c r="UMT24" s="4300"/>
      <c r="UMU24" s="4305"/>
      <c r="UMV24" s="4304"/>
      <c r="UMW24" s="4299"/>
      <c r="UMX24" s="4300"/>
      <c r="UMY24" s="4301"/>
      <c r="UMZ24" s="4302"/>
      <c r="UNA24" s="4299"/>
      <c r="UNB24" s="2602"/>
      <c r="UNC24" s="4287"/>
      <c r="UND24" s="4303"/>
      <c r="UNE24" s="4304"/>
      <c r="UNF24" s="2603"/>
      <c r="UNG24" s="4305"/>
      <c r="UNH24" s="4306"/>
      <c r="UNI24" s="4305"/>
      <c r="UNJ24" s="4306"/>
      <c r="UNK24" s="4299"/>
      <c r="UNL24" s="4300"/>
      <c r="UNM24" s="4305"/>
      <c r="UNN24" s="4304"/>
      <c r="UNO24" s="4299"/>
      <c r="UNP24" s="4300"/>
      <c r="UNQ24" s="4301"/>
      <c r="UNR24" s="4302"/>
      <c r="UNS24" s="4299"/>
      <c r="UNT24" s="2602"/>
      <c r="UNU24" s="4287"/>
      <c r="UNV24" s="4303"/>
      <c r="UNW24" s="4304"/>
      <c r="UNX24" s="2603"/>
      <c r="UNY24" s="4305"/>
      <c r="UNZ24" s="4306"/>
      <c r="UOA24" s="4305"/>
      <c r="UOB24" s="4306"/>
      <c r="UOC24" s="4299"/>
      <c r="UOD24" s="4300"/>
      <c r="UOE24" s="4305"/>
      <c r="UOF24" s="4304"/>
      <c r="UOG24" s="4299"/>
      <c r="UOH24" s="4300"/>
      <c r="UOI24" s="4301"/>
      <c r="UOJ24" s="4302"/>
      <c r="UOK24" s="4299"/>
      <c r="UOL24" s="2602"/>
      <c r="UOM24" s="4287"/>
      <c r="UON24" s="4303"/>
      <c r="UOO24" s="4304"/>
      <c r="UOP24" s="2603"/>
      <c r="UOQ24" s="4305"/>
      <c r="UOR24" s="4306"/>
      <c r="UOS24" s="4305"/>
      <c r="UOT24" s="4306"/>
      <c r="UOU24" s="4299"/>
      <c r="UOV24" s="4300"/>
      <c r="UOW24" s="4305"/>
      <c r="UOX24" s="4304"/>
      <c r="UOY24" s="4299"/>
      <c r="UOZ24" s="4300"/>
      <c r="UPA24" s="4301"/>
      <c r="UPB24" s="4302"/>
      <c r="UPC24" s="4299"/>
      <c r="UPD24" s="2602"/>
      <c r="UPE24" s="4287"/>
      <c r="UPF24" s="4303"/>
      <c r="UPG24" s="4304"/>
      <c r="UPH24" s="2603"/>
      <c r="UPI24" s="4305"/>
      <c r="UPJ24" s="4306"/>
      <c r="UPK24" s="4305"/>
      <c r="UPL24" s="4306"/>
      <c r="UPM24" s="4299"/>
      <c r="UPN24" s="4300"/>
      <c r="UPO24" s="4305"/>
      <c r="UPP24" s="4304"/>
      <c r="UPQ24" s="4299"/>
      <c r="UPR24" s="4300"/>
      <c r="UPS24" s="4301"/>
      <c r="UPT24" s="4302"/>
      <c r="UPU24" s="4299"/>
      <c r="UPV24" s="2602"/>
      <c r="UPW24" s="4287"/>
      <c r="UPX24" s="4303"/>
      <c r="UPY24" s="4304"/>
      <c r="UPZ24" s="2603"/>
      <c r="UQA24" s="4305"/>
      <c r="UQB24" s="4306"/>
      <c r="UQC24" s="4305"/>
      <c r="UQD24" s="4306"/>
      <c r="UQE24" s="4299"/>
      <c r="UQF24" s="4300"/>
      <c r="UQG24" s="4305"/>
      <c r="UQH24" s="4304"/>
      <c r="UQI24" s="4299"/>
      <c r="UQJ24" s="4300"/>
      <c r="UQK24" s="4301"/>
      <c r="UQL24" s="4302"/>
      <c r="UQM24" s="4299"/>
      <c r="UQN24" s="2602"/>
      <c r="UQO24" s="4287"/>
      <c r="UQP24" s="4303"/>
      <c r="UQQ24" s="4304"/>
      <c r="UQR24" s="2603"/>
      <c r="UQS24" s="4305"/>
      <c r="UQT24" s="4306"/>
      <c r="UQU24" s="4305"/>
      <c r="UQV24" s="4306"/>
      <c r="UQW24" s="4299"/>
      <c r="UQX24" s="4300"/>
      <c r="UQY24" s="4305"/>
      <c r="UQZ24" s="4304"/>
      <c r="URA24" s="4299"/>
      <c r="URB24" s="4300"/>
      <c r="URC24" s="4301"/>
      <c r="URD24" s="4302"/>
      <c r="URE24" s="4299"/>
      <c r="URF24" s="2602"/>
      <c r="URG24" s="4287"/>
      <c r="URH24" s="4303"/>
      <c r="URI24" s="4304"/>
      <c r="URJ24" s="2603"/>
      <c r="URK24" s="4305"/>
      <c r="URL24" s="4306"/>
      <c r="URM24" s="4305"/>
      <c r="URN24" s="4306"/>
      <c r="URO24" s="4299"/>
      <c r="URP24" s="4300"/>
      <c r="URQ24" s="4305"/>
      <c r="URR24" s="4304"/>
      <c r="URS24" s="4299"/>
      <c r="URT24" s="4300"/>
      <c r="URU24" s="4301"/>
      <c r="URV24" s="4302"/>
      <c r="URW24" s="4299"/>
      <c r="URX24" s="2602"/>
      <c r="URY24" s="4287"/>
      <c r="URZ24" s="4303"/>
      <c r="USA24" s="4304"/>
      <c r="USB24" s="2603"/>
      <c r="USC24" s="4305"/>
      <c r="USD24" s="4306"/>
      <c r="USE24" s="4305"/>
      <c r="USF24" s="4306"/>
      <c r="USG24" s="4299"/>
      <c r="USH24" s="4300"/>
      <c r="USI24" s="4305"/>
      <c r="USJ24" s="4304"/>
      <c r="USK24" s="4299"/>
      <c r="USL24" s="4300"/>
      <c r="USM24" s="4301"/>
      <c r="USN24" s="4302"/>
      <c r="USO24" s="4299"/>
      <c r="USP24" s="2602"/>
      <c r="USQ24" s="4287"/>
      <c r="USR24" s="4303"/>
      <c r="USS24" s="4304"/>
      <c r="UST24" s="2603"/>
      <c r="USU24" s="4305"/>
      <c r="USV24" s="4306"/>
      <c r="USW24" s="4305"/>
      <c r="USX24" s="4306"/>
      <c r="USY24" s="4299"/>
      <c r="USZ24" s="4300"/>
      <c r="UTA24" s="4305"/>
      <c r="UTB24" s="4304"/>
      <c r="UTC24" s="4299"/>
      <c r="UTD24" s="4300"/>
      <c r="UTE24" s="4301"/>
      <c r="UTF24" s="4302"/>
      <c r="UTG24" s="4299"/>
      <c r="UTH24" s="2602"/>
      <c r="UTI24" s="4287"/>
      <c r="UTJ24" s="4303"/>
      <c r="UTK24" s="4304"/>
      <c r="UTL24" s="2603"/>
      <c r="UTM24" s="4305"/>
      <c r="UTN24" s="4306"/>
      <c r="UTO24" s="4305"/>
      <c r="UTP24" s="4306"/>
      <c r="UTQ24" s="4299"/>
      <c r="UTR24" s="4300"/>
      <c r="UTS24" s="4305"/>
      <c r="UTT24" s="4304"/>
      <c r="UTU24" s="4299"/>
      <c r="UTV24" s="4300"/>
      <c r="UTW24" s="4301"/>
      <c r="UTX24" s="4302"/>
      <c r="UTY24" s="4299"/>
      <c r="UTZ24" s="2602"/>
      <c r="UUA24" s="4287"/>
      <c r="UUB24" s="4303"/>
      <c r="UUC24" s="4304"/>
      <c r="UUD24" s="2603"/>
      <c r="UUE24" s="4305"/>
      <c r="UUF24" s="4306"/>
      <c r="UUG24" s="4305"/>
      <c r="UUH24" s="4306"/>
      <c r="UUI24" s="4299"/>
      <c r="UUJ24" s="4300"/>
      <c r="UUK24" s="4305"/>
      <c r="UUL24" s="4304"/>
      <c r="UUM24" s="4299"/>
      <c r="UUN24" s="4300"/>
      <c r="UUO24" s="4301"/>
      <c r="UUP24" s="4302"/>
      <c r="UUQ24" s="4299"/>
      <c r="UUR24" s="2602"/>
      <c r="UUS24" s="4287"/>
      <c r="UUT24" s="4303"/>
      <c r="UUU24" s="4304"/>
      <c r="UUV24" s="2603"/>
      <c r="UUW24" s="4305"/>
      <c r="UUX24" s="4306"/>
      <c r="UUY24" s="4305"/>
      <c r="UUZ24" s="4306"/>
      <c r="UVA24" s="4299"/>
      <c r="UVB24" s="4300"/>
      <c r="UVC24" s="4305"/>
      <c r="UVD24" s="4304"/>
      <c r="UVE24" s="4299"/>
      <c r="UVF24" s="4300"/>
      <c r="UVG24" s="4301"/>
      <c r="UVH24" s="4302"/>
      <c r="UVI24" s="4299"/>
      <c r="UVJ24" s="2602"/>
      <c r="UVK24" s="4287"/>
      <c r="UVL24" s="4303"/>
      <c r="UVM24" s="4304"/>
      <c r="UVN24" s="2603"/>
      <c r="UVO24" s="4305"/>
      <c r="UVP24" s="4306"/>
      <c r="UVQ24" s="4305"/>
      <c r="UVR24" s="4306"/>
      <c r="UVS24" s="4299"/>
      <c r="UVT24" s="4300"/>
      <c r="UVU24" s="4305"/>
      <c r="UVV24" s="4304"/>
      <c r="UVW24" s="4299"/>
      <c r="UVX24" s="4300"/>
      <c r="UVY24" s="4301"/>
      <c r="UVZ24" s="4302"/>
      <c r="UWA24" s="4299"/>
      <c r="UWB24" s="2602"/>
      <c r="UWC24" s="4287"/>
      <c r="UWD24" s="4303"/>
      <c r="UWE24" s="4304"/>
      <c r="UWF24" s="2603"/>
      <c r="UWG24" s="4305"/>
      <c r="UWH24" s="4306"/>
      <c r="UWI24" s="4305"/>
      <c r="UWJ24" s="4306"/>
      <c r="UWK24" s="4299"/>
      <c r="UWL24" s="4300"/>
      <c r="UWM24" s="4305"/>
      <c r="UWN24" s="4304"/>
      <c r="UWO24" s="4299"/>
      <c r="UWP24" s="4300"/>
      <c r="UWQ24" s="4301"/>
      <c r="UWR24" s="4302"/>
      <c r="UWS24" s="4299"/>
      <c r="UWT24" s="2602"/>
      <c r="UWU24" s="4287"/>
      <c r="UWV24" s="4303"/>
      <c r="UWW24" s="4304"/>
      <c r="UWX24" s="2603"/>
      <c r="UWY24" s="4305"/>
      <c r="UWZ24" s="4306"/>
      <c r="UXA24" s="4305"/>
      <c r="UXB24" s="4306"/>
      <c r="UXC24" s="4299"/>
      <c r="UXD24" s="4300"/>
      <c r="UXE24" s="4305"/>
      <c r="UXF24" s="4304"/>
      <c r="UXG24" s="4299"/>
      <c r="UXH24" s="4300"/>
      <c r="UXI24" s="4301"/>
      <c r="UXJ24" s="4302"/>
      <c r="UXK24" s="4299"/>
      <c r="UXL24" s="2602"/>
      <c r="UXM24" s="4287"/>
      <c r="UXN24" s="4303"/>
      <c r="UXO24" s="4304"/>
      <c r="UXP24" s="2603"/>
      <c r="UXQ24" s="4305"/>
      <c r="UXR24" s="4306"/>
      <c r="UXS24" s="4305"/>
      <c r="UXT24" s="4306"/>
      <c r="UXU24" s="4299"/>
      <c r="UXV24" s="4300"/>
      <c r="UXW24" s="4305"/>
      <c r="UXX24" s="4304"/>
      <c r="UXY24" s="4299"/>
      <c r="UXZ24" s="4300"/>
      <c r="UYA24" s="4301"/>
      <c r="UYB24" s="4302"/>
      <c r="UYC24" s="4299"/>
      <c r="UYD24" s="2602"/>
      <c r="UYE24" s="4287"/>
      <c r="UYF24" s="4303"/>
      <c r="UYG24" s="4304"/>
      <c r="UYH24" s="2603"/>
      <c r="UYI24" s="4305"/>
      <c r="UYJ24" s="4306"/>
      <c r="UYK24" s="4305"/>
      <c r="UYL24" s="4306"/>
      <c r="UYM24" s="4299"/>
      <c r="UYN24" s="4300"/>
      <c r="UYO24" s="4305"/>
      <c r="UYP24" s="4304"/>
      <c r="UYQ24" s="4299"/>
      <c r="UYR24" s="4300"/>
      <c r="UYS24" s="4301"/>
      <c r="UYT24" s="4302"/>
      <c r="UYU24" s="4299"/>
      <c r="UYV24" s="2602"/>
      <c r="UYW24" s="4287"/>
      <c r="UYX24" s="4303"/>
      <c r="UYY24" s="4304"/>
      <c r="UYZ24" s="2603"/>
      <c r="UZA24" s="4305"/>
      <c r="UZB24" s="4306"/>
      <c r="UZC24" s="4305"/>
      <c r="UZD24" s="4306"/>
      <c r="UZE24" s="4299"/>
      <c r="UZF24" s="4300"/>
      <c r="UZG24" s="4305"/>
      <c r="UZH24" s="4304"/>
      <c r="UZI24" s="4299"/>
      <c r="UZJ24" s="4300"/>
      <c r="UZK24" s="4301"/>
      <c r="UZL24" s="4302"/>
      <c r="UZM24" s="4299"/>
      <c r="UZN24" s="2602"/>
      <c r="UZO24" s="4287"/>
      <c r="UZP24" s="4303"/>
      <c r="UZQ24" s="4304"/>
      <c r="UZR24" s="2603"/>
      <c r="UZS24" s="4305"/>
      <c r="UZT24" s="4306"/>
      <c r="UZU24" s="4305"/>
      <c r="UZV24" s="4306"/>
      <c r="UZW24" s="4299"/>
      <c r="UZX24" s="4300"/>
      <c r="UZY24" s="4305"/>
      <c r="UZZ24" s="4304"/>
      <c r="VAA24" s="4299"/>
      <c r="VAB24" s="4300"/>
      <c r="VAC24" s="4301"/>
      <c r="VAD24" s="4302"/>
      <c r="VAE24" s="4299"/>
      <c r="VAF24" s="2602"/>
      <c r="VAG24" s="4287"/>
      <c r="VAH24" s="4303"/>
      <c r="VAI24" s="4304"/>
      <c r="VAJ24" s="2603"/>
      <c r="VAK24" s="4305"/>
      <c r="VAL24" s="4306"/>
      <c r="VAM24" s="4305"/>
      <c r="VAN24" s="4306"/>
      <c r="VAO24" s="4299"/>
      <c r="VAP24" s="4300"/>
      <c r="VAQ24" s="4305"/>
      <c r="VAR24" s="4304"/>
      <c r="VAS24" s="4299"/>
      <c r="VAT24" s="4300"/>
      <c r="VAU24" s="4301"/>
      <c r="VAV24" s="4302"/>
      <c r="VAW24" s="4299"/>
      <c r="VAX24" s="2602"/>
      <c r="VAY24" s="4287"/>
      <c r="VAZ24" s="4303"/>
      <c r="VBA24" s="4304"/>
      <c r="VBB24" s="2603"/>
      <c r="VBC24" s="4305"/>
      <c r="VBD24" s="4306"/>
      <c r="VBE24" s="4305"/>
      <c r="VBF24" s="4306"/>
      <c r="VBG24" s="4299"/>
      <c r="VBH24" s="4300"/>
      <c r="VBI24" s="4305"/>
      <c r="VBJ24" s="4304"/>
      <c r="VBK24" s="4299"/>
      <c r="VBL24" s="4300"/>
      <c r="VBM24" s="4301"/>
      <c r="VBN24" s="4302"/>
      <c r="VBO24" s="4299"/>
      <c r="VBP24" s="2602"/>
      <c r="VBQ24" s="4287"/>
      <c r="VBR24" s="4303"/>
      <c r="VBS24" s="4304"/>
      <c r="VBT24" s="2603"/>
      <c r="VBU24" s="4305"/>
      <c r="VBV24" s="4306"/>
      <c r="VBW24" s="4305"/>
      <c r="VBX24" s="4306"/>
      <c r="VBY24" s="4299"/>
      <c r="VBZ24" s="4300"/>
      <c r="VCA24" s="4305"/>
      <c r="VCB24" s="4304"/>
      <c r="VCC24" s="4299"/>
      <c r="VCD24" s="4300"/>
      <c r="VCE24" s="4301"/>
      <c r="VCF24" s="4302"/>
      <c r="VCG24" s="4299"/>
      <c r="VCH24" s="2602"/>
      <c r="VCI24" s="4287"/>
      <c r="VCJ24" s="4303"/>
      <c r="VCK24" s="4304"/>
      <c r="VCL24" s="2603"/>
      <c r="VCM24" s="4305"/>
      <c r="VCN24" s="4306"/>
      <c r="VCO24" s="4305"/>
      <c r="VCP24" s="4306"/>
      <c r="VCQ24" s="4299"/>
      <c r="VCR24" s="4300"/>
      <c r="VCS24" s="4305"/>
      <c r="VCT24" s="4304"/>
      <c r="VCU24" s="4299"/>
      <c r="VCV24" s="4300"/>
      <c r="VCW24" s="4301"/>
      <c r="VCX24" s="4302"/>
      <c r="VCY24" s="4299"/>
      <c r="VCZ24" s="2602"/>
      <c r="VDA24" s="4287"/>
      <c r="VDB24" s="4303"/>
      <c r="VDC24" s="4304"/>
      <c r="VDD24" s="2603"/>
      <c r="VDE24" s="4305"/>
      <c r="VDF24" s="4306"/>
      <c r="VDG24" s="4305"/>
      <c r="VDH24" s="4306"/>
      <c r="VDI24" s="4299"/>
      <c r="VDJ24" s="4300"/>
      <c r="VDK24" s="4305"/>
      <c r="VDL24" s="4304"/>
      <c r="VDM24" s="4299"/>
      <c r="VDN24" s="4300"/>
      <c r="VDO24" s="4301"/>
      <c r="VDP24" s="4302"/>
      <c r="VDQ24" s="4299"/>
      <c r="VDR24" s="2602"/>
      <c r="VDS24" s="4287"/>
      <c r="VDT24" s="4303"/>
      <c r="VDU24" s="4304"/>
      <c r="VDV24" s="2603"/>
      <c r="VDW24" s="4305"/>
      <c r="VDX24" s="4306"/>
      <c r="VDY24" s="4305"/>
      <c r="VDZ24" s="4306"/>
      <c r="VEA24" s="4299"/>
      <c r="VEB24" s="4300"/>
      <c r="VEC24" s="4305"/>
      <c r="VED24" s="4304"/>
      <c r="VEE24" s="4299"/>
      <c r="VEF24" s="4300"/>
      <c r="VEG24" s="4301"/>
      <c r="VEH24" s="4302"/>
      <c r="VEI24" s="4299"/>
      <c r="VEJ24" s="2602"/>
      <c r="VEK24" s="4287"/>
      <c r="VEL24" s="4303"/>
      <c r="VEM24" s="4304"/>
      <c r="VEN24" s="2603"/>
      <c r="VEO24" s="4305"/>
      <c r="VEP24" s="4306"/>
      <c r="VEQ24" s="4305"/>
      <c r="VER24" s="4306"/>
      <c r="VES24" s="4299"/>
      <c r="VET24" s="4300"/>
      <c r="VEU24" s="4305"/>
      <c r="VEV24" s="4304"/>
      <c r="VEW24" s="4299"/>
      <c r="VEX24" s="4300"/>
      <c r="VEY24" s="4301"/>
      <c r="VEZ24" s="4302"/>
      <c r="VFA24" s="4299"/>
      <c r="VFB24" s="2602"/>
      <c r="VFC24" s="4287"/>
      <c r="VFD24" s="4303"/>
      <c r="VFE24" s="4304"/>
      <c r="VFF24" s="2603"/>
      <c r="VFG24" s="4305"/>
      <c r="VFH24" s="4306"/>
      <c r="VFI24" s="4305"/>
      <c r="VFJ24" s="4306"/>
      <c r="VFK24" s="4299"/>
      <c r="VFL24" s="4300"/>
      <c r="VFM24" s="4305"/>
      <c r="VFN24" s="4304"/>
      <c r="VFO24" s="4299"/>
      <c r="VFP24" s="4300"/>
      <c r="VFQ24" s="4301"/>
      <c r="VFR24" s="4302"/>
      <c r="VFS24" s="4299"/>
      <c r="VFT24" s="2602"/>
      <c r="VFU24" s="4287"/>
      <c r="VFV24" s="4303"/>
      <c r="VFW24" s="4304"/>
      <c r="VFX24" s="2603"/>
      <c r="VFY24" s="4305"/>
      <c r="VFZ24" s="4306"/>
      <c r="VGA24" s="4305"/>
      <c r="VGB24" s="4306"/>
      <c r="VGC24" s="4299"/>
      <c r="VGD24" s="4300"/>
      <c r="VGE24" s="4305"/>
      <c r="VGF24" s="4304"/>
      <c r="VGG24" s="4299"/>
      <c r="VGH24" s="4300"/>
      <c r="VGI24" s="4301"/>
      <c r="VGJ24" s="4302"/>
      <c r="VGK24" s="4299"/>
      <c r="VGL24" s="2602"/>
      <c r="VGM24" s="4287"/>
      <c r="VGN24" s="4303"/>
      <c r="VGO24" s="4304"/>
      <c r="VGP24" s="2603"/>
      <c r="VGQ24" s="4305"/>
      <c r="VGR24" s="4306"/>
      <c r="VGS24" s="4305"/>
      <c r="VGT24" s="4306"/>
      <c r="VGU24" s="4299"/>
      <c r="VGV24" s="4300"/>
      <c r="VGW24" s="4305"/>
      <c r="VGX24" s="4304"/>
      <c r="VGY24" s="4299"/>
      <c r="VGZ24" s="4300"/>
      <c r="VHA24" s="4301"/>
      <c r="VHB24" s="4302"/>
      <c r="VHC24" s="4299"/>
      <c r="VHD24" s="2602"/>
      <c r="VHE24" s="4287"/>
      <c r="VHF24" s="4303"/>
      <c r="VHG24" s="4304"/>
      <c r="VHH24" s="2603"/>
      <c r="VHI24" s="4305"/>
      <c r="VHJ24" s="4306"/>
      <c r="VHK24" s="4305"/>
      <c r="VHL24" s="4306"/>
      <c r="VHM24" s="4299"/>
      <c r="VHN24" s="4300"/>
      <c r="VHO24" s="4305"/>
      <c r="VHP24" s="4304"/>
      <c r="VHQ24" s="4299"/>
      <c r="VHR24" s="4300"/>
      <c r="VHS24" s="4301"/>
      <c r="VHT24" s="4302"/>
      <c r="VHU24" s="4299"/>
      <c r="VHV24" s="2602"/>
      <c r="VHW24" s="4287"/>
      <c r="VHX24" s="4303"/>
      <c r="VHY24" s="4304"/>
      <c r="VHZ24" s="2603"/>
      <c r="VIA24" s="4305"/>
      <c r="VIB24" s="4306"/>
      <c r="VIC24" s="4305"/>
      <c r="VID24" s="4306"/>
      <c r="VIE24" s="4299"/>
      <c r="VIF24" s="4300"/>
      <c r="VIG24" s="4305"/>
      <c r="VIH24" s="4304"/>
      <c r="VII24" s="4299"/>
      <c r="VIJ24" s="4300"/>
      <c r="VIK24" s="4301"/>
      <c r="VIL24" s="4302"/>
      <c r="VIM24" s="4299"/>
      <c r="VIN24" s="2602"/>
      <c r="VIO24" s="4287"/>
      <c r="VIP24" s="4303"/>
      <c r="VIQ24" s="4304"/>
      <c r="VIR24" s="2603"/>
      <c r="VIS24" s="4305"/>
      <c r="VIT24" s="4306"/>
      <c r="VIU24" s="4305"/>
      <c r="VIV24" s="4306"/>
      <c r="VIW24" s="4299"/>
      <c r="VIX24" s="4300"/>
      <c r="VIY24" s="4305"/>
      <c r="VIZ24" s="4304"/>
      <c r="VJA24" s="4299"/>
      <c r="VJB24" s="4300"/>
      <c r="VJC24" s="4301"/>
      <c r="VJD24" s="4302"/>
      <c r="VJE24" s="4299"/>
      <c r="VJF24" s="2602"/>
      <c r="VJG24" s="4287"/>
      <c r="VJH24" s="4303"/>
      <c r="VJI24" s="4304"/>
      <c r="VJJ24" s="2603"/>
      <c r="VJK24" s="4305"/>
      <c r="VJL24" s="4306"/>
      <c r="VJM24" s="4305"/>
      <c r="VJN24" s="4306"/>
      <c r="VJO24" s="4299"/>
      <c r="VJP24" s="4300"/>
      <c r="VJQ24" s="4305"/>
      <c r="VJR24" s="4304"/>
      <c r="VJS24" s="4299"/>
      <c r="VJT24" s="4300"/>
      <c r="VJU24" s="4301"/>
      <c r="VJV24" s="4302"/>
      <c r="VJW24" s="4299"/>
      <c r="VJX24" s="2602"/>
      <c r="VJY24" s="4287"/>
      <c r="VJZ24" s="4303"/>
      <c r="VKA24" s="4304"/>
      <c r="VKB24" s="2603"/>
      <c r="VKC24" s="4305"/>
      <c r="VKD24" s="4306"/>
      <c r="VKE24" s="4305"/>
      <c r="VKF24" s="4306"/>
      <c r="VKG24" s="4299"/>
      <c r="VKH24" s="4300"/>
      <c r="VKI24" s="4305"/>
      <c r="VKJ24" s="4304"/>
      <c r="VKK24" s="4299"/>
      <c r="VKL24" s="4300"/>
      <c r="VKM24" s="4301"/>
      <c r="VKN24" s="4302"/>
      <c r="VKO24" s="4299"/>
      <c r="VKP24" s="2602"/>
      <c r="VKQ24" s="4287"/>
      <c r="VKR24" s="4303"/>
      <c r="VKS24" s="4304"/>
      <c r="VKT24" s="2603"/>
      <c r="VKU24" s="4305"/>
      <c r="VKV24" s="4306"/>
      <c r="VKW24" s="4305"/>
      <c r="VKX24" s="4306"/>
      <c r="VKY24" s="4299"/>
      <c r="VKZ24" s="4300"/>
      <c r="VLA24" s="4305"/>
      <c r="VLB24" s="4304"/>
      <c r="VLC24" s="4299"/>
      <c r="VLD24" s="4300"/>
      <c r="VLE24" s="4301"/>
      <c r="VLF24" s="4302"/>
      <c r="VLG24" s="4299"/>
      <c r="VLH24" s="2602"/>
      <c r="VLI24" s="4287"/>
      <c r="VLJ24" s="4303"/>
      <c r="VLK24" s="4304"/>
      <c r="VLL24" s="2603"/>
      <c r="VLM24" s="4305"/>
      <c r="VLN24" s="4306"/>
      <c r="VLO24" s="4305"/>
      <c r="VLP24" s="4306"/>
      <c r="VLQ24" s="4299"/>
      <c r="VLR24" s="4300"/>
      <c r="VLS24" s="4305"/>
      <c r="VLT24" s="4304"/>
      <c r="VLU24" s="4299"/>
      <c r="VLV24" s="4300"/>
      <c r="VLW24" s="4301"/>
      <c r="VLX24" s="4302"/>
      <c r="VLY24" s="4299"/>
      <c r="VLZ24" s="2602"/>
      <c r="VMA24" s="4287"/>
      <c r="VMB24" s="4303"/>
      <c r="VMC24" s="4304"/>
      <c r="VMD24" s="2603"/>
      <c r="VME24" s="4305"/>
      <c r="VMF24" s="4306"/>
      <c r="VMG24" s="4305"/>
      <c r="VMH24" s="4306"/>
      <c r="VMI24" s="4299"/>
      <c r="VMJ24" s="4300"/>
      <c r="VMK24" s="4305"/>
      <c r="VML24" s="4304"/>
      <c r="VMM24" s="4299"/>
      <c r="VMN24" s="4300"/>
      <c r="VMO24" s="4301"/>
      <c r="VMP24" s="4302"/>
      <c r="VMQ24" s="4299"/>
      <c r="VMR24" s="2602"/>
      <c r="VMS24" s="4287"/>
      <c r="VMT24" s="4303"/>
      <c r="VMU24" s="4304"/>
      <c r="VMV24" s="2603"/>
      <c r="VMW24" s="4305"/>
      <c r="VMX24" s="4306"/>
      <c r="VMY24" s="4305"/>
      <c r="VMZ24" s="4306"/>
      <c r="VNA24" s="4299"/>
      <c r="VNB24" s="4300"/>
      <c r="VNC24" s="4305"/>
      <c r="VND24" s="4304"/>
      <c r="VNE24" s="4299"/>
      <c r="VNF24" s="4300"/>
      <c r="VNG24" s="4301"/>
      <c r="VNH24" s="4302"/>
      <c r="VNI24" s="4299"/>
      <c r="VNJ24" s="2602"/>
      <c r="VNK24" s="4287"/>
      <c r="VNL24" s="4303"/>
      <c r="VNM24" s="4304"/>
      <c r="VNN24" s="2603"/>
      <c r="VNO24" s="4305"/>
      <c r="VNP24" s="4306"/>
      <c r="VNQ24" s="4305"/>
      <c r="VNR24" s="4306"/>
      <c r="VNS24" s="4299"/>
      <c r="VNT24" s="4300"/>
      <c r="VNU24" s="4305"/>
      <c r="VNV24" s="4304"/>
      <c r="VNW24" s="4299"/>
      <c r="VNX24" s="4300"/>
      <c r="VNY24" s="4301"/>
      <c r="VNZ24" s="4302"/>
      <c r="VOA24" s="4299"/>
      <c r="VOB24" s="2602"/>
      <c r="VOC24" s="4287"/>
      <c r="VOD24" s="4303"/>
      <c r="VOE24" s="4304"/>
      <c r="VOF24" s="2603"/>
      <c r="VOG24" s="4305"/>
      <c r="VOH24" s="4306"/>
      <c r="VOI24" s="4305"/>
      <c r="VOJ24" s="4306"/>
      <c r="VOK24" s="4299"/>
      <c r="VOL24" s="4300"/>
      <c r="VOM24" s="4305"/>
      <c r="VON24" s="4304"/>
      <c r="VOO24" s="4299"/>
      <c r="VOP24" s="4300"/>
      <c r="VOQ24" s="4301"/>
      <c r="VOR24" s="4302"/>
      <c r="VOS24" s="4299"/>
      <c r="VOT24" s="2602"/>
      <c r="VOU24" s="4287"/>
      <c r="VOV24" s="4303"/>
      <c r="VOW24" s="4304"/>
      <c r="VOX24" s="2603"/>
      <c r="VOY24" s="4305"/>
      <c r="VOZ24" s="4306"/>
      <c r="VPA24" s="4305"/>
      <c r="VPB24" s="4306"/>
      <c r="VPC24" s="4299"/>
      <c r="VPD24" s="4300"/>
      <c r="VPE24" s="4305"/>
      <c r="VPF24" s="4304"/>
      <c r="VPG24" s="4299"/>
      <c r="VPH24" s="4300"/>
      <c r="VPI24" s="4301"/>
      <c r="VPJ24" s="4302"/>
      <c r="VPK24" s="4299"/>
      <c r="VPL24" s="2602"/>
      <c r="VPM24" s="4287"/>
      <c r="VPN24" s="4303"/>
      <c r="VPO24" s="4304"/>
      <c r="VPP24" s="2603"/>
      <c r="VPQ24" s="4305"/>
      <c r="VPR24" s="4306"/>
      <c r="VPS24" s="4305"/>
      <c r="VPT24" s="4306"/>
      <c r="VPU24" s="4299"/>
      <c r="VPV24" s="4300"/>
      <c r="VPW24" s="4305"/>
      <c r="VPX24" s="4304"/>
      <c r="VPY24" s="4299"/>
      <c r="VPZ24" s="4300"/>
      <c r="VQA24" s="4301"/>
      <c r="VQB24" s="4302"/>
      <c r="VQC24" s="4299"/>
      <c r="VQD24" s="2602"/>
      <c r="VQE24" s="4287"/>
      <c r="VQF24" s="4303"/>
      <c r="VQG24" s="4304"/>
      <c r="VQH24" s="2603"/>
      <c r="VQI24" s="4305"/>
      <c r="VQJ24" s="4306"/>
      <c r="VQK24" s="4305"/>
      <c r="VQL24" s="4306"/>
      <c r="VQM24" s="4299"/>
      <c r="VQN24" s="4300"/>
      <c r="VQO24" s="4305"/>
      <c r="VQP24" s="4304"/>
      <c r="VQQ24" s="4299"/>
      <c r="VQR24" s="4300"/>
      <c r="VQS24" s="4301"/>
      <c r="VQT24" s="4302"/>
      <c r="VQU24" s="4299"/>
      <c r="VQV24" s="2602"/>
      <c r="VQW24" s="4287"/>
      <c r="VQX24" s="4303"/>
      <c r="VQY24" s="4304"/>
      <c r="VQZ24" s="2603"/>
      <c r="VRA24" s="4305"/>
      <c r="VRB24" s="4306"/>
      <c r="VRC24" s="4305"/>
      <c r="VRD24" s="4306"/>
      <c r="VRE24" s="4299"/>
      <c r="VRF24" s="4300"/>
      <c r="VRG24" s="4305"/>
      <c r="VRH24" s="4304"/>
      <c r="VRI24" s="4299"/>
      <c r="VRJ24" s="4300"/>
      <c r="VRK24" s="4301"/>
      <c r="VRL24" s="4302"/>
      <c r="VRM24" s="4299"/>
      <c r="VRN24" s="2602"/>
      <c r="VRO24" s="4287"/>
      <c r="VRP24" s="4303"/>
      <c r="VRQ24" s="4304"/>
      <c r="VRR24" s="2603"/>
      <c r="VRS24" s="4305"/>
      <c r="VRT24" s="4306"/>
      <c r="VRU24" s="4305"/>
      <c r="VRV24" s="4306"/>
      <c r="VRW24" s="4299"/>
      <c r="VRX24" s="4300"/>
      <c r="VRY24" s="4305"/>
      <c r="VRZ24" s="4304"/>
      <c r="VSA24" s="4299"/>
      <c r="VSB24" s="4300"/>
      <c r="VSC24" s="4301"/>
      <c r="VSD24" s="4302"/>
      <c r="VSE24" s="4299"/>
      <c r="VSF24" s="2602"/>
      <c r="VSG24" s="4287"/>
      <c r="VSH24" s="4303"/>
      <c r="VSI24" s="4304"/>
      <c r="VSJ24" s="2603"/>
      <c r="VSK24" s="4305"/>
      <c r="VSL24" s="4306"/>
      <c r="VSM24" s="4305"/>
      <c r="VSN24" s="4306"/>
      <c r="VSO24" s="4299"/>
      <c r="VSP24" s="4300"/>
      <c r="VSQ24" s="4305"/>
      <c r="VSR24" s="4304"/>
      <c r="VSS24" s="4299"/>
      <c r="VST24" s="4300"/>
      <c r="VSU24" s="4301"/>
      <c r="VSV24" s="4302"/>
      <c r="VSW24" s="4299"/>
      <c r="VSX24" s="2602"/>
      <c r="VSY24" s="4287"/>
      <c r="VSZ24" s="4303"/>
      <c r="VTA24" s="4304"/>
      <c r="VTB24" s="2603"/>
      <c r="VTC24" s="4305"/>
      <c r="VTD24" s="4306"/>
      <c r="VTE24" s="4305"/>
      <c r="VTF24" s="4306"/>
      <c r="VTG24" s="4299"/>
      <c r="VTH24" s="4300"/>
      <c r="VTI24" s="4305"/>
      <c r="VTJ24" s="4304"/>
      <c r="VTK24" s="4299"/>
      <c r="VTL24" s="4300"/>
      <c r="VTM24" s="4301"/>
      <c r="VTN24" s="4302"/>
      <c r="VTO24" s="4299"/>
      <c r="VTP24" s="2602"/>
      <c r="VTQ24" s="4287"/>
      <c r="VTR24" s="4303"/>
      <c r="VTS24" s="4304"/>
      <c r="VTT24" s="2603"/>
      <c r="VTU24" s="4305"/>
      <c r="VTV24" s="4306"/>
      <c r="VTW24" s="4305"/>
      <c r="VTX24" s="4306"/>
      <c r="VTY24" s="4299"/>
      <c r="VTZ24" s="4300"/>
      <c r="VUA24" s="4305"/>
      <c r="VUB24" s="4304"/>
      <c r="VUC24" s="4299"/>
      <c r="VUD24" s="4300"/>
      <c r="VUE24" s="4301"/>
      <c r="VUF24" s="4302"/>
      <c r="VUG24" s="4299"/>
      <c r="VUH24" s="2602"/>
      <c r="VUI24" s="4287"/>
      <c r="VUJ24" s="4303"/>
      <c r="VUK24" s="4304"/>
      <c r="VUL24" s="2603"/>
      <c r="VUM24" s="4305"/>
      <c r="VUN24" s="4306"/>
      <c r="VUO24" s="4305"/>
      <c r="VUP24" s="4306"/>
      <c r="VUQ24" s="4299"/>
      <c r="VUR24" s="4300"/>
      <c r="VUS24" s="4305"/>
      <c r="VUT24" s="4304"/>
      <c r="VUU24" s="4299"/>
      <c r="VUV24" s="4300"/>
      <c r="VUW24" s="4301"/>
      <c r="VUX24" s="4302"/>
      <c r="VUY24" s="4299"/>
      <c r="VUZ24" s="2602"/>
      <c r="VVA24" s="4287"/>
      <c r="VVB24" s="4303"/>
      <c r="VVC24" s="4304"/>
      <c r="VVD24" s="2603"/>
      <c r="VVE24" s="4305"/>
      <c r="VVF24" s="4306"/>
      <c r="VVG24" s="4305"/>
      <c r="VVH24" s="4306"/>
      <c r="VVI24" s="4299"/>
      <c r="VVJ24" s="4300"/>
      <c r="VVK24" s="4305"/>
      <c r="VVL24" s="4304"/>
      <c r="VVM24" s="4299"/>
      <c r="VVN24" s="4300"/>
      <c r="VVO24" s="4301"/>
      <c r="VVP24" s="4302"/>
      <c r="VVQ24" s="4299"/>
      <c r="VVR24" s="2602"/>
      <c r="VVS24" s="4287"/>
      <c r="VVT24" s="4303"/>
      <c r="VVU24" s="4304"/>
      <c r="VVV24" s="2603"/>
      <c r="VVW24" s="4305"/>
      <c r="VVX24" s="4306"/>
      <c r="VVY24" s="4305"/>
      <c r="VVZ24" s="4306"/>
      <c r="VWA24" s="4299"/>
      <c r="VWB24" s="4300"/>
      <c r="VWC24" s="4305"/>
      <c r="VWD24" s="4304"/>
      <c r="VWE24" s="4299"/>
      <c r="VWF24" s="4300"/>
      <c r="VWG24" s="4301"/>
      <c r="VWH24" s="4302"/>
      <c r="VWI24" s="4299"/>
      <c r="VWJ24" s="2602"/>
      <c r="VWK24" s="4287"/>
      <c r="VWL24" s="4303"/>
      <c r="VWM24" s="4304"/>
      <c r="VWN24" s="2603"/>
      <c r="VWO24" s="4305"/>
      <c r="VWP24" s="4306"/>
      <c r="VWQ24" s="4305"/>
      <c r="VWR24" s="4306"/>
      <c r="VWS24" s="4299"/>
      <c r="VWT24" s="4300"/>
      <c r="VWU24" s="4305"/>
      <c r="VWV24" s="4304"/>
      <c r="VWW24" s="4299"/>
      <c r="VWX24" s="4300"/>
      <c r="VWY24" s="4301"/>
      <c r="VWZ24" s="4302"/>
      <c r="VXA24" s="4299"/>
      <c r="VXB24" s="2602"/>
      <c r="VXC24" s="4287"/>
      <c r="VXD24" s="4303"/>
      <c r="VXE24" s="4304"/>
      <c r="VXF24" s="2603"/>
      <c r="VXG24" s="4305"/>
      <c r="VXH24" s="4306"/>
      <c r="VXI24" s="4305"/>
      <c r="VXJ24" s="4306"/>
      <c r="VXK24" s="4299"/>
      <c r="VXL24" s="4300"/>
      <c r="VXM24" s="4305"/>
      <c r="VXN24" s="4304"/>
      <c r="VXO24" s="4299"/>
      <c r="VXP24" s="4300"/>
      <c r="VXQ24" s="4301"/>
      <c r="VXR24" s="4302"/>
      <c r="VXS24" s="4299"/>
      <c r="VXT24" s="2602"/>
      <c r="VXU24" s="4287"/>
      <c r="VXV24" s="4303"/>
      <c r="VXW24" s="4304"/>
      <c r="VXX24" s="2603"/>
      <c r="VXY24" s="4305"/>
      <c r="VXZ24" s="4306"/>
      <c r="VYA24" s="4305"/>
      <c r="VYB24" s="4306"/>
      <c r="VYC24" s="4299"/>
      <c r="VYD24" s="4300"/>
      <c r="VYE24" s="4305"/>
      <c r="VYF24" s="4304"/>
      <c r="VYG24" s="4299"/>
      <c r="VYH24" s="4300"/>
      <c r="VYI24" s="4301"/>
      <c r="VYJ24" s="4302"/>
      <c r="VYK24" s="4299"/>
      <c r="VYL24" s="2602"/>
      <c r="VYM24" s="4287"/>
      <c r="VYN24" s="4303"/>
      <c r="VYO24" s="4304"/>
      <c r="VYP24" s="2603"/>
      <c r="VYQ24" s="4305"/>
      <c r="VYR24" s="4306"/>
      <c r="VYS24" s="4305"/>
      <c r="VYT24" s="4306"/>
      <c r="VYU24" s="4299"/>
      <c r="VYV24" s="4300"/>
      <c r="VYW24" s="4305"/>
      <c r="VYX24" s="4304"/>
      <c r="VYY24" s="4299"/>
      <c r="VYZ24" s="4300"/>
      <c r="VZA24" s="4301"/>
      <c r="VZB24" s="4302"/>
      <c r="VZC24" s="4299"/>
      <c r="VZD24" s="2602"/>
      <c r="VZE24" s="4287"/>
      <c r="VZF24" s="4303"/>
      <c r="VZG24" s="4304"/>
      <c r="VZH24" s="2603"/>
      <c r="VZI24" s="4305"/>
      <c r="VZJ24" s="4306"/>
      <c r="VZK24" s="4305"/>
      <c r="VZL24" s="4306"/>
      <c r="VZM24" s="4299"/>
      <c r="VZN24" s="4300"/>
      <c r="VZO24" s="4305"/>
      <c r="VZP24" s="4304"/>
      <c r="VZQ24" s="4299"/>
      <c r="VZR24" s="4300"/>
      <c r="VZS24" s="4301"/>
      <c r="VZT24" s="4302"/>
      <c r="VZU24" s="4299"/>
      <c r="VZV24" s="2602"/>
      <c r="VZW24" s="4287"/>
      <c r="VZX24" s="4303"/>
      <c r="VZY24" s="4304"/>
      <c r="VZZ24" s="2603"/>
      <c r="WAA24" s="4305"/>
      <c r="WAB24" s="4306"/>
      <c r="WAC24" s="4305"/>
      <c r="WAD24" s="4306"/>
      <c r="WAE24" s="4299"/>
      <c r="WAF24" s="4300"/>
      <c r="WAG24" s="4305"/>
      <c r="WAH24" s="4304"/>
      <c r="WAI24" s="4299"/>
      <c r="WAJ24" s="4300"/>
      <c r="WAK24" s="4301"/>
      <c r="WAL24" s="4302"/>
      <c r="WAM24" s="4299"/>
      <c r="WAN24" s="2602"/>
      <c r="WAO24" s="4287"/>
      <c r="WAP24" s="4303"/>
      <c r="WAQ24" s="4304"/>
      <c r="WAR24" s="2603"/>
      <c r="WAS24" s="4305"/>
      <c r="WAT24" s="4306"/>
      <c r="WAU24" s="4305"/>
      <c r="WAV24" s="4306"/>
      <c r="WAW24" s="4299"/>
      <c r="WAX24" s="4300"/>
      <c r="WAY24" s="4305"/>
      <c r="WAZ24" s="4304"/>
      <c r="WBA24" s="4299"/>
      <c r="WBB24" s="4300"/>
      <c r="WBC24" s="4301"/>
      <c r="WBD24" s="4302"/>
      <c r="WBE24" s="4299"/>
      <c r="WBF24" s="2602"/>
      <c r="WBG24" s="4287"/>
      <c r="WBH24" s="4303"/>
      <c r="WBI24" s="4304"/>
      <c r="WBJ24" s="2603"/>
      <c r="WBK24" s="4305"/>
      <c r="WBL24" s="4306"/>
      <c r="WBM24" s="4305"/>
      <c r="WBN24" s="4306"/>
      <c r="WBO24" s="4299"/>
      <c r="WBP24" s="4300"/>
      <c r="WBQ24" s="4305"/>
      <c r="WBR24" s="4304"/>
      <c r="WBS24" s="4299"/>
      <c r="WBT24" s="4300"/>
      <c r="WBU24" s="4301"/>
      <c r="WBV24" s="4302"/>
      <c r="WBW24" s="4299"/>
      <c r="WBX24" s="2602"/>
      <c r="WBY24" s="4287"/>
      <c r="WBZ24" s="4303"/>
      <c r="WCA24" s="4304"/>
      <c r="WCB24" s="2603"/>
      <c r="WCC24" s="4305"/>
      <c r="WCD24" s="4306"/>
      <c r="WCE24" s="4305"/>
      <c r="WCF24" s="4306"/>
      <c r="WCG24" s="4299"/>
      <c r="WCH24" s="4300"/>
      <c r="WCI24" s="4305"/>
      <c r="WCJ24" s="4304"/>
      <c r="WCK24" s="4299"/>
      <c r="WCL24" s="4300"/>
      <c r="WCM24" s="4301"/>
      <c r="WCN24" s="4302"/>
      <c r="WCO24" s="4299"/>
      <c r="WCP24" s="2602"/>
      <c r="WCQ24" s="4287"/>
      <c r="WCR24" s="4303"/>
      <c r="WCS24" s="4304"/>
      <c r="WCT24" s="2603"/>
      <c r="WCU24" s="4305"/>
      <c r="WCV24" s="4306"/>
      <c r="WCW24" s="4305"/>
      <c r="WCX24" s="4306"/>
      <c r="WCY24" s="4299"/>
      <c r="WCZ24" s="4300"/>
      <c r="WDA24" s="4305"/>
      <c r="WDB24" s="4304"/>
      <c r="WDC24" s="4299"/>
      <c r="WDD24" s="4300"/>
      <c r="WDE24" s="4301"/>
      <c r="WDF24" s="4302"/>
      <c r="WDG24" s="4299"/>
      <c r="WDH24" s="2602"/>
      <c r="WDI24" s="4287"/>
      <c r="WDJ24" s="4303"/>
      <c r="WDK24" s="4304"/>
      <c r="WDL24" s="2603"/>
      <c r="WDM24" s="4305"/>
      <c r="WDN24" s="4306"/>
      <c r="WDO24" s="4305"/>
      <c r="WDP24" s="4306"/>
      <c r="WDQ24" s="4299"/>
      <c r="WDR24" s="4300"/>
      <c r="WDS24" s="4305"/>
      <c r="WDT24" s="4304"/>
      <c r="WDU24" s="4299"/>
      <c r="WDV24" s="4300"/>
      <c r="WDW24" s="4301"/>
      <c r="WDX24" s="4302"/>
      <c r="WDY24" s="4299"/>
      <c r="WDZ24" s="2602"/>
      <c r="WEA24" s="4287"/>
      <c r="WEB24" s="4303"/>
      <c r="WEC24" s="4304"/>
      <c r="WED24" s="2603"/>
      <c r="WEE24" s="4305"/>
      <c r="WEF24" s="4306"/>
      <c r="WEG24" s="4305"/>
      <c r="WEH24" s="4306"/>
      <c r="WEI24" s="4299"/>
      <c r="WEJ24" s="4300"/>
      <c r="WEK24" s="4305"/>
      <c r="WEL24" s="4304"/>
      <c r="WEM24" s="4299"/>
      <c r="WEN24" s="4300"/>
      <c r="WEO24" s="4301"/>
      <c r="WEP24" s="4302"/>
      <c r="WEQ24" s="4299"/>
      <c r="WER24" s="2602"/>
      <c r="WES24" s="4287"/>
      <c r="WET24" s="4303"/>
      <c r="WEU24" s="4304"/>
      <c r="WEV24" s="2603"/>
      <c r="WEW24" s="4305"/>
      <c r="WEX24" s="4306"/>
      <c r="WEY24" s="4305"/>
      <c r="WEZ24" s="4306"/>
      <c r="WFA24" s="4299"/>
      <c r="WFB24" s="4300"/>
      <c r="WFC24" s="4305"/>
      <c r="WFD24" s="4304"/>
      <c r="WFE24" s="4299"/>
      <c r="WFF24" s="4300"/>
      <c r="WFG24" s="4301"/>
      <c r="WFH24" s="4302"/>
      <c r="WFI24" s="4299"/>
      <c r="WFJ24" s="2602"/>
      <c r="WFK24" s="4287"/>
      <c r="WFL24" s="4303"/>
      <c r="WFM24" s="4304"/>
      <c r="WFN24" s="2603"/>
      <c r="WFO24" s="4305"/>
      <c r="WFP24" s="4306"/>
      <c r="WFQ24" s="4305"/>
      <c r="WFR24" s="4306"/>
      <c r="WFS24" s="4299"/>
      <c r="WFT24" s="4300"/>
      <c r="WFU24" s="4305"/>
      <c r="WFV24" s="4304"/>
      <c r="WFW24" s="4299"/>
      <c r="WFX24" s="4300"/>
      <c r="WFY24" s="4301"/>
      <c r="WFZ24" s="4302"/>
      <c r="WGA24" s="4299"/>
      <c r="WGB24" s="2602"/>
      <c r="WGC24" s="4287"/>
      <c r="WGD24" s="4303"/>
      <c r="WGE24" s="4304"/>
      <c r="WGF24" s="2603"/>
      <c r="WGG24" s="4305"/>
      <c r="WGH24" s="4306"/>
      <c r="WGI24" s="4305"/>
      <c r="WGJ24" s="4306"/>
      <c r="WGK24" s="4299"/>
      <c r="WGL24" s="4300"/>
      <c r="WGM24" s="4305"/>
      <c r="WGN24" s="4304"/>
      <c r="WGO24" s="4299"/>
      <c r="WGP24" s="4300"/>
      <c r="WGQ24" s="4301"/>
      <c r="WGR24" s="4302"/>
      <c r="WGS24" s="4299"/>
      <c r="WGT24" s="2602"/>
      <c r="WGU24" s="4287"/>
      <c r="WGV24" s="4303"/>
      <c r="WGW24" s="4304"/>
      <c r="WGX24" s="2603"/>
      <c r="WGY24" s="4305"/>
      <c r="WGZ24" s="4306"/>
      <c r="WHA24" s="4305"/>
      <c r="WHB24" s="4306"/>
      <c r="WHC24" s="4299"/>
      <c r="WHD24" s="4300"/>
      <c r="WHE24" s="4305"/>
      <c r="WHF24" s="4304"/>
      <c r="WHG24" s="4299"/>
      <c r="WHH24" s="4300"/>
      <c r="WHI24" s="4301"/>
      <c r="WHJ24" s="4302"/>
      <c r="WHK24" s="4299"/>
      <c r="WHL24" s="2602"/>
      <c r="WHM24" s="4287"/>
      <c r="WHN24" s="4303"/>
      <c r="WHO24" s="4304"/>
      <c r="WHP24" s="2603"/>
      <c r="WHQ24" s="4305"/>
      <c r="WHR24" s="4306"/>
      <c r="WHS24" s="4305"/>
      <c r="WHT24" s="4306"/>
      <c r="WHU24" s="4299"/>
      <c r="WHV24" s="4300"/>
      <c r="WHW24" s="4305"/>
      <c r="WHX24" s="4304"/>
      <c r="WHY24" s="4299"/>
      <c r="WHZ24" s="4300"/>
      <c r="WIA24" s="4301"/>
      <c r="WIB24" s="4302"/>
      <c r="WIC24" s="4299"/>
      <c r="WID24" s="2602"/>
      <c r="WIE24" s="4287"/>
      <c r="WIF24" s="4303"/>
      <c r="WIG24" s="4304"/>
      <c r="WIH24" s="2603"/>
      <c r="WII24" s="4305"/>
      <c r="WIJ24" s="4306"/>
      <c r="WIK24" s="4305"/>
      <c r="WIL24" s="4306"/>
      <c r="WIM24" s="4299"/>
      <c r="WIN24" s="4300"/>
      <c r="WIO24" s="4305"/>
      <c r="WIP24" s="4304"/>
      <c r="WIQ24" s="4299"/>
      <c r="WIR24" s="4300"/>
      <c r="WIS24" s="4301"/>
      <c r="WIT24" s="4302"/>
      <c r="WIU24" s="4299"/>
      <c r="WIV24" s="2602"/>
      <c r="WIW24" s="4287"/>
      <c r="WIX24" s="4303"/>
      <c r="WIY24" s="4304"/>
      <c r="WIZ24" s="2603"/>
      <c r="WJA24" s="4305"/>
      <c r="WJB24" s="4306"/>
      <c r="WJC24" s="4305"/>
      <c r="WJD24" s="4306"/>
      <c r="WJE24" s="4299"/>
      <c r="WJF24" s="4300"/>
      <c r="WJG24" s="4305"/>
      <c r="WJH24" s="4304"/>
      <c r="WJI24" s="4299"/>
      <c r="WJJ24" s="4300"/>
      <c r="WJK24" s="4301"/>
      <c r="WJL24" s="4302"/>
      <c r="WJM24" s="4299"/>
      <c r="WJN24" s="2602"/>
      <c r="WJO24" s="4287"/>
      <c r="WJP24" s="4303"/>
      <c r="WJQ24" s="4304"/>
      <c r="WJR24" s="2603"/>
      <c r="WJS24" s="4305"/>
      <c r="WJT24" s="4306"/>
      <c r="WJU24" s="4305"/>
      <c r="WJV24" s="4306"/>
      <c r="WJW24" s="4299"/>
      <c r="WJX24" s="4300"/>
      <c r="WJY24" s="4305"/>
      <c r="WJZ24" s="4304"/>
      <c r="WKA24" s="4299"/>
      <c r="WKB24" s="4300"/>
      <c r="WKC24" s="4301"/>
      <c r="WKD24" s="4302"/>
      <c r="WKE24" s="4299"/>
      <c r="WKF24" s="2602"/>
      <c r="WKG24" s="4287"/>
      <c r="WKH24" s="4303"/>
      <c r="WKI24" s="4304"/>
      <c r="WKJ24" s="2603"/>
      <c r="WKK24" s="4305"/>
      <c r="WKL24" s="4306"/>
      <c r="WKM24" s="4305"/>
      <c r="WKN24" s="4306"/>
      <c r="WKO24" s="4299"/>
      <c r="WKP24" s="4300"/>
      <c r="WKQ24" s="4305"/>
      <c r="WKR24" s="4304"/>
      <c r="WKS24" s="4299"/>
      <c r="WKT24" s="4300"/>
      <c r="WKU24" s="4301"/>
      <c r="WKV24" s="4302"/>
      <c r="WKW24" s="4299"/>
      <c r="WKX24" s="2602"/>
      <c r="WKY24" s="4287"/>
      <c r="WKZ24" s="4303"/>
      <c r="WLA24" s="4304"/>
      <c r="WLB24" s="2603"/>
      <c r="WLC24" s="4305"/>
      <c r="WLD24" s="4306"/>
      <c r="WLE24" s="4305"/>
      <c r="WLF24" s="4306"/>
      <c r="WLG24" s="4299"/>
      <c r="WLH24" s="4300"/>
      <c r="WLI24" s="4305"/>
      <c r="WLJ24" s="4304"/>
      <c r="WLK24" s="4299"/>
      <c r="WLL24" s="4300"/>
      <c r="WLM24" s="4301"/>
      <c r="WLN24" s="4302"/>
      <c r="WLO24" s="4299"/>
      <c r="WLP24" s="2602"/>
      <c r="WLQ24" s="4287"/>
      <c r="WLR24" s="4303"/>
      <c r="WLS24" s="4304"/>
      <c r="WLT24" s="2603"/>
      <c r="WLU24" s="4305"/>
      <c r="WLV24" s="4306"/>
      <c r="WLW24" s="4305"/>
      <c r="WLX24" s="4306"/>
      <c r="WLY24" s="4299"/>
      <c r="WLZ24" s="4300"/>
      <c r="WMA24" s="4305"/>
      <c r="WMB24" s="4304"/>
      <c r="WMC24" s="4299"/>
      <c r="WMD24" s="4300"/>
      <c r="WME24" s="4301"/>
      <c r="WMF24" s="4302"/>
      <c r="WMG24" s="4299"/>
      <c r="WMH24" s="2602"/>
      <c r="WMI24" s="4287"/>
      <c r="WMJ24" s="4303"/>
      <c r="WMK24" s="4304"/>
      <c r="WML24" s="2603"/>
      <c r="WMM24" s="4305"/>
      <c r="WMN24" s="4306"/>
      <c r="WMO24" s="4305"/>
      <c r="WMP24" s="4306"/>
      <c r="WMQ24" s="4299"/>
      <c r="WMR24" s="4300"/>
      <c r="WMS24" s="4305"/>
      <c r="WMT24" s="4304"/>
      <c r="WMU24" s="4299"/>
      <c r="WMV24" s="4300"/>
      <c r="WMW24" s="4301"/>
      <c r="WMX24" s="4302"/>
      <c r="WMY24" s="4299"/>
      <c r="WMZ24" s="2602"/>
      <c r="WNA24" s="4287"/>
      <c r="WNB24" s="4303"/>
      <c r="WNC24" s="4304"/>
      <c r="WND24" s="2603"/>
      <c r="WNE24" s="4305"/>
      <c r="WNF24" s="4306"/>
      <c r="WNG24" s="4305"/>
      <c r="WNH24" s="4306"/>
      <c r="WNI24" s="4299"/>
      <c r="WNJ24" s="4300"/>
      <c r="WNK24" s="4305"/>
      <c r="WNL24" s="4304"/>
      <c r="WNM24" s="4299"/>
      <c r="WNN24" s="4300"/>
      <c r="WNO24" s="4301"/>
      <c r="WNP24" s="4302"/>
      <c r="WNQ24" s="4299"/>
      <c r="WNR24" s="2602"/>
      <c r="WNS24" s="4287"/>
      <c r="WNT24" s="4303"/>
      <c r="WNU24" s="4304"/>
      <c r="WNV24" s="2603"/>
      <c r="WNW24" s="4305"/>
      <c r="WNX24" s="4306"/>
      <c r="WNY24" s="4305"/>
      <c r="WNZ24" s="4306"/>
      <c r="WOA24" s="4299"/>
      <c r="WOB24" s="4300"/>
      <c r="WOC24" s="4305"/>
      <c r="WOD24" s="4304"/>
      <c r="WOE24" s="4299"/>
      <c r="WOF24" s="4300"/>
      <c r="WOG24" s="4301"/>
      <c r="WOH24" s="4302"/>
      <c r="WOI24" s="4299"/>
      <c r="WOJ24" s="2602"/>
      <c r="WOK24" s="4287"/>
      <c r="WOL24" s="4303"/>
      <c r="WOM24" s="4304"/>
      <c r="WON24" s="2603"/>
      <c r="WOO24" s="4305"/>
      <c r="WOP24" s="4306"/>
      <c r="WOQ24" s="4305"/>
      <c r="WOR24" s="4306"/>
      <c r="WOS24" s="4299"/>
      <c r="WOT24" s="4300"/>
      <c r="WOU24" s="4305"/>
      <c r="WOV24" s="4304"/>
      <c r="WOW24" s="4299"/>
      <c r="WOX24" s="4300"/>
      <c r="WOY24" s="4301"/>
      <c r="WOZ24" s="4302"/>
      <c r="WPA24" s="4299"/>
      <c r="WPB24" s="2602"/>
      <c r="WPC24" s="4287"/>
      <c r="WPD24" s="4303"/>
      <c r="WPE24" s="4304"/>
      <c r="WPF24" s="2603"/>
      <c r="WPG24" s="4305"/>
      <c r="WPH24" s="4306"/>
      <c r="WPI24" s="4305"/>
      <c r="WPJ24" s="4306"/>
      <c r="WPK24" s="4299"/>
      <c r="WPL24" s="4300"/>
      <c r="WPM24" s="4305"/>
      <c r="WPN24" s="4304"/>
      <c r="WPO24" s="4299"/>
      <c r="WPP24" s="4300"/>
      <c r="WPQ24" s="4301"/>
      <c r="WPR24" s="4302"/>
      <c r="WPS24" s="4299"/>
      <c r="WPT24" s="2602"/>
      <c r="WPU24" s="4287"/>
      <c r="WPV24" s="4303"/>
      <c r="WPW24" s="4304"/>
      <c r="WPX24" s="2603"/>
      <c r="WPY24" s="4305"/>
      <c r="WPZ24" s="4306"/>
      <c r="WQA24" s="4305"/>
      <c r="WQB24" s="4306"/>
      <c r="WQC24" s="4299"/>
      <c r="WQD24" s="4300"/>
      <c r="WQE24" s="4305"/>
      <c r="WQF24" s="4304"/>
      <c r="WQG24" s="4299"/>
      <c r="WQH24" s="4300"/>
      <c r="WQI24" s="4301"/>
      <c r="WQJ24" s="4302"/>
      <c r="WQK24" s="4299"/>
      <c r="WQL24" s="2602"/>
      <c r="WQM24" s="4287"/>
      <c r="WQN24" s="4303"/>
      <c r="WQO24" s="4304"/>
      <c r="WQP24" s="2603"/>
      <c r="WQQ24" s="4305"/>
      <c r="WQR24" s="4306"/>
      <c r="WQS24" s="4305"/>
      <c r="WQT24" s="4306"/>
      <c r="WQU24" s="4299"/>
      <c r="WQV24" s="4300"/>
      <c r="WQW24" s="4305"/>
      <c r="WQX24" s="4304"/>
      <c r="WQY24" s="4299"/>
      <c r="WQZ24" s="4300"/>
      <c r="WRA24" s="4301"/>
      <c r="WRB24" s="4302"/>
      <c r="WRC24" s="4299"/>
      <c r="WRD24" s="2602"/>
      <c r="WRE24" s="4287"/>
      <c r="WRF24" s="4303"/>
      <c r="WRG24" s="4304"/>
      <c r="WRH24" s="2603"/>
      <c r="WRI24" s="4305"/>
      <c r="WRJ24" s="4306"/>
      <c r="WRK24" s="4305"/>
      <c r="WRL24" s="4306"/>
      <c r="WRM24" s="4299"/>
      <c r="WRN24" s="4300"/>
      <c r="WRO24" s="4305"/>
      <c r="WRP24" s="4304"/>
      <c r="WRQ24" s="4299"/>
      <c r="WRR24" s="4300"/>
      <c r="WRS24" s="4301"/>
      <c r="WRT24" s="4302"/>
      <c r="WRU24" s="4299"/>
      <c r="WRV24" s="2602"/>
      <c r="WRW24" s="4287"/>
      <c r="WRX24" s="4303"/>
      <c r="WRY24" s="4304"/>
      <c r="WRZ24" s="2603"/>
      <c r="WSA24" s="4305"/>
      <c r="WSB24" s="4306"/>
      <c r="WSC24" s="4305"/>
      <c r="WSD24" s="4306"/>
      <c r="WSE24" s="4299"/>
      <c r="WSF24" s="4300"/>
      <c r="WSG24" s="4305"/>
      <c r="WSH24" s="4304"/>
      <c r="WSI24" s="4299"/>
      <c r="WSJ24" s="4300"/>
      <c r="WSK24" s="4301"/>
      <c r="WSL24" s="4302"/>
      <c r="WSM24" s="4299"/>
      <c r="WSN24" s="2602"/>
      <c r="WSO24" s="4287"/>
      <c r="WSP24" s="4303"/>
      <c r="WSQ24" s="4304"/>
      <c r="WSR24" s="2603"/>
      <c r="WSS24" s="4305"/>
      <c r="WST24" s="4306"/>
      <c r="WSU24" s="4305"/>
      <c r="WSV24" s="4306"/>
      <c r="WSW24" s="4299"/>
      <c r="WSX24" s="4300"/>
      <c r="WSY24" s="4305"/>
      <c r="WSZ24" s="4304"/>
      <c r="WTA24" s="4299"/>
      <c r="WTB24" s="4300"/>
      <c r="WTC24" s="4301"/>
      <c r="WTD24" s="4302"/>
      <c r="WTE24" s="4299"/>
      <c r="WTF24" s="2602"/>
      <c r="WTG24" s="4287"/>
      <c r="WTH24" s="4303"/>
      <c r="WTI24" s="4304"/>
      <c r="WTJ24" s="2603"/>
      <c r="WTK24" s="4305"/>
      <c r="WTL24" s="4306"/>
      <c r="WTM24" s="4305"/>
      <c r="WTN24" s="4306"/>
      <c r="WTO24" s="4299"/>
      <c r="WTP24" s="4300"/>
      <c r="WTQ24" s="4305"/>
      <c r="WTR24" s="4304"/>
      <c r="WTS24" s="4299"/>
      <c r="WTT24" s="4300"/>
      <c r="WTU24" s="4301"/>
      <c r="WTV24" s="4302"/>
      <c r="WTW24" s="4299"/>
      <c r="WTX24" s="2602"/>
      <c r="WTY24" s="4287"/>
      <c r="WTZ24" s="4303"/>
      <c r="WUA24" s="4304"/>
      <c r="WUB24" s="2603"/>
      <c r="WUC24" s="4305"/>
      <c r="WUD24" s="4306"/>
      <c r="WUE24" s="4305"/>
      <c r="WUF24" s="4306"/>
      <c r="WUG24" s="4299"/>
      <c r="WUH24" s="4300"/>
      <c r="WUI24" s="4305"/>
      <c r="WUJ24" s="4304"/>
      <c r="WUK24" s="4299"/>
      <c r="WUL24" s="4300"/>
      <c r="WUM24" s="4301"/>
      <c r="WUN24" s="4302"/>
      <c r="WUO24" s="4299"/>
      <c r="WUP24" s="2602"/>
      <c r="WUQ24" s="4287"/>
      <c r="WUR24" s="4303"/>
      <c r="WUS24" s="4304"/>
      <c r="WUT24" s="2603"/>
      <c r="WUU24" s="4305"/>
      <c r="WUV24" s="4306"/>
      <c r="WUW24" s="4305"/>
      <c r="WUX24" s="4306"/>
      <c r="WUY24" s="4299"/>
      <c r="WUZ24" s="4300"/>
      <c r="WVA24" s="4305"/>
      <c r="WVB24" s="4304"/>
      <c r="WVC24" s="4299"/>
      <c r="WVD24" s="4300"/>
      <c r="WVE24" s="4301"/>
      <c r="WVF24" s="4302"/>
      <c r="WVG24" s="4299"/>
      <c r="WVH24" s="2602"/>
      <c r="WVI24" s="4287"/>
      <c r="WVJ24" s="4303"/>
      <c r="WVK24" s="4304"/>
      <c r="WVL24" s="2603"/>
      <c r="WVM24" s="4305"/>
      <c r="WVN24" s="4306"/>
      <c r="WVO24" s="4305"/>
      <c r="WVP24" s="4306"/>
      <c r="WVQ24" s="4299"/>
      <c r="WVR24" s="4300"/>
      <c r="WVS24" s="4305"/>
      <c r="WVT24" s="4304"/>
      <c r="WVU24" s="4299"/>
      <c r="WVV24" s="4300"/>
      <c r="WVW24" s="4301"/>
      <c r="WVX24" s="4302"/>
      <c r="WVY24" s="4299"/>
      <c r="WVZ24" s="2602"/>
      <c r="WWA24" s="4287"/>
      <c r="WWB24" s="4303"/>
      <c r="WWC24" s="4304"/>
      <c r="WWD24" s="2603"/>
      <c r="WWE24" s="4305"/>
      <c r="WWF24" s="4306"/>
      <c r="WWG24" s="4305"/>
      <c r="WWH24" s="4306"/>
      <c r="WWI24" s="4299"/>
      <c r="WWJ24" s="4300"/>
      <c r="WWK24" s="4305"/>
      <c r="WWL24" s="4304"/>
      <c r="WWM24" s="4299"/>
      <c r="WWN24" s="4300"/>
      <c r="WWO24" s="4301"/>
      <c r="WWP24" s="4302"/>
      <c r="WWQ24" s="4299"/>
      <c r="WWR24" s="2602"/>
      <c r="WWS24" s="4287"/>
      <c r="WWT24" s="4303"/>
      <c r="WWU24" s="4304"/>
      <c r="WWV24" s="2603"/>
      <c r="WWW24" s="4305"/>
      <c r="WWX24" s="4306"/>
      <c r="WWY24" s="4305"/>
      <c r="WWZ24" s="4306"/>
      <c r="WXA24" s="4299"/>
      <c r="WXB24" s="4300"/>
      <c r="WXC24" s="4305"/>
      <c r="WXD24" s="4304"/>
      <c r="WXE24" s="4299"/>
      <c r="WXF24" s="4300"/>
      <c r="WXG24" s="4301"/>
      <c r="WXH24" s="4302"/>
      <c r="WXI24" s="4299"/>
      <c r="WXJ24" s="2602"/>
      <c r="WXK24" s="4287"/>
      <c r="WXL24" s="4303"/>
      <c r="WXM24" s="4304"/>
      <c r="WXN24" s="2603"/>
      <c r="WXO24" s="4305"/>
      <c r="WXP24" s="4306"/>
      <c r="WXQ24" s="4305"/>
      <c r="WXR24" s="4306"/>
      <c r="WXS24" s="4299"/>
      <c r="WXT24" s="4300"/>
      <c r="WXU24" s="4305"/>
      <c r="WXV24" s="4304"/>
      <c r="WXW24" s="4299"/>
      <c r="WXX24" s="4300"/>
      <c r="WXY24" s="4301"/>
      <c r="WXZ24" s="4302"/>
      <c r="WYA24" s="4299"/>
      <c r="WYB24" s="2602"/>
      <c r="WYC24" s="4287"/>
      <c r="WYD24" s="4303"/>
      <c r="WYE24" s="4304"/>
      <c r="WYF24" s="2603"/>
      <c r="WYG24" s="4305"/>
      <c r="WYH24" s="4306"/>
      <c r="WYI24" s="4305"/>
      <c r="WYJ24" s="4306"/>
      <c r="WYK24" s="4299"/>
      <c r="WYL24" s="4300"/>
      <c r="WYM24" s="4305"/>
      <c r="WYN24" s="4304"/>
      <c r="WYO24" s="4299"/>
      <c r="WYP24" s="4300"/>
      <c r="WYQ24" s="4301"/>
      <c r="WYR24" s="4302"/>
      <c r="WYS24" s="4299"/>
      <c r="WYT24" s="2602"/>
      <c r="WYU24" s="4287"/>
      <c r="WYV24" s="4303"/>
      <c r="WYW24" s="4304"/>
      <c r="WYX24" s="2603"/>
      <c r="WYY24" s="4305"/>
      <c r="WYZ24" s="4306"/>
      <c r="WZA24" s="4305"/>
      <c r="WZB24" s="4306"/>
      <c r="WZC24" s="4299"/>
      <c r="WZD24" s="4300"/>
      <c r="WZE24" s="4305"/>
      <c r="WZF24" s="4304"/>
      <c r="WZG24" s="4299"/>
      <c r="WZH24" s="4300"/>
      <c r="WZI24" s="4301"/>
      <c r="WZJ24" s="4302"/>
      <c r="WZK24" s="4299"/>
      <c r="WZL24" s="2602"/>
      <c r="WZM24" s="4287"/>
      <c r="WZN24" s="4303"/>
      <c r="WZO24" s="4304"/>
      <c r="WZP24" s="2603"/>
      <c r="WZQ24" s="4305"/>
      <c r="WZR24" s="4306"/>
      <c r="WZS24" s="4305"/>
      <c r="WZT24" s="4306"/>
      <c r="WZU24" s="4299"/>
      <c r="WZV24" s="4300"/>
      <c r="WZW24" s="4305"/>
      <c r="WZX24" s="4304"/>
      <c r="WZY24" s="4299"/>
      <c r="WZZ24" s="4300"/>
      <c r="XAA24" s="4301"/>
      <c r="XAB24" s="4302"/>
      <c r="XAC24" s="4299"/>
      <c r="XAD24" s="2602"/>
      <c r="XAE24" s="4287"/>
      <c r="XAF24" s="4303"/>
      <c r="XAG24" s="4304"/>
      <c r="XAH24" s="2603"/>
      <c r="XAI24" s="4305"/>
      <c r="XAJ24" s="4306"/>
      <c r="XAK24" s="4305"/>
      <c r="XAL24" s="4306"/>
      <c r="XAM24" s="4299"/>
      <c r="XAN24" s="4300"/>
      <c r="XAO24" s="4305"/>
      <c r="XAP24" s="4304"/>
      <c r="XAQ24" s="4299"/>
      <c r="XAR24" s="4300"/>
      <c r="XAS24" s="4301"/>
      <c r="XAT24" s="4302"/>
      <c r="XAU24" s="4299"/>
      <c r="XAV24" s="2602"/>
      <c r="XAW24" s="4287"/>
      <c r="XAX24" s="4303"/>
      <c r="XAY24" s="4304"/>
      <c r="XAZ24" s="2603"/>
      <c r="XBA24" s="4305"/>
      <c r="XBB24" s="4306"/>
      <c r="XBC24" s="4305"/>
      <c r="XBD24" s="4306"/>
      <c r="XBE24" s="4299"/>
      <c r="XBF24" s="4300"/>
      <c r="XBG24" s="4305"/>
      <c r="XBH24" s="4304"/>
      <c r="XBI24" s="4299"/>
      <c r="XBJ24" s="4300"/>
      <c r="XBK24" s="4301"/>
      <c r="XBL24" s="4302"/>
      <c r="XBM24" s="4299"/>
      <c r="XBN24" s="2602"/>
      <c r="XBO24" s="4287"/>
      <c r="XBP24" s="4303"/>
      <c r="XBQ24" s="4304"/>
      <c r="XBR24" s="2603"/>
      <c r="XBS24" s="4305"/>
      <c r="XBT24" s="4306"/>
      <c r="XBU24" s="4305"/>
      <c r="XBV24" s="4306"/>
      <c r="XBW24" s="4299"/>
      <c r="XBX24" s="4300"/>
      <c r="XBY24" s="4305"/>
      <c r="XBZ24" s="4304"/>
      <c r="XCA24" s="4299"/>
      <c r="XCB24" s="4300"/>
      <c r="XCC24" s="4301"/>
      <c r="XCD24" s="4302"/>
      <c r="XCE24" s="4299"/>
      <c r="XCF24" s="2602"/>
      <c r="XCG24" s="4287"/>
      <c r="XCH24" s="4303"/>
      <c r="XCI24" s="4304"/>
      <c r="XCJ24" s="2603"/>
      <c r="XCK24" s="4305"/>
      <c r="XCL24" s="4306"/>
      <c r="XCM24" s="4305"/>
      <c r="XCN24" s="4306"/>
      <c r="XCO24" s="4299"/>
      <c r="XCP24" s="4300"/>
      <c r="XCQ24" s="4305"/>
      <c r="XCR24" s="4304"/>
      <c r="XCS24" s="4299"/>
      <c r="XCT24" s="4300"/>
      <c r="XCU24" s="4301"/>
      <c r="XCV24" s="4302"/>
      <c r="XCW24" s="4299"/>
      <c r="XCX24" s="2602"/>
      <c r="XCY24" s="4287"/>
      <c r="XCZ24" s="4303"/>
      <c r="XDA24" s="4304"/>
      <c r="XDB24" s="2603"/>
      <c r="XDC24" s="4305"/>
      <c r="XDD24" s="4306"/>
      <c r="XDE24" s="4305"/>
      <c r="XDF24" s="4306"/>
      <c r="XDG24" s="4299"/>
      <c r="XDH24" s="4300"/>
      <c r="XDI24" s="4305"/>
      <c r="XDJ24" s="4304"/>
      <c r="XDK24" s="4299"/>
      <c r="XDL24" s="4300"/>
      <c r="XDM24" s="4301"/>
      <c r="XDN24" s="4302"/>
      <c r="XDO24" s="4299"/>
      <c r="XDP24" s="2602"/>
      <c r="XDQ24" s="4287"/>
      <c r="XDR24" s="4303"/>
      <c r="XDS24" s="4304"/>
      <c r="XDT24" s="2603"/>
      <c r="XDU24" s="4305"/>
      <c r="XDV24" s="4306"/>
      <c r="XDW24" s="4305"/>
      <c r="XDX24" s="4306"/>
      <c r="XDY24" s="4299"/>
      <c r="XDZ24" s="4300"/>
      <c r="XEA24" s="4305"/>
      <c r="XEB24" s="4304"/>
      <c r="XEC24" s="4299"/>
      <c r="XED24" s="4300"/>
      <c r="XEE24" s="4301"/>
      <c r="XEF24" s="4302"/>
      <c r="XEG24" s="4299"/>
      <c r="XEH24" s="2602"/>
      <c r="XEI24" s="4287"/>
      <c r="XEJ24" s="4303"/>
      <c r="XEK24" s="4304"/>
      <c r="XEL24" s="2603"/>
      <c r="XEM24" s="4305"/>
      <c r="XEN24" s="4306"/>
      <c r="XEO24" s="4305"/>
      <c r="XEP24" s="4306"/>
      <c r="XEQ24" s="4299"/>
      <c r="XER24" s="4300"/>
      <c r="XES24" s="4305"/>
      <c r="XET24" s="4304"/>
      <c r="XEU24" s="4299"/>
      <c r="XEV24" s="4300"/>
      <c r="XEW24" s="4301"/>
      <c r="XEX24" s="4302"/>
      <c r="XEY24" s="4299"/>
      <c r="XEZ24" s="2602"/>
      <c r="XFA24" s="4287"/>
      <c r="XFB24" s="4303"/>
      <c r="XFC24" s="4304"/>
      <c r="XFD24" s="2603"/>
    </row>
    <row r="25" spans="1:16384" s="233" customFormat="1" ht="16.5" customHeight="1">
      <c r="A25" s="4119" t="str">
        <f>'General TPUM'!B25</f>
        <v>Wainunu</v>
      </c>
      <c r="B25" s="4283">
        <v>4</v>
      </c>
      <c r="C25" s="4284"/>
      <c r="D25" s="757">
        <f t="shared" si="2"/>
        <v>4</v>
      </c>
      <c r="E25" s="4285">
        <v>0</v>
      </c>
      <c r="F25" s="4284"/>
      <c r="G25" s="4281">
        <v>2</v>
      </c>
      <c r="H25" s="4281">
        <v>2</v>
      </c>
      <c r="I25" s="4281"/>
      <c r="J25" s="4281"/>
      <c r="K25" s="4285">
        <v>2</v>
      </c>
      <c r="L25" s="4284"/>
      <c r="M25" s="4285">
        <v>3</v>
      </c>
      <c r="N25" s="4284"/>
      <c r="O25" s="4285">
        <v>2</v>
      </c>
      <c r="P25" s="4284"/>
      <c r="Q25" s="4286">
        <v>4</v>
      </c>
      <c r="R25" s="2016"/>
      <c r="U25" s="1682">
        <f t="shared" si="1"/>
        <v>0</v>
      </c>
    </row>
    <row r="26" spans="1:16384" s="453" customFormat="1" ht="15" customHeight="1" thickBot="1">
      <c r="A26" s="3984" t="str">
        <f>'General TPUM'!B26</f>
        <v>TOTALS</v>
      </c>
      <c r="B26" s="3985">
        <f t="shared" ref="B26:R26" si="3">SUM(B13:B25)</f>
        <v>68</v>
      </c>
      <c r="C26" s="3996">
        <f t="shared" si="3"/>
        <v>46</v>
      </c>
      <c r="D26" s="4309">
        <f t="shared" si="3"/>
        <v>114</v>
      </c>
      <c r="E26" s="3454">
        <f t="shared" si="3"/>
        <v>9</v>
      </c>
      <c r="F26" s="3996">
        <f t="shared" si="3"/>
        <v>8</v>
      </c>
      <c r="G26" s="3623">
        <f t="shared" si="3"/>
        <v>51</v>
      </c>
      <c r="H26" s="3635">
        <f t="shared" si="3"/>
        <v>17</v>
      </c>
      <c r="I26" s="3985">
        <f t="shared" si="3"/>
        <v>32</v>
      </c>
      <c r="J26" s="3635">
        <f t="shared" si="3"/>
        <v>14</v>
      </c>
      <c r="K26" s="3454">
        <f t="shared" si="3"/>
        <v>40</v>
      </c>
      <c r="L26" s="3996">
        <f t="shared" si="3"/>
        <v>14</v>
      </c>
      <c r="M26" s="3454">
        <f t="shared" si="3"/>
        <v>36</v>
      </c>
      <c r="N26" s="3996">
        <f t="shared" si="3"/>
        <v>19</v>
      </c>
      <c r="O26" s="3454">
        <f>SUM(O13:O25)</f>
        <v>50</v>
      </c>
      <c r="P26" s="3996">
        <f t="shared" si="3"/>
        <v>30</v>
      </c>
      <c r="Q26" s="3985">
        <f t="shared" si="3"/>
        <v>65</v>
      </c>
      <c r="R26" s="3987">
        <f t="shared" si="3"/>
        <v>45</v>
      </c>
      <c r="S26" s="669"/>
      <c r="U26" s="1682">
        <f t="shared" si="1"/>
        <v>0</v>
      </c>
    </row>
    <row r="27" spans="1:16384" s="675" customFormat="1" ht="14.25" thickTop="1" thickBot="1">
      <c r="A27" s="2605">
        <f>'General TPUM'!B27</f>
        <v>0</v>
      </c>
      <c r="B27" s="759"/>
      <c r="C27" s="759"/>
      <c r="D27" s="759">
        <f>B26+C26</f>
        <v>114</v>
      </c>
      <c r="E27" s="759"/>
      <c r="F27" s="759"/>
      <c r="G27" s="759"/>
      <c r="H27" s="759">
        <f>G26+H26+I26+J26</f>
        <v>114</v>
      </c>
      <c r="I27" s="759">
        <f>E26+F26+G26+H26+I26+J26</f>
        <v>131</v>
      </c>
      <c r="J27" s="759"/>
      <c r="K27" s="759"/>
      <c r="L27" s="759"/>
      <c r="M27" s="759"/>
      <c r="N27" s="759"/>
      <c r="O27" s="759"/>
      <c r="P27" s="759"/>
      <c r="Q27" s="759"/>
      <c r="R27" s="2606"/>
      <c r="U27" s="1682"/>
    </row>
    <row r="28" spans="1:16384" s="45" customFormat="1" ht="16.5" customHeight="1" thickBot="1">
      <c r="A28" s="1356" t="str">
        <f>'General TPUM'!B28</f>
        <v>Kiribati and Nauru Mission</v>
      </c>
      <c r="B28" s="1442"/>
      <c r="C28" s="1442"/>
      <c r="D28" s="1442"/>
      <c r="E28" s="1442"/>
      <c r="F28" s="1442"/>
      <c r="G28" s="1442"/>
      <c r="H28" s="1442"/>
      <c r="I28" s="1442"/>
      <c r="J28" s="1442"/>
      <c r="K28" s="1443"/>
      <c r="L28" s="1443"/>
      <c r="M28" s="1443"/>
      <c r="N28" s="1443"/>
      <c r="O28" s="1443"/>
      <c r="P28" s="1443"/>
      <c r="Q28" s="1443"/>
      <c r="R28" s="1445"/>
      <c r="U28" s="1682">
        <f t="shared" si="1"/>
        <v>0</v>
      </c>
    </row>
    <row r="29" spans="1:16384" s="1682" customFormat="1" ht="16.5" customHeight="1">
      <c r="A29" s="4287" t="str">
        <f>'General TPUM'!B29</f>
        <v>Kauma Adventist High School</v>
      </c>
      <c r="B29" s="4288"/>
      <c r="C29" s="1996">
        <v>24</v>
      </c>
      <c r="D29" s="1684">
        <f>SUM(B29:C29)</f>
        <v>24</v>
      </c>
      <c r="E29" s="4307"/>
      <c r="F29" s="4308">
        <v>10</v>
      </c>
      <c r="G29" s="4281"/>
      <c r="H29" s="1997"/>
      <c r="I29" s="4310">
        <v>21</v>
      </c>
      <c r="J29" s="4281">
        <v>3</v>
      </c>
      <c r="K29" s="4297"/>
      <c r="L29" s="4289">
        <v>6</v>
      </c>
      <c r="M29" s="4297"/>
      <c r="N29" s="4289">
        <v>2</v>
      </c>
      <c r="O29" s="4297"/>
      <c r="P29" s="4289">
        <v>6</v>
      </c>
      <c r="Q29" s="4298"/>
      <c r="R29" s="2604">
        <v>12</v>
      </c>
      <c r="S29" s="1690"/>
      <c r="T29" s="1686"/>
      <c r="U29" s="1682">
        <f t="shared" si="1"/>
        <v>0</v>
      </c>
      <c r="V29" s="1687"/>
      <c r="AA29" s="1687"/>
      <c r="AB29" s="1687"/>
      <c r="AD29" s="1687"/>
      <c r="AE29" s="1687"/>
      <c r="AF29" s="1687"/>
      <c r="AG29" s="1687"/>
      <c r="AH29" s="1687"/>
      <c r="AI29" s="1687"/>
      <c r="AJ29" s="1687"/>
      <c r="AK29" s="1690"/>
      <c r="AL29" s="1686"/>
      <c r="AM29" s="1687"/>
      <c r="AN29" s="1687"/>
      <c r="AS29" s="1687"/>
      <c r="AT29" s="1687"/>
      <c r="AV29" s="1687"/>
      <c r="AW29" s="1687"/>
      <c r="AX29" s="1687"/>
      <c r="AY29" s="1687"/>
      <c r="AZ29" s="1687"/>
      <c r="BA29" s="1687"/>
      <c r="BB29" s="1687"/>
      <c r="BC29" s="1690"/>
      <c r="BD29" s="1686"/>
      <c r="BE29" s="1687"/>
      <c r="BF29" s="1687"/>
      <c r="BK29" s="1687"/>
      <c r="BL29" s="1687"/>
      <c r="BN29" s="1687"/>
      <c r="BO29" s="1687"/>
      <c r="BP29" s="1687"/>
      <c r="BQ29" s="1687"/>
      <c r="BR29" s="1687"/>
      <c r="BS29" s="1687"/>
      <c r="BT29" s="1687"/>
      <c r="BU29" s="1690"/>
      <c r="BV29" s="1686"/>
      <c r="BW29" s="1687"/>
      <c r="BX29" s="1687"/>
      <c r="CC29" s="1687"/>
      <c r="CD29" s="1687"/>
      <c r="CF29" s="1687"/>
      <c r="CG29" s="1687"/>
      <c r="CH29" s="1687"/>
      <c r="CI29" s="1687"/>
      <c r="CJ29" s="1687"/>
      <c r="CK29" s="1687"/>
      <c r="CL29" s="1687"/>
      <c r="CM29" s="1690"/>
      <c r="CN29" s="1686"/>
      <c r="CO29" s="1687"/>
      <c r="CP29" s="1687"/>
      <c r="CU29" s="1687"/>
      <c r="CV29" s="1687"/>
      <c r="CX29" s="1687"/>
      <c r="CY29" s="1687"/>
      <c r="CZ29" s="1687"/>
      <c r="DA29" s="1687"/>
      <c r="DB29" s="1687"/>
      <c r="DC29" s="1687"/>
      <c r="DD29" s="1687"/>
      <c r="DE29" s="1690"/>
      <c r="DF29" s="1686"/>
      <c r="DG29" s="1687"/>
      <c r="DH29" s="1687"/>
      <c r="DM29" s="1687"/>
      <c r="DN29" s="1687"/>
      <c r="DP29" s="1687"/>
      <c r="DQ29" s="1687"/>
      <c r="DR29" s="1687"/>
      <c r="DS29" s="1687"/>
      <c r="DT29" s="1687"/>
      <c r="DU29" s="1687"/>
      <c r="DV29" s="1687"/>
      <c r="DW29" s="1690"/>
      <c r="DX29" s="1686"/>
      <c r="DY29" s="1687"/>
      <c r="DZ29" s="1687"/>
      <c r="EE29" s="1687"/>
      <c r="EF29" s="1687"/>
      <c r="EH29" s="1687"/>
      <c r="EI29" s="1687"/>
      <c r="EJ29" s="1687"/>
      <c r="EK29" s="1687"/>
      <c r="EL29" s="1687"/>
      <c r="EM29" s="1687"/>
      <c r="EN29" s="1687"/>
      <c r="EO29" s="1690"/>
      <c r="EP29" s="1686"/>
      <c r="EQ29" s="1687"/>
      <c r="ER29" s="1687"/>
      <c r="EW29" s="1687"/>
      <c r="EX29" s="1687"/>
      <c r="EZ29" s="1687"/>
      <c r="FA29" s="1687"/>
      <c r="FB29" s="1687"/>
      <c r="FC29" s="1687"/>
      <c r="FD29" s="1687"/>
      <c r="FE29" s="1687"/>
      <c r="FF29" s="1687"/>
      <c r="FG29" s="1690"/>
      <c r="FH29" s="1686"/>
      <c r="FI29" s="1687"/>
      <c r="FJ29" s="1687"/>
      <c r="FO29" s="1687"/>
      <c r="FP29" s="1687"/>
      <c r="FR29" s="1687"/>
      <c r="FS29" s="1687"/>
      <c r="FT29" s="1687"/>
      <c r="FU29" s="1687"/>
      <c r="FV29" s="1687"/>
      <c r="FW29" s="1687"/>
      <c r="FX29" s="1687"/>
      <c r="FY29" s="1690"/>
      <c r="FZ29" s="1686"/>
      <c r="GA29" s="1687"/>
      <c r="GB29" s="1687"/>
      <c r="GG29" s="1687"/>
      <c r="GH29" s="1687"/>
      <c r="GJ29" s="4299"/>
      <c r="GK29" s="4299"/>
      <c r="GL29" s="4300"/>
      <c r="GM29" s="4301"/>
      <c r="GN29" s="4302"/>
      <c r="GO29" s="4299"/>
      <c r="GP29" s="2602"/>
      <c r="GQ29" s="4287"/>
      <c r="GR29" s="4303"/>
      <c r="GS29" s="4304"/>
      <c r="GT29" s="2603"/>
      <c r="GU29" s="4305"/>
      <c r="GV29" s="4306"/>
      <c r="GW29" s="4305"/>
      <c r="GX29" s="4306"/>
      <c r="GY29" s="4299"/>
      <c r="GZ29" s="4300"/>
      <c r="HA29" s="4305"/>
      <c r="HB29" s="4304"/>
      <c r="HC29" s="4299"/>
      <c r="HD29" s="4300"/>
      <c r="HE29" s="4301"/>
      <c r="HF29" s="4302"/>
      <c r="HG29" s="4299"/>
      <c r="HH29" s="2602"/>
      <c r="HI29" s="4287"/>
      <c r="HJ29" s="4303"/>
      <c r="HK29" s="4304"/>
      <c r="HL29" s="2603"/>
      <c r="HM29" s="4305"/>
      <c r="HN29" s="4306"/>
      <c r="HO29" s="4305"/>
      <c r="HP29" s="4306"/>
      <c r="HQ29" s="4299"/>
      <c r="HR29" s="4300"/>
      <c r="HS29" s="4305"/>
      <c r="HT29" s="4304"/>
      <c r="HU29" s="4299"/>
      <c r="HV29" s="4300"/>
      <c r="HW29" s="4301"/>
      <c r="HX29" s="4302"/>
      <c r="HY29" s="4299"/>
      <c r="HZ29" s="2602"/>
      <c r="IA29" s="4287"/>
      <c r="IB29" s="4303"/>
      <c r="IC29" s="4304"/>
      <c r="ID29" s="2603"/>
      <c r="IE29" s="4305"/>
      <c r="IF29" s="4306"/>
      <c r="IG29" s="4305"/>
      <c r="IH29" s="4306"/>
      <c r="II29" s="4299"/>
      <c r="IJ29" s="4300"/>
      <c r="IK29" s="4305"/>
      <c r="IL29" s="4304"/>
      <c r="IM29" s="4299"/>
      <c r="IN29" s="4300"/>
      <c r="IO29" s="4301"/>
      <c r="IP29" s="4302"/>
      <c r="IQ29" s="4299"/>
      <c r="IR29" s="2602"/>
      <c r="IS29" s="4287"/>
      <c r="IT29" s="4303"/>
      <c r="IU29" s="4304"/>
      <c r="IV29" s="2603"/>
      <c r="IW29" s="4305"/>
      <c r="IX29" s="4306"/>
      <c r="IY29" s="4305"/>
      <c r="IZ29" s="4306"/>
      <c r="JA29" s="4299"/>
      <c r="JB29" s="4300"/>
      <c r="JC29" s="4305"/>
      <c r="JD29" s="4304"/>
      <c r="JE29" s="4299"/>
      <c r="JF29" s="4300"/>
      <c r="JG29" s="4301"/>
      <c r="JH29" s="4302"/>
      <c r="JI29" s="4299"/>
      <c r="JJ29" s="2602"/>
      <c r="JK29" s="4287"/>
      <c r="JL29" s="4303"/>
      <c r="JM29" s="4304"/>
      <c r="JN29" s="2603"/>
      <c r="JO29" s="4305"/>
      <c r="JP29" s="4306"/>
      <c r="JQ29" s="4305"/>
      <c r="JR29" s="4306"/>
      <c r="JS29" s="4299"/>
      <c r="JT29" s="4300"/>
      <c r="JU29" s="4305"/>
      <c r="JV29" s="4304"/>
      <c r="JW29" s="4299"/>
      <c r="JX29" s="4300"/>
      <c r="JY29" s="4301"/>
      <c r="JZ29" s="4302"/>
      <c r="KA29" s="4299"/>
      <c r="KB29" s="2602"/>
      <c r="KC29" s="4287"/>
      <c r="KD29" s="4303"/>
      <c r="KE29" s="4304"/>
      <c r="KF29" s="2603"/>
      <c r="KG29" s="4305"/>
      <c r="KH29" s="4306"/>
      <c r="KI29" s="4305"/>
      <c r="KJ29" s="4306"/>
      <c r="KK29" s="4299"/>
      <c r="KL29" s="4300"/>
      <c r="KM29" s="4305"/>
      <c r="KN29" s="4304"/>
      <c r="KO29" s="4299"/>
      <c r="KP29" s="4300"/>
      <c r="KQ29" s="4301"/>
      <c r="KR29" s="4302"/>
      <c r="KS29" s="4299"/>
      <c r="KT29" s="2602"/>
      <c r="KU29" s="4287"/>
      <c r="KV29" s="4303"/>
      <c r="KW29" s="4304"/>
      <c r="KX29" s="2603"/>
      <c r="KY29" s="4305"/>
      <c r="KZ29" s="4306"/>
      <c r="LA29" s="4305"/>
      <c r="LB29" s="4306"/>
      <c r="LC29" s="4299"/>
      <c r="LD29" s="4300"/>
      <c r="LE29" s="4305"/>
      <c r="LF29" s="4304"/>
      <c r="LG29" s="4299"/>
      <c r="LH29" s="4300"/>
      <c r="LI29" s="4301"/>
      <c r="LJ29" s="4302"/>
      <c r="LK29" s="4299"/>
      <c r="LL29" s="2602"/>
      <c r="LM29" s="4287"/>
      <c r="LN29" s="4303"/>
      <c r="LO29" s="4304"/>
      <c r="LP29" s="2603"/>
      <c r="LQ29" s="4305"/>
      <c r="LR29" s="4306"/>
      <c r="LS29" s="4305"/>
      <c r="LT29" s="4306"/>
      <c r="LU29" s="4299"/>
      <c r="LV29" s="4300"/>
      <c r="LW29" s="4305"/>
      <c r="LX29" s="4304"/>
      <c r="LY29" s="4299"/>
      <c r="LZ29" s="4300"/>
      <c r="MA29" s="4301"/>
      <c r="MB29" s="4302"/>
      <c r="MC29" s="4299"/>
      <c r="MD29" s="2602"/>
      <c r="ME29" s="4287"/>
      <c r="MF29" s="4303"/>
      <c r="MG29" s="4304"/>
      <c r="MH29" s="2603"/>
      <c r="MI29" s="4305"/>
      <c r="MJ29" s="4306"/>
      <c r="MK29" s="4305"/>
      <c r="ML29" s="4306"/>
      <c r="MM29" s="4299"/>
      <c r="MN29" s="4300"/>
      <c r="MO29" s="4305"/>
      <c r="MP29" s="4304"/>
      <c r="MQ29" s="4299"/>
      <c r="MR29" s="4300"/>
      <c r="MS29" s="4301"/>
      <c r="MT29" s="4302"/>
      <c r="MU29" s="4299"/>
      <c r="MV29" s="2602"/>
      <c r="MW29" s="4287"/>
      <c r="MX29" s="4303"/>
      <c r="MY29" s="4304"/>
      <c r="MZ29" s="2603"/>
      <c r="NA29" s="4305"/>
      <c r="NB29" s="4306"/>
      <c r="NC29" s="4305"/>
      <c r="ND29" s="4306"/>
      <c r="NE29" s="4299"/>
      <c r="NF29" s="4300"/>
      <c r="NG29" s="4305"/>
      <c r="NH29" s="4304"/>
      <c r="NI29" s="4299"/>
      <c r="NJ29" s="4300"/>
      <c r="NK29" s="4301"/>
      <c r="NL29" s="4302"/>
      <c r="NM29" s="4299"/>
      <c r="NN29" s="2602"/>
      <c r="NO29" s="4287"/>
      <c r="NP29" s="4303"/>
      <c r="NQ29" s="4304"/>
      <c r="NR29" s="2603"/>
      <c r="NS29" s="4305"/>
      <c r="NT29" s="4306"/>
      <c r="NU29" s="4305"/>
      <c r="NV29" s="4306"/>
      <c r="NW29" s="4299"/>
      <c r="NX29" s="4300"/>
      <c r="NY29" s="4305"/>
      <c r="NZ29" s="4304"/>
      <c r="OA29" s="4299"/>
      <c r="OB29" s="4300"/>
      <c r="OC29" s="4301"/>
      <c r="OD29" s="4302"/>
      <c r="OE29" s="4299"/>
      <c r="OF29" s="2602"/>
      <c r="OG29" s="4287"/>
      <c r="OH29" s="4303"/>
      <c r="OI29" s="4304"/>
      <c r="OJ29" s="2603"/>
      <c r="OK29" s="4305"/>
      <c r="OL29" s="4306"/>
      <c r="OM29" s="4305"/>
      <c r="ON29" s="4306"/>
      <c r="OO29" s="4299"/>
      <c r="OP29" s="4300"/>
      <c r="OQ29" s="4305"/>
      <c r="OR29" s="4304"/>
      <c r="OS29" s="4299"/>
      <c r="OT29" s="4300"/>
      <c r="OU29" s="4301"/>
      <c r="OV29" s="4302"/>
      <c r="OW29" s="4299"/>
      <c r="OX29" s="2602"/>
      <c r="OY29" s="4287"/>
      <c r="OZ29" s="4303"/>
      <c r="PA29" s="4304"/>
      <c r="PB29" s="2603"/>
      <c r="PC29" s="4305"/>
      <c r="PD29" s="4306"/>
      <c r="PE29" s="4305"/>
      <c r="PF29" s="4306"/>
      <c r="PG29" s="4299"/>
      <c r="PH29" s="4300"/>
      <c r="PI29" s="4305"/>
      <c r="PJ29" s="4304"/>
      <c r="PK29" s="4299"/>
      <c r="PL29" s="4300"/>
      <c r="PM29" s="4301"/>
      <c r="PN29" s="4302"/>
      <c r="PO29" s="4299"/>
      <c r="PP29" s="2602"/>
      <c r="PQ29" s="4287"/>
      <c r="PR29" s="4303"/>
      <c r="PS29" s="4304"/>
      <c r="PT29" s="2603"/>
      <c r="PU29" s="4305"/>
      <c r="PV29" s="4306"/>
      <c r="PW29" s="4305"/>
      <c r="PX29" s="4306"/>
      <c r="PY29" s="4299"/>
      <c r="PZ29" s="4300"/>
      <c r="QA29" s="4305"/>
      <c r="QB29" s="4304"/>
      <c r="QC29" s="4299"/>
      <c r="QD29" s="4300"/>
      <c r="QE29" s="4301"/>
      <c r="QF29" s="4302"/>
      <c r="QG29" s="4299"/>
      <c r="QH29" s="2602"/>
      <c r="QI29" s="4287"/>
      <c r="QJ29" s="4303"/>
      <c r="QK29" s="4304"/>
      <c r="QL29" s="2603"/>
      <c r="QM29" s="4305"/>
      <c r="QN29" s="4306"/>
      <c r="QO29" s="4305"/>
      <c r="QP29" s="4306"/>
      <c r="QQ29" s="4299"/>
      <c r="QR29" s="4300"/>
      <c r="QS29" s="4305"/>
      <c r="QT29" s="4304"/>
      <c r="QU29" s="4299"/>
      <c r="QV29" s="4300"/>
      <c r="QW29" s="4301"/>
      <c r="QX29" s="4302"/>
      <c r="QY29" s="4299"/>
      <c r="QZ29" s="2602"/>
      <c r="RA29" s="4287"/>
      <c r="RB29" s="4303"/>
      <c r="RC29" s="4304"/>
      <c r="RD29" s="2603"/>
      <c r="RE29" s="4305"/>
      <c r="RF29" s="4306"/>
      <c r="RG29" s="4305"/>
      <c r="RH29" s="4306"/>
      <c r="RI29" s="4299"/>
      <c r="RJ29" s="4300"/>
      <c r="RK29" s="4305"/>
      <c r="RL29" s="4304"/>
      <c r="RM29" s="4299"/>
      <c r="RN29" s="4300"/>
      <c r="RO29" s="4301"/>
      <c r="RP29" s="4302"/>
      <c r="RQ29" s="4299"/>
      <c r="RR29" s="2602"/>
      <c r="RS29" s="4287"/>
      <c r="RT29" s="4303"/>
      <c r="RU29" s="4304"/>
      <c r="RV29" s="2603"/>
      <c r="RW29" s="4305"/>
      <c r="RX29" s="4306"/>
      <c r="RY29" s="4305"/>
      <c r="RZ29" s="4306"/>
      <c r="SA29" s="4299"/>
      <c r="SB29" s="4300"/>
      <c r="SC29" s="4305"/>
      <c r="SD29" s="4304"/>
      <c r="SE29" s="4299"/>
      <c r="SF29" s="4300"/>
      <c r="SG29" s="4301"/>
      <c r="SH29" s="4302"/>
      <c r="SI29" s="4299"/>
      <c r="SJ29" s="2602"/>
      <c r="SK29" s="4287"/>
      <c r="SL29" s="4303"/>
      <c r="SM29" s="4304"/>
      <c r="SN29" s="2603"/>
      <c r="SO29" s="4305"/>
      <c r="SP29" s="4306"/>
      <c r="SQ29" s="4305"/>
      <c r="SR29" s="4306"/>
      <c r="SS29" s="4299"/>
      <c r="ST29" s="4300"/>
      <c r="SU29" s="4305"/>
      <c r="SV29" s="4304"/>
      <c r="SW29" s="4299"/>
      <c r="SX29" s="4300"/>
      <c r="SY29" s="4301"/>
      <c r="SZ29" s="4302"/>
      <c r="TA29" s="4299"/>
      <c r="TB29" s="2602"/>
      <c r="TC29" s="4287"/>
      <c r="TD29" s="4303"/>
      <c r="TE29" s="4304"/>
      <c r="TF29" s="2603"/>
      <c r="TG29" s="4305"/>
      <c r="TH29" s="4306"/>
      <c r="TI29" s="4305"/>
      <c r="TJ29" s="4306"/>
      <c r="TK29" s="4299"/>
      <c r="TL29" s="4300"/>
      <c r="TM29" s="4305"/>
      <c r="TN29" s="4304"/>
      <c r="TO29" s="4299"/>
      <c r="TP29" s="4300"/>
      <c r="TQ29" s="4301"/>
      <c r="TR29" s="4302"/>
      <c r="TS29" s="4299"/>
      <c r="TT29" s="2602"/>
      <c r="TU29" s="4287"/>
      <c r="TV29" s="4303"/>
      <c r="TW29" s="4304"/>
      <c r="TX29" s="2603"/>
      <c r="TY29" s="4305"/>
      <c r="TZ29" s="4306"/>
      <c r="UA29" s="4305"/>
      <c r="UB29" s="4306"/>
      <c r="UC29" s="4299"/>
      <c r="UD29" s="4300"/>
      <c r="UE29" s="4305"/>
      <c r="UF29" s="4304"/>
      <c r="UG29" s="4299"/>
      <c r="UH29" s="4300"/>
      <c r="UI29" s="4301"/>
      <c r="UJ29" s="4302"/>
      <c r="UK29" s="4299"/>
      <c r="UL29" s="2602"/>
      <c r="UM29" s="4287"/>
      <c r="UN29" s="4303"/>
      <c r="UO29" s="4304"/>
      <c r="UP29" s="2603"/>
      <c r="UQ29" s="4305"/>
      <c r="UR29" s="4306"/>
      <c r="US29" s="4305"/>
      <c r="UT29" s="4306"/>
      <c r="UU29" s="4299"/>
      <c r="UV29" s="4300"/>
      <c r="UW29" s="4305"/>
      <c r="UX29" s="4304"/>
      <c r="UY29" s="4299"/>
      <c r="UZ29" s="4300"/>
      <c r="VA29" s="4301"/>
      <c r="VB29" s="4302"/>
      <c r="VC29" s="4299"/>
      <c r="VD29" s="2602"/>
      <c r="VE29" s="4287"/>
      <c r="VF29" s="4303"/>
      <c r="VG29" s="4304"/>
      <c r="VH29" s="2603"/>
      <c r="VI29" s="4305"/>
      <c r="VJ29" s="4306"/>
      <c r="VK29" s="4305"/>
      <c r="VL29" s="4306"/>
      <c r="VM29" s="4299"/>
      <c r="VN29" s="4300"/>
      <c r="VO29" s="4305"/>
      <c r="VP29" s="4304"/>
      <c r="VQ29" s="4299"/>
      <c r="VR29" s="4300"/>
      <c r="VS29" s="4301"/>
      <c r="VT29" s="4302"/>
      <c r="VU29" s="4299"/>
      <c r="VV29" s="2602"/>
      <c r="VW29" s="4287"/>
      <c r="VX29" s="4303"/>
      <c r="VY29" s="4304"/>
      <c r="VZ29" s="2603"/>
      <c r="WA29" s="4305"/>
      <c r="WB29" s="4306"/>
      <c r="WC29" s="4305"/>
      <c r="WD29" s="4306"/>
      <c r="WE29" s="4299"/>
      <c r="WF29" s="4300"/>
      <c r="WG29" s="4305"/>
      <c r="WH29" s="4304"/>
      <c r="WI29" s="4299"/>
      <c r="WJ29" s="4300"/>
      <c r="WK29" s="4301"/>
      <c r="WL29" s="4302"/>
      <c r="WM29" s="4299"/>
      <c r="WN29" s="2602"/>
      <c r="WO29" s="4287"/>
      <c r="WP29" s="4303"/>
      <c r="WQ29" s="4304"/>
      <c r="WR29" s="2603"/>
      <c r="WS29" s="4305"/>
      <c r="WT29" s="4306"/>
      <c r="WU29" s="4305"/>
      <c r="WV29" s="4306"/>
      <c r="WW29" s="4299"/>
      <c r="WX29" s="4300"/>
      <c r="WY29" s="4305"/>
      <c r="WZ29" s="4304"/>
      <c r="XA29" s="4299"/>
      <c r="XB29" s="4300"/>
      <c r="XC29" s="4301"/>
      <c r="XD29" s="4302"/>
      <c r="XE29" s="4299"/>
      <c r="XF29" s="2602"/>
      <c r="XG29" s="4287"/>
      <c r="XH29" s="4303"/>
      <c r="XI29" s="4304"/>
      <c r="XJ29" s="2603"/>
      <c r="XK29" s="4305"/>
      <c r="XL29" s="4306"/>
      <c r="XM29" s="4305"/>
      <c r="XN29" s="4306"/>
      <c r="XO29" s="4299"/>
      <c r="XP29" s="4300"/>
      <c r="XQ29" s="4305"/>
      <c r="XR29" s="4304"/>
      <c r="XS29" s="4299"/>
      <c r="XT29" s="4300"/>
      <c r="XU29" s="4301"/>
      <c r="XV29" s="4302"/>
      <c r="XW29" s="4299"/>
      <c r="XX29" s="2602"/>
      <c r="XY29" s="4287"/>
      <c r="XZ29" s="4303"/>
      <c r="YA29" s="4304"/>
      <c r="YB29" s="2603"/>
      <c r="YC29" s="4305"/>
      <c r="YD29" s="4306"/>
      <c r="YE29" s="4305"/>
      <c r="YF29" s="4306"/>
      <c r="YG29" s="4299"/>
      <c r="YH29" s="4300"/>
      <c r="YI29" s="4305"/>
      <c r="YJ29" s="4304"/>
      <c r="YK29" s="4299"/>
      <c r="YL29" s="4300"/>
      <c r="YM29" s="4301"/>
      <c r="YN29" s="4302"/>
      <c r="YO29" s="4299"/>
      <c r="YP29" s="2602"/>
      <c r="YQ29" s="4287"/>
      <c r="YR29" s="4303"/>
      <c r="YS29" s="4304"/>
      <c r="YT29" s="2603"/>
      <c r="YU29" s="4305"/>
      <c r="YV29" s="4306"/>
      <c r="YW29" s="4305"/>
      <c r="YX29" s="4306"/>
      <c r="YY29" s="4299"/>
      <c r="YZ29" s="4300"/>
      <c r="ZA29" s="4305"/>
      <c r="ZB29" s="4304"/>
      <c r="ZC29" s="4299"/>
      <c r="ZD29" s="4300"/>
      <c r="ZE29" s="4301"/>
      <c r="ZF29" s="4302"/>
      <c r="ZG29" s="4299"/>
      <c r="ZH29" s="2602"/>
      <c r="ZI29" s="4287"/>
      <c r="ZJ29" s="4303"/>
      <c r="ZK29" s="4304"/>
      <c r="ZL29" s="2603"/>
      <c r="ZM29" s="4305"/>
      <c r="ZN29" s="4306"/>
      <c r="ZO29" s="4305"/>
      <c r="ZP29" s="4306"/>
      <c r="ZQ29" s="4299"/>
      <c r="ZR29" s="4300"/>
      <c r="ZS29" s="4305"/>
      <c r="ZT29" s="4304"/>
      <c r="ZU29" s="4299"/>
      <c r="ZV29" s="4300"/>
      <c r="ZW29" s="4301"/>
      <c r="ZX29" s="4302"/>
      <c r="ZY29" s="4299"/>
      <c r="ZZ29" s="2602"/>
      <c r="AAA29" s="4287"/>
      <c r="AAB29" s="4303"/>
      <c r="AAC29" s="4304"/>
      <c r="AAD29" s="2603"/>
      <c r="AAE29" s="4305"/>
      <c r="AAF29" s="4306"/>
      <c r="AAG29" s="4305"/>
      <c r="AAH29" s="4306"/>
      <c r="AAI29" s="4299"/>
      <c r="AAJ29" s="4300"/>
      <c r="AAK29" s="4305"/>
      <c r="AAL29" s="4304"/>
      <c r="AAM29" s="4299"/>
      <c r="AAN29" s="4300"/>
      <c r="AAO29" s="4301"/>
      <c r="AAP29" s="4302"/>
      <c r="AAQ29" s="4299"/>
      <c r="AAR29" s="2602"/>
      <c r="AAS29" s="4287"/>
      <c r="AAT29" s="4303"/>
      <c r="AAU29" s="4304"/>
      <c r="AAV29" s="2603"/>
      <c r="AAW29" s="4305"/>
      <c r="AAX29" s="4306"/>
      <c r="AAY29" s="4305"/>
      <c r="AAZ29" s="4306"/>
      <c r="ABA29" s="4299"/>
      <c r="ABB29" s="4300"/>
      <c r="ABC29" s="4305"/>
      <c r="ABD29" s="4304"/>
      <c r="ABE29" s="4299"/>
      <c r="ABF29" s="4300"/>
      <c r="ABG29" s="4301"/>
      <c r="ABH29" s="4302"/>
      <c r="ABI29" s="4299"/>
      <c r="ABJ29" s="2602"/>
      <c r="ABK29" s="4287"/>
      <c r="ABL29" s="4303"/>
      <c r="ABM29" s="4304"/>
      <c r="ABN29" s="2603"/>
      <c r="ABO29" s="4305"/>
      <c r="ABP29" s="4306"/>
      <c r="ABQ29" s="4305"/>
      <c r="ABR29" s="4306"/>
      <c r="ABS29" s="4299"/>
      <c r="ABT29" s="4300"/>
      <c r="ABU29" s="4305"/>
      <c r="ABV29" s="4304"/>
      <c r="ABW29" s="4299"/>
      <c r="ABX29" s="4300"/>
      <c r="ABY29" s="4301"/>
      <c r="ABZ29" s="4302"/>
      <c r="ACA29" s="4299"/>
      <c r="ACB29" s="2602"/>
      <c r="ACC29" s="4287"/>
      <c r="ACD29" s="4303"/>
      <c r="ACE29" s="4304"/>
      <c r="ACF29" s="2603"/>
      <c r="ACG29" s="4305"/>
      <c r="ACH29" s="4306"/>
      <c r="ACI29" s="4305"/>
      <c r="ACJ29" s="4306"/>
      <c r="ACK29" s="4299"/>
      <c r="ACL29" s="4300"/>
      <c r="ACM29" s="4305"/>
      <c r="ACN29" s="4304"/>
      <c r="ACO29" s="4299"/>
      <c r="ACP29" s="4300"/>
      <c r="ACQ29" s="4301"/>
      <c r="ACR29" s="4302"/>
      <c r="ACS29" s="4299"/>
      <c r="ACT29" s="2602"/>
      <c r="ACU29" s="4287"/>
      <c r="ACV29" s="4303"/>
      <c r="ACW29" s="4304"/>
      <c r="ACX29" s="2603"/>
      <c r="ACY29" s="4305"/>
      <c r="ACZ29" s="4306"/>
      <c r="ADA29" s="4305"/>
      <c r="ADB29" s="4306"/>
      <c r="ADC29" s="4299"/>
      <c r="ADD29" s="4300"/>
      <c r="ADE29" s="4305"/>
      <c r="ADF29" s="4304"/>
      <c r="ADG29" s="4299"/>
      <c r="ADH29" s="4300"/>
      <c r="ADI29" s="4301"/>
      <c r="ADJ29" s="4302"/>
      <c r="ADK29" s="4299"/>
      <c r="ADL29" s="2602"/>
      <c r="ADM29" s="4287"/>
      <c r="ADN29" s="4303"/>
      <c r="ADO29" s="4304"/>
      <c r="ADP29" s="2603"/>
      <c r="ADQ29" s="4305"/>
      <c r="ADR29" s="4306"/>
      <c r="ADS29" s="4305"/>
      <c r="ADT29" s="4306"/>
      <c r="ADU29" s="4299"/>
      <c r="ADV29" s="4300"/>
      <c r="ADW29" s="4305"/>
      <c r="ADX29" s="4304"/>
      <c r="ADY29" s="4299"/>
      <c r="ADZ29" s="4300"/>
      <c r="AEA29" s="4301"/>
      <c r="AEB29" s="4302"/>
      <c r="AEC29" s="4299"/>
      <c r="AED29" s="2602"/>
      <c r="AEE29" s="4287"/>
      <c r="AEF29" s="4303"/>
      <c r="AEG29" s="4304"/>
      <c r="AEH29" s="2603"/>
      <c r="AEI29" s="4305"/>
      <c r="AEJ29" s="4306"/>
      <c r="AEK29" s="4305"/>
      <c r="AEL29" s="4306"/>
      <c r="AEM29" s="4299"/>
      <c r="AEN29" s="4300"/>
      <c r="AEO29" s="4305"/>
      <c r="AEP29" s="4304"/>
      <c r="AEQ29" s="4299"/>
      <c r="AER29" s="4300"/>
      <c r="AES29" s="4301"/>
      <c r="AET29" s="4302"/>
      <c r="AEU29" s="4299"/>
      <c r="AEV29" s="2602"/>
      <c r="AEW29" s="4287"/>
      <c r="AEX29" s="4303"/>
      <c r="AEY29" s="4304"/>
      <c r="AEZ29" s="2603"/>
      <c r="AFA29" s="4305"/>
      <c r="AFB29" s="4306"/>
      <c r="AFC29" s="4305"/>
      <c r="AFD29" s="4306"/>
      <c r="AFE29" s="4299"/>
      <c r="AFF29" s="4300"/>
      <c r="AFG29" s="4305"/>
      <c r="AFH29" s="4304"/>
      <c r="AFI29" s="4299"/>
      <c r="AFJ29" s="4300"/>
      <c r="AFK29" s="4301"/>
      <c r="AFL29" s="4302"/>
      <c r="AFM29" s="4299"/>
      <c r="AFN29" s="2602"/>
      <c r="AFO29" s="4287"/>
      <c r="AFP29" s="4303"/>
      <c r="AFQ29" s="4304"/>
      <c r="AFR29" s="2603"/>
      <c r="AFS29" s="4305"/>
      <c r="AFT29" s="4306"/>
      <c r="AFU29" s="4305"/>
      <c r="AFV29" s="4306"/>
      <c r="AFW29" s="4299"/>
      <c r="AFX29" s="4300"/>
      <c r="AFY29" s="4305"/>
      <c r="AFZ29" s="4304"/>
      <c r="AGA29" s="4299"/>
      <c r="AGB29" s="4300"/>
      <c r="AGC29" s="4301"/>
      <c r="AGD29" s="4302"/>
      <c r="AGE29" s="4299"/>
      <c r="AGF29" s="2602"/>
      <c r="AGG29" s="4287"/>
      <c r="AGH29" s="4303"/>
      <c r="AGI29" s="4304"/>
      <c r="AGJ29" s="2603"/>
      <c r="AGK29" s="4305"/>
      <c r="AGL29" s="4306"/>
      <c r="AGM29" s="4305"/>
      <c r="AGN29" s="4306"/>
      <c r="AGO29" s="4299"/>
      <c r="AGP29" s="4300"/>
      <c r="AGQ29" s="4305"/>
      <c r="AGR29" s="4304"/>
      <c r="AGS29" s="4299"/>
      <c r="AGT29" s="4300"/>
      <c r="AGU29" s="4301"/>
      <c r="AGV29" s="4302"/>
      <c r="AGW29" s="4299"/>
      <c r="AGX29" s="2602"/>
      <c r="AGY29" s="4287"/>
      <c r="AGZ29" s="4303"/>
      <c r="AHA29" s="4304"/>
      <c r="AHB29" s="2603"/>
      <c r="AHC29" s="4305"/>
      <c r="AHD29" s="4306"/>
      <c r="AHE29" s="4305"/>
      <c r="AHF29" s="4306"/>
      <c r="AHG29" s="4299"/>
      <c r="AHH29" s="4300"/>
      <c r="AHI29" s="4305"/>
      <c r="AHJ29" s="4304"/>
      <c r="AHK29" s="4299"/>
      <c r="AHL29" s="4300"/>
      <c r="AHM29" s="4301"/>
      <c r="AHN29" s="4302"/>
      <c r="AHO29" s="4299"/>
      <c r="AHP29" s="2602"/>
      <c r="AHQ29" s="4287"/>
      <c r="AHR29" s="4303"/>
      <c r="AHS29" s="4304"/>
      <c r="AHT29" s="2603"/>
      <c r="AHU29" s="4305"/>
      <c r="AHV29" s="4306"/>
      <c r="AHW29" s="4305"/>
      <c r="AHX29" s="4306"/>
      <c r="AHY29" s="4299"/>
      <c r="AHZ29" s="4300"/>
      <c r="AIA29" s="4305"/>
      <c r="AIB29" s="4304"/>
      <c r="AIC29" s="4299"/>
      <c r="AID29" s="4300"/>
      <c r="AIE29" s="4301"/>
      <c r="AIF29" s="4302"/>
      <c r="AIG29" s="4299"/>
      <c r="AIH29" s="2602"/>
      <c r="AII29" s="4287"/>
      <c r="AIJ29" s="4303"/>
      <c r="AIK29" s="4304"/>
      <c r="AIL29" s="2603"/>
      <c r="AIM29" s="4305"/>
      <c r="AIN29" s="4306"/>
      <c r="AIO29" s="4305"/>
      <c r="AIP29" s="4306"/>
      <c r="AIQ29" s="4299"/>
      <c r="AIR29" s="4300"/>
      <c r="AIS29" s="4305"/>
      <c r="AIT29" s="4304"/>
      <c r="AIU29" s="4299"/>
      <c r="AIV29" s="4300"/>
      <c r="AIW29" s="4301"/>
      <c r="AIX29" s="4302"/>
      <c r="AIY29" s="4299"/>
      <c r="AIZ29" s="2602"/>
      <c r="AJA29" s="4287"/>
      <c r="AJB29" s="4303"/>
      <c r="AJC29" s="4304"/>
      <c r="AJD29" s="2603"/>
      <c r="AJE29" s="4305"/>
      <c r="AJF29" s="4306"/>
      <c r="AJG29" s="4305"/>
      <c r="AJH29" s="4306"/>
      <c r="AJI29" s="4299"/>
      <c r="AJJ29" s="4300"/>
      <c r="AJK29" s="4305"/>
      <c r="AJL29" s="4304"/>
      <c r="AJM29" s="4299"/>
      <c r="AJN29" s="4300"/>
      <c r="AJO29" s="4301"/>
      <c r="AJP29" s="4302"/>
      <c r="AJQ29" s="4299"/>
      <c r="AJR29" s="2602"/>
      <c r="AJS29" s="4287"/>
      <c r="AJT29" s="4303"/>
      <c r="AJU29" s="4304"/>
      <c r="AJV29" s="2603"/>
      <c r="AJW29" s="4305"/>
      <c r="AJX29" s="4306"/>
      <c r="AJY29" s="4305"/>
      <c r="AJZ29" s="4306"/>
      <c r="AKA29" s="4299"/>
      <c r="AKB29" s="4300"/>
      <c r="AKC29" s="4305"/>
      <c r="AKD29" s="4304"/>
      <c r="AKE29" s="4299"/>
      <c r="AKF29" s="4300"/>
      <c r="AKG29" s="4301"/>
      <c r="AKH29" s="4302"/>
      <c r="AKI29" s="4299"/>
      <c r="AKJ29" s="2602"/>
      <c r="AKK29" s="4287"/>
      <c r="AKL29" s="4303"/>
      <c r="AKM29" s="4304"/>
      <c r="AKN29" s="2603"/>
      <c r="AKO29" s="4305"/>
      <c r="AKP29" s="4306"/>
      <c r="AKQ29" s="4305"/>
      <c r="AKR29" s="4306"/>
      <c r="AKS29" s="4299"/>
      <c r="AKT29" s="4300"/>
      <c r="AKU29" s="4305"/>
      <c r="AKV29" s="4304"/>
      <c r="AKW29" s="4299"/>
      <c r="AKX29" s="4300"/>
      <c r="AKY29" s="4301"/>
      <c r="AKZ29" s="4302"/>
      <c r="ALA29" s="4299"/>
      <c r="ALB29" s="2602"/>
      <c r="ALC29" s="4287"/>
      <c r="ALD29" s="4303"/>
      <c r="ALE29" s="4304"/>
      <c r="ALF29" s="2603"/>
      <c r="ALG29" s="4305"/>
      <c r="ALH29" s="4306"/>
      <c r="ALI29" s="4305"/>
      <c r="ALJ29" s="4306"/>
      <c r="ALK29" s="4299"/>
      <c r="ALL29" s="4300"/>
      <c r="ALM29" s="4305"/>
      <c r="ALN29" s="4304"/>
      <c r="ALO29" s="4299"/>
      <c r="ALP29" s="4300"/>
      <c r="ALQ29" s="4301"/>
      <c r="ALR29" s="4302"/>
      <c r="ALS29" s="4299"/>
      <c r="ALT29" s="2602"/>
      <c r="ALU29" s="4287"/>
      <c r="ALV29" s="4303"/>
      <c r="ALW29" s="4304"/>
      <c r="ALX29" s="2603"/>
      <c r="ALY29" s="4305"/>
      <c r="ALZ29" s="4306"/>
      <c r="AMA29" s="4305"/>
      <c r="AMB29" s="4306"/>
      <c r="AMC29" s="4299"/>
      <c r="AMD29" s="4300"/>
      <c r="AME29" s="4305"/>
      <c r="AMF29" s="4304"/>
      <c r="AMG29" s="4299"/>
      <c r="AMH29" s="4300"/>
      <c r="AMI29" s="4301"/>
      <c r="AMJ29" s="4302"/>
      <c r="AMK29" s="4299"/>
      <c r="AML29" s="2602"/>
      <c r="AMM29" s="4287"/>
      <c r="AMN29" s="4303"/>
      <c r="AMO29" s="4304"/>
      <c r="AMP29" s="2603"/>
      <c r="AMQ29" s="4305"/>
      <c r="AMR29" s="4306"/>
      <c r="AMS29" s="4305"/>
      <c r="AMT29" s="4306"/>
      <c r="AMU29" s="4299"/>
      <c r="AMV29" s="4300"/>
      <c r="AMW29" s="4305"/>
      <c r="AMX29" s="4304"/>
      <c r="AMY29" s="4299"/>
      <c r="AMZ29" s="4300"/>
      <c r="ANA29" s="4301"/>
      <c r="ANB29" s="4302"/>
      <c r="ANC29" s="4299"/>
      <c r="AND29" s="2602"/>
      <c r="ANE29" s="4287"/>
      <c r="ANF29" s="4303"/>
      <c r="ANG29" s="4304"/>
      <c r="ANH29" s="2603"/>
      <c r="ANI29" s="4305"/>
      <c r="ANJ29" s="4306"/>
      <c r="ANK29" s="4305"/>
      <c r="ANL29" s="4306"/>
      <c r="ANM29" s="4299"/>
      <c r="ANN29" s="4300"/>
      <c r="ANO29" s="4305"/>
      <c r="ANP29" s="4304"/>
      <c r="ANQ29" s="4299"/>
      <c r="ANR29" s="4300"/>
      <c r="ANS29" s="4301"/>
      <c r="ANT29" s="4302"/>
      <c r="ANU29" s="4299"/>
      <c r="ANV29" s="2602"/>
      <c r="ANW29" s="4287"/>
      <c r="ANX29" s="4303"/>
      <c r="ANY29" s="4304"/>
      <c r="ANZ29" s="2603"/>
      <c r="AOA29" s="4305"/>
      <c r="AOB29" s="4306"/>
      <c r="AOC29" s="4305"/>
      <c r="AOD29" s="4306"/>
      <c r="AOE29" s="4299"/>
      <c r="AOF29" s="4300"/>
      <c r="AOG29" s="4305"/>
      <c r="AOH29" s="4304"/>
      <c r="AOI29" s="4299"/>
      <c r="AOJ29" s="4300"/>
      <c r="AOK29" s="4301"/>
      <c r="AOL29" s="4302"/>
      <c r="AOM29" s="4299"/>
      <c r="AON29" s="2602"/>
      <c r="AOO29" s="4287"/>
      <c r="AOP29" s="4303"/>
      <c r="AOQ29" s="4304"/>
      <c r="AOR29" s="2603"/>
      <c r="AOS29" s="4305"/>
      <c r="AOT29" s="4306"/>
      <c r="AOU29" s="4305"/>
      <c r="AOV29" s="4306"/>
      <c r="AOW29" s="4299"/>
      <c r="AOX29" s="4300"/>
      <c r="AOY29" s="4305"/>
      <c r="AOZ29" s="4304"/>
      <c r="APA29" s="4299"/>
      <c r="APB29" s="4300"/>
      <c r="APC29" s="4301"/>
      <c r="APD29" s="4302"/>
      <c r="APE29" s="4299"/>
      <c r="APF29" s="2602"/>
      <c r="APG29" s="4287"/>
      <c r="APH29" s="4303"/>
      <c r="API29" s="4304"/>
      <c r="APJ29" s="2603"/>
      <c r="APK29" s="4305"/>
      <c r="APL29" s="4306"/>
      <c r="APM29" s="4305"/>
      <c r="APN29" s="4306"/>
      <c r="APO29" s="4299"/>
      <c r="APP29" s="4300"/>
      <c r="APQ29" s="4305"/>
      <c r="APR29" s="4304"/>
      <c r="APS29" s="4299"/>
      <c r="APT29" s="4300"/>
      <c r="APU29" s="4301"/>
      <c r="APV29" s="4302"/>
      <c r="APW29" s="4299"/>
      <c r="APX29" s="2602"/>
      <c r="APY29" s="4287"/>
      <c r="APZ29" s="4303"/>
      <c r="AQA29" s="4304"/>
      <c r="AQB29" s="2603"/>
      <c r="AQC29" s="4305"/>
      <c r="AQD29" s="4306"/>
      <c r="AQE29" s="4305"/>
      <c r="AQF29" s="4306"/>
      <c r="AQG29" s="4299"/>
      <c r="AQH29" s="4300"/>
      <c r="AQI29" s="4305"/>
      <c r="AQJ29" s="4304"/>
      <c r="AQK29" s="4299"/>
      <c r="AQL29" s="4300"/>
      <c r="AQM29" s="4301"/>
      <c r="AQN29" s="4302"/>
      <c r="AQO29" s="4299"/>
      <c r="AQP29" s="2602"/>
      <c r="AQQ29" s="4287"/>
      <c r="AQR29" s="4303"/>
      <c r="AQS29" s="4304"/>
      <c r="AQT29" s="2603"/>
      <c r="AQU29" s="4305"/>
      <c r="AQV29" s="4306"/>
      <c r="AQW29" s="4305"/>
      <c r="AQX29" s="4306"/>
      <c r="AQY29" s="4299"/>
      <c r="AQZ29" s="4300"/>
      <c r="ARA29" s="4305"/>
      <c r="ARB29" s="4304"/>
      <c r="ARC29" s="4299"/>
      <c r="ARD29" s="4300"/>
      <c r="ARE29" s="4301"/>
      <c r="ARF29" s="4302"/>
      <c r="ARG29" s="4299"/>
      <c r="ARH29" s="2602"/>
      <c r="ARI29" s="4287"/>
      <c r="ARJ29" s="4303"/>
      <c r="ARK29" s="4304"/>
      <c r="ARL29" s="2603"/>
      <c r="ARM29" s="4305"/>
      <c r="ARN29" s="4306"/>
      <c r="ARO29" s="4305"/>
      <c r="ARP29" s="4306"/>
      <c r="ARQ29" s="4299"/>
      <c r="ARR29" s="4300"/>
      <c r="ARS29" s="4305"/>
      <c r="ART29" s="4304"/>
      <c r="ARU29" s="4299"/>
      <c r="ARV29" s="4300"/>
      <c r="ARW29" s="4301"/>
      <c r="ARX29" s="4302"/>
      <c r="ARY29" s="4299"/>
      <c r="ARZ29" s="2602"/>
      <c r="ASA29" s="4287"/>
      <c r="ASB29" s="4303"/>
      <c r="ASC29" s="4304"/>
      <c r="ASD29" s="2603"/>
      <c r="ASE29" s="4305"/>
      <c r="ASF29" s="4306"/>
      <c r="ASG29" s="4305"/>
      <c r="ASH29" s="4306"/>
      <c r="ASI29" s="4299"/>
      <c r="ASJ29" s="4300"/>
      <c r="ASK29" s="4305"/>
      <c r="ASL29" s="4304"/>
      <c r="ASM29" s="4299"/>
      <c r="ASN29" s="4300"/>
      <c r="ASO29" s="4301"/>
      <c r="ASP29" s="4302"/>
      <c r="ASQ29" s="4299"/>
      <c r="ASR29" s="2602"/>
      <c r="ASS29" s="4287"/>
      <c r="AST29" s="4303"/>
      <c r="ASU29" s="4304"/>
      <c r="ASV29" s="2603"/>
      <c r="ASW29" s="4305"/>
      <c r="ASX29" s="4306"/>
      <c r="ASY29" s="4305"/>
      <c r="ASZ29" s="4306"/>
      <c r="ATA29" s="4299"/>
      <c r="ATB29" s="4300"/>
      <c r="ATC29" s="4305"/>
      <c r="ATD29" s="4304"/>
      <c r="ATE29" s="4299"/>
      <c r="ATF29" s="4300"/>
      <c r="ATG29" s="4301"/>
      <c r="ATH29" s="4302"/>
      <c r="ATI29" s="4299"/>
      <c r="ATJ29" s="2602"/>
      <c r="ATK29" s="4287"/>
      <c r="ATL29" s="4303"/>
      <c r="ATM29" s="4304"/>
      <c r="ATN29" s="2603"/>
      <c r="ATO29" s="4305"/>
      <c r="ATP29" s="4306"/>
      <c r="ATQ29" s="4305"/>
      <c r="ATR29" s="4306"/>
      <c r="ATS29" s="4299"/>
      <c r="ATT29" s="4300"/>
      <c r="ATU29" s="4305"/>
      <c r="ATV29" s="4304"/>
      <c r="ATW29" s="4299"/>
      <c r="ATX29" s="4300"/>
      <c r="ATY29" s="4301"/>
      <c r="ATZ29" s="4302"/>
      <c r="AUA29" s="4299"/>
      <c r="AUB29" s="2602"/>
      <c r="AUC29" s="4287"/>
      <c r="AUD29" s="4303"/>
      <c r="AUE29" s="4304"/>
      <c r="AUF29" s="2603"/>
      <c r="AUG29" s="4305"/>
      <c r="AUH29" s="4306"/>
      <c r="AUI29" s="4305"/>
      <c r="AUJ29" s="4306"/>
      <c r="AUK29" s="4299"/>
      <c r="AUL29" s="4300"/>
      <c r="AUM29" s="4305"/>
      <c r="AUN29" s="4304"/>
      <c r="AUO29" s="4299"/>
      <c r="AUP29" s="4300"/>
      <c r="AUQ29" s="4301"/>
      <c r="AUR29" s="4302"/>
      <c r="AUS29" s="4299"/>
      <c r="AUT29" s="2602"/>
      <c r="AUU29" s="4287"/>
      <c r="AUV29" s="4303"/>
      <c r="AUW29" s="4304"/>
      <c r="AUX29" s="2603"/>
      <c r="AUY29" s="4305"/>
      <c r="AUZ29" s="4306"/>
      <c r="AVA29" s="4305"/>
      <c r="AVB29" s="4306"/>
      <c r="AVC29" s="4299"/>
      <c r="AVD29" s="4300"/>
      <c r="AVE29" s="4305"/>
      <c r="AVF29" s="4304"/>
      <c r="AVG29" s="4299"/>
      <c r="AVH29" s="4300"/>
      <c r="AVI29" s="4301"/>
      <c r="AVJ29" s="4302"/>
      <c r="AVK29" s="4299"/>
      <c r="AVL29" s="2602"/>
      <c r="AVM29" s="4287"/>
      <c r="AVN29" s="4303"/>
      <c r="AVO29" s="4304"/>
      <c r="AVP29" s="2603"/>
      <c r="AVQ29" s="4305"/>
      <c r="AVR29" s="4306"/>
      <c r="AVS29" s="4305"/>
      <c r="AVT29" s="4306"/>
      <c r="AVU29" s="4299"/>
      <c r="AVV29" s="4300"/>
      <c r="AVW29" s="4305"/>
      <c r="AVX29" s="4304"/>
      <c r="AVY29" s="4299"/>
      <c r="AVZ29" s="4300"/>
      <c r="AWA29" s="4301"/>
      <c r="AWB29" s="4302"/>
      <c r="AWC29" s="4299"/>
      <c r="AWD29" s="2602"/>
      <c r="AWE29" s="4287"/>
      <c r="AWF29" s="4303"/>
      <c r="AWG29" s="4304"/>
      <c r="AWH29" s="2603"/>
      <c r="AWI29" s="4305"/>
      <c r="AWJ29" s="4306"/>
      <c r="AWK29" s="4305"/>
      <c r="AWL29" s="4306"/>
      <c r="AWM29" s="4299"/>
      <c r="AWN29" s="4300"/>
      <c r="AWO29" s="4305"/>
      <c r="AWP29" s="4304"/>
      <c r="AWQ29" s="4299"/>
      <c r="AWR29" s="4300"/>
      <c r="AWS29" s="4301"/>
      <c r="AWT29" s="4302"/>
      <c r="AWU29" s="4299"/>
      <c r="AWV29" s="2602"/>
      <c r="AWW29" s="4287"/>
      <c r="AWX29" s="4303"/>
      <c r="AWY29" s="4304"/>
      <c r="AWZ29" s="2603"/>
      <c r="AXA29" s="4305"/>
      <c r="AXB29" s="4306"/>
      <c r="AXC29" s="4305"/>
      <c r="AXD29" s="4306"/>
      <c r="AXE29" s="4299"/>
      <c r="AXF29" s="4300"/>
      <c r="AXG29" s="4305"/>
      <c r="AXH29" s="4304"/>
      <c r="AXI29" s="4299"/>
      <c r="AXJ29" s="4300"/>
      <c r="AXK29" s="4301"/>
      <c r="AXL29" s="4302"/>
      <c r="AXM29" s="4299"/>
      <c r="AXN29" s="2602"/>
      <c r="AXO29" s="4287"/>
      <c r="AXP29" s="4303"/>
      <c r="AXQ29" s="4304"/>
      <c r="AXR29" s="2603"/>
      <c r="AXS29" s="4305"/>
      <c r="AXT29" s="4306"/>
      <c r="AXU29" s="4305"/>
      <c r="AXV29" s="4306"/>
      <c r="AXW29" s="4299"/>
      <c r="AXX29" s="4300"/>
      <c r="AXY29" s="4305"/>
      <c r="AXZ29" s="4304"/>
      <c r="AYA29" s="4299"/>
      <c r="AYB29" s="4300"/>
      <c r="AYC29" s="4301"/>
      <c r="AYD29" s="4302"/>
      <c r="AYE29" s="4299"/>
      <c r="AYF29" s="2602"/>
      <c r="AYG29" s="4287"/>
      <c r="AYH29" s="4303"/>
      <c r="AYI29" s="4304"/>
      <c r="AYJ29" s="2603"/>
      <c r="AYK29" s="4305"/>
      <c r="AYL29" s="4306"/>
      <c r="AYM29" s="4305"/>
      <c r="AYN29" s="4306"/>
      <c r="AYO29" s="4299"/>
      <c r="AYP29" s="4300"/>
      <c r="AYQ29" s="4305"/>
      <c r="AYR29" s="4304"/>
      <c r="AYS29" s="4299"/>
      <c r="AYT29" s="4300"/>
      <c r="AYU29" s="4301"/>
      <c r="AYV29" s="4302"/>
      <c r="AYW29" s="4299"/>
      <c r="AYX29" s="2602"/>
      <c r="AYY29" s="4287"/>
      <c r="AYZ29" s="4303"/>
      <c r="AZA29" s="4304"/>
      <c r="AZB29" s="2603"/>
      <c r="AZC29" s="4305"/>
      <c r="AZD29" s="4306"/>
      <c r="AZE29" s="4305"/>
      <c r="AZF29" s="4306"/>
      <c r="AZG29" s="4299"/>
      <c r="AZH29" s="4300"/>
      <c r="AZI29" s="4305"/>
      <c r="AZJ29" s="4304"/>
      <c r="AZK29" s="4299"/>
      <c r="AZL29" s="4300"/>
      <c r="AZM29" s="4301"/>
      <c r="AZN29" s="4302"/>
      <c r="AZO29" s="4299"/>
      <c r="AZP29" s="2602"/>
      <c r="AZQ29" s="4287"/>
      <c r="AZR29" s="4303"/>
      <c r="AZS29" s="4304"/>
      <c r="AZT29" s="2603"/>
      <c r="AZU29" s="4305"/>
      <c r="AZV29" s="4306"/>
      <c r="AZW29" s="4305"/>
      <c r="AZX29" s="4306"/>
      <c r="AZY29" s="4299"/>
      <c r="AZZ29" s="4300"/>
      <c r="BAA29" s="4305"/>
      <c r="BAB29" s="4304"/>
      <c r="BAC29" s="4299"/>
      <c r="BAD29" s="4300"/>
      <c r="BAE29" s="4301"/>
      <c r="BAF29" s="4302"/>
      <c r="BAG29" s="4299"/>
      <c r="BAH29" s="2602"/>
      <c r="BAI29" s="4287"/>
      <c r="BAJ29" s="4303"/>
      <c r="BAK29" s="4304"/>
      <c r="BAL29" s="2603"/>
      <c r="BAM29" s="4305"/>
      <c r="BAN29" s="4306"/>
      <c r="BAO29" s="4305"/>
      <c r="BAP29" s="4306"/>
      <c r="BAQ29" s="4299"/>
      <c r="BAR29" s="4300"/>
      <c r="BAS29" s="4305"/>
      <c r="BAT29" s="4304"/>
      <c r="BAU29" s="4299"/>
      <c r="BAV29" s="4300"/>
      <c r="BAW29" s="4301"/>
      <c r="BAX29" s="4302"/>
      <c r="BAY29" s="4299"/>
      <c r="BAZ29" s="2602"/>
      <c r="BBA29" s="4287"/>
      <c r="BBB29" s="4303"/>
      <c r="BBC29" s="4304"/>
      <c r="BBD29" s="2603"/>
      <c r="BBE29" s="4305"/>
      <c r="BBF29" s="4306"/>
      <c r="BBG29" s="4305"/>
      <c r="BBH29" s="4306"/>
      <c r="BBI29" s="4299"/>
      <c r="BBJ29" s="4300"/>
      <c r="BBK29" s="4305"/>
      <c r="BBL29" s="4304"/>
      <c r="BBM29" s="4299"/>
      <c r="BBN29" s="4300"/>
      <c r="BBO29" s="4301"/>
      <c r="BBP29" s="4302"/>
      <c r="BBQ29" s="4299"/>
      <c r="BBR29" s="2602"/>
      <c r="BBS29" s="4287"/>
      <c r="BBT29" s="4303"/>
      <c r="BBU29" s="4304"/>
      <c r="BBV29" s="2603"/>
      <c r="BBW29" s="4305"/>
      <c r="BBX29" s="4306"/>
      <c r="BBY29" s="4305"/>
      <c r="BBZ29" s="4306"/>
      <c r="BCA29" s="4299"/>
      <c r="BCB29" s="4300"/>
      <c r="BCC29" s="4305"/>
      <c r="BCD29" s="4304"/>
      <c r="BCE29" s="4299"/>
      <c r="BCF29" s="4300"/>
      <c r="BCG29" s="4301"/>
      <c r="BCH29" s="4302"/>
      <c r="BCI29" s="4299"/>
      <c r="BCJ29" s="2602"/>
      <c r="BCK29" s="4287"/>
      <c r="BCL29" s="4303"/>
      <c r="BCM29" s="4304"/>
      <c r="BCN29" s="2603"/>
      <c r="BCO29" s="4305"/>
      <c r="BCP29" s="4306"/>
      <c r="BCQ29" s="4305"/>
      <c r="BCR29" s="4306"/>
      <c r="BCS29" s="4299"/>
      <c r="BCT29" s="4300"/>
      <c r="BCU29" s="4305"/>
      <c r="BCV29" s="4304"/>
      <c r="BCW29" s="4299"/>
      <c r="BCX29" s="4300"/>
      <c r="BCY29" s="4301"/>
      <c r="BCZ29" s="4302"/>
      <c r="BDA29" s="4299"/>
      <c r="BDB29" s="2602"/>
      <c r="BDC29" s="4287"/>
      <c r="BDD29" s="4303"/>
      <c r="BDE29" s="4304"/>
      <c r="BDF29" s="2603"/>
      <c r="BDG29" s="4305"/>
      <c r="BDH29" s="4306"/>
      <c r="BDI29" s="4305"/>
      <c r="BDJ29" s="4306"/>
      <c r="BDK29" s="4299"/>
      <c r="BDL29" s="4300"/>
      <c r="BDM29" s="4305"/>
      <c r="BDN29" s="4304"/>
      <c r="BDO29" s="4299"/>
      <c r="BDP29" s="4300"/>
      <c r="BDQ29" s="4301"/>
      <c r="BDR29" s="4302"/>
      <c r="BDS29" s="4299"/>
      <c r="BDT29" s="2602"/>
      <c r="BDU29" s="4287"/>
      <c r="BDV29" s="4303"/>
      <c r="BDW29" s="4304"/>
      <c r="BDX29" s="2603"/>
      <c r="BDY29" s="4305"/>
      <c r="BDZ29" s="4306"/>
      <c r="BEA29" s="4305"/>
      <c r="BEB29" s="4306"/>
      <c r="BEC29" s="4299"/>
      <c r="BED29" s="4300"/>
      <c r="BEE29" s="4305"/>
      <c r="BEF29" s="4304"/>
      <c r="BEG29" s="4299"/>
      <c r="BEH29" s="4300"/>
      <c r="BEI29" s="4301"/>
      <c r="BEJ29" s="4302"/>
      <c r="BEK29" s="4299"/>
      <c r="BEL29" s="2602"/>
      <c r="BEM29" s="4287"/>
      <c r="BEN29" s="4303"/>
      <c r="BEO29" s="4304"/>
      <c r="BEP29" s="2603"/>
      <c r="BEQ29" s="4305"/>
      <c r="BER29" s="4306"/>
      <c r="BES29" s="4305"/>
      <c r="BET29" s="4306"/>
      <c r="BEU29" s="4299"/>
      <c r="BEV29" s="4300"/>
      <c r="BEW29" s="4305"/>
      <c r="BEX29" s="4304"/>
      <c r="BEY29" s="4299"/>
      <c r="BEZ29" s="4300"/>
      <c r="BFA29" s="4301"/>
      <c r="BFB29" s="4302"/>
      <c r="BFC29" s="4299"/>
      <c r="BFD29" s="2602"/>
      <c r="BFE29" s="4287"/>
      <c r="BFF29" s="4303"/>
      <c r="BFG29" s="4304"/>
      <c r="BFH29" s="2603"/>
      <c r="BFI29" s="4305"/>
      <c r="BFJ29" s="4306"/>
      <c r="BFK29" s="4305"/>
      <c r="BFL29" s="4306"/>
      <c r="BFM29" s="4299"/>
      <c r="BFN29" s="4300"/>
      <c r="BFO29" s="4305"/>
      <c r="BFP29" s="4304"/>
      <c r="BFQ29" s="4299"/>
      <c r="BFR29" s="4300"/>
      <c r="BFS29" s="4301"/>
      <c r="BFT29" s="4302"/>
      <c r="BFU29" s="4299"/>
      <c r="BFV29" s="2602"/>
      <c r="BFW29" s="4287"/>
      <c r="BFX29" s="4303"/>
      <c r="BFY29" s="4304"/>
      <c r="BFZ29" s="2603"/>
      <c r="BGA29" s="4305"/>
      <c r="BGB29" s="4306"/>
      <c r="BGC29" s="4305"/>
      <c r="BGD29" s="4306"/>
      <c r="BGE29" s="4299"/>
      <c r="BGF29" s="4300"/>
      <c r="BGG29" s="4305"/>
      <c r="BGH29" s="4304"/>
      <c r="BGI29" s="4299"/>
      <c r="BGJ29" s="4300"/>
      <c r="BGK29" s="4301"/>
      <c r="BGL29" s="4302"/>
      <c r="BGM29" s="4299"/>
      <c r="BGN29" s="2602"/>
      <c r="BGO29" s="4287"/>
      <c r="BGP29" s="4303"/>
      <c r="BGQ29" s="4304"/>
      <c r="BGR29" s="2603"/>
      <c r="BGS29" s="4305"/>
      <c r="BGT29" s="4306"/>
      <c r="BGU29" s="4305"/>
      <c r="BGV29" s="4306"/>
      <c r="BGW29" s="4299"/>
      <c r="BGX29" s="4300"/>
      <c r="BGY29" s="4305"/>
      <c r="BGZ29" s="4304"/>
      <c r="BHA29" s="4299"/>
      <c r="BHB29" s="4300"/>
      <c r="BHC29" s="4301"/>
      <c r="BHD29" s="4302"/>
      <c r="BHE29" s="4299"/>
      <c r="BHF29" s="2602"/>
      <c r="BHG29" s="4287"/>
      <c r="BHH29" s="4303"/>
      <c r="BHI29" s="4304"/>
      <c r="BHJ29" s="2603"/>
      <c r="BHK29" s="4305"/>
      <c r="BHL29" s="4306"/>
      <c r="BHM29" s="4305"/>
      <c r="BHN29" s="4306"/>
      <c r="BHO29" s="4299"/>
      <c r="BHP29" s="4300"/>
      <c r="BHQ29" s="4305"/>
      <c r="BHR29" s="4304"/>
      <c r="BHS29" s="4299"/>
      <c r="BHT29" s="4300"/>
      <c r="BHU29" s="4301"/>
      <c r="BHV29" s="4302"/>
      <c r="BHW29" s="4299"/>
      <c r="BHX29" s="2602"/>
      <c r="BHY29" s="4287"/>
      <c r="BHZ29" s="4303"/>
      <c r="BIA29" s="4304"/>
      <c r="BIB29" s="2603"/>
      <c r="BIC29" s="4305"/>
      <c r="BID29" s="4306"/>
      <c r="BIE29" s="4305"/>
      <c r="BIF29" s="4306"/>
      <c r="BIG29" s="4299"/>
      <c r="BIH29" s="4300"/>
      <c r="BII29" s="4305"/>
      <c r="BIJ29" s="4304"/>
      <c r="BIK29" s="4299"/>
      <c r="BIL29" s="4300"/>
      <c r="BIM29" s="4301"/>
      <c r="BIN29" s="4302"/>
      <c r="BIO29" s="4299"/>
      <c r="BIP29" s="2602"/>
      <c r="BIQ29" s="4287"/>
      <c r="BIR29" s="4303"/>
      <c r="BIS29" s="4304"/>
      <c r="BIT29" s="2603"/>
      <c r="BIU29" s="4305"/>
      <c r="BIV29" s="4306"/>
      <c r="BIW29" s="4305"/>
      <c r="BIX29" s="4306"/>
      <c r="BIY29" s="4299"/>
      <c r="BIZ29" s="4300"/>
      <c r="BJA29" s="4305"/>
      <c r="BJB29" s="4304"/>
      <c r="BJC29" s="4299"/>
      <c r="BJD29" s="4300"/>
      <c r="BJE29" s="4301"/>
      <c r="BJF29" s="4302"/>
      <c r="BJG29" s="4299"/>
      <c r="BJH29" s="2602"/>
      <c r="BJI29" s="4287"/>
      <c r="BJJ29" s="4303"/>
      <c r="BJK29" s="4304"/>
      <c r="BJL29" s="2603"/>
      <c r="BJM29" s="4305"/>
      <c r="BJN29" s="4306"/>
      <c r="BJO29" s="4305"/>
      <c r="BJP29" s="4306"/>
      <c r="BJQ29" s="4299"/>
      <c r="BJR29" s="4300"/>
      <c r="BJS29" s="4305"/>
      <c r="BJT29" s="4304"/>
      <c r="BJU29" s="4299"/>
      <c r="BJV29" s="4300"/>
      <c r="BJW29" s="4301"/>
      <c r="BJX29" s="4302"/>
      <c r="BJY29" s="4299"/>
      <c r="BJZ29" s="2602"/>
      <c r="BKA29" s="4287"/>
      <c r="BKB29" s="4303"/>
      <c r="BKC29" s="4304"/>
      <c r="BKD29" s="2603"/>
      <c r="BKE29" s="4305"/>
      <c r="BKF29" s="4306"/>
      <c r="BKG29" s="4305"/>
      <c r="BKH29" s="4306"/>
      <c r="BKI29" s="4299"/>
      <c r="BKJ29" s="4300"/>
      <c r="BKK29" s="4305"/>
      <c r="BKL29" s="4304"/>
      <c r="BKM29" s="4299"/>
      <c r="BKN29" s="4300"/>
      <c r="BKO29" s="4301"/>
      <c r="BKP29" s="4302"/>
      <c r="BKQ29" s="4299"/>
      <c r="BKR29" s="2602"/>
      <c r="BKS29" s="4287"/>
      <c r="BKT29" s="4303"/>
      <c r="BKU29" s="4304"/>
      <c r="BKV29" s="2603"/>
      <c r="BKW29" s="4305"/>
      <c r="BKX29" s="4306"/>
      <c r="BKY29" s="4305"/>
      <c r="BKZ29" s="4306"/>
      <c r="BLA29" s="4299"/>
      <c r="BLB29" s="4300"/>
      <c r="BLC29" s="4305"/>
      <c r="BLD29" s="4304"/>
      <c r="BLE29" s="4299"/>
      <c r="BLF29" s="4300"/>
      <c r="BLG29" s="4301"/>
      <c r="BLH29" s="4302"/>
      <c r="BLI29" s="4299"/>
      <c r="BLJ29" s="2602"/>
      <c r="BLK29" s="4287"/>
      <c r="BLL29" s="4303"/>
      <c r="BLM29" s="4304"/>
      <c r="BLN29" s="2603"/>
      <c r="BLO29" s="4305"/>
      <c r="BLP29" s="4306"/>
      <c r="BLQ29" s="4305"/>
      <c r="BLR29" s="4306"/>
      <c r="BLS29" s="4299"/>
      <c r="BLT29" s="4300"/>
      <c r="BLU29" s="4305"/>
      <c r="BLV29" s="4304"/>
      <c r="BLW29" s="4299"/>
      <c r="BLX29" s="4300"/>
      <c r="BLY29" s="4301"/>
      <c r="BLZ29" s="4302"/>
      <c r="BMA29" s="4299"/>
      <c r="BMB29" s="2602"/>
      <c r="BMC29" s="4287"/>
      <c r="BMD29" s="4303"/>
      <c r="BME29" s="4304"/>
      <c r="BMF29" s="2603"/>
      <c r="BMG29" s="4305"/>
      <c r="BMH29" s="4306"/>
      <c r="BMI29" s="4305"/>
      <c r="BMJ29" s="4306"/>
      <c r="BMK29" s="4299"/>
      <c r="BML29" s="4300"/>
      <c r="BMM29" s="4305"/>
      <c r="BMN29" s="4304"/>
      <c r="BMO29" s="4299"/>
      <c r="BMP29" s="4300"/>
      <c r="BMQ29" s="4301"/>
      <c r="BMR29" s="4302"/>
      <c r="BMS29" s="4299"/>
      <c r="BMT29" s="2602"/>
      <c r="BMU29" s="4287"/>
      <c r="BMV29" s="4303"/>
      <c r="BMW29" s="4304"/>
      <c r="BMX29" s="2603"/>
      <c r="BMY29" s="4305"/>
      <c r="BMZ29" s="4306"/>
      <c r="BNA29" s="4305"/>
      <c r="BNB29" s="4306"/>
      <c r="BNC29" s="4299"/>
      <c r="BND29" s="4300"/>
      <c r="BNE29" s="4305"/>
      <c r="BNF29" s="4304"/>
      <c r="BNG29" s="4299"/>
      <c r="BNH29" s="4300"/>
      <c r="BNI29" s="4301"/>
      <c r="BNJ29" s="4302"/>
      <c r="BNK29" s="4299"/>
      <c r="BNL29" s="2602"/>
      <c r="BNM29" s="4287"/>
      <c r="BNN29" s="4303"/>
      <c r="BNO29" s="4304"/>
      <c r="BNP29" s="2603"/>
      <c r="BNQ29" s="4305"/>
      <c r="BNR29" s="4306"/>
      <c r="BNS29" s="4305"/>
      <c r="BNT29" s="4306"/>
      <c r="BNU29" s="4299"/>
      <c r="BNV29" s="4300"/>
      <c r="BNW29" s="4305"/>
      <c r="BNX29" s="4304"/>
      <c r="BNY29" s="4299"/>
      <c r="BNZ29" s="4300"/>
      <c r="BOA29" s="4301"/>
      <c r="BOB29" s="4302"/>
      <c r="BOC29" s="4299"/>
      <c r="BOD29" s="2602"/>
      <c r="BOE29" s="4287"/>
      <c r="BOF29" s="4303"/>
      <c r="BOG29" s="4304"/>
      <c r="BOH29" s="2603"/>
      <c r="BOI29" s="4305"/>
      <c r="BOJ29" s="4306"/>
      <c r="BOK29" s="4305"/>
      <c r="BOL29" s="4306"/>
      <c r="BOM29" s="4299"/>
      <c r="BON29" s="4300"/>
      <c r="BOO29" s="4305"/>
      <c r="BOP29" s="4304"/>
      <c r="BOQ29" s="4299"/>
      <c r="BOR29" s="4300"/>
      <c r="BOS29" s="4301"/>
      <c r="BOT29" s="4302"/>
      <c r="BOU29" s="4299"/>
      <c r="BOV29" s="2602"/>
      <c r="BOW29" s="4287"/>
      <c r="BOX29" s="4303"/>
      <c r="BOY29" s="4304"/>
      <c r="BOZ29" s="2603"/>
      <c r="BPA29" s="4305"/>
      <c r="BPB29" s="4306"/>
      <c r="BPC29" s="4305"/>
      <c r="BPD29" s="4306"/>
      <c r="BPE29" s="4299"/>
      <c r="BPF29" s="4300"/>
      <c r="BPG29" s="4305"/>
      <c r="BPH29" s="4304"/>
      <c r="BPI29" s="4299"/>
      <c r="BPJ29" s="4300"/>
      <c r="BPK29" s="4301"/>
      <c r="BPL29" s="4302"/>
      <c r="BPM29" s="4299"/>
      <c r="BPN29" s="2602"/>
      <c r="BPO29" s="4287"/>
      <c r="BPP29" s="4303"/>
      <c r="BPQ29" s="4304"/>
      <c r="BPR29" s="2603"/>
      <c r="BPS29" s="4305"/>
      <c r="BPT29" s="4306"/>
      <c r="BPU29" s="4305"/>
      <c r="BPV29" s="4306"/>
      <c r="BPW29" s="4299"/>
      <c r="BPX29" s="4300"/>
      <c r="BPY29" s="4305"/>
      <c r="BPZ29" s="4304"/>
      <c r="BQA29" s="4299"/>
      <c r="BQB29" s="4300"/>
      <c r="BQC29" s="4301"/>
      <c r="BQD29" s="4302"/>
      <c r="BQE29" s="4299"/>
      <c r="BQF29" s="2602"/>
      <c r="BQG29" s="4287"/>
      <c r="BQH29" s="4303"/>
      <c r="BQI29" s="4304"/>
      <c r="BQJ29" s="2603"/>
      <c r="BQK29" s="4305"/>
      <c r="BQL29" s="4306"/>
      <c r="BQM29" s="4305"/>
      <c r="BQN29" s="4306"/>
      <c r="BQO29" s="4299"/>
      <c r="BQP29" s="4300"/>
      <c r="BQQ29" s="4305"/>
      <c r="BQR29" s="4304"/>
      <c r="BQS29" s="4299"/>
      <c r="BQT29" s="4300"/>
      <c r="BQU29" s="4301"/>
      <c r="BQV29" s="4302"/>
      <c r="BQW29" s="4299"/>
      <c r="BQX29" s="2602"/>
      <c r="BQY29" s="4287"/>
      <c r="BQZ29" s="4303"/>
      <c r="BRA29" s="4304"/>
      <c r="BRB29" s="2603"/>
      <c r="BRC29" s="4305"/>
      <c r="BRD29" s="4306"/>
      <c r="BRE29" s="4305"/>
      <c r="BRF29" s="4306"/>
      <c r="BRG29" s="4299"/>
      <c r="BRH29" s="4300"/>
      <c r="BRI29" s="4305"/>
      <c r="BRJ29" s="4304"/>
      <c r="BRK29" s="4299"/>
      <c r="BRL29" s="4300"/>
      <c r="BRM29" s="4301"/>
      <c r="BRN29" s="4302"/>
      <c r="BRO29" s="4299"/>
      <c r="BRP29" s="2602"/>
      <c r="BRQ29" s="4287"/>
      <c r="BRR29" s="4303"/>
      <c r="BRS29" s="4304"/>
      <c r="BRT29" s="2603"/>
      <c r="BRU29" s="4305"/>
      <c r="BRV29" s="4306"/>
      <c r="BRW29" s="4305"/>
      <c r="BRX29" s="4306"/>
      <c r="BRY29" s="4299"/>
      <c r="BRZ29" s="4300"/>
      <c r="BSA29" s="4305"/>
      <c r="BSB29" s="4304"/>
      <c r="BSC29" s="4299"/>
      <c r="BSD29" s="4300"/>
      <c r="BSE29" s="4301"/>
      <c r="BSF29" s="4302"/>
      <c r="BSG29" s="4299"/>
      <c r="BSH29" s="2602"/>
      <c r="BSI29" s="4287"/>
      <c r="BSJ29" s="4303"/>
      <c r="BSK29" s="4304"/>
      <c r="BSL29" s="2603"/>
      <c r="BSM29" s="4305"/>
      <c r="BSN29" s="4306"/>
      <c r="BSO29" s="4305"/>
      <c r="BSP29" s="4306"/>
      <c r="BSQ29" s="4299"/>
      <c r="BSR29" s="4300"/>
      <c r="BSS29" s="4305"/>
      <c r="BST29" s="4304"/>
      <c r="BSU29" s="4299"/>
      <c r="BSV29" s="4300"/>
      <c r="BSW29" s="4301"/>
      <c r="BSX29" s="4302"/>
      <c r="BSY29" s="4299"/>
      <c r="BSZ29" s="2602"/>
      <c r="BTA29" s="4287"/>
      <c r="BTB29" s="4303"/>
      <c r="BTC29" s="4304"/>
      <c r="BTD29" s="2603"/>
      <c r="BTE29" s="4305"/>
      <c r="BTF29" s="4306"/>
      <c r="BTG29" s="4305"/>
      <c r="BTH29" s="4306"/>
      <c r="BTI29" s="4299"/>
      <c r="BTJ29" s="4300"/>
      <c r="BTK29" s="4305"/>
      <c r="BTL29" s="4304"/>
      <c r="BTM29" s="4299"/>
      <c r="BTN29" s="4300"/>
      <c r="BTO29" s="4301"/>
      <c r="BTP29" s="4302"/>
      <c r="BTQ29" s="4299"/>
      <c r="BTR29" s="2602"/>
      <c r="BTS29" s="4287"/>
      <c r="BTT29" s="4303"/>
      <c r="BTU29" s="4304"/>
      <c r="BTV29" s="2603"/>
      <c r="BTW29" s="4305"/>
      <c r="BTX29" s="4306"/>
      <c r="BTY29" s="4305"/>
      <c r="BTZ29" s="4306"/>
      <c r="BUA29" s="4299"/>
      <c r="BUB29" s="4300"/>
      <c r="BUC29" s="4305"/>
      <c r="BUD29" s="4304"/>
      <c r="BUE29" s="4299"/>
      <c r="BUF29" s="4300"/>
      <c r="BUG29" s="4301"/>
      <c r="BUH29" s="4302"/>
      <c r="BUI29" s="4299"/>
      <c r="BUJ29" s="2602"/>
      <c r="BUK29" s="4287"/>
      <c r="BUL29" s="4303"/>
      <c r="BUM29" s="4304"/>
      <c r="BUN29" s="2603"/>
      <c r="BUO29" s="4305"/>
      <c r="BUP29" s="4306"/>
      <c r="BUQ29" s="4305"/>
      <c r="BUR29" s="4306"/>
      <c r="BUS29" s="4299"/>
      <c r="BUT29" s="4300"/>
      <c r="BUU29" s="4305"/>
      <c r="BUV29" s="4304"/>
      <c r="BUW29" s="4299"/>
      <c r="BUX29" s="4300"/>
      <c r="BUY29" s="4301"/>
      <c r="BUZ29" s="4302"/>
      <c r="BVA29" s="4299"/>
      <c r="BVB29" s="2602"/>
      <c r="BVC29" s="4287"/>
      <c r="BVD29" s="4303"/>
      <c r="BVE29" s="4304"/>
      <c r="BVF29" s="2603"/>
      <c r="BVG29" s="4305"/>
      <c r="BVH29" s="4306"/>
      <c r="BVI29" s="4305"/>
      <c r="BVJ29" s="4306"/>
      <c r="BVK29" s="4299"/>
      <c r="BVL29" s="4300"/>
      <c r="BVM29" s="4305"/>
      <c r="BVN29" s="4304"/>
      <c r="BVO29" s="4299"/>
      <c r="BVP29" s="4300"/>
      <c r="BVQ29" s="4301"/>
      <c r="BVR29" s="4302"/>
      <c r="BVS29" s="4299"/>
      <c r="BVT29" s="2602"/>
      <c r="BVU29" s="4287"/>
      <c r="BVV29" s="4303"/>
      <c r="BVW29" s="4304"/>
      <c r="BVX29" s="2603"/>
      <c r="BVY29" s="4305"/>
      <c r="BVZ29" s="4306"/>
      <c r="BWA29" s="4305"/>
      <c r="BWB29" s="4306"/>
      <c r="BWC29" s="4299"/>
      <c r="BWD29" s="4300"/>
      <c r="BWE29" s="4305"/>
      <c r="BWF29" s="4304"/>
      <c r="BWG29" s="4299"/>
      <c r="BWH29" s="4300"/>
      <c r="BWI29" s="4301"/>
      <c r="BWJ29" s="4302"/>
      <c r="BWK29" s="4299"/>
      <c r="BWL29" s="2602"/>
      <c r="BWM29" s="4287"/>
      <c r="BWN29" s="4303"/>
      <c r="BWO29" s="4304"/>
      <c r="BWP29" s="2603"/>
      <c r="BWQ29" s="4305"/>
      <c r="BWR29" s="4306"/>
      <c r="BWS29" s="4305"/>
      <c r="BWT29" s="4306"/>
      <c r="BWU29" s="4299"/>
      <c r="BWV29" s="4300"/>
      <c r="BWW29" s="4305"/>
      <c r="BWX29" s="4304"/>
      <c r="BWY29" s="4299"/>
      <c r="BWZ29" s="4300"/>
      <c r="BXA29" s="4301"/>
      <c r="BXB29" s="4302"/>
      <c r="BXC29" s="4299"/>
      <c r="BXD29" s="2602"/>
      <c r="BXE29" s="4287"/>
      <c r="BXF29" s="4303"/>
      <c r="BXG29" s="4304"/>
      <c r="BXH29" s="2603"/>
      <c r="BXI29" s="4305"/>
      <c r="BXJ29" s="4306"/>
      <c r="BXK29" s="4305"/>
      <c r="BXL29" s="4306"/>
      <c r="BXM29" s="4299"/>
      <c r="BXN29" s="4300"/>
      <c r="BXO29" s="4305"/>
      <c r="BXP29" s="4304"/>
      <c r="BXQ29" s="4299"/>
      <c r="BXR29" s="4300"/>
      <c r="BXS29" s="4301"/>
      <c r="BXT29" s="4302"/>
      <c r="BXU29" s="4299"/>
      <c r="BXV29" s="2602"/>
      <c r="BXW29" s="4287"/>
      <c r="BXX29" s="4303"/>
      <c r="BXY29" s="4304"/>
      <c r="BXZ29" s="2603"/>
      <c r="BYA29" s="4305"/>
      <c r="BYB29" s="4306"/>
      <c r="BYC29" s="4305"/>
      <c r="BYD29" s="4306"/>
      <c r="BYE29" s="4299"/>
      <c r="BYF29" s="4300"/>
      <c r="BYG29" s="4305"/>
      <c r="BYH29" s="4304"/>
      <c r="BYI29" s="4299"/>
      <c r="BYJ29" s="4300"/>
      <c r="BYK29" s="4301"/>
      <c r="BYL29" s="4302"/>
      <c r="BYM29" s="4299"/>
      <c r="BYN29" s="2602"/>
      <c r="BYO29" s="4287"/>
      <c r="BYP29" s="4303"/>
      <c r="BYQ29" s="4304"/>
      <c r="BYR29" s="2603"/>
      <c r="BYS29" s="4305"/>
      <c r="BYT29" s="4306"/>
      <c r="BYU29" s="4305"/>
      <c r="BYV29" s="4306"/>
      <c r="BYW29" s="4299"/>
      <c r="BYX29" s="4300"/>
      <c r="BYY29" s="4305"/>
      <c r="BYZ29" s="4304"/>
      <c r="BZA29" s="4299"/>
      <c r="BZB29" s="4300"/>
      <c r="BZC29" s="4301"/>
      <c r="BZD29" s="4302"/>
      <c r="BZE29" s="4299"/>
      <c r="BZF29" s="2602"/>
      <c r="BZG29" s="4287"/>
      <c r="BZH29" s="4303"/>
      <c r="BZI29" s="4304"/>
      <c r="BZJ29" s="2603"/>
      <c r="BZK29" s="4305"/>
      <c r="BZL29" s="4306"/>
      <c r="BZM29" s="4305"/>
      <c r="BZN29" s="4306"/>
      <c r="BZO29" s="4299"/>
      <c r="BZP29" s="4300"/>
      <c r="BZQ29" s="4305"/>
      <c r="BZR29" s="4304"/>
      <c r="BZS29" s="4299"/>
      <c r="BZT29" s="4300"/>
      <c r="BZU29" s="4301"/>
      <c r="BZV29" s="4302"/>
      <c r="BZW29" s="4299"/>
      <c r="BZX29" s="2602"/>
      <c r="BZY29" s="4287"/>
      <c r="BZZ29" s="4303"/>
      <c r="CAA29" s="4304"/>
      <c r="CAB29" s="2603"/>
      <c r="CAC29" s="4305"/>
      <c r="CAD29" s="4306"/>
      <c r="CAE29" s="4305"/>
      <c r="CAF29" s="4306"/>
      <c r="CAG29" s="4299"/>
      <c r="CAH29" s="4300"/>
      <c r="CAI29" s="4305"/>
      <c r="CAJ29" s="4304"/>
      <c r="CAK29" s="4299"/>
      <c r="CAL29" s="4300"/>
      <c r="CAM29" s="4301"/>
      <c r="CAN29" s="4302"/>
      <c r="CAO29" s="4299"/>
      <c r="CAP29" s="2602"/>
      <c r="CAQ29" s="4287"/>
      <c r="CAR29" s="4303"/>
      <c r="CAS29" s="4304"/>
      <c r="CAT29" s="2603"/>
      <c r="CAU29" s="4305"/>
      <c r="CAV29" s="4306"/>
      <c r="CAW29" s="4305"/>
      <c r="CAX29" s="4306"/>
      <c r="CAY29" s="4299"/>
      <c r="CAZ29" s="4300"/>
      <c r="CBA29" s="4305"/>
      <c r="CBB29" s="4304"/>
      <c r="CBC29" s="4299"/>
      <c r="CBD29" s="4300"/>
      <c r="CBE29" s="4301"/>
      <c r="CBF29" s="4302"/>
      <c r="CBG29" s="4299"/>
      <c r="CBH29" s="2602"/>
      <c r="CBI29" s="4287"/>
      <c r="CBJ29" s="4303"/>
      <c r="CBK29" s="4304"/>
      <c r="CBL29" s="2603"/>
      <c r="CBM29" s="4305"/>
      <c r="CBN29" s="4306"/>
      <c r="CBO29" s="4305"/>
      <c r="CBP29" s="4306"/>
      <c r="CBQ29" s="4299"/>
      <c r="CBR29" s="4300"/>
      <c r="CBS29" s="4305"/>
      <c r="CBT29" s="4304"/>
      <c r="CBU29" s="4299"/>
      <c r="CBV29" s="4300"/>
      <c r="CBW29" s="4301"/>
      <c r="CBX29" s="4302"/>
      <c r="CBY29" s="4299"/>
      <c r="CBZ29" s="2602"/>
      <c r="CCA29" s="4287"/>
      <c r="CCB29" s="4303"/>
      <c r="CCC29" s="4304"/>
      <c r="CCD29" s="2603"/>
      <c r="CCE29" s="4305"/>
      <c r="CCF29" s="4306"/>
      <c r="CCG29" s="4305"/>
      <c r="CCH29" s="4306"/>
      <c r="CCI29" s="4299"/>
      <c r="CCJ29" s="4300"/>
      <c r="CCK29" s="4305"/>
      <c r="CCL29" s="4304"/>
      <c r="CCM29" s="4299"/>
      <c r="CCN29" s="4300"/>
      <c r="CCO29" s="4301"/>
      <c r="CCP29" s="4302"/>
      <c r="CCQ29" s="4299"/>
      <c r="CCR29" s="2602"/>
      <c r="CCS29" s="4287"/>
      <c r="CCT29" s="4303"/>
      <c r="CCU29" s="4304"/>
      <c r="CCV29" s="2603"/>
      <c r="CCW29" s="4305"/>
      <c r="CCX29" s="4306"/>
      <c r="CCY29" s="4305"/>
      <c r="CCZ29" s="4306"/>
      <c r="CDA29" s="4299"/>
      <c r="CDB29" s="4300"/>
      <c r="CDC29" s="4305"/>
      <c r="CDD29" s="4304"/>
      <c r="CDE29" s="4299"/>
      <c r="CDF29" s="4300"/>
      <c r="CDG29" s="4301"/>
      <c r="CDH29" s="4302"/>
      <c r="CDI29" s="4299"/>
      <c r="CDJ29" s="2602"/>
      <c r="CDK29" s="4287"/>
      <c r="CDL29" s="4303"/>
      <c r="CDM29" s="4304"/>
      <c r="CDN29" s="2603"/>
      <c r="CDO29" s="4305"/>
      <c r="CDP29" s="4306"/>
      <c r="CDQ29" s="4305"/>
      <c r="CDR29" s="4306"/>
      <c r="CDS29" s="4299"/>
      <c r="CDT29" s="4300"/>
      <c r="CDU29" s="4305"/>
      <c r="CDV29" s="4304"/>
      <c r="CDW29" s="4299"/>
      <c r="CDX29" s="4300"/>
      <c r="CDY29" s="4301"/>
      <c r="CDZ29" s="4302"/>
      <c r="CEA29" s="4299"/>
      <c r="CEB29" s="2602"/>
      <c r="CEC29" s="4287"/>
      <c r="CED29" s="4303"/>
      <c r="CEE29" s="4304"/>
      <c r="CEF29" s="2603"/>
      <c r="CEG29" s="4305"/>
      <c r="CEH29" s="4306"/>
      <c r="CEI29" s="4305"/>
      <c r="CEJ29" s="4306"/>
      <c r="CEK29" s="4299"/>
      <c r="CEL29" s="4300"/>
      <c r="CEM29" s="4305"/>
      <c r="CEN29" s="4304"/>
      <c r="CEO29" s="4299"/>
      <c r="CEP29" s="4300"/>
      <c r="CEQ29" s="4301"/>
      <c r="CER29" s="4302"/>
      <c r="CES29" s="4299"/>
      <c r="CET29" s="2602"/>
      <c r="CEU29" s="4287"/>
      <c r="CEV29" s="4303"/>
      <c r="CEW29" s="4304"/>
      <c r="CEX29" s="2603"/>
      <c r="CEY29" s="4305"/>
      <c r="CEZ29" s="4306"/>
      <c r="CFA29" s="4305"/>
      <c r="CFB29" s="4306"/>
      <c r="CFC29" s="4299"/>
      <c r="CFD29" s="4300"/>
      <c r="CFE29" s="4305"/>
      <c r="CFF29" s="4304"/>
      <c r="CFG29" s="4299"/>
      <c r="CFH29" s="4300"/>
      <c r="CFI29" s="4301"/>
      <c r="CFJ29" s="4302"/>
      <c r="CFK29" s="4299"/>
      <c r="CFL29" s="2602"/>
      <c r="CFM29" s="4287"/>
      <c r="CFN29" s="4303"/>
      <c r="CFO29" s="4304"/>
      <c r="CFP29" s="2603"/>
      <c r="CFQ29" s="4305"/>
      <c r="CFR29" s="4306"/>
      <c r="CFS29" s="4305"/>
      <c r="CFT29" s="4306"/>
      <c r="CFU29" s="4299"/>
      <c r="CFV29" s="4300"/>
      <c r="CFW29" s="4305"/>
      <c r="CFX29" s="4304"/>
      <c r="CFY29" s="4299"/>
      <c r="CFZ29" s="4300"/>
      <c r="CGA29" s="4301"/>
      <c r="CGB29" s="4302"/>
      <c r="CGC29" s="4299"/>
      <c r="CGD29" s="2602"/>
      <c r="CGE29" s="4287"/>
      <c r="CGF29" s="4303"/>
      <c r="CGG29" s="4304"/>
      <c r="CGH29" s="2603"/>
      <c r="CGI29" s="4305"/>
      <c r="CGJ29" s="4306"/>
      <c r="CGK29" s="4305"/>
      <c r="CGL29" s="4306"/>
      <c r="CGM29" s="4299"/>
      <c r="CGN29" s="4300"/>
      <c r="CGO29" s="4305"/>
      <c r="CGP29" s="4304"/>
      <c r="CGQ29" s="4299"/>
      <c r="CGR29" s="4300"/>
      <c r="CGS29" s="4301"/>
      <c r="CGT29" s="4302"/>
      <c r="CGU29" s="4299"/>
      <c r="CGV29" s="2602"/>
      <c r="CGW29" s="4287"/>
      <c r="CGX29" s="4303"/>
      <c r="CGY29" s="4304"/>
      <c r="CGZ29" s="2603"/>
      <c r="CHA29" s="4305"/>
      <c r="CHB29" s="4306"/>
      <c r="CHC29" s="4305"/>
      <c r="CHD29" s="4306"/>
      <c r="CHE29" s="4299"/>
      <c r="CHF29" s="4300"/>
      <c r="CHG29" s="4305"/>
      <c r="CHH29" s="4304"/>
      <c r="CHI29" s="4299"/>
      <c r="CHJ29" s="4300"/>
      <c r="CHK29" s="4301"/>
      <c r="CHL29" s="4302"/>
      <c r="CHM29" s="4299"/>
      <c r="CHN29" s="2602"/>
      <c r="CHO29" s="4287"/>
      <c r="CHP29" s="4303"/>
      <c r="CHQ29" s="4304"/>
      <c r="CHR29" s="2603"/>
      <c r="CHS29" s="4305"/>
      <c r="CHT29" s="4306"/>
      <c r="CHU29" s="4305"/>
      <c r="CHV29" s="4306"/>
      <c r="CHW29" s="4299"/>
      <c r="CHX29" s="4300"/>
      <c r="CHY29" s="4305"/>
      <c r="CHZ29" s="4304"/>
      <c r="CIA29" s="4299"/>
      <c r="CIB29" s="4300"/>
      <c r="CIC29" s="4301"/>
      <c r="CID29" s="4302"/>
      <c r="CIE29" s="4299"/>
      <c r="CIF29" s="2602"/>
      <c r="CIG29" s="4287"/>
      <c r="CIH29" s="4303"/>
      <c r="CII29" s="4304"/>
      <c r="CIJ29" s="2603"/>
      <c r="CIK29" s="4305"/>
      <c r="CIL29" s="4306"/>
      <c r="CIM29" s="4305"/>
      <c r="CIN29" s="4306"/>
      <c r="CIO29" s="4299"/>
      <c r="CIP29" s="4300"/>
      <c r="CIQ29" s="4305"/>
      <c r="CIR29" s="4304"/>
      <c r="CIS29" s="4299"/>
      <c r="CIT29" s="4300"/>
      <c r="CIU29" s="4301"/>
      <c r="CIV29" s="4302"/>
      <c r="CIW29" s="4299"/>
      <c r="CIX29" s="2602"/>
      <c r="CIY29" s="4287"/>
      <c r="CIZ29" s="4303"/>
      <c r="CJA29" s="4304"/>
      <c r="CJB29" s="2603"/>
      <c r="CJC29" s="4305"/>
      <c r="CJD29" s="4306"/>
      <c r="CJE29" s="4305"/>
      <c r="CJF29" s="4306"/>
      <c r="CJG29" s="4299"/>
      <c r="CJH29" s="4300"/>
      <c r="CJI29" s="4305"/>
      <c r="CJJ29" s="4304"/>
      <c r="CJK29" s="4299"/>
      <c r="CJL29" s="4300"/>
      <c r="CJM29" s="4301"/>
      <c r="CJN29" s="4302"/>
      <c r="CJO29" s="4299"/>
      <c r="CJP29" s="2602"/>
      <c r="CJQ29" s="4287"/>
      <c r="CJR29" s="4303"/>
      <c r="CJS29" s="4304"/>
      <c r="CJT29" s="2603"/>
      <c r="CJU29" s="4305"/>
      <c r="CJV29" s="4306"/>
      <c r="CJW29" s="4305"/>
      <c r="CJX29" s="4306"/>
      <c r="CJY29" s="4299"/>
      <c r="CJZ29" s="4300"/>
      <c r="CKA29" s="4305"/>
      <c r="CKB29" s="4304"/>
      <c r="CKC29" s="4299"/>
      <c r="CKD29" s="4300"/>
      <c r="CKE29" s="4301"/>
      <c r="CKF29" s="4302"/>
      <c r="CKG29" s="4299"/>
      <c r="CKH29" s="2602"/>
      <c r="CKI29" s="4287"/>
      <c r="CKJ29" s="4303"/>
      <c r="CKK29" s="4304"/>
      <c r="CKL29" s="2603"/>
      <c r="CKM29" s="4305"/>
      <c r="CKN29" s="4306"/>
      <c r="CKO29" s="4305"/>
      <c r="CKP29" s="4306"/>
      <c r="CKQ29" s="4299"/>
      <c r="CKR29" s="4300"/>
      <c r="CKS29" s="4305"/>
      <c r="CKT29" s="4304"/>
      <c r="CKU29" s="4299"/>
      <c r="CKV29" s="4300"/>
      <c r="CKW29" s="4301"/>
      <c r="CKX29" s="4302"/>
      <c r="CKY29" s="4299"/>
      <c r="CKZ29" s="2602"/>
      <c r="CLA29" s="4287"/>
      <c r="CLB29" s="4303"/>
      <c r="CLC29" s="4304"/>
      <c r="CLD29" s="2603"/>
      <c r="CLE29" s="4305"/>
      <c r="CLF29" s="4306"/>
      <c r="CLG29" s="4305"/>
      <c r="CLH29" s="4306"/>
      <c r="CLI29" s="4299"/>
      <c r="CLJ29" s="4300"/>
      <c r="CLK29" s="4305"/>
      <c r="CLL29" s="4304"/>
      <c r="CLM29" s="4299"/>
      <c r="CLN29" s="4300"/>
      <c r="CLO29" s="4301"/>
      <c r="CLP29" s="4302"/>
      <c r="CLQ29" s="4299"/>
      <c r="CLR29" s="2602"/>
      <c r="CLS29" s="4287"/>
      <c r="CLT29" s="4303"/>
      <c r="CLU29" s="4304"/>
      <c r="CLV29" s="2603"/>
      <c r="CLW29" s="4305"/>
      <c r="CLX29" s="4306"/>
      <c r="CLY29" s="4305"/>
      <c r="CLZ29" s="4306"/>
      <c r="CMA29" s="4299"/>
      <c r="CMB29" s="4300"/>
      <c r="CMC29" s="4305"/>
      <c r="CMD29" s="4304"/>
      <c r="CME29" s="4299"/>
      <c r="CMF29" s="4300"/>
      <c r="CMG29" s="4301"/>
      <c r="CMH29" s="4302"/>
      <c r="CMI29" s="4299"/>
      <c r="CMJ29" s="2602"/>
      <c r="CMK29" s="4287"/>
      <c r="CML29" s="4303"/>
      <c r="CMM29" s="4304"/>
      <c r="CMN29" s="2603"/>
      <c r="CMO29" s="4305"/>
      <c r="CMP29" s="4306"/>
      <c r="CMQ29" s="4305"/>
      <c r="CMR29" s="4306"/>
      <c r="CMS29" s="4299"/>
      <c r="CMT29" s="4300"/>
      <c r="CMU29" s="4305"/>
      <c r="CMV29" s="4304"/>
      <c r="CMW29" s="4299"/>
      <c r="CMX29" s="4300"/>
      <c r="CMY29" s="4301"/>
      <c r="CMZ29" s="4302"/>
      <c r="CNA29" s="4299"/>
      <c r="CNB29" s="2602"/>
      <c r="CNC29" s="4287"/>
      <c r="CND29" s="4303"/>
      <c r="CNE29" s="4304"/>
      <c r="CNF29" s="2603"/>
      <c r="CNG29" s="4305"/>
      <c r="CNH29" s="4306"/>
      <c r="CNI29" s="4305"/>
      <c r="CNJ29" s="4306"/>
      <c r="CNK29" s="4299"/>
      <c r="CNL29" s="4300"/>
      <c r="CNM29" s="4305"/>
      <c r="CNN29" s="4304"/>
      <c r="CNO29" s="4299"/>
      <c r="CNP29" s="4300"/>
      <c r="CNQ29" s="4301"/>
      <c r="CNR29" s="4302"/>
      <c r="CNS29" s="4299"/>
      <c r="CNT29" s="2602"/>
      <c r="CNU29" s="4287"/>
      <c r="CNV29" s="4303"/>
      <c r="CNW29" s="4304"/>
      <c r="CNX29" s="2603"/>
      <c r="CNY29" s="4305"/>
      <c r="CNZ29" s="4306"/>
      <c r="COA29" s="4305"/>
      <c r="COB29" s="4306"/>
      <c r="COC29" s="4299"/>
      <c r="COD29" s="4300"/>
      <c r="COE29" s="4305"/>
      <c r="COF29" s="4304"/>
      <c r="COG29" s="4299"/>
      <c r="COH29" s="4300"/>
      <c r="COI29" s="4301"/>
      <c r="COJ29" s="4302"/>
      <c r="COK29" s="4299"/>
      <c r="COL29" s="2602"/>
      <c r="COM29" s="4287"/>
      <c r="CON29" s="4303"/>
      <c r="COO29" s="4304"/>
      <c r="COP29" s="2603"/>
      <c r="COQ29" s="4305"/>
      <c r="COR29" s="4306"/>
      <c r="COS29" s="4305"/>
      <c r="COT29" s="4306"/>
      <c r="COU29" s="4299"/>
      <c r="COV29" s="4300"/>
      <c r="COW29" s="4305"/>
      <c r="COX29" s="4304"/>
      <c r="COY29" s="4299"/>
      <c r="COZ29" s="4300"/>
      <c r="CPA29" s="4301"/>
      <c r="CPB29" s="4302"/>
      <c r="CPC29" s="4299"/>
      <c r="CPD29" s="2602"/>
      <c r="CPE29" s="4287"/>
      <c r="CPF29" s="4303"/>
      <c r="CPG29" s="4304"/>
      <c r="CPH29" s="2603"/>
      <c r="CPI29" s="4305"/>
      <c r="CPJ29" s="4306"/>
      <c r="CPK29" s="4305"/>
      <c r="CPL29" s="4306"/>
      <c r="CPM29" s="4299"/>
      <c r="CPN29" s="4300"/>
      <c r="CPO29" s="4305"/>
      <c r="CPP29" s="4304"/>
      <c r="CPQ29" s="4299"/>
      <c r="CPR29" s="4300"/>
      <c r="CPS29" s="4301"/>
      <c r="CPT29" s="4302"/>
      <c r="CPU29" s="4299"/>
      <c r="CPV29" s="2602"/>
      <c r="CPW29" s="4287"/>
      <c r="CPX29" s="4303"/>
      <c r="CPY29" s="4304"/>
      <c r="CPZ29" s="2603"/>
      <c r="CQA29" s="4305"/>
      <c r="CQB29" s="4306"/>
      <c r="CQC29" s="4305"/>
      <c r="CQD29" s="4306"/>
      <c r="CQE29" s="4299"/>
      <c r="CQF29" s="4300"/>
      <c r="CQG29" s="4305"/>
      <c r="CQH29" s="4304"/>
      <c r="CQI29" s="4299"/>
      <c r="CQJ29" s="4300"/>
      <c r="CQK29" s="4301"/>
      <c r="CQL29" s="4302"/>
      <c r="CQM29" s="4299"/>
      <c r="CQN29" s="2602"/>
      <c r="CQO29" s="4287"/>
      <c r="CQP29" s="4303"/>
      <c r="CQQ29" s="4304"/>
      <c r="CQR29" s="2603"/>
      <c r="CQS29" s="4305"/>
      <c r="CQT29" s="4306"/>
      <c r="CQU29" s="4305"/>
      <c r="CQV29" s="4306"/>
      <c r="CQW29" s="4299"/>
      <c r="CQX29" s="4300"/>
      <c r="CQY29" s="4305"/>
      <c r="CQZ29" s="4304"/>
      <c r="CRA29" s="4299"/>
      <c r="CRB29" s="4300"/>
      <c r="CRC29" s="4301"/>
      <c r="CRD29" s="4302"/>
      <c r="CRE29" s="4299"/>
      <c r="CRF29" s="2602"/>
      <c r="CRG29" s="4287"/>
      <c r="CRH29" s="4303"/>
      <c r="CRI29" s="4304"/>
      <c r="CRJ29" s="2603"/>
      <c r="CRK29" s="4305"/>
      <c r="CRL29" s="4306"/>
      <c r="CRM29" s="4305"/>
      <c r="CRN29" s="4306"/>
      <c r="CRO29" s="4299"/>
      <c r="CRP29" s="4300"/>
      <c r="CRQ29" s="4305"/>
      <c r="CRR29" s="4304"/>
      <c r="CRS29" s="4299"/>
      <c r="CRT29" s="4300"/>
      <c r="CRU29" s="4301"/>
      <c r="CRV29" s="4302"/>
      <c r="CRW29" s="4299"/>
      <c r="CRX29" s="2602"/>
      <c r="CRY29" s="4287"/>
      <c r="CRZ29" s="4303"/>
      <c r="CSA29" s="4304"/>
      <c r="CSB29" s="2603"/>
      <c r="CSC29" s="4305"/>
      <c r="CSD29" s="4306"/>
      <c r="CSE29" s="4305"/>
      <c r="CSF29" s="4306"/>
      <c r="CSG29" s="4299"/>
      <c r="CSH29" s="4300"/>
      <c r="CSI29" s="4305"/>
      <c r="CSJ29" s="4304"/>
      <c r="CSK29" s="4299"/>
      <c r="CSL29" s="4300"/>
      <c r="CSM29" s="4301"/>
      <c r="CSN29" s="4302"/>
      <c r="CSO29" s="4299"/>
      <c r="CSP29" s="2602"/>
      <c r="CSQ29" s="4287"/>
      <c r="CSR29" s="4303"/>
      <c r="CSS29" s="4304"/>
      <c r="CST29" s="2603"/>
      <c r="CSU29" s="4305"/>
      <c r="CSV29" s="4306"/>
      <c r="CSW29" s="4305"/>
      <c r="CSX29" s="4306"/>
      <c r="CSY29" s="4299"/>
      <c r="CSZ29" s="4300"/>
      <c r="CTA29" s="4305"/>
      <c r="CTB29" s="4304"/>
      <c r="CTC29" s="4299"/>
      <c r="CTD29" s="4300"/>
      <c r="CTE29" s="4301"/>
      <c r="CTF29" s="4302"/>
      <c r="CTG29" s="4299"/>
      <c r="CTH29" s="2602"/>
      <c r="CTI29" s="4287"/>
      <c r="CTJ29" s="4303"/>
      <c r="CTK29" s="4304"/>
      <c r="CTL29" s="2603"/>
      <c r="CTM29" s="4305"/>
      <c r="CTN29" s="4306"/>
      <c r="CTO29" s="4305"/>
      <c r="CTP29" s="4306"/>
      <c r="CTQ29" s="4299"/>
      <c r="CTR29" s="4300"/>
      <c r="CTS29" s="4305"/>
      <c r="CTT29" s="4304"/>
      <c r="CTU29" s="4299"/>
      <c r="CTV29" s="4300"/>
      <c r="CTW29" s="4301"/>
      <c r="CTX29" s="4302"/>
      <c r="CTY29" s="4299"/>
      <c r="CTZ29" s="2602"/>
      <c r="CUA29" s="4287"/>
      <c r="CUB29" s="4303"/>
      <c r="CUC29" s="4304"/>
      <c r="CUD29" s="2603"/>
      <c r="CUE29" s="4305"/>
      <c r="CUF29" s="4306"/>
      <c r="CUG29" s="4305"/>
      <c r="CUH29" s="4306"/>
      <c r="CUI29" s="4299"/>
      <c r="CUJ29" s="4300"/>
      <c r="CUK29" s="4305"/>
      <c r="CUL29" s="4304"/>
      <c r="CUM29" s="4299"/>
      <c r="CUN29" s="4300"/>
      <c r="CUO29" s="4301"/>
      <c r="CUP29" s="4302"/>
      <c r="CUQ29" s="4299"/>
      <c r="CUR29" s="2602"/>
      <c r="CUS29" s="4287"/>
      <c r="CUT29" s="4303"/>
      <c r="CUU29" s="4304"/>
      <c r="CUV29" s="2603"/>
      <c r="CUW29" s="4305"/>
      <c r="CUX29" s="4306"/>
      <c r="CUY29" s="4305"/>
      <c r="CUZ29" s="4306"/>
      <c r="CVA29" s="4299"/>
      <c r="CVB29" s="4300"/>
      <c r="CVC29" s="4305"/>
      <c r="CVD29" s="4304"/>
      <c r="CVE29" s="4299"/>
      <c r="CVF29" s="4300"/>
      <c r="CVG29" s="4301"/>
      <c r="CVH29" s="4302"/>
      <c r="CVI29" s="4299"/>
      <c r="CVJ29" s="2602"/>
      <c r="CVK29" s="4287"/>
      <c r="CVL29" s="4303"/>
      <c r="CVM29" s="4304"/>
      <c r="CVN29" s="2603"/>
      <c r="CVO29" s="4305"/>
      <c r="CVP29" s="4306"/>
      <c r="CVQ29" s="4305"/>
      <c r="CVR29" s="4306"/>
      <c r="CVS29" s="4299"/>
      <c r="CVT29" s="4300"/>
      <c r="CVU29" s="4305"/>
      <c r="CVV29" s="4304"/>
      <c r="CVW29" s="4299"/>
      <c r="CVX29" s="4300"/>
      <c r="CVY29" s="4301"/>
      <c r="CVZ29" s="4302"/>
      <c r="CWA29" s="4299"/>
      <c r="CWB29" s="2602"/>
      <c r="CWC29" s="4287"/>
      <c r="CWD29" s="4303"/>
      <c r="CWE29" s="4304"/>
      <c r="CWF29" s="2603"/>
      <c r="CWG29" s="4305"/>
      <c r="CWH29" s="4306"/>
      <c r="CWI29" s="4305"/>
      <c r="CWJ29" s="4306"/>
      <c r="CWK29" s="4299"/>
      <c r="CWL29" s="4300"/>
      <c r="CWM29" s="4305"/>
      <c r="CWN29" s="4304"/>
      <c r="CWO29" s="4299"/>
      <c r="CWP29" s="4300"/>
      <c r="CWQ29" s="4301"/>
      <c r="CWR29" s="4302"/>
      <c r="CWS29" s="4299"/>
      <c r="CWT29" s="2602"/>
      <c r="CWU29" s="4287"/>
      <c r="CWV29" s="4303"/>
      <c r="CWW29" s="4304"/>
      <c r="CWX29" s="2603"/>
      <c r="CWY29" s="4305"/>
      <c r="CWZ29" s="4306"/>
      <c r="CXA29" s="4305"/>
      <c r="CXB29" s="4306"/>
      <c r="CXC29" s="4299"/>
      <c r="CXD29" s="4300"/>
      <c r="CXE29" s="4305"/>
      <c r="CXF29" s="4304"/>
      <c r="CXG29" s="4299"/>
      <c r="CXH29" s="4300"/>
      <c r="CXI29" s="4301"/>
      <c r="CXJ29" s="4302"/>
      <c r="CXK29" s="4299"/>
      <c r="CXL29" s="2602"/>
      <c r="CXM29" s="4287"/>
      <c r="CXN29" s="4303"/>
      <c r="CXO29" s="4304"/>
      <c r="CXP29" s="2603"/>
      <c r="CXQ29" s="4305"/>
      <c r="CXR29" s="4306"/>
      <c r="CXS29" s="4305"/>
      <c r="CXT29" s="4306"/>
      <c r="CXU29" s="4299"/>
      <c r="CXV29" s="4300"/>
      <c r="CXW29" s="4305"/>
      <c r="CXX29" s="4304"/>
      <c r="CXY29" s="4299"/>
      <c r="CXZ29" s="4300"/>
      <c r="CYA29" s="4301"/>
      <c r="CYB29" s="4302"/>
      <c r="CYC29" s="4299"/>
      <c r="CYD29" s="2602"/>
      <c r="CYE29" s="4287"/>
      <c r="CYF29" s="4303"/>
      <c r="CYG29" s="4304"/>
      <c r="CYH29" s="2603"/>
      <c r="CYI29" s="4305"/>
      <c r="CYJ29" s="4306"/>
      <c r="CYK29" s="4305"/>
      <c r="CYL29" s="4306"/>
      <c r="CYM29" s="4299"/>
      <c r="CYN29" s="4300"/>
      <c r="CYO29" s="4305"/>
      <c r="CYP29" s="4304"/>
      <c r="CYQ29" s="4299"/>
      <c r="CYR29" s="4300"/>
      <c r="CYS29" s="4301"/>
      <c r="CYT29" s="4302"/>
      <c r="CYU29" s="4299"/>
      <c r="CYV29" s="2602"/>
      <c r="CYW29" s="4287"/>
      <c r="CYX29" s="4303"/>
      <c r="CYY29" s="4304"/>
      <c r="CYZ29" s="2603"/>
      <c r="CZA29" s="4305"/>
      <c r="CZB29" s="4306"/>
      <c r="CZC29" s="4305"/>
      <c r="CZD29" s="4306"/>
      <c r="CZE29" s="4299"/>
      <c r="CZF29" s="4300"/>
      <c r="CZG29" s="4305"/>
      <c r="CZH29" s="4304"/>
      <c r="CZI29" s="4299"/>
      <c r="CZJ29" s="4300"/>
      <c r="CZK29" s="4301"/>
      <c r="CZL29" s="4302"/>
      <c r="CZM29" s="4299"/>
      <c r="CZN29" s="2602"/>
      <c r="CZO29" s="4287"/>
      <c r="CZP29" s="4303"/>
      <c r="CZQ29" s="4304"/>
      <c r="CZR29" s="2603"/>
      <c r="CZS29" s="4305"/>
      <c r="CZT29" s="4306"/>
      <c r="CZU29" s="4305"/>
      <c r="CZV29" s="4306"/>
      <c r="CZW29" s="4299"/>
      <c r="CZX29" s="4300"/>
      <c r="CZY29" s="4305"/>
      <c r="CZZ29" s="4304"/>
      <c r="DAA29" s="4299"/>
      <c r="DAB29" s="4300"/>
      <c r="DAC29" s="4301"/>
      <c r="DAD29" s="4302"/>
      <c r="DAE29" s="4299"/>
      <c r="DAF29" s="2602"/>
      <c r="DAG29" s="4287"/>
      <c r="DAH29" s="4303"/>
      <c r="DAI29" s="4304"/>
      <c r="DAJ29" s="2603"/>
      <c r="DAK29" s="4305"/>
      <c r="DAL29" s="4306"/>
      <c r="DAM29" s="4305"/>
      <c r="DAN29" s="4306"/>
      <c r="DAO29" s="4299"/>
      <c r="DAP29" s="4300"/>
      <c r="DAQ29" s="4305"/>
      <c r="DAR29" s="4304"/>
      <c r="DAS29" s="4299"/>
      <c r="DAT29" s="4300"/>
      <c r="DAU29" s="4301"/>
      <c r="DAV29" s="4302"/>
      <c r="DAW29" s="4299"/>
      <c r="DAX29" s="2602"/>
      <c r="DAY29" s="4287"/>
      <c r="DAZ29" s="4303"/>
      <c r="DBA29" s="4304"/>
      <c r="DBB29" s="2603"/>
      <c r="DBC29" s="4305"/>
      <c r="DBD29" s="4306"/>
      <c r="DBE29" s="4305"/>
      <c r="DBF29" s="4306"/>
      <c r="DBG29" s="4299"/>
      <c r="DBH29" s="4300"/>
      <c r="DBI29" s="4305"/>
      <c r="DBJ29" s="4304"/>
      <c r="DBK29" s="4299"/>
      <c r="DBL29" s="4300"/>
      <c r="DBM29" s="4301"/>
      <c r="DBN29" s="4302"/>
      <c r="DBO29" s="4299"/>
      <c r="DBP29" s="2602"/>
      <c r="DBQ29" s="4287"/>
      <c r="DBR29" s="4303"/>
      <c r="DBS29" s="4304"/>
      <c r="DBT29" s="2603"/>
      <c r="DBU29" s="4305"/>
      <c r="DBV29" s="4306"/>
      <c r="DBW29" s="4305"/>
      <c r="DBX29" s="4306"/>
      <c r="DBY29" s="4299"/>
      <c r="DBZ29" s="4300"/>
      <c r="DCA29" s="4305"/>
      <c r="DCB29" s="4304"/>
      <c r="DCC29" s="4299"/>
      <c r="DCD29" s="4300"/>
      <c r="DCE29" s="4301"/>
      <c r="DCF29" s="4302"/>
      <c r="DCG29" s="4299"/>
      <c r="DCH29" s="2602"/>
      <c r="DCI29" s="4287"/>
      <c r="DCJ29" s="4303"/>
      <c r="DCK29" s="4304"/>
      <c r="DCL29" s="2603"/>
      <c r="DCM29" s="4305"/>
      <c r="DCN29" s="4306"/>
      <c r="DCO29" s="4305"/>
      <c r="DCP29" s="4306"/>
      <c r="DCQ29" s="4299"/>
      <c r="DCR29" s="4300"/>
      <c r="DCS29" s="4305"/>
      <c r="DCT29" s="4304"/>
      <c r="DCU29" s="4299"/>
      <c r="DCV29" s="4300"/>
      <c r="DCW29" s="4301"/>
      <c r="DCX29" s="4302"/>
      <c r="DCY29" s="4299"/>
      <c r="DCZ29" s="2602"/>
      <c r="DDA29" s="4287"/>
      <c r="DDB29" s="4303"/>
      <c r="DDC29" s="4304"/>
      <c r="DDD29" s="2603"/>
      <c r="DDE29" s="4305"/>
      <c r="DDF29" s="4306"/>
      <c r="DDG29" s="4305"/>
      <c r="DDH29" s="4306"/>
      <c r="DDI29" s="4299"/>
      <c r="DDJ29" s="4300"/>
      <c r="DDK29" s="4305"/>
      <c r="DDL29" s="4304"/>
      <c r="DDM29" s="4299"/>
      <c r="DDN29" s="4300"/>
      <c r="DDO29" s="4301"/>
      <c r="DDP29" s="4302"/>
      <c r="DDQ29" s="4299"/>
      <c r="DDR29" s="2602"/>
      <c r="DDS29" s="4287"/>
      <c r="DDT29" s="4303"/>
      <c r="DDU29" s="4304"/>
      <c r="DDV29" s="2603"/>
      <c r="DDW29" s="4305"/>
      <c r="DDX29" s="4306"/>
      <c r="DDY29" s="4305"/>
      <c r="DDZ29" s="4306"/>
      <c r="DEA29" s="4299"/>
      <c r="DEB29" s="4300"/>
      <c r="DEC29" s="4305"/>
      <c r="DED29" s="4304"/>
      <c r="DEE29" s="4299"/>
      <c r="DEF29" s="4300"/>
      <c r="DEG29" s="4301"/>
      <c r="DEH29" s="4302"/>
      <c r="DEI29" s="4299"/>
      <c r="DEJ29" s="2602"/>
      <c r="DEK29" s="4287"/>
      <c r="DEL29" s="4303"/>
      <c r="DEM29" s="4304"/>
      <c r="DEN29" s="2603"/>
      <c r="DEO29" s="4305"/>
      <c r="DEP29" s="4306"/>
      <c r="DEQ29" s="4305"/>
      <c r="DER29" s="4306"/>
      <c r="DES29" s="4299"/>
      <c r="DET29" s="4300"/>
      <c r="DEU29" s="4305"/>
      <c r="DEV29" s="4304"/>
      <c r="DEW29" s="4299"/>
      <c r="DEX29" s="4300"/>
      <c r="DEY29" s="4301"/>
      <c r="DEZ29" s="4302"/>
      <c r="DFA29" s="4299"/>
      <c r="DFB29" s="2602"/>
      <c r="DFC29" s="4287"/>
      <c r="DFD29" s="4303"/>
      <c r="DFE29" s="4304"/>
      <c r="DFF29" s="2603"/>
      <c r="DFG29" s="4305"/>
      <c r="DFH29" s="4306"/>
      <c r="DFI29" s="4305"/>
      <c r="DFJ29" s="4306"/>
      <c r="DFK29" s="4299"/>
      <c r="DFL29" s="4300"/>
      <c r="DFM29" s="4305"/>
      <c r="DFN29" s="4304"/>
      <c r="DFO29" s="4299"/>
      <c r="DFP29" s="4300"/>
      <c r="DFQ29" s="4301"/>
      <c r="DFR29" s="4302"/>
      <c r="DFS29" s="4299"/>
      <c r="DFT29" s="2602"/>
      <c r="DFU29" s="4287"/>
      <c r="DFV29" s="4303"/>
      <c r="DFW29" s="4304"/>
      <c r="DFX29" s="2603"/>
      <c r="DFY29" s="4305"/>
      <c r="DFZ29" s="4306"/>
      <c r="DGA29" s="4305"/>
      <c r="DGB29" s="4306"/>
      <c r="DGC29" s="4299"/>
      <c r="DGD29" s="4300"/>
      <c r="DGE29" s="4305"/>
      <c r="DGF29" s="4304"/>
      <c r="DGG29" s="4299"/>
      <c r="DGH29" s="4300"/>
      <c r="DGI29" s="4301"/>
      <c r="DGJ29" s="4302"/>
      <c r="DGK29" s="4299"/>
      <c r="DGL29" s="2602"/>
      <c r="DGM29" s="4287"/>
      <c r="DGN29" s="4303"/>
      <c r="DGO29" s="4304"/>
      <c r="DGP29" s="2603"/>
      <c r="DGQ29" s="4305"/>
      <c r="DGR29" s="4306"/>
      <c r="DGS29" s="4305"/>
      <c r="DGT29" s="4306"/>
      <c r="DGU29" s="4299"/>
      <c r="DGV29" s="4300"/>
      <c r="DGW29" s="4305"/>
      <c r="DGX29" s="4304"/>
      <c r="DGY29" s="4299"/>
      <c r="DGZ29" s="4300"/>
      <c r="DHA29" s="4301"/>
      <c r="DHB29" s="4302"/>
      <c r="DHC29" s="4299"/>
      <c r="DHD29" s="2602"/>
      <c r="DHE29" s="4287"/>
      <c r="DHF29" s="4303"/>
      <c r="DHG29" s="4304"/>
      <c r="DHH29" s="2603"/>
      <c r="DHI29" s="4305"/>
      <c r="DHJ29" s="4306"/>
      <c r="DHK29" s="4305"/>
      <c r="DHL29" s="4306"/>
      <c r="DHM29" s="4299"/>
      <c r="DHN29" s="4300"/>
      <c r="DHO29" s="4305"/>
      <c r="DHP29" s="4304"/>
      <c r="DHQ29" s="4299"/>
      <c r="DHR29" s="4300"/>
      <c r="DHS29" s="4301"/>
      <c r="DHT29" s="4302"/>
      <c r="DHU29" s="4299"/>
      <c r="DHV29" s="2602"/>
      <c r="DHW29" s="4287"/>
      <c r="DHX29" s="4303"/>
      <c r="DHY29" s="4304"/>
      <c r="DHZ29" s="2603"/>
      <c r="DIA29" s="4305"/>
      <c r="DIB29" s="4306"/>
      <c r="DIC29" s="4305"/>
      <c r="DID29" s="4306"/>
      <c r="DIE29" s="4299"/>
      <c r="DIF29" s="4300"/>
      <c r="DIG29" s="4305"/>
      <c r="DIH29" s="4304"/>
      <c r="DII29" s="4299"/>
      <c r="DIJ29" s="4300"/>
      <c r="DIK29" s="4301"/>
      <c r="DIL29" s="4302"/>
      <c r="DIM29" s="4299"/>
      <c r="DIN29" s="2602"/>
      <c r="DIO29" s="4287"/>
      <c r="DIP29" s="4303"/>
      <c r="DIQ29" s="4304"/>
      <c r="DIR29" s="2603"/>
      <c r="DIS29" s="4305"/>
      <c r="DIT29" s="4306"/>
      <c r="DIU29" s="4305"/>
      <c r="DIV29" s="4306"/>
      <c r="DIW29" s="4299"/>
      <c r="DIX29" s="4300"/>
      <c r="DIY29" s="4305"/>
      <c r="DIZ29" s="4304"/>
      <c r="DJA29" s="4299"/>
      <c r="DJB29" s="4300"/>
      <c r="DJC29" s="4301"/>
      <c r="DJD29" s="4302"/>
      <c r="DJE29" s="4299"/>
      <c r="DJF29" s="2602"/>
      <c r="DJG29" s="4287"/>
      <c r="DJH29" s="4303"/>
      <c r="DJI29" s="4304"/>
      <c r="DJJ29" s="2603"/>
      <c r="DJK29" s="4305"/>
      <c r="DJL29" s="4306"/>
      <c r="DJM29" s="4305"/>
      <c r="DJN29" s="4306"/>
      <c r="DJO29" s="4299"/>
      <c r="DJP29" s="4300"/>
      <c r="DJQ29" s="4305"/>
      <c r="DJR29" s="4304"/>
      <c r="DJS29" s="4299"/>
      <c r="DJT29" s="4300"/>
      <c r="DJU29" s="4301"/>
      <c r="DJV29" s="4302"/>
      <c r="DJW29" s="4299"/>
      <c r="DJX29" s="2602"/>
      <c r="DJY29" s="4287"/>
      <c r="DJZ29" s="4303"/>
      <c r="DKA29" s="4304"/>
      <c r="DKB29" s="2603"/>
      <c r="DKC29" s="4305"/>
      <c r="DKD29" s="4306"/>
      <c r="DKE29" s="4305"/>
      <c r="DKF29" s="4306"/>
      <c r="DKG29" s="4299"/>
      <c r="DKH29" s="4300"/>
      <c r="DKI29" s="4305"/>
      <c r="DKJ29" s="4304"/>
      <c r="DKK29" s="4299"/>
      <c r="DKL29" s="4300"/>
      <c r="DKM29" s="4301"/>
      <c r="DKN29" s="4302"/>
      <c r="DKO29" s="4299"/>
      <c r="DKP29" s="2602"/>
      <c r="DKQ29" s="4287"/>
      <c r="DKR29" s="4303"/>
      <c r="DKS29" s="4304"/>
      <c r="DKT29" s="2603"/>
      <c r="DKU29" s="4305"/>
      <c r="DKV29" s="4306"/>
      <c r="DKW29" s="4305"/>
      <c r="DKX29" s="4306"/>
      <c r="DKY29" s="4299"/>
      <c r="DKZ29" s="4300"/>
      <c r="DLA29" s="4305"/>
      <c r="DLB29" s="4304"/>
      <c r="DLC29" s="4299"/>
      <c r="DLD29" s="4300"/>
      <c r="DLE29" s="4301"/>
      <c r="DLF29" s="4302"/>
      <c r="DLG29" s="4299"/>
      <c r="DLH29" s="2602"/>
      <c r="DLI29" s="4287"/>
      <c r="DLJ29" s="4303"/>
      <c r="DLK29" s="4304"/>
      <c r="DLL29" s="2603"/>
      <c r="DLM29" s="4305"/>
      <c r="DLN29" s="4306"/>
      <c r="DLO29" s="4305"/>
      <c r="DLP29" s="4306"/>
      <c r="DLQ29" s="4299"/>
      <c r="DLR29" s="4300"/>
      <c r="DLS29" s="4305"/>
      <c r="DLT29" s="4304"/>
      <c r="DLU29" s="4299"/>
      <c r="DLV29" s="4300"/>
      <c r="DLW29" s="4301"/>
      <c r="DLX29" s="4302"/>
      <c r="DLY29" s="4299"/>
      <c r="DLZ29" s="2602"/>
      <c r="DMA29" s="4287"/>
      <c r="DMB29" s="4303"/>
      <c r="DMC29" s="4304"/>
      <c r="DMD29" s="2603"/>
      <c r="DME29" s="4305"/>
      <c r="DMF29" s="4306"/>
      <c r="DMG29" s="4305"/>
      <c r="DMH29" s="4306"/>
      <c r="DMI29" s="4299"/>
      <c r="DMJ29" s="4300"/>
      <c r="DMK29" s="4305"/>
      <c r="DML29" s="4304"/>
      <c r="DMM29" s="4299"/>
      <c r="DMN29" s="4300"/>
      <c r="DMO29" s="4301"/>
      <c r="DMP29" s="4302"/>
      <c r="DMQ29" s="4299"/>
      <c r="DMR29" s="2602"/>
      <c r="DMS29" s="4287"/>
      <c r="DMT29" s="4303"/>
      <c r="DMU29" s="4304"/>
      <c r="DMV29" s="2603"/>
      <c r="DMW29" s="4305"/>
      <c r="DMX29" s="4306"/>
      <c r="DMY29" s="4305"/>
      <c r="DMZ29" s="4306"/>
      <c r="DNA29" s="4299"/>
      <c r="DNB29" s="4300"/>
      <c r="DNC29" s="4305"/>
      <c r="DND29" s="4304"/>
      <c r="DNE29" s="4299"/>
      <c r="DNF29" s="4300"/>
      <c r="DNG29" s="4301"/>
      <c r="DNH29" s="4302"/>
      <c r="DNI29" s="4299"/>
      <c r="DNJ29" s="2602"/>
      <c r="DNK29" s="4287"/>
      <c r="DNL29" s="4303"/>
      <c r="DNM29" s="4304"/>
      <c r="DNN29" s="2603"/>
      <c r="DNO29" s="4305"/>
      <c r="DNP29" s="4306"/>
      <c r="DNQ29" s="4305"/>
      <c r="DNR29" s="4306"/>
      <c r="DNS29" s="4299"/>
      <c r="DNT29" s="4300"/>
      <c r="DNU29" s="4305"/>
      <c r="DNV29" s="4304"/>
      <c r="DNW29" s="4299"/>
      <c r="DNX29" s="4300"/>
      <c r="DNY29" s="4301"/>
      <c r="DNZ29" s="4302"/>
      <c r="DOA29" s="4299"/>
      <c r="DOB29" s="2602"/>
      <c r="DOC29" s="4287"/>
      <c r="DOD29" s="4303"/>
      <c r="DOE29" s="4304"/>
      <c r="DOF29" s="2603"/>
      <c r="DOG29" s="4305"/>
      <c r="DOH29" s="4306"/>
      <c r="DOI29" s="4305"/>
      <c r="DOJ29" s="4306"/>
      <c r="DOK29" s="4299"/>
      <c r="DOL29" s="4300"/>
      <c r="DOM29" s="4305"/>
      <c r="DON29" s="4304"/>
      <c r="DOO29" s="4299"/>
      <c r="DOP29" s="4300"/>
      <c r="DOQ29" s="4301"/>
      <c r="DOR29" s="4302"/>
      <c r="DOS29" s="4299"/>
      <c r="DOT29" s="2602"/>
      <c r="DOU29" s="4287"/>
      <c r="DOV29" s="4303"/>
      <c r="DOW29" s="4304"/>
      <c r="DOX29" s="2603"/>
      <c r="DOY29" s="4305"/>
      <c r="DOZ29" s="4306"/>
      <c r="DPA29" s="4305"/>
      <c r="DPB29" s="4306"/>
      <c r="DPC29" s="4299"/>
      <c r="DPD29" s="4300"/>
      <c r="DPE29" s="4305"/>
      <c r="DPF29" s="4304"/>
      <c r="DPG29" s="4299"/>
      <c r="DPH29" s="4300"/>
      <c r="DPI29" s="4301"/>
      <c r="DPJ29" s="4302"/>
      <c r="DPK29" s="4299"/>
      <c r="DPL29" s="2602"/>
      <c r="DPM29" s="4287"/>
      <c r="DPN29" s="4303"/>
      <c r="DPO29" s="4304"/>
      <c r="DPP29" s="2603"/>
      <c r="DPQ29" s="4305"/>
      <c r="DPR29" s="4306"/>
      <c r="DPS29" s="4305"/>
      <c r="DPT29" s="4306"/>
      <c r="DPU29" s="4299"/>
      <c r="DPV29" s="4300"/>
      <c r="DPW29" s="4305"/>
      <c r="DPX29" s="4304"/>
      <c r="DPY29" s="4299"/>
      <c r="DPZ29" s="4300"/>
      <c r="DQA29" s="4301"/>
      <c r="DQB29" s="4302"/>
      <c r="DQC29" s="4299"/>
      <c r="DQD29" s="2602"/>
      <c r="DQE29" s="4287"/>
      <c r="DQF29" s="4303"/>
      <c r="DQG29" s="4304"/>
      <c r="DQH29" s="2603"/>
      <c r="DQI29" s="4305"/>
      <c r="DQJ29" s="4306"/>
      <c r="DQK29" s="4305"/>
      <c r="DQL29" s="4306"/>
      <c r="DQM29" s="4299"/>
      <c r="DQN29" s="4300"/>
      <c r="DQO29" s="4305"/>
      <c r="DQP29" s="4304"/>
      <c r="DQQ29" s="4299"/>
      <c r="DQR29" s="4300"/>
      <c r="DQS29" s="4301"/>
      <c r="DQT29" s="4302"/>
      <c r="DQU29" s="4299"/>
      <c r="DQV29" s="2602"/>
      <c r="DQW29" s="4287"/>
      <c r="DQX29" s="4303"/>
      <c r="DQY29" s="4304"/>
      <c r="DQZ29" s="2603"/>
      <c r="DRA29" s="4305"/>
      <c r="DRB29" s="4306"/>
      <c r="DRC29" s="4305"/>
      <c r="DRD29" s="4306"/>
      <c r="DRE29" s="4299"/>
      <c r="DRF29" s="4300"/>
      <c r="DRG29" s="4305"/>
      <c r="DRH29" s="4304"/>
      <c r="DRI29" s="4299"/>
      <c r="DRJ29" s="4300"/>
      <c r="DRK29" s="4301"/>
      <c r="DRL29" s="4302"/>
      <c r="DRM29" s="4299"/>
      <c r="DRN29" s="2602"/>
      <c r="DRO29" s="4287"/>
      <c r="DRP29" s="4303"/>
      <c r="DRQ29" s="4304"/>
      <c r="DRR29" s="2603"/>
      <c r="DRS29" s="4305"/>
      <c r="DRT29" s="4306"/>
      <c r="DRU29" s="4305"/>
      <c r="DRV29" s="4306"/>
      <c r="DRW29" s="4299"/>
      <c r="DRX29" s="4300"/>
      <c r="DRY29" s="4305"/>
      <c r="DRZ29" s="4304"/>
      <c r="DSA29" s="4299"/>
      <c r="DSB29" s="4300"/>
      <c r="DSC29" s="4301"/>
      <c r="DSD29" s="4302"/>
      <c r="DSE29" s="4299"/>
      <c r="DSF29" s="2602"/>
      <c r="DSG29" s="4287"/>
      <c r="DSH29" s="4303"/>
      <c r="DSI29" s="4304"/>
      <c r="DSJ29" s="2603"/>
      <c r="DSK29" s="4305"/>
      <c r="DSL29" s="4306"/>
      <c r="DSM29" s="4305"/>
      <c r="DSN29" s="4306"/>
      <c r="DSO29" s="4299"/>
      <c r="DSP29" s="4300"/>
      <c r="DSQ29" s="4305"/>
      <c r="DSR29" s="4304"/>
      <c r="DSS29" s="4299"/>
      <c r="DST29" s="4300"/>
      <c r="DSU29" s="4301"/>
      <c r="DSV29" s="4302"/>
      <c r="DSW29" s="4299"/>
      <c r="DSX29" s="2602"/>
      <c r="DSY29" s="4287"/>
      <c r="DSZ29" s="4303"/>
      <c r="DTA29" s="4304"/>
      <c r="DTB29" s="2603"/>
      <c r="DTC29" s="4305"/>
      <c r="DTD29" s="4306"/>
      <c r="DTE29" s="4305"/>
      <c r="DTF29" s="4306"/>
      <c r="DTG29" s="4299"/>
      <c r="DTH29" s="4300"/>
      <c r="DTI29" s="4305"/>
      <c r="DTJ29" s="4304"/>
      <c r="DTK29" s="4299"/>
      <c r="DTL29" s="4300"/>
      <c r="DTM29" s="4301"/>
      <c r="DTN29" s="4302"/>
      <c r="DTO29" s="4299"/>
      <c r="DTP29" s="2602"/>
      <c r="DTQ29" s="4287"/>
      <c r="DTR29" s="4303"/>
      <c r="DTS29" s="4304"/>
      <c r="DTT29" s="2603"/>
      <c r="DTU29" s="4305"/>
      <c r="DTV29" s="4306"/>
      <c r="DTW29" s="4305"/>
      <c r="DTX29" s="4306"/>
      <c r="DTY29" s="4299"/>
      <c r="DTZ29" s="4300"/>
      <c r="DUA29" s="4305"/>
      <c r="DUB29" s="4304"/>
      <c r="DUC29" s="4299"/>
      <c r="DUD29" s="4300"/>
      <c r="DUE29" s="4301"/>
      <c r="DUF29" s="4302"/>
      <c r="DUG29" s="4299"/>
      <c r="DUH29" s="2602"/>
      <c r="DUI29" s="4287"/>
      <c r="DUJ29" s="4303"/>
      <c r="DUK29" s="4304"/>
      <c r="DUL29" s="2603"/>
      <c r="DUM29" s="4305"/>
      <c r="DUN29" s="4306"/>
      <c r="DUO29" s="4305"/>
      <c r="DUP29" s="4306"/>
      <c r="DUQ29" s="4299"/>
      <c r="DUR29" s="4300"/>
      <c r="DUS29" s="4305"/>
      <c r="DUT29" s="4304"/>
      <c r="DUU29" s="4299"/>
      <c r="DUV29" s="4300"/>
      <c r="DUW29" s="4301"/>
      <c r="DUX29" s="4302"/>
      <c r="DUY29" s="4299"/>
      <c r="DUZ29" s="2602"/>
      <c r="DVA29" s="4287"/>
      <c r="DVB29" s="4303"/>
      <c r="DVC29" s="4304"/>
      <c r="DVD29" s="2603"/>
      <c r="DVE29" s="4305"/>
      <c r="DVF29" s="4306"/>
      <c r="DVG29" s="4305"/>
      <c r="DVH29" s="4306"/>
      <c r="DVI29" s="4299"/>
      <c r="DVJ29" s="4300"/>
      <c r="DVK29" s="4305"/>
      <c r="DVL29" s="4304"/>
      <c r="DVM29" s="4299"/>
      <c r="DVN29" s="4300"/>
      <c r="DVO29" s="4301"/>
      <c r="DVP29" s="4302"/>
      <c r="DVQ29" s="4299"/>
      <c r="DVR29" s="2602"/>
      <c r="DVS29" s="4287"/>
      <c r="DVT29" s="4303"/>
      <c r="DVU29" s="4304"/>
      <c r="DVV29" s="2603"/>
      <c r="DVW29" s="4305"/>
      <c r="DVX29" s="4306"/>
      <c r="DVY29" s="4305"/>
      <c r="DVZ29" s="4306"/>
      <c r="DWA29" s="4299"/>
      <c r="DWB29" s="4300"/>
      <c r="DWC29" s="4305"/>
      <c r="DWD29" s="4304"/>
      <c r="DWE29" s="4299"/>
      <c r="DWF29" s="4300"/>
      <c r="DWG29" s="4301"/>
      <c r="DWH29" s="4302"/>
      <c r="DWI29" s="4299"/>
      <c r="DWJ29" s="2602"/>
      <c r="DWK29" s="4287"/>
      <c r="DWL29" s="4303"/>
      <c r="DWM29" s="4304"/>
      <c r="DWN29" s="2603"/>
      <c r="DWO29" s="4305"/>
      <c r="DWP29" s="4306"/>
      <c r="DWQ29" s="4305"/>
      <c r="DWR29" s="4306"/>
      <c r="DWS29" s="4299"/>
      <c r="DWT29" s="4300"/>
      <c r="DWU29" s="4305"/>
      <c r="DWV29" s="4304"/>
      <c r="DWW29" s="4299"/>
      <c r="DWX29" s="4300"/>
      <c r="DWY29" s="4301"/>
      <c r="DWZ29" s="4302"/>
      <c r="DXA29" s="4299"/>
      <c r="DXB29" s="2602"/>
      <c r="DXC29" s="4287"/>
      <c r="DXD29" s="4303"/>
      <c r="DXE29" s="4304"/>
      <c r="DXF29" s="2603"/>
      <c r="DXG29" s="4305"/>
      <c r="DXH29" s="4306"/>
      <c r="DXI29" s="4305"/>
      <c r="DXJ29" s="4306"/>
      <c r="DXK29" s="4299"/>
      <c r="DXL29" s="4300"/>
      <c r="DXM29" s="4305"/>
      <c r="DXN29" s="4304"/>
      <c r="DXO29" s="4299"/>
      <c r="DXP29" s="4300"/>
      <c r="DXQ29" s="4301"/>
      <c r="DXR29" s="4302"/>
      <c r="DXS29" s="4299"/>
      <c r="DXT29" s="2602"/>
      <c r="DXU29" s="4287"/>
      <c r="DXV29" s="4303"/>
      <c r="DXW29" s="4304"/>
      <c r="DXX29" s="2603"/>
      <c r="DXY29" s="4305"/>
      <c r="DXZ29" s="4306"/>
      <c r="DYA29" s="4305"/>
      <c r="DYB29" s="4306"/>
      <c r="DYC29" s="4299"/>
      <c r="DYD29" s="4300"/>
      <c r="DYE29" s="4305"/>
      <c r="DYF29" s="4304"/>
      <c r="DYG29" s="4299"/>
      <c r="DYH29" s="4300"/>
      <c r="DYI29" s="4301"/>
      <c r="DYJ29" s="4302"/>
      <c r="DYK29" s="4299"/>
      <c r="DYL29" s="2602"/>
      <c r="DYM29" s="4287"/>
      <c r="DYN29" s="4303"/>
      <c r="DYO29" s="4304"/>
      <c r="DYP29" s="2603"/>
      <c r="DYQ29" s="4305"/>
      <c r="DYR29" s="4306"/>
      <c r="DYS29" s="4305"/>
      <c r="DYT29" s="4306"/>
      <c r="DYU29" s="4299"/>
      <c r="DYV29" s="4300"/>
      <c r="DYW29" s="4305"/>
      <c r="DYX29" s="4304"/>
      <c r="DYY29" s="4299"/>
      <c r="DYZ29" s="4300"/>
      <c r="DZA29" s="4301"/>
      <c r="DZB29" s="4302"/>
      <c r="DZC29" s="4299"/>
      <c r="DZD29" s="2602"/>
      <c r="DZE29" s="4287"/>
      <c r="DZF29" s="4303"/>
      <c r="DZG29" s="4304"/>
      <c r="DZH29" s="2603"/>
      <c r="DZI29" s="4305"/>
      <c r="DZJ29" s="4306"/>
      <c r="DZK29" s="4305"/>
      <c r="DZL29" s="4306"/>
      <c r="DZM29" s="4299"/>
      <c r="DZN29" s="4300"/>
      <c r="DZO29" s="4305"/>
      <c r="DZP29" s="4304"/>
      <c r="DZQ29" s="4299"/>
      <c r="DZR29" s="4300"/>
      <c r="DZS29" s="4301"/>
      <c r="DZT29" s="4302"/>
      <c r="DZU29" s="4299"/>
      <c r="DZV29" s="2602"/>
      <c r="DZW29" s="4287"/>
      <c r="DZX29" s="4303"/>
      <c r="DZY29" s="4304"/>
      <c r="DZZ29" s="2603"/>
      <c r="EAA29" s="4305"/>
      <c r="EAB29" s="4306"/>
      <c r="EAC29" s="4305"/>
      <c r="EAD29" s="4306"/>
      <c r="EAE29" s="4299"/>
      <c r="EAF29" s="4300"/>
      <c r="EAG29" s="4305"/>
      <c r="EAH29" s="4304"/>
      <c r="EAI29" s="4299"/>
      <c r="EAJ29" s="4300"/>
      <c r="EAK29" s="4301"/>
      <c r="EAL29" s="4302"/>
      <c r="EAM29" s="4299"/>
      <c r="EAN29" s="2602"/>
      <c r="EAO29" s="4287"/>
      <c r="EAP29" s="4303"/>
      <c r="EAQ29" s="4304"/>
      <c r="EAR29" s="2603"/>
      <c r="EAS29" s="4305"/>
      <c r="EAT29" s="4306"/>
      <c r="EAU29" s="4305"/>
      <c r="EAV29" s="4306"/>
      <c r="EAW29" s="4299"/>
      <c r="EAX29" s="4300"/>
      <c r="EAY29" s="4305"/>
      <c r="EAZ29" s="4304"/>
      <c r="EBA29" s="4299"/>
      <c r="EBB29" s="4300"/>
      <c r="EBC29" s="4301"/>
      <c r="EBD29" s="4302"/>
      <c r="EBE29" s="4299"/>
      <c r="EBF29" s="2602"/>
      <c r="EBG29" s="4287"/>
      <c r="EBH29" s="4303"/>
      <c r="EBI29" s="4304"/>
      <c r="EBJ29" s="2603"/>
      <c r="EBK29" s="4305"/>
      <c r="EBL29" s="4306"/>
      <c r="EBM29" s="4305"/>
      <c r="EBN29" s="4306"/>
      <c r="EBO29" s="4299"/>
      <c r="EBP29" s="4300"/>
      <c r="EBQ29" s="4305"/>
      <c r="EBR29" s="4304"/>
      <c r="EBS29" s="4299"/>
      <c r="EBT29" s="4300"/>
      <c r="EBU29" s="4301"/>
      <c r="EBV29" s="4302"/>
      <c r="EBW29" s="4299"/>
      <c r="EBX29" s="2602"/>
      <c r="EBY29" s="4287"/>
      <c r="EBZ29" s="4303"/>
      <c r="ECA29" s="4304"/>
      <c r="ECB29" s="2603"/>
      <c r="ECC29" s="4305"/>
      <c r="ECD29" s="4306"/>
      <c r="ECE29" s="4305"/>
      <c r="ECF29" s="4306"/>
      <c r="ECG29" s="4299"/>
      <c r="ECH29" s="4300"/>
      <c r="ECI29" s="4305"/>
      <c r="ECJ29" s="4304"/>
      <c r="ECK29" s="4299"/>
      <c r="ECL29" s="4300"/>
      <c r="ECM29" s="4301"/>
      <c r="ECN29" s="4302"/>
      <c r="ECO29" s="4299"/>
      <c r="ECP29" s="2602"/>
      <c r="ECQ29" s="4287"/>
      <c r="ECR29" s="4303"/>
      <c r="ECS29" s="4304"/>
      <c r="ECT29" s="2603"/>
      <c r="ECU29" s="4305"/>
      <c r="ECV29" s="4306"/>
      <c r="ECW29" s="4305"/>
      <c r="ECX29" s="4306"/>
      <c r="ECY29" s="4299"/>
      <c r="ECZ29" s="4300"/>
      <c r="EDA29" s="4305"/>
      <c r="EDB29" s="4304"/>
      <c r="EDC29" s="4299"/>
      <c r="EDD29" s="4300"/>
      <c r="EDE29" s="4301"/>
      <c r="EDF29" s="4302"/>
      <c r="EDG29" s="4299"/>
      <c r="EDH29" s="2602"/>
      <c r="EDI29" s="4287"/>
      <c r="EDJ29" s="4303"/>
      <c r="EDK29" s="4304"/>
      <c r="EDL29" s="2603"/>
      <c r="EDM29" s="4305"/>
      <c r="EDN29" s="4306"/>
      <c r="EDO29" s="4305"/>
      <c r="EDP29" s="4306"/>
      <c r="EDQ29" s="4299"/>
      <c r="EDR29" s="4300"/>
      <c r="EDS29" s="4305"/>
      <c r="EDT29" s="4304"/>
      <c r="EDU29" s="4299"/>
      <c r="EDV29" s="4300"/>
      <c r="EDW29" s="4301"/>
      <c r="EDX29" s="4302"/>
      <c r="EDY29" s="4299"/>
      <c r="EDZ29" s="2602"/>
      <c r="EEA29" s="4287"/>
      <c r="EEB29" s="4303"/>
      <c r="EEC29" s="4304"/>
      <c r="EED29" s="2603"/>
      <c r="EEE29" s="4305"/>
      <c r="EEF29" s="4306"/>
      <c r="EEG29" s="4305"/>
      <c r="EEH29" s="4306"/>
      <c r="EEI29" s="4299"/>
      <c r="EEJ29" s="4300"/>
      <c r="EEK29" s="4305"/>
      <c r="EEL29" s="4304"/>
      <c r="EEM29" s="4299"/>
      <c r="EEN29" s="4300"/>
      <c r="EEO29" s="4301"/>
      <c r="EEP29" s="4302"/>
      <c r="EEQ29" s="4299"/>
      <c r="EER29" s="2602"/>
      <c r="EES29" s="4287"/>
      <c r="EET29" s="4303"/>
      <c r="EEU29" s="4304"/>
      <c r="EEV29" s="2603"/>
      <c r="EEW29" s="4305"/>
      <c r="EEX29" s="4306"/>
      <c r="EEY29" s="4305"/>
      <c r="EEZ29" s="4306"/>
      <c r="EFA29" s="4299"/>
      <c r="EFB29" s="4300"/>
      <c r="EFC29" s="4305"/>
      <c r="EFD29" s="4304"/>
      <c r="EFE29" s="4299"/>
      <c r="EFF29" s="4300"/>
      <c r="EFG29" s="4301"/>
      <c r="EFH29" s="4302"/>
      <c r="EFI29" s="4299"/>
      <c r="EFJ29" s="2602"/>
      <c r="EFK29" s="4287"/>
      <c r="EFL29" s="4303"/>
      <c r="EFM29" s="4304"/>
      <c r="EFN29" s="2603"/>
      <c r="EFO29" s="4305"/>
      <c r="EFP29" s="4306"/>
      <c r="EFQ29" s="4305"/>
      <c r="EFR29" s="4306"/>
      <c r="EFS29" s="4299"/>
      <c r="EFT29" s="4300"/>
      <c r="EFU29" s="4305"/>
      <c r="EFV29" s="4304"/>
      <c r="EFW29" s="4299"/>
      <c r="EFX29" s="4300"/>
      <c r="EFY29" s="4301"/>
      <c r="EFZ29" s="4302"/>
      <c r="EGA29" s="4299"/>
      <c r="EGB29" s="2602"/>
      <c r="EGC29" s="4287"/>
      <c r="EGD29" s="4303"/>
      <c r="EGE29" s="4304"/>
      <c r="EGF29" s="2603"/>
      <c r="EGG29" s="4305"/>
      <c r="EGH29" s="4306"/>
      <c r="EGI29" s="4305"/>
      <c r="EGJ29" s="4306"/>
      <c r="EGK29" s="4299"/>
      <c r="EGL29" s="4300"/>
      <c r="EGM29" s="4305"/>
      <c r="EGN29" s="4304"/>
      <c r="EGO29" s="4299"/>
      <c r="EGP29" s="4300"/>
      <c r="EGQ29" s="4301"/>
      <c r="EGR29" s="4302"/>
      <c r="EGS29" s="4299"/>
      <c r="EGT29" s="2602"/>
      <c r="EGU29" s="4287"/>
      <c r="EGV29" s="4303"/>
      <c r="EGW29" s="4304"/>
      <c r="EGX29" s="2603"/>
      <c r="EGY29" s="4305"/>
      <c r="EGZ29" s="4306"/>
      <c r="EHA29" s="4305"/>
      <c r="EHB29" s="4306"/>
      <c r="EHC29" s="4299"/>
      <c r="EHD29" s="4300"/>
      <c r="EHE29" s="4305"/>
      <c r="EHF29" s="4304"/>
      <c r="EHG29" s="4299"/>
      <c r="EHH29" s="4300"/>
      <c r="EHI29" s="4301"/>
      <c r="EHJ29" s="4302"/>
      <c r="EHK29" s="4299"/>
      <c r="EHL29" s="2602"/>
      <c r="EHM29" s="4287"/>
      <c r="EHN29" s="4303"/>
      <c r="EHO29" s="4304"/>
      <c r="EHP29" s="2603"/>
      <c r="EHQ29" s="4305"/>
      <c r="EHR29" s="4306"/>
      <c r="EHS29" s="4305"/>
      <c r="EHT29" s="4306"/>
      <c r="EHU29" s="4299"/>
      <c r="EHV29" s="4300"/>
      <c r="EHW29" s="4305"/>
      <c r="EHX29" s="4304"/>
      <c r="EHY29" s="4299"/>
      <c r="EHZ29" s="4300"/>
      <c r="EIA29" s="4301"/>
      <c r="EIB29" s="4302"/>
      <c r="EIC29" s="4299"/>
      <c r="EID29" s="2602"/>
      <c r="EIE29" s="4287"/>
      <c r="EIF29" s="4303"/>
      <c r="EIG29" s="4304"/>
      <c r="EIH29" s="2603"/>
      <c r="EII29" s="4305"/>
      <c r="EIJ29" s="4306"/>
      <c r="EIK29" s="4305"/>
      <c r="EIL29" s="4306"/>
      <c r="EIM29" s="4299"/>
      <c r="EIN29" s="4300"/>
      <c r="EIO29" s="4305"/>
      <c r="EIP29" s="4304"/>
      <c r="EIQ29" s="4299"/>
      <c r="EIR29" s="4300"/>
      <c r="EIS29" s="4301"/>
      <c r="EIT29" s="4302"/>
      <c r="EIU29" s="4299"/>
      <c r="EIV29" s="2602"/>
      <c r="EIW29" s="4287"/>
      <c r="EIX29" s="4303"/>
      <c r="EIY29" s="4304"/>
      <c r="EIZ29" s="2603"/>
      <c r="EJA29" s="4305"/>
      <c r="EJB29" s="4306"/>
      <c r="EJC29" s="4305"/>
      <c r="EJD29" s="4306"/>
      <c r="EJE29" s="4299"/>
      <c r="EJF29" s="4300"/>
      <c r="EJG29" s="4305"/>
      <c r="EJH29" s="4304"/>
      <c r="EJI29" s="4299"/>
      <c r="EJJ29" s="4300"/>
      <c r="EJK29" s="4301"/>
      <c r="EJL29" s="4302"/>
      <c r="EJM29" s="4299"/>
      <c r="EJN29" s="2602"/>
      <c r="EJO29" s="4287"/>
      <c r="EJP29" s="4303"/>
      <c r="EJQ29" s="4304"/>
      <c r="EJR29" s="2603"/>
      <c r="EJS29" s="4305"/>
      <c r="EJT29" s="4306"/>
      <c r="EJU29" s="4305"/>
      <c r="EJV29" s="4306"/>
      <c r="EJW29" s="4299"/>
      <c r="EJX29" s="4300"/>
      <c r="EJY29" s="4305"/>
      <c r="EJZ29" s="4304"/>
      <c r="EKA29" s="4299"/>
      <c r="EKB29" s="4300"/>
      <c r="EKC29" s="4301"/>
      <c r="EKD29" s="4302"/>
      <c r="EKE29" s="4299"/>
      <c r="EKF29" s="2602"/>
      <c r="EKG29" s="4287"/>
      <c r="EKH29" s="4303"/>
      <c r="EKI29" s="4304"/>
      <c r="EKJ29" s="2603"/>
      <c r="EKK29" s="4305"/>
      <c r="EKL29" s="4306"/>
      <c r="EKM29" s="4305"/>
      <c r="EKN29" s="4306"/>
      <c r="EKO29" s="4299"/>
      <c r="EKP29" s="4300"/>
      <c r="EKQ29" s="4305"/>
      <c r="EKR29" s="4304"/>
      <c r="EKS29" s="4299"/>
      <c r="EKT29" s="4300"/>
      <c r="EKU29" s="4301"/>
      <c r="EKV29" s="4302"/>
      <c r="EKW29" s="4299"/>
      <c r="EKX29" s="2602"/>
      <c r="EKY29" s="4287"/>
      <c r="EKZ29" s="4303"/>
      <c r="ELA29" s="4304"/>
      <c r="ELB29" s="2603"/>
      <c r="ELC29" s="4305"/>
      <c r="ELD29" s="4306"/>
      <c r="ELE29" s="4305"/>
      <c r="ELF29" s="4306"/>
      <c r="ELG29" s="4299"/>
      <c r="ELH29" s="4300"/>
      <c r="ELI29" s="4305"/>
      <c r="ELJ29" s="4304"/>
      <c r="ELK29" s="4299"/>
      <c r="ELL29" s="4300"/>
      <c r="ELM29" s="4301"/>
      <c r="ELN29" s="4302"/>
      <c r="ELO29" s="4299"/>
      <c r="ELP29" s="2602"/>
      <c r="ELQ29" s="4287"/>
      <c r="ELR29" s="4303"/>
      <c r="ELS29" s="4304"/>
      <c r="ELT29" s="2603"/>
      <c r="ELU29" s="4305"/>
      <c r="ELV29" s="4306"/>
      <c r="ELW29" s="4305"/>
      <c r="ELX29" s="4306"/>
      <c r="ELY29" s="4299"/>
      <c r="ELZ29" s="4300"/>
      <c r="EMA29" s="4305"/>
      <c r="EMB29" s="4304"/>
      <c r="EMC29" s="4299"/>
      <c r="EMD29" s="4300"/>
      <c r="EME29" s="4301"/>
      <c r="EMF29" s="4302"/>
      <c r="EMG29" s="4299"/>
      <c r="EMH29" s="2602"/>
      <c r="EMI29" s="4287"/>
      <c r="EMJ29" s="4303"/>
      <c r="EMK29" s="4304"/>
      <c r="EML29" s="2603"/>
      <c r="EMM29" s="4305"/>
      <c r="EMN29" s="4306"/>
      <c r="EMO29" s="4305"/>
      <c r="EMP29" s="4306"/>
      <c r="EMQ29" s="4299"/>
      <c r="EMR29" s="4300"/>
      <c r="EMS29" s="4305"/>
      <c r="EMT29" s="4304"/>
      <c r="EMU29" s="4299"/>
      <c r="EMV29" s="4300"/>
      <c r="EMW29" s="4301"/>
      <c r="EMX29" s="4302"/>
      <c r="EMY29" s="4299"/>
      <c r="EMZ29" s="2602"/>
      <c r="ENA29" s="4287"/>
      <c r="ENB29" s="4303"/>
      <c r="ENC29" s="4304"/>
      <c r="END29" s="2603"/>
      <c r="ENE29" s="4305"/>
      <c r="ENF29" s="4306"/>
      <c r="ENG29" s="4305"/>
      <c r="ENH29" s="4306"/>
      <c r="ENI29" s="4299"/>
      <c r="ENJ29" s="4300"/>
      <c r="ENK29" s="4305"/>
      <c r="ENL29" s="4304"/>
      <c r="ENM29" s="4299"/>
      <c r="ENN29" s="4300"/>
      <c r="ENO29" s="4301"/>
      <c r="ENP29" s="4302"/>
      <c r="ENQ29" s="4299"/>
      <c r="ENR29" s="2602"/>
      <c r="ENS29" s="4287"/>
      <c r="ENT29" s="4303"/>
      <c r="ENU29" s="4304"/>
      <c r="ENV29" s="2603"/>
      <c r="ENW29" s="4305"/>
      <c r="ENX29" s="4306"/>
      <c r="ENY29" s="4305"/>
      <c r="ENZ29" s="4306"/>
      <c r="EOA29" s="4299"/>
      <c r="EOB29" s="4300"/>
      <c r="EOC29" s="4305"/>
      <c r="EOD29" s="4304"/>
      <c r="EOE29" s="4299"/>
      <c r="EOF29" s="4300"/>
      <c r="EOG29" s="4301"/>
      <c r="EOH29" s="4302"/>
      <c r="EOI29" s="4299"/>
      <c r="EOJ29" s="2602"/>
      <c r="EOK29" s="4287"/>
      <c r="EOL29" s="4303"/>
      <c r="EOM29" s="4304"/>
      <c r="EON29" s="2603"/>
      <c r="EOO29" s="4305"/>
      <c r="EOP29" s="4306"/>
      <c r="EOQ29" s="4305"/>
      <c r="EOR29" s="4306"/>
      <c r="EOS29" s="4299"/>
      <c r="EOT29" s="4300"/>
      <c r="EOU29" s="4305"/>
      <c r="EOV29" s="4304"/>
      <c r="EOW29" s="4299"/>
      <c r="EOX29" s="4300"/>
      <c r="EOY29" s="4301"/>
      <c r="EOZ29" s="4302"/>
      <c r="EPA29" s="4299"/>
      <c r="EPB29" s="2602"/>
      <c r="EPC29" s="4287"/>
      <c r="EPD29" s="4303"/>
      <c r="EPE29" s="4304"/>
      <c r="EPF29" s="2603"/>
      <c r="EPG29" s="4305"/>
      <c r="EPH29" s="4306"/>
      <c r="EPI29" s="4305"/>
      <c r="EPJ29" s="4306"/>
      <c r="EPK29" s="4299"/>
      <c r="EPL29" s="4300"/>
      <c r="EPM29" s="4305"/>
      <c r="EPN29" s="4304"/>
      <c r="EPO29" s="4299"/>
      <c r="EPP29" s="4300"/>
      <c r="EPQ29" s="4301"/>
      <c r="EPR29" s="4302"/>
      <c r="EPS29" s="4299"/>
      <c r="EPT29" s="2602"/>
      <c r="EPU29" s="4287"/>
      <c r="EPV29" s="4303"/>
      <c r="EPW29" s="4304"/>
      <c r="EPX29" s="2603"/>
      <c r="EPY29" s="4305"/>
      <c r="EPZ29" s="4306"/>
      <c r="EQA29" s="4305"/>
      <c r="EQB29" s="4306"/>
      <c r="EQC29" s="4299"/>
      <c r="EQD29" s="4300"/>
      <c r="EQE29" s="4305"/>
      <c r="EQF29" s="4304"/>
      <c r="EQG29" s="4299"/>
      <c r="EQH29" s="4300"/>
      <c r="EQI29" s="4301"/>
      <c r="EQJ29" s="4302"/>
      <c r="EQK29" s="4299"/>
      <c r="EQL29" s="2602"/>
      <c r="EQM29" s="4287"/>
      <c r="EQN29" s="4303"/>
      <c r="EQO29" s="4304"/>
      <c r="EQP29" s="2603"/>
      <c r="EQQ29" s="4305"/>
      <c r="EQR29" s="4306"/>
      <c r="EQS29" s="4305"/>
      <c r="EQT29" s="4306"/>
      <c r="EQU29" s="4299"/>
      <c r="EQV29" s="4300"/>
      <c r="EQW29" s="4305"/>
      <c r="EQX29" s="4304"/>
      <c r="EQY29" s="4299"/>
      <c r="EQZ29" s="4300"/>
      <c r="ERA29" s="4301"/>
      <c r="ERB29" s="4302"/>
      <c r="ERC29" s="4299"/>
      <c r="ERD29" s="2602"/>
      <c r="ERE29" s="4287"/>
      <c r="ERF29" s="4303"/>
      <c r="ERG29" s="4304"/>
      <c r="ERH29" s="2603"/>
      <c r="ERI29" s="4305"/>
      <c r="ERJ29" s="4306"/>
      <c r="ERK29" s="4305"/>
      <c r="ERL29" s="4306"/>
      <c r="ERM29" s="4299"/>
      <c r="ERN29" s="4300"/>
      <c r="ERO29" s="4305"/>
      <c r="ERP29" s="4304"/>
      <c r="ERQ29" s="4299"/>
      <c r="ERR29" s="4300"/>
      <c r="ERS29" s="4301"/>
      <c r="ERT29" s="4302"/>
      <c r="ERU29" s="4299"/>
      <c r="ERV29" s="2602"/>
      <c r="ERW29" s="4287"/>
      <c r="ERX29" s="4303"/>
      <c r="ERY29" s="4304"/>
      <c r="ERZ29" s="2603"/>
      <c r="ESA29" s="4305"/>
      <c r="ESB29" s="4306"/>
      <c r="ESC29" s="4305"/>
      <c r="ESD29" s="4306"/>
      <c r="ESE29" s="4299"/>
      <c r="ESF29" s="4300"/>
      <c r="ESG29" s="4305"/>
      <c r="ESH29" s="4304"/>
      <c r="ESI29" s="4299"/>
      <c r="ESJ29" s="4300"/>
      <c r="ESK29" s="4301"/>
      <c r="ESL29" s="4302"/>
      <c r="ESM29" s="4299"/>
      <c r="ESN29" s="2602"/>
      <c r="ESO29" s="4287"/>
      <c r="ESP29" s="4303"/>
      <c r="ESQ29" s="4304"/>
      <c r="ESR29" s="2603"/>
      <c r="ESS29" s="4305"/>
      <c r="EST29" s="4306"/>
      <c r="ESU29" s="4305"/>
      <c r="ESV29" s="4306"/>
      <c r="ESW29" s="4299"/>
      <c r="ESX29" s="4300"/>
      <c r="ESY29" s="4305"/>
      <c r="ESZ29" s="4304"/>
      <c r="ETA29" s="4299"/>
      <c r="ETB29" s="4300"/>
      <c r="ETC29" s="4301"/>
      <c r="ETD29" s="4302"/>
      <c r="ETE29" s="4299"/>
      <c r="ETF29" s="2602"/>
      <c r="ETG29" s="4287"/>
      <c r="ETH29" s="4303"/>
      <c r="ETI29" s="4304"/>
      <c r="ETJ29" s="2603"/>
      <c r="ETK29" s="4305"/>
      <c r="ETL29" s="4306"/>
      <c r="ETM29" s="4305"/>
      <c r="ETN29" s="4306"/>
      <c r="ETO29" s="4299"/>
      <c r="ETP29" s="4300"/>
      <c r="ETQ29" s="4305"/>
      <c r="ETR29" s="4304"/>
      <c r="ETS29" s="4299"/>
      <c r="ETT29" s="4300"/>
      <c r="ETU29" s="4301"/>
      <c r="ETV29" s="4302"/>
      <c r="ETW29" s="4299"/>
      <c r="ETX29" s="2602"/>
      <c r="ETY29" s="4287"/>
      <c r="ETZ29" s="4303"/>
      <c r="EUA29" s="4304"/>
      <c r="EUB29" s="2603"/>
      <c r="EUC29" s="4305"/>
      <c r="EUD29" s="4306"/>
      <c r="EUE29" s="4305"/>
      <c r="EUF29" s="4306"/>
      <c r="EUG29" s="4299"/>
      <c r="EUH29" s="4300"/>
      <c r="EUI29" s="4305"/>
      <c r="EUJ29" s="4304"/>
      <c r="EUK29" s="4299"/>
      <c r="EUL29" s="4300"/>
      <c r="EUM29" s="4301"/>
      <c r="EUN29" s="4302"/>
      <c r="EUO29" s="4299"/>
      <c r="EUP29" s="2602"/>
      <c r="EUQ29" s="4287"/>
      <c r="EUR29" s="4303"/>
      <c r="EUS29" s="4304"/>
      <c r="EUT29" s="2603"/>
      <c r="EUU29" s="4305"/>
      <c r="EUV29" s="4306"/>
      <c r="EUW29" s="4305"/>
      <c r="EUX29" s="4306"/>
      <c r="EUY29" s="4299"/>
      <c r="EUZ29" s="4300"/>
      <c r="EVA29" s="4305"/>
      <c r="EVB29" s="4304"/>
      <c r="EVC29" s="4299"/>
      <c r="EVD29" s="4300"/>
      <c r="EVE29" s="4301"/>
      <c r="EVF29" s="4302"/>
      <c r="EVG29" s="4299"/>
      <c r="EVH29" s="2602"/>
      <c r="EVI29" s="4287"/>
      <c r="EVJ29" s="4303"/>
      <c r="EVK29" s="4304"/>
      <c r="EVL29" s="2603"/>
      <c r="EVM29" s="4305"/>
      <c r="EVN29" s="4306"/>
      <c r="EVO29" s="4305"/>
      <c r="EVP29" s="4306"/>
      <c r="EVQ29" s="4299"/>
      <c r="EVR29" s="4300"/>
      <c r="EVS29" s="4305"/>
      <c r="EVT29" s="4304"/>
      <c r="EVU29" s="4299"/>
      <c r="EVV29" s="4300"/>
      <c r="EVW29" s="4301"/>
      <c r="EVX29" s="4302"/>
      <c r="EVY29" s="4299"/>
      <c r="EVZ29" s="2602"/>
      <c r="EWA29" s="4287"/>
      <c r="EWB29" s="4303"/>
      <c r="EWC29" s="4304"/>
      <c r="EWD29" s="2603"/>
      <c r="EWE29" s="4305"/>
      <c r="EWF29" s="4306"/>
      <c r="EWG29" s="4305"/>
      <c r="EWH29" s="4306"/>
      <c r="EWI29" s="4299"/>
      <c r="EWJ29" s="4300"/>
      <c r="EWK29" s="4305"/>
      <c r="EWL29" s="4304"/>
      <c r="EWM29" s="4299"/>
      <c r="EWN29" s="4300"/>
      <c r="EWO29" s="4301"/>
      <c r="EWP29" s="4302"/>
      <c r="EWQ29" s="4299"/>
      <c r="EWR29" s="2602"/>
      <c r="EWS29" s="4287"/>
      <c r="EWT29" s="4303"/>
      <c r="EWU29" s="4304"/>
      <c r="EWV29" s="2603"/>
      <c r="EWW29" s="4305"/>
      <c r="EWX29" s="4306"/>
      <c r="EWY29" s="4305"/>
      <c r="EWZ29" s="4306"/>
      <c r="EXA29" s="4299"/>
      <c r="EXB29" s="4300"/>
      <c r="EXC29" s="4305"/>
      <c r="EXD29" s="4304"/>
      <c r="EXE29" s="4299"/>
      <c r="EXF29" s="4300"/>
      <c r="EXG29" s="4301"/>
      <c r="EXH29" s="4302"/>
      <c r="EXI29" s="4299"/>
      <c r="EXJ29" s="2602"/>
      <c r="EXK29" s="4287"/>
      <c r="EXL29" s="4303"/>
      <c r="EXM29" s="4304"/>
      <c r="EXN29" s="2603"/>
      <c r="EXO29" s="4305"/>
      <c r="EXP29" s="4306"/>
      <c r="EXQ29" s="4305"/>
      <c r="EXR29" s="4306"/>
      <c r="EXS29" s="4299"/>
      <c r="EXT29" s="4300"/>
      <c r="EXU29" s="4305"/>
      <c r="EXV29" s="4304"/>
      <c r="EXW29" s="4299"/>
      <c r="EXX29" s="4300"/>
      <c r="EXY29" s="4301"/>
      <c r="EXZ29" s="4302"/>
      <c r="EYA29" s="4299"/>
      <c r="EYB29" s="2602"/>
      <c r="EYC29" s="4287"/>
      <c r="EYD29" s="4303"/>
      <c r="EYE29" s="4304"/>
      <c r="EYF29" s="2603"/>
      <c r="EYG29" s="4305"/>
      <c r="EYH29" s="4306"/>
      <c r="EYI29" s="4305"/>
      <c r="EYJ29" s="4306"/>
      <c r="EYK29" s="4299"/>
      <c r="EYL29" s="4300"/>
      <c r="EYM29" s="4305"/>
      <c r="EYN29" s="4304"/>
      <c r="EYO29" s="4299"/>
      <c r="EYP29" s="4300"/>
      <c r="EYQ29" s="4301"/>
      <c r="EYR29" s="4302"/>
      <c r="EYS29" s="4299"/>
      <c r="EYT29" s="2602"/>
      <c r="EYU29" s="4287"/>
      <c r="EYV29" s="4303"/>
      <c r="EYW29" s="4304"/>
      <c r="EYX29" s="2603"/>
      <c r="EYY29" s="4305"/>
      <c r="EYZ29" s="4306"/>
      <c r="EZA29" s="4305"/>
      <c r="EZB29" s="4306"/>
      <c r="EZC29" s="4299"/>
      <c r="EZD29" s="4300"/>
      <c r="EZE29" s="4305"/>
      <c r="EZF29" s="4304"/>
      <c r="EZG29" s="4299"/>
      <c r="EZH29" s="4300"/>
      <c r="EZI29" s="4301"/>
      <c r="EZJ29" s="4302"/>
      <c r="EZK29" s="4299"/>
      <c r="EZL29" s="2602"/>
      <c r="EZM29" s="4287"/>
      <c r="EZN29" s="4303"/>
      <c r="EZO29" s="4304"/>
      <c r="EZP29" s="2603"/>
      <c r="EZQ29" s="4305"/>
      <c r="EZR29" s="4306"/>
      <c r="EZS29" s="4305"/>
      <c r="EZT29" s="4306"/>
      <c r="EZU29" s="4299"/>
      <c r="EZV29" s="4300"/>
      <c r="EZW29" s="4305"/>
      <c r="EZX29" s="4304"/>
      <c r="EZY29" s="4299"/>
      <c r="EZZ29" s="4300"/>
      <c r="FAA29" s="4301"/>
      <c r="FAB29" s="4302"/>
      <c r="FAC29" s="4299"/>
      <c r="FAD29" s="2602"/>
      <c r="FAE29" s="4287"/>
      <c r="FAF29" s="4303"/>
      <c r="FAG29" s="4304"/>
      <c r="FAH29" s="2603"/>
      <c r="FAI29" s="4305"/>
      <c r="FAJ29" s="4306"/>
      <c r="FAK29" s="4305"/>
      <c r="FAL29" s="4306"/>
      <c r="FAM29" s="4299"/>
      <c r="FAN29" s="4300"/>
      <c r="FAO29" s="4305"/>
      <c r="FAP29" s="4304"/>
      <c r="FAQ29" s="4299"/>
      <c r="FAR29" s="4300"/>
      <c r="FAS29" s="4301"/>
      <c r="FAT29" s="4302"/>
      <c r="FAU29" s="4299"/>
      <c r="FAV29" s="2602"/>
      <c r="FAW29" s="4287"/>
      <c r="FAX29" s="4303"/>
      <c r="FAY29" s="4304"/>
      <c r="FAZ29" s="2603"/>
      <c r="FBA29" s="4305"/>
      <c r="FBB29" s="4306"/>
      <c r="FBC29" s="4305"/>
      <c r="FBD29" s="4306"/>
      <c r="FBE29" s="4299"/>
      <c r="FBF29" s="4300"/>
      <c r="FBG29" s="4305"/>
      <c r="FBH29" s="4304"/>
      <c r="FBI29" s="4299"/>
      <c r="FBJ29" s="4300"/>
      <c r="FBK29" s="4301"/>
      <c r="FBL29" s="4302"/>
      <c r="FBM29" s="4299"/>
      <c r="FBN29" s="2602"/>
      <c r="FBO29" s="4287"/>
      <c r="FBP29" s="4303"/>
      <c r="FBQ29" s="4304"/>
      <c r="FBR29" s="2603"/>
      <c r="FBS29" s="4305"/>
      <c r="FBT29" s="4306"/>
      <c r="FBU29" s="4305"/>
      <c r="FBV29" s="4306"/>
      <c r="FBW29" s="4299"/>
      <c r="FBX29" s="4300"/>
      <c r="FBY29" s="4305"/>
      <c r="FBZ29" s="4304"/>
      <c r="FCA29" s="4299"/>
      <c r="FCB29" s="4300"/>
      <c r="FCC29" s="4301"/>
      <c r="FCD29" s="4302"/>
      <c r="FCE29" s="4299"/>
      <c r="FCF29" s="2602"/>
      <c r="FCG29" s="4287"/>
      <c r="FCH29" s="4303"/>
      <c r="FCI29" s="4304"/>
      <c r="FCJ29" s="2603"/>
      <c r="FCK29" s="4305"/>
      <c r="FCL29" s="4306"/>
      <c r="FCM29" s="4305"/>
      <c r="FCN29" s="4306"/>
      <c r="FCO29" s="4299"/>
      <c r="FCP29" s="4300"/>
      <c r="FCQ29" s="4305"/>
      <c r="FCR29" s="4304"/>
      <c r="FCS29" s="4299"/>
      <c r="FCT29" s="4300"/>
      <c r="FCU29" s="4301"/>
      <c r="FCV29" s="4302"/>
      <c r="FCW29" s="4299"/>
      <c r="FCX29" s="2602"/>
      <c r="FCY29" s="4287"/>
      <c r="FCZ29" s="4303"/>
      <c r="FDA29" s="4304"/>
      <c r="FDB29" s="2603"/>
      <c r="FDC29" s="4305"/>
      <c r="FDD29" s="4306"/>
      <c r="FDE29" s="4305"/>
      <c r="FDF29" s="4306"/>
      <c r="FDG29" s="4299"/>
      <c r="FDH29" s="4300"/>
      <c r="FDI29" s="4305"/>
      <c r="FDJ29" s="4304"/>
      <c r="FDK29" s="4299"/>
      <c r="FDL29" s="4300"/>
      <c r="FDM29" s="4301"/>
      <c r="FDN29" s="4302"/>
      <c r="FDO29" s="4299"/>
      <c r="FDP29" s="2602"/>
      <c r="FDQ29" s="4287"/>
      <c r="FDR29" s="4303"/>
      <c r="FDS29" s="4304"/>
      <c r="FDT29" s="2603"/>
      <c r="FDU29" s="4305"/>
      <c r="FDV29" s="4306"/>
      <c r="FDW29" s="4305"/>
      <c r="FDX29" s="4306"/>
      <c r="FDY29" s="4299"/>
      <c r="FDZ29" s="4300"/>
      <c r="FEA29" s="4305"/>
      <c r="FEB29" s="4304"/>
      <c r="FEC29" s="4299"/>
      <c r="FED29" s="4300"/>
      <c r="FEE29" s="4301"/>
      <c r="FEF29" s="4302"/>
      <c r="FEG29" s="4299"/>
      <c r="FEH29" s="2602"/>
      <c r="FEI29" s="4287"/>
      <c r="FEJ29" s="4303"/>
      <c r="FEK29" s="4304"/>
      <c r="FEL29" s="2603"/>
      <c r="FEM29" s="4305"/>
      <c r="FEN29" s="4306"/>
      <c r="FEO29" s="4305"/>
      <c r="FEP29" s="4306"/>
      <c r="FEQ29" s="4299"/>
      <c r="FER29" s="4300"/>
      <c r="FES29" s="4305"/>
      <c r="FET29" s="4304"/>
      <c r="FEU29" s="4299"/>
      <c r="FEV29" s="4300"/>
      <c r="FEW29" s="4301"/>
      <c r="FEX29" s="4302"/>
      <c r="FEY29" s="4299"/>
      <c r="FEZ29" s="2602"/>
      <c r="FFA29" s="4287"/>
      <c r="FFB29" s="4303"/>
      <c r="FFC29" s="4304"/>
      <c r="FFD29" s="2603"/>
      <c r="FFE29" s="4305"/>
      <c r="FFF29" s="4306"/>
      <c r="FFG29" s="4305"/>
      <c r="FFH29" s="4306"/>
      <c r="FFI29" s="4299"/>
      <c r="FFJ29" s="4300"/>
      <c r="FFK29" s="4305"/>
      <c r="FFL29" s="4304"/>
      <c r="FFM29" s="4299"/>
      <c r="FFN29" s="4300"/>
      <c r="FFO29" s="4301"/>
      <c r="FFP29" s="4302"/>
      <c r="FFQ29" s="4299"/>
      <c r="FFR29" s="2602"/>
      <c r="FFS29" s="4287"/>
      <c r="FFT29" s="4303"/>
      <c r="FFU29" s="4304"/>
      <c r="FFV29" s="2603"/>
      <c r="FFW29" s="4305"/>
      <c r="FFX29" s="4306"/>
      <c r="FFY29" s="4305"/>
      <c r="FFZ29" s="4306"/>
      <c r="FGA29" s="4299"/>
      <c r="FGB29" s="4300"/>
      <c r="FGC29" s="4305"/>
      <c r="FGD29" s="4304"/>
      <c r="FGE29" s="4299"/>
      <c r="FGF29" s="4300"/>
      <c r="FGG29" s="4301"/>
      <c r="FGH29" s="4302"/>
      <c r="FGI29" s="4299"/>
      <c r="FGJ29" s="2602"/>
      <c r="FGK29" s="4287"/>
      <c r="FGL29" s="4303"/>
      <c r="FGM29" s="4304"/>
      <c r="FGN29" s="2603"/>
      <c r="FGO29" s="4305"/>
      <c r="FGP29" s="4306"/>
      <c r="FGQ29" s="4305"/>
      <c r="FGR29" s="4306"/>
      <c r="FGS29" s="4299"/>
      <c r="FGT29" s="4300"/>
      <c r="FGU29" s="4305"/>
      <c r="FGV29" s="4304"/>
      <c r="FGW29" s="4299"/>
      <c r="FGX29" s="4300"/>
      <c r="FGY29" s="4301"/>
      <c r="FGZ29" s="4302"/>
      <c r="FHA29" s="4299"/>
      <c r="FHB29" s="2602"/>
      <c r="FHC29" s="4287"/>
      <c r="FHD29" s="4303"/>
      <c r="FHE29" s="4304"/>
      <c r="FHF29" s="2603"/>
      <c r="FHG29" s="4305"/>
      <c r="FHH29" s="4306"/>
      <c r="FHI29" s="4305"/>
      <c r="FHJ29" s="4306"/>
      <c r="FHK29" s="4299"/>
      <c r="FHL29" s="4300"/>
      <c r="FHM29" s="4305"/>
      <c r="FHN29" s="4304"/>
      <c r="FHO29" s="4299"/>
      <c r="FHP29" s="4300"/>
      <c r="FHQ29" s="4301"/>
      <c r="FHR29" s="4302"/>
      <c r="FHS29" s="4299"/>
      <c r="FHT29" s="2602"/>
      <c r="FHU29" s="4287"/>
      <c r="FHV29" s="4303"/>
      <c r="FHW29" s="4304"/>
      <c r="FHX29" s="2603"/>
      <c r="FHY29" s="4305"/>
      <c r="FHZ29" s="4306"/>
      <c r="FIA29" s="4305"/>
      <c r="FIB29" s="4306"/>
      <c r="FIC29" s="4299"/>
      <c r="FID29" s="4300"/>
      <c r="FIE29" s="4305"/>
      <c r="FIF29" s="4304"/>
      <c r="FIG29" s="4299"/>
      <c r="FIH29" s="4300"/>
      <c r="FII29" s="4301"/>
      <c r="FIJ29" s="4302"/>
      <c r="FIK29" s="4299"/>
      <c r="FIL29" s="2602"/>
      <c r="FIM29" s="4287"/>
      <c r="FIN29" s="4303"/>
      <c r="FIO29" s="4304"/>
      <c r="FIP29" s="2603"/>
      <c r="FIQ29" s="4305"/>
      <c r="FIR29" s="4306"/>
      <c r="FIS29" s="4305"/>
      <c r="FIT29" s="4306"/>
      <c r="FIU29" s="4299"/>
      <c r="FIV29" s="4300"/>
      <c r="FIW29" s="4305"/>
      <c r="FIX29" s="4304"/>
      <c r="FIY29" s="4299"/>
      <c r="FIZ29" s="4300"/>
      <c r="FJA29" s="4301"/>
      <c r="FJB29" s="4302"/>
      <c r="FJC29" s="4299"/>
      <c r="FJD29" s="2602"/>
      <c r="FJE29" s="4287"/>
      <c r="FJF29" s="4303"/>
      <c r="FJG29" s="4304"/>
      <c r="FJH29" s="2603"/>
      <c r="FJI29" s="4305"/>
      <c r="FJJ29" s="4306"/>
      <c r="FJK29" s="4305"/>
      <c r="FJL29" s="4306"/>
      <c r="FJM29" s="4299"/>
      <c r="FJN29" s="4300"/>
      <c r="FJO29" s="4305"/>
      <c r="FJP29" s="4304"/>
      <c r="FJQ29" s="4299"/>
      <c r="FJR29" s="4300"/>
      <c r="FJS29" s="4301"/>
      <c r="FJT29" s="4302"/>
      <c r="FJU29" s="4299"/>
      <c r="FJV29" s="2602"/>
      <c r="FJW29" s="4287"/>
      <c r="FJX29" s="4303"/>
      <c r="FJY29" s="4304"/>
      <c r="FJZ29" s="2603"/>
      <c r="FKA29" s="4305"/>
      <c r="FKB29" s="4306"/>
      <c r="FKC29" s="4305"/>
      <c r="FKD29" s="4306"/>
      <c r="FKE29" s="4299"/>
      <c r="FKF29" s="4300"/>
      <c r="FKG29" s="4305"/>
      <c r="FKH29" s="4304"/>
      <c r="FKI29" s="4299"/>
      <c r="FKJ29" s="4300"/>
      <c r="FKK29" s="4301"/>
      <c r="FKL29" s="4302"/>
      <c r="FKM29" s="4299"/>
      <c r="FKN29" s="2602"/>
      <c r="FKO29" s="4287"/>
      <c r="FKP29" s="4303"/>
      <c r="FKQ29" s="4304"/>
      <c r="FKR29" s="2603"/>
      <c r="FKS29" s="4305"/>
      <c r="FKT29" s="4306"/>
      <c r="FKU29" s="4305"/>
      <c r="FKV29" s="4306"/>
      <c r="FKW29" s="4299"/>
      <c r="FKX29" s="4300"/>
      <c r="FKY29" s="4305"/>
      <c r="FKZ29" s="4304"/>
      <c r="FLA29" s="4299"/>
      <c r="FLB29" s="4300"/>
      <c r="FLC29" s="4301"/>
      <c r="FLD29" s="4302"/>
      <c r="FLE29" s="4299"/>
      <c r="FLF29" s="2602"/>
      <c r="FLG29" s="4287"/>
      <c r="FLH29" s="4303"/>
      <c r="FLI29" s="4304"/>
      <c r="FLJ29" s="2603"/>
      <c r="FLK29" s="4305"/>
      <c r="FLL29" s="4306"/>
      <c r="FLM29" s="4305"/>
      <c r="FLN29" s="4306"/>
      <c r="FLO29" s="4299"/>
      <c r="FLP29" s="4300"/>
      <c r="FLQ29" s="4305"/>
      <c r="FLR29" s="4304"/>
      <c r="FLS29" s="4299"/>
      <c r="FLT29" s="4300"/>
      <c r="FLU29" s="4301"/>
      <c r="FLV29" s="4302"/>
      <c r="FLW29" s="4299"/>
      <c r="FLX29" s="2602"/>
      <c r="FLY29" s="4287"/>
      <c r="FLZ29" s="4303"/>
      <c r="FMA29" s="4304"/>
      <c r="FMB29" s="2603"/>
      <c r="FMC29" s="4305"/>
      <c r="FMD29" s="4306"/>
      <c r="FME29" s="4305"/>
      <c r="FMF29" s="4306"/>
      <c r="FMG29" s="4299"/>
      <c r="FMH29" s="4300"/>
      <c r="FMI29" s="4305"/>
      <c r="FMJ29" s="4304"/>
      <c r="FMK29" s="4299"/>
      <c r="FML29" s="4300"/>
      <c r="FMM29" s="4301"/>
      <c r="FMN29" s="4302"/>
      <c r="FMO29" s="4299"/>
      <c r="FMP29" s="2602"/>
      <c r="FMQ29" s="4287"/>
      <c r="FMR29" s="4303"/>
      <c r="FMS29" s="4304"/>
      <c r="FMT29" s="2603"/>
      <c r="FMU29" s="4305"/>
      <c r="FMV29" s="4306"/>
      <c r="FMW29" s="4305"/>
      <c r="FMX29" s="4306"/>
      <c r="FMY29" s="4299"/>
      <c r="FMZ29" s="4300"/>
      <c r="FNA29" s="4305"/>
      <c r="FNB29" s="4304"/>
      <c r="FNC29" s="4299"/>
      <c r="FND29" s="4300"/>
      <c r="FNE29" s="4301"/>
      <c r="FNF29" s="4302"/>
      <c r="FNG29" s="4299"/>
      <c r="FNH29" s="2602"/>
      <c r="FNI29" s="4287"/>
      <c r="FNJ29" s="4303"/>
      <c r="FNK29" s="4304"/>
      <c r="FNL29" s="2603"/>
      <c r="FNM29" s="4305"/>
      <c r="FNN29" s="4306"/>
      <c r="FNO29" s="4305"/>
      <c r="FNP29" s="4306"/>
      <c r="FNQ29" s="4299"/>
      <c r="FNR29" s="4300"/>
      <c r="FNS29" s="4305"/>
      <c r="FNT29" s="4304"/>
      <c r="FNU29" s="4299"/>
      <c r="FNV29" s="4300"/>
      <c r="FNW29" s="4301"/>
      <c r="FNX29" s="4302"/>
      <c r="FNY29" s="4299"/>
      <c r="FNZ29" s="2602"/>
      <c r="FOA29" s="4287"/>
      <c r="FOB29" s="4303"/>
      <c r="FOC29" s="4304"/>
      <c r="FOD29" s="2603"/>
      <c r="FOE29" s="4305"/>
      <c r="FOF29" s="4306"/>
      <c r="FOG29" s="4305"/>
      <c r="FOH29" s="4306"/>
      <c r="FOI29" s="4299"/>
      <c r="FOJ29" s="4300"/>
      <c r="FOK29" s="4305"/>
      <c r="FOL29" s="4304"/>
      <c r="FOM29" s="4299"/>
      <c r="FON29" s="4300"/>
      <c r="FOO29" s="4301"/>
      <c r="FOP29" s="4302"/>
      <c r="FOQ29" s="4299"/>
      <c r="FOR29" s="2602"/>
      <c r="FOS29" s="4287"/>
      <c r="FOT29" s="4303"/>
      <c r="FOU29" s="4304"/>
      <c r="FOV29" s="2603"/>
      <c r="FOW29" s="4305"/>
      <c r="FOX29" s="4306"/>
      <c r="FOY29" s="4305"/>
      <c r="FOZ29" s="4306"/>
      <c r="FPA29" s="4299"/>
      <c r="FPB29" s="4300"/>
      <c r="FPC29" s="4305"/>
      <c r="FPD29" s="4304"/>
      <c r="FPE29" s="4299"/>
      <c r="FPF29" s="4300"/>
      <c r="FPG29" s="4301"/>
      <c r="FPH29" s="4302"/>
      <c r="FPI29" s="4299"/>
      <c r="FPJ29" s="2602"/>
      <c r="FPK29" s="4287"/>
      <c r="FPL29" s="4303"/>
      <c r="FPM29" s="4304"/>
      <c r="FPN29" s="2603"/>
      <c r="FPO29" s="4305"/>
      <c r="FPP29" s="4306"/>
      <c r="FPQ29" s="4305"/>
      <c r="FPR29" s="4306"/>
      <c r="FPS29" s="4299"/>
      <c r="FPT29" s="4300"/>
      <c r="FPU29" s="4305"/>
      <c r="FPV29" s="4304"/>
      <c r="FPW29" s="4299"/>
      <c r="FPX29" s="4300"/>
      <c r="FPY29" s="4301"/>
      <c r="FPZ29" s="4302"/>
      <c r="FQA29" s="4299"/>
      <c r="FQB29" s="2602"/>
      <c r="FQC29" s="4287"/>
      <c r="FQD29" s="4303"/>
      <c r="FQE29" s="4304"/>
      <c r="FQF29" s="2603"/>
      <c r="FQG29" s="4305"/>
      <c r="FQH29" s="4306"/>
      <c r="FQI29" s="4305"/>
      <c r="FQJ29" s="4306"/>
      <c r="FQK29" s="4299"/>
      <c r="FQL29" s="4300"/>
      <c r="FQM29" s="4305"/>
      <c r="FQN29" s="4304"/>
      <c r="FQO29" s="4299"/>
      <c r="FQP29" s="4300"/>
      <c r="FQQ29" s="4301"/>
      <c r="FQR29" s="4302"/>
      <c r="FQS29" s="4299"/>
      <c r="FQT29" s="2602"/>
      <c r="FQU29" s="4287"/>
      <c r="FQV29" s="4303"/>
      <c r="FQW29" s="4304"/>
      <c r="FQX29" s="2603"/>
      <c r="FQY29" s="4305"/>
      <c r="FQZ29" s="4306"/>
      <c r="FRA29" s="4305"/>
      <c r="FRB29" s="4306"/>
      <c r="FRC29" s="4299"/>
      <c r="FRD29" s="4300"/>
      <c r="FRE29" s="4305"/>
      <c r="FRF29" s="4304"/>
      <c r="FRG29" s="4299"/>
      <c r="FRH29" s="4300"/>
      <c r="FRI29" s="4301"/>
      <c r="FRJ29" s="4302"/>
      <c r="FRK29" s="4299"/>
      <c r="FRL29" s="2602"/>
      <c r="FRM29" s="4287"/>
      <c r="FRN29" s="4303"/>
      <c r="FRO29" s="4304"/>
      <c r="FRP29" s="2603"/>
      <c r="FRQ29" s="4305"/>
      <c r="FRR29" s="4306"/>
      <c r="FRS29" s="4305"/>
      <c r="FRT29" s="4306"/>
      <c r="FRU29" s="4299"/>
      <c r="FRV29" s="4300"/>
      <c r="FRW29" s="4305"/>
      <c r="FRX29" s="4304"/>
      <c r="FRY29" s="4299"/>
      <c r="FRZ29" s="4300"/>
      <c r="FSA29" s="4301"/>
      <c r="FSB29" s="4302"/>
      <c r="FSC29" s="4299"/>
      <c r="FSD29" s="2602"/>
      <c r="FSE29" s="4287"/>
      <c r="FSF29" s="4303"/>
      <c r="FSG29" s="4304"/>
      <c r="FSH29" s="2603"/>
      <c r="FSI29" s="4305"/>
      <c r="FSJ29" s="4306"/>
      <c r="FSK29" s="4305"/>
      <c r="FSL29" s="4306"/>
      <c r="FSM29" s="4299"/>
      <c r="FSN29" s="4300"/>
      <c r="FSO29" s="4305"/>
      <c r="FSP29" s="4304"/>
      <c r="FSQ29" s="4299"/>
      <c r="FSR29" s="4300"/>
      <c r="FSS29" s="4301"/>
      <c r="FST29" s="4302"/>
      <c r="FSU29" s="4299"/>
      <c r="FSV29" s="2602"/>
      <c r="FSW29" s="4287"/>
      <c r="FSX29" s="4303"/>
      <c r="FSY29" s="4304"/>
      <c r="FSZ29" s="2603"/>
      <c r="FTA29" s="4305"/>
      <c r="FTB29" s="4306"/>
      <c r="FTC29" s="4305"/>
      <c r="FTD29" s="4306"/>
      <c r="FTE29" s="4299"/>
      <c r="FTF29" s="4300"/>
      <c r="FTG29" s="4305"/>
      <c r="FTH29" s="4304"/>
      <c r="FTI29" s="4299"/>
      <c r="FTJ29" s="4300"/>
      <c r="FTK29" s="4301"/>
      <c r="FTL29" s="4302"/>
      <c r="FTM29" s="4299"/>
      <c r="FTN29" s="2602"/>
      <c r="FTO29" s="4287"/>
      <c r="FTP29" s="4303"/>
      <c r="FTQ29" s="4304"/>
      <c r="FTR29" s="2603"/>
      <c r="FTS29" s="4305"/>
      <c r="FTT29" s="4306"/>
      <c r="FTU29" s="4305"/>
      <c r="FTV29" s="4306"/>
      <c r="FTW29" s="4299"/>
      <c r="FTX29" s="4300"/>
      <c r="FTY29" s="4305"/>
      <c r="FTZ29" s="4304"/>
      <c r="FUA29" s="4299"/>
      <c r="FUB29" s="4300"/>
      <c r="FUC29" s="4301"/>
      <c r="FUD29" s="4302"/>
      <c r="FUE29" s="4299"/>
      <c r="FUF29" s="2602"/>
      <c r="FUG29" s="4287"/>
      <c r="FUH29" s="4303"/>
      <c r="FUI29" s="4304"/>
      <c r="FUJ29" s="2603"/>
      <c r="FUK29" s="4305"/>
      <c r="FUL29" s="4306"/>
      <c r="FUM29" s="4305"/>
      <c r="FUN29" s="4306"/>
      <c r="FUO29" s="4299"/>
      <c r="FUP29" s="4300"/>
      <c r="FUQ29" s="4305"/>
      <c r="FUR29" s="4304"/>
      <c r="FUS29" s="4299"/>
      <c r="FUT29" s="4300"/>
      <c r="FUU29" s="4301"/>
      <c r="FUV29" s="4302"/>
      <c r="FUW29" s="4299"/>
      <c r="FUX29" s="2602"/>
      <c r="FUY29" s="4287"/>
      <c r="FUZ29" s="4303"/>
      <c r="FVA29" s="4304"/>
      <c r="FVB29" s="2603"/>
      <c r="FVC29" s="4305"/>
      <c r="FVD29" s="4306"/>
      <c r="FVE29" s="4305"/>
      <c r="FVF29" s="4306"/>
      <c r="FVG29" s="4299"/>
      <c r="FVH29" s="4300"/>
      <c r="FVI29" s="4305"/>
      <c r="FVJ29" s="4304"/>
      <c r="FVK29" s="4299"/>
      <c r="FVL29" s="4300"/>
      <c r="FVM29" s="4301"/>
      <c r="FVN29" s="4302"/>
      <c r="FVO29" s="4299"/>
      <c r="FVP29" s="2602"/>
      <c r="FVQ29" s="4287"/>
      <c r="FVR29" s="4303"/>
      <c r="FVS29" s="4304"/>
      <c r="FVT29" s="2603"/>
      <c r="FVU29" s="4305"/>
      <c r="FVV29" s="4306"/>
      <c r="FVW29" s="4305"/>
      <c r="FVX29" s="4306"/>
      <c r="FVY29" s="4299"/>
      <c r="FVZ29" s="4300"/>
      <c r="FWA29" s="4305"/>
      <c r="FWB29" s="4304"/>
      <c r="FWC29" s="4299"/>
      <c r="FWD29" s="4300"/>
      <c r="FWE29" s="4301"/>
      <c r="FWF29" s="4302"/>
      <c r="FWG29" s="4299"/>
      <c r="FWH29" s="2602"/>
      <c r="FWI29" s="4287"/>
      <c r="FWJ29" s="4303"/>
      <c r="FWK29" s="4304"/>
      <c r="FWL29" s="2603"/>
      <c r="FWM29" s="4305"/>
      <c r="FWN29" s="4306"/>
      <c r="FWO29" s="4305"/>
      <c r="FWP29" s="4306"/>
      <c r="FWQ29" s="4299"/>
      <c r="FWR29" s="4300"/>
      <c r="FWS29" s="4305"/>
      <c r="FWT29" s="4304"/>
      <c r="FWU29" s="4299"/>
      <c r="FWV29" s="4300"/>
      <c r="FWW29" s="4301"/>
      <c r="FWX29" s="4302"/>
      <c r="FWY29" s="4299"/>
      <c r="FWZ29" s="2602"/>
      <c r="FXA29" s="4287"/>
      <c r="FXB29" s="4303"/>
      <c r="FXC29" s="4304"/>
      <c r="FXD29" s="2603"/>
      <c r="FXE29" s="4305"/>
      <c r="FXF29" s="4306"/>
      <c r="FXG29" s="4305"/>
      <c r="FXH29" s="4306"/>
      <c r="FXI29" s="4299"/>
      <c r="FXJ29" s="4300"/>
      <c r="FXK29" s="4305"/>
      <c r="FXL29" s="4304"/>
      <c r="FXM29" s="4299"/>
      <c r="FXN29" s="4300"/>
      <c r="FXO29" s="4301"/>
      <c r="FXP29" s="4302"/>
      <c r="FXQ29" s="4299"/>
      <c r="FXR29" s="2602"/>
      <c r="FXS29" s="4287"/>
      <c r="FXT29" s="4303"/>
      <c r="FXU29" s="4304"/>
      <c r="FXV29" s="2603"/>
      <c r="FXW29" s="4305"/>
      <c r="FXX29" s="4306"/>
      <c r="FXY29" s="4305"/>
      <c r="FXZ29" s="4306"/>
      <c r="FYA29" s="4299"/>
      <c r="FYB29" s="4300"/>
      <c r="FYC29" s="4305"/>
      <c r="FYD29" s="4304"/>
      <c r="FYE29" s="4299"/>
      <c r="FYF29" s="4300"/>
      <c r="FYG29" s="4301"/>
      <c r="FYH29" s="4302"/>
      <c r="FYI29" s="4299"/>
      <c r="FYJ29" s="2602"/>
      <c r="FYK29" s="4287"/>
      <c r="FYL29" s="4303"/>
      <c r="FYM29" s="4304"/>
      <c r="FYN29" s="2603"/>
      <c r="FYO29" s="4305"/>
      <c r="FYP29" s="4306"/>
      <c r="FYQ29" s="4305"/>
      <c r="FYR29" s="4306"/>
      <c r="FYS29" s="4299"/>
      <c r="FYT29" s="4300"/>
      <c r="FYU29" s="4305"/>
      <c r="FYV29" s="4304"/>
      <c r="FYW29" s="4299"/>
      <c r="FYX29" s="4300"/>
      <c r="FYY29" s="4301"/>
      <c r="FYZ29" s="4302"/>
      <c r="FZA29" s="4299"/>
      <c r="FZB29" s="2602"/>
      <c r="FZC29" s="4287"/>
      <c r="FZD29" s="4303"/>
      <c r="FZE29" s="4304"/>
      <c r="FZF29" s="2603"/>
      <c r="FZG29" s="4305"/>
      <c r="FZH29" s="4306"/>
      <c r="FZI29" s="4305"/>
      <c r="FZJ29" s="4306"/>
      <c r="FZK29" s="4299"/>
      <c r="FZL29" s="4300"/>
      <c r="FZM29" s="4305"/>
      <c r="FZN29" s="4304"/>
      <c r="FZO29" s="4299"/>
      <c r="FZP29" s="4300"/>
      <c r="FZQ29" s="4301"/>
      <c r="FZR29" s="4302"/>
      <c r="FZS29" s="4299"/>
      <c r="FZT29" s="2602"/>
      <c r="FZU29" s="4287"/>
      <c r="FZV29" s="4303"/>
      <c r="FZW29" s="4304"/>
      <c r="FZX29" s="2603"/>
      <c r="FZY29" s="4305"/>
      <c r="FZZ29" s="4306"/>
      <c r="GAA29" s="4305"/>
      <c r="GAB29" s="4306"/>
      <c r="GAC29" s="4299"/>
      <c r="GAD29" s="4300"/>
      <c r="GAE29" s="4305"/>
      <c r="GAF29" s="4304"/>
      <c r="GAG29" s="4299"/>
      <c r="GAH29" s="4300"/>
      <c r="GAI29" s="4301"/>
      <c r="GAJ29" s="4302"/>
      <c r="GAK29" s="4299"/>
      <c r="GAL29" s="2602"/>
      <c r="GAM29" s="4287"/>
      <c r="GAN29" s="4303"/>
      <c r="GAO29" s="4304"/>
      <c r="GAP29" s="2603"/>
      <c r="GAQ29" s="4305"/>
      <c r="GAR29" s="4306"/>
      <c r="GAS29" s="4305"/>
      <c r="GAT29" s="4306"/>
      <c r="GAU29" s="4299"/>
      <c r="GAV29" s="4300"/>
      <c r="GAW29" s="4305"/>
      <c r="GAX29" s="4304"/>
      <c r="GAY29" s="4299"/>
      <c r="GAZ29" s="4300"/>
      <c r="GBA29" s="4301"/>
      <c r="GBB29" s="4302"/>
      <c r="GBC29" s="4299"/>
      <c r="GBD29" s="2602"/>
      <c r="GBE29" s="4287"/>
      <c r="GBF29" s="4303"/>
      <c r="GBG29" s="4304"/>
      <c r="GBH29" s="2603"/>
      <c r="GBI29" s="4305"/>
      <c r="GBJ29" s="4306"/>
      <c r="GBK29" s="4305"/>
      <c r="GBL29" s="4306"/>
      <c r="GBM29" s="4299"/>
      <c r="GBN29" s="4300"/>
      <c r="GBO29" s="4305"/>
      <c r="GBP29" s="4304"/>
      <c r="GBQ29" s="4299"/>
      <c r="GBR29" s="4300"/>
      <c r="GBS29" s="4301"/>
      <c r="GBT29" s="4302"/>
      <c r="GBU29" s="4299"/>
      <c r="GBV29" s="2602"/>
      <c r="GBW29" s="4287"/>
      <c r="GBX29" s="4303"/>
      <c r="GBY29" s="4304"/>
      <c r="GBZ29" s="2603"/>
      <c r="GCA29" s="4305"/>
      <c r="GCB29" s="4306"/>
      <c r="GCC29" s="4305"/>
      <c r="GCD29" s="4306"/>
      <c r="GCE29" s="4299"/>
      <c r="GCF29" s="4300"/>
      <c r="GCG29" s="4305"/>
      <c r="GCH29" s="4304"/>
      <c r="GCI29" s="4299"/>
      <c r="GCJ29" s="4300"/>
      <c r="GCK29" s="4301"/>
      <c r="GCL29" s="4302"/>
      <c r="GCM29" s="4299"/>
      <c r="GCN29" s="2602"/>
      <c r="GCO29" s="4287"/>
      <c r="GCP29" s="4303"/>
      <c r="GCQ29" s="4304"/>
      <c r="GCR29" s="2603"/>
      <c r="GCS29" s="4305"/>
      <c r="GCT29" s="4306"/>
      <c r="GCU29" s="4305"/>
      <c r="GCV29" s="4306"/>
      <c r="GCW29" s="4299"/>
      <c r="GCX29" s="4300"/>
      <c r="GCY29" s="4305"/>
      <c r="GCZ29" s="4304"/>
      <c r="GDA29" s="4299"/>
      <c r="GDB29" s="4300"/>
      <c r="GDC29" s="4301"/>
      <c r="GDD29" s="4302"/>
      <c r="GDE29" s="4299"/>
      <c r="GDF29" s="2602"/>
      <c r="GDG29" s="4287"/>
      <c r="GDH29" s="4303"/>
      <c r="GDI29" s="4304"/>
      <c r="GDJ29" s="2603"/>
      <c r="GDK29" s="4305"/>
      <c r="GDL29" s="4306"/>
      <c r="GDM29" s="4305"/>
      <c r="GDN29" s="4306"/>
      <c r="GDO29" s="4299"/>
      <c r="GDP29" s="4300"/>
      <c r="GDQ29" s="4305"/>
      <c r="GDR29" s="4304"/>
      <c r="GDS29" s="4299"/>
      <c r="GDT29" s="4300"/>
      <c r="GDU29" s="4301"/>
      <c r="GDV29" s="4302"/>
      <c r="GDW29" s="4299"/>
      <c r="GDX29" s="2602"/>
      <c r="GDY29" s="4287"/>
      <c r="GDZ29" s="4303"/>
      <c r="GEA29" s="4304"/>
      <c r="GEB29" s="2603"/>
      <c r="GEC29" s="4305"/>
      <c r="GED29" s="4306"/>
      <c r="GEE29" s="4305"/>
      <c r="GEF29" s="4306"/>
      <c r="GEG29" s="4299"/>
      <c r="GEH29" s="4300"/>
      <c r="GEI29" s="4305"/>
      <c r="GEJ29" s="4304"/>
      <c r="GEK29" s="4299"/>
      <c r="GEL29" s="4300"/>
      <c r="GEM29" s="4301"/>
      <c r="GEN29" s="4302"/>
      <c r="GEO29" s="4299"/>
      <c r="GEP29" s="2602"/>
      <c r="GEQ29" s="4287"/>
      <c r="GER29" s="4303"/>
      <c r="GES29" s="4304"/>
      <c r="GET29" s="2603"/>
      <c r="GEU29" s="4305"/>
      <c r="GEV29" s="4306"/>
      <c r="GEW29" s="4305"/>
      <c r="GEX29" s="4306"/>
      <c r="GEY29" s="4299"/>
      <c r="GEZ29" s="4300"/>
      <c r="GFA29" s="4305"/>
      <c r="GFB29" s="4304"/>
      <c r="GFC29" s="4299"/>
      <c r="GFD29" s="4300"/>
      <c r="GFE29" s="4301"/>
      <c r="GFF29" s="4302"/>
      <c r="GFG29" s="4299"/>
      <c r="GFH29" s="2602"/>
      <c r="GFI29" s="4287"/>
      <c r="GFJ29" s="4303"/>
      <c r="GFK29" s="4304"/>
      <c r="GFL29" s="2603"/>
      <c r="GFM29" s="4305"/>
      <c r="GFN29" s="4306"/>
      <c r="GFO29" s="4305"/>
      <c r="GFP29" s="4306"/>
      <c r="GFQ29" s="4299"/>
      <c r="GFR29" s="4300"/>
      <c r="GFS29" s="4305"/>
      <c r="GFT29" s="4304"/>
      <c r="GFU29" s="4299"/>
      <c r="GFV29" s="4300"/>
      <c r="GFW29" s="4301"/>
      <c r="GFX29" s="4302"/>
      <c r="GFY29" s="4299"/>
      <c r="GFZ29" s="2602"/>
      <c r="GGA29" s="4287"/>
      <c r="GGB29" s="4303"/>
      <c r="GGC29" s="4304"/>
      <c r="GGD29" s="2603"/>
      <c r="GGE29" s="4305"/>
      <c r="GGF29" s="4306"/>
      <c r="GGG29" s="4305"/>
      <c r="GGH29" s="4306"/>
      <c r="GGI29" s="4299"/>
      <c r="GGJ29" s="4300"/>
      <c r="GGK29" s="4305"/>
      <c r="GGL29" s="4304"/>
      <c r="GGM29" s="4299"/>
      <c r="GGN29" s="4300"/>
      <c r="GGO29" s="4301"/>
      <c r="GGP29" s="4302"/>
      <c r="GGQ29" s="4299"/>
      <c r="GGR29" s="2602"/>
      <c r="GGS29" s="4287"/>
      <c r="GGT29" s="4303"/>
      <c r="GGU29" s="4304"/>
      <c r="GGV29" s="2603"/>
      <c r="GGW29" s="4305"/>
      <c r="GGX29" s="4306"/>
      <c r="GGY29" s="4305"/>
      <c r="GGZ29" s="4306"/>
      <c r="GHA29" s="4299"/>
      <c r="GHB29" s="4300"/>
      <c r="GHC29" s="4305"/>
      <c r="GHD29" s="4304"/>
      <c r="GHE29" s="4299"/>
      <c r="GHF29" s="4300"/>
      <c r="GHG29" s="4301"/>
      <c r="GHH29" s="4302"/>
      <c r="GHI29" s="4299"/>
      <c r="GHJ29" s="2602"/>
      <c r="GHK29" s="4287"/>
      <c r="GHL29" s="4303"/>
      <c r="GHM29" s="4304"/>
      <c r="GHN29" s="2603"/>
      <c r="GHO29" s="4305"/>
      <c r="GHP29" s="4306"/>
      <c r="GHQ29" s="4305"/>
      <c r="GHR29" s="4306"/>
      <c r="GHS29" s="4299"/>
      <c r="GHT29" s="4300"/>
      <c r="GHU29" s="4305"/>
      <c r="GHV29" s="4304"/>
      <c r="GHW29" s="4299"/>
      <c r="GHX29" s="4300"/>
      <c r="GHY29" s="4301"/>
      <c r="GHZ29" s="4302"/>
      <c r="GIA29" s="4299"/>
      <c r="GIB29" s="2602"/>
      <c r="GIC29" s="4287"/>
      <c r="GID29" s="4303"/>
      <c r="GIE29" s="4304"/>
      <c r="GIF29" s="2603"/>
      <c r="GIG29" s="4305"/>
      <c r="GIH29" s="4306"/>
      <c r="GII29" s="4305"/>
      <c r="GIJ29" s="4306"/>
      <c r="GIK29" s="4299"/>
      <c r="GIL29" s="4300"/>
      <c r="GIM29" s="4305"/>
      <c r="GIN29" s="4304"/>
      <c r="GIO29" s="4299"/>
      <c r="GIP29" s="4300"/>
      <c r="GIQ29" s="4301"/>
      <c r="GIR29" s="4302"/>
      <c r="GIS29" s="4299"/>
      <c r="GIT29" s="2602"/>
      <c r="GIU29" s="4287"/>
      <c r="GIV29" s="4303"/>
      <c r="GIW29" s="4304"/>
      <c r="GIX29" s="2603"/>
      <c r="GIY29" s="4305"/>
      <c r="GIZ29" s="4306"/>
      <c r="GJA29" s="4305"/>
      <c r="GJB29" s="4306"/>
      <c r="GJC29" s="4299"/>
      <c r="GJD29" s="4300"/>
      <c r="GJE29" s="4305"/>
      <c r="GJF29" s="4304"/>
      <c r="GJG29" s="4299"/>
      <c r="GJH29" s="4300"/>
      <c r="GJI29" s="4301"/>
      <c r="GJJ29" s="4302"/>
      <c r="GJK29" s="4299"/>
      <c r="GJL29" s="2602"/>
      <c r="GJM29" s="4287"/>
      <c r="GJN29" s="4303"/>
      <c r="GJO29" s="4304"/>
      <c r="GJP29" s="2603"/>
      <c r="GJQ29" s="4305"/>
      <c r="GJR29" s="4306"/>
      <c r="GJS29" s="4305"/>
      <c r="GJT29" s="4306"/>
      <c r="GJU29" s="4299"/>
      <c r="GJV29" s="4300"/>
      <c r="GJW29" s="4305"/>
      <c r="GJX29" s="4304"/>
      <c r="GJY29" s="4299"/>
      <c r="GJZ29" s="4300"/>
      <c r="GKA29" s="4301"/>
      <c r="GKB29" s="4302"/>
      <c r="GKC29" s="4299"/>
      <c r="GKD29" s="2602"/>
      <c r="GKE29" s="4287"/>
      <c r="GKF29" s="4303"/>
      <c r="GKG29" s="4304"/>
      <c r="GKH29" s="2603"/>
      <c r="GKI29" s="4305"/>
      <c r="GKJ29" s="4306"/>
      <c r="GKK29" s="4305"/>
      <c r="GKL29" s="4306"/>
      <c r="GKM29" s="4299"/>
      <c r="GKN29" s="4300"/>
      <c r="GKO29" s="4305"/>
      <c r="GKP29" s="4304"/>
      <c r="GKQ29" s="4299"/>
      <c r="GKR29" s="4300"/>
      <c r="GKS29" s="4301"/>
      <c r="GKT29" s="4302"/>
      <c r="GKU29" s="4299"/>
      <c r="GKV29" s="2602"/>
      <c r="GKW29" s="4287"/>
      <c r="GKX29" s="4303"/>
      <c r="GKY29" s="4304"/>
      <c r="GKZ29" s="2603"/>
      <c r="GLA29" s="4305"/>
      <c r="GLB29" s="4306"/>
      <c r="GLC29" s="4305"/>
      <c r="GLD29" s="4306"/>
      <c r="GLE29" s="4299"/>
      <c r="GLF29" s="4300"/>
      <c r="GLG29" s="4305"/>
      <c r="GLH29" s="4304"/>
      <c r="GLI29" s="4299"/>
      <c r="GLJ29" s="4300"/>
      <c r="GLK29" s="4301"/>
      <c r="GLL29" s="4302"/>
      <c r="GLM29" s="4299"/>
      <c r="GLN29" s="2602"/>
      <c r="GLO29" s="4287"/>
      <c r="GLP29" s="4303"/>
      <c r="GLQ29" s="4304"/>
      <c r="GLR29" s="2603"/>
      <c r="GLS29" s="4305"/>
      <c r="GLT29" s="4306"/>
      <c r="GLU29" s="4305"/>
      <c r="GLV29" s="4306"/>
      <c r="GLW29" s="4299"/>
      <c r="GLX29" s="4300"/>
      <c r="GLY29" s="4305"/>
      <c r="GLZ29" s="4304"/>
      <c r="GMA29" s="4299"/>
      <c r="GMB29" s="4300"/>
      <c r="GMC29" s="4301"/>
      <c r="GMD29" s="4302"/>
      <c r="GME29" s="4299"/>
      <c r="GMF29" s="2602"/>
      <c r="GMG29" s="4287"/>
      <c r="GMH29" s="4303"/>
      <c r="GMI29" s="4304"/>
      <c r="GMJ29" s="2603"/>
      <c r="GMK29" s="4305"/>
      <c r="GML29" s="4306"/>
      <c r="GMM29" s="4305"/>
      <c r="GMN29" s="4306"/>
      <c r="GMO29" s="4299"/>
      <c r="GMP29" s="4300"/>
      <c r="GMQ29" s="4305"/>
      <c r="GMR29" s="4304"/>
      <c r="GMS29" s="4299"/>
      <c r="GMT29" s="4300"/>
      <c r="GMU29" s="4301"/>
      <c r="GMV29" s="4302"/>
      <c r="GMW29" s="4299"/>
      <c r="GMX29" s="2602"/>
      <c r="GMY29" s="4287"/>
      <c r="GMZ29" s="4303"/>
      <c r="GNA29" s="4304"/>
      <c r="GNB29" s="2603"/>
      <c r="GNC29" s="4305"/>
      <c r="GND29" s="4306"/>
      <c r="GNE29" s="4305"/>
      <c r="GNF29" s="4306"/>
      <c r="GNG29" s="4299"/>
      <c r="GNH29" s="4300"/>
      <c r="GNI29" s="4305"/>
      <c r="GNJ29" s="4304"/>
      <c r="GNK29" s="4299"/>
      <c r="GNL29" s="4300"/>
      <c r="GNM29" s="4301"/>
      <c r="GNN29" s="4302"/>
      <c r="GNO29" s="4299"/>
      <c r="GNP29" s="2602"/>
      <c r="GNQ29" s="4287"/>
      <c r="GNR29" s="4303"/>
      <c r="GNS29" s="4304"/>
      <c r="GNT29" s="2603"/>
      <c r="GNU29" s="4305"/>
      <c r="GNV29" s="4306"/>
      <c r="GNW29" s="4305"/>
      <c r="GNX29" s="4306"/>
      <c r="GNY29" s="4299"/>
      <c r="GNZ29" s="4300"/>
      <c r="GOA29" s="4305"/>
      <c r="GOB29" s="4304"/>
      <c r="GOC29" s="4299"/>
      <c r="GOD29" s="4300"/>
      <c r="GOE29" s="4301"/>
      <c r="GOF29" s="4302"/>
      <c r="GOG29" s="4299"/>
      <c r="GOH29" s="2602"/>
      <c r="GOI29" s="4287"/>
      <c r="GOJ29" s="4303"/>
      <c r="GOK29" s="4304"/>
      <c r="GOL29" s="2603"/>
      <c r="GOM29" s="4305"/>
      <c r="GON29" s="4306"/>
      <c r="GOO29" s="4305"/>
      <c r="GOP29" s="4306"/>
      <c r="GOQ29" s="4299"/>
      <c r="GOR29" s="4300"/>
      <c r="GOS29" s="4305"/>
      <c r="GOT29" s="4304"/>
      <c r="GOU29" s="4299"/>
      <c r="GOV29" s="4300"/>
      <c r="GOW29" s="4301"/>
      <c r="GOX29" s="4302"/>
      <c r="GOY29" s="4299"/>
      <c r="GOZ29" s="2602"/>
      <c r="GPA29" s="4287"/>
      <c r="GPB29" s="4303"/>
      <c r="GPC29" s="4304"/>
      <c r="GPD29" s="2603"/>
      <c r="GPE29" s="4305"/>
      <c r="GPF29" s="4306"/>
      <c r="GPG29" s="4305"/>
      <c r="GPH29" s="4306"/>
      <c r="GPI29" s="4299"/>
      <c r="GPJ29" s="4300"/>
      <c r="GPK29" s="4305"/>
      <c r="GPL29" s="4304"/>
      <c r="GPM29" s="4299"/>
      <c r="GPN29" s="4300"/>
      <c r="GPO29" s="4301"/>
      <c r="GPP29" s="4302"/>
      <c r="GPQ29" s="4299"/>
      <c r="GPR29" s="2602"/>
      <c r="GPS29" s="4287"/>
      <c r="GPT29" s="4303"/>
      <c r="GPU29" s="4304"/>
      <c r="GPV29" s="2603"/>
      <c r="GPW29" s="4305"/>
      <c r="GPX29" s="4306"/>
      <c r="GPY29" s="4305"/>
      <c r="GPZ29" s="4306"/>
      <c r="GQA29" s="4299"/>
      <c r="GQB29" s="4300"/>
      <c r="GQC29" s="4305"/>
      <c r="GQD29" s="4304"/>
      <c r="GQE29" s="4299"/>
      <c r="GQF29" s="4300"/>
      <c r="GQG29" s="4301"/>
      <c r="GQH29" s="4302"/>
      <c r="GQI29" s="4299"/>
      <c r="GQJ29" s="2602"/>
      <c r="GQK29" s="4287"/>
      <c r="GQL29" s="4303"/>
      <c r="GQM29" s="4304"/>
      <c r="GQN29" s="2603"/>
      <c r="GQO29" s="4305"/>
      <c r="GQP29" s="4306"/>
      <c r="GQQ29" s="4305"/>
      <c r="GQR29" s="4306"/>
      <c r="GQS29" s="4299"/>
      <c r="GQT29" s="4300"/>
      <c r="GQU29" s="4305"/>
      <c r="GQV29" s="4304"/>
      <c r="GQW29" s="4299"/>
      <c r="GQX29" s="4300"/>
      <c r="GQY29" s="4301"/>
      <c r="GQZ29" s="4302"/>
      <c r="GRA29" s="4299"/>
      <c r="GRB29" s="2602"/>
      <c r="GRC29" s="4287"/>
      <c r="GRD29" s="4303"/>
      <c r="GRE29" s="4304"/>
      <c r="GRF29" s="2603"/>
      <c r="GRG29" s="4305"/>
      <c r="GRH29" s="4306"/>
      <c r="GRI29" s="4305"/>
      <c r="GRJ29" s="4306"/>
      <c r="GRK29" s="4299"/>
      <c r="GRL29" s="4300"/>
      <c r="GRM29" s="4305"/>
      <c r="GRN29" s="4304"/>
      <c r="GRO29" s="4299"/>
      <c r="GRP29" s="4300"/>
      <c r="GRQ29" s="4301"/>
      <c r="GRR29" s="4302"/>
      <c r="GRS29" s="4299"/>
      <c r="GRT29" s="2602"/>
      <c r="GRU29" s="4287"/>
      <c r="GRV29" s="4303"/>
      <c r="GRW29" s="4304"/>
      <c r="GRX29" s="2603"/>
      <c r="GRY29" s="4305"/>
      <c r="GRZ29" s="4306"/>
      <c r="GSA29" s="4305"/>
      <c r="GSB29" s="4306"/>
      <c r="GSC29" s="4299"/>
      <c r="GSD29" s="4300"/>
      <c r="GSE29" s="4305"/>
      <c r="GSF29" s="4304"/>
      <c r="GSG29" s="4299"/>
      <c r="GSH29" s="4300"/>
      <c r="GSI29" s="4301"/>
      <c r="GSJ29" s="4302"/>
      <c r="GSK29" s="4299"/>
      <c r="GSL29" s="2602"/>
      <c r="GSM29" s="4287"/>
      <c r="GSN29" s="4303"/>
      <c r="GSO29" s="4304"/>
      <c r="GSP29" s="2603"/>
      <c r="GSQ29" s="4305"/>
      <c r="GSR29" s="4306"/>
      <c r="GSS29" s="4305"/>
      <c r="GST29" s="4306"/>
      <c r="GSU29" s="4299"/>
      <c r="GSV29" s="4300"/>
      <c r="GSW29" s="4305"/>
      <c r="GSX29" s="4304"/>
      <c r="GSY29" s="4299"/>
      <c r="GSZ29" s="4300"/>
      <c r="GTA29" s="4301"/>
      <c r="GTB29" s="4302"/>
      <c r="GTC29" s="4299"/>
      <c r="GTD29" s="2602"/>
      <c r="GTE29" s="4287"/>
      <c r="GTF29" s="4303"/>
      <c r="GTG29" s="4304"/>
      <c r="GTH29" s="2603"/>
      <c r="GTI29" s="4305"/>
      <c r="GTJ29" s="4306"/>
      <c r="GTK29" s="4305"/>
      <c r="GTL29" s="4306"/>
      <c r="GTM29" s="4299"/>
      <c r="GTN29" s="4300"/>
      <c r="GTO29" s="4305"/>
      <c r="GTP29" s="4304"/>
      <c r="GTQ29" s="4299"/>
      <c r="GTR29" s="4300"/>
      <c r="GTS29" s="4301"/>
      <c r="GTT29" s="4302"/>
      <c r="GTU29" s="4299"/>
      <c r="GTV29" s="2602"/>
      <c r="GTW29" s="4287"/>
      <c r="GTX29" s="4303"/>
      <c r="GTY29" s="4304"/>
      <c r="GTZ29" s="2603"/>
      <c r="GUA29" s="4305"/>
      <c r="GUB29" s="4306"/>
      <c r="GUC29" s="4305"/>
      <c r="GUD29" s="4306"/>
      <c r="GUE29" s="4299"/>
      <c r="GUF29" s="4300"/>
      <c r="GUG29" s="4305"/>
      <c r="GUH29" s="4304"/>
      <c r="GUI29" s="4299"/>
      <c r="GUJ29" s="4300"/>
      <c r="GUK29" s="4301"/>
      <c r="GUL29" s="4302"/>
      <c r="GUM29" s="4299"/>
      <c r="GUN29" s="2602"/>
      <c r="GUO29" s="4287"/>
      <c r="GUP29" s="4303"/>
      <c r="GUQ29" s="4304"/>
      <c r="GUR29" s="2603"/>
      <c r="GUS29" s="4305"/>
      <c r="GUT29" s="4306"/>
      <c r="GUU29" s="4305"/>
      <c r="GUV29" s="4306"/>
      <c r="GUW29" s="4299"/>
      <c r="GUX29" s="4300"/>
      <c r="GUY29" s="4305"/>
      <c r="GUZ29" s="4304"/>
      <c r="GVA29" s="4299"/>
      <c r="GVB29" s="4300"/>
      <c r="GVC29" s="4301"/>
      <c r="GVD29" s="4302"/>
      <c r="GVE29" s="4299"/>
      <c r="GVF29" s="2602"/>
      <c r="GVG29" s="4287"/>
      <c r="GVH29" s="4303"/>
      <c r="GVI29" s="4304"/>
      <c r="GVJ29" s="2603"/>
      <c r="GVK29" s="4305"/>
      <c r="GVL29" s="4306"/>
      <c r="GVM29" s="4305"/>
      <c r="GVN29" s="4306"/>
      <c r="GVO29" s="4299"/>
      <c r="GVP29" s="4300"/>
      <c r="GVQ29" s="4305"/>
      <c r="GVR29" s="4304"/>
      <c r="GVS29" s="4299"/>
      <c r="GVT29" s="4300"/>
      <c r="GVU29" s="4301"/>
      <c r="GVV29" s="4302"/>
      <c r="GVW29" s="4299"/>
      <c r="GVX29" s="2602"/>
      <c r="GVY29" s="4287"/>
      <c r="GVZ29" s="4303"/>
      <c r="GWA29" s="4304"/>
      <c r="GWB29" s="2603"/>
      <c r="GWC29" s="4305"/>
      <c r="GWD29" s="4306"/>
      <c r="GWE29" s="4305"/>
      <c r="GWF29" s="4306"/>
      <c r="GWG29" s="4299"/>
      <c r="GWH29" s="4300"/>
      <c r="GWI29" s="4305"/>
      <c r="GWJ29" s="4304"/>
      <c r="GWK29" s="4299"/>
      <c r="GWL29" s="4300"/>
      <c r="GWM29" s="4301"/>
      <c r="GWN29" s="4302"/>
      <c r="GWO29" s="4299"/>
      <c r="GWP29" s="2602"/>
      <c r="GWQ29" s="4287"/>
      <c r="GWR29" s="4303"/>
      <c r="GWS29" s="4304"/>
      <c r="GWT29" s="2603"/>
      <c r="GWU29" s="4305"/>
      <c r="GWV29" s="4306"/>
      <c r="GWW29" s="4305"/>
      <c r="GWX29" s="4306"/>
      <c r="GWY29" s="4299"/>
      <c r="GWZ29" s="4300"/>
      <c r="GXA29" s="4305"/>
      <c r="GXB29" s="4304"/>
      <c r="GXC29" s="4299"/>
      <c r="GXD29" s="4300"/>
      <c r="GXE29" s="4301"/>
      <c r="GXF29" s="4302"/>
      <c r="GXG29" s="4299"/>
      <c r="GXH29" s="2602"/>
      <c r="GXI29" s="4287"/>
      <c r="GXJ29" s="4303"/>
      <c r="GXK29" s="4304"/>
      <c r="GXL29" s="2603"/>
      <c r="GXM29" s="4305"/>
      <c r="GXN29" s="4306"/>
      <c r="GXO29" s="4305"/>
      <c r="GXP29" s="4306"/>
      <c r="GXQ29" s="4299"/>
      <c r="GXR29" s="4300"/>
      <c r="GXS29" s="4305"/>
      <c r="GXT29" s="4304"/>
      <c r="GXU29" s="4299"/>
      <c r="GXV29" s="4300"/>
      <c r="GXW29" s="4301"/>
      <c r="GXX29" s="4302"/>
      <c r="GXY29" s="4299"/>
      <c r="GXZ29" s="2602"/>
      <c r="GYA29" s="4287"/>
      <c r="GYB29" s="4303"/>
      <c r="GYC29" s="4304"/>
      <c r="GYD29" s="2603"/>
      <c r="GYE29" s="4305"/>
      <c r="GYF29" s="4306"/>
      <c r="GYG29" s="4305"/>
      <c r="GYH29" s="4306"/>
      <c r="GYI29" s="4299"/>
      <c r="GYJ29" s="4300"/>
      <c r="GYK29" s="4305"/>
      <c r="GYL29" s="4304"/>
      <c r="GYM29" s="4299"/>
      <c r="GYN29" s="4300"/>
      <c r="GYO29" s="4301"/>
      <c r="GYP29" s="4302"/>
      <c r="GYQ29" s="4299"/>
      <c r="GYR29" s="2602"/>
      <c r="GYS29" s="4287"/>
      <c r="GYT29" s="4303"/>
      <c r="GYU29" s="4304"/>
      <c r="GYV29" s="2603"/>
      <c r="GYW29" s="4305"/>
      <c r="GYX29" s="4306"/>
      <c r="GYY29" s="4305"/>
      <c r="GYZ29" s="4306"/>
      <c r="GZA29" s="4299"/>
      <c r="GZB29" s="4300"/>
      <c r="GZC29" s="4305"/>
      <c r="GZD29" s="4304"/>
      <c r="GZE29" s="4299"/>
      <c r="GZF29" s="4300"/>
      <c r="GZG29" s="4301"/>
      <c r="GZH29" s="4302"/>
      <c r="GZI29" s="4299"/>
      <c r="GZJ29" s="2602"/>
      <c r="GZK29" s="4287"/>
      <c r="GZL29" s="4303"/>
      <c r="GZM29" s="4304"/>
      <c r="GZN29" s="2603"/>
      <c r="GZO29" s="4305"/>
      <c r="GZP29" s="4306"/>
      <c r="GZQ29" s="4305"/>
      <c r="GZR29" s="4306"/>
      <c r="GZS29" s="4299"/>
      <c r="GZT29" s="4300"/>
      <c r="GZU29" s="4305"/>
      <c r="GZV29" s="4304"/>
      <c r="GZW29" s="4299"/>
      <c r="GZX29" s="4300"/>
      <c r="GZY29" s="4301"/>
      <c r="GZZ29" s="4302"/>
      <c r="HAA29" s="4299"/>
      <c r="HAB29" s="2602"/>
      <c r="HAC29" s="4287"/>
      <c r="HAD29" s="4303"/>
      <c r="HAE29" s="4304"/>
      <c r="HAF29" s="2603"/>
      <c r="HAG29" s="4305"/>
      <c r="HAH29" s="4306"/>
      <c r="HAI29" s="4305"/>
      <c r="HAJ29" s="4306"/>
      <c r="HAK29" s="4299"/>
      <c r="HAL29" s="4300"/>
      <c r="HAM29" s="4305"/>
      <c r="HAN29" s="4304"/>
      <c r="HAO29" s="4299"/>
      <c r="HAP29" s="4300"/>
      <c r="HAQ29" s="4301"/>
      <c r="HAR29" s="4302"/>
      <c r="HAS29" s="4299"/>
      <c r="HAT29" s="2602"/>
      <c r="HAU29" s="4287"/>
      <c r="HAV29" s="4303"/>
      <c r="HAW29" s="4304"/>
      <c r="HAX29" s="2603"/>
      <c r="HAY29" s="4305"/>
      <c r="HAZ29" s="4306"/>
      <c r="HBA29" s="4305"/>
      <c r="HBB29" s="4306"/>
      <c r="HBC29" s="4299"/>
      <c r="HBD29" s="4300"/>
      <c r="HBE29" s="4305"/>
      <c r="HBF29" s="4304"/>
      <c r="HBG29" s="4299"/>
      <c r="HBH29" s="4300"/>
      <c r="HBI29" s="4301"/>
      <c r="HBJ29" s="4302"/>
      <c r="HBK29" s="4299"/>
      <c r="HBL29" s="2602"/>
      <c r="HBM29" s="4287"/>
      <c r="HBN29" s="4303"/>
      <c r="HBO29" s="4304"/>
      <c r="HBP29" s="2603"/>
      <c r="HBQ29" s="4305"/>
      <c r="HBR29" s="4306"/>
      <c r="HBS29" s="4305"/>
      <c r="HBT29" s="4306"/>
      <c r="HBU29" s="4299"/>
      <c r="HBV29" s="4300"/>
      <c r="HBW29" s="4305"/>
      <c r="HBX29" s="4304"/>
      <c r="HBY29" s="4299"/>
      <c r="HBZ29" s="4300"/>
      <c r="HCA29" s="4301"/>
      <c r="HCB29" s="4302"/>
      <c r="HCC29" s="4299"/>
      <c r="HCD29" s="2602"/>
      <c r="HCE29" s="4287"/>
      <c r="HCF29" s="4303"/>
      <c r="HCG29" s="4304"/>
      <c r="HCH29" s="2603"/>
      <c r="HCI29" s="4305"/>
      <c r="HCJ29" s="4306"/>
      <c r="HCK29" s="4305"/>
      <c r="HCL29" s="4306"/>
      <c r="HCM29" s="4299"/>
      <c r="HCN29" s="4300"/>
      <c r="HCO29" s="4305"/>
      <c r="HCP29" s="4304"/>
      <c r="HCQ29" s="4299"/>
      <c r="HCR29" s="4300"/>
      <c r="HCS29" s="4301"/>
      <c r="HCT29" s="4302"/>
      <c r="HCU29" s="4299"/>
      <c r="HCV29" s="2602"/>
      <c r="HCW29" s="4287"/>
      <c r="HCX29" s="4303"/>
      <c r="HCY29" s="4304"/>
      <c r="HCZ29" s="2603"/>
      <c r="HDA29" s="4305"/>
      <c r="HDB29" s="4306"/>
      <c r="HDC29" s="4305"/>
      <c r="HDD29" s="4306"/>
      <c r="HDE29" s="4299"/>
      <c r="HDF29" s="4300"/>
      <c r="HDG29" s="4305"/>
      <c r="HDH29" s="4304"/>
      <c r="HDI29" s="4299"/>
      <c r="HDJ29" s="4300"/>
      <c r="HDK29" s="4301"/>
      <c r="HDL29" s="4302"/>
      <c r="HDM29" s="4299"/>
      <c r="HDN29" s="2602"/>
      <c r="HDO29" s="4287"/>
      <c r="HDP29" s="4303"/>
      <c r="HDQ29" s="4304"/>
      <c r="HDR29" s="2603"/>
      <c r="HDS29" s="4305"/>
      <c r="HDT29" s="4306"/>
      <c r="HDU29" s="4305"/>
      <c r="HDV29" s="4306"/>
      <c r="HDW29" s="4299"/>
      <c r="HDX29" s="4300"/>
      <c r="HDY29" s="4305"/>
      <c r="HDZ29" s="4304"/>
      <c r="HEA29" s="4299"/>
      <c r="HEB29" s="4300"/>
      <c r="HEC29" s="4301"/>
      <c r="HED29" s="4302"/>
      <c r="HEE29" s="4299"/>
      <c r="HEF29" s="2602"/>
      <c r="HEG29" s="4287"/>
      <c r="HEH29" s="4303"/>
      <c r="HEI29" s="4304"/>
      <c r="HEJ29" s="2603"/>
      <c r="HEK29" s="4305"/>
      <c r="HEL29" s="4306"/>
      <c r="HEM29" s="4305"/>
      <c r="HEN29" s="4306"/>
      <c r="HEO29" s="4299"/>
      <c r="HEP29" s="4300"/>
      <c r="HEQ29" s="4305"/>
      <c r="HER29" s="4304"/>
      <c r="HES29" s="4299"/>
      <c r="HET29" s="4300"/>
      <c r="HEU29" s="4301"/>
      <c r="HEV29" s="4302"/>
      <c r="HEW29" s="4299"/>
      <c r="HEX29" s="2602"/>
      <c r="HEY29" s="4287"/>
      <c r="HEZ29" s="4303"/>
      <c r="HFA29" s="4304"/>
      <c r="HFB29" s="2603"/>
      <c r="HFC29" s="4305"/>
      <c r="HFD29" s="4306"/>
      <c r="HFE29" s="4305"/>
      <c r="HFF29" s="4306"/>
      <c r="HFG29" s="4299"/>
      <c r="HFH29" s="4300"/>
      <c r="HFI29" s="4305"/>
      <c r="HFJ29" s="4304"/>
      <c r="HFK29" s="4299"/>
      <c r="HFL29" s="4300"/>
      <c r="HFM29" s="4301"/>
      <c r="HFN29" s="4302"/>
      <c r="HFO29" s="4299"/>
      <c r="HFP29" s="2602"/>
      <c r="HFQ29" s="4287"/>
      <c r="HFR29" s="4303"/>
      <c r="HFS29" s="4304"/>
      <c r="HFT29" s="2603"/>
      <c r="HFU29" s="4305"/>
      <c r="HFV29" s="4306"/>
      <c r="HFW29" s="4305"/>
      <c r="HFX29" s="4306"/>
      <c r="HFY29" s="4299"/>
      <c r="HFZ29" s="4300"/>
      <c r="HGA29" s="4305"/>
      <c r="HGB29" s="4304"/>
      <c r="HGC29" s="4299"/>
      <c r="HGD29" s="4300"/>
      <c r="HGE29" s="4301"/>
      <c r="HGF29" s="4302"/>
      <c r="HGG29" s="4299"/>
      <c r="HGH29" s="2602"/>
      <c r="HGI29" s="4287"/>
      <c r="HGJ29" s="4303"/>
      <c r="HGK29" s="4304"/>
      <c r="HGL29" s="2603"/>
      <c r="HGM29" s="4305"/>
      <c r="HGN29" s="4306"/>
      <c r="HGO29" s="4305"/>
      <c r="HGP29" s="4306"/>
      <c r="HGQ29" s="4299"/>
      <c r="HGR29" s="4300"/>
      <c r="HGS29" s="4305"/>
      <c r="HGT29" s="4304"/>
      <c r="HGU29" s="4299"/>
      <c r="HGV29" s="4300"/>
      <c r="HGW29" s="4301"/>
      <c r="HGX29" s="4302"/>
      <c r="HGY29" s="4299"/>
      <c r="HGZ29" s="2602"/>
      <c r="HHA29" s="4287"/>
      <c r="HHB29" s="4303"/>
      <c r="HHC29" s="4304"/>
      <c r="HHD29" s="2603"/>
      <c r="HHE29" s="4305"/>
      <c r="HHF29" s="4306"/>
      <c r="HHG29" s="4305"/>
      <c r="HHH29" s="4306"/>
      <c r="HHI29" s="4299"/>
      <c r="HHJ29" s="4300"/>
      <c r="HHK29" s="4305"/>
      <c r="HHL29" s="4304"/>
      <c r="HHM29" s="4299"/>
      <c r="HHN29" s="4300"/>
      <c r="HHO29" s="4301"/>
      <c r="HHP29" s="4302"/>
      <c r="HHQ29" s="4299"/>
      <c r="HHR29" s="2602"/>
      <c r="HHS29" s="4287"/>
      <c r="HHT29" s="4303"/>
      <c r="HHU29" s="4304"/>
      <c r="HHV29" s="2603"/>
      <c r="HHW29" s="4305"/>
      <c r="HHX29" s="4306"/>
      <c r="HHY29" s="4305"/>
      <c r="HHZ29" s="4306"/>
      <c r="HIA29" s="4299"/>
      <c r="HIB29" s="4300"/>
      <c r="HIC29" s="4305"/>
      <c r="HID29" s="4304"/>
      <c r="HIE29" s="4299"/>
      <c r="HIF29" s="4300"/>
      <c r="HIG29" s="4301"/>
      <c r="HIH29" s="4302"/>
      <c r="HII29" s="4299"/>
      <c r="HIJ29" s="2602"/>
      <c r="HIK29" s="4287"/>
      <c r="HIL29" s="4303"/>
      <c r="HIM29" s="4304"/>
      <c r="HIN29" s="2603"/>
      <c r="HIO29" s="4305"/>
      <c r="HIP29" s="4306"/>
      <c r="HIQ29" s="4305"/>
      <c r="HIR29" s="4306"/>
      <c r="HIS29" s="4299"/>
      <c r="HIT29" s="4300"/>
      <c r="HIU29" s="4305"/>
      <c r="HIV29" s="4304"/>
      <c r="HIW29" s="4299"/>
      <c r="HIX29" s="4300"/>
      <c r="HIY29" s="4301"/>
      <c r="HIZ29" s="4302"/>
      <c r="HJA29" s="4299"/>
      <c r="HJB29" s="2602"/>
      <c r="HJC29" s="4287"/>
      <c r="HJD29" s="4303"/>
      <c r="HJE29" s="4304"/>
      <c r="HJF29" s="2603"/>
      <c r="HJG29" s="4305"/>
      <c r="HJH29" s="4306"/>
      <c r="HJI29" s="4305"/>
      <c r="HJJ29" s="4306"/>
      <c r="HJK29" s="4299"/>
      <c r="HJL29" s="4300"/>
      <c r="HJM29" s="4305"/>
      <c r="HJN29" s="4304"/>
      <c r="HJO29" s="4299"/>
      <c r="HJP29" s="4300"/>
      <c r="HJQ29" s="4301"/>
      <c r="HJR29" s="4302"/>
      <c r="HJS29" s="4299"/>
      <c r="HJT29" s="2602"/>
      <c r="HJU29" s="4287"/>
      <c r="HJV29" s="4303"/>
      <c r="HJW29" s="4304"/>
      <c r="HJX29" s="2603"/>
      <c r="HJY29" s="4305"/>
      <c r="HJZ29" s="4306"/>
      <c r="HKA29" s="4305"/>
      <c r="HKB29" s="4306"/>
      <c r="HKC29" s="4299"/>
      <c r="HKD29" s="4300"/>
      <c r="HKE29" s="4305"/>
      <c r="HKF29" s="4304"/>
      <c r="HKG29" s="4299"/>
      <c r="HKH29" s="4300"/>
      <c r="HKI29" s="4301"/>
      <c r="HKJ29" s="4302"/>
      <c r="HKK29" s="4299"/>
      <c r="HKL29" s="2602"/>
      <c r="HKM29" s="4287"/>
      <c r="HKN29" s="4303"/>
      <c r="HKO29" s="4304"/>
      <c r="HKP29" s="2603"/>
      <c r="HKQ29" s="4305"/>
      <c r="HKR29" s="4306"/>
      <c r="HKS29" s="4305"/>
      <c r="HKT29" s="4306"/>
      <c r="HKU29" s="4299"/>
      <c r="HKV29" s="4300"/>
      <c r="HKW29" s="4305"/>
      <c r="HKX29" s="4304"/>
      <c r="HKY29" s="4299"/>
      <c r="HKZ29" s="4300"/>
      <c r="HLA29" s="4301"/>
      <c r="HLB29" s="4302"/>
      <c r="HLC29" s="4299"/>
      <c r="HLD29" s="2602"/>
      <c r="HLE29" s="4287"/>
      <c r="HLF29" s="4303"/>
      <c r="HLG29" s="4304"/>
      <c r="HLH29" s="2603"/>
      <c r="HLI29" s="4305"/>
      <c r="HLJ29" s="4306"/>
      <c r="HLK29" s="4305"/>
      <c r="HLL29" s="4306"/>
      <c r="HLM29" s="4299"/>
      <c r="HLN29" s="4300"/>
      <c r="HLO29" s="4305"/>
      <c r="HLP29" s="4304"/>
      <c r="HLQ29" s="4299"/>
      <c r="HLR29" s="4300"/>
      <c r="HLS29" s="4301"/>
      <c r="HLT29" s="4302"/>
      <c r="HLU29" s="4299"/>
      <c r="HLV29" s="2602"/>
      <c r="HLW29" s="4287"/>
      <c r="HLX29" s="4303"/>
      <c r="HLY29" s="4304"/>
      <c r="HLZ29" s="2603"/>
      <c r="HMA29" s="4305"/>
      <c r="HMB29" s="4306"/>
      <c r="HMC29" s="4305"/>
      <c r="HMD29" s="4306"/>
      <c r="HME29" s="4299"/>
      <c r="HMF29" s="4300"/>
      <c r="HMG29" s="4305"/>
      <c r="HMH29" s="4304"/>
      <c r="HMI29" s="4299"/>
      <c r="HMJ29" s="4300"/>
      <c r="HMK29" s="4301"/>
      <c r="HML29" s="4302"/>
      <c r="HMM29" s="4299"/>
      <c r="HMN29" s="2602"/>
      <c r="HMO29" s="4287"/>
      <c r="HMP29" s="4303"/>
      <c r="HMQ29" s="4304"/>
      <c r="HMR29" s="2603"/>
      <c r="HMS29" s="4305"/>
      <c r="HMT29" s="4306"/>
      <c r="HMU29" s="4305"/>
      <c r="HMV29" s="4306"/>
      <c r="HMW29" s="4299"/>
      <c r="HMX29" s="4300"/>
      <c r="HMY29" s="4305"/>
      <c r="HMZ29" s="4304"/>
      <c r="HNA29" s="4299"/>
      <c r="HNB29" s="4300"/>
      <c r="HNC29" s="4301"/>
      <c r="HND29" s="4302"/>
      <c r="HNE29" s="4299"/>
      <c r="HNF29" s="2602"/>
      <c r="HNG29" s="4287"/>
      <c r="HNH29" s="4303"/>
      <c r="HNI29" s="4304"/>
      <c r="HNJ29" s="2603"/>
      <c r="HNK29" s="4305"/>
      <c r="HNL29" s="4306"/>
      <c r="HNM29" s="4305"/>
      <c r="HNN29" s="4306"/>
      <c r="HNO29" s="4299"/>
      <c r="HNP29" s="4300"/>
      <c r="HNQ29" s="4305"/>
      <c r="HNR29" s="4304"/>
      <c r="HNS29" s="4299"/>
      <c r="HNT29" s="4300"/>
      <c r="HNU29" s="4301"/>
      <c r="HNV29" s="4302"/>
      <c r="HNW29" s="4299"/>
      <c r="HNX29" s="2602"/>
      <c r="HNY29" s="4287"/>
      <c r="HNZ29" s="4303"/>
      <c r="HOA29" s="4304"/>
      <c r="HOB29" s="2603"/>
      <c r="HOC29" s="4305"/>
      <c r="HOD29" s="4306"/>
      <c r="HOE29" s="4305"/>
      <c r="HOF29" s="4306"/>
      <c r="HOG29" s="4299"/>
      <c r="HOH29" s="4300"/>
      <c r="HOI29" s="4305"/>
      <c r="HOJ29" s="4304"/>
      <c r="HOK29" s="4299"/>
      <c r="HOL29" s="4300"/>
      <c r="HOM29" s="4301"/>
      <c r="HON29" s="4302"/>
      <c r="HOO29" s="4299"/>
      <c r="HOP29" s="2602"/>
      <c r="HOQ29" s="4287"/>
      <c r="HOR29" s="4303"/>
      <c r="HOS29" s="4304"/>
      <c r="HOT29" s="2603"/>
      <c r="HOU29" s="4305"/>
      <c r="HOV29" s="4306"/>
      <c r="HOW29" s="4305"/>
      <c r="HOX29" s="4306"/>
      <c r="HOY29" s="4299"/>
      <c r="HOZ29" s="4300"/>
      <c r="HPA29" s="4305"/>
      <c r="HPB29" s="4304"/>
      <c r="HPC29" s="4299"/>
      <c r="HPD29" s="4300"/>
      <c r="HPE29" s="4301"/>
      <c r="HPF29" s="4302"/>
      <c r="HPG29" s="4299"/>
      <c r="HPH29" s="2602"/>
      <c r="HPI29" s="4287"/>
      <c r="HPJ29" s="4303"/>
      <c r="HPK29" s="4304"/>
      <c r="HPL29" s="2603"/>
      <c r="HPM29" s="4305"/>
      <c r="HPN29" s="4306"/>
      <c r="HPO29" s="4305"/>
      <c r="HPP29" s="4306"/>
      <c r="HPQ29" s="4299"/>
      <c r="HPR29" s="4300"/>
      <c r="HPS29" s="4305"/>
      <c r="HPT29" s="4304"/>
      <c r="HPU29" s="4299"/>
      <c r="HPV29" s="4300"/>
      <c r="HPW29" s="4301"/>
      <c r="HPX29" s="4302"/>
      <c r="HPY29" s="4299"/>
      <c r="HPZ29" s="2602"/>
      <c r="HQA29" s="4287"/>
      <c r="HQB29" s="4303"/>
      <c r="HQC29" s="4304"/>
      <c r="HQD29" s="2603"/>
      <c r="HQE29" s="4305"/>
      <c r="HQF29" s="4306"/>
      <c r="HQG29" s="4305"/>
      <c r="HQH29" s="4306"/>
      <c r="HQI29" s="4299"/>
      <c r="HQJ29" s="4300"/>
      <c r="HQK29" s="4305"/>
      <c r="HQL29" s="4304"/>
      <c r="HQM29" s="4299"/>
      <c r="HQN29" s="4300"/>
      <c r="HQO29" s="4301"/>
      <c r="HQP29" s="4302"/>
      <c r="HQQ29" s="4299"/>
      <c r="HQR29" s="2602"/>
      <c r="HQS29" s="4287"/>
      <c r="HQT29" s="4303"/>
      <c r="HQU29" s="4304"/>
      <c r="HQV29" s="2603"/>
      <c r="HQW29" s="4305"/>
      <c r="HQX29" s="4306"/>
      <c r="HQY29" s="4305"/>
      <c r="HQZ29" s="4306"/>
      <c r="HRA29" s="4299"/>
      <c r="HRB29" s="4300"/>
      <c r="HRC29" s="4305"/>
      <c r="HRD29" s="4304"/>
      <c r="HRE29" s="4299"/>
      <c r="HRF29" s="4300"/>
      <c r="HRG29" s="4301"/>
      <c r="HRH29" s="4302"/>
      <c r="HRI29" s="4299"/>
      <c r="HRJ29" s="2602"/>
      <c r="HRK29" s="4287"/>
      <c r="HRL29" s="4303"/>
      <c r="HRM29" s="4304"/>
      <c r="HRN29" s="2603"/>
      <c r="HRO29" s="4305"/>
      <c r="HRP29" s="4306"/>
      <c r="HRQ29" s="4305"/>
      <c r="HRR29" s="4306"/>
      <c r="HRS29" s="4299"/>
      <c r="HRT29" s="4300"/>
      <c r="HRU29" s="4305"/>
      <c r="HRV29" s="4304"/>
      <c r="HRW29" s="4299"/>
      <c r="HRX29" s="4300"/>
      <c r="HRY29" s="4301"/>
      <c r="HRZ29" s="4302"/>
      <c r="HSA29" s="4299"/>
      <c r="HSB29" s="2602"/>
      <c r="HSC29" s="4287"/>
      <c r="HSD29" s="4303"/>
      <c r="HSE29" s="4304"/>
      <c r="HSF29" s="2603"/>
      <c r="HSG29" s="4305"/>
      <c r="HSH29" s="4306"/>
      <c r="HSI29" s="4305"/>
      <c r="HSJ29" s="4306"/>
      <c r="HSK29" s="4299"/>
      <c r="HSL29" s="4300"/>
      <c r="HSM29" s="4305"/>
      <c r="HSN29" s="4304"/>
      <c r="HSO29" s="4299"/>
      <c r="HSP29" s="4300"/>
      <c r="HSQ29" s="4301"/>
      <c r="HSR29" s="4302"/>
      <c r="HSS29" s="4299"/>
      <c r="HST29" s="2602"/>
      <c r="HSU29" s="4287"/>
      <c r="HSV29" s="4303"/>
      <c r="HSW29" s="4304"/>
      <c r="HSX29" s="2603"/>
      <c r="HSY29" s="4305"/>
      <c r="HSZ29" s="4306"/>
      <c r="HTA29" s="4305"/>
      <c r="HTB29" s="4306"/>
      <c r="HTC29" s="4299"/>
      <c r="HTD29" s="4300"/>
      <c r="HTE29" s="4305"/>
      <c r="HTF29" s="4304"/>
      <c r="HTG29" s="4299"/>
      <c r="HTH29" s="4300"/>
      <c r="HTI29" s="4301"/>
      <c r="HTJ29" s="4302"/>
      <c r="HTK29" s="4299"/>
      <c r="HTL29" s="2602"/>
      <c r="HTM29" s="4287"/>
      <c r="HTN29" s="4303"/>
      <c r="HTO29" s="4304"/>
      <c r="HTP29" s="2603"/>
      <c r="HTQ29" s="4305"/>
      <c r="HTR29" s="4306"/>
      <c r="HTS29" s="4305"/>
      <c r="HTT29" s="4306"/>
      <c r="HTU29" s="4299"/>
      <c r="HTV29" s="4300"/>
      <c r="HTW29" s="4305"/>
      <c r="HTX29" s="4304"/>
      <c r="HTY29" s="4299"/>
      <c r="HTZ29" s="4300"/>
      <c r="HUA29" s="4301"/>
      <c r="HUB29" s="4302"/>
      <c r="HUC29" s="4299"/>
      <c r="HUD29" s="2602"/>
      <c r="HUE29" s="4287"/>
      <c r="HUF29" s="4303"/>
      <c r="HUG29" s="4304"/>
      <c r="HUH29" s="2603"/>
      <c r="HUI29" s="4305"/>
      <c r="HUJ29" s="4306"/>
      <c r="HUK29" s="4305"/>
      <c r="HUL29" s="4306"/>
      <c r="HUM29" s="4299"/>
      <c r="HUN29" s="4300"/>
      <c r="HUO29" s="4305"/>
      <c r="HUP29" s="4304"/>
      <c r="HUQ29" s="4299"/>
      <c r="HUR29" s="4300"/>
      <c r="HUS29" s="4301"/>
      <c r="HUT29" s="4302"/>
      <c r="HUU29" s="4299"/>
      <c r="HUV29" s="2602"/>
      <c r="HUW29" s="4287"/>
      <c r="HUX29" s="4303"/>
      <c r="HUY29" s="4304"/>
      <c r="HUZ29" s="2603"/>
      <c r="HVA29" s="4305"/>
      <c r="HVB29" s="4306"/>
      <c r="HVC29" s="4305"/>
      <c r="HVD29" s="4306"/>
      <c r="HVE29" s="4299"/>
      <c r="HVF29" s="4300"/>
      <c r="HVG29" s="4305"/>
      <c r="HVH29" s="4304"/>
      <c r="HVI29" s="4299"/>
      <c r="HVJ29" s="4300"/>
      <c r="HVK29" s="4301"/>
      <c r="HVL29" s="4302"/>
      <c r="HVM29" s="4299"/>
      <c r="HVN29" s="2602"/>
      <c r="HVO29" s="4287"/>
      <c r="HVP29" s="4303"/>
      <c r="HVQ29" s="4304"/>
      <c r="HVR29" s="2603"/>
      <c r="HVS29" s="4305"/>
      <c r="HVT29" s="4306"/>
      <c r="HVU29" s="4305"/>
      <c r="HVV29" s="4306"/>
      <c r="HVW29" s="4299"/>
      <c r="HVX29" s="4300"/>
      <c r="HVY29" s="4305"/>
      <c r="HVZ29" s="4304"/>
      <c r="HWA29" s="4299"/>
      <c r="HWB29" s="4300"/>
      <c r="HWC29" s="4301"/>
      <c r="HWD29" s="4302"/>
      <c r="HWE29" s="4299"/>
      <c r="HWF29" s="2602"/>
      <c r="HWG29" s="4287"/>
      <c r="HWH29" s="4303"/>
      <c r="HWI29" s="4304"/>
      <c r="HWJ29" s="2603"/>
      <c r="HWK29" s="4305"/>
      <c r="HWL29" s="4306"/>
      <c r="HWM29" s="4305"/>
      <c r="HWN29" s="4306"/>
      <c r="HWO29" s="4299"/>
      <c r="HWP29" s="4300"/>
      <c r="HWQ29" s="4305"/>
      <c r="HWR29" s="4304"/>
      <c r="HWS29" s="4299"/>
      <c r="HWT29" s="4300"/>
      <c r="HWU29" s="4301"/>
      <c r="HWV29" s="4302"/>
      <c r="HWW29" s="4299"/>
      <c r="HWX29" s="2602"/>
      <c r="HWY29" s="4287"/>
      <c r="HWZ29" s="4303"/>
      <c r="HXA29" s="4304"/>
      <c r="HXB29" s="2603"/>
      <c r="HXC29" s="4305"/>
      <c r="HXD29" s="4306"/>
      <c r="HXE29" s="4305"/>
      <c r="HXF29" s="4306"/>
      <c r="HXG29" s="4299"/>
      <c r="HXH29" s="4300"/>
      <c r="HXI29" s="4305"/>
      <c r="HXJ29" s="4304"/>
      <c r="HXK29" s="4299"/>
      <c r="HXL29" s="4300"/>
      <c r="HXM29" s="4301"/>
      <c r="HXN29" s="4302"/>
      <c r="HXO29" s="4299"/>
      <c r="HXP29" s="2602"/>
      <c r="HXQ29" s="4287"/>
      <c r="HXR29" s="4303"/>
      <c r="HXS29" s="4304"/>
      <c r="HXT29" s="2603"/>
      <c r="HXU29" s="4305"/>
      <c r="HXV29" s="4306"/>
      <c r="HXW29" s="4305"/>
      <c r="HXX29" s="4306"/>
      <c r="HXY29" s="4299"/>
      <c r="HXZ29" s="4300"/>
      <c r="HYA29" s="4305"/>
      <c r="HYB29" s="4304"/>
      <c r="HYC29" s="4299"/>
      <c r="HYD29" s="4300"/>
      <c r="HYE29" s="4301"/>
      <c r="HYF29" s="4302"/>
      <c r="HYG29" s="4299"/>
      <c r="HYH29" s="2602"/>
      <c r="HYI29" s="4287"/>
      <c r="HYJ29" s="4303"/>
      <c r="HYK29" s="4304"/>
      <c r="HYL29" s="2603"/>
      <c r="HYM29" s="4305"/>
      <c r="HYN29" s="4306"/>
      <c r="HYO29" s="4305"/>
      <c r="HYP29" s="4306"/>
      <c r="HYQ29" s="4299"/>
      <c r="HYR29" s="4300"/>
      <c r="HYS29" s="4305"/>
      <c r="HYT29" s="4304"/>
      <c r="HYU29" s="4299"/>
      <c r="HYV29" s="4300"/>
      <c r="HYW29" s="4301"/>
      <c r="HYX29" s="4302"/>
      <c r="HYY29" s="4299"/>
      <c r="HYZ29" s="2602"/>
      <c r="HZA29" s="4287"/>
      <c r="HZB29" s="4303"/>
      <c r="HZC29" s="4304"/>
      <c r="HZD29" s="2603"/>
      <c r="HZE29" s="4305"/>
      <c r="HZF29" s="4306"/>
      <c r="HZG29" s="4305"/>
      <c r="HZH29" s="4306"/>
      <c r="HZI29" s="4299"/>
      <c r="HZJ29" s="4300"/>
      <c r="HZK29" s="4305"/>
      <c r="HZL29" s="4304"/>
      <c r="HZM29" s="4299"/>
      <c r="HZN29" s="4300"/>
      <c r="HZO29" s="4301"/>
      <c r="HZP29" s="4302"/>
      <c r="HZQ29" s="4299"/>
      <c r="HZR29" s="2602"/>
      <c r="HZS29" s="4287"/>
      <c r="HZT29" s="4303"/>
      <c r="HZU29" s="4304"/>
      <c r="HZV29" s="2603"/>
      <c r="HZW29" s="4305"/>
      <c r="HZX29" s="4306"/>
      <c r="HZY29" s="4305"/>
      <c r="HZZ29" s="4306"/>
      <c r="IAA29" s="4299"/>
      <c r="IAB29" s="4300"/>
      <c r="IAC29" s="4305"/>
      <c r="IAD29" s="4304"/>
      <c r="IAE29" s="4299"/>
      <c r="IAF29" s="4300"/>
      <c r="IAG29" s="4301"/>
      <c r="IAH29" s="4302"/>
      <c r="IAI29" s="4299"/>
      <c r="IAJ29" s="2602"/>
      <c r="IAK29" s="4287"/>
      <c r="IAL29" s="4303"/>
      <c r="IAM29" s="4304"/>
      <c r="IAN29" s="2603"/>
      <c r="IAO29" s="4305"/>
      <c r="IAP29" s="4306"/>
      <c r="IAQ29" s="4305"/>
      <c r="IAR29" s="4306"/>
      <c r="IAS29" s="4299"/>
      <c r="IAT29" s="4300"/>
      <c r="IAU29" s="4305"/>
      <c r="IAV29" s="4304"/>
      <c r="IAW29" s="4299"/>
      <c r="IAX29" s="4300"/>
      <c r="IAY29" s="4301"/>
      <c r="IAZ29" s="4302"/>
      <c r="IBA29" s="4299"/>
      <c r="IBB29" s="2602"/>
      <c r="IBC29" s="4287"/>
      <c r="IBD29" s="4303"/>
      <c r="IBE29" s="4304"/>
      <c r="IBF29" s="2603"/>
      <c r="IBG29" s="4305"/>
      <c r="IBH29" s="4306"/>
      <c r="IBI29" s="4305"/>
      <c r="IBJ29" s="4306"/>
      <c r="IBK29" s="4299"/>
      <c r="IBL29" s="4300"/>
      <c r="IBM29" s="4305"/>
      <c r="IBN29" s="4304"/>
      <c r="IBO29" s="4299"/>
      <c r="IBP29" s="4300"/>
      <c r="IBQ29" s="4301"/>
      <c r="IBR29" s="4302"/>
      <c r="IBS29" s="4299"/>
      <c r="IBT29" s="2602"/>
      <c r="IBU29" s="4287"/>
      <c r="IBV29" s="4303"/>
      <c r="IBW29" s="4304"/>
      <c r="IBX29" s="2603"/>
      <c r="IBY29" s="4305"/>
      <c r="IBZ29" s="4306"/>
      <c r="ICA29" s="4305"/>
      <c r="ICB29" s="4306"/>
      <c r="ICC29" s="4299"/>
      <c r="ICD29" s="4300"/>
      <c r="ICE29" s="4305"/>
      <c r="ICF29" s="4304"/>
      <c r="ICG29" s="4299"/>
      <c r="ICH29" s="4300"/>
      <c r="ICI29" s="4301"/>
      <c r="ICJ29" s="4302"/>
      <c r="ICK29" s="4299"/>
      <c r="ICL29" s="2602"/>
      <c r="ICM29" s="4287"/>
      <c r="ICN29" s="4303"/>
      <c r="ICO29" s="4304"/>
      <c r="ICP29" s="2603"/>
      <c r="ICQ29" s="4305"/>
      <c r="ICR29" s="4306"/>
      <c r="ICS29" s="4305"/>
      <c r="ICT29" s="4306"/>
      <c r="ICU29" s="4299"/>
      <c r="ICV29" s="4300"/>
      <c r="ICW29" s="4305"/>
      <c r="ICX29" s="4304"/>
      <c r="ICY29" s="4299"/>
      <c r="ICZ29" s="4300"/>
      <c r="IDA29" s="4301"/>
      <c r="IDB29" s="4302"/>
      <c r="IDC29" s="4299"/>
      <c r="IDD29" s="2602"/>
      <c r="IDE29" s="4287"/>
      <c r="IDF29" s="4303"/>
      <c r="IDG29" s="4304"/>
      <c r="IDH29" s="2603"/>
      <c r="IDI29" s="4305"/>
      <c r="IDJ29" s="4306"/>
      <c r="IDK29" s="4305"/>
      <c r="IDL29" s="4306"/>
      <c r="IDM29" s="4299"/>
      <c r="IDN29" s="4300"/>
      <c r="IDO29" s="4305"/>
      <c r="IDP29" s="4304"/>
      <c r="IDQ29" s="4299"/>
      <c r="IDR29" s="4300"/>
      <c r="IDS29" s="4301"/>
      <c r="IDT29" s="4302"/>
      <c r="IDU29" s="4299"/>
      <c r="IDV29" s="2602"/>
      <c r="IDW29" s="4287"/>
      <c r="IDX29" s="4303"/>
      <c r="IDY29" s="4304"/>
      <c r="IDZ29" s="2603"/>
      <c r="IEA29" s="4305"/>
      <c r="IEB29" s="4306"/>
      <c r="IEC29" s="4305"/>
      <c r="IED29" s="4306"/>
      <c r="IEE29" s="4299"/>
      <c r="IEF29" s="4300"/>
      <c r="IEG29" s="4305"/>
      <c r="IEH29" s="4304"/>
      <c r="IEI29" s="4299"/>
      <c r="IEJ29" s="4300"/>
      <c r="IEK29" s="4301"/>
      <c r="IEL29" s="4302"/>
      <c r="IEM29" s="4299"/>
      <c r="IEN29" s="2602"/>
      <c r="IEO29" s="4287"/>
      <c r="IEP29" s="4303"/>
      <c r="IEQ29" s="4304"/>
      <c r="IER29" s="2603"/>
      <c r="IES29" s="4305"/>
      <c r="IET29" s="4306"/>
      <c r="IEU29" s="4305"/>
      <c r="IEV29" s="4306"/>
      <c r="IEW29" s="4299"/>
      <c r="IEX29" s="4300"/>
      <c r="IEY29" s="4305"/>
      <c r="IEZ29" s="4304"/>
      <c r="IFA29" s="4299"/>
      <c r="IFB29" s="4300"/>
      <c r="IFC29" s="4301"/>
      <c r="IFD29" s="4302"/>
      <c r="IFE29" s="4299"/>
      <c r="IFF29" s="2602"/>
      <c r="IFG29" s="4287"/>
      <c r="IFH29" s="4303"/>
      <c r="IFI29" s="4304"/>
      <c r="IFJ29" s="2603"/>
      <c r="IFK29" s="4305"/>
      <c r="IFL29" s="4306"/>
      <c r="IFM29" s="4305"/>
      <c r="IFN29" s="4306"/>
      <c r="IFO29" s="4299"/>
      <c r="IFP29" s="4300"/>
      <c r="IFQ29" s="4305"/>
      <c r="IFR29" s="4304"/>
      <c r="IFS29" s="4299"/>
      <c r="IFT29" s="4300"/>
      <c r="IFU29" s="4301"/>
      <c r="IFV29" s="4302"/>
      <c r="IFW29" s="4299"/>
      <c r="IFX29" s="2602"/>
      <c r="IFY29" s="4287"/>
      <c r="IFZ29" s="4303"/>
      <c r="IGA29" s="4304"/>
      <c r="IGB29" s="2603"/>
      <c r="IGC29" s="4305"/>
      <c r="IGD29" s="4306"/>
      <c r="IGE29" s="4305"/>
      <c r="IGF29" s="4306"/>
      <c r="IGG29" s="4299"/>
      <c r="IGH29" s="4300"/>
      <c r="IGI29" s="4305"/>
      <c r="IGJ29" s="4304"/>
      <c r="IGK29" s="4299"/>
      <c r="IGL29" s="4300"/>
      <c r="IGM29" s="4301"/>
      <c r="IGN29" s="4302"/>
      <c r="IGO29" s="4299"/>
      <c r="IGP29" s="2602"/>
      <c r="IGQ29" s="4287"/>
      <c r="IGR29" s="4303"/>
      <c r="IGS29" s="4304"/>
      <c r="IGT29" s="2603"/>
      <c r="IGU29" s="4305"/>
      <c r="IGV29" s="4306"/>
      <c r="IGW29" s="4305"/>
      <c r="IGX29" s="4306"/>
      <c r="IGY29" s="4299"/>
      <c r="IGZ29" s="4300"/>
      <c r="IHA29" s="4305"/>
      <c r="IHB29" s="4304"/>
      <c r="IHC29" s="4299"/>
      <c r="IHD29" s="4300"/>
      <c r="IHE29" s="4301"/>
      <c r="IHF29" s="4302"/>
      <c r="IHG29" s="4299"/>
      <c r="IHH29" s="2602"/>
      <c r="IHI29" s="4287"/>
      <c r="IHJ29" s="4303"/>
      <c r="IHK29" s="4304"/>
      <c r="IHL29" s="2603"/>
      <c r="IHM29" s="4305"/>
      <c r="IHN29" s="4306"/>
      <c r="IHO29" s="4305"/>
      <c r="IHP29" s="4306"/>
      <c r="IHQ29" s="4299"/>
      <c r="IHR29" s="4300"/>
      <c r="IHS29" s="4305"/>
      <c r="IHT29" s="4304"/>
      <c r="IHU29" s="4299"/>
      <c r="IHV29" s="4300"/>
      <c r="IHW29" s="4301"/>
      <c r="IHX29" s="4302"/>
      <c r="IHY29" s="4299"/>
      <c r="IHZ29" s="2602"/>
      <c r="IIA29" s="4287"/>
      <c r="IIB29" s="4303"/>
      <c r="IIC29" s="4304"/>
      <c r="IID29" s="2603"/>
      <c r="IIE29" s="4305"/>
      <c r="IIF29" s="4306"/>
      <c r="IIG29" s="4305"/>
      <c r="IIH29" s="4306"/>
      <c r="III29" s="4299"/>
      <c r="IIJ29" s="4300"/>
      <c r="IIK29" s="4305"/>
      <c r="IIL29" s="4304"/>
      <c r="IIM29" s="4299"/>
      <c r="IIN29" s="4300"/>
      <c r="IIO29" s="4301"/>
      <c r="IIP29" s="4302"/>
      <c r="IIQ29" s="4299"/>
      <c r="IIR29" s="2602"/>
      <c r="IIS29" s="4287"/>
      <c r="IIT29" s="4303"/>
      <c r="IIU29" s="4304"/>
      <c r="IIV29" s="2603"/>
      <c r="IIW29" s="4305"/>
      <c r="IIX29" s="4306"/>
      <c r="IIY29" s="4305"/>
      <c r="IIZ29" s="4306"/>
      <c r="IJA29" s="4299"/>
      <c r="IJB29" s="4300"/>
      <c r="IJC29" s="4305"/>
      <c r="IJD29" s="4304"/>
      <c r="IJE29" s="4299"/>
      <c r="IJF29" s="4300"/>
      <c r="IJG29" s="4301"/>
      <c r="IJH29" s="4302"/>
      <c r="IJI29" s="4299"/>
      <c r="IJJ29" s="2602"/>
      <c r="IJK29" s="4287"/>
      <c r="IJL29" s="4303"/>
      <c r="IJM29" s="4304"/>
      <c r="IJN29" s="2603"/>
      <c r="IJO29" s="4305"/>
      <c r="IJP29" s="4306"/>
      <c r="IJQ29" s="4305"/>
      <c r="IJR29" s="4306"/>
      <c r="IJS29" s="4299"/>
      <c r="IJT29" s="4300"/>
      <c r="IJU29" s="4305"/>
      <c r="IJV29" s="4304"/>
      <c r="IJW29" s="4299"/>
      <c r="IJX29" s="4300"/>
      <c r="IJY29" s="4301"/>
      <c r="IJZ29" s="4302"/>
      <c r="IKA29" s="4299"/>
      <c r="IKB29" s="2602"/>
      <c r="IKC29" s="4287"/>
      <c r="IKD29" s="4303"/>
      <c r="IKE29" s="4304"/>
      <c r="IKF29" s="2603"/>
      <c r="IKG29" s="4305"/>
      <c r="IKH29" s="4306"/>
      <c r="IKI29" s="4305"/>
      <c r="IKJ29" s="4306"/>
      <c r="IKK29" s="4299"/>
      <c r="IKL29" s="4300"/>
      <c r="IKM29" s="4305"/>
      <c r="IKN29" s="4304"/>
      <c r="IKO29" s="4299"/>
      <c r="IKP29" s="4300"/>
      <c r="IKQ29" s="4301"/>
      <c r="IKR29" s="4302"/>
      <c r="IKS29" s="4299"/>
      <c r="IKT29" s="2602"/>
      <c r="IKU29" s="4287"/>
      <c r="IKV29" s="4303"/>
      <c r="IKW29" s="4304"/>
      <c r="IKX29" s="2603"/>
      <c r="IKY29" s="4305"/>
      <c r="IKZ29" s="4306"/>
      <c r="ILA29" s="4305"/>
      <c r="ILB29" s="4306"/>
      <c r="ILC29" s="4299"/>
      <c r="ILD29" s="4300"/>
      <c r="ILE29" s="4305"/>
      <c r="ILF29" s="4304"/>
      <c r="ILG29" s="4299"/>
      <c r="ILH29" s="4300"/>
      <c r="ILI29" s="4301"/>
      <c r="ILJ29" s="4302"/>
      <c r="ILK29" s="4299"/>
      <c r="ILL29" s="2602"/>
      <c r="ILM29" s="4287"/>
      <c r="ILN29" s="4303"/>
      <c r="ILO29" s="4304"/>
      <c r="ILP29" s="2603"/>
      <c r="ILQ29" s="4305"/>
      <c r="ILR29" s="4306"/>
      <c r="ILS29" s="4305"/>
      <c r="ILT29" s="4306"/>
      <c r="ILU29" s="4299"/>
      <c r="ILV29" s="4300"/>
      <c r="ILW29" s="4305"/>
      <c r="ILX29" s="4304"/>
      <c r="ILY29" s="4299"/>
      <c r="ILZ29" s="4300"/>
      <c r="IMA29" s="4301"/>
      <c r="IMB29" s="4302"/>
      <c r="IMC29" s="4299"/>
      <c r="IMD29" s="2602"/>
      <c r="IME29" s="4287"/>
      <c r="IMF29" s="4303"/>
      <c r="IMG29" s="4304"/>
      <c r="IMH29" s="2603"/>
      <c r="IMI29" s="4305"/>
      <c r="IMJ29" s="4306"/>
      <c r="IMK29" s="4305"/>
      <c r="IML29" s="4306"/>
      <c r="IMM29" s="4299"/>
      <c r="IMN29" s="4300"/>
      <c r="IMO29" s="4305"/>
      <c r="IMP29" s="4304"/>
      <c r="IMQ29" s="4299"/>
      <c r="IMR29" s="4300"/>
      <c r="IMS29" s="4301"/>
      <c r="IMT29" s="4302"/>
      <c r="IMU29" s="4299"/>
      <c r="IMV29" s="2602"/>
      <c r="IMW29" s="4287"/>
      <c r="IMX29" s="4303"/>
      <c r="IMY29" s="4304"/>
      <c r="IMZ29" s="2603"/>
      <c r="INA29" s="4305"/>
      <c r="INB29" s="4306"/>
      <c r="INC29" s="4305"/>
      <c r="IND29" s="4306"/>
      <c r="INE29" s="4299"/>
      <c r="INF29" s="4300"/>
      <c r="ING29" s="4305"/>
      <c r="INH29" s="4304"/>
      <c r="INI29" s="4299"/>
      <c r="INJ29" s="4300"/>
      <c r="INK29" s="4301"/>
      <c r="INL29" s="4302"/>
      <c r="INM29" s="4299"/>
      <c r="INN29" s="2602"/>
      <c r="INO29" s="4287"/>
      <c r="INP29" s="4303"/>
      <c r="INQ29" s="4304"/>
      <c r="INR29" s="2603"/>
      <c r="INS29" s="4305"/>
      <c r="INT29" s="4306"/>
      <c r="INU29" s="4305"/>
      <c r="INV29" s="4306"/>
      <c r="INW29" s="4299"/>
      <c r="INX29" s="4300"/>
      <c r="INY29" s="4305"/>
      <c r="INZ29" s="4304"/>
      <c r="IOA29" s="4299"/>
      <c r="IOB29" s="4300"/>
      <c r="IOC29" s="4301"/>
      <c r="IOD29" s="4302"/>
      <c r="IOE29" s="4299"/>
      <c r="IOF29" s="2602"/>
      <c r="IOG29" s="4287"/>
      <c r="IOH29" s="4303"/>
      <c r="IOI29" s="4304"/>
      <c r="IOJ29" s="2603"/>
      <c r="IOK29" s="4305"/>
      <c r="IOL29" s="4306"/>
      <c r="IOM29" s="4305"/>
      <c r="ION29" s="4306"/>
      <c r="IOO29" s="4299"/>
      <c r="IOP29" s="4300"/>
      <c r="IOQ29" s="4305"/>
      <c r="IOR29" s="4304"/>
      <c r="IOS29" s="4299"/>
      <c r="IOT29" s="4300"/>
      <c r="IOU29" s="4301"/>
      <c r="IOV29" s="4302"/>
      <c r="IOW29" s="4299"/>
      <c r="IOX29" s="2602"/>
      <c r="IOY29" s="4287"/>
      <c r="IOZ29" s="4303"/>
      <c r="IPA29" s="4304"/>
      <c r="IPB29" s="2603"/>
      <c r="IPC29" s="4305"/>
      <c r="IPD29" s="4306"/>
      <c r="IPE29" s="4305"/>
      <c r="IPF29" s="4306"/>
      <c r="IPG29" s="4299"/>
      <c r="IPH29" s="4300"/>
      <c r="IPI29" s="4305"/>
      <c r="IPJ29" s="4304"/>
      <c r="IPK29" s="4299"/>
      <c r="IPL29" s="4300"/>
      <c r="IPM29" s="4301"/>
      <c r="IPN29" s="4302"/>
      <c r="IPO29" s="4299"/>
      <c r="IPP29" s="2602"/>
      <c r="IPQ29" s="4287"/>
      <c r="IPR29" s="4303"/>
      <c r="IPS29" s="4304"/>
      <c r="IPT29" s="2603"/>
      <c r="IPU29" s="4305"/>
      <c r="IPV29" s="4306"/>
      <c r="IPW29" s="4305"/>
      <c r="IPX29" s="4306"/>
      <c r="IPY29" s="4299"/>
      <c r="IPZ29" s="4300"/>
      <c r="IQA29" s="4305"/>
      <c r="IQB29" s="4304"/>
      <c r="IQC29" s="4299"/>
      <c r="IQD29" s="4300"/>
      <c r="IQE29" s="4301"/>
      <c r="IQF29" s="4302"/>
      <c r="IQG29" s="4299"/>
      <c r="IQH29" s="2602"/>
      <c r="IQI29" s="4287"/>
      <c r="IQJ29" s="4303"/>
      <c r="IQK29" s="4304"/>
      <c r="IQL29" s="2603"/>
      <c r="IQM29" s="4305"/>
      <c r="IQN29" s="4306"/>
      <c r="IQO29" s="4305"/>
      <c r="IQP29" s="4306"/>
      <c r="IQQ29" s="4299"/>
      <c r="IQR29" s="4300"/>
      <c r="IQS29" s="4305"/>
      <c r="IQT29" s="4304"/>
      <c r="IQU29" s="4299"/>
      <c r="IQV29" s="4300"/>
      <c r="IQW29" s="4301"/>
      <c r="IQX29" s="4302"/>
      <c r="IQY29" s="4299"/>
      <c r="IQZ29" s="2602"/>
      <c r="IRA29" s="4287"/>
      <c r="IRB29" s="4303"/>
      <c r="IRC29" s="4304"/>
      <c r="IRD29" s="2603"/>
      <c r="IRE29" s="4305"/>
      <c r="IRF29" s="4306"/>
      <c r="IRG29" s="4305"/>
      <c r="IRH29" s="4306"/>
      <c r="IRI29" s="4299"/>
      <c r="IRJ29" s="4300"/>
      <c r="IRK29" s="4305"/>
      <c r="IRL29" s="4304"/>
      <c r="IRM29" s="4299"/>
      <c r="IRN29" s="4300"/>
      <c r="IRO29" s="4301"/>
      <c r="IRP29" s="4302"/>
      <c r="IRQ29" s="4299"/>
      <c r="IRR29" s="2602"/>
      <c r="IRS29" s="4287"/>
      <c r="IRT29" s="4303"/>
      <c r="IRU29" s="4304"/>
      <c r="IRV29" s="2603"/>
      <c r="IRW29" s="4305"/>
      <c r="IRX29" s="4306"/>
      <c r="IRY29" s="4305"/>
      <c r="IRZ29" s="4306"/>
      <c r="ISA29" s="4299"/>
      <c r="ISB29" s="4300"/>
      <c r="ISC29" s="4305"/>
      <c r="ISD29" s="4304"/>
      <c r="ISE29" s="4299"/>
      <c r="ISF29" s="4300"/>
      <c r="ISG29" s="4301"/>
      <c r="ISH29" s="4302"/>
      <c r="ISI29" s="4299"/>
      <c r="ISJ29" s="2602"/>
      <c r="ISK29" s="4287"/>
      <c r="ISL29" s="4303"/>
      <c r="ISM29" s="4304"/>
      <c r="ISN29" s="2603"/>
      <c r="ISO29" s="4305"/>
      <c r="ISP29" s="4306"/>
      <c r="ISQ29" s="4305"/>
      <c r="ISR29" s="4306"/>
      <c r="ISS29" s="4299"/>
      <c r="IST29" s="4300"/>
      <c r="ISU29" s="4305"/>
      <c r="ISV29" s="4304"/>
      <c r="ISW29" s="4299"/>
      <c r="ISX29" s="4300"/>
      <c r="ISY29" s="4301"/>
      <c r="ISZ29" s="4302"/>
      <c r="ITA29" s="4299"/>
      <c r="ITB29" s="2602"/>
      <c r="ITC29" s="4287"/>
      <c r="ITD29" s="4303"/>
      <c r="ITE29" s="4304"/>
      <c r="ITF29" s="2603"/>
      <c r="ITG29" s="4305"/>
      <c r="ITH29" s="4306"/>
      <c r="ITI29" s="4305"/>
      <c r="ITJ29" s="4306"/>
      <c r="ITK29" s="4299"/>
      <c r="ITL29" s="4300"/>
      <c r="ITM29" s="4305"/>
      <c r="ITN29" s="4304"/>
      <c r="ITO29" s="4299"/>
      <c r="ITP29" s="4300"/>
      <c r="ITQ29" s="4301"/>
      <c r="ITR29" s="4302"/>
      <c r="ITS29" s="4299"/>
      <c r="ITT29" s="2602"/>
      <c r="ITU29" s="4287"/>
      <c r="ITV29" s="4303"/>
      <c r="ITW29" s="4304"/>
      <c r="ITX29" s="2603"/>
      <c r="ITY29" s="4305"/>
      <c r="ITZ29" s="4306"/>
      <c r="IUA29" s="4305"/>
      <c r="IUB29" s="4306"/>
      <c r="IUC29" s="4299"/>
      <c r="IUD29" s="4300"/>
      <c r="IUE29" s="4305"/>
      <c r="IUF29" s="4304"/>
      <c r="IUG29" s="4299"/>
      <c r="IUH29" s="4300"/>
      <c r="IUI29" s="4301"/>
      <c r="IUJ29" s="4302"/>
      <c r="IUK29" s="4299"/>
      <c r="IUL29" s="2602"/>
      <c r="IUM29" s="4287"/>
      <c r="IUN29" s="4303"/>
      <c r="IUO29" s="4304"/>
      <c r="IUP29" s="2603"/>
      <c r="IUQ29" s="4305"/>
      <c r="IUR29" s="4306"/>
      <c r="IUS29" s="4305"/>
      <c r="IUT29" s="4306"/>
      <c r="IUU29" s="4299"/>
      <c r="IUV29" s="4300"/>
      <c r="IUW29" s="4305"/>
      <c r="IUX29" s="4304"/>
      <c r="IUY29" s="4299"/>
      <c r="IUZ29" s="4300"/>
      <c r="IVA29" s="4301"/>
      <c r="IVB29" s="4302"/>
      <c r="IVC29" s="4299"/>
      <c r="IVD29" s="2602"/>
      <c r="IVE29" s="4287"/>
      <c r="IVF29" s="4303"/>
      <c r="IVG29" s="4304"/>
      <c r="IVH29" s="2603"/>
      <c r="IVI29" s="4305"/>
      <c r="IVJ29" s="4306"/>
      <c r="IVK29" s="4305"/>
      <c r="IVL29" s="4306"/>
      <c r="IVM29" s="4299"/>
      <c r="IVN29" s="4300"/>
      <c r="IVO29" s="4305"/>
      <c r="IVP29" s="4304"/>
      <c r="IVQ29" s="4299"/>
      <c r="IVR29" s="4300"/>
      <c r="IVS29" s="4301"/>
      <c r="IVT29" s="4302"/>
      <c r="IVU29" s="4299"/>
      <c r="IVV29" s="2602"/>
      <c r="IVW29" s="4287"/>
      <c r="IVX29" s="4303"/>
      <c r="IVY29" s="4304"/>
      <c r="IVZ29" s="2603"/>
      <c r="IWA29" s="4305"/>
      <c r="IWB29" s="4306"/>
      <c r="IWC29" s="4305"/>
      <c r="IWD29" s="4306"/>
      <c r="IWE29" s="4299"/>
      <c r="IWF29" s="4300"/>
      <c r="IWG29" s="4305"/>
      <c r="IWH29" s="4304"/>
      <c r="IWI29" s="4299"/>
      <c r="IWJ29" s="4300"/>
      <c r="IWK29" s="4301"/>
      <c r="IWL29" s="4302"/>
      <c r="IWM29" s="4299"/>
      <c r="IWN29" s="2602"/>
      <c r="IWO29" s="4287"/>
      <c r="IWP29" s="4303"/>
      <c r="IWQ29" s="4304"/>
      <c r="IWR29" s="2603"/>
      <c r="IWS29" s="4305"/>
      <c r="IWT29" s="4306"/>
      <c r="IWU29" s="4305"/>
      <c r="IWV29" s="4306"/>
      <c r="IWW29" s="4299"/>
      <c r="IWX29" s="4300"/>
      <c r="IWY29" s="4305"/>
      <c r="IWZ29" s="4304"/>
      <c r="IXA29" s="4299"/>
      <c r="IXB29" s="4300"/>
      <c r="IXC29" s="4301"/>
      <c r="IXD29" s="4302"/>
      <c r="IXE29" s="4299"/>
      <c r="IXF29" s="2602"/>
      <c r="IXG29" s="4287"/>
      <c r="IXH29" s="4303"/>
      <c r="IXI29" s="4304"/>
      <c r="IXJ29" s="2603"/>
      <c r="IXK29" s="4305"/>
      <c r="IXL29" s="4306"/>
      <c r="IXM29" s="4305"/>
      <c r="IXN29" s="4306"/>
      <c r="IXO29" s="4299"/>
      <c r="IXP29" s="4300"/>
      <c r="IXQ29" s="4305"/>
      <c r="IXR29" s="4304"/>
      <c r="IXS29" s="4299"/>
      <c r="IXT29" s="4300"/>
      <c r="IXU29" s="4301"/>
      <c r="IXV29" s="4302"/>
      <c r="IXW29" s="4299"/>
      <c r="IXX29" s="2602"/>
      <c r="IXY29" s="4287"/>
      <c r="IXZ29" s="4303"/>
      <c r="IYA29" s="4304"/>
      <c r="IYB29" s="2603"/>
      <c r="IYC29" s="4305"/>
      <c r="IYD29" s="4306"/>
      <c r="IYE29" s="4305"/>
      <c r="IYF29" s="4306"/>
      <c r="IYG29" s="4299"/>
      <c r="IYH29" s="4300"/>
      <c r="IYI29" s="4305"/>
      <c r="IYJ29" s="4304"/>
      <c r="IYK29" s="4299"/>
      <c r="IYL29" s="4300"/>
      <c r="IYM29" s="4301"/>
      <c r="IYN29" s="4302"/>
      <c r="IYO29" s="4299"/>
      <c r="IYP29" s="2602"/>
      <c r="IYQ29" s="4287"/>
      <c r="IYR29" s="4303"/>
      <c r="IYS29" s="4304"/>
      <c r="IYT29" s="2603"/>
      <c r="IYU29" s="4305"/>
      <c r="IYV29" s="4306"/>
      <c r="IYW29" s="4305"/>
      <c r="IYX29" s="4306"/>
      <c r="IYY29" s="4299"/>
      <c r="IYZ29" s="4300"/>
      <c r="IZA29" s="4305"/>
      <c r="IZB29" s="4304"/>
      <c r="IZC29" s="4299"/>
      <c r="IZD29" s="4300"/>
      <c r="IZE29" s="4301"/>
      <c r="IZF29" s="4302"/>
      <c r="IZG29" s="4299"/>
      <c r="IZH29" s="2602"/>
      <c r="IZI29" s="4287"/>
      <c r="IZJ29" s="4303"/>
      <c r="IZK29" s="4304"/>
      <c r="IZL29" s="2603"/>
      <c r="IZM29" s="4305"/>
      <c r="IZN29" s="4306"/>
      <c r="IZO29" s="4305"/>
      <c r="IZP29" s="4306"/>
      <c r="IZQ29" s="4299"/>
      <c r="IZR29" s="4300"/>
      <c r="IZS29" s="4305"/>
      <c r="IZT29" s="4304"/>
      <c r="IZU29" s="4299"/>
      <c r="IZV29" s="4300"/>
      <c r="IZW29" s="4301"/>
      <c r="IZX29" s="4302"/>
      <c r="IZY29" s="4299"/>
      <c r="IZZ29" s="2602"/>
      <c r="JAA29" s="4287"/>
      <c r="JAB29" s="4303"/>
      <c r="JAC29" s="4304"/>
      <c r="JAD29" s="2603"/>
      <c r="JAE29" s="4305"/>
      <c r="JAF29" s="4306"/>
      <c r="JAG29" s="4305"/>
      <c r="JAH29" s="4306"/>
      <c r="JAI29" s="4299"/>
      <c r="JAJ29" s="4300"/>
      <c r="JAK29" s="4305"/>
      <c r="JAL29" s="4304"/>
      <c r="JAM29" s="4299"/>
      <c r="JAN29" s="4300"/>
      <c r="JAO29" s="4301"/>
      <c r="JAP29" s="4302"/>
      <c r="JAQ29" s="4299"/>
      <c r="JAR29" s="2602"/>
      <c r="JAS29" s="4287"/>
      <c r="JAT29" s="4303"/>
      <c r="JAU29" s="4304"/>
      <c r="JAV29" s="2603"/>
      <c r="JAW29" s="4305"/>
      <c r="JAX29" s="4306"/>
      <c r="JAY29" s="4305"/>
      <c r="JAZ29" s="4306"/>
      <c r="JBA29" s="4299"/>
      <c r="JBB29" s="4300"/>
      <c r="JBC29" s="4305"/>
      <c r="JBD29" s="4304"/>
      <c r="JBE29" s="4299"/>
      <c r="JBF29" s="4300"/>
      <c r="JBG29" s="4301"/>
      <c r="JBH29" s="4302"/>
      <c r="JBI29" s="4299"/>
      <c r="JBJ29" s="2602"/>
      <c r="JBK29" s="4287"/>
      <c r="JBL29" s="4303"/>
      <c r="JBM29" s="4304"/>
      <c r="JBN29" s="2603"/>
      <c r="JBO29" s="4305"/>
      <c r="JBP29" s="4306"/>
      <c r="JBQ29" s="4305"/>
      <c r="JBR29" s="4306"/>
      <c r="JBS29" s="4299"/>
      <c r="JBT29" s="4300"/>
      <c r="JBU29" s="4305"/>
      <c r="JBV29" s="4304"/>
      <c r="JBW29" s="4299"/>
      <c r="JBX29" s="4300"/>
      <c r="JBY29" s="4301"/>
      <c r="JBZ29" s="4302"/>
      <c r="JCA29" s="4299"/>
      <c r="JCB29" s="2602"/>
      <c r="JCC29" s="4287"/>
      <c r="JCD29" s="4303"/>
      <c r="JCE29" s="4304"/>
      <c r="JCF29" s="2603"/>
      <c r="JCG29" s="4305"/>
      <c r="JCH29" s="4306"/>
      <c r="JCI29" s="4305"/>
      <c r="JCJ29" s="4306"/>
      <c r="JCK29" s="4299"/>
      <c r="JCL29" s="4300"/>
      <c r="JCM29" s="4305"/>
      <c r="JCN29" s="4304"/>
      <c r="JCO29" s="4299"/>
      <c r="JCP29" s="4300"/>
      <c r="JCQ29" s="4301"/>
      <c r="JCR29" s="4302"/>
      <c r="JCS29" s="4299"/>
      <c r="JCT29" s="2602"/>
      <c r="JCU29" s="4287"/>
      <c r="JCV29" s="4303"/>
      <c r="JCW29" s="4304"/>
      <c r="JCX29" s="2603"/>
      <c r="JCY29" s="4305"/>
      <c r="JCZ29" s="4306"/>
      <c r="JDA29" s="4305"/>
      <c r="JDB29" s="4306"/>
      <c r="JDC29" s="4299"/>
      <c r="JDD29" s="4300"/>
      <c r="JDE29" s="4305"/>
      <c r="JDF29" s="4304"/>
      <c r="JDG29" s="4299"/>
      <c r="JDH29" s="4300"/>
      <c r="JDI29" s="4301"/>
      <c r="JDJ29" s="4302"/>
      <c r="JDK29" s="4299"/>
      <c r="JDL29" s="2602"/>
      <c r="JDM29" s="4287"/>
      <c r="JDN29" s="4303"/>
      <c r="JDO29" s="4304"/>
      <c r="JDP29" s="2603"/>
      <c r="JDQ29" s="4305"/>
      <c r="JDR29" s="4306"/>
      <c r="JDS29" s="4305"/>
      <c r="JDT29" s="4306"/>
      <c r="JDU29" s="4299"/>
      <c r="JDV29" s="4300"/>
      <c r="JDW29" s="4305"/>
      <c r="JDX29" s="4304"/>
      <c r="JDY29" s="4299"/>
      <c r="JDZ29" s="4300"/>
      <c r="JEA29" s="4301"/>
      <c r="JEB29" s="4302"/>
      <c r="JEC29" s="4299"/>
      <c r="JED29" s="2602"/>
      <c r="JEE29" s="4287"/>
      <c r="JEF29" s="4303"/>
      <c r="JEG29" s="4304"/>
      <c r="JEH29" s="2603"/>
      <c r="JEI29" s="4305"/>
      <c r="JEJ29" s="4306"/>
      <c r="JEK29" s="4305"/>
      <c r="JEL29" s="4306"/>
      <c r="JEM29" s="4299"/>
      <c r="JEN29" s="4300"/>
      <c r="JEO29" s="4305"/>
      <c r="JEP29" s="4304"/>
      <c r="JEQ29" s="4299"/>
      <c r="JER29" s="4300"/>
      <c r="JES29" s="4301"/>
      <c r="JET29" s="4302"/>
      <c r="JEU29" s="4299"/>
      <c r="JEV29" s="2602"/>
      <c r="JEW29" s="4287"/>
      <c r="JEX29" s="4303"/>
      <c r="JEY29" s="4304"/>
      <c r="JEZ29" s="2603"/>
      <c r="JFA29" s="4305"/>
      <c r="JFB29" s="4306"/>
      <c r="JFC29" s="4305"/>
      <c r="JFD29" s="4306"/>
      <c r="JFE29" s="4299"/>
      <c r="JFF29" s="4300"/>
      <c r="JFG29" s="4305"/>
      <c r="JFH29" s="4304"/>
      <c r="JFI29" s="4299"/>
      <c r="JFJ29" s="4300"/>
      <c r="JFK29" s="4301"/>
      <c r="JFL29" s="4302"/>
      <c r="JFM29" s="4299"/>
      <c r="JFN29" s="2602"/>
      <c r="JFO29" s="4287"/>
      <c r="JFP29" s="4303"/>
      <c r="JFQ29" s="4304"/>
      <c r="JFR29" s="2603"/>
      <c r="JFS29" s="4305"/>
      <c r="JFT29" s="4306"/>
      <c r="JFU29" s="4305"/>
      <c r="JFV29" s="4306"/>
      <c r="JFW29" s="4299"/>
      <c r="JFX29" s="4300"/>
      <c r="JFY29" s="4305"/>
      <c r="JFZ29" s="4304"/>
      <c r="JGA29" s="4299"/>
      <c r="JGB29" s="4300"/>
      <c r="JGC29" s="4301"/>
      <c r="JGD29" s="4302"/>
      <c r="JGE29" s="4299"/>
      <c r="JGF29" s="2602"/>
      <c r="JGG29" s="4287"/>
      <c r="JGH29" s="4303"/>
      <c r="JGI29" s="4304"/>
      <c r="JGJ29" s="2603"/>
      <c r="JGK29" s="4305"/>
      <c r="JGL29" s="4306"/>
      <c r="JGM29" s="4305"/>
      <c r="JGN29" s="4306"/>
      <c r="JGO29" s="4299"/>
      <c r="JGP29" s="4300"/>
      <c r="JGQ29" s="4305"/>
      <c r="JGR29" s="4304"/>
      <c r="JGS29" s="4299"/>
      <c r="JGT29" s="4300"/>
      <c r="JGU29" s="4301"/>
      <c r="JGV29" s="4302"/>
      <c r="JGW29" s="4299"/>
      <c r="JGX29" s="2602"/>
      <c r="JGY29" s="4287"/>
      <c r="JGZ29" s="4303"/>
      <c r="JHA29" s="4304"/>
      <c r="JHB29" s="2603"/>
      <c r="JHC29" s="4305"/>
      <c r="JHD29" s="4306"/>
      <c r="JHE29" s="4305"/>
      <c r="JHF29" s="4306"/>
      <c r="JHG29" s="4299"/>
      <c r="JHH29" s="4300"/>
      <c r="JHI29" s="4305"/>
      <c r="JHJ29" s="4304"/>
      <c r="JHK29" s="4299"/>
      <c r="JHL29" s="4300"/>
      <c r="JHM29" s="4301"/>
      <c r="JHN29" s="4302"/>
      <c r="JHO29" s="4299"/>
      <c r="JHP29" s="2602"/>
      <c r="JHQ29" s="4287"/>
      <c r="JHR29" s="4303"/>
      <c r="JHS29" s="4304"/>
      <c r="JHT29" s="2603"/>
      <c r="JHU29" s="4305"/>
      <c r="JHV29" s="4306"/>
      <c r="JHW29" s="4305"/>
      <c r="JHX29" s="4306"/>
      <c r="JHY29" s="4299"/>
      <c r="JHZ29" s="4300"/>
      <c r="JIA29" s="4305"/>
      <c r="JIB29" s="4304"/>
      <c r="JIC29" s="4299"/>
      <c r="JID29" s="4300"/>
      <c r="JIE29" s="4301"/>
      <c r="JIF29" s="4302"/>
      <c r="JIG29" s="4299"/>
      <c r="JIH29" s="2602"/>
      <c r="JII29" s="4287"/>
      <c r="JIJ29" s="4303"/>
      <c r="JIK29" s="4304"/>
      <c r="JIL29" s="2603"/>
      <c r="JIM29" s="4305"/>
      <c r="JIN29" s="4306"/>
      <c r="JIO29" s="4305"/>
      <c r="JIP29" s="4306"/>
      <c r="JIQ29" s="4299"/>
      <c r="JIR29" s="4300"/>
      <c r="JIS29" s="4305"/>
      <c r="JIT29" s="4304"/>
      <c r="JIU29" s="4299"/>
      <c r="JIV29" s="4300"/>
      <c r="JIW29" s="4301"/>
      <c r="JIX29" s="4302"/>
      <c r="JIY29" s="4299"/>
      <c r="JIZ29" s="2602"/>
      <c r="JJA29" s="4287"/>
      <c r="JJB29" s="4303"/>
      <c r="JJC29" s="4304"/>
      <c r="JJD29" s="2603"/>
      <c r="JJE29" s="4305"/>
      <c r="JJF29" s="4306"/>
      <c r="JJG29" s="4305"/>
      <c r="JJH29" s="4306"/>
      <c r="JJI29" s="4299"/>
      <c r="JJJ29" s="4300"/>
      <c r="JJK29" s="4305"/>
      <c r="JJL29" s="4304"/>
      <c r="JJM29" s="4299"/>
      <c r="JJN29" s="4300"/>
      <c r="JJO29" s="4301"/>
      <c r="JJP29" s="4302"/>
      <c r="JJQ29" s="4299"/>
      <c r="JJR29" s="2602"/>
      <c r="JJS29" s="4287"/>
      <c r="JJT29" s="4303"/>
      <c r="JJU29" s="4304"/>
      <c r="JJV29" s="2603"/>
      <c r="JJW29" s="4305"/>
      <c r="JJX29" s="4306"/>
      <c r="JJY29" s="4305"/>
      <c r="JJZ29" s="4306"/>
      <c r="JKA29" s="4299"/>
      <c r="JKB29" s="4300"/>
      <c r="JKC29" s="4305"/>
      <c r="JKD29" s="4304"/>
      <c r="JKE29" s="4299"/>
      <c r="JKF29" s="4300"/>
      <c r="JKG29" s="4301"/>
      <c r="JKH29" s="4302"/>
      <c r="JKI29" s="4299"/>
      <c r="JKJ29" s="2602"/>
      <c r="JKK29" s="4287"/>
      <c r="JKL29" s="4303"/>
      <c r="JKM29" s="4304"/>
      <c r="JKN29" s="2603"/>
      <c r="JKO29" s="4305"/>
      <c r="JKP29" s="4306"/>
      <c r="JKQ29" s="4305"/>
      <c r="JKR29" s="4306"/>
      <c r="JKS29" s="4299"/>
      <c r="JKT29" s="4300"/>
      <c r="JKU29" s="4305"/>
      <c r="JKV29" s="4304"/>
      <c r="JKW29" s="4299"/>
      <c r="JKX29" s="4300"/>
      <c r="JKY29" s="4301"/>
      <c r="JKZ29" s="4302"/>
      <c r="JLA29" s="4299"/>
      <c r="JLB29" s="2602"/>
      <c r="JLC29" s="4287"/>
      <c r="JLD29" s="4303"/>
      <c r="JLE29" s="4304"/>
      <c r="JLF29" s="2603"/>
      <c r="JLG29" s="4305"/>
      <c r="JLH29" s="4306"/>
      <c r="JLI29" s="4305"/>
      <c r="JLJ29" s="4306"/>
      <c r="JLK29" s="4299"/>
      <c r="JLL29" s="4300"/>
      <c r="JLM29" s="4305"/>
      <c r="JLN29" s="4304"/>
      <c r="JLO29" s="4299"/>
      <c r="JLP29" s="4300"/>
      <c r="JLQ29" s="4301"/>
      <c r="JLR29" s="4302"/>
      <c r="JLS29" s="4299"/>
      <c r="JLT29" s="2602"/>
      <c r="JLU29" s="4287"/>
      <c r="JLV29" s="4303"/>
      <c r="JLW29" s="4304"/>
      <c r="JLX29" s="2603"/>
      <c r="JLY29" s="4305"/>
      <c r="JLZ29" s="4306"/>
      <c r="JMA29" s="4305"/>
      <c r="JMB29" s="4306"/>
      <c r="JMC29" s="4299"/>
      <c r="JMD29" s="4300"/>
      <c r="JME29" s="4305"/>
      <c r="JMF29" s="4304"/>
      <c r="JMG29" s="4299"/>
      <c r="JMH29" s="4300"/>
      <c r="JMI29" s="4301"/>
      <c r="JMJ29" s="4302"/>
      <c r="JMK29" s="4299"/>
      <c r="JML29" s="2602"/>
      <c r="JMM29" s="4287"/>
      <c r="JMN29" s="4303"/>
      <c r="JMO29" s="4304"/>
      <c r="JMP29" s="2603"/>
      <c r="JMQ29" s="4305"/>
      <c r="JMR29" s="4306"/>
      <c r="JMS29" s="4305"/>
      <c r="JMT29" s="4306"/>
      <c r="JMU29" s="4299"/>
      <c r="JMV29" s="4300"/>
      <c r="JMW29" s="4305"/>
      <c r="JMX29" s="4304"/>
      <c r="JMY29" s="4299"/>
      <c r="JMZ29" s="4300"/>
      <c r="JNA29" s="4301"/>
      <c r="JNB29" s="4302"/>
      <c r="JNC29" s="4299"/>
      <c r="JND29" s="2602"/>
      <c r="JNE29" s="4287"/>
      <c r="JNF29" s="4303"/>
      <c r="JNG29" s="4304"/>
      <c r="JNH29" s="2603"/>
      <c r="JNI29" s="4305"/>
      <c r="JNJ29" s="4306"/>
      <c r="JNK29" s="4305"/>
      <c r="JNL29" s="4306"/>
      <c r="JNM29" s="4299"/>
      <c r="JNN29" s="4300"/>
      <c r="JNO29" s="4305"/>
      <c r="JNP29" s="4304"/>
      <c r="JNQ29" s="4299"/>
      <c r="JNR29" s="4300"/>
      <c r="JNS29" s="4301"/>
      <c r="JNT29" s="4302"/>
      <c r="JNU29" s="4299"/>
      <c r="JNV29" s="2602"/>
      <c r="JNW29" s="4287"/>
      <c r="JNX29" s="4303"/>
      <c r="JNY29" s="4304"/>
      <c r="JNZ29" s="2603"/>
      <c r="JOA29" s="4305"/>
      <c r="JOB29" s="4306"/>
      <c r="JOC29" s="4305"/>
      <c r="JOD29" s="4306"/>
      <c r="JOE29" s="4299"/>
      <c r="JOF29" s="4300"/>
      <c r="JOG29" s="4305"/>
      <c r="JOH29" s="4304"/>
      <c r="JOI29" s="4299"/>
      <c r="JOJ29" s="4300"/>
      <c r="JOK29" s="4301"/>
      <c r="JOL29" s="4302"/>
      <c r="JOM29" s="4299"/>
      <c r="JON29" s="2602"/>
      <c r="JOO29" s="4287"/>
      <c r="JOP29" s="4303"/>
      <c r="JOQ29" s="4304"/>
      <c r="JOR29" s="2603"/>
      <c r="JOS29" s="4305"/>
      <c r="JOT29" s="4306"/>
      <c r="JOU29" s="4305"/>
      <c r="JOV29" s="4306"/>
      <c r="JOW29" s="4299"/>
      <c r="JOX29" s="4300"/>
      <c r="JOY29" s="4305"/>
      <c r="JOZ29" s="4304"/>
      <c r="JPA29" s="4299"/>
      <c r="JPB29" s="4300"/>
      <c r="JPC29" s="4301"/>
      <c r="JPD29" s="4302"/>
      <c r="JPE29" s="4299"/>
      <c r="JPF29" s="2602"/>
      <c r="JPG29" s="4287"/>
      <c r="JPH29" s="4303"/>
      <c r="JPI29" s="4304"/>
      <c r="JPJ29" s="2603"/>
      <c r="JPK29" s="4305"/>
      <c r="JPL29" s="4306"/>
      <c r="JPM29" s="4305"/>
      <c r="JPN29" s="4306"/>
      <c r="JPO29" s="4299"/>
      <c r="JPP29" s="4300"/>
      <c r="JPQ29" s="4305"/>
      <c r="JPR29" s="4304"/>
      <c r="JPS29" s="4299"/>
      <c r="JPT29" s="4300"/>
      <c r="JPU29" s="4301"/>
      <c r="JPV29" s="4302"/>
      <c r="JPW29" s="4299"/>
      <c r="JPX29" s="2602"/>
      <c r="JPY29" s="4287"/>
      <c r="JPZ29" s="4303"/>
      <c r="JQA29" s="4304"/>
      <c r="JQB29" s="2603"/>
      <c r="JQC29" s="4305"/>
      <c r="JQD29" s="4306"/>
      <c r="JQE29" s="4305"/>
      <c r="JQF29" s="4306"/>
      <c r="JQG29" s="4299"/>
      <c r="JQH29" s="4300"/>
      <c r="JQI29" s="4305"/>
      <c r="JQJ29" s="4304"/>
      <c r="JQK29" s="4299"/>
      <c r="JQL29" s="4300"/>
      <c r="JQM29" s="4301"/>
      <c r="JQN29" s="4302"/>
      <c r="JQO29" s="4299"/>
      <c r="JQP29" s="2602"/>
      <c r="JQQ29" s="4287"/>
      <c r="JQR29" s="4303"/>
      <c r="JQS29" s="4304"/>
      <c r="JQT29" s="2603"/>
      <c r="JQU29" s="4305"/>
      <c r="JQV29" s="4306"/>
      <c r="JQW29" s="4305"/>
      <c r="JQX29" s="4306"/>
      <c r="JQY29" s="4299"/>
      <c r="JQZ29" s="4300"/>
      <c r="JRA29" s="4305"/>
      <c r="JRB29" s="4304"/>
      <c r="JRC29" s="4299"/>
      <c r="JRD29" s="4300"/>
      <c r="JRE29" s="4301"/>
      <c r="JRF29" s="4302"/>
      <c r="JRG29" s="4299"/>
      <c r="JRH29" s="2602"/>
      <c r="JRI29" s="4287"/>
      <c r="JRJ29" s="4303"/>
      <c r="JRK29" s="4304"/>
      <c r="JRL29" s="2603"/>
      <c r="JRM29" s="4305"/>
      <c r="JRN29" s="4306"/>
      <c r="JRO29" s="4305"/>
      <c r="JRP29" s="4306"/>
      <c r="JRQ29" s="4299"/>
      <c r="JRR29" s="4300"/>
      <c r="JRS29" s="4305"/>
      <c r="JRT29" s="4304"/>
      <c r="JRU29" s="4299"/>
      <c r="JRV29" s="4300"/>
      <c r="JRW29" s="4301"/>
      <c r="JRX29" s="4302"/>
      <c r="JRY29" s="4299"/>
      <c r="JRZ29" s="2602"/>
      <c r="JSA29" s="4287"/>
      <c r="JSB29" s="4303"/>
      <c r="JSC29" s="4304"/>
      <c r="JSD29" s="2603"/>
      <c r="JSE29" s="4305"/>
      <c r="JSF29" s="4306"/>
      <c r="JSG29" s="4305"/>
      <c r="JSH29" s="4306"/>
      <c r="JSI29" s="4299"/>
      <c r="JSJ29" s="4300"/>
      <c r="JSK29" s="4305"/>
      <c r="JSL29" s="4304"/>
      <c r="JSM29" s="4299"/>
      <c r="JSN29" s="4300"/>
      <c r="JSO29" s="4301"/>
      <c r="JSP29" s="4302"/>
      <c r="JSQ29" s="4299"/>
      <c r="JSR29" s="2602"/>
      <c r="JSS29" s="4287"/>
      <c r="JST29" s="4303"/>
      <c r="JSU29" s="4304"/>
      <c r="JSV29" s="2603"/>
      <c r="JSW29" s="4305"/>
      <c r="JSX29" s="4306"/>
      <c r="JSY29" s="4305"/>
      <c r="JSZ29" s="4306"/>
      <c r="JTA29" s="4299"/>
      <c r="JTB29" s="4300"/>
      <c r="JTC29" s="4305"/>
      <c r="JTD29" s="4304"/>
      <c r="JTE29" s="4299"/>
      <c r="JTF29" s="4300"/>
      <c r="JTG29" s="4301"/>
      <c r="JTH29" s="4302"/>
      <c r="JTI29" s="4299"/>
      <c r="JTJ29" s="2602"/>
      <c r="JTK29" s="4287"/>
      <c r="JTL29" s="4303"/>
      <c r="JTM29" s="4304"/>
      <c r="JTN29" s="2603"/>
      <c r="JTO29" s="4305"/>
      <c r="JTP29" s="4306"/>
      <c r="JTQ29" s="4305"/>
      <c r="JTR29" s="4306"/>
      <c r="JTS29" s="4299"/>
      <c r="JTT29" s="4300"/>
      <c r="JTU29" s="4305"/>
      <c r="JTV29" s="4304"/>
      <c r="JTW29" s="4299"/>
      <c r="JTX29" s="4300"/>
      <c r="JTY29" s="4301"/>
      <c r="JTZ29" s="4302"/>
      <c r="JUA29" s="4299"/>
      <c r="JUB29" s="2602"/>
      <c r="JUC29" s="4287"/>
      <c r="JUD29" s="4303"/>
      <c r="JUE29" s="4304"/>
      <c r="JUF29" s="2603"/>
      <c r="JUG29" s="4305"/>
      <c r="JUH29" s="4306"/>
      <c r="JUI29" s="4305"/>
      <c r="JUJ29" s="4306"/>
      <c r="JUK29" s="4299"/>
      <c r="JUL29" s="4300"/>
      <c r="JUM29" s="4305"/>
      <c r="JUN29" s="4304"/>
      <c r="JUO29" s="4299"/>
      <c r="JUP29" s="4300"/>
      <c r="JUQ29" s="4301"/>
      <c r="JUR29" s="4302"/>
      <c r="JUS29" s="4299"/>
      <c r="JUT29" s="2602"/>
      <c r="JUU29" s="4287"/>
      <c r="JUV29" s="4303"/>
      <c r="JUW29" s="4304"/>
      <c r="JUX29" s="2603"/>
      <c r="JUY29" s="4305"/>
      <c r="JUZ29" s="4306"/>
      <c r="JVA29" s="4305"/>
      <c r="JVB29" s="4306"/>
      <c r="JVC29" s="4299"/>
      <c r="JVD29" s="4300"/>
      <c r="JVE29" s="4305"/>
      <c r="JVF29" s="4304"/>
      <c r="JVG29" s="4299"/>
      <c r="JVH29" s="4300"/>
      <c r="JVI29" s="4301"/>
      <c r="JVJ29" s="4302"/>
      <c r="JVK29" s="4299"/>
      <c r="JVL29" s="2602"/>
      <c r="JVM29" s="4287"/>
      <c r="JVN29" s="4303"/>
      <c r="JVO29" s="4304"/>
      <c r="JVP29" s="2603"/>
      <c r="JVQ29" s="4305"/>
      <c r="JVR29" s="4306"/>
      <c r="JVS29" s="4305"/>
      <c r="JVT29" s="4306"/>
      <c r="JVU29" s="4299"/>
      <c r="JVV29" s="4300"/>
      <c r="JVW29" s="4305"/>
      <c r="JVX29" s="4304"/>
      <c r="JVY29" s="4299"/>
      <c r="JVZ29" s="4300"/>
      <c r="JWA29" s="4301"/>
      <c r="JWB29" s="4302"/>
      <c r="JWC29" s="4299"/>
      <c r="JWD29" s="2602"/>
      <c r="JWE29" s="4287"/>
      <c r="JWF29" s="4303"/>
      <c r="JWG29" s="4304"/>
      <c r="JWH29" s="2603"/>
      <c r="JWI29" s="4305"/>
      <c r="JWJ29" s="4306"/>
      <c r="JWK29" s="4305"/>
      <c r="JWL29" s="4306"/>
      <c r="JWM29" s="4299"/>
      <c r="JWN29" s="4300"/>
      <c r="JWO29" s="4305"/>
      <c r="JWP29" s="4304"/>
      <c r="JWQ29" s="4299"/>
      <c r="JWR29" s="4300"/>
      <c r="JWS29" s="4301"/>
      <c r="JWT29" s="4302"/>
      <c r="JWU29" s="4299"/>
      <c r="JWV29" s="2602"/>
      <c r="JWW29" s="4287"/>
      <c r="JWX29" s="4303"/>
      <c r="JWY29" s="4304"/>
      <c r="JWZ29" s="2603"/>
      <c r="JXA29" s="4305"/>
      <c r="JXB29" s="4306"/>
      <c r="JXC29" s="4305"/>
      <c r="JXD29" s="4306"/>
      <c r="JXE29" s="4299"/>
      <c r="JXF29" s="4300"/>
      <c r="JXG29" s="4305"/>
      <c r="JXH29" s="4304"/>
      <c r="JXI29" s="4299"/>
      <c r="JXJ29" s="4300"/>
      <c r="JXK29" s="4301"/>
      <c r="JXL29" s="4302"/>
      <c r="JXM29" s="4299"/>
      <c r="JXN29" s="2602"/>
      <c r="JXO29" s="4287"/>
      <c r="JXP29" s="4303"/>
      <c r="JXQ29" s="4304"/>
      <c r="JXR29" s="2603"/>
      <c r="JXS29" s="4305"/>
      <c r="JXT29" s="4306"/>
      <c r="JXU29" s="4305"/>
      <c r="JXV29" s="4306"/>
      <c r="JXW29" s="4299"/>
      <c r="JXX29" s="4300"/>
      <c r="JXY29" s="4305"/>
      <c r="JXZ29" s="4304"/>
      <c r="JYA29" s="4299"/>
      <c r="JYB29" s="4300"/>
      <c r="JYC29" s="4301"/>
      <c r="JYD29" s="4302"/>
      <c r="JYE29" s="4299"/>
      <c r="JYF29" s="2602"/>
      <c r="JYG29" s="4287"/>
      <c r="JYH29" s="4303"/>
      <c r="JYI29" s="4304"/>
      <c r="JYJ29" s="2603"/>
      <c r="JYK29" s="4305"/>
      <c r="JYL29" s="4306"/>
      <c r="JYM29" s="4305"/>
      <c r="JYN29" s="4306"/>
      <c r="JYO29" s="4299"/>
      <c r="JYP29" s="4300"/>
      <c r="JYQ29" s="4305"/>
      <c r="JYR29" s="4304"/>
      <c r="JYS29" s="4299"/>
      <c r="JYT29" s="4300"/>
      <c r="JYU29" s="4301"/>
      <c r="JYV29" s="4302"/>
      <c r="JYW29" s="4299"/>
      <c r="JYX29" s="2602"/>
      <c r="JYY29" s="4287"/>
      <c r="JYZ29" s="4303"/>
      <c r="JZA29" s="4304"/>
      <c r="JZB29" s="2603"/>
      <c r="JZC29" s="4305"/>
      <c r="JZD29" s="4306"/>
      <c r="JZE29" s="4305"/>
      <c r="JZF29" s="4306"/>
      <c r="JZG29" s="4299"/>
      <c r="JZH29" s="4300"/>
      <c r="JZI29" s="4305"/>
      <c r="JZJ29" s="4304"/>
      <c r="JZK29" s="4299"/>
      <c r="JZL29" s="4300"/>
      <c r="JZM29" s="4301"/>
      <c r="JZN29" s="4302"/>
      <c r="JZO29" s="4299"/>
      <c r="JZP29" s="2602"/>
      <c r="JZQ29" s="4287"/>
      <c r="JZR29" s="4303"/>
      <c r="JZS29" s="4304"/>
      <c r="JZT29" s="2603"/>
      <c r="JZU29" s="4305"/>
      <c r="JZV29" s="4306"/>
      <c r="JZW29" s="4305"/>
      <c r="JZX29" s="4306"/>
      <c r="JZY29" s="4299"/>
      <c r="JZZ29" s="4300"/>
      <c r="KAA29" s="4305"/>
      <c r="KAB29" s="4304"/>
      <c r="KAC29" s="4299"/>
      <c r="KAD29" s="4300"/>
      <c r="KAE29" s="4301"/>
      <c r="KAF29" s="4302"/>
      <c r="KAG29" s="4299"/>
      <c r="KAH29" s="2602"/>
      <c r="KAI29" s="4287"/>
      <c r="KAJ29" s="4303"/>
      <c r="KAK29" s="4304"/>
      <c r="KAL29" s="2603"/>
      <c r="KAM29" s="4305"/>
      <c r="KAN29" s="4306"/>
      <c r="KAO29" s="4305"/>
      <c r="KAP29" s="4306"/>
      <c r="KAQ29" s="4299"/>
      <c r="KAR29" s="4300"/>
      <c r="KAS29" s="4305"/>
      <c r="KAT29" s="4304"/>
      <c r="KAU29" s="4299"/>
      <c r="KAV29" s="4300"/>
      <c r="KAW29" s="4301"/>
      <c r="KAX29" s="4302"/>
      <c r="KAY29" s="4299"/>
      <c r="KAZ29" s="2602"/>
      <c r="KBA29" s="4287"/>
      <c r="KBB29" s="4303"/>
      <c r="KBC29" s="4304"/>
      <c r="KBD29" s="2603"/>
      <c r="KBE29" s="4305"/>
      <c r="KBF29" s="4306"/>
      <c r="KBG29" s="4305"/>
      <c r="KBH29" s="4306"/>
      <c r="KBI29" s="4299"/>
      <c r="KBJ29" s="4300"/>
      <c r="KBK29" s="4305"/>
      <c r="KBL29" s="4304"/>
      <c r="KBM29" s="4299"/>
      <c r="KBN29" s="4300"/>
      <c r="KBO29" s="4301"/>
      <c r="KBP29" s="4302"/>
      <c r="KBQ29" s="4299"/>
      <c r="KBR29" s="2602"/>
      <c r="KBS29" s="4287"/>
      <c r="KBT29" s="4303"/>
      <c r="KBU29" s="4304"/>
      <c r="KBV29" s="2603"/>
      <c r="KBW29" s="4305"/>
      <c r="KBX29" s="4306"/>
      <c r="KBY29" s="4305"/>
      <c r="KBZ29" s="4306"/>
      <c r="KCA29" s="4299"/>
      <c r="KCB29" s="4300"/>
      <c r="KCC29" s="4305"/>
      <c r="KCD29" s="4304"/>
      <c r="KCE29" s="4299"/>
      <c r="KCF29" s="4300"/>
      <c r="KCG29" s="4301"/>
      <c r="KCH29" s="4302"/>
      <c r="KCI29" s="4299"/>
      <c r="KCJ29" s="2602"/>
      <c r="KCK29" s="4287"/>
      <c r="KCL29" s="4303"/>
      <c r="KCM29" s="4304"/>
      <c r="KCN29" s="2603"/>
      <c r="KCO29" s="4305"/>
      <c r="KCP29" s="4306"/>
      <c r="KCQ29" s="4305"/>
      <c r="KCR29" s="4306"/>
      <c r="KCS29" s="4299"/>
      <c r="KCT29" s="4300"/>
      <c r="KCU29" s="4305"/>
      <c r="KCV29" s="4304"/>
      <c r="KCW29" s="4299"/>
      <c r="KCX29" s="4300"/>
      <c r="KCY29" s="4301"/>
      <c r="KCZ29" s="4302"/>
      <c r="KDA29" s="4299"/>
      <c r="KDB29" s="2602"/>
      <c r="KDC29" s="4287"/>
      <c r="KDD29" s="4303"/>
      <c r="KDE29" s="4304"/>
      <c r="KDF29" s="2603"/>
      <c r="KDG29" s="4305"/>
      <c r="KDH29" s="4306"/>
      <c r="KDI29" s="4305"/>
      <c r="KDJ29" s="4306"/>
      <c r="KDK29" s="4299"/>
      <c r="KDL29" s="4300"/>
      <c r="KDM29" s="4305"/>
      <c r="KDN29" s="4304"/>
      <c r="KDO29" s="4299"/>
      <c r="KDP29" s="4300"/>
      <c r="KDQ29" s="4301"/>
      <c r="KDR29" s="4302"/>
      <c r="KDS29" s="4299"/>
      <c r="KDT29" s="2602"/>
      <c r="KDU29" s="4287"/>
      <c r="KDV29" s="4303"/>
      <c r="KDW29" s="4304"/>
      <c r="KDX29" s="2603"/>
      <c r="KDY29" s="4305"/>
      <c r="KDZ29" s="4306"/>
      <c r="KEA29" s="4305"/>
      <c r="KEB29" s="4306"/>
      <c r="KEC29" s="4299"/>
      <c r="KED29" s="4300"/>
      <c r="KEE29" s="4305"/>
      <c r="KEF29" s="4304"/>
      <c r="KEG29" s="4299"/>
      <c r="KEH29" s="4300"/>
      <c r="KEI29" s="4301"/>
      <c r="KEJ29" s="4302"/>
      <c r="KEK29" s="4299"/>
      <c r="KEL29" s="2602"/>
      <c r="KEM29" s="4287"/>
      <c r="KEN29" s="4303"/>
      <c r="KEO29" s="4304"/>
      <c r="KEP29" s="2603"/>
      <c r="KEQ29" s="4305"/>
      <c r="KER29" s="4306"/>
      <c r="KES29" s="4305"/>
      <c r="KET29" s="4306"/>
      <c r="KEU29" s="4299"/>
      <c r="KEV29" s="4300"/>
      <c r="KEW29" s="4305"/>
      <c r="KEX29" s="4304"/>
      <c r="KEY29" s="4299"/>
      <c r="KEZ29" s="4300"/>
      <c r="KFA29" s="4301"/>
      <c r="KFB29" s="4302"/>
      <c r="KFC29" s="4299"/>
      <c r="KFD29" s="2602"/>
      <c r="KFE29" s="4287"/>
      <c r="KFF29" s="4303"/>
      <c r="KFG29" s="4304"/>
      <c r="KFH29" s="2603"/>
      <c r="KFI29" s="4305"/>
      <c r="KFJ29" s="4306"/>
      <c r="KFK29" s="4305"/>
      <c r="KFL29" s="4306"/>
      <c r="KFM29" s="4299"/>
      <c r="KFN29" s="4300"/>
      <c r="KFO29" s="4305"/>
      <c r="KFP29" s="4304"/>
      <c r="KFQ29" s="4299"/>
      <c r="KFR29" s="4300"/>
      <c r="KFS29" s="4301"/>
      <c r="KFT29" s="4302"/>
      <c r="KFU29" s="4299"/>
      <c r="KFV29" s="2602"/>
      <c r="KFW29" s="4287"/>
      <c r="KFX29" s="4303"/>
      <c r="KFY29" s="4304"/>
      <c r="KFZ29" s="2603"/>
      <c r="KGA29" s="4305"/>
      <c r="KGB29" s="4306"/>
      <c r="KGC29" s="4305"/>
      <c r="KGD29" s="4306"/>
      <c r="KGE29" s="4299"/>
      <c r="KGF29" s="4300"/>
      <c r="KGG29" s="4305"/>
      <c r="KGH29" s="4304"/>
      <c r="KGI29" s="4299"/>
      <c r="KGJ29" s="4300"/>
      <c r="KGK29" s="4301"/>
      <c r="KGL29" s="4302"/>
      <c r="KGM29" s="4299"/>
      <c r="KGN29" s="2602"/>
      <c r="KGO29" s="4287"/>
      <c r="KGP29" s="4303"/>
      <c r="KGQ29" s="4304"/>
      <c r="KGR29" s="2603"/>
      <c r="KGS29" s="4305"/>
      <c r="KGT29" s="4306"/>
      <c r="KGU29" s="4305"/>
      <c r="KGV29" s="4306"/>
      <c r="KGW29" s="4299"/>
      <c r="KGX29" s="4300"/>
      <c r="KGY29" s="4305"/>
      <c r="KGZ29" s="4304"/>
      <c r="KHA29" s="4299"/>
      <c r="KHB29" s="4300"/>
      <c r="KHC29" s="4301"/>
      <c r="KHD29" s="4302"/>
      <c r="KHE29" s="4299"/>
      <c r="KHF29" s="2602"/>
      <c r="KHG29" s="4287"/>
      <c r="KHH29" s="4303"/>
      <c r="KHI29" s="4304"/>
      <c r="KHJ29" s="2603"/>
      <c r="KHK29" s="4305"/>
      <c r="KHL29" s="4306"/>
      <c r="KHM29" s="4305"/>
      <c r="KHN29" s="4306"/>
      <c r="KHO29" s="4299"/>
      <c r="KHP29" s="4300"/>
      <c r="KHQ29" s="4305"/>
      <c r="KHR29" s="4304"/>
      <c r="KHS29" s="4299"/>
      <c r="KHT29" s="4300"/>
      <c r="KHU29" s="4301"/>
      <c r="KHV29" s="4302"/>
      <c r="KHW29" s="4299"/>
      <c r="KHX29" s="2602"/>
      <c r="KHY29" s="4287"/>
      <c r="KHZ29" s="4303"/>
      <c r="KIA29" s="4304"/>
      <c r="KIB29" s="2603"/>
      <c r="KIC29" s="4305"/>
      <c r="KID29" s="4306"/>
      <c r="KIE29" s="4305"/>
      <c r="KIF29" s="4306"/>
      <c r="KIG29" s="4299"/>
      <c r="KIH29" s="4300"/>
      <c r="KII29" s="4305"/>
      <c r="KIJ29" s="4304"/>
      <c r="KIK29" s="4299"/>
      <c r="KIL29" s="4300"/>
      <c r="KIM29" s="4301"/>
      <c r="KIN29" s="4302"/>
      <c r="KIO29" s="4299"/>
      <c r="KIP29" s="2602"/>
      <c r="KIQ29" s="4287"/>
      <c r="KIR29" s="4303"/>
      <c r="KIS29" s="4304"/>
      <c r="KIT29" s="2603"/>
      <c r="KIU29" s="4305"/>
      <c r="KIV29" s="4306"/>
      <c r="KIW29" s="4305"/>
      <c r="KIX29" s="4306"/>
      <c r="KIY29" s="4299"/>
      <c r="KIZ29" s="4300"/>
      <c r="KJA29" s="4305"/>
      <c r="KJB29" s="4304"/>
      <c r="KJC29" s="4299"/>
      <c r="KJD29" s="4300"/>
      <c r="KJE29" s="4301"/>
      <c r="KJF29" s="4302"/>
      <c r="KJG29" s="4299"/>
      <c r="KJH29" s="2602"/>
      <c r="KJI29" s="4287"/>
      <c r="KJJ29" s="4303"/>
      <c r="KJK29" s="4304"/>
      <c r="KJL29" s="2603"/>
      <c r="KJM29" s="4305"/>
      <c r="KJN29" s="4306"/>
      <c r="KJO29" s="4305"/>
      <c r="KJP29" s="4306"/>
      <c r="KJQ29" s="4299"/>
      <c r="KJR29" s="4300"/>
      <c r="KJS29" s="4305"/>
      <c r="KJT29" s="4304"/>
      <c r="KJU29" s="4299"/>
      <c r="KJV29" s="4300"/>
      <c r="KJW29" s="4301"/>
      <c r="KJX29" s="4302"/>
      <c r="KJY29" s="4299"/>
      <c r="KJZ29" s="2602"/>
      <c r="KKA29" s="4287"/>
      <c r="KKB29" s="4303"/>
      <c r="KKC29" s="4304"/>
      <c r="KKD29" s="2603"/>
      <c r="KKE29" s="4305"/>
      <c r="KKF29" s="4306"/>
      <c r="KKG29" s="4305"/>
      <c r="KKH29" s="4306"/>
      <c r="KKI29" s="4299"/>
      <c r="KKJ29" s="4300"/>
      <c r="KKK29" s="4305"/>
      <c r="KKL29" s="4304"/>
      <c r="KKM29" s="4299"/>
      <c r="KKN29" s="4300"/>
      <c r="KKO29" s="4301"/>
      <c r="KKP29" s="4302"/>
      <c r="KKQ29" s="4299"/>
      <c r="KKR29" s="2602"/>
      <c r="KKS29" s="4287"/>
      <c r="KKT29" s="4303"/>
      <c r="KKU29" s="4304"/>
      <c r="KKV29" s="2603"/>
      <c r="KKW29" s="4305"/>
      <c r="KKX29" s="4306"/>
      <c r="KKY29" s="4305"/>
      <c r="KKZ29" s="4306"/>
      <c r="KLA29" s="4299"/>
      <c r="KLB29" s="4300"/>
      <c r="KLC29" s="4305"/>
      <c r="KLD29" s="4304"/>
      <c r="KLE29" s="4299"/>
      <c r="KLF29" s="4300"/>
      <c r="KLG29" s="4301"/>
      <c r="KLH29" s="4302"/>
      <c r="KLI29" s="4299"/>
      <c r="KLJ29" s="2602"/>
      <c r="KLK29" s="4287"/>
      <c r="KLL29" s="4303"/>
      <c r="KLM29" s="4304"/>
      <c r="KLN29" s="2603"/>
      <c r="KLO29" s="4305"/>
      <c r="KLP29" s="4306"/>
      <c r="KLQ29" s="4305"/>
      <c r="KLR29" s="4306"/>
      <c r="KLS29" s="4299"/>
      <c r="KLT29" s="4300"/>
      <c r="KLU29" s="4305"/>
      <c r="KLV29" s="4304"/>
      <c r="KLW29" s="4299"/>
      <c r="KLX29" s="4300"/>
      <c r="KLY29" s="4301"/>
      <c r="KLZ29" s="4302"/>
      <c r="KMA29" s="4299"/>
      <c r="KMB29" s="2602"/>
      <c r="KMC29" s="4287"/>
      <c r="KMD29" s="4303"/>
      <c r="KME29" s="4304"/>
      <c r="KMF29" s="2603"/>
      <c r="KMG29" s="4305"/>
      <c r="KMH29" s="4306"/>
      <c r="KMI29" s="4305"/>
      <c r="KMJ29" s="4306"/>
      <c r="KMK29" s="4299"/>
      <c r="KML29" s="4300"/>
      <c r="KMM29" s="4305"/>
      <c r="KMN29" s="4304"/>
      <c r="KMO29" s="4299"/>
      <c r="KMP29" s="4300"/>
      <c r="KMQ29" s="4301"/>
      <c r="KMR29" s="4302"/>
      <c r="KMS29" s="4299"/>
      <c r="KMT29" s="2602"/>
      <c r="KMU29" s="4287"/>
      <c r="KMV29" s="4303"/>
      <c r="KMW29" s="4304"/>
      <c r="KMX29" s="2603"/>
      <c r="KMY29" s="4305"/>
      <c r="KMZ29" s="4306"/>
      <c r="KNA29" s="4305"/>
      <c r="KNB29" s="4306"/>
      <c r="KNC29" s="4299"/>
      <c r="KND29" s="4300"/>
      <c r="KNE29" s="4305"/>
      <c r="KNF29" s="4304"/>
      <c r="KNG29" s="4299"/>
      <c r="KNH29" s="4300"/>
      <c r="KNI29" s="4301"/>
      <c r="KNJ29" s="4302"/>
      <c r="KNK29" s="4299"/>
      <c r="KNL29" s="2602"/>
      <c r="KNM29" s="4287"/>
      <c r="KNN29" s="4303"/>
      <c r="KNO29" s="4304"/>
      <c r="KNP29" s="2603"/>
      <c r="KNQ29" s="4305"/>
      <c r="KNR29" s="4306"/>
      <c r="KNS29" s="4305"/>
      <c r="KNT29" s="4306"/>
      <c r="KNU29" s="4299"/>
      <c r="KNV29" s="4300"/>
      <c r="KNW29" s="4305"/>
      <c r="KNX29" s="4304"/>
      <c r="KNY29" s="4299"/>
      <c r="KNZ29" s="4300"/>
      <c r="KOA29" s="4301"/>
      <c r="KOB29" s="4302"/>
      <c r="KOC29" s="4299"/>
      <c r="KOD29" s="2602"/>
      <c r="KOE29" s="4287"/>
      <c r="KOF29" s="4303"/>
      <c r="KOG29" s="4304"/>
      <c r="KOH29" s="2603"/>
      <c r="KOI29" s="4305"/>
      <c r="KOJ29" s="4306"/>
      <c r="KOK29" s="4305"/>
      <c r="KOL29" s="4306"/>
      <c r="KOM29" s="4299"/>
      <c r="KON29" s="4300"/>
      <c r="KOO29" s="4305"/>
      <c r="KOP29" s="4304"/>
      <c r="KOQ29" s="4299"/>
      <c r="KOR29" s="4300"/>
      <c r="KOS29" s="4301"/>
      <c r="KOT29" s="4302"/>
      <c r="KOU29" s="4299"/>
      <c r="KOV29" s="2602"/>
      <c r="KOW29" s="4287"/>
      <c r="KOX29" s="4303"/>
      <c r="KOY29" s="4304"/>
      <c r="KOZ29" s="2603"/>
      <c r="KPA29" s="4305"/>
      <c r="KPB29" s="4306"/>
      <c r="KPC29" s="4305"/>
      <c r="KPD29" s="4306"/>
      <c r="KPE29" s="4299"/>
      <c r="KPF29" s="4300"/>
      <c r="KPG29" s="4305"/>
      <c r="KPH29" s="4304"/>
      <c r="KPI29" s="4299"/>
      <c r="KPJ29" s="4300"/>
      <c r="KPK29" s="4301"/>
      <c r="KPL29" s="4302"/>
      <c r="KPM29" s="4299"/>
      <c r="KPN29" s="2602"/>
      <c r="KPO29" s="4287"/>
      <c r="KPP29" s="4303"/>
      <c r="KPQ29" s="4304"/>
      <c r="KPR29" s="2603"/>
      <c r="KPS29" s="4305"/>
      <c r="KPT29" s="4306"/>
      <c r="KPU29" s="4305"/>
      <c r="KPV29" s="4306"/>
      <c r="KPW29" s="4299"/>
      <c r="KPX29" s="4300"/>
      <c r="KPY29" s="4305"/>
      <c r="KPZ29" s="4304"/>
      <c r="KQA29" s="4299"/>
      <c r="KQB29" s="4300"/>
      <c r="KQC29" s="4301"/>
      <c r="KQD29" s="4302"/>
      <c r="KQE29" s="4299"/>
      <c r="KQF29" s="2602"/>
      <c r="KQG29" s="4287"/>
      <c r="KQH29" s="4303"/>
      <c r="KQI29" s="4304"/>
      <c r="KQJ29" s="2603"/>
      <c r="KQK29" s="4305"/>
      <c r="KQL29" s="4306"/>
      <c r="KQM29" s="4305"/>
      <c r="KQN29" s="4306"/>
      <c r="KQO29" s="4299"/>
      <c r="KQP29" s="4300"/>
      <c r="KQQ29" s="4305"/>
      <c r="KQR29" s="4304"/>
      <c r="KQS29" s="4299"/>
      <c r="KQT29" s="4300"/>
      <c r="KQU29" s="4301"/>
      <c r="KQV29" s="4302"/>
      <c r="KQW29" s="4299"/>
      <c r="KQX29" s="2602"/>
      <c r="KQY29" s="4287"/>
      <c r="KQZ29" s="4303"/>
      <c r="KRA29" s="4304"/>
      <c r="KRB29" s="2603"/>
      <c r="KRC29" s="4305"/>
      <c r="KRD29" s="4306"/>
      <c r="KRE29" s="4305"/>
      <c r="KRF29" s="4306"/>
      <c r="KRG29" s="4299"/>
      <c r="KRH29" s="4300"/>
      <c r="KRI29" s="4305"/>
      <c r="KRJ29" s="4304"/>
      <c r="KRK29" s="4299"/>
      <c r="KRL29" s="4300"/>
      <c r="KRM29" s="4301"/>
      <c r="KRN29" s="4302"/>
      <c r="KRO29" s="4299"/>
      <c r="KRP29" s="2602"/>
      <c r="KRQ29" s="4287"/>
      <c r="KRR29" s="4303"/>
      <c r="KRS29" s="4304"/>
      <c r="KRT29" s="2603"/>
      <c r="KRU29" s="4305"/>
      <c r="KRV29" s="4306"/>
      <c r="KRW29" s="4305"/>
      <c r="KRX29" s="4306"/>
      <c r="KRY29" s="4299"/>
      <c r="KRZ29" s="4300"/>
      <c r="KSA29" s="4305"/>
      <c r="KSB29" s="4304"/>
      <c r="KSC29" s="4299"/>
      <c r="KSD29" s="4300"/>
      <c r="KSE29" s="4301"/>
      <c r="KSF29" s="4302"/>
      <c r="KSG29" s="4299"/>
      <c r="KSH29" s="2602"/>
      <c r="KSI29" s="4287"/>
      <c r="KSJ29" s="4303"/>
      <c r="KSK29" s="4304"/>
      <c r="KSL29" s="2603"/>
      <c r="KSM29" s="4305"/>
      <c r="KSN29" s="4306"/>
      <c r="KSO29" s="4305"/>
      <c r="KSP29" s="4306"/>
      <c r="KSQ29" s="4299"/>
      <c r="KSR29" s="4300"/>
      <c r="KSS29" s="4305"/>
      <c r="KST29" s="4304"/>
      <c r="KSU29" s="4299"/>
      <c r="KSV29" s="4300"/>
      <c r="KSW29" s="4301"/>
      <c r="KSX29" s="4302"/>
      <c r="KSY29" s="4299"/>
      <c r="KSZ29" s="2602"/>
      <c r="KTA29" s="4287"/>
      <c r="KTB29" s="4303"/>
      <c r="KTC29" s="4304"/>
      <c r="KTD29" s="2603"/>
      <c r="KTE29" s="4305"/>
      <c r="KTF29" s="4306"/>
      <c r="KTG29" s="4305"/>
      <c r="KTH29" s="4306"/>
      <c r="KTI29" s="4299"/>
      <c r="KTJ29" s="4300"/>
      <c r="KTK29" s="4305"/>
      <c r="KTL29" s="4304"/>
      <c r="KTM29" s="4299"/>
      <c r="KTN29" s="4300"/>
      <c r="KTO29" s="4301"/>
      <c r="KTP29" s="4302"/>
      <c r="KTQ29" s="4299"/>
      <c r="KTR29" s="2602"/>
      <c r="KTS29" s="4287"/>
      <c r="KTT29" s="4303"/>
      <c r="KTU29" s="4304"/>
      <c r="KTV29" s="2603"/>
      <c r="KTW29" s="4305"/>
      <c r="KTX29" s="4306"/>
      <c r="KTY29" s="4305"/>
      <c r="KTZ29" s="4306"/>
      <c r="KUA29" s="4299"/>
      <c r="KUB29" s="4300"/>
      <c r="KUC29" s="4305"/>
      <c r="KUD29" s="4304"/>
      <c r="KUE29" s="4299"/>
      <c r="KUF29" s="4300"/>
      <c r="KUG29" s="4301"/>
      <c r="KUH29" s="4302"/>
      <c r="KUI29" s="4299"/>
      <c r="KUJ29" s="2602"/>
      <c r="KUK29" s="4287"/>
      <c r="KUL29" s="4303"/>
      <c r="KUM29" s="4304"/>
      <c r="KUN29" s="2603"/>
      <c r="KUO29" s="4305"/>
      <c r="KUP29" s="4306"/>
      <c r="KUQ29" s="4305"/>
      <c r="KUR29" s="4306"/>
      <c r="KUS29" s="4299"/>
      <c r="KUT29" s="4300"/>
      <c r="KUU29" s="4305"/>
      <c r="KUV29" s="4304"/>
      <c r="KUW29" s="4299"/>
      <c r="KUX29" s="4300"/>
      <c r="KUY29" s="4301"/>
      <c r="KUZ29" s="4302"/>
      <c r="KVA29" s="4299"/>
      <c r="KVB29" s="2602"/>
      <c r="KVC29" s="4287"/>
      <c r="KVD29" s="4303"/>
      <c r="KVE29" s="4304"/>
      <c r="KVF29" s="2603"/>
      <c r="KVG29" s="4305"/>
      <c r="KVH29" s="4306"/>
      <c r="KVI29" s="4305"/>
      <c r="KVJ29" s="4306"/>
      <c r="KVK29" s="4299"/>
      <c r="KVL29" s="4300"/>
      <c r="KVM29" s="4305"/>
      <c r="KVN29" s="4304"/>
      <c r="KVO29" s="4299"/>
      <c r="KVP29" s="4300"/>
      <c r="KVQ29" s="4301"/>
      <c r="KVR29" s="4302"/>
      <c r="KVS29" s="4299"/>
      <c r="KVT29" s="2602"/>
      <c r="KVU29" s="4287"/>
      <c r="KVV29" s="4303"/>
      <c r="KVW29" s="4304"/>
      <c r="KVX29" s="2603"/>
      <c r="KVY29" s="4305"/>
      <c r="KVZ29" s="4306"/>
      <c r="KWA29" s="4305"/>
      <c r="KWB29" s="4306"/>
      <c r="KWC29" s="4299"/>
      <c r="KWD29" s="4300"/>
      <c r="KWE29" s="4305"/>
      <c r="KWF29" s="4304"/>
      <c r="KWG29" s="4299"/>
      <c r="KWH29" s="4300"/>
      <c r="KWI29" s="4301"/>
      <c r="KWJ29" s="4302"/>
      <c r="KWK29" s="4299"/>
      <c r="KWL29" s="2602"/>
      <c r="KWM29" s="4287"/>
      <c r="KWN29" s="4303"/>
      <c r="KWO29" s="4304"/>
      <c r="KWP29" s="2603"/>
      <c r="KWQ29" s="4305"/>
      <c r="KWR29" s="4306"/>
      <c r="KWS29" s="4305"/>
      <c r="KWT29" s="4306"/>
      <c r="KWU29" s="4299"/>
      <c r="KWV29" s="4300"/>
      <c r="KWW29" s="4305"/>
      <c r="KWX29" s="4304"/>
      <c r="KWY29" s="4299"/>
      <c r="KWZ29" s="4300"/>
      <c r="KXA29" s="4301"/>
      <c r="KXB29" s="4302"/>
      <c r="KXC29" s="4299"/>
      <c r="KXD29" s="2602"/>
      <c r="KXE29" s="4287"/>
      <c r="KXF29" s="4303"/>
      <c r="KXG29" s="4304"/>
      <c r="KXH29" s="2603"/>
      <c r="KXI29" s="4305"/>
      <c r="KXJ29" s="4306"/>
      <c r="KXK29" s="4305"/>
      <c r="KXL29" s="4306"/>
      <c r="KXM29" s="4299"/>
      <c r="KXN29" s="4300"/>
      <c r="KXO29" s="4305"/>
      <c r="KXP29" s="4304"/>
      <c r="KXQ29" s="4299"/>
      <c r="KXR29" s="4300"/>
      <c r="KXS29" s="4301"/>
      <c r="KXT29" s="4302"/>
      <c r="KXU29" s="4299"/>
      <c r="KXV29" s="2602"/>
      <c r="KXW29" s="4287"/>
      <c r="KXX29" s="4303"/>
      <c r="KXY29" s="4304"/>
      <c r="KXZ29" s="2603"/>
      <c r="KYA29" s="4305"/>
      <c r="KYB29" s="4306"/>
      <c r="KYC29" s="4305"/>
      <c r="KYD29" s="4306"/>
      <c r="KYE29" s="4299"/>
      <c r="KYF29" s="4300"/>
      <c r="KYG29" s="4305"/>
      <c r="KYH29" s="4304"/>
      <c r="KYI29" s="4299"/>
      <c r="KYJ29" s="4300"/>
      <c r="KYK29" s="4301"/>
      <c r="KYL29" s="4302"/>
      <c r="KYM29" s="4299"/>
      <c r="KYN29" s="2602"/>
      <c r="KYO29" s="4287"/>
      <c r="KYP29" s="4303"/>
      <c r="KYQ29" s="4304"/>
      <c r="KYR29" s="2603"/>
      <c r="KYS29" s="4305"/>
      <c r="KYT29" s="4306"/>
      <c r="KYU29" s="4305"/>
      <c r="KYV29" s="4306"/>
      <c r="KYW29" s="4299"/>
      <c r="KYX29" s="4300"/>
      <c r="KYY29" s="4305"/>
      <c r="KYZ29" s="4304"/>
      <c r="KZA29" s="4299"/>
      <c r="KZB29" s="4300"/>
      <c r="KZC29" s="4301"/>
      <c r="KZD29" s="4302"/>
      <c r="KZE29" s="4299"/>
      <c r="KZF29" s="2602"/>
      <c r="KZG29" s="4287"/>
      <c r="KZH29" s="4303"/>
      <c r="KZI29" s="4304"/>
      <c r="KZJ29" s="2603"/>
      <c r="KZK29" s="4305"/>
      <c r="KZL29" s="4306"/>
      <c r="KZM29" s="4305"/>
      <c r="KZN29" s="4306"/>
      <c r="KZO29" s="4299"/>
      <c r="KZP29" s="4300"/>
      <c r="KZQ29" s="4305"/>
      <c r="KZR29" s="4304"/>
      <c r="KZS29" s="4299"/>
      <c r="KZT29" s="4300"/>
      <c r="KZU29" s="4301"/>
      <c r="KZV29" s="4302"/>
      <c r="KZW29" s="4299"/>
      <c r="KZX29" s="2602"/>
      <c r="KZY29" s="4287"/>
      <c r="KZZ29" s="4303"/>
      <c r="LAA29" s="4304"/>
      <c r="LAB29" s="2603"/>
      <c r="LAC29" s="4305"/>
      <c r="LAD29" s="4306"/>
      <c r="LAE29" s="4305"/>
      <c r="LAF29" s="4306"/>
      <c r="LAG29" s="4299"/>
      <c r="LAH29" s="4300"/>
      <c r="LAI29" s="4305"/>
      <c r="LAJ29" s="4304"/>
      <c r="LAK29" s="4299"/>
      <c r="LAL29" s="4300"/>
      <c r="LAM29" s="4301"/>
      <c r="LAN29" s="4302"/>
      <c r="LAO29" s="4299"/>
      <c r="LAP29" s="2602"/>
      <c r="LAQ29" s="4287"/>
      <c r="LAR29" s="4303"/>
      <c r="LAS29" s="4304"/>
      <c r="LAT29" s="2603"/>
      <c r="LAU29" s="4305"/>
      <c r="LAV29" s="4306"/>
      <c r="LAW29" s="4305"/>
      <c r="LAX29" s="4306"/>
      <c r="LAY29" s="4299"/>
      <c r="LAZ29" s="4300"/>
      <c r="LBA29" s="4305"/>
      <c r="LBB29" s="4304"/>
      <c r="LBC29" s="4299"/>
      <c r="LBD29" s="4300"/>
      <c r="LBE29" s="4301"/>
      <c r="LBF29" s="4302"/>
      <c r="LBG29" s="4299"/>
      <c r="LBH29" s="2602"/>
      <c r="LBI29" s="4287"/>
      <c r="LBJ29" s="4303"/>
      <c r="LBK29" s="4304"/>
      <c r="LBL29" s="2603"/>
      <c r="LBM29" s="4305"/>
      <c r="LBN29" s="4306"/>
      <c r="LBO29" s="4305"/>
      <c r="LBP29" s="4306"/>
      <c r="LBQ29" s="4299"/>
      <c r="LBR29" s="4300"/>
      <c r="LBS29" s="4305"/>
      <c r="LBT29" s="4304"/>
      <c r="LBU29" s="4299"/>
      <c r="LBV29" s="4300"/>
      <c r="LBW29" s="4301"/>
      <c r="LBX29" s="4302"/>
      <c r="LBY29" s="4299"/>
      <c r="LBZ29" s="2602"/>
      <c r="LCA29" s="4287"/>
      <c r="LCB29" s="4303"/>
      <c r="LCC29" s="4304"/>
      <c r="LCD29" s="2603"/>
      <c r="LCE29" s="4305"/>
      <c r="LCF29" s="4306"/>
      <c r="LCG29" s="4305"/>
      <c r="LCH29" s="4306"/>
      <c r="LCI29" s="4299"/>
      <c r="LCJ29" s="4300"/>
      <c r="LCK29" s="4305"/>
      <c r="LCL29" s="4304"/>
      <c r="LCM29" s="4299"/>
      <c r="LCN29" s="4300"/>
      <c r="LCO29" s="4301"/>
      <c r="LCP29" s="4302"/>
      <c r="LCQ29" s="4299"/>
      <c r="LCR29" s="2602"/>
      <c r="LCS29" s="4287"/>
      <c r="LCT29" s="4303"/>
      <c r="LCU29" s="4304"/>
      <c r="LCV29" s="2603"/>
      <c r="LCW29" s="4305"/>
      <c r="LCX29" s="4306"/>
      <c r="LCY29" s="4305"/>
      <c r="LCZ29" s="4306"/>
      <c r="LDA29" s="4299"/>
      <c r="LDB29" s="4300"/>
      <c r="LDC29" s="4305"/>
      <c r="LDD29" s="4304"/>
      <c r="LDE29" s="4299"/>
      <c r="LDF29" s="4300"/>
      <c r="LDG29" s="4301"/>
      <c r="LDH29" s="4302"/>
      <c r="LDI29" s="4299"/>
      <c r="LDJ29" s="2602"/>
      <c r="LDK29" s="4287"/>
      <c r="LDL29" s="4303"/>
      <c r="LDM29" s="4304"/>
      <c r="LDN29" s="2603"/>
      <c r="LDO29" s="4305"/>
      <c r="LDP29" s="4306"/>
      <c r="LDQ29" s="4305"/>
      <c r="LDR29" s="4306"/>
      <c r="LDS29" s="4299"/>
      <c r="LDT29" s="4300"/>
      <c r="LDU29" s="4305"/>
      <c r="LDV29" s="4304"/>
      <c r="LDW29" s="4299"/>
      <c r="LDX29" s="4300"/>
      <c r="LDY29" s="4301"/>
      <c r="LDZ29" s="4302"/>
      <c r="LEA29" s="4299"/>
      <c r="LEB29" s="2602"/>
      <c r="LEC29" s="4287"/>
      <c r="LED29" s="4303"/>
      <c r="LEE29" s="4304"/>
      <c r="LEF29" s="2603"/>
      <c r="LEG29" s="4305"/>
      <c r="LEH29" s="4306"/>
      <c r="LEI29" s="4305"/>
      <c r="LEJ29" s="4306"/>
      <c r="LEK29" s="4299"/>
      <c r="LEL29" s="4300"/>
      <c r="LEM29" s="4305"/>
      <c r="LEN29" s="4304"/>
      <c r="LEO29" s="4299"/>
      <c r="LEP29" s="4300"/>
      <c r="LEQ29" s="4301"/>
      <c r="LER29" s="4302"/>
      <c r="LES29" s="4299"/>
      <c r="LET29" s="2602"/>
      <c r="LEU29" s="4287"/>
      <c r="LEV29" s="4303"/>
      <c r="LEW29" s="4304"/>
      <c r="LEX29" s="2603"/>
      <c r="LEY29" s="4305"/>
      <c r="LEZ29" s="4306"/>
      <c r="LFA29" s="4305"/>
      <c r="LFB29" s="4306"/>
      <c r="LFC29" s="4299"/>
      <c r="LFD29" s="4300"/>
      <c r="LFE29" s="4305"/>
      <c r="LFF29" s="4304"/>
      <c r="LFG29" s="4299"/>
      <c r="LFH29" s="4300"/>
      <c r="LFI29" s="4301"/>
      <c r="LFJ29" s="4302"/>
      <c r="LFK29" s="4299"/>
      <c r="LFL29" s="2602"/>
      <c r="LFM29" s="4287"/>
      <c r="LFN29" s="4303"/>
      <c r="LFO29" s="4304"/>
      <c r="LFP29" s="2603"/>
      <c r="LFQ29" s="4305"/>
      <c r="LFR29" s="4306"/>
      <c r="LFS29" s="4305"/>
      <c r="LFT29" s="4306"/>
      <c r="LFU29" s="4299"/>
      <c r="LFV29" s="4300"/>
      <c r="LFW29" s="4305"/>
      <c r="LFX29" s="4304"/>
      <c r="LFY29" s="4299"/>
      <c r="LFZ29" s="4300"/>
      <c r="LGA29" s="4301"/>
      <c r="LGB29" s="4302"/>
      <c r="LGC29" s="4299"/>
      <c r="LGD29" s="2602"/>
      <c r="LGE29" s="4287"/>
      <c r="LGF29" s="4303"/>
      <c r="LGG29" s="4304"/>
      <c r="LGH29" s="2603"/>
      <c r="LGI29" s="4305"/>
      <c r="LGJ29" s="4306"/>
      <c r="LGK29" s="4305"/>
      <c r="LGL29" s="4306"/>
      <c r="LGM29" s="4299"/>
      <c r="LGN29" s="4300"/>
      <c r="LGO29" s="4305"/>
      <c r="LGP29" s="4304"/>
      <c r="LGQ29" s="4299"/>
      <c r="LGR29" s="4300"/>
      <c r="LGS29" s="4301"/>
      <c r="LGT29" s="4302"/>
      <c r="LGU29" s="4299"/>
      <c r="LGV29" s="2602"/>
      <c r="LGW29" s="4287"/>
      <c r="LGX29" s="4303"/>
      <c r="LGY29" s="4304"/>
      <c r="LGZ29" s="2603"/>
      <c r="LHA29" s="4305"/>
      <c r="LHB29" s="4306"/>
      <c r="LHC29" s="4305"/>
      <c r="LHD29" s="4306"/>
      <c r="LHE29" s="4299"/>
      <c r="LHF29" s="4300"/>
      <c r="LHG29" s="4305"/>
      <c r="LHH29" s="4304"/>
      <c r="LHI29" s="4299"/>
      <c r="LHJ29" s="4300"/>
      <c r="LHK29" s="4301"/>
      <c r="LHL29" s="4302"/>
      <c r="LHM29" s="4299"/>
      <c r="LHN29" s="2602"/>
      <c r="LHO29" s="4287"/>
      <c r="LHP29" s="4303"/>
      <c r="LHQ29" s="4304"/>
      <c r="LHR29" s="2603"/>
      <c r="LHS29" s="4305"/>
      <c r="LHT29" s="4306"/>
      <c r="LHU29" s="4305"/>
      <c r="LHV29" s="4306"/>
      <c r="LHW29" s="4299"/>
      <c r="LHX29" s="4300"/>
      <c r="LHY29" s="4305"/>
      <c r="LHZ29" s="4304"/>
      <c r="LIA29" s="4299"/>
      <c r="LIB29" s="4300"/>
      <c r="LIC29" s="4301"/>
      <c r="LID29" s="4302"/>
      <c r="LIE29" s="4299"/>
      <c r="LIF29" s="2602"/>
      <c r="LIG29" s="4287"/>
      <c r="LIH29" s="4303"/>
      <c r="LII29" s="4304"/>
      <c r="LIJ29" s="2603"/>
      <c r="LIK29" s="4305"/>
      <c r="LIL29" s="4306"/>
      <c r="LIM29" s="4305"/>
      <c r="LIN29" s="4306"/>
      <c r="LIO29" s="4299"/>
      <c r="LIP29" s="4300"/>
      <c r="LIQ29" s="4305"/>
      <c r="LIR29" s="4304"/>
      <c r="LIS29" s="4299"/>
      <c r="LIT29" s="4300"/>
      <c r="LIU29" s="4301"/>
      <c r="LIV29" s="4302"/>
      <c r="LIW29" s="4299"/>
      <c r="LIX29" s="2602"/>
      <c r="LIY29" s="4287"/>
      <c r="LIZ29" s="4303"/>
      <c r="LJA29" s="4304"/>
      <c r="LJB29" s="2603"/>
      <c r="LJC29" s="4305"/>
      <c r="LJD29" s="4306"/>
      <c r="LJE29" s="4305"/>
      <c r="LJF29" s="4306"/>
      <c r="LJG29" s="4299"/>
      <c r="LJH29" s="4300"/>
      <c r="LJI29" s="4305"/>
      <c r="LJJ29" s="4304"/>
      <c r="LJK29" s="4299"/>
      <c r="LJL29" s="4300"/>
      <c r="LJM29" s="4301"/>
      <c r="LJN29" s="4302"/>
      <c r="LJO29" s="4299"/>
      <c r="LJP29" s="2602"/>
      <c r="LJQ29" s="4287"/>
      <c r="LJR29" s="4303"/>
      <c r="LJS29" s="4304"/>
      <c r="LJT29" s="2603"/>
      <c r="LJU29" s="4305"/>
      <c r="LJV29" s="4306"/>
      <c r="LJW29" s="4305"/>
      <c r="LJX29" s="4306"/>
      <c r="LJY29" s="4299"/>
      <c r="LJZ29" s="4300"/>
      <c r="LKA29" s="4305"/>
      <c r="LKB29" s="4304"/>
      <c r="LKC29" s="4299"/>
      <c r="LKD29" s="4300"/>
      <c r="LKE29" s="4301"/>
      <c r="LKF29" s="4302"/>
      <c r="LKG29" s="4299"/>
      <c r="LKH29" s="2602"/>
      <c r="LKI29" s="4287"/>
      <c r="LKJ29" s="4303"/>
      <c r="LKK29" s="4304"/>
      <c r="LKL29" s="2603"/>
      <c r="LKM29" s="4305"/>
      <c r="LKN29" s="4306"/>
      <c r="LKO29" s="4305"/>
      <c r="LKP29" s="4306"/>
      <c r="LKQ29" s="4299"/>
      <c r="LKR29" s="4300"/>
      <c r="LKS29" s="4305"/>
      <c r="LKT29" s="4304"/>
      <c r="LKU29" s="4299"/>
      <c r="LKV29" s="4300"/>
      <c r="LKW29" s="4301"/>
      <c r="LKX29" s="4302"/>
      <c r="LKY29" s="4299"/>
      <c r="LKZ29" s="2602"/>
      <c r="LLA29" s="4287"/>
      <c r="LLB29" s="4303"/>
      <c r="LLC29" s="4304"/>
      <c r="LLD29" s="2603"/>
      <c r="LLE29" s="4305"/>
      <c r="LLF29" s="4306"/>
      <c r="LLG29" s="4305"/>
      <c r="LLH29" s="4306"/>
      <c r="LLI29" s="4299"/>
      <c r="LLJ29" s="4300"/>
      <c r="LLK29" s="4305"/>
      <c r="LLL29" s="4304"/>
      <c r="LLM29" s="4299"/>
      <c r="LLN29" s="4300"/>
      <c r="LLO29" s="4301"/>
      <c r="LLP29" s="4302"/>
      <c r="LLQ29" s="4299"/>
      <c r="LLR29" s="2602"/>
      <c r="LLS29" s="4287"/>
      <c r="LLT29" s="4303"/>
      <c r="LLU29" s="4304"/>
      <c r="LLV29" s="2603"/>
      <c r="LLW29" s="4305"/>
      <c r="LLX29" s="4306"/>
      <c r="LLY29" s="4305"/>
      <c r="LLZ29" s="4306"/>
      <c r="LMA29" s="4299"/>
      <c r="LMB29" s="4300"/>
      <c r="LMC29" s="4305"/>
      <c r="LMD29" s="4304"/>
      <c r="LME29" s="4299"/>
      <c r="LMF29" s="4300"/>
      <c r="LMG29" s="4301"/>
      <c r="LMH29" s="4302"/>
      <c r="LMI29" s="4299"/>
      <c r="LMJ29" s="2602"/>
      <c r="LMK29" s="4287"/>
      <c r="LML29" s="4303"/>
      <c r="LMM29" s="4304"/>
      <c r="LMN29" s="2603"/>
      <c r="LMO29" s="4305"/>
      <c r="LMP29" s="4306"/>
      <c r="LMQ29" s="4305"/>
      <c r="LMR29" s="4306"/>
      <c r="LMS29" s="4299"/>
      <c r="LMT29" s="4300"/>
      <c r="LMU29" s="4305"/>
      <c r="LMV29" s="4304"/>
      <c r="LMW29" s="4299"/>
      <c r="LMX29" s="4300"/>
      <c r="LMY29" s="4301"/>
      <c r="LMZ29" s="4302"/>
      <c r="LNA29" s="4299"/>
      <c r="LNB29" s="2602"/>
      <c r="LNC29" s="4287"/>
      <c r="LND29" s="4303"/>
      <c r="LNE29" s="4304"/>
      <c r="LNF29" s="2603"/>
      <c r="LNG29" s="4305"/>
      <c r="LNH29" s="4306"/>
      <c r="LNI29" s="4305"/>
      <c r="LNJ29" s="4306"/>
      <c r="LNK29" s="4299"/>
      <c r="LNL29" s="4300"/>
      <c r="LNM29" s="4305"/>
      <c r="LNN29" s="4304"/>
      <c r="LNO29" s="4299"/>
      <c r="LNP29" s="4300"/>
      <c r="LNQ29" s="4301"/>
      <c r="LNR29" s="4302"/>
      <c r="LNS29" s="4299"/>
      <c r="LNT29" s="2602"/>
      <c r="LNU29" s="4287"/>
      <c r="LNV29" s="4303"/>
      <c r="LNW29" s="4304"/>
      <c r="LNX29" s="2603"/>
      <c r="LNY29" s="4305"/>
      <c r="LNZ29" s="4306"/>
      <c r="LOA29" s="4305"/>
      <c r="LOB29" s="4306"/>
      <c r="LOC29" s="4299"/>
      <c r="LOD29" s="4300"/>
      <c r="LOE29" s="4305"/>
      <c r="LOF29" s="4304"/>
      <c r="LOG29" s="4299"/>
      <c r="LOH29" s="4300"/>
      <c r="LOI29" s="4301"/>
      <c r="LOJ29" s="4302"/>
      <c r="LOK29" s="4299"/>
      <c r="LOL29" s="2602"/>
      <c r="LOM29" s="4287"/>
      <c r="LON29" s="4303"/>
      <c r="LOO29" s="4304"/>
      <c r="LOP29" s="2603"/>
      <c r="LOQ29" s="4305"/>
      <c r="LOR29" s="4306"/>
      <c r="LOS29" s="4305"/>
      <c r="LOT29" s="4306"/>
      <c r="LOU29" s="4299"/>
      <c r="LOV29" s="4300"/>
      <c r="LOW29" s="4305"/>
      <c r="LOX29" s="4304"/>
      <c r="LOY29" s="4299"/>
      <c r="LOZ29" s="4300"/>
      <c r="LPA29" s="4301"/>
      <c r="LPB29" s="4302"/>
      <c r="LPC29" s="4299"/>
      <c r="LPD29" s="2602"/>
      <c r="LPE29" s="4287"/>
      <c r="LPF29" s="4303"/>
      <c r="LPG29" s="4304"/>
      <c r="LPH29" s="2603"/>
      <c r="LPI29" s="4305"/>
      <c r="LPJ29" s="4306"/>
      <c r="LPK29" s="4305"/>
      <c r="LPL29" s="4306"/>
      <c r="LPM29" s="4299"/>
      <c r="LPN29" s="4300"/>
      <c r="LPO29" s="4305"/>
      <c r="LPP29" s="4304"/>
      <c r="LPQ29" s="4299"/>
      <c r="LPR29" s="4300"/>
      <c r="LPS29" s="4301"/>
      <c r="LPT29" s="4302"/>
      <c r="LPU29" s="4299"/>
      <c r="LPV29" s="2602"/>
      <c r="LPW29" s="4287"/>
      <c r="LPX29" s="4303"/>
      <c r="LPY29" s="4304"/>
      <c r="LPZ29" s="2603"/>
      <c r="LQA29" s="4305"/>
      <c r="LQB29" s="4306"/>
      <c r="LQC29" s="4305"/>
      <c r="LQD29" s="4306"/>
      <c r="LQE29" s="4299"/>
      <c r="LQF29" s="4300"/>
      <c r="LQG29" s="4305"/>
      <c r="LQH29" s="4304"/>
      <c r="LQI29" s="4299"/>
      <c r="LQJ29" s="4300"/>
      <c r="LQK29" s="4301"/>
      <c r="LQL29" s="4302"/>
      <c r="LQM29" s="4299"/>
      <c r="LQN29" s="2602"/>
      <c r="LQO29" s="4287"/>
      <c r="LQP29" s="4303"/>
      <c r="LQQ29" s="4304"/>
      <c r="LQR29" s="2603"/>
      <c r="LQS29" s="4305"/>
      <c r="LQT29" s="4306"/>
      <c r="LQU29" s="4305"/>
      <c r="LQV29" s="4306"/>
      <c r="LQW29" s="4299"/>
      <c r="LQX29" s="4300"/>
      <c r="LQY29" s="4305"/>
      <c r="LQZ29" s="4304"/>
      <c r="LRA29" s="4299"/>
      <c r="LRB29" s="4300"/>
      <c r="LRC29" s="4301"/>
      <c r="LRD29" s="4302"/>
      <c r="LRE29" s="4299"/>
      <c r="LRF29" s="2602"/>
      <c r="LRG29" s="4287"/>
      <c r="LRH29" s="4303"/>
      <c r="LRI29" s="4304"/>
      <c r="LRJ29" s="2603"/>
      <c r="LRK29" s="4305"/>
      <c r="LRL29" s="4306"/>
      <c r="LRM29" s="4305"/>
      <c r="LRN29" s="4306"/>
      <c r="LRO29" s="4299"/>
      <c r="LRP29" s="4300"/>
      <c r="LRQ29" s="4305"/>
      <c r="LRR29" s="4304"/>
      <c r="LRS29" s="4299"/>
      <c r="LRT29" s="4300"/>
      <c r="LRU29" s="4301"/>
      <c r="LRV29" s="4302"/>
      <c r="LRW29" s="4299"/>
      <c r="LRX29" s="2602"/>
      <c r="LRY29" s="4287"/>
      <c r="LRZ29" s="4303"/>
      <c r="LSA29" s="4304"/>
      <c r="LSB29" s="2603"/>
      <c r="LSC29" s="4305"/>
      <c r="LSD29" s="4306"/>
      <c r="LSE29" s="4305"/>
      <c r="LSF29" s="4306"/>
      <c r="LSG29" s="4299"/>
      <c r="LSH29" s="4300"/>
      <c r="LSI29" s="4305"/>
      <c r="LSJ29" s="4304"/>
      <c r="LSK29" s="4299"/>
      <c r="LSL29" s="4300"/>
      <c r="LSM29" s="4301"/>
      <c r="LSN29" s="4302"/>
      <c r="LSO29" s="4299"/>
      <c r="LSP29" s="2602"/>
      <c r="LSQ29" s="4287"/>
      <c r="LSR29" s="4303"/>
      <c r="LSS29" s="4304"/>
      <c r="LST29" s="2603"/>
      <c r="LSU29" s="4305"/>
      <c r="LSV29" s="4306"/>
      <c r="LSW29" s="4305"/>
      <c r="LSX29" s="4306"/>
      <c r="LSY29" s="4299"/>
      <c r="LSZ29" s="4300"/>
      <c r="LTA29" s="4305"/>
      <c r="LTB29" s="4304"/>
      <c r="LTC29" s="4299"/>
      <c r="LTD29" s="4300"/>
      <c r="LTE29" s="4301"/>
      <c r="LTF29" s="4302"/>
      <c r="LTG29" s="4299"/>
      <c r="LTH29" s="2602"/>
      <c r="LTI29" s="4287"/>
      <c r="LTJ29" s="4303"/>
      <c r="LTK29" s="4304"/>
      <c r="LTL29" s="2603"/>
      <c r="LTM29" s="4305"/>
      <c r="LTN29" s="4306"/>
      <c r="LTO29" s="4305"/>
      <c r="LTP29" s="4306"/>
      <c r="LTQ29" s="4299"/>
      <c r="LTR29" s="4300"/>
      <c r="LTS29" s="4305"/>
      <c r="LTT29" s="4304"/>
      <c r="LTU29" s="4299"/>
      <c r="LTV29" s="4300"/>
      <c r="LTW29" s="4301"/>
      <c r="LTX29" s="4302"/>
      <c r="LTY29" s="4299"/>
      <c r="LTZ29" s="2602"/>
      <c r="LUA29" s="4287"/>
      <c r="LUB29" s="4303"/>
      <c r="LUC29" s="4304"/>
      <c r="LUD29" s="2603"/>
      <c r="LUE29" s="4305"/>
      <c r="LUF29" s="4306"/>
      <c r="LUG29" s="4305"/>
      <c r="LUH29" s="4306"/>
      <c r="LUI29" s="4299"/>
      <c r="LUJ29" s="4300"/>
      <c r="LUK29" s="4305"/>
      <c r="LUL29" s="4304"/>
      <c r="LUM29" s="4299"/>
      <c r="LUN29" s="4300"/>
      <c r="LUO29" s="4301"/>
      <c r="LUP29" s="4302"/>
      <c r="LUQ29" s="4299"/>
      <c r="LUR29" s="2602"/>
      <c r="LUS29" s="4287"/>
      <c r="LUT29" s="4303"/>
      <c r="LUU29" s="4304"/>
      <c r="LUV29" s="2603"/>
      <c r="LUW29" s="4305"/>
      <c r="LUX29" s="4306"/>
      <c r="LUY29" s="4305"/>
      <c r="LUZ29" s="4306"/>
      <c r="LVA29" s="4299"/>
      <c r="LVB29" s="4300"/>
      <c r="LVC29" s="4305"/>
      <c r="LVD29" s="4304"/>
      <c r="LVE29" s="4299"/>
      <c r="LVF29" s="4300"/>
      <c r="LVG29" s="4301"/>
      <c r="LVH29" s="4302"/>
      <c r="LVI29" s="4299"/>
      <c r="LVJ29" s="2602"/>
      <c r="LVK29" s="4287"/>
      <c r="LVL29" s="4303"/>
      <c r="LVM29" s="4304"/>
      <c r="LVN29" s="2603"/>
      <c r="LVO29" s="4305"/>
      <c r="LVP29" s="4306"/>
      <c r="LVQ29" s="4305"/>
      <c r="LVR29" s="4306"/>
      <c r="LVS29" s="4299"/>
      <c r="LVT29" s="4300"/>
      <c r="LVU29" s="4305"/>
      <c r="LVV29" s="4304"/>
      <c r="LVW29" s="4299"/>
      <c r="LVX29" s="4300"/>
      <c r="LVY29" s="4301"/>
      <c r="LVZ29" s="4302"/>
      <c r="LWA29" s="4299"/>
      <c r="LWB29" s="2602"/>
      <c r="LWC29" s="4287"/>
      <c r="LWD29" s="4303"/>
      <c r="LWE29" s="4304"/>
      <c r="LWF29" s="2603"/>
      <c r="LWG29" s="4305"/>
      <c r="LWH29" s="4306"/>
      <c r="LWI29" s="4305"/>
      <c r="LWJ29" s="4306"/>
      <c r="LWK29" s="4299"/>
      <c r="LWL29" s="4300"/>
      <c r="LWM29" s="4305"/>
      <c r="LWN29" s="4304"/>
      <c r="LWO29" s="4299"/>
      <c r="LWP29" s="4300"/>
      <c r="LWQ29" s="4301"/>
      <c r="LWR29" s="4302"/>
      <c r="LWS29" s="4299"/>
      <c r="LWT29" s="2602"/>
      <c r="LWU29" s="4287"/>
      <c r="LWV29" s="4303"/>
      <c r="LWW29" s="4304"/>
      <c r="LWX29" s="2603"/>
      <c r="LWY29" s="4305"/>
      <c r="LWZ29" s="4306"/>
      <c r="LXA29" s="4305"/>
      <c r="LXB29" s="4306"/>
      <c r="LXC29" s="4299"/>
      <c r="LXD29" s="4300"/>
      <c r="LXE29" s="4305"/>
      <c r="LXF29" s="4304"/>
      <c r="LXG29" s="4299"/>
      <c r="LXH29" s="4300"/>
      <c r="LXI29" s="4301"/>
      <c r="LXJ29" s="4302"/>
      <c r="LXK29" s="4299"/>
      <c r="LXL29" s="2602"/>
      <c r="LXM29" s="4287"/>
      <c r="LXN29" s="4303"/>
      <c r="LXO29" s="4304"/>
      <c r="LXP29" s="2603"/>
      <c r="LXQ29" s="4305"/>
      <c r="LXR29" s="4306"/>
      <c r="LXS29" s="4305"/>
      <c r="LXT29" s="4306"/>
      <c r="LXU29" s="4299"/>
      <c r="LXV29" s="4300"/>
      <c r="LXW29" s="4305"/>
      <c r="LXX29" s="4304"/>
      <c r="LXY29" s="4299"/>
      <c r="LXZ29" s="4300"/>
      <c r="LYA29" s="4301"/>
      <c r="LYB29" s="4302"/>
      <c r="LYC29" s="4299"/>
      <c r="LYD29" s="2602"/>
      <c r="LYE29" s="4287"/>
      <c r="LYF29" s="4303"/>
      <c r="LYG29" s="4304"/>
      <c r="LYH29" s="2603"/>
      <c r="LYI29" s="4305"/>
      <c r="LYJ29" s="4306"/>
      <c r="LYK29" s="4305"/>
      <c r="LYL29" s="4306"/>
      <c r="LYM29" s="4299"/>
      <c r="LYN29" s="4300"/>
      <c r="LYO29" s="4305"/>
      <c r="LYP29" s="4304"/>
      <c r="LYQ29" s="4299"/>
      <c r="LYR29" s="4300"/>
      <c r="LYS29" s="4301"/>
      <c r="LYT29" s="4302"/>
      <c r="LYU29" s="4299"/>
      <c r="LYV29" s="2602"/>
      <c r="LYW29" s="4287"/>
      <c r="LYX29" s="4303"/>
      <c r="LYY29" s="4304"/>
      <c r="LYZ29" s="2603"/>
      <c r="LZA29" s="4305"/>
      <c r="LZB29" s="4306"/>
      <c r="LZC29" s="4305"/>
      <c r="LZD29" s="4306"/>
      <c r="LZE29" s="4299"/>
      <c r="LZF29" s="4300"/>
      <c r="LZG29" s="4305"/>
      <c r="LZH29" s="4304"/>
      <c r="LZI29" s="4299"/>
      <c r="LZJ29" s="4300"/>
      <c r="LZK29" s="4301"/>
      <c r="LZL29" s="4302"/>
      <c r="LZM29" s="4299"/>
      <c r="LZN29" s="2602"/>
      <c r="LZO29" s="4287"/>
      <c r="LZP29" s="4303"/>
      <c r="LZQ29" s="4304"/>
      <c r="LZR29" s="2603"/>
      <c r="LZS29" s="4305"/>
      <c r="LZT29" s="4306"/>
      <c r="LZU29" s="4305"/>
      <c r="LZV29" s="4306"/>
      <c r="LZW29" s="4299"/>
      <c r="LZX29" s="4300"/>
      <c r="LZY29" s="4305"/>
      <c r="LZZ29" s="4304"/>
      <c r="MAA29" s="4299"/>
      <c r="MAB29" s="4300"/>
      <c r="MAC29" s="4301"/>
      <c r="MAD29" s="4302"/>
      <c r="MAE29" s="4299"/>
      <c r="MAF29" s="2602"/>
      <c r="MAG29" s="4287"/>
      <c r="MAH29" s="4303"/>
      <c r="MAI29" s="4304"/>
      <c r="MAJ29" s="2603"/>
      <c r="MAK29" s="4305"/>
      <c r="MAL29" s="4306"/>
      <c r="MAM29" s="4305"/>
      <c r="MAN29" s="4306"/>
      <c r="MAO29" s="4299"/>
      <c r="MAP29" s="4300"/>
      <c r="MAQ29" s="4305"/>
      <c r="MAR29" s="4304"/>
      <c r="MAS29" s="4299"/>
      <c r="MAT29" s="4300"/>
      <c r="MAU29" s="4301"/>
      <c r="MAV29" s="4302"/>
      <c r="MAW29" s="4299"/>
      <c r="MAX29" s="2602"/>
      <c r="MAY29" s="4287"/>
      <c r="MAZ29" s="4303"/>
      <c r="MBA29" s="4304"/>
      <c r="MBB29" s="2603"/>
      <c r="MBC29" s="4305"/>
      <c r="MBD29" s="4306"/>
      <c r="MBE29" s="4305"/>
      <c r="MBF29" s="4306"/>
      <c r="MBG29" s="4299"/>
      <c r="MBH29" s="4300"/>
      <c r="MBI29" s="4305"/>
      <c r="MBJ29" s="4304"/>
      <c r="MBK29" s="4299"/>
      <c r="MBL29" s="4300"/>
      <c r="MBM29" s="4301"/>
      <c r="MBN29" s="4302"/>
      <c r="MBO29" s="4299"/>
      <c r="MBP29" s="2602"/>
      <c r="MBQ29" s="4287"/>
      <c r="MBR29" s="4303"/>
      <c r="MBS29" s="4304"/>
      <c r="MBT29" s="2603"/>
      <c r="MBU29" s="4305"/>
      <c r="MBV29" s="4306"/>
      <c r="MBW29" s="4305"/>
      <c r="MBX29" s="4306"/>
      <c r="MBY29" s="4299"/>
      <c r="MBZ29" s="4300"/>
      <c r="MCA29" s="4305"/>
      <c r="MCB29" s="4304"/>
      <c r="MCC29" s="4299"/>
      <c r="MCD29" s="4300"/>
      <c r="MCE29" s="4301"/>
      <c r="MCF29" s="4302"/>
      <c r="MCG29" s="4299"/>
      <c r="MCH29" s="2602"/>
      <c r="MCI29" s="4287"/>
      <c r="MCJ29" s="4303"/>
      <c r="MCK29" s="4304"/>
      <c r="MCL29" s="2603"/>
      <c r="MCM29" s="4305"/>
      <c r="MCN29" s="4306"/>
      <c r="MCO29" s="4305"/>
      <c r="MCP29" s="4306"/>
      <c r="MCQ29" s="4299"/>
      <c r="MCR29" s="4300"/>
      <c r="MCS29" s="4305"/>
      <c r="MCT29" s="4304"/>
      <c r="MCU29" s="4299"/>
      <c r="MCV29" s="4300"/>
      <c r="MCW29" s="4301"/>
      <c r="MCX29" s="4302"/>
      <c r="MCY29" s="4299"/>
      <c r="MCZ29" s="2602"/>
      <c r="MDA29" s="4287"/>
      <c r="MDB29" s="4303"/>
      <c r="MDC29" s="4304"/>
      <c r="MDD29" s="2603"/>
      <c r="MDE29" s="4305"/>
      <c r="MDF29" s="4306"/>
      <c r="MDG29" s="4305"/>
      <c r="MDH29" s="4306"/>
      <c r="MDI29" s="4299"/>
      <c r="MDJ29" s="4300"/>
      <c r="MDK29" s="4305"/>
      <c r="MDL29" s="4304"/>
      <c r="MDM29" s="4299"/>
      <c r="MDN29" s="4300"/>
      <c r="MDO29" s="4301"/>
      <c r="MDP29" s="4302"/>
      <c r="MDQ29" s="4299"/>
      <c r="MDR29" s="2602"/>
      <c r="MDS29" s="4287"/>
      <c r="MDT29" s="4303"/>
      <c r="MDU29" s="4304"/>
      <c r="MDV29" s="2603"/>
      <c r="MDW29" s="4305"/>
      <c r="MDX29" s="4306"/>
      <c r="MDY29" s="4305"/>
      <c r="MDZ29" s="4306"/>
      <c r="MEA29" s="4299"/>
      <c r="MEB29" s="4300"/>
      <c r="MEC29" s="4305"/>
      <c r="MED29" s="4304"/>
      <c r="MEE29" s="4299"/>
      <c r="MEF29" s="4300"/>
      <c r="MEG29" s="4301"/>
      <c r="MEH29" s="4302"/>
      <c r="MEI29" s="4299"/>
      <c r="MEJ29" s="2602"/>
      <c r="MEK29" s="4287"/>
      <c r="MEL29" s="4303"/>
      <c r="MEM29" s="4304"/>
      <c r="MEN29" s="2603"/>
      <c r="MEO29" s="4305"/>
      <c r="MEP29" s="4306"/>
      <c r="MEQ29" s="4305"/>
      <c r="MER29" s="4306"/>
      <c r="MES29" s="4299"/>
      <c r="MET29" s="4300"/>
      <c r="MEU29" s="4305"/>
      <c r="MEV29" s="4304"/>
      <c r="MEW29" s="4299"/>
      <c r="MEX29" s="4300"/>
      <c r="MEY29" s="4301"/>
      <c r="MEZ29" s="4302"/>
      <c r="MFA29" s="4299"/>
      <c r="MFB29" s="2602"/>
      <c r="MFC29" s="4287"/>
      <c r="MFD29" s="4303"/>
      <c r="MFE29" s="4304"/>
      <c r="MFF29" s="2603"/>
      <c r="MFG29" s="4305"/>
      <c r="MFH29" s="4306"/>
      <c r="MFI29" s="4305"/>
      <c r="MFJ29" s="4306"/>
      <c r="MFK29" s="4299"/>
      <c r="MFL29" s="4300"/>
      <c r="MFM29" s="4305"/>
      <c r="MFN29" s="4304"/>
      <c r="MFO29" s="4299"/>
      <c r="MFP29" s="4300"/>
      <c r="MFQ29" s="4301"/>
      <c r="MFR29" s="4302"/>
      <c r="MFS29" s="4299"/>
      <c r="MFT29" s="2602"/>
      <c r="MFU29" s="4287"/>
      <c r="MFV29" s="4303"/>
      <c r="MFW29" s="4304"/>
      <c r="MFX29" s="2603"/>
      <c r="MFY29" s="4305"/>
      <c r="MFZ29" s="4306"/>
      <c r="MGA29" s="4305"/>
      <c r="MGB29" s="4306"/>
      <c r="MGC29" s="4299"/>
      <c r="MGD29" s="4300"/>
      <c r="MGE29" s="4305"/>
      <c r="MGF29" s="4304"/>
      <c r="MGG29" s="4299"/>
      <c r="MGH29" s="4300"/>
      <c r="MGI29" s="4301"/>
      <c r="MGJ29" s="4302"/>
      <c r="MGK29" s="4299"/>
      <c r="MGL29" s="2602"/>
      <c r="MGM29" s="4287"/>
      <c r="MGN29" s="4303"/>
      <c r="MGO29" s="4304"/>
      <c r="MGP29" s="2603"/>
      <c r="MGQ29" s="4305"/>
      <c r="MGR29" s="4306"/>
      <c r="MGS29" s="4305"/>
      <c r="MGT29" s="4306"/>
      <c r="MGU29" s="4299"/>
      <c r="MGV29" s="4300"/>
      <c r="MGW29" s="4305"/>
      <c r="MGX29" s="4304"/>
      <c r="MGY29" s="4299"/>
      <c r="MGZ29" s="4300"/>
      <c r="MHA29" s="4301"/>
      <c r="MHB29" s="4302"/>
      <c r="MHC29" s="4299"/>
      <c r="MHD29" s="2602"/>
      <c r="MHE29" s="4287"/>
      <c r="MHF29" s="4303"/>
      <c r="MHG29" s="4304"/>
      <c r="MHH29" s="2603"/>
      <c r="MHI29" s="4305"/>
      <c r="MHJ29" s="4306"/>
      <c r="MHK29" s="4305"/>
      <c r="MHL29" s="4306"/>
      <c r="MHM29" s="4299"/>
      <c r="MHN29" s="4300"/>
      <c r="MHO29" s="4305"/>
      <c r="MHP29" s="4304"/>
      <c r="MHQ29" s="4299"/>
      <c r="MHR29" s="4300"/>
      <c r="MHS29" s="4301"/>
      <c r="MHT29" s="4302"/>
      <c r="MHU29" s="4299"/>
      <c r="MHV29" s="2602"/>
      <c r="MHW29" s="4287"/>
      <c r="MHX29" s="4303"/>
      <c r="MHY29" s="4304"/>
      <c r="MHZ29" s="2603"/>
      <c r="MIA29" s="4305"/>
      <c r="MIB29" s="4306"/>
      <c r="MIC29" s="4305"/>
      <c r="MID29" s="4306"/>
      <c r="MIE29" s="4299"/>
      <c r="MIF29" s="4300"/>
      <c r="MIG29" s="4305"/>
      <c r="MIH29" s="4304"/>
      <c r="MII29" s="4299"/>
      <c r="MIJ29" s="4300"/>
      <c r="MIK29" s="4301"/>
      <c r="MIL29" s="4302"/>
      <c r="MIM29" s="4299"/>
      <c r="MIN29" s="2602"/>
      <c r="MIO29" s="4287"/>
      <c r="MIP29" s="4303"/>
      <c r="MIQ29" s="4304"/>
      <c r="MIR29" s="2603"/>
      <c r="MIS29" s="4305"/>
      <c r="MIT29" s="4306"/>
      <c r="MIU29" s="4305"/>
      <c r="MIV29" s="4306"/>
      <c r="MIW29" s="4299"/>
      <c r="MIX29" s="4300"/>
      <c r="MIY29" s="4305"/>
      <c r="MIZ29" s="4304"/>
      <c r="MJA29" s="4299"/>
      <c r="MJB29" s="4300"/>
      <c r="MJC29" s="4301"/>
      <c r="MJD29" s="4302"/>
      <c r="MJE29" s="4299"/>
      <c r="MJF29" s="2602"/>
      <c r="MJG29" s="4287"/>
      <c r="MJH29" s="4303"/>
      <c r="MJI29" s="4304"/>
      <c r="MJJ29" s="2603"/>
      <c r="MJK29" s="4305"/>
      <c r="MJL29" s="4306"/>
      <c r="MJM29" s="4305"/>
      <c r="MJN29" s="4306"/>
      <c r="MJO29" s="4299"/>
      <c r="MJP29" s="4300"/>
      <c r="MJQ29" s="4305"/>
      <c r="MJR29" s="4304"/>
      <c r="MJS29" s="4299"/>
      <c r="MJT29" s="4300"/>
      <c r="MJU29" s="4301"/>
      <c r="MJV29" s="4302"/>
      <c r="MJW29" s="4299"/>
      <c r="MJX29" s="2602"/>
      <c r="MJY29" s="4287"/>
      <c r="MJZ29" s="4303"/>
      <c r="MKA29" s="4304"/>
      <c r="MKB29" s="2603"/>
      <c r="MKC29" s="4305"/>
      <c r="MKD29" s="4306"/>
      <c r="MKE29" s="4305"/>
      <c r="MKF29" s="4306"/>
      <c r="MKG29" s="4299"/>
      <c r="MKH29" s="4300"/>
      <c r="MKI29" s="4305"/>
      <c r="MKJ29" s="4304"/>
      <c r="MKK29" s="4299"/>
      <c r="MKL29" s="4300"/>
      <c r="MKM29" s="4301"/>
      <c r="MKN29" s="4302"/>
      <c r="MKO29" s="4299"/>
      <c r="MKP29" s="2602"/>
      <c r="MKQ29" s="4287"/>
      <c r="MKR29" s="4303"/>
      <c r="MKS29" s="4304"/>
      <c r="MKT29" s="2603"/>
      <c r="MKU29" s="4305"/>
      <c r="MKV29" s="4306"/>
      <c r="MKW29" s="4305"/>
      <c r="MKX29" s="4306"/>
      <c r="MKY29" s="4299"/>
      <c r="MKZ29" s="4300"/>
      <c r="MLA29" s="4305"/>
      <c r="MLB29" s="4304"/>
      <c r="MLC29" s="4299"/>
      <c r="MLD29" s="4300"/>
      <c r="MLE29" s="4301"/>
      <c r="MLF29" s="4302"/>
      <c r="MLG29" s="4299"/>
      <c r="MLH29" s="2602"/>
      <c r="MLI29" s="4287"/>
      <c r="MLJ29" s="4303"/>
      <c r="MLK29" s="4304"/>
      <c r="MLL29" s="2603"/>
      <c r="MLM29" s="4305"/>
      <c r="MLN29" s="4306"/>
      <c r="MLO29" s="4305"/>
      <c r="MLP29" s="4306"/>
      <c r="MLQ29" s="4299"/>
      <c r="MLR29" s="4300"/>
      <c r="MLS29" s="4305"/>
      <c r="MLT29" s="4304"/>
      <c r="MLU29" s="4299"/>
      <c r="MLV29" s="4300"/>
      <c r="MLW29" s="4301"/>
      <c r="MLX29" s="4302"/>
      <c r="MLY29" s="4299"/>
      <c r="MLZ29" s="2602"/>
      <c r="MMA29" s="4287"/>
      <c r="MMB29" s="4303"/>
      <c r="MMC29" s="4304"/>
      <c r="MMD29" s="2603"/>
      <c r="MME29" s="4305"/>
      <c r="MMF29" s="4306"/>
      <c r="MMG29" s="4305"/>
      <c r="MMH29" s="4306"/>
      <c r="MMI29" s="4299"/>
      <c r="MMJ29" s="4300"/>
      <c r="MMK29" s="4305"/>
      <c r="MML29" s="4304"/>
      <c r="MMM29" s="4299"/>
      <c r="MMN29" s="4300"/>
      <c r="MMO29" s="4301"/>
      <c r="MMP29" s="4302"/>
      <c r="MMQ29" s="4299"/>
      <c r="MMR29" s="2602"/>
      <c r="MMS29" s="4287"/>
      <c r="MMT29" s="4303"/>
      <c r="MMU29" s="4304"/>
      <c r="MMV29" s="2603"/>
      <c r="MMW29" s="4305"/>
      <c r="MMX29" s="4306"/>
      <c r="MMY29" s="4305"/>
      <c r="MMZ29" s="4306"/>
      <c r="MNA29" s="4299"/>
      <c r="MNB29" s="4300"/>
      <c r="MNC29" s="4305"/>
      <c r="MND29" s="4304"/>
      <c r="MNE29" s="4299"/>
      <c r="MNF29" s="4300"/>
      <c r="MNG29" s="4301"/>
      <c r="MNH29" s="4302"/>
      <c r="MNI29" s="4299"/>
      <c r="MNJ29" s="2602"/>
      <c r="MNK29" s="4287"/>
      <c r="MNL29" s="4303"/>
      <c r="MNM29" s="4304"/>
      <c r="MNN29" s="2603"/>
      <c r="MNO29" s="4305"/>
      <c r="MNP29" s="4306"/>
      <c r="MNQ29" s="4305"/>
      <c r="MNR29" s="4306"/>
      <c r="MNS29" s="4299"/>
      <c r="MNT29" s="4300"/>
      <c r="MNU29" s="4305"/>
      <c r="MNV29" s="4304"/>
      <c r="MNW29" s="4299"/>
      <c r="MNX29" s="4300"/>
      <c r="MNY29" s="4301"/>
      <c r="MNZ29" s="4302"/>
      <c r="MOA29" s="4299"/>
      <c r="MOB29" s="2602"/>
      <c r="MOC29" s="4287"/>
      <c r="MOD29" s="4303"/>
      <c r="MOE29" s="4304"/>
      <c r="MOF29" s="2603"/>
      <c r="MOG29" s="4305"/>
      <c r="MOH29" s="4306"/>
      <c r="MOI29" s="4305"/>
      <c r="MOJ29" s="4306"/>
      <c r="MOK29" s="4299"/>
      <c r="MOL29" s="4300"/>
      <c r="MOM29" s="4305"/>
      <c r="MON29" s="4304"/>
      <c r="MOO29" s="4299"/>
      <c r="MOP29" s="4300"/>
      <c r="MOQ29" s="4301"/>
      <c r="MOR29" s="4302"/>
      <c r="MOS29" s="4299"/>
      <c r="MOT29" s="2602"/>
      <c r="MOU29" s="4287"/>
      <c r="MOV29" s="4303"/>
      <c r="MOW29" s="4304"/>
      <c r="MOX29" s="2603"/>
      <c r="MOY29" s="4305"/>
      <c r="MOZ29" s="4306"/>
      <c r="MPA29" s="4305"/>
      <c r="MPB29" s="4306"/>
      <c r="MPC29" s="4299"/>
      <c r="MPD29" s="4300"/>
      <c r="MPE29" s="4305"/>
      <c r="MPF29" s="4304"/>
      <c r="MPG29" s="4299"/>
      <c r="MPH29" s="4300"/>
      <c r="MPI29" s="4301"/>
      <c r="MPJ29" s="4302"/>
      <c r="MPK29" s="4299"/>
      <c r="MPL29" s="2602"/>
      <c r="MPM29" s="4287"/>
      <c r="MPN29" s="4303"/>
      <c r="MPO29" s="4304"/>
      <c r="MPP29" s="2603"/>
      <c r="MPQ29" s="4305"/>
      <c r="MPR29" s="4306"/>
      <c r="MPS29" s="4305"/>
      <c r="MPT29" s="4306"/>
      <c r="MPU29" s="4299"/>
      <c r="MPV29" s="4300"/>
      <c r="MPW29" s="4305"/>
      <c r="MPX29" s="4304"/>
      <c r="MPY29" s="4299"/>
      <c r="MPZ29" s="4300"/>
      <c r="MQA29" s="4301"/>
      <c r="MQB29" s="4302"/>
      <c r="MQC29" s="4299"/>
      <c r="MQD29" s="2602"/>
      <c r="MQE29" s="4287"/>
      <c r="MQF29" s="4303"/>
      <c r="MQG29" s="4304"/>
      <c r="MQH29" s="2603"/>
      <c r="MQI29" s="4305"/>
      <c r="MQJ29" s="4306"/>
      <c r="MQK29" s="4305"/>
      <c r="MQL29" s="4306"/>
      <c r="MQM29" s="4299"/>
      <c r="MQN29" s="4300"/>
      <c r="MQO29" s="4305"/>
      <c r="MQP29" s="4304"/>
      <c r="MQQ29" s="4299"/>
      <c r="MQR29" s="4300"/>
      <c r="MQS29" s="4301"/>
      <c r="MQT29" s="4302"/>
      <c r="MQU29" s="4299"/>
      <c r="MQV29" s="2602"/>
      <c r="MQW29" s="4287"/>
      <c r="MQX29" s="4303"/>
      <c r="MQY29" s="4304"/>
      <c r="MQZ29" s="2603"/>
      <c r="MRA29" s="4305"/>
      <c r="MRB29" s="4306"/>
      <c r="MRC29" s="4305"/>
      <c r="MRD29" s="4306"/>
      <c r="MRE29" s="4299"/>
      <c r="MRF29" s="4300"/>
      <c r="MRG29" s="4305"/>
      <c r="MRH29" s="4304"/>
      <c r="MRI29" s="4299"/>
      <c r="MRJ29" s="4300"/>
      <c r="MRK29" s="4301"/>
      <c r="MRL29" s="4302"/>
      <c r="MRM29" s="4299"/>
      <c r="MRN29" s="2602"/>
      <c r="MRO29" s="4287"/>
      <c r="MRP29" s="4303"/>
      <c r="MRQ29" s="4304"/>
      <c r="MRR29" s="2603"/>
      <c r="MRS29" s="4305"/>
      <c r="MRT29" s="4306"/>
      <c r="MRU29" s="4305"/>
      <c r="MRV29" s="4306"/>
      <c r="MRW29" s="4299"/>
      <c r="MRX29" s="4300"/>
      <c r="MRY29" s="4305"/>
      <c r="MRZ29" s="4304"/>
      <c r="MSA29" s="4299"/>
      <c r="MSB29" s="4300"/>
      <c r="MSC29" s="4301"/>
      <c r="MSD29" s="4302"/>
      <c r="MSE29" s="4299"/>
      <c r="MSF29" s="2602"/>
      <c r="MSG29" s="4287"/>
      <c r="MSH29" s="4303"/>
      <c r="MSI29" s="4304"/>
      <c r="MSJ29" s="2603"/>
      <c r="MSK29" s="4305"/>
      <c r="MSL29" s="4306"/>
      <c r="MSM29" s="4305"/>
      <c r="MSN29" s="4306"/>
      <c r="MSO29" s="4299"/>
      <c r="MSP29" s="4300"/>
      <c r="MSQ29" s="4305"/>
      <c r="MSR29" s="4304"/>
      <c r="MSS29" s="4299"/>
      <c r="MST29" s="4300"/>
      <c r="MSU29" s="4301"/>
      <c r="MSV29" s="4302"/>
      <c r="MSW29" s="4299"/>
      <c r="MSX29" s="2602"/>
      <c r="MSY29" s="4287"/>
      <c r="MSZ29" s="4303"/>
      <c r="MTA29" s="4304"/>
      <c r="MTB29" s="2603"/>
      <c r="MTC29" s="4305"/>
      <c r="MTD29" s="4306"/>
      <c r="MTE29" s="4305"/>
      <c r="MTF29" s="4306"/>
      <c r="MTG29" s="4299"/>
      <c r="MTH29" s="4300"/>
      <c r="MTI29" s="4305"/>
      <c r="MTJ29" s="4304"/>
      <c r="MTK29" s="4299"/>
      <c r="MTL29" s="4300"/>
      <c r="MTM29" s="4301"/>
      <c r="MTN29" s="4302"/>
      <c r="MTO29" s="4299"/>
      <c r="MTP29" s="2602"/>
      <c r="MTQ29" s="4287"/>
      <c r="MTR29" s="4303"/>
      <c r="MTS29" s="4304"/>
      <c r="MTT29" s="2603"/>
      <c r="MTU29" s="4305"/>
      <c r="MTV29" s="4306"/>
      <c r="MTW29" s="4305"/>
      <c r="MTX29" s="4306"/>
      <c r="MTY29" s="4299"/>
      <c r="MTZ29" s="4300"/>
      <c r="MUA29" s="4305"/>
      <c r="MUB29" s="4304"/>
      <c r="MUC29" s="4299"/>
      <c r="MUD29" s="4300"/>
      <c r="MUE29" s="4301"/>
      <c r="MUF29" s="4302"/>
      <c r="MUG29" s="4299"/>
      <c r="MUH29" s="2602"/>
      <c r="MUI29" s="4287"/>
      <c r="MUJ29" s="4303"/>
      <c r="MUK29" s="4304"/>
      <c r="MUL29" s="2603"/>
      <c r="MUM29" s="4305"/>
      <c r="MUN29" s="4306"/>
      <c r="MUO29" s="4305"/>
      <c r="MUP29" s="4306"/>
      <c r="MUQ29" s="4299"/>
      <c r="MUR29" s="4300"/>
      <c r="MUS29" s="4305"/>
      <c r="MUT29" s="4304"/>
      <c r="MUU29" s="4299"/>
      <c r="MUV29" s="4300"/>
      <c r="MUW29" s="4301"/>
      <c r="MUX29" s="4302"/>
      <c r="MUY29" s="4299"/>
      <c r="MUZ29" s="2602"/>
      <c r="MVA29" s="4287"/>
      <c r="MVB29" s="4303"/>
      <c r="MVC29" s="4304"/>
      <c r="MVD29" s="2603"/>
      <c r="MVE29" s="4305"/>
      <c r="MVF29" s="4306"/>
      <c r="MVG29" s="4305"/>
      <c r="MVH29" s="4306"/>
      <c r="MVI29" s="4299"/>
      <c r="MVJ29" s="4300"/>
      <c r="MVK29" s="4305"/>
      <c r="MVL29" s="4304"/>
      <c r="MVM29" s="4299"/>
      <c r="MVN29" s="4300"/>
      <c r="MVO29" s="4301"/>
      <c r="MVP29" s="4302"/>
      <c r="MVQ29" s="4299"/>
      <c r="MVR29" s="2602"/>
      <c r="MVS29" s="4287"/>
      <c r="MVT29" s="4303"/>
      <c r="MVU29" s="4304"/>
      <c r="MVV29" s="2603"/>
      <c r="MVW29" s="4305"/>
      <c r="MVX29" s="4306"/>
      <c r="MVY29" s="4305"/>
      <c r="MVZ29" s="4306"/>
      <c r="MWA29" s="4299"/>
      <c r="MWB29" s="4300"/>
      <c r="MWC29" s="4305"/>
      <c r="MWD29" s="4304"/>
      <c r="MWE29" s="4299"/>
      <c r="MWF29" s="4300"/>
      <c r="MWG29" s="4301"/>
      <c r="MWH29" s="4302"/>
      <c r="MWI29" s="4299"/>
      <c r="MWJ29" s="2602"/>
      <c r="MWK29" s="4287"/>
      <c r="MWL29" s="4303"/>
      <c r="MWM29" s="4304"/>
      <c r="MWN29" s="2603"/>
      <c r="MWO29" s="4305"/>
      <c r="MWP29" s="4306"/>
      <c r="MWQ29" s="4305"/>
      <c r="MWR29" s="4306"/>
      <c r="MWS29" s="4299"/>
      <c r="MWT29" s="4300"/>
      <c r="MWU29" s="4305"/>
      <c r="MWV29" s="4304"/>
      <c r="MWW29" s="4299"/>
      <c r="MWX29" s="4300"/>
      <c r="MWY29" s="4301"/>
      <c r="MWZ29" s="4302"/>
      <c r="MXA29" s="4299"/>
      <c r="MXB29" s="2602"/>
      <c r="MXC29" s="4287"/>
      <c r="MXD29" s="4303"/>
      <c r="MXE29" s="4304"/>
      <c r="MXF29" s="2603"/>
      <c r="MXG29" s="4305"/>
      <c r="MXH29" s="4306"/>
      <c r="MXI29" s="4305"/>
      <c r="MXJ29" s="4306"/>
      <c r="MXK29" s="4299"/>
      <c r="MXL29" s="4300"/>
      <c r="MXM29" s="4305"/>
      <c r="MXN29" s="4304"/>
      <c r="MXO29" s="4299"/>
      <c r="MXP29" s="4300"/>
      <c r="MXQ29" s="4301"/>
      <c r="MXR29" s="4302"/>
      <c r="MXS29" s="4299"/>
      <c r="MXT29" s="2602"/>
      <c r="MXU29" s="4287"/>
      <c r="MXV29" s="4303"/>
      <c r="MXW29" s="4304"/>
      <c r="MXX29" s="2603"/>
      <c r="MXY29" s="4305"/>
      <c r="MXZ29" s="4306"/>
      <c r="MYA29" s="4305"/>
      <c r="MYB29" s="4306"/>
      <c r="MYC29" s="4299"/>
      <c r="MYD29" s="4300"/>
      <c r="MYE29" s="4305"/>
      <c r="MYF29" s="4304"/>
      <c r="MYG29" s="4299"/>
      <c r="MYH29" s="4300"/>
      <c r="MYI29" s="4301"/>
      <c r="MYJ29" s="4302"/>
      <c r="MYK29" s="4299"/>
      <c r="MYL29" s="2602"/>
      <c r="MYM29" s="4287"/>
      <c r="MYN29" s="4303"/>
      <c r="MYO29" s="4304"/>
      <c r="MYP29" s="2603"/>
      <c r="MYQ29" s="4305"/>
      <c r="MYR29" s="4306"/>
      <c r="MYS29" s="4305"/>
      <c r="MYT29" s="4306"/>
      <c r="MYU29" s="4299"/>
      <c r="MYV29" s="4300"/>
      <c r="MYW29" s="4305"/>
      <c r="MYX29" s="4304"/>
      <c r="MYY29" s="4299"/>
      <c r="MYZ29" s="4300"/>
      <c r="MZA29" s="4301"/>
      <c r="MZB29" s="4302"/>
      <c r="MZC29" s="4299"/>
      <c r="MZD29" s="2602"/>
      <c r="MZE29" s="4287"/>
      <c r="MZF29" s="4303"/>
      <c r="MZG29" s="4304"/>
      <c r="MZH29" s="2603"/>
      <c r="MZI29" s="4305"/>
      <c r="MZJ29" s="4306"/>
      <c r="MZK29" s="4305"/>
      <c r="MZL29" s="4306"/>
      <c r="MZM29" s="4299"/>
      <c r="MZN29" s="4300"/>
      <c r="MZO29" s="4305"/>
      <c r="MZP29" s="4304"/>
      <c r="MZQ29" s="4299"/>
      <c r="MZR29" s="4300"/>
      <c r="MZS29" s="4301"/>
      <c r="MZT29" s="4302"/>
      <c r="MZU29" s="4299"/>
      <c r="MZV29" s="2602"/>
      <c r="MZW29" s="4287"/>
      <c r="MZX29" s="4303"/>
      <c r="MZY29" s="4304"/>
      <c r="MZZ29" s="2603"/>
      <c r="NAA29" s="4305"/>
      <c r="NAB29" s="4306"/>
      <c r="NAC29" s="4305"/>
      <c r="NAD29" s="4306"/>
      <c r="NAE29" s="4299"/>
      <c r="NAF29" s="4300"/>
      <c r="NAG29" s="4305"/>
      <c r="NAH29" s="4304"/>
      <c r="NAI29" s="4299"/>
      <c r="NAJ29" s="4300"/>
      <c r="NAK29" s="4301"/>
      <c r="NAL29" s="4302"/>
      <c r="NAM29" s="4299"/>
      <c r="NAN29" s="2602"/>
      <c r="NAO29" s="4287"/>
      <c r="NAP29" s="4303"/>
      <c r="NAQ29" s="4304"/>
      <c r="NAR29" s="2603"/>
      <c r="NAS29" s="4305"/>
      <c r="NAT29" s="4306"/>
      <c r="NAU29" s="4305"/>
      <c r="NAV29" s="4306"/>
      <c r="NAW29" s="4299"/>
      <c r="NAX29" s="4300"/>
      <c r="NAY29" s="4305"/>
      <c r="NAZ29" s="4304"/>
      <c r="NBA29" s="4299"/>
      <c r="NBB29" s="4300"/>
      <c r="NBC29" s="4301"/>
      <c r="NBD29" s="4302"/>
      <c r="NBE29" s="4299"/>
      <c r="NBF29" s="2602"/>
      <c r="NBG29" s="4287"/>
      <c r="NBH29" s="4303"/>
      <c r="NBI29" s="4304"/>
      <c r="NBJ29" s="2603"/>
      <c r="NBK29" s="4305"/>
      <c r="NBL29" s="4306"/>
      <c r="NBM29" s="4305"/>
      <c r="NBN29" s="4306"/>
      <c r="NBO29" s="4299"/>
      <c r="NBP29" s="4300"/>
      <c r="NBQ29" s="4305"/>
      <c r="NBR29" s="4304"/>
      <c r="NBS29" s="4299"/>
      <c r="NBT29" s="4300"/>
      <c r="NBU29" s="4301"/>
      <c r="NBV29" s="4302"/>
      <c r="NBW29" s="4299"/>
      <c r="NBX29" s="2602"/>
      <c r="NBY29" s="4287"/>
      <c r="NBZ29" s="4303"/>
      <c r="NCA29" s="4304"/>
      <c r="NCB29" s="2603"/>
      <c r="NCC29" s="4305"/>
      <c r="NCD29" s="4306"/>
      <c r="NCE29" s="4305"/>
      <c r="NCF29" s="4306"/>
      <c r="NCG29" s="4299"/>
      <c r="NCH29" s="4300"/>
      <c r="NCI29" s="4305"/>
      <c r="NCJ29" s="4304"/>
      <c r="NCK29" s="4299"/>
      <c r="NCL29" s="4300"/>
      <c r="NCM29" s="4301"/>
      <c r="NCN29" s="4302"/>
      <c r="NCO29" s="4299"/>
      <c r="NCP29" s="2602"/>
      <c r="NCQ29" s="4287"/>
      <c r="NCR29" s="4303"/>
      <c r="NCS29" s="4304"/>
      <c r="NCT29" s="2603"/>
      <c r="NCU29" s="4305"/>
      <c r="NCV29" s="4306"/>
      <c r="NCW29" s="4305"/>
      <c r="NCX29" s="4306"/>
      <c r="NCY29" s="4299"/>
      <c r="NCZ29" s="4300"/>
      <c r="NDA29" s="4305"/>
      <c r="NDB29" s="4304"/>
      <c r="NDC29" s="4299"/>
      <c r="NDD29" s="4300"/>
      <c r="NDE29" s="4301"/>
      <c r="NDF29" s="4302"/>
      <c r="NDG29" s="4299"/>
      <c r="NDH29" s="2602"/>
      <c r="NDI29" s="4287"/>
      <c r="NDJ29" s="4303"/>
      <c r="NDK29" s="4304"/>
      <c r="NDL29" s="2603"/>
      <c r="NDM29" s="4305"/>
      <c r="NDN29" s="4306"/>
      <c r="NDO29" s="4305"/>
      <c r="NDP29" s="4306"/>
      <c r="NDQ29" s="4299"/>
      <c r="NDR29" s="4300"/>
      <c r="NDS29" s="4305"/>
      <c r="NDT29" s="4304"/>
      <c r="NDU29" s="4299"/>
      <c r="NDV29" s="4300"/>
      <c r="NDW29" s="4301"/>
      <c r="NDX29" s="4302"/>
      <c r="NDY29" s="4299"/>
      <c r="NDZ29" s="2602"/>
      <c r="NEA29" s="4287"/>
      <c r="NEB29" s="4303"/>
      <c r="NEC29" s="4304"/>
      <c r="NED29" s="2603"/>
      <c r="NEE29" s="4305"/>
      <c r="NEF29" s="4306"/>
      <c r="NEG29" s="4305"/>
      <c r="NEH29" s="4306"/>
      <c r="NEI29" s="4299"/>
      <c r="NEJ29" s="4300"/>
      <c r="NEK29" s="4305"/>
      <c r="NEL29" s="4304"/>
      <c r="NEM29" s="4299"/>
      <c r="NEN29" s="4300"/>
      <c r="NEO29" s="4301"/>
      <c r="NEP29" s="4302"/>
      <c r="NEQ29" s="4299"/>
      <c r="NER29" s="2602"/>
      <c r="NES29" s="4287"/>
      <c r="NET29" s="4303"/>
      <c r="NEU29" s="4304"/>
      <c r="NEV29" s="2603"/>
      <c r="NEW29" s="4305"/>
      <c r="NEX29" s="4306"/>
      <c r="NEY29" s="4305"/>
      <c r="NEZ29" s="4306"/>
      <c r="NFA29" s="4299"/>
      <c r="NFB29" s="4300"/>
      <c r="NFC29" s="4305"/>
      <c r="NFD29" s="4304"/>
      <c r="NFE29" s="4299"/>
      <c r="NFF29" s="4300"/>
      <c r="NFG29" s="4301"/>
      <c r="NFH29" s="4302"/>
      <c r="NFI29" s="4299"/>
      <c r="NFJ29" s="2602"/>
      <c r="NFK29" s="4287"/>
      <c r="NFL29" s="4303"/>
      <c r="NFM29" s="4304"/>
      <c r="NFN29" s="2603"/>
      <c r="NFO29" s="4305"/>
      <c r="NFP29" s="4306"/>
      <c r="NFQ29" s="4305"/>
      <c r="NFR29" s="4306"/>
      <c r="NFS29" s="4299"/>
      <c r="NFT29" s="4300"/>
      <c r="NFU29" s="4305"/>
      <c r="NFV29" s="4304"/>
      <c r="NFW29" s="4299"/>
      <c r="NFX29" s="4300"/>
      <c r="NFY29" s="4301"/>
      <c r="NFZ29" s="4302"/>
      <c r="NGA29" s="4299"/>
      <c r="NGB29" s="2602"/>
      <c r="NGC29" s="4287"/>
      <c r="NGD29" s="4303"/>
      <c r="NGE29" s="4304"/>
      <c r="NGF29" s="2603"/>
      <c r="NGG29" s="4305"/>
      <c r="NGH29" s="4306"/>
      <c r="NGI29" s="4305"/>
      <c r="NGJ29" s="4306"/>
      <c r="NGK29" s="4299"/>
      <c r="NGL29" s="4300"/>
      <c r="NGM29" s="4305"/>
      <c r="NGN29" s="4304"/>
      <c r="NGO29" s="4299"/>
      <c r="NGP29" s="4300"/>
      <c r="NGQ29" s="4301"/>
      <c r="NGR29" s="4302"/>
      <c r="NGS29" s="4299"/>
      <c r="NGT29" s="2602"/>
      <c r="NGU29" s="4287"/>
      <c r="NGV29" s="4303"/>
      <c r="NGW29" s="4304"/>
      <c r="NGX29" s="2603"/>
      <c r="NGY29" s="4305"/>
      <c r="NGZ29" s="4306"/>
      <c r="NHA29" s="4305"/>
      <c r="NHB29" s="4306"/>
      <c r="NHC29" s="4299"/>
      <c r="NHD29" s="4300"/>
      <c r="NHE29" s="4305"/>
      <c r="NHF29" s="4304"/>
      <c r="NHG29" s="4299"/>
      <c r="NHH29" s="4300"/>
      <c r="NHI29" s="4301"/>
      <c r="NHJ29" s="4302"/>
      <c r="NHK29" s="4299"/>
      <c r="NHL29" s="2602"/>
      <c r="NHM29" s="4287"/>
      <c r="NHN29" s="4303"/>
      <c r="NHO29" s="4304"/>
      <c r="NHP29" s="2603"/>
      <c r="NHQ29" s="4305"/>
      <c r="NHR29" s="4306"/>
      <c r="NHS29" s="4305"/>
      <c r="NHT29" s="4306"/>
      <c r="NHU29" s="4299"/>
      <c r="NHV29" s="4300"/>
      <c r="NHW29" s="4305"/>
      <c r="NHX29" s="4304"/>
      <c r="NHY29" s="4299"/>
      <c r="NHZ29" s="4300"/>
      <c r="NIA29" s="4301"/>
      <c r="NIB29" s="4302"/>
      <c r="NIC29" s="4299"/>
      <c r="NID29" s="2602"/>
      <c r="NIE29" s="4287"/>
      <c r="NIF29" s="4303"/>
      <c r="NIG29" s="4304"/>
      <c r="NIH29" s="2603"/>
      <c r="NII29" s="4305"/>
      <c r="NIJ29" s="4306"/>
      <c r="NIK29" s="4305"/>
      <c r="NIL29" s="4306"/>
      <c r="NIM29" s="4299"/>
      <c r="NIN29" s="4300"/>
      <c r="NIO29" s="4305"/>
      <c r="NIP29" s="4304"/>
      <c r="NIQ29" s="4299"/>
      <c r="NIR29" s="4300"/>
      <c r="NIS29" s="4301"/>
      <c r="NIT29" s="4302"/>
      <c r="NIU29" s="4299"/>
      <c r="NIV29" s="2602"/>
      <c r="NIW29" s="4287"/>
      <c r="NIX29" s="4303"/>
      <c r="NIY29" s="4304"/>
      <c r="NIZ29" s="2603"/>
      <c r="NJA29" s="4305"/>
      <c r="NJB29" s="4306"/>
      <c r="NJC29" s="4305"/>
      <c r="NJD29" s="4306"/>
      <c r="NJE29" s="4299"/>
      <c r="NJF29" s="4300"/>
      <c r="NJG29" s="4305"/>
      <c r="NJH29" s="4304"/>
      <c r="NJI29" s="4299"/>
      <c r="NJJ29" s="4300"/>
      <c r="NJK29" s="4301"/>
      <c r="NJL29" s="4302"/>
      <c r="NJM29" s="4299"/>
      <c r="NJN29" s="2602"/>
      <c r="NJO29" s="4287"/>
      <c r="NJP29" s="4303"/>
      <c r="NJQ29" s="4304"/>
      <c r="NJR29" s="2603"/>
      <c r="NJS29" s="4305"/>
      <c r="NJT29" s="4306"/>
      <c r="NJU29" s="4305"/>
      <c r="NJV29" s="4306"/>
      <c r="NJW29" s="4299"/>
      <c r="NJX29" s="4300"/>
      <c r="NJY29" s="4305"/>
      <c r="NJZ29" s="4304"/>
      <c r="NKA29" s="4299"/>
      <c r="NKB29" s="4300"/>
      <c r="NKC29" s="4301"/>
      <c r="NKD29" s="4302"/>
      <c r="NKE29" s="4299"/>
      <c r="NKF29" s="2602"/>
      <c r="NKG29" s="4287"/>
      <c r="NKH29" s="4303"/>
      <c r="NKI29" s="4304"/>
      <c r="NKJ29" s="2603"/>
      <c r="NKK29" s="4305"/>
      <c r="NKL29" s="4306"/>
      <c r="NKM29" s="4305"/>
      <c r="NKN29" s="4306"/>
      <c r="NKO29" s="4299"/>
      <c r="NKP29" s="4300"/>
      <c r="NKQ29" s="4305"/>
      <c r="NKR29" s="4304"/>
      <c r="NKS29" s="4299"/>
      <c r="NKT29" s="4300"/>
      <c r="NKU29" s="4301"/>
      <c r="NKV29" s="4302"/>
      <c r="NKW29" s="4299"/>
      <c r="NKX29" s="2602"/>
      <c r="NKY29" s="4287"/>
      <c r="NKZ29" s="4303"/>
      <c r="NLA29" s="4304"/>
      <c r="NLB29" s="2603"/>
      <c r="NLC29" s="4305"/>
      <c r="NLD29" s="4306"/>
      <c r="NLE29" s="4305"/>
      <c r="NLF29" s="4306"/>
      <c r="NLG29" s="4299"/>
      <c r="NLH29" s="4300"/>
      <c r="NLI29" s="4305"/>
      <c r="NLJ29" s="4304"/>
      <c r="NLK29" s="4299"/>
      <c r="NLL29" s="4300"/>
      <c r="NLM29" s="4301"/>
      <c r="NLN29" s="4302"/>
      <c r="NLO29" s="4299"/>
      <c r="NLP29" s="2602"/>
      <c r="NLQ29" s="4287"/>
      <c r="NLR29" s="4303"/>
      <c r="NLS29" s="4304"/>
      <c r="NLT29" s="2603"/>
      <c r="NLU29" s="4305"/>
      <c r="NLV29" s="4306"/>
      <c r="NLW29" s="4305"/>
      <c r="NLX29" s="4306"/>
      <c r="NLY29" s="4299"/>
      <c r="NLZ29" s="4300"/>
      <c r="NMA29" s="4305"/>
      <c r="NMB29" s="4304"/>
      <c r="NMC29" s="4299"/>
      <c r="NMD29" s="4300"/>
      <c r="NME29" s="4301"/>
      <c r="NMF29" s="4302"/>
      <c r="NMG29" s="4299"/>
      <c r="NMH29" s="2602"/>
      <c r="NMI29" s="4287"/>
      <c r="NMJ29" s="4303"/>
      <c r="NMK29" s="4304"/>
      <c r="NML29" s="2603"/>
      <c r="NMM29" s="4305"/>
      <c r="NMN29" s="4306"/>
      <c r="NMO29" s="4305"/>
      <c r="NMP29" s="4306"/>
      <c r="NMQ29" s="4299"/>
      <c r="NMR29" s="4300"/>
      <c r="NMS29" s="4305"/>
      <c r="NMT29" s="4304"/>
      <c r="NMU29" s="4299"/>
      <c r="NMV29" s="4300"/>
      <c r="NMW29" s="4301"/>
      <c r="NMX29" s="4302"/>
      <c r="NMY29" s="4299"/>
      <c r="NMZ29" s="2602"/>
      <c r="NNA29" s="4287"/>
      <c r="NNB29" s="4303"/>
      <c r="NNC29" s="4304"/>
      <c r="NND29" s="2603"/>
      <c r="NNE29" s="4305"/>
      <c r="NNF29" s="4306"/>
      <c r="NNG29" s="4305"/>
      <c r="NNH29" s="4306"/>
      <c r="NNI29" s="4299"/>
      <c r="NNJ29" s="4300"/>
      <c r="NNK29" s="4305"/>
      <c r="NNL29" s="4304"/>
      <c r="NNM29" s="4299"/>
      <c r="NNN29" s="4300"/>
      <c r="NNO29" s="4301"/>
      <c r="NNP29" s="4302"/>
      <c r="NNQ29" s="4299"/>
      <c r="NNR29" s="2602"/>
      <c r="NNS29" s="4287"/>
      <c r="NNT29" s="4303"/>
      <c r="NNU29" s="4304"/>
      <c r="NNV29" s="2603"/>
      <c r="NNW29" s="4305"/>
      <c r="NNX29" s="4306"/>
      <c r="NNY29" s="4305"/>
      <c r="NNZ29" s="4306"/>
      <c r="NOA29" s="4299"/>
      <c r="NOB29" s="4300"/>
      <c r="NOC29" s="4305"/>
      <c r="NOD29" s="4304"/>
      <c r="NOE29" s="4299"/>
      <c r="NOF29" s="4300"/>
      <c r="NOG29" s="4301"/>
      <c r="NOH29" s="4302"/>
      <c r="NOI29" s="4299"/>
      <c r="NOJ29" s="2602"/>
      <c r="NOK29" s="4287"/>
      <c r="NOL29" s="4303"/>
      <c r="NOM29" s="4304"/>
      <c r="NON29" s="2603"/>
      <c r="NOO29" s="4305"/>
      <c r="NOP29" s="4306"/>
      <c r="NOQ29" s="4305"/>
      <c r="NOR29" s="4306"/>
      <c r="NOS29" s="4299"/>
      <c r="NOT29" s="4300"/>
      <c r="NOU29" s="4305"/>
      <c r="NOV29" s="4304"/>
      <c r="NOW29" s="4299"/>
      <c r="NOX29" s="4300"/>
      <c r="NOY29" s="4301"/>
      <c r="NOZ29" s="4302"/>
      <c r="NPA29" s="4299"/>
      <c r="NPB29" s="2602"/>
      <c r="NPC29" s="4287"/>
      <c r="NPD29" s="4303"/>
      <c r="NPE29" s="4304"/>
      <c r="NPF29" s="2603"/>
      <c r="NPG29" s="4305"/>
      <c r="NPH29" s="4306"/>
      <c r="NPI29" s="4305"/>
      <c r="NPJ29" s="4306"/>
      <c r="NPK29" s="4299"/>
      <c r="NPL29" s="4300"/>
      <c r="NPM29" s="4305"/>
      <c r="NPN29" s="4304"/>
      <c r="NPO29" s="4299"/>
      <c r="NPP29" s="4300"/>
      <c r="NPQ29" s="4301"/>
      <c r="NPR29" s="4302"/>
      <c r="NPS29" s="4299"/>
      <c r="NPT29" s="2602"/>
      <c r="NPU29" s="4287"/>
      <c r="NPV29" s="4303"/>
      <c r="NPW29" s="4304"/>
      <c r="NPX29" s="2603"/>
      <c r="NPY29" s="4305"/>
      <c r="NPZ29" s="4306"/>
      <c r="NQA29" s="4305"/>
      <c r="NQB29" s="4306"/>
      <c r="NQC29" s="4299"/>
      <c r="NQD29" s="4300"/>
      <c r="NQE29" s="4305"/>
      <c r="NQF29" s="4304"/>
      <c r="NQG29" s="4299"/>
      <c r="NQH29" s="4300"/>
      <c r="NQI29" s="4301"/>
      <c r="NQJ29" s="4302"/>
      <c r="NQK29" s="4299"/>
      <c r="NQL29" s="2602"/>
      <c r="NQM29" s="4287"/>
      <c r="NQN29" s="4303"/>
      <c r="NQO29" s="4304"/>
      <c r="NQP29" s="2603"/>
      <c r="NQQ29" s="4305"/>
      <c r="NQR29" s="4306"/>
      <c r="NQS29" s="4305"/>
      <c r="NQT29" s="4306"/>
      <c r="NQU29" s="4299"/>
      <c r="NQV29" s="4300"/>
      <c r="NQW29" s="4305"/>
      <c r="NQX29" s="4304"/>
      <c r="NQY29" s="4299"/>
      <c r="NQZ29" s="4300"/>
      <c r="NRA29" s="4301"/>
      <c r="NRB29" s="4302"/>
      <c r="NRC29" s="4299"/>
      <c r="NRD29" s="2602"/>
      <c r="NRE29" s="4287"/>
      <c r="NRF29" s="4303"/>
      <c r="NRG29" s="4304"/>
      <c r="NRH29" s="2603"/>
      <c r="NRI29" s="4305"/>
      <c r="NRJ29" s="4306"/>
      <c r="NRK29" s="4305"/>
      <c r="NRL29" s="4306"/>
      <c r="NRM29" s="4299"/>
      <c r="NRN29" s="4300"/>
      <c r="NRO29" s="4305"/>
      <c r="NRP29" s="4304"/>
      <c r="NRQ29" s="4299"/>
      <c r="NRR29" s="4300"/>
      <c r="NRS29" s="4301"/>
      <c r="NRT29" s="4302"/>
      <c r="NRU29" s="4299"/>
      <c r="NRV29" s="2602"/>
      <c r="NRW29" s="4287"/>
      <c r="NRX29" s="4303"/>
      <c r="NRY29" s="4304"/>
      <c r="NRZ29" s="2603"/>
      <c r="NSA29" s="4305"/>
      <c r="NSB29" s="4306"/>
      <c r="NSC29" s="4305"/>
      <c r="NSD29" s="4306"/>
      <c r="NSE29" s="4299"/>
      <c r="NSF29" s="4300"/>
      <c r="NSG29" s="4305"/>
      <c r="NSH29" s="4304"/>
      <c r="NSI29" s="4299"/>
      <c r="NSJ29" s="4300"/>
      <c r="NSK29" s="4301"/>
      <c r="NSL29" s="4302"/>
      <c r="NSM29" s="4299"/>
      <c r="NSN29" s="2602"/>
      <c r="NSO29" s="4287"/>
      <c r="NSP29" s="4303"/>
      <c r="NSQ29" s="4304"/>
      <c r="NSR29" s="2603"/>
      <c r="NSS29" s="4305"/>
      <c r="NST29" s="4306"/>
      <c r="NSU29" s="4305"/>
      <c r="NSV29" s="4306"/>
      <c r="NSW29" s="4299"/>
      <c r="NSX29" s="4300"/>
      <c r="NSY29" s="4305"/>
      <c r="NSZ29" s="4304"/>
      <c r="NTA29" s="4299"/>
      <c r="NTB29" s="4300"/>
      <c r="NTC29" s="4301"/>
      <c r="NTD29" s="4302"/>
      <c r="NTE29" s="4299"/>
      <c r="NTF29" s="2602"/>
      <c r="NTG29" s="4287"/>
      <c r="NTH29" s="4303"/>
      <c r="NTI29" s="4304"/>
      <c r="NTJ29" s="2603"/>
      <c r="NTK29" s="4305"/>
      <c r="NTL29" s="4306"/>
      <c r="NTM29" s="4305"/>
      <c r="NTN29" s="4306"/>
      <c r="NTO29" s="4299"/>
      <c r="NTP29" s="4300"/>
      <c r="NTQ29" s="4305"/>
      <c r="NTR29" s="4304"/>
      <c r="NTS29" s="4299"/>
      <c r="NTT29" s="4300"/>
      <c r="NTU29" s="4301"/>
      <c r="NTV29" s="4302"/>
      <c r="NTW29" s="4299"/>
      <c r="NTX29" s="2602"/>
      <c r="NTY29" s="4287"/>
      <c r="NTZ29" s="4303"/>
      <c r="NUA29" s="4304"/>
      <c r="NUB29" s="2603"/>
      <c r="NUC29" s="4305"/>
      <c r="NUD29" s="4306"/>
      <c r="NUE29" s="4305"/>
      <c r="NUF29" s="4306"/>
      <c r="NUG29" s="4299"/>
      <c r="NUH29" s="4300"/>
      <c r="NUI29" s="4305"/>
      <c r="NUJ29" s="4304"/>
      <c r="NUK29" s="4299"/>
      <c r="NUL29" s="4300"/>
      <c r="NUM29" s="4301"/>
      <c r="NUN29" s="4302"/>
      <c r="NUO29" s="4299"/>
      <c r="NUP29" s="2602"/>
      <c r="NUQ29" s="4287"/>
      <c r="NUR29" s="4303"/>
      <c r="NUS29" s="4304"/>
      <c r="NUT29" s="2603"/>
      <c r="NUU29" s="4305"/>
      <c r="NUV29" s="4306"/>
      <c r="NUW29" s="4305"/>
      <c r="NUX29" s="4306"/>
      <c r="NUY29" s="4299"/>
      <c r="NUZ29" s="4300"/>
      <c r="NVA29" s="4305"/>
      <c r="NVB29" s="4304"/>
      <c r="NVC29" s="4299"/>
      <c r="NVD29" s="4300"/>
      <c r="NVE29" s="4301"/>
      <c r="NVF29" s="4302"/>
      <c r="NVG29" s="4299"/>
      <c r="NVH29" s="2602"/>
      <c r="NVI29" s="4287"/>
      <c r="NVJ29" s="4303"/>
      <c r="NVK29" s="4304"/>
      <c r="NVL29" s="2603"/>
      <c r="NVM29" s="4305"/>
      <c r="NVN29" s="4306"/>
      <c r="NVO29" s="4305"/>
      <c r="NVP29" s="4306"/>
      <c r="NVQ29" s="4299"/>
      <c r="NVR29" s="4300"/>
      <c r="NVS29" s="4305"/>
      <c r="NVT29" s="4304"/>
      <c r="NVU29" s="4299"/>
      <c r="NVV29" s="4300"/>
      <c r="NVW29" s="4301"/>
      <c r="NVX29" s="4302"/>
      <c r="NVY29" s="4299"/>
      <c r="NVZ29" s="2602"/>
      <c r="NWA29" s="4287"/>
      <c r="NWB29" s="4303"/>
      <c r="NWC29" s="4304"/>
      <c r="NWD29" s="2603"/>
      <c r="NWE29" s="4305"/>
      <c r="NWF29" s="4306"/>
      <c r="NWG29" s="4305"/>
      <c r="NWH29" s="4306"/>
      <c r="NWI29" s="4299"/>
      <c r="NWJ29" s="4300"/>
      <c r="NWK29" s="4305"/>
      <c r="NWL29" s="4304"/>
      <c r="NWM29" s="4299"/>
      <c r="NWN29" s="4300"/>
      <c r="NWO29" s="4301"/>
      <c r="NWP29" s="4302"/>
      <c r="NWQ29" s="4299"/>
      <c r="NWR29" s="2602"/>
      <c r="NWS29" s="4287"/>
      <c r="NWT29" s="4303"/>
      <c r="NWU29" s="4304"/>
      <c r="NWV29" s="2603"/>
      <c r="NWW29" s="4305"/>
      <c r="NWX29" s="4306"/>
      <c r="NWY29" s="4305"/>
      <c r="NWZ29" s="4306"/>
      <c r="NXA29" s="4299"/>
      <c r="NXB29" s="4300"/>
      <c r="NXC29" s="4305"/>
      <c r="NXD29" s="4304"/>
      <c r="NXE29" s="4299"/>
      <c r="NXF29" s="4300"/>
      <c r="NXG29" s="4301"/>
      <c r="NXH29" s="4302"/>
      <c r="NXI29" s="4299"/>
      <c r="NXJ29" s="2602"/>
      <c r="NXK29" s="4287"/>
      <c r="NXL29" s="4303"/>
      <c r="NXM29" s="4304"/>
      <c r="NXN29" s="2603"/>
      <c r="NXO29" s="4305"/>
      <c r="NXP29" s="4306"/>
      <c r="NXQ29" s="4305"/>
      <c r="NXR29" s="4306"/>
      <c r="NXS29" s="4299"/>
      <c r="NXT29" s="4300"/>
      <c r="NXU29" s="4305"/>
      <c r="NXV29" s="4304"/>
      <c r="NXW29" s="4299"/>
      <c r="NXX29" s="4300"/>
      <c r="NXY29" s="4301"/>
      <c r="NXZ29" s="4302"/>
      <c r="NYA29" s="4299"/>
      <c r="NYB29" s="2602"/>
      <c r="NYC29" s="4287"/>
      <c r="NYD29" s="4303"/>
      <c r="NYE29" s="4304"/>
      <c r="NYF29" s="2603"/>
      <c r="NYG29" s="4305"/>
      <c r="NYH29" s="4306"/>
      <c r="NYI29" s="4305"/>
      <c r="NYJ29" s="4306"/>
      <c r="NYK29" s="4299"/>
      <c r="NYL29" s="4300"/>
      <c r="NYM29" s="4305"/>
      <c r="NYN29" s="4304"/>
      <c r="NYO29" s="4299"/>
      <c r="NYP29" s="4300"/>
      <c r="NYQ29" s="4301"/>
      <c r="NYR29" s="4302"/>
      <c r="NYS29" s="4299"/>
      <c r="NYT29" s="2602"/>
      <c r="NYU29" s="4287"/>
      <c r="NYV29" s="4303"/>
      <c r="NYW29" s="4304"/>
      <c r="NYX29" s="2603"/>
      <c r="NYY29" s="4305"/>
      <c r="NYZ29" s="4306"/>
      <c r="NZA29" s="4305"/>
      <c r="NZB29" s="4306"/>
      <c r="NZC29" s="4299"/>
      <c r="NZD29" s="4300"/>
      <c r="NZE29" s="4305"/>
      <c r="NZF29" s="4304"/>
      <c r="NZG29" s="4299"/>
      <c r="NZH29" s="4300"/>
      <c r="NZI29" s="4301"/>
      <c r="NZJ29" s="4302"/>
      <c r="NZK29" s="4299"/>
      <c r="NZL29" s="2602"/>
      <c r="NZM29" s="4287"/>
      <c r="NZN29" s="4303"/>
      <c r="NZO29" s="4304"/>
      <c r="NZP29" s="2603"/>
      <c r="NZQ29" s="4305"/>
      <c r="NZR29" s="4306"/>
      <c r="NZS29" s="4305"/>
      <c r="NZT29" s="4306"/>
      <c r="NZU29" s="4299"/>
      <c r="NZV29" s="4300"/>
      <c r="NZW29" s="4305"/>
      <c r="NZX29" s="4304"/>
      <c r="NZY29" s="4299"/>
      <c r="NZZ29" s="4300"/>
      <c r="OAA29" s="4301"/>
      <c r="OAB29" s="4302"/>
      <c r="OAC29" s="4299"/>
      <c r="OAD29" s="2602"/>
      <c r="OAE29" s="4287"/>
      <c r="OAF29" s="4303"/>
      <c r="OAG29" s="4304"/>
      <c r="OAH29" s="2603"/>
      <c r="OAI29" s="4305"/>
      <c r="OAJ29" s="4306"/>
      <c r="OAK29" s="4305"/>
      <c r="OAL29" s="4306"/>
      <c r="OAM29" s="4299"/>
      <c r="OAN29" s="4300"/>
      <c r="OAO29" s="4305"/>
      <c r="OAP29" s="4304"/>
      <c r="OAQ29" s="4299"/>
      <c r="OAR29" s="4300"/>
      <c r="OAS29" s="4301"/>
      <c r="OAT29" s="4302"/>
      <c r="OAU29" s="4299"/>
      <c r="OAV29" s="2602"/>
      <c r="OAW29" s="4287"/>
      <c r="OAX29" s="4303"/>
      <c r="OAY29" s="4304"/>
      <c r="OAZ29" s="2603"/>
      <c r="OBA29" s="4305"/>
      <c r="OBB29" s="4306"/>
      <c r="OBC29" s="4305"/>
      <c r="OBD29" s="4306"/>
      <c r="OBE29" s="4299"/>
      <c r="OBF29" s="4300"/>
      <c r="OBG29" s="4305"/>
      <c r="OBH29" s="4304"/>
      <c r="OBI29" s="4299"/>
      <c r="OBJ29" s="4300"/>
      <c r="OBK29" s="4301"/>
      <c r="OBL29" s="4302"/>
      <c r="OBM29" s="4299"/>
      <c r="OBN29" s="2602"/>
      <c r="OBO29" s="4287"/>
      <c r="OBP29" s="4303"/>
      <c r="OBQ29" s="4304"/>
      <c r="OBR29" s="2603"/>
      <c r="OBS29" s="4305"/>
      <c r="OBT29" s="4306"/>
      <c r="OBU29" s="4305"/>
      <c r="OBV29" s="4306"/>
      <c r="OBW29" s="4299"/>
      <c r="OBX29" s="4300"/>
      <c r="OBY29" s="4305"/>
      <c r="OBZ29" s="4304"/>
      <c r="OCA29" s="4299"/>
      <c r="OCB29" s="4300"/>
      <c r="OCC29" s="4301"/>
      <c r="OCD29" s="4302"/>
      <c r="OCE29" s="4299"/>
      <c r="OCF29" s="2602"/>
      <c r="OCG29" s="4287"/>
      <c r="OCH29" s="4303"/>
      <c r="OCI29" s="4304"/>
      <c r="OCJ29" s="2603"/>
      <c r="OCK29" s="4305"/>
      <c r="OCL29" s="4306"/>
      <c r="OCM29" s="4305"/>
      <c r="OCN29" s="4306"/>
      <c r="OCO29" s="4299"/>
      <c r="OCP29" s="4300"/>
      <c r="OCQ29" s="4305"/>
      <c r="OCR29" s="4304"/>
      <c r="OCS29" s="4299"/>
      <c r="OCT29" s="4300"/>
      <c r="OCU29" s="4301"/>
      <c r="OCV29" s="4302"/>
      <c r="OCW29" s="4299"/>
      <c r="OCX29" s="2602"/>
      <c r="OCY29" s="4287"/>
      <c r="OCZ29" s="4303"/>
      <c r="ODA29" s="4304"/>
      <c r="ODB29" s="2603"/>
      <c r="ODC29" s="4305"/>
      <c r="ODD29" s="4306"/>
      <c r="ODE29" s="4305"/>
      <c r="ODF29" s="4306"/>
      <c r="ODG29" s="4299"/>
      <c r="ODH29" s="4300"/>
      <c r="ODI29" s="4305"/>
      <c r="ODJ29" s="4304"/>
      <c r="ODK29" s="4299"/>
      <c r="ODL29" s="4300"/>
      <c r="ODM29" s="4301"/>
      <c r="ODN29" s="4302"/>
      <c r="ODO29" s="4299"/>
      <c r="ODP29" s="2602"/>
      <c r="ODQ29" s="4287"/>
      <c r="ODR29" s="4303"/>
      <c r="ODS29" s="4304"/>
      <c r="ODT29" s="2603"/>
      <c r="ODU29" s="4305"/>
      <c r="ODV29" s="4306"/>
      <c r="ODW29" s="4305"/>
      <c r="ODX29" s="4306"/>
      <c r="ODY29" s="4299"/>
      <c r="ODZ29" s="4300"/>
      <c r="OEA29" s="4305"/>
      <c r="OEB29" s="4304"/>
      <c r="OEC29" s="4299"/>
      <c r="OED29" s="4300"/>
      <c r="OEE29" s="4301"/>
      <c r="OEF29" s="4302"/>
      <c r="OEG29" s="4299"/>
      <c r="OEH29" s="2602"/>
      <c r="OEI29" s="4287"/>
      <c r="OEJ29" s="4303"/>
      <c r="OEK29" s="4304"/>
      <c r="OEL29" s="2603"/>
      <c r="OEM29" s="4305"/>
      <c r="OEN29" s="4306"/>
      <c r="OEO29" s="4305"/>
      <c r="OEP29" s="4306"/>
      <c r="OEQ29" s="4299"/>
      <c r="OER29" s="4300"/>
      <c r="OES29" s="4305"/>
      <c r="OET29" s="4304"/>
      <c r="OEU29" s="4299"/>
      <c r="OEV29" s="4300"/>
      <c r="OEW29" s="4301"/>
      <c r="OEX29" s="4302"/>
      <c r="OEY29" s="4299"/>
      <c r="OEZ29" s="2602"/>
      <c r="OFA29" s="4287"/>
      <c r="OFB29" s="4303"/>
      <c r="OFC29" s="4304"/>
      <c r="OFD29" s="2603"/>
      <c r="OFE29" s="4305"/>
      <c r="OFF29" s="4306"/>
      <c r="OFG29" s="4305"/>
      <c r="OFH29" s="4306"/>
      <c r="OFI29" s="4299"/>
      <c r="OFJ29" s="4300"/>
      <c r="OFK29" s="4305"/>
      <c r="OFL29" s="4304"/>
      <c r="OFM29" s="4299"/>
      <c r="OFN29" s="4300"/>
      <c r="OFO29" s="4301"/>
      <c r="OFP29" s="4302"/>
      <c r="OFQ29" s="4299"/>
      <c r="OFR29" s="2602"/>
      <c r="OFS29" s="4287"/>
      <c r="OFT29" s="4303"/>
      <c r="OFU29" s="4304"/>
      <c r="OFV29" s="2603"/>
      <c r="OFW29" s="4305"/>
      <c r="OFX29" s="4306"/>
      <c r="OFY29" s="4305"/>
      <c r="OFZ29" s="4306"/>
      <c r="OGA29" s="4299"/>
      <c r="OGB29" s="4300"/>
      <c r="OGC29" s="4305"/>
      <c r="OGD29" s="4304"/>
      <c r="OGE29" s="4299"/>
      <c r="OGF29" s="4300"/>
      <c r="OGG29" s="4301"/>
      <c r="OGH29" s="4302"/>
      <c r="OGI29" s="4299"/>
      <c r="OGJ29" s="2602"/>
      <c r="OGK29" s="4287"/>
      <c r="OGL29" s="4303"/>
      <c r="OGM29" s="4304"/>
      <c r="OGN29" s="2603"/>
      <c r="OGO29" s="4305"/>
      <c r="OGP29" s="4306"/>
      <c r="OGQ29" s="4305"/>
      <c r="OGR29" s="4306"/>
      <c r="OGS29" s="4299"/>
      <c r="OGT29" s="4300"/>
      <c r="OGU29" s="4305"/>
      <c r="OGV29" s="4304"/>
      <c r="OGW29" s="4299"/>
      <c r="OGX29" s="4300"/>
      <c r="OGY29" s="4301"/>
      <c r="OGZ29" s="4302"/>
      <c r="OHA29" s="4299"/>
      <c r="OHB29" s="2602"/>
      <c r="OHC29" s="4287"/>
      <c r="OHD29" s="4303"/>
      <c r="OHE29" s="4304"/>
      <c r="OHF29" s="2603"/>
      <c r="OHG29" s="4305"/>
      <c r="OHH29" s="4306"/>
      <c r="OHI29" s="4305"/>
      <c r="OHJ29" s="4306"/>
      <c r="OHK29" s="4299"/>
      <c r="OHL29" s="4300"/>
      <c r="OHM29" s="4305"/>
      <c r="OHN29" s="4304"/>
      <c r="OHO29" s="4299"/>
      <c r="OHP29" s="4300"/>
      <c r="OHQ29" s="4301"/>
      <c r="OHR29" s="4302"/>
      <c r="OHS29" s="4299"/>
      <c r="OHT29" s="2602"/>
      <c r="OHU29" s="4287"/>
      <c r="OHV29" s="4303"/>
      <c r="OHW29" s="4304"/>
      <c r="OHX29" s="2603"/>
      <c r="OHY29" s="4305"/>
      <c r="OHZ29" s="4306"/>
      <c r="OIA29" s="4305"/>
      <c r="OIB29" s="4306"/>
      <c r="OIC29" s="4299"/>
      <c r="OID29" s="4300"/>
      <c r="OIE29" s="4305"/>
      <c r="OIF29" s="4304"/>
      <c r="OIG29" s="4299"/>
      <c r="OIH29" s="4300"/>
      <c r="OII29" s="4301"/>
      <c r="OIJ29" s="4302"/>
      <c r="OIK29" s="4299"/>
      <c r="OIL29" s="2602"/>
      <c r="OIM29" s="4287"/>
      <c r="OIN29" s="4303"/>
      <c r="OIO29" s="4304"/>
      <c r="OIP29" s="2603"/>
      <c r="OIQ29" s="4305"/>
      <c r="OIR29" s="4306"/>
      <c r="OIS29" s="4305"/>
      <c r="OIT29" s="4306"/>
      <c r="OIU29" s="4299"/>
      <c r="OIV29" s="4300"/>
      <c r="OIW29" s="4305"/>
      <c r="OIX29" s="4304"/>
      <c r="OIY29" s="4299"/>
      <c r="OIZ29" s="4300"/>
      <c r="OJA29" s="4301"/>
      <c r="OJB29" s="4302"/>
      <c r="OJC29" s="4299"/>
      <c r="OJD29" s="2602"/>
      <c r="OJE29" s="4287"/>
      <c r="OJF29" s="4303"/>
      <c r="OJG29" s="4304"/>
      <c r="OJH29" s="2603"/>
      <c r="OJI29" s="4305"/>
      <c r="OJJ29" s="4306"/>
      <c r="OJK29" s="4305"/>
      <c r="OJL29" s="4306"/>
      <c r="OJM29" s="4299"/>
      <c r="OJN29" s="4300"/>
      <c r="OJO29" s="4305"/>
      <c r="OJP29" s="4304"/>
      <c r="OJQ29" s="4299"/>
      <c r="OJR29" s="4300"/>
      <c r="OJS29" s="4301"/>
      <c r="OJT29" s="4302"/>
      <c r="OJU29" s="4299"/>
      <c r="OJV29" s="2602"/>
      <c r="OJW29" s="4287"/>
      <c r="OJX29" s="4303"/>
      <c r="OJY29" s="4304"/>
      <c r="OJZ29" s="2603"/>
      <c r="OKA29" s="4305"/>
      <c r="OKB29" s="4306"/>
      <c r="OKC29" s="4305"/>
      <c r="OKD29" s="4306"/>
      <c r="OKE29" s="4299"/>
      <c r="OKF29" s="4300"/>
      <c r="OKG29" s="4305"/>
      <c r="OKH29" s="4304"/>
      <c r="OKI29" s="4299"/>
      <c r="OKJ29" s="4300"/>
      <c r="OKK29" s="4301"/>
      <c r="OKL29" s="4302"/>
      <c r="OKM29" s="4299"/>
      <c r="OKN29" s="2602"/>
      <c r="OKO29" s="4287"/>
      <c r="OKP29" s="4303"/>
      <c r="OKQ29" s="4304"/>
      <c r="OKR29" s="2603"/>
      <c r="OKS29" s="4305"/>
      <c r="OKT29" s="4306"/>
      <c r="OKU29" s="4305"/>
      <c r="OKV29" s="4306"/>
      <c r="OKW29" s="4299"/>
      <c r="OKX29" s="4300"/>
      <c r="OKY29" s="4305"/>
      <c r="OKZ29" s="4304"/>
      <c r="OLA29" s="4299"/>
      <c r="OLB29" s="4300"/>
      <c r="OLC29" s="4301"/>
      <c r="OLD29" s="4302"/>
      <c r="OLE29" s="4299"/>
      <c r="OLF29" s="2602"/>
      <c r="OLG29" s="4287"/>
      <c r="OLH29" s="4303"/>
      <c r="OLI29" s="4304"/>
      <c r="OLJ29" s="2603"/>
      <c r="OLK29" s="4305"/>
      <c r="OLL29" s="4306"/>
      <c r="OLM29" s="4305"/>
      <c r="OLN29" s="4306"/>
      <c r="OLO29" s="4299"/>
      <c r="OLP29" s="4300"/>
      <c r="OLQ29" s="4305"/>
      <c r="OLR29" s="4304"/>
      <c r="OLS29" s="4299"/>
      <c r="OLT29" s="4300"/>
      <c r="OLU29" s="4301"/>
      <c r="OLV29" s="4302"/>
      <c r="OLW29" s="4299"/>
      <c r="OLX29" s="2602"/>
      <c r="OLY29" s="4287"/>
      <c r="OLZ29" s="4303"/>
      <c r="OMA29" s="4304"/>
      <c r="OMB29" s="2603"/>
      <c r="OMC29" s="4305"/>
      <c r="OMD29" s="4306"/>
      <c r="OME29" s="4305"/>
      <c r="OMF29" s="4306"/>
      <c r="OMG29" s="4299"/>
      <c r="OMH29" s="4300"/>
      <c r="OMI29" s="4305"/>
      <c r="OMJ29" s="4304"/>
      <c r="OMK29" s="4299"/>
      <c r="OML29" s="4300"/>
      <c r="OMM29" s="4301"/>
      <c r="OMN29" s="4302"/>
      <c r="OMO29" s="4299"/>
      <c r="OMP29" s="2602"/>
      <c r="OMQ29" s="4287"/>
      <c r="OMR29" s="4303"/>
      <c r="OMS29" s="4304"/>
      <c r="OMT29" s="2603"/>
      <c r="OMU29" s="4305"/>
      <c r="OMV29" s="4306"/>
      <c r="OMW29" s="4305"/>
      <c r="OMX29" s="4306"/>
      <c r="OMY29" s="4299"/>
      <c r="OMZ29" s="4300"/>
      <c r="ONA29" s="4305"/>
      <c r="ONB29" s="4304"/>
      <c r="ONC29" s="4299"/>
      <c r="OND29" s="4300"/>
      <c r="ONE29" s="4301"/>
      <c r="ONF29" s="4302"/>
      <c r="ONG29" s="4299"/>
      <c r="ONH29" s="2602"/>
      <c r="ONI29" s="4287"/>
      <c r="ONJ29" s="4303"/>
      <c r="ONK29" s="4304"/>
      <c r="ONL29" s="2603"/>
      <c r="ONM29" s="4305"/>
      <c r="ONN29" s="4306"/>
      <c r="ONO29" s="4305"/>
      <c r="ONP29" s="4306"/>
      <c r="ONQ29" s="4299"/>
      <c r="ONR29" s="4300"/>
      <c r="ONS29" s="4305"/>
      <c r="ONT29" s="4304"/>
      <c r="ONU29" s="4299"/>
      <c r="ONV29" s="4300"/>
      <c r="ONW29" s="4301"/>
      <c r="ONX29" s="4302"/>
      <c r="ONY29" s="4299"/>
      <c r="ONZ29" s="2602"/>
      <c r="OOA29" s="4287"/>
      <c r="OOB29" s="4303"/>
      <c r="OOC29" s="4304"/>
      <c r="OOD29" s="2603"/>
      <c r="OOE29" s="4305"/>
      <c r="OOF29" s="4306"/>
      <c r="OOG29" s="4305"/>
      <c r="OOH29" s="4306"/>
      <c r="OOI29" s="4299"/>
      <c r="OOJ29" s="4300"/>
      <c r="OOK29" s="4305"/>
      <c r="OOL29" s="4304"/>
      <c r="OOM29" s="4299"/>
      <c r="OON29" s="4300"/>
      <c r="OOO29" s="4301"/>
      <c r="OOP29" s="4302"/>
      <c r="OOQ29" s="4299"/>
      <c r="OOR29" s="2602"/>
      <c r="OOS29" s="4287"/>
      <c r="OOT29" s="4303"/>
      <c r="OOU29" s="4304"/>
      <c r="OOV29" s="2603"/>
      <c r="OOW29" s="4305"/>
      <c r="OOX29" s="4306"/>
      <c r="OOY29" s="4305"/>
      <c r="OOZ29" s="4306"/>
      <c r="OPA29" s="4299"/>
      <c r="OPB29" s="4300"/>
      <c r="OPC29" s="4305"/>
      <c r="OPD29" s="4304"/>
      <c r="OPE29" s="4299"/>
      <c r="OPF29" s="4300"/>
      <c r="OPG29" s="4301"/>
      <c r="OPH29" s="4302"/>
      <c r="OPI29" s="4299"/>
      <c r="OPJ29" s="2602"/>
      <c r="OPK29" s="4287"/>
      <c r="OPL29" s="4303"/>
      <c r="OPM29" s="4304"/>
      <c r="OPN29" s="2603"/>
      <c r="OPO29" s="4305"/>
      <c r="OPP29" s="4306"/>
      <c r="OPQ29" s="4305"/>
      <c r="OPR29" s="4306"/>
      <c r="OPS29" s="4299"/>
      <c r="OPT29" s="4300"/>
      <c r="OPU29" s="4305"/>
      <c r="OPV29" s="4304"/>
      <c r="OPW29" s="4299"/>
      <c r="OPX29" s="4300"/>
      <c r="OPY29" s="4301"/>
      <c r="OPZ29" s="4302"/>
      <c r="OQA29" s="4299"/>
      <c r="OQB29" s="2602"/>
      <c r="OQC29" s="4287"/>
      <c r="OQD29" s="4303"/>
      <c r="OQE29" s="4304"/>
      <c r="OQF29" s="2603"/>
      <c r="OQG29" s="4305"/>
      <c r="OQH29" s="4306"/>
      <c r="OQI29" s="4305"/>
      <c r="OQJ29" s="4306"/>
      <c r="OQK29" s="4299"/>
      <c r="OQL29" s="4300"/>
      <c r="OQM29" s="4305"/>
      <c r="OQN29" s="4304"/>
      <c r="OQO29" s="4299"/>
      <c r="OQP29" s="4300"/>
      <c r="OQQ29" s="4301"/>
      <c r="OQR29" s="4302"/>
      <c r="OQS29" s="4299"/>
      <c r="OQT29" s="2602"/>
      <c r="OQU29" s="4287"/>
      <c r="OQV29" s="4303"/>
      <c r="OQW29" s="4304"/>
      <c r="OQX29" s="2603"/>
      <c r="OQY29" s="4305"/>
      <c r="OQZ29" s="4306"/>
      <c r="ORA29" s="4305"/>
      <c r="ORB29" s="4306"/>
      <c r="ORC29" s="4299"/>
      <c r="ORD29" s="4300"/>
      <c r="ORE29" s="4305"/>
      <c r="ORF29" s="4304"/>
      <c r="ORG29" s="4299"/>
      <c r="ORH29" s="4300"/>
      <c r="ORI29" s="4301"/>
      <c r="ORJ29" s="4302"/>
      <c r="ORK29" s="4299"/>
      <c r="ORL29" s="2602"/>
      <c r="ORM29" s="4287"/>
      <c r="ORN29" s="4303"/>
      <c r="ORO29" s="4304"/>
      <c r="ORP29" s="2603"/>
      <c r="ORQ29" s="4305"/>
      <c r="ORR29" s="4306"/>
      <c r="ORS29" s="4305"/>
      <c r="ORT29" s="4306"/>
      <c r="ORU29" s="4299"/>
      <c r="ORV29" s="4300"/>
      <c r="ORW29" s="4305"/>
      <c r="ORX29" s="4304"/>
      <c r="ORY29" s="4299"/>
      <c r="ORZ29" s="4300"/>
      <c r="OSA29" s="4301"/>
      <c r="OSB29" s="4302"/>
      <c r="OSC29" s="4299"/>
      <c r="OSD29" s="2602"/>
      <c r="OSE29" s="4287"/>
      <c r="OSF29" s="4303"/>
      <c r="OSG29" s="4304"/>
      <c r="OSH29" s="2603"/>
      <c r="OSI29" s="4305"/>
      <c r="OSJ29" s="4306"/>
      <c r="OSK29" s="4305"/>
      <c r="OSL29" s="4306"/>
      <c r="OSM29" s="4299"/>
      <c r="OSN29" s="4300"/>
      <c r="OSO29" s="4305"/>
      <c r="OSP29" s="4304"/>
      <c r="OSQ29" s="4299"/>
      <c r="OSR29" s="4300"/>
      <c r="OSS29" s="4301"/>
      <c r="OST29" s="4302"/>
      <c r="OSU29" s="4299"/>
      <c r="OSV29" s="2602"/>
      <c r="OSW29" s="4287"/>
      <c r="OSX29" s="4303"/>
      <c r="OSY29" s="4304"/>
      <c r="OSZ29" s="2603"/>
      <c r="OTA29" s="4305"/>
      <c r="OTB29" s="4306"/>
      <c r="OTC29" s="4305"/>
      <c r="OTD29" s="4306"/>
      <c r="OTE29" s="4299"/>
      <c r="OTF29" s="4300"/>
      <c r="OTG29" s="4305"/>
      <c r="OTH29" s="4304"/>
      <c r="OTI29" s="4299"/>
      <c r="OTJ29" s="4300"/>
      <c r="OTK29" s="4301"/>
      <c r="OTL29" s="4302"/>
      <c r="OTM29" s="4299"/>
      <c r="OTN29" s="2602"/>
      <c r="OTO29" s="4287"/>
      <c r="OTP29" s="4303"/>
      <c r="OTQ29" s="4304"/>
      <c r="OTR29" s="2603"/>
      <c r="OTS29" s="4305"/>
      <c r="OTT29" s="4306"/>
      <c r="OTU29" s="4305"/>
      <c r="OTV29" s="4306"/>
      <c r="OTW29" s="4299"/>
      <c r="OTX29" s="4300"/>
      <c r="OTY29" s="4305"/>
      <c r="OTZ29" s="4304"/>
      <c r="OUA29" s="4299"/>
      <c r="OUB29" s="4300"/>
      <c r="OUC29" s="4301"/>
      <c r="OUD29" s="4302"/>
      <c r="OUE29" s="4299"/>
      <c r="OUF29" s="2602"/>
      <c r="OUG29" s="4287"/>
      <c r="OUH29" s="4303"/>
      <c r="OUI29" s="4304"/>
      <c r="OUJ29" s="2603"/>
      <c r="OUK29" s="4305"/>
      <c r="OUL29" s="4306"/>
      <c r="OUM29" s="4305"/>
      <c r="OUN29" s="4306"/>
      <c r="OUO29" s="4299"/>
      <c r="OUP29" s="4300"/>
      <c r="OUQ29" s="4305"/>
      <c r="OUR29" s="4304"/>
      <c r="OUS29" s="4299"/>
      <c r="OUT29" s="4300"/>
      <c r="OUU29" s="4301"/>
      <c r="OUV29" s="4302"/>
      <c r="OUW29" s="4299"/>
      <c r="OUX29" s="2602"/>
      <c r="OUY29" s="4287"/>
      <c r="OUZ29" s="4303"/>
      <c r="OVA29" s="4304"/>
      <c r="OVB29" s="2603"/>
      <c r="OVC29" s="4305"/>
      <c r="OVD29" s="4306"/>
      <c r="OVE29" s="4305"/>
      <c r="OVF29" s="4306"/>
      <c r="OVG29" s="4299"/>
      <c r="OVH29" s="4300"/>
      <c r="OVI29" s="4305"/>
      <c r="OVJ29" s="4304"/>
      <c r="OVK29" s="4299"/>
      <c r="OVL29" s="4300"/>
      <c r="OVM29" s="4301"/>
      <c r="OVN29" s="4302"/>
      <c r="OVO29" s="4299"/>
      <c r="OVP29" s="2602"/>
      <c r="OVQ29" s="4287"/>
      <c r="OVR29" s="4303"/>
      <c r="OVS29" s="4304"/>
      <c r="OVT29" s="2603"/>
      <c r="OVU29" s="4305"/>
      <c r="OVV29" s="4306"/>
      <c r="OVW29" s="4305"/>
      <c r="OVX29" s="4306"/>
      <c r="OVY29" s="4299"/>
      <c r="OVZ29" s="4300"/>
      <c r="OWA29" s="4305"/>
      <c r="OWB29" s="4304"/>
      <c r="OWC29" s="4299"/>
      <c r="OWD29" s="4300"/>
      <c r="OWE29" s="4301"/>
      <c r="OWF29" s="4302"/>
      <c r="OWG29" s="4299"/>
      <c r="OWH29" s="2602"/>
      <c r="OWI29" s="4287"/>
      <c r="OWJ29" s="4303"/>
      <c r="OWK29" s="4304"/>
      <c r="OWL29" s="2603"/>
      <c r="OWM29" s="4305"/>
      <c r="OWN29" s="4306"/>
      <c r="OWO29" s="4305"/>
      <c r="OWP29" s="4306"/>
      <c r="OWQ29" s="4299"/>
      <c r="OWR29" s="4300"/>
      <c r="OWS29" s="4305"/>
      <c r="OWT29" s="4304"/>
      <c r="OWU29" s="4299"/>
      <c r="OWV29" s="4300"/>
      <c r="OWW29" s="4301"/>
      <c r="OWX29" s="4302"/>
      <c r="OWY29" s="4299"/>
      <c r="OWZ29" s="2602"/>
      <c r="OXA29" s="4287"/>
      <c r="OXB29" s="4303"/>
      <c r="OXC29" s="4304"/>
      <c r="OXD29" s="2603"/>
      <c r="OXE29" s="4305"/>
      <c r="OXF29" s="4306"/>
      <c r="OXG29" s="4305"/>
      <c r="OXH29" s="4306"/>
      <c r="OXI29" s="4299"/>
      <c r="OXJ29" s="4300"/>
      <c r="OXK29" s="4305"/>
      <c r="OXL29" s="4304"/>
      <c r="OXM29" s="4299"/>
      <c r="OXN29" s="4300"/>
      <c r="OXO29" s="4301"/>
      <c r="OXP29" s="4302"/>
      <c r="OXQ29" s="4299"/>
      <c r="OXR29" s="2602"/>
      <c r="OXS29" s="4287"/>
      <c r="OXT29" s="4303"/>
      <c r="OXU29" s="4304"/>
      <c r="OXV29" s="2603"/>
      <c r="OXW29" s="4305"/>
      <c r="OXX29" s="4306"/>
      <c r="OXY29" s="4305"/>
      <c r="OXZ29" s="4306"/>
      <c r="OYA29" s="4299"/>
      <c r="OYB29" s="4300"/>
      <c r="OYC29" s="4305"/>
      <c r="OYD29" s="4304"/>
      <c r="OYE29" s="4299"/>
      <c r="OYF29" s="4300"/>
      <c r="OYG29" s="4301"/>
      <c r="OYH29" s="4302"/>
      <c r="OYI29" s="4299"/>
      <c r="OYJ29" s="2602"/>
      <c r="OYK29" s="4287"/>
      <c r="OYL29" s="4303"/>
      <c r="OYM29" s="4304"/>
      <c r="OYN29" s="2603"/>
      <c r="OYO29" s="4305"/>
      <c r="OYP29" s="4306"/>
      <c r="OYQ29" s="4305"/>
      <c r="OYR29" s="4306"/>
      <c r="OYS29" s="4299"/>
      <c r="OYT29" s="4300"/>
      <c r="OYU29" s="4305"/>
      <c r="OYV29" s="4304"/>
      <c r="OYW29" s="4299"/>
      <c r="OYX29" s="4300"/>
      <c r="OYY29" s="4301"/>
      <c r="OYZ29" s="4302"/>
      <c r="OZA29" s="4299"/>
      <c r="OZB29" s="2602"/>
      <c r="OZC29" s="4287"/>
      <c r="OZD29" s="4303"/>
      <c r="OZE29" s="4304"/>
      <c r="OZF29" s="2603"/>
      <c r="OZG29" s="4305"/>
      <c r="OZH29" s="4306"/>
      <c r="OZI29" s="4305"/>
      <c r="OZJ29" s="4306"/>
      <c r="OZK29" s="4299"/>
      <c r="OZL29" s="4300"/>
      <c r="OZM29" s="4305"/>
      <c r="OZN29" s="4304"/>
      <c r="OZO29" s="4299"/>
      <c r="OZP29" s="4300"/>
      <c r="OZQ29" s="4301"/>
      <c r="OZR29" s="4302"/>
      <c r="OZS29" s="4299"/>
      <c r="OZT29" s="2602"/>
      <c r="OZU29" s="4287"/>
      <c r="OZV29" s="4303"/>
      <c r="OZW29" s="4304"/>
      <c r="OZX29" s="2603"/>
      <c r="OZY29" s="4305"/>
      <c r="OZZ29" s="4306"/>
      <c r="PAA29" s="4305"/>
      <c r="PAB29" s="4306"/>
      <c r="PAC29" s="4299"/>
      <c r="PAD29" s="4300"/>
      <c r="PAE29" s="4305"/>
      <c r="PAF29" s="4304"/>
      <c r="PAG29" s="4299"/>
      <c r="PAH29" s="4300"/>
      <c r="PAI29" s="4301"/>
      <c r="PAJ29" s="4302"/>
      <c r="PAK29" s="4299"/>
      <c r="PAL29" s="2602"/>
      <c r="PAM29" s="4287"/>
      <c r="PAN29" s="4303"/>
      <c r="PAO29" s="4304"/>
      <c r="PAP29" s="2603"/>
      <c r="PAQ29" s="4305"/>
      <c r="PAR29" s="4306"/>
      <c r="PAS29" s="4305"/>
      <c r="PAT29" s="4306"/>
      <c r="PAU29" s="4299"/>
      <c r="PAV29" s="4300"/>
      <c r="PAW29" s="4305"/>
      <c r="PAX29" s="4304"/>
      <c r="PAY29" s="4299"/>
      <c r="PAZ29" s="4300"/>
      <c r="PBA29" s="4301"/>
      <c r="PBB29" s="4302"/>
      <c r="PBC29" s="4299"/>
      <c r="PBD29" s="2602"/>
      <c r="PBE29" s="4287"/>
      <c r="PBF29" s="4303"/>
      <c r="PBG29" s="4304"/>
      <c r="PBH29" s="2603"/>
      <c r="PBI29" s="4305"/>
      <c r="PBJ29" s="4306"/>
      <c r="PBK29" s="4305"/>
      <c r="PBL29" s="4306"/>
      <c r="PBM29" s="4299"/>
      <c r="PBN29" s="4300"/>
      <c r="PBO29" s="4305"/>
      <c r="PBP29" s="4304"/>
      <c r="PBQ29" s="4299"/>
      <c r="PBR29" s="4300"/>
      <c r="PBS29" s="4301"/>
      <c r="PBT29" s="4302"/>
      <c r="PBU29" s="4299"/>
      <c r="PBV29" s="2602"/>
      <c r="PBW29" s="4287"/>
      <c r="PBX29" s="4303"/>
      <c r="PBY29" s="4304"/>
      <c r="PBZ29" s="2603"/>
      <c r="PCA29" s="4305"/>
      <c r="PCB29" s="4306"/>
      <c r="PCC29" s="4305"/>
      <c r="PCD29" s="4306"/>
      <c r="PCE29" s="4299"/>
      <c r="PCF29" s="4300"/>
      <c r="PCG29" s="4305"/>
      <c r="PCH29" s="4304"/>
      <c r="PCI29" s="4299"/>
      <c r="PCJ29" s="4300"/>
      <c r="PCK29" s="4301"/>
      <c r="PCL29" s="4302"/>
      <c r="PCM29" s="4299"/>
      <c r="PCN29" s="2602"/>
      <c r="PCO29" s="4287"/>
      <c r="PCP29" s="4303"/>
      <c r="PCQ29" s="4304"/>
      <c r="PCR29" s="2603"/>
      <c r="PCS29" s="4305"/>
      <c r="PCT29" s="4306"/>
      <c r="PCU29" s="4305"/>
      <c r="PCV29" s="4306"/>
      <c r="PCW29" s="4299"/>
      <c r="PCX29" s="4300"/>
      <c r="PCY29" s="4305"/>
      <c r="PCZ29" s="4304"/>
      <c r="PDA29" s="4299"/>
      <c r="PDB29" s="4300"/>
      <c r="PDC29" s="4301"/>
      <c r="PDD29" s="4302"/>
      <c r="PDE29" s="4299"/>
      <c r="PDF29" s="2602"/>
      <c r="PDG29" s="4287"/>
      <c r="PDH29" s="4303"/>
      <c r="PDI29" s="4304"/>
      <c r="PDJ29" s="2603"/>
      <c r="PDK29" s="4305"/>
      <c r="PDL29" s="4306"/>
      <c r="PDM29" s="4305"/>
      <c r="PDN29" s="4306"/>
      <c r="PDO29" s="4299"/>
      <c r="PDP29" s="4300"/>
      <c r="PDQ29" s="4305"/>
      <c r="PDR29" s="4304"/>
      <c r="PDS29" s="4299"/>
      <c r="PDT29" s="4300"/>
      <c r="PDU29" s="4301"/>
      <c r="PDV29" s="4302"/>
      <c r="PDW29" s="4299"/>
      <c r="PDX29" s="2602"/>
      <c r="PDY29" s="4287"/>
      <c r="PDZ29" s="4303"/>
      <c r="PEA29" s="4304"/>
      <c r="PEB29" s="2603"/>
      <c r="PEC29" s="4305"/>
      <c r="PED29" s="4306"/>
      <c r="PEE29" s="4305"/>
      <c r="PEF29" s="4306"/>
      <c r="PEG29" s="4299"/>
      <c r="PEH29" s="4300"/>
      <c r="PEI29" s="4305"/>
      <c r="PEJ29" s="4304"/>
      <c r="PEK29" s="4299"/>
      <c r="PEL29" s="4300"/>
      <c r="PEM29" s="4301"/>
      <c r="PEN29" s="4302"/>
      <c r="PEO29" s="4299"/>
      <c r="PEP29" s="2602"/>
      <c r="PEQ29" s="4287"/>
      <c r="PER29" s="4303"/>
      <c r="PES29" s="4304"/>
      <c r="PET29" s="2603"/>
      <c r="PEU29" s="4305"/>
      <c r="PEV29" s="4306"/>
      <c r="PEW29" s="4305"/>
      <c r="PEX29" s="4306"/>
      <c r="PEY29" s="4299"/>
      <c r="PEZ29" s="4300"/>
      <c r="PFA29" s="4305"/>
      <c r="PFB29" s="4304"/>
      <c r="PFC29" s="4299"/>
      <c r="PFD29" s="4300"/>
      <c r="PFE29" s="4301"/>
      <c r="PFF29" s="4302"/>
      <c r="PFG29" s="4299"/>
      <c r="PFH29" s="2602"/>
      <c r="PFI29" s="4287"/>
      <c r="PFJ29" s="4303"/>
      <c r="PFK29" s="4304"/>
      <c r="PFL29" s="2603"/>
      <c r="PFM29" s="4305"/>
      <c r="PFN29" s="4306"/>
      <c r="PFO29" s="4305"/>
      <c r="PFP29" s="4306"/>
      <c r="PFQ29" s="4299"/>
      <c r="PFR29" s="4300"/>
      <c r="PFS29" s="4305"/>
      <c r="PFT29" s="4304"/>
      <c r="PFU29" s="4299"/>
      <c r="PFV29" s="4300"/>
      <c r="PFW29" s="4301"/>
      <c r="PFX29" s="4302"/>
      <c r="PFY29" s="4299"/>
      <c r="PFZ29" s="2602"/>
      <c r="PGA29" s="4287"/>
      <c r="PGB29" s="4303"/>
      <c r="PGC29" s="4304"/>
      <c r="PGD29" s="2603"/>
      <c r="PGE29" s="4305"/>
      <c r="PGF29" s="4306"/>
      <c r="PGG29" s="4305"/>
      <c r="PGH29" s="4306"/>
      <c r="PGI29" s="4299"/>
      <c r="PGJ29" s="4300"/>
      <c r="PGK29" s="4305"/>
      <c r="PGL29" s="4304"/>
      <c r="PGM29" s="4299"/>
      <c r="PGN29" s="4300"/>
      <c r="PGO29" s="4301"/>
      <c r="PGP29" s="4302"/>
      <c r="PGQ29" s="4299"/>
      <c r="PGR29" s="2602"/>
      <c r="PGS29" s="4287"/>
      <c r="PGT29" s="4303"/>
      <c r="PGU29" s="4304"/>
      <c r="PGV29" s="2603"/>
      <c r="PGW29" s="4305"/>
      <c r="PGX29" s="4306"/>
      <c r="PGY29" s="4305"/>
      <c r="PGZ29" s="4306"/>
      <c r="PHA29" s="4299"/>
      <c r="PHB29" s="4300"/>
      <c r="PHC29" s="4305"/>
      <c r="PHD29" s="4304"/>
      <c r="PHE29" s="4299"/>
      <c r="PHF29" s="4300"/>
      <c r="PHG29" s="4301"/>
      <c r="PHH29" s="4302"/>
      <c r="PHI29" s="4299"/>
      <c r="PHJ29" s="2602"/>
      <c r="PHK29" s="4287"/>
      <c r="PHL29" s="4303"/>
      <c r="PHM29" s="4304"/>
      <c r="PHN29" s="2603"/>
      <c r="PHO29" s="4305"/>
      <c r="PHP29" s="4306"/>
      <c r="PHQ29" s="4305"/>
      <c r="PHR29" s="4306"/>
      <c r="PHS29" s="4299"/>
      <c r="PHT29" s="4300"/>
      <c r="PHU29" s="4305"/>
      <c r="PHV29" s="4304"/>
      <c r="PHW29" s="4299"/>
      <c r="PHX29" s="4300"/>
      <c r="PHY29" s="4301"/>
      <c r="PHZ29" s="4302"/>
      <c r="PIA29" s="4299"/>
      <c r="PIB29" s="2602"/>
      <c r="PIC29" s="4287"/>
      <c r="PID29" s="4303"/>
      <c r="PIE29" s="4304"/>
      <c r="PIF29" s="2603"/>
      <c r="PIG29" s="4305"/>
      <c r="PIH29" s="4306"/>
      <c r="PII29" s="4305"/>
      <c r="PIJ29" s="4306"/>
      <c r="PIK29" s="4299"/>
      <c r="PIL29" s="4300"/>
      <c r="PIM29" s="4305"/>
      <c r="PIN29" s="4304"/>
      <c r="PIO29" s="4299"/>
      <c r="PIP29" s="4300"/>
      <c r="PIQ29" s="4301"/>
      <c r="PIR29" s="4302"/>
      <c r="PIS29" s="4299"/>
      <c r="PIT29" s="2602"/>
      <c r="PIU29" s="4287"/>
      <c r="PIV29" s="4303"/>
      <c r="PIW29" s="4304"/>
      <c r="PIX29" s="2603"/>
      <c r="PIY29" s="4305"/>
      <c r="PIZ29" s="4306"/>
      <c r="PJA29" s="4305"/>
      <c r="PJB29" s="4306"/>
      <c r="PJC29" s="4299"/>
      <c r="PJD29" s="4300"/>
      <c r="PJE29" s="4305"/>
      <c r="PJF29" s="4304"/>
      <c r="PJG29" s="4299"/>
      <c r="PJH29" s="4300"/>
      <c r="PJI29" s="4301"/>
      <c r="PJJ29" s="4302"/>
      <c r="PJK29" s="4299"/>
      <c r="PJL29" s="2602"/>
      <c r="PJM29" s="4287"/>
      <c r="PJN29" s="4303"/>
      <c r="PJO29" s="4304"/>
      <c r="PJP29" s="2603"/>
      <c r="PJQ29" s="4305"/>
      <c r="PJR29" s="4306"/>
      <c r="PJS29" s="4305"/>
      <c r="PJT29" s="4306"/>
      <c r="PJU29" s="4299"/>
      <c r="PJV29" s="4300"/>
      <c r="PJW29" s="4305"/>
      <c r="PJX29" s="4304"/>
      <c r="PJY29" s="4299"/>
      <c r="PJZ29" s="4300"/>
      <c r="PKA29" s="4301"/>
      <c r="PKB29" s="4302"/>
      <c r="PKC29" s="4299"/>
      <c r="PKD29" s="2602"/>
      <c r="PKE29" s="4287"/>
      <c r="PKF29" s="4303"/>
      <c r="PKG29" s="4304"/>
      <c r="PKH29" s="2603"/>
      <c r="PKI29" s="4305"/>
      <c r="PKJ29" s="4306"/>
      <c r="PKK29" s="4305"/>
      <c r="PKL29" s="4306"/>
      <c r="PKM29" s="4299"/>
      <c r="PKN29" s="4300"/>
      <c r="PKO29" s="4305"/>
      <c r="PKP29" s="4304"/>
      <c r="PKQ29" s="4299"/>
      <c r="PKR29" s="4300"/>
      <c r="PKS29" s="4301"/>
      <c r="PKT29" s="4302"/>
      <c r="PKU29" s="4299"/>
      <c r="PKV29" s="2602"/>
      <c r="PKW29" s="4287"/>
      <c r="PKX29" s="4303"/>
      <c r="PKY29" s="4304"/>
      <c r="PKZ29" s="2603"/>
      <c r="PLA29" s="4305"/>
      <c r="PLB29" s="4306"/>
      <c r="PLC29" s="4305"/>
      <c r="PLD29" s="4306"/>
      <c r="PLE29" s="4299"/>
      <c r="PLF29" s="4300"/>
      <c r="PLG29" s="4305"/>
      <c r="PLH29" s="4304"/>
      <c r="PLI29" s="4299"/>
      <c r="PLJ29" s="4300"/>
      <c r="PLK29" s="4301"/>
      <c r="PLL29" s="4302"/>
      <c r="PLM29" s="4299"/>
      <c r="PLN29" s="2602"/>
      <c r="PLO29" s="4287"/>
      <c r="PLP29" s="4303"/>
      <c r="PLQ29" s="4304"/>
      <c r="PLR29" s="2603"/>
      <c r="PLS29" s="4305"/>
      <c r="PLT29" s="4306"/>
      <c r="PLU29" s="4305"/>
      <c r="PLV29" s="4306"/>
      <c r="PLW29" s="4299"/>
      <c r="PLX29" s="4300"/>
      <c r="PLY29" s="4305"/>
      <c r="PLZ29" s="4304"/>
      <c r="PMA29" s="4299"/>
      <c r="PMB29" s="4300"/>
      <c r="PMC29" s="4301"/>
      <c r="PMD29" s="4302"/>
      <c r="PME29" s="4299"/>
      <c r="PMF29" s="2602"/>
      <c r="PMG29" s="4287"/>
      <c r="PMH29" s="4303"/>
      <c r="PMI29" s="4304"/>
      <c r="PMJ29" s="2603"/>
      <c r="PMK29" s="4305"/>
      <c r="PML29" s="4306"/>
      <c r="PMM29" s="4305"/>
      <c r="PMN29" s="4306"/>
      <c r="PMO29" s="4299"/>
      <c r="PMP29" s="4300"/>
      <c r="PMQ29" s="4305"/>
      <c r="PMR29" s="4304"/>
      <c r="PMS29" s="4299"/>
      <c r="PMT29" s="4300"/>
      <c r="PMU29" s="4301"/>
      <c r="PMV29" s="4302"/>
      <c r="PMW29" s="4299"/>
      <c r="PMX29" s="2602"/>
      <c r="PMY29" s="4287"/>
      <c r="PMZ29" s="4303"/>
      <c r="PNA29" s="4304"/>
      <c r="PNB29" s="2603"/>
      <c r="PNC29" s="4305"/>
      <c r="PND29" s="4306"/>
      <c r="PNE29" s="4305"/>
      <c r="PNF29" s="4306"/>
      <c r="PNG29" s="4299"/>
      <c r="PNH29" s="4300"/>
      <c r="PNI29" s="4305"/>
      <c r="PNJ29" s="4304"/>
      <c r="PNK29" s="4299"/>
      <c r="PNL29" s="4300"/>
      <c r="PNM29" s="4301"/>
      <c r="PNN29" s="4302"/>
      <c r="PNO29" s="4299"/>
      <c r="PNP29" s="2602"/>
      <c r="PNQ29" s="4287"/>
      <c r="PNR29" s="4303"/>
      <c r="PNS29" s="4304"/>
      <c r="PNT29" s="2603"/>
      <c r="PNU29" s="4305"/>
      <c r="PNV29" s="4306"/>
      <c r="PNW29" s="4305"/>
      <c r="PNX29" s="4306"/>
      <c r="PNY29" s="4299"/>
      <c r="PNZ29" s="4300"/>
      <c r="POA29" s="4305"/>
      <c r="POB29" s="4304"/>
      <c r="POC29" s="4299"/>
      <c r="POD29" s="4300"/>
      <c r="POE29" s="4301"/>
      <c r="POF29" s="4302"/>
      <c r="POG29" s="4299"/>
      <c r="POH29" s="2602"/>
      <c r="POI29" s="4287"/>
      <c r="POJ29" s="4303"/>
      <c r="POK29" s="4304"/>
      <c r="POL29" s="2603"/>
      <c r="POM29" s="4305"/>
      <c r="PON29" s="4306"/>
      <c r="POO29" s="4305"/>
      <c r="POP29" s="4306"/>
      <c r="POQ29" s="4299"/>
      <c r="POR29" s="4300"/>
      <c r="POS29" s="4305"/>
      <c r="POT29" s="4304"/>
      <c r="POU29" s="4299"/>
      <c r="POV29" s="4300"/>
      <c r="POW29" s="4301"/>
      <c r="POX29" s="4302"/>
      <c r="POY29" s="4299"/>
      <c r="POZ29" s="2602"/>
      <c r="PPA29" s="4287"/>
      <c r="PPB29" s="4303"/>
      <c r="PPC29" s="4304"/>
      <c r="PPD29" s="2603"/>
      <c r="PPE29" s="4305"/>
      <c r="PPF29" s="4306"/>
      <c r="PPG29" s="4305"/>
      <c r="PPH29" s="4306"/>
      <c r="PPI29" s="4299"/>
      <c r="PPJ29" s="4300"/>
      <c r="PPK29" s="4305"/>
      <c r="PPL29" s="4304"/>
      <c r="PPM29" s="4299"/>
      <c r="PPN29" s="4300"/>
      <c r="PPO29" s="4301"/>
      <c r="PPP29" s="4302"/>
      <c r="PPQ29" s="4299"/>
      <c r="PPR29" s="2602"/>
      <c r="PPS29" s="4287"/>
      <c r="PPT29" s="4303"/>
      <c r="PPU29" s="4304"/>
      <c r="PPV29" s="2603"/>
      <c r="PPW29" s="4305"/>
      <c r="PPX29" s="4306"/>
      <c r="PPY29" s="4305"/>
      <c r="PPZ29" s="4306"/>
      <c r="PQA29" s="4299"/>
      <c r="PQB29" s="4300"/>
      <c r="PQC29" s="4305"/>
      <c r="PQD29" s="4304"/>
      <c r="PQE29" s="4299"/>
      <c r="PQF29" s="4300"/>
      <c r="PQG29" s="4301"/>
      <c r="PQH29" s="4302"/>
      <c r="PQI29" s="4299"/>
      <c r="PQJ29" s="2602"/>
      <c r="PQK29" s="4287"/>
      <c r="PQL29" s="4303"/>
      <c r="PQM29" s="4304"/>
      <c r="PQN29" s="2603"/>
      <c r="PQO29" s="4305"/>
      <c r="PQP29" s="4306"/>
      <c r="PQQ29" s="4305"/>
      <c r="PQR29" s="4306"/>
      <c r="PQS29" s="4299"/>
      <c r="PQT29" s="4300"/>
      <c r="PQU29" s="4305"/>
      <c r="PQV29" s="4304"/>
      <c r="PQW29" s="4299"/>
      <c r="PQX29" s="4300"/>
      <c r="PQY29" s="4301"/>
      <c r="PQZ29" s="4302"/>
      <c r="PRA29" s="4299"/>
      <c r="PRB29" s="2602"/>
      <c r="PRC29" s="4287"/>
      <c r="PRD29" s="4303"/>
      <c r="PRE29" s="4304"/>
      <c r="PRF29" s="2603"/>
      <c r="PRG29" s="4305"/>
      <c r="PRH29" s="4306"/>
      <c r="PRI29" s="4305"/>
      <c r="PRJ29" s="4306"/>
      <c r="PRK29" s="4299"/>
      <c r="PRL29" s="4300"/>
      <c r="PRM29" s="4305"/>
      <c r="PRN29" s="4304"/>
      <c r="PRO29" s="4299"/>
      <c r="PRP29" s="4300"/>
      <c r="PRQ29" s="4301"/>
      <c r="PRR29" s="4302"/>
      <c r="PRS29" s="4299"/>
      <c r="PRT29" s="2602"/>
      <c r="PRU29" s="4287"/>
      <c r="PRV29" s="4303"/>
      <c r="PRW29" s="4304"/>
      <c r="PRX29" s="2603"/>
      <c r="PRY29" s="4305"/>
      <c r="PRZ29" s="4306"/>
      <c r="PSA29" s="4305"/>
      <c r="PSB29" s="4306"/>
      <c r="PSC29" s="4299"/>
      <c r="PSD29" s="4300"/>
      <c r="PSE29" s="4305"/>
      <c r="PSF29" s="4304"/>
      <c r="PSG29" s="4299"/>
      <c r="PSH29" s="4300"/>
      <c r="PSI29" s="4301"/>
      <c r="PSJ29" s="4302"/>
      <c r="PSK29" s="4299"/>
      <c r="PSL29" s="2602"/>
      <c r="PSM29" s="4287"/>
      <c r="PSN29" s="4303"/>
      <c r="PSO29" s="4304"/>
      <c r="PSP29" s="2603"/>
      <c r="PSQ29" s="4305"/>
      <c r="PSR29" s="4306"/>
      <c r="PSS29" s="4305"/>
      <c r="PST29" s="4306"/>
      <c r="PSU29" s="4299"/>
      <c r="PSV29" s="4300"/>
      <c r="PSW29" s="4305"/>
      <c r="PSX29" s="4304"/>
      <c r="PSY29" s="4299"/>
      <c r="PSZ29" s="4300"/>
      <c r="PTA29" s="4301"/>
      <c r="PTB29" s="4302"/>
      <c r="PTC29" s="4299"/>
      <c r="PTD29" s="2602"/>
      <c r="PTE29" s="4287"/>
      <c r="PTF29" s="4303"/>
      <c r="PTG29" s="4304"/>
      <c r="PTH29" s="2603"/>
      <c r="PTI29" s="4305"/>
      <c r="PTJ29" s="4306"/>
      <c r="PTK29" s="4305"/>
      <c r="PTL29" s="4306"/>
      <c r="PTM29" s="4299"/>
      <c r="PTN29" s="4300"/>
      <c r="PTO29" s="4305"/>
      <c r="PTP29" s="4304"/>
      <c r="PTQ29" s="4299"/>
      <c r="PTR29" s="4300"/>
      <c r="PTS29" s="4301"/>
      <c r="PTT29" s="4302"/>
      <c r="PTU29" s="4299"/>
      <c r="PTV29" s="2602"/>
      <c r="PTW29" s="4287"/>
      <c r="PTX29" s="4303"/>
      <c r="PTY29" s="4304"/>
      <c r="PTZ29" s="2603"/>
      <c r="PUA29" s="4305"/>
      <c r="PUB29" s="4306"/>
      <c r="PUC29" s="4305"/>
      <c r="PUD29" s="4306"/>
      <c r="PUE29" s="4299"/>
      <c r="PUF29" s="4300"/>
      <c r="PUG29" s="4305"/>
      <c r="PUH29" s="4304"/>
      <c r="PUI29" s="4299"/>
      <c r="PUJ29" s="4300"/>
      <c r="PUK29" s="4301"/>
      <c r="PUL29" s="4302"/>
      <c r="PUM29" s="4299"/>
      <c r="PUN29" s="2602"/>
      <c r="PUO29" s="4287"/>
      <c r="PUP29" s="4303"/>
      <c r="PUQ29" s="4304"/>
      <c r="PUR29" s="2603"/>
      <c r="PUS29" s="4305"/>
      <c r="PUT29" s="4306"/>
      <c r="PUU29" s="4305"/>
      <c r="PUV29" s="4306"/>
      <c r="PUW29" s="4299"/>
      <c r="PUX29" s="4300"/>
      <c r="PUY29" s="4305"/>
      <c r="PUZ29" s="4304"/>
      <c r="PVA29" s="4299"/>
      <c r="PVB29" s="4300"/>
      <c r="PVC29" s="4301"/>
      <c r="PVD29" s="4302"/>
      <c r="PVE29" s="4299"/>
      <c r="PVF29" s="2602"/>
      <c r="PVG29" s="4287"/>
      <c r="PVH29" s="4303"/>
      <c r="PVI29" s="4304"/>
      <c r="PVJ29" s="2603"/>
      <c r="PVK29" s="4305"/>
      <c r="PVL29" s="4306"/>
      <c r="PVM29" s="4305"/>
      <c r="PVN29" s="4306"/>
      <c r="PVO29" s="4299"/>
      <c r="PVP29" s="4300"/>
      <c r="PVQ29" s="4305"/>
      <c r="PVR29" s="4304"/>
      <c r="PVS29" s="4299"/>
      <c r="PVT29" s="4300"/>
      <c r="PVU29" s="4301"/>
      <c r="PVV29" s="4302"/>
      <c r="PVW29" s="4299"/>
      <c r="PVX29" s="2602"/>
      <c r="PVY29" s="4287"/>
      <c r="PVZ29" s="4303"/>
      <c r="PWA29" s="4304"/>
      <c r="PWB29" s="2603"/>
      <c r="PWC29" s="4305"/>
      <c r="PWD29" s="4306"/>
      <c r="PWE29" s="4305"/>
      <c r="PWF29" s="4306"/>
      <c r="PWG29" s="4299"/>
      <c r="PWH29" s="4300"/>
      <c r="PWI29" s="4305"/>
      <c r="PWJ29" s="4304"/>
      <c r="PWK29" s="4299"/>
      <c r="PWL29" s="4300"/>
      <c r="PWM29" s="4301"/>
      <c r="PWN29" s="4302"/>
      <c r="PWO29" s="4299"/>
      <c r="PWP29" s="2602"/>
      <c r="PWQ29" s="4287"/>
      <c r="PWR29" s="4303"/>
      <c r="PWS29" s="4304"/>
      <c r="PWT29" s="2603"/>
      <c r="PWU29" s="4305"/>
      <c r="PWV29" s="4306"/>
      <c r="PWW29" s="4305"/>
      <c r="PWX29" s="4306"/>
      <c r="PWY29" s="4299"/>
      <c r="PWZ29" s="4300"/>
      <c r="PXA29" s="4305"/>
      <c r="PXB29" s="4304"/>
      <c r="PXC29" s="4299"/>
      <c r="PXD29" s="4300"/>
      <c r="PXE29" s="4301"/>
      <c r="PXF29" s="4302"/>
      <c r="PXG29" s="4299"/>
      <c r="PXH29" s="2602"/>
      <c r="PXI29" s="4287"/>
      <c r="PXJ29" s="4303"/>
      <c r="PXK29" s="4304"/>
      <c r="PXL29" s="2603"/>
      <c r="PXM29" s="4305"/>
      <c r="PXN29" s="4306"/>
      <c r="PXO29" s="4305"/>
      <c r="PXP29" s="4306"/>
      <c r="PXQ29" s="4299"/>
      <c r="PXR29" s="4300"/>
      <c r="PXS29" s="4305"/>
      <c r="PXT29" s="4304"/>
      <c r="PXU29" s="4299"/>
      <c r="PXV29" s="4300"/>
      <c r="PXW29" s="4301"/>
      <c r="PXX29" s="4302"/>
      <c r="PXY29" s="4299"/>
      <c r="PXZ29" s="2602"/>
      <c r="PYA29" s="4287"/>
      <c r="PYB29" s="4303"/>
      <c r="PYC29" s="4304"/>
      <c r="PYD29" s="2603"/>
      <c r="PYE29" s="4305"/>
      <c r="PYF29" s="4306"/>
      <c r="PYG29" s="4305"/>
      <c r="PYH29" s="4306"/>
      <c r="PYI29" s="4299"/>
      <c r="PYJ29" s="4300"/>
      <c r="PYK29" s="4305"/>
      <c r="PYL29" s="4304"/>
      <c r="PYM29" s="4299"/>
      <c r="PYN29" s="4300"/>
      <c r="PYO29" s="4301"/>
      <c r="PYP29" s="4302"/>
      <c r="PYQ29" s="4299"/>
      <c r="PYR29" s="2602"/>
      <c r="PYS29" s="4287"/>
      <c r="PYT29" s="4303"/>
      <c r="PYU29" s="4304"/>
      <c r="PYV29" s="2603"/>
      <c r="PYW29" s="4305"/>
      <c r="PYX29" s="4306"/>
      <c r="PYY29" s="4305"/>
      <c r="PYZ29" s="4306"/>
      <c r="PZA29" s="4299"/>
      <c r="PZB29" s="4300"/>
      <c r="PZC29" s="4305"/>
      <c r="PZD29" s="4304"/>
      <c r="PZE29" s="4299"/>
      <c r="PZF29" s="4300"/>
      <c r="PZG29" s="4301"/>
      <c r="PZH29" s="4302"/>
      <c r="PZI29" s="4299"/>
      <c r="PZJ29" s="2602"/>
      <c r="PZK29" s="4287"/>
      <c r="PZL29" s="4303"/>
      <c r="PZM29" s="4304"/>
      <c r="PZN29" s="2603"/>
      <c r="PZO29" s="4305"/>
      <c r="PZP29" s="4306"/>
      <c r="PZQ29" s="4305"/>
      <c r="PZR29" s="4306"/>
      <c r="PZS29" s="4299"/>
      <c r="PZT29" s="4300"/>
      <c r="PZU29" s="4305"/>
      <c r="PZV29" s="4304"/>
      <c r="PZW29" s="4299"/>
      <c r="PZX29" s="4300"/>
      <c r="PZY29" s="4301"/>
      <c r="PZZ29" s="4302"/>
      <c r="QAA29" s="4299"/>
      <c r="QAB29" s="2602"/>
      <c r="QAC29" s="4287"/>
      <c r="QAD29" s="4303"/>
      <c r="QAE29" s="4304"/>
      <c r="QAF29" s="2603"/>
      <c r="QAG29" s="4305"/>
      <c r="QAH29" s="4306"/>
      <c r="QAI29" s="4305"/>
      <c r="QAJ29" s="4306"/>
      <c r="QAK29" s="4299"/>
      <c r="QAL29" s="4300"/>
      <c r="QAM29" s="4305"/>
      <c r="QAN29" s="4304"/>
      <c r="QAO29" s="4299"/>
      <c r="QAP29" s="4300"/>
      <c r="QAQ29" s="4301"/>
      <c r="QAR29" s="4302"/>
      <c r="QAS29" s="4299"/>
      <c r="QAT29" s="2602"/>
      <c r="QAU29" s="4287"/>
      <c r="QAV29" s="4303"/>
      <c r="QAW29" s="4304"/>
      <c r="QAX29" s="2603"/>
      <c r="QAY29" s="4305"/>
      <c r="QAZ29" s="4306"/>
      <c r="QBA29" s="4305"/>
      <c r="QBB29" s="4306"/>
      <c r="QBC29" s="4299"/>
      <c r="QBD29" s="4300"/>
      <c r="QBE29" s="4305"/>
      <c r="QBF29" s="4304"/>
      <c r="QBG29" s="4299"/>
      <c r="QBH29" s="4300"/>
      <c r="QBI29" s="4301"/>
      <c r="QBJ29" s="4302"/>
      <c r="QBK29" s="4299"/>
      <c r="QBL29" s="2602"/>
      <c r="QBM29" s="4287"/>
      <c r="QBN29" s="4303"/>
      <c r="QBO29" s="4304"/>
      <c r="QBP29" s="2603"/>
      <c r="QBQ29" s="4305"/>
      <c r="QBR29" s="4306"/>
      <c r="QBS29" s="4305"/>
      <c r="QBT29" s="4306"/>
      <c r="QBU29" s="4299"/>
      <c r="QBV29" s="4300"/>
      <c r="QBW29" s="4305"/>
      <c r="QBX29" s="4304"/>
      <c r="QBY29" s="4299"/>
      <c r="QBZ29" s="4300"/>
      <c r="QCA29" s="4301"/>
      <c r="QCB29" s="4302"/>
      <c r="QCC29" s="4299"/>
      <c r="QCD29" s="2602"/>
      <c r="QCE29" s="4287"/>
      <c r="QCF29" s="4303"/>
      <c r="QCG29" s="4304"/>
      <c r="QCH29" s="2603"/>
      <c r="QCI29" s="4305"/>
      <c r="QCJ29" s="4306"/>
      <c r="QCK29" s="4305"/>
      <c r="QCL29" s="4306"/>
      <c r="QCM29" s="4299"/>
      <c r="QCN29" s="4300"/>
      <c r="QCO29" s="4305"/>
      <c r="QCP29" s="4304"/>
      <c r="QCQ29" s="4299"/>
      <c r="QCR29" s="4300"/>
      <c r="QCS29" s="4301"/>
      <c r="QCT29" s="4302"/>
      <c r="QCU29" s="4299"/>
      <c r="QCV29" s="2602"/>
      <c r="QCW29" s="4287"/>
      <c r="QCX29" s="4303"/>
      <c r="QCY29" s="4304"/>
      <c r="QCZ29" s="2603"/>
      <c r="QDA29" s="4305"/>
      <c r="QDB29" s="4306"/>
      <c r="QDC29" s="4305"/>
      <c r="QDD29" s="4306"/>
      <c r="QDE29" s="4299"/>
      <c r="QDF29" s="4300"/>
      <c r="QDG29" s="4305"/>
      <c r="QDH29" s="4304"/>
      <c r="QDI29" s="4299"/>
      <c r="QDJ29" s="4300"/>
      <c r="QDK29" s="4301"/>
      <c r="QDL29" s="4302"/>
      <c r="QDM29" s="4299"/>
      <c r="QDN29" s="2602"/>
      <c r="QDO29" s="4287"/>
      <c r="QDP29" s="4303"/>
      <c r="QDQ29" s="4304"/>
      <c r="QDR29" s="2603"/>
      <c r="QDS29" s="4305"/>
      <c r="QDT29" s="4306"/>
      <c r="QDU29" s="4305"/>
      <c r="QDV29" s="4306"/>
      <c r="QDW29" s="4299"/>
      <c r="QDX29" s="4300"/>
      <c r="QDY29" s="4305"/>
      <c r="QDZ29" s="4304"/>
      <c r="QEA29" s="4299"/>
      <c r="QEB29" s="4300"/>
      <c r="QEC29" s="4301"/>
      <c r="QED29" s="4302"/>
      <c r="QEE29" s="4299"/>
      <c r="QEF29" s="2602"/>
      <c r="QEG29" s="4287"/>
      <c r="QEH29" s="4303"/>
      <c r="QEI29" s="4304"/>
      <c r="QEJ29" s="2603"/>
      <c r="QEK29" s="4305"/>
      <c r="QEL29" s="4306"/>
      <c r="QEM29" s="4305"/>
      <c r="QEN29" s="4306"/>
      <c r="QEO29" s="4299"/>
      <c r="QEP29" s="4300"/>
      <c r="QEQ29" s="4305"/>
      <c r="QER29" s="4304"/>
      <c r="QES29" s="4299"/>
      <c r="QET29" s="4300"/>
      <c r="QEU29" s="4301"/>
      <c r="QEV29" s="4302"/>
      <c r="QEW29" s="4299"/>
      <c r="QEX29" s="2602"/>
      <c r="QEY29" s="4287"/>
      <c r="QEZ29" s="4303"/>
      <c r="QFA29" s="4304"/>
      <c r="QFB29" s="2603"/>
      <c r="QFC29" s="4305"/>
      <c r="QFD29" s="4306"/>
      <c r="QFE29" s="4305"/>
      <c r="QFF29" s="4306"/>
      <c r="QFG29" s="4299"/>
      <c r="QFH29" s="4300"/>
      <c r="QFI29" s="4305"/>
      <c r="QFJ29" s="4304"/>
      <c r="QFK29" s="4299"/>
      <c r="QFL29" s="4300"/>
      <c r="QFM29" s="4301"/>
      <c r="QFN29" s="4302"/>
      <c r="QFO29" s="4299"/>
      <c r="QFP29" s="2602"/>
      <c r="QFQ29" s="4287"/>
      <c r="QFR29" s="4303"/>
      <c r="QFS29" s="4304"/>
      <c r="QFT29" s="2603"/>
      <c r="QFU29" s="4305"/>
      <c r="QFV29" s="4306"/>
      <c r="QFW29" s="4305"/>
      <c r="QFX29" s="4306"/>
      <c r="QFY29" s="4299"/>
      <c r="QFZ29" s="4300"/>
      <c r="QGA29" s="4305"/>
      <c r="QGB29" s="4304"/>
      <c r="QGC29" s="4299"/>
      <c r="QGD29" s="4300"/>
      <c r="QGE29" s="4301"/>
      <c r="QGF29" s="4302"/>
      <c r="QGG29" s="4299"/>
      <c r="QGH29" s="2602"/>
      <c r="QGI29" s="4287"/>
      <c r="QGJ29" s="4303"/>
      <c r="QGK29" s="4304"/>
      <c r="QGL29" s="2603"/>
      <c r="QGM29" s="4305"/>
      <c r="QGN29" s="4306"/>
      <c r="QGO29" s="4305"/>
      <c r="QGP29" s="4306"/>
      <c r="QGQ29" s="4299"/>
      <c r="QGR29" s="4300"/>
      <c r="QGS29" s="4305"/>
      <c r="QGT29" s="4304"/>
      <c r="QGU29" s="4299"/>
      <c r="QGV29" s="4300"/>
      <c r="QGW29" s="4301"/>
      <c r="QGX29" s="4302"/>
      <c r="QGY29" s="4299"/>
      <c r="QGZ29" s="2602"/>
      <c r="QHA29" s="4287"/>
      <c r="QHB29" s="4303"/>
      <c r="QHC29" s="4304"/>
      <c r="QHD29" s="2603"/>
      <c r="QHE29" s="4305"/>
      <c r="QHF29" s="4306"/>
      <c r="QHG29" s="4305"/>
      <c r="QHH29" s="4306"/>
      <c r="QHI29" s="4299"/>
      <c r="QHJ29" s="4300"/>
      <c r="QHK29" s="4305"/>
      <c r="QHL29" s="4304"/>
      <c r="QHM29" s="4299"/>
      <c r="QHN29" s="4300"/>
      <c r="QHO29" s="4301"/>
      <c r="QHP29" s="4302"/>
      <c r="QHQ29" s="4299"/>
      <c r="QHR29" s="2602"/>
      <c r="QHS29" s="4287"/>
      <c r="QHT29" s="4303"/>
      <c r="QHU29" s="4304"/>
      <c r="QHV29" s="2603"/>
      <c r="QHW29" s="4305"/>
      <c r="QHX29" s="4306"/>
      <c r="QHY29" s="4305"/>
      <c r="QHZ29" s="4306"/>
      <c r="QIA29" s="4299"/>
      <c r="QIB29" s="4300"/>
      <c r="QIC29" s="4305"/>
      <c r="QID29" s="4304"/>
      <c r="QIE29" s="4299"/>
      <c r="QIF29" s="4300"/>
      <c r="QIG29" s="4301"/>
      <c r="QIH29" s="4302"/>
      <c r="QII29" s="4299"/>
      <c r="QIJ29" s="2602"/>
      <c r="QIK29" s="4287"/>
      <c r="QIL29" s="4303"/>
      <c r="QIM29" s="4304"/>
      <c r="QIN29" s="2603"/>
      <c r="QIO29" s="4305"/>
      <c r="QIP29" s="4306"/>
      <c r="QIQ29" s="4305"/>
      <c r="QIR29" s="4306"/>
      <c r="QIS29" s="4299"/>
      <c r="QIT29" s="4300"/>
      <c r="QIU29" s="4305"/>
      <c r="QIV29" s="4304"/>
      <c r="QIW29" s="4299"/>
      <c r="QIX29" s="4300"/>
      <c r="QIY29" s="4301"/>
      <c r="QIZ29" s="4302"/>
      <c r="QJA29" s="4299"/>
      <c r="QJB29" s="2602"/>
      <c r="QJC29" s="4287"/>
      <c r="QJD29" s="4303"/>
      <c r="QJE29" s="4304"/>
      <c r="QJF29" s="2603"/>
      <c r="QJG29" s="4305"/>
      <c r="QJH29" s="4306"/>
      <c r="QJI29" s="4305"/>
      <c r="QJJ29" s="4306"/>
      <c r="QJK29" s="4299"/>
      <c r="QJL29" s="4300"/>
      <c r="QJM29" s="4305"/>
      <c r="QJN29" s="4304"/>
      <c r="QJO29" s="4299"/>
      <c r="QJP29" s="4300"/>
      <c r="QJQ29" s="4301"/>
      <c r="QJR29" s="4302"/>
      <c r="QJS29" s="4299"/>
      <c r="QJT29" s="2602"/>
      <c r="QJU29" s="4287"/>
      <c r="QJV29" s="4303"/>
      <c r="QJW29" s="4304"/>
      <c r="QJX29" s="2603"/>
      <c r="QJY29" s="4305"/>
      <c r="QJZ29" s="4306"/>
      <c r="QKA29" s="4305"/>
      <c r="QKB29" s="4306"/>
      <c r="QKC29" s="4299"/>
      <c r="QKD29" s="4300"/>
      <c r="QKE29" s="4305"/>
      <c r="QKF29" s="4304"/>
      <c r="QKG29" s="4299"/>
      <c r="QKH29" s="4300"/>
      <c r="QKI29" s="4301"/>
      <c r="QKJ29" s="4302"/>
      <c r="QKK29" s="4299"/>
      <c r="QKL29" s="2602"/>
      <c r="QKM29" s="4287"/>
      <c r="QKN29" s="4303"/>
      <c r="QKO29" s="4304"/>
      <c r="QKP29" s="2603"/>
      <c r="QKQ29" s="4305"/>
      <c r="QKR29" s="4306"/>
      <c r="QKS29" s="4305"/>
      <c r="QKT29" s="4306"/>
      <c r="QKU29" s="4299"/>
      <c r="QKV29" s="4300"/>
      <c r="QKW29" s="4305"/>
      <c r="QKX29" s="4304"/>
      <c r="QKY29" s="4299"/>
      <c r="QKZ29" s="4300"/>
      <c r="QLA29" s="4301"/>
      <c r="QLB29" s="4302"/>
      <c r="QLC29" s="4299"/>
      <c r="QLD29" s="2602"/>
      <c r="QLE29" s="4287"/>
      <c r="QLF29" s="4303"/>
      <c r="QLG29" s="4304"/>
      <c r="QLH29" s="2603"/>
      <c r="QLI29" s="4305"/>
      <c r="QLJ29" s="4306"/>
      <c r="QLK29" s="4305"/>
      <c r="QLL29" s="4306"/>
      <c r="QLM29" s="4299"/>
      <c r="QLN29" s="4300"/>
      <c r="QLO29" s="4305"/>
      <c r="QLP29" s="4304"/>
      <c r="QLQ29" s="4299"/>
      <c r="QLR29" s="4300"/>
      <c r="QLS29" s="4301"/>
      <c r="QLT29" s="4302"/>
      <c r="QLU29" s="4299"/>
      <c r="QLV29" s="2602"/>
      <c r="QLW29" s="4287"/>
      <c r="QLX29" s="4303"/>
      <c r="QLY29" s="4304"/>
      <c r="QLZ29" s="2603"/>
      <c r="QMA29" s="4305"/>
      <c r="QMB29" s="4306"/>
      <c r="QMC29" s="4305"/>
      <c r="QMD29" s="4306"/>
      <c r="QME29" s="4299"/>
      <c r="QMF29" s="4300"/>
      <c r="QMG29" s="4305"/>
      <c r="QMH29" s="4304"/>
      <c r="QMI29" s="4299"/>
      <c r="QMJ29" s="4300"/>
      <c r="QMK29" s="4301"/>
      <c r="QML29" s="4302"/>
      <c r="QMM29" s="4299"/>
      <c r="QMN29" s="2602"/>
      <c r="QMO29" s="4287"/>
      <c r="QMP29" s="4303"/>
      <c r="QMQ29" s="4304"/>
      <c r="QMR29" s="2603"/>
      <c r="QMS29" s="4305"/>
      <c r="QMT29" s="4306"/>
      <c r="QMU29" s="4305"/>
      <c r="QMV29" s="4306"/>
      <c r="QMW29" s="4299"/>
      <c r="QMX29" s="4300"/>
      <c r="QMY29" s="4305"/>
      <c r="QMZ29" s="4304"/>
      <c r="QNA29" s="4299"/>
      <c r="QNB29" s="4300"/>
      <c r="QNC29" s="4301"/>
      <c r="QND29" s="4302"/>
      <c r="QNE29" s="4299"/>
      <c r="QNF29" s="2602"/>
      <c r="QNG29" s="4287"/>
      <c r="QNH29" s="4303"/>
      <c r="QNI29" s="4304"/>
      <c r="QNJ29" s="2603"/>
      <c r="QNK29" s="4305"/>
      <c r="QNL29" s="4306"/>
      <c r="QNM29" s="4305"/>
      <c r="QNN29" s="4306"/>
      <c r="QNO29" s="4299"/>
      <c r="QNP29" s="4300"/>
      <c r="QNQ29" s="4305"/>
      <c r="QNR29" s="4304"/>
      <c r="QNS29" s="4299"/>
      <c r="QNT29" s="4300"/>
      <c r="QNU29" s="4301"/>
      <c r="QNV29" s="4302"/>
      <c r="QNW29" s="4299"/>
      <c r="QNX29" s="2602"/>
      <c r="QNY29" s="4287"/>
      <c r="QNZ29" s="4303"/>
      <c r="QOA29" s="4304"/>
      <c r="QOB29" s="2603"/>
      <c r="QOC29" s="4305"/>
      <c r="QOD29" s="4306"/>
      <c r="QOE29" s="4305"/>
      <c r="QOF29" s="4306"/>
      <c r="QOG29" s="4299"/>
      <c r="QOH29" s="4300"/>
      <c r="QOI29" s="4305"/>
      <c r="QOJ29" s="4304"/>
      <c r="QOK29" s="4299"/>
      <c r="QOL29" s="4300"/>
      <c r="QOM29" s="4301"/>
      <c r="QON29" s="4302"/>
      <c r="QOO29" s="4299"/>
      <c r="QOP29" s="2602"/>
      <c r="QOQ29" s="4287"/>
      <c r="QOR29" s="4303"/>
      <c r="QOS29" s="4304"/>
      <c r="QOT29" s="2603"/>
      <c r="QOU29" s="4305"/>
      <c r="QOV29" s="4306"/>
      <c r="QOW29" s="4305"/>
      <c r="QOX29" s="4306"/>
      <c r="QOY29" s="4299"/>
      <c r="QOZ29" s="4300"/>
      <c r="QPA29" s="4305"/>
      <c r="QPB29" s="4304"/>
      <c r="QPC29" s="4299"/>
      <c r="QPD29" s="4300"/>
      <c r="QPE29" s="4301"/>
      <c r="QPF29" s="4302"/>
      <c r="QPG29" s="4299"/>
      <c r="QPH29" s="2602"/>
      <c r="QPI29" s="4287"/>
      <c r="QPJ29" s="4303"/>
      <c r="QPK29" s="4304"/>
      <c r="QPL29" s="2603"/>
      <c r="QPM29" s="4305"/>
      <c r="QPN29" s="4306"/>
      <c r="QPO29" s="4305"/>
      <c r="QPP29" s="4306"/>
      <c r="QPQ29" s="4299"/>
      <c r="QPR29" s="4300"/>
      <c r="QPS29" s="4305"/>
      <c r="QPT29" s="4304"/>
      <c r="QPU29" s="4299"/>
      <c r="QPV29" s="4300"/>
      <c r="QPW29" s="4301"/>
      <c r="QPX29" s="4302"/>
      <c r="QPY29" s="4299"/>
      <c r="QPZ29" s="2602"/>
      <c r="QQA29" s="4287"/>
      <c r="QQB29" s="4303"/>
      <c r="QQC29" s="4304"/>
      <c r="QQD29" s="2603"/>
      <c r="QQE29" s="4305"/>
      <c r="QQF29" s="4306"/>
      <c r="QQG29" s="4305"/>
      <c r="QQH29" s="4306"/>
      <c r="QQI29" s="4299"/>
      <c r="QQJ29" s="4300"/>
      <c r="QQK29" s="4305"/>
      <c r="QQL29" s="4304"/>
      <c r="QQM29" s="4299"/>
      <c r="QQN29" s="4300"/>
      <c r="QQO29" s="4301"/>
      <c r="QQP29" s="4302"/>
      <c r="QQQ29" s="4299"/>
      <c r="QQR29" s="2602"/>
      <c r="QQS29" s="4287"/>
      <c r="QQT29" s="4303"/>
      <c r="QQU29" s="4304"/>
      <c r="QQV29" s="2603"/>
      <c r="QQW29" s="4305"/>
      <c r="QQX29" s="4306"/>
      <c r="QQY29" s="4305"/>
      <c r="QQZ29" s="4306"/>
      <c r="QRA29" s="4299"/>
      <c r="QRB29" s="4300"/>
      <c r="QRC29" s="4305"/>
      <c r="QRD29" s="4304"/>
      <c r="QRE29" s="4299"/>
      <c r="QRF29" s="4300"/>
      <c r="QRG29" s="4301"/>
      <c r="QRH29" s="4302"/>
      <c r="QRI29" s="4299"/>
      <c r="QRJ29" s="2602"/>
      <c r="QRK29" s="4287"/>
      <c r="QRL29" s="4303"/>
      <c r="QRM29" s="4304"/>
      <c r="QRN29" s="2603"/>
      <c r="QRO29" s="4305"/>
      <c r="QRP29" s="4306"/>
      <c r="QRQ29" s="4305"/>
      <c r="QRR29" s="4306"/>
      <c r="QRS29" s="4299"/>
      <c r="QRT29" s="4300"/>
      <c r="QRU29" s="4305"/>
      <c r="QRV29" s="4304"/>
      <c r="QRW29" s="4299"/>
      <c r="QRX29" s="4300"/>
      <c r="QRY29" s="4301"/>
      <c r="QRZ29" s="4302"/>
      <c r="QSA29" s="4299"/>
      <c r="QSB29" s="2602"/>
      <c r="QSC29" s="4287"/>
      <c r="QSD29" s="4303"/>
      <c r="QSE29" s="4304"/>
      <c r="QSF29" s="2603"/>
      <c r="QSG29" s="4305"/>
      <c r="QSH29" s="4306"/>
      <c r="QSI29" s="4305"/>
      <c r="QSJ29" s="4306"/>
      <c r="QSK29" s="4299"/>
      <c r="QSL29" s="4300"/>
      <c r="QSM29" s="4305"/>
      <c r="QSN29" s="4304"/>
      <c r="QSO29" s="4299"/>
      <c r="QSP29" s="4300"/>
      <c r="QSQ29" s="4301"/>
      <c r="QSR29" s="4302"/>
      <c r="QSS29" s="4299"/>
      <c r="QST29" s="2602"/>
      <c r="QSU29" s="4287"/>
      <c r="QSV29" s="4303"/>
      <c r="QSW29" s="4304"/>
      <c r="QSX29" s="2603"/>
      <c r="QSY29" s="4305"/>
      <c r="QSZ29" s="4306"/>
      <c r="QTA29" s="4305"/>
      <c r="QTB29" s="4306"/>
      <c r="QTC29" s="4299"/>
      <c r="QTD29" s="4300"/>
      <c r="QTE29" s="4305"/>
      <c r="QTF29" s="4304"/>
      <c r="QTG29" s="4299"/>
      <c r="QTH29" s="4300"/>
      <c r="QTI29" s="4301"/>
      <c r="QTJ29" s="4302"/>
      <c r="QTK29" s="4299"/>
      <c r="QTL29" s="2602"/>
      <c r="QTM29" s="4287"/>
      <c r="QTN29" s="4303"/>
      <c r="QTO29" s="4304"/>
      <c r="QTP29" s="2603"/>
      <c r="QTQ29" s="4305"/>
      <c r="QTR29" s="4306"/>
      <c r="QTS29" s="4305"/>
      <c r="QTT29" s="4306"/>
      <c r="QTU29" s="4299"/>
      <c r="QTV29" s="4300"/>
      <c r="QTW29" s="4305"/>
      <c r="QTX29" s="4304"/>
      <c r="QTY29" s="4299"/>
      <c r="QTZ29" s="4300"/>
      <c r="QUA29" s="4301"/>
      <c r="QUB29" s="4302"/>
      <c r="QUC29" s="4299"/>
      <c r="QUD29" s="2602"/>
      <c r="QUE29" s="4287"/>
      <c r="QUF29" s="4303"/>
      <c r="QUG29" s="4304"/>
      <c r="QUH29" s="2603"/>
      <c r="QUI29" s="4305"/>
      <c r="QUJ29" s="4306"/>
      <c r="QUK29" s="4305"/>
      <c r="QUL29" s="4306"/>
      <c r="QUM29" s="4299"/>
      <c r="QUN29" s="4300"/>
      <c r="QUO29" s="4305"/>
      <c r="QUP29" s="4304"/>
      <c r="QUQ29" s="4299"/>
      <c r="QUR29" s="4300"/>
      <c r="QUS29" s="4301"/>
      <c r="QUT29" s="4302"/>
      <c r="QUU29" s="4299"/>
      <c r="QUV29" s="2602"/>
      <c r="QUW29" s="4287"/>
      <c r="QUX29" s="4303"/>
      <c r="QUY29" s="4304"/>
      <c r="QUZ29" s="2603"/>
      <c r="QVA29" s="4305"/>
      <c r="QVB29" s="4306"/>
      <c r="QVC29" s="4305"/>
      <c r="QVD29" s="4306"/>
      <c r="QVE29" s="4299"/>
      <c r="QVF29" s="4300"/>
      <c r="QVG29" s="4305"/>
      <c r="QVH29" s="4304"/>
      <c r="QVI29" s="4299"/>
      <c r="QVJ29" s="4300"/>
      <c r="QVK29" s="4301"/>
      <c r="QVL29" s="4302"/>
      <c r="QVM29" s="4299"/>
      <c r="QVN29" s="2602"/>
      <c r="QVO29" s="4287"/>
      <c r="QVP29" s="4303"/>
      <c r="QVQ29" s="4304"/>
      <c r="QVR29" s="2603"/>
      <c r="QVS29" s="4305"/>
      <c r="QVT29" s="4306"/>
      <c r="QVU29" s="4305"/>
      <c r="QVV29" s="4306"/>
      <c r="QVW29" s="4299"/>
      <c r="QVX29" s="4300"/>
      <c r="QVY29" s="4305"/>
      <c r="QVZ29" s="4304"/>
      <c r="QWA29" s="4299"/>
      <c r="QWB29" s="4300"/>
      <c r="QWC29" s="4301"/>
      <c r="QWD29" s="4302"/>
      <c r="QWE29" s="4299"/>
      <c r="QWF29" s="2602"/>
      <c r="QWG29" s="4287"/>
      <c r="QWH29" s="4303"/>
      <c r="QWI29" s="4304"/>
      <c r="QWJ29" s="2603"/>
      <c r="QWK29" s="4305"/>
      <c r="QWL29" s="4306"/>
      <c r="QWM29" s="4305"/>
      <c r="QWN29" s="4306"/>
      <c r="QWO29" s="4299"/>
      <c r="QWP29" s="4300"/>
      <c r="QWQ29" s="4305"/>
      <c r="QWR29" s="4304"/>
      <c r="QWS29" s="4299"/>
      <c r="QWT29" s="4300"/>
      <c r="QWU29" s="4301"/>
      <c r="QWV29" s="4302"/>
      <c r="QWW29" s="4299"/>
      <c r="QWX29" s="2602"/>
      <c r="QWY29" s="4287"/>
      <c r="QWZ29" s="4303"/>
      <c r="QXA29" s="4304"/>
      <c r="QXB29" s="2603"/>
      <c r="QXC29" s="4305"/>
      <c r="QXD29" s="4306"/>
      <c r="QXE29" s="4305"/>
      <c r="QXF29" s="4306"/>
      <c r="QXG29" s="4299"/>
      <c r="QXH29" s="4300"/>
      <c r="QXI29" s="4305"/>
      <c r="QXJ29" s="4304"/>
      <c r="QXK29" s="4299"/>
      <c r="QXL29" s="4300"/>
      <c r="QXM29" s="4301"/>
      <c r="QXN29" s="4302"/>
      <c r="QXO29" s="4299"/>
      <c r="QXP29" s="2602"/>
      <c r="QXQ29" s="4287"/>
      <c r="QXR29" s="4303"/>
      <c r="QXS29" s="4304"/>
      <c r="QXT29" s="2603"/>
      <c r="QXU29" s="4305"/>
      <c r="QXV29" s="4306"/>
      <c r="QXW29" s="4305"/>
      <c r="QXX29" s="4306"/>
      <c r="QXY29" s="4299"/>
      <c r="QXZ29" s="4300"/>
      <c r="QYA29" s="4305"/>
      <c r="QYB29" s="4304"/>
      <c r="QYC29" s="4299"/>
      <c r="QYD29" s="4300"/>
      <c r="QYE29" s="4301"/>
      <c r="QYF29" s="4302"/>
      <c r="QYG29" s="4299"/>
      <c r="QYH29" s="2602"/>
      <c r="QYI29" s="4287"/>
      <c r="QYJ29" s="4303"/>
      <c r="QYK29" s="4304"/>
      <c r="QYL29" s="2603"/>
      <c r="QYM29" s="4305"/>
      <c r="QYN29" s="4306"/>
      <c r="QYO29" s="4305"/>
      <c r="QYP29" s="4306"/>
      <c r="QYQ29" s="4299"/>
      <c r="QYR29" s="4300"/>
      <c r="QYS29" s="4305"/>
      <c r="QYT29" s="4304"/>
      <c r="QYU29" s="4299"/>
      <c r="QYV29" s="4300"/>
      <c r="QYW29" s="4301"/>
      <c r="QYX29" s="4302"/>
      <c r="QYY29" s="4299"/>
      <c r="QYZ29" s="2602"/>
      <c r="QZA29" s="4287"/>
      <c r="QZB29" s="4303"/>
      <c r="QZC29" s="4304"/>
      <c r="QZD29" s="2603"/>
      <c r="QZE29" s="4305"/>
      <c r="QZF29" s="4306"/>
      <c r="QZG29" s="4305"/>
      <c r="QZH29" s="4306"/>
      <c r="QZI29" s="4299"/>
      <c r="QZJ29" s="4300"/>
      <c r="QZK29" s="4305"/>
      <c r="QZL29" s="4304"/>
      <c r="QZM29" s="4299"/>
      <c r="QZN29" s="4300"/>
      <c r="QZO29" s="4301"/>
      <c r="QZP29" s="4302"/>
      <c r="QZQ29" s="4299"/>
      <c r="QZR29" s="2602"/>
      <c r="QZS29" s="4287"/>
      <c r="QZT29" s="4303"/>
      <c r="QZU29" s="4304"/>
      <c r="QZV29" s="2603"/>
      <c r="QZW29" s="4305"/>
      <c r="QZX29" s="4306"/>
      <c r="QZY29" s="4305"/>
      <c r="QZZ29" s="4306"/>
      <c r="RAA29" s="4299"/>
      <c r="RAB29" s="4300"/>
      <c r="RAC29" s="4305"/>
      <c r="RAD29" s="4304"/>
      <c r="RAE29" s="4299"/>
      <c r="RAF29" s="4300"/>
      <c r="RAG29" s="4301"/>
      <c r="RAH29" s="4302"/>
      <c r="RAI29" s="4299"/>
      <c r="RAJ29" s="2602"/>
      <c r="RAK29" s="4287"/>
      <c r="RAL29" s="4303"/>
      <c r="RAM29" s="4304"/>
      <c r="RAN29" s="2603"/>
      <c r="RAO29" s="4305"/>
      <c r="RAP29" s="4306"/>
      <c r="RAQ29" s="4305"/>
      <c r="RAR29" s="4306"/>
      <c r="RAS29" s="4299"/>
      <c r="RAT29" s="4300"/>
      <c r="RAU29" s="4305"/>
      <c r="RAV29" s="4304"/>
      <c r="RAW29" s="4299"/>
      <c r="RAX29" s="4300"/>
      <c r="RAY29" s="4301"/>
      <c r="RAZ29" s="4302"/>
      <c r="RBA29" s="4299"/>
      <c r="RBB29" s="2602"/>
      <c r="RBC29" s="4287"/>
      <c r="RBD29" s="4303"/>
      <c r="RBE29" s="4304"/>
      <c r="RBF29" s="2603"/>
      <c r="RBG29" s="4305"/>
      <c r="RBH29" s="4306"/>
      <c r="RBI29" s="4305"/>
      <c r="RBJ29" s="4306"/>
      <c r="RBK29" s="4299"/>
      <c r="RBL29" s="4300"/>
      <c r="RBM29" s="4305"/>
      <c r="RBN29" s="4304"/>
      <c r="RBO29" s="4299"/>
      <c r="RBP29" s="4300"/>
      <c r="RBQ29" s="4301"/>
      <c r="RBR29" s="4302"/>
      <c r="RBS29" s="4299"/>
      <c r="RBT29" s="2602"/>
      <c r="RBU29" s="4287"/>
      <c r="RBV29" s="4303"/>
      <c r="RBW29" s="4304"/>
      <c r="RBX29" s="2603"/>
      <c r="RBY29" s="4305"/>
      <c r="RBZ29" s="4306"/>
      <c r="RCA29" s="4305"/>
      <c r="RCB29" s="4306"/>
      <c r="RCC29" s="4299"/>
      <c r="RCD29" s="4300"/>
      <c r="RCE29" s="4305"/>
      <c r="RCF29" s="4304"/>
      <c r="RCG29" s="4299"/>
      <c r="RCH29" s="4300"/>
      <c r="RCI29" s="4301"/>
      <c r="RCJ29" s="4302"/>
      <c r="RCK29" s="4299"/>
      <c r="RCL29" s="2602"/>
      <c r="RCM29" s="4287"/>
      <c r="RCN29" s="4303"/>
      <c r="RCO29" s="4304"/>
      <c r="RCP29" s="2603"/>
      <c r="RCQ29" s="4305"/>
      <c r="RCR29" s="4306"/>
      <c r="RCS29" s="4305"/>
      <c r="RCT29" s="4306"/>
      <c r="RCU29" s="4299"/>
      <c r="RCV29" s="4300"/>
      <c r="RCW29" s="4305"/>
      <c r="RCX29" s="4304"/>
      <c r="RCY29" s="4299"/>
      <c r="RCZ29" s="4300"/>
      <c r="RDA29" s="4301"/>
      <c r="RDB29" s="4302"/>
      <c r="RDC29" s="4299"/>
      <c r="RDD29" s="2602"/>
      <c r="RDE29" s="4287"/>
      <c r="RDF29" s="4303"/>
      <c r="RDG29" s="4304"/>
      <c r="RDH29" s="2603"/>
      <c r="RDI29" s="4305"/>
      <c r="RDJ29" s="4306"/>
      <c r="RDK29" s="4305"/>
      <c r="RDL29" s="4306"/>
      <c r="RDM29" s="4299"/>
      <c r="RDN29" s="4300"/>
      <c r="RDO29" s="4305"/>
      <c r="RDP29" s="4304"/>
      <c r="RDQ29" s="4299"/>
      <c r="RDR29" s="4300"/>
      <c r="RDS29" s="4301"/>
      <c r="RDT29" s="4302"/>
      <c r="RDU29" s="4299"/>
      <c r="RDV29" s="2602"/>
      <c r="RDW29" s="4287"/>
      <c r="RDX29" s="4303"/>
      <c r="RDY29" s="4304"/>
      <c r="RDZ29" s="2603"/>
      <c r="REA29" s="4305"/>
      <c r="REB29" s="4306"/>
      <c r="REC29" s="4305"/>
      <c r="RED29" s="4306"/>
      <c r="REE29" s="4299"/>
      <c r="REF29" s="4300"/>
      <c r="REG29" s="4305"/>
      <c r="REH29" s="4304"/>
      <c r="REI29" s="4299"/>
      <c r="REJ29" s="4300"/>
      <c r="REK29" s="4301"/>
      <c r="REL29" s="4302"/>
      <c r="REM29" s="4299"/>
      <c r="REN29" s="2602"/>
      <c r="REO29" s="4287"/>
      <c r="REP29" s="4303"/>
      <c r="REQ29" s="4304"/>
      <c r="RER29" s="2603"/>
      <c r="RES29" s="4305"/>
      <c r="RET29" s="4306"/>
      <c r="REU29" s="4305"/>
      <c r="REV29" s="4306"/>
      <c r="REW29" s="4299"/>
      <c r="REX29" s="4300"/>
      <c r="REY29" s="4305"/>
      <c r="REZ29" s="4304"/>
      <c r="RFA29" s="4299"/>
      <c r="RFB29" s="4300"/>
      <c r="RFC29" s="4301"/>
      <c r="RFD29" s="4302"/>
      <c r="RFE29" s="4299"/>
      <c r="RFF29" s="2602"/>
      <c r="RFG29" s="4287"/>
      <c r="RFH29" s="4303"/>
      <c r="RFI29" s="4304"/>
      <c r="RFJ29" s="2603"/>
      <c r="RFK29" s="4305"/>
      <c r="RFL29" s="4306"/>
      <c r="RFM29" s="4305"/>
      <c r="RFN29" s="4306"/>
      <c r="RFO29" s="4299"/>
      <c r="RFP29" s="4300"/>
      <c r="RFQ29" s="4305"/>
      <c r="RFR29" s="4304"/>
      <c r="RFS29" s="4299"/>
      <c r="RFT29" s="4300"/>
      <c r="RFU29" s="4301"/>
      <c r="RFV29" s="4302"/>
      <c r="RFW29" s="4299"/>
      <c r="RFX29" s="2602"/>
      <c r="RFY29" s="4287"/>
      <c r="RFZ29" s="4303"/>
      <c r="RGA29" s="4304"/>
      <c r="RGB29" s="2603"/>
      <c r="RGC29" s="4305"/>
      <c r="RGD29" s="4306"/>
      <c r="RGE29" s="4305"/>
      <c r="RGF29" s="4306"/>
      <c r="RGG29" s="4299"/>
      <c r="RGH29" s="4300"/>
      <c r="RGI29" s="4305"/>
      <c r="RGJ29" s="4304"/>
      <c r="RGK29" s="4299"/>
      <c r="RGL29" s="4300"/>
      <c r="RGM29" s="4301"/>
      <c r="RGN29" s="4302"/>
      <c r="RGO29" s="4299"/>
      <c r="RGP29" s="2602"/>
      <c r="RGQ29" s="4287"/>
      <c r="RGR29" s="4303"/>
      <c r="RGS29" s="4304"/>
      <c r="RGT29" s="2603"/>
      <c r="RGU29" s="4305"/>
      <c r="RGV29" s="4306"/>
      <c r="RGW29" s="4305"/>
      <c r="RGX29" s="4306"/>
      <c r="RGY29" s="4299"/>
      <c r="RGZ29" s="4300"/>
      <c r="RHA29" s="4305"/>
      <c r="RHB29" s="4304"/>
      <c r="RHC29" s="4299"/>
      <c r="RHD29" s="4300"/>
      <c r="RHE29" s="4301"/>
      <c r="RHF29" s="4302"/>
      <c r="RHG29" s="4299"/>
      <c r="RHH29" s="2602"/>
      <c r="RHI29" s="4287"/>
      <c r="RHJ29" s="4303"/>
      <c r="RHK29" s="4304"/>
      <c r="RHL29" s="2603"/>
      <c r="RHM29" s="4305"/>
      <c r="RHN29" s="4306"/>
      <c r="RHO29" s="4305"/>
      <c r="RHP29" s="4306"/>
      <c r="RHQ29" s="4299"/>
      <c r="RHR29" s="4300"/>
      <c r="RHS29" s="4305"/>
      <c r="RHT29" s="4304"/>
      <c r="RHU29" s="4299"/>
      <c r="RHV29" s="4300"/>
      <c r="RHW29" s="4301"/>
      <c r="RHX29" s="4302"/>
      <c r="RHY29" s="4299"/>
      <c r="RHZ29" s="2602"/>
      <c r="RIA29" s="4287"/>
      <c r="RIB29" s="4303"/>
      <c r="RIC29" s="4304"/>
      <c r="RID29" s="2603"/>
      <c r="RIE29" s="4305"/>
      <c r="RIF29" s="4306"/>
      <c r="RIG29" s="4305"/>
      <c r="RIH29" s="4306"/>
      <c r="RII29" s="4299"/>
      <c r="RIJ29" s="4300"/>
      <c r="RIK29" s="4305"/>
      <c r="RIL29" s="4304"/>
      <c r="RIM29" s="4299"/>
      <c r="RIN29" s="4300"/>
      <c r="RIO29" s="4301"/>
      <c r="RIP29" s="4302"/>
      <c r="RIQ29" s="4299"/>
      <c r="RIR29" s="2602"/>
      <c r="RIS29" s="4287"/>
      <c r="RIT29" s="4303"/>
      <c r="RIU29" s="4304"/>
      <c r="RIV29" s="2603"/>
      <c r="RIW29" s="4305"/>
      <c r="RIX29" s="4306"/>
      <c r="RIY29" s="4305"/>
      <c r="RIZ29" s="4306"/>
      <c r="RJA29" s="4299"/>
      <c r="RJB29" s="4300"/>
      <c r="RJC29" s="4305"/>
      <c r="RJD29" s="4304"/>
      <c r="RJE29" s="4299"/>
      <c r="RJF29" s="4300"/>
      <c r="RJG29" s="4301"/>
      <c r="RJH29" s="4302"/>
      <c r="RJI29" s="4299"/>
      <c r="RJJ29" s="2602"/>
      <c r="RJK29" s="4287"/>
      <c r="RJL29" s="4303"/>
      <c r="RJM29" s="4304"/>
      <c r="RJN29" s="2603"/>
      <c r="RJO29" s="4305"/>
      <c r="RJP29" s="4306"/>
      <c r="RJQ29" s="4305"/>
      <c r="RJR29" s="4306"/>
      <c r="RJS29" s="4299"/>
      <c r="RJT29" s="4300"/>
      <c r="RJU29" s="4305"/>
      <c r="RJV29" s="4304"/>
      <c r="RJW29" s="4299"/>
      <c r="RJX29" s="4300"/>
      <c r="RJY29" s="4301"/>
      <c r="RJZ29" s="4302"/>
      <c r="RKA29" s="4299"/>
      <c r="RKB29" s="2602"/>
      <c r="RKC29" s="4287"/>
      <c r="RKD29" s="4303"/>
      <c r="RKE29" s="4304"/>
      <c r="RKF29" s="2603"/>
      <c r="RKG29" s="4305"/>
      <c r="RKH29" s="4306"/>
      <c r="RKI29" s="4305"/>
      <c r="RKJ29" s="4306"/>
      <c r="RKK29" s="4299"/>
      <c r="RKL29" s="4300"/>
      <c r="RKM29" s="4305"/>
      <c r="RKN29" s="4304"/>
      <c r="RKO29" s="4299"/>
      <c r="RKP29" s="4300"/>
      <c r="RKQ29" s="4301"/>
      <c r="RKR29" s="4302"/>
      <c r="RKS29" s="4299"/>
      <c r="RKT29" s="2602"/>
      <c r="RKU29" s="4287"/>
      <c r="RKV29" s="4303"/>
      <c r="RKW29" s="4304"/>
      <c r="RKX29" s="2603"/>
      <c r="RKY29" s="4305"/>
      <c r="RKZ29" s="4306"/>
      <c r="RLA29" s="4305"/>
      <c r="RLB29" s="4306"/>
      <c r="RLC29" s="4299"/>
      <c r="RLD29" s="4300"/>
      <c r="RLE29" s="4305"/>
      <c r="RLF29" s="4304"/>
      <c r="RLG29" s="4299"/>
      <c r="RLH29" s="4300"/>
      <c r="RLI29" s="4301"/>
      <c r="RLJ29" s="4302"/>
      <c r="RLK29" s="4299"/>
      <c r="RLL29" s="2602"/>
      <c r="RLM29" s="4287"/>
      <c r="RLN29" s="4303"/>
      <c r="RLO29" s="4304"/>
      <c r="RLP29" s="2603"/>
      <c r="RLQ29" s="4305"/>
      <c r="RLR29" s="4306"/>
      <c r="RLS29" s="4305"/>
      <c r="RLT29" s="4306"/>
      <c r="RLU29" s="4299"/>
      <c r="RLV29" s="4300"/>
      <c r="RLW29" s="4305"/>
      <c r="RLX29" s="4304"/>
      <c r="RLY29" s="4299"/>
      <c r="RLZ29" s="4300"/>
      <c r="RMA29" s="4301"/>
      <c r="RMB29" s="4302"/>
      <c r="RMC29" s="4299"/>
      <c r="RMD29" s="2602"/>
      <c r="RME29" s="4287"/>
      <c r="RMF29" s="4303"/>
      <c r="RMG29" s="4304"/>
      <c r="RMH29" s="2603"/>
      <c r="RMI29" s="4305"/>
      <c r="RMJ29" s="4306"/>
      <c r="RMK29" s="4305"/>
      <c r="RML29" s="4306"/>
      <c r="RMM29" s="4299"/>
      <c r="RMN29" s="4300"/>
      <c r="RMO29" s="4305"/>
      <c r="RMP29" s="4304"/>
      <c r="RMQ29" s="4299"/>
      <c r="RMR29" s="4300"/>
      <c r="RMS29" s="4301"/>
      <c r="RMT29" s="4302"/>
      <c r="RMU29" s="4299"/>
      <c r="RMV29" s="2602"/>
      <c r="RMW29" s="4287"/>
      <c r="RMX29" s="4303"/>
      <c r="RMY29" s="4304"/>
      <c r="RMZ29" s="2603"/>
      <c r="RNA29" s="4305"/>
      <c r="RNB29" s="4306"/>
      <c r="RNC29" s="4305"/>
      <c r="RND29" s="4306"/>
      <c r="RNE29" s="4299"/>
      <c r="RNF29" s="4300"/>
      <c r="RNG29" s="4305"/>
      <c r="RNH29" s="4304"/>
      <c r="RNI29" s="4299"/>
      <c r="RNJ29" s="4300"/>
      <c r="RNK29" s="4301"/>
      <c r="RNL29" s="4302"/>
      <c r="RNM29" s="4299"/>
      <c r="RNN29" s="2602"/>
      <c r="RNO29" s="4287"/>
      <c r="RNP29" s="4303"/>
      <c r="RNQ29" s="4304"/>
      <c r="RNR29" s="2603"/>
      <c r="RNS29" s="4305"/>
      <c r="RNT29" s="4306"/>
      <c r="RNU29" s="4305"/>
      <c r="RNV29" s="4306"/>
      <c r="RNW29" s="4299"/>
      <c r="RNX29" s="4300"/>
      <c r="RNY29" s="4305"/>
      <c r="RNZ29" s="4304"/>
      <c r="ROA29" s="4299"/>
      <c r="ROB29" s="4300"/>
      <c r="ROC29" s="4301"/>
      <c r="ROD29" s="4302"/>
      <c r="ROE29" s="4299"/>
      <c r="ROF29" s="2602"/>
      <c r="ROG29" s="4287"/>
      <c r="ROH29" s="4303"/>
      <c r="ROI29" s="4304"/>
      <c r="ROJ29" s="2603"/>
      <c r="ROK29" s="4305"/>
      <c r="ROL29" s="4306"/>
      <c r="ROM29" s="4305"/>
      <c r="RON29" s="4306"/>
      <c r="ROO29" s="4299"/>
      <c r="ROP29" s="4300"/>
      <c r="ROQ29" s="4305"/>
      <c r="ROR29" s="4304"/>
      <c r="ROS29" s="4299"/>
      <c r="ROT29" s="4300"/>
      <c r="ROU29" s="4301"/>
      <c r="ROV29" s="4302"/>
      <c r="ROW29" s="4299"/>
      <c r="ROX29" s="2602"/>
      <c r="ROY29" s="4287"/>
      <c r="ROZ29" s="4303"/>
      <c r="RPA29" s="4304"/>
      <c r="RPB29" s="2603"/>
      <c r="RPC29" s="4305"/>
      <c r="RPD29" s="4306"/>
      <c r="RPE29" s="4305"/>
      <c r="RPF29" s="4306"/>
      <c r="RPG29" s="4299"/>
      <c r="RPH29" s="4300"/>
      <c r="RPI29" s="4305"/>
      <c r="RPJ29" s="4304"/>
      <c r="RPK29" s="4299"/>
      <c r="RPL29" s="4300"/>
      <c r="RPM29" s="4301"/>
      <c r="RPN29" s="4302"/>
      <c r="RPO29" s="4299"/>
      <c r="RPP29" s="2602"/>
      <c r="RPQ29" s="4287"/>
      <c r="RPR29" s="4303"/>
      <c r="RPS29" s="4304"/>
      <c r="RPT29" s="2603"/>
      <c r="RPU29" s="4305"/>
      <c r="RPV29" s="4306"/>
      <c r="RPW29" s="4305"/>
      <c r="RPX29" s="4306"/>
      <c r="RPY29" s="4299"/>
      <c r="RPZ29" s="4300"/>
      <c r="RQA29" s="4305"/>
      <c r="RQB29" s="4304"/>
      <c r="RQC29" s="4299"/>
      <c r="RQD29" s="4300"/>
      <c r="RQE29" s="4301"/>
      <c r="RQF29" s="4302"/>
      <c r="RQG29" s="4299"/>
      <c r="RQH29" s="2602"/>
      <c r="RQI29" s="4287"/>
      <c r="RQJ29" s="4303"/>
      <c r="RQK29" s="4304"/>
      <c r="RQL29" s="2603"/>
      <c r="RQM29" s="4305"/>
      <c r="RQN29" s="4306"/>
      <c r="RQO29" s="4305"/>
      <c r="RQP29" s="4306"/>
      <c r="RQQ29" s="4299"/>
      <c r="RQR29" s="4300"/>
      <c r="RQS29" s="4305"/>
      <c r="RQT29" s="4304"/>
      <c r="RQU29" s="4299"/>
      <c r="RQV29" s="4300"/>
      <c r="RQW29" s="4301"/>
      <c r="RQX29" s="4302"/>
      <c r="RQY29" s="4299"/>
      <c r="RQZ29" s="2602"/>
      <c r="RRA29" s="4287"/>
      <c r="RRB29" s="4303"/>
      <c r="RRC29" s="4304"/>
      <c r="RRD29" s="2603"/>
      <c r="RRE29" s="4305"/>
      <c r="RRF29" s="4306"/>
      <c r="RRG29" s="4305"/>
      <c r="RRH29" s="4306"/>
      <c r="RRI29" s="4299"/>
      <c r="RRJ29" s="4300"/>
      <c r="RRK29" s="4305"/>
      <c r="RRL29" s="4304"/>
      <c r="RRM29" s="4299"/>
      <c r="RRN29" s="4300"/>
      <c r="RRO29" s="4301"/>
      <c r="RRP29" s="4302"/>
      <c r="RRQ29" s="4299"/>
      <c r="RRR29" s="2602"/>
      <c r="RRS29" s="4287"/>
      <c r="RRT29" s="4303"/>
      <c r="RRU29" s="4304"/>
      <c r="RRV29" s="2603"/>
      <c r="RRW29" s="4305"/>
      <c r="RRX29" s="4306"/>
      <c r="RRY29" s="4305"/>
      <c r="RRZ29" s="4306"/>
      <c r="RSA29" s="4299"/>
      <c r="RSB29" s="4300"/>
      <c r="RSC29" s="4305"/>
      <c r="RSD29" s="4304"/>
      <c r="RSE29" s="4299"/>
      <c r="RSF29" s="4300"/>
      <c r="RSG29" s="4301"/>
      <c r="RSH29" s="4302"/>
      <c r="RSI29" s="4299"/>
      <c r="RSJ29" s="2602"/>
      <c r="RSK29" s="4287"/>
      <c r="RSL29" s="4303"/>
      <c r="RSM29" s="4304"/>
      <c r="RSN29" s="2603"/>
      <c r="RSO29" s="4305"/>
      <c r="RSP29" s="4306"/>
      <c r="RSQ29" s="4305"/>
      <c r="RSR29" s="4306"/>
      <c r="RSS29" s="4299"/>
      <c r="RST29" s="4300"/>
      <c r="RSU29" s="4305"/>
      <c r="RSV29" s="4304"/>
      <c r="RSW29" s="4299"/>
      <c r="RSX29" s="4300"/>
      <c r="RSY29" s="4301"/>
      <c r="RSZ29" s="4302"/>
      <c r="RTA29" s="4299"/>
      <c r="RTB29" s="2602"/>
      <c r="RTC29" s="4287"/>
      <c r="RTD29" s="4303"/>
      <c r="RTE29" s="4304"/>
      <c r="RTF29" s="2603"/>
      <c r="RTG29" s="4305"/>
      <c r="RTH29" s="4306"/>
      <c r="RTI29" s="4305"/>
      <c r="RTJ29" s="4306"/>
      <c r="RTK29" s="4299"/>
      <c r="RTL29" s="4300"/>
      <c r="RTM29" s="4305"/>
      <c r="RTN29" s="4304"/>
      <c r="RTO29" s="4299"/>
      <c r="RTP29" s="4300"/>
      <c r="RTQ29" s="4301"/>
      <c r="RTR29" s="4302"/>
      <c r="RTS29" s="4299"/>
      <c r="RTT29" s="2602"/>
      <c r="RTU29" s="4287"/>
      <c r="RTV29" s="4303"/>
      <c r="RTW29" s="4304"/>
      <c r="RTX29" s="2603"/>
      <c r="RTY29" s="4305"/>
      <c r="RTZ29" s="4306"/>
      <c r="RUA29" s="4305"/>
      <c r="RUB29" s="4306"/>
      <c r="RUC29" s="4299"/>
      <c r="RUD29" s="4300"/>
      <c r="RUE29" s="4305"/>
      <c r="RUF29" s="4304"/>
      <c r="RUG29" s="4299"/>
      <c r="RUH29" s="4300"/>
      <c r="RUI29" s="4301"/>
      <c r="RUJ29" s="4302"/>
      <c r="RUK29" s="4299"/>
      <c r="RUL29" s="2602"/>
      <c r="RUM29" s="4287"/>
      <c r="RUN29" s="4303"/>
      <c r="RUO29" s="4304"/>
      <c r="RUP29" s="2603"/>
      <c r="RUQ29" s="4305"/>
      <c r="RUR29" s="4306"/>
      <c r="RUS29" s="4305"/>
      <c r="RUT29" s="4306"/>
      <c r="RUU29" s="4299"/>
      <c r="RUV29" s="4300"/>
      <c r="RUW29" s="4305"/>
      <c r="RUX29" s="4304"/>
      <c r="RUY29" s="4299"/>
      <c r="RUZ29" s="4300"/>
      <c r="RVA29" s="4301"/>
      <c r="RVB29" s="4302"/>
      <c r="RVC29" s="4299"/>
      <c r="RVD29" s="2602"/>
      <c r="RVE29" s="4287"/>
      <c r="RVF29" s="4303"/>
      <c r="RVG29" s="4304"/>
      <c r="RVH29" s="2603"/>
      <c r="RVI29" s="4305"/>
      <c r="RVJ29" s="4306"/>
      <c r="RVK29" s="4305"/>
      <c r="RVL29" s="4306"/>
      <c r="RVM29" s="4299"/>
      <c r="RVN29" s="4300"/>
      <c r="RVO29" s="4305"/>
      <c r="RVP29" s="4304"/>
      <c r="RVQ29" s="4299"/>
      <c r="RVR29" s="4300"/>
      <c r="RVS29" s="4301"/>
      <c r="RVT29" s="4302"/>
      <c r="RVU29" s="4299"/>
      <c r="RVV29" s="2602"/>
      <c r="RVW29" s="4287"/>
      <c r="RVX29" s="4303"/>
      <c r="RVY29" s="4304"/>
      <c r="RVZ29" s="2603"/>
      <c r="RWA29" s="4305"/>
      <c r="RWB29" s="4306"/>
      <c r="RWC29" s="4305"/>
      <c r="RWD29" s="4306"/>
      <c r="RWE29" s="4299"/>
      <c r="RWF29" s="4300"/>
      <c r="RWG29" s="4305"/>
      <c r="RWH29" s="4304"/>
      <c r="RWI29" s="4299"/>
      <c r="RWJ29" s="4300"/>
      <c r="RWK29" s="4301"/>
      <c r="RWL29" s="4302"/>
      <c r="RWM29" s="4299"/>
      <c r="RWN29" s="2602"/>
      <c r="RWO29" s="4287"/>
      <c r="RWP29" s="4303"/>
      <c r="RWQ29" s="4304"/>
      <c r="RWR29" s="2603"/>
      <c r="RWS29" s="4305"/>
      <c r="RWT29" s="4306"/>
      <c r="RWU29" s="4305"/>
      <c r="RWV29" s="4306"/>
      <c r="RWW29" s="4299"/>
      <c r="RWX29" s="4300"/>
      <c r="RWY29" s="4305"/>
      <c r="RWZ29" s="4304"/>
      <c r="RXA29" s="4299"/>
      <c r="RXB29" s="4300"/>
      <c r="RXC29" s="4301"/>
      <c r="RXD29" s="4302"/>
      <c r="RXE29" s="4299"/>
      <c r="RXF29" s="2602"/>
      <c r="RXG29" s="4287"/>
      <c r="RXH29" s="4303"/>
      <c r="RXI29" s="4304"/>
      <c r="RXJ29" s="2603"/>
      <c r="RXK29" s="4305"/>
      <c r="RXL29" s="4306"/>
      <c r="RXM29" s="4305"/>
      <c r="RXN29" s="4306"/>
      <c r="RXO29" s="4299"/>
      <c r="RXP29" s="4300"/>
      <c r="RXQ29" s="4305"/>
      <c r="RXR29" s="4304"/>
      <c r="RXS29" s="4299"/>
      <c r="RXT29" s="4300"/>
      <c r="RXU29" s="4301"/>
      <c r="RXV29" s="4302"/>
      <c r="RXW29" s="4299"/>
      <c r="RXX29" s="2602"/>
      <c r="RXY29" s="4287"/>
      <c r="RXZ29" s="4303"/>
      <c r="RYA29" s="4304"/>
      <c r="RYB29" s="2603"/>
      <c r="RYC29" s="4305"/>
      <c r="RYD29" s="4306"/>
      <c r="RYE29" s="4305"/>
      <c r="RYF29" s="4306"/>
      <c r="RYG29" s="4299"/>
      <c r="RYH29" s="4300"/>
      <c r="RYI29" s="4305"/>
      <c r="RYJ29" s="4304"/>
      <c r="RYK29" s="4299"/>
      <c r="RYL29" s="4300"/>
      <c r="RYM29" s="4301"/>
      <c r="RYN29" s="4302"/>
      <c r="RYO29" s="4299"/>
      <c r="RYP29" s="2602"/>
      <c r="RYQ29" s="4287"/>
      <c r="RYR29" s="4303"/>
      <c r="RYS29" s="4304"/>
      <c r="RYT29" s="2603"/>
      <c r="RYU29" s="4305"/>
      <c r="RYV29" s="4306"/>
      <c r="RYW29" s="4305"/>
      <c r="RYX29" s="4306"/>
      <c r="RYY29" s="4299"/>
      <c r="RYZ29" s="4300"/>
      <c r="RZA29" s="4305"/>
      <c r="RZB29" s="4304"/>
      <c r="RZC29" s="4299"/>
      <c r="RZD29" s="4300"/>
      <c r="RZE29" s="4301"/>
      <c r="RZF29" s="4302"/>
      <c r="RZG29" s="4299"/>
      <c r="RZH29" s="2602"/>
      <c r="RZI29" s="4287"/>
      <c r="RZJ29" s="4303"/>
      <c r="RZK29" s="4304"/>
      <c r="RZL29" s="2603"/>
      <c r="RZM29" s="4305"/>
      <c r="RZN29" s="4306"/>
      <c r="RZO29" s="4305"/>
      <c r="RZP29" s="4306"/>
      <c r="RZQ29" s="4299"/>
      <c r="RZR29" s="4300"/>
      <c r="RZS29" s="4305"/>
      <c r="RZT29" s="4304"/>
      <c r="RZU29" s="4299"/>
      <c r="RZV29" s="4300"/>
      <c r="RZW29" s="4301"/>
      <c r="RZX29" s="4302"/>
      <c r="RZY29" s="4299"/>
      <c r="RZZ29" s="2602"/>
      <c r="SAA29" s="4287"/>
      <c r="SAB29" s="4303"/>
      <c r="SAC29" s="4304"/>
      <c r="SAD29" s="2603"/>
      <c r="SAE29" s="4305"/>
      <c r="SAF29" s="4306"/>
      <c r="SAG29" s="4305"/>
      <c r="SAH29" s="4306"/>
      <c r="SAI29" s="4299"/>
      <c r="SAJ29" s="4300"/>
      <c r="SAK29" s="4305"/>
      <c r="SAL29" s="4304"/>
      <c r="SAM29" s="4299"/>
      <c r="SAN29" s="4300"/>
      <c r="SAO29" s="4301"/>
      <c r="SAP29" s="4302"/>
      <c r="SAQ29" s="4299"/>
      <c r="SAR29" s="2602"/>
      <c r="SAS29" s="4287"/>
      <c r="SAT29" s="4303"/>
      <c r="SAU29" s="4304"/>
      <c r="SAV29" s="2603"/>
      <c r="SAW29" s="4305"/>
      <c r="SAX29" s="4306"/>
      <c r="SAY29" s="4305"/>
      <c r="SAZ29" s="4306"/>
      <c r="SBA29" s="4299"/>
      <c r="SBB29" s="4300"/>
      <c r="SBC29" s="4305"/>
      <c r="SBD29" s="4304"/>
      <c r="SBE29" s="4299"/>
      <c r="SBF29" s="4300"/>
      <c r="SBG29" s="4301"/>
      <c r="SBH29" s="4302"/>
      <c r="SBI29" s="4299"/>
      <c r="SBJ29" s="2602"/>
      <c r="SBK29" s="4287"/>
      <c r="SBL29" s="4303"/>
      <c r="SBM29" s="4304"/>
      <c r="SBN29" s="2603"/>
      <c r="SBO29" s="4305"/>
      <c r="SBP29" s="4306"/>
      <c r="SBQ29" s="4305"/>
      <c r="SBR29" s="4306"/>
      <c r="SBS29" s="4299"/>
      <c r="SBT29" s="4300"/>
      <c r="SBU29" s="4305"/>
      <c r="SBV29" s="4304"/>
      <c r="SBW29" s="4299"/>
      <c r="SBX29" s="4300"/>
      <c r="SBY29" s="4301"/>
      <c r="SBZ29" s="4302"/>
      <c r="SCA29" s="4299"/>
      <c r="SCB29" s="2602"/>
      <c r="SCC29" s="4287"/>
      <c r="SCD29" s="4303"/>
      <c r="SCE29" s="4304"/>
      <c r="SCF29" s="2603"/>
      <c r="SCG29" s="4305"/>
      <c r="SCH29" s="4306"/>
      <c r="SCI29" s="4305"/>
      <c r="SCJ29" s="4306"/>
      <c r="SCK29" s="4299"/>
      <c r="SCL29" s="4300"/>
      <c r="SCM29" s="4305"/>
      <c r="SCN29" s="4304"/>
      <c r="SCO29" s="4299"/>
      <c r="SCP29" s="4300"/>
      <c r="SCQ29" s="4301"/>
      <c r="SCR29" s="4302"/>
      <c r="SCS29" s="4299"/>
      <c r="SCT29" s="2602"/>
      <c r="SCU29" s="4287"/>
      <c r="SCV29" s="4303"/>
      <c r="SCW29" s="4304"/>
      <c r="SCX29" s="2603"/>
      <c r="SCY29" s="4305"/>
      <c r="SCZ29" s="4306"/>
      <c r="SDA29" s="4305"/>
      <c r="SDB29" s="4306"/>
      <c r="SDC29" s="4299"/>
      <c r="SDD29" s="4300"/>
      <c r="SDE29" s="4305"/>
      <c r="SDF29" s="4304"/>
      <c r="SDG29" s="4299"/>
      <c r="SDH29" s="4300"/>
      <c r="SDI29" s="4301"/>
      <c r="SDJ29" s="4302"/>
      <c r="SDK29" s="4299"/>
      <c r="SDL29" s="2602"/>
      <c r="SDM29" s="4287"/>
      <c r="SDN29" s="4303"/>
      <c r="SDO29" s="4304"/>
      <c r="SDP29" s="2603"/>
      <c r="SDQ29" s="4305"/>
      <c r="SDR29" s="4306"/>
      <c r="SDS29" s="4305"/>
      <c r="SDT29" s="4306"/>
      <c r="SDU29" s="4299"/>
      <c r="SDV29" s="4300"/>
      <c r="SDW29" s="4305"/>
      <c r="SDX29" s="4304"/>
      <c r="SDY29" s="4299"/>
      <c r="SDZ29" s="4300"/>
      <c r="SEA29" s="4301"/>
      <c r="SEB29" s="4302"/>
      <c r="SEC29" s="4299"/>
      <c r="SED29" s="2602"/>
      <c r="SEE29" s="4287"/>
      <c r="SEF29" s="4303"/>
      <c r="SEG29" s="4304"/>
      <c r="SEH29" s="2603"/>
      <c r="SEI29" s="4305"/>
      <c r="SEJ29" s="4306"/>
      <c r="SEK29" s="4305"/>
      <c r="SEL29" s="4306"/>
      <c r="SEM29" s="4299"/>
      <c r="SEN29" s="4300"/>
      <c r="SEO29" s="4305"/>
      <c r="SEP29" s="4304"/>
      <c r="SEQ29" s="4299"/>
      <c r="SER29" s="4300"/>
      <c r="SES29" s="4301"/>
      <c r="SET29" s="4302"/>
      <c r="SEU29" s="4299"/>
      <c r="SEV29" s="2602"/>
      <c r="SEW29" s="4287"/>
      <c r="SEX29" s="4303"/>
      <c r="SEY29" s="4304"/>
      <c r="SEZ29" s="2603"/>
      <c r="SFA29" s="4305"/>
      <c r="SFB29" s="4306"/>
      <c r="SFC29" s="4305"/>
      <c r="SFD29" s="4306"/>
      <c r="SFE29" s="4299"/>
      <c r="SFF29" s="4300"/>
      <c r="SFG29" s="4305"/>
      <c r="SFH29" s="4304"/>
      <c r="SFI29" s="4299"/>
      <c r="SFJ29" s="4300"/>
      <c r="SFK29" s="4301"/>
      <c r="SFL29" s="4302"/>
      <c r="SFM29" s="4299"/>
      <c r="SFN29" s="2602"/>
      <c r="SFO29" s="4287"/>
      <c r="SFP29" s="4303"/>
      <c r="SFQ29" s="4304"/>
      <c r="SFR29" s="2603"/>
      <c r="SFS29" s="4305"/>
      <c r="SFT29" s="4306"/>
      <c r="SFU29" s="4305"/>
      <c r="SFV29" s="4306"/>
      <c r="SFW29" s="4299"/>
      <c r="SFX29" s="4300"/>
      <c r="SFY29" s="4305"/>
      <c r="SFZ29" s="4304"/>
      <c r="SGA29" s="4299"/>
      <c r="SGB29" s="4300"/>
      <c r="SGC29" s="4301"/>
      <c r="SGD29" s="4302"/>
      <c r="SGE29" s="4299"/>
      <c r="SGF29" s="2602"/>
      <c r="SGG29" s="4287"/>
      <c r="SGH29" s="4303"/>
      <c r="SGI29" s="4304"/>
      <c r="SGJ29" s="2603"/>
      <c r="SGK29" s="4305"/>
      <c r="SGL29" s="4306"/>
      <c r="SGM29" s="4305"/>
      <c r="SGN29" s="4306"/>
      <c r="SGO29" s="4299"/>
      <c r="SGP29" s="4300"/>
      <c r="SGQ29" s="4305"/>
      <c r="SGR29" s="4304"/>
      <c r="SGS29" s="4299"/>
      <c r="SGT29" s="4300"/>
      <c r="SGU29" s="4301"/>
      <c r="SGV29" s="4302"/>
      <c r="SGW29" s="4299"/>
      <c r="SGX29" s="2602"/>
      <c r="SGY29" s="4287"/>
      <c r="SGZ29" s="4303"/>
      <c r="SHA29" s="4304"/>
      <c r="SHB29" s="2603"/>
      <c r="SHC29" s="4305"/>
      <c r="SHD29" s="4306"/>
      <c r="SHE29" s="4305"/>
      <c r="SHF29" s="4306"/>
      <c r="SHG29" s="4299"/>
      <c r="SHH29" s="4300"/>
      <c r="SHI29" s="4305"/>
      <c r="SHJ29" s="4304"/>
      <c r="SHK29" s="4299"/>
      <c r="SHL29" s="4300"/>
      <c r="SHM29" s="4301"/>
      <c r="SHN29" s="4302"/>
      <c r="SHO29" s="4299"/>
      <c r="SHP29" s="2602"/>
      <c r="SHQ29" s="4287"/>
      <c r="SHR29" s="4303"/>
      <c r="SHS29" s="4304"/>
      <c r="SHT29" s="2603"/>
      <c r="SHU29" s="4305"/>
      <c r="SHV29" s="4306"/>
      <c r="SHW29" s="4305"/>
      <c r="SHX29" s="4306"/>
      <c r="SHY29" s="4299"/>
      <c r="SHZ29" s="4300"/>
      <c r="SIA29" s="4305"/>
      <c r="SIB29" s="4304"/>
      <c r="SIC29" s="4299"/>
      <c r="SID29" s="4300"/>
      <c r="SIE29" s="4301"/>
      <c r="SIF29" s="4302"/>
      <c r="SIG29" s="4299"/>
      <c r="SIH29" s="2602"/>
      <c r="SII29" s="4287"/>
      <c r="SIJ29" s="4303"/>
      <c r="SIK29" s="4304"/>
      <c r="SIL29" s="2603"/>
      <c r="SIM29" s="4305"/>
      <c r="SIN29" s="4306"/>
      <c r="SIO29" s="4305"/>
      <c r="SIP29" s="4306"/>
      <c r="SIQ29" s="4299"/>
      <c r="SIR29" s="4300"/>
      <c r="SIS29" s="4305"/>
      <c r="SIT29" s="4304"/>
      <c r="SIU29" s="4299"/>
      <c r="SIV29" s="4300"/>
      <c r="SIW29" s="4301"/>
      <c r="SIX29" s="4302"/>
      <c r="SIY29" s="4299"/>
      <c r="SIZ29" s="2602"/>
      <c r="SJA29" s="4287"/>
      <c r="SJB29" s="4303"/>
      <c r="SJC29" s="4304"/>
      <c r="SJD29" s="2603"/>
      <c r="SJE29" s="4305"/>
      <c r="SJF29" s="4306"/>
      <c r="SJG29" s="4305"/>
      <c r="SJH29" s="4306"/>
      <c r="SJI29" s="4299"/>
      <c r="SJJ29" s="4300"/>
      <c r="SJK29" s="4305"/>
      <c r="SJL29" s="4304"/>
      <c r="SJM29" s="4299"/>
      <c r="SJN29" s="4300"/>
      <c r="SJO29" s="4301"/>
      <c r="SJP29" s="4302"/>
      <c r="SJQ29" s="4299"/>
      <c r="SJR29" s="2602"/>
      <c r="SJS29" s="4287"/>
      <c r="SJT29" s="4303"/>
      <c r="SJU29" s="4304"/>
      <c r="SJV29" s="2603"/>
      <c r="SJW29" s="4305"/>
      <c r="SJX29" s="4306"/>
      <c r="SJY29" s="4305"/>
      <c r="SJZ29" s="4306"/>
      <c r="SKA29" s="4299"/>
      <c r="SKB29" s="4300"/>
      <c r="SKC29" s="4305"/>
      <c r="SKD29" s="4304"/>
      <c r="SKE29" s="4299"/>
      <c r="SKF29" s="4300"/>
      <c r="SKG29" s="4301"/>
      <c r="SKH29" s="4302"/>
      <c r="SKI29" s="4299"/>
      <c r="SKJ29" s="2602"/>
      <c r="SKK29" s="4287"/>
      <c r="SKL29" s="4303"/>
      <c r="SKM29" s="4304"/>
      <c r="SKN29" s="2603"/>
      <c r="SKO29" s="4305"/>
      <c r="SKP29" s="4306"/>
      <c r="SKQ29" s="4305"/>
      <c r="SKR29" s="4306"/>
      <c r="SKS29" s="4299"/>
      <c r="SKT29" s="4300"/>
      <c r="SKU29" s="4305"/>
      <c r="SKV29" s="4304"/>
      <c r="SKW29" s="4299"/>
      <c r="SKX29" s="4300"/>
      <c r="SKY29" s="4301"/>
      <c r="SKZ29" s="4302"/>
      <c r="SLA29" s="4299"/>
      <c r="SLB29" s="2602"/>
      <c r="SLC29" s="4287"/>
      <c r="SLD29" s="4303"/>
      <c r="SLE29" s="4304"/>
      <c r="SLF29" s="2603"/>
      <c r="SLG29" s="4305"/>
      <c r="SLH29" s="4306"/>
      <c r="SLI29" s="4305"/>
      <c r="SLJ29" s="4306"/>
      <c r="SLK29" s="4299"/>
      <c r="SLL29" s="4300"/>
      <c r="SLM29" s="4305"/>
      <c r="SLN29" s="4304"/>
      <c r="SLO29" s="4299"/>
      <c r="SLP29" s="4300"/>
      <c r="SLQ29" s="4301"/>
      <c r="SLR29" s="4302"/>
      <c r="SLS29" s="4299"/>
      <c r="SLT29" s="2602"/>
      <c r="SLU29" s="4287"/>
      <c r="SLV29" s="4303"/>
      <c r="SLW29" s="4304"/>
      <c r="SLX29" s="2603"/>
      <c r="SLY29" s="4305"/>
      <c r="SLZ29" s="4306"/>
      <c r="SMA29" s="4305"/>
      <c r="SMB29" s="4306"/>
      <c r="SMC29" s="4299"/>
      <c r="SMD29" s="4300"/>
      <c r="SME29" s="4305"/>
      <c r="SMF29" s="4304"/>
      <c r="SMG29" s="4299"/>
      <c r="SMH29" s="4300"/>
      <c r="SMI29" s="4301"/>
      <c r="SMJ29" s="4302"/>
      <c r="SMK29" s="4299"/>
      <c r="SML29" s="2602"/>
      <c r="SMM29" s="4287"/>
      <c r="SMN29" s="4303"/>
      <c r="SMO29" s="4304"/>
      <c r="SMP29" s="2603"/>
      <c r="SMQ29" s="4305"/>
      <c r="SMR29" s="4306"/>
      <c r="SMS29" s="4305"/>
      <c r="SMT29" s="4306"/>
      <c r="SMU29" s="4299"/>
      <c r="SMV29" s="4300"/>
      <c r="SMW29" s="4305"/>
      <c r="SMX29" s="4304"/>
      <c r="SMY29" s="4299"/>
      <c r="SMZ29" s="4300"/>
      <c r="SNA29" s="4301"/>
      <c r="SNB29" s="4302"/>
      <c r="SNC29" s="4299"/>
      <c r="SND29" s="2602"/>
      <c r="SNE29" s="4287"/>
      <c r="SNF29" s="4303"/>
      <c r="SNG29" s="4304"/>
      <c r="SNH29" s="2603"/>
      <c r="SNI29" s="4305"/>
      <c r="SNJ29" s="4306"/>
      <c r="SNK29" s="4305"/>
      <c r="SNL29" s="4306"/>
      <c r="SNM29" s="4299"/>
      <c r="SNN29" s="4300"/>
      <c r="SNO29" s="4305"/>
      <c r="SNP29" s="4304"/>
      <c r="SNQ29" s="4299"/>
      <c r="SNR29" s="4300"/>
      <c r="SNS29" s="4301"/>
      <c r="SNT29" s="4302"/>
      <c r="SNU29" s="4299"/>
      <c r="SNV29" s="2602"/>
      <c r="SNW29" s="4287"/>
      <c r="SNX29" s="4303"/>
      <c r="SNY29" s="4304"/>
      <c r="SNZ29" s="2603"/>
      <c r="SOA29" s="4305"/>
      <c r="SOB29" s="4306"/>
      <c r="SOC29" s="4305"/>
      <c r="SOD29" s="4306"/>
      <c r="SOE29" s="4299"/>
      <c r="SOF29" s="4300"/>
      <c r="SOG29" s="4305"/>
      <c r="SOH29" s="4304"/>
      <c r="SOI29" s="4299"/>
      <c r="SOJ29" s="4300"/>
      <c r="SOK29" s="4301"/>
      <c r="SOL29" s="4302"/>
      <c r="SOM29" s="4299"/>
      <c r="SON29" s="2602"/>
      <c r="SOO29" s="4287"/>
      <c r="SOP29" s="4303"/>
      <c r="SOQ29" s="4304"/>
      <c r="SOR29" s="2603"/>
      <c r="SOS29" s="4305"/>
      <c r="SOT29" s="4306"/>
      <c r="SOU29" s="4305"/>
      <c r="SOV29" s="4306"/>
      <c r="SOW29" s="4299"/>
      <c r="SOX29" s="4300"/>
      <c r="SOY29" s="4305"/>
      <c r="SOZ29" s="4304"/>
      <c r="SPA29" s="4299"/>
      <c r="SPB29" s="4300"/>
      <c r="SPC29" s="4301"/>
      <c r="SPD29" s="4302"/>
      <c r="SPE29" s="4299"/>
      <c r="SPF29" s="2602"/>
      <c r="SPG29" s="4287"/>
      <c r="SPH29" s="4303"/>
      <c r="SPI29" s="4304"/>
      <c r="SPJ29" s="2603"/>
      <c r="SPK29" s="4305"/>
      <c r="SPL29" s="4306"/>
      <c r="SPM29" s="4305"/>
      <c r="SPN29" s="4306"/>
      <c r="SPO29" s="4299"/>
      <c r="SPP29" s="4300"/>
      <c r="SPQ29" s="4305"/>
      <c r="SPR29" s="4304"/>
      <c r="SPS29" s="4299"/>
      <c r="SPT29" s="4300"/>
      <c r="SPU29" s="4301"/>
      <c r="SPV29" s="4302"/>
      <c r="SPW29" s="4299"/>
      <c r="SPX29" s="2602"/>
      <c r="SPY29" s="4287"/>
      <c r="SPZ29" s="4303"/>
      <c r="SQA29" s="4304"/>
      <c r="SQB29" s="2603"/>
      <c r="SQC29" s="4305"/>
      <c r="SQD29" s="4306"/>
      <c r="SQE29" s="4305"/>
      <c r="SQF29" s="4306"/>
      <c r="SQG29" s="4299"/>
      <c r="SQH29" s="4300"/>
      <c r="SQI29" s="4305"/>
      <c r="SQJ29" s="4304"/>
      <c r="SQK29" s="4299"/>
      <c r="SQL29" s="4300"/>
      <c r="SQM29" s="4301"/>
      <c r="SQN29" s="4302"/>
      <c r="SQO29" s="4299"/>
      <c r="SQP29" s="2602"/>
      <c r="SQQ29" s="4287"/>
      <c r="SQR29" s="4303"/>
      <c r="SQS29" s="4304"/>
      <c r="SQT29" s="2603"/>
      <c r="SQU29" s="4305"/>
      <c r="SQV29" s="4306"/>
      <c r="SQW29" s="4305"/>
      <c r="SQX29" s="4306"/>
      <c r="SQY29" s="4299"/>
      <c r="SQZ29" s="4300"/>
      <c r="SRA29" s="4305"/>
      <c r="SRB29" s="4304"/>
      <c r="SRC29" s="4299"/>
      <c r="SRD29" s="4300"/>
      <c r="SRE29" s="4301"/>
      <c r="SRF29" s="4302"/>
      <c r="SRG29" s="4299"/>
      <c r="SRH29" s="2602"/>
      <c r="SRI29" s="4287"/>
      <c r="SRJ29" s="4303"/>
      <c r="SRK29" s="4304"/>
      <c r="SRL29" s="2603"/>
      <c r="SRM29" s="4305"/>
      <c r="SRN29" s="4306"/>
      <c r="SRO29" s="4305"/>
      <c r="SRP29" s="4306"/>
      <c r="SRQ29" s="4299"/>
      <c r="SRR29" s="4300"/>
      <c r="SRS29" s="4305"/>
      <c r="SRT29" s="4304"/>
      <c r="SRU29" s="4299"/>
      <c r="SRV29" s="4300"/>
      <c r="SRW29" s="4301"/>
      <c r="SRX29" s="4302"/>
      <c r="SRY29" s="4299"/>
      <c r="SRZ29" s="2602"/>
      <c r="SSA29" s="4287"/>
      <c r="SSB29" s="4303"/>
      <c r="SSC29" s="4304"/>
      <c r="SSD29" s="2603"/>
      <c r="SSE29" s="4305"/>
      <c r="SSF29" s="4306"/>
      <c r="SSG29" s="4305"/>
      <c r="SSH29" s="4306"/>
      <c r="SSI29" s="4299"/>
      <c r="SSJ29" s="4300"/>
      <c r="SSK29" s="4305"/>
      <c r="SSL29" s="4304"/>
      <c r="SSM29" s="4299"/>
      <c r="SSN29" s="4300"/>
      <c r="SSO29" s="4301"/>
      <c r="SSP29" s="4302"/>
      <c r="SSQ29" s="4299"/>
      <c r="SSR29" s="2602"/>
      <c r="SSS29" s="4287"/>
      <c r="SST29" s="4303"/>
      <c r="SSU29" s="4304"/>
      <c r="SSV29" s="2603"/>
      <c r="SSW29" s="4305"/>
      <c r="SSX29" s="4306"/>
      <c r="SSY29" s="4305"/>
      <c r="SSZ29" s="4306"/>
      <c r="STA29" s="4299"/>
      <c r="STB29" s="4300"/>
      <c r="STC29" s="4305"/>
      <c r="STD29" s="4304"/>
      <c r="STE29" s="4299"/>
      <c r="STF29" s="4300"/>
      <c r="STG29" s="4301"/>
      <c r="STH29" s="4302"/>
      <c r="STI29" s="4299"/>
      <c r="STJ29" s="2602"/>
      <c r="STK29" s="4287"/>
      <c r="STL29" s="4303"/>
      <c r="STM29" s="4304"/>
      <c r="STN29" s="2603"/>
      <c r="STO29" s="4305"/>
      <c r="STP29" s="4306"/>
      <c r="STQ29" s="4305"/>
      <c r="STR29" s="4306"/>
      <c r="STS29" s="4299"/>
      <c r="STT29" s="4300"/>
      <c r="STU29" s="4305"/>
      <c r="STV29" s="4304"/>
      <c r="STW29" s="4299"/>
      <c r="STX29" s="4300"/>
      <c r="STY29" s="4301"/>
      <c r="STZ29" s="4302"/>
      <c r="SUA29" s="4299"/>
      <c r="SUB29" s="2602"/>
      <c r="SUC29" s="4287"/>
      <c r="SUD29" s="4303"/>
      <c r="SUE29" s="4304"/>
      <c r="SUF29" s="2603"/>
      <c r="SUG29" s="4305"/>
      <c r="SUH29" s="4306"/>
      <c r="SUI29" s="4305"/>
      <c r="SUJ29" s="4306"/>
      <c r="SUK29" s="4299"/>
      <c r="SUL29" s="4300"/>
      <c r="SUM29" s="4305"/>
      <c r="SUN29" s="4304"/>
      <c r="SUO29" s="4299"/>
      <c r="SUP29" s="4300"/>
      <c r="SUQ29" s="4301"/>
      <c r="SUR29" s="4302"/>
      <c r="SUS29" s="4299"/>
      <c r="SUT29" s="2602"/>
      <c r="SUU29" s="4287"/>
      <c r="SUV29" s="4303"/>
      <c r="SUW29" s="4304"/>
      <c r="SUX29" s="2603"/>
      <c r="SUY29" s="4305"/>
      <c r="SUZ29" s="4306"/>
      <c r="SVA29" s="4305"/>
      <c r="SVB29" s="4306"/>
      <c r="SVC29" s="4299"/>
      <c r="SVD29" s="4300"/>
      <c r="SVE29" s="4305"/>
      <c r="SVF29" s="4304"/>
      <c r="SVG29" s="4299"/>
      <c r="SVH29" s="4300"/>
      <c r="SVI29" s="4301"/>
      <c r="SVJ29" s="4302"/>
      <c r="SVK29" s="4299"/>
      <c r="SVL29" s="2602"/>
      <c r="SVM29" s="4287"/>
      <c r="SVN29" s="4303"/>
      <c r="SVO29" s="4304"/>
      <c r="SVP29" s="2603"/>
      <c r="SVQ29" s="4305"/>
      <c r="SVR29" s="4306"/>
      <c r="SVS29" s="4305"/>
      <c r="SVT29" s="4306"/>
      <c r="SVU29" s="4299"/>
      <c r="SVV29" s="4300"/>
      <c r="SVW29" s="4305"/>
      <c r="SVX29" s="4304"/>
      <c r="SVY29" s="4299"/>
      <c r="SVZ29" s="4300"/>
      <c r="SWA29" s="4301"/>
      <c r="SWB29" s="4302"/>
      <c r="SWC29" s="4299"/>
      <c r="SWD29" s="2602"/>
      <c r="SWE29" s="4287"/>
      <c r="SWF29" s="4303"/>
      <c r="SWG29" s="4304"/>
      <c r="SWH29" s="2603"/>
      <c r="SWI29" s="4305"/>
      <c r="SWJ29" s="4306"/>
      <c r="SWK29" s="4305"/>
      <c r="SWL29" s="4306"/>
      <c r="SWM29" s="4299"/>
      <c r="SWN29" s="4300"/>
      <c r="SWO29" s="4305"/>
      <c r="SWP29" s="4304"/>
      <c r="SWQ29" s="4299"/>
      <c r="SWR29" s="4300"/>
      <c r="SWS29" s="4301"/>
      <c r="SWT29" s="4302"/>
      <c r="SWU29" s="4299"/>
      <c r="SWV29" s="2602"/>
      <c r="SWW29" s="4287"/>
      <c r="SWX29" s="4303"/>
      <c r="SWY29" s="4304"/>
      <c r="SWZ29" s="2603"/>
      <c r="SXA29" s="4305"/>
      <c r="SXB29" s="4306"/>
      <c r="SXC29" s="4305"/>
      <c r="SXD29" s="4306"/>
      <c r="SXE29" s="4299"/>
      <c r="SXF29" s="4300"/>
      <c r="SXG29" s="4305"/>
      <c r="SXH29" s="4304"/>
      <c r="SXI29" s="4299"/>
      <c r="SXJ29" s="4300"/>
      <c r="SXK29" s="4301"/>
      <c r="SXL29" s="4302"/>
      <c r="SXM29" s="4299"/>
      <c r="SXN29" s="2602"/>
      <c r="SXO29" s="4287"/>
      <c r="SXP29" s="4303"/>
      <c r="SXQ29" s="4304"/>
      <c r="SXR29" s="2603"/>
      <c r="SXS29" s="4305"/>
      <c r="SXT29" s="4306"/>
      <c r="SXU29" s="4305"/>
      <c r="SXV29" s="4306"/>
      <c r="SXW29" s="4299"/>
      <c r="SXX29" s="4300"/>
      <c r="SXY29" s="4305"/>
      <c r="SXZ29" s="4304"/>
      <c r="SYA29" s="4299"/>
      <c r="SYB29" s="4300"/>
      <c r="SYC29" s="4301"/>
      <c r="SYD29" s="4302"/>
      <c r="SYE29" s="4299"/>
      <c r="SYF29" s="2602"/>
      <c r="SYG29" s="4287"/>
      <c r="SYH29" s="4303"/>
      <c r="SYI29" s="4304"/>
      <c r="SYJ29" s="2603"/>
      <c r="SYK29" s="4305"/>
      <c r="SYL29" s="4306"/>
      <c r="SYM29" s="4305"/>
      <c r="SYN29" s="4306"/>
      <c r="SYO29" s="4299"/>
      <c r="SYP29" s="4300"/>
      <c r="SYQ29" s="4305"/>
      <c r="SYR29" s="4304"/>
      <c r="SYS29" s="4299"/>
      <c r="SYT29" s="4300"/>
      <c r="SYU29" s="4301"/>
      <c r="SYV29" s="4302"/>
      <c r="SYW29" s="4299"/>
      <c r="SYX29" s="2602"/>
      <c r="SYY29" s="4287"/>
      <c r="SYZ29" s="4303"/>
      <c r="SZA29" s="4304"/>
      <c r="SZB29" s="2603"/>
      <c r="SZC29" s="4305"/>
      <c r="SZD29" s="4306"/>
      <c r="SZE29" s="4305"/>
      <c r="SZF29" s="4306"/>
      <c r="SZG29" s="4299"/>
      <c r="SZH29" s="4300"/>
      <c r="SZI29" s="4305"/>
      <c r="SZJ29" s="4304"/>
      <c r="SZK29" s="4299"/>
      <c r="SZL29" s="4300"/>
      <c r="SZM29" s="4301"/>
      <c r="SZN29" s="4302"/>
      <c r="SZO29" s="4299"/>
      <c r="SZP29" s="2602"/>
      <c r="SZQ29" s="4287"/>
      <c r="SZR29" s="4303"/>
      <c r="SZS29" s="4304"/>
      <c r="SZT29" s="2603"/>
      <c r="SZU29" s="4305"/>
      <c r="SZV29" s="4306"/>
      <c r="SZW29" s="4305"/>
      <c r="SZX29" s="4306"/>
      <c r="SZY29" s="4299"/>
      <c r="SZZ29" s="4300"/>
      <c r="TAA29" s="4305"/>
      <c r="TAB29" s="4304"/>
      <c r="TAC29" s="4299"/>
      <c r="TAD29" s="4300"/>
      <c r="TAE29" s="4301"/>
      <c r="TAF29" s="4302"/>
      <c r="TAG29" s="4299"/>
      <c r="TAH29" s="2602"/>
      <c r="TAI29" s="4287"/>
      <c r="TAJ29" s="4303"/>
      <c r="TAK29" s="4304"/>
      <c r="TAL29" s="2603"/>
      <c r="TAM29" s="4305"/>
      <c r="TAN29" s="4306"/>
      <c r="TAO29" s="4305"/>
      <c r="TAP29" s="4306"/>
      <c r="TAQ29" s="4299"/>
      <c r="TAR29" s="4300"/>
      <c r="TAS29" s="4305"/>
      <c r="TAT29" s="4304"/>
      <c r="TAU29" s="4299"/>
      <c r="TAV29" s="4300"/>
      <c r="TAW29" s="4301"/>
      <c r="TAX29" s="4302"/>
      <c r="TAY29" s="4299"/>
      <c r="TAZ29" s="2602"/>
      <c r="TBA29" s="4287"/>
      <c r="TBB29" s="4303"/>
      <c r="TBC29" s="4304"/>
      <c r="TBD29" s="2603"/>
      <c r="TBE29" s="4305"/>
      <c r="TBF29" s="4306"/>
      <c r="TBG29" s="4305"/>
      <c r="TBH29" s="4306"/>
      <c r="TBI29" s="4299"/>
      <c r="TBJ29" s="4300"/>
      <c r="TBK29" s="4305"/>
      <c r="TBL29" s="4304"/>
      <c r="TBM29" s="4299"/>
      <c r="TBN29" s="4300"/>
      <c r="TBO29" s="4301"/>
      <c r="TBP29" s="4302"/>
      <c r="TBQ29" s="4299"/>
      <c r="TBR29" s="2602"/>
      <c r="TBS29" s="4287"/>
      <c r="TBT29" s="4303"/>
      <c r="TBU29" s="4304"/>
      <c r="TBV29" s="2603"/>
      <c r="TBW29" s="4305"/>
      <c r="TBX29" s="4306"/>
      <c r="TBY29" s="4305"/>
      <c r="TBZ29" s="4306"/>
      <c r="TCA29" s="4299"/>
      <c r="TCB29" s="4300"/>
      <c r="TCC29" s="4305"/>
      <c r="TCD29" s="4304"/>
      <c r="TCE29" s="4299"/>
      <c r="TCF29" s="4300"/>
      <c r="TCG29" s="4301"/>
      <c r="TCH29" s="4302"/>
      <c r="TCI29" s="4299"/>
      <c r="TCJ29" s="2602"/>
      <c r="TCK29" s="4287"/>
      <c r="TCL29" s="4303"/>
      <c r="TCM29" s="4304"/>
      <c r="TCN29" s="2603"/>
      <c r="TCO29" s="4305"/>
      <c r="TCP29" s="4306"/>
      <c r="TCQ29" s="4305"/>
      <c r="TCR29" s="4306"/>
      <c r="TCS29" s="4299"/>
      <c r="TCT29" s="4300"/>
      <c r="TCU29" s="4305"/>
      <c r="TCV29" s="4304"/>
      <c r="TCW29" s="4299"/>
      <c r="TCX29" s="4300"/>
      <c r="TCY29" s="4301"/>
      <c r="TCZ29" s="4302"/>
      <c r="TDA29" s="4299"/>
      <c r="TDB29" s="2602"/>
      <c r="TDC29" s="4287"/>
      <c r="TDD29" s="4303"/>
      <c r="TDE29" s="4304"/>
      <c r="TDF29" s="2603"/>
      <c r="TDG29" s="4305"/>
      <c r="TDH29" s="4306"/>
      <c r="TDI29" s="4305"/>
      <c r="TDJ29" s="4306"/>
      <c r="TDK29" s="4299"/>
      <c r="TDL29" s="4300"/>
      <c r="TDM29" s="4305"/>
      <c r="TDN29" s="4304"/>
      <c r="TDO29" s="4299"/>
      <c r="TDP29" s="4300"/>
      <c r="TDQ29" s="4301"/>
      <c r="TDR29" s="4302"/>
      <c r="TDS29" s="4299"/>
      <c r="TDT29" s="2602"/>
      <c r="TDU29" s="4287"/>
      <c r="TDV29" s="4303"/>
      <c r="TDW29" s="4304"/>
      <c r="TDX29" s="2603"/>
      <c r="TDY29" s="4305"/>
      <c r="TDZ29" s="4306"/>
      <c r="TEA29" s="4305"/>
      <c r="TEB29" s="4306"/>
      <c r="TEC29" s="4299"/>
      <c r="TED29" s="4300"/>
      <c r="TEE29" s="4305"/>
      <c r="TEF29" s="4304"/>
      <c r="TEG29" s="4299"/>
      <c r="TEH29" s="4300"/>
      <c r="TEI29" s="4301"/>
      <c r="TEJ29" s="4302"/>
      <c r="TEK29" s="4299"/>
      <c r="TEL29" s="2602"/>
      <c r="TEM29" s="4287"/>
      <c r="TEN29" s="4303"/>
      <c r="TEO29" s="4304"/>
      <c r="TEP29" s="2603"/>
      <c r="TEQ29" s="4305"/>
      <c r="TER29" s="4306"/>
      <c r="TES29" s="4305"/>
      <c r="TET29" s="4306"/>
      <c r="TEU29" s="4299"/>
      <c r="TEV29" s="4300"/>
      <c r="TEW29" s="4305"/>
      <c r="TEX29" s="4304"/>
      <c r="TEY29" s="4299"/>
      <c r="TEZ29" s="4300"/>
      <c r="TFA29" s="4301"/>
      <c r="TFB29" s="4302"/>
      <c r="TFC29" s="4299"/>
      <c r="TFD29" s="2602"/>
      <c r="TFE29" s="4287"/>
      <c r="TFF29" s="4303"/>
      <c r="TFG29" s="4304"/>
      <c r="TFH29" s="2603"/>
      <c r="TFI29" s="4305"/>
      <c r="TFJ29" s="4306"/>
      <c r="TFK29" s="4305"/>
      <c r="TFL29" s="4306"/>
      <c r="TFM29" s="4299"/>
      <c r="TFN29" s="4300"/>
      <c r="TFO29" s="4305"/>
      <c r="TFP29" s="4304"/>
      <c r="TFQ29" s="4299"/>
      <c r="TFR29" s="4300"/>
      <c r="TFS29" s="4301"/>
      <c r="TFT29" s="4302"/>
      <c r="TFU29" s="4299"/>
      <c r="TFV29" s="2602"/>
      <c r="TFW29" s="4287"/>
      <c r="TFX29" s="4303"/>
      <c r="TFY29" s="4304"/>
      <c r="TFZ29" s="2603"/>
      <c r="TGA29" s="4305"/>
      <c r="TGB29" s="4306"/>
      <c r="TGC29" s="4305"/>
      <c r="TGD29" s="4306"/>
      <c r="TGE29" s="4299"/>
      <c r="TGF29" s="4300"/>
      <c r="TGG29" s="4305"/>
      <c r="TGH29" s="4304"/>
      <c r="TGI29" s="4299"/>
      <c r="TGJ29" s="4300"/>
      <c r="TGK29" s="4301"/>
      <c r="TGL29" s="4302"/>
      <c r="TGM29" s="4299"/>
      <c r="TGN29" s="2602"/>
      <c r="TGO29" s="4287"/>
      <c r="TGP29" s="4303"/>
      <c r="TGQ29" s="4304"/>
      <c r="TGR29" s="2603"/>
      <c r="TGS29" s="4305"/>
      <c r="TGT29" s="4306"/>
      <c r="TGU29" s="4305"/>
      <c r="TGV29" s="4306"/>
      <c r="TGW29" s="4299"/>
      <c r="TGX29" s="4300"/>
      <c r="TGY29" s="4305"/>
      <c r="TGZ29" s="4304"/>
      <c r="THA29" s="4299"/>
      <c r="THB29" s="4300"/>
      <c r="THC29" s="4301"/>
      <c r="THD29" s="4302"/>
      <c r="THE29" s="4299"/>
      <c r="THF29" s="2602"/>
      <c r="THG29" s="4287"/>
      <c r="THH29" s="4303"/>
      <c r="THI29" s="4304"/>
      <c r="THJ29" s="2603"/>
      <c r="THK29" s="4305"/>
      <c r="THL29" s="4306"/>
      <c r="THM29" s="4305"/>
      <c r="THN29" s="4306"/>
      <c r="THO29" s="4299"/>
      <c r="THP29" s="4300"/>
      <c r="THQ29" s="4305"/>
      <c r="THR29" s="4304"/>
      <c r="THS29" s="4299"/>
      <c r="THT29" s="4300"/>
      <c r="THU29" s="4301"/>
      <c r="THV29" s="4302"/>
      <c r="THW29" s="4299"/>
      <c r="THX29" s="2602"/>
      <c r="THY29" s="4287"/>
      <c r="THZ29" s="4303"/>
      <c r="TIA29" s="4304"/>
      <c r="TIB29" s="2603"/>
      <c r="TIC29" s="4305"/>
      <c r="TID29" s="4306"/>
      <c r="TIE29" s="4305"/>
      <c r="TIF29" s="4306"/>
      <c r="TIG29" s="4299"/>
      <c r="TIH29" s="4300"/>
      <c r="TII29" s="4305"/>
      <c r="TIJ29" s="4304"/>
      <c r="TIK29" s="4299"/>
      <c r="TIL29" s="4300"/>
      <c r="TIM29" s="4301"/>
      <c r="TIN29" s="4302"/>
      <c r="TIO29" s="4299"/>
      <c r="TIP29" s="2602"/>
      <c r="TIQ29" s="4287"/>
      <c r="TIR29" s="4303"/>
      <c r="TIS29" s="4304"/>
      <c r="TIT29" s="2603"/>
      <c r="TIU29" s="4305"/>
      <c r="TIV29" s="4306"/>
      <c r="TIW29" s="4305"/>
      <c r="TIX29" s="4306"/>
      <c r="TIY29" s="4299"/>
      <c r="TIZ29" s="4300"/>
      <c r="TJA29" s="4305"/>
      <c r="TJB29" s="4304"/>
      <c r="TJC29" s="4299"/>
      <c r="TJD29" s="4300"/>
      <c r="TJE29" s="4301"/>
      <c r="TJF29" s="4302"/>
      <c r="TJG29" s="4299"/>
      <c r="TJH29" s="2602"/>
      <c r="TJI29" s="4287"/>
      <c r="TJJ29" s="4303"/>
      <c r="TJK29" s="4304"/>
      <c r="TJL29" s="2603"/>
      <c r="TJM29" s="4305"/>
      <c r="TJN29" s="4306"/>
      <c r="TJO29" s="4305"/>
      <c r="TJP29" s="4306"/>
      <c r="TJQ29" s="4299"/>
      <c r="TJR29" s="4300"/>
      <c r="TJS29" s="4305"/>
      <c r="TJT29" s="4304"/>
      <c r="TJU29" s="4299"/>
      <c r="TJV29" s="4300"/>
      <c r="TJW29" s="4301"/>
      <c r="TJX29" s="4302"/>
      <c r="TJY29" s="4299"/>
      <c r="TJZ29" s="2602"/>
      <c r="TKA29" s="4287"/>
      <c r="TKB29" s="4303"/>
      <c r="TKC29" s="4304"/>
      <c r="TKD29" s="2603"/>
      <c r="TKE29" s="4305"/>
      <c r="TKF29" s="4306"/>
      <c r="TKG29" s="4305"/>
      <c r="TKH29" s="4306"/>
      <c r="TKI29" s="4299"/>
      <c r="TKJ29" s="4300"/>
      <c r="TKK29" s="4305"/>
      <c r="TKL29" s="4304"/>
      <c r="TKM29" s="4299"/>
      <c r="TKN29" s="4300"/>
      <c r="TKO29" s="4301"/>
      <c r="TKP29" s="4302"/>
      <c r="TKQ29" s="4299"/>
      <c r="TKR29" s="2602"/>
      <c r="TKS29" s="4287"/>
      <c r="TKT29" s="4303"/>
      <c r="TKU29" s="4304"/>
      <c r="TKV29" s="2603"/>
      <c r="TKW29" s="4305"/>
      <c r="TKX29" s="4306"/>
      <c r="TKY29" s="4305"/>
      <c r="TKZ29" s="4306"/>
      <c r="TLA29" s="4299"/>
      <c r="TLB29" s="4300"/>
      <c r="TLC29" s="4305"/>
      <c r="TLD29" s="4304"/>
      <c r="TLE29" s="4299"/>
      <c r="TLF29" s="4300"/>
      <c r="TLG29" s="4301"/>
      <c r="TLH29" s="4302"/>
      <c r="TLI29" s="4299"/>
      <c r="TLJ29" s="2602"/>
      <c r="TLK29" s="4287"/>
      <c r="TLL29" s="4303"/>
      <c r="TLM29" s="4304"/>
      <c r="TLN29" s="2603"/>
      <c r="TLO29" s="4305"/>
      <c r="TLP29" s="4306"/>
      <c r="TLQ29" s="4305"/>
      <c r="TLR29" s="4306"/>
      <c r="TLS29" s="4299"/>
      <c r="TLT29" s="4300"/>
      <c r="TLU29" s="4305"/>
      <c r="TLV29" s="4304"/>
      <c r="TLW29" s="4299"/>
      <c r="TLX29" s="4300"/>
      <c r="TLY29" s="4301"/>
      <c r="TLZ29" s="4302"/>
      <c r="TMA29" s="4299"/>
      <c r="TMB29" s="2602"/>
      <c r="TMC29" s="4287"/>
      <c r="TMD29" s="4303"/>
      <c r="TME29" s="4304"/>
      <c r="TMF29" s="2603"/>
      <c r="TMG29" s="4305"/>
      <c r="TMH29" s="4306"/>
      <c r="TMI29" s="4305"/>
      <c r="TMJ29" s="4306"/>
      <c r="TMK29" s="4299"/>
      <c r="TML29" s="4300"/>
      <c r="TMM29" s="4305"/>
      <c r="TMN29" s="4304"/>
      <c r="TMO29" s="4299"/>
      <c r="TMP29" s="4300"/>
      <c r="TMQ29" s="4301"/>
      <c r="TMR29" s="4302"/>
      <c r="TMS29" s="4299"/>
      <c r="TMT29" s="2602"/>
      <c r="TMU29" s="4287"/>
      <c r="TMV29" s="4303"/>
      <c r="TMW29" s="4304"/>
      <c r="TMX29" s="2603"/>
      <c r="TMY29" s="4305"/>
      <c r="TMZ29" s="4306"/>
      <c r="TNA29" s="4305"/>
      <c r="TNB29" s="4306"/>
      <c r="TNC29" s="4299"/>
      <c r="TND29" s="4300"/>
      <c r="TNE29" s="4305"/>
      <c r="TNF29" s="4304"/>
      <c r="TNG29" s="4299"/>
      <c r="TNH29" s="4300"/>
      <c r="TNI29" s="4301"/>
      <c r="TNJ29" s="4302"/>
      <c r="TNK29" s="4299"/>
      <c r="TNL29" s="2602"/>
      <c r="TNM29" s="4287"/>
      <c r="TNN29" s="4303"/>
      <c r="TNO29" s="4304"/>
      <c r="TNP29" s="2603"/>
      <c r="TNQ29" s="4305"/>
      <c r="TNR29" s="4306"/>
      <c r="TNS29" s="4305"/>
      <c r="TNT29" s="4306"/>
      <c r="TNU29" s="4299"/>
      <c r="TNV29" s="4300"/>
      <c r="TNW29" s="4305"/>
      <c r="TNX29" s="4304"/>
      <c r="TNY29" s="4299"/>
      <c r="TNZ29" s="4300"/>
      <c r="TOA29" s="4301"/>
      <c r="TOB29" s="4302"/>
      <c r="TOC29" s="4299"/>
      <c r="TOD29" s="2602"/>
      <c r="TOE29" s="4287"/>
      <c r="TOF29" s="4303"/>
      <c r="TOG29" s="4304"/>
      <c r="TOH29" s="2603"/>
      <c r="TOI29" s="4305"/>
      <c r="TOJ29" s="4306"/>
      <c r="TOK29" s="4305"/>
      <c r="TOL29" s="4306"/>
      <c r="TOM29" s="4299"/>
      <c r="TON29" s="4300"/>
      <c r="TOO29" s="4305"/>
      <c r="TOP29" s="4304"/>
      <c r="TOQ29" s="4299"/>
      <c r="TOR29" s="4300"/>
      <c r="TOS29" s="4301"/>
      <c r="TOT29" s="4302"/>
      <c r="TOU29" s="4299"/>
      <c r="TOV29" s="2602"/>
      <c r="TOW29" s="4287"/>
      <c r="TOX29" s="4303"/>
      <c r="TOY29" s="4304"/>
      <c r="TOZ29" s="2603"/>
      <c r="TPA29" s="4305"/>
      <c r="TPB29" s="4306"/>
      <c r="TPC29" s="4305"/>
      <c r="TPD29" s="4306"/>
      <c r="TPE29" s="4299"/>
      <c r="TPF29" s="4300"/>
      <c r="TPG29" s="4305"/>
      <c r="TPH29" s="4304"/>
      <c r="TPI29" s="4299"/>
      <c r="TPJ29" s="4300"/>
      <c r="TPK29" s="4301"/>
      <c r="TPL29" s="4302"/>
      <c r="TPM29" s="4299"/>
      <c r="TPN29" s="2602"/>
      <c r="TPO29" s="4287"/>
      <c r="TPP29" s="4303"/>
      <c r="TPQ29" s="4304"/>
      <c r="TPR29" s="2603"/>
      <c r="TPS29" s="4305"/>
      <c r="TPT29" s="4306"/>
      <c r="TPU29" s="4305"/>
      <c r="TPV29" s="4306"/>
      <c r="TPW29" s="4299"/>
      <c r="TPX29" s="4300"/>
      <c r="TPY29" s="4305"/>
      <c r="TPZ29" s="4304"/>
      <c r="TQA29" s="4299"/>
      <c r="TQB29" s="4300"/>
      <c r="TQC29" s="4301"/>
      <c r="TQD29" s="4302"/>
      <c r="TQE29" s="4299"/>
      <c r="TQF29" s="2602"/>
      <c r="TQG29" s="4287"/>
      <c r="TQH29" s="4303"/>
      <c r="TQI29" s="4304"/>
      <c r="TQJ29" s="2603"/>
      <c r="TQK29" s="4305"/>
      <c r="TQL29" s="4306"/>
      <c r="TQM29" s="4305"/>
      <c r="TQN29" s="4306"/>
      <c r="TQO29" s="4299"/>
      <c r="TQP29" s="4300"/>
      <c r="TQQ29" s="4305"/>
      <c r="TQR29" s="4304"/>
      <c r="TQS29" s="4299"/>
      <c r="TQT29" s="4300"/>
      <c r="TQU29" s="4301"/>
      <c r="TQV29" s="4302"/>
      <c r="TQW29" s="4299"/>
      <c r="TQX29" s="2602"/>
      <c r="TQY29" s="4287"/>
      <c r="TQZ29" s="4303"/>
      <c r="TRA29" s="4304"/>
      <c r="TRB29" s="2603"/>
      <c r="TRC29" s="4305"/>
      <c r="TRD29" s="4306"/>
      <c r="TRE29" s="4305"/>
      <c r="TRF29" s="4306"/>
      <c r="TRG29" s="4299"/>
      <c r="TRH29" s="4300"/>
      <c r="TRI29" s="4305"/>
      <c r="TRJ29" s="4304"/>
      <c r="TRK29" s="4299"/>
      <c r="TRL29" s="4300"/>
      <c r="TRM29" s="4301"/>
      <c r="TRN29" s="4302"/>
      <c r="TRO29" s="4299"/>
      <c r="TRP29" s="2602"/>
      <c r="TRQ29" s="4287"/>
      <c r="TRR29" s="4303"/>
      <c r="TRS29" s="4304"/>
      <c r="TRT29" s="2603"/>
      <c r="TRU29" s="4305"/>
      <c r="TRV29" s="4306"/>
      <c r="TRW29" s="4305"/>
      <c r="TRX29" s="4306"/>
      <c r="TRY29" s="4299"/>
      <c r="TRZ29" s="4300"/>
      <c r="TSA29" s="4305"/>
      <c r="TSB29" s="4304"/>
      <c r="TSC29" s="4299"/>
      <c r="TSD29" s="4300"/>
      <c r="TSE29" s="4301"/>
      <c r="TSF29" s="4302"/>
      <c r="TSG29" s="4299"/>
      <c r="TSH29" s="2602"/>
      <c r="TSI29" s="4287"/>
      <c r="TSJ29" s="4303"/>
      <c r="TSK29" s="4304"/>
      <c r="TSL29" s="2603"/>
      <c r="TSM29" s="4305"/>
      <c r="TSN29" s="4306"/>
      <c r="TSO29" s="4305"/>
      <c r="TSP29" s="4306"/>
      <c r="TSQ29" s="4299"/>
      <c r="TSR29" s="4300"/>
      <c r="TSS29" s="4305"/>
      <c r="TST29" s="4304"/>
      <c r="TSU29" s="4299"/>
      <c r="TSV29" s="4300"/>
      <c r="TSW29" s="4301"/>
      <c r="TSX29" s="4302"/>
      <c r="TSY29" s="4299"/>
      <c r="TSZ29" s="2602"/>
      <c r="TTA29" s="4287"/>
      <c r="TTB29" s="4303"/>
      <c r="TTC29" s="4304"/>
      <c r="TTD29" s="2603"/>
      <c r="TTE29" s="4305"/>
      <c r="TTF29" s="4306"/>
      <c r="TTG29" s="4305"/>
      <c r="TTH29" s="4306"/>
      <c r="TTI29" s="4299"/>
      <c r="TTJ29" s="4300"/>
      <c r="TTK29" s="4305"/>
      <c r="TTL29" s="4304"/>
      <c r="TTM29" s="4299"/>
      <c r="TTN29" s="4300"/>
      <c r="TTO29" s="4301"/>
      <c r="TTP29" s="4302"/>
      <c r="TTQ29" s="4299"/>
      <c r="TTR29" s="2602"/>
      <c r="TTS29" s="4287"/>
      <c r="TTT29" s="4303"/>
      <c r="TTU29" s="4304"/>
      <c r="TTV29" s="2603"/>
      <c r="TTW29" s="4305"/>
      <c r="TTX29" s="4306"/>
      <c r="TTY29" s="4305"/>
      <c r="TTZ29" s="4306"/>
      <c r="TUA29" s="4299"/>
      <c r="TUB29" s="4300"/>
      <c r="TUC29" s="4305"/>
      <c r="TUD29" s="4304"/>
      <c r="TUE29" s="4299"/>
      <c r="TUF29" s="4300"/>
      <c r="TUG29" s="4301"/>
      <c r="TUH29" s="4302"/>
      <c r="TUI29" s="4299"/>
      <c r="TUJ29" s="2602"/>
      <c r="TUK29" s="4287"/>
      <c r="TUL29" s="4303"/>
      <c r="TUM29" s="4304"/>
      <c r="TUN29" s="2603"/>
      <c r="TUO29" s="4305"/>
      <c r="TUP29" s="4306"/>
      <c r="TUQ29" s="4305"/>
      <c r="TUR29" s="4306"/>
      <c r="TUS29" s="4299"/>
      <c r="TUT29" s="4300"/>
      <c r="TUU29" s="4305"/>
      <c r="TUV29" s="4304"/>
      <c r="TUW29" s="4299"/>
      <c r="TUX29" s="4300"/>
      <c r="TUY29" s="4301"/>
      <c r="TUZ29" s="4302"/>
      <c r="TVA29" s="4299"/>
      <c r="TVB29" s="2602"/>
      <c r="TVC29" s="4287"/>
      <c r="TVD29" s="4303"/>
      <c r="TVE29" s="4304"/>
      <c r="TVF29" s="2603"/>
      <c r="TVG29" s="4305"/>
      <c r="TVH29" s="4306"/>
      <c r="TVI29" s="4305"/>
      <c r="TVJ29" s="4306"/>
      <c r="TVK29" s="4299"/>
      <c r="TVL29" s="4300"/>
      <c r="TVM29" s="4305"/>
      <c r="TVN29" s="4304"/>
      <c r="TVO29" s="4299"/>
      <c r="TVP29" s="4300"/>
      <c r="TVQ29" s="4301"/>
      <c r="TVR29" s="4302"/>
      <c r="TVS29" s="4299"/>
      <c r="TVT29" s="2602"/>
      <c r="TVU29" s="4287"/>
      <c r="TVV29" s="4303"/>
      <c r="TVW29" s="4304"/>
      <c r="TVX29" s="2603"/>
      <c r="TVY29" s="4305"/>
      <c r="TVZ29" s="4306"/>
      <c r="TWA29" s="4305"/>
      <c r="TWB29" s="4306"/>
      <c r="TWC29" s="4299"/>
      <c r="TWD29" s="4300"/>
      <c r="TWE29" s="4305"/>
      <c r="TWF29" s="4304"/>
      <c r="TWG29" s="4299"/>
      <c r="TWH29" s="4300"/>
      <c r="TWI29" s="4301"/>
      <c r="TWJ29" s="4302"/>
      <c r="TWK29" s="4299"/>
      <c r="TWL29" s="2602"/>
      <c r="TWM29" s="4287"/>
      <c r="TWN29" s="4303"/>
      <c r="TWO29" s="4304"/>
      <c r="TWP29" s="2603"/>
      <c r="TWQ29" s="4305"/>
      <c r="TWR29" s="4306"/>
      <c r="TWS29" s="4305"/>
      <c r="TWT29" s="4306"/>
      <c r="TWU29" s="4299"/>
      <c r="TWV29" s="4300"/>
      <c r="TWW29" s="4305"/>
      <c r="TWX29" s="4304"/>
      <c r="TWY29" s="4299"/>
      <c r="TWZ29" s="4300"/>
      <c r="TXA29" s="4301"/>
      <c r="TXB29" s="4302"/>
      <c r="TXC29" s="4299"/>
      <c r="TXD29" s="2602"/>
      <c r="TXE29" s="4287"/>
      <c r="TXF29" s="4303"/>
      <c r="TXG29" s="4304"/>
      <c r="TXH29" s="2603"/>
      <c r="TXI29" s="4305"/>
      <c r="TXJ29" s="4306"/>
      <c r="TXK29" s="4305"/>
      <c r="TXL29" s="4306"/>
      <c r="TXM29" s="4299"/>
      <c r="TXN29" s="4300"/>
      <c r="TXO29" s="4305"/>
      <c r="TXP29" s="4304"/>
      <c r="TXQ29" s="4299"/>
      <c r="TXR29" s="4300"/>
      <c r="TXS29" s="4301"/>
      <c r="TXT29" s="4302"/>
      <c r="TXU29" s="4299"/>
      <c r="TXV29" s="2602"/>
      <c r="TXW29" s="4287"/>
      <c r="TXX29" s="4303"/>
      <c r="TXY29" s="4304"/>
      <c r="TXZ29" s="2603"/>
      <c r="TYA29" s="4305"/>
      <c r="TYB29" s="4306"/>
      <c r="TYC29" s="4305"/>
      <c r="TYD29" s="4306"/>
      <c r="TYE29" s="4299"/>
      <c r="TYF29" s="4300"/>
      <c r="TYG29" s="4305"/>
      <c r="TYH29" s="4304"/>
      <c r="TYI29" s="4299"/>
      <c r="TYJ29" s="4300"/>
      <c r="TYK29" s="4301"/>
      <c r="TYL29" s="4302"/>
      <c r="TYM29" s="4299"/>
      <c r="TYN29" s="2602"/>
      <c r="TYO29" s="4287"/>
      <c r="TYP29" s="4303"/>
      <c r="TYQ29" s="4304"/>
      <c r="TYR29" s="2603"/>
      <c r="TYS29" s="4305"/>
      <c r="TYT29" s="4306"/>
      <c r="TYU29" s="4305"/>
      <c r="TYV29" s="4306"/>
      <c r="TYW29" s="4299"/>
      <c r="TYX29" s="4300"/>
      <c r="TYY29" s="4305"/>
      <c r="TYZ29" s="4304"/>
      <c r="TZA29" s="4299"/>
      <c r="TZB29" s="4300"/>
      <c r="TZC29" s="4301"/>
      <c r="TZD29" s="4302"/>
      <c r="TZE29" s="4299"/>
      <c r="TZF29" s="2602"/>
      <c r="TZG29" s="4287"/>
      <c r="TZH29" s="4303"/>
      <c r="TZI29" s="4304"/>
      <c r="TZJ29" s="2603"/>
      <c r="TZK29" s="4305"/>
      <c r="TZL29" s="4306"/>
      <c r="TZM29" s="4305"/>
      <c r="TZN29" s="4306"/>
      <c r="TZO29" s="4299"/>
      <c r="TZP29" s="4300"/>
      <c r="TZQ29" s="4305"/>
      <c r="TZR29" s="4304"/>
      <c r="TZS29" s="4299"/>
      <c r="TZT29" s="4300"/>
      <c r="TZU29" s="4301"/>
      <c r="TZV29" s="4302"/>
      <c r="TZW29" s="4299"/>
      <c r="TZX29" s="2602"/>
      <c r="TZY29" s="4287"/>
      <c r="TZZ29" s="4303"/>
      <c r="UAA29" s="4304"/>
      <c r="UAB29" s="2603"/>
      <c r="UAC29" s="4305"/>
      <c r="UAD29" s="4306"/>
      <c r="UAE29" s="4305"/>
      <c r="UAF29" s="4306"/>
      <c r="UAG29" s="4299"/>
      <c r="UAH29" s="4300"/>
      <c r="UAI29" s="4305"/>
      <c r="UAJ29" s="4304"/>
      <c r="UAK29" s="4299"/>
      <c r="UAL29" s="4300"/>
      <c r="UAM29" s="4301"/>
      <c r="UAN29" s="4302"/>
      <c r="UAO29" s="4299"/>
      <c r="UAP29" s="2602"/>
      <c r="UAQ29" s="4287"/>
      <c r="UAR29" s="4303"/>
      <c r="UAS29" s="4304"/>
      <c r="UAT29" s="2603"/>
      <c r="UAU29" s="4305"/>
      <c r="UAV29" s="4306"/>
      <c r="UAW29" s="4305"/>
      <c r="UAX29" s="4306"/>
      <c r="UAY29" s="4299"/>
      <c r="UAZ29" s="4300"/>
      <c r="UBA29" s="4305"/>
      <c r="UBB29" s="4304"/>
      <c r="UBC29" s="4299"/>
      <c r="UBD29" s="4300"/>
      <c r="UBE29" s="4301"/>
      <c r="UBF29" s="4302"/>
      <c r="UBG29" s="4299"/>
      <c r="UBH29" s="2602"/>
      <c r="UBI29" s="4287"/>
      <c r="UBJ29" s="4303"/>
      <c r="UBK29" s="4304"/>
      <c r="UBL29" s="2603"/>
      <c r="UBM29" s="4305"/>
      <c r="UBN29" s="4306"/>
      <c r="UBO29" s="4305"/>
      <c r="UBP29" s="4306"/>
      <c r="UBQ29" s="4299"/>
      <c r="UBR29" s="4300"/>
      <c r="UBS29" s="4305"/>
      <c r="UBT29" s="4304"/>
      <c r="UBU29" s="4299"/>
      <c r="UBV29" s="4300"/>
      <c r="UBW29" s="4301"/>
      <c r="UBX29" s="4302"/>
      <c r="UBY29" s="4299"/>
      <c r="UBZ29" s="2602"/>
      <c r="UCA29" s="4287"/>
      <c r="UCB29" s="4303"/>
      <c r="UCC29" s="4304"/>
      <c r="UCD29" s="2603"/>
      <c r="UCE29" s="4305"/>
      <c r="UCF29" s="4306"/>
      <c r="UCG29" s="4305"/>
      <c r="UCH29" s="4306"/>
      <c r="UCI29" s="4299"/>
      <c r="UCJ29" s="4300"/>
      <c r="UCK29" s="4305"/>
      <c r="UCL29" s="4304"/>
      <c r="UCM29" s="4299"/>
      <c r="UCN29" s="4300"/>
      <c r="UCO29" s="4301"/>
      <c r="UCP29" s="4302"/>
      <c r="UCQ29" s="4299"/>
      <c r="UCR29" s="2602"/>
      <c r="UCS29" s="4287"/>
      <c r="UCT29" s="4303"/>
      <c r="UCU29" s="4304"/>
      <c r="UCV29" s="2603"/>
      <c r="UCW29" s="4305"/>
      <c r="UCX29" s="4306"/>
      <c r="UCY29" s="4305"/>
      <c r="UCZ29" s="4306"/>
      <c r="UDA29" s="4299"/>
      <c r="UDB29" s="4300"/>
      <c r="UDC29" s="4305"/>
      <c r="UDD29" s="4304"/>
      <c r="UDE29" s="4299"/>
      <c r="UDF29" s="4300"/>
      <c r="UDG29" s="4301"/>
      <c r="UDH29" s="4302"/>
      <c r="UDI29" s="4299"/>
      <c r="UDJ29" s="2602"/>
      <c r="UDK29" s="4287"/>
      <c r="UDL29" s="4303"/>
      <c r="UDM29" s="4304"/>
      <c r="UDN29" s="2603"/>
      <c r="UDO29" s="4305"/>
      <c r="UDP29" s="4306"/>
      <c r="UDQ29" s="4305"/>
      <c r="UDR29" s="4306"/>
      <c r="UDS29" s="4299"/>
      <c r="UDT29" s="4300"/>
      <c r="UDU29" s="4305"/>
      <c r="UDV29" s="4304"/>
      <c r="UDW29" s="4299"/>
      <c r="UDX29" s="4300"/>
      <c r="UDY29" s="4301"/>
      <c r="UDZ29" s="4302"/>
      <c r="UEA29" s="4299"/>
      <c r="UEB29" s="2602"/>
      <c r="UEC29" s="4287"/>
      <c r="UED29" s="4303"/>
      <c r="UEE29" s="4304"/>
      <c r="UEF29" s="2603"/>
      <c r="UEG29" s="4305"/>
      <c r="UEH29" s="4306"/>
      <c r="UEI29" s="4305"/>
      <c r="UEJ29" s="4306"/>
      <c r="UEK29" s="4299"/>
      <c r="UEL29" s="4300"/>
      <c r="UEM29" s="4305"/>
      <c r="UEN29" s="4304"/>
      <c r="UEO29" s="4299"/>
      <c r="UEP29" s="4300"/>
      <c r="UEQ29" s="4301"/>
      <c r="UER29" s="4302"/>
      <c r="UES29" s="4299"/>
      <c r="UET29" s="2602"/>
      <c r="UEU29" s="4287"/>
      <c r="UEV29" s="4303"/>
      <c r="UEW29" s="4304"/>
      <c r="UEX29" s="2603"/>
      <c r="UEY29" s="4305"/>
      <c r="UEZ29" s="4306"/>
      <c r="UFA29" s="4305"/>
      <c r="UFB29" s="4306"/>
      <c r="UFC29" s="4299"/>
      <c r="UFD29" s="4300"/>
      <c r="UFE29" s="4305"/>
      <c r="UFF29" s="4304"/>
      <c r="UFG29" s="4299"/>
      <c r="UFH29" s="4300"/>
      <c r="UFI29" s="4301"/>
      <c r="UFJ29" s="4302"/>
      <c r="UFK29" s="4299"/>
      <c r="UFL29" s="2602"/>
      <c r="UFM29" s="4287"/>
      <c r="UFN29" s="4303"/>
      <c r="UFO29" s="4304"/>
      <c r="UFP29" s="2603"/>
      <c r="UFQ29" s="4305"/>
      <c r="UFR29" s="4306"/>
      <c r="UFS29" s="4305"/>
      <c r="UFT29" s="4306"/>
      <c r="UFU29" s="4299"/>
      <c r="UFV29" s="4300"/>
      <c r="UFW29" s="4305"/>
      <c r="UFX29" s="4304"/>
      <c r="UFY29" s="4299"/>
      <c r="UFZ29" s="4300"/>
      <c r="UGA29" s="4301"/>
      <c r="UGB29" s="4302"/>
      <c r="UGC29" s="4299"/>
      <c r="UGD29" s="2602"/>
      <c r="UGE29" s="4287"/>
      <c r="UGF29" s="4303"/>
      <c r="UGG29" s="4304"/>
      <c r="UGH29" s="2603"/>
      <c r="UGI29" s="4305"/>
      <c r="UGJ29" s="4306"/>
      <c r="UGK29" s="4305"/>
      <c r="UGL29" s="4306"/>
      <c r="UGM29" s="4299"/>
      <c r="UGN29" s="4300"/>
      <c r="UGO29" s="4305"/>
      <c r="UGP29" s="4304"/>
      <c r="UGQ29" s="4299"/>
      <c r="UGR29" s="4300"/>
      <c r="UGS29" s="4301"/>
      <c r="UGT29" s="4302"/>
      <c r="UGU29" s="4299"/>
      <c r="UGV29" s="2602"/>
      <c r="UGW29" s="4287"/>
      <c r="UGX29" s="4303"/>
      <c r="UGY29" s="4304"/>
      <c r="UGZ29" s="2603"/>
      <c r="UHA29" s="4305"/>
      <c r="UHB29" s="4306"/>
      <c r="UHC29" s="4305"/>
      <c r="UHD29" s="4306"/>
      <c r="UHE29" s="4299"/>
      <c r="UHF29" s="4300"/>
      <c r="UHG29" s="4305"/>
      <c r="UHH29" s="4304"/>
      <c r="UHI29" s="4299"/>
      <c r="UHJ29" s="4300"/>
      <c r="UHK29" s="4301"/>
      <c r="UHL29" s="4302"/>
      <c r="UHM29" s="4299"/>
      <c r="UHN29" s="2602"/>
      <c r="UHO29" s="4287"/>
      <c r="UHP29" s="4303"/>
      <c r="UHQ29" s="4304"/>
      <c r="UHR29" s="2603"/>
      <c r="UHS29" s="4305"/>
      <c r="UHT29" s="4306"/>
      <c r="UHU29" s="4305"/>
      <c r="UHV29" s="4306"/>
      <c r="UHW29" s="4299"/>
      <c r="UHX29" s="4300"/>
      <c r="UHY29" s="4305"/>
      <c r="UHZ29" s="4304"/>
      <c r="UIA29" s="4299"/>
      <c r="UIB29" s="4300"/>
      <c r="UIC29" s="4301"/>
      <c r="UID29" s="4302"/>
      <c r="UIE29" s="4299"/>
      <c r="UIF29" s="2602"/>
      <c r="UIG29" s="4287"/>
      <c r="UIH29" s="4303"/>
      <c r="UII29" s="4304"/>
      <c r="UIJ29" s="2603"/>
      <c r="UIK29" s="4305"/>
      <c r="UIL29" s="4306"/>
      <c r="UIM29" s="4305"/>
      <c r="UIN29" s="4306"/>
      <c r="UIO29" s="4299"/>
      <c r="UIP29" s="4300"/>
      <c r="UIQ29" s="4305"/>
      <c r="UIR29" s="4304"/>
      <c r="UIS29" s="4299"/>
      <c r="UIT29" s="4300"/>
      <c r="UIU29" s="4301"/>
      <c r="UIV29" s="4302"/>
      <c r="UIW29" s="4299"/>
      <c r="UIX29" s="2602"/>
      <c r="UIY29" s="4287"/>
      <c r="UIZ29" s="4303"/>
      <c r="UJA29" s="4304"/>
      <c r="UJB29" s="2603"/>
      <c r="UJC29" s="4305"/>
      <c r="UJD29" s="4306"/>
      <c r="UJE29" s="4305"/>
      <c r="UJF29" s="4306"/>
      <c r="UJG29" s="4299"/>
      <c r="UJH29" s="4300"/>
      <c r="UJI29" s="4305"/>
      <c r="UJJ29" s="4304"/>
      <c r="UJK29" s="4299"/>
      <c r="UJL29" s="4300"/>
      <c r="UJM29" s="4301"/>
      <c r="UJN29" s="4302"/>
      <c r="UJO29" s="4299"/>
      <c r="UJP29" s="2602"/>
      <c r="UJQ29" s="4287"/>
      <c r="UJR29" s="4303"/>
      <c r="UJS29" s="4304"/>
      <c r="UJT29" s="2603"/>
      <c r="UJU29" s="4305"/>
      <c r="UJV29" s="4306"/>
      <c r="UJW29" s="4305"/>
      <c r="UJX29" s="4306"/>
      <c r="UJY29" s="4299"/>
      <c r="UJZ29" s="4300"/>
      <c r="UKA29" s="4305"/>
      <c r="UKB29" s="4304"/>
      <c r="UKC29" s="4299"/>
      <c r="UKD29" s="4300"/>
      <c r="UKE29" s="4301"/>
      <c r="UKF29" s="4302"/>
      <c r="UKG29" s="4299"/>
      <c r="UKH29" s="2602"/>
      <c r="UKI29" s="4287"/>
      <c r="UKJ29" s="4303"/>
      <c r="UKK29" s="4304"/>
      <c r="UKL29" s="2603"/>
      <c r="UKM29" s="4305"/>
      <c r="UKN29" s="4306"/>
      <c r="UKO29" s="4305"/>
      <c r="UKP29" s="4306"/>
      <c r="UKQ29" s="4299"/>
      <c r="UKR29" s="4300"/>
      <c r="UKS29" s="4305"/>
      <c r="UKT29" s="4304"/>
      <c r="UKU29" s="4299"/>
      <c r="UKV29" s="4300"/>
      <c r="UKW29" s="4301"/>
      <c r="UKX29" s="4302"/>
      <c r="UKY29" s="4299"/>
      <c r="UKZ29" s="2602"/>
      <c r="ULA29" s="4287"/>
      <c r="ULB29" s="4303"/>
      <c r="ULC29" s="4304"/>
      <c r="ULD29" s="2603"/>
      <c r="ULE29" s="4305"/>
      <c r="ULF29" s="4306"/>
      <c r="ULG29" s="4305"/>
      <c r="ULH29" s="4306"/>
      <c r="ULI29" s="4299"/>
      <c r="ULJ29" s="4300"/>
      <c r="ULK29" s="4305"/>
      <c r="ULL29" s="4304"/>
      <c r="ULM29" s="4299"/>
      <c r="ULN29" s="4300"/>
      <c r="ULO29" s="4301"/>
      <c r="ULP29" s="4302"/>
      <c r="ULQ29" s="4299"/>
      <c r="ULR29" s="2602"/>
      <c r="ULS29" s="4287"/>
      <c r="ULT29" s="4303"/>
      <c r="ULU29" s="4304"/>
      <c r="ULV29" s="2603"/>
      <c r="ULW29" s="4305"/>
      <c r="ULX29" s="4306"/>
      <c r="ULY29" s="4305"/>
      <c r="ULZ29" s="4306"/>
      <c r="UMA29" s="4299"/>
      <c r="UMB29" s="4300"/>
      <c r="UMC29" s="4305"/>
      <c r="UMD29" s="4304"/>
      <c r="UME29" s="4299"/>
      <c r="UMF29" s="4300"/>
      <c r="UMG29" s="4301"/>
      <c r="UMH29" s="4302"/>
      <c r="UMI29" s="4299"/>
      <c r="UMJ29" s="2602"/>
      <c r="UMK29" s="4287"/>
      <c r="UML29" s="4303"/>
      <c r="UMM29" s="4304"/>
      <c r="UMN29" s="2603"/>
      <c r="UMO29" s="4305"/>
      <c r="UMP29" s="4306"/>
      <c r="UMQ29" s="4305"/>
      <c r="UMR29" s="4306"/>
      <c r="UMS29" s="4299"/>
      <c r="UMT29" s="4300"/>
      <c r="UMU29" s="4305"/>
      <c r="UMV29" s="4304"/>
      <c r="UMW29" s="4299"/>
      <c r="UMX29" s="4300"/>
      <c r="UMY29" s="4301"/>
      <c r="UMZ29" s="4302"/>
      <c r="UNA29" s="4299"/>
      <c r="UNB29" s="2602"/>
      <c r="UNC29" s="4287"/>
      <c r="UND29" s="4303"/>
      <c r="UNE29" s="4304"/>
      <c r="UNF29" s="2603"/>
      <c r="UNG29" s="4305"/>
      <c r="UNH29" s="4306"/>
      <c r="UNI29" s="4305"/>
      <c r="UNJ29" s="4306"/>
      <c r="UNK29" s="4299"/>
      <c r="UNL29" s="4300"/>
      <c r="UNM29" s="4305"/>
      <c r="UNN29" s="4304"/>
      <c r="UNO29" s="4299"/>
      <c r="UNP29" s="4300"/>
      <c r="UNQ29" s="4301"/>
      <c r="UNR29" s="4302"/>
      <c r="UNS29" s="4299"/>
      <c r="UNT29" s="2602"/>
      <c r="UNU29" s="4287"/>
      <c r="UNV29" s="4303"/>
      <c r="UNW29" s="4304"/>
      <c r="UNX29" s="2603"/>
      <c r="UNY29" s="4305"/>
      <c r="UNZ29" s="4306"/>
      <c r="UOA29" s="4305"/>
      <c r="UOB29" s="4306"/>
      <c r="UOC29" s="4299"/>
      <c r="UOD29" s="4300"/>
      <c r="UOE29" s="4305"/>
      <c r="UOF29" s="4304"/>
      <c r="UOG29" s="4299"/>
      <c r="UOH29" s="4300"/>
      <c r="UOI29" s="4301"/>
      <c r="UOJ29" s="4302"/>
      <c r="UOK29" s="4299"/>
      <c r="UOL29" s="2602"/>
      <c r="UOM29" s="4287"/>
      <c r="UON29" s="4303"/>
      <c r="UOO29" s="4304"/>
      <c r="UOP29" s="2603"/>
      <c r="UOQ29" s="4305"/>
      <c r="UOR29" s="4306"/>
      <c r="UOS29" s="4305"/>
      <c r="UOT29" s="4306"/>
      <c r="UOU29" s="4299"/>
      <c r="UOV29" s="4300"/>
      <c r="UOW29" s="4305"/>
      <c r="UOX29" s="4304"/>
      <c r="UOY29" s="4299"/>
      <c r="UOZ29" s="4300"/>
      <c r="UPA29" s="4301"/>
      <c r="UPB29" s="4302"/>
      <c r="UPC29" s="4299"/>
      <c r="UPD29" s="2602"/>
      <c r="UPE29" s="4287"/>
      <c r="UPF29" s="4303"/>
      <c r="UPG29" s="4304"/>
      <c r="UPH29" s="2603"/>
      <c r="UPI29" s="4305"/>
      <c r="UPJ29" s="4306"/>
      <c r="UPK29" s="4305"/>
      <c r="UPL29" s="4306"/>
      <c r="UPM29" s="4299"/>
      <c r="UPN29" s="4300"/>
      <c r="UPO29" s="4305"/>
      <c r="UPP29" s="4304"/>
      <c r="UPQ29" s="4299"/>
      <c r="UPR29" s="4300"/>
      <c r="UPS29" s="4301"/>
      <c r="UPT29" s="4302"/>
      <c r="UPU29" s="4299"/>
      <c r="UPV29" s="2602"/>
      <c r="UPW29" s="4287"/>
      <c r="UPX29" s="4303"/>
      <c r="UPY29" s="4304"/>
      <c r="UPZ29" s="2603"/>
      <c r="UQA29" s="4305"/>
      <c r="UQB29" s="4306"/>
      <c r="UQC29" s="4305"/>
      <c r="UQD29" s="4306"/>
      <c r="UQE29" s="4299"/>
      <c r="UQF29" s="4300"/>
      <c r="UQG29" s="4305"/>
      <c r="UQH29" s="4304"/>
      <c r="UQI29" s="4299"/>
      <c r="UQJ29" s="4300"/>
      <c r="UQK29" s="4301"/>
      <c r="UQL29" s="4302"/>
      <c r="UQM29" s="4299"/>
      <c r="UQN29" s="2602"/>
      <c r="UQO29" s="4287"/>
      <c r="UQP29" s="4303"/>
      <c r="UQQ29" s="4304"/>
      <c r="UQR29" s="2603"/>
      <c r="UQS29" s="4305"/>
      <c r="UQT29" s="4306"/>
      <c r="UQU29" s="4305"/>
      <c r="UQV29" s="4306"/>
      <c r="UQW29" s="4299"/>
      <c r="UQX29" s="4300"/>
      <c r="UQY29" s="4305"/>
      <c r="UQZ29" s="4304"/>
      <c r="URA29" s="4299"/>
      <c r="URB29" s="4300"/>
      <c r="URC29" s="4301"/>
      <c r="URD29" s="4302"/>
      <c r="URE29" s="4299"/>
      <c r="URF29" s="2602"/>
      <c r="URG29" s="4287"/>
      <c r="URH29" s="4303"/>
      <c r="URI29" s="4304"/>
      <c r="URJ29" s="2603"/>
      <c r="URK29" s="4305"/>
      <c r="URL29" s="4306"/>
      <c r="URM29" s="4305"/>
      <c r="URN29" s="4306"/>
      <c r="URO29" s="4299"/>
      <c r="URP29" s="4300"/>
      <c r="URQ29" s="4305"/>
      <c r="URR29" s="4304"/>
      <c r="URS29" s="4299"/>
      <c r="URT29" s="4300"/>
      <c r="URU29" s="4301"/>
      <c r="URV29" s="4302"/>
      <c r="URW29" s="4299"/>
      <c r="URX29" s="2602"/>
      <c r="URY29" s="4287"/>
      <c r="URZ29" s="4303"/>
      <c r="USA29" s="4304"/>
      <c r="USB29" s="2603"/>
      <c r="USC29" s="4305"/>
      <c r="USD29" s="4306"/>
      <c r="USE29" s="4305"/>
      <c r="USF29" s="4306"/>
      <c r="USG29" s="4299"/>
      <c r="USH29" s="4300"/>
      <c r="USI29" s="4305"/>
      <c r="USJ29" s="4304"/>
      <c r="USK29" s="4299"/>
      <c r="USL29" s="4300"/>
      <c r="USM29" s="4301"/>
      <c r="USN29" s="4302"/>
      <c r="USO29" s="4299"/>
      <c r="USP29" s="2602"/>
      <c r="USQ29" s="4287"/>
      <c r="USR29" s="4303"/>
      <c r="USS29" s="4304"/>
      <c r="UST29" s="2603"/>
      <c r="USU29" s="4305"/>
      <c r="USV29" s="4306"/>
      <c r="USW29" s="4305"/>
      <c r="USX29" s="4306"/>
      <c r="USY29" s="4299"/>
      <c r="USZ29" s="4300"/>
      <c r="UTA29" s="4305"/>
      <c r="UTB29" s="4304"/>
      <c r="UTC29" s="4299"/>
      <c r="UTD29" s="4300"/>
      <c r="UTE29" s="4301"/>
      <c r="UTF29" s="4302"/>
      <c r="UTG29" s="4299"/>
      <c r="UTH29" s="2602"/>
      <c r="UTI29" s="4287"/>
      <c r="UTJ29" s="4303"/>
      <c r="UTK29" s="4304"/>
      <c r="UTL29" s="2603"/>
      <c r="UTM29" s="4305"/>
      <c r="UTN29" s="4306"/>
      <c r="UTO29" s="4305"/>
      <c r="UTP29" s="4306"/>
      <c r="UTQ29" s="4299"/>
      <c r="UTR29" s="4300"/>
      <c r="UTS29" s="4305"/>
      <c r="UTT29" s="4304"/>
      <c r="UTU29" s="4299"/>
      <c r="UTV29" s="4300"/>
      <c r="UTW29" s="4301"/>
      <c r="UTX29" s="4302"/>
      <c r="UTY29" s="4299"/>
      <c r="UTZ29" s="2602"/>
      <c r="UUA29" s="4287"/>
      <c r="UUB29" s="4303"/>
      <c r="UUC29" s="4304"/>
      <c r="UUD29" s="2603"/>
      <c r="UUE29" s="4305"/>
      <c r="UUF29" s="4306"/>
      <c r="UUG29" s="4305"/>
      <c r="UUH29" s="4306"/>
      <c r="UUI29" s="4299"/>
      <c r="UUJ29" s="4300"/>
      <c r="UUK29" s="4305"/>
      <c r="UUL29" s="4304"/>
      <c r="UUM29" s="4299"/>
      <c r="UUN29" s="4300"/>
      <c r="UUO29" s="4301"/>
      <c r="UUP29" s="4302"/>
      <c r="UUQ29" s="4299"/>
      <c r="UUR29" s="2602"/>
      <c r="UUS29" s="4287"/>
      <c r="UUT29" s="4303"/>
      <c r="UUU29" s="4304"/>
      <c r="UUV29" s="2603"/>
      <c r="UUW29" s="4305"/>
      <c r="UUX29" s="4306"/>
      <c r="UUY29" s="4305"/>
      <c r="UUZ29" s="4306"/>
      <c r="UVA29" s="4299"/>
      <c r="UVB29" s="4300"/>
      <c r="UVC29" s="4305"/>
      <c r="UVD29" s="4304"/>
      <c r="UVE29" s="4299"/>
      <c r="UVF29" s="4300"/>
      <c r="UVG29" s="4301"/>
      <c r="UVH29" s="4302"/>
      <c r="UVI29" s="4299"/>
      <c r="UVJ29" s="2602"/>
      <c r="UVK29" s="4287"/>
      <c r="UVL29" s="4303"/>
      <c r="UVM29" s="4304"/>
      <c r="UVN29" s="2603"/>
      <c r="UVO29" s="4305"/>
      <c r="UVP29" s="4306"/>
      <c r="UVQ29" s="4305"/>
      <c r="UVR29" s="4306"/>
      <c r="UVS29" s="4299"/>
      <c r="UVT29" s="4300"/>
      <c r="UVU29" s="4305"/>
      <c r="UVV29" s="4304"/>
      <c r="UVW29" s="4299"/>
      <c r="UVX29" s="4300"/>
      <c r="UVY29" s="4301"/>
      <c r="UVZ29" s="4302"/>
      <c r="UWA29" s="4299"/>
      <c r="UWB29" s="2602"/>
      <c r="UWC29" s="4287"/>
      <c r="UWD29" s="4303"/>
      <c r="UWE29" s="4304"/>
      <c r="UWF29" s="2603"/>
      <c r="UWG29" s="4305"/>
      <c r="UWH29" s="4306"/>
      <c r="UWI29" s="4305"/>
      <c r="UWJ29" s="4306"/>
      <c r="UWK29" s="4299"/>
      <c r="UWL29" s="4300"/>
      <c r="UWM29" s="4305"/>
      <c r="UWN29" s="4304"/>
      <c r="UWO29" s="4299"/>
      <c r="UWP29" s="4300"/>
      <c r="UWQ29" s="4301"/>
      <c r="UWR29" s="4302"/>
      <c r="UWS29" s="4299"/>
      <c r="UWT29" s="2602"/>
      <c r="UWU29" s="4287"/>
      <c r="UWV29" s="4303"/>
      <c r="UWW29" s="4304"/>
      <c r="UWX29" s="2603"/>
      <c r="UWY29" s="4305"/>
      <c r="UWZ29" s="4306"/>
      <c r="UXA29" s="4305"/>
      <c r="UXB29" s="4306"/>
      <c r="UXC29" s="4299"/>
      <c r="UXD29" s="4300"/>
      <c r="UXE29" s="4305"/>
      <c r="UXF29" s="4304"/>
      <c r="UXG29" s="4299"/>
      <c r="UXH29" s="4300"/>
      <c r="UXI29" s="4301"/>
      <c r="UXJ29" s="4302"/>
      <c r="UXK29" s="4299"/>
      <c r="UXL29" s="2602"/>
      <c r="UXM29" s="4287"/>
      <c r="UXN29" s="4303"/>
      <c r="UXO29" s="4304"/>
      <c r="UXP29" s="2603"/>
      <c r="UXQ29" s="4305"/>
      <c r="UXR29" s="4306"/>
      <c r="UXS29" s="4305"/>
      <c r="UXT29" s="4306"/>
      <c r="UXU29" s="4299"/>
      <c r="UXV29" s="4300"/>
      <c r="UXW29" s="4305"/>
      <c r="UXX29" s="4304"/>
      <c r="UXY29" s="4299"/>
      <c r="UXZ29" s="4300"/>
      <c r="UYA29" s="4301"/>
      <c r="UYB29" s="4302"/>
      <c r="UYC29" s="4299"/>
      <c r="UYD29" s="2602"/>
      <c r="UYE29" s="4287"/>
      <c r="UYF29" s="4303"/>
      <c r="UYG29" s="4304"/>
      <c r="UYH29" s="2603"/>
      <c r="UYI29" s="4305"/>
      <c r="UYJ29" s="4306"/>
      <c r="UYK29" s="4305"/>
      <c r="UYL29" s="4306"/>
      <c r="UYM29" s="4299"/>
      <c r="UYN29" s="4300"/>
      <c r="UYO29" s="4305"/>
      <c r="UYP29" s="4304"/>
      <c r="UYQ29" s="4299"/>
      <c r="UYR29" s="4300"/>
      <c r="UYS29" s="4301"/>
      <c r="UYT29" s="4302"/>
      <c r="UYU29" s="4299"/>
      <c r="UYV29" s="2602"/>
      <c r="UYW29" s="4287"/>
      <c r="UYX29" s="4303"/>
      <c r="UYY29" s="4304"/>
      <c r="UYZ29" s="2603"/>
      <c r="UZA29" s="4305"/>
      <c r="UZB29" s="4306"/>
      <c r="UZC29" s="4305"/>
      <c r="UZD29" s="4306"/>
      <c r="UZE29" s="4299"/>
      <c r="UZF29" s="4300"/>
      <c r="UZG29" s="4305"/>
      <c r="UZH29" s="4304"/>
      <c r="UZI29" s="4299"/>
      <c r="UZJ29" s="4300"/>
      <c r="UZK29" s="4301"/>
      <c r="UZL29" s="4302"/>
      <c r="UZM29" s="4299"/>
      <c r="UZN29" s="2602"/>
      <c r="UZO29" s="4287"/>
      <c r="UZP29" s="4303"/>
      <c r="UZQ29" s="4304"/>
      <c r="UZR29" s="2603"/>
      <c r="UZS29" s="4305"/>
      <c r="UZT29" s="4306"/>
      <c r="UZU29" s="4305"/>
      <c r="UZV29" s="4306"/>
      <c r="UZW29" s="4299"/>
      <c r="UZX29" s="4300"/>
      <c r="UZY29" s="4305"/>
      <c r="UZZ29" s="4304"/>
      <c r="VAA29" s="4299"/>
      <c r="VAB29" s="4300"/>
      <c r="VAC29" s="4301"/>
      <c r="VAD29" s="4302"/>
      <c r="VAE29" s="4299"/>
      <c r="VAF29" s="2602"/>
      <c r="VAG29" s="4287"/>
      <c r="VAH29" s="4303"/>
      <c r="VAI29" s="4304"/>
      <c r="VAJ29" s="2603"/>
      <c r="VAK29" s="4305"/>
      <c r="VAL29" s="4306"/>
      <c r="VAM29" s="4305"/>
      <c r="VAN29" s="4306"/>
      <c r="VAO29" s="4299"/>
      <c r="VAP29" s="4300"/>
      <c r="VAQ29" s="4305"/>
      <c r="VAR29" s="4304"/>
      <c r="VAS29" s="4299"/>
      <c r="VAT29" s="4300"/>
      <c r="VAU29" s="4301"/>
      <c r="VAV29" s="4302"/>
      <c r="VAW29" s="4299"/>
      <c r="VAX29" s="2602"/>
      <c r="VAY29" s="4287"/>
      <c r="VAZ29" s="4303"/>
      <c r="VBA29" s="4304"/>
      <c r="VBB29" s="2603"/>
      <c r="VBC29" s="4305"/>
      <c r="VBD29" s="4306"/>
      <c r="VBE29" s="4305"/>
      <c r="VBF29" s="4306"/>
      <c r="VBG29" s="4299"/>
      <c r="VBH29" s="4300"/>
      <c r="VBI29" s="4305"/>
      <c r="VBJ29" s="4304"/>
      <c r="VBK29" s="4299"/>
      <c r="VBL29" s="4300"/>
      <c r="VBM29" s="4301"/>
      <c r="VBN29" s="4302"/>
      <c r="VBO29" s="4299"/>
      <c r="VBP29" s="2602"/>
      <c r="VBQ29" s="4287"/>
      <c r="VBR29" s="4303"/>
      <c r="VBS29" s="4304"/>
      <c r="VBT29" s="2603"/>
      <c r="VBU29" s="4305"/>
      <c r="VBV29" s="4306"/>
      <c r="VBW29" s="4305"/>
      <c r="VBX29" s="4306"/>
      <c r="VBY29" s="4299"/>
      <c r="VBZ29" s="4300"/>
      <c r="VCA29" s="4305"/>
      <c r="VCB29" s="4304"/>
      <c r="VCC29" s="4299"/>
      <c r="VCD29" s="4300"/>
      <c r="VCE29" s="4301"/>
      <c r="VCF29" s="4302"/>
      <c r="VCG29" s="4299"/>
      <c r="VCH29" s="2602"/>
      <c r="VCI29" s="4287"/>
      <c r="VCJ29" s="4303"/>
      <c r="VCK29" s="4304"/>
      <c r="VCL29" s="2603"/>
      <c r="VCM29" s="4305"/>
      <c r="VCN29" s="4306"/>
      <c r="VCO29" s="4305"/>
      <c r="VCP29" s="4306"/>
      <c r="VCQ29" s="4299"/>
      <c r="VCR29" s="4300"/>
      <c r="VCS29" s="4305"/>
      <c r="VCT29" s="4304"/>
      <c r="VCU29" s="4299"/>
      <c r="VCV29" s="4300"/>
      <c r="VCW29" s="4301"/>
      <c r="VCX29" s="4302"/>
      <c r="VCY29" s="4299"/>
      <c r="VCZ29" s="2602"/>
      <c r="VDA29" s="4287"/>
      <c r="VDB29" s="4303"/>
      <c r="VDC29" s="4304"/>
      <c r="VDD29" s="2603"/>
      <c r="VDE29" s="4305"/>
      <c r="VDF29" s="4306"/>
      <c r="VDG29" s="4305"/>
      <c r="VDH29" s="4306"/>
      <c r="VDI29" s="4299"/>
      <c r="VDJ29" s="4300"/>
      <c r="VDK29" s="4305"/>
      <c r="VDL29" s="4304"/>
      <c r="VDM29" s="4299"/>
      <c r="VDN29" s="4300"/>
      <c r="VDO29" s="4301"/>
      <c r="VDP29" s="4302"/>
      <c r="VDQ29" s="4299"/>
      <c r="VDR29" s="2602"/>
      <c r="VDS29" s="4287"/>
      <c r="VDT29" s="4303"/>
      <c r="VDU29" s="4304"/>
      <c r="VDV29" s="2603"/>
      <c r="VDW29" s="4305"/>
      <c r="VDX29" s="4306"/>
      <c r="VDY29" s="4305"/>
      <c r="VDZ29" s="4306"/>
      <c r="VEA29" s="4299"/>
      <c r="VEB29" s="4300"/>
      <c r="VEC29" s="4305"/>
      <c r="VED29" s="4304"/>
      <c r="VEE29" s="4299"/>
      <c r="VEF29" s="4300"/>
      <c r="VEG29" s="4301"/>
      <c r="VEH29" s="4302"/>
      <c r="VEI29" s="4299"/>
      <c r="VEJ29" s="2602"/>
      <c r="VEK29" s="4287"/>
      <c r="VEL29" s="4303"/>
      <c r="VEM29" s="4304"/>
      <c r="VEN29" s="2603"/>
      <c r="VEO29" s="4305"/>
      <c r="VEP29" s="4306"/>
      <c r="VEQ29" s="4305"/>
      <c r="VER29" s="4306"/>
      <c r="VES29" s="4299"/>
      <c r="VET29" s="4300"/>
      <c r="VEU29" s="4305"/>
      <c r="VEV29" s="4304"/>
      <c r="VEW29" s="4299"/>
      <c r="VEX29" s="4300"/>
      <c r="VEY29" s="4301"/>
      <c r="VEZ29" s="4302"/>
      <c r="VFA29" s="4299"/>
      <c r="VFB29" s="2602"/>
      <c r="VFC29" s="4287"/>
      <c r="VFD29" s="4303"/>
      <c r="VFE29" s="4304"/>
      <c r="VFF29" s="2603"/>
      <c r="VFG29" s="4305"/>
      <c r="VFH29" s="4306"/>
      <c r="VFI29" s="4305"/>
      <c r="VFJ29" s="4306"/>
      <c r="VFK29" s="4299"/>
      <c r="VFL29" s="4300"/>
      <c r="VFM29" s="4305"/>
      <c r="VFN29" s="4304"/>
      <c r="VFO29" s="4299"/>
      <c r="VFP29" s="4300"/>
      <c r="VFQ29" s="4301"/>
      <c r="VFR29" s="4302"/>
      <c r="VFS29" s="4299"/>
      <c r="VFT29" s="2602"/>
      <c r="VFU29" s="4287"/>
      <c r="VFV29" s="4303"/>
      <c r="VFW29" s="4304"/>
      <c r="VFX29" s="2603"/>
      <c r="VFY29" s="4305"/>
      <c r="VFZ29" s="4306"/>
      <c r="VGA29" s="4305"/>
      <c r="VGB29" s="4306"/>
      <c r="VGC29" s="4299"/>
      <c r="VGD29" s="4300"/>
      <c r="VGE29" s="4305"/>
      <c r="VGF29" s="4304"/>
      <c r="VGG29" s="4299"/>
      <c r="VGH29" s="4300"/>
      <c r="VGI29" s="4301"/>
      <c r="VGJ29" s="4302"/>
      <c r="VGK29" s="4299"/>
      <c r="VGL29" s="2602"/>
      <c r="VGM29" s="4287"/>
      <c r="VGN29" s="4303"/>
      <c r="VGO29" s="4304"/>
      <c r="VGP29" s="2603"/>
      <c r="VGQ29" s="4305"/>
      <c r="VGR29" s="4306"/>
      <c r="VGS29" s="4305"/>
      <c r="VGT29" s="4306"/>
      <c r="VGU29" s="4299"/>
      <c r="VGV29" s="4300"/>
      <c r="VGW29" s="4305"/>
      <c r="VGX29" s="4304"/>
      <c r="VGY29" s="4299"/>
      <c r="VGZ29" s="4300"/>
      <c r="VHA29" s="4301"/>
      <c r="VHB29" s="4302"/>
      <c r="VHC29" s="4299"/>
      <c r="VHD29" s="2602"/>
      <c r="VHE29" s="4287"/>
      <c r="VHF29" s="4303"/>
      <c r="VHG29" s="4304"/>
      <c r="VHH29" s="2603"/>
      <c r="VHI29" s="4305"/>
      <c r="VHJ29" s="4306"/>
      <c r="VHK29" s="4305"/>
      <c r="VHL29" s="4306"/>
      <c r="VHM29" s="4299"/>
      <c r="VHN29" s="4300"/>
      <c r="VHO29" s="4305"/>
      <c r="VHP29" s="4304"/>
      <c r="VHQ29" s="4299"/>
      <c r="VHR29" s="4300"/>
      <c r="VHS29" s="4301"/>
      <c r="VHT29" s="4302"/>
      <c r="VHU29" s="4299"/>
      <c r="VHV29" s="2602"/>
      <c r="VHW29" s="4287"/>
      <c r="VHX29" s="4303"/>
      <c r="VHY29" s="4304"/>
      <c r="VHZ29" s="2603"/>
      <c r="VIA29" s="4305"/>
      <c r="VIB29" s="4306"/>
      <c r="VIC29" s="4305"/>
      <c r="VID29" s="4306"/>
      <c r="VIE29" s="4299"/>
      <c r="VIF29" s="4300"/>
      <c r="VIG29" s="4305"/>
      <c r="VIH29" s="4304"/>
      <c r="VII29" s="4299"/>
      <c r="VIJ29" s="4300"/>
      <c r="VIK29" s="4301"/>
      <c r="VIL29" s="4302"/>
      <c r="VIM29" s="4299"/>
      <c r="VIN29" s="2602"/>
      <c r="VIO29" s="4287"/>
      <c r="VIP29" s="4303"/>
      <c r="VIQ29" s="4304"/>
      <c r="VIR29" s="2603"/>
      <c r="VIS29" s="4305"/>
      <c r="VIT29" s="4306"/>
      <c r="VIU29" s="4305"/>
      <c r="VIV29" s="4306"/>
      <c r="VIW29" s="4299"/>
      <c r="VIX29" s="4300"/>
      <c r="VIY29" s="4305"/>
      <c r="VIZ29" s="4304"/>
      <c r="VJA29" s="4299"/>
      <c r="VJB29" s="4300"/>
      <c r="VJC29" s="4301"/>
      <c r="VJD29" s="4302"/>
      <c r="VJE29" s="4299"/>
      <c r="VJF29" s="2602"/>
      <c r="VJG29" s="4287"/>
      <c r="VJH29" s="4303"/>
      <c r="VJI29" s="4304"/>
      <c r="VJJ29" s="2603"/>
      <c r="VJK29" s="4305"/>
      <c r="VJL29" s="4306"/>
      <c r="VJM29" s="4305"/>
      <c r="VJN29" s="4306"/>
      <c r="VJO29" s="4299"/>
      <c r="VJP29" s="4300"/>
      <c r="VJQ29" s="4305"/>
      <c r="VJR29" s="4304"/>
      <c r="VJS29" s="4299"/>
      <c r="VJT29" s="4300"/>
      <c r="VJU29" s="4301"/>
      <c r="VJV29" s="4302"/>
      <c r="VJW29" s="4299"/>
      <c r="VJX29" s="2602"/>
      <c r="VJY29" s="4287"/>
      <c r="VJZ29" s="4303"/>
      <c r="VKA29" s="4304"/>
      <c r="VKB29" s="2603"/>
      <c r="VKC29" s="4305"/>
      <c r="VKD29" s="4306"/>
      <c r="VKE29" s="4305"/>
      <c r="VKF29" s="4306"/>
      <c r="VKG29" s="4299"/>
      <c r="VKH29" s="4300"/>
      <c r="VKI29" s="4305"/>
      <c r="VKJ29" s="4304"/>
      <c r="VKK29" s="4299"/>
      <c r="VKL29" s="4300"/>
      <c r="VKM29" s="4301"/>
      <c r="VKN29" s="4302"/>
      <c r="VKO29" s="4299"/>
      <c r="VKP29" s="2602"/>
      <c r="VKQ29" s="4287"/>
      <c r="VKR29" s="4303"/>
      <c r="VKS29" s="4304"/>
      <c r="VKT29" s="2603"/>
      <c r="VKU29" s="4305"/>
      <c r="VKV29" s="4306"/>
      <c r="VKW29" s="4305"/>
      <c r="VKX29" s="4306"/>
      <c r="VKY29" s="4299"/>
      <c r="VKZ29" s="4300"/>
      <c r="VLA29" s="4305"/>
      <c r="VLB29" s="4304"/>
      <c r="VLC29" s="4299"/>
      <c r="VLD29" s="4300"/>
      <c r="VLE29" s="4301"/>
      <c r="VLF29" s="4302"/>
      <c r="VLG29" s="4299"/>
      <c r="VLH29" s="2602"/>
      <c r="VLI29" s="4287"/>
      <c r="VLJ29" s="4303"/>
      <c r="VLK29" s="4304"/>
      <c r="VLL29" s="2603"/>
      <c r="VLM29" s="4305"/>
      <c r="VLN29" s="4306"/>
      <c r="VLO29" s="4305"/>
      <c r="VLP29" s="4306"/>
      <c r="VLQ29" s="4299"/>
      <c r="VLR29" s="4300"/>
      <c r="VLS29" s="4305"/>
      <c r="VLT29" s="4304"/>
      <c r="VLU29" s="4299"/>
      <c r="VLV29" s="4300"/>
      <c r="VLW29" s="4301"/>
      <c r="VLX29" s="4302"/>
      <c r="VLY29" s="4299"/>
      <c r="VLZ29" s="2602"/>
      <c r="VMA29" s="4287"/>
      <c r="VMB29" s="4303"/>
      <c r="VMC29" s="4304"/>
      <c r="VMD29" s="2603"/>
      <c r="VME29" s="4305"/>
      <c r="VMF29" s="4306"/>
      <c r="VMG29" s="4305"/>
      <c r="VMH29" s="4306"/>
      <c r="VMI29" s="4299"/>
      <c r="VMJ29" s="4300"/>
      <c r="VMK29" s="4305"/>
      <c r="VML29" s="4304"/>
      <c r="VMM29" s="4299"/>
      <c r="VMN29" s="4300"/>
      <c r="VMO29" s="4301"/>
      <c r="VMP29" s="4302"/>
      <c r="VMQ29" s="4299"/>
      <c r="VMR29" s="2602"/>
      <c r="VMS29" s="4287"/>
      <c r="VMT29" s="4303"/>
      <c r="VMU29" s="4304"/>
      <c r="VMV29" s="2603"/>
      <c r="VMW29" s="4305"/>
      <c r="VMX29" s="4306"/>
      <c r="VMY29" s="4305"/>
      <c r="VMZ29" s="4306"/>
      <c r="VNA29" s="4299"/>
      <c r="VNB29" s="4300"/>
      <c r="VNC29" s="4305"/>
      <c r="VND29" s="4304"/>
      <c r="VNE29" s="4299"/>
      <c r="VNF29" s="4300"/>
      <c r="VNG29" s="4301"/>
      <c r="VNH29" s="4302"/>
      <c r="VNI29" s="4299"/>
      <c r="VNJ29" s="2602"/>
      <c r="VNK29" s="4287"/>
      <c r="VNL29" s="4303"/>
      <c r="VNM29" s="4304"/>
      <c r="VNN29" s="2603"/>
      <c r="VNO29" s="4305"/>
      <c r="VNP29" s="4306"/>
      <c r="VNQ29" s="4305"/>
      <c r="VNR29" s="4306"/>
      <c r="VNS29" s="4299"/>
      <c r="VNT29" s="4300"/>
      <c r="VNU29" s="4305"/>
      <c r="VNV29" s="4304"/>
      <c r="VNW29" s="4299"/>
      <c r="VNX29" s="4300"/>
      <c r="VNY29" s="4301"/>
      <c r="VNZ29" s="4302"/>
      <c r="VOA29" s="4299"/>
      <c r="VOB29" s="2602"/>
      <c r="VOC29" s="4287"/>
      <c r="VOD29" s="4303"/>
      <c r="VOE29" s="4304"/>
      <c r="VOF29" s="2603"/>
      <c r="VOG29" s="4305"/>
      <c r="VOH29" s="4306"/>
      <c r="VOI29" s="4305"/>
      <c r="VOJ29" s="4306"/>
      <c r="VOK29" s="4299"/>
      <c r="VOL29" s="4300"/>
      <c r="VOM29" s="4305"/>
      <c r="VON29" s="4304"/>
      <c r="VOO29" s="4299"/>
      <c r="VOP29" s="4300"/>
      <c r="VOQ29" s="4301"/>
      <c r="VOR29" s="4302"/>
      <c r="VOS29" s="4299"/>
      <c r="VOT29" s="2602"/>
      <c r="VOU29" s="4287"/>
      <c r="VOV29" s="4303"/>
      <c r="VOW29" s="4304"/>
      <c r="VOX29" s="2603"/>
      <c r="VOY29" s="4305"/>
      <c r="VOZ29" s="4306"/>
      <c r="VPA29" s="4305"/>
      <c r="VPB29" s="4306"/>
      <c r="VPC29" s="4299"/>
      <c r="VPD29" s="4300"/>
      <c r="VPE29" s="4305"/>
      <c r="VPF29" s="4304"/>
      <c r="VPG29" s="4299"/>
      <c r="VPH29" s="4300"/>
      <c r="VPI29" s="4301"/>
      <c r="VPJ29" s="4302"/>
      <c r="VPK29" s="4299"/>
      <c r="VPL29" s="2602"/>
      <c r="VPM29" s="4287"/>
      <c r="VPN29" s="4303"/>
      <c r="VPO29" s="4304"/>
      <c r="VPP29" s="2603"/>
      <c r="VPQ29" s="4305"/>
      <c r="VPR29" s="4306"/>
      <c r="VPS29" s="4305"/>
      <c r="VPT29" s="4306"/>
      <c r="VPU29" s="4299"/>
      <c r="VPV29" s="4300"/>
      <c r="VPW29" s="4305"/>
      <c r="VPX29" s="4304"/>
      <c r="VPY29" s="4299"/>
      <c r="VPZ29" s="4300"/>
      <c r="VQA29" s="4301"/>
      <c r="VQB29" s="4302"/>
      <c r="VQC29" s="4299"/>
      <c r="VQD29" s="2602"/>
      <c r="VQE29" s="4287"/>
      <c r="VQF29" s="4303"/>
      <c r="VQG29" s="4304"/>
      <c r="VQH29" s="2603"/>
      <c r="VQI29" s="4305"/>
      <c r="VQJ29" s="4306"/>
      <c r="VQK29" s="4305"/>
      <c r="VQL29" s="4306"/>
      <c r="VQM29" s="4299"/>
      <c r="VQN29" s="4300"/>
      <c r="VQO29" s="4305"/>
      <c r="VQP29" s="4304"/>
      <c r="VQQ29" s="4299"/>
      <c r="VQR29" s="4300"/>
      <c r="VQS29" s="4301"/>
      <c r="VQT29" s="4302"/>
      <c r="VQU29" s="4299"/>
      <c r="VQV29" s="2602"/>
      <c r="VQW29" s="4287"/>
      <c r="VQX29" s="4303"/>
      <c r="VQY29" s="4304"/>
      <c r="VQZ29" s="2603"/>
      <c r="VRA29" s="4305"/>
      <c r="VRB29" s="4306"/>
      <c r="VRC29" s="4305"/>
      <c r="VRD29" s="4306"/>
      <c r="VRE29" s="4299"/>
      <c r="VRF29" s="4300"/>
      <c r="VRG29" s="4305"/>
      <c r="VRH29" s="4304"/>
      <c r="VRI29" s="4299"/>
      <c r="VRJ29" s="4300"/>
      <c r="VRK29" s="4301"/>
      <c r="VRL29" s="4302"/>
      <c r="VRM29" s="4299"/>
      <c r="VRN29" s="2602"/>
      <c r="VRO29" s="4287"/>
      <c r="VRP29" s="4303"/>
      <c r="VRQ29" s="4304"/>
      <c r="VRR29" s="2603"/>
      <c r="VRS29" s="4305"/>
      <c r="VRT29" s="4306"/>
      <c r="VRU29" s="4305"/>
      <c r="VRV29" s="4306"/>
      <c r="VRW29" s="4299"/>
      <c r="VRX29" s="4300"/>
      <c r="VRY29" s="4305"/>
      <c r="VRZ29" s="4304"/>
      <c r="VSA29" s="4299"/>
      <c r="VSB29" s="4300"/>
      <c r="VSC29" s="4301"/>
      <c r="VSD29" s="4302"/>
      <c r="VSE29" s="4299"/>
      <c r="VSF29" s="2602"/>
      <c r="VSG29" s="4287"/>
      <c r="VSH29" s="4303"/>
      <c r="VSI29" s="4304"/>
      <c r="VSJ29" s="2603"/>
      <c r="VSK29" s="4305"/>
      <c r="VSL29" s="4306"/>
      <c r="VSM29" s="4305"/>
      <c r="VSN29" s="4306"/>
      <c r="VSO29" s="4299"/>
      <c r="VSP29" s="4300"/>
      <c r="VSQ29" s="4305"/>
      <c r="VSR29" s="4304"/>
      <c r="VSS29" s="4299"/>
      <c r="VST29" s="4300"/>
      <c r="VSU29" s="4301"/>
      <c r="VSV29" s="4302"/>
      <c r="VSW29" s="4299"/>
      <c r="VSX29" s="2602"/>
      <c r="VSY29" s="4287"/>
      <c r="VSZ29" s="4303"/>
      <c r="VTA29" s="4304"/>
      <c r="VTB29" s="2603"/>
      <c r="VTC29" s="4305"/>
      <c r="VTD29" s="4306"/>
      <c r="VTE29" s="4305"/>
      <c r="VTF29" s="4306"/>
      <c r="VTG29" s="4299"/>
      <c r="VTH29" s="4300"/>
      <c r="VTI29" s="4305"/>
      <c r="VTJ29" s="4304"/>
      <c r="VTK29" s="4299"/>
      <c r="VTL29" s="4300"/>
      <c r="VTM29" s="4301"/>
      <c r="VTN29" s="4302"/>
      <c r="VTO29" s="4299"/>
      <c r="VTP29" s="2602"/>
      <c r="VTQ29" s="4287"/>
      <c r="VTR29" s="4303"/>
      <c r="VTS29" s="4304"/>
      <c r="VTT29" s="2603"/>
      <c r="VTU29" s="4305"/>
      <c r="VTV29" s="4306"/>
      <c r="VTW29" s="4305"/>
      <c r="VTX29" s="4306"/>
      <c r="VTY29" s="4299"/>
      <c r="VTZ29" s="4300"/>
      <c r="VUA29" s="4305"/>
      <c r="VUB29" s="4304"/>
      <c r="VUC29" s="4299"/>
      <c r="VUD29" s="4300"/>
      <c r="VUE29" s="4301"/>
      <c r="VUF29" s="4302"/>
      <c r="VUG29" s="4299"/>
      <c r="VUH29" s="2602"/>
      <c r="VUI29" s="4287"/>
      <c r="VUJ29" s="4303"/>
      <c r="VUK29" s="4304"/>
      <c r="VUL29" s="2603"/>
      <c r="VUM29" s="4305"/>
      <c r="VUN29" s="4306"/>
      <c r="VUO29" s="4305"/>
      <c r="VUP29" s="4306"/>
      <c r="VUQ29" s="4299"/>
      <c r="VUR29" s="4300"/>
      <c r="VUS29" s="4305"/>
      <c r="VUT29" s="4304"/>
      <c r="VUU29" s="4299"/>
      <c r="VUV29" s="4300"/>
      <c r="VUW29" s="4301"/>
      <c r="VUX29" s="4302"/>
      <c r="VUY29" s="4299"/>
      <c r="VUZ29" s="2602"/>
      <c r="VVA29" s="4287"/>
      <c r="VVB29" s="4303"/>
      <c r="VVC29" s="4304"/>
      <c r="VVD29" s="2603"/>
      <c r="VVE29" s="4305"/>
      <c r="VVF29" s="4306"/>
      <c r="VVG29" s="4305"/>
      <c r="VVH29" s="4306"/>
      <c r="VVI29" s="4299"/>
      <c r="VVJ29" s="4300"/>
      <c r="VVK29" s="4305"/>
      <c r="VVL29" s="4304"/>
      <c r="VVM29" s="4299"/>
      <c r="VVN29" s="4300"/>
      <c r="VVO29" s="4301"/>
      <c r="VVP29" s="4302"/>
      <c r="VVQ29" s="4299"/>
      <c r="VVR29" s="2602"/>
      <c r="VVS29" s="4287"/>
      <c r="VVT29" s="4303"/>
      <c r="VVU29" s="4304"/>
      <c r="VVV29" s="2603"/>
      <c r="VVW29" s="4305"/>
      <c r="VVX29" s="4306"/>
      <c r="VVY29" s="4305"/>
      <c r="VVZ29" s="4306"/>
      <c r="VWA29" s="4299"/>
      <c r="VWB29" s="4300"/>
      <c r="VWC29" s="4305"/>
      <c r="VWD29" s="4304"/>
      <c r="VWE29" s="4299"/>
      <c r="VWF29" s="4300"/>
      <c r="VWG29" s="4301"/>
      <c r="VWH29" s="4302"/>
      <c r="VWI29" s="4299"/>
      <c r="VWJ29" s="2602"/>
      <c r="VWK29" s="4287"/>
      <c r="VWL29" s="4303"/>
      <c r="VWM29" s="4304"/>
      <c r="VWN29" s="2603"/>
      <c r="VWO29" s="4305"/>
      <c r="VWP29" s="4306"/>
      <c r="VWQ29" s="4305"/>
      <c r="VWR29" s="4306"/>
      <c r="VWS29" s="4299"/>
      <c r="VWT29" s="4300"/>
      <c r="VWU29" s="4305"/>
      <c r="VWV29" s="4304"/>
      <c r="VWW29" s="4299"/>
      <c r="VWX29" s="4300"/>
      <c r="VWY29" s="4301"/>
      <c r="VWZ29" s="4302"/>
      <c r="VXA29" s="4299"/>
      <c r="VXB29" s="2602"/>
      <c r="VXC29" s="4287"/>
      <c r="VXD29" s="4303"/>
      <c r="VXE29" s="4304"/>
      <c r="VXF29" s="2603"/>
      <c r="VXG29" s="4305"/>
      <c r="VXH29" s="4306"/>
      <c r="VXI29" s="4305"/>
      <c r="VXJ29" s="4306"/>
      <c r="VXK29" s="4299"/>
      <c r="VXL29" s="4300"/>
      <c r="VXM29" s="4305"/>
      <c r="VXN29" s="4304"/>
      <c r="VXO29" s="4299"/>
      <c r="VXP29" s="4300"/>
      <c r="VXQ29" s="4301"/>
      <c r="VXR29" s="4302"/>
      <c r="VXS29" s="4299"/>
      <c r="VXT29" s="2602"/>
      <c r="VXU29" s="4287"/>
      <c r="VXV29" s="4303"/>
      <c r="VXW29" s="4304"/>
      <c r="VXX29" s="2603"/>
      <c r="VXY29" s="4305"/>
      <c r="VXZ29" s="4306"/>
      <c r="VYA29" s="4305"/>
      <c r="VYB29" s="4306"/>
      <c r="VYC29" s="4299"/>
      <c r="VYD29" s="4300"/>
      <c r="VYE29" s="4305"/>
      <c r="VYF29" s="4304"/>
      <c r="VYG29" s="4299"/>
      <c r="VYH29" s="4300"/>
      <c r="VYI29" s="4301"/>
      <c r="VYJ29" s="4302"/>
      <c r="VYK29" s="4299"/>
      <c r="VYL29" s="2602"/>
      <c r="VYM29" s="4287"/>
      <c r="VYN29" s="4303"/>
      <c r="VYO29" s="4304"/>
      <c r="VYP29" s="2603"/>
      <c r="VYQ29" s="4305"/>
      <c r="VYR29" s="4306"/>
      <c r="VYS29" s="4305"/>
      <c r="VYT29" s="4306"/>
      <c r="VYU29" s="4299"/>
      <c r="VYV29" s="4300"/>
      <c r="VYW29" s="4305"/>
      <c r="VYX29" s="4304"/>
      <c r="VYY29" s="4299"/>
      <c r="VYZ29" s="4300"/>
      <c r="VZA29" s="4301"/>
      <c r="VZB29" s="4302"/>
      <c r="VZC29" s="4299"/>
      <c r="VZD29" s="2602"/>
      <c r="VZE29" s="4287"/>
      <c r="VZF29" s="4303"/>
      <c r="VZG29" s="4304"/>
      <c r="VZH29" s="2603"/>
      <c r="VZI29" s="4305"/>
      <c r="VZJ29" s="4306"/>
      <c r="VZK29" s="4305"/>
      <c r="VZL29" s="4306"/>
      <c r="VZM29" s="4299"/>
      <c r="VZN29" s="4300"/>
      <c r="VZO29" s="4305"/>
      <c r="VZP29" s="4304"/>
      <c r="VZQ29" s="4299"/>
      <c r="VZR29" s="4300"/>
      <c r="VZS29" s="4301"/>
      <c r="VZT29" s="4302"/>
      <c r="VZU29" s="4299"/>
      <c r="VZV29" s="2602"/>
      <c r="VZW29" s="4287"/>
      <c r="VZX29" s="4303"/>
      <c r="VZY29" s="4304"/>
      <c r="VZZ29" s="2603"/>
      <c r="WAA29" s="4305"/>
      <c r="WAB29" s="4306"/>
      <c r="WAC29" s="4305"/>
      <c r="WAD29" s="4306"/>
      <c r="WAE29" s="4299"/>
      <c r="WAF29" s="4300"/>
      <c r="WAG29" s="4305"/>
      <c r="WAH29" s="4304"/>
      <c r="WAI29" s="4299"/>
      <c r="WAJ29" s="4300"/>
      <c r="WAK29" s="4301"/>
      <c r="WAL29" s="4302"/>
      <c r="WAM29" s="4299"/>
      <c r="WAN29" s="2602"/>
      <c r="WAO29" s="4287"/>
      <c r="WAP29" s="4303"/>
      <c r="WAQ29" s="4304"/>
      <c r="WAR29" s="2603"/>
      <c r="WAS29" s="4305"/>
      <c r="WAT29" s="4306"/>
      <c r="WAU29" s="4305"/>
      <c r="WAV29" s="4306"/>
      <c r="WAW29" s="4299"/>
      <c r="WAX29" s="4300"/>
      <c r="WAY29" s="4305"/>
      <c r="WAZ29" s="4304"/>
      <c r="WBA29" s="4299"/>
      <c r="WBB29" s="4300"/>
      <c r="WBC29" s="4301"/>
      <c r="WBD29" s="4302"/>
      <c r="WBE29" s="4299"/>
      <c r="WBF29" s="2602"/>
      <c r="WBG29" s="4287"/>
      <c r="WBH29" s="4303"/>
      <c r="WBI29" s="4304"/>
      <c r="WBJ29" s="2603"/>
      <c r="WBK29" s="4305"/>
      <c r="WBL29" s="4306"/>
      <c r="WBM29" s="4305"/>
      <c r="WBN29" s="4306"/>
      <c r="WBO29" s="4299"/>
      <c r="WBP29" s="4300"/>
      <c r="WBQ29" s="4305"/>
      <c r="WBR29" s="4304"/>
      <c r="WBS29" s="4299"/>
      <c r="WBT29" s="4300"/>
      <c r="WBU29" s="4301"/>
      <c r="WBV29" s="4302"/>
      <c r="WBW29" s="4299"/>
      <c r="WBX29" s="2602"/>
      <c r="WBY29" s="4287"/>
      <c r="WBZ29" s="4303"/>
      <c r="WCA29" s="4304"/>
      <c r="WCB29" s="2603"/>
      <c r="WCC29" s="4305"/>
      <c r="WCD29" s="4306"/>
      <c r="WCE29" s="4305"/>
      <c r="WCF29" s="4306"/>
      <c r="WCG29" s="4299"/>
      <c r="WCH29" s="4300"/>
      <c r="WCI29" s="4305"/>
      <c r="WCJ29" s="4304"/>
      <c r="WCK29" s="4299"/>
      <c r="WCL29" s="4300"/>
      <c r="WCM29" s="4301"/>
      <c r="WCN29" s="4302"/>
      <c r="WCO29" s="4299"/>
      <c r="WCP29" s="2602"/>
      <c r="WCQ29" s="4287"/>
      <c r="WCR29" s="4303"/>
      <c r="WCS29" s="4304"/>
      <c r="WCT29" s="2603"/>
      <c r="WCU29" s="4305"/>
      <c r="WCV29" s="4306"/>
      <c r="WCW29" s="4305"/>
      <c r="WCX29" s="4306"/>
      <c r="WCY29" s="4299"/>
      <c r="WCZ29" s="4300"/>
      <c r="WDA29" s="4305"/>
      <c r="WDB29" s="4304"/>
      <c r="WDC29" s="4299"/>
      <c r="WDD29" s="4300"/>
      <c r="WDE29" s="4301"/>
      <c r="WDF29" s="4302"/>
      <c r="WDG29" s="4299"/>
      <c r="WDH29" s="2602"/>
      <c r="WDI29" s="4287"/>
      <c r="WDJ29" s="4303"/>
      <c r="WDK29" s="4304"/>
      <c r="WDL29" s="2603"/>
      <c r="WDM29" s="4305"/>
      <c r="WDN29" s="4306"/>
      <c r="WDO29" s="4305"/>
      <c r="WDP29" s="4306"/>
      <c r="WDQ29" s="4299"/>
      <c r="WDR29" s="4300"/>
      <c r="WDS29" s="4305"/>
      <c r="WDT29" s="4304"/>
      <c r="WDU29" s="4299"/>
      <c r="WDV29" s="4300"/>
      <c r="WDW29" s="4301"/>
      <c r="WDX29" s="4302"/>
      <c r="WDY29" s="4299"/>
      <c r="WDZ29" s="2602"/>
      <c r="WEA29" s="4287"/>
      <c r="WEB29" s="4303"/>
      <c r="WEC29" s="4304"/>
      <c r="WED29" s="2603"/>
      <c r="WEE29" s="4305"/>
      <c r="WEF29" s="4306"/>
      <c r="WEG29" s="4305"/>
      <c r="WEH29" s="4306"/>
      <c r="WEI29" s="4299"/>
      <c r="WEJ29" s="4300"/>
      <c r="WEK29" s="4305"/>
      <c r="WEL29" s="4304"/>
      <c r="WEM29" s="4299"/>
      <c r="WEN29" s="4300"/>
      <c r="WEO29" s="4301"/>
      <c r="WEP29" s="4302"/>
      <c r="WEQ29" s="4299"/>
      <c r="WER29" s="2602"/>
      <c r="WES29" s="4287"/>
      <c r="WET29" s="4303"/>
      <c r="WEU29" s="4304"/>
      <c r="WEV29" s="2603"/>
      <c r="WEW29" s="4305"/>
      <c r="WEX29" s="4306"/>
      <c r="WEY29" s="4305"/>
      <c r="WEZ29" s="4306"/>
      <c r="WFA29" s="4299"/>
      <c r="WFB29" s="4300"/>
      <c r="WFC29" s="4305"/>
      <c r="WFD29" s="4304"/>
      <c r="WFE29" s="4299"/>
      <c r="WFF29" s="4300"/>
      <c r="WFG29" s="4301"/>
      <c r="WFH29" s="4302"/>
      <c r="WFI29" s="4299"/>
      <c r="WFJ29" s="2602"/>
      <c r="WFK29" s="4287"/>
      <c r="WFL29" s="4303"/>
      <c r="WFM29" s="4304"/>
      <c r="WFN29" s="2603"/>
      <c r="WFO29" s="4305"/>
      <c r="WFP29" s="4306"/>
      <c r="WFQ29" s="4305"/>
      <c r="WFR29" s="4306"/>
      <c r="WFS29" s="4299"/>
      <c r="WFT29" s="4300"/>
      <c r="WFU29" s="4305"/>
      <c r="WFV29" s="4304"/>
      <c r="WFW29" s="4299"/>
      <c r="WFX29" s="4300"/>
      <c r="WFY29" s="4301"/>
      <c r="WFZ29" s="4302"/>
      <c r="WGA29" s="4299"/>
      <c r="WGB29" s="2602"/>
      <c r="WGC29" s="4287"/>
      <c r="WGD29" s="4303"/>
      <c r="WGE29" s="4304"/>
      <c r="WGF29" s="2603"/>
      <c r="WGG29" s="4305"/>
      <c r="WGH29" s="4306"/>
      <c r="WGI29" s="4305"/>
      <c r="WGJ29" s="4306"/>
      <c r="WGK29" s="4299"/>
      <c r="WGL29" s="4300"/>
      <c r="WGM29" s="4305"/>
      <c r="WGN29" s="4304"/>
      <c r="WGO29" s="4299"/>
      <c r="WGP29" s="4300"/>
      <c r="WGQ29" s="4301"/>
      <c r="WGR29" s="4302"/>
      <c r="WGS29" s="4299"/>
      <c r="WGT29" s="2602"/>
      <c r="WGU29" s="4287"/>
      <c r="WGV29" s="4303"/>
      <c r="WGW29" s="4304"/>
      <c r="WGX29" s="2603"/>
      <c r="WGY29" s="4305"/>
      <c r="WGZ29" s="4306"/>
      <c r="WHA29" s="4305"/>
      <c r="WHB29" s="4306"/>
      <c r="WHC29" s="4299"/>
      <c r="WHD29" s="4300"/>
      <c r="WHE29" s="4305"/>
      <c r="WHF29" s="4304"/>
      <c r="WHG29" s="4299"/>
      <c r="WHH29" s="4300"/>
      <c r="WHI29" s="4301"/>
      <c r="WHJ29" s="4302"/>
      <c r="WHK29" s="4299"/>
      <c r="WHL29" s="2602"/>
      <c r="WHM29" s="4287"/>
      <c r="WHN29" s="4303"/>
      <c r="WHO29" s="4304"/>
      <c r="WHP29" s="2603"/>
      <c r="WHQ29" s="4305"/>
      <c r="WHR29" s="4306"/>
      <c r="WHS29" s="4305"/>
      <c r="WHT29" s="4306"/>
      <c r="WHU29" s="4299"/>
      <c r="WHV29" s="4300"/>
      <c r="WHW29" s="4305"/>
      <c r="WHX29" s="4304"/>
      <c r="WHY29" s="4299"/>
      <c r="WHZ29" s="4300"/>
      <c r="WIA29" s="4301"/>
      <c r="WIB29" s="4302"/>
      <c r="WIC29" s="4299"/>
      <c r="WID29" s="2602"/>
      <c r="WIE29" s="4287"/>
      <c r="WIF29" s="4303"/>
      <c r="WIG29" s="4304"/>
      <c r="WIH29" s="2603"/>
      <c r="WII29" s="4305"/>
      <c r="WIJ29" s="4306"/>
      <c r="WIK29" s="4305"/>
      <c r="WIL29" s="4306"/>
      <c r="WIM29" s="4299"/>
      <c r="WIN29" s="4300"/>
      <c r="WIO29" s="4305"/>
      <c r="WIP29" s="4304"/>
      <c r="WIQ29" s="4299"/>
      <c r="WIR29" s="4300"/>
      <c r="WIS29" s="4301"/>
      <c r="WIT29" s="4302"/>
      <c r="WIU29" s="4299"/>
      <c r="WIV29" s="2602"/>
      <c r="WIW29" s="4287"/>
      <c r="WIX29" s="4303"/>
      <c r="WIY29" s="4304"/>
      <c r="WIZ29" s="2603"/>
      <c r="WJA29" s="4305"/>
      <c r="WJB29" s="4306"/>
      <c r="WJC29" s="4305"/>
      <c r="WJD29" s="4306"/>
      <c r="WJE29" s="4299"/>
      <c r="WJF29" s="4300"/>
      <c r="WJG29" s="4305"/>
      <c r="WJH29" s="4304"/>
      <c r="WJI29" s="4299"/>
      <c r="WJJ29" s="4300"/>
      <c r="WJK29" s="4301"/>
      <c r="WJL29" s="4302"/>
      <c r="WJM29" s="4299"/>
      <c r="WJN29" s="2602"/>
      <c r="WJO29" s="4287"/>
      <c r="WJP29" s="4303"/>
      <c r="WJQ29" s="4304"/>
      <c r="WJR29" s="2603"/>
      <c r="WJS29" s="4305"/>
      <c r="WJT29" s="4306"/>
      <c r="WJU29" s="4305"/>
      <c r="WJV29" s="4306"/>
      <c r="WJW29" s="4299"/>
      <c r="WJX29" s="4300"/>
      <c r="WJY29" s="4305"/>
      <c r="WJZ29" s="4304"/>
      <c r="WKA29" s="4299"/>
      <c r="WKB29" s="4300"/>
      <c r="WKC29" s="4301"/>
      <c r="WKD29" s="4302"/>
      <c r="WKE29" s="4299"/>
      <c r="WKF29" s="2602"/>
      <c r="WKG29" s="4287"/>
      <c r="WKH29" s="4303"/>
      <c r="WKI29" s="4304"/>
      <c r="WKJ29" s="2603"/>
      <c r="WKK29" s="4305"/>
      <c r="WKL29" s="4306"/>
      <c r="WKM29" s="4305"/>
      <c r="WKN29" s="4306"/>
      <c r="WKO29" s="4299"/>
      <c r="WKP29" s="4300"/>
      <c r="WKQ29" s="4305"/>
      <c r="WKR29" s="4304"/>
      <c r="WKS29" s="4299"/>
      <c r="WKT29" s="4300"/>
      <c r="WKU29" s="4301"/>
      <c r="WKV29" s="4302"/>
      <c r="WKW29" s="4299"/>
      <c r="WKX29" s="2602"/>
      <c r="WKY29" s="4287"/>
      <c r="WKZ29" s="4303"/>
      <c r="WLA29" s="4304"/>
      <c r="WLB29" s="2603"/>
      <c r="WLC29" s="4305"/>
      <c r="WLD29" s="4306"/>
      <c r="WLE29" s="4305"/>
      <c r="WLF29" s="4306"/>
      <c r="WLG29" s="4299"/>
      <c r="WLH29" s="4300"/>
      <c r="WLI29" s="4305"/>
      <c r="WLJ29" s="4304"/>
      <c r="WLK29" s="4299"/>
      <c r="WLL29" s="4300"/>
      <c r="WLM29" s="4301"/>
      <c r="WLN29" s="4302"/>
      <c r="WLO29" s="4299"/>
      <c r="WLP29" s="2602"/>
      <c r="WLQ29" s="4287"/>
      <c r="WLR29" s="4303"/>
      <c r="WLS29" s="4304"/>
      <c r="WLT29" s="2603"/>
      <c r="WLU29" s="4305"/>
      <c r="WLV29" s="4306"/>
      <c r="WLW29" s="4305"/>
      <c r="WLX29" s="4306"/>
      <c r="WLY29" s="4299"/>
      <c r="WLZ29" s="4300"/>
      <c r="WMA29" s="4305"/>
      <c r="WMB29" s="4304"/>
      <c r="WMC29" s="4299"/>
      <c r="WMD29" s="4300"/>
      <c r="WME29" s="4301"/>
      <c r="WMF29" s="4302"/>
      <c r="WMG29" s="4299"/>
      <c r="WMH29" s="2602"/>
      <c r="WMI29" s="4287"/>
      <c r="WMJ29" s="4303"/>
      <c r="WMK29" s="4304"/>
      <c r="WML29" s="2603"/>
      <c r="WMM29" s="4305"/>
      <c r="WMN29" s="4306"/>
      <c r="WMO29" s="4305"/>
      <c r="WMP29" s="4306"/>
      <c r="WMQ29" s="4299"/>
      <c r="WMR29" s="4300"/>
      <c r="WMS29" s="4305"/>
      <c r="WMT29" s="4304"/>
      <c r="WMU29" s="4299"/>
      <c r="WMV29" s="4300"/>
      <c r="WMW29" s="4301"/>
      <c r="WMX29" s="4302"/>
      <c r="WMY29" s="4299"/>
      <c r="WMZ29" s="2602"/>
      <c r="WNA29" s="4287"/>
      <c r="WNB29" s="4303"/>
      <c r="WNC29" s="4304"/>
      <c r="WND29" s="2603"/>
      <c r="WNE29" s="4305"/>
      <c r="WNF29" s="4306"/>
      <c r="WNG29" s="4305"/>
      <c r="WNH29" s="4306"/>
      <c r="WNI29" s="4299"/>
      <c r="WNJ29" s="4300"/>
      <c r="WNK29" s="4305"/>
      <c r="WNL29" s="4304"/>
      <c r="WNM29" s="4299"/>
      <c r="WNN29" s="4300"/>
      <c r="WNO29" s="4301"/>
      <c r="WNP29" s="4302"/>
      <c r="WNQ29" s="4299"/>
      <c r="WNR29" s="2602"/>
      <c r="WNS29" s="4287"/>
      <c r="WNT29" s="4303"/>
      <c r="WNU29" s="4304"/>
      <c r="WNV29" s="2603"/>
      <c r="WNW29" s="4305"/>
      <c r="WNX29" s="4306"/>
      <c r="WNY29" s="4305"/>
      <c r="WNZ29" s="4306"/>
      <c r="WOA29" s="4299"/>
      <c r="WOB29" s="4300"/>
      <c r="WOC29" s="4305"/>
      <c r="WOD29" s="4304"/>
      <c r="WOE29" s="4299"/>
      <c r="WOF29" s="4300"/>
      <c r="WOG29" s="4301"/>
      <c r="WOH29" s="4302"/>
      <c r="WOI29" s="4299"/>
      <c r="WOJ29" s="2602"/>
      <c r="WOK29" s="4287"/>
      <c r="WOL29" s="4303"/>
      <c r="WOM29" s="4304"/>
      <c r="WON29" s="2603"/>
      <c r="WOO29" s="4305"/>
      <c r="WOP29" s="4306"/>
      <c r="WOQ29" s="4305"/>
      <c r="WOR29" s="4306"/>
      <c r="WOS29" s="4299"/>
      <c r="WOT29" s="4300"/>
      <c r="WOU29" s="4305"/>
      <c r="WOV29" s="4304"/>
      <c r="WOW29" s="4299"/>
      <c r="WOX29" s="4300"/>
      <c r="WOY29" s="4301"/>
      <c r="WOZ29" s="4302"/>
      <c r="WPA29" s="4299"/>
      <c r="WPB29" s="2602"/>
      <c r="WPC29" s="4287"/>
      <c r="WPD29" s="4303"/>
      <c r="WPE29" s="4304"/>
      <c r="WPF29" s="2603"/>
      <c r="WPG29" s="4305"/>
      <c r="WPH29" s="4306"/>
      <c r="WPI29" s="4305"/>
      <c r="WPJ29" s="4306"/>
      <c r="WPK29" s="4299"/>
      <c r="WPL29" s="4300"/>
      <c r="WPM29" s="4305"/>
      <c r="WPN29" s="4304"/>
      <c r="WPO29" s="4299"/>
      <c r="WPP29" s="4300"/>
      <c r="WPQ29" s="4301"/>
      <c r="WPR29" s="4302"/>
      <c r="WPS29" s="4299"/>
      <c r="WPT29" s="2602"/>
      <c r="WPU29" s="4287"/>
      <c r="WPV29" s="4303"/>
      <c r="WPW29" s="4304"/>
      <c r="WPX29" s="2603"/>
      <c r="WPY29" s="4305"/>
      <c r="WPZ29" s="4306"/>
      <c r="WQA29" s="4305"/>
      <c r="WQB29" s="4306"/>
      <c r="WQC29" s="4299"/>
      <c r="WQD29" s="4300"/>
      <c r="WQE29" s="4305"/>
      <c r="WQF29" s="4304"/>
      <c r="WQG29" s="4299"/>
      <c r="WQH29" s="4300"/>
      <c r="WQI29" s="4301"/>
      <c r="WQJ29" s="4302"/>
      <c r="WQK29" s="4299"/>
      <c r="WQL29" s="2602"/>
      <c r="WQM29" s="4287"/>
      <c r="WQN29" s="4303"/>
      <c r="WQO29" s="4304"/>
      <c r="WQP29" s="2603"/>
      <c r="WQQ29" s="4305"/>
      <c r="WQR29" s="4306"/>
      <c r="WQS29" s="4305"/>
      <c r="WQT29" s="4306"/>
      <c r="WQU29" s="4299"/>
      <c r="WQV29" s="4300"/>
      <c r="WQW29" s="4305"/>
      <c r="WQX29" s="4304"/>
      <c r="WQY29" s="4299"/>
      <c r="WQZ29" s="4300"/>
      <c r="WRA29" s="4301"/>
      <c r="WRB29" s="4302"/>
      <c r="WRC29" s="4299"/>
      <c r="WRD29" s="2602"/>
      <c r="WRE29" s="4287"/>
      <c r="WRF29" s="4303"/>
      <c r="WRG29" s="4304"/>
      <c r="WRH29" s="2603"/>
      <c r="WRI29" s="4305"/>
      <c r="WRJ29" s="4306"/>
      <c r="WRK29" s="4305"/>
      <c r="WRL29" s="4306"/>
      <c r="WRM29" s="4299"/>
      <c r="WRN29" s="4300"/>
      <c r="WRO29" s="4305"/>
      <c r="WRP29" s="4304"/>
      <c r="WRQ29" s="4299"/>
      <c r="WRR29" s="4300"/>
      <c r="WRS29" s="4301"/>
      <c r="WRT29" s="4302"/>
      <c r="WRU29" s="4299"/>
      <c r="WRV29" s="2602"/>
      <c r="WRW29" s="4287"/>
      <c r="WRX29" s="4303"/>
      <c r="WRY29" s="4304"/>
      <c r="WRZ29" s="2603"/>
      <c r="WSA29" s="4305"/>
      <c r="WSB29" s="4306"/>
      <c r="WSC29" s="4305"/>
      <c r="WSD29" s="4306"/>
      <c r="WSE29" s="4299"/>
      <c r="WSF29" s="4300"/>
      <c r="WSG29" s="4305"/>
      <c r="WSH29" s="4304"/>
      <c r="WSI29" s="4299"/>
      <c r="WSJ29" s="4300"/>
      <c r="WSK29" s="4301"/>
      <c r="WSL29" s="4302"/>
      <c r="WSM29" s="4299"/>
      <c r="WSN29" s="2602"/>
      <c r="WSO29" s="4287"/>
      <c r="WSP29" s="4303"/>
      <c r="WSQ29" s="4304"/>
      <c r="WSR29" s="2603"/>
      <c r="WSS29" s="4305"/>
      <c r="WST29" s="4306"/>
      <c r="WSU29" s="4305"/>
      <c r="WSV29" s="4306"/>
      <c r="WSW29" s="4299"/>
      <c r="WSX29" s="4300"/>
      <c r="WSY29" s="4305"/>
      <c r="WSZ29" s="4304"/>
      <c r="WTA29" s="4299"/>
      <c r="WTB29" s="4300"/>
      <c r="WTC29" s="4301"/>
      <c r="WTD29" s="4302"/>
      <c r="WTE29" s="4299"/>
      <c r="WTF29" s="2602"/>
      <c r="WTG29" s="4287"/>
      <c r="WTH29" s="4303"/>
      <c r="WTI29" s="4304"/>
      <c r="WTJ29" s="2603"/>
      <c r="WTK29" s="4305"/>
      <c r="WTL29" s="4306"/>
      <c r="WTM29" s="4305"/>
      <c r="WTN29" s="4306"/>
      <c r="WTO29" s="4299"/>
      <c r="WTP29" s="4300"/>
      <c r="WTQ29" s="4305"/>
      <c r="WTR29" s="4304"/>
      <c r="WTS29" s="4299"/>
      <c r="WTT29" s="4300"/>
      <c r="WTU29" s="4301"/>
      <c r="WTV29" s="4302"/>
      <c r="WTW29" s="4299"/>
      <c r="WTX29" s="2602"/>
      <c r="WTY29" s="4287"/>
      <c r="WTZ29" s="4303"/>
      <c r="WUA29" s="4304"/>
      <c r="WUB29" s="2603"/>
      <c r="WUC29" s="4305"/>
      <c r="WUD29" s="4306"/>
      <c r="WUE29" s="4305"/>
      <c r="WUF29" s="4306"/>
      <c r="WUG29" s="4299"/>
      <c r="WUH29" s="4300"/>
      <c r="WUI29" s="4305"/>
      <c r="WUJ29" s="4304"/>
      <c r="WUK29" s="4299"/>
      <c r="WUL29" s="4300"/>
      <c r="WUM29" s="4301"/>
      <c r="WUN29" s="4302"/>
      <c r="WUO29" s="4299"/>
      <c r="WUP29" s="2602"/>
      <c r="WUQ29" s="4287"/>
      <c r="WUR29" s="4303"/>
      <c r="WUS29" s="4304"/>
      <c r="WUT29" s="2603"/>
      <c r="WUU29" s="4305"/>
      <c r="WUV29" s="4306"/>
      <c r="WUW29" s="4305"/>
      <c r="WUX29" s="4306"/>
      <c r="WUY29" s="4299"/>
      <c r="WUZ29" s="4300"/>
      <c r="WVA29" s="4305"/>
      <c r="WVB29" s="4304"/>
      <c r="WVC29" s="4299"/>
      <c r="WVD29" s="4300"/>
      <c r="WVE29" s="4301"/>
      <c r="WVF29" s="4302"/>
      <c r="WVG29" s="4299"/>
      <c r="WVH29" s="2602"/>
      <c r="WVI29" s="4287"/>
      <c r="WVJ29" s="4303"/>
      <c r="WVK29" s="4304"/>
      <c r="WVL29" s="2603"/>
      <c r="WVM29" s="4305"/>
      <c r="WVN29" s="4306"/>
      <c r="WVO29" s="4305"/>
      <c r="WVP29" s="4306"/>
      <c r="WVQ29" s="4299"/>
      <c r="WVR29" s="4300"/>
      <c r="WVS29" s="4305"/>
      <c r="WVT29" s="4304"/>
      <c r="WVU29" s="4299"/>
      <c r="WVV29" s="4300"/>
      <c r="WVW29" s="4301"/>
      <c r="WVX29" s="4302"/>
      <c r="WVY29" s="4299"/>
      <c r="WVZ29" s="2602"/>
      <c r="WWA29" s="4287"/>
      <c r="WWB29" s="4303"/>
      <c r="WWC29" s="4304"/>
      <c r="WWD29" s="2603"/>
      <c r="WWE29" s="4305"/>
      <c r="WWF29" s="4306"/>
      <c r="WWG29" s="4305"/>
      <c r="WWH29" s="4306"/>
      <c r="WWI29" s="4299"/>
      <c r="WWJ29" s="4300"/>
      <c r="WWK29" s="4305"/>
      <c r="WWL29" s="4304"/>
      <c r="WWM29" s="4299"/>
      <c r="WWN29" s="4300"/>
      <c r="WWO29" s="4301"/>
      <c r="WWP29" s="4302"/>
      <c r="WWQ29" s="4299"/>
      <c r="WWR29" s="2602"/>
      <c r="WWS29" s="4287"/>
      <c r="WWT29" s="4303"/>
      <c r="WWU29" s="4304"/>
      <c r="WWV29" s="2603"/>
      <c r="WWW29" s="4305"/>
      <c r="WWX29" s="4306"/>
      <c r="WWY29" s="4305"/>
      <c r="WWZ29" s="4306"/>
      <c r="WXA29" s="4299"/>
      <c r="WXB29" s="4300"/>
      <c r="WXC29" s="4305"/>
      <c r="WXD29" s="4304"/>
      <c r="WXE29" s="4299"/>
      <c r="WXF29" s="4300"/>
      <c r="WXG29" s="4301"/>
      <c r="WXH29" s="4302"/>
      <c r="WXI29" s="4299"/>
      <c r="WXJ29" s="2602"/>
      <c r="WXK29" s="4287"/>
      <c r="WXL29" s="4303"/>
      <c r="WXM29" s="4304"/>
      <c r="WXN29" s="2603"/>
      <c r="WXO29" s="4305"/>
      <c r="WXP29" s="4306"/>
      <c r="WXQ29" s="4305"/>
      <c r="WXR29" s="4306"/>
      <c r="WXS29" s="4299"/>
      <c r="WXT29" s="4300"/>
      <c r="WXU29" s="4305"/>
      <c r="WXV29" s="4304"/>
      <c r="WXW29" s="4299"/>
      <c r="WXX29" s="4300"/>
      <c r="WXY29" s="4301"/>
      <c r="WXZ29" s="4302"/>
      <c r="WYA29" s="4299"/>
      <c r="WYB29" s="2602"/>
      <c r="WYC29" s="4287"/>
      <c r="WYD29" s="4303"/>
      <c r="WYE29" s="4304"/>
      <c r="WYF29" s="2603"/>
      <c r="WYG29" s="4305"/>
      <c r="WYH29" s="4306"/>
      <c r="WYI29" s="4305"/>
      <c r="WYJ29" s="4306"/>
      <c r="WYK29" s="4299"/>
      <c r="WYL29" s="4300"/>
      <c r="WYM29" s="4305"/>
      <c r="WYN29" s="4304"/>
      <c r="WYO29" s="4299"/>
      <c r="WYP29" s="4300"/>
      <c r="WYQ29" s="4301"/>
      <c r="WYR29" s="4302"/>
      <c r="WYS29" s="4299"/>
      <c r="WYT29" s="2602"/>
      <c r="WYU29" s="4287"/>
      <c r="WYV29" s="4303"/>
      <c r="WYW29" s="4304"/>
      <c r="WYX29" s="2603"/>
      <c r="WYY29" s="4305"/>
      <c r="WYZ29" s="4306"/>
      <c r="WZA29" s="4305"/>
      <c r="WZB29" s="4306"/>
      <c r="WZC29" s="4299"/>
      <c r="WZD29" s="4300"/>
      <c r="WZE29" s="4305"/>
      <c r="WZF29" s="4304"/>
      <c r="WZG29" s="4299"/>
      <c r="WZH29" s="4300"/>
      <c r="WZI29" s="4301"/>
      <c r="WZJ29" s="4302"/>
      <c r="WZK29" s="4299"/>
      <c r="WZL29" s="2602"/>
      <c r="WZM29" s="4287"/>
      <c r="WZN29" s="4303"/>
      <c r="WZO29" s="4304"/>
      <c r="WZP29" s="2603"/>
      <c r="WZQ29" s="4305"/>
      <c r="WZR29" s="4306"/>
      <c r="WZS29" s="4305"/>
      <c r="WZT29" s="4306"/>
      <c r="WZU29" s="4299"/>
      <c r="WZV29" s="4300"/>
      <c r="WZW29" s="4305"/>
      <c r="WZX29" s="4304"/>
      <c r="WZY29" s="4299"/>
      <c r="WZZ29" s="4300"/>
      <c r="XAA29" s="4301"/>
      <c r="XAB29" s="4302"/>
      <c r="XAC29" s="4299"/>
      <c r="XAD29" s="2602"/>
      <c r="XAE29" s="4287"/>
      <c r="XAF29" s="4303"/>
      <c r="XAG29" s="4304"/>
      <c r="XAH29" s="2603"/>
      <c r="XAI29" s="4305"/>
      <c r="XAJ29" s="4306"/>
      <c r="XAK29" s="4305"/>
      <c r="XAL29" s="4306"/>
      <c r="XAM29" s="4299"/>
      <c r="XAN29" s="4300"/>
      <c r="XAO29" s="4305"/>
      <c r="XAP29" s="4304"/>
      <c r="XAQ29" s="4299"/>
      <c r="XAR29" s="4300"/>
      <c r="XAS29" s="4301"/>
      <c r="XAT29" s="4302"/>
      <c r="XAU29" s="4299"/>
      <c r="XAV29" s="2602"/>
      <c r="XAW29" s="4287"/>
      <c r="XAX29" s="4303"/>
      <c r="XAY29" s="4304"/>
      <c r="XAZ29" s="2603"/>
      <c r="XBA29" s="4305"/>
      <c r="XBB29" s="4306"/>
      <c r="XBC29" s="4305"/>
      <c r="XBD29" s="4306"/>
      <c r="XBE29" s="4299"/>
      <c r="XBF29" s="4300"/>
      <c r="XBG29" s="4305"/>
      <c r="XBH29" s="4304"/>
      <c r="XBI29" s="4299"/>
      <c r="XBJ29" s="4300"/>
      <c r="XBK29" s="4301"/>
      <c r="XBL29" s="4302"/>
      <c r="XBM29" s="4299"/>
      <c r="XBN29" s="2602"/>
      <c r="XBO29" s="4287"/>
      <c r="XBP29" s="4303"/>
      <c r="XBQ29" s="4304"/>
      <c r="XBR29" s="2603"/>
      <c r="XBS29" s="4305"/>
      <c r="XBT29" s="4306"/>
      <c r="XBU29" s="4305"/>
      <c r="XBV29" s="4306"/>
      <c r="XBW29" s="4299"/>
      <c r="XBX29" s="4300"/>
      <c r="XBY29" s="4305"/>
      <c r="XBZ29" s="4304"/>
      <c r="XCA29" s="4299"/>
      <c r="XCB29" s="4300"/>
      <c r="XCC29" s="4301"/>
      <c r="XCD29" s="4302"/>
      <c r="XCE29" s="4299"/>
      <c r="XCF29" s="2602"/>
      <c r="XCG29" s="4287"/>
      <c r="XCH29" s="4303"/>
      <c r="XCI29" s="4304"/>
      <c r="XCJ29" s="2603"/>
      <c r="XCK29" s="4305"/>
      <c r="XCL29" s="4306"/>
      <c r="XCM29" s="4305"/>
      <c r="XCN29" s="4306"/>
      <c r="XCO29" s="4299"/>
      <c r="XCP29" s="4300"/>
      <c r="XCQ29" s="4305"/>
      <c r="XCR29" s="4304"/>
      <c r="XCS29" s="4299"/>
      <c r="XCT29" s="4300"/>
      <c r="XCU29" s="4301"/>
      <c r="XCV29" s="4302"/>
      <c r="XCW29" s="4299"/>
      <c r="XCX29" s="2602"/>
      <c r="XCY29" s="4287"/>
      <c r="XCZ29" s="4303"/>
      <c r="XDA29" s="4304"/>
      <c r="XDB29" s="2603"/>
      <c r="XDC29" s="4305"/>
      <c r="XDD29" s="4306"/>
      <c r="XDE29" s="4305"/>
      <c r="XDF29" s="4306"/>
      <c r="XDG29" s="4299"/>
      <c r="XDH29" s="4300"/>
      <c r="XDI29" s="4305"/>
      <c r="XDJ29" s="4304"/>
      <c r="XDK29" s="4299"/>
      <c r="XDL29" s="4300"/>
      <c r="XDM29" s="4301"/>
      <c r="XDN29" s="4302"/>
      <c r="XDO29" s="4299"/>
      <c r="XDP29" s="2602"/>
      <c r="XDQ29" s="4287"/>
      <c r="XDR29" s="4303"/>
      <c r="XDS29" s="4304"/>
      <c r="XDT29" s="2603"/>
      <c r="XDU29" s="4305"/>
      <c r="XDV29" s="4306"/>
      <c r="XDW29" s="4305"/>
      <c r="XDX29" s="4306"/>
      <c r="XDY29" s="4299"/>
      <c r="XDZ29" s="4300"/>
      <c r="XEA29" s="4305"/>
      <c r="XEB29" s="4304"/>
      <c r="XEC29" s="4299"/>
      <c r="XED29" s="4300"/>
      <c r="XEE29" s="4301"/>
      <c r="XEF29" s="4302"/>
      <c r="XEG29" s="4299"/>
      <c r="XEH29" s="2602"/>
      <c r="XEI29" s="4287"/>
      <c r="XEJ29" s="4303"/>
      <c r="XEK29" s="4304"/>
      <c r="XEL29" s="2603"/>
      <c r="XEM29" s="4305"/>
      <c r="XEN29" s="4306"/>
      <c r="XEO29" s="4305"/>
      <c r="XEP29" s="4306"/>
      <c r="XEQ29" s="4299"/>
      <c r="XER29" s="4300"/>
      <c r="XES29" s="4305"/>
      <c r="XET29" s="4304"/>
      <c r="XEU29" s="4299"/>
      <c r="XEV29" s="4300"/>
      <c r="XEW29" s="4301"/>
      <c r="XEX29" s="4302"/>
      <c r="XEY29" s="4299"/>
      <c r="XEZ29" s="2602"/>
      <c r="XFA29" s="4287"/>
      <c r="XFB29" s="4303"/>
      <c r="XFC29" s="4304"/>
      <c r="XFD29" s="2603"/>
    </row>
    <row r="30" spans="1:16384" s="1687" customFormat="1" ht="16.5" customHeight="1">
      <c r="A30" s="4287" t="str">
        <f>'General TPUM'!B30</f>
        <v>Betio SDA Pre-School</v>
      </c>
      <c r="B30" s="1990"/>
      <c r="C30" s="1994"/>
      <c r="D30" s="1684">
        <f t="shared" ref="D30:D33" si="4">SUM(B30:C30)</f>
        <v>0</v>
      </c>
      <c r="E30" s="4311"/>
      <c r="F30" s="1991"/>
      <c r="G30" s="1992"/>
      <c r="H30" s="1998"/>
      <c r="I30" s="1992"/>
      <c r="J30" s="1993"/>
      <c r="K30" s="4312"/>
      <c r="L30" s="1994"/>
      <c r="M30" s="4312"/>
      <c r="N30" s="1994"/>
      <c r="O30" s="4312"/>
      <c r="P30" s="1994"/>
      <c r="Q30" s="1995"/>
      <c r="R30" s="4313"/>
      <c r="S30" s="1690"/>
      <c r="T30" s="1686"/>
      <c r="U30" s="1682">
        <f t="shared" si="1"/>
        <v>0</v>
      </c>
      <c r="W30" s="1682"/>
      <c r="X30" s="1682"/>
      <c r="Y30" s="1682"/>
      <c r="Z30" s="1682"/>
      <c r="AC30" s="1682"/>
      <c r="AK30" s="1690"/>
      <c r="AL30" s="1686"/>
      <c r="AO30" s="1682"/>
      <c r="AP30" s="1682"/>
      <c r="AQ30" s="1682"/>
      <c r="AR30" s="1682"/>
      <c r="AU30" s="1682"/>
      <c r="BC30" s="1690"/>
      <c r="BD30" s="1686"/>
      <c r="BG30" s="1682"/>
      <c r="BH30" s="1682"/>
      <c r="BI30" s="1682"/>
      <c r="BJ30" s="1682"/>
      <c r="BM30" s="1682"/>
      <c r="BU30" s="1690"/>
      <c r="BV30" s="1686"/>
      <c r="BY30" s="1682"/>
      <c r="BZ30" s="1682"/>
      <c r="CA30" s="1682"/>
      <c r="CB30" s="1682"/>
      <c r="CE30" s="1682"/>
      <c r="CM30" s="1690"/>
      <c r="CN30" s="1686"/>
      <c r="CQ30" s="1682"/>
      <c r="CR30" s="1682"/>
      <c r="CS30" s="1682"/>
      <c r="CT30" s="1682"/>
      <c r="CW30" s="1682"/>
      <c r="DE30" s="1690"/>
      <c r="DF30" s="1686"/>
      <c r="DI30" s="1682"/>
      <c r="DJ30" s="1682"/>
      <c r="DK30" s="1682"/>
      <c r="DL30" s="1682"/>
      <c r="DO30" s="1682"/>
      <c r="DW30" s="1690"/>
      <c r="DX30" s="1686"/>
      <c r="EA30" s="1682"/>
      <c r="EB30" s="1682"/>
      <c r="EC30" s="1682"/>
      <c r="ED30" s="1682"/>
      <c r="EG30" s="1682"/>
      <c r="EO30" s="1690"/>
      <c r="EP30" s="1686"/>
      <c r="ES30" s="1682"/>
      <c r="ET30" s="1682"/>
      <c r="EU30" s="1682"/>
      <c r="EV30" s="1682"/>
      <c r="EY30" s="1682"/>
      <c r="FG30" s="1690"/>
      <c r="FH30" s="1686"/>
      <c r="FK30" s="1682"/>
      <c r="FL30" s="1682"/>
      <c r="FM30" s="1682"/>
      <c r="FN30" s="1682"/>
      <c r="FQ30" s="1682"/>
      <c r="FY30" s="1690"/>
      <c r="FZ30" s="1686"/>
      <c r="GC30" s="1682"/>
      <c r="GD30" s="1682"/>
      <c r="GE30" s="1682"/>
      <c r="GF30" s="1682"/>
      <c r="GI30" s="1682"/>
      <c r="GQ30" s="1690"/>
      <c r="GR30" s="1686"/>
      <c r="GU30" s="1682"/>
      <c r="GV30" s="1682"/>
      <c r="GW30" s="1682"/>
      <c r="GX30" s="1682"/>
      <c r="HA30" s="1682"/>
      <c r="HI30" s="1690"/>
      <c r="HJ30" s="1686"/>
      <c r="HM30" s="1682"/>
      <c r="HN30" s="1682"/>
      <c r="HO30" s="1682"/>
      <c r="HP30" s="1682"/>
      <c r="HS30" s="1682"/>
      <c r="IA30" s="1690"/>
      <c r="IB30" s="1686"/>
      <c r="IE30" s="1682"/>
      <c r="IF30" s="1682"/>
      <c r="IG30" s="1682"/>
      <c r="IH30" s="1682"/>
      <c r="IK30" s="1682"/>
      <c r="IS30" s="1690"/>
      <c r="IT30" s="1686"/>
      <c r="IW30" s="1682"/>
      <c r="IX30" s="1682"/>
      <c r="IY30" s="1682"/>
      <c r="IZ30" s="1682"/>
      <c r="JC30" s="1682"/>
      <c r="JK30" s="1690"/>
      <c r="JL30" s="1686"/>
      <c r="JO30" s="1682"/>
      <c r="JP30" s="1682"/>
      <c r="JQ30" s="1682"/>
      <c r="JR30" s="1682"/>
      <c r="JU30" s="1682"/>
      <c r="KC30" s="1690"/>
      <c r="KD30" s="1686"/>
      <c r="KG30" s="1682"/>
      <c r="KH30" s="1682"/>
      <c r="KI30" s="1682"/>
      <c r="KJ30" s="1682"/>
      <c r="KM30" s="1682"/>
      <c r="KU30" s="1690"/>
      <c r="KV30" s="1686"/>
      <c r="KY30" s="1682"/>
      <c r="KZ30" s="1682"/>
      <c r="LA30" s="1682"/>
      <c r="LB30" s="1682"/>
      <c r="LE30" s="1682"/>
      <c r="LM30" s="1690"/>
      <c r="LN30" s="1686"/>
      <c r="LQ30" s="1682"/>
      <c r="LR30" s="1682"/>
      <c r="LS30" s="1682"/>
      <c r="LT30" s="1682"/>
      <c r="LW30" s="1682"/>
      <c r="ME30" s="1690"/>
      <c r="MF30" s="1686"/>
      <c r="MI30" s="1682"/>
      <c r="MJ30" s="1682"/>
      <c r="MK30" s="1682"/>
      <c r="ML30" s="1682"/>
      <c r="MO30" s="1682"/>
      <c r="MW30" s="1690"/>
      <c r="MX30" s="1686"/>
      <c r="NA30" s="1682"/>
      <c r="NB30" s="1682"/>
      <c r="NC30" s="1682"/>
      <c r="ND30" s="1682"/>
      <c r="NG30" s="1682"/>
      <c r="NO30" s="1690"/>
      <c r="NP30" s="1686"/>
      <c r="NS30" s="1682"/>
      <c r="NT30" s="1682"/>
      <c r="NU30" s="1682"/>
      <c r="NV30" s="1682"/>
      <c r="NY30" s="1682"/>
      <c r="OG30" s="1690"/>
      <c r="OH30" s="1686"/>
      <c r="OK30" s="1682"/>
      <c r="OL30" s="1682"/>
      <c r="OM30" s="1682"/>
      <c r="ON30" s="1682"/>
      <c r="OQ30" s="1682"/>
      <c r="OY30" s="1690"/>
      <c r="OZ30" s="1686"/>
      <c r="PC30" s="1682"/>
      <c r="PD30" s="1682"/>
      <c r="PE30" s="1682"/>
      <c r="PF30" s="1682"/>
      <c r="PI30" s="1682"/>
      <c r="PQ30" s="1690"/>
      <c r="PR30" s="1686"/>
      <c r="PU30" s="1682"/>
      <c r="PV30" s="1682"/>
      <c r="PW30" s="1682"/>
      <c r="PX30" s="1682"/>
      <c r="QA30" s="1682"/>
      <c r="QI30" s="1690"/>
      <c r="QJ30" s="1686"/>
      <c r="QM30" s="1682"/>
      <c r="QN30" s="1682"/>
      <c r="QO30" s="1682"/>
      <c r="QP30" s="1682"/>
      <c r="QS30" s="1682"/>
      <c r="RA30" s="1690"/>
      <c r="RB30" s="1686"/>
      <c r="RE30" s="1682"/>
      <c r="RF30" s="1682"/>
      <c r="RG30" s="1682"/>
      <c r="RH30" s="1682"/>
      <c r="RK30" s="1682"/>
      <c r="RS30" s="1690"/>
      <c r="RT30" s="1686"/>
      <c r="RW30" s="1682"/>
      <c r="RX30" s="1682"/>
      <c r="RY30" s="1682"/>
      <c r="RZ30" s="1682"/>
      <c r="SC30" s="1682"/>
      <c r="SK30" s="1690"/>
      <c r="SL30" s="1686"/>
      <c r="SO30" s="1682"/>
      <c r="SP30" s="1682"/>
      <c r="SQ30" s="1682"/>
      <c r="SR30" s="1682"/>
      <c r="SU30" s="1682"/>
      <c r="TC30" s="1690"/>
      <c r="TD30" s="1686"/>
      <c r="TG30" s="1682"/>
      <c r="TH30" s="1682"/>
      <c r="TI30" s="1682"/>
      <c r="TJ30" s="1682"/>
      <c r="TM30" s="1682"/>
      <c r="TU30" s="1690"/>
      <c r="TV30" s="1686"/>
      <c r="TY30" s="1682"/>
      <c r="TZ30" s="1682"/>
      <c r="UA30" s="1682"/>
      <c r="UB30" s="1682"/>
      <c r="UE30" s="1682"/>
      <c r="UM30" s="1690"/>
      <c r="UN30" s="1686"/>
      <c r="UQ30" s="1682"/>
      <c r="UR30" s="1682"/>
      <c r="US30" s="1682"/>
      <c r="UT30" s="1682"/>
      <c r="UW30" s="1682"/>
      <c r="VE30" s="1690"/>
      <c r="VF30" s="1686"/>
      <c r="VI30" s="1682"/>
      <c r="VJ30" s="1682"/>
      <c r="VK30" s="1682"/>
      <c r="VL30" s="1682"/>
      <c r="VO30" s="1682"/>
      <c r="VW30" s="1690"/>
      <c r="VX30" s="1686"/>
      <c r="WA30" s="1682"/>
      <c r="WB30" s="1682"/>
      <c r="WC30" s="1682"/>
      <c r="WD30" s="1682"/>
      <c r="WG30" s="1682"/>
      <c r="WO30" s="1690"/>
      <c r="WP30" s="1686"/>
      <c r="WS30" s="1682"/>
      <c r="WT30" s="1682"/>
      <c r="WU30" s="1682"/>
      <c r="WV30" s="1682"/>
      <c r="WY30" s="1682"/>
      <c r="XG30" s="1690"/>
      <c r="XH30" s="1686"/>
      <c r="XK30" s="1682"/>
      <c r="XL30" s="1682"/>
      <c r="XM30" s="1682"/>
      <c r="XN30" s="1682"/>
      <c r="XQ30" s="1682"/>
      <c r="XY30" s="1690"/>
      <c r="XZ30" s="1686"/>
      <c r="YC30" s="1682"/>
      <c r="YD30" s="1682"/>
      <c r="YE30" s="1682"/>
      <c r="YF30" s="1682"/>
      <c r="YI30" s="1682"/>
      <c r="YQ30" s="1690"/>
      <c r="YR30" s="1686"/>
      <c r="YU30" s="1682"/>
      <c r="YV30" s="1682"/>
      <c r="YW30" s="1682"/>
      <c r="YX30" s="1682"/>
      <c r="ZA30" s="1682"/>
      <c r="ZI30" s="1690"/>
      <c r="ZJ30" s="1686"/>
      <c r="ZM30" s="1682"/>
      <c r="ZN30" s="1682"/>
      <c r="ZO30" s="1682"/>
      <c r="ZP30" s="1682"/>
      <c r="ZS30" s="1682"/>
      <c r="AAA30" s="1690"/>
      <c r="AAB30" s="1686"/>
      <c r="AAE30" s="1682"/>
      <c r="AAF30" s="1682"/>
      <c r="AAG30" s="1682"/>
      <c r="AAH30" s="1682"/>
      <c r="AAK30" s="1682"/>
      <c r="AAS30" s="1690"/>
      <c r="AAT30" s="1686"/>
      <c r="AAW30" s="1682"/>
      <c r="AAX30" s="1682"/>
      <c r="AAY30" s="1682"/>
      <c r="AAZ30" s="1682"/>
      <c r="ABC30" s="1682"/>
      <c r="ABK30" s="1690"/>
      <c r="ABL30" s="1686"/>
      <c r="ABO30" s="1682"/>
      <c r="ABP30" s="1682"/>
      <c r="ABQ30" s="1682"/>
      <c r="ABR30" s="1682"/>
      <c r="ABU30" s="1682"/>
      <c r="ACC30" s="1690"/>
      <c r="ACD30" s="1686"/>
      <c r="ACG30" s="1682"/>
      <c r="ACH30" s="1682"/>
      <c r="ACI30" s="1682"/>
      <c r="ACJ30" s="1682"/>
      <c r="ACM30" s="1682"/>
      <c r="ACU30" s="1690"/>
      <c r="ACV30" s="1686"/>
      <c r="ACY30" s="1682"/>
      <c r="ACZ30" s="1682"/>
      <c r="ADA30" s="1682"/>
      <c r="ADB30" s="1682"/>
      <c r="ADE30" s="1682"/>
      <c r="ADM30" s="1690"/>
      <c r="ADN30" s="1686"/>
      <c r="ADQ30" s="1682"/>
      <c r="ADR30" s="1682"/>
      <c r="ADS30" s="1682"/>
      <c r="ADT30" s="1682"/>
      <c r="ADW30" s="1682"/>
      <c r="AEE30" s="1690"/>
      <c r="AEF30" s="1686"/>
      <c r="AEI30" s="1682"/>
      <c r="AEJ30" s="1682"/>
      <c r="AEK30" s="1682"/>
      <c r="AEL30" s="1682"/>
      <c r="AEO30" s="1682"/>
      <c r="AEW30" s="1690"/>
      <c r="AEX30" s="1686"/>
      <c r="AFA30" s="1682"/>
      <c r="AFB30" s="1682"/>
      <c r="AFC30" s="1682"/>
      <c r="AFD30" s="1682"/>
      <c r="AFG30" s="1682"/>
      <c r="AFO30" s="1690"/>
      <c r="AFP30" s="1686"/>
      <c r="AFS30" s="1682"/>
      <c r="AFT30" s="1682"/>
      <c r="AFU30" s="1682"/>
      <c r="AFV30" s="1682"/>
      <c r="AFY30" s="1682"/>
      <c r="AGG30" s="1690"/>
      <c r="AGH30" s="1686"/>
      <c r="AGK30" s="1682"/>
      <c r="AGL30" s="1682"/>
      <c r="AGM30" s="1682"/>
      <c r="AGN30" s="1682"/>
      <c r="AGQ30" s="1682"/>
      <c r="AGY30" s="1690"/>
      <c r="AGZ30" s="1686"/>
      <c r="AHC30" s="1682"/>
      <c r="AHD30" s="1682"/>
      <c r="AHE30" s="1682"/>
      <c r="AHF30" s="1682"/>
      <c r="AHI30" s="1682"/>
      <c r="AHQ30" s="1690"/>
      <c r="AHR30" s="1686"/>
      <c r="AHU30" s="1682"/>
      <c r="AHV30" s="1682"/>
      <c r="AHW30" s="1682"/>
      <c r="AHX30" s="1682"/>
      <c r="AIA30" s="1682"/>
      <c r="AII30" s="1690"/>
      <c r="AIJ30" s="1686"/>
      <c r="AIM30" s="1682"/>
      <c r="AIN30" s="1682"/>
      <c r="AIO30" s="1682"/>
      <c r="AIP30" s="1682"/>
      <c r="AIS30" s="1682"/>
      <c r="AJA30" s="1690"/>
      <c r="AJB30" s="1686"/>
      <c r="AJE30" s="1682"/>
      <c r="AJF30" s="1682"/>
      <c r="AJG30" s="1682"/>
      <c r="AJH30" s="1682"/>
      <c r="AJK30" s="1682"/>
      <c r="AJS30" s="1690"/>
      <c r="AJT30" s="1686"/>
      <c r="AJW30" s="1682"/>
      <c r="AJX30" s="1682"/>
      <c r="AJY30" s="1682"/>
      <c r="AJZ30" s="1682"/>
      <c r="AKC30" s="1682"/>
      <c r="AKK30" s="1690"/>
      <c r="AKL30" s="1686"/>
      <c r="AKO30" s="1682"/>
      <c r="AKP30" s="1682"/>
      <c r="AKQ30" s="1682"/>
      <c r="AKR30" s="1682"/>
      <c r="AKU30" s="1682"/>
      <c r="ALC30" s="1690"/>
      <c r="ALD30" s="1686"/>
      <c r="ALG30" s="1682"/>
      <c r="ALH30" s="1682"/>
      <c r="ALI30" s="1682"/>
      <c r="ALJ30" s="1682"/>
      <c r="ALM30" s="1682"/>
      <c r="ALU30" s="1690"/>
      <c r="ALV30" s="1686"/>
      <c r="ALY30" s="1682"/>
      <c r="ALZ30" s="1682"/>
      <c r="AMA30" s="1682"/>
      <c r="AMB30" s="1682"/>
      <c r="AME30" s="1682"/>
      <c r="AMM30" s="1690"/>
      <c r="AMN30" s="1686"/>
      <c r="AMQ30" s="1682"/>
      <c r="AMR30" s="1682"/>
      <c r="AMS30" s="1682"/>
      <c r="AMT30" s="1682"/>
      <c r="AMW30" s="1682"/>
      <c r="ANE30" s="1690"/>
      <c r="ANF30" s="1686"/>
      <c r="ANI30" s="1682"/>
      <c r="ANJ30" s="1682"/>
      <c r="ANK30" s="1682"/>
      <c r="ANL30" s="1682"/>
      <c r="ANO30" s="1682"/>
      <c r="ANW30" s="1690"/>
      <c r="ANX30" s="1686"/>
      <c r="AOA30" s="1682"/>
      <c r="AOB30" s="1682"/>
      <c r="AOC30" s="1682"/>
      <c r="AOD30" s="1682"/>
      <c r="AOG30" s="1682"/>
      <c r="AOO30" s="1690"/>
      <c r="AOP30" s="1686"/>
      <c r="AOS30" s="1682"/>
      <c r="AOT30" s="1682"/>
      <c r="AOU30" s="1682"/>
      <c r="AOV30" s="1682"/>
      <c r="AOY30" s="1682"/>
      <c r="APG30" s="1690"/>
      <c r="APH30" s="1686"/>
      <c r="APK30" s="1682"/>
      <c r="APL30" s="1682"/>
      <c r="APM30" s="1682"/>
      <c r="APN30" s="1682"/>
      <c r="APQ30" s="1682"/>
      <c r="APY30" s="1690"/>
      <c r="APZ30" s="1686"/>
      <c r="AQC30" s="1682"/>
      <c r="AQD30" s="1682"/>
      <c r="AQE30" s="1682"/>
      <c r="AQF30" s="1682"/>
      <c r="AQI30" s="1682"/>
      <c r="AQQ30" s="1690"/>
      <c r="AQR30" s="1686"/>
      <c r="AQU30" s="1682"/>
      <c r="AQV30" s="1682"/>
      <c r="AQW30" s="1682"/>
      <c r="AQX30" s="1682"/>
      <c r="ARA30" s="1682"/>
      <c r="ARI30" s="1690"/>
      <c r="ARJ30" s="1686"/>
      <c r="ARM30" s="1682"/>
      <c r="ARN30" s="1682"/>
      <c r="ARO30" s="1682"/>
      <c r="ARP30" s="1682"/>
      <c r="ARS30" s="1682"/>
      <c r="ASA30" s="1690"/>
      <c r="ASB30" s="1686"/>
      <c r="ASE30" s="1682"/>
      <c r="ASF30" s="1682"/>
      <c r="ASG30" s="1682"/>
      <c r="ASH30" s="1682"/>
      <c r="ASK30" s="1682"/>
      <c r="ASS30" s="1690"/>
      <c r="AST30" s="1686"/>
      <c r="ASW30" s="1682"/>
      <c r="ASX30" s="1682"/>
      <c r="ASY30" s="1682"/>
      <c r="ASZ30" s="1682"/>
      <c r="ATC30" s="1682"/>
      <c r="ATK30" s="1690"/>
      <c r="ATL30" s="1686"/>
      <c r="ATO30" s="1682"/>
      <c r="ATP30" s="1682"/>
      <c r="ATQ30" s="1682"/>
      <c r="ATR30" s="1682"/>
      <c r="ATU30" s="1682"/>
      <c r="AUC30" s="1690"/>
      <c r="AUD30" s="1686"/>
      <c r="AUG30" s="1682"/>
      <c r="AUH30" s="1682"/>
      <c r="AUI30" s="1682"/>
      <c r="AUJ30" s="1682"/>
      <c r="AUM30" s="1682"/>
      <c r="AUU30" s="1690"/>
      <c r="AUV30" s="1686"/>
      <c r="AUY30" s="1682"/>
      <c r="AUZ30" s="1682"/>
      <c r="AVA30" s="1682"/>
      <c r="AVB30" s="1682"/>
      <c r="AVE30" s="1682"/>
      <c r="AVM30" s="1690"/>
      <c r="AVN30" s="1686"/>
      <c r="AVQ30" s="1682"/>
      <c r="AVR30" s="1682"/>
      <c r="AVS30" s="1682"/>
      <c r="AVT30" s="1682"/>
      <c r="AVW30" s="1682"/>
      <c r="AWE30" s="1690"/>
      <c r="AWF30" s="1686"/>
      <c r="AWI30" s="1682"/>
      <c r="AWJ30" s="1682"/>
      <c r="AWK30" s="1682"/>
      <c r="AWL30" s="1682"/>
      <c r="AWO30" s="1682"/>
      <c r="AWW30" s="1690"/>
      <c r="AWX30" s="1686"/>
      <c r="AXA30" s="1682"/>
      <c r="AXB30" s="1682"/>
      <c r="AXC30" s="1682"/>
      <c r="AXD30" s="1682"/>
      <c r="AXG30" s="1682"/>
      <c r="AXO30" s="1690"/>
      <c r="AXP30" s="1686"/>
      <c r="AXS30" s="1682"/>
      <c r="AXT30" s="1682"/>
      <c r="AXU30" s="1682"/>
      <c r="AXV30" s="1682"/>
      <c r="AXY30" s="1682"/>
      <c r="AYG30" s="1690"/>
      <c r="AYH30" s="1686"/>
      <c r="AYK30" s="1682"/>
      <c r="AYL30" s="1682"/>
      <c r="AYM30" s="1682"/>
      <c r="AYN30" s="1682"/>
      <c r="AYQ30" s="1682"/>
      <c r="AYY30" s="1690"/>
      <c r="AYZ30" s="1686"/>
      <c r="AZC30" s="1682"/>
      <c r="AZD30" s="1682"/>
      <c r="AZE30" s="1682"/>
      <c r="AZF30" s="1682"/>
      <c r="AZI30" s="1682"/>
      <c r="AZQ30" s="1690"/>
      <c r="AZR30" s="1686"/>
      <c r="AZU30" s="1682"/>
      <c r="AZV30" s="1682"/>
      <c r="AZW30" s="1682"/>
      <c r="AZX30" s="1682"/>
      <c r="BAA30" s="1682"/>
      <c r="BAI30" s="1690"/>
      <c r="BAJ30" s="1686"/>
      <c r="BAM30" s="1682"/>
      <c r="BAN30" s="1682"/>
      <c r="BAO30" s="1682"/>
      <c r="BAP30" s="1682"/>
      <c r="BAS30" s="1682"/>
      <c r="BBA30" s="1690"/>
      <c r="BBB30" s="1686"/>
      <c r="BBE30" s="1682"/>
      <c r="BBF30" s="1682"/>
      <c r="BBG30" s="1682"/>
      <c r="BBH30" s="1682"/>
      <c r="BBK30" s="1682"/>
      <c r="BBS30" s="1690"/>
      <c r="BBT30" s="1686"/>
      <c r="BBW30" s="1682"/>
      <c r="BBX30" s="1682"/>
      <c r="BBY30" s="1682"/>
      <c r="BBZ30" s="1682"/>
      <c r="BCC30" s="1682"/>
      <c r="BCK30" s="1690"/>
      <c r="BCL30" s="1686"/>
      <c r="BCO30" s="1682"/>
      <c r="BCP30" s="1682"/>
      <c r="BCQ30" s="1682"/>
      <c r="BCR30" s="1682"/>
      <c r="BCU30" s="1682"/>
      <c r="BDC30" s="1690"/>
      <c r="BDD30" s="1686"/>
      <c r="BDG30" s="1682"/>
      <c r="BDH30" s="1682"/>
      <c r="BDI30" s="1682"/>
      <c r="BDJ30" s="1682"/>
      <c r="BDM30" s="1682"/>
      <c r="BDU30" s="1690"/>
      <c r="BDV30" s="1686"/>
      <c r="BDY30" s="1682"/>
      <c r="BDZ30" s="1682"/>
      <c r="BEA30" s="1682"/>
      <c r="BEB30" s="1682"/>
      <c r="BEE30" s="1682"/>
      <c r="BEM30" s="1690"/>
      <c r="BEN30" s="1686"/>
      <c r="BEQ30" s="1682"/>
      <c r="BER30" s="1682"/>
      <c r="BES30" s="1682"/>
      <c r="BET30" s="1682"/>
      <c r="BEW30" s="1682"/>
      <c r="BFE30" s="1690"/>
      <c r="BFF30" s="1686"/>
      <c r="BFI30" s="1682"/>
      <c r="BFJ30" s="1682"/>
      <c r="BFK30" s="1682"/>
      <c r="BFL30" s="1682"/>
      <c r="BFO30" s="1682"/>
      <c r="BFW30" s="1690"/>
      <c r="BFX30" s="1686"/>
      <c r="BGA30" s="1682"/>
      <c r="BGB30" s="1682"/>
      <c r="BGC30" s="1682"/>
      <c r="BGD30" s="1682"/>
      <c r="BGG30" s="1682"/>
      <c r="BGO30" s="1690"/>
      <c r="BGP30" s="1686"/>
      <c r="BGS30" s="1682"/>
      <c r="BGT30" s="1682"/>
      <c r="BGU30" s="1682"/>
      <c r="BGV30" s="1682"/>
      <c r="BGY30" s="1682"/>
      <c r="BHG30" s="1690"/>
      <c r="BHH30" s="1686"/>
      <c r="BHK30" s="1682"/>
      <c r="BHL30" s="1682"/>
      <c r="BHM30" s="1682"/>
      <c r="BHN30" s="1682"/>
      <c r="BHQ30" s="1682"/>
      <c r="BHY30" s="1690"/>
      <c r="BHZ30" s="1686"/>
      <c r="BIC30" s="1682"/>
      <c r="BID30" s="1682"/>
      <c r="BIE30" s="1682"/>
      <c r="BIF30" s="1682"/>
      <c r="BII30" s="1682"/>
      <c r="BIQ30" s="1690"/>
      <c r="BIR30" s="1686"/>
      <c r="BIU30" s="1682"/>
      <c r="BIV30" s="1682"/>
      <c r="BIW30" s="1682"/>
      <c r="BIX30" s="1682"/>
      <c r="BJA30" s="1682"/>
      <c r="BJI30" s="1690"/>
      <c r="BJJ30" s="1686"/>
      <c r="BJM30" s="1682"/>
      <c r="BJN30" s="1682"/>
      <c r="BJO30" s="1682"/>
      <c r="BJP30" s="1682"/>
      <c r="BJS30" s="1682"/>
      <c r="BKA30" s="1690"/>
      <c r="BKB30" s="1686"/>
      <c r="BKE30" s="1682"/>
      <c r="BKF30" s="1682"/>
      <c r="BKG30" s="1682"/>
      <c r="BKH30" s="1682"/>
      <c r="BKK30" s="1682"/>
      <c r="BKS30" s="1690"/>
      <c r="BKT30" s="1686"/>
      <c r="BKW30" s="1682"/>
      <c r="BKX30" s="1682"/>
      <c r="BKY30" s="1682"/>
      <c r="BKZ30" s="1682"/>
      <c r="BLC30" s="1682"/>
      <c r="BLK30" s="1690"/>
      <c r="BLL30" s="1686"/>
      <c r="BLO30" s="1682"/>
      <c r="BLP30" s="1682"/>
      <c r="BLQ30" s="1682"/>
      <c r="BLR30" s="1682"/>
      <c r="BLU30" s="1682"/>
      <c r="BMC30" s="1690"/>
      <c r="BMD30" s="1686"/>
      <c r="BMG30" s="1682"/>
      <c r="BMH30" s="1682"/>
      <c r="BMI30" s="1682"/>
      <c r="BMJ30" s="1682"/>
      <c r="BMM30" s="1682"/>
      <c r="BMU30" s="1690"/>
      <c r="BMV30" s="1686"/>
      <c r="BMY30" s="1682"/>
      <c r="BMZ30" s="1682"/>
      <c r="BNA30" s="1682"/>
      <c r="BNB30" s="1682"/>
      <c r="BNE30" s="1682"/>
      <c r="BNM30" s="1690"/>
      <c r="BNN30" s="1686"/>
      <c r="BNQ30" s="1682"/>
      <c r="BNR30" s="1682"/>
      <c r="BNS30" s="1682"/>
      <c r="BNT30" s="1682"/>
      <c r="BNW30" s="1682"/>
      <c r="BOE30" s="1690"/>
      <c r="BOF30" s="1686"/>
      <c r="BOI30" s="1682"/>
      <c r="BOJ30" s="1682"/>
      <c r="BOK30" s="1682"/>
      <c r="BOL30" s="1682"/>
      <c r="BOO30" s="1682"/>
      <c r="BOW30" s="1690"/>
      <c r="BOX30" s="1686"/>
      <c r="BPA30" s="1682"/>
      <c r="BPB30" s="1682"/>
      <c r="BPC30" s="1682"/>
      <c r="BPD30" s="1682"/>
      <c r="BPG30" s="1682"/>
      <c r="BPO30" s="1690"/>
      <c r="BPP30" s="1686"/>
      <c r="BPS30" s="1682"/>
      <c r="BPT30" s="1682"/>
      <c r="BPU30" s="1682"/>
      <c r="BPV30" s="1682"/>
      <c r="BPY30" s="1682"/>
      <c r="BQG30" s="1690"/>
      <c r="BQH30" s="1686"/>
      <c r="BQK30" s="1682"/>
      <c r="BQL30" s="1682"/>
      <c r="BQM30" s="1682"/>
      <c r="BQN30" s="1682"/>
      <c r="BQQ30" s="1682"/>
      <c r="BQY30" s="1690"/>
      <c r="BQZ30" s="1686"/>
      <c r="BRC30" s="1682"/>
      <c r="BRD30" s="1682"/>
      <c r="BRE30" s="1682"/>
      <c r="BRF30" s="1682"/>
      <c r="BRI30" s="1682"/>
      <c r="BRQ30" s="1690"/>
      <c r="BRR30" s="1686"/>
      <c r="BRU30" s="1682"/>
      <c r="BRV30" s="1682"/>
      <c r="BRW30" s="1682"/>
      <c r="BRX30" s="1682"/>
      <c r="BSA30" s="1682"/>
      <c r="BSI30" s="1690"/>
      <c r="BSJ30" s="1686"/>
      <c r="BSM30" s="1682"/>
      <c r="BSN30" s="1682"/>
      <c r="BSO30" s="1682"/>
      <c r="BSP30" s="1682"/>
      <c r="BSS30" s="1682"/>
      <c r="BTA30" s="1690"/>
      <c r="BTB30" s="1686"/>
      <c r="BTE30" s="1682"/>
      <c r="BTF30" s="1682"/>
      <c r="BTG30" s="1682"/>
      <c r="BTH30" s="1682"/>
      <c r="BTK30" s="1682"/>
      <c r="BTS30" s="1690"/>
      <c r="BTT30" s="1686"/>
      <c r="BTW30" s="1682"/>
      <c r="BTX30" s="1682"/>
      <c r="BTY30" s="1682"/>
      <c r="BTZ30" s="1682"/>
      <c r="BUC30" s="1682"/>
      <c r="BUK30" s="1690"/>
      <c r="BUL30" s="1686"/>
      <c r="BUO30" s="1682"/>
      <c r="BUP30" s="1682"/>
      <c r="BUQ30" s="1682"/>
      <c r="BUR30" s="1682"/>
      <c r="BUU30" s="1682"/>
      <c r="BVC30" s="1690"/>
      <c r="BVD30" s="1686"/>
      <c r="BVG30" s="1682"/>
      <c r="BVH30" s="1682"/>
      <c r="BVI30" s="1682"/>
      <c r="BVJ30" s="1682"/>
      <c r="BVM30" s="1682"/>
      <c r="BVU30" s="1690"/>
      <c r="BVV30" s="1686"/>
      <c r="BVY30" s="1682"/>
      <c r="BVZ30" s="1682"/>
      <c r="BWA30" s="1682"/>
      <c r="BWB30" s="1682"/>
      <c r="BWE30" s="1682"/>
      <c r="BWM30" s="1690"/>
      <c r="BWN30" s="1686"/>
      <c r="BWQ30" s="1682"/>
      <c r="BWR30" s="1682"/>
      <c r="BWS30" s="1682"/>
      <c r="BWT30" s="1682"/>
      <c r="BWW30" s="1682"/>
      <c r="BXE30" s="1690"/>
      <c r="BXF30" s="1686"/>
      <c r="BXI30" s="1682"/>
      <c r="BXJ30" s="1682"/>
      <c r="BXK30" s="1682"/>
      <c r="BXL30" s="1682"/>
      <c r="BXO30" s="1682"/>
      <c r="BXW30" s="1690"/>
      <c r="BXX30" s="1686"/>
      <c r="BYA30" s="1682"/>
      <c r="BYB30" s="1682"/>
      <c r="BYC30" s="1682"/>
      <c r="BYD30" s="1682"/>
      <c r="BYG30" s="1682"/>
      <c r="BYO30" s="1690"/>
      <c r="BYP30" s="1686"/>
      <c r="BYS30" s="1682"/>
      <c r="BYT30" s="1682"/>
      <c r="BYU30" s="1682"/>
      <c r="BYV30" s="1682"/>
      <c r="BYY30" s="1682"/>
      <c r="BZG30" s="1690"/>
      <c r="BZH30" s="1686"/>
      <c r="BZK30" s="1682"/>
      <c r="BZL30" s="1682"/>
      <c r="BZM30" s="1682"/>
      <c r="BZN30" s="1682"/>
      <c r="BZQ30" s="1682"/>
      <c r="BZY30" s="1690"/>
      <c r="BZZ30" s="1686"/>
      <c r="CAC30" s="1682"/>
      <c r="CAD30" s="1682"/>
      <c r="CAE30" s="1682"/>
      <c r="CAF30" s="1682"/>
      <c r="CAI30" s="1682"/>
      <c r="CAQ30" s="1690"/>
      <c r="CAR30" s="1686"/>
      <c r="CAU30" s="1682"/>
      <c r="CAV30" s="1682"/>
      <c r="CAW30" s="1682"/>
      <c r="CAX30" s="1682"/>
      <c r="CBA30" s="1682"/>
      <c r="CBI30" s="1690"/>
      <c r="CBJ30" s="1686"/>
      <c r="CBM30" s="1682"/>
      <c r="CBN30" s="1682"/>
      <c r="CBO30" s="1682"/>
      <c r="CBP30" s="1682"/>
      <c r="CBS30" s="1682"/>
      <c r="CCA30" s="1690"/>
      <c r="CCB30" s="1686"/>
      <c r="CCE30" s="1682"/>
      <c r="CCF30" s="1682"/>
      <c r="CCG30" s="1682"/>
      <c r="CCH30" s="1682"/>
      <c r="CCK30" s="1682"/>
      <c r="CCS30" s="1690"/>
      <c r="CCT30" s="1686"/>
      <c r="CCW30" s="1682"/>
      <c r="CCX30" s="1682"/>
      <c r="CCY30" s="1682"/>
      <c r="CCZ30" s="1682"/>
      <c r="CDC30" s="1682"/>
      <c r="CDK30" s="1690"/>
      <c r="CDL30" s="1686"/>
      <c r="CDO30" s="1682"/>
      <c r="CDP30" s="1682"/>
      <c r="CDQ30" s="1682"/>
      <c r="CDR30" s="1682"/>
      <c r="CDU30" s="1682"/>
      <c r="CEC30" s="1690"/>
      <c r="CED30" s="1686"/>
      <c r="CEG30" s="1682"/>
      <c r="CEH30" s="1682"/>
      <c r="CEI30" s="1682"/>
      <c r="CEJ30" s="1682"/>
      <c r="CEM30" s="1682"/>
      <c r="CEU30" s="1690"/>
      <c r="CEV30" s="1686"/>
      <c r="CEY30" s="1682"/>
      <c r="CEZ30" s="1682"/>
      <c r="CFA30" s="1682"/>
      <c r="CFB30" s="1682"/>
      <c r="CFE30" s="1682"/>
      <c r="CFM30" s="1690"/>
      <c r="CFN30" s="1686"/>
      <c r="CFQ30" s="1682"/>
      <c r="CFR30" s="1682"/>
      <c r="CFS30" s="1682"/>
      <c r="CFT30" s="1682"/>
      <c r="CFW30" s="1682"/>
      <c r="CGE30" s="1690"/>
      <c r="CGF30" s="1686"/>
      <c r="CGI30" s="1682"/>
      <c r="CGJ30" s="1682"/>
      <c r="CGK30" s="1682"/>
      <c r="CGL30" s="1682"/>
      <c r="CGO30" s="1682"/>
      <c r="CGW30" s="1690"/>
      <c r="CGX30" s="1686"/>
      <c r="CHA30" s="1682"/>
      <c r="CHB30" s="1682"/>
      <c r="CHC30" s="1682"/>
      <c r="CHD30" s="1682"/>
      <c r="CHG30" s="1682"/>
      <c r="CHO30" s="1690"/>
      <c r="CHP30" s="1686"/>
      <c r="CHS30" s="1682"/>
      <c r="CHT30" s="1682"/>
      <c r="CHU30" s="1682"/>
      <c r="CHV30" s="1682"/>
      <c r="CHY30" s="1682"/>
      <c r="CIG30" s="1690"/>
      <c r="CIH30" s="1686"/>
      <c r="CIK30" s="1682"/>
      <c r="CIL30" s="1682"/>
      <c r="CIM30" s="1682"/>
      <c r="CIN30" s="1682"/>
      <c r="CIQ30" s="1682"/>
      <c r="CIY30" s="1690"/>
      <c r="CIZ30" s="1686"/>
      <c r="CJC30" s="1682"/>
      <c r="CJD30" s="1682"/>
      <c r="CJE30" s="1682"/>
      <c r="CJF30" s="1682"/>
      <c r="CJI30" s="1682"/>
      <c r="CJQ30" s="1690"/>
      <c r="CJR30" s="1686"/>
      <c r="CJU30" s="1682"/>
      <c r="CJV30" s="1682"/>
      <c r="CJW30" s="1682"/>
      <c r="CJX30" s="1682"/>
      <c r="CKA30" s="1682"/>
      <c r="CKI30" s="1690"/>
      <c r="CKJ30" s="1686"/>
      <c r="CKM30" s="1682"/>
      <c r="CKN30" s="1682"/>
      <c r="CKO30" s="1682"/>
      <c r="CKP30" s="1682"/>
      <c r="CKS30" s="1682"/>
      <c r="CLA30" s="1690"/>
      <c r="CLB30" s="1686"/>
      <c r="CLE30" s="1682"/>
      <c r="CLF30" s="1682"/>
      <c r="CLG30" s="1682"/>
      <c r="CLH30" s="1682"/>
      <c r="CLK30" s="1682"/>
      <c r="CLS30" s="1690"/>
      <c r="CLT30" s="1686"/>
      <c r="CLW30" s="1682"/>
      <c r="CLX30" s="1682"/>
      <c r="CLY30" s="1682"/>
      <c r="CLZ30" s="1682"/>
      <c r="CMC30" s="1682"/>
      <c r="CMK30" s="1690"/>
      <c r="CML30" s="1686"/>
      <c r="CMO30" s="1682"/>
      <c r="CMP30" s="1682"/>
      <c r="CMQ30" s="1682"/>
      <c r="CMR30" s="1682"/>
      <c r="CMU30" s="1682"/>
      <c r="CNC30" s="1690"/>
      <c r="CND30" s="1686"/>
      <c r="CNG30" s="1682"/>
      <c r="CNH30" s="1682"/>
      <c r="CNI30" s="1682"/>
      <c r="CNJ30" s="1682"/>
      <c r="CNM30" s="1682"/>
      <c r="CNU30" s="1690"/>
      <c r="CNV30" s="1686"/>
      <c r="CNY30" s="1682"/>
      <c r="CNZ30" s="1682"/>
      <c r="COA30" s="1682"/>
      <c r="COB30" s="1682"/>
      <c r="COE30" s="1682"/>
      <c r="COM30" s="1690"/>
      <c r="CON30" s="1686"/>
      <c r="COQ30" s="1682"/>
      <c r="COR30" s="1682"/>
      <c r="COS30" s="1682"/>
      <c r="COT30" s="1682"/>
      <c r="COW30" s="1682"/>
      <c r="CPE30" s="1690"/>
      <c r="CPF30" s="1686"/>
      <c r="CPI30" s="1682"/>
      <c r="CPJ30" s="1682"/>
      <c r="CPK30" s="1682"/>
      <c r="CPL30" s="1682"/>
      <c r="CPO30" s="1682"/>
      <c r="CPW30" s="1690"/>
      <c r="CPX30" s="1686"/>
      <c r="CQA30" s="1682"/>
      <c r="CQB30" s="1682"/>
      <c r="CQC30" s="1682"/>
      <c r="CQD30" s="1682"/>
      <c r="CQG30" s="1682"/>
      <c r="CQO30" s="1690"/>
      <c r="CQP30" s="1686"/>
      <c r="CQS30" s="1682"/>
      <c r="CQT30" s="1682"/>
      <c r="CQU30" s="1682"/>
      <c r="CQV30" s="1682"/>
      <c r="CQY30" s="1682"/>
      <c r="CRG30" s="1690"/>
      <c r="CRH30" s="1686"/>
      <c r="CRK30" s="1682"/>
      <c r="CRL30" s="1682"/>
      <c r="CRM30" s="1682"/>
      <c r="CRN30" s="1682"/>
      <c r="CRQ30" s="1682"/>
      <c r="CRY30" s="1690"/>
      <c r="CRZ30" s="1686"/>
      <c r="CSC30" s="1682"/>
      <c r="CSD30" s="1682"/>
      <c r="CSE30" s="1682"/>
      <c r="CSF30" s="1682"/>
      <c r="CSI30" s="1682"/>
      <c r="CSQ30" s="1690"/>
      <c r="CSR30" s="1686"/>
      <c r="CSU30" s="1682"/>
      <c r="CSV30" s="1682"/>
      <c r="CSW30" s="1682"/>
      <c r="CSX30" s="1682"/>
      <c r="CTA30" s="1682"/>
      <c r="CTI30" s="1690"/>
      <c r="CTJ30" s="1686"/>
      <c r="CTM30" s="1682"/>
      <c r="CTN30" s="1682"/>
      <c r="CTO30" s="1682"/>
      <c r="CTP30" s="1682"/>
      <c r="CTS30" s="1682"/>
      <c r="CUA30" s="1690"/>
      <c r="CUB30" s="1686"/>
      <c r="CUE30" s="1682"/>
      <c r="CUF30" s="1682"/>
      <c r="CUG30" s="1682"/>
      <c r="CUH30" s="1682"/>
      <c r="CUK30" s="1682"/>
      <c r="CUS30" s="1690"/>
      <c r="CUT30" s="1686"/>
      <c r="CUW30" s="1682"/>
      <c r="CUX30" s="1682"/>
      <c r="CUY30" s="1682"/>
      <c r="CUZ30" s="1682"/>
      <c r="CVC30" s="1682"/>
      <c r="CVK30" s="1690"/>
      <c r="CVL30" s="1686"/>
      <c r="CVO30" s="1682"/>
      <c r="CVP30" s="1682"/>
      <c r="CVQ30" s="1682"/>
      <c r="CVR30" s="1682"/>
      <c r="CVU30" s="1682"/>
      <c r="CWC30" s="1690"/>
      <c r="CWD30" s="1686"/>
      <c r="CWG30" s="1682"/>
      <c r="CWH30" s="1682"/>
      <c r="CWI30" s="1682"/>
      <c r="CWJ30" s="1682"/>
      <c r="CWM30" s="1682"/>
      <c r="CWU30" s="1690"/>
      <c r="CWV30" s="1686"/>
      <c r="CWY30" s="1682"/>
      <c r="CWZ30" s="1682"/>
      <c r="CXA30" s="1682"/>
      <c r="CXB30" s="1682"/>
      <c r="CXE30" s="1682"/>
      <c r="CXM30" s="1690"/>
      <c r="CXN30" s="1686"/>
      <c r="CXQ30" s="1682"/>
      <c r="CXR30" s="1682"/>
      <c r="CXS30" s="1682"/>
      <c r="CXT30" s="1682"/>
      <c r="CXW30" s="1682"/>
      <c r="CYE30" s="1690"/>
      <c r="CYF30" s="1686"/>
      <c r="CYI30" s="1682"/>
      <c r="CYJ30" s="1682"/>
      <c r="CYK30" s="1682"/>
      <c r="CYL30" s="1682"/>
      <c r="CYO30" s="1682"/>
      <c r="CYW30" s="1690"/>
      <c r="CYX30" s="1686"/>
      <c r="CZA30" s="1682"/>
      <c r="CZB30" s="1682"/>
      <c r="CZC30" s="1682"/>
      <c r="CZD30" s="1682"/>
      <c r="CZG30" s="1682"/>
      <c r="CZO30" s="1690"/>
      <c r="CZP30" s="1686"/>
      <c r="CZS30" s="1682"/>
      <c r="CZT30" s="1682"/>
      <c r="CZU30" s="1682"/>
      <c r="CZV30" s="1682"/>
      <c r="CZY30" s="1682"/>
      <c r="DAG30" s="1690"/>
      <c r="DAH30" s="1686"/>
      <c r="DAK30" s="1682"/>
      <c r="DAL30" s="1682"/>
      <c r="DAM30" s="1682"/>
      <c r="DAN30" s="1682"/>
      <c r="DAQ30" s="1682"/>
      <c r="DAY30" s="1690"/>
      <c r="DAZ30" s="1686"/>
      <c r="DBC30" s="1682"/>
      <c r="DBD30" s="1682"/>
      <c r="DBE30" s="1682"/>
      <c r="DBF30" s="1682"/>
      <c r="DBI30" s="1682"/>
      <c r="DBQ30" s="1690"/>
      <c r="DBR30" s="1686"/>
      <c r="DBU30" s="1682"/>
      <c r="DBV30" s="1682"/>
      <c r="DBW30" s="1682"/>
      <c r="DBX30" s="1682"/>
      <c r="DCA30" s="1682"/>
      <c r="DCI30" s="1690"/>
      <c r="DCJ30" s="1686"/>
      <c r="DCM30" s="1682"/>
      <c r="DCN30" s="1682"/>
      <c r="DCO30" s="1682"/>
      <c r="DCP30" s="1682"/>
      <c r="DCS30" s="1682"/>
      <c r="DDA30" s="1690"/>
      <c r="DDB30" s="1686"/>
      <c r="DDE30" s="1682"/>
      <c r="DDF30" s="1682"/>
      <c r="DDG30" s="1682"/>
      <c r="DDH30" s="1682"/>
      <c r="DDK30" s="1682"/>
      <c r="DDS30" s="1690"/>
      <c r="DDT30" s="1686"/>
      <c r="DDW30" s="1682"/>
      <c r="DDX30" s="1682"/>
      <c r="DDY30" s="1682"/>
      <c r="DDZ30" s="1682"/>
      <c r="DEC30" s="1682"/>
      <c r="DEK30" s="1690"/>
      <c r="DEL30" s="1686"/>
      <c r="DEO30" s="1682"/>
      <c r="DEP30" s="1682"/>
      <c r="DEQ30" s="1682"/>
      <c r="DER30" s="1682"/>
      <c r="DEU30" s="1682"/>
      <c r="DFC30" s="1690"/>
      <c r="DFD30" s="1686"/>
      <c r="DFG30" s="1682"/>
      <c r="DFH30" s="1682"/>
      <c r="DFI30" s="1682"/>
      <c r="DFJ30" s="1682"/>
      <c r="DFM30" s="1682"/>
      <c r="DFU30" s="1690"/>
      <c r="DFV30" s="1686"/>
      <c r="DFY30" s="1682"/>
      <c r="DFZ30" s="1682"/>
      <c r="DGA30" s="1682"/>
      <c r="DGB30" s="1682"/>
      <c r="DGE30" s="1682"/>
      <c r="DGM30" s="1690"/>
      <c r="DGN30" s="1686"/>
      <c r="DGQ30" s="1682"/>
      <c r="DGR30" s="1682"/>
      <c r="DGS30" s="1682"/>
      <c r="DGT30" s="1682"/>
      <c r="DGW30" s="1682"/>
      <c r="DHE30" s="1690"/>
      <c r="DHF30" s="1686"/>
      <c r="DHI30" s="1682"/>
      <c r="DHJ30" s="1682"/>
      <c r="DHK30" s="1682"/>
      <c r="DHL30" s="1682"/>
      <c r="DHO30" s="1682"/>
      <c r="DHW30" s="1690"/>
      <c r="DHX30" s="1686"/>
      <c r="DIA30" s="1682"/>
      <c r="DIB30" s="1682"/>
      <c r="DIC30" s="1682"/>
      <c r="DID30" s="1682"/>
      <c r="DIG30" s="1682"/>
      <c r="DIO30" s="1690"/>
      <c r="DIP30" s="1686"/>
      <c r="DIS30" s="1682"/>
      <c r="DIT30" s="1682"/>
      <c r="DIU30" s="1682"/>
      <c r="DIV30" s="1682"/>
      <c r="DIY30" s="1682"/>
      <c r="DJG30" s="1690"/>
      <c r="DJH30" s="1686"/>
      <c r="DJK30" s="1682"/>
      <c r="DJL30" s="1682"/>
      <c r="DJM30" s="1682"/>
      <c r="DJN30" s="1682"/>
      <c r="DJQ30" s="1682"/>
      <c r="DJY30" s="1690"/>
      <c r="DJZ30" s="1686"/>
      <c r="DKC30" s="1682"/>
      <c r="DKD30" s="1682"/>
      <c r="DKE30" s="1682"/>
      <c r="DKF30" s="1682"/>
      <c r="DKI30" s="1682"/>
      <c r="DKQ30" s="1690"/>
      <c r="DKR30" s="1686"/>
      <c r="DKU30" s="1682"/>
      <c r="DKV30" s="1682"/>
      <c r="DKW30" s="1682"/>
      <c r="DKX30" s="1682"/>
      <c r="DLA30" s="1682"/>
      <c r="DLI30" s="1690"/>
      <c r="DLJ30" s="1686"/>
      <c r="DLM30" s="1682"/>
      <c r="DLN30" s="1682"/>
      <c r="DLO30" s="1682"/>
      <c r="DLP30" s="1682"/>
      <c r="DLS30" s="1682"/>
      <c r="DMA30" s="1690"/>
      <c r="DMB30" s="1686"/>
      <c r="DME30" s="1682"/>
      <c r="DMF30" s="1682"/>
      <c r="DMG30" s="1682"/>
      <c r="DMH30" s="1682"/>
      <c r="DMK30" s="1682"/>
      <c r="DMS30" s="1690"/>
      <c r="DMT30" s="1686"/>
      <c r="DMW30" s="1682"/>
      <c r="DMX30" s="1682"/>
      <c r="DMY30" s="1682"/>
      <c r="DMZ30" s="1682"/>
      <c r="DNC30" s="1682"/>
      <c r="DNK30" s="1690"/>
      <c r="DNL30" s="1686"/>
      <c r="DNO30" s="1682"/>
      <c r="DNP30" s="1682"/>
      <c r="DNQ30" s="1682"/>
      <c r="DNR30" s="1682"/>
      <c r="DNU30" s="1682"/>
      <c r="DOC30" s="1690"/>
      <c r="DOD30" s="1686"/>
      <c r="DOG30" s="1682"/>
      <c r="DOH30" s="1682"/>
      <c r="DOI30" s="1682"/>
      <c r="DOJ30" s="1682"/>
      <c r="DOM30" s="1682"/>
      <c r="DOU30" s="1690"/>
      <c r="DOV30" s="1686"/>
      <c r="DOY30" s="1682"/>
      <c r="DOZ30" s="1682"/>
      <c r="DPA30" s="1682"/>
      <c r="DPB30" s="1682"/>
      <c r="DPE30" s="1682"/>
      <c r="DPM30" s="1690"/>
      <c r="DPN30" s="1686"/>
      <c r="DPQ30" s="1682"/>
      <c r="DPR30" s="1682"/>
      <c r="DPS30" s="1682"/>
      <c r="DPT30" s="1682"/>
      <c r="DPW30" s="1682"/>
      <c r="DQE30" s="1690"/>
      <c r="DQF30" s="1686"/>
      <c r="DQI30" s="1682"/>
      <c r="DQJ30" s="1682"/>
      <c r="DQK30" s="1682"/>
      <c r="DQL30" s="1682"/>
      <c r="DQO30" s="1682"/>
      <c r="DQW30" s="1690"/>
      <c r="DQX30" s="1686"/>
      <c r="DRA30" s="1682"/>
      <c r="DRB30" s="1682"/>
      <c r="DRC30" s="1682"/>
      <c r="DRD30" s="1682"/>
      <c r="DRG30" s="1682"/>
      <c r="DRO30" s="1690"/>
      <c r="DRP30" s="1686"/>
      <c r="DRS30" s="1682"/>
      <c r="DRT30" s="1682"/>
      <c r="DRU30" s="1682"/>
      <c r="DRV30" s="1682"/>
      <c r="DRY30" s="1682"/>
      <c r="DSG30" s="1690"/>
      <c r="DSH30" s="1686"/>
      <c r="DSK30" s="1682"/>
      <c r="DSL30" s="1682"/>
      <c r="DSM30" s="1682"/>
      <c r="DSN30" s="1682"/>
      <c r="DSQ30" s="1682"/>
      <c r="DSY30" s="1690"/>
      <c r="DSZ30" s="1686"/>
      <c r="DTC30" s="1682"/>
      <c r="DTD30" s="1682"/>
      <c r="DTE30" s="1682"/>
      <c r="DTF30" s="1682"/>
      <c r="DTI30" s="1682"/>
      <c r="DTQ30" s="1690"/>
      <c r="DTR30" s="1686"/>
      <c r="DTU30" s="1682"/>
      <c r="DTV30" s="1682"/>
      <c r="DTW30" s="1682"/>
      <c r="DTX30" s="1682"/>
      <c r="DUA30" s="1682"/>
      <c r="DUI30" s="1690"/>
      <c r="DUJ30" s="1686"/>
      <c r="DUM30" s="1682"/>
      <c r="DUN30" s="1682"/>
      <c r="DUO30" s="1682"/>
      <c r="DUP30" s="1682"/>
      <c r="DUS30" s="1682"/>
      <c r="DVA30" s="1690"/>
      <c r="DVB30" s="1686"/>
      <c r="DVE30" s="1682"/>
      <c r="DVF30" s="1682"/>
      <c r="DVG30" s="1682"/>
      <c r="DVH30" s="1682"/>
      <c r="DVK30" s="1682"/>
      <c r="DVS30" s="1690"/>
      <c r="DVT30" s="1686"/>
      <c r="DVW30" s="1682"/>
      <c r="DVX30" s="1682"/>
      <c r="DVY30" s="1682"/>
      <c r="DVZ30" s="1682"/>
      <c r="DWC30" s="1682"/>
      <c r="DWK30" s="1690"/>
      <c r="DWL30" s="1686"/>
      <c r="DWO30" s="1682"/>
      <c r="DWP30" s="1682"/>
      <c r="DWQ30" s="1682"/>
      <c r="DWR30" s="1682"/>
      <c r="DWU30" s="1682"/>
      <c r="DXC30" s="1690"/>
      <c r="DXD30" s="1686"/>
      <c r="DXG30" s="1682"/>
      <c r="DXH30" s="1682"/>
      <c r="DXI30" s="1682"/>
      <c r="DXJ30" s="1682"/>
      <c r="DXM30" s="1682"/>
      <c r="DXU30" s="1690"/>
      <c r="DXV30" s="1686"/>
      <c r="DXY30" s="1682"/>
      <c r="DXZ30" s="1682"/>
      <c r="DYA30" s="1682"/>
      <c r="DYB30" s="1682"/>
      <c r="DYE30" s="1682"/>
      <c r="DYM30" s="1690"/>
      <c r="DYN30" s="1686"/>
      <c r="DYQ30" s="1682"/>
      <c r="DYR30" s="1682"/>
      <c r="DYS30" s="1682"/>
      <c r="DYT30" s="1682"/>
      <c r="DYW30" s="1682"/>
      <c r="DZE30" s="1690"/>
      <c r="DZF30" s="1686"/>
      <c r="DZI30" s="1682"/>
      <c r="DZJ30" s="1682"/>
      <c r="DZK30" s="1682"/>
      <c r="DZL30" s="1682"/>
      <c r="DZO30" s="1682"/>
      <c r="DZW30" s="1690"/>
      <c r="DZX30" s="1686"/>
      <c r="EAA30" s="1682"/>
      <c r="EAB30" s="1682"/>
      <c r="EAC30" s="1682"/>
      <c r="EAD30" s="1682"/>
      <c r="EAG30" s="1682"/>
      <c r="EAO30" s="1690"/>
      <c r="EAP30" s="1686"/>
      <c r="EAS30" s="1682"/>
      <c r="EAT30" s="1682"/>
      <c r="EAU30" s="1682"/>
      <c r="EAV30" s="1682"/>
      <c r="EAY30" s="1682"/>
      <c r="EBG30" s="1690"/>
      <c r="EBH30" s="1686"/>
      <c r="EBK30" s="1682"/>
      <c r="EBL30" s="1682"/>
      <c r="EBM30" s="1682"/>
      <c r="EBN30" s="1682"/>
      <c r="EBQ30" s="1682"/>
      <c r="EBY30" s="1690"/>
      <c r="EBZ30" s="1686"/>
      <c r="ECC30" s="1682"/>
      <c r="ECD30" s="1682"/>
      <c r="ECE30" s="1682"/>
      <c r="ECF30" s="1682"/>
      <c r="ECI30" s="1682"/>
      <c r="ECQ30" s="1690"/>
      <c r="ECR30" s="1686"/>
      <c r="ECU30" s="1682"/>
      <c r="ECV30" s="1682"/>
      <c r="ECW30" s="1682"/>
      <c r="ECX30" s="1682"/>
      <c r="EDA30" s="1682"/>
      <c r="EDI30" s="1690"/>
      <c r="EDJ30" s="1686"/>
      <c r="EDM30" s="1682"/>
      <c r="EDN30" s="1682"/>
      <c r="EDO30" s="1682"/>
      <c r="EDP30" s="1682"/>
      <c r="EDS30" s="1682"/>
      <c r="EEA30" s="1690"/>
      <c r="EEB30" s="1686"/>
      <c r="EEE30" s="1682"/>
      <c r="EEF30" s="1682"/>
      <c r="EEG30" s="1682"/>
      <c r="EEH30" s="1682"/>
      <c r="EEK30" s="1682"/>
      <c r="EES30" s="1690"/>
      <c r="EET30" s="1686"/>
      <c r="EEW30" s="1682"/>
      <c r="EEX30" s="1682"/>
      <c r="EEY30" s="1682"/>
      <c r="EEZ30" s="1682"/>
      <c r="EFC30" s="1682"/>
      <c r="EFK30" s="1690"/>
      <c r="EFL30" s="1686"/>
      <c r="EFO30" s="1682"/>
      <c r="EFP30" s="1682"/>
      <c r="EFQ30" s="1682"/>
      <c r="EFR30" s="1682"/>
      <c r="EFU30" s="1682"/>
      <c r="EGC30" s="1690"/>
      <c r="EGD30" s="1686"/>
      <c r="EGG30" s="1682"/>
      <c r="EGH30" s="1682"/>
      <c r="EGI30" s="1682"/>
      <c r="EGJ30" s="1682"/>
      <c r="EGM30" s="1682"/>
      <c r="EGU30" s="1690"/>
      <c r="EGV30" s="1686"/>
      <c r="EGY30" s="1682"/>
      <c r="EGZ30" s="1682"/>
      <c r="EHA30" s="1682"/>
      <c r="EHB30" s="1682"/>
      <c r="EHE30" s="1682"/>
      <c r="EHM30" s="1690"/>
      <c r="EHN30" s="1686"/>
      <c r="EHQ30" s="1682"/>
      <c r="EHR30" s="1682"/>
      <c r="EHS30" s="1682"/>
      <c r="EHT30" s="1682"/>
      <c r="EHW30" s="1682"/>
      <c r="EIE30" s="1690"/>
      <c r="EIF30" s="1686"/>
      <c r="EII30" s="1682"/>
      <c r="EIJ30" s="1682"/>
      <c r="EIK30" s="1682"/>
      <c r="EIL30" s="1682"/>
      <c r="EIO30" s="1682"/>
      <c r="EIW30" s="1690"/>
      <c r="EIX30" s="1686"/>
      <c r="EJA30" s="1682"/>
      <c r="EJB30" s="1682"/>
      <c r="EJC30" s="1682"/>
      <c r="EJD30" s="1682"/>
      <c r="EJG30" s="1682"/>
      <c r="EJO30" s="1690"/>
      <c r="EJP30" s="1686"/>
      <c r="EJS30" s="1682"/>
      <c r="EJT30" s="1682"/>
      <c r="EJU30" s="1682"/>
      <c r="EJV30" s="1682"/>
      <c r="EJY30" s="1682"/>
      <c r="EKG30" s="1690"/>
      <c r="EKH30" s="1686"/>
      <c r="EKK30" s="1682"/>
      <c r="EKL30" s="1682"/>
      <c r="EKM30" s="1682"/>
      <c r="EKN30" s="1682"/>
      <c r="EKQ30" s="1682"/>
      <c r="EKY30" s="1690"/>
      <c r="EKZ30" s="1686"/>
      <c r="ELC30" s="1682"/>
      <c r="ELD30" s="1682"/>
      <c r="ELE30" s="1682"/>
      <c r="ELF30" s="1682"/>
      <c r="ELI30" s="1682"/>
      <c r="ELQ30" s="1690"/>
      <c r="ELR30" s="1686"/>
      <c r="ELU30" s="1682"/>
      <c r="ELV30" s="1682"/>
      <c r="ELW30" s="1682"/>
      <c r="ELX30" s="1682"/>
      <c r="EMA30" s="1682"/>
      <c r="EMI30" s="1690"/>
      <c r="EMJ30" s="1686"/>
      <c r="EMM30" s="1682"/>
      <c r="EMN30" s="1682"/>
      <c r="EMO30" s="1682"/>
      <c r="EMP30" s="1682"/>
      <c r="EMS30" s="1682"/>
      <c r="ENA30" s="1690"/>
      <c r="ENB30" s="1686"/>
      <c r="ENE30" s="1682"/>
      <c r="ENF30" s="1682"/>
      <c r="ENG30" s="1682"/>
      <c r="ENH30" s="1682"/>
      <c r="ENK30" s="1682"/>
      <c r="ENS30" s="1690"/>
      <c r="ENT30" s="1686"/>
      <c r="ENW30" s="1682"/>
      <c r="ENX30" s="1682"/>
      <c r="ENY30" s="1682"/>
      <c r="ENZ30" s="1682"/>
      <c r="EOC30" s="1682"/>
      <c r="EOK30" s="1690"/>
      <c r="EOL30" s="1686"/>
      <c r="EOO30" s="1682"/>
      <c r="EOP30" s="1682"/>
      <c r="EOQ30" s="1682"/>
      <c r="EOR30" s="1682"/>
      <c r="EOU30" s="1682"/>
      <c r="EPC30" s="1690"/>
      <c r="EPD30" s="1686"/>
      <c r="EPG30" s="1682"/>
      <c r="EPH30" s="1682"/>
      <c r="EPI30" s="1682"/>
      <c r="EPJ30" s="1682"/>
      <c r="EPM30" s="1682"/>
      <c r="EPU30" s="1690"/>
      <c r="EPV30" s="1686"/>
      <c r="EPY30" s="1682"/>
      <c r="EPZ30" s="1682"/>
      <c r="EQA30" s="1682"/>
      <c r="EQB30" s="1682"/>
      <c r="EQE30" s="1682"/>
      <c r="EQM30" s="1690"/>
      <c r="EQN30" s="1686"/>
      <c r="EQQ30" s="1682"/>
      <c r="EQR30" s="1682"/>
      <c r="EQS30" s="1682"/>
      <c r="EQT30" s="1682"/>
      <c r="EQW30" s="1682"/>
      <c r="ERE30" s="1690"/>
      <c r="ERF30" s="1686"/>
      <c r="ERI30" s="1682"/>
      <c r="ERJ30" s="1682"/>
      <c r="ERK30" s="1682"/>
      <c r="ERL30" s="1682"/>
      <c r="ERO30" s="1682"/>
      <c r="ERW30" s="1690"/>
      <c r="ERX30" s="1686"/>
      <c r="ESA30" s="1682"/>
      <c r="ESB30" s="1682"/>
      <c r="ESC30" s="1682"/>
      <c r="ESD30" s="1682"/>
      <c r="ESG30" s="1682"/>
      <c r="ESO30" s="1690"/>
      <c r="ESP30" s="1686"/>
      <c r="ESS30" s="1682"/>
      <c r="EST30" s="1682"/>
      <c r="ESU30" s="1682"/>
      <c r="ESV30" s="1682"/>
      <c r="ESY30" s="1682"/>
      <c r="ETG30" s="1690"/>
      <c r="ETH30" s="1686"/>
      <c r="ETK30" s="1682"/>
      <c r="ETL30" s="1682"/>
      <c r="ETM30" s="1682"/>
      <c r="ETN30" s="1682"/>
      <c r="ETQ30" s="1682"/>
      <c r="ETY30" s="1690"/>
      <c r="ETZ30" s="1686"/>
      <c r="EUC30" s="1682"/>
      <c r="EUD30" s="1682"/>
      <c r="EUE30" s="1682"/>
      <c r="EUF30" s="1682"/>
      <c r="EUI30" s="1682"/>
      <c r="EUQ30" s="1690"/>
      <c r="EUR30" s="1686"/>
      <c r="EUU30" s="1682"/>
      <c r="EUV30" s="1682"/>
      <c r="EUW30" s="1682"/>
      <c r="EUX30" s="1682"/>
      <c r="EVA30" s="1682"/>
      <c r="EVI30" s="1690"/>
      <c r="EVJ30" s="1686"/>
      <c r="EVM30" s="1682"/>
      <c r="EVN30" s="1682"/>
      <c r="EVO30" s="1682"/>
      <c r="EVP30" s="1682"/>
      <c r="EVS30" s="1682"/>
      <c r="EWA30" s="1690"/>
      <c r="EWB30" s="1686"/>
      <c r="EWE30" s="1682"/>
      <c r="EWF30" s="1682"/>
      <c r="EWG30" s="1682"/>
      <c r="EWH30" s="1682"/>
      <c r="EWK30" s="1682"/>
      <c r="EWS30" s="1690"/>
      <c r="EWT30" s="1686"/>
      <c r="EWW30" s="1682"/>
      <c r="EWX30" s="1682"/>
      <c r="EWY30" s="1682"/>
      <c r="EWZ30" s="1682"/>
      <c r="EXC30" s="1682"/>
      <c r="EXK30" s="1690"/>
      <c r="EXL30" s="1686"/>
      <c r="EXO30" s="1682"/>
      <c r="EXP30" s="1682"/>
      <c r="EXQ30" s="1682"/>
      <c r="EXR30" s="1682"/>
      <c r="EXU30" s="1682"/>
      <c r="EYC30" s="1690"/>
      <c r="EYD30" s="1686"/>
      <c r="EYG30" s="1682"/>
      <c r="EYH30" s="1682"/>
      <c r="EYI30" s="1682"/>
      <c r="EYJ30" s="1682"/>
      <c r="EYM30" s="1682"/>
      <c r="EYU30" s="1690"/>
      <c r="EYV30" s="1686"/>
      <c r="EYY30" s="1682"/>
      <c r="EYZ30" s="1682"/>
      <c r="EZA30" s="1682"/>
      <c r="EZB30" s="1682"/>
      <c r="EZE30" s="1682"/>
      <c r="EZM30" s="1690"/>
      <c r="EZN30" s="1686"/>
      <c r="EZQ30" s="1682"/>
      <c r="EZR30" s="1682"/>
      <c r="EZS30" s="1682"/>
      <c r="EZT30" s="1682"/>
      <c r="EZW30" s="1682"/>
      <c r="FAE30" s="1690"/>
      <c r="FAF30" s="1686"/>
      <c r="FAI30" s="1682"/>
      <c r="FAJ30" s="1682"/>
      <c r="FAK30" s="1682"/>
      <c r="FAL30" s="1682"/>
      <c r="FAO30" s="1682"/>
      <c r="FAW30" s="1690"/>
      <c r="FAX30" s="1686"/>
      <c r="FBA30" s="1682"/>
      <c r="FBB30" s="1682"/>
      <c r="FBC30" s="1682"/>
      <c r="FBD30" s="1682"/>
      <c r="FBG30" s="1682"/>
      <c r="FBO30" s="1690"/>
      <c r="FBP30" s="1686"/>
      <c r="FBS30" s="1682"/>
      <c r="FBT30" s="1682"/>
      <c r="FBU30" s="1682"/>
      <c r="FBV30" s="1682"/>
      <c r="FBY30" s="1682"/>
      <c r="FCG30" s="1690"/>
      <c r="FCH30" s="1686"/>
      <c r="FCK30" s="1682"/>
      <c r="FCL30" s="1682"/>
      <c r="FCM30" s="1682"/>
      <c r="FCN30" s="1682"/>
      <c r="FCQ30" s="1682"/>
      <c r="FCY30" s="1690"/>
      <c r="FCZ30" s="1686"/>
      <c r="FDC30" s="1682"/>
      <c r="FDD30" s="1682"/>
      <c r="FDE30" s="1682"/>
      <c r="FDF30" s="1682"/>
      <c r="FDI30" s="1682"/>
      <c r="FDQ30" s="1690"/>
      <c r="FDR30" s="1686"/>
      <c r="FDU30" s="1682"/>
      <c r="FDV30" s="1682"/>
      <c r="FDW30" s="1682"/>
      <c r="FDX30" s="1682"/>
      <c r="FEA30" s="1682"/>
      <c r="FEI30" s="1690"/>
      <c r="FEJ30" s="1686"/>
      <c r="FEM30" s="1682"/>
      <c r="FEN30" s="1682"/>
      <c r="FEO30" s="1682"/>
      <c r="FEP30" s="1682"/>
      <c r="FES30" s="1682"/>
      <c r="FFA30" s="1690"/>
      <c r="FFB30" s="1686"/>
      <c r="FFE30" s="1682"/>
      <c r="FFF30" s="1682"/>
      <c r="FFG30" s="1682"/>
      <c r="FFH30" s="1682"/>
      <c r="FFK30" s="1682"/>
      <c r="FFS30" s="1690"/>
      <c r="FFT30" s="1686"/>
      <c r="FFW30" s="1682"/>
      <c r="FFX30" s="1682"/>
      <c r="FFY30" s="1682"/>
      <c r="FFZ30" s="1682"/>
      <c r="FGC30" s="1682"/>
      <c r="FGK30" s="1690"/>
      <c r="FGL30" s="1686"/>
      <c r="FGO30" s="1682"/>
      <c r="FGP30" s="1682"/>
      <c r="FGQ30" s="1682"/>
      <c r="FGR30" s="1682"/>
      <c r="FGU30" s="1682"/>
      <c r="FHC30" s="1690"/>
      <c r="FHD30" s="1686"/>
      <c r="FHG30" s="1682"/>
      <c r="FHH30" s="1682"/>
      <c r="FHI30" s="1682"/>
      <c r="FHJ30" s="1682"/>
      <c r="FHM30" s="1682"/>
      <c r="FHU30" s="1690"/>
      <c r="FHV30" s="1686"/>
      <c r="FHY30" s="1682"/>
      <c r="FHZ30" s="1682"/>
      <c r="FIA30" s="1682"/>
      <c r="FIB30" s="1682"/>
      <c r="FIE30" s="1682"/>
      <c r="FIM30" s="1690"/>
      <c r="FIN30" s="1686"/>
      <c r="FIQ30" s="1682"/>
      <c r="FIR30" s="1682"/>
      <c r="FIS30" s="1682"/>
      <c r="FIT30" s="1682"/>
      <c r="FIW30" s="1682"/>
      <c r="FJE30" s="1690"/>
      <c r="FJF30" s="1686"/>
      <c r="FJI30" s="1682"/>
      <c r="FJJ30" s="1682"/>
      <c r="FJK30" s="1682"/>
      <c r="FJL30" s="1682"/>
      <c r="FJO30" s="1682"/>
      <c r="FJW30" s="1690"/>
      <c r="FJX30" s="1686"/>
      <c r="FKA30" s="1682"/>
      <c r="FKB30" s="1682"/>
      <c r="FKC30" s="1682"/>
      <c r="FKD30" s="1682"/>
      <c r="FKG30" s="1682"/>
      <c r="FKO30" s="1690"/>
      <c r="FKP30" s="1686"/>
      <c r="FKS30" s="1682"/>
      <c r="FKT30" s="1682"/>
      <c r="FKU30" s="1682"/>
      <c r="FKV30" s="1682"/>
      <c r="FKY30" s="1682"/>
      <c r="FLG30" s="1690"/>
      <c r="FLH30" s="1686"/>
      <c r="FLK30" s="1682"/>
      <c r="FLL30" s="1682"/>
      <c r="FLM30" s="1682"/>
      <c r="FLN30" s="1682"/>
      <c r="FLQ30" s="1682"/>
      <c r="FLY30" s="1690"/>
      <c r="FLZ30" s="1686"/>
      <c r="FMC30" s="1682"/>
      <c r="FMD30" s="1682"/>
      <c r="FME30" s="1682"/>
      <c r="FMF30" s="1682"/>
      <c r="FMI30" s="1682"/>
      <c r="FMQ30" s="1690"/>
      <c r="FMR30" s="1686"/>
      <c r="FMU30" s="1682"/>
      <c r="FMV30" s="1682"/>
      <c r="FMW30" s="1682"/>
      <c r="FMX30" s="1682"/>
      <c r="FNA30" s="1682"/>
      <c r="FNI30" s="1690"/>
      <c r="FNJ30" s="1686"/>
      <c r="FNM30" s="1682"/>
      <c r="FNN30" s="1682"/>
      <c r="FNO30" s="1682"/>
      <c r="FNP30" s="1682"/>
      <c r="FNS30" s="1682"/>
      <c r="FOA30" s="1690"/>
      <c r="FOB30" s="1686"/>
      <c r="FOE30" s="1682"/>
      <c r="FOF30" s="1682"/>
      <c r="FOG30" s="1682"/>
      <c r="FOH30" s="1682"/>
      <c r="FOK30" s="1682"/>
      <c r="FOS30" s="1690"/>
      <c r="FOT30" s="1686"/>
      <c r="FOW30" s="1682"/>
      <c r="FOX30" s="1682"/>
      <c r="FOY30" s="1682"/>
      <c r="FOZ30" s="1682"/>
      <c r="FPC30" s="1682"/>
      <c r="FPK30" s="1690"/>
      <c r="FPL30" s="1686"/>
      <c r="FPO30" s="1682"/>
      <c r="FPP30" s="1682"/>
      <c r="FPQ30" s="1682"/>
      <c r="FPR30" s="1682"/>
      <c r="FPU30" s="1682"/>
      <c r="FQC30" s="1690"/>
      <c r="FQD30" s="1686"/>
      <c r="FQG30" s="1682"/>
      <c r="FQH30" s="1682"/>
      <c r="FQI30" s="1682"/>
      <c r="FQJ30" s="1682"/>
      <c r="FQM30" s="1682"/>
      <c r="FQU30" s="1690"/>
      <c r="FQV30" s="1686"/>
      <c r="FQY30" s="1682"/>
      <c r="FQZ30" s="1682"/>
      <c r="FRA30" s="1682"/>
      <c r="FRB30" s="1682"/>
      <c r="FRE30" s="1682"/>
      <c r="FRM30" s="1690"/>
      <c r="FRN30" s="1686"/>
      <c r="FRQ30" s="1682"/>
      <c r="FRR30" s="1682"/>
      <c r="FRS30" s="1682"/>
      <c r="FRT30" s="1682"/>
      <c r="FRW30" s="1682"/>
      <c r="FSE30" s="1690"/>
      <c r="FSF30" s="1686"/>
      <c r="FSI30" s="1682"/>
      <c r="FSJ30" s="1682"/>
      <c r="FSK30" s="1682"/>
      <c r="FSL30" s="1682"/>
      <c r="FSO30" s="1682"/>
      <c r="FSW30" s="1690"/>
      <c r="FSX30" s="1686"/>
      <c r="FTA30" s="1682"/>
      <c r="FTB30" s="1682"/>
      <c r="FTC30" s="1682"/>
      <c r="FTD30" s="1682"/>
      <c r="FTG30" s="1682"/>
      <c r="FTO30" s="1690"/>
      <c r="FTP30" s="1686"/>
      <c r="FTS30" s="1682"/>
      <c r="FTT30" s="1682"/>
      <c r="FTU30" s="1682"/>
      <c r="FTV30" s="1682"/>
      <c r="FTY30" s="1682"/>
      <c r="FUG30" s="1690"/>
      <c r="FUH30" s="1686"/>
      <c r="FUK30" s="1682"/>
      <c r="FUL30" s="1682"/>
      <c r="FUM30" s="1682"/>
      <c r="FUN30" s="1682"/>
      <c r="FUQ30" s="1682"/>
      <c r="FUY30" s="1690"/>
      <c r="FUZ30" s="1686"/>
      <c r="FVC30" s="1682"/>
      <c r="FVD30" s="1682"/>
      <c r="FVE30" s="1682"/>
      <c r="FVF30" s="1682"/>
      <c r="FVI30" s="1682"/>
      <c r="FVQ30" s="1690"/>
      <c r="FVR30" s="1686"/>
      <c r="FVU30" s="1682"/>
      <c r="FVV30" s="1682"/>
      <c r="FVW30" s="1682"/>
      <c r="FVX30" s="1682"/>
      <c r="FWA30" s="1682"/>
      <c r="FWI30" s="1690"/>
      <c r="FWJ30" s="1686"/>
      <c r="FWM30" s="1682"/>
      <c r="FWN30" s="1682"/>
      <c r="FWO30" s="1682"/>
      <c r="FWP30" s="1682"/>
      <c r="FWS30" s="1682"/>
      <c r="FXA30" s="1690"/>
      <c r="FXB30" s="1686"/>
      <c r="FXE30" s="1682"/>
      <c r="FXF30" s="1682"/>
      <c r="FXG30" s="1682"/>
      <c r="FXH30" s="1682"/>
      <c r="FXK30" s="1682"/>
      <c r="FXS30" s="1690"/>
      <c r="FXT30" s="1686"/>
      <c r="FXW30" s="1682"/>
      <c r="FXX30" s="1682"/>
      <c r="FXY30" s="1682"/>
      <c r="FXZ30" s="1682"/>
      <c r="FYC30" s="1682"/>
      <c r="FYK30" s="1690"/>
      <c r="FYL30" s="1686"/>
      <c r="FYO30" s="1682"/>
      <c r="FYP30" s="1682"/>
      <c r="FYQ30" s="1682"/>
      <c r="FYR30" s="1682"/>
      <c r="FYU30" s="1682"/>
      <c r="FZC30" s="1690"/>
      <c r="FZD30" s="1686"/>
      <c r="FZG30" s="1682"/>
      <c r="FZH30" s="1682"/>
      <c r="FZI30" s="1682"/>
      <c r="FZJ30" s="1682"/>
      <c r="FZM30" s="1682"/>
      <c r="FZU30" s="1690"/>
      <c r="FZV30" s="1686"/>
      <c r="FZY30" s="1682"/>
      <c r="FZZ30" s="1682"/>
      <c r="GAA30" s="1682"/>
      <c r="GAB30" s="1682"/>
      <c r="GAE30" s="1682"/>
      <c r="GAM30" s="1690"/>
      <c r="GAN30" s="1686"/>
      <c r="GAQ30" s="1682"/>
      <c r="GAR30" s="1682"/>
      <c r="GAS30" s="1682"/>
      <c r="GAT30" s="1682"/>
      <c r="GAW30" s="1682"/>
      <c r="GBE30" s="1690"/>
      <c r="GBF30" s="1686"/>
      <c r="GBI30" s="1682"/>
      <c r="GBJ30" s="1682"/>
      <c r="GBK30" s="1682"/>
      <c r="GBL30" s="1682"/>
      <c r="GBO30" s="1682"/>
      <c r="GBW30" s="1690"/>
      <c r="GBX30" s="1686"/>
      <c r="GCA30" s="1682"/>
      <c r="GCB30" s="1682"/>
      <c r="GCC30" s="1682"/>
      <c r="GCD30" s="1682"/>
      <c r="GCG30" s="1682"/>
      <c r="GCO30" s="1690"/>
      <c r="GCP30" s="1686"/>
      <c r="GCS30" s="1682"/>
      <c r="GCT30" s="1682"/>
      <c r="GCU30" s="1682"/>
      <c r="GCV30" s="1682"/>
      <c r="GCY30" s="1682"/>
      <c r="GDG30" s="1690"/>
      <c r="GDH30" s="1686"/>
      <c r="GDK30" s="1682"/>
      <c r="GDL30" s="1682"/>
      <c r="GDM30" s="1682"/>
      <c r="GDN30" s="1682"/>
      <c r="GDQ30" s="1682"/>
      <c r="GDY30" s="1690"/>
      <c r="GDZ30" s="1686"/>
      <c r="GEC30" s="1682"/>
      <c r="GED30" s="1682"/>
      <c r="GEE30" s="1682"/>
      <c r="GEF30" s="1682"/>
      <c r="GEI30" s="1682"/>
      <c r="GEQ30" s="1690"/>
      <c r="GER30" s="1686"/>
      <c r="GEU30" s="1682"/>
      <c r="GEV30" s="1682"/>
      <c r="GEW30" s="1682"/>
      <c r="GEX30" s="1682"/>
      <c r="GFA30" s="1682"/>
      <c r="GFI30" s="1690"/>
      <c r="GFJ30" s="1686"/>
      <c r="GFM30" s="1682"/>
      <c r="GFN30" s="1682"/>
      <c r="GFO30" s="1682"/>
      <c r="GFP30" s="1682"/>
      <c r="GFS30" s="1682"/>
      <c r="GGA30" s="1690"/>
      <c r="GGB30" s="1686"/>
      <c r="GGE30" s="1682"/>
      <c r="GGF30" s="1682"/>
      <c r="GGG30" s="1682"/>
      <c r="GGH30" s="1682"/>
      <c r="GGK30" s="1682"/>
      <c r="GGS30" s="1690"/>
      <c r="GGT30" s="1686"/>
      <c r="GGW30" s="1682"/>
      <c r="GGX30" s="1682"/>
      <c r="GGY30" s="1682"/>
      <c r="GGZ30" s="1682"/>
      <c r="GHC30" s="1682"/>
      <c r="GHK30" s="1690"/>
      <c r="GHL30" s="1686"/>
      <c r="GHO30" s="1682"/>
      <c r="GHP30" s="1682"/>
      <c r="GHQ30" s="1682"/>
      <c r="GHR30" s="1682"/>
      <c r="GHU30" s="1682"/>
      <c r="GIC30" s="1690"/>
      <c r="GID30" s="1686"/>
      <c r="GIG30" s="1682"/>
      <c r="GIH30" s="1682"/>
      <c r="GII30" s="1682"/>
      <c r="GIJ30" s="1682"/>
      <c r="GIM30" s="1682"/>
      <c r="GIU30" s="1690"/>
      <c r="GIV30" s="1686"/>
      <c r="GIY30" s="1682"/>
      <c r="GIZ30" s="1682"/>
      <c r="GJA30" s="1682"/>
      <c r="GJB30" s="1682"/>
      <c r="GJE30" s="1682"/>
      <c r="GJM30" s="1690"/>
      <c r="GJN30" s="1686"/>
      <c r="GJQ30" s="1682"/>
      <c r="GJR30" s="1682"/>
      <c r="GJS30" s="1682"/>
      <c r="GJT30" s="1682"/>
      <c r="GJW30" s="1682"/>
      <c r="GKE30" s="1690"/>
      <c r="GKF30" s="1686"/>
      <c r="GKI30" s="1682"/>
      <c r="GKJ30" s="1682"/>
      <c r="GKK30" s="1682"/>
      <c r="GKL30" s="1682"/>
      <c r="GKO30" s="1682"/>
      <c r="GKW30" s="1690"/>
      <c r="GKX30" s="1686"/>
      <c r="GLA30" s="1682"/>
      <c r="GLB30" s="1682"/>
      <c r="GLC30" s="1682"/>
      <c r="GLD30" s="1682"/>
      <c r="GLG30" s="1682"/>
      <c r="GLO30" s="1690"/>
      <c r="GLP30" s="1686"/>
      <c r="GLS30" s="1682"/>
      <c r="GLT30" s="1682"/>
      <c r="GLU30" s="1682"/>
      <c r="GLV30" s="1682"/>
      <c r="GLY30" s="1682"/>
      <c r="GMG30" s="1690"/>
      <c r="GMH30" s="1686"/>
      <c r="GMK30" s="1682"/>
      <c r="GML30" s="1682"/>
      <c r="GMM30" s="1682"/>
      <c r="GMN30" s="1682"/>
      <c r="GMQ30" s="1682"/>
      <c r="GMY30" s="1690"/>
      <c r="GMZ30" s="1686"/>
      <c r="GNC30" s="1682"/>
      <c r="GND30" s="1682"/>
      <c r="GNE30" s="1682"/>
      <c r="GNF30" s="1682"/>
      <c r="GNI30" s="1682"/>
      <c r="GNQ30" s="1690"/>
      <c r="GNR30" s="1686"/>
      <c r="GNU30" s="1682"/>
      <c r="GNV30" s="1682"/>
      <c r="GNW30" s="1682"/>
      <c r="GNX30" s="1682"/>
      <c r="GOA30" s="1682"/>
      <c r="GOI30" s="1690"/>
      <c r="GOJ30" s="1686"/>
      <c r="GOM30" s="1682"/>
      <c r="GON30" s="1682"/>
      <c r="GOO30" s="1682"/>
      <c r="GOP30" s="1682"/>
      <c r="GOS30" s="1682"/>
      <c r="GPA30" s="1690"/>
      <c r="GPB30" s="1686"/>
      <c r="GPE30" s="1682"/>
      <c r="GPF30" s="1682"/>
      <c r="GPG30" s="1682"/>
      <c r="GPH30" s="1682"/>
      <c r="GPK30" s="1682"/>
      <c r="GPS30" s="1690"/>
      <c r="GPT30" s="1686"/>
      <c r="GPW30" s="1682"/>
      <c r="GPX30" s="1682"/>
      <c r="GPY30" s="1682"/>
      <c r="GPZ30" s="1682"/>
      <c r="GQC30" s="1682"/>
      <c r="GQK30" s="1690"/>
      <c r="GQL30" s="1686"/>
      <c r="GQO30" s="1682"/>
      <c r="GQP30" s="1682"/>
      <c r="GQQ30" s="1682"/>
      <c r="GQR30" s="1682"/>
      <c r="GQU30" s="1682"/>
      <c r="GRC30" s="1690"/>
      <c r="GRD30" s="1686"/>
      <c r="GRG30" s="1682"/>
      <c r="GRH30" s="1682"/>
      <c r="GRI30" s="1682"/>
      <c r="GRJ30" s="1682"/>
      <c r="GRM30" s="1682"/>
      <c r="GRU30" s="1690"/>
      <c r="GRV30" s="1686"/>
      <c r="GRY30" s="1682"/>
      <c r="GRZ30" s="1682"/>
      <c r="GSA30" s="1682"/>
      <c r="GSB30" s="1682"/>
      <c r="GSE30" s="1682"/>
      <c r="GSM30" s="1690"/>
      <c r="GSN30" s="1686"/>
      <c r="GSQ30" s="1682"/>
      <c r="GSR30" s="1682"/>
      <c r="GSS30" s="1682"/>
      <c r="GST30" s="1682"/>
      <c r="GSW30" s="1682"/>
      <c r="GTE30" s="1690"/>
      <c r="GTF30" s="1686"/>
      <c r="GTI30" s="1682"/>
      <c r="GTJ30" s="1682"/>
      <c r="GTK30" s="1682"/>
      <c r="GTL30" s="1682"/>
      <c r="GTO30" s="1682"/>
      <c r="GTW30" s="1690"/>
      <c r="GTX30" s="1686"/>
      <c r="GUA30" s="1682"/>
      <c r="GUB30" s="1682"/>
      <c r="GUC30" s="1682"/>
      <c r="GUD30" s="1682"/>
      <c r="GUG30" s="1682"/>
      <c r="GUO30" s="1690"/>
      <c r="GUP30" s="1686"/>
      <c r="GUS30" s="1682"/>
      <c r="GUT30" s="1682"/>
      <c r="GUU30" s="1682"/>
      <c r="GUV30" s="1682"/>
      <c r="GUY30" s="1682"/>
      <c r="GVG30" s="1690"/>
      <c r="GVH30" s="1686"/>
      <c r="GVK30" s="1682"/>
      <c r="GVL30" s="1682"/>
      <c r="GVM30" s="1682"/>
      <c r="GVN30" s="1682"/>
      <c r="GVQ30" s="1682"/>
      <c r="GVY30" s="1690"/>
      <c r="GVZ30" s="1686"/>
      <c r="GWC30" s="1682"/>
      <c r="GWD30" s="1682"/>
      <c r="GWE30" s="1682"/>
      <c r="GWF30" s="1682"/>
      <c r="GWI30" s="1682"/>
      <c r="GWQ30" s="1690"/>
      <c r="GWR30" s="1686"/>
      <c r="GWU30" s="1682"/>
      <c r="GWV30" s="1682"/>
      <c r="GWW30" s="1682"/>
      <c r="GWX30" s="1682"/>
      <c r="GXA30" s="1682"/>
      <c r="GXI30" s="1690"/>
      <c r="GXJ30" s="1686"/>
      <c r="GXM30" s="1682"/>
      <c r="GXN30" s="1682"/>
      <c r="GXO30" s="1682"/>
      <c r="GXP30" s="1682"/>
      <c r="GXS30" s="1682"/>
      <c r="GYA30" s="1690"/>
      <c r="GYB30" s="1686"/>
      <c r="GYE30" s="1682"/>
      <c r="GYF30" s="1682"/>
      <c r="GYG30" s="1682"/>
      <c r="GYH30" s="1682"/>
      <c r="GYK30" s="1682"/>
      <c r="GYS30" s="1690"/>
      <c r="GYT30" s="1686"/>
      <c r="GYW30" s="1682"/>
      <c r="GYX30" s="1682"/>
      <c r="GYY30" s="1682"/>
      <c r="GYZ30" s="1682"/>
      <c r="GZC30" s="1682"/>
      <c r="GZK30" s="1690"/>
      <c r="GZL30" s="1686"/>
      <c r="GZO30" s="1682"/>
      <c r="GZP30" s="1682"/>
      <c r="GZQ30" s="1682"/>
      <c r="GZR30" s="1682"/>
      <c r="GZU30" s="1682"/>
      <c r="HAC30" s="1690"/>
      <c r="HAD30" s="1686"/>
      <c r="HAG30" s="1682"/>
      <c r="HAH30" s="1682"/>
      <c r="HAI30" s="1682"/>
      <c r="HAJ30" s="1682"/>
      <c r="HAM30" s="1682"/>
      <c r="HAU30" s="1690"/>
      <c r="HAV30" s="1686"/>
      <c r="HAY30" s="1682"/>
      <c r="HAZ30" s="1682"/>
      <c r="HBA30" s="1682"/>
      <c r="HBB30" s="1682"/>
      <c r="HBE30" s="1682"/>
      <c r="HBM30" s="1690"/>
      <c r="HBN30" s="1686"/>
      <c r="HBQ30" s="1682"/>
      <c r="HBR30" s="1682"/>
      <c r="HBS30" s="1682"/>
      <c r="HBT30" s="1682"/>
      <c r="HBW30" s="1682"/>
      <c r="HCE30" s="1690"/>
      <c r="HCF30" s="1686"/>
      <c r="HCI30" s="1682"/>
      <c r="HCJ30" s="1682"/>
      <c r="HCK30" s="1682"/>
      <c r="HCL30" s="1682"/>
      <c r="HCO30" s="1682"/>
      <c r="HCW30" s="1690"/>
      <c r="HCX30" s="1686"/>
      <c r="HDA30" s="1682"/>
      <c r="HDB30" s="1682"/>
      <c r="HDC30" s="1682"/>
      <c r="HDD30" s="1682"/>
      <c r="HDG30" s="1682"/>
      <c r="HDO30" s="1690"/>
      <c r="HDP30" s="1686"/>
      <c r="HDS30" s="1682"/>
      <c r="HDT30" s="1682"/>
      <c r="HDU30" s="1682"/>
      <c r="HDV30" s="1682"/>
      <c r="HDY30" s="1682"/>
      <c r="HEG30" s="1690"/>
      <c r="HEH30" s="1686"/>
      <c r="HEK30" s="1682"/>
      <c r="HEL30" s="1682"/>
      <c r="HEM30" s="1682"/>
      <c r="HEN30" s="1682"/>
      <c r="HEQ30" s="1682"/>
      <c r="HEY30" s="1690"/>
      <c r="HEZ30" s="1686"/>
      <c r="HFC30" s="1682"/>
      <c r="HFD30" s="1682"/>
      <c r="HFE30" s="1682"/>
      <c r="HFF30" s="1682"/>
      <c r="HFI30" s="1682"/>
      <c r="HFQ30" s="1690"/>
      <c r="HFR30" s="1686"/>
      <c r="HFU30" s="1682"/>
      <c r="HFV30" s="1682"/>
      <c r="HFW30" s="1682"/>
      <c r="HFX30" s="1682"/>
      <c r="HGA30" s="1682"/>
      <c r="HGI30" s="1690"/>
      <c r="HGJ30" s="1686"/>
      <c r="HGM30" s="1682"/>
      <c r="HGN30" s="1682"/>
      <c r="HGO30" s="1682"/>
      <c r="HGP30" s="1682"/>
      <c r="HGS30" s="1682"/>
      <c r="HHA30" s="1690"/>
      <c r="HHB30" s="1686"/>
      <c r="HHE30" s="1682"/>
      <c r="HHF30" s="1682"/>
      <c r="HHG30" s="1682"/>
      <c r="HHH30" s="1682"/>
      <c r="HHK30" s="1682"/>
      <c r="HHS30" s="1690"/>
      <c r="HHT30" s="1686"/>
      <c r="HHW30" s="1682"/>
      <c r="HHX30" s="1682"/>
      <c r="HHY30" s="1682"/>
      <c r="HHZ30" s="1682"/>
      <c r="HIC30" s="1682"/>
      <c r="HIK30" s="1690"/>
      <c r="HIL30" s="1686"/>
      <c r="HIO30" s="1682"/>
      <c r="HIP30" s="1682"/>
      <c r="HIQ30" s="1682"/>
      <c r="HIR30" s="1682"/>
      <c r="HIU30" s="1682"/>
      <c r="HJC30" s="1690"/>
      <c r="HJD30" s="1686"/>
      <c r="HJG30" s="1682"/>
      <c r="HJH30" s="1682"/>
      <c r="HJI30" s="1682"/>
      <c r="HJJ30" s="1682"/>
      <c r="HJM30" s="1682"/>
      <c r="HJU30" s="1690"/>
      <c r="HJV30" s="1686"/>
      <c r="HJY30" s="1682"/>
      <c r="HJZ30" s="1682"/>
      <c r="HKA30" s="1682"/>
      <c r="HKB30" s="1682"/>
      <c r="HKE30" s="1682"/>
      <c r="HKM30" s="1690"/>
      <c r="HKN30" s="1686"/>
      <c r="HKQ30" s="1682"/>
      <c r="HKR30" s="1682"/>
      <c r="HKS30" s="1682"/>
      <c r="HKT30" s="1682"/>
      <c r="HKW30" s="1682"/>
      <c r="HLE30" s="1690"/>
      <c r="HLF30" s="1686"/>
      <c r="HLI30" s="1682"/>
      <c r="HLJ30" s="1682"/>
      <c r="HLK30" s="1682"/>
      <c r="HLL30" s="1682"/>
      <c r="HLO30" s="1682"/>
      <c r="HLW30" s="1690"/>
      <c r="HLX30" s="1686"/>
      <c r="HMA30" s="1682"/>
      <c r="HMB30" s="1682"/>
      <c r="HMC30" s="1682"/>
      <c r="HMD30" s="1682"/>
      <c r="HMG30" s="1682"/>
      <c r="HMO30" s="1690"/>
      <c r="HMP30" s="1686"/>
      <c r="HMS30" s="1682"/>
      <c r="HMT30" s="1682"/>
      <c r="HMU30" s="1682"/>
      <c r="HMV30" s="1682"/>
      <c r="HMY30" s="1682"/>
      <c r="HNG30" s="1690"/>
      <c r="HNH30" s="1686"/>
      <c r="HNK30" s="1682"/>
      <c r="HNL30" s="1682"/>
      <c r="HNM30" s="1682"/>
      <c r="HNN30" s="1682"/>
      <c r="HNQ30" s="1682"/>
      <c r="HNY30" s="1690"/>
      <c r="HNZ30" s="1686"/>
      <c r="HOC30" s="1682"/>
      <c r="HOD30" s="1682"/>
      <c r="HOE30" s="1682"/>
      <c r="HOF30" s="1682"/>
      <c r="HOI30" s="1682"/>
      <c r="HOQ30" s="1690"/>
      <c r="HOR30" s="1686"/>
      <c r="HOU30" s="1682"/>
      <c r="HOV30" s="1682"/>
      <c r="HOW30" s="1682"/>
      <c r="HOX30" s="1682"/>
      <c r="HPA30" s="1682"/>
      <c r="HPI30" s="1690"/>
      <c r="HPJ30" s="1686"/>
      <c r="HPM30" s="1682"/>
      <c r="HPN30" s="1682"/>
      <c r="HPO30" s="1682"/>
      <c r="HPP30" s="1682"/>
      <c r="HPS30" s="1682"/>
      <c r="HQA30" s="1690"/>
      <c r="HQB30" s="1686"/>
      <c r="HQE30" s="1682"/>
      <c r="HQF30" s="1682"/>
      <c r="HQG30" s="1682"/>
      <c r="HQH30" s="1682"/>
      <c r="HQK30" s="1682"/>
      <c r="HQS30" s="1690"/>
      <c r="HQT30" s="1686"/>
      <c r="HQW30" s="1682"/>
      <c r="HQX30" s="1682"/>
      <c r="HQY30" s="1682"/>
      <c r="HQZ30" s="1682"/>
      <c r="HRC30" s="1682"/>
      <c r="HRK30" s="1690"/>
      <c r="HRL30" s="1686"/>
      <c r="HRO30" s="1682"/>
      <c r="HRP30" s="1682"/>
      <c r="HRQ30" s="1682"/>
      <c r="HRR30" s="1682"/>
      <c r="HRU30" s="1682"/>
      <c r="HSC30" s="1690"/>
      <c r="HSD30" s="1686"/>
      <c r="HSG30" s="1682"/>
      <c r="HSH30" s="1682"/>
      <c r="HSI30" s="1682"/>
      <c r="HSJ30" s="1682"/>
      <c r="HSM30" s="1682"/>
      <c r="HSU30" s="1690"/>
      <c r="HSV30" s="1686"/>
      <c r="HSY30" s="1682"/>
      <c r="HSZ30" s="1682"/>
      <c r="HTA30" s="1682"/>
      <c r="HTB30" s="1682"/>
      <c r="HTE30" s="1682"/>
      <c r="HTM30" s="1690"/>
      <c r="HTN30" s="1686"/>
      <c r="HTQ30" s="1682"/>
      <c r="HTR30" s="1682"/>
      <c r="HTS30" s="1682"/>
      <c r="HTT30" s="1682"/>
      <c r="HTW30" s="1682"/>
      <c r="HUE30" s="1690"/>
      <c r="HUF30" s="1686"/>
      <c r="HUI30" s="1682"/>
      <c r="HUJ30" s="1682"/>
      <c r="HUK30" s="1682"/>
      <c r="HUL30" s="1682"/>
      <c r="HUO30" s="1682"/>
      <c r="HUW30" s="1690"/>
      <c r="HUX30" s="1686"/>
      <c r="HVA30" s="1682"/>
      <c r="HVB30" s="1682"/>
      <c r="HVC30" s="1682"/>
      <c r="HVD30" s="1682"/>
      <c r="HVG30" s="1682"/>
      <c r="HVO30" s="1690"/>
      <c r="HVP30" s="1686"/>
      <c r="HVS30" s="1682"/>
      <c r="HVT30" s="1682"/>
      <c r="HVU30" s="1682"/>
      <c r="HVV30" s="1682"/>
      <c r="HVY30" s="1682"/>
      <c r="HWG30" s="1690"/>
      <c r="HWH30" s="1686"/>
      <c r="HWK30" s="1682"/>
      <c r="HWL30" s="1682"/>
      <c r="HWM30" s="1682"/>
      <c r="HWN30" s="1682"/>
      <c r="HWQ30" s="1682"/>
      <c r="HWY30" s="1690"/>
      <c r="HWZ30" s="1686"/>
      <c r="HXC30" s="1682"/>
      <c r="HXD30" s="1682"/>
      <c r="HXE30" s="1682"/>
      <c r="HXF30" s="1682"/>
      <c r="HXI30" s="1682"/>
      <c r="HXQ30" s="1690"/>
      <c r="HXR30" s="1686"/>
      <c r="HXU30" s="1682"/>
      <c r="HXV30" s="1682"/>
      <c r="HXW30" s="1682"/>
      <c r="HXX30" s="1682"/>
      <c r="HYA30" s="1682"/>
      <c r="HYI30" s="1690"/>
      <c r="HYJ30" s="1686"/>
      <c r="HYM30" s="1682"/>
      <c r="HYN30" s="1682"/>
      <c r="HYO30" s="1682"/>
      <c r="HYP30" s="1682"/>
      <c r="HYS30" s="1682"/>
      <c r="HZA30" s="1690"/>
      <c r="HZB30" s="1686"/>
      <c r="HZE30" s="1682"/>
      <c r="HZF30" s="1682"/>
      <c r="HZG30" s="1682"/>
      <c r="HZH30" s="1682"/>
      <c r="HZK30" s="1682"/>
      <c r="HZS30" s="1690"/>
      <c r="HZT30" s="1686"/>
      <c r="HZW30" s="1682"/>
      <c r="HZX30" s="1682"/>
      <c r="HZY30" s="1682"/>
      <c r="HZZ30" s="1682"/>
      <c r="IAC30" s="1682"/>
      <c r="IAK30" s="1690"/>
      <c r="IAL30" s="1686"/>
      <c r="IAO30" s="1682"/>
      <c r="IAP30" s="1682"/>
      <c r="IAQ30" s="1682"/>
      <c r="IAR30" s="1682"/>
      <c r="IAU30" s="1682"/>
      <c r="IBC30" s="1690"/>
      <c r="IBD30" s="1686"/>
      <c r="IBG30" s="1682"/>
      <c r="IBH30" s="1682"/>
      <c r="IBI30" s="1682"/>
      <c r="IBJ30" s="1682"/>
      <c r="IBM30" s="1682"/>
      <c r="IBU30" s="1690"/>
      <c r="IBV30" s="1686"/>
      <c r="IBY30" s="1682"/>
      <c r="IBZ30" s="1682"/>
      <c r="ICA30" s="1682"/>
      <c r="ICB30" s="1682"/>
      <c r="ICE30" s="1682"/>
      <c r="ICM30" s="1690"/>
      <c r="ICN30" s="1686"/>
      <c r="ICQ30" s="1682"/>
      <c r="ICR30" s="1682"/>
      <c r="ICS30" s="1682"/>
      <c r="ICT30" s="1682"/>
      <c r="ICW30" s="1682"/>
      <c r="IDE30" s="1690"/>
      <c r="IDF30" s="1686"/>
      <c r="IDI30" s="1682"/>
      <c r="IDJ30" s="1682"/>
      <c r="IDK30" s="1682"/>
      <c r="IDL30" s="1682"/>
      <c r="IDO30" s="1682"/>
      <c r="IDW30" s="1690"/>
      <c r="IDX30" s="1686"/>
      <c r="IEA30" s="1682"/>
      <c r="IEB30" s="1682"/>
      <c r="IEC30" s="1682"/>
      <c r="IED30" s="1682"/>
      <c r="IEG30" s="1682"/>
      <c r="IEO30" s="1690"/>
      <c r="IEP30" s="1686"/>
      <c r="IES30" s="1682"/>
      <c r="IET30" s="1682"/>
      <c r="IEU30" s="1682"/>
      <c r="IEV30" s="1682"/>
      <c r="IEY30" s="1682"/>
      <c r="IFG30" s="1690"/>
      <c r="IFH30" s="1686"/>
      <c r="IFK30" s="1682"/>
      <c r="IFL30" s="1682"/>
      <c r="IFM30" s="1682"/>
      <c r="IFN30" s="1682"/>
      <c r="IFQ30" s="1682"/>
      <c r="IFY30" s="1690"/>
      <c r="IFZ30" s="1686"/>
      <c r="IGC30" s="1682"/>
      <c r="IGD30" s="1682"/>
      <c r="IGE30" s="1682"/>
      <c r="IGF30" s="1682"/>
      <c r="IGI30" s="1682"/>
      <c r="IGQ30" s="1690"/>
      <c r="IGR30" s="1686"/>
      <c r="IGU30" s="1682"/>
      <c r="IGV30" s="1682"/>
      <c r="IGW30" s="1682"/>
      <c r="IGX30" s="1682"/>
      <c r="IHA30" s="1682"/>
      <c r="IHI30" s="1690"/>
      <c r="IHJ30" s="1686"/>
      <c r="IHM30" s="1682"/>
      <c r="IHN30" s="1682"/>
      <c r="IHO30" s="1682"/>
      <c r="IHP30" s="1682"/>
      <c r="IHS30" s="1682"/>
      <c r="IIA30" s="1690"/>
      <c r="IIB30" s="1686"/>
      <c r="IIE30" s="1682"/>
      <c r="IIF30" s="1682"/>
      <c r="IIG30" s="1682"/>
      <c r="IIH30" s="1682"/>
      <c r="IIK30" s="1682"/>
      <c r="IIS30" s="1690"/>
      <c r="IIT30" s="1686"/>
      <c r="IIW30" s="1682"/>
      <c r="IIX30" s="1682"/>
      <c r="IIY30" s="1682"/>
      <c r="IIZ30" s="1682"/>
      <c r="IJC30" s="1682"/>
      <c r="IJK30" s="1690"/>
      <c r="IJL30" s="1686"/>
      <c r="IJO30" s="1682"/>
      <c r="IJP30" s="1682"/>
      <c r="IJQ30" s="1682"/>
      <c r="IJR30" s="1682"/>
      <c r="IJU30" s="1682"/>
      <c r="IKC30" s="1690"/>
      <c r="IKD30" s="1686"/>
      <c r="IKG30" s="1682"/>
      <c r="IKH30" s="1682"/>
      <c r="IKI30" s="1682"/>
      <c r="IKJ30" s="1682"/>
      <c r="IKM30" s="1682"/>
      <c r="IKU30" s="1690"/>
      <c r="IKV30" s="1686"/>
      <c r="IKY30" s="1682"/>
      <c r="IKZ30" s="1682"/>
      <c r="ILA30" s="1682"/>
      <c r="ILB30" s="1682"/>
      <c r="ILE30" s="1682"/>
      <c r="ILM30" s="1690"/>
      <c r="ILN30" s="1686"/>
      <c r="ILQ30" s="1682"/>
      <c r="ILR30" s="1682"/>
      <c r="ILS30" s="1682"/>
      <c r="ILT30" s="1682"/>
      <c r="ILW30" s="1682"/>
      <c r="IME30" s="1690"/>
      <c r="IMF30" s="1686"/>
      <c r="IMI30" s="1682"/>
      <c r="IMJ30" s="1682"/>
      <c r="IMK30" s="1682"/>
      <c r="IML30" s="1682"/>
      <c r="IMO30" s="1682"/>
      <c r="IMW30" s="1690"/>
      <c r="IMX30" s="1686"/>
      <c r="INA30" s="1682"/>
      <c r="INB30" s="1682"/>
      <c r="INC30" s="1682"/>
      <c r="IND30" s="1682"/>
      <c r="ING30" s="1682"/>
      <c r="INO30" s="1690"/>
      <c r="INP30" s="1686"/>
      <c r="INS30" s="1682"/>
      <c r="INT30" s="1682"/>
      <c r="INU30" s="1682"/>
      <c r="INV30" s="1682"/>
      <c r="INY30" s="1682"/>
      <c r="IOG30" s="1690"/>
      <c r="IOH30" s="1686"/>
      <c r="IOK30" s="1682"/>
      <c r="IOL30" s="1682"/>
      <c r="IOM30" s="1682"/>
      <c r="ION30" s="1682"/>
      <c r="IOQ30" s="1682"/>
      <c r="IOY30" s="1690"/>
      <c r="IOZ30" s="1686"/>
      <c r="IPC30" s="1682"/>
      <c r="IPD30" s="1682"/>
      <c r="IPE30" s="1682"/>
      <c r="IPF30" s="1682"/>
      <c r="IPI30" s="1682"/>
      <c r="IPQ30" s="1690"/>
      <c r="IPR30" s="1686"/>
      <c r="IPU30" s="1682"/>
      <c r="IPV30" s="1682"/>
      <c r="IPW30" s="1682"/>
      <c r="IPX30" s="1682"/>
      <c r="IQA30" s="1682"/>
      <c r="IQI30" s="1690"/>
      <c r="IQJ30" s="1686"/>
      <c r="IQM30" s="1682"/>
      <c r="IQN30" s="1682"/>
      <c r="IQO30" s="1682"/>
      <c r="IQP30" s="1682"/>
      <c r="IQS30" s="1682"/>
      <c r="IRA30" s="1690"/>
      <c r="IRB30" s="1686"/>
      <c r="IRE30" s="1682"/>
      <c r="IRF30" s="1682"/>
      <c r="IRG30" s="1682"/>
      <c r="IRH30" s="1682"/>
      <c r="IRK30" s="1682"/>
      <c r="IRS30" s="1690"/>
      <c r="IRT30" s="1686"/>
      <c r="IRW30" s="1682"/>
      <c r="IRX30" s="1682"/>
      <c r="IRY30" s="1682"/>
      <c r="IRZ30" s="1682"/>
      <c r="ISC30" s="1682"/>
      <c r="ISK30" s="1690"/>
      <c r="ISL30" s="1686"/>
      <c r="ISO30" s="1682"/>
      <c r="ISP30" s="1682"/>
      <c r="ISQ30" s="1682"/>
      <c r="ISR30" s="1682"/>
      <c r="ISU30" s="1682"/>
      <c r="ITC30" s="1690"/>
      <c r="ITD30" s="1686"/>
      <c r="ITG30" s="1682"/>
      <c r="ITH30" s="1682"/>
      <c r="ITI30" s="1682"/>
      <c r="ITJ30" s="1682"/>
      <c r="ITM30" s="1682"/>
      <c r="ITU30" s="1690"/>
      <c r="ITV30" s="1686"/>
      <c r="ITY30" s="1682"/>
      <c r="ITZ30" s="1682"/>
      <c r="IUA30" s="1682"/>
      <c r="IUB30" s="1682"/>
      <c r="IUE30" s="1682"/>
      <c r="IUM30" s="1690"/>
      <c r="IUN30" s="1686"/>
      <c r="IUQ30" s="1682"/>
      <c r="IUR30" s="1682"/>
      <c r="IUS30" s="1682"/>
      <c r="IUT30" s="1682"/>
      <c r="IUW30" s="1682"/>
      <c r="IVE30" s="1690"/>
      <c r="IVF30" s="1686"/>
      <c r="IVI30" s="1682"/>
      <c r="IVJ30" s="1682"/>
      <c r="IVK30" s="1682"/>
      <c r="IVL30" s="1682"/>
      <c r="IVO30" s="1682"/>
      <c r="IVW30" s="1690"/>
      <c r="IVX30" s="1686"/>
      <c r="IWA30" s="1682"/>
      <c r="IWB30" s="1682"/>
      <c r="IWC30" s="1682"/>
      <c r="IWD30" s="1682"/>
      <c r="IWG30" s="1682"/>
      <c r="IWO30" s="1690"/>
      <c r="IWP30" s="1686"/>
      <c r="IWS30" s="1682"/>
      <c r="IWT30" s="1682"/>
      <c r="IWU30" s="1682"/>
      <c r="IWV30" s="1682"/>
      <c r="IWY30" s="1682"/>
      <c r="IXG30" s="1690"/>
      <c r="IXH30" s="1686"/>
      <c r="IXK30" s="1682"/>
      <c r="IXL30" s="1682"/>
      <c r="IXM30" s="1682"/>
      <c r="IXN30" s="1682"/>
      <c r="IXQ30" s="1682"/>
      <c r="IXY30" s="1690"/>
      <c r="IXZ30" s="1686"/>
      <c r="IYC30" s="1682"/>
      <c r="IYD30" s="1682"/>
      <c r="IYE30" s="1682"/>
      <c r="IYF30" s="1682"/>
      <c r="IYI30" s="1682"/>
      <c r="IYQ30" s="1690"/>
      <c r="IYR30" s="1686"/>
      <c r="IYU30" s="1682"/>
      <c r="IYV30" s="1682"/>
      <c r="IYW30" s="1682"/>
      <c r="IYX30" s="1682"/>
      <c r="IZA30" s="1682"/>
      <c r="IZI30" s="1690"/>
      <c r="IZJ30" s="1686"/>
      <c r="IZM30" s="1682"/>
      <c r="IZN30" s="1682"/>
      <c r="IZO30" s="1682"/>
      <c r="IZP30" s="1682"/>
      <c r="IZS30" s="1682"/>
      <c r="JAA30" s="1690"/>
      <c r="JAB30" s="1686"/>
      <c r="JAE30" s="1682"/>
      <c r="JAF30" s="1682"/>
      <c r="JAG30" s="1682"/>
      <c r="JAH30" s="1682"/>
      <c r="JAK30" s="1682"/>
      <c r="JAS30" s="1690"/>
      <c r="JAT30" s="1686"/>
      <c r="JAW30" s="1682"/>
      <c r="JAX30" s="1682"/>
      <c r="JAY30" s="1682"/>
      <c r="JAZ30" s="1682"/>
      <c r="JBC30" s="1682"/>
      <c r="JBK30" s="1690"/>
      <c r="JBL30" s="1686"/>
      <c r="JBO30" s="1682"/>
      <c r="JBP30" s="1682"/>
      <c r="JBQ30" s="1682"/>
      <c r="JBR30" s="1682"/>
      <c r="JBU30" s="1682"/>
      <c r="JCC30" s="1690"/>
      <c r="JCD30" s="1686"/>
      <c r="JCG30" s="1682"/>
      <c r="JCH30" s="1682"/>
      <c r="JCI30" s="1682"/>
      <c r="JCJ30" s="1682"/>
      <c r="JCM30" s="1682"/>
      <c r="JCU30" s="1690"/>
      <c r="JCV30" s="1686"/>
      <c r="JCY30" s="1682"/>
      <c r="JCZ30" s="1682"/>
      <c r="JDA30" s="1682"/>
      <c r="JDB30" s="1682"/>
      <c r="JDE30" s="1682"/>
      <c r="JDM30" s="1690"/>
      <c r="JDN30" s="1686"/>
      <c r="JDQ30" s="1682"/>
      <c r="JDR30" s="1682"/>
      <c r="JDS30" s="1682"/>
      <c r="JDT30" s="1682"/>
      <c r="JDW30" s="1682"/>
      <c r="JEE30" s="1690"/>
      <c r="JEF30" s="1686"/>
      <c r="JEI30" s="1682"/>
      <c r="JEJ30" s="1682"/>
      <c r="JEK30" s="1682"/>
      <c r="JEL30" s="1682"/>
      <c r="JEO30" s="1682"/>
      <c r="JEW30" s="1690"/>
      <c r="JEX30" s="1686"/>
      <c r="JFA30" s="1682"/>
      <c r="JFB30" s="1682"/>
      <c r="JFC30" s="1682"/>
      <c r="JFD30" s="1682"/>
      <c r="JFG30" s="1682"/>
      <c r="JFO30" s="1690"/>
      <c r="JFP30" s="1686"/>
      <c r="JFS30" s="1682"/>
      <c r="JFT30" s="1682"/>
      <c r="JFU30" s="1682"/>
      <c r="JFV30" s="1682"/>
      <c r="JFY30" s="1682"/>
      <c r="JGG30" s="1690"/>
      <c r="JGH30" s="1686"/>
      <c r="JGK30" s="1682"/>
      <c r="JGL30" s="1682"/>
      <c r="JGM30" s="1682"/>
      <c r="JGN30" s="1682"/>
      <c r="JGQ30" s="1682"/>
      <c r="JGY30" s="1690"/>
      <c r="JGZ30" s="1686"/>
      <c r="JHC30" s="1682"/>
      <c r="JHD30" s="1682"/>
      <c r="JHE30" s="1682"/>
      <c r="JHF30" s="1682"/>
      <c r="JHI30" s="1682"/>
      <c r="JHQ30" s="1690"/>
      <c r="JHR30" s="1686"/>
      <c r="JHU30" s="1682"/>
      <c r="JHV30" s="1682"/>
      <c r="JHW30" s="1682"/>
      <c r="JHX30" s="1682"/>
      <c r="JIA30" s="1682"/>
      <c r="JII30" s="1690"/>
      <c r="JIJ30" s="1686"/>
      <c r="JIM30" s="1682"/>
      <c r="JIN30" s="1682"/>
      <c r="JIO30" s="1682"/>
      <c r="JIP30" s="1682"/>
      <c r="JIS30" s="1682"/>
      <c r="JJA30" s="1690"/>
      <c r="JJB30" s="1686"/>
      <c r="JJE30" s="1682"/>
      <c r="JJF30" s="1682"/>
      <c r="JJG30" s="1682"/>
      <c r="JJH30" s="1682"/>
      <c r="JJK30" s="1682"/>
      <c r="JJS30" s="1690"/>
      <c r="JJT30" s="1686"/>
      <c r="JJW30" s="1682"/>
      <c r="JJX30" s="1682"/>
      <c r="JJY30" s="1682"/>
      <c r="JJZ30" s="1682"/>
      <c r="JKC30" s="1682"/>
      <c r="JKK30" s="1690"/>
      <c r="JKL30" s="1686"/>
      <c r="JKO30" s="1682"/>
      <c r="JKP30" s="1682"/>
      <c r="JKQ30" s="1682"/>
      <c r="JKR30" s="1682"/>
      <c r="JKU30" s="1682"/>
      <c r="JLC30" s="1690"/>
      <c r="JLD30" s="1686"/>
      <c r="JLG30" s="1682"/>
      <c r="JLH30" s="1682"/>
      <c r="JLI30" s="1682"/>
      <c r="JLJ30" s="1682"/>
      <c r="JLM30" s="1682"/>
      <c r="JLU30" s="1690"/>
      <c r="JLV30" s="1686"/>
      <c r="JLY30" s="1682"/>
      <c r="JLZ30" s="1682"/>
      <c r="JMA30" s="1682"/>
      <c r="JMB30" s="1682"/>
      <c r="JME30" s="1682"/>
      <c r="JMM30" s="1690"/>
      <c r="JMN30" s="1686"/>
      <c r="JMQ30" s="1682"/>
      <c r="JMR30" s="1682"/>
      <c r="JMS30" s="1682"/>
      <c r="JMT30" s="1682"/>
      <c r="JMW30" s="1682"/>
      <c r="JNE30" s="1690"/>
      <c r="JNF30" s="1686"/>
      <c r="JNI30" s="1682"/>
      <c r="JNJ30" s="1682"/>
      <c r="JNK30" s="1682"/>
      <c r="JNL30" s="1682"/>
      <c r="JNO30" s="1682"/>
      <c r="JNW30" s="1690"/>
      <c r="JNX30" s="1686"/>
      <c r="JOA30" s="1682"/>
      <c r="JOB30" s="1682"/>
      <c r="JOC30" s="1682"/>
      <c r="JOD30" s="1682"/>
      <c r="JOG30" s="1682"/>
      <c r="JOO30" s="1690"/>
      <c r="JOP30" s="1686"/>
      <c r="JOS30" s="1682"/>
      <c r="JOT30" s="1682"/>
      <c r="JOU30" s="1682"/>
      <c r="JOV30" s="1682"/>
      <c r="JOY30" s="1682"/>
      <c r="JPG30" s="1690"/>
      <c r="JPH30" s="1686"/>
      <c r="JPK30" s="1682"/>
      <c r="JPL30" s="1682"/>
      <c r="JPM30" s="1682"/>
      <c r="JPN30" s="1682"/>
      <c r="JPQ30" s="1682"/>
      <c r="JPY30" s="1690"/>
      <c r="JPZ30" s="1686"/>
      <c r="JQC30" s="1682"/>
      <c r="JQD30" s="1682"/>
      <c r="JQE30" s="1682"/>
      <c r="JQF30" s="1682"/>
      <c r="JQI30" s="1682"/>
      <c r="JQQ30" s="1690"/>
      <c r="JQR30" s="1686"/>
      <c r="JQU30" s="1682"/>
      <c r="JQV30" s="1682"/>
      <c r="JQW30" s="1682"/>
      <c r="JQX30" s="1682"/>
      <c r="JRA30" s="1682"/>
      <c r="JRI30" s="1690"/>
      <c r="JRJ30" s="1686"/>
      <c r="JRM30" s="1682"/>
      <c r="JRN30" s="1682"/>
      <c r="JRO30" s="1682"/>
      <c r="JRP30" s="1682"/>
      <c r="JRS30" s="1682"/>
      <c r="JSA30" s="1690"/>
      <c r="JSB30" s="1686"/>
      <c r="JSE30" s="1682"/>
      <c r="JSF30" s="1682"/>
      <c r="JSG30" s="1682"/>
      <c r="JSH30" s="1682"/>
      <c r="JSK30" s="1682"/>
      <c r="JSS30" s="1690"/>
      <c r="JST30" s="1686"/>
      <c r="JSW30" s="1682"/>
      <c r="JSX30" s="1682"/>
      <c r="JSY30" s="1682"/>
      <c r="JSZ30" s="1682"/>
      <c r="JTC30" s="1682"/>
      <c r="JTK30" s="1690"/>
      <c r="JTL30" s="1686"/>
      <c r="JTO30" s="1682"/>
      <c r="JTP30" s="1682"/>
      <c r="JTQ30" s="1682"/>
      <c r="JTR30" s="1682"/>
      <c r="JTU30" s="1682"/>
      <c r="JUC30" s="1690"/>
      <c r="JUD30" s="1686"/>
      <c r="JUG30" s="1682"/>
      <c r="JUH30" s="1682"/>
      <c r="JUI30" s="1682"/>
      <c r="JUJ30" s="1682"/>
      <c r="JUM30" s="1682"/>
      <c r="JUU30" s="1690"/>
      <c r="JUV30" s="1686"/>
      <c r="JUY30" s="1682"/>
      <c r="JUZ30" s="1682"/>
      <c r="JVA30" s="1682"/>
      <c r="JVB30" s="1682"/>
      <c r="JVE30" s="1682"/>
      <c r="JVM30" s="1690"/>
      <c r="JVN30" s="1686"/>
      <c r="JVQ30" s="1682"/>
      <c r="JVR30" s="1682"/>
      <c r="JVS30" s="1682"/>
      <c r="JVT30" s="1682"/>
      <c r="JVW30" s="1682"/>
      <c r="JWE30" s="1690"/>
      <c r="JWF30" s="1686"/>
      <c r="JWI30" s="1682"/>
      <c r="JWJ30" s="1682"/>
      <c r="JWK30" s="1682"/>
      <c r="JWL30" s="1682"/>
      <c r="JWO30" s="1682"/>
      <c r="JWW30" s="1690"/>
      <c r="JWX30" s="1686"/>
      <c r="JXA30" s="1682"/>
      <c r="JXB30" s="1682"/>
      <c r="JXC30" s="1682"/>
      <c r="JXD30" s="1682"/>
      <c r="JXG30" s="1682"/>
      <c r="JXO30" s="1690"/>
      <c r="JXP30" s="1686"/>
      <c r="JXS30" s="1682"/>
      <c r="JXT30" s="1682"/>
      <c r="JXU30" s="1682"/>
      <c r="JXV30" s="1682"/>
      <c r="JXY30" s="1682"/>
      <c r="JYG30" s="1690"/>
      <c r="JYH30" s="1686"/>
      <c r="JYK30" s="1682"/>
      <c r="JYL30" s="1682"/>
      <c r="JYM30" s="1682"/>
      <c r="JYN30" s="1682"/>
      <c r="JYQ30" s="1682"/>
      <c r="JYY30" s="1690"/>
      <c r="JYZ30" s="1686"/>
      <c r="JZC30" s="1682"/>
      <c r="JZD30" s="1682"/>
      <c r="JZE30" s="1682"/>
      <c r="JZF30" s="1682"/>
      <c r="JZI30" s="1682"/>
      <c r="JZQ30" s="1690"/>
      <c r="JZR30" s="1686"/>
      <c r="JZU30" s="1682"/>
      <c r="JZV30" s="1682"/>
      <c r="JZW30" s="1682"/>
      <c r="JZX30" s="1682"/>
      <c r="KAA30" s="1682"/>
      <c r="KAI30" s="1690"/>
      <c r="KAJ30" s="1686"/>
      <c r="KAM30" s="1682"/>
      <c r="KAN30" s="1682"/>
      <c r="KAO30" s="1682"/>
      <c r="KAP30" s="1682"/>
      <c r="KAS30" s="1682"/>
      <c r="KBA30" s="1690"/>
      <c r="KBB30" s="1686"/>
      <c r="KBE30" s="1682"/>
      <c r="KBF30" s="1682"/>
      <c r="KBG30" s="1682"/>
      <c r="KBH30" s="1682"/>
      <c r="KBK30" s="1682"/>
      <c r="KBS30" s="1690"/>
      <c r="KBT30" s="1686"/>
      <c r="KBW30" s="1682"/>
      <c r="KBX30" s="1682"/>
      <c r="KBY30" s="1682"/>
      <c r="KBZ30" s="1682"/>
      <c r="KCC30" s="1682"/>
      <c r="KCK30" s="1690"/>
      <c r="KCL30" s="1686"/>
      <c r="KCO30" s="1682"/>
      <c r="KCP30" s="1682"/>
      <c r="KCQ30" s="1682"/>
      <c r="KCR30" s="1682"/>
      <c r="KCU30" s="1682"/>
      <c r="KDC30" s="1690"/>
      <c r="KDD30" s="1686"/>
      <c r="KDG30" s="1682"/>
      <c r="KDH30" s="1682"/>
      <c r="KDI30" s="1682"/>
      <c r="KDJ30" s="1682"/>
      <c r="KDM30" s="1682"/>
      <c r="KDU30" s="1690"/>
      <c r="KDV30" s="1686"/>
      <c r="KDY30" s="1682"/>
      <c r="KDZ30" s="1682"/>
      <c r="KEA30" s="1682"/>
      <c r="KEB30" s="1682"/>
      <c r="KEE30" s="1682"/>
      <c r="KEM30" s="1690"/>
      <c r="KEN30" s="1686"/>
      <c r="KEQ30" s="1682"/>
      <c r="KER30" s="1682"/>
      <c r="KES30" s="1682"/>
      <c r="KET30" s="1682"/>
      <c r="KEW30" s="1682"/>
      <c r="KFE30" s="1690"/>
      <c r="KFF30" s="1686"/>
      <c r="KFI30" s="1682"/>
      <c r="KFJ30" s="1682"/>
      <c r="KFK30" s="1682"/>
      <c r="KFL30" s="1682"/>
      <c r="KFO30" s="1682"/>
      <c r="KFW30" s="1690"/>
      <c r="KFX30" s="1686"/>
      <c r="KGA30" s="1682"/>
      <c r="KGB30" s="1682"/>
      <c r="KGC30" s="1682"/>
      <c r="KGD30" s="1682"/>
      <c r="KGG30" s="1682"/>
      <c r="KGO30" s="1690"/>
      <c r="KGP30" s="1686"/>
      <c r="KGS30" s="1682"/>
      <c r="KGT30" s="1682"/>
      <c r="KGU30" s="1682"/>
      <c r="KGV30" s="1682"/>
      <c r="KGY30" s="1682"/>
      <c r="KHG30" s="1690"/>
      <c r="KHH30" s="1686"/>
      <c r="KHK30" s="1682"/>
      <c r="KHL30" s="1682"/>
      <c r="KHM30" s="1682"/>
      <c r="KHN30" s="1682"/>
      <c r="KHQ30" s="1682"/>
      <c r="KHY30" s="1690"/>
      <c r="KHZ30" s="1686"/>
      <c r="KIC30" s="1682"/>
      <c r="KID30" s="1682"/>
      <c r="KIE30" s="1682"/>
      <c r="KIF30" s="1682"/>
      <c r="KII30" s="1682"/>
      <c r="KIQ30" s="1690"/>
      <c r="KIR30" s="1686"/>
      <c r="KIU30" s="1682"/>
      <c r="KIV30" s="1682"/>
      <c r="KIW30" s="1682"/>
      <c r="KIX30" s="1682"/>
      <c r="KJA30" s="1682"/>
      <c r="KJI30" s="1690"/>
      <c r="KJJ30" s="1686"/>
      <c r="KJM30" s="1682"/>
      <c r="KJN30" s="1682"/>
      <c r="KJO30" s="1682"/>
      <c r="KJP30" s="1682"/>
      <c r="KJS30" s="1682"/>
      <c r="KKA30" s="1690"/>
      <c r="KKB30" s="1686"/>
      <c r="KKE30" s="1682"/>
      <c r="KKF30" s="1682"/>
      <c r="KKG30" s="1682"/>
      <c r="KKH30" s="1682"/>
      <c r="KKK30" s="1682"/>
      <c r="KKS30" s="1690"/>
      <c r="KKT30" s="1686"/>
      <c r="KKW30" s="1682"/>
      <c r="KKX30" s="1682"/>
      <c r="KKY30" s="1682"/>
      <c r="KKZ30" s="1682"/>
      <c r="KLC30" s="1682"/>
      <c r="KLK30" s="1690"/>
      <c r="KLL30" s="1686"/>
      <c r="KLO30" s="1682"/>
      <c r="KLP30" s="1682"/>
      <c r="KLQ30" s="1682"/>
      <c r="KLR30" s="1682"/>
      <c r="KLU30" s="1682"/>
      <c r="KMC30" s="1690"/>
      <c r="KMD30" s="1686"/>
      <c r="KMG30" s="1682"/>
      <c r="KMH30" s="1682"/>
      <c r="KMI30" s="1682"/>
      <c r="KMJ30" s="1682"/>
      <c r="KMM30" s="1682"/>
      <c r="KMU30" s="1690"/>
      <c r="KMV30" s="1686"/>
      <c r="KMY30" s="1682"/>
      <c r="KMZ30" s="1682"/>
      <c r="KNA30" s="1682"/>
      <c r="KNB30" s="1682"/>
      <c r="KNE30" s="1682"/>
      <c r="KNM30" s="1690"/>
      <c r="KNN30" s="1686"/>
      <c r="KNQ30" s="1682"/>
      <c r="KNR30" s="1682"/>
      <c r="KNS30" s="1682"/>
      <c r="KNT30" s="1682"/>
      <c r="KNW30" s="1682"/>
      <c r="KOE30" s="1690"/>
      <c r="KOF30" s="1686"/>
      <c r="KOI30" s="1682"/>
      <c r="KOJ30" s="1682"/>
      <c r="KOK30" s="1682"/>
      <c r="KOL30" s="1682"/>
      <c r="KOO30" s="1682"/>
      <c r="KOW30" s="1690"/>
      <c r="KOX30" s="1686"/>
      <c r="KPA30" s="1682"/>
      <c r="KPB30" s="1682"/>
      <c r="KPC30" s="1682"/>
      <c r="KPD30" s="1682"/>
      <c r="KPG30" s="1682"/>
      <c r="KPO30" s="1690"/>
      <c r="KPP30" s="1686"/>
      <c r="KPS30" s="1682"/>
      <c r="KPT30" s="1682"/>
      <c r="KPU30" s="1682"/>
      <c r="KPV30" s="1682"/>
      <c r="KPY30" s="1682"/>
      <c r="KQG30" s="1690"/>
      <c r="KQH30" s="1686"/>
      <c r="KQK30" s="1682"/>
      <c r="KQL30" s="1682"/>
      <c r="KQM30" s="1682"/>
      <c r="KQN30" s="1682"/>
      <c r="KQQ30" s="1682"/>
      <c r="KQY30" s="1690"/>
      <c r="KQZ30" s="1686"/>
      <c r="KRC30" s="1682"/>
      <c r="KRD30" s="1682"/>
      <c r="KRE30" s="1682"/>
      <c r="KRF30" s="1682"/>
      <c r="KRI30" s="1682"/>
      <c r="KRQ30" s="1690"/>
      <c r="KRR30" s="1686"/>
      <c r="KRU30" s="1682"/>
      <c r="KRV30" s="1682"/>
      <c r="KRW30" s="1682"/>
      <c r="KRX30" s="1682"/>
      <c r="KSA30" s="1682"/>
      <c r="KSI30" s="1690"/>
      <c r="KSJ30" s="1686"/>
      <c r="KSM30" s="1682"/>
      <c r="KSN30" s="1682"/>
      <c r="KSO30" s="1682"/>
      <c r="KSP30" s="1682"/>
      <c r="KSS30" s="1682"/>
      <c r="KTA30" s="1690"/>
      <c r="KTB30" s="1686"/>
      <c r="KTE30" s="1682"/>
      <c r="KTF30" s="1682"/>
      <c r="KTG30" s="1682"/>
      <c r="KTH30" s="1682"/>
      <c r="KTK30" s="1682"/>
      <c r="KTS30" s="1690"/>
      <c r="KTT30" s="1686"/>
      <c r="KTW30" s="1682"/>
      <c r="KTX30" s="1682"/>
      <c r="KTY30" s="1682"/>
      <c r="KTZ30" s="1682"/>
      <c r="KUC30" s="1682"/>
      <c r="KUK30" s="1690"/>
      <c r="KUL30" s="1686"/>
      <c r="KUO30" s="1682"/>
      <c r="KUP30" s="1682"/>
      <c r="KUQ30" s="1682"/>
      <c r="KUR30" s="1682"/>
      <c r="KUU30" s="1682"/>
      <c r="KVC30" s="1690"/>
      <c r="KVD30" s="1686"/>
      <c r="KVG30" s="1682"/>
      <c r="KVH30" s="1682"/>
      <c r="KVI30" s="1682"/>
      <c r="KVJ30" s="1682"/>
      <c r="KVM30" s="1682"/>
      <c r="KVU30" s="1690"/>
      <c r="KVV30" s="1686"/>
      <c r="KVY30" s="1682"/>
      <c r="KVZ30" s="1682"/>
      <c r="KWA30" s="1682"/>
      <c r="KWB30" s="1682"/>
      <c r="KWE30" s="1682"/>
      <c r="KWM30" s="1690"/>
      <c r="KWN30" s="1686"/>
      <c r="KWQ30" s="1682"/>
      <c r="KWR30" s="1682"/>
      <c r="KWS30" s="1682"/>
      <c r="KWT30" s="1682"/>
      <c r="KWW30" s="1682"/>
      <c r="KXE30" s="1690"/>
      <c r="KXF30" s="1686"/>
      <c r="KXI30" s="1682"/>
      <c r="KXJ30" s="1682"/>
      <c r="KXK30" s="1682"/>
      <c r="KXL30" s="1682"/>
      <c r="KXO30" s="1682"/>
      <c r="KXW30" s="1690"/>
      <c r="KXX30" s="1686"/>
      <c r="KYA30" s="1682"/>
      <c r="KYB30" s="1682"/>
      <c r="KYC30" s="1682"/>
      <c r="KYD30" s="1682"/>
      <c r="KYG30" s="1682"/>
      <c r="KYO30" s="1690"/>
      <c r="KYP30" s="1686"/>
      <c r="KYS30" s="1682"/>
      <c r="KYT30" s="1682"/>
      <c r="KYU30" s="1682"/>
      <c r="KYV30" s="1682"/>
      <c r="KYY30" s="1682"/>
      <c r="KZG30" s="1690"/>
      <c r="KZH30" s="1686"/>
      <c r="KZK30" s="1682"/>
      <c r="KZL30" s="1682"/>
      <c r="KZM30" s="1682"/>
      <c r="KZN30" s="1682"/>
      <c r="KZQ30" s="1682"/>
      <c r="KZY30" s="1690"/>
      <c r="KZZ30" s="1686"/>
      <c r="LAC30" s="1682"/>
      <c r="LAD30" s="1682"/>
      <c r="LAE30" s="1682"/>
      <c r="LAF30" s="1682"/>
      <c r="LAI30" s="1682"/>
      <c r="LAQ30" s="1690"/>
      <c r="LAR30" s="1686"/>
      <c r="LAU30" s="1682"/>
      <c r="LAV30" s="1682"/>
      <c r="LAW30" s="1682"/>
      <c r="LAX30" s="1682"/>
      <c r="LBA30" s="1682"/>
      <c r="LBI30" s="1690"/>
      <c r="LBJ30" s="1686"/>
      <c r="LBM30" s="1682"/>
      <c r="LBN30" s="1682"/>
      <c r="LBO30" s="1682"/>
      <c r="LBP30" s="1682"/>
      <c r="LBS30" s="1682"/>
      <c r="LCA30" s="1690"/>
      <c r="LCB30" s="1686"/>
      <c r="LCE30" s="1682"/>
      <c r="LCF30" s="1682"/>
      <c r="LCG30" s="1682"/>
      <c r="LCH30" s="1682"/>
      <c r="LCK30" s="1682"/>
      <c r="LCS30" s="1690"/>
      <c r="LCT30" s="1686"/>
      <c r="LCW30" s="1682"/>
      <c r="LCX30" s="1682"/>
      <c r="LCY30" s="1682"/>
      <c r="LCZ30" s="1682"/>
      <c r="LDC30" s="1682"/>
      <c r="LDK30" s="1690"/>
      <c r="LDL30" s="1686"/>
      <c r="LDO30" s="1682"/>
      <c r="LDP30" s="1682"/>
      <c r="LDQ30" s="1682"/>
      <c r="LDR30" s="1682"/>
      <c r="LDU30" s="1682"/>
      <c r="LEC30" s="1690"/>
      <c r="LED30" s="1686"/>
      <c r="LEG30" s="1682"/>
      <c r="LEH30" s="1682"/>
      <c r="LEI30" s="1682"/>
      <c r="LEJ30" s="1682"/>
      <c r="LEM30" s="1682"/>
      <c r="LEU30" s="1690"/>
      <c r="LEV30" s="1686"/>
      <c r="LEY30" s="1682"/>
      <c r="LEZ30" s="1682"/>
      <c r="LFA30" s="1682"/>
      <c r="LFB30" s="1682"/>
      <c r="LFE30" s="1682"/>
      <c r="LFM30" s="1690"/>
      <c r="LFN30" s="1686"/>
      <c r="LFQ30" s="1682"/>
      <c r="LFR30" s="1682"/>
      <c r="LFS30" s="1682"/>
      <c r="LFT30" s="1682"/>
      <c r="LFW30" s="1682"/>
      <c r="LGE30" s="1690"/>
      <c r="LGF30" s="1686"/>
      <c r="LGI30" s="1682"/>
      <c r="LGJ30" s="1682"/>
      <c r="LGK30" s="1682"/>
      <c r="LGL30" s="1682"/>
      <c r="LGO30" s="1682"/>
      <c r="LGW30" s="1690"/>
      <c r="LGX30" s="1686"/>
      <c r="LHA30" s="1682"/>
      <c r="LHB30" s="1682"/>
      <c r="LHC30" s="1682"/>
      <c r="LHD30" s="1682"/>
      <c r="LHG30" s="1682"/>
      <c r="LHO30" s="1690"/>
      <c r="LHP30" s="1686"/>
      <c r="LHS30" s="1682"/>
      <c r="LHT30" s="1682"/>
      <c r="LHU30" s="1682"/>
      <c r="LHV30" s="1682"/>
      <c r="LHY30" s="1682"/>
      <c r="LIG30" s="1690"/>
      <c r="LIH30" s="1686"/>
      <c r="LIK30" s="1682"/>
      <c r="LIL30" s="1682"/>
      <c r="LIM30" s="1682"/>
      <c r="LIN30" s="1682"/>
      <c r="LIQ30" s="1682"/>
      <c r="LIY30" s="1690"/>
      <c r="LIZ30" s="1686"/>
      <c r="LJC30" s="1682"/>
      <c r="LJD30" s="1682"/>
      <c r="LJE30" s="1682"/>
      <c r="LJF30" s="1682"/>
      <c r="LJI30" s="1682"/>
      <c r="LJQ30" s="1690"/>
      <c r="LJR30" s="1686"/>
      <c r="LJU30" s="1682"/>
      <c r="LJV30" s="1682"/>
      <c r="LJW30" s="1682"/>
      <c r="LJX30" s="1682"/>
      <c r="LKA30" s="1682"/>
      <c r="LKI30" s="1690"/>
      <c r="LKJ30" s="1686"/>
      <c r="LKM30" s="1682"/>
      <c r="LKN30" s="1682"/>
      <c r="LKO30" s="1682"/>
      <c r="LKP30" s="1682"/>
      <c r="LKS30" s="1682"/>
      <c r="LLA30" s="1690"/>
      <c r="LLB30" s="1686"/>
      <c r="LLE30" s="1682"/>
      <c r="LLF30" s="1682"/>
      <c r="LLG30" s="1682"/>
      <c r="LLH30" s="1682"/>
      <c r="LLK30" s="1682"/>
      <c r="LLS30" s="1690"/>
      <c r="LLT30" s="1686"/>
      <c r="LLW30" s="1682"/>
      <c r="LLX30" s="1682"/>
      <c r="LLY30" s="1682"/>
      <c r="LLZ30" s="1682"/>
      <c r="LMC30" s="1682"/>
      <c r="LMK30" s="1690"/>
      <c r="LML30" s="1686"/>
      <c r="LMO30" s="1682"/>
      <c r="LMP30" s="1682"/>
      <c r="LMQ30" s="1682"/>
      <c r="LMR30" s="1682"/>
      <c r="LMU30" s="1682"/>
      <c r="LNC30" s="1690"/>
      <c r="LND30" s="1686"/>
      <c r="LNG30" s="1682"/>
      <c r="LNH30" s="1682"/>
      <c r="LNI30" s="1682"/>
      <c r="LNJ30" s="1682"/>
      <c r="LNM30" s="1682"/>
      <c r="LNU30" s="1690"/>
      <c r="LNV30" s="1686"/>
      <c r="LNY30" s="1682"/>
      <c r="LNZ30" s="1682"/>
      <c r="LOA30" s="1682"/>
      <c r="LOB30" s="1682"/>
      <c r="LOE30" s="1682"/>
      <c r="LOM30" s="1690"/>
      <c r="LON30" s="1686"/>
      <c r="LOQ30" s="1682"/>
      <c r="LOR30" s="1682"/>
      <c r="LOS30" s="1682"/>
      <c r="LOT30" s="1682"/>
      <c r="LOW30" s="1682"/>
      <c r="LPE30" s="1690"/>
      <c r="LPF30" s="1686"/>
      <c r="LPI30" s="1682"/>
      <c r="LPJ30" s="1682"/>
      <c r="LPK30" s="1682"/>
      <c r="LPL30" s="1682"/>
      <c r="LPO30" s="1682"/>
      <c r="LPW30" s="1690"/>
      <c r="LPX30" s="1686"/>
      <c r="LQA30" s="1682"/>
      <c r="LQB30" s="1682"/>
      <c r="LQC30" s="1682"/>
      <c r="LQD30" s="1682"/>
      <c r="LQG30" s="1682"/>
      <c r="LQO30" s="1690"/>
      <c r="LQP30" s="1686"/>
      <c r="LQS30" s="1682"/>
      <c r="LQT30" s="1682"/>
      <c r="LQU30" s="1682"/>
      <c r="LQV30" s="1682"/>
      <c r="LQY30" s="1682"/>
      <c r="LRG30" s="1690"/>
      <c r="LRH30" s="1686"/>
      <c r="LRK30" s="1682"/>
      <c r="LRL30" s="1682"/>
      <c r="LRM30" s="1682"/>
      <c r="LRN30" s="1682"/>
      <c r="LRQ30" s="1682"/>
      <c r="LRY30" s="1690"/>
      <c r="LRZ30" s="1686"/>
      <c r="LSC30" s="1682"/>
      <c r="LSD30" s="1682"/>
      <c r="LSE30" s="1682"/>
      <c r="LSF30" s="1682"/>
      <c r="LSI30" s="1682"/>
      <c r="LSQ30" s="1690"/>
      <c r="LSR30" s="1686"/>
      <c r="LSU30" s="1682"/>
      <c r="LSV30" s="1682"/>
      <c r="LSW30" s="1682"/>
      <c r="LSX30" s="1682"/>
      <c r="LTA30" s="1682"/>
      <c r="LTI30" s="1690"/>
      <c r="LTJ30" s="1686"/>
      <c r="LTM30" s="1682"/>
      <c r="LTN30" s="1682"/>
      <c r="LTO30" s="1682"/>
      <c r="LTP30" s="1682"/>
      <c r="LTS30" s="1682"/>
      <c r="LUA30" s="1690"/>
      <c r="LUB30" s="1686"/>
      <c r="LUE30" s="1682"/>
      <c r="LUF30" s="1682"/>
      <c r="LUG30" s="1682"/>
      <c r="LUH30" s="1682"/>
      <c r="LUK30" s="1682"/>
      <c r="LUS30" s="1690"/>
      <c r="LUT30" s="1686"/>
      <c r="LUW30" s="1682"/>
      <c r="LUX30" s="1682"/>
      <c r="LUY30" s="1682"/>
      <c r="LUZ30" s="1682"/>
      <c r="LVC30" s="1682"/>
      <c r="LVK30" s="1690"/>
      <c r="LVL30" s="1686"/>
      <c r="LVO30" s="1682"/>
      <c r="LVP30" s="1682"/>
      <c r="LVQ30" s="1682"/>
      <c r="LVR30" s="1682"/>
      <c r="LVU30" s="1682"/>
      <c r="LWC30" s="1690"/>
      <c r="LWD30" s="1686"/>
      <c r="LWG30" s="1682"/>
      <c r="LWH30" s="1682"/>
      <c r="LWI30" s="1682"/>
      <c r="LWJ30" s="1682"/>
      <c r="LWM30" s="1682"/>
      <c r="LWU30" s="1690"/>
      <c r="LWV30" s="1686"/>
      <c r="LWY30" s="1682"/>
      <c r="LWZ30" s="1682"/>
      <c r="LXA30" s="1682"/>
      <c r="LXB30" s="1682"/>
      <c r="LXE30" s="1682"/>
      <c r="LXM30" s="1690"/>
      <c r="LXN30" s="1686"/>
      <c r="LXQ30" s="1682"/>
      <c r="LXR30" s="1682"/>
      <c r="LXS30" s="1682"/>
      <c r="LXT30" s="1682"/>
      <c r="LXW30" s="1682"/>
      <c r="LYE30" s="1690"/>
      <c r="LYF30" s="1686"/>
      <c r="LYI30" s="1682"/>
      <c r="LYJ30" s="1682"/>
      <c r="LYK30" s="1682"/>
      <c r="LYL30" s="1682"/>
      <c r="LYO30" s="1682"/>
      <c r="LYW30" s="1690"/>
      <c r="LYX30" s="1686"/>
      <c r="LZA30" s="1682"/>
      <c r="LZB30" s="1682"/>
      <c r="LZC30" s="1682"/>
      <c r="LZD30" s="1682"/>
      <c r="LZG30" s="1682"/>
      <c r="LZO30" s="1690"/>
      <c r="LZP30" s="1686"/>
      <c r="LZS30" s="1682"/>
      <c r="LZT30" s="1682"/>
      <c r="LZU30" s="1682"/>
      <c r="LZV30" s="1682"/>
      <c r="LZY30" s="1682"/>
      <c r="MAG30" s="1690"/>
      <c r="MAH30" s="1686"/>
      <c r="MAK30" s="1682"/>
      <c r="MAL30" s="1682"/>
      <c r="MAM30" s="1682"/>
      <c r="MAN30" s="1682"/>
      <c r="MAQ30" s="1682"/>
      <c r="MAY30" s="1690"/>
      <c r="MAZ30" s="1686"/>
      <c r="MBC30" s="1682"/>
      <c r="MBD30" s="1682"/>
      <c r="MBE30" s="1682"/>
      <c r="MBF30" s="1682"/>
      <c r="MBI30" s="1682"/>
      <c r="MBQ30" s="1690"/>
      <c r="MBR30" s="1686"/>
      <c r="MBU30" s="1682"/>
      <c r="MBV30" s="1682"/>
      <c r="MBW30" s="1682"/>
      <c r="MBX30" s="1682"/>
      <c r="MCA30" s="1682"/>
      <c r="MCI30" s="1690"/>
      <c r="MCJ30" s="1686"/>
      <c r="MCM30" s="1682"/>
      <c r="MCN30" s="1682"/>
      <c r="MCO30" s="1682"/>
      <c r="MCP30" s="1682"/>
      <c r="MCS30" s="1682"/>
      <c r="MDA30" s="1690"/>
      <c r="MDB30" s="1686"/>
      <c r="MDE30" s="1682"/>
      <c r="MDF30" s="1682"/>
      <c r="MDG30" s="1682"/>
      <c r="MDH30" s="1682"/>
      <c r="MDK30" s="1682"/>
      <c r="MDS30" s="1690"/>
      <c r="MDT30" s="1686"/>
      <c r="MDW30" s="1682"/>
      <c r="MDX30" s="1682"/>
      <c r="MDY30" s="1682"/>
      <c r="MDZ30" s="1682"/>
      <c r="MEC30" s="1682"/>
      <c r="MEK30" s="1690"/>
      <c r="MEL30" s="1686"/>
      <c r="MEO30" s="1682"/>
      <c r="MEP30" s="1682"/>
      <c r="MEQ30" s="1682"/>
      <c r="MER30" s="1682"/>
      <c r="MEU30" s="1682"/>
      <c r="MFC30" s="1690"/>
      <c r="MFD30" s="1686"/>
      <c r="MFG30" s="1682"/>
      <c r="MFH30" s="1682"/>
      <c r="MFI30" s="1682"/>
      <c r="MFJ30" s="1682"/>
      <c r="MFM30" s="1682"/>
      <c r="MFU30" s="1690"/>
      <c r="MFV30" s="1686"/>
      <c r="MFY30" s="1682"/>
      <c r="MFZ30" s="1682"/>
      <c r="MGA30" s="1682"/>
      <c r="MGB30" s="1682"/>
      <c r="MGE30" s="1682"/>
      <c r="MGM30" s="1690"/>
      <c r="MGN30" s="1686"/>
      <c r="MGQ30" s="1682"/>
      <c r="MGR30" s="1682"/>
      <c r="MGS30" s="1682"/>
      <c r="MGT30" s="1682"/>
      <c r="MGW30" s="1682"/>
      <c r="MHE30" s="1690"/>
      <c r="MHF30" s="1686"/>
      <c r="MHI30" s="1682"/>
      <c r="MHJ30" s="1682"/>
      <c r="MHK30" s="1682"/>
      <c r="MHL30" s="1682"/>
      <c r="MHO30" s="1682"/>
      <c r="MHW30" s="1690"/>
      <c r="MHX30" s="1686"/>
      <c r="MIA30" s="1682"/>
      <c r="MIB30" s="1682"/>
      <c r="MIC30" s="1682"/>
      <c r="MID30" s="1682"/>
      <c r="MIG30" s="1682"/>
      <c r="MIO30" s="1690"/>
      <c r="MIP30" s="1686"/>
      <c r="MIS30" s="1682"/>
      <c r="MIT30" s="1682"/>
      <c r="MIU30" s="1682"/>
      <c r="MIV30" s="1682"/>
      <c r="MIY30" s="1682"/>
      <c r="MJG30" s="1690"/>
      <c r="MJH30" s="1686"/>
      <c r="MJK30" s="1682"/>
      <c r="MJL30" s="1682"/>
      <c r="MJM30" s="1682"/>
      <c r="MJN30" s="1682"/>
      <c r="MJQ30" s="1682"/>
      <c r="MJY30" s="1690"/>
      <c r="MJZ30" s="1686"/>
      <c r="MKC30" s="1682"/>
      <c r="MKD30" s="1682"/>
      <c r="MKE30" s="1682"/>
      <c r="MKF30" s="1682"/>
      <c r="MKI30" s="1682"/>
      <c r="MKQ30" s="1690"/>
      <c r="MKR30" s="1686"/>
      <c r="MKU30" s="1682"/>
      <c r="MKV30" s="1682"/>
      <c r="MKW30" s="1682"/>
      <c r="MKX30" s="1682"/>
      <c r="MLA30" s="1682"/>
      <c r="MLI30" s="1690"/>
      <c r="MLJ30" s="1686"/>
      <c r="MLM30" s="1682"/>
      <c r="MLN30" s="1682"/>
      <c r="MLO30" s="1682"/>
      <c r="MLP30" s="1682"/>
      <c r="MLS30" s="1682"/>
      <c r="MMA30" s="1690"/>
      <c r="MMB30" s="1686"/>
      <c r="MME30" s="1682"/>
      <c r="MMF30" s="1682"/>
      <c r="MMG30" s="1682"/>
      <c r="MMH30" s="1682"/>
      <c r="MMK30" s="1682"/>
      <c r="MMS30" s="1690"/>
      <c r="MMT30" s="1686"/>
      <c r="MMW30" s="1682"/>
      <c r="MMX30" s="1682"/>
      <c r="MMY30" s="1682"/>
      <c r="MMZ30" s="1682"/>
      <c r="MNC30" s="1682"/>
      <c r="MNK30" s="1690"/>
      <c r="MNL30" s="1686"/>
      <c r="MNO30" s="1682"/>
      <c r="MNP30" s="1682"/>
      <c r="MNQ30" s="1682"/>
      <c r="MNR30" s="1682"/>
      <c r="MNU30" s="1682"/>
      <c r="MOC30" s="1690"/>
      <c r="MOD30" s="1686"/>
      <c r="MOG30" s="1682"/>
      <c r="MOH30" s="1682"/>
      <c r="MOI30" s="1682"/>
      <c r="MOJ30" s="1682"/>
      <c r="MOM30" s="1682"/>
      <c r="MOU30" s="1690"/>
      <c r="MOV30" s="1686"/>
      <c r="MOY30" s="1682"/>
      <c r="MOZ30" s="1682"/>
      <c r="MPA30" s="1682"/>
      <c r="MPB30" s="1682"/>
      <c r="MPE30" s="1682"/>
      <c r="MPM30" s="1690"/>
      <c r="MPN30" s="1686"/>
      <c r="MPQ30" s="1682"/>
      <c r="MPR30" s="1682"/>
      <c r="MPS30" s="1682"/>
      <c r="MPT30" s="1682"/>
      <c r="MPW30" s="1682"/>
      <c r="MQE30" s="1690"/>
      <c r="MQF30" s="1686"/>
      <c r="MQI30" s="1682"/>
      <c r="MQJ30" s="1682"/>
      <c r="MQK30" s="1682"/>
      <c r="MQL30" s="1682"/>
      <c r="MQO30" s="1682"/>
      <c r="MQW30" s="1690"/>
      <c r="MQX30" s="1686"/>
      <c r="MRA30" s="1682"/>
      <c r="MRB30" s="1682"/>
      <c r="MRC30" s="1682"/>
      <c r="MRD30" s="1682"/>
      <c r="MRG30" s="1682"/>
      <c r="MRO30" s="1690"/>
      <c r="MRP30" s="1686"/>
      <c r="MRS30" s="1682"/>
      <c r="MRT30" s="1682"/>
      <c r="MRU30" s="1682"/>
      <c r="MRV30" s="1682"/>
      <c r="MRY30" s="1682"/>
      <c r="MSG30" s="1690"/>
      <c r="MSH30" s="1686"/>
      <c r="MSK30" s="1682"/>
      <c r="MSL30" s="1682"/>
      <c r="MSM30" s="1682"/>
      <c r="MSN30" s="1682"/>
      <c r="MSQ30" s="1682"/>
      <c r="MSY30" s="1690"/>
      <c r="MSZ30" s="1686"/>
      <c r="MTC30" s="1682"/>
      <c r="MTD30" s="1682"/>
      <c r="MTE30" s="1682"/>
      <c r="MTF30" s="1682"/>
      <c r="MTI30" s="1682"/>
      <c r="MTQ30" s="1690"/>
      <c r="MTR30" s="1686"/>
      <c r="MTU30" s="1682"/>
      <c r="MTV30" s="1682"/>
      <c r="MTW30" s="1682"/>
      <c r="MTX30" s="1682"/>
      <c r="MUA30" s="1682"/>
      <c r="MUI30" s="1690"/>
      <c r="MUJ30" s="1686"/>
      <c r="MUM30" s="1682"/>
      <c r="MUN30" s="1682"/>
      <c r="MUO30" s="1682"/>
      <c r="MUP30" s="1682"/>
      <c r="MUS30" s="1682"/>
      <c r="MVA30" s="1690"/>
      <c r="MVB30" s="1686"/>
      <c r="MVE30" s="1682"/>
      <c r="MVF30" s="1682"/>
      <c r="MVG30" s="1682"/>
      <c r="MVH30" s="1682"/>
      <c r="MVK30" s="1682"/>
      <c r="MVS30" s="1690"/>
      <c r="MVT30" s="1686"/>
      <c r="MVW30" s="1682"/>
      <c r="MVX30" s="1682"/>
      <c r="MVY30" s="1682"/>
      <c r="MVZ30" s="1682"/>
      <c r="MWC30" s="1682"/>
      <c r="MWK30" s="1690"/>
      <c r="MWL30" s="1686"/>
      <c r="MWO30" s="1682"/>
      <c r="MWP30" s="1682"/>
      <c r="MWQ30" s="1682"/>
      <c r="MWR30" s="1682"/>
      <c r="MWU30" s="1682"/>
      <c r="MXC30" s="1690"/>
      <c r="MXD30" s="1686"/>
      <c r="MXG30" s="1682"/>
      <c r="MXH30" s="1682"/>
      <c r="MXI30" s="1682"/>
      <c r="MXJ30" s="1682"/>
      <c r="MXM30" s="1682"/>
      <c r="MXU30" s="1690"/>
      <c r="MXV30" s="1686"/>
      <c r="MXY30" s="1682"/>
      <c r="MXZ30" s="1682"/>
      <c r="MYA30" s="1682"/>
      <c r="MYB30" s="1682"/>
      <c r="MYE30" s="1682"/>
      <c r="MYM30" s="1690"/>
      <c r="MYN30" s="1686"/>
      <c r="MYQ30" s="1682"/>
      <c r="MYR30" s="1682"/>
      <c r="MYS30" s="1682"/>
      <c r="MYT30" s="1682"/>
      <c r="MYW30" s="1682"/>
      <c r="MZE30" s="1690"/>
      <c r="MZF30" s="1686"/>
      <c r="MZI30" s="1682"/>
      <c r="MZJ30" s="1682"/>
      <c r="MZK30" s="1682"/>
      <c r="MZL30" s="1682"/>
      <c r="MZO30" s="1682"/>
      <c r="MZW30" s="1690"/>
      <c r="MZX30" s="1686"/>
      <c r="NAA30" s="1682"/>
      <c r="NAB30" s="1682"/>
      <c r="NAC30" s="1682"/>
      <c r="NAD30" s="1682"/>
      <c r="NAG30" s="1682"/>
      <c r="NAO30" s="1690"/>
      <c r="NAP30" s="1686"/>
      <c r="NAS30" s="1682"/>
      <c r="NAT30" s="1682"/>
      <c r="NAU30" s="1682"/>
      <c r="NAV30" s="1682"/>
      <c r="NAY30" s="1682"/>
      <c r="NBG30" s="1690"/>
      <c r="NBH30" s="1686"/>
      <c r="NBK30" s="1682"/>
      <c r="NBL30" s="1682"/>
      <c r="NBM30" s="1682"/>
      <c r="NBN30" s="1682"/>
      <c r="NBQ30" s="1682"/>
      <c r="NBY30" s="1690"/>
      <c r="NBZ30" s="1686"/>
      <c r="NCC30" s="1682"/>
      <c r="NCD30" s="1682"/>
      <c r="NCE30" s="1682"/>
      <c r="NCF30" s="1682"/>
      <c r="NCI30" s="1682"/>
      <c r="NCQ30" s="1690"/>
      <c r="NCR30" s="1686"/>
      <c r="NCU30" s="1682"/>
      <c r="NCV30" s="1682"/>
      <c r="NCW30" s="1682"/>
      <c r="NCX30" s="1682"/>
      <c r="NDA30" s="1682"/>
      <c r="NDI30" s="1690"/>
      <c r="NDJ30" s="1686"/>
      <c r="NDM30" s="1682"/>
      <c r="NDN30" s="1682"/>
      <c r="NDO30" s="1682"/>
      <c r="NDP30" s="1682"/>
      <c r="NDS30" s="1682"/>
      <c r="NEA30" s="1690"/>
      <c r="NEB30" s="1686"/>
      <c r="NEE30" s="1682"/>
      <c r="NEF30" s="1682"/>
      <c r="NEG30" s="1682"/>
      <c r="NEH30" s="1682"/>
      <c r="NEK30" s="1682"/>
      <c r="NES30" s="1690"/>
      <c r="NET30" s="1686"/>
      <c r="NEW30" s="1682"/>
      <c r="NEX30" s="1682"/>
      <c r="NEY30" s="1682"/>
      <c r="NEZ30" s="1682"/>
      <c r="NFC30" s="1682"/>
      <c r="NFK30" s="1690"/>
      <c r="NFL30" s="1686"/>
      <c r="NFO30" s="1682"/>
      <c r="NFP30" s="1682"/>
      <c r="NFQ30" s="1682"/>
      <c r="NFR30" s="1682"/>
      <c r="NFU30" s="1682"/>
      <c r="NGC30" s="1690"/>
      <c r="NGD30" s="1686"/>
      <c r="NGG30" s="1682"/>
      <c r="NGH30" s="1682"/>
      <c r="NGI30" s="1682"/>
      <c r="NGJ30" s="1682"/>
      <c r="NGM30" s="1682"/>
      <c r="NGU30" s="1690"/>
      <c r="NGV30" s="1686"/>
      <c r="NGY30" s="1682"/>
      <c r="NGZ30" s="1682"/>
      <c r="NHA30" s="1682"/>
      <c r="NHB30" s="1682"/>
      <c r="NHE30" s="1682"/>
      <c r="NHM30" s="1690"/>
      <c r="NHN30" s="1686"/>
      <c r="NHQ30" s="1682"/>
      <c r="NHR30" s="1682"/>
      <c r="NHS30" s="1682"/>
      <c r="NHT30" s="1682"/>
      <c r="NHW30" s="1682"/>
      <c r="NIE30" s="1690"/>
      <c r="NIF30" s="1686"/>
      <c r="NII30" s="1682"/>
      <c r="NIJ30" s="1682"/>
      <c r="NIK30" s="1682"/>
      <c r="NIL30" s="1682"/>
      <c r="NIO30" s="1682"/>
      <c r="NIW30" s="1690"/>
      <c r="NIX30" s="1686"/>
      <c r="NJA30" s="1682"/>
      <c r="NJB30" s="1682"/>
      <c r="NJC30" s="1682"/>
      <c r="NJD30" s="1682"/>
      <c r="NJG30" s="1682"/>
      <c r="NJO30" s="1690"/>
      <c r="NJP30" s="1686"/>
      <c r="NJS30" s="1682"/>
      <c r="NJT30" s="1682"/>
      <c r="NJU30" s="1682"/>
      <c r="NJV30" s="1682"/>
      <c r="NJY30" s="1682"/>
      <c r="NKG30" s="1690"/>
      <c r="NKH30" s="1686"/>
      <c r="NKK30" s="1682"/>
      <c r="NKL30" s="1682"/>
      <c r="NKM30" s="1682"/>
      <c r="NKN30" s="1682"/>
      <c r="NKQ30" s="1682"/>
      <c r="NKY30" s="1690"/>
      <c r="NKZ30" s="1686"/>
      <c r="NLC30" s="1682"/>
      <c r="NLD30" s="1682"/>
      <c r="NLE30" s="1682"/>
      <c r="NLF30" s="1682"/>
      <c r="NLI30" s="1682"/>
      <c r="NLQ30" s="1690"/>
      <c r="NLR30" s="1686"/>
      <c r="NLU30" s="1682"/>
      <c r="NLV30" s="1682"/>
      <c r="NLW30" s="1682"/>
      <c r="NLX30" s="1682"/>
      <c r="NMA30" s="1682"/>
      <c r="NMI30" s="1690"/>
      <c r="NMJ30" s="1686"/>
      <c r="NMM30" s="1682"/>
      <c r="NMN30" s="1682"/>
      <c r="NMO30" s="1682"/>
      <c r="NMP30" s="1682"/>
      <c r="NMS30" s="1682"/>
      <c r="NNA30" s="1690"/>
      <c r="NNB30" s="1686"/>
      <c r="NNE30" s="1682"/>
      <c r="NNF30" s="1682"/>
      <c r="NNG30" s="1682"/>
      <c r="NNH30" s="1682"/>
      <c r="NNK30" s="1682"/>
      <c r="NNS30" s="1690"/>
      <c r="NNT30" s="1686"/>
      <c r="NNW30" s="1682"/>
      <c r="NNX30" s="1682"/>
      <c r="NNY30" s="1682"/>
      <c r="NNZ30" s="1682"/>
      <c r="NOC30" s="1682"/>
      <c r="NOK30" s="1690"/>
      <c r="NOL30" s="1686"/>
      <c r="NOO30" s="1682"/>
      <c r="NOP30" s="1682"/>
      <c r="NOQ30" s="1682"/>
      <c r="NOR30" s="1682"/>
      <c r="NOU30" s="1682"/>
      <c r="NPC30" s="1690"/>
      <c r="NPD30" s="1686"/>
      <c r="NPG30" s="1682"/>
      <c r="NPH30" s="1682"/>
      <c r="NPI30" s="1682"/>
      <c r="NPJ30" s="1682"/>
      <c r="NPM30" s="1682"/>
      <c r="NPU30" s="1690"/>
      <c r="NPV30" s="1686"/>
      <c r="NPY30" s="1682"/>
      <c r="NPZ30" s="1682"/>
      <c r="NQA30" s="1682"/>
      <c r="NQB30" s="1682"/>
      <c r="NQE30" s="1682"/>
      <c r="NQM30" s="1690"/>
      <c r="NQN30" s="1686"/>
      <c r="NQQ30" s="1682"/>
      <c r="NQR30" s="1682"/>
      <c r="NQS30" s="1682"/>
      <c r="NQT30" s="1682"/>
      <c r="NQW30" s="1682"/>
      <c r="NRE30" s="1690"/>
      <c r="NRF30" s="1686"/>
      <c r="NRI30" s="1682"/>
      <c r="NRJ30" s="1682"/>
      <c r="NRK30" s="1682"/>
      <c r="NRL30" s="1682"/>
      <c r="NRO30" s="1682"/>
      <c r="NRW30" s="1690"/>
      <c r="NRX30" s="1686"/>
      <c r="NSA30" s="1682"/>
      <c r="NSB30" s="1682"/>
      <c r="NSC30" s="1682"/>
      <c r="NSD30" s="1682"/>
      <c r="NSG30" s="1682"/>
      <c r="NSO30" s="1690"/>
      <c r="NSP30" s="1686"/>
      <c r="NSS30" s="1682"/>
      <c r="NST30" s="1682"/>
      <c r="NSU30" s="1682"/>
      <c r="NSV30" s="1682"/>
      <c r="NSY30" s="1682"/>
      <c r="NTG30" s="1690"/>
      <c r="NTH30" s="1686"/>
      <c r="NTK30" s="1682"/>
      <c r="NTL30" s="1682"/>
      <c r="NTM30" s="1682"/>
      <c r="NTN30" s="1682"/>
      <c r="NTQ30" s="1682"/>
      <c r="NTY30" s="1690"/>
      <c r="NTZ30" s="1686"/>
      <c r="NUC30" s="1682"/>
      <c r="NUD30" s="1682"/>
      <c r="NUE30" s="1682"/>
      <c r="NUF30" s="1682"/>
      <c r="NUI30" s="1682"/>
      <c r="NUQ30" s="1690"/>
      <c r="NUR30" s="1686"/>
      <c r="NUU30" s="1682"/>
      <c r="NUV30" s="1682"/>
      <c r="NUW30" s="1682"/>
      <c r="NUX30" s="1682"/>
      <c r="NVA30" s="1682"/>
      <c r="NVI30" s="1690"/>
      <c r="NVJ30" s="1686"/>
      <c r="NVM30" s="1682"/>
      <c r="NVN30" s="1682"/>
      <c r="NVO30" s="1682"/>
      <c r="NVP30" s="1682"/>
      <c r="NVS30" s="1682"/>
      <c r="NWA30" s="1690"/>
      <c r="NWB30" s="1686"/>
      <c r="NWE30" s="1682"/>
      <c r="NWF30" s="1682"/>
      <c r="NWG30" s="1682"/>
      <c r="NWH30" s="1682"/>
      <c r="NWK30" s="1682"/>
      <c r="NWS30" s="1690"/>
      <c r="NWT30" s="1686"/>
      <c r="NWW30" s="1682"/>
      <c r="NWX30" s="1682"/>
      <c r="NWY30" s="1682"/>
      <c r="NWZ30" s="1682"/>
      <c r="NXC30" s="1682"/>
      <c r="NXK30" s="1690"/>
      <c r="NXL30" s="1686"/>
      <c r="NXO30" s="1682"/>
      <c r="NXP30" s="1682"/>
      <c r="NXQ30" s="1682"/>
      <c r="NXR30" s="1682"/>
      <c r="NXU30" s="1682"/>
      <c r="NYC30" s="1690"/>
      <c r="NYD30" s="1686"/>
      <c r="NYG30" s="1682"/>
      <c r="NYH30" s="1682"/>
      <c r="NYI30" s="1682"/>
      <c r="NYJ30" s="1682"/>
      <c r="NYM30" s="1682"/>
      <c r="NYU30" s="1690"/>
      <c r="NYV30" s="1686"/>
      <c r="NYY30" s="1682"/>
      <c r="NYZ30" s="1682"/>
      <c r="NZA30" s="1682"/>
      <c r="NZB30" s="1682"/>
      <c r="NZE30" s="1682"/>
      <c r="NZM30" s="1690"/>
      <c r="NZN30" s="1686"/>
      <c r="NZQ30" s="1682"/>
      <c r="NZR30" s="1682"/>
      <c r="NZS30" s="1682"/>
      <c r="NZT30" s="1682"/>
      <c r="NZW30" s="1682"/>
      <c r="OAE30" s="1690"/>
      <c r="OAF30" s="1686"/>
      <c r="OAI30" s="1682"/>
      <c r="OAJ30" s="1682"/>
      <c r="OAK30" s="1682"/>
      <c r="OAL30" s="1682"/>
      <c r="OAO30" s="1682"/>
      <c r="OAW30" s="1690"/>
      <c r="OAX30" s="1686"/>
      <c r="OBA30" s="1682"/>
      <c r="OBB30" s="1682"/>
      <c r="OBC30" s="1682"/>
      <c r="OBD30" s="1682"/>
      <c r="OBG30" s="1682"/>
      <c r="OBO30" s="1690"/>
      <c r="OBP30" s="1686"/>
      <c r="OBS30" s="1682"/>
      <c r="OBT30" s="1682"/>
      <c r="OBU30" s="1682"/>
      <c r="OBV30" s="1682"/>
      <c r="OBY30" s="1682"/>
      <c r="OCG30" s="1690"/>
      <c r="OCH30" s="1686"/>
      <c r="OCK30" s="1682"/>
      <c r="OCL30" s="1682"/>
      <c r="OCM30" s="1682"/>
      <c r="OCN30" s="1682"/>
      <c r="OCQ30" s="1682"/>
      <c r="OCY30" s="1690"/>
      <c r="OCZ30" s="1686"/>
      <c r="ODC30" s="1682"/>
      <c r="ODD30" s="1682"/>
      <c r="ODE30" s="1682"/>
      <c r="ODF30" s="1682"/>
      <c r="ODI30" s="1682"/>
      <c r="ODQ30" s="1690"/>
      <c r="ODR30" s="1686"/>
      <c r="ODU30" s="1682"/>
      <c r="ODV30" s="1682"/>
      <c r="ODW30" s="1682"/>
      <c r="ODX30" s="1682"/>
      <c r="OEA30" s="1682"/>
      <c r="OEI30" s="1690"/>
      <c r="OEJ30" s="1686"/>
      <c r="OEM30" s="1682"/>
      <c r="OEN30" s="1682"/>
      <c r="OEO30" s="1682"/>
      <c r="OEP30" s="1682"/>
      <c r="OES30" s="1682"/>
      <c r="OFA30" s="1690"/>
      <c r="OFB30" s="1686"/>
      <c r="OFE30" s="1682"/>
      <c r="OFF30" s="1682"/>
      <c r="OFG30" s="1682"/>
      <c r="OFH30" s="1682"/>
      <c r="OFK30" s="1682"/>
      <c r="OFS30" s="1690"/>
      <c r="OFT30" s="1686"/>
      <c r="OFW30" s="1682"/>
      <c r="OFX30" s="1682"/>
      <c r="OFY30" s="1682"/>
      <c r="OFZ30" s="1682"/>
      <c r="OGC30" s="1682"/>
      <c r="OGK30" s="1690"/>
      <c r="OGL30" s="1686"/>
      <c r="OGO30" s="1682"/>
      <c r="OGP30" s="1682"/>
      <c r="OGQ30" s="1682"/>
      <c r="OGR30" s="1682"/>
      <c r="OGU30" s="1682"/>
      <c r="OHC30" s="1690"/>
      <c r="OHD30" s="1686"/>
      <c r="OHG30" s="1682"/>
      <c r="OHH30" s="1682"/>
      <c r="OHI30" s="1682"/>
      <c r="OHJ30" s="1682"/>
      <c r="OHM30" s="1682"/>
      <c r="OHU30" s="1690"/>
      <c r="OHV30" s="1686"/>
      <c r="OHY30" s="1682"/>
      <c r="OHZ30" s="1682"/>
      <c r="OIA30" s="1682"/>
      <c r="OIB30" s="1682"/>
      <c r="OIE30" s="1682"/>
      <c r="OIM30" s="1690"/>
      <c r="OIN30" s="1686"/>
      <c r="OIQ30" s="1682"/>
      <c r="OIR30" s="1682"/>
      <c r="OIS30" s="1682"/>
      <c r="OIT30" s="1682"/>
      <c r="OIW30" s="1682"/>
      <c r="OJE30" s="1690"/>
      <c r="OJF30" s="1686"/>
      <c r="OJI30" s="1682"/>
      <c r="OJJ30" s="1682"/>
      <c r="OJK30" s="1682"/>
      <c r="OJL30" s="1682"/>
      <c r="OJO30" s="1682"/>
      <c r="OJW30" s="1690"/>
      <c r="OJX30" s="1686"/>
      <c r="OKA30" s="1682"/>
      <c r="OKB30" s="1682"/>
      <c r="OKC30" s="1682"/>
      <c r="OKD30" s="1682"/>
      <c r="OKG30" s="1682"/>
      <c r="OKO30" s="1690"/>
      <c r="OKP30" s="1686"/>
      <c r="OKS30" s="1682"/>
      <c r="OKT30" s="1682"/>
      <c r="OKU30" s="1682"/>
      <c r="OKV30" s="1682"/>
      <c r="OKY30" s="1682"/>
      <c r="OLG30" s="1690"/>
      <c r="OLH30" s="1686"/>
      <c r="OLK30" s="1682"/>
      <c r="OLL30" s="1682"/>
      <c r="OLM30" s="1682"/>
      <c r="OLN30" s="1682"/>
      <c r="OLQ30" s="1682"/>
      <c r="OLY30" s="1690"/>
      <c r="OLZ30" s="1686"/>
      <c r="OMC30" s="1682"/>
      <c r="OMD30" s="1682"/>
      <c r="OME30" s="1682"/>
      <c r="OMF30" s="1682"/>
      <c r="OMI30" s="1682"/>
      <c r="OMQ30" s="1690"/>
      <c r="OMR30" s="1686"/>
      <c r="OMU30" s="1682"/>
      <c r="OMV30" s="1682"/>
      <c r="OMW30" s="1682"/>
      <c r="OMX30" s="1682"/>
      <c r="ONA30" s="1682"/>
      <c r="ONI30" s="1690"/>
      <c r="ONJ30" s="1686"/>
      <c r="ONM30" s="1682"/>
      <c r="ONN30" s="1682"/>
      <c r="ONO30" s="1682"/>
      <c r="ONP30" s="1682"/>
      <c r="ONS30" s="1682"/>
      <c r="OOA30" s="1690"/>
      <c r="OOB30" s="1686"/>
      <c r="OOE30" s="1682"/>
      <c r="OOF30" s="1682"/>
      <c r="OOG30" s="1682"/>
      <c r="OOH30" s="1682"/>
      <c r="OOK30" s="1682"/>
      <c r="OOS30" s="1690"/>
      <c r="OOT30" s="1686"/>
      <c r="OOW30" s="1682"/>
      <c r="OOX30" s="1682"/>
      <c r="OOY30" s="1682"/>
      <c r="OOZ30" s="1682"/>
      <c r="OPC30" s="1682"/>
      <c r="OPK30" s="1690"/>
      <c r="OPL30" s="1686"/>
      <c r="OPO30" s="1682"/>
      <c r="OPP30" s="1682"/>
      <c r="OPQ30" s="1682"/>
      <c r="OPR30" s="1682"/>
      <c r="OPU30" s="1682"/>
      <c r="OQC30" s="1690"/>
      <c r="OQD30" s="1686"/>
      <c r="OQG30" s="1682"/>
      <c r="OQH30" s="1682"/>
      <c r="OQI30" s="1682"/>
      <c r="OQJ30" s="1682"/>
      <c r="OQM30" s="1682"/>
      <c r="OQU30" s="1690"/>
      <c r="OQV30" s="1686"/>
      <c r="OQY30" s="1682"/>
      <c r="OQZ30" s="1682"/>
      <c r="ORA30" s="1682"/>
      <c r="ORB30" s="1682"/>
      <c r="ORE30" s="1682"/>
      <c r="ORM30" s="1690"/>
      <c r="ORN30" s="1686"/>
      <c r="ORQ30" s="1682"/>
      <c r="ORR30" s="1682"/>
      <c r="ORS30" s="1682"/>
      <c r="ORT30" s="1682"/>
      <c r="ORW30" s="1682"/>
      <c r="OSE30" s="1690"/>
      <c r="OSF30" s="1686"/>
      <c r="OSI30" s="1682"/>
      <c r="OSJ30" s="1682"/>
      <c r="OSK30" s="1682"/>
      <c r="OSL30" s="1682"/>
      <c r="OSO30" s="1682"/>
      <c r="OSW30" s="1690"/>
      <c r="OSX30" s="1686"/>
      <c r="OTA30" s="1682"/>
      <c r="OTB30" s="1682"/>
      <c r="OTC30" s="1682"/>
      <c r="OTD30" s="1682"/>
      <c r="OTG30" s="1682"/>
      <c r="OTO30" s="1690"/>
      <c r="OTP30" s="1686"/>
      <c r="OTS30" s="1682"/>
      <c r="OTT30" s="1682"/>
      <c r="OTU30" s="1682"/>
      <c r="OTV30" s="1682"/>
      <c r="OTY30" s="1682"/>
      <c r="OUG30" s="1690"/>
      <c r="OUH30" s="1686"/>
      <c r="OUK30" s="1682"/>
      <c r="OUL30" s="1682"/>
      <c r="OUM30" s="1682"/>
      <c r="OUN30" s="1682"/>
      <c r="OUQ30" s="1682"/>
      <c r="OUY30" s="1690"/>
      <c r="OUZ30" s="1686"/>
      <c r="OVC30" s="1682"/>
      <c r="OVD30" s="1682"/>
      <c r="OVE30" s="1682"/>
      <c r="OVF30" s="1682"/>
      <c r="OVI30" s="1682"/>
      <c r="OVQ30" s="1690"/>
      <c r="OVR30" s="1686"/>
      <c r="OVU30" s="1682"/>
      <c r="OVV30" s="1682"/>
      <c r="OVW30" s="1682"/>
      <c r="OVX30" s="1682"/>
      <c r="OWA30" s="1682"/>
      <c r="OWI30" s="1690"/>
      <c r="OWJ30" s="1686"/>
      <c r="OWM30" s="1682"/>
      <c r="OWN30" s="1682"/>
      <c r="OWO30" s="1682"/>
      <c r="OWP30" s="1682"/>
      <c r="OWS30" s="1682"/>
      <c r="OXA30" s="1690"/>
      <c r="OXB30" s="1686"/>
      <c r="OXE30" s="1682"/>
      <c r="OXF30" s="1682"/>
      <c r="OXG30" s="1682"/>
      <c r="OXH30" s="1682"/>
      <c r="OXK30" s="1682"/>
      <c r="OXS30" s="1690"/>
      <c r="OXT30" s="1686"/>
      <c r="OXW30" s="1682"/>
      <c r="OXX30" s="1682"/>
      <c r="OXY30" s="1682"/>
      <c r="OXZ30" s="1682"/>
      <c r="OYC30" s="1682"/>
      <c r="OYK30" s="1690"/>
      <c r="OYL30" s="1686"/>
      <c r="OYO30" s="1682"/>
      <c r="OYP30" s="1682"/>
      <c r="OYQ30" s="1682"/>
      <c r="OYR30" s="1682"/>
      <c r="OYU30" s="1682"/>
      <c r="OZC30" s="1690"/>
      <c r="OZD30" s="1686"/>
      <c r="OZG30" s="1682"/>
      <c r="OZH30" s="1682"/>
      <c r="OZI30" s="1682"/>
      <c r="OZJ30" s="1682"/>
      <c r="OZM30" s="1682"/>
      <c r="OZU30" s="1690"/>
      <c r="OZV30" s="1686"/>
      <c r="OZY30" s="1682"/>
      <c r="OZZ30" s="1682"/>
      <c r="PAA30" s="1682"/>
      <c r="PAB30" s="1682"/>
      <c r="PAE30" s="1682"/>
      <c r="PAM30" s="1690"/>
      <c r="PAN30" s="1686"/>
      <c r="PAQ30" s="1682"/>
      <c r="PAR30" s="1682"/>
      <c r="PAS30" s="1682"/>
      <c r="PAT30" s="1682"/>
      <c r="PAW30" s="1682"/>
      <c r="PBE30" s="1690"/>
      <c r="PBF30" s="1686"/>
      <c r="PBI30" s="1682"/>
      <c r="PBJ30" s="1682"/>
      <c r="PBK30" s="1682"/>
      <c r="PBL30" s="1682"/>
      <c r="PBO30" s="1682"/>
      <c r="PBW30" s="1690"/>
      <c r="PBX30" s="1686"/>
      <c r="PCA30" s="1682"/>
      <c r="PCB30" s="1682"/>
      <c r="PCC30" s="1682"/>
      <c r="PCD30" s="1682"/>
      <c r="PCG30" s="1682"/>
      <c r="PCO30" s="1690"/>
      <c r="PCP30" s="1686"/>
      <c r="PCS30" s="1682"/>
      <c r="PCT30" s="1682"/>
      <c r="PCU30" s="1682"/>
      <c r="PCV30" s="1682"/>
      <c r="PCY30" s="1682"/>
      <c r="PDG30" s="1690"/>
      <c r="PDH30" s="1686"/>
      <c r="PDK30" s="1682"/>
      <c r="PDL30" s="1682"/>
      <c r="PDM30" s="1682"/>
      <c r="PDN30" s="1682"/>
      <c r="PDQ30" s="1682"/>
      <c r="PDY30" s="1690"/>
      <c r="PDZ30" s="1686"/>
      <c r="PEC30" s="1682"/>
      <c r="PED30" s="1682"/>
      <c r="PEE30" s="1682"/>
      <c r="PEF30" s="1682"/>
      <c r="PEI30" s="1682"/>
      <c r="PEQ30" s="1690"/>
      <c r="PER30" s="1686"/>
      <c r="PEU30" s="1682"/>
      <c r="PEV30" s="1682"/>
      <c r="PEW30" s="1682"/>
      <c r="PEX30" s="1682"/>
      <c r="PFA30" s="1682"/>
      <c r="PFI30" s="1690"/>
      <c r="PFJ30" s="1686"/>
      <c r="PFM30" s="1682"/>
      <c r="PFN30" s="1682"/>
      <c r="PFO30" s="1682"/>
      <c r="PFP30" s="1682"/>
      <c r="PFS30" s="1682"/>
      <c r="PGA30" s="1690"/>
      <c r="PGB30" s="1686"/>
      <c r="PGE30" s="1682"/>
      <c r="PGF30" s="1682"/>
      <c r="PGG30" s="1682"/>
      <c r="PGH30" s="1682"/>
      <c r="PGK30" s="1682"/>
      <c r="PGS30" s="1690"/>
      <c r="PGT30" s="1686"/>
      <c r="PGW30" s="1682"/>
      <c r="PGX30" s="1682"/>
      <c r="PGY30" s="1682"/>
      <c r="PGZ30" s="1682"/>
      <c r="PHC30" s="1682"/>
      <c r="PHK30" s="1690"/>
      <c r="PHL30" s="1686"/>
      <c r="PHO30" s="1682"/>
      <c r="PHP30" s="1682"/>
      <c r="PHQ30" s="1682"/>
      <c r="PHR30" s="1682"/>
      <c r="PHU30" s="1682"/>
      <c r="PIC30" s="1690"/>
      <c r="PID30" s="1686"/>
      <c r="PIG30" s="1682"/>
      <c r="PIH30" s="1682"/>
      <c r="PII30" s="1682"/>
      <c r="PIJ30" s="1682"/>
      <c r="PIM30" s="1682"/>
      <c r="PIU30" s="1690"/>
      <c r="PIV30" s="1686"/>
      <c r="PIY30" s="1682"/>
      <c r="PIZ30" s="1682"/>
      <c r="PJA30" s="1682"/>
      <c r="PJB30" s="1682"/>
      <c r="PJE30" s="1682"/>
      <c r="PJM30" s="1690"/>
      <c r="PJN30" s="1686"/>
      <c r="PJQ30" s="1682"/>
      <c r="PJR30" s="1682"/>
      <c r="PJS30" s="1682"/>
      <c r="PJT30" s="1682"/>
      <c r="PJW30" s="1682"/>
      <c r="PKE30" s="1690"/>
      <c r="PKF30" s="1686"/>
      <c r="PKI30" s="1682"/>
      <c r="PKJ30" s="1682"/>
      <c r="PKK30" s="1682"/>
      <c r="PKL30" s="1682"/>
      <c r="PKO30" s="1682"/>
      <c r="PKW30" s="1690"/>
      <c r="PKX30" s="1686"/>
      <c r="PLA30" s="1682"/>
      <c r="PLB30" s="1682"/>
      <c r="PLC30" s="1682"/>
      <c r="PLD30" s="1682"/>
      <c r="PLG30" s="1682"/>
      <c r="PLO30" s="1690"/>
      <c r="PLP30" s="1686"/>
      <c r="PLS30" s="1682"/>
      <c r="PLT30" s="1682"/>
      <c r="PLU30" s="1682"/>
      <c r="PLV30" s="1682"/>
      <c r="PLY30" s="1682"/>
      <c r="PMG30" s="1690"/>
      <c r="PMH30" s="1686"/>
      <c r="PMK30" s="1682"/>
      <c r="PML30" s="1682"/>
      <c r="PMM30" s="1682"/>
      <c r="PMN30" s="1682"/>
      <c r="PMQ30" s="1682"/>
      <c r="PMY30" s="1690"/>
      <c r="PMZ30" s="1686"/>
      <c r="PNC30" s="1682"/>
      <c r="PND30" s="1682"/>
      <c r="PNE30" s="1682"/>
      <c r="PNF30" s="1682"/>
      <c r="PNI30" s="1682"/>
      <c r="PNQ30" s="1690"/>
      <c r="PNR30" s="1686"/>
      <c r="PNU30" s="1682"/>
      <c r="PNV30" s="1682"/>
      <c r="PNW30" s="1682"/>
      <c r="PNX30" s="1682"/>
      <c r="POA30" s="1682"/>
      <c r="POI30" s="1690"/>
      <c r="POJ30" s="1686"/>
      <c r="POM30" s="1682"/>
      <c r="PON30" s="1682"/>
      <c r="POO30" s="1682"/>
      <c r="POP30" s="1682"/>
      <c r="POS30" s="1682"/>
      <c r="PPA30" s="1690"/>
      <c r="PPB30" s="1686"/>
      <c r="PPE30" s="1682"/>
      <c r="PPF30" s="1682"/>
      <c r="PPG30" s="1682"/>
      <c r="PPH30" s="1682"/>
      <c r="PPK30" s="1682"/>
      <c r="PPS30" s="1690"/>
      <c r="PPT30" s="1686"/>
      <c r="PPW30" s="1682"/>
      <c r="PPX30" s="1682"/>
      <c r="PPY30" s="1682"/>
      <c r="PPZ30" s="1682"/>
      <c r="PQC30" s="1682"/>
      <c r="PQK30" s="1690"/>
      <c r="PQL30" s="1686"/>
      <c r="PQO30" s="1682"/>
      <c r="PQP30" s="1682"/>
      <c r="PQQ30" s="1682"/>
      <c r="PQR30" s="1682"/>
      <c r="PQU30" s="1682"/>
      <c r="PRC30" s="1690"/>
      <c r="PRD30" s="1686"/>
      <c r="PRG30" s="1682"/>
      <c r="PRH30" s="1682"/>
      <c r="PRI30" s="1682"/>
      <c r="PRJ30" s="1682"/>
      <c r="PRM30" s="1682"/>
      <c r="PRU30" s="1690"/>
      <c r="PRV30" s="1686"/>
      <c r="PRY30" s="1682"/>
      <c r="PRZ30" s="1682"/>
      <c r="PSA30" s="1682"/>
      <c r="PSB30" s="1682"/>
      <c r="PSE30" s="1682"/>
      <c r="PSM30" s="1690"/>
      <c r="PSN30" s="1686"/>
      <c r="PSQ30" s="1682"/>
      <c r="PSR30" s="1682"/>
      <c r="PSS30" s="1682"/>
      <c r="PST30" s="1682"/>
      <c r="PSW30" s="1682"/>
      <c r="PTE30" s="1690"/>
      <c r="PTF30" s="1686"/>
      <c r="PTI30" s="1682"/>
      <c r="PTJ30" s="1682"/>
      <c r="PTK30" s="1682"/>
      <c r="PTL30" s="1682"/>
      <c r="PTO30" s="1682"/>
      <c r="PTW30" s="1690"/>
      <c r="PTX30" s="1686"/>
      <c r="PUA30" s="1682"/>
      <c r="PUB30" s="1682"/>
      <c r="PUC30" s="1682"/>
      <c r="PUD30" s="1682"/>
      <c r="PUG30" s="1682"/>
      <c r="PUO30" s="1690"/>
      <c r="PUP30" s="1686"/>
      <c r="PUS30" s="1682"/>
      <c r="PUT30" s="1682"/>
      <c r="PUU30" s="1682"/>
      <c r="PUV30" s="1682"/>
      <c r="PUY30" s="1682"/>
      <c r="PVG30" s="1690"/>
      <c r="PVH30" s="1686"/>
      <c r="PVK30" s="1682"/>
      <c r="PVL30" s="1682"/>
      <c r="PVM30" s="1682"/>
      <c r="PVN30" s="1682"/>
      <c r="PVQ30" s="1682"/>
      <c r="PVY30" s="1690"/>
      <c r="PVZ30" s="1686"/>
      <c r="PWC30" s="1682"/>
      <c r="PWD30" s="1682"/>
      <c r="PWE30" s="1682"/>
      <c r="PWF30" s="1682"/>
      <c r="PWI30" s="1682"/>
      <c r="PWQ30" s="1690"/>
      <c r="PWR30" s="1686"/>
      <c r="PWU30" s="1682"/>
      <c r="PWV30" s="1682"/>
      <c r="PWW30" s="1682"/>
      <c r="PWX30" s="1682"/>
      <c r="PXA30" s="1682"/>
      <c r="PXI30" s="1690"/>
      <c r="PXJ30" s="1686"/>
      <c r="PXM30" s="1682"/>
      <c r="PXN30" s="1682"/>
      <c r="PXO30" s="1682"/>
      <c r="PXP30" s="1682"/>
      <c r="PXS30" s="1682"/>
      <c r="PYA30" s="1690"/>
      <c r="PYB30" s="1686"/>
      <c r="PYE30" s="1682"/>
      <c r="PYF30" s="1682"/>
      <c r="PYG30" s="1682"/>
      <c r="PYH30" s="1682"/>
      <c r="PYK30" s="1682"/>
      <c r="PYS30" s="1690"/>
      <c r="PYT30" s="1686"/>
      <c r="PYW30" s="1682"/>
      <c r="PYX30" s="1682"/>
      <c r="PYY30" s="1682"/>
      <c r="PYZ30" s="1682"/>
      <c r="PZC30" s="1682"/>
      <c r="PZK30" s="1690"/>
      <c r="PZL30" s="1686"/>
      <c r="PZO30" s="1682"/>
      <c r="PZP30" s="1682"/>
      <c r="PZQ30" s="1682"/>
      <c r="PZR30" s="1682"/>
      <c r="PZU30" s="1682"/>
      <c r="QAC30" s="1690"/>
      <c r="QAD30" s="1686"/>
      <c r="QAG30" s="1682"/>
      <c r="QAH30" s="1682"/>
      <c r="QAI30" s="1682"/>
      <c r="QAJ30" s="1682"/>
      <c r="QAM30" s="1682"/>
      <c r="QAU30" s="1690"/>
      <c r="QAV30" s="1686"/>
      <c r="QAY30" s="1682"/>
      <c r="QAZ30" s="1682"/>
      <c r="QBA30" s="1682"/>
      <c r="QBB30" s="1682"/>
      <c r="QBE30" s="1682"/>
      <c r="QBM30" s="1690"/>
      <c r="QBN30" s="1686"/>
      <c r="QBQ30" s="1682"/>
      <c r="QBR30" s="1682"/>
      <c r="QBS30" s="1682"/>
      <c r="QBT30" s="1682"/>
      <c r="QBW30" s="1682"/>
      <c r="QCE30" s="1690"/>
      <c r="QCF30" s="1686"/>
      <c r="QCI30" s="1682"/>
      <c r="QCJ30" s="1682"/>
      <c r="QCK30" s="1682"/>
      <c r="QCL30" s="1682"/>
      <c r="QCO30" s="1682"/>
      <c r="QCW30" s="1690"/>
      <c r="QCX30" s="1686"/>
      <c r="QDA30" s="1682"/>
      <c r="QDB30" s="1682"/>
      <c r="QDC30" s="1682"/>
      <c r="QDD30" s="1682"/>
      <c r="QDG30" s="1682"/>
      <c r="QDO30" s="1690"/>
      <c r="QDP30" s="1686"/>
      <c r="QDS30" s="1682"/>
      <c r="QDT30" s="1682"/>
      <c r="QDU30" s="1682"/>
      <c r="QDV30" s="1682"/>
      <c r="QDY30" s="1682"/>
      <c r="QEG30" s="1690"/>
      <c r="QEH30" s="1686"/>
      <c r="QEK30" s="1682"/>
      <c r="QEL30" s="1682"/>
      <c r="QEM30" s="1682"/>
      <c r="QEN30" s="1682"/>
      <c r="QEQ30" s="1682"/>
      <c r="QEY30" s="1690"/>
      <c r="QEZ30" s="1686"/>
      <c r="QFC30" s="1682"/>
      <c r="QFD30" s="1682"/>
      <c r="QFE30" s="1682"/>
      <c r="QFF30" s="1682"/>
      <c r="QFI30" s="1682"/>
      <c r="QFQ30" s="1690"/>
      <c r="QFR30" s="1686"/>
      <c r="QFU30" s="1682"/>
      <c r="QFV30" s="1682"/>
      <c r="QFW30" s="1682"/>
      <c r="QFX30" s="1682"/>
      <c r="QGA30" s="1682"/>
      <c r="QGI30" s="1690"/>
      <c r="QGJ30" s="1686"/>
      <c r="QGM30" s="1682"/>
      <c r="QGN30" s="1682"/>
      <c r="QGO30" s="1682"/>
      <c r="QGP30" s="1682"/>
      <c r="QGS30" s="1682"/>
      <c r="QHA30" s="1690"/>
      <c r="QHB30" s="1686"/>
      <c r="QHE30" s="1682"/>
      <c r="QHF30" s="1682"/>
      <c r="QHG30" s="1682"/>
      <c r="QHH30" s="1682"/>
      <c r="QHK30" s="1682"/>
      <c r="QHS30" s="1690"/>
      <c r="QHT30" s="1686"/>
      <c r="QHW30" s="1682"/>
      <c r="QHX30" s="1682"/>
      <c r="QHY30" s="1682"/>
      <c r="QHZ30" s="1682"/>
      <c r="QIC30" s="1682"/>
      <c r="QIK30" s="1690"/>
      <c r="QIL30" s="1686"/>
      <c r="QIO30" s="1682"/>
      <c r="QIP30" s="1682"/>
      <c r="QIQ30" s="1682"/>
      <c r="QIR30" s="1682"/>
      <c r="QIU30" s="1682"/>
      <c r="QJC30" s="1690"/>
      <c r="QJD30" s="1686"/>
      <c r="QJG30" s="1682"/>
      <c r="QJH30" s="1682"/>
      <c r="QJI30" s="1682"/>
      <c r="QJJ30" s="1682"/>
      <c r="QJM30" s="1682"/>
      <c r="QJU30" s="1690"/>
      <c r="QJV30" s="1686"/>
      <c r="QJY30" s="1682"/>
      <c r="QJZ30" s="1682"/>
      <c r="QKA30" s="1682"/>
      <c r="QKB30" s="1682"/>
      <c r="QKE30" s="1682"/>
      <c r="QKM30" s="1690"/>
      <c r="QKN30" s="1686"/>
      <c r="QKQ30" s="1682"/>
      <c r="QKR30" s="1682"/>
      <c r="QKS30" s="1682"/>
      <c r="QKT30" s="1682"/>
      <c r="QKW30" s="1682"/>
      <c r="QLE30" s="1690"/>
      <c r="QLF30" s="1686"/>
      <c r="QLI30" s="1682"/>
      <c r="QLJ30" s="1682"/>
      <c r="QLK30" s="1682"/>
      <c r="QLL30" s="1682"/>
      <c r="QLO30" s="1682"/>
      <c r="QLW30" s="1690"/>
      <c r="QLX30" s="1686"/>
      <c r="QMA30" s="1682"/>
      <c r="QMB30" s="1682"/>
      <c r="QMC30" s="1682"/>
      <c r="QMD30" s="1682"/>
      <c r="QMG30" s="1682"/>
      <c r="QMO30" s="1690"/>
      <c r="QMP30" s="1686"/>
      <c r="QMS30" s="1682"/>
      <c r="QMT30" s="1682"/>
      <c r="QMU30" s="1682"/>
      <c r="QMV30" s="1682"/>
      <c r="QMY30" s="1682"/>
      <c r="QNG30" s="1690"/>
      <c r="QNH30" s="1686"/>
      <c r="QNK30" s="1682"/>
      <c r="QNL30" s="1682"/>
      <c r="QNM30" s="1682"/>
      <c r="QNN30" s="1682"/>
      <c r="QNQ30" s="1682"/>
      <c r="QNY30" s="1690"/>
      <c r="QNZ30" s="1686"/>
      <c r="QOC30" s="1682"/>
      <c r="QOD30" s="1682"/>
      <c r="QOE30" s="1682"/>
      <c r="QOF30" s="1682"/>
      <c r="QOI30" s="1682"/>
      <c r="QOQ30" s="1690"/>
      <c r="QOR30" s="1686"/>
      <c r="QOU30" s="1682"/>
      <c r="QOV30" s="1682"/>
      <c r="QOW30" s="1682"/>
      <c r="QOX30" s="1682"/>
      <c r="QPA30" s="1682"/>
      <c r="QPI30" s="1690"/>
      <c r="QPJ30" s="1686"/>
      <c r="QPM30" s="1682"/>
      <c r="QPN30" s="1682"/>
      <c r="QPO30" s="1682"/>
      <c r="QPP30" s="1682"/>
      <c r="QPS30" s="1682"/>
      <c r="QQA30" s="1690"/>
      <c r="QQB30" s="1686"/>
      <c r="QQE30" s="1682"/>
      <c r="QQF30" s="1682"/>
      <c r="QQG30" s="1682"/>
      <c r="QQH30" s="1682"/>
      <c r="QQK30" s="1682"/>
      <c r="QQS30" s="1690"/>
      <c r="QQT30" s="1686"/>
      <c r="QQW30" s="1682"/>
      <c r="QQX30" s="1682"/>
      <c r="QQY30" s="1682"/>
      <c r="QQZ30" s="1682"/>
      <c r="QRC30" s="1682"/>
      <c r="QRK30" s="1690"/>
      <c r="QRL30" s="1686"/>
      <c r="QRO30" s="1682"/>
      <c r="QRP30" s="1682"/>
      <c r="QRQ30" s="1682"/>
      <c r="QRR30" s="1682"/>
      <c r="QRU30" s="1682"/>
      <c r="QSC30" s="1690"/>
      <c r="QSD30" s="1686"/>
      <c r="QSG30" s="1682"/>
      <c r="QSH30" s="1682"/>
      <c r="QSI30" s="1682"/>
      <c r="QSJ30" s="1682"/>
      <c r="QSM30" s="1682"/>
      <c r="QSU30" s="1690"/>
      <c r="QSV30" s="1686"/>
      <c r="QSY30" s="1682"/>
      <c r="QSZ30" s="1682"/>
      <c r="QTA30" s="1682"/>
      <c r="QTB30" s="1682"/>
      <c r="QTE30" s="1682"/>
      <c r="QTM30" s="1690"/>
      <c r="QTN30" s="1686"/>
      <c r="QTQ30" s="1682"/>
      <c r="QTR30" s="1682"/>
      <c r="QTS30" s="1682"/>
      <c r="QTT30" s="1682"/>
      <c r="QTW30" s="1682"/>
      <c r="QUE30" s="1690"/>
      <c r="QUF30" s="1686"/>
      <c r="QUI30" s="1682"/>
      <c r="QUJ30" s="1682"/>
      <c r="QUK30" s="1682"/>
      <c r="QUL30" s="1682"/>
      <c r="QUO30" s="1682"/>
      <c r="QUW30" s="1690"/>
      <c r="QUX30" s="1686"/>
      <c r="QVA30" s="1682"/>
      <c r="QVB30" s="1682"/>
      <c r="QVC30" s="1682"/>
      <c r="QVD30" s="1682"/>
      <c r="QVG30" s="1682"/>
      <c r="QVO30" s="1690"/>
      <c r="QVP30" s="1686"/>
      <c r="QVS30" s="1682"/>
      <c r="QVT30" s="1682"/>
      <c r="QVU30" s="1682"/>
      <c r="QVV30" s="1682"/>
      <c r="QVY30" s="1682"/>
      <c r="QWG30" s="1690"/>
      <c r="QWH30" s="1686"/>
      <c r="QWK30" s="1682"/>
      <c r="QWL30" s="1682"/>
      <c r="QWM30" s="1682"/>
      <c r="QWN30" s="1682"/>
      <c r="QWQ30" s="1682"/>
      <c r="QWY30" s="1690"/>
      <c r="QWZ30" s="1686"/>
      <c r="QXC30" s="1682"/>
      <c r="QXD30" s="1682"/>
      <c r="QXE30" s="1682"/>
      <c r="QXF30" s="1682"/>
      <c r="QXI30" s="1682"/>
      <c r="QXQ30" s="1690"/>
      <c r="QXR30" s="1686"/>
      <c r="QXU30" s="1682"/>
      <c r="QXV30" s="1682"/>
      <c r="QXW30" s="1682"/>
      <c r="QXX30" s="1682"/>
      <c r="QYA30" s="1682"/>
      <c r="QYI30" s="1690"/>
      <c r="QYJ30" s="1686"/>
      <c r="QYM30" s="1682"/>
      <c r="QYN30" s="1682"/>
      <c r="QYO30" s="1682"/>
      <c r="QYP30" s="1682"/>
      <c r="QYS30" s="1682"/>
      <c r="QZA30" s="1690"/>
      <c r="QZB30" s="1686"/>
      <c r="QZE30" s="1682"/>
      <c r="QZF30" s="1682"/>
      <c r="QZG30" s="1682"/>
      <c r="QZH30" s="1682"/>
      <c r="QZK30" s="1682"/>
      <c r="QZS30" s="1690"/>
      <c r="QZT30" s="1686"/>
      <c r="QZW30" s="1682"/>
      <c r="QZX30" s="1682"/>
      <c r="QZY30" s="1682"/>
      <c r="QZZ30" s="1682"/>
      <c r="RAC30" s="1682"/>
      <c r="RAK30" s="1690"/>
      <c r="RAL30" s="1686"/>
      <c r="RAO30" s="1682"/>
      <c r="RAP30" s="1682"/>
      <c r="RAQ30" s="1682"/>
      <c r="RAR30" s="1682"/>
      <c r="RAU30" s="1682"/>
      <c r="RBC30" s="1690"/>
      <c r="RBD30" s="1686"/>
      <c r="RBG30" s="1682"/>
      <c r="RBH30" s="1682"/>
      <c r="RBI30" s="1682"/>
      <c r="RBJ30" s="1682"/>
      <c r="RBM30" s="1682"/>
      <c r="RBU30" s="1690"/>
      <c r="RBV30" s="1686"/>
      <c r="RBY30" s="1682"/>
      <c r="RBZ30" s="1682"/>
      <c r="RCA30" s="1682"/>
      <c r="RCB30" s="1682"/>
      <c r="RCE30" s="1682"/>
      <c r="RCM30" s="1690"/>
      <c r="RCN30" s="1686"/>
      <c r="RCQ30" s="1682"/>
      <c r="RCR30" s="1682"/>
      <c r="RCS30" s="1682"/>
      <c r="RCT30" s="1682"/>
      <c r="RCW30" s="1682"/>
      <c r="RDE30" s="1690"/>
      <c r="RDF30" s="1686"/>
      <c r="RDI30" s="1682"/>
      <c r="RDJ30" s="1682"/>
      <c r="RDK30" s="1682"/>
      <c r="RDL30" s="1682"/>
      <c r="RDO30" s="1682"/>
      <c r="RDW30" s="1690"/>
      <c r="RDX30" s="1686"/>
      <c r="REA30" s="1682"/>
      <c r="REB30" s="1682"/>
      <c r="REC30" s="1682"/>
      <c r="RED30" s="1682"/>
      <c r="REG30" s="1682"/>
      <c r="REO30" s="1690"/>
      <c r="REP30" s="1686"/>
      <c r="RES30" s="1682"/>
      <c r="RET30" s="1682"/>
      <c r="REU30" s="1682"/>
      <c r="REV30" s="1682"/>
      <c r="REY30" s="1682"/>
      <c r="RFG30" s="1690"/>
      <c r="RFH30" s="1686"/>
      <c r="RFK30" s="1682"/>
      <c r="RFL30" s="1682"/>
      <c r="RFM30" s="1682"/>
      <c r="RFN30" s="1682"/>
      <c r="RFQ30" s="1682"/>
      <c r="RFY30" s="1690"/>
      <c r="RFZ30" s="1686"/>
      <c r="RGC30" s="1682"/>
      <c r="RGD30" s="1682"/>
      <c r="RGE30" s="1682"/>
      <c r="RGF30" s="1682"/>
      <c r="RGI30" s="1682"/>
      <c r="RGQ30" s="1690"/>
      <c r="RGR30" s="1686"/>
      <c r="RGU30" s="1682"/>
      <c r="RGV30" s="1682"/>
      <c r="RGW30" s="1682"/>
      <c r="RGX30" s="1682"/>
      <c r="RHA30" s="1682"/>
      <c r="RHI30" s="1690"/>
      <c r="RHJ30" s="1686"/>
      <c r="RHM30" s="1682"/>
      <c r="RHN30" s="1682"/>
      <c r="RHO30" s="1682"/>
      <c r="RHP30" s="1682"/>
      <c r="RHS30" s="1682"/>
      <c r="RIA30" s="1690"/>
      <c r="RIB30" s="1686"/>
      <c r="RIE30" s="1682"/>
      <c r="RIF30" s="1682"/>
      <c r="RIG30" s="1682"/>
      <c r="RIH30" s="1682"/>
      <c r="RIK30" s="1682"/>
      <c r="RIS30" s="1690"/>
      <c r="RIT30" s="1686"/>
      <c r="RIW30" s="1682"/>
      <c r="RIX30" s="1682"/>
      <c r="RIY30" s="1682"/>
      <c r="RIZ30" s="1682"/>
      <c r="RJC30" s="1682"/>
      <c r="RJK30" s="1690"/>
      <c r="RJL30" s="1686"/>
      <c r="RJO30" s="1682"/>
      <c r="RJP30" s="1682"/>
      <c r="RJQ30" s="1682"/>
      <c r="RJR30" s="1682"/>
      <c r="RJU30" s="1682"/>
      <c r="RKC30" s="1690"/>
      <c r="RKD30" s="1686"/>
      <c r="RKG30" s="1682"/>
      <c r="RKH30" s="1682"/>
      <c r="RKI30" s="1682"/>
      <c r="RKJ30" s="1682"/>
      <c r="RKM30" s="1682"/>
      <c r="RKU30" s="1690"/>
      <c r="RKV30" s="1686"/>
      <c r="RKY30" s="1682"/>
      <c r="RKZ30" s="1682"/>
      <c r="RLA30" s="1682"/>
      <c r="RLB30" s="1682"/>
      <c r="RLE30" s="1682"/>
      <c r="RLM30" s="1690"/>
      <c r="RLN30" s="1686"/>
      <c r="RLQ30" s="1682"/>
      <c r="RLR30" s="1682"/>
      <c r="RLS30" s="1682"/>
      <c r="RLT30" s="1682"/>
      <c r="RLW30" s="1682"/>
      <c r="RME30" s="1690"/>
      <c r="RMF30" s="1686"/>
      <c r="RMI30" s="1682"/>
      <c r="RMJ30" s="1682"/>
      <c r="RMK30" s="1682"/>
      <c r="RML30" s="1682"/>
      <c r="RMO30" s="1682"/>
      <c r="RMW30" s="1690"/>
      <c r="RMX30" s="1686"/>
      <c r="RNA30" s="1682"/>
      <c r="RNB30" s="1682"/>
      <c r="RNC30" s="1682"/>
      <c r="RND30" s="1682"/>
      <c r="RNG30" s="1682"/>
      <c r="RNO30" s="1690"/>
      <c r="RNP30" s="1686"/>
      <c r="RNS30" s="1682"/>
      <c r="RNT30" s="1682"/>
      <c r="RNU30" s="1682"/>
      <c r="RNV30" s="1682"/>
      <c r="RNY30" s="1682"/>
      <c r="ROG30" s="1690"/>
      <c r="ROH30" s="1686"/>
      <c r="ROK30" s="1682"/>
      <c r="ROL30" s="1682"/>
      <c r="ROM30" s="1682"/>
      <c r="RON30" s="1682"/>
      <c r="ROQ30" s="1682"/>
      <c r="ROY30" s="1690"/>
      <c r="ROZ30" s="1686"/>
      <c r="RPC30" s="1682"/>
      <c r="RPD30" s="1682"/>
      <c r="RPE30" s="1682"/>
      <c r="RPF30" s="1682"/>
      <c r="RPI30" s="1682"/>
      <c r="RPQ30" s="1690"/>
      <c r="RPR30" s="1686"/>
      <c r="RPU30" s="1682"/>
      <c r="RPV30" s="1682"/>
      <c r="RPW30" s="1682"/>
      <c r="RPX30" s="1682"/>
      <c r="RQA30" s="1682"/>
      <c r="RQI30" s="1690"/>
      <c r="RQJ30" s="1686"/>
      <c r="RQM30" s="1682"/>
      <c r="RQN30" s="1682"/>
      <c r="RQO30" s="1682"/>
      <c r="RQP30" s="1682"/>
      <c r="RQS30" s="1682"/>
      <c r="RRA30" s="1690"/>
      <c r="RRB30" s="1686"/>
      <c r="RRE30" s="1682"/>
      <c r="RRF30" s="1682"/>
      <c r="RRG30" s="1682"/>
      <c r="RRH30" s="1682"/>
      <c r="RRK30" s="1682"/>
      <c r="RRS30" s="1690"/>
      <c r="RRT30" s="1686"/>
      <c r="RRW30" s="1682"/>
      <c r="RRX30" s="1682"/>
      <c r="RRY30" s="1682"/>
      <c r="RRZ30" s="1682"/>
      <c r="RSC30" s="1682"/>
      <c r="RSK30" s="1690"/>
      <c r="RSL30" s="1686"/>
      <c r="RSO30" s="1682"/>
      <c r="RSP30" s="1682"/>
      <c r="RSQ30" s="1682"/>
      <c r="RSR30" s="1682"/>
      <c r="RSU30" s="1682"/>
      <c r="RTC30" s="1690"/>
      <c r="RTD30" s="1686"/>
      <c r="RTG30" s="1682"/>
      <c r="RTH30" s="1682"/>
      <c r="RTI30" s="1682"/>
      <c r="RTJ30" s="1682"/>
      <c r="RTM30" s="1682"/>
      <c r="RTU30" s="1690"/>
      <c r="RTV30" s="1686"/>
      <c r="RTY30" s="1682"/>
      <c r="RTZ30" s="1682"/>
      <c r="RUA30" s="1682"/>
      <c r="RUB30" s="1682"/>
      <c r="RUE30" s="1682"/>
      <c r="RUM30" s="1690"/>
      <c r="RUN30" s="1686"/>
      <c r="RUQ30" s="1682"/>
      <c r="RUR30" s="1682"/>
      <c r="RUS30" s="1682"/>
      <c r="RUT30" s="1682"/>
      <c r="RUW30" s="1682"/>
      <c r="RVE30" s="1690"/>
      <c r="RVF30" s="1686"/>
      <c r="RVI30" s="1682"/>
      <c r="RVJ30" s="1682"/>
      <c r="RVK30" s="1682"/>
      <c r="RVL30" s="1682"/>
      <c r="RVO30" s="1682"/>
      <c r="RVW30" s="1690"/>
      <c r="RVX30" s="1686"/>
      <c r="RWA30" s="1682"/>
      <c r="RWB30" s="1682"/>
      <c r="RWC30" s="1682"/>
      <c r="RWD30" s="1682"/>
      <c r="RWG30" s="1682"/>
      <c r="RWO30" s="1690"/>
      <c r="RWP30" s="1686"/>
      <c r="RWS30" s="1682"/>
      <c r="RWT30" s="1682"/>
      <c r="RWU30" s="1682"/>
      <c r="RWV30" s="1682"/>
      <c r="RWY30" s="1682"/>
      <c r="RXG30" s="1690"/>
      <c r="RXH30" s="1686"/>
      <c r="RXK30" s="1682"/>
      <c r="RXL30" s="1682"/>
      <c r="RXM30" s="1682"/>
      <c r="RXN30" s="1682"/>
      <c r="RXQ30" s="1682"/>
      <c r="RXY30" s="1690"/>
      <c r="RXZ30" s="1686"/>
      <c r="RYC30" s="1682"/>
      <c r="RYD30" s="1682"/>
      <c r="RYE30" s="1682"/>
      <c r="RYF30" s="1682"/>
      <c r="RYI30" s="1682"/>
      <c r="RYQ30" s="1690"/>
      <c r="RYR30" s="1686"/>
      <c r="RYU30" s="1682"/>
      <c r="RYV30" s="1682"/>
      <c r="RYW30" s="1682"/>
      <c r="RYX30" s="1682"/>
      <c r="RZA30" s="1682"/>
      <c r="RZI30" s="1690"/>
      <c r="RZJ30" s="1686"/>
      <c r="RZM30" s="1682"/>
      <c r="RZN30" s="1682"/>
      <c r="RZO30" s="1682"/>
      <c r="RZP30" s="1682"/>
      <c r="RZS30" s="1682"/>
      <c r="SAA30" s="1690"/>
      <c r="SAB30" s="1686"/>
      <c r="SAE30" s="1682"/>
      <c r="SAF30" s="1682"/>
      <c r="SAG30" s="1682"/>
      <c r="SAH30" s="1682"/>
      <c r="SAK30" s="1682"/>
      <c r="SAS30" s="1690"/>
      <c r="SAT30" s="1686"/>
      <c r="SAW30" s="1682"/>
      <c r="SAX30" s="1682"/>
      <c r="SAY30" s="1682"/>
      <c r="SAZ30" s="1682"/>
      <c r="SBC30" s="1682"/>
      <c r="SBK30" s="1690"/>
      <c r="SBL30" s="1686"/>
      <c r="SBO30" s="1682"/>
      <c r="SBP30" s="1682"/>
      <c r="SBQ30" s="1682"/>
      <c r="SBR30" s="1682"/>
      <c r="SBU30" s="1682"/>
      <c r="SCC30" s="1690"/>
      <c r="SCD30" s="1686"/>
      <c r="SCG30" s="1682"/>
      <c r="SCH30" s="1682"/>
      <c r="SCI30" s="1682"/>
      <c r="SCJ30" s="1682"/>
      <c r="SCM30" s="1682"/>
      <c r="SCU30" s="1690"/>
      <c r="SCV30" s="1686"/>
      <c r="SCY30" s="1682"/>
      <c r="SCZ30" s="1682"/>
      <c r="SDA30" s="1682"/>
      <c r="SDB30" s="1682"/>
      <c r="SDE30" s="1682"/>
      <c r="SDM30" s="1690"/>
      <c r="SDN30" s="1686"/>
      <c r="SDQ30" s="1682"/>
      <c r="SDR30" s="1682"/>
      <c r="SDS30" s="1682"/>
      <c r="SDT30" s="1682"/>
      <c r="SDW30" s="1682"/>
      <c r="SEE30" s="1690"/>
      <c r="SEF30" s="1686"/>
      <c r="SEI30" s="1682"/>
      <c r="SEJ30" s="1682"/>
      <c r="SEK30" s="1682"/>
      <c r="SEL30" s="1682"/>
      <c r="SEO30" s="1682"/>
      <c r="SEW30" s="1690"/>
      <c r="SEX30" s="1686"/>
      <c r="SFA30" s="1682"/>
      <c r="SFB30" s="1682"/>
      <c r="SFC30" s="1682"/>
      <c r="SFD30" s="1682"/>
      <c r="SFG30" s="1682"/>
      <c r="SFO30" s="1690"/>
      <c r="SFP30" s="1686"/>
      <c r="SFS30" s="1682"/>
      <c r="SFT30" s="1682"/>
      <c r="SFU30" s="1682"/>
      <c r="SFV30" s="1682"/>
      <c r="SFY30" s="1682"/>
      <c r="SGG30" s="1690"/>
      <c r="SGH30" s="1686"/>
      <c r="SGK30" s="1682"/>
      <c r="SGL30" s="1682"/>
      <c r="SGM30" s="1682"/>
      <c r="SGN30" s="1682"/>
      <c r="SGQ30" s="1682"/>
      <c r="SGY30" s="1690"/>
      <c r="SGZ30" s="1686"/>
      <c r="SHC30" s="1682"/>
      <c r="SHD30" s="1682"/>
      <c r="SHE30" s="1682"/>
      <c r="SHF30" s="1682"/>
      <c r="SHI30" s="1682"/>
      <c r="SHQ30" s="1690"/>
      <c r="SHR30" s="1686"/>
      <c r="SHU30" s="1682"/>
      <c r="SHV30" s="1682"/>
      <c r="SHW30" s="1682"/>
      <c r="SHX30" s="1682"/>
      <c r="SIA30" s="1682"/>
      <c r="SII30" s="1690"/>
      <c r="SIJ30" s="1686"/>
      <c r="SIM30" s="1682"/>
      <c r="SIN30" s="1682"/>
      <c r="SIO30" s="1682"/>
      <c r="SIP30" s="1682"/>
      <c r="SIS30" s="1682"/>
      <c r="SJA30" s="1690"/>
      <c r="SJB30" s="1686"/>
      <c r="SJE30" s="1682"/>
      <c r="SJF30" s="1682"/>
      <c r="SJG30" s="1682"/>
      <c r="SJH30" s="1682"/>
      <c r="SJK30" s="1682"/>
      <c r="SJS30" s="1690"/>
      <c r="SJT30" s="1686"/>
      <c r="SJW30" s="1682"/>
      <c r="SJX30" s="1682"/>
      <c r="SJY30" s="1682"/>
      <c r="SJZ30" s="1682"/>
      <c r="SKC30" s="1682"/>
      <c r="SKK30" s="1690"/>
      <c r="SKL30" s="1686"/>
      <c r="SKO30" s="1682"/>
      <c r="SKP30" s="1682"/>
      <c r="SKQ30" s="1682"/>
      <c r="SKR30" s="1682"/>
      <c r="SKU30" s="1682"/>
      <c r="SLC30" s="1690"/>
      <c r="SLD30" s="1686"/>
      <c r="SLG30" s="1682"/>
      <c r="SLH30" s="1682"/>
      <c r="SLI30" s="1682"/>
      <c r="SLJ30" s="1682"/>
      <c r="SLM30" s="1682"/>
      <c r="SLU30" s="1690"/>
      <c r="SLV30" s="1686"/>
      <c r="SLY30" s="1682"/>
      <c r="SLZ30" s="1682"/>
      <c r="SMA30" s="1682"/>
      <c r="SMB30" s="1682"/>
      <c r="SME30" s="1682"/>
      <c r="SMM30" s="1690"/>
      <c r="SMN30" s="1686"/>
      <c r="SMQ30" s="1682"/>
      <c r="SMR30" s="1682"/>
      <c r="SMS30" s="1682"/>
      <c r="SMT30" s="1682"/>
      <c r="SMW30" s="1682"/>
      <c r="SNE30" s="1690"/>
      <c r="SNF30" s="1686"/>
      <c r="SNI30" s="1682"/>
      <c r="SNJ30" s="1682"/>
      <c r="SNK30" s="1682"/>
      <c r="SNL30" s="1682"/>
      <c r="SNO30" s="1682"/>
      <c r="SNW30" s="1690"/>
      <c r="SNX30" s="1686"/>
      <c r="SOA30" s="1682"/>
      <c r="SOB30" s="1682"/>
      <c r="SOC30" s="1682"/>
      <c r="SOD30" s="1682"/>
      <c r="SOG30" s="1682"/>
      <c r="SOO30" s="1690"/>
      <c r="SOP30" s="1686"/>
      <c r="SOS30" s="1682"/>
      <c r="SOT30" s="1682"/>
      <c r="SOU30" s="1682"/>
      <c r="SOV30" s="1682"/>
      <c r="SOY30" s="1682"/>
      <c r="SPG30" s="1690"/>
      <c r="SPH30" s="1686"/>
      <c r="SPK30" s="1682"/>
      <c r="SPL30" s="1682"/>
      <c r="SPM30" s="1682"/>
      <c r="SPN30" s="1682"/>
      <c r="SPQ30" s="1682"/>
      <c r="SPY30" s="1690"/>
      <c r="SPZ30" s="1686"/>
      <c r="SQC30" s="1682"/>
      <c r="SQD30" s="1682"/>
      <c r="SQE30" s="1682"/>
      <c r="SQF30" s="1682"/>
      <c r="SQI30" s="1682"/>
      <c r="SQQ30" s="1690"/>
      <c r="SQR30" s="1686"/>
      <c r="SQU30" s="1682"/>
      <c r="SQV30" s="1682"/>
      <c r="SQW30" s="1682"/>
      <c r="SQX30" s="1682"/>
      <c r="SRA30" s="1682"/>
      <c r="SRI30" s="1690"/>
      <c r="SRJ30" s="1686"/>
      <c r="SRM30" s="1682"/>
      <c r="SRN30" s="1682"/>
      <c r="SRO30" s="1682"/>
      <c r="SRP30" s="1682"/>
      <c r="SRS30" s="1682"/>
      <c r="SSA30" s="1690"/>
      <c r="SSB30" s="1686"/>
      <c r="SSE30" s="1682"/>
      <c r="SSF30" s="1682"/>
      <c r="SSG30" s="1682"/>
      <c r="SSH30" s="1682"/>
      <c r="SSK30" s="1682"/>
      <c r="SSS30" s="1690"/>
      <c r="SST30" s="1686"/>
      <c r="SSW30" s="1682"/>
      <c r="SSX30" s="1682"/>
      <c r="SSY30" s="1682"/>
      <c r="SSZ30" s="1682"/>
      <c r="STC30" s="1682"/>
      <c r="STK30" s="1690"/>
      <c r="STL30" s="1686"/>
      <c r="STO30" s="1682"/>
      <c r="STP30" s="1682"/>
      <c r="STQ30" s="1682"/>
      <c r="STR30" s="1682"/>
      <c r="STU30" s="1682"/>
      <c r="SUC30" s="1690"/>
      <c r="SUD30" s="1686"/>
      <c r="SUG30" s="1682"/>
      <c r="SUH30" s="1682"/>
      <c r="SUI30" s="1682"/>
      <c r="SUJ30" s="1682"/>
      <c r="SUM30" s="1682"/>
      <c r="SUU30" s="1690"/>
      <c r="SUV30" s="1686"/>
      <c r="SUY30" s="1682"/>
      <c r="SUZ30" s="1682"/>
      <c r="SVA30" s="1682"/>
      <c r="SVB30" s="1682"/>
      <c r="SVE30" s="1682"/>
      <c r="SVM30" s="1690"/>
      <c r="SVN30" s="1686"/>
      <c r="SVQ30" s="1682"/>
      <c r="SVR30" s="1682"/>
      <c r="SVS30" s="1682"/>
      <c r="SVT30" s="1682"/>
      <c r="SVW30" s="1682"/>
      <c r="SWE30" s="1690"/>
      <c r="SWF30" s="1686"/>
      <c r="SWI30" s="1682"/>
      <c r="SWJ30" s="1682"/>
      <c r="SWK30" s="1682"/>
      <c r="SWL30" s="1682"/>
      <c r="SWO30" s="1682"/>
      <c r="SWW30" s="1690"/>
      <c r="SWX30" s="1686"/>
      <c r="SXA30" s="1682"/>
      <c r="SXB30" s="1682"/>
      <c r="SXC30" s="1682"/>
      <c r="SXD30" s="1682"/>
      <c r="SXG30" s="1682"/>
      <c r="SXO30" s="1690"/>
      <c r="SXP30" s="1686"/>
      <c r="SXS30" s="1682"/>
      <c r="SXT30" s="1682"/>
      <c r="SXU30" s="1682"/>
      <c r="SXV30" s="1682"/>
      <c r="SXY30" s="1682"/>
      <c r="SYG30" s="1690"/>
      <c r="SYH30" s="1686"/>
      <c r="SYK30" s="1682"/>
      <c r="SYL30" s="1682"/>
      <c r="SYM30" s="1682"/>
      <c r="SYN30" s="1682"/>
      <c r="SYQ30" s="1682"/>
      <c r="SYY30" s="1690"/>
      <c r="SYZ30" s="1686"/>
      <c r="SZC30" s="1682"/>
      <c r="SZD30" s="1682"/>
      <c r="SZE30" s="1682"/>
      <c r="SZF30" s="1682"/>
      <c r="SZI30" s="1682"/>
      <c r="SZQ30" s="1690"/>
      <c r="SZR30" s="1686"/>
      <c r="SZU30" s="1682"/>
      <c r="SZV30" s="1682"/>
      <c r="SZW30" s="1682"/>
      <c r="SZX30" s="1682"/>
      <c r="TAA30" s="1682"/>
      <c r="TAI30" s="1690"/>
      <c r="TAJ30" s="1686"/>
      <c r="TAM30" s="1682"/>
      <c r="TAN30" s="1682"/>
      <c r="TAO30" s="1682"/>
      <c r="TAP30" s="1682"/>
      <c r="TAS30" s="1682"/>
      <c r="TBA30" s="1690"/>
      <c r="TBB30" s="1686"/>
      <c r="TBE30" s="1682"/>
      <c r="TBF30" s="1682"/>
      <c r="TBG30" s="1682"/>
      <c r="TBH30" s="1682"/>
      <c r="TBK30" s="1682"/>
      <c r="TBS30" s="1690"/>
      <c r="TBT30" s="1686"/>
      <c r="TBW30" s="1682"/>
      <c r="TBX30" s="1682"/>
      <c r="TBY30" s="1682"/>
      <c r="TBZ30" s="1682"/>
      <c r="TCC30" s="1682"/>
      <c r="TCK30" s="1690"/>
      <c r="TCL30" s="1686"/>
      <c r="TCO30" s="1682"/>
      <c r="TCP30" s="1682"/>
      <c r="TCQ30" s="1682"/>
      <c r="TCR30" s="1682"/>
      <c r="TCU30" s="1682"/>
      <c r="TDC30" s="1690"/>
      <c r="TDD30" s="1686"/>
      <c r="TDG30" s="1682"/>
      <c r="TDH30" s="1682"/>
      <c r="TDI30" s="1682"/>
      <c r="TDJ30" s="1682"/>
      <c r="TDM30" s="1682"/>
      <c r="TDU30" s="1690"/>
      <c r="TDV30" s="1686"/>
      <c r="TDY30" s="1682"/>
      <c r="TDZ30" s="1682"/>
      <c r="TEA30" s="1682"/>
      <c r="TEB30" s="1682"/>
      <c r="TEE30" s="1682"/>
      <c r="TEM30" s="1690"/>
      <c r="TEN30" s="1686"/>
      <c r="TEQ30" s="1682"/>
      <c r="TER30" s="1682"/>
      <c r="TES30" s="1682"/>
      <c r="TET30" s="1682"/>
      <c r="TEW30" s="1682"/>
      <c r="TFE30" s="1690"/>
      <c r="TFF30" s="1686"/>
      <c r="TFI30" s="1682"/>
      <c r="TFJ30" s="1682"/>
      <c r="TFK30" s="1682"/>
      <c r="TFL30" s="1682"/>
      <c r="TFO30" s="1682"/>
      <c r="TFW30" s="1690"/>
      <c r="TFX30" s="1686"/>
      <c r="TGA30" s="1682"/>
      <c r="TGB30" s="1682"/>
      <c r="TGC30" s="1682"/>
      <c r="TGD30" s="1682"/>
      <c r="TGG30" s="1682"/>
      <c r="TGO30" s="1690"/>
      <c r="TGP30" s="1686"/>
      <c r="TGS30" s="1682"/>
      <c r="TGT30" s="1682"/>
      <c r="TGU30" s="1682"/>
      <c r="TGV30" s="1682"/>
      <c r="TGY30" s="1682"/>
      <c r="THG30" s="1690"/>
      <c r="THH30" s="1686"/>
      <c r="THK30" s="1682"/>
      <c r="THL30" s="1682"/>
      <c r="THM30" s="1682"/>
      <c r="THN30" s="1682"/>
      <c r="THQ30" s="1682"/>
      <c r="THY30" s="1690"/>
      <c r="THZ30" s="1686"/>
      <c r="TIC30" s="1682"/>
      <c r="TID30" s="1682"/>
      <c r="TIE30" s="1682"/>
      <c r="TIF30" s="1682"/>
      <c r="TII30" s="1682"/>
      <c r="TIQ30" s="1690"/>
      <c r="TIR30" s="1686"/>
      <c r="TIU30" s="1682"/>
      <c r="TIV30" s="1682"/>
      <c r="TIW30" s="1682"/>
      <c r="TIX30" s="1682"/>
      <c r="TJA30" s="1682"/>
      <c r="TJI30" s="1690"/>
      <c r="TJJ30" s="1686"/>
      <c r="TJM30" s="1682"/>
      <c r="TJN30" s="1682"/>
      <c r="TJO30" s="1682"/>
      <c r="TJP30" s="1682"/>
      <c r="TJS30" s="1682"/>
      <c r="TKA30" s="1690"/>
      <c r="TKB30" s="1686"/>
      <c r="TKE30" s="1682"/>
      <c r="TKF30" s="1682"/>
      <c r="TKG30" s="1682"/>
      <c r="TKH30" s="1682"/>
      <c r="TKK30" s="1682"/>
      <c r="TKS30" s="1690"/>
      <c r="TKT30" s="1686"/>
      <c r="TKW30" s="1682"/>
      <c r="TKX30" s="1682"/>
      <c r="TKY30" s="1682"/>
      <c r="TKZ30" s="1682"/>
      <c r="TLC30" s="1682"/>
      <c r="TLK30" s="1690"/>
      <c r="TLL30" s="1686"/>
      <c r="TLO30" s="1682"/>
      <c r="TLP30" s="1682"/>
      <c r="TLQ30" s="1682"/>
      <c r="TLR30" s="1682"/>
      <c r="TLU30" s="1682"/>
      <c r="TMC30" s="1690"/>
      <c r="TMD30" s="1686"/>
      <c r="TMG30" s="1682"/>
      <c r="TMH30" s="1682"/>
      <c r="TMI30" s="1682"/>
      <c r="TMJ30" s="1682"/>
      <c r="TMM30" s="1682"/>
      <c r="TMU30" s="1690"/>
      <c r="TMV30" s="1686"/>
      <c r="TMY30" s="1682"/>
      <c r="TMZ30" s="1682"/>
      <c r="TNA30" s="1682"/>
      <c r="TNB30" s="1682"/>
      <c r="TNE30" s="1682"/>
      <c r="TNM30" s="1690"/>
      <c r="TNN30" s="1686"/>
      <c r="TNQ30" s="1682"/>
      <c r="TNR30" s="1682"/>
      <c r="TNS30" s="1682"/>
      <c r="TNT30" s="1682"/>
      <c r="TNW30" s="1682"/>
      <c r="TOE30" s="1690"/>
      <c r="TOF30" s="1686"/>
      <c r="TOI30" s="1682"/>
      <c r="TOJ30" s="1682"/>
      <c r="TOK30" s="1682"/>
      <c r="TOL30" s="1682"/>
      <c r="TOO30" s="1682"/>
      <c r="TOW30" s="1690"/>
      <c r="TOX30" s="1686"/>
      <c r="TPA30" s="1682"/>
      <c r="TPB30" s="1682"/>
      <c r="TPC30" s="1682"/>
      <c r="TPD30" s="1682"/>
      <c r="TPG30" s="1682"/>
      <c r="TPO30" s="1690"/>
      <c r="TPP30" s="1686"/>
      <c r="TPS30" s="1682"/>
      <c r="TPT30" s="1682"/>
      <c r="TPU30" s="1682"/>
      <c r="TPV30" s="1682"/>
      <c r="TPY30" s="1682"/>
      <c r="TQG30" s="1690"/>
      <c r="TQH30" s="1686"/>
      <c r="TQK30" s="1682"/>
      <c r="TQL30" s="1682"/>
      <c r="TQM30" s="1682"/>
      <c r="TQN30" s="1682"/>
      <c r="TQQ30" s="1682"/>
      <c r="TQY30" s="1690"/>
      <c r="TQZ30" s="1686"/>
      <c r="TRC30" s="1682"/>
      <c r="TRD30" s="1682"/>
      <c r="TRE30" s="1682"/>
      <c r="TRF30" s="1682"/>
      <c r="TRI30" s="1682"/>
      <c r="TRQ30" s="1690"/>
      <c r="TRR30" s="1686"/>
      <c r="TRU30" s="1682"/>
      <c r="TRV30" s="1682"/>
      <c r="TRW30" s="1682"/>
      <c r="TRX30" s="1682"/>
      <c r="TSA30" s="1682"/>
      <c r="TSI30" s="1690"/>
      <c r="TSJ30" s="1686"/>
      <c r="TSM30" s="1682"/>
      <c r="TSN30" s="1682"/>
      <c r="TSO30" s="1682"/>
      <c r="TSP30" s="1682"/>
      <c r="TSS30" s="1682"/>
      <c r="TTA30" s="1690"/>
      <c r="TTB30" s="1686"/>
      <c r="TTE30" s="1682"/>
      <c r="TTF30" s="1682"/>
      <c r="TTG30" s="1682"/>
      <c r="TTH30" s="1682"/>
      <c r="TTK30" s="1682"/>
      <c r="TTS30" s="1690"/>
      <c r="TTT30" s="1686"/>
      <c r="TTW30" s="1682"/>
      <c r="TTX30" s="1682"/>
      <c r="TTY30" s="1682"/>
      <c r="TTZ30" s="1682"/>
      <c r="TUC30" s="1682"/>
      <c r="TUK30" s="1690"/>
      <c r="TUL30" s="1686"/>
      <c r="TUO30" s="1682"/>
      <c r="TUP30" s="1682"/>
      <c r="TUQ30" s="1682"/>
      <c r="TUR30" s="1682"/>
      <c r="TUU30" s="1682"/>
      <c r="TVC30" s="1690"/>
      <c r="TVD30" s="1686"/>
      <c r="TVG30" s="1682"/>
      <c r="TVH30" s="1682"/>
      <c r="TVI30" s="1682"/>
      <c r="TVJ30" s="1682"/>
      <c r="TVM30" s="1682"/>
      <c r="TVU30" s="1690"/>
      <c r="TVV30" s="1686"/>
      <c r="TVY30" s="1682"/>
      <c r="TVZ30" s="1682"/>
      <c r="TWA30" s="1682"/>
      <c r="TWB30" s="1682"/>
      <c r="TWE30" s="1682"/>
      <c r="TWM30" s="1690"/>
      <c r="TWN30" s="1686"/>
      <c r="TWQ30" s="1682"/>
      <c r="TWR30" s="1682"/>
      <c r="TWS30" s="1682"/>
      <c r="TWT30" s="1682"/>
      <c r="TWW30" s="1682"/>
      <c r="TXE30" s="1690"/>
      <c r="TXF30" s="1686"/>
      <c r="TXI30" s="1682"/>
      <c r="TXJ30" s="1682"/>
      <c r="TXK30" s="1682"/>
      <c r="TXL30" s="1682"/>
      <c r="TXO30" s="1682"/>
      <c r="TXW30" s="1690"/>
      <c r="TXX30" s="1686"/>
      <c r="TYA30" s="1682"/>
      <c r="TYB30" s="1682"/>
      <c r="TYC30" s="1682"/>
      <c r="TYD30" s="1682"/>
      <c r="TYG30" s="1682"/>
      <c r="TYO30" s="1690"/>
      <c r="TYP30" s="1686"/>
      <c r="TYS30" s="1682"/>
      <c r="TYT30" s="1682"/>
      <c r="TYU30" s="1682"/>
      <c r="TYV30" s="1682"/>
      <c r="TYY30" s="1682"/>
      <c r="TZG30" s="1690"/>
      <c r="TZH30" s="1686"/>
      <c r="TZK30" s="1682"/>
      <c r="TZL30" s="1682"/>
      <c r="TZM30" s="1682"/>
      <c r="TZN30" s="1682"/>
      <c r="TZQ30" s="1682"/>
      <c r="TZY30" s="1690"/>
      <c r="TZZ30" s="1686"/>
      <c r="UAC30" s="1682"/>
      <c r="UAD30" s="1682"/>
      <c r="UAE30" s="1682"/>
      <c r="UAF30" s="1682"/>
      <c r="UAI30" s="1682"/>
      <c r="UAQ30" s="1690"/>
      <c r="UAR30" s="1686"/>
      <c r="UAU30" s="1682"/>
      <c r="UAV30" s="1682"/>
      <c r="UAW30" s="1682"/>
      <c r="UAX30" s="1682"/>
      <c r="UBA30" s="1682"/>
      <c r="UBI30" s="1690"/>
      <c r="UBJ30" s="1686"/>
      <c r="UBM30" s="1682"/>
      <c r="UBN30" s="1682"/>
      <c r="UBO30" s="1682"/>
      <c r="UBP30" s="1682"/>
      <c r="UBS30" s="1682"/>
      <c r="UCA30" s="1690"/>
      <c r="UCB30" s="1686"/>
      <c r="UCE30" s="1682"/>
      <c r="UCF30" s="1682"/>
      <c r="UCG30" s="1682"/>
      <c r="UCH30" s="1682"/>
      <c r="UCK30" s="1682"/>
      <c r="UCS30" s="1690"/>
      <c r="UCT30" s="1686"/>
      <c r="UCW30" s="1682"/>
      <c r="UCX30" s="1682"/>
      <c r="UCY30" s="1682"/>
      <c r="UCZ30" s="1682"/>
      <c r="UDC30" s="1682"/>
      <c r="UDK30" s="1690"/>
      <c r="UDL30" s="1686"/>
      <c r="UDO30" s="1682"/>
      <c r="UDP30" s="1682"/>
      <c r="UDQ30" s="1682"/>
      <c r="UDR30" s="1682"/>
      <c r="UDU30" s="1682"/>
      <c r="UEC30" s="1690"/>
      <c r="UED30" s="1686"/>
      <c r="UEG30" s="1682"/>
      <c r="UEH30" s="1682"/>
      <c r="UEI30" s="1682"/>
      <c r="UEJ30" s="1682"/>
      <c r="UEM30" s="1682"/>
      <c r="UEU30" s="1690"/>
      <c r="UEV30" s="1686"/>
      <c r="UEY30" s="1682"/>
      <c r="UEZ30" s="1682"/>
      <c r="UFA30" s="1682"/>
      <c r="UFB30" s="1682"/>
      <c r="UFE30" s="1682"/>
      <c r="UFM30" s="1690"/>
      <c r="UFN30" s="1686"/>
      <c r="UFQ30" s="1682"/>
      <c r="UFR30" s="1682"/>
      <c r="UFS30" s="1682"/>
      <c r="UFT30" s="1682"/>
      <c r="UFW30" s="1682"/>
      <c r="UGE30" s="1690"/>
      <c r="UGF30" s="1686"/>
      <c r="UGI30" s="1682"/>
      <c r="UGJ30" s="1682"/>
      <c r="UGK30" s="1682"/>
      <c r="UGL30" s="1682"/>
      <c r="UGO30" s="1682"/>
      <c r="UGW30" s="1690"/>
      <c r="UGX30" s="1686"/>
      <c r="UHA30" s="1682"/>
      <c r="UHB30" s="1682"/>
      <c r="UHC30" s="1682"/>
      <c r="UHD30" s="1682"/>
      <c r="UHG30" s="1682"/>
      <c r="UHO30" s="1690"/>
      <c r="UHP30" s="1686"/>
      <c r="UHS30" s="1682"/>
      <c r="UHT30" s="1682"/>
      <c r="UHU30" s="1682"/>
      <c r="UHV30" s="1682"/>
      <c r="UHY30" s="1682"/>
      <c r="UIG30" s="1690"/>
      <c r="UIH30" s="1686"/>
      <c r="UIK30" s="1682"/>
      <c r="UIL30" s="1682"/>
      <c r="UIM30" s="1682"/>
      <c r="UIN30" s="1682"/>
      <c r="UIQ30" s="1682"/>
      <c r="UIY30" s="1690"/>
      <c r="UIZ30" s="1686"/>
      <c r="UJC30" s="1682"/>
      <c r="UJD30" s="1682"/>
      <c r="UJE30" s="1682"/>
      <c r="UJF30" s="1682"/>
      <c r="UJI30" s="1682"/>
      <c r="UJQ30" s="1690"/>
      <c r="UJR30" s="1686"/>
      <c r="UJU30" s="1682"/>
      <c r="UJV30" s="1682"/>
      <c r="UJW30" s="1682"/>
      <c r="UJX30" s="1682"/>
      <c r="UKA30" s="1682"/>
      <c r="UKI30" s="1690"/>
      <c r="UKJ30" s="1686"/>
      <c r="UKM30" s="1682"/>
      <c r="UKN30" s="1682"/>
      <c r="UKO30" s="1682"/>
      <c r="UKP30" s="1682"/>
      <c r="UKS30" s="1682"/>
      <c r="ULA30" s="1690"/>
      <c r="ULB30" s="1686"/>
      <c r="ULE30" s="1682"/>
      <c r="ULF30" s="1682"/>
      <c r="ULG30" s="1682"/>
      <c r="ULH30" s="1682"/>
      <c r="ULK30" s="1682"/>
      <c r="ULS30" s="1690"/>
      <c r="ULT30" s="1686"/>
      <c r="ULW30" s="1682"/>
      <c r="ULX30" s="1682"/>
      <c r="ULY30" s="1682"/>
      <c r="ULZ30" s="1682"/>
      <c r="UMC30" s="1682"/>
      <c r="UMK30" s="1690"/>
      <c r="UML30" s="1686"/>
      <c r="UMO30" s="1682"/>
      <c r="UMP30" s="1682"/>
      <c r="UMQ30" s="1682"/>
      <c r="UMR30" s="1682"/>
      <c r="UMU30" s="1682"/>
      <c r="UNC30" s="1690"/>
      <c r="UND30" s="1686"/>
      <c r="UNG30" s="1682"/>
      <c r="UNH30" s="1682"/>
      <c r="UNI30" s="1682"/>
      <c r="UNJ30" s="1682"/>
      <c r="UNM30" s="1682"/>
      <c r="UNU30" s="1690"/>
      <c r="UNV30" s="1686"/>
      <c r="UNY30" s="1682"/>
      <c r="UNZ30" s="1682"/>
      <c r="UOA30" s="1682"/>
      <c r="UOB30" s="1682"/>
      <c r="UOE30" s="1682"/>
      <c r="UOM30" s="1690"/>
      <c r="UON30" s="1686"/>
      <c r="UOQ30" s="1682"/>
      <c r="UOR30" s="1682"/>
      <c r="UOS30" s="1682"/>
      <c r="UOT30" s="1682"/>
      <c r="UOW30" s="1682"/>
      <c r="UPE30" s="1690"/>
      <c r="UPF30" s="1686"/>
      <c r="UPI30" s="1682"/>
      <c r="UPJ30" s="1682"/>
      <c r="UPK30" s="1682"/>
      <c r="UPL30" s="1682"/>
      <c r="UPO30" s="1682"/>
      <c r="UPW30" s="1690"/>
      <c r="UPX30" s="1686"/>
      <c r="UQA30" s="1682"/>
      <c r="UQB30" s="1682"/>
      <c r="UQC30" s="1682"/>
      <c r="UQD30" s="1682"/>
      <c r="UQG30" s="1682"/>
      <c r="UQO30" s="1690"/>
      <c r="UQP30" s="1686"/>
      <c r="UQS30" s="1682"/>
      <c r="UQT30" s="1682"/>
      <c r="UQU30" s="1682"/>
      <c r="UQV30" s="1682"/>
      <c r="UQY30" s="1682"/>
      <c r="URG30" s="1690"/>
      <c r="URH30" s="1686"/>
      <c r="URK30" s="1682"/>
      <c r="URL30" s="1682"/>
      <c r="URM30" s="1682"/>
      <c r="URN30" s="1682"/>
      <c r="URQ30" s="1682"/>
      <c r="URY30" s="1690"/>
      <c r="URZ30" s="1686"/>
      <c r="USC30" s="1682"/>
      <c r="USD30" s="1682"/>
      <c r="USE30" s="1682"/>
      <c r="USF30" s="1682"/>
      <c r="USI30" s="1682"/>
      <c r="USQ30" s="1690"/>
      <c r="USR30" s="1686"/>
      <c r="USU30" s="1682"/>
      <c r="USV30" s="1682"/>
      <c r="USW30" s="1682"/>
      <c r="USX30" s="1682"/>
      <c r="UTA30" s="1682"/>
      <c r="UTI30" s="1690"/>
      <c r="UTJ30" s="1686"/>
      <c r="UTM30" s="1682"/>
      <c r="UTN30" s="1682"/>
      <c r="UTO30" s="1682"/>
      <c r="UTP30" s="1682"/>
      <c r="UTS30" s="1682"/>
      <c r="UUA30" s="1690"/>
      <c r="UUB30" s="1686"/>
      <c r="UUE30" s="1682"/>
      <c r="UUF30" s="1682"/>
      <c r="UUG30" s="1682"/>
      <c r="UUH30" s="1682"/>
      <c r="UUK30" s="1682"/>
      <c r="UUS30" s="1690"/>
      <c r="UUT30" s="1686"/>
      <c r="UUW30" s="1682"/>
      <c r="UUX30" s="1682"/>
      <c r="UUY30" s="1682"/>
      <c r="UUZ30" s="1682"/>
      <c r="UVC30" s="1682"/>
      <c r="UVK30" s="1690"/>
      <c r="UVL30" s="1686"/>
      <c r="UVO30" s="1682"/>
      <c r="UVP30" s="1682"/>
      <c r="UVQ30" s="1682"/>
      <c r="UVR30" s="1682"/>
      <c r="UVU30" s="1682"/>
      <c r="UWC30" s="1690"/>
      <c r="UWD30" s="1686"/>
      <c r="UWG30" s="1682"/>
      <c r="UWH30" s="1682"/>
      <c r="UWI30" s="1682"/>
      <c r="UWJ30" s="1682"/>
      <c r="UWM30" s="1682"/>
      <c r="UWU30" s="1690"/>
      <c r="UWV30" s="1686"/>
      <c r="UWY30" s="1682"/>
      <c r="UWZ30" s="1682"/>
      <c r="UXA30" s="1682"/>
      <c r="UXB30" s="1682"/>
      <c r="UXE30" s="1682"/>
      <c r="UXM30" s="1690"/>
      <c r="UXN30" s="1686"/>
      <c r="UXQ30" s="1682"/>
      <c r="UXR30" s="1682"/>
      <c r="UXS30" s="1682"/>
      <c r="UXT30" s="1682"/>
      <c r="UXW30" s="1682"/>
      <c r="UYE30" s="1690"/>
      <c r="UYF30" s="1686"/>
      <c r="UYI30" s="1682"/>
      <c r="UYJ30" s="1682"/>
      <c r="UYK30" s="1682"/>
      <c r="UYL30" s="1682"/>
      <c r="UYO30" s="1682"/>
      <c r="UYW30" s="1690"/>
      <c r="UYX30" s="1686"/>
      <c r="UZA30" s="1682"/>
      <c r="UZB30" s="1682"/>
      <c r="UZC30" s="1682"/>
      <c r="UZD30" s="1682"/>
      <c r="UZG30" s="1682"/>
      <c r="UZO30" s="1690"/>
      <c r="UZP30" s="1686"/>
      <c r="UZS30" s="1682"/>
      <c r="UZT30" s="1682"/>
      <c r="UZU30" s="1682"/>
      <c r="UZV30" s="1682"/>
      <c r="UZY30" s="1682"/>
      <c r="VAG30" s="1690"/>
      <c r="VAH30" s="1686"/>
      <c r="VAK30" s="1682"/>
      <c r="VAL30" s="1682"/>
      <c r="VAM30" s="1682"/>
      <c r="VAN30" s="1682"/>
      <c r="VAQ30" s="1682"/>
      <c r="VAY30" s="1690"/>
      <c r="VAZ30" s="1686"/>
      <c r="VBC30" s="1682"/>
      <c r="VBD30" s="1682"/>
      <c r="VBE30" s="1682"/>
      <c r="VBF30" s="1682"/>
      <c r="VBI30" s="1682"/>
      <c r="VBQ30" s="1690"/>
      <c r="VBR30" s="1686"/>
      <c r="VBU30" s="1682"/>
      <c r="VBV30" s="1682"/>
      <c r="VBW30" s="1682"/>
      <c r="VBX30" s="1682"/>
      <c r="VCA30" s="1682"/>
      <c r="VCI30" s="1690"/>
      <c r="VCJ30" s="1686"/>
      <c r="VCM30" s="1682"/>
      <c r="VCN30" s="1682"/>
      <c r="VCO30" s="1682"/>
      <c r="VCP30" s="1682"/>
      <c r="VCS30" s="1682"/>
      <c r="VDA30" s="1690"/>
      <c r="VDB30" s="1686"/>
      <c r="VDE30" s="1682"/>
      <c r="VDF30" s="1682"/>
      <c r="VDG30" s="1682"/>
      <c r="VDH30" s="1682"/>
      <c r="VDK30" s="1682"/>
      <c r="VDS30" s="1690"/>
      <c r="VDT30" s="1686"/>
      <c r="VDW30" s="1682"/>
      <c r="VDX30" s="1682"/>
      <c r="VDY30" s="1682"/>
      <c r="VDZ30" s="1682"/>
      <c r="VEC30" s="1682"/>
      <c r="VEK30" s="1690"/>
      <c r="VEL30" s="1686"/>
      <c r="VEO30" s="1682"/>
      <c r="VEP30" s="1682"/>
      <c r="VEQ30" s="1682"/>
      <c r="VER30" s="1682"/>
      <c r="VEU30" s="1682"/>
      <c r="VFC30" s="1690"/>
      <c r="VFD30" s="1686"/>
      <c r="VFG30" s="1682"/>
      <c r="VFH30" s="1682"/>
      <c r="VFI30" s="1682"/>
      <c r="VFJ30" s="1682"/>
      <c r="VFM30" s="1682"/>
      <c r="VFU30" s="1690"/>
      <c r="VFV30" s="1686"/>
      <c r="VFY30" s="1682"/>
      <c r="VFZ30" s="1682"/>
      <c r="VGA30" s="1682"/>
      <c r="VGB30" s="1682"/>
      <c r="VGE30" s="1682"/>
      <c r="VGM30" s="1690"/>
      <c r="VGN30" s="1686"/>
      <c r="VGQ30" s="1682"/>
      <c r="VGR30" s="1682"/>
      <c r="VGS30" s="1682"/>
      <c r="VGT30" s="1682"/>
      <c r="VGW30" s="1682"/>
      <c r="VHE30" s="1690"/>
      <c r="VHF30" s="1686"/>
      <c r="VHI30" s="1682"/>
      <c r="VHJ30" s="1682"/>
      <c r="VHK30" s="1682"/>
      <c r="VHL30" s="1682"/>
      <c r="VHO30" s="1682"/>
      <c r="VHW30" s="1690"/>
      <c r="VHX30" s="1686"/>
      <c r="VIA30" s="1682"/>
      <c r="VIB30" s="1682"/>
      <c r="VIC30" s="1682"/>
      <c r="VID30" s="1682"/>
      <c r="VIG30" s="1682"/>
      <c r="VIO30" s="1690"/>
      <c r="VIP30" s="1686"/>
      <c r="VIS30" s="1682"/>
      <c r="VIT30" s="1682"/>
      <c r="VIU30" s="1682"/>
      <c r="VIV30" s="1682"/>
      <c r="VIY30" s="1682"/>
      <c r="VJG30" s="1690"/>
      <c r="VJH30" s="1686"/>
      <c r="VJK30" s="1682"/>
      <c r="VJL30" s="1682"/>
      <c r="VJM30" s="1682"/>
      <c r="VJN30" s="1682"/>
      <c r="VJQ30" s="1682"/>
      <c r="VJY30" s="1690"/>
      <c r="VJZ30" s="1686"/>
      <c r="VKC30" s="1682"/>
      <c r="VKD30" s="1682"/>
      <c r="VKE30" s="1682"/>
      <c r="VKF30" s="1682"/>
      <c r="VKI30" s="1682"/>
      <c r="VKQ30" s="1690"/>
      <c r="VKR30" s="1686"/>
      <c r="VKU30" s="1682"/>
      <c r="VKV30" s="1682"/>
      <c r="VKW30" s="1682"/>
      <c r="VKX30" s="1682"/>
      <c r="VLA30" s="1682"/>
      <c r="VLI30" s="1690"/>
      <c r="VLJ30" s="1686"/>
      <c r="VLM30" s="1682"/>
      <c r="VLN30" s="1682"/>
      <c r="VLO30" s="1682"/>
      <c r="VLP30" s="1682"/>
      <c r="VLS30" s="1682"/>
      <c r="VMA30" s="1690"/>
      <c r="VMB30" s="1686"/>
      <c r="VME30" s="1682"/>
      <c r="VMF30" s="1682"/>
      <c r="VMG30" s="1682"/>
      <c r="VMH30" s="1682"/>
      <c r="VMK30" s="1682"/>
      <c r="VMS30" s="1690"/>
      <c r="VMT30" s="1686"/>
      <c r="VMW30" s="1682"/>
      <c r="VMX30" s="1682"/>
      <c r="VMY30" s="1682"/>
      <c r="VMZ30" s="1682"/>
      <c r="VNC30" s="1682"/>
      <c r="VNK30" s="1690"/>
      <c r="VNL30" s="1686"/>
      <c r="VNO30" s="1682"/>
      <c r="VNP30" s="1682"/>
      <c r="VNQ30" s="1682"/>
      <c r="VNR30" s="1682"/>
      <c r="VNU30" s="1682"/>
      <c r="VOC30" s="1690"/>
      <c r="VOD30" s="1686"/>
      <c r="VOG30" s="1682"/>
      <c r="VOH30" s="1682"/>
      <c r="VOI30" s="1682"/>
      <c r="VOJ30" s="1682"/>
      <c r="VOM30" s="1682"/>
      <c r="VOU30" s="1690"/>
      <c r="VOV30" s="1686"/>
      <c r="VOY30" s="1682"/>
      <c r="VOZ30" s="1682"/>
      <c r="VPA30" s="1682"/>
      <c r="VPB30" s="1682"/>
      <c r="VPE30" s="1682"/>
      <c r="VPM30" s="1690"/>
      <c r="VPN30" s="1686"/>
      <c r="VPQ30" s="1682"/>
      <c r="VPR30" s="1682"/>
      <c r="VPS30" s="1682"/>
      <c r="VPT30" s="1682"/>
      <c r="VPW30" s="1682"/>
      <c r="VQE30" s="1690"/>
      <c r="VQF30" s="1686"/>
      <c r="VQI30" s="1682"/>
      <c r="VQJ30" s="1682"/>
      <c r="VQK30" s="1682"/>
      <c r="VQL30" s="1682"/>
      <c r="VQO30" s="1682"/>
      <c r="VQW30" s="1690"/>
      <c r="VQX30" s="1686"/>
      <c r="VRA30" s="1682"/>
      <c r="VRB30" s="1682"/>
      <c r="VRC30" s="1682"/>
      <c r="VRD30" s="1682"/>
      <c r="VRG30" s="1682"/>
      <c r="VRO30" s="1690"/>
      <c r="VRP30" s="1686"/>
      <c r="VRS30" s="1682"/>
      <c r="VRT30" s="1682"/>
      <c r="VRU30" s="1682"/>
      <c r="VRV30" s="1682"/>
      <c r="VRY30" s="1682"/>
      <c r="VSG30" s="1690"/>
      <c r="VSH30" s="1686"/>
      <c r="VSK30" s="1682"/>
      <c r="VSL30" s="1682"/>
      <c r="VSM30" s="1682"/>
      <c r="VSN30" s="1682"/>
      <c r="VSQ30" s="1682"/>
      <c r="VSY30" s="1690"/>
      <c r="VSZ30" s="1686"/>
      <c r="VTC30" s="1682"/>
      <c r="VTD30" s="1682"/>
      <c r="VTE30" s="1682"/>
      <c r="VTF30" s="1682"/>
      <c r="VTI30" s="1682"/>
      <c r="VTQ30" s="1690"/>
      <c r="VTR30" s="1686"/>
      <c r="VTU30" s="1682"/>
      <c r="VTV30" s="1682"/>
      <c r="VTW30" s="1682"/>
      <c r="VTX30" s="1682"/>
      <c r="VUA30" s="1682"/>
      <c r="VUI30" s="1690"/>
      <c r="VUJ30" s="1686"/>
      <c r="VUM30" s="1682"/>
      <c r="VUN30" s="1682"/>
      <c r="VUO30" s="1682"/>
      <c r="VUP30" s="1682"/>
      <c r="VUS30" s="1682"/>
      <c r="VVA30" s="1690"/>
      <c r="VVB30" s="1686"/>
      <c r="VVE30" s="1682"/>
      <c r="VVF30" s="1682"/>
      <c r="VVG30" s="1682"/>
      <c r="VVH30" s="1682"/>
      <c r="VVK30" s="1682"/>
      <c r="VVS30" s="1690"/>
      <c r="VVT30" s="1686"/>
      <c r="VVW30" s="1682"/>
      <c r="VVX30" s="1682"/>
      <c r="VVY30" s="1682"/>
      <c r="VVZ30" s="1682"/>
      <c r="VWC30" s="1682"/>
      <c r="VWK30" s="1690"/>
      <c r="VWL30" s="1686"/>
      <c r="VWO30" s="1682"/>
      <c r="VWP30" s="1682"/>
      <c r="VWQ30" s="1682"/>
      <c r="VWR30" s="1682"/>
      <c r="VWU30" s="1682"/>
      <c r="VXC30" s="1690"/>
      <c r="VXD30" s="1686"/>
      <c r="VXG30" s="1682"/>
      <c r="VXH30" s="1682"/>
      <c r="VXI30" s="1682"/>
      <c r="VXJ30" s="1682"/>
      <c r="VXM30" s="1682"/>
      <c r="VXU30" s="1690"/>
      <c r="VXV30" s="1686"/>
      <c r="VXY30" s="1682"/>
      <c r="VXZ30" s="1682"/>
      <c r="VYA30" s="1682"/>
      <c r="VYB30" s="1682"/>
      <c r="VYE30" s="1682"/>
      <c r="VYM30" s="1690"/>
      <c r="VYN30" s="1686"/>
      <c r="VYQ30" s="1682"/>
      <c r="VYR30" s="1682"/>
      <c r="VYS30" s="1682"/>
      <c r="VYT30" s="1682"/>
      <c r="VYW30" s="1682"/>
      <c r="VZE30" s="1690"/>
      <c r="VZF30" s="1686"/>
      <c r="VZI30" s="1682"/>
      <c r="VZJ30" s="1682"/>
      <c r="VZK30" s="1682"/>
      <c r="VZL30" s="1682"/>
      <c r="VZO30" s="1682"/>
      <c r="VZW30" s="1690"/>
      <c r="VZX30" s="1686"/>
      <c r="WAA30" s="1682"/>
      <c r="WAB30" s="1682"/>
      <c r="WAC30" s="1682"/>
      <c r="WAD30" s="1682"/>
      <c r="WAG30" s="1682"/>
      <c r="WAO30" s="1690"/>
      <c r="WAP30" s="1686"/>
      <c r="WAS30" s="1682"/>
      <c r="WAT30" s="1682"/>
      <c r="WAU30" s="1682"/>
      <c r="WAV30" s="1682"/>
      <c r="WAY30" s="1682"/>
      <c r="WBG30" s="1690"/>
      <c r="WBH30" s="1686"/>
      <c r="WBK30" s="1682"/>
      <c r="WBL30" s="1682"/>
      <c r="WBM30" s="1682"/>
      <c r="WBN30" s="1682"/>
      <c r="WBQ30" s="1682"/>
      <c r="WBY30" s="1690"/>
      <c r="WBZ30" s="1686"/>
      <c r="WCC30" s="1682"/>
      <c r="WCD30" s="1682"/>
      <c r="WCE30" s="1682"/>
      <c r="WCF30" s="1682"/>
      <c r="WCI30" s="1682"/>
      <c r="WCQ30" s="1690"/>
      <c r="WCR30" s="1686"/>
      <c r="WCU30" s="1682"/>
      <c r="WCV30" s="1682"/>
      <c r="WCW30" s="1682"/>
      <c r="WCX30" s="1682"/>
      <c r="WDA30" s="1682"/>
      <c r="WDI30" s="1690"/>
      <c r="WDJ30" s="1686"/>
      <c r="WDM30" s="1682"/>
      <c r="WDN30" s="1682"/>
      <c r="WDO30" s="1682"/>
      <c r="WDP30" s="1682"/>
      <c r="WDS30" s="1682"/>
      <c r="WEA30" s="1690"/>
      <c r="WEB30" s="1686"/>
      <c r="WEE30" s="1682"/>
      <c r="WEF30" s="1682"/>
      <c r="WEG30" s="1682"/>
      <c r="WEH30" s="1682"/>
      <c r="WEK30" s="1682"/>
      <c r="WES30" s="1690"/>
      <c r="WET30" s="1686"/>
      <c r="WEW30" s="1682"/>
      <c r="WEX30" s="1682"/>
      <c r="WEY30" s="1682"/>
      <c r="WEZ30" s="1682"/>
      <c r="WFC30" s="1682"/>
      <c r="WFK30" s="1690"/>
      <c r="WFL30" s="1686"/>
      <c r="WFO30" s="1682"/>
      <c r="WFP30" s="1682"/>
      <c r="WFQ30" s="1682"/>
      <c r="WFR30" s="1682"/>
      <c r="WFU30" s="1682"/>
      <c r="WGC30" s="1690"/>
      <c r="WGD30" s="1686"/>
      <c r="WGG30" s="1682"/>
      <c r="WGH30" s="1682"/>
      <c r="WGI30" s="1682"/>
      <c r="WGJ30" s="1682"/>
      <c r="WGM30" s="1682"/>
      <c r="WGU30" s="1690"/>
      <c r="WGV30" s="1686"/>
      <c r="WGY30" s="1682"/>
      <c r="WGZ30" s="1682"/>
      <c r="WHA30" s="1682"/>
      <c r="WHB30" s="1682"/>
      <c r="WHE30" s="1682"/>
      <c r="WHM30" s="1690"/>
      <c r="WHN30" s="1686"/>
      <c r="WHQ30" s="1682"/>
      <c r="WHR30" s="1682"/>
      <c r="WHS30" s="1682"/>
      <c r="WHT30" s="1682"/>
      <c r="WHW30" s="1682"/>
      <c r="WIE30" s="1690"/>
      <c r="WIF30" s="1686"/>
      <c r="WII30" s="1682"/>
      <c r="WIJ30" s="1682"/>
      <c r="WIK30" s="1682"/>
      <c r="WIL30" s="1682"/>
      <c r="WIO30" s="1682"/>
      <c r="WIW30" s="1690"/>
      <c r="WIX30" s="1686"/>
      <c r="WJA30" s="1682"/>
      <c r="WJB30" s="1682"/>
      <c r="WJC30" s="1682"/>
      <c r="WJD30" s="1682"/>
      <c r="WJG30" s="1682"/>
      <c r="WJO30" s="1690"/>
      <c r="WJP30" s="1686"/>
      <c r="WJS30" s="1682"/>
      <c r="WJT30" s="1682"/>
      <c r="WJU30" s="1682"/>
      <c r="WJV30" s="1682"/>
      <c r="WJY30" s="1682"/>
      <c r="WKG30" s="1690"/>
      <c r="WKH30" s="1686"/>
      <c r="WKK30" s="1682"/>
      <c r="WKL30" s="1682"/>
      <c r="WKM30" s="1682"/>
      <c r="WKN30" s="1682"/>
      <c r="WKQ30" s="1682"/>
      <c r="WKY30" s="1690"/>
      <c r="WKZ30" s="1686"/>
      <c r="WLC30" s="1682"/>
      <c r="WLD30" s="1682"/>
      <c r="WLE30" s="1682"/>
      <c r="WLF30" s="1682"/>
      <c r="WLI30" s="1682"/>
      <c r="WLQ30" s="1690"/>
      <c r="WLR30" s="1686"/>
      <c r="WLU30" s="1682"/>
      <c r="WLV30" s="1682"/>
      <c r="WLW30" s="1682"/>
      <c r="WLX30" s="1682"/>
      <c r="WMA30" s="1682"/>
      <c r="WMI30" s="1690"/>
      <c r="WMJ30" s="1686"/>
      <c r="WMM30" s="1682"/>
      <c r="WMN30" s="1682"/>
      <c r="WMO30" s="1682"/>
      <c r="WMP30" s="1682"/>
      <c r="WMS30" s="1682"/>
      <c r="WNA30" s="1690"/>
      <c r="WNB30" s="1686"/>
      <c r="WNE30" s="1682"/>
      <c r="WNF30" s="1682"/>
      <c r="WNG30" s="1682"/>
      <c r="WNH30" s="1682"/>
      <c r="WNK30" s="1682"/>
      <c r="WNS30" s="1690"/>
      <c r="WNT30" s="1686"/>
      <c r="WNW30" s="1682"/>
      <c r="WNX30" s="1682"/>
      <c r="WNY30" s="1682"/>
      <c r="WNZ30" s="1682"/>
      <c r="WOC30" s="1682"/>
      <c r="WOK30" s="1690"/>
      <c r="WOL30" s="1686"/>
      <c r="WOO30" s="1682"/>
      <c r="WOP30" s="1682"/>
      <c r="WOQ30" s="1682"/>
      <c r="WOR30" s="1682"/>
      <c r="WOU30" s="1682"/>
      <c r="WPC30" s="1690"/>
      <c r="WPD30" s="1686"/>
      <c r="WPG30" s="1682"/>
      <c r="WPH30" s="1682"/>
      <c r="WPI30" s="1682"/>
      <c r="WPJ30" s="1682"/>
      <c r="WPM30" s="1682"/>
      <c r="WPU30" s="1690"/>
      <c r="WPV30" s="1686"/>
      <c r="WPY30" s="1682"/>
      <c r="WPZ30" s="1682"/>
      <c r="WQA30" s="1682"/>
      <c r="WQB30" s="1682"/>
      <c r="WQE30" s="1682"/>
      <c r="WQM30" s="1690"/>
      <c r="WQN30" s="1686"/>
      <c r="WQQ30" s="1682"/>
      <c r="WQR30" s="1682"/>
      <c r="WQS30" s="1682"/>
      <c r="WQT30" s="1682"/>
      <c r="WQW30" s="1682"/>
      <c r="WRE30" s="1690"/>
      <c r="WRF30" s="1686"/>
      <c r="WRI30" s="1682"/>
      <c r="WRJ30" s="1682"/>
      <c r="WRK30" s="1682"/>
      <c r="WRL30" s="1682"/>
      <c r="WRO30" s="1682"/>
      <c r="WRW30" s="1690"/>
      <c r="WRX30" s="1686"/>
      <c r="WSA30" s="1682"/>
      <c r="WSB30" s="1682"/>
      <c r="WSC30" s="1682"/>
      <c r="WSD30" s="1682"/>
      <c r="WSG30" s="1682"/>
      <c r="WSO30" s="1690"/>
      <c r="WSP30" s="1686"/>
      <c r="WSS30" s="1682"/>
      <c r="WST30" s="1682"/>
      <c r="WSU30" s="1682"/>
      <c r="WSV30" s="1682"/>
      <c r="WSY30" s="1682"/>
      <c r="WTG30" s="1690"/>
      <c r="WTH30" s="1686"/>
      <c r="WTK30" s="1682"/>
      <c r="WTL30" s="1682"/>
      <c r="WTM30" s="1682"/>
      <c r="WTN30" s="1682"/>
      <c r="WTQ30" s="1682"/>
      <c r="WTY30" s="1690"/>
      <c r="WTZ30" s="1686"/>
      <c r="WUC30" s="1682"/>
      <c r="WUD30" s="1682"/>
      <c r="WUE30" s="1682"/>
      <c r="WUF30" s="1682"/>
      <c r="WUI30" s="1682"/>
      <c r="WUQ30" s="1690"/>
      <c r="WUR30" s="1686"/>
      <c r="WUU30" s="1682"/>
      <c r="WUV30" s="1682"/>
      <c r="WUW30" s="1682"/>
      <c r="WUX30" s="1682"/>
      <c r="WVA30" s="1682"/>
      <c r="WVI30" s="1690"/>
      <c r="WVJ30" s="1686"/>
      <c r="WVM30" s="1682"/>
      <c r="WVN30" s="1682"/>
      <c r="WVO30" s="1682"/>
      <c r="WVP30" s="1682"/>
      <c r="WVS30" s="1682"/>
      <c r="WWA30" s="1690"/>
      <c r="WWB30" s="1686"/>
      <c r="WWE30" s="1682"/>
      <c r="WWF30" s="1682"/>
      <c r="WWG30" s="1682"/>
      <c r="WWH30" s="1682"/>
      <c r="WWK30" s="1682"/>
      <c r="WWS30" s="1690"/>
      <c r="WWT30" s="1686"/>
      <c r="WWW30" s="1682"/>
      <c r="WWX30" s="1682"/>
      <c r="WWY30" s="1682"/>
      <c r="WWZ30" s="1682"/>
      <c r="WXC30" s="1682"/>
      <c r="WXK30" s="1690"/>
      <c r="WXL30" s="1686"/>
      <c r="WXO30" s="1682"/>
      <c r="WXP30" s="1682"/>
      <c r="WXQ30" s="1682"/>
      <c r="WXR30" s="1682"/>
      <c r="WXU30" s="1682"/>
      <c r="WYC30" s="1690"/>
      <c r="WYD30" s="1686"/>
      <c r="WYG30" s="1682"/>
      <c r="WYH30" s="1682"/>
      <c r="WYI30" s="1682"/>
      <c r="WYJ30" s="1682"/>
      <c r="WYM30" s="1682"/>
      <c r="WYU30" s="1690"/>
      <c r="WYV30" s="1686"/>
      <c r="WYY30" s="1682"/>
      <c r="WYZ30" s="1682"/>
      <c r="WZA30" s="1682"/>
      <c r="WZB30" s="1682"/>
      <c r="WZE30" s="1682"/>
      <c r="WZM30" s="1690"/>
      <c r="WZN30" s="1686"/>
      <c r="WZQ30" s="1682"/>
      <c r="WZR30" s="1682"/>
      <c r="WZS30" s="1682"/>
      <c r="WZT30" s="1682"/>
      <c r="WZW30" s="1682"/>
      <c r="XAE30" s="1690"/>
      <c r="XAF30" s="1686"/>
      <c r="XAI30" s="1682"/>
      <c r="XAJ30" s="1682"/>
      <c r="XAK30" s="1682"/>
      <c r="XAL30" s="1682"/>
      <c r="XAO30" s="1682"/>
      <c r="XAW30" s="1690"/>
      <c r="XAX30" s="1686"/>
      <c r="XBA30" s="1682"/>
      <c r="XBB30" s="1682"/>
      <c r="XBC30" s="1682"/>
      <c r="XBD30" s="1682"/>
      <c r="XBG30" s="1682"/>
      <c r="XBO30" s="1690"/>
      <c r="XBP30" s="1686"/>
      <c r="XBS30" s="1682"/>
      <c r="XBT30" s="1682"/>
      <c r="XBU30" s="1682"/>
      <c r="XBV30" s="1682"/>
      <c r="XBY30" s="1682"/>
      <c r="XCG30" s="1690"/>
      <c r="XCH30" s="1686"/>
      <c r="XCK30" s="1682"/>
      <c r="XCL30" s="1682"/>
      <c r="XCM30" s="1682"/>
      <c r="XCN30" s="1682"/>
      <c r="XCQ30" s="1682"/>
      <c r="XCY30" s="1690"/>
      <c r="XCZ30" s="1686"/>
      <c r="XDC30" s="1682"/>
      <c r="XDD30" s="1682"/>
      <c r="XDE30" s="1682"/>
      <c r="XDF30" s="1682"/>
      <c r="XDI30" s="1682"/>
      <c r="XDQ30" s="1690"/>
      <c r="XDR30" s="1686"/>
      <c r="XDU30" s="1682"/>
      <c r="XDV30" s="1682"/>
      <c r="XDW30" s="1682"/>
      <c r="XDX30" s="1682"/>
      <c r="XEA30" s="1682"/>
      <c r="XEI30" s="1690"/>
      <c r="XEJ30" s="1686"/>
      <c r="XEM30" s="1682"/>
      <c r="XEN30" s="1682"/>
      <c r="XEO30" s="1682"/>
      <c r="XEP30" s="1682"/>
      <c r="XES30" s="1682"/>
      <c r="XFA30" s="1690"/>
      <c r="XFB30" s="1686"/>
    </row>
    <row r="31" spans="1:16384" s="1687" customFormat="1" ht="16.5" customHeight="1">
      <c r="A31" s="4287" t="str">
        <f>'General TPUM'!B31</f>
        <v>Korobu SDA Grammar Pre School</v>
      </c>
      <c r="B31" s="1990"/>
      <c r="C31" s="1994"/>
      <c r="D31" s="1684">
        <f t="shared" si="4"/>
        <v>0</v>
      </c>
      <c r="E31" s="4311"/>
      <c r="F31" s="1991"/>
      <c r="G31" s="1992"/>
      <c r="H31" s="1998"/>
      <c r="I31" s="1992"/>
      <c r="J31" s="1993"/>
      <c r="K31" s="4312"/>
      <c r="L31" s="1994"/>
      <c r="M31" s="4312"/>
      <c r="N31" s="1994"/>
      <c r="O31" s="4312"/>
      <c r="P31" s="1994"/>
      <c r="Q31" s="1995"/>
      <c r="R31" s="4313"/>
      <c r="S31" s="1690"/>
      <c r="T31" s="1686"/>
      <c r="U31" s="1682">
        <f t="shared" si="1"/>
        <v>0</v>
      </c>
      <c r="W31" s="1682"/>
      <c r="X31" s="1682"/>
      <c r="Y31" s="1682"/>
      <c r="Z31" s="1682"/>
      <c r="AC31" s="1682"/>
      <c r="AK31" s="1690"/>
      <c r="AL31" s="1686"/>
      <c r="AO31" s="1682"/>
      <c r="AP31" s="1682"/>
      <c r="AQ31" s="1682"/>
      <c r="AR31" s="1682"/>
      <c r="AU31" s="1682"/>
      <c r="BC31" s="1690"/>
      <c r="BD31" s="1686"/>
      <c r="BG31" s="1682"/>
      <c r="BH31" s="1682"/>
      <c r="BI31" s="1682"/>
      <c r="BJ31" s="1682"/>
      <c r="BM31" s="1682"/>
      <c r="BU31" s="1690"/>
      <c r="BV31" s="1686"/>
      <c r="BY31" s="1682"/>
      <c r="BZ31" s="1682"/>
      <c r="CA31" s="1682"/>
      <c r="CB31" s="1682"/>
      <c r="CE31" s="1682"/>
      <c r="CM31" s="1690"/>
      <c r="CN31" s="1686"/>
      <c r="CQ31" s="1682"/>
      <c r="CR31" s="1682"/>
      <c r="CS31" s="1682"/>
      <c r="CT31" s="1682"/>
      <c r="CW31" s="1682"/>
      <c r="DE31" s="1690"/>
      <c r="DF31" s="1686"/>
      <c r="DI31" s="1682"/>
      <c r="DJ31" s="1682"/>
      <c r="DK31" s="1682"/>
      <c r="DL31" s="1682"/>
      <c r="DO31" s="1682"/>
      <c r="DW31" s="1690"/>
      <c r="DX31" s="1686"/>
      <c r="EA31" s="1682"/>
      <c r="EB31" s="1682"/>
      <c r="EC31" s="1682"/>
      <c r="ED31" s="1682"/>
      <c r="EG31" s="1682"/>
      <c r="EO31" s="1690"/>
      <c r="EP31" s="1686"/>
      <c r="ES31" s="1682"/>
      <c r="ET31" s="1682"/>
      <c r="EU31" s="1682"/>
      <c r="EV31" s="1682"/>
      <c r="EY31" s="1682"/>
      <c r="FG31" s="1690"/>
      <c r="FH31" s="1686"/>
      <c r="FK31" s="1682"/>
      <c r="FL31" s="1682"/>
      <c r="FM31" s="1682"/>
      <c r="FN31" s="1682"/>
      <c r="FQ31" s="1682"/>
      <c r="FY31" s="1690"/>
      <c r="FZ31" s="1686"/>
      <c r="GC31" s="1682"/>
      <c r="GD31" s="1682"/>
      <c r="GE31" s="1682"/>
      <c r="GF31" s="1682"/>
      <c r="GI31" s="1682"/>
      <c r="GQ31" s="1690"/>
      <c r="GR31" s="1686"/>
      <c r="GU31" s="1682"/>
      <c r="GV31" s="1682"/>
      <c r="GW31" s="1682"/>
      <c r="GX31" s="1682"/>
      <c r="HA31" s="1682"/>
      <c r="HI31" s="1690"/>
      <c r="HJ31" s="1686"/>
      <c r="HM31" s="1682"/>
      <c r="HN31" s="1682"/>
      <c r="HO31" s="1682"/>
      <c r="HP31" s="1682"/>
      <c r="HS31" s="1682"/>
      <c r="IA31" s="1690"/>
      <c r="IB31" s="1686"/>
      <c r="IE31" s="1682"/>
      <c r="IF31" s="1682"/>
      <c r="IG31" s="1682"/>
      <c r="IH31" s="1682"/>
      <c r="IK31" s="1682"/>
      <c r="IS31" s="1690"/>
      <c r="IT31" s="1686"/>
      <c r="IW31" s="1682"/>
      <c r="IX31" s="1682"/>
      <c r="IY31" s="1682"/>
      <c r="IZ31" s="1682"/>
      <c r="JC31" s="1682"/>
      <c r="JK31" s="1690"/>
      <c r="JL31" s="1686"/>
      <c r="JO31" s="1682"/>
      <c r="JP31" s="1682"/>
      <c r="JQ31" s="1682"/>
      <c r="JR31" s="1682"/>
      <c r="JU31" s="1682"/>
      <c r="KC31" s="1690"/>
      <c r="KD31" s="1686"/>
      <c r="KG31" s="1682"/>
      <c r="KH31" s="1682"/>
      <c r="KI31" s="1682"/>
      <c r="KJ31" s="1682"/>
      <c r="KM31" s="1682"/>
      <c r="KU31" s="1690"/>
      <c r="KV31" s="1686"/>
      <c r="KY31" s="1682"/>
      <c r="KZ31" s="1682"/>
      <c r="LA31" s="1682"/>
      <c r="LB31" s="1682"/>
      <c r="LE31" s="1682"/>
      <c r="LM31" s="1690"/>
      <c r="LN31" s="1686"/>
      <c r="LQ31" s="1682"/>
      <c r="LR31" s="1682"/>
      <c r="LS31" s="1682"/>
      <c r="LT31" s="1682"/>
      <c r="LW31" s="1682"/>
      <c r="ME31" s="1690"/>
      <c r="MF31" s="1686"/>
      <c r="MI31" s="1682"/>
      <c r="MJ31" s="1682"/>
      <c r="MK31" s="1682"/>
      <c r="ML31" s="1682"/>
      <c r="MO31" s="1682"/>
      <c r="MW31" s="1690"/>
      <c r="MX31" s="1686"/>
      <c r="NA31" s="1682"/>
      <c r="NB31" s="1682"/>
      <c r="NC31" s="1682"/>
      <c r="ND31" s="1682"/>
      <c r="NG31" s="1682"/>
      <c r="NO31" s="1690"/>
      <c r="NP31" s="1686"/>
      <c r="NS31" s="1682"/>
      <c r="NT31" s="1682"/>
      <c r="NU31" s="1682"/>
      <c r="NV31" s="1682"/>
      <c r="NY31" s="1682"/>
      <c r="OG31" s="1690"/>
      <c r="OH31" s="1686"/>
      <c r="OK31" s="1682"/>
      <c r="OL31" s="1682"/>
      <c r="OM31" s="1682"/>
      <c r="ON31" s="1682"/>
      <c r="OQ31" s="1682"/>
      <c r="OY31" s="1690"/>
      <c r="OZ31" s="1686"/>
      <c r="PC31" s="1682"/>
      <c r="PD31" s="1682"/>
      <c r="PE31" s="1682"/>
      <c r="PF31" s="1682"/>
      <c r="PI31" s="1682"/>
      <c r="PQ31" s="1690"/>
      <c r="PR31" s="1686"/>
      <c r="PU31" s="1682"/>
      <c r="PV31" s="1682"/>
      <c r="PW31" s="1682"/>
      <c r="PX31" s="1682"/>
      <c r="QA31" s="1682"/>
      <c r="QI31" s="1690"/>
      <c r="QJ31" s="1686"/>
      <c r="QM31" s="1682"/>
      <c r="QN31" s="1682"/>
      <c r="QO31" s="1682"/>
      <c r="QP31" s="1682"/>
      <c r="QS31" s="1682"/>
      <c r="RA31" s="1690"/>
      <c r="RB31" s="1686"/>
      <c r="RE31" s="1682"/>
      <c r="RF31" s="1682"/>
      <c r="RG31" s="1682"/>
      <c r="RH31" s="1682"/>
      <c r="RK31" s="1682"/>
      <c r="RS31" s="1690"/>
      <c r="RT31" s="1686"/>
      <c r="RW31" s="1682"/>
      <c r="RX31" s="1682"/>
      <c r="RY31" s="1682"/>
      <c r="RZ31" s="1682"/>
      <c r="SC31" s="1682"/>
      <c r="SK31" s="1690"/>
      <c r="SL31" s="1686"/>
      <c r="SO31" s="1682"/>
      <c r="SP31" s="1682"/>
      <c r="SQ31" s="1682"/>
      <c r="SR31" s="1682"/>
      <c r="SU31" s="1682"/>
      <c r="TC31" s="1690"/>
      <c r="TD31" s="1686"/>
      <c r="TG31" s="1682"/>
      <c r="TH31" s="1682"/>
      <c r="TI31" s="1682"/>
      <c r="TJ31" s="1682"/>
      <c r="TM31" s="1682"/>
      <c r="TU31" s="1690"/>
      <c r="TV31" s="1686"/>
      <c r="TY31" s="1682"/>
      <c r="TZ31" s="1682"/>
      <c r="UA31" s="1682"/>
      <c r="UB31" s="1682"/>
      <c r="UE31" s="1682"/>
      <c r="UM31" s="1690"/>
      <c r="UN31" s="1686"/>
      <c r="UQ31" s="1682"/>
      <c r="UR31" s="1682"/>
      <c r="US31" s="1682"/>
      <c r="UT31" s="1682"/>
      <c r="UW31" s="1682"/>
      <c r="VE31" s="1690"/>
      <c r="VF31" s="1686"/>
      <c r="VI31" s="1682"/>
      <c r="VJ31" s="1682"/>
      <c r="VK31" s="1682"/>
      <c r="VL31" s="1682"/>
      <c r="VO31" s="1682"/>
      <c r="VW31" s="1690"/>
      <c r="VX31" s="1686"/>
      <c r="WA31" s="1682"/>
      <c r="WB31" s="1682"/>
      <c r="WC31" s="1682"/>
      <c r="WD31" s="1682"/>
      <c r="WG31" s="1682"/>
      <c r="WO31" s="1690"/>
      <c r="WP31" s="1686"/>
      <c r="WS31" s="1682"/>
      <c r="WT31" s="1682"/>
      <c r="WU31" s="1682"/>
      <c r="WV31" s="1682"/>
      <c r="WY31" s="1682"/>
      <c r="XG31" s="1690"/>
      <c r="XH31" s="1686"/>
      <c r="XK31" s="1682"/>
      <c r="XL31" s="1682"/>
      <c r="XM31" s="1682"/>
      <c r="XN31" s="1682"/>
      <c r="XQ31" s="1682"/>
      <c r="XY31" s="1690"/>
      <c r="XZ31" s="1686"/>
      <c r="YC31" s="1682"/>
      <c r="YD31" s="1682"/>
      <c r="YE31" s="1682"/>
      <c r="YF31" s="1682"/>
      <c r="YI31" s="1682"/>
      <c r="YQ31" s="1690"/>
      <c r="YR31" s="1686"/>
      <c r="YU31" s="1682"/>
      <c r="YV31" s="1682"/>
      <c r="YW31" s="1682"/>
      <c r="YX31" s="1682"/>
      <c r="ZA31" s="1682"/>
      <c r="ZI31" s="1690"/>
      <c r="ZJ31" s="1686"/>
      <c r="ZM31" s="1682"/>
      <c r="ZN31" s="1682"/>
      <c r="ZO31" s="1682"/>
      <c r="ZP31" s="1682"/>
      <c r="ZS31" s="1682"/>
      <c r="AAA31" s="1690"/>
      <c r="AAB31" s="1686"/>
      <c r="AAE31" s="1682"/>
      <c r="AAF31" s="1682"/>
      <c r="AAG31" s="1682"/>
      <c r="AAH31" s="1682"/>
      <c r="AAK31" s="1682"/>
      <c r="AAS31" s="1690"/>
      <c r="AAT31" s="1686"/>
      <c r="AAW31" s="1682"/>
      <c r="AAX31" s="1682"/>
      <c r="AAY31" s="1682"/>
      <c r="AAZ31" s="1682"/>
      <c r="ABC31" s="1682"/>
      <c r="ABK31" s="1690"/>
      <c r="ABL31" s="1686"/>
      <c r="ABO31" s="1682"/>
      <c r="ABP31" s="1682"/>
      <c r="ABQ31" s="1682"/>
      <c r="ABR31" s="1682"/>
      <c r="ABU31" s="1682"/>
      <c r="ACC31" s="1690"/>
      <c r="ACD31" s="1686"/>
      <c r="ACG31" s="1682"/>
      <c r="ACH31" s="1682"/>
      <c r="ACI31" s="1682"/>
      <c r="ACJ31" s="1682"/>
      <c r="ACM31" s="1682"/>
      <c r="ACU31" s="1690"/>
      <c r="ACV31" s="1686"/>
      <c r="ACY31" s="1682"/>
      <c r="ACZ31" s="1682"/>
      <c r="ADA31" s="1682"/>
      <c r="ADB31" s="1682"/>
      <c r="ADE31" s="1682"/>
      <c r="ADM31" s="1690"/>
      <c r="ADN31" s="1686"/>
      <c r="ADQ31" s="1682"/>
      <c r="ADR31" s="1682"/>
      <c r="ADS31" s="1682"/>
      <c r="ADT31" s="1682"/>
      <c r="ADW31" s="1682"/>
      <c r="AEE31" s="1690"/>
      <c r="AEF31" s="1686"/>
      <c r="AEI31" s="1682"/>
      <c r="AEJ31" s="1682"/>
      <c r="AEK31" s="1682"/>
      <c r="AEL31" s="1682"/>
      <c r="AEO31" s="1682"/>
      <c r="AEW31" s="1690"/>
      <c r="AEX31" s="1686"/>
      <c r="AFA31" s="1682"/>
      <c r="AFB31" s="1682"/>
      <c r="AFC31" s="1682"/>
      <c r="AFD31" s="1682"/>
      <c r="AFG31" s="1682"/>
      <c r="AFO31" s="1690"/>
      <c r="AFP31" s="1686"/>
      <c r="AFS31" s="1682"/>
      <c r="AFT31" s="1682"/>
      <c r="AFU31" s="1682"/>
      <c r="AFV31" s="1682"/>
      <c r="AFY31" s="1682"/>
      <c r="AGG31" s="1690"/>
      <c r="AGH31" s="1686"/>
      <c r="AGK31" s="1682"/>
      <c r="AGL31" s="1682"/>
      <c r="AGM31" s="1682"/>
      <c r="AGN31" s="1682"/>
      <c r="AGQ31" s="1682"/>
      <c r="AGY31" s="1690"/>
      <c r="AGZ31" s="1686"/>
      <c r="AHC31" s="1682"/>
      <c r="AHD31" s="1682"/>
      <c r="AHE31" s="1682"/>
      <c r="AHF31" s="1682"/>
      <c r="AHI31" s="1682"/>
      <c r="AHQ31" s="1690"/>
      <c r="AHR31" s="1686"/>
      <c r="AHU31" s="1682"/>
      <c r="AHV31" s="1682"/>
      <c r="AHW31" s="1682"/>
      <c r="AHX31" s="1682"/>
      <c r="AIA31" s="1682"/>
      <c r="AII31" s="1690"/>
      <c r="AIJ31" s="1686"/>
      <c r="AIM31" s="1682"/>
      <c r="AIN31" s="1682"/>
      <c r="AIO31" s="1682"/>
      <c r="AIP31" s="1682"/>
      <c r="AIS31" s="1682"/>
      <c r="AJA31" s="1690"/>
      <c r="AJB31" s="1686"/>
      <c r="AJE31" s="1682"/>
      <c r="AJF31" s="1682"/>
      <c r="AJG31" s="1682"/>
      <c r="AJH31" s="1682"/>
      <c r="AJK31" s="1682"/>
      <c r="AJS31" s="1690"/>
      <c r="AJT31" s="1686"/>
      <c r="AJW31" s="1682"/>
      <c r="AJX31" s="1682"/>
      <c r="AJY31" s="1682"/>
      <c r="AJZ31" s="1682"/>
      <c r="AKC31" s="1682"/>
      <c r="AKK31" s="1690"/>
      <c r="AKL31" s="1686"/>
      <c r="AKO31" s="1682"/>
      <c r="AKP31" s="1682"/>
      <c r="AKQ31" s="1682"/>
      <c r="AKR31" s="1682"/>
      <c r="AKU31" s="1682"/>
      <c r="ALC31" s="1690"/>
      <c r="ALD31" s="1686"/>
      <c r="ALG31" s="1682"/>
      <c r="ALH31" s="1682"/>
      <c r="ALI31" s="1682"/>
      <c r="ALJ31" s="1682"/>
      <c r="ALM31" s="1682"/>
      <c r="ALU31" s="1690"/>
      <c r="ALV31" s="1686"/>
      <c r="ALY31" s="1682"/>
      <c r="ALZ31" s="1682"/>
      <c r="AMA31" s="1682"/>
      <c r="AMB31" s="1682"/>
      <c r="AME31" s="1682"/>
      <c r="AMM31" s="1690"/>
      <c r="AMN31" s="1686"/>
      <c r="AMQ31" s="1682"/>
      <c r="AMR31" s="1682"/>
      <c r="AMS31" s="1682"/>
      <c r="AMT31" s="1682"/>
      <c r="AMW31" s="1682"/>
      <c r="ANE31" s="1690"/>
      <c r="ANF31" s="1686"/>
      <c r="ANI31" s="1682"/>
      <c r="ANJ31" s="1682"/>
      <c r="ANK31" s="1682"/>
      <c r="ANL31" s="1682"/>
      <c r="ANO31" s="1682"/>
      <c r="ANW31" s="1690"/>
      <c r="ANX31" s="1686"/>
      <c r="AOA31" s="1682"/>
      <c r="AOB31" s="1682"/>
      <c r="AOC31" s="1682"/>
      <c r="AOD31" s="1682"/>
      <c r="AOG31" s="1682"/>
      <c r="AOO31" s="1690"/>
      <c r="AOP31" s="1686"/>
      <c r="AOS31" s="1682"/>
      <c r="AOT31" s="1682"/>
      <c r="AOU31" s="1682"/>
      <c r="AOV31" s="1682"/>
      <c r="AOY31" s="1682"/>
      <c r="APG31" s="1690"/>
      <c r="APH31" s="1686"/>
      <c r="APK31" s="1682"/>
      <c r="APL31" s="1682"/>
      <c r="APM31" s="1682"/>
      <c r="APN31" s="1682"/>
      <c r="APQ31" s="1682"/>
      <c r="APY31" s="1690"/>
      <c r="APZ31" s="1686"/>
      <c r="AQC31" s="1682"/>
      <c r="AQD31" s="1682"/>
      <c r="AQE31" s="1682"/>
      <c r="AQF31" s="1682"/>
      <c r="AQI31" s="1682"/>
      <c r="AQQ31" s="1690"/>
      <c r="AQR31" s="1686"/>
      <c r="AQU31" s="1682"/>
      <c r="AQV31" s="1682"/>
      <c r="AQW31" s="1682"/>
      <c r="AQX31" s="1682"/>
      <c r="ARA31" s="1682"/>
      <c r="ARI31" s="1690"/>
      <c r="ARJ31" s="1686"/>
      <c r="ARM31" s="1682"/>
      <c r="ARN31" s="1682"/>
      <c r="ARO31" s="1682"/>
      <c r="ARP31" s="1682"/>
      <c r="ARS31" s="1682"/>
      <c r="ASA31" s="1690"/>
      <c r="ASB31" s="1686"/>
      <c r="ASE31" s="1682"/>
      <c r="ASF31" s="1682"/>
      <c r="ASG31" s="1682"/>
      <c r="ASH31" s="1682"/>
      <c r="ASK31" s="1682"/>
      <c r="ASS31" s="1690"/>
      <c r="AST31" s="1686"/>
      <c r="ASW31" s="1682"/>
      <c r="ASX31" s="1682"/>
      <c r="ASY31" s="1682"/>
      <c r="ASZ31" s="1682"/>
      <c r="ATC31" s="1682"/>
      <c r="ATK31" s="1690"/>
      <c r="ATL31" s="1686"/>
      <c r="ATO31" s="1682"/>
      <c r="ATP31" s="1682"/>
      <c r="ATQ31" s="1682"/>
      <c r="ATR31" s="1682"/>
      <c r="ATU31" s="1682"/>
      <c r="AUC31" s="1690"/>
      <c r="AUD31" s="1686"/>
      <c r="AUG31" s="1682"/>
      <c r="AUH31" s="1682"/>
      <c r="AUI31" s="1682"/>
      <c r="AUJ31" s="1682"/>
      <c r="AUM31" s="1682"/>
      <c r="AUU31" s="1690"/>
      <c r="AUV31" s="1686"/>
      <c r="AUY31" s="1682"/>
      <c r="AUZ31" s="1682"/>
      <c r="AVA31" s="1682"/>
      <c r="AVB31" s="1682"/>
      <c r="AVE31" s="1682"/>
      <c r="AVM31" s="1690"/>
      <c r="AVN31" s="1686"/>
      <c r="AVQ31" s="1682"/>
      <c r="AVR31" s="1682"/>
      <c r="AVS31" s="1682"/>
      <c r="AVT31" s="1682"/>
      <c r="AVW31" s="1682"/>
      <c r="AWE31" s="1690"/>
      <c r="AWF31" s="1686"/>
      <c r="AWI31" s="1682"/>
      <c r="AWJ31" s="1682"/>
      <c r="AWK31" s="1682"/>
      <c r="AWL31" s="1682"/>
      <c r="AWO31" s="1682"/>
      <c r="AWW31" s="1690"/>
      <c r="AWX31" s="1686"/>
      <c r="AXA31" s="1682"/>
      <c r="AXB31" s="1682"/>
      <c r="AXC31" s="1682"/>
      <c r="AXD31" s="1682"/>
      <c r="AXG31" s="1682"/>
      <c r="AXO31" s="1690"/>
      <c r="AXP31" s="1686"/>
      <c r="AXS31" s="1682"/>
      <c r="AXT31" s="1682"/>
      <c r="AXU31" s="1682"/>
      <c r="AXV31" s="1682"/>
      <c r="AXY31" s="1682"/>
      <c r="AYG31" s="1690"/>
      <c r="AYH31" s="1686"/>
      <c r="AYK31" s="1682"/>
      <c r="AYL31" s="1682"/>
      <c r="AYM31" s="1682"/>
      <c r="AYN31" s="1682"/>
      <c r="AYQ31" s="1682"/>
      <c r="AYY31" s="1690"/>
      <c r="AYZ31" s="1686"/>
      <c r="AZC31" s="1682"/>
      <c r="AZD31" s="1682"/>
      <c r="AZE31" s="1682"/>
      <c r="AZF31" s="1682"/>
      <c r="AZI31" s="1682"/>
      <c r="AZQ31" s="1690"/>
      <c r="AZR31" s="1686"/>
      <c r="AZU31" s="1682"/>
      <c r="AZV31" s="1682"/>
      <c r="AZW31" s="1682"/>
      <c r="AZX31" s="1682"/>
      <c r="BAA31" s="1682"/>
      <c r="BAI31" s="1690"/>
      <c r="BAJ31" s="1686"/>
      <c r="BAM31" s="1682"/>
      <c r="BAN31" s="1682"/>
      <c r="BAO31" s="1682"/>
      <c r="BAP31" s="1682"/>
      <c r="BAS31" s="1682"/>
      <c r="BBA31" s="1690"/>
      <c r="BBB31" s="1686"/>
      <c r="BBE31" s="1682"/>
      <c r="BBF31" s="1682"/>
      <c r="BBG31" s="1682"/>
      <c r="BBH31" s="1682"/>
      <c r="BBK31" s="1682"/>
      <c r="BBS31" s="1690"/>
      <c r="BBT31" s="1686"/>
      <c r="BBW31" s="1682"/>
      <c r="BBX31" s="1682"/>
      <c r="BBY31" s="1682"/>
      <c r="BBZ31" s="1682"/>
      <c r="BCC31" s="1682"/>
      <c r="BCK31" s="1690"/>
      <c r="BCL31" s="1686"/>
      <c r="BCO31" s="1682"/>
      <c r="BCP31" s="1682"/>
      <c r="BCQ31" s="1682"/>
      <c r="BCR31" s="1682"/>
      <c r="BCU31" s="1682"/>
      <c r="BDC31" s="1690"/>
      <c r="BDD31" s="1686"/>
      <c r="BDG31" s="1682"/>
      <c r="BDH31" s="1682"/>
      <c r="BDI31" s="1682"/>
      <c r="BDJ31" s="1682"/>
      <c r="BDM31" s="1682"/>
      <c r="BDU31" s="1690"/>
      <c r="BDV31" s="1686"/>
      <c r="BDY31" s="1682"/>
      <c r="BDZ31" s="1682"/>
      <c r="BEA31" s="1682"/>
      <c r="BEB31" s="1682"/>
      <c r="BEE31" s="1682"/>
      <c r="BEM31" s="1690"/>
      <c r="BEN31" s="1686"/>
      <c r="BEQ31" s="1682"/>
      <c r="BER31" s="1682"/>
      <c r="BES31" s="1682"/>
      <c r="BET31" s="1682"/>
      <c r="BEW31" s="1682"/>
      <c r="BFE31" s="1690"/>
      <c r="BFF31" s="1686"/>
      <c r="BFI31" s="1682"/>
      <c r="BFJ31" s="1682"/>
      <c r="BFK31" s="1682"/>
      <c r="BFL31" s="1682"/>
      <c r="BFO31" s="1682"/>
      <c r="BFW31" s="1690"/>
      <c r="BFX31" s="1686"/>
      <c r="BGA31" s="1682"/>
      <c r="BGB31" s="1682"/>
      <c r="BGC31" s="1682"/>
      <c r="BGD31" s="1682"/>
      <c r="BGG31" s="1682"/>
      <c r="BGO31" s="1690"/>
      <c r="BGP31" s="1686"/>
      <c r="BGS31" s="1682"/>
      <c r="BGT31" s="1682"/>
      <c r="BGU31" s="1682"/>
      <c r="BGV31" s="1682"/>
      <c r="BGY31" s="1682"/>
      <c r="BHG31" s="1690"/>
      <c r="BHH31" s="1686"/>
      <c r="BHK31" s="1682"/>
      <c r="BHL31" s="1682"/>
      <c r="BHM31" s="1682"/>
      <c r="BHN31" s="1682"/>
      <c r="BHQ31" s="1682"/>
      <c r="BHY31" s="1690"/>
      <c r="BHZ31" s="1686"/>
      <c r="BIC31" s="1682"/>
      <c r="BID31" s="1682"/>
      <c r="BIE31" s="1682"/>
      <c r="BIF31" s="1682"/>
      <c r="BII31" s="1682"/>
      <c r="BIQ31" s="1690"/>
      <c r="BIR31" s="1686"/>
      <c r="BIU31" s="1682"/>
      <c r="BIV31" s="1682"/>
      <c r="BIW31" s="1682"/>
      <c r="BIX31" s="1682"/>
      <c r="BJA31" s="1682"/>
      <c r="BJI31" s="1690"/>
      <c r="BJJ31" s="1686"/>
      <c r="BJM31" s="1682"/>
      <c r="BJN31" s="1682"/>
      <c r="BJO31" s="1682"/>
      <c r="BJP31" s="1682"/>
      <c r="BJS31" s="1682"/>
      <c r="BKA31" s="1690"/>
      <c r="BKB31" s="1686"/>
      <c r="BKE31" s="1682"/>
      <c r="BKF31" s="1682"/>
      <c r="BKG31" s="1682"/>
      <c r="BKH31" s="1682"/>
      <c r="BKK31" s="1682"/>
      <c r="BKS31" s="1690"/>
      <c r="BKT31" s="1686"/>
      <c r="BKW31" s="1682"/>
      <c r="BKX31" s="1682"/>
      <c r="BKY31" s="1682"/>
      <c r="BKZ31" s="1682"/>
      <c r="BLC31" s="1682"/>
      <c r="BLK31" s="1690"/>
      <c r="BLL31" s="1686"/>
      <c r="BLO31" s="1682"/>
      <c r="BLP31" s="1682"/>
      <c r="BLQ31" s="1682"/>
      <c r="BLR31" s="1682"/>
      <c r="BLU31" s="1682"/>
      <c r="BMC31" s="1690"/>
      <c r="BMD31" s="1686"/>
      <c r="BMG31" s="1682"/>
      <c r="BMH31" s="1682"/>
      <c r="BMI31" s="1682"/>
      <c r="BMJ31" s="1682"/>
      <c r="BMM31" s="1682"/>
      <c r="BMU31" s="1690"/>
      <c r="BMV31" s="1686"/>
      <c r="BMY31" s="1682"/>
      <c r="BMZ31" s="1682"/>
      <c r="BNA31" s="1682"/>
      <c r="BNB31" s="1682"/>
      <c r="BNE31" s="1682"/>
      <c r="BNM31" s="1690"/>
      <c r="BNN31" s="1686"/>
      <c r="BNQ31" s="1682"/>
      <c r="BNR31" s="1682"/>
      <c r="BNS31" s="1682"/>
      <c r="BNT31" s="1682"/>
      <c r="BNW31" s="1682"/>
      <c r="BOE31" s="1690"/>
      <c r="BOF31" s="1686"/>
      <c r="BOI31" s="1682"/>
      <c r="BOJ31" s="1682"/>
      <c r="BOK31" s="1682"/>
      <c r="BOL31" s="1682"/>
      <c r="BOO31" s="1682"/>
      <c r="BOW31" s="1690"/>
      <c r="BOX31" s="1686"/>
      <c r="BPA31" s="1682"/>
      <c r="BPB31" s="1682"/>
      <c r="BPC31" s="1682"/>
      <c r="BPD31" s="1682"/>
      <c r="BPG31" s="1682"/>
      <c r="BPO31" s="1690"/>
      <c r="BPP31" s="1686"/>
      <c r="BPS31" s="1682"/>
      <c r="BPT31" s="1682"/>
      <c r="BPU31" s="1682"/>
      <c r="BPV31" s="1682"/>
      <c r="BPY31" s="1682"/>
      <c r="BQG31" s="1690"/>
      <c r="BQH31" s="1686"/>
      <c r="BQK31" s="1682"/>
      <c r="BQL31" s="1682"/>
      <c r="BQM31" s="1682"/>
      <c r="BQN31" s="1682"/>
      <c r="BQQ31" s="1682"/>
      <c r="BQY31" s="1690"/>
      <c r="BQZ31" s="1686"/>
      <c r="BRC31" s="1682"/>
      <c r="BRD31" s="1682"/>
      <c r="BRE31" s="1682"/>
      <c r="BRF31" s="1682"/>
      <c r="BRI31" s="1682"/>
      <c r="BRQ31" s="1690"/>
      <c r="BRR31" s="1686"/>
      <c r="BRU31" s="1682"/>
      <c r="BRV31" s="1682"/>
      <c r="BRW31" s="1682"/>
      <c r="BRX31" s="1682"/>
      <c r="BSA31" s="1682"/>
      <c r="BSI31" s="1690"/>
      <c r="BSJ31" s="1686"/>
      <c r="BSM31" s="1682"/>
      <c r="BSN31" s="1682"/>
      <c r="BSO31" s="1682"/>
      <c r="BSP31" s="1682"/>
      <c r="BSS31" s="1682"/>
      <c r="BTA31" s="1690"/>
      <c r="BTB31" s="1686"/>
      <c r="BTE31" s="1682"/>
      <c r="BTF31" s="1682"/>
      <c r="BTG31" s="1682"/>
      <c r="BTH31" s="1682"/>
      <c r="BTK31" s="1682"/>
      <c r="BTS31" s="1690"/>
      <c r="BTT31" s="1686"/>
      <c r="BTW31" s="1682"/>
      <c r="BTX31" s="1682"/>
      <c r="BTY31" s="1682"/>
      <c r="BTZ31" s="1682"/>
      <c r="BUC31" s="1682"/>
      <c r="BUK31" s="1690"/>
      <c r="BUL31" s="1686"/>
      <c r="BUO31" s="1682"/>
      <c r="BUP31" s="1682"/>
      <c r="BUQ31" s="1682"/>
      <c r="BUR31" s="1682"/>
      <c r="BUU31" s="1682"/>
      <c r="BVC31" s="1690"/>
      <c r="BVD31" s="1686"/>
      <c r="BVG31" s="1682"/>
      <c r="BVH31" s="1682"/>
      <c r="BVI31" s="1682"/>
      <c r="BVJ31" s="1682"/>
      <c r="BVM31" s="1682"/>
      <c r="BVU31" s="1690"/>
      <c r="BVV31" s="1686"/>
      <c r="BVY31" s="1682"/>
      <c r="BVZ31" s="1682"/>
      <c r="BWA31" s="1682"/>
      <c r="BWB31" s="1682"/>
      <c r="BWE31" s="1682"/>
      <c r="BWM31" s="1690"/>
      <c r="BWN31" s="1686"/>
      <c r="BWQ31" s="1682"/>
      <c r="BWR31" s="1682"/>
      <c r="BWS31" s="1682"/>
      <c r="BWT31" s="1682"/>
      <c r="BWW31" s="1682"/>
      <c r="BXE31" s="1690"/>
      <c r="BXF31" s="1686"/>
      <c r="BXI31" s="1682"/>
      <c r="BXJ31" s="1682"/>
      <c r="BXK31" s="1682"/>
      <c r="BXL31" s="1682"/>
      <c r="BXO31" s="1682"/>
      <c r="BXW31" s="1690"/>
      <c r="BXX31" s="1686"/>
      <c r="BYA31" s="1682"/>
      <c r="BYB31" s="1682"/>
      <c r="BYC31" s="1682"/>
      <c r="BYD31" s="1682"/>
      <c r="BYG31" s="1682"/>
      <c r="BYO31" s="1690"/>
      <c r="BYP31" s="1686"/>
      <c r="BYS31" s="1682"/>
      <c r="BYT31" s="1682"/>
      <c r="BYU31" s="1682"/>
      <c r="BYV31" s="1682"/>
      <c r="BYY31" s="1682"/>
      <c r="BZG31" s="1690"/>
      <c r="BZH31" s="1686"/>
      <c r="BZK31" s="1682"/>
      <c r="BZL31" s="1682"/>
      <c r="BZM31" s="1682"/>
      <c r="BZN31" s="1682"/>
      <c r="BZQ31" s="1682"/>
      <c r="BZY31" s="1690"/>
      <c r="BZZ31" s="1686"/>
      <c r="CAC31" s="1682"/>
      <c r="CAD31" s="1682"/>
      <c r="CAE31" s="1682"/>
      <c r="CAF31" s="1682"/>
      <c r="CAI31" s="1682"/>
      <c r="CAQ31" s="1690"/>
      <c r="CAR31" s="1686"/>
      <c r="CAU31" s="1682"/>
      <c r="CAV31" s="1682"/>
      <c r="CAW31" s="1682"/>
      <c r="CAX31" s="1682"/>
      <c r="CBA31" s="1682"/>
      <c r="CBI31" s="1690"/>
      <c r="CBJ31" s="1686"/>
      <c r="CBM31" s="1682"/>
      <c r="CBN31" s="1682"/>
      <c r="CBO31" s="1682"/>
      <c r="CBP31" s="1682"/>
      <c r="CBS31" s="1682"/>
      <c r="CCA31" s="1690"/>
      <c r="CCB31" s="1686"/>
      <c r="CCE31" s="1682"/>
      <c r="CCF31" s="1682"/>
      <c r="CCG31" s="1682"/>
      <c r="CCH31" s="1682"/>
      <c r="CCK31" s="1682"/>
      <c r="CCS31" s="1690"/>
      <c r="CCT31" s="1686"/>
      <c r="CCW31" s="1682"/>
      <c r="CCX31" s="1682"/>
      <c r="CCY31" s="1682"/>
      <c r="CCZ31" s="1682"/>
      <c r="CDC31" s="1682"/>
      <c r="CDK31" s="1690"/>
      <c r="CDL31" s="1686"/>
      <c r="CDO31" s="1682"/>
      <c r="CDP31" s="1682"/>
      <c r="CDQ31" s="1682"/>
      <c r="CDR31" s="1682"/>
      <c r="CDU31" s="1682"/>
      <c r="CEC31" s="1690"/>
      <c r="CED31" s="1686"/>
      <c r="CEG31" s="1682"/>
      <c r="CEH31" s="1682"/>
      <c r="CEI31" s="1682"/>
      <c r="CEJ31" s="1682"/>
      <c r="CEM31" s="1682"/>
      <c r="CEU31" s="1690"/>
      <c r="CEV31" s="1686"/>
      <c r="CEY31" s="1682"/>
      <c r="CEZ31" s="1682"/>
      <c r="CFA31" s="1682"/>
      <c r="CFB31" s="1682"/>
      <c r="CFE31" s="1682"/>
      <c r="CFM31" s="1690"/>
      <c r="CFN31" s="1686"/>
      <c r="CFQ31" s="1682"/>
      <c r="CFR31" s="1682"/>
      <c r="CFS31" s="1682"/>
      <c r="CFT31" s="1682"/>
      <c r="CFW31" s="1682"/>
      <c r="CGE31" s="1690"/>
      <c r="CGF31" s="1686"/>
      <c r="CGI31" s="1682"/>
      <c r="CGJ31" s="1682"/>
      <c r="CGK31" s="1682"/>
      <c r="CGL31" s="1682"/>
      <c r="CGO31" s="1682"/>
      <c r="CGW31" s="1690"/>
      <c r="CGX31" s="1686"/>
      <c r="CHA31" s="1682"/>
      <c r="CHB31" s="1682"/>
      <c r="CHC31" s="1682"/>
      <c r="CHD31" s="1682"/>
      <c r="CHG31" s="1682"/>
      <c r="CHO31" s="1690"/>
      <c r="CHP31" s="1686"/>
      <c r="CHS31" s="1682"/>
      <c r="CHT31" s="1682"/>
      <c r="CHU31" s="1682"/>
      <c r="CHV31" s="1682"/>
      <c r="CHY31" s="1682"/>
      <c r="CIG31" s="1690"/>
      <c r="CIH31" s="1686"/>
      <c r="CIK31" s="1682"/>
      <c r="CIL31" s="1682"/>
      <c r="CIM31" s="1682"/>
      <c r="CIN31" s="1682"/>
      <c r="CIQ31" s="1682"/>
      <c r="CIY31" s="1690"/>
      <c r="CIZ31" s="1686"/>
      <c r="CJC31" s="1682"/>
      <c r="CJD31" s="1682"/>
      <c r="CJE31" s="1682"/>
      <c r="CJF31" s="1682"/>
      <c r="CJI31" s="1682"/>
      <c r="CJQ31" s="1690"/>
      <c r="CJR31" s="1686"/>
      <c r="CJU31" s="1682"/>
      <c r="CJV31" s="1682"/>
      <c r="CJW31" s="1682"/>
      <c r="CJX31" s="1682"/>
      <c r="CKA31" s="1682"/>
      <c r="CKI31" s="1690"/>
      <c r="CKJ31" s="1686"/>
      <c r="CKM31" s="1682"/>
      <c r="CKN31" s="1682"/>
      <c r="CKO31" s="1682"/>
      <c r="CKP31" s="1682"/>
      <c r="CKS31" s="1682"/>
      <c r="CLA31" s="1690"/>
      <c r="CLB31" s="1686"/>
      <c r="CLE31" s="1682"/>
      <c r="CLF31" s="1682"/>
      <c r="CLG31" s="1682"/>
      <c r="CLH31" s="1682"/>
      <c r="CLK31" s="1682"/>
      <c r="CLS31" s="1690"/>
      <c r="CLT31" s="1686"/>
      <c r="CLW31" s="1682"/>
      <c r="CLX31" s="1682"/>
      <c r="CLY31" s="1682"/>
      <c r="CLZ31" s="1682"/>
      <c r="CMC31" s="1682"/>
      <c r="CMK31" s="1690"/>
      <c r="CML31" s="1686"/>
      <c r="CMO31" s="1682"/>
      <c r="CMP31" s="1682"/>
      <c r="CMQ31" s="1682"/>
      <c r="CMR31" s="1682"/>
      <c r="CMU31" s="1682"/>
      <c r="CNC31" s="1690"/>
      <c r="CND31" s="1686"/>
      <c r="CNG31" s="1682"/>
      <c r="CNH31" s="1682"/>
      <c r="CNI31" s="1682"/>
      <c r="CNJ31" s="1682"/>
      <c r="CNM31" s="1682"/>
      <c r="CNU31" s="1690"/>
      <c r="CNV31" s="1686"/>
      <c r="CNY31" s="1682"/>
      <c r="CNZ31" s="1682"/>
      <c r="COA31" s="1682"/>
      <c r="COB31" s="1682"/>
      <c r="COE31" s="1682"/>
      <c r="COM31" s="1690"/>
      <c r="CON31" s="1686"/>
      <c r="COQ31" s="1682"/>
      <c r="COR31" s="1682"/>
      <c r="COS31" s="1682"/>
      <c r="COT31" s="1682"/>
      <c r="COW31" s="1682"/>
      <c r="CPE31" s="1690"/>
      <c r="CPF31" s="1686"/>
      <c r="CPI31" s="1682"/>
      <c r="CPJ31" s="1682"/>
      <c r="CPK31" s="1682"/>
      <c r="CPL31" s="1682"/>
      <c r="CPO31" s="1682"/>
      <c r="CPW31" s="1690"/>
      <c r="CPX31" s="1686"/>
      <c r="CQA31" s="1682"/>
      <c r="CQB31" s="1682"/>
      <c r="CQC31" s="1682"/>
      <c r="CQD31" s="1682"/>
      <c r="CQG31" s="1682"/>
      <c r="CQO31" s="1690"/>
      <c r="CQP31" s="1686"/>
      <c r="CQS31" s="1682"/>
      <c r="CQT31" s="1682"/>
      <c r="CQU31" s="1682"/>
      <c r="CQV31" s="1682"/>
      <c r="CQY31" s="1682"/>
      <c r="CRG31" s="1690"/>
      <c r="CRH31" s="1686"/>
      <c r="CRK31" s="1682"/>
      <c r="CRL31" s="1682"/>
      <c r="CRM31" s="1682"/>
      <c r="CRN31" s="1682"/>
      <c r="CRQ31" s="1682"/>
      <c r="CRY31" s="1690"/>
      <c r="CRZ31" s="1686"/>
      <c r="CSC31" s="1682"/>
      <c r="CSD31" s="1682"/>
      <c r="CSE31" s="1682"/>
      <c r="CSF31" s="1682"/>
      <c r="CSI31" s="1682"/>
      <c r="CSQ31" s="1690"/>
      <c r="CSR31" s="1686"/>
      <c r="CSU31" s="1682"/>
      <c r="CSV31" s="1682"/>
      <c r="CSW31" s="1682"/>
      <c r="CSX31" s="1682"/>
      <c r="CTA31" s="1682"/>
      <c r="CTI31" s="1690"/>
      <c r="CTJ31" s="1686"/>
      <c r="CTM31" s="1682"/>
      <c r="CTN31" s="1682"/>
      <c r="CTO31" s="1682"/>
      <c r="CTP31" s="1682"/>
      <c r="CTS31" s="1682"/>
      <c r="CUA31" s="1690"/>
      <c r="CUB31" s="1686"/>
      <c r="CUE31" s="1682"/>
      <c r="CUF31" s="1682"/>
      <c r="CUG31" s="1682"/>
      <c r="CUH31" s="1682"/>
      <c r="CUK31" s="1682"/>
      <c r="CUS31" s="1690"/>
      <c r="CUT31" s="1686"/>
      <c r="CUW31" s="1682"/>
      <c r="CUX31" s="1682"/>
      <c r="CUY31" s="1682"/>
      <c r="CUZ31" s="1682"/>
      <c r="CVC31" s="1682"/>
      <c r="CVK31" s="1690"/>
      <c r="CVL31" s="1686"/>
      <c r="CVO31" s="1682"/>
      <c r="CVP31" s="1682"/>
      <c r="CVQ31" s="1682"/>
      <c r="CVR31" s="1682"/>
      <c r="CVU31" s="1682"/>
      <c r="CWC31" s="1690"/>
      <c r="CWD31" s="1686"/>
      <c r="CWG31" s="1682"/>
      <c r="CWH31" s="1682"/>
      <c r="CWI31" s="1682"/>
      <c r="CWJ31" s="1682"/>
      <c r="CWM31" s="1682"/>
      <c r="CWU31" s="1690"/>
      <c r="CWV31" s="1686"/>
      <c r="CWY31" s="1682"/>
      <c r="CWZ31" s="1682"/>
      <c r="CXA31" s="1682"/>
      <c r="CXB31" s="1682"/>
      <c r="CXE31" s="1682"/>
      <c r="CXM31" s="1690"/>
      <c r="CXN31" s="1686"/>
      <c r="CXQ31" s="1682"/>
      <c r="CXR31" s="1682"/>
      <c r="CXS31" s="1682"/>
      <c r="CXT31" s="1682"/>
      <c r="CXW31" s="1682"/>
      <c r="CYE31" s="1690"/>
      <c r="CYF31" s="1686"/>
      <c r="CYI31" s="1682"/>
      <c r="CYJ31" s="1682"/>
      <c r="CYK31" s="1682"/>
      <c r="CYL31" s="1682"/>
      <c r="CYO31" s="1682"/>
      <c r="CYW31" s="1690"/>
      <c r="CYX31" s="1686"/>
      <c r="CZA31" s="1682"/>
      <c r="CZB31" s="1682"/>
      <c r="CZC31" s="1682"/>
      <c r="CZD31" s="1682"/>
      <c r="CZG31" s="1682"/>
      <c r="CZO31" s="1690"/>
      <c r="CZP31" s="1686"/>
      <c r="CZS31" s="1682"/>
      <c r="CZT31" s="1682"/>
      <c r="CZU31" s="1682"/>
      <c r="CZV31" s="1682"/>
      <c r="CZY31" s="1682"/>
      <c r="DAG31" s="1690"/>
      <c r="DAH31" s="1686"/>
      <c r="DAK31" s="1682"/>
      <c r="DAL31" s="1682"/>
      <c r="DAM31" s="1682"/>
      <c r="DAN31" s="1682"/>
      <c r="DAQ31" s="1682"/>
      <c r="DAY31" s="1690"/>
      <c r="DAZ31" s="1686"/>
      <c r="DBC31" s="1682"/>
      <c r="DBD31" s="1682"/>
      <c r="DBE31" s="1682"/>
      <c r="DBF31" s="1682"/>
      <c r="DBI31" s="1682"/>
      <c r="DBQ31" s="1690"/>
      <c r="DBR31" s="1686"/>
      <c r="DBU31" s="1682"/>
      <c r="DBV31" s="1682"/>
      <c r="DBW31" s="1682"/>
      <c r="DBX31" s="1682"/>
      <c r="DCA31" s="1682"/>
      <c r="DCI31" s="1690"/>
      <c r="DCJ31" s="1686"/>
      <c r="DCM31" s="1682"/>
      <c r="DCN31" s="1682"/>
      <c r="DCO31" s="1682"/>
      <c r="DCP31" s="1682"/>
      <c r="DCS31" s="1682"/>
      <c r="DDA31" s="1690"/>
      <c r="DDB31" s="1686"/>
      <c r="DDE31" s="1682"/>
      <c r="DDF31" s="1682"/>
      <c r="DDG31" s="1682"/>
      <c r="DDH31" s="1682"/>
      <c r="DDK31" s="1682"/>
      <c r="DDS31" s="1690"/>
      <c r="DDT31" s="1686"/>
      <c r="DDW31" s="1682"/>
      <c r="DDX31" s="1682"/>
      <c r="DDY31" s="1682"/>
      <c r="DDZ31" s="1682"/>
      <c r="DEC31" s="1682"/>
      <c r="DEK31" s="1690"/>
      <c r="DEL31" s="1686"/>
      <c r="DEO31" s="1682"/>
      <c r="DEP31" s="1682"/>
      <c r="DEQ31" s="1682"/>
      <c r="DER31" s="1682"/>
      <c r="DEU31" s="1682"/>
      <c r="DFC31" s="1690"/>
      <c r="DFD31" s="1686"/>
      <c r="DFG31" s="1682"/>
      <c r="DFH31" s="1682"/>
      <c r="DFI31" s="1682"/>
      <c r="DFJ31" s="1682"/>
      <c r="DFM31" s="1682"/>
      <c r="DFU31" s="1690"/>
      <c r="DFV31" s="1686"/>
      <c r="DFY31" s="1682"/>
      <c r="DFZ31" s="1682"/>
      <c r="DGA31" s="1682"/>
      <c r="DGB31" s="1682"/>
      <c r="DGE31" s="1682"/>
      <c r="DGM31" s="1690"/>
      <c r="DGN31" s="1686"/>
      <c r="DGQ31" s="1682"/>
      <c r="DGR31" s="1682"/>
      <c r="DGS31" s="1682"/>
      <c r="DGT31" s="1682"/>
      <c r="DGW31" s="1682"/>
      <c r="DHE31" s="1690"/>
      <c r="DHF31" s="1686"/>
      <c r="DHI31" s="1682"/>
      <c r="DHJ31" s="1682"/>
      <c r="DHK31" s="1682"/>
      <c r="DHL31" s="1682"/>
      <c r="DHO31" s="1682"/>
      <c r="DHW31" s="1690"/>
      <c r="DHX31" s="1686"/>
      <c r="DIA31" s="1682"/>
      <c r="DIB31" s="1682"/>
      <c r="DIC31" s="1682"/>
      <c r="DID31" s="1682"/>
      <c r="DIG31" s="1682"/>
      <c r="DIO31" s="1690"/>
      <c r="DIP31" s="1686"/>
      <c r="DIS31" s="1682"/>
      <c r="DIT31" s="1682"/>
      <c r="DIU31" s="1682"/>
      <c r="DIV31" s="1682"/>
      <c r="DIY31" s="1682"/>
      <c r="DJG31" s="1690"/>
      <c r="DJH31" s="1686"/>
      <c r="DJK31" s="1682"/>
      <c r="DJL31" s="1682"/>
      <c r="DJM31" s="1682"/>
      <c r="DJN31" s="1682"/>
      <c r="DJQ31" s="1682"/>
      <c r="DJY31" s="1690"/>
      <c r="DJZ31" s="1686"/>
      <c r="DKC31" s="1682"/>
      <c r="DKD31" s="1682"/>
      <c r="DKE31" s="1682"/>
      <c r="DKF31" s="1682"/>
      <c r="DKI31" s="1682"/>
      <c r="DKQ31" s="1690"/>
      <c r="DKR31" s="1686"/>
      <c r="DKU31" s="1682"/>
      <c r="DKV31" s="1682"/>
      <c r="DKW31" s="1682"/>
      <c r="DKX31" s="1682"/>
      <c r="DLA31" s="1682"/>
      <c r="DLI31" s="1690"/>
      <c r="DLJ31" s="1686"/>
      <c r="DLM31" s="1682"/>
      <c r="DLN31" s="1682"/>
      <c r="DLO31" s="1682"/>
      <c r="DLP31" s="1682"/>
      <c r="DLS31" s="1682"/>
      <c r="DMA31" s="1690"/>
      <c r="DMB31" s="1686"/>
      <c r="DME31" s="1682"/>
      <c r="DMF31" s="1682"/>
      <c r="DMG31" s="1682"/>
      <c r="DMH31" s="1682"/>
      <c r="DMK31" s="1682"/>
      <c r="DMS31" s="1690"/>
      <c r="DMT31" s="1686"/>
      <c r="DMW31" s="1682"/>
      <c r="DMX31" s="1682"/>
      <c r="DMY31" s="1682"/>
      <c r="DMZ31" s="1682"/>
      <c r="DNC31" s="1682"/>
      <c r="DNK31" s="1690"/>
      <c r="DNL31" s="1686"/>
      <c r="DNO31" s="1682"/>
      <c r="DNP31" s="1682"/>
      <c r="DNQ31" s="1682"/>
      <c r="DNR31" s="1682"/>
      <c r="DNU31" s="1682"/>
      <c r="DOC31" s="1690"/>
      <c r="DOD31" s="1686"/>
      <c r="DOG31" s="1682"/>
      <c r="DOH31" s="1682"/>
      <c r="DOI31" s="1682"/>
      <c r="DOJ31" s="1682"/>
      <c r="DOM31" s="1682"/>
      <c r="DOU31" s="1690"/>
      <c r="DOV31" s="1686"/>
      <c r="DOY31" s="1682"/>
      <c r="DOZ31" s="1682"/>
      <c r="DPA31" s="1682"/>
      <c r="DPB31" s="1682"/>
      <c r="DPE31" s="1682"/>
      <c r="DPM31" s="1690"/>
      <c r="DPN31" s="1686"/>
      <c r="DPQ31" s="1682"/>
      <c r="DPR31" s="1682"/>
      <c r="DPS31" s="1682"/>
      <c r="DPT31" s="1682"/>
      <c r="DPW31" s="1682"/>
      <c r="DQE31" s="1690"/>
      <c r="DQF31" s="1686"/>
      <c r="DQI31" s="1682"/>
      <c r="DQJ31" s="1682"/>
      <c r="DQK31" s="1682"/>
      <c r="DQL31" s="1682"/>
      <c r="DQO31" s="1682"/>
      <c r="DQW31" s="1690"/>
      <c r="DQX31" s="1686"/>
      <c r="DRA31" s="1682"/>
      <c r="DRB31" s="1682"/>
      <c r="DRC31" s="1682"/>
      <c r="DRD31" s="1682"/>
      <c r="DRG31" s="1682"/>
      <c r="DRO31" s="1690"/>
      <c r="DRP31" s="1686"/>
      <c r="DRS31" s="1682"/>
      <c r="DRT31" s="1682"/>
      <c r="DRU31" s="1682"/>
      <c r="DRV31" s="1682"/>
      <c r="DRY31" s="1682"/>
      <c r="DSG31" s="1690"/>
      <c r="DSH31" s="1686"/>
      <c r="DSK31" s="1682"/>
      <c r="DSL31" s="1682"/>
      <c r="DSM31" s="1682"/>
      <c r="DSN31" s="1682"/>
      <c r="DSQ31" s="1682"/>
      <c r="DSY31" s="1690"/>
      <c r="DSZ31" s="1686"/>
      <c r="DTC31" s="1682"/>
      <c r="DTD31" s="1682"/>
      <c r="DTE31" s="1682"/>
      <c r="DTF31" s="1682"/>
      <c r="DTI31" s="1682"/>
      <c r="DTQ31" s="1690"/>
      <c r="DTR31" s="1686"/>
      <c r="DTU31" s="1682"/>
      <c r="DTV31" s="1682"/>
      <c r="DTW31" s="1682"/>
      <c r="DTX31" s="1682"/>
      <c r="DUA31" s="1682"/>
      <c r="DUI31" s="1690"/>
      <c r="DUJ31" s="1686"/>
      <c r="DUM31" s="1682"/>
      <c r="DUN31" s="1682"/>
      <c r="DUO31" s="1682"/>
      <c r="DUP31" s="1682"/>
      <c r="DUS31" s="1682"/>
      <c r="DVA31" s="1690"/>
      <c r="DVB31" s="1686"/>
      <c r="DVE31" s="1682"/>
      <c r="DVF31" s="1682"/>
      <c r="DVG31" s="1682"/>
      <c r="DVH31" s="1682"/>
      <c r="DVK31" s="1682"/>
      <c r="DVS31" s="1690"/>
      <c r="DVT31" s="1686"/>
      <c r="DVW31" s="1682"/>
      <c r="DVX31" s="1682"/>
      <c r="DVY31" s="1682"/>
      <c r="DVZ31" s="1682"/>
      <c r="DWC31" s="1682"/>
      <c r="DWK31" s="1690"/>
      <c r="DWL31" s="1686"/>
      <c r="DWO31" s="1682"/>
      <c r="DWP31" s="1682"/>
      <c r="DWQ31" s="1682"/>
      <c r="DWR31" s="1682"/>
      <c r="DWU31" s="1682"/>
      <c r="DXC31" s="1690"/>
      <c r="DXD31" s="1686"/>
      <c r="DXG31" s="1682"/>
      <c r="DXH31" s="1682"/>
      <c r="DXI31" s="1682"/>
      <c r="DXJ31" s="1682"/>
      <c r="DXM31" s="1682"/>
      <c r="DXU31" s="1690"/>
      <c r="DXV31" s="1686"/>
      <c r="DXY31" s="1682"/>
      <c r="DXZ31" s="1682"/>
      <c r="DYA31" s="1682"/>
      <c r="DYB31" s="1682"/>
      <c r="DYE31" s="1682"/>
      <c r="DYM31" s="1690"/>
      <c r="DYN31" s="1686"/>
      <c r="DYQ31" s="1682"/>
      <c r="DYR31" s="1682"/>
      <c r="DYS31" s="1682"/>
      <c r="DYT31" s="1682"/>
      <c r="DYW31" s="1682"/>
      <c r="DZE31" s="1690"/>
      <c r="DZF31" s="1686"/>
      <c r="DZI31" s="1682"/>
      <c r="DZJ31" s="1682"/>
      <c r="DZK31" s="1682"/>
      <c r="DZL31" s="1682"/>
      <c r="DZO31" s="1682"/>
      <c r="DZW31" s="1690"/>
      <c r="DZX31" s="1686"/>
      <c r="EAA31" s="1682"/>
      <c r="EAB31" s="1682"/>
      <c r="EAC31" s="1682"/>
      <c r="EAD31" s="1682"/>
      <c r="EAG31" s="1682"/>
      <c r="EAO31" s="1690"/>
      <c r="EAP31" s="1686"/>
      <c r="EAS31" s="1682"/>
      <c r="EAT31" s="1682"/>
      <c r="EAU31" s="1682"/>
      <c r="EAV31" s="1682"/>
      <c r="EAY31" s="1682"/>
      <c r="EBG31" s="1690"/>
      <c r="EBH31" s="1686"/>
      <c r="EBK31" s="1682"/>
      <c r="EBL31" s="1682"/>
      <c r="EBM31" s="1682"/>
      <c r="EBN31" s="1682"/>
      <c r="EBQ31" s="1682"/>
      <c r="EBY31" s="1690"/>
      <c r="EBZ31" s="1686"/>
      <c r="ECC31" s="1682"/>
      <c r="ECD31" s="1682"/>
      <c r="ECE31" s="1682"/>
      <c r="ECF31" s="1682"/>
      <c r="ECI31" s="1682"/>
      <c r="ECQ31" s="1690"/>
      <c r="ECR31" s="1686"/>
      <c r="ECU31" s="1682"/>
      <c r="ECV31" s="1682"/>
      <c r="ECW31" s="1682"/>
      <c r="ECX31" s="1682"/>
      <c r="EDA31" s="1682"/>
      <c r="EDI31" s="1690"/>
      <c r="EDJ31" s="1686"/>
      <c r="EDM31" s="1682"/>
      <c r="EDN31" s="1682"/>
      <c r="EDO31" s="1682"/>
      <c r="EDP31" s="1682"/>
      <c r="EDS31" s="1682"/>
      <c r="EEA31" s="1690"/>
      <c r="EEB31" s="1686"/>
      <c r="EEE31" s="1682"/>
      <c r="EEF31" s="1682"/>
      <c r="EEG31" s="1682"/>
      <c r="EEH31" s="1682"/>
      <c r="EEK31" s="1682"/>
      <c r="EES31" s="1690"/>
      <c r="EET31" s="1686"/>
      <c r="EEW31" s="1682"/>
      <c r="EEX31" s="1682"/>
      <c r="EEY31" s="1682"/>
      <c r="EEZ31" s="1682"/>
      <c r="EFC31" s="1682"/>
      <c r="EFK31" s="1690"/>
      <c r="EFL31" s="1686"/>
      <c r="EFO31" s="1682"/>
      <c r="EFP31" s="1682"/>
      <c r="EFQ31" s="1682"/>
      <c r="EFR31" s="1682"/>
      <c r="EFU31" s="1682"/>
      <c r="EGC31" s="1690"/>
      <c r="EGD31" s="1686"/>
      <c r="EGG31" s="1682"/>
      <c r="EGH31" s="1682"/>
      <c r="EGI31" s="1682"/>
      <c r="EGJ31" s="1682"/>
      <c r="EGM31" s="1682"/>
      <c r="EGU31" s="1690"/>
      <c r="EGV31" s="1686"/>
      <c r="EGY31" s="1682"/>
      <c r="EGZ31" s="1682"/>
      <c r="EHA31" s="1682"/>
      <c r="EHB31" s="1682"/>
      <c r="EHE31" s="1682"/>
      <c r="EHM31" s="1690"/>
      <c r="EHN31" s="1686"/>
      <c r="EHQ31" s="1682"/>
      <c r="EHR31" s="1682"/>
      <c r="EHS31" s="1682"/>
      <c r="EHT31" s="1682"/>
      <c r="EHW31" s="1682"/>
      <c r="EIE31" s="1690"/>
      <c r="EIF31" s="1686"/>
      <c r="EII31" s="1682"/>
      <c r="EIJ31" s="1682"/>
      <c r="EIK31" s="1682"/>
      <c r="EIL31" s="1682"/>
      <c r="EIO31" s="1682"/>
      <c r="EIW31" s="1690"/>
      <c r="EIX31" s="1686"/>
      <c r="EJA31" s="1682"/>
      <c r="EJB31" s="1682"/>
      <c r="EJC31" s="1682"/>
      <c r="EJD31" s="1682"/>
      <c r="EJG31" s="1682"/>
      <c r="EJO31" s="1690"/>
      <c r="EJP31" s="1686"/>
      <c r="EJS31" s="1682"/>
      <c r="EJT31" s="1682"/>
      <c r="EJU31" s="1682"/>
      <c r="EJV31" s="1682"/>
      <c r="EJY31" s="1682"/>
      <c r="EKG31" s="1690"/>
      <c r="EKH31" s="1686"/>
      <c r="EKK31" s="1682"/>
      <c r="EKL31" s="1682"/>
      <c r="EKM31" s="1682"/>
      <c r="EKN31" s="1682"/>
      <c r="EKQ31" s="1682"/>
      <c r="EKY31" s="1690"/>
      <c r="EKZ31" s="1686"/>
      <c r="ELC31" s="1682"/>
      <c r="ELD31" s="1682"/>
      <c r="ELE31" s="1682"/>
      <c r="ELF31" s="1682"/>
      <c r="ELI31" s="1682"/>
      <c r="ELQ31" s="1690"/>
      <c r="ELR31" s="1686"/>
      <c r="ELU31" s="1682"/>
      <c r="ELV31" s="1682"/>
      <c r="ELW31" s="1682"/>
      <c r="ELX31" s="1682"/>
      <c r="EMA31" s="1682"/>
      <c r="EMI31" s="1690"/>
      <c r="EMJ31" s="1686"/>
      <c r="EMM31" s="1682"/>
      <c r="EMN31" s="1682"/>
      <c r="EMO31" s="1682"/>
      <c r="EMP31" s="1682"/>
      <c r="EMS31" s="1682"/>
      <c r="ENA31" s="1690"/>
      <c r="ENB31" s="1686"/>
      <c r="ENE31" s="1682"/>
      <c r="ENF31" s="1682"/>
      <c r="ENG31" s="1682"/>
      <c r="ENH31" s="1682"/>
      <c r="ENK31" s="1682"/>
      <c r="ENS31" s="1690"/>
      <c r="ENT31" s="1686"/>
      <c r="ENW31" s="1682"/>
      <c r="ENX31" s="1682"/>
      <c r="ENY31" s="1682"/>
      <c r="ENZ31" s="1682"/>
      <c r="EOC31" s="1682"/>
      <c r="EOK31" s="1690"/>
      <c r="EOL31" s="1686"/>
      <c r="EOO31" s="1682"/>
      <c r="EOP31" s="1682"/>
      <c r="EOQ31" s="1682"/>
      <c r="EOR31" s="1682"/>
      <c r="EOU31" s="1682"/>
      <c r="EPC31" s="1690"/>
      <c r="EPD31" s="1686"/>
      <c r="EPG31" s="1682"/>
      <c r="EPH31" s="1682"/>
      <c r="EPI31" s="1682"/>
      <c r="EPJ31" s="1682"/>
      <c r="EPM31" s="1682"/>
      <c r="EPU31" s="1690"/>
      <c r="EPV31" s="1686"/>
      <c r="EPY31" s="1682"/>
      <c r="EPZ31" s="1682"/>
      <c r="EQA31" s="1682"/>
      <c r="EQB31" s="1682"/>
      <c r="EQE31" s="1682"/>
      <c r="EQM31" s="1690"/>
      <c r="EQN31" s="1686"/>
      <c r="EQQ31" s="1682"/>
      <c r="EQR31" s="1682"/>
      <c r="EQS31" s="1682"/>
      <c r="EQT31" s="1682"/>
      <c r="EQW31" s="1682"/>
      <c r="ERE31" s="1690"/>
      <c r="ERF31" s="1686"/>
      <c r="ERI31" s="1682"/>
      <c r="ERJ31" s="1682"/>
      <c r="ERK31" s="1682"/>
      <c r="ERL31" s="1682"/>
      <c r="ERO31" s="1682"/>
      <c r="ERW31" s="1690"/>
      <c r="ERX31" s="1686"/>
      <c r="ESA31" s="1682"/>
      <c r="ESB31" s="1682"/>
      <c r="ESC31" s="1682"/>
      <c r="ESD31" s="1682"/>
      <c r="ESG31" s="1682"/>
      <c r="ESO31" s="1690"/>
      <c r="ESP31" s="1686"/>
      <c r="ESS31" s="1682"/>
      <c r="EST31" s="1682"/>
      <c r="ESU31" s="1682"/>
      <c r="ESV31" s="1682"/>
      <c r="ESY31" s="1682"/>
      <c r="ETG31" s="1690"/>
      <c r="ETH31" s="1686"/>
      <c r="ETK31" s="1682"/>
      <c r="ETL31" s="1682"/>
      <c r="ETM31" s="1682"/>
      <c r="ETN31" s="1682"/>
      <c r="ETQ31" s="1682"/>
      <c r="ETY31" s="1690"/>
      <c r="ETZ31" s="1686"/>
      <c r="EUC31" s="1682"/>
      <c r="EUD31" s="1682"/>
      <c r="EUE31" s="1682"/>
      <c r="EUF31" s="1682"/>
      <c r="EUI31" s="1682"/>
      <c r="EUQ31" s="1690"/>
      <c r="EUR31" s="1686"/>
      <c r="EUU31" s="1682"/>
      <c r="EUV31" s="1682"/>
      <c r="EUW31" s="1682"/>
      <c r="EUX31" s="1682"/>
      <c r="EVA31" s="1682"/>
      <c r="EVI31" s="1690"/>
      <c r="EVJ31" s="1686"/>
      <c r="EVM31" s="1682"/>
      <c r="EVN31" s="1682"/>
      <c r="EVO31" s="1682"/>
      <c r="EVP31" s="1682"/>
      <c r="EVS31" s="1682"/>
      <c r="EWA31" s="1690"/>
      <c r="EWB31" s="1686"/>
      <c r="EWE31" s="1682"/>
      <c r="EWF31" s="1682"/>
      <c r="EWG31" s="1682"/>
      <c r="EWH31" s="1682"/>
      <c r="EWK31" s="1682"/>
      <c r="EWS31" s="1690"/>
      <c r="EWT31" s="1686"/>
      <c r="EWW31" s="1682"/>
      <c r="EWX31" s="1682"/>
      <c r="EWY31" s="1682"/>
      <c r="EWZ31" s="1682"/>
      <c r="EXC31" s="1682"/>
      <c r="EXK31" s="1690"/>
      <c r="EXL31" s="1686"/>
      <c r="EXO31" s="1682"/>
      <c r="EXP31" s="1682"/>
      <c r="EXQ31" s="1682"/>
      <c r="EXR31" s="1682"/>
      <c r="EXU31" s="1682"/>
      <c r="EYC31" s="1690"/>
      <c r="EYD31" s="1686"/>
      <c r="EYG31" s="1682"/>
      <c r="EYH31" s="1682"/>
      <c r="EYI31" s="1682"/>
      <c r="EYJ31" s="1682"/>
      <c r="EYM31" s="1682"/>
      <c r="EYU31" s="1690"/>
      <c r="EYV31" s="1686"/>
      <c r="EYY31" s="1682"/>
      <c r="EYZ31" s="1682"/>
      <c r="EZA31" s="1682"/>
      <c r="EZB31" s="1682"/>
      <c r="EZE31" s="1682"/>
      <c r="EZM31" s="1690"/>
      <c r="EZN31" s="1686"/>
      <c r="EZQ31" s="1682"/>
      <c r="EZR31" s="1682"/>
      <c r="EZS31" s="1682"/>
      <c r="EZT31" s="1682"/>
      <c r="EZW31" s="1682"/>
      <c r="FAE31" s="1690"/>
      <c r="FAF31" s="1686"/>
      <c r="FAI31" s="1682"/>
      <c r="FAJ31" s="1682"/>
      <c r="FAK31" s="1682"/>
      <c r="FAL31" s="1682"/>
      <c r="FAO31" s="1682"/>
      <c r="FAW31" s="1690"/>
      <c r="FAX31" s="1686"/>
      <c r="FBA31" s="1682"/>
      <c r="FBB31" s="1682"/>
      <c r="FBC31" s="1682"/>
      <c r="FBD31" s="1682"/>
      <c r="FBG31" s="1682"/>
      <c r="FBO31" s="1690"/>
      <c r="FBP31" s="1686"/>
      <c r="FBS31" s="1682"/>
      <c r="FBT31" s="1682"/>
      <c r="FBU31" s="1682"/>
      <c r="FBV31" s="1682"/>
      <c r="FBY31" s="1682"/>
      <c r="FCG31" s="1690"/>
      <c r="FCH31" s="1686"/>
      <c r="FCK31" s="1682"/>
      <c r="FCL31" s="1682"/>
      <c r="FCM31" s="1682"/>
      <c r="FCN31" s="1682"/>
      <c r="FCQ31" s="1682"/>
      <c r="FCY31" s="1690"/>
      <c r="FCZ31" s="1686"/>
      <c r="FDC31" s="1682"/>
      <c r="FDD31" s="1682"/>
      <c r="FDE31" s="1682"/>
      <c r="FDF31" s="1682"/>
      <c r="FDI31" s="1682"/>
      <c r="FDQ31" s="1690"/>
      <c r="FDR31" s="1686"/>
      <c r="FDU31" s="1682"/>
      <c r="FDV31" s="1682"/>
      <c r="FDW31" s="1682"/>
      <c r="FDX31" s="1682"/>
      <c r="FEA31" s="1682"/>
      <c r="FEI31" s="1690"/>
      <c r="FEJ31" s="1686"/>
      <c r="FEM31" s="1682"/>
      <c r="FEN31" s="1682"/>
      <c r="FEO31" s="1682"/>
      <c r="FEP31" s="1682"/>
      <c r="FES31" s="1682"/>
      <c r="FFA31" s="1690"/>
      <c r="FFB31" s="1686"/>
      <c r="FFE31" s="1682"/>
      <c r="FFF31" s="1682"/>
      <c r="FFG31" s="1682"/>
      <c r="FFH31" s="1682"/>
      <c r="FFK31" s="1682"/>
      <c r="FFS31" s="1690"/>
      <c r="FFT31" s="1686"/>
      <c r="FFW31" s="1682"/>
      <c r="FFX31" s="1682"/>
      <c r="FFY31" s="1682"/>
      <c r="FFZ31" s="1682"/>
      <c r="FGC31" s="1682"/>
      <c r="FGK31" s="1690"/>
      <c r="FGL31" s="1686"/>
      <c r="FGO31" s="1682"/>
      <c r="FGP31" s="1682"/>
      <c r="FGQ31" s="1682"/>
      <c r="FGR31" s="1682"/>
      <c r="FGU31" s="1682"/>
      <c r="FHC31" s="1690"/>
      <c r="FHD31" s="1686"/>
      <c r="FHG31" s="1682"/>
      <c r="FHH31" s="1682"/>
      <c r="FHI31" s="1682"/>
      <c r="FHJ31" s="1682"/>
      <c r="FHM31" s="1682"/>
      <c r="FHU31" s="1690"/>
      <c r="FHV31" s="1686"/>
      <c r="FHY31" s="1682"/>
      <c r="FHZ31" s="1682"/>
      <c r="FIA31" s="1682"/>
      <c r="FIB31" s="1682"/>
      <c r="FIE31" s="1682"/>
      <c r="FIM31" s="1690"/>
      <c r="FIN31" s="1686"/>
      <c r="FIQ31" s="1682"/>
      <c r="FIR31" s="1682"/>
      <c r="FIS31" s="1682"/>
      <c r="FIT31" s="1682"/>
      <c r="FIW31" s="1682"/>
      <c r="FJE31" s="1690"/>
      <c r="FJF31" s="1686"/>
      <c r="FJI31" s="1682"/>
      <c r="FJJ31" s="1682"/>
      <c r="FJK31" s="1682"/>
      <c r="FJL31" s="1682"/>
      <c r="FJO31" s="1682"/>
      <c r="FJW31" s="1690"/>
      <c r="FJX31" s="1686"/>
      <c r="FKA31" s="1682"/>
      <c r="FKB31" s="1682"/>
      <c r="FKC31" s="1682"/>
      <c r="FKD31" s="1682"/>
      <c r="FKG31" s="1682"/>
      <c r="FKO31" s="1690"/>
      <c r="FKP31" s="1686"/>
      <c r="FKS31" s="1682"/>
      <c r="FKT31" s="1682"/>
      <c r="FKU31" s="1682"/>
      <c r="FKV31" s="1682"/>
      <c r="FKY31" s="1682"/>
      <c r="FLG31" s="1690"/>
      <c r="FLH31" s="1686"/>
      <c r="FLK31" s="1682"/>
      <c r="FLL31" s="1682"/>
      <c r="FLM31" s="1682"/>
      <c r="FLN31" s="1682"/>
      <c r="FLQ31" s="1682"/>
      <c r="FLY31" s="1690"/>
      <c r="FLZ31" s="1686"/>
      <c r="FMC31" s="1682"/>
      <c r="FMD31" s="1682"/>
      <c r="FME31" s="1682"/>
      <c r="FMF31" s="1682"/>
      <c r="FMI31" s="1682"/>
      <c r="FMQ31" s="1690"/>
      <c r="FMR31" s="1686"/>
      <c r="FMU31" s="1682"/>
      <c r="FMV31" s="1682"/>
      <c r="FMW31" s="1682"/>
      <c r="FMX31" s="1682"/>
      <c r="FNA31" s="1682"/>
      <c r="FNI31" s="1690"/>
      <c r="FNJ31" s="1686"/>
      <c r="FNM31" s="1682"/>
      <c r="FNN31" s="1682"/>
      <c r="FNO31" s="1682"/>
      <c r="FNP31" s="1682"/>
      <c r="FNS31" s="1682"/>
      <c r="FOA31" s="1690"/>
      <c r="FOB31" s="1686"/>
      <c r="FOE31" s="1682"/>
      <c r="FOF31" s="1682"/>
      <c r="FOG31" s="1682"/>
      <c r="FOH31" s="1682"/>
      <c r="FOK31" s="1682"/>
      <c r="FOS31" s="1690"/>
      <c r="FOT31" s="1686"/>
      <c r="FOW31" s="1682"/>
      <c r="FOX31" s="1682"/>
      <c r="FOY31" s="1682"/>
      <c r="FOZ31" s="1682"/>
      <c r="FPC31" s="1682"/>
      <c r="FPK31" s="1690"/>
      <c r="FPL31" s="1686"/>
      <c r="FPO31" s="1682"/>
      <c r="FPP31" s="1682"/>
      <c r="FPQ31" s="1682"/>
      <c r="FPR31" s="1682"/>
      <c r="FPU31" s="1682"/>
      <c r="FQC31" s="1690"/>
      <c r="FQD31" s="1686"/>
      <c r="FQG31" s="1682"/>
      <c r="FQH31" s="1682"/>
      <c r="FQI31" s="1682"/>
      <c r="FQJ31" s="1682"/>
      <c r="FQM31" s="1682"/>
      <c r="FQU31" s="1690"/>
      <c r="FQV31" s="1686"/>
      <c r="FQY31" s="1682"/>
      <c r="FQZ31" s="1682"/>
      <c r="FRA31" s="1682"/>
      <c r="FRB31" s="1682"/>
      <c r="FRE31" s="1682"/>
      <c r="FRM31" s="1690"/>
      <c r="FRN31" s="1686"/>
      <c r="FRQ31" s="1682"/>
      <c r="FRR31" s="1682"/>
      <c r="FRS31" s="1682"/>
      <c r="FRT31" s="1682"/>
      <c r="FRW31" s="1682"/>
      <c r="FSE31" s="1690"/>
      <c r="FSF31" s="1686"/>
      <c r="FSI31" s="1682"/>
      <c r="FSJ31" s="1682"/>
      <c r="FSK31" s="1682"/>
      <c r="FSL31" s="1682"/>
      <c r="FSO31" s="1682"/>
      <c r="FSW31" s="1690"/>
      <c r="FSX31" s="1686"/>
      <c r="FTA31" s="1682"/>
      <c r="FTB31" s="1682"/>
      <c r="FTC31" s="1682"/>
      <c r="FTD31" s="1682"/>
      <c r="FTG31" s="1682"/>
      <c r="FTO31" s="1690"/>
      <c r="FTP31" s="1686"/>
      <c r="FTS31" s="1682"/>
      <c r="FTT31" s="1682"/>
      <c r="FTU31" s="1682"/>
      <c r="FTV31" s="1682"/>
      <c r="FTY31" s="1682"/>
      <c r="FUG31" s="1690"/>
      <c r="FUH31" s="1686"/>
      <c r="FUK31" s="1682"/>
      <c r="FUL31" s="1682"/>
      <c r="FUM31" s="1682"/>
      <c r="FUN31" s="1682"/>
      <c r="FUQ31" s="1682"/>
      <c r="FUY31" s="1690"/>
      <c r="FUZ31" s="1686"/>
      <c r="FVC31" s="1682"/>
      <c r="FVD31" s="1682"/>
      <c r="FVE31" s="1682"/>
      <c r="FVF31" s="1682"/>
      <c r="FVI31" s="1682"/>
      <c r="FVQ31" s="1690"/>
      <c r="FVR31" s="1686"/>
      <c r="FVU31" s="1682"/>
      <c r="FVV31" s="1682"/>
      <c r="FVW31" s="1682"/>
      <c r="FVX31" s="1682"/>
      <c r="FWA31" s="1682"/>
      <c r="FWI31" s="1690"/>
      <c r="FWJ31" s="1686"/>
      <c r="FWM31" s="1682"/>
      <c r="FWN31" s="1682"/>
      <c r="FWO31" s="1682"/>
      <c r="FWP31" s="1682"/>
      <c r="FWS31" s="1682"/>
      <c r="FXA31" s="1690"/>
      <c r="FXB31" s="1686"/>
      <c r="FXE31" s="1682"/>
      <c r="FXF31" s="1682"/>
      <c r="FXG31" s="1682"/>
      <c r="FXH31" s="1682"/>
      <c r="FXK31" s="1682"/>
      <c r="FXS31" s="1690"/>
      <c r="FXT31" s="1686"/>
      <c r="FXW31" s="1682"/>
      <c r="FXX31" s="1682"/>
      <c r="FXY31" s="1682"/>
      <c r="FXZ31" s="1682"/>
      <c r="FYC31" s="1682"/>
      <c r="FYK31" s="1690"/>
      <c r="FYL31" s="1686"/>
      <c r="FYO31" s="1682"/>
      <c r="FYP31" s="1682"/>
      <c r="FYQ31" s="1682"/>
      <c r="FYR31" s="1682"/>
      <c r="FYU31" s="1682"/>
      <c r="FZC31" s="1690"/>
      <c r="FZD31" s="1686"/>
      <c r="FZG31" s="1682"/>
      <c r="FZH31" s="1682"/>
      <c r="FZI31" s="1682"/>
      <c r="FZJ31" s="1682"/>
      <c r="FZM31" s="1682"/>
      <c r="FZU31" s="1690"/>
      <c r="FZV31" s="1686"/>
      <c r="FZY31" s="1682"/>
      <c r="FZZ31" s="1682"/>
      <c r="GAA31" s="1682"/>
      <c r="GAB31" s="1682"/>
      <c r="GAE31" s="1682"/>
      <c r="GAM31" s="1690"/>
      <c r="GAN31" s="1686"/>
      <c r="GAQ31" s="1682"/>
      <c r="GAR31" s="1682"/>
      <c r="GAS31" s="1682"/>
      <c r="GAT31" s="1682"/>
      <c r="GAW31" s="1682"/>
      <c r="GBE31" s="1690"/>
      <c r="GBF31" s="1686"/>
      <c r="GBI31" s="1682"/>
      <c r="GBJ31" s="1682"/>
      <c r="GBK31" s="1682"/>
      <c r="GBL31" s="1682"/>
      <c r="GBO31" s="1682"/>
      <c r="GBW31" s="1690"/>
      <c r="GBX31" s="1686"/>
      <c r="GCA31" s="1682"/>
      <c r="GCB31" s="1682"/>
      <c r="GCC31" s="1682"/>
      <c r="GCD31" s="1682"/>
      <c r="GCG31" s="1682"/>
      <c r="GCO31" s="1690"/>
      <c r="GCP31" s="1686"/>
      <c r="GCS31" s="1682"/>
      <c r="GCT31" s="1682"/>
      <c r="GCU31" s="1682"/>
      <c r="GCV31" s="1682"/>
      <c r="GCY31" s="1682"/>
      <c r="GDG31" s="1690"/>
      <c r="GDH31" s="1686"/>
      <c r="GDK31" s="1682"/>
      <c r="GDL31" s="1682"/>
      <c r="GDM31" s="1682"/>
      <c r="GDN31" s="1682"/>
      <c r="GDQ31" s="1682"/>
      <c r="GDY31" s="1690"/>
      <c r="GDZ31" s="1686"/>
      <c r="GEC31" s="1682"/>
      <c r="GED31" s="1682"/>
      <c r="GEE31" s="1682"/>
      <c r="GEF31" s="1682"/>
      <c r="GEI31" s="1682"/>
      <c r="GEQ31" s="1690"/>
      <c r="GER31" s="1686"/>
      <c r="GEU31" s="1682"/>
      <c r="GEV31" s="1682"/>
      <c r="GEW31" s="1682"/>
      <c r="GEX31" s="1682"/>
      <c r="GFA31" s="1682"/>
      <c r="GFI31" s="1690"/>
      <c r="GFJ31" s="1686"/>
      <c r="GFM31" s="1682"/>
      <c r="GFN31" s="1682"/>
      <c r="GFO31" s="1682"/>
      <c r="GFP31" s="1682"/>
      <c r="GFS31" s="1682"/>
      <c r="GGA31" s="1690"/>
      <c r="GGB31" s="1686"/>
      <c r="GGE31" s="1682"/>
      <c r="GGF31" s="1682"/>
      <c r="GGG31" s="1682"/>
      <c r="GGH31" s="1682"/>
      <c r="GGK31" s="1682"/>
      <c r="GGS31" s="1690"/>
      <c r="GGT31" s="1686"/>
      <c r="GGW31" s="1682"/>
      <c r="GGX31" s="1682"/>
      <c r="GGY31" s="1682"/>
      <c r="GGZ31" s="1682"/>
      <c r="GHC31" s="1682"/>
      <c r="GHK31" s="1690"/>
      <c r="GHL31" s="1686"/>
      <c r="GHO31" s="1682"/>
      <c r="GHP31" s="1682"/>
      <c r="GHQ31" s="1682"/>
      <c r="GHR31" s="1682"/>
      <c r="GHU31" s="1682"/>
      <c r="GIC31" s="1690"/>
      <c r="GID31" s="1686"/>
      <c r="GIG31" s="1682"/>
      <c r="GIH31" s="1682"/>
      <c r="GII31" s="1682"/>
      <c r="GIJ31" s="1682"/>
      <c r="GIM31" s="1682"/>
      <c r="GIU31" s="1690"/>
      <c r="GIV31" s="1686"/>
      <c r="GIY31" s="1682"/>
      <c r="GIZ31" s="1682"/>
      <c r="GJA31" s="1682"/>
      <c r="GJB31" s="1682"/>
      <c r="GJE31" s="1682"/>
      <c r="GJM31" s="1690"/>
      <c r="GJN31" s="1686"/>
      <c r="GJQ31" s="1682"/>
      <c r="GJR31" s="1682"/>
      <c r="GJS31" s="1682"/>
      <c r="GJT31" s="1682"/>
      <c r="GJW31" s="1682"/>
      <c r="GKE31" s="1690"/>
      <c r="GKF31" s="1686"/>
      <c r="GKI31" s="1682"/>
      <c r="GKJ31" s="1682"/>
      <c r="GKK31" s="1682"/>
      <c r="GKL31" s="1682"/>
      <c r="GKO31" s="1682"/>
      <c r="GKW31" s="1690"/>
      <c r="GKX31" s="1686"/>
      <c r="GLA31" s="1682"/>
      <c r="GLB31" s="1682"/>
      <c r="GLC31" s="1682"/>
      <c r="GLD31" s="1682"/>
      <c r="GLG31" s="1682"/>
      <c r="GLO31" s="1690"/>
      <c r="GLP31" s="1686"/>
      <c r="GLS31" s="1682"/>
      <c r="GLT31" s="1682"/>
      <c r="GLU31" s="1682"/>
      <c r="GLV31" s="1682"/>
      <c r="GLY31" s="1682"/>
      <c r="GMG31" s="1690"/>
      <c r="GMH31" s="1686"/>
      <c r="GMK31" s="1682"/>
      <c r="GML31" s="1682"/>
      <c r="GMM31" s="1682"/>
      <c r="GMN31" s="1682"/>
      <c r="GMQ31" s="1682"/>
      <c r="GMY31" s="1690"/>
      <c r="GMZ31" s="1686"/>
      <c r="GNC31" s="1682"/>
      <c r="GND31" s="1682"/>
      <c r="GNE31" s="1682"/>
      <c r="GNF31" s="1682"/>
      <c r="GNI31" s="1682"/>
      <c r="GNQ31" s="1690"/>
      <c r="GNR31" s="1686"/>
      <c r="GNU31" s="1682"/>
      <c r="GNV31" s="1682"/>
      <c r="GNW31" s="1682"/>
      <c r="GNX31" s="1682"/>
      <c r="GOA31" s="1682"/>
      <c r="GOI31" s="1690"/>
      <c r="GOJ31" s="1686"/>
      <c r="GOM31" s="1682"/>
      <c r="GON31" s="1682"/>
      <c r="GOO31" s="1682"/>
      <c r="GOP31" s="1682"/>
      <c r="GOS31" s="1682"/>
      <c r="GPA31" s="1690"/>
      <c r="GPB31" s="1686"/>
      <c r="GPE31" s="1682"/>
      <c r="GPF31" s="1682"/>
      <c r="GPG31" s="1682"/>
      <c r="GPH31" s="1682"/>
      <c r="GPK31" s="1682"/>
      <c r="GPS31" s="1690"/>
      <c r="GPT31" s="1686"/>
      <c r="GPW31" s="1682"/>
      <c r="GPX31" s="1682"/>
      <c r="GPY31" s="1682"/>
      <c r="GPZ31" s="1682"/>
      <c r="GQC31" s="1682"/>
      <c r="GQK31" s="1690"/>
      <c r="GQL31" s="1686"/>
      <c r="GQO31" s="1682"/>
      <c r="GQP31" s="1682"/>
      <c r="GQQ31" s="1682"/>
      <c r="GQR31" s="1682"/>
      <c r="GQU31" s="1682"/>
      <c r="GRC31" s="1690"/>
      <c r="GRD31" s="1686"/>
      <c r="GRG31" s="1682"/>
      <c r="GRH31" s="1682"/>
      <c r="GRI31" s="1682"/>
      <c r="GRJ31" s="1682"/>
      <c r="GRM31" s="1682"/>
      <c r="GRU31" s="1690"/>
      <c r="GRV31" s="1686"/>
      <c r="GRY31" s="1682"/>
      <c r="GRZ31" s="1682"/>
      <c r="GSA31" s="1682"/>
      <c r="GSB31" s="1682"/>
      <c r="GSE31" s="1682"/>
      <c r="GSM31" s="1690"/>
      <c r="GSN31" s="1686"/>
      <c r="GSQ31" s="1682"/>
      <c r="GSR31" s="1682"/>
      <c r="GSS31" s="1682"/>
      <c r="GST31" s="1682"/>
      <c r="GSW31" s="1682"/>
      <c r="GTE31" s="1690"/>
      <c r="GTF31" s="1686"/>
      <c r="GTI31" s="1682"/>
      <c r="GTJ31" s="1682"/>
      <c r="GTK31" s="1682"/>
      <c r="GTL31" s="1682"/>
      <c r="GTO31" s="1682"/>
      <c r="GTW31" s="1690"/>
      <c r="GTX31" s="1686"/>
      <c r="GUA31" s="1682"/>
      <c r="GUB31" s="1682"/>
      <c r="GUC31" s="1682"/>
      <c r="GUD31" s="1682"/>
      <c r="GUG31" s="1682"/>
      <c r="GUO31" s="1690"/>
      <c r="GUP31" s="1686"/>
      <c r="GUS31" s="1682"/>
      <c r="GUT31" s="1682"/>
      <c r="GUU31" s="1682"/>
      <c r="GUV31" s="1682"/>
      <c r="GUY31" s="1682"/>
      <c r="GVG31" s="1690"/>
      <c r="GVH31" s="1686"/>
      <c r="GVK31" s="1682"/>
      <c r="GVL31" s="1682"/>
      <c r="GVM31" s="1682"/>
      <c r="GVN31" s="1682"/>
      <c r="GVQ31" s="1682"/>
      <c r="GVY31" s="1690"/>
      <c r="GVZ31" s="1686"/>
      <c r="GWC31" s="1682"/>
      <c r="GWD31" s="1682"/>
      <c r="GWE31" s="1682"/>
      <c r="GWF31" s="1682"/>
      <c r="GWI31" s="1682"/>
      <c r="GWQ31" s="1690"/>
      <c r="GWR31" s="1686"/>
      <c r="GWU31" s="1682"/>
      <c r="GWV31" s="1682"/>
      <c r="GWW31" s="1682"/>
      <c r="GWX31" s="1682"/>
      <c r="GXA31" s="1682"/>
      <c r="GXI31" s="1690"/>
      <c r="GXJ31" s="1686"/>
      <c r="GXM31" s="1682"/>
      <c r="GXN31" s="1682"/>
      <c r="GXO31" s="1682"/>
      <c r="GXP31" s="1682"/>
      <c r="GXS31" s="1682"/>
      <c r="GYA31" s="1690"/>
      <c r="GYB31" s="1686"/>
      <c r="GYE31" s="1682"/>
      <c r="GYF31" s="1682"/>
      <c r="GYG31" s="1682"/>
      <c r="GYH31" s="1682"/>
      <c r="GYK31" s="1682"/>
      <c r="GYS31" s="1690"/>
      <c r="GYT31" s="1686"/>
      <c r="GYW31" s="1682"/>
      <c r="GYX31" s="1682"/>
      <c r="GYY31" s="1682"/>
      <c r="GYZ31" s="1682"/>
      <c r="GZC31" s="1682"/>
      <c r="GZK31" s="1690"/>
      <c r="GZL31" s="1686"/>
      <c r="GZO31" s="1682"/>
      <c r="GZP31" s="1682"/>
      <c r="GZQ31" s="1682"/>
      <c r="GZR31" s="1682"/>
      <c r="GZU31" s="1682"/>
      <c r="HAC31" s="1690"/>
      <c r="HAD31" s="1686"/>
      <c r="HAG31" s="1682"/>
      <c r="HAH31" s="1682"/>
      <c r="HAI31" s="1682"/>
      <c r="HAJ31" s="1682"/>
      <c r="HAM31" s="1682"/>
      <c r="HAU31" s="1690"/>
      <c r="HAV31" s="1686"/>
      <c r="HAY31" s="1682"/>
      <c r="HAZ31" s="1682"/>
      <c r="HBA31" s="1682"/>
      <c r="HBB31" s="1682"/>
      <c r="HBE31" s="1682"/>
      <c r="HBM31" s="1690"/>
      <c r="HBN31" s="1686"/>
      <c r="HBQ31" s="1682"/>
      <c r="HBR31" s="1682"/>
      <c r="HBS31" s="1682"/>
      <c r="HBT31" s="1682"/>
      <c r="HBW31" s="1682"/>
      <c r="HCE31" s="1690"/>
      <c r="HCF31" s="1686"/>
      <c r="HCI31" s="1682"/>
      <c r="HCJ31" s="1682"/>
      <c r="HCK31" s="1682"/>
      <c r="HCL31" s="1682"/>
      <c r="HCO31" s="1682"/>
      <c r="HCW31" s="1690"/>
      <c r="HCX31" s="1686"/>
      <c r="HDA31" s="1682"/>
      <c r="HDB31" s="1682"/>
      <c r="HDC31" s="1682"/>
      <c r="HDD31" s="1682"/>
      <c r="HDG31" s="1682"/>
      <c r="HDO31" s="1690"/>
      <c r="HDP31" s="1686"/>
      <c r="HDS31" s="1682"/>
      <c r="HDT31" s="1682"/>
      <c r="HDU31" s="1682"/>
      <c r="HDV31" s="1682"/>
      <c r="HDY31" s="1682"/>
      <c r="HEG31" s="1690"/>
      <c r="HEH31" s="1686"/>
      <c r="HEK31" s="1682"/>
      <c r="HEL31" s="1682"/>
      <c r="HEM31" s="1682"/>
      <c r="HEN31" s="1682"/>
      <c r="HEQ31" s="1682"/>
      <c r="HEY31" s="1690"/>
      <c r="HEZ31" s="1686"/>
      <c r="HFC31" s="1682"/>
      <c r="HFD31" s="1682"/>
      <c r="HFE31" s="1682"/>
      <c r="HFF31" s="1682"/>
      <c r="HFI31" s="1682"/>
      <c r="HFQ31" s="1690"/>
      <c r="HFR31" s="1686"/>
      <c r="HFU31" s="1682"/>
      <c r="HFV31" s="1682"/>
      <c r="HFW31" s="1682"/>
      <c r="HFX31" s="1682"/>
      <c r="HGA31" s="1682"/>
      <c r="HGI31" s="1690"/>
      <c r="HGJ31" s="1686"/>
      <c r="HGM31" s="1682"/>
      <c r="HGN31" s="1682"/>
      <c r="HGO31" s="1682"/>
      <c r="HGP31" s="1682"/>
      <c r="HGS31" s="1682"/>
      <c r="HHA31" s="1690"/>
      <c r="HHB31" s="1686"/>
      <c r="HHE31" s="1682"/>
      <c r="HHF31" s="1682"/>
      <c r="HHG31" s="1682"/>
      <c r="HHH31" s="1682"/>
      <c r="HHK31" s="1682"/>
      <c r="HHS31" s="1690"/>
      <c r="HHT31" s="1686"/>
      <c r="HHW31" s="1682"/>
      <c r="HHX31" s="1682"/>
      <c r="HHY31" s="1682"/>
      <c r="HHZ31" s="1682"/>
      <c r="HIC31" s="1682"/>
      <c r="HIK31" s="1690"/>
      <c r="HIL31" s="1686"/>
      <c r="HIO31" s="1682"/>
      <c r="HIP31" s="1682"/>
      <c r="HIQ31" s="1682"/>
      <c r="HIR31" s="1682"/>
      <c r="HIU31" s="1682"/>
      <c r="HJC31" s="1690"/>
      <c r="HJD31" s="1686"/>
      <c r="HJG31" s="1682"/>
      <c r="HJH31" s="1682"/>
      <c r="HJI31" s="1682"/>
      <c r="HJJ31" s="1682"/>
      <c r="HJM31" s="1682"/>
      <c r="HJU31" s="1690"/>
      <c r="HJV31" s="1686"/>
      <c r="HJY31" s="1682"/>
      <c r="HJZ31" s="1682"/>
      <c r="HKA31" s="1682"/>
      <c r="HKB31" s="1682"/>
      <c r="HKE31" s="1682"/>
      <c r="HKM31" s="1690"/>
      <c r="HKN31" s="1686"/>
      <c r="HKQ31" s="1682"/>
      <c r="HKR31" s="1682"/>
      <c r="HKS31" s="1682"/>
      <c r="HKT31" s="1682"/>
      <c r="HKW31" s="1682"/>
      <c r="HLE31" s="1690"/>
      <c r="HLF31" s="1686"/>
      <c r="HLI31" s="1682"/>
      <c r="HLJ31" s="1682"/>
      <c r="HLK31" s="1682"/>
      <c r="HLL31" s="1682"/>
      <c r="HLO31" s="1682"/>
      <c r="HLW31" s="1690"/>
      <c r="HLX31" s="1686"/>
      <c r="HMA31" s="1682"/>
      <c r="HMB31" s="1682"/>
      <c r="HMC31" s="1682"/>
      <c r="HMD31" s="1682"/>
      <c r="HMG31" s="1682"/>
      <c r="HMO31" s="1690"/>
      <c r="HMP31" s="1686"/>
      <c r="HMS31" s="1682"/>
      <c r="HMT31" s="1682"/>
      <c r="HMU31" s="1682"/>
      <c r="HMV31" s="1682"/>
      <c r="HMY31" s="1682"/>
      <c r="HNG31" s="1690"/>
      <c r="HNH31" s="1686"/>
      <c r="HNK31" s="1682"/>
      <c r="HNL31" s="1682"/>
      <c r="HNM31" s="1682"/>
      <c r="HNN31" s="1682"/>
      <c r="HNQ31" s="1682"/>
      <c r="HNY31" s="1690"/>
      <c r="HNZ31" s="1686"/>
      <c r="HOC31" s="1682"/>
      <c r="HOD31" s="1682"/>
      <c r="HOE31" s="1682"/>
      <c r="HOF31" s="1682"/>
      <c r="HOI31" s="1682"/>
      <c r="HOQ31" s="1690"/>
      <c r="HOR31" s="1686"/>
      <c r="HOU31" s="1682"/>
      <c r="HOV31" s="1682"/>
      <c r="HOW31" s="1682"/>
      <c r="HOX31" s="1682"/>
      <c r="HPA31" s="1682"/>
      <c r="HPI31" s="1690"/>
      <c r="HPJ31" s="1686"/>
      <c r="HPM31" s="1682"/>
      <c r="HPN31" s="1682"/>
      <c r="HPO31" s="1682"/>
      <c r="HPP31" s="1682"/>
      <c r="HPS31" s="1682"/>
      <c r="HQA31" s="1690"/>
      <c r="HQB31" s="1686"/>
      <c r="HQE31" s="1682"/>
      <c r="HQF31" s="1682"/>
      <c r="HQG31" s="1682"/>
      <c r="HQH31" s="1682"/>
      <c r="HQK31" s="1682"/>
      <c r="HQS31" s="1690"/>
      <c r="HQT31" s="1686"/>
      <c r="HQW31" s="1682"/>
      <c r="HQX31" s="1682"/>
      <c r="HQY31" s="1682"/>
      <c r="HQZ31" s="1682"/>
      <c r="HRC31" s="1682"/>
      <c r="HRK31" s="1690"/>
      <c r="HRL31" s="1686"/>
      <c r="HRO31" s="1682"/>
      <c r="HRP31" s="1682"/>
      <c r="HRQ31" s="1682"/>
      <c r="HRR31" s="1682"/>
      <c r="HRU31" s="1682"/>
      <c r="HSC31" s="1690"/>
      <c r="HSD31" s="1686"/>
      <c r="HSG31" s="1682"/>
      <c r="HSH31" s="1682"/>
      <c r="HSI31" s="1682"/>
      <c r="HSJ31" s="1682"/>
      <c r="HSM31" s="1682"/>
      <c r="HSU31" s="1690"/>
      <c r="HSV31" s="1686"/>
      <c r="HSY31" s="1682"/>
      <c r="HSZ31" s="1682"/>
      <c r="HTA31" s="1682"/>
      <c r="HTB31" s="1682"/>
      <c r="HTE31" s="1682"/>
      <c r="HTM31" s="1690"/>
      <c r="HTN31" s="1686"/>
      <c r="HTQ31" s="1682"/>
      <c r="HTR31" s="1682"/>
      <c r="HTS31" s="1682"/>
      <c r="HTT31" s="1682"/>
      <c r="HTW31" s="1682"/>
      <c r="HUE31" s="1690"/>
      <c r="HUF31" s="1686"/>
      <c r="HUI31" s="1682"/>
      <c r="HUJ31" s="1682"/>
      <c r="HUK31" s="1682"/>
      <c r="HUL31" s="1682"/>
      <c r="HUO31" s="1682"/>
      <c r="HUW31" s="1690"/>
      <c r="HUX31" s="1686"/>
      <c r="HVA31" s="1682"/>
      <c r="HVB31" s="1682"/>
      <c r="HVC31" s="1682"/>
      <c r="HVD31" s="1682"/>
      <c r="HVG31" s="1682"/>
      <c r="HVO31" s="1690"/>
      <c r="HVP31" s="1686"/>
      <c r="HVS31" s="1682"/>
      <c r="HVT31" s="1682"/>
      <c r="HVU31" s="1682"/>
      <c r="HVV31" s="1682"/>
      <c r="HVY31" s="1682"/>
      <c r="HWG31" s="1690"/>
      <c r="HWH31" s="1686"/>
      <c r="HWK31" s="1682"/>
      <c r="HWL31" s="1682"/>
      <c r="HWM31" s="1682"/>
      <c r="HWN31" s="1682"/>
      <c r="HWQ31" s="1682"/>
      <c r="HWY31" s="1690"/>
      <c r="HWZ31" s="1686"/>
      <c r="HXC31" s="1682"/>
      <c r="HXD31" s="1682"/>
      <c r="HXE31" s="1682"/>
      <c r="HXF31" s="1682"/>
      <c r="HXI31" s="1682"/>
      <c r="HXQ31" s="1690"/>
      <c r="HXR31" s="1686"/>
      <c r="HXU31" s="1682"/>
      <c r="HXV31" s="1682"/>
      <c r="HXW31" s="1682"/>
      <c r="HXX31" s="1682"/>
      <c r="HYA31" s="1682"/>
      <c r="HYI31" s="1690"/>
      <c r="HYJ31" s="1686"/>
      <c r="HYM31" s="1682"/>
      <c r="HYN31" s="1682"/>
      <c r="HYO31" s="1682"/>
      <c r="HYP31" s="1682"/>
      <c r="HYS31" s="1682"/>
      <c r="HZA31" s="1690"/>
      <c r="HZB31" s="1686"/>
      <c r="HZE31" s="1682"/>
      <c r="HZF31" s="1682"/>
      <c r="HZG31" s="1682"/>
      <c r="HZH31" s="1682"/>
      <c r="HZK31" s="1682"/>
      <c r="HZS31" s="1690"/>
      <c r="HZT31" s="1686"/>
      <c r="HZW31" s="1682"/>
      <c r="HZX31" s="1682"/>
      <c r="HZY31" s="1682"/>
      <c r="HZZ31" s="1682"/>
      <c r="IAC31" s="1682"/>
      <c r="IAK31" s="1690"/>
      <c r="IAL31" s="1686"/>
      <c r="IAO31" s="1682"/>
      <c r="IAP31" s="1682"/>
      <c r="IAQ31" s="1682"/>
      <c r="IAR31" s="1682"/>
      <c r="IAU31" s="1682"/>
      <c r="IBC31" s="1690"/>
      <c r="IBD31" s="1686"/>
      <c r="IBG31" s="1682"/>
      <c r="IBH31" s="1682"/>
      <c r="IBI31" s="1682"/>
      <c r="IBJ31" s="1682"/>
      <c r="IBM31" s="1682"/>
      <c r="IBU31" s="1690"/>
      <c r="IBV31" s="1686"/>
      <c r="IBY31" s="1682"/>
      <c r="IBZ31" s="1682"/>
      <c r="ICA31" s="1682"/>
      <c r="ICB31" s="1682"/>
      <c r="ICE31" s="1682"/>
      <c r="ICM31" s="1690"/>
      <c r="ICN31" s="1686"/>
      <c r="ICQ31" s="1682"/>
      <c r="ICR31" s="1682"/>
      <c r="ICS31" s="1682"/>
      <c r="ICT31" s="1682"/>
      <c r="ICW31" s="1682"/>
      <c r="IDE31" s="1690"/>
      <c r="IDF31" s="1686"/>
      <c r="IDI31" s="1682"/>
      <c r="IDJ31" s="1682"/>
      <c r="IDK31" s="1682"/>
      <c r="IDL31" s="1682"/>
      <c r="IDO31" s="1682"/>
      <c r="IDW31" s="1690"/>
      <c r="IDX31" s="1686"/>
      <c r="IEA31" s="1682"/>
      <c r="IEB31" s="1682"/>
      <c r="IEC31" s="1682"/>
      <c r="IED31" s="1682"/>
      <c r="IEG31" s="1682"/>
      <c r="IEO31" s="1690"/>
      <c r="IEP31" s="1686"/>
      <c r="IES31" s="1682"/>
      <c r="IET31" s="1682"/>
      <c r="IEU31" s="1682"/>
      <c r="IEV31" s="1682"/>
      <c r="IEY31" s="1682"/>
      <c r="IFG31" s="1690"/>
      <c r="IFH31" s="1686"/>
      <c r="IFK31" s="1682"/>
      <c r="IFL31" s="1682"/>
      <c r="IFM31" s="1682"/>
      <c r="IFN31" s="1682"/>
      <c r="IFQ31" s="1682"/>
      <c r="IFY31" s="1690"/>
      <c r="IFZ31" s="1686"/>
      <c r="IGC31" s="1682"/>
      <c r="IGD31" s="1682"/>
      <c r="IGE31" s="1682"/>
      <c r="IGF31" s="1682"/>
      <c r="IGI31" s="1682"/>
      <c r="IGQ31" s="1690"/>
      <c r="IGR31" s="1686"/>
      <c r="IGU31" s="1682"/>
      <c r="IGV31" s="1682"/>
      <c r="IGW31" s="1682"/>
      <c r="IGX31" s="1682"/>
      <c r="IHA31" s="1682"/>
      <c r="IHI31" s="1690"/>
      <c r="IHJ31" s="1686"/>
      <c r="IHM31" s="1682"/>
      <c r="IHN31" s="1682"/>
      <c r="IHO31" s="1682"/>
      <c r="IHP31" s="1682"/>
      <c r="IHS31" s="1682"/>
      <c r="IIA31" s="1690"/>
      <c r="IIB31" s="1686"/>
      <c r="IIE31" s="1682"/>
      <c r="IIF31" s="1682"/>
      <c r="IIG31" s="1682"/>
      <c r="IIH31" s="1682"/>
      <c r="IIK31" s="1682"/>
      <c r="IIS31" s="1690"/>
      <c r="IIT31" s="1686"/>
      <c r="IIW31" s="1682"/>
      <c r="IIX31" s="1682"/>
      <c r="IIY31" s="1682"/>
      <c r="IIZ31" s="1682"/>
      <c r="IJC31" s="1682"/>
      <c r="IJK31" s="1690"/>
      <c r="IJL31" s="1686"/>
      <c r="IJO31" s="1682"/>
      <c r="IJP31" s="1682"/>
      <c r="IJQ31" s="1682"/>
      <c r="IJR31" s="1682"/>
      <c r="IJU31" s="1682"/>
      <c r="IKC31" s="1690"/>
      <c r="IKD31" s="1686"/>
      <c r="IKG31" s="1682"/>
      <c r="IKH31" s="1682"/>
      <c r="IKI31" s="1682"/>
      <c r="IKJ31" s="1682"/>
      <c r="IKM31" s="1682"/>
      <c r="IKU31" s="1690"/>
      <c r="IKV31" s="1686"/>
      <c r="IKY31" s="1682"/>
      <c r="IKZ31" s="1682"/>
      <c r="ILA31" s="1682"/>
      <c r="ILB31" s="1682"/>
      <c r="ILE31" s="1682"/>
      <c r="ILM31" s="1690"/>
      <c r="ILN31" s="1686"/>
      <c r="ILQ31" s="1682"/>
      <c r="ILR31" s="1682"/>
      <c r="ILS31" s="1682"/>
      <c r="ILT31" s="1682"/>
      <c r="ILW31" s="1682"/>
      <c r="IME31" s="1690"/>
      <c r="IMF31" s="1686"/>
      <c r="IMI31" s="1682"/>
      <c r="IMJ31" s="1682"/>
      <c r="IMK31" s="1682"/>
      <c r="IML31" s="1682"/>
      <c r="IMO31" s="1682"/>
      <c r="IMW31" s="1690"/>
      <c r="IMX31" s="1686"/>
      <c r="INA31" s="1682"/>
      <c r="INB31" s="1682"/>
      <c r="INC31" s="1682"/>
      <c r="IND31" s="1682"/>
      <c r="ING31" s="1682"/>
      <c r="INO31" s="1690"/>
      <c r="INP31" s="1686"/>
      <c r="INS31" s="1682"/>
      <c r="INT31" s="1682"/>
      <c r="INU31" s="1682"/>
      <c r="INV31" s="1682"/>
      <c r="INY31" s="1682"/>
      <c r="IOG31" s="1690"/>
      <c r="IOH31" s="1686"/>
      <c r="IOK31" s="1682"/>
      <c r="IOL31" s="1682"/>
      <c r="IOM31" s="1682"/>
      <c r="ION31" s="1682"/>
      <c r="IOQ31" s="1682"/>
      <c r="IOY31" s="1690"/>
      <c r="IOZ31" s="1686"/>
      <c r="IPC31" s="1682"/>
      <c r="IPD31" s="1682"/>
      <c r="IPE31" s="1682"/>
      <c r="IPF31" s="1682"/>
      <c r="IPI31" s="1682"/>
      <c r="IPQ31" s="1690"/>
      <c r="IPR31" s="1686"/>
      <c r="IPU31" s="1682"/>
      <c r="IPV31" s="1682"/>
      <c r="IPW31" s="1682"/>
      <c r="IPX31" s="1682"/>
      <c r="IQA31" s="1682"/>
      <c r="IQI31" s="1690"/>
      <c r="IQJ31" s="1686"/>
      <c r="IQM31" s="1682"/>
      <c r="IQN31" s="1682"/>
      <c r="IQO31" s="1682"/>
      <c r="IQP31" s="1682"/>
      <c r="IQS31" s="1682"/>
      <c r="IRA31" s="1690"/>
      <c r="IRB31" s="1686"/>
      <c r="IRE31" s="1682"/>
      <c r="IRF31" s="1682"/>
      <c r="IRG31" s="1682"/>
      <c r="IRH31" s="1682"/>
      <c r="IRK31" s="1682"/>
      <c r="IRS31" s="1690"/>
      <c r="IRT31" s="1686"/>
      <c r="IRW31" s="1682"/>
      <c r="IRX31" s="1682"/>
      <c r="IRY31" s="1682"/>
      <c r="IRZ31" s="1682"/>
      <c r="ISC31" s="1682"/>
      <c r="ISK31" s="1690"/>
      <c r="ISL31" s="1686"/>
      <c r="ISO31" s="1682"/>
      <c r="ISP31" s="1682"/>
      <c r="ISQ31" s="1682"/>
      <c r="ISR31" s="1682"/>
      <c r="ISU31" s="1682"/>
      <c r="ITC31" s="1690"/>
      <c r="ITD31" s="1686"/>
      <c r="ITG31" s="1682"/>
      <c r="ITH31" s="1682"/>
      <c r="ITI31" s="1682"/>
      <c r="ITJ31" s="1682"/>
      <c r="ITM31" s="1682"/>
      <c r="ITU31" s="1690"/>
      <c r="ITV31" s="1686"/>
      <c r="ITY31" s="1682"/>
      <c r="ITZ31" s="1682"/>
      <c r="IUA31" s="1682"/>
      <c r="IUB31" s="1682"/>
      <c r="IUE31" s="1682"/>
      <c r="IUM31" s="1690"/>
      <c r="IUN31" s="1686"/>
      <c r="IUQ31" s="1682"/>
      <c r="IUR31" s="1682"/>
      <c r="IUS31" s="1682"/>
      <c r="IUT31" s="1682"/>
      <c r="IUW31" s="1682"/>
      <c r="IVE31" s="1690"/>
      <c r="IVF31" s="1686"/>
      <c r="IVI31" s="1682"/>
      <c r="IVJ31" s="1682"/>
      <c r="IVK31" s="1682"/>
      <c r="IVL31" s="1682"/>
      <c r="IVO31" s="1682"/>
      <c r="IVW31" s="1690"/>
      <c r="IVX31" s="1686"/>
      <c r="IWA31" s="1682"/>
      <c r="IWB31" s="1682"/>
      <c r="IWC31" s="1682"/>
      <c r="IWD31" s="1682"/>
      <c r="IWG31" s="1682"/>
      <c r="IWO31" s="1690"/>
      <c r="IWP31" s="1686"/>
      <c r="IWS31" s="1682"/>
      <c r="IWT31" s="1682"/>
      <c r="IWU31" s="1682"/>
      <c r="IWV31" s="1682"/>
      <c r="IWY31" s="1682"/>
      <c r="IXG31" s="1690"/>
      <c r="IXH31" s="1686"/>
      <c r="IXK31" s="1682"/>
      <c r="IXL31" s="1682"/>
      <c r="IXM31" s="1682"/>
      <c r="IXN31" s="1682"/>
      <c r="IXQ31" s="1682"/>
      <c r="IXY31" s="1690"/>
      <c r="IXZ31" s="1686"/>
      <c r="IYC31" s="1682"/>
      <c r="IYD31" s="1682"/>
      <c r="IYE31" s="1682"/>
      <c r="IYF31" s="1682"/>
      <c r="IYI31" s="1682"/>
      <c r="IYQ31" s="1690"/>
      <c r="IYR31" s="1686"/>
      <c r="IYU31" s="1682"/>
      <c r="IYV31" s="1682"/>
      <c r="IYW31" s="1682"/>
      <c r="IYX31" s="1682"/>
      <c r="IZA31" s="1682"/>
      <c r="IZI31" s="1690"/>
      <c r="IZJ31" s="1686"/>
      <c r="IZM31" s="1682"/>
      <c r="IZN31" s="1682"/>
      <c r="IZO31" s="1682"/>
      <c r="IZP31" s="1682"/>
      <c r="IZS31" s="1682"/>
      <c r="JAA31" s="1690"/>
      <c r="JAB31" s="1686"/>
      <c r="JAE31" s="1682"/>
      <c r="JAF31" s="1682"/>
      <c r="JAG31" s="1682"/>
      <c r="JAH31" s="1682"/>
      <c r="JAK31" s="1682"/>
      <c r="JAS31" s="1690"/>
      <c r="JAT31" s="1686"/>
      <c r="JAW31" s="1682"/>
      <c r="JAX31" s="1682"/>
      <c r="JAY31" s="1682"/>
      <c r="JAZ31" s="1682"/>
      <c r="JBC31" s="1682"/>
      <c r="JBK31" s="1690"/>
      <c r="JBL31" s="1686"/>
      <c r="JBO31" s="1682"/>
      <c r="JBP31" s="1682"/>
      <c r="JBQ31" s="1682"/>
      <c r="JBR31" s="1682"/>
      <c r="JBU31" s="1682"/>
      <c r="JCC31" s="1690"/>
      <c r="JCD31" s="1686"/>
      <c r="JCG31" s="1682"/>
      <c r="JCH31" s="1682"/>
      <c r="JCI31" s="1682"/>
      <c r="JCJ31" s="1682"/>
      <c r="JCM31" s="1682"/>
      <c r="JCU31" s="1690"/>
      <c r="JCV31" s="1686"/>
      <c r="JCY31" s="1682"/>
      <c r="JCZ31" s="1682"/>
      <c r="JDA31" s="1682"/>
      <c r="JDB31" s="1682"/>
      <c r="JDE31" s="1682"/>
      <c r="JDM31" s="1690"/>
      <c r="JDN31" s="1686"/>
      <c r="JDQ31" s="1682"/>
      <c r="JDR31" s="1682"/>
      <c r="JDS31" s="1682"/>
      <c r="JDT31" s="1682"/>
      <c r="JDW31" s="1682"/>
      <c r="JEE31" s="1690"/>
      <c r="JEF31" s="1686"/>
      <c r="JEI31" s="1682"/>
      <c r="JEJ31" s="1682"/>
      <c r="JEK31" s="1682"/>
      <c r="JEL31" s="1682"/>
      <c r="JEO31" s="1682"/>
      <c r="JEW31" s="1690"/>
      <c r="JEX31" s="1686"/>
      <c r="JFA31" s="1682"/>
      <c r="JFB31" s="1682"/>
      <c r="JFC31" s="1682"/>
      <c r="JFD31" s="1682"/>
      <c r="JFG31" s="1682"/>
      <c r="JFO31" s="1690"/>
      <c r="JFP31" s="1686"/>
      <c r="JFS31" s="1682"/>
      <c r="JFT31" s="1682"/>
      <c r="JFU31" s="1682"/>
      <c r="JFV31" s="1682"/>
      <c r="JFY31" s="1682"/>
      <c r="JGG31" s="1690"/>
      <c r="JGH31" s="1686"/>
      <c r="JGK31" s="1682"/>
      <c r="JGL31" s="1682"/>
      <c r="JGM31" s="1682"/>
      <c r="JGN31" s="1682"/>
      <c r="JGQ31" s="1682"/>
      <c r="JGY31" s="1690"/>
      <c r="JGZ31" s="1686"/>
      <c r="JHC31" s="1682"/>
      <c r="JHD31" s="1682"/>
      <c r="JHE31" s="1682"/>
      <c r="JHF31" s="1682"/>
      <c r="JHI31" s="1682"/>
      <c r="JHQ31" s="1690"/>
      <c r="JHR31" s="1686"/>
      <c r="JHU31" s="1682"/>
      <c r="JHV31" s="1682"/>
      <c r="JHW31" s="1682"/>
      <c r="JHX31" s="1682"/>
      <c r="JIA31" s="1682"/>
      <c r="JII31" s="1690"/>
      <c r="JIJ31" s="1686"/>
      <c r="JIM31" s="1682"/>
      <c r="JIN31" s="1682"/>
      <c r="JIO31" s="1682"/>
      <c r="JIP31" s="1682"/>
      <c r="JIS31" s="1682"/>
      <c r="JJA31" s="1690"/>
      <c r="JJB31" s="1686"/>
      <c r="JJE31" s="1682"/>
      <c r="JJF31" s="1682"/>
      <c r="JJG31" s="1682"/>
      <c r="JJH31" s="1682"/>
      <c r="JJK31" s="1682"/>
      <c r="JJS31" s="1690"/>
      <c r="JJT31" s="1686"/>
      <c r="JJW31" s="1682"/>
      <c r="JJX31" s="1682"/>
      <c r="JJY31" s="1682"/>
      <c r="JJZ31" s="1682"/>
      <c r="JKC31" s="1682"/>
      <c r="JKK31" s="1690"/>
      <c r="JKL31" s="1686"/>
      <c r="JKO31" s="1682"/>
      <c r="JKP31" s="1682"/>
      <c r="JKQ31" s="1682"/>
      <c r="JKR31" s="1682"/>
      <c r="JKU31" s="1682"/>
      <c r="JLC31" s="1690"/>
      <c r="JLD31" s="1686"/>
      <c r="JLG31" s="1682"/>
      <c r="JLH31" s="1682"/>
      <c r="JLI31" s="1682"/>
      <c r="JLJ31" s="1682"/>
      <c r="JLM31" s="1682"/>
      <c r="JLU31" s="1690"/>
      <c r="JLV31" s="1686"/>
      <c r="JLY31" s="1682"/>
      <c r="JLZ31" s="1682"/>
      <c r="JMA31" s="1682"/>
      <c r="JMB31" s="1682"/>
      <c r="JME31" s="1682"/>
      <c r="JMM31" s="1690"/>
      <c r="JMN31" s="1686"/>
      <c r="JMQ31" s="1682"/>
      <c r="JMR31" s="1682"/>
      <c r="JMS31" s="1682"/>
      <c r="JMT31" s="1682"/>
      <c r="JMW31" s="1682"/>
      <c r="JNE31" s="1690"/>
      <c r="JNF31" s="1686"/>
      <c r="JNI31" s="1682"/>
      <c r="JNJ31" s="1682"/>
      <c r="JNK31" s="1682"/>
      <c r="JNL31" s="1682"/>
      <c r="JNO31" s="1682"/>
      <c r="JNW31" s="1690"/>
      <c r="JNX31" s="1686"/>
      <c r="JOA31" s="1682"/>
      <c r="JOB31" s="1682"/>
      <c r="JOC31" s="1682"/>
      <c r="JOD31" s="1682"/>
      <c r="JOG31" s="1682"/>
      <c r="JOO31" s="1690"/>
      <c r="JOP31" s="1686"/>
      <c r="JOS31" s="1682"/>
      <c r="JOT31" s="1682"/>
      <c r="JOU31" s="1682"/>
      <c r="JOV31" s="1682"/>
      <c r="JOY31" s="1682"/>
      <c r="JPG31" s="1690"/>
      <c r="JPH31" s="1686"/>
      <c r="JPK31" s="1682"/>
      <c r="JPL31" s="1682"/>
      <c r="JPM31" s="1682"/>
      <c r="JPN31" s="1682"/>
      <c r="JPQ31" s="1682"/>
      <c r="JPY31" s="1690"/>
      <c r="JPZ31" s="1686"/>
      <c r="JQC31" s="1682"/>
      <c r="JQD31" s="1682"/>
      <c r="JQE31" s="1682"/>
      <c r="JQF31" s="1682"/>
      <c r="JQI31" s="1682"/>
      <c r="JQQ31" s="1690"/>
      <c r="JQR31" s="1686"/>
      <c r="JQU31" s="1682"/>
      <c r="JQV31" s="1682"/>
      <c r="JQW31" s="1682"/>
      <c r="JQX31" s="1682"/>
      <c r="JRA31" s="1682"/>
      <c r="JRI31" s="1690"/>
      <c r="JRJ31" s="1686"/>
      <c r="JRM31" s="1682"/>
      <c r="JRN31" s="1682"/>
      <c r="JRO31" s="1682"/>
      <c r="JRP31" s="1682"/>
      <c r="JRS31" s="1682"/>
      <c r="JSA31" s="1690"/>
      <c r="JSB31" s="1686"/>
      <c r="JSE31" s="1682"/>
      <c r="JSF31" s="1682"/>
      <c r="JSG31" s="1682"/>
      <c r="JSH31" s="1682"/>
      <c r="JSK31" s="1682"/>
      <c r="JSS31" s="1690"/>
      <c r="JST31" s="1686"/>
      <c r="JSW31" s="1682"/>
      <c r="JSX31" s="1682"/>
      <c r="JSY31" s="1682"/>
      <c r="JSZ31" s="1682"/>
      <c r="JTC31" s="1682"/>
      <c r="JTK31" s="1690"/>
      <c r="JTL31" s="1686"/>
      <c r="JTO31" s="1682"/>
      <c r="JTP31" s="1682"/>
      <c r="JTQ31" s="1682"/>
      <c r="JTR31" s="1682"/>
      <c r="JTU31" s="1682"/>
      <c r="JUC31" s="1690"/>
      <c r="JUD31" s="1686"/>
      <c r="JUG31" s="1682"/>
      <c r="JUH31" s="1682"/>
      <c r="JUI31" s="1682"/>
      <c r="JUJ31" s="1682"/>
      <c r="JUM31" s="1682"/>
      <c r="JUU31" s="1690"/>
      <c r="JUV31" s="1686"/>
      <c r="JUY31" s="1682"/>
      <c r="JUZ31" s="1682"/>
      <c r="JVA31" s="1682"/>
      <c r="JVB31" s="1682"/>
      <c r="JVE31" s="1682"/>
      <c r="JVM31" s="1690"/>
      <c r="JVN31" s="1686"/>
      <c r="JVQ31" s="1682"/>
      <c r="JVR31" s="1682"/>
      <c r="JVS31" s="1682"/>
      <c r="JVT31" s="1682"/>
      <c r="JVW31" s="1682"/>
      <c r="JWE31" s="1690"/>
      <c r="JWF31" s="1686"/>
      <c r="JWI31" s="1682"/>
      <c r="JWJ31" s="1682"/>
      <c r="JWK31" s="1682"/>
      <c r="JWL31" s="1682"/>
      <c r="JWO31" s="1682"/>
      <c r="JWW31" s="1690"/>
      <c r="JWX31" s="1686"/>
      <c r="JXA31" s="1682"/>
      <c r="JXB31" s="1682"/>
      <c r="JXC31" s="1682"/>
      <c r="JXD31" s="1682"/>
      <c r="JXG31" s="1682"/>
      <c r="JXO31" s="1690"/>
      <c r="JXP31" s="1686"/>
      <c r="JXS31" s="1682"/>
      <c r="JXT31" s="1682"/>
      <c r="JXU31" s="1682"/>
      <c r="JXV31" s="1682"/>
      <c r="JXY31" s="1682"/>
      <c r="JYG31" s="1690"/>
      <c r="JYH31" s="1686"/>
      <c r="JYK31" s="1682"/>
      <c r="JYL31" s="1682"/>
      <c r="JYM31" s="1682"/>
      <c r="JYN31" s="1682"/>
      <c r="JYQ31" s="1682"/>
      <c r="JYY31" s="1690"/>
      <c r="JYZ31" s="1686"/>
      <c r="JZC31" s="1682"/>
      <c r="JZD31" s="1682"/>
      <c r="JZE31" s="1682"/>
      <c r="JZF31" s="1682"/>
      <c r="JZI31" s="1682"/>
      <c r="JZQ31" s="1690"/>
      <c r="JZR31" s="1686"/>
      <c r="JZU31" s="1682"/>
      <c r="JZV31" s="1682"/>
      <c r="JZW31" s="1682"/>
      <c r="JZX31" s="1682"/>
      <c r="KAA31" s="1682"/>
      <c r="KAI31" s="1690"/>
      <c r="KAJ31" s="1686"/>
      <c r="KAM31" s="1682"/>
      <c r="KAN31" s="1682"/>
      <c r="KAO31" s="1682"/>
      <c r="KAP31" s="1682"/>
      <c r="KAS31" s="1682"/>
      <c r="KBA31" s="1690"/>
      <c r="KBB31" s="1686"/>
      <c r="KBE31" s="1682"/>
      <c r="KBF31" s="1682"/>
      <c r="KBG31" s="1682"/>
      <c r="KBH31" s="1682"/>
      <c r="KBK31" s="1682"/>
      <c r="KBS31" s="1690"/>
      <c r="KBT31" s="1686"/>
      <c r="KBW31" s="1682"/>
      <c r="KBX31" s="1682"/>
      <c r="KBY31" s="1682"/>
      <c r="KBZ31" s="1682"/>
      <c r="KCC31" s="1682"/>
      <c r="KCK31" s="1690"/>
      <c r="KCL31" s="1686"/>
      <c r="KCO31" s="1682"/>
      <c r="KCP31" s="1682"/>
      <c r="KCQ31" s="1682"/>
      <c r="KCR31" s="1682"/>
      <c r="KCU31" s="1682"/>
      <c r="KDC31" s="1690"/>
      <c r="KDD31" s="1686"/>
      <c r="KDG31" s="1682"/>
      <c r="KDH31" s="1682"/>
      <c r="KDI31" s="1682"/>
      <c r="KDJ31" s="1682"/>
      <c r="KDM31" s="1682"/>
      <c r="KDU31" s="1690"/>
      <c r="KDV31" s="1686"/>
      <c r="KDY31" s="1682"/>
      <c r="KDZ31" s="1682"/>
      <c r="KEA31" s="1682"/>
      <c r="KEB31" s="1682"/>
      <c r="KEE31" s="1682"/>
      <c r="KEM31" s="1690"/>
      <c r="KEN31" s="1686"/>
      <c r="KEQ31" s="1682"/>
      <c r="KER31" s="1682"/>
      <c r="KES31" s="1682"/>
      <c r="KET31" s="1682"/>
      <c r="KEW31" s="1682"/>
      <c r="KFE31" s="1690"/>
      <c r="KFF31" s="1686"/>
      <c r="KFI31" s="1682"/>
      <c r="KFJ31" s="1682"/>
      <c r="KFK31" s="1682"/>
      <c r="KFL31" s="1682"/>
      <c r="KFO31" s="1682"/>
      <c r="KFW31" s="1690"/>
      <c r="KFX31" s="1686"/>
      <c r="KGA31" s="1682"/>
      <c r="KGB31" s="1682"/>
      <c r="KGC31" s="1682"/>
      <c r="KGD31" s="1682"/>
      <c r="KGG31" s="1682"/>
      <c r="KGO31" s="1690"/>
      <c r="KGP31" s="1686"/>
      <c r="KGS31" s="1682"/>
      <c r="KGT31" s="1682"/>
      <c r="KGU31" s="1682"/>
      <c r="KGV31" s="1682"/>
      <c r="KGY31" s="1682"/>
      <c r="KHG31" s="1690"/>
      <c r="KHH31" s="1686"/>
      <c r="KHK31" s="1682"/>
      <c r="KHL31" s="1682"/>
      <c r="KHM31" s="1682"/>
      <c r="KHN31" s="1682"/>
      <c r="KHQ31" s="1682"/>
      <c r="KHY31" s="1690"/>
      <c r="KHZ31" s="1686"/>
      <c r="KIC31" s="1682"/>
      <c r="KID31" s="1682"/>
      <c r="KIE31" s="1682"/>
      <c r="KIF31" s="1682"/>
      <c r="KII31" s="1682"/>
      <c r="KIQ31" s="1690"/>
      <c r="KIR31" s="1686"/>
      <c r="KIU31" s="1682"/>
      <c r="KIV31" s="1682"/>
      <c r="KIW31" s="1682"/>
      <c r="KIX31" s="1682"/>
      <c r="KJA31" s="1682"/>
      <c r="KJI31" s="1690"/>
      <c r="KJJ31" s="1686"/>
      <c r="KJM31" s="1682"/>
      <c r="KJN31" s="1682"/>
      <c r="KJO31" s="1682"/>
      <c r="KJP31" s="1682"/>
      <c r="KJS31" s="1682"/>
      <c r="KKA31" s="1690"/>
      <c r="KKB31" s="1686"/>
      <c r="KKE31" s="1682"/>
      <c r="KKF31" s="1682"/>
      <c r="KKG31" s="1682"/>
      <c r="KKH31" s="1682"/>
      <c r="KKK31" s="1682"/>
      <c r="KKS31" s="1690"/>
      <c r="KKT31" s="1686"/>
      <c r="KKW31" s="1682"/>
      <c r="KKX31" s="1682"/>
      <c r="KKY31" s="1682"/>
      <c r="KKZ31" s="1682"/>
      <c r="KLC31" s="1682"/>
      <c r="KLK31" s="1690"/>
      <c r="KLL31" s="1686"/>
      <c r="KLO31" s="1682"/>
      <c r="KLP31" s="1682"/>
      <c r="KLQ31" s="1682"/>
      <c r="KLR31" s="1682"/>
      <c r="KLU31" s="1682"/>
      <c r="KMC31" s="1690"/>
      <c r="KMD31" s="1686"/>
      <c r="KMG31" s="1682"/>
      <c r="KMH31" s="1682"/>
      <c r="KMI31" s="1682"/>
      <c r="KMJ31" s="1682"/>
      <c r="KMM31" s="1682"/>
      <c r="KMU31" s="1690"/>
      <c r="KMV31" s="1686"/>
      <c r="KMY31" s="1682"/>
      <c r="KMZ31" s="1682"/>
      <c r="KNA31" s="1682"/>
      <c r="KNB31" s="1682"/>
      <c r="KNE31" s="1682"/>
      <c r="KNM31" s="1690"/>
      <c r="KNN31" s="1686"/>
      <c r="KNQ31" s="1682"/>
      <c r="KNR31" s="1682"/>
      <c r="KNS31" s="1682"/>
      <c r="KNT31" s="1682"/>
      <c r="KNW31" s="1682"/>
      <c r="KOE31" s="1690"/>
      <c r="KOF31" s="1686"/>
      <c r="KOI31" s="1682"/>
      <c r="KOJ31" s="1682"/>
      <c r="KOK31" s="1682"/>
      <c r="KOL31" s="1682"/>
      <c r="KOO31" s="1682"/>
      <c r="KOW31" s="1690"/>
      <c r="KOX31" s="1686"/>
      <c r="KPA31" s="1682"/>
      <c r="KPB31" s="1682"/>
      <c r="KPC31" s="1682"/>
      <c r="KPD31" s="1682"/>
      <c r="KPG31" s="1682"/>
      <c r="KPO31" s="1690"/>
      <c r="KPP31" s="1686"/>
      <c r="KPS31" s="1682"/>
      <c r="KPT31" s="1682"/>
      <c r="KPU31" s="1682"/>
      <c r="KPV31" s="1682"/>
      <c r="KPY31" s="1682"/>
      <c r="KQG31" s="1690"/>
      <c r="KQH31" s="1686"/>
      <c r="KQK31" s="1682"/>
      <c r="KQL31" s="1682"/>
      <c r="KQM31" s="1682"/>
      <c r="KQN31" s="1682"/>
      <c r="KQQ31" s="1682"/>
      <c r="KQY31" s="1690"/>
      <c r="KQZ31" s="1686"/>
      <c r="KRC31" s="1682"/>
      <c r="KRD31" s="1682"/>
      <c r="KRE31" s="1682"/>
      <c r="KRF31" s="1682"/>
      <c r="KRI31" s="1682"/>
      <c r="KRQ31" s="1690"/>
      <c r="KRR31" s="1686"/>
      <c r="KRU31" s="1682"/>
      <c r="KRV31" s="1682"/>
      <c r="KRW31" s="1682"/>
      <c r="KRX31" s="1682"/>
      <c r="KSA31" s="1682"/>
      <c r="KSI31" s="1690"/>
      <c r="KSJ31" s="1686"/>
      <c r="KSM31" s="1682"/>
      <c r="KSN31" s="1682"/>
      <c r="KSO31" s="1682"/>
      <c r="KSP31" s="1682"/>
      <c r="KSS31" s="1682"/>
      <c r="KTA31" s="1690"/>
      <c r="KTB31" s="1686"/>
      <c r="KTE31" s="1682"/>
      <c r="KTF31" s="1682"/>
      <c r="KTG31" s="1682"/>
      <c r="KTH31" s="1682"/>
      <c r="KTK31" s="1682"/>
      <c r="KTS31" s="1690"/>
      <c r="KTT31" s="1686"/>
      <c r="KTW31" s="1682"/>
      <c r="KTX31" s="1682"/>
      <c r="KTY31" s="1682"/>
      <c r="KTZ31" s="1682"/>
      <c r="KUC31" s="1682"/>
      <c r="KUK31" s="1690"/>
      <c r="KUL31" s="1686"/>
      <c r="KUO31" s="1682"/>
      <c r="KUP31" s="1682"/>
      <c r="KUQ31" s="1682"/>
      <c r="KUR31" s="1682"/>
      <c r="KUU31" s="1682"/>
      <c r="KVC31" s="1690"/>
      <c r="KVD31" s="1686"/>
      <c r="KVG31" s="1682"/>
      <c r="KVH31" s="1682"/>
      <c r="KVI31" s="1682"/>
      <c r="KVJ31" s="1682"/>
      <c r="KVM31" s="1682"/>
      <c r="KVU31" s="1690"/>
      <c r="KVV31" s="1686"/>
      <c r="KVY31" s="1682"/>
      <c r="KVZ31" s="1682"/>
      <c r="KWA31" s="1682"/>
      <c r="KWB31" s="1682"/>
      <c r="KWE31" s="1682"/>
      <c r="KWM31" s="1690"/>
      <c r="KWN31" s="1686"/>
      <c r="KWQ31" s="1682"/>
      <c r="KWR31" s="1682"/>
      <c r="KWS31" s="1682"/>
      <c r="KWT31" s="1682"/>
      <c r="KWW31" s="1682"/>
      <c r="KXE31" s="1690"/>
      <c r="KXF31" s="1686"/>
      <c r="KXI31" s="1682"/>
      <c r="KXJ31" s="1682"/>
      <c r="KXK31" s="1682"/>
      <c r="KXL31" s="1682"/>
      <c r="KXO31" s="1682"/>
      <c r="KXW31" s="1690"/>
      <c r="KXX31" s="1686"/>
      <c r="KYA31" s="1682"/>
      <c r="KYB31" s="1682"/>
      <c r="KYC31" s="1682"/>
      <c r="KYD31" s="1682"/>
      <c r="KYG31" s="1682"/>
      <c r="KYO31" s="1690"/>
      <c r="KYP31" s="1686"/>
      <c r="KYS31" s="1682"/>
      <c r="KYT31" s="1682"/>
      <c r="KYU31" s="1682"/>
      <c r="KYV31" s="1682"/>
      <c r="KYY31" s="1682"/>
      <c r="KZG31" s="1690"/>
      <c r="KZH31" s="1686"/>
      <c r="KZK31" s="1682"/>
      <c r="KZL31" s="1682"/>
      <c r="KZM31" s="1682"/>
      <c r="KZN31" s="1682"/>
      <c r="KZQ31" s="1682"/>
      <c r="KZY31" s="1690"/>
      <c r="KZZ31" s="1686"/>
      <c r="LAC31" s="1682"/>
      <c r="LAD31" s="1682"/>
      <c r="LAE31" s="1682"/>
      <c r="LAF31" s="1682"/>
      <c r="LAI31" s="1682"/>
      <c r="LAQ31" s="1690"/>
      <c r="LAR31" s="1686"/>
      <c r="LAU31" s="1682"/>
      <c r="LAV31" s="1682"/>
      <c r="LAW31" s="1682"/>
      <c r="LAX31" s="1682"/>
      <c r="LBA31" s="1682"/>
      <c r="LBI31" s="1690"/>
      <c r="LBJ31" s="1686"/>
      <c r="LBM31" s="1682"/>
      <c r="LBN31" s="1682"/>
      <c r="LBO31" s="1682"/>
      <c r="LBP31" s="1682"/>
      <c r="LBS31" s="1682"/>
      <c r="LCA31" s="1690"/>
      <c r="LCB31" s="1686"/>
      <c r="LCE31" s="1682"/>
      <c r="LCF31" s="1682"/>
      <c r="LCG31" s="1682"/>
      <c r="LCH31" s="1682"/>
      <c r="LCK31" s="1682"/>
      <c r="LCS31" s="1690"/>
      <c r="LCT31" s="1686"/>
      <c r="LCW31" s="1682"/>
      <c r="LCX31" s="1682"/>
      <c r="LCY31" s="1682"/>
      <c r="LCZ31" s="1682"/>
      <c r="LDC31" s="1682"/>
      <c r="LDK31" s="1690"/>
      <c r="LDL31" s="1686"/>
      <c r="LDO31" s="1682"/>
      <c r="LDP31" s="1682"/>
      <c r="LDQ31" s="1682"/>
      <c r="LDR31" s="1682"/>
      <c r="LDU31" s="1682"/>
      <c r="LEC31" s="1690"/>
      <c r="LED31" s="1686"/>
      <c r="LEG31" s="1682"/>
      <c r="LEH31" s="1682"/>
      <c r="LEI31" s="1682"/>
      <c r="LEJ31" s="1682"/>
      <c r="LEM31" s="1682"/>
      <c r="LEU31" s="1690"/>
      <c r="LEV31" s="1686"/>
      <c r="LEY31" s="1682"/>
      <c r="LEZ31" s="1682"/>
      <c r="LFA31" s="1682"/>
      <c r="LFB31" s="1682"/>
      <c r="LFE31" s="1682"/>
      <c r="LFM31" s="1690"/>
      <c r="LFN31" s="1686"/>
      <c r="LFQ31" s="1682"/>
      <c r="LFR31" s="1682"/>
      <c r="LFS31" s="1682"/>
      <c r="LFT31" s="1682"/>
      <c r="LFW31" s="1682"/>
      <c r="LGE31" s="1690"/>
      <c r="LGF31" s="1686"/>
      <c r="LGI31" s="1682"/>
      <c r="LGJ31" s="1682"/>
      <c r="LGK31" s="1682"/>
      <c r="LGL31" s="1682"/>
      <c r="LGO31" s="1682"/>
      <c r="LGW31" s="1690"/>
      <c r="LGX31" s="1686"/>
      <c r="LHA31" s="1682"/>
      <c r="LHB31" s="1682"/>
      <c r="LHC31" s="1682"/>
      <c r="LHD31" s="1682"/>
      <c r="LHG31" s="1682"/>
      <c r="LHO31" s="1690"/>
      <c r="LHP31" s="1686"/>
      <c r="LHS31" s="1682"/>
      <c r="LHT31" s="1682"/>
      <c r="LHU31" s="1682"/>
      <c r="LHV31" s="1682"/>
      <c r="LHY31" s="1682"/>
      <c r="LIG31" s="1690"/>
      <c r="LIH31" s="1686"/>
      <c r="LIK31" s="1682"/>
      <c r="LIL31" s="1682"/>
      <c r="LIM31" s="1682"/>
      <c r="LIN31" s="1682"/>
      <c r="LIQ31" s="1682"/>
      <c r="LIY31" s="1690"/>
      <c r="LIZ31" s="1686"/>
      <c r="LJC31" s="1682"/>
      <c r="LJD31" s="1682"/>
      <c r="LJE31" s="1682"/>
      <c r="LJF31" s="1682"/>
      <c r="LJI31" s="1682"/>
      <c r="LJQ31" s="1690"/>
      <c r="LJR31" s="1686"/>
      <c r="LJU31" s="1682"/>
      <c r="LJV31" s="1682"/>
      <c r="LJW31" s="1682"/>
      <c r="LJX31" s="1682"/>
      <c r="LKA31" s="1682"/>
      <c r="LKI31" s="1690"/>
      <c r="LKJ31" s="1686"/>
      <c r="LKM31" s="1682"/>
      <c r="LKN31" s="1682"/>
      <c r="LKO31" s="1682"/>
      <c r="LKP31" s="1682"/>
      <c r="LKS31" s="1682"/>
      <c r="LLA31" s="1690"/>
      <c r="LLB31" s="1686"/>
      <c r="LLE31" s="1682"/>
      <c r="LLF31" s="1682"/>
      <c r="LLG31" s="1682"/>
      <c r="LLH31" s="1682"/>
      <c r="LLK31" s="1682"/>
      <c r="LLS31" s="1690"/>
      <c r="LLT31" s="1686"/>
      <c r="LLW31" s="1682"/>
      <c r="LLX31" s="1682"/>
      <c r="LLY31" s="1682"/>
      <c r="LLZ31" s="1682"/>
      <c r="LMC31" s="1682"/>
      <c r="LMK31" s="1690"/>
      <c r="LML31" s="1686"/>
      <c r="LMO31" s="1682"/>
      <c r="LMP31" s="1682"/>
      <c r="LMQ31" s="1682"/>
      <c r="LMR31" s="1682"/>
      <c r="LMU31" s="1682"/>
      <c r="LNC31" s="1690"/>
      <c r="LND31" s="1686"/>
      <c r="LNG31" s="1682"/>
      <c r="LNH31" s="1682"/>
      <c r="LNI31" s="1682"/>
      <c r="LNJ31" s="1682"/>
      <c r="LNM31" s="1682"/>
      <c r="LNU31" s="1690"/>
      <c r="LNV31" s="1686"/>
      <c r="LNY31" s="1682"/>
      <c r="LNZ31" s="1682"/>
      <c r="LOA31" s="1682"/>
      <c r="LOB31" s="1682"/>
      <c r="LOE31" s="1682"/>
      <c r="LOM31" s="1690"/>
      <c r="LON31" s="1686"/>
      <c r="LOQ31" s="1682"/>
      <c r="LOR31" s="1682"/>
      <c r="LOS31" s="1682"/>
      <c r="LOT31" s="1682"/>
      <c r="LOW31" s="1682"/>
      <c r="LPE31" s="1690"/>
      <c r="LPF31" s="1686"/>
      <c r="LPI31" s="1682"/>
      <c r="LPJ31" s="1682"/>
      <c r="LPK31" s="1682"/>
      <c r="LPL31" s="1682"/>
      <c r="LPO31" s="1682"/>
      <c r="LPW31" s="1690"/>
      <c r="LPX31" s="1686"/>
      <c r="LQA31" s="1682"/>
      <c r="LQB31" s="1682"/>
      <c r="LQC31" s="1682"/>
      <c r="LQD31" s="1682"/>
      <c r="LQG31" s="1682"/>
      <c r="LQO31" s="1690"/>
      <c r="LQP31" s="1686"/>
      <c r="LQS31" s="1682"/>
      <c r="LQT31" s="1682"/>
      <c r="LQU31" s="1682"/>
      <c r="LQV31" s="1682"/>
      <c r="LQY31" s="1682"/>
      <c r="LRG31" s="1690"/>
      <c r="LRH31" s="1686"/>
      <c r="LRK31" s="1682"/>
      <c r="LRL31" s="1682"/>
      <c r="LRM31" s="1682"/>
      <c r="LRN31" s="1682"/>
      <c r="LRQ31" s="1682"/>
      <c r="LRY31" s="1690"/>
      <c r="LRZ31" s="1686"/>
      <c r="LSC31" s="1682"/>
      <c r="LSD31" s="1682"/>
      <c r="LSE31" s="1682"/>
      <c r="LSF31" s="1682"/>
      <c r="LSI31" s="1682"/>
      <c r="LSQ31" s="1690"/>
      <c r="LSR31" s="1686"/>
      <c r="LSU31" s="1682"/>
      <c r="LSV31" s="1682"/>
      <c r="LSW31" s="1682"/>
      <c r="LSX31" s="1682"/>
      <c r="LTA31" s="1682"/>
      <c r="LTI31" s="1690"/>
      <c r="LTJ31" s="1686"/>
      <c r="LTM31" s="1682"/>
      <c r="LTN31" s="1682"/>
      <c r="LTO31" s="1682"/>
      <c r="LTP31" s="1682"/>
      <c r="LTS31" s="1682"/>
      <c r="LUA31" s="1690"/>
      <c r="LUB31" s="1686"/>
      <c r="LUE31" s="1682"/>
      <c r="LUF31" s="1682"/>
      <c r="LUG31" s="1682"/>
      <c r="LUH31" s="1682"/>
      <c r="LUK31" s="1682"/>
      <c r="LUS31" s="1690"/>
      <c r="LUT31" s="1686"/>
      <c r="LUW31" s="1682"/>
      <c r="LUX31" s="1682"/>
      <c r="LUY31" s="1682"/>
      <c r="LUZ31" s="1682"/>
      <c r="LVC31" s="1682"/>
      <c r="LVK31" s="1690"/>
      <c r="LVL31" s="1686"/>
      <c r="LVO31" s="1682"/>
      <c r="LVP31" s="1682"/>
      <c r="LVQ31" s="1682"/>
      <c r="LVR31" s="1682"/>
      <c r="LVU31" s="1682"/>
      <c r="LWC31" s="1690"/>
      <c r="LWD31" s="1686"/>
      <c r="LWG31" s="1682"/>
      <c r="LWH31" s="1682"/>
      <c r="LWI31" s="1682"/>
      <c r="LWJ31" s="1682"/>
      <c r="LWM31" s="1682"/>
      <c r="LWU31" s="1690"/>
      <c r="LWV31" s="1686"/>
      <c r="LWY31" s="1682"/>
      <c r="LWZ31" s="1682"/>
      <c r="LXA31" s="1682"/>
      <c r="LXB31" s="1682"/>
      <c r="LXE31" s="1682"/>
      <c r="LXM31" s="1690"/>
      <c r="LXN31" s="1686"/>
      <c r="LXQ31" s="1682"/>
      <c r="LXR31" s="1682"/>
      <c r="LXS31" s="1682"/>
      <c r="LXT31" s="1682"/>
      <c r="LXW31" s="1682"/>
      <c r="LYE31" s="1690"/>
      <c r="LYF31" s="1686"/>
      <c r="LYI31" s="1682"/>
      <c r="LYJ31" s="1682"/>
      <c r="LYK31" s="1682"/>
      <c r="LYL31" s="1682"/>
      <c r="LYO31" s="1682"/>
      <c r="LYW31" s="1690"/>
      <c r="LYX31" s="1686"/>
      <c r="LZA31" s="1682"/>
      <c r="LZB31" s="1682"/>
      <c r="LZC31" s="1682"/>
      <c r="LZD31" s="1682"/>
      <c r="LZG31" s="1682"/>
      <c r="LZO31" s="1690"/>
      <c r="LZP31" s="1686"/>
      <c r="LZS31" s="1682"/>
      <c r="LZT31" s="1682"/>
      <c r="LZU31" s="1682"/>
      <c r="LZV31" s="1682"/>
      <c r="LZY31" s="1682"/>
      <c r="MAG31" s="1690"/>
      <c r="MAH31" s="1686"/>
      <c r="MAK31" s="1682"/>
      <c r="MAL31" s="1682"/>
      <c r="MAM31" s="1682"/>
      <c r="MAN31" s="1682"/>
      <c r="MAQ31" s="1682"/>
      <c r="MAY31" s="1690"/>
      <c r="MAZ31" s="1686"/>
      <c r="MBC31" s="1682"/>
      <c r="MBD31" s="1682"/>
      <c r="MBE31" s="1682"/>
      <c r="MBF31" s="1682"/>
      <c r="MBI31" s="1682"/>
      <c r="MBQ31" s="1690"/>
      <c r="MBR31" s="1686"/>
      <c r="MBU31" s="1682"/>
      <c r="MBV31" s="1682"/>
      <c r="MBW31" s="1682"/>
      <c r="MBX31" s="1682"/>
      <c r="MCA31" s="1682"/>
      <c r="MCI31" s="1690"/>
      <c r="MCJ31" s="1686"/>
      <c r="MCM31" s="1682"/>
      <c r="MCN31" s="1682"/>
      <c r="MCO31" s="1682"/>
      <c r="MCP31" s="1682"/>
      <c r="MCS31" s="1682"/>
      <c r="MDA31" s="1690"/>
      <c r="MDB31" s="1686"/>
      <c r="MDE31" s="1682"/>
      <c r="MDF31" s="1682"/>
      <c r="MDG31" s="1682"/>
      <c r="MDH31" s="1682"/>
      <c r="MDK31" s="1682"/>
      <c r="MDS31" s="1690"/>
      <c r="MDT31" s="1686"/>
      <c r="MDW31" s="1682"/>
      <c r="MDX31" s="1682"/>
      <c r="MDY31" s="1682"/>
      <c r="MDZ31" s="1682"/>
      <c r="MEC31" s="1682"/>
      <c r="MEK31" s="1690"/>
      <c r="MEL31" s="1686"/>
      <c r="MEO31" s="1682"/>
      <c r="MEP31" s="1682"/>
      <c r="MEQ31" s="1682"/>
      <c r="MER31" s="1682"/>
      <c r="MEU31" s="1682"/>
      <c r="MFC31" s="1690"/>
      <c r="MFD31" s="1686"/>
      <c r="MFG31" s="1682"/>
      <c r="MFH31" s="1682"/>
      <c r="MFI31" s="1682"/>
      <c r="MFJ31" s="1682"/>
      <c r="MFM31" s="1682"/>
      <c r="MFU31" s="1690"/>
      <c r="MFV31" s="1686"/>
      <c r="MFY31" s="1682"/>
      <c r="MFZ31" s="1682"/>
      <c r="MGA31" s="1682"/>
      <c r="MGB31" s="1682"/>
      <c r="MGE31" s="1682"/>
      <c r="MGM31" s="1690"/>
      <c r="MGN31" s="1686"/>
      <c r="MGQ31" s="1682"/>
      <c r="MGR31" s="1682"/>
      <c r="MGS31" s="1682"/>
      <c r="MGT31" s="1682"/>
      <c r="MGW31" s="1682"/>
      <c r="MHE31" s="1690"/>
      <c r="MHF31" s="1686"/>
      <c r="MHI31" s="1682"/>
      <c r="MHJ31" s="1682"/>
      <c r="MHK31" s="1682"/>
      <c r="MHL31" s="1682"/>
      <c r="MHO31" s="1682"/>
      <c r="MHW31" s="1690"/>
      <c r="MHX31" s="1686"/>
      <c r="MIA31" s="1682"/>
      <c r="MIB31" s="1682"/>
      <c r="MIC31" s="1682"/>
      <c r="MID31" s="1682"/>
      <c r="MIG31" s="1682"/>
      <c r="MIO31" s="1690"/>
      <c r="MIP31" s="1686"/>
      <c r="MIS31" s="1682"/>
      <c r="MIT31" s="1682"/>
      <c r="MIU31" s="1682"/>
      <c r="MIV31" s="1682"/>
      <c r="MIY31" s="1682"/>
      <c r="MJG31" s="1690"/>
      <c r="MJH31" s="1686"/>
      <c r="MJK31" s="1682"/>
      <c r="MJL31" s="1682"/>
      <c r="MJM31" s="1682"/>
      <c r="MJN31" s="1682"/>
      <c r="MJQ31" s="1682"/>
      <c r="MJY31" s="1690"/>
      <c r="MJZ31" s="1686"/>
      <c r="MKC31" s="1682"/>
      <c r="MKD31" s="1682"/>
      <c r="MKE31" s="1682"/>
      <c r="MKF31" s="1682"/>
      <c r="MKI31" s="1682"/>
      <c r="MKQ31" s="1690"/>
      <c r="MKR31" s="1686"/>
      <c r="MKU31" s="1682"/>
      <c r="MKV31" s="1682"/>
      <c r="MKW31" s="1682"/>
      <c r="MKX31" s="1682"/>
      <c r="MLA31" s="1682"/>
      <c r="MLI31" s="1690"/>
      <c r="MLJ31" s="1686"/>
      <c r="MLM31" s="1682"/>
      <c r="MLN31" s="1682"/>
      <c r="MLO31" s="1682"/>
      <c r="MLP31" s="1682"/>
      <c r="MLS31" s="1682"/>
      <c r="MMA31" s="1690"/>
      <c r="MMB31" s="1686"/>
      <c r="MME31" s="1682"/>
      <c r="MMF31" s="1682"/>
      <c r="MMG31" s="1682"/>
      <c r="MMH31" s="1682"/>
      <c r="MMK31" s="1682"/>
      <c r="MMS31" s="1690"/>
      <c r="MMT31" s="1686"/>
      <c r="MMW31" s="1682"/>
      <c r="MMX31" s="1682"/>
      <c r="MMY31" s="1682"/>
      <c r="MMZ31" s="1682"/>
      <c r="MNC31" s="1682"/>
      <c r="MNK31" s="1690"/>
      <c r="MNL31" s="1686"/>
      <c r="MNO31" s="1682"/>
      <c r="MNP31" s="1682"/>
      <c r="MNQ31" s="1682"/>
      <c r="MNR31" s="1682"/>
      <c r="MNU31" s="1682"/>
      <c r="MOC31" s="1690"/>
      <c r="MOD31" s="1686"/>
      <c r="MOG31" s="1682"/>
      <c r="MOH31" s="1682"/>
      <c r="MOI31" s="1682"/>
      <c r="MOJ31" s="1682"/>
      <c r="MOM31" s="1682"/>
      <c r="MOU31" s="1690"/>
      <c r="MOV31" s="1686"/>
      <c r="MOY31" s="1682"/>
      <c r="MOZ31" s="1682"/>
      <c r="MPA31" s="1682"/>
      <c r="MPB31" s="1682"/>
      <c r="MPE31" s="1682"/>
      <c r="MPM31" s="1690"/>
      <c r="MPN31" s="1686"/>
      <c r="MPQ31" s="1682"/>
      <c r="MPR31" s="1682"/>
      <c r="MPS31" s="1682"/>
      <c r="MPT31" s="1682"/>
      <c r="MPW31" s="1682"/>
      <c r="MQE31" s="1690"/>
      <c r="MQF31" s="1686"/>
      <c r="MQI31" s="1682"/>
      <c r="MQJ31" s="1682"/>
      <c r="MQK31" s="1682"/>
      <c r="MQL31" s="1682"/>
      <c r="MQO31" s="1682"/>
      <c r="MQW31" s="1690"/>
      <c r="MQX31" s="1686"/>
      <c r="MRA31" s="1682"/>
      <c r="MRB31" s="1682"/>
      <c r="MRC31" s="1682"/>
      <c r="MRD31" s="1682"/>
      <c r="MRG31" s="1682"/>
      <c r="MRO31" s="1690"/>
      <c r="MRP31" s="1686"/>
      <c r="MRS31" s="1682"/>
      <c r="MRT31" s="1682"/>
      <c r="MRU31" s="1682"/>
      <c r="MRV31" s="1682"/>
      <c r="MRY31" s="1682"/>
      <c r="MSG31" s="1690"/>
      <c r="MSH31" s="1686"/>
      <c r="MSK31" s="1682"/>
      <c r="MSL31" s="1682"/>
      <c r="MSM31" s="1682"/>
      <c r="MSN31" s="1682"/>
      <c r="MSQ31" s="1682"/>
      <c r="MSY31" s="1690"/>
      <c r="MSZ31" s="1686"/>
      <c r="MTC31" s="1682"/>
      <c r="MTD31" s="1682"/>
      <c r="MTE31" s="1682"/>
      <c r="MTF31" s="1682"/>
      <c r="MTI31" s="1682"/>
      <c r="MTQ31" s="1690"/>
      <c r="MTR31" s="1686"/>
      <c r="MTU31" s="1682"/>
      <c r="MTV31" s="1682"/>
      <c r="MTW31" s="1682"/>
      <c r="MTX31" s="1682"/>
      <c r="MUA31" s="1682"/>
      <c r="MUI31" s="1690"/>
      <c r="MUJ31" s="1686"/>
      <c r="MUM31" s="1682"/>
      <c r="MUN31" s="1682"/>
      <c r="MUO31" s="1682"/>
      <c r="MUP31" s="1682"/>
      <c r="MUS31" s="1682"/>
      <c r="MVA31" s="1690"/>
      <c r="MVB31" s="1686"/>
      <c r="MVE31" s="1682"/>
      <c r="MVF31" s="1682"/>
      <c r="MVG31" s="1682"/>
      <c r="MVH31" s="1682"/>
      <c r="MVK31" s="1682"/>
      <c r="MVS31" s="1690"/>
      <c r="MVT31" s="1686"/>
      <c r="MVW31" s="1682"/>
      <c r="MVX31" s="1682"/>
      <c r="MVY31" s="1682"/>
      <c r="MVZ31" s="1682"/>
      <c r="MWC31" s="1682"/>
      <c r="MWK31" s="1690"/>
      <c r="MWL31" s="1686"/>
      <c r="MWO31" s="1682"/>
      <c r="MWP31" s="1682"/>
      <c r="MWQ31" s="1682"/>
      <c r="MWR31" s="1682"/>
      <c r="MWU31" s="1682"/>
      <c r="MXC31" s="1690"/>
      <c r="MXD31" s="1686"/>
      <c r="MXG31" s="1682"/>
      <c r="MXH31" s="1682"/>
      <c r="MXI31" s="1682"/>
      <c r="MXJ31" s="1682"/>
      <c r="MXM31" s="1682"/>
      <c r="MXU31" s="1690"/>
      <c r="MXV31" s="1686"/>
      <c r="MXY31" s="1682"/>
      <c r="MXZ31" s="1682"/>
      <c r="MYA31" s="1682"/>
      <c r="MYB31" s="1682"/>
      <c r="MYE31" s="1682"/>
      <c r="MYM31" s="1690"/>
      <c r="MYN31" s="1686"/>
      <c r="MYQ31" s="1682"/>
      <c r="MYR31" s="1682"/>
      <c r="MYS31" s="1682"/>
      <c r="MYT31" s="1682"/>
      <c r="MYW31" s="1682"/>
      <c r="MZE31" s="1690"/>
      <c r="MZF31" s="1686"/>
      <c r="MZI31" s="1682"/>
      <c r="MZJ31" s="1682"/>
      <c r="MZK31" s="1682"/>
      <c r="MZL31" s="1682"/>
      <c r="MZO31" s="1682"/>
      <c r="MZW31" s="1690"/>
      <c r="MZX31" s="1686"/>
      <c r="NAA31" s="1682"/>
      <c r="NAB31" s="1682"/>
      <c r="NAC31" s="1682"/>
      <c r="NAD31" s="1682"/>
      <c r="NAG31" s="1682"/>
      <c r="NAO31" s="1690"/>
      <c r="NAP31" s="1686"/>
      <c r="NAS31" s="1682"/>
      <c r="NAT31" s="1682"/>
      <c r="NAU31" s="1682"/>
      <c r="NAV31" s="1682"/>
      <c r="NAY31" s="1682"/>
      <c r="NBG31" s="1690"/>
      <c r="NBH31" s="1686"/>
      <c r="NBK31" s="1682"/>
      <c r="NBL31" s="1682"/>
      <c r="NBM31" s="1682"/>
      <c r="NBN31" s="1682"/>
      <c r="NBQ31" s="1682"/>
      <c r="NBY31" s="1690"/>
      <c r="NBZ31" s="1686"/>
      <c r="NCC31" s="1682"/>
      <c r="NCD31" s="1682"/>
      <c r="NCE31" s="1682"/>
      <c r="NCF31" s="1682"/>
      <c r="NCI31" s="1682"/>
      <c r="NCQ31" s="1690"/>
      <c r="NCR31" s="1686"/>
      <c r="NCU31" s="1682"/>
      <c r="NCV31" s="1682"/>
      <c r="NCW31" s="1682"/>
      <c r="NCX31" s="1682"/>
      <c r="NDA31" s="1682"/>
      <c r="NDI31" s="1690"/>
      <c r="NDJ31" s="1686"/>
      <c r="NDM31" s="1682"/>
      <c r="NDN31" s="1682"/>
      <c r="NDO31" s="1682"/>
      <c r="NDP31" s="1682"/>
      <c r="NDS31" s="1682"/>
      <c r="NEA31" s="1690"/>
      <c r="NEB31" s="1686"/>
      <c r="NEE31" s="1682"/>
      <c r="NEF31" s="1682"/>
      <c r="NEG31" s="1682"/>
      <c r="NEH31" s="1682"/>
      <c r="NEK31" s="1682"/>
      <c r="NES31" s="1690"/>
      <c r="NET31" s="1686"/>
      <c r="NEW31" s="1682"/>
      <c r="NEX31" s="1682"/>
      <c r="NEY31" s="1682"/>
      <c r="NEZ31" s="1682"/>
      <c r="NFC31" s="1682"/>
      <c r="NFK31" s="1690"/>
      <c r="NFL31" s="1686"/>
      <c r="NFO31" s="1682"/>
      <c r="NFP31" s="1682"/>
      <c r="NFQ31" s="1682"/>
      <c r="NFR31" s="1682"/>
      <c r="NFU31" s="1682"/>
      <c r="NGC31" s="1690"/>
      <c r="NGD31" s="1686"/>
      <c r="NGG31" s="1682"/>
      <c r="NGH31" s="1682"/>
      <c r="NGI31" s="1682"/>
      <c r="NGJ31" s="1682"/>
      <c r="NGM31" s="1682"/>
      <c r="NGU31" s="1690"/>
      <c r="NGV31" s="1686"/>
      <c r="NGY31" s="1682"/>
      <c r="NGZ31" s="1682"/>
      <c r="NHA31" s="1682"/>
      <c r="NHB31" s="1682"/>
      <c r="NHE31" s="1682"/>
      <c r="NHM31" s="1690"/>
      <c r="NHN31" s="1686"/>
      <c r="NHQ31" s="1682"/>
      <c r="NHR31" s="1682"/>
      <c r="NHS31" s="1682"/>
      <c r="NHT31" s="1682"/>
      <c r="NHW31" s="1682"/>
      <c r="NIE31" s="1690"/>
      <c r="NIF31" s="1686"/>
      <c r="NII31" s="1682"/>
      <c r="NIJ31" s="1682"/>
      <c r="NIK31" s="1682"/>
      <c r="NIL31" s="1682"/>
      <c r="NIO31" s="1682"/>
      <c r="NIW31" s="1690"/>
      <c r="NIX31" s="1686"/>
      <c r="NJA31" s="1682"/>
      <c r="NJB31" s="1682"/>
      <c r="NJC31" s="1682"/>
      <c r="NJD31" s="1682"/>
      <c r="NJG31" s="1682"/>
      <c r="NJO31" s="1690"/>
      <c r="NJP31" s="1686"/>
      <c r="NJS31" s="1682"/>
      <c r="NJT31" s="1682"/>
      <c r="NJU31" s="1682"/>
      <c r="NJV31" s="1682"/>
      <c r="NJY31" s="1682"/>
      <c r="NKG31" s="1690"/>
      <c r="NKH31" s="1686"/>
      <c r="NKK31" s="1682"/>
      <c r="NKL31" s="1682"/>
      <c r="NKM31" s="1682"/>
      <c r="NKN31" s="1682"/>
      <c r="NKQ31" s="1682"/>
      <c r="NKY31" s="1690"/>
      <c r="NKZ31" s="1686"/>
      <c r="NLC31" s="1682"/>
      <c r="NLD31" s="1682"/>
      <c r="NLE31" s="1682"/>
      <c r="NLF31" s="1682"/>
      <c r="NLI31" s="1682"/>
      <c r="NLQ31" s="1690"/>
      <c r="NLR31" s="1686"/>
      <c r="NLU31" s="1682"/>
      <c r="NLV31" s="1682"/>
      <c r="NLW31" s="1682"/>
      <c r="NLX31" s="1682"/>
      <c r="NMA31" s="1682"/>
      <c r="NMI31" s="1690"/>
      <c r="NMJ31" s="1686"/>
      <c r="NMM31" s="1682"/>
      <c r="NMN31" s="1682"/>
      <c r="NMO31" s="1682"/>
      <c r="NMP31" s="1682"/>
      <c r="NMS31" s="1682"/>
      <c r="NNA31" s="1690"/>
      <c r="NNB31" s="1686"/>
      <c r="NNE31" s="1682"/>
      <c r="NNF31" s="1682"/>
      <c r="NNG31" s="1682"/>
      <c r="NNH31" s="1682"/>
      <c r="NNK31" s="1682"/>
      <c r="NNS31" s="1690"/>
      <c r="NNT31" s="1686"/>
      <c r="NNW31" s="1682"/>
      <c r="NNX31" s="1682"/>
      <c r="NNY31" s="1682"/>
      <c r="NNZ31" s="1682"/>
      <c r="NOC31" s="1682"/>
      <c r="NOK31" s="1690"/>
      <c r="NOL31" s="1686"/>
      <c r="NOO31" s="1682"/>
      <c r="NOP31" s="1682"/>
      <c r="NOQ31" s="1682"/>
      <c r="NOR31" s="1682"/>
      <c r="NOU31" s="1682"/>
      <c r="NPC31" s="1690"/>
      <c r="NPD31" s="1686"/>
      <c r="NPG31" s="1682"/>
      <c r="NPH31" s="1682"/>
      <c r="NPI31" s="1682"/>
      <c r="NPJ31" s="1682"/>
      <c r="NPM31" s="1682"/>
      <c r="NPU31" s="1690"/>
      <c r="NPV31" s="1686"/>
      <c r="NPY31" s="1682"/>
      <c r="NPZ31" s="1682"/>
      <c r="NQA31" s="1682"/>
      <c r="NQB31" s="1682"/>
      <c r="NQE31" s="1682"/>
      <c r="NQM31" s="1690"/>
      <c r="NQN31" s="1686"/>
      <c r="NQQ31" s="1682"/>
      <c r="NQR31" s="1682"/>
      <c r="NQS31" s="1682"/>
      <c r="NQT31" s="1682"/>
      <c r="NQW31" s="1682"/>
      <c r="NRE31" s="1690"/>
      <c r="NRF31" s="1686"/>
      <c r="NRI31" s="1682"/>
      <c r="NRJ31" s="1682"/>
      <c r="NRK31" s="1682"/>
      <c r="NRL31" s="1682"/>
      <c r="NRO31" s="1682"/>
      <c r="NRW31" s="1690"/>
      <c r="NRX31" s="1686"/>
      <c r="NSA31" s="1682"/>
      <c r="NSB31" s="1682"/>
      <c r="NSC31" s="1682"/>
      <c r="NSD31" s="1682"/>
      <c r="NSG31" s="1682"/>
      <c r="NSO31" s="1690"/>
      <c r="NSP31" s="1686"/>
      <c r="NSS31" s="1682"/>
      <c r="NST31" s="1682"/>
      <c r="NSU31" s="1682"/>
      <c r="NSV31" s="1682"/>
      <c r="NSY31" s="1682"/>
      <c r="NTG31" s="1690"/>
      <c r="NTH31" s="1686"/>
      <c r="NTK31" s="1682"/>
      <c r="NTL31" s="1682"/>
      <c r="NTM31" s="1682"/>
      <c r="NTN31" s="1682"/>
      <c r="NTQ31" s="1682"/>
      <c r="NTY31" s="1690"/>
      <c r="NTZ31" s="1686"/>
      <c r="NUC31" s="1682"/>
      <c r="NUD31" s="1682"/>
      <c r="NUE31" s="1682"/>
      <c r="NUF31" s="1682"/>
      <c r="NUI31" s="1682"/>
      <c r="NUQ31" s="1690"/>
      <c r="NUR31" s="1686"/>
      <c r="NUU31" s="1682"/>
      <c r="NUV31" s="1682"/>
      <c r="NUW31" s="1682"/>
      <c r="NUX31" s="1682"/>
      <c r="NVA31" s="1682"/>
      <c r="NVI31" s="1690"/>
      <c r="NVJ31" s="1686"/>
      <c r="NVM31" s="1682"/>
      <c r="NVN31" s="1682"/>
      <c r="NVO31" s="1682"/>
      <c r="NVP31" s="1682"/>
      <c r="NVS31" s="1682"/>
      <c r="NWA31" s="1690"/>
      <c r="NWB31" s="1686"/>
      <c r="NWE31" s="1682"/>
      <c r="NWF31" s="1682"/>
      <c r="NWG31" s="1682"/>
      <c r="NWH31" s="1682"/>
      <c r="NWK31" s="1682"/>
      <c r="NWS31" s="1690"/>
      <c r="NWT31" s="1686"/>
      <c r="NWW31" s="1682"/>
      <c r="NWX31" s="1682"/>
      <c r="NWY31" s="1682"/>
      <c r="NWZ31" s="1682"/>
      <c r="NXC31" s="1682"/>
      <c r="NXK31" s="1690"/>
      <c r="NXL31" s="1686"/>
      <c r="NXO31" s="1682"/>
      <c r="NXP31" s="1682"/>
      <c r="NXQ31" s="1682"/>
      <c r="NXR31" s="1682"/>
      <c r="NXU31" s="1682"/>
      <c r="NYC31" s="1690"/>
      <c r="NYD31" s="1686"/>
      <c r="NYG31" s="1682"/>
      <c r="NYH31" s="1682"/>
      <c r="NYI31" s="1682"/>
      <c r="NYJ31" s="1682"/>
      <c r="NYM31" s="1682"/>
      <c r="NYU31" s="1690"/>
      <c r="NYV31" s="1686"/>
      <c r="NYY31" s="1682"/>
      <c r="NYZ31" s="1682"/>
      <c r="NZA31" s="1682"/>
      <c r="NZB31" s="1682"/>
      <c r="NZE31" s="1682"/>
      <c r="NZM31" s="1690"/>
      <c r="NZN31" s="1686"/>
      <c r="NZQ31" s="1682"/>
      <c r="NZR31" s="1682"/>
      <c r="NZS31" s="1682"/>
      <c r="NZT31" s="1682"/>
      <c r="NZW31" s="1682"/>
      <c r="OAE31" s="1690"/>
      <c r="OAF31" s="1686"/>
      <c r="OAI31" s="1682"/>
      <c r="OAJ31" s="1682"/>
      <c r="OAK31" s="1682"/>
      <c r="OAL31" s="1682"/>
      <c r="OAO31" s="1682"/>
      <c r="OAW31" s="1690"/>
      <c r="OAX31" s="1686"/>
      <c r="OBA31" s="1682"/>
      <c r="OBB31" s="1682"/>
      <c r="OBC31" s="1682"/>
      <c r="OBD31" s="1682"/>
      <c r="OBG31" s="1682"/>
      <c r="OBO31" s="1690"/>
      <c r="OBP31" s="1686"/>
      <c r="OBS31" s="1682"/>
      <c r="OBT31" s="1682"/>
      <c r="OBU31" s="1682"/>
      <c r="OBV31" s="1682"/>
      <c r="OBY31" s="1682"/>
      <c r="OCG31" s="1690"/>
      <c r="OCH31" s="1686"/>
      <c r="OCK31" s="1682"/>
      <c r="OCL31" s="1682"/>
      <c r="OCM31" s="1682"/>
      <c r="OCN31" s="1682"/>
      <c r="OCQ31" s="1682"/>
      <c r="OCY31" s="1690"/>
      <c r="OCZ31" s="1686"/>
      <c r="ODC31" s="1682"/>
      <c r="ODD31" s="1682"/>
      <c r="ODE31" s="1682"/>
      <c r="ODF31" s="1682"/>
      <c r="ODI31" s="1682"/>
      <c r="ODQ31" s="1690"/>
      <c r="ODR31" s="1686"/>
      <c r="ODU31" s="1682"/>
      <c r="ODV31" s="1682"/>
      <c r="ODW31" s="1682"/>
      <c r="ODX31" s="1682"/>
      <c r="OEA31" s="1682"/>
      <c r="OEI31" s="1690"/>
      <c r="OEJ31" s="1686"/>
      <c r="OEM31" s="1682"/>
      <c r="OEN31" s="1682"/>
      <c r="OEO31" s="1682"/>
      <c r="OEP31" s="1682"/>
      <c r="OES31" s="1682"/>
      <c r="OFA31" s="1690"/>
      <c r="OFB31" s="1686"/>
      <c r="OFE31" s="1682"/>
      <c r="OFF31" s="1682"/>
      <c r="OFG31" s="1682"/>
      <c r="OFH31" s="1682"/>
      <c r="OFK31" s="1682"/>
      <c r="OFS31" s="1690"/>
      <c r="OFT31" s="1686"/>
      <c r="OFW31" s="1682"/>
      <c r="OFX31" s="1682"/>
      <c r="OFY31" s="1682"/>
      <c r="OFZ31" s="1682"/>
      <c r="OGC31" s="1682"/>
      <c r="OGK31" s="1690"/>
      <c r="OGL31" s="1686"/>
      <c r="OGO31" s="1682"/>
      <c r="OGP31" s="1682"/>
      <c r="OGQ31" s="1682"/>
      <c r="OGR31" s="1682"/>
      <c r="OGU31" s="1682"/>
      <c r="OHC31" s="1690"/>
      <c r="OHD31" s="1686"/>
      <c r="OHG31" s="1682"/>
      <c r="OHH31" s="1682"/>
      <c r="OHI31" s="1682"/>
      <c r="OHJ31" s="1682"/>
      <c r="OHM31" s="1682"/>
      <c r="OHU31" s="1690"/>
      <c r="OHV31" s="1686"/>
      <c r="OHY31" s="1682"/>
      <c r="OHZ31" s="1682"/>
      <c r="OIA31" s="1682"/>
      <c r="OIB31" s="1682"/>
      <c r="OIE31" s="1682"/>
      <c r="OIM31" s="1690"/>
      <c r="OIN31" s="1686"/>
      <c r="OIQ31" s="1682"/>
      <c r="OIR31" s="1682"/>
      <c r="OIS31" s="1682"/>
      <c r="OIT31" s="1682"/>
      <c r="OIW31" s="1682"/>
      <c r="OJE31" s="1690"/>
      <c r="OJF31" s="1686"/>
      <c r="OJI31" s="1682"/>
      <c r="OJJ31" s="1682"/>
      <c r="OJK31" s="1682"/>
      <c r="OJL31" s="1682"/>
      <c r="OJO31" s="1682"/>
      <c r="OJW31" s="1690"/>
      <c r="OJX31" s="1686"/>
      <c r="OKA31" s="1682"/>
      <c r="OKB31" s="1682"/>
      <c r="OKC31" s="1682"/>
      <c r="OKD31" s="1682"/>
      <c r="OKG31" s="1682"/>
      <c r="OKO31" s="1690"/>
      <c r="OKP31" s="1686"/>
      <c r="OKS31" s="1682"/>
      <c r="OKT31" s="1682"/>
      <c r="OKU31" s="1682"/>
      <c r="OKV31" s="1682"/>
      <c r="OKY31" s="1682"/>
      <c r="OLG31" s="1690"/>
      <c r="OLH31" s="1686"/>
      <c r="OLK31" s="1682"/>
      <c r="OLL31" s="1682"/>
      <c r="OLM31" s="1682"/>
      <c r="OLN31" s="1682"/>
      <c r="OLQ31" s="1682"/>
      <c r="OLY31" s="1690"/>
      <c r="OLZ31" s="1686"/>
      <c r="OMC31" s="1682"/>
      <c r="OMD31" s="1682"/>
      <c r="OME31" s="1682"/>
      <c r="OMF31" s="1682"/>
      <c r="OMI31" s="1682"/>
      <c r="OMQ31" s="1690"/>
      <c r="OMR31" s="1686"/>
      <c r="OMU31" s="1682"/>
      <c r="OMV31" s="1682"/>
      <c r="OMW31" s="1682"/>
      <c r="OMX31" s="1682"/>
      <c r="ONA31" s="1682"/>
      <c r="ONI31" s="1690"/>
      <c r="ONJ31" s="1686"/>
      <c r="ONM31" s="1682"/>
      <c r="ONN31" s="1682"/>
      <c r="ONO31" s="1682"/>
      <c r="ONP31" s="1682"/>
      <c r="ONS31" s="1682"/>
      <c r="OOA31" s="1690"/>
      <c r="OOB31" s="1686"/>
      <c r="OOE31" s="1682"/>
      <c r="OOF31" s="1682"/>
      <c r="OOG31" s="1682"/>
      <c r="OOH31" s="1682"/>
      <c r="OOK31" s="1682"/>
      <c r="OOS31" s="1690"/>
      <c r="OOT31" s="1686"/>
      <c r="OOW31" s="1682"/>
      <c r="OOX31" s="1682"/>
      <c r="OOY31" s="1682"/>
      <c r="OOZ31" s="1682"/>
      <c r="OPC31" s="1682"/>
      <c r="OPK31" s="1690"/>
      <c r="OPL31" s="1686"/>
      <c r="OPO31" s="1682"/>
      <c r="OPP31" s="1682"/>
      <c r="OPQ31" s="1682"/>
      <c r="OPR31" s="1682"/>
      <c r="OPU31" s="1682"/>
      <c r="OQC31" s="1690"/>
      <c r="OQD31" s="1686"/>
      <c r="OQG31" s="1682"/>
      <c r="OQH31" s="1682"/>
      <c r="OQI31" s="1682"/>
      <c r="OQJ31" s="1682"/>
      <c r="OQM31" s="1682"/>
      <c r="OQU31" s="1690"/>
      <c r="OQV31" s="1686"/>
      <c r="OQY31" s="1682"/>
      <c r="OQZ31" s="1682"/>
      <c r="ORA31" s="1682"/>
      <c r="ORB31" s="1682"/>
      <c r="ORE31" s="1682"/>
      <c r="ORM31" s="1690"/>
      <c r="ORN31" s="1686"/>
      <c r="ORQ31" s="1682"/>
      <c r="ORR31" s="1682"/>
      <c r="ORS31" s="1682"/>
      <c r="ORT31" s="1682"/>
      <c r="ORW31" s="1682"/>
      <c r="OSE31" s="1690"/>
      <c r="OSF31" s="1686"/>
      <c r="OSI31" s="1682"/>
      <c r="OSJ31" s="1682"/>
      <c r="OSK31" s="1682"/>
      <c r="OSL31" s="1682"/>
      <c r="OSO31" s="1682"/>
      <c r="OSW31" s="1690"/>
      <c r="OSX31" s="1686"/>
      <c r="OTA31" s="1682"/>
      <c r="OTB31" s="1682"/>
      <c r="OTC31" s="1682"/>
      <c r="OTD31" s="1682"/>
      <c r="OTG31" s="1682"/>
      <c r="OTO31" s="1690"/>
      <c r="OTP31" s="1686"/>
      <c r="OTS31" s="1682"/>
      <c r="OTT31" s="1682"/>
      <c r="OTU31" s="1682"/>
      <c r="OTV31" s="1682"/>
      <c r="OTY31" s="1682"/>
      <c r="OUG31" s="1690"/>
      <c r="OUH31" s="1686"/>
      <c r="OUK31" s="1682"/>
      <c r="OUL31" s="1682"/>
      <c r="OUM31" s="1682"/>
      <c r="OUN31" s="1682"/>
      <c r="OUQ31" s="1682"/>
      <c r="OUY31" s="1690"/>
      <c r="OUZ31" s="1686"/>
      <c r="OVC31" s="1682"/>
      <c r="OVD31" s="1682"/>
      <c r="OVE31" s="1682"/>
      <c r="OVF31" s="1682"/>
      <c r="OVI31" s="1682"/>
      <c r="OVQ31" s="1690"/>
      <c r="OVR31" s="1686"/>
      <c r="OVU31" s="1682"/>
      <c r="OVV31" s="1682"/>
      <c r="OVW31" s="1682"/>
      <c r="OVX31" s="1682"/>
      <c r="OWA31" s="1682"/>
      <c r="OWI31" s="1690"/>
      <c r="OWJ31" s="1686"/>
      <c r="OWM31" s="1682"/>
      <c r="OWN31" s="1682"/>
      <c r="OWO31" s="1682"/>
      <c r="OWP31" s="1682"/>
      <c r="OWS31" s="1682"/>
      <c r="OXA31" s="1690"/>
      <c r="OXB31" s="1686"/>
      <c r="OXE31" s="1682"/>
      <c r="OXF31" s="1682"/>
      <c r="OXG31" s="1682"/>
      <c r="OXH31" s="1682"/>
      <c r="OXK31" s="1682"/>
      <c r="OXS31" s="1690"/>
      <c r="OXT31" s="1686"/>
      <c r="OXW31" s="1682"/>
      <c r="OXX31" s="1682"/>
      <c r="OXY31" s="1682"/>
      <c r="OXZ31" s="1682"/>
      <c r="OYC31" s="1682"/>
      <c r="OYK31" s="1690"/>
      <c r="OYL31" s="1686"/>
      <c r="OYO31" s="1682"/>
      <c r="OYP31" s="1682"/>
      <c r="OYQ31" s="1682"/>
      <c r="OYR31" s="1682"/>
      <c r="OYU31" s="1682"/>
      <c r="OZC31" s="1690"/>
      <c r="OZD31" s="1686"/>
      <c r="OZG31" s="1682"/>
      <c r="OZH31" s="1682"/>
      <c r="OZI31" s="1682"/>
      <c r="OZJ31" s="1682"/>
      <c r="OZM31" s="1682"/>
      <c r="OZU31" s="1690"/>
      <c r="OZV31" s="1686"/>
      <c r="OZY31" s="1682"/>
      <c r="OZZ31" s="1682"/>
      <c r="PAA31" s="1682"/>
      <c r="PAB31" s="1682"/>
      <c r="PAE31" s="1682"/>
      <c r="PAM31" s="1690"/>
      <c r="PAN31" s="1686"/>
      <c r="PAQ31" s="1682"/>
      <c r="PAR31" s="1682"/>
      <c r="PAS31" s="1682"/>
      <c r="PAT31" s="1682"/>
      <c r="PAW31" s="1682"/>
      <c r="PBE31" s="1690"/>
      <c r="PBF31" s="1686"/>
      <c r="PBI31" s="1682"/>
      <c r="PBJ31" s="1682"/>
      <c r="PBK31" s="1682"/>
      <c r="PBL31" s="1682"/>
      <c r="PBO31" s="1682"/>
      <c r="PBW31" s="1690"/>
      <c r="PBX31" s="1686"/>
      <c r="PCA31" s="1682"/>
      <c r="PCB31" s="1682"/>
      <c r="PCC31" s="1682"/>
      <c r="PCD31" s="1682"/>
      <c r="PCG31" s="1682"/>
      <c r="PCO31" s="1690"/>
      <c r="PCP31" s="1686"/>
      <c r="PCS31" s="1682"/>
      <c r="PCT31" s="1682"/>
      <c r="PCU31" s="1682"/>
      <c r="PCV31" s="1682"/>
      <c r="PCY31" s="1682"/>
      <c r="PDG31" s="1690"/>
      <c r="PDH31" s="1686"/>
      <c r="PDK31" s="1682"/>
      <c r="PDL31" s="1682"/>
      <c r="PDM31" s="1682"/>
      <c r="PDN31" s="1682"/>
      <c r="PDQ31" s="1682"/>
      <c r="PDY31" s="1690"/>
      <c r="PDZ31" s="1686"/>
      <c r="PEC31" s="1682"/>
      <c r="PED31" s="1682"/>
      <c r="PEE31" s="1682"/>
      <c r="PEF31" s="1682"/>
      <c r="PEI31" s="1682"/>
      <c r="PEQ31" s="1690"/>
      <c r="PER31" s="1686"/>
      <c r="PEU31" s="1682"/>
      <c r="PEV31" s="1682"/>
      <c r="PEW31" s="1682"/>
      <c r="PEX31" s="1682"/>
      <c r="PFA31" s="1682"/>
      <c r="PFI31" s="1690"/>
      <c r="PFJ31" s="1686"/>
      <c r="PFM31" s="1682"/>
      <c r="PFN31" s="1682"/>
      <c r="PFO31" s="1682"/>
      <c r="PFP31" s="1682"/>
      <c r="PFS31" s="1682"/>
      <c r="PGA31" s="1690"/>
      <c r="PGB31" s="1686"/>
      <c r="PGE31" s="1682"/>
      <c r="PGF31" s="1682"/>
      <c r="PGG31" s="1682"/>
      <c r="PGH31" s="1682"/>
      <c r="PGK31" s="1682"/>
      <c r="PGS31" s="1690"/>
      <c r="PGT31" s="1686"/>
      <c r="PGW31" s="1682"/>
      <c r="PGX31" s="1682"/>
      <c r="PGY31" s="1682"/>
      <c r="PGZ31" s="1682"/>
      <c r="PHC31" s="1682"/>
      <c r="PHK31" s="1690"/>
      <c r="PHL31" s="1686"/>
      <c r="PHO31" s="1682"/>
      <c r="PHP31" s="1682"/>
      <c r="PHQ31" s="1682"/>
      <c r="PHR31" s="1682"/>
      <c r="PHU31" s="1682"/>
      <c r="PIC31" s="1690"/>
      <c r="PID31" s="1686"/>
      <c r="PIG31" s="1682"/>
      <c r="PIH31" s="1682"/>
      <c r="PII31" s="1682"/>
      <c r="PIJ31" s="1682"/>
      <c r="PIM31" s="1682"/>
      <c r="PIU31" s="1690"/>
      <c r="PIV31" s="1686"/>
      <c r="PIY31" s="1682"/>
      <c r="PIZ31" s="1682"/>
      <c r="PJA31" s="1682"/>
      <c r="PJB31" s="1682"/>
      <c r="PJE31" s="1682"/>
      <c r="PJM31" s="1690"/>
      <c r="PJN31" s="1686"/>
      <c r="PJQ31" s="1682"/>
      <c r="PJR31" s="1682"/>
      <c r="PJS31" s="1682"/>
      <c r="PJT31" s="1682"/>
      <c r="PJW31" s="1682"/>
      <c r="PKE31" s="1690"/>
      <c r="PKF31" s="1686"/>
      <c r="PKI31" s="1682"/>
      <c r="PKJ31" s="1682"/>
      <c r="PKK31" s="1682"/>
      <c r="PKL31" s="1682"/>
      <c r="PKO31" s="1682"/>
      <c r="PKW31" s="1690"/>
      <c r="PKX31" s="1686"/>
      <c r="PLA31" s="1682"/>
      <c r="PLB31" s="1682"/>
      <c r="PLC31" s="1682"/>
      <c r="PLD31" s="1682"/>
      <c r="PLG31" s="1682"/>
      <c r="PLO31" s="1690"/>
      <c r="PLP31" s="1686"/>
      <c r="PLS31" s="1682"/>
      <c r="PLT31" s="1682"/>
      <c r="PLU31" s="1682"/>
      <c r="PLV31" s="1682"/>
      <c r="PLY31" s="1682"/>
      <c r="PMG31" s="1690"/>
      <c r="PMH31" s="1686"/>
      <c r="PMK31" s="1682"/>
      <c r="PML31" s="1682"/>
      <c r="PMM31" s="1682"/>
      <c r="PMN31" s="1682"/>
      <c r="PMQ31" s="1682"/>
      <c r="PMY31" s="1690"/>
      <c r="PMZ31" s="1686"/>
      <c r="PNC31" s="1682"/>
      <c r="PND31" s="1682"/>
      <c r="PNE31" s="1682"/>
      <c r="PNF31" s="1682"/>
      <c r="PNI31" s="1682"/>
      <c r="PNQ31" s="1690"/>
      <c r="PNR31" s="1686"/>
      <c r="PNU31" s="1682"/>
      <c r="PNV31" s="1682"/>
      <c r="PNW31" s="1682"/>
      <c r="PNX31" s="1682"/>
      <c r="POA31" s="1682"/>
      <c r="POI31" s="1690"/>
      <c r="POJ31" s="1686"/>
      <c r="POM31" s="1682"/>
      <c r="PON31" s="1682"/>
      <c r="POO31" s="1682"/>
      <c r="POP31" s="1682"/>
      <c r="POS31" s="1682"/>
      <c r="PPA31" s="1690"/>
      <c r="PPB31" s="1686"/>
      <c r="PPE31" s="1682"/>
      <c r="PPF31" s="1682"/>
      <c r="PPG31" s="1682"/>
      <c r="PPH31" s="1682"/>
      <c r="PPK31" s="1682"/>
      <c r="PPS31" s="1690"/>
      <c r="PPT31" s="1686"/>
      <c r="PPW31" s="1682"/>
      <c r="PPX31" s="1682"/>
      <c r="PPY31" s="1682"/>
      <c r="PPZ31" s="1682"/>
      <c r="PQC31" s="1682"/>
      <c r="PQK31" s="1690"/>
      <c r="PQL31" s="1686"/>
      <c r="PQO31" s="1682"/>
      <c r="PQP31" s="1682"/>
      <c r="PQQ31" s="1682"/>
      <c r="PQR31" s="1682"/>
      <c r="PQU31" s="1682"/>
      <c r="PRC31" s="1690"/>
      <c r="PRD31" s="1686"/>
      <c r="PRG31" s="1682"/>
      <c r="PRH31" s="1682"/>
      <c r="PRI31" s="1682"/>
      <c r="PRJ31" s="1682"/>
      <c r="PRM31" s="1682"/>
      <c r="PRU31" s="1690"/>
      <c r="PRV31" s="1686"/>
      <c r="PRY31" s="1682"/>
      <c r="PRZ31" s="1682"/>
      <c r="PSA31" s="1682"/>
      <c r="PSB31" s="1682"/>
      <c r="PSE31" s="1682"/>
      <c r="PSM31" s="1690"/>
      <c r="PSN31" s="1686"/>
      <c r="PSQ31" s="1682"/>
      <c r="PSR31" s="1682"/>
      <c r="PSS31" s="1682"/>
      <c r="PST31" s="1682"/>
      <c r="PSW31" s="1682"/>
      <c r="PTE31" s="1690"/>
      <c r="PTF31" s="1686"/>
      <c r="PTI31" s="1682"/>
      <c r="PTJ31" s="1682"/>
      <c r="PTK31" s="1682"/>
      <c r="PTL31" s="1682"/>
      <c r="PTO31" s="1682"/>
      <c r="PTW31" s="1690"/>
      <c r="PTX31" s="1686"/>
      <c r="PUA31" s="1682"/>
      <c r="PUB31" s="1682"/>
      <c r="PUC31" s="1682"/>
      <c r="PUD31" s="1682"/>
      <c r="PUG31" s="1682"/>
      <c r="PUO31" s="1690"/>
      <c r="PUP31" s="1686"/>
      <c r="PUS31" s="1682"/>
      <c r="PUT31" s="1682"/>
      <c r="PUU31" s="1682"/>
      <c r="PUV31" s="1682"/>
      <c r="PUY31" s="1682"/>
      <c r="PVG31" s="1690"/>
      <c r="PVH31" s="1686"/>
      <c r="PVK31" s="1682"/>
      <c r="PVL31" s="1682"/>
      <c r="PVM31" s="1682"/>
      <c r="PVN31" s="1682"/>
      <c r="PVQ31" s="1682"/>
      <c r="PVY31" s="1690"/>
      <c r="PVZ31" s="1686"/>
      <c r="PWC31" s="1682"/>
      <c r="PWD31" s="1682"/>
      <c r="PWE31" s="1682"/>
      <c r="PWF31" s="1682"/>
      <c r="PWI31" s="1682"/>
      <c r="PWQ31" s="1690"/>
      <c r="PWR31" s="1686"/>
      <c r="PWU31" s="1682"/>
      <c r="PWV31" s="1682"/>
      <c r="PWW31" s="1682"/>
      <c r="PWX31" s="1682"/>
      <c r="PXA31" s="1682"/>
      <c r="PXI31" s="1690"/>
      <c r="PXJ31" s="1686"/>
      <c r="PXM31" s="1682"/>
      <c r="PXN31" s="1682"/>
      <c r="PXO31" s="1682"/>
      <c r="PXP31" s="1682"/>
      <c r="PXS31" s="1682"/>
      <c r="PYA31" s="1690"/>
      <c r="PYB31" s="1686"/>
      <c r="PYE31" s="1682"/>
      <c r="PYF31" s="1682"/>
      <c r="PYG31" s="1682"/>
      <c r="PYH31" s="1682"/>
      <c r="PYK31" s="1682"/>
      <c r="PYS31" s="1690"/>
      <c r="PYT31" s="1686"/>
      <c r="PYW31" s="1682"/>
      <c r="PYX31" s="1682"/>
      <c r="PYY31" s="1682"/>
      <c r="PYZ31" s="1682"/>
      <c r="PZC31" s="1682"/>
      <c r="PZK31" s="1690"/>
      <c r="PZL31" s="1686"/>
      <c r="PZO31" s="1682"/>
      <c r="PZP31" s="1682"/>
      <c r="PZQ31" s="1682"/>
      <c r="PZR31" s="1682"/>
      <c r="PZU31" s="1682"/>
      <c r="QAC31" s="1690"/>
      <c r="QAD31" s="1686"/>
      <c r="QAG31" s="1682"/>
      <c r="QAH31" s="1682"/>
      <c r="QAI31" s="1682"/>
      <c r="QAJ31" s="1682"/>
      <c r="QAM31" s="1682"/>
      <c r="QAU31" s="1690"/>
      <c r="QAV31" s="1686"/>
      <c r="QAY31" s="1682"/>
      <c r="QAZ31" s="1682"/>
      <c r="QBA31" s="1682"/>
      <c r="QBB31" s="1682"/>
      <c r="QBE31" s="1682"/>
      <c r="QBM31" s="1690"/>
      <c r="QBN31" s="1686"/>
      <c r="QBQ31" s="1682"/>
      <c r="QBR31" s="1682"/>
      <c r="QBS31" s="1682"/>
      <c r="QBT31" s="1682"/>
      <c r="QBW31" s="1682"/>
      <c r="QCE31" s="1690"/>
      <c r="QCF31" s="1686"/>
      <c r="QCI31" s="1682"/>
      <c r="QCJ31" s="1682"/>
      <c r="QCK31" s="1682"/>
      <c r="QCL31" s="1682"/>
      <c r="QCO31" s="1682"/>
      <c r="QCW31" s="1690"/>
      <c r="QCX31" s="1686"/>
      <c r="QDA31" s="1682"/>
      <c r="QDB31" s="1682"/>
      <c r="QDC31" s="1682"/>
      <c r="QDD31" s="1682"/>
      <c r="QDG31" s="1682"/>
      <c r="QDO31" s="1690"/>
      <c r="QDP31" s="1686"/>
      <c r="QDS31" s="1682"/>
      <c r="QDT31" s="1682"/>
      <c r="QDU31" s="1682"/>
      <c r="QDV31" s="1682"/>
      <c r="QDY31" s="1682"/>
      <c r="QEG31" s="1690"/>
      <c r="QEH31" s="1686"/>
      <c r="QEK31" s="1682"/>
      <c r="QEL31" s="1682"/>
      <c r="QEM31" s="1682"/>
      <c r="QEN31" s="1682"/>
      <c r="QEQ31" s="1682"/>
      <c r="QEY31" s="1690"/>
      <c r="QEZ31" s="1686"/>
      <c r="QFC31" s="1682"/>
      <c r="QFD31" s="1682"/>
      <c r="QFE31" s="1682"/>
      <c r="QFF31" s="1682"/>
      <c r="QFI31" s="1682"/>
      <c r="QFQ31" s="1690"/>
      <c r="QFR31" s="1686"/>
      <c r="QFU31" s="1682"/>
      <c r="QFV31" s="1682"/>
      <c r="QFW31" s="1682"/>
      <c r="QFX31" s="1682"/>
      <c r="QGA31" s="1682"/>
      <c r="QGI31" s="1690"/>
      <c r="QGJ31" s="1686"/>
      <c r="QGM31" s="1682"/>
      <c r="QGN31" s="1682"/>
      <c r="QGO31" s="1682"/>
      <c r="QGP31" s="1682"/>
      <c r="QGS31" s="1682"/>
      <c r="QHA31" s="1690"/>
      <c r="QHB31" s="1686"/>
      <c r="QHE31" s="1682"/>
      <c r="QHF31" s="1682"/>
      <c r="QHG31" s="1682"/>
      <c r="QHH31" s="1682"/>
      <c r="QHK31" s="1682"/>
      <c r="QHS31" s="1690"/>
      <c r="QHT31" s="1686"/>
      <c r="QHW31" s="1682"/>
      <c r="QHX31" s="1682"/>
      <c r="QHY31" s="1682"/>
      <c r="QHZ31" s="1682"/>
      <c r="QIC31" s="1682"/>
      <c r="QIK31" s="1690"/>
      <c r="QIL31" s="1686"/>
      <c r="QIO31" s="1682"/>
      <c r="QIP31" s="1682"/>
      <c r="QIQ31" s="1682"/>
      <c r="QIR31" s="1682"/>
      <c r="QIU31" s="1682"/>
      <c r="QJC31" s="1690"/>
      <c r="QJD31" s="1686"/>
      <c r="QJG31" s="1682"/>
      <c r="QJH31" s="1682"/>
      <c r="QJI31" s="1682"/>
      <c r="QJJ31" s="1682"/>
      <c r="QJM31" s="1682"/>
      <c r="QJU31" s="1690"/>
      <c r="QJV31" s="1686"/>
      <c r="QJY31" s="1682"/>
      <c r="QJZ31" s="1682"/>
      <c r="QKA31" s="1682"/>
      <c r="QKB31" s="1682"/>
      <c r="QKE31" s="1682"/>
      <c r="QKM31" s="1690"/>
      <c r="QKN31" s="1686"/>
      <c r="QKQ31" s="1682"/>
      <c r="QKR31" s="1682"/>
      <c r="QKS31" s="1682"/>
      <c r="QKT31" s="1682"/>
      <c r="QKW31" s="1682"/>
      <c r="QLE31" s="1690"/>
      <c r="QLF31" s="1686"/>
      <c r="QLI31" s="1682"/>
      <c r="QLJ31" s="1682"/>
      <c r="QLK31" s="1682"/>
      <c r="QLL31" s="1682"/>
      <c r="QLO31" s="1682"/>
      <c r="QLW31" s="1690"/>
      <c r="QLX31" s="1686"/>
      <c r="QMA31" s="1682"/>
      <c r="QMB31" s="1682"/>
      <c r="QMC31" s="1682"/>
      <c r="QMD31" s="1682"/>
      <c r="QMG31" s="1682"/>
      <c r="QMO31" s="1690"/>
      <c r="QMP31" s="1686"/>
      <c r="QMS31" s="1682"/>
      <c r="QMT31" s="1682"/>
      <c r="QMU31" s="1682"/>
      <c r="QMV31" s="1682"/>
      <c r="QMY31" s="1682"/>
      <c r="QNG31" s="1690"/>
      <c r="QNH31" s="1686"/>
      <c r="QNK31" s="1682"/>
      <c r="QNL31" s="1682"/>
      <c r="QNM31" s="1682"/>
      <c r="QNN31" s="1682"/>
      <c r="QNQ31" s="1682"/>
      <c r="QNY31" s="1690"/>
      <c r="QNZ31" s="1686"/>
      <c r="QOC31" s="1682"/>
      <c r="QOD31" s="1682"/>
      <c r="QOE31" s="1682"/>
      <c r="QOF31" s="1682"/>
      <c r="QOI31" s="1682"/>
      <c r="QOQ31" s="1690"/>
      <c r="QOR31" s="1686"/>
      <c r="QOU31" s="1682"/>
      <c r="QOV31" s="1682"/>
      <c r="QOW31" s="1682"/>
      <c r="QOX31" s="1682"/>
      <c r="QPA31" s="1682"/>
      <c r="QPI31" s="1690"/>
      <c r="QPJ31" s="1686"/>
      <c r="QPM31" s="1682"/>
      <c r="QPN31" s="1682"/>
      <c r="QPO31" s="1682"/>
      <c r="QPP31" s="1682"/>
      <c r="QPS31" s="1682"/>
      <c r="QQA31" s="1690"/>
      <c r="QQB31" s="1686"/>
      <c r="QQE31" s="1682"/>
      <c r="QQF31" s="1682"/>
      <c r="QQG31" s="1682"/>
      <c r="QQH31" s="1682"/>
      <c r="QQK31" s="1682"/>
      <c r="QQS31" s="1690"/>
      <c r="QQT31" s="1686"/>
      <c r="QQW31" s="1682"/>
      <c r="QQX31" s="1682"/>
      <c r="QQY31" s="1682"/>
      <c r="QQZ31" s="1682"/>
      <c r="QRC31" s="1682"/>
      <c r="QRK31" s="1690"/>
      <c r="QRL31" s="1686"/>
      <c r="QRO31" s="1682"/>
      <c r="QRP31" s="1682"/>
      <c r="QRQ31" s="1682"/>
      <c r="QRR31" s="1682"/>
      <c r="QRU31" s="1682"/>
      <c r="QSC31" s="1690"/>
      <c r="QSD31" s="1686"/>
      <c r="QSG31" s="1682"/>
      <c r="QSH31" s="1682"/>
      <c r="QSI31" s="1682"/>
      <c r="QSJ31" s="1682"/>
      <c r="QSM31" s="1682"/>
      <c r="QSU31" s="1690"/>
      <c r="QSV31" s="1686"/>
      <c r="QSY31" s="1682"/>
      <c r="QSZ31" s="1682"/>
      <c r="QTA31" s="1682"/>
      <c r="QTB31" s="1682"/>
      <c r="QTE31" s="1682"/>
      <c r="QTM31" s="1690"/>
      <c r="QTN31" s="1686"/>
      <c r="QTQ31" s="1682"/>
      <c r="QTR31" s="1682"/>
      <c r="QTS31" s="1682"/>
      <c r="QTT31" s="1682"/>
      <c r="QTW31" s="1682"/>
      <c r="QUE31" s="1690"/>
      <c r="QUF31" s="1686"/>
      <c r="QUI31" s="1682"/>
      <c r="QUJ31" s="1682"/>
      <c r="QUK31" s="1682"/>
      <c r="QUL31" s="1682"/>
      <c r="QUO31" s="1682"/>
      <c r="QUW31" s="1690"/>
      <c r="QUX31" s="1686"/>
      <c r="QVA31" s="1682"/>
      <c r="QVB31" s="1682"/>
      <c r="QVC31" s="1682"/>
      <c r="QVD31" s="1682"/>
      <c r="QVG31" s="1682"/>
      <c r="QVO31" s="1690"/>
      <c r="QVP31" s="1686"/>
      <c r="QVS31" s="1682"/>
      <c r="QVT31" s="1682"/>
      <c r="QVU31" s="1682"/>
      <c r="QVV31" s="1682"/>
      <c r="QVY31" s="1682"/>
      <c r="QWG31" s="1690"/>
      <c r="QWH31" s="1686"/>
      <c r="QWK31" s="1682"/>
      <c r="QWL31" s="1682"/>
      <c r="QWM31" s="1682"/>
      <c r="QWN31" s="1682"/>
      <c r="QWQ31" s="1682"/>
      <c r="QWY31" s="1690"/>
      <c r="QWZ31" s="1686"/>
      <c r="QXC31" s="1682"/>
      <c r="QXD31" s="1682"/>
      <c r="QXE31" s="1682"/>
      <c r="QXF31" s="1682"/>
      <c r="QXI31" s="1682"/>
      <c r="QXQ31" s="1690"/>
      <c r="QXR31" s="1686"/>
      <c r="QXU31" s="1682"/>
      <c r="QXV31" s="1682"/>
      <c r="QXW31" s="1682"/>
      <c r="QXX31" s="1682"/>
      <c r="QYA31" s="1682"/>
      <c r="QYI31" s="1690"/>
      <c r="QYJ31" s="1686"/>
      <c r="QYM31" s="1682"/>
      <c r="QYN31" s="1682"/>
      <c r="QYO31" s="1682"/>
      <c r="QYP31" s="1682"/>
      <c r="QYS31" s="1682"/>
      <c r="QZA31" s="1690"/>
      <c r="QZB31" s="1686"/>
      <c r="QZE31" s="1682"/>
      <c r="QZF31" s="1682"/>
      <c r="QZG31" s="1682"/>
      <c r="QZH31" s="1682"/>
      <c r="QZK31" s="1682"/>
      <c r="QZS31" s="1690"/>
      <c r="QZT31" s="1686"/>
      <c r="QZW31" s="1682"/>
      <c r="QZX31" s="1682"/>
      <c r="QZY31" s="1682"/>
      <c r="QZZ31" s="1682"/>
      <c r="RAC31" s="1682"/>
      <c r="RAK31" s="1690"/>
      <c r="RAL31" s="1686"/>
      <c r="RAO31" s="1682"/>
      <c r="RAP31" s="1682"/>
      <c r="RAQ31" s="1682"/>
      <c r="RAR31" s="1682"/>
      <c r="RAU31" s="1682"/>
      <c r="RBC31" s="1690"/>
      <c r="RBD31" s="1686"/>
      <c r="RBG31" s="1682"/>
      <c r="RBH31" s="1682"/>
      <c r="RBI31" s="1682"/>
      <c r="RBJ31" s="1682"/>
      <c r="RBM31" s="1682"/>
      <c r="RBU31" s="1690"/>
      <c r="RBV31" s="1686"/>
      <c r="RBY31" s="1682"/>
      <c r="RBZ31" s="1682"/>
      <c r="RCA31" s="1682"/>
      <c r="RCB31" s="1682"/>
      <c r="RCE31" s="1682"/>
      <c r="RCM31" s="1690"/>
      <c r="RCN31" s="1686"/>
      <c r="RCQ31" s="1682"/>
      <c r="RCR31" s="1682"/>
      <c r="RCS31" s="1682"/>
      <c r="RCT31" s="1682"/>
      <c r="RCW31" s="1682"/>
      <c r="RDE31" s="1690"/>
      <c r="RDF31" s="1686"/>
      <c r="RDI31" s="1682"/>
      <c r="RDJ31" s="1682"/>
      <c r="RDK31" s="1682"/>
      <c r="RDL31" s="1682"/>
      <c r="RDO31" s="1682"/>
      <c r="RDW31" s="1690"/>
      <c r="RDX31" s="1686"/>
      <c r="REA31" s="1682"/>
      <c r="REB31" s="1682"/>
      <c r="REC31" s="1682"/>
      <c r="RED31" s="1682"/>
      <c r="REG31" s="1682"/>
      <c r="REO31" s="1690"/>
      <c r="REP31" s="1686"/>
      <c r="RES31" s="1682"/>
      <c r="RET31" s="1682"/>
      <c r="REU31" s="1682"/>
      <c r="REV31" s="1682"/>
      <c r="REY31" s="1682"/>
      <c r="RFG31" s="1690"/>
      <c r="RFH31" s="1686"/>
      <c r="RFK31" s="1682"/>
      <c r="RFL31" s="1682"/>
      <c r="RFM31" s="1682"/>
      <c r="RFN31" s="1682"/>
      <c r="RFQ31" s="1682"/>
      <c r="RFY31" s="1690"/>
      <c r="RFZ31" s="1686"/>
      <c r="RGC31" s="1682"/>
      <c r="RGD31" s="1682"/>
      <c r="RGE31" s="1682"/>
      <c r="RGF31" s="1682"/>
      <c r="RGI31" s="1682"/>
      <c r="RGQ31" s="1690"/>
      <c r="RGR31" s="1686"/>
      <c r="RGU31" s="1682"/>
      <c r="RGV31" s="1682"/>
      <c r="RGW31" s="1682"/>
      <c r="RGX31" s="1682"/>
      <c r="RHA31" s="1682"/>
      <c r="RHI31" s="1690"/>
      <c r="RHJ31" s="1686"/>
      <c r="RHM31" s="1682"/>
      <c r="RHN31" s="1682"/>
      <c r="RHO31" s="1682"/>
      <c r="RHP31" s="1682"/>
      <c r="RHS31" s="1682"/>
      <c r="RIA31" s="1690"/>
      <c r="RIB31" s="1686"/>
      <c r="RIE31" s="1682"/>
      <c r="RIF31" s="1682"/>
      <c r="RIG31" s="1682"/>
      <c r="RIH31" s="1682"/>
      <c r="RIK31" s="1682"/>
      <c r="RIS31" s="1690"/>
      <c r="RIT31" s="1686"/>
      <c r="RIW31" s="1682"/>
      <c r="RIX31" s="1682"/>
      <c r="RIY31" s="1682"/>
      <c r="RIZ31" s="1682"/>
      <c r="RJC31" s="1682"/>
      <c r="RJK31" s="1690"/>
      <c r="RJL31" s="1686"/>
      <c r="RJO31" s="1682"/>
      <c r="RJP31" s="1682"/>
      <c r="RJQ31" s="1682"/>
      <c r="RJR31" s="1682"/>
      <c r="RJU31" s="1682"/>
      <c r="RKC31" s="1690"/>
      <c r="RKD31" s="1686"/>
      <c r="RKG31" s="1682"/>
      <c r="RKH31" s="1682"/>
      <c r="RKI31" s="1682"/>
      <c r="RKJ31" s="1682"/>
      <c r="RKM31" s="1682"/>
      <c r="RKU31" s="1690"/>
      <c r="RKV31" s="1686"/>
      <c r="RKY31" s="1682"/>
      <c r="RKZ31" s="1682"/>
      <c r="RLA31" s="1682"/>
      <c r="RLB31" s="1682"/>
      <c r="RLE31" s="1682"/>
      <c r="RLM31" s="1690"/>
      <c r="RLN31" s="1686"/>
      <c r="RLQ31" s="1682"/>
      <c r="RLR31" s="1682"/>
      <c r="RLS31" s="1682"/>
      <c r="RLT31" s="1682"/>
      <c r="RLW31" s="1682"/>
      <c r="RME31" s="1690"/>
      <c r="RMF31" s="1686"/>
      <c r="RMI31" s="1682"/>
      <c r="RMJ31" s="1682"/>
      <c r="RMK31" s="1682"/>
      <c r="RML31" s="1682"/>
      <c r="RMO31" s="1682"/>
      <c r="RMW31" s="1690"/>
      <c r="RMX31" s="1686"/>
      <c r="RNA31" s="1682"/>
      <c r="RNB31" s="1682"/>
      <c r="RNC31" s="1682"/>
      <c r="RND31" s="1682"/>
      <c r="RNG31" s="1682"/>
      <c r="RNO31" s="1690"/>
      <c r="RNP31" s="1686"/>
      <c r="RNS31" s="1682"/>
      <c r="RNT31" s="1682"/>
      <c r="RNU31" s="1682"/>
      <c r="RNV31" s="1682"/>
      <c r="RNY31" s="1682"/>
      <c r="ROG31" s="1690"/>
      <c r="ROH31" s="1686"/>
      <c r="ROK31" s="1682"/>
      <c r="ROL31" s="1682"/>
      <c r="ROM31" s="1682"/>
      <c r="RON31" s="1682"/>
      <c r="ROQ31" s="1682"/>
      <c r="ROY31" s="1690"/>
      <c r="ROZ31" s="1686"/>
      <c r="RPC31" s="1682"/>
      <c r="RPD31" s="1682"/>
      <c r="RPE31" s="1682"/>
      <c r="RPF31" s="1682"/>
      <c r="RPI31" s="1682"/>
      <c r="RPQ31" s="1690"/>
      <c r="RPR31" s="1686"/>
      <c r="RPU31" s="1682"/>
      <c r="RPV31" s="1682"/>
      <c r="RPW31" s="1682"/>
      <c r="RPX31" s="1682"/>
      <c r="RQA31" s="1682"/>
      <c r="RQI31" s="1690"/>
      <c r="RQJ31" s="1686"/>
      <c r="RQM31" s="1682"/>
      <c r="RQN31" s="1682"/>
      <c r="RQO31" s="1682"/>
      <c r="RQP31" s="1682"/>
      <c r="RQS31" s="1682"/>
      <c r="RRA31" s="1690"/>
      <c r="RRB31" s="1686"/>
      <c r="RRE31" s="1682"/>
      <c r="RRF31" s="1682"/>
      <c r="RRG31" s="1682"/>
      <c r="RRH31" s="1682"/>
      <c r="RRK31" s="1682"/>
      <c r="RRS31" s="1690"/>
      <c r="RRT31" s="1686"/>
      <c r="RRW31" s="1682"/>
      <c r="RRX31" s="1682"/>
      <c r="RRY31" s="1682"/>
      <c r="RRZ31" s="1682"/>
      <c r="RSC31" s="1682"/>
      <c r="RSK31" s="1690"/>
      <c r="RSL31" s="1686"/>
      <c r="RSO31" s="1682"/>
      <c r="RSP31" s="1682"/>
      <c r="RSQ31" s="1682"/>
      <c r="RSR31" s="1682"/>
      <c r="RSU31" s="1682"/>
      <c r="RTC31" s="1690"/>
      <c r="RTD31" s="1686"/>
      <c r="RTG31" s="1682"/>
      <c r="RTH31" s="1682"/>
      <c r="RTI31" s="1682"/>
      <c r="RTJ31" s="1682"/>
      <c r="RTM31" s="1682"/>
      <c r="RTU31" s="1690"/>
      <c r="RTV31" s="1686"/>
      <c r="RTY31" s="1682"/>
      <c r="RTZ31" s="1682"/>
      <c r="RUA31" s="1682"/>
      <c r="RUB31" s="1682"/>
      <c r="RUE31" s="1682"/>
      <c r="RUM31" s="1690"/>
      <c r="RUN31" s="1686"/>
      <c r="RUQ31" s="1682"/>
      <c r="RUR31" s="1682"/>
      <c r="RUS31" s="1682"/>
      <c r="RUT31" s="1682"/>
      <c r="RUW31" s="1682"/>
      <c r="RVE31" s="1690"/>
      <c r="RVF31" s="1686"/>
      <c r="RVI31" s="1682"/>
      <c r="RVJ31" s="1682"/>
      <c r="RVK31" s="1682"/>
      <c r="RVL31" s="1682"/>
      <c r="RVO31" s="1682"/>
      <c r="RVW31" s="1690"/>
      <c r="RVX31" s="1686"/>
      <c r="RWA31" s="1682"/>
      <c r="RWB31" s="1682"/>
      <c r="RWC31" s="1682"/>
      <c r="RWD31" s="1682"/>
      <c r="RWG31" s="1682"/>
      <c r="RWO31" s="1690"/>
      <c r="RWP31" s="1686"/>
      <c r="RWS31" s="1682"/>
      <c r="RWT31" s="1682"/>
      <c r="RWU31" s="1682"/>
      <c r="RWV31" s="1682"/>
      <c r="RWY31" s="1682"/>
      <c r="RXG31" s="1690"/>
      <c r="RXH31" s="1686"/>
      <c r="RXK31" s="1682"/>
      <c r="RXL31" s="1682"/>
      <c r="RXM31" s="1682"/>
      <c r="RXN31" s="1682"/>
      <c r="RXQ31" s="1682"/>
      <c r="RXY31" s="1690"/>
      <c r="RXZ31" s="1686"/>
      <c r="RYC31" s="1682"/>
      <c r="RYD31" s="1682"/>
      <c r="RYE31" s="1682"/>
      <c r="RYF31" s="1682"/>
      <c r="RYI31" s="1682"/>
      <c r="RYQ31" s="1690"/>
      <c r="RYR31" s="1686"/>
      <c r="RYU31" s="1682"/>
      <c r="RYV31" s="1682"/>
      <c r="RYW31" s="1682"/>
      <c r="RYX31" s="1682"/>
      <c r="RZA31" s="1682"/>
      <c r="RZI31" s="1690"/>
      <c r="RZJ31" s="1686"/>
      <c r="RZM31" s="1682"/>
      <c r="RZN31" s="1682"/>
      <c r="RZO31" s="1682"/>
      <c r="RZP31" s="1682"/>
      <c r="RZS31" s="1682"/>
      <c r="SAA31" s="1690"/>
      <c r="SAB31" s="1686"/>
      <c r="SAE31" s="1682"/>
      <c r="SAF31" s="1682"/>
      <c r="SAG31" s="1682"/>
      <c r="SAH31" s="1682"/>
      <c r="SAK31" s="1682"/>
      <c r="SAS31" s="1690"/>
      <c r="SAT31" s="1686"/>
      <c r="SAW31" s="1682"/>
      <c r="SAX31" s="1682"/>
      <c r="SAY31" s="1682"/>
      <c r="SAZ31" s="1682"/>
      <c r="SBC31" s="1682"/>
      <c r="SBK31" s="1690"/>
      <c r="SBL31" s="1686"/>
      <c r="SBO31" s="1682"/>
      <c r="SBP31" s="1682"/>
      <c r="SBQ31" s="1682"/>
      <c r="SBR31" s="1682"/>
      <c r="SBU31" s="1682"/>
      <c r="SCC31" s="1690"/>
      <c r="SCD31" s="1686"/>
      <c r="SCG31" s="1682"/>
      <c r="SCH31" s="1682"/>
      <c r="SCI31" s="1682"/>
      <c r="SCJ31" s="1682"/>
      <c r="SCM31" s="1682"/>
      <c r="SCU31" s="1690"/>
      <c r="SCV31" s="1686"/>
      <c r="SCY31" s="1682"/>
      <c r="SCZ31" s="1682"/>
      <c r="SDA31" s="1682"/>
      <c r="SDB31" s="1682"/>
      <c r="SDE31" s="1682"/>
      <c r="SDM31" s="1690"/>
      <c r="SDN31" s="1686"/>
      <c r="SDQ31" s="1682"/>
      <c r="SDR31" s="1682"/>
      <c r="SDS31" s="1682"/>
      <c r="SDT31" s="1682"/>
      <c r="SDW31" s="1682"/>
      <c r="SEE31" s="1690"/>
      <c r="SEF31" s="1686"/>
      <c r="SEI31" s="1682"/>
      <c r="SEJ31" s="1682"/>
      <c r="SEK31" s="1682"/>
      <c r="SEL31" s="1682"/>
      <c r="SEO31" s="1682"/>
      <c r="SEW31" s="1690"/>
      <c r="SEX31" s="1686"/>
      <c r="SFA31" s="1682"/>
      <c r="SFB31" s="1682"/>
      <c r="SFC31" s="1682"/>
      <c r="SFD31" s="1682"/>
      <c r="SFG31" s="1682"/>
      <c r="SFO31" s="1690"/>
      <c r="SFP31" s="1686"/>
      <c r="SFS31" s="1682"/>
      <c r="SFT31" s="1682"/>
      <c r="SFU31" s="1682"/>
      <c r="SFV31" s="1682"/>
      <c r="SFY31" s="1682"/>
      <c r="SGG31" s="1690"/>
      <c r="SGH31" s="1686"/>
      <c r="SGK31" s="1682"/>
      <c r="SGL31" s="1682"/>
      <c r="SGM31" s="1682"/>
      <c r="SGN31" s="1682"/>
      <c r="SGQ31" s="1682"/>
      <c r="SGY31" s="1690"/>
      <c r="SGZ31" s="1686"/>
      <c r="SHC31" s="1682"/>
      <c r="SHD31" s="1682"/>
      <c r="SHE31" s="1682"/>
      <c r="SHF31" s="1682"/>
      <c r="SHI31" s="1682"/>
      <c r="SHQ31" s="1690"/>
      <c r="SHR31" s="1686"/>
      <c r="SHU31" s="1682"/>
      <c r="SHV31" s="1682"/>
      <c r="SHW31" s="1682"/>
      <c r="SHX31" s="1682"/>
      <c r="SIA31" s="1682"/>
      <c r="SII31" s="1690"/>
      <c r="SIJ31" s="1686"/>
      <c r="SIM31" s="1682"/>
      <c r="SIN31" s="1682"/>
      <c r="SIO31" s="1682"/>
      <c r="SIP31" s="1682"/>
      <c r="SIS31" s="1682"/>
      <c r="SJA31" s="1690"/>
      <c r="SJB31" s="1686"/>
      <c r="SJE31" s="1682"/>
      <c r="SJF31" s="1682"/>
      <c r="SJG31" s="1682"/>
      <c r="SJH31" s="1682"/>
      <c r="SJK31" s="1682"/>
      <c r="SJS31" s="1690"/>
      <c r="SJT31" s="1686"/>
      <c r="SJW31" s="1682"/>
      <c r="SJX31" s="1682"/>
      <c r="SJY31" s="1682"/>
      <c r="SJZ31" s="1682"/>
      <c r="SKC31" s="1682"/>
      <c r="SKK31" s="1690"/>
      <c r="SKL31" s="1686"/>
      <c r="SKO31" s="1682"/>
      <c r="SKP31" s="1682"/>
      <c r="SKQ31" s="1682"/>
      <c r="SKR31" s="1682"/>
      <c r="SKU31" s="1682"/>
      <c r="SLC31" s="1690"/>
      <c r="SLD31" s="1686"/>
      <c r="SLG31" s="1682"/>
      <c r="SLH31" s="1682"/>
      <c r="SLI31" s="1682"/>
      <c r="SLJ31" s="1682"/>
      <c r="SLM31" s="1682"/>
      <c r="SLU31" s="1690"/>
      <c r="SLV31" s="1686"/>
      <c r="SLY31" s="1682"/>
      <c r="SLZ31" s="1682"/>
      <c r="SMA31" s="1682"/>
      <c r="SMB31" s="1682"/>
      <c r="SME31" s="1682"/>
      <c r="SMM31" s="1690"/>
      <c r="SMN31" s="1686"/>
      <c r="SMQ31" s="1682"/>
      <c r="SMR31" s="1682"/>
      <c r="SMS31" s="1682"/>
      <c r="SMT31" s="1682"/>
      <c r="SMW31" s="1682"/>
      <c r="SNE31" s="1690"/>
      <c r="SNF31" s="1686"/>
      <c r="SNI31" s="1682"/>
      <c r="SNJ31" s="1682"/>
      <c r="SNK31" s="1682"/>
      <c r="SNL31" s="1682"/>
      <c r="SNO31" s="1682"/>
      <c r="SNW31" s="1690"/>
      <c r="SNX31" s="1686"/>
      <c r="SOA31" s="1682"/>
      <c r="SOB31" s="1682"/>
      <c r="SOC31" s="1682"/>
      <c r="SOD31" s="1682"/>
      <c r="SOG31" s="1682"/>
      <c r="SOO31" s="1690"/>
      <c r="SOP31" s="1686"/>
      <c r="SOS31" s="1682"/>
      <c r="SOT31" s="1682"/>
      <c r="SOU31" s="1682"/>
      <c r="SOV31" s="1682"/>
      <c r="SOY31" s="1682"/>
      <c r="SPG31" s="1690"/>
      <c r="SPH31" s="1686"/>
      <c r="SPK31" s="1682"/>
      <c r="SPL31" s="1682"/>
      <c r="SPM31" s="1682"/>
      <c r="SPN31" s="1682"/>
      <c r="SPQ31" s="1682"/>
      <c r="SPY31" s="1690"/>
      <c r="SPZ31" s="1686"/>
      <c r="SQC31" s="1682"/>
      <c r="SQD31" s="1682"/>
      <c r="SQE31" s="1682"/>
      <c r="SQF31" s="1682"/>
      <c r="SQI31" s="1682"/>
      <c r="SQQ31" s="1690"/>
      <c r="SQR31" s="1686"/>
      <c r="SQU31" s="1682"/>
      <c r="SQV31" s="1682"/>
      <c r="SQW31" s="1682"/>
      <c r="SQX31" s="1682"/>
      <c r="SRA31" s="1682"/>
      <c r="SRI31" s="1690"/>
      <c r="SRJ31" s="1686"/>
      <c r="SRM31" s="1682"/>
      <c r="SRN31" s="1682"/>
      <c r="SRO31" s="1682"/>
      <c r="SRP31" s="1682"/>
      <c r="SRS31" s="1682"/>
      <c r="SSA31" s="1690"/>
      <c r="SSB31" s="1686"/>
      <c r="SSE31" s="1682"/>
      <c r="SSF31" s="1682"/>
      <c r="SSG31" s="1682"/>
      <c r="SSH31" s="1682"/>
      <c r="SSK31" s="1682"/>
      <c r="SSS31" s="1690"/>
      <c r="SST31" s="1686"/>
      <c r="SSW31" s="1682"/>
      <c r="SSX31" s="1682"/>
      <c r="SSY31" s="1682"/>
      <c r="SSZ31" s="1682"/>
      <c r="STC31" s="1682"/>
      <c r="STK31" s="1690"/>
      <c r="STL31" s="1686"/>
      <c r="STO31" s="1682"/>
      <c r="STP31" s="1682"/>
      <c r="STQ31" s="1682"/>
      <c r="STR31" s="1682"/>
      <c r="STU31" s="1682"/>
      <c r="SUC31" s="1690"/>
      <c r="SUD31" s="1686"/>
      <c r="SUG31" s="1682"/>
      <c r="SUH31" s="1682"/>
      <c r="SUI31" s="1682"/>
      <c r="SUJ31" s="1682"/>
      <c r="SUM31" s="1682"/>
      <c r="SUU31" s="1690"/>
      <c r="SUV31" s="1686"/>
      <c r="SUY31" s="1682"/>
      <c r="SUZ31" s="1682"/>
      <c r="SVA31" s="1682"/>
      <c r="SVB31" s="1682"/>
      <c r="SVE31" s="1682"/>
      <c r="SVM31" s="1690"/>
      <c r="SVN31" s="1686"/>
      <c r="SVQ31" s="1682"/>
      <c r="SVR31" s="1682"/>
      <c r="SVS31" s="1682"/>
      <c r="SVT31" s="1682"/>
      <c r="SVW31" s="1682"/>
      <c r="SWE31" s="1690"/>
      <c r="SWF31" s="1686"/>
      <c r="SWI31" s="1682"/>
      <c r="SWJ31" s="1682"/>
      <c r="SWK31" s="1682"/>
      <c r="SWL31" s="1682"/>
      <c r="SWO31" s="1682"/>
      <c r="SWW31" s="1690"/>
      <c r="SWX31" s="1686"/>
      <c r="SXA31" s="1682"/>
      <c r="SXB31" s="1682"/>
      <c r="SXC31" s="1682"/>
      <c r="SXD31" s="1682"/>
      <c r="SXG31" s="1682"/>
      <c r="SXO31" s="1690"/>
      <c r="SXP31" s="1686"/>
      <c r="SXS31" s="1682"/>
      <c r="SXT31" s="1682"/>
      <c r="SXU31" s="1682"/>
      <c r="SXV31" s="1682"/>
      <c r="SXY31" s="1682"/>
      <c r="SYG31" s="1690"/>
      <c r="SYH31" s="1686"/>
      <c r="SYK31" s="1682"/>
      <c r="SYL31" s="1682"/>
      <c r="SYM31" s="1682"/>
      <c r="SYN31" s="1682"/>
      <c r="SYQ31" s="1682"/>
      <c r="SYY31" s="1690"/>
      <c r="SYZ31" s="1686"/>
      <c r="SZC31" s="1682"/>
      <c r="SZD31" s="1682"/>
      <c r="SZE31" s="1682"/>
      <c r="SZF31" s="1682"/>
      <c r="SZI31" s="1682"/>
      <c r="SZQ31" s="1690"/>
      <c r="SZR31" s="1686"/>
      <c r="SZU31" s="1682"/>
      <c r="SZV31" s="1682"/>
      <c r="SZW31" s="1682"/>
      <c r="SZX31" s="1682"/>
      <c r="TAA31" s="1682"/>
      <c r="TAI31" s="1690"/>
      <c r="TAJ31" s="1686"/>
      <c r="TAM31" s="1682"/>
      <c r="TAN31" s="1682"/>
      <c r="TAO31" s="1682"/>
      <c r="TAP31" s="1682"/>
      <c r="TAS31" s="1682"/>
      <c r="TBA31" s="1690"/>
      <c r="TBB31" s="1686"/>
      <c r="TBE31" s="1682"/>
      <c r="TBF31" s="1682"/>
      <c r="TBG31" s="1682"/>
      <c r="TBH31" s="1682"/>
      <c r="TBK31" s="1682"/>
      <c r="TBS31" s="1690"/>
      <c r="TBT31" s="1686"/>
      <c r="TBW31" s="1682"/>
      <c r="TBX31" s="1682"/>
      <c r="TBY31" s="1682"/>
      <c r="TBZ31" s="1682"/>
      <c r="TCC31" s="1682"/>
      <c r="TCK31" s="1690"/>
      <c r="TCL31" s="1686"/>
      <c r="TCO31" s="1682"/>
      <c r="TCP31" s="1682"/>
      <c r="TCQ31" s="1682"/>
      <c r="TCR31" s="1682"/>
      <c r="TCU31" s="1682"/>
      <c r="TDC31" s="1690"/>
      <c r="TDD31" s="1686"/>
      <c r="TDG31" s="1682"/>
      <c r="TDH31" s="1682"/>
      <c r="TDI31" s="1682"/>
      <c r="TDJ31" s="1682"/>
      <c r="TDM31" s="1682"/>
      <c r="TDU31" s="1690"/>
      <c r="TDV31" s="1686"/>
      <c r="TDY31" s="1682"/>
      <c r="TDZ31" s="1682"/>
      <c r="TEA31" s="1682"/>
      <c r="TEB31" s="1682"/>
      <c r="TEE31" s="1682"/>
      <c r="TEM31" s="1690"/>
      <c r="TEN31" s="1686"/>
      <c r="TEQ31" s="1682"/>
      <c r="TER31" s="1682"/>
      <c r="TES31" s="1682"/>
      <c r="TET31" s="1682"/>
      <c r="TEW31" s="1682"/>
      <c r="TFE31" s="1690"/>
      <c r="TFF31" s="1686"/>
      <c r="TFI31" s="1682"/>
      <c r="TFJ31" s="1682"/>
      <c r="TFK31" s="1682"/>
      <c r="TFL31" s="1682"/>
      <c r="TFO31" s="1682"/>
      <c r="TFW31" s="1690"/>
      <c r="TFX31" s="1686"/>
      <c r="TGA31" s="1682"/>
      <c r="TGB31" s="1682"/>
      <c r="TGC31" s="1682"/>
      <c r="TGD31" s="1682"/>
      <c r="TGG31" s="1682"/>
      <c r="TGO31" s="1690"/>
      <c r="TGP31" s="1686"/>
      <c r="TGS31" s="1682"/>
      <c r="TGT31" s="1682"/>
      <c r="TGU31" s="1682"/>
      <c r="TGV31" s="1682"/>
      <c r="TGY31" s="1682"/>
      <c r="THG31" s="1690"/>
      <c r="THH31" s="1686"/>
      <c r="THK31" s="1682"/>
      <c r="THL31" s="1682"/>
      <c r="THM31" s="1682"/>
      <c r="THN31" s="1682"/>
      <c r="THQ31" s="1682"/>
      <c r="THY31" s="1690"/>
      <c r="THZ31" s="1686"/>
      <c r="TIC31" s="1682"/>
      <c r="TID31" s="1682"/>
      <c r="TIE31" s="1682"/>
      <c r="TIF31" s="1682"/>
      <c r="TII31" s="1682"/>
      <c r="TIQ31" s="1690"/>
      <c r="TIR31" s="1686"/>
      <c r="TIU31" s="1682"/>
      <c r="TIV31" s="1682"/>
      <c r="TIW31" s="1682"/>
      <c r="TIX31" s="1682"/>
      <c r="TJA31" s="1682"/>
      <c r="TJI31" s="1690"/>
      <c r="TJJ31" s="1686"/>
      <c r="TJM31" s="1682"/>
      <c r="TJN31" s="1682"/>
      <c r="TJO31" s="1682"/>
      <c r="TJP31" s="1682"/>
      <c r="TJS31" s="1682"/>
      <c r="TKA31" s="1690"/>
      <c r="TKB31" s="1686"/>
      <c r="TKE31" s="1682"/>
      <c r="TKF31" s="1682"/>
      <c r="TKG31" s="1682"/>
      <c r="TKH31" s="1682"/>
      <c r="TKK31" s="1682"/>
      <c r="TKS31" s="1690"/>
      <c r="TKT31" s="1686"/>
      <c r="TKW31" s="1682"/>
      <c r="TKX31" s="1682"/>
      <c r="TKY31" s="1682"/>
      <c r="TKZ31" s="1682"/>
      <c r="TLC31" s="1682"/>
      <c r="TLK31" s="1690"/>
      <c r="TLL31" s="1686"/>
      <c r="TLO31" s="1682"/>
      <c r="TLP31" s="1682"/>
      <c r="TLQ31" s="1682"/>
      <c r="TLR31" s="1682"/>
      <c r="TLU31" s="1682"/>
      <c r="TMC31" s="1690"/>
      <c r="TMD31" s="1686"/>
      <c r="TMG31" s="1682"/>
      <c r="TMH31" s="1682"/>
      <c r="TMI31" s="1682"/>
      <c r="TMJ31" s="1682"/>
      <c r="TMM31" s="1682"/>
      <c r="TMU31" s="1690"/>
      <c r="TMV31" s="1686"/>
      <c r="TMY31" s="1682"/>
      <c r="TMZ31" s="1682"/>
      <c r="TNA31" s="1682"/>
      <c r="TNB31" s="1682"/>
      <c r="TNE31" s="1682"/>
      <c r="TNM31" s="1690"/>
      <c r="TNN31" s="1686"/>
      <c r="TNQ31" s="1682"/>
      <c r="TNR31" s="1682"/>
      <c r="TNS31" s="1682"/>
      <c r="TNT31" s="1682"/>
      <c r="TNW31" s="1682"/>
      <c r="TOE31" s="1690"/>
      <c r="TOF31" s="1686"/>
      <c r="TOI31" s="1682"/>
      <c r="TOJ31" s="1682"/>
      <c r="TOK31" s="1682"/>
      <c r="TOL31" s="1682"/>
      <c r="TOO31" s="1682"/>
      <c r="TOW31" s="1690"/>
      <c r="TOX31" s="1686"/>
      <c r="TPA31" s="1682"/>
      <c r="TPB31" s="1682"/>
      <c r="TPC31" s="1682"/>
      <c r="TPD31" s="1682"/>
      <c r="TPG31" s="1682"/>
      <c r="TPO31" s="1690"/>
      <c r="TPP31" s="1686"/>
      <c r="TPS31" s="1682"/>
      <c r="TPT31" s="1682"/>
      <c r="TPU31" s="1682"/>
      <c r="TPV31" s="1682"/>
      <c r="TPY31" s="1682"/>
      <c r="TQG31" s="1690"/>
      <c r="TQH31" s="1686"/>
      <c r="TQK31" s="1682"/>
      <c r="TQL31" s="1682"/>
      <c r="TQM31" s="1682"/>
      <c r="TQN31" s="1682"/>
      <c r="TQQ31" s="1682"/>
      <c r="TQY31" s="1690"/>
      <c r="TQZ31" s="1686"/>
      <c r="TRC31" s="1682"/>
      <c r="TRD31" s="1682"/>
      <c r="TRE31" s="1682"/>
      <c r="TRF31" s="1682"/>
      <c r="TRI31" s="1682"/>
      <c r="TRQ31" s="1690"/>
      <c r="TRR31" s="1686"/>
      <c r="TRU31" s="1682"/>
      <c r="TRV31" s="1682"/>
      <c r="TRW31" s="1682"/>
      <c r="TRX31" s="1682"/>
      <c r="TSA31" s="1682"/>
      <c r="TSI31" s="1690"/>
      <c r="TSJ31" s="1686"/>
      <c r="TSM31" s="1682"/>
      <c r="TSN31" s="1682"/>
      <c r="TSO31" s="1682"/>
      <c r="TSP31" s="1682"/>
      <c r="TSS31" s="1682"/>
      <c r="TTA31" s="1690"/>
      <c r="TTB31" s="1686"/>
      <c r="TTE31" s="1682"/>
      <c r="TTF31" s="1682"/>
      <c r="TTG31" s="1682"/>
      <c r="TTH31" s="1682"/>
      <c r="TTK31" s="1682"/>
      <c r="TTS31" s="1690"/>
      <c r="TTT31" s="1686"/>
      <c r="TTW31" s="1682"/>
      <c r="TTX31" s="1682"/>
      <c r="TTY31" s="1682"/>
      <c r="TTZ31" s="1682"/>
      <c r="TUC31" s="1682"/>
      <c r="TUK31" s="1690"/>
      <c r="TUL31" s="1686"/>
      <c r="TUO31" s="1682"/>
      <c r="TUP31" s="1682"/>
      <c r="TUQ31" s="1682"/>
      <c r="TUR31" s="1682"/>
      <c r="TUU31" s="1682"/>
      <c r="TVC31" s="1690"/>
      <c r="TVD31" s="1686"/>
      <c r="TVG31" s="1682"/>
      <c r="TVH31" s="1682"/>
      <c r="TVI31" s="1682"/>
      <c r="TVJ31" s="1682"/>
      <c r="TVM31" s="1682"/>
      <c r="TVU31" s="1690"/>
      <c r="TVV31" s="1686"/>
      <c r="TVY31" s="1682"/>
      <c r="TVZ31" s="1682"/>
      <c r="TWA31" s="1682"/>
      <c r="TWB31" s="1682"/>
      <c r="TWE31" s="1682"/>
      <c r="TWM31" s="1690"/>
      <c r="TWN31" s="1686"/>
      <c r="TWQ31" s="1682"/>
      <c r="TWR31" s="1682"/>
      <c r="TWS31" s="1682"/>
      <c r="TWT31" s="1682"/>
      <c r="TWW31" s="1682"/>
      <c r="TXE31" s="1690"/>
      <c r="TXF31" s="1686"/>
      <c r="TXI31" s="1682"/>
      <c r="TXJ31" s="1682"/>
      <c r="TXK31" s="1682"/>
      <c r="TXL31" s="1682"/>
      <c r="TXO31" s="1682"/>
      <c r="TXW31" s="1690"/>
      <c r="TXX31" s="1686"/>
      <c r="TYA31" s="1682"/>
      <c r="TYB31" s="1682"/>
      <c r="TYC31" s="1682"/>
      <c r="TYD31" s="1682"/>
      <c r="TYG31" s="1682"/>
      <c r="TYO31" s="1690"/>
      <c r="TYP31" s="1686"/>
      <c r="TYS31" s="1682"/>
      <c r="TYT31" s="1682"/>
      <c r="TYU31" s="1682"/>
      <c r="TYV31" s="1682"/>
      <c r="TYY31" s="1682"/>
      <c r="TZG31" s="1690"/>
      <c r="TZH31" s="1686"/>
      <c r="TZK31" s="1682"/>
      <c r="TZL31" s="1682"/>
      <c r="TZM31" s="1682"/>
      <c r="TZN31" s="1682"/>
      <c r="TZQ31" s="1682"/>
      <c r="TZY31" s="1690"/>
      <c r="TZZ31" s="1686"/>
      <c r="UAC31" s="1682"/>
      <c r="UAD31" s="1682"/>
      <c r="UAE31" s="1682"/>
      <c r="UAF31" s="1682"/>
      <c r="UAI31" s="1682"/>
      <c r="UAQ31" s="1690"/>
      <c r="UAR31" s="1686"/>
      <c r="UAU31" s="1682"/>
      <c r="UAV31" s="1682"/>
      <c r="UAW31" s="1682"/>
      <c r="UAX31" s="1682"/>
      <c r="UBA31" s="1682"/>
      <c r="UBI31" s="1690"/>
      <c r="UBJ31" s="1686"/>
      <c r="UBM31" s="1682"/>
      <c r="UBN31" s="1682"/>
      <c r="UBO31" s="1682"/>
      <c r="UBP31" s="1682"/>
      <c r="UBS31" s="1682"/>
      <c r="UCA31" s="1690"/>
      <c r="UCB31" s="1686"/>
      <c r="UCE31" s="1682"/>
      <c r="UCF31" s="1682"/>
      <c r="UCG31" s="1682"/>
      <c r="UCH31" s="1682"/>
      <c r="UCK31" s="1682"/>
      <c r="UCS31" s="1690"/>
      <c r="UCT31" s="1686"/>
      <c r="UCW31" s="1682"/>
      <c r="UCX31" s="1682"/>
      <c r="UCY31" s="1682"/>
      <c r="UCZ31" s="1682"/>
      <c r="UDC31" s="1682"/>
      <c r="UDK31" s="1690"/>
      <c r="UDL31" s="1686"/>
      <c r="UDO31" s="1682"/>
      <c r="UDP31" s="1682"/>
      <c r="UDQ31" s="1682"/>
      <c r="UDR31" s="1682"/>
      <c r="UDU31" s="1682"/>
      <c r="UEC31" s="1690"/>
      <c r="UED31" s="1686"/>
      <c r="UEG31" s="1682"/>
      <c r="UEH31" s="1682"/>
      <c r="UEI31" s="1682"/>
      <c r="UEJ31" s="1682"/>
      <c r="UEM31" s="1682"/>
      <c r="UEU31" s="1690"/>
      <c r="UEV31" s="1686"/>
      <c r="UEY31" s="1682"/>
      <c r="UEZ31" s="1682"/>
      <c r="UFA31" s="1682"/>
      <c r="UFB31" s="1682"/>
      <c r="UFE31" s="1682"/>
      <c r="UFM31" s="1690"/>
      <c r="UFN31" s="1686"/>
      <c r="UFQ31" s="1682"/>
      <c r="UFR31" s="1682"/>
      <c r="UFS31" s="1682"/>
      <c r="UFT31" s="1682"/>
      <c r="UFW31" s="1682"/>
      <c r="UGE31" s="1690"/>
      <c r="UGF31" s="1686"/>
      <c r="UGI31" s="1682"/>
      <c r="UGJ31" s="1682"/>
      <c r="UGK31" s="1682"/>
      <c r="UGL31" s="1682"/>
      <c r="UGO31" s="1682"/>
      <c r="UGW31" s="1690"/>
      <c r="UGX31" s="1686"/>
      <c r="UHA31" s="1682"/>
      <c r="UHB31" s="1682"/>
      <c r="UHC31" s="1682"/>
      <c r="UHD31" s="1682"/>
      <c r="UHG31" s="1682"/>
      <c r="UHO31" s="1690"/>
      <c r="UHP31" s="1686"/>
      <c r="UHS31" s="1682"/>
      <c r="UHT31" s="1682"/>
      <c r="UHU31" s="1682"/>
      <c r="UHV31" s="1682"/>
      <c r="UHY31" s="1682"/>
      <c r="UIG31" s="1690"/>
      <c r="UIH31" s="1686"/>
      <c r="UIK31" s="1682"/>
      <c r="UIL31" s="1682"/>
      <c r="UIM31" s="1682"/>
      <c r="UIN31" s="1682"/>
      <c r="UIQ31" s="1682"/>
      <c r="UIY31" s="1690"/>
      <c r="UIZ31" s="1686"/>
      <c r="UJC31" s="1682"/>
      <c r="UJD31" s="1682"/>
      <c r="UJE31" s="1682"/>
      <c r="UJF31" s="1682"/>
      <c r="UJI31" s="1682"/>
      <c r="UJQ31" s="1690"/>
      <c r="UJR31" s="1686"/>
      <c r="UJU31" s="1682"/>
      <c r="UJV31" s="1682"/>
      <c r="UJW31" s="1682"/>
      <c r="UJX31" s="1682"/>
      <c r="UKA31" s="1682"/>
      <c r="UKI31" s="1690"/>
      <c r="UKJ31" s="1686"/>
      <c r="UKM31" s="1682"/>
      <c r="UKN31" s="1682"/>
      <c r="UKO31" s="1682"/>
      <c r="UKP31" s="1682"/>
      <c r="UKS31" s="1682"/>
      <c r="ULA31" s="1690"/>
      <c r="ULB31" s="1686"/>
      <c r="ULE31" s="1682"/>
      <c r="ULF31" s="1682"/>
      <c r="ULG31" s="1682"/>
      <c r="ULH31" s="1682"/>
      <c r="ULK31" s="1682"/>
      <c r="ULS31" s="1690"/>
      <c r="ULT31" s="1686"/>
      <c r="ULW31" s="1682"/>
      <c r="ULX31" s="1682"/>
      <c r="ULY31" s="1682"/>
      <c r="ULZ31" s="1682"/>
      <c r="UMC31" s="1682"/>
      <c r="UMK31" s="1690"/>
      <c r="UML31" s="1686"/>
      <c r="UMO31" s="1682"/>
      <c r="UMP31" s="1682"/>
      <c r="UMQ31" s="1682"/>
      <c r="UMR31" s="1682"/>
      <c r="UMU31" s="1682"/>
      <c r="UNC31" s="1690"/>
      <c r="UND31" s="1686"/>
      <c r="UNG31" s="1682"/>
      <c r="UNH31" s="1682"/>
      <c r="UNI31" s="1682"/>
      <c r="UNJ31" s="1682"/>
      <c r="UNM31" s="1682"/>
      <c r="UNU31" s="1690"/>
      <c r="UNV31" s="1686"/>
      <c r="UNY31" s="1682"/>
      <c r="UNZ31" s="1682"/>
      <c r="UOA31" s="1682"/>
      <c r="UOB31" s="1682"/>
      <c r="UOE31" s="1682"/>
      <c r="UOM31" s="1690"/>
      <c r="UON31" s="1686"/>
      <c r="UOQ31" s="1682"/>
      <c r="UOR31" s="1682"/>
      <c r="UOS31" s="1682"/>
      <c r="UOT31" s="1682"/>
      <c r="UOW31" s="1682"/>
      <c r="UPE31" s="1690"/>
      <c r="UPF31" s="1686"/>
      <c r="UPI31" s="1682"/>
      <c r="UPJ31" s="1682"/>
      <c r="UPK31" s="1682"/>
      <c r="UPL31" s="1682"/>
      <c r="UPO31" s="1682"/>
      <c r="UPW31" s="1690"/>
      <c r="UPX31" s="1686"/>
      <c r="UQA31" s="1682"/>
      <c r="UQB31" s="1682"/>
      <c r="UQC31" s="1682"/>
      <c r="UQD31" s="1682"/>
      <c r="UQG31" s="1682"/>
      <c r="UQO31" s="1690"/>
      <c r="UQP31" s="1686"/>
      <c r="UQS31" s="1682"/>
      <c r="UQT31" s="1682"/>
      <c r="UQU31" s="1682"/>
      <c r="UQV31" s="1682"/>
      <c r="UQY31" s="1682"/>
      <c r="URG31" s="1690"/>
      <c r="URH31" s="1686"/>
      <c r="URK31" s="1682"/>
      <c r="URL31" s="1682"/>
      <c r="URM31" s="1682"/>
      <c r="URN31" s="1682"/>
      <c r="URQ31" s="1682"/>
      <c r="URY31" s="1690"/>
      <c r="URZ31" s="1686"/>
      <c r="USC31" s="1682"/>
      <c r="USD31" s="1682"/>
      <c r="USE31" s="1682"/>
      <c r="USF31" s="1682"/>
      <c r="USI31" s="1682"/>
      <c r="USQ31" s="1690"/>
      <c r="USR31" s="1686"/>
      <c r="USU31" s="1682"/>
      <c r="USV31" s="1682"/>
      <c r="USW31" s="1682"/>
      <c r="USX31" s="1682"/>
      <c r="UTA31" s="1682"/>
      <c r="UTI31" s="1690"/>
      <c r="UTJ31" s="1686"/>
      <c r="UTM31" s="1682"/>
      <c r="UTN31" s="1682"/>
      <c r="UTO31" s="1682"/>
      <c r="UTP31" s="1682"/>
      <c r="UTS31" s="1682"/>
      <c r="UUA31" s="1690"/>
      <c r="UUB31" s="1686"/>
      <c r="UUE31" s="1682"/>
      <c r="UUF31" s="1682"/>
      <c r="UUG31" s="1682"/>
      <c r="UUH31" s="1682"/>
      <c r="UUK31" s="1682"/>
      <c r="UUS31" s="1690"/>
      <c r="UUT31" s="1686"/>
      <c r="UUW31" s="1682"/>
      <c r="UUX31" s="1682"/>
      <c r="UUY31" s="1682"/>
      <c r="UUZ31" s="1682"/>
      <c r="UVC31" s="1682"/>
      <c r="UVK31" s="1690"/>
      <c r="UVL31" s="1686"/>
      <c r="UVO31" s="1682"/>
      <c r="UVP31" s="1682"/>
      <c r="UVQ31" s="1682"/>
      <c r="UVR31" s="1682"/>
      <c r="UVU31" s="1682"/>
      <c r="UWC31" s="1690"/>
      <c r="UWD31" s="1686"/>
      <c r="UWG31" s="1682"/>
      <c r="UWH31" s="1682"/>
      <c r="UWI31" s="1682"/>
      <c r="UWJ31" s="1682"/>
      <c r="UWM31" s="1682"/>
      <c r="UWU31" s="1690"/>
      <c r="UWV31" s="1686"/>
      <c r="UWY31" s="1682"/>
      <c r="UWZ31" s="1682"/>
      <c r="UXA31" s="1682"/>
      <c r="UXB31" s="1682"/>
      <c r="UXE31" s="1682"/>
      <c r="UXM31" s="1690"/>
      <c r="UXN31" s="1686"/>
      <c r="UXQ31" s="1682"/>
      <c r="UXR31" s="1682"/>
      <c r="UXS31" s="1682"/>
      <c r="UXT31" s="1682"/>
      <c r="UXW31" s="1682"/>
      <c r="UYE31" s="1690"/>
      <c r="UYF31" s="1686"/>
      <c r="UYI31" s="1682"/>
      <c r="UYJ31" s="1682"/>
      <c r="UYK31" s="1682"/>
      <c r="UYL31" s="1682"/>
      <c r="UYO31" s="1682"/>
      <c r="UYW31" s="1690"/>
      <c r="UYX31" s="1686"/>
      <c r="UZA31" s="1682"/>
      <c r="UZB31" s="1682"/>
      <c r="UZC31" s="1682"/>
      <c r="UZD31" s="1682"/>
      <c r="UZG31" s="1682"/>
      <c r="UZO31" s="1690"/>
      <c r="UZP31" s="1686"/>
      <c r="UZS31" s="1682"/>
      <c r="UZT31" s="1682"/>
      <c r="UZU31" s="1682"/>
      <c r="UZV31" s="1682"/>
      <c r="UZY31" s="1682"/>
      <c r="VAG31" s="1690"/>
      <c r="VAH31" s="1686"/>
      <c r="VAK31" s="1682"/>
      <c r="VAL31" s="1682"/>
      <c r="VAM31" s="1682"/>
      <c r="VAN31" s="1682"/>
      <c r="VAQ31" s="1682"/>
      <c r="VAY31" s="1690"/>
      <c r="VAZ31" s="1686"/>
      <c r="VBC31" s="1682"/>
      <c r="VBD31" s="1682"/>
      <c r="VBE31" s="1682"/>
      <c r="VBF31" s="1682"/>
      <c r="VBI31" s="1682"/>
      <c r="VBQ31" s="1690"/>
      <c r="VBR31" s="1686"/>
      <c r="VBU31" s="1682"/>
      <c r="VBV31" s="1682"/>
      <c r="VBW31" s="1682"/>
      <c r="VBX31" s="1682"/>
      <c r="VCA31" s="1682"/>
      <c r="VCI31" s="1690"/>
      <c r="VCJ31" s="1686"/>
      <c r="VCM31" s="1682"/>
      <c r="VCN31" s="1682"/>
      <c r="VCO31" s="1682"/>
      <c r="VCP31" s="1682"/>
      <c r="VCS31" s="1682"/>
      <c r="VDA31" s="1690"/>
      <c r="VDB31" s="1686"/>
      <c r="VDE31" s="1682"/>
      <c r="VDF31" s="1682"/>
      <c r="VDG31" s="1682"/>
      <c r="VDH31" s="1682"/>
      <c r="VDK31" s="1682"/>
      <c r="VDS31" s="1690"/>
      <c r="VDT31" s="1686"/>
      <c r="VDW31" s="1682"/>
      <c r="VDX31" s="1682"/>
      <c r="VDY31" s="1682"/>
      <c r="VDZ31" s="1682"/>
      <c r="VEC31" s="1682"/>
      <c r="VEK31" s="1690"/>
      <c r="VEL31" s="1686"/>
      <c r="VEO31" s="1682"/>
      <c r="VEP31" s="1682"/>
      <c r="VEQ31" s="1682"/>
      <c r="VER31" s="1682"/>
      <c r="VEU31" s="1682"/>
      <c r="VFC31" s="1690"/>
      <c r="VFD31" s="1686"/>
      <c r="VFG31" s="1682"/>
      <c r="VFH31" s="1682"/>
      <c r="VFI31" s="1682"/>
      <c r="VFJ31" s="1682"/>
      <c r="VFM31" s="1682"/>
      <c r="VFU31" s="1690"/>
      <c r="VFV31" s="1686"/>
      <c r="VFY31" s="1682"/>
      <c r="VFZ31" s="1682"/>
      <c r="VGA31" s="1682"/>
      <c r="VGB31" s="1682"/>
      <c r="VGE31" s="1682"/>
      <c r="VGM31" s="1690"/>
      <c r="VGN31" s="1686"/>
      <c r="VGQ31" s="1682"/>
      <c r="VGR31" s="1682"/>
      <c r="VGS31" s="1682"/>
      <c r="VGT31" s="1682"/>
      <c r="VGW31" s="1682"/>
      <c r="VHE31" s="1690"/>
      <c r="VHF31" s="1686"/>
      <c r="VHI31" s="1682"/>
      <c r="VHJ31" s="1682"/>
      <c r="VHK31" s="1682"/>
      <c r="VHL31" s="1682"/>
      <c r="VHO31" s="1682"/>
      <c r="VHW31" s="1690"/>
      <c r="VHX31" s="1686"/>
      <c r="VIA31" s="1682"/>
      <c r="VIB31" s="1682"/>
      <c r="VIC31" s="1682"/>
      <c r="VID31" s="1682"/>
      <c r="VIG31" s="1682"/>
      <c r="VIO31" s="1690"/>
      <c r="VIP31" s="1686"/>
      <c r="VIS31" s="1682"/>
      <c r="VIT31" s="1682"/>
      <c r="VIU31" s="1682"/>
      <c r="VIV31" s="1682"/>
      <c r="VIY31" s="1682"/>
      <c r="VJG31" s="1690"/>
      <c r="VJH31" s="1686"/>
      <c r="VJK31" s="1682"/>
      <c r="VJL31" s="1682"/>
      <c r="VJM31" s="1682"/>
      <c r="VJN31" s="1682"/>
      <c r="VJQ31" s="1682"/>
      <c r="VJY31" s="1690"/>
      <c r="VJZ31" s="1686"/>
      <c r="VKC31" s="1682"/>
      <c r="VKD31" s="1682"/>
      <c r="VKE31" s="1682"/>
      <c r="VKF31" s="1682"/>
      <c r="VKI31" s="1682"/>
      <c r="VKQ31" s="1690"/>
      <c r="VKR31" s="1686"/>
      <c r="VKU31" s="1682"/>
      <c r="VKV31" s="1682"/>
      <c r="VKW31" s="1682"/>
      <c r="VKX31" s="1682"/>
      <c r="VLA31" s="1682"/>
      <c r="VLI31" s="1690"/>
      <c r="VLJ31" s="1686"/>
      <c r="VLM31" s="1682"/>
      <c r="VLN31" s="1682"/>
      <c r="VLO31" s="1682"/>
      <c r="VLP31" s="1682"/>
      <c r="VLS31" s="1682"/>
      <c r="VMA31" s="1690"/>
      <c r="VMB31" s="1686"/>
      <c r="VME31" s="1682"/>
      <c r="VMF31" s="1682"/>
      <c r="VMG31" s="1682"/>
      <c r="VMH31" s="1682"/>
      <c r="VMK31" s="1682"/>
      <c r="VMS31" s="1690"/>
      <c r="VMT31" s="1686"/>
      <c r="VMW31" s="1682"/>
      <c r="VMX31" s="1682"/>
      <c r="VMY31" s="1682"/>
      <c r="VMZ31" s="1682"/>
      <c r="VNC31" s="1682"/>
      <c r="VNK31" s="1690"/>
      <c r="VNL31" s="1686"/>
      <c r="VNO31" s="1682"/>
      <c r="VNP31" s="1682"/>
      <c r="VNQ31" s="1682"/>
      <c r="VNR31" s="1682"/>
      <c r="VNU31" s="1682"/>
      <c r="VOC31" s="1690"/>
      <c r="VOD31" s="1686"/>
      <c r="VOG31" s="1682"/>
      <c r="VOH31" s="1682"/>
      <c r="VOI31" s="1682"/>
      <c r="VOJ31" s="1682"/>
      <c r="VOM31" s="1682"/>
      <c r="VOU31" s="1690"/>
      <c r="VOV31" s="1686"/>
      <c r="VOY31" s="1682"/>
      <c r="VOZ31" s="1682"/>
      <c r="VPA31" s="1682"/>
      <c r="VPB31" s="1682"/>
      <c r="VPE31" s="1682"/>
      <c r="VPM31" s="1690"/>
      <c r="VPN31" s="1686"/>
      <c r="VPQ31" s="1682"/>
      <c r="VPR31" s="1682"/>
      <c r="VPS31" s="1682"/>
      <c r="VPT31" s="1682"/>
      <c r="VPW31" s="1682"/>
      <c r="VQE31" s="1690"/>
      <c r="VQF31" s="1686"/>
      <c r="VQI31" s="1682"/>
      <c r="VQJ31" s="1682"/>
      <c r="VQK31" s="1682"/>
      <c r="VQL31" s="1682"/>
      <c r="VQO31" s="1682"/>
      <c r="VQW31" s="1690"/>
      <c r="VQX31" s="1686"/>
      <c r="VRA31" s="1682"/>
      <c r="VRB31" s="1682"/>
      <c r="VRC31" s="1682"/>
      <c r="VRD31" s="1682"/>
      <c r="VRG31" s="1682"/>
      <c r="VRO31" s="1690"/>
      <c r="VRP31" s="1686"/>
      <c r="VRS31" s="1682"/>
      <c r="VRT31" s="1682"/>
      <c r="VRU31" s="1682"/>
      <c r="VRV31" s="1682"/>
      <c r="VRY31" s="1682"/>
      <c r="VSG31" s="1690"/>
      <c r="VSH31" s="1686"/>
      <c r="VSK31" s="1682"/>
      <c r="VSL31" s="1682"/>
      <c r="VSM31" s="1682"/>
      <c r="VSN31" s="1682"/>
      <c r="VSQ31" s="1682"/>
      <c r="VSY31" s="1690"/>
      <c r="VSZ31" s="1686"/>
      <c r="VTC31" s="1682"/>
      <c r="VTD31" s="1682"/>
      <c r="VTE31" s="1682"/>
      <c r="VTF31" s="1682"/>
      <c r="VTI31" s="1682"/>
      <c r="VTQ31" s="1690"/>
      <c r="VTR31" s="1686"/>
      <c r="VTU31" s="1682"/>
      <c r="VTV31" s="1682"/>
      <c r="VTW31" s="1682"/>
      <c r="VTX31" s="1682"/>
      <c r="VUA31" s="1682"/>
      <c r="VUI31" s="1690"/>
      <c r="VUJ31" s="1686"/>
      <c r="VUM31" s="1682"/>
      <c r="VUN31" s="1682"/>
      <c r="VUO31" s="1682"/>
      <c r="VUP31" s="1682"/>
      <c r="VUS31" s="1682"/>
      <c r="VVA31" s="1690"/>
      <c r="VVB31" s="1686"/>
      <c r="VVE31" s="1682"/>
      <c r="VVF31" s="1682"/>
      <c r="VVG31" s="1682"/>
      <c r="VVH31" s="1682"/>
      <c r="VVK31" s="1682"/>
      <c r="VVS31" s="1690"/>
      <c r="VVT31" s="1686"/>
      <c r="VVW31" s="1682"/>
      <c r="VVX31" s="1682"/>
      <c r="VVY31" s="1682"/>
      <c r="VVZ31" s="1682"/>
      <c r="VWC31" s="1682"/>
      <c r="VWK31" s="1690"/>
      <c r="VWL31" s="1686"/>
      <c r="VWO31" s="1682"/>
      <c r="VWP31" s="1682"/>
      <c r="VWQ31" s="1682"/>
      <c r="VWR31" s="1682"/>
      <c r="VWU31" s="1682"/>
      <c r="VXC31" s="1690"/>
      <c r="VXD31" s="1686"/>
      <c r="VXG31" s="1682"/>
      <c r="VXH31" s="1682"/>
      <c r="VXI31" s="1682"/>
      <c r="VXJ31" s="1682"/>
      <c r="VXM31" s="1682"/>
      <c r="VXU31" s="1690"/>
      <c r="VXV31" s="1686"/>
      <c r="VXY31" s="1682"/>
      <c r="VXZ31" s="1682"/>
      <c r="VYA31" s="1682"/>
      <c r="VYB31" s="1682"/>
      <c r="VYE31" s="1682"/>
      <c r="VYM31" s="1690"/>
      <c r="VYN31" s="1686"/>
      <c r="VYQ31" s="1682"/>
      <c r="VYR31" s="1682"/>
      <c r="VYS31" s="1682"/>
      <c r="VYT31" s="1682"/>
      <c r="VYW31" s="1682"/>
      <c r="VZE31" s="1690"/>
      <c r="VZF31" s="1686"/>
      <c r="VZI31" s="1682"/>
      <c r="VZJ31" s="1682"/>
      <c r="VZK31" s="1682"/>
      <c r="VZL31" s="1682"/>
      <c r="VZO31" s="1682"/>
      <c r="VZW31" s="1690"/>
      <c r="VZX31" s="1686"/>
      <c r="WAA31" s="1682"/>
      <c r="WAB31" s="1682"/>
      <c r="WAC31" s="1682"/>
      <c r="WAD31" s="1682"/>
      <c r="WAG31" s="1682"/>
      <c r="WAO31" s="1690"/>
      <c r="WAP31" s="1686"/>
      <c r="WAS31" s="1682"/>
      <c r="WAT31" s="1682"/>
      <c r="WAU31" s="1682"/>
      <c r="WAV31" s="1682"/>
      <c r="WAY31" s="1682"/>
      <c r="WBG31" s="1690"/>
      <c r="WBH31" s="1686"/>
      <c r="WBK31" s="1682"/>
      <c r="WBL31" s="1682"/>
      <c r="WBM31" s="1682"/>
      <c r="WBN31" s="1682"/>
      <c r="WBQ31" s="1682"/>
      <c r="WBY31" s="1690"/>
      <c r="WBZ31" s="1686"/>
      <c r="WCC31" s="1682"/>
      <c r="WCD31" s="1682"/>
      <c r="WCE31" s="1682"/>
      <c r="WCF31" s="1682"/>
      <c r="WCI31" s="1682"/>
      <c r="WCQ31" s="1690"/>
      <c r="WCR31" s="1686"/>
      <c r="WCU31" s="1682"/>
      <c r="WCV31" s="1682"/>
      <c r="WCW31" s="1682"/>
      <c r="WCX31" s="1682"/>
      <c r="WDA31" s="1682"/>
      <c r="WDI31" s="1690"/>
      <c r="WDJ31" s="1686"/>
      <c r="WDM31" s="1682"/>
      <c r="WDN31" s="1682"/>
      <c r="WDO31" s="1682"/>
      <c r="WDP31" s="1682"/>
      <c r="WDS31" s="1682"/>
      <c r="WEA31" s="1690"/>
      <c r="WEB31" s="1686"/>
      <c r="WEE31" s="1682"/>
      <c r="WEF31" s="1682"/>
      <c r="WEG31" s="1682"/>
      <c r="WEH31" s="1682"/>
      <c r="WEK31" s="1682"/>
      <c r="WES31" s="1690"/>
      <c r="WET31" s="1686"/>
      <c r="WEW31" s="1682"/>
      <c r="WEX31" s="1682"/>
      <c r="WEY31" s="1682"/>
      <c r="WEZ31" s="1682"/>
      <c r="WFC31" s="1682"/>
      <c r="WFK31" s="1690"/>
      <c r="WFL31" s="1686"/>
      <c r="WFO31" s="1682"/>
      <c r="WFP31" s="1682"/>
      <c r="WFQ31" s="1682"/>
      <c r="WFR31" s="1682"/>
      <c r="WFU31" s="1682"/>
      <c r="WGC31" s="1690"/>
      <c r="WGD31" s="1686"/>
      <c r="WGG31" s="1682"/>
      <c r="WGH31" s="1682"/>
      <c r="WGI31" s="1682"/>
      <c r="WGJ31" s="1682"/>
      <c r="WGM31" s="1682"/>
      <c r="WGU31" s="1690"/>
      <c r="WGV31" s="1686"/>
      <c r="WGY31" s="1682"/>
      <c r="WGZ31" s="1682"/>
      <c r="WHA31" s="1682"/>
      <c r="WHB31" s="1682"/>
      <c r="WHE31" s="1682"/>
      <c r="WHM31" s="1690"/>
      <c r="WHN31" s="1686"/>
      <c r="WHQ31" s="1682"/>
      <c r="WHR31" s="1682"/>
      <c r="WHS31" s="1682"/>
      <c r="WHT31" s="1682"/>
      <c r="WHW31" s="1682"/>
      <c r="WIE31" s="1690"/>
      <c r="WIF31" s="1686"/>
      <c r="WII31" s="1682"/>
      <c r="WIJ31" s="1682"/>
      <c r="WIK31" s="1682"/>
      <c r="WIL31" s="1682"/>
      <c r="WIO31" s="1682"/>
      <c r="WIW31" s="1690"/>
      <c r="WIX31" s="1686"/>
      <c r="WJA31" s="1682"/>
      <c r="WJB31" s="1682"/>
      <c r="WJC31" s="1682"/>
      <c r="WJD31" s="1682"/>
      <c r="WJG31" s="1682"/>
      <c r="WJO31" s="1690"/>
      <c r="WJP31" s="1686"/>
      <c r="WJS31" s="1682"/>
      <c r="WJT31" s="1682"/>
      <c r="WJU31" s="1682"/>
      <c r="WJV31" s="1682"/>
      <c r="WJY31" s="1682"/>
      <c r="WKG31" s="1690"/>
      <c r="WKH31" s="1686"/>
      <c r="WKK31" s="1682"/>
      <c r="WKL31" s="1682"/>
      <c r="WKM31" s="1682"/>
      <c r="WKN31" s="1682"/>
      <c r="WKQ31" s="1682"/>
      <c r="WKY31" s="1690"/>
      <c r="WKZ31" s="1686"/>
      <c r="WLC31" s="1682"/>
      <c r="WLD31" s="1682"/>
      <c r="WLE31" s="1682"/>
      <c r="WLF31" s="1682"/>
      <c r="WLI31" s="1682"/>
      <c r="WLQ31" s="1690"/>
      <c r="WLR31" s="1686"/>
      <c r="WLU31" s="1682"/>
      <c r="WLV31" s="1682"/>
      <c r="WLW31" s="1682"/>
      <c r="WLX31" s="1682"/>
      <c r="WMA31" s="1682"/>
      <c r="WMI31" s="1690"/>
      <c r="WMJ31" s="1686"/>
      <c r="WMM31" s="1682"/>
      <c r="WMN31" s="1682"/>
      <c r="WMO31" s="1682"/>
      <c r="WMP31" s="1682"/>
      <c r="WMS31" s="1682"/>
      <c r="WNA31" s="1690"/>
      <c r="WNB31" s="1686"/>
      <c r="WNE31" s="1682"/>
      <c r="WNF31" s="1682"/>
      <c r="WNG31" s="1682"/>
      <c r="WNH31" s="1682"/>
      <c r="WNK31" s="1682"/>
      <c r="WNS31" s="1690"/>
      <c r="WNT31" s="1686"/>
      <c r="WNW31" s="1682"/>
      <c r="WNX31" s="1682"/>
      <c r="WNY31" s="1682"/>
      <c r="WNZ31" s="1682"/>
      <c r="WOC31" s="1682"/>
      <c r="WOK31" s="1690"/>
      <c r="WOL31" s="1686"/>
      <c r="WOO31" s="1682"/>
      <c r="WOP31" s="1682"/>
      <c r="WOQ31" s="1682"/>
      <c r="WOR31" s="1682"/>
      <c r="WOU31" s="1682"/>
      <c r="WPC31" s="1690"/>
      <c r="WPD31" s="1686"/>
      <c r="WPG31" s="1682"/>
      <c r="WPH31" s="1682"/>
      <c r="WPI31" s="1682"/>
      <c r="WPJ31" s="1682"/>
      <c r="WPM31" s="1682"/>
      <c r="WPU31" s="1690"/>
      <c r="WPV31" s="1686"/>
      <c r="WPY31" s="1682"/>
      <c r="WPZ31" s="1682"/>
      <c r="WQA31" s="1682"/>
      <c r="WQB31" s="1682"/>
      <c r="WQE31" s="1682"/>
      <c r="WQM31" s="1690"/>
      <c r="WQN31" s="1686"/>
      <c r="WQQ31" s="1682"/>
      <c r="WQR31" s="1682"/>
      <c r="WQS31" s="1682"/>
      <c r="WQT31" s="1682"/>
      <c r="WQW31" s="1682"/>
      <c r="WRE31" s="1690"/>
      <c r="WRF31" s="1686"/>
      <c r="WRI31" s="1682"/>
      <c r="WRJ31" s="1682"/>
      <c r="WRK31" s="1682"/>
      <c r="WRL31" s="1682"/>
      <c r="WRO31" s="1682"/>
      <c r="WRW31" s="1690"/>
      <c r="WRX31" s="1686"/>
      <c r="WSA31" s="1682"/>
      <c r="WSB31" s="1682"/>
      <c r="WSC31" s="1682"/>
      <c r="WSD31" s="1682"/>
      <c r="WSG31" s="1682"/>
      <c r="WSO31" s="1690"/>
      <c r="WSP31" s="1686"/>
      <c r="WSS31" s="1682"/>
      <c r="WST31" s="1682"/>
      <c r="WSU31" s="1682"/>
      <c r="WSV31" s="1682"/>
      <c r="WSY31" s="1682"/>
      <c r="WTG31" s="1690"/>
      <c r="WTH31" s="1686"/>
      <c r="WTK31" s="1682"/>
      <c r="WTL31" s="1682"/>
      <c r="WTM31" s="1682"/>
      <c r="WTN31" s="1682"/>
      <c r="WTQ31" s="1682"/>
      <c r="WTY31" s="1690"/>
      <c r="WTZ31" s="1686"/>
      <c r="WUC31" s="1682"/>
      <c r="WUD31" s="1682"/>
      <c r="WUE31" s="1682"/>
      <c r="WUF31" s="1682"/>
      <c r="WUI31" s="1682"/>
      <c r="WUQ31" s="1690"/>
      <c r="WUR31" s="1686"/>
      <c r="WUU31" s="1682"/>
      <c r="WUV31" s="1682"/>
      <c r="WUW31" s="1682"/>
      <c r="WUX31" s="1682"/>
      <c r="WVA31" s="1682"/>
      <c r="WVI31" s="1690"/>
      <c r="WVJ31" s="1686"/>
      <c r="WVM31" s="1682"/>
      <c r="WVN31" s="1682"/>
      <c r="WVO31" s="1682"/>
      <c r="WVP31" s="1682"/>
      <c r="WVS31" s="1682"/>
      <c r="WWA31" s="1690"/>
      <c r="WWB31" s="1686"/>
      <c r="WWE31" s="1682"/>
      <c r="WWF31" s="1682"/>
      <c r="WWG31" s="1682"/>
      <c r="WWH31" s="1682"/>
      <c r="WWK31" s="1682"/>
      <c r="WWS31" s="1690"/>
      <c r="WWT31" s="1686"/>
      <c r="WWW31" s="1682"/>
      <c r="WWX31" s="1682"/>
      <c r="WWY31" s="1682"/>
      <c r="WWZ31" s="1682"/>
      <c r="WXC31" s="1682"/>
      <c r="WXK31" s="1690"/>
      <c r="WXL31" s="1686"/>
      <c r="WXO31" s="1682"/>
      <c r="WXP31" s="1682"/>
      <c r="WXQ31" s="1682"/>
      <c r="WXR31" s="1682"/>
      <c r="WXU31" s="1682"/>
      <c r="WYC31" s="1690"/>
      <c r="WYD31" s="1686"/>
      <c r="WYG31" s="1682"/>
      <c r="WYH31" s="1682"/>
      <c r="WYI31" s="1682"/>
      <c r="WYJ31" s="1682"/>
      <c r="WYM31" s="1682"/>
      <c r="WYU31" s="1690"/>
      <c r="WYV31" s="1686"/>
      <c r="WYY31" s="1682"/>
      <c r="WYZ31" s="1682"/>
      <c r="WZA31" s="1682"/>
      <c r="WZB31" s="1682"/>
      <c r="WZE31" s="1682"/>
      <c r="WZM31" s="1690"/>
      <c r="WZN31" s="1686"/>
      <c r="WZQ31" s="1682"/>
      <c r="WZR31" s="1682"/>
      <c r="WZS31" s="1682"/>
      <c r="WZT31" s="1682"/>
      <c r="WZW31" s="1682"/>
      <c r="XAE31" s="1690"/>
      <c r="XAF31" s="1686"/>
      <c r="XAI31" s="1682"/>
      <c r="XAJ31" s="1682"/>
      <c r="XAK31" s="1682"/>
      <c r="XAL31" s="1682"/>
      <c r="XAO31" s="1682"/>
      <c r="XAW31" s="1690"/>
      <c r="XAX31" s="1686"/>
      <c r="XBA31" s="1682"/>
      <c r="XBB31" s="1682"/>
      <c r="XBC31" s="1682"/>
      <c r="XBD31" s="1682"/>
      <c r="XBG31" s="1682"/>
      <c r="XBO31" s="1690"/>
      <c r="XBP31" s="1686"/>
      <c r="XBS31" s="1682"/>
      <c r="XBT31" s="1682"/>
      <c r="XBU31" s="1682"/>
      <c r="XBV31" s="1682"/>
      <c r="XBY31" s="1682"/>
      <c r="XCG31" s="1690"/>
      <c r="XCH31" s="1686"/>
      <c r="XCK31" s="1682"/>
      <c r="XCL31" s="1682"/>
      <c r="XCM31" s="1682"/>
      <c r="XCN31" s="1682"/>
      <c r="XCQ31" s="1682"/>
      <c r="XCY31" s="1690"/>
      <c r="XCZ31" s="1686"/>
      <c r="XDC31" s="1682"/>
      <c r="XDD31" s="1682"/>
      <c r="XDE31" s="1682"/>
      <c r="XDF31" s="1682"/>
      <c r="XDI31" s="1682"/>
      <c r="XDQ31" s="1690"/>
      <c r="XDR31" s="1686"/>
      <c r="XDU31" s="1682"/>
      <c r="XDV31" s="1682"/>
      <c r="XDW31" s="1682"/>
      <c r="XDX31" s="1682"/>
      <c r="XEA31" s="1682"/>
      <c r="XEI31" s="1690"/>
      <c r="XEJ31" s="1686"/>
      <c r="XEM31" s="1682"/>
      <c r="XEN31" s="1682"/>
      <c r="XEO31" s="1682"/>
      <c r="XEP31" s="1682"/>
      <c r="XES31" s="1682"/>
      <c r="XFA31" s="1690"/>
      <c r="XFB31" s="1686"/>
    </row>
    <row r="32" spans="1:16384" s="1687" customFormat="1" ht="16.5" customHeight="1">
      <c r="A32" s="4287" t="str">
        <f>'General TPUM'!B32</f>
        <v>Ronnita Pre-School</v>
      </c>
      <c r="B32" s="1990"/>
      <c r="C32" s="1994"/>
      <c r="D32" s="1684">
        <f t="shared" si="4"/>
        <v>0</v>
      </c>
      <c r="E32" s="4311"/>
      <c r="F32" s="1991"/>
      <c r="G32" s="1992"/>
      <c r="H32" s="1998"/>
      <c r="I32" s="1992"/>
      <c r="J32" s="1993"/>
      <c r="K32" s="4312"/>
      <c r="L32" s="1994"/>
      <c r="M32" s="4312"/>
      <c r="N32" s="1994"/>
      <c r="O32" s="4312"/>
      <c r="P32" s="1994"/>
      <c r="Q32" s="1995"/>
      <c r="R32" s="4313"/>
      <c r="S32" s="1690"/>
      <c r="T32" s="1686"/>
      <c r="U32" s="1682">
        <f t="shared" si="1"/>
        <v>0</v>
      </c>
      <c r="W32" s="1682"/>
      <c r="X32" s="1682"/>
      <c r="Y32" s="1682"/>
      <c r="Z32" s="1682"/>
      <c r="AC32" s="1682"/>
      <c r="AK32" s="1690"/>
      <c r="AL32" s="1686"/>
      <c r="AO32" s="1682"/>
      <c r="AP32" s="1682"/>
      <c r="AQ32" s="1682"/>
      <c r="AR32" s="1682"/>
      <c r="AU32" s="1682"/>
      <c r="BC32" s="1690"/>
      <c r="BD32" s="1686"/>
      <c r="BG32" s="1682"/>
      <c r="BH32" s="1682"/>
      <c r="BI32" s="1682"/>
      <c r="BJ32" s="1682"/>
      <c r="BM32" s="1682"/>
      <c r="BU32" s="1690"/>
      <c r="BV32" s="1686"/>
      <c r="BY32" s="1682"/>
      <c r="BZ32" s="1682"/>
      <c r="CA32" s="1682"/>
      <c r="CB32" s="1682"/>
      <c r="CE32" s="1682"/>
      <c r="CM32" s="1690"/>
      <c r="CN32" s="1686"/>
      <c r="CQ32" s="1682"/>
      <c r="CR32" s="1682"/>
      <c r="CS32" s="1682"/>
      <c r="CT32" s="1682"/>
      <c r="CW32" s="1682"/>
      <c r="DE32" s="1690"/>
      <c r="DF32" s="1686"/>
      <c r="DI32" s="1682"/>
      <c r="DJ32" s="1682"/>
      <c r="DK32" s="1682"/>
      <c r="DL32" s="1682"/>
      <c r="DO32" s="1682"/>
      <c r="DW32" s="1690"/>
      <c r="DX32" s="1686"/>
      <c r="EA32" s="1682"/>
      <c r="EB32" s="1682"/>
      <c r="EC32" s="1682"/>
      <c r="ED32" s="1682"/>
      <c r="EG32" s="1682"/>
      <c r="EO32" s="1690"/>
      <c r="EP32" s="1686"/>
      <c r="ES32" s="1682"/>
      <c r="ET32" s="1682"/>
      <c r="EU32" s="1682"/>
      <c r="EV32" s="1682"/>
      <c r="EY32" s="1682"/>
      <c r="FG32" s="1690"/>
      <c r="FH32" s="1686"/>
      <c r="FK32" s="1682"/>
      <c r="FL32" s="1682"/>
      <c r="FM32" s="1682"/>
      <c r="FN32" s="1682"/>
      <c r="FQ32" s="1682"/>
      <c r="FY32" s="1690"/>
      <c r="FZ32" s="1686"/>
      <c r="GC32" s="1682"/>
      <c r="GD32" s="1682"/>
      <c r="GE32" s="1682"/>
      <c r="GF32" s="1682"/>
      <c r="GI32" s="1682"/>
      <c r="GQ32" s="1690"/>
      <c r="GR32" s="1686"/>
      <c r="GU32" s="1682"/>
      <c r="GV32" s="1682"/>
      <c r="GW32" s="1682"/>
      <c r="GX32" s="1682"/>
      <c r="HA32" s="1682"/>
      <c r="HI32" s="1690"/>
      <c r="HJ32" s="1686"/>
      <c r="HM32" s="1682"/>
      <c r="HN32" s="1682"/>
      <c r="HO32" s="1682"/>
      <c r="HP32" s="1682"/>
      <c r="HS32" s="1682"/>
      <c r="IA32" s="1690"/>
      <c r="IB32" s="1686"/>
      <c r="IE32" s="1682"/>
      <c r="IF32" s="1682"/>
      <c r="IG32" s="1682"/>
      <c r="IH32" s="1682"/>
      <c r="IK32" s="1682"/>
      <c r="IS32" s="1690"/>
      <c r="IT32" s="1686"/>
      <c r="IW32" s="1682"/>
      <c r="IX32" s="1682"/>
      <c r="IY32" s="1682"/>
      <c r="IZ32" s="1682"/>
      <c r="JC32" s="1682"/>
      <c r="JK32" s="1690"/>
      <c r="JL32" s="1686"/>
      <c r="JO32" s="1682"/>
      <c r="JP32" s="1682"/>
      <c r="JQ32" s="1682"/>
      <c r="JR32" s="1682"/>
      <c r="JU32" s="1682"/>
      <c r="KC32" s="1690"/>
      <c r="KD32" s="1686"/>
      <c r="KG32" s="1682"/>
      <c r="KH32" s="1682"/>
      <c r="KI32" s="1682"/>
      <c r="KJ32" s="1682"/>
      <c r="KM32" s="1682"/>
      <c r="KU32" s="1690"/>
      <c r="KV32" s="1686"/>
      <c r="KY32" s="1682"/>
      <c r="KZ32" s="1682"/>
      <c r="LA32" s="1682"/>
      <c r="LB32" s="1682"/>
      <c r="LE32" s="1682"/>
      <c r="LM32" s="1690"/>
      <c r="LN32" s="1686"/>
      <c r="LQ32" s="1682"/>
      <c r="LR32" s="1682"/>
      <c r="LS32" s="1682"/>
      <c r="LT32" s="1682"/>
      <c r="LW32" s="1682"/>
      <c r="ME32" s="1690"/>
      <c r="MF32" s="1686"/>
      <c r="MI32" s="1682"/>
      <c r="MJ32" s="1682"/>
      <c r="MK32" s="1682"/>
      <c r="ML32" s="1682"/>
      <c r="MO32" s="1682"/>
      <c r="MW32" s="1690"/>
      <c r="MX32" s="1686"/>
      <c r="NA32" s="1682"/>
      <c r="NB32" s="1682"/>
      <c r="NC32" s="1682"/>
      <c r="ND32" s="1682"/>
      <c r="NG32" s="1682"/>
      <c r="NO32" s="1690"/>
      <c r="NP32" s="1686"/>
      <c r="NS32" s="1682"/>
      <c r="NT32" s="1682"/>
      <c r="NU32" s="1682"/>
      <c r="NV32" s="1682"/>
      <c r="NY32" s="1682"/>
      <c r="OG32" s="1690"/>
      <c r="OH32" s="1686"/>
      <c r="OK32" s="1682"/>
      <c r="OL32" s="1682"/>
      <c r="OM32" s="1682"/>
      <c r="ON32" s="1682"/>
      <c r="OQ32" s="1682"/>
      <c r="OY32" s="1690"/>
      <c r="OZ32" s="1686"/>
      <c r="PC32" s="1682"/>
      <c r="PD32" s="1682"/>
      <c r="PE32" s="1682"/>
      <c r="PF32" s="1682"/>
      <c r="PI32" s="1682"/>
      <c r="PQ32" s="1690"/>
      <c r="PR32" s="1686"/>
      <c r="PU32" s="1682"/>
      <c r="PV32" s="1682"/>
      <c r="PW32" s="1682"/>
      <c r="PX32" s="1682"/>
      <c r="QA32" s="1682"/>
      <c r="QI32" s="1690"/>
      <c r="QJ32" s="1686"/>
      <c r="QM32" s="1682"/>
      <c r="QN32" s="1682"/>
      <c r="QO32" s="1682"/>
      <c r="QP32" s="1682"/>
      <c r="QS32" s="1682"/>
      <c r="RA32" s="1690"/>
      <c r="RB32" s="1686"/>
      <c r="RE32" s="1682"/>
      <c r="RF32" s="1682"/>
      <c r="RG32" s="1682"/>
      <c r="RH32" s="1682"/>
      <c r="RK32" s="1682"/>
      <c r="RS32" s="1690"/>
      <c r="RT32" s="1686"/>
      <c r="RW32" s="1682"/>
      <c r="RX32" s="1682"/>
      <c r="RY32" s="1682"/>
      <c r="RZ32" s="1682"/>
      <c r="SC32" s="1682"/>
      <c r="SK32" s="1690"/>
      <c r="SL32" s="1686"/>
      <c r="SO32" s="1682"/>
      <c r="SP32" s="1682"/>
      <c r="SQ32" s="1682"/>
      <c r="SR32" s="1682"/>
      <c r="SU32" s="1682"/>
      <c r="TC32" s="1690"/>
      <c r="TD32" s="1686"/>
      <c r="TG32" s="1682"/>
      <c r="TH32" s="1682"/>
      <c r="TI32" s="1682"/>
      <c r="TJ32" s="1682"/>
      <c r="TM32" s="1682"/>
      <c r="TU32" s="1690"/>
      <c r="TV32" s="1686"/>
      <c r="TY32" s="1682"/>
      <c r="TZ32" s="1682"/>
      <c r="UA32" s="1682"/>
      <c r="UB32" s="1682"/>
      <c r="UE32" s="1682"/>
      <c r="UM32" s="1690"/>
      <c r="UN32" s="1686"/>
      <c r="UQ32" s="1682"/>
      <c r="UR32" s="1682"/>
      <c r="US32" s="1682"/>
      <c r="UT32" s="1682"/>
      <c r="UW32" s="1682"/>
      <c r="VE32" s="1690"/>
      <c r="VF32" s="1686"/>
      <c r="VI32" s="1682"/>
      <c r="VJ32" s="1682"/>
      <c r="VK32" s="1682"/>
      <c r="VL32" s="1682"/>
      <c r="VO32" s="1682"/>
      <c r="VW32" s="1690"/>
      <c r="VX32" s="1686"/>
      <c r="WA32" s="1682"/>
      <c r="WB32" s="1682"/>
      <c r="WC32" s="1682"/>
      <c r="WD32" s="1682"/>
      <c r="WG32" s="1682"/>
      <c r="WO32" s="1690"/>
      <c r="WP32" s="1686"/>
      <c r="WS32" s="1682"/>
      <c r="WT32" s="1682"/>
      <c r="WU32" s="1682"/>
      <c r="WV32" s="1682"/>
      <c r="WY32" s="1682"/>
      <c r="XG32" s="1690"/>
      <c r="XH32" s="1686"/>
      <c r="XK32" s="1682"/>
      <c r="XL32" s="1682"/>
      <c r="XM32" s="1682"/>
      <c r="XN32" s="1682"/>
      <c r="XQ32" s="1682"/>
      <c r="XY32" s="1690"/>
      <c r="XZ32" s="1686"/>
      <c r="YC32" s="1682"/>
      <c r="YD32" s="1682"/>
      <c r="YE32" s="1682"/>
      <c r="YF32" s="1682"/>
      <c r="YI32" s="1682"/>
      <c r="YQ32" s="1690"/>
      <c r="YR32" s="1686"/>
      <c r="YU32" s="1682"/>
      <c r="YV32" s="1682"/>
      <c r="YW32" s="1682"/>
      <c r="YX32" s="1682"/>
      <c r="ZA32" s="1682"/>
      <c r="ZI32" s="1690"/>
      <c r="ZJ32" s="1686"/>
      <c r="ZM32" s="1682"/>
      <c r="ZN32" s="1682"/>
      <c r="ZO32" s="1682"/>
      <c r="ZP32" s="1682"/>
      <c r="ZS32" s="1682"/>
      <c r="AAA32" s="1690"/>
      <c r="AAB32" s="1686"/>
      <c r="AAE32" s="1682"/>
      <c r="AAF32" s="1682"/>
      <c r="AAG32" s="1682"/>
      <c r="AAH32" s="1682"/>
      <c r="AAK32" s="1682"/>
      <c r="AAS32" s="1690"/>
      <c r="AAT32" s="1686"/>
      <c r="AAW32" s="1682"/>
      <c r="AAX32" s="1682"/>
      <c r="AAY32" s="1682"/>
      <c r="AAZ32" s="1682"/>
      <c r="ABC32" s="1682"/>
      <c r="ABK32" s="1690"/>
      <c r="ABL32" s="1686"/>
      <c r="ABO32" s="1682"/>
      <c r="ABP32" s="1682"/>
      <c r="ABQ32" s="1682"/>
      <c r="ABR32" s="1682"/>
      <c r="ABU32" s="1682"/>
      <c r="ACC32" s="1690"/>
      <c r="ACD32" s="1686"/>
      <c r="ACG32" s="1682"/>
      <c r="ACH32" s="1682"/>
      <c r="ACI32" s="1682"/>
      <c r="ACJ32" s="1682"/>
      <c r="ACM32" s="1682"/>
      <c r="ACU32" s="1690"/>
      <c r="ACV32" s="1686"/>
      <c r="ACY32" s="1682"/>
      <c r="ACZ32" s="1682"/>
      <c r="ADA32" s="1682"/>
      <c r="ADB32" s="1682"/>
      <c r="ADE32" s="1682"/>
      <c r="ADM32" s="1690"/>
      <c r="ADN32" s="1686"/>
      <c r="ADQ32" s="1682"/>
      <c r="ADR32" s="1682"/>
      <c r="ADS32" s="1682"/>
      <c r="ADT32" s="1682"/>
      <c r="ADW32" s="1682"/>
      <c r="AEE32" s="1690"/>
      <c r="AEF32" s="1686"/>
      <c r="AEI32" s="1682"/>
      <c r="AEJ32" s="1682"/>
      <c r="AEK32" s="1682"/>
      <c r="AEL32" s="1682"/>
      <c r="AEO32" s="1682"/>
      <c r="AEW32" s="1690"/>
      <c r="AEX32" s="1686"/>
      <c r="AFA32" s="1682"/>
      <c r="AFB32" s="1682"/>
      <c r="AFC32" s="1682"/>
      <c r="AFD32" s="1682"/>
      <c r="AFG32" s="1682"/>
      <c r="AFO32" s="1690"/>
      <c r="AFP32" s="1686"/>
      <c r="AFS32" s="1682"/>
      <c r="AFT32" s="1682"/>
      <c r="AFU32" s="1682"/>
      <c r="AFV32" s="1682"/>
      <c r="AFY32" s="1682"/>
      <c r="AGG32" s="1690"/>
      <c r="AGH32" s="1686"/>
      <c r="AGK32" s="1682"/>
      <c r="AGL32" s="1682"/>
      <c r="AGM32" s="1682"/>
      <c r="AGN32" s="1682"/>
      <c r="AGQ32" s="1682"/>
      <c r="AGY32" s="1690"/>
      <c r="AGZ32" s="1686"/>
      <c r="AHC32" s="1682"/>
      <c r="AHD32" s="1682"/>
      <c r="AHE32" s="1682"/>
      <c r="AHF32" s="1682"/>
      <c r="AHI32" s="1682"/>
      <c r="AHQ32" s="1690"/>
      <c r="AHR32" s="1686"/>
      <c r="AHU32" s="1682"/>
      <c r="AHV32" s="1682"/>
      <c r="AHW32" s="1682"/>
      <c r="AHX32" s="1682"/>
      <c r="AIA32" s="1682"/>
      <c r="AII32" s="1690"/>
      <c r="AIJ32" s="1686"/>
      <c r="AIM32" s="1682"/>
      <c r="AIN32" s="1682"/>
      <c r="AIO32" s="1682"/>
      <c r="AIP32" s="1682"/>
      <c r="AIS32" s="1682"/>
      <c r="AJA32" s="1690"/>
      <c r="AJB32" s="1686"/>
      <c r="AJE32" s="1682"/>
      <c r="AJF32" s="1682"/>
      <c r="AJG32" s="1682"/>
      <c r="AJH32" s="1682"/>
      <c r="AJK32" s="1682"/>
      <c r="AJS32" s="1690"/>
      <c r="AJT32" s="1686"/>
      <c r="AJW32" s="1682"/>
      <c r="AJX32" s="1682"/>
      <c r="AJY32" s="1682"/>
      <c r="AJZ32" s="1682"/>
      <c r="AKC32" s="1682"/>
      <c r="AKK32" s="1690"/>
      <c r="AKL32" s="1686"/>
      <c r="AKO32" s="1682"/>
      <c r="AKP32" s="1682"/>
      <c r="AKQ32" s="1682"/>
      <c r="AKR32" s="1682"/>
      <c r="AKU32" s="1682"/>
      <c r="ALC32" s="1690"/>
      <c r="ALD32" s="1686"/>
      <c r="ALG32" s="1682"/>
      <c r="ALH32" s="1682"/>
      <c r="ALI32" s="1682"/>
      <c r="ALJ32" s="1682"/>
      <c r="ALM32" s="1682"/>
      <c r="ALU32" s="1690"/>
      <c r="ALV32" s="1686"/>
      <c r="ALY32" s="1682"/>
      <c r="ALZ32" s="1682"/>
      <c r="AMA32" s="1682"/>
      <c r="AMB32" s="1682"/>
      <c r="AME32" s="1682"/>
      <c r="AMM32" s="1690"/>
      <c r="AMN32" s="1686"/>
      <c r="AMQ32" s="1682"/>
      <c r="AMR32" s="1682"/>
      <c r="AMS32" s="1682"/>
      <c r="AMT32" s="1682"/>
      <c r="AMW32" s="1682"/>
      <c r="ANE32" s="1690"/>
      <c r="ANF32" s="1686"/>
      <c r="ANI32" s="1682"/>
      <c r="ANJ32" s="1682"/>
      <c r="ANK32" s="1682"/>
      <c r="ANL32" s="1682"/>
      <c r="ANO32" s="1682"/>
      <c r="ANW32" s="1690"/>
      <c r="ANX32" s="1686"/>
      <c r="AOA32" s="1682"/>
      <c r="AOB32" s="1682"/>
      <c r="AOC32" s="1682"/>
      <c r="AOD32" s="1682"/>
      <c r="AOG32" s="1682"/>
      <c r="AOO32" s="1690"/>
      <c r="AOP32" s="1686"/>
      <c r="AOS32" s="1682"/>
      <c r="AOT32" s="1682"/>
      <c r="AOU32" s="1682"/>
      <c r="AOV32" s="1682"/>
      <c r="AOY32" s="1682"/>
      <c r="APG32" s="1690"/>
      <c r="APH32" s="1686"/>
      <c r="APK32" s="1682"/>
      <c r="APL32" s="1682"/>
      <c r="APM32" s="1682"/>
      <c r="APN32" s="1682"/>
      <c r="APQ32" s="1682"/>
      <c r="APY32" s="1690"/>
      <c r="APZ32" s="1686"/>
      <c r="AQC32" s="1682"/>
      <c r="AQD32" s="1682"/>
      <c r="AQE32" s="1682"/>
      <c r="AQF32" s="1682"/>
      <c r="AQI32" s="1682"/>
      <c r="AQQ32" s="1690"/>
      <c r="AQR32" s="1686"/>
      <c r="AQU32" s="1682"/>
      <c r="AQV32" s="1682"/>
      <c r="AQW32" s="1682"/>
      <c r="AQX32" s="1682"/>
      <c r="ARA32" s="1682"/>
      <c r="ARI32" s="1690"/>
      <c r="ARJ32" s="1686"/>
      <c r="ARM32" s="1682"/>
      <c r="ARN32" s="1682"/>
      <c r="ARO32" s="1682"/>
      <c r="ARP32" s="1682"/>
      <c r="ARS32" s="1682"/>
      <c r="ASA32" s="1690"/>
      <c r="ASB32" s="1686"/>
      <c r="ASE32" s="1682"/>
      <c r="ASF32" s="1682"/>
      <c r="ASG32" s="1682"/>
      <c r="ASH32" s="1682"/>
      <c r="ASK32" s="1682"/>
      <c r="ASS32" s="1690"/>
      <c r="AST32" s="1686"/>
      <c r="ASW32" s="1682"/>
      <c r="ASX32" s="1682"/>
      <c r="ASY32" s="1682"/>
      <c r="ASZ32" s="1682"/>
      <c r="ATC32" s="1682"/>
      <c r="ATK32" s="1690"/>
      <c r="ATL32" s="1686"/>
      <c r="ATO32" s="1682"/>
      <c r="ATP32" s="1682"/>
      <c r="ATQ32" s="1682"/>
      <c r="ATR32" s="1682"/>
      <c r="ATU32" s="1682"/>
      <c r="AUC32" s="1690"/>
      <c r="AUD32" s="1686"/>
      <c r="AUG32" s="1682"/>
      <c r="AUH32" s="1682"/>
      <c r="AUI32" s="1682"/>
      <c r="AUJ32" s="1682"/>
      <c r="AUM32" s="1682"/>
      <c r="AUU32" s="1690"/>
      <c r="AUV32" s="1686"/>
      <c r="AUY32" s="1682"/>
      <c r="AUZ32" s="1682"/>
      <c r="AVA32" s="1682"/>
      <c r="AVB32" s="1682"/>
      <c r="AVE32" s="1682"/>
      <c r="AVM32" s="1690"/>
      <c r="AVN32" s="1686"/>
      <c r="AVQ32" s="1682"/>
      <c r="AVR32" s="1682"/>
      <c r="AVS32" s="1682"/>
      <c r="AVT32" s="1682"/>
      <c r="AVW32" s="1682"/>
      <c r="AWE32" s="1690"/>
      <c r="AWF32" s="1686"/>
      <c r="AWI32" s="1682"/>
      <c r="AWJ32" s="1682"/>
      <c r="AWK32" s="1682"/>
      <c r="AWL32" s="1682"/>
      <c r="AWO32" s="1682"/>
      <c r="AWW32" s="1690"/>
      <c r="AWX32" s="1686"/>
      <c r="AXA32" s="1682"/>
      <c r="AXB32" s="1682"/>
      <c r="AXC32" s="1682"/>
      <c r="AXD32" s="1682"/>
      <c r="AXG32" s="1682"/>
      <c r="AXO32" s="1690"/>
      <c r="AXP32" s="1686"/>
      <c r="AXS32" s="1682"/>
      <c r="AXT32" s="1682"/>
      <c r="AXU32" s="1682"/>
      <c r="AXV32" s="1682"/>
      <c r="AXY32" s="1682"/>
      <c r="AYG32" s="1690"/>
      <c r="AYH32" s="1686"/>
      <c r="AYK32" s="1682"/>
      <c r="AYL32" s="1682"/>
      <c r="AYM32" s="1682"/>
      <c r="AYN32" s="1682"/>
      <c r="AYQ32" s="1682"/>
      <c r="AYY32" s="1690"/>
      <c r="AYZ32" s="1686"/>
      <c r="AZC32" s="1682"/>
      <c r="AZD32" s="1682"/>
      <c r="AZE32" s="1682"/>
      <c r="AZF32" s="1682"/>
      <c r="AZI32" s="1682"/>
      <c r="AZQ32" s="1690"/>
      <c r="AZR32" s="1686"/>
      <c r="AZU32" s="1682"/>
      <c r="AZV32" s="1682"/>
      <c r="AZW32" s="1682"/>
      <c r="AZX32" s="1682"/>
      <c r="BAA32" s="1682"/>
      <c r="BAI32" s="1690"/>
      <c r="BAJ32" s="1686"/>
      <c r="BAM32" s="1682"/>
      <c r="BAN32" s="1682"/>
      <c r="BAO32" s="1682"/>
      <c r="BAP32" s="1682"/>
      <c r="BAS32" s="1682"/>
      <c r="BBA32" s="1690"/>
      <c r="BBB32" s="1686"/>
      <c r="BBE32" s="1682"/>
      <c r="BBF32" s="1682"/>
      <c r="BBG32" s="1682"/>
      <c r="BBH32" s="1682"/>
      <c r="BBK32" s="1682"/>
      <c r="BBS32" s="1690"/>
      <c r="BBT32" s="1686"/>
      <c r="BBW32" s="1682"/>
      <c r="BBX32" s="1682"/>
      <c r="BBY32" s="1682"/>
      <c r="BBZ32" s="1682"/>
      <c r="BCC32" s="1682"/>
      <c r="BCK32" s="1690"/>
      <c r="BCL32" s="1686"/>
      <c r="BCO32" s="1682"/>
      <c r="BCP32" s="1682"/>
      <c r="BCQ32" s="1682"/>
      <c r="BCR32" s="1682"/>
      <c r="BCU32" s="1682"/>
      <c r="BDC32" s="1690"/>
      <c r="BDD32" s="1686"/>
      <c r="BDG32" s="1682"/>
      <c r="BDH32" s="1682"/>
      <c r="BDI32" s="1682"/>
      <c r="BDJ32" s="1682"/>
      <c r="BDM32" s="1682"/>
      <c r="BDU32" s="1690"/>
      <c r="BDV32" s="1686"/>
      <c r="BDY32" s="1682"/>
      <c r="BDZ32" s="1682"/>
      <c r="BEA32" s="1682"/>
      <c r="BEB32" s="1682"/>
      <c r="BEE32" s="1682"/>
      <c r="BEM32" s="1690"/>
      <c r="BEN32" s="1686"/>
      <c r="BEQ32" s="1682"/>
      <c r="BER32" s="1682"/>
      <c r="BES32" s="1682"/>
      <c r="BET32" s="1682"/>
      <c r="BEW32" s="1682"/>
      <c r="BFE32" s="1690"/>
      <c r="BFF32" s="1686"/>
      <c r="BFI32" s="1682"/>
      <c r="BFJ32" s="1682"/>
      <c r="BFK32" s="1682"/>
      <c r="BFL32" s="1682"/>
      <c r="BFO32" s="1682"/>
      <c r="BFW32" s="1690"/>
      <c r="BFX32" s="1686"/>
      <c r="BGA32" s="1682"/>
      <c r="BGB32" s="1682"/>
      <c r="BGC32" s="1682"/>
      <c r="BGD32" s="1682"/>
      <c r="BGG32" s="1682"/>
      <c r="BGO32" s="1690"/>
      <c r="BGP32" s="1686"/>
      <c r="BGS32" s="1682"/>
      <c r="BGT32" s="1682"/>
      <c r="BGU32" s="1682"/>
      <c r="BGV32" s="1682"/>
      <c r="BGY32" s="1682"/>
      <c r="BHG32" s="1690"/>
      <c r="BHH32" s="1686"/>
      <c r="BHK32" s="1682"/>
      <c r="BHL32" s="1682"/>
      <c r="BHM32" s="1682"/>
      <c r="BHN32" s="1682"/>
      <c r="BHQ32" s="1682"/>
      <c r="BHY32" s="1690"/>
      <c r="BHZ32" s="1686"/>
      <c r="BIC32" s="1682"/>
      <c r="BID32" s="1682"/>
      <c r="BIE32" s="1682"/>
      <c r="BIF32" s="1682"/>
      <c r="BII32" s="1682"/>
      <c r="BIQ32" s="1690"/>
      <c r="BIR32" s="1686"/>
      <c r="BIU32" s="1682"/>
      <c r="BIV32" s="1682"/>
      <c r="BIW32" s="1682"/>
      <c r="BIX32" s="1682"/>
      <c r="BJA32" s="1682"/>
      <c r="BJI32" s="1690"/>
      <c r="BJJ32" s="1686"/>
      <c r="BJM32" s="1682"/>
      <c r="BJN32" s="1682"/>
      <c r="BJO32" s="1682"/>
      <c r="BJP32" s="1682"/>
      <c r="BJS32" s="1682"/>
      <c r="BKA32" s="1690"/>
      <c r="BKB32" s="1686"/>
      <c r="BKE32" s="1682"/>
      <c r="BKF32" s="1682"/>
      <c r="BKG32" s="1682"/>
      <c r="BKH32" s="1682"/>
      <c r="BKK32" s="1682"/>
      <c r="BKS32" s="1690"/>
      <c r="BKT32" s="1686"/>
      <c r="BKW32" s="1682"/>
      <c r="BKX32" s="1682"/>
      <c r="BKY32" s="1682"/>
      <c r="BKZ32" s="1682"/>
      <c r="BLC32" s="1682"/>
      <c r="BLK32" s="1690"/>
      <c r="BLL32" s="1686"/>
      <c r="BLO32" s="1682"/>
      <c r="BLP32" s="1682"/>
      <c r="BLQ32" s="1682"/>
      <c r="BLR32" s="1682"/>
      <c r="BLU32" s="1682"/>
      <c r="BMC32" s="1690"/>
      <c r="BMD32" s="1686"/>
      <c r="BMG32" s="1682"/>
      <c r="BMH32" s="1682"/>
      <c r="BMI32" s="1682"/>
      <c r="BMJ32" s="1682"/>
      <c r="BMM32" s="1682"/>
      <c r="BMU32" s="1690"/>
      <c r="BMV32" s="1686"/>
      <c r="BMY32" s="1682"/>
      <c r="BMZ32" s="1682"/>
      <c r="BNA32" s="1682"/>
      <c r="BNB32" s="1682"/>
      <c r="BNE32" s="1682"/>
      <c r="BNM32" s="1690"/>
      <c r="BNN32" s="1686"/>
      <c r="BNQ32" s="1682"/>
      <c r="BNR32" s="1682"/>
      <c r="BNS32" s="1682"/>
      <c r="BNT32" s="1682"/>
      <c r="BNW32" s="1682"/>
      <c r="BOE32" s="1690"/>
      <c r="BOF32" s="1686"/>
      <c r="BOI32" s="1682"/>
      <c r="BOJ32" s="1682"/>
      <c r="BOK32" s="1682"/>
      <c r="BOL32" s="1682"/>
      <c r="BOO32" s="1682"/>
      <c r="BOW32" s="1690"/>
      <c r="BOX32" s="1686"/>
      <c r="BPA32" s="1682"/>
      <c r="BPB32" s="1682"/>
      <c r="BPC32" s="1682"/>
      <c r="BPD32" s="1682"/>
      <c r="BPG32" s="1682"/>
      <c r="BPO32" s="1690"/>
      <c r="BPP32" s="1686"/>
      <c r="BPS32" s="1682"/>
      <c r="BPT32" s="1682"/>
      <c r="BPU32" s="1682"/>
      <c r="BPV32" s="1682"/>
      <c r="BPY32" s="1682"/>
      <c r="BQG32" s="1690"/>
      <c r="BQH32" s="1686"/>
      <c r="BQK32" s="1682"/>
      <c r="BQL32" s="1682"/>
      <c r="BQM32" s="1682"/>
      <c r="BQN32" s="1682"/>
      <c r="BQQ32" s="1682"/>
      <c r="BQY32" s="1690"/>
      <c r="BQZ32" s="1686"/>
      <c r="BRC32" s="1682"/>
      <c r="BRD32" s="1682"/>
      <c r="BRE32" s="1682"/>
      <c r="BRF32" s="1682"/>
      <c r="BRI32" s="1682"/>
      <c r="BRQ32" s="1690"/>
      <c r="BRR32" s="1686"/>
      <c r="BRU32" s="1682"/>
      <c r="BRV32" s="1682"/>
      <c r="BRW32" s="1682"/>
      <c r="BRX32" s="1682"/>
      <c r="BSA32" s="1682"/>
      <c r="BSI32" s="1690"/>
      <c r="BSJ32" s="1686"/>
      <c r="BSM32" s="1682"/>
      <c r="BSN32" s="1682"/>
      <c r="BSO32" s="1682"/>
      <c r="BSP32" s="1682"/>
      <c r="BSS32" s="1682"/>
      <c r="BTA32" s="1690"/>
      <c r="BTB32" s="1686"/>
      <c r="BTE32" s="1682"/>
      <c r="BTF32" s="1682"/>
      <c r="BTG32" s="1682"/>
      <c r="BTH32" s="1682"/>
      <c r="BTK32" s="1682"/>
      <c r="BTS32" s="1690"/>
      <c r="BTT32" s="1686"/>
      <c r="BTW32" s="1682"/>
      <c r="BTX32" s="1682"/>
      <c r="BTY32" s="1682"/>
      <c r="BTZ32" s="1682"/>
      <c r="BUC32" s="1682"/>
      <c r="BUK32" s="1690"/>
      <c r="BUL32" s="1686"/>
      <c r="BUO32" s="1682"/>
      <c r="BUP32" s="1682"/>
      <c r="BUQ32" s="1682"/>
      <c r="BUR32" s="1682"/>
      <c r="BUU32" s="1682"/>
      <c r="BVC32" s="1690"/>
      <c r="BVD32" s="1686"/>
      <c r="BVG32" s="1682"/>
      <c r="BVH32" s="1682"/>
      <c r="BVI32" s="1682"/>
      <c r="BVJ32" s="1682"/>
      <c r="BVM32" s="1682"/>
      <c r="BVU32" s="1690"/>
      <c r="BVV32" s="1686"/>
      <c r="BVY32" s="1682"/>
      <c r="BVZ32" s="1682"/>
      <c r="BWA32" s="1682"/>
      <c r="BWB32" s="1682"/>
      <c r="BWE32" s="1682"/>
      <c r="BWM32" s="1690"/>
      <c r="BWN32" s="1686"/>
      <c r="BWQ32" s="1682"/>
      <c r="BWR32" s="1682"/>
      <c r="BWS32" s="1682"/>
      <c r="BWT32" s="1682"/>
      <c r="BWW32" s="1682"/>
      <c r="BXE32" s="1690"/>
      <c r="BXF32" s="1686"/>
      <c r="BXI32" s="1682"/>
      <c r="BXJ32" s="1682"/>
      <c r="BXK32" s="1682"/>
      <c r="BXL32" s="1682"/>
      <c r="BXO32" s="1682"/>
      <c r="BXW32" s="1690"/>
      <c r="BXX32" s="1686"/>
      <c r="BYA32" s="1682"/>
      <c r="BYB32" s="1682"/>
      <c r="BYC32" s="1682"/>
      <c r="BYD32" s="1682"/>
      <c r="BYG32" s="1682"/>
      <c r="BYO32" s="1690"/>
      <c r="BYP32" s="1686"/>
      <c r="BYS32" s="1682"/>
      <c r="BYT32" s="1682"/>
      <c r="BYU32" s="1682"/>
      <c r="BYV32" s="1682"/>
      <c r="BYY32" s="1682"/>
      <c r="BZG32" s="1690"/>
      <c r="BZH32" s="1686"/>
      <c r="BZK32" s="1682"/>
      <c r="BZL32" s="1682"/>
      <c r="BZM32" s="1682"/>
      <c r="BZN32" s="1682"/>
      <c r="BZQ32" s="1682"/>
      <c r="BZY32" s="1690"/>
      <c r="BZZ32" s="1686"/>
      <c r="CAC32" s="1682"/>
      <c r="CAD32" s="1682"/>
      <c r="CAE32" s="1682"/>
      <c r="CAF32" s="1682"/>
      <c r="CAI32" s="1682"/>
      <c r="CAQ32" s="1690"/>
      <c r="CAR32" s="1686"/>
      <c r="CAU32" s="1682"/>
      <c r="CAV32" s="1682"/>
      <c r="CAW32" s="1682"/>
      <c r="CAX32" s="1682"/>
      <c r="CBA32" s="1682"/>
      <c r="CBI32" s="1690"/>
      <c r="CBJ32" s="1686"/>
      <c r="CBM32" s="1682"/>
      <c r="CBN32" s="1682"/>
      <c r="CBO32" s="1682"/>
      <c r="CBP32" s="1682"/>
      <c r="CBS32" s="1682"/>
      <c r="CCA32" s="1690"/>
      <c r="CCB32" s="1686"/>
      <c r="CCE32" s="1682"/>
      <c r="CCF32" s="1682"/>
      <c r="CCG32" s="1682"/>
      <c r="CCH32" s="1682"/>
      <c r="CCK32" s="1682"/>
      <c r="CCS32" s="1690"/>
      <c r="CCT32" s="1686"/>
      <c r="CCW32" s="1682"/>
      <c r="CCX32" s="1682"/>
      <c r="CCY32" s="1682"/>
      <c r="CCZ32" s="1682"/>
      <c r="CDC32" s="1682"/>
      <c r="CDK32" s="1690"/>
      <c r="CDL32" s="1686"/>
      <c r="CDO32" s="1682"/>
      <c r="CDP32" s="1682"/>
      <c r="CDQ32" s="1682"/>
      <c r="CDR32" s="1682"/>
      <c r="CDU32" s="1682"/>
      <c r="CEC32" s="1690"/>
      <c r="CED32" s="1686"/>
      <c r="CEG32" s="1682"/>
      <c r="CEH32" s="1682"/>
      <c r="CEI32" s="1682"/>
      <c r="CEJ32" s="1682"/>
      <c r="CEM32" s="1682"/>
      <c r="CEU32" s="1690"/>
      <c r="CEV32" s="1686"/>
      <c r="CEY32" s="1682"/>
      <c r="CEZ32" s="1682"/>
      <c r="CFA32" s="1682"/>
      <c r="CFB32" s="1682"/>
      <c r="CFE32" s="1682"/>
      <c r="CFM32" s="1690"/>
      <c r="CFN32" s="1686"/>
      <c r="CFQ32" s="1682"/>
      <c r="CFR32" s="1682"/>
      <c r="CFS32" s="1682"/>
      <c r="CFT32" s="1682"/>
      <c r="CFW32" s="1682"/>
      <c r="CGE32" s="1690"/>
      <c r="CGF32" s="1686"/>
      <c r="CGI32" s="1682"/>
      <c r="CGJ32" s="1682"/>
      <c r="CGK32" s="1682"/>
      <c r="CGL32" s="1682"/>
      <c r="CGO32" s="1682"/>
      <c r="CGW32" s="1690"/>
      <c r="CGX32" s="1686"/>
      <c r="CHA32" s="1682"/>
      <c r="CHB32" s="1682"/>
      <c r="CHC32" s="1682"/>
      <c r="CHD32" s="1682"/>
      <c r="CHG32" s="1682"/>
      <c r="CHO32" s="1690"/>
      <c r="CHP32" s="1686"/>
      <c r="CHS32" s="1682"/>
      <c r="CHT32" s="1682"/>
      <c r="CHU32" s="1682"/>
      <c r="CHV32" s="1682"/>
      <c r="CHY32" s="1682"/>
      <c r="CIG32" s="1690"/>
      <c r="CIH32" s="1686"/>
      <c r="CIK32" s="1682"/>
      <c r="CIL32" s="1682"/>
      <c r="CIM32" s="1682"/>
      <c r="CIN32" s="1682"/>
      <c r="CIQ32" s="1682"/>
      <c r="CIY32" s="1690"/>
      <c r="CIZ32" s="1686"/>
      <c r="CJC32" s="1682"/>
      <c r="CJD32" s="1682"/>
      <c r="CJE32" s="1682"/>
      <c r="CJF32" s="1682"/>
      <c r="CJI32" s="1682"/>
      <c r="CJQ32" s="1690"/>
      <c r="CJR32" s="1686"/>
      <c r="CJU32" s="1682"/>
      <c r="CJV32" s="1682"/>
      <c r="CJW32" s="1682"/>
      <c r="CJX32" s="1682"/>
      <c r="CKA32" s="1682"/>
      <c r="CKI32" s="1690"/>
      <c r="CKJ32" s="1686"/>
      <c r="CKM32" s="1682"/>
      <c r="CKN32" s="1682"/>
      <c r="CKO32" s="1682"/>
      <c r="CKP32" s="1682"/>
      <c r="CKS32" s="1682"/>
      <c r="CLA32" s="1690"/>
      <c r="CLB32" s="1686"/>
      <c r="CLE32" s="1682"/>
      <c r="CLF32" s="1682"/>
      <c r="CLG32" s="1682"/>
      <c r="CLH32" s="1682"/>
      <c r="CLK32" s="1682"/>
      <c r="CLS32" s="1690"/>
      <c r="CLT32" s="1686"/>
      <c r="CLW32" s="1682"/>
      <c r="CLX32" s="1682"/>
      <c r="CLY32" s="1682"/>
      <c r="CLZ32" s="1682"/>
      <c r="CMC32" s="1682"/>
      <c r="CMK32" s="1690"/>
      <c r="CML32" s="1686"/>
      <c r="CMO32" s="1682"/>
      <c r="CMP32" s="1682"/>
      <c r="CMQ32" s="1682"/>
      <c r="CMR32" s="1682"/>
      <c r="CMU32" s="1682"/>
      <c r="CNC32" s="1690"/>
      <c r="CND32" s="1686"/>
      <c r="CNG32" s="1682"/>
      <c r="CNH32" s="1682"/>
      <c r="CNI32" s="1682"/>
      <c r="CNJ32" s="1682"/>
      <c r="CNM32" s="1682"/>
      <c r="CNU32" s="1690"/>
      <c r="CNV32" s="1686"/>
      <c r="CNY32" s="1682"/>
      <c r="CNZ32" s="1682"/>
      <c r="COA32" s="1682"/>
      <c r="COB32" s="1682"/>
      <c r="COE32" s="1682"/>
      <c r="COM32" s="1690"/>
      <c r="CON32" s="1686"/>
      <c r="COQ32" s="1682"/>
      <c r="COR32" s="1682"/>
      <c r="COS32" s="1682"/>
      <c r="COT32" s="1682"/>
      <c r="COW32" s="1682"/>
      <c r="CPE32" s="1690"/>
      <c r="CPF32" s="1686"/>
      <c r="CPI32" s="1682"/>
      <c r="CPJ32" s="1682"/>
      <c r="CPK32" s="1682"/>
      <c r="CPL32" s="1682"/>
      <c r="CPO32" s="1682"/>
      <c r="CPW32" s="1690"/>
      <c r="CPX32" s="1686"/>
      <c r="CQA32" s="1682"/>
      <c r="CQB32" s="1682"/>
      <c r="CQC32" s="1682"/>
      <c r="CQD32" s="1682"/>
      <c r="CQG32" s="1682"/>
      <c r="CQO32" s="1690"/>
      <c r="CQP32" s="1686"/>
      <c r="CQS32" s="1682"/>
      <c r="CQT32" s="1682"/>
      <c r="CQU32" s="1682"/>
      <c r="CQV32" s="1682"/>
      <c r="CQY32" s="1682"/>
      <c r="CRG32" s="1690"/>
      <c r="CRH32" s="1686"/>
      <c r="CRK32" s="1682"/>
      <c r="CRL32" s="1682"/>
      <c r="CRM32" s="1682"/>
      <c r="CRN32" s="1682"/>
      <c r="CRQ32" s="1682"/>
      <c r="CRY32" s="1690"/>
      <c r="CRZ32" s="1686"/>
      <c r="CSC32" s="1682"/>
      <c r="CSD32" s="1682"/>
      <c r="CSE32" s="1682"/>
      <c r="CSF32" s="1682"/>
      <c r="CSI32" s="1682"/>
      <c r="CSQ32" s="1690"/>
      <c r="CSR32" s="1686"/>
      <c r="CSU32" s="1682"/>
      <c r="CSV32" s="1682"/>
      <c r="CSW32" s="1682"/>
      <c r="CSX32" s="1682"/>
      <c r="CTA32" s="1682"/>
      <c r="CTI32" s="1690"/>
      <c r="CTJ32" s="1686"/>
      <c r="CTM32" s="1682"/>
      <c r="CTN32" s="1682"/>
      <c r="CTO32" s="1682"/>
      <c r="CTP32" s="1682"/>
      <c r="CTS32" s="1682"/>
      <c r="CUA32" s="1690"/>
      <c r="CUB32" s="1686"/>
      <c r="CUE32" s="1682"/>
      <c r="CUF32" s="1682"/>
      <c r="CUG32" s="1682"/>
      <c r="CUH32" s="1682"/>
      <c r="CUK32" s="1682"/>
      <c r="CUS32" s="1690"/>
      <c r="CUT32" s="1686"/>
      <c r="CUW32" s="1682"/>
      <c r="CUX32" s="1682"/>
      <c r="CUY32" s="1682"/>
      <c r="CUZ32" s="1682"/>
      <c r="CVC32" s="1682"/>
      <c r="CVK32" s="1690"/>
      <c r="CVL32" s="1686"/>
      <c r="CVO32" s="1682"/>
      <c r="CVP32" s="1682"/>
      <c r="CVQ32" s="1682"/>
      <c r="CVR32" s="1682"/>
      <c r="CVU32" s="1682"/>
      <c r="CWC32" s="1690"/>
      <c r="CWD32" s="1686"/>
      <c r="CWG32" s="1682"/>
      <c r="CWH32" s="1682"/>
      <c r="CWI32" s="1682"/>
      <c r="CWJ32" s="1682"/>
      <c r="CWM32" s="1682"/>
      <c r="CWU32" s="1690"/>
      <c r="CWV32" s="1686"/>
      <c r="CWY32" s="1682"/>
      <c r="CWZ32" s="1682"/>
      <c r="CXA32" s="1682"/>
      <c r="CXB32" s="1682"/>
      <c r="CXE32" s="1682"/>
      <c r="CXM32" s="1690"/>
      <c r="CXN32" s="1686"/>
      <c r="CXQ32" s="1682"/>
      <c r="CXR32" s="1682"/>
      <c r="CXS32" s="1682"/>
      <c r="CXT32" s="1682"/>
      <c r="CXW32" s="1682"/>
      <c r="CYE32" s="1690"/>
      <c r="CYF32" s="1686"/>
      <c r="CYI32" s="1682"/>
      <c r="CYJ32" s="1682"/>
      <c r="CYK32" s="1682"/>
      <c r="CYL32" s="1682"/>
      <c r="CYO32" s="1682"/>
      <c r="CYW32" s="1690"/>
      <c r="CYX32" s="1686"/>
      <c r="CZA32" s="1682"/>
      <c r="CZB32" s="1682"/>
      <c r="CZC32" s="1682"/>
      <c r="CZD32" s="1682"/>
      <c r="CZG32" s="1682"/>
      <c r="CZO32" s="1690"/>
      <c r="CZP32" s="1686"/>
      <c r="CZS32" s="1682"/>
      <c r="CZT32" s="1682"/>
      <c r="CZU32" s="1682"/>
      <c r="CZV32" s="1682"/>
      <c r="CZY32" s="1682"/>
      <c r="DAG32" s="1690"/>
      <c r="DAH32" s="1686"/>
      <c r="DAK32" s="1682"/>
      <c r="DAL32" s="1682"/>
      <c r="DAM32" s="1682"/>
      <c r="DAN32" s="1682"/>
      <c r="DAQ32" s="1682"/>
      <c r="DAY32" s="1690"/>
      <c r="DAZ32" s="1686"/>
      <c r="DBC32" s="1682"/>
      <c r="DBD32" s="1682"/>
      <c r="DBE32" s="1682"/>
      <c r="DBF32" s="1682"/>
      <c r="DBI32" s="1682"/>
      <c r="DBQ32" s="1690"/>
      <c r="DBR32" s="1686"/>
      <c r="DBU32" s="1682"/>
      <c r="DBV32" s="1682"/>
      <c r="DBW32" s="1682"/>
      <c r="DBX32" s="1682"/>
      <c r="DCA32" s="1682"/>
      <c r="DCI32" s="1690"/>
      <c r="DCJ32" s="1686"/>
      <c r="DCM32" s="1682"/>
      <c r="DCN32" s="1682"/>
      <c r="DCO32" s="1682"/>
      <c r="DCP32" s="1682"/>
      <c r="DCS32" s="1682"/>
      <c r="DDA32" s="1690"/>
      <c r="DDB32" s="1686"/>
      <c r="DDE32" s="1682"/>
      <c r="DDF32" s="1682"/>
      <c r="DDG32" s="1682"/>
      <c r="DDH32" s="1682"/>
      <c r="DDK32" s="1682"/>
      <c r="DDS32" s="1690"/>
      <c r="DDT32" s="1686"/>
      <c r="DDW32" s="1682"/>
      <c r="DDX32" s="1682"/>
      <c r="DDY32" s="1682"/>
      <c r="DDZ32" s="1682"/>
      <c r="DEC32" s="1682"/>
      <c r="DEK32" s="1690"/>
      <c r="DEL32" s="1686"/>
      <c r="DEO32" s="1682"/>
      <c r="DEP32" s="1682"/>
      <c r="DEQ32" s="1682"/>
      <c r="DER32" s="1682"/>
      <c r="DEU32" s="1682"/>
      <c r="DFC32" s="1690"/>
      <c r="DFD32" s="1686"/>
      <c r="DFG32" s="1682"/>
      <c r="DFH32" s="1682"/>
      <c r="DFI32" s="1682"/>
      <c r="DFJ32" s="1682"/>
      <c r="DFM32" s="1682"/>
      <c r="DFU32" s="1690"/>
      <c r="DFV32" s="1686"/>
      <c r="DFY32" s="1682"/>
      <c r="DFZ32" s="1682"/>
      <c r="DGA32" s="1682"/>
      <c r="DGB32" s="1682"/>
      <c r="DGE32" s="1682"/>
      <c r="DGM32" s="1690"/>
      <c r="DGN32" s="1686"/>
      <c r="DGQ32" s="1682"/>
      <c r="DGR32" s="1682"/>
      <c r="DGS32" s="1682"/>
      <c r="DGT32" s="1682"/>
      <c r="DGW32" s="1682"/>
      <c r="DHE32" s="1690"/>
      <c r="DHF32" s="1686"/>
      <c r="DHI32" s="1682"/>
      <c r="DHJ32" s="1682"/>
      <c r="DHK32" s="1682"/>
      <c r="DHL32" s="1682"/>
      <c r="DHO32" s="1682"/>
      <c r="DHW32" s="1690"/>
      <c r="DHX32" s="1686"/>
      <c r="DIA32" s="1682"/>
      <c r="DIB32" s="1682"/>
      <c r="DIC32" s="1682"/>
      <c r="DID32" s="1682"/>
      <c r="DIG32" s="1682"/>
      <c r="DIO32" s="1690"/>
      <c r="DIP32" s="1686"/>
      <c r="DIS32" s="1682"/>
      <c r="DIT32" s="1682"/>
      <c r="DIU32" s="1682"/>
      <c r="DIV32" s="1682"/>
      <c r="DIY32" s="1682"/>
      <c r="DJG32" s="1690"/>
      <c r="DJH32" s="1686"/>
      <c r="DJK32" s="1682"/>
      <c r="DJL32" s="1682"/>
      <c r="DJM32" s="1682"/>
      <c r="DJN32" s="1682"/>
      <c r="DJQ32" s="1682"/>
      <c r="DJY32" s="1690"/>
      <c r="DJZ32" s="1686"/>
      <c r="DKC32" s="1682"/>
      <c r="DKD32" s="1682"/>
      <c r="DKE32" s="1682"/>
      <c r="DKF32" s="1682"/>
      <c r="DKI32" s="1682"/>
      <c r="DKQ32" s="1690"/>
      <c r="DKR32" s="1686"/>
      <c r="DKU32" s="1682"/>
      <c r="DKV32" s="1682"/>
      <c r="DKW32" s="1682"/>
      <c r="DKX32" s="1682"/>
      <c r="DLA32" s="1682"/>
      <c r="DLI32" s="1690"/>
      <c r="DLJ32" s="1686"/>
      <c r="DLM32" s="1682"/>
      <c r="DLN32" s="1682"/>
      <c r="DLO32" s="1682"/>
      <c r="DLP32" s="1682"/>
      <c r="DLS32" s="1682"/>
      <c r="DMA32" s="1690"/>
      <c r="DMB32" s="1686"/>
      <c r="DME32" s="1682"/>
      <c r="DMF32" s="1682"/>
      <c r="DMG32" s="1682"/>
      <c r="DMH32" s="1682"/>
      <c r="DMK32" s="1682"/>
      <c r="DMS32" s="1690"/>
      <c r="DMT32" s="1686"/>
      <c r="DMW32" s="1682"/>
      <c r="DMX32" s="1682"/>
      <c r="DMY32" s="1682"/>
      <c r="DMZ32" s="1682"/>
      <c r="DNC32" s="1682"/>
      <c r="DNK32" s="1690"/>
      <c r="DNL32" s="1686"/>
      <c r="DNO32" s="1682"/>
      <c r="DNP32" s="1682"/>
      <c r="DNQ32" s="1682"/>
      <c r="DNR32" s="1682"/>
      <c r="DNU32" s="1682"/>
      <c r="DOC32" s="1690"/>
      <c r="DOD32" s="1686"/>
      <c r="DOG32" s="1682"/>
      <c r="DOH32" s="1682"/>
      <c r="DOI32" s="1682"/>
      <c r="DOJ32" s="1682"/>
      <c r="DOM32" s="1682"/>
      <c r="DOU32" s="1690"/>
      <c r="DOV32" s="1686"/>
      <c r="DOY32" s="1682"/>
      <c r="DOZ32" s="1682"/>
      <c r="DPA32" s="1682"/>
      <c r="DPB32" s="1682"/>
      <c r="DPE32" s="1682"/>
      <c r="DPM32" s="1690"/>
      <c r="DPN32" s="1686"/>
      <c r="DPQ32" s="1682"/>
      <c r="DPR32" s="1682"/>
      <c r="DPS32" s="1682"/>
      <c r="DPT32" s="1682"/>
      <c r="DPW32" s="1682"/>
      <c r="DQE32" s="1690"/>
      <c r="DQF32" s="1686"/>
      <c r="DQI32" s="1682"/>
      <c r="DQJ32" s="1682"/>
      <c r="DQK32" s="1682"/>
      <c r="DQL32" s="1682"/>
      <c r="DQO32" s="1682"/>
      <c r="DQW32" s="1690"/>
      <c r="DQX32" s="1686"/>
      <c r="DRA32" s="1682"/>
      <c r="DRB32" s="1682"/>
      <c r="DRC32" s="1682"/>
      <c r="DRD32" s="1682"/>
      <c r="DRG32" s="1682"/>
      <c r="DRO32" s="1690"/>
      <c r="DRP32" s="1686"/>
      <c r="DRS32" s="1682"/>
      <c r="DRT32" s="1682"/>
      <c r="DRU32" s="1682"/>
      <c r="DRV32" s="1682"/>
      <c r="DRY32" s="1682"/>
      <c r="DSG32" s="1690"/>
      <c r="DSH32" s="1686"/>
      <c r="DSK32" s="1682"/>
      <c r="DSL32" s="1682"/>
      <c r="DSM32" s="1682"/>
      <c r="DSN32" s="1682"/>
      <c r="DSQ32" s="1682"/>
      <c r="DSY32" s="1690"/>
      <c r="DSZ32" s="1686"/>
      <c r="DTC32" s="1682"/>
      <c r="DTD32" s="1682"/>
      <c r="DTE32" s="1682"/>
      <c r="DTF32" s="1682"/>
      <c r="DTI32" s="1682"/>
      <c r="DTQ32" s="1690"/>
      <c r="DTR32" s="1686"/>
      <c r="DTU32" s="1682"/>
      <c r="DTV32" s="1682"/>
      <c r="DTW32" s="1682"/>
      <c r="DTX32" s="1682"/>
      <c r="DUA32" s="1682"/>
      <c r="DUI32" s="1690"/>
      <c r="DUJ32" s="1686"/>
      <c r="DUM32" s="1682"/>
      <c r="DUN32" s="1682"/>
      <c r="DUO32" s="1682"/>
      <c r="DUP32" s="1682"/>
      <c r="DUS32" s="1682"/>
      <c r="DVA32" s="1690"/>
      <c r="DVB32" s="1686"/>
      <c r="DVE32" s="1682"/>
      <c r="DVF32" s="1682"/>
      <c r="DVG32" s="1682"/>
      <c r="DVH32" s="1682"/>
      <c r="DVK32" s="1682"/>
      <c r="DVS32" s="1690"/>
      <c r="DVT32" s="1686"/>
      <c r="DVW32" s="1682"/>
      <c r="DVX32" s="1682"/>
      <c r="DVY32" s="1682"/>
      <c r="DVZ32" s="1682"/>
      <c r="DWC32" s="1682"/>
      <c r="DWK32" s="1690"/>
      <c r="DWL32" s="1686"/>
      <c r="DWO32" s="1682"/>
      <c r="DWP32" s="1682"/>
      <c r="DWQ32" s="1682"/>
      <c r="DWR32" s="1682"/>
      <c r="DWU32" s="1682"/>
      <c r="DXC32" s="1690"/>
      <c r="DXD32" s="1686"/>
      <c r="DXG32" s="1682"/>
      <c r="DXH32" s="1682"/>
      <c r="DXI32" s="1682"/>
      <c r="DXJ32" s="1682"/>
      <c r="DXM32" s="1682"/>
      <c r="DXU32" s="1690"/>
      <c r="DXV32" s="1686"/>
      <c r="DXY32" s="1682"/>
      <c r="DXZ32" s="1682"/>
      <c r="DYA32" s="1682"/>
      <c r="DYB32" s="1682"/>
      <c r="DYE32" s="1682"/>
      <c r="DYM32" s="1690"/>
      <c r="DYN32" s="1686"/>
      <c r="DYQ32" s="1682"/>
      <c r="DYR32" s="1682"/>
      <c r="DYS32" s="1682"/>
      <c r="DYT32" s="1682"/>
      <c r="DYW32" s="1682"/>
      <c r="DZE32" s="1690"/>
      <c r="DZF32" s="1686"/>
      <c r="DZI32" s="1682"/>
      <c r="DZJ32" s="1682"/>
      <c r="DZK32" s="1682"/>
      <c r="DZL32" s="1682"/>
      <c r="DZO32" s="1682"/>
      <c r="DZW32" s="1690"/>
      <c r="DZX32" s="1686"/>
      <c r="EAA32" s="1682"/>
      <c r="EAB32" s="1682"/>
      <c r="EAC32" s="1682"/>
      <c r="EAD32" s="1682"/>
      <c r="EAG32" s="1682"/>
      <c r="EAO32" s="1690"/>
      <c r="EAP32" s="1686"/>
      <c r="EAS32" s="1682"/>
      <c r="EAT32" s="1682"/>
      <c r="EAU32" s="1682"/>
      <c r="EAV32" s="1682"/>
      <c r="EAY32" s="1682"/>
      <c r="EBG32" s="1690"/>
      <c r="EBH32" s="1686"/>
      <c r="EBK32" s="1682"/>
      <c r="EBL32" s="1682"/>
      <c r="EBM32" s="1682"/>
      <c r="EBN32" s="1682"/>
      <c r="EBQ32" s="1682"/>
      <c r="EBY32" s="1690"/>
      <c r="EBZ32" s="1686"/>
      <c r="ECC32" s="1682"/>
      <c r="ECD32" s="1682"/>
      <c r="ECE32" s="1682"/>
      <c r="ECF32" s="1682"/>
      <c r="ECI32" s="1682"/>
      <c r="ECQ32" s="1690"/>
      <c r="ECR32" s="1686"/>
      <c r="ECU32" s="1682"/>
      <c r="ECV32" s="1682"/>
      <c r="ECW32" s="1682"/>
      <c r="ECX32" s="1682"/>
      <c r="EDA32" s="1682"/>
      <c r="EDI32" s="1690"/>
      <c r="EDJ32" s="1686"/>
      <c r="EDM32" s="1682"/>
      <c r="EDN32" s="1682"/>
      <c r="EDO32" s="1682"/>
      <c r="EDP32" s="1682"/>
      <c r="EDS32" s="1682"/>
      <c r="EEA32" s="1690"/>
      <c r="EEB32" s="1686"/>
      <c r="EEE32" s="1682"/>
      <c r="EEF32" s="1682"/>
      <c r="EEG32" s="1682"/>
      <c r="EEH32" s="1682"/>
      <c r="EEK32" s="1682"/>
      <c r="EES32" s="1690"/>
      <c r="EET32" s="1686"/>
      <c r="EEW32" s="1682"/>
      <c r="EEX32" s="1682"/>
      <c r="EEY32" s="1682"/>
      <c r="EEZ32" s="1682"/>
      <c r="EFC32" s="1682"/>
      <c r="EFK32" s="1690"/>
      <c r="EFL32" s="1686"/>
      <c r="EFO32" s="1682"/>
      <c r="EFP32" s="1682"/>
      <c r="EFQ32" s="1682"/>
      <c r="EFR32" s="1682"/>
      <c r="EFU32" s="1682"/>
      <c r="EGC32" s="1690"/>
      <c r="EGD32" s="1686"/>
      <c r="EGG32" s="1682"/>
      <c r="EGH32" s="1682"/>
      <c r="EGI32" s="1682"/>
      <c r="EGJ32" s="1682"/>
      <c r="EGM32" s="1682"/>
      <c r="EGU32" s="1690"/>
      <c r="EGV32" s="1686"/>
      <c r="EGY32" s="1682"/>
      <c r="EGZ32" s="1682"/>
      <c r="EHA32" s="1682"/>
      <c r="EHB32" s="1682"/>
      <c r="EHE32" s="1682"/>
      <c r="EHM32" s="1690"/>
      <c r="EHN32" s="1686"/>
      <c r="EHQ32" s="1682"/>
      <c r="EHR32" s="1682"/>
      <c r="EHS32" s="1682"/>
      <c r="EHT32" s="1682"/>
      <c r="EHW32" s="1682"/>
      <c r="EIE32" s="1690"/>
      <c r="EIF32" s="1686"/>
      <c r="EII32" s="1682"/>
      <c r="EIJ32" s="1682"/>
      <c r="EIK32" s="1682"/>
      <c r="EIL32" s="1682"/>
      <c r="EIO32" s="1682"/>
      <c r="EIW32" s="1690"/>
      <c r="EIX32" s="1686"/>
      <c r="EJA32" s="1682"/>
      <c r="EJB32" s="1682"/>
      <c r="EJC32" s="1682"/>
      <c r="EJD32" s="1682"/>
      <c r="EJG32" s="1682"/>
      <c r="EJO32" s="1690"/>
      <c r="EJP32" s="1686"/>
      <c r="EJS32" s="1682"/>
      <c r="EJT32" s="1682"/>
      <c r="EJU32" s="1682"/>
      <c r="EJV32" s="1682"/>
      <c r="EJY32" s="1682"/>
      <c r="EKG32" s="1690"/>
      <c r="EKH32" s="1686"/>
      <c r="EKK32" s="1682"/>
      <c r="EKL32" s="1682"/>
      <c r="EKM32" s="1682"/>
      <c r="EKN32" s="1682"/>
      <c r="EKQ32" s="1682"/>
      <c r="EKY32" s="1690"/>
      <c r="EKZ32" s="1686"/>
      <c r="ELC32" s="1682"/>
      <c r="ELD32" s="1682"/>
      <c r="ELE32" s="1682"/>
      <c r="ELF32" s="1682"/>
      <c r="ELI32" s="1682"/>
      <c r="ELQ32" s="1690"/>
      <c r="ELR32" s="1686"/>
      <c r="ELU32" s="1682"/>
      <c r="ELV32" s="1682"/>
      <c r="ELW32" s="1682"/>
      <c r="ELX32" s="1682"/>
      <c r="EMA32" s="1682"/>
      <c r="EMI32" s="1690"/>
      <c r="EMJ32" s="1686"/>
      <c r="EMM32" s="1682"/>
      <c r="EMN32" s="1682"/>
      <c r="EMO32" s="1682"/>
      <c r="EMP32" s="1682"/>
      <c r="EMS32" s="1682"/>
      <c r="ENA32" s="1690"/>
      <c r="ENB32" s="1686"/>
      <c r="ENE32" s="1682"/>
      <c r="ENF32" s="1682"/>
      <c r="ENG32" s="1682"/>
      <c r="ENH32" s="1682"/>
      <c r="ENK32" s="1682"/>
      <c r="ENS32" s="1690"/>
      <c r="ENT32" s="1686"/>
      <c r="ENW32" s="1682"/>
      <c r="ENX32" s="1682"/>
      <c r="ENY32" s="1682"/>
      <c r="ENZ32" s="1682"/>
      <c r="EOC32" s="1682"/>
      <c r="EOK32" s="1690"/>
      <c r="EOL32" s="1686"/>
      <c r="EOO32" s="1682"/>
      <c r="EOP32" s="1682"/>
      <c r="EOQ32" s="1682"/>
      <c r="EOR32" s="1682"/>
      <c r="EOU32" s="1682"/>
      <c r="EPC32" s="1690"/>
      <c r="EPD32" s="1686"/>
      <c r="EPG32" s="1682"/>
      <c r="EPH32" s="1682"/>
      <c r="EPI32" s="1682"/>
      <c r="EPJ32" s="1682"/>
      <c r="EPM32" s="1682"/>
      <c r="EPU32" s="1690"/>
      <c r="EPV32" s="1686"/>
      <c r="EPY32" s="1682"/>
      <c r="EPZ32" s="1682"/>
      <c r="EQA32" s="1682"/>
      <c r="EQB32" s="1682"/>
      <c r="EQE32" s="1682"/>
      <c r="EQM32" s="1690"/>
      <c r="EQN32" s="1686"/>
      <c r="EQQ32" s="1682"/>
      <c r="EQR32" s="1682"/>
      <c r="EQS32" s="1682"/>
      <c r="EQT32" s="1682"/>
      <c r="EQW32" s="1682"/>
      <c r="ERE32" s="1690"/>
      <c r="ERF32" s="1686"/>
      <c r="ERI32" s="1682"/>
      <c r="ERJ32" s="1682"/>
      <c r="ERK32" s="1682"/>
      <c r="ERL32" s="1682"/>
      <c r="ERO32" s="1682"/>
      <c r="ERW32" s="1690"/>
      <c r="ERX32" s="1686"/>
      <c r="ESA32" s="1682"/>
      <c r="ESB32" s="1682"/>
      <c r="ESC32" s="1682"/>
      <c r="ESD32" s="1682"/>
      <c r="ESG32" s="1682"/>
      <c r="ESO32" s="1690"/>
      <c r="ESP32" s="1686"/>
      <c r="ESS32" s="1682"/>
      <c r="EST32" s="1682"/>
      <c r="ESU32" s="1682"/>
      <c r="ESV32" s="1682"/>
      <c r="ESY32" s="1682"/>
      <c r="ETG32" s="1690"/>
      <c r="ETH32" s="1686"/>
      <c r="ETK32" s="1682"/>
      <c r="ETL32" s="1682"/>
      <c r="ETM32" s="1682"/>
      <c r="ETN32" s="1682"/>
      <c r="ETQ32" s="1682"/>
      <c r="ETY32" s="1690"/>
      <c r="ETZ32" s="1686"/>
      <c r="EUC32" s="1682"/>
      <c r="EUD32" s="1682"/>
      <c r="EUE32" s="1682"/>
      <c r="EUF32" s="1682"/>
      <c r="EUI32" s="1682"/>
      <c r="EUQ32" s="1690"/>
      <c r="EUR32" s="1686"/>
      <c r="EUU32" s="1682"/>
      <c r="EUV32" s="1682"/>
      <c r="EUW32" s="1682"/>
      <c r="EUX32" s="1682"/>
      <c r="EVA32" s="1682"/>
      <c r="EVI32" s="1690"/>
      <c r="EVJ32" s="1686"/>
      <c r="EVM32" s="1682"/>
      <c r="EVN32" s="1682"/>
      <c r="EVO32" s="1682"/>
      <c r="EVP32" s="1682"/>
      <c r="EVS32" s="1682"/>
      <c r="EWA32" s="1690"/>
      <c r="EWB32" s="1686"/>
      <c r="EWE32" s="1682"/>
      <c r="EWF32" s="1682"/>
      <c r="EWG32" s="1682"/>
      <c r="EWH32" s="1682"/>
      <c r="EWK32" s="1682"/>
      <c r="EWS32" s="1690"/>
      <c r="EWT32" s="1686"/>
      <c r="EWW32" s="1682"/>
      <c r="EWX32" s="1682"/>
      <c r="EWY32" s="1682"/>
      <c r="EWZ32" s="1682"/>
      <c r="EXC32" s="1682"/>
      <c r="EXK32" s="1690"/>
      <c r="EXL32" s="1686"/>
      <c r="EXO32" s="1682"/>
      <c r="EXP32" s="1682"/>
      <c r="EXQ32" s="1682"/>
      <c r="EXR32" s="1682"/>
      <c r="EXU32" s="1682"/>
      <c r="EYC32" s="1690"/>
      <c r="EYD32" s="1686"/>
      <c r="EYG32" s="1682"/>
      <c r="EYH32" s="1682"/>
      <c r="EYI32" s="1682"/>
      <c r="EYJ32" s="1682"/>
      <c r="EYM32" s="1682"/>
      <c r="EYU32" s="1690"/>
      <c r="EYV32" s="1686"/>
      <c r="EYY32" s="1682"/>
      <c r="EYZ32" s="1682"/>
      <c r="EZA32" s="1682"/>
      <c r="EZB32" s="1682"/>
      <c r="EZE32" s="1682"/>
      <c r="EZM32" s="1690"/>
      <c r="EZN32" s="1686"/>
      <c r="EZQ32" s="1682"/>
      <c r="EZR32" s="1682"/>
      <c r="EZS32" s="1682"/>
      <c r="EZT32" s="1682"/>
      <c r="EZW32" s="1682"/>
      <c r="FAE32" s="1690"/>
      <c r="FAF32" s="1686"/>
      <c r="FAI32" s="1682"/>
      <c r="FAJ32" s="1682"/>
      <c r="FAK32" s="1682"/>
      <c r="FAL32" s="1682"/>
      <c r="FAO32" s="1682"/>
      <c r="FAW32" s="1690"/>
      <c r="FAX32" s="1686"/>
      <c r="FBA32" s="1682"/>
      <c r="FBB32" s="1682"/>
      <c r="FBC32" s="1682"/>
      <c r="FBD32" s="1682"/>
      <c r="FBG32" s="1682"/>
      <c r="FBO32" s="1690"/>
      <c r="FBP32" s="1686"/>
      <c r="FBS32" s="1682"/>
      <c r="FBT32" s="1682"/>
      <c r="FBU32" s="1682"/>
      <c r="FBV32" s="1682"/>
      <c r="FBY32" s="1682"/>
      <c r="FCG32" s="1690"/>
      <c r="FCH32" s="1686"/>
      <c r="FCK32" s="1682"/>
      <c r="FCL32" s="1682"/>
      <c r="FCM32" s="1682"/>
      <c r="FCN32" s="1682"/>
      <c r="FCQ32" s="1682"/>
      <c r="FCY32" s="1690"/>
      <c r="FCZ32" s="1686"/>
      <c r="FDC32" s="1682"/>
      <c r="FDD32" s="1682"/>
      <c r="FDE32" s="1682"/>
      <c r="FDF32" s="1682"/>
      <c r="FDI32" s="1682"/>
      <c r="FDQ32" s="1690"/>
      <c r="FDR32" s="1686"/>
      <c r="FDU32" s="1682"/>
      <c r="FDV32" s="1682"/>
      <c r="FDW32" s="1682"/>
      <c r="FDX32" s="1682"/>
      <c r="FEA32" s="1682"/>
      <c r="FEI32" s="1690"/>
      <c r="FEJ32" s="1686"/>
      <c r="FEM32" s="1682"/>
      <c r="FEN32" s="1682"/>
      <c r="FEO32" s="1682"/>
      <c r="FEP32" s="1682"/>
      <c r="FES32" s="1682"/>
      <c r="FFA32" s="1690"/>
      <c r="FFB32" s="1686"/>
      <c r="FFE32" s="1682"/>
      <c r="FFF32" s="1682"/>
      <c r="FFG32" s="1682"/>
      <c r="FFH32" s="1682"/>
      <c r="FFK32" s="1682"/>
      <c r="FFS32" s="1690"/>
      <c r="FFT32" s="1686"/>
      <c r="FFW32" s="1682"/>
      <c r="FFX32" s="1682"/>
      <c r="FFY32" s="1682"/>
      <c r="FFZ32" s="1682"/>
      <c r="FGC32" s="1682"/>
      <c r="FGK32" s="1690"/>
      <c r="FGL32" s="1686"/>
      <c r="FGO32" s="1682"/>
      <c r="FGP32" s="1682"/>
      <c r="FGQ32" s="1682"/>
      <c r="FGR32" s="1682"/>
      <c r="FGU32" s="1682"/>
      <c r="FHC32" s="1690"/>
      <c r="FHD32" s="1686"/>
      <c r="FHG32" s="1682"/>
      <c r="FHH32" s="1682"/>
      <c r="FHI32" s="1682"/>
      <c r="FHJ32" s="1682"/>
      <c r="FHM32" s="1682"/>
      <c r="FHU32" s="1690"/>
      <c r="FHV32" s="1686"/>
      <c r="FHY32" s="1682"/>
      <c r="FHZ32" s="1682"/>
      <c r="FIA32" s="1682"/>
      <c r="FIB32" s="1682"/>
      <c r="FIE32" s="1682"/>
      <c r="FIM32" s="1690"/>
      <c r="FIN32" s="1686"/>
      <c r="FIQ32" s="1682"/>
      <c r="FIR32" s="1682"/>
      <c r="FIS32" s="1682"/>
      <c r="FIT32" s="1682"/>
      <c r="FIW32" s="1682"/>
      <c r="FJE32" s="1690"/>
      <c r="FJF32" s="1686"/>
      <c r="FJI32" s="1682"/>
      <c r="FJJ32" s="1682"/>
      <c r="FJK32" s="1682"/>
      <c r="FJL32" s="1682"/>
      <c r="FJO32" s="1682"/>
      <c r="FJW32" s="1690"/>
      <c r="FJX32" s="1686"/>
      <c r="FKA32" s="1682"/>
      <c r="FKB32" s="1682"/>
      <c r="FKC32" s="1682"/>
      <c r="FKD32" s="1682"/>
      <c r="FKG32" s="1682"/>
      <c r="FKO32" s="1690"/>
      <c r="FKP32" s="1686"/>
      <c r="FKS32" s="1682"/>
      <c r="FKT32" s="1682"/>
      <c r="FKU32" s="1682"/>
      <c r="FKV32" s="1682"/>
      <c r="FKY32" s="1682"/>
      <c r="FLG32" s="1690"/>
      <c r="FLH32" s="1686"/>
      <c r="FLK32" s="1682"/>
      <c r="FLL32" s="1682"/>
      <c r="FLM32" s="1682"/>
      <c r="FLN32" s="1682"/>
      <c r="FLQ32" s="1682"/>
      <c r="FLY32" s="1690"/>
      <c r="FLZ32" s="1686"/>
      <c r="FMC32" s="1682"/>
      <c r="FMD32" s="1682"/>
      <c r="FME32" s="1682"/>
      <c r="FMF32" s="1682"/>
      <c r="FMI32" s="1682"/>
      <c r="FMQ32" s="1690"/>
      <c r="FMR32" s="1686"/>
      <c r="FMU32" s="1682"/>
      <c r="FMV32" s="1682"/>
      <c r="FMW32" s="1682"/>
      <c r="FMX32" s="1682"/>
      <c r="FNA32" s="1682"/>
      <c r="FNI32" s="1690"/>
      <c r="FNJ32" s="1686"/>
      <c r="FNM32" s="1682"/>
      <c r="FNN32" s="1682"/>
      <c r="FNO32" s="1682"/>
      <c r="FNP32" s="1682"/>
      <c r="FNS32" s="1682"/>
      <c r="FOA32" s="1690"/>
      <c r="FOB32" s="1686"/>
      <c r="FOE32" s="1682"/>
      <c r="FOF32" s="1682"/>
      <c r="FOG32" s="1682"/>
      <c r="FOH32" s="1682"/>
      <c r="FOK32" s="1682"/>
      <c r="FOS32" s="1690"/>
      <c r="FOT32" s="1686"/>
      <c r="FOW32" s="1682"/>
      <c r="FOX32" s="1682"/>
      <c r="FOY32" s="1682"/>
      <c r="FOZ32" s="1682"/>
      <c r="FPC32" s="1682"/>
      <c r="FPK32" s="1690"/>
      <c r="FPL32" s="1686"/>
      <c r="FPO32" s="1682"/>
      <c r="FPP32" s="1682"/>
      <c r="FPQ32" s="1682"/>
      <c r="FPR32" s="1682"/>
      <c r="FPU32" s="1682"/>
      <c r="FQC32" s="1690"/>
      <c r="FQD32" s="1686"/>
      <c r="FQG32" s="1682"/>
      <c r="FQH32" s="1682"/>
      <c r="FQI32" s="1682"/>
      <c r="FQJ32" s="1682"/>
      <c r="FQM32" s="1682"/>
      <c r="FQU32" s="1690"/>
      <c r="FQV32" s="1686"/>
      <c r="FQY32" s="1682"/>
      <c r="FQZ32" s="1682"/>
      <c r="FRA32" s="1682"/>
      <c r="FRB32" s="1682"/>
      <c r="FRE32" s="1682"/>
      <c r="FRM32" s="1690"/>
      <c r="FRN32" s="1686"/>
      <c r="FRQ32" s="1682"/>
      <c r="FRR32" s="1682"/>
      <c r="FRS32" s="1682"/>
      <c r="FRT32" s="1682"/>
      <c r="FRW32" s="1682"/>
      <c r="FSE32" s="1690"/>
      <c r="FSF32" s="1686"/>
      <c r="FSI32" s="1682"/>
      <c r="FSJ32" s="1682"/>
      <c r="FSK32" s="1682"/>
      <c r="FSL32" s="1682"/>
      <c r="FSO32" s="1682"/>
      <c r="FSW32" s="1690"/>
      <c r="FSX32" s="1686"/>
      <c r="FTA32" s="1682"/>
      <c r="FTB32" s="1682"/>
      <c r="FTC32" s="1682"/>
      <c r="FTD32" s="1682"/>
      <c r="FTG32" s="1682"/>
      <c r="FTO32" s="1690"/>
      <c r="FTP32" s="1686"/>
      <c r="FTS32" s="1682"/>
      <c r="FTT32" s="1682"/>
      <c r="FTU32" s="1682"/>
      <c r="FTV32" s="1682"/>
      <c r="FTY32" s="1682"/>
      <c r="FUG32" s="1690"/>
      <c r="FUH32" s="1686"/>
      <c r="FUK32" s="1682"/>
      <c r="FUL32" s="1682"/>
      <c r="FUM32" s="1682"/>
      <c r="FUN32" s="1682"/>
      <c r="FUQ32" s="1682"/>
      <c r="FUY32" s="1690"/>
      <c r="FUZ32" s="1686"/>
      <c r="FVC32" s="1682"/>
      <c r="FVD32" s="1682"/>
      <c r="FVE32" s="1682"/>
      <c r="FVF32" s="1682"/>
      <c r="FVI32" s="1682"/>
      <c r="FVQ32" s="1690"/>
      <c r="FVR32" s="1686"/>
      <c r="FVU32" s="1682"/>
      <c r="FVV32" s="1682"/>
      <c r="FVW32" s="1682"/>
      <c r="FVX32" s="1682"/>
      <c r="FWA32" s="1682"/>
      <c r="FWI32" s="1690"/>
      <c r="FWJ32" s="1686"/>
      <c r="FWM32" s="1682"/>
      <c r="FWN32" s="1682"/>
      <c r="FWO32" s="1682"/>
      <c r="FWP32" s="1682"/>
      <c r="FWS32" s="1682"/>
      <c r="FXA32" s="1690"/>
      <c r="FXB32" s="1686"/>
      <c r="FXE32" s="1682"/>
      <c r="FXF32" s="1682"/>
      <c r="FXG32" s="1682"/>
      <c r="FXH32" s="1682"/>
      <c r="FXK32" s="1682"/>
      <c r="FXS32" s="1690"/>
      <c r="FXT32" s="1686"/>
      <c r="FXW32" s="1682"/>
      <c r="FXX32" s="1682"/>
      <c r="FXY32" s="1682"/>
      <c r="FXZ32" s="1682"/>
      <c r="FYC32" s="1682"/>
      <c r="FYK32" s="1690"/>
      <c r="FYL32" s="1686"/>
      <c r="FYO32" s="1682"/>
      <c r="FYP32" s="1682"/>
      <c r="FYQ32" s="1682"/>
      <c r="FYR32" s="1682"/>
      <c r="FYU32" s="1682"/>
      <c r="FZC32" s="1690"/>
      <c r="FZD32" s="1686"/>
      <c r="FZG32" s="1682"/>
      <c r="FZH32" s="1682"/>
      <c r="FZI32" s="1682"/>
      <c r="FZJ32" s="1682"/>
      <c r="FZM32" s="1682"/>
      <c r="FZU32" s="1690"/>
      <c r="FZV32" s="1686"/>
      <c r="FZY32" s="1682"/>
      <c r="FZZ32" s="1682"/>
      <c r="GAA32" s="1682"/>
      <c r="GAB32" s="1682"/>
      <c r="GAE32" s="1682"/>
      <c r="GAM32" s="1690"/>
      <c r="GAN32" s="1686"/>
      <c r="GAQ32" s="1682"/>
      <c r="GAR32" s="1682"/>
      <c r="GAS32" s="1682"/>
      <c r="GAT32" s="1682"/>
      <c r="GAW32" s="1682"/>
      <c r="GBE32" s="1690"/>
      <c r="GBF32" s="1686"/>
      <c r="GBI32" s="1682"/>
      <c r="GBJ32" s="1682"/>
      <c r="GBK32" s="1682"/>
      <c r="GBL32" s="1682"/>
      <c r="GBO32" s="1682"/>
      <c r="GBW32" s="1690"/>
      <c r="GBX32" s="1686"/>
      <c r="GCA32" s="1682"/>
      <c r="GCB32" s="1682"/>
      <c r="GCC32" s="1682"/>
      <c r="GCD32" s="1682"/>
      <c r="GCG32" s="1682"/>
      <c r="GCO32" s="1690"/>
      <c r="GCP32" s="1686"/>
      <c r="GCS32" s="1682"/>
      <c r="GCT32" s="1682"/>
      <c r="GCU32" s="1682"/>
      <c r="GCV32" s="1682"/>
      <c r="GCY32" s="1682"/>
      <c r="GDG32" s="1690"/>
      <c r="GDH32" s="1686"/>
      <c r="GDK32" s="1682"/>
      <c r="GDL32" s="1682"/>
      <c r="GDM32" s="1682"/>
      <c r="GDN32" s="1682"/>
      <c r="GDQ32" s="1682"/>
      <c r="GDY32" s="1690"/>
      <c r="GDZ32" s="1686"/>
      <c r="GEC32" s="1682"/>
      <c r="GED32" s="1682"/>
      <c r="GEE32" s="1682"/>
      <c r="GEF32" s="1682"/>
      <c r="GEI32" s="1682"/>
      <c r="GEQ32" s="1690"/>
      <c r="GER32" s="1686"/>
      <c r="GEU32" s="1682"/>
      <c r="GEV32" s="1682"/>
      <c r="GEW32" s="1682"/>
      <c r="GEX32" s="1682"/>
      <c r="GFA32" s="1682"/>
      <c r="GFI32" s="1690"/>
      <c r="GFJ32" s="1686"/>
      <c r="GFM32" s="1682"/>
      <c r="GFN32" s="1682"/>
      <c r="GFO32" s="1682"/>
      <c r="GFP32" s="1682"/>
      <c r="GFS32" s="1682"/>
      <c r="GGA32" s="1690"/>
      <c r="GGB32" s="1686"/>
      <c r="GGE32" s="1682"/>
      <c r="GGF32" s="1682"/>
      <c r="GGG32" s="1682"/>
      <c r="GGH32" s="1682"/>
      <c r="GGK32" s="1682"/>
      <c r="GGS32" s="1690"/>
      <c r="GGT32" s="1686"/>
      <c r="GGW32" s="1682"/>
      <c r="GGX32" s="1682"/>
      <c r="GGY32" s="1682"/>
      <c r="GGZ32" s="1682"/>
      <c r="GHC32" s="1682"/>
      <c r="GHK32" s="1690"/>
      <c r="GHL32" s="1686"/>
      <c r="GHO32" s="1682"/>
      <c r="GHP32" s="1682"/>
      <c r="GHQ32" s="1682"/>
      <c r="GHR32" s="1682"/>
      <c r="GHU32" s="1682"/>
      <c r="GIC32" s="1690"/>
      <c r="GID32" s="1686"/>
      <c r="GIG32" s="1682"/>
      <c r="GIH32" s="1682"/>
      <c r="GII32" s="1682"/>
      <c r="GIJ32" s="1682"/>
      <c r="GIM32" s="1682"/>
      <c r="GIU32" s="1690"/>
      <c r="GIV32" s="1686"/>
      <c r="GIY32" s="1682"/>
      <c r="GIZ32" s="1682"/>
      <c r="GJA32" s="1682"/>
      <c r="GJB32" s="1682"/>
      <c r="GJE32" s="1682"/>
      <c r="GJM32" s="1690"/>
      <c r="GJN32" s="1686"/>
      <c r="GJQ32" s="1682"/>
      <c r="GJR32" s="1682"/>
      <c r="GJS32" s="1682"/>
      <c r="GJT32" s="1682"/>
      <c r="GJW32" s="1682"/>
      <c r="GKE32" s="1690"/>
      <c r="GKF32" s="1686"/>
      <c r="GKI32" s="1682"/>
      <c r="GKJ32" s="1682"/>
      <c r="GKK32" s="1682"/>
      <c r="GKL32" s="1682"/>
      <c r="GKO32" s="1682"/>
      <c r="GKW32" s="1690"/>
      <c r="GKX32" s="1686"/>
      <c r="GLA32" s="1682"/>
      <c r="GLB32" s="1682"/>
      <c r="GLC32" s="1682"/>
      <c r="GLD32" s="1682"/>
      <c r="GLG32" s="1682"/>
      <c r="GLO32" s="1690"/>
      <c r="GLP32" s="1686"/>
      <c r="GLS32" s="1682"/>
      <c r="GLT32" s="1682"/>
      <c r="GLU32" s="1682"/>
      <c r="GLV32" s="1682"/>
      <c r="GLY32" s="1682"/>
      <c r="GMG32" s="1690"/>
      <c r="GMH32" s="1686"/>
      <c r="GMK32" s="1682"/>
      <c r="GML32" s="1682"/>
      <c r="GMM32" s="1682"/>
      <c r="GMN32" s="1682"/>
      <c r="GMQ32" s="1682"/>
      <c r="GMY32" s="1690"/>
      <c r="GMZ32" s="1686"/>
      <c r="GNC32" s="1682"/>
      <c r="GND32" s="1682"/>
      <c r="GNE32" s="1682"/>
      <c r="GNF32" s="1682"/>
      <c r="GNI32" s="1682"/>
      <c r="GNQ32" s="1690"/>
      <c r="GNR32" s="1686"/>
      <c r="GNU32" s="1682"/>
      <c r="GNV32" s="1682"/>
      <c r="GNW32" s="1682"/>
      <c r="GNX32" s="1682"/>
      <c r="GOA32" s="1682"/>
      <c r="GOI32" s="1690"/>
      <c r="GOJ32" s="1686"/>
      <c r="GOM32" s="1682"/>
      <c r="GON32" s="1682"/>
      <c r="GOO32" s="1682"/>
      <c r="GOP32" s="1682"/>
      <c r="GOS32" s="1682"/>
      <c r="GPA32" s="1690"/>
      <c r="GPB32" s="1686"/>
      <c r="GPE32" s="1682"/>
      <c r="GPF32" s="1682"/>
      <c r="GPG32" s="1682"/>
      <c r="GPH32" s="1682"/>
      <c r="GPK32" s="1682"/>
      <c r="GPS32" s="1690"/>
      <c r="GPT32" s="1686"/>
      <c r="GPW32" s="1682"/>
      <c r="GPX32" s="1682"/>
      <c r="GPY32" s="1682"/>
      <c r="GPZ32" s="1682"/>
      <c r="GQC32" s="1682"/>
      <c r="GQK32" s="1690"/>
      <c r="GQL32" s="1686"/>
      <c r="GQO32" s="1682"/>
      <c r="GQP32" s="1682"/>
      <c r="GQQ32" s="1682"/>
      <c r="GQR32" s="1682"/>
      <c r="GQU32" s="1682"/>
      <c r="GRC32" s="1690"/>
      <c r="GRD32" s="1686"/>
      <c r="GRG32" s="1682"/>
      <c r="GRH32" s="1682"/>
      <c r="GRI32" s="1682"/>
      <c r="GRJ32" s="1682"/>
      <c r="GRM32" s="1682"/>
      <c r="GRU32" s="1690"/>
      <c r="GRV32" s="1686"/>
      <c r="GRY32" s="1682"/>
      <c r="GRZ32" s="1682"/>
      <c r="GSA32" s="1682"/>
      <c r="GSB32" s="1682"/>
      <c r="GSE32" s="1682"/>
      <c r="GSM32" s="1690"/>
      <c r="GSN32" s="1686"/>
      <c r="GSQ32" s="1682"/>
      <c r="GSR32" s="1682"/>
      <c r="GSS32" s="1682"/>
      <c r="GST32" s="1682"/>
      <c r="GSW32" s="1682"/>
      <c r="GTE32" s="1690"/>
      <c r="GTF32" s="1686"/>
      <c r="GTI32" s="1682"/>
      <c r="GTJ32" s="1682"/>
      <c r="GTK32" s="1682"/>
      <c r="GTL32" s="1682"/>
      <c r="GTO32" s="1682"/>
      <c r="GTW32" s="1690"/>
      <c r="GTX32" s="1686"/>
      <c r="GUA32" s="1682"/>
      <c r="GUB32" s="1682"/>
      <c r="GUC32" s="1682"/>
      <c r="GUD32" s="1682"/>
      <c r="GUG32" s="1682"/>
      <c r="GUO32" s="1690"/>
      <c r="GUP32" s="1686"/>
      <c r="GUS32" s="1682"/>
      <c r="GUT32" s="1682"/>
      <c r="GUU32" s="1682"/>
      <c r="GUV32" s="1682"/>
      <c r="GUY32" s="1682"/>
      <c r="GVG32" s="1690"/>
      <c r="GVH32" s="1686"/>
      <c r="GVK32" s="1682"/>
      <c r="GVL32" s="1682"/>
      <c r="GVM32" s="1682"/>
      <c r="GVN32" s="1682"/>
      <c r="GVQ32" s="1682"/>
      <c r="GVY32" s="1690"/>
      <c r="GVZ32" s="1686"/>
      <c r="GWC32" s="1682"/>
      <c r="GWD32" s="1682"/>
      <c r="GWE32" s="1682"/>
      <c r="GWF32" s="1682"/>
      <c r="GWI32" s="1682"/>
      <c r="GWQ32" s="1690"/>
      <c r="GWR32" s="1686"/>
      <c r="GWU32" s="1682"/>
      <c r="GWV32" s="1682"/>
      <c r="GWW32" s="1682"/>
      <c r="GWX32" s="1682"/>
      <c r="GXA32" s="1682"/>
      <c r="GXI32" s="1690"/>
      <c r="GXJ32" s="1686"/>
      <c r="GXM32" s="1682"/>
      <c r="GXN32" s="1682"/>
      <c r="GXO32" s="1682"/>
      <c r="GXP32" s="1682"/>
      <c r="GXS32" s="1682"/>
      <c r="GYA32" s="1690"/>
      <c r="GYB32" s="1686"/>
      <c r="GYE32" s="1682"/>
      <c r="GYF32" s="1682"/>
      <c r="GYG32" s="1682"/>
      <c r="GYH32" s="1682"/>
      <c r="GYK32" s="1682"/>
      <c r="GYS32" s="1690"/>
      <c r="GYT32" s="1686"/>
      <c r="GYW32" s="1682"/>
      <c r="GYX32" s="1682"/>
      <c r="GYY32" s="1682"/>
      <c r="GYZ32" s="1682"/>
      <c r="GZC32" s="1682"/>
      <c r="GZK32" s="1690"/>
      <c r="GZL32" s="1686"/>
      <c r="GZO32" s="1682"/>
      <c r="GZP32" s="1682"/>
      <c r="GZQ32" s="1682"/>
      <c r="GZR32" s="1682"/>
      <c r="GZU32" s="1682"/>
      <c r="HAC32" s="1690"/>
      <c r="HAD32" s="1686"/>
      <c r="HAG32" s="1682"/>
      <c r="HAH32" s="1682"/>
      <c r="HAI32" s="1682"/>
      <c r="HAJ32" s="1682"/>
      <c r="HAM32" s="1682"/>
      <c r="HAU32" s="1690"/>
      <c r="HAV32" s="1686"/>
      <c r="HAY32" s="1682"/>
      <c r="HAZ32" s="1682"/>
      <c r="HBA32" s="1682"/>
      <c r="HBB32" s="1682"/>
      <c r="HBE32" s="1682"/>
      <c r="HBM32" s="1690"/>
      <c r="HBN32" s="1686"/>
      <c r="HBQ32" s="1682"/>
      <c r="HBR32" s="1682"/>
      <c r="HBS32" s="1682"/>
      <c r="HBT32" s="1682"/>
      <c r="HBW32" s="1682"/>
      <c r="HCE32" s="1690"/>
      <c r="HCF32" s="1686"/>
      <c r="HCI32" s="1682"/>
      <c r="HCJ32" s="1682"/>
      <c r="HCK32" s="1682"/>
      <c r="HCL32" s="1682"/>
      <c r="HCO32" s="1682"/>
      <c r="HCW32" s="1690"/>
      <c r="HCX32" s="1686"/>
      <c r="HDA32" s="1682"/>
      <c r="HDB32" s="1682"/>
      <c r="HDC32" s="1682"/>
      <c r="HDD32" s="1682"/>
      <c r="HDG32" s="1682"/>
      <c r="HDO32" s="1690"/>
      <c r="HDP32" s="1686"/>
      <c r="HDS32" s="1682"/>
      <c r="HDT32" s="1682"/>
      <c r="HDU32" s="1682"/>
      <c r="HDV32" s="1682"/>
      <c r="HDY32" s="1682"/>
      <c r="HEG32" s="1690"/>
      <c r="HEH32" s="1686"/>
      <c r="HEK32" s="1682"/>
      <c r="HEL32" s="1682"/>
      <c r="HEM32" s="1682"/>
      <c r="HEN32" s="1682"/>
      <c r="HEQ32" s="1682"/>
      <c r="HEY32" s="1690"/>
      <c r="HEZ32" s="1686"/>
      <c r="HFC32" s="1682"/>
      <c r="HFD32" s="1682"/>
      <c r="HFE32" s="1682"/>
      <c r="HFF32" s="1682"/>
      <c r="HFI32" s="1682"/>
      <c r="HFQ32" s="1690"/>
      <c r="HFR32" s="1686"/>
      <c r="HFU32" s="1682"/>
      <c r="HFV32" s="1682"/>
      <c r="HFW32" s="1682"/>
      <c r="HFX32" s="1682"/>
      <c r="HGA32" s="1682"/>
      <c r="HGI32" s="1690"/>
      <c r="HGJ32" s="1686"/>
      <c r="HGM32" s="1682"/>
      <c r="HGN32" s="1682"/>
      <c r="HGO32" s="1682"/>
      <c r="HGP32" s="1682"/>
      <c r="HGS32" s="1682"/>
      <c r="HHA32" s="1690"/>
      <c r="HHB32" s="1686"/>
      <c r="HHE32" s="1682"/>
      <c r="HHF32" s="1682"/>
      <c r="HHG32" s="1682"/>
      <c r="HHH32" s="1682"/>
      <c r="HHK32" s="1682"/>
      <c r="HHS32" s="1690"/>
      <c r="HHT32" s="1686"/>
      <c r="HHW32" s="1682"/>
      <c r="HHX32" s="1682"/>
      <c r="HHY32" s="1682"/>
      <c r="HHZ32" s="1682"/>
      <c r="HIC32" s="1682"/>
      <c r="HIK32" s="1690"/>
      <c r="HIL32" s="1686"/>
      <c r="HIO32" s="1682"/>
      <c r="HIP32" s="1682"/>
      <c r="HIQ32" s="1682"/>
      <c r="HIR32" s="1682"/>
      <c r="HIU32" s="1682"/>
      <c r="HJC32" s="1690"/>
      <c r="HJD32" s="1686"/>
      <c r="HJG32" s="1682"/>
      <c r="HJH32" s="1682"/>
      <c r="HJI32" s="1682"/>
      <c r="HJJ32" s="1682"/>
      <c r="HJM32" s="1682"/>
      <c r="HJU32" s="1690"/>
      <c r="HJV32" s="1686"/>
      <c r="HJY32" s="1682"/>
      <c r="HJZ32" s="1682"/>
      <c r="HKA32" s="1682"/>
      <c r="HKB32" s="1682"/>
      <c r="HKE32" s="1682"/>
      <c r="HKM32" s="1690"/>
      <c r="HKN32" s="1686"/>
      <c r="HKQ32" s="1682"/>
      <c r="HKR32" s="1682"/>
      <c r="HKS32" s="1682"/>
      <c r="HKT32" s="1682"/>
      <c r="HKW32" s="1682"/>
      <c r="HLE32" s="1690"/>
      <c r="HLF32" s="1686"/>
      <c r="HLI32" s="1682"/>
      <c r="HLJ32" s="1682"/>
      <c r="HLK32" s="1682"/>
      <c r="HLL32" s="1682"/>
      <c r="HLO32" s="1682"/>
      <c r="HLW32" s="1690"/>
      <c r="HLX32" s="1686"/>
      <c r="HMA32" s="1682"/>
      <c r="HMB32" s="1682"/>
      <c r="HMC32" s="1682"/>
      <c r="HMD32" s="1682"/>
      <c r="HMG32" s="1682"/>
      <c r="HMO32" s="1690"/>
      <c r="HMP32" s="1686"/>
      <c r="HMS32" s="1682"/>
      <c r="HMT32" s="1682"/>
      <c r="HMU32" s="1682"/>
      <c r="HMV32" s="1682"/>
      <c r="HMY32" s="1682"/>
      <c r="HNG32" s="1690"/>
      <c r="HNH32" s="1686"/>
      <c r="HNK32" s="1682"/>
      <c r="HNL32" s="1682"/>
      <c r="HNM32" s="1682"/>
      <c r="HNN32" s="1682"/>
      <c r="HNQ32" s="1682"/>
      <c r="HNY32" s="1690"/>
      <c r="HNZ32" s="1686"/>
      <c r="HOC32" s="1682"/>
      <c r="HOD32" s="1682"/>
      <c r="HOE32" s="1682"/>
      <c r="HOF32" s="1682"/>
      <c r="HOI32" s="1682"/>
      <c r="HOQ32" s="1690"/>
      <c r="HOR32" s="1686"/>
      <c r="HOU32" s="1682"/>
      <c r="HOV32" s="1682"/>
      <c r="HOW32" s="1682"/>
      <c r="HOX32" s="1682"/>
      <c r="HPA32" s="1682"/>
      <c r="HPI32" s="1690"/>
      <c r="HPJ32" s="1686"/>
      <c r="HPM32" s="1682"/>
      <c r="HPN32" s="1682"/>
      <c r="HPO32" s="1682"/>
      <c r="HPP32" s="1682"/>
      <c r="HPS32" s="1682"/>
      <c r="HQA32" s="1690"/>
      <c r="HQB32" s="1686"/>
      <c r="HQE32" s="1682"/>
      <c r="HQF32" s="1682"/>
      <c r="HQG32" s="1682"/>
      <c r="HQH32" s="1682"/>
      <c r="HQK32" s="1682"/>
      <c r="HQS32" s="1690"/>
      <c r="HQT32" s="1686"/>
      <c r="HQW32" s="1682"/>
      <c r="HQX32" s="1682"/>
      <c r="HQY32" s="1682"/>
      <c r="HQZ32" s="1682"/>
      <c r="HRC32" s="1682"/>
      <c r="HRK32" s="1690"/>
      <c r="HRL32" s="1686"/>
      <c r="HRO32" s="1682"/>
      <c r="HRP32" s="1682"/>
      <c r="HRQ32" s="1682"/>
      <c r="HRR32" s="1682"/>
      <c r="HRU32" s="1682"/>
      <c r="HSC32" s="1690"/>
      <c r="HSD32" s="1686"/>
      <c r="HSG32" s="1682"/>
      <c r="HSH32" s="1682"/>
      <c r="HSI32" s="1682"/>
      <c r="HSJ32" s="1682"/>
      <c r="HSM32" s="1682"/>
      <c r="HSU32" s="1690"/>
      <c r="HSV32" s="1686"/>
      <c r="HSY32" s="1682"/>
      <c r="HSZ32" s="1682"/>
      <c r="HTA32" s="1682"/>
      <c r="HTB32" s="1682"/>
      <c r="HTE32" s="1682"/>
      <c r="HTM32" s="1690"/>
      <c r="HTN32" s="1686"/>
      <c r="HTQ32" s="1682"/>
      <c r="HTR32" s="1682"/>
      <c r="HTS32" s="1682"/>
      <c r="HTT32" s="1682"/>
      <c r="HTW32" s="1682"/>
      <c r="HUE32" s="1690"/>
      <c r="HUF32" s="1686"/>
      <c r="HUI32" s="1682"/>
      <c r="HUJ32" s="1682"/>
      <c r="HUK32" s="1682"/>
      <c r="HUL32" s="1682"/>
      <c r="HUO32" s="1682"/>
      <c r="HUW32" s="1690"/>
      <c r="HUX32" s="1686"/>
      <c r="HVA32" s="1682"/>
      <c r="HVB32" s="1682"/>
      <c r="HVC32" s="1682"/>
      <c r="HVD32" s="1682"/>
      <c r="HVG32" s="1682"/>
      <c r="HVO32" s="1690"/>
      <c r="HVP32" s="1686"/>
      <c r="HVS32" s="1682"/>
      <c r="HVT32" s="1682"/>
      <c r="HVU32" s="1682"/>
      <c r="HVV32" s="1682"/>
      <c r="HVY32" s="1682"/>
      <c r="HWG32" s="1690"/>
      <c r="HWH32" s="1686"/>
      <c r="HWK32" s="1682"/>
      <c r="HWL32" s="1682"/>
      <c r="HWM32" s="1682"/>
      <c r="HWN32" s="1682"/>
      <c r="HWQ32" s="1682"/>
      <c r="HWY32" s="1690"/>
      <c r="HWZ32" s="1686"/>
      <c r="HXC32" s="1682"/>
      <c r="HXD32" s="1682"/>
      <c r="HXE32" s="1682"/>
      <c r="HXF32" s="1682"/>
      <c r="HXI32" s="1682"/>
      <c r="HXQ32" s="1690"/>
      <c r="HXR32" s="1686"/>
      <c r="HXU32" s="1682"/>
      <c r="HXV32" s="1682"/>
      <c r="HXW32" s="1682"/>
      <c r="HXX32" s="1682"/>
      <c r="HYA32" s="1682"/>
      <c r="HYI32" s="1690"/>
      <c r="HYJ32" s="1686"/>
      <c r="HYM32" s="1682"/>
      <c r="HYN32" s="1682"/>
      <c r="HYO32" s="1682"/>
      <c r="HYP32" s="1682"/>
      <c r="HYS32" s="1682"/>
      <c r="HZA32" s="1690"/>
      <c r="HZB32" s="1686"/>
      <c r="HZE32" s="1682"/>
      <c r="HZF32" s="1682"/>
      <c r="HZG32" s="1682"/>
      <c r="HZH32" s="1682"/>
      <c r="HZK32" s="1682"/>
      <c r="HZS32" s="1690"/>
      <c r="HZT32" s="1686"/>
      <c r="HZW32" s="1682"/>
      <c r="HZX32" s="1682"/>
      <c r="HZY32" s="1682"/>
      <c r="HZZ32" s="1682"/>
      <c r="IAC32" s="1682"/>
      <c r="IAK32" s="1690"/>
      <c r="IAL32" s="1686"/>
      <c r="IAO32" s="1682"/>
      <c r="IAP32" s="1682"/>
      <c r="IAQ32" s="1682"/>
      <c r="IAR32" s="1682"/>
      <c r="IAU32" s="1682"/>
      <c r="IBC32" s="1690"/>
      <c r="IBD32" s="1686"/>
      <c r="IBG32" s="1682"/>
      <c r="IBH32" s="1682"/>
      <c r="IBI32" s="1682"/>
      <c r="IBJ32" s="1682"/>
      <c r="IBM32" s="1682"/>
      <c r="IBU32" s="1690"/>
      <c r="IBV32" s="1686"/>
      <c r="IBY32" s="1682"/>
      <c r="IBZ32" s="1682"/>
      <c r="ICA32" s="1682"/>
      <c r="ICB32" s="1682"/>
      <c r="ICE32" s="1682"/>
      <c r="ICM32" s="1690"/>
      <c r="ICN32" s="1686"/>
      <c r="ICQ32" s="1682"/>
      <c r="ICR32" s="1682"/>
      <c r="ICS32" s="1682"/>
      <c r="ICT32" s="1682"/>
      <c r="ICW32" s="1682"/>
      <c r="IDE32" s="1690"/>
      <c r="IDF32" s="1686"/>
      <c r="IDI32" s="1682"/>
      <c r="IDJ32" s="1682"/>
      <c r="IDK32" s="1682"/>
      <c r="IDL32" s="1682"/>
      <c r="IDO32" s="1682"/>
      <c r="IDW32" s="1690"/>
      <c r="IDX32" s="1686"/>
      <c r="IEA32" s="1682"/>
      <c r="IEB32" s="1682"/>
      <c r="IEC32" s="1682"/>
      <c r="IED32" s="1682"/>
      <c r="IEG32" s="1682"/>
      <c r="IEO32" s="1690"/>
      <c r="IEP32" s="1686"/>
      <c r="IES32" s="1682"/>
      <c r="IET32" s="1682"/>
      <c r="IEU32" s="1682"/>
      <c r="IEV32" s="1682"/>
      <c r="IEY32" s="1682"/>
      <c r="IFG32" s="1690"/>
      <c r="IFH32" s="1686"/>
      <c r="IFK32" s="1682"/>
      <c r="IFL32" s="1682"/>
      <c r="IFM32" s="1682"/>
      <c r="IFN32" s="1682"/>
      <c r="IFQ32" s="1682"/>
      <c r="IFY32" s="1690"/>
      <c r="IFZ32" s="1686"/>
      <c r="IGC32" s="1682"/>
      <c r="IGD32" s="1682"/>
      <c r="IGE32" s="1682"/>
      <c r="IGF32" s="1682"/>
      <c r="IGI32" s="1682"/>
      <c r="IGQ32" s="1690"/>
      <c r="IGR32" s="1686"/>
      <c r="IGU32" s="1682"/>
      <c r="IGV32" s="1682"/>
      <c r="IGW32" s="1682"/>
      <c r="IGX32" s="1682"/>
      <c r="IHA32" s="1682"/>
      <c r="IHI32" s="1690"/>
      <c r="IHJ32" s="1686"/>
      <c r="IHM32" s="1682"/>
      <c r="IHN32" s="1682"/>
      <c r="IHO32" s="1682"/>
      <c r="IHP32" s="1682"/>
      <c r="IHS32" s="1682"/>
      <c r="IIA32" s="1690"/>
      <c r="IIB32" s="1686"/>
      <c r="IIE32" s="1682"/>
      <c r="IIF32" s="1682"/>
      <c r="IIG32" s="1682"/>
      <c r="IIH32" s="1682"/>
      <c r="IIK32" s="1682"/>
      <c r="IIS32" s="1690"/>
      <c r="IIT32" s="1686"/>
      <c r="IIW32" s="1682"/>
      <c r="IIX32" s="1682"/>
      <c r="IIY32" s="1682"/>
      <c r="IIZ32" s="1682"/>
      <c r="IJC32" s="1682"/>
      <c r="IJK32" s="1690"/>
      <c r="IJL32" s="1686"/>
      <c r="IJO32" s="1682"/>
      <c r="IJP32" s="1682"/>
      <c r="IJQ32" s="1682"/>
      <c r="IJR32" s="1682"/>
      <c r="IJU32" s="1682"/>
      <c r="IKC32" s="1690"/>
      <c r="IKD32" s="1686"/>
      <c r="IKG32" s="1682"/>
      <c r="IKH32" s="1682"/>
      <c r="IKI32" s="1682"/>
      <c r="IKJ32" s="1682"/>
      <c r="IKM32" s="1682"/>
      <c r="IKU32" s="1690"/>
      <c r="IKV32" s="1686"/>
      <c r="IKY32" s="1682"/>
      <c r="IKZ32" s="1682"/>
      <c r="ILA32" s="1682"/>
      <c r="ILB32" s="1682"/>
      <c r="ILE32" s="1682"/>
      <c r="ILM32" s="1690"/>
      <c r="ILN32" s="1686"/>
      <c r="ILQ32" s="1682"/>
      <c r="ILR32" s="1682"/>
      <c r="ILS32" s="1682"/>
      <c r="ILT32" s="1682"/>
      <c r="ILW32" s="1682"/>
      <c r="IME32" s="1690"/>
      <c r="IMF32" s="1686"/>
      <c r="IMI32" s="1682"/>
      <c r="IMJ32" s="1682"/>
      <c r="IMK32" s="1682"/>
      <c r="IML32" s="1682"/>
      <c r="IMO32" s="1682"/>
      <c r="IMW32" s="1690"/>
      <c r="IMX32" s="1686"/>
      <c r="INA32" s="1682"/>
      <c r="INB32" s="1682"/>
      <c r="INC32" s="1682"/>
      <c r="IND32" s="1682"/>
      <c r="ING32" s="1682"/>
      <c r="INO32" s="1690"/>
      <c r="INP32" s="1686"/>
      <c r="INS32" s="1682"/>
      <c r="INT32" s="1682"/>
      <c r="INU32" s="1682"/>
      <c r="INV32" s="1682"/>
      <c r="INY32" s="1682"/>
      <c r="IOG32" s="1690"/>
      <c r="IOH32" s="1686"/>
      <c r="IOK32" s="1682"/>
      <c r="IOL32" s="1682"/>
      <c r="IOM32" s="1682"/>
      <c r="ION32" s="1682"/>
      <c r="IOQ32" s="1682"/>
      <c r="IOY32" s="1690"/>
      <c r="IOZ32" s="1686"/>
      <c r="IPC32" s="1682"/>
      <c r="IPD32" s="1682"/>
      <c r="IPE32" s="1682"/>
      <c r="IPF32" s="1682"/>
      <c r="IPI32" s="1682"/>
      <c r="IPQ32" s="1690"/>
      <c r="IPR32" s="1686"/>
      <c r="IPU32" s="1682"/>
      <c r="IPV32" s="1682"/>
      <c r="IPW32" s="1682"/>
      <c r="IPX32" s="1682"/>
      <c r="IQA32" s="1682"/>
      <c r="IQI32" s="1690"/>
      <c r="IQJ32" s="1686"/>
      <c r="IQM32" s="1682"/>
      <c r="IQN32" s="1682"/>
      <c r="IQO32" s="1682"/>
      <c r="IQP32" s="1682"/>
      <c r="IQS32" s="1682"/>
      <c r="IRA32" s="1690"/>
      <c r="IRB32" s="1686"/>
      <c r="IRE32" s="1682"/>
      <c r="IRF32" s="1682"/>
      <c r="IRG32" s="1682"/>
      <c r="IRH32" s="1682"/>
      <c r="IRK32" s="1682"/>
      <c r="IRS32" s="1690"/>
      <c r="IRT32" s="1686"/>
      <c r="IRW32" s="1682"/>
      <c r="IRX32" s="1682"/>
      <c r="IRY32" s="1682"/>
      <c r="IRZ32" s="1682"/>
      <c r="ISC32" s="1682"/>
      <c r="ISK32" s="1690"/>
      <c r="ISL32" s="1686"/>
      <c r="ISO32" s="1682"/>
      <c r="ISP32" s="1682"/>
      <c r="ISQ32" s="1682"/>
      <c r="ISR32" s="1682"/>
      <c r="ISU32" s="1682"/>
      <c r="ITC32" s="1690"/>
      <c r="ITD32" s="1686"/>
      <c r="ITG32" s="1682"/>
      <c r="ITH32" s="1682"/>
      <c r="ITI32" s="1682"/>
      <c r="ITJ32" s="1682"/>
      <c r="ITM32" s="1682"/>
      <c r="ITU32" s="1690"/>
      <c r="ITV32" s="1686"/>
      <c r="ITY32" s="1682"/>
      <c r="ITZ32" s="1682"/>
      <c r="IUA32" s="1682"/>
      <c r="IUB32" s="1682"/>
      <c r="IUE32" s="1682"/>
      <c r="IUM32" s="1690"/>
      <c r="IUN32" s="1686"/>
      <c r="IUQ32" s="1682"/>
      <c r="IUR32" s="1682"/>
      <c r="IUS32" s="1682"/>
      <c r="IUT32" s="1682"/>
      <c r="IUW32" s="1682"/>
      <c r="IVE32" s="1690"/>
      <c r="IVF32" s="1686"/>
      <c r="IVI32" s="1682"/>
      <c r="IVJ32" s="1682"/>
      <c r="IVK32" s="1682"/>
      <c r="IVL32" s="1682"/>
      <c r="IVO32" s="1682"/>
      <c r="IVW32" s="1690"/>
      <c r="IVX32" s="1686"/>
      <c r="IWA32" s="1682"/>
      <c r="IWB32" s="1682"/>
      <c r="IWC32" s="1682"/>
      <c r="IWD32" s="1682"/>
      <c r="IWG32" s="1682"/>
      <c r="IWO32" s="1690"/>
      <c r="IWP32" s="1686"/>
      <c r="IWS32" s="1682"/>
      <c r="IWT32" s="1682"/>
      <c r="IWU32" s="1682"/>
      <c r="IWV32" s="1682"/>
      <c r="IWY32" s="1682"/>
      <c r="IXG32" s="1690"/>
      <c r="IXH32" s="1686"/>
      <c r="IXK32" s="1682"/>
      <c r="IXL32" s="1682"/>
      <c r="IXM32" s="1682"/>
      <c r="IXN32" s="1682"/>
      <c r="IXQ32" s="1682"/>
      <c r="IXY32" s="1690"/>
      <c r="IXZ32" s="1686"/>
      <c r="IYC32" s="1682"/>
      <c r="IYD32" s="1682"/>
      <c r="IYE32" s="1682"/>
      <c r="IYF32" s="1682"/>
      <c r="IYI32" s="1682"/>
      <c r="IYQ32" s="1690"/>
      <c r="IYR32" s="1686"/>
      <c r="IYU32" s="1682"/>
      <c r="IYV32" s="1682"/>
      <c r="IYW32" s="1682"/>
      <c r="IYX32" s="1682"/>
      <c r="IZA32" s="1682"/>
      <c r="IZI32" s="1690"/>
      <c r="IZJ32" s="1686"/>
      <c r="IZM32" s="1682"/>
      <c r="IZN32" s="1682"/>
      <c r="IZO32" s="1682"/>
      <c r="IZP32" s="1682"/>
      <c r="IZS32" s="1682"/>
      <c r="JAA32" s="1690"/>
      <c r="JAB32" s="1686"/>
      <c r="JAE32" s="1682"/>
      <c r="JAF32" s="1682"/>
      <c r="JAG32" s="1682"/>
      <c r="JAH32" s="1682"/>
      <c r="JAK32" s="1682"/>
      <c r="JAS32" s="1690"/>
      <c r="JAT32" s="1686"/>
      <c r="JAW32" s="1682"/>
      <c r="JAX32" s="1682"/>
      <c r="JAY32" s="1682"/>
      <c r="JAZ32" s="1682"/>
      <c r="JBC32" s="1682"/>
      <c r="JBK32" s="1690"/>
      <c r="JBL32" s="1686"/>
      <c r="JBO32" s="1682"/>
      <c r="JBP32" s="1682"/>
      <c r="JBQ32" s="1682"/>
      <c r="JBR32" s="1682"/>
      <c r="JBU32" s="1682"/>
      <c r="JCC32" s="1690"/>
      <c r="JCD32" s="1686"/>
      <c r="JCG32" s="1682"/>
      <c r="JCH32" s="1682"/>
      <c r="JCI32" s="1682"/>
      <c r="JCJ32" s="1682"/>
      <c r="JCM32" s="1682"/>
      <c r="JCU32" s="1690"/>
      <c r="JCV32" s="1686"/>
      <c r="JCY32" s="1682"/>
      <c r="JCZ32" s="1682"/>
      <c r="JDA32" s="1682"/>
      <c r="JDB32" s="1682"/>
      <c r="JDE32" s="1682"/>
      <c r="JDM32" s="1690"/>
      <c r="JDN32" s="1686"/>
      <c r="JDQ32" s="1682"/>
      <c r="JDR32" s="1682"/>
      <c r="JDS32" s="1682"/>
      <c r="JDT32" s="1682"/>
      <c r="JDW32" s="1682"/>
      <c r="JEE32" s="1690"/>
      <c r="JEF32" s="1686"/>
      <c r="JEI32" s="1682"/>
      <c r="JEJ32" s="1682"/>
      <c r="JEK32" s="1682"/>
      <c r="JEL32" s="1682"/>
      <c r="JEO32" s="1682"/>
      <c r="JEW32" s="1690"/>
      <c r="JEX32" s="1686"/>
      <c r="JFA32" s="1682"/>
      <c r="JFB32" s="1682"/>
      <c r="JFC32" s="1682"/>
      <c r="JFD32" s="1682"/>
      <c r="JFG32" s="1682"/>
      <c r="JFO32" s="1690"/>
      <c r="JFP32" s="1686"/>
      <c r="JFS32" s="1682"/>
      <c r="JFT32" s="1682"/>
      <c r="JFU32" s="1682"/>
      <c r="JFV32" s="1682"/>
      <c r="JFY32" s="1682"/>
      <c r="JGG32" s="1690"/>
      <c r="JGH32" s="1686"/>
      <c r="JGK32" s="1682"/>
      <c r="JGL32" s="1682"/>
      <c r="JGM32" s="1682"/>
      <c r="JGN32" s="1682"/>
      <c r="JGQ32" s="1682"/>
      <c r="JGY32" s="1690"/>
      <c r="JGZ32" s="1686"/>
      <c r="JHC32" s="1682"/>
      <c r="JHD32" s="1682"/>
      <c r="JHE32" s="1682"/>
      <c r="JHF32" s="1682"/>
      <c r="JHI32" s="1682"/>
      <c r="JHQ32" s="1690"/>
      <c r="JHR32" s="1686"/>
      <c r="JHU32" s="1682"/>
      <c r="JHV32" s="1682"/>
      <c r="JHW32" s="1682"/>
      <c r="JHX32" s="1682"/>
      <c r="JIA32" s="1682"/>
      <c r="JII32" s="1690"/>
      <c r="JIJ32" s="1686"/>
      <c r="JIM32" s="1682"/>
      <c r="JIN32" s="1682"/>
      <c r="JIO32" s="1682"/>
      <c r="JIP32" s="1682"/>
      <c r="JIS32" s="1682"/>
      <c r="JJA32" s="1690"/>
      <c r="JJB32" s="1686"/>
      <c r="JJE32" s="1682"/>
      <c r="JJF32" s="1682"/>
      <c r="JJG32" s="1682"/>
      <c r="JJH32" s="1682"/>
      <c r="JJK32" s="1682"/>
      <c r="JJS32" s="1690"/>
      <c r="JJT32" s="1686"/>
      <c r="JJW32" s="1682"/>
      <c r="JJX32" s="1682"/>
      <c r="JJY32" s="1682"/>
      <c r="JJZ32" s="1682"/>
      <c r="JKC32" s="1682"/>
      <c r="JKK32" s="1690"/>
      <c r="JKL32" s="1686"/>
      <c r="JKO32" s="1682"/>
      <c r="JKP32" s="1682"/>
      <c r="JKQ32" s="1682"/>
      <c r="JKR32" s="1682"/>
      <c r="JKU32" s="1682"/>
      <c r="JLC32" s="1690"/>
      <c r="JLD32" s="1686"/>
      <c r="JLG32" s="1682"/>
      <c r="JLH32" s="1682"/>
      <c r="JLI32" s="1682"/>
      <c r="JLJ32" s="1682"/>
      <c r="JLM32" s="1682"/>
      <c r="JLU32" s="1690"/>
      <c r="JLV32" s="1686"/>
      <c r="JLY32" s="1682"/>
      <c r="JLZ32" s="1682"/>
      <c r="JMA32" s="1682"/>
      <c r="JMB32" s="1682"/>
      <c r="JME32" s="1682"/>
      <c r="JMM32" s="1690"/>
      <c r="JMN32" s="1686"/>
      <c r="JMQ32" s="1682"/>
      <c r="JMR32" s="1682"/>
      <c r="JMS32" s="1682"/>
      <c r="JMT32" s="1682"/>
      <c r="JMW32" s="1682"/>
      <c r="JNE32" s="1690"/>
      <c r="JNF32" s="1686"/>
      <c r="JNI32" s="1682"/>
      <c r="JNJ32" s="1682"/>
      <c r="JNK32" s="1682"/>
      <c r="JNL32" s="1682"/>
      <c r="JNO32" s="1682"/>
      <c r="JNW32" s="1690"/>
      <c r="JNX32" s="1686"/>
      <c r="JOA32" s="1682"/>
      <c r="JOB32" s="1682"/>
      <c r="JOC32" s="1682"/>
      <c r="JOD32" s="1682"/>
      <c r="JOG32" s="1682"/>
      <c r="JOO32" s="1690"/>
      <c r="JOP32" s="1686"/>
      <c r="JOS32" s="1682"/>
      <c r="JOT32" s="1682"/>
      <c r="JOU32" s="1682"/>
      <c r="JOV32" s="1682"/>
      <c r="JOY32" s="1682"/>
      <c r="JPG32" s="1690"/>
      <c r="JPH32" s="1686"/>
      <c r="JPK32" s="1682"/>
      <c r="JPL32" s="1682"/>
      <c r="JPM32" s="1682"/>
      <c r="JPN32" s="1682"/>
      <c r="JPQ32" s="1682"/>
      <c r="JPY32" s="1690"/>
      <c r="JPZ32" s="1686"/>
      <c r="JQC32" s="1682"/>
      <c r="JQD32" s="1682"/>
      <c r="JQE32" s="1682"/>
      <c r="JQF32" s="1682"/>
      <c r="JQI32" s="1682"/>
      <c r="JQQ32" s="1690"/>
      <c r="JQR32" s="1686"/>
      <c r="JQU32" s="1682"/>
      <c r="JQV32" s="1682"/>
      <c r="JQW32" s="1682"/>
      <c r="JQX32" s="1682"/>
      <c r="JRA32" s="1682"/>
      <c r="JRI32" s="1690"/>
      <c r="JRJ32" s="1686"/>
      <c r="JRM32" s="1682"/>
      <c r="JRN32" s="1682"/>
      <c r="JRO32" s="1682"/>
      <c r="JRP32" s="1682"/>
      <c r="JRS32" s="1682"/>
      <c r="JSA32" s="1690"/>
      <c r="JSB32" s="1686"/>
      <c r="JSE32" s="1682"/>
      <c r="JSF32" s="1682"/>
      <c r="JSG32" s="1682"/>
      <c r="JSH32" s="1682"/>
      <c r="JSK32" s="1682"/>
      <c r="JSS32" s="1690"/>
      <c r="JST32" s="1686"/>
      <c r="JSW32" s="1682"/>
      <c r="JSX32" s="1682"/>
      <c r="JSY32" s="1682"/>
      <c r="JSZ32" s="1682"/>
      <c r="JTC32" s="1682"/>
      <c r="JTK32" s="1690"/>
      <c r="JTL32" s="1686"/>
      <c r="JTO32" s="1682"/>
      <c r="JTP32" s="1682"/>
      <c r="JTQ32" s="1682"/>
      <c r="JTR32" s="1682"/>
      <c r="JTU32" s="1682"/>
      <c r="JUC32" s="1690"/>
      <c r="JUD32" s="1686"/>
      <c r="JUG32" s="1682"/>
      <c r="JUH32" s="1682"/>
      <c r="JUI32" s="1682"/>
      <c r="JUJ32" s="1682"/>
      <c r="JUM32" s="1682"/>
      <c r="JUU32" s="1690"/>
      <c r="JUV32" s="1686"/>
      <c r="JUY32" s="1682"/>
      <c r="JUZ32" s="1682"/>
      <c r="JVA32" s="1682"/>
      <c r="JVB32" s="1682"/>
      <c r="JVE32" s="1682"/>
      <c r="JVM32" s="1690"/>
      <c r="JVN32" s="1686"/>
      <c r="JVQ32" s="1682"/>
      <c r="JVR32" s="1682"/>
      <c r="JVS32" s="1682"/>
      <c r="JVT32" s="1682"/>
      <c r="JVW32" s="1682"/>
      <c r="JWE32" s="1690"/>
      <c r="JWF32" s="1686"/>
      <c r="JWI32" s="1682"/>
      <c r="JWJ32" s="1682"/>
      <c r="JWK32" s="1682"/>
      <c r="JWL32" s="1682"/>
      <c r="JWO32" s="1682"/>
      <c r="JWW32" s="1690"/>
      <c r="JWX32" s="1686"/>
      <c r="JXA32" s="1682"/>
      <c r="JXB32" s="1682"/>
      <c r="JXC32" s="1682"/>
      <c r="JXD32" s="1682"/>
      <c r="JXG32" s="1682"/>
      <c r="JXO32" s="1690"/>
      <c r="JXP32" s="1686"/>
      <c r="JXS32" s="1682"/>
      <c r="JXT32" s="1682"/>
      <c r="JXU32" s="1682"/>
      <c r="JXV32" s="1682"/>
      <c r="JXY32" s="1682"/>
      <c r="JYG32" s="1690"/>
      <c r="JYH32" s="1686"/>
      <c r="JYK32" s="1682"/>
      <c r="JYL32" s="1682"/>
      <c r="JYM32" s="1682"/>
      <c r="JYN32" s="1682"/>
      <c r="JYQ32" s="1682"/>
      <c r="JYY32" s="1690"/>
      <c r="JYZ32" s="1686"/>
      <c r="JZC32" s="1682"/>
      <c r="JZD32" s="1682"/>
      <c r="JZE32" s="1682"/>
      <c r="JZF32" s="1682"/>
      <c r="JZI32" s="1682"/>
      <c r="JZQ32" s="1690"/>
      <c r="JZR32" s="1686"/>
      <c r="JZU32" s="1682"/>
      <c r="JZV32" s="1682"/>
      <c r="JZW32" s="1682"/>
      <c r="JZX32" s="1682"/>
      <c r="KAA32" s="1682"/>
      <c r="KAI32" s="1690"/>
      <c r="KAJ32" s="1686"/>
      <c r="KAM32" s="1682"/>
      <c r="KAN32" s="1682"/>
      <c r="KAO32" s="1682"/>
      <c r="KAP32" s="1682"/>
      <c r="KAS32" s="1682"/>
      <c r="KBA32" s="1690"/>
      <c r="KBB32" s="1686"/>
      <c r="KBE32" s="1682"/>
      <c r="KBF32" s="1682"/>
      <c r="KBG32" s="1682"/>
      <c r="KBH32" s="1682"/>
      <c r="KBK32" s="1682"/>
      <c r="KBS32" s="1690"/>
      <c r="KBT32" s="1686"/>
      <c r="KBW32" s="1682"/>
      <c r="KBX32" s="1682"/>
      <c r="KBY32" s="1682"/>
      <c r="KBZ32" s="1682"/>
      <c r="KCC32" s="1682"/>
      <c r="KCK32" s="1690"/>
      <c r="KCL32" s="1686"/>
      <c r="KCO32" s="1682"/>
      <c r="KCP32" s="1682"/>
      <c r="KCQ32" s="1682"/>
      <c r="KCR32" s="1682"/>
      <c r="KCU32" s="1682"/>
      <c r="KDC32" s="1690"/>
      <c r="KDD32" s="1686"/>
      <c r="KDG32" s="1682"/>
      <c r="KDH32" s="1682"/>
      <c r="KDI32" s="1682"/>
      <c r="KDJ32" s="1682"/>
      <c r="KDM32" s="1682"/>
      <c r="KDU32" s="1690"/>
      <c r="KDV32" s="1686"/>
      <c r="KDY32" s="1682"/>
      <c r="KDZ32" s="1682"/>
      <c r="KEA32" s="1682"/>
      <c r="KEB32" s="1682"/>
      <c r="KEE32" s="1682"/>
      <c r="KEM32" s="1690"/>
      <c r="KEN32" s="1686"/>
      <c r="KEQ32" s="1682"/>
      <c r="KER32" s="1682"/>
      <c r="KES32" s="1682"/>
      <c r="KET32" s="1682"/>
      <c r="KEW32" s="1682"/>
      <c r="KFE32" s="1690"/>
      <c r="KFF32" s="1686"/>
      <c r="KFI32" s="1682"/>
      <c r="KFJ32" s="1682"/>
      <c r="KFK32" s="1682"/>
      <c r="KFL32" s="1682"/>
      <c r="KFO32" s="1682"/>
      <c r="KFW32" s="1690"/>
      <c r="KFX32" s="1686"/>
      <c r="KGA32" s="1682"/>
      <c r="KGB32" s="1682"/>
      <c r="KGC32" s="1682"/>
      <c r="KGD32" s="1682"/>
      <c r="KGG32" s="1682"/>
      <c r="KGO32" s="1690"/>
      <c r="KGP32" s="1686"/>
      <c r="KGS32" s="1682"/>
      <c r="KGT32" s="1682"/>
      <c r="KGU32" s="1682"/>
      <c r="KGV32" s="1682"/>
      <c r="KGY32" s="1682"/>
      <c r="KHG32" s="1690"/>
      <c r="KHH32" s="1686"/>
      <c r="KHK32" s="1682"/>
      <c r="KHL32" s="1682"/>
      <c r="KHM32" s="1682"/>
      <c r="KHN32" s="1682"/>
      <c r="KHQ32" s="1682"/>
      <c r="KHY32" s="1690"/>
      <c r="KHZ32" s="1686"/>
      <c r="KIC32" s="1682"/>
      <c r="KID32" s="1682"/>
      <c r="KIE32" s="1682"/>
      <c r="KIF32" s="1682"/>
      <c r="KII32" s="1682"/>
      <c r="KIQ32" s="1690"/>
      <c r="KIR32" s="1686"/>
      <c r="KIU32" s="1682"/>
      <c r="KIV32" s="1682"/>
      <c r="KIW32" s="1682"/>
      <c r="KIX32" s="1682"/>
      <c r="KJA32" s="1682"/>
      <c r="KJI32" s="1690"/>
      <c r="KJJ32" s="1686"/>
      <c r="KJM32" s="1682"/>
      <c r="KJN32" s="1682"/>
      <c r="KJO32" s="1682"/>
      <c r="KJP32" s="1682"/>
      <c r="KJS32" s="1682"/>
      <c r="KKA32" s="1690"/>
      <c r="KKB32" s="1686"/>
      <c r="KKE32" s="1682"/>
      <c r="KKF32" s="1682"/>
      <c r="KKG32" s="1682"/>
      <c r="KKH32" s="1682"/>
      <c r="KKK32" s="1682"/>
      <c r="KKS32" s="1690"/>
      <c r="KKT32" s="1686"/>
      <c r="KKW32" s="1682"/>
      <c r="KKX32" s="1682"/>
      <c r="KKY32" s="1682"/>
      <c r="KKZ32" s="1682"/>
      <c r="KLC32" s="1682"/>
      <c r="KLK32" s="1690"/>
      <c r="KLL32" s="1686"/>
      <c r="KLO32" s="1682"/>
      <c r="KLP32" s="1682"/>
      <c r="KLQ32" s="1682"/>
      <c r="KLR32" s="1682"/>
      <c r="KLU32" s="1682"/>
      <c r="KMC32" s="1690"/>
      <c r="KMD32" s="1686"/>
      <c r="KMG32" s="1682"/>
      <c r="KMH32" s="1682"/>
      <c r="KMI32" s="1682"/>
      <c r="KMJ32" s="1682"/>
      <c r="KMM32" s="1682"/>
      <c r="KMU32" s="1690"/>
      <c r="KMV32" s="1686"/>
      <c r="KMY32" s="1682"/>
      <c r="KMZ32" s="1682"/>
      <c r="KNA32" s="1682"/>
      <c r="KNB32" s="1682"/>
      <c r="KNE32" s="1682"/>
      <c r="KNM32" s="1690"/>
      <c r="KNN32" s="1686"/>
      <c r="KNQ32" s="1682"/>
      <c r="KNR32" s="1682"/>
      <c r="KNS32" s="1682"/>
      <c r="KNT32" s="1682"/>
      <c r="KNW32" s="1682"/>
      <c r="KOE32" s="1690"/>
      <c r="KOF32" s="1686"/>
      <c r="KOI32" s="1682"/>
      <c r="KOJ32" s="1682"/>
      <c r="KOK32" s="1682"/>
      <c r="KOL32" s="1682"/>
      <c r="KOO32" s="1682"/>
      <c r="KOW32" s="1690"/>
      <c r="KOX32" s="1686"/>
      <c r="KPA32" s="1682"/>
      <c r="KPB32" s="1682"/>
      <c r="KPC32" s="1682"/>
      <c r="KPD32" s="1682"/>
      <c r="KPG32" s="1682"/>
      <c r="KPO32" s="1690"/>
      <c r="KPP32" s="1686"/>
      <c r="KPS32" s="1682"/>
      <c r="KPT32" s="1682"/>
      <c r="KPU32" s="1682"/>
      <c r="KPV32" s="1682"/>
      <c r="KPY32" s="1682"/>
      <c r="KQG32" s="1690"/>
      <c r="KQH32" s="1686"/>
      <c r="KQK32" s="1682"/>
      <c r="KQL32" s="1682"/>
      <c r="KQM32" s="1682"/>
      <c r="KQN32" s="1682"/>
      <c r="KQQ32" s="1682"/>
      <c r="KQY32" s="1690"/>
      <c r="KQZ32" s="1686"/>
      <c r="KRC32" s="1682"/>
      <c r="KRD32" s="1682"/>
      <c r="KRE32" s="1682"/>
      <c r="KRF32" s="1682"/>
      <c r="KRI32" s="1682"/>
      <c r="KRQ32" s="1690"/>
      <c r="KRR32" s="1686"/>
      <c r="KRU32" s="1682"/>
      <c r="KRV32" s="1682"/>
      <c r="KRW32" s="1682"/>
      <c r="KRX32" s="1682"/>
      <c r="KSA32" s="1682"/>
      <c r="KSI32" s="1690"/>
      <c r="KSJ32" s="1686"/>
      <c r="KSM32" s="1682"/>
      <c r="KSN32" s="1682"/>
      <c r="KSO32" s="1682"/>
      <c r="KSP32" s="1682"/>
      <c r="KSS32" s="1682"/>
      <c r="KTA32" s="1690"/>
      <c r="KTB32" s="1686"/>
      <c r="KTE32" s="1682"/>
      <c r="KTF32" s="1682"/>
      <c r="KTG32" s="1682"/>
      <c r="KTH32" s="1682"/>
      <c r="KTK32" s="1682"/>
      <c r="KTS32" s="1690"/>
      <c r="KTT32" s="1686"/>
      <c r="KTW32" s="1682"/>
      <c r="KTX32" s="1682"/>
      <c r="KTY32" s="1682"/>
      <c r="KTZ32" s="1682"/>
      <c r="KUC32" s="1682"/>
      <c r="KUK32" s="1690"/>
      <c r="KUL32" s="1686"/>
      <c r="KUO32" s="1682"/>
      <c r="KUP32" s="1682"/>
      <c r="KUQ32" s="1682"/>
      <c r="KUR32" s="1682"/>
      <c r="KUU32" s="1682"/>
      <c r="KVC32" s="1690"/>
      <c r="KVD32" s="1686"/>
      <c r="KVG32" s="1682"/>
      <c r="KVH32" s="1682"/>
      <c r="KVI32" s="1682"/>
      <c r="KVJ32" s="1682"/>
      <c r="KVM32" s="1682"/>
      <c r="KVU32" s="1690"/>
      <c r="KVV32" s="1686"/>
      <c r="KVY32" s="1682"/>
      <c r="KVZ32" s="1682"/>
      <c r="KWA32" s="1682"/>
      <c r="KWB32" s="1682"/>
      <c r="KWE32" s="1682"/>
      <c r="KWM32" s="1690"/>
      <c r="KWN32" s="1686"/>
      <c r="KWQ32" s="1682"/>
      <c r="KWR32" s="1682"/>
      <c r="KWS32" s="1682"/>
      <c r="KWT32" s="1682"/>
      <c r="KWW32" s="1682"/>
      <c r="KXE32" s="1690"/>
      <c r="KXF32" s="1686"/>
      <c r="KXI32" s="1682"/>
      <c r="KXJ32" s="1682"/>
      <c r="KXK32" s="1682"/>
      <c r="KXL32" s="1682"/>
      <c r="KXO32" s="1682"/>
      <c r="KXW32" s="1690"/>
      <c r="KXX32" s="1686"/>
      <c r="KYA32" s="1682"/>
      <c r="KYB32" s="1682"/>
      <c r="KYC32" s="1682"/>
      <c r="KYD32" s="1682"/>
      <c r="KYG32" s="1682"/>
      <c r="KYO32" s="1690"/>
      <c r="KYP32" s="1686"/>
      <c r="KYS32" s="1682"/>
      <c r="KYT32" s="1682"/>
      <c r="KYU32" s="1682"/>
      <c r="KYV32" s="1682"/>
      <c r="KYY32" s="1682"/>
      <c r="KZG32" s="1690"/>
      <c r="KZH32" s="1686"/>
      <c r="KZK32" s="1682"/>
      <c r="KZL32" s="1682"/>
      <c r="KZM32" s="1682"/>
      <c r="KZN32" s="1682"/>
      <c r="KZQ32" s="1682"/>
      <c r="KZY32" s="1690"/>
      <c r="KZZ32" s="1686"/>
      <c r="LAC32" s="1682"/>
      <c r="LAD32" s="1682"/>
      <c r="LAE32" s="1682"/>
      <c r="LAF32" s="1682"/>
      <c r="LAI32" s="1682"/>
      <c r="LAQ32" s="1690"/>
      <c r="LAR32" s="1686"/>
      <c r="LAU32" s="1682"/>
      <c r="LAV32" s="1682"/>
      <c r="LAW32" s="1682"/>
      <c r="LAX32" s="1682"/>
      <c r="LBA32" s="1682"/>
      <c r="LBI32" s="1690"/>
      <c r="LBJ32" s="1686"/>
      <c r="LBM32" s="1682"/>
      <c r="LBN32" s="1682"/>
      <c r="LBO32" s="1682"/>
      <c r="LBP32" s="1682"/>
      <c r="LBS32" s="1682"/>
      <c r="LCA32" s="1690"/>
      <c r="LCB32" s="1686"/>
      <c r="LCE32" s="1682"/>
      <c r="LCF32" s="1682"/>
      <c r="LCG32" s="1682"/>
      <c r="LCH32" s="1682"/>
      <c r="LCK32" s="1682"/>
      <c r="LCS32" s="1690"/>
      <c r="LCT32" s="1686"/>
      <c r="LCW32" s="1682"/>
      <c r="LCX32" s="1682"/>
      <c r="LCY32" s="1682"/>
      <c r="LCZ32" s="1682"/>
      <c r="LDC32" s="1682"/>
      <c r="LDK32" s="1690"/>
      <c r="LDL32" s="1686"/>
      <c r="LDO32" s="1682"/>
      <c r="LDP32" s="1682"/>
      <c r="LDQ32" s="1682"/>
      <c r="LDR32" s="1682"/>
      <c r="LDU32" s="1682"/>
      <c r="LEC32" s="1690"/>
      <c r="LED32" s="1686"/>
      <c r="LEG32" s="1682"/>
      <c r="LEH32" s="1682"/>
      <c r="LEI32" s="1682"/>
      <c r="LEJ32" s="1682"/>
      <c r="LEM32" s="1682"/>
      <c r="LEU32" s="1690"/>
      <c r="LEV32" s="1686"/>
      <c r="LEY32" s="1682"/>
      <c r="LEZ32" s="1682"/>
      <c r="LFA32" s="1682"/>
      <c r="LFB32" s="1682"/>
      <c r="LFE32" s="1682"/>
      <c r="LFM32" s="1690"/>
      <c r="LFN32" s="1686"/>
      <c r="LFQ32" s="1682"/>
      <c r="LFR32" s="1682"/>
      <c r="LFS32" s="1682"/>
      <c r="LFT32" s="1682"/>
      <c r="LFW32" s="1682"/>
      <c r="LGE32" s="1690"/>
      <c r="LGF32" s="1686"/>
      <c r="LGI32" s="1682"/>
      <c r="LGJ32" s="1682"/>
      <c r="LGK32" s="1682"/>
      <c r="LGL32" s="1682"/>
      <c r="LGO32" s="1682"/>
      <c r="LGW32" s="1690"/>
      <c r="LGX32" s="1686"/>
      <c r="LHA32" s="1682"/>
      <c r="LHB32" s="1682"/>
      <c r="LHC32" s="1682"/>
      <c r="LHD32" s="1682"/>
      <c r="LHG32" s="1682"/>
      <c r="LHO32" s="1690"/>
      <c r="LHP32" s="1686"/>
      <c r="LHS32" s="1682"/>
      <c r="LHT32" s="1682"/>
      <c r="LHU32" s="1682"/>
      <c r="LHV32" s="1682"/>
      <c r="LHY32" s="1682"/>
      <c r="LIG32" s="1690"/>
      <c r="LIH32" s="1686"/>
      <c r="LIK32" s="1682"/>
      <c r="LIL32" s="1682"/>
      <c r="LIM32" s="1682"/>
      <c r="LIN32" s="1682"/>
      <c r="LIQ32" s="1682"/>
      <c r="LIY32" s="1690"/>
      <c r="LIZ32" s="1686"/>
      <c r="LJC32" s="1682"/>
      <c r="LJD32" s="1682"/>
      <c r="LJE32" s="1682"/>
      <c r="LJF32" s="1682"/>
      <c r="LJI32" s="1682"/>
      <c r="LJQ32" s="1690"/>
      <c r="LJR32" s="1686"/>
      <c r="LJU32" s="1682"/>
      <c r="LJV32" s="1682"/>
      <c r="LJW32" s="1682"/>
      <c r="LJX32" s="1682"/>
      <c r="LKA32" s="1682"/>
      <c r="LKI32" s="1690"/>
      <c r="LKJ32" s="1686"/>
      <c r="LKM32" s="1682"/>
      <c r="LKN32" s="1682"/>
      <c r="LKO32" s="1682"/>
      <c r="LKP32" s="1682"/>
      <c r="LKS32" s="1682"/>
      <c r="LLA32" s="1690"/>
      <c r="LLB32" s="1686"/>
      <c r="LLE32" s="1682"/>
      <c r="LLF32" s="1682"/>
      <c r="LLG32" s="1682"/>
      <c r="LLH32" s="1682"/>
      <c r="LLK32" s="1682"/>
      <c r="LLS32" s="1690"/>
      <c r="LLT32" s="1686"/>
      <c r="LLW32" s="1682"/>
      <c r="LLX32" s="1682"/>
      <c r="LLY32" s="1682"/>
      <c r="LLZ32" s="1682"/>
      <c r="LMC32" s="1682"/>
      <c r="LMK32" s="1690"/>
      <c r="LML32" s="1686"/>
      <c r="LMO32" s="1682"/>
      <c r="LMP32" s="1682"/>
      <c r="LMQ32" s="1682"/>
      <c r="LMR32" s="1682"/>
      <c r="LMU32" s="1682"/>
      <c r="LNC32" s="1690"/>
      <c r="LND32" s="1686"/>
      <c r="LNG32" s="1682"/>
      <c r="LNH32" s="1682"/>
      <c r="LNI32" s="1682"/>
      <c r="LNJ32" s="1682"/>
      <c r="LNM32" s="1682"/>
      <c r="LNU32" s="1690"/>
      <c r="LNV32" s="1686"/>
      <c r="LNY32" s="1682"/>
      <c r="LNZ32" s="1682"/>
      <c r="LOA32" s="1682"/>
      <c r="LOB32" s="1682"/>
      <c r="LOE32" s="1682"/>
      <c r="LOM32" s="1690"/>
      <c r="LON32" s="1686"/>
      <c r="LOQ32" s="1682"/>
      <c r="LOR32" s="1682"/>
      <c r="LOS32" s="1682"/>
      <c r="LOT32" s="1682"/>
      <c r="LOW32" s="1682"/>
      <c r="LPE32" s="1690"/>
      <c r="LPF32" s="1686"/>
      <c r="LPI32" s="1682"/>
      <c r="LPJ32" s="1682"/>
      <c r="LPK32" s="1682"/>
      <c r="LPL32" s="1682"/>
      <c r="LPO32" s="1682"/>
      <c r="LPW32" s="1690"/>
      <c r="LPX32" s="1686"/>
      <c r="LQA32" s="1682"/>
      <c r="LQB32" s="1682"/>
      <c r="LQC32" s="1682"/>
      <c r="LQD32" s="1682"/>
      <c r="LQG32" s="1682"/>
      <c r="LQO32" s="1690"/>
      <c r="LQP32" s="1686"/>
      <c r="LQS32" s="1682"/>
      <c r="LQT32" s="1682"/>
      <c r="LQU32" s="1682"/>
      <c r="LQV32" s="1682"/>
      <c r="LQY32" s="1682"/>
      <c r="LRG32" s="1690"/>
      <c r="LRH32" s="1686"/>
      <c r="LRK32" s="1682"/>
      <c r="LRL32" s="1682"/>
      <c r="LRM32" s="1682"/>
      <c r="LRN32" s="1682"/>
      <c r="LRQ32" s="1682"/>
      <c r="LRY32" s="1690"/>
      <c r="LRZ32" s="1686"/>
      <c r="LSC32" s="1682"/>
      <c r="LSD32" s="1682"/>
      <c r="LSE32" s="1682"/>
      <c r="LSF32" s="1682"/>
      <c r="LSI32" s="1682"/>
      <c r="LSQ32" s="1690"/>
      <c r="LSR32" s="1686"/>
      <c r="LSU32" s="1682"/>
      <c r="LSV32" s="1682"/>
      <c r="LSW32" s="1682"/>
      <c r="LSX32" s="1682"/>
      <c r="LTA32" s="1682"/>
      <c r="LTI32" s="1690"/>
      <c r="LTJ32" s="1686"/>
      <c r="LTM32" s="1682"/>
      <c r="LTN32" s="1682"/>
      <c r="LTO32" s="1682"/>
      <c r="LTP32" s="1682"/>
      <c r="LTS32" s="1682"/>
      <c r="LUA32" s="1690"/>
      <c r="LUB32" s="1686"/>
      <c r="LUE32" s="1682"/>
      <c r="LUF32" s="1682"/>
      <c r="LUG32" s="1682"/>
      <c r="LUH32" s="1682"/>
      <c r="LUK32" s="1682"/>
      <c r="LUS32" s="1690"/>
      <c r="LUT32" s="1686"/>
      <c r="LUW32" s="1682"/>
      <c r="LUX32" s="1682"/>
      <c r="LUY32" s="1682"/>
      <c r="LUZ32" s="1682"/>
      <c r="LVC32" s="1682"/>
      <c r="LVK32" s="1690"/>
      <c r="LVL32" s="1686"/>
      <c r="LVO32" s="1682"/>
      <c r="LVP32" s="1682"/>
      <c r="LVQ32" s="1682"/>
      <c r="LVR32" s="1682"/>
      <c r="LVU32" s="1682"/>
      <c r="LWC32" s="1690"/>
      <c r="LWD32" s="1686"/>
      <c r="LWG32" s="1682"/>
      <c r="LWH32" s="1682"/>
      <c r="LWI32" s="1682"/>
      <c r="LWJ32" s="1682"/>
      <c r="LWM32" s="1682"/>
      <c r="LWU32" s="1690"/>
      <c r="LWV32" s="1686"/>
      <c r="LWY32" s="1682"/>
      <c r="LWZ32" s="1682"/>
      <c r="LXA32" s="1682"/>
      <c r="LXB32" s="1682"/>
      <c r="LXE32" s="1682"/>
      <c r="LXM32" s="1690"/>
      <c r="LXN32" s="1686"/>
      <c r="LXQ32" s="1682"/>
      <c r="LXR32" s="1682"/>
      <c r="LXS32" s="1682"/>
      <c r="LXT32" s="1682"/>
      <c r="LXW32" s="1682"/>
      <c r="LYE32" s="1690"/>
      <c r="LYF32" s="1686"/>
      <c r="LYI32" s="1682"/>
      <c r="LYJ32" s="1682"/>
      <c r="LYK32" s="1682"/>
      <c r="LYL32" s="1682"/>
      <c r="LYO32" s="1682"/>
      <c r="LYW32" s="1690"/>
      <c r="LYX32" s="1686"/>
      <c r="LZA32" s="1682"/>
      <c r="LZB32" s="1682"/>
      <c r="LZC32" s="1682"/>
      <c r="LZD32" s="1682"/>
      <c r="LZG32" s="1682"/>
      <c r="LZO32" s="1690"/>
      <c r="LZP32" s="1686"/>
      <c r="LZS32" s="1682"/>
      <c r="LZT32" s="1682"/>
      <c r="LZU32" s="1682"/>
      <c r="LZV32" s="1682"/>
      <c r="LZY32" s="1682"/>
      <c r="MAG32" s="1690"/>
      <c r="MAH32" s="1686"/>
      <c r="MAK32" s="1682"/>
      <c r="MAL32" s="1682"/>
      <c r="MAM32" s="1682"/>
      <c r="MAN32" s="1682"/>
      <c r="MAQ32" s="1682"/>
      <c r="MAY32" s="1690"/>
      <c r="MAZ32" s="1686"/>
      <c r="MBC32" s="1682"/>
      <c r="MBD32" s="1682"/>
      <c r="MBE32" s="1682"/>
      <c r="MBF32" s="1682"/>
      <c r="MBI32" s="1682"/>
      <c r="MBQ32" s="1690"/>
      <c r="MBR32" s="1686"/>
      <c r="MBU32" s="1682"/>
      <c r="MBV32" s="1682"/>
      <c r="MBW32" s="1682"/>
      <c r="MBX32" s="1682"/>
      <c r="MCA32" s="1682"/>
      <c r="MCI32" s="1690"/>
      <c r="MCJ32" s="1686"/>
      <c r="MCM32" s="1682"/>
      <c r="MCN32" s="1682"/>
      <c r="MCO32" s="1682"/>
      <c r="MCP32" s="1682"/>
      <c r="MCS32" s="1682"/>
      <c r="MDA32" s="1690"/>
      <c r="MDB32" s="1686"/>
      <c r="MDE32" s="1682"/>
      <c r="MDF32" s="1682"/>
      <c r="MDG32" s="1682"/>
      <c r="MDH32" s="1682"/>
      <c r="MDK32" s="1682"/>
      <c r="MDS32" s="1690"/>
      <c r="MDT32" s="1686"/>
      <c r="MDW32" s="1682"/>
      <c r="MDX32" s="1682"/>
      <c r="MDY32" s="1682"/>
      <c r="MDZ32" s="1682"/>
      <c r="MEC32" s="1682"/>
      <c r="MEK32" s="1690"/>
      <c r="MEL32" s="1686"/>
      <c r="MEO32" s="1682"/>
      <c r="MEP32" s="1682"/>
      <c r="MEQ32" s="1682"/>
      <c r="MER32" s="1682"/>
      <c r="MEU32" s="1682"/>
      <c r="MFC32" s="1690"/>
      <c r="MFD32" s="1686"/>
      <c r="MFG32" s="1682"/>
      <c r="MFH32" s="1682"/>
      <c r="MFI32" s="1682"/>
      <c r="MFJ32" s="1682"/>
      <c r="MFM32" s="1682"/>
      <c r="MFU32" s="1690"/>
      <c r="MFV32" s="1686"/>
      <c r="MFY32" s="1682"/>
      <c r="MFZ32" s="1682"/>
      <c r="MGA32" s="1682"/>
      <c r="MGB32" s="1682"/>
      <c r="MGE32" s="1682"/>
      <c r="MGM32" s="1690"/>
      <c r="MGN32" s="1686"/>
      <c r="MGQ32" s="1682"/>
      <c r="MGR32" s="1682"/>
      <c r="MGS32" s="1682"/>
      <c r="MGT32" s="1682"/>
      <c r="MGW32" s="1682"/>
      <c r="MHE32" s="1690"/>
      <c r="MHF32" s="1686"/>
      <c r="MHI32" s="1682"/>
      <c r="MHJ32" s="1682"/>
      <c r="MHK32" s="1682"/>
      <c r="MHL32" s="1682"/>
      <c r="MHO32" s="1682"/>
      <c r="MHW32" s="1690"/>
      <c r="MHX32" s="1686"/>
      <c r="MIA32" s="1682"/>
      <c r="MIB32" s="1682"/>
      <c r="MIC32" s="1682"/>
      <c r="MID32" s="1682"/>
      <c r="MIG32" s="1682"/>
      <c r="MIO32" s="1690"/>
      <c r="MIP32" s="1686"/>
      <c r="MIS32" s="1682"/>
      <c r="MIT32" s="1682"/>
      <c r="MIU32" s="1682"/>
      <c r="MIV32" s="1682"/>
      <c r="MIY32" s="1682"/>
      <c r="MJG32" s="1690"/>
      <c r="MJH32" s="1686"/>
      <c r="MJK32" s="1682"/>
      <c r="MJL32" s="1682"/>
      <c r="MJM32" s="1682"/>
      <c r="MJN32" s="1682"/>
      <c r="MJQ32" s="1682"/>
      <c r="MJY32" s="1690"/>
      <c r="MJZ32" s="1686"/>
      <c r="MKC32" s="1682"/>
      <c r="MKD32" s="1682"/>
      <c r="MKE32" s="1682"/>
      <c r="MKF32" s="1682"/>
      <c r="MKI32" s="1682"/>
      <c r="MKQ32" s="1690"/>
      <c r="MKR32" s="1686"/>
      <c r="MKU32" s="1682"/>
      <c r="MKV32" s="1682"/>
      <c r="MKW32" s="1682"/>
      <c r="MKX32" s="1682"/>
      <c r="MLA32" s="1682"/>
      <c r="MLI32" s="1690"/>
      <c r="MLJ32" s="1686"/>
      <c r="MLM32" s="1682"/>
      <c r="MLN32" s="1682"/>
      <c r="MLO32" s="1682"/>
      <c r="MLP32" s="1682"/>
      <c r="MLS32" s="1682"/>
      <c r="MMA32" s="1690"/>
      <c r="MMB32" s="1686"/>
      <c r="MME32" s="1682"/>
      <c r="MMF32" s="1682"/>
      <c r="MMG32" s="1682"/>
      <c r="MMH32" s="1682"/>
      <c r="MMK32" s="1682"/>
      <c r="MMS32" s="1690"/>
      <c r="MMT32" s="1686"/>
      <c r="MMW32" s="1682"/>
      <c r="MMX32" s="1682"/>
      <c r="MMY32" s="1682"/>
      <c r="MMZ32" s="1682"/>
      <c r="MNC32" s="1682"/>
      <c r="MNK32" s="1690"/>
      <c r="MNL32" s="1686"/>
      <c r="MNO32" s="1682"/>
      <c r="MNP32" s="1682"/>
      <c r="MNQ32" s="1682"/>
      <c r="MNR32" s="1682"/>
      <c r="MNU32" s="1682"/>
      <c r="MOC32" s="1690"/>
      <c r="MOD32" s="1686"/>
      <c r="MOG32" s="1682"/>
      <c r="MOH32" s="1682"/>
      <c r="MOI32" s="1682"/>
      <c r="MOJ32" s="1682"/>
      <c r="MOM32" s="1682"/>
      <c r="MOU32" s="1690"/>
      <c r="MOV32" s="1686"/>
      <c r="MOY32" s="1682"/>
      <c r="MOZ32" s="1682"/>
      <c r="MPA32" s="1682"/>
      <c r="MPB32" s="1682"/>
      <c r="MPE32" s="1682"/>
      <c r="MPM32" s="1690"/>
      <c r="MPN32" s="1686"/>
      <c r="MPQ32" s="1682"/>
      <c r="MPR32" s="1682"/>
      <c r="MPS32" s="1682"/>
      <c r="MPT32" s="1682"/>
      <c r="MPW32" s="1682"/>
      <c r="MQE32" s="1690"/>
      <c r="MQF32" s="1686"/>
      <c r="MQI32" s="1682"/>
      <c r="MQJ32" s="1682"/>
      <c r="MQK32" s="1682"/>
      <c r="MQL32" s="1682"/>
      <c r="MQO32" s="1682"/>
      <c r="MQW32" s="1690"/>
      <c r="MQX32" s="1686"/>
      <c r="MRA32" s="1682"/>
      <c r="MRB32" s="1682"/>
      <c r="MRC32" s="1682"/>
      <c r="MRD32" s="1682"/>
      <c r="MRG32" s="1682"/>
      <c r="MRO32" s="1690"/>
      <c r="MRP32" s="1686"/>
      <c r="MRS32" s="1682"/>
      <c r="MRT32" s="1682"/>
      <c r="MRU32" s="1682"/>
      <c r="MRV32" s="1682"/>
      <c r="MRY32" s="1682"/>
      <c r="MSG32" s="1690"/>
      <c r="MSH32" s="1686"/>
      <c r="MSK32" s="1682"/>
      <c r="MSL32" s="1682"/>
      <c r="MSM32" s="1682"/>
      <c r="MSN32" s="1682"/>
      <c r="MSQ32" s="1682"/>
      <c r="MSY32" s="1690"/>
      <c r="MSZ32" s="1686"/>
      <c r="MTC32" s="1682"/>
      <c r="MTD32" s="1682"/>
      <c r="MTE32" s="1682"/>
      <c r="MTF32" s="1682"/>
      <c r="MTI32" s="1682"/>
      <c r="MTQ32" s="1690"/>
      <c r="MTR32" s="1686"/>
      <c r="MTU32" s="1682"/>
      <c r="MTV32" s="1682"/>
      <c r="MTW32" s="1682"/>
      <c r="MTX32" s="1682"/>
      <c r="MUA32" s="1682"/>
      <c r="MUI32" s="1690"/>
      <c r="MUJ32" s="1686"/>
      <c r="MUM32" s="1682"/>
      <c r="MUN32" s="1682"/>
      <c r="MUO32" s="1682"/>
      <c r="MUP32" s="1682"/>
      <c r="MUS32" s="1682"/>
      <c r="MVA32" s="1690"/>
      <c r="MVB32" s="1686"/>
      <c r="MVE32" s="1682"/>
      <c r="MVF32" s="1682"/>
      <c r="MVG32" s="1682"/>
      <c r="MVH32" s="1682"/>
      <c r="MVK32" s="1682"/>
      <c r="MVS32" s="1690"/>
      <c r="MVT32" s="1686"/>
      <c r="MVW32" s="1682"/>
      <c r="MVX32" s="1682"/>
      <c r="MVY32" s="1682"/>
      <c r="MVZ32" s="1682"/>
      <c r="MWC32" s="1682"/>
      <c r="MWK32" s="1690"/>
      <c r="MWL32" s="1686"/>
      <c r="MWO32" s="1682"/>
      <c r="MWP32" s="1682"/>
      <c r="MWQ32" s="1682"/>
      <c r="MWR32" s="1682"/>
      <c r="MWU32" s="1682"/>
      <c r="MXC32" s="1690"/>
      <c r="MXD32" s="1686"/>
      <c r="MXG32" s="1682"/>
      <c r="MXH32" s="1682"/>
      <c r="MXI32" s="1682"/>
      <c r="MXJ32" s="1682"/>
      <c r="MXM32" s="1682"/>
      <c r="MXU32" s="1690"/>
      <c r="MXV32" s="1686"/>
      <c r="MXY32" s="1682"/>
      <c r="MXZ32" s="1682"/>
      <c r="MYA32" s="1682"/>
      <c r="MYB32" s="1682"/>
      <c r="MYE32" s="1682"/>
      <c r="MYM32" s="1690"/>
      <c r="MYN32" s="1686"/>
      <c r="MYQ32" s="1682"/>
      <c r="MYR32" s="1682"/>
      <c r="MYS32" s="1682"/>
      <c r="MYT32" s="1682"/>
      <c r="MYW32" s="1682"/>
      <c r="MZE32" s="1690"/>
      <c r="MZF32" s="1686"/>
      <c r="MZI32" s="1682"/>
      <c r="MZJ32" s="1682"/>
      <c r="MZK32" s="1682"/>
      <c r="MZL32" s="1682"/>
      <c r="MZO32" s="1682"/>
      <c r="MZW32" s="1690"/>
      <c r="MZX32" s="1686"/>
      <c r="NAA32" s="1682"/>
      <c r="NAB32" s="1682"/>
      <c r="NAC32" s="1682"/>
      <c r="NAD32" s="1682"/>
      <c r="NAG32" s="1682"/>
      <c r="NAO32" s="1690"/>
      <c r="NAP32" s="1686"/>
      <c r="NAS32" s="1682"/>
      <c r="NAT32" s="1682"/>
      <c r="NAU32" s="1682"/>
      <c r="NAV32" s="1682"/>
      <c r="NAY32" s="1682"/>
      <c r="NBG32" s="1690"/>
      <c r="NBH32" s="1686"/>
      <c r="NBK32" s="1682"/>
      <c r="NBL32" s="1682"/>
      <c r="NBM32" s="1682"/>
      <c r="NBN32" s="1682"/>
      <c r="NBQ32" s="1682"/>
      <c r="NBY32" s="1690"/>
      <c r="NBZ32" s="1686"/>
      <c r="NCC32" s="1682"/>
      <c r="NCD32" s="1682"/>
      <c r="NCE32" s="1682"/>
      <c r="NCF32" s="1682"/>
      <c r="NCI32" s="1682"/>
      <c r="NCQ32" s="1690"/>
      <c r="NCR32" s="1686"/>
      <c r="NCU32" s="1682"/>
      <c r="NCV32" s="1682"/>
      <c r="NCW32" s="1682"/>
      <c r="NCX32" s="1682"/>
      <c r="NDA32" s="1682"/>
      <c r="NDI32" s="1690"/>
      <c r="NDJ32" s="1686"/>
      <c r="NDM32" s="1682"/>
      <c r="NDN32" s="1682"/>
      <c r="NDO32" s="1682"/>
      <c r="NDP32" s="1682"/>
      <c r="NDS32" s="1682"/>
      <c r="NEA32" s="1690"/>
      <c r="NEB32" s="1686"/>
      <c r="NEE32" s="1682"/>
      <c r="NEF32" s="1682"/>
      <c r="NEG32" s="1682"/>
      <c r="NEH32" s="1682"/>
      <c r="NEK32" s="1682"/>
      <c r="NES32" s="1690"/>
      <c r="NET32" s="1686"/>
      <c r="NEW32" s="1682"/>
      <c r="NEX32" s="1682"/>
      <c r="NEY32" s="1682"/>
      <c r="NEZ32" s="1682"/>
      <c r="NFC32" s="1682"/>
      <c r="NFK32" s="1690"/>
      <c r="NFL32" s="1686"/>
      <c r="NFO32" s="1682"/>
      <c r="NFP32" s="1682"/>
      <c r="NFQ32" s="1682"/>
      <c r="NFR32" s="1682"/>
      <c r="NFU32" s="1682"/>
      <c r="NGC32" s="1690"/>
      <c r="NGD32" s="1686"/>
      <c r="NGG32" s="1682"/>
      <c r="NGH32" s="1682"/>
      <c r="NGI32" s="1682"/>
      <c r="NGJ32" s="1682"/>
      <c r="NGM32" s="1682"/>
      <c r="NGU32" s="1690"/>
      <c r="NGV32" s="1686"/>
      <c r="NGY32" s="1682"/>
      <c r="NGZ32" s="1682"/>
      <c r="NHA32" s="1682"/>
      <c r="NHB32" s="1682"/>
      <c r="NHE32" s="1682"/>
      <c r="NHM32" s="1690"/>
      <c r="NHN32" s="1686"/>
      <c r="NHQ32" s="1682"/>
      <c r="NHR32" s="1682"/>
      <c r="NHS32" s="1682"/>
      <c r="NHT32" s="1682"/>
      <c r="NHW32" s="1682"/>
      <c r="NIE32" s="1690"/>
      <c r="NIF32" s="1686"/>
      <c r="NII32" s="1682"/>
      <c r="NIJ32" s="1682"/>
      <c r="NIK32" s="1682"/>
      <c r="NIL32" s="1682"/>
      <c r="NIO32" s="1682"/>
      <c r="NIW32" s="1690"/>
      <c r="NIX32" s="1686"/>
      <c r="NJA32" s="1682"/>
      <c r="NJB32" s="1682"/>
      <c r="NJC32" s="1682"/>
      <c r="NJD32" s="1682"/>
      <c r="NJG32" s="1682"/>
      <c r="NJO32" s="1690"/>
      <c r="NJP32" s="1686"/>
      <c r="NJS32" s="1682"/>
      <c r="NJT32" s="1682"/>
      <c r="NJU32" s="1682"/>
      <c r="NJV32" s="1682"/>
      <c r="NJY32" s="1682"/>
      <c r="NKG32" s="1690"/>
      <c r="NKH32" s="1686"/>
      <c r="NKK32" s="1682"/>
      <c r="NKL32" s="1682"/>
      <c r="NKM32" s="1682"/>
      <c r="NKN32" s="1682"/>
      <c r="NKQ32" s="1682"/>
      <c r="NKY32" s="1690"/>
      <c r="NKZ32" s="1686"/>
      <c r="NLC32" s="1682"/>
      <c r="NLD32" s="1682"/>
      <c r="NLE32" s="1682"/>
      <c r="NLF32" s="1682"/>
      <c r="NLI32" s="1682"/>
      <c r="NLQ32" s="1690"/>
      <c r="NLR32" s="1686"/>
      <c r="NLU32" s="1682"/>
      <c r="NLV32" s="1682"/>
      <c r="NLW32" s="1682"/>
      <c r="NLX32" s="1682"/>
      <c r="NMA32" s="1682"/>
      <c r="NMI32" s="1690"/>
      <c r="NMJ32" s="1686"/>
      <c r="NMM32" s="1682"/>
      <c r="NMN32" s="1682"/>
      <c r="NMO32" s="1682"/>
      <c r="NMP32" s="1682"/>
      <c r="NMS32" s="1682"/>
      <c r="NNA32" s="1690"/>
      <c r="NNB32" s="1686"/>
      <c r="NNE32" s="1682"/>
      <c r="NNF32" s="1682"/>
      <c r="NNG32" s="1682"/>
      <c r="NNH32" s="1682"/>
      <c r="NNK32" s="1682"/>
      <c r="NNS32" s="1690"/>
      <c r="NNT32" s="1686"/>
      <c r="NNW32" s="1682"/>
      <c r="NNX32" s="1682"/>
      <c r="NNY32" s="1682"/>
      <c r="NNZ32" s="1682"/>
      <c r="NOC32" s="1682"/>
      <c r="NOK32" s="1690"/>
      <c r="NOL32" s="1686"/>
      <c r="NOO32" s="1682"/>
      <c r="NOP32" s="1682"/>
      <c r="NOQ32" s="1682"/>
      <c r="NOR32" s="1682"/>
      <c r="NOU32" s="1682"/>
      <c r="NPC32" s="1690"/>
      <c r="NPD32" s="1686"/>
      <c r="NPG32" s="1682"/>
      <c r="NPH32" s="1682"/>
      <c r="NPI32" s="1682"/>
      <c r="NPJ32" s="1682"/>
      <c r="NPM32" s="1682"/>
      <c r="NPU32" s="1690"/>
      <c r="NPV32" s="1686"/>
      <c r="NPY32" s="1682"/>
      <c r="NPZ32" s="1682"/>
      <c r="NQA32" s="1682"/>
      <c r="NQB32" s="1682"/>
      <c r="NQE32" s="1682"/>
      <c r="NQM32" s="1690"/>
      <c r="NQN32" s="1686"/>
      <c r="NQQ32" s="1682"/>
      <c r="NQR32" s="1682"/>
      <c r="NQS32" s="1682"/>
      <c r="NQT32" s="1682"/>
      <c r="NQW32" s="1682"/>
      <c r="NRE32" s="1690"/>
      <c r="NRF32" s="1686"/>
      <c r="NRI32" s="1682"/>
      <c r="NRJ32" s="1682"/>
      <c r="NRK32" s="1682"/>
      <c r="NRL32" s="1682"/>
      <c r="NRO32" s="1682"/>
      <c r="NRW32" s="1690"/>
      <c r="NRX32" s="1686"/>
      <c r="NSA32" s="1682"/>
      <c r="NSB32" s="1682"/>
      <c r="NSC32" s="1682"/>
      <c r="NSD32" s="1682"/>
      <c r="NSG32" s="1682"/>
      <c r="NSO32" s="1690"/>
      <c r="NSP32" s="1686"/>
      <c r="NSS32" s="1682"/>
      <c r="NST32" s="1682"/>
      <c r="NSU32" s="1682"/>
      <c r="NSV32" s="1682"/>
      <c r="NSY32" s="1682"/>
      <c r="NTG32" s="1690"/>
      <c r="NTH32" s="1686"/>
      <c r="NTK32" s="1682"/>
      <c r="NTL32" s="1682"/>
      <c r="NTM32" s="1682"/>
      <c r="NTN32" s="1682"/>
      <c r="NTQ32" s="1682"/>
      <c r="NTY32" s="1690"/>
      <c r="NTZ32" s="1686"/>
      <c r="NUC32" s="1682"/>
      <c r="NUD32" s="1682"/>
      <c r="NUE32" s="1682"/>
      <c r="NUF32" s="1682"/>
      <c r="NUI32" s="1682"/>
      <c r="NUQ32" s="1690"/>
      <c r="NUR32" s="1686"/>
      <c r="NUU32" s="1682"/>
      <c r="NUV32" s="1682"/>
      <c r="NUW32" s="1682"/>
      <c r="NUX32" s="1682"/>
      <c r="NVA32" s="1682"/>
      <c r="NVI32" s="1690"/>
      <c r="NVJ32" s="1686"/>
      <c r="NVM32" s="1682"/>
      <c r="NVN32" s="1682"/>
      <c r="NVO32" s="1682"/>
      <c r="NVP32" s="1682"/>
      <c r="NVS32" s="1682"/>
      <c r="NWA32" s="1690"/>
      <c r="NWB32" s="1686"/>
      <c r="NWE32" s="1682"/>
      <c r="NWF32" s="1682"/>
      <c r="NWG32" s="1682"/>
      <c r="NWH32" s="1682"/>
      <c r="NWK32" s="1682"/>
      <c r="NWS32" s="1690"/>
      <c r="NWT32" s="1686"/>
      <c r="NWW32" s="1682"/>
      <c r="NWX32" s="1682"/>
      <c r="NWY32" s="1682"/>
      <c r="NWZ32" s="1682"/>
      <c r="NXC32" s="1682"/>
      <c r="NXK32" s="1690"/>
      <c r="NXL32" s="1686"/>
      <c r="NXO32" s="1682"/>
      <c r="NXP32" s="1682"/>
      <c r="NXQ32" s="1682"/>
      <c r="NXR32" s="1682"/>
      <c r="NXU32" s="1682"/>
      <c r="NYC32" s="1690"/>
      <c r="NYD32" s="1686"/>
      <c r="NYG32" s="1682"/>
      <c r="NYH32" s="1682"/>
      <c r="NYI32" s="1682"/>
      <c r="NYJ32" s="1682"/>
      <c r="NYM32" s="1682"/>
      <c r="NYU32" s="1690"/>
      <c r="NYV32" s="1686"/>
      <c r="NYY32" s="1682"/>
      <c r="NYZ32" s="1682"/>
      <c r="NZA32" s="1682"/>
      <c r="NZB32" s="1682"/>
      <c r="NZE32" s="1682"/>
      <c r="NZM32" s="1690"/>
      <c r="NZN32" s="1686"/>
      <c r="NZQ32" s="1682"/>
      <c r="NZR32" s="1682"/>
      <c r="NZS32" s="1682"/>
      <c r="NZT32" s="1682"/>
      <c r="NZW32" s="1682"/>
      <c r="OAE32" s="1690"/>
      <c r="OAF32" s="1686"/>
      <c r="OAI32" s="1682"/>
      <c r="OAJ32" s="1682"/>
      <c r="OAK32" s="1682"/>
      <c r="OAL32" s="1682"/>
      <c r="OAO32" s="1682"/>
      <c r="OAW32" s="1690"/>
      <c r="OAX32" s="1686"/>
      <c r="OBA32" s="1682"/>
      <c r="OBB32" s="1682"/>
      <c r="OBC32" s="1682"/>
      <c r="OBD32" s="1682"/>
      <c r="OBG32" s="1682"/>
      <c r="OBO32" s="1690"/>
      <c r="OBP32" s="1686"/>
      <c r="OBS32" s="1682"/>
      <c r="OBT32" s="1682"/>
      <c r="OBU32" s="1682"/>
      <c r="OBV32" s="1682"/>
      <c r="OBY32" s="1682"/>
      <c r="OCG32" s="1690"/>
      <c r="OCH32" s="1686"/>
      <c r="OCK32" s="1682"/>
      <c r="OCL32" s="1682"/>
      <c r="OCM32" s="1682"/>
      <c r="OCN32" s="1682"/>
      <c r="OCQ32" s="1682"/>
      <c r="OCY32" s="1690"/>
      <c r="OCZ32" s="1686"/>
      <c r="ODC32" s="1682"/>
      <c r="ODD32" s="1682"/>
      <c r="ODE32" s="1682"/>
      <c r="ODF32" s="1682"/>
      <c r="ODI32" s="1682"/>
      <c r="ODQ32" s="1690"/>
      <c r="ODR32" s="1686"/>
      <c r="ODU32" s="1682"/>
      <c r="ODV32" s="1682"/>
      <c r="ODW32" s="1682"/>
      <c r="ODX32" s="1682"/>
      <c r="OEA32" s="1682"/>
      <c r="OEI32" s="1690"/>
      <c r="OEJ32" s="1686"/>
      <c r="OEM32" s="1682"/>
      <c r="OEN32" s="1682"/>
      <c r="OEO32" s="1682"/>
      <c r="OEP32" s="1682"/>
      <c r="OES32" s="1682"/>
      <c r="OFA32" s="1690"/>
      <c r="OFB32" s="1686"/>
      <c r="OFE32" s="1682"/>
      <c r="OFF32" s="1682"/>
      <c r="OFG32" s="1682"/>
      <c r="OFH32" s="1682"/>
      <c r="OFK32" s="1682"/>
      <c r="OFS32" s="1690"/>
      <c r="OFT32" s="1686"/>
      <c r="OFW32" s="1682"/>
      <c r="OFX32" s="1682"/>
      <c r="OFY32" s="1682"/>
      <c r="OFZ32" s="1682"/>
      <c r="OGC32" s="1682"/>
      <c r="OGK32" s="1690"/>
      <c r="OGL32" s="1686"/>
      <c r="OGO32" s="1682"/>
      <c r="OGP32" s="1682"/>
      <c r="OGQ32" s="1682"/>
      <c r="OGR32" s="1682"/>
      <c r="OGU32" s="1682"/>
      <c r="OHC32" s="1690"/>
      <c r="OHD32" s="1686"/>
      <c r="OHG32" s="1682"/>
      <c r="OHH32" s="1682"/>
      <c r="OHI32" s="1682"/>
      <c r="OHJ32" s="1682"/>
      <c r="OHM32" s="1682"/>
      <c r="OHU32" s="1690"/>
      <c r="OHV32" s="1686"/>
      <c r="OHY32" s="1682"/>
      <c r="OHZ32" s="1682"/>
      <c r="OIA32" s="1682"/>
      <c r="OIB32" s="1682"/>
      <c r="OIE32" s="1682"/>
      <c r="OIM32" s="1690"/>
      <c r="OIN32" s="1686"/>
      <c r="OIQ32" s="1682"/>
      <c r="OIR32" s="1682"/>
      <c r="OIS32" s="1682"/>
      <c r="OIT32" s="1682"/>
      <c r="OIW32" s="1682"/>
      <c r="OJE32" s="1690"/>
      <c r="OJF32" s="1686"/>
      <c r="OJI32" s="1682"/>
      <c r="OJJ32" s="1682"/>
      <c r="OJK32" s="1682"/>
      <c r="OJL32" s="1682"/>
      <c r="OJO32" s="1682"/>
      <c r="OJW32" s="1690"/>
      <c r="OJX32" s="1686"/>
      <c r="OKA32" s="1682"/>
      <c r="OKB32" s="1682"/>
      <c r="OKC32" s="1682"/>
      <c r="OKD32" s="1682"/>
      <c r="OKG32" s="1682"/>
      <c r="OKO32" s="1690"/>
      <c r="OKP32" s="1686"/>
      <c r="OKS32" s="1682"/>
      <c r="OKT32" s="1682"/>
      <c r="OKU32" s="1682"/>
      <c r="OKV32" s="1682"/>
      <c r="OKY32" s="1682"/>
      <c r="OLG32" s="1690"/>
      <c r="OLH32" s="1686"/>
      <c r="OLK32" s="1682"/>
      <c r="OLL32" s="1682"/>
      <c r="OLM32" s="1682"/>
      <c r="OLN32" s="1682"/>
      <c r="OLQ32" s="1682"/>
      <c r="OLY32" s="1690"/>
      <c r="OLZ32" s="1686"/>
      <c r="OMC32" s="1682"/>
      <c r="OMD32" s="1682"/>
      <c r="OME32" s="1682"/>
      <c r="OMF32" s="1682"/>
      <c r="OMI32" s="1682"/>
      <c r="OMQ32" s="1690"/>
      <c r="OMR32" s="1686"/>
      <c r="OMU32" s="1682"/>
      <c r="OMV32" s="1682"/>
      <c r="OMW32" s="1682"/>
      <c r="OMX32" s="1682"/>
      <c r="ONA32" s="1682"/>
      <c r="ONI32" s="1690"/>
      <c r="ONJ32" s="1686"/>
      <c r="ONM32" s="1682"/>
      <c r="ONN32" s="1682"/>
      <c r="ONO32" s="1682"/>
      <c r="ONP32" s="1682"/>
      <c r="ONS32" s="1682"/>
      <c r="OOA32" s="1690"/>
      <c r="OOB32" s="1686"/>
      <c r="OOE32" s="1682"/>
      <c r="OOF32" s="1682"/>
      <c r="OOG32" s="1682"/>
      <c r="OOH32" s="1682"/>
      <c r="OOK32" s="1682"/>
      <c r="OOS32" s="1690"/>
      <c r="OOT32" s="1686"/>
      <c r="OOW32" s="1682"/>
      <c r="OOX32" s="1682"/>
      <c r="OOY32" s="1682"/>
      <c r="OOZ32" s="1682"/>
      <c r="OPC32" s="1682"/>
      <c r="OPK32" s="1690"/>
      <c r="OPL32" s="1686"/>
      <c r="OPO32" s="1682"/>
      <c r="OPP32" s="1682"/>
      <c r="OPQ32" s="1682"/>
      <c r="OPR32" s="1682"/>
      <c r="OPU32" s="1682"/>
      <c r="OQC32" s="1690"/>
      <c r="OQD32" s="1686"/>
      <c r="OQG32" s="1682"/>
      <c r="OQH32" s="1682"/>
      <c r="OQI32" s="1682"/>
      <c r="OQJ32" s="1682"/>
      <c r="OQM32" s="1682"/>
      <c r="OQU32" s="1690"/>
      <c r="OQV32" s="1686"/>
      <c r="OQY32" s="1682"/>
      <c r="OQZ32" s="1682"/>
      <c r="ORA32" s="1682"/>
      <c r="ORB32" s="1682"/>
      <c r="ORE32" s="1682"/>
      <c r="ORM32" s="1690"/>
      <c r="ORN32" s="1686"/>
      <c r="ORQ32" s="1682"/>
      <c r="ORR32" s="1682"/>
      <c r="ORS32" s="1682"/>
      <c r="ORT32" s="1682"/>
      <c r="ORW32" s="1682"/>
      <c r="OSE32" s="1690"/>
      <c r="OSF32" s="1686"/>
      <c r="OSI32" s="1682"/>
      <c r="OSJ32" s="1682"/>
      <c r="OSK32" s="1682"/>
      <c r="OSL32" s="1682"/>
      <c r="OSO32" s="1682"/>
      <c r="OSW32" s="1690"/>
      <c r="OSX32" s="1686"/>
      <c r="OTA32" s="1682"/>
      <c r="OTB32" s="1682"/>
      <c r="OTC32" s="1682"/>
      <c r="OTD32" s="1682"/>
      <c r="OTG32" s="1682"/>
      <c r="OTO32" s="1690"/>
      <c r="OTP32" s="1686"/>
      <c r="OTS32" s="1682"/>
      <c r="OTT32" s="1682"/>
      <c r="OTU32" s="1682"/>
      <c r="OTV32" s="1682"/>
      <c r="OTY32" s="1682"/>
      <c r="OUG32" s="1690"/>
      <c r="OUH32" s="1686"/>
      <c r="OUK32" s="1682"/>
      <c r="OUL32" s="1682"/>
      <c r="OUM32" s="1682"/>
      <c r="OUN32" s="1682"/>
      <c r="OUQ32" s="1682"/>
      <c r="OUY32" s="1690"/>
      <c r="OUZ32" s="1686"/>
      <c r="OVC32" s="1682"/>
      <c r="OVD32" s="1682"/>
      <c r="OVE32" s="1682"/>
      <c r="OVF32" s="1682"/>
      <c r="OVI32" s="1682"/>
      <c r="OVQ32" s="1690"/>
      <c r="OVR32" s="1686"/>
      <c r="OVU32" s="1682"/>
      <c r="OVV32" s="1682"/>
      <c r="OVW32" s="1682"/>
      <c r="OVX32" s="1682"/>
      <c r="OWA32" s="1682"/>
      <c r="OWI32" s="1690"/>
      <c r="OWJ32" s="1686"/>
      <c r="OWM32" s="1682"/>
      <c r="OWN32" s="1682"/>
      <c r="OWO32" s="1682"/>
      <c r="OWP32" s="1682"/>
      <c r="OWS32" s="1682"/>
      <c r="OXA32" s="1690"/>
      <c r="OXB32" s="1686"/>
      <c r="OXE32" s="1682"/>
      <c r="OXF32" s="1682"/>
      <c r="OXG32" s="1682"/>
      <c r="OXH32" s="1682"/>
      <c r="OXK32" s="1682"/>
      <c r="OXS32" s="1690"/>
      <c r="OXT32" s="1686"/>
      <c r="OXW32" s="1682"/>
      <c r="OXX32" s="1682"/>
      <c r="OXY32" s="1682"/>
      <c r="OXZ32" s="1682"/>
      <c r="OYC32" s="1682"/>
      <c r="OYK32" s="1690"/>
      <c r="OYL32" s="1686"/>
      <c r="OYO32" s="1682"/>
      <c r="OYP32" s="1682"/>
      <c r="OYQ32" s="1682"/>
      <c r="OYR32" s="1682"/>
      <c r="OYU32" s="1682"/>
      <c r="OZC32" s="1690"/>
      <c r="OZD32" s="1686"/>
      <c r="OZG32" s="1682"/>
      <c r="OZH32" s="1682"/>
      <c r="OZI32" s="1682"/>
      <c r="OZJ32" s="1682"/>
      <c r="OZM32" s="1682"/>
      <c r="OZU32" s="1690"/>
      <c r="OZV32" s="1686"/>
      <c r="OZY32" s="1682"/>
      <c r="OZZ32" s="1682"/>
      <c r="PAA32" s="1682"/>
      <c r="PAB32" s="1682"/>
      <c r="PAE32" s="1682"/>
      <c r="PAM32" s="1690"/>
      <c r="PAN32" s="1686"/>
      <c r="PAQ32" s="1682"/>
      <c r="PAR32" s="1682"/>
      <c r="PAS32" s="1682"/>
      <c r="PAT32" s="1682"/>
      <c r="PAW32" s="1682"/>
      <c r="PBE32" s="1690"/>
      <c r="PBF32" s="1686"/>
      <c r="PBI32" s="1682"/>
      <c r="PBJ32" s="1682"/>
      <c r="PBK32" s="1682"/>
      <c r="PBL32" s="1682"/>
      <c r="PBO32" s="1682"/>
      <c r="PBW32" s="1690"/>
      <c r="PBX32" s="1686"/>
      <c r="PCA32" s="1682"/>
      <c r="PCB32" s="1682"/>
      <c r="PCC32" s="1682"/>
      <c r="PCD32" s="1682"/>
      <c r="PCG32" s="1682"/>
      <c r="PCO32" s="1690"/>
      <c r="PCP32" s="1686"/>
      <c r="PCS32" s="1682"/>
      <c r="PCT32" s="1682"/>
      <c r="PCU32" s="1682"/>
      <c r="PCV32" s="1682"/>
      <c r="PCY32" s="1682"/>
      <c r="PDG32" s="1690"/>
      <c r="PDH32" s="1686"/>
      <c r="PDK32" s="1682"/>
      <c r="PDL32" s="1682"/>
      <c r="PDM32" s="1682"/>
      <c r="PDN32" s="1682"/>
      <c r="PDQ32" s="1682"/>
      <c r="PDY32" s="1690"/>
      <c r="PDZ32" s="1686"/>
      <c r="PEC32" s="1682"/>
      <c r="PED32" s="1682"/>
      <c r="PEE32" s="1682"/>
      <c r="PEF32" s="1682"/>
      <c r="PEI32" s="1682"/>
      <c r="PEQ32" s="1690"/>
      <c r="PER32" s="1686"/>
      <c r="PEU32" s="1682"/>
      <c r="PEV32" s="1682"/>
      <c r="PEW32" s="1682"/>
      <c r="PEX32" s="1682"/>
      <c r="PFA32" s="1682"/>
      <c r="PFI32" s="1690"/>
      <c r="PFJ32" s="1686"/>
      <c r="PFM32" s="1682"/>
      <c r="PFN32" s="1682"/>
      <c r="PFO32" s="1682"/>
      <c r="PFP32" s="1682"/>
      <c r="PFS32" s="1682"/>
      <c r="PGA32" s="1690"/>
      <c r="PGB32" s="1686"/>
      <c r="PGE32" s="1682"/>
      <c r="PGF32" s="1682"/>
      <c r="PGG32" s="1682"/>
      <c r="PGH32" s="1682"/>
      <c r="PGK32" s="1682"/>
      <c r="PGS32" s="1690"/>
      <c r="PGT32" s="1686"/>
      <c r="PGW32" s="1682"/>
      <c r="PGX32" s="1682"/>
      <c r="PGY32" s="1682"/>
      <c r="PGZ32" s="1682"/>
      <c r="PHC32" s="1682"/>
      <c r="PHK32" s="1690"/>
      <c r="PHL32" s="1686"/>
      <c r="PHO32" s="1682"/>
      <c r="PHP32" s="1682"/>
      <c r="PHQ32" s="1682"/>
      <c r="PHR32" s="1682"/>
      <c r="PHU32" s="1682"/>
      <c r="PIC32" s="1690"/>
      <c r="PID32" s="1686"/>
      <c r="PIG32" s="1682"/>
      <c r="PIH32" s="1682"/>
      <c r="PII32" s="1682"/>
      <c r="PIJ32" s="1682"/>
      <c r="PIM32" s="1682"/>
      <c r="PIU32" s="1690"/>
      <c r="PIV32" s="1686"/>
      <c r="PIY32" s="1682"/>
      <c r="PIZ32" s="1682"/>
      <c r="PJA32" s="1682"/>
      <c r="PJB32" s="1682"/>
      <c r="PJE32" s="1682"/>
      <c r="PJM32" s="1690"/>
      <c r="PJN32" s="1686"/>
      <c r="PJQ32" s="1682"/>
      <c r="PJR32" s="1682"/>
      <c r="PJS32" s="1682"/>
      <c r="PJT32" s="1682"/>
      <c r="PJW32" s="1682"/>
      <c r="PKE32" s="1690"/>
      <c r="PKF32" s="1686"/>
      <c r="PKI32" s="1682"/>
      <c r="PKJ32" s="1682"/>
      <c r="PKK32" s="1682"/>
      <c r="PKL32" s="1682"/>
      <c r="PKO32" s="1682"/>
      <c r="PKW32" s="1690"/>
      <c r="PKX32" s="1686"/>
      <c r="PLA32" s="1682"/>
      <c r="PLB32" s="1682"/>
      <c r="PLC32" s="1682"/>
      <c r="PLD32" s="1682"/>
      <c r="PLG32" s="1682"/>
      <c r="PLO32" s="1690"/>
      <c r="PLP32" s="1686"/>
      <c r="PLS32" s="1682"/>
      <c r="PLT32" s="1682"/>
      <c r="PLU32" s="1682"/>
      <c r="PLV32" s="1682"/>
      <c r="PLY32" s="1682"/>
      <c r="PMG32" s="1690"/>
      <c r="PMH32" s="1686"/>
      <c r="PMK32" s="1682"/>
      <c r="PML32" s="1682"/>
      <c r="PMM32" s="1682"/>
      <c r="PMN32" s="1682"/>
      <c r="PMQ32" s="1682"/>
      <c r="PMY32" s="1690"/>
      <c r="PMZ32" s="1686"/>
      <c r="PNC32" s="1682"/>
      <c r="PND32" s="1682"/>
      <c r="PNE32" s="1682"/>
      <c r="PNF32" s="1682"/>
      <c r="PNI32" s="1682"/>
      <c r="PNQ32" s="1690"/>
      <c r="PNR32" s="1686"/>
      <c r="PNU32" s="1682"/>
      <c r="PNV32" s="1682"/>
      <c r="PNW32" s="1682"/>
      <c r="PNX32" s="1682"/>
      <c r="POA32" s="1682"/>
      <c r="POI32" s="1690"/>
      <c r="POJ32" s="1686"/>
      <c r="POM32" s="1682"/>
      <c r="PON32" s="1682"/>
      <c r="POO32" s="1682"/>
      <c r="POP32" s="1682"/>
      <c r="POS32" s="1682"/>
      <c r="PPA32" s="1690"/>
      <c r="PPB32" s="1686"/>
      <c r="PPE32" s="1682"/>
      <c r="PPF32" s="1682"/>
      <c r="PPG32" s="1682"/>
      <c r="PPH32" s="1682"/>
      <c r="PPK32" s="1682"/>
      <c r="PPS32" s="1690"/>
      <c r="PPT32" s="1686"/>
      <c r="PPW32" s="1682"/>
      <c r="PPX32" s="1682"/>
      <c r="PPY32" s="1682"/>
      <c r="PPZ32" s="1682"/>
      <c r="PQC32" s="1682"/>
      <c r="PQK32" s="1690"/>
      <c r="PQL32" s="1686"/>
      <c r="PQO32" s="1682"/>
      <c r="PQP32" s="1682"/>
      <c r="PQQ32" s="1682"/>
      <c r="PQR32" s="1682"/>
      <c r="PQU32" s="1682"/>
      <c r="PRC32" s="1690"/>
      <c r="PRD32" s="1686"/>
      <c r="PRG32" s="1682"/>
      <c r="PRH32" s="1682"/>
      <c r="PRI32" s="1682"/>
      <c r="PRJ32" s="1682"/>
      <c r="PRM32" s="1682"/>
      <c r="PRU32" s="1690"/>
      <c r="PRV32" s="1686"/>
      <c r="PRY32" s="1682"/>
      <c r="PRZ32" s="1682"/>
      <c r="PSA32" s="1682"/>
      <c r="PSB32" s="1682"/>
      <c r="PSE32" s="1682"/>
      <c r="PSM32" s="1690"/>
      <c r="PSN32" s="1686"/>
      <c r="PSQ32" s="1682"/>
      <c r="PSR32" s="1682"/>
      <c r="PSS32" s="1682"/>
      <c r="PST32" s="1682"/>
      <c r="PSW32" s="1682"/>
      <c r="PTE32" s="1690"/>
      <c r="PTF32" s="1686"/>
      <c r="PTI32" s="1682"/>
      <c r="PTJ32" s="1682"/>
      <c r="PTK32" s="1682"/>
      <c r="PTL32" s="1682"/>
      <c r="PTO32" s="1682"/>
      <c r="PTW32" s="1690"/>
      <c r="PTX32" s="1686"/>
      <c r="PUA32" s="1682"/>
      <c r="PUB32" s="1682"/>
      <c r="PUC32" s="1682"/>
      <c r="PUD32" s="1682"/>
      <c r="PUG32" s="1682"/>
      <c r="PUO32" s="1690"/>
      <c r="PUP32" s="1686"/>
      <c r="PUS32" s="1682"/>
      <c r="PUT32" s="1682"/>
      <c r="PUU32" s="1682"/>
      <c r="PUV32" s="1682"/>
      <c r="PUY32" s="1682"/>
      <c r="PVG32" s="1690"/>
      <c r="PVH32" s="1686"/>
      <c r="PVK32" s="1682"/>
      <c r="PVL32" s="1682"/>
      <c r="PVM32" s="1682"/>
      <c r="PVN32" s="1682"/>
      <c r="PVQ32" s="1682"/>
      <c r="PVY32" s="1690"/>
      <c r="PVZ32" s="1686"/>
      <c r="PWC32" s="1682"/>
      <c r="PWD32" s="1682"/>
      <c r="PWE32" s="1682"/>
      <c r="PWF32" s="1682"/>
      <c r="PWI32" s="1682"/>
      <c r="PWQ32" s="1690"/>
      <c r="PWR32" s="1686"/>
      <c r="PWU32" s="1682"/>
      <c r="PWV32" s="1682"/>
      <c r="PWW32" s="1682"/>
      <c r="PWX32" s="1682"/>
      <c r="PXA32" s="1682"/>
      <c r="PXI32" s="1690"/>
      <c r="PXJ32" s="1686"/>
      <c r="PXM32" s="1682"/>
      <c r="PXN32" s="1682"/>
      <c r="PXO32" s="1682"/>
      <c r="PXP32" s="1682"/>
      <c r="PXS32" s="1682"/>
      <c r="PYA32" s="1690"/>
      <c r="PYB32" s="1686"/>
      <c r="PYE32" s="1682"/>
      <c r="PYF32" s="1682"/>
      <c r="PYG32" s="1682"/>
      <c r="PYH32" s="1682"/>
      <c r="PYK32" s="1682"/>
      <c r="PYS32" s="1690"/>
      <c r="PYT32" s="1686"/>
      <c r="PYW32" s="1682"/>
      <c r="PYX32" s="1682"/>
      <c r="PYY32" s="1682"/>
      <c r="PYZ32" s="1682"/>
      <c r="PZC32" s="1682"/>
      <c r="PZK32" s="1690"/>
      <c r="PZL32" s="1686"/>
      <c r="PZO32" s="1682"/>
      <c r="PZP32" s="1682"/>
      <c r="PZQ32" s="1682"/>
      <c r="PZR32" s="1682"/>
      <c r="PZU32" s="1682"/>
      <c r="QAC32" s="1690"/>
      <c r="QAD32" s="1686"/>
      <c r="QAG32" s="1682"/>
      <c r="QAH32" s="1682"/>
      <c r="QAI32" s="1682"/>
      <c r="QAJ32" s="1682"/>
      <c r="QAM32" s="1682"/>
      <c r="QAU32" s="1690"/>
      <c r="QAV32" s="1686"/>
      <c r="QAY32" s="1682"/>
      <c r="QAZ32" s="1682"/>
      <c r="QBA32" s="1682"/>
      <c r="QBB32" s="1682"/>
      <c r="QBE32" s="1682"/>
      <c r="QBM32" s="1690"/>
      <c r="QBN32" s="1686"/>
      <c r="QBQ32" s="1682"/>
      <c r="QBR32" s="1682"/>
      <c r="QBS32" s="1682"/>
      <c r="QBT32" s="1682"/>
      <c r="QBW32" s="1682"/>
      <c r="QCE32" s="1690"/>
      <c r="QCF32" s="1686"/>
      <c r="QCI32" s="1682"/>
      <c r="QCJ32" s="1682"/>
      <c r="QCK32" s="1682"/>
      <c r="QCL32" s="1682"/>
      <c r="QCO32" s="1682"/>
      <c r="QCW32" s="1690"/>
      <c r="QCX32" s="1686"/>
      <c r="QDA32" s="1682"/>
      <c r="QDB32" s="1682"/>
      <c r="QDC32" s="1682"/>
      <c r="QDD32" s="1682"/>
      <c r="QDG32" s="1682"/>
      <c r="QDO32" s="1690"/>
      <c r="QDP32" s="1686"/>
      <c r="QDS32" s="1682"/>
      <c r="QDT32" s="1682"/>
      <c r="QDU32" s="1682"/>
      <c r="QDV32" s="1682"/>
      <c r="QDY32" s="1682"/>
      <c r="QEG32" s="1690"/>
      <c r="QEH32" s="1686"/>
      <c r="QEK32" s="1682"/>
      <c r="QEL32" s="1682"/>
      <c r="QEM32" s="1682"/>
      <c r="QEN32" s="1682"/>
      <c r="QEQ32" s="1682"/>
      <c r="QEY32" s="1690"/>
      <c r="QEZ32" s="1686"/>
      <c r="QFC32" s="1682"/>
      <c r="QFD32" s="1682"/>
      <c r="QFE32" s="1682"/>
      <c r="QFF32" s="1682"/>
      <c r="QFI32" s="1682"/>
      <c r="QFQ32" s="1690"/>
      <c r="QFR32" s="1686"/>
      <c r="QFU32" s="1682"/>
      <c r="QFV32" s="1682"/>
      <c r="QFW32" s="1682"/>
      <c r="QFX32" s="1682"/>
      <c r="QGA32" s="1682"/>
      <c r="QGI32" s="1690"/>
      <c r="QGJ32" s="1686"/>
      <c r="QGM32" s="1682"/>
      <c r="QGN32" s="1682"/>
      <c r="QGO32" s="1682"/>
      <c r="QGP32" s="1682"/>
      <c r="QGS32" s="1682"/>
      <c r="QHA32" s="1690"/>
      <c r="QHB32" s="1686"/>
      <c r="QHE32" s="1682"/>
      <c r="QHF32" s="1682"/>
      <c r="QHG32" s="1682"/>
      <c r="QHH32" s="1682"/>
      <c r="QHK32" s="1682"/>
      <c r="QHS32" s="1690"/>
      <c r="QHT32" s="1686"/>
      <c r="QHW32" s="1682"/>
      <c r="QHX32" s="1682"/>
      <c r="QHY32" s="1682"/>
      <c r="QHZ32" s="1682"/>
      <c r="QIC32" s="1682"/>
      <c r="QIK32" s="1690"/>
      <c r="QIL32" s="1686"/>
      <c r="QIO32" s="1682"/>
      <c r="QIP32" s="1682"/>
      <c r="QIQ32" s="1682"/>
      <c r="QIR32" s="1682"/>
      <c r="QIU32" s="1682"/>
      <c r="QJC32" s="1690"/>
      <c r="QJD32" s="1686"/>
      <c r="QJG32" s="1682"/>
      <c r="QJH32" s="1682"/>
      <c r="QJI32" s="1682"/>
      <c r="QJJ32" s="1682"/>
      <c r="QJM32" s="1682"/>
      <c r="QJU32" s="1690"/>
      <c r="QJV32" s="1686"/>
      <c r="QJY32" s="1682"/>
      <c r="QJZ32" s="1682"/>
      <c r="QKA32" s="1682"/>
      <c r="QKB32" s="1682"/>
      <c r="QKE32" s="1682"/>
      <c r="QKM32" s="1690"/>
      <c r="QKN32" s="1686"/>
      <c r="QKQ32" s="1682"/>
      <c r="QKR32" s="1682"/>
      <c r="QKS32" s="1682"/>
      <c r="QKT32" s="1682"/>
      <c r="QKW32" s="1682"/>
      <c r="QLE32" s="1690"/>
      <c r="QLF32" s="1686"/>
      <c r="QLI32" s="1682"/>
      <c r="QLJ32" s="1682"/>
      <c r="QLK32" s="1682"/>
      <c r="QLL32" s="1682"/>
      <c r="QLO32" s="1682"/>
      <c r="QLW32" s="1690"/>
      <c r="QLX32" s="1686"/>
      <c r="QMA32" s="1682"/>
      <c r="QMB32" s="1682"/>
      <c r="QMC32" s="1682"/>
      <c r="QMD32" s="1682"/>
      <c r="QMG32" s="1682"/>
      <c r="QMO32" s="1690"/>
      <c r="QMP32" s="1686"/>
      <c r="QMS32" s="1682"/>
      <c r="QMT32" s="1682"/>
      <c r="QMU32" s="1682"/>
      <c r="QMV32" s="1682"/>
      <c r="QMY32" s="1682"/>
      <c r="QNG32" s="1690"/>
      <c r="QNH32" s="1686"/>
      <c r="QNK32" s="1682"/>
      <c r="QNL32" s="1682"/>
      <c r="QNM32" s="1682"/>
      <c r="QNN32" s="1682"/>
      <c r="QNQ32" s="1682"/>
      <c r="QNY32" s="1690"/>
      <c r="QNZ32" s="1686"/>
      <c r="QOC32" s="1682"/>
      <c r="QOD32" s="1682"/>
      <c r="QOE32" s="1682"/>
      <c r="QOF32" s="1682"/>
      <c r="QOI32" s="1682"/>
      <c r="QOQ32" s="1690"/>
      <c r="QOR32" s="1686"/>
      <c r="QOU32" s="1682"/>
      <c r="QOV32" s="1682"/>
      <c r="QOW32" s="1682"/>
      <c r="QOX32" s="1682"/>
      <c r="QPA32" s="1682"/>
      <c r="QPI32" s="1690"/>
      <c r="QPJ32" s="1686"/>
      <c r="QPM32" s="1682"/>
      <c r="QPN32" s="1682"/>
      <c r="QPO32" s="1682"/>
      <c r="QPP32" s="1682"/>
      <c r="QPS32" s="1682"/>
      <c r="QQA32" s="1690"/>
      <c r="QQB32" s="1686"/>
      <c r="QQE32" s="1682"/>
      <c r="QQF32" s="1682"/>
      <c r="QQG32" s="1682"/>
      <c r="QQH32" s="1682"/>
      <c r="QQK32" s="1682"/>
      <c r="QQS32" s="1690"/>
      <c r="QQT32" s="1686"/>
      <c r="QQW32" s="1682"/>
      <c r="QQX32" s="1682"/>
      <c r="QQY32" s="1682"/>
      <c r="QQZ32" s="1682"/>
      <c r="QRC32" s="1682"/>
      <c r="QRK32" s="1690"/>
      <c r="QRL32" s="1686"/>
      <c r="QRO32" s="1682"/>
      <c r="QRP32" s="1682"/>
      <c r="QRQ32" s="1682"/>
      <c r="QRR32" s="1682"/>
      <c r="QRU32" s="1682"/>
      <c r="QSC32" s="1690"/>
      <c r="QSD32" s="1686"/>
      <c r="QSG32" s="1682"/>
      <c r="QSH32" s="1682"/>
      <c r="QSI32" s="1682"/>
      <c r="QSJ32" s="1682"/>
      <c r="QSM32" s="1682"/>
      <c r="QSU32" s="1690"/>
      <c r="QSV32" s="1686"/>
      <c r="QSY32" s="1682"/>
      <c r="QSZ32" s="1682"/>
      <c r="QTA32" s="1682"/>
      <c r="QTB32" s="1682"/>
      <c r="QTE32" s="1682"/>
      <c r="QTM32" s="1690"/>
      <c r="QTN32" s="1686"/>
      <c r="QTQ32" s="1682"/>
      <c r="QTR32" s="1682"/>
      <c r="QTS32" s="1682"/>
      <c r="QTT32" s="1682"/>
      <c r="QTW32" s="1682"/>
      <c r="QUE32" s="1690"/>
      <c r="QUF32" s="1686"/>
      <c r="QUI32" s="1682"/>
      <c r="QUJ32" s="1682"/>
      <c r="QUK32" s="1682"/>
      <c r="QUL32" s="1682"/>
      <c r="QUO32" s="1682"/>
      <c r="QUW32" s="1690"/>
      <c r="QUX32" s="1686"/>
      <c r="QVA32" s="1682"/>
      <c r="QVB32" s="1682"/>
      <c r="QVC32" s="1682"/>
      <c r="QVD32" s="1682"/>
      <c r="QVG32" s="1682"/>
      <c r="QVO32" s="1690"/>
      <c r="QVP32" s="1686"/>
      <c r="QVS32" s="1682"/>
      <c r="QVT32" s="1682"/>
      <c r="QVU32" s="1682"/>
      <c r="QVV32" s="1682"/>
      <c r="QVY32" s="1682"/>
      <c r="QWG32" s="1690"/>
      <c r="QWH32" s="1686"/>
      <c r="QWK32" s="1682"/>
      <c r="QWL32" s="1682"/>
      <c r="QWM32" s="1682"/>
      <c r="QWN32" s="1682"/>
      <c r="QWQ32" s="1682"/>
      <c r="QWY32" s="1690"/>
      <c r="QWZ32" s="1686"/>
      <c r="QXC32" s="1682"/>
      <c r="QXD32" s="1682"/>
      <c r="QXE32" s="1682"/>
      <c r="QXF32" s="1682"/>
      <c r="QXI32" s="1682"/>
      <c r="QXQ32" s="1690"/>
      <c r="QXR32" s="1686"/>
      <c r="QXU32" s="1682"/>
      <c r="QXV32" s="1682"/>
      <c r="QXW32" s="1682"/>
      <c r="QXX32" s="1682"/>
      <c r="QYA32" s="1682"/>
      <c r="QYI32" s="1690"/>
      <c r="QYJ32" s="1686"/>
      <c r="QYM32" s="1682"/>
      <c r="QYN32" s="1682"/>
      <c r="QYO32" s="1682"/>
      <c r="QYP32" s="1682"/>
      <c r="QYS32" s="1682"/>
      <c r="QZA32" s="1690"/>
      <c r="QZB32" s="1686"/>
      <c r="QZE32" s="1682"/>
      <c r="QZF32" s="1682"/>
      <c r="QZG32" s="1682"/>
      <c r="QZH32" s="1682"/>
      <c r="QZK32" s="1682"/>
      <c r="QZS32" s="1690"/>
      <c r="QZT32" s="1686"/>
      <c r="QZW32" s="1682"/>
      <c r="QZX32" s="1682"/>
      <c r="QZY32" s="1682"/>
      <c r="QZZ32" s="1682"/>
      <c r="RAC32" s="1682"/>
      <c r="RAK32" s="1690"/>
      <c r="RAL32" s="1686"/>
      <c r="RAO32" s="1682"/>
      <c r="RAP32" s="1682"/>
      <c r="RAQ32" s="1682"/>
      <c r="RAR32" s="1682"/>
      <c r="RAU32" s="1682"/>
      <c r="RBC32" s="1690"/>
      <c r="RBD32" s="1686"/>
      <c r="RBG32" s="1682"/>
      <c r="RBH32" s="1682"/>
      <c r="RBI32" s="1682"/>
      <c r="RBJ32" s="1682"/>
      <c r="RBM32" s="1682"/>
      <c r="RBU32" s="1690"/>
      <c r="RBV32" s="1686"/>
      <c r="RBY32" s="1682"/>
      <c r="RBZ32" s="1682"/>
      <c r="RCA32" s="1682"/>
      <c r="RCB32" s="1682"/>
      <c r="RCE32" s="1682"/>
      <c r="RCM32" s="1690"/>
      <c r="RCN32" s="1686"/>
      <c r="RCQ32" s="1682"/>
      <c r="RCR32" s="1682"/>
      <c r="RCS32" s="1682"/>
      <c r="RCT32" s="1682"/>
      <c r="RCW32" s="1682"/>
      <c r="RDE32" s="1690"/>
      <c r="RDF32" s="1686"/>
      <c r="RDI32" s="1682"/>
      <c r="RDJ32" s="1682"/>
      <c r="RDK32" s="1682"/>
      <c r="RDL32" s="1682"/>
      <c r="RDO32" s="1682"/>
      <c r="RDW32" s="1690"/>
      <c r="RDX32" s="1686"/>
      <c r="REA32" s="1682"/>
      <c r="REB32" s="1682"/>
      <c r="REC32" s="1682"/>
      <c r="RED32" s="1682"/>
      <c r="REG32" s="1682"/>
      <c r="REO32" s="1690"/>
      <c r="REP32" s="1686"/>
      <c r="RES32" s="1682"/>
      <c r="RET32" s="1682"/>
      <c r="REU32" s="1682"/>
      <c r="REV32" s="1682"/>
      <c r="REY32" s="1682"/>
      <c r="RFG32" s="1690"/>
      <c r="RFH32" s="1686"/>
      <c r="RFK32" s="1682"/>
      <c r="RFL32" s="1682"/>
      <c r="RFM32" s="1682"/>
      <c r="RFN32" s="1682"/>
      <c r="RFQ32" s="1682"/>
      <c r="RFY32" s="1690"/>
      <c r="RFZ32" s="1686"/>
      <c r="RGC32" s="1682"/>
      <c r="RGD32" s="1682"/>
      <c r="RGE32" s="1682"/>
      <c r="RGF32" s="1682"/>
      <c r="RGI32" s="1682"/>
      <c r="RGQ32" s="1690"/>
      <c r="RGR32" s="1686"/>
      <c r="RGU32" s="1682"/>
      <c r="RGV32" s="1682"/>
      <c r="RGW32" s="1682"/>
      <c r="RGX32" s="1682"/>
      <c r="RHA32" s="1682"/>
      <c r="RHI32" s="1690"/>
      <c r="RHJ32" s="1686"/>
      <c r="RHM32" s="1682"/>
      <c r="RHN32" s="1682"/>
      <c r="RHO32" s="1682"/>
      <c r="RHP32" s="1682"/>
      <c r="RHS32" s="1682"/>
      <c r="RIA32" s="1690"/>
      <c r="RIB32" s="1686"/>
      <c r="RIE32" s="1682"/>
      <c r="RIF32" s="1682"/>
      <c r="RIG32" s="1682"/>
      <c r="RIH32" s="1682"/>
      <c r="RIK32" s="1682"/>
      <c r="RIS32" s="1690"/>
      <c r="RIT32" s="1686"/>
      <c r="RIW32" s="1682"/>
      <c r="RIX32" s="1682"/>
      <c r="RIY32" s="1682"/>
      <c r="RIZ32" s="1682"/>
      <c r="RJC32" s="1682"/>
      <c r="RJK32" s="1690"/>
      <c r="RJL32" s="1686"/>
      <c r="RJO32" s="1682"/>
      <c r="RJP32" s="1682"/>
      <c r="RJQ32" s="1682"/>
      <c r="RJR32" s="1682"/>
      <c r="RJU32" s="1682"/>
      <c r="RKC32" s="1690"/>
      <c r="RKD32" s="1686"/>
      <c r="RKG32" s="1682"/>
      <c r="RKH32" s="1682"/>
      <c r="RKI32" s="1682"/>
      <c r="RKJ32" s="1682"/>
      <c r="RKM32" s="1682"/>
      <c r="RKU32" s="1690"/>
      <c r="RKV32" s="1686"/>
      <c r="RKY32" s="1682"/>
      <c r="RKZ32" s="1682"/>
      <c r="RLA32" s="1682"/>
      <c r="RLB32" s="1682"/>
      <c r="RLE32" s="1682"/>
      <c r="RLM32" s="1690"/>
      <c r="RLN32" s="1686"/>
      <c r="RLQ32" s="1682"/>
      <c r="RLR32" s="1682"/>
      <c r="RLS32" s="1682"/>
      <c r="RLT32" s="1682"/>
      <c r="RLW32" s="1682"/>
      <c r="RME32" s="1690"/>
      <c r="RMF32" s="1686"/>
      <c r="RMI32" s="1682"/>
      <c r="RMJ32" s="1682"/>
      <c r="RMK32" s="1682"/>
      <c r="RML32" s="1682"/>
      <c r="RMO32" s="1682"/>
      <c r="RMW32" s="1690"/>
      <c r="RMX32" s="1686"/>
      <c r="RNA32" s="1682"/>
      <c r="RNB32" s="1682"/>
      <c r="RNC32" s="1682"/>
      <c r="RND32" s="1682"/>
      <c r="RNG32" s="1682"/>
      <c r="RNO32" s="1690"/>
      <c r="RNP32" s="1686"/>
      <c r="RNS32" s="1682"/>
      <c r="RNT32" s="1682"/>
      <c r="RNU32" s="1682"/>
      <c r="RNV32" s="1682"/>
      <c r="RNY32" s="1682"/>
      <c r="ROG32" s="1690"/>
      <c r="ROH32" s="1686"/>
      <c r="ROK32" s="1682"/>
      <c r="ROL32" s="1682"/>
      <c r="ROM32" s="1682"/>
      <c r="RON32" s="1682"/>
      <c r="ROQ32" s="1682"/>
      <c r="ROY32" s="1690"/>
      <c r="ROZ32" s="1686"/>
      <c r="RPC32" s="1682"/>
      <c r="RPD32" s="1682"/>
      <c r="RPE32" s="1682"/>
      <c r="RPF32" s="1682"/>
      <c r="RPI32" s="1682"/>
      <c r="RPQ32" s="1690"/>
      <c r="RPR32" s="1686"/>
      <c r="RPU32" s="1682"/>
      <c r="RPV32" s="1682"/>
      <c r="RPW32" s="1682"/>
      <c r="RPX32" s="1682"/>
      <c r="RQA32" s="1682"/>
      <c r="RQI32" s="1690"/>
      <c r="RQJ32" s="1686"/>
      <c r="RQM32" s="1682"/>
      <c r="RQN32" s="1682"/>
      <c r="RQO32" s="1682"/>
      <c r="RQP32" s="1682"/>
      <c r="RQS32" s="1682"/>
      <c r="RRA32" s="1690"/>
      <c r="RRB32" s="1686"/>
      <c r="RRE32" s="1682"/>
      <c r="RRF32" s="1682"/>
      <c r="RRG32" s="1682"/>
      <c r="RRH32" s="1682"/>
      <c r="RRK32" s="1682"/>
      <c r="RRS32" s="1690"/>
      <c r="RRT32" s="1686"/>
      <c r="RRW32" s="1682"/>
      <c r="RRX32" s="1682"/>
      <c r="RRY32" s="1682"/>
      <c r="RRZ32" s="1682"/>
      <c r="RSC32" s="1682"/>
      <c r="RSK32" s="1690"/>
      <c r="RSL32" s="1686"/>
      <c r="RSO32" s="1682"/>
      <c r="RSP32" s="1682"/>
      <c r="RSQ32" s="1682"/>
      <c r="RSR32" s="1682"/>
      <c r="RSU32" s="1682"/>
      <c r="RTC32" s="1690"/>
      <c r="RTD32" s="1686"/>
      <c r="RTG32" s="1682"/>
      <c r="RTH32" s="1682"/>
      <c r="RTI32" s="1682"/>
      <c r="RTJ32" s="1682"/>
      <c r="RTM32" s="1682"/>
      <c r="RTU32" s="1690"/>
      <c r="RTV32" s="1686"/>
      <c r="RTY32" s="1682"/>
      <c r="RTZ32" s="1682"/>
      <c r="RUA32" s="1682"/>
      <c r="RUB32" s="1682"/>
      <c r="RUE32" s="1682"/>
      <c r="RUM32" s="1690"/>
      <c r="RUN32" s="1686"/>
      <c r="RUQ32" s="1682"/>
      <c r="RUR32" s="1682"/>
      <c r="RUS32" s="1682"/>
      <c r="RUT32" s="1682"/>
      <c r="RUW32" s="1682"/>
      <c r="RVE32" s="1690"/>
      <c r="RVF32" s="1686"/>
      <c r="RVI32" s="1682"/>
      <c r="RVJ32" s="1682"/>
      <c r="RVK32" s="1682"/>
      <c r="RVL32" s="1682"/>
      <c r="RVO32" s="1682"/>
      <c r="RVW32" s="1690"/>
      <c r="RVX32" s="1686"/>
      <c r="RWA32" s="1682"/>
      <c r="RWB32" s="1682"/>
      <c r="RWC32" s="1682"/>
      <c r="RWD32" s="1682"/>
      <c r="RWG32" s="1682"/>
      <c r="RWO32" s="1690"/>
      <c r="RWP32" s="1686"/>
      <c r="RWS32" s="1682"/>
      <c r="RWT32" s="1682"/>
      <c r="RWU32" s="1682"/>
      <c r="RWV32" s="1682"/>
      <c r="RWY32" s="1682"/>
      <c r="RXG32" s="1690"/>
      <c r="RXH32" s="1686"/>
      <c r="RXK32" s="1682"/>
      <c r="RXL32" s="1682"/>
      <c r="RXM32" s="1682"/>
      <c r="RXN32" s="1682"/>
      <c r="RXQ32" s="1682"/>
      <c r="RXY32" s="1690"/>
      <c r="RXZ32" s="1686"/>
      <c r="RYC32" s="1682"/>
      <c r="RYD32" s="1682"/>
      <c r="RYE32" s="1682"/>
      <c r="RYF32" s="1682"/>
      <c r="RYI32" s="1682"/>
      <c r="RYQ32" s="1690"/>
      <c r="RYR32" s="1686"/>
      <c r="RYU32" s="1682"/>
      <c r="RYV32" s="1682"/>
      <c r="RYW32" s="1682"/>
      <c r="RYX32" s="1682"/>
      <c r="RZA32" s="1682"/>
      <c r="RZI32" s="1690"/>
      <c r="RZJ32" s="1686"/>
      <c r="RZM32" s="1682"/>
      <c r="RZN32" s="1682"/>
      <c r="RZO32" s="1682"/>
      <c r="RZP32" s="1682"/>
      <c r="RZS32" s="1682"/>
      <c r="SAA32" s="1690"/>
      <c r="SAB32" s="1686"/>
      <c r="SAE32" s="1682"/>
      <c r="SAF32" s="1682"/>
      <c r="SAG32" s="1682"/>
      <c r="SAH32" s="1682"/>
      <c r="SAK32" s="1682"/>
      <c r="SAS32" s="1690"/>
      <c r="SAT32" s="1686"/>
      <c r="SAW32" s="1682"/>
      <c r="SAX32" s="1682"/>
      <c r="SAY32" s="1682"/>
      <c r="SAZ32" s="1682"/>
      <c r="SBC32" s="1682"/>
      <c r="SBK32" s="1690"/>
      <c r="SBL32" s="1686"/>
      <c r="SBO32" s="1682"/>
      <c r="SBP32" s="1682"/>
      <c r="SBQ32" s="1682"/>
      <c r="SBR32" s="1682"/>
      <c r="SBU32" s="1682"/>
      <c r="SCC32" s="1690"/>
      <c r="SCD32" s="1686"/>
      <c r="SCG32" s="1682"/>
      <c r="SCH32" s="1682"/>
      <c r="SCI32" s="1682"/>
      <c r="SCJ32" s="1682"/>
      <c r="SCM32" s="1682"/>
      <c r="SCU32" s="1690"/>
      <c r="SCV32" s="1686"/>
      <c r="SCY32" s="1682"/>
      <c r="SCZ32" s="1682"/>
      <c r="SDA32" s="1682"/>
      <c r="SDB32" s="1682"/>
      <c r="SDE32" s="1682"/>
      <c r="SDM32" s="1690"/>
      <c r="SDN32" s="1686"/>
      <c r="SDQ32" s="1682"/>
      <c r="SDR32" s="1682"/>
      <c r="SDS32" s="1682"/>
      <c r="SDT32" s="1682"/>
      <c r="SDW32" s="1682"/>
      <c r="SEE32" s="1690"/>
      <c r="SEF32" s="1686"/>
      <c r="SEI32" s="1682"/>
      <c r="SEJ32" s="1682"/>
      <c r="SEK32" s="1682"/>
      <c r="SEL32" s="1682"/>
      <c r="SEO32" s="1682"/>
      <c r="SEW32" s="1690"/>
      <c r="SEX32" s="1686"/>
      <c r="SFA32" s="1682"/>
      <c r="SFB32" s="1682"/>
      <c r="SFC32" s="1682"/>
      <c r="SFD32" s="1682"/>
      <c r="SFG32" s="1682"/>
      <c r="SFO32" s="1690"/>
      <c r="SFP32" s="1686"/>
      <c r="SFS32" s="1682"/>
      <c r="SFT32" s="1682"/>
      <c r="SFU32" s="1682"/>
      <c r="SFV32" s="1682"/>
      <c r="SFY32" s="1682"/>
      <c r="SGG32" s="1690"/>
      <c r="SGH32" s="1686"/>
      <c r="SGK32" s="1682"/>
      <c r="SGL32" s="1682"/>
      <c r="SGM32" s="1682"/>
      <c r="SGN32" s="1682"/>
      <c r="SGQ32" s="1682"/>
      <c r="SGY32" s="1690"/>
      <c r="SGZ32" s="1686"/>
      <c r="SHC32" s="1682"/>
      <c r="SHD32" s="1682"/>
      <c r="SHE32" s="1682"/>
      <c r="SHF32" s="1682"/>
      <c r="SHI32" s="1682"/>
      <c r="SHQ32" s="1690"/>
      <c r="SHR32" s="1686"/>
      <c r="SHU32" s="1682"/>
      <c r="SHV32" s="1682"/>
      <c r="SHW32" s="1682"/>
      <c r="SHX32" s="1682"/>
      <c r="SIA32" s="1682"/>
      <c r="SII32" s="1690"/>
      <c r="SIJ32" s="1686"/>
      <c r="SIM32" s="1682"/>
      <c r="SIN32" s="1682"/>
      <c r="SIO32" s="1682"/>
      <c r="SIP32" s="1682"/>
      <c r="SIS32" s="1682"/>
      <c r="SJA32" s="1690"/>
      <c r="SJB32" s="1686"/>
      <c r="SJE32" s="1682"/>
      <c r="SJF32" s="1682"/>
      <c r="SJG32" s="1682"/>
      <c r="SJH32" s="1682"/>
      <c r="SJK32" s="1682"/>
      <c r="SJS32" s="1690"/>
      <c r="SJT32" s="1686"/>
      <c r="SJW32" s="1682"/>
      <c r="SJX32" s="1682"/>
      <c r="SJY32" s="1682"/>
      <c r="SJZ32" s="1682"/>
      <c r="SKC32" s="1682"/>
      <c r="SKK32" s="1690"/>
      <c r="SKL32" s="1686"/>
      <c r="SKO32" s="1682"/>
      <c r="SKP32" s="1682"/>
      <c r="SKQ32" s="1682"/>
      <c r="SKR32" s="1682"/>
      <c r="SKU32" s="1682"/>
      <c r="SLC32" s="1690"/>
      <c r="SLD32" s="1686"/>
      <c r="SLG32" s="1682"/>
      <c r="SLH32" s="1682"/>
      <c r="SLI32" s="1682"/>
      <c r="SLJ32" s="1682"/>
      <c r="SLM32" s="1682"/>
      <c r="SLU32" s="1690"/>
      <c r="SLV32" s="1686"/>
      <c r="SLY32" s="1682"/>
      <c r="SLZ32" s="1682"/>
      <c r="SMA32" s="1682"/>
      <c r="SMB32" s="1682"/>
      <c r="SME32" s="1682"/>
      <c r="SMM32" s="1690"/>
      <c r="SMN32" s="1686"/>
      <c r="SMQ32" s="1682"/>
      <c r="SMR32" s="1682"/>
      <c r="SMS32" s="1682"/>
      <c r="SMT32" s="1682"/>
      <c r="SMW32" s="1682"/>
      <c r="SNE32" s="1690"/>
      <c r="SNF32" s="1686"/>
      <c r="SNI32" s="1682"/>
      <c r="SNJ32" s="1682"/>
      <c r="SNK32" s="1682"/>
      <c r="SNL32" s="1682"/>
      <c r="SNO32" s="1682"/>
      <c r="SNW32" s="1690"/>
      <c r="SNX32" s="1686"/>
      <c r="SOA32" s="1682"/>
      <c r="SOB32" s="1682"/>
      <c r="SOC32" s="1682"/>
      <c r="SOD32" s="1682"/>
      <c r="SOG32" s="1682"/>
      <c r="SOO32" s="1690"/>
      <c r="SOP32" s="1686"/>
      <c r="SOS32" s="1682"/>
      <c r="SOT32" s="1682"/>
      <c r="SOU32" s="1682"/>
      <c r="SOV32" s="1682"/>
      <c r="SOY32" s="1682"/>
      <c r="SPG32" s="1690"/>
      <c r="SPH32" s="1686"/>
      <c r="SPK32" s="1682"/>
      <c r="SPL32" s="1682"/>
      <c r="SPM32" s="1682"/>
      <c r="SPN32" s="1682"/>
      <c r="SPQ32" s="1682"/>
      <c r="SPY32" s="1690"/>
      <c r="SPZ32" s="1686"/>
      <c r="SQC32" s="1682"/>
      <c r="SQD32" s="1682"/>
      <c r="SQE32" s="1682"/>
      <c r="SQF32" s="1682"/>
      <c r="SQI32" s="1682"/>
      <c r="SQQ32" s="1690"/>
      <c r="SQR32" s="1686"/>
      <c r="SQU32" s="1682"/>
      <c r="SQV32" s="1682"/>
      <c r="SQW32" s="1682"/>
      <c r="SQX32" s="1682"/>
      <c r="SRA32" s="1682"/>
      <c r="SRI32" s="1690"/>
      <c r="SRJ32" s="1686"/>
      <c r="SRM32" s="1682"/>
      <c r="SRN32" s="1682"/>
      <c r="SRO32" s="1682"/>
      <c r="SRP32" s="1682"/>
      <c r="SRS32" s="1682"/>
      <c r="SSA32" s="1690"/>
      <c r="SSB32" s="1686"/>
      <c r="SSE32" s="1682"/>
      <c r="SSF32" s="1682"/>
      <c r="SSG32" s="1682"/>
      <c r="SSH32" s="1682"/>
      <c r="SSK32" s="1682"/>
      <c r="SSS32" s="1690"/>
      <c r="SST32" s="1686"/>
      <c r="SSW32" s="1682"/>
      <c r="SSX32" s="1682"/>
      <c r="SSY32" s="1682"/>
      <c r="SSZ32" s="1682"/>
      <c r="STC32" s="1682"/>
      <c r="STK32" s="1690"/>
      <c r="STL32" s="1686"/>
      <c r="STO32" s="1682"/>
      <c r="STP32" s="1682"/>
      <c r="STQ32" s="1682"/>
      <c r="STR32" s="1682"/>
      <c r="STU32" s="1682"/>
      <c r="SUC32" s="1690"/>
      <c r="SUD32" s="1686"/>
      <c r="SUG32" s="1682"/>
      <c r="SUH32" s="1682"/>
      <c r="SUI32" s="1682"/>
      <c r="SUJ32" s="1682"/>
      <c r="SUM32" s="1682"/>
      <c r="SUU32" s="1690"/>
      <c r="SUV32" s="1686"/>
      <c r="SUY32" s="1682"/>
      <c r="SUZ32" s="1682"/>
      <c r="SVA32" s="1682"/>
      <c r="SVB32" s="1682"/>
      <c r="SVE32" s="1682"/>
      <c r="SVM32" s="1690"/>
      <c r="SVN32" s="1686"/>
      <c r="SVQ32" s="1682"/>
      <c r="SVR32" s="1682"/>
      <c r="SVS32" s="1682"/>
      <c r="SVT32" s="1682"/>
      <c r="SVW32" s="1682"/>
      <c r="SWE32" s="1690"/>
      <c r="SWF32" s="1686"/>
      <c r="SWI32" s="1682"/>
      <c r="SWJ32" s="1682"/>
      <c r="SWK32" s="1682"/>
      <c r="SWL32" s="1682"/>
      <c r="SWO32" s="1682"/>
      <c r="SWW32" s="1690"/>
      <c r="SWX32" s="1686"/>
      <c r="SXA32" s="1682"/>
      <c r="SXB32" s="1682"/>
      <c r="SXC32" s="1682"/>
      <c r="SXD32" s="1682"/>
      <c r="SXG32" s="1682"/>
      <c r="SXO32" s="1690"/>
      <c r="SXP32" s="1686"/>
      <c r="SXS32" s="1682"/>
      <c r="SXT32" s="1682"/>
      <c r="SXU32" s="1682"/>
      <c r="SXV32" s="1682"/>
      <c r="SXY32" s="1682"/>
      <c r="SYG32" s="1690"/>
      <c r="SYH32" s="1686"/>
      <c r="SYK32" s="1682"/>
      <c r="SYL32" s="1682"/>
      <c r="SYM32" s="1682"/>
      <c r="SYN32" s="1682"/>
      <c r="SYQ32" s="1682"/>
      <c r="SYY32" s="1690"/>
      <c r="SYZ32" s="1686"/>
      <c r="SZC32" s="1682"/>
      <c r="SZD32" s="1682"/>
      <c r="SZE32" s="1682"/>
      <c r="SZF32" s="1682"/>
      <c r="SZI32" s="1682"/>
      <c r="SZQ32" s="1690"/>
      <c r="SZR32" s="1686"/>
      <c r="SZU32" s="1682"/>
      <c r="SZV32" s="1682"/>
      <c r="SZW32" s="1682"/>
      <c r="SZX32" s="1682"/>
      <c r="TAA32" s="1682"/>
      <c r="TAI32" s="1690"/>
      <c r="TAJ32" s="1686"/>
      <c r="TAM32" s="1682"/>
      <c r="TAN32" s="1682"/>
      <c r="TAO32" s="1682"/>
      <c r="TAP32" s="1682"/>
      <c r="TAS32" s="1682"/>
      <c r="TBA32" s="1690"/>
      <c r="TBB32" s="1686"/>
      <c r="TBE32" s="1682"/>
      <c r="TBF32" s="1682"/>
      <c r="TBG32" s="1682"/>
      <c r="TBH32" s="1682"/>
      <c r="TBK32" s="1682"/>
      <c r="TBS32" s="1690"/>
      <c r="TBT32" s="1686"/>
      <c r="TBW32" s="1682"/>
      <c r="TBX32" s="1682"/>
      <c r="TBY32" s="1682"/>
      <c r="TBZ32" s="1682"/>
      <c r="TCC32" s="1682"/>
      <c r="TCK32" s="1690"/>
      <c r="TCL32" s="1686"/>
      <c r="TCO32" s="1682"/>
      <c r="TCP32" s="1682"/>
      <c r="TCQ32" s="1682"/>
      <c r="TCR32" s="1682"/>
      <c r="TCU32" s="1682"/>
      <c r="TDC32" s="1690"/>
      <c r="TDD32" s="1686"/>
      <c r="TDG32" s="1682"/>
      <c r="TDH32" s="1682"/>
      <c r="TDI32" s="1682"/>
      <c r="TDJ32" s="1682"/>
      <c r="TDM32" s="1682"/>
      <c r="TDU32" s="1690"/>
      <c r="TDV32" s="1686"/>
      <c r="TDY32" s="1682"/>
      <c r="TDZ32" s="1682"/>
      <c r="TEA32" s="1682"/>
      <c r="TEB32" s="1682"/>
      <c r="TEE32" s="1682"/>
      <c r="TEM32" s="1690"/>
      <c r="TEN32" s="1686"/>
      <c r="TEQ32" s="1682"/>
      <c r="TER32" s="1682"/>
      <c r="TES32" s="1682"/>
      <c r="TET32" s="1682"/>
      <c r="TEW32" s="1682"/>
      <c r="TFE32" s="1690"/>
      <c r="TFF32" s="1686"/>
      <c r="TFI32" s="1682"/>
      <c r="TFJ32" s="1682"/>
      <c r="TFK32" s="1682"/>
      <c r="TFL32" s="1682"/>
      <c r="TFO32" s="1682"/>
      <c r="TFW32" s="1690"/>
      <c r="TFX32" s="1686"/>
      <c r="TGA32" s="1682"/>
      <c r="TGB32" s="1682"/>
      <c r="TGC32" s="1682"/>
      <c r="TGD32" s="1682"/>
      <c r="TGG32" s="1682"/>
      <c r="TGO32" s="1690"/>
      <c r="TGP32" s="1686"/>
      <c r="TGS32" s="1682"/>
      <c r="TGT32" s="1682"/>
      <c r="TGU32" s="1682"/>
      <c r="TGV32" s="1682"/>
      <c r="TGY32" s="1682"/>
      <c r="THG32" s="1690"/>
      <c r="THH32" s="1686"/>
      <c r="THK32" s="1682"/>
      <c r="THL32" s="1682"/>
      <c r="THM32" s="1682"/>
      <c r="THN32" s="1682"/>
      <c r="THQ32" s="1682"/>
      <c r="THY32" s="1690"/>
      <c r="THZ32" s="1686"/>
      <c r="TIC32" s="1682"/>
      <c r="TID32" s="1682"/>
      <c r="TIE32" s="1682"/>
      <c r="TIF32" s="1682"/>
      <c r="TII32" s="1682"/>
      <c r="TIQ32" s="1690"/>
      <c r="TIR32" s="1686"/>
      <c r="TIU32" s="1682"/>
      <c r="TIV32" s="1682"/>
      <c r="TIW32" s="1682"/>
      <c r="TIX32" s="1682"/>
      <c r="TJA32" s="1682"/>
      <c r="TJI32" s="1690"/>
      <c r="TJJ32" s="1686"/>
      <c r="TJM32" s="1682"/>
      <c r="TJN32" s="1682"/>
      <c r="TJO32" s="1682"/>
      <c r="TJP32" s="1682"/>
      <c r="TJS32" s="1682"/>
      <c r="TKA32" s="1690"/>
      <c r="TKB32" s="1686"/>
      <c r="TKE32" s="1682"/>
      <c r="TKF32" s="1682"/>
      <c r="TKG32" s="1682"/>
      <c r="TKH32" s="1682"/>
      <c r="TKK32" s="1682"/>
      <c r="TKS32" s="1690"/>
      <c r="TKT32" s="1686"/>
      <c r="TKW32" s="1682"/>
      <c r="TKX32" s="1682"/>
      <c r="TKY32" s="1682"/>
      <c r="TKZ32" s="1682"/>
      <c r="TLC32" s="1682"/>
      <c r="TLK32" s="1690"/>
      <c r="TLL32" s="1686"/>
      <c r="TLO32" s="1682"/>
      <c r="TLP32" s="1682"/>
      <c r="TLQ32" s="1682"/>
      <c r="TLR32" s="1682"/>
      <c r="TLU32" s="1682"/>
      <c r="TMC32" s="1690"/>
      <c r="TMD32" s="1686"/>
      <c r="TMG32" s="1682"/>
      <c r="TMH32" s="1682"/>
      <c r="TMI32" s="1682"/>
      <c r="TMJ32" s="1682"/>
      <c r="TMM32" s="1682"/>
      <c r="TMU32" s="1690"/>
      <c r="TMV32" s="1686"/>
      <c r="TMY32" s="1682"/>
      <c r="TMZ32" s="1682"/>
      <c r="TNA32" s="1682"/>
      <c r="TNB32" s="1682"/>
      <c r="TNE32" s="1682"/>
      <c r="TNM32" s="1690"/>
      <c r="TNN32" s="1686"/>
      <c r="TNQ32" s="1682"/>
      <c r="TNR32" s="1682"/>
      <c r="TNS32" s="1682"/>
      <c r="TNT32" s="1682"/>
      <c r="TNW32" s="1682"/>
      <c r="TOE32" s="1690"/>
      <c r="TOF32" s="1686"/>
      <c r="TOI32" s="1682"/>
      <c r="TOJ32" s="1682"/>
      <c r="TOK32" s="1682"/>
      <c r="TOL32" s="1682"/>
      <c r="TOO32" s="1682"/>
      <c r="TOW32" s="1690"/>
      <c r="TOX32" s="1686"/>
      <c r="TPA32" s="1682"/>
      <c r="TPB32" s="1682"/>
      <c r="TPC32" s="1682"/>
      <c r="TPD32" s="1682"/>
      <c r="TPG32" s="1682"/>
      <c r="TPO32" s="1690"/>
      <c r="TPP32" s="1686"/>
      <c r="TPS32" s="1682"/>
      <c r="TPT32" s="1682"/>
      <c r="TPU32" s="1682"/>
      <c r="TPV32" s="1682"/>
      <c r="TPY32" s="1682"/>
      <c r="TQG32" s="1690"/>
      <c r="TQH32" s="1686"/>
      <c r="TQK32" s="1682"/>
      <c r="TQL32" s="1682"/>
      <c r="TQM32" s="1682"/>
      <c r="TQN32" s="1682"/>
      <c r="TQQ32" s="1682"/>
      <c r="TQY32" s="1690"/>
      <c r="TQZ32" s="1686"/>
      <c r="TRC32" s="1682"/>
      <c r="TRD32" s="1682"/>
      <c r="TRE32" s="1682"/>
      <c r="TRF32" s="1682"/>
      <c r="TRI32" s="1682"/>
      <c r="TRQ32" s="1690"/>
      <c r="TRR32" s="1686"/>
      <c r="TRU32" s="1682"/>
      <c r="TRV32" s="1682"/>
      <c r="TRW32" s="1682"/>
      <c r="TRX32" s="1682"/>
      <c r="TSA32" s="1682"/>
      <c r="TSI32" s="1690"/>
      <c r="TSJ32" s="1686"/>
      <c r="TSM32" s="1682"/>
      <c r="TSN32" s="1682"/>
      <c r="TSO32" s="1682"/>
      <c r="TSP32" s="1682"/>
      <c r="TSS32" s="1682"/>
      <c r="TTA32" s="1690"/>
      <c r="TTB32" s="1686"/>
      <c r="TTE32" s="1682"/>
      <c r="TTF32" s="1682"/>
      <c r="TTG32" s="1682"/>
      <c r="TTH32" s="1682"/>
      <c r="TTK32" s="1682"/>
      <c r="TTS32" s="1690"/>
      <c r="TTT32" s="1686"/>
      <c r="TTW32" s="1682"/>
      <c r="TTX32" s="1682"/>
      <c r="TTY32" s="1682"/>
      <c r="TTZ32" s="1682"/>
      <c r="TUC32" s="1682"/>
      <c r="TUK32" s="1690"/>
      <c r="TUL32" s="1686"/>
      <c r="TUO32" s="1682"/>
      <c r="TUP32" s="1682"/>
      <c r="TUQ32" s="1682"/>
      <c r="TUR32" s="1682"/>
      <c r="TUU32" s="1682"/>
      <c r="TVC32" s="1690"/>
      <c r="TVD32" s="1686"/>
      <c r="TVG32" s="1682"/>
      <c r="TVH32" s="1682"/>
      <c r="TVI32" s="1682"/>
      <c r="TVJ32" s="1682"/>
      <c r="TVM32" s="1682"/>
      <c r="TVU32" s="1690"/>
      <c r="TVV32" s="1686"/>
      <c r="TVY32" s="1682"/>
      <c r="TVZ32" s="1682"/>
      <c r="TWA32" s="1682"/>
      <c r="TWB32" s="1682"/>
      <c r="TWE32" s="1682"/>
      <c r="TWM32" s="1690"/>
      <c r="TWN32" s="1686"/>
      <c r="TWQ32" s="1682"/>
      <c r="TWR32" s="1682"/>
      <c r="TWS32" s="1682"/>
      <c r="TWT32" s="1682"/>
      <c r="TWW32" s="1682"/>
      <c r="TXE32" s="1690"/>
      <c r="TXF32" s="1686"/>
      <c r="TXI32" s="1682"/>
      <c r="TXJ32" s="1682"/>
      <c r="TXK32" s="1682"/>
      <c r="TXL32" s="1682"/>
      <c r="TXO32" s="1682"/>
      <c r="TXW32" s="1690"/>
      <c r="TXX32" s="1686"/>
      <c r="TYA32" s="1682"/>
      <c r="TYB32" s="1682"/>
      <c r="TYC32" s="1682"/>
      <c r="TYD32" s="1682"/>
      <c r="TYG32" s="1682"/>
      <c r="TYO32" s="1690"/>
      <c r="TYP32" s="1686"/>
      <c r="TYS32" s="1682"/>
      <c r="TYT32" s="1682"/>
      <c r="TYU32" s="1682"/>
      <c r="TYV32" s="1682"/>
      <c r="TYY32" s="1682"/>
      <c r="TZG32" s="1690"/>
      <c r="TZH32" s="1686"/>
      <c r="TZK32" s="1682"/>
      <c r="TZL32" s="1682"/>
      <c r="TZM32" s="1682"/>
      <c r="TZN32" s="1682"/>
      <c r="TZQ32" s="1682"/>
      <c r="TZY32" s="1690"/>
      <c r="TZZ32" s="1686"/>
      <c r="UAC32" s="1682"/>
      <c r="UAD32" s="1682"/>
      <c r="UAE32" s="1682"/>
      <c r="UAF32" s="1682"/>
      <c r="UAI32" s="1682"/>
      <c r="UAQ32" s="1690"/>
      <c r="UAR32" s="1686"/>
      <c r="UAU32" s="1682"/>
      <c r="UAV32" s="1682"/>
      <c r="UAW32" s="1682"/>
      <c r="UAX32" s="1682"/>
      <c r="UBA32" s="1682"/>
      <c r="UBI32" s="1690"/>
      <c r="UBJ32" s="1686"/>
      <c r="UBM32" s="1682"/>
      <c r="UBN32" s="1682"/>
      <c r="UBO32" s="1682"/>
      <c r="UBP32" s="1682"/>
      <c r="UBS32" s="1682"/>
      <c r="UCA32" s="1690"/>
      <c r="UCB32" s="1686"/>
      <c r="UCE32" s="1682"/>
      <c r="UCF32" s="1682"/>
      <c r="UCG32" s="1682"/>
      <c r="UCH32" s="1682"/>
      <c r="UCK32" s="1682"/>
      <c r="UCS32" s="1690"/>
      <c r="UCT32" s="1686"/>
      <c r="UCW32" s="1682"/>
      <c r="UCX32" s="1682"/>
      <c r="UCY32" s="1682"/>
      <c r="UCZ32" s="1682"/>
      <c r="UDC32" s="1682"/>
      <c r="UDK32" s="1690"/>
      <c r="UDL32" s="1686"/>
      <c r="UDO32" s="1682"/>
      <c r="UDP32" s="1682"/>
      <c r="UDQ32" s="1682"/>
      <c r="UDR32" s="1682"/>
      <c r="UDU32" s="1682"/>
      <c r="UEC32" s="1690"/>
      <c r="UED32" s="1686"/>
      <c r="UEG32" s="1682"/>
      <c r="UEH32" s="1682"/>
      <c r="UEI32" s="1682"/>
      <c r="UEJ32" s="1682"/>
      <c r="UEM32" s="1682"/>
      <c r="UEU32" s="1690"/>
      <c r="UEV32" s="1686"/>
      <c r="UEY32" s="1682"/>
      <c r="UEZ32" s="1682"/>
      <c r="UFA32" s="1682"/>
      <c r="UFB32" s="1682"/>
      <c r="UFE32" s="1682"/>
      <c r="UFM32" s="1690"/>
      <c r="UFN32" s="1686"/>
      <c r="UFQ32" s="1682"/>
      <c r="UFR32" s="1682"/>
      <c r="UFS32" s="1682"/>
      <c r="UFT32" s="1682"/>
      <c r="UFW32" s="1682"/>
      <c r="UGE32" s="1690"/>
      <c r="UGF32" s="1686"/>
      <c r="UGI32" s="1682"/>
      <c r="UGJ32" s="1682"/>
      <c r="UGK32" s="1682"/>
      <c r="UGL32" s="1682"/>
      <c r="UGO32" s="1682"/>
      <c r="UGW32" s="1690"/>
      <c r="UGX32" s="1686"/>
      <c r="UHA32" s="1682"/>
      <c r="UHB32" s="1682"/>
      <c r="UHC32" s="1682"/>
      <c r="UHD32" s="1682"/>
      <c r="UHG32" s="1682"/>
      <c r="UHO32" s="1690"/>
      <c r="UHP32" s="1686"/>
      <c r="UHS32" s="1682"/>
      <c r="UHT32" s="1682"/>
      <c r="UHU32" s="1682"/>
      <c r="UHV32" s="1682"/>
      <c r="UHY32" s="1682"/>
      <c r="UIG32" s="1690"/>
      <c r="UIH32" s="1686"/>
      <c r="UIK32" s="1682"/>
      <c r="UIL32" s="1682"/>
      <c r="UIM32" s="1682"/>
      <c r="UIN32" s="1682"/>
      <c r="UIQ32" s="1682"/>
      <c r="UIY32" s="1690"/>
      <c r="UIZ32" s="1686"/>
      <c r="UJC32" s="1682"/>
      <c r="UJD32" s="1682"/>
      <c r="UJE32" s="1682"/>
      <c r="UJF32" s="1682"/>
      <c r="UJI32" s="1682"/>
      <c r="UJQ32" s="1690"/>
      <c r="UJR32" s="1686"/>
      <c r="UJU32" s="1682"/>
      <c r="UJV32" s="1682"/>
      <c r="UJW32" s="1682"/>
      <c r="UJX32" s="1682"/>
      <c r="UKA32" s="1682"/>
      <c r="UKI32" s="1690"/>
      <c r="UKJ32" s="1686"/>
      <c r="UKM32" s="1682"/>
      <c r="UKN32" s="1682"/>
      <c r="UKO32" s="1682"/>
      <c r="UKP32" s="1682"/>
      <c r="UKS32" s="1682"/>
      <c r="ULA32" s="1690"/>
      <c r="ULB32" s="1686"/>
      <c r="ULE32" s="1682"/>
      <c r="ULF32" s="1682"/>
      <c r="ULG32" s="1682"/>
      <c r="ULH32" s="1682"/>
      <c r="ULK32" s="1682"/>
      <c r="ULS32" s="1690"/>
      <c r="ULT32" s="1686"/>
      <c r="ULW32" s="1682"/>
      <c r="ULX32" s="1682"/>
      <c r="ULY32" s="1682"/>
      <c r="ULZ32" s="1682"/>
      <c r="UMC32" s="1682"/>
      <c r="UMK32" s="1690"/>
      <c r="UML32" s="1686"/>
      <c r="UMO32" s="1682"/>
      <c r="UMP32" s="1682"/>
      <c r="UMQ32" s="1682"/>
      <c r="UMR32" s="1682"/>
      <c r="UMU32" s="1682"/>
      <c r="UNC32" s="1690"/>
      <c r="UND32" s="1686"/>
      <c r="UNG32" s="1682"/>
      <c r="UNH32" s="1682"/>
      <c r="UNI32" s="1682"/>
      <c r="UNJ32" s="1682"/>
      <c r="UNM32" s="1682"/>
      <c r="UNU32" s="1690"/>
      <c r="UNV32" s="1686"/>
      <c r="UNY32" s="1682"/>
      <c r="UNZ32" s="1682"/>
      <c r="UOA32" s="1682"/>
      <c r="UOB32" s="1682"/>
      <c r="UOE32" s="1682"/>
      <c r="UOM32" s="1690"/>
      <c r="UON32" s="1686"/>
      <c r="UOQ32" s="1682"/>
      <c r="UOR32" s="1682"/>
      <c r="UOS32" s="1682"/>
      <c r="UOT32" s="1682"/>
      <c r="UOW32" s="1682"/>
      <c r="UPE32" s="1690"/>
      <c r="UPF32" s="1686"/>
      <c r="UPI32" s="1682"/>
      <c r="UPJ32" s="1682"/>
      <c r="UPK32" s="1682"/>
      <c r="UPL32" s="1682"/>
      <c r="UPO32" s="1682"/>
      <c r="UPW32" s="1690"/>
      <c r="UPX32" s="1686"/>
      <c r="UQA32" s="1682"/>
      <c r="UQB32" s="1682"/>
      <c r="UQC32" s="1682"/>
      <c r="UQD32" s="1682"/>
      <c r="UQG32" s="1682"/>
      <c r="UQO32" s="1690"/>
      <c r="UQP32" s="1686"/>
      <c r="UQS32" s="1682"/>
      <c r="UQT32" s="1682"/>
      <c r="UQU32" s="1682"/>
      <c r="UQV32" s="1682"/>
      <c r="UQY32" s="1682"/>
      <c r="URG32" s="1690"/>
      <c r="URH32" s="1686"/>
      <c r="URK32" s="1682"/>
      <c r="URL32" s="1682"/>
      <c r="URM32" s="1682"/>
      <c r="URN32" s="1682"/>
      <c r="URQ32" s="1682"/>
      <c r="URY32" s="1690"/>
      <c r="URZ32" s="1686"/>
      <c r="USC32" s="1682"/>
      <c r="USD32" s="1682"/>
      <c r="USE32" s="1682"/>
      <c r="USF32" s="1682"/>
      <c r="USI32" s="1682"/>
      <c r="USQ32" s="1690"/>
      <c r="USR32" s="1686"/>
      <c r="USU32" s="1682"/>
      <c r="USV32" s="1682"/>
      <c r="USW32" s="1682"/>
      <c r="USX32" s="1682"/>
      <c r="UTA32" s="1682"/>
      <c r="UTI32" s="1690"/>
      <c r="UTJ32" s="1686"/>
      <c r="UTM32" s="1682"/>
      <c r="UTN32" s="1682"/>
      <c r="UTO32" s="1682"/>
      <c r="UTP32" s="1682"/>
      <c r="UTS32" s="1682"/>
      <c r="UUA32" s="1690"/>
      <c r="UUB32" s="1686"/>
      <c r="UUE32" s="1682"/>
      <c r="UUF32" s="1682"/>
      <c r="UUG32" s="1682"/>
      <c r="UUH32" s="1682"/>
      <c r="UUK32" s="1682"/>
      <c r="UUS32" s="1690"/>
      <c r="UUT32" s="1686"/>
      <c r="UUW32" s="1682"/>
      <c r="UUX32" s="1682"/>
      <c r="UUY32" s="1682"/>
      <c r="UUZ32" s="1682"/>
      <c r="UVC32" s="1682"/>
      <c r="UVK32" s="1690"/>
      <c r="UVL32" s="1686"/>
      <c r="UVO32" s="1682"/>
      <c r="UVP32" s="1682"/>
      <c r="UVQ32" s="1682"/>
      <c r="UVR32" s="1682"/>
      <c r="UVU32" s="1682"/>
      <c r="UWC32" s="1690"/>
      <c r="UWD32" s="1686"/>
      <c r="UWG32" s="1682"/>
      <c r="UWH32" s="1682"/>
      <c r="UWI32" s="1682"/>
      <c r="UWJ32" s="1682"/>
      <c r="UWM32" s="1682"/>
      <c r="UWU32" s="1690"/>
      <c r="UWV32" s="1686"/>
      <c r="UWY32" s="1682"/>
      <c r="UWZ32" s="1682"/>
      <c r="UXA32" s="1682"/>
      <c r="UXB32" s="1682"/>
      <c r="UXE32" s="1682"/>
      <c r="UXM32" s="1690"/>
      <c r="UXN32" s="1686"/>
      <c r="UXQ32" s="1682"/>
      <c r="UXR32" s="1682"/>
      <c r="UXS32" s="1682"/>
      <c r="UXT32" s="1682"/>
      <c r="UXW32" s="1682"/>
      <c r="UYE32" s="1690"/>
      <c r="UYF32" s="1686"/>
      <c r="UYI32" s="1682"/>
      <c r="UYJ32" s="1682"/>
      <c r="UYK32" s="1682"/>
      <c r="UYL32" s="1682"/>
      <c r="UYO32" s="1682"/>
      <c r="UYW32" s="1690"/>
      <c r="UYX32" s="1686"/>
      <c r="UZA32" s="1682"/>
      <c r="UZB32" s="1682"/>
      <c r="UZC32" s="1682"/>
      <c r="UZD32" s="1682"/>
      <c r="UZG32" s="1682"/>
      <c r="UZO32" s="1690"/>
      <c r="UZP32" s="1686"/>
      <c r="UZS32" s="1682"/>
      <c r="UZT32" s="1682"/>
      <c r="UZU32" s="1682"/>
      <c r="UZV32" s="1682"/>
      <c r="UZY32" s="1682"/>
      <c r="VAG32" s="1690"/>
      <c r="VAH32" s="1686"/>
      <c r="VAK32" s="1682"/>
      <c r="VAL32" s="1682"/>
      <c r="VAM32" s="1682"/>
      <c r="VAN32" s="1682"/>
      <c r="VAQ32" s="1682"/>
      <c r="VAY32" s="1690"/>
      <c r="VAZ32" s="1686"/>
      <c r="VBC32" s="1682"/>
      <c r="VBD32" s="1682"/>
      <c r="VBE32" s="1682"/>
      <c r="VBF32" s="1682"/>
      <c r="VBI32" s="1682"/>
      <c r="VBQ32" s="1690"/>
      <c r="VBR32" s="1686"/>
      <c r="VBU32" s="1682"/>
      <c r="VBV32" s="1682"/>
      <c r="VBW32" s="1682"/>
      <c r="VBX32" s="1682"/>
      <c r="VCA32" s="1682"/>
      <c r="VCI32" s="1690"/>
      <c r="VCJ32" s="1686"/>
      <c r="VCM32" s="1682"/>
      <c r="VCN32" s="1682"/>
      <c r="VCO32" s="1682"/>
      <c r="VCP32" s="1682"/>
      <c r="VCS32" s="1682"/>
      <c r="VDA32" s="1690"/>
      <c r="VDB32" s="1686"/>
      <c r="VDE32" s="1682"/>
      <c r="VDF32" s="1682"/>
      <c r="VDG32" s="1682"/>
      <c r="VDH32" s="1682"/>
      <c r="VDK32" s="1682"/>
      <c r="VDS32" s="1690"/>
      <c r="VDT32" s="1686"/>
      <c r="VDW32" s="1682"/>
      <c r="VDX32" s="1682"/>
      <c r="VDY32" s="1682"/>
      <c r="VDZ32" s="1682"/>
      <c r="VEC32" s="1682"/>
      <c r="VEK32" s="1690"/>
      <c r="VEL32" s="1686"/>
      <c r="VEO32" s="1682"/>
      <c r="VEP32" s="1682"/>
      <c r="VEQ32" s="1682"/>
      <c r="VER32" s="1682"/>
      <c r="VEU32" s="1682"/>
      <c r="VFC32" s="1690"/>
      <c r="VFD32" s="1686"/>
      <c r="VFG32" s="1682"/>
      <c r="VFH32" s="1682"/>
      <c r="VFI32" s="1682"/>
      <c r="VFJ32" s="1682"/>
      <c r="VFM32" s="1682"/>
      <c r="VFU32" s="1690"/>
      <c r="VFV32" s="1686"/>
      <c r="VFY32" s="1682"/>
      <c r="VFZ32" s="1682"/>
      <c r="VGA32" s="1682"/>
      <c r="VGB32" s="1682"/>
      <c r="VGE32" s="1682"/>
      <c r="VGM32" s="1690"/>
      <c r="VGN32" s="1686"/>
      <c r="VGQ32" s="1682"/>
      <c r="VGR32" s="1682"/>
      <c r="VGS32" s="1682"/>
      <c r="VGT32" s="1682"/>
      <c r="VGW32" s="1682"/>
      <c r="VHE32" s="1690"/>
      <c r="VHF32" s="1686"/>
      <c r="VHI32" s="1682"/>
      <c r="VHJ32" s="1682"/>
      <c r="VHK32" s="1682"/>
      <c r="VHL32" s="1682"/>
      <c r="VHO32" s="1682"/>
      <c r="VHW32" s="1690"/>
      <c r="VHX32" s="1686"/>
      <c r="VIA32" s="1682"/>
      <c r="VIB32" s="1682"/>
      <c r="VIC32" s="1682"/>
      <c r="VID32" s="1682"/>
      <c r="VIG32" s="1682"/>
      <c r="VIO32" s="1690"/>
      <c r="VIP32" s="1686"/>
      <c r="VIS32" s="1682"/>
      <c r="VIT32" s="1682"/>
      <c r="VIU32" s="1682"/>
      <c r="VIV32" s="1682"/>
      <c r="VIY32" s="1682"/>
      <c r="VJG32" s="1690"/>
      <c r="VJH32" s="1686"/>
      <c r="VJK32" s="1682"/>
      <c r="VJL32" s="1682"/>
      <c r="VJM32" s="1682"/>
      <c r="VJN32" s="1682"/>
      <c r="VJQ32" s="1682"/>
      <c r="VJY32" s="1690"/>
      <c r="VJZ32" s="1686"/>
      <c r="VKC32" s="1682"/>
      <c r="VKD32" s="1682"/>
      <c r="VKE32" s="1682"/>
      <c r="VKF32" s="1682"/>
      <c r="VKI32" s="1682"/>
      <c r="VKQ32" s="1690"/>
      <c r="VKR32" s="1686"/>
      <c r="VKU32" s="1682"/>
      <c r="VKV32" s="1682"/>
      <c r="VKW32" s="1682"/>
      <c r="VKX32" s="1682"/>
      <c r="VLA32" s="1682"/>
      <c r="VLI32" s="1690"/>
      <c r="VLJ32" s="1686"/>
      <c r="VLM32" s="1682"/>
      <c r="VLN32" s="1682"/>
      <c r="VLO32" s="1682"/>
      <c r="VLP32" s="1682"/>
      <c r="VLS32" s="1682"/>
      <c r="VMA32" s="1690"/>
      <c r="VMB32" s="1686"/>
      <c r="VME32" s="1682"/>
      <c r="VMF32" s="1682"/>
      <c r="VMG32" s="1682"/>
      <c r="VMH32" s="1682"/>
      <c r="VMK32" s="1682"/>
      <c r="VMS32" s="1690"/>
      <c r="VMT32" s="1686"/>
      <c r="VMW32" s="1682"/>
      <c r="VMX32" s="1682"/>
      <c r="VMY32" s="1682"/>
      <c r="VMZ32" s="1682"/>
      <c r="VNC32" s="1682"/>
      <c r="VNK32" s="1690"/>
      <c r="VNL32" s="1686"/>
      <c r="VNO32" s="1682"/>
      <c r="VNP32" s="1682"/>
      <c r="VNQ32" s="1682"/>
      <c r="VNR32" s="1682"/>
      <c r="VNU32" s="1682"/>
      <c r="VOC32" s="1690"/>
      <c r="VOD32" s="1686"/>
      <c r="VOG32" s="1682"/>
      <c r="VOH32" s="1682"/>
      <c r="VOI32" s="1682"/>
      <c r="VOJ32" s="1682"/>
      <c r="VOM32" s="1682"/>
      <c r="VOU32" s="1690"/>
      <c r="VOV32" s="1686"/>
      <c r="VOY32" s="1682"/>
      <c r="VOZ32" s="1682"/>
      <c r="VPA32" s="1682"/>
      <c r="VPB32" s="1682"/>
      <c r="VPE32" s="1682"/>
      <c r="VPM32" s="1690"/>
      <c r="VPN32" s="1686"/>
      <c r="VPQ32" s="1682"/>
      <c r="VPR32" s="1682"/>
      <c r="VPS32" s="1682"/>
      <c r="VPT32" s="1682"/>
      <c r="VPW32" s="1682"/>
      <c r="VQE32" s="1690"/>
      <c r="VQF32" s="1686"/>
      <c r="VQI32" s="1682"/>
      <c r="VQJ32" s="1682"/>
      <c r="VQK32" s="1682"/>
      <c r="VQL32" s="1682"/>
      <c r="VQO32" s="1682"/>
      <c r="VQW32" s="1690"/>
      <c r="VQX32" s="1686"/>
      <c r="VRA32" s="1682"/>
      <c r="VRB32" s="1682"/>
      <c r="VRC32" s="1682"/>
      <c r="VRD32" s="1682"/>
      <c r="VRG32" s="1682"/>
      <c r="VRO32" s="1690"/>
      <c r="VRP32" s="1686"/>
      <c r="VRS32" s="1682"/>
      <c r="VRT32" s="1682"/>
      <c r="VRU32" s="1682"/>
      <c r="VRV32" s="1682"/>
      <c r="VRY32" s="1682"/>
      <c r="VSG32" s="1690"/>
      <c r="VSH32" s="1686"/>
      <c r="VSK32" s="1682"/>
      <c r="VSL32" s="1682"/>
      <c r="VSM32" s="1682"/>
      <c r="VSN32" s="1682"/>
      <c r="VSQ32" s="1682"/>
      <c r="VSY32" s="1690"/>
      <c r="VSZ32" s="1686"/>
      <c r="VTC32" s="1682"/>
      <c r="VTD32" s="1682"/>
      <c r="VTE32" s="1682"/>
      <c r="VTF32" s="1682"/>
      <c r="VTI32" s="1682"/>
      <c r="VTQ32" s="1690"/>
      <c r="VTR32" s="1686"/>
      <c r="VTU32" s="1682"/>
      <c r="VTV32" s="1682"/>
      <c r="VTW32" s="1682"/>
      <c r="VTX32" s="1682"/>
      <c r="VUA32" s="1682"/>
      <c r="VUI32" s="1690"/>
      <c r="VUJ32" s="1686"/>
      <c r="VUM32" s="1682"/>
      <c r="VUN32" s="1682"/>
      <c r="VUO32" s="1682"/>
      <c r="VUP32" s="1682"/>
      <c r="VUS32" s="1682"/>
      <c r="VVA32" s="1690"/>
      <c r="VVB32" s="1686"/>
      <c r="VVE32" s="1682"/>
      <c r="VVF32" s="1682"/>
      <c r="VVG32" s="1682"/>
      <c r="VVH32" s="1682"/>
      <c r="VVK32" s="1682"/>
      <c r="VVS32" s="1690"/>
      <c r="VVT32" s="1686"/>
      <c r="VVW32" s="1682"/>
      <c r="VVX32" s="1682"/>
      <c r="VVY32" s="1682"/>
      <c r="VVZ32" s="1682"/>
      <c r="VWC32" s="1682"/>
      <c r="VWK32" s="1690"/>
      <c r="VWL32" s="1686"/>
      <c r="VWO32" s="1682"/>
      <c r="VWP32" s="1682"/>
      <c r="VWQ32" s="1682"/>
      <c r="VWR32" s="1682"/>
      <c r="VWU32" s="1682"/>
      <c r="VXC32" s="1690"/>
      <c r="VXD32" s="1686"/>
      <c r="VXG32" s="1682"/>
      <c r="VXH32" s="1682"/>
      <c r="VXI32" s="1682"/>
      <c r="VXJ32" s="1682"/>
      <c r="VXM32" s="1682"/>
      <c r="VXU32" s="1690"/>
      <c r="VXV32" s="1686"/>
      <c r="VXY32" s="1682"/>
      <c r="VXZ32" s="1682"/>
      <c r="VYA32" s="1682"/>
      <c r="VYB32" s="1682"/>
      <c r="VYE32" s="1682"/>
      <c r="VYM32" s="1690"/>
      <c r="VYN32" s="1686"/>
      <c r="VYQ32" s="1682"/>
      <c r="VYR32" s="1682"/>
      <c r="VYS32" s="1682"/>
      <c r="VYT32" s="1682"/>
      <c r="VYW32" s="1682"/>
      <c r="VZE32" s="1690"/>
      <c r="VZF32" s="1686"/>
      <c r="VZI32" s="1682"/>
      <c r="VZJ32" s="1682"/>
      <c r="VZK32" s="1682"/>
      <c r="VZL32" s="1682"/>
      <c r="VZO32" s="1682"/>
      <c r="VZW32" s="1690"/>
      <c r="VZX32" s="1686"/>
      <c r="WAA32" s="1682"/>
      <c r="WAB32" s="1682"/>
      <c r="WAC32" s="1682"/>
      <c r="WAD32" s="1682"/>
      <c r="WAG32" s="1682"/>
      <c r="WAO32" s="1690"/>
      <c r="WAP32" s="1686"/>
      <c r="WAS32" s="1682"/>
      <c r="WAT32" s="1682"/>
      <c r="WAU32" s="1682"/>
      <c r="WAV32" s="1682"/>
      <c r="WAY32" s="1682"/>
      <c r="WBG32" s="1690"/>
      <c r="WBH32" s="1686"/>
      <c r="WBK32" s="1682"/>
      <c r="WBL32" s="1682"/>
      <c r="WBM32" s="1682"/>
      <c r="WBN32" s="1682"/>
      <c r="WBQ32" s="1682"/>
      <c r="WBY32" s="1690"/>
      <c r="WBZ32" s="1686"/>
      <c r="WCC32" s="1682"/>
      <c r="WCD32" s="1682"/>
      <c r="WCE32" s="1682"/>
      <c r="WCF32" s="1682"/>
      <c r="WCI32" s="1682"/>
      <c r="WCQ32" s="1690"/>
      <c r="WCR32" s="1686"/>
      <c r="WCU32" s="1682"/>
      <c r="WCV32" s="1682"/>
      <c r="WCW32" s="1682"/>
      <c r="WCX32" s="1682"/>
      <c r="WDA32" s="1682"/>
      <c r="WDI32" s="1690"/>
      <c r="WDJ32" s="1686"/>
      <c r="WDM32" s="1682"/>
      <c r="WDN32" s="1682"/>
      <c r="WDO32" s="1682"/>
      <c r="WDP32" s="1682"/>
      <c r="WDS32" s="1682"/>
      <c r="WEA32" s="1690"/>
      <c r="WEB32" s="1686"/>
      <c r="WEE32" s="1682"/>
      <c r="WEF32" s="1682"/>
      <c r="WEG32" s="1682"/>
      <c r="WEH32" s="1682"/>
      <c r="WEK32" s="1682"/>
      <c r="WES32" s="1690"/>
      <c r="WET32" s="1686"/>
      <c r="WEW32" s="1682"/>
      <c r="WEX32" s="1682"/>
      <c r="WEY32" s="1682"/>
      <c r="WEZ32" s="1682"/>
      <c r="WFC32" s="1682"/>
      <c r="WFK32" s="1690"/>
      <c r="WFL32" s="1686"/>
      <c r="WFO32" s="1682"/>
      <c r="WFP32" s="1682"/>
      <c r="WFQ32" s="1682"/>
      <c r="WFR32" s="1682"/>
      <c r="WFU32" s="1682"/>
      <c r="WGC32" s="1690"/>
      <c r="WGD32" s="1686"/>
      <c r="WGG32" s="1682"/>
      <c r="WGH32" s="1682"/>
      <c r="WGI32" s="1682"/>
      <c r="WGJ32" s="1682"/>
      <c r="WGM32" s="1682"/>
      <c r="WGU32" s="1690"/>
      <c r="WGV32" s="1686"/>
      <c r="WGY32" s="1682"/>
      <c r="WGZ32" s="1682"/>
      <c r="WHA32" s="1682"/>
      <c r="WHB32" s="1682"/>
      <c r="WHE32" s="1682"/>
      <c r="WHM32" s="1690"/>
      <c r="WHN32" s="1686"/>
      <c r="WHQ32" s="1682"/>
      <c r="WHR32" s="1682"/>
      <c r="WHS32" s="1682"/>
      <c r="WHT32" s="1682"/>
      <c r="WHW32" s="1682"/>
      <c r="WIE32" s="1690"/>
      <c r="WIF32" s="1686"/>
      <c r="WII32" s="1682"/>
      <c r="WIJ32" s="1682"/>
      <c r="WIK32" s="1682"/>
      <c r="WIL32" s="1682"/>
      <c r="WIO32" s="1682"/>
      <c r="WIW32" s="1690"/>
      <c r="WIX32" s="1686"/>
      <c r="WJA32" s="1682"/>
      <c r="WJB32" s="1682"/>
      <c r="WJC32" s="1682"/>
      <c r="WJD32" s="1682"/>
      <c r="WJG32" s="1682"/>
      <c r="WJO32" s="1690"/>
      <c r="WJP32" s="1686"/>
      <c r="WJS32" s="1682"/>
      <c r="WJT32" s="1682"/>
      <c r="WJU32" s="1682"/>
      <c r="WJV32" s="1682"/>
      <c r="WJY32" s="1682"/>
      <c r="WKG32" s="1690"/>
      <c r="WKH32" s="1686"/>
      <c r="WKK32" s="1682"/>
      <c r="WKL32" s="1682"/>
      <c r="WKM32" s="1682"/>
      <c r="WKN32" s="1682"/>
      <c r="WKQ32" s="1682"/>
      <c r="WKY32" s="1690"/>
      <c r="WKZ32" s="1686"/>
      <c r="WLC32" s="1682"/>
      <c r="WLD32" s="1682"/>
      <c r="WLE32" s="1682"/>
      <c r="WLF32" s="1682"/>
      <c r="WLI32" s="1682"/>
      <c r="WLQ32" s="1690"/>
      <c r="WLR32" s="1686"/>
      <c r="WLU32" s="1682"/>
      <c r="WLV32" s="1682"/>
      <c r="WLW32" s="1682"/>
      <c r="WLX32" s="1682"/>
      <c r="WMA32" s="1682"/>
      <c r="WMI32" s="1690"/>
      <c r="WMJ32" s="1686"/>
      <c r="WMM32" s="1682"/>
      <c r="WMN32" s="1682"/>
      <c r="WMO32" s="1682"/>
      <c r="WMP32" s="1682"/>
      <c r="WMS32" s="1682"/>
      <c r="WNA32" s="1690"/>
      <c r="WNB32" s="1686"/>
      <c r="WNE32" s="1682"/>
      <c r="WNF32" s="1682"/>
      <c r="WNG32" s="1682"/>
      <c r="WNH32" s="1682"/>
      <c r="WNK32" s="1682"/>
      <c r="WNS32" s="1690"/>
      <c r="WNT32" s="1686"/>
      <c r="WNW32" s="1682"/>
      <c r="WNX32" s="1682"/>
      <c r="WNY32" s="1682"/>
      <c r="WNZ32" s="1682"/>
      <c r="WOC32" s="1682"/>
      <c r="WOK32" s="1690"/>
      <c r="WOL32" s="1686"/>
      <c r="WOO32" s="1682"/>
      <c r="WOP32" s="1682"/>
      <c r="WOQ32" s="1682"/>
      <c r="WOR32" s="1682"/>
      <c r="WOU32" s="1682"/>
      <c r="WPC32" s="1690"/>
      <c r="WPD32" s="1686"/>
      <c r="WPG32" s="1682"/>
      <c r="WPH32" s="1682"/>
      <c r="WPI32" s="1682"/>
      <c r="WPJ32" s="1682"/>
      <c r="WPM32" s="1682"/>
      <c r="WPU32" s="1690"/>
      <c r="WPV32" s="1686"/>
      <c r="WPY32" s="1682"/>
      <c r="WPZ32" s="1682"/>
      <c r="WQA32" s="1682"/>
      <c r="WQB32" s="1682"/>
      <c r="WQE32" s="1682"/>
      <c r="WQM32" s="1690"/>
      <c r="WQN32" s="1686"/>
      <c r="WQQ32" s="1682"/>
      <c r="WQR32" s="1682"/>
      <c r="WQS32" s="1682"/>
      <c r="WQT32" s="1682"/>
      <c r="WQW32" s="1682"/>
      <c r="WRE32" s="1690"/>
      <c r="WRF32" s="1686"/>
      <c r="WRI32" s="1682"/>
      <c r="WRJ32" s="1682"/>
      <c r="WRK32" s="1682"/>
      <c r="WRL32" s="1682"/>
      <c r="WRO32" s="1682"/>
      <c r="WRW32" s="1690"/>
      <c r="WRX32" s="1686"/>
      <c r="WSA32" s="1682"/>
      <c r="WSB32" s="1682"/>
      <c r="WSC32" s="1682"/>
      <c r="WSD32" s="1682"/>
      <c r="WSG32" s="1682"/>
      <c r="WSO32" s="1690"/>
      <c r="WSP32" s="1686"/>
      <c r="WSS32" s="1682"/>
      <c r="WST32" s="1682"/>
      <c r="WSU32" s="1682"/>
      <c r="WSV32" s="1682"/>
      <c r="WSY32" s="1682"/>
      <c r="WTG32" s="1690"/>
      <c r="WTH32" s="1686"/>
      <c r="WTK32" s="1682"/>
      <c r="WTL32" s="1682"/>
      <c r="WTM32" s="1682"/>
      <c r="WTN32" s="1682"/>
      <c r="WTQ32" s="1682"/>
      <c r="WTY32" s="1690"/>
      <c r="WTZ32" s="1686"/>
      <c r="WUC32" s="1682"/>
      <c r="WUD32" s="1682"/>
      <c r="WUE32" s="1682"/>
      <c r="WUF32" s="1682"/>
      <c r="WUI32" s="1682"/>
      <c r="WUQ32" s="1690"/>
      <c r="WUR32" s="1686"/>
      <c r="WUU32" s="1682"/>
      <c r="WUV32" s="1682"/>
      <c r="WUW32" s="1682"/>
      <c r="WUX32" s="1682"/>
      <c r="WVA32" s="1682"/>
      <c r="WVI32" s="1690"/>
      <c r="WVJ32" s="1686"/>
      <c r="WVM32" s="1682"/>
      <c r="WVN32" s="1682"/>
      <c r="WVO32" s="1682"/>
      <c r="WVP32" s="1682"/>
      <c r="WVS32" s="1682"/>
      <c r="WWA32" s="1690"/>
      <c r="WWB32" s="1686"/>
      <c r="WWE32" s="1682"/>
      <c r="WWF32" s="1682"/>
      <c r="WWG32" s="1682"/>
      <c r="WWH32" s="1682"/>
      <c r="WWK32" s="1682"/>
      <c r="WWS32" s="1690"/>
      <c r="WWT32" s="1686"/>
      <c r="WWW32" s="1682"/>
      <c r="WWX32" s="1682"/>
      <c r="WWY32" s="1682"/>
      <c r="WWZ32" s="1682"/>
      <c r="WXC32" s="1682"/>
      <c r="WXK32" s="1690"/>
      <c r="WXL32" s="1686"/>
      <c r="WXO32" s="1682"/>
      <c r="WXP32" s="1682"/>
      <c r="WXQ32" s="1682"/>
      <c r="WXR32" s="1682"/>
      <c r="WXU32" s="1682"/>
      <c r="WYC32" s="1690"/>
      <c r="WYD32" s="1686"/>
      <c r="WYG32" s="1682"/>
      <c r="WYH32" s="1682"/>
      <c r="WYI32" s="1682"/>
      <c r="WYJ32" s="1682"/>
      <c r="WYM32" s="1682"/>
      <c r="WYU32" s="1690"/>
      <c r="WYV32" s="1686"/>
      <c r="WYY32" s="1682"/>
      <c r="WYZ32" s="1682"/>
      <c r="WZA32" s="1682"/>
      <c r="WZB32" s="1682"/>
      <c r="WZE32" s="1682"/>
      <c r="WZM32" s="1690"/>
      <c r="WZN32" s="1686"/>
      <c r="WZQ32" s="1682"/>
      <c r="WZR32" s="1682"/>
      <c r="WZS32" s="1682"/>
      <c r="WZT32" s="1682"/>
      <c r="WZW32" s="1682"/>
      <c r="XAE32" s="1690"/>
      <c r="XAF32" s="1686"/>
      <c r="XAI32" s="1682"/>
      <c r="XAJ32" s="1682"/>
      <c r="XAK32" s="1682"/>
      <c r="XAL32" s="1682"/>
      <c r="XAO32" s="1682"/>
      <c r="XAW32" s="1690"/>
      <c r="XAX32" s="1686"/>
      <c r="XBA32" s="1682"/>
      <c r="XBB32" s="1682"/>
      <c r="XBC32" s="1682"/>
      <c r="XBD32" s="1682"/>
      <c r="XBG32" s="1682"/>
      <c r="XBO32" s="1690"/>
      <c r="XBP32" s="1686"/>
      <c r="XBS32" s="1682"/>
      <c r="XBT32" s="1682"/>
      <c r="XBU32" s="1682"/>
      <c r="XBV32" s="1682"/>
      <c r="XBY32" s="1682"/>
      <c r="XCG32" s="1690"/>
      <c r="XCH32" s="1686"/>
      <c r="XCK32" s="1682"/>
      <c r="XCL32" s="1682"/>
      <c r="XCM32" s="1682"/>
      <c r="XCN32" s="1682"/>
      <c r="XCQ32" s="1682"/>
      <c r="XCY32" s="1690"/>
      <c r="XCZ32" s="1686"/>
      <c r="XDC32" s="1682"/>
      <c r="XDD32" s="1682"/>
      <c r="XDE32" s="1682"/>
      <c r="XDF32" s="1682"/>
      <c r="XDI32" s="1682"/>
      <c r="XDQ32" s="1690"/>
      <c r="XDR32" s="1686"/>
      <c r="XDU32" s="1682"/>
      <c r="XDV32" s="1682"/>
      <c r="XDW32" s="1682"/>
      <c r="XDX32" s="1682"/>
      <c r="XEA32" s="1682"/>
      <c r="XEI32" s="1690"/>
      <c r="XEJ32" s="1686"/>
      <c r="XEM32" s="1682"/>
      <c r="XEN32" s="1682"/>
      <c r="XEO32" s="1682"/>
      <c r="XEP32" s="1682"/>
      <c r="XES32" s="1682"/>
      <c r="XFA32" s="1690"/>
      <c r="XFB32" s="1686"/>
    </row>
    <row r="33" spans="1:4096 4098:5116 5121:6142 6147:7168 7173:13312 13314:14332 14337:15358 15363:16384" s="1682" customFormat="1" ht="16.5" customHeight="1">
      <c r="A33" s="4287" t="str">
        <f>'General TPUM'!B33</f>
        <v>Tabonikabauea SDA Pre-School</v>
      </c>
      <c r="B33" s="1990"/>
      <c r="C33" s="4289"/>
      <c r="D33" s="1684">
        <f t="shared" si="4"/>
        <v>0</v>
      </c>
      <c r="E33" s="4311"/>
      <c r="F33" s="1991"/>
      <c r="G33" s="1992"/>
      <c r="H33" s="4281"/>
      <c r="I33" s="1992"/>
      <c r="J33" s="1993"/>
      <c r="K33" s="4312"/>
      <c r="L33" s="1994"/>
      <c r="M33" s="4312"/>
      <c r="N33" s="1994"/>
      <c r="O33" s="4312"/>
      <c r="P33" s="1994"/>
      <c r="Q33" s="1995"/>
      <c r="R33" s="4313"/>
      <c r="S33" s="1690"/>
      <c r="T33" s="1686"/>
      <c r="U33" s="1682">
        <f t="shared" si="1"/>
        <v>0</v>
      </c>
      <c r="V33" s="1687"/>
      <c r="AA33" s="1687"/>
      <c r="AB33" s="1687"/>
      <c r="AD33" s="1687"/>
      <c r="AE33" s="1687"/>
      <c r="AF33" s="1687"/>
      <c r="AG33" s="1687"/>
      <c r="AH33" s="1687"/>
      <c r="AI33" s="1687"/>
      <c r="AJ33" s="1687"/>
      <c r="AK33" s="1690"/>
      <c r="AL33" s="1686"/>
      <c r="AM33" s="1687"/>
      <c r="AN33" s="1687"/>
      <c r="AS33" s="1687"/>
      <c r="AT33" s="1687"/>
      <c r="AV33" s="1687"/>
      <c r="AW33" s="1687"/>
      <c r="AX33" s="1687"/>
      <c r="AY33" s="1687"/>
      <c r="AZ33" s="1687"/>
      <c r="BA33" s="1687"/>
      <c r="BB33" s="1687"/>
      <c r="BC33" s="1690"/>
      <c r="BD33" s="1686"/>
      <c r="BE33" s="1687"/>
      <c r="BF33" s="1687"/>
      <c r="BK33" s="1687"/>
      <c r="BL33" s="1687"/>
      <c r="BN33" s="1687"/>
      <c r="BO33" s="1687"/>
      <c r="BP33" s="1687"/>
      <c r="BQ33" s="1687"/>
      <c r="BR33" s="1687"/>
      <c r="BS33" s="1687"/>
      <c r="BT33" s="1687"/>
      <c r="BU33" s="1690"/>
      <c r="BV33" s="1686"/>
      <c r="BW33" s="1687"/>
      <c r="BX33" s="1687"/>
      <c r="CC33" s="1687"/>
      <c r="CD33" s="1687"/>
      <c r="CF33" s="1687"/>
      <c r="CG33" s="1687"/>
      <c r="CH33" s="1687"/>
      <c r="CI33" s="1687"/>
      <c r="CJ33" s="1687"/>
      <c r="CK33" s="1687"/>
      <c r="CL33" s="1687"/>
      <c r="CM33" s="1690"/>
      <c r="CN33" s="1686"/>
      <c r="CO33" s="1687"/>
      <c r="CP33" s="1687"/>
      <c r="CU33" s="1687"/>
      <c r="CV33" s="1687"/>
      <c r="CX33" s="1687"/>
      <c r="CY33" s="1687"/>
      <c r="CZ33" s="1687"/>
      <c r="DA33" s="1687"/>
      <c r="DB33" s="1687"/>
      <c r="DC33" s="1687"/>
      <c r="DD33" s="1687"/>
      <c r="DE33" s="1690"/>
      <c r="DF33" s="1686"/>
      <c r="DG33" s="1687"/>
      <c r="DH33" s="1687"/>
      <c r="DM33" s="1687"/>
      <c r="DN33" s="1687"/>
      <c r="DP33" s="1687"/>
      <c r="DQ33" s="1687"/>
      <c r="DR33" s="1687"/>
      <c r="DS33" s="1687"/>
      <c r="DT33" s="1687"/>
      <c r="DU33" s="1687"/>
      <c r="DV33" s="1687"/>
      <c r="DW33" s="1690"/>
      <c r="DX33" s="1686"/>
      <c r="DY33" s="1687"/>
      <c r="DZ33" s="1687"/>
      <c r="EE33" s="1687"/>
      <c r="EF33" s="1687"/>
      <c r="EH33" s="1687"/>
      <c r="EI33" s="1687"/>
      <c r="EJ33" s="1687"/>
      <c r="EK33" s="1687"/>
      <c r="EL33" s="1687"/>
      <c r="EM33" s="1687"/>
      <c r="EN33" s="1687"/>
      <c r="EO33" s="1690"/>
      <c r="EP33" s="1686"/>
      <c r="EQ33" s="1687"/>
      <c r="ER33" s="1687"/>
      <c r="EW33" s="1687"/>
      <c r="EX33" s="1687"/>
      <c r="EZ33" s="1687"/>
      <c r="FA33" s="1687"/>
      <c r="FB33" s="1687"/>
      <c r="FC33" s="1687"/>
      <c r="FD33" s="1687"/>
      <c r="FE33" s="1687"/>
      <c r="FF33" s="1687"/>
      <c r="FG33" s="1690"/>
      <c r="FH33" s="1686"/>
      <c r="FI33" s="1687"/>
      <c r="FJ33" s="1687"/>
      <c r="FO33" s="1687"/>
      <c r="FP33" s="1687"/>
      <c r="FR33" s="1687"/>
      <c r="FS33" s="1687"/>
      <c r="FT33" s="1687"/>
      <c r="FU33" s="1687"/>
      <c r="FV33" s="1687"/>
      <c r="FW33" s="1687"/>
      <c r="FX33" s="1687"/>
      <c r="FY33" s="1690"/>
      <c r="FZ33" s="1686"/>
      <c r="GA33" s="1687"/>
      <c r="GB33" s="1687"/>
      <c r="GG33" s="1687"/>
      <c r="GH33" s="1687"/>
      <c r="GJ33" s="1687"/>
      <c r="GK33" s="1687"/>
      <c r="GL33" s="1687"/>
      <c r="GM33" s="1687"/>
      <c r="GN33" s="1687"/>
      <c r="GO33" s="1687"/>
      <c r="GP33" s="1687"/>
      <c r="GQ33" s="1690"/>
      <c r="GR33" s="1686"/>
      <c r="GS33" s="1687"/>
      <c r="GT33" s="1687"/>
      <c r="GY33" s="1687"/>
      <c r="GZ33" s="1687"/>
      <c r="HB33" s="1687"/>
      <c r="HC33" s="1687"/>
      <c r="HD33" s="1687"/>
      <c r="HE33" s="1687"/>
      <c r="HF33" s="1687"/>
      <c r="HG33" s="1687"/>
      <c r="HH33" s="1687"/>
      <c r="HI33" s="1690"/>
      <c r="HJ33" s="1686"/>
      <c r="HK33" s="1687"/>
      <c r="HL33" s="1687"/>
      <c r="HQ33" s="1687"/>
      <c r="HR33" s="1687"/>
      <c r="HT33" s="1687"/>
      <c r="HU33" s="1687"/>
      <c r="HV33" s="1687"/>
      <c r="HW33" s="1687"/>
      <c r="HX33" s="1687"/>
      <c r="HY33" s="1687"/>
      <c r="HZ33" s="1687"/>
      <c r="IA33" s="1690"/>
      <c r="IB33" s="1686"/>
      <c r="IC33" s="1687"/>
      <c r="ID33" s="1687"/>
      <c r="II33" s="1687"/>
      <c r="IJ33" s="1687"/>
      <c r="IL33" s="1687"/>
      <c r="IM33" s="1687"/>
      <c r="IN33" s="1687"/>
      <c r="IO33" s="1687"/>
      <c r="IP33" s="1687"/>
      <c r="IQ33" s="1687"/>
      <c r="IR33" s="1687"/>
      <c r="IS33" s="1690"/>
      <c r="IT33" s="1686"/>
      <c r="IU33" s="1687"/>
      <c r="IV33" s="1687"/>
      <c r="JA33" s="1687"/>
      <c r="JB33" s="1687"/>
      <c r="JD33" s="1687"/>
      <c r="JE33" s="1687"/>
      <c r="JF33" s="1687"/>
      <c r="JG33" s="1687"/>
      <c r="JH33" s="1687"/>
      <c r="JI33" s="1687"/>
      <c r="JJ33" s="1687"/>
      <c r="JK33" s="1690"/>
      <c r="JL33" s="1686"/>
      <c r="JM33" s="1687"/>
      <c r="JN33" s="1687"/>
      <c r="JS33" s="1687"/>
      <c r="JT33" s="1687"/>
      <c r="JV33" s="1687"/>
      <c r="JW33" s="1687"/>
      <c r="JX33" s="1687"/>
      <c r="JY33" s="1687"/>
      <c r="JZ33" s="1687"/>
      <c r="KA33" s="1687"/>
      <c r="KB33" s="1687"/>
      <c r="KC33" s="1690"/>
      <c r="KD33" s="1686"/>
      <c r="KE33" s="1687"/>
      <c r="KF33" s="1687"/>
      <c r="KK33" s="1687"/>
      <c r="KL33" s="1687"/>
      <c r="KN33" s="1687"/>
      <c r="KO33" s="1687"/>
      <c r="KP33" s="1687"/>
      <c r="KQ33" s="1687"/>
      <c r="KR33" s="1687"/>
      <c r="KS33" s="1687"/>
      <c r="KT33" s="1687"/>
      <c r="KU33" s="1690"/>
      <c r="KV33" s="1686"/>
      <c r="KW33" s="1687"/>
      <c r="KX33" s="1687"/>
      <c r="LC33" s="1687"/>
      <c r="LD33" s="1687"/>
      <c r="LF33" s="1687"/>
      <c r="LG33" s="1687"/>
      <c r="LH33" s="1687"/>
      <c r="LI33" s="1687"/>
      <c r="LJ33" s="1687"/>
      <c r="LK33" s="1687"/>
      <c r="LL33" s="1687"/>
      <c r="LM33" s="1690"/>
      <c r="LN33" s="1686"/>
      <c r="LO33" s="1687"/>
      <c r="LP33" s="1687"/>
      <c r="LU33" s="1687"/>
      <c r="LV33" s="1687"/>
      <c r="LX33" s="1687"/>
      <c r="LY33" s="1687"/>
      <c r="LZ33" s="1687"/>
      <c r="MA33" s="1687"/>
      <c r="MB33" s="1687"/>
      <c r="MC33" s="1687"/>
      <c r="MD33" s="1687"/>
      <c r="ME33" s="1690"/>
      <c r="MF33" s="1686"/>
      <c r="MG33" s="1687"/>
      <c r="MH33" s="1687"/>
      <c r="MM33" s="1687"/>
      <c r="MN33" s="1687"/>
      <c r="MP33" s="1687"/>
      <c r="MQ33" s="1687"/>
      <c r="MR33" s="1687"/>
      <c r="MS33" s="1687"/>
      <c r="MT33" s="1687"/>
      <c r="MU33" s="1687"/>
      <c r="MV33" s="1687"/>
      <c r="MW33" s="1690"/>
      <c r="MX33" s="1686"/>
      <c r="MY33" s="1687"/>
      <c r="MZ33" s="1687"/>
      <c r="NE33" s="1687"/>
      <c r="NF33" s="1687"/>
      <c r="NH33" s="1687"/>
      <c r="NI33" s="1687"/>
      <c r="NJ33" s="1687"/>
      <c r="NK33" s="1687"/>
      <c r="NL33" s="1687"/>
      <c r="NM33" s="1687"/>
      <c r="NN33" s="1687"/>
      <c r="NO33" s="1690"/>
      <c r="NP33" s="1686"/>
      <c r="NQ33" s="1687"/>
      <c r="NR33" s="1687"/>
      <c r="NW33" s="1687"/>
      <c r="NX33" s="1687"/>
      <c r="NZ33" s="1687"/>
      <c r="OA33" s="1687"/>
      <c r="OB33" s="1687"/>
      <c r="OC33" s="1687"/>
      <c r="OD33" s="1687"/>
      <c r="OE33" s="1687"/>
      <c r="OF33" s="1687"/>
      <c r="OG33" s="1690"/>
      <c r="OH33" s="1686"/>
      <c r="OI33" s="1687"/>
      <c r="OJ33" s="1687"/>
      <c r="OO33" s="1687"/>
      <c r="OP33" s="1687"/>
      <c r="OR33" s="1687"/>
      <c r="OS33" s="1687"/>
      <c r="OT33" s="1687"/>
      <c r="OU33" s="1687"/>
      <c r="OV33" s="1687"/>
      <c r="OW33" s="1687"/>
      <c r="OX33" s="1687"/>
      <c r="OY33" s="1690"/>
      <c r="OZ33" s="1686"/>
      <c r="PA33" s="1687"/>
      <c r="PB33" s="1687"/>
      <c r="PG33" s="1687"/>
      <c r="PH33" s="1687"/>
      <c r="PJ33" s="1687"/>
      <c r="PK33" s="1687"/>
      <c r="PL33" s="1687"/>
      <c r="PM33" s="1687"/>
      <c r="PN33" s="1687"/>
      <c r="PO33" s="1687"/>
      <c r="PP33" s="1687"/>
      <c r="PQ33" s="1690"/>
      <c r="PR33" s="1686"/>
      <c r="PS33" s="1687"/>
      <c r="PT33" s="1687"/>
      <c r="PY33" s="1687"/>
      <c r="PZ33" s="1687"/>
      <c r="QB33" s="1687"/>
      <c r="QC33" s="1687"/>
      <c r="QD33" s="1687"/>
      <c r="QE33" s="1687"/>
      <c r="QF33" s="1687"/>
      <c r="QG33" s="1687"/>
      <c r="QH33" s="1687"/>
      <c r="QI33" s="1690"/>
      <c r="QJ33" s="1686"/>
      <c r="QK33" s="1687"/>
      <c r="QL33" s="1687"/>
      <c r="QQ33" s="1687"/>
      <c r="QR33" s="1687"/>
      <c r="QT33" s="1687"/>
      <c r="QU33" s="1687"/>
      <c r="QV33" s="1687"/>
      <c r="QW33" s="1687"/>
      <c r="QX33" s="1687"/>
      <c r="QY33" s="1687"/>
      <c r="QZ33" s="1687"/>
      <c r="RA33" s="1690"/>
      <c r="RB33" s="1686"/>
      <c r="RC33" s="1687"/>
      <c r="RD33" s="1687"/>
      <c r="RI33" s="1687"/>
      <c r="RJ33" s="1687"/>
      <c r="RL33" s="1687"/>
      <c r="RM33" s="1687"/>
      <c r="RN33" s="1687"/>
      <c r="RO33" s="1687"/>
      <c r="RP33" s="1687"/>
      <c r="RQ33" s="1687"/>
      <c r="RR33" s="1687"/>
      <c r="RS33" s="1690"/>
      <c r="RT33" s="1686"/>
      <c r="RU33" s="1687"/>
      <c r="RV33" s="1687"/>
      <c r="SA33" s="1687"/>
      <c r="SB33" s="1687"/>
      <c r="SD33" s="1687"/>
      <c r="SE33" s="1687"/>
      <c r="SF33" s="1687"/>
      <c r="SG33" s="1687"/>
      <c r="SH33" s="1687"/>
      <c r="SI33" s="1687"/>
      <c r="SJ33" s="1687"/>
      <c r="SK33" s="1690"/>
      <c r="SL33" s="1686"/>
      <c r="SM33" s="1687"/>
      <c r="SN33" s="1687"/>
      <c r="SS33" s="1687"/>
      <c r="ST33" s="1687"/>
      <c r="SV33" s="1687"/>
      <c r="SW33" s="1687"/>
      <c r="SX33" s="1687"/>
      <c r="SY33" s="1687"/>
      <c r="SZ33" s="1687"/>
      <c r="TA33" s="1687"/>
      <c r="TB33" s="1687"/>
      <c r="TC33" s="1690"/>
      <c r="TD33" s="1686"/>
      <c r="TE33" s="1687"/>
      <c r="TF33" s="1687"/>
      <c r="TK33" s="1687"/>
      <c r="TL33" s="1687"/>
      <c r="TN33" s="1687"/>
      <c r="TO33" s="1687"/>
      <c r="TP33" s="1687"/>
      <c r="TQ33" s="1687"/>
      <c r="TR33" s="1687"/>
      <c r="TS33" s="1687"/>
      <c r="TT33" s="1687"/>
      <c r="TU33" s="1690"/>
      <c r="TV33" s="1686"/>
      <c r="TW33" s="1687"/>
      <c r="TX33" s="1687"/>
      <c r="UC33" s="1687"/>
      <c r="UD33" s="1687"/>
      <c r="UF33" s="1687"/>
      <c r="UG33" s="1687"/>
      <c r="UH33" s="1687"/>
      <c r="UI33" s="1687"/>
      <c r="UJ33" s="1687"/>
      <c r="UK33" s="1687"/>
      <c r="UL33" s="1687"/>
      <c r="UM33" s="1690"/>
      <c r="UN33" s="1686"/>
      <c r="UO33" s="1687"/>
      <c r="UP33" s="1687"/>
      <c r="UU33" s="1687"/>
      <c r="UV33" s="1687"/>
      <c r="UX33" s="1687"/>
      <c r="UY33" s="1687"/>
      <c r="UZ33" s="1687"/>
      <c r="VA33" s="1687"/>
      <c r="VB33" s="1687"/>
      <c r="VC33" s="1687"/>
      <c r="VD33" s="1687"/>
      <c r="VE33" s="1690"/>
      <c r="VF33" s="1686"/>
      <c r="VG33" s="1687"/>
      <c r="VH33" s="1687"/>
      <c r="VM33" s="1687"/>
      <c r="VN33" s="1687"/>
      <c r="VP33" s="1687"/>
      <c r="VQ33" s="1687"/>
      <c r="VR33" s="1687"/>
      <c r="VS33" s="1687"/>
      <c r="VT33" s="1687"/>
      <c r="VU33" s="1687"/>
      <c r="VV33" s="1687"/>
      <c r="VW33" s="1690"/>
      <c r="VX33" s="1686"/>
      <c r="VY33" s="1687"/>
      <c r="VZ33" s="1687"/>
      <c r="WE33" s="1687"/>
      <c r="WF33" s="1687"/>
      <c r="WH33" s="1687"/>
      <c r="WI33" s="1687"/>
      <c r="WJ33" s="1687"/>
      <c r="WK33" s="1687"/>
      <c r="WL33" s="1687"/>
      <c r="WM33" s="1687"/>
      <c r="WN33" s="1687"/>
      <c r="WO33" s="1690"/>
      <c r="WP33" s="1686"/>
      <c r="WQ33" s="1687"/>
      <c r="WR33" s="1687"/>
      <c r="WW33" s="1687"/>
      <c r="WX33" s="1687"/>
      <c r="WZ33" s="1687"/>
      <c r="XA33" s="1687"/>
      <c r="XB33" s="1687"/>
      <c r="XC33" s="1687"/>
      <c r="XD33" s="1687"/>
      <c r="XE33" s="1687"/>
      <c r="XF33" s="1687"/>
      <c r="XG33" s="1690"/>
      <c r="XH33" s="1686"/>
      <c r="XI33" s="1687"/>
      <c r="XJ33" s="1687"/>
      <c r="XO33" s="1687"/>
      <c r="XP33" s="1687"/>
      <c r="XR33" s="1687"/>
      <c r="XS33" s="1687"/>
      <c r="XT33" s="1687"/>
      <c r="XU33" s="1687"/>
      <c r="XV33" s="1687"/>
      <c r="XW33" s="1687"/>
      <c r="XX33" s="1687"/>
      <c r="XY33" s="1690"/>
      <c r="XZ33" s="1686"/>
      <c r="YA33" s="1687"/>
      <c r="YB33" s="1687"/>
      <c r="YG33" s="1687"/>
      <c r="YH33" s="1687"/>
      <c r="YJ33" s="1687"/>
      <c r="YK33" s="1687"/>
      <c r="YL33" s="1687"/>
      <c r="YM33" s="1687"/>
      <c r="YN33" s="1687"/>
      <c r="YO33" s="1687"/>
      <c r="YP33" s="1687"/>
      <c r="YQ33" s="1690"/>
      <c r="YR33" s="1686"/>
      <c r="YS33" s="1687"/>
      <c r="YT33" s="1687"/>
      <c r="YY33" s="1687"/>
      <c r="YZ33" s="1687"/>
      <c r="ZB33" s="1687"/>
      <c r="ZC33" s="1687"/>
      <c r="ZD33" s="1687"/>
      <c r="ZE33" s="1687"/>
      <c r="ZF33" s="1687"/>
      <c r="ZG33" s="1687"/>
      <c r="ZH33" s="1687"/>
      <c r="ZI33" s="1690"/>
      <c r="ZJ33" s="1686"/>
      <c r="ZK33" s="1687"/>
      <c r="ZL33" s="1687"/>
      <c r="ZQ33" s="1687"/>
      <c r="ZR33" s="1687"/>
      <c r="ZT33" s="1687"/>
      <c r="ZU33" s="1687"/>
      <c r="ZV33" s="1687"/>
      <c r="ZW33" s="1687"/>
      <c r="ZX33" s="1687"/>
      <c r="ZY33" s="1687"/>
      <c r="ZZ33" s="1687"/>
      <c r="AAA33" s="1690"/>
      <c r="AAB33" s="1686"/>
      <c r="AAC33" s="1687"/>
      <c r="AAD33" s="1687"/>
      <c r="AAI33" s="1687"/>
      <c r="AAJ33" s="1687"/>
      <c r="AAL33" s="1687"/>
      <c r="AAM33" s="1687"/>
      <c r="AAN33" s="1687"/>
      <c r="AAO33" s="1687"/>
      <c r="AAP33" s="1687"/>
      <c r="AAQ33" s="1687"/>
      <c r="AAR33" s="1687"/>
      <c r="AAS33" s="1690"/>
      <c r="AAT33" s="1686"/>
      <c r="AAU33" s="1687"/>
      <c r="AAV33" s="1687"/>
      <c r="ABA33" s="1687"/>
      <c r="ABB33" s="1687"/>
      <c r="ABD33" s="1687"/>
      <c r="ABE33" s="1687"/>
      <c r="ABF33" s="1687"/>
      <c r="ABG33" s="1687"/>
      <c r="ABH33" s="1687"/>
      <c r="ABI33" s="1687"/>
      <c r="ABJ33" s="1687"/>
      <c r="ABK33" s="1690"/>
      <c r="ABL33" s="1686"/>
      <c r="ABM33" s="1687"/>
      <c r="ABN33" s="1687"/>
      <c r="ABS33" s="1687"/>
      <c r="ABT33" s="1687"/>
      <c r="ABV33" s="1687"/>
      <c r="ABW33" s="1687"/>
      <c r="ABX33" s="1687"/>
      <c r="ABY33" s="1687"/>
      <c r="ABZ33" s="1687"/>
      <c r="ACA33" s="1687"/>
      <c r="ACB33" s="1687"/>
      <c r="ACC33" s="1690"/>
      <c r="ACD33" s="1686"/>
      <c r="ACE33" s="1687"/>
      <c r="ACF33" s="1687"/>
      <c r="ACK33" s="1687"/>
      <c r="ACL33" s="1687"/>
      <c r="ACN33" s="1687"/>
      <c r="ACO33" s="1687"/>
      <c r="ACP33" s="1687"/>
      <c r="ACQ33" s="1687"/>
      <c r="ACR33" s="1687"/>
      <c r="ACS33" s="1687"/>
      <c r="ACT33" s="1687"/>
      <c r="ACU33" s="1690"/>
      <c r="ACV33" s="1686"/>
      <c r="ACW33" s="1687"/>
      <c r="ACX33" s="1687"/>
      <c r="ADC33" s="1687"/>
      <c r="ADD33" s="1687"/>
      <c r="ADF33" s="1687"/>
      <c r="ADG33" s="1687"/>
      <c r="ADH33" s="1687"/>
      <c r="ADI33" s="1687"/>
      <c r="ADJ33" s="1687"/>
      <c r="ADK33" s="1687"/>
      <c r="ADL33" s="1687"/>
      <c r="ADM33" s="1690"/>
      <c r="ADN33" s="1686"/>
      <c r="ADO33" s="1687"/>
      <c r="ADP33" s="1687"/>
      <c r="ADU33" s="1687"/>
      <c r="ADV33" s="1687"/>
      <c r="ADX33" s="1687"/>
      <c r="ADY33" s="1687"/>
      <c r="ADZ33" s="1687"/>
      <c r="AEA33" s="1687"/>
      <c r="AEB33" s="1687"/>
      <c r="AEC33" s="1687"/>
      <c r="AED33" s="1687"/>
      <c r="AEE33" s="1690"/>
      <c r="AEF33" s="1686"/>
      <c r="AEG33" s="1687"/>
      <c r="AEH33" s="1687"/>
      <c r="AEM33" s="1687"/>
      <c r="AEN33" s="1687"/>
      <c r="AEP33" s="1687"/>
      <c r="AEQ33" s="1687"/>
      <c r="AER33" s="1687"/>
      <c r="AES33" s="1687"/>
      <c r="AET33" s="1687"/>
      <c r="AEU33" s="1687"/>
      <c r="AEV33" s="1687"/>
      <c r="AEW33" s="1690"/>
      <c r="AEX33" s="1686"/>
      <c r="AEY33" s="1687"/>
      <c r="AEZ33" s="1687"/>
      <c r="AFE33" s="1687"/>
      <c r="AFF33" s="1687"/>
      <c r="AFH33" s="1687"/>
      <c r="AFI33" s="1687"/>
      <c r="AFJ33" s="1687"/>
      <c r="AFK33" s="1687"/>
      <c r="AFL33" s="1687"/>
      <c r="AFM33" s="1687"/>
      <c r="AFN33" s="1687"/>
      <c r="AFO33" s="1690"/>
      <c r="AFP33" s="1686"/>
      <c r="AFQ33" s="1687"/>
      <c r="AFR33" s="1687"/>
      <c r="AFW33" s="1687"/>
      <c r="AFX33" s="1687"/>
      <c r="AFZ33" s="1687"/>
      <c r="AGA33" s="1687"/>
      <c r="AGB33" s="1687"/>
      <c r="AGC33" s="1687"/>
      <c r="AGD33" s="1687"/>
      <c r="AGE33" s="1687"/>
      <c r="AGF33" s="1687"/>
      <c r="AGG33" s="1690"/>
      <c r="AGH33" s="1686"/>
      <c r="AGI33" s="1687"/>
      <c r="AGJ33" s="1687"/>
      <c r="AGO33" s="1687"/>
      <c r="AGP33" s="1687"/>
      <c r="AGR33" s="1687"/>
      <c r="AGS33" s="1687"/>
      <c r="AGT33" s="1687"/>
      <c r="AGU33" s="1687"/>
      <c r="AGV33" s="1687"/>
      <c r="AGW33" s="1687"/>
      <c r="AGX33" s="1687"/>
      <c r="AGY33" s="1690"/>
      <c r="AGZ33" s="1686"/>
      <c r="AHA33" s="1687"/>
      <c r="AHB33" s="1687"/>
      <c r="AHG33" s="1687"/>
      <c r="AHH33" s="1687"/>
      <c r="AHJ33" s="1687"/>
      <c r="AHK33" s="1687"/>
      <c r="AHL33" s="1687"/>
      <c r="AHM33" s="1687"/>
      <c r="AHN33" s="1687"/>
      <c r="AHO33" s="1687"/>
      <c r="AHP33" s="1687"/>
      <c r="AHQ33" s="1690"/>
      <c r="AHR33" s="1686"/>
      <c r="AHS33" s="1687"/>
      <c r="AHT33" s="1687"/>
      <c r="AHY33" s="1687"/>
      <c r="AHZ33" s="1687"/>
      <c r="AIB33" s="1687"/>
      <c r="AIC33" s="1687"/>
      <c r="AID33" s="1687"/>
      <c r="AIE33" s="1687"/>
      <c r="AIF33" s="1687"/>
      <c r="AIG33" s="1687"/>
      <c r="AIH33" s="1687"/>
      <c r="AII33" s="1690"/>
      <c r="AIJ33" s="1686"/>
      <c r="AIK33" s="1687"/>
      <c r="AIL33" s="1687"/>
      <c r="AIQ33" s="1687"/>
      <c r="AIR33" s="1687"/>
      <c r="AIT33" s="1687"/>
      <c r="AIU33" s="1687"/>
      <c r="AIV33" s="1687"/>
      <c r="AIW33" s="1687"/>
      <c r="AIX33" s="1687"/>
      <c r="AIY33" s="1687"/>
      <c r="AIZ33" s="1687"/>
      <c r="AJA33" s="1690"/>
      <c r="AJB33" s="1686"/>
      <c r="AJC33" s="1687"/>
      <c r="AJD33" s="1687"/>
      <c r="AJI33" s="1687"/>
      <c r="AJJ33" s="1687"/>
      <c r="AJL33" s="1687"/>
      <c r="AJM33" s="1687"/>
      <c r="AJN33" s="1687"/>
      <c r="AJO33" s="1687"/>
      <c r="AJP33" s="1687"/>
      <c r="AJQ33" s="1687"/>
      <c r="AJR33" s="1687"/>
      <c r="AJS33" s="1690"/>
      <c r="AJT33" s="1686"/>
      <c r="AJU33" s="1687"/>
      <c r="AJV33" s="1687"/>
      <c r="AKA33" s="1687"/>
      <c r="AKB33" s="1687"/>
      <c r="AKD33" s="1687"/>
      <c r="AKE33" s="1687"/>
      <c r="AKF33" s="1687"/>
      <c r="AKG33" s="1687"/>
      <c r="AKH33" s="1687"/>
      <c r="AKI33" s="1687"/>
      <c r="AKJ33" s="1687"/>
      <c r="AKK33" s="1690"/>
      <c r="AKL33" s="1686"/>
      <c r="AKM33" s="1687"/>
      <c r="AKN33" s="1687"/>
      <c r="AKS33" s="1687"/>
      <c r="AKT33" s="1687"/>
      <c r="AKV33" s="1687"/>
      <c r="AKW33" s="1687"/>
      <c r="AKX33" s="1687"/>
      <c r="AKY33" s="1687"/>
      <c r="AKZ33" s="1687"/>
      <c r="ALA33" s="1687"/>
      <c r="ALB33" s="1687"/>
      <c r="ALC33" s="1690"/>
      <c r="ALD33" s="1686"/>
      <c r="ALE33" s="1687"/>
      <c r="ALF33" s="1687"/>
      <c r="ALK33" s="1687"/>
      <c r="ALL33" s="1687"/>
      <c r="ALN33" s="1687"/>
      <c r="ALO33" s="1687"/>
      <c r="ALP33" s="1687"/>
      <c r="ALQ33" s="1687"/>
      <c r="ALR33" s="1687"/>
      <c r="ALS33" s="1687"/>
      <c r="ALT33" s="1687"/>
      <c r="ALU33" s="1690"/>
      <c r="ALV33" s="1686"/>
      <c r="ALW33" s="1687"/>
      <c r="ALX33" s="1687"/>
      <c r="AMC33" s="1687"/>
      <c r="AMD33" s="1687"/>
      <c r="AMF33" s="1687"/>
      <c r="AMG33" s="1687"/>
      <c r="AMH33" s="1687"/>
      <c r="AMI33" s="1687"/>
      <c r="AMJ33" s="1687"/>
      <c r="AMK33" s="1687"/>
      <c r="AML33" s="1687"/>
      <c r="AMM33" s="1690"/>
      <c r="AMN33" s="1686"/>
      <c r="AMO33" s="1687"/>
      <c r="AMP33" s="1687"/>
      <c r="AMU33" s="1687"/>
      <c r="AMV33" s="1687"/>
      <c r="AMX33" s="1687"/>
      <c r="AMY33" s="1687"/>
      <c r="AMZ33" s="1687"/>
      <c r="ANA33" s="1687"/>
      <c r="ANB33" s="1687"/>
      <c r="ANC33" s="1687"/>
      <c r="AND33" s="1687"/>
      <c r="ANE33" s="1690"/>
      <c r="ANF33" s="1686"/>
      <c r="ANG33" s="1687"/>
      <c r="ANH33" s="1687"/>
      <c r="ANM33" s="1687"/>
      <c r="ANN33" s="1687"/>
      <c r="ANP33" s="1687"/>
      <c r="ANQ33" s="1687"/>
      <c r="ANR33" s="1687"/>
      <c r="ANS33" s="1687"/>
      <c r="ANT33" s="1687"/>
      <c r="ANU33" s="1687"/>
      <c r="ANV33" s="1687"/>
      <c r="ANW33" s="1690"/>
      <c r="ANX33" s="1686"/>
      <c r="ANY33" s="1687"/>
      <c r="ANZ33" s="1687"/>
      <c r="AOE33" s="1687"/>
      <c r="AOF33" s="1687"/>
      <c r="AOH33" s="1687"/>
      <c r="AOI33" s="1687"/>
      <c r="AOJ33" s="1687"/>
      <c r="AOK33" s="1687"/>
      <c r="AOL33" s="1687"/>
      <c r="AOM33" s="1687"/>
      <c r="AON33" s="1687"/>
      <c r="AOO33" s="1690"/>
      <c r="AOP33" s="1686"/>
      <c r="AOQ33" s="1687"/>
      <c r="AOR33" s="1687"/>
      <c r="AOW33" s="1687"/>
      <c r="AOX33" s="1687"/>
      <c r="AOZ33" s="1687"/>
      <c r="APA33" s="1687"/>
      <c r="APB33" s="1687"/>
      <c r="APC33" s="1687"/>
      <c r="APD33" s="1687"/>
      <c r="APE33" s="1687"/>
      <c r="APF33" s="1687"/>
      <c r="APG33" s="1690"/>
      <c r="APH33" s="1686"/>
      <c r="API33" s="1687"/>
      <c r="APJ33" s="1687"/>
      <c r="APO33" s="1687"/>
      <c r="APP33" s="1687"/>
      <c r="APR33" s="1687"/>
      <c r="APS33" s="1687"/>
      <c r="APT33" s="1687"/>
      <c r="APU33" s="1687"/>
      <c r="APV33" s="1687"/>
      <c r="APW33" s="1687"/>
      <c r="APX33" s="1687"/>
      <c r="APY33" s="1690"/>
      <c r="APZ33" s="1686"/>
      <c r="AQA33" s="1687"/>
      <c r="AQB33" s="1687"/>
      <c r="AQG33" s="1687"/>
      <c r="AQH33" s="1687"/>
      <c r="AQJ33" s="1687"/>
      <c r="AQK33" s="1687"/>
      <c r="AQL33" s="1687"/>
      <c r="AQM33" s="1687"/>
      <c r="AQN33" s="1687"/>
      <c r="AQO33" s="1687"/>
      <c r="AQP33" s="1687"/>
      <c r="AQQ33" s="1690"/>
      <c r="AQR33" s="1686"/>
      <c r="AQS33" s="1687"/>
      <c r="AQT33" s="1687"/>
      <c r="AQY33" s="1687"/>
      <c r="AQZ33" s="1687"/>
      <c r="ARB33" s="1687"/>
      <c r="ARC33" s="1687"/>
      <c r="ARD33" s="1687"/>
      <c r="ARE33" s="1687"/>
      <c r="ARF33" s="1687"/>
      <c r="ARG33" s="1687"/>
      <c r="ARH33" s="1687"/>
      <c r="ARI33" s="1690"/>
      <c r="ARJ33" s="1686"/>
      <c r="ARK33" s="1687"/>
      <c r="ARL33" s="1687"/>
      <c r="ARQ33" s="1687"/>
      <c r="ARR33" s="1687"/>
      <c r="ART33" s="1687"/>
      <c r="ARU33" s="1687"/>
      <c r="ARV33" s="1687"/>
      <c r="ARW33" s="1687"/>
      <c r="ARX33" s="1687"/>
      <c r="ARY33" s="1687"/>
      <c r="ARZ33" s="1687"/>
      <c r="ASA33" s="1690"/>
      <c r="ASB33" s="1686"/>
      <c r="ASC33" s="1687"/>
      <c r="ASD33" s="1687"/>
      <c r="ASI33" s="1687"/>
      <c r="ASJ33" s="1687"/>
      <c r="ASL33" s="1687"/>
      <c r="ASM33" s="1687"/>
      <c r="ASN33" s="1687"/>
      <c r="ASO33" s="1687"/>
      <c r="ASP33" s="1687"/>
      <c r="ASQ33" s="1687"/>
      <c r="ASR33" s="1687"/>
      <c r="ASS33" s="1690"/>
      <c r="AST33" s="1686"/>
      <c r="ASU33" s="1687"/>
      <c r="ASV33" s="1687"/>
      <c r="ATA33" s="1687"/>
      <c r="ATB33" s="1687"/>
      <c r="ATD33" s="1687"/>
      <c r="ATE33" s="1687"/>
      <c r="ATF33" s="1687"/>
      <c r="ATG33" s="1687"/>
      <c r="ATH33" s="1687"/>
      <c r="ATI33" s="1687"/>
      <c r="ATJ33" s="1687"/>
      <c r="ATK33" s="1690"/>
      <c r="ATL33" s="1686"/>
      <c r="ATM33" s="1687"/>
      <c r="ATN33" s="1687"/>
      <c r="ATS33" s="1687"/>
      <c r="ATT33" s="1687"/>
      <c r="ATV33" s="1687"/>
      <c r="ATW33" s="1687"/>
      <c r="ATX33" s="1687"/>
      <c r="ATY33" s="1687"/>
      <c r="ATZ33" s="1687"/>
      <c r="AUA33" s="1687"/>
      <c r="AUB33" s="1687"/>
      <c r="AUC33" s="1690"/>
      <c r="AUD33" s="1686"/>
      <c r="AUE33" s="1687"/>
      <c r="AUF33" s="1687"/>
      <c r="AUK33" s="1687"/>
      <c r="AUL33" s="1687"/>
      <c r="AUN33" s="1687"/>
      <c r="AUO33" s="1687"/>
      <c r="AUP33" s="1687"/>
      <c r="AUQ33" s="1687"/>
      <c r="AUR33" s="1687"/>
      <c r="AUS33" s="1687"/>
      <c r="AUT33" s="1687"/>
      <c r="AUU33" s="1690"/>
      <c r="AUV33" s="1686"/>
      <c r="AUW33" s="1687"/>
      <c r="AUX33" s="1687"/>
      <c r="AVC33" s="1687"/>
      <c r="AVD33" s="1687"/>
      <c r="AVF33" s="1687"/>
      <c r="AVG33" s="1687"/>
      <c r="AVH33" s="1687"/>
      <c r="AVI33" s="1687"/>
      <c r="AVJ33" s="1687"/>
      <c r="AVK33" s="1687"/>
      <c r="AVL33" s="1687"/>
      <c r="AVM33" s="1690"/>
      <c r="AVN33" s="1686"/>
      <c r="AVO33" s="1687"/>
      <c r="AVP33" s="1687"/>
      <c r="AVU33" s="1687"/>
      <c r="AVV33" s="1687"/>
      <c r="AVX33" s="1687"/>
      <c r="AVY33" s="1687"/>
      <c r="AVZ33" s="1687"/>
      <c r="AWA33" s="1687"/>
      <c r="AWB33" s="1687"/>
      <c r="AWC33" s="1687"/>
      <c r="AWD33" s="1687"/>
      <c r="AWE33" s="1690"/>
      <c r="AWF33" s="1686"/>
      <c r="AWG33" s="1687"/>
      <c r="AWH33" s="1687"/>
      <c r="AWM33" s="1687"/>
      <c r="AWN33" s="1687"/>
      <c r="AWP33" s="1687"/>
      <c r="AWQ33" s="1687"/>
      <c r="AWR33" s="1687"/>
      <c r="AWS33" s="1687"/>
      <c r="AWT33" s="1687"/>
      <c r="AWU33" s="1687"/>
      <c r="AWV33" s="1687"/>
      <c r="AWW33" s="1690"/>
      <c r="AWX33" s="1686"/>
      <c r="AWY33" s="1687"/>
      <c r="AWZ33" s="1687"/>
      <c r="AXE33" s="1687"/>
      <c r="AXF33" s="1687"/>
      <c r="AXH33" s="1687"/>
      <c r="AXI33" s="1687"/>
      <c r="AXJ33" s="1687"/>
      <c r="AXK33" s="1687"/>
      <c r="AXL33" s="1687"/>
      <c r="AXM33" s="1687"/>
      <c r="AXN33" s="1687"/>
      <c r="AXO33" s="1690"/>
      <c r="AXP33" s="1686"/>
      <c r="AXQ33" s="1687"/>
      <c r="AXR33" s="1687"/>
      <c r="AXW33" s="1687"/>
      <c r="AXX33" s="1687"/>
      <c r="AXZ33" s="1687"/>
      <c r="AYA33" s="1687"/>
      <c r="AYB33" s="1687"/>
      <c r="AYC33" s="1687"/>
      <c r="AYD33" s="1687"/>
      <c r="AYE33" s="1687"/>
      <c r="AYF33" s="1687"/>
      <c r="AYG33" s="1690"/>
      <c r="AYH33" s="1686"/>
      <c r="AYI33" s="1687"/>
      <c r="AYJ33" s="1687"/>
      <c r="AYO33" s="1687"/>
      <c r="AYP33" s="1687"/>
      <c r="AYR33" s="1687"/>
      <c r="AYS33" s="1687"/>
      <c r="AYT33" s="1687"/>
      <c r="AYU33" s="1687"/>
      <c r="AYV33" s="1687"/>
      <c r="AYW33" s="1687"/>
      <c r="AYX33" s="1687"/>
      <c r="AYY33" s="1690"/>
      <c r="AYZ33" s="1686"/>
      <c r="AZA33" s="1687"/>
      <c r="AZB33" s="1687"/>
      <c r="AZG33" s="1687"/>
      <c r="AZH33" s="1687"/>
      <c r="AZJ33" s="1687"/>
      <c r="AZK33" s="1687"/>
      <c r="AZL33" s="1687"/>
      <c r="AZM33" s="1687"/>
      <c r="AZN33" s="1687"/>
      <c r="AZO33" s="1687"/>
      <c r="AZP33" s="1687"/>
      <c r="AZQ33" s="1690"/>
      <c r="AZR33" s="1686"/>
      <c r="AZS33" s="1687"/>
      <c r="AZT33" s="1687"/>
      <c r="AZY33" s="1687"/>
      <c r="AZZ33" s="1687"/>
      <c r="BAB33" s="1687"/>
      <c r="BAC33" s="1687"/>
      <c r="BAD33" s="1687"/>
      <c r="BAE33" s="1687"/>
      <c r="BAF33" s="1687"/>
      <c r="BAG33" s="1687"/>
      <c r="BAH33" s="1687"/>
      <c r="BAI33" s="1690"/>
      <c r="BAJ33" s="1686"/>
      <c r="BAK33" s="1687"/>
      <c r="BAL33" s="1687"/>
      <c r="BAQ33" s="1687"/>
      <c r="BAR33" s="1687"/>
      <c r="BAT33" s="1687"/>
      <c r="BAU33" s="1687"/>
      <c r="BAV33" s="1687"/>
      <c r="BAW33" s="1687"/>
      <c r="BAX33" s="1687"/>
      <c r="BAY33" s="1687"/>
      <c r="BAZ33" s="1687"/>
      <c r="BBA33" s="1690"/>
      <c r="BBB33" s="1686"/>
      <c r="BBC33" s="1687"/>
      <c r="BBD33" s="1687"/>
      <c r="BBI33" s="1687"/>
      <c r="BBJ33" s="1687"/>
      <c r="BBL33" s="1687"/>
      <c r="BBM33" s="1687"/>
      <c r="BBN33" s="1687"/>
      <c r="BBO33" s="1687"/>
      <c r="BBP33" s="1687"/>
      <c r="BBQ33" s="1687"/>
      <c r="BBR33" s="1687"/>
      <c r="BBS33" s="1690"/>
      <c r="BBT33" s="1686"/>
      <c r="BBU33" s="1687"/>
      <c r="BBV33" s="1687"/>
      <c r="BCA33" s="1687"/>
      <c r="BCB33" s="1687"/>
      <c r="BCD33" s="1687"/>
      <c r="BCE33" s="1687"/>
      <c r="BCF33" s="1687"/>
      <c r="BCG33" s="1687"/>
      <c r="BCH33" s="1687"/>
      <c r="BCI33" s="1687"/>
      <c r="BCJ33" s="1687"/>
      <c r="BCK33" s="1690"/>
      <c r="BCL33" s="1686"/>
      <c r="BCM33" s="1687"/>
      <c r="BCN33" s="1687"/>
      <c r="BCS33" s="1687"/>
      <c r="BCT33" s="1687"/>
      <c r="BCV33" s="1687"/>
      <c r="BCW33" s="1687"/>
      <c r="BCX33" s="1687"/>
      <c r="BCY33" s="1687"/>
      <c r="BCZ33" s="1687"/>
      <c r="BDA33" s="1687"/>
      <c r="BDB33" s="1687"/>
      <c r="BDC33" s="1690"/>
      <c r="BDD33" s="1686"/>
      <c r="BDE33" s="1687"/>
      <c r="BDF33" s="1687"/>
      <c r="BDK33" s="1687"/>
      <c r="BDL33" s="1687"/>
      <c r="BDN33" s="1687"/>
      <c r="BDO33" s="1687"/>
      <c r="BDP33" s="1687"/>
      <c r="BDQ33" s="1687"/>
      <c r="BDR33" s="1687"/>
      <c r="BDS33" s="1687"/>
      <c r="BDT33" s="1687"/>
      <c r="BDU33" s="1690"/>
      <c r="BDV33" s="1686"/>
      <c r="BDW33" s="1687"/>
      <c r="BDX33" s="1687"/>
      <c r="BEC33" s="1687"/>
      <c r="BED33" s="1687"/>
      <c r="BEF33" s="1687"/>
      <c r="BEG33" s="1687"/>
      <c r="BEH33" s="1687"/>
      <c r="BEI33" s="1687"/>
      <c r="BEJ33" s="1687"/>
      <c r="BEK33" s="1687"/>
      <c r="BEL33" s="1687"/>
      <c r="BEM33" s="1690"/>
      <c r="BEN33" s="1686"/>
      <c r="BEO33" s="1687"/>
      <c r="BEP33" s="1687"/>
      <c r="BEU33" s="1687"/>
      <c r="BEV33" s="1687"/>
      <c r="BEX33" s="1687"/>
      <c r="BEY33" s="1687"/>
      <c r="BEZ33" s="1687"/>
      <c r="BFA33" s="1687"/>
      <c r="BFB33" s="1687"/>
      <c r="BFC33" s="1687"/>
      <c r="BFD33" s="1687"/>
      <c r="BFE33" s="1690"/>
      <c r="BFF33" s="1686"/>
      <c r="BFG33" s="1687"/>
      <c r="BFH33" s="1687"/>
      <c r="BFM33" s="1687"/>
      <c r="BFN33" s="1687"/>
      <c r="BFP33" s="1687"/>
      <c r="BFQ33" s="1687"/>
      <c r="BFR33" s="1687"/>
      <c r="BFS33" s="1687"/>
      <c r="BFT33" s="1687"/>
      <c r="BFU33" s="1687"/>
      <c r="BFV33" s="1687"/>
      <c r="BFW33" s="1690"/>
      <c r="BFX33" s="1686"/>
      <c r="BFY33" s="1687"/>
      <c r="BFZ33" s="1687"/>
      <c r="BGE33" s="1687"/>
      <c r="BGF33" s="1687"/>
      <c r="BGH33" s="1687"/>
      <c r="BGI33" s="1687"/>
      <c r="BGJ33" s="1687"/>
      <c r="BGK33" s="1687"/>
      <c r="BGL33" s="1687"/>
      <c r="BGM33" s="1687"/>
      <c r="BGN33" s="1687"/>
      <c r="BGO33" s="1690"/>
      <c r="BGP33" s="1686"/>
      <c r="BGQ33" s="1687"/>
      <c r="BGR33" s="1687"/>
      <c r="BGW33" s="1687"/>
      <c r="BGX33" s="1687"/>
      <c r="BGZ33" s="1687"/>
      <c r="BHA33" s="1687"/>
      <c r="BHB33" s="1687"/>
      <c r="BHC33" s="1687"/>
      <c r="BHD33" s="1687"/>
      <c r="BHE33" s="1687"/>
      <c r="BHF33" s="1687"/>
      <c r="BHG33" s="1690"/>
      <c r="BHH33" s="1686"/>
      <c r="BHI33" s="1687"/>
      <c r="BHJ33" s="1687"/>
      <c r="BHO33" s="1687"/>
      <c r="BHP33" s="1687"/>
      <c r="BHR33" s="1687"/>
      <c r="BHS33" s="1687"/>
      <c r="BHT33" s="1687"/>
      <c r="BHU33" s="1687"/>
      <c r="BHV33" s="1687"/>
      <c r="BHW33" s="1687"/>
      <c r="BHX33" s="1687"/>
      <c r="BHY33" s="1690"/>
      <c r="BHZ33" s="1686"/>
      <c r="BIA33" s="1687"/>
      <c r="BIB33" s="1687"/>
      <c r="BIG33" s="1687"/>
      <c r="BIH33" s="1687"/>
      <c r="BIJ33" s="1687"/>
      <c r="BIK33" s="1687"/>
      <c r="BIL33" s="1687"/>
      <c r="BIM33" s="1687"/>
      <c r="BIN33" s="1687"/>
      <c r="BIO33" s="1687"/>
      <c r="BIP33" s="1687"/>
      <c r="BIQ33" s="1690"/>
      <c r="BIR33" s="1686"/>
      <c r="BIS33" s="1687"/>
      <c r="BIT33" s="1687"/>
      <c r="BIY33" s="1687"/>
      <c r="BIZ33" s="1687"/>
      <c r="BJB33" s="1687"/>
      <c r="BJC33" s="1687"/>
      <c r="BJD33" s="1687"/>
      <c r="BJE33" s="1687"/>
      <c r="BJF33" s="1687"/>
      <c r="BJG33" s="1687"/>
      <c r="BJH33" s="1687"/>
      <c r="BJI33" s="1690"/>
      <c r="BJJ33" s="1686"/>
      <c r="BJK33" s="1687"/>
      <c r="BJL33" s="1687"/>
      <c r="BJQ33" s="1687"/>
      <c r="BJR33" s="1687"/>
      <c r="BJT33" s="1687"/>
      <c r="BJU33" s="1687"/>
      <c r="BJV33" s="1687"/>
      <c r="BJW33" s="1687"/>
      <c r="BJX33" s="1687"/>
      <c r="BJY33" s="1687"/>
      <c r="BJZ33" s="1687"/>
      <c r="BKA33" s="1690"/>
      <c r="BKB33" s="1686"/>
      <c r="BKC33" s="1687"/>
      <c r="BKD33" s="1687"/>
      <c r="BKI33" s="1687"/>
      <c r="BKJ33" s="1687"/>
      <c r="BKL33" s="1687"/>
      <c r="BKM33" s="1687"/>
      <c r="BKN33" s="1687"/>
      <c r="BKO33" s="1687"/>
      <c r="BKP33" s="1687"/>
      <c r="BKQ33" s="1687"/>
      <c r="BKR33" s="1687"/>
      <c r="BKS33" s="1690"/>
      <c r="BKT33" s="1686"/>
      <c r="BKU33" s="1687"/>
      <c r="BKV33" s="1687"/>
      <c r="BLA33" s="1687"/>
      <c r="BLB33" s="1687"/>
      <c r="BLD33" s="1687"/>
      <c r="BLE33" s="1687"/>
      <c r="BLF33" s="1687"/>
      <c r="BLG33" s="1687"/>
      <c r="BLH33" s="1687"/>
      <c r="BLI33" s="1687"/>
      <c r="BLJ33" s="1687"/>
      <c r="BLK33" s="1690"/>
      <c r="BLL33" s="1686"/>
      <c r="BLM33" s="1687"/>
      <c r="BLN33" s="1687"/>
      <c r="BLS33" s="1687"/>
      <c r="BLT33" s="1687"/>
      <c r="BLV33" s="1687"/>
      <c r="BLW33" s="1687"/>
      <c r="BLX33" s="1687"/>
      <c r="BLY33" s="1687"/>
      <c r="BLZ33" s="1687"/>
      <c r="BMA33" s="1687"/>
      <c r="BMB33" s="1687"/>
      <c r="BMC33" s="1690"/>
      <c r="BMD33" s="1686"/>
      <c r="BME33" s="1687"/>
      <c r="BMF33" s="1687"/>
      <c r="BMK33" s="1687"/>
      <c r="BML33" s="1687"/>
      <c r="BMN33" s="1687"/>
      <c r="BMO33" s="1687"/>
      <c r="BMP33" s="1687"/>
      <c r="BMQ33" s="1687"/>
      <c r="BMR33" s="1687"/>
      <c r="BMS33" s="1687"/>
      <c r="BMT33" s="1687"/>
      <c r="BMU33" s="1690"/>
      <c r="BMV33" s="1686"/>
      <c r="BMW33" s="1687"/>
      <c r="BMX33" s="1687"/>
      <c r="BNC33" s="1687"/>
      <c r="BND33" s="1687"/>
      <c r="BNF33" s="1687"/>
      <c r="BNG33" s="1687"/>
      <c r="BNH33" s="1687"/>
      <c r="BNI33" s="1687"/>
      <c r="BNJ33" s="1687"/>
      <c r="BNK33" s="1687"/>
      <c r="BNL33" s="1687"/>
      <c r="BNM33" s="1690"/>
      <c r="BNN33" s="1686"/>
      <c r="BNO33" s="1687"/>
      <c r="BNP33" s="1687"/>
      <c r="BNU33" s="1687"/>
      <c r="BNV33" s="1687"/>
      <c r="BNX33" s="1687"/>
      <c r="BNY33" s="1687"/>
      <c r="BNZ33" s="1687"/>
      <c r="BOA33" s="1687"/>
      <c r="BOB33" s="1687"/>
      <c r="BOC33" s="1687"/>
      <c r="BOD33" s="1687"/>
      <c r="BOE33" s="1690"/>
      <c r="BOF33" s="1686"/>
      <c r="BOG33" s="1687"/>
      <c r="BOH33" s="1687"/>
      <c r="BOM33" s="1687"/>
      <c r="BON33" s="1687"/>
      <c r="BOP33" s="1687"/>
      <c r="BOQ33" s="1687"/>
      <c r="BOR33" s="1687"/>
      <c r="BOS33" s="1687"/>
      <c r="BOT33" s="1687"/>
      <c r="BOU33" s="1687"/>
      <c r="BOV33" s="1687"/>
      <c r="BOW33" s="1690"/>
      <c r="BOX33" s="1686"/>
      <c r="BOY33" s="1687"/>
      <c r="BOZ33" s="1687"/>
      <c r="BPE33" s="1687"/>
      <c r="BPF33" s="1687"/>
      <c r="BPH33" s="1687"/>
      <c r="BPI33" s="1687"/>
      <c r="BPJ33" s="1687"/>
      <c r="BPK33" s="1687"/>
      <c r="BPL33" s="1687"/>
      <c r="BPM33" s="1687"/>
      <c r="BPN33" s="1687"/>
      <c r="BPO33" s="1690"/>
      <c r="BPP33" s="1686"/>
      <c r="BPQ33" s="1687"/>
      <c r="BPR33" s="1687"/>
      <c r="BPW33" s="1687"/>
      <c r="BPX33" s="1687"/>
      <c r="BPZ33" s="1687"/>
      <c r="BQA33" s="1687"/>
      <c r="BQB33" s="1687"/>
      <c r="BQC33" s="1687"/>
      <c r="BQD33" s="1687"/>
      <c r="BQE33" s="1687"/>
      <c r="BQF33" s="1687"/>
      <c r="BQG33" s="1690"/>
      <c r="BQH33" s="1686"/>
      <c r="BQI33" s="1687"/>
      <c r="BQJ33" s="1687"/>
      <c r="BQO33" s="1687"/>
      <c r="BQP33" s="1687"/>
      <c r="BQR33" s="1687"/>
      <c r="BQS33" s="1687"/>
      <c r="BQT33" s="1687"/>
      <c r="BQU33" s="1687"/>
      <c r="BQV33" s="1687"/>
      <c r="BQW33" s="1687"/>
      <c r="BQX33" s="1687"/>
      <c r="BQY33" s="1690"/>
      <c r="BQZ33" s="1686"/>
      <c r="BRA33" s="1687"/>
      <c r="BRB33" s="1687"/>
      <c r="BRG33" s="1687"/>
      <c r="BRH33" s="1687"/>
      <c r="BRJ33" s="1687"/>
      <c r="BRK33" s="1687"/>
      <c r="BRL33" s="1687"/>
      <c r="BRM33" s="1687"/>
      <c r="BRN33" s="1687"/>
      <c r="BRO33" s="1687"/>
      <c r="BRP33" s="1687"/>
      <c r="BRQ33" s="1690"/>
      <c r="BRR33" s="1686"/>
      <c r="BRS33" s="1687"/>
      <c r="BRT33" s="1687"/>
      <c r="BRY33" s="1687"/>
      <c r="BRZ33" s="1687"/>
      <c r="BSB33" s="1687"/>
      <c r="BSC33" s="1687"/>
      <c r="BSD33" s="1687"/>
      <c r="BSE33" s="1687"/>
      <c r="BSF33" s="1687"/>
      <c r="BSG33" s="1687"/>
      <c r="BSH33" s="1687"/>
      <c r="BSI33" s="1690"/>
      <c r="BSJ33" s="1686"/>
      <c r="BSK33" s="1687"/>
      <c r="BSL33" s="1687"/>
      <c r="BSQ33" s="1687"/>
      <c r="BSR33" s="1687"/>
      <c r="BST33" s="1687"/>
      <c r="BSU33" s="1687"/>
      <c r="BSV33" s="1687"/>
      <c r="BSW33" s="1687"/>
      <c r="BSX33" s="1687"/>
      <c r="BSY33" s="1687"/>
      <c r="BSZ33" s="1687"/>
      <c r="BTA33" s="1690"/>
      <c r="BTB33" s="1686"/>
      <c r="BTC33" s="1687"/>
      <c r="BTD33" s="1687"/>
      <c r="BTI33" s="1687"/>
      <c r="BTJ33" s="1687"/>
      <c r="BTL33" s="1687"/>
      <c r="BTM33" s="1687"/>
      <c r="BTN33" s="1687"/>
      <c r="BTO33" s="1687"/>
      <c r="BTP33" s="1687"/>
      <c r="BTQ33" s="1687"/>
      <c r="BTR33" s="1687"/>
      <c r="BTS33" s="1690"/>
      <c r="BTT33" s="1686"/>
      <c r="BTU33" s="1687"/>
      <c r="BTV33" s="1687"/>
      <c r="BUA33" s="1687"/>
      <c r="BUB33" s="1687"/>
      <c r="BUD33" s="1687"/>
      <c r="BUE33" s="1687"/>
      <c r="BUF33" s="1687"/>
      <c r="BUG33" s="1687"/>
      <c r="BUH33" s="1687"/>
      <c r="BUI33" s="1687"/>
      <c r="BUJ33" s="1687"/>
      <c r="BUK33" s="1690"/>
      <c r="BUL33" s="1686"/>
      <c r="BUM33" s="1687"/>
      <c r="BUN33" s="1687"/>
      <c r="BUS33" s="1687"/>
      <c r="BUT33" s="1687"/>
      <c r="BUV33" s="1687"/>
      <c r="BUW33" s="1687"/>
      <c r="BUX33" s="1687"/>
      <c r="BUY33" s="1687"/>
      <c r="BUZ33" s="1687"/>
      <c r="BVA33" s="1687"/>
      <c r="BVB33" s="1687"/>
      <c r="BVC33" s="1690"/>
      <c r="BVD33" s="1686"/>
      <c r="BVE33" s="1687"/>
      <c r="BVF33" s="1687"/>
      <c r="BVK33" s="1687"/>
      <c r="BVL33" s="1687"/>
      <c r="BVN33" s="1687"/>
      <c r="BVO33" s="1687"/>
      <c r="BVP33" s="1687"/>
      <c r="BVQ33" s="1687"/>
      <c r="BVR33" s="1687"/>
      <c r="BVS33" s="1687"/>
      <c r="BVT33" s="1687"/>
      <c r="BVU33" s="1690"/>
      <c r="BVV33" s="1686"/>
      <c r="BVW33" s="1687"/>
      <c r="BVX33" s="1687"/>
      <c r="BWC33" s="1687"/>
      <c r="BWD33" s="1687"/>
      <c r="BWF33" s="1687"/>
      <c r="BWG33" s="1687"/>
      <c r="BWH33" s="1687"/>
      <c r="BWI33" s="1687"/>
      <c r="BWJ33" s="1687"/>
      <c r="BWK33" s="1687"/>
      <c r="BWL33" s="1687"/>
      <c r="BWM33" s="1690"/>
      <c r="BWN33" s="1686"/>
      <c r="BWO33" s="1687"/>
      <c r="BWP33" s="1687"/>
      <c r="BWU33" s="1687"/>
      <c r="BWV33" s="1687"/>
      <c r="BWX33" s="1687"/>
      <c r="BWY33" s="1687"/>
      <c r="BWZ33" s="1687"/>
      <c r="BXA33" s="1687"/>
      <c r="BXB33" s="1687"/>
      <c r="BXC33" s="1687"/>
      <c r="BXD33" s="1687"/>
      <c r="BXE33" s="1690"/>
      <c r="BXF33" s="1686"/>
      <c r="BXG33" s="1687"/>
      <c r="BXH33" s="1687"/>
      <c r="BXM33" s="1687"/>
      <c r="BXN33" s="1687"/>
      <c r="BXP33" s="1687"/>
      <c r="BXQ33" s="1687"/>
      <c r="BXR33" s="1687"/>
      <c r="BXS33" s="1687"/>
      <c r="BXT33" s="1687"/>
      <c r="BXU33" s="1687"/>
      <c r="BXV33" s="1687"/>
      <c r="BXW33" s="1690"/>
      <c r="BXX33" s="1686"/>
      <c r="BXY33" s="1687"/>
      <c r="BXZ33" s="1687"/>
      <c r="BYE33" s="1687"/>
      <c r="BYF33" s="1687"/>
      <c r="BYH33" s="1687"/>
      <c r="BYI33" s="1687"/>
      <c r="BYJ33" s="1687"/>
      <c r="BYK33" s="1687"/>
      <c r="BYL33" s="1687"/>
      <c r="BYM33" s="1687"/>
      <c r="BYN33" s="1687"/>
      <c r="BYO33" s="1690"/>
      <c r="BYP33" s="1686"/>
      <c r="BYQ33" s="1687"/>
      <c r="BYR33" s="1687"/>
      <c r="BYW33" s="1687"/>
      <c r="BYX33" s="1687"/>
      <c r="BYZ33" s="1687"/>
      <c r="BZA33" s="1687"/>
      <c r="BZB33" s="1687"/>
      <c r="BZC33" s="1687"/>
      <c r="BZD33" s="1687"/>
      <c r="BZE33" s="1687"/>
      <c r="BZF33" s="1687"/>
      <c r="BZG33" s="1690"/>
      <c r="BZH33" s="1686"/>
      <c r="BZI33" s="1687"/>
      <c r="BZJ33" s="1687"/>
      <c r="BZO33" s="1687"/>
      <c r="BZP33" s="1687"/>
      <c r="BZR33" s="1687"/>
      <c r="BZS33" s="1687"/>
      <c r="BZT33" s="1687"/>
      <c r="BZU33" s="1687"/>
      <c r="BZV33" s="1687"/>
      <c r="BZW33" s="1687"/>
      <c r="BZX33" s="1687"/>
      <c r="BZY33" s="1690"/>
      <c r="BZZ33" s="1686"/>
      <c r="CAA33" s="1687"/>
      <c r="CAB33" s="1687"/>
      <c r="CAG33" s="1687"/>
      <c r="CAH33" s="1687"/>
      <c r="CAJ33" s="1687"/>
      <c r="CAK33" s="1687"/>
      <c r="CAL33" s="1687"/>
      <c r="CAM33" s="1687"/>
      <c r="CAN33" s="1687"/>
      <c r="CAO33" s="1687"/>
      <c r="CAP33" s="1687"/>
      <c r="CAQ33" s="1690"/>
      <c r="CAR33" s="1686"/>
      <c r="CAS33" s="1687"/>
      <c r="CAT33" s="1687"/>
      <c r="CAY33" s="1687"/>
      <c r="CAZ33" s="1687"/>
      <c r="CBB33" s="1687"/>
      <c r="CBC33" s="1687"/>
      <c r="CBD33" s="1687"/>
      <c r="CBE33" s="1687"/>
      <c r="CBF33" s="1687"/>
      <c r="CBG33" s="1687"/>
      <c r="CBH33" s="1687"/>
      <c r="CBI33" s="1690"/>
      <c r="CBJ33" s="1686"/>
      <c r="CBK33" s="1687"/>
      <c r="CBL33" s="1687"/>
      <c r="CBQ33" s="1687"/>
      <c r="CBR33" s="1687"/>
      <c r="CBT33" s="1687"/>
      <c r="CBU33" s="1687"/>
      <c r="CBV33" s="1687"/>
      <c r="CBW33" s="1687"/>
      <c r="CBX33" s="1687"/>
      <c r="CBY33" s="1687"/>
      <c r="CBZ33" s="1687"/>
      <c r="CCA33" s="1690"/>
      <c r="CCB33" s="1686"/>
      <c r="CCC33" s="1687"/>
      <c r="CCD33" s="1687"/>
      <c r="CCI33" s="1687"/>
      <c r="CCJ33" s="1687"/>
      <c r="CCL33" s="1687"/>
      <c r="CCM33" s="1687"/>
      <c r="CCN33" s="1687"/>
      <c r="CCO33" s="1687"/>
      <c r="CCP33" s="1687"/>
      <c r="CCQ33" s="1687"/>
      <c r="CCR33" s="1687"/>
      <c r="CCS33" s="1690"/>
      <c r="CCT33" s="1686"/>
      <c r="CCU33" s="1687"/>
      <c r="CCV33" s="1687"/>
      <c r="CDA33" s="1687"/>
      <c r="CDB33" s="1687"/>
      <c r="CDD33" s="1687"/>
      <c r="CDE33" s="1687"/>
      <c r="CDF33" s="1687"/>
      <c r="CDG33" s="1687"/>
      <c r="CDH33" s="1687"/>
      <c r="CDI33" s="1687"/>
      <c r="CDJ33" s="1687"/>
      <c r="CDK33" s="1690"/>
      <c r="CDL33" s="1686"/>
      <c r="CDM33" s="1687"/>
      <c r="CDN33" s="1687"/>
      <c r="CDS33" s="1687"/>
      <c r="CDT33" s="1687"/>
      <c r="CDV33" s="1687"/>
      <c r="CDW33" s="1687"/>
      <c r="CDX33" s="1687"/>
      <c r="CDY33" s="1687"/>
      <c r="CDZ33" s="1687"/>
      <c r="CEA33" s="1687"/>
      <c r="CEB33" s="1687"/>
      <c r="CEC33" s="1690"/>
      <c r="CED33" s="1686"/>
      <c r="CEE33" s="1687"/>
      <c r="CEF33" s="1687"/>
      <c r="CEK33" s="1687"/>
      <c r="CEL33" s="1687"/>
      <c r="CEN33" s="1687"/>
      <c r="CEO33" s="1687"/>
      <c r="CEP33" s="1687"/>
      <c r="CEQ33" s="1687"/>
      <c r="CER33" s="1687"/>
      <c r="CES33" s="1687"/>
      <c r="CET33" s="1687"/>
      <c r="CEU33" s="1690"/>
      <c r="CEV33" s="1686"/>
      <c r="CEW33" s="1687"/>
      <c r="CEX33" s="1687"/>
      <c r="CFC33" s="1687"/>
      <c r="CFD33" s="1687"/>
      <c r="CFF33" s="1687"/>
      <c r="CFG33" s="1687"/>
      <c r="CFH33" s="1687"/>
      <c r="CFI33" s="1687"/>
      <c r="CFJ33" s="1687"/>
      <c r="CFK33" s="1687"/>
      <c r="CFL33" s="1687"/>
      <c r="CFM33" s="1690"/>
      <c r="CFN33" s="1686"/>
      <c r="CFO33" s="1687"/>
      <c r="CFP33" s="1687"/>
      <c r="CFU33" s="1687"/>
      <c r="CFV33" s="1687"/>
      <c r="CFX33" s="1687"/>
      <c r="CFY33" s="1687"/>
      <c r="CFZ33" s="1687"/>
      <c r="CGA33" s="1687"/>
      <c r="CGB33" s="1687"/>
      <c r="CGC33" s="1687"/>
      <c r="CGD33" s="1687"/>
      <c r="CGE33" s="1690"/>
      <c r="CGF33" s="1686"/>
      <c r="CGG33" s="1687"/>
      <c r="CGH33" s="1687"/>
      <c r="CGM33" s="1687"/>
      <c r="CGN33" s="1687"/>
      <c r="CGP33" s="1687"/>
      <c r="CGQ33" s="1687"/>
      <c r="CGR33" s="1687"/>
      <c r="CGS33" s="1687"/>
      <c r="CGT33" s="1687"/>
      <c r="CGU33" s="1687"/>
      <c r="CGV33" s="1687"/>
      <c r="CGW33" s="1690"/>
      <c r="CGX33" s="1686"/>
      <c r="CGY33" s="1687"/>
      <c r="CGZ33" s="1687"/>
      <c r="CHE33" s="1687"/>
      <c r="CHF33" s="1687"/>
      <c r="CHH33" s="1687"/>
      <c r="CHI33" s="1687"/>
      <c r="CHJ33" s="1687"/>
      <c r="CHK33" s="1687"/>
      <c r="CHL33" s="1687"/>
      <c r="CHM33" s="1687"/>
      <c r="CHN33" s="1687"/>
      <c r="CHO33" s="1690"/>
      <c r="CHP33" s="1686"/>
      <c r="CHQ33" s="1687"/>
      <c r="CHR33" s="1687"/>
      <c r="CHW33" s="1687"/>
      <c r="CHX33" s="1687"/>
      <c r="CHZ33" s="1687"/>
      <c r="CIA33" s="1687"/>
      <c r="CIB33" s="1687"/>
      <c r="CIC33" s="1687"/>
      <c r="CID33" s="1687"/>
      <c r="CIE33" s="1687"/>
      <c r="CIF33" s="1687"/>
      <c r="CIG33" s="1690"/>
      <c r="CIH33" s="1686"/>
      <c r="CII33" s="1687"/>
      <c r="CIJ33" s="1687"/>
      <c r="CIO33" s="1687"/>
      <c r="CIP33" s="1687"/>
      <c r="CIR33" s="1687"/>
      <c r="CIS33" s="1687"/>
      <c r="CIT33" s="1687"/>
      <c r="CIU33" s="1687"/>
      <c r="CIV33" s="1687"/>
      <c r="CIW33" s="1687"/>
      <c r="CIX33" s="1687"/>
      <c r="CIY33" s="1690"/>
      <c r="CIZ33" s="1686"/>
      <c r="CJA33" s="1687"/>
      <c r="CJB33" s="1687"/>
      <c r="CJG33" s="1687"/>
      <c r="CJH33" s="1687"/>
      <c r="CJJ33" s="1687"/>
      <c r="CJK33" s="1687"/>
      <c r="CJL33" s="1687"/>
      <c r="CJM33" s="1687"/>
      <c r="CJN33" s="1687"/>
      <c r="CJO33" s="1687"/>
      <c r="CJP33" s="1687"/>
      <c r="CJQ33" s="1690"/>
      <c r="CJR33" s="1686"/>
      <c r="CJS33" s="1687"/>
      <c r="CJT33" s="1687"/>
      <c r="CJY33" s="1687"/>
      <c r="CJZ33" s="1687"/>
      <c r="CKB33" s="1687"/>
      <c r="CKC33" s="1687"/>
      <c r="CKD33" s="1687"/>
      <c r="CKE33" s="1687"/>
      <c r="CKF33" s="1687"/>
      <c r="CKG33" s="1687"/>
      <c r="CKH33" s="1687"/>
      <c r="CKI33" s="1690"/>
      <c r="CKJ33" s="1686"/>
      <c r="CKK33" s="1687"/>
      <c r="CKL33" s="1687"/>
      <c r="CKQ33" s="1687"/>
      <c r="CKR33" s="1687"/>
      <c r="CKT33" s="1687"/>
      <c r="CKU33" s="1687"/>
      <c r="CKV33" s="1687"/>
      <c r="CKW33" s="1687"/>
      <c r="CKX33" s="1687"/>
      <c r="CKY33" s="1687"/>
      <c r="CKZ33" s="1687"/>
      <c r="CLA33" s="1690"/>
      <c r="CLB33" s="1686"/>
      <c r="CLC33" s="1687"/>
      <c r="CLD33" s="1687"/>
      <c r="CLI33" s="1687"/>
      <c r="CLJ33" s="1687"/>
      <c r="CLL33" s="1687"/>
      <c r="CLM33" s="1687"/>
      <c r="CLN33" s="1687"/>
      <c r="CLO33" s="1687"/>
      <c r="CLP33" s="1687"/>
      <c r="CLQ33" s="1687"/>
      <c r="CLR33" s="1687"/>
      <c r="CLS33" s="1690"/>
      <c r="CLT33" s="1686"/>
      <c r="CLU33" s="1687"/>
      <c r="CLV33" s="1687"/>
      <c r="CMA33" s="1687"/>
      <c r="CMB33" s="1687"/>
      <c r="CMD33" s="1687"/>
      <c r="CME33" s="1687"/>
      <c r="CMF33" s="1687"/>
      <c r="CMG33" s="1687"/>
      <c r="CMH33" s="1687"/>
      <c r="CMI33" s="1687"/>
      <c r="CMJ33" s="1687"/>
      <c r="CMK33" s="1690"/>
      <c r="CML33" s="1686"/>
      <c r="CMM33" s="1687"/>
      <c r="CMN33" s="1687"/>
      <c r="CMS33" s="1687"/>
      <c r="CMT33" s="1687"/>
      <c r="CMV33" s="1687"/>
      <c r="CMW33" s="1687"/>
      <c r="CMX33" s="1687"/>
      <c r="CMY33" s="1687"/>
      <c r="CMZ33" s="1687"/>
      <c r="CNA33" s="1687"/>
      <c r="CNB33" s="1687"/>
      <c r="CNC33" s="1690"/>
      <c r="CND33" s="1686"/>
      <c r="CNE33" s="1687"/>
      <c r="CNF33" s="1687"/>
      <c r="CNK33" s="1687"/>
      <c r="CNL33" s="1687"/>
      <c r="CNN33" s="1687"/>
      <c r="CNO33" s="1687"/>
      <c r="CNP33" s="1687"/>
      <c r="CNQ33" s="1687"/>
      <c r="CNR33" s="1687"/>
      <c r="CNS33" s="1687"/>
      <c r="CNT33" s="1687"/>
      <c r="CNU33" s="1690"/>
      <c r="CNV33" s="1686"/>
      <c r="CNW33" s="1687"/>
      <c r="CNX33" s="1687"/>
      <c r="COC33" s="1687"/>
      <c r="COD33" s="1687"/>
      <c r="COF33" s="1687"/>
      <c r="COG33" s="1687"/>
      <c r="COH33" s="1687"/>
      <c r="COI33" s="1687"/>
      <c r="COJ33" s="1687"/>
      <c r="COK33" s="1687"/>
      <c r="COL33" s="1687"/>
      <c r="COM33" s="1690"/>
      <c r="CON33" s="1686"/>
      <c r="COO33" s="1687"/>
      <c r="COP33" s="1687"/>
      <c r="COU33" s="1687"/>
      <c r="COV33" s="1687"/>
      <c r="COX33" s="1687"/>
      <c r="COY33" s="1687"/>
      <c r="COZ33" s="1687"/>
      <c r="CPA33" s="1687"/>
      <c r="CPB33" s="1687"/>
      <c r="CPC33" s="1687"/>
      <c r="CPD33" s="1687"/>
      <c r="CPE33" s="1690"/>
      <c r="CPF33" s="1686"/>
      <c r="CPG33" s="1687"/>
      <c r="CPH33" s="1687"/>
      <c r="CPM33" s="1687"/>
      <c r="CPN33" s="1687"/>
      <c r="CPP33" s="1687"/>
      <c r="CPQ33" s="1687"/>
      <c r="CPR33" s="1687"/>
      <c r="CPS33" s="1687"/>
      <c r="CPT33" s="1687"/>
      <c r="CPU33" s="1687"/>
      <c r="CPV33" s="1687"/>
      <c r="CPW33" s="1690"/>
      <c r="CPX33" s="1686"/>
      <c r="CPY33" s="1687"/>
      <c r="CPZ33" s="1687"/>
      <c r="CQE33" s="1687"/>
      <c r="CQF33" s="1687"/>
      <c r="CQH33" s="1687"/>
      <c r="CQI33" s="1687"/>
      <c r="CQJ33" s="1687"/>
      <c r="CQK33" s="1687"/>
      <c r="CQL33" s="1687"/>
      <c r="CQM33" s="1687"/>
      <c r="CQN33" s="1687"/>
      <c r="CQO33" s="1690"/>
      <c r="CQP33" s="1686"/>
      <c r="CQQ33" s="1687"/>
      <c r="CQR33" s="1687"/>
      <c r="CQW33" s="1687"/>
      <c r="CQX33" s="1687"/>
      <c r="CQZ33" s="1687"/>
      <c r="CRA33" s="1687"/>
      <c r="CRB33" s="1687"/>
      <c r="CRC33" s="1687"/>
      <c r="CRD33" s="1687"/>
      <c r="CRE33" s="1687"/>
      <c r="CRF33" s="1687"/>
      <c r="CRG33" s="1690"/>
      <c r="CRH33" s="1686"/>
      <c r="CRI33" s="1687"/>
      <c r="CRJ33" s="1687"/>
      <c r="CRO33" s="1687"/>
      <c r="CRP33" s="1687"/>
      <c r="CRR33" s="1687"/>
      <c r="CRS33" s="1687"/>
      <c r="CRT33" s="1687"/>
      <c r="CRU33" s="1687"/>
      <c r="CRV33" s="1687"/>
      <c r="CRW33" s="1687"/>
      <c r="CRX33" s="1687"/>
      <c r="CRY33" s="1690"/>
      <c r="CRZ33" s="1686"/>
      <c r="CSA33" s="1687"/>
      <c r="CSB33" s="1687"/>
      <c r="CSG33" s="1687"/>
      <c r="CSH33" s="1687"/>
      <c r="CSJ33" s="1687"/>
      <c r="CSK33" s="1687"/>
      <c r="CSL33" s="1687"/>
      <c r="CSM33" s="1687"/>
      <c r="CSN33" s="1687"/>
      <c r="CSO33" s="1687"/>
      <c r="CSP33" s="1687"/>
      <c r="CSQ33" s="1690"/>
      <c r="CSR33" s="1686"/>
      <c r="CSS33" s="1687"/>
      <c r="CST33" s="1687"/>
      <c r="CSY33" s="1687"/>
      <c r="CSZ33" s="1687"/>
      <c r="CTB33" s="1687"/>
      <c r="CTC33" s="1687"/>
      <c r="CTD33" s="1687"/>
      <c r="CTE33" s="1687"/>
      <c r="CTF33" s="1687"/>
      <c r="CTG33" s="1687"/>
      <c r="CTH33" s="1687"/>
      <c r="CTI33" s="1690"/>
      <c r="CTJ33" s="1686"/>
      <c r="CTK33" s="1687"/>
      <c r="CTL33" s="1687"/>
      <c r="CTQ33" s="1687"/>
      <c r="CTR33" s="1687"/>
      <c r="CTT33" s="1687"/>
      <c r="CTU33" s="1687"/>
      <c r="CTV33" s="1687"/>
      <c r="CTW33" s="1687"/>
      <c r="CTX33" s="1687"/>
      <c r="CTY33" s="1687"/>
      <c r="CTZ33" s="1687"/>
      <c r="CUA33" s="1690"/>
      <c r="CUB33" s="1686"/>
      <c r="CUC33" s="1687"/>
      <c r="CUD33" s="1687"/>
      <c r="CUI33" s="1687"/>
      <c r="CUJ33" s="1687"/>
      <c r="CUL33" s="1687"/>
      <c r="CUM33" s="1687"/>
      <c r="CUN33" s="1687"/>
      <c r="CUO33" s="1687"/>
      <c r="CUP33" s="1687"/>
      <c r="CUQ33" s="1687"/>
      <c r="CUR33" s="1687"/>
      <c r="CUS33" s="1690"/>
      <c r="CUT33" s="1686"/>
      <c r="CUU33" s="1687"/>
      <c r="CUV33" s="1687"/>
      <c r="CVA33" s="1687"/>
      <c r="CVB33" s="1687"/>
      <c r="CVD33" s="1687"/>
      <c r="CVE33" s="1687"/>
      <c r="CVF33" s="1687"/>
      <c r="CVG33" s="1687"/>
      <c r="CVH33" s="1687"/>
      <c r="CVI33" s="1687"/>
      <c r="CVJ33" s="1687"/>
      <c r="CVK33" s="1690"/>
      <c r="CVL33" s="1686"/>
      <c r="CVM33" s="1687"/>
      <c r="CVN33" s="1687"/>
      <c r="CVS33" s="1687"/>
      <c r="CVT33" s="1687"/>
      <c r="CVV33" s="1687"/>
      <c r="CVW33" s="1687"/>
      <c r="CVX33" s="1687"/>
      <c r="CVY33" s="1687"/>
      <c r="CVZ33" s="1687"/>
      <c r="CWA33" s="1687"/>
      <c r="CWB33" s="1687"/>
      <c r="CWC33" s="1690"/>
      <c r="CWD33" s="1686"/>
      <c r="CWE33" s="1687"/>
      <c r="CWF33" s="1687"/>
      <c r="CWK33" s="1687"/>
      <c r="CWL33" s="1687"/>
      <c r="CWN33" s="1687"/>
      <c r="CWO33" s="1687"/>
      <c r="CWP33" s="1687"/>
      <c r="CWQ33" s="1687"/>
      <c r="CWR33" s="1687"/>
      <c r="CWS33" s="1687"/>
      <c r="CWT33" s="1687"/>
      <c r="CWU33" s="1690"/>
      <c r="CWV33" s="1686"/>
      <c r="CWW33" s="1687"/>
      <c r="CWX33" s="1687"/>
      <c r="CXC33" s="1687"/>
      <c r="CXD33" s="1687"/>
      <c r="CXF33" s="1687"/>
      <c r="CXG33" s="1687"/>
      <c r="CXH33" s="1687"/>
      <c r="CXI33" s="1687"/>
      <c r="CXJ33" s="1687"/>
      <c r="CXK33" s="1687"/>
      <c r="CXL33" s="1687"/>
      <c r="CXM33" s="1690"/>
      <c r="CXN33" s="1686"/>
      <c r="CXO33" s="1687"/>
      <c r="CXP33" s="1687"/>
      <c r="CXU33" s="1687"/>
      <c r="CXV33" s="1687"/>
      <c r="CXX33" s="1687"/>
      <c r="CXY33" s="1687"/>
      <c r="CXZ33" s="1687"/>
      <c r="CYA33" s="1687"/>
      <c r="CYB33" s="1687"/>
      <c r="CYC33" s="1687"/>
      <c r="CYD33" s="1687"/>
      <c r="CYE33" s="1690"/>
      <c r="CYF33" s="1686"/>
      <c r="CYG33" s="1687"/>
      <c r="CYH33" s="1687"/>
      <c r="CYM33" s="1687"/>
      <c r="CYN33" s="1687"/>
      <c r="CYP33" s="1687"/>
      <c r="CYQ33" s="1687"/>
      <c r="CYR33" s="1687"/>
      <c r="CYS33" s="1687"/>
      <c r="CYT33" s="1687"/>
      <c r="CYU33" s="1687"/>
      <c r="CYV33" s="1687"/>
      <c r="CYW33" s="1690"/>
      <c r="CYX33" s="1686"/>
      <c r="CYY33" s="1687"/>
      <c r="CYZ33" s="1687"/>
      <c r="CZE33" s="1687"/>
      <c r="CZF33" s="1687"/>
      <c r="CZH33" s="1687"/>
      <c r="CZI33" s="1687"/>
      <c r="CZJ33" s="1687"/>
      <c r="CZK33" s="1687"/>
      <c r="CZL33" s="1687"/>
      <c r="CZM33" s="1687"/>
      <c r="CZN33" s="1687"/>
      <c r="CZO33" s="1690"/>
      <c r="CZP33" s="1686"/>
      <c r="CZQ33" s="1687"/>
      <c r="CZR33" s="1687"/>
      <c r="CZW33" s="1687"/>
      <c r="CZX33" s="1687"/>
      <c r="CZZ33" s="1687"/>
      <c r="DAA33" s="1687"/>
      <c r="DAB33" s="1687"/>
      <c r="DAC33" s="1687"/>
      <c r="DAD33" s="1687"/>
      <c r="DAE33" s="1687"/>
      <c r="DAF33" s="1687"/>
      <c r="DAG33" s="1690"/>
      <c r="DAH33" s="1686"/>
      <c r="DAI33" s="1687"/>
      <c r="DAJ33" s="1687"/>
      <c r="DAO33" s="1687"/>
      <c r="DAP33" s="1687"/>
      <c r="DAR33" s="1687"/>
      <c r="DAS33" s="1687"/>
      <c r="DAT33" s="1687"/>
      <c r="DAU33" s="1687"/>
      <c r="DAV33" s="1687"/>
      <c r="DAW33" s="1687"/>
      <c r="DAX33" s="1687"/>
      <c r="DAY33" s="1690"/>
      <c r="DAZ33" s="1686"/>
      <c r="DBA33" s="1687"/>
      <c r="DBB33" s="1687"/>
      <c r="DBG33" s="1687"/>
      <c r="DBH33" s="1687"/>
      <c r="DBJ33" s="1687"/>
      <c r="DBK33" s="1687"/>
      <c r="DBL33" s="1687"/>
      <c r="DBM33" s="1687"/>
      <c r="DBN33" s="1687"/>
      <c r="DBO33" s="1687"/>
      <c r="DBP33" s="1687"/>
      <c r="DBQ33" s="1690"/>
      <c r="DBR33" s="1686"/>
      <c r="DBS33" s="1687"/>
      <c r="DBT33" s="1687"/>
      <c r="DBY33" s="1687"/>
      <c r="DBZ33" s="1687"/>
      <c r="DCB33" s="1687"/>
      <c r="DCC33" s="1687"/>
      <c r="DCD33" s="1687"/>
      <c r="DCE33" s="1687"/>
      <c r="DCF33" s="1687"/>
      <c r="DCG33" s="1687"/>
      <c r="DCH33" s="1687"/>
      <c r="DCI33" s="1690"/>
      <c r="DCJ33" s="1686"/>
      <c r="DCK33" s="1687"/>
      <c r="DCL33" s="1687"/>
      <c r="DCQ33" s="1687"/>
      <c r="DCR33" s="1687"/>
      <c r="DCT33" s="1687"/>
      <c r="DCU33" s="1687"/>
      <c r="DCV33" s="1687"/>
      <c r="DCW33" s="1687"/>
      <c r="DCX33" s="1687"/>
      <c r="DCY33" s="1687"/>
      <c r="DCZ33" s="1687"/>
      <c r="DDA33" s="1690"/>
      <c r="DDB33" s="1686"/>
      <c r="DDC33" s="1687"/>
      <c r="DDD33" s="1687"/>
      <c r="DDI33" s="1687"/>
      <c r="DDJ33" s="1687"/>
      <c r="DDL33" s="1687"/>
      <c r="DDM33" s="1687"/>
      <c r="DDN33" s="1687"/>
      <c r="DDO33" s="1687"/>
      <c r="DDP33" s="1687"/>
      <c r="DDQ33" s="1687"/>
      <c r="DDR33" s="1687"/>
      <c r="DDS33" s="1690"/>
      <c r="DDT33" s="1686"/>
      <c r="DDU33" s="1687"/>
      <c r="DDV33" s="1687"/>
      <c r="DEA33" s="1687"/>
      <c r="DEB33" s="1687"/>
      <c r="DED33" s="1687"/>
      <c r="DEE33" s="1687"/>
      <c r="DEF33" s="1687"/>
      <c r="DEG33" s="1687"/>
      <c r="DEH33" s="1687"/>
      <c r="DEI33" s="1687"/>
      <c r="DEJ33" s="1687"/>
      <c r="DEK33" s="1690"/>
      <c r="DEL33" s="1686"/>
      <c r="DEM33" s="1687"/>
      <c r="DEN33" s="1687"/>
      <c r="DES33" s="1687"/>
      <c r="DET33" s="1687"/>
      <c r="DEV33" s="1687"/>
      <c r="DEW33" s="1687"/>
      <c r="DEX33" s="1687"/>
      <c r="DEY33" s="1687"/>
      <c r="DEZ33" s="1687"/>
      <c r="DFA33" s="1687"/>
      <c r="DFB33" s="1687"/>
      <c r="DFC33" s="1690"/>
      <c r="DFD33" s="1686"/>
      <c r="DFE33" s="1687"/>
      <c r="DFF33" s="1687"/>
      <c r="DFK33" s="1687"/>
      <c r="DFL33" s="1687"/>
      <c r="DFN33" s="1687"/>
      <c r="DFO33" s="1687"/>
      <c r="DFP33" s="1687"/>
      <c r="DFQ33" s="1687"/>
      <c r="DFR33" s="1687"/>
      <c r="DFS33" s="1687"/>
      <c r="DFT33" s="1687"/>
      <c r="DFU33" s="1690"/>
      <c r="DFV33" s="1686"/>
      <c r="DFW33" s="1687"/>
      <c r="DFX33" s="1687"/>
      <c r="DGC33" s="1687"/>
      <c r="DGD33" s="1687"/>
      <c r="DGF33" s="1687"/>
      <c r="DGG33" s="1687"/>
      <c r="DGH33" s="1687"/>
      <c r="DGI33" s="1687"/>
      <c r="DGJ33" s="1687"/>
      <c r="DGK33" s="1687"/>
      <c r="DGL33" s="1687"/>
      <c r="DGM33" s="1690"/>
      <c r="DGN33" s="1686"/>
      <c r="DGO33" s="1687"/>
      <c r="DGP33" s="1687"/>
      <c r="DGU33" s="1687"/>
      <c r="DGV33" s="1687"/>
      <c r="DGX33" s="1687"/>
      <c r="DGY33" s="1687"/>
      <c r="DGZ33" s="1687"/>
      <c r="DHA33" s="1687"/>
      <c r="DHB33" s="1687"/>
      <c r="DHC33" s="1687"/>
      <c r="DHD33" s="1687"/>
      <c r="DHE33" s="1690"/>
      <c r="DHF33" s="1686"/>
      <c r="DHG33" s="1687"/>
      <c r="DHH33" s="1687"/>
      <c r="DHM33" s="1687"/>
      <c r="DHN33" s="1687"/>
      <c r="DHP33" s="1687"/>
      <c r="DHQ33" s="1687"/>
      <c r="DHR33" s="1687"/>
      <c r="DHS33" s="1687"/>
      <c r="DHT33" s="1687"/>
      <c r="DHU33" s="1687"/>
      <c r="DHV33" s="1687"/>
      <c r="DHW33" s="1690"/>
      <c r="DHX33" s="1686"/>
      <c r="DHY33" s="1687"/>
      <c r="DHZ33" s="1687"/>
      <c r="DIE33" s="1687"/>
      <c r="DIF33" s="1687"/>
      <c r="DIH33" s="1687"/>
      <c r="DII33" s="1687"/>
      <c r="DIJ33" s="1687"/>
      <c r="DIK33" s="1687"/>
      <c r="DIL33" s="1687"/>
      <c r="DIM33" s="1687"/>
      <c r="DIN33" s="1687"/>
      <c r="DIO33" s="1690"/>
      <c r="DIP33" s="1686"/>
      <c r="DIQ33" s="1687"/>
      <c r="DIR33" s="1687"/>
      <c r="DIW33" s="1687"/>
      <c r="DIX33" s="1687"/>
      <c r="DIZ33" s="1687"/>
      <c r="DJA33" s="1687"/>
      <c r="DJB33" s="1687"/>
      <c r="DJC33" s="1687"/>
      <c r="DJD33" s="1687"/>
      <c r="DJE33" s="1687"/>
      <c r="DJF33" s="1687"/>
      <c r="DJG33" s="1690"/>
      <c r="DJH33" s="1686"/>
      <c r="DJI33" s="1687"/>
      <c r="DJJ33" s="1687"/>
      <c r="DJO33" s="1687"/>
      <c r="DJP33" s="1687"/>
      <c r="DJR33" s="1687"/>
      <c r="DJS33" s="1687"/>
      <c r="DJT33" s="1687"/>
      <c r="DJU33" s="1687"/>
      <c r="DJV33" s="1687"/>
      <c r="DJW33" s="1687"/>
      <c r="DJX33" s="1687"/>
      <c r="DJY33" s="1690"/>
      <c r="DJZ33" s="1686"/>
      <c r="DKA33" s="1687"/>
      <c r="DKB33" s="1687"/>
      <c r="DKG33" s="1687"/>
      <c r="DKH33" s="1687"/>
      <c r="DKJ33" s="1687"/>
      <c r="DKK33" s="1687"/>
      <c r="DKL33" s="1687"/>
      <c r="DKM33" s="1687"/>
      <c r="DKN33" s="1687"/>
      <c r="DKO33" s="1687"/>
      <c r="DKP33" s="1687"/>
      <c r="DKQ33" s="1690"/>
      <c r="DKR33" s="1686"/>
      <c r="DKS33" s="1687"/>
      <c r="DKT33" s="1687"/>
      <c r="DKY33" s="1687"/>
      <c r="DKZ33" s="1687"/>
      <c r="DLB33" s="1687"/>
      <c r="DLC33" s="1687"/>
      <c r="DLD33" s="1687"/>
      <c r="DLE33" s="1687"/>
      <c r="DLF33" s="1687"/>
      <c r="DLG33" s="1687"/>
      <c r="DLH33" s="1687"/>
      <c r="DLI33" s="1690"/>
      <c r="DLJ33" s="1686"/>
      <c r="DLK33" s="1687"/>
      <c r="DLL33" s="1687"/>
      <c r="DLQ33" s="1687"/>
      <c r="DLR33" s="1687"/>
      <c r="DLT33" s="1687"/>
      <c r="DLU33" s="1687"/>
      <c r="DLV33" s="1687"/>
      <c r="DLW33" s="1687"/>
      <c r="DLX33" s="1687"/>
      <c r="DLY33" s="1687"/>
      <c r="DLZ33" s="1687"/>
      <c r="DMA33" s="1690"/>
      <c r="DMB33" s="1686"/>
      <c r="DMC33" s="1687"/>
      <c r="DMD33" s="1687"/>
      <c r="DMI33" s="1687"/>
      <c r="DMJ33" s="1687"/>
      <c r="DML33" s="1687"/>
      <c r="DMM33" s="1687"/>
      <c r="DMN33" s="1687"/>
      <c r="DMO33" s="1687"/>
      <c r="DMP33" s="1687"/>
      <c r="DMQ33" s="1687"/>
      <c r="DMR33" s="1687"/>
      <c r="DMS33" s="1690"/>
      <c r="DMT33" s="1686"/>
      <c r="DMU33" s="1687"/>
      <c r="DMV33" s="1687"/>
      <c r="DNA33" s="1687"/>
      <c r="DNB33" s="1687"/>
      <c r="DND33" s="1687"/>
      <c r="DNE33" s="1687"/>
      <c r="DNF33" s="1687"/>
      <c r="DNG33" s="1687"/>
      <c r="DNH33" s="1687"/>
      <c r="DNI33" s="1687"/>
      <c r="DNJ33" s="1687"/>
      <c r="DNK33" s="1690"/>
      <c r="DNL33" s="1686"/>
      <c r="DNM33" s="1687"/>
      <c r="DNN33" s="1687"/>
      <c r="DNS33" s="1687"/>
      <c r="DNT33" s="1687"/>
      <c r="DNV33" s="1687"/>
      <c r="DNW33" s="1687"/>
      <c r="DNX33" s="1687"/>
      <c r="DNY33" s="1687"/>
      <c r="DNZ33" s="1687"/>
      <c r="DOA33" s="1687"/>
      <c r="DOB33" s="1687"/>
      <c r="DOC33" s="1690"/>
      <c r="DOD33" s="1686"/>
      <c r="DOE33" s="1687"/>
      <c r="DOF33" s="1687"/>
      <c r="DOK33" s="1687"/>
      <c r="DOL33" s="1687"/>
      <c r="DON33" s="1687"/>
      <c r="DOO33" s="1687"/>
      <c r="DOP33" s="1687"/>
      <c r="DOQ33" s="1687"/>
      <c r="DOR33" s="1687"/>
      <c r="DOS33" s="1687"/>
      <c r="DOT33" s="1687"/>
      <c r="DOU33" s="1690"/>
      <c r="DOV33" s="1686"/>
      <c r="DOW33" s="1687"/>
      <c r="DOX33" s="1687"/>
      <c r="DPC33" s="1687"/>
      <c r="DPD33" s="1687"/>
      <c r="DPF33" s="1687"/>
      <c r="DPG33" s="1687"/>
      <c r="DPH33" s="1687"/>
      <c r="DPI33" s="1687"/>
      <c r="DPJ33" s="1687"/>
      <c r="DPK33" s="1687"/>
      <c r="DPL33" s="1687"/>
      <c r="DPM33" s="1690"/>
      <c r="DPN33" s="1686"/>
      <c r="DPO33" s="1687"/>
      <c r="DPP33" s="1687"/>
      <c r="DPU33" s="1687"/>
      <c r="DPV33" s="1687"/>
      <c r="DPX33" s="1687"/>
      <c r="DPY33" s="1687"/>
      <c r="DPZ33" s="1687"/>
      <c r="DQA33" s="1687"/>
      <c r="DQB33" s="1687"/>
      <c r="DQC33" s="1687"/>
      <c r="DQD33" s="1687"/>
      <c r="DQE33" s="1690"/>
      <c r="DQF33" s="1686"/>
      <c r="DQG33" s="1687"/>
      <c r="DQH33" s="1687"/>
      <c r="DQM33" s="1687"/>
      <c r="DQN33" s="1687"/>
      <c r="DQP33" s="1687"/>
      <c r="DQQ33" s="1687"/>
      <c r="DQR33" s="1687"/>
      <c r="DQS33" s="1687"/>
      <c r="DQT33" s="1687"/>
      <c r="DQU33" s="1687"/>
      <c r="DQV33" s="1687"/>
      <c r="DQW33" s="1690"/>
      <c r="DQX33" s="1686"/>
      <c r="DQY33" s="1687"/>
      <c r="DQZ33" s="1687"/>
      <c r="DRE33" s="1687"/>
      <c r="DRF33" s="1687"/>
      <c r="DRH33" s="1687"/>
      <c r="DRI33" s="1687"/>
      <c r="DRJ33" s="1687"/>
      <c r="DRK33" s="1687"/>
      <c r="DRL33" s="1687"/>
      <c r="DRM33" s="1687"/>
      <c r="DRN33" s="1687"/>
      <c r="DRO33" s="1690"/>
      <c r="DRP33" s="1686"/>
      <c r="DRQ33" s="1687"/>
      <c r="DRR33" s="1687"/>
      <c r="DRW33" s="1687"/>
      <c r="DRX33" s="1687"/>
      <c r="DRZ33" s="1687"/>
      <c r="DSA33" s="1687"/>
      <c r="DSB33" s="1687"/>
      <c r="DSC33" s="1687"/>
      <c r="DSD33" s="1687"/>
      <c r="DSE33" s="1687"/>
      <c r="DSF33" s="1687"/>
      <c r="DSG33" s="1690"/>
      <c r="DSH33" s="1686"/>
      <c r="DSI33" s="1687"/>
      <c r="DSJ33" s="1687"/>
      <c r="DSO33" s="1687"/>
      <c r="DSP33" s="1687"/>
      <c r="DSR33" s="1687"/>
      <c r="DSS33" s="1687"/>
      <c r="DST33" s="1687"/>
      <c r="DSU33" s="1687"/>
      <c r="DSV33" s="1687"/>
      <c r="DSW33" s="1687"/>
      <c r="DSX33" s="1687"/>
      <c r="DSY33" s="1690"/>
      <c r="DSZ33" s="1686"/>
      <c r="DTA33" s="1687"/>
      <c r="DTB33" s="1687"/>
      <c r="DTG33" s="1687"/>
      <c r="DTH33" s="1687"/>
      <c r="DTJ33" s="1687"/>
      <c r="DTK33" s="1687"/>
      <c r="DTL33" s="1687"/>
      <c r="DTM33" s="1687"/>
      <c r="DTN33" s="1687"/>
      <c r="DTO33" s="1687"/>
      <c r="DTP33" s="1687"/>
      <c r="DTQ33" s="1690"/>
      <c r="DTR33" s="1686"/>
      <c r="DTS33" s="1687"/>
      <c r="DTT33" s="1687"/>
      <c r="DTY33" s="1687"/>
      <c r="DTZ33" s="1687"/>
      <c r="DUB33" s="1687"/>
      <c r="DUC33" s="1687"/>
      <c r="DUD33" s="1687"/>
      <c r="DUE33" s="1687"/>
      <c r="DUF33" s="1687"/>
      <c r="DUG33" s="1687"/>
      <c r="DUH33" s="1687"/>
      <c r="DUI33" s="1690"/>
      <c r="DUJ33" s="1686"/>
      <c r="DUK33" s="1687"/>
      <c r="DUL33" s="1687"/>
      <c r="DUQ33" s="1687"/>
      <c r="DUR33" s="1687"/>
      <c r="DUT33" s="1687"/>
      <c r="DUU33" s="1687"/>
      <c r="DUV33" s="1687"/>
      <c r="DUW33" s="1687"/>
      <c r="DUX33" s="1687"/>
      <c r="DUY33" s="1687"/>
      <c r="DUZ33" s="1687"/>
      <c r="DVA33" s="1690"/>
      <c r="DVB33" s="1686"/>
      <c r="DVC33" s="1687"/>
      <c r="DVD33" s="1687"/>
      <c r="DVI33" s="1687"/>
      <c r="DVJ33" s="1687"/>
      <c r="DVL33" s="1687"/>
      <c r="DVM33" s="1687"/>
      <c r="DVN33" s="1687"/>
      <c r="DVO33" s="1687"/>
      <c r="DVP33" s="1687"/>
      <c r="DVQ33" s="1687"/>
      <c r="DVR33" s="1687"/>
      <c r="DVS33" s="1690"/>
      <c r="DVT33" s="1686"/>
      <c r="DVU33" s="1687"/>
      <c r="DVV33" s="1687"/>
      <c r="DWA33" s="1687"/>
      <c r="DWB33" s="1687"/>
      <c r="DWD33" s="1687"/>
      <c r="DWE33" s="1687"/>
      <c r="DWF33" s="1687"/>
      <c r="DWG33" s="1687"/>
      <c r="DWH33" s="1687"/>
      <c r="DWI33" s="1687"/>
      <c r="DWJ33" s="1687"/>
      <c r="DWK33" s="1690"/>
      <c r="DWL33" s="1686"/>
      <c r="DWM33" s="1687"/>
      <c r="DWN33" s="1687"/>
      <c r="DWS33" s="1687"/>
      <c r="DWT33" s="1687"/>
      <c r="DWV33" s="1687"/>
      <c r="DWW33" s="1687"/>
      <c r="DWX33" s="1687"/>
      <c r="DWY33" s="1687"/>
      <c r="DWZ33" s="1687"/>
      <c r="DXA33" s="1687"/>
      <c r="DXB33" s="1687"/>
      <c r="DXC33" s="1690"/>
      <c r="DXD33" s="1686"/>
      <c r="DXE33" s="1687"/>
      <c r="DXF33" s="1687"/>
      <c r="DXK33" s="1687"/>
      <c r="DXL33" s="1687"/>
      <c r="DXN33" s="1687"/>
      <c r="DXO33" s="1687"/>
      <c r="DXP33" s="1687"/>
      <c r="DXQ33" s="1687"/>
      <c r="DXR33" s="1687"/>
      <c r="DXS33" s="1687"/>
      <c r="DXT33" s="1687"/>
      <c r="DXU33" s="1690"/>
      <c r="DXV33" s="1686"/>
      <c r="DXW33" s="1687"/>
      <c r="DXX33" s="1687"/>
      <c r="DYC33" s="1687"/>
      <c r="DYD33" s="1687"/>
      <c r="DYF33" s="1687"/>
      <c r="DYG33" s="1687"/>
      <c r="DYH33" s="1687"/>
      <c r="DYI33" s="1687"/>
      <c r="DYJ33" s="1687"/>
      <c r="DYK33" s="1687"/>
      <c r="DYL33" s="1687"/>
      <c r="DYM33" s="1690"/>
      <c r="DYN33" s="1686"/>
      <c r="DYO33" s="1687"/>
      <c r="DYP33" s="1687"/>
      <c r="DYU33" s="1687"/>
      <c r="DYV33" s="1687"/>
      <c r="DYX33" s="1687"/>
      <c r="DYY33" s="1687"/>
      <c r="DYZ33" s="1687"/>
      <c r="DZA33" s="1687"/>
      <c r="DZB33" s="1687"/>
      <c r="DZC33" s="1687"/>
      <c r="DZD33" s="1687"/>
      <c r="DZE33" s="1690"/>
      <c r="DZF33" s="1686"/>
      <c r="DZG33" s="1687"/>
      <c r="DZH33" s="1687"/>
      <c r="DZM33" s="1687"/>
      <c r="DZN33" s="1687"/>
      <c r="DZP33" s="1687"/>
      <c r="DZQ33" s="1687"/>
      <c r="DZR33" s="1687"/>
      <c r="DZS33" s="1687"/>
      <c r="DZT33" s="1687"/>
      <c r="DZU33" s="1687"/>
      <c r="DZV33" s="1687"/>
      <c r="DZW33" s="1690"/>
      <c r="DZX33" s="1686"/>
      <c r="DZY33" s="1687"/>
      <c r="DZZ33" s="1687"/>
      <c r="EAE33" s="1687"/>
      <c r="EAF33" s="1687"/>
      <c r="EAH33" s="1687"/>
      <c r="EAI33" s="1687"/>
      <c r="EAJ33" s="1687"/>
      <c r="EAK33" s="1687"/>
      <c r="EAL33" s="1687"/>
      <c r="EAM33" s="1687"/>
      <c r="EAN33" s="1687"/>
      <c r="EAO33" s="1690"/>
      <c r="EAP33" s="1686"/>
      <c r="EAQ33" s="1687"/>
      <c r="EAR33" s="1687"/>
      <c r="EAW33" s="1687"/>
      <c r="EAX33" s="1687"/>
      <c r="EAZ33" s="1687"/>
      <c r="EBA33" s="1687"/>
      <c r="EBB33" s="1687"/>
      <c r="EBC33" s="1687"/>
      <c r="EBD33" s="1687"/>
      <c r="EBE33" s="1687"/>
      <c r="EBF33" s="1687"/>
      <c r="EBG33" s="1690"/>
      <c r="EBH33" s="1686"/>
      <c r="EBI33" s="1687"/>
      <c r="EBJ33" s="1687"/>
      <c r="EBO33" s="1687"/>
      <c r="EBP33" s="1687"/>
      <c r="EBR33" s="1687"/>
      <c r="EBS33" s="1687"/>
      <c r="EBT33" s="1687"/>
      <c r="EBU33" s="1687"/>
      <c r="EBV33" s="1687"/>
      <c r="EBW33" s="1687"/>
      <c r="EBX33" s="1687"/>
      <c r="EBY33" s="1690"/>
      <c r="EBZ33" s="1686"/>
      <c r="ECA33" s="1687"/>
      <c r="ECB33" s="1687"/>
      <c r="ECG33" s="1687"/>
      <c r="ECH33" s="1687"/>
      <c r="ECJ33" s="1687"/>
      <c r="ECK33" s="1687"/>
      <c r="ECL33" s="1687"/>
      <c r="ECM33" s="1687"/>
      <c r="ECN33" s="1687"/>
      <c r="ECO33" s="1687"/>
      <c r="ECP33" s="1687"/>
      <c r="ECQ33" s="1690"/>
      <c r="ECR33" s="1686"/>
      <c r="ECS33" s="1687"/>
      <c r="ECT33" s="1687"/>
      <c r="ECY33" s="1687"/>
      <c r="ECZ33" s="1687"/>
      <c r="EDB33" s="1687"/>
      <c r="EDC33" s="1687"/>
      <c r="EDD33" s="1687"/>
      <c r="EDE33" s="1687"/>
      <c r="EDF33" s="1687"/>
      <c r="EDG33" s="1687"/>
      <c r="EDH33" s="1687"/>
      <c r="EDI33" s="1690"/>
      <c r="EDJ33" s="1686"/>
      <c r="EDK33" s="1687"/>
      <c r="EDL33" s="1687"/>
      <c r="EDQ33" s="1687"/>
      <c r="EDR33" s="1687"/>
      <c r="EDT33" s="1687"/>
      <c r="EDU33" s="1687"/>
      <c r="EDV33" s="1687"/>
      <c r="EDW33" s="1687"/>
      <c r="EDX33" s="1687"/>
      <c r="EDY33" s="1687"/>
      <c r="EDZ33" s="1687"/>
      <c r="EEA33" s="1690"/>
      <c r="EEB33" s="1686"/>
      <c r="EEC33" s="1687"/>
      <c r="EED33" s="1687"/>
      <c r="EEI33" s="1687"/>
      <c r="EEJ33" s="1687"/>
      <c r="EEL33" s="1687"/>
      <c r="EEM33" s="1687"/>
      <c r="EEN33" s="1687"/>
      <c r="EEO33" s="1687"/>
      <c r="EEP33" s="1687"/>
      <c r="EEQ33" s="1687"/>
      <c r="EER33" s="1687"/>
      <c r="EES33" s="1690"/>
      <c r="EET33" s="1686"/>
      <c r="EEU33" s="1687"/>
      <c r="EEV33" s="1687"/>
      <c r="EFA33" s="1687"/>
      <c r="EFB33" s="1687"/>
      <c r="EFD33" s="1687"/>
      <c r="EFE33" s="1687"/>
      <c r="EFF33" s="1687"/>
      <c r="EFG33" s="1687"/>
      <c r="EFH33" s="1687"/>
      <c r="EFI33" s="1687"/>
      <c r="EFJ33" s="1687"/>
      <c r="EFK33" s="1690"/>
      <c r="EFL33" s="1686"/>
      <c r="EFM33" s="1687"/>
      <c r="EFN33" s="1687"/>
      <c r="EFS33" s="1687"/>
      <c r="EFT33" s="1687"/>
      <c r="EFV33" s="1687"/>
      <c r="EFW33" s="1687"/>
      <c r="EFX33" s="1687"/>
      <c r="EFY33" s="1687"/>
      <c r="EFZ33" s="1687"/>
      <c r="EGA33" s="1687"/>
      <c r="EGB33" s="1687"/>
      <c r="EGC33" s="1690"/>
      <c r="EGD33" s="1686"/>
      <c r="EGE33" s="1687"/>
      <c r="EGF33" s="1687"/>
      <c r="EGK33" s="1687"/>
      <c r="EGL33" s="1687"/>
      <c r="EGN33" s="1687"/>
      <c r="EGO33" s="1687"/>
      <c r="EGP33" s="1687"/>
      <c r="EGQ33" s="1687"/>
      <c r="EGR33" s="1687"/>
      <c r="EGS33" s="1687"/>
      <c r="EGT33" s="1687"/>
      <c r="EGU33" s="1690"/>
      <c r="EGV33" s="1686"/>
      <c r="EGW33" s="1687"/>
      <c r="EGX33" s="1687"/>
      <c r="EHC33" s="1687"/>
      <c r="EHD33" s="1687"/>
      <c r="EHF33" s="1687"/>
      <c r="EHG33" s="1687"/>
      <c r="EHH33" s="1687"/>
      <c r="EHI33" s="1687"/>
      <c r="EHJ33" s="1687"/>
      <c r="EHK33" s="1687"/>
      <c r="EHL33" s="1687"/>
      <c r="EHM33" s="1690"/>
      <c r="EHN33" s="1686"/>
      <c r="EHO33" s="1687"/>
      <c r="EHP33" s="1687"/>
      <c r="EHU33" s="1687"/>
      <c r="EHV33" s="1687"/>
      <c r="EHX33" s="1687"/>
      <c r="EHY33" s="1687"/>
      <c r="EHZ33" s="1687"/>
      <c r="EIA33" s="1687"/>
      <c r="EIB33" s="1687"/>
      <c r="EIC33" s="1687"/>
      <c r="EID33" s="1687"/>
      <c r="EIE33" s="1690"/>
      <c r="EIF33" s="1686"/>
      <c r="EIG33" s="1687"/>
      <c r="EIH33" s="1687"/>
      <c r="EIM33" s="1687"/>
      <c r="EIN33" s="1687"/>
      <c r="EIP33" s="1687"/>
      <c r="EIQ33" s="1687"/>
      <c r="EIR33" s="1687"/>
      <c r="EIS33" s="1687"/>
      <c r="EIT33" s="1687"/>
      <c r="EIU33" s="1687"/>
      <c r="EIV33" s="1687"/>
      <c r="EIW33" s="1690"/>
      <c r="EIX33" s="1686"/>
      <c r="EIY33" s="1687"/>
      <c r="EIZ33" s="1687"/>
      <c r="EJE33" s="1687"/>
      <c r="EJF33" s="1687"/>
      <c r="EJH33" s="1687"/>
      <c r="EJI33" s="1687"/>
      <c r="EJJ33" s="1687"/>
      <c r="EJK33" s="1687"/>
      <c r="EJL33" s="1687"/>
      <c r="EJM33" s="1687"/>
      <c r="EJN33" s="1687"/>
      <c r="EJO33" s="1690"/>
      <c r="EJP33" s="1686"/>
      <c r="EJQ33" s="1687"/>
      <c r="EJR33" s="1687"/>
      <c r="EJW33" s="1687"/>
      <c r="EJX33" s="1687"/>
      <c r="EJZ33" s="1687"/>
      <c r="EKA33" s="1687"/>
      <c r="EKB33" s="1687"/>
      <c r="EKC33" s="1687"/>
      <c r="EKD33" s="1687"/>
      <c r="EKE33" s="1687"/>
      <c r="EKF33" s="1687"/>
      <c r="EKG33" s="1690"/>
      <c r="EKH33" s="1686"/>
      <c r="EKI33" s="1687"/>
      <c r="EKJ33" s="1687"/>
      <c r="EKO33" s="1687"/>
      <c r="EKP33" s="1687"/>
      <c r="EKR33" s="1687"/>
      <c r="EKS33" s="1687"/>
      <c r="EKT33" s="1687"/>
      <c r="EKU33" s="1687"/>
      <c r="EKV33" s="1687"/>
      <c r="EKW33" s="1687"/>
      <c r="EKX33" s="1687"/>
      <c r="EKY33" s="1690"/>
      <c r="EKZ33" s="1686"/>
      <c r="ELA33" s="1687"/>
      <c r="ELB33" s="1687"/>
      <c r="ELG33" s="1687"/>
      <c r="ELH33" s="1687"/>
      <c r="ELJ33" s="1687"/>
      <c r="ELK33" s="1687"/>
      <c r="ELL33" s="1687"/>
      <c r="ELM33" s="1687"/>
      <c r="ELN33" s="1687"/>
      <c r="ELO33" s="1687"/>
      <c r="ELP33" s="1687"/>
      <c r="ELQ33" s="1690"/>
      <c r="ELR33" s="1686"/>
      <c r="ELS33" s="1687"/>
      <c r="ELT33" s="1687"/>
      <c r="ELY33" s="1687"/>
      <c r="ELZ33" s="1687"/>
      <c r="EMB33" s="1687"/>
      <c r="EMC33" s="1687"/>
      <c r="EMD33" s="1687"/>
      <c r="EME33" s="1687"/>
      <c r="EMF33" s="1687"/>
      <c r="EMG33" s="1687"/>
      <c r="EMH33" s="1687"/>
      <c r="EMI33" s="1690"/>
      <c r="EMJ33" s="1686"/>
      <c r="EMK33" s="1687"/>
      <c r="EML33" s="1687"/>
      <c r="EMQ33" s="1687"/>
      <c r="EMR33" s="1687"/>
      <c r="EMT33" s="1687"/>
      <c r="EMU33" s="1687"/>
      <c r="EMV33" s="1687"/>
      <c r="EMW33" s="1687"/>
      <c r="EMX33" s="1687"/>
      <c r="EMY33" s="1687"/>
      <c r="EMZ33" s="1687"/>
      <c r="ENA33" s="1690"/>
      <c r="ENB33" s="1686"/>
      <c r="ENC33" s="1687"/>
      <c r="END33" s="1687"/>
      <c r="ENI33" s="1687"/>
      <c r="ENJ33" s="1687"/>
      <c r="ENL33" s="1687"/>
      <c r="ENM33" s="1687"/>
      <c r="ENN33" s="1687"/>
      <c r="ENO33" s="1687"/>
      <c r="ENP33" s="1687"/>
      <c r="ENQ33" s="1687"/>
      <c r="ENR33" s="1687"/>
      <c r="ENS33" s="1690"/>
      <c r="ENT33" s="1686"/>
      <c r="ENU33" s="1687"/>
      <c r="ENV33" s="1687"/>
      <c r="EOA33" s="1687"/>
      <c r="EOB33" s="1687"/>
      <c r="EOD33" s="1687"/>
      <c r="EOE33" s="1687"/>
      <c r="EOF33" s="1687"/>
      <c r="EOG33" s="1687"/>
      <c r="EOH33" s="1687"/>
      <c r="EOI33" s="1687"/>
      <c r="EOJ33" s="1687"/>
      <c r="EOK33" s="1690"/>
      <c r="EOL33" s="1686"/>
      <c r="EOM33" s="1687"/>
      <c r="EON33" s="1687"/>
      <c r="EOS33" s="1687"/>
      <c r="EOT33" s="1687"/>
      <c r="EOV33" s="1687"/>
      <c r="EOW33" s="1687"/>
      <c r="EOX33" s="1687"/>
      <c r="EOY33" s="1687"/>
      <c r="EOZ33" s="1687"/>
      <c r="EPA33" s="1687"/>
      <c r="EPB33" s="1687"/>
      <c r="EPC33" s="1690"/>
      <c r="EPD33" s="1686"/>
      <c r="EPE33" s="1687"/>
      <c r="EPF33" s="1687"/>
      <c r="EPK33" s="1687"/>
      <c r="EPL33" s="1687"/>
      <c r="EPN33" s="1687"/>
      <c r="EPO33" s="1687"/>
      <c r="EPP33" s="1687"/>
      <c r="EPQ33" s="1687"/>
      <c r="EPR33" s="1687"/>
      <c r="EPS33" s="1687"/>
      <c r="EPT33" s="1687"/>
      <c r="EPU33" s="1690"/>
      <c r="EPV33" s="1686"/>
      <c r="EPW33" s="1687"/>
      <c r="EPX33" s="1687"/>
      <c r="EQC33" s="1687"/>
      <c r="EQD33" s="1687"/>
      <c r="EQF33" s="1687"/>
      <c r="EQG33" s="1687"/>
      <c r="EQH33" s="1687"/>
      <c r="EQI33" s="1687"/>
      <c r="EQJ33" s="1687"/>
      <c r="EQK33" s="1687"/>
      <c r="EQL33" s="1687"/>
      <c r="EQM33" s="1690"/>
      <c r="EQN33" s="1686"/>
      <c r="EQO33" s="1687"/>
      <c r="EQP33" s="1687"/>
      <c r="EQU33" s="1687"/>
      <c r="EQV33" s="1687"/>
      <c r="EQX33" s="1687"/>
      <c r="EQY33" s="1687"/>
      <c r="EQZ33" s="1687"/>
      <c r="ERA33" s="1687"/>
      <c r="ERB33" s="1687"/>
      <c r="ERC33" s="1687"/>
      <c r="ERD33" s="1687"/>
      <c r="ERE33" s="1690"/>
      <c r="ERF33" s="1686"/>
      <c r="ERG33" s="1687"/>
      <c r="ERH33" s="1687"/>
      <c r="ERM33" s="1687"/>
      <c r="ERN33" s="1687"/>
      <c r="ERP33" s="1687"/>
      <c r="ERQ33" s="1687"/>
      <c r="ERR33" s="1687"/>
      <c r="ERS33" s="1687"/>
      <c r="ERT33" s="1687"/>
      <c r="ERU33" s="1687"/>
      <c r="ERV33" s="1687"/>
      <c r="ERW33" s="1690"/>
      <c r="ERX33" s="1686"/>
      <c r="ERY33" s="1687"/>
      <c r="ERZ33" s="1687"/>
      <c r="ESE33" s="1687"/>
      <c r="ESF33" s="1687"/>
      <c r="ESH33" s="1687"/>
      <c r="ESI33" s="1687"/>
      <c r="ESJ33" s="1687"/>
      <c r="ESK33" s="1687"/>
      <c r="ESL33" s="1687"/>
      <c r="ESM33" s="1687"/>
      <c r="ESN33" s="1687"/>
      <c r="ESO33" s="1690"/>
      <c r="ESP33" s="1686"/>
      <c r="ESQ33" s="1687"/>
      <c r="ESR33" s="1687"/>
      <c r="ESW33" s="1687"/>
      <c r="ESX33" s="1687"/>
      <c r="ESZ33" s="1687"/>
      <c r="ETA33" s="1687"/>
      <c r="ETB33" s="1687"/>
      <c r="ETC33" s="1687"/>
      <c r="ETD33" s="1687"/>
      <c r="ETE33" s="1687"/>
      <c r="ETF33" s="1687"/>
      <c r="ETG33" s="1690"/>
      <c r="ETH33" s="1686"/>
      <c r="ETI33" s="1687"/>
      <c r="ETJ33" s="1687"/>
      <c r="ETO33" s="1687"/>
      <c r="ETP33" s="1687"/>
      <c r="ETR33" s="1687"/>
      <c r="ETS33" s="1687"/>
      <c r="ETT33" s="1687"/>
      <c r="ETU33" s="1687"/>
      <c r="ETV33" s="1687"/>
      <c r="ETW33" s="1687"/>
      <c r="ETX33" s="1687"/>
      <c r="ETY33" s="1690"/>
      <c r="ETZ33" s="1686"/>
      <c r="EUA33" s="1687"/>
      <c r="EUB33" s="1687"/>
      <c r="EUG33" s="1687"/>
      <c r="EUH33" s="1687"/>
      <c r="EUJ33" s="1687"/>
      <c r="EUK33" s="1687"/>
      <c r="EUL33" s="1687"/>
      <c r="EUM33" s="1687"/>
      <c r="EUN33" s="1687"/>
      <c r="EUO33" s="1687"/>
      <c r="EUP33" s="1687"/>
      <c r="EUQ33" s="1690"/>
      <c r="EUR33" s="1686"/>
      <c r="EUS33" s="1687"/>
      <c r="EUT33" s="1687"/>
      <c r="EUY33" s="1687"/>
      <c r="EUZ33" s="1687"/>
      <c r="EVB33" s="1687"/>
      <c r="EVC33" s="1687"/>
      <c r="EVD33" s="1687"/>
      <c r="EVE33" s="1687"/>
      <c r="EVF33" s="1687"/>
      <c r="EVG33" s="1687"/>
      <c r="EVH33" s="1687"/>
      <c r="EVI33" s="1690"/>
      <c r="EVJ33" s="1686"/>
      <c r="EVK33" s="1687"/>
      <c r="EVL33" s="1687"/>
      <c r="EVQ33" s="1687"/>
      <c r="EVR33" s="1687"/>
      <c r="EVT33" s="1687"/>
      <c r="EVU33" s="1687"/>
      <c r="EVV33" s="1687"/>
      <c r="EVW33" s="1687"/>
      <c r="EVX33" s="1687"/>
      <c r="EVY33" s="1687"/>
      <c r="EVZ33" s="1687"/>
      <c r="EWA33" s="1690"/>
      <c r="EWB33" s="1686"/>
      <c r="EWC33" s="1687"/>
      <c r="EWD33" s="1687"/>
      <c r="EWI33" s="1687"/>
      <c r="EWJ33" s="1687"/>
      <c r="EWL33" s="1687"/>
      <c r="EWM33" s="1687"/>
      <c r="EWN33" s="1687"/>
      <c r="EWO33" s="1687"/>
      <c r="EWP33" s="1687"/>
      <c r="EWQ33" s="1687"/>
      <c r="EWR33" s="1687"/>
      <c r="EWS33" s="1690"/>
      <c r="EWT33" s="1686"/>
      <c r="EWU33" s="1687"/>
      <c r="EWV33" s="1687"/>
      <c r="EXA33" s="1687"/>
      <c r="EXB33" s="1687"/>
      <c r="EXD33" s="1687"/>
      <c r="EXE33" s="1687"/>
      <c r="EXF33" s="1687"/>
      <c r="EXG33" s="1687"/>
      <c r="EXH33" s="1687"/>
      <c r="EXI33" s="1687"/>
      <c r="EXJ33" s="1687"/>
      <c r="EXK33" s="1690"/>
      <c r="EXL33" s="1686"/>
      <c r="EXM33" s="1687"/>
      <c r="EXN33" s="1687"/>
      <c r="EXS33" s="1687"/>
      <c r="EXT33" s="1687"/>
      <c r="EXV33" s="1687"/>
      <c r="EXW33" s="1687"/>
      <c r="EXX33" s="1687"/>
      <c r="EXY33" s="1687"/>
      <c r="EXZ33" s="1687"/>
      <c r="EYA33" s="1687"/>
      <c r="EYB33" s="1687"/>
      <c r="EYC33" s="1690"/>
      <c r="EYD33" s="1686"/>
      <c r="EYE33" s="1687"/>
      <c r="EYF33" s="1687"/>
      <c r="EYK33" s="1687"/>
      <c r="EYL33" s="1687"/>
      <c r="EYN33" s="1687"/>
      <c r="EYO33" s="1687"/>
      <c r="EYP33" s="1687"/>
      <c r="EYQ33" s="1687"/>
      <c r="EYR33" s="1687"/>
      <c r="EYS33" s="1687"/>
      <c r="EYT33" s="1687"/>
      <c r="EYU33" s="1690"/>
      <c r="EYV33" s="1686"/>
      <c r="EYW33" s="1687"/>
      <c r="EYX33" s="1687"/>
      <c r="EZC33" s="1687"/>
      <c r="EZD33" s="1687"/>
      <c r="EZF33" s="1687"/>
      <c r="EZG33" s="1687"/>
      <c r="EZH33" s="1687"/>
      <c r="EZI33" s="1687"/>
      <c r="EZJ33" s="1687"/>
      <c r="EZK33" s="1687"/>
      <c r="EZL33" s="1687"/>
      <c r="EZM33" s="1690"/>
      <c r="EZN33" s="1686"/>
      <c r="EZO33" s="1687"/>
      <c r="EZP33" s="1687"/>
      <c r="EZU33" s="1687"/>
      <c r="EZV33" s="1687"/>
      <c r="EZX33" s="1687"/>
      <c r="EZY33" s="1687"/>
      <c r="EZZ33" s="1687"/>
      <c r="FAA33" s="1687"/>
      <c r="FAB33" s="1687"/>
      <c r="FAC33" s="1687"/>
      <c r="FAD33" s="1687"/>
      <c r="FAE33" s="1690"/>
      <c r="FAF33" s="1686"/>
      <c r="FAG33" s="1687"/>
      <c r="FAH33" s="1687"/>
      <c r="FAM33" s="1687"/>
      <c r="FAN33" s="1687"/>
      <c r="FAP33" s="1687"/>
      <c r="FAQ33" s="1687"/>
      <c r="FAR33" s="1687"/>
      <c r="FAS33" s="1687"/>
      <c r="FAT33" s="1687"/>
      <c r="FAU33" s="1687"/>
      <c r="FAV33" s="1687"/>
      <c r="FAW33" s="1690"/>
      <c r="FAX33" s="1686"/>
      <c r="FAY33" s="1687"/>
      <c r="FAZ33" s="1687"/>
      <c r="FBE33" s="1687"/>
      <c r="FBF33" s="1687"/>
      <c r="FBH33" s="1687"/>
      <c r="FBI33" s="1687"/>
      <c r="FBJ33" s="1687"/>
      <c r="FBK33" s="1687"/>
      <c r="FBL33" s="1687"/>
      <c r="FBM33" s="1687"/>
      <c r="FBN33" s="1687"/>
      <c r="FBO33" s="1690"/>
      <c r="FBP33" s="1686"/>
      <c r="FBQ33" s="1687"/>
      <c r="FBR33" s="1687"/>
      <c r="FBW33" s="1687"/>
      <c r="FBX33" s="1687"/>
      <c r="FBZ33" s="1687"/>
      <c r="FCA33" s="1687"/>
      <c r="FCB33" s="1687"/>
      <c r="FCC33" s="1687"/>
      <c r="FCD33" s="1687"/>
      <c r="FCE33" s="1687"/>
      <c r="FCF33" s="1687"/>
      <c r="FCG33" s="1690"/>
      <c r="FCH33" s="1686"/>
      <c r="FCI33" s="1687"/>
      <c r="FCJ33" s="1687"/>
      <c r="FCO33" s="1687"/>
      <c r="FCP33" s="1687"/>
      <c r="FCR33" s="1687"/>
      <c r="FCS33" s="1687"/>
      <c r="FCT33" s="1687"/>
      <c r="FCU33" s="1687"/>
      <c r="FCV33" s="1687"/>
      <c r="FCW33" s="1687"/>
      <c r="FCX33" s="1687"/>
      <c r="FCY33" s="1690"/>
      <c r="FCZ33" s="1686"/>
      <c r="FDA33" s="1687"/>
      <c r="FDB33" s="1687"/>
      <c r="FDG33" s="1687"/>
      <c r="FDH33" s="1687"/>
      <c r="FDJ33" s="1687"/>
      <c r="FDK33" s="1687"/>
      <c r="FDL33" s="1687"/>
      <c r="FDM33" s="1687"/>
      <c r="FDN33" s="1687"/>
      <c r="FDO33" s="1687"/>
      <c r="FDP33" s="1687"/>
      <c r="FDQ33" s="1690"/>
      <c r="FDR33" s="1686"/>
      <c r="FDS33" s="1687"/>
      <c r="FDT33" s="1687"/>
      <c r="FDY33" s="1687"/>
      <c r="FDZ33" s="1687"/>
      <c r="FEB33" s="1687"/>
      <c r="FEC33" s="1687"/>
      <c r="FED33" s="1687"/>
      <c r="FEE33" s="1687"/>
      <c r="FEF33" s="1687"/>
      <c r="FEG33" s="1687"/>
      <c r="FEH33" s="1687"/>
      <c r="FEI33" s="1690"/>
      <c r="FEJ33" s="1686"/>
      <c r="FEK33" s="1687"/>
      <c r="FEL33" s="1687"/>
      <c r="FEQ33" s="1687"/>
      <c r="FER33" s="1687"/>
      <c r="FET33" s="1687"/>
      <c r="FEU33" s="1687"/>
      <c r="FEV33" s="1687"/>
      <c r="FEW33" s="1687"/>
      <c r="FEX33" s="1687"/>
      <c r="FEY33" s="1687"/>
      <c r="FEZ33" s="1687"/>
      <c r="FFA33" s="1690"/>
      <c r="FFB33" s="1686"/>
      <c r="FFC33" s="1687"/>
      <c r="FFD33" s="1687"/>
      <c r="FFI33" s="1687"/>
      <c r="FFJ33" s="1687"/>
      <c r="FFL33" s="1687"/>
      <c r="FFM33" s="1687"/>
      <c r="FFN33" s="1687"/>
      <c r="FFO33" s="1687"/>
      <c r="FFP33" s="1687"/>
      <c r="FFQ33" s="1687"/>
      <c r="FFR33" s="1687"/>
      <c r="FFS33" s="1690"/>
      <c r="FFT33" s="1686"/>
      <c r="FFU33" s="1687"/>
      <c r="FFV33" s="1687"/>
      <c r="FGA33" s="1687"/>
      <c r="FGB33" s="1687"/>
      <c r="FGD33" s="1687"/>
      <c r="FGE33" s="1687"/>
      <c r="FGF33" s="1687"/>
      <c r="FGG33" s="1687"/>
      <c r="FGH33" s="1687"/>
      <c r="FGI33" s="1687"/>
      <c r="FGJ33" s="1687"/>
      <c r="FGK33" s="1690"/>
      <c r="FGL33" s="1686"/>
      <c r="FGM33" s="1687"/>
      <c r="FGN33" s="1687"/>
      <c r="FGS33" s="1687"/>
      <c r="FGT33" s="1687"/>
      <c r="FGV33" s="1687"/>
      <c r="FGW33" s="1687"/>
      <c r="FGX33" s="1687"/>
      <c r="FGY33" s="1687"/>
      <c r="FGZ33" s="1687"/>
      <c r="FHA33" s="1687"/>
      <c r="FHB33" s="1687"/>
      <c r="FHC33" s="1690"/>
      <c r="FHD33" s="1686"/>
      <c r="FHE33" s="1687"/>
      <c r="FHF33" s="1687"/>
      <c r="FHK33" s="1687"/>
      <c r="FHL33" s="1687"/>
      <c r="FHN33" s="1687"/>
      <c r="FHO33" s="1687"/>
      <c r="FHP33" s="1687"/>
      <c r="FHQ33" s="1687"/>
      <c r="FHR33" s="1687"/>
      <c r="FHS33" s="1687"/>
      <c r="FHT33" s="1687"/>
      <c r="FHU33" s="1690"/>
      <c r="FHV33" s="1686"/>
      <c r="FHW33" s="1687"/>
      <c r="FHX33" s="1687"/>
      <c r="FIC33" s="1687"/>
      <c r="FID33" s="1687"/>
      <c r="FIF33" s="1687"/>
      <c r="FIG33" s="1687"/>
      <c r="FIH33" s="1687"/>
      <c r="FII33" s="1687"/>
      <c r="FIJ33" s="1687"/>
      <c r="FIK33" s="1687"/>
      <c r="FIL33" s="1687"/>
      <c r="FIM33" s="1690"/>
      <c r="FIN33" s="1686"/>
      <c r="FIO33" s="1687"/>
      <c r="FIP33" s="1687"/>
      <c r="FIU33" s="1687"/>
      <c r="FIV33" s="1687"/>
      <c r="FIX33" s="1687"/>
      <c r="FIY33" s="1687"/>
      <c r="FIZ33" s="1687"/>
      <c r="FJA33" s="1687"/>
      <c r="FJB33" s="1687"/>
      <c r="FJC33" s="1687"/>
      <c r="FJD33" s="1687"/>
      <c r="FJE33" s="1690"/>
      <c r="FJF33" s="1686"/>
      <c r="FJG33" s="1687"/>
      <c r="FJH33" s="1687"/>
      <c r="FJM33" s="1687"/>
      <c r="FJN33" s="1687"/>
      <c r="FJP33" s="1687"/>
      <c r="FJQ33" s="1687"/>
      <c r="FJR33" s="1687"/>
      <c r="FJS33" s="1687"/>
      <c r="FJT33" s="1687"/>
      <c r="FJU33" s="1687"/>
      <c r="FJV33" s="1687"/>
      <c r="FJW33" s="1690"/>
      <c r="FJX33" s="1686"/>
      <c r="FJY33" s="1687"/>
      <c r="FJZ33" s="1687"/>
      <c r="FKE33" s="1687"/>
      <c r="FKF33" s="1687"/>
      <c r="FKH33" s="1687"/>
      <c r="FKI33" s="1687"/>
      <c r="FKJ33" s="1687"/>
      <c r="FKK33" s="1687"/>
      <c r="FKL33" s="1687"/>
      <c r="FKM33" s="1687"/>
      <c r="FKN33" s="1687"/>
      <c r="FKO33" s="1690"/>
      <c r="FKP33" s="1686"/>
      <c r="FKQ33" s="1687"/>
      <c r="FKR33" s="1687"/>
      <c r="FKW33" s="1687"/>
      <c r="FKX33" s="1687"/>
      <c r="FKZ33" s="1687"/>
      <c r="FLA33" s="1687"/>
      <c r="FLB33" s="1687"/>
      <c r="FLC33" s="1687"/>
      <c r="FLD33" s="1687"/>
      <c r="FLE33" s="1687"/>
      <c r="FLF33" s="1687"/>
      <c r="FLG33" s="1690"/>
      <c r="FLH33" s="1686"/>
      <c r="FLI33" s="1687"/>
      <c r="FLJ33" s="1687"/>
      <c r="FLO33" s="1687"/>
      <c r="FLP33" s="1687"/>
      <c r="FLR33" s="1687"/>
      <c r="FLS33" s="1687"/>
      <c r="FLT33" s="1687"/>
      <c r="FLU33" s="1687"/>
      <c r="FLV33" s="1687"/>
      <c r="FLW33" s="1687"/>
      <c r="FLX33" s="1687"/>
      <c r="FLY33" s="1690"/>
      <c r="FLZ33" s="1686"/>
      <c r="FMA33" s="1687"/>
      <c r="FMB33" s="1687"/>
      <c r="FMG33" s="1687"/>
      <c r="FMH33" s="1687"/>
      <c r="FMJ33" s="1687"/>
      <c r="FMK33" s="1687"/>
      <c r="FML33" s="1687"/>
      <c r="FMM33" s="1687"/>
      <c r="FMN33" s="1687"/>
      <c r="FMO33" s="1687"/>
      <c r="FMP33" s="1687"/>
      <c r="FMQ33" s="1690"/>
      <c r="FMR33" s="1686"/>
      <c r="FMS33" s="1687"/>
      <c r="FMT33" s="1687"/>
      <c r="FMY33" s="1687"/>
      <c r="FMZ33" s="1687"/>
      <c r="FNB33" s="1687"/>
      <c r="FNC33" s="1687"/>
      <c r="FND33" s="1687"/>
      <c r="FNE33" s="1687"/>
      <c r="FNF33" s="1687"/>
      <c r="FNG33" s="1687"/>
      <c r="FNH33" s="1687"/>
      <c r="FNI33" s="1690"/>
      <c r="FNJ33" s="1686"/>
      <c r="FNK33" s="1687"/>
      <c r="FNL33" s="1687"/>
      <c r="FNQ33" s="1687"/>
      <c r="FNR33" s="1687"/>
      <c r="FNT33" s="1687"/>
      <c r="FNU33" s="1687"/>
      <c r="FNV33" s="1687"/>
      <c r="FNW33" s="1687"/>
      <c r="FNX33" s="1687"/>
      <c r="FNY33" s="1687"/>
      <c r="FNZ33" s="1687"/>
      <c r="FOA33" s="1690"/>
      <c r="FOB33" s="1686"/>
      <c r="FOC33" s="1687"/>
      <c r="FOD33" s="1687"/>
      <c r="FOI33" s="1687"/>
      <c r="FOJ33" s="1687"/>
      <c r="FOL33" s="1687"/>
      <c r="FOM33" s="1687"/>
      <c r="FON33" s="1687"/>
      <c r="FOO33" s="1687"/>
      <c r="FOP33" s="1687"/>
      <c r="FOQ33" s="1687"/>
      <c r="FOR33" s="1687"/>
      <c r="FOS33" s="1690"/>
      <c r="FOT33" s="1686"/>
      <c r="FOU33" s="1687"/>
      <c r="FOV33" s="1687"/>
      <c r="FPA33" s="1687"/>
      <c r="FPB33" s="1687"/>
      <c r="FPD33" s="1687"/>
      <c r="FPE33" s="1687"/>
      <c r="FPF33" s="1687"/>
      <c r="FPG33" s="1687"/>
      <c r="FPH33" s="1687"/>
      <c r="FPI33" s="1687"/>
      <c r="FPJ33" s="1687"/>
      <c r="FPK33" s="1690"/>
      <c r="FPL33" s="1686"/>
      <c r="FPM33" s="1687"/>
      <c r="FPN33" s="1687"/>
      <c r="FPS33" s="1687"/>
      <c r="FPT33" s="1687"/>
      <c r="FPV33" s="1687"/>
      <c r="FPW33" s="1687"/>
      <c r="FPX33" s="1687"/>
      <c r="FPY33" s="1687"/>
      <c r="FPZ33" s="1687"/>
      <c r="FQA33" s="1687"/>
      <c r="FQB33" s="1687"/>
      <c r="FQC33" s="1690"/>
      <c r="FQD33" s="1686"/>
      <c r="FQE33" s="1687"/>
      <c r="FQF33" s="1687"/>
      <c r="FQK33" s="1687"/>
      <c r="FQL33" s="1687"/>
      <c r="FQN33" s="1687"/>
      <c r="FQO33" s="1687"/>
      <c r="FQP33" s="1687"/>
      <c r="FQQ33" s="1687"/>
      <c r="FQR33" s="1687"/>
      <c r="FQS33" s="1687"/>
      <c r="FQT33" s="1687"/>
      <c r="FQU33" s="1690"/>
      <c r="FQV33" s="1686"/>
      <c r="FQW33" s="1687"/>
      <c r="FQX33" s="1687"/>
      <c r="FRC33" s="1687"/>
      <c r="FRD33" s="1687"/>
      <c r="FRF33" s="1687"/>
      <c r="FRG33" s="1687"/>
      <c r="FRH33" s="1687"/>
      <c r="FRI33" s="1687"/>
      <c r="FRJ33" s="1687"/>
      <c r="FRK33" s="1687"/>
      <c r="FRL33" s="1687"/>
      <c r="FRM33" s="1690"/>
      <c r="FRN33" s="1686"/>
      <c r="FRO33" s="1687"/>
      <c r="FRP33" s="1687"/>
      <c r="FRU33" s="1687"/>
      <c r="FRV33" s="1687"/>
      <c r="FRX33" s="1687"/>
      <c r="FRY33" s="1687"/>
      <c r="FRZ33" s="1687"/>
      <c r="FSA33" s="1687"/>
      <c r="FSB33" s="1687"/>
      <c r="FSC33" s="1687"/>
      <c r="FSD33" s="1687"/>
      <c r="FSE33" s="1690"/>
      <c r="FSF33" s="1686"/>
      <c r="FSG33" s="1687"/>
      <c r="FSH33" s="1687"/>
      <c r="FSM33" s="1687"/>
      <c r="FSN33" s="1687"/>
      <c r="FSP33" s="1687"/>
      <c r="FSQ33" s="1687"/>
      <c r="FSR33" s="1687"/>
      <c r="FSS33" s="1687"/>
      <c r="FST33" s="1687"/>
      <c r="FSU33" s="1687"/>
      <c r="FSV33" s="1687"/>
      <c r="FSW33" s="1690"/>
      <c r="FSX33" s="1686"/>
      <c r="FSY33" s="1687"/>
      <c r="FSZ33" s="1687"/>
      <c r="FTE33" s="1687"/>
      <c r="FTF33" s="1687"/>
      <c r="FTH33" s="1687"/>
      <c r="FTI33" s="1687"/>
      <c r="FTJ33" s="1687"/>
      <c r="FTK33" s="1687"/>
      <c r="FTL33" s="1687"/>
      <c r="FTM33" s="1687"/>
      <c r="FTN33" s="1687"/>
      <c r="FTO33" s="1690"/>
      <c r="FTP33" s="1686"/>
      <c r="FTQ33" s="1687"/>
      <c r="FTR33" s="1687"/>
      <c r="FTW33" s="1687"/>
      <c r="FTX33" s="1687"/>
      <c r="FTZ33" s="1687"/>
      <c r="FUA33" s="1687"/>
      <c r="FUB33" s="1687"/>
      <c r="FUC33" s="1687"/>
      <c r="FUD33" s="1687"/>
      <c r="FUE33" s="1687"/>
      <c r="FUF33" s="1687"/>
      <c r="FUG33" s="1690"/>
      <c r="FUH33" s="1686"/>
      <c r="FUI33" s="1687"/>
      <c r="FUJ33" s="1687"/>
      <c r="FUO33" s="1687"/>
      <c r="FUP33" s="1687"/>
      <c r="FUR33" s="1687"/>
      <c r="FUS33" s="1687"/>
      <c r="FUT33" s="1687"/>
      <c r="FUU33" s="1687"/>
      <c r="FUV33" s="1687"/>
      <c r="FUW33" s="1687"/>
      <c r="FUX33" s="1687"/>
      <c r="FUY33" s="1690"/>
      <c r="FUZ33" s="1686"/>
      <c r="FVA33" s="1687"/>
      <c r="FVB33" s="1687"/>
      <c r="FVG33" s="1687"/>
      <c r="FVH33" s="1687"/>
      <c r="FVJ33" s="1687"/>
      <c r="FVK33" s="1687"/>
      <c r="FVL33" s="1687"/>
      <c r="FVM33" s="1687"/>
      <c r="FVN33" s="1687"/>
      <c r="FVO33" s="1687"/>
      <c r="FVP33" s="1687"/>
      <c r="FVQ33" s="1690"/>
      <c r="FVR33" s="1686"/>
      <c r="FVS33" s="1687"/>
      <c r="FVT33" s="1687"/>
      <c r="FVY33" s="1687"/>
      <c r="FVZ33" s="1687"/>
      <c r="FWB33" s="1687"/>
      <c r="FWC33" s="1687"/>
      <c r="FWD33" s="1687"/>
      <c r="FWE33" s="1687"/>
      <c r="FWF33" s="1687"/>
      <c r="FWG33" s="1687"/>
      <c r="FWH33" s="1687"/>
      <c r="FWI33" s="1690"/>
      <c r="FWJ33" s="1686"/>
      <c r="FWK33" s="1687"/>
      <c r="FWL33" s="1687"/>
      <c r="FWQ33" s="1687"/>
      <c r="FWR33" s="1687"/>
      <c r="FWT33" s="1687"/>
      <c r="FWU33" s="1687"/>
      <c r="FWV33" s="1687"/>
      <c r="FWW33" s="1687"/>
      <c r="FWX33" s="1687"/>
      <c r="FWY33" s="1687"/>
      <c r="FWZ33" s="1687"/>
      <c r="FXA33" s="1690"/>
      <c r="FXB33" s="1686"/>
      <c r="FXC33" s="1687"/>
      <c r="FXD33" s="1687"/>
      <c r="FXI33" s="1687"/>
      <c r="FXJ33" s="1687"/>
      <c r="FXL33" s="1687"/>
      <c r="FXM33" s="1687"/>
      <c r="FXN33" s="1687"/>
      <c r="FXO33" s="1687"/>
      <c r="FXP33" s="1687"/>
      <c r="FXQ33" s="1687"/>
      <c r="FXR33" s="1687"/>
      <c r="FXS33" s="1690"/>
      <c r="FXT33" s="1686"/>
      <c r="FXU33" s="1687"/>
      <c r="FXV33" s="1687"/>
      <c r="FYA33" s="1687"/>
      <c r="FYB33" s="1687"/>
      <c r="FYD33" s="1687"/>
      <c r="FYE33" s="1687"/>
      <c r="FYF33" s="1687"/>
      <c r="FYG33" s="1687"/>
      <c r="FYH33" s="1687"/>
      <c r="FYI33" s="1687"/>
      <c r="FYJ33" s="1687"/>
      <c r="FYK33" s="1690"/>
      <c r="FYL33" s="1686"/>
      <c r="FYM33" s="1687"/>
      <c r="FYN33" s="1687"/>
      <c r="FYS33" s="1687"/>
      <c r="FYT33" s="1687"/>
      <c r="FYV33" s="1687"/>
      <c r="FYW33" s="1687"/>
      <c r="FYX33" s="1687"/>
      <c r="FYY33" s="1687"/>
      <c r="FYZ33" s="1687"/>
      <c r="FZA33" s="1687"/>
      <c r="FZB33" s="1687"/>
      <c r="FZC33" s="1690"/>
      <c r="FZD33" s="1686"/>
      <c r="FZE33" s="1687"/>
      <c r="FZF33" s="1687"/>
      <c r="FZK33" s="1687"/>
      <c r="FZL33" s="1687"/>
      <c r="FZN33" s="1687"/>
      <c r="FZO33" s="1687"/>
      <c r="FZP33" s="1687"/>
      <c r="FZQ33" s="1687"/>
      <c r="FZR33" s="1687"/>
      <c r="FZS33" s="1687"/>
      <c r="FZT33" s="1687"/>
      <c r="FZU33" s="1690"/>
      <c r="FZV33" s="1686"/>
      <c r="FZW33" s="1687"/>
      <c r="FZX33" s="1687"/>
      <c r="GAC33" s="1687"/>
      <c r="GAD33" s="1687"/>
      <c r="GAF33" s="1687"/>
      <c r="GAG33" s="1687"/>
      <c r="GAH33" s="1687"/>
      <c r="GAI33" s="1687"/>
      <c r="GAJ33" s="1687"/>
      <c r="GAK33" s="1687"/>
      <c r="GAL33" s="1687"/>
      <c r="GAM33" s="1690"/>
      <c r="GAN33" s="1686"/>
      <c r="GAO33" s="1687"/>
      <c r="GAP33" s="1687"/>
      <c r="GAU33" s="1687"/>
      <c r="GAV33" s="1687"/>
      <c r="GAX33" s="1687"/>
      <c r="GAY33" s="1687"/>
      <c r="GAZ33" s="1687"/>
      <c r="GBA33" s="1687"/>
      <c r="GBB33" s="1687"/>
      <c r="GBC33" s="1687"/>
      <c r="GBD33" s="1687"/>
      <c r="GBE33" s="1690"/>
      <c r="GBF33" s="1686"/>
      <c r="GBG33" s="1687"/>
      <c r="GBH33" s="1687"/>
      <c r="GBM33" s="1687"/>
      <c r="GBN33" s="1687"/>
      <c r="GBP33" s="1687"/>
      <c r="GBQ33" s="1687"/>
      <c r="GBR33" s="1687"/>
      <c r="GBS33" s="1687"/>
      <c r="GBT33" s="1687"/>
      <c r="GBU33" s="1687"/>
      <c r="GBV33" s="1687"/>
      <c r="GBW33" s="1690"/>
      <c r="GBX33" s="1686"/>
      <c r="GBY33" s="1687"/>
      <c r="GBZ33" s="1687"/>
      <c r="GCE33" s="1687"/>
      <c r="GCF33" s="1687"/>
      <c r="GCH33" s="1687"/>
      <c r="GCI33" s="1687"/>
      <c r="GCJ33" s="1687"/>
      <c r="GCK33" s="1687"/>
      <c r="GCL33" s="1687"/>
      <c r="GCM33" s="1687"/>
      <c r="GCN33" s="1687"/>
      <c r="GCO33" s="1690"/>
      <c r="GCP33" s="1686"/>
      <c r="GCQ33" s="1687"/>
      <c r="GCR33" s="1687"/>
      <c r="GCW33" s="1687"/>
      <c r="GCX33" s="1687"/>
      <c r="GCZ33" s="1687"/>
      <c r="GDA33" s="1687"/>
      <c r="GDB33" s="1687"/>
      <c r="GDC33" s="1687"/>
      <c r="GDD33" s="1687"/>
      <c r="GDE33" s="1687"/>
      <c r="GDF33" s="1687"/>
      <c r="GDG33" s="1690"/>
      <c r="GDH33" s="1686"/>
      <c r="GDI33" s="1687"/>
      <c r="GDJ33" s="1687"/>
      <c r="GDO33" s="1687"/>
      <c r="GDP33" s="1687"/>
      <c r="GDR33" s="1687"/>
      <c r="GDS33" s="1687"/>
      <c r="GDT33" s="1687"/>
      <c r="GDU33" s="1687"/>
      <c r="GDV33" s="1687"/>
      <c r="GDW33" s="1687"/>
      <c r="GDX33" s="1687"/>
      <c r="GDY33" s="1690"/>
      <c r="GDZ33" s="1686"/>
      <c r="GEA33" s="1687"/>
      <c r="GEB33" s="1687"/>
      <c r="GEG33" s="1687"/>
      <c r="GEH33" s="1687"/>
      <c r="GEJ33" s="1687"/>
      <c r="GEK33" s="1687"/>
      <c r="GEL33" s="1687"/>
      <c r="GEM33" s="1687"/>
      <c r="GEN33" s="1687"/>
      <c r="GEO33" s="1687"/>
      <c r="GEP33" s="1687"/>
      <c r="GEQ33" s="1690"/>
      <c r="GER33" s="1686"/>
      <c r="GES33" s="1687"/>
      <c r="GET33" s="1687"/>
      <c r="GEY33" s="1687"/>
      <c r="GEZ33" s="1687"/>
      <c r="GFB33" s="1687"/>
      <c r="GFC33" s="1687"/>
      <c r="GFD33" s="1687"/>
      <c r="GFE33" s="1687"/>
      <c r="GFF33" s="1687"/>
      <c r="GFG33" s="1687"/>
      <c r="GFH33" s="1687"/>
      <c r="GFI33" s="1690"/>
      <c r="GFJ33" s="1686"/>
      <c r="GFK33" s="1687"/>
      <c r="GFL33" s="1687"/>
      <c r="GFQ33" s="1687"/>
      <c r="GFR33" s="1687"/>
      <c r="GFT33" s="1687"/>
      <c r="GFU33" s="1687"/>
      <c r="GFV33" s="1687"/>
      <c r="GFW33" s="1687"/>
      <c r="GFX33" s="1687"/>
      <c r="GFY33" s="1687"/>
      <c r="GFZ33" s="1687"/>
      <c r="GGA33" s="1690"/>
      <c r="GGB33" s="1686"/>
      <c r="GGC33" s="1687"/>
      <c r="GGD33" s="1687"/>
      <c r="GGI33" s="1687"/>
      <c r="GGJ33" s="1687"/>
      <c r="GGL33" s="1687"/>
      <c r="GGM33" s="1687"/>
      <c r="GGN33" s="1687"/>
      <c r="GGO33" s="1687"/>
      <c r="GGP33" s="1687"/>
      <c r="GGQ33" s="1687"/>
      <c r="GGR33" s="1687"/>
      <c r="GGS33" s="1690"/>
      <c r="GGT33" s="1686"/>
      <c r="GGU33" s="1687"/>
      <c r="GGV33" s="1687"/>
      <c r="GHA33" s="1687"/>
      <c r="GHB33" s="1687"/>
      <c r="GHD33" s="1687"/>
      <c r="GHE33" s="1687"/>
      <c r="GHF33" s="1687"/>
      <c r="GHG33" s="1687"/>
      <c r="GHH33" s="1687"/>
      <c r="GHI33" s="1687"/>
      <c r="GHJ33" s="1687"/>
      <c r="GHK33" s="1690"/>
      <c r="GHL33" s="1686"/>
      <c r="GHM33" s="1687"/>
      <c r="GHN33" s="1687"/>
      <c r="GHS33" s="1687"/>
      <c r="GHT33" s="1687"/>
      <c r="GHV33" s="1687"/>
      <c r="GHW33" s="1687"/>
      <c r="GHX33" s="1687"/>
      <c r="GHY33" s="1687"/>
      <c r="GHZ33" s="1687"/>
      <c r="GIA33" s="1687"/>
      <c r="GIB33" s="1687"/>
      <c r="GIC33" s="1690"/>
      <c r="GID33" s="1686"/>
      <c r="GIE33" s="1687"/>
      <c r="GIF33" s="1687"/>
      <c r="GIK33" s="1687"/>
      <c r="GIL33" s="1687"/>
      <c r="GIN33" s="1687"/>
      <c r="GIO33" s="1687"/>
      <c r="GIP33" s="1687"/>
      <c r="GIQ33" s="1687"/>
      <c r="GIR33" s="1687"/>
      <c r="GIS33" s="1687"/>
      <c r="GIT33" s="1687"/>
      <c r="GIU33" s="1690"/>
      <c r="GIV33" s="1686"/>
      <c r="GIW33" s="1687"/>
      <c r="GIX33" s="1687"/>
      <c r="GJC33" s="1687"/>
      <c r="GJD33" s="1687"/>
      <c r="GJF33" s="1687"/>
      <c r="GJG33" s="1687"/>
      <c r="GJH33" s="1687"/>
      <c r="GJI33" s="1687"/>
      <c r="GJJ33" s="1687"/>
      <c r="GJK33" s="1687"/>
      <c r="GJL33" s="1687"/>
      <c r="GJM33" s="1690"/>
      <c r="GJN33" s="1686"/>
      <c r="GJO33" s="1687"/>
      <c r="GJP33" s="1687"/>
      <c r="GJU33" s="1687"/>
      <c r="GJV33" s="1687"/>
      <c r="GJX33" s="1687"/>
      <c r="GJY33" s="1687"/>
      <c r="GJZ33" s="1687"/>
      <c r="GKA33" s="1687"/>
      <c r="GKB33" s="1687"/>
      <c r="GKC33" s="1687"/>
      <c r="GKD33" s="1687"/>
      <c r="GKE33" s="1690"/>
      <c r="GKF33" s="1686"/>
      <c r="GKG33" s="1687"/>
      <c r="GKH33" s="1687"/>
      <c r="GKM33" s="1687"/>
      <c r="GKN33" s="1687"/>
      <c r="GKP33" s="1687"/>
      <c r="GKQ33" s="1687"/>
      <c r="GKR33" s="1687"/>
      <c r="GKS33" s="1687"/>
      <c r="GKT33" s="1687"/>
      <c r="GKU33" s="1687"/>
      <c r="GKV33" s="1687"/>
      <c r="GKW33" s="1690"/>
      <c r="GKX33" s="1686"/>
      <c r="GKY33" s="1687"/>
      <c r="GKZ33" s="1687"/>
      <c r="GLE33" s="1687"/>
      <c r="GLF33" s="1687"/>
      <c r="GLH33" s="1687"/>
      <c r="GLI33" s="1687"/>
      <c r="GLJ33" s="1687"/>
      <c r="GLK33" s="1687"/>
      <c r="GLL33" s="1687"/>
      <c r="GLM33" s="1687"/>
      <c r="GLN33" s="1687"/>
      <c r="GLO33" s="1690"/>
      <c r="GLP33" s="1686"/>
      <c r="GLQ33" s="1687"/>
      <c r="GLR33" s="1687"/>
      <c r="GLW33" s="1687"/>
      <c r="GLX33" s="1687"/>
      <c r="GLZ33" s="1687"/>
      <c r="GMA33" s="1687"/>
      <c r="GMB33" s="1687"/>
      <c r="GMC33" s="1687"/>
      <c r="GMD33" s="1687"/>
      <c r="GME33" s="1687"/>
      <c r="GMF33" s="1687"/>
      <c r="GMG33" s="1690"/>
      <c r="GMH33" s="1686"/>
      <c r="GMI33" s="1687"/>
      <c r="GMJ33" s="1687"/>
      <c r="GMO33" s="1687"/>
      <c r="GMP33" s="1687"/>
      <c r="GMR33" s="1687"/>
      <c r="GMS33" s="1687"/>
      <c r="GMT33" s="1687"/>
      <c r="GMU33" s="1687"/>
      <c r="GMV33" s="1687"/>
      <c r="GMW33" s="1687"/>
      <c r="GMX33" s="1687"/>
      <c r="GMY33" s="1690"/>
      <c r="GMZ33" s="1686"/>
      <c r="GNA33" s="1687"/>
      <c r="GNB33" s="1687"/>
      <c r="GNG33" s="1687"/>
      <c r="GNH33" s="1687"/>
      <c r="GNJ33" s="1687"/>
      <c r="GNK33" s="1687"/>
      <c r="GNL33" s="1687"/>
      <c r="GNM33" s="1687"/>
      <c r="GNN33" s="1687"/>
      <c r="GNO33" s="1687"/>
      <c r="GNP33" s="1687"/>
      <c r="GNQ33" s="1690"/>
      <c r="GNR33" s="1686"/>
      <c r="GNS33" s="1687"/>
      <c r="GNT33" s="1687"/>
      <c r="GNY33" s="1687"/>
      <c r="GNZ33" s="1687"/>
      <c r="GOB33" s="1687"/>
      <c r="GOC33" s="1687"/>
      <c r="GOD33" s="1687"/>
      <c r="GOE33" s="1687"/>
      <c r="GOF33" s="1687"/>
      <c r="GOG33" s="1687"/>
      <c r="GOH33" s="1687"/>
      <c r="GOI33" s="1690"/>
      <c r="GOJ33" s="1686"/>
      <c r="GOK33" s="1687"/>
      <c r="GOL33" s="1687"/>
      <c r="GOQ33" s="1687"/>
      <c r="GOR33" s="1687"/>
      <c r="GOT33" s="1687"/>
      <c r="GOU33" s="1687"/>
      <c r="GOV33" s="1687"/>
      <c r="GOW33" s="1687"/>
      <c r="GOX33" s="1687"/>
      <c r="GOY33" s="1687"/>
      <c r="GOZ33" s="1687"/>
      <c r="GPA33" s="1690"/>
      <c r="GPB33" s="1686"/>
      <c r="GPC33" s="1687"/>
      <c r="GPD33" s="1687"/>
      <c r="GPI33" s="1687"/>
      <c r="GPJ33" s="1687"/>
      <c r="GPL33" s="1687"/>
      <c r="GPM33" s="1687"/>
      <c r="GPN33" s="1687"/>
      <c r="GPO33" s="1687"/>
      <c r="GPP33" s="1687"/>
      <c r="GPQ33" s="1687"/>
      <c r="GPR33" s="1687"/>
      <c r="GPS33" s="1690"/>
      <c r="GPT33" s="1686"/>
      <c r="GPU33" s="1687"/>
      <c r="GPV33" s="1687"/>
      <c r="GQA33" s="1687"/>
      <c r="GQB33" s="1687"/>
      <c r="GQD33" s="1687"/>
      <c r="GQE33" s="1687"/>
      <c r="GQF33" s="1687"/>
      <c r="GQG33" s="1687"/>
      <c r="GQH33" s="1687"/>
      <c r="GQI33" s="1687"/>
      <c r="GQJ33" s="1687"/>
      <c r="GQK33" s="1690"/>
      <c r="GQL33" s="1686"/>
      <c r="GQM33" s="1687"/>
      <c r="GQN33" s="1687"/>
      <c r="GQS33" s="1687"/>
      <c r="GQT33" s="1687"/>
      <c r="GQV33" s="1687"/>
      <c r="GQW33" s="1687"/>
      <c r="GQX33" s="1687"/>
      <c r="GQY33" s="1687"/>
      <c r="GQZ33" s="1687"/>
      <c r="GRA33" s="1687"/>
      <c r="GRB33" s="1687"/>
      <c r="GRC33" s="1690"/>
      <c r="GRD33" s="1686"/>
      <c r="GRE33" s="1687"/>
      <c r="GRF33" s="1687"/>
      <c r="GRK33" s="1687"/>
      <c r="GRL33" s="1687"/>
      <c r="GRN33" s="1687"/>
      <c r="GRO33" s="1687"/>
      <c r="GRP33" s="1687"/>
      <c r="GRQ33" s="1687"/>
      <c r="GRR33" s="1687"/>
      <c r="GRS33" s="1687"/>
      <c r="GRT33" s="1687"/>
      <c r="GRU33" s="1690"/>
      <c r="GRV33" s="1686"/>
      <c r="GRW33" s="1687"/>
      <c r="GRX33" s="1687"/>
      <c r="GSC33" s="1687"/>
      <c r="GSD33" s="1687"/>
      <c r="GSF33" s="1687"/>
      <c r="GSG33" s="1687"/>
      <c r="GSH33" s="1687"/>
      <c r="GSI33" s="1687"/>
      <c r="GSJ33" s="1687"/>
      <c r="GSK33" s="1687"/>
      <c r="GSL33" s="1687"/>
      <c r="GSM33" s="1690"/>
      <c r="GSN33" s="1686"/>
      <c r="GSO33" s="1687"/>
      <c r="GSP33" s="1687"/>
      <c r="GSU33" s="1687"/>
      <c r="GSV33" s="1687"/>
      <c r="GSX33" s="1687"/>
      <c r="GSY33" s="1687"/>
      <c r="GSZ33" s="1687"/>
      <c r="GTA33" s="1687"/>
      <c r="GTB33" s="1687"/>
      <c r="GTC33" s="1687"/>
      <c r="GTD33" s="1687"/>
      <c r="GTE33" s="1690"/>
      <c r="GTF33" s="1686"/>
      <c r="GTG33" s="1687"/>
      <c r="GTH33" s="1687"/>
      <c r="GTM33" s="1687"/>
      <c r="GTN33" s="1687"/>
      <c r="GTP33" s="1687"/>
      <c r="GTQ33" s="1687"/>
      <c r="GTR33" s="1687"/>
      <c r="GTS33" s="1687"/>
      <c r="GTT33" s="1687"/>
      <c r="GTU33" s="1687"/>
      <c r="GTV33" s="1687"/>
      <c r="GTW33" s="1690"/>
      <c r="GTX33" s="1686"/>
      <c r="GTY33" s="1687"/>
      <c r="GTZ33" s="1687"/>
      <c r="GUE33" s="1687"/>
      <c r="GUF33" s="1687"/>
      <c r="GUH33" s="1687"/>
      <c r="GUI33" s="1687"/>
      <c r="GUJ33" s="1687"/>
      <c r="GUK33" s="1687"/>
      <c r="GUL33" s="1687"/>
      <c r="GUM33" s="1687"/>
      <c r="GUN33" s="1687"/>
      <c r="GUO33" s="1690"/>
      <c r="GUP33" s="1686"/>
      <c r="GUQ33" s="1687"/>
      <c r="GUR33" s="1687"/>
      <c r="GUW33" s="1687"/>
      <c r="GUX33" s="1687"/>
      <c r="GUZ33" s="1687"/>
      <c r="GVA33" s="1687"/>
      <c r="GVB33" s="1687"/>
      <c r="GVC33" s="1687"/>
      <c r="GVD33" s="1687"/>
      <c r="GVE33" s="1687"/>
      <c r="GVF33" s="1687"/>
      <c r="GVG33" s="1690"/>
      <c r="GVH33" s="1686"/>
      <c r="GVI33" s="1687"/>
      <c r="GVJ33" s="1687"/>
      <c r="GVO33" s="1687"/>
      <c r="GVP33" s="1687"/>
      <c r="GVR33" s="1687"/>
      <c r="GVS33" s="1687"/>
      <c r="GVT33" s="1687"/>
      <c r="GVU33" s="1687"/>
      <c r="GVV33" s="1687"/>
      <c r="GVW33" s="1687"/>
      <c r="GVX33" s="1687"/>
      <c r="GVY33" s="1690"/>
      <c r="GVZ33" s="1686"/>
      <c r="GWA33" s="1687"/>
      <c r="GWB33" s="1687"/>
      <c r="GWG33" s="1687"/>
      <c r="GWH33" s="1687"/>
      <c r="GWJ33" s="1687"/>
      <c r="GWK33" s="1687"/>
      <c r="GWL33" s="1687"/>
      <c r="GWM33" s="1687"/>
      <c r="GWN33" s="1687"/>
      <c r="GWO33" s="1687"/>
      <c r="GWP33" s="1687"/>
      <c r="GWQ33" s="1690"/>
      <c r="GWR33" s="1686"/>
      <c r="GWS33" s="1687"/>
      <c r="GWT33" s="1687"/>
      <c r="GWY33" s="1687"/>
      <c r="GWZ33" s="1687"/>
      <c r="GXB33" s="1687"/>
      <c r="GXC33" s="1687"/>
      <c r="GXD33" s="1687"/>
      <c r="GXE33" s="1687"/>
      <c r="GXF33" s="1687"/>
      <c r="GXG33" s="1687"/>
      <c r="GXH33" s="1687"/>
      <c r="GXI33" s="1690"/>
      <c r="GXJ33" s="1686"/>
      <c r="GXK33" s="1687"/>
      <c r="GXL33" s="1687"/>
      <c r="GXQ33" s="1687"/>
      <c r="GXR33" s="1687"/>
      <c r="GXT33" s="1687"/>
      <c r="GXU33" s="1687"/>
      <c r="GXV33" s="1687"/>
      <c r="GXW33" s="1687"/>
      <c r="GXX33" s="1687"/>
      <c r="GXY33" s="1687"/>
      <c r="GXZ33" s="1687"/>
      <c r="GYA33" s="1690"/>
      <c r="GYB33" s="1686"/>
      <c r="GYC33" s="1687"/>
      <c r="GYD33" s="1687"/>
      <c r="GYI33" s="1687"/>
      <c r="GYJ33" s="1687"/>
      <c r="GYL33" s="1687"/>
      <c r="GYM33" s="1687"/>
      <c r="GYN33" s="1687"/>
      <c r="GYO33" s="1687"/>
      <c r="GYP33" s="1687"/>
      <c r="GYQ33" s="1687"/>
      <c r="GYR33" s="1687"/>
      <c r="GYS33" s="1690"/>
      <c r="GYT33" s="1686"/>
      <c r="GYU33" s="1687"/>
      <c r="GYV33" s="1687"/>
      <c r="GZA33" s="1687"/>
      <c r="GZB33" s="1687"/>
      <c r="GZD33" s="1687"/>
      <c r="GZE33" s="1687"/>
      <c r="GZF33" s="1687"/>
      <c r="GZG33" s="1687"/>
      <c r="GZH33" s="1687"/>
      <c r="GZI33" s="1687"/>
      <c r="GZJ33" s="1687"/>
      <c r="GZK33" s="1690"/>
      <c r="GZL33" s="1686"/>
      <c r="GZM33" s="1687"/>
      <c r="GZN33" s="1687"/>
      <c r="GZS33" s="1687"/>
      <c r="GZT33" s="1687"/>
      <c r="GZV33" s="1687"/>
      <c r="GZW33" s="1687"/>
      <c r="GZX33" s="1687"/>
      <c r="GZY33" s="1687"/>
      <c r="GZZ33" s="1687"/>
      <c r="HAA33" s="1687"/>
      <c r="HAB33" s="1687"/>
      <c r="HAC33" s="1690"/>
      <c r="HAD33" s="1686"/>
      <c r="HAE33" s="1687"/>
      <c r="HAF33" s="1687"/>
      <c r="HAK33" s="1687"/>
      <c r="HAL33" s="1687"/>
      <c r="HAN33" s="1687"/>
      <c r="HAO33" s="1687"/>
      <c r="HAP33" s="1687"/>
      <c r="HAQ33" s="1687"/>
      <c r="HAR33" s="1687"/>
      <c r="HAS33" s="1687"/>
      <c r="HAT33" s="1687"/>
      <c r="HAU33" s="1690"/>
      <c r="HAV33" s="1686"/>
      <c r="HAW33" s="1687"/>
      <c r="HAX33" s="1687"/>
      <c r="HBC33" s="1687"/>
      <c r="HBD33" s="1687"/>
      <c r="HBF33" s="1687"/>
      <c r="HBG33" s="1687"/>
      <c r="HBH33" s="1687"/>
      <c r="HBI33" s="1687"/>
      <c r="HBJ33" s="1687"/>
      <c r="HBK33" s="1687"/>
      <c r="HBL33" s="1687"/>
      <c r="HBM33" s="1690"/>
      <c r="HBN33" s="1686"/>
      <c r="HBO33" s="1687"/>
      <c r="HBP33" s="1687"/>
      <c r="HBU33" s="1687"/>
      <c r="HBV33" s="1687"/>
      <c r="HBX33" s="1687"/>
      <c r="HBY33" s="1687"/>
      <c r="HBZ33" s="1687"/>
      <c r="HCA33" s="1687"/>
      <c r="HCB33" s="1687"/>
      <c r="HCC33" s="1687"/>
      <c r="HCD33" s="1687"/>
      <c r="HCE33" s="1690"/>
      <c r="HCF33" s="1686"/>
      <c r="HCG33" s="1687"/>
      <c r="HCH33" s="1687"/>
      <c r="HCM33" s="1687"/>
      <c r="HCN33" s="1687"/>
      <c r="HCP33" s="1687"/>
      <c r="HCQ33" s="1687"/>
      <c r="HCR33" s="1687"/>
      <c r="HCS33" s="1687"/>
      <c r="HCT33" s="1687"/>
      <c r="HCU33" s="1687"/>
      <c r="HCV33" s="1687"/>
      <c r="HCW33" s="1690"/>
      <c r="HCX33" s="1686"/>
      <c r="HCY33" s="1687"/>
      <c r="HCZ33" s="1687"/>
      <c r="HDE33" s="1687"/>
      <c r="HDF33" s="1687"/>
      <c r="HDH33" s="1687"/>
      <c r="HDI33" s="1687"/>
      <c r="HDJ33" s="1687"/>
      <c r="HDK33" s="1687"/>
      <c r="HDL33" s="1687"/>
      <c r="HDM33" s="1687"/>
      <c r="HDN33" s="1687"/>
      <c r="HDO33" s="1690"/>
      <c r="HDP33" s="1686"/>
      <c r="HDQ33" s="1687"/>
      <c r="HDR33" s="1687"/>
      <c r="HDW33" s="1687"/>
      <c r="HDX33" s="1687"/>
      <c r="HDZ33" s="1687"/>
      <c r="HEA33" s="1687"/>
      <c r="HEB33" s="1687"/>
      <c r="HEC33" s="1687"/>
      <c r="HED33" s="1687"/>
      <c r="HEE33" s="1687"/>
      <c r="HEF33" s="1687"/>
      <c r="HEG33" s="1690"/>
      <c r="HEH33" s="1686"/>
      <c r="HEI33" s="1687"/>
      <c r="HEJ33" s="1687"/>
      <c r="HEO33" s="1687"/>
      <c r="HEP33" s="1687"/>
      <c r="HER33" s="1687"/>
      <c r="HES33" s="1687"/>
      <c r="HET33" s="1687"/>
      <c r="HEU33" s="1687"/>
      <c r="HEV33" s="1687"/>
      <c r="HEW33" s="1687"/>
      <c r="HEX33" s="1687"/>
      <c r="HEY33" s="1690"/>
      <c r="HEZ33" s="1686"/>
      <c r="HFA33" s="1687"/>
      <c r="HFB33" s="1687"/>
      <c r="HFG33" s="1687"/>
      <c r="HFH33" s="1687"/>
      <c r="HFJ33" s="1687"/>
      <c r="HFK33" s="1687"/>
      <c r="HFL33" s="1687"/>
      <c r="HFM33" s="1687"/>
      <c r="HFN33" s="1687"/>
      <c r="HFO33" s="1687"/>
      <c r="HFP33" s="1687"/>
      <c r="HFQ33" s="1690"/>
      <c r="HFR33" s="1686"/>
      <c r="HFS33" s="1687"/>
      <c r="HFT33" s="1687"/>
      <c r="HFY33" s="1687"/>
      <c r="HFZ33" s="1687"/>
      <c r="HGB33" s="1687"/>
      <c r="HGC33" s="1687"/>
      <c r="HGD33" s="1687"/>
      <c r="HGE33" s="1687"/>
      <c r="HGF33" s="1687"/>
      <c r="HGG33" s="1687"/>
      <c r="HGH33" s="1687"/>
      <c r="HGI33" s="1690"/>
      <c r="HGJ33" s="1686"/>
      <c r="HGK33" s="1687"/>
      <c r="HGL33" s="1687"/>
      <c r="HGQ33" s="1687"/>
      <c r="HGR33" s="1687"/>
      <c r="HGT33" s="1687"/>
      <c r="HGU33" s="1687"/>
      <c r="HGV33" s="1687"/>
      <c r="HGW33" s="1687"/>
      <c r="HGX33" s="1687"/>
      <c r="HGY33" s="1687"/>
      <c r="HGZ33" s="1687"/>
      <c r="HHA33" s="1690"/>
      <c r="HHB33" s="1686"/>
      <c r="HHC33" s="1687"/>
      <c r="HHD33" s="1687"/>
      <c r="HHI33" s="1687"/>
      <c r="HHJ33" s="1687"/>
      <c r="HHL33" s="1687"/>
      <c r="HHM33" s="1687"/>
      <c r="HHN33" s="1687"/>
      <c r="HHO33" s="1687"/>
      <c r="HHP33" s="1687"/>
      <c r="HHQ33" s="1687"/>
      <c r="HHR33" s="1687"/>
      <c r="HHS33" s="1690"/>
      <c r="HHT33" s="1686"/>
      <c r="HHU33" s="1687"/>
      <c r="HHV33" s="1687"/>
      <c r="HIA33" s="1687"/>
      <c r="HIB33" s="1687"/>
      <c r="HID33" s="1687"/>
      <c r="HIE33" s="1687"/>
      <c r="HIF33" s="1687"/>
      <c r="HIG33" s="1687"/>
      <c r="HIH33" s="1687"/>
      <c r="HII33" s="1687"/>
      <c r="HIJ33" s="1687"/>
      <c r="HIK33" s="1690"/>
      <c r="HIL33" s="1686"/>
      <c r="HIM33" s="1687"/>
      <c r="HIN33" s="1687"/>
      <c r="HIS33" s="1687"/>
      <c r="HIT33" s="1687"/>
      <c r="HIV33" s="1687"/>
      <c r="HIW33" s="1687"/>
      <c r="HIX33" s="1687"/>
      <c r="HIY33" s="1687"/>
      <c r="HIZ33" s="1687"/>
      <c r="HJA33" s="1687"/>
      <c r="HJB33" s="1687"/>
      <c r="HJC33" s="1690"/>
      <c r="HJD33" s="1686"/>
      <c r="HJE33" s="1687"/>
      <c r="HJF33" s="1687"/>
      <c r="HJK33" s="1687"/>
      <c r="HJL33" s="1687"/>
      <c r="HJN33" s="1687"/>
      <c r="HJO33" s="1687"/>
      <c r="HJP33" s="1687"/>
      <c r="HJQ33" s="1687"/>
      <c r="HJR33" s="1687"/>
      <c r="HJS33" s="1687"/>
      <c r="HJT33" s="1687"/>
      <c r="HJU33" s="1690"/>
      <c r="HJV33" s="1686"/>
      <c r="HJW33" s="1687"/>
      <c r="HJX33" s="1687"/>
      <c r="HKC33" s="1687"/>
      <c r="HKD33" s="1687"/>
      <c r="HKF33" s="1687"/>
      <c r="HKG33" s="1687"/>
      <c r="HKH33" s="1687"/>
      <c r="HKI33" s="1687"/>
      <c r="HKJ33" s="1687"/>
      <c r="HKK33" s="1687"/>
      <c r="HKL33" s="1687"/>
      <c r="HKM33" s="1690"/>
      <c r="HKN33" s="1686"/>
      <c r="HKO33" s="1687"/>
      <c r="HKP33" s="1687"/>
      <c r="HKU33" s="1687"/>
      <c r="HKV33" s="1687"/>
      <c r="HKX33" s="1687"/>
      <c r="HKY33" s="1687"/>
      <c r="HKZ33" s="1687"/>
      <c r="HLA33" s="1687"/>
      <c r="HLB33" s="1687"/>
      <c r="HLC33" s="1687"/>
      <c r="HLD33" s="1687"/>
      <c r="HLE33" s="1690"/>
      <c r="HLF33" s="1686"/>
      <c r="HLG33" s="1687"/>
      <c r="HLH33" s="1687"/>
      <c r="HLM33" s="1687"/>
      <c r="HLN33" s="1687"/>
      <c r="HLP33" s="1687"/>
      <c r="HLQ33" s="1687"/>
      <c r="HLR33" s="1687"/>
      <c r="HLS33" s="1687"/>
      <c r="HLT33" s="1687"/>
      <c r="HLU33" s="1687"/>
      <c r="HLV33" s="1687"/>
      <c r="HLW33" s="1690"/>
      <c r="HLX33" s="1686"/>
      <c r="HLY33" s="1687"/>
      <c r="HLZ33" s="1687"/>
      <c r="HME33" s="1687"/>
      <c r="HMF33" s="1687"/>
      <c r="HMH33" s="1687"/>
      <c r="HMI33" s="1687"/>
      <c r="HMJ33" s="1687"/>
      <c r="HMK33" s="1687"/>
      <c r="HML33" s="1687"/>
      <c r="HMM33" s="1687"/>
      <c r="HMN33" s="1687"/>
      <c r="HMO33" s="1690"/>
      <c r="HMP33" s="1686"/>
      <c r="HMQ33" s="1687"/>
      <c r="HMR33" s="1687"/>
      <c r="HMW33" s="1687"/>
      <c r="HMX33" s="1687"/>
      <c r="HMZ33" s="1687"/>
      <c r="HNA33" s="1687"/>
      <c r="HNB33" s="1687"/>
      <c r="HNC33" s="1687"/>
      <c r="HND33" s="1687"/>
      <c r="HNE33" s="1687"/>
      <c r="HNF33" s="1687"/>
      <c r="HNG33" s="1690"/>
      <c r="HNH33" s="1686"/>
      <c r="HNI33" s="1687"/>
      <c r="HNJ33" s="1687"/>
      <c r="HNO33" s="1687"/>
      <c r="HNP33" s="1687"/>
      <c r="HNR33" s="1687"/>
      <c r="HNS33" s="1687"/>
      <c r="HNT33" s="1687"/>
      <c r="HNU33" s="1687"/>
      <c r="HNV33" s="1687"/>
      <c r="HNW33" s="1687"/>
      <c r="HNX33" s="1687"/>
      <c r="HNY33" s="1690"/>
      <c r="HNZ33" s="1686"/>
      <c r="HOA33" s="1687"/>
      <c r="HOB33" s="1687"/>
      <c r="HOG33" s="1687"/>
      <c r="HOH33" s="1687"/>
      <c r="HOJ33" s="1687"/>
      <c r="HOK33" s="1687"/>
      <c r="HOL33" s="1687"/>
      <c r="HOM33" s="1687"/>
      <c r="HON33" s="1687"/>
      <c r="HOO33" s="1687"/>
      <c r="HOP33" s="1687"/>
      <c r="HOQ33" s="1690"/>
      <c r="HOR33" s="1686"/>
      <c r="HOS33" s="1687"/>
      <c r="HOT33" s="1687"/>
      <c r="HOY33" s="1687"/>
      <c r="HOZ33" s="1687"/>
      <c r="HPB33" s="1687"/>
      <c r="HPC33" s="1687"/>
      <c r="HPD33" s="1687"/>
      <c r="HPE33" s="1687"/>
      <c r="HPF33" s="1687"/>
      <c r="HPG33" s="1687"/>
      <c r="HPH33" s="1687"/>
      <c r="HPI33" s="1690"/>
      <c r="HPJ33" s="1686"/>
      <c r="HPK33" s="1687"/>
      <c r="HPL33" s="1687"/>
      <c r="HPQ33" s="1687"/>
      <c r="HPR33" s="1687"/>
      <c r="HPT33" s="1687"/>
      <c r="HPU33" s="1687"/>
      <c r="HPV33" s="1687"/>
      <c r="HPW33" s="1687"/>
      <c r="HPX33" s="1687"/>
      <c r="HPY33" s="1687"/>
      <c r="HPZ33" s="1687"/>
      <c r="HQA33" s="1690"/>
      <c r="HQB33" s="1686"/>
      <c r="HQC33" s="1687"/>
      <c r="HQD33" s="1687"/>
      <c r="HQI33" s="1687"/>
      <c r="HQJ33" s="1687"/>
      <c r="HQL33" s="1687"/>
      <c r="HQM33" s="1687"/>
      <c r="HQN33" s="1687"/>
      <c r="HQO33" s="1687"/>
      <c r="HQP33" s="1687"/>
      <c r="HQQ33" s="1687"/>
      <c r="HQR33" s="1687"/>
      <c r="HQS33" s="1690"/>
      <c r="HQT33" s="1686"/>
      <c r="HQU33" s="1687"/>
      <c r="HQV33" s="1687"/>
      <c r="HRA33" s="1687"/>
      <c r="HRB33" s="1687"/>
      <c r="HRD33" s="1687"/>
      <c r="HRE33" s="1687"/>
      <c r="HRF33" s="1687"/>
      <c r="HRG33" s="1687"/>
      <c r="HRH33" s="1687"/>
      <c r="HRI33" s="1687"/>
      <c r="HRJ33" s="1687"/>
      <c r="HRK33" s="1690"/>
      <c r="HRL33" s="1686"/>
      <c r="HRM33" s="1687"/>
      <c r="HRN33" s="1687"/>
      <c r="HRS33" s="1687"/>
      <c r="HRT33" s="1687"/>
      <c r="HRV33" s="1687"/>
      <c r="HRW33" s="1687"/>
      <c r="HRX33" s="1687"/>
      <c r="HRY33" s="1687"/>
      <c r="HRZ33" s="1687"/>
      <c r="HSA33" s="1687"/>
      <c r="HSB33" s="1687"/>
      <c r="HSC33" s="1690"/>
      <c r="HSD33" s="1686"/>
      <c r="HSE33" s="1687"/>
      <c r="HSF33" s="1687"/>
      <c r="HSK33" s="1687"/>
      <c r="HSL33" s="1687"/>
      <c r="HSN33" s="1687"/>
      <c r="HSO33" s="1687"/>
      <c r="HSP33" s="1687"/>
      <c r="HSQ33" s="1687"/>
      <c r="HSR33" s="1687"/>
      <c r="HSS33" s="1687"/>
      <c r="HST33" s="1687"/>
      <c r="HSU33" s="1690"/>
      <c r="HSV33" s="1686"/>
      <c r="HSW33" s="1687"/>
      <c r="HSX33" s="1687"/>
      <c r="HTC33" s="1687"/>
      <c r="HTD33" s="1687"/>
      <c r="HTF33" s="1687"/>
      <c r="HTG33" s="1687"/>
      <c r="HTH33" s="1687"/>
      <c r="HTI33" s="1687"/>
      <c r="HTJ33" s="1687"/>
      <c r="HTK33" s="1687"/>
      <c r="HTL33" s="1687"/>
      <c r="HTM33" s="1690"/>
      <c r="HTN33" s="1686"/>
      <c r="HTO33" s="1687"/>
      <c r="HTP33" s="1687"/>
      <c r="HTU33" s="1687"/>
      <c r="HTV33" s="1687"/>
      <c r="HTX33" s="1687"/>
      <c r="HTY33" s="1687"/>
      <c r="HTZ33" s="1687"/>
      <c r="HUA33" s="1687"/>
      <c r="HUB33" s="1687"/>
      <c r="HUC33" s="1687"/>
      <c r="HUD33" s="1687"/>
      <c r="HUE33" s="1690"/>
      <c r="HUF33" s="1686"/>
      <c r="HUG33" s="1687"/>
      <c r="HUH33" s="1687"/>
      <c r="HUM33" s="1687"/>
      <c r="HUN33" s="1687"/>
      <c r="HUP33" s="1687"/>
      <c r="HUQ33" s="1687"/>
      <c r="HUR33" s="1687"/>
      <c r="HUS33" s="1687"/>
      <c r="HUT33" s="1687"/>
      <c r="HUU33" s="1687"/>
      <c r="HUV33" s="1687"/>
      <c r="HUW33" s="1690"/>
      <c r="HUX33" s="1686"/>
      <c r="HUY33" s="1687"/>
      <c r="HUZ33" s="1687"/>
      <c r="HVE33" s="1687"/>
      <c r="HVF33" s="1687"/>
      <c r="HVH33" s="1687"/>
      <c r="HVI33" s="1687"/>
      <c r="HVJ33" s="1687"/>
      <c r="HVK33" s="1687"/>
      <c r="HVL33" s="1687"/>
      <c r="HVM33" s="1687"/>
      <c r="HVN33" s="1687"/>
      <c r="HVO33" s="1690"/>
      <c r="HVP33" s="1686"/>
      <c r="HVQ33" s="1687"/>
      <c r="HVR33" s="1687"/>
      <c r="HVW33" s="1687"/>
      <c r="HVX33" s="1687"/>
      <c r="HVZ33" s="1687"/>
      <c r="HWA33" s="1687"/>
      <c r="HWB33" s="1687"/>
      <c r="HWC33" s="1687"/>
      <c r="HWD33" s="1687"/>
      <c r="HWE33" s="1687"/>
      <c r="HWF33" s="1687"/>
      <c r="HWG33" s="1690"/>
      <c r="HWH33" s="1686"/>
      <c r="HWI33" s="1687"/>
      <c r="HWJ33" s="1687"/>
      <c r="HWO33" s="1687"/>
      <c r="HWP33" s="1687"/>
      <c r="HWR33" s="1687"/>
      <c r="HWS33" s="1687"/>
      <c r="HWT33" s="1687"/>
      <c r="HWU33" s="1687"/>
      <c r="HWV33" s="1687"/>
      <c r="HWW33" s="1687"/>
      <c r="HWX33" s="1687"/>
      <c r="HWY33" s="1690"/>
      <c r="HWZ33" s="1686"/>
      <c r="HXA33" s="1687"/>
      <c r="HXB33" s="1687"/>
      <c r="HXG33" s="1687"/>
      <c r="HXH33" s="1687"/>
      <c r="HXJ33" s="1687"/>
      <c r="HXK33" s="1687"/>
      <c r="HXL33" s="1687"/>
      <c r="HXM33" s="1687"/>
      <c r="HXN33" s="1687"/>
      <c r="HXO33" s="1687"/>
      <c r="HXP33" s="1687"/>
      <c r="HXQ33" s="1690"/>
      <c r="HXR33" s="1686"/>
      <c r="HXS33" s="1687"/>
      <c r="HXT33" s="1687"/>
      <c r="HXY33" s="1687"/>
      <c r="HXZ33" s="1687"/>
      <c r="HYB33" s="1687"/>
      <c r="HYC33" s="1687"/>
      <c r="HYD33" s="1687"/>
      <c r="HYE33" s="1687"/>
      <c r="HYF33" s="1687"/>
      <c r="HYG33" s="1687"/>
      <c r="HYH33" s="1687"/>
      <c r="HYI33" s="1690"/>
      <c r="HYJ33" s="1686"/>
      <c r="HYK33" s="1687"/>
      <c r="HYL33" s="1687"/>
      <c r="HYQ33" s="1687"/>
      <c r="HYR33" s="1687"/>
      <c r="HYT33" s="1687"/>
      <c r="HYU33" s="1687"/>
      <c r="HYV33" s="1687"/>
      <c r="HYW33" s="1687"/>
      <c r="HYX33" s="1687"/>
      <c r="HYY33" s="1687"/>
      <c r="HYZ33" s="1687"/>
      <c r="HZA33" s="1690"/>
      <c r="HZB33" s="1686"/>
      <c r="HZC33" s="1687"/>
      <c r="HZD33" s="1687"/>
      <c r="HZI33" s="1687"/>
      <c r="HZJ33" s="1687"/>
      <c r="HZL33" s="1687"/>
      <c r="HZM33" s="1687"/>
      <c r="HZN33" s="1687"/>
      <c r="HZO33" s="1687"/>
      <c r="HZP33" s="1687"/>
      <c r="HZQ33" s="1687"/>
      <c r="HZR33" s="1687"/>
      <c r="HZS33" s="1690"/>
      <c r="HZT33" s="1686"/>
      <c r="HZU33" s="1687"/>
      <c r="HZV33" s="1687"/>
      <c r="IAA33" s="1687"/>
      <c r="IAB33" s="1687"/>
      <c r="IAD33" s="1687"/>
      <c r="IAE33" s="1687"/>
      <c r="IAF33" s="1687"/>
      <c r="IAG33" s="1687"/>
      <c r="IAH33" s="1687"/>
      <c r="IAI33" s="1687"/>
      <c r="IAJ33" s="1687"/>
      <c r="IAK33" s="1690"/>
      <c r="IAL33" s="1686"/>
      <c r="IAM33" s="1687"/>
      <c r="IAN33" s="1687"/>
      <c r="IAS33" s="1687"/>
      <c r="IAT33" s="1687"/>
      <c r="IAV33" s="1687"/>
      <c r="IAW33" s="1687"/>
      <c r="IAX33" s="1687"/>
      <c r="IAY33" s="1687"/>
      <c r="IAZ33" s="1687"/>
      <c r="IBA33" s="1687"/>
      <c r="IBB33" s="1687"/>
      <c r="IBC33" s="1690"/>
      <c r="IBD33" s="1686"/>
      <c r="IBE33" s="1687"/>
      <c r="IBF33" s="1687"/>
      <c r="IBK33" s="1687"/>
      <c r="IBL33" s="1687"/>
      <c r="IBN33" s="1687"/>
      <c r="IBO33" s="1687"/>
      <c r="IBP33" s="1687"/>
      <c r="IBQ33" s="1687"/>
      <c r="IBR33" s="1687"/>
      <c r="IBS33" s="1687"/>
      <c r="IBT33" s="1687"/>
      <c r="IBU33" s="1690"/>
      <c r="IBV33" s="1686"/>
      <c r="IBW33" s="1687"/>
      <c r="IBX33" s="1687"/>
      <c r="ICC33" s="1687"/>
      <c r="ICD33" s="1687"/>
      <c r="ICF33" s="1687"/>
      <c r="ICG33" s="1687"/>
      <c r="ICH33" s="1687"/>
      <c r="ICI33" s="1687"/>
      <c r="ICJ33" s="1687"/>
      <c r="ICK33" s="1687"/>
      <c r="ICL33" s="1687"/>
      <c r="ICM33" s="1690"/>
      <c r="ICN33" s="1686"/>
      <c r="ICO33" s="1687"/>
      <c r="ICP33" s="1687"/>
      <c r="ICU33" s="1687"/>
      <c r="ICV33" s="1687"/>
      <c r="ICX33" s="1687"/>
      <c r="ICY33" s="1687"/>
      <c r="ICZ33" s="1687"/>
      <c r="IDA33" s="1687"/>
      <c r="IDB33" s="1687"/>
      <c r="IDC33" s="1687"/>
      <c r="IDD33" s="1687"/>
      <c r="IDE33" s="1690"/>
      <c r="IDF33" s="1686"/>
      <c r="IDG33" s="1687"/>
      <c r="IDH33" s="1687"/>
      <c r="IDM33" s="1687"/>
      <c r="IDN33" s="1687"/>
      <c r="IDP33" s="1687"/>
      <c r="IDQ33" s="1687"/>
      <c r="IDR33" s="1687"/>
      <c r="IDS33" s="1687"/>
      <c r="IDT33" s="1687"/>
      <c r="IDU33" s="1687"/>
      <c r="IDV33" s="1687"/>
      <c r="IDW33" s="1690"/>
      <c r="IDX33" s="1686"/>
      <c r="IDY33" s="1687"/>
      <c r="IDZ33" s="1687"/>
      <c r="IEE33" s="1687"/>
      <c r="IEF33" s="1687"/>
      <c r="IEH33" s="1687"/>
      <c r="IEI33" s="1687"/>
      <c r="IEJ33" s="1687"/>
      <c r="IEK33" s="1687"/>
      <c r="IEL33" s="1687"/>
      <c r="IEM33" s="1687"/>
      <c r="IEN33" s="1687"/>
      <c r="IEO33" s="1690"/>
      <c r="IEP33" s="1686"/>
      <c r="IEQ33" s="1687"/>
      <c r="IER33" s="1687"/>
      <c r="IEW33" s="1687"/>
      <c r="IEX33" s="1687"/>
      <c r="IEZ33" s="1687"/>
      <c r="IFA33" s="1687"/>
      <c r="IFB33" s="1687"/>
      <c r="IFC33" s="1687"/>
      <c r="IFD33" s="1687"/>
      <c r="IFE33" s="1687"/>
      <c r="IFF33" s="1687"/>
      <c r="IFG33" s="1690"/>
      <c r="IFH33" s="1686"/>
      <c r="IFI33" s="1687"/>
      <c r="IFJ33" s="1687"/>
      <c r="IFO33" s="1687"/>
      <c r="IFP33" s="1687"/>
      <c r="IFR33" s="1687"/>
      <c r="IFS33" s="1687"/>
      <c r="IFT33" s="1687"/>
      <c r="IFU33" s="1687"/>
      <c r="IFV33" s="1687"/>
      <c r="IFW33" s="1687"/>
      <c r="IFX33" s="1687"/>
      <c r="IFY33" s="1690"/>
      <c r="IFZ33" s="1686"/>
      <c r="IGA33" s="1687"/>
      <c r="IGB33" s="1687"/>
      <c r="IGG33" s="1687"/>
      <c r="IGH33" s="1687"/>
      <c r="IGJ33" s="1687"/>
      <c r="IGK33" s="1687"/>
      <c r="IGL33" s="1687"/>
      <c r="IGM33" s="1687"/>
      <c r="IGN33" s="1687"/>
      <c r="IGO33" s="1687"/>
      <c r="IGP33" s="1687"/>
      <c r="IGQ33" s="1690"/>
      <c r="IGR33" s="1686"/>
      <c r="IGS33" s="1687"/>
      <c r="IGT33" s="1687"/>
      <c r="IGY33" s="1687"/>
      <c r="IGZ33" s="1687"/>
      <c r="IHB33" s="1687"/>
      <c r="IHC33" s="1687"/>
      <c r="IHD33" s="1687"/>
      <c r="IHE33" s="1687"/>
      <c r="IHF33" s="1687"/>
      <c r="IHG33" s="1687"/>
      <c r="IHH33" s="1687"/>
      <c r="IHI33" s="1690"/>
      <c r="IHJ33" s="1686"/>
      <c r="IHK33" s="1687"/>
      <c r="IHL33" s="1687"/>
      <c r="IHQ33" s="1687"/>
      <c r="IHR33" s="1687"/>
      <c r="IHT33" s="1687"/>
      <c r="IHU33" s="1687"/>
      <c r="IHV33" s="1687"/>
      <c r="IHW33" s="1687"/>
      <c r="IHX33" s="1687"/>
      <c r="IHY33" s="1687"/>
      <c r="IHZ33" s="1687"/>
      <c r="IIA33" s="1690"/>
      <c r="IIB33" s="1686"/>
      <c r="IIC33" s="1687"/>
      <c r="IID33" s="1687"/>
      <c r="III33" s="1687"/>
      <c r="IIJ33" s="1687"/>
      <c r="IIL33" s="1687"/>
      <c r="IIM33" s="1687"/>
      <c r="IIN33" s="1687"/>
      <c r="IIO33" s="1687"/>
      <c r="IIP33" s="1687"/>
      <c r="IIQ33" s="1687"/>
      <c r="IIR33" s="1687"/>
      <c r="IIS33" s="1690"/>
      <c r="IIT33" s="1686"/>
      <c r="IIU33" s="1687"/>
      <c r="IIV33" s="1687"/>
      <c r="IJA33" s="1687"/>
      <c r="IJB33" s="1687"/>
      <c r="IJD33" s="1687"/>
      <c r="IJE33" s="1687"/>
      <c r="IJF33" s="1687"/>
      <c r="IJG33" s="1687"/>
      <c r="IJH33" s="1687"/>
      <c r="IJI33" s="1687"/>
      <c r="IJJ33" s="1687"/>
      <c r="IJK33" s="1690"/>
      <c r="IJL33" s="1686"/>
      <c r="IJM33" s="1687"/>
      <c r="IJN33" s="1687"/>
      <c r="IJS33" s="1687"/>
      <c r="IJT33" s="1687"/>
      <c r="IJV33" s="1687"/>
      <c r="IJW33" s="1687"/>
      <c r="IJX33" s="1687"/>
      <c r="IJY33" s="1687"/>
      <c r="IJZ33" s="1687"/>
      <c r="IKA33" s="1687"/>
      <c r="IKB33" s="1687"/>
      <c r="IKC33" s="1690"/>
      <c r="IKD33" s="1686"/>
      <c r="IKE33" s="1687"/>
      <c r="IKF33" s="1687"/>
      <c r="IKK33" s="1687"/>
      <c r="IKL33" s="1687"/>
      <c r="IKN33" s="1687"/>
      <c r="IKO33" s="1687"/>
      <c r="IKP33" s="1687"/>
      <c r="IKQ33" s="1687"/>
      <c r="IKR33" s="1687"/>
      <c r="IKS33" s="1687"/>
      <c r="IKT33" s="1687"/>
      <c r="IKU33" s="1690"/>
      <c r="IKV33" s="1686"/>
      <c r="IKW33" s="1687"/>
      <c r="IKX33" s="1687"/>
      <c r="ILC33" s="1687"/>
      <c r="ILD33" s="1687"/>
      <c r="ILF33" s="1687"/>
      <c r="ILG33" s="1687"/>
      <c r="ILH33" s="1687"/>
      <c r="ILI33" s="1687"/>
      <c r="ILJ33" s="1687"/>
      <c r="ILK33" s="1687"/>
      <c r="ILL33" s="1687"/>
      <c r="ILM33" s="1690"/>
      <c r="ILN33" s="1686"/>
      <c r="ILO33" s="1687"/>
      <c r="ILP33" s="1687"/>
      <c r="ILU33" s="1687"/>
      <c r="ILV33" s="1687"/>
      <c r="ILX33" s="1687"/>
      <c r="ILY33" s="1687"/>
      <c r="ILZ33" s="1687"/>
      <c r="IMA33" s="1687"/>
      <c r="IMB33" s="1687"/>
      <c r="IMC33" s="1687"/>
      <c r="IMD33" s="1687"/>
      <c r="IME33" s="1690"/>
      <c r="IMF33" s="1686"/>
      <c r="IMG33" s="1687"/>
      <c r="IMH33" s="1687"/>
      <c r="IMM33" s="1687"/>
      <c r="IMN33" s="1687"/>
      <c r="IMP33" s="1687"/>
      <c r="IMQ33" s="1687"/>
      <c r="IMR33" s="1687"/>
      <c r="IMS33" s="1687"/>
      <c r="IMT33" s="1687"/>
      <c r="IMU33" s="1687"/>
      <c r="IMV33" s="1687"/>
      <c r="IMW33" s="1690"/>
      <c r="IMX33" s="1686"/>
      <c r="IMY33" s="1687"/>
      <c r="IMZ33" s="1687"/>
      <c r="INE33" s="1687"/>
      <c r="INF33" s="1687"/>
      <c r="INH33" s="1687"/>
      <c r="INI33" s="1687"/>
      <c r="INJ33" s="1687"/>
      <c r="INK33" s="1687"/>
      <c r="INL33" s="1687"/>
      <c r="INM33" s="1687"/>
      <c r="INN33" s="1687"/>
      <c r="INO33" s="1690"/>
      <c r="INP33" s="1686"/>
      <c r="INQ33" s="1687"/>
      <c r="INR33" s="1687"/>
      <c r="INW33" s="1687"/>
      <c r="INX33" s="1687"/>
      <c r="INZ33" s="1687"/>
      <c r="IOA33" s="1687"/>
      <c r="IOB33" s="1687"/>
      <c r="IOC33" s="1687"/>
      <c r="IOD33" s="1687"/>
      <c r="IOE33" s="1687"/>
      <c r="IOF33" s="1687"/>
      <c r="IOG33" s="1690"/>
      <c r="IOH33" s="1686"/>
      <c r="IOI33" s="1687"/>
      <c r="IOJ33" s="1687"/>
      <c r="IOO33" s="1687"/>
      <c r="IOP33" s="1687"/>
      <c r="IOR33" s="1687"/>
      <c r="IOS33" s="1687"/>
      <c r="IOT33" s="1687"/>
      <c r="IOU33" s="1687"/>
      <c r="IOV33" s="1687"/>
      <c r="IOW33" s="1687"/>
      <c r="IOX33" s="1687"/>
      <c r="IOY33" s="1690"/>
      <c r="IOZ33" s="1686"/>
      <c r="IPA33" s="1687"/>
      <c r="IPB33" s="1687"/>
      <c r="IPG33" s="1687"/>
      <c r="IPH33" s="1687"/>
      <c r="IPJ33" s="1687"/>
      <c r="IPK33" s="1687"/>
      <c r="IPL33" s="1687"/>
      <c r="IPM33" s="1687"/>
      <c r="IPN33" s="1687"/>
      <c r="IPO33" s="1687"/>
      <c r="IPP33" s="1687"/>
      <c r="IPQ33" s="1690"/>
      <c r="IPR33" s="1686"/>
      <c r="IPS33" s="1687"/>
      <c r="IPT33" s="1687"/>
      <c r="IPY33" s="1687"/>
      <c r="IPZ33" s="1687"/>
      <c r="IQB33" s="1687"/>
      <c r="IQC33" s="1687"/>
      <c r="IQD33" s="1687"/>
      <c r="IQE33" s="1687"/>
      <c r="IQF33" s="1687"/>
      <c r="IQG33" s="1687"/>
      <c r="IQH33" s="1687"/>
      <c r="IQI33" s="1690"/>
      <c r="IQJ33" s="1686"/>
      <c r="IQK33" s="1687"/>
      <c r="IQL33" s="1687"/>
      <c r="IQQ33" s="1687"/>
      <c r="IQR33" s="1687"/>
      <c r="IQT33" s="1687"/>
      <c r="IQU33" s="1687"/>
      <c r="IQV33" s="1687"/>
      <c r="IQW33" s="1687"/>
      <c r="IQX33" s="1687"/>
      <c r="IQY33" s="1687"/>
      <c r="IQZ33" s="1687"/>
      <c r="IRA33" s="1690"/>
      <c r="IRB33" s="1686"/>
      <c r="IRC33" s="1687"/>
      <c r="IRD33" s="1687"/>
      <c r="IRI33" s="1687"/>
      <c r="IRJ33" s="1687"/>
      <c r="IRL33" s="1687"/>
      <c r="IRM33" s="1687"/>
      <c r="IRN33" s="1687"/>
      <c r="IRO33" s="1687"/>
      <c r="IRP33" s="1687"/>
      <c r="IRQ33" s="1687"/>
      <c r="IRR33" s="1687"/>
      <c r="IRS33" s="1690"/>
      <c r="IRT33" s="1686"/>
      <c r="IRU33" s="1687"/>
      <c r="IRV33" s="1687"/>
      <c r="ISA33" s="1687"/>
      <c r="ISB33" s="1687"/>
      <c r="ISD33" s="1687"/>
      <c r="ISE33" s="1687"/>
      <c r="ISF33" s="1687"/>
      <c r="ISG33" s="1687"/>
      <c r="ISH33" s="1687"/>
      <c r="ISI33" s="1687"/>
      <c r="ISJ33" s="1687"/>
      <c r="ISK33" s="1690"/>
      <c r="ISL33" s="1686"/>
      <c r="ISM33" s="1687"/>
      <c r="ISN33" s="1687"/>
      <c r="ISS33" s="1687"/>
      <c r="IST33" s="1687"/>
      <c r="ISV33" s="1687"/>
      <c r="ISW33" s="1687"/>
      <c r="ISX33" s="1687"/>
      <c r="ISY33" s="1687"/>
      <c r="ISZ33" s="1687"/>
      <c r="ITA33" s="1687"/>
      <c r="ITB33" s="1687"/>
      <c r="ITC33" s="1690"/>
      <c r="ITD33" s="1686"/>
      <c r="ITE33" s="1687"/>
      <c r="ITF33" s="1687"/>
      <c r="ITK33" s="1687"/>
      <c r="ITL33" s="1687"/>
      <c r="ITN33" s="1687"/>
      <c r="ITO33" s="1687"/>
      <c r="ITP33" s="1687"/>
      <c r="ITQ33" s="1687"/>
      <c r="ITR33" s="1687"/>
      <c r="ITS33" s="1687"/>
      <c r="ITT33" s="1687"/>
      <c r="ITU33" s="1690"/>
      <c r="ITV33" s="1686"/>
      <c r="ITW33" s="1687"/>
      <c r="ITX33" s="1687"/>
      <c r="IUC33" s="1687"/>
      <c r="IUD33" s="1687"/>
      <c r="IUF33" s="1687"/>
      <c r="IUG33" s="1687"/>
      <c r="IUH33" s="1687"/>
      <c r="IUI33" s="1687"/>
      <c r="IUJ33" s="1687"/>
      <c r="IUK33" s="1687"/>
      <c r="IUL33" s="1687"/>
      <c r="IUM33" s="1690"/>
      <c r="IUN33" s="1686"/>
      <c r="IUO33" s="1687"/>
      <c r="IUP33" s="1687"/>
      <c r="IUU33" s="1687"/>
      <c r="IUV33" s="1687"/>
      <c r="IUX33" s="1687"/>
      <c r="IUY33" s="1687"/>
      <c r="IUZ33" s="1687"/>
      <c r="IVA33" s="1687"/>
      <c r="IVB33" s="1687"/>
      <c r="IVC33" s="1687"/>
      <c r="IVD33" s="1687"/>
      <c r="IVE33" s="1690"/>
      <c r="IVF33" s="1686"/>
      <c r="IVG33" s="1687"/>
      <c r="IVH33" s="1687"/>
      <c r="IVM33" s="1687"/>
      <c r="IVN33" s="1687"/>
      <c r="IVP33" s="1687"/>
      <c r="IVQ33" s="1687"/>
      <c r="IVR33" s="1687"/>
      <c r="IVS33" s="1687"/>
      <c r="IVT33" s="1687"/>
      <c r="IVU33" s="1687"/>
      <c r="IVV33" s="1687"/>
      <c r="IVW33" s="1690"/>
      <c r="IVX33" s="1686"/>
      <c r="IVY33" s="1687"/>
      <c r="IVZ33" s="1687"/>
      <c r="IWE33" s="1687"/>
      <c r="IWF33" s="1687"/>
      <c r="IWH33" s="1687"/>
      <c r="IWI33" s="1687"/>
      <c r="IWJ33" s="1687"/>
      <c r="IWK33" s="1687"/>
      <c r="IWL33" s="1687"/>
      <c r="IWM33" s="1687"/>
      <c r="IWN33" s="1687"/>
      <c r="IWO33" s="1690"/>
      <c r="IWP33" s="1686"/>
      <c r="IWQ33" s="1687"/>
      <c r="IWR33" s="1687"/>
      <c r="IWW33" s="1687"/>
      <c r="IWX33" s="1687"/>
      <c r="IWZ33" s="1687"/>
      <c r="IXA33" s="1687"/>
      <c r="IXB33" s="1687"/>
      <c r="IXC33" s="1687"/>
      <c r="IXD33" s="1687"/>
      <c r="IXE33" s="1687"/>
      <c r="IXF33" s="1687"/>
      <c r="IXG33" s="1690"/>
      <c r="IXH33" s="1686"/>
      <c r="IXI33" s="1687"/>
      <c r="IXJ33" s="1687"/>
      <c r="IXO33" s="1687"/>
      <c r="IXP33" s="1687"/>
      <c r="IXR33" s="1687"/>
      <c r="IXS33" s="1687"/>
      <c r="IXT33" s="1687"/>
      <c r="IXU33" s="1687"/>
      <c r="IXV33" s="1687"/>
      <c r="IXW33" s="1687"/>
      <c r="IXX33" s="1687"/>
      <c r="IXY33" s="1690"/>
      <c r="IXZ33" s="1686"/>
      <c r="IYA33" s="1687"/>
      <c r="IYB33" s="1687"/>
      <c r="IYG33" s="1687"/>
      <c r="IYH33" s="1687"/>
      <c r="IYJ33" s="1687"/>
      <c r="IYK33" s="1687"/>
      <c r="IYL33" s="1687"/>
      <c r="IYM33" s="1687"/>
      <c r="IYN33" s="1687"/>
      <c r="IYO33" s="1687"/>
      <c r="IYP33" s="1687"/>
      <c r="IYQ33" s="1690"/>
      <c r="IYR33" s="1686"/>
      <c r="IYS33" s="1687"/>
      <c r="IYT33" s="1687"/>
      <c r="IYY33" s="1687"/>
      <c r="IYZ33" s="1687"/>
      <c r="IZB33" s="1687"/>
      <c r="IZC33" s="1687"/>
      <c r="IZD33" s="1687"/>
      <c r="IZE33" s="1687"/>
      <c r="IZF33" s="1687"/>
      <c r="IZG33" s="1687"/>
      <c r="IZH33" s="1687"/>
      <c r="IZI33" s="1690"/>
      <c r="IZJ33" s="1686"/>
      <c r="IZK33" s="1687"/>
      <c r="IZL33" s="1687"/>
      <c r="IZQ33" s="1687"/>
      <c r="IZR33" s="1687"/>
      <c r="IZT33" s="1687"/>
      <c r="IZU33" s="1687"/>
      <c r="IZV33" s="1687"/>
      <c r="IZW33" s="1687"/>
      <c r="IZX33" s="1687"/>
      <c r="IZY33" s="1687"/>
      <c r="IZZ33" s="1687"/>
      <c r="JAA33" s="1690"/>
      <c r="JAB33" s="1686"/>
      <c r="JAC33" s="1687"/>
      <c r="JAD33" s="1687"/>
      <c r="JAI33" s="1687"/>
      <c r="JAJ33" s="1687"/>
      <c r="JAL33" s="1687"/>
      <c r="JAM33" s="1687"/>
      <c r="JAN33" s="1687"/>
      <c r="JAO33" s="1687"/>
      <c r="JAP33" s="1687"/>
      <c r="JAQ33" s="1687"/>
      <c r="JAR33" s="1687"/>
      <c r="JAS33" s="1690"/>
      <c r="JAT33" s="1686"/>
      <c r="JAU33" s="1687"/>
      <c r="JAV33" s="1687"/>
      <c r="JBA33" s="1687"/>
      <c r="JBB33" s="1687"/>
      <c r="JBD33" s="1687"/>
      <c r="JBE33" s="1687"/>
      <c r="JBF33" s="1687"/>
      <c r="JBG33" s="1687"/>
      <c r="JBH33" s="1687"/>
      <c r="JBI33" s="1687"/>
      <c r="JBJ33" s="1687"/>
      <c r="JBK33" s="1690"/>
      <c r="JBL33" s="1686"/>
      <c r="JBM33" s="1687"/>
      <c r="JBN33" s="1687"/>
      <c r="JBS33" s="1687"/>
      <c r="JBT33" s="1687"/>
      <c r="JBV33" s="1687"/>
      <c r="JBW33" s="1687"/>
      <c r="JBX33" s="1687"/>
      <c r="JBY33" s="1687"/>
      <c r="JBZ33" s="1687"/>
      <c r="JCA33" s="1687"/>
      <c r="JCB33" s="1687"/>
      <c r="JCC33" s="1690"/>
      <c r="JCD33" s="1686"/>
      <c r="JCE33" s="1687"/>
      <c r="JCF33" s="1687"/>
      <c r="JCK33" s="1687"/>
      <c r="JCL33" s="1687"/>
      <c r="JCN33" s="1687"/>
      <c r="JCO33" s="1687"/>
      <c r="JCP33" s="1687"/>
      <c r="JCQ33" s="1687"/>
      <c r="JCR33" s="1687"/>
      <c r="JCS33" s="1687"/>
      <c r="JCT33" s="1687"/>
      <c r="JCU33" s="1690"/>
      <c r="JCV33" s="1686"/>
      <c r="JCW33" s="1687"/>
      <c r="JCX33" s="1687"/>
      <c r="JDC33" s="1687"/>
      <c r="JDD33" s="1687"/>
      <c r="JDF33" s="1687"/>
      <c r="JDG33" s="1687"/>
      <c r="JDH33" s="1687"/>
      <c r="JDI33" s="1687"/>
      <c r="JDJ33" s="1687"/>
      <c r="JDK33" s="1687"/>
      <c r="JDL33" s="1687"/>
      <c r="JDM33" s="1690"/>
      <c r="JDN33" s="1686"/>
      <c r="JDO33" s="1687"/>
      <c r="JDP33" s="1687"/>
      <c r="JDU33" s="1687"/>
      <c r="JDV33" s="1687"/>
      <c r="JDX33" s="1687"/>
      <c r="JDY33" s="1687"/>
      <c r="JDZ33" s="1687"/>
      <c r="JEA33" s="1687"/>
      <c r="JEB33" s="1687"/>
      <c r="JEC33" s="1687"/>
      <c r="JED33" s="1687"/>
      <c r="JEE33" s="1690"/>
      <c r="JEF33" s="1686"/>
      <c r="JEG33" s="1687"/>
      <c r="JEH33" s="1687"/>
      <c r="JEM33" s="1687"/>
      <c r="JEN33" s="1687"/>
      <c r="JEP33" s="1687"/>
      <c r="JEQ33" s="1687"/>
      <c r="JER33" s="1687"/>
      <c r="JES33" s="1687"/>
      <c r="JET33" s="1687"/>
      <c r="JEU33" s="1687"/>
      <c r="JEV33" s="1687"/>
      <c r="JEW33" s="1690"/>
      <c r="JEX33" s="1686"/>
      <c r="JEY33" s="1687"/>
      <c r="JEZ33" s="1687"/>
      <c r="JFE33" s="1687"/>
      <c r="JFF33" s="1687"/>
      <c r="JFH33" s="1687"/>
      <c r="JFI33" s="1687"/>
      <c r="JFJ33" s="1687"/>
      <c r="JFK33" s="1687"/>
      <c r="JFL33" s="1687"/>
      <c r="JFM33" s="1687"/>
      <c r="JFN33" s="1687"/>
      <c r="JFO33" s="1690"/>
      <c r="JFP33" s="1686"/>
      <c r="JFQ33" s="1687"/>
      <c r="JFR33" s="1687"/>
      <c r="JFW33" s="1687"/>
      <c r="JFX33" s="1687"/>
      <c r="JFZ33" s="1687"/>
      <c r="JGA33" s="1687"/>
      <c r="JGB33" s="1687"/>
      <c r="JGC33" s="1687"/>
      <c r="JGD33" s="1687"/>
      <c r="JGE33" s="1687"/>
      <c r="JGF33" s="1687"/>
      <c r="JGG33" s="1690"/>
      <c r="JGH33" s="1686"/>
      <c r="JGI33" s="1687"/>
      <c r="JGJ33" s="1687"/>
      <c r="JGO33" s="1687"/>
      <c r="JGP33" s="1687"/>
      <c r="JGR33" s="1687"/>
      <c r="JGS33" s="1687"/>
      <c r="JGT33" s="1687"/>
      <c r="JGU33" s="1687"/>
      <c r="JGV33" s="1687"/>
      <c r="JGW33" s="1687"/>
      <c r="JGX33" s="1687"/>
      <c r="JGY33" s="1690"/>
      <c r="JGZ33" s="1686"/>
      <c r="JHA33" s="1687"/>
      <c r="JHB33" s="1687"/>
      <c r="JHG33" s="1687"/>
      <c r="JHH33" s="1687"/>
      <c r="JHJ33" s="1687"/>
      <c r="JHK33" s="1687"/>
      <c r="JHL33" s="1687"/>
      <c r="JHM33" s="1687"/>
      <c r="JHN33" s="1687"/>
      <c r="JHO33" s="1687"/>
      <c r="JHP33" s="1687"/>
      <c r="JHQ33" s="1690"/>
      <c r="JHR33" s="1686"/>
      <c r="JHS33" s="1687"/>
      <c r="JHT33" s="1687"/>
      <c r="JHY33" s="1687"/>
      <c r="JHZ33" s="1687"/>
      <c r="JIB33" s="1687"/>
      <c r="JIC33" s="1687"/>
      <c r="JID33" s="1687"/>
      <c r="JIE33" s="1687"/>
      <c r="JIF33" s="1687"/>
      <c r="JIG33" s="1687"/>
      <c r="JIH33" s="1687"/>
      <c r="JII33" s="1690"/>
      <c r="JIJ33" s="1686"/>
      <c r="JIK33" s="1687"/>
      <c r="JIL33" s="1687"/>
      <c r="JIQ33" s="1687"/>
      <c r="JIR33" s="1687"/>
      <c r="JIT33" s="1687"/>
      <c r="JIU33" s="1687"/>
      <c r="JIV33" s="1687"/>
      <c r="JIW33" s="1687"/>
      <c r="JIX33" s="1687"/>
      <c r="JIY33" s="1687"/>
      <c r="JIZ33" s="1687"/>
      <c r="JJA33" s="1690"/>
      <c r="JJB33" s="1686"/>
      <c r="JJC33" s="1687"/>
      <c r="JJD33" s="1687"/>
      <c r="JJI33" s="1687"/>
      <c r="JJJ33" s="1687"/>
      <c r="JJL33" s="1687"/>
      <c r="JJM33" s="1687"/>
      <c r="JJN33" s="1687"/>
      <c r="JJO33" s="1687"/>
      <c r="JJP33" s="1687"/>
      <c r="JJQ33" s="1687"/>
      <c r="JJR33" s="1687"/>
      <c r="JJS33" s="1690"/>
      <c r="JJT33" s="1686"/>
      <c r="JJU33" s="1687"/>
      <c r="JJV33" s="1687"/>
      <c r="JKA33" s="1687"/>
      <c r="JKB33" s="1687"/>
      <c r="JKD33" s="1687"/>
      <c r="JKE33" s="1687"/>
      <c r="JKF33" s="1687"/>
      <c r="JKG33" s="1687"/>
      <c r="JKH33" s="1687"/>
      <c r="JKI33" s="1687"/>
      <c r="JKJ33" s="1687"/>
      <c r="JKK33" s="1690"/>
      <c r="JKL33" s="1686"/>
      <c r="JKM33" s="1687"/>
      <c r="JKN33" s="1687"/>
      <c r="JKS33" s="1687"/>
      <c r="JKT33" s="1687"/>
      <c r="JKV33" s="1687"/>
      <c r="JKW33" s="1687"/>
      <c r="JKX33" s="1687"/>
      <c r="JKY33" s="1687"/>
      <c r="JKZ33" s="1687"/>
      <c r="JLA33" s="1687"/>
      <c r="JLB33" s="1687"/>
      <c r="JLC33" s="1690"/>
      <c r="JLD33" s="1686"/>
      <c r="JLE33" s="1687"/>
      <c r="JLF33" s="1687"/>
      <c r="JLK33" s="1687"/>
      <c r="JLL33" s="1687"/>
      <c r="JLN33" s="1687"/>
      <c r="JLO33" s="1687"/>
      <c r="JLP33" s="1687"/>
      <c r="JLQ33" s="1687"/>
      <c r="JLR33" s="1687"/>
      <c r="JLS33" s="1687"/>
      <c r="JLT33" s="1687"/>
      <c r="JLU33" s="1690"/>
      <c r="JLV33" s="1686"/>
      <c r="JLW33" s="1687"/>
      <c r="JLX33" s="1687"/>
      <c r="JMC33" s="1687"/>
      <c r="JMD33" s="1687"/>
      <c r="JMF33" s="1687"/>
      <c r="JMG33" s="1687"/>
      <c r="JMH33" s="1687"/>
      <c r="JMI33" s="1687"/>
      <c r="JMJ33" s="1687"/>
      <c r="JMK33" s="1687"/>
      <c r="JML33" s="1687"/>
      <c r="JMM33" s="1690"/>
      <c r="JMN33" s="1686"/>
      <c r="JMO33" s="1687"/>
      <c r="JMP33" s="1687"/>
      <c r="JMU33" s="1687"/>
      <c r="JMV33" s="1687"/>
      <c r="JMX33" s="1687"/>
      <c r="JMY33" s="1687"/>
      <c r="JMZ33" s="1687"/>
      <c r="JNA33" s="1687"/>
      <c r="JNB33" s="1687"/>
      <c r="JNC33" s="1687"/>
      <c r="JND33" s="1687"/>
      <c r="JNE33" s="1690"/>
      <c r="JNF33" s="1686"/>
      <c r="JNG33" s="1687"/>
      <c r="JNH33" s="1687"/>
      <c r="JNM33" s="1687"/>
      <c r="JNN33" s="1687"/>
      <c r="JNP33" s="1687"/>
      <c r="JNQ33" s="1687"/>
      <c r="JNR33" s="1687"/>
      <c r="JNS33" s="1687"/>
      <c r="JNT33" s="1687"/>
      <c r="JNU33" s="1687"/>
      <c r="JNV33" s="1687"/>
      <c r="JNW33" s="1690"/>
      <c r="JNX33" s="1686"/>
      <c r="JNY33" s="1687"/>
      <c r="JNZ33" s="1687"/>
      <c r="JOE33" s="1687"/>
      <c r="JOF33" s="1687"/>
      <c r="JOH33" s="1687"/>
      <c r="JOI33" s="1687"/>
      <c r="JOJ33" s="1687"/>
      <c r="JOK33" s="1687"/>
      <c r="JOL33" s="1687"/>
      <c r="JOM33" s="1687"/>
      <c r="JON33" s="1687"/>
      <c r="JOO33" s="1690"/>
      <c r="JOP33" s="1686"/>
      <c r="JOQ33" s="1687"/>
      <c r="JOR33" s="1687"/>
      <c r="JOW33" s="1687"/>
      <c r="JOX33" s="1687"/>
      <c r="JOZ33" s="1687"/>
      <c r="JPA33" s="1687"/>
      <c r="JPB33" s="1687"/>
      <c r="JPC33" s="1687"/>
      <c r="JPD33" s="1687"/>
      <c r="JPE33" s="1687"/>
      <c r="JPF33" s="1687"/>
      <c r="JPG33" s="1690"/>
      <c r="JPH33" s="1686"/>
      <c r="JPI33" s="1687"/>
      <c r="JPJ33" s="1687"/>
      <c r="JPO33" s="1687"/>
      <c r="JPP33" s="1687"/>
      <c r="JPR33" s="1687"/>
      <c r="JPS33" s="1687"/>
      <c r="JPT33" s="1687"/>
      <c r="JPU33" s="1687"/>
      <c r="JPV33" s="1687"/>
      <c r="JPW33" s="1687"/>
      <c r="JPX33" s="1687"/>
      <c r="JPY33" s="1690"/>
      <c r="JPZ33" s="1686"/>
      <c r="JQA33" s="1687"/>
      <c r="JQB33" s="1687"/>
      <c r="JQG33" s="1687"/>
      <c r="JQH33" s="1687"/>
      <c r="JQJ33" s="1687"/>
      <c r="JQK33" s="1687"/>
      <c r="JQL33" s="1687"/>
      <c r="JQM33" s="1687"/>
      <c r="JQN33" s="1687"/>
      <c r="JQO33" s="1687"/>
      <c r="JQP33" s="1687"/>
      <c r="JQQ33" s="1690"/>
      <c r="JQR33" s="1686"/>
      <c r="JQS33" s="1687"/>
      <c r="JQT33" s="1687"/>
      <c r="JQY33" s="1687"/>
      <c r="JQZ33" s="1687"/>
      <c r="JRB33" s="1687"/>
      <c r="JRC33" s="1687"/>
      <c r="JRD33" s="1687"/>
      <c r="JRE33" s="1687"/>
      <c r="JRF33" s="1687"/>
      <c r="JRG33" s="1687"/>
      <c r="JRH33" s="1687"/>
      <c r="JRI33" s="1690"/>
      <c r="JRJ33" s="1686"/>
      <c r="JRK33" s="1687"/>
      <c r="JRL33" s="1687"/>
      <c r="JRQ33" s="1687"/>
      <c r="JRR33" s="1687"/>
      <c r="JRT33" s="1687"/>
      <c r="JRU33" s="1687"/>
      <c r="JRV33" s="1687"/>
      <c r="JRW33" s="1687"/>
      <c r="JRX33" s="1687"/>
      <c r="JRY33" s="1687"/>
      <c r="JRZ33" s="1687"/>
      <c r="JSA33" s="1690"/>
      <c r="JSB33" s="1686"/>
      <c r="JSC33" s="1687"/>
      <c r="JSD33" s="1687"/>
      <c r="JSI33" s="1687"/>
      <c r="JSJ33" s="1687"/>
      <c r="JSL33" s="1687"/>
      <c r="JSM33" s="1687"/>
      <c r="JSN33" s="1687"/>
      <c r="JSO33" s="1687"/>
      <c r="JSP33" s="1687"/>
      <c r="JSQ33" s="1687"/>
      <c r="JSR33" s="1687"/>
      <c r="JSS33" s="1690"/>
      <c r="JST33" s="1686"/>
      <c r="JSU33" s="1687"/>
      <c r="JSV33" s="1687"/>
      <c r="JTA33" s="1687"/>
      <c r="JTB33" s="1687"/>
      <c r="JTD33" s="1687"/>
      <c r="JTE33" s="1687"/>
      <c r="JTF33" s="1687"/>
      <c r="JTG33" s="1687"/>
      <c r="JTH33" s="1687"/>
      <c r="JTI33" s="1687"/>
      <c r="JTJ33" s="1687"/>
      <c r="JTK33" s="1690"/>
      <c r="JTL33" s="1686"/>
      <c r="JTM33" s="1687"/>
      <c r="JTN33" s="1687"/>
      <c r="JTS33" s="1687"/>
      <c r="JTT33" s="1687"/>
      <c r="JTV33" s="1687"/>
      <c r="JTW33" s="1687"/>
      <c r="JTX33" s="1687"/>
      <c r="JTY33" s="1687"/>
      <c r="JTZ33" s="1687"/>
      <c r="JUA33" s="1687"/>
      <c r="JUB33" s="1687"/>
      <c r="JUC33" s="1690"/>
      <c r="JUD33" s="1686"/>
      <c r="JUE33" s="1687"/>
      <c r="JUF33" s="1687"/>
      <c r="JUK33" s="1687"/>
      <c r="JUL33" s="1687"/>
      <c r="JUN33" s="1687"/>
      <c r="JUO33" s="1687"/>
      <c r="JUP33" s="1687"/>
      <c r="JUQ33" s="1687"/>
      <c r="JUR33" s="1687"/>
      <c r="JUS33" s="1687"/>
      <c r="JUT33" s="1687"/>
      <c r="JUU33" s="1690"/>
      <c r="JUV33" s="1686"/>
      <c r="JUW33" s="1687"/>
      <c r="JUX33" s="1687"/>
      <c r="JVC33" s="1687"/>
      <c r="JVD33" s="1687"/>
      <c r="JVF33" s="1687"/>
      <c r="JVG33" s="1687"/>
      <c r="JVH33" s="1687"/>
      <c r="JVI33" s="1687"/>
      <c r="JVJ33" s="1687"/>
      <c r="JVK33" s="1687"/>
      <c r="JVL33" s="1687"/>
      <c r="JVM33" s="1690"/>
      <c r="JVN33" s="1686"/>
      <c r="JVO33" s="1687"/>
      <c r="JVP33" s="1687"/>
      <c r="JVU33" s="1687"/>
      <c r="JVV33" s="1687"/>
      <c r="JVX33" s="1687"/>
      <c r="JVY33" s="1687"/>
      <c r="JVZ33" s="1687"/>
      <c r="JWA33" s="1687"/>
      <c r="JWB33" s="1687"/>
      <c r="JWC33" s="1687"/>
      <c r="JWD33" s="1687"/>
      <c r="JWE33" s="1690"/>
      <c r="JWF33" s="1686"/>
      <c r="JWG33" s="1687"/>
      <c r="JWH33" s="1687"/>
      <c r="JWM33" s="1687"/>
      <c r="JWN33" s="1687"/>
      <c r="JWP33" s="1687"/>
      <c r="JWQ33" s="1687"/>
      <c r="JWR33" s="1687"/>
      <c r="JWS33" s="1687"/>
      <c r="JWT33" s="1687"/>
      <c r="JWU33" s="1687"/>
      <c r="JWV33" s="1687"/>
      <c r="JWW33" s="1690"/>
      <c r="JWX33" s="1686"/>
      <c r="JWY33" s="1687"/>
      <c r="JWZ33" s="1687"/>
      <c r="JXE33" s="1687"/>
      <c r="JXF33" s="1687"/>
      <c r="JXH33" s="1687"/>
      <c r="JXI33" s="1687"/>
      <c r="JXJ33" s="1687"/>
      <c r="JXK33" s="1687"/>
      <c r="JXL33" s="1687"/>
      <c r="JXM33" s="1687"/>
      <c r="JXN33" s="1687"/>
      <c r="JXO33" s="1690"/>
      <c r="JXP33" s="1686"/>
      <c r="JXQ33" s="1687"/>
      <c r="JXR33" s="1687"/>
      <c r="JXW33" s="1687"/>
      <c r="JXX33" s="1687"/>
      <c r="JXZ33" s="1687"/>
      <c r="JYA33" s="1687"/>
      <c r="JYB33" s="1687"/>
      <c r="JYC33" s="1687"/>
      <c r="JYD33" s="1687"/>
      <c r="JYE33" s="1687"/>
      <c r="JYF33" s="1687"/>
      <c r="JYG33" s="1690"/>
      <c r="JYH33" s="1686"/>
      <c r="JYI33" s="1687"/>
      <c r="JYJ33" s="1687"/>
      <c r="JYO33" s="1687"/>
      <c r="JYP33" s="1687"/>
      <c r="JYR33" s="1687"/>
      <c r="JYS33" s="1687"/>
      <c r="JYT33" s="1687"/>
      <c r="JYU33" s="1687"/>
      <c r="JYV33" s="1687"/>
      <c r="JYW33" s="1687"/>
      <c r="JYX33" s="1687"/>
      <c r="JYY33" s="1690"/>
      <c r="JYZ33" s="1686"/>
      <c r="JZA33" s="1687"/>
      <c r="JZB33" s="1687"/>
      <c r="JZG33" s="1687"/>
      <c r="JZH33" s="1687"/>
      <c r="JZJ33" s="1687"/>
      <c r="JZK33" s="1687"/>
      <c r="JZL33" s="1687"/>
      <c r="JZM33" s="1687"/>
      <c r="JZN33" s="1687"/>
      <c r="JZO33" s="1687"/>
      <c r="JZP33" s="1687"/>
      <c r="JZQ33" s="1690"/>
      <c r="JZR33" s="1686"/>
      <c r="JZS33" s="1687"/>
      <c r="JZT33" s="1687"/>
      <c r="JZY33" s="1687"/>
      <c r="JZZ33" s="1687"/>
      <c r="KAB33" s="1687"/>
      <c r="KAC33" s="1687"/>
      <c r="KAD33" s="1687"/>
      <c r="KAE33" s="1687"/>
      <c r="KAF33" s="1687"/>
      <c r="KAG33" s="1687"/>
      <c r="KAH33" s="1687"/>
      <c r="KAI33" s="1690"/>
      <c r="KAJ33" s="1686"/>
      <c r="KAK33" s="1687"/>
      <c r="KAL33" s="1687"/>
      <c r="KAQ33" s="1687"/>
      <c r="KAR33" s="1687"/>
      <c r="KAT33" s="1687"/>
      <c r="KAU33" s="1687"/>
      <c r="KAV33" s="1687"/>
      <c r="KAW33" s="1687"/>
      <c r="KAX33" s="1687"/>
      <c r="KAY33" s="1687"/>
      <c r="KAZ33" s="1687"/>
      <c r="KBA33" s="1690"/>
      <c r="KBB33" s="1686"/>
      <c r="KBC33" s="1687"/>
      <c r="KBD33" s="1687"/>
      <c r="KBI33" s="1687"/>
      <c r="KBJ33" s="1687"/>
      <c r="KBL33" s="1687"/>
      <c r="KBM33" s="1687"/>
      <c r="KBN33" s="1687"/>
      <c r="KBO33" s="1687"/>
      <c r="KBP33" s="1687"/>
      <c r="KBQ33" s="1687"/>
      <c r="KBR33" s="1687"/>
      <c r="KBS33" s="1690"/>
      <c r="KBT33" s="1686"/>
      <c r="KBU33" s="1687"/>
      <c r="KBV33" s="1687"/>
      <c r="KCA33" s="1687"/>
      <c r="KCB33" s="1687"/>
      <c r="KCD33" s="1687"/>
      <c r="KCE33" s="1687"/>
      <c r="KCF33" s="1687"/>
      <c r="KCG33" s="1687"/>
      <c r="KCH33" s="1687"/>
      <c r="KCI33" s="1687"/>
      <c r="KCJ33" s="1687"/>
      <c r="KCK33" s="1690"/>
      <c r="KCL33" s="1686"/>
      <c r="KCM33" s="1687"/>
      <c r="KCN33" s="1687"/>
      <c r="KCS33" s="1687"/>
      <c r="KCT33" s="1687"/>
      <c r="KCV33" s="1687"/>
      <c r="KCW33" s="1687"/>
      <c r="KCX33" s="1687"/>
      <c r="KCY33" s="1687"/>
      <c r="KCZ33" s="1687"/>
      <c r="KDA33" s="1687"/>
      <c r="KDB33" s="1687"/>
      <c r="KDC33" s="1690"/>
      <c r="KDD33" s="1686"/>
      <c r="KDE33" s="1687"/>
      <c r="KDF33" s="1687"/>
      <c r="KDK33" s="1687"/>
      <c r="KDL33" s="1687"/>
      <c r="KDN33" s="1687"/>
      <c r="KDO33" s="1687"/>
      <c r="KDP33" s="1687"/>
      <c r="KDQ33" s="1687"/>
      <c r="KDR33" s="1687"/>
      <c r="KDS33" s="1687"/>
      <c r="KDT33" s="1687"/>
      <c r="KDU33" s="1690"/>
      <c r="KDV33" s="1686"/>
      <c r="KDW33" s="1687"/>
      <c r="KDX33" s="1687"/>
      <c r="KEC33" s="1687"/>
      <c r="KED33" s="1687"/>
      <c r="KEF33" s="1687"/>
      <c r="KEG33" s="1687"/>
      <c r="KEH33" s="1687"/>
      <c r="KEI33" s="1687"/>
      <c r="KEJ33" s="1687"/>
      <c r="KEK33" s="1687"/>
      <c r="KEL33" s="1687"/>
      <c r="KEM33" s="1690"/>
      <c r="KEN33" s="1686"/>
      <c r="KEO33" s="1687"/>
      <c r="KEP33" s="1687"/>
      <c r="KEU33" s="1687"/>
      <c r="KEV33" s="1687"/>
      <c r="KEX33" s="1687"/>
      <c r="KEY33" s="1687"/>
      <c r="KEZ33" s="1687"/>
      <c r="KFA33" s="1687"/>
      <c r="KFB33" s="1687"/>
      <c r="KFC33" s="1687"/>
      <c r="KFD33" s="1687"/>
      <c r="KFE33" s="1690"/>
      <c r="KFF33" s="1686"/>
      <c r="KFG33" s="1687"/>
      <c r="KFH33" s="1687"/>
      <c r="KFM33" s="1687"/>
      <c r="KFN33" s="1687"/>
      <c r="KFP33" s="1687"/>
      <c r="KFQ33" s="1687"/>
      <c r="KFR33" s="1687"/>
      <c r="KFS33" s="1687"/>
      <c r="KFT33" s="1687"/>
      <c r="KFU33" s="1687"/>
      <c r="KFV33" s="1687"/>
      <c r="KFW33" s="1690"/>
      <c r="KFX33" s="1686"/>
      <c r="KFY33" s="1687"/>
      <c r="KFZ33" s="1687"/>
      <c r="KGE33" s="1687"/>
      <c r="KGF33" s="1687"/>
      <c r="KGH33" s="1687"/>
      <c r="KGI33" s="1687"/>
      <c r="KGJ33" s="1687"/>
      <c r="KGK33" s="1687"/>
      <c r="KGL33" s="1687"/>
      <c r="KGM33" s="1687"/>
      <c r="KGN33" s="1687"/>
      <c r="KGO33" s="1690"/>
      <c r="KGP33" s="1686"/>
      <c r="KGQ33" s="1687"/>
      <c r="KGR33" s="1687"/>
      <c r="KGW33" s="1687"/>
      <c r="KGX33" s="1687"/>
      <c r="KGZ33" s="1687"/>
      <c r="KHA33" s="1687"/>
      <c r="KHB33" s="1687"/>
      <c r="KHC33" s="1687"/>
      <c r="KHD33" s="1687"/>
      <c r="KHE33" s="1687"/>
      <c r="KHF33" s="1687"/>
      <c r="KHG33" s="1690"/>
      <c r="KHH33" s="1686"/>
      <c r="KHI33" s="1687"/>
      <c r="KHJ33" s="1687"/>
      <c r="KHO33" s="1687"/>
      <c r="KHP33" s="1687"/>
      <c r="KHR33" s="1687"/>
      <c r="KHS33" s="1687"/>
      <c r="KHT33" s="1687"/>
      <c r="KHU33" s="1687"/>
      <c r="KHV33" s="1687"/>
      <c r="KHW33" s="1687"/>
      <c r="KHX33" s="1687"/>
      <c r="KHY33" s="1690"/>
      <c r="KHZ33" s="1686"/>
      <c r="KIA33" s="1687"/>
      <c r="KIB33" s="1687"/>
      <c r="KIG33" s="1687"/>
      <c r="KIH33" s="1687"/>
      <c r="KIJ33" s="1687"/>
      <c r="KIK33" s="1687"/>
      <c r="KIL33" s="1687"/>
      <c r="KIM33" s="1687"/>
      <c r="KIN33" s="1687"/>
      <c r="KIO33" s="1687"/>
      <c r="KIP33" s="1687"/>
      <c r="KIQ33" s="1690"/>
      <c r="KIR33" s="1686"/>
      <c r="KIS33" s="1687"/>
      <c r="KIT33" s="1687"/>
      <c r="KIY33" s="1687"/>
      <c r="KIZ33" s="1687"/>
      <c r="KJB33" s="1687"/>
      <c r="KJC33" s="1687"/>
      <c r="KJD33" s="1687"/>
      <c r="KJE33" s="1687"/>
      <c r="KJF33" s="1687"/>
      <c r="KJG33" s="1687"/>
      <c r="KJH33" s="1687"/>
      <c r="KJI33" s="1690"/>
      <c r="KJJ33" s="1686"/>
      <c r="KJK33" s="1687"/>
      <c r="KJL33" s="1687"/>
      <c r="KJQ33" s="1687"/>
      <c r="KJR33" s="1687"/>
      <c r="KJT33" s="1687"/>
      <c r="KJU33" s="1687"/>
      <c r="KJV33" s="1687"/>
      <c r="KJW33" s="1687"/>
      <c r="KJX33" s="1687"/>
      <c r="KJY33" s="1687"/>
      <c r="KJZ33" s="1687"/>
      <c r="KKA33" s="1690"/>
      <c r="KKB33" s="1686"/>
      <c r="KKC33" s="1687"/>
      <c r="KKD33" s="1687"/>
      <c r="KKI33" s="1687"/>
      <c r="KKJ33" s="1687"/>
      <c r="KKL33" s="1687"/>
      <c r="KKM33" s="1687"/>
      <c r="KKN33" s="1687"/>
      <c r="KKO33" s="1687"/>
      <c r="KKP33" s="1687"/>
      <c r="KKQ33" s="1687"/>
      <c r="KKR33" s="1687"/>
      <c r="KKS33" s="1690"/>
      <c r="KKT33" s="1686"/>
      <c r="KKU33" s="1687"/>
      <c r="KKV33" s="1687"/>
      <c r="KLA33" s="1687"/>
      <c r="KLB33" s="1687"/>
      <c r="KLD33" s="1687"/>
      <c r="KLE33" s="1687"/>
      <c r="KLF33" s="1687"/>
      <c r="KLG33" s="1687"/>
      <c r="KLH33" s="1687"/>
      <c r="KLI33" s="1687"/>
      <c r="KLJ33" s="1687"/>
      <c r="KLK33" s="1690"/>
      <c r="KLL33" s="1686"/>
      <c r="KLM33" s="1687"/>
      <c r="KLN33" s="1687"/>
      <c r="KLS33" s="1687"/>
      <c r="KLT33" s="1687"/>
      <c r="KLV33" s="1687"/>
      <c r="KLW33" s="1687"/>
      <c r="KLX33" s="1687"/>
      <c r="KLY33" s="1687"/>
      <c r="KLZ33" s="1687"/>
      <c r="KMA33" s="1687"/>
      <c r="KMB33" s="1687"/>
      <c r="KMC33" s="1690"/>
      <c r="KMD33" s="1686"/>
      <c r="KME33" s="1687"/>
      <c r="KMF33" s="1687"/>
      <c r="KMK33" s="1687"/>
      <c r="KML33" s="1687"/>
      <c r="KMN33" s="1687"/>
      <c r="KMO33" s="1687"/>
      <c r="KMP33" s="1687"/>
      <c r="KMQ33" s="1687"/>
      <c r="KMR33" s="1687"/>
      <c r="KMS33" s="1687"/>
      <c r="KMT33" s="1687"/>
      <c r="KMU33" s="1690"/>
      <c r="KMV33" s="1686"/>
      <c r="KMW33" s="1687"/>
      <c r="KMX33" s="1687"/>
      <c r="KNC33" s="1687"/>
      <c r="KND33" s="1687"/>
      <c r="KNF33" s="1687"/>
      <c r="KNG33" s="1687"/>
      <c r="KNH33" s="1687"/>
      <c r="KNI33" s="1687"/>
      <c r="KNJ33" s="1687"/>
      <c r="KNK33" s="1687"/>
      <c r="KNL33" s="1687"/>
      <c r="KNM33" s="1690"/>
      <c r="KNN33" s="1686"/>
      <c r="KNO33" s="1687"/>
      <c r="KNP33" s="1687"/>
      <c r="KNU33" s="1687"/>
      <c r="KNV33" s="1687"/>
      <c r="KNX33" s="1687"/>
      <c r="KNY33" s="1687"/>
      <c r="KNZ33" s="1687"/>
      <c r="KOA33" s="1687"/>
      <c r="KOB33" s="1687"/>
      <c r="KOC33" s="1687"/>
      <c r="KOD33" s="1687"/>
      <c r="KOE33" s="1690"/>
      <c r="KOF33" s="1686"/>
      <c r="KOG33" s="1687"/>
      <c r="KOH33" s="1687"/>
      <c r="KOM33" s="1687"/>
      <c r="KON33" s="1687"/>
      <c r="KOP33" s="1687"/>
      <c r="KOQ33" s="1687"/>
      <c r="KOR33" s="1687"/>
      <c r="KOS33" s="1687"/>
      <c r="KOT33" s="1687"/>
      <c r="KOU33" s="1687"/>
      <c r="KOV33" s="1687"/>
      <c r="KOW33" s="1690"/>
      <c r="KOX33" s="1686"/>
      <c r="KOY33" s="1687"/>
      <c r="KOZ33" s="1687"/>
      <c r="KPE33" s="1687"/>
      <c r="KPF33" s="1687"/>
      <c r="KPH33" s="1687"/>
      <c r="KPI33" s="1687"/>
      <c r="KPJ33" s="1687"/>
      <c r="KPK33" s="1687"/>
      <c r="KPL33" s="1687"/>
      <c r="KPM33" s="1687"/>
      <c r="KPN33" s="1687"/>
      <c r="KPO33" s="1690"/>
      <c r="KPP33" s="1686"/>
      <c r="KPQ33" s="1687"/>
      <c r="KPR33" s="1687"/>
      <c r="KPW33" s="1687"/>
      <c r="KPX33" s="1687"/>
      <c r="KPZ33" s="1687"/>
      <c r="KQA33" s="1687"/>
      <c r="KQB33" s="1687"/>
      <c r="KQC33" s="1687"/>
      <c r="KQD33" s="1687"/>
      <c r="KQE33" s="1687"/>
      <c r="KQF33" s="1687"/>
      <c r="KQG33" s="1690"/>
      <c r="KQH33" s="1686"/>
      <c r="KQI33" s="1687"/>
      <c r="KQJ33" s="1687"/>
      <c r="KQO33" s="1687"/>
      <c r="KQP33" s="1687"/>
      <c r="KQR33" s="1687"/>
      <c r="KQS33" s="1687"/>
      <c r="KQT33" s="1687"/>
      <c r="KQU33" s="1687"/>
      <c r="KQV33" s="1687"/>
      <c r="KQW33" s="1687"/>
      <c r="KQX33" s="1687"/>
      <c r="KQY33" s="1690"/>
      <c r="KQZ33" s="1686"/>
      <c r="KRA33" s="1687"/>
      <c r="KRB33" s="1687"/>
      <c r="KRG33" s="1687"/>
      <c r="KRH33" s="1687"/>
      <c r="KRJ33" s="1687"/>
      <c r="KRK33" s="1687"/>
      <c r="KRL33" s="1687"/>
      <c r="KRM33" s="1687"/>
      <c r="KRN33" s="1687"/>
      <c r="KRO33" s="1687"/>
      <c r="KRP33" s="1687"/>
      <c r="KRQ33" s="1690"/>
      <c r="KRR33" s="1686"/>
      <c r="KRS33" s="1687"/>
      <c r="KRT33" s="1687"/>
      <c r="KRY33" s="1687"/>
      <c r="KRZ33" s="1687"/>
      <c r="KSB33" s="1687"/>
      <c r="KSC33" s="1687"/>
      <c r="KSD33" s="1687"/>
      <c r="KSE33" s="1687"/>
      <c r="KSF33" s="1687"/>
      <c r="KSG33" s="1687"/>
      <c r="KSH33" s="1687"/>
      <c r="KSI33" s="1690"/>
      <c r="KSJ33" s="1686"/>
      <c r="KSK33" s="1687"/>
      <c r="KSL33" s="1687"/>
      <c r="KSQ33" s="1687"/>
      <c r="KSR33" s="1687"/>
      <c r="KST33" s="1687"/>
      <c r="KSU33" s="1687"/>
      <c r="KSV33" s="1687"/>
      <c r="KSW33" s="1687"/>
      <c r="KSX33" s="1687"/>
      <c r="KSY33" s="1687"/>
      <c r="KSZ33" s="1687"/>
      <c r="KTA33" s="1690"/>
      <c r="KTB33" s="1686"/>
      <c r="KTC33" s="1687"/>
      <c r="KTD33" s="1687"/>
      <c r="KTI33" s="1687"/>
      <c r="KTJ33" s="1687"/>
      <c r="KTL33" s="1687"/>
      <c r="KTM33" s="1687"/>
      <c r="KTN33" s="1687"/>
      <c r="KTO33" s="1687"/>
      <c r="KTP33" s="1687"/>
      <c r="KTQ33" s="1687"/>
      <c r="KTR33" s="1687"/>
      <c r="KTS33" s="1690"/>
      <c r="KTT33" s="1686"/>
      <c r="KTU33" s="1687"/>
      <c r="KTV33" s="1687"/>
      <c r="KUA33" s="1687"/>
      <c r="KUB33" s="1687"/>
      <c r="KUD33" s="1687"/>
      <c r="KUE33" s="1687"/>
      <c r="KUF33" s="1687"/>
      <c r="KUG33" s="1687"/>
      <c r="KUH33" s="1687"/>
      <c r="KUI33" s="1687"/>
      <c r="KUJ33" s="1687"/>
      <c r="KUK33" s="1690"/>
      <c r="KUL33" s="1686"/>
      <c r="KUM33" s="1687"/>
      <c r="KUN33" s="1687"/>
      <c r="KUS33" s="1687"/>
      <c r="KUT33" s="1687"/>
      <c r="KUV33" s="1687"/>
      <c r="KUW33" s="1687"/>
      <c r="KUX33" s="1687"/>
      <c r="KUY33" s="1687"/>
      <c r="KUZ33" s="1687"/>
      <c r="KVA33" s="1687"/>
      <c r="KVB33" s="1687"/>
      <c r="KVC33" s="1690"/>
      <c r="KVD33" s="1686"/>
      <c r="KVE33" s="1687"/>
      <c r="KVF33" s="1687"/>
      <c r="KVK33" s="1687"/>
      <c r="KVL33" s="1687"/>
      <c r="KVN33" s="1687"/>
      <c r="KVO33" s="1687"/>
      <c r="KVP33" s="1687"/>
      <c r="KVQ33" s="1687"/>
      <c r="KVR33" s="1687"/>
      <c r="KVS33" s="1687"/>
      <c r="KVT33" s="1687"/>
      <c r="KVU33" s="1690"/>
      <c r="KVV33" s="1686"/>
      <c r="KVW33" s="1687"/>
      <c r="KVX33" s="1687"/>
      <c r="KWC33" s="1687"/>
      <c r="KWD33" s="1687"/>
      <c r="KWF33" s="1687"/>
      <c r="KWG33" s="1687"/>
      <c r="KWH33" s="1687"/>
      <c r="KWI33" s="1687"/>
      <c r="KWJ33" s="1687"/>
      <c r="KWK33" s="1687"/>
      <c r="KWL33" s="1687"/>
      <c r="KWM33" s="1690"/>
      <c r="KWN33" s="1686"/>
      <c r="KWO33" s="1687"/>
      <c r="KWP33" s="1687"/>
      <c r="KWU33" s="1687"/>
      <c r="KWV33" s="1687"/>
      <c r="KWX33" s="1687"/>
      <c r="KWY33" s="1687"/>
      <c r="KWZ33" s="1687"/>
      <c r="KXA33" s="1687"/>
      <c r="KXB33" s="1687"/>
      <c r="KXC33" s="1687"/>
      <c r="KXD33" s="1687"/>
      <c r="KXE33" s="1690"/>
      <c r="KXF33" s="1686"/>
      <c r="KXG33" s="1687"/>
      <c r="KXH33" s="1687"/>
      <c r="KXM33" s="1687"/>
      <c r="KXN33" s="1687"/>
      <c r="KXP33" s="1687"/>
      <c r="KXQ33" s="1687"/>
      <c r="KXR33" s="1687"/>
      <c r="KXS33" s="1687"/>
      <c r="KXT33" s="1687"/>
      <c r="KXU33" s="1687"/>
      <c r="KXV33" s="1687"/>
      <c r="KXW33" s="1690"/>
      <c r="KXX33" s="1686"/>
      <c r="KXY33" s="1687"/>
      <c r="KXZ33" s="1687"/>
      <c r="KYE33" s="1687"/>
      <c r="KYF33" s="1687"/>
      <c r="KYH33" s="1687"/>
      <c r="KYI33" s="1687"/>
      <c r="KYJ33" s="1687"/>
      <c r="KYK33" s="1687"/>
      <c r="KYL33" s="1687"/>
      <c r="KYM33" s="1687"/>
      <c r="KYN33" s="1687"/>
      <c r="KYO33" s="1690"/>
      <c r="KYP33" s="1686"/>
      <c r="KYQ33" s="1687"/>
      <c r="KYR33" s="1687"/>
      <c r="KYW33" s="1687"/>
      <c r="KYX33" s="1687"/>
      <c r="KYZ33" s="1687"/>
      <c r="KZA33" s="1687"/>
      <c r="KZB33" s="1687"/>
      <c r="KZC33" s="1687"/>
      <c r="KZD33" s="1687"/>
      <c r="KZE33" s="1687"/>
      <c r="KZF33" s="1687"/>
      <c r="KZG33" s="1690"/>
      <c r="KZH33" s="1686"/>
      <c r="KZI33" s="1687"/>
      <c r="KZJ33" s="1687"/>
      <c r="KZO33" s="1687"/>
      <c r="KZP33" s="1687"/>
      <c r="KZR33" s="1687"/>
      <c r="KZS33" s="1687"/>
      <c r="KZT33" s="1687"/>
      <c r="KZU33" s="1687"/>
      <c r="KZV33" s="1687"/>
      <c r="KZW33" s="1687"/>
      <c r="KZX33" s="1687"/>
      <c r="KZY33" s="1690"/>
      <c r="KZZ33" s="1686"/>
      <c r="LAA33" s="1687"/>
      <c r="LAB33" s="1687"/>
      <c r="LAG33" s="1687"/>
      <c r="LAH33" s="1687"/>
      <c r="LAJ33" s="1687"/>
      <c r="LAK33" s="1687"/>
      <c r="LAL33" s="1687"/>
      <c r="LAM33" s="1687"/>
      <c r="LAN33" s="1687"/>
      <c r="LAO33" s="1687"/>
      <c r="LAP33" s="1687"/>
      <c r="LAQ33" s="1690"/>
      <c r="LAR33" s="1686"/>
      <c r="LAS33" s="1687"/>
      <c r="LAT33" s="1687"/>
      <c r="LAY33" s="1687"/>
      <c r="LAZ33" s="1687"/>
      <c r="LBB33" s="1687"/>
      <c r="LBC33" s="1687"/>
      <c r="LBD33" s="1687"/>
      <c r="LBE33" s="1687"/>
      <c r="LBF33" s="1687"/>
      <c r="LBG33" s="1687"/>
      <c r="LBH33" s="1687"/>
      <c r="LBI33" s="1690"/>
      <c r="LBJ33" s="1686"/>
      <c r="LBK33" s="1687"/>
      <c r="LBL33" s="1687"/>
      <c r="LBQ33" s="1687"/>
      <c r="LBR33" s="1687"/>
      <c r="LBT33" s="1687"/>
      <c r="LBU33" s="1687"/>
      <c r="LBV33" s="1687"/>
      <c r="LBW33" s="1687"/>
      <c r="LBX33" s="1687"/>
      <c r="LBY33" s="1687"/>
      <c r="LBZ33" s="1687"/>
      <c r="LCA33" s="1690"/>
      <c r="LCB33" s="1686"/>
      <c r="LCC33" s="1687"/>
      <c r="LCD33" s="1687"/>
      <c r="LCI33" s="1687"/>
      <c r="LCJ33" s="1687"/>
      <c r="LCL33" s="1687"/>
      <c r="LCM33" s="1687"/>
      <c r="LCN33" s="1687"/>
      <c r="LCO33" s="1687"/>
      <c r="LCP33" s="1687"/>
      <c r="LCQ33" s="1687"/>
      <c r="LCR33" s="1687"/>
      <c r="LCS33" s="1690"/>
      <c r="LCT33" s="1686"/>
      <c r="LCU33" s="1687"/>
      <c r="LCV33" s="1687"/>
      <c r="LDA33" s="1687"/>
      <c r="LDB33" s="1687"/>
      <c r="LDD33" s="1687"/>
      <c r="LDE33" s="1687"/>
      <c r="LDF33" s="1687"/>
      <c r="LDG33" s="1687"/>
      <c r="LDH33" s="1687"/>
      <c r="LDI33" s="1687"/>
      <c r="LDJ33" s="1687"/>
      <c r="LDK33" s="1690"/>
      <c r="LDL33" s="1686"/>
      <c r="LDM33" s="1687"/>
      <c r="LDN33" s="1687"/>
      <c r="LDS33" s="1687"/>
      <c r="LDT33" s="1687"/>
      <c r="LDV33" s="1687"/>
      <c r="LDW33" s="1687"/>
      <c r="LDX33" s="1687"/>
      <c r="LDY33" s="1687"/>
      <c r="LDZ33" s="1687"/>
      <c r="LEA33" s="1687"/>
      <c r="LEB33" s="1687"/>
      <c r="LEC33" s="1690"/>
      <c r="LED33" s="1686"/>
      <c r="LEE33" s="1687"/>
      <c r="LEF33" s="1687"/>
      <c r="LEK33" s="1687"/>
      <c r="LEL33" s="1687"/>
      <c r="LEN33" s="1687"/>
      <c r="LEO33" s="1687"/>
      <c r="LEP33" s="1687"/>
      <c r="LEQ33" s="1687"/>
      <c r="LER33" s="1687"/>
      <c r="LES33" s="1687"/>
      <c r="LET33" s="1687"/>
      <c r="LEU33" s="1690"/>
      <c r="LEV33" s="1686"/>
      <c r="LEW33" s="1687"/>
      <c r="LEX33" s="1687"/>
      <c r="LFC33" s="1687"/>
      <c r="LFD33" s="1687"/>
      <c r="LFF33" s="1687"/>
      <c r="LFG33" s="1687"/>
      <c r="LFH33" s="1687"/>
      <c r="LFI33" s="1687"/>
      <c r="LFJ33" s="1687"/>
      <c r="LFK33" s="1687"/>
      <c r="LFL33" s="1687"/>
      <c r="LFM33" s="1690"/>
      <c r="LFN33" s="1686"/>
      <c r="LFO33" s="1687"/>
      <c r="LFP33" s="1687"/>
      <c r="LFU33" s="1687"/>
      <c r="LFV33" s="1687"/>
      <c r="LFX33" s="1687"/>
      <c r="LFY33" s="1687"/>
      <c r="LFZ33" s="1687"/>
      <c r="LGA33" s="1687"/>
      <c r="LGB33" s="1687"/>
      <c r="LGC33" s="1687"/>
      <c r="LGD33" s="1687"/>
      <c r="LGE33" s="1690"/>
      <c r="LGF33" s="1686"/>
      <c r="LGG33" s="1687"/>
      <c r="LGH33" s="1687"/>
      <c r="LGM33" s="1687"/>
      <c r="LGN33" s="1687"/>
      <c r="LGP33" s="1687"/>
      <c r="LGQ33" s="1687"/>
      <c r="LGR33" s="1687"/>
      <c r="LGS33" s="1687"/>
      <c r="LGT33" s="1687"/>
      <c r="LGU33" s="1687"/>
      <c r="LGV33" s="1687"/>
      <c r="LGW33" s="1690"/>
      <c r="LGX33" s="1686"/>
      <c r="LGY33" s="1687"/>
      <c r="LGZ33" s="1687"/>
      <c r="LHE33" s="1687"/>
      <c r="LHF33" s="1687"/>
      <c r="LHH33" s="1687"/>
      <c r="LHI33" s="1687"/>
      <c r="LHJ33" s="1687"/>
      <c r="LHK33" s="1687"/>
      <c r="LHL33" s="1687"/>
      <c r="LHM33" s="1687"/>
      <c r="LHN33" s="1687"/>
      <c r="LHO33" s="1690"/>
      <c r="LHP33" s="1686"/>
      <c r="LHQ33" s="1687"/>
      <c r="LHR33" s="1687"/>
      <c r="LHW33" s="1687"/>
      <c r="LHX33" s="1687"/>
      <c r="LHZ33" s="1687"/>
      <c r="LIA33" s="1687"/>
      <c r="LIB33" s="1687"/>
      <c r="LIC33" s="1687"/>
      <c r="LID33" s="1687"/>
      <c r="LIE33" s="1687"/>
      <c r="LIF33" s="1687"/>
      <c r="LIG33" s="1690"/>
      <c r="LIH33" s="1686"/>
      <c r="LII33" s="1687"/>
      <c r="LIJ33" s="1687"/>
      <c r="LIO33" s="1687"/>
      <c r="LIP33" s="1687"/>
      <c r="LIR33" s="1687"/>
      <c r="LIS33" s="1687"/>
      <c r="LIT33" s="1687"/>
      <c r="LIU33" s="1687"/>
      <c r="LIV33" s="1687"/>
      <c r="LIW33" s="1687"/>
      <c r="LIX33" s="1687"/>
      <c r="LIY33" s="1690"/>
      <c r="LIZ33" s="1686"/>
      <c r="LJA33" s="1687"/>
      <c r="LJB33" s="1687"/>
      <c r="LJG33" s="1687"/>
      <c r="LJH33" s="1687"/>
      <c r="LJJ33" s="1687"/>
      <c r="LJK33" s="1687"/>
      <c r="LJL33" s="1687"/>
      <c r="LJM33" s="1687"/>
      <c r="LJN33" s="1687"/>
      <c r="LJO33" s="1687"/>
      <c r="LJP33" s="1687"/>
      <c r="LJQ33" s="1690"/>
      <c r="LJR33" s="1686"/>
      <c r="LJS33" s="1687"/>
      <c r="LJT33" s="1687"/>
      <c r="LJY33" s="1687"/>
      <c r="LJZ33" s="1687"/>
      <c r="LKB33" s="1687"/>
      <c r="LKC33" s="1687"/>
      <c r="LKD33" s="1687"/>
      <c r="LKE33" s="1687"/>
      <c r="LKF33" s="1687"/>
      <c r="LKG33" s="1687"/>
      <c r="LKH33" s="1687"/>
      <c r="LKI33" s="1690"/>
      <c r="LKJ33" s="1686"/>
      <c r="LKK33" s="1687"/>
      <c r="LKL33" s="1687"/>
      <c r="LKQ33" s="1687"/>
      <c r="LKR33" s="1687"/>
      <c r="LKT33" s="1687"/>
      <c r="LKU33" s="1687"/>
      <c r="LKV33" s="1687"/>
      <c r="LKW33" s="1687"/>
      <c r="LKX33" s="1687"/>
      <c r="LKY33" s="1687"/>
      <c r="LKZ33" s="1687"/>
      <c r="LLA33" s="1690"/>
      <c r="LLB33" s="1686"/>
      <c r="LLC33" s="1687"/>
      <c r="LLD33" s="1687"/>
      <c r="LLI33" s="1687"/>
      <c r="LLJ33" s="1687"/>
      <c r="LLL33" s="1687"/>
      <c r="LLM33" s="1687"/>
      <c r="LLN33" s="1687"/>
      <c r="LLO33" s="1687"/>
      <c r="LLP33" s="1687"/>
      <c r="LLQ33" s="1687"/>
      <c r="LLR33" s="1687"/>
      <c r="LLS33" s="1690"/>
      <c r="LLT33" s="1686"/>
      <c r="LLU33" s="1687"/>
      <c r="LLV33" s="1687"/>
      <c r="LMA33" s="1687"/>
      <c r="LMB33" s="1687"/>
      <c r="LMD33" s="1687"/>
      <c r="LME33" s="1687"/>
      <c r="LMF33" s="1687"/>
      <c r="LMG33" s="1687"/>
      <c r="LMH33" s="1687"/>
      <c r="LMI33" s="1687"/>
      <c r="LMJ33" s="1687"/>
      <c r="LMK33" s="1690"/>
      <c r="LML33" s="1686"/>
      <c r="LMM33" s="1687"/>
      <c r="LMN33" s="1687"/>
      <c r="LMS33" s="1687"/>
      <c r="LMT33" s="1687"/>
      <c r="LMV33" s="1687"/>
      <c r="LMW33" s="1687"/>
      <c r="LMX33" s="1687"/>
      <c r="LMY33" s="1687"/>
      <c r="LMZ33" s="1687"/>
      <c r="LNA33" s="1687"/>
      <c r="LNB33" s="1687"/>
      <c r="LNC33" s="1690"/>
      <c r="LND33" s="1686"/>
      <c r="LNE33" s="1687"/>
      <c r="LNF33" s="1687"/>
      <c r="LNK33" s="1687"/>
      <c r="LNL33" s="1687"/>
      <c r="LNN33" s="1687"/>
      <c r="LNO33" s="1687"/>
      <c r="LNP33" s="1687"/>
      <c r="LNQ33" s="1687"/>
      <c r="LNR33" s="1687"/>
      <c r="LNS33" s="1687"/>
      <c r="LNT33" s="1687"/>
      <c r="LNU33" s="1690"/>
      <c r="LNV33" s="1686"/>
      <c r="LNW33" s="1687"/>
      <c r="LNX33" s="1687"/>
      <c r="LOC33" s="1687"/>
      <c r="LOD33" s="1687"/>
      <c r="LOF33" s="1687"/>
      <c r="LOG33" s="1687"/>
      <c r="LOH33" s="1687"/>
      <c r="LOI33" s="1687"/>
      <c r="LOJ33" s="1687"/>
      <c r="LOK33" s="1687"/>
      <c r="LOL33" s="1687"/>
      <c r="LOM33" s="1690"/>
      <c r="LON33" s="1686"/>
      <c r="LOO33" s="1687"/>
      <c r="LOP33" s="1687"/>
      <c r="LOU33" s="1687"/>
      <c r="LOV33" s="1687"/>
      <c r="LOX33" s="1687"/>
      <c r="LOY33" s="1687"/>
      <c r="LOZ33" s="1687"/>
      <c r="LPA33" s="1687"/>
      <c r="LPB33" s="1687"/>
      <c r="LPC33" s="1687"/>
      <c r="LPD33" s="1687"/>
      <c r="LPE33" s="1690"/>
      <c r="LPF33" s="1686"/>
      <c r="LPG33" s="1687"/>
      <c r="LPH33" s="1687"/>
      <c r="LPM33" s="1687"/>
      <c r="LPN33" s="1687"/>
      <c r="LPP33" s="1687"/>
      <c r="LPQ33" s="1687"/>
      <c r="LPR33" s="1687"/>
      <c r="LPS33" s="1687"/>
      <c r="LPT33" s="1687"/>
      <c r="LPU33" s="1687"/>
      <c r="LPV33" s="1687"/>
      <c r="LPW33" s="1690"/>
      <c r="LPX33" s="1686"/>
      <c r="LPY33" s="1687"/>
      <c r="LPZ33" s="1687"/>
      <c r="LQE33" s="1687"/>
      <c r="LQF33" s="1687"/>
      <c r="LQH33" s="1687"/>
      <c r="LQI33" s="1687"/>
      <c r="LQJ33" s="1687"/>
      <c r="LQK33" s="1687"/>
      <c r="LQL33" s="1687"/>
      <c r="LQM33" s="1687"/>
      <c r="LQN33" s="1687"/>
      <c r="LQO33" s="1690"/>
      <c r="LQP33" s="1686"/>
      <c r="LQQ33" s="1687"/>
      <c r="LQR33" s="1687"/>
      <c r="LQW33" s="1687"/>
      <c r="LQX33" s="1687"/>
      <c r="LQZ33" s="1687"/>
      <c r="LRA33" s="1687"/>
      <c r="LRB33" s="1687"/>
      <c r="LRC33" s="1687"/>
      <c r="LRD33" s="1687"/>
      <c r="LRE33" s="1687"/>
      <c r="LRF33" s="1687"/>
      <c r="LRG33" s="1690"/>
      <c r="LRH33" s="1686"/>
      <c r="LRI33" s="1687"/>
      <c r="LRJ33" s="1687"/>
      <c r="LRO33" s="1687"/>
      <c r="LRP33" s="1687"/>
      <c r="LRR33" s="1687"/>
      <c r="LRS33" s="1687"/>
      <c r="LRT33" s="1687"/>
      <c r="LRU33" s="1687"/>
      <c r="LRV33" s="1687"/>
      <c r="LRW33" s="1687"/>
      <c r="LRX33" s="1687"/>
      <c r="LRY33" s="1690"/>
      <c r="LRZ33" s="1686"/>
      <c r="LSA33" s="1687"/>
      <c r="LSB33" s="1687"/>
      <c r="LSG33" s="1687"/>
      <c r="LSH33" s="1687"/>
      <c r="LSJ33" s="1687"/>
      <c r="LSK33" s="1687"/>
      <c r="LSL33" s="1687"/>
      <c r="LSM33" s="1687"/>
      <c r="LSN33" s="1687"/>
      <c r="LSO33" s="1687"/>
      <c r="LSP33" s="1687"/>
      <c r="LSQ33" s="1690"/>
      <c r="LSR33" s="1686"/>
      <c r="LSS33" s="1687"/>
      <c r="LST33" s="1687"/>
      <c r="LSY33" s="1687"/>
      <c r="LSZ33" s="1687"/>
      <c r="LTB33" s="1687"/>
      <c r="LTC33" s="1687"/>
      <c r="LTD33" s="1687"/>
      <c r="LTE33" s="1687"/>
      <c r="LTF33" s="1687"/>
      <c r="LTG33" s="1687"/>
      <c r="LTH33" s="1687"/>
      <c r="LTI33" s="1690"/>
      <c r="LTJ33" s="1686"/>
      <c r="LTK33" s="1687"/>
      <c r="LTL33" s="1687"/>
      <c r="LTQ33" s="1687"/>
      <c r="LTR33" s="1687"/>
      <c r="LTT33" s="1687"/>
      <c r="LTU33" s="1687"/>
      <c r="LTV33" s="1687"/>
      <c r="LTW33" s="1687"/>
      <c r="LTX33" s="1687"/>
      <c r="LTY33" s="1687"/>
      <c r="LTZ33" s="1687"/>
      <c r="LUA33" s="1690"/>
      <c r="LUB33" s="1686"/>
      <c r="LUC33" s="1687"/>
      <c r="LUD33" s="1687"/>
      <c r="LUI33" s="1687"/>
      <c r="LUJ33" s="1687"/>
      <c r="LUL33" s="1687"/>
      <c r="LUM33" s="1687"/>
      <c r="LUN33" s="1687"/>
      <c r="LUO33" s="1687"/>
      <c r="LUP33" s="1687"/>
      <c r="LUQ33" s="1687"/>
      <c r="LUR33" s="1687"/>
      <c r="LUS33" s="1690"/>
      <c r="LUT33" s="1686"/>
      <c r="LUU33" s="1687"/>
      <c r="LUV33" s="1687"/>
      <c r="LVA33" s="1687"/>
      <c r="LVB33" s="1687"/>
      <c r="LVD33" s="1687"/>
      <c r="LVE33" s="1687"/>
      <c r="LVF33" s="1687"/>
      <c r="LVG33" s="1687"/>
      <c r="LVH33" s="1687"/>
      <c r="LVI33" s="1687"/>
      <c r="LVJ33" s="1687"/>
      <c r="LVK33" s="1690"/>
      <c r="LVL33" s="1686"/>
      <c r="LVM33" s="1687"/>
      <c r="LVN33" s="1687"/>
      <c r="LVS33" s="1687"/>
      <c r="LVT33" s="1687"/>
      <c r="LVV33" s="1687"/>
      <c r="LVW33" s="1687"/>
      <c r="LVX33" s="1687"/>
      <c r="LVY33" s="1687"/>
      <c r="LVZ33" s="1687"/>
      <c r="LWA33" s="1687"/>
      <c r="LWB33" s="1687"/>
      <c r="LWC33" s="1690"/>
      <c r="LWD33" s="1686"/>
      <c r="LWE33" s="1687"/>
      <c r="LWF33" s="1687"/>
      <c r="LWK33" s="1687"/>
      <c r="LWL33" s="1687"/>
      <c r="LWN33" s="1687"/>
      <c r="LWO33" s="1687"/>
      <c r="LWP33" s="1687"/>
      <c r="LWQ33" s="1687"/>
      <c r="LWR33" s="1687"/>
      <c r="LWS33" s="1687"/>
      <c r="LWT33" s="1687"/>
      <c r="LWU33" s="1690"/>
      <c r="LWV33" s="1686"/>
      <c r="LWW33" s="1687"/>
      <c r="LWX33" s="1687"/>
      <c r="LXC33" s="1687"/>
      <c r="LXD33" s="1687"/>
      <c r="LXF33" s="1687"/>
      <c r="LXG33" s="1687"/>
      <c r="LXH33" s="1687"/>
      <c r="LXI33" s="1687"/>
      <c r="LXJ33" s="1687"/>
      <c r="LXK33" s="1687"/>
      <c r="LXL33" s="1687"/>
      <c r="LXM33" s="1690"/>
      <c r="LXN33" s="1686"/>
      <c r="LXO33" s="1687"/>
      <c r="LXP33" s="1687"/>
      <c r="LXU33" s="1687"/>
      <c r="LXV33" s="1687"/>
      <c r="LXX33" s="1687"/>
      <c r="LXY33" s="1687"/>
      <c r="LXZ33" s="1687"/>
      <c r="LYA33" s="1687"/>
      <c r="LYB33" s="1687"/>
      <c r="LYC33" s="1687"/>
      <c r="LYD33" s="1687"/>
      <c r="LYE33" s="1690"/>
      <c r="LYF33" s="1686"/>
      <c r="LYG33" s="1687"/>
      <c r="LYH33" s="1687"/>
      <c r="LYM33" s="1687"/>
      <c r="LYN33" s="1687"/>
      <c r="LYP33" s="1687"/>
      <c r="LYQ33" s="1687"/>
      <c r="LYR33" s="1687"/>
      <c r="LYS33" s="1687"/>
      <c r="LYT33" s="1687"/>
      <c r="LYU33" s="1687"/>
      <c r="LYV33" s="1687"/>
      <c r="LYW33" s="1690"/>
      <c r="LYX33" s="1686"/>
      <c r="LYY33" s="1687"/>
      <c r="LYZ33" s="1687"/>
      <c r="LZE33" s="1687"/>
      <c r="LZF33" s="1687"/>
      <c r="LZH33" s="1687"/>
      <c r="LZI33" s="1687"/>
      <c r="LZJ33" s="1687"/>
      <c r="LZK33" s="1687"/>
      <c r="LZL33" s="1687"/>
      <c r="LZM33" s="1687"/>
      <c r="LZN33" s="1687"/>
      <c r="LZO33" s="1690"/>
      <c r="LZP33" s="1686"/>
      <c r="LZQ33" s="1687"/>
      <c r="LZR33" s="1687"/>
      <c r="LZW33" s="1687"/>
      <c r="LZX33" s="1687"/>
      <c r="LZZ33" s="1687"/>
      <c r="MAA33" s="1687"/>
      <c r="MAB33" s="1687"/>
      <c r="MAC33" s="1687"/>
      <c r="MAD33" s="1687"/>
      <c r="MAE33" s="1687"/>
      <c r="MAF33" s="1687"/>
      <c r="MAG33" s="1690"/>
      <c r="MAH33" s="1686"/>
      <c r="MAI33" s="1687"/>
      <c r="MAJ33" s="1687"/>
      <c r="MAO33" s="1687"/>
      <c r="MAP33" s="1687"/>
      <c r="MAR33" s="1687"/>
      <c r="MAS33" s="1687"/>
      <c r="MAT33" s="1687"/>
      <c r="MAU33" s="1687"/>
      <c r="MAV33" s="1687"/>
      <c r="MAW33" s="1687"/>
      <c r="MAX33" s="1687"/>
      <c r="MAY33" s="1690"/>
      <c r="MAZ33" s="1686"/>
      <c r="MBA33" s="1687"/>
      <c r="MBB33" s="1687"/>
      <c r="MBG33" s="1687"/>
      <c r="MBH33" s="1687"/>
      <c r="MBJ33" s="1687"/>
      <c r="MBK33" s="1687"/>
      <c r="MBL33" s="1687"/>
      <c r="MBM33" s="1687"/>
      <c r="MBN33" s="1687"/>
      <c r="MBO33" s="1687"/>
      <c r="MBP33" s="1687"/>
      <c r="MBQ33" s="1690"/>
      <c r="MBR33" s="1686"/>
      <c r="MBS33" s="1687"/>
      <c r="MBT33" s="1687"/>
      <c r="MBY33" s="1687"/>
      <c r="MBZ33" s="1687"/>
      <c r="MCB33" s="1687"/>
      <c r="MCC33" s="1687"/>
      <c r="MCD33" s="1687"/>
      <c r="MCE33" s="1687"/>
      <c r="MCF33" s="1687"/>
      <c r="MCG33" s="1687"/>
      <c r="MCH33" s="1687"/>
      <c r="MCI33" s="1690"/>
      <c r="MCJ33" s="1686"/>
      <c r="MCK33" s="1687"/>
      <c r="MCL33" s="1687"/>
      <c r="MCQ33" s="1687"/>
      <c r="MCR33" s="1687"/>
      <c r="MCT33" s="1687"/>
      <c r="MCU33" s="1687"/>
      <c r="MCV33" s="1687"/>
      <c r="MCW33" s="1687"/>
      <c r="MCX33" s="1687"/>
      <c r="MCY33" s="1687"/>
      <c r="MCZ33" s="1687"/>
      <c r="MDA33" s="1690"/>
      <c r="MDB33" s="1686"/>
      <c r="MDC33" s="1687"/>
      <c r="MDD33" s="1687"/>
      <c r="MDI33" s="1687"/>
      <c r="MDJ33" s="1687"/>
      <c r="MDL33" s="1687"/>
      <c r="MDM33" s="1687"/>
      <c r="MDN33" s="1687"/>
      <c r="MDO33" s="1687"/>
      <c r="MDP33" s="1687"/>
      <c r="MDQ33" s="1687"/>
      <c r="MDR33" s="1687"/>
      <c r="MDS33" s="1690"/>
      <c r="MDT33" s="1686"/>
      <c r="MDU33" s="1687"/>
      <c r="MDV33" s="1687"/>
      <c r="MEA33" s="1687"/>
      <c r="MEB33" s="1687"/>
      <c r="MED33" s="1687"/>
      <c r="MEE33" s="1687"/>
      <c r="MEF33" s="1687"/>
      <c r="MEG33" s="1687"/>
      <c r="MEH33" s="1687"/>
      <c r="MEI33" s="1687"/>
      <c r="MEJ33" s="1687"/>
      <c r="MEK33" s="1690"/>
      <c r="MEL33" s="1686"/>
      <c r="MEM33" s="1687"/>
      <c r="MEN33" s="1687"/>
      <c r="MES33" s="1687"/>
      <c r="MET33" s="1687"/>
      <c r="MEV33" s="1687"/>
      <c r="MEW33" s="1687"/>
      <c r="MEX33" s="1687"/>
      <c r="MEY33" s="1687"/>
      <c r="MEZ33" s="1687"/>
      <c r="MFA33" s="1687"/>
      <c r="MFB33" s="1687"/>
      <c r="MFC33" s="1690"/>
      <c r="MFD33" s="1686"/>
      <c r="MFE33" s="1687"/>
      <c r="MFF33" s="1687"/>
      <c r="MFK33" s="1687"/>
      <c r="MFL33" s="1687"/>
      <c r="MFN33" s="1687"/>
      <c r="MFO33" s="1687"/>
      <c r="MFP33" s="1687"/>
      <c r="MFQ33" s="1687"/>
      <c r="MFR33" s="1687"/>
      <c r="MFS33" s="1687"/>
      <c r="MFT33" s="1687"/>
      <c r="MFU33" s="1690"/>
      <c r="MFV33" s="1686"/>
      <c r="MFW33" s="1687"/>
      <c r="MFX33" s="1687"/>
      <c r="MGC33" s="1687"/>
      <c r="MGD33" s="1687"/>
      <c r="MGF33" s="1687"/>
      <c r="MGG33" s="1687"/>
      <c r="MGH33" s="1687"/>
      <c r="MGI33" s="1687"/>
      <c r="MGJ33" s="1687"/>
      <c r="MGK33" s="1687"/>
      <c r="MGL33" s="1687"/>
      <c r="MGM33" s="1690"/>
      <c r="MGN33" s="1686"/>
      <c r="MGO33" s="1687"/>
      <c r="MGP33" s="1687"/>
      <c r="MGU33" s="1687"/>
      <c r="MGV33" s="1687"/>
      <c r="MGX33" s="1687"/>
      <c r="MGY33" s="1687"/>
      <c r="MGZ33" s="1687"/>
      <c r="MHA33" s="1687"/>
      <c r="MHB33" s="1687"/>
      <c r="MHC33" s="1687"/>
      <c r="MHD33" s="1687"/>
      <c r="MHE33" s="1690"/>
      <c r="MHF33" s="1686"/>
      <c r="MHG33" s="1687"/>
      <c r="MHH33" s="1687"/>
      <c r="MHM33" s="1687"/>
      <c r="MHN33" s="1687"/>
      <c r="MHP33" s="1687"/>
      <c r="MHQ33" s="1687"/>
      <c r="MHR33" s="1687"/>
      <c r="MHS33" s="1687"/>
      <c r="MHT33" s="1687"/>
      <c r="MHU33" s="1687"/>
      <c r="MHV33" s="1687"/>
      <c r="MHW33" s="1690"/>
      <c r="MHX33" s="1686"/>
      <c r="MHY33" s="1687"/>
      <c r="MHZ33" s="1687"/>
      <c r="MIE33" s="1687"/>
      <c r="MIF33" s="1687"/>
      <c r="MIH33" s="1687"/>
      <c r="MII33" s="1687"/>
      <c r="MIJ33" s="1687"/>
      <c r="MIK33" s="1687"/>
      <c r="MIL33" s="1687"/>
      <c r="MIM33" s="1687"/>
      <c r="MIN33" s="1687"/>
      <c r="MIO33" s="1690"/>
      <c r="MIP33" s="1686"/>
      <c r="MIQ33" s="1687"/>
      <c r="MIR33" s="1687"/>
      <c r="MIW33" s="1687"/>
      <c r="MIX33" s="1687"/>
      <c r="MIZ33" s="1687"/>
      <c r="MJA33" s="1687"/>
      <c r="MJB33" s="1687"/>
      <c r="MJC33" s="1687"/>
      <c r="MJD33" s="1687"/>
      <c r="MJE33" s="1687"/>
      <c r="MJF33" s="1687"/>
      <c r="MJG33" s="1690"/>
      <c r="MJH33" s="1686"/>
      <c r="MJI33" s="1687"/>
      <c r="MJJ33" s="1687"/>
      <c r="MJO33" s="1687"/>
      <c r="MJP33" s="1687"/>
      <c r="MJR33" s="1687"/>
      <c r="MJS33" s="1687"/>
      <c r="MJT33" s="1687"/>
      <c r="MJU33" s="1687"/>
      <c r="MJV33" s="1687"/>
      <c r="MJW33" s="1687"/>
      <c r="MJX33" s="1687"/>
      <c r="MJY33" s="1690"/>
      <c r="MJZ33" s="1686"/>
      <c r="MKA33" s="1687"/>
      <c r="MKB33" s="1687"/>
      <c r="MKG33" s="1687"/>
      <c r="MKH33" s="1687"/>
      <c r="MKJ33" s="1687"/>
      <c r="MKK33" s="1687"/>
      <c r="MKL33" s="1687"/>
      <c r="MKM33" s="1687"/>
      <c r="MKN33" s="1687"/>
      <c r="MKO33" s="1687"/>
      <c r="MKP33" s="1687"/>
      <c r="MKQ33" s="1690"/>
      <c r="MKR33" s="1686"/>
      <c r="MKS33" s="1687"/>
      <c r="MKT33" s="1687"/>
      <c r="MKY33" s="1687"/>
      <c r="MKZ33" s="1687"/>
      <c r="MLB33" s="1687"/>
      <c r="MLC33" s="1687"/>
      <c r="MLD33" s="1687"/>
      <c r="MLE33" s="1687"/>
      <c r="MLF33" s="1687"/>
      <c r="MLG33" s="1687"/>
      <c r="MLH33" s="1687"/>
      <c r="MLI33" s="1690"/>
      <c r="MLJ33" s="1686"/>
      <c r="MLK33" s="1687"/>
      <c r="MLL33" s="1687"/>
      <c r="MLQ33" s="1687"/>
      <c r="MLR33" s="1687"/>
      <c r="MLT33" s="1687"/>
      <c r="MLU33" s="1687"/>
      <c r="MLV33" s="1687"/>
      <c r="MLW33" s="1687"/>
      <c r="MLX33" s="1687"/>
      <c r="MLY33" s="1687"/>
      <c r="MLZ33" s="1687"/>
      <c r="MMA33" s="1690"/>
      <c r="MMB33" s="1686"/>
      <c r="MMC33" s="1687"/>
      <c r="MMD33" s="1687"/>
      <c r="MMI33" s="1687"/>
      <c r="MMJ33" s="1687"/>
      <c r="MML33" s="1687"/>
      <c r="MMM33" s="1687"/>
      <c r="MMN33" s="1687"/>
      <c r="MMO33" s="1687"/>
      <c r="MMP33" s="1687"/>
      <c r="MMQ33" s="1687"/>
      <c r="MMR33" s="1687"/>
      <c r="MMS33" s="1690"/>
      <c r="MMT33" s="1686"/>
      <c r="MMU33" s="1687"/>
      <c r="MMV33" s="1687"/>
      <c r="MNA33" s="1687"/>
      <c r="MNB33" s="1687"/>
      <c r="MND33" s="1687"/>
      <c r="MNE33" s="1687"/>
      <c r="MNF33" s="1687"/>
      <c r="MNG33" s="1687"/>
      <c r="MNH33" s="1687"/>
      <c r="MNI33" s="1687"/>
      <c r="MNJ33" s="1687"/>
      <c r="MNK33" s="1690"/>
      <c r="MNL33" s="1686"/>
      <c r="MNM33" s="1687"/>
      <c r="MNN33" s="1687"/>
      <c r="MNS33" s="1687"/>
      <c r="MNT33" s="1687"/>
      <c r="MNV33" s="1687"/>
      <c r="MNW33" s="1687"/>
      <c r="MNX33" s="1687"/>
      <c r="MNY33" s="1687"/>
      <c r="MNZ33" s="1687"/>
      <c r="MOA33" s="1687"/>
      <c r="MOB33" s="1687"/>
      <c r="MOC33" s="1690"/>
      <c r="MOD33" s="1686"/>
      <c r="MOE33" s="1687"/>
      <c r="MOF33" s="1687"/>
      <c r="MOK33" s="1687"/>
      <c r="MOL33" s="1687"/>
      <c r="MON33" s="1687"/>
      <c r="MOO33" s="1687"/>
      <c r="MOP33" s="1687"/>
      <c r="MOQ33" s="1687"/>
      <c r="MOR33" s="1687"/>
      <c r="MOS33" s="1687"/>
      <c r="MOT33" s="1687"/>
      <c r="MOU33" s="1690"/>
      <c r="MOV33" s="1686"/>
      <c r="MOW33" s="1687"/>
      <c r="MOX33" s="1687"/>
      <c r="MPC33" s="1687"/>
      <c r="MPD33" s="1687"/>
      <c r="MPF33" s="1687"/>
      <c r="MPG33" s="1687"/>
      <c r="MPH33" s="1687"/>
      <c r="MPI33" s="1687"/>
      <c r="MPJ33" s="1687"/>
      <c r="MPK33" s="1687"/>
      <c r="MPL33" s="1687"/>
      <c r="MPM33" s="1690"/>
      <c r="MPN33" s="1686"/>
      <c r="MPO33" s="1687"/>
      <c r="MPP33" s="1687"/>
      <c r="MPU33" s="1687"/>
      <c r="MPV33" s="1687"/>
      <c r="MPX33" s="1687"/>
      <c r="MPY33" s="1687"/>
      <c r="MPZ33" s="1687"/>
      <c r="MQA33" s="1687"/>
      <c r="MQB33" s="1687"/>
      <c r="MQC33" s="1687"/>
      <c r="MQD33" s="1687"/>
      <c r="MQE33" s="1690"/>
      <c r="MQF33" s="1686"/>
      <c r="MQG33" s="1687"/>
      <c r="MQH33" s="1687"/>
      <c r="MQM33" s="1687"/>
      <c r="MQN33" s="1687"/>
      <c r="MQP33" s="1687"/>
      <c r="MQQ33" s="1687"/>
      <c r="MQR33" s="1687"/>
      <c r="MQS33" s="1687"/>
      <c r="MQT33" s="1687"/>
      <c r="MQU33" s="1687"/>
      <c r="MQV33" s="1687"/>
      <c r="MQW33" s="1690"/>
      <c r="MQX33" s="1686"/>
      <c r="MQY33" s="1687"/>
      <c r="MQZ33" s="1687"/>
      <c r="MRE33" s="1687"/>
      <c r="MRF33" s="1687"/>
      <c r="MRH33" s="1687"/>
      <c r="MRI33" s="1687"/>
      <c r="MRJ33" s="1687"/>
      <c r="MRK33" s="1687"/>
      <c r="MRL33" s="1687"/>
      <c r="MRM33" s="1687"/>
      <c r="MRN33" s="1687"/>
      <c r="MRO33" s="1690"/>
      <c r="MRP33" s="1686"/>
      <c r="MRQ33" s="1687"/>
      <c r="MRR33" s="1687"/>
      <c r="MRW33" s="1687"/>
      <c r="MRX33" s="1687"/>
      <c r="MRZ33" s="1687"/>
      <c r="MSA33" s="1687"/>
      <c r="MSB33" s="1687"/>
      <c r="MSC33" s="1687"/>
      <c r="MSD33" s="1687"/>
      <c r="MSE33" s="1687"/>
      <c r="MSF33" s="1687"/>
      <c r="MSG33" s="1690"/>
      <c r="MSH33" s="1686"/>
      <c r="MSI33" s="1687"/>
      <c r="MSJ33" s="1687"/>
      <c r="MSO33" s="1687"/>
      <c r="MSP33" s="1687"/>
      <c r="MSR33" s="1687"/>
      <c r="MSS33" s="1687"/>
      <c r="MST33" s="1687"/>
      <c r="MSU33" s="1687"/>
      <c r="MSV33" s="1687"/>
      <c r="MSW33" s="1687"/>
      <c r="MSX33" s="1687"/>
      <c r="MSY33" s="1690"/>
      <c r="MSZ33" s="1686"/>
      <c r="MTA33" s="1687"/>
      <c r="MTB33" s="1687"/>
      <c r="MTG33" s="1687"/>
      <c r="MTH33" s="1687"/>
      <c r="MTJ33" s="1687"/>
      <c r="MTK33" s="1687"/>
      <c r="MTL33" s="1687"/>
      <c r="MTM33" s="1687"/>
      <c r="MTN33" s="1687"/>
      <c r="MTO33" s="1687"/>
      <c r="MTP33" s="1687"/>
      <c r="MTQ33" s="1690"/>
      <c r="MTR33" s="1686"/>
      <c r="MTS33" s="1687"/>
      <c r="MTT33" s="1687"/>
      <c r="MTY33" s="1687"/>
      <c r="MTZ33" s="1687"/>
      <c r="MUB33" s="1687"/>
      <c r="MUC33" s="1687"/>
      <c r="MUD33" s="1687"/>
      <c r="MUE33" s="1687"/>
      <c r="MUF33" s="1687"/>
      <c r="MUG33" s="1687"/>
      <c r="MUH33" s="1687"/>
      <c r="MUI33" s="1690"/>
      <c r="MUJ33" s="1686"/>
      <c r="MUK33" s="1687"/>
      <c r="MUL33" s="1687"/>
      <c r="MUQ33" s="1687"/>
      <c r="MUR33" s="1687"/>
      <c r="MUT33" s="1687"/>
      <c r="MUU33" s="1687"/>
      <c r="MUV33" s="1687"/>
      <c r="MUW33" s="1687"/>
      <c r="MUX33" s="1687"/>
      <c r="MUY33" s="1687"/>
      <c r="MUZ33" s="1687"/>
      <c r="MVA33" s="1690"/>
      <c r="MVB33" s="1686"/>
      <c r="MVC33" s="1687"/>
      <c r="MVD33" s="1687"/>
      <c r="MVI33" s="1687"/>
      <c r="MVJ33" s="1687"/>
      <c r="MVL33" s="1687"/>
      <c r="MVM33" s="1687"/>
      <c r="MVN33" s="1687"/>
      <c r="MVO33" s="1687"/>
      <c r="MVP33" s="1687"/>
      <c r="MVQ33" s="1687"/>
      <c r="MVR33" s="1687"/>
      <c r="MVS33" s="1690"/>
      <c r="MVT33" s="1686"/>
      <c r="MVU33" s="1687"/>
      <c r="MVV33" s="1687"/>
      <c r="MWA33" s="1687"/>
      <c r="MWB33" s="1687"/>
      <c r="MWD33" s="1687"/>
      <c r="MWE33" s="1687"/>
      <c r="MWF33" s="1687"/>
      <c r="MWG33" s="1687"/>
      <c r="MWH33" s="1687"/>
      <c r="MWI33" s="1687"/>
      <c r="MWJ33" s="1687"/>
      <c r="MWK33" s="1690"/>
      <c r="MWL33" s="1686"/>
      <c r="MWM33" s="1687"/>
      <c r="MWN33" s="1687"/>
      <c r="MWS33" s="1687"/>
      <c r="MWT33" s="1687"/>
      <c r="MWV33" s="1687"/>
      <c r="MWW33" s="1687"/>
      <c r="MWX33" s="1687"/>
      <c r="MWY33" s="1687"/>
      <c r="MWZ33" s="1687"/>
      <c r="MXA33" s="1687"/>
      <c r="MXB33" s="1687"/>
      <c r="MXC33" s="1690"/>
      <c r="MXD33" s="1686"/>
      <c r="MXE33" s="1687"/>
      <c r="MXF33" s="1687"/>
      <c r="MXK33" s="1687"/>
      <c r="MXL33" s="1687"/>
      <c r="MXN33" s="1687"/>
      <c r="MXO33" s="1687"/>
      <c r="MXP33" s="1687"/>
      <c r="MXQ33" s="1687"/>
      <c r="MXR33" s="1687"/>
      <c r="MXS33" s="1687"/>
      <c r="MXT33" s="1687"/>
      <c r="MXU33" s="1690"/>
      <c r="MXV33" s="1686"/>
      <c r="MXW33" s="1687"/>
      <c r="MXX33" s="1687"/>
      <c r="MYC33" s="1687"/>
      <c r="MYD33" s="1687"/>
      <c r="MYF33" s="1687"/>
      <c r="MYG33" s="1687"/>
      <c r="MYH33" s="1687"/>
      <c r="MYI33" s="1687"/>
      <c r="MYJ33" s="1687"/>
      <c r="MYK33" s="1687"/>
      <c r="MYL33" s="1687"/>
      <c r="MYM33" s="1690"/>
      <c r="MYN33" s="1686"/>
      <c r="MYO33" s="1687"/>
      <c r="MYP33" s="1687"/>
      <c r="MYU33" s="1687"/>
      <c r="MYV33" s="1687"/>
      <c r="MYX33" s="1687"/>
      <c r="MYY33" s="1687"/>
      <c r="MYZ33" s="1687"/>
      <c r="MZA33" s="1687"/>
      <c r="MZB33" s="1687"/>
      <c r="MZC33" s="1687"/>
      <c r="MZD33" s="1687"/>
      <c r="MZE33" s="1690"/>
      <c r="MZF33" s="1686"/>
      <c r="MZG33" s="1687"/>
      <c r="MZH33" s="1687"/>
      <c r="MZM33" s="1687"/>
      <c r="MZN33" s="1687"/>
      <c r="MZP33" s="1687"/>
      <c r="MZQ33" s="1687"/>
      <c r="MZR33" s="1687"/>
      <c r="MZS33" s="1687"/>
      <c r="MZT33" s="1687"/>
      <c r="MZU33" s="1687"/>
      <c r="MZV33" s="1687"/>
      <c r="MZW33" s="1690"/>
      <c r="MZX33" s="1686"/>
      <c r="MZY33" s="1687"/>
      <c r="MZZ33" s="1687"/>
      <c r="NAE33" s="1687"/>
      <c r="NAF33" s="1687"/>
      <c r="NAH33" s="1687"/>
      <c r="NAI33" s="1687"/>
      <c r="NAJ33" s="1687"/>
      <c r="NAK33" s="1687"/>
      <c r="NAL33" s="1687"/>
      <c r="NAM33" s="1687"/>
      <c r="NAN33" s="1687"/>
      <c r="NAO33" s="1690"/>
      <c r="NAP33" s="1686"/>
      <c r="NAQ33" s="1687"/>
      <c r="NAR33" s="1687"/>
      <c r="NAW33" s="1687"/>
      <c r="NAX33" s="1687"/>
      <c r="NAZ33" s="1687"/>
      <c r="NBA33" s="1687"/>
      <c r="NBB33" s="1687"/>
      <c r="NBC33" s="1687"/>
      <c r="NBD33" s="1687"/>
      <c r="NBE33" s="1687"/>
      <c r="NBF33" s="1687"/>
      <c r="NBG33" s="1690"/>
      <c r="NBH33" s="1686"/>
      <c r="NBI33" s="1687"/>
      <c r="NBJ33" s="1687"/>
      <c r="NBO33" s="1687"/>
      <c r="NBP33" s="1687"/>
      <c r="NBR33" s="1687"/>
      <c r="NBS33" s="1687"/>
      <c r="NBT33" s="1687"/>
      <c r="NBU33" s="1687"/>
      <c r="NBV33" s="1687"/>
      <c r="NBW33" s="1687"/>
      <c r="NBX33" s="1687"/>
      <c r="NBY33" s="1690"/>
      <c r="NBZ33" s="1686"/>
      <c r="NCA33" s="1687"/>
      <c r="NCB33" s="1687"/>
      <c r="NCG33" s="1687"/>
      <c r="NCH33" s="1687"/>
      <c r="NCJ33" s="1687"/>
      <c r="NCK33" s="1687"/>
      <c r="NCL33" s="1687"/>
      <c r="NCM33" s="1687"/>
      <c r="NCN33" s="1687"/>
      <c r="NCO33" s="1687"/>
      <c r="NCP33" s="1687"/>
      <c r="NCQ33" s="1690"/>
      <c r="NCR33" s="1686"/>
      <c r="NCS33" s="1687"/>
      <c r="NCT33" s="1687"/>
      <c r="NCY33" s="1687"/>
      <c r="NCZ33" s="1687"/>
      <c r="NDB33" s="1687"/>
      <c r="NDC33" s="1687"/>
      <c r="NDD33" s="1687"/>
      <c r="NDE33" s="1687"/>
      <c r="NDF33" s="1687"/>
      <c r="NDG33" s="1687"/>
      <c r="NDH33" s="1687"/>
      <c r="NDI33" s="1690"/>
      <c r="NDJ33" s="1686"/>
      <c r="NDK33" s="1687"/>
      <c r="NDL33" s="1687"/>
      <c r="NDQ33" s="1687"/>
      <c r="NDR33" s="1687"/>
      <c r="NDT33" s="1687"/>
      <c r="NDU33" s="1687"/>
      <c r="NDV33" s="1687"/>
      <c r="NDW33" s="1687"/>
      <c r="NDX33" s="1687"/>
      <c r="NDY33" s="1687"/>
      <c r="NDZ33" s="1687"/>
      <c r="NEA33" s="1690"/>
      <c r="NEB33" s="1686"/>
      <c r="NEC33" s="1687"/>
      <c r="NED33" s="1687"/>
      <c r="NEI33" s="1687"/>
      <c r="NEJ33" s="1687"/>
      <c r="NEL33" s="1687"/>
      <c r="NEM33" s="1687"/>
      <c r="NEN33" s="1687"/>
      <c r="NEO33" s="1687"/>
      <c r="NEP33" s="1687"/>
      <c r="NEQ33" s="1687"/>
      <c r="NER33" s="1687"/>
      <c r="NES33" s="1690"/>
      <c r="NET33" s="1686"/>
      <c r="NEU33" s="1687"/>
      <c r="NEV33" s="1687"/>
      <c r="NFA33" s="1687"/>
      <c r="NFB33" s="1687"/>
      <c r="NFD33" s="1687"/>
      <c r="NFE33" s="1687"/>
      <c r="NFF33" s="1687"/>
      <c r="NFG33" s="1687"/>
      <c r="NFH33" s="1687"/>
      <c r="NFI33" s="1687"/>
      <c r="NFJ33" s="1687"/>
      <c r="NFK33" s="1690"/>
      <c r="NFL33" s="1686"/>
      <c r="NFM33" s="1687"/>
      <c r="NFN33" s="1687"/>
      <c r="NFS33" s="1687"/>
      <c r="NFT33" s="1687"/>
      <c r="NFV33" s="1687"/>
      <c r="NFW33" s="1687"/>
      <c r="NFX33" s="1687"/>
      <c r="NFY33" s="1687"/>
      <c r="NFZ33" s="1687"/>
      <c r="NGA33" s="1687"/>
      <c r="NGB33" s="1687"/>
      <c r="NGC33" s="1690"/>
      <c r="NGD33" s="1686"/>
      <c r="NGE33" s="1687"/>
      <c r="NGF33" s="1687"/>
      <c r="NGK33" s="1687"/>
      <c r="NGL33" s="1687"/>
      <c r="NGN33" s="1687"/>
      <c r="NGO33" s="1687"/>
      <c r="NGP33" s="1687"/>
      <c r="NGQ33" s="1687"/>
      <c r="NGR33" s="1687"/>
      <c r="NGS33" s="1687"/>
      <c r="NGT33" s="1687"/>
      <c r="NGU33" s="1690"/>
      <c r="NGV33" s="1686"/>
      <c r="NGW33" s="1687"/>
      <c r="NGX33" s="1687"/>
      <c r="NHC33" s="1687"/>
      <c r="NHD33" s="1687"/>
      <c r="NHF33" s="1687"/>
      <c r="NHG33" s="1687"/>
      <c r="NHH33" s="1687"/>
      <c r="NHI33" s="1687"/>
      <c r="NHJ33" s="1687"/>
      <c r="NHK33" s="1687"/>
      <c r="NHL33" s="1687"/>
      <c r="NHM33" s="1690"/>
      <c r="NHN33" s="1686"/>
      <c r="NHO33" s="1687"/>
      <c r="NHP33" s="1687"/>
      <c r="NHU33" s="1687"/>
      <c r="NHV33" s="1687"/>
      <c r="NHX33" s="1687"/>
      <c r="NHY33" s="1687"/>
      <c r="NHZ33" s="1687"/>
      <c r="NIA33" s="1687"/>
      <c r="NIB33" s="1687"/>
      <c r="NIC33" s="1687"/>
      <c r="NID33" s="1687"/>
      <c r="NIE33" s="1690"/>
      <c r="NIF33" s="1686"/>
      <c r="NIG33" s="1687"/>
      <c r="NIH33" s="1687"/>
      <c r="NIM33" s="1687"/>
      <c r="NIN33" s="1687"/>
      <c r="NIP33" s="1687"/>
      <c r="NIQ33" s="1687"/>
      <c r="NIR33" s="1687"/>
      <c r="NIS33" s="1687"/>
      <c r="NIT33" s="1687"/>
      <c r="NIU33" s="1687"/>
      <c r="NIV33" s="1687"/>
      <c r="NIW33" s="1690"/>
      <c r="NIX33" s="1686"/>
      <c r="NIY33" s="1687"/>
      <c r="NIZ33" s="1687"/>
      <c r="NJE33" s="1687"/>
      <c r="NJF33" s="1687"/>
      <c r="NJH33" s="1687"/>
      <c r="NJI33" s="1687"/>
      <c r="NJJ33" s="1687"/>
      <c r="NJK33" s="1687"/>
      <c r="NJL33" s="1687"/>
      <c r="NJM33" s="1687"/>
      <c r="NJN33" s="1687"/>
      <c r="NJO33" s="1690"/>
      <c r="NJP33" s="1686"/>
      <c r="NJQ33" s="1687"/>
      <c r="NJR33" s="1687"/>
      <c r="NJW33" s="1687"/>
      <c r="NJX33" s="1687"/>
      <c r="NJZ33" s="1687"/>
      <c r="NKA33" s="1687"/>
      <c r="NKB33" s="1687"/>
      <c r="NKC33" s="1687"/>
      <c r="NKD33" s="1687"/>
      <c r="NKE33" s="1687"/>
      <c r="NKF33" s="1687"/>
      <c r="NKG33" s="1690"/>
      <c r="NKH33" s="1686"/>
      <c r="NKI33" s="1687"/>
      <c r="NKJ33" s="1687"/>
      <c r="NKO33" s="1687"/>
      <c r="NKP33" s="1687"/>
      <c r="NKR33" s="1687"/>
      <c r="NKS33" s="1687"/>
      <c r="NKT33" s="1687"/>
      <c r="NKU33" s="1687"/>
      <c r="NKV33" s="1687"/>
      <c r="NKW33" s="1687"/>
      <c r="NKX33" s="1687"/>
      <c r="NKY33" s="1690"/>
      <c r="NKZ33" s="1686"/>
      <c r="NLA33" s="1687"/>
      <c r="NLB33" s="1687"/>
      <c r="NLG33" s="1687"/>
      <c r="NLH33" s="1687"/>
      <c r="NLJ33" s="1687"/>
      <c r="NLK33" s="1687"/>
      <c r="NLL33" s="1687"/>
      <c r="NLM33" s="1687"/>
      <c r="NLN33" s="1687"/>
      <c r="NLO33" s="1687"/>
      <c r="NLP33" s="1687"/>
      <c r="NLQ33" s="1690"/>
      <c r="NLR33" s="1686"/>
      <c r="NLS33" s="1687"/>
      <c r="NLT33" s="1687"/>
      <c r="NLY33" s="1687"/>
      <c r="NLZ33" s="1687"/>
      <c r="NMB33" s="1687"/>
      <c r="NMC33" s="1687"/>
      <c r="NMD33" s="1687"/>
      <c r="NME33" s="1687"/>
      <c r="NMF33" s="1687"/>
      <c r="NMG33" s="1687"/>
      <c r="NMH33" s="1687"/>
      <c r="NMI33" s="1690"/>
      <c r="NMJ33" s="1686"/>
      <c r="NMK33" s="1687"/>
      <c r="NML33" s="1687"/>
      <c r="NMQ33" s="1687"/>
      <c r="NMR33" s="1687"/>
      <c r="NMT33" s="1687"/>
      <c r="NMU33" s="1687"/>
      <c r="NMV33" s="1687"/>
      <c r="NMW33" s="1687"/>
      <c r="NMX33" s="1687"/>
      <c r="NMY33" s="1687"/>
      <c r="NMZ33" s="1687"/>
      <c r="NNA33" s="1690"/>
      <c r="NNB33" s="1686"/>
      <c r="NNC33" s="1687"/>
      <c r="NND33" s="1687"/>
      <c r="NNI33" s="1687"/>
      <c r="NNJ33" s="1687"/>
      <c r="NNL33" s="1687"/>
      <c r="NNM33" s="1687"/>
      <c r="NNN33" s="1687"/>
      <c r="NNO33" s="1687"/>
      <c r="NNP33" s="1687"/>
      <c r="NNQ33" s="1687"/>
      <c r="NNR33" s="1687"/>
      <c r="NNS33" s="1690"/>
      <c r="NNT33" s="1686"/>
      <c r="NNU33" s="1687"/>
      <c r="NNV33" s="1687"/>
      <c r="NOA33" s="1687"/>
      <c r="NOB33" s="1687"/>
      <c r="NOD33" s="1687"/>
      <c r="NOE33" s="1687"/>
      <c r="NOF33" s="1687"/>
      <c r="NOG33" s="1687"/>
      <c r="NOH33" s="1687"/>
      <c r="NOI33" s="1687"/>
      <c r="NOJ33" s="1687"/>
      <c r="NOK33" s="1690"/>
      <c r="NOL33" s="1686"/>
      <c r="NOM33" s="1687"/>
      <c r="NON33" s="1687"/>
      <c r="NOS33" s="1687"/>
      <c r="NOT33" s="1687"/>
      <c r="NOV33" s="1687"/>
      <c r="NOW33" s="1687"/>
      <c r="NOX33" s="1687"/>
      <c r="NOY33" s="1687"/>
      <c r="NOZ33" s="1687"/>
      <c r="NPA33" s="1687"/>
      <c r="NPB33" s="1687"/>
      <c r="NPC33" s="1690"/>
      <c r="NPD33" s="1686"/>
      <c r="NPE33" s="1687"/>
      <c r="NPF33" s="1687"/>
      <c r="NPK33" s="1687"/>
      <c r="NPL33" s="1687"/>
      <c r="NPN33" s="1687"/>
      <c r="NPO33" s="1687"/>
      <c r="NPP33" s="1687"/>
      <c r="NPQ33" s="1687"/>
      <c r="NPR33" s="1687"/>
      <c r="NPS33" s="1687"/>
      <c r="NPT33" s="1687"/>
      <c r="NPU33" s="1690"/>
      <c r="NPV33" s="1686"/>
      <c r="NPW33" s="1687"/>
      <c r="NPX33" s="1687"/>
      <c r="NQC33" s="1687"/>
      <c r="NQD33" s="1687"/>
      <c r="NQF33" s="1687"/>
      <c r="NQG33" s="1687"/>
      <c r="NQH33" s="1687"/>
      <c r="NQI33" s="1687"/>
      <c r="NQJ33" s="1687"/>
      <c r="NQK33" s="1687"/>
      <c r="NQL33" s="1687"/>
      <c r="NQM33" s="1690"/>
      <c r="NQN33" s="1686"/>
      <c r="NQO33" s="1687"/>
      <c r="NQP33" s="1687"/>
      <c r="NQU33" s="1687"/>
      <c r="NQV33" s="1687"/>
      <c r="NQX33" s="1687"/>
      <c r="NQY33" s="1687"/>
      <c r="NQZ33" s="1687"/>
      <c r="NRA33" s="1687"/>
      <c r="NRB33" s="1687"/>
      <c r="NRC33" s="1687"/>
      <c r="NRD33" s="1687"/>
      <c r="NRE33" s="1690"/>
      <c r="NRF33" s="1686"/>
      <c r="NRG33" s="1687"/>
      <c r="NRH33" s="1687"/>
      <c r="NRM33" s="1687"/>
      <c r="NRN33" s="1687"/>
      <c r="NRP33" s="1687"/>
      <c r="NRQ33" s="1687"/>
      <c r="NRR33" s="1687"/>
      <c r="NRS33" s="1687"/>
      <c r="NRT33" s="1687"/>
      <c r="NRU33" s="1687"/>
      <c r="NRV33" s="1687"/>
      <c r="NRW33" s="1690"/>
      <c r="NRX33" s="1686"/>
      <c r="NRY33" s="1687"/>
      <c r="NRZ33" s="1687"/>
      <c r="NSE33" s="1687"/>
      <c r="NSF33" s="1687"/>
      <c r="NSH33" s="1687"/>
      <c r="NSI33" s="1687"/>
      <c r="NSJ33" s="1687"/>
      <c r="NSK33" s="1687"/>
      <c r="NSL33" s="1687"/>
      <c r="NSM33" s="1687"/>
      <c r="NSN33" s="1687"/>
      <c r="NSO33" s="1690"/>
      <c r="NSP33" s="1686"/>
      <c r="NSQ33" s="1687"/>
      <c r="NSR33" s="1687"/>
      <c r="NSW33" s="1687"/>
      <c r="NSX33" s="1687"/>
      <c r="NSZ33" s="1687"/>
      <c r="NTA33" s="1687"/>
      <c r="NTB33" s="1687"/>
      <c r="NTC33" s="1687"/>
      <c r="NTD33" s="1687"/>
      <c r="NTE33" s="1687"/>
      <c r="NTF33" s="1687"/>
      <c r="NTG33" s="1690"/>
      <c r="NTH33" s="1686"/>
      <c r="NTI33" s="1687"/>
      <c r="NTJ33" s="1687"/>
      <c r="NTO33" s="1687"/>
      <c r="NTP33" s="1687"/>
      <c r="NTR33" s="1687"/>
      <c r="NTS33" s="1687"/>
      <c r="NTT33" s="1687"/>
      <c r="NTU33" s="1687"/>
      <c r="NTV33" s="1687"/>
      <c r="NTW33" s="1687"/>
      <c r="NTX33" s="1687"/>
      <c r="NTY33" s="1690"/>
      <c r="NTZ33" s="1686"/>
      <c r="NUA33" s="1687"/>
      <c r="NUB33" s="1687"/>
      <c r="NUG33" s="1687"/>
      <c r="NUH33" s="1687"/>
      <c r="NUJ33" s="1687"/>
      <c r="NUK33" s="1687"/>
      <c r="NUL33" s="1687"/>
      <c r="NUM33" s="1687"/>
      <c r="NUN33" s="1687"/>
      <c r="NUO33" s="1687"/>
      <c r="NUP33" s="1687"/>
      <c r="NUQ33" s="1690"/>
      <c r="NUR33" s="1686"/>
      <c r="NUS33" s="1687"/>
      <c r="NUT33" s="1687"/>
      <c r="NUY33" s="1687"/>
      <c r="NUZ33" s="1687"/>
      <c r="NVB33" s="1687"/>
      <c r="NVC33" s="1687"/>
      <c r="NVD33" s="1687"/>
      <c r="NVE33" s="1687"/>
      <c r="NVF33" s="1687"/>
      <c r="NVG33" s="1687"/>
      <c r="NVH33" s="1687"/>
      <c r="NVI33" s="1690"/>
      <c r="NVJ33" s="1686"/>
      <c r="NVK33" s="1687"/>
      <c r="NVL33" s="1687"/>
      <c r="NVQ33" s="1687"/>
      <c r="NVR33" s="1687"/>
      <c r="NVT33" s="1687"/>
      <c r="NVU33" s="1687"/>
      <c r="NVV33" s="1687"/>
      <c r="NVW33" s="1687"/>
      <c r="NVX33" s="1687"/>
      <c r="NVY33" s="1687"/>
      <c r="NVZ33" s="1687"/>
      <c r="NWA33" s="1690"/>
      <c r="NWB33" s="1686"/>
      <c r="NWC33" s="1687"/>
      <c r="NWD33" s="1687"/>
      <c r="NWI33" s="1687"/>
      <c r="NWJ33" s="1687"/>
      <c r="NWL33" s="1687"/>
      <c r="NWM33" s="1687"/>
      <c r="NWN33" s="1687"/>
      <c r="NWO33" s="1687"/>
      <c r="NWP33" s="1687"/>
      <c r="NWQ33" s="1687"/>
      <c r="NWR33" s="1687"/>
      <c r="NWS33" s="1690"/>
      <c r="NWT33" s="1686"/>
      <c r="NWU33" s="1687"/>
      <c r="NWV33" s="1687"/>
      <c r="NXA33" s="1687"/>
      <c r="NXB33" s="1687"/>
      <c r="NXD33" s="1687"/>
      <c r="NXE33" s="1687"/>
      <c r="NXF33" s="1687"/>
      <c r="NXG33" s="1687"/>
      <c r="NXH33" s="1687"/>
      <c r="NXI33" s="1687"/>
      <c r="NXJ33" s="1687"/>
      <c r="NXK33" s="1690"/>
      <c r="NXL33" s="1686"/>
      <c r="NXM33" s="1687"/>
      <c r="NXN33" s="1687"/>
      <c r="NXS33" s="1687"/>
      <c r="NXT33" s="1687"/>
      <c r="NXV33" s="1687"/>
      <c r="NXW33" s="1687"/>
      <c r="NXX33" s="1687"/>
      <c r="NXY33" s="1687"/>
      <c r="NXZ33" s="1687"/>
      <c r="NYA33" s="1687"/>
      <c r="NYB33" s="1687"/>
      <c r="NYC33" s="1690"/>
      <c r="NYD33" s="1686"/>
      <c r="NYE33" s="1687"/>
      <c r="NYF33" s="1687"/>
      <c r="NYK33" s="1687"/>
      <c r="NYL33" s="1687"/>
      <c r="NYN33" s="1687"/>
      <c r="NYO33" s="1687"/>
      <c r="NYP33" s="1687"/>
      <c r="NYQ33" s="1687"/>
      <c r="NYR33" s="1687"/>
      <c r="NYS33" s="1687"/>
      <c r="NYT33" s="1687"/>
      <c r="NYU33" s="1690"/>
      <c r="NYV33" s="1686"/>
      <c r="NYW33" s="1687"/>
      <c r="NYX33" s="1687"/>
      <c r="NZC33" s="1687"/>
      <c r="NZD33" s="1687"/>
      <c r="NZF33" s="1687"/>
      <c r="NZG33" s="1687"/>
      <c r="NZH33" s="1687"/>
      <c r="NZI33" s="1687"/>
      <c r="NZJ33" s="1687"/>
      <c r="NZK33" s="1687"/>
      <c r="NZL33" s="1687"/>
      <c r="NZM33" s="1690"/>
      <c r="NZN33" s="1686"/>
      <c r="NZO33" s="1687"/>
      <c r="NZP33" s="1687"/>
      <c r="NZU33" s="1687"/>
      <c r="NZV33" s="1687"/>
      <c r="NZX33" s="1687"/>
      <c r="NZY33" s="1687"/>
      <c r="NZZ33" s="1687"/>
      <c r="OAA33" s="1687"/>
      <c r="OAB33" s="1687"/>
      <c r="OAC33" s="1687"/>
      <c r="OAD33" s="1687"/>
      <c r="OAE33" s="1690"/>
      <c r="OAF33" s="1686"/>
      <c r="OAG33" s="1687"/>
      <c r="OAH33" s="1687"/>
      <c r="OAM33" s="1687"/>
      <c r="OAN33" s="1687"/>
      <c r="OAP33" s="1687"/>
      <c r="OAQ33" s="1687"/>
      <c r="OAR33" s="1687"/>
      <c r="OAS33" s="1687"/>
      <c r="OAT33" s="1687"/>
      <c r="OAU33" s="1687"/>
      <c r="OAV33" s="1687"/>
      <c r="OAW33" s="1690"/>
      <c r="OAX33" s="1686"/>
      <c r="OAY33" s="1687"/>
      <c r="OAZ33" s="1687"/>
      <c r="OBE33" s="1687"/>
      <c r="OBF33" s="1687"/>
      <c r="OBH33" s="1687"/>
      <c r="OBI33" s="1687"/>
      <c r="OBJ33" s="1687"/>
      <c r="OBK33" s="1687"/>
      <c r="OBL33" s="1687"/>
      <c r="OBM33" s="1687"/>
      <c r="OBN33" s="1687"/>
      <c r="OBO33" s="1690"/>
      <c r="OBP33" s="1686"/>
      <c r="OBQ33" s="1687"/>
      <c r="OBR33" s="1687"/>
      <c r="OBW33" s="1687"/>
      <c r="OBX33" s="1687"/>
      <c r="OBZ33" s="1687"/>
      <c r="OCA33" s="1687"/>
      <c r="OCB33" s="1687"/>
      <c r="OCC33" s="1687"/>
      <c r="OCD33" s="1687"/>
      <c r="OCE33" s="1687"/>
      <c r="OCF33" s="1687"/>
      <c r="OCG33" s="1690"/>
      <c r="OCH33" s="1686"/>
      <c r="OCI33" s="1687"/>
      <c r="OCJ33" s="1687"/>
      <c r="OCO33" s="1687"/>
      <c r="OCP33" s="1687"/>
      <c r="OCR33" s="1687"/>
      <c r="OCS33" s="1687"/>
      <c r="OCT33" s="1687"/>
      <c r="OCU33" s="1687"/>
      <c r="OCV33" s="1687"/>
      <c r="OCW33" s="1687"/>
      <c r="OCX33" s="1687"/>
      <c r="OCY33" s="1690"/>
      <c r="OCZ33" s="1686"/>
      <c r="ODA33" s="1687"/>
      <c r="ODB33" s="1687"/>
      <c r="ODG33" s="1687"/>
      <c r="ODH33" s="1687"/>
      <c r="ODJ33" s="1687"/>
      <c r="ODK33" s="1687"/>
      <c r="ODL33" s="1687"/>
      <c r="ODM33" s="1687"/>
      <c r="ODN33" s="1687"/>
      <c r="ODO33" s="1687"/>
      <c r="ODP33" s="1687"/>
      <c r="ODQ33" s="1690"/>
      <c r="ODR33" s="1686"/>
      <c r="ODS33" s="1687"/>
      <c r="ODT33" s="1687"/>
      <c r="ODY33" s="1687"/>
      <c r="ODZ33" s="1687"/>
      <c r="OEB33" s="1687"/>
      <c r="OEC33" s="1687"/>
      <c r="OED33" s="1687"/>
      <c r="OEE33" s="1687"/>
      <c r="OEF33" s="1687"/>
      <c r="OEG33" s="1687"/>
      <c r="OEH33" s="1687"/>
      <c r="OEI33" s="1690"/>
      <c r="OEJ33" s="1686"/>
      <c r="OEK33" s="1687"/>
      <c r="OEL33" s="1687"/>
      <c r="OEQ33" s="1687"/>
      <c r="OER33" s="1687"/>
      <c r="OET33" s="1687"/>
      <c r="OEU33" s="1687"/>
      <c r="OEV33" s="1687"/>
      <c r="OEW33" s="1687"/>
      <c r="OEX33" s="1687"/>
      <c r="OEY33" s="1687"/>
      <c r="OEZ33" s="1687"/>
      <c r="OFA33" s="1690"/>
      <c r="OFB33" s="1686"/>
      <c r="OFC33" s="1687"/>
      <c r="OFD33" s="1687"/>
      <c r="OFI33" s="1687"/>
      <c r="OFJ33" s="1687"/>
      <c r="OFL33" s="1687"/>
      <c r="OFM33" s="1687"/>
      <c r="OFN33" s="1687"/>
      <c r="OFO33" s="1687"/>
      <c r="OFP33" s="1687"/>
      <c r="OFQ33" s="1687"/>
      <c r="OFR33" s="1687"/>
      <c r="OFS33" s="1690"/>
      <c r="OFT33" s="1686"/>
      <c r="OFU33" s="1687"/>
      <c r="OFV33" s="1687"/>
      <c r="OGA33" s="1687"/>
      <c r="OGB33" s="1687"/>
      <c r="OGD33" s="1687"/>
      <c r="OGE33" s="1687"/>
      <c r="OGF33" s="1687"/>
      <c r="OGG33" s="1687"/>
      <c r="OGH33" s="1687"/>
      <c r="OGI33" s="1687"/>
      <c r="OGJ33" s="1687"/>
      <c r="OGK33" s="1690"/>
      <c r="OGL33" s="1686"/>
      <c r="OGM33" s="1687"/>
      <c r="OGN33" s="1687"/>
      <c r="OGS33" s="1687"/>
      <c r="OGT33" s="1687"/>
      <c r="OGV33" s="1687"/>
      <c r="OGW33" s="1687"/>
      <c r="OGX33" s="1687"/>
      <c r="OGY33" s="1687"/>
      <c r="OGZ33" s="1687"/>
      <c r="OHA33" s="1687"/>
      <c r="OHB33" s="1687"/>
      <c r="OHC33" s="1690"/>
      <c r="OHD33" s="1686"/>
      <c r="OHE33" s="1687"/>
      <c r="OHF33" s="1687"/>
      <c r="OHK33" s="1687"/>
      <c r="OHL33" s="1687"/>
      <c r="OHN33" s="1687"/>
      <c r="OHO33" s="1687"/>
      <c r="OHP33" s="1687"/>
      <c r="OHQ33" s="1687"/>
      <c r="OHR33" s="1687"/>
      <c r="OHS33" s="1687"/>
      <c r="OHT33" s="1687"/>
      <c r="OHU33" s="1690"/>
      <c r="OHV33" s="1686"/>
      <c r="OHW33" s="1687"/>
      <c r="OHX33" s="1687"/>
      <c r="OIC33" s="1687"/>
      <c r="OID33" s="1687"/>
      <c r="OIF33" s="1687"/>
      <c r="OIG33" s="1687"/>
      <c r="OIH33" s="1687"/>
      <c r="OII33" s="1687"/>
      <c r="OIJ33" s="1687"/>
      <c r="OIK33" s="1687"/>
      <c r="OIL33" s="1687"/>
      <c r="OIM33" s="1690"/>
      <c r="OIN33" s="1686"/>
      <c r="OIO33" s="1687"/>
      <c r="OIP33" s="1687"/>
      <c r="OIU33" s="1687"/>
      <c r="OIV33" s="1687"/>
      <c r="OIX33" s="1687"/>
      <c r="OIY33" s="1687"/>
      <c r="OIZ33" s="1687"/>
      <c r="OJA33" s="1687"/>
      <c r="OJB33" s="1687"/>
      <c r="OJC33" s="1687"/>
      <c r="OJD33" s="1687"/>
      <c r="OJE33" s="1690"/>
      <c r="OJF33" s="1686"/>
      <c r="OJG33" s="1687"/>
      <c r="OJH33" s="1687"/>
      <c r="OJM33" s="1687"/>
      <c r="OJN33" s="1687"/>
      <c r="OJP33" s="1687"/>
      <c r="OJQ33" s="1687"/>
      <c r="OJR33" s="1687"/>
      <c r="OJS33" s="1687"/>
      <c r="OJT33" s="1687"/>
      <c r="OJU33" s="1687"/>
      <c r="OJV33" s="1687"/>
      <c r="OJW33" s="1690"/>
      <c r="OJX33" s="1686"/>
      <c r="OJY33" s="1687"/>
      <c r="OJZ33" s="1687"/>
      <c r="OKE33" s="1687"/>
      <c r="OKF33" s="1687"/>
      <c r="OKH33" s="1687"/>
      <c r="OKI33" s="1687"/>
      <c r="OKJ33" s="1687"/>
      <c r="OKK33" s="1687"/>
      <c r="OKL33" s="1687"/>
      <c r="OKM33" s="1687"/>
      <c r="OKN33" s="1687"/>
      <c r="OKO33" s="1690"/>
      <c r="OKP33" s="1686"/>
      <c r="OKQ33" s="1687"/>
      <c r="OKR33" s="1687"/>
      <c r="OKW33" s="1687"/>
      <c r="OKX33" s="1687"/>
      <c r="OKZ33" s="1687"/>
      <c r="OLA33" s="1687"/>
      <c r="OLB33" s="1687"/>
      <c r="OLC33" s="1687"/>
      <c r="OLD33" s="1687"/>
      <c r="OLE33" s="1687"/>
      <c r="OLF33" s="1687"/>
      <c r="OLG33" s="1690"/>
      <c r="OLH33" s="1686"/>
      <c r="OLI33" s="1687"/>
      <c r="OLJ33" s="1687"/>
      <c r="OLO33" s="1687"/>
      <c r="OLP33" s="1687"/>
      <c r="OLR33" s="1687"/>
      <c r="OLS33" s="1687"/>
      <c r="OLT33" s="1687"/>
      <c r="OLU33" s="1687"/>
      <c r="OLV33" s="1687"/>
      <c r="OLW33" s="1687"/>
      <c r="OLX33" s="1687"/>
      <c r="OLY33" s="1690"/>
      <c r="OLZ33" s="1686"/>
      <c r="OMA33" s="1687"/>
      <c r="OMB33" s="1687"/>
      <c r="OMG33" s="1687"/>
      <c r="OMH33" s="1687"/>
      <c r="OMJ33" s="1687"/>
      <c r="OMK33" s="1687"/>
      <c r="OML33" s="1687"/>
      <c r="OMM33" s="1687"/>
      <c r="OMN33" s="1687"/>
      <c r="OMO33" s="1687"/>
      <c r="OMP33" s="1687"/>
      <c r="OMQ33" s="1690"/>
      <c r="OMR33" s="1686"/>
      <c r="OMS33" s="1687"/>
      <c r="OMT33" s="1687"/>
      <c r="OMY33" s="1687"/>
      <c r="OMZ33" s="1687"/>
      <c r="ONB33" s="1687"/>
      <c r="ONC33" s="1687"/>
      <c r="OND33" s="1687"/>
      <c r="ONE33" s="1687"/>
      <c r="ONF33" s="1687"/>
      <c r="ONG33" s="1687"/>
      <c r="ONH33" s="1687"/>
      <c r="ONI33" s="1690"/>
      <c r="ONJ33" s="1686"/>
      <c r="ONK33" s="1687"/>
      <c r="ONL33" s="1687"/>
      <c r="ONQ33" s="1687"/>
      <c r="ONR33" s="1687"/>
      <c r="ONT33" s="1687"/>
      <c r="ONU33" s="1687"/>
      <c r="ONV33" s="1687"/>
      <c r="ONW33" s="1687"/>
      <c r="ONX33" s="1687"/>
      <c r="ONY33" s="1687"/>
      <c r="ONZ33" s="1687"/>
      <c r="OOA33" s="1690"/>
      <c r="OOB33" s="1686"/>
      <c r="OOC33" s="1687"/>
      <c r="OOD33" s="1687"/>
      <c r="OOI33" s="1687"/>
      <c r="OOJ33" s="1687"/>
      <c r="OOL33" s="1687"/>
      <c r="OOM33" s="1687"/>
      <c r="OON33" s="1687"/>
      <c r="OOO33" s="1687"/>
      <c r="OOP33" s="1687"/>
      <c r="OOQ33" s="1687"/>
      <c r="OOR33" s="1687"/>
      <c r="OOS33" s="1690"/>
      <c r="OOT33" s="1686"/>
      <c r="OOU33" s="1687"/>
      <c r="OOV33" s="1687"/>
      <c r="OPA33" s="1687"/>
      <c r="OPB33" s="1687"/>
      <c r="OPD33" s="1687"/>
      <c r="OPE33" s="1687"/>
      <c r="OPF33" s="1687"/>
      <c r="OPG33" s="1687"/>
      <c r="OPH33" s="1687"/>
      <c r="OPI33" s="1687"/>
      <c r="OPJ33" s="1687"/>
      <c r="OPK33" s="1690"/>
      <c r="OPL33" s="1686"/>
      <c r="OPM33" s="1687"/>
      <c r="OPN33" s="1687"/>
      <c r="OPS33" s="1687"/>
      <c r="OPT33" s="1687"/>
      <c r="OPV33" s="1687"/>
      <c r="OPW33" s="1687"/>
      <c r="OPX33" s="1687"/>
      <c r="OPY33" s="1687"/>
      <c r="OPZ33" s="1687"/>
      <c r="OQA33" s="1687"/>
      <c r="OQB33" s="1687"/>
      <c r="OQC33" s="1690"/>
      <c r="OQD33" s="1686"/>
      <c r="OQE33" s="1687"/>
      <c r="OQF33" s="1687"/>
      <c r="OQK33" s="1687"/>
      <c r="OQL33" s="1687"/>
      <c r="OQN33" s="1687"/>
      <c r="OQO33" s="1687"/>
      <c r="OQP33" s="1687"/>
      <c r="OQQ33" s="1687"/>
      <c r="OQR33" s="1687"/>
      <c r="OQS33" s="1687"/>
      <c r="OQT33" s="1687"/>
      <c r="OQU33" s="1690"/>
      <c r="OQV33" s="1686"/>
      <c r="OQW33" s="1687"/>
      <c r="OQX33" s="1687"/>
      <c r="ORC33" s="1687"/>
      <c r="ORD33" s="1687"/>
      <c r="ORF33" s="1687"/>
      <c r="ORG33" s="1687"/>
      <c r="ORH33" s="1687"/>
      <c r="ORI33" s="1687"/>
      <c r="ORJ33" s="1687"/>
      <c r="ORK33" s="1687"/>
      <c r="ORL33" s="1687"/>
      <c r="ORM33" s="1690"/>
      <c r="ORN33" s="1686"/>
      <c r="ORO33" s="1687"/>
      <c r="ORP33" s="1687"/>
      <c r="ORU33" s="1687"/>
      <c r="ORV33" s="1687"/>
      <c r="ORX33" s="1687"/>
      <c r="ORY33" s="1687"/>
      <c r="ORZ33" s="1687"/>
      <c r="OSA33" s="1687"/>
      <c r="OSB33" s="1687"/>
      <c r="OSC33" s="1687"/>
      <c r="OSD33" s="1687"/>
      <c r="OSE33" s="1690"/>
      <c r="OSF33" s="1686"/>
      <c r="OSG33" s="1687"/>
      <c r="OSH33" s="1687"/>
      <c r="OSM33" s="1687"/>
      <c r="OSN33" s="1687"/>
      <c r="OSP33" s="1687"/>
      <c r="OSQ33" s="1687"/>
      <c r="OSR33" s="1687"/>
      <c r="OSS33" s="1687"/>
      <c r="OST33" s="1687"/>
      <c r="OSU33" s="1687"/>
      <c r="OSV33" s="1687"/>
      <c r="OSW33" s="1690"/>
      <c r="OSX33" s="1686"/>
      <c r="OSY33" s="1687"/>
      <c r="OSZ33" s="1687"/>
      <c r="OTE33" s="1687"/>
      <c r="OTF33" s="1687"/>
      <c r="OTH33" s="1687"/>
      <c r="OTI33" s="1687"/>
      <c r="OTJ33" s="1687"/>
      <c r="OTK33" s="1687"/>
      <c r="OTL33" s="1687"/>
      <c r="OTM33" s="1687"/>
      <c r="OTN33" s="1687"/>
      <c r="OTO33" s="1690"/>
      <c r="OTP33" s="1686"/>
      <c r="OTQ33" s="1687"/>
      <c r="OTR33" s="1687"/>
      <c r="OTW33" s="1687"/>
      <c r="OTX33" s="1687"/>
      <c r="OTZ33" s="1687"/>
      <c r="OUA33" s="1687"/>
      <c r="OUB33" s="1687"/>
      <c r="OUC33" s="1687"/>
      <c r="OUD33" s="1687"/>
      <c r="OUE33" s="1687"/>
      <c r="OUF33" s="1687"/>
      <c r="OUG33" s="1690"/>
      <c r="OUH33" s="1686"/>
      <c r="OUI33" s="1687"/>
      <c r="OUJ33" s="1687"/>
      <c r="OUO33" s="1687"/>
      <c r="OUP33" s="1687"/>
      <c r="OUR33" s="1687"/>
      <c r="OUS33" s="1687"/>
      <c r="OUT33" s="1687"/>
      <c r="OUU33" s="1687"/>
      <c r="OUV33" s="1687"/>
      <c r="OUW33" s="1687"/>
      <c r="OUX33" s="1687"/>
      <c r="OUY33" s="1690"/>
      <c r="OUZ33" s="1686"/>
      <c r="OVA33" s="1687"/>
      <c r="OVB33" s="1687"/>
      <c r="OVG33" s="1687"/>
      <c r="OVH33" s="1687"/>
      <c r="OVJ33" s="1687"/>
      <c r="OVK33" s="1687"/>
      <c r="OVL33" s="1687"/>
      <c r="OVM33" s="1687"/>
      <c r="OVN33" s="1687"/>
      <c r="OVO33" s="1687"/>
      <c r="OVP33" s="1687"/>
      <c r="OVQ33" s="1690"/>
      <c r="OVR33" s="1686"/>
      <c r="OVS33" s="1687"/>
      <c r="OVT33" s="1687"/>
      <c r="OVY33" s="1687"/>
      <c r="OVZ33" s="1687"/>
      <c r="OWB33" s="1687"/>
      <c r="OWC33" s="1687"/>
      <c r="OWD33" s="1687"/>
      <c r="OWE33" s="1687"/>
      <c r="OWF33" s="1687"/>
      <c r="OWG33" s="1687"/>
      <c r="OWH33" s="1687"/>
      <c r="OWI33" s="1690"/>
      <c r="OWJ33" s="1686"/>
      <c r="OWK33" s="1687"/>
      <c r="OWL33" s="1687"/>
      <c r="OWQ33" s="1687"/>
      <c r="OWR33" s="1687"/>
      <c r="OWT33" s="1687"/>
      <c r="OWU33" s="1687"/>
      <c r="OWV33" s="1687"/>
      <c r="OWW33" s="1687"/>
      <c r="OWX33" s="1687"/>
      <c r="OWY33" s="1687"/>
      <c r="OWZ33" s="1687"/>
      <c r="OXA33" s="1690"/>
      <c r="OXB33" s="1686"/>
      <c r="OXC33" s="1687"/>
      <c r="OXD33" s="1687"/>
      <c r="OXI33" s="1687"/>
      <c r="OXJ33" s="1687"/>
      <c r="OXL33" s="1687"/>
      <c r="OXM33" s="1687"/>
      <c r="OXN33" s="1687"/>
      <c r="OXO33" s="1687"/>
      <c r="OXP33" s="1687"/>
      <c r="OXQ33" s="1687"/>
      <c r="OXR33" s="1687"/>
      <c r="OXS33" s="1690"/>
      <c r="OXT33" s="1686"/>
      <c r="OXU33" s="1687"/>
      <c r="OXV33" s="1687"/>
      <c r="OYA33" s="1687"/>
      <c r="OYB33" s="1687"/>
      <c r="OYD33" s="1687"/>
      <c r="OYE33" s="1687"/>
      <c r="OYF33" s="1687"/>
      <c r="OYG33" s="1687"/>
      <c r="OYH33" s="1687"/>
      <c r="OYI33" s="1687"/>
      <c r="OYJ33" s="1687"/>
      <c r="OYK33" s="1690"/>
      <c r="OYL33" s="1686"/>
      <c r="OYM33" s="1687"/>
      <c r="OYN33" s="1687"/>
      <c r="OYS33" s="1687"/>
      <c r="OYT33" s="1687"/>
      <c r="OYV33" s="1687"/>
      <c r="OYW33" s="1687"/>
      <c r="OYX33" s="1687"/>
      <c r="OYY33" s="1687"/>
      <c r="OYZ33" s="1687"/>
      <c r="OZA33" s="1687"/>
      <c r="OZB33" s="1687"/>
      <c r="OZC33" s="1690"/>
      <c r="OZD33" s="1686"/>
      <c r="OZE33" s="1687"/>
      <c r="OZF33" s="1687"/>
      <c r="OZK33" s="1687"/>
      <c r="OZL33" s="1687"/>
      <c r="OZN33" s="1687"/>
      <c r="OZO33" s="1687"/>
      <c r="OZP33" s="1687"/>
      <c r="OZQ33" s="1687"/>
      <c r="OZR33" s="1687"/>
      <c r="OZS33" s="1687"/>
      <c r="OZT33" s="1687"/>
      <c r="OZU33" s="1690"/>
      <c r="OZV33" s="1686"/>
      <c r="OZW33" s="1687"/>
      <c r="OZX33" s="1687"/>
      <c r="PAC33" s="1687"/>
      <c r="PAD33" s="1687"/>
      <c r="PAF33" s="1687"/>
      <c r="PAG33" s="1687"/>
      <c r="PAH33" s="1687"/>
      <c r="PAI33" s="1687"/>
      <c r="PAJ33" s="1687"/>
      <c r="PAK33" s="1687"/>
      <c r="PAL33" s="1687"/>
      <c r="PAM33" s="1690"/>
      <c r="PAN33" s="1686"/>
      <c r="PAO33" s="1687"/>
      <c r="PAP33" s="1687"/>
      <c r="PAU33" s="1687"/>
      <c r="PAV33" s="1687"/>
      <c r="PAX33" s="1687"/>
      <c r="PAY33" s="1687"/>
      <c r="PAZ33" s="1687"/>
      <c r="PBA33" s="1687"/>
      <c r="PBB33" s="1687"/>
      <c r="PBC33" s="1687"/>
      <c r="PBD33" s="1687"/>
      <c r="PBE33" s="1690"/>
      <c r="PBF33" s="1686"/>
      <c r="PBG33" s="1687"/>
      <c r="PBH33" s="1687"/>
      <c r="PBM33" s="1687"/>
      <c r="PBN33" s="1687"/>
      <c r="PBP33" s="1687"/>
      <c r="PBQ33" s="1687"/>
      <c r="PBR33" s="1687"/>
      <c r="PBS33" s="1687"/>
      <c r="PBT33" s="1687"/>
      <c r="PBU33" s="1687"/>
      <c r="PBV33" s="1687"/>
      <c r="PBW33" s="1690"/>
      <c r="PBX33" s="1686"/>
      <c r="PBY33" s="1687"/>
      <c r="PBZ33" s="1687"/>
      <c r="PCE33" s="1687"/>
      <c r="PCF33" s="1687"/>
      <c r="PCH33" s="1687"/>
      <c r="PCI33" s="1687"/>
      <c r="PCJ33" s="1687"/>
      <c r="PCK33" s="1687"/>
      <c r="PCL33" s="1687"/>
      <c r="PCM33" s="1687"/>
      <c r="PCN33" s="1687"/>
      <c r="PCO33" s="1690"/>
      <c r="PCP33" s="1686"/>
      <c r="PCQ33" s="1687"/>
      <c r="PCR33" s="1687"/>
      <c r="PCW33" s="1687"/>
      <c r="PCX33" s="1687"/>
      <c r="PCZ33" s="1687"/>
      <c r="PDA33" s="1687"/>
      <c r="PDB33" s="1687"/>
      <c r="PDC33" s="1687"/>
      <c r="PDD33" s="1687"/>
      <c r="PDE33" s="1687"/>
      <c r="PDF33" s="1687"/>
      <c r="PDG33" s="1690"/>
      <c r="PDH33" s="1686"/>
      <c r="PDI33" s="1687"/>
      <c r="PDJ33" s="1687"/>
      <c r="PDO33" s="1687"/>
      <c r="PDP33" s="1687"/>
      <c r="PDR33" s="1687"/>
      <c r="PDS33" s="1687"/>
      <c r="PDT33" s="1687"/>
      <c r="PDU33" s="1687"/>
      <c r="PDV33" s="1687"/>
      <c r="PDW33" s="1687"/>
      <c r="PDX33" s="1687"/>
      <c r="PDY33" s="1690"/>
      <c r="PDZ33" s="1686"/>
      <c r="PEA33" s="1687"/>
      <c r="PEB33" s="1687"/>
      <c r="PEG33" s="1687"/>
      <c r="PEH33" s="1687"/>
      <c r="PEJ33" s="1687"/>
      <c r="PEK33" s="1687"/>
      <c r="PEL33" s="1687"/>
      <c r="PEM33" s="1687"/>
      <c r="PEN33" s="1687"/>
      <c r="PEO33" s="1687"/>
      <c r="PEP33" s="1687"/>
      <c r="PEQ33" s="1690"/>
      <c r="PER33" s="1686"/>
      <c r="PES33" s="1687"/>
      <c r="PET33" s="1687"/>
      <c r="PEY33" s="1687"/>
      <c r="PEZ33" s="1687"/>
      <c r="PFB33" s="1687"/>
      <c r="PFC33" s="1687"/>
      <c r="PFD33" s="1687"/>
      <c r="PFE33" s="1687"/>
      <c r="PFF33" s="1687"/>
      <c r="PFG33" s="1687"/>
      <c r="PFH33" s="1687"/>
      <c r="PFI33" s="1690"/>
      <c r="PFJ33" s="1686"/>
      <c r="PFK33" s="1687"/>
      <c r="PFL33" s="1687"/>
      <c r="PFQ33" s="1687"/>
      <c r="PFR33" s="1687"/>
      <c r="PFT33" s="1687"/>
      <c r="PFU33" s="1687"/>
      <c r="PFV33" s="1687"/>
      <c r="PFW33" s="1687"/>
      <c r="PFX33" s="1687"/>
      <c r="PFY33" s="1687"/>
      <c r="PFZ33" s="1687"/>
      <c r="PGA33" s="1690"/>
      <c r="PGB33" s="1686"/>
      <c r="PGC33" s="1687"/>
      <c r="PGD33" s="1687"/>
      <c r="PGI33" s="1687"/>
      <c r="PGJ33" s="1687"/>
      <c r="PGL33" s="1687"/>
      <c r="PGM33" s="1687"/>
      <c r="PGN33" s="1687"/>
      <c r="PGO33" s="1687"/>
      <c r="PGP33" s="1687"/>
      <c r="PGQ33" s="1687"/>
      <c r="PGR33" s="1687"/>
      <c r="PGS33" s="1690"/>
      <c r="PGT33" s="1686"/>
      <c r="PGU33" s="1687"/>
      <c r="PGV33" s="1687"/>
      <c r="PHA33" s="1687"/>
      <c r="PHB33" s="1687"/>
      <c r="PHD33" s="1687"/>
      <c r="PHE33" s="1687"/>
      <c r="PHF33" s="1687"/>
      <c r="PHG33" s="1687"/>
      <c r="PHH33" s="1687"/>
      <c r="PHI33" s="1687"/>
      <c r="PHJ33" s="1687"/>
      <c r="PHK33" s="1690"/>
      <c r="PHL33" s="1686"/>
      <c r="PHM33" s="1687"/>
      <c r="PHN33" s="1687"/>
      <c r="PHS33" s="1687"/>
      <c r="PHT33" s="1687"/>
      <c r="PHV33" s="1687"/>
      <c r="PHW33" s="1687"/>
      <c r="PHX33" s="1687"/>
      <c r="PHY33" s="1687"/>
      <c r="PHZ33" s="1687"/>
      <c r="PIA33" s="1687"/>
      <c r="PIB33" s="1687"/>
      <c r="PIC33" s="1690"/>
      <c r="PID33" s="1686"/>
      <c r="PIE33" s="1687"/>
      <c r="PIF33" s="1687"/>
      <c r="PIK33" s="1687"/>
      <c r="PIL33" s="1687"/>
      <c r="PIN33" s="1687"/>
      <c r="PIO33" s="1687"/>
      <c r="PIP33" s="1687"/>
      <c r="PIQ33" s="1687"/>
      <c r="PIR33" s="1687"/>
      <c r="PIS33" s="1687"/>
      <c r="PIT33" s="1687"/>
      <c r="PIU33" s="1690"/>
      <c r="PIV33" s="1686"/>
      <c r="PIW33" s="1687"/>
      <c r="PIX33" s="1687"/>
      <c r="PJC33" s="1687"/>
      <c r="PJD33" s="1687"/>
      <c r="PJF33" s="1687"/>
      <c r="PJG33" s="1687"/>
      <c r="PJH33" s="1687"/>
      <c r="PJI33" s="1687"/>
      <c r="PJJ33" s="1687"/>
      <c r="PJK33" s="1687"/>
      <c r="PJL33" s="1687"/>
      <c r="PJM33" s="1690"/>
      <c r="PJN33" s="1686"/>
      <c r="PJO33" s="1687"/>
      <c r="PJP33" s="1687"/>
      <c r="PJU33" s="1687"/>
      <c r="PJV33" s="1687"/>
      <c r="PJX33" s="1687"/>
      <c r="PJY33" s="1687"/>
      <c r="PJZ33" s="1687"/>
      <c r="PKA33" s="1687"/>
      <c r="PKB33" s="1687"/>
      <c r="PKC33" s="1687"/>
      <c r="PKD33" s="1687"/>
      <c r="PKE33" s="1690"/>
      <c r="PKF33" s="1686"/>
      <c r="PKG33" s="1687"/>
      <c r="PKH33" s="1687"/>
      <c r="PKM33" s="1687"/>
      <c r="PKN33" s="1687"/>
      <c r="PKP33" s="1687"/>
      <c r="PKQ33" s="1687"/>
      <c r="PKR33" s="1687"/>
      <c r="PKS33" s="1687"/>
      <c r="PKT33" s="1687"/>
      <c r="PKU33" s="1687"/>
      <c r="PKV33" s="1687"/>
      <c r="PKW33" s="1690"/>
      <c r="PKX33" s="1686"/>
      <c r="PKY33" s="1687"/>
      <c r="PKZ33" s="1687"/>
      <c r="PLE33" s="1687"/>
      <c r="PLF33" s="1687"/>
      <c r="PLH33" s="1687"/>
      <c r="PLI33" s="1687"/>
      <c r="PLJ33" s="1687"/>
      <c r="PLK33" s="1687"/>
      <c r="PLL33" s="1687"/>
      <c r="PLM33" s="1687"/>
      <c r="PLN33" s="1687"/>
      <c r="PLO33" s="1690"/>
      <c r="PLP33" s="1686"/>
      <c r="PLQ33" s="1687"/>
      <c r="PLR33" s="1687"/>
      <c r="PLW33" s="1687"/>
      <c r="PLX33" s="1687"/>
      <c r="PLZ33" s="1687"/>
      <c r="PMA33" s="1687"/>
      <c r="PMB33" s="1687"/>
      <c r="PMC33" s="1687"/>
      <c r="PMD33" s="1687"/>
      <c r="PME33" s="1687"/>
      <c r="PMF33" s="1687"/>
      <c r="PMG33" s="1690"/>
      <c r="PMH33" s="1686"/>
      <c r="PMI33" s="1687"/>
      <c r="PMJ33" s="1687"/>
      <c r="PMO33" s="1687"/>
      <c r="PMP33" s="1687"/>
      <c r="PMR33" s="1687"/>
      <c r="PMS33" s="1687"/>
      <c r="PMT33" s="1687"/>
      <c r="PMU33" s="1687"/>
      <c r="PMV33" s="1687"/>
      <c r="PMW33" s="1687"/>
      <c r="PMX33" s="1687"/>
      <c r="PMY33" s="1690"/>
      <c r="PMZ33" s="1686"/>
      <c r="PNA33" s="1687"/>
      <c r="PNB33" s="1687"/>
      <c r="PNG33" s="1687"/>
      <c r="PNH33" s="1687"/>
      <c r="PNJ33" s="1687"/>
      <c r="PNK33" s="1687"/>
      <c r="PNL33" s="1687"/>
      <c r="PNM33" s="1687"/>
      <c r="PNN33" s="1687"/>
      <c r="PNO33" s="1687"/>
      <c r="PNP33" s="1687"/>
      <c r="PNQ33" s="1690"/>
      <c r="PNR33" s="1686"/>
      <c r="PNS33" s="1687"/>
      <c r="PNT33" s="1687"/>
      <c r="PNY33" s="1687"/>
      <c r="PNZ33" s="1687"/>
      <c r="POB33" s="1687"/>
      <c r="POC33" s="1687"/>
      <c r="POD33" s="1687"/>
      <c r="POE33" s="1687"/>
      <c r="POF33" s="1687"/>
      <c r="POG33" s="1687"/>
      <c r="POH33" s="1687"/>
      <c r="POI33" s="1690"/>
      <c r="POJ33" s="1686"/>
      <c r="POK33" s="1687"/>
      <c r="POL33" s="1687"/>
      <c r="POQ33" s="1687"/>
      <c r="POR33" s="1687"/>
      <c r="POT33" s="1687"/>
      <c r="POU33" s="1687"/>
      <c r="POV33" s="1687"/>
      <c r="POW33" s="1687"/>
      <c r="POX33" s="1687"/>
      <c r="POY33" s="1687"/>
      <c r="POZ33" s="1687"/>
      <c r="PPA33" s="1690"/>
      <c r="PPB33" s="1686"/>
      <c r="PPC33" s="1687"/>
      <c r="PPD33" s="1687"/>
      <c r="PPI33" s="1687"/>
      <c r="PPJ33" s="1687"/>
      <c r="PPL33" s="1687"/>
      <c r="PPM33" s="1687"/>
      <c r="PPN33" s="1687"/>
      <c r="PPO33" s="1687"/>
      <c r="PPP33" s="1687"/>
      <c r="PPQ33" s="1687"/>
      <c r="PPR33" s="1687"/>
      <c r="PPS33" s="1690"/>
      <c r="PPT33" s="1686"/>
      <c r="PPU33" s="1687"/>
      <c r="PPV33" s="1687"/>
      <c r="PQA33" s="1687"/>
      <c r="PQB33" s="1687"/>
      <c r="PQD33" s="1687"/>
      <c r="PQE33" s="1687"/>
      <c r="PQF33" s="1687"/>
      <c r="PQG33" s="1687"/>
      <c r="PQH33" s="1687"/>
      <c r="PQI33" s="1687"/>
      <c r="PQJ33" s="1687"/>
      <c r="PQK33" s="1690"/>
      <c r="PQL33" s="1686"/>
      <c r="PQM33" s="1687"/>
      <c r="PQN33" s="1687"/>
      <c r="PQS33" s="1687"/>
      <c r="PQT33" s="1687"/>
      <c r="PQV33" s="1687"/>
      <c r="PQW33" s="1687"/>
      <c r="PQX33" s="1687"/>
      <c r="PQY33" s="1687"/>
      <c r="PQZ33" s="1687"/>
      <c r="PRA33" s="1687"/>
      <c r="PRB33" s="1687"/>
      <c r="PRC33" s="1690"/>
      <c r="PRD33" s="1686"/>
      <c r="PRE33" s="1687"/>
      <c r="PRF33" s="1687"/>
      <c r="PRK33" s="1687"/>
      <c r="PRL33" s="1687"/>
      <c r="PRN33" s="1687"/>
      <c r="PRO33" s="1687"/>
      <c r="PRP33" s="1687"/>
      <c r="PRQ33" s="1687"/>
      <c r="PRR33" s="1687"/>
      <c r="PRS33" s="1687"/>
      <c r="PRT33" s="1687"/>
      <c r="PRU33" s="1690"/>
      <c r="PRV33" s="1686"/>
      <c r="PRW33" s="1687"/>
      <c r="PRX33" s="1687"/>
      <c r="PSC33" s="1687"/>
      <c r="PSD33" s="1687"/>
      <c r="PSF33" s="1687"/>
      <c r="PSG33" s="1687"/>
      <c r="PSH33" s="1687"/>
      <c r="PSI33" s="1687"/>
      <c r="PSJ33" s="1687"/>
      <c r="PSK33" s="1687"/>
      <c r="PSL33" s="1687"/>
      <c r="PSM33" s="1690"/>
      <c r="PSN33" s="1686"/>
      <c r="PSO33" s="1687"/>
      <c r="PSP33" s="1687"/>
      <c r="PSU33" s="1687"/>
      <c r="PSV33" s="1687"/>
      <c r="PSX33" s="1687"/>
      <c r="PSY33" s="1687"/>
      <c r="PSZ33" s="1687"/>
      <c r="PTA33" s="1687"/>
      <c r="PTB33" s="1687"/>
      <c r="PTC33" s="1687"/>
      <c r="PTD33" s="1687"/>
      <c r="PTE33" s="1690"/>
      <c r="PTF33" s="1686"/>
      <c r="PTG33" s="1687"/>
      <c r="PTH33" s="1687"/>
      <c r="PTM33" s="1687"/>
      <c r="PTN33" s="1687"/>
      <c r="PTP33" s="1687"/>
      <c r="PTQ33" s="1687"/>
      <c r="PTR33" s="1687"/>
      <c r="PTS33" s="1687"/>
      <c r="PTT33" s="1687"/>
      <c r="PTU33" s="1687"/>
      <c r="PTV33" s="1687"/>
      <c r="PTW33" s="1690"/>
      <c r="PTX33" s="1686"/>
      <c r="PTY33" s="1687"/>
      <c r="PTZ33" s="1687"/>
      <c r="PUE33" s="1687"/>
      <c r="PUF33" s="1687"/>
      <c r="PUH33" s="1687"/>
      <c r="PUI33" s="1687"/>
      <c r="PUJ33" s="1687"/>
      <c r="PUK33" s="1687"/>
      <c r="PUL33" s="1687"/>
      <c r="PUM33" s="1687"/>
      <c r="PUN33" s="1687"/>
      <c r="PUO33" s="1690"/>
      <c r="PUP33" s="1686"/>
      <c r="PUQ33" s="1687"/>
      <c r="PUR33" s="1687"/>
      <c r="PUW33" s="1687"/>
      <c r="PUX33" s="1687"/>
      <c r="PUZ33" s="1687"/>
      <c r="PVA33" s="1687"/>
      <c r="PVB33" s="1687"/>
      <c r="PVC33" s="1687"/>
      <c r="PVD33" s="1687"/>
      <c r="PVE33" s="1687"/>
      <c r="PVF33" s="1687"/>
      <c r="PVG33" s="1690"/>
      <c r="PVH33" s="1686"/>
      <c r="PVI33" s="1687"/>
      <c r="PVJ33" s="1687"/>
      <c r="PVO33" s="1687"/>
      <c r="PVP33" s="1687"/>
      <c r="PVR33" s="1687"/>
      <c r="PVS33" s="1687"/>
      <c r="PVT33" s="1687"/>
      <c r="PVU33" s="1687"/>
      <c r="PVV33" s="1687"/>
      <c r="PVW33" s="1687"/>
      <c r="PVX33" s="1687"/>
      <c r="PVY33" s="1690"/>
      <c r="PVZ33" s="1686"/>
      <c r="PWA33" s="1687"/>
      <c r="PWB33" s="1687"/>
      <c r="PWG33" s="1687"/>
      <c r="PWH33" s="1687"/>
      <c r="PWJ33" s="1687"/>
      <c r="PWK33" s="1687"/>
      <c r="PWL33" s="1687"/>
      <c r="PWM33" s="1687"/>
      <c r="PWN33" s="1687"/>
      <c r="PWO33" s="1687"/>
      <c r="PWP33" s="1687"/>
      <c r="PWQ33" s="1690"/>
      <c r="PWR33" s="1686"/>
      <c r="PWS33" s="1687"/>
      <c r="PWT33" s="1687"/>
      <c r="PWY33" s="1687"/>
      <c r="PWZ33" s="1687"/>
      <c r="PXB33" s="1687"/>
      <c r="PXC33" s="1687"/>
      <c r="PXD33" s="1687"/>
      <c r="PXE33" s="1687"/>
      <c r="PXF33" s="1687"/>
      <c r="PXG33" s="1687"/>
      <c r="PXH33" s="1687"/>
      <c r="PXI33" s="1690"/>
      <c r="PXJ33" s="1686"/>
      <c r="PXK33" s="1687"/>
      <c r="PXL33" s="1687"/>
      <c r="PXQ33" s="1687"/>
      <c r="PXR33" s="1687"/>
      <c r="PXT33" s="1687"/>
      <c r="PXU33" s="1687"/>
      <c r="PXV33" s="1687"/>
      <c r="PXW33" s="1687"/>
      <c r="PXX33" s="1687"/>
      <c r="PXY33" s="1687"/>
      <c r="PXZ33" s="1687"/>
      <c r="PYA33" s="1690"/>
      <c r="PYB33" s="1686"/>
      <c r="PYC33" s="1687"/>
      <c r="PYD33" s="1687"/>
      <c r="PYI33" s="1687"/>
      <c r="PYJ33" s="1687"/>
      <c r="PYL33" s="1687"/>
      <c r="PYM33" s="1687"/>
      <c r="PYN33" s="1687"/>
      <c r="PYO33" s="1687"/>
      <c r="PYP33" s="1687"/>
      <c r="PYQ33" s="1687"/>
      <c r="PYR33" s="1687"/>
      <c r="PYS33" s="1690"/>
      <c r="PYT33" s="1686"/>
      <c r="PYU33" s="1687"/>
      <c r="PYV33" s="1687"/>
      <c r="PZA33" s="1687"/>
      <c r="PZB33" s="1687"/>
      <c r="PZD33" s="1687"/>
      <c r="PZE33" s="1687"/>
      <c r="PZF33" s="1687"/>
      <c r="PZG33" s="1687"/>
      <c r="PZH33" s="1687"/>
      <c r="PZI33" s="1687"/>
      <c r="PZJ33" s="1687"/>
      <c r="PZK33" s="1690"/>
      <c r="PZL33" s="1686"/>
      <c r="PZM33" s="1687"/>
      <c r="PZN33" s="1687"/>
      <c r="PZS33" s="1687"/>
      <c r="PZT33" s="1687"/>
      <c r="PZV33" s="1687"/>
      <c r="PZW33" s="1687"/>
      <c r="PZX33" s="1687"/>
      <c r="PZY33" s="1687"/>
      <c r="PZZ33" s="1687"/>
      <c r="QAA33" s="1687"/>
      <c r="QAB33" s="1687"/>
      <c r="QAC33" s="1690"/>
      <c r="QAD33" s="1686"/>
      <c r="QAE33" s="1687"/>
      <c r="QAF33" s="1687"/>
      <c r="QAK33" s="1687"/>
      <c r="QAL33" s="1687"/>
      <c r="QAN33" s="1687"/>
      <c r="QAO33" s="1687"/>
      <c r="QAP33" s="1687"/>
      <c r="QAQ33" s="1687"/>
      <c r="QAR33" s="1687"/>
      <c r="QAS33" s="1687"/>
      <c r="QAT33" s="1687"/>
      <c r="QAU33" s="1690"/>
      <c r="QAV33" s="1686"/>
      <c r="QAW33" s="1687"/>
      <c r="QAX33" s="1687"/>
      <c r="QBC33" s="1687"/>
      <c r="QBD33" s="1687"/>
      <c r="QBF33" s="1687"/>
      <c r="QBG33" s="1687"/>
      <c r="QBH33" s="1687"/>
      <c r="QBI33" s="1687"/>
      <c r="QBJ33" s="1687"/>
      <c r="QBK33" s="1687"/>
      <c r="QBL33" s="1687"/>
      <c r="QBM33" s="1690"/>
      <c r="QBN33" s="1686"/>
      <c r="QBO33" s="1687"/>
      <c r="QBP33" s="1687"/>
      <c r="QBU33" s="1687"/>
      <c r="QBV33" s="1687"/>
      <c r="QBX33" s="1687"/>
      <c r="QBY33" s="1687"/>
      <c r="QBZ33" s="1687"/>
      <c r="QCA33" s="1687"/>
      <c r="QCB33" s="1687"/>
      <c r="QCC33" s="1687"/>
      <c r="QCD33" s="1687"/>
      <c r="QCE33" s="1690"/>
      <c r="QCF33" s="1686"/>
      <c r="QCG33" s="1687"/>
      <c r="QCH33" s="1687"/>
      <c r="QCM33" s="1687"/>
      <c r="QCN33" s="1687"/>
      <c r="QCP33" s="1687"/>
      <c r="QCQ33" s="1687"/>
      <c r="QCR33" s="1687"/>
      <c r="QCS33" s="1687"/>
      <c r="QCT33" s="1687"/>
      <c r="QCU33" s="1687"/>
      <c r="QCV33" s="1687"/>
      <c r="QCW33" s="1690"/>
      <c r="QCX33" s="1686"/>
      <c r="QCY33" s="1687"/>
      <c r="QCZ33" s="1687"/>
      <c r="QDE33" s="1687"/>
      <c r="QDF33" s="1687"/>
      <c r="QDH33" s="1687"/>
      <c r="QDI33" s="1687"/>
      <c r="QDJ33" s="1687"/>
      <c r="QDK33" s="1687"/>
      <c r="QDL33" s="1687"/>
      <c r="QDM33" s="1687"/>
      <c r="QDN33" s="1687"/>
      <c r="QDO33" s="1690"/>
      <c r="QDP33" s="1686"/>
      <c r="QDQ33" s="1687"/>
      <c r="QDR33" s="1687"/>
      <c r="QDW33" s="1687"/>
      <c r="QDX33" s="1687"/>
      <c r="QDZ33" s="1687"/>
      <c r="QEA33" s="1687"/>
      <c r="QEB33" s="1687"/>
      <c r="QEC33" s="1687"/>
      <c r="QED33" s="1687"/>
      <c r="QEE33" s="1687"/>
      <c r="QEF33" s="1687"/>
      <c r="QEG33" s="1690"/>
      <c r="QEH33" s="1686"/>
      <c r="QEI33" s="1687"/>
      <c r="QEJ33" s="1687"/>
      <c r="QEO33" s="1687"/>
      <c r="QEP33" s="1687"/>
      <c r="QER33" s="1687"/>
      <c r="QES33" s="1687"/>
      <c r="QET33" s="1687"/>
      <c r="QEU33" s="1687"/>
      <c r="QEV33" s="1687"/>
      <c r="QEW33" s="1687"/>
      <c r="QEX33" s="1687"/>
      <c r="QEY33" s="1690"/>
      <c r="QEZ33" s="1686"/>
      <c r="QFA33" s="1687"/>
      <c r="QFB33" s="1687"/>
      <c r="QFG33" s="1687"/>
      <c r="QFH33" s="1687"/>
      <c r="QFJ33" s="1687"/>
      <c r="QFK33" s="1687"/>
      <c r="QFL33" s="1687"/>
      <c r="QFM33" s="1687"/>
      <c r="QFN33" s="1687"/>
      <c r="QFO33" s="1687"/>
      <c r="QFP33" s="1687"/>
      <c r="QFQ33" s="1690"/>
      <c r="QFR33" s="1686"/>
      <c r="QFS33" s="1687"/>
      <c r="QFT33" s="1687"/>
      <c r="QFY33" s="1687"/>
      <c r="QFZ33" s="1687"/>
      <c r="QGB33" s="1687"/>
      <c r="QGC33" s="1687"/>
      <c r="QGD33" s="1687"/>
      <c r="QGE33" s="1687"/>
      <c r="QGF33" s="1687"/>
      <c r="QGG33" s="1687"/>
      <c r="QGH33" s="1687"/>
      <c r="QGI33" s="1690"/>
      <c r="QGJ33" s="1686"/>
      <c r="QGK33" s="1687"/>
      <c r="QGL33" s="1687"/>
      <c r="QGQ33" s="1687"/>
      <c r="QGR33" s="1687"/>
      <c r="QGT33" s="1687"/>
      <c r="QGU33" s="1687"/>
      <c r="QGV33" s="1687"/>
      <c r="QGW33" s="1687"/>
      <c r="QGX33" s="1687"/>
      <c r="QGY33" s="1687"/>
      <c r="QGZ33" s="1687"/>
      <c r="QHA33" s="1690"/>
      <c r="QHB33" s="1686"/>
      <c r="QHC33" s="1687"/>
      <c r="QHD33" s="1687"/>
      <c r="QHI33" s="1687"/>
      <c r="QHJ33" s="1687"/>
      <c r="QHL33" s="1687"/>
      <c r="QHM33" s="1687"/>
      <c r="QHN33" s="1687"/>
      <c r="QHO33" s="1687"/>
      <c r="QHP33" s="1687"/>
      <c r="QHQ33" s="1687"/>
      <c r="QHR33" s="1687"/>
      <c r="QHS33" s="1690"/>
      <c r="QHT33" s="1686"/>
      <c r="QHU33" s="1687"/>
      <c r="QHV33" s="1687"/>
      <c r="QIA33" s="1687"/>
      <c r="QIB33" s="1687"/>
      <c r="QID33" s="1687"/>
      <c r="QIE33" s="1687"/>
      <c r="QIF33" s="1687"/>
      <c r="QIG33" s="1687"/>
      <c r="QIH33" s="1687"/>
      <c r="QII33" s="1687"/>
      <c r="QIJ33" s="1687"/>
      <c r="QIK33" s="1690"/>
      <c r="QIL33" s="1686"/>
      <c r="QIM33" s="1687"/>
      <c r="QIN33" s="1687"/>
      <c r="QIS33" s="1687"/>
      <c r="QIT33" s="1687"/>
      <c r="QIV33" s="1687"/>
      <c r="QIW33" s="1687"/>
      <c r="QIX33" s="1687"/>
      <c r="QIY33" s="1687"/>
      <c r="QIZ33" s="1687"/>
      <c r="QJA33" s="1687"/>
      <c r="QJB33" s="1687"/>
      <c r="QJC33" s="1690"/>
      <c r="QJD33" s="1686"/>
      <c r="QJE33" s="1687"/>
      <c r="QJF33" s="1687"/>
      <c r="QJK33" s="1687"/>
      <c r="QJL33" s="1687"/>
      <c r="QJN33" s="1687"/>
      <c r="QJO33" s="1687"/>
      <c r="QJP33" s="1687"/>
      <c r="QJQ33" s="1687"/>
      <c r="QJR33" s="1687"/>
      <c r="QJS33" s="1687"/>
      <c r="QJT33" s="1687"/>
      <c r="QJU33" s="1690"/>
      <c r="QJV33" s="1686"/>
      <c r="QJW33" s="1687"/>
      <c r="QJX33" s="1687"/>
      <c r="QKC33" s="1687"/>
      <c r="QKD33" s="1687"/>
      <c r="QKF33" s="1687"/>
      <c r="QKG33" s="1687"/>
      <c r="QKH33" s="1687"/>
      <c r="QKI33" s="1687"/>
      <c r="QKJ33" s="1687"/>
      <c r="QKK33" s="1687"/>
      <c r="QKL33" s="1687"/>
      <c r="QKM33" s="1690"/>
      <c r="QKN33" s="1686"/>
      <c r="QKO33" s="1687"/>
      <c r="QKP33" s="1687"/>
      <c r="QKU33" s="1687"/>
      <c r="QKV33" s="1687"/>
      <c r="QKX33" s="1687"/>
      <c r="QKY33" s="1687"/>
      <c r="QKZ33" s="1687"/>
      <c r="QLA33" s="1687"/>
      <c r="QLB33" s="1687"/>
      <c r="QLC33" s="1687"/>
      <c r="QLD33" s="1687"/>
      <c r="QLE33" s="1690"/>
      <c r="QLF33" s="1686"/>
      <c r="QLG33" s="1687"/>
      <c r="QLH33" s="1687"/>
      <c r="QLM33" s="1687"/>
      <c r="QLN33" s="1687"/>
      <c r="QLP33" s="1687"/>
      <c r="QLQ33" s="1687"/>
      <c r="QLR33" s="1687"/>
      <c r="QLS33" s="1687"/>
      <c r="QLT33" s="1687"/>
      <c r="QLU33" s="1687"/>
      <c r="QLV33" s="1687"/>
      <c r="QLW33" s="1690"/>
      <c r="QLX33" s="1686"/>
      <c r="QLY33" s="1687"/>
      <c r="QLZ33" s="1687"/>
      <c r="QME33" s="1687"/>
      <c r="QMF33" s="1687"/>
      <c r="QMH33" s="1687"/>
      <c r="QMI33" s="1687"/>
      <c r="QMJ33" s="1687"/>
      <c r="QMK33" s="1687"/>
      <c r="QML33" s="1687"/>
      <c r="QMM33" s="1687"/>
      <c r="QMN33" s="1687"/>
      <c r="QMO33" s="1690"/>
      <c r="QMP33" s="1686"/>
      <c r="QMQ33" s="1687"/>
      <c r="QMR33" s="1687"/>
      <c r="QMW33" s="1687"/>
      <c r="QMX33" s="1687"/>
      <c r="QMZ33" s="1687"/>
      <c r="QNA33" s="1687"/>
      <c r="QNB33" s="1687"/>
      <c r="QNC33" s="1687"/>
      <c r="QND33" s="1687"/>
      <c r="QNE33" s="1687"/>
      <c r="QNF33" s="1687"/>
      <c r="QNG33" s="1690"/>
      <c r="QNH33" s="1686"/>
      <c r="QNI33" s="1687"/>
      <c r="QNJ33" s="1687"/>
      <c r="QNO33" s="1687"/>
      <c r="QNP33" s="1687"/>
      <c r="QNR33" s="1687"/>
      <c r="QNS33" s="1687"/>
      <c r="QNT33" s="1687"/>
      <c r="QNU33" s="1687"/>
      <c r="QNV33" s="1687"/>
      <c r="QNW33" s="1687"/>
      <c r="QNX33" s="1687"/>
      <c r="QNY33" s="1690"/>
      <c r="QNZ33" s="1686"/>
      <c r="QOA33" s="1687"/>
      <c r="QOB33" s="1687"/>
      <c r="QOG33" s="1687"/>
      <c r="QOH33" s="1687"/>
      <c r="QOJ33" s="1687"/>
      <c r="QOK33" s="1687"/>
      <c r="QOL33" s="1687"/>
      <c r="QOM33" s="1687"/>
      <c r="QON33" s="1687"/>
      <c r="QOO33" s="1687"/>
      <c r="QOP33" s="1687"/>
      <c r="QOQ33" s="1690"/>
      <c r="QOR33" s="1686"/>
      <c r="QOS33" s="1687"/>
      <c r="QOT33" s="1687"/>
      <c r="QOY33" s="1687"/>
      <c r="QOZ33" s="1687"/>
      <c r="QPB33" s="1687"/>
      <c r="QPC33" s="1687"/>
      <c r="QPD33" s="1687"/>
      <c r="QPE33" s="1687"/>
      <c r="QPF33" s="1687"/>
      <c r="QPG33" s="1687"/>
      <c r="QPH33" s="1687"/>
      <c r="QPI33" s="1690"/>
      <c r="QPJ33" s="1686"/>
      <c r="QPK33" s="1687"/>
      <c r="QPL33" s="1687"/>
      <c r="QPQ33" s="1687"/>
      <c r="QPR33" s="1687"/>
      <c r="QPT33" s="1687"/>
      <c r="QPU33" s="1687"/>
      <c r="QPV33" s="1687"/>
      <c r="QPW33" s="1687"/>
      <c r="QPX33" s="1687"/>
      <c r="QPY33" s="1687"/>
      <c r="QPZ33" s="1687"/>
      <c r="QQA33" s="1690"/>
      <c r="QQB33" s="1686"/>
      <c r="QQC33" s="1687"/>
      <c r="QQD33" s="1687"/>
      <c r="QQI33" s="1687"/>
      <c r="QQJ33" s="1687"/>
      <c r="QQL33" s="1687"/>
      <c r="QQM33" s="1687"/>
      <c r="QQN33" s="1687"/>
      <c r="QQO33" s="1687"/>
      <c r="QQP33" s="1687"/>
      <c r="QQQ33" s="1687"/>
      <c r="QQR33" s="1687"/>
      <c r="QQS33" s="1690"/>
      <c r="QQT33" s="1686"/>
      <c r="QQU33" s="1687"/>
      <c r="QQV33" s="1687"/>
      <c r="QRA33" s="1687"/>
      <c r="QRB33" s="1687"/>
      <c r="QRD33" s="1687"/>
      <c r="QRE33" s="1687"/>
      <c r="QRF33" s="1687"/>
      <c r="QRG33" s="1687"/>
      <c r="QRH33" s="1687"/>
      <c r="QRI33" s="1687"/>
      <c r="QRJ33" s="1687"/>
      <c r="QRK33" s="1690"/>
      <c r="QRL33" s="1686"/>
      <c r="QRM33" s="1687"/>
      <c r="QRN33" s="1687"/>
      <c r="QRS33" s="1687"/>
      <c r="QRT33" s="1687"/>
      <c r="QRV33" s="1687"/>
      <c r="QRW33" s="1687"/>
      <c r="QRX33" s="1687"/>
      <c r="QRY33" s="1687"/>
      <c r="QRZ33" s="1687"/>
      <c r="QSA33" s="1687"/>
      <c r="QSB33" s="1687"/>
      <c r="QSC33" s="1690"/>
      <c r="QSD33" s="1686"/>
      <c r="QSE33" s="1687"/>
      <c r="QSF33" s="1687"/>
      <c r="QSK33" s="1687"/>
      <c r="QSL33" s="1687"/>
      <c r="QSN33" s="1687"/>
      <c r="QSO33" s="1687"/>
      <c r="QSP33" s="1687"/>
      <c r="QSQ33" s="1687"/>
      <c r="QSR33" s="1687"/>
      <c r="QSS33" s="1687"/>
      <c r="QST33" s="1687"/>
      <c r="QSU33" s="1690"/>
      <c r="QSV33" s="1686"/>
      <c r="QSW33" s="1687"/>
      <c r="QSX33" s="1687"/>
      <c r="QTC33" s="1687"/>
      <c r="QTD33" s="1687"/>
      <c r="QTF33" s="1687"/>
      <c r="QTG33" s="1687"/>
      <c r="QTH33" s="1687"/>
      <c r="QTI33" s="1687"/>
      <c r="QTJ33" s="1687"/>
      <c r="QTK33" s="1687"/>
      <c r="QTL33" s="1687"/>
      <c r="QTM33" s="1690"/>
      <c r="QTN33" s="1686"/>
      <c r="QTO33" s="1687"/>
      <c r="QTP33" s="1687"/>
      <c r="QTU33" s="1687"/>
      <c r="QTV33" s="1687"/>
      <c r="QTX33" s="1687"/>
      <c r="QTY33" s="1687"/>
      <c r="QTZ33" s="1687"/>
      <c r="QUA33" s="1687"/>
      <c r="QUB33" s="1687"/>
      <c r="QUC33" s="1687"/>
      <c r="QUD33" s="1687"/>
      <c r="QUE33" s="1690"/>
      <c r="QUF33" s="1686"/>
      <c r="QUG33" s="1687"/>
      <c r="QUH33" s="1687"/>
      <c r="QUM33" s="1687"/>
      <c r="QUN33" s="1687"/>
      <c r="QUP33" s="1687"/>
      <c r="QUQ33" s="1687"/>
      <c r="QUR33" s="1687"/>
      <c r="QUS33" s="1687"/>
      <c r="QUT33" s="1687"/>
      <c r="QUU33" s="1687"/>
      <c r="QUV33" s="1687"/>
      <c r="QUW33" s="1690"/>
      <c r="QUX33" s="1686"/>
      <c r="QUY33" s="1687"/>
      <c r="QUZ33" s="1687"/>
      <c r="QVE33" s="1687"/>
      <c r="QVF33" s="1687"/>
      <c r="QVH33" s="1687"/>
      <c r="QVI33" s="1687"/>
      <c r="QVJ33" s="1687"/>
      <c r="QVK33" s="1687"/>
      <c r="QVL33" s="1687"/>
      <c r="QVM33" s="1687"/>
      <c r="QVN33" s="1687"/>
      <c r="QVO33" s="1690"/>
      <c r="QVP33" s="1686"/>
      <c r="QVQ33" s="1687"/>
      <c r="QVR33" s="1687"/>
      <c r="QVW33" s="1687"/>
      <c r="QVX33" s="1687"/>
      <c r="QVZ33" s="1687"/>
      <c r="QWA33" s="1687"/>
      <c r="QWB33" s="1687"/>
      <c r="QWC33" s="1687"/>
      <c r="QWD33" s="1687"/>
      <c r="QWE33" s="1687"/>
      <c r="QWF33" s="1687"/>
      <c r="QWG33" s="1690"/>
      <c r="QWH33" s="1686"/>
      <c r="QWI33" s="1687"/>
      <c r="QWJ33" s="1687"/>
      <c r="QWO33" s="1687"/>
      <c r="QWP33" s="1687"/>
      <c r="QWR33" s="1687"/>
      <c r="QWS33" s="1687"/>
      <c r="QWT33" s="1687"/>
      <c r="QWU33" s="1687"/>
      <c r="QWV33" s="1687"/>
      <c r="QWW33" s="1687"/>
      <c r="QWX33" s="1687"/>
      <c r="QWY33" s="1690"/>
      <c r="QWZ33" s="1686"/>
      <c r="QXA33" s="1687"/>
      <c r="QXB33" s="1687"/>
      <c r="QXG33" s="1687"/>
      <c r="QXH33" s="1687"/>
      <c r="QXJ33" s="1687"/>
      <c r="QXK33" s="1687"/>
      <c r="QXL33" s="1687"/>
      <c r="QXM33" s="1687"/>
      <c r="QXN33" s="1687"/>
      <c r="QXO33" s="1687"/>
      <c r="QXP33" s="1687"/>
      <c r="QXQ33" s="1690"/>
      <c r="QXR33" s="1686"/>
      <c r="QXS33" s="1687"/>
      <c r="QXT33" s="1687"/>
      <c r="QXY33" s="1687"/>
      <c r="QXZ33" s="1687"/>
      <c r="QYB33" s="1687"/>
      <c r="QYC33" s="1687"/>
      <c r="QYD33" s="1687"/>
      <c r="QYE33" s="1687"/>
      <c r="QYF33" s="1687"/>
      <c r="QYG33" s="1687"/>
      <c r="QYH33" s="1687"/>
      <c r="QYI33" s="1690"/>
      <c r="QYJ33" s="1686"/>
      <c r="QYK33" s="1687"/>
      <c r="QYL33" s="1687"/>
      <c r="QYQ33" s="1687"/>
      <c r="QYR33" s="1687"/>
      <c r="QYT33" s="1687"/>
      <c r="QYU33" s="1687"/>
      <c r="QYV33" s="1687"/>
      <c r="QYW33" s="1687"/>
      <c r="QYX33" s="1687"/>
      <c r="QYY33" s="1687"/>
      <c r="QYZ33" s="1687"/>
      <c r="QZA33" s="1690"/>
      <c r="QZB33" s="1686"/>
      <c r="QZC33" s="1687"/>
      <c r="QZD33" s="1687"/>
      <c r="QZI33" s="1687"/>
      <c r="QZJ33" s="1687"/>
      <c r="QZL33" s="1687"/>
      <c r="QZM33" s="1687"/>
      <c r="QZN33" s="1687"/>
      <c r="QZO33" s="1687"/>
      <c r="QZP33" s="1687"/>
      <c r="QZQ33" s="1687"/>
      <c r="QZR33" s="1687"/>
      <c r="QZS33" s="1690"/>
      <c r="QZT33" s="1686"/>
      <c r="QZU33" s="1687"/>
      <c r="QZV33" s="1687"/>
      <c r="RAA33" s="1687"/>
      <c r="RAB33" s="1687"/>
      <c r="RAD33" s="1687"/>
      <c r="RAE33" s="1687"/>
      <c r="RAF33" s="1687"/>
      <c r="RAG33" s="1687"/>
      <c r="RAH33" s="1687"/>
      <c r="RAI33" s="1687"/>
      <c r="RAJ33" s="1687"/>
      <c r="RAK33" s="1690"/>
      <c r="RAL33" s="1686"/>
      <c r="RAM33" s="1687"/>
      <c r="RAN33" s="1687"/>
      <c r="RAS33" s="1687"/>
      <c r="RAT33" s="1687"/>
      <c r="RAV33" s="1687"/>
      <c r="RAW33" s="1687"/>
      <c r="RAX33" s="1687"/>
      <c r="RAY33" s="1687"/>
      <c r="RAZ33" s="1687"/>
      <c r="RBA33" s="1687"/>
      <c r="RBB33" s="1687"/>
      <c r="RBC33" s="1690"/>
      <c r="RBD33" s="1686"/>
      <c r="RBE33" s="1687"/>
      <c r="RBF33" s="1687"/>
      <c r="RBK33" s="1687"/>
      <c r="RBL33" s="1687"/>
      <c r="RBN33" s="1687"/>
      <c r="RBO33" s="1687"/>
      <c r="RBP33" s="1687"/>
      <c r="RBQ33" s="1687"/>
      <c r="RBR33" s="1687"/>
      <c r="RBS33" s="1687"/>
      <c r="RBT33" s="1687"/>
      <c r="RBU33" s="1690"/>
      <c r="RBV33" s="1686"/>
      <c r="RBW33" s="1687"/>
      <c r="RBX33" s="1687"/>
      <c r="RCC33" s="1687"/>
      <c r="RCD33" s="1687"/>
      <c r="RCF33" s="1687"/>
      <c r="RCG33" s="1687"/>
      <c r="RCH33" s="1687"/>
      <c r="RCI33" s="1687"/>
      <c r="RCJ33" s="1687"/>
      <c r="RCK33" s="1687"/>
      <c r="RCL33" s="1687"/>
      <c r="RCM33" s="1690"/>
      <c r="RCN33" s="1686"/>
      <c r="RCO33" s="1687"/>
      <c r="RCP33" s="1687"/>
      <c r="RCU33" s="1687"/>
      <c r="RCV33" s="1687"/>
      <c r="RCX33" s="1687"/>
      <c r="RCY33" s="1687"/>
      <c r="RCZ33" s="1687"/>
      <c r="RDA33" s="1687"/>
      <c r="RDB33" s="1687"/>
      <c r="RDC33" s="1687"/>
      <c r="RDD33" s="1687"/>
      <c r="RDE33" s="1690"/>
      <c r="RDF33" s="1686"/>
      <c r="RDG33" s="1687"/>
      <c r="RDH33" s="1687"/>
      <c r="RDM33" s="1687"/>
      <c r="RDN33" s="1687"/>
      <c r="RDP33" s="1687"/>
      <c r="RDQ33" s="1687"/>
      <c r="RDR33" s="1687"/>
      <c r="RDS33" s="1687"/>
      <c r="RDT33" s="1687"/>
      <c r="RDU33" s="1687"/>
      <c r="RDV33" s="1687"/>
      <c r="RDW33" s="1690"/>
      <c r="RDX33" s="1686"/>
      <c r="RDY33" s="1687"/>
      <c r="RDZ33" s="1687"/>
      <c r="REE33" s="1687"/>
      <c r="REF33" s="1687"/>
      <c r="REH33" s="1687"/>
      <c r="REI33" s="1687"/>
      <c r="REJ33" s="1687"/>
      <c r="REK33" s="1687"/>
      <c r="REL33" s="1687"/>
      <c r="REM33" s="1687"/>
      <c r="REN33" s="1687"/>
      <c r="REO33" s="1690"/>
      <c r="REP33" s="1686"/>
      <c r="REQ33" s="1687"/>
      <c r="RER33" s="1687"/>
      <c r="REW33" s="1687"/>
      <c r="REX33" s="1687"/>
      <c r="REZ33" s="1687"/>
      <c r="RFA33" s="1687"/>
      <c r="RFB33" s="1687"/>
      <c r="RFC33" s="1687"/>
      <c r="RFD33" s="1687"/>
      <c r="RFE33" s="1687"/>
      <c r="RFF33" s="1687"/>
      <c r="RFG33" s="1690"/>
      <c r="RFH33" s="1686"/>
      <c r="RFI33" s="1687"/>
      <c r="RFJ33" s="1687"/>
      <c r="RFO33" s="1687"/>
      <c r="RFP33" s="1687"/>
      <c r="RFR33" s="1687"/>
      <c r="RFS33" s="1687"/>
      <c r="RFT33" s="1687"/>
      <c r="RFU33" s="1687"/>
      <c r="RFV33" s="1687"/>
      <c r="RFW33" s="1687"/>
      <c r="RFX33" s="1687"/>
      <c r="RFY33" s="1690"/>
      <c r="RFZ33" s="1686"/>
      <c r="RGA33" s="1687"/>
      <c r="RGB33" s="1687"/>
      <c r="RGG33" s="1687"/>
      <c r="RGH33" s="1687"/>
      <c r="RGJ33" s="1687"/>
      <c r="RGK33" s="1687"/>
      <c r="RGL33" s="1687"/>
      <c r="RGM33" s="1687"/>
      <c r="RGN33" s="1687"/>
      <c r="RGO33" s="1687"/>
      <c r="RGP33" s="1687"/>
      <c r="RGQ33" s="1690"/>
      <c r="RGR33" s="1686"/>
      <c r="RGS33" s="1687"/>
      <c r="RGT33" s="1687"/>
      <c r="RGY33" s="1687"/>
      <c r="RGZ33" s="1687"/>
      <c r="RHB33" s="1687"/>
      <c r="RHC33" s="1687"/>
      <c r="RHD33" s="1687"/>
      <c r="RHE33" s="1687"/>
      <c r="RHF33" s="1687"/>
      <c r="RHG33" s="1687"/>
      <c r="RHH33" s="1687"/>
      <c r="RHI33" s="1690"/>
      <c r="RHJ33" s="1686"/>
      <c r="RHK33" s="1687"/>
      <c r="RHL33" s="1687"/>
      <c r="RHQ33" s="1687"/>
      <c r="RHR33" s="1687"/>
      <c r="RHT33" s="1687"/>
      <c r="RHU33" s="1687"/>
      <c r="RHV33" s="1687"/>
      <c r="RHW33" s="1687"/>
      <c r="RHX33" s="1687"/>
      <c r="RHY33" s="1687"/>
      <c r="RHZ33" s="1687"/>
      <c r="RIA33" s="1690"/>
      <c r="RIB33" s="1686"/>
      <c r="RIC33" s="1687"/>
      <c r="RID33" s="1687"/>
      <c r="RII33" s="1687"/>
      <c r="RIJ33" s="1687"/>
      <c r="RIL33" s="1687"/>
      <c r="RIM33" s="1687"/>
      <c r="RIN33" s="1687"/>
      <c r="RIO33" s="1687"/>
      <c r="RIP33" s="1687"/>
      <c r="RIQ33" s="1687"/>
      <c r="RIR33" s="1687"/>
      <c r="RIS33" s="1690"/>
      <c r="RIT33" s="1686"/>
      <c r="RIU33" s="1687"/>
      <c r="RIV33" s="1687"/>
      <c r="RJA33" s="1687"/>
      <c r="RJB33" s="1687"/>
      <c r="RJD33" s="1687"/>
      <c r="RJE33" s="1687"/>
      <c r="RJF33" s="1687"/>
      <c r="RJG33" s="1687"/>
      <c r="RJH33" s="1687"/>
      <c r="RJI33" s="1687"/>
      <c r="RJJ33" s="1687"/>
      <c r="RJK33" s="1690"/>
      <c r="RJL33" s="1686"/>
      <c r="RJM33" s="1687"/>
      <c r="RJN33" s="1687"/>
      <c r="RJS33" s="1687"/>
      <c r="RJT33" s="1687"/>
      <c r="RJV33" s="1687"/>
      <c r="RJW33" s="1687"/>
      <c r="RJX33" s="1687"/>
      <c r="RJY33" s="1687"/>
      <c r="RJZ33" s="1687"/>
      <c r="RKA33" s="1687"/>
      <c r="RKB33" s="1687"/>
      <c r="RKC33" s="1690"/>
      <c r="RKD33" s="1686"/>
      <c r="RKE33" s="1687"/>
      <c r="RKF33" s="1687"/>
      <c r="RKK33" s="1687"/>
      <c r="RKL33" s="1687"/>
      <c r="RKN33" s="1687"/>
      <c r="RKO33" s="1687"/>
      <c r="RKP33" s="1687"/>
      <c r="RKQ33" s="1687"/>
      <c r="RKR33" s="1687"/>
      <c r="RKS33" s="1687"/>
      <c r="RKT33" s="1687"/>
      <c r="RKU33" s="1690"/>
      <c r="RKV33" s="1686"/>
      <c r="RKW33" s="1687"/>
      <c r="RKX33" s="1687"/>
      <c r="RLC33" s="1687"/>
      <c r="RLD33" s="1687"/>
      <c r="RLF33" s="1687"/>
      <c r="RLG33" s="1687"/>
      <c r="RLH33" s="1687"/>
      <c r="RLI33" s="1687"/>
      <c r="RLJ33" s="1687"/>
      <c r="RLK33" s="1687"/>
      <c r="RLL33" s="1687"/>
      <c r="RLM33" s="1690"/>
      <c r="RLN33" s="1686"/>
      <c r="RLO33" s="1687"/>
      <c r="RLP33" s="1687"/>
      <c r="RLU33" s="1687"/>
      <c r="RLV33" s="1687"/>
      <c r="RLX33" s="1687"/>
      <c r="RLY33" s="1687"/>
      <c r="RLZ33" s="1687"/>
      <c r="RMA33" s="1687"/>
      <c r="RMB33" s="1687"/>
      <c r="RMC33" s="1687"/>
      <c r="RMD33" s="1687"/>
      <c r="RME33" s="1690"/>
      <c r="RMF33" s="1686"/>
      <c r="RMG33" s="1687"/>
      <c r="RMH33" s="1687"/>
      <c r="RMM33" s="1687"/>
      <c r="RMN33" s="1687"/>
      <c r="RMP33" s="1687"/>
      <c r="RMQ33" s="1687"/>
      <c r="RMR33" s="1687"/>
      <c r="RMS33" s="1687"/>
      <c r="RMT33" s="1687"/>
      <c r="RMU33" s="1687"/>
      <c r="RMV33" s="1687"/>
      <c r="RMW33" s="1690"/>
      <c r="RMX33" s="1686"/>
      <c r="RMY33" s="1687"/>
      <c r="RMZ33" s="1687"/>
      <c r="RNE33" s="1687"/>
      <c r="RNF33" s="1687"/>
      <c r="RNH33" s="1687"/>
      <c r="RNI33" s="1687"/>
      <c r="RNJ33" s="1687"/>
      <c r="RNK33" s="1687"/>
      <c r="RNL33" s="1687"/>
      <c r="RNM33" s="1687"/>
      <c r="RNN33" s="1687"/>
      <c r="RNO33" s="1690"/>
      <c r="RNP33" s="1686"/>
      <c r="RNQ33" s="1687"/>
      <c r="RNR33" s="1687"/>
      <c r="RNW33" s="1687"/>
      <c r="RNX33" s="1687"/>
      <c r="RNZ33" s="1687"/>
      <c r="ROA33" s="1687"/>
      <c r="ROB33" s="1687"/>
      <c r="ROC33" s="1687"/>
      <c r="ROD33" s="1687"/>
      <c r="ROE33" s="1687"/>
      <c r="ROF33" s="1687"/>
      <c r="ROG33" s="1690"/>
      <c r="ROH33" s="1686"/>
      <c r="ROI33" s="1687"/>
      <c r="ROJ33" s="1687"/>
      <c r="ROO33" s="1687"/>
      <c r="ROP33" s="1687"/>
      <c r="ROR33" s="1687"/>
      <c r="ROS33" s="1687"/>
      <c r="ROT33" s="1687"/>
      <c r="ROU33" s="1687"/>
      <c r="ROV33" s="1687"/>
      <c r="ROW33" s="1687"/>
      <c r="ROX33" s="1687"/>
      <c r="ROY33" s="1690"/>
      <c r="ROZ33" s="1686"/>
      <c r="RPA33" s="1687"/>
      <c r="RPB33" s="1687"/>
      <c r="RPG33" s="1687"/>
      <c r="RPH33" s="1687"/>
      <c r="RPJ33" s="1687"/>
      <c r="RPK33" s="1687"/>
      <c r="RPL33" s="1687"/>
      <c r="RPM33" s="1687"/>
      <c r="RPN33" s="1687"/>
      <c r="RPO33" s="1687"/>
      <c r="RPP33" s="1687"/>
      <c r="RPQ33" s="1690"/>
      <c r="RPR33" s="1686"/>
      <c r="RPS33" s="1687"/>
      <c r="RPT33" s="1687"/>
      <c r="RPY33" s="1687"/>
      <c r="RPZ33" s="1687"/>
      <c r="RQB33" s="1687"/>
      <c r="RQC33" s="1687"/>
      <c r="RQD33" s="1687"/>
      <c r="RQE33" s="1687"/>
      <c r="RQF33" s="1687"/>
      <c r="RQG33" s="1687"/>
      <c r="RQH33" s="1687"/>
      <c r="RQI33" s="1690"/>
      <c r="RQJ33" s="1686"/>
      <c r="RQK33" s="1687"/>
      <c r="RQL33" s="1687"/>
      <c r="RQQ33" s="1687"/>
      <c r="RQR33" s="1687"/>
      <c r="RQT33" s="1687"/>
      <c r="RQU33" s="1687"/>
      <c r="RQV33" s="1687"/>
      <c r="RQW33" s="1687"/>
      <c r="RQX33" s="1687"/>
      <c r="RQY33" s="1687"/>
      <c r="RQZ33" s="1687"/>
      <c r="RRA33" s="1690"/>
      <c r="RRB33" s="1686"/>
      <c r="RRC33" s="1687"/>
      <c r="RRD33" s="1687"/>
      <c r="RRI33" s="1687"/>
      <c r="RRJ33" s="1687"/>
      <c r="RRL33" s="1687"/>
      <c r="RRM33" s="1687"/>
      <c r="RRN33" s="1687"/>
      <c r="RRO33" s="1687"/>
      <c r="RRP33" s="1687"/>
      <c r="RRQ33" s="1687"/>
      <c r="RRR33" s="1687"/>
      <c r="RRS33" s="1690"/>
      <c r="RRT33" s="1686"/>
      <c r="RRU33" s="1687"/>
      <c r="RRV33" s="1687"/>
      <c r="RSA33" s="1687"/>
      <c r="RSB33" s="1687"/>
      <c r="RSD33" s="1687"/>
      <c r="RSE33" s="1687"/>
      <c r="RSF33" s="1687"/>
      <c r="RSG33" s="1687"/>
      <c r="RSH33" s="1687"/>
      <c r="RSI33" s="1687"/>
      <c r="RSJ33" s="1687"/>
      <c r="RSK33" s="1690"/>
      <c r="RSL33" s="1686"/>
      <c r="RSM33" s="1687"/>
      <c r="RSN33" s="1687"/>
      <c r="RSS33" s="1687"/>
      <c r="RST33" s="1687"/>
      <c r="RSV33" s="1687"/>
      <c r="RSW33" s="1687"/>
      <c r="RSX33" s="1687"/>
      <c r="RSY33" s="1687"/>
      <c r="RSZ33" s="1687"/>
      <c r="RTA33" s="1687"/>
      <c r="RTB33" s="1687"/>
      <c r="RTC33" s="1690"/>
      <c r="RTD33" s="1686"/>
      <c r="RTE33" s="1687"/>
      <c r="RTF33" s="1687"/>
      <c r="RTK33" s="1687"/>
      <c r="RTL33" s="1687"/>
      <c r="RTN33" s="1687"/>
      <c r="RTO33" s="1687"/>
      <c r="RTP33" s="1687"/>
      <c r="RTQ33" s="1687"/>
      <c r="RTR33" s="1687"/>
      <c r="RTS33" s="1687"/>
      <c r="RTT33" s="1687"/>
      <c r="RTU33" s="1690"/>
      <c r="RTV33" s="1686"/>
      <c r="RTW33" s="1687"/>
      <c r="RTX33" s="1687"/>
      <c r="RUC33" s="1687"/>
      <c r="RUD33" s="1687"/>
      <c r="RUF33" s="1687"/>
      <c r="RUG33" s="1687"/>
      <c r="RUH33" s="1687"/>
      <c r="RUI33" s="1687"/>
      <c r="RUJ33" s="1687"/>
      <c r="RUK33" s="1687"/>
      <c r="RUL33" s="1687"/>
      <c r="RUM33" s="1690"/>
      <c r="RUN33" s="1686"/>
      <c r="RUO33" s="1687"/>
      <c r="RUP33" s="1687"/>
      <c r="RUU33" s="1687"/>
      <c r="RUV33" s="1687"/>
      <c r="RUX33" s="1687"/>
      <c r="RUY33" s="1687"/>
      <c r="RUZ33" s="1687"/>
      <c r="RVA33" s="1687"/>
      <c r="RVB33" s="1687"/>
      <c r="RVC33" s="1687"/>
      <c r="RVD33" s="1687"/>
      <c r="RVE33" s="1690"/>
      <c r="RVF33" s="1686"/>
      <c r="RVG33" s="1687"/>
      <c r="RVH33" s="1687"/>
      <c r="RVM33" s="1687"/>
      <c r="RVN33" s="1687"/>
      <c r="RVP33" s="1687"/>
      <c r="RVQ33" s="1687"/>
      <c r="RVR33" s="1687"/>
      <c r="RVS33" s="1687"/>
      <c r="RVT33" s="1687"/>
      <c r="RVU33" s="1687"/>
      <c r="RVV33" s="1687"/>
      <c r="RVW33" s="1690"/>
      <c r="RVX33" s="1686"/>
      <c r="RVY33" s="1687"/>
      <c r="RVZ33" s="1687"/>
      <c r="RWE33" s="1687"/>
      <c r="RWF33" s="1687"/>
      <c r="RWH33" s="1687"/>
      <c r="RWI33" s="1687"/>
      <c r="RWJ33" s="1687"/>
      <c r="RWK33" s="1687"/>
      <c r="RWL33" s="1687"/>
      <c r="RWM33" s="1687"/>
      <c r="RWN33" s="1687"/>
      <c r="RWO33" s="1690"/>
      <c r="RWP33" s="1686"/>
      <c r="RWQ33" s="1687"/>
      <c r="RWR33" s="1687"/>
      <c r="RWW33" s="1687"/>
      <c r="RWX33" s="1687"/>
      <c r="RWZ33" s="1687"/>
      <c r="RXA33" s="1687"/>
      <c r="RXB33" s="1687"/>
      <c r="RXC33" s="1687"/>
      <c r="RXD33" s="1687"/>
      <c r="RXE33" s="1687"/>
      <c r="RXF33" s="1687"/>
      <c r="RXG33" s="1690"/>
      <c r="RXH33" s="1686"/>
      <c r="RXI33" s="1687"/>
      <c r="RXJ33" s="1687"/>
      <c r="RXO33" s="1687"/>
      <c r="RXP33" s="1687"/>
      <c r="RXR33" s="1687"/>
      <c r="RXS33" s="1687"/>
      <c r="RXT33" s="1687"/>
      <c r="RXU33" s="1687"/>
      <c r="RXV33" s="1687"/>
      <c r="RXW33" s="1687"/>
      <c r="RXX33" s="1687"/>
      <c r="RXY33" s="1690"/>
      <c r="RXZ33" s="1686"/>
      <c r="RYA33" s="1687"/>
      <c r="RYB33" s="1687"/>
      <c r="RYG33" s="1687"/>
      <c r="RYH33" s="1687"/>
      <c r="RYJ33" s="1687"/>
      <c r="RYK33" s="1687"/>
      <c r="RYL33" s="1687"/>
      <c r="RYM33" s="1687"/>
      <c r="RYN33" s="1687"/>
      <c r="RYO33" s="1687"/>
      <c r="RYP33" s="1687"/>
      <c r="RYQ33" s="1690"/>
      <c r="RYR33" s="1686"/>
      <c r="RYS33" s="1687"/>
      <c r="RYT33" s="1687"/>
      <c r="RYY33" s="1687"/>
      <c r="RYZ33" s="1687"/>
      <c r="RZB33" s="1687"/>
      <c r="RZC33" s="1687"/>
      <c r="RZD33" s="1687"/>
      <c r="RZE33" s="1687"/>
      <c r="RZF33" s="1687"/>
      <c r="RZG33" s="1687"/>
      <c r="RZH33" s="1687"/>
      <c r="RZI33" s="1690"/>
      <c r="RZJ33" s="1686"/>
      <c r="RZK33" s="1687"/>
      <c r="RZL33" s="1687"/>
      <c r="RZQ33" s="1687"/>
      <c r="RZR33" s="1687"/>
      <c r="RZT33" s="1687"/>
      <c r="RZU33" s="1687"/>
      <c r="RZV33" s="1687"/>
      <c r="RZW33" s="1687"/>
      <c r="RZX33" s="1687"/>
      <c r="RZY33" s="1687"/>
      <c r="RZZ33" s="1687"/>
      <c r="SAA33" s="1690"/>
      <c r="SAB33" s="1686"/>
      <c r="SAC33" s="1687"/>
      <c r="SAD33" s="1687"/>
      <c r="SAI33" s="1687"/>
      <c r="SAJ33" s="1687"/>
      <c r="SAL33" s="1687"/>
      <c r="SAM33" s="1687"/>
      <c r="SAN33" s="1687"/>
      <c r="SAO33" s="1687"/>
      <c r="SAP33" s="1687"/>
      <c r="SAQ33" s="1687"/>
      <c r="SAR33" s="1687"/>
      <c r="SAS33" s="1690"/>
      <c r="SAT33" s="1686"/>
      <c r="SAU33" s="1687"/>
      <c r="SAV33" s="1687"/>
      <c r="SBA33" s="1687"/>
      <c r="SBB33" s="1687"/>
      <c r="SBD33" s="1687"/>
      <c r="SBE33" s="1687"/>
      <c r="SBF33" s="1687"/>
      <c r="SBG33" s="1687"/>
      <c r="SBH33" s="1687"/>
      <c r="SBI33" s="1687"/>
      <c r="SBJ33" s="1687"/>
      <c r="SBK33" s="1690"/>
      <c r="SBL33" s="1686"/>
      <c r="SBM33" s="1687"/>
      <c r="SBN33" s="1687"/>
      <c r="SBS33" s="1687"/>
      <c r="SBT33" s="1687"/>
      <c r="SBV33" s="1687"/>
      <c r="SBW33" s="1687"/>
      <c r="SBX33" s="1687"/>
      <c r="SBY33" s="1687"/>
      <c r="SBZ33" s="1687"/>
      <c r="SCA33" s="1687"/>
      <c r="SCB33" s="1687"/>
      <c r="SCC33" s="1690"/>
      <c r="SCD33" s="1686"/>
      <c r="SCE33" s="1687"/>
      <c r="SCF33" s="1687"/>
      <c r="SCK33" s="1687"/>
      <c r="SCL33" s="1687"/>
      <c r="SCN33" s="1687"/>
      <c r="SCO33" s="1687"/>
      <c r="SCP33" s="1687"/>
      <c r="SCQ33" s="1687"/>
      <c r="SCR33" s="1687"/>
      <c r="SCS33" s="1687"/>
      <c r="SCT33" s="1687"/>
      <c r="SCU33" s="1690"/>
      <c r="SCV33" s="1686"/>
      <c r="SCW33" s="1687"/>
      <c r="SCX33" s="1687"/>
      <c r="SDC33" s="1687"/>
      <c r="SDD33" s="1687"/>
      <c r="SDF33" s="1687"/>
      <c r="SDG33" s="1687"/>
      <c r="SDH33" s="1687"/>
      <c r="SDI33" s="1687"/>
      <c r="SDJ33" s="1687"/>
      <c r="SDK33" s="1687"/>
      <c r="SDL33" s="1687"/>
      <c r="SDM33" s="1690"/>
      <c r="SDN33" s="1686"/>
      <c r="SDO33" s="1687"/>
      <c r="SDP33" s="1687"/>
      <c r="SDU33" s="1687"/>
      <c r="SDV33" s="1687"/>
      <c r="SDX33" s="1687"/>
      <c r="SDY33" s="1687"/>
      <c r="SDZ33" s="1687"/>
      <c r="SEA33" s="1687"/>
      <c r="SEB33" s="1687"/>
      <c r="SEC33" s="1687"/>
      <c r="SED33" s="1687"/>
      <c r="SEE33" s="1690"/>
      <c r="SEF33" s="1686"/>
      <c r="SEG33" s="1687"/>
      <c r="SEH33" s="1687"/>
      <c r="SEM33" s="1687"/>
      <c r="SEN33" s="1687"/>
      <c r="SEP33" s="1687"/>
      <c r="SEQ33" s="1687"/>
      <c r="SER33" s="1687"/>
      <c r="SES33" s="1687"/>
      <c r="SET33" s="1687"/>
      <c r="SEU33" s="1687"/>
      <c r="SEV33" s="1687"/>
      <c r="SEW33" s="1690"/>
      <c r="SEX33" s="1686"/>
      <c r="SEY33" s="1687"/>
      <c r="SEZ33" s="1687"/>
      <c r="SFE33" s="1687"/>
      <c r="SFF33" s="1687"/>
      <c r="SFH33" s="1687"/>
      <c r="SFI33" s="1687"/>
      <c r="SFJ33" s="1687"/>
      <c r="SFK33" s="1687"/>
      <c r="SFL33" s="1687"/>
      <c r="SFM33" s="1687"/>
      <c r="SFN33" s="1687"/>
      <c r="SFO33" s="1690"/>
      <c r="SFP33" s="1686"/>
      <c r="SFQ33" s="1687"/>
      <c r="SFR33" s="1687"/>
      <c r="SFW33" s="1687"/>
      <c r="SFX33" s="1687"/>
      <c r="SFZ33" s="1687"/>
      <c r="SGA33" s="1687"/>
      <c r="SGB33" s="1687"/>
      <c r="SGC33" s="1687"/>
      <c r="SGD33" s="1687"/>
      <c r="SGE33" s="1687"/>
      <c r="SGF33" s="1687"/>
      <c r="SGG33" s="1690"/>
      <c r="SGH33" s="1686"/>
      <c r="SGI33" s="1687"/>
      <c r="SGJ33" s="1687"/>
      <c r="SGO33" s="1687"/>
      <c r="SGP33" s="1687"/>
      <c r="SGR33" s="1687"/>
      <c r="SGS33" s="1687"/>
      <c r="SGT33" s="1687"/>
      <c r="SGU33" s="1687"/>
      <c r="SGV33" s="1687"/>
      <c r="SGW33" s="1687"/>
      <c r="SGX33" s="1687"/>
      <c r="SGY33" s="1690"/>
      <c r="SGZ33" s="1686"/>
      <c r="SHA33" s="1687"/>
      <c r="SHB33" s="1687"/>
      <c r="SHG33" s="1687"/>
      <c r="SHH33" s="1687"/>
      <c r="SHJ33" s="1687"/>
      <c r="SHK33" s="1687"/>
      <c r="SHL33" s="1687"/>
      <c r="SHM33" s="1687"/>
      <c r="SHN33" s="1687"/>
      <c r="SHO33" s="1687"/>
      <c r="SHP33" s="1687"/>
      <c r="SHQ33" s="1690"/>
      <c r="SHR33" s="1686"/>
      <c r="SHS33" s="1687"/>
      <c r="SHT33" s="1687"/>
      <c r="SHY33" s="1687"/>
      <c r="SHZ33" s="1687"/>
      <c r="SIB33" s="1687"/>
      <c r="SIC33" s="1687"/>
      <c r="SID33" s="1687"/>
      <c r="SIE33" s="1687"/>
      <c r="SIF33" s="1687"/>
      <c r="SIG33" s="1687"/>
      <c r="SIH33" s="1687"/>
      <c r="SII33" s="1690"/>
      <c r="SIJ33" s="1686"/>
      <c r="SIK33" s="1687"/>
      <c r="SIL33" s="1687"/>
      <c r="SIQ33" s="1687"/>
      <c r="SIR33" s="1687"/>
      <c r="SIT33" s="1687"/>
      <c r="SIU33" s="1687"/>
      <c r="SIV33" s="1687"/>
      <c r="SIW33" s="1687"/>
      <c r="SIX33" s="1687"/>
      <c r="SIY33" s="1687"/>
      <c r="SIZ33" s="1687"/>
      <c r="SJA33" s="1690"/>
      <c r="SJB33" s="1686"/>
      <c r="SJC33" s="1687"/>
      <c r="SJD33" s="1687"/>
      <c r="SJI33" s="1687"/>
      <c r="SJJ33" s="1687"/>
      <c r="SJL33" s="1687"/>
      <c r="SJM33" s="1687"/>
      <c r="SJN33" s="1687"/>
      <c r="SJO33" s="1687"/>
      <c r="SJP33" s="1687"/>
      <c r="SJQ33" s="1687"/>
      <c r="SJR33" s="1687"/>
      <c r="SJS33" s="1690"/>
      <c r="SJT33" s="1686"/>
      <c r="SJU33" s="1687"/>
      <c r="SJV33" s="1687"/>
      <c r="SKA33" s="1687"/>
      <c r="SKB33" s="1687"/>
      <c r="SKD33" s="1687"/>
      <c r="SKE33" s="1687"/>
      <c r="SKF33" s="1687"/>
      <c r="SKG33" s="1687"/>
      <c r="SKH33" s="1687"/>
      <c r="SKI33" s="1687"/>
      <c r="SKJ33" s="1687"/>
      <c r="SKK33" s="1690"/>
      <c r="SKL33" s="1686"/>
      <c r="SKM33" s="1687"/>
      <c r="SKN33" s="1687"/>
      <c r="SKS33" s="1687"/>
      <c r="SKT33" s="1687"/>
      <c r="SKV33" s="1687"/>
      <c r="SKW33" s="1687"/>
      <c r="SKX33" s="1687"/>
      <c r="SKY33" s="1687"/>
      <c r="SKZ33" s="1687"/>
      <c r="SLA33" s="1687"/>
      <c r="SLB33" s="1687"/>
      <c r="SLC33" s="1690"/>
      <c r="SLD33" s="1686"/>
      <c r="SLE33" s="1687"/>
      <c r="SLF33" s="1687"/>
      <c r="SLK33" s="1687"/>
      <c r="SLL33" s="1687"/>
      <c r="SLN33" s="1687"/>
      <c r="SLO33" s="1687"/>
      <c r="SLP33" s="1687"/>
      <c r="SLQ33" s="1687"/>
      <c r="SLR33" s="1687"/>
      <c r="SLS33" s="1687"/>
      <c r="SLT33" s="1687"/>
      <c r="SLU33" s="1690"/>
      <c r="SLV33" s="1686"/>
      <c r="SLW33" s="1687"/>
      <c r="SLX33" s="1687"/>
      <c r="SMC33" s="1687"/>
      <c r="SMD33" s="1687"/>
      <c r="SMF33" s="1687"/>
      <c r="SMG33" s="1687"/>
      <c r="SMH33" s="1687"/>
      <c r="SMI33" s="1687"/>
      <c r="SMJ33" s="1687"/>
      <c r="SMK33" s="1687"/>
      <c r="SML33" s="1687"/>
      <c r="SMM33" s="1690"/>
      <c r="SMN33" s="1686"/>
      <c r="SMO33" s="1687"/>
      <c r="SMP33" s="1687"/>
      <c r="SMU33" s="1687"/>
      <c r="SMV33" s="1687"/>
      <c r="SMX33" s="1687"/>
      <c r="SMY33" s="1687"/>
      <c r="SMZ33" s="1687"/>
      <c r="SNA33" s="1687"/>
      <c r="SNB33" s="1687"/>
      <c r="SNC33" s="1687"/>
      <c r="SND33" s="1687"/>
      <c r="SNE33" s="1690"/>
      <c r="SNF33" s="1686"/>
      <c r="SNG33" s="1687"/>
      <c r="SNH33" s="1687"/>
      <c r="SNM33" s="1687"/>
      <c r="SNN33" s="1687"/>
      <c r="SNP33" s="1687"/>
      <c r="SNQ33" s="1687"/>
      <c r="SNR33" s="1687"/>
      <c r="SNS33" s="1687"/>
      <c r="SNT33" s="1687"/>
      <c r="SNU33" s="1687"/>
      <c r="SNV33" s="1687"/>
      <c r="SNW33" s="1690"/>
      <c r="SNX33" s="1686"/>
      <c r="SNY33" s="1687"/>
      <c r="SNZ33" s="1687"/>
      <c r="SOE33" s="1687"/>
      <c r="SOF33" s="1687"/>
      <c r="SOH33" s="1687"/>
      <c r="SOI33" s="1687"/>
      <c r="SOJ33" s="1687"/>
      <c r="SOK33" s="1687"/>
      <c r="SOL33" s="1687"/>
      <c r="SOM33" s="1687"/>
      <c r="SON33" s="1687"/>
      <c r="SOO33" s="1690"/>
      <c r="SOP33" s="1686"/>
      <c r="SOQ33" s="1687"/>
      <c r="SOR33" s="1687"/>
      <c r="SOW33" s="1687"/>
      <c r="SOX33" s="1687"/>
      <c r="SOZ33" s="1687"/>
      <c r="SPA33" s="1687"/>
      <c r="SPB33" s="1687"/>
      <c r="SPC33" s="1687"/>
      <c r="SPD33" s="1687"/>
      <c r="SPE33" s="1687"/>
      <c r="SPF33" s="1687"/>
      <c r="SPG33" s="1690"/>
      <c r="SPH33" s="1686"/>
      <c r="SPI33" s="1687"/>
      <c r="SPJ33" s="1687"/>
      <c r="SPO33" s="1687"/>
      <c r="SPP33" s="1687"/>
      <c r="SPR33" s="1687"/>
      <c r="SPS33" s="1687"/>
      <c r="SPT33" s="1687"/>
      <c r="SPU33" s="1687"/>
      <c r="SPV33" s="1687"/>
      <c r="SPW33" s="1687"/>
      <c r="SPX33" s="1687"/>
      <c r="SPY33" s="1690"/>
      <c r="SPZ33" s="1686"/>
      <c r="SQA33" s="1687"/>
      <c r="SQB33" s="1687"/>
      <c r="SQG33" s="1687"/>
      <c r="SQH33" s="1687"/>
      <c r="SQJ33" s="1687"/>
      <c r="SQK33" s="1687"/>
      <c r="SQL33" s="1687"/>
      <c r="SQM33" s="1687"/>
      <c r="SQN33" s="1687"/>
      <c r="SQO33" s="1687"/>
      <c r="SQP33" s="1687"/>
      <c r="SQQ33" s="1690"/>
      <c r="SQR33" s="1686"/>
      <c r="SQS33" s="1687"/>
      <c r="SQT33" s="1687"/>
      <c r="SQY33" s="1687"/>
      <c r="SQZ33" s="1687"/>
      <c r="SRB33" s="1687"/>
      <c r="SRC33" s="1687"/>
      <c r="SRD33" s="1687"/>
      <c r="SRE33" s="1687"/>
      <c r="SRF33" s="1687"/>
      <c r="SRG33" s="1687"/>
      <c r="SRH33" s="1687"/>
      <c r="SRI33" s="1690"/>
      <c r="SRJ33" s="1686"/>
      <c r="SRK33" s="1687"/>
      <c r="SRL33" s="1687"/>
      <c r="SRQ33" s="1687"/>
      <c r="SRR33" s="1687"/>
      <c r="SRT33" s="1687"/>
      <c r="SRU33" s="1687"/>
      <c r="SRV33" s="1687"/>
      <c r="SRW33" s="1687"/>
      <c r="SRX33" s="1687"/>
      <c r="SRY33" s="1687"/>
      <c r="SRZ33" s="1687"/>
      <c r="SSA33" s="1690"/>
      <c r="SSB33" s="1686"/>
      <c r="SSC33" s="1687"/>
      <c r="SSD33" s="1687"/>
      <c r="SSI33" s="1687"/>
      <c r="SSJ33" s="1687"/>
      <c r="SSL33" s="1687"/>
      <c r="SSM33" s="1687"/>
      <c r="SSN33" s="1687"/>
      <c r="SSO33" s="1687"/>
      <c r="SSP33" s="1687"/>
      <c r="SSQ33" s="1687"/>
      <c r="SSR33" s="1687"/>
      <c r="SSS33" s="1690"/>
      <c r="SST33" s="1686"/>
      <c r="SSU33" s="1687"/>
      <c r="SSV33" s="1687"/>
      <c r="STA33" s="1687"/>
      <c r="STB33" s="1687"/>
      <c r="STD33" s="1687"/>
      <c r="STE33" s="1687"/>
      <c r="STF33" s="1687"/>
      <c r="STG33" s="1687"/>
      <c r="STH33" s="1687"/>
      <c r="STI33" s="1687"/>
      <c r="STJ33" s="1687"/>
      <c r="STK33" s="1690"/>
      <c r="STL33" s="1686"/>
      <c r="STM33" s="1687"/>
      <c r="STN33" s="1687"/>
      <c r="STS33" s="1687"/>
      <c r="STT33" s="1687"/>
      <c r="STV33" s="1687"/>
      <c r="STW33" s="1687"/>
      <c r="STX33" s="1687"/>
      <c r="STY33" s="1687"/>
      <c r="STZ33" s="1687"/>
      <c r="SUA33" s="1687"/>
      <c r="SUB33" s="1687"/>
      <c r="SUC33" s="1690"/>
      <c r="SUD33" s="1686"/>
      <c r="SUE33" s="1687"/>
      <c r="SUF33" s="1687"/>
      <c r="SUK33" s="1687"/>
      <c r="SUL33" s="1687"/>
      <c r="SUN33" s="1687"/>
      <c r="SUO33" s="1687"/>
      <c r="SUP33" s="1687"/>
      <c r="SUQ33" s="1687"/>
      <c r="SUR33" s="1687"/>
      <c r="SUS33" s="1687"/>
      <c r="SUT33" s="1687"/>
      <c r="SUU33" s="1690"/>
      <c r="SUV33" s="1686"/>
      <c r="SUW33" s="1687"/>
      <c r="SUX33" s="1687"/>
      <c r="SVC33" s="1687"/>
      <c r="SVD33" s="1687"/>
      <c r="SVF33" s="1687"/>
      <c r="SVG33" s="1687"/>
      <c r="SVH33" s="1687"/>
      <c r="SVI33" s="1687"/>
      <c r="SVJ33" s="1687"/>
      <c r="SVK33" s="1687"/>
      <c r="SVL33" s="1687"/>
      <c r="SVM33" s="1690"/>
      <c r="SVN33" s="1686"/>
      <c r="SVO33" s="1687"/>
      <c r="SVP33" s="1687"/>
      <c r="SVU33" s="1687"/>
      <c r="SVV33" s="1687"/>
      <c r="SVX33" s="1687"/>
      <c r="SVY33" s="1687"/>
      <c r="SVZ33" s="1687"/>
      <c r="SWA33" s="1687"/>
      <c r="SWB33" s="1687"/>
      <c r="SWC33" s="1687"/>
      <c r="SWD33" s="1687"/>
      <c r="SWE33" s="1690"/>
      <c r="SWF33" s="1686"/>
      <c r="SWG33" s="1687"/>
      <c r="SWH33" s="1687"/>
      <c r="SWM33" s="1687"/>
      <c r="SWN33" s="1687"/>
      <c r="SWP33" s="1687"/>
      <c r="SWQ33" s="1687"/>
      <c r="SWR33" s="1687"/>
      <c r="SWS33" s="1687"/>
      <c r="SWT33" s="1687"/>
      <c r="SWU33" s="1687"/>
      <c r="SWV33" s="1687"/>
      <c r="SWW33" s="1690"/>
      <c r="SWX33" s="1686"/>
      <c r="SWY33" s="1687"/>
      <c r="SWZ33" s="1687"/>
      <c r="SXE33" s="1687"/>
      <c r="SXF33" s="1687"/>
      <c r="SXH33" s="1687"/>
      <c r="SXI33" s="1687"/>
      <c r="SXJ33" s="1687"/>
      <c r="SXK33" s="1687"/>
      <c r="SXL33" s="1687"/>
      <c r="SXM33" s="1687"/>
      <c r="SXN33" s="1687"/>
      <c r="SXO33" s="1690"/>
      <c r="SXP33" s="1686"/>
      <c r="SXQ33" s="1687"/>
      <c r="SXR33" s="1687"/>
      <c r="SXW33" s="1687"/>
      <c r="SXX33" s="1687"/>
      <c r="SXZ33" s="1687"/>
      <c r="SYA33" s="1687"/>
      <c r="SYB33" s="1687"/>
      <c r="SYC33" s="1687"/>
      <c r="SYD33" s="1687"/>
      <c r="SYE33" s="1687"/>
      <c r="SYF33" s="1687"/>
      <c r="SYG33" s="1690"/>
      <c r="SYH33" s="1686"/>
      <c r="SYI33" s="1687"/>
      <c r="SYJ33" s="1687"/>
      <c r="SYO33" s="1687"/>
      <c r="SYP33" s="1687"/>
      <c r="SYR33" s="1687"/>
      <c r="SYS33" s="1687"/>
      <c r="SYT33" s="1687"/>
      <c r="SYU33" s="1687"/>
      <c r="SYV33" s="1687"/>
      <c r="SYW33" s="1687"/>
      <c r="SYX33" s="1687"/>
      <c r="SYY33" s="1690"/>
      <c r="SYZ33" s="1686"/>
      <c r="SZA33" s="1687"/>
      <c r="SZB33" s="1687"/>
      <c r="SZG33" s="1687"/>
      <c r="SZH33" s="1687"/>
      <c r="SZJ33" s="1687"/>
      <c r="SZK33" s="1687"/>
      <c r="SZL33" s="1687"/>
      <c r="SZM33" s="1687"/>
      <c r="SZN33" s="1687"/>
      <c r="SZO33" s="1687"/>
      <c r="SZP33" s="1687"/>
      <c r="SZQ33" s="1690"/>
      <c r="SZR33" s="1686"/>
      <c r="SZS33" s="1687"/>
      <c r="SZT33" s="1687"/>
      <c r="SZY33" s="1687"/>
      <c r="SZZ33" s="1687"/>
      <c r="TAB33" s="1687"/>
      <c r="TAC33" s="1687"/>
      <c r="TAD33" s="1687"/>
      <c r="TAE33" s="1687"/>
      <c r="TAF33" s="1687"/>
      <c r="TAG33" s="1687"/>
      <c r="TAH33" s="1687"/>
      <c r="TAI33" s="1690"/>
      <c r="TAJ33" s="1686"/>
      <c r="TAK33" s="1687"/>
      <c r="TAL33" s="1687"/>
      <c r="TAQ33" s="1687"/>
      <c r="TAR33" s="1687"/>
      <c r="TAT33" s="1687"/>
      <c r="TAU33" s="1687"/>
      <c r="TAV33" s="1687"/>
      <c r="TAW33" s="1687"/>
      <c r="TAX33" s="1687"/>
      <c r="TAY33" s="1687"/>
      <c r="TAZ33" s="1687"/>
      <c r="TBA33" s="1690"/>
      <c r="TBB33" s="1686"/>
      <c r="TBC33" s="1687"/>
      <c r="TBD33" s="1687"/>
      <c r="TBI33" s="1687"/>
      <c r="TBJ33" s="1687"/>
      <c r="TBL33" s="1687"/>
      <c r="TBM33" s="1687"/>
      <c r="TBN33" s="1687"/>
      <c r="TBO33" s="1687"/>
      <c r="TBP33" s="1687"/>
      <c r="TBQ33" s="1687"/>
      <c r="TBR33" s="1687"/>
      <c r="TBS33" s="1690"/>
      <c r="TBT33" s="1686"/>
      <c r="TBU33" s="1687"/>
      <c r="TBV33" s="1687"/>
      <c r="TCA33" s="1687"/>
      <c r="TCB33" s="1687"/>
      <c r="TCD33" s="1687"/>
      <c r="TCE33" s="1687"/>
      <c r="TCF33" s="1687"/>
      <c r="TCG33" s="1687"/>
      <c r="TCH33" s="1687"/>
      <c r="TCI33" s="1687"/>
      <c r="TCJ33" s="1687"/>
      <c r="TCK33" s="1690"/>
      <c r="TCL33" s="1686"/>
      <c r="TCM33" s="1687"/>
      <c r="TCN33" s="1687"/>
      <c r="TCS33" s="1687"/>
      <c r="TCT33" s="1687"/>
      <c r="TCV33" s="1687"/>
      <c r="TCW33" s="1687"/>
      <c r="TCX33" s="1687"/>
      <c r="TCY33" s="1687"/>
      <c r="TCZ33" s="1687"/>
      <c r="TDA33" s="1687"/>
      <c r="TDB33" s="1687"/>
      <c r="TDC33" s="1690"/>
      <c r="TDD33" s="1686"/>
      <c r="TDE33" s="1687"/>
      <c r="TDF33" s="1687"/>
      <c r="TDK33" s="1687"/>
      <c r="TDL33" s="1687"/>
      <c r="TDN33" s="1687"/>
      <c r="TDO33" s="1687"/>
      <c r="TDP33" s="1687"/>
      <c r="TDQ33" s="1687"/>
      <c r="TDR33" s="1687"/>
      <c r="TDS33" s="1687"/>
      <c r="TDT33" s="1687"/>
      <c r="TDU33" s="1690"/>
      <c r="TDV33" s="1686"/>
      <c r="TDW33" s="1687"/>
      <c r="TDX33" s="1687"/>
      <c r="TEC33" s="1687"/>
      <c r="TED33" s="1687"/>
      <c r="TEF33" s="1687"/>
      <c r="TEG33" s="1687"/>
      <c r="TEH33" s="1687"/>
      <c r="TEI33" s="1687"/>
      <c r="TEJ33" s="1687"/>
      <c r="TEK33" s="1687"/>
      <c r="TEL33" s="1687"/>
      <c r="TEM33" s="1690"/>
      <c r="TEN33" s="1686"/>
      <c r="TEO33" s="1687"/>
      <c r="TEP33" s="1687"/>
      <c r="TEU33" s="1687"/>
      <c r="TEV33" s="1687"/>
      <c r="TEX33" s="1687"/>
      <c r="TEY33" s="1687"/>
      <c r="TEZ33" s="1687"/>
      <c r="TFA33" s="1687"/>
      <c r="TFB33" s="1687"/>
      <c r="TFC33" s="1687"/>
      <c r="TFD33" s="1687"/>
      <c r="TFE33" s="1690"/>
      <c r="TFF33" s="1686"/>
      <c r="TFG33" s="1687"/>
      <c r="TFH33" s="1687"/>
      <c r="TFM33" s="1687"/>
      <c r="TFN33" s="1687"/>
      <c r="TFP33" s="1687"/>
      <c r="TFQ33" s="1687"/>
      <c r="TFR33" s="1687"/>
      <c r="TFS33" s="1687"/>
      <c r="TFT33" s="1687"/>
      <c r="TFU33" s="1687"/>
      <c r="TFV33" s="1687"/>
      <c r="TFW33" s="1690"/>
      <c r="TFX33" s="1686"/>
      <c r="TFY33" s="1687"/>
      <c r="TFZ33" s="1687"/>
      <c r="TGE33" s="1687"/>
      <c r="TGF33" s="1687"/>
      <c r="TGH33" s="1687"/>
      <c r="TGI33" s="1687"/>
      <c r="TGJ33" s="1687"/>
      <c r="TGK33" s="1687"/>
      <c r="TGL33" s="1687"/>
      <c r="TGM33" s="1687"/>
      <c r="TGN33" s="1687"/>
      <c r="TGO33" s="1690"/>
      <c r="TGP33" s="1686"/>
      <c r="TGQ33" s="1687"/>
      <c r="TGR33" s="1687"/>
      <c r="TGW33" s="1687"/>
      <c r="TGX33" s="1687"/>
      <c r="TGZ33" s="1687"/>
      <c r="THA33" s="1687"/>
      <c r="THB33" s="1687"/>
      <c r="THC33" s="1687"/>
      <c r="THD33" s="1687"/>
      <c r="THE33" s="1687"/>
      <c r="THF33" s="1687"/>
      <c r="THG33" s="1690"/>
      <c r="THH33" s="1686"/>
      <c r="THI33" s="1687"/>
      <c r="THJ33" s="1687"/>
      <c r="THO33" s="1687"/>
      <c r="THP33" s="1687"/>
      <c r="THR33" s="1687"/>
      <c r="THS33" s="1687"/>
      <c r="THT33" s="1687"/>
      <c r="THU33" s="1687"/>
      <c r="THV33" s="1687"/>
      <c r="THW33" s="1687"/>
      <c r="THX33" s="1687"/>
      <c r="THY33" s="1690"/>
      <c r="THZ33" s="1686"/>
      <c r="TIA33" s="1687"/>
      <c r="TIB33" s="1687"/>
      <c r="TIG33" s="1687"/>
      <c r="TIH33" s="1687"/>
      <c r="TIJ33" s="1687"/>
      <c r="TIK33" s="1687"/>
      <c r="TIL33" s="1687"/>
      <c r="TIM33" s="1687"/>
      <c r="TIN33" s="1687"/>
      <c r="TIO33" s="1687"/>
      <c r="TIP33" s="1687"/>
      <c r="TIQ33" s="1690"/>
      <c r="TIR33" s="1686"/>
      <c r="TIS33" s="1687"/>
      <c r="TIT33" s="1687"/>
      <c r="TIY33" s="1687"/>
      <c r="TIZ33" s="1687"/>
      <c r="TJB33" s="1687"/>
      <c r="TJC33" s="1687"/>
      <c r="TJD33" s="1687"/>
      <c r="TJE33" s="1687"/>
      <c r="TJF33" s="1687"/>
      <c r="TJG33" s="1687"/>
      <c r="TJH33" s="1687"/>
      <c r="TJI33" s="1690"/>
      <c r="TJJ33" s="1686"/>
      <c r="TJK33" s="1687"/>
      <c r="TJL33" s="1687"/>
      <c r="TJQ33" s="1687"/>
      <c r="TJR33" s="1687"/>
      <c r="TJT33" s="1687"/>
      <c r="TJU33" s="1687"/>
      <c r="TJV33" s="1687"/>
      <c r="TJW33" s="1687"/>
      <c r="TJX33" s="1687"/>
      <c r="TJY33" s="1687"/>
      <c r="TJZ33" s="1687"/>
      <c r="TKA33" s="1690"/>
      <c r="TKB33" s="1686"/>
      <c r="TKC33" s="1687"/>
      <c r="TKD33" s="1687"/>
      <c r="TKI33" s="1687"/>
      <c r="TKJ33" s="1687"/>
      <c r="TKL33" s="1687"/>
      <c r="TKM33" s="1687"/>
      <c r="TKN33" s="1687"/>
      <c r="TKO33" s="1687"/>
      <c r="TKP33" s="1687"/>
      <c r="TKQ33" s="1687"/>
      <c r="TKR33" s="1687"/>
      <c r="TKS33" s="1690"/>
      <c r="TKT33" s="1686"/>
      <c r="TKU33" s="1687"/>
      <c r="TKV33" s="1687"/>
      <c r="TLA33" s="1687"/>
      <c r="TLB33" s="1687"/>
      <c r="TLD33" s="1687"/>
      <c r="TLE33" s="1687"/>
      <c r="TLF33" s="1687"/>
      <c r="TLG33" s="1687"/>
      <c r="TLH33" s="1687"/>
      <c r="TLI33" s="1687"/>
      <c r="TLJ33" s="1687"/>
      <c r="TLK33" s="1690"/>
      <c r="TLL33" s="1686"/>
      <c r="TLM33" s="1687"/>
      <c r="TLN33" s="1687"/>
      <c r="TLS33" s="1687"/>
      <c r="TLT33" s="1687"/>
      <c r="TLV33" s="1687"/>
      <c r="TLW33" s="1687"/>
      <c r="TLX33" s="1687"/>
      <c r="TLY33" s="1687"/>
      <c r="TLZ33" s="1687"/>
      <c r="TMA33" s="1687"/>
      <c r="TMB33" s="1687"/>
      <c r="TMC33" s="1690"/>
      <c r="TMD33" s="1686"/>
      <c r="TME33" s="1687"/>
      <c r="TMF33" s="1687"/>
      <c r="TMK33" s="1687"/>
      <c r="TML33" s="1687"/>
      <c r="TMN33" s="1687"/>
      <c r="TMO33" s="1687"/>
      <c r="TMP33" s="1687"/>
      <c r="TMQ33" s="1687"/>
      <c r="TMR33" s="1687"/>
      <c r="TMS33" s="1687"/>
      <c r="TMT33" s="1687"/>
      <c r="TMU33" s="1690"/>
      <c r="TMV33" s="1686"/>
      <c r="TMW33" s="1687"/>
      <c r="TMX33" s="1687"/>
      <c r="TNC33" s="1687"/>
      <c r="TND33" s="1687"/>
      <c r="TNF33" s="1687"/>
      <c r="TNG33" s="1687"/>
      <c r="TNH33" s="1687"/>
      <c r="TNI33" s="1687"/>
      <c r="TNJ33" s="1687"/>
      <c r="TNK33" s="1687"/>
      <c r="TNL33" s="1687"/>
      <c r="TNM33" s="1690"/>
      <c r="TNN33" s="1686"/>
      <c r="TNO33" s="1687"/>
      <c r="TNP33" s="1687"/>
      <c r="TNU33" s="1687"/>
      <c r="TNV33" s="1687"/>
      <c r="TNX33" s="1687"/>
      <c r="TNY33" s="1687"/>
      <c r="TNZ33" s="1687"/>
      <c r="TOA33" s="1687"/>
      <c r="TOB33" s="1687"/>
      <c r="TOC33" s="1687"/>
      <c r="TOD33" s="1687"/>
      <c r="TOE33" s="1690"/>
      <c r="TOF33" s="1686"/>
      <c r="TOG33" s="1687"/>
      <c r="TOH33" s="1687"/>
      <c r="TOM33" s="1687"/>
      <c r="TON33" s="1687"/>
      <c r="TOP33" s="1687"/>
      <c r="TOQ33" s="1687"/>
      <c r="TOR33" s="1687"/>
      <c r="TOS33" s="1687"/>
      <c r="TOT33" s="1687"/>
      <c r="TOU33" s="1687"/>
      <c r="TOV33" s="1687"/>
      <c r="TOW33" s="1690"/>
      <c r="TOX33" s="1686"/>
      <c r="TOY33" s="1687"/>
      <c r="TOZ33" s="1687"/>
      <c r="TPE33" s="1687"/>
      <c r="TPF33" s="1687"/>
      <c r="TPH33" s="1687"/>
      <c r="TPI33" s="1687"/>
      <c r="TPJ33" s="1687"/>
      <c r="TPK33" s="1687"/>
      <c r="TPL33" s="1687"/>
      <c r="TPM33" s="1687"/>
      <c r="TPN33" s="1687"/>
      <c r="TPO33" s="1690"/>
      <c r="TPP33" s="1686"/>
      <c r="TPQ33" s="1687"/>
      <c r="TPR33" s="1687"/>
      <c r="TPW33" s="1687"/>
      <c r="TPX33" s="1687"/>
      <c r="TPZ33" s="1687"/>
      <c r="TQA33" s="1687"/>
      <c r="TQB33" s="1687"/>
      <c r="TQC33" s="1687"/>
      <c r="TQD33" s="1687"/>
      <c r="TQE33" s="1687"/>
      <c r="TQF33" s="1687"/>
      <c r="TQG33" s="1690"/>
      <c r="TQH33" s="1686"/>
      <c r="TQI33" s="1687"/>
      <c r="TQJ33" s="1687"/>
      <c r="TQO33" s="1687"/>
      <c r="TQP33" s="1687"/>
      <c r="TQR33" s="1687"/>
      <c r="TQS33" s="1687"/>
      <c r="TQT33" s="1687"/>
      <c r="TQU33" s="1687"/>
      <c r="TQV33" s="1687"/>
      <c r="TQW33" s="1687"/>
      <c r="TQX33" s="1687"/>
      <c r="TQY33" s="1690"/>
      <c r="TQZ33" s="1686"/>
      <c r="TRA33" s="1687"/>
      <c r="TRB33" s="1687"/>
      <c r="TRG33" s="1687"/>
      <c r="TRH33" s="1687"/>
      <c r="TRJ33" s="1687"/>
      <c r="TRK33" s="1687"/>
      <c r="TRL33" s="1687"/>
      <c r="TRM33" s="1687"/>
      <c r="TRN33" s="1687"/>
      <c r="TRO33" s="1687"/>
      <c r="TRP33" s="1687"/>
      <c r="TRQ33" s="1690"/>
      <c r="TRR33" s="1686"/>
      <c r="TRS33" s="1687"/>
      <c r="TRT33" s="1687"/>
      <c r="TRY33" s="1687"/>
      <c r="TRZ33" s="1687"/>
      <c r="TSB33" s="1687"/>
      <c r="TSC33" s="1687"/>
      <c r="TSD33" s="1687"/>
      <c r="TSE33" s="1687"/>
      <c r="TSF33" s="1687"/>
      <c r="TSG33" s="1687"/>
      <c r="TSH33" s="1687"/>
      <c r="TSI33" s="1690"/>
      <c r="TSJ33" s="1686"/>
      <c r="TSK33" s="1687"/>
      <c r="TSL33" s="1687"/>
      <c r="TSQ33" s="1687"/>
      <c r="TSR33" s="1687"/>
      <c r="TST33" s="1687"/>
      <c r="TSU33" s="1687"/>
      <c r="TSV33" s="1687"/>
      <c r="TSW33" s="1687"/>
      <c r="TSX33" s="1687"/>
      <c r="TSY33" s="1687"/>
      <c r="TSZ33" s="1687"/>
      <c r="TTA33" s="1690"/>
      <c r="TTB33" s="1686"/>
      <c r="TTC33" s="1687"/>
      <c r="TTD33" s="1687"/>
      <c r="TTI33" s="1687"/>
      <c r="TTJ33" s="1687"/>
      <c r="TTL33" s="1687"/>
      <c r="TTM33" s="1687"/>
      <c r="TTN33" s="1687"/>
      <c r="TTO33" s="1687"/>
      <c r="TTP33" s="1687"/>
      <c r="TTQ33" s="1687"/>
      <c r="TTR33" s="1687"/>
      <c r="TTS33" s="1690"/>
      <c r="TTT33" s="1686"/>
      <c r="TTU33" s="1687"/>
      <c r="TTV33" s="1687"/>
      <c r="TUA33" s="1687"/>
      <c r="TUB33" s="1687"/>
      <c r="TUD33" s="1687"/>
      <c r="TUE33" s="1687"/>
      <c r="TUF33" s="1687"/>
      <c r="TUG33" s="1687"/>
      <c r="TUH33" s="1687"/>
      <c r="TUI33" s="1687"/>
      <c r="TUJ33" s="1687"/>
      <c r="TUK33" s="1690"/>
      <c r="TUL33" s="1686"/>
      <c r="TUM33" s="1687"/>
      <c r="TUN33" s="1687"/>
      <c r="TUS33" s="1687"/>
      <c r="TUT33" s="1687"/>
      <c r="TUV33" s="1687"/>
      <c r="TUW33" s="1687"/>
      <c r="TUX33" s="1687"/>
      <c r="TUY33" s="1687"/>
      <c r="TUZ33" s="1687"/>
      <c r="TVA33" s="1687"/>
      <c r="TVB33" s="1687"/>
      <c r="TVC33" s="1690"/>
      <c r="TVD33" s="1686"/>
      <c r="TVE33" s="1687"/>
      <c r="TVF33" s="1687"/>
      <c r="TVK33" s="1687"/>
      <c r="TVL33" s="1687"/>
      <c r="TVN33" s="1687"/>
      <c r="TVO33" s="1687"/>
      <c r="TVP33" s="1687"/>
      <c r="TVQ33" s="1687"/>
      <c r="TVR33" s="1687"/>
      <c r="TVS33" s="1687"/>
      <c r="TVT33" s="1687"/>
      <c r="TVU33" s="1690"/>
      <c r="TVV33" s="1686"/>
      <c r="TVW33" s="1687"/>
      <c r="TVX33" s="1687"/>
      <c r="TWC33" s="1687"/>
      <c r="TWD33" s="1687"/>
      <c r="TWF33" s="1687"/>
      <c r="TWG33" s="1687"/>
      <c r="TWH33" s="1687"/>
      <c r="TWI33" s="1687"/>
      <c r="TWJ33" s="1687"/>
      <c r="TWK33" s="1687"/>
      <c r="TWL33" s="1687"/>
      <c r="TWM33" s="1690"/>
      <c r="TWN33" s="1686"/>
      <c r="TWO33" s="1687"/>
      <c r="TWP33" s="1687"/>
      <c r="TWU33" s="1687"/>
      <c r="TWV33" s="1687"/>
      <c r="TWX33" s="1687"/>
      <c r="TWY33" s="1687"/>
      <c r="TWZ33" s="1687"/>
      <c r="TXA33" s="1687"/>
      <c r="TXB33" s="1687"/>
      <c r="TXC33" s="1687"/>
      <c r="TXD33" s="1687"/>
      <c r="TXE33" s="1690"/>
      <c r="TXF33" s="1686"/>
      <c r="TXG33" s="1687"/>
      <c r="TXH33" s="1687"/>
      <c r="TXM33" s="1687"/>
      <c r="TXN33" s="1687"/>
      <c r="TXP33" s="1687"/>
      <c r="TXQ33" s="1687"/>
      <c r="TXR33" s="1687"/>
      <c r="TXS33" s="1687"/>
      <c r="TXT33" s="1687"/>
      <c r="TXU33" s="1687"/>
      <c r="TXV33" s="1687"/>
      <c r="TXW33" s="1690"/>
      <c r="TXX33" s="1686"/>
      <c r="TXY33" s="1687"/>
      <c r="TXZ33" s="1687"/>
      <c r="TYE33" s="1687"/>
      <c r="TYF33" s="1687"/>
      <c r="TYH33" s="1687"/>
      <c r="TYI33" s="1687"/>
      <c r="TYJ33" s="1687"/>
      <c r="TYK33" s="1687"/>
      <c r="TYL33" s="1687"/>
      <c r="TYM33" s="1687"/>
      <c r="TYN33" s="1687"/>
      <c r="TYO33" s="1690"/>
      <c r="TYP33" s="1686"/>
      <c r="TYQ33" s="1687"/>
      <c r="TYR33" s="1687"/>
      <c r="TYW33" s="1687"/>
      <c r="TYX33" s="1687"/>
      <c r="TYZ33" s="1687"/>
      <c r="TZA33" s="1687"/>
      <c r="TZB33" s="1687"/>
      <c r="TZC33" s="1687"/>
      <c r="TZD33" s="1687"/>
      <c r="TZE33" s="1687"/>
      <c r="TZF33" s="1687"/>
      <c r="TZG33" s="1690"/>
      <c r="TZH33" s="1686"/>
      <c r="TZI33" s="1687"/>
      <c r="TZJ33" s="1687"/>
      <c r="TZO33" s="1687"/>
      <c r="TZP33" s="1687"/>
      <c r="TZR33" s="1687"/>
      <c r="TZS33" s="1687"/>
      <c r="TZT33" s="1687"/>
      <c r="TZU33" s="1687"/>
      <c r="TZV33" s="1687"/>
      <c r="TZW33" s="1687"/>
      <c r="TZX33" s="1687"/>
      <c r="TZY33" s="1690"/>
      <c r="TZZ33" s="1686"/>
      <c r="UAA33" s="1687"/>
      <c r="UAB33" s="1687"/>
      <c r="UAG33" s="1687"/>
      <c r="UAH33" s="1687"/>
      <c r="UAJ33" s="1687"/>
      <c r="UAK33" s="1687"/>
      <c r="UAL33" s="1687"/>
      <c r="UAM33" s="1687"/>
      <c r="UAN33" s="1687"/>
      <c r="UAO33" s="1687"/>
      <c r="UAP33" s="1687"/>
      <c r="UAQ33" s="1690"/>
      <c r="UAR33" s="1686"/>
      <c r="UAS33" s="1687"/>
      <c r="UAT33" s="1687"/>
      <c r="UAY33" s="1687"/>
      <c r="UAZ33" s="1687"/>
      <c r="UBB33" s="1687"/>
      <c r="UBC33" s="1687"/>
      <c r="UBD33" s="1687"/>
      <c r="UBE33" s="1687"/>
      <c r="UBF33" s="1687"/>
      <c r="UBG33" s="1687"/>
      <c r="UBH33" s="1687"/>
      <c r="UBI33" s="1690"/>
      <c r="UBJ33" s="1686"/>
      <c r="UBK33" s="1687"/>
      <c r="UBL33" s="1687"/>
      <c r="UBQ33" s="1687"/>
      <c r="UBR33" s="1687"/>
      <c r="UBT33" s="1687"/>
      <c r="UBU33" s="1687"/>
      <c r="UBV33" s="1687"/>
      <c r="UBW33" s="1687"/>
      <c r="UBX33" s="1687"/>
      <c r="UBY33" s="1687"/>
      <c r="UBZ33" s="1687"/>
      <c r="UCA33" s="1690"/>
      <c r="UCB33" s="1686"/>
      <c r="UCC33" s="1687"/>
      <c r="UCD33" s="1687"/>
      <c r="UCI33" s="1687"/>
      <c r="UCJ33" s="1687"/>
      <c r="UCL33" s="1687"/>
      <c r="UCM33" s="1687"/>
      <c r="UCN33" s="1687"/>
      <c r="UCO33" s="1687"/>
      <c r="UCP33" s="1687"/>
      <c r="UCQ33" s="1687"/>
      <c r="UCR33" s="1687"/>
      <c r="UCS33" s="1690"/>
      <c r="UCT33" s="1686"/>
      <c r="UCU33" s="1687"/>
      <c r="UCV33" s="1687"/>
      <c r="UDA33" s="1687"/>
      <c r="UDB33" s="1687"/>
      <c r="UDD33" s="1687"/>
      <c r="UDE33" s="1687"/>
      <c r="UDF33" s="1687"/>
      <c r="UDG33" s="1687"/>
      <c r="UDH33" s="1687"/>
      <c r="UDI33" s="1687"/>
      <c r="UDJ33" s="1687"/>
      <c r="UDK33" s="1690"/>
      <c r="UDL33" s="1686"/>
      <c r="UDM33" s="1687"/>
      <c r="UDN33" s="1687"/>
      <c r="UDS33" s="1687"/>
      <c r="UDT33" s="1687"/>
      <c r="UDV33" s="1687"/>
      <c r="UDW33" s="1687"/>
      <c r="UDX33" s="1687"/>
      <c r="UDY33" s="1687"/>
      <c r="UDZ33" s="1687"/>
      <c r="UEA33" s="1687"/>
      <c r="UEB33" s="1687"/>
      <c r="UEC33" s="1690"/>
      <c r="UED33" s="1686"/>
      <c r="UEE33" s="1687"/>
      <c r="UEF33" s="1687"/>
      <c r="UEK33" s="1687"/>
      <c r="UEL33" s="1687"/>
      <c r="UEN33" s="1687"/>
      <c r="UEO33" s="1687"/>
      <c r="UEP33" s="1687"/>
      <c r="UEQ33" s="1687"/>
      <c r="UER33" s="1687"/>
      <c r="UES33" s="1687"/>
      <c r="UET33" s="1687"/>
      <c r="UEU33" s="1690"/>
      <c r="UEV33" s="1686"/>
      <c r="UEW33" s="1687"/>
      <c r="UEX33" s="1687"/>
      <c r="UFC33" s="1687"/>
      <c r="UFD33" s="1687"/>
      <c r="UFF33" s="1687"/>
      <c r="UFG33" s="1687"/>
      <c r="UFH33" s="1687"/>
      <c r="UFI33" s="1687"/>
      <c r="UFJ33" s="1687"/>
      <c r="UFK33" s="1687"/>
      <c r="UFL33" s="1687"/>
      <c r="UFM33" s="1690"/>
      <c r="UFN33" s="1686"/>
      <c r="UFO33" s="1687"/>
      <c r="UFP33" s="1687"/>
      <c r="UFU33" s="1687"/>
      <c r="UFV33" s="1687"/>
      <c r="UFX33" s="1687"/>
      <c r="UFY33" s="1687"/>
      <c r="UFZ33" s="1687"/>
      <c r="UGA33" s="1687"/>
      <c r="UGB33" s="1687"/>
      <c r="UGC33" s="1687"/>
      <c r="UGD33" s="1687"/>
      <c r="UGE33" s="1690"/>
      <c r="UGF33" s="1686"/>
      <c r="UGG33" s="1687"/>
      <c r="UGH33" s="1687"/>
      <c r="UGM33" s="1687"/>
      <c r="UGN33" s="1687"/>
      <c r="UGP33" s="1687"/>
      <c r="UGQ33" s="1687"/>
      <c r="UGR33" s="1687"/>
      <c r="UGS33" s="1687"/>
      <c r="UGT33" s="1687"/>
      <c r="UGU33" s="1687"/>
      <c r="UGV33" s="1687"/>
      <c r="UGW33" s="1690"/>
      <c r="UGX33" s="1686"/>
      <c r="UGY33" s="1687"/>
      <c r="UGZ33" s="1687"/>
      <c r="UHE33" s="1687"/>
      <c r="UHF33" s="1687"/>
      <c r="UHH33" s="1687"/>
      <c r="UHI33" s="1687"/>
      <c r="UHJ33" s="1687"/>
      <c r="UHK33" s="1687"/>
      <c r="UHL33" s="1687"/>
      <c r="UHM33" s="1687"/>
      <c r="UHN33" s="1687"/>
      <c r="UHO33" s="1690"/>
      <c r="UHP33" s="1686"/>
      <c r="UHQ33" s="1687"/>
      <c r="UHR33" s="1687"/>
      <c r="UHW33" s="1687"/>
      <c r="UHX33" s="1687"/>
      <c r="UHZ33" s="1687"/>
      <c r="UIA33" s="1687"/>
      <c r="UIB33" s="1687"/>
      <c r="UIC33" s="1687"/>
      <c r="UID33" s="1687"/>
      <c r="UIE33" s="1687"/>
      <c r="UIF33" s="1687"/>
      <c r="UIG33" s="1690"/>
      <c r="UIH33" s="1686"/>
      <c r="UII33" s="1687"/>
      <c r="UIJ33" s="1687"/>
      <c r="UIO33" s="1687"/>
      <c r="UIP33" s="1687"/>
      <c r="UIR33" s="1687"/>
      <c r="UIS33" s="1687"/>
      <c r="UIT33" s="1687"/>
      <c r="UIU33" s="1687"/>
      <c r="UIV33" s="1687"/>
      <c r="UIW33" s="1687"/>
      <c r="UIX33" s="1687"/>
      <c r="UIY33" s="1690"/>
      <c r="UIZ33" s="1686"/>
      <c r="UJA33" s="1687"/>
      <c r="UJB33" s="1687"/>
      <c r="UJG33" s="1687"/>
      <c r="UJH33" s="1687"/>
      <c r="UJJ33" s="1687"/>
      <c r="UJK33" s="1687"/>
      <c r="UJL33" s="1687"/>
      <c r="UJM33" s="1687"/>
      <c r="UJN33" s="1687"/>
      <c r="UJO33" s="1687"/>
      <c r="UJP33" s="1687"/>
      <c r="UJQ33" s="1690"/>
      <c r="UJR33" s="1686"/>
      <c r="UJS33" s="1687"/>
      <c r="UJT33" s="1687"/>
      <c r="UJY33" s="1687"/>
      <c r="UJZ33" s="1687"/>
      <c r="UKB33" s="1687"/>
      <c r="UKC33" s="1687"/>
      <c r="UKD33" s="1687"/>
      <c r="UKE33" s="1687"/>
      <c r="UKF33" s="1687"/>
      <c r="UKG33" s="1687"/>
      <c r="UKH33" s="1687"/>
      <c r="UKI33" s="1690"/>
      <c r="UKJ33" s="1686"/>
      <c r="UKK33" s="1687"/>
      <c r="UKL33" s="1687"/>
      <c r="UKQ33" s="1687"/>
      <c r="UKR33" s="1687"/>
      <c r="UKT33" s="1687"/>
      <c r="UKU33" s="1687"/>
      <c r="UKV33" s="1687"/>
      <c r="UKW33" s="1687"/>
      <c r="UKX33" s="1687"/>
      <c r="UKY33" s="1687"/>
      <c r="UKZ33" s="1687"/>
      <c r="ULA33" s="1690"/>
      <c r="ULB33" s="1686"/>
      <c r="ULC33" s="1687"/>
      <c r="ULD33" s="1687"/>
      <c r="ULI33" s="1687"/>
      <c r="ULJ33" s="1687"/>
      <c r="ULL33" s="1687"/>
      <c r="ULM33" s="1687"/>
      <c r="ULN33" s="1687"/>
      <c r="ULO33" s="1687"/>
      <c r="ULP33" s="1687"/>
      <c r="ULQ33" s="1687"/>
      <c r="ULR33" s="1687"/>
      <c r="ULS33" s="1690"/>
      <c r="ULT33" s="1686"/>
      <c r="ULU33" s="1687"/>
      <c r="ULV33" s="1687"/>
      <c r="UMA33" s="1687"/>
      <c r="UMB33" s="1687"/>
      <c r="UMD33" s="1687"/>
      <c r="UME33" s="1687"/>
      <c r="UMF33" s="1687"/>
      <c r="UMG33" s="1687"/>
      <c r="UMH33" s="1687"/>
      <c r="UMI33" s="1687"/>
      <c r="UMJ33" s="1687"/>
      <c r="UMK33" s="1690"/>
      <c r="UML33" s="1686"/>
      <c r="UMM33" s="1687"/>
      <c r="UMN33" s="1687"/>
      <c r="UMS33" s="1687"/>
      <c r="UMT33" s="1687"/>
      <c r="UMV33" s="1687"/>
      <c r="UMW33" s="1687"/>
      <c r="UMX33" s="1687"/>
      <c r="UMY33" s="1687"/>
      <c r="UMZ33" s="1687"/>
      <c r="UNA33" s="1687"/>
      <c r="UNB33" s="1687"/>
      <c r="UNC33" s="1690"/>
      <c r="UND33" s="1686"/>
      <c r="UNE33" s="1687"/>
      <c r="UNF33" s="1687"/>
      <c r="UNK33" s="1687"/>
      <c r="UNL33" s="1687"/>
      <c r="UNN33" s="1687"/>
      <c r="UNO33" s="1687"/>
      <c r="UNP33" s="1687"/>
      <c r="UNQ33" s="1687"/>
      <c r="UNR33" s="1687"/>
      <c r="UNS33" s="1687"/>
      <c r="UNT33" s="1687"/>
      <c r="UNU33" s="1690"/>
      <c r="UNV33" s="1686"/>
      <c r="UNW33" s="1687"/>
      <c r="UNX33" s="1687"/>
      <c r="UOC33" s="1687"/>
      <c r="UOD33" s="1687"/>
      <c r="UOF33" s="1687"/>
      <c r="UOG33" s="1687"/>
      <c r="UOH33" s="1687"/>
      <c r="UOI33" s="1687"/>
      <c r="UOJ33" s="1687"/>
      <c r="UOK33" s="1687"/>
      <c r="UOL33" s="1687"/>
      <c r="UOM33" s="1690"/>
      <c r="UON33" s="1686"/>
      <c r="UOO33" s="1687"/>
      <c r="UOP33" s="1687"/>
      <c r="UOU33" s="1687"/>
      <c r="UOV33" s="1687"/>
      <c r="UOX33" s="1687"/>
      <c r="UOY33" s="1687"/>
      <c r="UOZ33" s="1687"/>
      <c r="UPA33" s="1687"/>
      <c r="UPB33" s="1687"/>
      <c r="UPC33" s="1687"/>
      <c r="UPD33" s="1687"/>
      <c r="UPE33" s="1690"/>
      <c r="UPF33" s="1686"/>
      <c r="UPG33" s="1687"/>
      <c r="UPH33" s="1687"/>
      <c r="UPM33" s="1687"/>
      <c r="UPN33" s="1687"/>
      <c r="UPP33" s="1687"/>
      <c r="UPQ33" s="1687"/>
      <c r="UPR33" s="1687"/>
      <c r="UPS33" s="1687"/>
      <c r="UPT33" s="1687"/>
      <c r="UPU33" s="1687"/>
      <c r="UPV33" s="1687"/>
      <c r="UPW33" s="1690"/>
      <c r="UPX33" s="1686"/>
      <c r="UPY33" s="1687"/>
      <c r="UPZ33" s="1687"/>
      <c r="UQE33" s="1687"/>
      <c r="UQF33" s="1687"/>
      <c r="UQH33" s="1687"/>
      <c r="UQI33" s="1687"/>
      <c r="UQJ33" s="1687"/>
      <c r="UQK33" s="1687"/>
      <c r="UQL33" s="1687"/>
      <c r="UQM33" s="1687"/>
      <c r="UQN33" s="1687"/>
      <c r="UQO33" s="1690"/>
      <c r="UQP33" s="1686"/>
      <c r="UQQ33" s="1687"/>
      <c r="UQR33" s="1687"/>
      <c r="UQW33" s="1687"/>
      <c r="UQX33" s="1687"/>
      <c r="UQZ33" s="1687"/>
      <c r="URA33" s="1687"/>
      <c r="URB33" s="1687"/>
      <c r="URC33" s="1687"/>
      <c r="URD33" s="1687"/>
      <c r="URE33" s="1687"/>
      <c r="URF33" s="1687"/>
      <c r="URG33" s="1690"/>
      <c r="URH33" s="1686"/>
      <c r="URI33" s="1687"/>
      <c r="URJ33" s="1687"/>
      <c r="URO33" s="1687"/>
      <c r="URP33" s="1687"/>
      <c r="URR33" s="1687"/>
      <c r="URS33" s="1687"/>
      <c r="URT33" s="1687"/>
      <c r="URU33" s="1687"/>
      <c r="URV33" s="1687"/>
      <c r="URW33" s="1687"/>
      <c r="URX33" s="1687"/>
      <c r="URY33" s="1690"/>
      <c r="URZ33" s="1686"/>
      <c r="USA33" s="1687"/>
      <c r="USB33" s="1687"/>
      <c r="USG33" s="1687"/>
      <c r="USH33" s="1687"/>
      <c r="USJ33" s="1687"/>
      <c r="USK33" s="1687"/>
      <c r="USL33" s="1687"/>
      <c r="USM33" s="1687"/>
      <c r="USN33" s="1687"/>
      <c r="USO33" s="1687"/>
      <c r="USP33" s="1687"/>
      <c r="USQ33" s="1690"/>
      <c r="USR33" s="1686"/>
      <c r="USS33" s="1687"/>
      <c r="UST33" s="1687"/>
      <c r="USY33" s="1687"/>
      <c r="USZ33" s="1687"/>
      <c r="UTB33" s="1687"/>
      <c r="UTC33" s="1687"/>
      <c r="UTD33" s="1687"/>
      <c r="UTE33" s="1687"/>
      <c r="UTF33" s="1687"/>
      <c r="UTG33" s="1687"/>
      <c r="UTH33" s="1687"/>
      <c r="UTI33" s="1690"/>
      <c r="UTJ33" s="1686"/>
      <c r="UTK33" s="1687"/>
      <c r="UTL33" s="1687"/>
      <c r="UTQ33" s="1687"/>
      <c r="UTR33" s="1687"/>
      <c r="UTT33" s="1687"/>
      <c r="UTU33" s="1687"/>
      <c r="UTV33" s="1687"/>
      <c r="UTW33" s="1687"/>
      <c r="UTX33" s="1687"/>
      <c r="UTY33" s="1687"/>
      <c r="UTZ33" s="1687"/>
      <c r="UUA33" s="1690"/>
      <c r="UUB33" s="1686"/>
      <c r="UUC33" s="1687"/>
      <c r="UUD33" s="1687"/>
      <c r="UUI33" s="1687"/>
      <c r="UUJ33" s="1687"/>
      <c r="UUL33" s="1687"/>
      <c r="UUM33" s="1687"/>
      <c r="UUN33" s="1687"/>
      <c r="UUO33" s="1687"/>
      <c r="UUP33" s="1687"/>
      <c r="UUQ33" s="1687"/>
      <c r="UUR33" s="1687"/>
      <c r="UUS33" s="1690"/>
      <c r="UUT33" s="1686"/>
      <c r="UUU33" s="1687"/>
      <c r="UUV33" s="1687"/>
      <c r="UVA33" s="1687"/>
      <c r="UVB33" s="1687"/>
      <c r="UVD33" s="1687"/>
      <c r="UVE33" s="1687"/>
      <c r="UVF33" s="1687"/>
      <c r="UVG33" s="1687"/>
      <c r="UVH33" s="1687"/>
      <c r="UVI33" s="1687"/>
      <c r="UVJ33" s="1687"/>
      <c r="UVK33" s="1690"/>
      <c r="UVL33" s="1686"/>
      <c r="UVM33" s="1687"/>
      <c r="UVN33" s="1687"/>
      <c r="UVS33" s="1687"/>
      <c r="UVT33" s="1687"/>
      <c r="UVV33" s="1687"/>
      <c r="UVW33" s="1687"/>
      <c r="UVX33" s="1687"/>
      <c r="UVY33" s="1687"/>
      <c r="UVZ33" s="1687"/>
      <c r="UWA33" s="1687"/>
      <c r="UWB33" s="1687"/>
      <c r="UWC33" s="1690"/>
      <c r="UWD33" s="1686"/>
      <c r="UWE33" s="1687"/>
      <c r="UWF33" s="1687"/>
      <c r="UWK33" s="1687"/>
      <c r="UWL33" s="1687"/>
      <c r="UWN33" s="1687"/>
      <c r="UWO33" s="1687"/>
      <c r="UWP33" s="1687"/>
      <c r="UWQ33" s="1687"/>
      <c r="UWR33" s="1687"/>
      <c r="UWS33" s="1687"/>
      <c r="UWT33" s="1687"/>
      <c r="UWU33" s="1690"/>
      <c r="UWV33" s="1686"/>
      <c r="UWW33" s="1687"/>
      <c r="UWX33" s="1687"/>
      <c r="UXC33" s="1687"/>
      <c r="UXD33" s="1687"/>
      <c r="UXF33" s="1687"/>
      <c r="UXG33" s="1687"/>
      <c r="UXH33" s="1687"/>
      <c r="UXI33" s="1687"/>
      <c r="UXJ33" s="1687"/>
      <c r="UXK33" s="1687"/>
      <c r="UXL33" s="1687"/>
      <c r="UXM33" s="1690"/>
      <c r="UXN33" s="1686"/>
      <c r="UXO33" s="1687"/>
      <c r="UXP33" s="1687"/>
      <c r="UXU33" s="1687"/>
      <c r="UXV33" s="1687"/>
      <c r="UXX33" s="1687"/>
      <c r="UXY33" s="1687"/>
      <c r="UXZ33" s="1687"/>
      <c r="UYA33" s="1687"/>
      <c r="UYB33" s="1687"/>
      <c r="UYC33" s="1687"/>
      <c r="UYD33" s="1687"/>
      <c r="UYE33" s="1690"/>
      <c r="UYF33" s="1686"/>
      <c r="UYG33" s="1687"/>
      <c r="UYH33" s="1687"/>
      <c r="UYM33" s="1687"/>
      <c r="UYN33" s="1687"/>
      <c r="UYP33" s="1687"/>
      <c r="UYQ33" s="1687"/>
      <c r="UYR33" s="1687"/>
      <c r="UYS33" s="1687"/>
      <c r="UYT33" s="1687"/>
      <c r="UYU33" s="1687"/>
      <c r="UYV33" s="1687"/>
      <c r="UYW33" s="1690"/>
      <c r="UYX33" s="1686"/>
      <c r="UYY33" s="1687"/>
      <c r="UYZ33" s="1687"/>
      <c r="UZE33" s="1687"/>
      <c r="UZF33" s="1687"/>
      <c r="UZH33" s="1687"/>
      <c r="UZI33" s="1687"/>
      <c r="UZJ33" s="1687"/>
      <c r="UZK33" s="1687"/>
      <c r="UZL33" s="1687"/>
      <c r="UZM33" s="1687"/>
      <c r="UZN33" s="1687"/>
      <c r="UZO33" s="1690"/>
      <c r="UZP33" s="1686"/>
      <c r="UZQ33" s="1687"/>
      <c r="UZR33" s="1687"/>
      <c r="UZW33" s="1687"/>
      <c r="UZX33" s="1687"/>
      <c r="UZZ33" s="1687"/>
      <c r="VAA33" s="1687"/>
      <c r="VAB33" s="1687"/>
      <c r="VAC33" s="1687"/>
      <c r="VAD33" s="1687"/>
      <c r="VAE33" s="1687"/>
      <c r="VAF33" s="1687"/>
      <c r="VAG33" s="1690"/>
      <c r="VAH33" s="1686"/>
      <c r="VAI33" s="1687"/>
      <c r="VAJ33" s="1687"/>
      <c r="VAO33" s="1687"/>
      <c r="VAP33" s="1687"/>
      <c r="VAR33" s="1687"/>
      <c r="VAS33" s="1687"/>
      <c r="VAT33" s="1687"/>
      <c r="VAU33" s="1687"/>
      <c r="VAV33" s="1687"/>
      <c r="VAW33" s="1687"/>
      <c r="VAX33" s="1687"/>
      <c r="VAY33" s="1690"/>
      <c r="VAZ33" s="1686"/>
      <c r="VBA33" s="1687"/>
      <c r="VBB33" s="1687"/>
      <c r="VBG33" s="1687"/>
      <c r="VBH33" s="1687"/>
      <c r="VBJ33" s="1687"/>
      <c r="VBK33" s="1687"/>
      <c r="VBL33" s="1687"/>
      <c r="VBM33" s="1687"/>
      <c r="VBN33" s="1687"/>
      <c r="VBO33" s="1687"/>
      <c r="VBP33" s="1687"/>
      <c r="VBQ33" s="1690"/>
      <c r="VBR33" s="1686"/>
      <c r="VBS33" s="1687"/>
      <c r="VBT33" s="1687"/>
      <c r="VBY33" s="1687"/>
      <c r="VBZ33" s="1687"/>
      <c r="VCB33" s="1687"/>
      <c r="VCC33" s="1687"/>
      <c r="VCD33" s="1687"/>
      <c r="VCE33" s="1687"/>
      <c r="VCF33" s="1687"/>
      <c r="VCG33" s="1687"/>
      <c r="VCH33" s="1687"/>
      <c r="VCI33" s="1690"/>
      <c r="VCJ33" s="1686"/>
      <c r="VCK33" s="1687"/>
      <c r="VCL33" s="1687"/>
      <c r="VCQ33" s="1687"/>
      <c r="VCR33" s="1687"/>
      <c r="VCT33" s="1687"/>
      <c r="VCU33" s="1687"/>
      <c r="VCV33" s="1687"/>
      <c r="VCW33" s="1687"/>
      <c r="VCX33" s="1687"/>
      <c r="VCY33" s="1687"/>
      <c r="VCZ33" s="1687"/>
      <c r="VDA33" s="1690"/>
      <c r="VDB33" s="1686"/>
      <c r="VDC33" s="1687"/>
      <c r="VDD33" s="1687"/>
      <c r="VDI33" s="1687"/>
      <c r="VDJ33" s="1687"/>
      <c r="VDL33" s="1687"/>
      <c r="VDM33" s="1687"/>
      <c r="VDN33" s="1687"/>
      <c r="VDO33" s="1687"/>
      <c r="VDP33" s="1687"/>
      <c r="VDQ33" s="1687"/>
      <c r="VDR33" s="1687"/>
      <c r="VDS33" s="1690"/>
      <c r="VDT33" s="1686"/>
      <c r="VDU33" s="1687"/>
      <c r="VDV33" s="1687"/>
      <c r="VEA33" s="1687"/>
      <c r="VEB33" s="1687"/>
      <c r="VED33" s="1687"/>
      <c r="VEE33" s="1687"/>
      <c r="VEF33" s="1687"/>
      <c r="VEG33" s="1687"/>
      <c r="VEH33" s="1687"/>
      <c r="VEI33" s="1687"/>
      <c r="VEJ33" s="1687"/>
      <c r="VEK33" s="1690"/>
      <c r="VEL33" s="1686"/>
      <c r="VEM33" s="1687"/>
      <c r="VEN33" s="1687"/>
      <c r="VES33" s="1687"/>
      <c r="VET33" s="1687"/>
      <c r="VEV33" s="1687"/>
      <c r="VEW33" s="1687"/>
      <c r="VEX33" s="1687"/>
      <c r="VEY33" s="1687"/>
      <c r="VEZ33" s="1687"/>
      <c r="VFA33" s="1687"/>
      <c r="VFB33" s="1687"/>
      <c r="VFC33" s="1690"/>
      <c r="VFD33" s="1686"/>
      <c r="VFE33" s="1687"/>
      <c r="VFF33" s="1687"/>
      <c r="VFK33" s="1687"/>
      <c r="VFL33" s="1687"/>
      <c r="VFN33" s="1687"/>
      <c r="VFO33" s="1687"/>
      <c r="VFP33" s="1687"/>
      <c r="VFQ33" s="1687"/>
      <c r="VFR33" s="1687"/>
      <c r="VFS33" s="1687"/>
      <c r="VFT33" s="1687"/>
      <c r="VFU33" s="1690"/>
      <c r="VFV33" s="1686"/>
      <c r="VFW33" s="1687"/>
      <c r="VFX33" s="1687"/>
      <c r="VGC33" s="1687"/>
      <c r="VGD33" s="1687"/>
      <c r="VGF33" s="1687"/>
      <c r="VGG33" s="1687"/>
      <c r="VGH33" s="1687"/>
      <c r="VGI33" s="1687"/>
      <c r="VGJ33" s="1687"/>
      <c r="VGK33" s="1687"/>
      <c r="VGL33" s="1687"/>
      <c r="VGM33" s="1690"/>
      <c r="VGN33" s="1686"/>
      <c r="VGO33" s="1687"/>
      <c r="VGP33" s="1687"/>
      <c r="VGU33" s="1687"/>
      <c r="VGV33" s="1687"/>
      <c r="VGX33" s="1687"/>
      <c r="VGY33" s="1687"/>
      <c r="VGZ33" s="1687"/>
      <c r="VHA33" s="1687"/>
      <c r="VHB33" s="1687"/>
      <c r="VHC33" s="1687"/>
      <c r="VHD33" s="1687"/>
      <c r="VHE33" s="1690"/>
      <c r="VHF33" s="1686"/>
      <c r="VHG33" s="1687"/>
      <c r="VHH33" s="1687"/>
      <c r="VHM33" s="1687"/>
      <c r="VHN33" s="1687"/>
      <c r="VHP33" s="1687"/>
      <c r="VHQ33" s="1687"/>
      <c r="VHR33" s="1687"/>
      <c r="VHS33" s="1687"/>
      <c r="VHT33" s="1687"/>
      <c r="VHU33" s="1687"/>
      <c r="VHV33" s="1687"/>
      <c r="VHW33" s="1690"/>
      <c r="VHX33" s="1686"/>
      <c r="VHY33" s="1687"/>
      <c r="VHZ33" s="1687"/>
      <c r="VIE33" s="1687"/>
      <c r="VIF33" s="1687"/>
      <c r="VIH33" s="1687"/>
      <c r="VII33" s="1687"/>
      <c r="VIJ33" s="1687"/>
      <c r="VIK33" s="1687"/>
      <c r="VIL33" s="1687"/>
      <c r="VIM33" s="1687"/>
      <c r="VIN33" s="1687"/>
      <c r="VIO33" s="1690"/>
      <c r="VIP33" s="1686"/>
      <c r="VIQ33" s="1687"/>
      <c r="VIR33" s="1687"/>
      <c r="VIW33" s="1687"/>
      <c r="VIX33" s="1687"/>
      <c r="VIZ33" s="1687"/>
      <c r="VJA33" s="1687"/>
      <c r="VJB33" s="1687"/>
      <c r="VJC33" s="1687"/>
      <c r="VJD33" s="1687"/>
      <c r="VJE33" s="1687"/>
      <c r="VJF33" s="1687"/>
      <c r="VJG33" s="1690"/>
      <c r="VJH33" s="1686"/>
      <c r="VJI33" s="1687"/>
      <c r="VJJ33" s="1687"/>
      <c r="VJO33" s="1687"/>
      <c r="VJP33" s="1687"/>
      <c r="VJR33" s="1687"/>
      <c r="VJS33" s="1687"/>
      <c r="VJT33" s="1687"/>
      <c r="VJU33" s="1687"/>
      <c r="VJV33" s="1687"/>
      <c r="VJW33" s="1687"/>
      <c r="VJX33" s="1687"/>
      <c r="VJY33" s="1690"/>
      <c r="VJZ33" s="1686"/>
      <c r="VKA33" s="1687"/>
      <c r="VKB33" s="1687"/>
      <c r="VKG33" s="1687"/>
      <c r="VKH33" s="1687"/>
      <c r="VKJ33" s="1687"/>
      <c r="VKK33" s="1687"/>
      <c r="VKL33" s="1687"/>
      <c r="VKM33" s="1687"/>
      <c r="VKN33" s="1687"/>
      <c r="VKO33" s="1687"/>
      <c r="VKP33" s="1687"/>
      <c r="VKQ33" s="1690"/>
      <c r="VKR33" s="1686"/>
      <c r="VKS33" s="1687"/>
      <c r="VKT33" s="1687"/>
      <c r="VKY33" s="1687"/>
      <c r="VKZ33" s="1687"/>
      <c r="VLB33" s="1687"/>
      <c r="VLC33" s="1687"/>
      <c r="VLD33" s="1687"/>
      <c r="VLE33" s="1687"/>
      <c r="VLF33" s="1687"/>
      <c r="VLG33" s="1687"/>
      <c r="VLH33" s="1687"/>
      <c r="VLI33" s="1690"/>
      <c r="VLJ33" s="1686"/>
      <c r="VLK33" s="1687"/>
      <c r="VLL33" s="1687"/>
      <c r="VLQ33" s="1687"/>
      <c r="VLR33" s="1687"/>
      <c r="VLT33" s="1687"/>
      <c r="VLU33" s="1687"/>
      <c r="VLV33" s="1687"/>
      <c r="VLW33" s="1687"/>
      <c r="VLX33" s="1687"/>
      <c r="VLY33" s="1687"/>
      <c r="VLZ33" s="1687"/>
      <c r="VMA33" s="1690"/>
      <c r="VMB33" s="1686"/>
      <c r="VMC33" s="1687"/>
      <c r="VMD33" s="1687"/>
      <c r="VMI33" s="1687"/>
      <c r="VMJ33" s="1687"/>
      <c r="VML33" s="1687"/>
      <c r="VMM33" s="1687"/>
      <c r="VMN33" s="1687"/>
      <c r="VMO33" s="1687"/>
      <c r="VMP33" s="1687"/>
      <c r="VMQ33" s="1687"/>
      <c r="VMR33" s="1687"/>
      <c r="VMS33" s="1690"/>
      <c r="VMT33" s="1686"/>
      <c r="VMU33" s="1687"/>
      <c r="VMV33" s="1687"/>
      <c r="VNA33" s="1687"/>
      <c r="VNB33" s="1687"/>
      <c r="VND33" s="1687"/>
      <c r="VNE33" s="1687"/>
      <c r="VNF33" s="1687"/>
      <c r="VNG33" s="1687"/>
      <c r="VNH33" s="1687"/>
      <c r="VNI33" s="1687"/>
      <c r="VNJ33" s="1687"/>
      <c r="VNK33" s="1690"/>
      <c r="VNL33" s="1686"/>
      <c r="VNM33" s="1687"/>
      <c r="VNN33" s="1687"/>
      <c r="VNS33" s="1687"/>
      <c r="VNT33" s="1687"/>
      <c r="VNV33" s="1687"/>
      <c r="VNW33" s="1687"/>
      <c r="VNX33" s="1687"/>
      <c r="VNY33" s="1687"/>
      <c r="VNZ33" s="1687"/>
      <c r="VOA33" s="1687"/>
      <c r="VOB33" s="1687"/>
      <c r="VOC33" s="1690"/>
      <c r="VOD33" s="1686"/>
      <c r="VOE33" s="1687"/>
      <c r="VOF33" s="1687"/>
      <c r="VOK33" s="1687"/>
      <c r="VOL33" s="1687"/>
      <c r="VON33" s="1687"/>
      <c r="VOO33" s="1687"/>
      <c r="VOP33" s="1687"/>
      <c r="VOQ33" s="1687"/>
      <c r="VOR33" s="1687"/>
      <c r="VOS33" s="1687"/>
      <c r="VOT33" s="1687"/>
      <c r="VOU33" s="1690"/>
      <c r="VOV33" s="1686"/>
      <c r="VOW33" s="1687"/>
      <c r="VOX33" s="1687"/>
      <c r="VPC33" s="1687"/>
      <c r="VPD33" s="1687"/>
      <c r="VPF33" s="1687"/>
      <c r="VPG33" s="1687"/>
      <c r="VPH33" s="1687"/>
      <c r="VPI33" s="1687"/>
      <c r="VPJ33" s="1687"/>
      <c r="VPK33" s="1687"/>
      <c r="VPL33" s="1687"/>
      <c r="VPM33" s="1690"/>
      <c r="VPN33" s="1686"/>
      <c r="VPO33" s="1687"/>
      <c r="VPP33" s="1687"/>
      <c r="VPU33" s="1687"/>
      <c r="VPV33" s="1687"/>
      <c r="VPX33" s="1687"/>
      <c r="VPY33" s="1687"/>
      <c r="VPZ33" s="1687"/>
      <c r="VQA33" s="1687"/>
      <c r="VQB33" s="1687"/>
      <c r="VQC33" s="1687"/>
      <c r="VQD33" s="1687"/>
      <c r="VQE33" s="1690"/>
      <c r="VQF33" s="1686"/>
      <c r="VQG33" s="1687"/>
      <c r="VQH33" s="1687"/>
      <c r="VQM33" s="1687"/>
      <c r="VQN33" s="1687"/>
      <c r="VQP33" s="1687"/>
      <c r="VQQ33" s="1687"/>
      <c r="VQR33" s="1687"/>
      <c r="VQS33" s="1687"/>
      <c r="VQT33" s="1687"/>
      <c r="VQU33" s="1687"/>
      <c r="VQV33" s="1687"/>
      <c r="VQW33" s="1690"/>
      <c r="VQX33" s="1686"/>
      <c r="VQY33" s="1687"/>
      <c r="VQZ33" s="1687"/>
      <c r="VRE33" s="1687"/>
      <c r="VRF33" s="1687"/>
      <c r="VRH33" s="1687"/>
      <c r="VRI33" s="1687"/>
      <c r="VRJ33" s="1687"/>
      <c r="VRK33" s="1687"/>
      <c r="VRL33" s="1687"/>
      <c r="VRM33" s="1687"/>
      <c r="VRN33" s="1687"/>
      <c r="VRO33" s="1690"/>
      <c r="VRP33" s="1686"/>
      <c r="VRQ33" s="1687"/>
      <c r="VRR33" s="1687"/>
      <c r="VRW33" s="1687"/>
      <c r="VRX33" s="1687"/>
      <c r="VRZ33" s="1687"/>
      <c r="VSA33" s="1687"/>
      <c r="VSB33" s="1687"/>
      <c r="VSC33" s="1687"/>
      <c r="VSD33" s="1687"/>
      <c r="VSE33" s="1687"/>
      <c r="VSF33" s="1687"/>
      <c r="VSG33" s="1690"/>
      <c r="VSH33" s="1686"/>
      <c r="VSI33" s="1687"/>
      <c r="VSJ33" s="1687"/>
      <c r="VSO33" s="1687"/>
      <c r="VSP33" s="1687"/>
      <c r="VSR33" s="1687"/>
      <c r="VSS33" s="1687"/>
      <c r="VST33" s="1687"/>
      <c r="VSU33" s="1687"/>
      <c r="VSV33" s="1687"/>
      <c r="VSW33" s="1687"/>
      <c r="VSX33" s="1687"/>
      <c r="VSY33" s="1690"/>
      <c r="VSZ33" s="1686"/>
      <c r="VTA33" s="1687"/>
      <c r="VTB33" s="1687"/>
      <c r="VTG33" s="1687"/>
      <c r="VTH33" s="1687"/>
      <c r="VTJ33" s="1687"/>
      <c r="VTK33" s="1687"/>
      <c r="VTL33" s="1687"/>
      <c r="VTM33" s="1687"/>
      <c r="VTN33" s="1687"/>
      <c r="VTO33" s="1687"/>
      <c r="VTP33" s="1687"/>
      <c r="VTQ33" s="1690"/>
      <c r="VTR33" s="1686"/>
      <c r="VTS33" s="1687"/>
      <c r="VTT33" s="1687"/>
      <c r="VTY33" s="1687"/>
      <c r="VTZ33" s="1687"/>
      <c r="VUB33" s="1687"/>
      <c r="VUC33" s="1687"/>
      <c r="VUD33" s="1687"/>
      <c r="VUE33" s="1687"/>
      <c r="VUF33" s="1687"/>
      <c r="VUG33" s="1687"/>
      <c r="VUH33" s="1687"/>
      <c r="VUI33" s="1690"/>
      <c r="VUJ33" s="1686"/>
      <c r="VUK33" s="1687"/>
      <c r="VUL33" s="1687"/>
      <c r="VUQ33" s="1687"/>
      <c r="VUR33" s="1687"/>
      <c r="VUT33" s="1687"/>
      <c r="VUU33" s="1687"/>
      <c r="VUV33" s="1687"/>
      <c r="VUW33" s="1687"/>
      <c r="VUX33" s="1687"/>
      <c r="VUY33" s="1687"/>
      <c r="VUZ33" s="1687"/>
      <c r="VVA33" s="1690"/>
      <c r="VVB33" s="1686"/>
      <c r="VVC33" s="1687"/>
      <c r="VVD33" s="1687"/>
      <c r="VVI33" s="1687"/>
      <c r="VVJ33" s="1687"/>
      <c r="VVL33" s="1687"/>
      <c r="VVM33" s="1687"/>
      <c r="VVN33" s="1687"/>
      <c r="VVO33" s="1687"/>
      <c r="VVP33" s="1687"/>
      <c r="VVQ33" s="1687"/>
      <c r="VVR33" s="1687"/>
      <c r="VVS33" s="1690"/>
      <c r="VVT33" s="1686"/>
      <c r="VVU33" s="1687"/>
      <c r="VVV33" s="1687"/>
      <c r="VWA33" s="1687"/>
      <c r="VWB33" s="1687"/>
      <c r="VWD33" s="1687"/>
      <c r="VWE33" s="1687"/>
      <c r="VWF33" s="1687"/>
      <c r="VWG33" s="1687"/>
      <c r="VWH33" s="1687"/>
      <c r="VWI33" s="1687"/>
      <c r="VWJ33" s="1687"/>
      <c r="VWK33" s="1690"/>
      <c r="VWL33" s="1686"/>
      <c r="VWM33" s="1687"/>
      <c r="VWN33" s="1687"/>
      <c r="VWS33" s="1687"/>
      <c r="VWT33" s="1687"/>
      <c r="VWV33" s="1687"/>
      <c r="VWW33" s="1687"/>
      <c r="VWX33" s="1687"/>
      <c r="VWY33" s="1687"/>
      <c r="VWZ33" s="1687"/>
      <c r="VXA33" s="1687"/>
      <c r="VXB33" s="1687"/>
      <c r="VXC33" s="1690"/>
      <c r="VXD33" s="1686"/>
      <c r="VXE33" s="1687"/>
      <c r="VXF33" s="1687"/>
      <c r="VXK33" s="1687"/>
      <c r="VXL33" s="1687"/>
      <c r="VXN33" s="1687"/>
      <c r="VXO33" s="1687"/>
      <c r="VXP33" s="1687"/>
      <c r="VXQ33" s="1687"/>
      <c r="VXR33" s="1687"/>
      <c r="VXS33" s="1687"/>
      <c r="VXT33" s="1687"/>
      <c r="VXU33" s="1690"/>
      <c r="VXV33" s="1686"/>
      <c r="VXW33" s="1687"/>
      <c r="VXX33" s="1687"/>
      <c r="VYC33" s="1687"/>
      <c r="VYD33" s="1687"/>
      <c r="VYF33" s="1687"/>
      <c r="VYG33" s="1687"/>
      <c r="VYH33" s="1687"/>
      <c r="VYI33" s="1687"/>
      <c r="VYJ33" s="1687"/>
      <c r="VYK33" s="1687"/>
      <c r="VYL33" s="1687"/>
      <c r="VYM33" s="1690"/>
      <c r="VYN33" s="1686"/>
      <c r="VYO33" s="1687"/>
      <c r="VYP33" s="1687"/>
      <c r="VYU33" s="1687"/>
      <c r="VYV33" s="1687"/>
      <c r="VYX33" s="1687"/>
      <c r="VYY33" s="1687"/>
      <c r="VYZ33" s="1687"/>
      <c r="VZA33" s="1687"/>
      <c r="VZB33" s="1687"/>
      <c r="VZC33" s="1687"/>
      <c r="VZD33" s="1687"/>
      <c r="VZE33" s="1690"/>
      <c r="VZF33" s="1686"/>
      <c r="VZG33" s="1687"/>
      <c r="VZH33" s="1687"/>
      <c r="VZM33" s="1687"/>
      <c r="VZN33" s="1687"/>
      <c r="VZP33" s="1687"/>
      <c r="VZQ33" s="1687"/>
      <c r="VZR33" s="1687"/>
      <c r="VZS33" s="1687"/>
      <c r="VZT33" s="1687"/>
      <c r="VZU33" s="1687"/>
      <c r="VZV33" s="1687"/>
      <c r="VZW33" s="1690"/>
      <c r="VZX33" s="1686"/>
      <c r="VZY33" s="1687"/>
      <c r="VZZ33" s="1687"/>
      <c r="WAE33" s="1687"/>
      <c r="WAF33" s="1687"/>
      <c r="WAH33" s="1687"/>
      <c r="WAI33" s="1687"/>
      <c r="WAJ33" s="1687"/>
      <c r="WAK33" s="1687"/>
      <c r="WAL33" s="1687"/>
      <c r="WAM33" s="1687"/>
      <c r="WAN33" s="1687"/>
      <c r="WAO33" s="1690"/>
      <c r="WAP33" s="1686"/>
      <c r="WAQ33" s="1687"/>
      <c r="WAR33" s="1687"/>
      <c r="WAW33" s="1687"/>
      <c r="WAX33" s="1687"/>
      <c r="WAZ33" s="1687"/>
      <c r="WBA33" s="1687"/>
      <c r="WBB33" s="1687"/>
      <c r="WBC33" s="1687"/>
      <c r="WBD33" s="1687"/>
      <c r="WBE33" s="1687"/>
      <c r="WBF33" s="1687"/>
      <c r="WBG33" s="1690"/>
      <c r="WBH33" s="1686"/>
      <c r="WBI33" s="1687"/>
      <c r="WBJ33" s="1687"/>
      <c r="WBO33" s="1687"/>
      <c r="WBP33" s="1687"/>
      <c r="WBR33" s="1687"/>
      <c r="WBS33" s="1687"/>
      <c r="WBT33" s="1687"/>
      <c r="WBU33" s="1687"/>
      <c r="WBV33" s="1687"/>
      <c r="WBW33" s="1687"/>
      <c r="WBX33" s="1687"/>
      <c r="WBY33" s="1690"/>
      <c r="WBZ33" s="1686"/>
      <c r="WCA33" s="1687"/>
      <c r="WCB33" s="1687"/>
      <c r="WCG33" s="1687"/>
      <c r="WCH33" s="1687"/>
      <c r="WCJ33" s="1687"/>
      <c r="WCK33" s="1687"/>
      <c r="WCL33" s="1687"/>
      <c r="WCM33" s="1687"/>
      <c r="WCN33" s="1687"/>
      <c r="WCO33" s="1687"/>
      <c r="WCP33" s="1687"/>
      <c r="WCQ33" s="1690"/>
      <c r="WCR33" s="1686"/>
      <c r="WCS33" s="1687"/>
      <c r="WCT33" s="1687"/>
      <c r="WCY33" s="1687"/>
      <c r="WCZ33" s="1687"/>
      <c r="WDB33" s="1687"/>
      <c r="WDC33" s="1687"/>
      <c r="WDD33" s="1687"/>
      <c r="WDE33" s="1687"/>
      <c r="WDF33" s="1687"/>
      <c r="WDG33" s="1687"/>
      <c r="WDH33" s="1687"/>
      <c r="WDI33" s="1690"/>
      <c r="WDJ33" s="1686"/>
      <c r="WDK33" s="1687"/>
      <c r="WDL33" s="1687"/>
      <c r="WDQ33" s="1687"/>
      <c r="WDR33" s="1687"/>
      <c r="WDT33" s="1687"/>
      <c r="WDU33" s="1687"/>
      <c r="WDV33" s="1687"/>
      <c r="WDW33" s="1687"/>
      <c r="WDX33" s="1687"/>
      <c r="WDY33" s="1687"/>
      <c r="WDZ33" s="1687"/>
      <c r="WEA33" s="1690"/>
      <c r="WEB33" s="1686"/>
      <c r="WEC33" s="1687"/>
      <c r="WED33" s="1687"/>
      <c r="WEI33" s="1687"/>
      <c r="WEJ33" s="1687"/>
      <c r="WEL33" s="1687"/>
      <c r="WEM33" s="1687"/>
      <c r="WEN33" s="1687"/>
      <c r="WEO33" s="1687"/>
      <c r="WEP33" s="1687"/>
      <c r="WEQ33" s="1687"/>
      <c r="WER33" s="1687"/>
      <c r="WES33" s="1690"/>
      <c r="WET33" s="1686"/>
      <c r="WEU33" s="1687"/>
      <c r="WEV33" s="1687"/>
      <c r="WFA33" s="1687"/>
      <c r="WFB33" s="1687"/>
      <c r="WFD33" s="1687"/>
      <c r="WFE33" s="1687"/>
      <c r="WFF33" s="1687"/>
      <c r="WFG33" s="1687"/>
      <c r="WFH33" s="1687"/>
      <c r="WFI33" s="1687"/>
      <c r="WFJ33" s="1687"/>
      <c r="WFK33" s="1690"/>
      <c r="WFL33" s="1686"/>
      <c r="WFM33" s="1687"/>
      <c r="WFN33" s="1687"/>
      <c r="WFS33" s="1687"/>
      <c r="WFT33" s="1687"/>
      <c r="WFV33" s="1687"/>
      <c r="WFW33" s="1687"/>
      <c r="WFX33" s="1687"/>
      <c r="WFY33" s="1687"/>
      <c r="WFZ33" s="1687"/>
      <c r="WGA33" s="1687"/>
      <c r="WGB33" s="1687"/>
      <c r="WGC33" s="1690"/>
      <c r="WGD33" s="1686"/>
      <c r="WGE33" s="1687"/>
      <c r="WGF33" s="1687"/>
      <c r="WGK33" s="1687"/>
      <c r="WGL33" s="1687"/>
      <c r="WGN33" s="1687"/>
      <c r="WGO33" s="1687"/>
      <c r="WGP33" s="1687"/>
      <c r="WGQ33" s="1687"/>
      <c r="WGR33" s="1687"/>
      <c r="WGS33" s="1687"/>
      <c r="WGT33" s="1687"/>
      <c r="WGU33" s="1690"/>
      <c r="WGV33" s="1686"/>
      <c r="WGW33" s="1687"/>
      <c r="WGX33" s="1687"/>
      <c r="WHC33" s="1687"/>
      <c r="WHD33" s="1687"/>
      <c r="WHF33" s="1687"/>
      <c r="WHG33" s="1687"/>
      <c r="WHH33" s="1687"/>
      <c r="WHI33" s="1687"/>
      <c r="WHJ33" s="1687"/>
      <c r="WHK33" s="1687"/>
      <c r="WHL33" s="1687"/>
      <c r="WHM33" s="1690"/>
      <c r="WHN33" s="1686"/>
      <c r="WHO33" s="1687"/>
      <c r="WHP33" s="1687"/>
      <c r="WHU33" s="1687"/>
      <c r="WHV33" s="1687"/>
      <c r="WHX33" s="1687"/>
      <c r="WHY33" s="1687"/>
      <c r="WHZ33" s="1687"/>
      <c r="WIA33" s="1687"/>
      <c r="WIB33" s="1687"/>
      <c r="WIC33" s="1687"/>
      <c r="WID33" s="1687"/>
      <c r="WIE33" s="1690"/>
      <c r="WIF33" s="1686"/>
      <c r="WIG33" s="1687"/>
      <c r="WIH33" s="1687"/>
      <c r="WIM33" s="1687"/>
      <c r="WIN33" s="1687"/>
      <c r="WIP33" s="1687"/>
      <c r="WIQ33" s="1687"/>
      <c r="WIR33" s="1687"/>
      <c r="WIS33" s="1687"/>
      <c r="WIT33" s="1687"/>
      <c r="WIU33" s="1687"/>
      <c r="WIV33" s="1687"/>
      <c r="WIW33" s="1690"/>
      <c r="WIX33" s="1686"/>
      <c r="WIY33" s="1687"/>
      <c r="WIZ33" s="1687"/>
      <c r="WJE33" s="1687"/>
      <c r="WJF33" s="1687"/>
      <c r="WJH33" s="1687"/>
      <c r="WJI33" s="1687"/>
      <c r="WJJ33" s="1687"/>
      <c r="WJK33" s="1687"/>
      <c r="WJL33" s="1687"/>
      <c r="WJM33" s="1687"/>
      <c r="WJN33" s="1687"/>
      <c r="WJO33" s="1690"/>
      <c r="WJP33" s="1686"/>
      <c r="WJQ33" s="1687"/>
      <c r="WJR33" s="1687"/>
      <c r="WJW33" s="1687"/>
      <c r="WJX33" s="1687"/>
      <c r="WJZ33" s="1687"/>
      <c r="WKA33" s="1687"/>
      <c r="WKB33" s="1687"/>
      <c r="WKC33" s="1687"/>
      <c r="WKD33" s="1687"/>
      <c r="WKE33" s="1687"/>
      <c r="WKF33" s="1687"/>
      <c r="WKG33" s="1690"/>
      <c r="WKH33" s="1686"/>
      <c r="WKI33" s="1687"/>
      <c r="WKJ33" s="1687"/>
      <c r="WKO33" s="1687"/>
      <c r="WKP33" s="1687"/>
      <c r="WKR33" s="1687"/>
      <c r="WKS33" s="1687"/>
      <c r="WKT33" s="1687"/>
      <c r="WKU33" s="1687"/>
      <c r="WKV33" s="1687"/>
      <c r="WKW33" s="1687"/>
      <c r="WKX33" s="1687"/>
      <c r="WKY33" s="1690"/>
      <c r="WKZ33" s="1686"/>
      <c r="WLA33" s="1687"/>
      <c r="WLB33" s="1687"/>
      <c r="WLG33" s="1687"/>
      <c r="WLH33" s="1687"/>
      <c r="WLJ33" s="1687"/>
      <c r="WLK33" s="1687"/>
      <c r="WLL33" s="1687"/>
      <c r="WLM33" s="1687"/>
      <c r="WLN33" s="1687"/>
      <c r="WLO33" s="1687"/>
      <c r="WLP33" s="1687"/>
      <c r="WLQ33" s="1690"/>
      <c r="WLR33" s="1686"/>
      <c r="WLS33" s="1687"/>
      <c r="WLT33" s="1687"/>
      <c r="WLY33" s="1687"/>
      <c r="WLZ33" s="1687"/>
      <c r="WMB33" s="1687"/>
      <c r="WMC33" s="1687"/>
      <c r="WMD33" s="1687"/>
      <c r="WME33" s="1687"/>
      <c r="WMF33" s="1687"/>
      <c r="WMG33" s="1687"/>
      <c r="WMH33" s="1687"/>
      <c r="WMI33" s="1690"/>
      <c r="WMJ33" s="1686"/>
      <c r="WMK33" s="1687"/>
      <c r="WML33" s="1687"/>
      <c r="WMQ33" s="1687"/>
      <c r="WMR33" s="1687"/>
      <c r="WMT33" s="1687"/>
      <c r="WMU33" s="1687"/>
      <c r="WMV33" s="1687"/>
      <c r="WMW33" s="1687"/>
      <c r="WMX33" s="1687"/>
      <c r="WMY33" s="1687"/>
      <c r="WMZ33" s="1687"/>
      <c r="WNA33" s="1690"/>
      <c r="WNB33" s="1686"/>
      <c r="WNC33" s="1687"/>
      <c r="WND33" s="1687"/>
      <c r="WNI33" s="1687"/>
      <c r="WNJ33" s="1687"/>
      <c r="WNL33" s="1687"/>
      <c r="WNM33" s="1687"/>
      <c r="WNN33" s="1687"/>
      <c r="WNO33" s="1687"/>
      <c r="WNP33" s="1687"/>
      <c r="WNQ33" s="1687"/>
      <c r="WNR33" s="1687"/>
      <c r="WNS33" s="1690"/>
      <c r="WNT33" s="1686"/>
      <c r="WNU33" s="1687"/>
      <c r="WNV33" s="1687"/>
      <c r="WOA33" s="1687"/>
      <c r="WOB33" s="1687"/>
      <c r="WOD33" s="1687"/>
      <c r="WOE33" s="1687"/>
      <c r="WOF33" s="1687"/>
      <c r="WOG33" s="1687"/>
      <c r="WOH33" s="1687"/>
      <c r="WOI33" s="1687"/>
      <c r="WOJ33" s="1687"/>
      <c r="WOK33" s="1690"/>
      <c r="WOL33" s="1686"/>
      <c r="WOM33" s="1687"/>
      <c r="WON33" s="1687"/>
      <c r="WOS33" s="1687"/>
      <c r="WOT33" s="1687"/>
      <c r="WOV33" s="1687"/>
      <c r="WOW33" s="1687"/>
      <c r="WOX33" s="1687"/>
      <c r="WOY33" s="1687"/>
      <c r="WOZ33" s="1687"/>
      <c r="WPA33" s="1687"/>
      <c r="WPB33" s="1687"/>
      <c r="WPC33" s="1690"/>
      <c r="WPD33" s="1686"/>
      <c r="WPE33" s="1687"/>
      <c r="WPF33" s="1687"/>
      <c r="WPK33" s="1687"/>
      <c r="WPL33" s="1687"/>
      <c r="WPN33" s="1687"/>
      <c r="WPO33" s="1687"/>
      <c r="WPP33" s="1687"/>
      <c r="WPQ33" s="1687"/>
      <c r="WPR33" s="1687"/>
      <c r="WPS33" s="1687"/>
      <c r="WPT33" s="1687"/>
      <c r="WPU33" s="1690"/>
      <c r="WPV33" s="1686"/>
      <c r="WPW33" s="1687"/>
      <c r="WPX33" s="1687"/>
      <c r="WQC33" s="1687"/>
      <c r="WQD33" s="1687"/>
      <c r="WQF33" s="1687"/>
      <c r="WQG33" s="1687"/>
      <c r="WQH33" s="1687"/>
      <c r="WQI33" s="1687"/>
      <c r="WQJ33" s="1687"/>
      <c r="WQK33" s="1687"/>
      <c r="WQL33" s="1687"/>
      <c r="WQM33" s="1690"/>
      <c r="WQN33" s="1686"/>
      <c r="WQO33" s="1687"/>
      <c r="WQP33" s="1687"/>
      <c r="WQU33" s="1687"/>
      <c r="WQV33" s="1687"/>
      <c r="WQX33" s="1687"/>
      <c r="WQY33" s="1687"/>
      <c r="WQZ33" s="1687"/>
      <c r="WRA33" s="1687"/>
      <c r="WRB33" s="1687"/>
      <c r="WRC33" s="1687"/>
      <c r="WRD33" s="1687"/>
      <c r="WRE33" s="1690"/>
      <c r="WRF33" s="1686"/>
      <c r="WRG33" s="1687"/>
      <c r="WRH33" s="1687"/>
      <c r="WRM33" s="1687"/>
      <c r="WRN33" s="1687"/>
      <c r="WRP33" s="1687"/>
      <c r="WRQ33" s="1687"/>
      <c r="WRR33" s="1687"/>
      <c r="WRS33" s="1687"/>
      <c r="WRT33" s="1687"/>
      <c r="WRU33" s="1687"/>
      <c r="WRV33" s="1687"/>
      <c r="WRW33" s="1690"/>
      <c r="WRX33" s="1686"/>
      <c r="WRY33" s="1687"/>
      <c r="WRZ33" s="1687"/>
      <c r="WSE33" s="1687"/>
      <c r="WSF33" s="1687"/>
      <c r="WSH33" s="1687"/>
      <c r="WSI33" s="1687"/>
      <c r="WSJ33" s="1687"/>
      <c r="WSK33" s="1687"/>
      <c r="WSL33" s="1687"/>
      <c r="WSM33" s="1687"/>
      <c r="WSN33" s="1687"/>
      <c r="WSO33" s="1690"/>
      <c r="WSP33" s="1686"/>
      <c r="WSQ33" s="1687"/>
      <c r="WSR33" s="1687"/>
      <c r="WSW33" s="1687"/>
      <c r="WSX33" s="1687"/>
      <c r="WSZ33" s="1687"/>
      <c r="WTA33" s="1687"/>
      <c r="WTB33" s="1687"/>
      <c r="WTC33" s="1687"/>
      <c r="WTD33" s="1687"/>
      <c r="WTE33" s="1687"/>
      <c r="WTF33" s="1687"/>
      <c r="WTG33" s="1690"/>
      <c r="WTH33" s="1686"/>
      <c r="WTI33" s="1687"/>
      <c r="WTJ33" s="1687"/>
      <c r="WTO33" s="1687"/>
      <c r="WTP33" s="1687"/>
      <c r="WTR33" s="1687"/>
      <c r="WTS33" s="1687"/>
      <c r="WTT33" s="1687"/>
      <c r="WTU33" s="1687"/>
      <c r="WTV33" s="1687"/>
      <c r="WTW33" s="1687"/>
      <c r="WTX33" s="1687"/>
      <c r="WTY33" s="1690"/>
      <c r="WTZ33" s="1686"/>
      <c r="WUA33" s="1687"/>
      <c r="WUB33" s="1687"/>
      <c r="WUG33" s="1687"/>
      <c r="WUH33" s="1687"/>
      <c r="WUJ33" s="1687"/>
      <c r="WUK33" s="1687"/>
      <c r="WUL33" s="1687"/>
      <c r="WUM33" s="1687"/>
      <c r="WUN33" s="1687"/>
      <c r="WUO33" s="1687"/>
      <c r="WUP33" s="1687"/>
      <c r="WUQ33" s="1690"/>
      <c r="WUR33" s="1686"/>
      <c r="WUS33" s="1687"/>
      <c r="WUT33" s="1687"/>
      <c r="WUY33" s="1687"/>
      <c r="WUZ33" s="1687"/>
      <c r="WVB33" s="1687"/>
      <c r="WVC33" s="1687"/>
      <c r="WVD33" s="1687"/>
      <c r="WVE33" s="1687"/>
      <c r="WVF33" s="1687"/>
      <c r="WVG33" s="1687"/>
      <c r="WVH33" s="1687"/>
      <c r="WVI33" s="1690"/>
      <c r="WVJ33" s="1686"/>
      <c r="WVK33" s="1687"/>
      <c r="WVL33" s="1687"/>
      <c r="WVQ33" s="1687"/>
      <c r="WVR33" s="1687"/>
      <c r="WVT33" s="1687"/>
      <c r="WVU33" s="1687"/>
      <c r="WVV33" s="1687"/>
      <c r="WVW33" s="1687"/>
      <c r="WVX33" s="1687"/>
      <c r="WVY33" s="1687"/>
      <c r="WVZ33" s="1687"/>
      <c r="WWA33" s="1690"/>
      <c r="WWB33" s="1686"/>
      <c r="WWC33" s="1687"/>
      <c r="WWD33" s="1687"/>
      <c r="WWI33" s="1687"/>
      <c r="WWJ33" s="1687"/>
      <c r="WWL33" s="1687"/>
      <c r="WWM33" s="1687"/>
      <c r="WWN33" s="1687"/>
      <c r="WWO33" s="1687"/>
      <c r="WWP33" s="1687"/>
      <c r="WWQ33" s="1687"/>
      <c r="WWR33" s="1687"/>
      <c r="WWS33" s="1690"/>
      <c r="WWT33" s="1686"/>
      <c r="WWU33" s="1687"/>
      <c r="WWV33" s="1687"/>
      <c r="WXA33" s="1687"/>
      <c r="WXB33" s="1687"/>
      <c r="WXD33" s="1687"/>
      <c r="WXE33" s="1687"/>
      <c r="WXF33" s="1687"/>
      <c r="WXG33" s="1687"/>
      <c r="WXH33" s="1687"/>
      <c r="WXI33" s="1687"/>
      <c r="WXJ33" s="1687"/>
      <c r="WXK33" s="1690"/>
      <c r="WXL33" s="1686"/>
      <c r="WXM33" s="1687"/>
      <c r="WXN33" s="1687"/>
      <c r="WXS33" s="1687"/>
      <c r="WXT33" s="1687"/>
      <c r="WXV33" s="1687"/>
      <c r="WXW33" s="1687"/>
      <c r="WXX33" s="1687"/>
      <c r="WXY33" s="1687"/>
      <c r="WXZ33" s="1687"/>
      <c r="WYA33" s="1687"/>
      <c r="WYB33" s="1687"/>
      <c r="WYC33" s="1690"/>
      <c r="WYD33" s="1686"/>
      <c r="WYE33" s="1687"/>
      <c r="WYF33" s="1687"/>
      <c r="WYK33" s="1687"/>
      <c r="WYL33" s="1687"/>
      <c r="WYN33" s="1687"/>
      <c r="WYO33" s="1687"/>
      <c r="WYP33" s="1687"/>
      <c r="WYQ33" s="1687"/>
      <c r="WYR33" s="1687"/>
      <c r="WYS33" s="1687"/>
      <c r="WYT33" s="1687"/>
      <c r="WYU33" s="1690"/>
      <c r="WYV33" s="1686"/>
      <c r="WYW33" s="1687"/>
      <c r="WYX33" s="1687"/>
      <c r="WZC33" s="1687"/>
      <c r="WZD33" s="1687"/>
      <c r="WZF33" s="1687"/>
      <c r="WZG33" s="1687"/>
      <c r="WZH33" s="1687"/>
      <c r="WZI33" s="1687"/>
      <c r="WZJ33" s="1687"/>
      <c r="WZK33" s="1687"/>
      <c r="WZL33" s="1687"/>
      <c r="WZM33" s="1690"/>
      <c r="WZN33" s="1686"/>
      <c r="WZO33" s="1687"/>
      <c r="WZP33" s="1687"/>
      <c r="WZU33" s="1687"/>
      <c r="WZV33" s="1687"/>
      <c r="WZX33" s="1687"/>
      <c r="WZY33" s="1687"/>
      <c r="WZZ33" s="1687"/>
      <c r="XAA33" s="1687"/>
      <c r="XAB33" s="1687"/>
      <c r="XAC33" s="1687"/>
      <c r="XAD33" s="1687"/>
      <c r="XAE33" s="1690"/>
      <c r="XAF33" s="1686"/>
      <c r="XAG33" s="1687"/>
      <c r="XAH33" s="1687"/>
      <c r="XAM33" s="1687"/>
      <c r="XAN33" s="1687"/>
      <c r="XAP33" s="1687"/>
      <c r="XAQ33" s="1687"/>
      <c r="XAR33" s="1687"/>
      <c r="XAS33" s="1687"/>
      <c r="XAT33" s="1687"/>
      <c r="XAU33" s="1687"/>
      <c r="XAV33" s="1687"/>
      <c r="XAW33" s="1690"/>
      <c r="XAX33" s="1686"/>
      <c r="XAY33" s="1687"/>
      <c r="XAZ33" s="1687"/>
      <c r="XBE33" s="1687"/>
      <c r="XBF33" s="1687"/>
      <c r="XBH33" s="1687"/>
      <c r="XBI33" s="1687"/>
      <c r="XBJ33" s="1687"/>
      <c r="XBK33" s="1687"/>
      <c r="XBL33" s="1687"/>
      <c r="XBM33" s="1687"/>
      <c r="XBN33" s="1687"/>
      <c r="XBO33" s="1690"/>
      <c r="XBP33" s="1686"/>
      <c r="XBQ33" s="1687"/>
      <c r="XBR33" s="1687"/>
      <c r="XBW33" s="1687"/>
      <c r="XBX33" s="1687"/>
      <c r="XBZ33" s="1687"/>
      <c r="XCA33" s="1687"/>
      <c r="XCB33" s="1687"/>
      <c r="XCC33" s="1687"/>
      <c r="XCD33" s="1687"/>
      <c r="XCE33" s="1687"/>
      <c r="XCF33" s="1687"/>
      <c r="XCG33" s="1690"/>
      <c r="XCH33" s="1686"/>
      <c r="XCI33" s="1687"/>
      <c r="XCJ33" s="1687"/>
      <c r="XCO33" s="1687"/>
      <c r="XCP33" s="1687"/>
      <c r="XCR33" s="1687"/>
      <c r="XCS33" s="1687"/>
      <c r="XCT33" s="1687"/>
      <c r="XCU33" s="1687"/>
      <c r="XCV33" s="1687"/>
      <c r="XCW33" s="1687"/>
      <c r="XCX33" s="1687"/>
      <c r="XCY33" s="1690"/>
      <c r="XCZ33" s="1686"/>
      <c r="XDA33" s="1687"/>
      <c r="XDB33" s="1687"/>
      <c r="XDG33" s="1687"/>
      <c r="XDH33" s="1687"/>
      <c r="XDJ33" s="1687"/>
      <c r="XDK33" s="1687"/>
      <c r="XDL33" s="1687"/>
      <c r="XDM33" s="1687"/>
      <c r="XDN33" s="1687"/>
      <c r="XDO33" s="1687"/>
      <c r="XDP33" s="1687"/>
      <c r="XDQ33" s="1690"/>
      <c r="XDR33" s="1686"/>
      <c r="XDS33" s="1687"/>
      <c r="XDT33" s="1687"/>
      <c r="XDY33" s="1687"/>
      <c r="XDZ33" s="1687"/>
      <c r="XEB33" s="1687"/>
      <c r="XEC33" s="1687"/>
      <c r="XED33" s="1687"/>
      <c r="XEE33" s="1687"/>
      <c r="XEF33" s="1687"/>
      <c r="XEG33" s="1687"/>
      <c r="XEH33" s="1687"/>
      <c r="XEI33" s="1690"/>
      <c r="XEJ33" s="1686"/>
      <c r="XEK33" s="1687"/>
      <c r="XEL33" s="1687"/>
      <c r="XEQ33" s="1687"/>
      <c r="XER33" s="1687"/>
      <c r="XET33" s="1687"/>
      <c r="XEU33" s="1687"/>
      <c r="XEV33" s="1687"/>
      <c r="XEW33" s="1687"/>
      <c r="XEX33" s="1687"/>
      <c r="XEY33" s="1687"/>
      <c r="XEZ33" s="1687"/>
      <c r="XFA33" s="1690"/>
      <c r="XFB33" s="1686"/>
      <c r="XFC33" s="1687"/>
      <c r="XFD33" s="1687"/>
    </row>
    <row r="34" spans="1:4096 4098:5116 5121:6142 6147:7168 7173:13312 13314:14332 14337:15358 15363:16384" s="453" customFormat="1" ht="15" customHeight="1" thickBot="1">
      <c r="A34" s="3984" t="str">
        <f>'General TPUM'!B34</f>
        <v>TOTALS</v>
      </c>
      <c r="B34" s="3985">
        <f t="shared" ref="B34:H34" si="5">SUM(B29:B33)</f>
        <v>0</v>
      </c>
      <c r="C34" s="3985">
        <f t="shared" si="5"/>
        <v>24</v>
      </c>
      <c r="D34" s="3985">
        <f t="shared" si="5"/>
        <v>24</v>
      </c>
      <c r="E34" s="3454">
        <f t="shared" si="5"/>
        <v>0</v>
      </c>
      <c r="F34" s="3454">
        <f t="shared" si="5"/>
        <v>10</v>
      </c>
      <c r="G34" s="3623">
        <f t="shared" si="5"/>
        <v>0</v>
      </c>
      <c r="H34" s="3635">
        <f t="shared" si="5"/>
        <v>0</v>
      </c>
      <c r="I34" s="3635">
        <f t="shared" ref="I34:J34" si="6">SUM(I29:I33)</f>
        <v>21</v>
      </c>
      <c r="J34" s="3635">
        <f t="shared" si="6"/>
        <v>3</v>
      </c>
      <c r="K34" s="3454">
        <f t="shared" ref="K34:R34" si="7">K29</f>
        <v>0</v>
      </c>
      <c r="L34" s="3996">
        <f t="shared" si="7"/>
        <v>6</v>
      </c>
      <c r="M34" s="3454">
        <f t="shared" si="7"/>
        <v>0</v>
      </c>
      <c r="N34" s="3996">
        <f t="shared" si="7"/>
        <v>2</v>
      </c>
      <c r="O34" s="3623">
        <f t="shared" ref="O34" si="8">SUM(O29:O33)</f>
        <v>0</v>
      </c>
      <c r="P34" s="3996">
        <f t="shared" si="7"/>
        <v>6</v>
      </c>
      <c r="Q34" s="3623">
        <f t="shared" ref="Q34" si="9">SUM(Q29:Q33)</f>
        <v>0</v>
      </c>
      <c r="R34" s="3987">
        <f t="shared" si="7"/>
        <v>12</v>
      </c>
      <c r="S34" s="669"/>
      <c r="U34" s="1682">
        <f t="shared" si="1"/>
        <v>0</v>
      </c>
    </row>
    <row r="35" spans="1:4096 4098:5116 5121:6142 6147:7168 7173:13312 13314:14332 14337:15358 15363:16384" s="675" customFormat="1" ht="14.25" thickTop="1" thickBot="1">
      <c r="A35" s="2605">
        <f>'General TPUM'!B35</f>
        <v>0</v>
      </c>
      <c r="B35" s="759"/>
      <c r="C35" s="759"/>
      <c r="D35" s="759">
        <f>B34+C34</f>
        <v>24</v>
      </c>
      <c r="E35" s="759"/>
      <c r="F35" s="759"/>
      <c r="G35" s="759"/>
      <c r="H35" s="759">
        <f>G34+H34+I34+J34</f>
        <v>24</v>
      </c>
      <c r="I35" s="759">
        <f>E34+F34+G34+H34+I34+J34</f>
        <v>34</v>
      </c>
      <c r="J35" s="759"/>
      <c r="K35" s="759"/>
      <c r="L35" s="759"/>
      <c r="M35" s="759"/>
      <c r="N35" s="759"/>
      <c r="O35" s="759"/>
      <c r="P35" s="759"/>
      <c r="Q35" s="759"/>
      <c r="R35" s="2606"/>
      <c r="U35" s="1682"/>
    </row>
    <row r="36" spans="1:4096 4098:5116 5121:6142 6147:7168 7173:13312 13314:14332 14337:15358 15363:16384" s="45" customFormat="1" ht="16.5" customHeight="1" thickBot="1">
      <c r="A36" s="1356" t="str">
        <f>'General TPUM'!B36</f>
        <v>Samoa Mission</v>
      </c>
      <c r="B36" s="2607"/>
      <c r="C36" s="2607"/>
      <c r="D36" s="2607"/>
      <c r="E36" s="2607"/>
      <c r="F36" s="2607"/>
      <c r="G36" s="2607"/>
      <c r="H36" s="2607"/>
      <c r="I36" s="2607"/>
      <c r="J36" s="2607"/>
      <c r="K36" s="2608"/>
      <c r="L36" s="2608"/>
      <c r="M36" s="2608"/>
      <c r="N36" s="2608"/>
      <c r="O36" s="2608"/>
      <c r="P36" s="2608"/>
      <c r="Q36" s="2608"/>
      <c r="R36" s="1445"/>
      <c r="U36" s="1682">
        <f t="shared" si="1"/>
        <v>0</v>
      </c>
    </row>
    <row r="37" spans="1:4096 4098:5116 5121:6142 6147:7168 7173:13312 13314:14332 14337:15358 15363:16384" s="233" customFormat="1" ht="16.5" customHeight="1">
      <c r="A37" s="4119" t="str">
        <f>'General TPUM'!B37</f>
        <v>Samoa Adventist  (College)</v>
      </c>
      <c r="B37" s="4283"/>
      <c r="C37" s="4284">
        <v>12</v>
      </c>
      <c r="D37" s="757">
        <f>SUM(B37:C37)</f>
        <v>12</v>
      </c>
      <c r="E37" s="3747"/>
      <c r="F37" s="3747">
        <v>4</v>
      </c>
      <c r="G37" s="4281"/>
      <c r="H37" s="4281"/>
      <c r="I37" s="4281">
        <v>12</v>
      </c>
      <c r="J37" s="4281">
        <v>0</v>
      </c>
      <c r="K37" s="3747"/>
      <c r="L37" s="3747">
        <v>7</v>
      </c>
      <c r="M37" s="3747"/>
      <c r="N37" s="3747">
        <v>3</v>
      </c>
      <c r="O37" s="3747"/>
      <c r="P37" s="3747">
        <v>3</v>
      </c>
      <c r="Q37" s="3747"/>
      <c r="R37" s="3747">
        <v>9</v>
      </c>
      <c r="U37" s="1682">
        <f t="shared" si="1"/>
        <v>0</v>
      </c>
    </row>
    <row r="38" spans="1:4096 4098:5116 5121:6142 6147:7168 7173:13312 13314:14332 14337:15358 15363:16384" s="233" customFormat="1" ht="16.5" customHeight="1">
      <c r="A38" s="4119" t="str">
        <f>'General TPUM'!B38</f>
        <v>Siufaga Adventist Primary</v>
      </c>
      <c r="B38" s="4283">
        <v>23</v>
      </c>
      <c r="C38" s="4284"/>
      <c r="D38" s="757">
        <f>SUM(B38:C38)</f>
        <v>23</v>
      </c>
      <c r="E38" s="3747">
        <v>7</v>
      </c>
      <c r="F38" s="3747"/>
      <c r="G38" s="4281">
        <v>21</v>
      </c>
      <c r="H38" s="4281">
        <v>2</v>
      </c>
      <c r="I38" s="4281"/>
      <c r="J38" s="4281"/>
      <c r="K38" s="3747">
        <v>7</v>
      </c>
      <c r="L38" s="3747"/>
      <c r="M38" s="3747">
        <v>6</v>
      </c>
      <c r="N38" s="3747"/>
      <c r="O38" s="3747">
        <v>0</v>
      </c>
      <c r="P38" s="3747"/>
      <c r="Q38" s="3747">
        <v>15</v>
      </c>
      <c r="R38" s="3747"/>
      <c r="U38" s="1682">
        <f t="shared" si="1"/>
        <v>0</v>
      </c>
    </row>
    <row r="39" spans="1:4096 4098:5116 5121:6142 6147:7168 7173:13312 13314:14332 14337:15358 15363:16384" s="453" customFormat="1" ht="15" customHeight="1" thickBot="1">
      <c r="A39" s="3984" t="str">
        <f>'General TPUM'!B39</f>
        <v>TOTALS</v>
      </c>
      <c r="B39" s="3985">
        <f t="shared" ref="B39:R39" si="10">SUM(B37:B38)</f>
        <v>23</v>
      </c>
      <c r="C39" s="3996">
        <f t="shared" si="10"/>
        <v>12</v>
      </c>
      <c r="D39" s="4309">
        <f t="shared" si="10"/>
        <v>35</v>
      </c>
      <c r="E39" s="3454">
        <f t="shared" si="10"/>
        <v>7</v>
      </c>
      <c r="F39" s="3996">
        <f t="shared" si="10"/>
        <v>4</v>
      </c>
      <c r="G39" s="3623">
        <f t="shared" si="10"/>
        <v>21</v>
      </c>
      <c r="H39" s="3635">
        <f t="shared" si="10"/>
        <v>2</v>
      </c>
      <c r="I39" s="3985">
        <f t="shared" si="10"/>
        <v>12</v>
      </c>
      <c r="J39" s="3635">
        <f t="shared" si="10"/>
        <v>0</v>
      </c>
      <c r="K39" s="3454">
        <f t="shared" si="10"/>
        <v>7</v>
      </c>
      <c r="L39" s="3996">
        <f t="shared" si="10"/>
        <v>7</v>
      </c>
      <c r="M39" s="3454">
        <f t="shared" si="10"/>
        <v>6</v>
      </c>
      <c r="N39" s="3996">
        <f t="shared" si="10"/>
        <v>3</v>
      </c>
      <c r="O39" s="3454">
        <f t="shared" si="10"/>
        <v>0</v>
      </c>
      <c r="P39" s="3996">
        <f t="shared" si="10"/>
        <v>3</v>
      </c>
      <c r="Q39" s="3985">
        <f t="shared" si="10"/>
        <v>15</v>
      </c>
      <c r="R39" s="3987">
        <f t="shared" si="10"/>
        <v>9</v>
      </c>
      <c r="S39" s="669"/>
      <c r="U39" s="1682">
        <f t="shared" si="1"/>
        <v>0</v>
      </c>
    </row>
    <row r="40" spans="1:4096 4098:5116 5121:6142 6147:7168 7173:13312 13314:14332 14337:15358 15363:16384" s="675" customFormat="1" ht="14.25" thickTop="1" thickBot="1">
      <c r="A40" s="2605">
        <f>'General TPUM'!B40</f>
        <v>0</v>
      </c>
      <c r="B40" s="759"/>
      <c r="C40" s="759"/>
      <c r="D40" s="759">
        <f>B39+C39</f>
        <v>35</v>
      </c>
      <c r="E40" s="759"/>
      <c r="F40" s="759"/>
      <c r="G40" s="759"/>
      <c r="H40" s="759">
        <f>G39+H39+I39+J39</f>
        <v>35</v>
      </c>
      <c r="I40" s="759">
        <f>E39+F39+G39+H39+I39+J39</f>
        <v>46</v>
      </c>
      <c r="J40" s="759"/>
      <c r="K40" s="759"/>
      <c r="L40" s="759"/>
      <c r="M40" s="759"/>
      <c r="N40" s="759"/>
      <c r="O40" s="759"/>
      <c r="P40" s="759"/>
      <c r="Q40" s="759"/>
      <c r="R40" s="2606"/>
      <c r="U40" s="1682"/>
    </row>
    <row r="41" spans="1:4096 4098:5116 5121:6142 6147:7168 7173:13312 13314:14332 14337:15358 15363:16384" s="45" customFormat="1" ht="13.5" thickBot="1">
      <c r="A41" s="1356" t="str">
        <f>'General TPUM'!B41</f>
        <v>Solomon Islands Mission</v>
      </c>
      <c r="B41" s="2607"/>
      <c r="C41" s="2607"/>
      <c r="D41" s="2607"/>
      <c r="E41" s="2607"/>
      <c r="F41" s="2607"/>
      <c r="G41" s="2607"/>
      <c r="H41" s="2607"/>
      <c r="I41" s="2607"/>
      <c r="J41" s="2607"/>
      <c r="K41" s="2608"/>
      <c r="L41" s="2608"/>
      <c r="M41" s="2608"/>
      <c r="N41" s="2608"/>
      <c r="O41" s="2608"/>
      <c r="P41" s="2608"/>
      <c r="Q41" s="2608"/>
      <c r="R41" s="1445"/>
      <c r="U41" s="1682">
        <f t="shared" si="1"/>
        <v>0</v>
      </c>
    </row>
    <row r="42" spans="1:4096 4098:5116 5121:6142 6147:7168 7173:13312 13314:14332 14337:15358 15363:16384" s="233" customFormat="1" ht="24">
      <c r="A42" s="4119" t="str">
        <f>'General TPUM'!B42</f>
        <v>Aboru Adventist Primary School (Ext A'Au)</v>
      </c>
      <c r="B42" s="4283">
        <v>7</v>
      </c>
      <c r="C42" s="4284"/>
      <c r="D42" s="757">
        <f t="shared" ref="D42:D76" si="11">SUM(B42:C42)</f>
        <v>7</v>
      </c>
      <c r="E42" s="4314"/>
      <c r="F42" s="4315"/>
      <c r="G42" s="4281">
        <v>7</v>
      </c>
      <c r="H42" s="4281"/>
      <c r="I42" s="4281"/>
      <c r="J42" s="4281"/>
      <c r="K42" s="4285">
        <v>5</v>
      </c>
      <c r="L42" s="4284"/>
      <c r="M42" s="4285"/>
      <c r="N42" s="4284"/>
      <c r="O42" s="4285">
        <v>7</v>
      </c>
      <c r="P42" s="4284"/>
      <c r="Q42" s="4286">
        <v>7</v>
      </c>
      <c r="R42" s="2193"/>
      <c r="T42" s="233">
        <v>7</v>
      </c>
      <c r="U42" s="1682"/>
    </row>
    <row r="43" spans="1:4096 4098:5116 5121:6142 6147:7168 7173:13312 13314:14332 14337:15358 15363:16384" s="233" customFormat="1" ht="24">
      <c r="A43" s="4119" t="str">
        <f>'General TPUM'!B43</f>
        <v>Anata Adventist Primary School</v>
      </c>
      <c r="B43" s="4283">
        <v>5</v>
      </c>
      <c r="C43" s="4284"/>
      <c r="D43" s="757">
        <f t="shared" si="11"/>
        <v>5</v>
      </c>
      <c r="E43" s="4314"/>
      <c r="F43" s="4315"/>
      <c r="G43" s="4281">
        <v>5</v>
      </c>
      <c r="H43" s="4281"/>
      <c r="I43" s="4281"/>
      <c r="J43" s="4281"/>
      <c r="K43" s="4285">
        <v>4</v>
      </c>
      <c r="L43" s="4284"/>
      <c r="M43" s="4285"/>
      <c r="N43" s="4284"/>
      <c r="O43" s="4285">
        <v>5</v>
      </c>
      <c r="P43" s="4284"/>
      <c r="Q43" s="4286">
        <v>5</v>
      </c>
      <c r="R43" s="2193"/>
      <c r="T43" s="233">
        <v>5</v>
      </c>
      <c r="U43" s="1682"/>
    </row>
    <row r="44" spans="1:4096 4098:5116 5121:6142 6147:7168 7173:13312 13314:14332 14337:15358 15363:16384" s="233" customFormat="1" ht="24">
      <c r="A44" s="4119" t="str">
        <f>'General TPUM'!B44</f>
        <v>Areatakiki Adventist Primary School</v>
      </c>
      <c r="B44" s="4283">
        <v>5</v>
      </c>
      <c r="C44" s="4284"/>
      <c r="D44" s="757">
        <f t="shared" si="11"/>
        <v>5</v>
      </c>
      <c r="E44" s="4314"/>
      <c r="F44" s="4315"/>
      <c r="G44" s="4281">
        <v>5</v>
      </c>
      <c r="H44" s="4281"/>
      <c r="I44" s="4281"/>
      <c r="J44" s="4281"/>
      <c r="K44" s="4285">
        <v>3</v>
      </c>
      <c r="L44" s="4284"/>
      <c r="M44" s="4285"/>
      <c r="N44" s="4284"/>
      <c r="O44" s="4285">
        <v>5</v>
      </c>
      <c r="P44" s="4284"/>
      <c r="Q44" s="4286">
        <v>5</v>
      </c>
      <c r="R44" s="2193"/>
      <c r="T44" s="233">
        <v>5</v>
      </c>
      <c r="U44" s="1682"/>
    </row>
    <row r="45" spans="1:4096 4098:5116 5121:6142 6147:7168 7173:13312 13314:14332 14337:15358 15363:16384" s="233" customFormat="1" ht="36">
      <c r="A45" s="4316" t="str">
        <f>'General TPUM'!B45</f>
        <v>Aruligo Adventist Primary School (Ext Kakabona and Sasa)</v>
      </c>
      <c r="B45" s="4283">
        <v>8</v>
      </c>
      <c r="C45" s="4284">
        <v>5</v>
      </c>
      <c r="D45" s="757">
        <f t="shared" si="11"/>
        <v>13</v>
      </c>
      <c r="E45" s="4314"/>
      <c r="F45" s="4315"/>
      <c r="G45" s="4281">
        <v>8</v>
      </c>
      <c r="H45" s="4281"/>
      <c r="I45" s="4281">
        <v>5</v>
      </c>
      <c r="J45" s="4281"/>
      <c r="K45" s="4285">
        <v>2</v>
      </c>
      <c r="L45" s="4284"/>
      <c r="M45" s="4285">
        <v>1</v>
      </c>
      <c r="N45" s="4284">
        <v>1</v>
      </c>
      <c r="O45" s="4285">
        <v>8</v>
      </c>
      <c r="P45" s="4284">
        <v>5</v>
      </c>
      <c r="Q45" s="4286">
        <v>8</v>
      </c>
      <c r="R45" s="2193">
        <v>5</v>
      </c>
      <c r="T45" s="233">
        <v>8</v>
      </c>
      <c r="U45" s="1682">
        <v>5</v>
      </c>
    </row>
    <row r="46" spans="1:4096 4098:5116 5121:6142 6147:7168 7173:13312 13314:14332 14337:15358 15363:16384" s="233" customFormat="1" ht="23.1" customHeight="1">
      <c r="A46" s="4119" t="str">
        <f>'General TPUM'!B46</f>
        <v>Atoifi Adventist Primary School (Ext Kafrum)</v>
      </c>
      <c r="B46" s="4283">
        <v>4</v>
      </c>
      <c r="C46" s="4284"/>
      <c r="D46" s="757">
        <f t="shared" si="11"/>
        <v>4</v>
      </c>
      <c r="E46" s="4314"/>
      <c r="F46" s="4315"/>
      <c r="G46" s="4281">
        <v>4</v>
      </c>
      <c r="H46" s="4281"/>
      <c r="I46" s="4281"/>
      <c r="J46" s="4281"/>
      <c r="K46" s="4285"/>
      <c r="L46" s="4284"/>
      <c r="M46" s="4285"/>
      <c r="N46" s="4284"/>
      <c r="O46" s="4285">
        <v>4</v>
      </c>
      <c r="P46" s="4284"/>
      <c r="Q46" s="4286">
        <v>4</v>
      </c>
      <c r="R46" s="2193"/>
      <c r="T46" s="233">
        <v>4</v>
      </c>
      <c r="U46" s="1682"/>
    </row>
    <row r="47" spans="1:4096 4098:5116 5121:6142 6147:7168 7173:13312 13314:14332 14337:15358 15363:16384" s="233" customFormat="1" ht="24">
      <c r="A47" s="4119" t="str">
        <f>'General TPUM'!B47</f>
        <v>Babala Adventist Primary School (Ext Ligi)</v>
      </c>
      <c r="B47" s="4283">
        <v>6</v>
      </c>
      <c r="C47" s="4284"/>
      <c r="D47" s="757">
        <f t="shared" si="11"/>
        <v>6</v>
      </c>
      <c r="E47" s="4314"/>
      <c r="F47" s="4315"/>
      <c r="G47" s="4281">
        <v>6</v>
      </c>
      <c r="H47" s="4281"/>
      <c r="I47" s="4281"/>
      <c r="J47" s="4281"/>
      <c r="K47" s="4285">
        <v>2</v>
      </c>
      <c r="L47" s="4284"/>
      <c r="M47" s="4285"/>
      <c r="N47" s="4284"/>
      <c r="O47" s="4285">
        <v>6</v>
      </c>
      <c r="P47" s="4284"/>
      <c r="Q47" s="4286">
        <v>6</v>
      </c>
      <c r="R47" s="2193"/>
      <c r="T47" s="233">
        <v>6</v>
      </c>
      <c r="U47" s="1682"/>
    </row>
    <row r="48" spans="1:4096 4098:5116 5121:6142 6147:7168 7173:13312 13314:14332 14337:15358 15363:16384" s="233" customFormat="1" ht="24">
      <c r="A48" s="4119" t="str">
        <f>'General TPUM'!B48</f>
        <v>Bareho Adventist Primary School</v>
      </c>
      <c r="B48" s="4283">
        <v>6</v>
      </c>
      <c r="C48" s="4284"/>
      <c r="D48" s="757">
        <f t="shared" si="11"/>
        <v>6</v>
      </c>
      <c r="E48" s="4314"/>
      <c r="F48" s="4315"/>
      <c r="G48" s="4281">
        <v>6</v>
      </c>
      <c r="H48" s="4281"/>
      <c r="I48" s="4281"/>
      <c r="J48" s="4281"/>
      <c r="K48" s="4285">
        <v>4</v>
      </c>
      <c r="L48" s="4284"/>
      <c r="M48" s="4285"/>
      <c r="N48" s="4284"/>
      <c r="O48" s="4285">
        <v>6</v>
      </c>
      <c r="P48" s="4284"/>
      <c r="Q48" s="4286">
        <v>6</v>
      </c>
      <c r="R48" s="2193"/>
      <c r="T48" s="233">
        <v>6</v>
      </c>
      <c r="U48" s="1682"/>
    </row>
    <row r="49" spans="1:16384" s="233" customFormat="1" ht="24">
      <c r="A49" s="4119" t="str">
        <f>'General TPUM'!B49</f>
        <v>Batuna Adventist Primary School (Ext Ketoketo)</v>
      </c>
      <c r="B49" s="4283">
        <v>8</v>
      </c>
      <c r="C49" s="4284"/>
      <c r="D49" s="757">
        <f t="shared" si="11"/>
        <v>8</v>
      </c>
      <c r="E49" s="4314"/>
      <c r="F49" s="4315"/>
      <c r="G49" s="4281">
        <v>8</v>
      </c>
      <c r="H49" s="4281"/>
      <c r="I49" s="4281"/>
      <c r="J49" s="4281"/>
      <c r="K49" s="4285">
        <v>3</v>
      </c>
      <c r="L49" s="4284"/>
      <c r="M49" s="4285"/>
      <c r="N49" s="4284"/>
      <c r="O49" s="4285">
        <v>8</v>
      </c>
      <c r="P49" s="4284"/>
      <c r="Q49" s="4286">
        <v>8</v>
      </c>
      <c r="R49" s="2193"/>
      <c r="T49" s="233">
        <v>8</v>
      </c>
      <c r="U49" s="1682"/>
    </row>
    <row r="50" spans="1:16384" s="1682" customFormat="1" ht="24">
      <c r="A50" s="4287" t="str">
        <f>'General TPUM'!B50</f>
        <v>Beka Beka Adventist Community High School</v>
      </c>
      <c r="B50" s="4288"/>
      <c r="C50" s="4293">
        <v>18</v>
      </c>
      <c r="D50" s="757">
        <f t="shared" si="11"/>
        <v>18</v>
      </c>
      <c r="E50" s="4290"/>
      <c r="F50" s="4291"/>
      <c r="G50" s="4281"/>
      <c r="H50" s="4281"/>
      <c r="I50" s="4281">
        <v>18</v>
      </c>
      <c r="J50" s="4281"/>
      <c r="K50" s="4292"/>
      <c r="L50" s="4293">
        <v>4</v>
      </c>
      <c r="M50" s="4292"/>
      <c r="N50" s="4293">
        <v>7</v>
      </c>
      <c r="O50" s="4292"/>
      <c r="P50" s="4293">
        <v>18</v>
      </c>
      <c r="Q50" s="4294"/>
      <c r="R50" s="2600">
        <v>18</v>
      </c>
      <c r="S50" s="1690"/>
      <c r="T50" s="233"/>
      <c r="U50" s="1682">
        <v>18</v>
      </c>
      <c r="V50" s="1687"/>
      <c r="AA50" s="1687"/>
      <c r="AB50" s="1687"/>
      <c r="AD50" s="1687"/>
      <c r="AE50" s="1687"/>
      <c r="AF50" s="1687"/>
      <c r="AG50" s="1687"/>
      <c r="AH50" s="1687"/>
      <c r="AI50" s="1687"/>
      <c r="AJ50" s="1687"/>
      <c r="AK50" s="1690"/>
      <c r="AL50" s="1686"/>
      <c r="AM50" s="1687"/>
      <c r="AN50" s="1687"/>
      <c r="AS50" s="1687"/>
      <c r="AT50" s="1687"/>
      <c r="AV50" s="1687"/>
      <c r="AW50" s="1687"/>
      <c r="AX50" s="1687"/>
      <c r="AY50" s="1687"/>
      <c r="AZ50" s="1687"/>
      <c r="BA50" s="1687"/>
      <c r="BB50" s="1687"/>
      <c r="BC50" s="1690"/>
      <c r="BD50" s="1686"/>
      <c r="BE50" s="1687"/>
      <c r="BF50" s="1687"/>
      <c r="BK50" s="1687"/>
      <c r="BL50" s="1687"/>
      <c r="BN50" s="1687"/>
      <c r="BO50" s="1687"/>
      <c r="BP50" s="1687"/>
      <c r="BQ50" s="1687"/>
      <c r="BR50" s="1687"/>
      <c r="BS50" s="1687"/>
      <c r="BT50" s="1687"/>
      <c r="BU50" s="1690"/>
      <c r="BV50" s="1686"/>
      <c r="BW50" s="1687"/>
      <c r="BX50" s="1687"/>
      <c r="CC50" s="1687"/>
      <c r="CD50" s="1687"/>
      <c r="CF50" s="1687"/>
      <c r="CG50" s="1687"/>
      <c r="CH50" s="1687"/>
      <c r="CI50" s="1687"/>
      <c r="CJ50" s="1687"/>
      <c r="CK50" s="1687"/>
      <c r="CL50" s="1687"/>
      <c r="CM50" s="1690"/>
      <c r="CN50" s="1686"/>
      <c r="CO50" s="1687"/>
      <c r="CP50" s="1687"/>
      <c r="CU50" s="1687"/>
      <c r="CV50" s="1687"/>
      <c r="CX50" s="1687"/>
      <c r="CY50" s="1687"/>
      <c r="CZ50" s="1687"/>
      <c r="DA50" s="1687"/>
      <c r="DB50" s="1687"/>
      <c r="DC50" s="1687"/>
      <c r="DD50" s="1687"/>
      <c r="DE50" s="1690"/>
      <c r="DF50" s="1686"/>
      <c r="DG50" s="1687"/>
      <c r="DH50" s="1687"/>
      <c r="DM50" s="1687"/>
      <c r="DN50" s="1687"/>
      <c r="DP50" s="1687"/>
      <c r="DQ50" s="1687"/>
      <c r="DR50" s="1687"/>
      <c r="DS50" s="1687"/>
      <c r="DT50" s="1687"/>
      <c r="DU50" s="1687"/>
      <c r="DV50" s="1687"/>
      <c r="DW50" s="1690"/>
      <c r="DX50" s="1686"/>
      <c r="DY50" s="1687"/>
      <c r="DZ50" s="1687"/>
      <c r="EE50" s="1687"/>
      <c r="EF50" s="1687"/>
      <c r="EH50" s="1687"/>
      <c r="EI50" s="1687"/>
      <c r="EJ50" s="1687"/>
      <c r="EK50" s="1687"/>
      <c r="EL50" s="1687"/>
      <c r="EM50" s="1687"/>
      <c r="EN50" s="1687"/>
      <c r="EO50" s="1690"/>
      <c r="EP50" s="1686"/>
      <c r="EQ50" s="1687"/>
      <c r="ER50" s="1687"/>
      <c r="EW50" s="1687"/>
      <c r="EX50" s="1687"/>
      <c r="EZ50" s="1687"/>
      <c r="FA50" s="1687"/>
      <c r="FB50" s="1687"/>
      <c r="FC50" s="1687"/>
      <c r="FD50" s="1687"/>
      <c r="FE50" s="1687"/>
      <c r="FF50" s="1687"/>
      <c r="FG50" s="1690"/>
      <c r="FH50" s="1686"/>
      <c r="FI50" s="1687"/>
      <c r="FJ50" s="1687"/>
      <c r="FO50" s="1687"/>
      <c r="FP50" s="1687"/>
      <c r="FR50" s="1687"/>
      <c r="FS50" s="1687"/>
      <c r="FT50" s="1687"/>
      <c r="FU50" s="1687"/>
      <c r="FV50" s="1687"/>
      <c r="FW50" s="1687"/>
      <c r="FX50" s="1687"/>
      <c r="FY50" s="1690"/>
      <c r="FZ50" s="1686"/>
      <c r="GA50" s="1687"/>
      <c r="GB50" s="1687"/>
      <c r="GG50" s="1687"/>
      <c r="GH50" s="1687"/>
      <c r="GJ50" s="4299"/>
      <c r="GK50" s="4299"/>
      <c r="GL50" s="4300"/>
      <c r="GM50" s="4301"/>
      <c r="GN50" s="4302"/>
      <c r="GO50" s="4299"/>
      <c r="GP50" s="2602"/>
      <c r="GQ50" s="4287"/>
      <c r="GR50" s="4303"/>
      <c r="GS50" s="4304"/>
      <c r="GT50" s="2603"/>
      <c r="GU50" s="4305"/>
      <c r="GV50" s="4306"/>
      <c r="GW50" s="4305"/>
      <c r="GX50" s="4306"/>
      <c r="GY50" s="4299"/>
      <c r="GZ50" s="4300"/>
      <c r="HA50" s="4305"/>
      <c r="HB50" s="4304"/>
      <c r="HC50" s="4299"/>
      <c r="HD50" s="4300"/>
      <c r="HE50" s="4301"/>
      <c r="HF50" s="4302"/>
      <c r="HG50" s="4299"/>
      <c r="HH50" s="2602"/>
      <c r="HI50" s="4287"/>
      <c r="HJ50" s="4303"/>
      <c r="HK50" s="4304"/>
      <c r="HL50" s="2603"/>
      <c r="HM50" s="4305"/>
      <c r="HN50" s="4306"/>
      <c r="HO50" s="4305"/>
      <c r="HP50" s="4306"/>
      <c r="HQ50" s="4299"/>
      <c r="HR50" s="4300"/>
      <c r="HS50" s="4305"/>
      <c r="HT50" s="4304"/>
      <c r="HU50" s="4299"/>
      <c r="HV50" s="4300"/>
      <c r="HW50" s="4301"/>
      <c r="HX50" s="4302"/>
      <c r="HY50" s="4299"/>
      <c r="HZ50" s="2602"/>
      <c r="IA50" s="4287"/>
      <c r="IB50" s="4303"/>
      <c r="IC50" s="4304"/>
      <c r="ID50" s="2603"/>
      <c r="IE50" s="4305"/>
      <c r="IF50" s="4306"/>
      <c r="IG50" s="4305"/>
      <c r="IH50" s="4306"/>
      <c r="II50" s="4299"/>
      <c r="IJ50" s="4300"/>
      <c r="IK50" s="4305"/>
      <c r="IL50" s="4304"/>
      <c r="IM50" s="4299"/>
      <c r="IN50" s="4300"/>
      <c r="IO50" s="4301"/>
      <c r="IP50" s="4302"/>
      <c r="IQ50" s="4299"/>
      <c r="IR50" s="2602"/>
      <c r="IS50" s="4287"/>
      <c r="IT50" s="4303"/>
      <c r="IU50" s="4304"/>
      <c r="IV50" s="2603"/>
      <c r="IW50" s="4305"/>
      <c r="IX50" s="4306"/>
      <c r="IY50" s="4305"/>
      <c r="IZ50" s="4306"/>
      <c r="JA50" s="4299"/>
      <c r="JB50" s="4300"/>
      <c r="JC50" s="4305"/>
      <c r="JD50" s="4304"/>
      <c r="JE50" s="4299"/>
      <c r="JF50" s="4300"/>
      <c r="JG50" s="4301"/>
      <c r="JH50" s="4302"/>
      <c r="JI50" s="4299"/>
      <c r="JJ50" s="2602"/>
      <c r="JK50" s="4287"/>
      <c r="JL50" s="4303"/>
      <c r="JM50" s="4304"/>
      <c r="JN50" s="2603"/>
      <c r="JO50" s="4305"/>
      <c r="JP50" s="4306"/>
      <c r="JQ50" s="4305"/>
      <c r="JR50" s="4306"/>
      <c r="JS50" s="4299"/>
      <c r="JT50" s="4300"/>
      <c r="JU50" s="4305"/>
      <c r="JV50" s="4304"/>
      <c r="JW50" s="4299"/>
      <c r="JX50" s="4300"/>
      <c r="JY50" s="4301"/>
      <c r="JZ50" s="4302"/>
      <c r="KA50" s="4299"/>
      <c r="KB50" s="2602"/>
      <c r="KC50" s="4287"/>
      <c r="KD50" s="4303"/>
      <c r="KE50" s="4304"/>
      <c r="KF50" s="2603"/>
      <c r="KG50" s="4305"/>
      <c r="KH50" s="4306"/>
      <c r="KI50" s="4305"/>
      <c r="KJ50" s="4306"/>
      <c r="KK50" s="4299"/>
      <c r="KL50" s="4300"/>
      <c r="KM50" s="4305"/>
      <c r="KN50" s="4304"/>
      <c r="KO50" s="4299"/>
      <c r="KP50" s="4300"/>
      <c r="KQ50" s="4301"/>
      <c r="KR50" s="4302"/>
      <c r="KS50" s="4299"/>
      <c r="KT50" s="2602"/>
      <c r="KU50" s="4287"/>
      <c r="KV50" s="4303"/>
      <c r="KW50" s="4304"/>
      <c r="KX50" s="2603"/>
      <c r="KY50" s="4305"/>
      <c r="KZ50" s="4306"/>
      <c r="LA50" s="4305"/>
      <c r="LB50" s="4306"/>
      <c r="LC50" s="4299"/>
      <c r="LD50" s="4300"/>
      <c r="LE50" s="4305"/>
      <c r="LF50" s="4304"/>
      <c r="LG50" s="4299"/>
      <c r="LH50" s="4300"/>
      <c r="LI50" s="4301"/>
      <c r="LJ50" s="4302"/>
      <c r="LK50" s="4299"/>
      <c r="LL50" s="2602"/>
      <c r="LM50" s="4287"/>
      <c r="LN50" s="4303"/>
      <c r="LO50" s="4304"/>
      <c r="LP50" s="2603"/>
      <c r="LQ50" s="4305"/>
      <c r="LR50" s="4306"/>
      <c r="LS50" s="4305"/>
      <c r="LT50" s="4306"/>
      <c r="LU50" s="4299"/>
      <c r="LV50" s="4300"/>
      <c r="LW50" s="4305"/>
      <c r="LX50" s="4304"/>
      <c r="LY50" s="4299"/>
      <c r="LZ50" s="4300"/>
      <c r="MA50" s="4301"/>
      <c r="MB50" s="4302"/>
      <c r="MC50" s="4299"/>
      <c r="MD50" s="2602"/>
      <c r="ME50" s="4287"/>
      <c r="MF50" s="4303"/>
      <c r="MG50" s="4304"/>
      <c r="MH50" s="2603"/>
      <c r="MI50" s="4305"/>
      <c r="MJ50" s="4306"/>
      <c r="MK50" s="4305"/>
      <c r="ML50" s="4306"/>
      <c r="MM50" s="4299"/>
      <c r="MN50" s="4300"/>
      <c r="MO50" s="4305"/>
      <c r="MP50" s="4304"/>
      <c r="MQ50" s="4299"/>
      <c r="MR50" s="4300"/>
      <c r="MS50" s="4301"/>
      <c r="MT50" s="4302"/>
      <c r="MU50" s="4299"/>
      <c r="MV50" s="2602"/>
      <c r="MW50" s="4287"/>
      <c r="MX50" s="4303"/>
      <c r="MY50" s="4304"/>
      <c r="MZ50" s="2603"/>
      <c r="NA50" s="4305"/>
      <c r="NB50" s="4306"/>
      <c r="NC50" s="4305"/>
      <c r="ND50" s="4306"/>
      <c r="NE50" s="4299"/>
      <c r="NF50" s="4300"/>
      <c r="NG50" s="4305"/>
      <c r="NH50" s="4304"/>
      <c r="NI50" s="4299"/>
      <c r="NJ50" s="4300"/>
      <c r="NK50" s="4301"/>
      <c r="NL50" s="4302"/>
      <c r="NM50" s="4299"/>
      <c r="NN50" s="2602"/>
      <c r="NO50" s="4287"/>
      <c r="NP50" s="4303"/>
      <c r="NQ50" s="4304"/>
      <c r="NR50" s="2603"/>
      <c r="NS50" s="4305"/>
      <c r="NT50" s="4306"/>
      <c r="NU50" s="4305"/>
      <c r="NV50" s="4306"/>
      <c r="NW50" s="4299"/>
      <c r="NX50" s="4300"/>
      <c r="NY50" s="4305"/>
      <c r="NZ50" s="4304"/>
      <c r="OA50" s="4299"/>
      <c r="OB50" s="4300"/>
      <c r="OC50" s="4301"/>
      <c r="OD50" s="4302"/>
      <c r="OE50" s="4299"/>
      <c r="OF50" s="2602"/>
      <c r="OG50" s="4287"/>
      <c r="OH50" s="4303"/>
      <c r="OI50" s="4304"/>
      <c r="OJ50" s="2603"/>
      <c r="OK50" s="4305"/>
      <c r="OL50" s="4306"/>
      <c r="OM50" s="4305"/>
      <c r="ON50" s="4306"/>
      <c r="OO50" s="4299"/>
      <c r="OP50" s="4300"/>
      <c r="OQ50" s="4305"/>
      <c r="OR50" s="4304"/>
      <c r="OS50" s="4299"/>
      <c r="OT50" s="4300"/>
      <c r="OU50" s="4301"/>
      <c r="OV50" s="4302"/>
      <c r="OW50" s="4299"/>
      <c r="OX50" s="2602"/>
      <c r="OY50" s="4287"/>
      <c r="OZ50" s="4303"/>
      <c r="PA50" s="4304"/>
      <c r="PB50" s="2603"/>
      <c r="PC50" s="4305"/>
      <c r="PD50" s="4306"/>
      <c r="PE50" s="4305"/>
      <c r="PF50" s="4306"/>
      <c r="PG50" s="4299"/>
      <c r="PH50" s="4300"/>
      <c r="PI50" s="4305"/>
      <c r="PJ50" s="4304"/>
      <c r="PK50" s="4299"/>
      <c r="PL50" s="4300"/>
      <c r="PM50" s="4301"/>
      <c r="PN50" s="4302"/>
      <c r="PO50" s="4299"/>
      <c r="PP50" s="2602"/>
      <c r="PQ50" s="4287"/>
      <c r="PR50" s="4303"/>
      <c r="PS50" s="4304"/>
      <c r="PT50" s="2603"/>
      <c r="PU50" s="4305"/>
      <c r="PV50" s="4306"/>
      <c r="PW50" s="4305"/>
      <c r="PX50" s="4306"/>
      <c r="PY50" s="4299"/>
      <c r="PZ50" s="4300"/>
      <c r="QA50" s="4305"/>
      <c r="QB50" s="4304"/>
      <c r="QC50" s="4299"/>
      <c r="QD50" s="4300"/>
      <c r="QE50" s="4301"/>
      <c r="QF50" s="4302"/>
      <c r="QG50" s="4299"/>
      <c r="QH50" s="2602"/>
      <c r="QI50" s="4287"/>
      <c r="QJ50" s="4303"/>
      <c r="QK50" s="4304"/>
      <c r="QL50" s="2603"/>
      <c r="QM50" s="4305"/>
      <c r="QN50" s="4306"/>
      <c r="QO50" s="4305"/>
      <c r="QP50" s="4306"/>
      <c r="QQ50" s="4299"/>
      <c r="QR50" s="4300"/>
      <c r="QS50" s="4305"/>
      <c r="QT50" s="4304"/>
      <c r="QU50" s="4299"/>
      <c r="QV50" s="4300"/>
      <c r="QW50" s="4301"/>
      <c r="QX50" s="4302"/>
      <c r="QY50" s="4299"/>
      <c r="QZ50" s="2602"/>
      <c r="RA50" s="4287"/>
      <c r="RB50" s="4303"/>
      <c r="RC50" s="4304"/>
      <c r="RD50" s="2603"/>
      <c r="RE50" s="4305"/>
      <c r="RF50" s="4306"/>
      <c r="RG50" s="4305"/>
      <c r="RH50" s="4306"/>
      <c r="RI50" s="4299"/>
      <c r="RJ50" s="4300"/>
      <c r="RK50" s="4305"/>
      <c r="RL50" s="4304"/>
      <c r="RM50" s="4299"/>
      <c r="RN50" s="4300"/>
      <c r="RO50" s="4301"/>
      <c r="RP50" s="4302"/>
      <c r="RQ50" s="4299"/>
      <c r="RR50" s="2602"/>
      <c r="RS50" s="4287"/>
      <c r="RT50" s="4303"/>
      <c r="RU50" s="4304"/>
      <c r="RV50" s="2603"/>
      <c r="RW50" s="4305"/>
      <c r="RX50" s="4306"/>
      <c r="RY50" s="4305"/>
      <c r="RZ50" s="4306"/>
      <c r="SA50" s="4299"/>
      <c r="SB50" s="4300"/>
      <c r="SC50" s="4305"/>
      <c r="SD50" s="4304"/>
      <c r="SE50" s="4299"/>
      <c r="SF50" s="4300"/>
      <c r="SG50" s="4301"/>
      <c r="SH50" s="4302"/>
      <c r="SI50" s="4299"/>
      <c r="SJ50" s="2602"/>
      <c r="SK50" s="4287"/>
      <c r="SL50" s="4303"/>
      <c r="SM50" s="4304"/>
      <c r="SN50" s="2603"/>
      <c r="SO50" s="4305"/>
      <c r="SP50" s="4306"/>
      <c r="SQ50" s="4305"/>
      <c r="SR50" s="4306"/>
      <c r="SS50" s="4299"/>
      <c r="ST50" s="4300"/>
      <c r="SU50" s="4305"/>
      <c r="SV50" s="4304"/>
      <c r="SW50" s="4299"/>
      <c r="SX50" s="4300"/>
      <c r="SY50" s="4301"/>
      <c r="SZ50" s="4302"/>
      <c r="TA50" s="4299"/>
      <c r="TB50" s="2602"/>
      <c r="TC50" s="4287"/>
      <c r="TD50" s="4303"/>
      <c r="TE50" s="4304"/>
      <c r="TF50" s="2603"/>
      <c r="TG50" s="4305"/>
      <c r="TH50" s="4306"/>
      <c r="TI50" s="4305"/>
      <c r="TJ50" s="4306"/>
      <c r="TK50" s="4299"/>
      <c r="TL50" s="4300"/>
      <c r="TM50" s="4305"/>
      <c r="TN50" s="4304"/>
      <c r="TO50" s="4299"/>
      <c r="TP50" s="4300"/>
      <c r="TQ50" s="4301"/>
      <c r="TR50" s="4302"/>
      <c r="TS50" s="4299"/>
      <c r="TT50" s="2602"/>
      <c r="TU50" s="4287"/>
      <c r="TV50" s="4303"/>
      <c r="TW50" s="4304"/>
      <c r="TX50" s="2603"/>
      <c r="TY50" s="4305"/>
      <c r="TZ50" s="4306"/>
      <c r="UA50" s="4305"/>
      <c r="UB50" s="4306"/>
      <c r="UC50" s="4299"/>
      <c r="UD50" s="4300"/>
      <c r="UE50" s="4305"/>
      <c r="UF50" s="4304"/>
      <c r="UG50" s="4299"/>
      <c r="UH50" s="4300"/>
      <c r="UI50" s="4301"/>
      <c r="UJ50" s="4302"/>
      <c r="UK50" s="4299"/>
      <c r="UL50" s="2602"/>
      <c r="UM50" s="4287"/>
      <c r="UN50" s="4303"/>
      <c r="UO50" s="4304"/>
      <c r="UP50" s="2603"/>
      <c r="UQ50" s="4305"/>
      <c r="UR50" s="4306"/>
      <c r="US50" s="4305"/>
      <c r="UT50" s="4306"/>
      <c r="UU50" s="4299"/>
      <c r="UV50" s="4300"/>
      <c r="UW50" s="4305"/>
      <c r="UX50" s="4304"/>
      <c r="UY50" s="4299"/>
      <c r="UZ50" s="4300"/>
      <c r="VA50" s="4301"/>
      <c r="VB50" s="4302"/>
      <c r="VC50" s="4299"/>
      <c r="VD50" s="2602"/>
      <c r="VE50" s="4287"/>
      <c r="VF50" s="4303"/>
      <c r="VG50" s="4304"/>
      <c r="VH50" s="2603"/>
      <c r="VI50" s="4305"/>
      <c r="VJ50" s="4306"/>
      <c r="VK50" s="4305"/>
      <c r="VL50" s="4306"/>
      <c r="VM50" s="4299"/>
      <c r="VN50" s="4300"/>
      <c r="VO50" s="4305"/>
      <c r="VP50" s="4304"/>
      <c r="VQ50" s="4299"/>
      <c r="VR50" s="4300"/>
      <c r="VS50" s="4301"/>
      <c r="VT50" s="4302"/>
      <c r="VU50" s="4299"/>
      <c r="VV50" s="2602"/>
      <c r="VW50" s="4287"/>
      <c r="VX50" s="4303"/>
      <c r="VY50" s="4304"/>
      <c r="VZ50" s="2603"/>
      <c r="WA50" s="4305"/>
      <c r="WB50" s="4306"/>
      <c r="WC50" s="4305"/>
      <c r="WD50" s="4306"/>
      <c r="WE50" s="4299"/>
      <c r="WF50" s="4300"/>
      <c r="WG50" s="4305"/>
      <c r="WH50" s="4304"/>
      <c r="WI50" s="4299"/>
      <c r="WJ50" s="4300"/>
      <c r="WK50" s="4301"/>
      <c r="WL50" s="4302"/>
      <c r="WM50" s="4299"/>
      <c r="WN50" s="2602"/>
      <c r="WO50" s="4287"/>
      <c r="WP50" s="4303"/>
      <c r="WQ50" s="4304"/>
      <c r="WR50" s="2603"/>
      <c r="WS50" s="4305"/>
      <c r="WT50" s="4306"/>
      <c r="WU50" s="4305"/>
      <c r="WV50" s="4306"/>
      <c r="WW50" s="4299"/>
      <c r="WX50" s="4300"/>
      <c r="WY50" s="4305"/>
      <c r="WZ50" s="4304"/>
      <c r="XA50" s="4299"/>
      <c r="XB50" s="4300"/>
      <c r="XC50" s="4301"/>
      <c r="XD50" s="4302"/>
      <c r="XE50" s="4299"/>
      <c r="XF50" s="2602"/>
      <c r="XG50" s="4287"/>
      <c r="XH50" s="4303"/>
      <c r="XI50" s="4304"/>
      <c r="XJ50" s="2603"/>
      <c r="XK50" s="4305"/>
      <c r="XL50" s="4306"/>
      <c r="XM50" s="4305"/>
      <c r="XN50" s="4306"/>
      <c r="XO50" s="4299"/>
      <c r="XP50" s="4300"/>
      <c r="XQ50" s="4305"/>
      <c r="XR50" s="4304"/>
      <c r="XS50" s="4299"/>
      <c r="XT50" s="4300"/>
      <c r="XU50" s="4301"/>
      <c r="XV50" s="4302"/>
      <c r="XW50" s="4299"/>
      <c r="XX50" s="2602"/>
      <c r="XY50" s="4287"/>
      <c r="XZ50" s="4303"/>
      <c r="YA50" s="4304"/>
      <c r="YB50" s="2603"/>
      <c r="YC50" s="4305"/>
      <c r="YD50" s="4306"/>
      <c r="YE50" s="4305"/>
      <c r="YF50" s="4306"/>
      <c r="YG50" s="4299"/>
      <c r="YH50" s="4300"/>
      <c r="YI50" s="4305"/>
      <c r="YJ50" s="4304"/>
      <c r="YK50" s="4299"/>
      <c r="YL50" s="4300"/>
      <c r="YM50" s="4301"/>
      <c r="YN50" s="4302"/>
      <c r="YO50" s="4299"/>
      <c r="YP50" s="2602"/>
      <c r="YQ50" s="4287"/>
      <c r="YR50" s="4303"/>
      <c r="YS50" s="4304"/>
      <c r="YT50" s="2603"/>
      <c r="YU50" s="4305"/>
      <c r="YV50" s="4306"/>
      <c r="YW50" s="4305"/>
      <c r="YX50" s="4306"/>
      <c r="YY50" s="4299"/>
      <c r="YZ50" s="4300"/>
      <c r="ZA50" s="4305"/>
      <c r="ZB50" s="4304"/>
      <c r="ZC50" s="4299"/>
      <c r="ZD50" s="4300"/>
      <c r="ZE50" s="4301"/>
      <c r="ZF50" s="4302"/>
      <c r="ZG50" s="4299"/>
      <c r="ZH50" s="2602"/>
      <c r="ZI50" s="4287"/>
      <c r="ZJ50" s="4303"/>
      <c r="ZK50" s="4304"/>
      <c r="ZL50" s="2603"/>
      <c r="ZM50" s="4305"/>
      <c r="ZN50" s="4306"/>
      <c r="ZO50" s="4305"/>
      <c r="ZP50" s="4306"/>
      <c r="ZQ50" s="4299"/>
      <c r="ZR50" s="4300"/>
      <c r="ZS50" s="4305"/>
      <c r="ZT50" s="4304"/>
      <c r="ZU50" s="4299"/>
      <c r="ZV50" s="4300"/>
      <c r="ZW50" s="4301"/>
      <c r="ZX50" s="4302"/>
      <c r="ZY50" s="4299"/>
      <c r="ZZ50" s="2602"/>
      <c r="AAA50" s="4287"/>
      <c r="AAB50" s="4303"/>
      <c r="AAC50" s="4304"/>
      <c r="AAD50" s="2603"/>
      <c r="AAE50" s="4305"/>
      <c r="AAF50" s="4306"/>
      <c r="AAG50" s="4305"/>
      <c r="AAH50" s="4306"/>
      <c r="AAI50" s="4299"/>
      <c r="AAJ50" s="4300"/>
      <c r="AAK50" s="4305"/>
      <c r="AAL50" s="4304"/>
      <c r="AAM50" s="4299"/>
      <c r="AAN50" s="4300"/>
      <c r="AAO50" s="4301"/>
      <c r="AAP50" s="4302"/>
      <c r="AAQ50" s="4299"/>
      <c r="AAR50" s="2602"/>
      <c r="AAS50" s="4287"/>
      <c r="AAT50" s="4303"/>
      <c r="AAU50" s="4304"/>
      <c r="AAV50" s="2603"/>
      <c r="AAW50" s="4305"/>
      <c r="AAX50" s="4306"/>
      <c r="AAY50" s="4305"/>
      <c r="AAZ50" s="4306"/>
      <c r="ABA50" s="4299"/>
      <c r="ABB50" s="4300"/>
      <c r="ABC50" s="4305"/>
      <c r="ABD50" s="4304"/>
      <c r="ABE50" s="4299"/>
      <c r="ABF50" s="4300"/>
      <c r="ABG50" s="4301"/>
      <c r="ABH50" s="4302"/>
      <c r="ABI50" s="4299"/>
      <c r="ABJ50" s="2602"/>
      <c r="ABK50" s="4287"/>
      <c r="ABL50" s="4303"/>
      <c r="ABM50" s="4304"/>
      <c r="ABN50" s="2603"/>
      <c r="ABO50" s="4305"/>
      <c r="ABP50" s="4306"/>
      <c r="ABQ50" s="4305"/>
      <c r="ABR50" s="4306"/>
      <c r="ABS50" s="4299"/>
      <c r="ABT50" s="4300"/>
      <c r="ABU50" s="4305"/>
      <c r="ABV50" s="4304"/>
      <c r="ABW50" s="4299"/>
      <c r="ABX50" s="4300"/>
      <c r="ABY50" s="4301"/>
      <c r="ABZ50" s="4302"/>
      <c r="ACA50" s="4299"/>
      <c r="ACB50" s="2602"/>
      <c r="ACC50" s="4287"/>
      <c r="ACD50" s="4303"/>
      <c r="ACE50" s="4304"/>
      <c r="ACF50" s="2603"/>
      <c r="ACG50" s="4305"/>
      <c r="ACH50" s="4306"/>
      <c r="ACI50" s="4305"/>
      <c r="ACJ50" s="4306"/>
      <c r="ACK50" s="4299"/>
      <c r="ACL50" s="4300"/>
      <c r="ACM50" s="4305"/>
      <c r="ACN50" s="4304"/>
      <c r="ACO50" s="4299"/>
      <c r="ACP50" s="4300"/>
      <c r="ACQ50" s="4301"/>
      <c r="ACR50" s="4302"/>
      <c r="ACS50" s="4299"/>
      <c r="ACT50" s="2602"/>
      <c r="ACU50" s="4287"/>
      <c r="ACV50" s="4303"/>
      <c r="ACW50" s="4304"/>
      <c r="ACX50" s="2603"/>
      <c r="ACY50" s="4305"/>
      <c r="ACZ50" s="4306"/>
      <c r="ADA50" s="4305"/>
      <c r="ADB50" s="4306"/>
      <c r="ADC50" s="4299"/>
      <c r="ADD50" s="4300"/>
      <c r="ADE50" s="4305"/>
      <c r="ADF50" s="4304"/>
      <c r="ADG50" s="4299"/>
      <c r="ADH50" s="4300"/>
      <c r="ADI50" s="4301"/>
      <c r="ADJ50" s="4302"/>
      <c r="ADK50" s="4299"/>
      <c r="ADL50" s="2602"/>
      <c r="ADM50" s="4287"/>
      <c r="ADN50" s="4303"/>
      <c r="ADO50" s="4304"/>
      <c r="ADP50" s="2603"/>
      <c r="ADQ50" s="4305"/>
      <c r="ADR50" s="4306"/>
      <c r="ADS50" s="4305"/>
      <c r="ADT50" s="4306"/>
      <c r="ADU50" s="4299"/>
      <c r="ADV50" s="4300"/>
      <c r="ADW50" s="4305"/>
      <c r="ADX50" s="4304"/>
      <c r="ADY50" s="4299"/>
      <c r="ADZ50" s="4300"/>
      <c r="AEA50" s="4301"/>
      <c r="AEB50" s="4302"/>
      <c r="AEC50" s="4299"/>
      <c r="AED50" s="2602"/>
      <c r="AEE50" s="4287"/>
      <c r="AEF50" s="4303"/>
      <c r="AEG50" s="4304"/>
      <c r="AEH50" s="2603"/>
      <c r="AEI50" s="4305"/>
      <c r="AEJ50" s="4306"/>
      <c r="AEK50" s="4305"/>
      <c r="AEL50" s="4306"/>
      <c r="AEM50" s="4299"/>
      <c r="AEN50" s="4300"/>
      <c r="AEO50" s="4305"/>
      <c r="AEP50" s="4304"/>
      <c r="AEQ50" s="4299"/>
      <c r="AER50" s="4300"/>
      <c r="AES50" s="4301"/>
      <c r="AET50" s="4302"/>
      <c r="AEU50" s="4299"/>
      <c r="AEV50" s="2602"/>
      <c r="AEW50" s="4287"/>
      <c r="AEX50" s="4303"/>
      <c r="AEY50" s="4304"/>
      <c r="AEZ50" s="2603"/>
      <c r="AFA50" s="4305"/>
      <c r="AFB50" s="4306"/>
      <c r="AFC50" s="4305"/>
      <c r="AFD50" s="4306"/>
      <c r="AFE50" s="4299"/>
      <c r="AFF50" s="4300"/>
      <c r="AFG50" s="4305"/>
      <c r="AFH50" s="4304"/>
      <c r="AFI50" s="4299"/>
      <c r="AFJ50" s="4300"/>
      <c r="AFK50" s="4301"/>
      <c r="AFL50" s="4302"/>
      <c r="AFM50" s="4299"/>
      <c r="AFN50" s="2602"/>
      <c r="AFO50" s="4287"/>
      <c r="AFP50" s="4303"/>
      <c r="AFQ50" s="4304"/>
      <c r="AFR50" s="2603"/>
      <c r="AFS50" s="4305"/>
      <c r="AFT50" s="4306"/>
      <c r="AFU50" s="4305"/>
      <c r="AFV50" s="4306"/>
      <c r="AFW50" s="4299"/>
      <c r="AFX50" s="4300"/>
      <c r="AFY50" s="4305"/>
      <c r="AFZ50" s="4304"/>
      <c r="AGA50" s="4299"/>
      <c r="AGB50" s="4300"/>
      <c r="AGC50" s="4301"/>
      <c r="AGD50" s="4302"/>
      <c r="AGE50" s="4299"/>
      <c r="AGF50" s="2602"/>
      <c r="AGG50" s="4287"/>
      <c r="AGH50" s="4303"/>
      <c r="AGI50" s="4304"/>
      <c r="AGJ50" s="2603"/>
      <c r="AGK50" s="4305"/>
      <c r="AGL50" s="4306"/>
      <c r="AGM50" s="4305"/>
      <c r="AGN50" s="4306"/>
      <c r="AGO50" s="4299"/>
      <c r="AGP50" s="4300"/>
      <c r="AGQ50" s="4305"/>
      <c r="AGR50" s="4304"/>
      <c r="AGS50" s="4299"/>
      <c r="AGT50" s="4300"/>
      <c r="AGU50" s="4301"/>
      <c r="AGV50" s="4302"/>
      <c r="AGW50" s="4299"/>
      <c r="AGX50" s="2602"/>
      <c r="AGY50" s="4287"/>
      <c r="AGZ50" s="4303"/>
      <c r="AHA50" s="4304"/>
      <c r="AHB50" s="2603"/>
      <c r="AHC50" s="4305"/>
      <c r="AHD50" s="4306"/>
      <c r="AHE50" s="4305"/>
      <c r="AHF50" s="4306"/>
      <c r="AHG50" s="4299"/>
      <c r="AHH50" s="4300"/>
      <c r="AHI50" s="4305"/>
      <c r="AHJ50" s="4304"/>
      <c r="AHK50" s="4299"/>
      <c r="AHL50" s="4300"/>
      <c r="AHM50" s="4301"/>
      <c r="AHN50" s="4302"/>
      <c r="AHO50" s="4299"/>
      <c r="AHP50" s="2602"/>
      <c r="AHQ50" s="4287"/>
      <c r="AHR50" s="4303"/>
      <c r="AHS50" s="4304"/>
      <c r="AHT50" s="2603"/>
      <c r="AHU50" s="4305"/>
      <c r="AHV50" s="4306"/>
      <c r="AHW50" s="4305"/>
      <c r="AHX50" s="4306"/>
      <c r="AHY50" s="4299"/>
      <c r="AHZ50" s="4300"/>
      <c r="AIA50" s="4305"/>
      <c r="AIB50" s="4304"/>
      <c r="AIC50" s="4299"/>
      <c r="AID50" s="4300"/>
      <c r="AIE50" s="4301"/>
      <c r="AIF50" s="4302"/>
      <c r="AIG50" s="4299"/>
      <c r="AIH50" s="2602"/>
      <c r="AII50" s="4287"/>
      <c r="AIJ50" s="4303"/>
      <c r="AIK50" s="4304"/>
      <c r="AIL50" s="2603"/>
      <c r="AIM50" s="4305"/>
      <c r="AIN50" s="4306"/>
      <c r="AIO50" s="4305"/>
      <c r="AIP50" s="4306"/>
      <c r="AIQ50" s="4299"/>
      <c r="AIR50" s="4300"/>
      <c r="AIS50" s="4305"/>
      <c r="AIT50" s="4304"/>
      <c r="AIU50" s="4299"/>
      <c r="AIV50" s="4300"/>
      <c r="AIW50" s="4301"/>
      <c r="AIX50" s="4302"/>
      <c r="AIY50" s="4299"/>
      <c r="AIZ50" s="2602"/>
      <c r="AJA50" s="4287"/>
      <c r="AJB50" s="4303"/>
      <c r="AJC50" s="4304"/>
      <c r="AJD50" s="2603"/>
      <c r="AJE50" s="4305"/>
      <c r="AJF50" s="4306"/>
      <c r="AJG50" s="4305"/>
      <c r="AJH50" s="4306"/>
      <c r="AJI50" s="4299"/>
      <c r="AJJ50" s="4300"/>
      <c r="AJK50" s="4305"/>
      <c r="AJL50" s="4304"/>
      <c r="AJM50" s="4299"/>
      <c r="AJN50" s="4300"/>
      <c r="AJO50" s="4301"/>
      <c r="AJP50" s="4302"/>
      <c r="AJQ50" s="4299"/>
      <c r="AJR50" s="2602"/>
      <c r="AJS50" s="4287"/>
      <c r="AJT50" s="4303"/>
      <c r="AJU50" s="4304"/>
      <c r="AJV50" s="2603"/>
      <c r="AJW50" s="4305"/>
      <c r="AJX50" s="4306"/>
      <c r="AJY50" s="4305"/>
      <c r="AJZ50" s="4306"/>
      <c r="AKA50" s="4299"/>
      <c r="AKB50" s="4300"/>
      <c r="AKC50" s="4305"/>
      <c r="AKD50" s="4304"/>
      <c r="AKE50" s="4299"/>
      <c r="AKF50" s="4300"/>
      <c r="AKG50" s="4301"/>
      <c r="AKH50" s="4302"/>
      <c r="AKI50" s="4299"/>
      <c r="AKJ50" s="2602"/>
      <c r="AKK50" s="4287"/>
      <c r="AKL50" s="4303"/>
      <c r="AKM50" s="4304"/>
      <c r="AKN50" s="2603"/>
      <c r="AKO50" s="4305"/>
      <c r="AKP50" s="4306"/>
      <c r="AKQ50" s="4305"/>
      <c r="AKR50" s="4306"/>
      <c r="AKS50" s="4299"/>
      <c r="AKT50" s="4300"/>
      <c r="AKU50" s="4305"/>
      <c r="AKV50" s="4304"/>
      <c r="AKW50" s="4299"/>
      <c r="AKX50" s="4300"/>
      <c r="AKY50" s="4301"/>
      <c r="AKZ50" s="4302"/>
      <c r="ALA50" s="4299"/>
      <c r="ALB50" s="2602"/>
      <c r="ALC50" s="4287"/>
      <c r="ALD50" s="4303"/>
      <c r="ALE50" s="4304"/>
      <c r="ALF50" s="2603"/>
      <c r="ALG50" s="4305"/>
      <c r="ALH50" s="4306"/>
      <c r="ALI50" s="4305"/>
      <c r="ALJ50" s="4306"/>
      <c r="ALK50" s="4299"/>
      <c r="ALL50" s="4300"/>
      <c r="ALM50" s="4305"/>
      <c r="ALN50" s="4304"/>
      <c r="ALO50" s="4299"/>
      <c r="ALP50" s="4300"/>
      <c r="ALQ50" s="4301"/>
      <c r="ALR50" s="4302"/>
      <c r="ALS50" s="4299"/>
      <c r="ALT50" s="2602"/>
      <c r="ALU50" s="4287"/>
      <c r="ALV50" s="4303"/>
      <c r="ALW50" s="4304"/>
      <c r="ALX50" s="2603"/>
      <c r="ALY50" s="4305"/>
      <c r="ALZ50" s="4306"/>
      <c r="AMA50" s="4305"/>
      <c r="AMB50" s="4306"/>
      <c r="AMC50" s="4299"/>
      <c r="AMD50" s="4300"/>
      <c r="AME50" s="4305"/>
      <c r="AMF50" s="4304"/>
      <c r="AMG50" s="4299"/>
      <c r="AMH50" s="4300"/>
      <c r="AMI50" s="4301"/>
      <c r="AMJ50" s="4302"/>
      <c r="AMK50" s="4299"/>
      <c r="AML50" s="2602"/>
      <c r="AMM50" s="4287"/>
      <c r="AMN50" s="4303"/>
      <c r="AMO50" s="4304"/>
      <c r="AMP50" s="2603"/>
      <c r="AMQ50" s="4305"/>
      <c r="AMR50" s="4306"/>
      <c r="AMS50" s="4305"/>
      <c r="AMT50" s="4306"/>
      <c r="AMU50" s="4299"/>
      <c r="AMV50" s="4300"/>
      <c r="AMW50" s="4305"/>
      <c r="AMX50" s="4304"/>
      <c r="AMY50" s="4299"/>
      <c r="AMZ50" s="4300"/>
      <c r="ANA50" s="4301"/>
      <c r="ANB50" s="4302"/>
      <c r="ANC50" s="4299"/>
      <c r="AND50" s="2602"/>
      <c r="ANE50" s="4287"/>
      <c r="ANF50" s="4303"/>
      <c r="ANG50" s="4304"/>
      <c r="ANH50" s="2603"/>
      <c r="ANI50" s="4305"/>
      <c r="ANJ50" s="4306"/>
      <c r="ANK50" s="4305"/>
      <c r="ANL50" s="4306"/>
      <c r="ANM50" s="4299"/>
      <c r="ANN50" s="4300"/>
      <c r="ANO50" s="4305"/>
      <c r="ANP50" s="4304"/>
      <c r="ANQ50" s="4299"/>
      <c r="ANR50" s="4300"/>
      <c r="ANS50" s="4301"/>
      <c r="ANT50" s="4302"/>
      <c r="ANU50" s="4299"/>
      <c r="ANV50" s="2602"/>
      <c r="ANW50" s="4287"/>
      <c r="ANX50" s="4303"/>
      <c r="ANY50" s="4304"/>
      <c r="ANZ50" s="2603"/>
      <c r="AOA50" s="4305"/>
      <c r="AOB50" s="4306"/>
      <c r="AOC50" s="4305"/>
      <c r="AOD50" s="4306"/>
      <c r="AOE50" s="4299"/>
      <c r="AOF50" s="4300"/>
      <c r="AOG50" s="4305"/>
      <c r="AOH50" s="4304"/>
      <c r="AOI50" s="4299"/>
      <c r="AOJ50" s="4300"/>
      <c r="AOK50" s="4301"/>
      <c r="AOL50" s="4302"/>
      <c r="AOM50" s="4299"/>
      <c r="AON50" s="2602"/>
      <c r="AOO50" s="4287"/>
      <c r="AOP50" s="4303"/>
      <c r="AOQ50" s="4304"/>
      <c r="AOR50" s="2603"/>
      <c r="AOS50" s="4305"/>
      <c r="AOT50" s="4306"/>
      <c r="AOU50" s="4305"/>
      <c r="AOV50" s="4306"/>
      <c r="AOW50" s="4299"/>
      <c r="AOX50" s="4300"/>
      <c r="AOY50" s="4305"/>
      <c r="AOZ50" s="4304"/>
      <c r="APA50" s="4299"/>
      <c r="APB50" s="4300"/>
      <c r="APC50" s="4301"/>
      <c r="APD50" s="4302"/>
      <c r="APE50" s="4299"/>
      <c r="APF50" s="2602"/>
      <c r="APG50" s="4287"/>
      <c r="APH50" s="4303"/>
      <c r="API50" s="4304"/>
      <c r="APJ50" s="2603"/>
      <c r="APK50" s="4305"/>
      <c r="APL50" s="4306"/>
      <c r="APM50" s="4305"/>
      <c r="APN50" s="4306"/>
      <c r="APO50" s="4299"/>
      <c r="APP50" s="4300"/>
      <c r="APQ50" s="4305"/>
      <c r="APR50" s="4304"/>
      <c r="APS50" s="4299"/>
      <c r="APT50" s="4300"/>
      <c r="APU50" s="4301"/>
      <c r="APV50" s="4302"/>
      <c r="APW50" s="4299"/>
      <c r="APX50" s="2602"/>
      <c r="APY50" s="4287"/>
      <c r="APZ50" s="4303"/>
      <c r="AQA50" s="4304"/>
      <c r="AQB50" s="2603"/>
      <c r="AQC50" s="4305"/>
      <c r="AQD50" s="4306"/>
      <c r="AQE50" s="4305"/>
      <c r="AQF50" s="4306"/>
      <c r="AQG50" s="4299"/>
      <c r="AQH50" s="4300"/>
      <c r="AQI50" s="4305"/>
      <c r="AQJ50" s="4304"/>
      <c r="AQK50" s="4299"/>
      <c r="AQL50" s="4300"/>
      <c r="AQM50" s="4301"/>
      <c r="AQN50" s="4302"/>
      <c r="AQO50" s="4299"/>
      <c r="AQP50" s="2602"/>
      <c r="AQQ50" s="4287"/>
      <c r="AQR50" s="4303"/>
      <c r="AQS50" s="4304"/>
      <c r="AQT50" s="2603"/>
      <c r="AQU50" s="4305"/>
      <c r="AQV50" s="4306"/>
      <c r="AQW50" s="4305"/>
      <c r="AQX50" s="4306"/>
      <c r="AQY50" s="4299"/>
      <c r="AQZ50" s="4300"/>
      <c r="ARA50" s="4305"/>
      <c r="ARB50" s="4304"/>
      <c r="ARC50" s="4299"/>
      <c r="ARD50" s="4300"/>
      <c r="ARE50" s="4301"/>
      <c r="ARF50" s="4302"/>
      <c r="ARG50" s="4299"/>
      <c r="ARH50" s="2602"/>
      <c r="ARI50" s="4287"/>
      <c r="ARJ50" s="4303"/>
      <c r="ARK50" s="4304"/>
      <c r="ARL50" s="2603"/>
      <c r="ARM50" s="4305"/>
      <c r="ARN50" s="4306"/>
      <c r="ARO50" s="4305"/>
      <c r="ARP50" s="4306"/>
      <c r="ARQ50" s="4299"/>
      <c r="ARR50" s="4300"/>
      <c r="ARS50" s="4305"/>
      <c r="ART50" s="4304"/>
      <c r="ARU50" s="4299"/>
      <c r="ARV50" s="4300"/>
      <c r="ARW50" s="4301"/>
      <c r="ARX50" s="4302"/>
      <c r="ARY50" s="4299"/>
      <c r="ARZ50" s="2602"/>
      <c r="ASA50" s="4287"/>
      <c r="ASB50" s="4303"/>
      <c r="ASC50" s="4304"/>
      <c r="ASD50" s="2603"/>
      <c r="ASE50" s="4305"/>
      <c r="ASF50" s="4306"/>
      <c r="ASG50" s="4305"/>
      <c r="ASH50" s="4306"/>
      <c r="ASI50" s="4299"/>
      <c r="ASJ50" s="4300"/>
      <c r="ASK50" s="4305"/>
      <c r="ASL50" s="4304"/>
      <c r="ASM50" s="4299"/>
      <c r="ASN50" s="4300"/>
      <c r="ASO50" s="4301"/>
      <c r="ASP50" s="4302"/>
      <c r="ASQ50" s="4299"/>
      <c r="ASR50" s="2602"/>
      <c r="ASS50" s="4287"/>
      <c r="AST50" s="4303"/>
      <c r="ASU50" s="4304"/>
      <c r="ASV50" s="2603"/>
      <c r="ASW50" s="4305"/>
      <c r="ASX50" s="4306"/>
      <c r="ASY50" s="4305"/>
      <c r="ASZ50" s="4306"/>
      <c r="ATA50" s="4299"/>
      <c r="ATB50" s="4300"/>
      <c r="ATC50" s="4305"/>
      <c r="ATD50" s="4304"/>
      <c r="ATE50" s="4299"/>
      <c r="ATF50" s="4300"/>
      <c r="ATG50" s="4301"/>
      <c r="ATH50" s="4302"/>
      <c r="ATI50" s="4299"/>
      <c r="ATJ50" s="2602"/>
      <c r="ATK50" s="4287"/>
      <c r="ATL50" s="4303"/>
      <c r="ATM50" s="4304"/>
      <c r="ATN50" s="2603"/>
      <c r="ATO50" s="4305"/>
      <c r="ATP50" s="4306"/>
      <c r="ATQ50" s="4305"/>
      <c r="ATR50" s="4306"/>
      <c r="ATS50" s="4299"/>
      <c r="ATT50" s="4300"/>
      <c r="ATU50" s="4305"/>
      <c r="ATV50" s="4304"/>
      <c r="ATW50" s="4299"/>
      <c r="ATX50" s="4300"/>
      <c r="ATY50" s="4301"/>
      <c r="ATZ50" s="4302"/>
      <c r="AUA50" s="4299"/>
      <c r="AUB50" s="2602"/>
      <c r="AUC50" s="4287"/>
      <c r="AUD50" s="4303"/>
      <c r="AUE50" s="4304"/>
      <c r="AUF50" s="2603"/>
      <c r="AUG50" s="4305"/>
      <c r="AUH50" s="4306"/>
      <c r="AUI50" s="4305"/>
      <c r="AUJ50" s="4306"/>
      <c r="AUK50" s="4299"/>
      <c r="AUL50" s="4300"/>
      <c r="AUM50" s="4305"/>
      <c r="AUN50" s="4304"/>
      <c r="AUO50" s="4299"/>
      <c r="AUP50" s="4300"/>
      <c r="AUQ50" s="4301"/>
      <c r="AUR50" s="4302"/>
      <c r="AUS50" s="4299"/>
      <c r="AUT50" s="2602"/>
      <c r="AUU50" s="4287"/>
      <c r="AUV50" s="4303"/>
      <c r="AUW50" s="4304"/>
      <c r="AUX50" s="2603"/>
      <c r="AUY50" s="4305"/>
      <c r="AUZ50" s="4306"/>
      <c r="AVA50" s="4305"/>
      <c r="AVB50" s="4306"/>
      <c r="AVC50" s="4299"/>
      <c r="AVD50" s="4300"/>
      <c r="AVE50" s="4305"/>
      <c r="AVF50" s="4304"/>
      <c r="AVG50" s="4299"/>
      <c r="AVH50" s="4300"/>
      <c r="AVI50" s="4301"/>
      <c r="AVJ50" s="4302"/>
      <c r="AVK50" s="4299"/>
      <c r="AVL50" s="2602"/>
      <c r="AVM50" s="4287"/>
      <c r="AVN50" s="4303"/>
      <c r="AVO50" s="4304"/>
      <c r="AVP50" s="2603"/>
      <c r="AVQ50" s="4305"/>
      <c r="AVR50" s="4306"/>
      <c r="AVS50" s="4305"/>
      <c r="AVT50" s="4306"/>
      <c r="AVU50" s="4299"/>
      <c r="AVV50" s="4300"/>
      <c r="AVW50" s="4305"/>
      <c r="AVX50" s="4304"/>
      <c r="AVY50" s="4299"/>
      <c r="AVZ50" s="4300"/>
      <c r="AWA50" s="4301"/>
      <c r="AWB50" s="4302"/>
      <c r="AWC50" s="4299"/>
      <c r="AWD50" s="2602"/>
      <c r="AWE50" s="4287"/>
      <c r="AWF50" s="4303"/>
      <c r="AWG50" s="4304"/>
      <c r="AWH50" s="2603"/>
      <c r="AWI50" s="4305"/>
      <c r="AWJ50" s="4306"/>
      <c r="AWK50" s="4305"/>
      <c r="AWL50" s="4306"/>
      <c r="AWM50" s="4299"/>
      <c r="AWN50" s="4300"/>
      <c r="AWO50" s="4305"/>
      <c r="AWP50" s="4304"/>
      <c r="AWQ50" s="4299"/>
      <c r="AWR50" s="4300"/>
      <c r="AWS50" s="4301"/>
      <c r="AWT50" s="4302"/>
      <c r="AWU50" s="4299"/>
      <c r="AWV50" s="2602"/>
      <c r="AWW50" s="4287"/>
      <c r="AWX50" s="4303"/>
      <c r="AWY50" s="4304"/>
      <c r="AWZ50" s="2603"/>
      <c r="AXA50" s="4305"/>
      <c r="AXB50" s="4306"/>
      <c r="AXC50" s="4305"/>
      <c r="AXD50" s="4306"/>
      <c r="AXE50" s="4299"/>
      <c r="AXF50" s="4300"/>
      <c r="AXG50" s="4305"/>
      <c r="AXH50" s="4304"/>
      <c r="AXI50" s="4299"/>
      <c r="AXJ50" s="4300"/>
      <c r="AXK50" s="4301"/>
      <c r="AXL50" s="4302"/>
      <c r="AXM50" s="4299"/>
      <c r="AXN50" s="2602"/>
      <c r="AXO50" s="4287"/>
      <c r="AXP50" s="4303"/>
      <c r="AXQ50" s="4304"/>
      <c r="AXR50" s="2603"/>
      <c r="AXS50" s="4305"/>
      <c r="AXT50" s="4306"/>
      <c r="AXU50" s="4305"/>
      <c r="AXV50" s="4306"/>
      <c r="AXW50" s="4299"/>
      <c r="AXX50" s="4300"/>
      <c r="AXY50" s="4305"/>
      <c r="AXZ50" s="4304"/>
      <c r="AYA50" s="4299"/>
      <c r="AYB50" s="4300"/>
      <c r="AYC50" s="4301"/>
      <c r="AYD50" s="4302"/>
      <c r="AYE50" s="4299"/>
      <c r="AYF50" s="2602"/>
      <c r="AYG50" s="4287"/>
      <c r="AYH50" s="4303"/>
      <c r="AYI50" s="4304"/>
      <c r="AYJ50" s="2603"/>
      <c r="AYK50" s="4305"/>
      <c r="AYL50" s="4306"/>
      <c r="AYM50" s="4305"/>
      <c r="AYN50" s="4306"/>
      <c r="AYO50" s="4299"/>
      <c r="AYP50" s="4300"/>
      <c r="AYQ50" s="4305"/>
      <c r="AYR50" s="4304"/>
      <c r="AYS50" s="4299"/>
      <c r="AYT50" s="4300"/>
      <c r="AYU50" s="4301"/>
      <c r="AYV50" s="4302"/>
      <c r="AYW50" s="4299"/>
      <c r="AYX50" s="2602"/>
      <c r="AYY50" s="4287"/>
      <c r="AYZ50" s="4303"/>
      <c r="AZA50" s="4304"/>
      <c r="AZB50" s="2603"/>
      <c r="AZC50" s="4305"/>
      <c r="AZD50" s="4306"/>
      <c r="AZE50" s="4305"/>
      <c r="AZF50" s="4306"/>
      <c r="AZG50" s="4299"/>
      <c r="AZH50" s="4300"/>
      <c r="AZI50" s="4305"/>
      <c r="AZJ50" s="4304"/>
      <c r="AZK50" s="4299"/>
      <c r="AZL50" s="4300"/>
      <c r="AZM50" s="4301"/>
      <c r="AZN50" s="4302"/>
      <c r="AZO50" s="4299"/>
      <c r="AZP50" s="2602"/>
      <c r="AZQ50" s="4287"/>
      <c r="AZR50" s="4303"/>
      <c r="AZS50" s="4304"/>
      <c r="AZT50" s="2603"/>
      <c r="AZU50" s="4305"/>
      <c r="AZV50" s="4306"/>
      <c r="AZW50" s="4305"/>
      <c r="AZX50" s="4306"/>
      <c r="AZY50" s="4299"/>
      <c r="AZZ50" s="4300"/>
      <c r="BAA50" s="4305"/>
      <c r="BAB50" s="4304"/>
      <c r="BAC50" s="4299"/>
      <c r="BAD50" s="4300"/>
      <c r="BAE50" s="4301"/>
      <c r="BAF50" s="4302"/>
      <c r="BAG50" s="4299"/>
      <c r="BAH50" s="2602"/>
      <c r="BAI50" s="4287"/>
      <c r="BAJ50" s="4303"/>
      <c r="BAK50" s="4304"/>
      <c r="BAL50" s="2603"/>
      <c r="BAM50" s="4305"/>
      <c r="BAN50" s="4306"/>
      <c r="BAO50" s="4305"/>
      <c r="BAP50" s="4306"/>
      <c r="BAQ50" s="4299"/>
      <c r="BAR50" s="4300"/>
      <c r="BAS50" s="4305"/>
      <c r="BAT50" s="4304"/>
      <c r="BAU50" s="4299"/>
      <c r="BAV50" s="4300"/>
      <c r="BAW50" s="4301"/>
      <c r="BAX50" s="4302"/>
      <c r="BAY50" s="4299"/>
      <c r="BAZ50" s="2602"/>
      <c r="BBA50" s="4287"/>
      <c r="BBB50" s="4303"/>
      <c r="BBC50" s="4304"/>
      <c r="BBD50" s="2603"/>
      <c r="BBE50" s="4305"/>
      <c r="BBF50" s="4306"/>
      <c r="BBG50" s="4305"/>
      <c r="BBH50" s="4306"/>
      <c r="BBI50" s="4299"/>
      <c r="BBJ50" s="4300"/>
      <c r="BBK50" s="4305"/>
      <c r="BBL50" s="4304"/>
      <c r="BBM50" s="4299"/>
      <c r="BBN50" s="4300"/>
      <c r="BBO50" s="4301"/>
      <c r="BBP50" s="4302"/>
      <c r="BBQ50" s="4299"/>
      <c r="BBR50" s="2602"/>
      <c r="BBS50" s="4287"/>
      <c r="BBT50" s="4303"/>
      <c r="BBU50" s="4304"/>
      <c r="BBV50" s="2603"/>
      <c r="BBW50" s="4305"/>
      <c r="BBX50" s="4306"/>
      <c r="BBY50" s="4305"/>
      <c r="BBZ50" s="4306"/>
      <c r="BCA50" s="4299"/>
      <c r="BCB50" s="4300"/>
      <c r="BCC50" s="4305"/>
      <c r="BCD50" s="4304"/>
      <c r="BCE50" s="4299"/>
      <c r="BCF50" s="4300"/>
      <c r="BCG50" s="4301"/>
      <c r="BCH50" s="4302"/>
      <c r="BCI50" s="4299"/>
      <c r="BCJ50" s="2602"/>
      <c r="BCK50" s="4287"/>
      <c r="BCL50" s="4303"/>
      <c r="BCM50" s="4304"/>
      <c r="BCN50" s="2603"/>
      <c r="BCO50" s="4305"/>
      <c r="BCP50" s="4306"/>
      <c r="BCQ50" s="4305"/>
      <c r="BCR50" s="4306"/>
      <c r="BCS50" s="4299"/>
      <c r="BCT50" s="4300"/>
      <c r="BCU50" s="4305"/>
      <c r="BCV50" s="4304"/>
      <c r="BCW50" s="4299"/>
      <c r="BCX50" s="4300"/>
      <c r="BCY50" s="4301"/>
      <c r="BCZ50" s="4302"/>
      <c r="BDA50" s="4299"/>
      <c r="BDB50" s="2602"/>
      <c r="BDC50" s="4287"/>
      <c r="BDD50" s="4303"/>
      <c r="BDE50" s="4304"/>
      <c r="BDF50" s="2603"/>
      <c r="BDG50" s="4305"/>
      <c r="BDH50" s="4306"/>
      <c r="BDI50" s="4305"/>
      <c r="BDJ50" s="4306"/>
      <c r="BDK50" s="4299"/>
      <c r="BDL50" s="4300"/>
      <c r="BDM50" s="4305"/>
      <c r="BDN50" s="4304"/>
      <c r="BDO50" s="4299"/>
      <c r="BDP50" s="4300"/>
      <c r="BDQ50" s="4301"/>
      <c r="BDR50" s="4302"/>
      <c r="BDS50" s="4299"/>
      <c r="BDT50" s="2602"/>
      <c r="BDU50" s="4287"/>
      <c r="BDV50" s="4303"/>
      <c r="BDW50" s="4304"/>
      <c r="BDX50" s="2603"/>
      <c r="BDY50" s="4305"/>
      <c r="BDZ50" s="4306"/>
      <c r="BEA50" s="4305"/>
      <c r="BEB50" s="4306"/>
      <c r="BEC50" s="4299"/>
      <c r="BED50" s="4300"/>
      <c r="BEE50" s="4305"/>
      <c r="BEF50" s="4304"/>
      <c r="BEG50" s="4299"/>
      <c r="BEH50" s="4300"/>
      <c r="BEI50" s="4301"/>
      <c r="BEJ50" s="4302"/>
      <c r="BEK50" s="4299"/>
      <c r="BEL50" s="2602"/>
      <c r="BEM50" s="4287"/>
      <c r="BEN50" s="4303"/>
      <c r="BEO50" s="4304"/>
      <c r="BEP50" s="2603"/>
      <c r="BEQ50" s="4305"/>
      <c r="BER50" s="4306"/>
      <c r="BES50" s="4305"/>
      <c r="BET50" s="4306"/>
      <c r="BEU50" s="4299"/>
      <c r="BEV50" s="4300"/>
      <c r="BEW50" s="4305"/>
      <c r="BEX50" s="4304"/>
      <c r="BEY50" s="4299"/>
      <c r="BEZ50" s="4300"/>
      <c r="BFA50" s="4301"/>
      <c r="BFB50" s="4302"/>
      <c r="BFC50" s="4299"/>
      <c r="BFD50" s="2602"/>
      <c r="BFE50" s="4287"/>
      <c r="BFF50" s="4303"/>
      <c r="BFG50" s="4304"/>
      <c r="BFH50" s="2603"/>
      <c r="BFI50" s="4305"/>
      <c r="BFJ50" s="4306"/>
      <c r="BFK50" s="4305"/>
      <c r="BFL50" s="4306"/>
      <c r="BFM50" s="4299"/>
      <c r="BFN50" s="4300"/>
      <c r="BFO50" s="4305"/>
      <c r="BFP50" s="4304"/>
      <c r="BFQ50" s="4299"/>
      <c r="BFR50" s="4300"/>
      <c r="BFS50" s="4301"/>
      <c r="BFT50" s="4302"/>
      <c r="BFU50" s="4299"/>
      <c r="BFV50" s="2602"/>
      <c r="BFW50" s="4287"/>
      <c r="BFX50" s="4303"/>
      <c r="BFY50" s="4304"/>
      <c r="BFZ50" s="2603"/>
      <c r="BGA50" s="4305"/>
      <c r="BGB50" s="4306"/>
      <c r="BGC50" s="4305"/>
      <c r="BGD50" s="4306"/>
      <c r="BGE50" s="4299"/>
      <c r="BGF50" s="4300"/>
      <c r="BGG50" s="4305"/>
      <c r="BGH50" s="4304"/>
      <c r="BGI50" s="4299"/>
      <c r="BGJ50" s="4300"/>
      <c r="BGK50" s="4301"/>
      <c r="BGL50" s="4302"/>
      <c r="BGM50" s="4299"/>
      <c r="BGN50" s="2602"/>
      <c r="BGO50" s="4287"/>
      <c r="BGP50" s="4303"/>
      <c r="BGQ50" s="4304"/>
      <c r="BGR50" s="2603"/>
      <c r="BGS50" s="4305"/>
      <c r="BGT50" s="4306"/>
      <c r="BGU50" s="4305"/>
      <c r="BGV50" s="4306"/>
      <c r="BGW50" s="4299"/>
      <c r="BGX50" s="4300"/>
      <c r="BGY50" s="4305"/>
      <c r="BGZ50" s="4304"/>
      <c r="BHA50" s="4299"/>
      <c r="BHB50" s="4300"/>
      <c r="BHC50" s="4301"/>
      <c r="BHD50" s="4302"/>
      <c r="BHE50" s="4299"/>
      <c r="BHF50" s="2602"/>
      <c r="BHG50" s="4287"/>
      <c r="BHH50" s="4303"/>
      <c r="BHI50" s="4304"/>
      <c r="BHJ50" s="2603"/>
      <c r="BHK50" s="4305"/>
      <c r="BHL50" s="4306"/>
      <c r="BHM50" s="4305"/>
      <c r="BHN50" s="4306"/>
      <c r="BHO50" s="4299"/>
      <c r="BHP50" s="4300"/>
      <c r="BHQ50" s="4305"/>
      <c r="BHR50" s="4304"/>
      <c r="BHS50" s="4299"/>
      <c r="BHT50" s="4300"/>
      <c r="BHU50" s="4301"/>
      <c r="BHV50" s="4302"/>
      <c r="BHW50" s="4299"/>
      <c r="BHX50" s="2602"/>
      <c r="BHY50" s="4287"/>
      <c r="BHZ50" s="4303"/>
      <c r="BIA50" s="4304"/>
      <c r="BIB50" s="2603"/>
      <c r="BIC50" s="4305"/>
      <c r="BID50" s="4306"/>
      <c r="BIE50" s="4305"/>
      <c r="BIF50" s="4306"/>
      <c r="BIG50" s="4299"/>
      <c r="BIH50" s="4300"/>
      <c r="BII50" s="4305"/>
      <c r="BIJ50" s="4304"/>
      <c r="BIK50" s="4299"/>
      <c r="BIL50" s="4300"/>
      <c r="BIM50" s="4301"/>
      <c r="BIN50" s="4302"/>
      <c r="BIO50" s="4299"/>
      <c r="BIP50" s="2602"/>
      <c r="BIQ50" s="4287"/>
      <c r="BIR50" s="4303"/>
      <c r="BIS50" s="4304"/>
      <c r="BIT50" s="2603"/>
      <c r="BIU50" s="4305"/>
      <c r="BIV50" s="4306"/>
      <c r="BIW50" s="4305"/>
      <c r="BIX50" s="4306"/>
      <c r="BIY50" s="4299"/>
      <c r="BIZ50" s="4300"/>
      <c r="BJA50" s="4305"/>
      <c r="BJB50" s="4304"/>
      <c r="BJC50" s="4299"/>
      <c r="BJD50" s="4300"/>
      <c r="BJE50" s="4301"/>
      <c r="BJF50" s="4302"/>
      <c r="BJG50" s="4299"/>
      <c r="BJH50" s="2602"/>
      <c r="BJI50" s="4287"/>
      <c r="BJJ50" s="4303"/>
      <c r="BJK50" s="4304"/>
      <c r="BJL50" s="2603"/>
      <c r="BJM50" s="4305"/>
      <c r="BJN50" s="4306"/>
      <c r="BJO50" s="4305"/>
      <c r="BJP50" s="4306"/>
      <c r="BJQ50" s="4299"/>
      <c r="BJR50" s="4300"/>
      <c r="BJS50" s="4305"/>
      <c r="BJT50" s="4304"/>
      <c r="BJU50" s="4299"/>
      <c r="BJV50" s="4300"/>
      <c r="BJW50" s="4301"/>
      <c r="BJX50" s="4302"/>
      <c r="BJY50" s="4299"/>
      <c r="BJZ50" s="2602"/>
      <c r="BKA50" s="4287"/>
      <c r="BKB50" s="4303"/>
      <c r="BKC50" s="4304"/>
      <c r="BKD50" s="2603"/>
      <c r="BKE50" s="4305"/>
      <c r="BKF50" s="4306"/>
      <c r="BKG50" s="4305"/>
      <c r="BKH50" s="4306"/>
      <c r="BKI50" s="4299"/>
      <c r="BKJ50" s="4300"/>
      <c r="BKK50" s="4305"/>
      <c r="BKL50" s="4304"/>
      <c r="BKM50" s="4299"/>
      <c r="BKN50" s="4300"/>
      <c r="BKO50" s="4301"/>
      <c r="BKP50" s="4302"/>
      <c r="BKQ50" s="4299"/>
      <c r="BKR50" s="2602"/>
      <c r="BKS50" s="4287"/>
      <c r="BKT50" s="4303"/>
      <c r="BKU50" s="4304"/>
      <c r="BKV50" s="2603"/>
      <c r="BKW50" s="4305"/>
      <c r="BKX50" s="4306"/>
      <c r="BKY50" s="4305"/>
      <c r="BKZ50" s="4306"/>
      <c r="BLA50" s="4299"/>
      <c r="BLB50" s="4300"/>
      <c r="BLC50" s="4305"/>
      <c r="BLD50" s="4304"/>
      <c r="BLE50" s="4299"/>
      <c r="BLF50" s="4300"/>
      <c r="BLG50" s="4301"/>
      <c r="BLH50" s="4302"/>
      <c r="BLI50" s="4299"/>
      <c r="BLJ50" s="2602"/>
      <c r="BLK50" s="4287"/>
      <c r="BLL50" s="4303"/>
      <c r="BLM50" s="4304"/>
      <c r="BLN50" s="2603"/>
      <c r="BLO50" s="4305"/>
      <c r="BLP50" s="4306"/>
      <c r="BLQ50" s="4305"/>
      <c r="BLR50" s="4306"/>
      <c r="BLS50" s="4299"/>
      <c r="BLT50" s="4300"/>
      <c r="BLU50" s="4305"/>
      <c r="BLV50" s="4304"/>
      <c r="BLW50" s="4299"/>
      <c r="BLX50" s="4300"/>
      <c r="BLY50" s="4301"/>
      <c r="BLZ50" s="4302"/>
      <c r="BMA50" s="4299"/>
      <c r="BMB50" s="2602"/>
      <c r="BMC50" s="4287"/>
      <c r="BMD50" s="4303"/>
      <c r="BME50" s="4304"/>
      <c r="BMF50" s="2603"/>
      <c r="BMG50" s="4305"/>
      <c r="BMH50" s="4306"/>
      <c r="BMI50" s="4305"/>
      <c r="BMJ50" s="4306"/>
      <c r="BMK50" s="4299"/>
      <c r="BML50" s="4300"/>
      <c r="BMM50" s="4305"/>
      <c r="BMN50" s="4304"/>
      <c r="BMO50" s="4299"/>
      <c r="BMP50" s="4300"/>
      <c r="BMQ50" s="4301"/>
      <c r="BMR50" s="4302"/>
      <c r="BMS50" s="4299"/>
      <c r="BMT50" s="2602"/>
      <c r="BMU50" s="4287"/>
      <c r="BMV50" s="4303"/>
      <c r="BMW50" s="4304"/>
      <c r="BMX50" s="2603"/>
      <c r="BMY50" s="4305"/>
      <c r="BMZ50" s="4306"/>
      <c r="BNA50" s="4305"/>
      <c r="BNB50" s="4306"/>
      <c r="BNC50" s="4299"/>
      <c r="BND50" s="4300"/>
      <c r="BNE50" s="4305"/>
      <c r="BNF50" s="4304"/>
      <c r="BNG50" s="4299"/>
      <c r="BNH50" s="4300"/>
      <c r="BNI50" s="4301"/>
      <c r="BNJ50" s="4302"/>
      <c r="BNK50" s="4299"/>
      <c r="BNL50" s="2602"/>
      <c r="BNM50" s="4287"/>
      <c r="BNN50" s="4303"/>
      <c r="BNO50" s="4304"/>
      <c r="BNP50" s="2603"/>
      <c r="BNQ50" s="4305"/>
      <c r="BNR50" s="4306"/>
      <c r="BNS50" s="4305"/>
      <c r="BNT50" s="4306"/>
      <c r="BNU50" s="4299"/>
      <c r="BNV50" s="4300"/>
      <c r="BNW50" s="4305"/>
      <c r="BNX50" s="4304"/>
      <c r="BNY50" s="4299"/>
      <c r="BNZ50" s="4300"/>
      <c r="BOA50" s="4301"/>
      <c r="BOB50" s="4302"/>
      <c r="BOC50" s="4299"/>
      <c r="BOD50" s="2602"/>
      <c r="BOE50" s="4287"/>
      <c r="BOF50" s="4303"/>
      <c r="BOG50" s="4304"/>
      <c r="BOH50" s="2603"/>
      <c r="BOI50" s="4305"/>
      <c r="BOJ50" s="4306"/>
      <c r="BOK50" s="4305"/>
      <c r="BOL50" s="4306"/>
      <c r="BOM50" s="4299"/>
      <c r="BON50" s="4300"/>
      <c r="BOO50" s="4305"/>
      <c r="BOP50" s="4304"/>
      <c r="BOQ50" s="4299"/>
      <c r="BOR50" s="4300"/>
      <c r="BOS50" s="4301"/>
      <c r="BOT50" s="4302"/>
      <c r="BOU50" s="4299"/>
      <c r="BOV50" s="2602"/>
      <c r="BOW50" s="4287"/>
      <c r="BOX50" s="4303"/>
      <c r="BOY50" s="4304"/>
      <c r="BOZ50" s="2603"/>
      <c r="BPA50" s="4305"/>
      <c r="BPB50" s="4306"/>
      <c r="BPC50" s="4305"/>
      <c r="BPD50" s="4306"/>
      <c r="BPE50" s="4299"/>
      <c r="BPF50" s="4300"/>
      <c r="BPG50" s="4305"/>
      <c r="BPH50" s="4304"/>
      <c r="BPI50" s="4299"/>
      <c r="BPJ50" s="4300"/>
      <c r="BPK50" s="4301"/>
      <c r="BPL50" s="4302"/>
      <c r="BPM50" s="4299"/>
      <c r="BPN50" s="2602"/>
      <c r="BPO50" s="4287"/>
      <c r="BPP50" s="4303"/>
      <c r="BPQ50" s="4304"/>
      <c r="BPR50" s="2603"/>
      <c r="BPS50" s="4305"/>
      <c r="BPT50" s="4306"/>
      <c r="BPU50" s="4305"/>
      <c r="BPV50" s="4306"/>
      <c r="BPW50" s="4299"/>
      <c r="BPX50" s="4300"/>
      <c r="BPY50" s="4305"/>
      <c r="BPZ50" s="4304"/>
      <c r="BQA50" s="4299"/>
      <c r="BQB50" s="4300"/>
      <c r="BQC50" s="4301"/>
      <c r="BQD50" s="4302"/>
      <c r="BQE50" s="4299"/>
      <c r="BQF50" s="2602"/>
      <c r="BQG50" s="4287"/>
      <c r="BQH50" s="4303"/>
      <c r="BQI50" s="4304"/>
      <c r="BQJ50" s="2603"/>
      <c r="BQK50" s="4305"/>
      <c r="BQL50" s="4306"/>
      <c r="BQM50" s="4305"/>
      <c r="BQN50" s="4306"/>
      <c r="BQO50" s="4299"/>
      <c r="BQP50" s="4300"/>
      <c r="BQQ50" s="4305"/>
      <c r="BQR50" s="4304"/>
      <c r="BQS50" s="4299"/>
      <c r="BQT50" s="4300"/>
      <c r="BQU50" s="4301"/>
      <c r="BQV50" s="4302"/>
      <c r="BQW50" s="4299"/>
      <c r="BQX50" s="2602"/>
      <c r="BQY50" s="4287"/>
      <c r="BQZ50" s="4303"/>
      <c r="BRA50" s="4304"/>
      <c r="BRB50" s="2603"/>
      <c r="BRC50" s="4305"/>
      <c r="BRD50" s="4306"/>
      <c r="BRE50" s="4305"/>
      <c r="BRF50" s="4306"/>
      <c r="BRG50" s="4299"/>
      <c r="BRH50" s="4300"/>
      <c r="BRI50" s="4305"/>
      <c r="BRJ50" s="4304"/>
      <c r="BRK50" s="4299"/>
      <c r="BRL50" s="4300"/>
      <c r="BRM50" s="4301"/>
      <c r="BRN50" s="4302"/>
      <c r="BRO50" s="4299"/>
      <c r="BRP50" s="2602"/>
      <c r="BRQ50" s="4287"/>
      <c r="BRR50" s="4303"/>
      <c r="BRS50" s="4304"/>
      <c r="BRT50" s="2603"/>
      <c r="BRU50" s="4305"/>
      <c r="BRV50" s="4306"/>
      <c r="BRW50" s="4305"/>
      <c r="BRX50" s="4306"/>
      <c r="BRY50" s="4299"/>
      <c r="BRZ50" s="4300"/>
      <c r="BSA50" s="4305"/>
      <c r="BSB50" s="4304"/>
      <c r="BSC50" s="4299"/>
      <c r="BSD50" s="4300"/>
      <c r="BSE50" s="4301"/>
      <c r="BSF50" s="4302"/>
      <c r="BSG50" s="4299"/>
      <c r="BSH50" s="2602"/>
      <c r="BSI50" s="4287"/>
      <c r="BSJ50" s="4303"/>
      <c r="BSK50" s="4304"/>
      <c r="BSL50" s="2603"/>
      <c r="BSM50" s="4305"/>
      <c r="BSN50" s="4306"/>
      <c r="BSO50" s="4305"/>
      <c r="BSP50" s="4306"/>
      <c r="BSQ50" s="4299"/>
      <c r="BSR50" s="4300"/>
      <c r="BSS50" s="4305"/>
      <c r="BST50" s="4304"/>
      <c r="BSU50" s="4299"/>
      <c r="BSV50" s="4300"/>
      <c r="BSW50" s="4301"/>
      <c r="BSX50" s="4302"/>
      <c r="BSY50" s="4299"/>
      <c r="BSZ50" s="2602"/>
      <c r="BTA50" s="4287"/>
      <c r="BTB50" s="4303"/>
      <c r="BTC50" s="4304"/>
      <c r="BTD50" s="2603"/>
      <c r="BTE50" s="4305"/>
      <c r="BTF50" s="4306"/>
      <c r="BTG50" s="4305"/>
      <c r="BTH50" s="4306"/>
      <c r="BTI50" s="4299"/>
      <c r="BTJ50" s="4300"/>
      <c r="BTK50" s="4305"/>
      <c r="BTL50" s="4304"/>
      <c r="BTM50" s="4299"/>
      <c r="BTN50" s="4300"/>
      <c r="BTO50" s="4301"/>
      <c r="BTP50" s="4302"/>
      <c r="BTQ50" s="4299"/>
      <c r="BTR50" s="2602"/>
      <c r="BTS50" s="4287"/>
      <c r="BTT50" s="4303"/>
      <c r="BTU50" s="4304"/>
      <c r="BTV50" s="2603"/>
      <c r="BTW50" s="4305"/>
      <c r="BTX50" s="4306"/>
      <c r="BTY50" s="4305"/>
      <c r="BTZ50" s="4306"/>
      <c r="BUA50" s="4299"/>
      <c r="BUB50" s="4300"/>
      <c r="BUC50" s="4305"/>
      <c r="BUD50" s="4304"/>
      <c r="BUE50" s="4299"/>
      <c r="BUF50" s="4300"/>
      <c r="BUG50" s="4301"/>
      <c r="BUH50" s="4302"/>
      <c r="BUI50" s="4299"/>
      <c r="BUJ50" s="2602"/>
      <c r="BUK50" s="4287"/>
      <c r="BUL50" s="4303"/>
      <c r="BUM50" s="4304"/>
      <c r="BUN50" s="2603"/>
      <c r="BUO50" s="4305"/>
      <c r="BUP50" s="4306"/>
      <c r="BUQ50" s="4305"/>
      <c r="BUR50" s="4306"/>
      <c r="BUS50" s="4299"/>
      <c r="BUT50" s="4300"/>
      <c r="BUU50" s="4305"/>
      <c r="BUV50" s="4304"/>
      <c r="BUW50" s="4299"/>
      <c r="BUX50" s="4300"/>
      <c r="BUY50" s="4301"/>
      <c r="BUZ50" s="4302"/>
      <c r="BVA50" s="4299"/>
      <c r="BVB50" s="2602"/>
      <c r="BVC50" s="4287"/>
      <c r="BVD50" s="4303"/>
      <c r="BVE50" s="4304"/>
      <c r="BVF50" s="2603"/>
      <c r="BVG50" s="4305"/>
      <c r="BVH50" s="4306"/>
      <c r="BVI50" s="4305"/>
      <c r="BVJ50" s="4306"/>
      <c r="BVK50" s="4299"/>
      <c r="BVL50" s="4300"/>
      <c r="BVM50" s="4305"/>
      <c r="BVN50" s="4304"/>
      <c r="BVO50" s="4299"/>
      <c r="BVP50" s="4300"/>
      <c r="BVQ50" s="4301"/>
      <c r="BVR50" s="4302"/>
      <c r="BVS50" s="4299"/>
      <c r="BVT50" s="2602"/>
      <c r="BVU50" s="4287"/>
      <c r="BVV50" s="4303"/>
      <c r="BVW50" s="4304"/>
      <c r="BVX50" s="2603"/>
      <c r="BVY50" s="4305"/>
      <c r="BVZ50" s="4306"/>
      <c r="BWA50" s="4305"/>
      <c r="BWB50" s="4306"/>
      <c r="BWC50" s="4299"/>
      <c r="BWD50" s="4300"/>
      <c r="BWE50" s="4305"/>
      <c r="BWF50" s="4304"/>
      <c r="BWG50" s="4299"/>
      <c r="BWH50" s="4300"/>
      <c r="BWI50" s="4301"/>
      <c r="BWJ50" s="4302"/>
      <c r="BWK50" s="4299"/>
      <c r="BWL50" s="2602"/>
      <c r="BWM50" s="4287"/>
      <c r="BWN50" s="4303"/>
      <c r="BWO50" s="4304"/>
      <c r="BWP50" s="2603"/>
      <c r="BWQ50" s="4305"/>
      <c r="BWR50" s="4306"/>
      <c r="BWS50" s="4305"/>
      <c r="BWT50" s="4306"/>
      <c r="BWU50" s="4299"/>
      <c r="BWV50" s="4300"/>
      <c r="BWW50" s="4305"/>
      <c r="BWX50" s="4304"/>
      <c r="BWY50" s="4299"/>
      <c r="BWZ50" s="4300"/>
      <c r="BXA50" s="4301"/>
      <c r="BXB50" s="4302"/>
      <c r="BXC50" s="4299"/>
      <c r="BXD50" s="2602"/>
      <c r="BXE50" s="4287"/>
      <c r="BXF50" s="4303"/>
      <c r="BXG50" s="4304"/>
      <c r="BXH50" s="2603"/>
      <c r="BXI50" s="4305"/>
      <c r="BXJ50" s="4306"/>
      <c r="BXK50" s="4305"/>
      <c r="BXL50" s="4306"/>
      <c r="BXM50" s="4299"/>
      <c r="BXN50" s="4300"/>
      <c r="BXO50" s="4305"/>
      <c r="BXP50" s="4304"/>
      <c r="BXQ50" s="4299"/>
      <c r="BXR50" s="4300"/>
      <c r="BXS50" s="4301"/>
      <c r="BXT50" s="4302"/>
      <c r="BXU50" s="4299"/>
      <c r="BXV50" s="2602"/>
      <c r="BXW50" s="4287"/>
      <c r="BXX50" s="4303"/>
      <c r="BXY50" s="4304"/>
      <c r="BXZ50" s="2603"/>
      <c r="BYA50" s="4305"/>
      <c r="BYB50" s="4306"/>
      <c r="BYC50" s="4305"/>
      <c r="BYD50" s="4306"/>
      <c r="BYE50" s="4299"/>
      <c r="BYF50" s="4300"/>
      <c r="BYG50" s="4305"/>
      <c r="BYH50" s="4304"/>
      <c r="BYI50" s="4299"/>
      <c r="BYJ50" s="4300"/>
      <c r="BYK50" s="4301"/>
      <c r="BYL50" s="4302"/>
      <c r="BYM50" s="4299"/>
      <c r="BYN50" s="2602"/>
      <c r="BYO50" s="4287"/>
      <c r="BYP50" s="4303"/>
      <c r="BYQ50" s="4304"/>
      <c r="BYR50" s="2603"/>
      <c r="BYS50" s="4305"/>
      <c r="BYT50" s="4306"/>
      <c r="BYU50" s="4305"/>
      <c r="BYV50" s="4306"/>
      <c r="BYW50" s="4299"/>
      <c r="BYX50" s="4300"/>
      <c r="BYY50" s="4305"/>
      <c r="BYZ50" s="4304"/>
      <c r="BZA50" s="4299"/>
      <c r="BZB50" s="4300"/>
      <c r="BZC50" s="4301"/>
      <c r="BZD50" s="4302"/>
      <c r="BZE50" s="4299"/>
      <c r="BZF50" s="2602"/>
      <c r="BZG50" s="4287"/>
      <c r="BZH50" s="4303"/>
      <c r="BZI50" s="4304"/>
      <c r="BZJ50" s="2603"/>
      <c r="BZK50" s="4305"/>
      <c r="BZL50" s="4306"/>
      <c r="BZM50" s="4305"/>
      <c r="BZN50" s="4306"/>
      <c r="BZO50" s="4299"/>
      <c r="BZP50" s="4300"/>
      <c r="BZQ50" s="4305"/>
      <c r="BZR50" s="4304"/>
      <c r="BZS50" s="4299"/>
      <c r="BZT50" s="4300"/>
      <c r="BZU50" s="4301"/>
      <c r="BZV50" s="4302"/>
      <c r="BZW50" s="4299"/>
      <c r="BZX50" s="2602"/>
      <c r="BZY50" s="4287"/>
      <c r="BZZ50" s="4303"/>
      <c r="CAA50" s="4304"/>
      <c r="CAB50" s="2603"/>
      <c r="CAC50" s="4305"/>
      <c r="CAD50" s="4306"/>
      <c r="CAE50" s="4305"/>
      <c r="CAF50" s="4306"/>
      <c r="CAG50" s="4299"/>
      <c r="CAH50" s="4300"/>
      <c r="CAI50" s="4305"/>
      <c r="CAJ50" s="4304"/>
      <c r="CAK50" s="4299"/>
      <c r="CAL50" s="4300"/>
      <c r="CAM50" s="4301"/>
      <c r="CAN50" s="4302"/>
      <c r="CAO50" s="4299"/>
      <c r="CAP50" s="2602"/>
      <c r="CAQ50" s="4287"/>
      <c r="CAR50" s="4303"/>
      <c r="CAS50" s="4304"/>
      <c r="CAT50" s="2603"/>
      <c r="CAU50" s="4305"/>
      <c r="CAV50" s="4306"/>
      <c r="CAW50" s="4305"/>
      <c r="CAX50" s="4306"/>
      <c r="CAY50" s="4299"/>
      <c r="CAZ50" s="4300"/>
      <c r="CBA50" s="4305"/>
      <c r="CBB50" s="4304"/>
      <c r="CBC50" s="4299"/>
      <c r="CBD50" s="4300"/>
      <c r="CBE50" s="4301"/>
      <c r="CBF50" s="4302"/>
      <c r="CBG50" s="4299"/>
      <c r="CBH50" s="2602"/>
      <c r="CBI50" s="4287"/>
      <c r="CBJ50" s="4303"/>
      <c r="CBK50" s="4304"/>
      <c r="CBL50" s="2603"/>
      <c r="CBM50" s="4305"/>
      <c r="CBN50" s="4306"/>
      <c r="CBO50" s="4305"/>
      <c r="CBP50" s="4306"/>
      <c r="CBQ50" s="4299"/>
      <c r="CBR50" s="4300"/>
      <c r="CBS50" s="4305"/>
      <c r="CBT50" s="4304"/>
      <c r="CBU50" s="4299"/>
      <c r="CBV50" s="4300"/>
      <c r="CBW50" s="4301"/>
      <c r="CBX50" s="4302"/>
      <c r="CBY50" s="4299"/>
      <c r="CBZ50" s="2602"/>
      <c r="CCA50" s="4287"/>
      <c r="CCB50" s="4303"/>
      <c r="CCC50" s="4304"/>
      <c r="CCD50" s="2603"/>
      <c r="CCE50" s="4305"/>
      <c r="CCF50" s="4306"/>
      <c r="CCG50" s="4305"/>
      <c r="CCH50" s="4306"/>
      <c r="CCI50" s="4299"/>
      <c r="CCJ50" s="4300"/>
      <c r="CCK50" s="4305"/>
      <c r="CCL50" s="4304"/>
      <c r="CCM50" s="4299"/>
      <c r="CCN50" s="4300"/>
      <c r="CCO50" s="4301"/>
      <c r="CCP50" s="4302"/>
      <c r="CCQ50" s="4299"/>
      <c r="CCR50" s="2602"/>
      <c r="CCS50" s="4287"/>
      <c r="CCT50" s="4303"/>
      <c r="CCU50" s="4304"/>
      <c r="CCV50" s="2603"/>
      <c r="CCW50" s="4305"/>
      <c r="CCX50" s="4306"/>
      <c r="CCY50" s="4305"/>
      <c r="CCZ50" s="4306"/>
      <c r="CDA50" s="4299"/>
      <c r="CDB50" s="4300"/>
      <c r="CDC50" s="4305"/>
      <c r="CDD50" s="4304"/>
      <c r="CDE50" s="4299"/>
      <c r="CDF50" s="4300"/>
      <c r="CDG50" s="4301"/>
      <c r="CDH50" s="4302"/>
      <c r="CDI50" s="4299"/>
      <c r="CDJ50" s="2602"/>
      <c r="CDK50" s="4287"/>
      <c r="CDL50" s="4303"/>
      <c r="CDM50" s="4304"/>
      <c r="CDN50" s="2603"/>
      <c r="CDO50" s="4305"/>
      <c r="CDP50" s="4306"/>
      <c r="CDQ50" s="4305"/>
      <c r="CDR50" s="4306"/>
      <c r="CDS50" s="4299"/>
      <c r="CDT50" s="4300"/>
      <c r="CDU50" s="4305"/>
      <c r="CDV50" s="4304"/>
      <c r="CDW50" s="4299"/>
      <c r="CDX50" s="4300"/>
      <c r="CDY50" s="4301"/>
      <c r="CDZ50" s="4302"/>
      <c r="CEA50" s="4299"/>
      <c r="CEB50" s="2602"/>
      <c r="CEC50" s="4287"/>
      <c r="CED50" s="4303"/>
      <c r="CEE50" s="4304"/>
      <c r="CEF50" s="2603"/>
      <c r="CEG50" s="4305"/>
      <c r="CEH50" s="4306"/>
      <c r="CEI50" s="4305"/>
      <c r="CEJ50" s="4306"/>
      <c r="CEK50" s="4299"/>
      <c r="CEL50" s="4300"/>
      <c r="CEM50" s="4305"/>
      <c r="CEN50" s="4304"/>
      <c r="CEO50" s="4299"/>
      <c r="CEP50" s="4300"/>
      <c r="CEQ50" s="4301"/>
      <c r="CER50" s="4302"/>
      <c r="CES50" s="4299"/>
      <c r="CET50" s="2602"/>
      <c r="CEU50" s="4287"/>
      <c r="CEV50" s="4303"/>
      <c r="CEW50" s="4304"/>
      <c r="CEX50" s="2603"/>
      <c r="CEY50" s="4305"/>
      <c r="CEZ50" s="4306"/>
      <c r="CFA50" s="4305"/>
      <c r="CFB50" s="4306"/>
      <c r="CFC50" s="4299"/>
      <c r="CFD50" s="4300"/>
      <c r="CFE50" s="4305"/>
      <c r="CFF50" s="4304"/>
      <c r="CFG50" s="4299"/>
      <c r="CFH50" s="4300"/>
      <c r="CFI50" s="4301"/>
      <c r="CFJ50" s="4302"/>
      <c r="CFK50" s="4299"/>
      <c r="CFL50" s="2602"/>
      <c r="CFM50" s="4287"/>
      <c r="CFN50" s="4303"/>
      <c r="CFO50" s="4304"/>
      <c r="CFP50" s="2603"/>
      <c r="CFQ50" s="4305"/>
      <c r="CFR50" s="4306"/>
      <c r="CFS50" s="4305"/>
      <c r="CFT50" s="4306"/>
      <c r="CFU50" s="4299"/>
      <c r="CFV50" s="4300"/>
      <c r="CFW50" s="4305"/>
      <c r="CFX50" s="4304"/>
      <c r="CFY50" s="4299"/>
      <c r="CFZ50" s="4300"/>
      <c r="CGA50" s="4301"/>
      <c r="CGB50" s="4302"/>
      <c r="CGC50" s="4299"/>
      <c r="CGD50" s="2602"/>
      <c r="CGE50" s="4287"/>
      <c r="CGF50" s="4303"/>
      <c r="CGG50" s="4304"/>
      <c r="CGH50" s="2603"/>
      <c r="CGI50" s="4305"/>
      <c r="CGJ50" s="4306"/>
      <c r="CGK50" s="4305"/>
      <c r="CGL50" s="4306"/>
      <c r="CGM50" s="4299"/>
      <c r="CGN50" s="4300"/>
      <c r="CGO50" s="4305"/>
      <c r="CGP50" s="4304"/>
      <c r="CGQ50" s="4299"/>
      <c r="CGR50" s="4300"/>
      <c r="CGS50" s="4301"/>
      <c r="CGT50" s="4302"/>
      <c r="CGU50" s="4299"/>
      <c r="CGV50" s="2602"/>
      <c r="CGW50" s="4287"/>
      <c r="CGX50" s="4303"/>
      <c r="CGY50" s="4304"/>
      <c r="CGZ50" s="2603"/>
      <c r="CHA50" s="4305"/>
      <c r="CHB50" s="4306"/>
      <c r="CHC50" s="4305"/>
      <c r="CHD50" s="4306"/>
      <c r="CHE50" s="4299"/>
      <c r="CHF50" s="4300"/>
      <c r="CHG50" s="4305"/>
      <c r="CHH50" s="4304"/>
      <c r="CHI50" s="4299"/>
      <c r="CHJ50" s="4300"/>
      <c r="CHK50" s="4301"/>
      <c r="CHL50" s="4302"/>
      <c r="CHM50" s="4299"/>
      <c r="CHN50" s="2602"/>
      <c r="CHO50" s="4287"/>
      <c r="CHP50" s="4303"/>
      <c r="CHQ50" s="4304"/>
      <c r="CHR50" s="2603"/>
      <c r="CHS50" s="4305"/>
      <c r="CHT50" s="4306"/>
      <c r="CHU50" s="4305"/>
      <c r="CHV50" s="4306"/>
      <c r="CHW50" s="4299"/>
      <c r="CHX50" s="4300"/>
      <c r="CHY50" s="4305"/>
      <c r="CHZ50" s="4304"/>
      <c r="CIA50" s="4299"/>
      <c r="CIB50" s="4300"/>
      <c r="CIC50" s="4301"/>
      <c r="CID50" s="4302"/>
      <c r="CIE50" s="4299"/>
      <c r="CIF50" s="2602"/>
      <c r="CIG50" s="4287"/>
      <c r="CIH50" s="4303"/>
      <c r="CII50" s="4304"/>
      <c r="CIJ50" s="2603"/>
      <c r="CIK50" s="4305"/>
      <c r="CIL50" s="4306"/>
      <c r="CIM50" s="4305"/>
      <c r="CIN50" s="4306"/>
      <c r="CIO50" s="4299"/>
      <c r="CIP50" s="4300"/>
      <c r="CIQ50" s="4305"/>
      <c r="CIR50" s="4304"/>
      <c r="CIS50" s="4299"/>
      <c r="CIT50" s="4300"/>
      <c r="CIU50" s="4301"/>
      <c r="CIV50" s="4302"/>
      <c r="CIW50" s="4299"/>
      <c r="CIX50" s="2602"/>
      <c r="CIY50" s="4287"/>
      <c r="CIZ50" s="4303"/>
      <c r="CJA50" s="4304"/>
      <c r="CJB50" s="2603"/>
      <c r="CJC50" s="4305"/>
      <c r="CJD50" s="4306"/>
      <c r="CJE50" s="4305"/>
      <c r="CJF50" s="4306"/>
      <c r="CJG50" s="4299"/>
      <c r="CJH50" s="4300"/>
      <c r="CJI50" s="4305"/>
      <c r="CJJ50" s="4304"/>
      <c r="CJK50" s="4299"/>
      <c r="CJL50" s="4300"/>
      <c r="CJM50" s="4301"/>
      <c r="CJN50" s="4302"/>
      <c r="CJO50" s="4299"/>
      <c r="CJP50" s="2602"/>
      <c r="CJQ50" s="4287"/>
      <c r="CJR50" s="4303"/>
      <c r="CJS50" s="4304"/>
      <c r="CJT50" s="2603"/>
      <c r="CJU50" s="4305"/>
      <c r="CJV50" s="4306"/>
      <c r="CJW50" s="4305"/>
      <c r="CJX50" s="4306"/>
      <c r="CJY50" s="4299"/>
      <c r="CJZ50" s="4300"/>
      <c r="CKA50" s="4305"/>
      <c r="CKB50" s="4304"/>
      <c r="CKC50" s="4299"/>
      <c r="CKD50" s="4300"/>
      <c r="CKE50" s="4301"/>
      <c r="CKF50" s="4302"/>
      <c r="CKG50" s="4299"/>
      <c r="CKH50" s="2602"/>
      <c r="CKI50" s="4287"/>
      <c r="CKJ50" s="4303"/>
      <c r="CKK50" s="4304"/>
      <c r="CKL50" s="2603"/>
      <c r="CKM50" s="4305"/>
      <c r="CKN50" s="4306"/>
      <c r="CKO50" s="4305"/>
      <c r="CKP50" s="4306"/>
      <c r="CKQ50" s="4299"/>
      <c r="CKR50" s="4300"/>
      <c r="CKS50" s="4305"/>
      <c r="CKT50" s="4304"/>
      <c r="CKU50" s="4299"/>
      <c r="CKV50" s="4300"/>
      <c r="CKW50" s="4301"/>
      <c r="CKX50" s="4302"/>
      <c r="CKY50" s="4299"/>
      <c r="CKZ50" s="2602"/>
      <c r="CLA50" s="4287"/>
      <c r="CLB50" s="4303"/>
      <c r="CLC50" s="4304"/>
      <c r="CLD50" s="2603"/>
      <c r="CLE50" s="4305"/>
      <c r="CLF50" s="4306"/>
      <c r="CLG50" s="4305"/>
      <c r="CLH50" s="4306"/>
      <c r="CLI50" s="4299"/>
      <c r="CLJ50" s="4300"/>
      <c r="CLK50" s="4305"/>
      <c r="CLL50" s="4304"/>
      <c r="CLM50" s="4299"/>
      <c r="CLN50" s="4300"/>
      <c r="CLO50" s="4301"/>
      <c r="CLP50" s="4302"/>
      <c r="CLQ50" s="4299"/>
      <c r="CLR50" s="2602"/>
      <c r="CLS50" s="4287"/>
      <c r="CLT50" s="4303"/>
      <c r="CLU50" s="4304"/>
      <c r="CLV50" s="2603"/>
      <c r="CLW50" s="4305"/>
      <c r="CLX50" s="4306"/>
      <c r="CLY50" s="4305"/>
      <c r="CLZ50" s="4306"/>
      <c r="CMA50" s="4299"/>
      <c r="CMB50" s="4300"/>
      <c r="CMC50" s="4305"/>
      <c r="CMD50" s="4304"/>
      <c r="CME50" s="4299"/>
      <c r="CMF50" s="4300"/>
      <c r="CMG50" s="4301"/>
      <c r="CMH50" s="4302"/>
      <c r="CMI50" s="4299"/>
      <c r="CMJ50" s="2602"/>
      <c r="CMK50" s="4287"/>
      <c r="CML50" s="4303"/>
      <c r="CMM50" s="4304"/>
      <c r="CMN50" s="2603"/>
      <c r="CMO50" s="4305"/>
      <c r="CMP50" s="4306"/>
      <c r="CMQ50" s="4305"/>
      <c r="CMR50" s="4306"/>
      <c r="CMS50" s="4299"/>
      <c r="CMT50" s="4300"/>
      <c r="CMU50" s="4305"/>
      <c r="CMV50" s="4304"/>
      <c r="CMW50" s="4299"/>
      <c r="CMX50" s="4300"/>
      <c r="CMY50" s="4301"/>
      <c r="CMZ50" s="4302"/>
      <c r="CNA50" s="4299"/>
      <c r="CNB50" s="2602"/>
      <c r="CNC50" s="4287"/>
      <c r="CND50" s="4303"/>
      <c r="CNE50" s="4304"/>
      <c r="CNF50" s="2603"/>
      <c r="CNG50" s="4305"/>
      <c r="CNH50" s="4306"/>
      <c r="CNI50" s="4305"/>
      <c r="CNJ50" s="4306"/>
      <c r="CNK50" s="4299"/>
      <c r="CNL50" s="4300"/>
      <c r="CNM50" s="4305"/>
      <c r="CNN50" s="4304"/>
      <c r="CNO50" s="4299"/>
      <c r="CNP50" s="4300"/>
      <c r="CNQ50" s="4301"/>
      <c r="CNR50" s="4302"/>
      <c r="CNS50" s="4299"/>
      <c r="CNT50" s="2602"/>
      <c r="CNU50" s="4287"/>
      <c r="CNV50" s="4303"/>
      <c r="CNW50" s="4304"/>
      <c r="CNX50" s="2603"/>
      <c r="CNY50" s="4305"/>
      <c r="CNZ50" s="4306"/>
      <c r="COA50" s="4305"/>
      <c r="COB50" s="4306"/>
      <c r="COC50" s="4299"/>
      <c r="COD50" s="4300"/>
      <c r="COE50" s="4305"/>
      <c r="COF50" s="4304"/>
      <c r="COG50" s="4299"/>
      <c r="COH50" s="4300"/>
      <c r="COI50" s="4301"/>
      <c r="COJ50" s="4302"/>
      <c r="COK50" s="4299"/>
      <c r="COL50" s="2602"/>
      <c r="COM50" s="4287"/>
      <c r="CON50" s="4303"/>
      <c r="COO50" s="4304"/>
      <c r="COP50" s="2603"/>
      <c r="COQ50" s="4305"/>
      <c r="COR50" s="4306"/>
      <c r="COS50" s="4305"/>
      <c r="COT50" s="4306"/>
      <c r="COU50" s="4299"/>
      <c r="COV50" s="4300"/>
      <c r="COW50" s="4305"/>
      <c r="COX50" s="4304"/>
      <c r="COY50" s="4299"/>
      <c r="COZ50" s="4300"/>
      <c r="CPA50" s="4301"/>
      <c r="CPB50" s="4302"/>
      <c r="CPC50" s="4299"/>
      <c r="CPD50" s="2602"/>
      <c r="CPE50" s="4287"/>
      <c r="CPF50" s="4303"/>
      <c r="CPG50" s="4304"/>
      <c r="CPH50" s="2603"/>
      <c r="CPI50" s="4305"/>
      <c r="CPJ50" s="4306"/>
      <c r="CPK50" s="4305"/>
      <c r="CPL50" s="4306"/>
      <c r="CPM50" s="4299"/>
      <c r="CPN50" s="4300"/>
      <c r="CPO50" s="4305"/>
      <c r="CPP50" s="4304"/>
      <c r="CPQ50" s="4299"/>
      <c r="CPR50" s="4300"/>
      <c r="CPS50" s="4301"/>
      <c r="CPT50" s="4302"/>
      <c r="CPU50" s="4299"/>
      <c r="CPV50" s="2602"/>
      <c r="CPW50" s="4287"/>
      <c r="CPX50" s="4303"/>
      <c r="CPY50" s="4304"/>
      <c r="CPZ50" s="2603"/>
      <c r="CQA50" s="4305"/>
      <c r="CQB50" s="4306"/>
      <c r="CQC50" s="4305"/>
      <c r="CQD50" s="4306"/>
      <c r="CQE50" s="4299"/>
      <c r="CQF50" s="4300"/>
      <c r="CQG50" s="4305"/>
      <c r="CQH50" s="4304"/>
      <c r="CQI50" s="4299"/>
      <c r="CQJ50" s="4300"/>
      <c r="CQK50" s="4301"/>
      <c r="CQL50" s="4302"/>
      <c r="CQM50" s="4299"/>
      <c r="CQN50" s="2602"/>
      <c r="CQO50" s="4287"/>
      <c r="CQP50" s="4303"/>
      <c r="CQQ50" s="4304"/>
      <c r="CQR50" s="2603"/>
      <c r="CQS50" s="4305"/>
      <c r="CQT50" s="4306"/>
      <c r="CQU50" s="4305"/>
      <c r="CQV50" s="4306"/>
      <c r="CQW50" s="4299"/>
      <c r="CQX50" s="4300"/>
      <c r="CQY50" s="4305"/>
      <c r="CQZ50" s="4304"/>
      <c r="CRA50" s="4299"/>
      <c r="CRB50" s="4300"/>
      <c r="CRC50" s="4301"/>
      <c r="CRD50" s="4302"/>
      <c r="CRE50" s="4299"/>
      <c r="CRF50" s="2602"/>
      <c r="CRG50" s="4287"/>
      <c r="CRH50" s="4303"/>
      <c r="CRI50" s="4304"/>
      <c r="CRJ50" s="2603"/>
      <c r="CRK50" s="4305"/>
      <c r="CRL50" s="4306"/>
      <c r="CRM50" s="4305"/>
      <c r="CRN50" s="4306"/>
      <c r="CRO50" s="4299"/>
      <c r="CRP50" s="4300"/>
      <c r="CRQ50" s="4305"/>
      <c r="CRR50" s="4304"/>
      <c r="CRS50" s="4299"/>
      <c r="CRT50" s="4300"/>
      <c r="CRU50" s="4301"/>
      <c r="CRV50" s="4302"/>
      <c r="CRW50" s="4299"/>
      <c r="CRX50" s="2602"/>
      <c r="CRY50" s="4287"/>
      <c r="CRZ50" s="4303"/>
      <c r="CSA50" s="4304"/>
      <c r="CSB50" s="2603"/>
      <c r="CSC50" s="4305"/>
      <c r="CSD50" s="4306"/>
      <c r="CSE50" s="4305"/>
      <c r="CSF50" s="4306"/>
      <c r="CSG50" s="4299"/>
      <c r="CSH50" s="4300"/>
      <c r="CSI50" s="4305"/>
      <c r="CSJ50" s="4304"/>
      <c r="CSK50" s="4299"/>
      <c r="CSL50" s="4300"/>
      <c r="CSM50" s="4301"/>
      <c r="CSN50" s="4302"/>
      <c r="CSO50" s="4299"/>
      <c r="CSP50" s="2602"/>
      <c r="CSQ50" s="4287"/>
      <c r="CSR50" s="4303"/>
      <c r="CSS50" s="4304"/>
      <c r="CST50" s="2603"/>
      <c r="CSU50" s="4305"/>
      <c r="CSV50" s="4306"/>
      <c r="CSW50" s="4305"/>
      <c r="CSX50" s="4306"/>
      <c r="CSY50" s="4299"/>
      <c r="CSZ50" s="4300"/>
      <c r="CTA50" s="4305"/>
      <c r="CTB50" s="4304"/>
      <c r="CTC50" s="4299"/>
      <c r="CTD50" s="4300"/>
      <c r="CTE50" s="4301"/>
      <c r="CTF50" s="4302"/>
      <c r="CTG50" s="4299"/>
      <c r="CTH50" s="2602"/>
      <c r="CTI50" s="4287"/>
      <c r="CTJ50" s="4303"/>
      <c r="CTK50" s="4304"/>
      <c r="CTL50" s="2603"/>
      <c r="CTM50" s="4305"/>
      <c r="CTN50" s="4306"/>
      <c r="CTO50" s="4305"/>
      <c r="CTP50" s="4306"/>
      <c r="CTQ50" s="4299"/>
      <c r="CTR50" s="4300"/>
      <c r="CTS50" s="4305"/>
      <c r="CTT50" s="4304"/>
      <c r="CTU50" s="4299"/>
      <c r="CTV50" s="4300"/>
      <c r="CTW50" s="4301"/>
      <c r="CTX50" s="4302"/>
      <c r="CTY50" s="4299"/>
      <c r="CTZ50" s="2602"/>
      <c r="CUA50" s="4287"/>
      <c r="CUB50" s="4303"/>
      <c r="CUC50" s="4304"/>
      <c r="CUD50" s="2603"/>
      <c r="CUE50" s="4305"/>
      <c r="CUF50" s="4306"/>
      <c r="CUG50" s="4305"/>
      <c r="CUH50" s="4306"/>
      <c r="CUI50" s="4299"/>
      <c r="CUJ50" s="4300"/>
      <c r="CUK50" s="4305"/>
      <c r="CUL50" s="4304"/>
      <c r="CUM50" s="4299"/>
      <c r="CUN50" s="4300"/>
      <c r="CUO50" s="4301"/>
      <c r="CUP50" s="4302"/>
      <c r="CUQ50" s="4299"/>
      <c r="CUR50" s="2602"/>
      <c r="CUS50" s="4287"/>
      <c r="CUT50" s="4303"/>
      <c r="CUU50" s="4304"/>
      <c r="CUV50" s="2603"/>
      <c r="CUW50" s="4305"/>
      <c r="CUX50" s="4306"/>
      <c r="CUY50" s="4305"/>
      <c r="CUZ50" s="4306"/>
      <c r="CVA50" s="4299"/>
      <c r="CVB50" s="4300"/>
      <c r="CVC50" s="4305"/>
      <c r="CVD50" s="4304"/>
      <c r="CVE50" s="4299"/>
      <c r="CVF50" s="4300"/>
      <c r="CVG50" s="4301"/>
      <c r="CVH50" s="4302"/>
      <c r="CVI50" s="4299"/>
      <c r="CVJ50" s="2602"/>
      <c r="CVK50" s="4287"/>
      <c r="CVL50" s="4303"/>
      <c r="CVM50" s="4304"/>
      <c r="CVN50" s="2603"/>
      <c r="CVO50" s="4305"/>
      <c r="CVP50" s="4306"/>
      <c r="CVQ50" s="4305"/>
      <c r="CVR50" s="4306"/>
      <c r="CVS50" s="4299"/>
      <c r="CVT50" s="4300"/>
      <c r="CVU50" s="4305"/>
      <c r="CVV50" s="4304"/>
      <c r="CVW50" s="4299"/>
      <c r="CVX50" s="4300"/>
      <c r="CVY50" s="4301"/>
      <c r="CVZ50" s="4302"/>
      <c r="CWA50" s="4299"/>
      <c r="CWB50" s="2602"/>
      <c r="CWC50" s="4287"/>
      <c r="CWD50" s="4303"/>
      <c r="CWE50" s="4304"/>
      <c r="CWF50" s="2603"/>
      <c r="CWG50" s="4305"/>
      <c r="CWH50" s="4306"/>
      <c r="CWI50" s="4305"/>
      <c r="CWJ50" s="4306"/>
      <c r="CWK50" s="4299"/>
      <c r="CWL50" s="4300"/>
      <c r="CWM50" s="4305"/>
      <c r="CWN50" s="4304"/>
      <c r="CWO50" s="4299"/>
      <c r="CWP50" s="4300"/>
      <c r="CWQ50" s="4301"/>
      <c r="CWR50" s="4302"/>
      <c r="CWS50" s="4299"/>
      <c r="CWT50" s="2602"/>
      <c r="CWU50" s="4287"/>
      <c r="CWV50" s="4303"/>
      <c r="CWW50" s="4304"/>
      <c r="CWX50" s="2603"/>
      <c r="CWY50" s="4305"/>
      <c r="CWZ50" s="4306"/>
      <c r="CXA50" s="4305"/>
      <c r="CXB50" s="4306"/>
      <c r="CXC50" s="4299"/>
      <c r="CXD50" s="4300"/>
      <c r="CXE50" s="4305"/>
      <c r="CXF50" s="4304"/>
      <c r="CXG50" s="4299"/>
      <c r="CXH50" s="4300"/>
      <c r="CXI50" s="4301"/>
      <c r="CXJ50" s="4302"/>
      <c r="CXK50" s="4299"/>
      <c r="CXL50" s="2602"/>
      <c r="CXM50" s="4287"/>
      <c r="CXN50" s="4303"/>
      <c r="CXO50" s="4304"/>
      <c r="CXP50" s="2603"/>
      <c r="CXQ50" s="4305"/>
      <c r="CXR50" s="4306"/>
      <c r="CXS50" s="4305"/>
      <c r="CXT50" s="4306"/>
      <c r="CXU50" s="4299"/>
      <c r="CXV50" s="4300"/>
      <c r="CXW50" s="4305"/>
      <c r="CXX50" s="4304"/>
      <c r="CXY50" s="4299"/>
      <c r="CXZ50" s="4300"/>
      <c r="CYA50" s="4301"/>
      <c r="CYB50" s="4302"/>
      <c r="CYC50" s="4299"/>
      <c r="CYD50" s="2602"/>
      <c r="CYE50" s="4287"/>
      <c r="CYF50" s="4303"/>
      <c r="CYG50" s="4304"/>
      <c r="CYH50" s="2603"/>
      <c r="CYI50" s="4305"/>
      <c r="CYJ50" s="4306"/>
      <c r="CYK50" s="4305"/>
      <c r="CYL50" s="4306"/>
      <c r="CYM50" s="4299"/>
      <c r="CYN50" s="4300"/>
      <c r="CYO50" s="4305"/>
      <c r="CYP50" s="4304"/>
      <c r="CYQ50" s="4299"/>
      <c r="CYR50" s="4300"/>
      <c r="CYS50" s="4301"/>
      <c r="CYT50" s="4302"/>
      <c r="CYU50" s="4299"/>
      <c r="CYV50" s="2602"/>
      <c r="CYW50" s="4287"/>
      <c r="CYX50" s="4303"/>
      <c r="CYY50" s="4304"/>
      <c r="CYZ50" s="2603"/>
      <c r="CZA50" s="4305"/>
      <c r="CZB50" s="4306"/>
      <c r="CZC50" s="4305"/>
      <c r="CZD50" s="4306"/>
      <c r="CZE50" s="4299"/>
      <c r="CZF50" s="4300"/>
      <c r="CZG50" s="4305"/>
      <c r="CZH50" s="4304"/>
      <c r="CZI50" s="4299"/>
      <c r="CZJ50" s="4300"/>
      <c r="CZK50" s="4301"/>
      <c r="CZL50" s="4302"/>
      <c r="CZM50" s="4299"/>
      <c r="CZN50" s="2602"/>
      <c r="CZO50" s="4287"/>
      <c r="CZP50" s="4303"/>
      <c r="CZQ50" s="4304"/>
      <c r="CZR50" s="2603"/>
      <c r="CZS50" s="4305"/>
      <c r="CZT50" s="4306"/>
      <c r="CZU50" s="4305"/>
      <c r="CZV50" s="4306"/>
      <c r="CZW50" s="4299"/>
      <c r="CZX50" s="4300"/>
      <c r="CZY50" s="4305"/>
      <c r="CZZ50" s="4304"/>
      <c r="DAA50" s="4299"/>
      <c r="DAB50" s="4300"/>
      <c r="DAC50" s="4301"/>
      <c r="DAD50" s="4302"/>
      <c r="DAE50" s="4299"/>
      <c r="DAF50" s="2602"/>
      <c r="DAG50" s="4287"/>
      <c r="DAH50" s="4303"/>
      <c r="DAI50" s="4304"/>
      <c r="DAJ50" s="2603"/>
      <c r="DAK50" s="4305"/>
      <c r="DAL50" s="4306"/>
      <c r="DAM50" s="4305"/>
      <c r="DAN50" s="4306"/>
      <c r="DAO50" s="4299"/>
      <c r="DAP50" s="4300"/>
      <c r="DAQ50" s="4305"/>
      <c r="DAR50" s="4304"/>
      <c r="DAS50" s="4299"/>
      <c r="DAT50" s="4300"/>
      <c r="DAU50" s="4301"/>
      <c r="DAV50" s="4302"/>
      <c r="DAW50" s="4299"/>
      <c r="DAX50" s="2602"/>
      <c r="DAY50" s="4287"/>
      <c r="DAZ50" s="4303"/>
      <c r="DBA50" s="4304"/>
      <c r="DBB50" s="2603"/>
      <c r="DBC50" s="4305"/>
      <c r="DBD50" s="4306"/>
      <c r="DBE50" s="4305"/>
      <c r="DBF50" s="4306"/>
      <c r="DBG50" s="4299"/>
      <c r="DBH50" s="4300"/>
      <c r="DBI50" s="4305"/>
      <c r="DBJ50" s="4304"/>
      <c r="DBK50" s="4299"/>
      <c r="DBL50" s="4300"/>
      <c r="DBM50" s="4301"/>
      <c r="DBN50" s="4302"/>
      <c r="DBO50" s="4299"/>
      <c r="DBP50" s="2602"/>
      <c r="DBQ50" s="4287"/>
      <c r="DBR50" s="4303"/>
      <c r="DBS50" s="4304"/>
      <c r="DBT50" s="2603"/>
      <c r="DBU50" s="4305"/>
      <c r="DBV50" s="4306"/>
      <c r="DBW50" s="4305"/>
      <c r="DBX50" s="4306"/>
      <c r="DBY50" s="4299"/>
      <c r="DBZ50" s="4300"/>
      <c r="DCA50" s="4305"/>
      <c r="DCB50" s="4304"/>
      <c r="DCC50" s="4299"/>
      <c r="DCD50" s="4300"/>
      <c r="DCE50" s="4301"/>
      <c r="DCF50" s="4302"/>
      <c r="DCG50" s="4299"/>
      <c r="DCH50" s="2602"/>
      <c r="DCI50" s="4287"/>
      <c r="DCJ50" s="4303"/>
      <c r="DCK50" s="4304"/>
      <c r="DCL50" s="2603"/>
      <c r="DCM50" s="4305"/>
      <c r="DCN50" s="4306"/>
      <c r="DCO50" s="4305"/>
      <c r="DCP50" s="4306"/>
      <c r="DCQ50" s="4299"/>
      <c r="DCR50" s="4300"/>
      <c r="DCS50" s="4305"/>
      <c r="DCT50" s="4304"/>
      <c r="DCU50" s="4299"/>
      <c r="DCV50" s="4300"/>
      <c r="DCW50" s="4301"/>
      <c r="DCX50" s="4302"/>
      <c r="DCY50" s="4299"/>
      <c r="DCZ50" s="2602"/>
      <c r="DDA50" s="4287"/>
      <c r="DDB50" s="4303"/>
      <c r="DDC50" s="4304"/>
      <c r="DDD50" s="2603"/>
      <c r="DDE50" s="4305"/>
      <c r="DDF50" s="4306"/>
      <c r="DDG50" s="4305"/>
      <c r="DDH50" s="4306"/>
      <c r="DDI50" s="4299"/>
      <c r="DDJ50" s="4300"/>
      <c r="DDK50" s="4305"/>
      <c r="DDL50" s="4304"/>
      <c r="DDM50" s="4299"/>
      <c r="DDN50" s="4300"/>
      <c r="DDO50" s="4301"/>
      <c r="DDP50" s="4302"/>
      <c r="DDQ50" s="4299"/>
      <c r="DDR50" s="2602"/>
      <c r="DDS50" s="4287"/>
      <c r="DDT50" s="4303"/>
      <c r="DDU50" s="4304"/>
      <c r="DDV50" s="2603"/>
      <c r="DDW50" s="4305"/>
      <c r="DDX50" s="4306"/>
      <c r="DDY50" s="4305"/>
      <c r="DDZ50" s="4306"/>
      <c r="DEA50" s="4299"/>
      <c r="DEB50" s="4300"/>
      <c r="DEC50" s="4305"/>
      <c r="DED50" s="4304"/>
      <c r="DEE50" s="4299"/>
      <c r="DEF50" s="4300"/>
      <c r="DEG50" s="4301"/>
      <c r="DEH50" s="4302"/>
      <c r="DEI50" s="4299"/>
      <c r="DEJ50" s="2602"/>
      <c r="DEK50" s="4287"/>
      <c r="DEL50" s="4303"/>
      <c r="DEM50" s="4304"/>
      <c r="DEN50" s="2603"/>
      <c r="DEO50" s="4305"/>
      <c r="DEP50" s="4306"/>
      <c r="DEQ50" s="4305"/>
      <c r="DER50" s="4306"/>
      <c r="DES50" s="4299"/>
      <c r="DET50" s="4300"/>
      <c r="DEU50" s="4305"/>
      <c r="DEV50" s="4304"/>
      <c r="DEW50" s="4299"/>
      <c r="DEX50" s="4300"/>
      <c r="DEY50" s="4301"/>
      <c r="DEZ50" s="4302"/>
      <c r="DFA50" s="4299"/>
      <c r="DFB50" s="2602"/>
      <c r="DFC50" s="4287"/>
      <c r="DFD50" s="4303"/>
      <c r="DFE50" s="4304"/>
      <c r="DFF50" s="2603"/>
      <c r="DFG50" s="4305"/>
      <c r="DFH50" s="4306"/>
      <c r="DFI50" s="4305"/>
      <c r="DFJ50" s="4306"/>
      <c r="DFK50" s="4299"/>
      <c r="DFL50" s="4300"/>
      <c r="DFM50" s="4305"/>
      <c r="DFN50" s="4304"/>
      <c r="DFO50" s="4299"/>
      <c r="DFP50" s="4300"/>
      <c r="DFQ50" s="4301"/>
      <c r="DFR50" s="4302"/>
      <c r="DFS50" s="4299"/>
      <c r="DFT50" s="2602"/>
      <c r="DFU50" s="4287"/>
      <c r="DFV50" s="4303"/>
      <c r="DFW50" s="4304"/>
      <c r="DFX50" s="2603"/>
      <c r="DFY50" s="4305"/>
      <c r="DFZ50" s="4306"/>
      <c r="DGA50" s="4305"/>
      <c r="DGB50" s="4306"/>
      <c r="DGC50" s="4299"/>
      <c r="DGD50" s="4300"/>
      <c r="DGE50" s="4305"/>
      <c r="DGF50" s="4304"/>
      <c r="DGG50" s="4299"/>
      <c r="DGH50" s="4300"/>
      <c r="DGI50" s="4301"/>
      <c r="DGJ50" s="4302"/>
      <c r="DGK50" s="4299"/>
      <c r="DGL50" s="2602"/>
      <c r="DGM50" s="4287"/>
      <c r="DGN50" s="4303"/>
      <c r="DGO50" s="4304"/>
      <c r="DGP50" s="2603"/>
      <c r="DGQ50" s="4305"/>
      <c r="DGR50" s="4306"/>
      <c r="DGS50" s="4305"/>
      <c r="DGT50" s="4306"/>
      <c r="DGU50" s="4299"/>
      <c r="DGV50" s="4300"/>
      <c r="DGW50" s="4305"/>
      <c r="DGX50" s="4304"/>
      <c r="DGY50" s="4299"/>
      <c r="DGZ50" s="4300"/>
      <c r="DHA50" s="4301"/>
      <c r="DHB50" s="4302"/>
      <c r="DHC50" s="4299"/>
      <c r="DHD50" s="2602"/>
      <c r="DHE50" s="4287"/>
      <c r="DHF50" s="4303"/>
      <c r="DHG50" s="4304"/>
      <c r="DHH50" s="2603"/>
      <c r="DHI50" s="4305"/>
      <c r="DHJ50" s="4306"/>
      <c r="DHK50" s="4305"/>
      <c r="DHL50" s="4306"/>
      <c r="DHM50" s="4299"/>
      <c r="DHN50" s="4300"/>
      <c r="DHO50" s="4305"/>
      <c r="DHP50" s="4304"/>
      <c r="DHQ50" s="4299"/>
      <c r="DHR50" s="4300"/>
      <c r="DHS50" s="4301"/>
      <c r="DHT50" s="4302"/>
      <c r="DHU50" s="4299"/>
      <c r="DHV50" s="2602"/>
      <c r="DHW50" s="4287"/>
      <c r="DHX50" s="4303"/>
      <c r="DHY50" s="4304"/>
      <c r="DHZ50" s="2603"/>
      <c r="DIA50" s="4305"/>
      <c r="DIB50" s="4306"/>
      <c r="DIC50" s="4305"/>
      <c r="DID50" s="4306"/>
      <c r="DIE50" s="4299"/>
      <c r="DIF50" s="4300"/>
      <c r="DIG50" s="4305"/>
      <c r="DIH50" s="4304"/>
      <c r="DII50" s="4299"/>
      <c r="DIJ50" s="4300"/>
      <c r="DIK50" s="4301"/>
      <c r="DIL50" s="4302"/>
      <c r="DIM50" s="4299"/>
      <c r="DIN50" s="2602"/>
      <c r="DIO50" s="4287"/>
      <c r="DIP50" s="4303"/>
      <c r="DIQ50" s="4304"/>
      <c r="DIR50" s="2603"/>
      <c r="DIS50" s="4305"/>
      <c r="DIT50" s="4306"/>
      <c r="DIU50" s="4305"/>
      <c r="DIV50" s="4306"/>
      <c r="DIW50" s="4299"/>
      <c r="DIX50" s="4300"/>
      <c r="DIY50" s="4305"/>
      <c r="DIZ50" s="4304"/>
      <c r="DJA50" s="4299"/>
      <c r="DJB50" s="4300"/>
      <c r="DJC50" s="4301"/>
      <c r="DJD50" s="4302"/>
      <c r="DJE50" s="4299"/>
      <c r="DJF50" s="2602"/>
      <c r="DJG50" s="4287"/>
      <c r="DJH50" s="4303"/>
      <c r="DJI50" s="4304"/>
      <c r="DJJ50" s="2603"/>
      <c r="DJK50" s="4305"/>
      <c r="DJL50" s="4306"/>
      <c r="DJM50" s="4305"/>
      <c r="DJN50" s="4306"/>
      <c r="DJO50" s="4299"/>
      <c r="DJP50" s="4300"/>
      <c r="DJQ50" s="4305"/>
      <c r="DJR50" s="4304"/>
      <c r="DJS50" s="4299"/>
      <c r="DJT50" s="4300"/>
      <c r="DJU50" s="4301"/>
      <c r="DJV50" s="4302"/>
      <c r="DJW50" s="4299"/>
      <c r="DJX50" s="2602"/>
      <c r="DJY50" s="4287"/>
      <c r="DJZ50" s="4303"/>
      <c r="DKA50" s="4304"/>
      <c r="DKB50" s="2603"/>
      <c r="DKC50" s="4305"/>
      <c r="DKD50" s="4306"/>
      <c r="DKE50" s="4305"/>
      <c r="DKF50" s="4306"/>
      <c r="DKG50" s="4299"/>
      <c r="DKH50" s="4300"/>
      <c r="DKI50" s="4305"/>
      <c r="DKJ50" s="4304"/>
      <c r="DKK50" s="4299"/>
      <c r="DKL50" s="4300"/>
      <c r="DKM50" s="4301"/>
      <c r="DKN50" s="4302"/>
      <c r="DKO50" s="4299"/>
      <c r="DKP50" s="2602"/>
      <c r="DKQ50" s="4287"/>
      <c r="DKR50" s="4303"/>
      <c r="DKS50" s="4304"/>
      <c r="DKT50" s="2603"/>
      <c r="DKU50" s="4305"/>
      <c r="DKV50" s="4306"/>
      <c r="DKW50" s="4305"/>
      <c r="DKX50" s="4306"/>
      <c r="DKY50" s="4299"/>
      <c r="DKZ50" s="4300"/>
      <c r="DLA50" s="4305"/>
      <c r="DLB50" s="4304"/>
      <c r="DLC50" s="4299"/>
      <c r="DLD50" s="4300"/>
      <c r="DLE50" s="4301"/>
      <c r="DLF50" s="4302"/>
      <c r="DLG50" s="4299"/>
      <c r="DLH50" s="2602"/>
      <c r="DLI50" s="4287"/>
      <c r="DLJ50" s="4303"/>
      <c r="DLK50" s="4304"/>
      <c r="DLL50" s="2603"/>
      <c r="DLM50" s="4305"/>
      <c r="DLN50" s="4306"/>
      <c r="DLO50" s="4305"/>
      <c r="DLP50" s="4306"/>
      <c r="DLQ50" s="4299"/>
      <c r="DLR50" s="4300"/>
      <c r="DLS50" s="4305"/>
      <c r="DLT50" s="4304"/>
      <c r="DLU50" s="4299"/>
      <c r="DLV50" s="4300"/>
      <c r="DLW50" s="4301"/>
      <c r="DLX50" s="4302"/>
      <c r="DLY50" s="4299"/>
      <c r="DLZ50" s="2602"/>
      <c r="DMA50" s="4287"/>
      <c r="DMB50" s="4303"/>
      <c r="DMC50" s="4304"/>
      <c r="DMD50" s="2603"/>
      <c r="DME50" s="4305"/>
      <c r="DMF50" s="4306"/>
      <c r="DMG50" s="4305"/>
      <c r="DMH50" s="4306"/>
      <c r="DMI50" s="4299"/>
      <c r="DMJ50" s="4300"/>
      <c r="DMK50" s="4305"/>
      <c r="DML50" s="4304"/>
      <c r="DMM50" s="4299"/>
      <c r="DMN50" s="4300"/>
      <c r="DMO50" s="4301"/>
      <c r="DMP50" s="4302"/>
      <c r="DMQ50" s="4299"/>
      <c r="DMR50" s="2602"/>
      <c r="DMS50" s="4287"/>
      <c r="DMT50" s="4303"/>
      <c r="DMU50" s="4304"/>
      <c r="DMV50" s="2603"/>
      <c r="DMW50" s="4305"/>
      <c r="DMX50" s="4306"/>
      <c r="DMY50" s="4305"/>
      <c r="DMZ50" s="4306"/>
      <c r="DNA50" s="4299"/>
      <c r="DNB50" s="4300"/>
      <c r="DNC50" s="4305"/>
      <c r="DND50" s="4304"/>
      <c r="DNE50" s="4299"/>
      <c r="DNF50" s="4300"/>
      <c r="DNG50" s="4301"/>
      <c r="DNH50" s="4302"/>
      <c r="DNI50" s="4299"/>
      <c r="DNJ50" s="2602"/>
      <c r="DNK50" s="4287"/>
      <c r="DNL50" s="4303"/>
      <c r="DNM50" s="4304"/>
      <c r="DNN50" s="2603"/>
      <c r="DNO50" s="4305"/>
      <c r="DNP50" s="4306"/>
      <c r="DNQ50" s="4305"/>
      <c r="DNR50" s="4306"/>
      <c r="DNS50" s="4299"/>
      <c r="DNT50" s="4300"/>
      <c r="DNU50" s="4305"/>
      <c r="DNV50" s="4304"/>
      <c r="DNW50" s="4299"/>
      <c r="DNX50" s="4300"/>
      <c r="DNY50" s="4301"/>
      <c r="DNZ50" s="4302"/>
      <c r="DOA50" s="4299"/>
      <c r="DOB50" s="2602"/>
      <c r="DOC50" s="4287"/>
      <c r="DOD50" s="4303"/>
      <c r="DOE50" s="4304"/>
      <c r="DOF50" s="2603"/>
      <c r="DOG50" s="4305"/>
      <c r="DOH50" s="4306"/>
      <c r="DOI50" s="4305"/>
      <c r="DOJ50" s="4306"/>
      <c r="DOK50" s="4299"/>
      <c r="DOL50" s="4300"/>
      <c r="DOM50" s="4305"/>
      <c r="DON50" s="4304"/>
      <c r="DOO50" s="4299"/>
      <c r="DOP50" s="4300"/>
      <c r="DOQ50" s="4301"/>
      <c r="DOR50" s="4302"/>
      <c r="DOS50" s="4299"/>
      <c r="DOT50" s="2602"/>
      <c r="DOU50" s="4287"/>
      <c r="DOV50" s="4303"/>
      <c r="DOW50" s="4304"/>
      <c r="DOX50" s="2603"/>
      <c r="DOY50" s="4305"/>
      <c r="DOZ50" s="4306"/>
      <c r="DPA50" s="4305"/>
      <c r="DPB50" s="4306"/>
      <c r="DPC50" s="4299"/>
      <c r="DPD50" s="4300"/>
      <c r="DPE50" s="4305"/>
      <c r="DPF50" s="4304"/>
      <c r="DPG50" s="4299"/>
      <c r="DPH50" s="4300"/>
      <c r="DPI50" s="4301"/>
      <c r="DPJ50" s="4302"/>
      <c r="DPK50" s="4299"/>
      <c r="DPL50" s="2602"/>
      <c r="DPM50" s="4287"/>
      <c r="DPN50" s="4303"/>
      <c r="DPO50" s="4304"/>
      <c r="DPP50" s="2603"/>
      <c r="DPQ50" s="4305"/>
      <c r="DPR50" s="4306"/>
      <c r="DPS50" s="4305"/>
      <c r="DPT50" s="4306"/>
      <c r="DPU50" s="4299"/>
      <c r="DPV50" s="4300"/>
      <c r="DPW50" s="4305"/>
      <c r="DPX50" s="4304"/>
      <c r="DPY50" s="4299"/>
      <c r="DPZ50" s="4300"/>
      <c r="DQA50" s="4301"/>
      <c r="DQB50" s="4302"/>
      <c r="DQC50" s="4299"/>
      <c r="DQD50" s="2602"/>
      <c r="DQE50" s="4287"/>
      <c r="DQF50" s="4303"/>
      <c r="DQG50" s="4304"/>
      <c r="DQH50" s="2603"/>
      <c r="DQI50" s="4305"/>
      <c r="DQJ50" s="4306"/>
      <c r="DQK50" s="4305"/>
      <c r="DQL50" s="4306"/>
      <c r="DQM50" s="4299"/>
      <c r="DQN50" s="4300"/>
      <c r="DQO50" s="4305"/>
      <c r="DQP50" s="4304"/>
      <c r="DQQ50" s="4299"/>
      <c r="DQR50" s="4300"/>
      <c r="DQS50" s="4301"/>
      <c r="DQT50" s="4302"/>
      <c r="DQU50" s="4299"/>
      <c r="DQV50" s="2602"/>
      <c r="DQW50" s="4287"/>
      <c r="DQX50" s="4303"/>
      <c r="DQY50" s="4304"/>
      <c r="DQZ50" s="2603"/>
      <c r="DRA50" s="4305"/>
      <c r="DRB50" s="4306"/>
      <c r="DRC50" s="4305"/>
      <c r="DRD50" s="4306"/>
      <c r="DRE50" s="4299"/>
      <c r="DRF50" s="4300"/>
      <c r="DRG50" s="4305"/>
      <c r="DRH50" s="4304"/>
      <c r="DRI50" s="4299"/>
      <c r="DRJ50" s="4300"/>
      <c r="DRK50" s="4301"/>
      <c r="DRL50" s="4302"/>
      <c r="DRM50" s="4299"/>
      <c r="DRN50" s="2602"/>
      <c r="DRO50" s="4287"/>
      <c r="DRP50" s="4303"/>
      <c r="DRQ50" s="4304"/>
      <c r="DRR50" s="2603"/>
      <c r="DRS50" s="4305"/>
      <c r="DRT50" s="4306"/>
      <c r="DRU50" s="4305"/>
      <c r="DRV50" s="4306"/>
      <c r="DRW50" s="4299"/>
      <c r="DRX50" s="4300"/>
      <c r="DRY50" s="4305"/>
      <c r="DRZ50" s="4304"/>
      <c r="DSA50" s="4299"/>
      <c r="DSB50" s="4300"/>
      <c r="DSC50" s="4301"/>
      <c r="DSD50" s="4302"/>
      <c r="DSE50" s="4299"/>
      <c r="DSF50" s="2602"/>
      <c r="DSG50" s="4287"/>
      <c r="DSH50" s="4303"/>
      <c r="DSI50" s="4304"/>
      <c r="DSJ50" s="2603"/>
      <c r="DSK50" s="4305"/>
      <c r="DSL50" s="4306"/>
      <c r="DSM50" s="4305"/>
      <c r="DSN50" s="4306"/>
      <c r="DSO50" s="4299"/>
      <c r="DSP50" s="4300"/>
      <c r="DSQ50" s="4305"/>
      <c r="DSR50" s="4304"/>
      <c r="DSS50" s="4299"/>
      <c r="DST50" s="4300"/>
      <c r="DSU50" s="4301"/>
      <c r="DSV50" s="4302"/>
      <c r="DSW50" s="4299"/>
      <c r="DSX50" s="2602"/>
      <c r="DSY50" s="4287"/>
      <c r="DSZ50" s="4303"/>
      <c r="DTA50" s="4304"/>
      <c r="DTB50" s="2603"/>
      <c r="DTC50" s="4305"/>
      <c r="DTD50" s="4306"/>
      <c r="DTE50" s="4305"/>
      <c r="DTF50" s="4306"/>
      <c r="DTG50" s="4299"/>
      <c r="DTH50" s="4300"/>
      <c r="DTI50" s="4305"/>
      <c r="DTJ50" s="4304"/>
      <c r="DTK50" s="4299"/>
      <c r="DTL50" s="4300"/>
      <c r="DTM50" s="4301"/>
      <c r="DTN50" s="4302"/>
      <c r="DTO50" s="4299"/>
      <c r="DTP50" s="2602"/>
      <c r="DTQ50" s="4287"/>
      <c r="DTR50" s="4303"/>
      <c r="DTS50" s="4304"/>
      <c r="DTT50" s="2603"/>
      <c r="DTU50" s="4305"/>
      <c r="DTV50" s="4306"/>
      <c r="DTW50" s="4305"/>
      <c r="DTX50" s="4306"/>
      <c r="DTY50" s="4299"/>
      <c r="DTZ50" s="4300"/>
      <c r="DUA50" s="4305"/>
      <c r="DUB50" s="4304"/>
      <c r="DUC50" s="4299"/>
      <c r="DUD50" s="4300"/>
      <c r="DUE50" s="4301"/>
      <c r="DUF50" s="4302"/>
      <c r="DUG50" s="4299"/>
      <c r="DUH50" s="2602"/>
      <c r="DUI50" s="4287"/>
      <c r="DUJ50" s="4303"/>
      <c r="DUK50" s="4304"/>
      <c r="DUL50" s="2603"/>
      <c r="DUM50" s="4305"/>
      <c r="DUN50" s="4306"/>
      <c r="DUO50" s="4305"/>
      <c r="DUP50" s="4306"/>
      <c r="DUQ50" s="4299"/>
      <c r="DUR50" s="4300"/>
      <c r="DUS50" s="4305"/>
      <c r="DUT50" s="4304"/>
      <c r="DUU50" s="4299"/>
      <c r="DUV50" s="4300"/>
      <c r="DUW50" s="4301"/>
      <c r="DUX50" s="4302"/>
      <c r="DUY50" s="4299"/>
      <c r="DUZ50" s="2602"/>
      <c r="DVA50" s="4287"/>
      <c r="DVB50" s="4303"/>
      <c r="DVC50" s="4304"/>
      <c r="DVD50" s="2603"/>
      <c r="DVE50" s="4305"/>
      <c r="DVF50" s="4306"/>
      <c r="DVG50" s="4305"/>
      <c r="DVH50" s="4306"/>
      <c r="DVI50" s="4299"/>
      <c r="DVJ50" s="4300"/>
      <c r="DVK50" s="4305"/>
      <c r="DVL50" s="4304"/>
      <c r="DVM50" s="4299"/>
      <c r="DVN50" s="4300"/>
      <c r="DVO50" s="4301"/>
      <c r="DVP50" s="4302"/>
      <c r="DVQ50" s="4299"/>
      <c r="DVR50" s="2602"/>
      <c r="DVS50" s="4287"/>
      <c r="DVT50" s="4303"/>
      <c r="DVU50" s="4304"/>
      <c r="DVV50" s="2603"/>
      <c r="DVW50" s="4305"/>
      <c r="DVX50" s="4306"/>
      <c r="DVY50" s="4305"/>
      <c r="DVZ50" s="4306"/>
      <c r="DWA50" s="4299"/>
      <c r="DWB50" s="4300"/>
      <c r="DWC50" s="4305"/>
      <c r="DWD50" s="4304"/>
      <c r="DWE50" s="4299"/>
      <c r="DWF50" s="4300"/>
      <c r="DWG50" s="4301"/>
      <c r="DWH50" s="4302"/>
      <c r="DWI50" s="4299"/>
      <c r="DWJ50" s="2602"/>
      <c r="DWK50" s="4287"/>
      <c r="DWL50" s="4303"/>
      <c r="DWM50" s="4304"/>
      <c r="DWN50" s="2603"/>
      <c r="DWO50" s="4305"/>
      <c r="DWP50" s="4306"/>
      <c r="DWQ50" s="4305"/>
      <c r="DWR50" s="4306"/>
      <c r="DWS50" s="4299"/>
      <c r="DWT50" s="4300"/>
      <c r="DWU50" s="4305"/>
      <c r="DWV50" s="4304"/>
      <c r="DWW50" s="4299"/>
      <c r="DWX50" s="4300"/>
      <c r="DWY50" s="4301"/>
      <c r="DWZ50" s="4302"/>
      <c r="DXA50" s="4299"/>
      <c r="DXB50" s="2602"/>
      <c r="DXC50" s="4287"/>
      <c r="DXD50" s="4303"/>
      <c r="DXE50" s="4304"/>
      <c r="DXF50" s="2603"/>
      <c r="DXG50" s="4305"/>
      <c r="DXH50" s="4306"/>
      <c r="DXI50" s="4305"/>
      <c r="DXJ50" s="4306"/>
      <c r="DXK50" s="4299"/>
      <c r="DXL50" s="4300"/>
      <c r="DXM50" s="4305"/>
      <c r="DXN50" s="4304"/>
      <c r="DXO50" s="4299"/>
      <c r="DXP50" s="4300"/>
      <c r="DXQ50" s="4301"/>
      <c r="DXR50" s="4302"/>
      <c r="DXS50" s="4299"/>
      <c r="DXT50" s="2602"/>
      <c r="DXU50" s="4287"/>
      <c r="DXV50" s="4303"/>
      <c r="DXW50" s="4304"/>
      <c r="DXX50" s="2603"/>
      <c r="DXY50" s="4305"/>
      <c r="DXZ50" s="4306"/>
      <c r="DYA50" s="4305"/>
      <c r="DYB50" s="4306"/>
      <c r="DYC50" s="4299"/>
      <c r="DYD50" s="4300"/>
      <c r="DYE50" s="4305"/>
      <c r="DYF50" s="4304"/>
      <c r="DYG50" s="4299"/>
      <c r="DYH50" s="4300"/>
      <c r="DYI50" s="4301"/>
      <c r="DYJ50" s="4302"/>
      <c r="DYK50" s="4299"/>
      <c r="DYL50" s="2602"/>
      <c r="DYM50" s="4287"/>
      <c r="DYN50" s="4303"/>
      <c r="DYO50" s="4304"/>
      <c r="DYP50" s="2603"/>
      <c r="DYQ50" s="4305"/>
      <c r="DYR50" s="4306"/>
      <c r="DYS50" s="4305"/>
      <c r="DYT50" s="4306"/>
      <c r="DYU50" s="4299"/>
      <c r="DYV50" s="4300"/>
      <c r="DYW50" s="4305"/>
      <c r="DYX50" s="4304"/>
      <c r="DYY50" s="4299"/>
      <c r="DYZ50" s="4300"/>
      <c r="DZA50" s="4301"/>
      <c r="DZB50" s="4302"/>
      <c r="DZC50" s="4299"/>
      <c r="DZD50" s="2602"/>
      <c r="DZE50" s="4287"/>
      <c r="DZF50" s="4303"/>
      <c r="DZG50" s="4304"/>
      <c r="DZH50" s="2603"/>
      <c r="DZI50" s="4305"/>
      <c r="DZJ50" s="4306"/>
      <c r="DZK50" s="4305"/>
      <c r="DZL50" s="4306"/>
      <c r="DZM50" s="4299"/>
      <c r="DZN50" s="4300"/>
      <c r="DZO50" s="4305"/>
      <c r="DZP50" s="4304"/>
      <c r="DZQ50" s="4299"/>
      <c r="DZR50" s="4300"/>
      <c r="DZS50" s="4301"/>
      <c r="DZT50" s="4302"/>
      <c r="DZU50" s="4299"/>
      <c r="DZV50" s="2602"/>
      <c r="DZW50" s="4287"/>
      <c r="DZX50" s="4303"/>
      <c r="DZY50" s="4304"/>
      <c r="DZZ50" s="2603"/>
      <c r="EAA50" s="4305"/>
      <c r="EAB50" s="4306"/>
      <c r="EAC50" s="4305"/>
      <c r="EAD50" s="4306"/>
      <c r="EAE50" s="4299"/>
      <c r="EAF50" s="4300"/>
      <c r="EAG50" s="4305"/>
      <c r="EAH50" s="4304"/>
      <c r="EAI50" s="4299"/>
      <c r="EAJ50" s="4300"/>
      <c r="EAK50" s="4301"/>
      <c r="EAL50" s="4302"/>
      <c r="EAM50" s="4299"/>
      <c r="EAN50" s="2602"/>
      <c r="EAO50" s="4287"/>
      <c r="EAP50" s="4303"/>
      <c r="EAQ50" s="4304"/>
      <c r="EAR50" s="2603"/>
      <c r="EAS50" s="4305"/>
      <c r="EAT50" s="4306"/>
      <c r="EAU50" s="4305"/>
      <c r="EAV50" s="4306"/>
      <c r="EAW50" s="4299"/>
      <c r="EAX50" s="4300"/>
      <c r="EAY50" s="4305"/>
      <c r="EAZ50" s="4304"/>
      <c r="EBA50" s="4299"/>
      <c r="EBB50" s="4300"/>
      <c r="EBC50" s="4301"/>
      <c r="EBD50" s="4302"/>
      <c r="EBE50" s="4299"/>
      <c r="EBF50" s="2602"/>
      <c r="EBG50" s="4287"/>
      <c r="EBH50" s="4303"/>
      <c r="EBI50" s="4304"/>
      <c r="EBJ50" s="2603"/>
      <c r="EBK50" s="4305"/>
      <c r="EBL50" s="4306"/>
      <c r="EBM50" s="4305"/>
      <c r="EBN50" s="4306"/>
      <c r="EBO50" s="4299"/>
      <c r="EBP50" s="4300"/>
      <c r="EBQ50" s="4305"/>
      <c r="EBR50" s="4304"/>
      <c r="EBS50" s="4299"/>
      <c r="EBT50" s="4300"/>
      <c r="EBU50" s="4301"/>
      <c r="EBV50" s="4302"/>
      <c r="EBW50" s="4299"/>
      <c r="EBX50" s="2602"/>
      <c r="EBY50" s="4287"/>
      <c r="EBZ50" s="4303"/>
      <c r="ECA50" s="4304"/>
      <c r="ECB50" s="2603"/>
      <c r="ECC50" s="4305"/>
      <c r="ECD50" s="4306"/>
      <c r="ECE50" s="4305"/>
      <c r="ECF50" s="4306"/>
      <c r="ECG50" s="4299"/>
      <c r="ECH50" s="4300"/>
      <c r="ECI50" s="4305"/>
      <c r="ECJ50" s="4304"/>
      <c r="ECK50" s="4299"/>
      <c r="ECL50" s="4300"/>
      <c r="ECM50" s="4301"/>
      <c r="ECN50" s="4302"/>
      <c r="ECO50" s="4299"/>
      <c r="ECP50" s="2602"/>
      <c r="ECQ50" s="4287"/>
      <c r="ECR50" s="4303"/>
      <c r="ECS50" s="4304"/>
      <c r="ECT50" s="2603"/>
      <c r="ECU50" s="4305"/>
      <c r="ECV50" s="4306"/>
      <c r="ECW50" s="4305"/>
      <c r="ECX50" s="4306"/>
      <c r="ECY50" s="4299"/>
      <c r="ECZ50" s="4300"/>
      <c r="EDA50" s="4305"/>
      <c r="EDB50" s="4304"/>
      <c r="EDC50" s="4299"/>
      <c r="EDD50" s="4300"/>
      <c r="EDE50" s="4301"/>
      <c r="EDF50" s="4302"/>
      <c r="EDG50" s="4299"/>
      <c r="EDH50" s="2602"/>
      <c r="EDI50" s="4287"/>
      <c r="EDJ50" s="4303"/>
      <c r="EDK50" s="4304"/>
      <c r="EDL50" s="2603"/>
      <c r="EDM50" s="4305"/>
      <c r="EDN50" s="4306"/>
      <c r="EDO50" s="4305"/>
      <c r="EDP50" s="4306"/>
      <c r="EDQ50" s="4299"/>
      <c r="EDR50" s="4300"/>
      <c r="EDS50" s="4305"/>
      <c r="EDT50" s="4304"/>
      <c r="EDU50" s="4299"/>
      <c r="EDV50" s="4300"/>
      <c r="EDW50" s="4301"/>
      <c r="EDX50" s="4302"/>
      <c r="EDY50" s="4299"/>
      <c r="EDZ50" s="2602"/>
      <c r="EEA50" s="4287"/>
      <c r="EEB50" s="4303"/>
      <c r="EEC50" s="4304"/>
      <c r="EED50" s="2603"/>
      <c r="EEE50" s="4305"/>
      <c r="EEF50" s="4306"/>
      <c r="EEG50" s="4305"/>
      <c r="EEH50" s="4306"/>
      <c r="EEI50" s="4299"/>
      <c r="EEJ50" s="4300"/>
      <c r="EEK50" s="4305"/>
      <c r="EEL50" s="4304"/>
      <c r="EEM50" s="4299"/>
      <c r="EEN50" s="4300"/>
      <c r="EEO50" s="4301"/>
      <c r="EEP50" s="4302"/>
      <c r="EEQ50" s="4299"/>
      <c r="EER50" s="2602"/>
      <c r="EES50" s="4287"/>
      <c r="EET50" s="4303"/>
      <c r="EEU50" s="4304"/>
      <c r="EEV50" s="2603"/>
      <c r="EEW50" s="4305"/>
      <c r="EEX50" s="4306"/>
      <c r="EEY50" s="4305"/>
      <c r="EEZ50" s="4306"/>
      <c r="EFA50" s="4299"/>
      <c r="EFB50" s="4300"/>
      <c r="EFC50" s="4305"/>
      <c r="EFD50" s="4304"/>
      <c r="EFE50" s="4299"/>
      <c r="EFF50" s="4300"/>
      <c r="EFG50" s="4301"/>
      <c r="EFH50" s="4302"/>
      <c r="EFI50" s="4299"/>
      <c r="EFJ50" s="2602"/>
      <c r="EFK50" s="4287"/>
      <c r="EFL50" s="4303"/>
      <c r="EFM50" s="4304"/>
      <c r="EFN50" s="2603"/>
      <c r="EFO50" s="4305"/>
      <c r="EFP50" s="4306"/>
      <c r="EFQ50" s="4305"/>
      <c r="EFR50" s="4306"/>
      <c r="EFS50" s="4299"/>
      <c r="EFT50" s="4300"/>
      <c r="EFU50" s="4305"/>
      <c r="EFV50" s="4304"/>
      <c r="EFW50" s="4299"/>
      <c r="EFX50" s="4300"/>
      <c r="EFY50" s="4301"/>
      <c r="EFZ50" s="4302"/>
      <c r="EGA50" s="4299"/>
      <c r="EGB50" s="2602"/>
      <c r="EGC50" s="4287"/>
      <c r="EGD50" s="4303"/>
      <c r="EGE50" s="4304"/>
      <c r="EGF50" s="2603"/>
      <c r="EGG50" s="4305"/>
      <c r="EGH50" s="4306"/>
      <c r="EGI50" s="4305"/>
      <c r="EGJ50" s="4306"/>
      <c r="EGK50" s="4299"/>
      <c r="EGL50" s="4300"/>
      <c r="EGM50" s="4305"/>
      <c r="EGN50" s="4304"/>
      <c r="EGO50" s="4299"/>
      <c r="EGP50" s="4300"/>
      <c r="EGQ50" s="4301"/>
      <c r="EGR50" s="4302"/>
      <c r="EGS50" s="4299"/>
      <c r="EGT50" s="2602"/>
      <c r="EGU50" s="4287"/>
      <c r="EGV50" s="4303"/>
      <c r="EGW50" s="4304"/>
      <c r="EGX50" s="2603"/>
      <c r="EGY50" s="4305"/>
      <c r="EGZ50" s="4306"/>
      <c r="EHA50" s="4305"/>
      <c r="EHB50" s="4306"/>
      <c r="EHC50" s="4299"/>
      <c r="EHD50" s="4300"/>
      <c r="EHE50" s="4305"/>
      <c r="EHF50" s="4304"/>
      <c r="EHG50" s="4299"/>
      <c r="EHH50" s="4300"/>
      <c r="EHI50" s="4301"/>
      <c r="EHJ50" s="4302"/>
      <c r="EHK50" s="4299"/>
      <c r="EHL50" s="2602"/>
      <c r="EHM50" s="4287"/>
      <c r="EHN50" s="4303"/>
      <c r="EHO50" s="4304"/>
      <c r="EHP50" s="2603"/>
      <c r="EHQ50" s="4305"/>
      <c r="EHR50" s="4306"/>
      <c r="EHS50" s="4305"/>
      <c r="EHT50" s="4306"/>
      <c r="EHU50" s="4299"/>
      <c r="EHV50" s="4300"/>
      <c r="EHW50" s="4305"/>
      <c r="EHX50" s="4304"/>
      <c r="EHY50" s="4299"/>
      <c r="EHZ50" s="4300"/>
      <c r="EIA50" s="4301"/>
      <c r="EIB50" s="4302"/>
      <c r="EIC50" s="4299"/>
      <c r="EID50" s="2602"/>
      <c r="EIE50" s="4287"/>
      <c r="EIF50" s="4303"/>
      <c r="EIG50" s="4304"/>
      <c r="EIH50" s="2603"/>
      <c r="EII50" s="4305"/>
      <c r="EIJ50" s="4306"/>
      <c r="EIK50" s="4305"/>
      <c r="EIL50" s="4306"/>
      <c r="EIM50" s="4299"/>
      <c r="EIN50" s="4300"/>
      <c r="EIO50" s="4305"/>
      <c r="EIP50" s="4304"/>
      <c r="EIQ50" s="4299"/>
      <c r="EIR50" s="4300"/>
      <c r="EIS50" s="4301"/>
      <c r="EIT50" s="4302"/>
      <c r="EIU50" s="4299"/>
      <c r="EIV50" s="2602"/>
      <c r="EIW50" s="4287"/>
      <c r="EIX50" s="4303"/>
      <c r="EIY50" s="4304"/>
      <c r="EIZ50" s="2603"/>
      <c r="EJA50" s="4305"/>
      <c r="EJB50" s="4306"/>
      <c r="EJC50" s="4305"/>
      <c r="EJD50" s="4306"/>
      <c r="EJE50" s="4299"/>
      <c r="EJF50" s="4300"/>
      <c r="EJG50" s="4305"/>
      <c r="EJH50" s="4304"/>
      <c r="EJI50" s="4299"/>
      <c r="EJJ50" s="4300"/>
      <c r="EJK50" s="4301"/>
      <c r="EJL50" s="4302"/>
      <c r="EJM50" s="4299"/>
      <c r="EJN50" s="2602"/>
      <c r="EJO50" s="4287"/>
      <c r="EJP50" s="4303"/>
      <c r="EJQ50" s="4304"/>
      <c r="EJR50" s="2603"/>
      <c r="EJS50" s="4305"/>
      <c r="EJT50" s="4306"/>
      <c r="EJU50" s="4305"/>
      <c r="EJV50" s="4306"/>
      <c r="EJW50" s="4299"/>
      <c r="EJX50" s="4300"/>
      <c r="EJY50" s="4305"/>
      <c r="EJZ50" s="4304"/>
      <c r="EKA50" s="4299"/>
      <c r="EKB50" s="4300"/>
      <c r="EKC50" s="4301"/>
      <c r="EKD50" s="4302"/>
      <c r="EKE50" s="4299"/>
      <c r="EKF50" s="2602"/>
      <c r="EKG50" s="4287"/>
      <c r="EKH50" s="4303"/>
      <c r="EKI50" s="4304"/>
      <c r="EKJ50" s="2603"/>
      <c r="EKK50" s="4305"/>
      <c r="EKL50" s="4306"/>
      <c r="EKM50" s="4305"/>
      <c r="EKN50" s="4306"/>
      <c r="EKO50" s="4299"/>
      <c r="EKP50" s="4300"/>
      <c r="EKQ50" s="4305"/>
      <c r="EKR50" s="4304"/>
      <c r="EKS50" s="4299"/>
      <c r="EKT50" s="4300"/>
      <c r="EKU50" s="4301"/>
      <c r="EKV50" s="4302"/>
      <c r="EKW50" s="4299"/>
      <c r="EKX50" s="2602"/>
      <c r="EKY50" s="4287"/>
      <c r="EKZ50" s="4303"/>
      <c r="ELA50" s="4304"/>
      <c r="ELB50" s="2603"/>
      <c r="ELC50" s="4305"/>
      <c r="ELD50" s="4306"/>
      <c r="ELE50" s="4305"/>
      <c r="ELF50" s="4306"/>
      <c r="ELG50" s="4299"/>
      <c r="ELH50" s="4300"/>
      <c r="ELI50" s="4305"/>
      <c r="ELJ50" s="4304"/>
      <c r="ELK50" s="4299"/>
      <c r="ELL50" s="4300"/>
      <c r="ELM50" s="4301"/>
      <c r="ELN50" s="4302"/>
      <c r="ELO50" s="4299"/>
      <c r="ELP50" s="2602"/>
      <c r="ELQ50" s="4287"/>
      <c r="ELR50" s="4303"/>
      <c r="ELS50" s="4304"/>
      <c r="ELT50" s="2603"/>
      <c r="ELU50" s="4305"/>
      <c r="ELV50" s="4306"/>
      <c r="ELW50" s="4305"/>
      <c r="ELX50" s="4306"/>
      <c r="ELY50" s="4299"/>
      <c r="ELZ50" s="4300"/>
      <c r="EMA50" s="4305"/>
      <c r="EMB50" s="4304"/>
      <c r="EMC50" s="4299"/>
      <c r="EMD50" s="4300"/>
      <c r="EME50" s="4301"/>
      <c r="EMF50" s="4302"/>
      <c r="EMG50" s="4299"/>
      <c r="EMH50" s="2602"/>
      <c r="EMI50" s="4287"/>
      <c r="EMJ50" s="4303"/>
      <c r="EMK50" s="4304"/>
      <c r="EML50" s="2603"/>
      <c r="EMM50" s="4305"/>
      <c r="EMN50" s="4306"/>
      <c r="EMO50" s="4305"/>
      <c r="EMP50" s="4306"/>
      <c r="EMQ50" s="4299"/>
      <c r="EMR50" s="4300"/>
      <c r="EMS50" s="4305"/>
      <c r="EMT50" s="4304"/>
      <c r="EMU50" s="4299"/>
      <c r="EMV50" s="4300"/>
      <c r="EMW50" s="4301"/>
      <c r="EMX50" s="4302"/>
      <c r="EMY50" s="4299"/>
      <c r="EMZ50" s="2602"/>
      <c r="ENA50" s="4287"/>
      <c r="ENB50" s="4303"/>
      <c r="ENC50" s="4304"/>
      <c r="END50" s="2603"/>
      <c r="ENE50" s="4305"/>
      <c r="ENF50" s="4306"/>
      <c r="ENG50" s="4305"/>
      <c r="ENH50" s="4306"/>
      <c r="ENI50" s="4299"/>
      <c r="ENJ50" s="4300"/>
      <c r="ENK50" s="4305"/>
      <c r="ENL50" s="4304"/>
      <c r="ENM50" s="4299"/>
      <c r="ENN50" s="4300"/>
      <c r="ENO50" s="4301"/>
      <c r="ENP50" s="4302"/>
      <c r="ENQ50" s="4299"/>
      <c r="ENR50" s="2602"/>
      <c r="ENS50" s="4287"/>
      <c r="ENT50" s="4303"/>
      <c r="ENU50" s="4304"/>
      <c r="ENV50" s="2603"/>
      <c r="ENW50" s="4305"/>
      <c r="ENX50" s="4306"/>
      <c r="ENY50" s="4305"/>
      <c r="ENZ50" s="4306"/>
      <c r="EOA50" s="4299"/>
      <c r="EOB50" s="4300"/>
      <c r="EOC50" s="4305"/>
      <c r="EOD50" s="4304"/>
      <c r="EOE50" s="4299"/>
      <c r="EOF50" s="4300"/>
      <c r="EOG50" s="4301"/>
      <c r="EOH50" s="4302"/>
      <c r="EOI50" s="4299"/>
      <c r="EOJ50" s="2602"/>
      <c r="EOK50" s="4287"/>
      <c r="EOL50" s="4303"/>
      <c r="EOM50" s="4304"/>
      <c r="EON50" s="2603"/>
      <c r="EOO50" s="4305"/>
      <c r="EOP50" s="4306"/>
      <c r="EOQ50" s="4305"/>
      <c r="EOR50" s="4306"/>
      <c r="EOS50" s="4299"/>
      <c r="EOT50" s="4300"/>
      <c r="EOU50" s="4305"/>
      <c r="EOV50" s="4304"/>
      <c r="EOW50" s="4299"/>
      <c r="EOX50" s="4300"/>
      <c r="EOY50" s="4301"/>
      <c r="EOZ50" s="4302"/>
      <c r="EPA50" s="4299"/>
      <c r="EPB50" s="2602"/>
      <c r="EPC50" s="4287"/>
      <c r="EPD50" s="4303"/>
      <c r="EPE50" s="4304"/>
      <c r="EPF50" s="2603"/>
      <c r="EPG50" s="4305"/>
      <c r="EPH50" s="4306"/>
      <c r="EPI50" s="4305"/>
      <c r="EPJ50" s="4306"/>
      <c r="EPK50" s="4299"/>
      <c r="EPL50" s="4300"/>
      <c r="EPM50" s="4305"/>
      <c r="EPN50" s="4304"/>
      <c r="EPO50" s="4299"/>
      <c r="EPP50" s="4300"/>
      <c r="EPQ50" s="4301"/>
      <c r="EPR50" s="4302"/>
      <c r="EPS50" s="4299"/>
      <c r="EPT50" s="2602"/>
      <c r="EPU50" s="4287"/>
      <c r="EPV50" s="4303"/>
      <c r="EPW50" s="4304"/>
      <c r="EPX50" s="2603"/>
      <c r="EPY50" s="4305"/>
      <c r="EPZ50" s="4306"/>
      <c r="EQA50" s="4305"/>
      <c r="EQB50" s="4306"/>
      <c r="EQC50" s="4299"/>
      <c r="EQD50" s="4300"/>
      <c r="EQE50" s="4305"/>
      <c r="EQF50" s="4304"/>
      <c r="EQG50" s="4299"/>
      <c r="EQH50" s="4300"/>
      <c r="EQI50" s="4301"/>
      <c r="EQJ50" s="4302"/>
      <c r="EQK50" s="4299"/>
      <c r="EQL50" s="2602"/>
      <c r="EQM50" s="4287"/>
      <c r="EQN50" s="4303"/>
      <c r="EQO50" s="4304"/>
      <c r="EQP50" s="2603"/>
      <c r="EQQ50" s="4305"/>
      <c r="EQR50" s="4306"/>
      <c r="EQS50" s="4305"/>
      <c r="EQT50" s="4306"/>
      <c r="EQU50" s="4299"/>
      <c r="EQV50" s="4300"/>
      <c r="EQW50" s="4305"/>
      <c r="EQX50" s="4304"/>
      <c r="EQY50" s="4299"/>
      <c r="EQZ50" s="4300"/>
      <c r="ERA50" s="4301"/>
      <c r="ERB50" s="4302"/>
      <c r="ERC50" s="4299"/>
      <c r="ERD50" s="2602"/>
      <c r="ERE50" s="4287"/>
      <c r="ERF50" s="4303"/>
      <c r="ERG50" s="4304"/>
      <c r="ERH50" s="2603"/>
      <c r="ERI50" s="4305"/>
      <c r="ERJ50" s="4306"/>
      <c r="ERK50" s="4305"/>
      <c r="ERL50" s="4306"/>
      <c r="ERM50" s="4299"/>
      <c r="ERN50" s="4300"/>
      <c r="ERO50" s="4305"/>
      <c r="ERP50" s="4304"/>
      <c r="ERQ50" s="4299"/>
      <c r="ERR50" s="4300"/>
      <c r="ERS50" s="4301"/>
      <c r="ERT50" s="4302"/>
      <c r="ERU50" s="4299"/>
      <c r="ERV50" s="2602"/>
      <c r="ERW50" s="4287"/>
      <c r="ERX50" s="4303"/>
      <c r="ERY50" s="4304"/>
      <c r="ERZ50" s="2603"/>
      <c r="ESA50" s="4305"/>
      <c r="ESB50" s="4306"/>
      <c r="ESC50" s="4305"/>
      <c r="ESD50" s="4306"/>
      <c r="ESE50" s="4299"/>
      <c r="ESF50" s="4300"/>
      <c r="ESG50" s="4305"/>
      <c r="ESH50" s="4304"/>
      <c r="ESI50" s="4299"/>
      <c r="ESJ50" s="4300"/>
      <c r="ESK50" s="4301"/>
      <c r="ESL50" s="4302"/>
      <c r="ESM50" s="4299"/>
      <c r="ESN50" s="2602"/>
      <c r="ESO50" s="4287"/>
      <c r="ESP50" s="4303"/>
      <c r="ESQ50" s="4304"/>
      <c r="ESR50" s="2603"/>
      <c r="ESS50" s="4305"/>
      <c r="EST50" s="4306"/>
      <c r="ESU50" s="4305"/>
      <c r="ESV50" s="4306"/>
      <c r="ESW50" s="4299"/>
      <c r="ESX50" s="4300"/>
      <c r="ESY50" s="4305"/>
      <c r="ESZ50" s="4304"/>
      <c r="ETA50" s="4299"/>
      <c r="ETB50" s="4300"/>
      <c r="ETC50" s="4301"/>
      <c r="ETD50" s="4302"/>
      <c r="ETE50" s="4299"/>
      <c r="ETF50" s="2602"/>
      <c r="ETG50" s="4287"/>
      <c r="ETH50" s="4303"/>
      <c r="ETI50" s="4304"/>
      <c r="ETJ50" s="2603"/>
      <c r="ETK50" s="4305"/>
      <c r="ETL50" s="4306"/>
      <c r="ETM50" s="4305"/>
      <c r="ETN50" s="4306"/>
      <c r="ETO50" s="4299"/>
      <c r="ETP50" s="4300"/>
      <c r="ETQ50" s="4305"/>
      <c r="ETR50" s="4304"/>
      <c r="ETS50" s="4299"/>
      <c r="ETT50" s="4300"/>
      <c r="ETU50" s="4301"/>
      <c r="ETV50" s="4302"/>
      <c r="ETW50" s="4299"/>
      <c r="ETX50" s="2602"/>
      <c r="ETY50" s="4287"/>
      <c r="ETZ50" s="4303"/>
      <c r="EUA50" s="4304"/>
      <c r="EUB50" s="2603"/>
      <c r="EUC50" s="4305"/>
      <c r="EUD50" s="4306"/>
      <c r="EUE50" s="4305"/>
      <c r="EUF50" s="4306"/>
      <c r="EUG50" s="4299"/>
      <c r="EUH50" s="4300"/>
      <c r="EUI50" s="4305"/>
      <c r="EUJ50" s="4304"/>
      <c r="EUK50" s="4299"/>
      <c r="EUL50" s="4300"/>
      <c r="EUM50" s="4301"/>
      <c r="EUN50" s="4302"/>
      <c r="EUO50" s="4299"/>
      <c r="EUP50" s="2602"/>
      <c r="EUQ50" s="4287"/>
      <c r="EUR50" s="4303"/>
      <c r="EUS50" s="4304"/>
      <c r="EUT50" s="2603"/>
      <c r="EUU50" s="4305"/>
      <c r="EUV50" s="4306"/>
      <c r="EUW50" s="4305"/>
      <c r="EUX50" s="4306"/>
      <c r="EUY50" s="4299"/>
      <c r="EUZ50" s="4300"/>
      <c r="EVA50" s="4305"/>
      <c r="EVB50" s="4304"/>
      <c r="EVC50" s="4299"/>
      <c r="EVD50" s="4300"/>
      <c r="EVE50" s="4301"/>
      <c r="EVF50" s="4302"/>
      <c r="EVG50" s="4299"/>
      <c r="EVH50" s="2602"/>
      <c r="EVI50" s="4287"/>
      <c r="EVJ50" s="4303"/>
      <c r="EVK50" s="4304"/>
      <c r="EVL50" s="2603"/>
      <c r="EVM50" s="4305"/>
      <c r="EVN50" s="4306"/>
      <c r="EVO50" s="4305"/>
      <c r="EVP50" s="4306"/>
      <c r="EVQ50" s="4299"/>
      <c r="EVR50" s="4300"/>
      <c r="EVS50" s="4305"/>
      <c r="EVT50" s="4304"/>
      <c r="EVU50" s="4299"/>
      <c r="EVV50" s="4300"/>
      <c r="EVW50" s="4301"/>
      <c r="EVX50" s="4302"/>
      <c r="EVY50" s="4299"/>
      <c r="EVZ50" s="2602"/>
      <c r="EWA50" s="4287"/>
      <c r="EWB50" s="4303"/>
      <c r="EWC50" s="4304"/>
      <c r="EWD50" s="2603"/>
      <c r="EWE50" s="4305"/>
      <c r="EWF50" s="4306"/>
      <c r="EWG50" s="4305"/>
      <c r="EWH50" s="4306"/>
      <c r="EWI50" s="4299"/>
      <c r="EWJ50" s="4300"/>
      <c r="EWK50" s="4305"/>
      <c r="EWL50" s="4304"/>
      <c r="EWM50" s="4299"/>
      <c r="EWN50" s="4300"/>
      <c r="EWO50" s="4301"/>
      <c r="EWP50" s="4302"/>
      <c r="EWQ50" s="4299"/>
      <c r="EWR50" s="2602"/>
      <c r="EWS50" s="4287"/>
      <c r="EWT50" s="4303"/>
      <c r="EWU50" s="4304"/>
      <c r="EWV50" s="2603"/>
      <c r="EWW50" s="4305"/>
      <c r="EWX50" s="4306"/>
      <c r="EWY50" s="4305"/>
      <c r="EWZ50" s="4306"/>
      <c r="EXA50" s="4299"/>
      <c r="EXB50" s="4300"/>
      <c r="EXC50" s="4305"/>
      <c r="EXD50" s="4304"/>
      <c r="EXE50" s="4299"/>
      <c r="EXF50" s="4300"/>
      <c r="EXG50" s="4301"/>
      <c r="EXH50" s="4302"/>
      <c r="EXI50" s="4299"/>
      <c r="EXJ50" s="2602"/>
      <c r="EXK50" s="4287"/>
      <c r="EXL50" s="4303"/>
      <c r="EXM50" s="4304"/>
      <c r="EXN50" s="2603"/>
      <c r="EXO50" s="4305"/>
      <c r="EXP50" s="4306"/>
      <c r="EXQ50" s="4305"/>
      <c r="EXR50" s="4306"/>
      <c r="EXS50" s="4299"/>
      <c r="EXT50" s="4300"/>
      <c r="EXU50" s="4305"/>
      <c r="EXV50" s="4304"/>
      <c r="EXW50" s="4299"/>
      <c r="EXX50" s="4300"/>
      <c r="EXY50" s="4301"/>
      <c r="EXZ50" s="4302"/>
      <c r="EYA50" s="4299"/>
      <c r="EYB50" s="2602"/>
      <c r="EYC50" s="4287"/>
      <c r="EYD50" s="4303"/>
      <c r="EYE50" s="4304"/>
      <c r="EYF50" s="2603"/>
      <c r="EYG50" s="4305"/>
      <c r="EYH50" s="4306"/>
      <c r="EYI50" s="4305"/>
      <c r="EYJ50" s="4306"/>
      <c r="EYK50" s="4299"/>
      <c r="EYL50" s="4300"/>
      <c r="EYM50" s="4305"/>
      <c r="EYN50" s="4304"/>
      <c r="EYO50" s="4299"/>
      <c r="EYP50" s="4300"/>
      <c r="EYQ50" s="4301"/>
      <c r="EYR50" s="4302"/>
      <c r="EYS50" s="4299"/>
      <c r="EYT50" s="2602"/>
      <c r="EYU50" s="4287"/>
      <c r="EYV50" s="4303"/>
      <c r="EYW50" s="4304"/>
      <c r="EYX50" s="2603"/>
      <c r="EYY50" s="4305"/>
      <c r="EYZ50" s="4306"/>
      <c r="EZA50" s="4305"/>
      <c r="EZB50" s="4306"/>
      <c r="EZC50" s="4299"/>
      <c r="EZD50" s="4300"/>
      <c r="EZE50" s="4305"/>
      <c r="EZF50" s="4304"/>
      <c r="EZG50" s="4299"/>
      <c r="EZH50" s="4300"/>
      <c r="EZI50" s="4301"/>
      <c r="EZJ50" s="4302"/>
      <c r="EZK50" s="4299"/>
      <c r="EZL50" s="2602"/>
      <c r="EZM50" s="4287"/>
      <c r="EZN50" s="4303"/>
      <c r="EZO50" s="4304"/>
      <c r="EZP50" s="2603"/>
      <c r="EZQ50" s="4305"/>
      <c r="EZR50" s="4306"/>
      <c r="EZS50" s="4305"/>
      <c r="EZT50" s="4306"/>
      <c r="EZU50" s="4299"/>
      <c r="EZV50" s="4300"/>
      <c r="EZW50" s="4305"/>
      <c r="EZX50" s="4304"/>
      <c r="EZY50" s="4299"/>
      <c r="EZZ50" s="4300"/>
      <c r="FAA50" s="4301"/>
      <c r="FAB50" s="4302"/>
      <c r="FAC50" s="4299"/>
      <c r="FAD50" s="2602"/>
      <c r="FAE50" s="4287"/>
      <c r="FAF50" s="4303"/>
      <c r="FAG50" s="4304"/>
      <c r="FAH50" s="2603"/>
      <c r="FAI50" s="4305"/>
      <c r="FAJ50" s="4306"/>
      <c r="FAK50" s="4305"/>
      <c r="FAL50" s="4306"/>
      <c r="FAM50" s="4299"/>
      <c r="FAN50" s="4300"/>
      <c r="FAO50" s="4305"/>
      <c r="FAP50" s="4304"/>
      <c r="FAQ50" s="4299"/>
      <c r="FAR50" s="4300"/>
      <c r="FAS50" s="4301"/>
      <c r="FAT50" s="4302"/>
      <c r="FAU50" s="4299"/>
      <c r="FAV50" s="2602"/>
      <c r="FAW50" s="4287"/>
      <c r="FAX50" s="4303"/>
      <c r="FAY50" s="4304"/>
      <c r="FAZ50" s="2603"/>
      <c r="FBA50" s="4305"/>
      <c r="FBB50" s="4306"/>
      <c r="FBC50" s="4305"/>
      <c r="FBD50" s="4306"/>
      <c r="FBE50" s="4299"/>
      <c r="FBF50" s="4300"/>
      <c r="FBG50" s="4305"/>
      <c r="FBH50" s="4304"/>
      <c r="FBI50" s="4299"/>
      <c r="FBJ50" s="4300"/>
      <c r="FBK50" s="4301"/>
      <c r="FBL50" s="4302"/>
      <c r="FBM50" s="4299"/>
      <c r="FBN50" s="2602"/>
      <c r="FBO50" s="4287"/>
      <c r="FBP50" s="4303"/>
      <c r="FBQ50" s="4304"/>
      <c r="FBR50" s="2603"/>
      <c r="FBS50" s="4305"/>
      <c r="FBT50" s="4306"/>
      <c r="FBU50" s="4305"/>
      <c r="FBV50" s="4306"/>
      <c r="FBW50" s="4299"/>
      <c r="FBX50" s="4300"/>
      <c r="FBY50" s="4305"/>
      <c r="FBZ50" s="4304"/>
      <c r="FCA50" s="4299"/>
      <c r="FCB50" s="4300"/>
      <c r="FCC50" s="4301"/>
      <c r="FCD50" s="4302"/>
      <c r="FCE50" s="4299"/>
      <c r="FCF50" s="2602"/>
      <c r="FCG50" s="4287"/>
      <c r="FCH50" s="4303"/>
      <c r="FCI50" s="4304"/>
      <c r="FCJ50" s="2603"/>
      <c r="FCK50" s="4305"/>
      <c r="FCL50" s="4306"/>
      <c r="FCM50" s="4305"/>
      <c r="FCN50" s="4306"/>
      <c r="FCO50" s="4299"/>
      <c r="FCP50" s="4300"/>
      <c r="FCQ50" s="4305"/>
      <c r="FCR50" s="4304"/>
      <c r="FCS50" s="4299"/>
      <c r="FCT50" s="4300"/>
      <c r="FCU50" s="4301"/>
      <c r="FCV50" s="4302"/>
      <c r="FCW50" s="4299"/>
      <c r="FCX50" s="2602"/>
      <c r="FCY50" s="4287"/>
      <c r="FCZ50" s="4303"/>
      <c r="FDA50" s="4304"/>
      <c r="FDB50" s="2603"/>
      <c r="FDC50" s="4305"/>
      <c r="FDD50" s="4306"/>
      <c r="FDE50" s="4305"/>
      <c r="FDF50" s="4306"/>
      <c r="FDG50" s="4299"/>
      <c r="FDH50" s="4300"/>
      <c r="FDI50" s="4305"/>
      <c r="FDJ50" s="4304"/>
      <c r="FDK50" s="4299"/>
      <c r="FDL50" s="4300"/>
      <c r="FDM50" s="4301"/>
      <c r="FDN50" s="4302"/>
      <c r="FDO50" s="4299"/>
      <c r="FDP50" s="2602"/>
      <c r="FDQ50" s="4287"/>
      <c r="FDR50" s="4303"/>
      <c r="FDS50" s="4304"/>
      <c r="FDT50" s="2603"/>
      <c r="FDU50" s="4305"/>
      <c r="FDV50" s="4306"/>
      <c r="FDW50" s="4305"/>
      <c r="FDX50" s="4306"/>
      <c r="FDY50" s="4299"/>
      <c r="FDZ50" s="4300"/>
      <c r="FEA50" s="4305"/>
      <c r="FEB50" s="4304"/>
      <c r="FEC50" s="4299"/>
      <c r="FED50" s="4300"/>
      <c r="FEE50" s="4301"/>
      <c r="FEF50" s="4302"/>
      <c r="FEG50" s="4299"/>
      <c r="FEH50" s="2602"/>
      <c r="FEI50" s="4287"/>
      <c r="FEJ50" s="4303"/>
      <c r="FEK50" s="4304"/>
      <c r="FEL50" s="2603"/>
      <c r="FEM50" s="4305"/>
      <c r="FEN50" s="4306"/>
      <c r="FEO50" s="4305"/>
      <c r="FEP50" s="4306"/>
      <c r="FEQ50" s="4299"/>
      <c r="FER50" s="4300"/>
      <c r="FES50" s="4305"/>
      <c r="FET50" s="4304"/>
      <c r="FEU50" s="4299"/>
      <c r="FEV50" s="4300"/>
      <c r="FEW50" s="4301"/>
      <c r="FEX50" s="4302"/>
      <c r="FEY50" s="4299"/>
      <c r="FEZ50" s="2602"/>
      <c r="FFA50" s="4287"/>
      <c r="FFB50" s="4303"/>
      <c r="FFC50" s="4304"/>
      <c r="FFD50" s="2603"/>
      <c r="FFE50" s="4305"/>
      <c r="FFF50" s="4306"/>
      <c r="FFG50" s="4305"/>
      <c r="FFH50" s="4306"/>
      <c r="FFI50" s="4299"/>
      <c r="FFJ50" s="4300"/>
      <c r="FFK50" s="4305"/>
      <c r="FFL50" s="4304"/>
      <c r="FFM50" s="4299"/>
      <c r="FFN50" s="4300"/>
      <c r="FFO50" s="4301"/>
      <c r="FFP50" s="4302"/>
      <c r="FFQ50" s="4299"/>
      <c r="FFR50" s="2602"/>
      <c r="FFS50" s="4287"/>
      <c r="FFT50" s="4303"/>
      <c r="FFU50" s="4304"/>
      <c r="FFV50" s="2603"/>
      <c r="FFW50" s="4305"/>
      <c r="FFX50" s="4306"/>
      <c r="FFY50" s="4305"/>
      <c r="FFZ50" s="4306"/>
      <c r="FGA50" s="4299"/>
      <c r="FGB50" s="4300"/>
      <c r="FGC50" s="4305"/>
      <c r="FGD50" s="4304"/>
      <c r="FGE50" s="4299"/>
      <c r="FGF50" s="4300"/>
      <c r="FGG50" s="4301"/>
      <c r="FGH50" s="4302"/>
      <c r="FGI50" s="4299"/>
      <c r="FGJ50" s="2602"/>
      <c r="FGK50" s="4287"/>
      <c r="FGL50" s="4303"/>
      <c r="FGM50" s="4304"/>
      <c r="FGN50" s="2603"/>
      <c r="FGO50" s="4305"/>
      <c r="FGP50" s="4306"/>
      <c r="FGQ50" s="4305"/>
      <c r="FGR50" s="4306"/>
      <c r="FGS50" s="4299"/>
      <c r="FGT50" s="4300"/>
      <c r="FGU50" s="4305"/>
      <c r="FGV50" s="4304"/>
      <c r="FGW50" s="4299"/>
      <c r="FGX50" s="4300"/>
      <c r="FGY50" s="4301"/>
      <c r="FGZ50" s="4302"/>
      <c r="FHA50" s="4299"/>
      <c r="FHB50" s="2602"/>
      <c r="FHC50" s="4287"/>
      <c r="FHD50" s="4303"/>
      <c r="FHE50" s="4304"/>
      <c r="FHF50" s="2603"/>
      <c r="FHG50" s="4305"/>
      <c r="FHH50" s="4306"/>
      <c r="FHI50" s="4305"/>
      <c r="FHJ50" s="4306"/>
      <c r="FHK50" s="4299"/>
      <c r="FHL50" s="4300"/>
      <c r="FHM50" s="4305"/>
      <c r="FHN50" s="4304"/>
      <c r="FHO50" s="4299"/>
      <c r="FHP50" s="4300"/>
      <c r="FHQ50" s="4301"/>
      <c r="FHR50" s="4302"/>
      <c r="FHS50" s="4299"/>
      <c r="FHT50" s="2602"/>
      <c r="FHU50" s="4287"/>
      <c r="FHV50" s="4303"/>
      <c r="FHW50" s="4304"/>
      <c r="FHX50" s="2603"/>
      <c r="FHY50" s="4305"/>
      <c r="FHZ50" s="4306"/>
      <c r="FIA50" s="4305"/>
      <c r="FIB50" s="4306"/>
      <c r="FIC50" s="4299"/>
      <c r="FID50" s="4300"/>
      <c r="FIE50" s="4305"/>
      <c r="FIF50" s="4304"/>
      <c r="FIG50" s="4299"/>
      <c r="FIH50" s="4300"/>
      <c r="FII50" s="4301"/>
      <c r="FIJ50" s="4302"/>
      <c r="FIK50" s="4299"/>
      <c r="FIL50" s="2602"/>
      <c r="FIM50" s="4287"/>
      <c r="FIN50" s="4303"/>
      <c r="FIO50" s="4304"/>
      <c r="FIP50" s="2603"/>
      <c r="FIQ50" s="4305"/>
      <c r="FIR50" s="4306"/>
      <c r="FIS50" s="4305"/>
      <c r="FIT50" s="4306"/>
      <c r="FIU50" s="4299"/>
      <c r="FIV50" s="4300"/>
      <c r="FIW50" s="4305"/>
      <c r="FIX50" s="4304"/>
      <c r="FIY50" s="4299"/>
      <c r="FIZ50" s="4300"/>
      <c r="FJA50" s="4301"/>
      <c r="FJB50" s="4302"/>
      <c r="FJC50" s="4299"/>
      <c r="FJD50" s="2602"/>
      <c r="FJE50" s="4287"/>
      <c r="FJF50" s="4303"/>
      <c r="FJG50" s="4304"/>
      <c r="FJH50" s="2603"/>
      <c r="FJI50" s="4305"/>
      <c r="FJJ50" s="4306"/>
      <c r="FJK50" s="4305"/>
      <c r="FJL50" s="4306"/>
      <c r="FJM50" s="4299"/>
      <c r="FJN50" s="4300"/>
      <c r="FJO50" s="4305"/>
      <c r="FJP50" s="4304"/>
      <c r="FJQ50" s="4299"/>
      <c r="FJR50" s="4300"/>
      <c r="FJS50" s="4301"/>
      <c r="FJT50" s="4302"/>
      <c r="FJU50" s="4299"/>
      <c r="FJV50" s="2602"/>
      <c r="FJW50" s="4287"/>
      <c r="FJX50" s="4303"/>
      <c r="FJY50" s="4304"/>
      <c r="FJZ50" s="2603"/>
      <c r="FKA50" s="4305"/>
      <c r="FKB50" s="4306"/>
      <c r="FKC50" s="4305"/>
      <c r="FKD50" s="4306"/>
      <c r="FKE50" s="4299"/>
      <c r="FKF50" s="4300"/>
      <c r="FKG50" s="4305"/>
      <c r="FKH50" s="4304"/>
      <c r="FKI50" s="4299"/>
      <c r="FKJ50" s="4300"/>
      <c r="FKK50" s="4301"/>
      <c r="FKL50" s="4302"/>
      <c r="FKM50" s="4299"/>
      <c r="FKN50" s="2602"/>
      <c r="FKO50" s="4287"/>
      <c r="FKP50" s="4303"/>
      <c r="FKQ50" s="4304"/>
      <c r="FKR50" s="2603"/>
      <c r="FKS50" s="4305"/>
      <c r="FKT50" s="4306"/>
      <c r="FKU50" s="4305"/>
      <c r="FKV50" s="4306"/>
      <c r="FKW50" s="4299"/>
      <c r="FKX50" s="4300"/>
      <c r="FKY50" s="4305"/>
      <c r="FKZ50" s="4304"/>
      <c r="FLA50" s="4299"/>
      <c r="FLB50" s="4300"/>
      <c r="FLC50" s="4301"/>
      <c r="FLD50" s="4302"/>
      <c r="FLE50" s="4299"/>
      <c r="FLF50" s="2602"/>
      <c r="FLG50" s="4287"/>
      <c r="FLH50" s="4303"/>
      <c r="FLI50" s="4304"/>
      <c r="FLJ50" s="2603"/>
      <c r="FLK50" s="4305"/>
      <c r="FLL50" s="4306"/>
      <c r="FLM50" s="4305"/>
      <c r="FLN50" s="4306"/>
      <c r="FLO50" s="4299"/>
      <c r="FLP50" s="4300"/>
      <c r="FLQ50" s="4305"/>
      <c r="FLR50" s="4304"/>
      <c r="FLS50" s="4299"/>
      <c r="FLT50" s="4300"/>
      <c r="FLU50" s="4301"/>
      <c r="FLV50" s="4302"/>
      <c r="FLW50" s="4299"/>
      <c r="FLX50" s="2602"/>
      <c r="FLY50" s="4287"/>
      <c r="FLZ50" s="4303"/>
      <c r="FMA50" s="4304"/>
      <c r="FMB50" s="2603"/>
      <c r="FMC50" s="4305"/>
      <c r="FMD50" s="4306"/>
      <c r="FME50" s="4305"/>
      <c r="FMF50" s="4306"/>
      <c r="FMG50" s="4299"/>
      <c r="FMH50" s="4300"/>
      <c r="FMI50" s="4305"/>
      <c r="FMJ50" s="4304"/>
      <c r="FMK50" s="4299"/>
      <c r="FML50" s="4300"/>
      <c r="FMM50" s="4301"/>
      <c r="FMN50" s="4302"/>
      <c r="FMO50" s="4299"/>
      <c r="FMP50" s="2602"/>
      <c r="FMQ50" s="4287"/>
      <c r="FMR50" s="4303"/>
      <c r="FMS50" s="4304"/>
      <c r="FMT50" s="2603"/>
      <c r="FMU50" s="4305"/>
      <c r="FMV50" s="4306"/>
      <c r="FMW50" s="4305"/>
      <c r="FMX50" s="4306"/>
      <c r="FMY50" s="4299"/>
      <c r="FMZ50" s="4300"/>
      <c r="FNA50" s="4305"/>
      <c r="FNB50" s="4304"/>
      <c r="FNC50" s="4299"/>
      <c r="FND50" s="4300"/>
      <c r="FNE50" s="4301"/>
      <c r="FNF50" s="4302"/>
      <c r="FNG50" s="4299"/>
      <c r="FNH50" s="2602"/>
      <c r="FNI50" s="4287"/>
      <c r="FNJ50" s="4303"/>
      <c r="FNK50" s="4304"/>
      <c r="FNL50" s="2603"/>
      <c r="FNM50" s="4305"/>
      <c r="FNN50" s="4306"/>
      <c r="FNO50" s="4305"/>
      <c r="FNP50" s="4306"/>
      <c r="FNQ50" s="4299"/>
      <c r="FNR50" s="4300"/>
      <c r="FNS50" s="4305"/>
      <c r="FNT50" s="4304"/>
      <c r="FNU50" s="4299"/>
      <c r="FNV50" s="4300"/>
      <c r="FNW50" s="4301"/>
      <c r="FNX50" s="4302"/>
      <c r="FNY50" s="4299"/>
      <c r="FNZ50" s="2602"/>
      <c r="FOA50" s="4287"/>
      <c r="FOB50" s="4303"/>
      <c r="FOC50" s="4304"/>
      <c r="FOD50" s="2603"/>
      <c r="FOE50" s="4305"/>
      <c r="FOF50" s="4306"/>
      <c r="FOG50" s="4305"/>
      <c r="FOH50" s="4306"/>
      <c r="FOI50" s="4299"/>
      <c r="FOJ50" s="4300"/>
      <c r="FOK50" s="4305"/>
      <c r="FOL50" s="4304"/>
      <c r="FOM50" s="4299"/>
      <c r="FON50" s="4300"/>
      <c r="FOO50" s="4301"/>
      <c r="FOP50" s="4302"/>
      <c r="FOQ50" s="4299"/>
      <c r="FOR50" s="2602"/>
      <c r="FOS50" s="4287"/>
      <c r="FOT50" s="4303"/>
      <c r="FOU50" s="4304"/>
      <c r="FOV50" s="2603"/>
      <c r="FOW50" s="4305"/>
      <c r="FOX50" s="4306"/>
      <c r="FOY50" s="4305"/>
      <c r="FOZ50" s="4306"/>
      <c r="FPA50" s="4299"/>
      <c r="FPB50" s="4300"/>
      <c r="FPC50" s="4305"/>
      <c r="FPD50" s="4304"/>
      <c r="FPE50" s="4299"/>
      <c r="FPF50" s="4300"/>
      <c r="FPG50" s="4301"/>
      <c r="FPH50" s="4302"/>
      <c r="FPI50" s="4299"/>
      <c r="FPJ50" s="2602"/>
      <c r="FPK50" s="4287"/>
      <c r="FPL50" s="4303"/>
      <c r="FPM50" s="4304"/>
      <c r="FPN50" s="2603"/>
      <c r="FPO50" s="4305"/>
      <c r="FPP50" s="4306"/>
      <c r="FPQ50" s="4305"/>
      <c r="FPR50" s="4306"/>
      <c r="FPS50" s="4299"/>
      <c r="FPT50" s="4300"/>
      <c r="FPU50" s="4305"/>
      <c r="FPV50" s="4304"/>
      <c r="FPW50" s="4299"/>
      <c r="FPX50" s="4300"/>
      <c r="FPY50" s="4301"/>
      <c r="FPZ50" s="4302"/>
      <c r="FQA50" s="4299"/>
      <c r="FQB50" s="2602"/>
      <c r="FQC50" s="4287"/>
      <c r="FQD50" s="4303"/>
      <c r="FQE50" s="4304"/>
      <c r="FQF50" s="2603"/>
      <c r="FQG50" s="4305"/>
      <c r="FQH50" s="4306"/>
      <c r="FQI50" s="4305"/>
      <c r="FQJ50" s="4306"/>
      <c r="FQK50" s="4299"/>
      <c r="FQL50" s="4300"/>
      <c r="FQM50" s="4305"/>
      <c r="FQN50" s="4304"/>
      <c r="FQO50" s="4299"/>
      <c r="FQP50" s="4300"/>
      <c r="FQQ50" s="4301"/>
      <c r="FQR50" s="4302"/>
      <c r="FQS50" s="4299"/>
      <c r="FQT50" s="2602"/>
      <c r="FQU50" s="4287"/>
      <c r="FQV50" s="4303"/>
      <c r="FQW50" s="4304"/>
      <c r="FQX50" s="2603"/>
      <c r="FQY50" s="4305"/>
      <c r="FQZ50" s="4306"/>
      <c r="FRA50" s="4305"/>
      <c r="FRB50" s="4306"/>
      <c r="FRC50" s="4299"/>
      <c r="FRD50" s="4300"/>
      <c r="FRE50" s="4305"/>
      <c r="FRF50" s="4304"/>
      <c r="FRG50" s="4299"/>
      <c r="FRH50" s="4300"/>
      <c r="FRI50" s="4301"/>
      <c r="FRJ50" s="4302"/>
      <c r="FRK50" s="4299"/>
      <c r="FRL50" s="2602"/>
      <c r="FRM50" s="4287"/>
      <c r="FRN50" s="4303"/>
      <c r="FRO50" s="4304"/>
      <c r="FRP50" s="2603"/>
      <c r="FRQ50" s="4305"/>
      <c r="FRR50" s="4306"/>
      <c r="FRS50" s="4305"/>
      <c r="FRT50" s="4306"/>
      <c r="FRU50" s="4299"/>
      <c r="FRV50" s="4300"/>
      <c r="FRW50" s="4305"/>
      <c r="FRX50" s="4304"/>
      <c r="FRY50" s="4299"/>
      <c r="FRZ50" s="4300"/>
      <c r="FSA50" s="4301"/>
      <c r="FSB50" s="4302"/>
      <c r="FSC50" s="4299"/>
      <c r="FSD50" s="2602"/>
      <c r="FSE50" s="4287"/>
      <c r="FSF50" s="4303"/>
      <c r="FSG50" s="4304"/>
      <c r="FSH50" s="2603"/>
      <c r="FSI50" s="4305"/>
      <c r="FSJ50" s="4306"/>
      <c r="FSK50" s="4305"/>
      <c r="FSL50" s="4306"/>
      <c r="FSM50" s="4299"/>
      <c r="FSN50" s="4300"/>
      <c r="FSO50" s="4305"/>
      <c r="FSP50" s="4304"/>
      <c r="FSQ50" s="4299"/>
      <c r="FSR50" s="4300"/>
      <c r="FSS50" s="4301"/>
      <c r="FST50" s="4302"/>
      <c r="FSU50" s="4299"/>
      <c r="FSV50" s="2602"/>
      <c r="FSW50" s="4287"/>
      <c r="FSX50" s="4303"/>
      <c r="FSY50" s="4304"/>
      <c r="FSZ50" s="2603"/>
      <c r="FTA50" s="4305"/>
      <c r="FTB50" s="4306"/>
      <c r="FTC50" s="4305"/>
      <c r="FTD50" s="4306"/>
      <c r="FTE50" s="4299"/>
      <c r="FTF50" s="4300"/>
      <c r="FTG50" s="4305"/>
      <c r="FTH50" s="4304"/>
      <c r="FTI50" s="4299"/>
      <c r="FTJ50" s="4300"/>
      <c r="FTK50" s="4301"/>
      <c r="FTL50" s="4302"/>
      <c r="FTM50" s="4299"/>
      <c r="FTN50" s="2602"/>
      <c r="FTO50" s="4287"/>
      <c r="FTP50" s="4303"/>
      <c r="FTQ50" s="4304"/>
      <c r="FTR50" s="2603"/>
      <c r="FTS50" s="4305"/>
      <c r="FTT50" s="4306"/>
      <c r="FTU50" s="4305"/>
      <c r="FTV50" s="4306"/>
      <c r="FTW50" s="4299"/>
      <c r="FTX50" s="4300"/>
      <c r="FTY50" s="4305"/>
      <c r="FTZ50" s="4304"/>
      <c r="FUA50" s="4299"/>
      <c r="FUB50" s="4300"/>
      <c r="FUC50" s="4301"/>
      <c r="FUD50" s="4302"/>
      <c r="FUE50" s="4299"/>
      <c r="FUF50" s="2602"/>
      <c r="FUG50" s="4287"/>
      <c r="FUH50" s="4303"/>
      <c r="FUI50" s="4304"/>
      <c r="FUJ50" s="2603"/>
      <c r="FUK50" s="4305"/>
      <c r="FUL50" s="4306"/>
      <c r="FUM50" s="4305"/>
      <c r="FUN50" s="4306"/>
      <c r="FUO50" s="4299"/>
      <c r="FUP50" s="4300"/>
      <c r="FUQ50" s="4305"/>
      <c r="FUR50" s="4304"/>
      <c r="FUS50" s="4299"/>
      <c r="FUT50" s="4300"/>
      <c r="FUU50" s="4301"/>
      <c r="FUV50" s="4302"/>
      <c r="FUW50" s="4299"/>
      <c r="FUX50" s="2602"/>
      <c r="FUY50" s="4287"/>
      <c r="FUZ50" s="4303"/>
      <c r="FVA50" s="4304"/>
      <c r="FVB50" s="2603"/>
      <c r="FVC50" s="4305"/>
      <c r="FVD50" s="4306"/>
      <c r="FVE50" s="4305"/>
      <c r="FVF50" s="4306"/>
      <c r="FVG50" s="4299"/>
      <c r="FVH50" s="4300"/>
      <c r="FVI50" s="4305"/>
      <c r="FVJ50" s="4304"/>
      <c r="FVK50" s="4299"/>
      <c r="FVL50" s="4300"/>
      <c r="FVM50" s="4301"/>
      <c r="FVN50" s="4302"/>
      <c r="FVO50" s="4299"/>
      <c r="FVP50" s="2602"/>
      <c r="FVQ50" s="4287"/>
      <c r="FVR50" s="4303"/>
      <c r="FVS50" s="4304"/>
      <c r="FVT50" s="2603"/>
      <c r="FVU50" s="4305"/>
      <c r="FVV50" s="4306"/>
      <c r="FVW50" s="4305"/>
      <c r="FVX50" s="4306"/>
      <c r="FVY50" s="4299"/>
      <c r="FVZ50" s="4300"/>
      <c r="FWA50" s="4305"/>
      <c r="FWB50" s="4304"/>
      <c r="FWC50" s="4299"/>
      <c r="FWD50" s="4300"/>
      <c r="FWE50" s="4301"/>
      <c r="FWF50" s="4302"/>
      <c r="FWG50" s="4299"/>
      <c r="FWH50" s="2602"/>
      <c r="FWI50" s="4287"/>
      <c r="FWJ50" s="4303"/>
      <c r="FWK50" s="4304"/>
      <c r="FWL50" s="2603"/>
      <c r="FWM50" s="4305"/>
      <c r="FWN50" s="4306"/>
      <c r="FWO50" s="4305"/>
      <c r="FWP50" s="4306"/>
      <c r="FWQ50" s="4299"/>
      <c r="FWR50" s="4300"/>
      <c r="FWS50" s="4305"/>
      <c r="FWT50" s="4304"/>
      <c r="FWU50" s="4299"/>
      <c r="FWV50" s="4300"/>
      <c r="FWW50" s="4301"/>
      <c r="FWX50" s="4302"/>
      <c r="FWY50" s="4299"/>
      <c r="FWZ50" s="2602"/>
      <c r="FXA50" s="4287"/>
      <c r="FXB50" s="4303"/>
      <c r="FXC50" s="4304"/>
      <c r="FXD50" s="2603"/>
      <c r="FXE50" s="4305"/>
      <c r="FXF50" s="4306"/>
      <c r="FXG50" s="4305"/>
      <c r="FXH50" s="4306"/>
      <c r="FXI50" s="4299"/>
      <c r="FXJ50" s="4300"/>
      <c r="FXK50" s="4305"/>
      <c r="FXL50" s="4304"/>
      <c r="FXM50" s="4299"/>
      <c r="FXN50" s="4300"/>
      <c r="FXO50" s="4301"/>
      <c r="FXP50" s="4302"/>
      <c r="FXQ50" s="4299"/>
      <c r="FXR50" s="2602"/>
      <c r="FXS50" s="4287"/>
      <c r="FXT50" s="4303"/>
      <c r="FXU50" s="4304"/>
      <c r="FXV50" s="2603"/>
      <c r="FXW50" s="4305"/>
      <c r="FXX50" s="4306"/>
      <c r="FXY50" s="4305"/>
      <c r="FXZ50" s="4306"/>
      <c r="FYA50" s="4299"/>
      <c r="FYB50" s="4300"/>
      <c r="FYC50" s="4305"/>
      <c r="FYD50" s="4304"/>
      <c r="FYE50" s="4299"/>
      <c r="FYF50" s="4300"/>
      <c r="FYG50" s="4301"/>
      <c r="FYH50" s="4302"/>
      <c r="FYI50" s="4299"/>
      <c r="FYJ50" s="2602"/>
      <c r="FYK50" s="4287"/>
      <c r="FYL50" s="4303"/>
      <c r="FYM50" s="4304"/>
      <c r="FYN50" s="2603"/>
      <c r="FYO50" s="4305"/>
      <c r="FYP50" s="4306"/>
      <c r="FYQ50" s="4305"/>
      <c r="FYR50" s="4306"/>
      <c r="FYS50" s="4299"/>
      <c r="FYT50" s="4300"/>
      <c r="FYU50" s="4305"/>
      <c r="FYV50" s="4304"/>
      <c r="FYW50" s="4299"/>
      <c r="FYX50" s="4300"/>
      <c r="FYY50" s="4301"/>
      <c r="FYZ50" s="4302"/>
      <c r="FZA50" s="4299"/>
      <c r="FZB50" s="2602"/>
      <c r="FZC50" s="4287"/>
      <c r="FZD50" s="4303"/>
      <c r="FZE50" s="4304"/>
      <c r="FZF50" s="2603"/>
      <c r="FZG50" s="4305"/>
      <c r="FZH50" s="4306"/>
      <c r="FZI50" s="4305"/>
      <c r="FZJ50" s="4306"/>
      <c r="FZK50" s="4299"/>
      <c r="FZL50" s="4300"/>
      <c r="FZM50" s="4305"/>
      <c r="FZN50" s="4304"/>
      <c r="FZO50" s="4299"/>
      <c r="FZP50" s="4300"/>
      <c r="FZQ50" s="4301"/>
      <c r="FZR50" s="4302"/>
      <c r="FZS50" s="4299"/>
      <c r="FZT50" s="2602"/>
      <c r="FZU50" s="4287"/>
      <c r="FZV50" s="4303"/>
      <c r="FZW50" s="4304"/>
      <c r="FZX50" s="2603"/>
      <c r="FZY50" s="4305"/>
      <c r="FZZ50" s="4306"/>
      <c r="GAA50" s="4305"/>
      <c r="GAB50" s="4306"/>
      <c r="GAC50" s="4299"/>
      <c r="GAD50" s="4300"/>
      <c r="GAE50" s="4305"/>
      <c r="GAF50" s="4304"/>
      <c r="GAG50" s="4299"/>
      <c r="GAH50" s="4300"/>
      <c r="GAI50" s="4301"/>
      <c r="GAJ50" s="4302"/>
      <c r="GAK50" s="4299"/>
      <c r="GAL50" s="2602"/>
      <c r="GAM50" s="4287"/>
      <c r="GAN50" s="4303"/>
      <c r="GAO50" s="4304"/>
      <c r="GAP50" s="2603"/>
      <c r="GAQ50" s="4305"/>
      <c r="GAR50" s="4306"/>
      <c r="GAS50" s="4305"/>
      <c r="GAT50" s="4306"/>
      <c r="GAU50" s="4299"/>
      <c r="GAV50" s="4300"/>
      <c r="GAW50" s="4305"/>
      <c r="GAX50" s="4304"/>
      <c r="GAY50" s="4299"/>
      <c r="GAZ50" s="4300"/>
      <c r="GBA50" s="4301"/>
      <c r="GBB50" s="4302"/>
      <c r="GBC50" s="4299"/>
      <c r="GBD50" s="2602"/>
      <c r="GBE50" s="4287"/>
      <c r="GBF50" s="4303"/>
      <c r="GBG50" s="4304"/>
      <c r="GBH50" s="2603"/>
      <c r="GBI50" s="4305"/>
      <c r="GBJ50" s="4306"/>
      <c r="GBK50" s="4305"/>
      <c r="GBL50" s="4306"/>
      <c r="GBM50" s="4299"/>
      <c r="GBN50" s="4300"/>
      <c r="GBO50" s="4305"/>
      <c r="GBP50" s="4304"/>
      <c r="GBQ50" s="4299"/>
      <c r="GBR50" s="4300"/>
      <c r="GBS50" s="4301"/>
      <c r="GBT50" s="4302"/>
      <c r="GBU50" s="4299"/>
      <c r="GBV50" s="2602"/>
      <c r="GBW50" s="4287"/>
      <c r="GBX50" s="4303"/>
      <c r="GBY50" s="4304"/>
      <c r="GBZ50" s="2603"/>
      <c r="GCA50" s="4305"/>
      <c r="GCB50" s="4306"/>
      <c r="GCC50" s="4305"/>
      <c r="GCD50" s="4306"/>
      <c r="GCE50" s="4299"/>
      <c r="GCF50" s="4300"/>
      <c r="GCG50" s="4305"/>
      <c r="GCH50" s="4304"/>
      <c r="GCI50" s="4299"/>
      <c r="GCJ50" s="4300"/>
      <c r="GCK50" s="4301"/>
      <c r="GCL50" s="4302"/>
      <c r="GCM50" s="4299"/>
      <c r="GCN50" s="2602"/>
      <c r="GCO50" s="4287"/>
      <c r="GCP50" s="4303"/>
      <c r="GCQ50" s="4304"/>
      <c r="GCR50" s="2603"/>
      <c r="GCS50" s="4305"/>
      <c r="GCT50" s="4306"/>
      <c r="GCU50" s="4305"/>
      <c r="GCV50" s="4306"/>
      <c r="GCW50" s="4299"/>
      <c r="GCX50" s="4300"/>
      <c r="GCY50" s="4305"/>
      <c r="GCZ50" s="4304"/>
      <c r="GDA50" s="4299"/>
      <c r="GDB50" s="4300"/>
      <c r="GDC50" s="4301"/>
      <c r="GDD50" s="4302"/>
      <c r="GDE50" s="4299"/>
      <c r="GDF50" s="2602"/>
      <c r="GDG50" s="4287"/>
      <c r="GDH50" s="4303"/>
      <c r="GDI50" s="4304"/>
      <c r="GDJ50" s="2603"/>
      <c r="GDK50" s="4305"/>
      <c r="GDL50" s="4306"/>
      <c r="GDM50" s="4305"/>
      <c r="GDN50" s="4306"/>
      <c r="GDO50" s="4299"/>
      <c r="GDP50" s="4300"/>
      <c r="GDQ50" s="4305"/>
      <c r="GDR50" s="4304"/>
      <c r="GDS50" s="4299"/>
      <c r="GDT50" s="4300"/>
      <c r="GDU50" s="4301"/>
      <c r="GDV50" s="4302"/>
      <c r="GDW50" s="4299"/>
      <c r="GDX50" s="2602"/>
      <c r="GDY50" s="4287"/>
      <c r="GDZ50" s="4303"/>
      <c r="GEA50" s="4304"/>
      <c r="GEB50" s="2603"/>
      <c r="GEC50" s="4305"/>
      <c r="GED50" s="4306"/>
      <c r="GEE50" s="4305"/>
      <c r="GEF50" s="4306"/>
      <c r="GEG50" s="4299"/>
      <c r="GEH50" s="4300"/>
      <c r="GEI50" s="4305"/>
      <c r="GEJ50" s="4304"/>
      <c r="GEK50" s="4299"/>
      <c r="GEL50" s="4300"/>
      <c r="GEM50" s="4301"/>
      <c r="GEN50" s="4302"/>
      <c r="GEO50" s="4299"/>
      <c r="GEP50" s="2602"/>
      <c r="GEQ50" s="4287"/>
      <c r="GER50" s="4303"/>
      <c r="GES50" s="4304"/>
      <c r="GET50" s="2603"/>
      <c r="GEU50" s="4305"/>
      <c r="GEV50" s="4306"/>
      <c r="GEW50" s="4305"/>
      <c r="GEX50" s="4306"/>
      <c r="GEY50" s="4299"/>
      <c r="GEZ50" s="4300"/>
      <c r="GFA50" s="4305"/>
      <c r="GFB50" s="4304"/>
      <c r="GFC50" s="4299"/>
      <c r="GFD50" s="4300"/>
      <c r="GFE50" s="4301"/>
      <c r="GFF50" s="4302"/>
      <c r="GFG50" s="4299"/>
      <c r="GFH50" s="2602"/>
      <c r="GFI50" s="4287"/>
      <c r="GFJ50" s="4303"/>
      <c r="GFK50" s="4304"/>
      <c r="GFL50" s="2603"/>
      <c r="GFM50" s="4305"/>
      <c r="GFN50" s="4306"/>
      <c r="GFO50" s="4305"/>
      <c r="GFP50" s="4306"/>
      <c r="GFQ50" s="4299"/>
      <c r="GFR50" s="4300"/>
      <c r="GFS50" s="4305"/>
      <c r="GFT50" s="4304"/>
      <c r="GFU50" s="4299"/>
      <c r="GFV50" s="4300"/>
      <c r="GFW50" s="4301"/>
      <c r="GFX50" s="4302"/>
      <c r="GFY50" s="4299"/>
      <c r="GFZ50" s="2602"/>
      <c r="GGA50" s="4287"/>
      <c r="GGB50" s="4303"/>
      <c r="GGC50" s="4304"/>
      <c r="GGD50" s="2603"/>
      <c r="GGE50" s="4305"/>
      <c r="GGF50" s="4306"/>
      <c r="GGG50" s="4305"/>
      <c r="GGH50" s="4306"/>
      <c r="GGI50" s="4299"/>
      <c r="GGJ50" s="4300"/>
      <c r="GGK50" s="4305"/>
      <c r="GGL50" s="4304"/>
      <c r="GGM50" s="4299"/>
      <c r="GGN50" s="4300"/>
      <c r="GGO50" s="4301"/>
      <c r="GGP50" s="4302"/>
      <c r="GGQ50" s="4299"/>
      <c r="GGR50" s="2602"/>
      <c r="GGS50" s="4287"/>
      <c r="GGT50" s="4303"/>
      <c r="GGU50" s="4304"/>
      <c r="GGV50" s="2603"/>
      <c r="GGW50" s="4305"/>
      <c r="GGX50" s="4306"/>
      <c r="GGY50" s="4305"/>
      <c r="GGZ50" s="4306"/>
      <c r="GHA50" s="4299"/>
      <c r="GHB50" s="4300"/>
      <c r="GHC50" s="4305"/>
      <c r="GHD50" s="4304"/>
      <c r="GHE50" s="4299"/>
      <c r="GHF50" s="4300"/>
      <c r="GHG50" s="4301"/>
      <c r="GHH50" s="4302"/>
      <c r="GHI50" s="4299"/>
      <c r="GHJ50" s="2602"/>
      <c r="GHK50" s="4287"/>
      <c r="GHL50" s="4303"/>
      <c r="GHM50" s="4304"/>
      <c r="GHN50" s="2603"/>
      <c r="GHO50" s="4305"/>
      <c r="GHP50" s="4306"/>
      <c r="GHQ50" s="4305"/>
      <c r="GHR50" s="4306"/>
      <c r="GHS50" s="4299"/>
      <c r="GHT50" s="4300"/>
      <c r="GHU50" s="4305"/>
      <c r="GHV50" s="4304"/>
      <c r="GHW50" s="4299"/>
      <c r="GHX50" s="4300"/>
      <c r="GHY50" s="4301"/>
      <c r="GHZ50" s="4302"/>
      <c r="GIA50" s="4299"/>
      <c r="GIB50" s="2602"/>
      <c r="GIC50" s="4287"/>
      <c r="GID50" s="4303"/>
      <c r="GIE50" s="4304"/>
      <c r="GIF50" s="2603"/>
      <c r="GIG50" s="4305"/>
      <c r="GIH50" s="4306"/>
      <c r="GII50" s="4305"/>
      <c r="GIJ50" s="4306"/>
      <c r="GIK50" s="4299"/>
      <c r="GIL50" s="4300"/>
      <c r="GIM50" s="4305"/>
      <c r="GIN50" s="4304"/>
      <c r="GIO50" s="4299"/>
      <c r="GIP50" s="4300"/>
      <c r="GIQ50" s="4301"/>
      <c r="GIR50" s="4302"/>
      <c r="GIS50" s="4299"/>
      <c r="GIT50" s="2602"/>
      <c r="GIU50" s="4287"/>
      <c r="GIV50" s="4303"/>
      <c r="GIW50" s="4304"/>
      <c r="GIX50" s="2603"/>
      <c r="GIY50" s="4305"/>
      <c r="GIZ50" s="4306"/>
      <c r="GJA50" s="4305"/>
      <c r="GJB50" s="4306"/>
      <c r="GJC50" s="4299"/>
      <c r="GJD50" s="4300"/>
      <c r="GJE50" s="4305"/>
      <c r="GJF50" s="4304"/>
      <c r="GJG50" s="4299"/>
      <c r="GJH50" s="4300"/>
      <c r="GJI50" s="4301"/>
      <c r="GJJ50" s="4302"/>
      <c r="GJK50" s="4299"/>
      <c r="GJL50" s="2602"/>
      <c r="GJM50" s="4287"/>
      <c r="GJN50" s="4303"/>
      <c r="GJO50" s="4304"/>
      <c r="GJP50" s="2603"/>
      <c r="GJQ50" s="4305"/>
      <c r="GJR50" s="4306"/>
      <c r="GJS50" s="4305"/>
      <c r="GJT50" s="4306"/>
      <c r="GJU50" s="4299"/>
      <c r="GJV50" s="4300"/>
      <c r="GJW50" s="4305"/>
      <c r="GJX50" s="4304"/>
      <c r="GJY50" s="4299"/>
      <c r="GJZ50" s="4300"/>
      <c r="GKA50" s="4301"/>
      <c r="GKB50" s="4302"/>
      <c r="GKC50" s="4299"/>
      <c r="GKD50" s="2602"/>
      <c r="GKE50" s="4287"/>
      <c r="GKF50" s="4303"/>
      <c r="GKG50" s="4304"/>
      <c r="GKH50" s="2603"/>
      <c r="GKI50" s="4305"/>
      <c r="GKJ50" s="4306"/>
      <c r="GKK50" s="4305"/>
      <c r="GKL50" s="4306"/>
      <c r="GKM50" s="4299"/>
      <c r="GKN50" s="4300"/>
      <c r="GKO50" s="4305"/>
      <c r="GKP50" s="4304"/>
      <c r="GKQ50" s="4299"/>
      <c r="GKR50" s="4300"/>
      <c r="GKS50" s="4301"/>
      <c r="GKT50" s="4302"/>
      <c r="GKU50" s="4299"/>
      <c r="GKV50" s="2602"/>
      <c r="GKW50" s="4287"/>
      <c r="GKX50" s="4303"/>
      <c r="GKY50" s="4304"/>
      <c r="GKZ50" s="2603"/>
      <c r="GLA50" s="4305"/>
      <c r="GLB50" s="4306"/>
      <c r="GLC50" s="4305"/>
      <c r="GLD50" s="4306"/>
      <c r="GLE50" s="4299"/>
      <c r="GLF50" s="4300"/>
      <c r="GLG50" s="4305"/>
      <c r="GLH50" s="4304"/>
      <c r="GLI50" s="4299"/>
      <c r="GLJ50" s="4300"/>
      <c r="GLK50" s="4301"/>
      <c r="GLL50" s="4302"/>
      <c r="GLM50" s="4299"/>
      <c r="GLN50" s="2602"/>
      <c r="GLO50" s="4287"/>
      <c r="GLP50" s="4303"/>
      <c r="GLQ50" s="4304"/>
      <c r="GLR50" s="2603"/>
      <c r="GLS50" s="4305"/>
      <c r="GLT50" s="4306"/>
      <c r="GLU50" s="4305"/>
      <c r="GLV50" s="4306"/>
      <c r="GLW50" s="4299"/>
      <c r="GLX50" s="4300"/>
      <c r="GLY50" s="4305"/>
      <c r="GLZ50" s="4304"/>
      <c r="GMA50" s="4299"/>
      <c r="GMB50" s="4300"/>
      <c r="GMC50" s="4301"/>
      <c r="GMD50" s="4302"/>
      <c r="GME50" s="4299"/>
      <c r="GMF50" s="2602"/>
      <c r="GMG50" s="4287"/>
      <c r="GMH50" s="4303"/>
      <c r="GMI50" s="4304"/>
      <c r="GMJ50" s="2603"/>
      <c r="GMK50" s="4305"/>
      <c r="GML50" s="4306"/>
      <c r="GMM50" s="4305"/>
      <c r="GMN50" s="4306"/>
      <c r="GMO50" s="4299"/>
      <c r="GMP50" s="4300"/>
      <c r="GMQ50" s="4305"/>
      <c r="GMR50" s="4304"/>
      <c r="GMS50" s="4299"/>
      <c r="GMT50" s="4300"/>
      <c r="GMU50" s="4301"/>
      <c r="GMV50" s="4302"/>
      <c r="GMW50" s="4299"/>
      <c r="GMX50" s="2602"/>
      <c r="GMY50" s="4287"/>
      <c r="GMZ50" s="4303"/>
      <c r="GNA50" s="4304"/>
      <c r="GNB50" s="2603"/>
      <c r="GNC50" s="4305"/>
      <c r="GND50" s="4306"/>
      <c r="GNE50" s="4305"/>
      <c r="GNF50" s="4306"/>
      <c r="GNG50" s="4299"/>
      <c r="GNH50" s="4300"/>
      <c r="GNI50" s="4305"/>
      <c r="GNJ50" s="4304"/>
      <c r="GNK50" s="4299"/>
      <c r="GNL50" s="4300"/>
      <c r="GNM50" s="4301"/>
      <c r="GNN50" s="4302"/>
      <c r="GNO50" s="4299"/>
      <c r="GNP50" s="2602"/>
      <c r="GNQ50" s="4287"/>
      <c r="GNR50" s="4303"/>
      <c r="GNS50" s="4304"/>
      <c r="GNT50" s="2603"/>
      <c r="GNU50" s="4305"/>
      <c r="GNV50" s="4306"/>
      <c r="GNW50" s="4305"/>
      <c r="GNX50" s="4306"/>
      <c r="GNY50" s="4299"/>
      <c r="GNZ50" s="4300"/>
      <c r="GOA50" s="4305"/>
      <c r="GOB50" s="4304"/>
      <c r="GOC50" s="4299"/>
      <c r="GOD50" s="4300"/>
      <c r="GOE50" s="4301"/>
      <c r="GOF50" s="4302"/>
      <c r="GOG50" s="4299"/>
      <c r="GOH50" s="2602"/>
      <c r="GOI50" s="4287"/>
      <c r="GOJ50" s="4303"/>
      <c r="GOK50" s="4304"/>
      <c r="GOL50" s="2603"/>
      <c r="GOM50" s="4305"/>
      <c r="GON50" s="4306"/>
      <c r="GOO50" s="4305"/>
      <c r="GOP50" s="4306"/>
      <c r="GOQ50" s="4299"/>
      <c r="GOR50" s="4300"/>
      <c r="GOS50" s="4305"/>
      <c r="GOT50" s="4304"/>
      <c r="GOU50" s="4299"/>
      <c r="GOV50" s="4300"/>
      <c r="GOW50" s="4301"/>
      <c r="GOX50" s="4302"/>
      <c r="GOY50" s="4299"/>
      <c r="GOZ50" s="2602"/>
      <c r="GPA50" s="4287"/>
      <c r="GPB50" s="4303"/>
      <c r="GPC50" s="4304"/>
      <c r="GPD50" s="2603"/>
      <c r="GPE50" s="4305"/>
      <c r="GPF50" s="4306"/>
      <c r="GPG50" s="4305"/>
      <c r="GPH50" s="4306"/>
      <c r="GPI50" s="4299"/>
      <c r="GPJ50" s="4300"/>
      <c r="GPK50" s="4305"/>
      <c r="GPL50" s="4304"/>
      <c r="GPM50" s="4299"/>
      <c r="GPN50" s="4300"/>
      <c r="GPO50" s="4301"/>
      <c r="GPP50" s="4302"/>
      <c r="GPQ50" s="4299"/>
      <c r="GPR50" s="2602"/>
      <c r="GPS50" s="4287"/>
      <c r="GPT50" s="4303"/>
      <c r="GPU50" s="4304"/>
      <c r="GPV50" s="2603"/>
      <c r="GPW50" s="4305"/>
      <c r="GPX50" s="4306"/>
      <c r="GPY50" s="4305"/>
      <c r="GPZ50" s="4306"/>
      <c r="GQA50" s="4299"/>
      <c r="GQB50" s="4300"/>
      <c r="GQC50" s="4305"/>
      <c r="GQD50" s="4304"/>
      <c r="GQE50" s="4299"/>
      <c r="GQF50" s="4300"/>
      <c r="GQG50" s="4301"/>
      <c r="GQH50" s="4302"/>
      <c r="GQI50" s="4299"/>
      <c r="GQJ50" s="2602"/>
      <c r="GQK50" s="4287"/>
      <c r="GQL50" s="4303"/>
      <c r="GQM50" s="4304"/>
      <c r="GQN50" s="2603"/>
      <c r="GQO50" s="4305"/>
      <c r="GQP50" s="4306"/>
      <c r="GQQ50" s="4305"/>
      <c r="GQR50" s="4306"/>
      <c r="GQS50" s="4299"/>
      <c r="GQT50" s="4300"/>
      <c r="GQU50" s="4305"/>
      <c r="GQV50" s="4304"/>
      <c r="GQW50" s="4299"/>
      <c r="GQX50" s="4300"/>
      <c r="GQY50" s="4301"/>
      <c r="GQZ50" s="4302"/>
      <c r="GRA50" s="4299"/>
      <c r="GRB50" s="2602"/>
      <c r="GRC50" s="4287"/>
      <c r="GRD50" s="4303"/>
      <c r="GRE50" s="4304"/>
      <c r="GRF50" s="2603"/>
      <c r="GRG50" s="4305"/>
      <c r="GRH50" s="4306"/>
      <c r="GRI50" s="4305"/>
      <c r="GRJ50" s="4306"/>
      <c r="GRK50" s="4299"/>
      <c r="GRL50" s="4300"/>
      <c r="GRM50" s="4305"/>
      <c r="GRN50" s="4304"/>
      <c r="GRO50" s="4299"/>
      <c r="GRP50" s="4300"/>
      <c r="GRQ50" s="4301"/>
      <c r="GRR50" s="4302"/>
      <c r="GRS50" s="4299"/>
      <c r="GRT50" s="2602"/>
      <c r="GRU50" s="4287"/>
      <c r="GRV50" s="4303"/>
      <c r="GRW50" s="4304"/>
      <c r="GRX50" s="2603"/>
      <c r="GRY50" s="4305"/>
      <c r="GRZ50" s="4306"/>
      <c r="GSA50" s="4305"/>
      <c r="GSB50" s="4306"/>
      <c r="GSC50" s="4299"/>
      <c r="GSD50" s="4300"/>
      <c r="GSE50" s="4305"/>
      <c r="GSF50" s="4304"/>
      <c r="GSG50" s="4299"/>
      <c r="GSH50" s="4300"/>
      <c r="GSI50" s="4301"/>
      <c r="GSJ50" s="4302"/>
      <c r="GSK50" s="4299"/>
      <c r="GSL50" s="2602"/>
      <c r="GSM50" s="4287"/>
      <c r="GSN50" s="4303"/>
      <c r="GSO50" s="4304"/>
      <c r="GSP50" s="2603"/>
      <c r="GSQ50" s="4305"/>
      <c r="GSR50" s="4306"/>
      <c r="GSS50" s="4305"/>
      <c r="GST50" s="4306"/>
      <c r="GSU50" s="4299"/>
      <c r="GSV50" s="4300"/>
      <c r="GSW50" s="4305"/>
      <c r="GSX50" s="4304"/>
      <c r="GSY50" s="4299"/>
      <c r="GSZ50" s="4300"/>
      <c r="GTA50" s="4301"/>
      <c r="GTB50" s="4302"/>
      <c r="GTC50" s="4299"/>
      <c r="GTD50" s="2602"/>
      <c r="GTE50" s="4287"/>
      <c r="GTF50" s="4303"/>
      <c r="GTG50" s="4304"/>
      <c r="GTH50" s="2603"/>
      <c r="GTI50" s="4305"/>
      <c r="GTJ50" s="4306"/>
      <c r="GTK50" s="4305"/>
      <c r="GTL50" s="4306"/>
      <c r="GTM50" s="4299"/>
      <c r="GTN50" s="4300"/>
      <c r="GTO50" s="4305"/>
      <c r="GTP50" s="4304"/>
      <c r="GTQ50" s="4299"/>
      <c r="GTR50" s="4300"/>
      <c r="GTS50" s="4301"/>
      <c r="GTT50" s="4302"/>
      <c r="GTU50" s="4299"/>
      <c r="GTV50" s="2602"/>
      <c r="GTW50" s="4287"/>
      <c r="GTX50" s="4303"/>
      <c r="GTY50" s="4304"/>
      <c r="GTZ50" s="2603"/>
      <c r="GUA50" s="4305"/>
      <c r="GUB50" s="4306"/>
      <c r="GUC50" s="4305"/>
      <c r="GUD50" s="4306"/>
      <c r="GUE50" s="4299"/>
      <c r="GUF50" s="4300"/>
      <c r="GUG50" s="4305"/>
      <c r="GUH50" s="4304"/>
      <c r="GUI50" s="4299"/>
      <c r="GUJ50" s="4300"/>
      <c r="GUK50" s="4301"/>
      <c r="GUL50" s="4302"/>
      <c r="GUM50" s="4299"/>
      <c r="GUN50" s="2602"/>
      <c r="GUO50" s="4287"/>
      <c r="GUP50" s="4303"/>
      <c r="GUQ50" s="4304"/>
      <c r="GUR50" s="2603"/>
      <c r="GUS50" s="4305"/>
      <c r="GUT50" s="4306"/>
      <c r="GUU50" s="4305"/>
      <c r="GUV50" s="4306"/>
      <c r="GUW50" s="4299"/>
      <c r="GUX50" s="4300"/>
      <c r="GUY50" s="4305"/>
      <c r="GUZ50" s="4304"/>
      <c r="GVA50" s="4299"/>
      <c r="GVB50" s="4300"/>
      <c r="GVC50" s="4301"/>
      <c r="GVD50" s="4302"/>
      <c r="GVE50" s="4299"/>
      <c r="GVF50" s="2602"/>
      <c r="GVG50" s="4287"/>
      <c r="GVH50" s="4303"/>
      <c r="GVI50" s="4304"/>
      <c r="GVJ50" s="2603"/>
      <c r="GVK50" s="4305"/>
      <c r="GVL50" s="4306"/>
      <c r="GVM50" s="4305"/>
      <c r="GVN50" s="4306"/>
      <c r="GVO50" s="4299"/>
      <c r="GVP50" s="4300"/>
      <c r="GVQ50" s="4305"/>
      <c r="GVR50" s="4304"/>
      <c r="GVS50" s="4299"/>
      <c r="GVT50" s="4300"/>
      <c r="GVU50" s="4301"/>
      <c r="GVV50" s="4302"/>
      <c r="GVW50" s="4299"/>
      <c r="GVX50" s="2602"/>
      <c r="GVY50" s="4287"/>
      <c r="GVZ50" s="4303"/>
      <c r="GWA50" s="4304"/>
      <c r="GWB50" s="2603"/>
      <c r="GWC50" s="4305"/>
      <c r="GWD50" s="4306"/>
      <c r="GWE50" s="4305"/>
      <c r="GWF50" s="4306"/>
      <c r="GWG50" s="4299"/>
      <c r="GWH50" s="4300"/>
      <c r="GWI50" s="4305"/>
      <c r="GWJ50" s="4304"/>
      <c r="GWK50" s="4299"/>
      <c r="GWL50" s="4300"/>
      <c r="GWM50" s="4301"/>
      <c r="GWN50" s="4302"/>
      <c r="GWO50" s="4299"/>
      <c r="GWP50" s="2602"/>
      <c r="GWQ50" s="4287"/>
      <c r="GWR50" s="4303"/>
      <c r="GWS50" s="4304"/>
      <c r="GWT50" s="2603"/>
      <c r="GWU50" s="4305"/>
      <c r="GWV50" s="4306"/>
      <c r="GWW50" s="4305"/>
      <c r="GWX50" s="4306"/>
      <c r="GWY50" s="4299"/>
      <c r="GWZ50" s="4300"/>
      <c r="GXA50" s="4305"/>
      <c r="GXB50" s="4304"/>
      <c r="GXC50" s="4299"/>
      <c r="GXD50" s="4300"/>
      <c r="GXE50" s="4301"/>
      <c r="GXF50" s="4302"/>
      <c r="GXG50" s="4299"/>
      <c r="GXH50" s="2602"/>
      <c r="GXI50" s="4287"/>
      <c r="GXJ50" s="4303"/>
      <c r="GXK50" s="4304"/>
      <c r="GXL50" s="2603"/>
      <c r="GXM50" s="4305"/>
      <c r="GXN50" s="4306"/>
      <c r="GXO50" s="4305"/>
      <c r="GXP50" s="4306"/>
      <c r="GXQ50" s="4299"/>
      <c r="GXR50" s="4300"/>
      <c r="GXS50" s="4305"/>
      <c r="GXT50" s="4304"/>
      <c r="GXU50" s="4299"/>
      <c r="GXV50" s="4300"/>
      <c r="GXW50" s="4301"/>
      <c r="GXX50" s="4302"/>
      <c r="GXY50" s="4299"/>
      <c r="GXZ50" s="2602"/>
      <c r="GYA50" s="4287"/>
      <c r="GYB50" s="4303"/>
      <c r="GYC50" s="4304"/>
      <c r="GYD50" s="2603"/>
      <c r="GYE50" s="4305"/>
      <c r="GYF50" s="4306"/>
      <c r="GYG50" s="4305"/>
      <c r="GYH50" s="4306"/>
      <c r="GYI50" s="4299"/>
      <c r="GYJ50" s="4300"/>
      <c r="GYK50" s="4305"/>
      <c r="GYL50" s="4304"/>
      <c r="GYM50" s="4299"/>
      <c r="GYN50" s="4300"/>
      <c r="GYO50" s="4301"/>
      <c r="GYP50" s="4302"/>
      <c r="GYQ50" s="4299"/>
      <c r="GYR50" s="2602"/>
      <c r="GYS50" s="4287"/>
      <c r="GYT50" s="4303"/>
      <c r="GYU50" s="4304"/>
      <c r="GYV50" s="2603"/>
      <c r="GYW50" s="4305"/>
      <c r="GYX50" s="4306"/>
      <c r="GYY50" s="4305"/>
      <c r="GYZ50" s="4306"/>
      <c r="GZA50" s="4299"/>
      <c r="GZB50" s="4300"/>
      <c r="GZC50" s="4305"/>
      <c r="GZD50" s="4304"/>
      <c r="GZE50" s="4299"/>
      <c r="GZF50" s="4300"/>
      <c r="GZG50" s="4301"/>
      <c r="GZH50" s="4302"/>
      <c r="GZI50" s="4299"/>
      <c r="GZJ50" s="2602"/>
      <c r="GZK50" s="4287"/>
      <c r="GZL50" s="4303"/>
      <c r="GZM50" s="4304"/>
      <c r="GZN50" s="2603"/>
      <c r="GZO50" s="4305"/>
      <c r="GZP50" s="4306"/>
      <c r="GZQ50" s="4305"/>
      <c r="GZR50" s="4306"/>
      <c r="GZS50" s="4299"/>
      <c r="GZT50" s="4300"/>
      <c r="GZU50" s="4305"/>
      <c r="GZV50" s="4304"/>
      <c r="GZW50" s="4299"/>
      <c r="GZX50" s="4300"/>
      <c r="GZY50" s="4301"/>
      <c r="GZZ50" s="4302"/>
      <c r="HAA50" s="4299"/>
      <c r="HAB50" s="2602"/>
      <c r="HAC50" s="4287"/>
      <c r="HAD50" s="4303"/>
      <c r="HAE50" s="4304"/>
      <c r="HAF50" s="2603"/>
      <c r="HAG50" s="4305"/>
      <c r="HAH50" s="4306"/>
      <c r="HAI50" s="4305"/>
      <c r="HAJ50" s="4306"/>
      <c r="HAK50" s="4299"/>
      <c r="HAL50" s="4300"/>
      <c r="HAM50" s="4305"/>
      <c r="HAN50" s="4304"/>
      <c r="HAO50" s="4299"/>
      <c r="HAP50" s="4300"/>
      <c r="HAQ50" s="4301"/>
      <c r="HAR50" s="4302"/>
      <c r="HAS50" s="4299"/>
      <c r="HAT50" s="2602"/>
      <c r="HAU50" s="4287"/>
      <c r="HAV50" s="4303"/>
      <c r="HAW50" s="4304"/>
      <c r="HAX50" s="2603"/>
      <c r="HAY50" s="4305"/>
      <c r="HAZ50" s="4306"/>
      <c r="HBA50" s="4305"/>
      <c r="HBB50" s="4306"/>
      <c r="HBC50" s="4299"/>
      <c r="HBD50" s="4300"/>
      <c r="HBE50" s="4305"/>
      <c r="HBF50" s="4304"/>
      <c r="HBG50" s="4299"/>
      <c r="HBH50" s="4300"/>
      <c r="HBI50" s="4301"/>
      <c r="HBJ50" s="4302"/>
      <c r="HBK50" s="4299"/>
      <c r="HBL50" s="2602"/>
      <c r="HBM50" s="4287"/>
      <c r="HBN50" s="4303"/>
      <c r="HBO50" s="4304"/>
      <c r="HBP50" s="2603"/>
      <c r="HBQ50" s="4305"/>
      <c r="HBR50" s="4306"/>
      <c r="HBS50" s="4305"/>
      <c r="HBT50" s="4306"/>
      <c r="HBU50" s="4299"/>
      <c r="HBV50" s="4300"/>
      <c r="HBW50" s="4305"/>
      <c r="HBX50" s="4304"/>
      <c r="HBY50" s="4299"/>
      <c r="HBZ50" s="4300"/>
      <c r="HCA50" s="4301"/>
      <c r="HCB50" s="4302"/>
      <c r="HCC50" s="4299"/>
      <c r="HCD50" s="2602"/>
      <c r="HCE50" s="4287"/>
      <c r="HCF50" s="4303"/>
      <c r="HCG50" s="4304"/>
      <c r="HCH50" s="2603"/>
      <c r="HCI50" s="4305"/>
      <c r="HCJ50" s="4306"/>
      <c r="HCK50" s="4305"/>
      <c r="HCL50" s="4306"/>
      <c r="HCM50" s="4299"/>
      <c r="HCN50" s="4300"/>
      <c r="HCO50" s="4305"/>
      <c r="HCP50" s="4304"/>
      <c r="HCQ50" s="4299"/>
      <c r="HCR50" s="4300"/>
      <c r="HCS50" s="4301"/>
      <c r="HCT50" s="4302"/>
      <c r="HCU50" s="4299"/>
      <c r="HCV50" s="2602"/>
      <c r="HCW50" s="4287"/>
      <c r="HCX50" s="4303"/>
      <c r="HCY50" s="4304"/>
      <c r="HCZ50" s="2603"/>
      <c r="HDA50" s="4305"/>
      <c r="HDB50" s="4306"/>
      <c r="HDC50" s="4305"/>
      <c r="HDD50" s="4306"/>
      <c r="HDE50" s="4299"/>
      <c r="HDF50" s="4300"/>
      <c r="HDG50" s="4305"/>
      <c r="HDH50" s="4304"/>
      <c r="HDI50" s="4299"/>
      <c r="HDJ50" s="4300"/>
      <c r="HDK50" s="4301"/>
      <c r="HDL50" s="4302"/>
      <c r="HDM50" s="4299"/>
      <c r="HDN50" s="2602"/>
      <c r="HDO50" s="4287"/>
      <c r="HDP50" s="4303"/>
      <c r="HDQ50" s="4304"/>
      <c r="HDR50" s="2603"/>
      <c r="HDS50" s="4305"/>
      <c r="HDT50" s="4306"/>
      <c r="HDU50" s="4305"/>
      <c r="HDV50" s="4306"/>
      <c r="HDW50" s="4299"/>
      <c r="HDX50" s="4300"/>
      <c r="HDY50" s="4305"/>
      <c r="HDZ50" s="4304"/>
      <c r="HEA50" s="4299"/>
      <c r="HEB50" s="4300"/>
      <c r="HEC50" s="4301"/>
      <c r="HED50" s="4302"/>
      <c r="HEE50" s="4299"/>
      <c r="HEF50" s="2602"/>
      <c r="HEG50" s="4287"/>
      <c r="HEH50" s="4303"/>
      <c r="HEI50" s="4304"/>
      <c r="HEJ50" s="2603"/>
      <c r="HEK50" s="4305"/>
      <c r="HEL50" s="4306"/>
      <c r="HEM50" s="4305"/>
      <c r="HEN50" s="4306"/>
      <c r="HEO50" s="4299"/>
      <c r="HEP50" s="4300"/>
      <c r="HEQ50" s="4305"/>
      <c r="HER50" s="4304"/>
      <c r="HES50" s="4299"/>
      <c r="HET50" s="4300"/>
      <c r="HEU50" s="4301"/>
      <c r="HEV50" s="4302"/>
      <c r="HEW50" s="4299"/>
      <c r="HEX50" s="2602"/>
      <c r="HEY50" s="4287"/>
      <c r="HEZ50" s="4303"/>
      <c r="HFA50" s="4304"/>
      <c r="HFB50" s="2603"/>
      <c r="HFC50" s="4305"/>
      <c r="HFD50" s="4306"/>
      <c r="HFE50" s="4305"/>
      <c r="HFF50" s="4306"/>
      <c r="HFG50" s="4299"/>
      <c r="HFH50" s="4300"/>
      <c r="HFI50" s="4305"/>
      <c r="HFJ50" s="4304"/>
      <c r="HFK50" s="4299"/>
      <c r="HFL50" s="4300"/>
      <c r="HFM50" s="4301"/>
      <c r="HFN50" s="4302"/>
      <c r="HFO50" s="4299"/>
      <c r="HFP50" s="2602"/>
      <c r="HFQ50" s="4287"/>
      <c r="HFR50" s="4303"/>
      <c r="HFS50" s="4304"/>
      <c r="HFT50" s="2603"/>
      <c r="HFU50" s="4305"/>
      <c r="HFV50" s="4306"/>
      <c r="HFW50" s="4305"/>
      <c r="HFX50" s="4306"/>
      <c r="HFY50" s="4299"/>
      <c r="HFZ50" s="4300"/>
      <c r="HGA50" s="4305"/>
      <c r="HGB50" s="4304"/>
      <c r="HGC50" s="4299"/>
      <c r="HGD50" s="4300"/>
      <c r="HGE50" s="4301"/>
      <c r="HGF50" s="4302"/>
      <c r="HGG50" s="4299"/>
      <c r="HGH50" s="2602"/>
      <c r="HGI50" s="4287"/>
      <c r="HGJ50" s="4303"/>
      <c r="HGK50" s="4304"/>
      <c r="HGL50" s="2603"/>
      <c r="HGM50" s="4305"/>
      <c r="HGN50" s="4306"/>
      <c r="HGO50" s="4305"/>
      <c r="HGP50" s="4306"/>
      <c r="HGQ50" s="4299"/>
      <c r="HGR50" s="4300"/>
      <c r="HGS50" s="4305"/>
      <c r="HGT50" s="4304"/>
      <c r="HGU50" s="4299"/>
      <c r="HGV50" s="4300"/>
      <c r="HGW50" s="4301"/>
      <c r="HGX50" s="4302"/>
      <c r="HGY50" s="4299"/>
      <c r="HGZ50" s="2602"/>
      <c r="HHA50" s="4287"/>
      <c r="HHB50" s="4303"/>
      <c r="HHC50" s="4304"/>
      <c r="HHD50" s="2603"/>
      <c r="HHE50" s="4305"/>
      <c r="HHF50" s="4306"/>
      <c r="HHG50" s="4305"/>
      <c r="HHH50" s="4306"/>
      <c r="HHI50" s="4299"/>
      <c r="HHJ50" s="4300"/>
      <c r="HHK50" s="4305"/>
      <c r="HHL50" s="4304"/>
      <c r="HHM50" s="4299"/>
      <c r="HHN50" s="4300"/>
      <c r="HHO50" s="4301"/>
      <c r="HHP50" s="4302"/>
      <c r="HHQ50" s="4299"/>
      <c r="HHR50" s="2602"/>
      <c r="HHS50" s="4287"/>
      <c r="HHT50" s="4303"/>
      <c r="HHU50" s="4304"/>
      <c r="HHV50" s="2603"/>
      <c r="HHW50" s="4305"/>
      <c r="HHX50" s="4306"/>
      <c r="HHY50" s="4305"/>
      <c r="HHZ50" s="4306"/>
      <c r="HIA50" s="4299"/>
      <c r="HIB50" s="4300"/>
      <c r="HIC50" s="4305"/>
      <c r="HID50" s="4304"/>
      <c r="HIE50" s="4299"/>
      <c r="HIF50" s="4300"/>
      <c r="HIG50" s="4301"/>
      <c r="HIH50" s="4302"/>
      <c r="HII50" s="4299"/>
      <c r="HIJ50" s="2602"/>
      <c r="HIK50" s="4287"/>
      <c r="HIL50" s="4303"/>
      <c r="HIM50" s="4304"/>
      <c r="HIN50" s="2603"/>
      <c r="HIO50" s="4305"/>
      <c r="HIP50" s="4306"/>
      <c r="HIQ50" s="4305"/>
      <c r="HIR50" s="4306"/>
      <c r="HIS50" s="4299"/>
      <c r="HIT50" s="4300"/>
      <c r="HIU50" s="4305"/>
      <c r="HIV50" s="4304"/>
      <c r="HIW50" s="4299"/>
      <c r="HIX50" s="4300"/>
      <c r="HIY50" s="4301"/>
      <c r="HIZ50" s="4302"/>
      <c r="HJA50" s="4299"/>
      <c r="HJB50" s="2602"/>
      <c r="HJC50" s="4287"/>
      <c r="HJD50" s="4303"/>
      <c r="HJE50" s="4304"/>
      <c r="HJF50" s="2603"/>
      <c r="HJG50" s="4305"/>
      <c r="HJH50" s="4306"/>
      <c r="HJI50" s="4305"/>
      <c r="HJJ50" s="4306"/>
      <c r="HJK50" s="4299"/>
      <c r="HJL50" s="4300"/>
      <c r="HJM50" s="4305"/>
      <c r="HJN50" s="4304"/>
      <c r="HJO50" s="4299"/>
      <c r="HJP50" s="4300"/>
      <c r="HJQ50" s="4301"/>
      <c r="HJR50" s="4302"/>
      <c r="HJS50" s="4299"/>
      <c r="HJT50" s="2602"/>
      <c r="HJU50" s="4287"/>
      <c r="HJV50" s="4303"/>
      <c r="HJW50" s="4304"/>
      <c r="HJX50" s="2603"/>
      <c r="HJY50" s="4305"/>
      <c r="HJZ50" s="4306"/>
      <c r="HKA50" s="4305"/>
      <c r="HKB50" s="4306"/>
      <c r="HKC50" s="4299"/>
      <c r="HKD50" s="4300"/>
      <c r="HKE50" s="4305"/>
      <c r="HKF50" s="4304"/>
      <c r="HKG50" s="4299"/>
      <c r="HKH50" s="4300"/>
      <c r="HKI50" s="4301"/>
      <c r="HKJ50" s="4302"/>
      <c r="HKK50" s="4299"/>
      <c r="HKL50" s="2602"/>
      <c r="HKM50" s="4287"/>
      <c r="HKN50" s="4303"/>
      <c r="HKO50" s="4304"/>
      <c r="HKP50" s="2603"/>
      <c r="HKQ50" s="4305"/>
      <c r="HKR50" s="4306"/>
      <c r="HKS50" s="4305"/>
      <c r="HKT50" s="4306"/>
      <c r="HKU50" s="4299"/>
      <c r="HKV50" s="4300"/>
      <c r="HKW50" s="4305"/>
      <c r="HKX50" s="4304"/>
      <c r="HKY50" s="4299"/>
      <c r="HKZ50" s="4300"/>
      <c r="HLA50" s="4301"/>
      <c r="HLB50" s="4302"/>
      <c r="HLC50" s="4299"/>
      <c r="HLD50" s="2602"/>
      <c r="HLE50" s="4287"/>
      <c r="HLF50" s="4303"/>
      <c r="HLG50" s="4304"/>
      <c r="HLH50" s="2603"/>
      <c r="HLI50" s="4305"/>
      <c r="HLJ50" s="4306"/>
      <c r="HLK50" s="4305"/>
      <c r="HLL50" s="4306"/>
      <c r="HLM50" s="4299"/>
      <c r="HLN50" s="4300"/>
      <c r="HLO50" s="4305"/>
      <c r="HLP50" s="4304"/>
      <c r="HLQ50" s="4299"/>
      <c r="HLR50" s="4300"/>
      <c r="HLS50" s="4301"/>
      <c r="HLT50" s="4302"/>
      <c r="HLU50" s="4299"/>
      <c r="HLV50" s="2602"/>
      <c r="HLW50" s="4287"/>
      <c r="HLX50" s="4303"/>
      <c r="HLY50" s="4304"/>
      <c r="HLZ50" s="2603"/>
      <c r="HMA50" s="4305"/>
      <c r="HMB50" s="4306"/>
      <c r="HMC50" s="4305"/>
      <c r="HMD50" s="4306"/>
      <c r="HME50" s="4299"/>
      <c r="HMF50" s="4300"/>
      <c r="HMG50" s="4305"/>
      <c r="HMH50" s="4304"/>
      <c r="HMI50" s="4299"/>
      <c r="HMJ50" s="4300"/>
      <c r="HMK50" s="4301"/>
      <c r="HML50" s="4302"/>
      <c r="HMM50" s="4299"/>
      <c r="HMN50" s="2602"/>
      <c r="HMO50" s="4287"/>
      <c r="HMP50" s="4303"/>
      <c r="HMQ50" s="4304"/>
      <c r="HMR50" s="2603"/>
      <c r="HMS50" s="4305"/>
      <c r="HMT50" s="4306"/>
      <c r="HMU50" s="4305"/>
      <c r="HMV50" s="4306"/>
      <c r="HMW50" s="4299"/>
      <c r="HMX50" s="4300"/>
      <c r="HMY50" s="4305"/>
      <c r="HMZ50" s="4304"/>
      <c r="HNA50" s="4299"/>
      <c r="HNB50" s="4300"/>
      <c r="HNC50" s="4301"/>
      <c r="HND50" s="4302"/>
      <c r="HNE50" s="4299"/>
      <c r="HNF50" s="2602"/>
      <c r="HNG50" s="4287"/>
      <c r="HNH50" s="4303"/>
      <c r="HNI50" s="4304"/>
      <c r="HNJ50" s="2603"/>
      <c r="HNK50" s="4305"/>
      <c r="HNL50" s="4306"/>
      <c r="HNM50" s="4305"/>
      <c r="HNN50" s="4306"/>
      <c r="HNO50" s="4299"/>
      <c r="HNP50" s="4300"/>
      <c r="HNQ50" s="4305"/>
      <c r="HNR50" s="4304"/>
      <c r="HNS50" s="4299"/>
      <c r="HNT50" s="4300"/>
      <c r="HNU50" s="4301"/>
      <c r="HNV50" s="4302"/>
      <c r="HNW50" s="4299"/>
      <c r="HNX50" s="2602"/>
      <c r="HNY50" s="4287"/>
      <c r="HNZ50" s="4303"/>
      <c r="HOA50" s="4304"/>
      <c r="HOB50" s="2603"/>
      <c r="HOC50" s="4305"/>
      <c r="HOD50" s="4306"/>
      <c r="HOE50" s="4305"/>
      <c r="HOF50" s="4306"/>
      <c r="HOG50" s="4299"/>
      <c r="HOH50" s="4300"/>
      <c r="HOI50" s="4305"/>
      <c r="HOJ50" s="4304"/>
      <c r="HOK50" s="4299"/>
      <c r="HOL50" s="4300"/>
      <c r="HOM50" s="4301"/>
      <c r="HON50" s="4302"/>
      <c r="HOO50" s="4299"/>
      <c r="HOP50" s="2602"/>
      <c r="HOQ50" s="4287"/>
      <c r="HOR50" s="4303"/>
      <c r="HOS50" s="4304"/>
      <c r="HOT50" s="2603"/>
      <c r="HOU50" s="4305"/>
      <c r="HOV50" s="4306"/>
      <c r="HOW50" s="4305"/>
      <c r="HOX50" s="4306"/>
      <c r="HOY50" s="4299"/>
      <c r="HOZ50" s="4300"/>
      <c r="HPA50" s="4305"/>
      <c r="HPB50" s="4304"/>
      <c r="HPC50" s="4299"/>
      <c r="HPD50" s="4300"/>
      <c r="HPE50" s="4301"/>
      <c r="HPF50" s="4302"/>
      <c r="HPG50" s="4299"/>
      <c r="HPH50" s="2602"/>
      <c r="HPI50" s="4287"/>
      <c r="HPJ50" s="4303"/>
      <c r="HPK50" s="4304"/>
      <c r="HPL50" s="2603"/>
      <c r="HPM50" s="4305"/>
      <c r="HPN50" s="4306"/>
      <c r="HPO50" s="4305"/>
      <c r="HPP50" s="4306"/>
      <c r="HPQ50" s="4299"/>
      <c r="HPR50" s="4300"/>
      <c r="HPS50" s="4305"/>
      <c r="HPT50" s="4304"/>
      <c r="HPU50" s="4299"/>
      <c r="HPV50" s="4300"/>
      <c r="HPW50" s="4301"/>
      <c r="HPX50" s="4302"/>
      <c r="HPY50" s="4299"/>
      <c r="HPZ50" s="2602"/>
      <c r="HQA50" s="4287"/>
      <c r="HQB50" s="4303"/>
      <c r="HQC50" s="4304"/>
      <c r="HQD50" s="2603"/>
      <c r="HQE50" s="4305"/>
      <c r="HQF50" s="4306"/>
      <c r="HQG50" s="4305"/>
      <c r="HQH50" s="4306"/>
      <c r="HQI50" s="4299"/>
      <c r="HQJ50" s="4300"/>
      <c r="HQK50" s="4305"/>
      <c r="HQL50" s="4304"/>
      <c r="HQM50" s="4299"/>
      <c r="HQN50" s="4300"/>
      <c r="HQO50" s="4301"/>
      <c r="HQP50" s="4302"/>
      <c r="HQQ50" s="4299"/>
      <c r="HQR50" s="2602"/>
      <c r="HQS50" s="4287"/>
      <c r="HQT50" s="4303"/>
      <c r="HQU50" s="4304"/>
      <c r="HQV50" s="2603"/>
      <c r="HQW50" s="4305"/>
      <c r="HQX50" s="4306"/>
      <c r="HQY50" s="4305"/>
      <c r="HQZ50" s="4306"/>
      <c r="HRA50" s="4299"/>
      <c r="HRB50" s="4300"/>
      <c r="HRC50" s="4305"/>
      <c r="HRD50" s="4304"/>
      <c r="HRE50" s="4299"/>
      <c r="HRF50" s="4300"/>
      <c r="HRG50" s="4301"/>
      <c r="HRH50" s="4302"/>
      <c r="HRI50" s="4299"/>
      <c r="HRJ50" s="2602"/>
      <c r="HRK50" s="4287"/>
      <c r="HRL50" s="4303"/>
      <c r="HRM50" s="4304"/>
      <c r="HRN50" s="2603"/>
      <c r="HRO50" s="4305"/>
      <c r="HRP50" s="4306"/>
      <c r="HRQ50" s="4305"/>
      <c r="HRR50" s="4306"/>
      <c r="HRS50" s="4299"/>
      <c r="HRT50" s="4300"/>
      <c r="HRU50" s="4305"/>
      <c r="HRV50" s="4304"/>
      <c r="HRW50" s="4299"/>
      <c r="HRX50" s="4300"/>
      <c r="HRY50" s="4301"/>
      <c r="HRZ50" s="4302"/>
      <c r="HSA50" s="4299"/>
      <c r="HSB50" s="2602"/>
      <c r="HSC50" s="4287"/>
      <c r="HSD50" s="4303"/>
      <c r="HSE50" s="4304"/>
      <c r="HSF50" s="2603"/>
      <c r="HSG50" s="4305"/>
      <c r="HSH50" s="4306"/>
      <c r="HSI50" s="4305"/>
      <c r="HSJ50" s="4306"/>
      <c r="HSK50" s="4299"/>
      <c r="HSL50" s="4300"/>
      <c r="HSM50" s="4305"/>
      <c r="HSN50" s="4304"/>
      <c r="HSO50" s="4299"/>
      <c r="HSP50" s="4300"/>
      <c r="HSQ50" s="4301"/>
      <c r="HSR50" s="4302"/>
      <c r="HSS50" s="4299"/>
      <c r="HST50" s="2602"/>
      <c r="HSU50" s="4287"/>
      <c r="HSV50" s="4303"/>
      <c r="HSW50" s="4304"/>
      <c r="HSX50" s="2603"/>
      <c r="HSY50" s="4305"/>
      <c r="HSZ50" s="4306"/>
      <c r="HTA50" s="4305"/>
      <c r="HTB50" s="4306"/>
      <c r="HTC50" s="4299"/>
      <c r="HTD50" s="4300"/>
      <c r="HTE50" s="4305"/>
      <c r="HTF50" s="4304"/>
      <c r="HTG50" s="4299"/>
      <c r="HTH50" s="4300"/>
      <c r="HTI50" s="4301"/>
      <c r="HTJ50" s="4302"/>
      <c r="HTK50" s="4299"/>
      <c r="HTL50" s="2602"/>
      <c r="HTM50" s="4287"/>
      <c r="HTN50" s="4303"/>
      <c r="HTO50" s="4304"/>
      <c r="HTP50" s="2603"/>
      <c r="HTQ50" s="4305"/>
      <c r="HTR50" s="4306"/>
      <c r="HTS50" s="4305"/>
      <c r="HTT50" s="4306"/>
      <c r="HTU50" s="4299"/>
      <c r="HTV50" s="4300"/>
      <c r="HTW50" s="4305"/>
      <c r="HTX50" s="4304"/>
      <c r="HTY50" s="4299"/>
      <c r="HTZ50" s="4300"/>
      <c r="HUA50" s="4301"/>
      <c r="HUB50" s="4302"/>
      <c r="HUC50" s="4299"/>
      <c r="HUD50" s="2602"/>
      <c r="HUE50" s="4287"/>
      <c r="HUF50" s="4303"/>
      <c r="HUG50" s="4304"/>
      <c r="HUH50" s="2603"/>
      <c r="HUI50" s="4305"/>
      <c r="HUJ50" s="4306"/>
      <c r="HUK50" s="4305"/>
      <c r="HUL50" s="4306"/>
      <c r="HUM50" s="4299"/>
      <c r="HUN50" s="4300"/>
      <c r="HUO50" s="4305"/>
      <c r="HUP50" s="4304"/>
      <c r="HUQ50" s="4299"/>
      <c r="HUR50" s="4300"/>
      <c r="HUS50" s="4301"/>
      <c r="HUT50" s="4302"/>
      <c r="HUU50" s="4299"/>
      <c r="HUV50" s="2602"/>
      <c r="HUW50" s="4287"/>
      <c r="HUX50" s="4303"/>
      <c r="HUY50" s="4304"/>
      <c r="HUZ50" s="2603"/>
      <c r="HVA50" s="4305"/>
      <c r="HVB50" s="4306"/>
      <c r="HVC50" s="4305"/>
      <c r="HVD50" s="4306"/>
      <c r="HVE50" s="4299"/>
      <c r="HVF50" s="4300"/>
      <c r="HVG50" s="4305"/>
      <c r="HVH50" s="4304"/>
      <c r="HVI50" s="4299"/>
      <c r="HVJ50" s="4300"/>
      <c r="HVK50" s="4301"/>
      <c r="HVL50" s="4302"/>
      <c r="HVM50" s="4299"/>
      <c r="HVN50" s="2602"/>
      <c r="HVO50" s="4287"/>
      <c r="HVP50" s="4303"/>
      <c r="HVQ50" s="4304"/>
      <c r="HVR50" s="2603"/>
      <c r="HVS50" s="4305"/>
      <c r="HVT50" s="4306"/>
      <c r="HVU50" s="4305"/>
      <c r="HVV50" s="4306"/>
      <c r="HVW50" s="4299"/>
      <c r="HVX50" s="4300"/>
      <c r="HVY50" s="4305"/>
      <c r="HVZ50" s="4304"/>
      <c r="HWA50" s="4299"/>
      <c r="HWB50" s="4300"/>
      <c r="HWC50" s="4301"/>
      <c r="HWD50" s="4302"/>
      <c r="HWE50" s="4299"/>
      <c r="HWF50" s="2602"/>
      <c r="HWG50" s="4287"/>
      <c r="HWH50" s="4303"/>
      <c r="HWI50" s="4304"/>
      <c r="HWJ50" s="2603"/>
      <c r="HWK50" s="4305"/>
      <c r="HWL50" s="4306"/>
      <c r="HWM50" s="4305"/>
      <c r="HWN50" s="4306"/>
      <c r="HWO50" s="4299"/>
      <c r="HWP50" s="4300"/>
      <c r="HWQ50" s="4305"/>
      <c r="HWR50" s="4304"/>
      <c r="HWS50" s="4299"/>
      <c r="HWT50" s="4300"/>
      <c r="HWU50" s="4301"/>
      <c r="HWV50" s="4302"/>
      <c r="HWW50" s="4299"/>
      <c r="HWX50" s="2602"/>
      <c r="HWY50" s="4287"/>
      <c r="HWZ50" s="4303"/>
      <c r="HXA50" s="4304"/>
      <c r="HXB50" s="2603"/>
      <c r="HXC50" s="4305"/>
      <c r="HXD50" s="4306"/>
      <c r="HXE50" s="4305"/>
      <c r="HXF50" s="4306"/>
      <c r="HXG50" s="4299"/>
      <c r="HXH50" s="4300"/>
      <c r="HXI50" s="4305"/>
      <c r="HXJ50" s="4304"/>
      <c r="HXK50" s="4299"/>
      <c r="HXL50" s="4300"/>
      <c r="HXM50" s="4301"/>
      <c r="HXN50" s="4302"/>
      <c r="HXO50" s="4299"/>
      <c r="HXP50" s="2602"/>
      <c r="HXQ50" s="4287"/>
      <c r="HXR50" s="4303"/>
      <c r="HXS50" s="4304"/>
      <c r="HXT50" s="2603"/>
      <c r="HXU50" s="4305"/>
      <c r="HXV50" s="4306"/>
      <c r="HXW50" s="4305"/>
      <c r="HXX50" s="4306"/>
      <c r="HXY50" s="4299"/>
      <c r="HXZ50" s="4300"/>
      <c r="HYA50" s="4305"/>
      <c r="HYB50" s="4304"/>
      <c r="HYC50" s="4299"/>
      <c r="HYD50" s="4300"/>
      <c r="HYE50" s="4301"/>
      <c r="HYF50" s="4302"/>
      <c r="HYG50" s="4299"/>
      <c r="HYH50" s="2602"/>
      <c r="HYI50" s="4287"/>
      <c r="HYJ50" s="4303"/>
      <c r="HYK50" s="4304"/>
      <c r="HYL50" s="2603"/>
      <c r="HYM50" s="4305"/>
      <c r="HYN50" s="4306"/>
      <c r="HYO50" s="4305"/>
      <c r="HYP50" s="4306"/>
      <c r="HYQ50" s="4299"/>
      <c r="HYR50" s="4300"/>
      <c r="HYS50" s="4305"/>
      <c r="HYT50" s="4304"/>
      <c r="HYU50" s="4299"/>
      <c r="HYV50" s="4300"/>
      <c r="HYW50" s="4301"/>
      <c r="HYX50" s="4302"/>
      <c r="HYY50" s="4299"/>
      <c r="HYZ50" s="2602"/>
      <c r="HZA50" s="4287"/>
      <c r="HZB50" s="4303"/>
      <c r="HZC50" s="4304"/>
      <c r="HZD50" s="2603"/>
      <c r="HZE50" s="4305"/>
      <c r="HZF50" s="4306"/>
      <c r="HZG50" s="4305"/>
      <c r="HZH50" s="4306"/>
      <c r="HZI50" s="4299"/>
      <c r="HZJ50" s="4300"/>
      <c r="HZK50" s="4305"/>
      <c r="HZL50" s="4304"/>
      <c r="HZM50" s="4299"/>
      <c r="HZN50" s="4300"/>
      <c r="HZO50" s="4301"/>
      <c r="HZP50" s="4302"/>
      <c r="HZQ50" s="4299"/>
      <c r="HZR50" s="2602"/>
      <c r="HZS50" s="4287"/>
      <c r="HZT50" s="4303"/>
      <c r="HZU50" s="4304"/>
      <c r="HZV50" s="2603"/>
      <c r="HZW50" s="4305"/>
      <c r="HZX50" s="4306"/>
      <c r="HZY50" s="4305"/>
      <c r="HZZ50" s="4306"/>
      <c r="IAA50" s="4299"/>
      <c r="IAB50" s="4300"/>
      <c r="IAC50" s="4305"/>
      <c r="IAD50" s="4304"/>
      <c r="IAE50" s="4299"/>
      <c r="IAF50" s="4300"/>
      <c r="IAG50" s="4301"/>
      <c r="IAH50" s="4302"/>
      <c r="IAI50" s="4299"/>
      <c r="IAJ50" s="2602"/>
      <c r="IAK50" s="4287"/>
      <c r="IAL50" s="4303"/>
      <c r="IAM50" s="4304"/>
      <c r="IAN50" s="2603"/>
      <c r="IAO50" s="4305"/>
      <c r="IAP50" s="4306"/>
      <c r="IAQ50" s="4305"/>
      <c r="IAR50" s="4306"/>
      <c r="IAS50" s="4299"/>
      <c r="IAT50" s="4300"/>
      <c r="IAU50" s="4305"/>
      <c r="IAV50" s="4304"/>
      <c r="IAW50" s="4299"/>
      <c r="IAX50" s="4300"/>
      <c r="IAY50" s="4301"/>
      <c r="IAZ50" s="4302"/>
      <c r="IBA50" s="4299"/>
      <c r="IBB50" s="2602"/>
      <c r="IBC50" s="4287"/>
      <c r="IBD50" s="4303"/>
      <c r="IBE50" s="4304"/>
      <c r="IBF50" s="2603"/>
      <c r="IBG50" s="4305"/>
      <c r="IBH50" s="4306"/>
      <c r="IBI50" s="4305"/>
      <c r="IBJ50" s="4306"/>
      <c r="IBK50" s="4299"/>
      <c r="IBL50" s="4300"/>
      <c r="IBM50" s="4305"/>
      <c r="IBN50" s="4304"/>
      <c r="IBO50" s="4299"/>
      <c r="IBP50" s="4300"/>
      <c r="IBQ50" s="4301"/>
      <c r="IBR50" s="4302"/>
      <c r="IBS50" s="4299"/>
      <c r="IBT50" s="2602"/>
      <c r="IBU50" s="4287"/>
      <c r="IBV50" s="4303"/>
      <c r="IBW50" s="4304"/>
      <c r="IBX50" s="2603"/>
      <c r="IBY50" s="4305"/>
      <c r="IBZ50" s="4306"/>
      <c r="ICA50" s="4305"/>
      <c r="ICB50" s="4306"/>
      <c r="ICC50" s="4299"/>
      <c r="ICD50" s="4300"/>
      <c r="ICE50" s="4305"/>
      <c r="ICF50" s="4304"/>
      <c r="ICG50" s="4299"/>
      <c r="ICH50" s="4300"/>
      <c r="ICI50" s="4301"/>
      <c r="ICJ50" s="4302"/>
      <c r="ICK50" s="4299"/>
      <c r="ICL50" s="2602"/>
      <c r="ICM50" s="4287"/>
      <c r="ICN50" s="4303"/>
      <c r="ICO50" s="4304"/>
      <c r="ICP50" s="2603"/>
      <c r="ICQ50" s="4305"/>
      <c r="ICR50" s="4306"/>
      <c r="ICS50" s="4305"/>
      <c r="ICT50" s="4306"/>
      <c r="ICU50" s="4299"/>
      <c r="ICV50" s="4300"/>
      <c r="ICW50" s="4305"/>
      <c r="ICX50" s="4304"/>
      <c r="ICY50" s="4299"/>
      <c r="ICZ50" s="4300"/>
      <c r="IDA50" s="4301"/>
      <c r="IDB50" s="4302"/>
      <c r="IDC50" s="4299"/>
      <c r="IDD50" s="2602"/>
      <c r="IDE50" s="4287"/>
      <c r="IDF50" s="4303"/>
      <c r="IDG50" s="4304"/>
      <c r="IDH50" s="2603"/>
      <c r="IDI50" s="4305"/>
      <c r="IDJ50" s="4306"/>
      <c r="IDK50" s="4305"/>
      <c r="IDL50" s="4306"/>
      <c r="IDM50" s="4299"/>
      <c r="IDN50" s="4300"/>
      <c r="IDO50" s="4305"/>
      <c r="IDP50" s="4304"/>
      <c r="IDQ50" s="4299"/>
      <c r="IDR50" s="4300"/>
      <c r="IDS50" s="4301"/>
      <c r="IDT50" s="4302"/>
      <c r="IDU50" s="4299"/>
      <c r="IDV50" s="2602"/>
      <c r="IDW50" s="4287"/>
      <c r="IDX50" s="4303"/>
      <c r="IDY50" s="4304"/>
      <c r="IDZ50" s="2603"/>
      <c r="IEA50" s="4305"/>
      <c r="IEB50" s="4306"/>
      <c r="IEC50" s="4305"/>
      <c r="IED50" s="4306"/>
      <c r="IEE50" s="4299"/>
      <c r="IEF50" s="4300"/>
      <c r="IEG50" s="4305"/>
      <c r="IEH50" s="4304"/>
      <c r="IEI50" s="4299"/>
      <c r="IEJ50" s="4300"/>
      <c r="IEK50" s="4301"/>
      <c r="IEL50" s="4302"/>
      <c r="IEM50" s="4299"/>
      <c r="IEN50" s="2602"/>
      <c r="IEO50" s="4287"/>
      <c r="IEP50" s="4303"/>
      <c r="IEQ50" s="4304"/>
      <c r="IER50" s="2603"/>
      <c r="IES50" s="4305"/>
      <c r="IET50" s="4306"/>
      <c r="IEU50" s="4305"/>
      <c r="IEV50" s="4306"/>
      <c r="IEW50" s="4299"/>
      <c r="IEX50" s="4300"/>
      <c r="IEY50" s="4305"/>
      <c r="IEZ50" s="4304"/>
      <c r="IFA50" s="4299"/>
      <c r="IFB50" s="4300"/>
      <c r="IFC50" s="4301"/>
      <c r="IFD50" s="4302"/>
      <c r="IFE50" s="4299"/>
      <c r="IFF50" s="2602"/>
      <c r="IFG50" s="4287"/>
      <c r="IFH50" s="4303"/>
      <c r="IFI50" s="4304"/>
      <c r="IFJ50" s="2603"/>
      <c r="IFK50" s="4305"/>
      <c r="IFL50" s="4306"/>
      <c r="IFM50" s="4305"/>
      <c r="IFN50" s="4306"/>
      <c r="IFO50" s="4299"/>
      <c r="IFP50" s="4300"/>
      <c r="IFQ50" s="4305"/>
      <c r="IFR50" s="4304"/>
      <c r="IFS50" s="4299"/>
      <c r="IFT50" s="4300"/>
      <c r="IFU50" s="4301"/>
      <c r="IFV50" s="4302"/>
      <c r="IFW50" s="4299"/>
      <c r="IFX50" s="2602"/>
      <c r="IFY50" s="4287"/>
      <c r="IFZ50" s="4303"/>
      <c r="IGA50" s="4304"/>
      <c r="IGB50" s="2603"/>
      <c r="IGC50" s="4305"/>
      <c r="IGD50" s="4306"/>
      <c r="IGE50" s="4305"/>
      <c r="IGF50" s="4306"/>
      <c r="IGG50" s="4299"/>
      <c r="IGH50" s="4300"/>
      <c r="IGI50" s="4305"/>
      <c r="IGJ50" s="4304"/>
      <c r="IGK50" s="4299"/>
      <c r="IGL50" s="4300"/>
      <c r="IGM50" s="4301"/>
      <c r="IGN50" s="4302"/>
      <c r="IGO50" s="4299"/>
      <c r="IGP50" s="2602"/>
      <c r="IGQ50" s="4287"/>
      <c r="IGR50" s="4303"/>
      <c r="IGS50" s="4304"/>
      <c r="IGT50" s="2603"/>
      <c r="IGU50" s="4305"/>
      <c r="IGV50" s="4306"/>
      <c r="IGW50" s="4305"/>
      <c r="IGX50" s="4306"/>
      <c r="IGY50" s="4299"/>
      <c r="IGZ50" s="4300"/>
      <c r="IHA50" s="4305"/>
      <c r="IHB50" s="4304"/>
      <c r="IHC50" s="4299"/>
      <c r="IHD50" s="4300"/>
      <c r="IHE50" s="4301"/>
      <c r="IHF50" s="4302"/>
      <c r="IHG50" s="4299"/>
      <c r="IHH50" s="2602"/>
      <c r="IHI50" s="4287"/>
      <c r="IHJ50" s="4303"/>
      <c r="IHK50" s="4304"/>
      <c r="IHL50" s="2603"/>
      <c r="IHM50" s="4305"/>
      <c r="IHN50" s="4306"/>
      <c r="IHO50" s="4305"/>
      <c r="IHP50" s="4306"/>
      <c r="IHQ50" s="4299"/>
      <c r="IHR50" s="4300"/>
      <c r="IHS50" s="4305"/>
      <c r="IHT50" s="4304"/>
      <c r="IHU50" s="4299"/>
      <c r="IHV50" s="4300"/>
      <c r="IHW50" s="4301"/>
      <c r="IHX50" s="4302"/>
      <c r="IHY50" s="4299"/>
      <c r="IHZ50" s="2602"/>
      <c r="IIA50" s="4287"/>
      <c r="IIB50" s="4303"/>
      <c r="IIC50" s="4304"/>
      <c r="IID50" s="2603"/>
      <c r="IIE50" s="4305"/>
      <c r="IIF50" s="4306"/>
      <c r="IIG50" s="4305"/>
      <c r="IIH50" s="4306"/>
      <c r="III50" s="4299"/>
      <c r="IIJ50" s="4300"/>
      <c r="IIK50" s="4305"/>
      <c r="IIL50" s="4304"/>
      <c r="IIM50" s="4299"/>
      <c r="IIN50" s="4300"/>
      <c r="IIO50" s="4301"/>
      <c r="IIP50" s="4302"/>
      <c r="IIQ50" s="4299"/>
      <c r="IIR50" s="2602"/>
      <c r="IIS50" s="4287"/>
      <c r="IIT50" s="4303"/>
      <c r="IIU50" s="4304"/>
      <c r="IIV50" s="2603"/>
      <c r="IIW50" s="4305"/>
      <c r="IIX50" s="4306"/>
      <c r="IIY50" s="4305"/>
      <c r="IIZ50" s="4306"/>
      <c r="IJA50" s="4299"/>
      <c r="IJB50" s="4300"/>
      <c r="IJC50" s="4305"/>
      <c r="IJD50" s="4304"/>
      <c r="IJE50" s="4299"/>
      <c r="IJF50" s="4300"/>
      <c r="IJG50" s="4301"/>
      <c r="IJH50" s="4302"/>
      <c r="IJI50" s="4299"/>
      <c r="IJJ50" s="2602"/>
      <c r="IJK50" s="4287"/>
      <c r="IJL50" s="4303"/>
      <c r="IJM50" s="4304"/>
      <c r="IJN50" s="2603"/>
      <c r="IJO50" s="4305"/>
      <c r="IJP50" s="4306"/>
      <c r="IJQ50" s="4305"/>
      <c r="IJR50" s="4306"/>
      <c r="IJS50" s="4299"/>
      <c r="IJT50" s="4300"/>
      <c r="IJU50" s="4305"/>
      <c r="IJV50" s="4304"/>
      <c r="IJW50" s="4299"/>
      <c r="IJX50" s="4300"/>
      <c r="IJY50" s="4301"/>
      <c r="IJZ50" s="4302"/>
      <c r="IKA50" s="4299"/>
      <c r="IKB50" s="2602"/>
      <c r="IKC50" s="4287"/>
      <c r="IKD50" s="4303"/>
      <c r="IKE50" s="4304"/>
      <c r="IKF50" s="2603"/>
      <c r="IKG50" s="4305"/>
      <c r="IKH50" s="4306"/>
      <c r="IKI50" s="4305"/>
      <c r="IKJ50" s="4306"/>
      <c r="IKK50" s="4299"/>
      <c r="IKL50" s="4300"/>
      <c r="IKM50" s="4305"/>
      <c r="IKN50" s="4304"/>
      <c r="IKO50" s="4299"/>
      <c r="IKP50" s="4300"/>
      <c r="IKQ50" s="4301"/>
      <c r="IKR50" s="4302"/>
      <c r="IKS50" s="4299"/>
      <c r="IKT50" s="2602"/>
      <c r="IKU50" s="4287"/>
      <c r="IKV50" s="4303"/>
      <c r="IKW50" s="4304"/>
      <c r="IKX50" s="2603"/>
      <c r="IKY50" s="4305"/>
      <c r="IKZ50" s="4306"/>
      <c r="ILA50" s="4305"/>
      <c r="ILB50" s="4306"/>
      <c r="ILC50" s="4299"/>
      <c r="ILD50" s="4300"/>
      <c r="ILE50" s="4305"/>
      <c r="ILF50" s="4304"/>
      <c r="ILG50" s="4299"/>
      <c r="ILH50" s="4300"/>
      <c r="ILI50" s="4301"/>
      <c r="ILJ50" s="4302"/>
      <c r="ILK50" s="4299"/>
      <c r="ILL50" s="2602"/>
      <c r="ILM50" s="4287"/>
      <c r="ILN50" s="4303"/>
      <c r="ILO50" s="4304"/>
      <c r="ILP50" s="2603"/>
      <c r="ILQ50" s="4305"/>
      <c r="ILR50" s="4306"/>
      <c r="ILS50" s="4305"/>
      <c r="ILT50" s="4306"/>
      <c r="ILU50" s="4299"/>
      <c r="ILV50" s="4300"/>
      <c r="ILW50" s="4305"/>
      <c r="ILX50" s="4304"/>
      <c r="ILY50" s="4299"/>
      <c r="ILZ50" s="4300"/>
      <c r="IMA50" s="4301"/>
      <c r="IMB50" s="4302"/>
      <c r="IMC50" s="4299"/>
      <c r="IMD50" s="2602"/>
      <c r="IME50" s="4287"/>
      <c r="IMF50" s="4303"/>
      <c r="IMG50" s="4304"/>
      <c r="IMH50" s="2603"/>
      <c r="IMI50" s="4305"/>
      <c r="IMJ50" s="4306"/>
      <c r="IMK50" s="4305"/>
      <c r="IML50" s="4306"/>
      <c r="IMM50" s="4299"/>
      <c r="IMN50" s="4300"/>
      <c r="IMO50" s="4305"/>
      <c r="IMP50" s="4304"/>
      <c r="IMQ50" s="4299"/>
      <c r="IMR50" s="4300"/>
      <c r="IMS50" s="4301"/>
      <c r="IMT50" s="4302"/>
      <c r="IMU50" s="4299"/>
      <c r="IMV50" s="2602"/>
      <c r="IMW50" s="4287"/>
      <c r="IMX50" s="4303"/>
      <c r="IMY50" s="4304"/>
      <c r="IMZ50" s="2603"/>
      <c r="INA50" s="4305"/>
      <c r="INB50" s="4306"/>
      <c r="INC50" s="4305"/>
      <c r="IND50" s="4306"/>
      <c r="INE50" s="4299"/>
      <c r="INF50" s="4300"/>
      <c r="ING50" s="4305"/>
      <c r="INH50" s="4304"/>
      <c r="INI50" s="4299"/>
      <c r="INJ50" s="4300"/>
      <c r="INK50" s="4301"/>
      <c r="INL50" s="4302"/>
      <c r="INM50" s="4299"/>
      <c r="INN50" s="2602"/>
      <c r="INO50" s="4287"/>
      <c r="INP50" s="4303"/>
      <c r="INQ50" s="4304"/>
      <c r="INR50" s="2603"/>
      <c r="INS50" s="4305"/>
      <c r="INT50" s="4306"/>
      <c r="INU50" s="4305"/>
      <c r="INV50" s="4306"/>
      <c r="INW50" s="4299"/>
      <c r="INX50" s="4300"/>
      <c r="INY50" s="4305"/>
      <c r="INZ50" s="4304"/>
      <c r="IOA50" s="4299"/>
      <c r="IOB50" s="4300"/>
      <c r="IOC50" s="4301"/>
      <c r="IOD50" s="4302"/>
      <c r="IOE50" s="4299"/>
      <c r="IOF50" s="2602"/>
      <c r="IOG50" s="4287"/>
      <c r="IOH50" s="4303"/>
      <c r="IOI50" s="4304"/>
      <c r="IOJ50" s="2603"/>
      <c r="IOK50" s="4305"/>
      <c r="IOL50" s="4306"/>
      <c r="IOM50" s="4305"/>
      <c r="ION50" s="4306"/>
      <c r="IOO50" s="4299"/>
      <c r="IOP50" s="4300"/>
      <c r="IOQ50" s="4305"/>
      <c r="IOR50" s="4304"/>
      <c r="IOS50" s="4299"/>
      <c r="IOT50" s="4300"/>
      <c r="IOU50" s="4301"/>
      <c r="IOV50" s="4302"/>
      <c r="IOW50" s="4299"/>
      <c r="IOX50" s="2602"/>
      <c r="IOY50" s="4287"/>
      <c r="IOZ50" s="4303"/>
      <c r="IPA50" s="4304"/>
      <c r="IPB50" s="2603"/>
      <c r="IPC50" s="4305"/>
      <c r="IPD50" s="4306"/>
      <c r="IPE50" s="4305"/>
      <c r="IPF50" s="4306"/>
      <c r="IPG50" s="4299"/>
      <c r="IPH50" s="4300"/>
      <c r="IPI50" s="4305"/>
      <c r="IPJ50" s="4304"/>
      <c r="IPK50" s="4299"/>
      <c r="IPL50" s="4300"/>
      <c r="IPM50" s="4301"/>
      <c r="IPN50" s="4302"/>
      <c r="IPO50" s="4299"/>
      <c r="IPP50" s="2602"/>
      <c r="IPQ50" s="4287"/>
      <c r="IPR50" s="4303"/>
      <c r="IPS50" s="4304"/>
      <c r="IPT50" s="2603"/>
      <c r="IPU50" s="4305"/>
      <c r="IPV50" s="4306"/>
      <c r="IPW50" s="4305"/>
      <c r="IPX50" s="4306"/>
      <c r="IPY50" s="4299"/>
      <c r="IPZ50" s="4300"/>
      <c r="IQA50" s="4305"/>
      <c r="IQB50" s="4304"/>
      <c r="IQC50" s="4299"/>
      <c r="IQD50" s="4300"/>
      <c r="IQE50" s="4301"/>
      <c r="IQF50" s="4302"/>
      <c r="IQG50" s="4299"/>
      <c r="IQH50" s="2602"/>
      <c r="IQI50" s="4287"/>
      <c r="IQJ50" s="4303"/>
      <c r="IQK50" s="4304"/>
      <c r="IQL50" s="2603"/>
      <c r="IQM50" s="4305"/>
      <c r="IQN50" s="4306"/>
      <c r="IQO50" s="4305"/>
      <c r="IQP50" s="4306"/>
      <c r="IQQ50" s="4299"/>
      <c r="IQR50" s="4300"/>
      <c r="IQS50" s="4305"/>
      <c r="IQT50" s="4304"/>
      <c r="IQU50" s="4299"/>
      <c r="IQV50" s="4300"/>
      <c r="IQW50" s="4301"/>
      <c r="IQX50" s="4302"/>
      <c r="IQY50" s="4299"/>
      <c r="IQZ50" s="2602"/>
      <c r="IRA50" s="4287"/>
      <c r="IRB50" s="4303"/>
      <c r="IRC50" s="4304"/>
      <c r="IRD50" s="2603"/>
      <c r="IRE50" s="4305"/>
      <c r="IRF50" s="4306"/>
      <c r="IRG50" s="4305"/>
      <c r="IRH50" s="4306"/>
      <c r="IRI50" s="4299"/>
      <c r="IRJ50" s="4300"/>
      <c r="IRK50" s="4305"/>
      <c r="IRL50" s="4304"/>
      <c r="IRM50" s="4299"/>
      <c r="IRN50" s="4300"/>
      <c r="IRO50" s="4301"/>
      <c r="IRP50" s="4302"/>
      <c r="IRQ50" s="4299"/>
      <c r="IRR50" s="2602"/>
      <c r="IRS50" s="4287"/>
      <c r="IRT50" s="4303"/>
      <c r="IRU50" s="4304"/>
      <c r="IRV50" s="2603"/>
      <c r="IRW50" s="4305"/>
      <c r="IRX50" s="4306"/>
      <c r="IRY50" s="4305"/>
      <c r="IRZ50" s="4306"/>
      <c r="ISA50" s="4299"/>
      <c r="ISB50" s="4300"/>
      <c r="ISC50" s="4305"/>
      <c r="ISD50" s="4304"/>
      <c r="ISE50" s="4299"/>
      <c r="ISF50" s="4300"/>
      <c r="ISG50" s="4301"/>
      <c r="ISH50" s="4302"/>
      <c r="ISI50" s="4299"/>
      <c r="ISJ50" s="2602"/>
      <c r="ISK50" s="4287"/>
      <c r="ISL50" s="4303"/>
      <c r="ISM50" s="4304"/>
      <c r="ISN50" s="2603"/>
      <c r="ISO50" s="4305"/>
      <c r="ISP50" s="4306"/>
      <c r="ISQ50" s="4305"/>
      <c r="ISR50" s="4306"/>
      <c r="ISS50" s="4299"/>
      <c r="IST50" s="4300"/>
      <c r="ISU50" s="4305"/>
      <c r="ISV50" s="4304"/>
      <c r="ISW50" s="4299"/>
      <c r="ISX50" s="4300"/>
      <c r="ISY50" s="4301"/>
      <c r="ISZ50" s="4302"/>
      <c r="ITA50" s="4299"/>
      <c r="ITB50" s="2602"/>
      <c r="ITC50" s="4287"/>
      <c r="ITD50" s="4303"/>
      <c r="ITE50" s="4304"/>
      <c r="ITF50" s="2603"/>
      <c r="ITG50" s="4305"/>
      <c r="ITH50" s="4306"/>
      <c r="ITI50" s="4305"/>
      <c r="ITJ50" s="4306"/>
      <c r="ITK50" s="4299"/>
      <c r="ITL50" s="4300"/>
      <c r="ITM50" s="4305"/>
      <c r="ITN50" s="4304"/>
      <c r="ITO50" s="4299"/>
      <c r="ITP50" s="4300"/>
      <c r="ITQ50" s="4301"/>
      <c r="ITR50" s="4302"/>
      <c r="ITS50" s="4299"/>
      <c r="ITT50" s="2602"/>
      <c r="ITU50" s="4287"/>
      <c r="ITV50" s="4303"/>
      <c r="ITW50" s="4304"/>
      <c r="ITX50" s="2603"/>
      <c r="ITY50" s="4305"/>
      <c r="ITZ50" s="4306"/>
      <c r="IUA50" s="4305"/>
      <c r="IUB50" s="4306"/>
      <c r="IUC50" s="4299"/>
      <c r="IUD50" s="4300"/>
      <c r="IUE50" s="4305"/>
      <c r="IUF50" s="4304"/>
      <c r="IUG50" s="4299"/>
      <c r="IUH50" s="4300"/>
      <c r="IUI50" s="4301"/>
      <c r="IUJ50" s="4302"/>
      <c r="IUK50" s="4299"/>
      <c r="IUL50" s="2602"/>
      <c r="IUM50" s="4287"/>
      <c r="IUN50" s="4303"/>
      <c r="IUO50" s="4304"/>
      <c r="IUP50" s="2603"/>
      <c r="IUQ50" s="4305"/>
      <c r="IUR50" s="4306"/>
      <c r="IUS50" s="4305"/>
      <c r="IUT50" s="4306"/>
      <c r="IUU50" s="4299"/>
      <c r="IUV50" s="4300"/>
      <c r="IUW50" s="4305"/>
      <c r="IUX50" s="4304"/>
      <c r="IUY50" s="4299"/>
      <c r="IUZ50" s="4300"/>
      <c r="IVA50" s="4301"/>
      <c r="IVB50" s="4302"/>
      <c r="IVC50" s="4299"/>
      <c r="IVD50" s="2602"/>
      <c r="IVE50" s="4287"/>
      <c r="IVF50" s="4303"/>
      <c r="IVG50" s="4304"/>
      <c r="IVH50" s="2603"/>
      <c r="IVI50" s="4305"/>
      <c r="IVJ50" s="4306"/>
      <c r="IVK50" s="4305"/>
      <c r="IVL50" s="4306"/>
      <c r="IVM50" s="4299"/>
      <c r="IVN50" s="4300"/>
      <c r="IVO50" s="4305"/>
      <c r="IVP50" s="4304"/>
      <c r="IVQ50" s="4299"/>
      <c r="IVR50" s="4300"/>
      <c r="IVS50" s="4301"/>
      <c r="IVT50" s="4302"/>
      <c r="IVU50" s="4299"/>
      <c r="IVV50" s="2602"/>
      <c r="IVW50" s="4287"/>
      <c r="IVX50" s="4303"/>
      <c r="IVY50" s="4304"/>
      <c r="IVZ50" s="2603"/>
      <c r="IWA50" s="4305"/>
      <c r="IWB50" s="4306"/>
      <c r="IWC50" s="4305"/>
      <c r="IWD50" s="4306"/>
      <c r="IWE50" s="4299"/>
      <c r="IWF50" s="4300"/>
      <c r="IWG50" s="4305"/>
      <c r="IWH50" s="4304"/>
      <c r="IWI50" s="4299"/>
      <c r="IWJ50" s="4300"/>
      <c r="IWK50" s="4301"/>
      <c r="IWL50" s="4302"/>
      <c r="IWM50" s="4299"/>
      <c r="IWN50" s="2602"/>
      <c r="IWO50" s="4287"/>
      <c r="IWP50" s="4303"/>
      <c r="IWQ50" s="4304"/>
      <c r="IWR50" s="2603"/>
      <c r="IWS50" s="4305"/>
      <c r="IWT50" s="4306"/>
      <c r="IWU50" s="4305"/>
      <c r="IWV50" s="4306"/>
      <c r="IWW50" s="4299"/>
      <c r="IWX50" s="4300"/>
      <c r="IWY50" s="4305"/>
      <c r="IWZ50" s="4304"/>
      <c r="IXA50" s="4299"/>
      <c r="IXB50" s="4300"/>
      <c r="IXC50" s="4301"/>
      <c r="IXD50" s="4302"/>
      <c r="IXE50" s="4299"/>
      <c r="IXF50" s="2602"/>
      <c r="IXG50" s="4287"/>
      <c r="IXH50" s="4303"/>
      <c r="IXI50" s="4304"/>
      <c r="IXJ50" s="2603"/>
      <c r="IXK50" s="4305"/>
      <c r="IXL50" s="4306"/>
      <c r="IXM50" s="4305"/>
      <c r="IXN50" s="4306"/>
      <c r="IXO50" s="4299"/>
      <c r="IXP50" s="4300"/>
      <c r="IXQ50" s="4305"/>
      <c r="IXR50" s="4304"/>
      <c r="IXS50" s="4299"/>
      <c r="IXT50" s="4300"/>
      <c r="IXU50" s="4301"/>
      <c r="IXV50" s="4302"/>
      <c r="IXW50" s="4299"/>
      <c r="IXX50" s="2602"/>
      <c r="IXY50" s="4287"/>
      <c r="IXZ50" s="4303"/>
      <c r="IYA50" s="4304"/>
      <c r="IYB50" s="2603"/>
      <c r="IYC50" s="4305"/>
      <c r="IYD50" s="4306"/>
      <c r="IYE50" s="4305"/>
      <c r="IYF50" s="4306"/>
      <c r="IYG50" s="4299"/>
      <c r="IYH50" s="4300"/>
      <c r="IYI50" s="4305"/>
      <c r="IYJ50" s="4304"/>
      <c r="IYK50" s="4299"/>
      <c r="IYL50" s="4300"/>
      <c r="IYM50" s="4301"/>
      <c r="IYN50" s="4302"/>
      <c r="IYO50" s="4299"/>
      <c r="IYP50" s="2602"/>
      <c r="IYQ50" s="4287"/>
      <c r="IYR50" s="4303"/>
      <c r="IYS50" s="4304"/>
      <c r="IYT50" s="2603"/>
      <c r="IYU50" s="4305"/>
      <c r="IYV50" s="4306"/>
      <c r="IYW50" s="4305"/>
      <c r="IYX50" s="4306"/>
      <c r="IYY50" s="4299"/>
      <c r="IYZ50" s="4300"/>
      <c r="IZA50" s="4305"/>
      <c r="IZB50" s="4304"/>
      <c r="IZC50" s="4299"/>
      <c r="IZD50" s="4300"/>
      <c r="IZE50" s="4301"/>
      <c r="IZF50" s="4302"/>
      <c r="IZG50" s="4299"/>
      <c r="IZH50" s="2602"/>
      <c r="IZI50" s="4287"/>
      <c r="IZJ50" s="4303"/>
      <c r="IZK50" s="4304"/>
      <c r="IZL50" s="2603"/>
      <c r="IZM50" s="4305"/>
      <c r="IZN50" s="4306"/>
      <c r="IZO50" s="4305"/>
      <c r="IZP50" s="4306"/>
      <c r="IZQ50" s="4299"/>
      <c r="IZR50" s="4300"/>
      <c r="IZS50" s="4305"/>
      <c r="IZT50" s="4304"/>
      <c r="IZU50" s="4299"/>
      <c r="IZV50" s="4300"/>
      <c r="IZW50" s="4301"/>
      <c r="IZX50" s="4302"/>
      <c r="IZY50" s="4299"/>
      <c r="IZZ50" s="2602"/>
      <c r="JAA50" s="4287"/>
      <c r="JAB50" s="4303"/>
      <c r="JAC50" s="4304"/>
      <c r="JAD50" s="2603"/>
      <c r="JAE50" s="4305"/>
      <c r="JAF50" s="4306"/>
      <c r="JAG50" s="4305"/>
      <c r="JAH50" s="4306"/>
      <c r="JAI50" s="4299"/>
      <c r="JAJ50" s="4300"/>
      <c r="JAK50" s="4305"/>
      <c r="JAL50" s="4304"/>
      <c r="JAM50" s="4299"/>
      <c r="JAN50" s="4300"/>
      <c r="JAO50" s="4301"/>
      <c r="JAP50" s="4302"/>
      <c r="JAQ50" s="4299"/>
      <c r="JAR50" s="2602"/>
      <c r="JAS50" s="4287"/>
      <c r="JAT50" s="4303"/>
      <c r="JAU50" s="4304"/>
      <c r="JAV50" s="2603"/>
      <c r="JAW50" s="4305"/>
      <c r="JAX50" s="4306"/>
      <c r="JAY50" s="4305"/>
      <c r="JAZ50" s="4306"/>
      <c r="JBA50" s="4299"/>
      <c r="JBB50" s="4300"/>
      <c r="JBC50" s="4305"/>
      <c r="JBD50" s="4304"/>
      <c r="JBE50" s="4299"/>
      <c r="JBF50" s="4300"/>
      <c r="JBG50" s="4301"/>
      <c r="JBH50" s="4302"/>
      <c r="JBI50" s="4299"/>
      <c r="JBJ50" s="2602"/>
      <c r="JBK50" s="4287"/>
      <c r="JBL50" s="4303"/>
      <c r="JBM50" s="4304"/>
      <c r="JBN50" s="2603"/>
      <c r="JBO50" s="4305"/>
      <c r="JBP50" s="4306"/>
      <c r="JBQ50" s="4305"/>
      <c r="JBR50" s="4306"/>
      <c r="JBS50" s="4299"/>
      <c r="JBT50" s="4300"/>
      <c r="JBU50" s="4305"/>
      <c r="JBV50" s="4304"/>
      <c r="JBW50" s="4299"/>
      <c r="JBX50" s="4300"/>
      <c r="JBY50" s="4301"/>
      <c r="JBZ50" s="4302"/>
      <c r="JCA50" s="4299"/>
      <c r="JCB50" s="2602"/>
      <c r="JCC50" s="4287"/>
      <c r="JCD50" s="4303"/>
      <c r="JCE50" s="4304"/>
      <c r="JCF50" s="2603"/>
      <c r="JCG50" s="4305"/>
      <c r="JCH50" s="4306"/>
      <c r="JCI50" s="4305"/>
      <c r="JCJ50" s="4306"/>
      <c r="JCK50" s="4299"/>
      <c r="JCL50" s="4300"/>
      <c r="JCM50" s="4305"/>
      <c r="JCN50" s="4304"/>
      <c r="JCO50" s="4299"/>
      <c r="JCP50" s="4300"/>
      <c r="JCQ50" s="4301"/>
      <c r="JCR50" s="4302"/>
      <c r="JCS50" s="4299"/>
      <c r="JCT50" s="2602"/>
      <c r="JCU50" s="4287"/>
      <c r="JCV50" s="4303"/>
      <c r="JCW50" s="4304"/>
      <c r="JCX50" s="2603"/>
      <c r="JCY50" s="4305"/>
      <c r="JCZ50" s="4306"/>
      <c r="JDA50" s="4305"/>
      <c r="JDB50" s="4306"/>
      <c r="JDC50" s="4299"/>
      <c r="JDD50" s="4300"/>
      <c r="JDE50" s="4305"/>
      <c r="JDF50" s="4304"/>
      <c r="JDG50" s="4299"/>
      <c r="JDH50" s="4300"/>
      <c r="JDI50" s="4301"/>
      <c r="JDJ50" s="4302"/>
      <c r="JDK50" s="4299"/>
      <c r="JDL50" s="2602"/>
      <c r="JDM50" s="4287"/>
      <c r="JDN50" s="4303"/>
      <c r="JDO50" s="4304"/>
      <c r="JDP50" s="2603"/>
      <c r="JDQ50" s="4305"/>
      <c r="JDR50" s="4306"/>
      <c r="JDS50" s="4305"/>
      <c r="JDT50" s="4306"/>
      <c r="JDU50" s="4299"/>
      <c r="JDV50" s="4300"/>
      <c r="JDW50" s="4305"/>
      <c r="JDX50" s="4304"/>
      <c r="JDY50" s="4299"/>
      <c r="JDZ50" s="4300"/>
      <c r="JEA50" s="4301"/>
      <c r="JEB50" s="4302"/>
      <c r="JEC50" s="4299"/>
      <c r="JED50" s="2602"/>
      <c r="JEE50" s="4287"/>
      <c r="JEF50" s="4303"/>
      <c r="JEG50" s="4304"/>
      <c r="JEH50" s="2603"/>
      <c r="JEI50" s="4305"/>
      <c r="JEJ50" s="4306"/>
      <c r="JEK50" s="4305"/>
      <c r="JEL50" s="4306"/>
      <c r="JEM50" s="4299"/>
      <c r="JEN50" s="4300"/>
      <c r="JEO50" s="4305"/>
      <c r="JEP50" s="4304"/>
      <c r="JEQ50" s="4299"/>
      <c r="JER50" s="4300"/>
      <c r="JES50" s="4301"/>
      <c r="JET50" s="4302"/>
      <c r="JEU50" s="4299"/>
      <c r="JEV50" s="2602"/>
      <c r="JEW50" s="4287"/>
      <c r="JEX50" s="4303"/>
      <c r="JEY50" s="4304"/>
      <c r="JEZ50" s="2603"/>
      <c r="JFA50" s="4305"/>
      <c r="JFB50" s="4306"/>
      <c r="JFC50" s="4305"/>
      <c r="JFD50" s="4306"/>
      <c r="JFE50" s="4299"/>
      <c r="JFF50" s="4300"/>
      <c r="JFG50" s="4305"/>
      <c r="JFH50" s="4304"/>
      <c r="JFI50" s="4299"/>
      <c r="JFJ50" s="4300"/>
      <c r="JFK50" s="4301"/>
      <c r="JFL50" s="4302"/>
      <c r="JFM50" s="4299"/>
      <c r="JFN50" s="2602"/>
      <c r="JFO50" s="4287"/>
      <c r="JFP50" s="4303"/>
      <c r="JFQ50" s="4304"/>
      <c r="JFR50" s="2603"/>
      <c r="JFS50" s="4305"/>
      <c r="JFT50" s="4306"/>
      <c r="JFU50" s="4305"/>
      <c r="JFV50" s="4306"/>
      <c r="JFW50" s="4299"/>
      <c r="JFX50" s="4300"/>
      <c r="JFY50" s="4305"/>
      <c r="JFZ50" s="4304"/>
      <c r="JGA50" s="4299"/>
      <c r="JGB50" s="4300"/>
      <c r="JGC50" s="4301"/>
      <c r="JGD50" s="4302"/>
      <c r="JGE50" s="4299"/>
      <c r="JGF50" s="2602"/>
      <c r="JGG50" s="4287"/>
      <c r="JGH50" s="4303"/>
      <c r="JGI50" s="4304"/>
      <c r="JGJ50" s="2603"/>
      <c r="JGK50" s="4305"/>
      <c r="JGL50" s="4306"/>
      <c r="JGM50" s="4305"/>
      <c r="JGN50" s="4306"/>
      <c r="JGO50" s="4299"/>
      <c r="JGP50" s="4300"/>
      <c r="JGQ50" s="4305"/>
      <c r="JGR50" s="4304"/>
      <c r="JGS50" s="4299"/>
      <c r="JGT50" s="4300"/>
      <c r="JGU50" s="4301"/>
      <c r="JGV50" s="4302"/>
      <c r="JGW50" s="4299"/>
      <c r="JGX50" s="2602"/>
      <c r="JGY50" s="4287"/>
      <c r="JGZ50" s="4303"/>
      <c r="JHA50" s="4304"/>
      <c r="JHB50" s="2603"/>
      <c r="JHC50" s="4305"/>
      <c r="JHD50" s="4306"/>
      <c r="JHE50" s="4305"/>
      <c r="JHF50" s="4306"/>
      <c r="JHG50" s="4299"/>
      <c r="JHH50" s="4300"/>
      <c r="JHI50" s="4305"/>
      <c r="JHJ50" s="4304"/>
      <c r="JHK50" s="4299"/>
      <c r="JHL50" s="4300"/>
      <c r="JHM50" s="4301"/>
      <c r="JHN50" s="4302"/>
      <c r="JHO50" s="4299"/>
      <c r="JHP50" s="2602"/>
      <c r="JHQ50" s="4287"/>
      <c r="JHR50" s="4303"/>
      <c r="JHS50" s="4304"/>
      <c r="JHT50" s="2603"/>
      <c r="JHU50" s="4305"/>
      <c r="JHV50" s="4306"/>
      <c r="JHW50" s="4305"/>
      <c r="JHX50" s="4306"/>
      <c r="JHY50" s="4299"/>
      <c r="JHZ50" s="4300"/>
      <c r="JIA50" s="4305"/>
      <c r="JIB50" s="4304"/>
      <c r="JIC50" s="4299"/>
      <c r="JID50" s="4300"/>
      <c r="JIE50" s="4301"/>
      <c r="JIF50" s="4302"/>
      <c r="JIG50" s="4299"/>
      <c r="JIH50" s="2602"/>
      <c r="JII50" s="4287"/>
      <c r="JIJ50" s="4303"/>
      <c r="JIK50" s="4304"/>
      <c r="JIL50" s="2603"/>
      <c r="JIM50" s="4305"/>
      <c r="JIN50" s="4306"/>
      <c r="JIO50" s="4305"/>
      <c r="JIP50" s="4306"/>
      <c r="JIQ50" s="4299"/>
      <c r="JIR50" s="4300"/>
      <c r="JIS50" s="4305"/>
      <c r="JIT50" s="4304"/>
      <c r="JIU50" s="4299"/>
      <c r="JIV50" s="4300"/>
      <c r="JIW50" s="4301"/>
      <c r="JIX50" s="4302"/>
      <c r="JIY50" s="4299"/>
      <c r="JIZ50" s="2602"/>
      <c r="JJA50" s="4287"/>
      <c r="JJB50" s="4303"/>
      <c r="JJC50" s="4304"/>
      <c r="JJD50" s="2603"/>
      <c r="JJE50" s="4305"/>
      <c r="JJF50" s="4306"/>
      <c r="JJG50" s="4305"/>
      <c r="JJH50" s="4306"/>
      <c r="JJI50" s="4299"/>
      <c r="JJJ50" s="4300"/>
      <c r="JJK50" s="4305"/>
      <c r="JJL50" s="4304"/>
      <c r="JJM50" s="4299"/>
      <c r="JJN50" s="4300"/>
      <c r="JJO50" s="4301"/>
      <c r="JJP50" s="4302"/>
      <c r="JJQ50" s="4299"/>
      <c r="JJR50" s="2602"/>
      <c r="JJS50" s="4287"/>
      <c r="JJT50" s="4303"/>
      <c r="JJU50" s="4304"/>
      <c r="JJV50" s="2603"/>
      <c r="JJW50" s="4305"/>
      <c r="JJX50" s="4306"/>
      <c r="JJY50" s="4305"/>
      <c r="JJZ50" s="4306"/>
      <c r="JKA50" s="4299"/>
      <c r="JKB50" s="4300"/>
      <c r="JKC50" s="4305"/>
      <c r="JKD50" s="4304"/>
      <c r="JKE50" s="4299"/>
      <c r="JKF50" s="4300"/>
      <c r="JKG50" s="4301"/>
      <c r="JKH50" s="4302"/>
      <c r="JKI50" s="4299"/>
      <c r="JKJ50" s="2602"/>
      <c r="JKK50" s="4287"/>
      <c r="JKL50" s="4303"/>
      <c r="JKM50" s="4304"/>
      <c r="JKN50" s="2603"/>
      <c r="JKO50" s="4305"/>
      <c r="JKP50" s="4306"/>
      <c r="JKQ50" s="4305"/>
      <c r="JKR50" s="4306"/>
      <c r="JKS50" s="4299"/>
      <c r="JKT50" s="4300"/>
      <c r="JKU50" s="4305"/>
      <c r="JKV50" s="4304"/>
      <c r="JKW50" s="4299"/>
      <c r="JKX50" s="4300"/>
      <c r="JKY50" s="4301"/>
      <c r="JKZ50" s="4302"/>
      <c r="JLA50" s="4299"/>
      <c r="JLB50" s="2602"/>
      <c r="JLC50" s="4287"/>
      <c r="JLD50" s="4303"/>
      <c r="JLE50" s="4304"/>
      <c r="JLF50" s="2603"/>
      <c r="JLG50" s="4305"/>
      <c r="JLH50" s="4306"/>
      <c r="JLI50" s="4305"/>
      <c r="JLJ50" s="4306"/>
      <c r="JLK50" s="4299"/>
      <c r="JLL50" s="4300"/>
      <c r="JLM50" s="4305"/>
      <c r="JLN50" s="4304"/>
      <c r="JLO50" s="4299"/>
      <c r="JLP50" s="4300"/>
      <c r="JLQ50" s="4301"/>
      <c r="JLR50" s="4302"/>
      <c r="JLS50" s="4299"/>
      <c r="JLT50" s="2602"/>
      <c r="JLU50" s="4287"/>
      <c r="JLV50" s="4303"/>
      <c r="JLW50" s="4304"/>
      <c r="JLX50" s="2603"/>
      <c r="JLY50" s="4305"/>
      <c r="JLZ50" s="4306"/>
      <c r="JMA50" s="4305"/>
      <c r="JMB50" s="4306"/>
      <c r="JMC50" s="4299"/>
      <c r="JMD50" s="4300"/>
      <c r="JME50" s="4305"/>
      <c r="JMF50" s="4304"/>
      <c r="JMG50" s="4299"/>
      <c r="JMH50" s="4300"/>
      <c r="JMI50" s="4301"/>
      <c r="JMJ50" s="4302"/>
      <c r="JMK50" s="4299"/>
      <c r="JML50" s="2602"/>
      <c r="JMM50" s="4287"/>
      <c r="JMN50" s="4303"/>
      <c r="JMO50" s="4304"/>
      <c r="JMP50" s="2603"/>
      <c r="JMQ50" s="4305"/>
      <c r="JMR50" s="4306"/>
      <c r="JMS50" s="4305"/>
      <c r="JMT50" s="4306"/>
      <c r="JMU50" s="4299"/>
      <c r="JMV50" s="4300"/>
      <c r="JMW50" s="4305"/>
      <c r="JMX50" s="4304"/>
      <c r="JMY50" s="4299"/>
      <c r="JMZ50" s="4300"/>
      <c r="JNA50" s="4301"/>
      <c r="JNB50" s="4302"/>
      <c r="JNC50" s="4299"/>
      <c r="JND50" s="2602"/>
      <c r="JNE50" s="4287"/>
      <c r="JNF50" s="4303"/>
      <c r="JNG50" s="4304"/>
      <c r="JNH50" s="2603"/>
      <c r="JNI50" s="4305"/>
      <c r="JNJ50" s="4306"/>
      <c r="JNK50" s="4305"/>
      <c r="JNL50" s="4306"/>
      <c r="JNM50" s="4299"/>
      <c r="JNN50" s="4300"/>
      <c r="JNO50" s="4305"/>
      <c r="JNP50" s="4304"/>
      <c r="JNQ50" s="4299"/>
      <c r="JNR50" s="4300"/>
      <c r="JNS50" s="4301"/>
      <c r="JNT50" s="4302"/>
      <c r="JNU50" s="4299"/>
      <c r="JNV50" s="2602"/>
      <c r="JNW50" s="4287"/>
      <c r="JNX50" s="4303"/>
      <c r="JNY50" s="4304"/>
      <c r="JNZ50" s="2603"/>
      <c r="JOA50" s="4305"/>
      <c r="JOB50" s="4306"/>
      <c r="JOC50" s="4305"/>
      <c r="JOD50" s="4306"/>
      <c r="JOE50" s="4299"/>
      <c r="JOF50" s="4300"/>
      <c r="JOG50" s="4305"/>
      <c r="JOH50" s="4304"/>
      <c r="JOI50" s="4299"/>
      <c r="JOJ50" s="4300"/>
      <c r="JOK50" s="4301"/>
      <c r="JOL50" s="4302"/>
      <c r="JOM50" s="4299"/>
      <c r="JON50" s="2602"/>
      <c r="JOO50" s="4287"/>
      <c r="JOP50" s="4303"/>
      <c r="JOQ50" s="4304"/>
      <c r="JOR50" s="2603"/>
      <c r="JOS50" s="4305"/>
      <c r="JOT50" s="4306"/>
      <c r="JOU50" s="4305"/>
      <c r="JOV50" s="4306"/>
      <c r="JOW50" s="4299"/>
      <c r="JOX50" s="4300"/>
      <c r="JOY50" s="4305"/>
      <c r="JOZ50" s="4304"/>
      <c r="JPA50" s="4299"/>
      <c r="JPB50" s="4300"/>
      <c r="JPC50" s="4301"/>
      <c r="JPD50" s="4302"/>
      <c r="JPE50" s="4299"/>
      <c r="JPF50" s="2602"/>
      <c r="JPG50" s="4287"/>
      <c r="JPH50" s="4303"/>
      <c r="JPI50" s="4304"/>
      <c r="JPJ50" s="2603"/>
      <c r="JPK50" s="4305"/>
      <c r="JPL50" s="4306"/>
      <c r="JPM50" s="4305"/>
      <c r="JPN50" s="4306"/>
      <c r="JPO50" s="4299"/>
      <c r="JPP50" s="4300"/>
      <c r="JPQ50" s="4305"/>
      <c r="JPR50" s="4304"/>
      <c r="JPS50" s="4299"/>
      <c r="JPT50" s="4300"/>
      <c r="JPU50" s="4301"/>
      <c r="JPV50" s="4302"/>
      <c r="JPW50" s="4299"/>
      <c r="JPX50" s="2602"/>
      <c r="JPY50" s="4287"/>
      <c r="JPZ50" s="4303"/>
      <c r="JQA50" s="4304"/>
      <c r="JQB50" s="2603"/>
      <c r="JQC50" s="4305"/>
      <c r="JQD50" s="4306"/>
      <c r="JQE50" s="4305"/>
      <c r="JQF50" s="4306"/>
      <c r="JQG50" s="4299"/>
      <c r="JQH50" s="4300"/>
      <c r="JQI50" s="4305"/>
      <c r="JQJ50" s="4304"/>
      <c r="JQK50" s="4299"/>
      <c r="JQL50" s="4300"/>
      <c r="JQM50" s="4301"/>
      <c r="JQN50" s="4302"/>
      <c r="JQO50" s="4299"/>
      <c r="JQP50" s="2602"/>
      <c r="JQQ50" s="4287"/>
      <c r="JQR50" s="4303"/>
      <c r="JQS50" s="4304"/>
      <c r="JQT50" s="2603"/>
      <c r="JQU50" s="4305"/>
      <c r="JQV50" s="4306"/>
      <c r="JQW50" s="4305"/>
      <c r="JQX50" s="4306"/>
      <c r="JQY50" s="4299"/>
      <c r="JQZ50" s="4300"/>
      <c r="JRA50" s="4305"/>
      <c r="JRB50" s="4304"/>
      <c r="JRC50" s="4299"/>
      <c r="JRD50" s="4300"/>
      <c r="JRE50" s="4301"/>
      <c r="JRF50" s="4302"/>
      <c r="JRG50" s="4299"/>
      <c r="JRH50" s="2602"/>
      <c r="JRI50" s="4287"/>
      <c r="JRJ50" s="4303"/>
      <c r="JRK50" s="4304"/>
      <c r="JRL50" s="2603"/>
      <c r="JRM50" s="4305"/>
      <c r="JRN50" s="4306"/>
      <c r="JRO50" s="4305"/>
      <c r="JRP50" s="4306"/>
      <c r="JRQ50" s="4299"/>
      <c r="JRR50" s="4300"/>
      <c r="JRS50" s="4305"/>
      <c r="JRT50" s="4304"/>
      <c r="JRU50" s="4299"/>
      <c r="JRV50" s="4300"/>
      <c r="JRW50" s="4301"/>
      <c r="JRX50" s="4302"/>
      <c r="JRY50" s="4299"/>
      <c r="JRZ50" s="2602"/>
      <c r="JSA50" s="4287"/>
      <c r="JSB50" s="4303"/>
      <c r="JSC50" s="4304"/>
      <c r="JSD50" s="2603"/>
      <c r="JSE50" s="4305"/>
      <c r="JSF50" s="4306"/>
      <c r="JSG50" s="4305"/>
      <c r="JSH50" s="4306"/>
      <c r="JSI50" s="4299"/>
      <c r="JSJ50" s="4300"/>
      <c r="JSK50" s="4305"/>
      <c r="JSL50" s="4304"/>
      <c r="JSM50" s="4299"/>
      <c r="JSN50" s="4300"/>
      <c r="JSO50" s="4301"/>
      <c r="JSP50" s="4302"/>
      <c r="JSQ50" s="4299"/>
      <c r="JSR50" s="2602"/>
      <c r="JSS50" s="4287"/>
      <c r="JST50" s="4303"/>
      <c r="JSU50" s="4304"/>
      <c r="JSV50" s="2603"/>
      <c r="JSW50" s="4305"/>
      <c r="JSX50" s="4306"/>
      <c r="JSY50" s="4305"/>
      <c r="JSZ50" s="4306"/>
      <c r="JTA50" s="4299"/>
      <c r="JTB50" s="4300"/>
      <c r="JTC50" s="4305"/>
      <c r="JTD50" s="4304"/>
      <c r="JTE50" s="4299"/>
      <c r="JTF50" s="4300"/>
      <c r="JTG50" s="4301"/>
      <c r="JTH50" s="4302"/>
      <c r="JTI50" s="4299"/>
      <c r="JTJ50" s="2602"/>
      <c r="JTK50" s="4287"/>
      <c r="JTL50" s="4303"/>
      <c r="JTM50" s="4304"/>
      <c r="JTN50" s="2603"/>
      <c r="JTO50" s="4305"/>
      <c r="JTP50" s="4306"/>
      <c r="JTQ50" s="4305"/>
      <c r="JTR50" s="4306"/>
      <c r="JTS50" s="4299"/>
      <c r="JTT50" s="4300"/>
      <c r="JTU50" s="4305"/>
      <c r="JTV50" s="4304"/>
      <c r="JTW50" s="4299"/>
      <c r="JTX50" s="4300"/>
      <c r="JTY50" s="4301"/>
      <c r="JTZ50" s="4302"/>
      <c r="JUA50" s="4299"/>
      <c r="JUB50" s="2602"/>
      <c r="JUC50" s="4287"/>
      <c r="JUD50" s="4303"/>
      <c r="JUE50" s="4304"/>
      <c r="JUF50" s="2603"/>
      <c r="JUG50" s="4305"/>
      <c r="JUH50" s="4306"/>
      <c r="JUI50" s="4305"/>
      <c r="JUJ50" s="4306"/>
      <c r="JUK50" s="4299"/>
      <c r="JUL50" s="4300"/>
      <c r="JUM50" s="4305"/>
      <c r="JUN50" s="4304"/>
      <c r="JUO50" s="4299"/>
      <c r="JUP50" s="4300"/>
      <c r="JUQ50" s="4301"/>
      <c r="JUR50" s="4302"/>
      <c r="JUS50" s="4299"/>
      <c r="JUT50" s="2602"/>
      <c r="JUU50" s="4287"/>
      <c r="JUV50" s="4303"/>
      <c r="JUW50" s="4304"/>
      <c r="JUX50" s="2603"/>
      <c r="JUY50" s="4305"/>
      <c r="JUZ50" s="4306"/>
      <c r="JVA50" s="4305"/>
      <c r="JVB50" s="4306"/>
      <c r="JVC50" s="4299"/>
      <c r="JVD50" s="4300"/>
      <c r="JVE50" s="4305"/>
      <c r="JVF50" s="4304"/>
      <c r="JVG50" s="4299"/>
      <c r="JVH50" s="4300"/>
      <c r="JVI50" s="4301"/>
      <c r="JVJ50" s="4302"/>
      <c r="JVK50" s="4299"/>
      <c r="JVL50" s="2602"/>
      <c r="JVM50" s="4287"/>
      <c r="JVN50" s="4303"/>
      <c r="JVO50" s="4304"/>
      <c r="JVP50" s="2603"/>
      <c r="JVQ50" s="4305"/>
      <c r="JVR50" s="4306"/>
      <c r="JVS50" s="4305"/>
      <c r="JVT50" s="4306"/>
      <c r="JVU50" s="4299"/>
      <c r="JVV50" s="4300"/>
      <c r="JVW50" s="4305"/>
      <c r="JVX50" s="4304"/>
      <c r="JVY50" s="4299"/>
      <c r="JVZ50" s="4300"/>
      <c r="JWA50" s="4301"/>
      <c r="JWB50" s="4302"/>
      <c r="JWC50" s="4299"/>
      <c r="JWD50" s="2602"/>
      <c r="JWE50" s="4287"/>
      <c r="JWF50" s="4303"/>
      <c r="JWG50" s="4304"/>
      <c r="JWH50" s="2603"/>
      <c r="JWI50" s="4305"/>
      <c r="JWJ50" s="4306"/>
      <c r="JWK50" s="4305"/>
      <c r="JWL50" s="4306"/>
      <c r="JWM50" s="4299"/>
      <c r="JWN50" s="4300"/>
      <c r="JWO50" s="4305"/>
      <c r="JWP50" s="4304"/>
      <c r="JWQ50" s="4299"/>
      <c r="JWR50" s="4300"/>
      <c r="JWS50" s="4301"/>
      <c r="JWT50" s="4302"/>
      <c r="JWU50" s="4299"/>
      <c r="JWV50" s="2602"/>
      <c r="JWW50" s="4287"/>
      <c r="JWX50" s="4303"/>
      <c r="JWY50" s="4304"/>
      <c r="JWZ50" s="2603"/>
      <c r="JXA50" s="4305"/>
      <c r="JXB50" s="4306"/>
      <c r="JXC50" s="4305"/>
      <c r="JXD50" s="4306"/>
      <c r="JXE50" s="4299"/>
      <c r="JXF50" s="4300"/>
      <c r="JXG50" s="4305"/>
      <c r="JXH50" s="4304"/>
      <c r="JXI50" s="4299"/>
      <c r="JXJ50" s="4300"/>
      <c r="JXK50" s="4301"/>
      <c r="JXL50" s="4302"/>
      <c r="JXM50" s="4299"/>
      <c r="JXN50" s="2602"/>
      <c r="JXO50" s="4287"/>
      <c r="JXP50" s="4303"/>
      <c r="JXQ50" s="4304"/>
      <c r="JXR50" s="2603"/>
      <c r="JXS50" s="4305"/>
      <c r="JXT50" s="4306"/>
      <c r="JXU50" s="4305"/>
      <c r="JXV50" s="4306"/>
      <c r="JXW50" s="4299"/>
      <c r="JXX50" s="4300"/>
      <c r="JXY50" s="4305"/>
      <c r="JXZ50" s="4304"/>
      <c r="JYA50" s="4299"/>
      <c r="JYB50" s="4300"/>
      <c r="JYC50" s="4301"/>
      <c r="JYD50" s="4302"/>
      <c r="JYE50" s="4299"/>
      <c r="JYF50" s="2602"/>
      <c r="JYG50" s="4287"/>
      <c r="JYH50" s="4303"/>
      <c r="JYI50" s="4304"/>
      <c r="JYJ50" s="2603"/>
      <c r="JYK50" s="4305"/>
      <c r="JYL50" s="4306"/>
      <c r="JYM50" s="4305"/>
      <c r="JYN50" s="4306"/>
      <c r="JYO50" s="4299"/>
      <c r="JYP50" s="4300"/>
      <c r="JYQ50" s="4305"/>
      <c r="JYR50" s="4304"/>
      <c r="JYS50" s="4299"/>
      <c r="JYT50" s="4300"/>
      <c r="JYU50" s="4301"/>
      <c r="JYV50" s="4302"/>
      <c r="JYW50" s="4299"/>
      <c r="JYX50" s="2602"/>
      <c r="JYY50" s="4287"/>
      <c r="JYZ50" s="4303"/>
      <c r="JZA50" s="4304"/>
      <c r="JZB50" s="2603"/>
      <c r="JZC50" s="4305"/>
      <c r="JZD50" s="4306"/>
      <c r="JZE50" s="4305"/>
      <c r="JZF50" s="4306"/>
      <c r="JZG50" s="4299"/>
      <c r="JZH50" s="4300"/>
      <c r="JZI50" s="4305"/>
      <c r="JZJ50" s="4304"/>
      <c r="JZK50" s="4299"/>
      <c r="JZL50" s="4300"/>
      <c r="JZM50" s="4301"/>
      <c r="JZN50" s="4302"/>
      <c r="JZO50" s="4299"/>
      <c r="JZP50" s="2602"/>
      <c r="JZQ50" s="4287"/>
      <c r="JZR50" s="4303"/>
      <c r="JZS50" s="4304"/>
      <c r="JZT50" s="2603"/>
      <c r="JZU50" s="4305"/>
      <c r="JZV50" s="4306"/>
      <c r="JZW50" s="4305"/>
      <c r="JZX50" s="4306"/>
      <c r="JZY50" s="4299"/>
      <c r="JZZ50" s="4300"/>
      <c r="KAA50" s="4305"/>
      <c r="KAB50" s="4304"/>
      <c r="KAC50" s="4299"/>
      <c r="KAD50" s="4300"/>
      <c r="KAE50" s="4301"/>
      <c r="KAF50" s="4302"/>
      <c r="KAG50" s="4299"/>
      <c r="KAH50" s="2602"/>
      <c r="KAI50" s="4287"/>
      <c r="KAJ50" s="4303"/>
      <c r="KAK50" s="4304"/>
      <c r="KAL50" s="2603"/>
      <c r="KAM50" s="4305"/>
      <c r="KAN50" s="4306"/>
      <c r="KAO50" s="4305"/>
      <c r="KAP50" s="4306"/>
      <c r="KAQ50" s="4299"/>
      <c r="KAR50" s="4300"/>
      <c r="KAS50" s="4305"/>
      <c r="KAT50" s="4304"/>
      <c r="KAU50" s="4299"/>
      <c r="KAV50" s="4300"/>
      <c r="KAW50" s="4301"/>
      <c r="KAX50" s="4302"/>
      <c r="KAY50" s="4299"/>
      <c r="KAZ50" s="2602"/>
      <c r="KBA50" s="4287"/>
      <c r="KBB50" s="4303"/>
      <c r="KBC50" s="4304"/>
      <c r="KBD50" s="2603"/>
      <c r="KBE50" s="4305"/>
      <c r="KBF50" s="4306"/>
      <c r="KBG50" s="4305"/>
      <c r="KBH50" s="4306"/>
      <c r="KBI50" s="4299"/>
      <c r="KBJ50" s="4300"/>
      <c r="KBK50" s="4305"/>
      <c r="KBL50" s="4304"/>
      <c r="KBM50" s="4299"/>
      <c r="KBN50" s="4300"/>
      <c r="KBO50" s="4301"/>
      <c r="KBP50" s="4302"/>
      <c r="KBQ50" s="4299"/>
      <c r="KBR50" s="2602"/>
      <c r="KBS50" s="4287"/>
      <c r="KBT50" s="4303"/>
      <c r="KBU50" s="4304"/>
      <c r="KBV50" s="2603"/>
      <c r="KBW50" s="4305"/>
      <c r="KBX50" s="4306"/>
      <c r="KBY50" s="4305"/>
      <c r="KBZ50" s="4306"/>
      <c r="KCA50" s="4299"/>
      <c r="KCB50" s="4300"/>
      <c r="KCC50" s="4305"/>
      <c r="KCD50" s="4304"/>
      <c r="KCE50" s="4299"/>
      <c r="KCF50" s="4300"/>
      <c r="KCG50" s="4301"/>
      <c r="KCH50" s="4302"/>
      <c r="KCI50" s="4299"/>
      <c r="KCJ50" s="2602"/>
      <c r="KCK50" s="4287"/>
      <c r="KCL50" s="4303"/>
      <c r="KCM50" s="4304"/>
      <c r="KCN50" s="2603"/>
      <c r="KCO50" s="4305"/>
      <c r="KCP50" s="4306"/>
      <c r="KCQ50" s="4305"/>
      <c r="KCR50" s="4306"/>
      <c r="KCS50" s="4299"/>
      <c r="KCT50" s="4300"/>
      <c r="KCU50" s="4305"/>
      <c r="KCV50" s="4304"/>
      <c r="KCW50" s="4299"/>
      <c r="KCX50" s="4300"/>
      <c r="KCY50" s="4301"/>
      <c r="KCZ50" s="4302"/>
      <c r="KDA50" s="4299"/>
      <c r="KDB50" s="2602"/>
      <c r="KDC50" s="4287"/>
      <c r="KDD50" s="4303"/>
      <c r="KDE50" s="4304"/>
      <c r="KDF50" s="2603"/>
      <c r="KDG50" s="4305"/>
      <c r="KDH50" s="4306"/>
      <c r="KDI50" s="4305"/>
      <c r="KDJ50" s="4306"/>
      <c r="KDK50" s="4299"/>
      <c r="KDL50" s="4300"/>
      <c r="KDM50" s="4305"/>
      <c r="KDN50" s="4304"/>
      <c r="KDO50" s="4299"/>
      <c r="KDP50" s="4300"/>
      <c r="KDQ50" s="4301"/>
      <c r="KDR50" s="4302"/>
      <c r="KDS50" s="4299"/>
      <c r="KDT50" s="2602"/>
      <c r="KDU50" s="4287"/>
      <c r="KDV50" s="4303"/>
      <c r="KDW50" s="4304"/>
      <c r="KDX50" s="2603"/>
      <c r="KDY50" s="4305"/>
      <c r="KDZ50" s="4306"/>
      <c r="KEA50" s="4305"/>
      <c r="KEB50" s="4306"/>
      <c r="KEC50" s="4299"/>
      <c r="KED50" s="4300"/>
      <c r="KEE50" s="4305"/>
      <c r="KEF50" s="4304"/>
      <c r="KEG50" s="4299"/>
      <c r="KEH50" s="4300"/>
      <c r="KEI50" s="4301"/>
      <c r="KEJ50" s="4302"/>
      <c r="KEK50" s="4299"/>
      <c r="KEL50" s="2602"/>
      <c r="KEM50" s="4287"/>
      <c r="KEN50" s="4303"/>
      <c r="KEO50" s="4304"/>
      <c r="KEP50" s="2603"/>
      <c r="KEQ50" s="4305"/>
      <c r="KER50" s="4306"/>
      <c r="KES50" s="4305"/>
      <c r="KET50" s="4306"/>
      <c r="KEU50" s="4299"/>
      <c r="KEV50" s="4300"/>
      <c r="KEW50" s="4305"/>
      <c r="KEX50" s="4304"/>
      <c r="KEY50" s="4299"/>
      <c r="KEZ50" s="4300"/>
      <c r="KFA50" s="4301"/>
      <c r="KFB50" s="4302"/>
      <c r="KFC50" s="4299"/>
      <c r="KFD50" s="2602"/>
      <c r="KFE50" s="4287"/>
      <c r="KFF50" s="4303"/>
      <c r="KFG50" s="4304"/>
      <c r="KFH50" s="2603"/>
      <c r="KFI50" s="4305"/>
      <c r="KFJ50" s="4306"/>
      <c r="KFK50" s="4305"/>
      <c r="KFL50" s="4306"/>
      <c r="KFM50" s="4299"/>
      <c r="KFN50" s="4300"/>
      <c r="KFO50" s="4305"/>
      <c r="KFP50" s="4304"/>
      <c r="KFQ50" s="4299"/>
      <c r="KFR50" s="4300"/>
      <c r="KFS50" s="4301"/>
      <c r="KFT50" s="4302"/>
      <c r="KFU50" s="4299"/>
      <c r="KFV50" s="2602"/>
      <c r="KFW50" s="4287"/>
      <c r="KFX50" s="4303"/>
      <c r="KFY50" s="4304"/>
      <c r="KFZ50" s="2603"/>
      <c r="KGA50" s="4305"/>
      <c r="KGB50" s="4306"/>
      <c r="KGC50" s="4305"/>
      <c r="KGD50" s="4306"/>
      <c r="KGE50" s="4299"/>
      <c r="KGF50" s="4300"/>
      <c r="KGG50" s="4305"/>
      <c r="KGH50" s="4304"/>
      <c r="KGI50" s="4299"/>
      <c r="KGJ50" s="4300"/>
      <c r="KGK50" s="4301"/>
      <c r="KGL50" s="4302"/>
      <c r="KGM50" s="4299"/>
      <c r="KGN50" s="2602"/>
      <c r="KGO50" s="4287"/>
      <c r="KGP50" s="4303"/>
      <c r="KGQ50" s="4304"/>
      <c r="KGR50" s="2603"/>
      <c r="KGS50" s="4305"/>
      <c r="KGT50" s="4306"/>
      <c r="KGU50" s="4305"/>
      <c r="KGV50" s="4306"/>
      <c r="KGW50" s="4299"/>
      <c r="KGX50" s="4300"/>
      <c r="KGY50" s="4305"/>
      <c r="KGZ50" s="4304"/>
      <c r="KHA50" s="4299"/>
      <c r="KHB50" s="4300"/>
      <c r="KHC50" s="4301"/>
      <c r="KHD50" s="4302"/>
      <c r="KHE50" s="4299"/>
      <c r="KHF50" s="2602"/>
      <c r="KHG50" s="4287"/>
      <c r="KHH50" s="4303"/>
      <c r="KHI50" s="4304"/>
      <c r="KHJ50" s="2603"/>
      <c r="KHK50" s="4305"/>
      <c r="KHL50" s="4306"/>
      <c r="KHM50" s="4305"/>
      <c r="KHN50" s="4306"/>
      <c r="KHO50" s="4299"/>
      <c r="KHP50" s="4300"/>
      <c r="KHQ50" s="4305"/>
      <c r="KHR50" s="4304"/>
      <c r="KHS50" s="4299"/>
      <c r="KHT50" s="4300"/>
      <c r="KHU50" s="4301"/>
      <c r="KHV50" s="4302"/>
      <c r="KHW50" s="4299"/>
      <c r="KHX50" s="2602"/>
      <c r="KHY50" s="4287"/>
      <c r="KHZ50" s="4303"/>
      <c r="KIA50" s="4304"/>
      <c r="KIB50" s="2603"/>
      <c r="KIC50" s="4305"/>
      <c r="KID50" s="4306"/>
      <c r="KIE50" s="4305"/>
      <c r="KIF50" s="4306"/>
      <c r="KIG50" s="4299"/>
      <c r="KIH50" s="4300"/>
      <c r="KII50" s="4305"/>
      <c r="KIJ50" s="4304"/>
      <c r="KIK50" s="4299"/>
      <c r="KIL50" s="4300"/>
      <c r="KIM50" s="4301"/>
      <c r="KIN50" s="4302"/>
      <c r="KIO50" s="4299"/>
      <c r="KIP50" s="2602"/>
      <c r="KIQ50" s="4287"/>
      <c r="KIR50" s="4303"/>
      <c r="KIS50" s="4304"/>
      <c r="KIT50" s="2603"/>
      <c r="KIU50" s="4305"/>
      <c r="KIV50" s="4306"/>
      <c r="KIW50" s="4305"/>
      <c r="KIX50" s="4306"/>
      <c r="KIY50" s="4299"/>
      <c r="KIZ50" s="4300"/>
      <c r="KJA50" s="4305"/>
      <c r="KJB50" s="4304"/>
      <c r="KJC50" s="4299"/>
      <c r="KJD50" s="4300"/>
      <c r="KJE50" s="4301"/>
      <c r="KJF50" s="4302"/>
      <c r="KJG50" s="4299"/>
      <c r="KJH50" s="2602"/>
      <c r="KJI50" s="4287"/>
      <c r="KJJ50" s="4303"/>
      <c r="KJK50" s="4304"/>
      <c r="KJL50" s="2603"/>
      <c r="KJM50" s="4305"/>
      <c r="KJN50" s="4306"/>
      <c r="KJO50" s="4305"/>
      <c r="KJP50" s="4306"/>
      <c r="KJQ50" s="4299"/>
      <c r="KJR50" s="4300"/>
      <c r="KJS50" s="4305"/>
      <c r="KJT50" s="4304"/>
      <c r="KJU50" s="4299"/>
      <c r="KJV50" s="4300"/>
      <c r="KJW50" s="4301"/>
      <c r="KJX50" s="4302"/>
      <c r="KJY50" s="4299"/>
      <c r="KJZ50" s="2602"/>
      <c r="KKA50" s="4287"/>
      <c r="KKB50" s="4303"/>
      <c r="KKC50" s="4304"/>
      <c r="KKD50" s="2603"/>
      <c r="KKE50" s="4305"/>
      <c r="KKF50" s="4306"/>
      <c r="KKG50" s="4305"/>
      <c r="KKH50" s="4306"/>
      <c r="KKI50" s="4299"/>
      <c r="KKJ50" s="4300"/>
      <c r="KKK50" s="4305"/>
      <c r="KKL50" s="4304"/>
      <c r="KKM50" s="4299"/>
      <c r="KKN50" s="4300"/>
      <c r="KKO50" s="4301"/>
      <c r="KKP50" s="4302"/>
      <c r="KKQ50" s="4299"/>
      <c r="KKR50" s="2602"/>
      <c r="KKS50" s="4287"/>
      <c r="KKT50" s="4303"/>
      <c r="KKU50" s="4304"/>
      <c r="KKV50" s="2603"/>
      <c r="KKW50" s="4305"/>
      <c r="KKX50" s="4306"/>
      <c r="KKY50" s="4305"/>
      <c r="KKZ50" s="4306"/>
      <c r="KLA50" s="4299"/>
      <c r="KLB50" s="4300"/>
      <c r="KLC50" s="4305"/>
      <c r="KLD50" s="4304"/>
      <c r="KLE50" s="4299"/>
      <c r="KLF50" s="4300"/>
      <c r="KLG50" s="4301"/>
      <c r="KLH50" s="4302"/>
      <c r="KLI50" s="4299"/>
      <c r="KLJ50" s="2602"/>
      <c r="KLK50" s="4287"/>
      <c r="KLL50" s="4303"/>
      <c r="KLM50" s="4304"/>
      <c r="KLN50" s="2603"/>
      <c r="KLO50" s="4305"/>
      <c r="KLP50" s="4306"/>
      <c r="KLQ50" s="4305"/>
      <c r="KLR50" s="4306"/>
      <c r="KLS50" s="4299"/>
      <c r="KLT50" s="4300"/>
      <c r="KLU50" s="4305"/>
      <c r="KLV50" s="4304"/>
      <c r="KLW50" s="4299"/>
      <c r="KLX50" s="4300"/>
      <c r="KLY50" s="4301"/>
      <c r="KLZ50" s="4302"/>
      <c r="KMA50" s="4299"/>
      <c r="KMB50" s="2602"/>
      <c r="KMC50" s="4287"/>
      <c r="KMD50" s="4303"/>
      <c r="KME50" s="4304"/>
      <c r="KMF50" s="2603"/>
      <c r="KMG50" s="4305"/>
      <c r="KMH50" s="4306"/>
      <c r="KMI50" s="4305"/>
      <c r="KMJ50" s="4306"/>
      <c r="KMK50" s="4299"/>
      <c r="KML50" s="4300"/>
      <c r="KMM50" s="4305"/>
      <c r="KMN50" s="4304"/>
      <c r="KMO50" s="4299"/>
      <c r="KMP50" s="4300"/>
      <c r="KMQ50" s="4301"/>
      <c r="KMR50" s="4302"/>
      <c r="KMS50" s="4299"/>
      <c r="KMT50" s="2602"/>
      <c r="KMU50" s="4287"/>
      <c r="KMV50" s="4303"/>
      <c r="KMW50" s="4304"/>
      <c r="KMX50" s="2603"/>
      <c r="KMY50" s="4305"/>
      <c r="KMZ50" s="4306"/>
      <c r="KNA50" s="4305"/>
      <c r="KNB50" s="4306"/>
      <c r="KNC50" s="4299"/>
      <c r="KND50" s="4300"/>
      <c r="KNE50" s="4305"/>
      <c r="KNF50" s="4304"/>
      <c r="KNG50" s="4299"/>
      <c r="KNH50" s="4300"/>
      <c r="KNI50" s="4301"/>
      <c r="KNJ50" s="4302"/>
      <c r="KNK50" s="4299"/>
      <c r="KNL50" s="2602"/>
      <c r="KNM50" s="4287"/>
      <c r="KNN50" s="4303"/>
      <c r="KNO50" s="4304"/>
      <c r="KNP50" s="2603"/>
      <c r="KNQ50" s="4305"/>
      <c r="KNR50" s="4306"/>
      <c r="KNS50" s="4305"/>
      <c r="KNT50" s="4306"/>
      <c r="KNU50" s="4299"/>
      <c r="KNV50" s="4300"/>
      <c r="KNW50" s="4305"/>
      <c r="KNX50" s="4304"/>
      <c r="KNY50" s="4299"/>
      <c r="KNZ50" s="4300"/>
      <c r="KOA50" s="4301"/>
      <c r="KOB50" s="4302"/>
      <c r="KOC50" s="4299"/>
      <c r="KOD50" s="2602"/>
      <c r="KOE50" s="4287"/>
      <c r="KOF50" s="4303"/>
      <c r="KOG50" s="4304"/>
      <c r="KOH50" s="2603"/>
      <c r="KOI50" s="4305"/>
      <c r="KOJ50" s="4306"/>
      <c r="KOK50" s="4305"/>
      <c r="KOL50" s="4306"/>
      <c r="KOM50" s="4299"/>
      <c r="KON50" s="4300"/>
      <c r="KOO50" s="4305"/>
      <c r="KOP50" s="4304"/>
      <c r="KOQ50" s="4299"/>
      <c r="KOR50" s="4300"/>
      <c r="KOS50" s="4301"/>
      <c r="KOT50" s="4302"/>
      <c r="KOU50" s="4299"/>
      <c r="KOV50" s="2602"/>
      <c r="KOW50" s="4287"/>
      <c r="KOX50" s="4303"/>
      <c r="KOY50" s="4304"/>
      <c r="KOZ50" s="2603"/>
      <c r="KPA50" s="4305"/>
      <c r="KPB50" s="4306"/>
      <c r="KPC50" s="4305"/>
      <c r="KPD50" s="4306"/>
      <c r="KPE50" s="4299"/>
      <c r="KPF50" s="4300"/>
      <c r="KPG50" s="4305"/>
      <c r="KPH50" s="4304"/>
      <c r="KPI50" s="4299"/>
      <c r="KPJ50" s="4300"/>
      <c r="KPK50" s="4301"/>
      <c r="KPL50" s="4302"/>
      <c r="KPM50" s="4299"/>
      <c r="KPN50" s="2602"/>
      <c r="KPO50" s="4287"/>
      <c r="KPP50" s="4303"/>
      <c r="KPQ50" s="4304"/>
      <c r="KPR50" s="2603"/>
      <c r="KPS50" s="4305"/>
      <c r="KPT50" s="4306"/>
      <c r="KPU50" s="4305"/>
      <c r="KPV50" s="4306"/>
      <c r="KPW50" s="4299"/>
      <c r="KPX50" s="4300"/>
      <c r="KPY50" s="4305"/>
      <c r="KPZ50" s="4304"/>
      <c r="KQA50" s="4299"/>
      <c r="KQB50" s="4300"/>
      <c r="KQC50" s="4301"/>
      <c r="KQD50" s="4302"/>
      <c r="KQE50" s="4299"/>
      <c r="KQF50" s="2602"/>
      <c r="KQG50" s="4287"/>
      <c r="KQH50" s="4303"/>
      <c r="KQI50" s="4304"/>
      <c r="KQJ50" s="2603"/>
      <c r="KQK50" s="4305"/>
      <c r="KQL50" s="4306"/>
      <c r="KQM50" s="4305"/>
      <c r="KQN50" s="4306"/>
      <c r="KQO50" s="4299"/>
      <c r="KQP50" s="4300"/>
      <c r="KQQ50" s="4305"/>
      <c r="KQR50" s="4304"/>
      <c r="KQS50" s="4299"/>
      <c r="KQT50" s="4300"/>
      <c r="KQU50" s="4301"/>
      <c r="KQV50" s="4302"/>
      <c r="KQW50" s="4299"/>
      <c r="KQX50" s="2602"/>
      <c r="KQY50" s="4287"/>
      <c r="KQZ50" s="4303"/>
      <c r="KRA50" s="4304"/>
      <c r="KRB50" s="2603"/>
      <c r="KRC50" s="4305"/>
      <c r="KRD50" s="4306"/>
      <c r="KRE50" s="4305"/>
      <c r="KRF50" s="4306"/>
      <c r="KRG50" s="4299"/>
      <c r="KRH50" s="4300"/>
      <c r="KRI50" s="4305"/>
      <c r="KRJ50" s="4304"/>
      <c r="KRK50" s="4299"/>
      <c r="KRL50" s="4300"/>
      <c r="KRM50" s="4301"/>
      <c r="KRN50" s="4302"/>
      <c r="KRO50" s="4299"/>
      <c r="KRP50" s="2602"/>
      <c r="KRQ50" s="4287"/>
      <c r="KRR50" s="4303"/>
      <c r="KRS50" s="4304"/>
      <c r="KRT50" s="2603"/>
      <c r="KRU50" s="4305"/>
      <c r="KRV50" s="4306"/>
      <c r="KRW50" s="4305"/>
      <c r="KRX50" s="4306"/>
      <c r="KRY50" s="4299"/>
      <c r="KRZ50" s="4300"/>
      <c r="KSA50" s="4305"/>
      <c r="KSB50" s="4304"/>
      <c r="KSC50" s="4299"/>
      <c r="KSD50" s="4300"/>
      <c r="KSE50" s="4301"/>
      <c r="KSF50" s="4302"/>
      <c r="KSG50" s="4299"/>
      <c r="KSH50" s="2602"/>
      <c r="KSI50" s="4287"/>
      <c r="KSJ50" s="4303"/>
      <c r="KSK50" s="4304"/>
      <c r="KSL50" s="2603"/>
      <c r="KSM50" s="4305"/>
      <c r="KSN50" s="4306"/>
      <c r="KSO50" s="4305"/>
      <c r="KSP50" s="4306"/>
      <c r="KSQ50" s="4299"/>
      <c r="KSR50" s="4300"/>
      <c r="KSS50" s="4305"/>
      <c r="KST50" s="4304"/>
      <c r="KSU50" s="4299"/>
      <c r="KSV50" s="4300"/>
      <c r="KSW50" s="4301"/>
      <c r="KSX50" s="4302"/>
      <c r="KSY50" s="4299"/>
      <c r="KSZ50" s="2602"/>
      <c r="KTA50" s="4287"/>
      <c r="KTB50" s="4303"/>
      <c r="KTC50" s="4304"/>
      <c r="KTD50" s="2603"/>
      <c r="KTE50" s="4305"/>
      <c r="KTF50" s="4306"/>
      <c r="KTG50" s="4305"/>
      <c r="KTH50" s="4306"/>
      <c r="KTI50" s="4299"/>
      <c r="KTJ50" s="4300"/>
      <c r="KTK50" s="4305"/>
      <c r="KTL50" s="4304"/>
      <c r="KTM50" s="4299"/>
      <c r="KTN50" s="4300"/>
      <c r="KTO50" s="4301"/>
      <c r="KTP50" s="4302"/>
      <c r="KTQ50" s="4299"/>
      <c r="KTR50" s="2602"/>
      <c r="KTS50" s="4287"/>
      <c r="KTT50" s="4303"/>
      <c r="KTU50" s="4304"/>
      <c r="KTV50" s="2603"/>
      <c r="KTW50" s="4305"/>
      <c r="KTX50" s="4306"/>
      <c r="KTY50" s="4305"/>
      <c r="KTZ50" s="4306"/>
      <c r="KUA50" s="4299"/>
      <c r="KUB50" s="4300"/>
      <c r="KUC50" s="4305"/>
      <c r="KUD50" s="4304"/>
      <c r="KUE50" s="4299"/>
      <c r="KUF50" s="4300"/>
      <c r="KUG50" s="4301"/>
      <c r="KUH50" s="4302"/>
      <c r="KUI50" s="4299"/>
      <c r="KUJ50" s="2602"/>
      <c r="KUK50" s="4287"/>
      <c r="KUL50" s="4303"/>
      <c r="KUM50" s="4304"/>
      <c r="KUN50" s="2603"/>
      <c r="KUO50" s="4305"/>
      <c r="KUP50" s="4306"/>
      <c r="KUQ50" s="4305"/>
      <c r="KUR50" s="4306"/>
      <c r="KUS50" s="4299"/>
      <c r="KUT50" s="4300"/>
      <c r="KUU50" s="4305"/>
      <c r="KUV50" s="4304"/>
      <c r="KUW50" s="4299"/>
      <c r="KUX50" s="4300"/>
      <c r="KUY50" s="4301"/>
      <c r="KUZ50" s="4302"/>
      <c r="KVA50" s="4299"/>
      <c r="KVB50" s="2602"/>
      <c r="KVC50" s="4287"/>
      <c r="KVD50" s="4303"/>
      <c r="KVE50" s="4304"/>
      <c r="KVF50" s="2603"/>
      <c r="KVG50" s="4305"/>
      <c r="KVH50" s="4306"/>
      <c r="KVI50" s="4305"/>
      <c r="KVJ50" s="4306"/>
      <c r="KVK50" s="4299"/>
      <c r="KVL50" s="4300"/>
      <c r="KVM50" s="4305"/>
      <c r="KVN50" s="4304"/>
      <c r="KVO50" s="4299"/>
      <c r="KVP50" s="4300"/>
      <c r="KVQ50" s="4301"/>
      <c r="KVR50" s="4302"/>
      <c r="KVS50" s="4299"/>
      <c r="KVT50" s="2602"/>
      <c r="KVU50" s="4287"/>
      <c r="KVV50" s="4303"/>
      <c r="KVW50" s="4304"/>
      <c r="KVX50" s="2603"/>
      <c r="KVY50" s="4305"/>
      <c r="KVZ50" s="4306"/>
      <c r="KWA50" s="4305"/>
      <c r="KWB50" s="4306"/>
      <c r="KWC50" s="4299"/>
      <c r="KWD50" s="4300"/>
      <c r="KWE50" s="4305"/>
      <c r="KWF50" s="4304"/>
      <c r="KWG50" s="4299"/>
      <c r="KWH50" s="4300"/>
      <c r="KWI50" s="4301"/>
      <c r="KWJ50" s="4302"/>
      <c r="KWK50" s="4299"/>
      <c r="KWL50" s="2602"/>
      <c r="KWM50" s="4287"/>
      <c r="KWN50" s="4303"/>
      <c r="KWO50" s="4304"/>
      <c r="KWP50" s="2603"/>
      <c r="KWQ50" s="4305"/>
      <c r="KWR50" s="4306"/>
      <c r="KWS50" s="4305"/>
      <c r="KWT50" s="4306"/>
      <c r="KWU50" s="4299"/>
      <c r="KWV50" s="4300"/>
      <c r="KWW50" s="4305"/>
      <c r="KWX50" s="4304"/>
      <c r="KWY50" s="4299"/>
      <c r="KWZ50" s="4300"/>
      <c r="KXA50" s="4301"/>
      <c r="KXB50" s="4302"/>
      <c r="KXC50" s="4299"/>
      <c r="KXD50" s="2602"/>
      <c r="KXE50" s="4287"/>
      <c r="KXF50" s="4303"/>
      <c r="KXG50" s="4304"/>
      <c r="KXH50" s="2603"/>
      <c r="KXI50" s="4305"/>
      <c r="KXJ50" s="4306"/>
      <c r="KXK50" s="4305"/>
      <c r="KXL50" s="4306"/>
      <c r="KXM50" s="4299"/>
      <c r="KXN50" s="4300"/>
      <c r="KXO50" s="4305"/>
      <c r="KXP50" s="4304"/>
      <c r="KXQ50" s="4299"/>
      <c r="KXR50" s="4300"/>
      <c r="KXS50" s="4301"/>
      <c r="KXT50" s="4302"/>
      <c r="KXU50" s="4299"/>
      <c r="KXV50" s="2602"/>
      <c r="KXW50" s="4287"/>
      <c r="KXX50" s="4303"/>
      <c r="KXY50" s="4304"/>
      <c r="KXZ50" s="2603"/>
      <c r="KYA50" s="4305"/>
      <c r="KYB50" s="4306"/>
      <c r="KYC50" s="4305"/>
      <c r="KYD50" s="4306"/>
      <c r="KYE50" s="4299"/>
      <c r="KYF50" s="4300"/>
      <c r="KYG50" s="4305"/>
      <c r="KYH50" s="4304"/>
      <c r="KYI50" s="4299"/>
      <c r="KYJ50" s="4300"/>
      <c r="KYK50" s="4301"/>
      <c r="KYL50" s="4302"/>
      <c r="KYM50" s="4299"/>
      <c r="KYN50" s="2602"/>
      <c r="KYO50" s="4287"/>
      <c r="KYP50" s="4303"/>
      <c r="KYQ50" s="4304"/>
      <c r="KYR50" s="2603"/>
      <c r="KYS50" s="4305"/>
      <c r="KYT50" s="4306"/>
      <c r="KYU50" s="4305"/>
      <c r="KYV50" s="4306"/>
      <c r="KYW50" s="4299"/>
      <c r="KYX50" s="4300"/>
      <c r="KYY50" s="4305"/>
      <c r="KYZ50" s="4304"/>
      <c r="KZA50" s="4299"/>
      <c r="KZB50" s="4300"/>
      <c r="KZC50" s="4301"/>
      <c r="KZD50" s="4302"/>
      <c r="KZE50" s="4299"/>
      <c r="KZF50" s="2602"/>
      <c r="KZG50" s="4287"/>
      <c r="KZH50" s="4303"/>
      <c r="KZI50" s="4304"/>
      <c r="KZJ50" s="2603"/>
      <c r="KZK50" s="4305"/>
      <c r="KZL50" s="4306"/>
      <c r="KZM50" s="4305"/>
      <c r="KZN50" s="4306"/>
      <c r="KZO50" s="4299"/>
      <c r="KZP50" s="4300"/>
      <c r="KZQ50" s="4305"/>
      <c r="KZR50" s="4304"/>
      <c r="KZS50" s="4299"/>
      <c r="KZT50" s="4300"/>
      <c r="KZU50" s="4301"/>
      <c r="KZV50" s="4302"/>
      <c r="KZW50" s="4299"/>
      <c r="KZX50" s="2602"/>
      <c r="KZY50" s="4287"/>
      <c r="KZZ50" s="4303"/>
      <c r="LAA50" s="4304"/>
      <c r="LAB50" s="2603"/>
      <c r="LAC50" s="4305"/>
      <c r="LAD50" s="4306"/>
      <c r="LAE50" s="4305"/>
      <c r="LAF50" s="4306"/>
      <c r="LAG50" s="4299"/>
      <c r="LAH50" s="4300"/>
      <c r="LAI50" s="4305"/>
      <c r="LAJ50" s="4304"/>
      <c r="LAK50" s="4299"/>
      <c r="LAL50" s="4300"/>
      <c r="LAM50" s="4301"/>
      <c r="LAN50" s="4302"/>
      <c r="LAO50" s="4299"/>
      <c r="LAP50" s="2602"/>
      <c r="LAQ50" s="4287"/>
      <c r="LAR50" s="4303"/>
      <c r="LAS50" s="4304"/>
      <c r="LAT50" s="2603"/>
      <c r="LAU50" s="4305"/>
      <c r="LAV50" s="4306"/>
      <c r="LAW50" s="4305"/>
      <c r="LAX50" s="4306"/>
      <c r="LAY50" s="4299"/>
      <c r="LAZ50" s="4300"/>
      <c r="LBA50" s="4305"/>
      <c r="LBB50" s="4304"/>
      <c r="LBC50" s="4299"/>
      <c r="LBD50" s="4300"/>
      <c r="LBE50" s="4301"/>
      <c r="LBF50" s="4302"/>
      <c r="LBG50" s="4299"/>
      <c r="LBH50" s="2602"/>
      <c r="LBI50" s="4287"/>
      <c r="LBJ50" s="4303"/>
      <c r="LBK50" s="4304"/>
      <c r="LBL50" s="2603"/>
      <c r="LBM50" s="4305"/>
      <c r="LBN50" s="4306"/>
      <c r="LBO50" s="4305"/>
      <c r="LBP50" s="4306"/>
      <c r="LBQ50" s="4299"/>
      <c r="LBR50" s="4300"/>
      <c r="LBS50" s="4305"/>
      <c r="LBT50" s="4304"/>
      <c r="LBU50" s="4299"/>
      <c r="LBV50" s="4300"/>
      <c r="LBW50" s="4301"/>
      <c r="LBX50" s="4302"/>
      <c r="LBY50" s="4299"/>
      <c r="LBZ50" s="2602"/>
      <c r="LCA50" s="4287"/>
      <c r="LCB50" s="4303"/>
      <c r="LCC50" s="4304"/>
      <c r="LCD50" s="2603"/>
      <c r="LCE50" s="4305"/>
      <c r="LCF50" s="4306"/>
      <c r="LCG50" s="4305"/>
      <c r="LCH50" s="4306"/>
      <c r="LCI50" s="4299"/>
      <c r="LCJ50" s="4300"/>
      <c r="LCK50" s="4305"/>
      <c r="LCL50" s="4304"/>
      <c r="LCM50" s="4299"/>
      <c r="LCN50" s="4300"/>
      <c r="LCO50" s="4301"/>
      <c r="LCP50" s="4302"/>
      <c r="LCQ50" s="4299"/>
      <c r="LCR50" s="2602"/>
      <c r="LCS50" s="4287"/>
      <c r="LCT50" s="4303"/>
      <c r="LCU50" s="4304"/>
      <c r="LCV50" s="2603"/>
      <c r="LCW50" s="4305"/>
      <c r="LCX50" s="4306"/>
      <c r="LCY50" s="4305"/>
      <c r="LCZ50" s="4306"/>
      <c r="LDA50" s="4299"/>
      <c r="LDB50" s="4300"/>
      <c r="LDC50" s="4305"/>
      <c r="LDD50" s="4304"/>
      <c r="LDE50" s="4299"/>
      <c r="LDF50" s="4300"/>
      <c r="LDG50" s="4301"/>
      <c r="LDH50" s="4302"/>
      <c r="LDI50" s="4299"/>
      <c r="LDJ50" s="2602"/>
      <c r="LDK50" s="4287"/>
      <c r="LDL50" s="4303"/>
      <c r="LDM50" s="4304"/>
      <c r="LDN50" s="2603"/>
      <c r="LDO50" s="4305"/>
      <c r="LDP50" s="4306"/>
      <c r="LDQ50" s="4305"/>
      <c r="LDR50" s="4306"/>
      <c r="LDS50" s="4299"/>
      <c r="LDT50" s="4300"/>
      <c r="LDU50" s="4305"/>
      <c r="LDV50" s="4304"/>
      <c r="LDW50" s="4299"/>
      <c r="LDX50" s="4300"/>
      <c r="LDY50" s="4301"/>
      <c r="LDZ50" s="4302"/>
      <c r="LEA50" s="4299"/>
      <c r="LEB50" s="2602"/>
      <c r="LEC50" s="4287"/>
      <c r="LED50" s="4303"/>
      <c r="LEE50" s="4304"/>
      <c r="LEF50" s="2603"/>
      <c r="LEG50" s="4305"/>
      <c r="LEH50" s="4306"/>
      <c r="LEI50" s="4305"/>
      <c r="LEJ50" s="4306"/>
      <c r="LEK50" s="4299"/>
      <c r="LEL50" s="4300"/>
      <c r="LEM50" s="4305"/>
      <c r="LEN50" s="4304"/>
      <c r="LEO50" s="4299"/>
      <c r="LEP50" s="4300"/>
      <c r="LEQ50" s="4301"/>
      <c r="LER50" s="4302"/>
      <c r="LES50" s="4299"/>
      <c r="LET50" s="2602"/>
      <c r="LEU50" s="4287"/>
      <c r="LEV50" s="4303"/>
      <c r="LEW50" s="4304"/>
      <c r="LEX50" s="2603"/>
      <c r="LEY50" s="4305"/>
      <c r="LEZ50" s="4306"/>
      <c r="LFA50" s="4305"/>
      <c r="LFB50" s="4306"/>
      <c r="LFC50" s="4299"/>
      <c r="LFD50" s="4300"/>
      <c r="LFE50" s="4305"/>
      <c r="LFF50" s="4304"/>
      <c r="LFG50" s="4299"/>
      <c r="LFH50" s="4300"/>
      <c r="LFI50" s="4301"/>
      <c r="LFJ50" s="4302"/>
      <c r="LFK50" s="4299"/>
      <c r="LFL50" s="2602"/>
      <c r="LFM50" s="4287"/>
      <c r="LFN50" s="4303"/>
      <c r="LFO50" s="4304"/>
      <c r="LFP50" s="2603"/>
      <c r="LFQ50" s="4305"/>
      <c r="LFR50" s="4306"/>
      <c r="LFS50" s="4305"/>
      <c r="LFT50" s="4306"/>
      <c r="LFU50" s="4299"/>
      <c r="LFV50" s="4300"/>
      <c r="LFW50" s="4305"/>
      <c r="LFX50" s="4304"/>
      <c r="LFY50" s="4299"/>
      <c r="LFZ50" s="4300"/>
      <c r="LGA50" s="4301"/>
      <c r="LGB50" s="4302"/>
      <c r="LGC50" s="4299"/>
      <c r="LGD50" s="2602"/>
      <c r="LGE50" s="4287"/>
      <c r="LGF50" s="4303"/>
      <c r="LGG50" s="4304"/>
      <c r="LGH50" s="2603"/>
      <c r="LGI50" s="4305"/>
      <c r="LGJ50" s="4306"/>
      <c r="LGK50" s="4305"/>
      <c r="LGL50" s="4306"/>
      <c r="LGM50" s="4299"/>
      <c r="LGN50" s="4300"/>
      <c r="LGO50" s="4305"/>
      <c r="LGP50" s="4304"/>
      <c r="LGQ50" s="4299"/>
      <c r="LGR50" s="4300"/>
      <c r="LGS50" s="4301"/>
      <c r="LGT50" s="4302"/>
      <c r="LGU50" s="4299"/>
      <c r="LGV50" s="2602"/>
      <c r="LGW50" s="4287"/>
      <c r="LGX50" s="4303"/>
      <c r="LGY50" s="4304"/>
      <c r="LGZ50" s="2603"/>
      <c r="LHA50" s="4305"/>
      <c r="LHB50" s="4306"/>
      <c r="LHC50" s="4305"/>
      <c r="LHD50" s="4306"/>
      <c r="LHE50" s="4299"/>
      <c r="LHF50" s="4300"/>
      <c r="LHG50" s="4305"/>
      <c r="LHH50" s="4304"/>
      <c r="LHI50" s="4299"/>
      <c r="LHJ50" s="4300"/>
      <c r="LHK50" s="4301"/>
      <c r="LHL50" s="4302"/>
      <c r="LHM50" s="4299"/>
      <c r="LHN50" s="2602"/>
      <c r="LHO50" s="4287"/>
      <c r="LHP50" s="4303"/>
      <c r="LHQ50" s="4304"/>
      <c r="LHR50" s="2603"/>
      <c r="LHS50" s="4305"/>
      <c r="LHT50" s="4306"/>
      <c r="LHU50" s="4305"/>
      <c r="LHV50" s="4306"/>
      <c r="LHW50" s="4299"/>
      <c r="LHX50" s="4300"/>
      <c r="LHY50" s="4305"/>
      <c r="LHZ50" s="4304"/>
      <c r="LIA50" s="4299"/>
      <c r="LIB50" s="4300"/>
      <c r="LIC50" s="4301"/>
      <c r="LID50" s="4302"/>
      <c r="LIE50" s="4299"/>
      <c r="LIF50" s="2602"/>
      <c r="LIG50" s="4287"/>
      <c r="LIH50" s="4303"/>
      <c r="LII50" s="4304"/>
      <c r="LIJ50" s="2603"/>
      <c r="LIK50" s="4305"/>
      <c r="LIL50" s="4306"/>
      <c r="LIM50" s="4305"/>
      <c r="LIN50" s="4306"/>
      <c r="LIO50" s="4299"/>
      <c r="LIP50" s="4300"/>
      <c r="LIQ50" s="4305"/>
      <c r="LIR50" s="4304"/>
      <c r="LIS50" s="4299"/>
      <c r="LIT50" s="4300"/>
      <c r="LIU50" s="4301"/>
      <c r="LIV50" s="4302"/>
      <c r="LIW50" s="4299"/>
      <c r="LIX50" s="2602"/>
      <c r="LIY50" s="4287"/>
      <c r="LIZ50" s="4303"/>
      <c r="LJA50" s="4304"/>
      <c r="LJB50" s="2603"/>
      <c r="LJC50" s="4305"/>
      <c r="LJD50" s="4306"/>
      <c r="LJE50" s="4305"/>
      <c r="LJF50" s="4306"/>
      <c r="LJG50" s="4299"/>
      <c r="LJH50" s="4300"/>
      <c r="LJI50" s="4305"/>
      <c r="LJJ50" s="4304"/>
      <c r="LJK50" s="4299"/>
      <c r="LJL50" s="4300"/>
      <c r="LJM50" s="4301"/>
      <c r="LJN50" s="4302"/>
      <c r="LJO50" s="4299"/>
      <c r="LJP50" s="2602"/>
      <c r="LJQ50" s="4287"/>
      <c r="LJR50" s="4303"/>
      <c r="LJS50" s="4304"/>
      <c r="LJT50" s="2603"/>
      <c r="LJU50" s="4305"/>
      <c r="LJV50" s="4306"/>
      <c r="LJW50" s="4305"/>
      <c r="LJX50" s="4306"/>
      <c r="LJY50" s="4299"/>
      <c r="LJZ50" s="4300"/>
      <c r="LKA50" s="4305"/>
      <c r="LKB50" s="4304"/>
      <c r="LKC50" s="4299"/>
      <c r="LKD50" s="4300"/>
      <c r="LKE50" s="4301"/>
      <c r="LKF50" s="4302"/>
      <c r="LKG50" s="4299"/>
      <c r="LKH50" s="2602"/>
      <c r="LKI50" s="4287"/>
      <c r="LKJ50" s="4303"/>
      <c r="LKK50" s="4304"/>
      <c r="LKL50" s="2603"/>
      <c r="LKM50" s="4305"/>
      <c r="LKN50" s="4306"/>
      <c r="LKO50" s="4305"/>
      <c r="LKP50" s="4306"/>
      <c r="LKQ50" s="4299"/>
      <c r="LKR50" s="4300"/>
      <c r="LKS50" s="4305"/>
      <c r="LKT50" s="4304"/>
      <c r="LKU50" s="4299"/>
      <c r="LKV50" s="4300"/>
      <c r="LKW50" s="4301"/>
      <c r="LKX50" s="4302"/>
      <c r="LKY50" s="4299"/>
      <c r="LKZ50" s="2602"/>
      <c r="LLA50" s="4287"/>
      <c r="LLB50" s="4303"/>
      <c r="LLC50" s="4304"/>
      <c r="LLD50" s="2603"/>
      <c r="LLE50" s="4305"/>
      <c r="LLF50" s="4306"/>
      <c r="LLG50" s="4305"/>
      <c r="LLH50" s="4306"/>
      <c r="LLI50" s="4299"/>
      <c r="LLJ50" s="4300"/>
      <c r="LLK50" s="4305"/>
      <c r="LLL50" s="4304"/>
      <c r="LLM50" s="4299"/>
      <c r="LLN50" s="4300"/>
      <c r="LLO50" s="4301"/>
      <c r="LLP50" s="4302"/>
      <c r="LLQ50" s="4299"/>
      <c r="LLR50" s="2602"/>
      <c r="LLS50" s="4287"/>
      <c r="LLT50" s="4303"/>
      <c r="LLU50" s="4304"/>
      <c r="LLV50" s="2603"/>
      <c r="LLW50" s="4305"/>
      <c r="LLX50" s="4306"/>
      <c r="LLY50" s="4305"/>
      <c r="LLZ50" s="4306"/>
      <c r="LMA50" s="4299"/>
      <c r="LMB50" s="4300"/>
      <c r="LMC50" s="4305"/>
      <c r="LMD50" s="4304"/>
      <c r="LME50" s="4299"/>
      <c r="LMF50" s="4300"/>
      <c r="LMG50" s="4301"/>
      <c r="LMH50" s="4302"/>
      <c r="LMI50" s="4299"/>
      <c r="LMJ50" s="2602"/>
      <c r="LMK50" s="4287"/>
      <c r="LML50" s="4303"/>
      <c r="LMM50" s="4304"/>
      <c r="LMN50" s="2603"/>
      <c r="LMO50" s="4305"/>
      <c r="LMP50" s="4306"/>
      <c r="LMQ50" s="4305"/>
      <c r="LMR50" s="4306"/>
      <c r="LMS50" s="4299"/>
      <c r="LMT50" s="4300"/>
      <c r="LMU50" s="4305"/>
      <c r="LMV50" s="4304"/>
      <c r="LMW50" s="4299"/>
      <c r="LMX50" s="4300"/>
      <c r="LMY50" s="4301"/>
      <c r="LMZ50" s="4302"/>
      <c r="LNA50" s="4299"/>
      <c r="LNB50" s="2602"/>
      <c r="LNC50" s="4287"/>
      <c r="LND50" s="4303"/>
      <c r="LNE50" s="4304"/>
      <c r="LNF50" s="2603"/>
      <c r="LNG50" s="4305"/>
      <c r="LNH50" s="4306"/>
      <c r="LNI50" s="4305"/>
      <c r="LNJ50" s="4306"/>
      <c r="LNK50" s="4299"/>
      <c r="LNL50" s="4300"/>
      <c r="LNM50" s="4305"/>
      <c r="LNN50" s="4304"/>
      <c r="LNO50" s="4299"/>
      <c r="LNP50" s="4300"/>
      <c r="LNQ50" s="4301"/>
      <c r="LNR50" s="4302"/>
      <c r="LNS50" s="4299"/>
      <c r="LNT50" s="2602"/>
      <c r="LNU50" s="4287"/>
      <c r="LNV50" s="4303"/>
      <c r="LNW50" s="4304"/>
      <c r="LNX50" s="2603"/>
      <c r="LNY50" s="4305"/>
      <c r="LNZ50" s="4306"/>
      <c r="LOA50" s="4305"/>
      <c r="LOB50" s="4306"/>
      <c r="LOC50" s="4299"/>
      <c r="LOD50" s="4300"/>
      <c r="LOE50" s="4305"/>
      <c r="LOF50" s="4304"/>
      <c r="LOG50" s="4299"/>
      <c r="LOH50" s="4300"/>
      <c r="LOI50" s="4301"/>
      <c r="LOJ50" s="4302"/>
      <c r="LOK50" s="4299"/>
      <c r="LOL50" s="2602"/>
      <c r="LOM50" s="4287"/>
      <c r="LON50" s="4303"/>
      <c r="LOO50" s="4304"/>
      <c r="LOP50" s="2603"/>
      <c r="LOQ50" s="4305"/>
      <c r="LOR50" s="4306"/>
      <c r="LOS50" s="4305"/>
      <c r="LOT50" s="4306"/>
      <c r="LOU50" s="4299"/>
      <c r="LOV50" s="4300"/>
      <c r="LOW50" s="4305"/>
      <c r="LOX50" s="4304"/>
      <c r="LOY50" s="4299"/>
      <c r="LOZ50" s="4300"/>
      <c r="LPA50" s="4301"/>
      <c r="LPB50" s="4302"/>
      <c r="LPC50" s="4299"/>
      <c r="LPD50" s="2602"/>
      <c r="LPE50" s="4287"/>
      <c r="LPF50" s="4303"/>
      <c r="LPG50" s="4304"/>
      <c r="LPH50" s="2603"/>
      <c r="LPI50" s="4305"/>
      <c r="LPJ50" s="4306"/>
      <c r="LPK50" s="4305"/>
      <c r="LPL50" s="4306"/>
      <c r="LPM50" s="4299"/>
      <c r="LPN50" s="4300"/>
      <c r="LPO50" s="4305"/>
      <c r="LPP50" s="4304"/>
      <c r="LPQ50" s="4299"/>
      <c r="LPR50" s="4300"/>
      <c r="LPS50" s="4301"/>
      <c r="LPT50" s="4302"/>
      <c r="LPU50" s="4299"/>
      <c r="LPV50" s="2602"/>
      <c r="LPW50" s="4287"/>
      <c r="LPX50" s="4303"/>
      <c r="LPY50" s="4304"/>
      <c r="LPZ50" s="2603"/>
      <c r="LQA50" s="4305"/>
      <c r="LQB50" s="4306"/>
      <c r="LQC50" s="4305"/>
      <c r="LQD50" s="4306"/>
      <c r="LQE50" s="4299"/>
      <c r="LQF50" s="4300"/>
      <c r="LQG50" s="4305"/>
      <c r="LQH50" s="4304"/>
      <c r="LQI50" s="4299"/>
      <c r="LQJ50" s="4300"/>
      <c r="LQK50" s="4301"/>
      <c r="LQL50" s="4302"/>
      <c r="LQM50" s="4299"/>
      <c r="LQN50" s="2602"/>
      <c r="LQO50" s="4287"/>
      <c r="LQP50" s="4303"/>
      <c r="LQQ50" s="4304"/>
      <c r="LQR50" s="2603"/>
      <c r="LQS50" s="4305"/>
      <c r="LQT50" s="4306"/>
      <c r="LQU50" s="4305"/>
      <c r="LQV50" s="4306"/>
      <c r="LQW50" s="4299"/>
      <c r="LQX50" s="4300"/>
      <c r="LQY50" s="4305"/>
      <c r="LQZ50" s="4304"/>
      <c r="LRA50" s="4299"/>
      <c r="LRB50" s="4300"/>
      <c r="LRC50" s="4301"/>
      <c r="LRD50" s="4302"/>
      <c r="LRE50" s="4299"/>
      <c r="LRF50" s="2602"/>
      <c r="LRG50" s="4287"/>
      <c r="LRH50" s="4303"/>
      <c r="LRI50" s="4304"/>
      <c r="LRJ50" s="2603"/>
      <c r="LRK50" s="4305"/>
      <c r="LRL50" s="4306"/>
      <c r="LRM50" s="4305"/>
      <c r="LRN50" s="4306"/>
      <c r="LRO50" s="4299"/>
      <c r="LRP50" s="4300"/>
      <c r="LRQ50" s="4305"/>
      <c r="LRR50" s="4304"/>
      <c r="LRS50" s="4299"/>
      <c r="LRT50" s="4300"/>
      <c r="LRU50" s="4301"/>
      <c r="LRV50" s="4302"/>
      <c r="LRW50" s="4299"/>
      <c r="LRX50" s="2602"/>
      <c r="LRY50" s="4287"/>
      <c r="LRZ50" s="4303"/>
      <c r="LSA50" s="4304"/>
      <c r="LSB50" s="2603"/>
      <c r="LSC50" s="4305"/>
      <c r="LSD50" s="4306"/>
      <c r="LSE50" s="4305"/>
      <c r="LSF50" s="4306"/>
      <c r="LSG50" s="4299"/>
      <c r="LSH50" s="4300"/>
      <c r="LSI50" s="4305"/>
      <c r="LSJ50" s="4304"/>
      <c r="LSK50" s="4299"/>
      <c r="LSL50" s="4300"/>
      <c r="LSM50" s="4301"/>
      <c r="LSN50" s="4302"/>
      <c r="LSO50" s="4299"/>
      <c r="LSP50" s="2602"/>
      <c r="LSQ50" s="4287"/>
      <c r="LSR50" s="4303"/>
      <c r="LSS50" s="4304"/>
      <c r="LST50" s="2603"/>
      <c r="LSU50" s="4305"/>
      <c r="LSV50" s="4306"/>
      <c r="LSW50" s="4305"/>
      <c r="LSX50" s="4306"/>
      <c r="LSY50" s="4299"/>
      <c r="LSZ50" s="4300"/>
      <c r="LTA50" s="4305"/>
      <c r="LTB50" s="4304"/>
      <c r="LTC50" s="4299"/>
      <c r="LTD50" s="4300"/>
      <c r="LTE50" s="4301"/>
      <c r="LTF50" s="4302"/>
      <c r="LTG50" s="4299"/>
      <c r="LTH50" s="2602"/>
      <c r="LTI50" s="4287"/>
      <c r="LTJ50" s="4303"/>
      <c r="LTK50" s="4304"/>
      <c r="LTL50" s="2603"/>
      <c r="LTM50" s="4305"/>
      <c r="LTN50" s="4306"/>
      <c r="LTO50" s="4305"/>
      <c r="LTP50" s="4306"/>
      <c r="LTQ50" s="4299"/>
      <c r="LTR50" s="4300"/>
      <c r="LTS50" s="4305"/>
      <c r="LTT50" s="4304"/>
      <c r="LTU50" s="4299"/>
      <c r="LTV50" s="4300"/>
      <c r="LTW50" s="4301"/>
      <c r="LTX50" s="4302"/>
      <c r="LTY50" s="4299"/>
      <c r="LTZ50" s="2602"/>
      <c r="LUA50" s="4287"/>
      <c r="LUB50" s="4303"/>
      <c r="LUC50" s="4304"/>
      <c r="LUD50" s="2603"/>
      <c r="LUE50" s="4305"/>
      <c r="LUF50" s="4306"/>
      <c r="LUG50" s="4305"/>
      <c r="LUH50" s="4306"/>
      <c r="LUI50" s="4299"/>
      <c r="LUJ50" s="4300"/>
      <c r="LUK50" s="4305"/>
      <c r="LUL50" s="4304"/>
      <c r="LUM50" s="4299"/>
      <c r="LUN50" s="4300"/>
      <c r="LUO50" s="4301"/>
      <c r="LUP50" s="4302"/>
      <c r="LUQ50" s="4299"/>
      <c r="LUR50" s="2602"/>
      <c r="LUS50" s="4287"/>
      <c r="LUT50" s="4303"/>
      <c r="LUU50" s="4304"/>
      <c r="LUV50" s="2603"/>
      <c r="LUW50" s="4305"/>
      <c r="LUX50" s="4306"/>
      <c r="LUY50" s="4305"/>
      <c r="LUZ50" s="4306"/>
      <c r="LVA50" s="4299"/>
      <c r="LVB50" s="4300"/>
      <c r="LVC50" s="4305"/>
      <c r="LVD50" s="4304"/>
      <c r="LVE50" s="4299"/>
      <c r="LVF50" s="4300"/>
      <c r="LVG50" s="4301"/>
      <c r="LVH50" s="4302"/>
      <c r="LVI50" s="4299"/>
      <c r="LVJ50" s="2602"/>
      <c r="LVK50" s="4287"/>
      <c r="LVL50" s="4303"/>
      <c r="LVM50" s="4304"/>
      <c r="LVN50" s="2603"/>
      <c r="LVO50" s="4305"/>
      <c r="LVP50" s="4306"/>
      <c r="LVQ50" s="4305"/>
      <c r="LVR50" s="4306"/>
      <c r="LVS50" s="4299"/>
      <c r="LVT50" s="4300"/>
      <c r="LVU50" s="4305"/>
      <c r="LVV50" s="4304"/>
      <c r="LVW50" s="4299"/>
      <c r="LVX50" s="4300"/>
      <c r="LVY50" s="4301"/>
      <c r="LVZ50" s="4302"/>
      <c r="LWA50" s="4299"/>
      <c r="LWB50" s="2602"/>
      <c r="LWC50" s="4287"/>
      <c r="LWD50" s="4303"/>
      <c r="LWE50" s="4304"/>
      <c r="LWF50" s="2603"/>
      <c r="LWG50" s="4305"/>
      <c r="LWH50" s="4306"/>
      <c r="LWI50" s="4305"/>
      <c r="LWJ50" s="4306"/>
      <c r="LWK50" s="4299"/>
      <c r="LWL50" s="4300"/>
      <c r="LWM50" s="4305"/>
      <c r="LWN50" s="4304"/>
      <c r="LWO50" s="4299"/>
      <c r="LWP50" s="4300"/>
      <c r="LWQ50" s="4301"/>
      <c r="LWR50" s="4302"/>
      <c r="LWS50" s="4299"/>
      <c r="LWT50" s="2602"/>
      <c r="LWU50" s="4287"/>
      <c r="LWV50" s="4303"/>
      <c r="LWW50" s="4304"/>
      <c r="LWX50" s="2603"/>
      <c r="LWY50" s="4305"/>
      <c r="LWZ50" s="4306"/>
      <c r="LXA50" s="4305"/>
      <c r="LXB50" s="4306"/>
      <c r="LXC50" s="4299"/>
      <c r="LXD50" s="4300"/>
      <c r="LXE50" s="4305"/>
      <c r="LXF50" s="4304"/>
      <c r="LXG50" s="4299"/>
      <c r="LXH50" s="4300"/>
      <c r="LXI50" s="4301"/>
      <c r="LXJ50" s="4302"/>
      <c r="LXK50" s="4299"/>
      <c r="LXL50" s="2602"/>
      <c r="LXM50" s="4287"/>
      <c r="LXN50" s="4303"/>
      <c r="LXO50" s="4304"/>
      <c r="LXP50" s="2603"/>
      <c r="LXQ50" s="4305"/>
      <c r="LXR50" s="4306"/>
      <c r="LXS50" s="4305"/>
      <c r="LXT50" s="4306"/>
      <c r="LXU50" s="4299"/>
      <c r="LXV50" s="4300"/>
      <c r="LXW50" s="4305"/>
      <c r="LXX50" s="4304"/>
      <c r="LXY50" s="4299"/>
      <c r="LXZ50" s="4300"/>
      <c r="LYA50" s="4301"/>
      <c r="LYB50" s="4302"/>
      <c r="LYC50" s="4299"/>
      <c r="LYD50" s="2602"/>
      <c r="LYE50" s="4287"/>
      <c r="LYF50" s="4303"/>
      <c r="LYG50" s="4304"/>
      <c r="LYH50" s="2603"/>
      <c r="LYI50" s="4305"/>
      <c r="LYJ50" s="4306"/>
      <c r="LYK50" s="4305"/>
      <c r="LYL50" s="4306"/>
      <c r="LYM50" s="4299"/>
      <c r="LYN50" s="4300"/>
      <c r="LYO50" s="4305"/>
      <c r="LYP50" s="4304"/>
      <c r="LYQ50" s="4299"/>
      <c r="LYR50" s="4300"/>
      <c r="LYS50" s="4301"/>
      <c r="LYT50" s="4302"/>
      <c r="LYU50" s="4299"/>
      <c r="LYV50" s="2602"/>
      <c r="LYW50" s="4287"/>
      <c r="LYX50" s="4303"/>
      <c r="LYY50" s="4304"/>
      <c r="LYZ50" s="2603"/>
      <c r="LZA50" s="4305"/>
      <c r="LZB50" s="4306"/>
      <c r="LZC50" s="4305"/>
      <c r="LZD50" s="4306"/>
      <c r="LZE50" s="4299"/>
      <c r="LZF50" s="4300"/>
      <c r="LZG50" s="4305"/>
      <c r="LZH50" s="4304"/>
      <c r="LZI50" s="4299"/>
      <c r="LZJ50" s="4300"/>
      <c r="LZK50" s="4301"/>
      <c r="LZL50" s="4302"/>
      <c r="LZM50" s="4299"/>
      <c r="LZN50" s="2602"/>
      <c r="LZO50" s="4287"/>
      <c r="LZP50" s="4303"/>
      <c r="LZQ50" s="4304"/>
      <c r="LZR50" s="2603"/>
      <c r="LZS50" s="4305"/>
      <c r="LZT50" s="4306"/>
      <c r="LZU50" s="4305"/>
      <c r="LZV50" s="4306"/>
      <c r="LZW50" s="4299"/>
      <c r="LZX50" s="4300"/>
      <c r="LZY50" s="4305"/>
      <c r="LZZ50" s="4304"/>
      <c r="MAA50" s="4299"/>
      <c r="MAB50" s="4300"/>
      <c r="MAC50" s="4301"/>
      <c r="MAD50" s="4302"/>
      <c r="MAE50" s="4299"/>
      <c r="MAF50" s="2602"/>
      <c r="MAG50" s="4287"/>
      <c r="MAH50" s="4303"/>
      <c r="MAI50" s="4304"/>
      <c r="MAJ50" s="2603"/>
      <c r="MAK50" s="4305"/>
      <c r="MAL50" s="4306"/>
      <c r="MAM50" s="4305"/>
      <c r="MAN50" s="4306"/>
      <c r="MAO50" s="4299"/>
      <c r="MAP50" s="4300"/>
      <c r="MAQ50" s="4305"/>
      <c r="MAR50" s="4304"/>
      <c r="MAS50" s="4299"/>
      <c r="MAT50" s="4300"/>
      <c r="MAU50" s="4301"/>
      <c r="MAV50" s="4302"/>
      <c r="MAW50" s="4299"/>
      <c r="MAX50" s="2602"/>
      <c r="MAY50" s="4287"/>
      <c r="MAZ50" s="4303"/>
      <c r="MBA50" s="4304"/>
      <c r="MBB50" s="2603"/>
      <c r="MBC50" s="4305"/>
      <c r="MBD50" s="4306"/>
      <c r="MBE50" s="4305"/>
      <c r="MBF50" s="4306"/>
      <c r="MBG50" s="4299"/>
      <c r="MBH50" s="4300"/>
      <c r="MBI50" s="4305"/>
      <c r="MBJ50" s="4304"/>
      <c r="MBK50" s="4299"/>
      <c r="MBL50" s="4300"/>
      <c r="MBM50" s="4301"/>
      <c r="MBN50" s="4302"/>
      <c r="MBO50" s="4299"/>
      <c r="MBP50" s="2602"/>
      <c r="MBQ50" s="4287"/>
      <c r="MBR50" s="4303"/>
      <c r="MBS50" s="4304"/>
      <c r="MBT50" s="2603"/>
      <c r="MBU50" s="4305"/>
      <c r="MBV50" s="4306"/>
      <c r="MBW50" s="4305"/>
      <c r="MBX50" s="4306"/>
      <c r="MBY50" s="4299"/>
      <c r="MBZ50" s="4300"/>
      <c r="MCA50" s="4305"/>
      <c r="MCB50" s="4304"/>
      <c r="MCC50" s="4299"/>
      <c r="MCD50" s="4300"/>
      <c r="MCE50" s="4301"/>
      <c r="MCF50" s="4302"/>
      <c r="MCG50" s="4299"/>
      <c r="MCH50" s="2602"/>
      <c r="MCI50" s="4287"/>
      <c r="MCJ50" s="4303"/>
      <c r="MCK50" s="4304"/>
      <c r="MCL50" s="2603"/>
      <c r="MCM50" s="4305"/>
      <c r="MCN50" s="4306"/>
      <c r="MCO50" s="4305"/>
      <c r="MCP50" s="4306"/>
      <c r="MCQ50" s="4299"/>
      <c r="MCR50" s="4300"/>
      <c r="MCS50" s="4305"/>
      <c r="MCT50" s="4304"/>
      <c r="MCU50" s="4299"/>
      <c r="MCV50" s="4300"/>
      <c r="MCW50" s="4301"/>
      <c r="MCX50" s="4302"/>
      <c r="MCY50" s="4299"/>
      <c r="MCZ50" s="2602"/>
      <c r="MDA50" s="4287"/>
      <c r="MDB50" s="4303"/>
      <c r="MDC50" s="4304"/>
      <c r="MDD50" s="2603"/>
      <c r="MDE50" s="4305"/>
      <c r="MDF50" s="4306"/>
      <c r="MDG50" s="4305"/>
      <c r="MDH50" s="4306"/>
      <c r="MDI50" s="4299"/>
      <c r="MDJ50" s="4300"/>
      <c r="MDK50" s="4305"/>
      <c r="MDL50" s="4304"/>
      <c r="MDM50" s="4299"/>
      <c r="MDN50" s="4300"/>
      <c r="MDO50" s="4301"/>
      <c r="MDP50" s="4302"/>
      <c r="MDQ50" s="4299"/>
      <c r="MDR50" s="2602"/>
      <c r="MDS50" s="4287"/>
      <c r="MDT50" s="4303"/>
      <c r="MDU50" s="4304"/>
      <c r="MDV50" s="2603"/>
      <c r="MDW50" s="4305"/>
      <c r="MDX50" s="4306"/>
      <c r="MDY50" s="4305"/>
      <c r="MDZ50" s="4306"/>
      <c r="MEA50" s="4299"/>
      <c r="MEB50" s="4300"/>
      <c r="MEC50" s="4305"/>
      <c r="MED50" s="4304"/>
      <c r="MEE50" s="4299"/>
      <c r="MEF50" s="4300"/>
      <c r="MEG50" s="4301"/>
      <c r="MEH50" s="4302"/>
      <c r="MEI50" s="4299"/>
      <c r="MEJ50" s="2602"/>
      <c r="MEK50" s="4287"/>
      <c r="MEL50" s="4303"/>
      <c r="MEM50" s="4304"/>
      <c r="MEN50" s="2603"/>
      <c r="MEO50" s="4305"/>
      <c r="MEP50" s="4306"/>
      <c r="MEQ50" s="4305"/>
      <c r="MER50" s="4306"/>
      <c r="MES50" s="4299"/>
      <c r="MET50" s="4300"/>
      <c r="MEU50" s="4305"/>
      <c r="MEV50" s="4304"/>
      <c r="MEW50" s="4299"/>
      <c r="MEX50" s="4300"/>
      <c r="MEY50" s="4301"/>
      <c r="MEZ50" s="4302"/>
      <c r="MFA50" s="4299"/>
      <c r="MFB50" s="2602"/>
      <c r="MFC50" s="4287"/>
      <c r="MFD50" s="4303"/>
      <c r="MFE50" s="4304"/>
      <c r="MFF50" s="2603"/>
      <c r="MFG50" s="4305"/>
      <c r="MFH50" s="4306"/>
      <c r="MFI50" s="4305"/>
      <c r="MFJ50" s="4306"/>
      <c r="MFK50" s="4299"/>
      <c r="MFL50" s="4300"/>
      <c r="MFM50" s="4305"/>
      <c r="MFN50" s="4304"/>
      <c r="MFO50" s="4299"/>
      <c r="MFP50" s="4300"/>
      <c r="MFQ50" s="4301"/>
      <c r="MFR50" s="4302"/>
      <c r="MFS50" s="4299"/>
      <c r="MFT50" s="2602"/>
      <c r="MFU50" s="4287"/>
      <c r="MFV50" s="4303"/>
      <c r="MFW50" s="4304"/>
      <c r="MFX50" s="2603"/>
      <c r="MFY50" s="4305"/>
      <c r="MFZ50" s="4306"/>
      <c r="MGA50" s="4305"/>
      <c r="MGB50" s="4306"/>
      <c r="MGC50" s="4299"/>
      <c r="MGD50" s="4300"/>
      <c r="MGE50" s="4305"/>
      <c r="MGF50" s="4304"/>
      <c r="MGG50" s="4299"/>
      <c r="MGH50" s="4300"/>
      <c r="MGI50" s="4301"/>
      <c r="MGJ50" s="4302"/>
      <c r="MGK50" s="4299"/>
      <c r="MGL50" s="2602"/>
      <c r="MGM50" s="4287"/>
      <c r="MGN50" s="4303"/>
      <c r="MGO50" s="4304"/>
      <c r="MGP50" s="2603"/>
      <c r="MGQ50" s="4305"/>
      <c r="MGR50" s="4306"/>
      <c r="MGS50" s="4305"/>
      <c r="MGT50" s="4306"/>
      <c r="MGU50" s="4299"/>
      <c r="MGV50" s="4300"/>
      <c r="MGW50" s="4305"/>
      <c r="MGX50" s="4304"/>
      <c r="MGY50" s="4299"/>
      <c r="MGZ50" s="4300"/>
      <c r="MHA50" s="4301"/>
      <c r="MHB50" s="4302"/>
      <c r="MHC50" s="4299"/>
      <c r="MHD50" s="2602"/>
      <c r="MHE50" s="4287"/>
      <c r="MHF50" s="4303"/>
      <c r="MHG50" s="4304"/>
      <c r="MHH50" s="2603"/>
      <c r="MHI50" s="4305"/>
      <c r="MHJ50" s="4306"/>
      <c r="MHK50" s="4305"/>
      <c r="MHL50" s="4306"/>
      <c r="MHM50" s="4299"/>
      <c r="MHN50" s="4300"/>
      <c r="MHO50" s="4305"/>
      <c r="MHP50" s="4304"/>
      <c r="MHQ50" s="4299"/>
      <c r="MHR50" s="4300"/>
      <c r="MHS50" s="4301"/>
      <c r="MHT50" s="4302"/>
      <c r="MHU50" s="4299"/>
      <c r="MHV50" s="2602"/>
      <c r="MHW50" s="4287"/>
      <c r="MHX50" s="4303"/>
      <c r="MHY50" s="4304"/>
      <c r="MHZ50" s="2603"/>
      <c r="MIA50" s="4305"/>
      <c r="MIB50" s="4306"/>
      <c r="MIC50" s="4305"/>
      <c r="MID50" s="4306"/>
      <c r="MIE50" s="4299"/>
      <c r="MIF50" s="4300"/>
      <c r="MIG50" s="4305"/>
      <c r="MIH50" s="4304"/>
      <c r="MII50" s="4299"/>
      <c r="MIJ50" s="4300"/>
      <c r="MIK50" s="4301"/>
      <c r="MIL50" s="4302"/>
      <c r="MIM50" s="4299"/>
      <c r="MIN50" s="2602"/>
      <c r="MIO50" s="4287"/>
      <c r="MIP50" s="4303"/>
      <c r="MIQ50" s="4304"/>
      <c r="MIR50" s="2603"/>
      <c r="MIS50" s="4305"/>
      <c r="MIT50" s="4306"/>
      <c r="MIU50" s="4305"/>
      <c r="MIV50" s="4306"/>
      <c r="MIW50" s="4299"/>
      <c r="MIX50" s="4300"/>
      <c r="MIY50" s="4305"/>
      <c r="MIZ50" s="4304"/>
      <c r="MJA50" s="4299"/>
      <c r="MJB50" s="4300"/>
      <c r="MJC50" s="4301"/>
      <c r="MJD50" s="4302"/>
      <c r="MJE50" s="4299"/>
      <c r="MJF50" s="2602"/>
      <c r="MJG50" s="4287"/>
      <c r="MJH50" s="4303"/>
      <c r="MJI50" s="4304"/>
      <c r="MJJ50" s="2603"/>
      <c r="MJK50" s="4305"/>
      <c r="MJL50" s="4306"/>
      <c r="MJM50" s="4305"/>
      <c r="MJN50" s="4306"/>
      <c r="MJO50" s="4299"/>
      <c r="MJP50" s="4300"/>
      <c r="MJQ50" s="4305"/>
      <c r="MJR50" s="4304"/>
      <c r="MJS50" s="4299"/>
      <c r="MJT50" s="4300"/>
      <c r="MJU50" s="4301"/>
      <c r="MJV50" s="4302"/>
      <c r="MJW50" s="4299"/>
      <c r="MJX50" s="2602"/>
      <c r="MJY50" s="4287"/>
      <c r="MJZ50" s="4303"/>
      <c r="MKA50" s="4304"/>
      <c r="MKB50" s="2603"/>
      <c r="MKC50" s="4305"/>
      <c r="MKD50" s="4306"/>
      <c r="MKE50" s="4305"/>
      <c r="MKF50" s="4306"/>
      <c r="MKG50" s="4299"/>
      <c r="MKH50" s="4300"/>
      <c r="MKI50" s="4305"/>
      <c r="MKJ50" s="4304"/>
      <c r="MKK50" s="4299"/>
      <c r="MKL50" s="4300"/>
      <c r="MKM50" s="4301"/>
      <c r="MKN50" s="4302"/>
      <c r="MKO50" s="4299"/>
      <c r="MKP50" s="2602"/>
      <c r="MKQ50" s="4287"/>
      <c r="MKR50" s="4303"/>
      <c r="MKS50" s="4304"/>
      <c r="MKT50" s="2603"/>
      <c r="MKU50" s="4305"/>
      <c r="MKV50" s="4306"/>
      <c r="MKW50" s="4305"/>
      <c r="MKX50" s="4306"/>
      <c r="MKY50" s="4299"/>
      <c r="MKZ50" s="4300"/>
      <c r="MLA50" s="4305"/>
      <c r="MLB50" s="4304"/>
      <c r="MLC50" s="4299"/>
      <c r="MLD50" s="4300"/>
      <c r="MLE50" s="4301"/>
      <c r="MLF50" s="4302"/>
      <c r="MLG50" s="4299"/>
      <c r="MLH50" s="2602"/>
      <c r="MLI50" s="4287"/>
      <c r="MLJ50" s="4303"/>
      <c r="MLK50" s="4304"/>
      <c r="MLL50" s="2603"/>
      <c r="MLM50" s="4305"/>
      <c r="MLN50" s="4306"/>
      <c r="MLO50" s="4305"/>
      <c r="MLP50" s="4306"/>
      <c r="MLQ50" s="4299"/>
      <c r="MLR50" s="4300"/>
      <c r="MLS50" s="4305"/>
      <c r="MLT50" s="4304"/>
      <c r="MLU50" s="4299"/>
      <c r="MLV50" s="4300"/>
      <c r="MLW50" s="4301"/>
      <c r="MLX50" s="4302"/>
      <c r="MLY50" s="4299"/>
      <c r="MLZ50" s="2602"/>
      <c r="MMA50" s="4287"/>
      <c r="MMB50" s="4303"/>
      <c r="MMC50" s="4304"/>
      <c r="MMD50" s="2603"/>
      <c r="MME50" s="4305"/>
      <c r="MMF50" s="4306"/>
      <c r="MMG50" s="4305"/>
      <c r="MMH50" s="4306"/>
      <c r="MMI50" s="4299"/>
      <c r="MMJ50" s="4300"/>
      <c r="MMK50" s="4305"/>
      <c r="MML50" s="4304"/>
      <c r="MMM50" s="4299"/>
      <c r="MMN50" s="4300"/>
      <c r="MMO50" s="4301"/>
      <c r="MMP50" s="4302"/>
      <c r="MMQ50" s="4299"/>
      <c r="MMR50" s="2602"/>
      <c r="MMS50" s="4287"/>
      <c r="MMT50" s="4303"/>
      <c r="MMU50" s="4304"/>
      <c r="MMV50" s="2603"/>
      <c r="MMW50" s="4305"/>
      <c r="MMX50" s="4306"/>
      <c r="MMY50" s="4305"/>
      <c r="MMZ50" s="4306"/>
      <c r="MNA50" s="4299"/>
      <c r="MNB50" s="4300"/>
      <c r="MNC50" s="4305"/>
      <c r="MND50" s="4304"/>
      <c r="MNE50" s="4299"/>
      <c r="MNF50" s="4300"/>
      <c r="MNG50" s="4301"/>
      <c r="MNH50" s="4302"/>
      <c r="MNI50" s="4299"/>
      <c r="MNJ50" s="2602"/>
      <c r="MNK50" s="4287"/>
      <c r="MNL50" s="4303"/>
      <c r="MNM50" s="4304"/>
      <c r="MNN50" s="2603"/>
      <c r="MNO50" s="4305"/>
      <c r="MNP50" s="4306"/>
      <c r="MNQ50" s="4305"/>
      <c r="MNR50" s="4306"/>
      <c r="MNS50" s="4299"/>
      <c r="MNT50" s="4300"/>
      <c r="MNU50" s="4305"/>
      <c r="MNV50" s="4304"/>
      <c r="MNW50" s="4299"/>
      <c r="MNX50" s="4300"/>
      <c r="MNY50" s="4301"/>
      <c r="MNZ50" s="4302"/>
      <c r="MOA50" s="4299"/>
      <c r="MOB50" s="2602"/>
      <c r="MOC50" s="4287"/>
      <c r="MOD50" s="4303"/>
      <c r="MOE50" s="4304"/>
      <c r="MOF50" s="2603"/>
      <c r="MOG50" s="4305"/>
      <c r="MOH50" s="4306"/>
      <c r="MOI50" s="4305"/>
      <c r="MOJ50" s="4306"/>
      <c r="MOK50" s="4299"/>
      <c r="MOL50" s="4300"/>
      <c r="MOM50" s="4305"/>
      <c r="MON50" s="4304"/>
      <c r="MOO50" s="4299"/>
      <c r="MOP50" s="4300"/>
      <c r="MOQ50" s="4301"/>
      <c r="MOR50" s="4302"/>
      <c r="MOS50" s="4299"/>
      <c r="MOT50" s="2602"/>
      <c r="MOU50" s="4287"/>
      <c r="MOV50" s="4303"/>
      <c r="MOW50" s="4304"/>
      <c r="MOX50" s="2603"/>
      <c r="MOY50" s="4305"/>
      <c r="MOZ50" s="4306"/>
      <c r="MPA50" s="4305"/>
      <c r="MPB50" s="4306"/>
      <c r="MPC50" s="4299"/>
      <c r="MPD50" s="4300"/>
      <c r="MPE50" s="4305"/>
      <c r="MPF50" s="4304"/>
      <c r="MPG50" s="4299"/>
      <c r="MPH50" s="4300"/>
      <c r="MPI50" s="4301"/>
      <c r="MPJ50" s="4302"/>
      <c r="MPK50" s="4299"/>
      <c r="MPL50" s="2602"/>
      <c r="MPM50" s="4287"/>
      <c r="MPN50" s="4303"/>
      <c r="MPO50" s="4304"/>
      <c r="MPP50" s="2603"/>
      <c r="MPQ50" s="4305"/>
      <c r="MPR50" s="4306"/>
      <c r="MPS50" s="4305"/>
      <c r="MPT50" s="4306"/>
      <c r="MPU50" s="4299"/>
      <c r="MPV50" s="4300"/>
      <c r="MPW50" s="4305"/>
      <c r="MPX50" s="4304"/>
      <c r="MPY50" s="4299"/>
      <c r="MPZ50" s="4300"/>
      <c r="MQA50" s="4301"/>
      <c r="MQB50" s="4302"/>
      <c r="MQC50" s="4299"/>
      <c r="MQD50" s="2602"/>
      <c r="MQE50" s="4287"/>
      <c r="MQF50" s="4303"/>
      <c r="MQG50" s="4304"/>
      <c r="MQH50" s="2603"/>
      <c r="MQI50" s="4305"/>
      <c r="MQJ50" s="4306"/>
      <c r="MQK50" s="4305"/>
      <c r="MQL50" s="4306"/>
      <c r="MQM50" s="4299"/>
      <c r="MQN50" s="4300"/>
      <c r="MQO50" s="4305"/>
      <c r="MQP50" s="4304"/>
      <c r="MQQ50" s="4299"/>
      <c r="MQR50" s="4300"/>
      <c r="MQS50" s="4301"/>
      <c r="MQT50" s="4302"/>
      <c r="MQU50" s="4299"/>
      <c r="MQV50" s="2602"/>
      <c r="MQW50" s="4287"/>
      <c r="MQX50" s="4303"/>
      <c r="MQY50" s="4304"/>
      <c r="MQZ50" s="2603"/>
      <c r="MRA50" s="4305"/>
      <c r="MRB50" s="4306"/>
      <c r="MRC50" s="4305"/>
      <c r="MRD50" s="4306"/>
      <c r="MRE50" s="4299"/>
      <c r="MRF50" s="4300"/>
      <c r="MRG50" s="4305"/>
      <c r="MRH50" s="4304"/>
      <c r="MRI50" s="4299"/>
      <c r="MRJ50" s="4300"/>
      <c r="MRK50" s="4301"/>
      <c r="MRL50" s="4302"/>
      <c r="MRM50" s="4299"/>
      <c r="MRN50" s="2602"/>
      <c r="MRO50" s="4287"/>
      <c r="MRP50" s="4303"/>
      <c r="MRQ50" s="4304"/>
      <c r="MRR50" s="2603"/>
      <c r="MRS50" s="4305"/>
      <c r="MRT50" s="4306"/>
      <c r="MRU50" s="4305"/>
      <c r="MRV50" s="4306"/>
      <c r="MRW50" s="4299"/>
      <c r="MRX50" s="4300"/>
      <c r="MRY50" s="4305"/>
      <c r="MRZ50" s="4304"/>
      <c r="MSA50" s="4299"/>
      <c r="MSB50" s="4300"/>
      <c r="MSC50" s="4301"/>
      <c r="MSD50" s="4302"/>
      <c r="MSE50" s="4299"/>
      <c r="MSF50" s="2602"/>
      <c r="MSG50" s="4287"/>
      <c r="MSH50" s="4303"/>
      <c r="MSI50" s="4304"/>
      <c r="MSJ50" s="2603"/>
      <c r="MSK50" s="4305"/>
      <c r="MSL50" s="4306"/>
      <c r="MSM50" s="4305"/>
      <c r="MSN50" s="4306"/>
      <c r="MSO50" s="4299"/>
      <c r="MSP50" s="4300"/>
      <c r="MSQ50" s="4305"/>
      <c r="MSR50" s="4304"/>
      <c r="MSS50" s="4299"/>
      <c r="MST50" s="4300"/>
      <c r="MSU50" s="4301"/>
      <c r="MSV50" s="4302"/>
      <c r="MSW50" s="4299"/>
      <c r="MSX50" s="2602"/>
      <c r="MSY50" s="4287"/>
      <c r="MSZ50" s="4303"/>
      <c r="MTA50" s="4304"/>
      <c r="MTB50" s="2603"/>
      <c r="MTC50" s="4305"/>
      <c r="MTD50" s="4306"/>
      <c r="MTE50" s="4305"/>
      <c r="MTF50" s="4306"/>
      <c r="MTG50" s="4299"/>
      <c r="MTH50" s="4300"/>
      <c r="MTI50" s="4305"/>
      <c r="MTJ50" s="4304"/>
      <c r="MTK50" s="4299"/>
      <c r="MTL50" s="4300"/>
      <c r="MTM50" s="4301"/>
      <c r="MTN50" s="4302"/>
      <c r="MTO50" s="4299"/>
      <c r="MTP50" s="2602"/>
      <c r="MTQ50" s="4287"/>
      <c r="MTR50" s="4303"/>
      <c r="MTS50" s="4304"/>
      <c r="MTT50" s="2603"/>
      <c r="MTU50" s="4305"/>
      <c r="MTV50" s="4306"/>
      <c r="MTW50" s="4305"/>
      <c r="MTX50" s="4306"/>
      <c r="MTY50" s="4299"/>
      <c r="MTZ50" s="4300"/>
      <c r="MUA50" s="4305"/>
      <c r="MUB50" s="4304"/>
      <c r="MUC50" s="4299"/>
      <c r="MUD50" s="4300"/>
      <c r="MUE50" s="4301"/>
      <c r="MUF50" s="4302"/>
      <c r="MUG50" s="4299"/>
      <c r="MUH50" s="2602"/>
      <c r="MUI50" s="4287"/>
      <c r="MUJ50" s="4303"/>
      <c r="MUK50" s="4304"/>
      <c r="MUL50" s="2603"/>
      <c r="MUM50" s="4305"/>
      <c r="MUN50" s="4306"/>
      <c r="MUO50" s="4305"/>
      <c r="MUP50" s="4306"/>
      <c r="MUQ50" s="4299"/>
      <c r="MUR50" s="4300"/>
      <c r="MUS50" s="4305"/>
      <c r="MUT50" s="4304"/>
      <c r="MUU50" s="4299"/>
      <c r="MUV50" s="4300"/>
      <c r="MUW50" s="4301"/>
      <c r="MUX50" s="4302"/>
      <c r="MUY50" s="4299"/>
      <c r="MUZ50" s="2602"/>
      <c r="MVA50" s="4287"/>
      <c r="MVB50" s="4303"/>
      <c r="MVC50" s="4304"/>
      <c r="MVD50" s="2603"/>
      <c r="MVE50" s="4305"/>
      <c r="MVF50" s="4306"/>
      <c r="MVG50" s="4305"/>
      <c r="MVH50" s="4306"/>
      <c r="MVI50" s="4299"/>
      <c r="MVJ50" s="4300"/>
      <c r="MVK50" s="4305"/>
      <c r="MVL50" s="4304"/>
      <c r="MVM50" s="4299"/>
      <c r="MVN50" s="4300"/>
      <c r="MVO50" s="4301"/>
      <c r="MVP50" s="4302"/>
      <c r="MVQ50" s="4299"/>
      <c r="MVR50" s="2602"/>
      <c r="MVS50" s="4287"/>
      <c r="MVT50" s="4303"/>
      <c r="MVU50" s="4304"/>
      <c r="MVV50" s="2603"/>
      <c r="MVW50" s="4305"/>
      <c r="MVX50" s="4306"/>
      <c r="MVY50" s="4305"/>
      <c r="MVZ50" s="4306"/>
      <c r="MWA50" s="4299"/>
      <c r="MWB50" s="4300"/>
      <c r="MWC50" s="4305"/>
      <c r="MWD50" s="4304"/>
      <c r="MWE50" s="4299"/>
      <c r="MWF50" s="4300"/>
      <c r="MWG50" s="4301"/>
      <c r="MWH50" s="4302"/>
      <c r="MWI50" s="4299"/>
      <c r="MWJ50" s="2602"/>
      <c r="MWK50" s="4287"/>
      <c r="MWL50" s="4303"/>
      <c r="MWM50" s="4304"/>
      <c r="MWN50" s="2603"/>
      <c r="MWO50" s="4305"/>
      <c r="MWP50" s="4306"/>
      <c r="MWQ50" s="4305"/>
      <c r="MWR50" s="4306"/>
      <c r="MWS50" s="4299"/>
      <c r="MWT50" s="4300"/>
      <c r="MWU50" s="4305"/>
      <c r="MWV50" s="4304"/>
      <c r="MWW50" s="4299"/>
      <c r="MWX50" s="4300"/>
      <c r="MWY50" s="4301"/>
      <c r="MWZ50" s="4302"/>
      <c r="MXA50" s="4299"/>
      <c r="MXB50" s="2602"/>
      <c r="MXC50" s="4287"/>
      <c r="MXD50" s="4303"/>
      <c r="MXE50" s="4304"/>
      <c r="MXF50" s="2603"/>
      <c r="MXG50" s="4305"/>
      <c r="MXH50" s="4306"/>
      <c r="MXI50" s="4305"/>
      <c r="MXJ50" s="4306"/>
      <c r="MXK50" s="4299"/>
      <c r="MXL50" s="4300"/>
      <c r="MXM50" s="4305"/>
      <c r="MXN50" s="4304"/>
      <c r="MXO50" s="4299"/>
      <c r="MXP50" s="4300"/>
      <c r="MXQ50" s="4301"/>
      <c r="MXR50" s="4302"/>
      <c r="MXS50" s="4299"/>
      <c r="MXT50" s="2602"/>
      <c r="MXU50" s="4287"/>
      <c r="MXV50" s="4303"/>
      <c r="MXW50" s="4304"/>
      <c r="MXX50" s="2603"/>
      <c r="MXY50" s="4305"/>
      <c r="MXZ50" s="4306"/>
      <c r="MYA50" s="4305"/>
      <c r="MYB50" s="4306"/>
      <c r="MYC50" s="4299"/>
      <c r="MYD50" s="4300"/>
      <c r="MYE50" s="4305"/>
      <c r="MYF50" s="4304"/>
      <c r="MYG50" s="4299"/>
      <c r="MYH50" s="4300"/>
      <c r="MYI50" s="4301"/>
      <c r="MYJ50" s="4302"/>
      <c r="MYK50" s="4299"/>
      <c r="MYL50" s="2602"/>
      <c r="MYM50" s="4287"/>
      <c r="MYN50" s="4303"/>
      <c r="MYO50" s="4304"/>
      <c r="MYP50" s="2603"/>
      <c r="MYQ50" s="4305"/>
      <c r="MYR50" s="4306"/>
      <c r="MYS50" s="4305"/>
      <c r="MYT50" s="4306"/>
      <c r="MYU50" s="4299"/>
      <c r="MYV50" s="4300"/>
      <c r="MYW50" s="4305"/>
      <c r="MYX50" s="4304"/>
      <c r="MYY50" s="4299"/>
      <c r="MYZ50" s="4300"/>
      <c r="MZA50" s="4301"/>
      <c r="MZB50" s="4302"/>
      <c r="MZC50" s="4299"/>
      <c r="MZD50" s="2602"/>
      <c r="MZE50" s="4287"/>
      <c r="MZF50" s="4303"/>
      <c r="MZG50" s="4304"/>
      <c r="MZH50" s="2603"/>
      <c r="MZI50" s="4305"/>
      <c r="MZJ50" s="4306"/>
      <c r="MZK50" s="4305"/>
      <c r="MZL50" s="4306"/>
      <c r="MZM50" s="4299"/>
      <c r="MZN50" s="4300"/>
      <c r="MZO50" s="4305"/>
      <c r="MZP50" s="4304"/>
      <c r="MZQ50" s="4299"/>
      <c r="MZR50" s="4300"/>
      <c r="MZS50" s="4301"/>
      <c r="MZT50" s="4302"/>
      <c r="MZU50" s="4299"/>
      <c r="MZV50" s="2602"/>
      <c r="MZW50" s="4287"/>
      <c r="MZX50" s="4303"/>
      <c r="MZY50" s="4304"/>
      <c r="MZZ50" s="2603"/>
      <c r="NAA50" s="4305"/>
      <c r="NAB50" s="4306"/>
      <c r="NAC50" s="4305"/>
      <c r="NAD50" s="4306"/>
      <c r="NAE50" s="4299"/>
      <c r="NAF50" s="4300"/>
      <c r="NAG50" s="4305"/>
      <c r="NAH50" s="4304"/>
      <c r="NAI50" s="4299"/>
      <c r="NAJ50" s="4300"/>
      <c r="NAK50" s="4301"/>
      <c r="NAL50" s="4302"/>
      <c r="NAM50" s="4299"/>
      <c r="NAN50" s="2602"/>
      <c r="NAO50" s="4287"/>
      <c r="NAP50" s="4303"/>
      <c r="NAQ50" s="4304"/>
      <c r="NAR50" s="2603"/>
      <c r="NAS50" s="4305"/>
      <c r="NAT50" s="4306"/>
      <c r="NAU50" s="4305"/>
      <c r="NAV50" s="4306"/>
      <c r="NAW50" s="4299"/>
      <c r="NAX50" s="4300"/>
      <c r="NAY50" s="4305"/>
      <c r="NAZ50" s="4304"/>
      <c r="NBA50" s="4299"/>
      <c r="NBB50" s="4300"/>
      <c r="NBC50" s="4301"/>
      <c r="NBD50" s="4302"/>
      <c r="NBE50" s="4299"/>
      <c r="NBF50" s="2602"/>
      <c r="NBG50" s="4287"/>
      <c r="NBH50" s="4303"/>
      <c r="NBI50" s="4304"/>
      <c r="NBJ50" s="2603"/>
      <c r="NBK50" s="4305"/>
      <c r="NBL50" s="4306"/>
      <c r="NBM50" s="4305"/>
      <c r="NBN50" s="4306"/>
      <c r="NBO50" s="4299"/>
      <c r="NBP50" s="4300"/>
      <c r="NBQ50" s="4305"/>
      <c r="NBR50" s="4304"/>
      <c r="NBS50" s="4299"/>
      <c r="NBT50" s="4300"/>
      <c r="NBU50" s="4301"/>
      <c r="NBV50" s="4302"/>
      <c r="NBW50" s="4299"/>
      <c r="NBX50" s="2602"/>
      <c r="NBY50" s="4287"/>
      <c r="NBZ50" s="4303"/>
      <c r="NCA50" s="4304"/>
      <c r="NCB50" s="2603"/>
      <c r="NCC50" s="4305"/>
      <c r="NCD50" s="4306"/>
      <c r="NCE50" s="4305"/>
      <c r="NCF50" s="4306"/>
      <c r="NCG50" s="4299"/>
      <c r="NCH50" s="4300"/>
      <c r="NCI50" s="4305"/>
      <c r="NCJ50" s="4304"/>
      <c r="NCK50" s="4299"/>
      <c r="NCL50" s="4300"/>
      <c r="NCM50" s="4301"/>
      <c r="NCN50" s="4302"/>
      <c r="NCO50" s="4299"/>
      <c r="NCP50" s="2602"/>
      <c r="NCQ50" s="4287"/>
      <c r="NCR50" s="4303"/>
      <c r="NCS50" s="4304"/>
      <c r="NCT50" s="2603"/>
      <c r="NCU50" s="4305"/>
      <c r="NCV50" s="4306"/>
      <c r="NCW50" s="4305"/>
      <c r="NCX50" s="4306"/>
      <c r="NCY50" s="4299"/>
      <c r="NCZ50" s="4300"/>
      <c r="NDA50" s="4305"/>
      <c r="NDB50" s="4304"/>
      <c r="NDC50" s="4299"/>
      <c r="NDD50" s="4300"/>
      <c r="NDE50" s="4301"/>
      <c r="NDF50" s="4302"/>
      <c r="NDG50" s="4299"/>
      <c r="NDH50" s="2602"/>
      <c r="NDI50" s="4287"/>
      <c r="NDJ50" s="4303"/>
      <c r="NDK50" s="4304"/>
      <c r="NDL50" s="2603"/>
      <c r="NDM50" s="4305"/>
      <c r="NDN50" s="4306"/>
      <c r="NDO50" s="4305"/>
      <c r="NDP50" s="4306"/>
      <c r="NDQ50" s="4299"/>
      <c r="NDR50" s="4300"/>
      <c r="NDS50" s="4305"/>
      <c r="NDT50" s="4304"/>
      <c r="NDU50" s="4299"/>
      <c r="NDV50" s="4300"/>
      <c r="NDW50" s="4301"/>
      <c r="NDX50" s="4302"/>
      <c r="NDY50" s="4299"/>
      <c r="NDZ50" s="2602"/>
      <c r="NEA50" s="4287"/>
      <c r="NEB50" s="4303"/>
      <c r="NEC50" s="4304"/>
      <c r="NED50" s="2603"/>
      <c r="NEE50" s="4305"/>
      <c r="NEF50" s="4306"/>
      <c r="NEG50" s="4305"/>
      <c r="NEH50" s="4306"/>
      <c r="NEI50" s="4299"/>
      <c r="NEJ50" s="4300"/>
      <c r="NEK50" s="4305"/>
      <c r="NEL50" s="4304"/>
      <c r="NEM50" s="4299"/>
      <c r="NEN50" s="4300"/>
      <c r="NEO50" s="4301"/>
      <c r="NEP50" s="4302"/>
      <c r="NEQ50" s="4299"/>
      <c r="NER50" s="2602"/>
      <c r="NES50" s="4287"/>
      <c r="NET50" s="4303"/>
      <c r="NEU50" s="4304"/>
      <c r="NEV50" s="2603"/>
      <c r="NEW50" s="4305"/>
      <c r="NEX50" s="4306"/>
      <c r="NEY50" s="4305"/>
      <c r="NEZ50" s="4306"/>
      <c r="NFA50" s="4299"/>
      <c r="NFB50" s="4300"/>
      <c r="NFC50" s="4305"/>
      <c r="NFD50" s="4304"/>
      <c r="NFE50" s="4299"/>
      <c r="NFF50" s="4300"/>
      <c r="NFG50" s="4301"/>
      <c r="NFH50" s="4302"/>
      <c r="NFI50" s="4299"/>
      <c r="NFJ50" s="2602"/>
      <c r="NFK50" s="4287"/>
      <c r="NFL50" s="4303"/>
      <c r="NFM50" s="4304"/>
      <c r="NFN50" s="2603"/>
      <c r="NFO50" s="4305"/>
      <c r="NFP50" s="4306"/>
      <c r="NFQ50" s="4305"/>
      <c r="NFR50" s="4306"/>
      <c r="NFS50" s="4299"/>
      <c r="NFT50" s="4300"/>
      <c r="NFU50" s="4305"/>
      <c r="NFV50" s="4304"/>
      <c r="NFW50" s="4299"/>
      <c r="NFX50" s="4300"/>
      <c r="NFY50" s="4301"/>
      <c r="NFZ50" s="4302"/>
      <c r="NGA50" s="4299"/>
      <c r="NGB50" s="2602"/>
      <c r="NGC50" s="4287"/>
      <c r="NGD50" s="4303"/>
      <c r="NGE50" s="4304"/>
      <c r="NGF50" s="2603"/>
      <c r="NGG50" s="4305"/>
      <c r="NGH50" s="4306"/>
      <c r="NGI50" s="4305"/>
      <c r="NGJ50" s="4306"/>
      <c r="NGK50" s="4299"/>
      <c r="NGL50" s="4300"/>
      <c r="NGM50" s="4305"/>
      <c r="NGN50" s="4304"/>
      <c r="NGO50" s="4299"/>
      <c r="NGP50" s="4300"/>
      <c r="NGQ50" s="4301"/>
      <c r="NGR50" s="4302"/>
      <c r="NGS50" s="4299"/>
      <c r="NGT50" s="2602"/>
      <c r="NGU50" s="4287"/>
      <c r="NGV50" s="4303"/>
      <c r="NGW50" s="4304"/>
      <c r="NGX50" s="2603"/>
      <c r="NGY50" s="4305"/>
      <c r="NGZ50" s="4306"/>
      <c r="NHA50" s="4305"/>
      <c r="NHB50" s="4306"/>
      <c r="NHC50" s="4299"/>
      <c r="NHD50" s="4300"/>
      <c r="NHE50" s="4305"/>
      <c r="NHF50" s="4304"/>
      <c r="NHG50" s="4299"/>
      <c r="NHH50" s="4300"/>
      <c r="NHI50" s="4301"/>
      <c r="NHJ50" s="4302"/>
      <c r="NHK50" s="4299"/>
      <c r="NHL50" s="2602"/>
      <c r="NHM50" s="4287"/>
      <c r="NHN50" s="4303"/>
      <c r="NHO50" s="4304"/>
      <c r="NHP50" s="2603"/>
      <c r="NHQ50" s="4305"/>
      <c r="NHR50" s="4306"/>
      <c r="NHS50" s="4305"/>
      <c r="NHT50" s="4306"/>
      <c r="NHU50" s="4299"/>
      <c r="NHV50" s="4300"/>
      <c r="NHW50" s="4305"/>
      <c r="NHX50" s="4304"/>
      <c r="NHY50" s="4299"/>
      <c r="NHZ50" s="4300"/>
      <c r="NIA50" s="4301"/>
      <c r="NIB50" s="4302"/>
      <c r="NIC50" s="4299"/>
      <c r="NID50" s="2602"/>
      <c r="NIE50" s="4287"/>
      <c r="NIF50" s="4303"/>
      <c r="NIG50" s="4304"/>
      <c r="NIH50" s="2603"/>
      <c r="NII50" s="4305"/>
      <c r="NIJ50" s="4306"/>
      <c r="NIK50" s="4305"/>
      <c r="NIL50" s="4306"/>
      <c r="NIM50" s="4299"/>
      <c r="NIN50" s="4300"/>
      <c r="NIO50" s="4305"/>
      <c r="NIP50" s="4304"/>
      <c r="NIQ50" s="4299"/>
      <c r="NIR50" s="4300"/>
      <c r="NIS50" s="4301"/>
      <c r="NIT50" s="4302"/>
      <c r="NIU50" s="4299"/>
      <c r="NIV50" s="2602"/>
      <c r="NIW50" s="4287"/>
      <c r="NIX50" s="4303"/>
      <c r="NIY50" s="4304"/>
      <c r="NIZ50" s="2603"/>
      <c r="NJA50" s="4305"/>
      <c r="NJB50" s="4306"/>
      <c r="NJC50" s="4305"/>
      <c r="NJD50" s="4306"/>
      <c r="NJE50" s="4299"/>
      <c r="NJF50" s="4300"/>
      <c r="NJG50" s="4305"/>
      <c r="NJH50" s="4304"/>
      <c r="NJI50" s="4299"/>
      <c r="NJJ50" s="4300"/>
      <c r="NJK50" s="4301"/>
      <c r="NJL50" s="4302"/>
      <c r="NJM50" s="4299"/>
      <c r="NJN50" s="2602"/>
      <c r="NJO50" s="4287"/>
      <c r="NJP50" s="4303"/>
      <c r="NJQ50" s="4304"/>
      <c r="NJR50" s="2603"/>
      <c r="NJS50" s="4305"/>
      <c r="NJT50" s="4306"/>
      <c r="NJU50" s="4305"/>
      <c r="NJV50" s="4306"/>
      <c r="NJW50" s="4299"/>
      <c r="NJX50" s="4300"/>
      <c r="NJY50" s="4305"/>
      <c r="NJZ50" s="4304"/>
      <c r="NKA50" s="4299"/>
      <c r="NKB50" s="4300"/>
      <c r="NKC50" s="4301"/>
      <c r="NKD50" s="4302"/>
      <c r="NKE50" s="4299"/>
      <c r="NKF50" s="2602"/>
      <c r="NKG50" s="4287"/>
      <c r="NKH50" s="4303"/>
      <c r="NKI50" s="4304"/>
      <c r="NKJ50" s="2603"/>
      <c r="NKK50" s="4305"/>
      <c r="NKL50" s="4306"/>
      <c r="NKM50" s="4305"/>
      <c r="NKN50" s="4306"/>
      <c r="NKO50" s="4299"/>
      <c r="NKP50" s="4300"/>
      <c r="NKQ50" s="4305"/>
      <c r="NKR50" s="4304"/>
      <c r="NKS50" s="4299"/>
      <c r="NKT50" s="4300"/>
      <c r="NKU50" s="4301"/>
      <c r="NKV50" s="4302"/>
      <c r="NKW50" s="4299"/>
      <c r="NKX50" s="2602"/>
      <c r="NKY50" s="4287"/>
      <c r="NKZ50" s="4303"/>
      <c r="NLA50" s="4304"/>
      <c r="NLB50" s="2603"/>
      <c r="NLC50" s="4305"/>
      <c r="NLD50" s="4306"/>
      <c r="NLE50" s="4305"/>
      <c r="NLF50" s="4306"/>
      <c r="NLG50" s="4299"/>
      <c r="NLH50" s="4300"/>
      <c r="NLI50" s="4305"/>
      <c r="NLJ50" s="4304"/>
      <c r="NLK50" s="4299"/>
      <c r="NLL50" s="4300"/>
      <c r="NLM50" s="4301"/>
      <c r="NLN50" s="4302"/>
      <c r="NLO50" s="4299"/>
      <c r="NLP50" s="2602"/>
      <c r="NLQ50" s="4287"/>
      <c r="NLR50" s="4303"/>
      <c r="NLS50" s="4304"/>
      <c r="NLT50" s="2603"/>
      <c r="NLU50" s="4305"/>
      <c r="NLV50" s="4306"/>
      <c r="NLW50" s="4305"/>
      <c r="NLX50" s="4306"/>
      <c r="NLY50" s="4299"/>
      <c r="NLZ50" s="4300"/>
      <c r="NMA50" s="4305"/>
      <c r="NMB50" s="4304"/>
      <c r="NMC50" s="4299"/>
      <c r="NMD50" s="4300"/>
      <c r="NME50" s="4301"/>
      <c r="NMF50" s="4302"/>
      <c r="NMG50" s="4299"/>
      <c r="NMH50" s="2602"/>
      <c r="NMI50" s="4287"/>
      <c r="NMJ50" s="4303"/>
      <c r="NMK50" s="4304"/>
      <c r="NML50" s="2603"/>
      <c r="NMM50" s="4305"/>
      <c r="NMN50" s="4306"/>
      <c r="NMO50" s="4305"/>
      <c r="NMP50" s="4306"/>
      <c r="NMQ50" s="4299"/>
      <c r="NMR50" s="4300"/>
      <c r="NMS50" s="4305"/>
      <c r="NMT50" s="4304"/>
      <c r="NMU50" s="4299"/>
      <c r="NMV50" s="4300"/>
      <c r="NMW50" s="4301"/>
      <c r="NMX50" s="4302"/>
      <c r="NMY50" s="4299"/>
      <c r="NMZ50" s="2602"/>
      <c r="NNA50" s="4287"/>
      <c r="NNB50" s="4303"/>
      <c r="NNC50" s="4304"/>
      <c r="NND50" s="2603"/>
      <c r="NNE50" s="4305"/>
      <c r="NNF50" s="4306"/>
      <c r="NNG50" s="4305"/>
      <c r="NNH50" s="4306"/>
      <c r="NNI50" s="4299"/>
      <c r="NNJ50" s="4300"/>
      <c r="NNK50" s="4305"/>
      <c r="NNL50" s="4304"/>
      <c r="NNM50" s="4299"/>
      <c r="NNN50" s="4300"/>
      <c r="NNO50" s="4301"/>
      <c r="NNP50" s="4302"/>
      <c r="NNQ50" s="4299"/>
      <c r="NNR50" s="2602"/>
      <c r="NNS50" s="4287"/>
      <c r="NNT50" s="4303"/>
      <c r="NNU50" s="4304"/>
      <c r="NNV50" s="2603"/>
      <c r="NNW50" s="4305"/>
      <c r="NNX50" s="4306"/>
      <c r="NNY50" s="4305"/>
      <c r="NNZ50" s="4306"/>
      <c r="NOA50" s="4299"/>
      <c r="NOB50" s="4300"/>
      <c r="NOC50" s="4305"/>
      <c r="NOD50" s="4304"/>
      <c r="NOE50" s="4299"/>
      <c r="NOF50" s="4300"/>
      <c r="NOG50" s="4301"/>
      <c r="NOH50" s="4302"/>
      <c r="NOI50" s="4299"/>
      <c r="NOJ50" s="2602"/>
      <c r="NOK50" s="4287"/>
      <c r="NOL50" s="4303"/>
      <c r="NOM50" s="4304"/>
      <c r="NON50" s="2603"/>
      <c r="NOO50" s="4305"/>
      <c r="NOP50" s="4306"/>
      <c r="NOQ50" s="4305"/>
      <c r="NOR50" s="4306"/>
      <c r="NOS50" s="4299"/>
      <c r="NOT50" s="4300"/>
      <c r="NOU50" s="4305"/>
      <c r="NOV50" s="4304"/>
      <c r="NOW50" s="4299"/>
      <c r="NOX50" s="4300"/>
      <c r="NOY50" s="4301"/>
      <c r="NOZ50" s="4302"/>
      <c r="NPA50" s="4299"/>
      <c r="NPB50" s="2602"/>
      <c r="NPC50" s="4287"/>
      <c r="NPD50" s="4303"/>
      <c r="NPE50" s="4304"/>
      <c r="NPF50" s="2603"/>
      <c r="NPG50" s="4305"/>
      <c r="NPH50" s="4306"/>
      <c r="NPI50" s="4305"/>
      <c r="NPJ50" s="4306"/>
      <c r="NPK50" s="4299"/>
      <c r="NPL50" s="4300"/>
      <c r="NPM50" s="4305"/>
      <c r="NPN50" s="4304"/>
      <c r="NPO50" s="4299"/>
      <c r="NPP50" s="4300"/>
      <c r="NPQ50" s="4301"/>
      <c r="NPR50" s="4302"/>
      <c r="NPS50" s="4299"/>
      <c r="NPT50" s="2602"/>
      <c r="NPU50" s="4287"/>
      <c r="NPV50" s="4303"/>
      <c r="NPW50" s="4304"/>
      <c r="NPX50" s="2603"/>
      <c r="NPY50" s="4305"/>
      <c r="NPZ50" s="4306"/>
      <c r="NQA50" s="4305"/>
      <c r="NQB50" s="4306"/>
      <c r="NQC50" s="4299"/>
      <c r="NQD50" s="4300"/>
      <c r="NQE50" s="4305"/>
      <c r="NQF50" s="4304"/>
      <c r="NQG50" s="4299"/>
      <c r="NQH50" s="4300"/>
      <c r="NQI50" s="4301"/>
      <c r="NQJ50" s="4302"/>
      <c r="NQK50" s="4299"/>
      <c r="NQL50" s="2602"/>
      <c r="NQM50" s="4287"/>
      <c r="NQN50" s="4303"/>
      <c r="NQO50" s="4304"/>
      <c r="NQP50" s="2603"/>
      <c r="NQQ50" s="4305"/>
      <c r="NQR50" s="4306"/>
      <c r="NQS50" s="4305"/>
      <c r="NQT50" s="4306"/>
      <c r="NQU50" s="4299"/>
      <c r="NQV50" s="4300"/>
      <c r="NQW50" s="4305"/>
      <c r="NQX50" s="4304"/>
      <c r="NQY50" s="4299"/>
      <c r="NQZ50" s="4300"/>
      <c r="NRA50" s="4301"/>
      <c r="NRB50" s="4302"/>
      <c r="NRC50" s="4299"/>
      <c r="NRD50" s="2602"/>
      <c r="NRE50" s="4287"/>
      <c r="NRF50" s="4303"/>
      <c r="NRG50" s="4304"/>
      <c r="NRH50" s="2603"/>
      <c r="NRI50" s="4305"/>
      <c r="NRJ50" s="4306"/>
      <c r="NRK50" s="4305"/>
      <c r="NRL50" s="4306"/>
      <c r="NRM50" s="4299"/>
      <c r="NRN50" s="4300"/>
      <c r="NRO50" s="4305"/>
      <c r="NRP50" s="4304"/>
      <c r="NRQ50" s="4299"/>
      <c r="NRR50" s="4300"/>
      <c r="NRS50" s="4301"/>
      <c r="NRT50" s="4302"/>
      <c r="NRU50" s="4299"/>
      <c r="NRV50" s="2602"/>
      <c r="NRW50" s="4287"/>
      <c r="NRX50" s="4303"/>
      <c r="NRY50" s="4304"/>
      <c r="NRZ50" s="2603"/>
      <c r="NSA50" s="4305"/>
      <c r="NSB50" s="4306"/>
      <c r="NSC50" s="4305"/>
      <c r="NSD50" s="4306"/>
      <c r="NSE50" s="4299"/>
      <c r="NSF50" s="4300"/>
      <c r="NSG50" s="4305"/>
      <c r="NSH50" s="4304"/>
      <c r="NSI50" s="4299"/>
      <c r="NSJ50" s="4300"/>
      <c r="NSK50" s="4301"/>
      <c r="NSL50" s="4302"/>
      <c r="NSM50" s="4299"/>
      <c r="NSN50" s="2602"/>
      <c r="NSO50" s="4287"/>
      <c r="NSP50" s="4303"/>
      <c r="NSQ50" s="4304"/>
      <c r="NSR50" s="2603"/>
      <c r="NSS50" s="4305"/>
      <c r="NST50" s="4306"/>
      <c r="NSU50" s="4305"/>
      <c r="NSV50" s="4306"/>
      <c r="NSW50" s="4299"/>
      <c r="NSX50" s="4300"/>
      <c r="NSY50" s="4305"/>
      <c r="NSZ50" s="4304"/>
      <c r="NTA50" s="4299"/>
      <c r="NTB50" s="4300"/>
      <c r="NTC50" s="4301"/>
      <c r="NTD50" s="4302"/>
      <c r="NTE50" s="4299"/>
      <c r="NTF50" s="2602"/>
      <c r="NTG50" s="4287"/>
      <c r="NTH50" s="4303"/>
      <c r="NTI50" s="4304"/>
      <c r="NTJ50" s="2603"/>
      <c r="NTK50" s="4305"/>
      <c r="NTL50" s="4306"/>
      <c r="NTM50" s="4305"/>
      <c r="NTN50" s="4306"/>
      <c r="NTO50" s="4299"/>
      <c r="NTP50" s="4300"/>
      <c r="NTQ50" s="4305"/>
      <c r="NTR50" s="4304"/>
      <c r="NTS50" s="4299"/>
      <c r="NTT50" s="4300"/>
      <c r="NTU50" s="4301"/>
      <c r="NTV50" s="4302"/>
      <c r="NTW50" s="4299"/>
      <c r="NTX50" s="2602"/>
      <c r="NTY50" s="4287"/>
      <c r="NTZ50" s="4303"/>
      <c r="NUA50" s="4304"/>
      <c r="NUB50" s="2603"/>
      <c r="NUC50" s="4305"/>
      <c r="NUD50" s="4306"/>
      <c r="NUE50" s="4305"/>
      <c r="NUF50" s="4306"/>
      <c r="NUG50" s="4299"/>
      <c r="NUH50" s="4300"/>
      <c r="NUI50" s="4305"/>
      <c r="NUJ50" s="4304"/>
      <c r="NUK50" s="4299"/>
      <c r="NUL50" s="4300"/>
      <c r="NUM50" s="4301"/>
      <c r="NUN50" s="4302"/>
      <c r="NUO50" s="4299"/>
      <c r="NUP50" s="2602"/>
      <c r="NUQ50" s="4287"/>
      <c r="NUR50" s="4303"/>
      <c r="NUS50" s="4304"/>
      <c r="NUT50" s="2603"/>
      <c r="NUU50" s="4305"/>
      <c r="NUV50" s="4306"/>
      <c r="NUW50" s="4305"/>
      <c r="NUX50" s="4306"/>
      <c r="NUY50" s="4299"/>
      <c r="NUZ50" s="4300"/>
      <c r="NVA50" s="4305"/>
      <c r="NVB50" s="4304"/>
      <c r="NVC50" s="4299"/>
      <c r="NVD50" s="4300"/>
      <c r="NVE50" s="4301"/>
      <c r="NVF50" s="4302"/>
      <c r="NVG50" s="4299"/>
      <c r="NVH50" s="2602"/>
      <c r="NVI50" s="4287"/>
      <c r="NVJ50" s="4303"/>
      <c r="NVK50" s="4304"/>
      <c r="NVL50" s="2603"/>
      <c r="NVM50" s="4305"/>
      <c r="NVN50" s="4306"/>
      <c r="NVO50" s="4305"/>
      <c r="NVP50" s="4306"/>
      <c r="NVQ50" s="4299"/>
      <c r="NVR50" s="4300"/>
      <c r="NVS50" s="4305"/>
      <c r="NVT50" s="4304"/>
      <c r="NVU50" s="4299"/>
      <c r="NVV50" s="4300"/>
      <c r="NVW50" s="4301"/>
      <c r="NVX50" s="4302"/>
      <c r="NVY50" s="4299"/>
      <c r="NVZ50" s="2602"/>
      <c r="NWA50" s="4287"/>
      <c r="NWB50" s="4303"/>
      <c r="NWC50" s="4304"/>
      <c r="NWD50" s="2603"/>
      <c r="NWE50" s="4305"/>
      <c r="NWF50" s="4306"/>
      <c r="NWG50" s="4305"/>
      <c r="NWH50" s="4306"/>
      <c r="NWI50" s="4299"/>
      <c r="NWJ50" s="4300"/>
      <c r="NWK50" s="4305"/>
      <c r="NWL50" s="4304"/>
      <c r="NWM50" s="4299"/>
      <c r="NWN50" s="4300"/>
      <c r="NWO50" s="4301"/>
      <c r="NWP50" s="4302"/>
      <c r="NWQ50" s="4299"/>
      <c r="NWR50" s="2602"/>
      <c r="NWS50" s="4287"/>
      <c r="NWT50" s="4303"/>
      <c r="NWU50" s="4304"/>
      <c r="NWV50" s="2603"/>
      <c r="NWW50" s="4305"/>
      <c r="NWX50" s="4306"/>
      <c r="NWY50" s="4305"/>
      <c r="NWZ50" s="4306"/>
      <c r="NXA50" s="4299"/>
      <c r="NXB50" s="4300"/>
      <c r="NXC50" s="4305"/>
      <c r="NXD50" s="4304"/>
      <c r="NXE50" s="4299"/>
      <c r="NXF50" s="4300"/>
      <c r="NXG50" s="4301"/>
      <c r="NXH50" s="4302"/>
      <c r="NXI50" s="4299"/>
      <c r="NXJ50" s="2602"/>
      <c r="NXK50" s="4287"/>
      <c r="NXL50" s="4303"/>
      <c r="NXM50" s="4304"/>
      <c r="NXN50" s="2603"/>
      <c r="NXO50" s="4305"/>
      <c r="NXP50" s="4306"/>
      <c r="NXQ50" s="4305"/>
      <c r="NXR50" s="4306"/>
      <c r="NXS50" s="4299"/>
      <c r="NXT50" s="4300"/>
      <c r="NXU50" s="4305"/>
      <c r="NXV50" s="4304"/>
      <c r="NXW50" s="4299"/>
      <c r="NXX50" s="4300"/>
      <c r="NXY50" s="4301"/>
      <c r="NXZ50" s="4302"/>
      <c r="NYA50" s="4299"/>
      <c r="NYB50" s="2602"/>
      <c r="NYC50" s="4287"/>
      <c r="NYD50" s="4303"/>
      <c r="NYE50" s="4304"/>
      <c r="NYF50" s="2603"/>
      <c r="NYG50" s="4305"/>
      <c r="NYH50" s="4306"/>
      <c r="NYI50" s="4305"/>
      <c r="NYJ50" s="4306"/>
      <c r="NYK50" s="4299"/>
      <c r="NYL50" s="4300"/>
      <c r="NYM50" s="4305"/>
      <c r="NYN50" s="4304"/>
      <c r="NYO50" s="4299"/>
      <c r="NYP50" s="4300"/>
      <c r="NYQ50" s="4301"/>
      <c r="NYR50" s="4302"/>
      <c r="NYS50" s="4299"/>
      <c r="NYT50" s="2602"/>
      <c r="NYU50" s="4287"/>
      <c r="NYV50" s="4303"/>
      <c r="NYW50" s="4304"/>
      <c r="NYX50" s="2603"/>
      <c r="NYY50" s="4305"/>
      <c r="NYZ50" s="4306"/>
      <c r="NZA50" s="4305"/>
      <c r="NZB50" s="4306"/>
      <c r="NZC50" s="4299"/>
      <c r="NZD50" s="4300"/>
      <c r="NZE50" s="4305"/>
      <c r="NZF50" s="4304"/>
      <c r="NZG50" s="4299"/>
      <c r="NZH50" s="4300"/>
      <c r="NZI50" s="4301"/>
      <c r="NZJ50" s="4302"/>
      <c r="NZK50" s="4299"/>
      <c r="NZL50" s="2602"/>
      <c r="NZM50" s="4287"/>
      <c r="NZN50" s="4303"/>
      <c r="NZO50" s="4304"/>
      <c r="NZP50" s="2603"/>
      <c r="NZQ50" s="4305"/>
      <c r="NZR50" s="4306"/>
      <c r="NZS50" s="4305"/>
      <c r="NZT50" s="4306"/>
      <c r="NZU50" s="4299"/>
      <c r="NZV50" s="4300"/>
      <c r="NZW50" s="4305"/>
      <c r="NZX50" s="4304"/>
      <c r="NZY50" s="4299"/>
      <c r="NZZ50" s="4300"/>
      <c r="OAA50" s="4301"/>
      <c r="OAB50" s="4302"/>
      <c r="OAC50" s="4299"/>
      <c r="OAD50" s="2602"/>
      <c r="OAE50" s="4287"/>
      <c r="OAF50" s="4303"/>
      <c r="OAG50" s="4304"/>
      <c r="OAH50" s="2603"/>
      <c r="OAI50" s="4305"/>
      <c r="OAJ50" s="4306"/>
      <c r="OAK50" s="4305"/>
      <c r="OAL50" s="4306"/>
      <c r="OAM50" s="4299"/>
      <c r="OAN50" s="4300"/>
      <c r="OAO50" s="4305"/>
      <c r="OAP50" s="4304"/>
      <c r="OAQ50" s="4299"/>
      <c r="OAR50" s="4300"/>
      <c r="OAS50" s="4301"/>
      <c r="OAT50" s="4302"/>
      <c r="OAU50" s="4299"/>
      <c r="OAV50" s="2602"/>
      <c r="OAW50" s="4287"/>
      <c r="OAX50" s="4303"/>
      <c r="OAY50" s="4304"/>
      <c r="OAZ50" s="2603"/>
      <c r="OBA50" s="4305"/>
      <c r="OBB50" s="4306"/>
      <c r="OBC50" s="4305"/>
      <c r="OBD50" s="4306"/>
      <c r="OBE50" s="4299"/>
      <c r="OBF50" s="4300"/>
      <c r="OBG50" s="4305"/>
      <c r="OBH50" s="4304"/>
      <c r="OBI50" s="4299"/>
      <c r="OBJ50" s="4300"/>
      <c r="OBK50" s="4301"/>
      <c r="OBL50" s="4302"/>
      <c r="OBM50" s="4299"/>
      <c r="OBN50" s="2602"/>
      <c r="OBO50" s="4287"/>
      <c r="OBP50" s="4303"/>
      <c r="OBQ50" s="4304"/>
      <c r="OBR50" s="2603"/>
      <c r="OBS50" s="4305"/>
      <c r="OBT50" s="4306"/>
      <c r="OBU50" s="4305"/>
      <c r="OBV50" s="4306"/>
      <c r="OBW50" s="4299"/>
      <c r="OBX50" s="4300"/>
      <c r="OBY50" s="4305"/>
      <c r="OBZ50" s="4304"/>
      <c r="OCA50" s="4299"/>
      <c r="OCB50" s="4300"/>
      <c r="OCC50" s="4301"/>
      <c r="OCD50" s="4302"/>
      <c r="OCE50" s="4299"/>
      <c r="OCF50" s="2602"/>
      <c r="OCG50" s="4287"/>
      <c r="OCH50" s="4303"/>
      <c r="OCI50" s="4304"/>
      <c r="OCJ50" s="2603"/>
      <c r="OCK50" s="4305"/>
      <c r="OCL50" s="4306"/>
      <c r="OCM50" s="4305"/>
      <c r="OCN50" s="4306"/>
      <c r="OCO50" s="4299"/>
      <c r="OCP50" s="4300"/>
      <c r="OCQ50" s="4305"/>
      <c r="OCR50" s="4304"/>
      <c r="OCS50" s="4299"/>
      <c r="OCT50" s="4300"/>
      <c r="OCU50" s="4301"/>
      <c r="OCV50" s="4302"/>
      <c r="OCW50" s="4299"/>
      <c r="OCX50" s="2602"/>
      <c r="OCY50" s="4287"/>
      <c r="OCZ50" s="4303"/>
      <c r="ODA50" s="4304"/>
      <c r="ODB50" s="2603"/>
      <c r="ODC50" s="4305"/>
      <c r="ODD50" s="4306"/>
      <c r="ODE50" s="4305"/>
      <c r="ODF50" s="4306"/>
      <c r="ODG50" s="4299"/>
      <c r="ODH50" s="4300"/>
      <c r="ODI50" s="4305"/>
      <c r="ODJ50" s="4304"/>
      <c r="ODK50" s="4299"/>
      <c r="ODL50" s="4300"/>
      <c r="ODM50" s="4301"/>
      <c r="ODN50" s="4302"/>
      <c r="ODO50" s="4299"/>
      <c r="ODP50" s="2602"/>
      <c r="ODQ50" s="4287"/>
      <c r="ODR50" s="4303"/>
      <c r="ODS50" s="4304"/>
      <c r="ODT50" s="2603"/>
      <c r="ODU50" s="4305"/>
      <c r="ODV50" s="4306"/>
      <c r="ODW50" s="4305"/>
      <c r="ODX50" s="4306"/>
      <c r="ODY50" s="4299"/>
      <c r="ODZ50" s="4300"/>
      <c r="OEA50" s="4305"/>
      <c r="OEB50" s="4304"/>
      <c r="OEC50" s="4299"/>
      <c r="OED50" s="4300"/>
      <c r="OEE50" s="4301"/>
      <c r="OEF50" s="4302"/>
      <c r="OEG50" s="4299"/>
      <c r="OEH50" s="2602"/>
      <c r="OEI50" s="4287"/>
      <c r="OEJ50" s="4303"/>
      <c r="OEK50" s="4304"/>
      <c r="OEL50" s="2603"/>
      <c r="OEM50" s="4305"/>
      <c r="OEN50" s="4306"/>
      <c r="OEO50" s="4305"/>
      <c r="OEP50" s="4306"/>
      <c r="OEQ50" s="4299"/>
      <c r="OER50" s="4300"/>
      <c r="OES50" s="4305"/>
      <c r="OET50" s="4304"/>
      <c r="OEU50" s="4299"/>
      <c r="OEV50" s="4300"/>
      <c r="OEW50" s="4301"/>
      <c r="OEX50" s="4302"/>
      <c r="OEY50" s="4299"/>
      <c r="OEZ50" s="2602"/>
      <c r="OFA50" s="4287"/>
      <c r="OFB50" s="4303"/>
      <c r="OFC50" s="4304"/>
      <c r="OFD50" s="2603"/>
      <c r="OFE50" s="4305"/>
      <c r="OFF50" s="4306"/>
      <c r="OFG50" s="4305"/>
      <c r="OFH50" s="4306"/>
      <c r="OFI50" s="4299"/>
      <c r="OFJ50" s="4300"/>
      <c r="OFK50" s="4305"/>
      <c r="OFL50" s="4304"/>
      <c r="OFM50" s="4299"/>
      <c r="OFN50" s="4300"/>
      <c r="OFO50" s="4301"/>
      <c r="OFP50" s="4302"/>
      <c r="OFQ50" s="4299"/>
      <c r="OFR50" s="2602"/>
      <c r="OFS50" s="4287"/>
      <c r="OFT50" s="4303"/>
      <c r="OFU50" s="4304"/>
      <c r="OFV50" s="2603"/>
      <c r="OFW50" s="4305"/>
      <c r="OFX50" s="4306"/>
      <c r="OFY50" s="4305"/>
      <c r="OFZ50" s="4306"/>
      <c r="OGA50" s="4299"/>
      <c r="OGB50" s="4300"/>
      <c r="OGC50" s="4305"/>
      <c r="OGD50" s="4304"/>
      <c r="OGE50" s="4299"/>
      <c r="OGF50" s="4300"/>
      <c r="OGG50" s="4301"/>
      <c r="OGH50" s="4302"/>
      <c r="OGI50" s="4299"/>
      <c r="OGJ50" s="2602"/>
      <c r="OGK50" s="4287"/>
      <c r="OGL50" s="4303"/>
      <c r="OGM50" s="4304"/>
      <c r="OGN50" s="2603"/>
      <c r="OGO50" s="4305"/>
      <c r="OGP50" s="4306"/>
      <c r="OGQ50" s="4305"/>
      <c r="OGR50" s="4306"/>
      <c r="OGS50" s="4299"/>
      <c r="OGT50" s="4300"/>
      <c r="OGU50" s="4305"/>
      <c r="OGV50" s="4304"/>
      <c r="OGW50" s="4299"/>
      <c r="OGX50" s="4300"/>
      <c r="OGY50" s="4301"/>
      <c r="OGZ50" s="4302"/>
      <c r="OHA50" s="4299"/>
      <c r="OHB50" s="2602"/>
      <c r="OHC50" s="4287"/>
      <c r="OHD50" s="4303"/>
      <c r="OHE50" s="4304"/>
      <c r="OHF50" s="2603"/>
      <c r="OHG50" s="4305"/>
      <c r="OHH50" s="4306"/>
      <c r="OHI50" s="4305"/>
      <c r="OHJ50" s="4306"/>
      <c r="OHK50" s="4299"/>
      <c r="OHL50" s="4300"/>
      <c r="OHM50" s="4305"/>
      <c r="OHN50" s="4304"/>
      <c r="OHO50" s="4299"/>
      <c r="OHP50" s="4300"/>
      <c r="OHQ50" s="4301"/>
      <c r="OHR50" s="4302"/>
      <c r="OHS50" s="4299"/>
      <c r="OHT50" s="2602"/>
      <c r="OHU50" s="4287"/>
      <c r="OHV50" s="4303"/>
      <c r="OHW50" s="4304"/>
      <c r="OHX50" s="2603"/>
      <c r="OHY50" s="4305"/>
      <c r="OHZ50" s="4306"/>
      <c r="OIA50" s="4305"/>
      <c r="OIB50" s="4306"/>
      <c r="OIC50" s="4299"/>
      <c r="OID50" s="4300"/>
      <c r="OIE50" s="4305"/>
      <c r="OIF50" s="4304"/>
      <c r="OIG50" s="4299"/>
      <c r="OIH50" s="4300"/>
      <c r="OII50" s="4301"/>
      <c r="OIJ50" s="4302"/>
      <c r="OIK50" s="4299"/>
      <c r="OIL50" s="2602"/>
      <c r="OIM50" s="4287"/>
      <c r="OIN50" s="4303"/>
      <c r="OIO50" s="4304"/>
      <c r="OIP50" s="2603"/>
      <c r="OIQ50" s="4305"/>
      <c r="OIR50" s="4306"/>
      <c r="OIS50" s="4305"/>
      <c r="OIT50" s="4306"/>
      <c r="OIU50" s="4299"/>
      <c r="OIV50" s="4300"/>
      <c r="OIW50" s="4305"/>
      <c r="OIX50" s="4304"/>
      <c r="OIY50" s="4299"/>
      <c r="OIZ50" s="4300"/>
      <c r="OJA50" s="4301"/>
      <c r="OJB50" s="4302"/>
      <c r="OJC50" s="4299"/>
      <c r="OJD50" s="2602"/>
      <c r="OJE50" s="4287"/>
      <c r="OJF50" s="4303"/>
      <c r="OJG50" s="4304"/>
      <c r="OJH50" s="2603"/>
      <c r="OJI50" s="4305"/>
      <c r="OJJ50" s="4306"/>
      <c r="OJK50" s="4305"/>
      <c r="OJL50" s="4306"/>
      <c r="OJM50" s="4299"/>
      <c r="OJN50" s="4300"/>
      <c r="OJO50" s="4305"/>
      <c r="OJP50" s="4304"/>
      <c r="OJQ50" s="4299"/>
      <c r="OJR50" s="4300"/>
      <c r="OJS50" s="4301"/>
      <c r="OJT50" s="4302"/>
      <c r="OJU50" s="4299"/>
      <c r="OJV50" s="2602"/>
      <c r="OJW50" s="4287"/>
      <c r="OJX50" s="4303"/>
      <c r="OJY50" s="4304"/>
      <c r="OJZ50" s="2603"/>
      <c r="OKA50" s="4305"/>
      <c r="OKB50" s="4306"/>
      <c r="OKC50" s="4305"/>
      <c r="OKD50" s="4306"/>
      <c r="OKE50" s="4299"/>
      <c r="OKF50" s="4300"/>
      <c r="OKG50" s="4305"/>
      <c r="OKH50" s="4304"/>
      <c r="OKI50" s="4299"/>
      <c r="OKJ50" s="4300"/>
      <c r="OKK50" s="4301"/>
      <c r="OKL50" s="4302"/>
      <c r="OKM50" s="4299"/>
      <c r="OKN50" s="2602"/>
      <c r="OKO50" s="4287"/>
      <c r="OKP50" s="4303"/>
      <c r="OKQ50" s="4304"/>
      <c r="OKR50" s="2603"/>
      <c r="OKS50" s="4305"/>
      <c r="OKT50" s="4306"/>
      <c r="OKU50" s="4305"/>
      <c r="OKV50" s="4306"/>
      <c r="OKW50" s="4299"/>
      <c r="OKX50" s="4300"/>
      <c r="OKY50" s="4305"/>
      <c r="OKZ50" s="4304"/>
      <c r="OLA50" s="4299"/>
      <c r="OLB50" s="4300"/>
      <c r="OLC50" s="4301"/>
      <c r="OLD50" s="4302"/>
      <c r="OLE50" s="4299"/>
      <c r="OLF50" s="2602"/>
      <c r="OLG50" s="4287"/>
      <c r="OLH50" s="4303"/>
      <c r="OLI50" s="4304"/>
      <c r="OLJ50" s="2603"/>
      <c r="OLK50" s="4305"/>
      <c r="OLL50" s="4306"/>
      <c r="OLM50" s="4305"/>
      <c r="OLN50" s="4306"/>
      <c r="OLO50" s="4299"/>
      <c r="OLP50" s="4300"/>
      <c r="OLQ50" s="4305"/>
      <c r="OLR50" s="4304"/>
      <c r="OLS50" s="4299"/>
      <c r="OLT50" s="4300"/>
      <c r="OLU50" s="4301"/>
      <c r="OLV50" s="4302"/>
      <c r="OLW50" s="4299"/>
      <c r="OLX50" s="2602"/>
      <c r="OLY50" s="4287"/>
      <c r="OLZ50" s="4303"/>
      <c r="OMA50" s="4304"/>
      <c r="OMB50" s="2603"/>
      <c r="OMC50" s="4305"/>
      <c r="OMD50" s="4306"/>
      <c r="OME50" s="4305"/>
      <c r="OMF50" s="4306"/>
      <c r="OMG50" s="4299"/>
      <c r="OMH50" s="4300"/>
      <c r="OMI50" s="4305"/>
      <c r="OMJ50" s="4304"/>
      <c r="OMK50" s="4299"/>
      <c r="OML50" s="4300"/>
      <c r="OMM50" s="4301"/>
      <c r="OMN50" s="4302"/>
      <c r="OMO50" s="4299"/>
      <c r="OMP50" s="2602"/>
      <c r="OMQ50" s="4287"/>
      <c r="OMR50" s="4303"/>
      <c r="OMS50" s="4304"/>
      <c r="OMT50" s="2603"/>
      <c r="OMU50" s="4305"/>
      <c r="OMV50" s="4306"/>
      <c r="OMW50" s="4305"/>
      <c r="OMX50" s="4306"/>
      <c r="OMY50" s="4299"/>
      <c r="OMZ50" s="4300"/>
      <c r="ONA50" s="4305"/>
      <c r="ONB50" s="4304"/>
      <c r="ONC50" s="4299"/>
      <c r="OND50" s="4300"/>
      <c r="ONE50" s="4301"/>
      <c r="ONF50" s="4302"/>
      <c r="ONG50" s="4299"/>
      <c r="ONH50" s="2602"/>
      <c r="ONI50" s="4287"/>
      <c r="ONJ50" s="4303"/>
      <c r="ONK50" s="4304"/>
      <c r="ONL50" s="2603"/>
      <c r="ONM50" s="4305"/>
      <c r="ONN50" s="4306"/>
      <c r="ONO50" s="4305"/>
      <c r="ONP50" s="4306"/>
      <c r="ONQ50" s="4299"/>
      <c r="ONR50" s="4300"/>
      <c r="ONS50" s="4305"/>
      <c r="ONT50" s="4304"/>
      <c r="ONU50" s="4299"/>
      <c r="ONV50" s="4300"/>
      <c r="ONW50" s="4301"/>
      <c r="ONX50" s="4302"/>
      <c r="ONY50" s="4299"/>
      <c r="ONZ50" s="2602"/>
      <c r="OOA50" s="4287"/>
      <c r="OOB50" s="4303"/>
      <c r="OOC50" s="4304"/>
      <c r="OOD50" s="2603"/>
      <c r="OOE50" s="4305"/>
      <c r="OOF50" s="4306"/>
      <c r="OOG50" s="4305"/>
      <c r="OOH50" s="4306"/>
      <c r="OOI50" s="4299"/>
      <c r="OOJ50" s="4300"/>
      <c r="OOK50" s="4305"/>
      <c r="OOL50" s="4304"/>
      <c r="OOM50" s="4299"/>
      <c r="OON50" s="4300"/>
      <c r="OOO50" s="4301"/>
      <c r="OOP50" s="4302"/>
      <c r="OOQ50" s="4299"/>
      <c r="OOR50" s="2602"/>
      <c r="OOS50" s="4287"/>
      <c r="OOT50" s="4303"/>
      <c r="OOU50" s="4304"/>
      <c r="OOV50" s="2603"/>
      <c r="OOW50" s="4305"/>
      <c r="OOX50" s="4306"/>
      <c r="OOY50" s="4305"/>
      <c r="OOZ50" s="4306"/>
      <c r="OPA50" s="4299"/>
      <c r="OPB50" s="4300"/>
      <c r="OPC50" s="4305"/>
      <c r="OPD50" s="4304"/>
      <c r="OPE50" s="4299"/>
      <c r="OPF50" s="4300"/>
      <c r="OPG50" s="4301"/>
      <c r="OPH50" s="4302"/>
      <c r="OPI50" s="4299"/>
      <c r="OPJ50" s="2602"/>
      <c r="OPK50" s="4287"/>
      <c r="OPL50" s="4303"/>
      <c r="OPM50" s="4304"/>
      <c r="OPN50" s="2603"/>
      <c r="OPO50" s="4305"/>
      <c r="OPP50" s="4306"/>
      <c r="OPQ50" s="4305"/>
      <c r="OPR50" s="4306"/>
      <c r="OPS50" s="4299"/>
      <c r="OPT50" s="4300"/>
      <c r="OPU50" s="4305"/>
      <c r="OPV50" s="4304"/>
      <c r="OPW50" s="4299"/>
      <c r="OPX50" s="4300"/>
      <c r="OPY50" s="4301"/>
      <c r="OPZ50" s="4302"/>
      <c r="OQA50" s="4299"/>
      <c r="OQB50" s="2602"/>
      <c r="OQC50" s="4287"/>
      <c r="OQD50" s="4303"/>
      <c r="OQE50" s="4304"/>
      <c r="OQF50" s="2603"/>
      <c r="OQG50" s="4305"/>
      <c r="OQH50" s="4306"/>
      <c r="OQI50" s="4305"/>
      <c r="OQJ50" s="4306"/>
      <c r="OQK50" s="4299"/>
      <c r="OQL50" s="4300"/>
      <c r="OQM50" s="4305"/>
      <c r="OQN50" s="4304"/>
      <c r="OQO50" s="4299"/>
      <c r="OQP50" s="4300"/>
      <c r="OQQ50" s="4301"/>
      <c r="OQR50" s="4302"/>
      <c r="OQS50" s="4299"/>
      <c r="OQT50" s="2602"/>
      <c r="OQU50" s="4287"/>
      <c r="OQV50" s="4303"/>
      <c r="OQW50" s="4304"/>
      <c r="OQX50" s="2603"/>
      <c r="OQY50" s="4305"/>
      <c r="OQZ50" s="4306"/>
      <c r="ORA50" s="4305"/>
      <c r="ORB50" s="4306"/>
      <c r="ORC50" s="4299"/>
      <c r="ORD50" s="4300"/>
      <c r="ORE50" s="4305"/>
      <c r="ORF50" s="4304"/>
      <c r="ORG50" s="4299"/>
      <c r="ORH50" s="4300"/>
      <c r="ORI50" s="4301"/>
      <c r="ORJ50" s="4302"/>
      <c r="ORK50" s="4299"/>
      <c r="ORL50" s="2602"/>
      <c r="ORM50" s="4287"/>
      <c r="ORN50" s="4303"/>
      <c r="ORO50" s="4304"/>
      <c r="ORP50" s="2603"/>
      <c r="ORQ50" s="4305"/>
      <c r="ORR50" s="4306"/>
      <c r="ORS50" s="4305"/>
      <c r="ORT50" s="4306"/>
      <c r="ORU50" s="4299"/>
      <c r="ORV50" s="4300"/>
      <c r="ORW50" s="4305"/>
      <c r="ORX50" s="4304"/>
      <c r="ORY50" s="4299"/>
      <c r="ORZ50" s="4300"/>
      <c r="OSA50" s="4301"/>
      <c r="OSB50" s="4302"/>
      <c r="OSC50" s="4299"/>
      <c r="OSD50" s="2602"/>
      <c r="OSE50" s="4287"/>
      <c r="OSF50" s="4303"/>
      <c r="OSG50" s="4304"/>
      <c r="OSH50" s="2603"/>
      <c r="OSI50" s="4305"/>
      <c r="OSJ50" s="4306"/>
      <c r="OSK50" s="4305"/>
      <c r="OSL50" s="4306"/>
      <c r="OSM50" s="4299"/>
      <c r="OSN50" s="4300"/>
      <c r="OSO50" s="4305"/>
      <c r="OSP50" s="4304"/>
      <c r="OSQ50" s="4299"/>
      <c r="OSR50" s="4300"/>
      <c r="OSS50" s="4301"/>
      <c r="OST50" s="4302"/>
      <c r="OSU50" s="4299"/>
      <c r="OSV50" s="2602"/>
      <c r="OSW50" s="4287"/>
      <c r="OSX50" s="4303"/>
      <c r="OSY50" s="4304"/>
      <c r="OSZ50" s="2603"/>
      <c r="OTA50" s="4305"/>
      <c r="OTB50" s="4306"/>
      <c r="OTC50" s="4305"/>
      <c r="OTD50" s="4306"/>
      <c r="OTE50" s="4299"/>
      <c r="OTF50" s="4300"/>
      <c r="OTG50" s="4305"/>
      <c r="OTH50" s="4304"/>
      <c r="OTI50" s="4299"/>
      <c r="OTJ50" s="4300"/>
      <c r="OTK50" s="4301"/>
      <c r="OTL50" s="4302"/>
      <c r="OTM50" s="4299"/>
      <c r="OTN50" s="2602"/>
      <c r="OTO50" s="4287"/>
      <c r="OTP50" s="4303"/>
      <c r="OTQ50" s="4304"/>
      <c r="OTR50" s="2603"/>
      <c r="OTS50" s="4305"/>
      <c r="OTT50" s="4306"/>
      <c r="OTU50" s="4305"/>
      <c r="OTV50" s="4306"/>
      <c r="OTW50" s="4299"/>
      <c r="OTX50" s="4300"/>
      <c r="OTY50" s="4305"/>
      <c r="OTZ50" s="4304"/>
      <c r="OUA50" s="4299"/>
      <c r="OUB50" s="4300"/>
      <c r="OUC50" s="4301"/>
      <c r="OUD50" s="4302"/>
      <c r="OUE50" s="4299"/>
      <c r="OUF50" s="2602"/>
      <c r="OUG50" s="4287"/>
      <c r="OUH50" s="4303"/>
      <c r="OUI50" s="4304"/>
      <c r="OUJ50" s="2603"/>
      <c r="OUK50" s="4305"/>
      <c r="OUL50" s="4306"/>
      <c r="OUM50" s="4305"/>
      <c r="OUN50" s="4306"/>
      <c r="OUO50" s="4299"/>
      <c r="OUP50" s="4300"/>
      <c r="OUQ50" s="4305"/>
      <c r="OUR50" s="4304"/>
      <c r="OUS50" s="4299"/>
      <c r="OUT50" s="4300"/>
      <c r="OUU50" s="4301"/>
      <c r="OUV50" s="4302"/>
      <c r="OUW50" s="4299"/>
      <c r="OUX50" s="2602"/>
      <c r="OUY50" s="4287"/>
      <c r="OUZ50" s="4303"/>
      <c r="OVA50" s="4304"/>
      <c r="OVB50" s="2603"/>
      <c r="OVC50" s="4305"/>
      <c r="OVD50" s="4306"/>
      <c r="OVE50" s="4305"/>
      <c r="OVF50" s="4306"/>
      <c r="OVG50" s="4299"/>
      <c r="OVH50" s="4300"/>
      <c r="OVI50" s="4305"/>
      <c r="OVJ50" s="4304"/>
      <c r="OVK50" s="4299"/>
      <c r="OVL50" s="4300"/>
      <c r="OVM50" s="4301"/>
      <c r="OVN50" s="4302"/>
      <c r="OVO50" s="4299"/>
      <c r="OVP50" s="2602"/>
      <c r="OVQ50" s="4287"/>
      <c r="OVR50" s="4303"/>
      <c r="OVS50" s="4304"/>
      <c r="OVT50" s="2603"/>
      <c r="OVU50" s="4305"/>
      <c r="OVV50" s="4306"/>
      <c r="OVW50" s="4305"/>
      <c r="OVX50" s="4306"/>
      <c r="OVY50" s="4299"/>
      <c r="OVZ50" s="4300"/>
      <c r="OWA50" s="4305"/>
      <c r="OWB50" s="4304"/>
      <c r="OWC50" s="4299"/>
      <c r="OWD50" s="4300"/>
      <c r="OWE50" s="4301"/>
      <c r="OWF50" s="4302"/>
      <c r="OWG50" s="4299"/>
      <c r="OWH50" s="2602"/>
      <c r="OWI50" s="4287"/>
      <c r="OWJ50" s="4303"/>
      <c r="OWK50" s="4304"/>
      <c r="OWL50" s="2603"/>
      <c r="OWM50" s="4305"/>
      <c r="OWN50" s="4306"/>
      <c r="OWO50" s="4305"/>
      <c r="OWP50" s="4306"/>
      <c r="OWQ50" s="4299"/>
      <c r="OWR50" s="4300"/>
      <c r="OWS50" s="4305"/>
      <c r="OWT50" s="4304"/>
      <c r="OWU50" s="4299"/>
      <c r="OWV50" s="4300"/>
      <c r="OWW50" s="4301"/>
      <c r="OWX50" s="4302"/>
      <c r="OWY50" s="4299"/>
      <c r="OWZ50" s="2602"/>
      <c r="OXA50" s="4287"/>
      <c r="OXB50" s="4303"/>
      <c r="OXC50" s="4304"/>
      <c r="OXD50" s="2603"/>
      <c r="OXE50" s="4305"/>
      <c r="OXF50" s="4306"/>
      <c r="OXG50" s="4305"/>
      <c r="OXH50" s="4306"/>
      <c r="OXI50" s="4299"/>
      <c r="OXJ50" s="4300"/>
      <c r="OXK50" s="4305"/>
      <c r="OXL50" s="4304"/>
      <c r="OXM50" s="4299"/>
      <c r="OXN50" s="4300"/>
      <c r="OXO50" s="4301"/>
      <c r="OXP50" s="4302"/>
      <c r="OXQ50" s="4299"/>
      <c r="OXR50" s="2602"/>
      <c r="OXS50" s="4287"/>
      <c r="OXT50" s="4303"/>
      <c r="OXU50" s="4304"/>
      <c r="OXV50" s="2603"/>
      <c r="OXW50" s="4305"/>
      <c r="OXX50" s="4306"/>
      <c r="OXY50" s="4305"/>
      <c r="OXZ50" s="4306"/>
      <c r="OYA50" s="4299"/>
      <c r="OYB50" s="4300"/>
      <c r="OYC50" s="4305"/>
      <c r="OYD50" s="4304"/>
      <c r="OYE50" s="4299"/>
      <c r="OYF50" s="4300"/>
      <c r="OYG50" s="4301"/>
      <c r="OYH50" s="4302"/>
      <c r="OYI50" s="4299"/>
      <c r="OYJ50" s="2602"/>
      <c r="OYK50" s="4287"/>
      <c r="OYL50" s="4303"/>
      <c r="OYM50" s="4304"/>
      <c r="OYN50" s="2603"/>
      <c r="OYO50" s="4305"/>
      <c r="OYP50" s="4306"/>
      <c r="OYQ50" s="4305"/>
      <c r="OYR50" s="4306"/>
      <c r="OYS50" s="4299"/>
      <c r="OYT50" s="4300"/>
      <c r="OYU50" s="4305"/>
      <c r="OYV50" s="4304"/>
      <c r="OYW50" s="4299"/>
      <c r="OYX50" s="4300"/>
      <c r="OYY50" s="4301"/>
      <c r="OYZ50" s="4302"/>
      <c r="OZA50" s="4299"/>
      <c r="OZB50" s="2602"/>
      <c r="OZC50" s="4287"/>
      <c r="OZD50" s="4303"/>
      <c r="OZE50" s="4304"/>
      <c r="OZF50" s="2603"/>
      <c r="OZG50" s="4305"/>
      <c r="OZH50" s="4306"/>
      <c r="OZI50" s="4305"/>
      <c r="OZJ50" s="4306"/>
      <c r="OZK50" s="4299"/>
      <c r="OZL50" s="4300"/>
      <c r="OZM50" s="4305"/>
      <c r="OZN50" s="4304"/>
      <c r="OZO50" s="4299"/>
      <c r="OZP50" s="4300"/>
      <c r="OZQ50" s="4301"/>
      <c r="OZR50" s="4302"/>
      <c r="OZS50" s="4299"/>
      <c r="OZT50" s="2602"/>
      <c r="OZU50" s="4287"/>
      <c r="OZV50" s="4303"/>
      <c r="OZW50" s="4304"/>
      <c r="OZX50" s="2603"/>
      <c r="OZY50" s="4305"/>
      <c r="OZZ50" s="4306"/>
      <c r="PAA50" s="4305"/>
      <c r="PAB50" s="4306"/>
      <c r="PAC50" s="4299"/>
      <c r="PAD50" s="4300"/>
      <c r="PAE50" s="4305"/>
      <c r="PAF50" s="4304"/>
      <c r="PAG50" s="4299"/>
      <c r="PAH50" s="4300"/>
      <c r="PAI50" s="4301"/>
      <c r="PAJ50" s="4302"/>
      <c r="PAK50" s="4299"/>
      <c r="PAL50" s="2602"/>
      <c r="PAM50" s="4287"/>
      <c r="PAN50" s="4303"/>
      <c r="PAO50" s="4304"/>
      <c r="PAP50" s="2603"/>
      <c r="PAQ50" s="4305"/>
      <c r="PAR50" s="4306"/>
      <c r="PAS50" s="4305"/>
      <c r="PAT50" s="4306"/>
      <c r="PAU50" s="4299"/>
      <c r="PAV50" s="4300"/>
      <c r="PAW50" s="4305"/>
      <c r="PAX50" s="4304"/>
      <c r="PAY50" s="4299"/>
      <c r="PAZ50" s="4300"/>
      <c r="PBA50" s="4301"/>
      <c r="PBB50" s="4302"/>
      <c r="PBC50" s="4299"/>
      <c r="PBD50" s="2602"/>
      <c r="PBE50" s="4287"/>
      <c r="PBF50" s="4303"/>
      <c r="PBG50" s="4304"/>
      <c r="PBH50" s="2603"/>
      <c r="PBI50" s="4305"/>
      <c r="PBJ50" s="4306"/>
      <c r="PBK50" s="4305"/>
      <c r="PBL50" s="4306"/>
      <c r="PBM50" s="4299"/>
      <c r="PBN50" s="4300"/>
      <c r="PBO50" s="4305"/>
      <c r="PBP50" s="4304"/>
      <c r="PBQ50" s="4299"/>
      <c r="PBR50" s="4300"/>
      <c r="PBS50" s="4301"/>
      <c r="PBT50" s="4302"/>
      <c r="PBU50" s="4299"/>
      <c r="PBV50" s="2602"/>
      <c r="PBW50" s="4287"/>
      <c r="PBX50" s="4303"/>
      <c r="PBY50" s="4304"/>
      <c r="PBZ50" s="2603"/>
      <c r="PCA50" s="4305"/>
      <c r="PCB50" s="4306"/>
      <c r="PCC50" s="4305"/>
      <c r="PCD50" s="4306"/>
      <c r="PCE50" s="4299"/>
      <c r="PCF50" s="4300"/>
      <c r="PCG50" s="4305"/>
      <c r="PCH50" s="4304"/>
      <c r="PCI50" s="4299"/>
      <c r="PCJ50" s="4300"/>
      <c r="PCK50" s="4301"/>
      <c r="PCL50" s="4302"/>
      <c r="PCM50" s="4299"/>
      <c r="PCN50" s="2602"/>
      <c r="PCO50" s="4287"/>
      <c r="PCP50" s="4303"/>
      <c r="PCQ50" s="4304"/>
      <c r="PCR50" s="2603"/>
      <c r="PCS50" s="4305"/>
      <c r="PCT50" s="4306"/>
      <c r="PCU50" s="4305"/>
      <c r="PCV50" s="4306"/>
      <c r="PCW50" s="4299"/>
      <c r="PCX50" s="4300"/>
      <c r="PCY50" s="4305"/>
      <c r="PCZ50" s="4304"/>
      <c r="PDA50" s="4299"/>
      <c r="PDB50" s="4300"/>
      <c r="PDC50" s="4301"/>
      <c r="PDD50" s="4302"/>
      <c r="PDE50" s="4299"/>
      <c r="PDF50" s="2602"/>
      <c r="PDG50" s="4287"/>
      <c r="PDH50" s="4303"/>
      <c r="PDI50" s="4304"/>
      <c r="PDJ50" s="2603"/>
      <c r="PDK50" s="4305"/>
      <c r="PDL50" s="4306"/>
      <c r="PDM50" s="4305"/>
      <c r="PDN50" s="4306"/>
      <c r="PDO50" s="4299"/>
      <c r="PDP50" s="4300"/>
      <c r="PDQ50" s="4305"/>
      <c r="PDR50" s="4304"/>
      <c r="PDS50" s="4299"/>
      <c r="PDT50" s="4300"/>
      <c r="PDU50" s="4301"/>
      <c r="PDV50" s="4302"/>
      <c r="PDW50" s="4299"/>
      <c r="PDX50" s="2602"/>
      <c r="PDY50" s="4287"/>
      <c r="PDZ50" s="4303"/>
      <c r="PEA50" s="4304"/>
      <c r="PEB50" s="2603"/>
      <c r="PEC50" s="4305"/>
      <c r="PED50" s="4306"/>
      <c r="PEE50" s="4305"/>
      <c r="PEF50" s="4306"/>
      <c r="PEG50" s="4299"/>
      <c r="PEH50" s="4300"/>
      <c r="PEI50" s="4305"/>
      <c r="PEJ50" s="4304"/>
      <c r="PEK50" s="4299"/>
      <c r="PEL50" s="4300"/>
      <c r="PEM50" s="4301"/>
      <c r="PEN50" s="4302"/>
      <c r="PEO50" s="4299"/>
      <c r="PEP50" s="2602"/>
      <c r="PEQ50" s="4287"/>
      <c r="PER50" s="4303"/>
      <c r="PES50" s="4304"/>
      <c r="PET50" s="2603"/>
      <c r="PEU50" s="4305"/>
      <c r="PEV50" s="4306"/>
      <c r="PEW50" s="4305"/>
      <c r="PEX50" s="4306"/>
      <c r="PEY50" s="4299"/>
      <c r="PEZ50" s="4300"/>
      <c r="PFA50" s="4305"/>
      <c r="PFB50" s="4304"/>
      <c r="PFC50" s="4299"/>
      <c r="PFD50" s="4300"/>
      <c r="PFE50" s="4301"/>
      <c r="PFF50" s="4302"/>
      <c r="PFG50" s="4299"/>
      <c r="PFH50" s="2602"/>
      <c r="PFI50" s="4287"/>
      <c r="PFJ50" s="4303"/>
      <c r="PFK50" s="4304"/>
      <c r="PFL50" s="2603"/>
      <c r="PFM50" s="4305"/>
      <c r="PFN50" s="4306"/>
      <c r="PFO50" s="4305"/>
      <c r="PFP50" s="4306"/>
      <c r="PFQ50" s="4299"/>
      <c r="PFR50" s="4300"/>
      <c r="PFS50" s="4305"/>
      <c r="PFT50" s="4304"/>
      <c r="PFU50" s="4299"/>
      <c r="PFV50" s="4300"/>
      <c r="PFW50" s="4301"/>
      <c r="PFX50" s="4302"/>
      <c r="PFY50" s="4299"/>
      <c r="PFZ50" s="2602"/>
      <c r="PGA50" s="4287"/>
      <c r="PGB50" s="4303"/>
      <c r="PGC50" s="4304"/>
      <c r="PGD50" s="2603"/>
      <c r="PGE50" s="4305"/>
      <c r="PGF50" s="4306"/>
      <c r="PGG50" s="4305"/>
      <c r="PGH50" s="4306"/>
      <c r="PGI50" s="4299"/>
      <c r="PGJ50" s="4300"/>
      <c r="PGK50" s="4305"/>
      <c r="PGL50" s="4304"/>
      <c r="PGM50" s="4299"/>
      <c r="PGN50" s="4300"/>
      <c r="PGO50" s="4301"/>
      <c r="PGP50" s="4302"/>
      <c r="PGQ50" s="4299"/>
      <c r="PGR50" s="2602"/>
      <c r="PGS50" s="4287"/>
      <c r="PGT50" s="4303"/>
      <c r="PGU50" s="4304"/>
      <c r="PGV50" s="2603"/>
      <c r="PGW50" s="4305"/>
      <c r="PGX50" s="4306"/>
      <c r="PGY50" s="4305"/>
      <c r="PGZ50" s="4306"/>
      <c r="PHA50" s="4299"/>
      <c r="PHB50" s="4300"/>
      <c r="PHC50" s="4305"/>
      <c r="PHD50" s="4304"/>
      <c r="PHE50" s="4299"/>
      <c r="PHF50" s="4300"/>
      <c r="PHG50" s="4301"/>
      <c r="PHH50" s="4302"/>
      <c r="PHI50" s="4299"/>
      <c r="PHJ50" s="2602"/>
      <c r="PHK50" s="4287"/>
      <c r="PHL50" s="4303"/>
      <c r="PHM50" s="4304"/>
      <c r="PHN50" s="2603"/>
      <c r="PHO50" s="4305"/>
      <c r="PHP50" s="4306"/>
      <c r="PHQ50" s="4305"/>
      <c r="PHR50" s="4306"/>
      <c r="PHS50" s="4299"/>
      <c r="PHT50" s="4300"/>
      <c r="PHU50" s="4305"/>
      <c r="PHV50" s="4304"/>
      <c r="PHW50" s="4299"/>
      <c r="PHX50" s="4300"/>
      <c r="PHY50" s="4301"/>
      <c r="PHZ50" s="4302"/>
      <c r="PIA50" s="4299"/>
      <c r="PIB50" s="2602"/>
      <c r="PIC50" s="4287"/>
      <c r="PID50" s="4303"/>
      <c r="PIE50" s="4304"/>
      <c r="PIF50" s="2603"/>
      <c r="PIG50" s="4305"/>
      <c r="PIH50" s="4306"/>
      <c r="PII50" s="4305"/>
      <c r="PIJ50" s="4306"/>
      <c r="PIK50" s="4299"/>
      <c r="PIL50" s="4300"/>
      <c r="PIM50" s="4305"/>
      <c r="PIN50" s="4304"/>
      <c r="PIO50" s="4299"/>
      <c r="PIP50" s="4300"/>
      <c r="PIQ50" s="4301"/>
      <c r="PIR50" s="4302"/>
      <c r="PIS50" s="4299"/>
      <c r="PIT50" s="2602"/>
      <c r="PIU50" s="4287"/>
      <c r="PIV50" s="4303"/>
      <c r="PIW50" s="4304"/>
      <c r="PIX50" s="2603"/>
      <c r="PIY50" s="4305"/>
      <c r="PIZ50" s="4306"/>
      <c r="PJA50" s="4305"/>
      <c r="PJB50" s="4306"/>
      <c r="PJC50" s="4299"/>
      <c r="PJD50" s="4300"/>
      <c r="PJE50" s="4305"/>
      <c r="PJF50" s="4304"/>
      <c r="PJG50" s="4299"/>
      <c r="PJH50" s="4300"/>
      <c r="PJI50" s="4301"/>
      <c r="PJJ50" s="4302"/>
      <c r="PJK50" s="4299"/>
      <c r="PJL50" s="2602"/>
      <c r="PJM50" s="4287"/>
      <c r="PJN50" s="4303"/>
      <c r="PJO50" s="4304"/>
      <c r="PJP50" s="2603"/>
      <c r="PJQ50" s="4305"/>
      <c r="PJR50" s="4306"/>
      <c r="PJS50" s="4305"/>
      <c r="PJT50" s="4306"/>
      <c r="PJU50" s="4299"/>
      <c r="PJV50" s="4300"/>
      <c r="PJW50" s="4305"/>
      <c r="PJX50" s="4304"/>
      <c r="PJY50" s="4299"/>
      <c r="PJZ50" s="4300"/>
      <c r="PKA50" s="4301"/>
      <c r="PKB50" s="4302"/>
      <c r="PKC50" s="4299"/>
      <c r="PKD50" s="2602"/>
      <c r="PKE50" s="4287"/>
      <c r="PKF50" s="4303"/>
      <c r="PKG50" s="4304"/>
      <c r="PKH50" s="2603"/>
      <c r="PKI50" s="4305"/>
      <c r="PKJ50" s="4306"/>
      <c r="PKK50" s="4305"/>
      <c r="PKL50" s="4306"/>
      <c r="PKM50" s="4299"/>
      <c r="PKN50" s="4300"/>
      <c r="PKO50" s="4305"/>
      <c r="PKP50" s="4304"/>
      <c r="PKQ50" s="4299"/>
      <c r="PKR50" s="4300"/>
      <c r="PKS50" s="4301"/>
      <c r="PKT50" s="4302"/>
      <c r="PKU50" s="4299"/>
      <c r="PKV50" s="2602"/>
      <c r="PKW50" s="4287"/>
      <c r="PKX50" s="4303"/>
      <c r="PKY50" s="4304"/>
      <c r="PKZ50" s="2603"/>
      <c r="PLA50" s="4305"/>
      <c r="PLB50" s="4306"/>
      <c r="PLC50" s="4305"/>
      <c r="PLD50" s="4306"/>
      <c r="PLE50" s="4299"/>
      <c r="PLF50" s="4300"/>
      <c r="PLG50" s="4305"/>
      <c r="PLH50" s="4304"/>
      <c r="PLI50" s="4299"/>
      <c r="PLJ50" s="4300"/>
      <c r="PLK50" s="4301"/>
      <c r="PLL50" s="4302"/>
      <c r="PLM50" s="4299"/>
      <c r="PLN50" s="2602"/>
      <c r="PLO50" s="4287"/>
      <c r="PLP50" s="4303"/>
      <c r="PLQ50" s="4304"/>
      <c r="PLR50" s="2603"/>
      <c r="PLS50" s="4305"/>
      <c r="PLT50" s="4306"/>
      <c r="PLU50" s="4305"/>
      <c r="PLV50" s="4306"/>
      <c r="PLW50" s="4299"/>
      <c r="PLX50" s="4300"/>
      <c r="PLY50" s="4305"/>
      <c r="PLZ50" s="4304"/>
      <c r="PMA50" s="4299"/>
      <c r="PMB50" s="4300"/>
      <c r="PMC50" s="4301"/>
      <c r="PMD50" s="4302"/>
      <c r="PME50" s="4299"/>
      <c r="PMF50" s="2602"/>
      <c r="PMG50" s="4287"/>
      <c r="PMH50" s="4303"/>
      <c r="PMI50" s="4304"/>
      <c r="PMJ50" s="2603"/>
      <c r="PMK50" s="4305"/>
      <c r="PML50" s="4306"/>
      <c r="PMM50" s="4305"/>
      <c r="PMN50" s="4306"/>
      <c r="PMO50" s="4299"/>
      <c r="PMP50" s="4300"/>
      <c r="PMQ50" s="4305"/>
      <c r="PMR50" s="4304"/>
      <c r="PMS50" s="4299"/>
      <c r="PMT50" s="4300"/>
      <c r="PMU50" s="4301"/>
      <c r="PMV50" s="4302"/>
      <c r="PMW50" s="4299"/>
      <c r="PMX50" s="2602"/>
      <c r="PMY50" s="4287"/>
      <c r="PMZ50" s="4303"/>
      <c r="PNA50" s="4304"/>
      <c r="PNB50" s="2603"/>
      <c r="PNC50" s="4305"/>
      <c r="PND50" s="4306"/>
      <c r="PNE50" s="4305"/>
      <c r="PNF50" s="4306"/>
      <c r="PNG50" s="4299"/>
      <c r="PNH50" s="4300"/>
      <c r="PNI50" s="4305"/>
      <c r="PNJ50" s="4304"/>
      <c r="PNK50" s="4299"/>
      <c r="PNL50" s="4300"/>
      <c r="PNM50" s="4301"/>
      <c r="PNN50" s="4302"/>
      <c r="PNO50" s="4299"/>
      <c r="PNP50" s="2602"/>
      <c r="PNQ50" s="4287"/>
      <c r="PNR50" s="4303"/>
      <c r="PNS50" s="4304"/>
      <c r="PNT50" s="2603"/>
      <c r="PNU50" s="4305"/>
      <c r="PNV50" s="4306"/>
      <c r="PNW50" s="4305"/>
      <c r="PNX50" s="4306"/>
      <c r="PNY50" s="4299"/>
      <c r="PNZ50" s="4300"/>
      <c r="POA50" s="4305"/>
      <c r="POB50" s="4304"/>
      <c r="POC50" s="4299"/>
      <c r="POD50" s="4300"/>
      <c r="POE50" s="4301"/>
      <c r="POF50" s="4302"/>
      <c r="POG50" s="4299"/>
      <c r="POH50" s="2602"/>
      <c r="POI50" s="4287"/>
      <c r="POJ50" s="4303"/>
      <c r="POK50" s="4304"/>
      <c r="POL50" s="2603"/>
      <c r="POM50" s="4305"/>
      <c r="PON50" s="4306"/>
      <c r="POO50" s="4305"/>
      <c r="POP50" s="4306"/>
      <c r="POQ50" s="4299"/>
      <c r="POR50" s="4300"/>
      <c r="POS50" s="4305"/>
      <c r="POT50" s="4304"/>
      <c r="POU50" s="4299"/>
      <c r="POV50" s="4300"/>
      <c r="POW50" s="4301"/>
      <c r="POX50" s="4302"/>
      <c r="POY50" s="4299"/>
      <c r="POZ50" s="2602"/>
      <c r="PPA50" s="4287"/>
      <c r="PPB50" s="4303"/>
      <c r="PPC50" s="4304"/>
      <c r="PPD50" s="2603"/>
      <c r="PPE50" s="4305"/>
      <c r="PPF50" s="4306"/>
      <c r="PPG50" s="4305"/>
      <c r="PPH50" s="4306"/>
      <c r="PPI50" s="4299"/>
      <c r="PPJ50" s="4300"/>
      <c r="PPK50" s="4305"/>
      <c r="PPL50" s="4304"/>
      <c r="PPM50" s="4299"/>
      <c r="PPN50" s="4300"/>
      <c r="PPO50" s="4301"/>
      <c r="PPP50" s="4302"/>
      <c r="PPQ50" s="4299"/>
      <c r="PPR50" s="2602"/>
      <c r="PPS50" s="4287"/>
      <c r="PPT50" s="4303"/>
      <c r="PPU50" s="4304"/>
      <c r="PPV50" s="2603"/>
      <c r="PPW50" s="4305"/>
      <c r="PPX50" s="4306"/>
      <c r="PPY50" s="4305"/>
      <c r="PPZ50" s="4306"/>
      <c r="PQA50" s="4299"/>
      <c r="PQB50" s="4300"/>
      <c r="PQC50" s="4305"/>
      <c r="PQD50" s="4304"/>
      <c r="PQE50" s="4299"/>
      <c r="PQF50" s="4300"/>
      <c r="PQG50" s="4301"/>
      <c r="PQH50" s="4302"/>
      <c r="PQI50" s="4299"/>
      <c r="PQJ50" s="2602"/>
      <c r="PQK50" s="4287"/>
      <c r="PQL50" s="4303"/>
      <c r="PQM50" s="4304"/>
      <c r="PQN50" s="2603"/>
      <c r="PQO50" s="4305"/>
      <c r="PQP50" s="4306"/>
      <c r="PQQ50" s="4305"/>
      <c r="PQR50" s="4306"/>
      <c r="PQS50" s="4299"/>
      <c r="PQT50" s="4300"/>
      <c r="PQU50" s="4305"/>
      <c r="PQV50" s="4304"/>
      <c r="PQW50" s="4299"/>
      <c r="PQX50" s="4300"/>
      <c r="PQY50" s="4301"/>
      <c r="PQZ50" s="4302"/>
      <c r="PRA50" s="4299"/>
      <c r="PRB50" s="2602"/>
      <c r="PRC50" s="4287"/>
      <c r="PRD50" s="4303"/>
      <c r="PRE50" s="4304"/>
      <c r="PRF50" s="2603"/>
      <c r="PRG50" s="4305"/>
      <c r="PRH50" s="4306"/>
      <c r="PRI50" s="4305"/>
      <c r="PRJ50" s="4306"/>
      <c r="PRK50" s="4299"/>
      <c r="PRL50" s="4300"/>
      <c r="PRM50" s="4305"/>
      <c r="PRN50" s="4304"/>
      <c r="PRO50" s="4299"/>
      <c r="PRP50" s="4300"/>
      <c r="PRQ50" s="4301"/>
      <c r="PRR50" s="4302"/>
      <c r="PRS50" s="4299"/>
      <c r="PRT50" s="2602"/>
      <c r="PRU50" s="4287"/>
      <c r="PRV50" s="4303"/>
      <c r="PRW50" s="4304"/>
      <c r="PRX50" s="2603"/>
      <c r="PRY50" s="4305"/>
      <c r="PRZ50" s="4306"/>
      <c r="PSA50" s="4305"/>
      <c r="PSB50" s="4306"/>
      <c r="PSC50" s="4299"/>
      <c r="PSD50" s="4300"/>
      <c r="PSE50" s="4305"/>
      <c r="PSF50" s="4304"/>
      <c r="PSG50" s="4299"/>
      <c r="PSH50" s="4300"/>
      <c r="PSI50" s="4301"/>
      <c r="PSJ50" s="4302"/>
      <c r="PSK50" s="4299"/>
      <c r="PSL50" s="2602"/>
      <c r="PSM50" s="4287"/>
      <c r="PSN50" s="4303"/>
      <c r="PSO50" s="4304"/>
      <c r="PSP50" s="2603"/>
      <c r="PSQ50" s="4305"/>
      <c r="PSR50" s="4306"/>
      <c r="PSS50" s="4305"/>
      <c r="PST50" s="4306"/>
      <c r="PSU50" s="4299"/>
      <c r="PSV50" s="4300"/>
      <c r="PSW50" s="4305"/>
      <c r="PSX50" s="4304"/>
      <c r="PSY50" s="4299"/>
      <c r="PSZ50" s="4300"/>
      <c r="PTA50" s="4301"/>
      <c r="PTB50" s="4302"/>
      <c r="PTC50" s="4299"/>
      <c r="PTD50" s="2602"/>
      <c r="PTE50" s="4287"/>
      <c r="PTF50" s="4303"/>
      <c r="PTG50" s="4304"/>
      <c r="PTH50" s="2603"/>
      <c r="PTI50" s="4305"/>
      <c r="PTJ50" s="4306"/>
      <c r="PTK50" s="4305"/>
      <c r="PTL50" s="4306"/>
      <c r="PTM50" s="4299"/>
      <c r="PTN50" s="4300"/>
      <c r="PTO50" s="4305"/>
      <c r="PTP50" s="4304"/>
      <c r="PTQ50" s="4299"/>
      <c r="PTR50" s="4300"/>
      <c r="PTS50" s="4301"/>
      <c r="PTT50" s="4302"/>
      <c r="PTU50" s="4299"/>
      <c r="PTV50" s="2602"/>
      <c r="PTW50" s="4287"/>
      <c r="PTX50" s="4303"/>
      <c r="PTY50" s="4304"/>
      <c r="PTZ50" s="2603"/>
      <c r="PUA50" s="4305"/>
      <c r="PUB50" s="4306"/>
      <c r="PUC50" s="4305"/>
      <c r="PUD50" s="4306"/>
      <c r="PUE50" s="4299"/>
      <c r="PUF50" s="4300"/>
      <c r="PUG50" s="4305"/>
      <c r="PUH50" s="4304"/>
      <c r="PUI50" s="4299"/>
      <c r="PUJ50" s="4300"/>
      <c r="PUK50" s="4301"/>
      <c r="PUL50" s="4302"/>
      <c r="PUM50" s="4299"/>
      <c r="PUN50" s="2602"/>
      <c r="PUO50" s="4287"/>
      <c r="PUP50" s="4303"/>
      <c r="PUQ50" s="4304"/>
      <c r="PUR50" s="2603"/>
      <c r="PUS50" s="4305"/>
      <c r="PUT50" s="4306"/>
      <c r="PUU50" s="4305"/>
      <c r="PUV50" s="4306"/>
      <c r="PUW50" s="4299"/>
      <c r="PUX50" s="4300"/>
      <c r="PUY50" s="4305"/>
      <c r="PUZ50" s="4304"/>
      <c r="PVA50" s="4299"/>
      <c r="PVB50" s="4300"/>
      <c r="PVC50" s="4301"/>
      <c r="PVD50" s="4302"/>
      <c r="PVE50" s="4299"/>
      <c r="PVF50" s="2602"/>
      <c r="PVG50" s="4287"/>
      <c r="PVH50" s="4303"/>
      <c r="PVI50" s="4304"/>
      <c r="PVJ50" s="2603"/>
      <c r="PVK50" s="4305"/>
      <c r="PVL50" s="4306"/>
      <c r="PVM50" s="4305"/>
      <c r="PVN50" s="4306"/>
      <c r="PVO50" s="4299"/>
      <c r="PVP50" s="4300"/>
      <c r="PVQ50" s="4305"/>
      <c r="PVR50" s="4304"/>
      <c r="PVS50" s="4299"/>
      <c r="PVT50" s="4300"/>
      <c r="PVU50" s="4301"/>
      <c r="PVV50" s="4302"/>
      <c r="PVW50" s="4299"/>
      <c r="PVX50" s="2602"/>
      <c r="PVY50" s="4287"/>
      <c r="PVZ50" s="4303"/>
      <c r="PWA50" s="4304"/>
      <c r="PWB50" s="2603"/>
      <c r="PWC50" s="4305"/>
      <c r="PWD50" s="4306"/>
      <c r="PWE50" s="4305"/>
      <c r="PWF50" s="4306"/>
      <c r="PWG50" s="4299"/>
      <c r="PWH50" s="4300"/>
      <c r="PWI50" s="4305"/>
      <c r="PWJ50" s="4304"/>
      <c r="PWK50" s="4299"/>
      <c r="PWL50" s="4300"/>
      <c r="PWM50" s="4301"/>
      <c r="PWN50" s="4302"/>
      <c r="PWO50" s="4299"/>
      <c r="PWP50" s="2602"/>
      <c r="PWQ50" s="4287"/>
      <c r="PWR50" s="4303"/>
      <c r="PWS50" s="4304"/>
      <c r="PWT50" s="2603"/>
      <c r="PWU50" s="4305"/>
      <c r="PWV50" s="4306"/>
      <c r="PWW50" s="4305"/>
      <c r="PWX50" s="4306"/>
      <c r="PWY50" s="4299"/>
      <c r="PWZ50" s="4300"/>
      <c r="PXA50" s="4305"/>
      <c r="PXB50" s="4304"/>
      <c r="PXC50" s="4299"/>
      <c r="PXD50" s="4300"/>
      <c r="PXE50" s="4301"/>
      <c r="PXF50" s="4302"/>
      <c r="PXG50" s="4299"/>
      <c r="PXH50" s="2602"/>
      <c r="PXI50" s="4287"/>
      <c r="PXJ50" s="4303"/>
      <c r="PXK50" s="4304"/>
      <c r="PXL50" s="2603"/>
      <c r="PXM50" s="4305"/>
      <c r="PXN50" s="4306"/>
      <c r="PXO50" s="4305"/>
      <c r="PXP50" s="4306"/>
      <c r="PXQ50" s="4299"/>
      <c r="PXR50" s="4300"/>
      <c r="PXS50" s="4305"/>
      <c r="PXT50" s="4304"/>
      <c r="PXU50" s="4299"/>
      <c r="PXV50" s="4300"/>
      <c r="PXW50" s="4301"/>
      <c r="PXX50" s="4302"/>
      <c r="PXY50" s="4299"/>
      <c r="PXZ50" s="2602"/>
      <c r="PYA50" s="4287"/>
      <c r="PYB50" s="4303"/>
      <c r="PYC50" s="4304"/>
      <c r="PYD50" s="2603"/>
      <c r="PYE50" s="4305"/>
      <c r="PYF50" s="4306"/>
      <c r="PYG50" s="4305"/>
      <c r="PYH50" s="4306"/>
      <c r="PYI50" s="4299"/>
      <c r="PYJ50" s="4300"/>
      <c r="PYK50" s="4305"/>
      <c r="PYL50" s="4304"/>
      <c r="PYM50" s="4299"/>
      <c r="PYN50" s="4300"/>
      <c r="PYO50" s="4301"/>
      <c r="PYP50" s="4302"/>
      <c r="PYQ50" s="4299"/>
      <c r="PYR50" s="2602"/>
      <c r="PYS50" s="4287"/>
      <c r="PYT50" s="4303"/>
      <c r="PYU50" s="4304"/>
      <c r="PYV50" s="2603"/>
      <c r="PYW50" s="4305"/>
      <c r="PYX50" s="4306"/>
      <c r="PYY50" s="4305"/>
      <c r="PYZ50" s="4306"/>
      <c r="PZA50" s="4299"/>
      <c r="PZB50" s="4300"/>
      <c r="PZC50" s="4305"/>
      <c r="PZD50" s="4304"/>
      <c r="PZE50" s="4299"/>
      <c r="PZF50" s="4300"/>
      <c r="PZG50" s="4301"/>
      <c r="PZH50" s="4302"/>
      <c r="PZI50" s="4299"/>
      <c r="PZJ50" s="2602"/>
      <c r="PZK50" s="4287"/>
      <c r="PZL50" s="4303"/>
      <c r="PZM50" s="4304"/>
      <c r="PZN50" s="2603"/>
      <c r="PZO50" s="4305"/>
      <c r="PZP50" s="4306"/>
      <c r="PZQ50" s="4305"/>
      <c r="PZR50" s="4306"/>
      <c r="PZS50" s="4299"/>
      <c r="PZT50" s="4300"/>
      <c r="PZU50" s="4305"/>
      <c r="PZV50" s="4304"/>
      <c r="PZW50" s="4299"/>
      <c r="PZX50" s="4300"/>
      <c r="PZY50" s="4301"/>
      <c r="PZZ50" s="4302"/>
      <c r="QAA50" s="4299"/>
      <c r="QAB50" s="2602"/>
      <c r="QAC50" s="4287"/>
      <c r="QAD50" s="4303"/>
      <c r="QAE50" s="4304"/>
      <c r="QAF50" s="2603"/>
      <c r="QAG50" s="4305"/>
      <c r="QAH50" s="4306"/>
      <c r="QAI50" s="4305"/>
      <c r="QAJ50" s="4306"/>
      <c r="QAK50" s="4299"/>
      <c r="QAL50" s="4300"/>
      <c r="QAM50" s="4305"/>
      <c r="QAN50" s="4304"/>
      <c r="QAO50" s="4299"/>
      <c r="QAP50" s="4300"/>
      <c r="QAQ50" s="4301"/>
      <c r="QAR50" s="4302"/>
      <c r="QAS50" s="4299"/>
      <c r="QAT50" s="2602"/>
      <c r="QAU50" s="4287"/>
      <c r="QAV50" s="4303"/>
      <c r="QAW50" s="4304"/>
      <c r="QAX50" s="2603"/>
      <c r="QAY50" s="4305"/>
      <c r="QAZ50" s="4306"/>
      <c r="QBA50" s="4305"/>
      <c r="QBB50" s="4306"/>
      <c r="QBC50" s="4299"/>
      <c r="QBD50" s="4300"/>
      <c r="QBE50" s="4305"/>
      <c r="QBF50" s="4304"/>
      <c r="QBG50" s="4299"/>
      <c r="QBH50" s="4300"/>
      <c r="QBI50" s="4301"/>
      <c r="QBJ50" s="4302"/>
      <c r="QBK50" s="4299"/>
      <c r="QBL50" s="2602"/>
      <c r="QBM50" s="4287"/>
      <c r="QBN50" s="4303"/>
      <c r="QBO50" s="4304"/>
      <c r="QBP50" s="2603"/>
      <c r="QBQ50" s="4305"/>
      <c r="QBR50" s="4306"/>
      <c r="QBS50" s="4305"/>
      <c r="QBT50" s="4306"/>
      <c r="QBU50" s="4299"/>
      <c r="QBV50" s="4300"/>
      <c r="QBW50" s="4305"/>
      <c r="QBX50" s="4304"/>
      <c r="QBY50" s="4299"/>
      <c r="QBZ50" s="4300"/>
      <c r="QCA50" s="4301"/>
      <c r="QCB50" s="4302"/>
      <c r="QCC50" s="4299"/>
      <c r="QCD50" s="2602"/>
      <c r="QCE50" s="4287"/>
      <c r="QCF50" s="4303"/>
      <c r="QCG50" s="4304"/>
      <c r="QCH50" s="2603"/>
      <c r="QCI50" s="4305"/>
      <c r="QCJ50" s="4306"/>
      <c r="QCK50" s="4305"/>
      <c r="QCL50" s="4306"/>
      <c r="QCM50" s="4299"/>
      <c r="QCN50" s="4300"/>
      <c r="QCO50" s="4305"/>
      <c r="QCP50" s="4304"/>
      <c r="QCQ50" s="4299"/>
      <c r="QCR50" s="4300"/>
      <c r="QCS50" s="4301"/>
      <c r="QCT50" s="4302"/>
      <c r="QCU50" s="4299"/>
      <c r="QCV50" s="2602"/>
      <c r="QCW50" s="4287"/>
      <c r="QCX50" s="4303"/>
      <c r="QCY50" s="4304"/>
      <c r="QCZ50" s="2603"/>
      <c r="QDA50" s="4305"/>
      <c r="QDB50" s="4306"/>
      <c r="QDC50" s="4305"/>
      <c r="QDD50" s="4306"/>
      <c r="QDE50" s="4299"/>
      <c r="QDF50" s="4300"/>
      <c r="QDG50" s="4305"/>
      <c r="QDH50" s="4304"/>
      <c r="QDI50" s="4299"/>
      <c r="QDJ50" s="4300"/>
      <c r="QDK50" s="4301"/>
      <c r="QDL50" s="4302"/>
      <c r="QDM50" s="4299"/>
      <c r="QDN50" s="2602"/>
      <c r="QDO50" s="4287"/>
      <c r="QDP50" s="4303"/>
      <c r="QDQ50" s="4304"/>
      <c r="QDR50" s="2603"/>
      <c r="QDS50" s="4305"/>
      <c r="QDT50" s="4306"/>
      <c r="QDU50" s="4305"/>
      <c r="QDV50" s="4306"/>
      <c r="QDW50" s="4299"/>
      <c r="QDX50" s="4300"/>
      <c r="QDY50" s="4305"/>
      <c r="QDZ50" s="4304"/>
      <c r="QEA50" s="4299"/>
      <c r="QEB50" s="4300"/>
      <c r="QEC50" s="4301"/>
      <c r="QED50" s="4302"/>
      <c r="QEE50" s="4299"/>
      <c r="QEF50" s="2602"/>
      <c r="QEG50" s="4287"/>
      <c r="QEH50" s="4303"/>
      <c r="QEI50" s="4304"/>
      <c r="QEJ50" s="2603"/>
      <c r="QEK50" s="4305"/>
      <c r="QEL50" s="4306"/>
      <c r="QEM50" s="4305"/>
      <c r="QEN50" s="4306"/>
      <c r="QEO50" s="4299"/>
      <c r="QEP50" s="4300"/>
      <c r="QEQ50" s="4305"/>
      <c r="QER50" s="4304"/>
      <c r="QES50" s="4299"/>
      <c r="QET50" s="4300"/>
      <c r="QEU50" s="4301"/>
      <c r="QEV50" s="4302"/>
      <c r="QEW50" s="4299"/>
      <c r="QEX50" s="2602"/>
      <c r="QEY50" s="4287"/>
      <c r="QEZ50" s="4303"/>
      <c r="QFA50" s="4304"/>
      <c r="QFB50" s="2603"/>
      <c r="QFC50" s="4305"/>
      <c r="QFD50" s="4306"/>
      <c r="QFE50" s="4305"/>
      <c r="QFF50" s="4306"/>
      <c r="QFG50" s="4299"/>
      <c r="QFH50" s="4300"/>
      <c r="QFI50" s="4305"/>
      <c r="QFJ50" s="4304"/>
      <c r="QFK50" s="4299"/>
      <c r="QFL50" s="4300"/>
      <c r="QFM50" s="4301"/>
      <c r="QFN50" s="4302"/>
      <c r="QFO50" s="4299"/>
      <c r="QFP50" s="2602"/>
      <c r="QFQ50" s="4287"/>
      <c r="QFR50" s="4303"/>
      <c r="QFS50" s="4304"/>
      <c r="QFT50" s="2603"/>
      <c r="QFU50" s="4305"/>
      <c r="QFV50" s="4306"/>
      <c r="QFW50" s="4305"/>
      <c r="QFX50" s="4306"/>
      <c r="QFY50" s="4299"/>
      <c r="QFZ50" s="4300"/>
      <c r="QGA50" s="4305"/>
      <c r="QGB50" s="4304"/>
      <c r="QGC50" s="4299"/>
      <c r="QGD50" s="4300"/>
      <c r="QGE50" s="4301"/>
      <c r="QGF50" s="4302"/>
      <c r="QGG50" s="4299"/>
      <c r="QGH50" s="2602"/>
      <c r="QGI50" s="4287"/>
      <c r="QGJ50" s="4303"/>
      <c r="QGK50" s="4304"/>
      <c r="QGL50" s="2603"/>
      <c r="QGM50" s="4305"/>
      <c r="QGN50" s="4306"/>
      <c r="QGO50" s="4305"/>
      <c r="QGP50" s="4306"/>
      <c r="QGQ50" s="4299"/>
      <c r="QGR50" s="4300"/>
      <c r="QGS50" s="4305"/>
      <c r="QGT50" s="4304"/>
      <c r="QGU50" s="4299"/>
      <c r="QGV50" s="4300"/>
      <c r="QGW50" s="4301"/>
      <c r="QGX50" s="4302"/>
      <c r="QGY50" s="4299"/>
      <c r="QGZ50" s="2602"/>
      <c r="QHA50" s="4287"/>
      <c r="QHB50" s="4303"/>
      <c r="QHC50" s="4304"/>
      <c r="QHD50" s="2603"/>
      <c r="QHE50" s="4305"/>
      <c r="QHF50" s="4306"/>
      <c r="QHG50" s="4305"/>
      <c r="QHH50" s="4306"/>
      <c r="QHI50" s="4299"/>
      <c r="QHJ50" s="4300"/>
      <c r="QHK50" s="4305"/>
      <c r="QHL50" s="4304"/>
      <c r="QHM50" s="4299"/>
      <c r="QHN50" s="4300"/>
      <c r="QHO50" s="4301"/>
      <c r="QHP50" s="4302"/>
      <c r="QHQ50" s="4299"/>
      <c r="QHR50" s="2602"/>
      <c r="QHS50" s="4287"/>
      <c r="QHT50" s="4303"/>
      <c r="QHU50" s="4304"/>
      <c r="QHV50" s="2603"/>
      <c r="QHW50" s="4305"/>
      <c r="QHX50" s="4306"/>
      <c r="QHY50" s="4305"/>
      <c r="QHZ50" s="4306"/>
      <c r="QIA50" s="4299"/>
      <c r="QIB50" s="4300"/>
      <c r="QIC50" s="4305"/>
      <c r="QID50" s="4304"/>
      <c r="QIE50" s="4299"/>
      <c r="QIF50" s="4300"/>
      <c r="QIG50" s="4301"/>
      <c r="QIH50" s="4302"/>
      <c r="QII50" s="4299"/>
      <c r="QIJ50" s="2602"/>
      <c r="QIK50" s="4287"/>
      <c r="QIL50" s="4303"/>
      <c r="QIM50" s="4304"/>
      <c r="QIN50" s="2603"/>
      <c r="QIO50" s="4305"/>
      <c r="QIP50" s="4306"/>
      <c r="QIQ50" s="4305"/>
      <c r="QIR50" s="4306"/>
      <c r="QIS50" s="4299"/>
      <c r="QIT50" s="4300"/>
      <c r="QIU50" s="4305"/>
      <c r="QIV50" s="4304"/>
      <c r="QIW50" s="4299"/>
      <c r="QIX50" s="4300"/>
      <c r="QIY50" s="4301"/>
      <c r="QIZ50" s="4302"/>
      <c r="QJA50" s="4299"/>
      <c r="QJB50" s="2602"/>
      <c r="QJC50" s="4287"/>
      <c r="QJD50" s="4303"/>
      <c r="QJE50" s="4304"/>
      <c r="QJF50" s="2603"/>
      <c r="QJG50" s="4305"/>
      <c r="QJH50" s="4306"/>
      <c r="QJI50" s="4305"/>
      <c r="QJJ50" s="4306"/>
      <c r="QJK50" s="4299"/>
      <c r="QJL50" s="4300"/>
      <c r="QJM50" s="4305"/>
      <c r="QJN50" s="4304"/>
      <c r="QJO50" s="4299"/>
      <c r="QJP50" s="4300"/>
      <c r="QJQ50" s="4301"/>
      <c r="QJR50" s="4302"/>
      <c r="QJS50" s="4299"/>
      <c r="QJT50" s="2602"/>
      <c r="QJU50" s="4287"/>
      <c r="QJV50" s="4303"/>
      <c r="QJW50" s="4304"/>
      <c r="QJX50" s="2603"/>
      <c r="QJY50" s="4305"/>
      <c r="QJZ50" s="4306"/>
      <c r="QKA50" s="4305"/>
      <c r="QKB50" s="4306"/>
      <c r="QKC50" s="4299"/>
      <c r="QKD50" s="4300"/>
      <c r="QKE50" s="4305"/>
      <c r="QKF50" s="4304"/>
      <c r="QKG50" s="4299"/>
      <c r="QKH50" s="4300"/>
      <c r="QKI50" s="4301"/>
      <c r="QKJ50" s="4302"/>
      <c r="QKK50" s="4299"/>
      <c r="QKL50" s="2602"/>
      <c r="QKM50" s="4287"/>
      <c r="QKN50" s="4303"/>
      <c r="QKO50" s="4304"/>
      <c r="QKP50" s="2603"/>
      <c r="QKQ50" s="4305"/>
      <c r="QKR50" s="4306"/>
      <c r="QKS50" s="4305"/>
      <c r="QKT50" s="4306"/>
      <c r="QKU50" s="4299"/>
      <c r="QKV50" s="4300"/>
      <c r="QKW50" s="4305"/>
      <c r="QKX50" s="4304"/>
      <c r="QKY50" s="4299"/>
      <c r="QKZ50" s="4300"/>
      <c r="QLA50" s="4301"/>
      <c r="QLB50" s="4302"/>
      <c r="QLC50" s="4299"/>
      <c r="QLD50" s="2602"/>
      <c r="QLE50" s="4287"/>
      <c r="QLF50" s="4303"/>
      <c r="QLG50" s="4304"/>
      <c r="QLH50" s="2603"/>
      <c r="QLI50" s="4305"/>
      <c r="QLJ50" s="4306"/>
      <c r="QLK50" s="4305"/>
      <c r="QLL50" s="4306"/>
      <c r="QLM50" s="4299"/>
      <c r="QLN50" s="4300"/>
      <c r="QLO50" s="4305"/>
      <c r="QLP50" s="4304"/>
      <c r="QLQ50" s="4299"/>
      <c r="QLR50" s="4300"/>
      <c r="QLS50" s="4301"/>
      <c r="QLT50" s="4302"/>
      <c r="QLU50" s="4299"/>
      <c r="QLV50" s="2602"/>
      <c r="QLW50" s="4287"/>
      <c r="QLX50" s="4303"/>
      <c r="QLY50" s="4304"/>
      <c r="QLZ50" s="2603"/>
      <c r="QMA50" s="4305"/>
      <c r="QMB50" s="4306"/>
      <c r="QMC50" s="4305"/>
      <c r="QMD50" s="4306"/>
      <c r="QME50" s="4299"/>
      <c r="QMF50" s="4300"/>
      <c r="QMG50" s="4305"/>
      <c r="QMH50" s="4304"/>
      <c r="QMI50" s="4299"/>
      <c r="QMJ50" s="4300"/>
      <c r="QMK50" s="4301"/>
      <c r="QML50" s="4302"/>
      <c r="QMM50" s="4299"/>
      <c r="QMN50" s="2602"/>
      <c r="QMO50" s="4287"/>
      <c r="QMP50" s="4303"/>
      <c r="QMQ50" s="4304"/>
      <c r="QMR50" s="2603"/>
      <c r="QMS50" s="4305"/>
      <c r="QMT50" s="4306"/>
      <c r="QMU50" s="4305"/>
      <c r="QMV50" s="4306"/>
      <c r="QMW50" s="4299"/>
      <c r="QMX50" s="4300"/>
      <c r="QMY50" s="4305"/>
      <c r="QMZ50" s="4304"/>
      <c r="QNA50" s="4299"/>
      <c r="QNB50" s="4300"/>
      <c r="QNC50" s="4301"/>
      <c r="QND50" s="4302"/>
      <c r="QNE50" s="4299"/>
      <c r="QNF50" s="2602"/>
      <c r="QNG50" s="4287"/>
      <c r="QNH50" s="4303"/>
      <c r="QNI50" s="4304"/>
      <c r="QNJ50" s="2603"/>
      <c r="QNK50" s="4305"/>
      <c r="QNL50" s="4306"/>
      <c r="QNM50" s="4305"/>
      <c r="QNN50" s="4306"/>
      <c r="QNO50" s="4299"/>
      <c r="QNP50" s="4300"/>
      <c r="QNQ50" s="4305"/>
      <c r="QNR50" s="4304"/>
      <c r="QNS50" s="4299"/>
      <c r="QNT50" s="4300"/>
      <c r="QNU50" s="4301"/>
      <c r="QNV50" s="4302"/>
      <c r="QNW50" s="4299"/>
      <c r="QNX50" s="2602"/>
      <c r="QNY50" s="4287"/>
      <c r="QNZ50" s="4303"/>
      <c r="QOA50" s="4304"/>
      <c r="QOB50" s="2603"/>
      <c r="QOC50" s="4305"/>
      <c r="QOD50" s="4306"/>
      <c r="QOE50" s="4305"/>
      <c r="QOF50" s="4306"/>
      <c r="QOG50" s="4299"/>
      <c r="QOH50" s="4300"/>
      <c r="QOI50" s="4305"/>
      <c r="QOJ50" s="4304"/>
      <c r="QOK50" s="4299"/>
      <c r="QOL50" s="4300"/>
      <c r="QOM50" s="4301"/>
      <c r="QON50" s="4302"/>
      <c r="QOO50" s="4299"/>
      <c r="QOP50" s="2602"/>
      <c r="QOQ50" s="4287"/>
      <c r="QOR50" s="4303"/>
      <c r="QOS50" s="4304"/>
      <c r="QOT50" s="2603"/>
      <c r="QOU50" s="4305"/>
      <c r="QOV50" s="4306"/>
      <c r="QOW50" s="4305"/>
      <c r="QOX50" s="4306"/>
      <c r="QOY50" s="4299"/>
      <c r="QOZ50" s="4300"/>
      <c r="QPA50" s="4305"/>
      <c r="QPB50" s="4304"/>
      <c r="QPC50" s="4299"/>
      <c r="QPD50" s="4300"/>
      <c r="QPE50" s="4301"/>
      <c r="QPF50" s="4302"/>
      <c r="QPG50" s="4299"/>
      <c r="QPH50" s="2602"/>
      <c r="QPI50" s="4287"/>
      <c r="QPJ50" s="4303"/>
      <c r="QPK50" s="4304"/>
      <c r="QPL50" s="2603"/>
      <c r="QPM50" s="4305"/>
      <c r="QPN50" s="4306"/>
      <c r="QPO50" s="4305"/>
      <c r="QPP50" s="4306"/>
      <c r="QPQ50" s="4299"/>
      <c r="QPR50" s="4300"/>
      <c r="QPS50" s="4305"/>
      <c r="QPT50" s="4304"/>
      <c r="QPU50" s="4299"/>
      <c r="QPV50" s="4300"/>
      <c r="QPW50" s="4301"/>
      <c r="QPX50" s="4302"/>
      <c r="QPY50" s="4299"/>
      <c r="QPZ50" s="2602"/>
      <c r="QQA50" s="4287"/>
      <c r="QQB50" s="4303"/>
      <c r="QQC50" s="4304"/>
      <c r="QQD50" s="2603"/>
      <c r="QQE50" s="4305"/>
      <c r="QQF50" s="4306"/>
      <c r="QQG50" s="4305"/>
      <c r="QQH50" s="4306"/>
      <c r="QQI50" s="4299"/>
      <c r="QQJ50" s="4300"/>
      <c r="QQK50" s="4305"/>
      <c r="QQL50" s="4304"/>
      <c r="QQM50" s="4299"/>
      <c r="QQN50" s="4300"/>
      <c r="QQO50" s="4301"/>
      <c r="QQP50" s="4302"/>
      <c r="QQQ50" s="4299"/>
      <c r="QQR50" s="2602"/>
      <c r="QQS50" s="4287"/>
      <c r="QQT50" s="4303"/>
      <c r="QQU50" s="4304"/>
      <c r="QQV50" s="2603"/>
      <c r="QQW50" s="4305"/>
      <c r="QQX50" s="4306"/>
      <c r="QQY50" s="4305"/>
      <c r="QQZ50" s="4306"/>
      <c r="QRA50" s="4299"/>
      <c r="QRB50" s="4300"/>
      <c r="QRC50" s="4305"/>
      <c r="QRD50" s="4304"/>
      <c r="QRE50" s="4299"/>
      <c r="QRF50" s="4300"/>
      <c r="QRG50" s="4301"/>
      <c r="QRH50" s="4302"/>
      <c r="QRI50" s="4299"/>
      <c r="QRJ50" s="2602"/>
      <c r="QRK50" s="4287"/>
      <c r="QRL50" s="4303"/>
      <c r="QRM50" s="4304"/>
      <c r="QRN50" s="2603"/>
      <c r="QRO50" s="4305"/>
      <c r="QRP50" s="4306"/>
      <c r="QRQ50" s="4305"/>
      <c r="QRR50" s="4306"/>
      <c r="QRS50" s="4299"/>
      <c r="QRT50" s="4300"/>
      <c r="QRU50" s="4305"/>
      <c r="QRV50" s="4304"/>
      <c r="QRW50" s="4299"/>
      <c r="QRX50" s="4300"/>
      <c r="QRY50" s="4301"/>
      <c r="QRZ50" s="4302"/>
      <c r="QSA50" s="4299"/>
      <c r="QSB50" s="2602"/>
      <c r="QSC50" s="4287"/>
      <c r="QSD50" s="4303"/>
      <c r="QSE50" s="4304"/>
      <c r="QSF50" s="2603"/>
      <c r="QSG50" s="4305"/>
      <c r="QSH50" s="4306"/>
      <c r="QSI50" s="4305"/>
      <c r="QSJ50" s="4306"/>
      <c r="QSK50" s="4299"/>
      <c r="QSL50" s="4300"/>
      <c r="QSM50" s="4305"/>
      <c r="QSN50" s="4304"/>
      <c r="QSO50" s="4299"/>
      <c r="QSP50" s="4300"/>
      <c r="QSQ50" s="4301"/>
      <c r="QSR50" s="4302"/>
      <c r="QSS50" s="4299"/>
      <c r="QST50" s="2602"/>
      <c r="QSU50" s="4287"/>
      <c r="QSV50" s="4303"/>
      <c r="QSW50" s="4304"/>
      <c r="QSX50" s="2603"/>
      <c r="QSY50" s="4305"/>
      <c r="QSZ50" s="4306"/>
      <c r="QTA50" s="4305"/>
      <c r="QTB50" s="4306"/>
      <c r="QTC50" s="4299"/>
      <c r="QTD50" s="4300"/>
      <c r="QTE50" s="4305"/>
      <c r="QTF50" s="4304"/>
      <c r="QTG50" s="4299"/>
      <c r="QTH50" s="4300"/>
      <c r="QTI50" s="4301"/>
      <c r="QTJ50" s="4302"/>
      <c r="QTK50" s="4299"/>
      <c r="QTL50" s="2602"/>
      <c r="QTM50" s="4287"/>
      <c r="QTN50" s="4303"/>
      <c r="QTO50" s="4304"/>
      <c r="QTP50" s="2603"/>
      <c r="QTQ50" s="4305"/>
      <c r="QTR50" s="4306"/>
      <c r="QTS50" s="4305"/>
      <c r="QTT50" s="4306"/>
      <c r="QTU50" s="4299"/>
      <c r="QTV50" s="4300"/>
      <c r="QTW50" s="4305"/>
      <c r="QTX50" s="4304"/>
      <c r="QTY50" s="4299"/>
      <c r="QTZ50" s="4300"/>
      <c r="QUA50" s="4301"/>
      <c r="QUB50" s="4302"/>
      <c r="QUC50" s="4299"/>
      <c r="QUD50" s="2602"/>
      <c r="QUE50" s="4287"/>
      <c r="QUF50" s="4303"/>
      <c r="QUG50" s="4304"/>
      <c r="QUH50" s="2603"/>
      <c r="QUI50" s="4305"/>
      <c r="QUJ50" s="4306"/>
      <c r="QUK50" s="4305"/>
      <c r="QUL50" s="4306"/>
      <c r="QUM50" s="4299"/>
      <c r="QUN50" s="4300"/>
      <c r="QUO50" s="4305"/>
      <c r="QUP50" s="4304"/>
      <c r="QUQ50" s="4299"/>
      <c r="QUR50" s="4300"/>
      <c r="QUS50" s="4301"/>
      <c r="QUT50" s="4302"/>
      <c r="QUU50" s="4299"/>
      <c r="QUV50" s="2602"/>
      <c r="QUW50" s="4287"/>
      <c r="QUX50" s="4303"/>
      <c r="QUY50" s="4304"/>
      <c r="QUZ50" s="2603"/>
      <c r="QVA50" s="4305"/>
      <c r="QVB50" s="4306"/>
      <c r="QVC50" s="4305"/>
      <c r="QVD50" s="4306"/>
      <c r="QVE50" s="4299"/>
      <c r="QVF50" s="4300"/>
      <c r="QVG50" s="4305"/>
      <c r="QVH50" s="4304"/>
      <c r="QVI50" s="4299"/>
      <c r="QVJ50" s="4300"/>
      <c r="QVK50" s="4301"/>
      <c r="QVL50" s="4302"/>
      <c r="QVM50" s="4299"/>
      <c r="QVN50" s="2602"/>
      <c r="QVO50" s="4287"/>
      <c r="QVP50" s="4303"/>
      <c r="QVQ50" s="4304"/>
      <c r="QVR50" s="2603"/>
      <c r="QVS50" s="4305"/>
      <c r="QVT50" s="4306"/>
      <c r="QVU50" s="4305"/>
      <c r="QVV50" s="4306"/>
      <c r="QVW50" s="4299"/>
      <c r="QVX50" s="4300"/>
      <c r="QVY50" s="4305"/>
      <c r="QVZ50" s="4304"/>
      <c r="QWA50" s="4299"/>
      <c r="QWB50" s="4300"/>
      <c r="QWC50" s="4301"/>
      <c r="QWD50" s="4302"/>
      <c r="QWE50" s="4299"/>
      <c r="QWF50" s="2602"/>
      <c r="QWG50" s="4287"/>
      <c r="QWH50" s="4303"/>
      <c r="QWI50" s="4304"/>
      <c r="QWJ50" s="2603"/>
      <c r="QWK50" s="4305"/>
      <c r="QWL50" s="4306"/>
      <c r="QWM50" s="4305"/>
      <c r="QWN50" s="4306"/>
      <c r="QWO50" s="4299"/>
      <c r="QWP50" s="4300"/>
      <c r="QWQ50" s="4305"/>
      <c r="QWR50" s="4304"/>
      <c r="QWS50" s="4299"/>
      <c r="QWT50" s="4300"/>
      <c r="QWU50" s="4301"/>
      <c r="QWV50" s="4302"/>
      <c r="QWW50" s="4299"/>
      <c r="QWX50" s="2602"/>
      <c r="QWY50" s="4287"/>
      <c r="QWZ50" s="4303"/>
      <c r="QXA50" s="4304"/>
      <c r="QXB50" s="2603"/>
      <c r="QXC50" s="4305"/>
      <c r="QXD50" s="4306"/>
      <c r="QXE50" s="4305"/>
      <c r="QXF50" s="4306"/>
      <c r="QXG50" s="4299"/>
      <c r="QXH50" s="4300"/>
      <c r="QXI50" s="4305"/>
      <c r="QXJ50" s="4304"/>
      <c r="QXK50" s="4299"/>
      <c r="QXL50" s="4300"/>
      <c r="QXM50" s="4301"/>
      <c r="QXN50" s="4302"/>
      <c r="QXO50" s="4299"/>
      <c r="QXP50" s="2602"/>
      <c r="QXQ50" s="4287"/>
      <c r="QXR50" s="4303"/>
      <c r="QXS50" s="4304"/>
      <c r="QXT50" s="2603"/>
      <c r="QXU50" s="4305"/>
      <c r="QXV50" s="4306"/>
      <c r="QXW50" s="4305"/>
      <c r="QXX50" s="4306"/>
      <c r="QXY50" s="4299"/>
      <c r="QXZ50" s="4300"/>
      <c r="QYA50" s="4305"/>
      <c r="QYB50" s="4304"/>
      <c r="QYC50" s="4299"/>
      <c r="QYD50" s="4300"/>
      <c r="QYE50" s="4301"/>
      <c r="QYF50" s="4302"/>
      <c r="QYG50" s="4299"/>
      <c r="QYH50" s="2602"/>
      <c r="QYI50" s="4287"/>
      <c r="QYJ50" s="4303"/>
      <c r="QYK50" s="4304"/>
      <c r="QYL50" s="2603"/>
      <c r="QYM50" s="4305"/>
      <c r="QYN50" s="4306"/>
      <c r="QYO50" s="4305"/>
      <c r="QYP50" s="4306"/>
      <c r="QYQ50" s="4299"/>
      <c r="QYR50" s="4300"/>
      <c r="QYS50" s="4305"/>
      <c r="QYT50" s="4304"/>
      <c r="QYU50" s="4299"/>
      <c r="QYV50" s="4300"/>
      <c r="QYW50" s="4301"/>
      <c r="QYX50" s="4302"/>
      <c r="QYY50" s="4299"/>
      <c r="QYZ50" s="2602"/>
      <c r="QZA50" s="4287"/>
      <c r="QZB50" s="4303"/>
      <c r="QZC50" s="4304"/>
      <c r="QZD50" s="2603"/>
      <c r="QZE50" s="4305"/>
      <c r="QZF50" s="4306"/>
      <c r="QZG50" s="4305"/>
      <c r="QZH50" s="4306"/>
      <c r="QZI50" s="4299"/>
      <c r="QZJ50" s="4300"/>
      <c r="QZK50" s="4305"/>
      <c r="QZL50" s="4304"/>
      <c r="QZM50" s="4299"/>
      <c r="QZN50" s="4300"/>
      <c r="QZO50" s="4301"/>
      <c r="QZP50" s="4302"/>
      <c r="QZQ50" s="4299"/>
      <c r="QZR50" s="2602"/>
      <c r="QZS50" s="4287"/>
      <c r="QZT50" s="4303"/>
      <c r="QZU50" s="4304"/>
      <c r="QZV50" s="2603"/>
      <c r="QZW50" s="4305"/>
      <c r="QZX50" s="4306"/>
      <c r="QZY50" s="4305"/>
      <c r="QZZ50" s="4306"/>
      <c r="RAA50" s="4299"/>
      <c r="RAB50" s="4300"/>
      <c r="RAC50" s="4305"/>
      <c r="RAD50" s="4304"/>
      <c r="RAE50" s="4299"/>
      <c r="RAF50" s="4300"/>
      <c r="RAG50" s="4301"/>
      <c r="RAH50" s="4302"/>
      <c r="RAI50" s="4299"/>
      <c r="RAJ50" s="2602"/>
      <c r="RAK50" s="4287"/>
      <c r="RAL50" s="4303"/>
      <c r="RAM50" s="4304"/>
      <c r="RAN50" s="2603"/>
      <c r="RAO50" s="4305"/>
      <c r="RAP50" s="4306"/>
      <c r="RAQ50" s="4305"/>
      <c r="RAR50" s="4306"/>
      <c r="RAS50" s="4299"/>
      <c r="RAT50" s="4300"/>
      <c r="RAU50" s="4305"/>
      <c r="RAV50" s="4304"/>
      <c r="RAW50" s="4299"/>
      <c r="RAX50" s="4300"/>
      <c r="RAY50" s="4301"/>
      <c r="RAZ50" s="4302"/>
      <c r="RBA50" s="4299"/>
      <c r="RBB50" s="2602"/>
      <c r="RBC50" s="4287"/>
      <c r="RBD50" s="4303"/>
      <c r="RBE50" s="4304"/>
      <c r="RBF50" s="2603"/>
      <c r="RBG50" s="4305"/>
      <c r="RBH50" s="4306"/>
      <c r="RBI50" s="4305"/>
      <c r="RBJ50" s="4306"/>
      <c r="RBK50" s="4299"/>
      <c r="RBL50" s="4300"/>
      <c r="RBM50" s="4305"/>
      <c r="RBN50" s="4304"/>
      <c r="RBO50" s="4299"/>
      <c r="RBP50" s="4300"/>
      <c r="RBQ50" s="4301"/>
      <c r="RBR50" s="4302"/>
      <c r="RBS50" s="4299"/>
      <c r="RBT50" s="2602"/>
      <c r="RBU50" s="4287"/>
      <c r="RBV50" s="4303"/>
      <c r="RBW50" s="4304"/>
      <c r="RBX50" s="2603"/>
      <c r="RBY50" s="4305"/>
      <c r="RBZ50" s="4306"/>
      <c r="RCA50" s="4305"/>
      <c r="RCB50" s="4306"/>
      <c r="RCC50" s="4299"/>
      <c r="RCD50" s="4300"/>
      <c r="RCE50" s="4305"/>
      <c r="RCF50" s="4304"/>
      <c r="RCG50" s="4299"/>
      <c r="RCH50" s="4300"/>
      <c r="RCI50" s="4301"/>
      <c r="RCJ50" s="4302"/>
      <c r="RCK50" s="4299"/>
      <c r="RCL50" s="2602"/>
      <c r="RCM50" s="4287"/>
      <c r="RCN50" s="4303"/>
      <c r="RCO50" s="4304"/>
      <c r="RCP50" s="2603"/>
      <c r="RCQ50" s="4305"/>
      <c r="RCR50" s="4306"/>
      <c r="RCS50" s="4305"/>
      <c r="RCT50" s="4306"/>
      <c r="RCU50" s="4299"/>
      <c r="RCV50" s="4300"/>
      <c r="RCW50" s="4305"/>
      <c r="RCX50" s="4304"/>
      <c r="RCY50" s="4299"/>
      <c r="RCZ50" s="4300"/>
      <c r="RDA50" s="4301"/>
      <c r="RDB50" s="4302"/>
      <c r="RDC50" s="4299"/>
      <c r="RDD50" s="2602"/>
      <c r="RDE50" s="4287"/>
      <c r="RDF50" s="4303"/>
      <c r="RDG50" s="4304"/>
      <c r="RDH50" s="2603"/>
      <c r="RDI50" s="4305"/>
      <c r="RDJ50" s="4306"/>
      <c r="RDK50" s="4305"/>
      <c r="RDL50" s="4306"/>
      <c r="RDM50" s="4299"/>
      <c r="RDN50" s="4300"/>
      <c r="RDO50" s="4305"/>
      <c r="RDP50" s="4304"/>
      <c r="RDQ50" s="4299"/>
      <c r="RDR50" s="4300"/>
      <c r="RDS50" s="4301"/>
      <c r="RDT50" s="4302"/>
      <c r="RDU50" s="4299"/>
      <c r="RDV50" s="2602"/>
      <c r="RDW50" s="4287"/>
      <c r="RDX50" s="4303"/>
      <c r="RDY50" s="4304"/>
      <c r="RDZ50" s="2603"/>
      <c r="REA50" s="4305"/>
      <c r="REB50" s="4306"/>
      <c r="REC50" s="4305"/>
      <c r="RED50" s="4306"/>
      <c r="REE50" s="4299"/>
      <c r="REF50" s="4300"/>
      <c r="REG50" s="4305"/>
      <c r="REH50" s="4304"/>
      <c r="REI50" s="4299"/>
      <c r="REJ50" s="4300"/>
      <c r="REK50" s="4301"/>
      <c r="REL50" s="4302"/>
      <c r="REM50" s="4299"/>
      <c r="REN50" s="2602"/>
      <c r="REO50" s="4287"/>
      <c r="REP50" s="4303"/>
      <c r="REQ50" s="4304"/>
      <c r="RER50" s="2603"/>
      <c r="RES50" s="4305"/>
      <c r="RET50" s="4306"/>
      <c r="REU50" s="4305"/>
      <c r="REV50" s="4306"/>
      <c r="REW50" s="4299"/>
      <c r="REX50" s="4300"/>
      <c r="REY50" s="4305"/>
      <c r="REZ50" s="4304"/>
      <c r="RFA50" s="4299"/>
      <c r="RFB50" s="4300"/>
      <c r="RFC50" s="4301"/>
      <c r="RFD50" s="4302"/>
      <c r="RFE50" s="4299"/>
      <c r="RFF50" s="2602"/>
      <c r="RFG50" s="4287"/>
      <c r="RFH50" s="4303"/>
      <c r="RFI50" s="4304"/>
      <c r="RFJ50" s="2603"/>
      <c r="RFK50" s="4305"/>
      <c r="RFL50" s="4306"/>
      <c r="RFM50" s="4305"/>
      <c r="RFN50" s="4306"/>
      <c r="RFO50" s="4299"/>
      <c r="RFP50" s="4300"/>
      <c r="RFQ50" s="4305"/>
      <c r="RFR50" s="4304"/>
      <c r="RFS50" s="4299"/>
      <c r="RFT50" s="4300"/>
      <c r="RFU50" s="4301"/>
      <c r="RFV50" s="4302"/>
      <c r="RFW50" s="4299"/>
      <c r="RFX50" s="2602"/>
      <c r="RFY50" s="4287"/>
      <c r="RFZ50" s="4303"/>
      <c r="RGA50" s="4304"/>
      <c r="RGB50" s="2603"/>
      <c r="RGC50" s="4305"/>
      <c r="RGD50" s="4306"/>
      <c r="RGE50" s="4305"/>
      <c r="RGF50" s="4306"/>
      <c r="RGG50" s="4299"/>
      <c r="RGH50" s="4300"/>
      <c r="RGI50" s="4305"/>
      <c r="RGJ50" s="4304"/>
      <c r="RGK50" s="4299"/>
      <c r="RGL50" s="4300"/>
      <c r="RGM50" s="4301"/>
      <c r="RGN50" s="4302"/>
      <c r="RGO50" s="4299"/>
      <c r="RGP50" s="2602"/>
      <c r="RGQ50" s="4287"/>
      <c r="RGR50" s="4303"/>
      <c r="RGS50" s="4304"/>
      <c r="RGT50" s="2603"/>
      <c r="RGU50" s="4305"/>
      <c r="RGV50" s="4306"/>
      <c r="RGW50" s="4305"/>
      <c r="RGX50" s="4306"/>
      <c r="RGY50" s="4299"/>
      <c r="RGZ50" s="4300"/>
      <c r="RHA50" s="4305"/>
      <c r="RHB50" s="4304"/>
      <c r="RHC50" s="4299"/>
      <c r="RHD50" s="4300"/>
      <c r="RHE50" s="4301"/>
      <c r="RHF50" s="4302"/>
      <c r="RHG50" s="4299"/>
      <c r="RHH50" s="2602"/>
      <c r="RHI50" s="4287"/>
      <c r="RHJ50" s="4303"/>
      <c r="RHK50" s="4304"/>
      <c r="RHL50" s="2603"/>
      <c r="RHM50" s="4305"/>
      <c r="RHN50" s="4306"/>
      <c r="RHO50" s="4305"/>
      <c r="RHP50" s="4306"/>
      <c r="RHQ50" s="4299"/>
      <c r="RHR50" s="4300"/>
      <c r="RHS50" s="4305"/>
      <c r="RHT50" s="4304"/>
      <c r="RHU50" s="4299"/>
      <c r="RHV50" s="4300"/>
      <c r="RHW50" s="4301"/>
      <c r="RHX50" s="4302"/>
      <c r="RHY50" s="4299"/>
      <c r="RHZ50" s="2602"/>
      <c r="RIA50" s="4287"/>
      <c r="RIB50" s="4303"/>
      <c r="RIC50" s="4304"/>
      <c r="RID50" s="2603"/>
      <c r="RIE50" s="4305"/>
      <c r="RIF50" s="4306"/>
      <c r="RIG50" s="4305"/>
      <c r="RIH50" s="4306"/>
      <c r="RII50" s="4299"/>
      <c r="RIJ50" s="4300"/>
      <c r="RIK50" s="4305"/>
      <c r="RIL50" s="4304"/>
      <c r="RIM50" s="4299"/>
      <c r="RIN50" s="4300"/>
      <c r="RIO50" s="4301"/>
      <c r="RIP50" s="4302"/>
      <c r="RIQ50" s="4299"/>
      <c r="RIR50" s="2602"/>
      <c r="RIS50" s="4287"/>
      <c r="RIT50" s="4303"/>
      <c r="RIU50" s="4304"/>
      <c r="RIV50" s="2603"/>
      <c r="RIW50" s="4305"/>
      <c r="RIX50" s="4306"/>
      <c r="RIY50" s="4305"/>
      <c r="RIZ50" s="4306"/>
      <c r="RJA50" s="4299"/>
      <c r="RJB50" s="4300"/>
      <c r="RJC50" s="4305"/>
      <c r="RJD50" s="4304"/>
      <c r="RJE50" s="4299"/>
      <c r="RJF50" s="4300"/>
      <c r="RJG50" s="4301"/>
      <c r="RJH50" s="4302"/>
      <c r="RJI50" s="4299"/>
      <c r="RJJ50" s="2602"/>
      <c r="RJK50" s="4287"/>
      <c r="RJL50" s="4303"/>
      <c r="RJM50" s="4304"/>
      <c r="RJN50" s="2603"/>
      <c r="RJO50" s="4305"/>
      <c r="RJP50" s="4306"/>
      <c r="RJQ50" s="4305"/>
      <c r="RJR50" s="4306"/>
      <c r="RJS50" s="4299"/>
      <c r="RJT50" s="4300"/>
      <c r="RJU50" s="4305"/>
      <c r="RJV50" s="4304"/>
      <c r="RJW50" s="4299"/>
      <c r="RJX50" s="4300"/>
      <c r="RJY50" s="4301"/>
      <c r="RJZ50" s="4302"/>
      <c r="RKA50" s="4299"/>
      <c r="RKB50" s="2602"/>
      <c r="RKC50" s="4287"/>
      <c r="RKD50" s="4303"/>
      <c r="RKE50" s="4304"/>
      <c r="RKF50" s="2603"/>
      <c r="RKG50" s="4305"/>
      <c r="RKH50" s="4306"/>
      <c r="RKI50" s="4305"/>
      <c r="RKJ50" s="4306"/>
      <c r="RKK50" s="4299"/>
      <c r="RKL50" s="4300"/>
      <c r="RKM50" s="4305"/>
      <c r="RKN50" s="4304"/>
      <c r="RKO50" s="4299"/>
      <c r="RKP50" s="4300"/>
      <c r="RKQ50" s="4301"/>
      <c r="RKR50" s="4302"/>
      <c r="RKS50" s="4299"/>
      <c r="RKT50" s="2602"/>
      <c r="RKU50" s="4287"/>
      <c r="RKV50" s="4303"/>
      <c r="RKW50" s="4304"/>
      <c r="RKX50" s="2603"/>
      <c r="RKY50" s="4305"/>
      <c r="RKZ50" s="4306"/>
      <c r="RLA50" s="4305"/>
      <c r="RLB50" s="4306"/>
      <c r="RLC50" s="4299"/>
      <c r="RLD50" s="4300"/>
      <c r="RLE50" s="4305"/>
      <c r="RLF50" s="4304"/>
      <c r="RLG50" s="4299"/>
      <c r="RLH50" s="4300"/>
      <c r="RLI50" s="4301"/>
      <c r="RLJ50" s="4302"/>
      <c r="RLK50" s="4299"/>
      <c r="RLL50" s="2602"/>
      <c r="RLM50" s="4287"/>
      <c r="RLN50" s="4303"/>
      <c r="RLO50" s="4304"/>
      <c r="RLP50" s="2603"/>
      <c r="RLQ50" s="4305"/>
      <c r="RLR50" s="4306"/>
      <c r="RLS50" s="4305"/>
      <c r="RLT50" s="4306"/>
      <c r="RLU50" s="4299"/>
      <c r="RLV50" s="4300"/>
      <c r="RLW50" s="4305"/>
      <c r="RLX50" s="4304"/>
      <c r="RLY50" s="4299"/>
      <c r="RLZ50" s="4300"/>
      <c r="RMA50" s="4301"/>
      <c r="RMB50" s="4302"/>
      <c r="RMC50" s="4299"/>
      <c r="RMD50" s="2602"/>
      <c r="RME50" s="4287"/>
      <c r="RMF50" s="4303"/>
      <c r="RMG50" s="4304"/>
      <c r="RMH50" s="2603"/>
      <c r="RMI50" s="4305"/>
      <c r="RMJ50" s="4306"/>
      <c r="RMK50" s="4305"/>
      <c r="RML50" s="4306"/>
      <c r="RMM50" s="4299"/>
      <c r="RMN50" s="4300"/>
      <c r="RMO50" s="4305"/>
      <c r="RMP50" s="4304"/>
      <c r="RMQ50" s="4299"/>
      <c r="RMR50" s="4300"/>
      <c r="RMS50" s="4301"/>
      <c r="RMT50" s="4302"/>
      <c r="RMU50" s="4299"/>
      <c r="RMV50" s="2602"/>
      <c r="RMW50" s="4287"/>
      <c r="RMX50" s="4303"/>
      <c r="RMY50" s="4304"/>
      <c r="RMZ50" s="2603"/>
      <c r="RNA50" s="4305"/>
      <c r="RNB50" s="4306"/>
      <c r="RNC50" s="4305"/>
      <c r="RND50" s="4306"/>
      <c r="RNE50" s="4299"/>
      <c r="RNF50" s="4300"/>
      <c r="RNG50" s="4305"/>
      <c r="RNH50" s="4304"/>
      <c r="RNI50" s="4299"/>
      <c r="RNJ50" s="4300"/>
      <c r="RNK50" s="4301"/>
      <c r="RNL50" s="4302"/>
      <c r="RNM50" s="4299"/>
      <c r="RNN50" s="2602"/>
      <c r="RNO50" s="4287"/>
      <c r="RNP50" s="4303"/>
      <c r="RNQ50" s="4304"/>
      <c r="RNR50" s="2603"/>
      <c r="RNS50" s="4305"/>
      <c r="RNT50" s="4306"/>
      <c r="RNU50" s="4305"/>
      <c r="RNV50" s="4306"/>
      <c r="RNW50" s="4299"/>
      <c r="RNX50" s="4300"/>
      <c r="RNY50" s="4305"/>
      <c r="RNZ50" s="4304"/>
      <c r="ROA50" s="4299"/>
      <c r="ROB50" s="4300"/>
      <c r="ROC50" s="4301"/>
      <c r="ROD50" s="4302"/>
      <c r="ROE50" s="4299"/>
      <c r="ROF50" s="2602"/>
      <c r="ROG50" s="4287"/>
      <c r="ROH50" s="4303"/>
      <c r="ROI50" s="4304"/>
      <c r="ROJ50" s="2603"/>
      <c r="ROK50" s="4305"/>
      <c r="ROL50" s="4306"/>
      <c r="ROM50" s="4305"/>
      <c r="RON50" s="4306"/>
      <c r="ROO50" s="4299"/>
      <c r="ROP50" s="4300"/>
      <c r="ROQ50" s="4305"/>
      <c r="ROR50" s="4304"/>
      <c r="ROS50" s="4299"/>
      <c r="ROT50" s="4300"/>
      <c r="ROU50" s="4301"/>
      <c r="ROV50" s="4302"/>
      <c r="ROW50" s="4299"/>
      <c r="ROX50" s="2602"/>
      <c r="ROY50" s="4287"/>
      <c r="ROZ50" s="4303"/>
      <c r="RPA50" s="4304"/>
      <c r="RPB50" s="2603"/>
      <c r="RPC50" s="4305"/>
      <c r="RPD50" s="4306"/>
      <c r="RPE50" s="4305"/>
      <c r="RPF50" s="4306"/>
      <c r="RPG50" s="4299"/>
      <c r="RPH50" s="4300"/>
      <c r="RPI50" s="4305"/>
      <c r="RPJ50" s="4304"/>
      <c r="RPK50" s="4299"/>
      <c r="RPL50" s="4300"/>
      <c r="RPM50" s="4301"/>
      <c r="RPN50" s="4302"/>
      <c r="RPO50" s="4299"/>
      <c r="RPP50" s="2602"/>
      <c r="RPQ50" s="4287"/>
      <c r="RPR50" s="4303"/>
      <c r="RPS50" s="4304"/>
      <c r="RPT50" s="2603"/>
      <c r="RPU50" s="4305"/>
      <c r="RPV50" s="4306"/>
      <c r="RPW50" s="4305"/>
      <c r="RPX50" s="4306"/>
      <c r="RPY50" s="4299"/>
      <c r="RPZ50" s="4300"/>
      <c r="RQA50" s="4305"/>
      <c r="RQB50" s="4304"/>
      <c r="RQC50" s="4299"/>
      <c r="RQD50" s="4300"/>
      <c r="RQE50" s="4301"/>
      <c r="RQF50" s="4302"/>
      <c r="RQG50" s="4299"/>
      <c r="RQH50" s="2602"/>
      <c r="RQI50" s="4287"/>
      <c r="RQJ50" s="4303"/>
      <c r="RQK50" s="4304"/>
      <c r="RQL50" s="2603"/>
      <c r="RQM50" s="4305"/>
      <c r="RQN50" s="4306"/>
      <c r="RQO50" s="4305"/>
      <c r="RQP50" s="4306"/>
      <c r="RQQ50" s="4299"/>
      <c r="RQR50" s="4300"/>
      <c r="RQS50" s="4305"/>
      <c r="RQT50" s="4304"/>
      <c r="RQU50" s="4299"/>
      <c r="RQV50" s="4300"/>
      <c r="RQW50" s="4301"/>
      <c r="RQX50" s="4302"/>
      <c r="RQY50" s="4299"/>
      <c r="RQZ50" s="2602"/>
      <c r="RRA50" s="4287"/>
      <c r="RRB50" s="4303"/>
      <c r="RRC50" s="4304"/>
      <c r="RRD50" s="2603"/>
      <c r="RRE50" s="4305"/>
      <c r="RRF50" s="4306"/>
      <c r="RRG50" s="4305"/>
      <c r="RRH50" s="4306"/>
      <c r="RRI50" s="4299"/>
      <c r="RRJ50" s="4300"/>
      <c r="RRK50" s="4305"/>
      <c r="RRL50" s="4304"/>
      <c r="RRM50" s="4299"/>
      <c r="RRN50" s="4300"/>
      <c r="RRO50" s="4301"/>
      <c r="RRP50" s="4302"/>
      <c r="RRQ50" s="4299"/>
      <c r="RRR50" s="2602"/>
      <c r="RRS50" s="4287"/>
      <c r="RRT50" s="4303"/>
      <c r="RRU50" s="4304"/>
      <c r="RRV50" s="2603"/>
      <c r="RRW50" s="4305"/>
      <c r="RRX50" s="4306"/>
      <c r="RRY50" s="4305"/>
      <c r="RRZ50" s="4306"/>
      <c r="RSA50" s="4299"/>
      <c r="RSB50" s="4300"/>
      <c r="RSC50" s="4305"/>
      <c r="RSD50" s="4304"/>
      <c r="RSE50" s="4299"/>
      <c r="RSF50" s="4300"/>
      <c r="RSG50" s="4301"/>
      <c r="RSH50" s="4302"/>
      <c r="RSI50" s="4299"/>
      <c r="RSJ50" s="2602"/>
      <c r="RSK50" s="4287"/>
      <c r="RSL50" s="4303"/>
      <c r="RSM50" s="4304"/>
      <c r="RSN50" s="2603"/>
      <c r="RSO50" s="4305"/>
      <c r="RSP50" s="4306"/>
      <c r="RSQ50" s="4305"/>
      <c r="RSR50" s="4306"/>
      <c r="RSS50" s="4299"/>
      <c r="RST50" s="4300"/>
      <c r="RSU50" s="4305"/>
      <c r="RSV50" s="4304"/>
      <c r="RSW50" s="4299"/>
      <c r="RSX50" s="4300"/>
      <c r="RSY50" s="4301"/>
      <c r="RSZ50" s="4302"/>
      <c r="RTA50" s="4299"/>
      <c r="RTB50" s="2602"/>
      <c r="RTC50" s="4287"/>
      <c r="RTD50" s="4303"/>
      <c r="RTE50" s="4304"/>
      <c r="RTF50" s="2603"/>
      <c r="RTG50" s="4305"/>
      <c r="RTH50" s="4306"/>
      <c r="RTI50" s="4305"/>
      <c r="RTJ50" s="4306"/>
      <c r="RTK50" s="4299"/>
      <c r="RTL50" s="4300"/>
      <c r="RTM50" s="4305"/>
      <c r="RTN50" s="4304"/>
      <c r="RTO50" s="4299"/>
      <c r="RTP50" s="4300"/>
      <c r="RTQ50" s="4301"/>
      <c r="RTR50" s="4302"/>
      <c r="RTS50" s="4299"/>
      <c r="RTT50" s="2602"/>
      <c r="RTU50" s="4287"/>
      <c r="RTV50" s="4303"/>
      <c r="RTW50" s="4304"/>
      <c r="RTX50" s="2603"/>
      <c r="RTY50" s="4305"/>
      <c r="RTZ50" s="4306"/>
      <c r="RUA50" s="4305"/>
      <c r="RUB50" s="4306"/>
      <c r="RUC50" s="4299"/>
      <c r="RUD50" s="4300"/>
      <c r="RUE50" s="4305"/>
      <c r="RUF50" s="4304"/>
      <c r="RUG50" s="4299"/>
      <c r="RUH50" s="4300"/>
      <c r="RUI50" s="4301"/>
      <c r="RUJ50" s="4302"/>
      <c r="RUK50" s="4299"/>
      <c r="RUL50" s="2602"/>
      <c r="RUM50" s="4287"/>
      <c r="RUN50" s="4303"/>
      <c r="RUO50" s="4304"/>
      <c r="RUP50" s="2603"/>
      <c r="RUQ50" s="4305"/>
      <c r="RUR50" s="4306"/>
      <c r="RUS50" s="4305"/>
      <c r="RUT50" s="4306"/>
      <c r="RUU50" s="4299"/>
      <c r="RUV50" s="4300"/>
      <c r="RUW50" s="4305"/>
      <c r="RUX50" s="4304"/>
      <c r="RUY50" s="4299"/>
      <c r="RUZ50" s="4300"/>
      <c r="RVA50" s="4301"/>
      <c r="RVB50" s="4302"/>
      <c r="RVC50" s="4299"/>
      <c r="RVD50" s="2602"/>
      <c r="RVE50" s="4287"/>
      <c r="RVF50" s="4303"/>
      <c r="RVG50" s="4304"/>
      <c r="RVH50" s="2603"/>
      <c r="RVI50" s="4305"/>
      <c r="RVJ50" s="4306"/>
      <c r="RVK50" s="4305"/>
      <c r="RVL50" s="4306"/>
      <c r="RVM50" s="4299"/>
      <c r="RVN50" s="4300"/>
      <c r="RVO50" s="4305"/>
      <c r="RVP50" s="4304"/>
      <c r="RVQ50" s="4299"/>
      <c r="RVR50" s="4300"/>
      <c r="RVS50" s="4301"/>
      <c r="RVT50" s="4302"/>
      <c r="RVU50" s="4299"/>
      <c r="RVV50" s="2602"/>
      <c r="RVW50" s="4287"/>
      <c r="RVX50" s="4303"/>
      <c r="RVY50" s="4304"/>
      <c r="RVZ50" s="2603"/>
      <c r="RWA50" s="4305"/>
      <c r="RWB50" s="4306"/>
      <c r="RWC50" s="4305"/>
      <c r="RWD50" s="4306"/>
      <c r="RWE50" s="4299"/>
      <c r="RWF50" s="4300"/>
      <c r="RWG50" s="4305"/>
      <c r="RWH50" s="4304"/>
      <c r="RWI50" s="4299"/>
      <c r="RWJ50" s="4300"/>
      <c r="RWK50" s="4301"/>
      <c r="RWL50" s="4302"/>
      <c r="RWM50" s="4299"/>
      <c r="RWN50" s="2602"/>
      <c r="RWO50" s="4287"/>
      <c r="RWP50" s="4303"/>
      <c r="RWQ50" s="4304"/>
      <c r="RWR50" s="2603"/>
      <c r="RWS50" s="4305"/>
      <c r="RWT50" s="4306"/>
      <c r="RWU50" s="4305"/>
      <c r="RWV50" s="4306"/>
      <c r="RWW50" s="4299"/>
      <c r="RWX50" s="4300"/>
      <c r="RWY50" s="4305"/>
      <c r="RWZ50" s="4304"/>
      <c r="RXA50" s="4299"/>
      <c r="RXB50" s="4300"/>
      <c r="RXC50" s="4301"/>
      <c r="RXD50" s="4302"/>
      <c r="RXE50" s="4299"/>
      <c r="RXF50" s="2602"/>
      <c r="RXG50" s="4287"/>
      <c r="RXH50" s="4303"/>
      <c r="RXI50" s="4304"/>
      <c r="RXJ50" s="2603"/>
      <c r="RXK50" s="4305"/>
      <c r="RXL50" s="4306"/>
      <c r="RXM50" s="4305"/>
      <c r="RXN50" s="4306"/>
      <c r="RXO50" s="4299"/>
      <c r="RXP50" s="4300"/>
      <c r="RXQ50" s="4305"/>
      <c r="RXR50" s="4304"/>
      <c r="RXS50" s="4299"/>
      <c r="RXT50" s="4300"/>
      <c r="RXU50" s="4301"/>
      <c r="RXV50" s="4302"/>
      <c r="RXW50" s="4299"/>
      <c r="RXX50" s="2602"/>
      <c r="RXY50" s="4287"/>
      <c r="RXZ50" s="4303"/>
      <c r="RYA50" s="4304"/>
      <c r="RYB50" s="2603"/>
      <c r="RYC50" s="4305"/>
      <c r="RYD50" s="4306"/>
      <c r="RYE50" s="4305"/>
      <c r="RYF50" s="4306"/>
      <c r="RYG50" s="4299"/>
      <c r="RYH50" s="4300"/>
      <c r="RYI50" s="4305"/>
      <c r="RYJ50" s="4304"/>
      <c r="RYK50" s="4299"/>
      <c r="RYL50" s="4300"/>
      <c r="RYM50" s="4301"/>
      <c r="RYN50" s="4302"/>
      <c r="RYO50" s="4299"/>
      <c r="RYP50" s="2602"/>
      <c r="RYQ50" s="4287"/>
      <c r="RYR50" s="4303"/>
      <c r="RYS50" s="4304"/>
      <c r="RYT50" s="2603"/>
      <c r="RYU50" s="4305"/>
      <c r="RYV50" s="4306"/>
      <c r="RYW50" s="4305"/>
      <c r="RYX50" s="4306"/>
      <c r="RYY50" s="4299"/>
      <c r="RYZ50" s="4300"/>
      <c r="RZA50" s="4305"/>
      <c r="RZB50" s="4304"/>
      <c r="RZC50" s="4299"/>
      <c r="RZD50" s="4300"/>
      <c r="RZE50" s="4301"/>
      <c r="RZF50" s="4302"/>
      <c r="RZG50" s="4299"/>
      <c r="RZH50" s="2602"/>
      <c r="RZI50" s="4287"/>
      <c r="RZJ50" s="4303"/>
      <c r="RZK50" s="4304"/>
      <c r="RZL50" s="2603"/>
      <c r="RZM50" s="4305"/>
      <c r="RZN50" s="4306"/>
      <c r="RZO50" s="4305"/>
      <c r="RZP50" s="4306"/>
      <c r="RZQ50" s="4299"/>
      <c r="RZR50" s="4300"/>
      <c r="RZS50" s="4305"/>
      <c r="RZT50" s="4304"/>
      <c r="RZU50" s="4299"/>
      <c r="RZV50" s="4300"/>
      <c r="RZW50" s="4301"/>
      <c r="RZX50" s="4302"/>
      <c r="RZY50" s="4299"/>
      <c r="RZZ50" s="2602"/>
      <c r="SAA50" s="4287"/>
      <c r="SAB50" s="4303"/>
      <c r="SAC50" s="4304"/>
      <c r="SAD50" s="2603"/>
      <c r="SAE50" s="4305"/>
      <c r="SAF50" s="4306"/>
      <c r="SAG50" s="4305"/>
      <c r="SAH50" s="4306"/>
      <c r="SAI50" s="4299"/>
      <c r="SAJ50" s="4300"/>
      <c r="SAK50" s="4305"/>
      <c r="SAL50" s="4304"/>
      <c r="SAM50" s="4299"/>
      <c r="SAN50" s="4300"/>
      <c r="SAO50" s="4301"/>
      <c r="SAP50" s="4302"/>
      <c r="SAQ50" s="4299"/>
      <c r="SAR50" s="2602"/>
      <c r="SAS50" s="4287"/>
      <c r="SAT50" s="4303"/>
      <c r="SAU50" s="4304"/>
      <c r="SAV50" s="2603"/>
      <c r="SAW50" s="4305"/>
      <c r="SAX50" s="4306"/>
      <c r="SAY50" s="4305"/>
      <c r="SAZ50" s="4306"/>
      <c r="SBA50" s="4299"/>
      <c r="SBB50" s="4300"/>
      <c r="SBC50" s="4305"/>
      <c r="SBD50" s="4304"/>
      <c r="SBE50" s="4299"/>
      <c r="SBF50" s="4300"/>
      <c r="SBG50" s="4301"/>
      <c r="SBH50" s="4302"/>
      <c r="SBI50" s="4299"/>
      <c r="SBJ50" s="2602"/>
      <c r="SBK50" s="4287"/>
      <c r="SBL50" s="4303"/>
      <c r="SBM50" s="4304"/>
      <c r="SBN50" s="2603"/>
      <c r="SBO50" s="4305"/>
      <c r="SBP50" s="4306"/>
      <c r="SBQ50" s="4305"/>
      <c r="SBR50" s="4306"/>
      <c r="SBS50" s="4299"/>
      <c r="SBT50" s="4300"/>
      <c r="SBU50" s="4305"/>
      <c r="SBV50" s="4304"/>
      <c r="SBW50" s="4299"/>
      <c r="SBX50" s="4300"/>
      <c r="SBY50" s="4301"/>
      <c r="SBZ50" s="4302"/>
      <c r="SCA50" s="4299"/>
      <c r="SCB50" s="2602"/>
      <c r="SCC50" s="4287"/>
      <c r="SCD50" s="4303"/>
      <c r="SCE50" s="4304"/>
      <c r="SCF50" s="2603"/>
      <c r="SCG50" s="4305"/>
      <c r="SCH50" s="4306"/>
      <c r="SCI50" s="4305"/>
      <c r="SCJ50" s="4306"/>
      <c r="SCK50" s="4299"/>
      <c r="SCL50" s="4300"/>
      <c r="SCM50" s="4305"/>
      <c r="SCN50" s="4304"/>
      <c r="SCO50" s="4299"/>
      <c r="SCP50" s="4300"/>
      <c r="SCQ50" s="4301"/>
      <c r="SCR50" s="4302"/>
      <c r="SCS50" s="4299"/>
      <c r="SCT50" s="2602"/>
      <c r="SCU50" s="4287"/>
      <c r="SCV50" s="4303"/>
      <c r="SCW50" s="4304"/>
      <c r="SCX50" s="2603"/>
      <c r="SCY50" s="4305"/>
      <c r="SCZ50" s="4306"/>
      <c r="SDA50" s="4305"/>
      <c r="SDB50" s="4306"/>
      <c r="SDC50" s="4299"/>
      <c r="SDD50" s="4300"/>
      <c r="SDE50" s="4305"/>
      <c r="SDF50" s="4304"/>
      <c r="SDG50" s="4299"/>
      <c r="SDH50" s="4300"/>
      <c r="SDI50" s="4301"/>
      <c r="SDJ50" s="4302"/>
      <c r="SDK50" s="4299"/>
      <c r="SDL50" s="2602"/>
      <c r="SDM50" s="4287"/>
      <c r="SDN50" s="4303"/>
      <c r="SDO50" s="4304"/>
      <c r="SDP50" s="2603"/>
      <c r="SDQ50" s="4305"/>
      <c r="SDR50" s="4306"/>
      <c r="SDS50" s="4305"/>
      <c r="SDT50" s="4306"/>
      <c r="SDU50" s="4299"/>
      <c r="SDV50" s="4300"/>
      <c r="SDW50" s="4305"/>
      <c r="SDX50" s="4304"/>
      <c r="SDY50" s="4299"/>
      <c r="SDZ50" s="4300"/>
      <c r="SEA50" s="4301"/>
      <c r="SEB50" s="4302"/>
      <c r="SEC50" s="4299"/>
      <c r="SED50" s="2602"/>
      <c r="SEE50" s="4287"/>
      <c r="SEF50" s="4303"/>
      <c r="SEG50" s="4304"/>
      <c r="SEH50" s="2603"/>
      <c r="SEI50" s="4305"/>
      <c r="SEJ50" s="4306"/>
      <c r="SEK50" s="4305"/>
      <c r="SEL50" s="4306"/>
      <c r="SEM50" s="4299"/>
      <c r="SEN50" s="4300"/>
      <c r="SEO50" s="4305"/>
      <c r="SEP50" s="4304"/>
      <c r="SEQ50" s="4299"/>
      <c r="SER50" s="4300"/>
      <c r="SES50" s="4301"/>
      <c r="SET50" s="4302"/>
      <c r="SEU50" s="4299"/>
      <c r="SEV50" s="2602"/>
      <c r="SEW50" s="4287"/>
      <c r="SEX50" s="4303"/>
      <c r="SEY50" s="4304"/>
      <c r="SEZ50" s="2603"/>
      <c r="SFA50" s="4305"/>
      <c r="SFB50" s="4306"/>
      <c r="SFC50" s="4305"/>
      <c r="SFD50" s="4306"/>
      <c r="SFE50" s="4299"/>
      <c r="SFF50" s="4300"/>
      <c r="SFG50" s="4305"/>
      <c r="SFH50" s="4304"/>
      <c r="SFI50" s="4299"/>
      <c r="SFJ50" s="4300"/>
      <c r="SFK50" s="4301"/>
      <c r="SFL50" s="4302"/>
      <c r="SFM50" s="4299"/>
      <c r="SFN50" s="2602"/>
      <c r="SFO50" s="4287"/>
      <c r="SFP50" s="4303"/>
      <c r="SFQ50" s="4304"/>
      <c r="SFR50" s="2603"/>
      <c r="SFS50" s="4305"/>
      <c r="SFT50" s="4306"/>
      <c r="SFU50" s="4305"/>
      <c r="SFV50" s="4306"/>
      <c r="SFW50" s="4299"/>
      <c r="SFX50" s="4300"/>
      <c r="SFY50" s="4305"/>
      <c r="SFZ50" s="4304"/>
      <c r="SGA50" s="4299"/>
      <c r="SGB50" s="4300"/>
      <c r="SGC50" s="4301"/>
      <c r="SGD50" s="4302"/>
      <c r="SGE50" s="4299"/>
      <c r="SGF50" s="2602"/>
      <c r="SGG50" s="4287"/>
      <c r="SGH50" s="4303"/>
      <c r="SGI50" s="4304"/>
      <c r="SGJ50" s="2603"/>
      <c r="SGK50" s="4305"/>
      <c r="SGL50" s="4306"/>
      <c r="SGM50" s="4305"/>
      <c r="SGN50" s="4306"/>
      <c r="SGO50" s="4299"/>
      <c r="SGP50" s="4300"/>
      <c r="SGQ50" s="4305"/>
      <c r="SGR50" s="4304"/>
      <c r="SGS50" s="4299"/>
      <c r="SGT50" s="4300"/>
      <c r="SGU50" s="4301"/>
      <c r="SGV50" s="4302"/>
      <c r="SGW50" s="4299"/>
      <c r="SGX50" s="2602"/>
      <c r="SGY50" s="4287"/>
      <c r="SGZ50" s="4303"/>
      <c r="SHA50" s="4304"/>
      <c r="SHB50" s="2603"/>
      <c r="SHC50" s="4305"/>
      <c r="SHD50" s="4306"/>
      <c r="SHE50" s="4305"/>
      <c r="SHF50" s="4306"/>
      <c r="SHG50" s="4299"/>
      <c r="SHH50" s="4300"/>
      <c r="SHI50" s="4305"/>
      <c r="SHJ50" s="4304"/>
      <c r="SHK50" s="4299"/>
      <c r="SHL50" s="4300"/>
      <c r="SHM50" s="4301"/>
      <c r="SHN50" s="4302"/>
      <c r="SHO50" s="4299"/>
      <c r="SHP50" s="2602"/>
      <c r="SHQ50" s="4287"/>
      <c r="SHR50" s="4303"/>
      <c r="SHS50" s="4304"/>
      <c r="SHT50" s="2603"/>
      <c r="SHU50" s="4305"/>
      <c r="SHV50" s="4306"/>
      <c r="SHW50" s="4305"/>
      <c r="SHX50" s="4306"/>
      <c r="SHY50" s="4299"/>
      <c r="SHZ50" s="4300"/>
      <c r="SIA50" s="4305"/>
      <c r="SIB50" s="4304"/>
      <c r="SIC50" s="4299"/>
      <c r="SID50" s="4300"/>
      <c r="SIE50" s="4301"/>
      <c r="SIF50" s="4302"/>
      <c r="SIG50" s="4299"/>
      <c r="SIH50" s="2602"/>
      <c r="SII50" s="4287"/>
      <c r="SIJ50" s="4303"/>
      <c r="SIK50" s="4304"/>
      <c r="SIL50" s="2603"/>
      <c r="SIM50" s="4305"/>
      <c r="SIN50" s="4306"/>
      <c r="SIO50" s="4305"/>
      <c r="SIP50" s="4306"/>
      <c r="SIQ50" s="4299"/>
      <c r="SIR50" s="4300"/>
      <c r="SIS50" s="4305"/>
      <c r="SIT50" s="4304"/>
      <c r="SIU50" s="4299"/>
      <c r="SIV50" s="4300"/>
      <c r="SIW50" s="4301"/>
      <c r="SIX50" s="4302"/>
      <c r="SIY50" s="4299"/>
      <c r="SIZ50" s="2602"/>
      <c r="SJA50" s="4287"/>
      <c r="SJB50" s="4303"/>
      <c r="SJC50" s="4304"/>
      <c r="SJD50" s="2603"/>
      <c r="SJE50" s="4305"/>
      <c r="SJF50" s="4306"/>
      <c r="SJG50" s="4305"/>
      <c r="SJH50" s="4306"/>
      <c r="SJI50" s="4299"/>
      <c r="SJJ50" s="4300"/>
      <c r="SJK50" s="4305"/>
      <c r="SJL50" s="4304"/>
      <c r="SJM50" s="4299"/>
      <c r="SJN50" s="4300"/>
      <c r="SJO50" s="4301"/>
      <c r="SJP50" s="4302"/>
      <c r="SJQ50" s="4299"/>
      <c r="SJR50" s="2602"/>
      <c r="SJS50" s="4287"/>
      <c r="SJT50" s="4303"/>
      <c r="SJU50" s="4304"/>
      <c r="SJV50" s="2603"/>
      <c r="SJW50" s="4305"/>
      <c r="SJX50" s="4306"/>
      <c r="SJY50" s="4305"/>
      <c r="SJZ50" s="4306"/>
      <c r="SKA50" s="4299"/>
      <c r="SKB50" s="4300"/>
      <c r="SKC50" s="4305"/>
      <c r="SKD50" s="4304"/>
      <c r="SKE50" s="4299"/>
      <c r="SKF50" s="4300"/>
      <c r="SKG50" s="4301"/>
      <c r="SKH50" s="4302"/>
      <c r="SKI50" s="4299"/>
      <c r="SKJ50" s="2602"/>
      <c r="SKK50" s="4287"/>
      <c r="SKL50" s="4303"/>
      <c r="SKM50" s="4304"/>
      <c r="SKN50" s="2603"/>
      <c r="SKO50" s="4305"/>
      <c r="SKP50" s="4306"/>
      <c r="SKQ50" s="4305"/>
      <c r="SKR50" s="4306"/>
      <c r="SKS50" s="4299"/>
      <c r="SKT50" s="4300"/>
      <c r="SKU50" s="4305"/>
      <c r="SKV50" s="4304"/>
      <c r="SKW50" s="4299"/>
      <c r="SKX50" s="4300"/>
      <c r="SKY50" s="4301"/>
      <c r="SKZ50" s="4302"/>
      <c r="SLA50" s="4299"/>
      <c r="SLB50" s="2602"/>
      <c r="SLC50" s="4287"/>
      <c r="SLD50" s="4303"/>
      <c r="SLE50" s="4304"/>
      <c r="SLF50" s="2603"/>
      <c r="SLG50" s="4305"/>
      <c r="SLH50" s="4306"/>
      <c r="SLI50" s="4305"/>
      <c r="SLJ50" s="4306"/>
      <c r="SLK50" s="4299"/>
      <c r="SLL50" s="4300"/>
      <c r="SLM50" s="4305"/>
      <c r="SLN50" s="4304"/>
      <c r="SLO50" s="4299"/>
      <c r="SLP50" s="4300"/>
      <c r="SLQ50" s="4301"/>
      <c r="SLR50" s="4302"/>
      <c r="SLS50" s="4299"/>
      <c r="SLT50" s="2602"/>
      <c r="SLU50" s="4287"/>
      <c r="SLV50" s="4303"/>
      <c r="SLW50" s="4304"/>
      <c r="SLX50" s="2603"/>
      <c r="SLY50" s="4305"/>
      <c r="SLZ50" s="4306"/>
      <c r="SMA50" s="4305"/>
      <c r="SMB50" s="4306"/>
      <c r="SMC50" s="4299"/>
      <c r="SMD50" s="4300"/>
      <c r="SME50" s="4305"/>
      <c r="SMF50" s="4304"/>
      <c r="SMG50" s="4299"/>
      <c r="SMH50" s="4300"/>
      <c r="SMI50" s="4301"/>
      <c r="SMJ50" s="4302"/>
      <c r="SMK50" s="4299"/>
      <c r="SML50" s="2602"/>
      <c r="SMM50" s="4287"/>
      <c r="SMN50" s="4303"/>
      <c r="SMO50" s="4304"/>
      <c r="SMP50" s="2603"/>
      <c r="SMQ50" s="4305"/>
      <c r="SMR50" s="4306"/>
      <c r="SMS50" s="4305"/>
      <c r="SMT50" s="4306"/>
      <c r="SMU50" s="4299"/>
      <c r="SMV50" s="4300"/>
      <c r="SMW50" s="4305"/>
      <c r="SMX50" s="4304"/>
      <c r="SMY50" s="4299"/>
      <c r="SMZ50" s="4300"/>
      <c r="SNA50" s="4301"/>
      <c r="SNB50" s="4302"/>
      <c r="SNC50" s="4299"/>
      <c r="SND50" s="2602"/>
      <c r="SNE50" s="4287"/>
      <c r="SNF50" s="4303"/>
      <c r="SNG50" s="4304"/>
      <c r="SNH50" s="2603"/>
      <c r="SNI50" s="4305"/>
      <c r="SNJ50" s="4306"/>
      <c r="SNK50" s="4305"/>
      <c r="SNL50" s="4306"/>
      <c r="SNM50" s="4299"/>
      <c r="SNN50" s="4300"/>
      <c r="SNO50" s="4305"/>
      <c r="SNP50" s="4304"/>
      <c r="SNQ50" s="4299"/>
      <c r="SNR50" s="4300"/>
      <c r="SNS50" s="4301"/>
      <c r="SNT50" s="4302"/>
      <c r="SNU50" s="4299"/>
      <c r="SNV50" s="2602"/>
      <c r="SNW50" s="4287"/>
      <c r="SNX50" s="4303"/>
      <c r="SNY50" s="4304"/>
      <c r="SNZ50" s="2603"/>
      <c r="SOA50" s="4305"/>
      <c r="SOB50" s="4306"/>
      <c r="SOC50" s="4305"/>
      <c r="SOD50" s="4306"/>
      <c r="SOE50" s="4299"/>
      <c r="SOF50" s="4300"/>
      <c r="SOG50" s="4305"/>
      <c r="SOH50" s="4304"/>
      <c r="SOI50" s="4299"/>
      <c r="SOJ50" s="4300"/>
      <c r="SOK50" s="4301"/>
      <c r="SOL50" s="4302"/>
      <c r="SOM50" s="4299"/>
      <c r="SON50" s="2602"/>
      <c r="SOO50" s="4287"/>
      <c r="SOP50" s="4303"/>
      <c r="SOQ50" s="4304"/>
      <c r="SOR50" s="2603"/>
      <c r="SOS50" s="4305"/>
      <c r="SOT50" s="4306"/>
      <c r="SOU50" s="4305"/>
      <c r="SOV50" s="4306"/>
      <c r="SOW50" s="4299"/>
      <c r="SOX50" s="4300"/>
      <c r="SOY50" s="4305"/>
      <c r="SOZ50" s="4304"/>
      <c r="SPA50" s="4299"/>
      <c r="SPB50" s="4300"/>
      <c r="SPC50" s="4301"/>
      <c r="SPD50" s="4302"/>
      <c r="SPE50" s="4299"/>
      <c r="SPF50" s="2602"/>
      <c r="SPG50" s="4287"/>
      <c r="SPH50" s="4303"/>
      <c r="SPI50" s="4304"/>
      <c r="SPJ50" s="2603"/>
      <c r="SPK50" s="4305"/>
      <c r="SPL50" s="4306"/>
      <c r="SPM50" s="4305"/>
      <c r="SPN50" s="4306"/>
      <c r="SPO50" s="4299"/>
      <c r="SPP50" s="4300"/>
      <c r="SPQ50" s="4305"/>
      <c r="SPR50" s="4304"/>
      <c r="SPS50" s="4299"/>
      <c r="SPT50" s="4300"/>
      <c r="SPU50" s="4301"/>
      <c r="SPV50" s="4302"/>
      <c r="SPW50" s="4299"/>
      <c r="SPX50" s="2602"/>
      <c r="SPY50" s="4287"/>
      <c r="SPZ50" s="4303"/>
      <c r="SQA50" s="4304"/>
      <c r="SQB50" s="2603"/>
      <c r="SQC50" s="4305"/>
      <c r="SQD50" s="4306"/>
      <c r="SQE50" s="4305"/>
      <c r="SQF50" s="4306"/>
      <c r="SQG50" s="4299"/>
      <c r="SQH50" s="4300"/>
      <c r="SQI50" s="4305"/>
      <c r="SQJ50" s="4304"/>
      <c r="SQK50" s="4299"/>
      <c r="SQL50" s="4300"/>
      <c r="SQM50" s="4301"/>
      <c r="SQN50" s="4302"/>
      <c r="SQO50" s="4299"/>
      <c r="SQP50" s="2602"/>
      <c r="SQQ50" s="4287"/>
      <c r="SQR50" s="4303"/>
      <c r="SQS50" s="4304"/>
      <c r="SQT50" s="2603"/>
      <c r="SQU50" s="4305"/>
      <c r="SQV50" s="4306"/>
      <c r="SQW50" s="4305"/>
      <c r="SQX50" s="4306"/>
      <c r="SQY50" s="4299"/>
      <c r="SQZ50" s="4300"/>
      <c r="SRA50" s="4305"/>
      <c r="SRB50" s="4304"/>
      <c r="SRC50" s="4299"/>
      <c r="SRD50" s="4300"/>
      <c r="SRE50" s="4301"/>
      <c r="SRF50" s="4302"/>
      <c r="SRG50" s="4299"/>
      <c r="SRH50" s="2602"/>
      <c r="SRI50" s="4287"/>
      <c r="SRJ50" s="4303"/>
      <c r="SRK50" s="4304"/>
      <c r="SRL50" s="2603"/>
      <c r="SRM50" s="4305"/>
      <c r="SRN50" s="4306"/>
      <c r="SRO50" s="4305"/>
      <c r="SRP50" s="4306"/>
      <c r="SRQ50" s="4299"/>
      <c r="SRR50" s="4300"/>
      <c r="SRS50" s="4305"/>
      <c r="SRT50" s="4304"/>
      <c r="SRU50" s="4299"/>
      <c r="SRV50" s="4300"/>
      <c r="SRW50" s="4301"/>
      <c r="SRX50" s="4302"/>
      <c r="SRY50" s="4299"/>
      <c r="SRZ50" s="2602"/>
      <c r="SSA50" s="4287"/>
      <c r="SSB50" s="4303"/>
      <c r="SSC50" s="4304"/>
      <c r="SSD50" s="2603"/>
      <c r="SSE50" s="4305"/>
      <c r="SSF50" s="4306"/>
      <c r="SSG50" s="4305"/>
      <c r="SSH50" s="4306"/>
      <c r="SSI50" s="4299"/>
      <c r="SSJ50" s="4300"/>
      <c r="SSK50" s="4305"/>
      <c r="SSL50" s="4304"/>
      <c r="SSM50" s="4299"/>
      <c r="SSN50" s="4300"/>
      <c r="SSO50" s="4301"/>
      <c r="SSP50" s="4302"/>
      <c r="SSQ50" s="4299"/>
      <c r="SSR50" s="2602"/>
      <c r="SSS50" s="4287"/>
      <c r="SST50" s="4303"/>
      <c r="SSU50" s="4304"/>
      <c r="SSV50" s="2603"/>
      <c r="SSW50" s="4305"/>
      <c r="SSX50" s="4306"/>
      <c r="SSY50" s="4305"/>
      <c r="SSZ50" s="4306"/>
      <c r="STA50" s="4299"/>
      <c r="STB50" s="4300"/>
      <c r="STC50" s="4305"/>
      <c r="STD50" s="4304"/>
      <c r="STE50" s="4299"/>
      <c r="STF50" s="4300"/>
      <c r="STG50" s="4301"/>
      <c r="STH50" s="4302"/>
      <c r="STI50" s="4299"/>
      <c r="STJ50" s="2602"/>
      <c r="STK50" s="4287"/>
      <c r="STL50" s="4303"/>
      <c r="STM50" s="4304"/>
      <c r="STN50" s="2603"/>
      <c r="STO50" s="4305"/>
      <c r="STP50" s="4306"/>
      <c r="STQ50" s="4305"/>
      <c r="STR50" s="4306"/>
      <c r="STS50" s="4299"/>
      <c r="STT50" s="4300"/>
      <c r="STU50" s="4305"/>
      <c r="STV50" s="4304"/>
      <c r="STW50" s="4299"/>
      <c r="STX50" s="4300"/>
      <c r="STY50" s="4301"/>
      <c r="STZ50" s="4302"/>
      <c r="SUA50" s="4299"/>
      <c r="SUB50" s="2602"/>
      <c r="SUC50" s="4287"/>
      <c r="SUD50" s="4303"/>
      <c r="SUE50" s="4304"/>
      <c r="SUF50" s="2603"/>
      <c r="SUG50" s="4305"/>
      <c r="SUH50" s="4306"/>
      <c r="SUI50" s="4305"/>
      <c r="SUJ50" s="4306"/>
      <c r="SUK50" s="4299"/>
      <c r="SUL50" s="4300"/>
      <c r="SUM50" s="4305"/>
      <c r="SUN50" s="4304"/>
      <c r="SUO50" s="4299"/>
      <c r="SUP50" s="4300"/>
      <c r="SUQ50" s="4301"/>
      <c r="SUR50" s="4302"/>
      <c r="SUS50" s="4299"/>
      <c r="SUT50" s="2602"/>
      <c r="SUU50" s="4287"/>
      <c r="SUV50" s="4303"/>
      <c r="SUW50" s="4304"/>
      <c r="SUX50" s="2603"/>
      <c r="SUY50" s="4305"/>
      <c r="SUZ50" s="4306"/>
      <c r="SVA50" s="4305"/>
      <c r="SVB50" s="4306"/>
      <c r="SVC50" s="4299"/>
      <c r="SVD50" s="4300"/>
      <c r="SVE50" s="4305"/>
      <c r="SVF50" s="4304"/>
      <c r="SVG50" s="4299"/>
      <c r="SVH50" s="4300"/>
      <c r="SVI50" s="4301"/>
      <c r="SVJ50" s="4302"/>
      <c r="SVK50" s="4299"/>
      <c r="SVL50" s="2602"/>
      <c r="SVM50" s="4287"/>
      <c r="SVN50" s="4303"/>
      <c r="SVO50" s="4304"/>
      <c r="SVP50" s="2603"/>
      <c r="SVQ50" s="4305"/>
      <c r="SVR50" s="4306"/>
      <c r="SVS50" s="4305"/>
      <c r="SVT50" s="4306"/>
      <c r="SVU50" s="4299"/>
      <c r="SVV50" s="4300"/>
      <c r="SVW50" s="4305"/>
      <c r="SVX50" s="4304"/>
      <c r="SVY50" s="4299"/>
      <c r="SVZ50" s="4300"/>
      <c r="SWA50" s="4301"/>
      <c r="SWB50" s="4302"/>
      <c r="SWC50" s="4299"/>
      <c r="SWD50" s="2602"/>
      <c r="SWE50" s="4287"/>
      <c r="SWF50" s="4303"/>
      <c r="SWG50" s="4304"/>
      <c r="SWH50" s="2603"/>
      <c r="SWI50" s="4305"/>
      <c r="SWJ50" s="4306"/>
      <c r="SWK50" s="4305"/>
      <c r="SWL50" s="4306"/>
      <c r="SWM50" s="4299"/>
      <c r="SWN50" s="4300"/>
      <c r="SWO50" s="4305"/>
      <c r="SWP50" s="4304"/>
      <c r="SWQ50" s="4299"/>
      <c r="SWR50" s="4300"/>
      <c r="SWS50" s="4301"/>
      <c r="SWT50" s="4302"/>
      <c r="SWU50" s="4299"/>
      <c r="SWV50" s="2602"/>
      <c r="SWW50" s="4287"/>
      <c r="SWX50" s="4303"/>
      <c r="SWY50" s="4304"/>
      <c r="SWZ50" s="2603"/>
      <c r="SXA50" s="4305"/>
      <c r="SXB50" s="4306"/>
      <c r="SXC50" s="4305"/>
      <c r="SXD50" s="4306"/>
      <c r="SXE50" s="4299"/>
      <c r="SXF50" s="4300"/>
      <c r="SXG50" s="4305"/>
      <c r="SXH50" s="4304"/>
      <c r="SXI50" s="4299"/>
      <c r="SXJ50" s="4300"/>
      <c r="SXK50" s="4301"/>
      <c r="SXL50" s="4302"/>
      <c r="SXM50" s="4299"/>
      <c r="SXN50" s="2602"/>
      <c r="SXO50" s="4287"/>
      <c r="SXP50" s="4303"/>
      <c r="SXQ50" s="4304"/>
      <c r="SXR50" s="2603"/>
      <c r="SXS50" s="4305"/>
      <c r="SXT50" s="4306"/>
      <c r="SXU50" s="4305"/>
      <c r="SXV50" s="4306"/>
      <c r="SXW50" s="4299"/>
      <c r="SXX50" s="4300"/>
      <c r="SXY50" s="4305"/>
      <c r="SXZ50" s="4304"/>
      <c r="SYA50" s="4299"/>
      <c r="SYB50" s="4300"/>
      <c r="SYC50" s="4301"/>
      <c r="SYD50" s="4302"/>
      <c r="SYE50" s="4299"/>
      <c r="SYF50" s="2602"/>
      <c r="SYG50" s="4287"/>
      <c r="SYH50" s="4303"/>
      <c r="SYI50" s="4304"/>
      <c r="SYJ50" s="2603"/>
      <c r="SYK50" s="4305"/>
      <c r="SYL50" s="4306"/>
      <c r="SYM50" s="4305"/>
      <c r="SYN50" s="4306"/>
      <c r="SYO50" s="4299"/>
      <c r="SYP50" s="4300"/>
      <c r="SYQ50" s="4305"/>
      <c r="SYR50" s="4304"/>
      <c r="SYS50" s="4299"/>
      <c r="SYT50" s="4300"/>
      <c r="SYU50" s="4301"/>
      <c r="SYV50" s="4302"/>
      <c r="SYW50" s="4299"/>
      <c r="SYX50" s="2602"/>
      <c r="SYY50" s="4287"/>
      <c r="SYZ50" s="4303"/>
      <c r="SZA50" s="4304"/>
      <c r="SZB50" s="2603"/>
      <c r="SZC50" s="4305"/>
      <c r="SZD50" s="4306"/>
      <c r="SZE50" s="4305"/>
      <c r="SZF50" s="4306"/>
      <c r="SZG50" s="4299"/>
      <c r="SZH50" s="4300"/>
      <c r="SZI50" s="4305"/>
      <c r="SZJ50" s="4304"/>
      <c r="SZK50" s="4299"/>
      <c r="SZL50" s="4300"/>
      <c r="SZM50" s="4301"/>
      <c r="SZN50" s="4302"/>
      <c r="SZO50" s="4299"/>
      <c r="SZP50" s="2602"/>
      <c r="SZQ50" s="4287"/>
      <c r="SZR50" s="4303"/>
      <c r="SZS50" s="4304"/>
      <c r="SZT50" s="2603"/>
      <c r="SZU50" s="4305"/>
      <c r="SZV50" s="4306"/>
      <c r="SZW50" s="4305"/>
      <c r="SZX50" s="4306"/>
      <c r="SZY50" s="4299"/>
      <c r="SZZ50" s="4300"/>
      <c r="TAA50" s="4305"/>
      <c r="TAB50" s="4304"/>
      <c r="TAC50" s="4299"/>
      <c r="TAD50" s="4300"/>
      <c r="TAE50" s="4301"/>
      <c r="TAF50" s="4302"/>
      <c r="TAG50" s="4299"/>
      <c r="TAH50" s="2602"/>
      <c r="TAI50" s="4287"/>
      <c r="TAJ50" s="4303"/>
      <c r="TAK50" s="4304"/>
      <c r="TAL50" s="2603"/>
      <c r="TAM50" s="4305"/>
      <c r="TAN50" s="4306"/>
      <c r="TAO50" s="4305"/>
      <c r="TAP50" s="4306"/>
      <c r="TAQ50" s="4299"/>
      <c r="TAR50" s="4300"/>
      <c r="TAS50" s="4305"/>
      <c r="TAT50" s="4304"/>
      <c r="TAU50" s="4299"/>
      <c r="TAV50" s="4300"/>
      <c r="TAW50" s="4301"/>
      <c r="TAX50" s="4302"/>
      <c r="TAY50" s="4299"/>
      <c r="TAZ50" s="2602"/>
      <c r="TBA50" s="4287"/>
      <c r="TBB50" s="4303"/>
      <c r="TBC50" s="4304"/>
      <c r="TBD50" s="2603"/>
      <c r="TBE50" s="4305"/>
      <c r="TBF50" s="4306"/>
      <c r="TBG50" s="4305"/>
      <c r="TBH50" s="4306"/>
      <c r="TBI50" s="4299"/>
      <c r="TBJ50" s="4300"/>
      <c r="TBK50" s="4305"/>
      <c r="TBL50" s="4304"/>
      <c r="TBM50" s="4299"/>
      <c r="TBN50" s="4300"/>
      <c r="TBO50" s="4301"/>
      <c r="TBP50" s="4302"/>
      <c r="TBQ50" s="4299"/>
      <c r="TBR50" s="2602"/>
      <c r="TBS50" s="4287"/>
      <c r="TBT50" s="4303"/>
      <c r="TBU50" s="4304"/>
      <c r="TBV50" s="2603"/>
      <c r="TBW50" s="4305"/>
      <c r="TBX50" s="4306"/>
      <c r="TBY50" s="4305"/>
      <c r="TBZ50" s="4306"/>
      <c r="TCA50" s="4299"/>
      <c r="TCB50" s="4300"/>
      <c r="TCC50" s="4305"/>
      <c r="TCD50" s="4304"/>
      <c r="TCE50" s="4299"/>
      <c r="TCF50" s="4300"/>
      <c r="TCG50" s="4301"/>
      <c r="TCH50" s="4302"/>
      <c r="TCI50" s="4299"/>
      <c r="TCJ50" s="2602"/>
      <c r="TCK50" s="4287"/>
      <c r="TCL50" s="4303"/>
      <c r="TCM50" s="4304"/>
      <c r="TCN50" s="2603"/>
      <c r="TCO50" s="4305"/>
      <c r="TCP50" s="4306"/>
      <c r="TCQ50" s="4305"/>
      <c r="TCR50" s="4306"/>
      <c r="TCS50" s="4299"/>
      <c r="TCT50" s="4300"/>
      <c r="TCU50" s="4305"/>
      <c r="TCV50" s="4304"/>
      <c r="TCW50" s="4299"/>
      <c r="TCX50" s="4300"/>
      <c r="TCY50" s="4301"/>
      <c r="TCZ50" s="4302"/>
      <c r="TDA50" s="4299"/>
      <c r="TDB50" s="2602"/>
      <c r="TDC50" s="4287"/>
      <c r="TDD50" s="4303"/>
      <c r="TDE50" s="4304"/>
      <c r="TDF50" s="2603"/>
      <c r="TDG50" s="4305"/>
      <c r="TDH50" s="4306"/>
      <c r="TDI50" s="4305"/>
      <c r="TDJ50" s="4306"/>
      <c r="TDK50" s="4299"/>
      <c r="TDL50" s="4300"/>
      <c r="TDM50" s="4305"/>
      <c r="TDN50" s="4304"/>
      <c r="TDO50" s="4299"/>
      <c r="TDP50" s="4300"/>
      <c r="TDQ50" s="4301"/>
      <c r="TDR50" s="4302"/>
      <c r="TDS50" s="4299"/>
      <c r="TDT50" s="2602"/>
      <c r="TDU50" s="4287"/>
      <c r="TDV50" s="4303"/>
      <c r="TDW50" s="4304"/>
      <c r="TDX50" s="2603"/>
      <c r="TDY50" s="4305"/>
      <c r="TDZ50" s="4306"/>
      <c r="TEA50" s="4305"/>
      <c r="TEB50" s="4306"/>
      <c r="TEC50" s="4299"/>
      <c r="TED50" s="4300"/>
      <c r="TEE50" s="4305"/>
      <c r="TEF50" s="4304"/>
      <c r="TEG50" s="4299"/>
      <c r="TEH50" s="4300"/>
      <c r="TEI50" s="4301"/>
      <c r="TEJ50" s="4302"/>
      <c r="TEK50" s="4299"/>
      <c r="TEL50" s="2602"/>
      <c r="TEM50" s="4287"/>
      <c r="TEN50" s="4303"/>
      <c r="TEO50" s="4304"/>
      <c r="TEP50" s="2603"/>
      <c r="TEQ50" s="4305"/>
      <c r="TER50" s="4306"/>
      <c r="TES50" s="4305"/>
      <c r="TET50" s="4306"/>
      <c r="TEU50" s="4299"/>
      <c r="TEV50" s="4300"/>
      <c r="TEW50" s="4305"/>
      <c r="TEX50" s="4304"/>
      <c r="TEY50" s="4299"/>
      <c r="TEZ50" s="4300"/>
      <c r="TFA50" s="4301"/>
      <c r="TFB50" s="4302"/>
      <c r="TFC50" s="4299"/>
      <c r="TFD50" s="2602"/>
      <c r="TFE50" s="4287"/>
      <c r="TFF50" s="4303"/>
      <c r="TFG50" s="4304"/>
      <c r="TFH50" s="2603"/>
      <c r="TFI50" s="4305"/>
      <c r="TFJ50" s="4306"/>
      <c r="TFK50" s="4305"/>
      <c r="TFL50" s="4306"/>
      <c r="TFM50" s="4299"/>
      <c r="TFN50" s="4300"/>
      <c r="TFO50" s="4305"/>
      <c r="TFP50" s="4304"/>
      <c r="TFQ50" s="4299"/>
      <c r="TFR50" s="4300"/>
      <c r="TFS50" s="4301"/>
      <c r="TFT50" s="4302"/>
      <c r="TFU50" s="4299"/>
      <c r="TFV50" s="2602"/>
      <c r="TFW50" s="4287"/>
      <c r="TFX50" s="4303"/>
      <c r="TFY50" s="4304"/>
      <c r="TFZ50" s="2603"/>
      <c r="TGA50" s="4305"/>
      <c r="TGB50" s="4306"/>
      <c r="TGC50" s="4305"/>
      <c r="TGD50" s="4306"/>
      <c r="TGE50" s="4299"/>
      <c r="TGF50" s="4300"/>
      <c r="TGG50" s="4305"/>
      <c r="TGH50" s="4304"/>
      <c r="TGI50" s="4299"/>
      <c r="TGJ50" s="4300"/>
      <c r="TGK50" s="4301"/>
      <c r="TGL50" s="4302"/>
      <c r="TGM50" s="4299"/>
      <c r="TGN50" s="2602"/>
      <c r="TGO50" s="4287"/>
      <c r="TGP50" s="4303"/>
      <c r="TGQ50" s="4304"/>
      <c r="TGR50" s="2603"/>
      <c r="TGS50" s="4305"/>
      <c r="TGT50" s="4306"/>
      <c r="TGU50" s="4305"/>
      <c r="TGV50" s="4306"/>
      <c r="TGW50" s="4299"/>
      <c r="TGX50" s="4300"/>
      <c r="TGY50" s="4305"/>
      <c r="TGZ50" s="4304"/>
      <c r="THA50" s="4299"/>
      <c r="THB50" s="4300"/>
      <c r="THC50" s="4301"/>
      <c r="THD50" s="4302"/>
      <c r="THE50" s="4299"/>
      <c r="THF50" s="2602"/>
      <c r="THG50" s="4287"/>
      <c r="THH50" s="4303"/>
      <c r="THI50" s="4304"/>
      <c r="THJ50" s="2603"/>
      <c r="THK50" s="4305"/>
      <c r="THL50" s="4306"/>
      <c r="THM50" s="4305"/>
      <c r="THN50" s="4306"/>
      <c r="THO50" s="4299"/>
      <c r="THP50" s="4300"/>
      <c r="THQ50" s="4305"/>
      <c r="THR50" s="4304"/>
      <c r="THS50" s="4299"/>
      <c r="THT50" s="4300"/>
      <c r="THU50" s="4301"/>
      <c r="THV50" s="4302"/>
      <c r="THW50" s="4299"/>
      <c r="THX50" s="2602"/>
      <c r="THY50" s="4287"/>
      <c r="THZ50" s="4303"/>
      <c r="TIA50" s="4304"/>
      <c r="TIB50" s="2603"/>
      <c r="TIC50" s="4305"/>
      <c r="TID50" s="4306"/>
      <c r="TIE50" s="4305"/>
      <c r="TIF50" s="4306"/>
      <c r="TIG50" s="4299"/>
      <c r="TIH50" s="4300"/>
      <c r="TII50" s="4305"/>
      <c r="TIJ50" s="4304"/>
      <c r="TIK50" s="4299"/>
      <c r="TIL50" s="4300"/>
      <c r="TIM50" s="4301"/>
      <c r="TIN50" s="4302"/>
      <c r="TIO50" s="4299"/>
      <c r="TIP50" s="2602"/>
      <c r="TIQ50" s="4287"/>
      <c r="TIR50" s="4303"/>
      <c r="TIS50" s="4304"/>
      <c r="TIT50" s="2603"/>
      <c r="TIU50" s="4305"/>
      <c r="TIV50" s="4306"/>
      <c r="TIW50" s="4305"/>
      <c r="TIX50" s="4306"/>
      <c r="TIY50" s="4299"/>
      <c r="TIZ50" s="4300"/>
      <c r="TJA50" s="4305"/>
      <c r="TJB50" s="4304"/>
      <c r="TJC50" s="4299"/>
      <c r="TJD50" s="4300"/>
      <c r="TJE50" s="4301"/>
      <c r="TJF50" s="4302"/>
      <c r="TJG50" s="4299"/>
      <c r="TJH50" s="2602"/>
      <c r="TJI50" s="4287"/>
      <c r="TJJ50" s="4303"/>
      <c r="TJK50" s="4304"/>
      <c r="TJL50" s="2603"/>
      <c r="TJM50" s="4305"/>
      <c r="TJN50" s="4306"/>
      <c r="TJO50" s="4305"/>
      <c r="TJP50" s="4306"/>
      <c r="TJQ50" s="4299"/>
      <c r="TJR50" s="4300"/>
      <c r="TJS50" s="4305"/>
      <c r="TJT50" s="4304"/>
      <c r="TJU50" s="4299"/>
      <c r="TJV50" s="4300"/>
      <c r="TJW50" s="4301"/>
      <c r="TJX50" s="4302"/>
      <c r="TJY50" s="4299"/>
      <c r="TJZ50" s="2602"/>
      <c r="TKA50" s="4287"/>
      <c r="TKB50" s="4303"/>
      <c r="TKC50" s="4304"/>
      <c r="TKD50" s="2603"/>
      <c r="TKE50" s="4305"/>
      <c r="TKF50" s="4306"/>
      <c r="TKG50" s="4305"/>
      <c r="TKH50" s="4306"/>
      <c r="TKI50" s="4299"/>
      <c r="TKJ50" s="4300"/>
      <c r="TKK50" s="4305"/>
      <c r="TKL50" s="4304"/>
      <c r="TKM50" s="4299"/>
      <c r="TKN50" s="4300"/>
      <c r="TKO50" s="4301"/>
      <c r="TKP50" s="4302"/>
      <c r="TKQ50" s="4299"/>
      <c r="TKR50" s="2602"/>
      <c r="TKS50" s="4287"/>
      <c r="TKT50" s="4303"/>
      <c r="TKU50" s="4304"/>
      <c r="TKV50" s="2603"/>
      <c r="TKW50" s="4305"/>
      <c r="TKX50" s="4306"/>
      <c r="TKY50" s="4305"/>
      <c r="TKZ50" s="4306"/>
      <c r="TLA50" s="4299"/>
      <c r="TLB50" s="4300"/>
      <c r="TLC50" s="4305"/>
      <c r="TLD50" s="4304"/>
      <c r="TLE50" s="4299"/>
      <c r="TLF50" s="4300"/>
      <c r="TLG50" s="4301"/>
      <c r="TLH50" s="4302"/>
      <c r="TLI50" s="4299"/>
      <c r="TLJ50" s="2602"/>
      <c r="TLK50" s="4287"/>
      <c r="TLL50" s="4303"/>
      <c r="TLM50" s="4304"/>
      <c r="TLN50" s="2603"/>
      <c r="TLO50" s="4305"/>
      <c r="TLP50" s="4306"/>
      <c r="TLQ50" s="4305"/>
      <c r="TLR50" s="4306"/>
      <c r="TLS50" s="4299"/>
      <c r="TLT50" s="4300"/>
      <c r="TLU50" s="4305"/>
      <c r="TLV50" s="4304"/>
      <c r="TLW50" s="4299"/>
      <c r="TLX50" s="4300"/>
      <c r="TLY50" s="4301"/>
      <c r="TLZ50" s="4302"/>
      <c r="TMA50" s="4299"/>
      <c r="TMB50" s="2602"/>
      <c r="TMC50" s="4287"/>
      <c r="TMD50" s="4303"/>
      <c r="TME50" s="4304"/>
      <c r="TMF50" s="2603"/>
      <c r="TMG50" s="4305"/>
      <c r="TMH50" s="4306"/>
      <c r="TMI50" s="4305"/>
      <c r="TMJ50" s="4306"/>
      <c r="TMK50" s="4299"/>
      <c r="TML50" s="4300"/>
      <c r="TMM50" s="4305"/>
      <c r="TMN50" s="4304"/>
      <c r="TMO50" s="4299"/>
      <c r="TMP50" s="4300"/>
      <c r="TMQ50" s="4301"/>
      <c r="TMR50" s="4302"/>
      <c r="TMS50" s="4299"/>
      <c r="TMT50" s="2602"/>
      <c r="TMU50" s="4287"/>
      <c r="TMV50" s="4303"/>
      <c r="TMW50" s="4304"/>
      <c r="TMX50" s="2603"/>
      <c r="TMY50" s="4305"/>
      <c r="TMZ50" s="4306"/>
      <c r="TNA50" s="4305"/>
      <c r="TNB50" s="4306"/>
      <c r="TNC50" s="4299"/>
      <c r="TND50" s="4300"/>
      <c r="TNE50" s="4305"/>
      <c r="TNF50" s="4304"/>
      <c r="TNG50" s="4299"/>
      <c r="TNH50" s="4300"/>
      <c r="TNI50" s="4301"/>
      <c r="TNJ50" s="4302"/>
      <c r="TNK50" s="4299"/>
      <c r="TNL50" s="2602"/>
      <c r="TNM50" s="4287"/>
      <c r="TNN50" s="4303"/>
      <c r="TNO50" s="4304"/>
      <c r="TNP50" s="2603"/>
      <c r="TNQ50" s="4305"/>
      <c r="TNR50" s="4306"/>
      <c r="TNS50" s="4305"/>
      <c r="TNT50" s="4306"/>
      <c r="TNU50" s="4299"/>
      <c r="TNV50" s="4300"/>
      <c r="TNW50" s="4305"/>
      <c r="TNX50" s="4304"/>
      <c r="TNY50" s="4299"/>
      <c r="TNZ50" s="4300"/>
      <c r="TOA50" s="4301"/>
      <c r="TOB50" s="4302"/>
      <c r="TOC50" s="4299"/>
      <c r="TOD50" s="2602"/>
      <c r="TOE50" s="4287"/>
      <c r="TOF50" s="4303"/>
      <c r="TOG50" s="4304"/>
      <c r="TOH50" s="2603"/>
      <c r="TOI50" s="4305"/>
      <c r="TOJ50" s="4306"/>
      <c r="TOK50" s="4305"/>
      <c r="TOL50" s="4306"/>
      <c r="TOM50" s="4299"/>
      <c r="TON50" s="4300"/>
      <c r="TOO50" s="4305"/>
      <c r="TOP50" s="4304"/>
      <c r="TOQ50" s="4299"/>
      <c r="TOR50" s="4300"/>
      <c r="TOS50" s="4301"/>
      <c r="TOT50" s="4302"/>
      <c r="TOU50" s="4299"/>
      <c r="TOV50" s="2602"/>
      <c r="TOW50" s="4287"/>
      <c r="TOX50" s="4303"/>
      <c r="TOY50" s="4304"/>
      <c r="TOZ50" s="2603"/>
      <c r="TPA50" s="4305"/>
      <c r="TPB50" s="4306"/>
      <c r="TPC50" s="4305"/>
      <c r="TPD50" s="4306"/>
      <c r="TPE50" s="4299"/>
      <c r="TPF50" s="4300"/>
      <c r="TPG50" s="4305"/>
      <c r="TPH50" s="4304"/>
      <c r="TPI50" s="4299"/>
      <c r="TPJ50" s="4300"/>
      <c r="TPK50" s="4301"/>
      <c r="TPL50" s="4302"/>
      <c r="TPM50" s="4299"/>
      <c r="TPN50" s="2602"/>
      <c r="TPO50" s="4287"/>
      <c r="TPP50" s="4303"/>
      <c r="TPQ50" s="4304"/>
      <c r="TPR50" s="2603"/>
      <c r="TPS50" s="4305"/>
      <c r="TPT50" s="4306"/>
      <c r="TPU50" s="4305"/>
      <c r="TPV50" s="4306"/>
      <c r="TPW50" s="4299"/>
      <c r="TPX50" s="4300"/>
      <c r="TPY50" s="4305"/>
      <c r="TPZ50" s="4304"/>
      <c r="TQA50" s="4299"/>
      <c r="TQB50" s="4300"/>
      <c r="TQC50" s="4301"/>
      <c r="TQD50" s="4302"/>
      <c r="TQE50" s="4299"/>
      <c r="TQF50" s="2602"/>
      <c r="TQG50" s="4287"/>
      <c r="TQH50" s="4303"/>
      <c r="TQI50" s="4304"/>
      <c r="TQJ50" s="2603"/>
      <c r="TQK50" s="4305"/>
      <c r="TQL50" s="4306"/>
      <c r="TQM50" s="4305"/>
      <c r="TQN50" s="4306"/>
      <c r="TQO50" s="4299"/>
      <c r="TQP50" s="4300"/>
      <c r="TQQ50" s="4305"/>
      <c r="TQR50" s="4304"/>
      <c r="TQS50" s="4299"/>
      <c r="TQT50" s="4300"/>
      <c r="TQU50" s="4301"/>
      <c r="TQV50" s="4302"/>
      <c r="TQW50" s="4299"/>
      <c r="TQX50" s="2602"/>
      <c r="TQY50" s="4287"/>
      <c r="TQZ50" s="4303"/>
      <c r="TRA50" s="4304"/>
      <c r="TRB50" s="2603"/>
      <c r="TRC50" s="4305"/>
      <c r="TRD50" s="4306"/>
      <c r="TRE50" s="4305"/>
      <c r="TRF50" s="4306"/>
      <c r="TRG50" s="4299"/>
      <c r="TRH50" s="4300"/>
      <c r="TRI50" s="4305"/>
      <c r="TRJ50" s="4304"/>
      <c r="TRK50" s="4299"/>
      <c r="TRL50" s="4300"/>
      <c r="TRM50" s="4301"/>
      <c r="TRN50" s="4302"/>
      <c r="TRO50" s="4299"/>
      <c r="TRP50" s="2602"/>
      <c r="TRQ50" s="4287"/>
      <c r="TRR50" s="4303"/>
      <c r="TRS50" s="4304"/>
      <c r="TRT50" s="2603"/>
      <c r="TRU50" s="4305"/>
      <c r="TRV50" s="4306"/>
      <c r="TRW50" s="4305"/>
      <c r="TRX50" s="4306"/>
      <c r="TRY50" s="4299"/>
      <c r="TRZ50" s="4300"/>
      <c r="TSA50" s="4305"/>
      <c r="TSB50" s="4304"/>
      <c r="TSC50" s="4299"/>
      <c r="TSD50" s="4300"/>
      <c r="TSE50" s="4301"/>
      <c r="TSF50" s="4302"/>
      <c r="TSG50" s="4299"/>
      <c r="TSH50" s="2602"/>
      <c r="TSI50" s="4287"/>
      <c r="TSJ50" s="4303"/>
      <c r="TSK50" s="4304"/>
      <c r="TSL50" s="2603"/>
      <c r="TSM50" s="4305"/>
      <c r="TSN50" s="4306"/>
      <c r="TSO50" s="4305"/>
      <c r="TSP50" s="4306"/>
      <c r="TSQ50" s="4299"/>
      <c r="TSR50" s="4300"/>
      <c r="TSS50" s="4305"/>
      <c r="TST50" s="4304"/>
      <c r="TSU50" s="4299"/>
      <c r="TSV50" s="4300"/>
      <c r="TSW50" s="4301"/>
      <c r="TSX50" s="4302"/>
      <c r="TSY50" s="4299"/>
      <c r="TSZ50" s="2602"/>
      <c r="TTA50" s="4287"/>
      <c r="TTB50" s="4303"/>
      <c r="TTC50" s="4304"/>
      <c r="TTD50" s="2603"/>
      <c r="TTE50" s="4305"/>
      <c r="TTF50" s="4306"/>
      <c r="TTG50" s="4305"/>
      <c r="TTH50" s="4306"/>
      <c r="TTI50" s="4299"/>
      <c r="TTJ50" s="4300"/>
      <c r="TTK50" s="4305"/>
      <c r="TTL50" s="4304"/>
      <c r="TTM50" s="4299"/>
      <c r="TTN50" s="4300"/>
      <c r="TTO50" s="4301"/>
      <c r="TTP50" s="4302"/>
      <c r="TTQ50" s="4299"/>
      <c r="TTR50" s="2602"/>
      <c r="TTS50" s="4287"/>
      <c r="TTT50" s="4303"/>
      <c r="TTU50" s="4304"/>
      <c r="TTV50" s="2603"/>
      <c r="TTW50" s="4305"/>
      <c r="TTX50" s="4306"/>
      <c r="TTY50" s="4305"/>
      <c r="TTZ50" s="4306"/>
      <c r="TUA50" s="4299"/>
      <c r="TUB50" s="4300"/>
      <c r="TUC50" s="4305"/>
      <c r="TUD50" s="4304"/>
      <c r="TUE50" s="4299"/>
      <c r="TUF50" s="4300"/>
      <c r="TUG50" s="4301"/>
      <c r="TUH50" s="4302"/>
      <c r="TUI50" s="4299"/>
      <c r="TUJ50" s="2602"/>
      <c r="TUK50" s="4287"/>
      <c r="TUL50" s="4303"/>
      <c r="TUM50" s="4304"/>
      <c r="TUN50" s="2603"/>
      <c r="TUO50" s="4305"/>
      <c r="TUP50" s="4306"/>
      <c r="TUQ50" s="4305"/>
      <c r="TUR50" s="4306"/>
      <c r="TUS50" s="4299"/>
      <c r="TUT50" s="4300"/>
      <c r="TUU50" s="4305"/>
      <c r="TUV50" s="4304"/>
      <c r="TUW50" s="4299"/>
      <c r="TUX50" s="4300"/>
      <c r="TUY50" s="4301"/>
      <c r="TUZ50" s="4302"/>
      <c r="TVA50" s="4299"/>
      <c r="TVB50" s="2602"/>
      <c r="TVC50" s="4287"/>
      <c r="TVD50" s="4303"/>
      <c r="TVE50" s="4304"/>
      <c r="TVF50" s="2603"/>
      <c r="TVG50" s="4305"/>
      <c r="TVH50" s="4306"/>
      <c r="TVI50" s="4305"/>
      <c r="TVJ50" s="4306"/>
      <c r="TVK50" s="4299"/>
      <c r="TVL50" s="4300"/>
      <c r="TVM50" s="4305"/>
      <c r="TVN50" s="4304"/>
      <c r="TVO50" s="4299"/>
      <c r="TVP50" s="4300"/>
      <c r="TVQ50" s="4301"/>
      <c r="TVR50" s="4302"/>
      <c r="TVS50" s="4299"/>
      <c r="TVT50" s="2602"/>
      <c r="TVU50" s="4287"/>
      <c r="TVV50" s="4303"/>
      <c r="TVW50" s="4304"/>
      <c r="TVX50" s="2603"/>
      <c r="TVY50" s="4305"/>
      <c r="TVZ50" s="4306"/>
      <c r="TWA50" s="4305"/>
      <c r="TWB50" s="4306"/>
      <c r="TWC50" s="4299"/>
      <c r="TWD50" s="4300"/>
      <c r="TWE50" s="4305"/>
      <c r="TWF50" s="4304"/>
      <c r="TWG50" s="4299"/>
      <c r="TWH50" s="4300"/>
      <c r="TWI50" s="4301"/>
      <c r="TWJ50" s="4302"/>
      <c r="TWK50" s="4299"/>
      <c r="TWL50" s="2602"/>
      <c r="TWM50" s="4287"/>
      <c r="TWN50" s="4303"/>
      <c r="TWO50" s="4304"/>
      <c r="TWP50" s="2603"/>
      <c r="TWQ50" s="4305"/>
      <c r="TWR50" s="4306"/>
      <c r="TWS50" s="4305"/>
      <c r="TWT50" s="4306"/>
      <c r="TWU50" s="4299"/>
      <c r="TWV50" s="4300"/>
      <c r="TWW50" s="4305"/>
      <c r="TWX50" s="4304"/>
      <c r="TWY50" s="4299"/>
      <c r="TWZ50" s="4300"/>
      <c r="TXA50" s="4301"/>
      <c r="TXB50" s="4302"/>
      <c r="TXC50" s="4299"/>
      <c r="TXD50" s="2602"/>
      <c r="TXE50" s="4287"/>
      <c r="TXF50" s="4303"/>
      <c r="TXG50" s="4304"/>
      <c r="TXH50" s="2603"/>
      <c r="TXI50" s="4305"/>
      <c r="TXJ50" s="4306"/>
      <c r="TXK50" s="4305"/>
      <c r="TXL50" s="4306"/>
      <c r="TXM50" s="4299"/>
      <c r="TXN50" s="4300"/>
      <c r="TXO50" s="4305"/>
      <c r="TXP50" s="4304"/>
      <c r="TXQ50" s="4299"/>
      <c r="TXR50" s="4300"/>
      <c r="TXS50" s="4301"/>
      <c r="TXT50" s="4302"/>
      <c r="TXU50" s="4299"/>
      <c r="TXV50" s="2602"/>
      <c r="TXW50" s="4287"/>
      <c r="TXX50" s="4303"/>
      <c r="TXY50" s="4304"/>
      <c r="TXZ50" s="2603"/>
      <c r="TYA50" s="4305"/>
      <c r="TYB50" s="4306"/>
      <c r="TYC50" s="4305"/>
      <c r="TYD50" s="4306"/>
      <c r="TYE50" s="4299"/>
      <c r="TYF50" s="4300"/>
      <c r="TYG50" s="4305"/>
      <c r="TYH50" s="4304"/>
      <c r="TYI50" s="4299"/>
      <c r="TYJ50" s="4300"/>
      <c r="TYK50" s="4301"/>
      <c r="TYL50" s="4302"/>
      <c r="TYM50" s="4299"/>
      <c r="TYN50" s="2602"/>
      <c r="TYO50" s="4287"/>
      <c r="TYP50" s="4303"/>
      <c r="TYQ50" s="4304"/>
      <c r="TYR50" s="2603"/>
      <c r="TYS50" s="4305"/>
      <c r="TYT50" s="4306"/>
      <c r="TYU50" s="4305"/>
      <c r="TYV50" s="4306"/>
      <c r="TYW50" s="4299"/>
      <c r="TYX50" s="4300"/>
      <c r="TYY50" s="4305"/>
      <c r="TYZ50" s="4304"/>
      <c r="TZA50" s="4299"/>
      <c r="TZB50" s="4300"/>
      <c r="TZC50" s="4301"/>
      <c r="TZD50" s="4302"/>
      <c r="TZE50" s="4299"/>
      <c r="TZF50" s="2602"/>
      <c r="TZG50" s="4287"/>
      <c r="TZH50" s="4303"/>
      <c r="TZI50" s="4304"/>
      <c r="TZJ50" s="2603"/>
      <c r="TZK50" s="4305"/>
      <c r="TZL50" s="4306"/>
      <c r="TZM50" s="4305"/>
      <c r="TZN50" s="4306"/>
      <c r="TZO50" s="4299"/>
      <c r="TZP50" s="4300"/>
      <c r="TZQ50" s="4305"/>
      <c r="TZR50" s="4304"/>
      <c r="TZS50" s="4299"/>
      <c r="TZT50" s="4300"/>
      <c r="TZU50" s="4301"/>
      <c r="TZV50" s="4302"/>
      <c r="TZW50" s="4299"/>
      <c r="TZX50" s="2602"/>
      <c r="TZY50" s="4287"/>
      <c r="TZZ50" s="4303"/>
      <c r="UAA50" s="4304"/>
      <c r="UAB50" s="2603"/>
      <c r="UAC50" s="4305"/>
      <c r="UAD50" s="4306"/>
      <c r="UAE50" s="4305"/>
      <c r="UAF50" s="4306"/>
      <c r="UAG50" s="4299"/>
      <c r="UAH50" s="4300"/>
      <c r="UAI50" s="4305"/>
      <c r="UAJ50" s="4304"/>
      <c r="UAK50" s="4299"/>
      <c r="UAL50" s="4300"/>
      <c r="UAM50" s="4301"/>
      <c r="UAN50" s="4302"/>
      <c r="UAO50" s="4299"/>
      <c r="UAP50" s="2602"/>
      <c r="UAQ50" s="4287"/>
      <c r="UAR50" s="4303"/>
      <c r="UAS50" s="4304"/>
      <c r="UAT50" s="2603"/>
      <c r="UAU50" s="4305"/>
      <c r="UAV50" s="4306"/>
      <c r="UAW50" s="4305"/>
      <c r="UAX50" s="4306"/>
      <c r="UAY50" s="4299"/>
      <c r="UAZ50" s="4300"/>
      <c r="UBA50" s="4305"/>
      <c r="UBB50" s="4304"/>
      <c r="UBC50" s="4299"/>
      <c r="UBD50" s="4300"/>
      <c r="UBE50" s="4301"/>
      <c r="UBF50" s="4302"/>
      <c r="UBG50" s="4299"/>
      <c r="UBH50" s="2602"/>
      <c r="UBI50" s="4287"/>
      <c r="UBJ50" s="4303"/>
      <c r="UBK50" s="4304"/>
      <c r="UBL50" s="2603"/>
      <c r="UBM50" s="4305"/>
      <c r="UBN50" s="4306"/>
      <c r="UBO50" s="4305"/>
      <c r="UBP50" s="4306"/>
      <c r="UBQ50" s="4299"/>
      <c r="UBR50" s="4300"/>
      <c r="UBS50" s="4305"/>
      <c r="UBT50" s="4304"/>
      <c r="UBU50" s="4299"/>
      <c r="UBV50" s="4300"/>
      <c r="UBW50" s="4301"/>
      <c r="UBX50" s="4302"/>
      <c r="UBY50" s="4299"/>
      <c r="UBZ50" s="2602"/>
      <c r="UCA50" s="4287"/>
      <c r="UCB50" s="4303"/>
      <c r="UCC50" s="4304"/>
      <c r="UCD50" s="2603"/>
      <c r="UCE50" s="4305"/>
      <c r="UCF50" s="4306"/>
      <c r="UCG50" s="4305"/>
      <c r="UCH50" s="4306"/>
      <c r="UCI50" s="4299"/>
      <c r="UCJ50" s="4300"/>
      <c r="UCK50" s="4305"/>
      <c r="UCL50" s="4304"/>
      <c r="UCM50" s="4299"/>
      <c r="UCN50" s="4300"/>
      <c r="UCO50" s="4301"/>
      <c r="UCP50" s="4302"/>
      <c r="UCQ50" s="4299"/>
      <c r="UCR50" s="2602"/>
      <c r="UCS50" s="4287"/>
      <c r="UCT50" s="4303"/>
      <c r="UCU50" s="4304"/>
      <c r="UCV50" s="2603"/>
      <c r="UCW50" s="4305"/>
      <c r="UCX50" s="4306"/>
      <c r="UCY50" s="4305"/>
      <c r="UCZ50" s="4306"/>
      <c r="UDA50" s="4299"/>
      <c r="UDB50" s="4300"/>
      <c r="UDC50" s="4305"/>
      <c r="UDD50" s="4304"/>
      <c r="UDE50" s="4299"/>
      <c r="UDF50" s="4300"/>
      <c r="UDG50" s="4301"/>
      <c r="UDH50" s="4302"/>
      <c r="UDI50" s="4299"/>
      <c r="UDJ50" s="2602"/>
      <c r="UDK50" s="4287"/>
      <c r="UDL50" s="4303"/>
      <c r="UDM50" s="4304"/>
      <c r="UDN50" s="2603"/>
      <c r="UDO50" s="4305"/>
      <c r="UDP50" s="4306"/>
      <c r="UDQ50" s="4305"/>
      <c r="UDR50" s="4306"/>
      <c r="UDS50" s="4299"/>
      <c r="UDT50" s="4300"/>
      <c r="UDU50" s="4305"/>
      <c r="UDV50" s="4304"/>
      <c r="UDW50" s="4299"/>
      <c r="UDX50" s="4300"/>
      <c r="UDY50" s="4301"/>
      <c r="UDZ50" s="4302"/>
      <c r="UEA50" s="4299"/>
      <c r="UEB50" s="2602"/>
      <c r="UEC50" s="4287"/>
      <c r="UED50" s="4303"/>
      <c r="UEE50" s="4304"/>
      <c r="UEF50" s="2603"/>
      <c r="UEG50" s="4305"/>
      <c r="UEH50" s="4306"/>
      <c r="UEI50" s="4305"/>
      <c r="UEJ50" s="4306"/>
      <c r="UEK50" s="4299"/>
      <c r="UEL50" s="4300"/>
      <c r="UEM50" s="4305"/>
      <c r="UEN50" s="4304"/>
      <c r="UEO50" s="4299"/>
      <c r="UEP50" s="4300"/>
      <c r="UEQ50" s="4301"/>
      <c r="UER50" s="4302"/>
      <c r="UES50" s="4299"/>
      <c r="UET50" s="2602"/>
      <c r="UEU50" s="4287"/>
      <c r="UEV50" s="4303"/>
      <c r="UEW50" s="4304"/>
      <c r="UEX50" s="2603"/>
      <c r="UEY50" s="4305"/>
      <c r="UEZ50" s="4306"/>
      <c r="UFA50" s="4305"/>
      <c r="UFB50" s="4306"/>
      <c r="UFC50" s="4299"/>
      <c r="UFD50" s="4300"/>
      <c r="UFE50" s="4305"/>
      <c r="UFF50" s="4304"/>
      <c r="UFG50" s="4299"/>
      <c r="UFH50" s="4300"/>
      <c r="UFI50" s="4301"/>
      <c r="UFJ50" s="4302"/>
      <c r="UFK50" s="4299"/>
      <c r="UFL50" s="2602"/>
      <c r="UFM50" s="4287"/>
      <c r="UFN50" s="4303"/>
      <c r="UFO50" s="4304"/>
      <c r="UFP50" s="2603"/>
      <c r="UFQ50" s="4305"/>
      <c r="UFR50" s="4306"/>
      <c r="UFS50" s="4305"/>
      <c r="UFT50" s="4306"/>
      <c r="UFU50" s="4299"/>
      <c r="UFV50" s="4300"/>
      <c r="UFW50" s="4305"/>
      <c r="UFX50" s="4304"/>
      <c r="UFY50" s="4299"/>
      <c r="UFZ50" s="4300"/>
      <c r="UGA50" s="4301"/>
      <c r="UGB50" s="4302"/>
      <c r="UGC50" s="4299"/>
      <c r="UGD50" s="2602"/>
      <c r="UGE50" s="4287"/>
      <c r="UGF50" s="4303"/>
      <c r="UGG50" s="4304"/>
      <c r="UGH50" s="2603"/>
      <c r="UGI50" s="4305"/>
      <c r="UGJ50" s="4306"/>
      <c r="UGK50" s="4305"/>
      <c r="UGL50" s="4306"/>
      <c r="UGM50" s="4299"/>
      <c r="UGN50" s="4300"/>
      <c r="UGO50" s="4305"/>
      <c r="UGP50" s="4304"/>
      <c r="UGQ50" s="4299"/>
      <c r="UGR50" s="4300"/>
      <c r="UGS50" s="4301"/>
      <c r="UGT50" s="4302"/>
      <c r="UGU50" s="4299"/>
      <c r="UGV50" s="2602"/>
      <c r="UGW50" s="4287"/>
      <c r="UGX50" s="4303"/>
      <c r="UGY50" s="4304"/>
      <c r="UGZ50" s="2603"/>
      <c r="UHA50" s="4305"/>
      <c r="UHB50" s="4306"/>
      <c r="UHC50" s="4305"/>
      <c r="UHD50" s="4306"/>
      <c r="UHE50" s="4299"/>
      <c r="UHF50" s="4300"/>
      <c r="UHG50" s="4305"/>
      <c r="UHH50" s="4304"/>
      <c r="UHI50" s="4299"/>
      <c r="UHJ50" s="4300"/>
      <c r="UHK50" s="4301"/>
      <c r="UHL50" s="4302"/>
      <c r="UHM50" s="4299"/>
      <c r="UHN50" s="2602"/>
      <c r="UHO50" s="4287"/>
      <c r="UHP50" s="4303"/>
      <c r="UHQ50" s="4304"/>
      <c r="UHR50" s="2603"/>
      <c r="UHS50" s="4305"/>
      <c r="UHT50" s="4306"/>
      <c r="UHU50" s="4305"/>
      <c r="UHV50" s="4306"/>
      <c r="UHW50" s="4299"/>
      <c r="UHX50" s="4300"/>
      <c r="UHY50" s="4305"/>
      <c r="UHZ50" s="4304"/>
      <c r="UIA50" s="4299"/>
      <c r="UIB50" s="4300"/>
      <c r="UIC50" s="4301"/>
      <c r="UID50" s="4302"/>
      <c r="UIE50" s="4299"/>
      <c r="UIF50" s="2602"/>
      <c r="UIG50" s="4287"/>
      <c r="UIH50" s="4303"/>
      <c r="UII50" s="4304"/>
      <c r="UIJ50" s="2603"/>
      <c r="UIK50" s="4305"/>
      <c r="UIL50" s="4306"/>
      <c r="UIM50" s="4305"/>
      <c r="UIN50" s="4306"/>
      <c r="UIO50" s="4299"/>
      <c r="UIP50" s="4300"/>
      <c r="UIQ50" s="4305"/>
      <c r="UIR50" s="4304"/>
      <c r="UIS50" s="4299"/>
      <c r="UIT50" s="4300"/>
      <c r="UIU50" s="4301"/>
      <c r="UIV50" s="4302"/>
      <c r="UIW50" s="4299"/>
      <c r="UIX50" s="2602"/>
      <c r="UIY50" s="4287"/>
      <c r="UIZ50" s="4303"/>
      <c r="UJA50" s="4304"/>
      <c r="UJB50" s="2603"/>
      <c r="UJC50" s="4305"/>
      <c r="UJD50" s="4306"/>
      <c r="UJE50" s="4305"/>
      <c r="UJF50" s="4306"/>
      <c r="UJG50" s="4299"/>
      <c r="UJH50" s="4300"/>
      <c r="UJI50" s="4305"/>
      <c r="UJJ50" s="4304"/>
      <c r="UJK50" s="4299"/>
      <c r="UJL50" s="4300"/>
      <c r="UJM50" s="4301"/>
      <c r="UJN50" s="4302"/>
      <c r="UJO50" s="4299"/>
      <c r="UJP50" s="2602"/>
      <c r="UJQ50" s="4287"/>
      <c r="UJR50" s="4303"/>
      <c r="UJS50" s="4304"/>
      <c r="UJT50" s="2603"/>
      <c r="UJU50" s="4305"/>
      <c r="UJV50" s="4306"/>
      <c r="UJW50" s="4305"/>
      <c r="UJX50" s="4306"/>
      <c r="UJY50" s="4299"/>
      <c r="UJZ50" s="4300"/>
      <c r="UKA50" s="4305"/>
      <c r="UKB50" s="4304"/>
      <c r="UKC50" s="4299"/>
      <c r="UKD50" s="4300"/>
      <c r="UKE50" s="4301"/>
      <c r="UKF50" s="4302"/>
      <c r="UKG50" s="4299"/>
      <c r="UKH50" s="2602"/>
      <c r="UKI50" s="4287"/>
      <c r="UKJ50" s="4303"/>
      <c r="UKK50" s="4304"/>
      <c r="UKL50" s="2603"/>
      <c r="UKM50" s="4305"/>
      <c r="UKN50" s="4306"/>
      <c r="UKO50" s="4305"/>
      <c r="UKP50" s="4306"/>
      <c r="UKQ50" s="4299"/>
      <c r="UKR50" s="4300"/>
      <c r="UKS50" s="4305"/>
      <c r="UKT50" s="4304"/>
      <c r="UKU50" s="4299"/>
      <c r="UKV50" s="4300"/>
      <c r="UKW50" s="4301"/>
      <c r="UKX50" s="4302"/>
      <c r="UKY50" s="4299"/>
      <c r="UKZ50" s="2602"/>
      <c r="ULA50" s="4287"/>
      <c r="ULB50" s="4303"/>
      <c r="ULC50" s="4304"/>
      <c r="ULD50" s="2603"/>
      <c r="ULE50" s="4305"/>
      <c r="ULF50" s="4306"/>
      <c r="ULG50" s="4305"/>
      <c r="ULH50" s="4306"/>
      <c r="ULI50" s="4299"/>
      <c r="ULJ50" s="4300"/>
      <c r="ULK50" s="4305"/>
      <c r="ULL50" s="4304"/>
      <c r="ULM50" s="4299"/>
      <c r="ULN50" s="4300"/>
      <c r="ULO50" s="4301"/>
      <c r="ULP50" s="4302"/>
      <c r="ULQ50" s="4299"/>
      <c r="ULR50" s="2602"/>
      <c r="ULS50" s="4287"/>
      <c r="ULT50" s="4303"/>
      <c r="ULU50" s="4304"/>
      <c r="ULV50" s="2603"/>
      <c r="ULW50" s="4305"/>
      <c r="ULX50" s="4306"/>
      <c r="ULY50" s="4305"/>
      <c r="ULZ50" s="4306"/>
      <c r="UMA50" s="4299"/>
      <c r="UMB50" s="4300"/>
      <c r="UMC50" s="4305"/>
      <c r="UMD50" s="4304"/>
      <c r="UME50" s="4299"/>
      <c r="UMF50" s="4300"/>
      <c r="UMG50" s="4301"/>
      <c r="UMH50" s="4302"/>
      <c r="UMI50" s="4299"/>
      <c r="UMJ50" s="2602"/>
      <c r="UMK50" s="4287"/>
      <c r="UML50" s="4303"/>
      <c r="UMM50" s="4304"/>
      <c r="UMN50" s="2603"/>
      <c r="UMO50" s="4305"/>
      <c r="UMP50" s="4306"/>
      <c r="UMQ50" s="4305"/>
      <c r="UMR50" s="4306"/>
      <c r="UMS50" s="4299"/>
      <c r="UMT50" s="4300"/>
      <c r="UMU50" s="4305"/>
      <c r="UMV50" s="4304"/>
      <c r="UMW50" s="4299"/>
      <c r="UMX50" s="4300"/>
      <c r="UMY50" s="4301"/>
      <c r="UMZ50" s="4302"/>
      <c r="UNA50" s="4299"/>
      <c r="UNB50" s="2602"/>
      <c r="UNC50" s="4287"/>
      <c r="UND50" s="4303"/>
      <c r="UNE50" s="4304"/>
      <c r="UNF50" s="2603"/>
      <c r="UNG50" s="4305"/>
      <c r="UNH50" s="4306"/>
      <c r="UNI50" s="4305"/>
      <c r="UNJ50" s="4306"/>
      <c r="UNK50" s="4299"/>
      <c r="UNL50" s="4300"/>
      <c r="UNM50" s="4305"/>
      <c r="UNN50" s="4304"/>
      <c r="UNO50" s="4299"/>
      <c r="UNP50" s="4300"/>
      <c r="UNQ50" s="4301"/>
      <c r="UNR50" s="4302"/>
      <c r="UNS50" s="4299"/>
      <c r="UNT50" s="2602"/>
      <c r="UNU50" s="4287"/>
      <c r="UNV50" s="4303"/>
      <c r="UNW50" s="4304"/>
      <c r="UNX50" s="2603"/>
      <c r="UNY50" s="4305"/>
      <c r="UNZ50" s="4306"/>
      <c r="UOA50" s="4305"/>
      <c r="UOB50" s="4306"/>
      <c r="UOC50" s="4299"/>
      <c r="UOD50" s="4300"/>
      <c r="UOE50" s="4305"/>
      <c r="UOF50" s="4304"/>
      <c r="UOG50" s="4299"/>
      <c r="UOH50" s="4300"/>
      <c r="UOI50" s="4301"/>
      <c r="UOJ50" s="4302"/>
      <c r="UOK50" s="4299"/>
      <c r="UOL50" s="2602"/>
      <c r="UOM50" s="4287"/>
      <c r="UON50" s="4303"/>
      <c r="UOO50" s="4304"/>
      <c r="UOP50" s="2603"/>
      <c r="UOQ50" s="4305"/>
      <c r="UOR50" s="4306"/>
      <c r="UOS50" s="4305"/>
      <c r="UOT50" s="4306"/>
      <c r="UOU50" s="4299"/>
      <c r="UOV50" s="4300"/>
      <c r="UOW50" s="4305"/>
      <c r="UOX50" s="4304"/>
      <c r="UOY50" s="4299"/>
      <c r="UOZ50" s="4300"/>
      <c r="UPA50" s="4301"/>
      <c r="UPB50" s="4302"/>
      <c r="UPC50" s="4299"/>
      <c r="UPD50" s="2602"/>
      <c r="UPE50" s="4287"/>
      <c r="UPF50" s="4303"/>
      <c r="UPG50" s="4304"/>
      <c r="UPH50" s="2603"/>
      <c r="UPI50" s="4305"/>
      <c r="UPJ50" s="4306"/>
      <c r="UPK50" s="4305"/>
      <c r="UPL50" s="4306"/>
      <c r="UPM50" s="4299"/>
      <c r="UPN50" s="4300"/>
      <c r="UPO50" s="4305"/>
      <c r="UPP50" s="4304"/>
      <c r="UPQ50" s="4299"/>
      <c r="UPR50" s="4300"/>
      <c r="UPS50" s="4301"/>
      <c r="UPT50" s="4302"/>
      <c r="UPU50" s="4299"/>
      <c r="UPV50" s="2602"/>
      <c r="UPW50" s="4287"/>
      <c r="UPX50" s="4303"/>
      <c r="UPY50" s="4304"/>
      <c r="UPZ50" s="2603"/>
      <c r="UQA50" s="4305"/>
      <c r="UQB50" s="4306"/>
      <c r="UQC50" s="4305"/>
      <c r="UQD50" s="4306"/>
      <c r="UQE50" s="4299"/>
      <c r="UQF50" s="4300"/>
      <c r="UQG50" s="4305"/>
      <c r="UQH50" s="4304"/>
      <c r="UQI50" s="4299"/>
      <c r="UQJ50" s="4300"/>
      <c r="UQK50" s="4301"/>
      <c r="UQL50" s="4302"/>
      <c r="UQM50" s="4299"/>
      <c r="UQN50" s="2602"/>
      <c r="UQO50" s="4287"/>
      <c r="UQP50" s="4303"/>
      <c r="UQQ50" s="4304"/>
      <c r="UQR50" s="2603"/>
      <c r="UQS50" s="4305"/>
      <c r="UQT50" s="4306"/>
      <c r="UQU50" s="4305"/>
      <c r="UQV50" s="4306"/>
      <c r="UQW50" s="4299"/>
      <c r="UQX50" s="4300"/>
      <c r="UQY50" s="4305"/>
      <c r="UQZ50" s="4304"/>
      <c r="URA50" s="4299"/>
      <c r="URB50" s="4300"/>
      <c r="URC50" s="4301"/>
      <c r="URD50" s="4302"/>
      <c r="URE50" s="4299"/>
      <c r="URF50" s="2602"/>
      <c r="URG50" s="4287"/>
      <c r="URH50" s="4303"/>
      <c r="URI50" s="4304"/>
      <c r="URJ50" s="2603"/>
      <c r="URK50" s="4305"/>
      <c r="URL50" s="4306"/>
      <c r="URM50" s="4305"/>
      <c r="URN50" s="4306"/>
      <c r="URO50" s="4299"/>
      <c r="URP50" s="4300"/>
      <c r="URQ50" s="4305"/>
      <c r="URR50" s="4304"/>
      <c r="URS50" s="4299"/>
      <c r="URT50" s="4300"/>
      <c r="URU50" s="4301"/>
      <c r="URV50" s="4302"/>
      <c r="URW50" s="4299"/>
      <c r="URX50" s="2602"/>
      <c r="URY50" s="4287"/>
      <c r="URZ50" s="4303"/>
      <c r="USA50" s="4304"/>
      <c r="USB50" s="2603"/>
      <c r="USC50" s="4305"/>
      <c r="USD50" s="4306"/>
      <c r="USE50" s="4305"/>
      <c r="USF50" s="4306"/>
      <c r="USG50" s="4299"/>
      <c r="USH50" s="4300"/>
      <c r="USI50" s="4305"/>
      <c r="USJ50" s="4304"/>
      <c r="USK50" s="4299"/>
      <c r="USL50" s="4300"/>
      <c r="USM50" s="4301"/>
      <c r="USN50" s="4302"/>
      <c r="USO50" s="4299"/>
      <c r="USP50" s="2602"/>
      <c r="USQ50" s="4287"/>
      <c r="USR50" s="4303"/>
      <c r="USS50" s="4304"/>
      <c r="UST50" s="2603"/>
      <c r="USU50" s="4305"/>
      <c r="USV50" s="4306"/>
      <c r="USW50" s="4305"/>
      <c r="USX50" s="4306"/>
      <c r="USY50" s="4299"/>
      <c r="USZ50" s="4300"/>
      <c r="UTA50" s="4305"/>
      <c r="UTB50" s="4304"/>
      <c r="UTC50" s="4299"/>
      <c r="UTD50" s="4300"/>
      <c r="UTE50" s="4301"/>
      <c r="UTF50" s="4302"/>
      <c r="UTG50" s="4299"/>
      <c r="UTH50" s="2602"/>
      <c r="UTI50" s="4287"/>
      <c r="UTJ50" s="4303"/>
      <c r="UTK50" s="4304"/>
      <c r="UTL50" s="2603"/>
      <c r="UTM50" s="4305"/>
      <c r="UTN50" s="4306"/>
      <c r="UTO50" s="4305"/>
      <c r="UTP50" s="4306"/>
      <c r="UTQ50" s="4299"/>
      <c r="UTR50" s="4300"/>
      <c r="UTS50" s="4305"/>
      <c r="UTT50" s="4304"/>
      <c r="UTU50" s="4299"/>
      <c r="UTV50" s="4300"/>
      <c r="UTW50" s="4301"/>
      <c r="UTX50" s="4302"/>
      <c r="UTY50" s="4299"/>
      <c r="UTZ50" s="2602"/>
      <c r="UUA50" s="4287"/>
      <c r="UUB50" s="4303"/>
      <c r="UUC50" s="4304"/>
      <c r="UUD50" s="2603"/>
      <c r="UUE50" s="4305"/>
      <c r="UUF50" s="4306"/>
      <c r="UUG50" s="4305"/>
      <c r="UUH50" s="4306"/>
      <c r="UUI50" s="4299"/>
      <c r="UUJ50" s="4300"/>
      <c r="UUK50" s="4305"/>
      <c r="UUL50" s="4304"/>
      <c r="UUM50" s="4299"/>
      <c r="UUN50" s="4300"/>
      <c r="UUO50" s="4301"/>
      <c r="UUP50" s="4302"/>
      <c r="UUQ50" s="4299"/>
      <c r="UUR50" s="2602"/>
      <c r="UUS50" s="4287"/>
      <c r="UUT50" s="4303"/>
      <c r="UUU50" s="4304"/>
      <c r="UUV50" s="2603"/>
      <c r="UUW50" s="4305"/>
      <c r="UUX50" s="4306"/>
      <c r="UUY50" s="4305"/>
      <c r="UUZ50" s="4306"/>
      <c r="UVA50" s="4299"/>
      <c r="UVB50" s="4300"/>
      <c r="UVC50" s="4305"/>
      <c r="UVD50" s="4304"/>
      <c r="UVE50" s="4299"/>
      <c r="UVF50" s="4300"/>
      <c r="UVG50" s="4301"/>
      <c r="UVH50" s="4302"/>
      <c r="UVI50" s="4299"/>
      <c r="UVJ50" s="2602"/>
      <c r="UVK50" s="4287"/>
      <c r="UVL50" s="4303"/>
      <c r="UVM50" s="4304"/>
      <c r="UVN50" s="2603"/>
      <c r="UVO50" s="4305"/>
      <c r="UVP50" s="4306"/>
      <c r="UVQ50" s="4305"/>
      <c r="UVR50" s="4306"/>
      <c r="UVS50" s="4299"/>
      <c r="UVT50" s="4300"/>
      <c r="UVU50" s="4305"/>
      <c r="UVV50" s="4304"/>
      <c r="UVW50" s="4299"/>
      <c r="UVX50" s="4300"/>
      <c r="UVY50" s="4301"/>
      <c r="UVZ50" s="4302"/>
      <c r="UWA50" s="4299"/>
      <c r="UWB50" s="2602"/>
      <c r="UWC50" s="4287"/>
      <c r="UWD50" s="4303"/>
      <c r="UWE50" s="4304"/>
      <c r="UWF50" s="2603"/>
      <c r="UWG50" s="4305"/>
      <c r="UWH50" s="4306"/>
      <c r="UWI50" s="4305"/>
      <c r="UWJ50" s="4306"/>
      <c r="UWK50" s="4299"/>
      <c r="UWL50" s="4300"/>
      <c r="UWM50" s="4305"/>
      <c r="UWN50" s="4304"/>
      <c r="UWO50" s="4299"/>
      <c r="UWP50" s="4300"/>
      <c r="UWQ50" s="4301"/>
      <c r="UWR50" s="4302"/>
      <c r="UWS50" s="4299"/>
      <c r="UWT50" s="2602"/>
      <c r="UWU50" s="4287"/>
      <c r="UWV50" s="4303"/>
      <c r="UWW50" s="4304"/>
      <c r="UWX50" s="2603"/>
      <c r="UWY50" s="4305"/>
      <c r="UWZ50" s="4306"/>
      <c r="UXA50" s="4305"/>
      <c r="UXB50" s="4306"/>
      <c r="UXC50" s="4299"/>
      <c r="UXD50" s="4300"/>
      <c r="UXE50" s="4305"/>
      <c r="UXF50" s="4304"/>
      <c r="UXG50" s="4299"/>
      <c r="UXH50" s="4300"/>
      <c r="UXI50" s="4301"/>
      <c r="UXJ50" s="4302"/>
      <c r="UXK50" s="4299"/>
      <c r="UXL50" s="2602"/>
      <c r="UXM50" s="4287"/>
      <c r="UXN50" s="4303"/>
      <c r="UXO50" s="4304"/>
      <c r="UXP50" s="2603"/>
      <c r="UXQ50" s="4305"/>
      <c r="UXR50" s="4306"/>
      <c r="UXS50" s="4305"/>
      <c r="UXT50" s="4306"/>
      <c r="UXU50" s="4299"/>
      <c r="UXV50" s="4300"/>
      <c r="UXW50" s="4305"/>
      <c r="UXX50" s="4304"/>
      <c r="UXY50" s="4299"/>
      <c r="UXZ50" s="4300"/>
      <c r="UYA50" s="4301"/>
      <c r="UYB50" s="4302"/>
      <c r="UYC50" s="4299"/>
      <c r="UYD50" s="2602"/>
      <c r="UYE50" s="4287"/>
      <c r="UYF50" s="4303"/>
      <c r="UYG50" s="4304"/>
      <c r="UYH50" s="2603"/>
      <c r="UYI50" s="4305"/>
      <c r="UYJ50" s="4306"/>
      <c r="UYK50" s="4305"/>
      <c r="UYL50" s="4306"/>
      <c r="UYM50" s="4299"/>
      <c r="UYN50" s="4300"/>
      <c r="UYO50" s="4305"/>
      <c r="UYP50" s="4304"/>
      <c r="UYQ50" s="4299"/>
      <c r="UYR50" s="4300"/>
      <c r="UYS50" s="4301"/>
      <c r="UYT50" s="4302"/>
      <c r="UYU50" s="4299"/>
      <c r="UYV50" s="2602"/>
      <c r="UYW50" s="4287"/>
      <c r="UYX50" s="4303"/>
      <c r="UYY50" s="4304"/>
      <c r="UYZ50" s="2603"/>
      <c r="UZA50" s="4305"/>
      <c r="UZB50" s="4306"/>
      <c r="UZC50" s="4305"/>
      <c r="UZD50" s="4306"/>
      <c r="UZE50" s="4299"/>
      <c r="UZF50" s="4300"/>
      <c r="UZG50" s="4305"/>
      <c r="UZH50" s="4304"/>
      <c r="UZI50" s="4299"/>
      <c r="UZJ50" s="4300"/>
      <c r="UZK50" s="4301"/>
      <c r="UZL50" s="4302"/>
      <c r="UZM50" s="4299"/>
      <c r="UZN50" s="2602"/>
      <c r="UZO50" s="4287"/>
      <c r="UZP50" s="4303"/>
      <c r="UZQ50" s="4304"/>
      <c r="UZR50" s="2603"/>
      <c r="UZS50" s="4305"/>
      <c r="UZT50" s="4306"/>
      <c r="UZU50" s="4305"/>
      <c r="UZV50" s="4306"/>
      <c r="UZW50" s="4299"/>
      <c r="UZX50" s="4300"/>
      <c r="UZY50" s="4305"/>
      <c r="UZZ50" s="4304"/>
      <c r="VAA50" s="4299"/>
      <c r="VAB50" s="4300"/>
      <c r="VAC50" s="4301"/>
      <c r="VAD50" s="4302"/>
      <c r="VAE50" s="4299"/>
      <c r="VAF50" s="2602"/>
      <c r="VAG50" s="4287"/>
      <c r="VAH50" s="4303"/>
      <c r="VAI50" s="4304"/>
      <c r="VAJ50" s="2603"/>
      <c r="VAK50" s="4305"/>
      <c r="VAL50" s="4306"/>
      <c r="VAM50" s="4305"/>
      <c r="VAN50" s="4306"/>
      <c r="VAO50" s="4299"/>
      <c r="VAP50" s="4300"/>
      <c r="VAQ50" s="4305"/>
      <c r="VAR50" s="4304"/>
      <c r="VAS50" s="4299"/>
      <c r="VAT50" s="4300"/>
      <c r="VAU50" s="4301"/>
      <c r="VAV50" s="4302"/>
      <c r="VAW50" s="4299"/>
      <c r="VAX50" s="2602"/>
      <c r="VAY50" s="4287"/>
      <c r="VAZ50" s="4303"/>
      <c r="VBA50" s="4304"/>
      <c r="VBB50" s="2603"/>
      <c r="VBC50" s="4305"/>
      <c r="VBD50" s="4306"/>
      <c r="VBE50" s="4305"/>
      <c r="VBF50" s="4306"/>
      <c r="VBG50" s="4299"/>
      <c r="VBH50" s="4300"/>
      <c r="VBI50" s="4305"/>
      <c r="VBJ50" s="4304"/>
      <c r="VBK50" s="4299"/>
      <c r="VBL50" s="4300"/>
      <c r="VBM50" s="4301"/>
      <c r="VBN50" s="4302"/>
      <c r="VBO50" s="4299"/>
      <c r="VBP50" s="2602"/>
      <c r="VBQ50" s="4287"/>
      <c r="VBR50" s="4303"/>
      <c r="VBS50" s="4304"/>
      <c r="VBT50" s="2603"/>
      <c r="VBU50" s="4305"/>
      <c r="VBV50" s="4306"/>
      <c r="VBW50" s="4305"/>
      <c r="VBX50" s="4306"/>
      <c r="VBY50" s="4299"/>
      <c r="VBZ50" s="4300"/>
      <c r="VCA50" s="4305"/>
      <c r="VCB50" s="4304"/>
      <c r="VCC50" s="4299"/>
      <c r="VCD50" s="4300"/>
      <c r="VCE50" s="4301"/>
      <c r="VCF50" s="4302"/>
      <c r="VCG50" s="4299"/>
      <c r="VCH50" s="2602"/>
      <c r="VCI50" s="4287"/>
      <c r="VCJ50" s="4303"/>
      <c r="VCK50" s="4304"/>
      <c r="VCL50" s="2603"/>
      <c r="VCM50" s="4305"/>
      <c r="VCN50" s="4306"/>
      <c r="VCO50" s="4305"/>
      <c r="VCP50" s="4306"/>
      <c r="VCQ50" s="4299"/>
      <c r="VCR50" s="4300"/>
      <c r="VCS50" s="4305"/>
      <c r="VCT50" s="4304"/>
      <c r="VCU50" s="4299"/>
      <c r="VCV50" s="4300"/>
      <c r="VCW50" s="4301"/>
      <c r="VCX50" s="4302"/>
      <c r="VCY50" s="4299"/>
      <c r="VCZ50" s="2602"/>
      <c r="VDA50" s="4287"/>
      <c r="VDB50" s="4303"/>
      <c r="VDC50" s="4304"/>
      <c r="VDD50" s="2603"/>
      <c r="VDE50" s="4305"/>
      <c r="VDF50" s="4306"/>
      <c r="VDG50" s="4305"/>
      <c r="VDH50" s="4306"/>
      <c r="VDI50" s="4299"/>
      <c r="VDJ50" s="4300"/>
      <c r="VDK50" s="4305"/>
      <c r="VDL50" s="4304"/>
      <c r="VDM50" s="4299"/>
      <c r="VDN50" s="4300"/>
      <c r="VDO50" s="4301"/>
      <c r="VDP50" s="4302"/>
      <c r="VDQ50" s="4299"/>
      <c r="VDR50" s="2602"/>
      <c r="VDS50" s="4287"/>
      <c r="VDT50" s="4303"/>
      <c r="VDU50" s="4304"/>
      <c r="VDV50" s="2603"/>
      <c r="VDW50" s="4305"/>
      <c r="VDX50" s="4306"/>
      <c r="VDY50" s="4305"/>
      <c r="VDZ50" s="4306"/>
      <c r="VEA50" s="4299"/>
      <c r="VEB50" s="4300"/>
      <c r="VEC50" s="4305"/>
      <c r="VED50" s="4304"/>
      <c r="VEE50" s="4299"/>
      <c r="VEF50" s="4300"/>
      <c r="VEG50" s="4301"/>
      <c r="VEH50" s="4302"/>
      <c r="VEI50" s="4299"/>
      <c r="VEJ50" s="2602"/>
      <c r="VEK50" s="4287"/>
      <c r="VEL50" s="4303"/>
      <c r="VEM50" s="4304"/>
      <c r="VEN50" s="2603"/>
      <c r="VEO50" s="4305"/>
      <c r="VEP50" s="4306"/>
      <c r="VEQ50" s="4305"/>
      <c r="VER50" s="4306"/>
      <c r="VES50" s="4299"/>
      <c r="VET50" s="4300"/>
      <c r="VEU50" s="4305"/>
      <c r="VEV50" s="4304"/>
      <c r="VEW50" s="4299"/>
      <c r="VEX50" s="4300"/>
      <c r="VEY50" s="4301"/>
      <c r="VEZ50" s="4302"/>
      <c r="VFA50" s="4299"/>
      <c r="VFB50" s="2602"/>
      <c r="VFC50" s="4287"/>
      <c r="VFD50" s="4303"/>
      <c r="VFE50" s="4304"/>
      <c r="VFF50" s="2603"/>
      <c r="VFG50" s="4305"/>
      <c r="VFH50" s="4306"/>
      <c r="VFI50" s="4305"/>
      <c r="VFJ50" s="4306"/>
      <c r="VFK50" s="4299"/>
      <c r="VFL50" s="4300"/>
      <c r="VFM50" s="4305"/>
      <c r="VFN50" s="4304"/>
      <c r="VFO50" s="4299"/>
      <c r="VFP50" s="4300"/>
      <c r="VFQ50" s="4301"/>
      <c r="VFR50" s="4302"/>
      <c r="VFS50" s="4299"/>
      <c r="VFT50" s="2602"/>
      <c r="VFU50" s="4287"/>
      <c r="VFV50" s="4303"/>
      <c r="VFW50" s="4304"/>
      <c r="VFX50" s="2603"/>
      <c r="VFY50" s="4305"/>
      <c r="VFZ50" s="4306"/>
      <c r="VGA50" s="4305"/>
      <c r="VGB50" s="4306"/>
      <c r="VGC50" s="4299"/>
      <c r="VGD50" s="4300"/>
      <c r="VGE50" s="4305"/>
      <c r="VGF50" s="4304"/>
      <c r="VGG50" s="4299"/>
      <c r="VGH50" s="4300"/>
      <c r="VGI50" s="4301"/>
      <c r="VGJ50" s="4302"/>
      <c r="VGK50" s="4299"/>
      <c r="VGL50" s="2602"/>
      <c r="VGM50" s="4287"/>
      <c r="VGN50" s="4303"/>
      <c r="VGO50" s="4304"/>
      <c r="VGP50" s="2603"/>
      <c r="VGQ50" s="4305"/>
      <c r="VGR50" s="4306"/>
      <c r="VGS50" s="4305"/>
      <c r="VGT50" s="4306"/>
      <c r="VGU50" s="4299"/>
      <c r="VGV50" s="4300"/>
      <c r="VGW50" s="4305"/>
      <c r="VGX50" s="4304"/>
      <c r="VGY50" s="4299"/>
      <c r="VGZ50" s="4300"/>
      <c r="VHA50" s="4301"/>
      <c r="VHB50" s="4302"/>
      <c r="VHC50" s="4299"/>
      <c r="VHD50" s="2602"/>
      <c r="VHE50" s="4287"/>
      <c r="VHF50" s="4303"/>
      <c r="VHG50" s="4304"/>
      <c r="VHH50" s="2603"/>
      <c r="VHI50" s="4305"/>
      <c r="VHJ50" s="4306"/>
      <c r="VHK50" s="4305"/>
      <c r="VHL50" s="4306"/>
      <c r="VHM50" s="4299"/>
      <c r="VHN50" s="4300"/>
      <c r="VHO50" s="4305"/>
      <c r="VHP50" s="4304"/>
      <c r="VHQ50" s="4299"/>
      <c r="VHR50" s="4300"/>
      <c r="VHS50" s="4301"/>
      <c r="VHT50" s="4302"/>
      <c r="VHU50" s="4299"/>
      <c r="VHV50" s="2602"/>
      <c r="VHW50" s="4287"/>
      <c r="VHX50" s="4303"/>
      <c r="VHY50" s="4304"/>
      <c r="VHZ50" s="2603"/>
      <c r="VIA50" s="4305"/>
      <c r="VIB50" s="4306"/>
      <c r="VIC50" s="4305"/>
      <c r="VID50" s="4306"/>
      <c r="VIE50" s="4299"/>
      <c r="VIF50" s="4300"/>
      <c r="VIG50" s="4305"/>
      <c r="VIH50" s="4304"/>
      <c r="VII50" s="4299"/>
      <c r="VIJ50" s="4300"/>
      <c r="VIK50" s="4301"/>
      <c r="VIL50" s="4302"/>
      <c r="VIM50" s="4299"/>
      <c r="VIN50" s="2602"/>
      <c r="VIO50" s="4287"/>
      <c r="VIP50" s="4303"/>
      <c r="VIQ50" s="4304"/>
      <c r="VIR50" s="2603"/>
      <c r="VIS50" s="4305"/>
      <c r="VIT50" s="4306"/>
      <c r="VIU50" s="4305"/>
      <c r="VIV50" s="4306"/>
      <c r="VIW50" s="4299"/>
      <c r="VIX50" s="4300"/>
      <c r="VIY50" s="4305"/>
      <c r="VIZ50" s="4304"/>
      <c r="VJA50" s="4299"/>
      <c r="VJB50" s="4300"/>
      <c r="VJC50" s="4301"/>
      <c r="VJD50" s="4302"/>
      <c r="VJE50" s="4299"/>
      <c r="VJF50" s="2602"/>
      <c r="VJG50" s="4287"/>
      <c r="VJH50" s="4303"/>
      <c r="VJI50" s="4304"/>
      <c r="VJJ50" s="2603"/>
      <c r="VJK50" s="4305"/>
      <c r="VJL50" s="4306"/>
      <c r="VJM50" s="4305"/>
      <c r="VJN50" s="4306"/>
      <c r="VJO50" s="4299"/>
      <c r="VJP50" s="4300"/>
      <c r="VJQ50" s="4305"/>
      <c r="VJR50" s="4304"/>
      <c r="VJS50" s="4299"/>
      <c r="VJT50" s="4300"/>
      <c r="VJU50" s="4301"/>
      <c r="VJV50" s="4302"/>
      <c r="VJW50" s="4299"/>
      <c r="VJX50" s="2602"/>
      <c r="VJY50" s="4287"/>
      <c r="VJZ50" s="4303"/>
      <c r="VKA50" s="4304"/>
      <c r="VKB50" s="2603"/>
      <c r="VKC50" s="4305"/>
      <c r="VKD50" s="4306"/>
      <c r="VKE50" s="4305"/>
      <c r="VKF50" s="4306"/>
      <c r="VKG50" s="4299"/>
      <c r="VKH50" s="4300"/>
      <c r="VKI50" s="4305"/>
      <c r="VKJ50" s="4304"/>
      <c r="VKK50" s="4299"/>
      <c r="VKL50" s="4300"/>
      <c r="VKM50" s="4301"/>
      <c r="VKN50" s="4302"/>
      <c r="VKO50" s="4299"/>
      <c r="VKP50" s="2602"/>
      <c r="VKQ50" s="4287"/>
      <c r="VKR50" s="4303"/>
      <c r="VKS50" s="4304"/>
      <c r="VKT50" s="2603"/>
      <c r="VKU50" s="4305"/>
      <c r="VKV50" s="4306"/>
      <c r="VKW50" s="4305"/>
      <c r="VKX50" s="4306"/>
      <c r="VKY50" s="4299"/>
      <c r="VKZ50" s="4300"/>
      <c r="VLA50" s="4305"/>
      <c r="VLB50" s="4304"/>
      <c r="VLC50" s="4299"/>
      <c r="VLD50" s="4300"/>
      <c r="VLE50" s="4301"/>
      <c r="VLF50" s="4302"/>
      <c r="VLG50" s="4299"/>
      <c r="VLH50" s="2602"/>
      <c r="VLI50" s="4287"/>
      <c r="VLJ50" s="4303"/>
      <c r="VLK50" s="4304"/>
      <c r="VLL50" s="2603"/>
      <c r="VLM50" s="4305"/>
      <c r="VLN50" s="4306"/>
      <c r="VLO50" s="4305"/>
      <c r="VLP50" s="4306"/>
      <c r="VLQ50" s="4299"/>
      <c r="VLR50" s="4300"/>
      <c r="VLS50" s="4305"/>
      <c r="VLT50" s="4304"/>
      <c r="VLU50" s="4299"/>
      <c r="VLV50" s="4300"/>
      <c r="VLW50" s="4301"/>
      <c r="VLX50" s="4302"/>
      <c r="VLY50" s="4299"/>
      <c r="VLZ50" s="2602"/>
      <c r="VMA50" s="4287"/>
      <c r="VMB50" s="4303"/>
      <c r="VMC50" s="4304"/>
      <c r="VMD50" s="2603"/>
      <c r="VME50" s="4305"/>
      <c r="VMF50" s="4306"/>
      <c r="VMG50" s="4305"/>
      <c r="VMH50" s="4306"/>
      <c r="VMI50" s="4299"/>
      <c r="VMJ50" s="4300"/>
      <c r="VMK50" s="4305"/>
      <c r="VML50" s="4304"/>
      <c r="VMM50" s="4299"/>
      <c r="VMN50" s="4300"/>
      <c r="VMO50" s="4301"/>
      <c r="VMP50" s="4302"/>
      <c r="VMQ50" s="4299"/>
      <c r="VMR50" s="2602"/>
      <c r="VMS50" s="4287"/>
      <c r="VMT50" s="4303"/>
      <c r="VMU50" s="4304"/>
      <c r="VMV50" s="2603"/>
      <c r="VMW50" s="4305"/>
      <c r="VMX50" s="4306"/>
      <c r="VMY50" s="4305"/>
      <c r="VMZ50" s="4306"/>
      <c r="VNA50" s="4299"/>
      <c r="VNB50" s="4300"/>
      <c r="VNC50" s="4305"/>
      <c r="VND50" s="4304"/>
      <c r="VNE50" s="4299"/>
      <c r="VNF50" s="4300"/>
      <c r="VNG50" s="4301"/>
      <c r="VNH50" s="4302"/>
      <c r="VNI50" s="4299"/>
      <c r="VNJ50" s="2602"/>
      <c r="VNK50" s="4287"/>
      <c r="VNL50" s="4303"/>
      <c r="VNM50" s="4304"/>
      <c r="VNN50" s="2603"/>
      <c r="VNO50" s="4305"/>
      <c r="VNP50" s="4306"/>
      <c r="VNQ50" s="4305"/>
      <c r="VNR50" s="4306"/>
      <c r="VNS50" s="4299"/>
      <c r="VNT50" s="4300"/>
      <c r="VNU50" s="4305"/>
      <c r="VNV50" s="4304"/>
      <c r="VNW50" s="4299"/>
      <c r="VNX50" s="4300"/>
      <c r="VNY50" s="4301"/>
      <c r="VNZ50" s="4302"/>
      <c r="VOA50" s="4299"/>
      <c r="VOB50" s="2602"/>
      <c r="VOC50" s="4287"/>
      <c r="VOD50" s="4303"/>
      <c r="VOE50" s="4304"/>
      <c r="VOF50" s="2603"/>
      <c r="VOG50" s="4305"/>
      <c r="VOH50" s="4306"/>
      <c r="VOI50" s="4305"/>
      <c r="VOJ50" s="4306"/>
      <c r="VOK50" s="4299"/>
      <c r="VOL50" s="4300"/>
      <c r="VOM50" s="4305"/>
      <c r="VON50" s="4304"/>
      <c r="VOO50" s="4299"/>
      <c r="VOP50" s="4300"/>
      <c r="VOQ50" s="4301"/>
      <c r="VOR50" s="4302"/>
      <c r="VOS50" s="4299"/>
      <c r="VOT50" s="2602"/>
      <c r="VOU50" s="4287"/>
      <c r="VOV50" s="4303"/>
      <c r="VOW50" s="4304"/>
      <c r="VOX50" s="2603"/>
      <c r="VOY50" s="4305"/>
      <c r="VOZ50" s="4306"/>
      <c r="VPA50" s="4305"/>
      <c r="VPB50" s="4306"/>
      <c r="VPC50" s="4299"/>
      <c r="VPD50" s="4300"/>
      <c r="VPE50" s="4305"/>
      <c r="VPF50" s="4304"/>
      <c r="VPG50" s="4299"/>
      <c r="VPH50" s="4300"/>
      <c r="VPI50" s="4301"/>
      <c r="VPJ50" s="4302"/>
      <c r="VPK50" s="4299"/>
      <c r="VPL50" s="2602"/>
      <c r="VPM50" s="4287"/>
      <c r="VPN50" s="4303"/>
      <c r="VPO50" s="4304"/>
      <c r="VPP50" s="2603"/>
      <c r="VPQ50" s="4305"/>
      <c r="VPR50" s="4306"/>
      <c r="VPS50" s="4305"/>
      <c r="VPT50" s="4306"/>
      <c r="VPU50" s="4299"/>
      <c r="VPV50" s="4300"/>
      <c r="VPW50" s="4305"/>
      <c r="VPX50" s="4304"/>
      <c r="VPY50" s="4299"/>
      <c r="VPZ50" s="4300"/>
      <c r="VQA50" s="4301"/>
      <c r="VQB50" s="4302"/>
      <c r="VQC50" s="4299"/>
      <c r="VQD50" s="2602"/>
      <c r="VQE50" s="4287"/>
      <c r="VQF50" s="4303"/>
      <c r="VQG50" s="4304"/>
      <c r="VQH50" s="2603"/>
      <c r="VQI50" s="4305"/>
      <c r="VQJ50" s="4306"/>
      <c r="VQK50" s="4305"/>
      <c r="VQL50" s="4306"/>
      <c r="VQM50" s="4299"/>
      <c r="VQN50" s="4300"/>
      <c r="VQO50" s="4305"/>
      <c r="VQP50" s="4304"/>
      <c r="VQQ50" s="4299"/>
      <c r="VQR50" s="4300"/>
      <c r="VQS50" s="4301"/>
      <c r="VQT50" s="4302"/>
      <c r="VQU50" s="4299"/>
      <c r="VQV50" s="2602"/>
      <c r="VQW50" s="4287"/>
      <c r="VQX50" s="4303"/>
      <c r="VQY50" s="4304"/>
      <c r="VQZ50" s="2603"/>
      <c r="VRA50" s="4305"/>
      <c r="VRB50" s="4306"/>
      <c r="VRC50" s="4305"/>
      <c r="VRD50" s="4306"/>
      <c r="VRE50" s="4299"/>
      <c r="VRF50" s="4300"/>
      <c r="VRG50" s="4305"/>
      <c r="VRH50" s="4304"/>
      <c r="VRI50" s="4299"/>
      <c r="VRJ50" s="4300"/>
      <c r="VRK50" s="4301"/>
      <c r="VRL50" s="4302"/>
      <c r="VRM50" s="4299"/>
      <c r="VRN50" s="2602"/>
      <c r="VRO50" s="4287"/>
      <c r="VRP50" s="4303"/>
      <c r="VRQ50" s="4304"/>
      <c r="VRR50" s="2603"/>
      <c r="VRS50" s="4305"/>
      <c r="VRT50" s="4306"/>
      <c r="VRU50" s="4305"/>
      <c r="VRV50" s="4306"/>
      <c r="VRW50" s="4299"/>
      <c r="VRX50" s="4300"/>
      <c r="VRY50" s="4305"/>
      <c r="VRZ50" s="4304"/>
      <c r="VSA50" s="4299"/>
      <c r="VSB50" s="4300"/>
      <c r="VSC50" s="4301"/>
      <c r="VSD50" s="4302"/>
      <c r="VSE50" s="4299"/>
      <c r="VSF50" s="2602"/>
      <c r="VSG50" s="4287"/>
      <c r="VSH50" s="4303"/>
      <c r="VSI50" s="4304"/>
      <c r="VSJ50" s="2603"/>
      <c r="VSK50" s="4305"/>
      <c r="VSL50" s="4306"/>
      <c r="VSM50" s="4305"/>
      <c r="VSN50" s="4306"/>
      <c r="VSO50" s="4299"/>
      <c r="VSP50" s="4300"/>
      <c r="VSQ50" s="4305"/>
      <c r="VSR50" s="4304"/>
      <c r="VSS50" s="4299"/>
      <c r="VST50" s="4300"/>
      <c r="VSU50" s="4301"/>
      <c r="VSV50" s="4302"/>
      <c r="VSW50" s="4299"/>
      <c r="VSX50" s="2602"/>
      <c r="VSY50" s="4287"/>
      <c r="VSZ50" s="4303"/>
      <c r="VTA50" s="4304"/>
      <c r="VTB50" s="2603"/>
      <c r="VTC50" s="4305"/>
      <c r="VTD50" s="4306"/>
      <c r="VTE50" s="4305"/>
      <c r="VTF50" s="4306"/>
      <c r="VTG50" s="4299"/>
      <c r="VTH50" s="4300"/>
      <c r="VTI50" s="4305"/>
      <c r="VTJ50" s="4304"/>
      <c r="VTK50" s="4299"/>
      <c r="VTL50" s="4300"/>
      <c r="VTM50" s="4301"/>
      <c r="VTN50" s="4302"/>
      <c r="VTO50" s="4299"/>
      <c r="VTP50" s="2602"/>
      <c r="VTQ50" s="4287"/>
      <c r="VTR50" s="4303"/>
      <c r="VTS50" s="4304"/>
      <c r="VTT50" s="2603"/>
      <c r="VTU50" s="4305"/>
      <c r="VTV50" s="4306"/>
      <c r="VTW50" s="4305"/>
      <c r="VTX50" s="4306"/>
      <c r="VTY50" s="4299"/>
      <c r="VTZ50" s="4300"/>
      <c r="VUA50" s="4305"/>
      <c r="VUB50" s="4304"/>
      <c r="VUC50" s="4299"/>
      <c r="VUD50" s="4300"/>
      <c r="VUE50" s="4301"/>
      <c r="VUF50" s="4302"/>
      <c r="VUG50" s="4299"/>
      <c r="VUH50" s="2602"/>
      <c r="VUI50" s="4287"/>
      <c r="VUJ50" s="4303"/>
      <c r="VUK50" s="4304"/>
      <c r="VUL50" s="2603"/>
      <c r="VUM50" s="4305"/>
      <c r="VUN50" s="4306"/>
      <c r="VUO50" s="4305"/>
      <c r="VUP50" s="4306"/>
      <c r="VUQ50" s="4299"/>
      <c r="VUR50" s="4300"/>
      <c r="VUS50" s="4305"/>
      <c r="VUT50" s="4304"/>
      <c r="VUU50" s="4299"/>
      <c r="VUV50" s="4300"/>
      <c r="VUW50" s="4301"/>
      <c r="VUX50" s="4302"/>
      <c r="VUY50" s="4299"/>
      <c r="VUZ50" s="2602"/>
      <c r="VVA50" s="4287"/>
      <c r="VVB50" s="4303"/>
      <c r="VVC50" s="4304"/>
      <c r="VVD50" s="2603"/>
      <c r="VVE50" s="4305"/>
      <c r="VVF50" s="4306"/>
      <c r="VVG50" s="4305"/>
      <c r="VVH50" s="4306"/>
      <c r="VVI50" s="4299"/>
      <c r="VVJ50" s="4300"/>
      <c r="VVK50" s="4305"/>
      <c r="VVL50" s="4304"/>
      <c r="VVM50" s="4299"/>
      <c r="VVN50" s="4300"/>
      <c r="VVO50" s="4301"/>
      <c r="VVP50" s="4302"/>
      <c r="VVQ50" s="4299"/>
      <c r="VVR50" s="2602"/>
      <c r="VVS50" s="4287"/>
      <c r="VVT50" s="4303"/>
      <c r="VVU50" s="4304"/>
      <c r="VVV50" s="2603"/>
      <c r="VVW50" s="4305"/>
      <c r="VVX50" s="4306"/>
      <c r="VVY50" s="4305"/>
      <c r="VVZ50" s="4306"/>
      <c r="VWA50" s="4299"/>
      <c r="VWB50" s="4300"/>
      <c r="VWC50" s="4305"/>
      <c r="VWD50" s="4304"/>
      <c r="VWE50" s="4299"/>
      <c r="VWF50" s="4300"/>
      <c r="VWG50" s="4301"/>
      <c r="VWH50" s="4302"/>
      <c r="VWI50" s="4299"/>
      <c r="VWJ50" s="2602"/>
      <c r="VWK50" s="4287"/>
      <c r="VWL50" s="4303"/>
      <c r="VWM50" s="4304"/>
      <c r="VWN50" s="2603"/>
      <c r="VWO50" s="4305"/>
      <c r="VWP50" s="4306"/>
      <c r="VWQ50" s="4305"/>
      <c r="VWR50" s="4306"/>
      <c r="VWS50" s="4299"/>
      <c r="VWT50" s="4300"/>
      <c r="VWU50" s="4305"/>
      <c r="VWV50" s="4304"/>
      <c r="VWW50" s="4299"/>
      <c r="VWX50" s="4300"/>
      <c r="VWY50" s="4301"/>
      <c r="VWZ50" s="4302"/>
      <c r="VXA50" s="4299"/>
      <c r="VXB50" s="2602"/>
      <c r="VXC50" s="4287"/>
      <c r="VXD50" s="4303"/>
      <c r="VXE50" s="4304"/>
      <c r="VXF50" s="2603"/>
      <c r="VXG50" s="4305"/>
      <c r="VXH50" s="4306"/>
      <c r="VXI50" s="4305"/>
      <c r="VXJ50" s="4306"/>
      <c r="VXK50" s="4299"/>
      <c r="VXL50" s="4300"/>
      <c r="VXM50" s="4305"/>
      <c r="VXN50" s="4304"/>
      <c r="VXO50" s="4299"/>
      <c r="VXP50" s="4300"/>
      <c r="VXQ50" s="4301"/>
      <c r="VXR50" s="4302"/>
      <c r="VXS50" s="4299"/>
      <c r="VXT50" s="2602"/>
      <c r="VXU50" s="4287"/>
      <c r="VXV50" s="4303"/>
      <c r="VXW50" s="4304"/>
      <c r="VXX50" s="2603"/>
      <c r="VXY50" s="4305"/>
      <c r="VXZ50" s="4306"/>
      <c r="VYA50" s="4305"/>
      <c r="VYB50" s="4306"/>
      <c r="VYC50" s="4299"/>
      <c r="VYD50" s="4300"/>
      <c r="VYE50" s="4305"/>
      <c r="VYF50" s="4304"/>
      <c r="VYG50" s="4299"/>
      <c r="VYH50" s="4300"/>
      <c r="VYI50" s="4301"/>
      <c r="VYJ50" s="4302"/>
      <c r="VYK50" s="4299"/>
      <c r="VYL50" s="2602"/>
      <c r="VYM50" s="4287"/>
      <c r="VYN50" s="4303"/>
      <c r="VYO50" s="4304"/>
      <c r="VYP50" s="2603"/>
      <c r="VYQ50" s="4305"/>
      <c r="VYR50" s="4306"/>
      <c r="VYS50" s="4305"/>
      <c r="VYT50" s="4306"/>
      <c r="VYU50" s="4299"/>
      <c r="VYV50" s="4300"/>
      <c r="VYW50" s="4305"/>
      <c r="VYX50" s="4304"/>
      <c r="VYY50" s="4299"/>
      <c r="VYZ50" s="4300"/>
      <c r="VZA50" s="4301"/>
      <c r="VZB50" s="4302"/>
      <c r="VZC50" s="4299"/>
      <c r="VZD50" s="2602"/>
      <c r="VZE50" s="4287"/>
      <c r="VZF50" s="4303"/>
      <c r="VZG50" s="4304"/>
      <c r="VZH50" s="2603"/>
      <c r="VZI50" s="4305"/>
      <c r="VZJ50" s="4306"/>
      <c r="VZK50" s="4305"/>
      <c r="VZL50" s="4306"/>
      <c r="VZM50" s="4299"/>
      <c r="VZN50" s="4300"/>
      <c r="VZO50" s="4305"/>
      <c r="VZP50" s="4304"/>
      <c r="VZQ50" s="4299"/>
      <c r="VZR50" s="4300"/>
      <c r="VZS50" s="4301"/>
      <c r="VZT50" s="4302"/>
      <c r="VZU50" s="4299"/>
      <c r="VZV50" s="2602"/>
      <c r="VZW50" s="4287"/>
      <c r="VZX50" s="4303"/>
      <c r="VZY50" s="4304"/>
      <c r="VZZ50" s="2603"/>
      <c r="WAA50" s="4305"/>
      <c r="WAB50" s="4306"/>
      <c r="WAC50" s="4305"/>
      <c r="WAD50" s="4306"/>
      <c r="WAE50" s="4299"/>
      <c r="WAF50" s="4300"/>
      <c r="WAG50" s="4305"/>
      <c r="WAH50" s="4304"/>
      <c r="WAI50" s="4299"/>
      <c r="WAJ50" s="4300"/>
      <c r="WAK50" s="4301"/>
      <c r="WAL50" s="4302"/>
      <c r="WAM50" s="4299"/>
      <c r="WAN50" s="2602"/>
      <c r="WAO50" s="4287"/>
      <c r="WAP50" s="4303"/>
      <c r="WAQ50" s="4304"/>
      <c r="WAR50" s="2603"/>
      <c r="WAS50" s="4305"/>
      <c r="WAT50" s="4306"/>
      <c r="WAU50" s="4305"/>
      <c r="WAV50" s="4306"/>
      <c r="WAW50" s="4299"/>
      <c r="WAX50" s="4300"/>
      <c r="WAY50" s="4305"/>
      <c r="WAZ50" s="4304"/>
      <c r="WBA50" s="4299"/>
      <c r="WBB50" s="4300"/>
      <c r="WBC50" s="4301"/>
      <c r="WBD50" s="4302"/>
      <c r="WBE50" s="4299"/>
      <c r="WBF50" s="2602"/>
      <c r="WBG50" s="4287"/>
      <c r="WBH50" s="4303"/>
      <c r="WBI50" s="4304"/>
      <c r="WBJ50" s="2603"/>
      <c r="WBK50" s="4305"/>
      <c r="WBL50" s="4306"/>
      <c r="WBM50" s="4305"/>
      <c r="WBN50" s="4306"/>
      <c r="WBO50" s="4299"/>
      <c r="WBP50" s="4300"/>
      <c r="WBQ50" s="4305"/>
      <c r="WBR50" s="4304"/>
      <c r="WBS50" s="4299"/>
      <c r="WBT50" s="4300"/>
      <c r="WBU50" s="4301"/>
      <c r="WBV50" s="4302"/>
      <c r="WBW50" s="4299"/>
      <c r="WBX50" s="2602"/>
      <c r="WBY50" s="4287"/>
      <c r="WBZ50" s="4303"/>
      <c r="WCA50" s="4304"/>
      <c r="WCB50" s="2603"/>
      <c r="WCC50" s="4305"/>
      <c r="WCD50" s="4306"/>
      <c r="WCE50" s="4305"/>
      <c r="WCF50" s="4306"/>
      <c r="WCG50" s="4299"/>
      <c r="WCH50" s="4300"/>
      <c r="WCI50" s="4305"/>
      <c r="WCJ50" s="4304"/>
      <c r="WCK50" s="4299"/>
      <c r="WCL50" s="4300"/>
      <c r="WCM50" s="4301"/>
      <c r="WCN50" s="4302"/>
      <c r="WCO50" s="4299"/>
      <c r="WCP50" s="2602"/>
      <c r="WCQ50" s="4287"/>
      <c r="WCR50" s="4303"/>
      <c r="WCS50" s="4304"/>
      <c r="WCT50" s="2603"/>
      <c r="WCU50" s="4305"/>
      <c r="WCV50" s="4306"/>
      <c r="WCW50" s="4305"/>
      <c r="WCX50" s="4306"/>
      <c r="WCY50" s="4299"/>
      <c r="WCZ50" s="4300"/>
      <c r="WDA50" s="4305"/>
      <c r="WDB50" s="4304"/>
      <c r="WDC50" s="4299"/>
      <c r="WDD50" s="4300"/>
      <c r="WDE50" s="4301"/>
      <c r="WDF50" s="4302"/>
      <c r="WDG50" s="4299"/>
      <c r="WDH50" s="2602"/>
      <c r="WDI50" s="4287"/>
      <c r="WDJ50" s="4303"/>
      <c r="WDK50" s="4304"/>
      <c r="WDL50" s="2603"/>
      <c r="WDM50" s="4305"/>
      <c r="WDN50" s="4306"/>
      <c r="WDO50" s="4305"/>
      <c r="WDP50" s="4306"/>
      <c r="WDQ50" s="4299"/>
      <c r="WDR50" s="4300"/>
      <c r="WDS50" s="4305"/>
      <c r="WDT50" s="4304"/>
      <c r="WDU50" s="4299"/>
      <c r="WDV50" s="4300"/>
      <c r="WDW50" s="4301"/>
      <c r="WDX50" s="4302"/>
      <c r="WDY50" s="4299"/>
      <c r="WDZ50" s="2602"/>
      <c r="WEA50" s="4287"/>
      <c r="WEB50" s="4303"/>
      <c r="WEC50" s="4304"/>
      <c r="WED50" s="2603"/>
      <c r="WEE50" s="4305"/>
      <c r="WEF50" s="4306"/>
      <c r="WEG50" s="4305"/>
      <c r="WEH50" s="4306"/>
      <c r="WEI50" s="4299"/>
      <c r="WEJ50" s="4300"/>
      <c r="WEK50" s="4305"/>
      <c r="WEL50" s="4304"/>
      <c r="WEM50" s="4299"/>
      <c r="WEN50" s="4300"/>
      <c r="WEO50" s="4301"/>
      <c r="WEP50" s="4302"/>
      <c r="WEQ50" s="4299"/>
      <c r="WER50" s="2602"/>
      <c r="WES50" s="4287"/>
      <c r="WET50" s="4303"/>
      <c r="WEU50" s="4304"/>
      <c r="WEV50" s="2603"/>
      <c r="WEW50" s="4305"/>
      <c r="WEX50" s="4306"/>
      <c r="WEY50" s="4305"/>
      <c r="WEZ50" s="4306"/>
      <c r="WFA50" s="4299"/>
      <c r="WFB50" s="4300"/>
      <c r="WFC50" s="4305"/>
      <c r="WFD50" s="4304"/>
      <c r="WFE50" s="4299"/>
      <c r="WFF50" s="4300"/>
      <c r="WFG50" s="4301"/>
      <c r="WFH50" s="4302"/>
      <c r="WFI50" s="4299"/>
      <c r="WFJ50" s="2602"/>
      <c r="WFK50" s="4287"/>
      <c r="WFL50" s="4303"/>
      <c r="WFM50" s="4304"/>
      <c r="WFN50" s="2603"/>
      <c r="WFO50" s="4305"/>
      <c r="WFP50" s="4306"/>
      <c r="WFQ50" s="4305"/>
      <c r="WFR50" s="4306"/>
      <c r="WFS50" s="4299"/>
      <c r="WFT50" s="4300"/>
      <c r="WFU50" s="4305"/>
      <c r="WFV50" s="4304"/>
      <c r="WFW50" s="4299"/>
      <c r="WFX50" s="4300"/>
      <c r="WFY50" s="4301"/>
      <c r="WFZ50" s="4302"/>
      <c r="WGA50" s="4299"/>
      <c r="WGB50" s="2602"/>
      <c r="WGC50" s="4287"/>
      <c r="WGD50" s="4303"/>
      <c r="WGE50" s="4304"/>
      <c r="WGF50" s="2603"/>
      <c r="WGG50" s="4305"/>
      <c r="WGH50" s="4306"/>
      <c r="WGI50" s="4305"/>
      <c r="WGJ50" s="4306"/>
      <c r="WGK50" s="4299"/>
      <c r="WGL50" s="4300"/>
      <c r="WGM50" s="4305"/>
      <c r="WGN50" s="4304"/>
      <c r="WGO50" s="4299"/>
      <c r="WGP50" s="4300"/>
      <c r="WGQ50" s="4301"/>
      <c r="WGR50" s="4302"/>
      <c r="WGS50" s="4299"/>
      <c r="WGT50" s="2602"/>
      <c r="WGU50" s="4287"/>
      <c r="WGV50" s="4303"/>
      <c r="WGW50" s="4304"/>
      <c r="WGX50" s="2603"/>
      <c r="WGY50" s="4305"/>
      <c r="WGZ50" s="4306"/>
      <c r="WHA50" s="4305"/>
      <c r="WHB50" s="4306"/>
      <c r="WHC50" s="4299"/>
      <c r="WHD50" s="4300"/>
      <c r="WHE50" s="4305"/>
      <c r="WHF50" s="4304"/>
      <c r="WHG50" s="4299"/>
      <c r="WHH50" s="4300"/>
      <c r="WHI50" s="4301"/>
      <c r="WHJ50" s="4302"/>
      <c r="WHK50" s="4299"/>
      <c r="WHL50" s="2602"/>
      <c r="WHM50" s="4287"/>
      <c r="WHN50" s="4303"/>
      <c r="WHO50" s="4304"/>
      <c r="WHP50" s="2603"/>
      <c r="WHQ50" s="4305"/>
      <c r="WHR50" s="4306"/>
      <c r="WHS50" s="4305"/>
      <c r="WHT50" s="4306"/>
      <c r="WHU50" s="4299"/>
      <c r="WHV50" s="4300"/>
      <c r="WHW50" s="4305"/>
      <c r="WHX50" s="4304"/>
      <c r="WHY50" s="4299"/>
      <c r="WHZ50" s="4300"/>
      <c r="WIA50" s="4301"/>
      <c r="WIB50" s="4302"/>
      <c r="WIC50" s="4299"/>
      <c r="WID50" s="2602"/>
      <c r="WIE50" s="4287"/>
      <c r="WIF50" s="4303"/>
      <c r="WIG50" s="4304"/>
      <c r="WIH50" s="2603"/>
      <c r="WII50" s="4305"/>
      <c r="WIJ50" s="4306"/>
      <c r="WIK50" s="4305"/>
      <c r="WIL50" s="4306"/>
      <c r="WIM50" s="4299"/>
      <c r="WIN50" s="4300"/>
      <c r="WIO50" s="4305"/>
      <c r="WIP50" s="4304"/>
      <c r="WIQ50" s="4299"/>
      <c r="WIR50" s="4300"/>
      <c r="WIS50" s="4301"/>
      <c r="WIT50" s="4302"/>
      <c r="WIU50" s="4299"/>
      <c r="WIV50" s="2602"/>
      <c r="WIW50" s="4287"/>
      <c r="WIX50" s="4303"/>
      <c r="WIY50" s="4304"/>
      <c r="WIZ50" s="2603"/>
      <c r="WJA50" s="4305"/>
      <c r="WJB50" s="4306"/>
      <c r="WJC50" s="4305"/>
      <c r="WJD50" s="4306"/>
      <c r="WJE50" s="4299"/>
      <c r="WJF50" s="4300"/>
      <c r="WJG50" s="4305"/>
      <c r="WJH50" s="4304"/>
      <c r="WJI50" s="4299"/>
      <c r="WJJ50" s="4300"/>
      <c r="WJK50" s="4301"/>
      <c r="WJL50" s="4302"/>
      <c r="WJM50" s="4299"/>
      <c r="WJN50" s="2602"/>
      <c r="WJO50" s="4287"/>
      <c r="WJP50" s="4303"/>
      <c r="WJQ50" s="4304"/>
      <c r="WJR50" s="2603"/>
      <c r="WJS50" s="4305"/>
      <c r="WJT50" s="4306"/>
      <c r="WJU50" s="4305"/>
      <c r="WJV50" s="4306"/>
      <c r="WJW50" s="4299"/>
      <c r="WJX50" s="4300"/>
      <c r="WJY50" s="4305"/>
      <c r="WJZ50" s="4304"/>
      <c r="WKA50" s="4299"/>
      <c r="WKB50" s="4300"/>
      <c r="WKC50" s="4301"/>
      <c r="WKD50" s="4302"/>
      <c r="WKE50" s="4299"/>
      <c r="WKF50" s="2602"/>
      <c r="WKG50" s="4287"/>
      <c r="WKH50" s="4303"/>
      <c r="WKI50" s="4304"/>
      <c r="WKJ50" s="2603"/>
      <c r="WKK50" s="4305"/>
      <c r="WKL50" s="4306"/>
      <c r="WKM50" s="4305"/>
      <c r="WKN50" s="4306"/>
      <c r="WKO50" s="4299"/>
      <c r="WKP50" s="4300"/>
      <c r="WKQ50" s="4305"/>
      <c r="WKR50" s="4304"/>
      <c r="WKS50" s="4299"/>
      <c r="WKT50" s="4300"/>
      <c r="WKU50" s="4301"/>
      <c r="WKV50" s="4302"/>
      <c r="WKW50" s="4299"/>
      <c r="WKX50" s="2602"/>
      <c r="WKY50" s="4287"/>
      <c r="WKZ50" s="4303"/>
      <c r="WLA50" s="4304"/>
      <c r="WLB50" s="2603"/>
      <c r="WLC50" s="4305"/>
      <c r="WLD50" s="4306"/>
      <c r="WLE50" s="4305"/>
      <c r="WLF50" s="4306"/>
      <c r="WLG50" s="4299"/>
      <c r="WLH50" s="4300"/>
      <c r="WLI50" s="4305"/>
      <c r="WLJ50" s="4304"/>
      <c r="WLK50" s="4299"/>
      <c r="WLL50" s="4300"/>
      <c r="WLM50" s="4301"/>
      <c r="WLN50" s="4302"/>
      <c r="WLO50" s="4299"/>
      <c r="WLP50" s="2602"/>
      <c r="WLQ50" s="4287"/>
      <c r="WLR50" s="4303"/>
      <c r="WLS50" s="4304"/>
      <c r="WLT50" s="2603"/>
      <c r="WLU50" s="4305"/>
      <c r="WLV50" s="4306"/>
      <c r="WLW50" s="4305"/>
      <c r="WLX50" s="4306"/>
      <c r="WLY50" s="4299"/>
      <c r="WLZ50" s="4300"/>
      <c r="WMA50" s="4305"/>
      <c r="WMB50" s="4304"/>
      <c r="WMC50" s="4299"/>
      <c r="WMD50" s="4300"/>
      <c r="WME50" s="4301"/>
      <c r="WMF50" s="4302"/>
      <c r="WMG50" s="4299"/>
      <c r="WMH50" s="2602"/>
      <c r="WMI50" s="4287"/>
      <c r="WMJ50" s="4303"/>
      <c r="WMK50" s="4304"/>
      <c r="WML50" s="2603"/>
      <c r="WMM50" s="4305"/>
      <c r="WMN50" s="4306"/>
      <c r="WMO50" s="4305"/>
      <c r="WMP50" s="4306"/>
      <c r="WMQ50" s="4299"/>
      <c r="WMR50" s="4300"/>
      <c r="WMS50" s="4305"/>
      <c r="WMT50" s="4304"/>
      <c r="WMU50" s="4299"/>
      <c r="WMV50" s="4300"/>
      <c r="WMW50" s="4301"/>
      <c r="WMX50" s="4302"/>
      <c r="WMY50" s="4299"/>
      <c r="WMZ50" s="2602"/>
      <c r="WNA50" s="4287"/>
      <c r="WNB50" s="4303"/>
      <c r="WNC50" s="4304"/>
      <c r="WND50" s="2603"/>
      <c r="WNE50" s="4305"/>
      <c r="WNF50" s="4306"/>
      <c r="WNG50" s="4305"/>
      <c r="WNH50" s="4306"/>
      <c r="WNI50" s="4299"/>
      <c r="WNJ50" s="4300"/>
      <c r="WNK50" s="4305"/>
      <c r="WNL50" s="4304"/>
      <c r="WNM50" s="4299"/>
      <c r="WNN50" s="4300"/>
      <c r="WNO50" s="4301"/>
      <c r="WNP50" s="4302"/>
      <c r="WNQ50" s="4299"/>
      <c r="WNR50" s="2602"/>
      <c r="WNS50" s="4287"/>
      <c r="WNT50" s="4303"/>
      <c r="WNU50" s="4304"/>
      <c r="WNV50" s="2603"/>
      <c r="WNW50" s="4305"/>
      <c r="WNX50" s="4306"/>
      <c r="WNY50" s="4305"/>
      <c r="WNZ50" s="4306"/>
      <c r="WOA50" s="4299"/>
      <c r="WOB50" s="4300"/>
      <c r="WOC50" s="4305"/>
      <c r="WOD50" s="4304"/>
      <c r="WOE50" s="4299"/>
      <c r="WOF50" s="4300"/>
      <c r="WOG50" s="4301"/>
      <c r="WOH50" s="4302"/>
      <c r="WOI50" s="4299"/>
      <c r="WOJ50" s="2602"/>
      <c r="WOK50" s="4287"/>
      <c r="WOL50" s="4303"/>
      <c r="WOM50" s="4304"/>
      <c r="WON50" s="2603"/>
      <c r="WOO50" s="4305"/>
      <c r="WOP50" s="4306"/>
      <c r="WOQ50" s="4305"/>
      <c r="WOR50" s="4306"/>
      <c r="WOS50" s="4299"/>
      <c r="WOT50" s="4300"/>
      <c r="WOU50" s="4305"/>
      <c r="WOV50" s="4304"/>
      <c r="WOW50" s="4299"/>
      <c r="WOX50" s="4300"/>
      <c r="WOY50" s="4301"/>
      <c r="WOZ50" s="4302"/>
      <c r="WPA50" s="4299"/>
      <c r="WPB50" s="2602"/>
      <c r="WPC50" s="4287"/>
      <c r="WPD50" s="4303"/>
      <c r="WPE50" s="4304"/>
      <c r="WPF50" s="2603"/>
      <c r="WPG50" s="4305"/>
      <c r="WPH50" s="4306"/>
      <c r="WPI50" s="4305"/>
      <c r="WPJ50" s="4306"/>
      <c r="WPK50" s="4299"/>
      <c r="WPL50" s="4300"/>
      <c r="WPM50" s="4305"/>
      <c r="WPN50" s="4304"/>
      <c r="WPO50" s="4299"/>
      <c r="WPP50" s="4300"/>
      <c r="WPQ50" s="4301"/>
      <c r="WPR50" s="4302"/>
      <c r="WPS50" s="4299"/>
      <c r="WPT50" s="2602"/>
      <c r="WPU50" s="4287"/>
      <c r="WPV50" s="4303"/>
      <c r="WPW50" s="4304"/>
      <c r="WPX50" s="2603"/>
      <c r="WPY50" s="4305"/>
      <c r="WPZ50" s="4306"/>
      <c r="WQA50" s="4305"/>
      <c r="WQB50" s="4306"/>
      <c r="WQC50" s="4299"/>
      <c r="WQD50" s="4300"/>
      <c r="WQE50" s="4305"/>
      <c r="WQF50" s="4304"/>
      <c r="WQG50" s="4299"/>
      <c r="WQH50" s="4300"/>
      <c r="WQI50" s="4301"/>
      <c r="WQJ50" s="4302"/>
      <c r="WQK50" s="4299"/>
      <c r="WQL50" s="2602"/>
      <c r="WQM50" s="4287"/>
      <c r="WQN50" s="4303"/>
      <c r="WQO50" s="4304"/>
      <c r="WQP50" s="2603"/>
      <c r="WQQ50" s="4305"/>
      <c r="WQR50" s="4306"/>
      <c r="WQS50" s="4305"/>
      <c r="WQT50" s="4306"/>
      <c r="WQU50" s="4299"/>
      <c r="WQV50" s="4300"/>
      <c r="WQW50" s="4305"/>
      <c r="WQX50" s="4304"/>
      <c r="WQY50" s="4299"/>
      <c r="WQZ50" s="4300"/>
      <c r="WRA50" s="4301"/>
      <c r="WRB50" s="4302"/>
      <c r="WRC50" s="4299"/>
      <c r="WRD50" s="2602"/>
      <c r="WRE50" s="4287"/>
      <c r="WRF50" s="4303"/>
      <c r="WRG50" s="4304"/>
      <c r="WRH50" s="2603"/>
      <c r="WRI50" s="4305"/>
      <c r="WRJ50" s="4306"/>
      <c r="WRK50" s="4305"/>
      <c r="WRL50" s="4306"/>
      <c r="WRM50" s="4299"/>
      <c r="WRN50" s="4300"/>
      <c r="WRO50" s="4305"/>
      <c r="WRP50" s="4304"/>
      <c r="WRQ50" s="4299"/>
      <c r="WRR50" s="4300"/>
      <c r="WRS50" s="4301"/>
      <c r="WRT50" s="4302"/>
      <c r="WRU50" s="4299"/>
      <c r="WRV50" s="2602"/>
      <c r="WRW50" s="4287"/>
      <c r="WRX50" s="4303"/>
      <c r="WRY50" s="4304"/>
      <c r="WRZ50" s="2603"/>
      <c r="WSA50" s="4305"/>
      <c r="WSB50" s="4306"/>
      <c r="WSC50" s="4305"/>
      <c r="WSD50" s="4306"/>
      <c r="WSE50" s="4299"/>
      <c r="WSF50" s="4300"/>
      <c r="WSG50" s="4305"/>
      <c r="WSH50" s="4304"/>
      <c r="WSI50" s="4299"/>
      <c r="WSJ50" s="4300"/>
      <c r="WSK50" s="4301"/>
      <c r="WSL50" s="4302"/>
      <c r="WSM50" s="4299"/>
      <c r="WSN50" s="2602"/>
      <c r="WSO50" s="4287"/>
      <c r="WSP50" s="4303"/>
      <c r="WSQ50" s="4304"/>
      <c r="WSR50" s="2603"/>
      <c r="WSS50" s="4305"/>
      <c r="WST50" s="4306"/>
      <c r="WSU50" s="4305"/>
      <c r="WSV50" s="4306"/>
      <c r="WSW50" s="4299"/>
      <c r="WSX50" s="4300"/>
      <c r="WSY50" s="4305"/>
      <c r="WSZ50" s="4304"/>
      <c r="WTA50" s="4299"/>
      <c r="WTB50" s="4300"/>
      <c r="WTC50" s="4301"/>
      <c r="WTD50" s="4302"/>
      <c r="WTE50" s="4299"/>
      <c r="WTF50" s="2602"/>
      <c r="WTG50" s="4287"/>
      <c r="WTH50" s="4303"/>
      <c r="WTI50" s="4304"/>
      <c r="WTJ50" s="2603"/>
      <c r="WTK50" s="4305"/>
      <c r="WTL50" s="4306"/>
      <c r="WTM50" s="4305"/>
      <c r="WTN50" s="4306"/>
      <c r="WTO50" s="4299"/>
      <c r="WTP50" s="4300"/>
      <c r="WTQ50" s="4305"/>
      <c r="WTR50" s="4304"/>
      <c r="WTS50" s="4299"/>
      <c r="WTT50" s="4300"/>
      <c r="WTU50" s="4301"/>
      <c r="WTV50" s="4302"/>
      <c r="WTW50" s="4299"/>
      <c r="WTX50" s="2602"/>
      <c r="WTY50" s="4287"/>
      <c r="WTZ50" s="4303"/>
      <c r="WUA50" s="4304"/>
      <c r="WUB50" s="2603"/>
      <c r="WUC50" s="4305"/>
      <c r="WUD50" s="4306"/>
      <c r="WUE50" s="4305"/>
      <c r="WUF50" s="4306"/>
      <c r="WUG50" s="4299"/>
      <c r="WUH50" s="4300"/>
      <c r="WUI50" s="4305"/>
      <c r="WUJ50" s="4304"/>
      <c r="WUK50" s="4299"/>
      <c r="WUL50" s="4300"/>
      <c r="WUM50" s="4301"/>
      <c r="WUN50" s="4302"/>
      <c r="WUO50" s="4299"/>
      <c r="WUP50" s="2602"/>
      <c r="WUQ50" s="4287"/>
      <c r="WUR50" s="4303"/>
      <c r="WUS50" s="4304"/>
      <c r="WUT50" s="2603"/>
      <c r="WUU50" s="4305"/>
      <c r="WUV50" s="4306"/>
      <c r="WUW50" s="4305"/>
      <c r="WUX50" s="4306"/>
      <c r="WUY50" s="4299"/>
      <c r="WUZ50" s="4300"/>
      <c r="WVA50" s="4305"/>
      <c r="WVB50" s="4304"/>
      <c r="WVC50" s="4299"/>
      <c r="WVD50" s="4300"/>
      <c r="WVE50" s="4301"/>
      <c r="WVF50" s="4302"/>
      <c r="WVG50" s="4299"/>
      <c r="WVH50" s="2602"/>
      <c r="WVI50" s="4287"/>
      <c r="WVJ50" s="4303"/>
      <c r="WVK50" s="4304"/>
      <c r="WVL50" s="2603"/>
      <c r="WVM50" s="4305"/>
      <c r="WVN50" s="4306"/>
      <c r="WVO50" s="4305"/>
      <c r="WVP50" s="4306"/>
      <c r="WVQ50" s="4299"/>
      <c r="WVR50" s="4300"/>
      <c r="WVS50" s="4305"/>
      <c r="WVT50" s="4304"/>
      <c r="WVU50" s="4299"/>
      <c r="WVV50" s="4300"/>
      <c r="WVW50" s="4301"/>
      <c r="WVX50" s="4302"/>
      <c r="WVY50" s="4299"/>
      <c r="WVZ50" s="2602"/>
      <c r="WWA50" s="4287"/>
      <c r="WWB50" s="4303"/>
      <c r="WWC50" s="4304"/>
      <c r="WWD50" s="2603"/>
      <c r="WWE50" s="4305"/>
      <c r="WWF50" s="4306"/>
      <c r="WWG50" s="4305"/>
      <c r="WWH50" s="4306"/>
      <c r="WWI50" s="4299"/>
      <c r="WWJ50" s="4300"/>
      <c r="WWK50" s="4305"/>
      <c r="WWL50" s="4304"/>
      <c r="WWM50" s="4299"/>
      <c r="WWN50" s="4300"/>
      <c r="WWO50" s="4301"/>
      <c r="WWP50" s="4302"/>
      <c r="WWQ50" s="4299"/>
      <c r="WWR50" s="2602"/>
      <c r="WWS50" s="4287"/>
      <c r="WWT50" s="4303"/>
      <c r="WWU50" s="4304"/>
      <c r="WWV50" s="2603"/>
      <c r="WWW50" s="4305"/>
      <c r="WWX50" s="4306"/>
      <c r="WWY50" s="4305"/>
      <c r="WWZ50" s="4306"/>
      <c r="WXA50" s="4299"/>
      <c r="WXB50" s="4300"/>
      <c r="WXC50" s="4305"/>
      <c r="WXD50" s="4304"/>
      <c r="WXE50" s="4299"/>
      <c r="WXF50" s="4300"/>
      <c r="WXG50" s="4301"/>
      <c r="WXH50" s="4302"/>
      <c r="WXI50" s="4299"/>
      <c r="WXJ50" s="2602"/>
      <c r="WXK50" s="4287"/>
      <c r="WXL50" s="4303"/>
      <c r="WXM50" s="4304"/>
      <c r="WXN50" s="2603"/>
      <c r="WXO50" s="4305"/>
      <c r="WXP50" s="4306"/>
      <c r="WXQ50" s="4305"/>
      <c r="WXR50" s="4306"/>
      <c r="WXS50" s="4299"/>
      <c r="WXT50" s="4300"/>
      <c r="WXU50" s="4305"/>
      <c r="WXV50" s="4304"/>
      <c r="WXW50" s="4299"/>
      <c r="WXX50" s="4300"/>
      <c r="WXY50" s="4301"/>
      <c r="WXZ50" s="4302"/>
      <c r="WYA50" s="4299"/>
      <c r="WYB50" s="2602"/>
      <c r="WYC50" s="4287"/>
      <c r="WYD50" s="4303"/>
      <c r="WYE50" s="4304"/>
      <c r="WYF50" s="2603"/>
      <c r="WYG50" s="4305"/>
      <c r="WYH50" s="4306"/>
      <c r="WYI50" s="4305"/>
      <c r="WYJ50" s="4306"/>
      <c r="WYK50" s="4299"/>
      <c r="WYL50" s="4300"/>
      <c r="WYM50" s="4305"/>
      <c r="WYN50" s="4304"/>
      <c r="WYO50" s="4299"/>
      <c r="WYP50" s="4300"/>
      <c r="WYQ50" s="4301"/>
      <c r="WYR50" s="4302"/>
      <c r="WYS50" s="4299"/>
      <c r="WYT50" s="2602"/>
      <c r="WYU50" s="4287"/>
      <c r="WYV50" s="4303"/>
      <c r="WYW50" s="4304"/>
      <c r="WYX50" s="2603"/>
      <c r="WYY50" s="4305"/>
      <c r="WYZ50" s="4306"/>
      <c r="WZA50" s="4305"/>
      <c r="WZB50" s="4306"/>
      <c r="WZC50" s="4299"/>
      <c r="WZD50" s="4300"/>
      <c r="WZE50" s="4305"/>
      <c r="WZF50" s="4304"/>
      <c r="WZG50" s="4299"/>
      <c r="WZH50" s="4300"/>
      <c r="WZI50" s="4301"/>
      <c r="WZJ50" s="4302"/>
      <c r="WZK50" s="4299"/>
      <c r="WZL50" s="2602"/>
      <c r="WZM50" s="4287"/>
      <c r="WZN50" s="4303"/>
      <c r="WZO50" s="4304"/>
      <c r="WZP50" s="2603"/>
      <c r="WZQ50" s="4305"/>
      <c r="WZR50" s="4306"/>
      <c r="WZS50" s="4305"/>
      <c r="WZT50" s="4306"/>
      <c r="WZU50" s="4299"/>
      <c r="WZV50" s="4300"/>
      <c r="WZW50" s="4305"/>
      <c r="WZX50" s="4304"/>
      <c r="WZY50" s="4299"/>
      <c r="WZZ50" s="4300"/>
      <c r="XAA50" s="4301"/>
      <c r="XAB50" s="4302"/>
      <c r="XAC50" s="4299"/>
      <c r="XAD50" s="2602"/>
      <c r="XAE50" s="4287"/>
      <c r="XAF50" s="4303"/>
      <c r="XAG50" s="4304"/>
      <c r="XAH50" s="2603"/>
      <c r="XAI50" s="4305"/>
      <c r="XAJ50" s="4306"/>
      <c r="XAK50" s="4305"/>
      <c r="XAL50" s="4306"/>
      <c r="XAM50" s="4299"/>
      <c r="XAN50" s="4300"/>
      <c r="XAO50" s="4305"/>
      <c r="XAP50" s="4304"/>
      <c r="XAQ50" s="4299"/>
      <c r="XAR50" s="4300"/>
      <c r="XAS50" s="4301"/>
      <c r="XAT50" s="4302"/>
      <c r="XAU50" s="4299"/>
      <c r="XAV50" s="2602"/>
      <c r="XAW50" s="4287"/>
      <c r="XAX50" s="4303"/>
      <c r="XAY50" s="4304"/>
      <c r="XAZ50" s="2603"/>
      <c r="XBA50" s="4305"/>
      <c r="XBB50" s="4306"/>
      <c r="XBC50" s="4305"/>
      <c r="XBD50" s="4306"/>
      <c r="XBE50" s="4299"/>
      <c r="XBF50" s="4300"/>
      <c r="XBG50" s="4305"/>
      <c r="XBH50" s="4304"/>
      <c r="XBI50" s="4299"/>
      <c r="XBJ50" s="4300"/>
      <c r="XBK50" s="4301"/>
      <c r="XBL50" s="4302"/>
      <c r="XBM50" s="4299"/>
      <c r="XBN50" s="2602"/>
      <c r="XBO50" s="4287"/>
      <c r="XBP50" s="4303"/>
      <c r="XBQ50" s="4304"/>
      <c r="XBR50" s="2603"/>
      <c r="XBS50" s="4305"/>
      <c r="XBT50" s="4306"/>
      <c r="XBU50" s="4305"/>
      <c r="XBV50" s="4306"/>
      <c r="XBW50" s="4299"/>
      <c r="XBX50" s="4300"/>
      <c r="XBY50" s="4305"/>
      <c r="XBZ50" s="4304"/>
      <c r="XCA50" s="4299"/>
      <c r="XCB50" s="4300"/>
      <c r="XCC50" s="4301"/>
      <c r="XCD50" s="4302"/>
      <c r="XCE50" s="4299"/>
      <c r="XCF50" s="2602"/>
      <c r="XCG50" s="4287"/>
      <c r="XCH50" s="4303"/>
      <c r="XCI50" s="4304"/>
      <c r="XCJ50" s="2603"/>
      <c r="XCK50" s="4305"/>
      <c r="XCL50" s="4306"/>
      <c r="XCM50" s="4305"/>
      <c r="XCN50" s="4306"/>
      <c r="XCO50" s="4299"/>
      <c r="XCP50" s="4300"/>
      <c r="XCQ50" s="4305"/>
      <c r="XCR50" s="4304"/>
      <c r="XCS50" s="4299"/>
      <c r="XCT50" s="4300"/>
      <c r="XCU50" s="4301"/>
      <c r="XCV50" s="4302"/>
      <c r="XCW50" s="4299"/>
      <c r="XCX50" s="2602"/>
      <c r="XCY50" s="4287"/>
      <c r="XCZ50" s="4303"/>
      <c r="XDA50" s="4304"/>
      <c r="XDB50" s="2603"/>
      <c r="XDC50" s="4305"/>
      <c r="XDD50" s="4306"/>
      <c r="XDE50" s="4305"/>
      <c r="XDF50" s="4306"/>
      <c r="XDG50" s="4299"/>
      <c r="XDH50" s="4300"/>
      <c r="XDI50" s="4305"/>
      <c r="XDJ50" s="4304"/>
      <c r="XDK50" s="4299"/>
      <c r="XDL50" s="4300"/>
      <c r="XDM50" s="4301"/>
      <c r="XDN50" s="4302"/>
      <c r="XDO50" s="4299"/>
      <c r="XDP50" s="2602"/>
      <c r="XDQ50" s="4287"/>
      <c r="XDR50" s="4303"/>
      <c r="XDS50" s="4304"/>
      <c r="XDT50" s="2603"/>
      <c r="XDU50" s="4305"/>
      <c r="XDV50" s="4306"/>
      <c r="XDW50" s="4305"/>
      <c r="XDX50" s="4306"/>
      <c r="XDY50" s="4299"/>
      <c r="XDZ50" s="4300"/>
      <c r="XEA50" s="4305"/>
      <c r="XEB50" s="4304"/>
      <c r="XEC50" s="4299"/>
      <c r="XED50" s="4300"/>
      <c r="XEE50" s="4301"/>
      <c r="XEF50" s="4302"/>
      <c r="XEG50" s="4299"/>
      <c r="XEH50" s="2602"/>
      <c r="XEI50" s="4287"/>
      <c r="XEJ50" s="4303"/>
      <c r="XEK50" s="4304"/>
      <c r="XEL50" s="2603"/>
      <c r="XEM50" s="4305"/>
      <c r="XEN50" s="4306"/>
      <c r="XEO50" s="4305"/>
      <c r="XEP50" s="4306"/>
      <c r="XEQ50" s="4299"/>
      <c r="XER50" s="4300"/>
      <c r="XES50" s="4305"/>
      <c r="XET50" s="4304"/>
      <c r="XEU50" s="4299"/>
      <c r="XEV50" s="4300"/>
      <c r="XEW50" s="4301"/>
      <c r="XEX50" s="4302"/>
      <c r="XEY50" s="4299"/>
      <c r="XEZ50" s="2602"/>
      <c r="XFA50" s="4287"/>
      <c r="XFB50" s="4303"/>
      <c r="XFC50" s="4304"/>
      <c r="XFD50" s="2603"/>
    </row>
    <row r="51" spans="1:16384" s="1682" customFormat="1" ht="15.75">
      <c r="A51" s="4287" t="str">
        <f>'General TPUM'!B51</f>
        <v>Betikama Adventist College</v>
      </c>
      <c r="B51" s="4288"/>
      <c r="C51" s="4293">
        <v>28</v>
      </c>
      <c r="D51" s="757">
        <f t="shared" si="11"/>
        <v>28</v>
      </c>
      <c r="E51" s="4290"/>
      <c r="F51" s="4291">
        <v>21</v>
      </c>
      <c r="G51" s="4281"/>
      <c r="H51" s="4281"/>
      <c r="I51" s="4281">
        <v>28</v>
      </c>
      <c r="J51" s="4281"/>
      <c r="K51" s="4292"/>
      <c r="L51" s="4293">
        <v>17</v>
      </c>
      <c r="M51" s="4292"/>
      <c r="N51" s="4293">
        <v>24</v>
      </c>
      <c r="O51" s="4292"/>
      <c r="P51" s="4293">
        <v>28</v>
      </c>
      <c r="Q51" s="4294"/>
      <c r="R51" s="2600">
        <v>28</v>
      </c>
      <c r="S51" s="1690"/>
      <c r="T51" s="233"/>
      <c r="U51" s="1682">
        <v>28</v>
      </c>
      <c r="V51" s="1687"/>
      <c r="AA51" s="1687"/>
      <c r="AB51" s="1687"/>
      <c r="AD51" s="1687"/>
      <c r="AE51" s="1687"/>
      <c r="AF51" s="1687"/>
      <c r="AG51" s="1687"/>
      <c r="AH51" s="1687"/>
      <c r="AI51" s="1687"/>
      <c r="AJ51" s="1687"/>
      <c r="AK51" s="1690"/>
      <c r="AL51" s="1686"/>
      <c r="AM51" s="1687"/>
      <c r="AN51" s="1687"/>
      <c r="AS51" s="1687"/>
      <c r="AT51" s="1687"/>
      <c r="AV51" s="1687"/>
      <c r="AW51" s="1687"/>
      <c r="AX51" s="1687"/>
      <c r="AY51" s="1687"/>
      <c r="AZ51" s="1687"/>
      <c r="BA51" s="1687"/>
      <c r="BB51" s="1687"/>
      <c r="BC51" s="1690"/>
      <c r="BD51" s="1686"/>
      <c r="BE51" s="1687"/>
      <c r="BF51" s="1687"/>
      <c r="BK51" s="1687"/>
      <c r="BL51" s="1687"/>
      <c r="BN51" s="1687"/>
      <c r="BO51" s="1687"/>
      <c r="BP51" s="1687"/>
      <c r="BQ51" s="1687"/>
      <c r="BR51" s="1687"/>
      <c r="BS51" s="1687"/>
      <c r="BT51" s="1687"/>
      <c r="BU51" s="1690"/>
      <c r="BV51" s="1686"/>
      <c r="BW51" s="1687"/>
      <c r="BX51" s="1687"/>
      <c r="CC51" s="1687"/>
      <c r="CD51" s="1687"/>
      <c r="CF51" s="1687"/>
      <c r="CG51" s="1687"/>
      <c r="CH51" s="1687"/>
      <c r="CI51" s="1687"/>
      <c r="CJ51" s="1687"/>
      <c r="CK51" s="1687"/>
      <c r="CL51" s="1687"/>
      <c r="CM51" s="1690"/>
      <c r="CN51" s="1686"/>
      <c r="CO51" s="1687"/>
      <c r="CP51" s="1687"/>
      <c r="CU51" s="1687"/>
      <c r="CV51" s="1687"/>
      <c r="CX51" s="1687"/>
      <c r="CY51" s="1687"/>
      <c r="CZ51" s="1687"/>
      <c r="DA51" s="1687"/>
      <c r="DB51" s="1687"/>
      <c r="DC51" s="1687"/>
      <c r="DD51" s="1687"/>
      <c r="DE51" s="1690"/>
      <c r="DF51" s="1686"/>
      <c r="DG51" s="1687"/>
      <c r="DH51" s="1687"/>
      <c r="DM51" s="1687"/>
      <c r="DN51" s="1687"/>
      <c r="DP51" s="1687"/>
      <c r="DQ51" s="1687"/>
      <c r="DR51" s="1687"/>
      <c r="DS51" s="1687"/>
      <c r="DT51" s="1687"/>
      <c r="DU51" s="1687"/>
      <c r="DV51" s="1687"/>
      <c r="DW51" s="1690"/>
      <c r="DX51" s="1686"/>
      <c r="DY51" s="1687"/>
      <c r="DZ51" s="1687"/>
      <c r="EE51" s="1687"/>
      <c r="EF51" s="1687"/>
      <c r="EH51" s="1687"/>
      <c r="EI51" s="1687"/>
      <c r="EJ51" s="1687"/>
      <c r="EK51" s="1687"/>
      <c r="EL51" s="1687"/>
      <c r="EM51" s="1687"/>
      <c r="EN51" s="1687"/>
      <c r="EO51" s="1690"/>
      <c r="EP51" s="1686"/>
      <c r="EQ51" s="1687"/>
      <c r="ER51" s="1687"/>
      <c r="EW51" s="1687"/>
      <c r="EX51" s="1687"/>
      <c r="EZ51" s="1687"/>
      <c r="FA51" s="1687"/>
      <c r="FB51" s="1687"/>
      <c r="FC51" s="1687"/>
      <c r="FD51" s="1687"/>
      <c r="FE51" s="1687"/>
      <c r="FF51" s="1687"/>
      <c r="FG51" s="1690"/>
      <c r="FH51" s="1686"/>
      <c r="FI51" s="1687"/>
      <c r="FJ51" s="1687"/>
      <c r="FO51" s="1687"/>
      <c r="FP51" s="1687"/>
      <c r="FR51" s="1687"/>
      <c r="FS51" s="1687"/>
      <c r="FT51" s="1687"/>
      <c r="FU51" s="1687"/>
      <c r="FV51" s="1687"/>
      <c r="FW51" s="1687"/>
      <c r="FX51" s="1687"/>
      <c r="FY51" s="1690"/>
      <c r="FZ51" s="1686"/>
      <c r="GA51" s="1687"/>
      <c r="GB51" s="1687"/>
      <c r="GG51" s="1687"/>
      <c r="GH51" s="1687"/>
      <c r="GJ51" s="4299"/>
      <c r="GK51" s="4299"/>
      <c r="GL51" s="4300"/>
      <c r="GM51" s="4301"/>
      <c r="GN51" s="4302"/>
      <c r="GO51" s="4299"/>
      <c r="GP51" s="2602"/>
      <c r="GQ51" s="4287"/>
      <c r="GR51" s="4303"/>
      <c r="GS51" s="4304"/>
      <c r="GT51" s="2603"/>
      <c r="GU51" s="4305"/>
      <c r="GV51" s="4306"/>
      <c r="GW51" s="4305"/>
      <c r="GX51" s="4306"/>
      <c r="GY51" s="4299"/>
      <c r="GZ51" s="4300"/>
      <c r="HA51" s="4305"/>
      <c r="HB51" s="4304"/>
      <c r="HC51" s="4299"/>
      <c r="HD51" s="4300"/>
      <c r="HE51" s="4301"/>
      <c r="HF51" s="4302"/>
      <c r="HG51" s="4299"/>
      <c r="HH51" s="2602"/>
      <c r="HI51" s="4287"/>
      <c r="HJ51" s="4303"/>
      <c r="HK51" s="4304"/>
      <c r="HL51" s="2603"/>
      <c r="HM51" s="4305"/>
      <c r="HN51" s="4306"/>
      <c r="HO51" s="4305"/>
      <c r="HP51" s="4306"/>
      <c r="HQ51" s="4299"/>
      <c r="HR51" s="4300"/>
      <c r="HS51" s="4305"/>
      <c r="HT51" s="4304"/>
      <c r="HU51" s="4299"/>
      <c r="HV51" s="4300"/>
      <c r="HW51" s="4301"/>
      <c r="HX51" s="4302"/>
      <c r="HY51" s="4299"/>
      <c r="HZ51" s="2602"/>
      <c r="IA51" s="4287"/>
      <c r="IB51" s="4303"/>
      <c r="IC51" s="4304"/>
      <c r="ID51" s="2603"/>
      <c r="IE51" s="4305"/>
      <c r="IF51" s="4306"/>
      <c r="IG51" s="4305"/>
      <c r="IH51" s="4306"/>
      <c r="II51" s="4299"/>
      <c r="IJ51" s="4300"/>
      <c r="IK51" s="4305"/>
      <c r="IL51" s="4304"/>
      <c r="IM51" s="4299"/>
      <c r="IN51" s="4300"/>
      <c r="IO51" s="4301"/>
      <c r="IP51" s="4302"/>
      <c r="IQ51" s="4299"/>
      <c r="IR51" s="2602"/>
      <c r="IS51" s="4287"/>
      <c r="IT51" s="4303"/>
      <c r="IU51" s="4304"/>
      <c r="IV51" s="2603"/>
      <c r="IW51" s="4305"/>
      <c r="IX51" s="4306"/>
      <c r="IY51" s="4305"/>
      <c r="IZ51" s="4306"/>
      <c r="JA51" s="4299"/>
      <c r="JB51" s="4300"/>
      <c r="JC51" s="4305"/>
      <c r="JD51" s="4304"/>
      <c r="JE51" s="4299"/>
      <c r="JF51" s="4300"/>
      <c r="JG51" s="4301"/>
      <c r="JH51" s="4302"/>
      <c r="JI51" s="4299"/>
      <c r="JJ51" s="2602"/>
      <c r="JK51" s="4287"/>
      <c r="JL51" s="4303"/>
      <c r="JM51" s="4304"/>
      <c r="JN51" s="2603"/>
      <c r="JO51" s="4305"/>
      <c r="JP51" s="4306"/>
      <c r="JQ51" s="4305"/>
      <c r="JR51" s="4306"/>
      <c r="JS51" s="4299"/>
      <c r="JT51" s="4300"/>
      <c r="JU51" s="4305"/>
      <c r="JV51" s="4304"/>
      <c r="JW51" s="4299"/>
      <c r="JX51" s="4300"/>
      <c r="JY51" s="4301"/>
      <c r="JZ51" s="4302"/>
      <c r="KA51" s="4299"/>
      <c r="KB51" s="2602"/>
      <c r="KC51" s="4287"/>
      <c r="KD51" s="4303"/>
      <c r="KE51" s="4304"/>
      <c r="KF51" s="2603"/>
      <c r="KG51" s="4305"/>
      <c r="KH51" s="4306"/>
      <c r="KI51" s="4305"/>
      <c r="KJ51" s="4306"/>
      <c r="KK51" s="4299"/>
      <c r="KL51" s="4300"/>
      <c r="KM51" s="4305"/>
      <c r="KN51" s="4304"/>
      <c r="KO51" s="4299"/>
      <c r="KP51" s="4300"/>
      <c r="KQ51" s="4301"/>
      <c r="KR51" s="4302"/>
      <c r="KS51" s="4299"/>
      <c r="KT51" s="2602"/>
      <c r="KU51" s="4287"/>
      <c r="KV51" s="4303"/>
      <c r="KW51" s="4304"/>
      <c r="KX51" s="2603"/>
      <c r="KY51" s="4305"/>
      <c r="KZ51" s="4306"/>
      <c r="LA51" s="4305"/>
      <c r="LB51" s="4306"/>
      <c r="LC51" s="4299"/>
      <c r="LD51" s="4300"/>
      <c r="LE51" s="4305"/>
      <c r="LF51" s="4304"/>
      <c r="LG51" s="4299"/>
      <c r="LH51" s="4300"/>
      <c r="LI51" s="4301"/>
      <c r="LJ51" s="4302"/>
      <c r="LK51" s="4299"/>
      <c r="LL51" s="2602"/>
      <c r="LM51" s="4287"/>
      <c r="LN51" s="4303"/>
      <c r="LO51" s="4304"/>
      <c r="LP51" s="2603"/>
      <c r="LQ51" s="4305"/>
      <c r="LR51" s="4306"/>
      <c r="LS51" s="4305"/>
      <c r="LT51" s="4306"/>
      <c r="LU51" s="4299"/>
      <c r="LV51" s="4300"/>
      <c r="LW51" s="4305"/>
      <c r="LX51" s="4304"/>
      <c r="LY51" s="4299"/>
      <c r="LZ51" s="4300"/>
      <c r="MA51" s="4301"/>
      <c r="MB51" s="4302"/>
      <c r="MC51" s="4299"/>
      <c r="MD51" s="2602"/>
      <c r="ME51" s="4287"/>
      <c r="MF51" s="4303"/>
      <c r="MG51" s="4304"/>
      <c r="MH51" s="2603"/>
      <c r="MI51" s="4305"/>
      <c r="MJ51" s="4306"/>
      <c r="MK51" s="4305"/>
      <c r="ML51" s="4306"/>
      <c r="MM51" s="4299"/>
      <c r="MN51" s="4300"/>
      <c r="MO51" s="4305"/>
      <c r="MP51" s="4304"/>
      <c r="MQ51" s="4299"/>
      <c r="MR51" s="4300"/>
      <c r="MS51" s="4301"/>
      <c r="MT51" s="4302"/>
      <c r="MU51" s="4299"/>
      <c r="MV51" s="2602"/>
      <c r="MW51" s="4287"/>
      <c r="MX51" s="4303"/>
      <c r="MY51" s="4304"/>
      <c r="MZ51" s="2603"/>
      <c r="NA51" s="4305"/>
      <c r="NB51" s="4306"/>
      <c r="NC51" s="4305"/>
      <c r="ND51" s="4306"/>
      <c r="NE51" s="4299"/>
      <c r="NF51" s="4300"/>
      <c r="NG51" s="4305"/>
      <c r="NH51" s="4304"/>
      <c r="NI51" s="4299"/>
      <c r="NJ51" s="4300"/>
      <c r="NK51" s="4301"/>
      <c r="NL51" s="4302"/>
      <c r="NM51" s="4299"/>
      <c r="NN51" s="2602"/>
      <c r="NO51" s="4287"/>
      <c r="NP51" s="4303"/>
      <c r="NQ51" s="4304"/>
      <c r="NR51" s="2603"/>
      <c r="NS51" s="4305"/>
      <c r="NT51" s="4306"/>
      <c r="NU51" s="4305"/>
      <c r="NV51" s="4306"/>
      <c r="NW51" s="4299"/>
      <c r="NX51" s="4300"/>
      <c r="NY51" s="4305"/>
      <c r="NZ51" s="4304"/>
      <c r="OA51" s="4299"/>
      <c r="OB51" s="4300"/>
      <c r="OC51" s="4301"/>
      <c r="OD51" s="4302"/>
      <c r="OE51" s="4299"/>
      <c r="OF51" s="2602"/>
      <c r="OG51" s="4287"/>
      <c r="OH51" s="4303"/>
      <c r="OI51" s="4304"/>
      <c r="OJ51" s="2603"/>
      <c r="OK51" s="4305"/>
      <c r="OL51" s="4306"/>
      <c r="OM51" s="4305"/>
      <c r="ON51" s="4306"/>
      <c r="OO51" s="4299"/>
      <c r="OP51" s="4300"/>
      <c r="OQ51" s="4305"/>
      <c r="OR51" s="4304"/>
      <c r="OS51" s="4299"/>
      <c r="OT51" s="4300"/>
      <c r="OU51" s="4301"/>
      <c r="OV51" s="4302"/>
      <c r="OW51" s="4299"/>
      <c r="OX51" s="2602"/>
      <c r="OY51" s="4287"/>
      <c r="OZ51" s="4303"/>
      <c r="PA51" s="4304"/>
      <c r="PB51" s="2603"/>
      <c r="PC51" s="4305"/>
      <c r="PD51" s="4306"/>
      <c r="PE51" s="4305"/>
      <c r="PF51" s="4306"/>
      <c r="PG51" s="4299"/>
      <c r="PH51" s="4300"/>
      <c r="PI51" s="4305"/>
      <c r="PJ51" s="4304"/>
      <c r="PK51" s="4299"/>
      <c r="PL51" s="4300"/>
      <c r="PM51" s="4301"/>
      <c r="PN51" s="4302"/>
      <c r="PO51" s="4299"/>
      <c r="PP51" s="2602"/>
      <c r="PQ51" s="4287"/>
      <c r="PR51" s="4303"/>
      <c r="PS51" s="4304"/>
      <c r="PT51" s="2603"/>
      <c r="PU51" s="4305"/>
      <c r="PV51" s="4306"/>
      <c r="PW51" s="4305"/>
      <c r="PX51" s="4306"/>
      <c r="PY51" s="4299"/>
      <c r="PZ51" s="4300"/>
      <c r="QA51" s="4305"/>
      <c r="QB51" s="4304"/>
      <c r="QC51" s="4299"/>
      <c r="QD51" s="4300"/>
      <c r="QE51" s="4301"/>
      <c r="QF51" s="4302"/>
      <c r="QG51" s="4299"/>
      <c r="QH51" s="2602"/>
      <c r="QI51" s="4287"/>
      <c r="QJ51" s="4303"/>
      <c r="QK51" s="4304"/>
      <c r="QL51" s="2603"/>
      <c r="QM51" s="4305"/>
      <c r="QN51" s="4306"/>
      <c r="QO51" s="4305"/>
      <c r="QP51" s="4306"/>
      <c r="QQ51" s="4299"/>
      <c r="QR51" s="4300"/>
      <c r="QS51" s="4305"/>
      <c r="QT51" s="4304"/>
      <c r="QU51" s="4299"/>
      <c r="QV51" s="4300"/>
      <c r="QW51" s="4301"/>
      <c r="QX51" s="4302"/>
      <c r="QY51" s="4299"/>
      <c r="QZ51" s="2602"/>
      <c r="RA51" s="4287"/>
      <c r="RB51" s="4303"/>
      <c r="RC51" s="4304"/>
      <c r="RD51" s="2603"/>
      <c r="RE51" s="4305"/>
      <c r="RF51" s="4306"/>
      <c r="RG51" s="4305"/>
      <c r="RH51" s="4306"/>
      <c r="RI51" s="4299"/>
      <c r="RJ51" s="4300"/>
      <c r="RK51" s="4305"/>
      <c r="RL51" s="4304"/>
      <c r="RM51" s="4299"/>
      <c r="RN51" s="4300"/>
      <c r="RO51" s="4301"/>
      <c r="RP51" s="4302"/>
      <c r="RQ51" s="4299"/>
      <c r="RR51" s="2602"/>
      <c r="RS51" s="4287"/>
      <c r="RT51" s="4303"/>
      <c r="RU51" s="4304"/>
      <c r="RV51" s="2603"/>
      <c r="RW51" s="4305"/>
      <c r="RX51" s="4306"/>
      <c r="RY51" s="4305"/>
      <c r="RZ51" s="4306"/>
      <c r="SA51" s="4299"/>
      <c r="SB51" s="4300"/>
      <c r="SC51" s="4305"/>
      <c r="SD51" s="4304"/>
      <c r="SE51" s="4299"/>
      <c r="SF51" s="4300"/>
      <c r="SG51" s="4301"/>
      <c r="SH51" s="4302"/>
      <c r="SI51" s="4299"/>
      <c r="SJ51" s="2602"/>
      <c r="SK51" s="4287"/>
      <c r="SL51" s="4303"/>
      <c r="SM51" s="4304"/>
      <c r="SN51" s="2603"/>
      <c r="SO51" s="4305"/>
      <c r="SP51" s="4306"/>
      <c r="SQ51" s="4305"/>
      <c r="SR51" s="4306"/>
      <c r="SS51" s="4299"/>
      <c r="ST51" s="4300"/>
      <c r="SU51" s="4305"/>
      <c r="SV51" s="4304"/>
      <c r="SW51" s="4299"/>
      <c r="SX51" s="4300"/>
      <c r="SY51" s="4301"/>
      <c r="SZ51" s="4302"/>
      <c r="TA51" s="4299"/>
      <c r="TB51" s="2602"/>
      <c r="TC51" s="4287"/>
      <c r="TD51" s="4303"/>
      <c r="TE51" s="4304"/>
      <c r="TF51" s="2603"/>
      <c r="TG51" s="4305"/>
      <c r="TH51" s="4306"/>
      <c r="TI51" s="4305"/>
      <c r="TJ51" s="4306"/>
      <c r="TK51" s="4299"/>
      <c r="TL51" s="4300"/>
      <c r="TM51" s="4305"/>
      <c r="TN51" s="4304"/>
      <c r="TO51" s="4299"/>
      <c r="TP51" s="4300"/>
      <c r="TQ51" s="4301"/>
      <c r="TR51" s="4302"/>
      <c r="TS51" s="4299"/>
      <c r="TT51" s="2602"/>
      <c r="TU51" s="4287"/>
      <c r="TV51" s="4303"/>
      <c r="TW51" s="4304"/>
      <c r="TX51" s="2603"/>
      <c r="TY51" s="4305"/>
      <c r="TZ51" s="4306"/>
      <c r="UA51" s="4305"/>
      <c r="UB51" s="4306"/>
      <c r="UC51" s="4299"/>
      <c r="UD51" s="4300"/>
      <c r="UE51" s="4305"/>
      <c r="UF51" s="4304"/>
      <c r="UG51" s="4299"/>
      <c r="UH51" s="4300"/>
      <c r="UI51" s="4301"/>
      <c r="UJ51" s="4302"/>
      <c r="UK51" s="4299"/>
      <c r="UL51" s="2602"/>
      <c r="UM51" s="4287"/>
      <c r="UN51" s="4303"/>
      <c r="UO51" s="4304"/>
      <c r="UP51" s="2603"/>
      <c r="UQ51" s="4305"/>
      <c r="UR51" s="4306"/>
      <c r="US51" s="4305"/>
      <c r="UT51" s="4306"/>
      <c r="UU51" s="4299"/>
      <c r="UV51" s="4300"/>
      <c r="UW51" s="4305"/>
      <c r="UX51" s="4304"/>
      <c r="UY51" s="4299"/>
      <c r="UZ51" s="4300"/>
      <c r="VA51" s="4301"/>
      <c r="VB51" s="4302"/>
      <c r="VC51" s="4299"/>
      <c r="VD51" s="2602"/>
      <c r="VE51" s="4287"/>
      <c r="VF51" s="4303"/>
      <c r="VG51" s="4304"/>
      <c r="VH51" s="2603"/>
      <c r="VI51" s="4305"/>
      <c r="VJ51" s="4306"/>
      <c r="VK51" s="4305"/>
      <c r="VL51" s="4306"/>
      <c r="VM51" s="4299"/>
      <c r="VN51" s="4300"/>
      <c r="VO51" s="4305"/>
      <c r="VP51" s="4304"/>
      <c r="VQ51" s="4299"/>
      <c r="VR51" s="4300"/>
      <c r="VS51" s="4301"/>
      <c r="VT51" s="4302"/>
      <c r="VU51" s="4299"/>
      <c r="VV51" s="2602"/>
      <c r="VW51" s="4287"/>
      <c r="VX51" s="4303"/>
      <c r="VY51" s="4304"/>
      <c r="VZ51" s="2603"/>
      <c r="WA51" s="4305"/>
      <c r="WB51" s="4306"/>
      <c r="WC51" s="4305"/>
      <c r="WD51" s="4306"/>
      <c r="WE51" s="4299"/>
      <c r="WF51" s="4300"/>
      <c r="WG51" s="4305"/>
      <c r="WH51" s="4304"/>
      <c r="WI51" s="4299"/>
      <c r="WJ51" s="4300"/>
      <c r="WK51" s="4301"/>
      <c r="WL51" s="4302"/>
      <c r="WM51" s="4299"/>
      <c r="WN51" s="2602"/>
      <c r="WO51" s="4287"/>
      <c r="WP51" s="4303"/>
      <c r="WQ51" s="4304"/>
      <c r="WR51" s="2603"/>
      <c r="WS51" s="4305"/>
      <c r="WT51" s="4306"/>
      <c r="WU51" s="4305"/>
      <c r="WV51" s="4306"/>
      <c r="WW51" s="4299"/>
      <c r="WX51" s="4300"/>
      <c r="WY51" s="4305"/>
      <c r="WZ51" s="4304"/>
      <c r="XA51" s="4299"/>
      <c r="XB51" s="4300"/>
      <c r="XC51" s="4301"/>
      <c r="XD51" s="4302"/>
      <c r="XE51" s="4299"/>
      <c r="XF51" s="2602"/>
      <c r="XG51" s="4287"/>
      <c r="XH51" s="4303"/>
      <c r="XI51" s="4304"/>
      <c r="XJ51" s="2603"/>
      <c r="XK51" s="4305"/>
      <c r="XL51" s="4306"/>
      <c r="XM51" s="4305"/>
      <c r="XN51" s="4306"/>
      <c r="XO51" s="4299"/>
      <c r="XP51" s="4300"/>
      <c r="XQ51" s="4305"/>
      <c r="XR51" s="4304"/>
      <c r="XS51" s="4299"/>
      <c r="XT51" s="4300"/>
      <c r="XU51" s="4301"/>
      <c r="XV51" s="4302"/>
      <c r="XW51" s="4299"/>
      <c r="XX51" s="2602"/>
      <c r="XY51" s="4287"/>
      <c r="XZ51" s="4303"/>
      <c r="YA51" s="4304"/>
      <c r="YB51" s="2603"/>
      <c r="YC51" s="4305"/>
      <c r="YD51" s="4306"/>
      <c r="YE51" s="4305"/>
      <c r="YF51" s="4306"/>
      <c r="YG51" s="4299"/>
      <c r="YH51" s="4300"/>
      <c r="YI51" s="4305"/>
      <c r="YJ51" s="4304"/>
      <c r="YK51" s="4299"/>
      <c r="YL51" s="4300"/>
      <c r="YM51" s="4301"/>
      <c r="YN51" s="4302"/>
      <c r="YO51" s="4299"/>
      <c r="YP51" s="2602"/>
      <c r="YQ51" s="4287"/>
      <c r="YR51" s="4303"/>
      <c r="YS51" s="4304"/>
      <c r="YT51" s="2603"/>
      <c r="YU51" s="4305"/>
      <c r="YV51" s="4306"/>
      <c r="YW51" s="4305"/>
      <c r="YX51" s="4306"/>
      <c r="YY51" s="4299"/>
      <c r="YZ51" s="4300"/>
      <c r="ZA51" s="4305"/>
      <c r="ZB51" s="4304"/>
      <c r="ZC51" s="4299"/>
      <c r="ZD51" s="4300"/>
      <c r="ZE51" s="4301"/>
      <c r="ZF51" s="4302"/>
      <c r="ZG51" s="4299"/>
      <c r="ZH51" s="2602"/>
      <c r="ZI51" s="4287"/>
      <c r="ZJ51" s="4303"/>
      <c r="ZK51" s="4304"/>
      <c r="ZL51" s="2603"/>
      <c r="ZM51" s="4305"/>
      <c r="ZN51" s="4306"/>
      <c r="ZO51" s="4305"/>
      <c r="ZP51" s="4306"/>
      <c r="ZQ51" s="4299"/>
      <c r="ZR51" s="4300"/>
      <c r="ZS51" s="4305"/>
      <c r="ZT51" s="4304"/>
      <c r="ZU51" s="4299"/>
      <c r="ZV51" s="4300"/>
      <c r="ZW51" s="4301"/>
      <c r="ZX51" s="4302"/>
      <c r="ZY51" s="4299"/>
      <c r="ZZ51" s="2602"/>
      <c r="AAA51" s="4287"/>
      <c r="AAB51" s="4303"/>
      <c r="AAC51" s="4304"/>
      <c r="AAD51" s="2603"/>
      <c r="AAE51" s="4305"/>
      <c r="AAF51" s="4306"/>
      <c r="AAG51" s="4305"/>
      <c r="AAH51" s="4306"/>
      <c r="AAI51" s="4299"/>
      <c r="AAJ51" s="4300"/>
      <c r="AAK51" s="4305"/>
      <c r="AAL51" s="4304"/>
      <c r="AAM51" s="4299"/>
      <c r="AAN51" s="4300"/>
      <c r="AAO51" s="4301"/>
      <c r="AAP51" s="4302"/>
      <c r="AAQ51" s="4299"/>
      <c r="AAR51" s="2602"/>
      <c r="AAS51" s="4287"/>
      <c r="AAT51" s="4303"/>
      <c r="AAU51" s="4304"/>
      <c r="AAV51" s="2603"/>
      <c r="AAW51" s="4305"/>
      <c r="AAX51" s="4306"/>
      <c r="AAY51" s="4305"/>
      <c r="AAZ51" s="4306"/>
      <c r="ABA51" s="4299"/>
      <c r="ABB51" s="4300"/>
      <c r="ABC51" s="4305"/>
      <c r="ABD51" s="4304"/>
      <c r="ABE51" s="4299"/>
      <c r="ABF51" s="4300"/>
      <c r="ABG51" s="4301"/>
      <c r="ABH51" s="4302"/>
      <c r="ABI51" s="4299"/>
      <c r="ABJ51" s="2602"/>
      <c r="ABK51" s="4287"/>
      <c r="ABL51" s="4303"/>
      <c r="ABM51" s="4304"/>
      <c r="ABN51" s="2603"/>
      <c r="ABO51" s="4305"/>
      <c r="ABP51" s="4306"/>
      <c r="ABQ51" s="4305"/>
      <c r="ABR51" s="4306"/>
      <c r="ABS51" s="4299"/>
      <c r="ABT51" s="4300"/>
      <c r="ABU51" s="4305"/>
      <c r="ABV51" s="4304"/>
      <c r="ABW51" s="4299"/>
      <c r="ABX51" s="4300"/>
      <c r="ABY51" s="4301"/>
      <c r="ABZ51" s="4302"/>
      <c r="ACA51" s="4299"/>
      <c r="ACB51" s="2602"/>
      <c r="ACC51" s="4287"/>
      <c r="ACD51" s="4303"/>
      <c r="ACE51" s="4304"/>
      <c r="ACF51" s="2603"/>
      <c r="ACG51" s="4305"/>
      <c r="ACH51" s="4306"/>
      <c r="ACI51" s="4305"/>
      <c r="ACJ51" s="4306"/>
      <c r="ACK51" s="4299"/>
      <c r="ACL51" s="4300"/>
      <c r="ACM51" s="4305"/>
      <c r="ACN51" s="4304"/>
      <c r="ACO51" s="4299"/>
      <c r="ACP51" s="4300"/>
      <c r="ACQ51" s="4301"/>
      <c r="ACR51" s="4302"/>
      <c r="ACS51" s="4299"/>
      <c r="ACT51" s="2602"/>
      <c r="ACU51" s="4287"/>
      <c r="ACV51" s="4303"/>
      <c r="ACW51" s="4304"/>
      <c r="ACX51" s="2603"/>
      <c r="ACY51" s="4305"/>
      <c r="ACZ51" s="4306"/>
      <c r="ADA51" s="4305"/>
      <c r="ADB51" s="4306"/>
      <c r="ADC51" s="4299"/>
      <c r="ADD51" s="4300"/>
      <c r="ADE51" s="4305"/>
      <c r="ADF51" s="4304"/>
      <c r="ADG51" s="4299"/>
      <c r="ADH51" s="4300"/>
      <c r="ADI51" s="4301"/>
      <c r="ADJ51" s="4302"/>
      <c r="ADK51" s="4299"/>
      <c r="ADL51" s="2602"/>
      <c r="ADM51" s="4287"/>
      <c r="ADN51" s="4303"/>
      <c r="ADO51" s="4304"/>
      <c r="ADP51" s="2603"/>
      <c r="ADQ51" s="4305"/>
      <c r="ADR51" s="4306"/>
      <c r="ADS51" s="4305"/>
      <c r="ADT51" s="4306"/>
      <c r="ADU51" s="4299"/>
      <c r="ADV51" s="4300"/>
      <c r="ADW51" s="4305"/>
      <c r="ADX51" s="4304"/>
      <c r="ADY51" s="4299"/>
      <c r="ADZ51" s="4300"/>
      <c r="AEA51" s="4301"/>
      <c r="AEB51" s="4302"/>
      <c r="AEC51" s="4299"/>
      <c r="AED51" s="2602"/>
      <c r="AEE51" s="4287"/>
      <c r="AEF51" s="4303"/>
      <c r="AEG51" s="4304"/>
      <c r="AEH51" s="2603"/>
      <c r="AEI51" s="4305"/>
      <c r="AEJ51" s="4306"/>
      <c r="AEK51" s="4305"/>
      <c r="AEL51" s="4306"/>
      <c r="AEM51" s="4299"/>
      <c r="AEN51" s="4300"/>
      <c r="AEO51" s="4305"/>
      <c r="AEP51" s="4304"/>
      <c r="AEQ51" s="4299"/>
      <c r="AER51" s="4300"/>
      <c r="AES51" s="4301"/>
      <c r="AET51" s="4302"/>
      <c r="AEU51" s="4299"/>
      <c r="AEV51" s="2602"/>
      <c r="AEW51" s="4287"/>
      <c r="AEX51" s="4303"/>
      <c r="AEY51" s="4304"/>
      <c r="AEZ51" s="2603"/>
      <c r="AFA51" s="4305"/>
      <c r="AFB51" s="4306"/>
      <c r="AFC51" s="4305"/>
      <c r="AFD51" s="4306"/>
      <c r="AFE51" s="4299"/>
      <c r="AFF51" s="4300"/>
      <c r="AFG51" s="4305"/>
      <c r="AFH51" s="4304"/>
      <c r="AFI51" s="4299"/>
      <c r="AFJ51" s="4300"/>
      <c r="AFK51" s="4301"/>
      <c r="AFL51" s="4302"/>
      <c r="AFM51" s="4299"/>
      <c r="AFN51" s="2602"/>
      <c r="AFO51" s="4287"/>
      <c r="AFP51" s="4303"/>
      <c r="AFQ51" s="4304"/>
      <c r="AFR51" s="2603"/>
      <c r="AFS51" s="4305"/>
      <c r="AFT51" s="4306"/>
      <c r="AFU51" s="4305"/>
      <c r="AFV51" s="4306"/>
      <c r="AFW51" s="4299"/>
      <c r="AFX51" s="4300"/>
      <c r="AFY51" s="4305"/>
      <c r="AFZ51" s="4304"/>
      <c r="AGA51" s="4299"/>
      <c r="AGB51" s="4300"/>
      <c r="AGC51" s="4301"/>
      <c r="AGD51" s="4302"/>
      <c r="AGE51" s="4299"/>
      <c r="AGF51" s="2602"/>
      <c r="AGG51" s="4287"/>
      <c r="AGH51" s="4303"/>
      <c r="AGI51" s="4304"/>
      <c r="AGJ51" s="2603"/>
      <c r="AGK51" s="4305"/>
      <c r="AGL51" s="4306"/>
      <c r="AGM51" s="4305"/>
      <c r="AGN51" s="4306"/>
      <c r="AGO51" s="4299"/>
      <c r="AGP51" s="4300"/>
      <c r="AGQ51" s="4305"/>
      <c r="AGR51" s="4304"/>
      <c r="AGS51" s="4299"/>
      <c r="AGT51" s="4300"/>
      <c r="AGU51" s="4301"/>
      <c r="AGV51" s="4302"/>
      <c r="AGW51" s="4299"/>
      <c r="AGX51" s="2602"/>
      <c r="AGY51" s="4287"/>
      <c r="AGZ51" s="4303"/>
      <c r="AHA51" s="4304"/>
      <c r="AHB51" s="2603"/>
      <c r="AHC51" s="4305"/>
      <c r="AHD51" s="4306"/>
      <c r="AHE51" s="4305"/>
      <c r="AHF51" s="4306"/>
      <c r="AHG51" s="4299"/>
      <c r="AHH51" s="4300"/>
      <c r="AHI51" s="4305"/>
      <c r="AHJ51" s="4304"/>
      <c r="AHK51" s="4299"/>
      <c r="AHL51" s="4300"/>
      <c r="AHM51" s="4301"/>
      <c r="AHN51" s="4302"/>
      <c r="AHO51" s="4299"/>
      <c r="AHP51" s="2602"/>
      <c r="AHQ51" s="4287"/>
      <c r="AHR51" s="4303"/>
      <c r="AHS51" s="4304"/>
      <c r="AHT51" s="2603"/>
      <c r="AHU51" s="4305"/>
      <c r="AHV51" s="4306"/>
      <c r="AHW51" s="4305"/>
      <c r="AHX51" s="4306"/>
      <c r="AHY51" s="4299"/>
      <c r="AHZ51" s="4300"/>
      <c r="AIA51" s="4305"/>
      <c r="AIB51" s="4304"/>
      <c r="AIC51" s="4299"/>
      <c r="AID51" s="4300"/>
      <c r="AIE51" s="4301"/>
      <c r="AIF51" s="4302"/>
      <c r="AIG51" s="4299"/>
      <c r="AIH51" s="2602"/>
      <c r="AII51" s="4287"/>
      <c r="AIJ51" s="4303"/>
      <c r="AIK51" s="4304"/>
      <c r="AIL51" s="2603"/>
      <c r="AIM51" s="4305"/>
      <c r="AIN51" s="4306"/>
      <c r="AIO51" s="4305"/>
      <c r="AIP51" s="4306"/>
      <c r="AIQ51" s="4299"/>
      <c r="AIR51" s="4300"/>
      <c r="AIS51" s="4305"/>
      <c r="AIT51" s="4304"/>
      <c r="AIU51" s="4299"/>
      <c r="AIV51" s="4300"/>
      <c r="AIW51" s="4301"/>
      <c r="AIX51" s="4302"/>
      <c r="AIY51" s="4299"/>
      <c r="AIZ51" s="2602"/>
      <c r="AJA51" s="4287"/>
      <c r="AJB51" s="4303"/>
      <c r="AJC51" s="4304"/>
      <c r="AJD51" s="2603"/>
      <c r="AJE51" s="4305"/>
      <c r="AJF51" s="4306"/>
      <c r="AJG51" s="4305"/>
      <c r="AJH51" s="4306"/>
      <c r="AJI51" s="4299"/>
      <c r="AJJ51" s="4300"/>
      <c r="AJK51" s="4305"/>
      <c r="AJL51" s="4304"/>
      <c r="AJM51" s="4299"/>
      <c r="AJN51" s="4300"/>
      <c r="AJO51" s="4301"/>
      <c r="AJP51" s="4302"/>
      <c r="AJQ51" s="4299"/>
      <c r="AJR51" s="2602"/>
      <c r="AJS51" s="4287"/>
      <c r="AJT51" s="4303"/>
      <c r="AJU51" s="4304"/>
      <c r="AJV51" s="2603"/>
      <c r="AJW51" s="4305"/>
      <c r="AJX51" s="4306"/>
      <c r="AJY51" s="4305"/>
      <c r="AJZ51" s="4306"/>
      <c r="AKA51" s="4299"/>
      <c r="AKB51" s="4300"/>
      <c r="AKC51" s="4305"/>
      <c r="AKD51" s="4304"/>
      <c r="AKE51" s="4299"/>
      <c r="AKF51" s="4300"/>
      <c r="AKG51" s="4301"/>
      <c r="AKH51" s="4302"/>
      <c r="AKI51" s="4299"/>
      <c r="AKJ51" s="2602"/>
      <c r="AKK51" s="4287"/>
      <c r="AKL51" s="4303"/>
      <c r="AKM51" s="4304"/>
      <c r="AKN51" s="2603"/>
      <c r="AKO51" s="4305"/>
      <c r="AKP51" s="4306"/>
      <c r="AKQ51" s="4305"/>
      <c r="AKR51" s="4306"/>
      <c r="AKS51" s="4299"/>
      <c r="AKT51" s="4300"/>
      <c r="AKU51" s="4305"/>
      <c r="AKV51" s="4304"/>
      <c r="AKW51" s="4299"/>
      <c r="AKX51" s="4300"/>
      <c r="AKY51" s="4301"/>
      <c r="AKZ51" s="4302"/>
      <c r="ALA51" s="4299"/>
      <c r="ALB51" s="2602"/>
      <c r="ALC51" s="4287"/>
      <c r="ALD51" s="4303"/>
      <c r="ALE51" s="4304"/>
      <c r="ALF51" s="2603"/>
      <c r="ALG51" s="4305"/>
      <c r="ALH51" s="4306"/>
      <c r="ALI51" s="4305"/>
      <c r="ALJ51" s="4306"/>
      <c r="ALK51" s="4299"/>
      <c r="ALL51" s="4300"/>
      <c r="ALM51" s="4305"/>
      <c r="ALN51" s="4304"/>
      <c r="ALO51" s="4299"/>
      <c r="ALP51" s="4300"/>
      <c r="ALQ51" s="4301"/>
      <c r="ALR51" s="4302"/>
      <c r="ALS51" s="4299"/>
      <c r="ALT51" s="2602"/>
      <c r="ALU51" s="4287"/>
      <c r="ALV51" s="4303"/>
      <c r="ALW51" s="4304"/>
      <c r="ALX51" s="2603"/>
      <c r="ALY51" s="4305"/>
      <c r="ALZ51" s="4306"/>
      <c r="AMA51" s="4305"/>
      <c r="AMB51" s="4306"/>
      <c r="AMC51" s="4299"/>
      <c r="AMD51" s="4300"/>
      <c r="AME51" s="4305"/>
      <c r="AMF51" s="4304"/>
      <c r="AMG51" s="4299"/>
      <c r="AMH51" s="4300"/>
      <c r="AMI51" s="4301"/>
      <c r="AMJ51" s="4302"/>
      <c r="AMK51" s="4299"/>
      <c r="AML51" s="2602"/>
      <c r="AMM51" s="4287"/>
      <c r="AMN51" s="4303"/>
      <c r="AMO51" s="4304"/>
      <c r="AMP51" s="2603"/>
      <c r="AMQ51" s="4305"/>
      <c r="AMR51" s="4306"/>
      <c r="AMS51" s="4305"/>
      <c r="AMT51" s="4306"/>
      <c r="AMU51" s="4299"/>
      <c r="AMV51" s="4300"/>
      <c r="AMW51" s="4305"/>
      <c r="AMX51" s="4304"/>
      <c r="AMY51" s="4299"/>
      <c r="AMZ51" s="4300"/>
      <c r="ANA51" s="4301"/>
      <c r="ANB51" s="4302"/>
      <c r="ANC51" s="4299"/>
      <c r="AND51" s="2602"/>
      <c r="ANE51" s="4287"/>
      <c r="ANF51" s="4303"/>
      <c r="ANG51" s="4304"/>
      <c r="ANH51" s="2603"/>
      <c r="ANI51" s="4305"/>
      <c r="ANJ51" s="4306"/>
      <c r="ANK51" s="4305"/>
      <c r="ANL51" s="4306"/>
      <c r="ANM51" s="4299"/>
      <c r="ANN51" s="4300"/>
      <c r="ANO51" s="4305"/>
      <c r="ANP51" s="4304"/>
      <c r="ANQ51" s="4299"/>
      <c r="ANR51" s="4300"/>
      <c r="ANS51" s="4301"/>
      <c r="ANT51" s="4302"/>
      <c r="ANU51" s="4299"/>
      <c r="ANV51" s="2602"/>
      <c r="ANW51" s="4287"/>
      <c r="ANX51" s="4303"/>
      <c r="ANY51" s="4304"/>
      <c r="ANZ51" s="2603"/>
      <c r="AOA51" s="4305"/>
      <c r="AOB51" s="4306"/>
      <c r="AOC51" s="4305"/>
      <c r="AOD51" s="4306"/>
      <c r="AOE51" s="4299"/>
      <c r="AOF51" s="4300"/>
      <c r="AOG51" s="4305"/>
      <c r="AOH51" s="4304"/>
      <c r="AOI51" s="4299"/>
      <c r="AOJ51" s="4300"/>
      <c r="AOK51" s="4301"/>
      <c r="AOL51" s="4302"/>
      <c r="AOM51" s="4299"/>
      <c r="AON51" s="2602"/>
      <c r="AOO51" s="4287"/>
      <c r="AOP51" s="4303"/>
      <c r="AOQ51" s="4304"/>
      <c r="AOR51" s="2603"/>
      <c r="AOS51" s="4305"/>
      <c r="AOT51" s="4306"/>
      <c r="AOU51" s="4305"/>
      <c r="AOV51" s="4306"/>
      <c r="AOW51" s="4299"/>
      <c r="AOX51" s="4300"/>
      <c r="AOY51" s="4305"/>
      <c r="AOZ51" s="4304"/>
      <c r="APA51" s="4299"/>
      <c r="APB51" s="4300"/>
      <c r="APC51" s="4301"/>
      <c r="APD51" s="4302"/>
      <c r="APE51" s="4299"/>
      <c r="APF51" s="2602"/>
      <c r="APG51" s="4287"/>
      <c r="APH51" s="4303"/>
      <c r="API51" s="4304"/>
      <c r="APJ51" s="2603"/>
      <c r="APK51" s="4305"/>
      <c r="APL51" s="4306"/>
      <c r="APM51" s="4305"/>
      <c r="APN51" s="4306"/>
      <c r="APO51" s="4299"/>
      <c r="APP51" s="4300"/>
      <c r="APQ51" s="4305"/>
      <c r="APR51" s="4304"/>
      <c r="APS51" s="4299"/>
      <c r="APT51" s="4300"/>
      <c r="APU51" s="4301"/>
      <c r="APV51" s="4302"/>
      <c r="APW51" s="4299"/>
      <c r="APX51" s="2602"/>
      <c r="APY51" s="4287"/>
      <c r="APZ51" s="4303"/>
      <c r="AQA51" s="4304"/>
      <c r="AQB51" s="2603"/>
      <c r="AQC51" s="4305"/>
      <c r="AQD51" s="4306"/>
      <c r="AQE51" s="4305"/>
      <c r="AQF51" s="4306"/>
      <c r="AQG51" s="4299"/>
      <c r="AQH51" s="4300"/>
      <c r="AQI51" s="4305"/>
      <c r="AQJ51" s="4304"/>
      <c r="AQK51" s="4299"/>
      <c r="AQL51" s="4300"/>
      <c r="AQM51" s="4301"/>
      <c r="AQN51" s="4302"/>
      <c r="AQO51" s="4299"/>
      <c r="AQP51" s="2602"/>
      <c r="AQQ51" s="4287"/>
      <c r="AQR51" s="4303"/>
      <c r="AQS51" s="4304"/>
      <c r="AQT51" s="2603"/>
      <c r="AQU51" s="4305"/>
      <c r="AQV51" s="4306"/>
      <c r="AQW51" s="4305"/>
      <c r="AQX51" s="4306"/>
      <c r="AQY51" s="4299"/>
      <c r="AQZ51" s="4300"/>
      <c r="ARA51" s="4305"/>
      <c r="ARB51" s="4304"/>
      <c r="ARC51" s="4299"/>
      <c r="ARD51" s="4300"/>
      <c r="ARE51" s="4301"/>
      <c r="ARF51" s="4302"/>
      <c r="ARG51" s="4299"/>
      <c r="ARH51" s="2602"/>
      <c r="ARI51" s="4287"/>
      <c r="ARJ51" s="4303"/>
      <c r="ARK51" s="4304"/>
      <c r="ARL51" s="2603"/>
      <c r="ARM51" s="4305"/>
      <c r="ARN51" s="4306"/>
      <c r="ARO51" s="4305"/>
      <c r="ARP51" s="4306"/>
      <c r="ARQ51" s="4299"/>
      <c r="ARR51" s="4300"/>
      <c r="ARS51" s="4305"/>
      <c r="ART51" s="4304"/>
      <c r="ARU51" s="4299"/>
      <c r="ARV51" s="4300"/>
      <c r="ARW51" s="4301"/>
      <c r="ARX51" s="4302"/>
      <c r="ARY51" s="4299"/>
      <c r="ARZ51" s="2602"/>
      <c r="ASA51" s="4287"/>
      <c r="ASB51" s="4303"/>
      <c r="ASC51" s="4304"/>
      <c r="ASD51" s="2603"/>
      <c r="ASE51" s="4305"/>
      <c r="ASF51" s="4306"/>
      <c r="ASG51" s="4305"/>
      <c r="ASH51" s="4306"/>
      <c r="ASI51" s="4299"/>
      <c r="ASJ51" s="4300"/>
      <c r="ASK51" s="4305"/>
      <c r="ASL51" s="4304"/>
      <c r="ASM51" s="4299"/>
      <c r="ASN51" s="4300"/>
      <c r="ASO51" s="4301"/>
      <c r="ASP51" s="4302"/>
      <c r="ASQ51" s="4299"/>
      <c r="ASR51" s="2602"/>
      <c r="ASS51" s="4287"/>
      <c r="AST51" s="4303"/>
      <c r="ASU51" s="4304"/>
      <c r="ASV51" s="2603"/>
      <c r="ASW51" s="4305"/>
      <c r="ASX51" s="4306"/>
      <c r="ASY51" s="4305"/>
      <c r="ASZ51" s="4306"/>
      <c r="ATA51" s="4299"/>
      <c r="ATB51" s="4300"/>
      <c r="ATC51" s="4305"/>
      <c r="ATD51" s="4304"/>
      <c r="ATE51" s="4299"/>
      <c r="ATF51" s="4300"/>
      <c r="ATG51" s="4301"/>
      <c r="ATH51" s="4302"/>
      <c r="ATI51" s="4299"/>
      <c r="ATJ51" s="2602"/>
      <c r="ATK51" s="4287"/>
      <c r="ATL51" s="4303"/>
      <c r="ATM51" s="4304"/>
      <c r="ATN51" s="2603"/>
      <c r="ATO51" s="4305"/>
      <c r="ATP51" s="4306"/>
      <c r="ATQ51" s="4305"/>
      <c r="ATR51" s="4306"/>
      <c r="ATS51" s="4299"/>
      <c r="ATT51" s="4300"/>
      <c r="ATU51" s="4305"/>
      <c r="ATV51" s="4304"/>
      <c r="ATW51" s="4299"/>
      <c r="ATX51" s="4300"/>
      <c r="ATY51" s="4301"/>
      <c r="ATZ51" s="4302"/>
      <c r="AUA51" s="4299"/>
      <c r="AUB51" s="2602"/>
      <c r="AUC51" s="4287"/>
      <c r="AUD51" s="4303"/>
      <c r="AUE51" s="4304"/>
      <c r="AUF51" s="2603"/>
      <c r="AUG51" s="4305"/>
      <c r="AUH51" s="4306"/>
      <c r="AUI51" s="4305"/>
      <c r="AUJ51" s="4306"/>
      <c r="AUK51" s="4299"/>
      <c r="AUL51" s="4300"/>
      <c r="AUM51" s="4305"/>
      <c r="AUN51" s="4304"/>
      <c r="AUO51" s="4299"/>
      <c r="AUP51" s="4300"/>
      <c r="AUQ51" s="4301"/>
      <c r="AUR51" s="4302"/>
      <c r="AUS51" s="4299"/>
      <c r="AUT51" s="2602"/>
      <c r="AUU51" s="4287"/>
      <c r="AUV51" s="4303"/>
      <c r="AUW51" s="4304"/>
      <c r="AUX51" s="2603"/>
      <c r="AUY51" s="4305"/>
      <c r="AUZ51" s="4306"/>
      <c r="AVA51" s="4305"/>
      <c r="AVB51" s="4306"/>
      <c r="AVC51" s="4299"/>
      <c r="AVD51" s="4300"/>
      <c r="AVE51" s="4305"/>
      <c r="AVF51" s="4304"/>
      <c r="AVG51" s="4299"/>
      <c r="AVH51" s="4300"/>
      <c r="AVI51" s="4301"/>
      <c r="AVJ51" s="4302"/>
      <c r="AVK51" s="4299"/>
      <c r="AVL51" s="2602"/>
      <c r="AVM51" s="4287"/>
      <c r="AVN51" s="4303"/>
      <c r="AVO51" s="4304"/>
      <c r="AVP51" s="2603"/>
      <c r="AVQ51" s="4305"/>
      <c r="AVR51" s="4306"/>
      <c r="AVS51" s="4305"/>
      <c r="AVT51" s="4306"/>
      <c r="AVU51" s="4299"/>
      <c r="AVV51" s="4300"/>
      <c r="AVW51" s="4305"/>
      <c r="AVX51" s="4304"/>
      <c r="AVY51" s="4299"/>
      <c r="AVZ51" s="4300"/>
      <c r="AWA51" s="4301"/>
      <c r="AWB51" s="4302"/>
      <c r="AWC51" s="4299"/>
      <c r="AWD51" s="2602"/>
      <c r="AWE51" s="4287"/>
      <c r="AWF51" s="4303"/>
      <c r="AWG51" s="4304"/>
      <c r="AWH51" s="2603"/>
      <c r="AWI51" s="4305"/>
      <c r="AWJ51" s="4306"/>
      <c r="AWK51" s="4305"/>
      <c r="AWL51" s="4306"/>
      <c r="AWM51" s="4299"/>
      <c r="AWN51" s="4300"/>
      <c r="AWO51" s="4305"/>
      <c r="AWP51" s="4304"/>
      <c r="AWQ51" s="4299"/>
      <c r="AWR51" s="4300"/>
      <c r="AWS51" s="4301"/>
      <c r="AWT51" s="4302"/>
      <c r="AWU51" s="4299"/>
      <c r="AWV51" s="2602"/>
      <c r="AWW51" s="4287"/>
      <c r="AWX51" s="4303"/>
      <c r="AWY51" s="4304"/>
      <c r="AWZ51" s="2603"/>
      <c r="AXA51" s="4305"/>
      <c r="AXB51" s="4306"/>
      <c r="AXC51" s="4305"/>
      <c r="AXD51" s="4306"/>
      <c r="AXE51" s="4299"/>
      <c r="AXF51" s="4300"/>
      <c r="AXG51" s="4305"/>
      <c r="AXH51" s="4304"/>
      <c r="AXI51" s="4299"/>
      <c r="AXJ51" s="4300"/>
      <c r="AXK51" s="4301"/>
      <c r="AXL51" s="4302"/>
      <c r="AXM51" s="4299"/>
      <c r="AXN51" s="2602"/>
      <c r="AXO51" s="4287"/>
      <c r="AXP51" s="4303"/>
      <c r="AXQ51" s="4304"/>
      <c r="AXR51" s="2603"/>
      <c r="AXS51" s="4305"/>
      <c r="AXT51" s="4306"/>
      <c r="AXU51" s="4305"/>
      <c r="AXV51" s="4306"/>
      <c r="AXW51" s="4299"/>
      <c r="AXX51" s="4300"/>
      <c r="AXY51" s="4305"/>
      <c r="AXZ51" s="4304"/>
      <c r="AYA51" s="4299"/>
      <c r="AYB51" s="4300"/>
      <c r="AYC51" s="4301"/>
      <c r="AYD51" s="4302"/>
      <c r="AYE51" s="4299"/>
      <c r="AYF51" s="2602"/>
      <c r="AYG51" s="4287"/>
      <c r="AYH51" s="4303"/>
      <c r="AYI51" s="4304"/>
      <c r="AYJ51" s="2603"/>
      <c r="AYK51" s="4305"/>
      <c r="AYL51" s="4306"/>
      <c r="AYM51" s="4305"/>
      <c r="AYN51" s="4306"/>
      <c r="AYO51" s="4299"/>
      <c r="AYP51" s="4300"/>
      <c r="AYQ51" s="4305"/>
      <c r="AYR51" s="4304"/>
      <c r="AYS51" s="4299"/>
      <c r="AYT51" s="4300"/>
      <c r="AYU51" s="4301"/>
      <c r="AYV51" s="4302"/>
      <c r="AYW51" s="4299"/>
      <c r="AYX51" s="2602"/>
      <c r="AYY51" s="4287"/>
      <c r="AYZ51" s="4303"/>
      <c r="AZA51" s="4304"/>
      <c r="AZB51" s="2603"/>
      <c r="AZC51" s="4305"/>
      <c r="AZD51" s="4306"/>
      <c r="AZE51" s="4305"/>
      <c r="AZF51" s="4306"/>
      <c r="AZG51" s="4299"/>
      <c r="AZH51" s="4300"/>
      <c r="AZI51" s="4305"/>
      <c r="AZJ51" s="4304"/>
      <c r="AZK51" s="4299"/>
      <c r="AZL51" s="4300"/>
      <c r="AZM51" s="4301"/>
      <c r="AZN51" s="4302"/>
      <c r="AZO51" s="4299"/>
      <c r="AZP51" s="2602"/>
      <c r="AZQ51" s="4287"/>
      <c r="AZR51" s="4303"/>
      <c r="AZS51" s="4304"/>
      <c r="AZT51" s="2603"/>
      <c r="AZU51" s="4305"/>
      <c r="AZV51" s="4306"/>
      <c r="AZW51" s="4305"/>
      <c r="AZX51" s="4306"/>
      <c r="AZY51" s="4299"/>
      <c r="AZZ51" s="4300"/>
      <c r="BAA51" s="4305"/>
      <c r="BAB51" s="4304"/>
      <c r="BAC51" s="4299"/>
      <c r="BAD51" s="4300"/>
      <c r="BAE51" s="4301"/>
      <c r="BAF51" s="4302"/>
      <c r="BAG51" s="4299"/>
      <c r="BAH51" s="2602"/>
      <c r="BAI51" s="4287"/>
      <c r="BAJ51" s="4303"/>
      <c r="BAK51" s="4304"/>
      <c r="BAL51" s="2603"/>
      <c r="BAM51" s="4305"/>
      <c r="BAN51" s="4306"/>
      <c r="BAO51" s="4305"/>
      <c r="BAP51" s="4306"/>
      <c r="BAQ51" s="4299"/>
      <c r="BAR51" s="4300"/>
      <c r="BAS51" s="4305"/>
      <c r="BAT51" s="4304"/>
      <c r="BAU51" s="4299"/>
      <c r="BAV51" s="4300"/>
      <c r="BAW51" s="4301"/>
      <c r="BAX51" s="4302"/>
      <c r="BAY51" s="4299"/>
      <c r="BAZ51" s="2602"/>
      <c r="BBA51" s="4287"/>
      <c r="BBB51" s="4303"/>
      <c r="BBC51" s="4304"/>
      <c r="BBD51" s="2603"/>
      <c r="BBE51" s="4305"/>
      <c r="BBF51" s="4306"/>
      <c r="BBG51" s="4305"/>
      <c r="BBH51" s="4306"/>
      <c r="BBI51" s="4299"/>
      <c r="BBJ51" s="4300"/>
      <c r="BBK51" s="4305"/>
      <c r="BBL51" s="4304"/>
      <c r="BBM51" s="4299"/>
      <c r="BBN51" s="4300"/>
      <c r="BBO51" s="4301"/>
      <c r="BBP51" s="4302"/>
      <c r="BBQ51" s="4299"/>
      <c r="BBR51" s="2602"/>
      <c r="BBS51" s="4287"/>
      <c r="BBT51" s="4303"/>
      <c r="BBU51" s="4304"/>
      <c r="BBV51" s="2603"/>
      <c r="BBW51" s="4305"/>
      <c r="BBX51" s="4306"/>
      <c r="BBY51" s="4305"/>
      <c r="BBZ51" s="4306"/>
      <c r="BCA51" s="4299"/>
      <c r="BCB51" s="4300"/>
      <c r="BCC51" s="4305"/>
      <c r="BCD51" s="4304"/>
      <c r="BCE51" s="4299"/>
      <c r="BCF51" s="4300"/>
      <c r="BCG51" s="4301"/>
      <c r="BCH51" s="4302"/>
      <c r="BCI51" s="4299"/>
      <c r="BCJ51" s="2602"/>
      <c r="BCK51" s="4287"/>
      <c r="BCL51" s="4303"/>
      <c r="BCM51" s="4304"/>
      <c r="BCN51" s="2603"/>
      <c r="BCO51" s="4305"/>
      <c r="BCP51" s="4306"/>
      <c r="BCQ51" s="4305"/>
      <c r="BCR51" s="4306"/>
      <c r="BCS51" s="4299"/>
      <c r="BCT51" s="4300"/>
      <c r="BCU51" s="4305"/>
      <c r="BCV51" s="4304"/>
      <c r="BCW51" s="4299"/>
      <c r="BCX51" s="4300"/>
      <c r="BCY51" s="4301"/>
      <c r="BCZ51" s="4302"/>
      <c r="BDA51" s="4299"/>
      <c r="BDB51" s="2602"/>
      <c r="BDC51" s="4287"/>
      <c r="BDD51" s="4303"/>
      <c r="BDE51" s="4304"/>
      <c r="BDF51" s="2603"/>
      <c r="BDG51" s="4305"/>
      <c r="BDH51" s="4306"/>
      <c r="BDI51" s="4305"/>
      <c r="BDJ51" s="4306"/>
      <c r="BDK51" s="4299"/>
      <c r="BDL51" s="4300"/>
      <c r="BDM51" s="4305"/>
      <c r="BDN51" s="4304"/>
      <c r="BDO51" s="4299"/>
      <c r="BDP51" s="4300"/>
      <c r="BDQ51" s="4301"/>
      <c r="BDR51" s="4302"/>
      <c r="BDS51" s="4299"/>
      <c r="BDT51" s="2602"/>
      <c r="BDU51" s="4287"/>
      <c r="BDV51" s="4303"/>
      <c r="BDW51" s="4304"/>
      <c r="BDX51" s="2603"/>
      <c r="BDY51" s="4305"/>
      <c r="BDZ51" s="4306"/>
      <c r="BEA51" s="4305"/>
      <c r="BEB51" s="4306"/>
      <c r="BEC51" s="4299"/>
      <c r="BED51" s="4300"/>
      <c r="BEE51" s="4305"/>
      <c r="BEF51" s="4304"/>
      <c r="BEG51" s="4299"/>
      <c r="BEH51" s="4300"/>
      <c r="BEI51" s="4301"/>
      <c r="BEJ51" s="4302"/>
      <c r="BEK51" s="4299"/>
      <c r="BEL51" s="2602"/>
      <c r="BEM51" s="4287"/>
      <c r="BEN51" s="4303"/>
      <c r="BEO51" s="4304"/>
      <c r="BEP51" s="2603"/>
      <c r="BEQ51" s="4305"/>
      <c r="BER51" s="4306"/>
      <c r="BES51" s="4305"/>
      <c r="BET51" s="4306"/>
      <c r="BEU51" s="4299"/>
      <c r="BEV51" s="4300"/>
      <c r="BEW51" s="4305"/>
      <c r="BEX51" s="4304"/>
      <c r="BEY51" s="4299"/>
      <c r="BEZ51" s="4300"/>
      <c r="BFA51" s="4301"/>
      <c r="BFB51" s="4302"/>
      <c r="BFC51" s="4299"/>
      <c r="BFD51" s="2602"/>
      <c r="BFE51" s="4287"/>
      <c r="BFF51" s="4303"/>
      <c r="BFG51" s="4304"/>
      <c r="BFH51" s="2603"/>
      <c r="BFI51" s="4305"/>
      <c r="BFJ51" s="4306"/>
      <c r="BFK51" s="4305"/>
      <c r="BFL51" s="4306"/>
      <c r="BFM51" s="4299"/>
      <c r="BFN51" s="4300"/>
      <c r="BFO51" s="4305"/>
      <c r="BFP51" s="4304"/>
      <c r="BFQ51" s="4299"/>
      <c r="BFR51" s="4300"/>
      <c r="BFS51" s="4301"/>
      <c r="BFT51" s="4302"/>
      <c r="BFU51" s="4299"/>
      <c r="BFV51" s="2602"/>
      <c r="BFW51" s="4287"/>
      <c r="BFX51" s="4303"/>
      <c r="BFY51" s="4304"/>
      <c r="BFZ51" s="2603"/>
      <c r="BGA51" s="4305"/>
      <c r="BGB51" s="4306"/>
      <c r="BGC51" s="4305"/>
      <c r="BGD51" s="4306"/>
      <c r="BGE51" s="4299"/>
      <c r="BGF51" s="4300"/>
      <c r="BGG51" s="4305"/>
      <c r="BGH51" s="4304"/>
      <c r="BGI51" s="4299"/>
      <c r="BGJ51" s="4300"/>
      <c r="BGK51" s="4301"/>
      <c r="BGL51" s="4302"/>
      <c r="BGM51" s="4299"/>
      <c r="BGN51" s="2602"/>
      <c r="BGO51" s="4287"/>
      <c r="BGP51" s="4303"/>
      <c r="BGQ51" s="4304"/>
      <c r="BGR51" s="2603"/>
      <c r="BGS51" s="4305"/>
      <c r="BGT51" s="4306"/>
      <c r="BGU51" s="4305"/>
      <c r="BGV51" s="4306"/>
      <c r="BGW51" s="4299"/>
      <c r="BGX51" s="4300"/>
      <c r="BGY51" s="4305"/>
      <c r="BGZ51" s="4304"/>
      <c r="BHA51" s="4299"/>
      <c r="BHB51" s="4300"/>
      <c r="BHC51" s="4301"/>
      <c r="BHD51" s="4302"/>
      <c r="BHE51" s="4299"/>
      <c r="BHF51" s="2602"/>
      <c r="BHG51" s="4287"/>
      <c r="BHH51" s="4303"/>
      <c r="BHI51" s="4304"/>
      <c r="BHJ51" s="2603"/>
      <c r="BHK51" s="4305"/>
      <c r="BHL51" s="4306"/>
      <c r="BHM51" s="4305"/>
      <c r="BHN51" s="4306"/>
      <c r="BHO51" s="4299"/>
      <c r="BHP51" s="4300"/>
      <c r="BHQ51" s="4305"/>
      <c r="BHR51" s="4304"/>
      <c r="BHS51" s="4299"/>
      <c r="BHT51" s="4300"/>
      <c r="BHU51" s="4301"/>
      <c r="BHV51" s="4302"/>
      <c r="BHW51" s="4299"/>
      <c r="BHX51" s="2602"/>
      <c r="BHY51" s="4287"/>
      <c r="BHZ51" s="4303"/>
      <c r="BIA51" s="4304"/>
      <c r="BIB51" s="2603"/>
      <c r="BIC51" s="4305"/>
      <c r="BID51" s="4306"/>
      <c r="BIE51" s="4305"/>
      <c r="BIF51" s="4306"/>
      <c r="BIG51" s="4299"/>
      <c r="BIH51" s="4300"/>
      <c r="BII51" s="4305"/>
      <c r="BIJ51" s="4304"/>
      <c r="BIK51" s="4299"/>
      <c r="BIL51" s="4300"/>
      <c r="BIM51" s="4301"/>
      <c r="BIN51" s="4302"/>
      <c r="BIO51" s="4299"/>
      <c r="BIP51" s="2602"/>
      <c r="BIQ51" s="4287"/>
      <c r="BIR51" s="4303"/>
      <c r="BIS51" s="4304"/>
      <c r="BIT51" s="2603"/>
      <c r="BIU51" s="4305"/>
      <c r="BIV51" s="4306"/>
      <c r="BIW51" s="4305"/>
      <c r="BIX51" s="4306"/>
      <c r="BIY51" s="4299"/>
      <c r="BIZ51" s="4300"/>
      <c r="BJA51" s="4305"/>
      <c r="BJB51" s="4304"/>
      <c r="BJC51" s="4299"/>
      <c r="BJD51" s="4300"/>
      <c r="BJE51" s="4301"/>
      <c r="BJF51" s="4302"/>
      <c r="BJG51" s="4299"/>
      <c r="BJH51" s="2602"/>
      <c r="BJI51" s="4287"/>
      <c r="BJJ51" s="4303"/>
      <c r="BJK51" s="4304"/>
      <c r="BJL51" s="2603"/>
      <c r="BJM51" s="4305"/>
      <c r="BJN51" s="4306"/>
      <c r="BJO51" s="4305"/>
      <c r="BJP51" s="4306"/>
      <c r="BJQ51" s="4299"/>
      <c r="BJR51" s="4300"/>
      <c r="BJS51" s="4305"/>
      <c r="BJT51" s="4304"/>
      <c r="BJU51" s="4299"/>
      <c r="BJV51" s="4300"/>
      <c r="BJW51" s="4301"/>
      <c r="BJX51" s="4302"/>
      <c r="BJY51" s="4299"/>
      <c r="BJZ51" s="2602"/>
      <c r="BKA51" s="4287"/>
      <c r="BKB51" s="4303"/>
      <c r="BKC51" s="4304"/>
      <c r="BKD51" s="2603"/>
      <c r="BKE51" s="4305"/>
      <c r="BKF51" s="4306"/>
      <c r="BKG51" s="4305"/>
      <c r="BKH51" s="4306"/>
      <c r="BKI51" s="4299"/>
      <c r="BKJ51" s="4300"/>
      <c r="BKK51" s="4305"/>
      <c r="BKL51" s="4304"/>
      <c r="BKM51" s="4299"/>
      <c r="BKN51" s="4300"/>
      <c r="BKO51" s="4301"/>
      <c r="BKP51" s="4302"/>
      <c r="BKQ51" s="4299"/>
      <c r="BKR51" s="2602"/>
      <c r="BKS51" s="4287"/>
      <c r="BKT51" s="4303"/>
      <c r="BKU51" s="4304"/>
      <c r="BKV51" s="2603"/>
      <c r="BKW51" s="4305"/>
      <c r="BKX51" s="4306"/>
      <c r="BKY51" s="4305"/>
      <c r="BKZ51" s="4306"/>
      <c r="BLA51" s="4299"/>
      <c r="BLB51" s="4300"/>
      <c r="BLC51" s="4305"/>
      <c r="BLD51" s="4304"/>
      <c r="BLE51" s="4299"/>
      <c r="BLF51" s="4300"/>
      <c r="BLG51" s="4301"/>
      <c r="BLH51" s="4302"/>
      <c r="BLI51" s="4299"/>
      <c r="BLJ51" s="2602"/>
      <c r="BLK51" s="4287"/>
      <c r="BLL51" s="4303"/>
      <c r="BLM51" s="4304"/>
      <c r="BLN51" s="2603"/>
      <c r="BLO51" s="4305"/>
      <c r="BLP51" s="4306"/>
      <c r="BLQ51" s="4305"/>
      <c r="BLR51" s="4306"/>
      <c r="BLS51" s="4299"/>
      <c r="BLT51" s="4300"/>
      <c r="BLU51" s="4305"/>
      <c r="BLV51" s="4304"/>
      <c r="BLW51" s="4299"/>
      <c r="BLX51" s="4300"/>
      <c r="BLY51" s="4301"/>
      <c r="BLZ51" s="4302"/>
      <c r="BMA51" s="4299"/>
      <c r="BMB51" s="2602"/>
      <c r="BMC51" s="4287"/>
      <c r="BMD51" s="4303"/>
      <c r="BME51" s="4304"/>
      <c r="BMF51" s="2603"/>
      <c r="BMG51" s="4305"/>
      <c r="BMH51" s="4306"/>
      <c r="BMI51" s="4305"/>
      <c r="BMJ51" s="4306"/>
      <c r="BMK51" s="4299"/>
      <c r="BML51" s="4300"/>
      <c r="BMM51" s="4305"/>
      <c r="BMN51" s="4304"/>
      <c r="BMO51" s="4299"/>
      <c r="BMP51" s="4300"/>
      <c r="BMQ51" s="4301"/>
      <c r="BMR51" s="4302"/>
      <c r="BMS51" s="4299"/>
      <c r="BMT51" s="2602"/>
      <c r="BMU51" s="4287"/>
      <c r="BMV51" s="4303"/>
      <c r="BMW51" s="4304"/>
      <c r="BMX51" s="2603"/>
      <c r="BMY51" s="4305"/>
      <c r="BMZ51" s="4306"/>
      <c r="BNA51" s="4305"/>
      <c r="BNB51" s="4306"/>
      <c r="BNC51" s="4299"/>
      <c r="BND51" s="4300"/>
      <c r="BNE51" s="4305"/>
      <c r="BNF51" s="4304"/>
      <c r="BNG51" s="4299"/>
      <c r="BNH51" s="4300"/>
      <c r="BNI51" s="4301"/>
      <c r="BNJ51" s="4302"/>
      <c r="BNK51" s="4299"/>
      <c r="BNL51" s="2602"/>
      <c r="BNM51" s="4287"/>
      <c r="BNN51" s="4303"/>
      <c r="BNO51" s="4304"/>
      <c r="BNP51" s="2603"/>
      <c r="BNQ51" s="4305"/>
      <c r="BNR51" s="4306"/>
      <c r="BNS51" s="4305"/>
      <c r="BNT51" s="4306"/>
      <c r="BNU51" s="4299"/>
      <c r="BNV51" s="4300"/>
      <c r="BNW51" s="4305"/>
      <c r="BNX51" s="4304"/>
      <c r="BNY51" s="4299"/>
      <c r="BNZ51" s="4300"/>
      <c r="BOA51" s="4301"/>
      <c r="BOB51" s="4302"/>
      <c r="BOC51" s="4299"/>
      <c r="BOD51" s="2602"/>
      <c r="BOE51" s="4287"/>
      <c r="BOF51" s="4303"/>
      <c r="BOG51" s="4304"/>
      <c r="BOH51" s="2603"/>
      <c r="BOI51" s="4305"/>
      <c r="BOJ51" s="4306"/>
      <c r="BOK51" s="4305"/>
      <c r="BOL51" s="4306"/>
      <c r="BOM51" s="4299"/>
      <c r="BON51" s="4300"/>
      <c r="BOO51" s="4305"/>
      <c r="BOP51" s="4304"/>
      <c r="BOQ51" s="4299"/>
      <c r="BOR51" s="4300"/>
      <c r="BOS51" s="4301"/>
      <c r="BOT51" s="4302"/>
      <c r="BOU51" s="4299"/>
      <c r="BOV51" s="2602"/>
      <c r="BOW51" s="4287"/>
      <c r="BOX51" s="4303"/>
      <c r="BOY51" s="4304"/>
      <c r="BOZ51" s="2603"/>
      <c r="BPA51" s="4305"/>
      <c r="BPB51" s="4306"/>
      <c r="BPC51" s="4305"/>
      <c r="BPD51" s="4306"/>
      <c r="BPE51" s="4299"/>
      <c r="BPF51" s="4300"/>
      <c r="BPG51" s="4305"/>
      <c r="BPH51" s="4304"/>
      <c r="BPI51" s="4299"/>
      <c r="BPJ51" s="4300"/>
      <c r="BPK51" s="4301"/>
      <c r="BPL51" s="4302"/>
      <c r="BPM51" s="4299"/>
      <c r="BPN51" s="2602"/>
      <c r="BPO51" s="4287"/>
      <c r="BPP51" s="4303"/>
      <c r="BPQ51" s="4304"/>
      <c r="BPR51" s="2603"/>
      <c r="BPS51" s="4305"/>
      <c r="BPT51" s="4306"/>
      <c r="BPU51" s="4305"/>
      <c r="BPV51" s="4306"/>
      <c r="BPW51" s="4299"/>
      <c r="BPX51" s="4300"/>
      <c r="BPY51" s="4305"/>
      <c r="BPZ51" s="4304"/>
      <c r="BQA51" s="4299"/>
      <c r="BQB51" s="4300"/>
      <c r="BQC51" s="4301"/>
      <c r="BQD51" s="4302"/>
      <c r="BQE51" s="4299"/>
      <c r="BQF51" s="2602"/>
      <c r="BQG51" s="4287"/>
      <c r="BQH51" s="4303"/>
      <c r="BQI51" s="4304"/>
      <c r="BQJ51" s="2603"/>
      <c r="BQK51" s="4305"/>
      <c r="BQL51" s="4306"/>
      <c r="BQM51" s="4305"/>
      <c r="BQN51" s="4306"/>
      <c r="BQO51" s="4299"/>
      <c r="BQP51" s="4300"/>
      <c r="BQQ51" s="4305"/>
      <c r="BQR51" s="4304"/>
      <c r="BQS51" s="4299"/>
      <c r="BQT51" s="4300"/>
      <c r="BQU51" s="4301"/>
      <c r="BQV51" s="4302"/>
      <c r="BQW51" s="4299"/>
      <c r="BQX51" s="2602"/>
      <c r="BQY51" s="4287"/>
      <c r="BQZ51" s="4303"/>
      <c r="BRA51" s="4304"/>
      <c r="BRB51" s="2603"/>
      <c r="BRC51" s="4305"/>
      <c r="BRD51" s="4306"/>
      <c r="BRE51" s="4305"/>
      <c r="BRF51" s="4306"/>
      <c r="BRG51" s="4299"/>
      <c r="BRH51" s="4300"/>
      <c r="BRI51" s="4305"/>
      <c r="BRJ51" s="4304"/>
      <c r="BRK51" s="4299"/>
      <c r="BRL51" s="4300"/>
      <c r="BRM51" s="4301"/>
      <c r="BRN51" s="4302"/>
      <c r="BRO51" s="4299"/>
      <c r="BRP51" s="2602"/>
      <c r="BRQ51" s="4287"/>
      <c r="BRR51" s="4303"/>
      <c r="BRS51" s="4304"/>
      <c r="BRT51" s="2603"/>
      <c r="BRU51" s="4305"/>
      <c r="BRV51" s="4306"/>
      <c r="BRW51" s="4305"/>
      <c r="BRX51" s="4306"/>
      <c r="BRY51" s="4299"/>
      <c r="BRZ51" s="4300"/>
      <c r="BSA51" s="4305"/>
      <c r="BSB51" s="4304"/>
      <c r="BSC51" s="4299"/>
      <c r="BSD51" s="4300"/>
      <c r="BSE51" s="4301"/>
      <c r="BSF51" s="4302"/>
      <c r="BSG51" s="4299"/>
      <c r="BSH51" s="2602"/>
      <c r="BSI51" s="4287"/>
      <c r="BSJ51" s="4303"/>
      <c r="BSK51" s="4304"/>
      <c r="BSL51" s="2603"/>
      <c r="BSM51" s="4305"/>
      <c r="BSN51" s="4306"/>
      <c r="BSO51" s="4305"/>
      <c r="BSP51" s="4306"/>
      <c r="BSQ51" s="4299"/>
      <c r="BSR51" s="4300"/>
      <c r="BSS51" s="4305"/>
      <c r="BST51" s="4304"/>
      <c r="BSU51" s="4299"/>
      <c r="BSV51" s="4300"/>
      <c r="BSW51" s="4301"/>
      <c r="BSX51" s="4302"/>
      <c r="BSY51" s="4299"/>
      <c r="BSZ51" s="2602"/>
      <c r="BTA51" s="4287"/>
      <c r="BTB51" s="4303"/>
      <c r="BTC51" s="4304"/>
      <c r="BTD51" s="2603"/>
      <c r="BTE51" s="4305"/>
      <c r="BTF51" s="4306"/>
      <c r="BTG51" s="4305"/>
      <c r="BTH51" s="4306"/>
      <c r="BTI51" s="4299"/>
      <c r="BTJ51" s="4300"/>
      <c r="BTK51" s="4305"/>
      <c r="BTL51" s="4304"/>
      <c r="BTM51" s="4299"/>
      <c r="BTN51" s="4300"/>
      <c r="BTO51" s="4301"/>
      <c r="BTP51" s="4302"/>
      <c r="BTQ51" s="4299"/>
      <c r="BTR51" s="2602"/>
      <c r="BTS51" s="4287"/>
      <c r="BTT51" s="4303"/>
      <c r="BTU51" s="4304"/>
      <c r="BTV51" s="2603"/>
      <c r="BTW51" s="4305"/>
      <c r="BTX51" s="4306"/>
      <c r="BTY51" s="4305"/>
      <c r="BTZ51" s="4306"/>
      <c r="BUA51" s="4299"/>
      <c r="BUB51" s="4300"/>
      <c r="BUC51" s="4305"/>
      <c r="BUD51" s="4304"/>
      <c r="BUE51" s="4299"/>
      <c r="BUF51" s="4300"/>
      <c r="BUG51" s="4301"/>
      <c r="BUH51" s="4302"/>
      <c r="BUI51" s="4299"/>
      <c r="BUJ51" s="2602"/>
      <c r="BUK51" s="4287"/>
      <c r="BUL51" s="4303"/>
      <c r="BUM51" s="4304"/>
      <c r="BUN51" s="2603"/>
      <c r="BUO51" s="4305"/>
      <c r="BUP51" s="4306"/>
      <c r="BUQ51" s="4305"/>
      <c r="BUR51" s="4306"/>
      <c r="BUS51" s="4299"/>
      <c r="BUT51" s="4300"/>
      <c r="BUU51" s="4305"/>
      <c r="BUV51" s="4304"/>
      <c r="BUW51" s="4299"/>
      <c r="BUX51" s="4300"/>
      <c r="BUY51" s="4301"/>
      <c r="BUZ51" s="4302"/>
      <c r="BVA51" s="4299"/>
      <c r="BVB51" s="2602"/>
      <c r="BVC51" s="4287"/>
      <c r="BVD51" s="4303"/>
      <c r="BVE51" s="4304"/>
      <c r="BVF51" s="2603"/>
      <c r="BVG51" s="4305"/>
      <c r="BVH51" s="4306"/>
      <c r="BVI51" s="4305"/>
      <c r="BVJ51" s="4306"/>
      <c r="BVK51" s="4299"/>
      <c r="BVL51" s="4300"/>
      <c r="BVM51" s="4305"/>
      <c r="BVN51" s="4304"/>
      <c r="BVO51" s="4299"/>
      <c r="BVP51" s="4300"/>
      <c r="BVQ51" s="4301"/>
      <c r="BVR51" s="4302"/>
      <c r="BVS51" s="4299"/>
      <c r="BVT51" s="2602"/>
      <c r="BVU51" s="4287"/>
      <c r="BVV51" s="4303"/>
      <c r="BVW51" s="4304"/>
      <c r="BVX51" s="2603"/>
      <c r="BVY51" s="4305"/>
      <c r="BVZ51" s="4306"/>
      <c r="BWA51" s="4305"/>
      <c r="BWB51" s="4306"/>
      <c r="BWC51" s="4299"/>
      <c r="BWD51" s="4300"/>
      <c r="BWE51" s="4305"/>
      <c r="BWF51" s="4304"/>
      <c r="BWG51" s="4299"/>
      <c r="BWH51" s="4300"/>
      <c r="BWI51" s="4301"/>
      <c r="BWJ51" s="4302"/>
      <c r="BWK51" s="4299"/>
      <c r="BWL51" s="2602"/>
      <c r="BWM51" s="4287"/>
      <c r="BWN51" s="4303"/>
      <c r="BWO51" s="4304"/>
      <c r="BWP51" s="2603"/>
      <c r="BWQ51" s="4305"/>
      <c r="BWR51" s="4306"/>
      <c r="BWS51" s="4305"/>
      <c r="BWT51" s="4306"/>
      <c r="BWU51" s="4299"/>
      <c r="BWV51" s="4300"/>
      <c r="BWW51" s="4305"/>
      <c r="BWX51" s="4304"/>
      <c r="BWY51" s="4299"/>
      <c r="BWZ51" s="4300"/>
      <c r="BXA51" s="4301"/>
      <c r="BXB51" s="4302"/>
      <c r="BXC51" s="4299"/>
      <c r="BXD51" s="2602"/>
      <c r="BXE51" s="4287"/>
      <c r="BXF51" s="4303"/>
      <c r="BXG51" s="4304"/>
      <c r="BXH51" s="2603"/>
      <c r="BXI51" s="4305"/>
      <c r="BXJ51" s="4306"/>
      <c r="BXK51" s="4305"/>
      <c r="BXL51" s="4306"/>
      <c r="BXM51" s="4299"/>
      <c r="BXN51" s="4300"/>
      <c r="BXO51" s="4305"/>
      <c r="BXP51" s="4304"/>
      <c r="BXQ51" s="4299"/>
      <c r="BXR51" s="4300"/>
      <c r="BXS51" s="4301"/>
      <c r="BXT51" s="4302"/>
      <c r="BXU51" s="4299"/>
      <c r="BXV51" s="2602"/>
      <c r="BXW51" s="4287"/>
      <c r="BXX51" s="4303"/>
      <c r="BXY51" s="4304"/>
      <c r="BXZ51" s="2603"/>
      <c r="BYA51" s="4305"/>
      <c r="BYB51" s="4306"/>
      <c r="BYC51" s="4305"/>
      <c r="BYD51" s="4306"/>
      <c r="BYE51" s="4299"/>
      <c r="BYF51" s="4300"/>
      <c r="BYG51" s="4305"/>
      <c r="BYH51" s="4304"/>
      <c r="BYI51" s="4299"/>
      <c r="BYJ51" s="4300"/>
      <c r="BYK51" s="4301"/>
      <c r="BYL51" s="4302"/>
      <c r="BYM51" s="4299"/>
      <c r="BYN51" s="2602"/>
      <c r="BYO51" s="4287"/>
      <c r="BYP51" s="4303"/>
      <c r="BYQ51" s="4304"/>
      <c r="BYR51" s="2603"/>
      <c r="BYS51" s="4305"/>
      <c r="BYT51" s="4306"/>
      <c r="BYU51" s="4305"/>
      <c r="BYV51" s="4306"/>
      <c r="BYW51" s="4299"/>
      <c r="BYX51" s="4300"/>
      <c r="BYY51" s="4305"/>
      <c r="BYZ51" s="4304"/>
      <c r="BZA51" s="4299"/>
      <c r="BZB51" s="4300"/>
      <c r="BZC51" s="4301"/>
      <c r="BZD51" s="4302"/>
      <c r="BZE51" s="4299"/>
      <c r="BZF51" s="2602"/>
      <c r="BZG51" s="4287"/>
      <c r="BZH51" s="4303"/>
      <c r="BZI51" s="4304"/>
      <c r="BZJ51" s="2603"/>
      <c r="BZK51" s="4305"/>
      <c r="BZL51" s="4306"/>
      <c r="BZM51" s="4305"/>
      <c r="BZN51" s="4306"/>
      <c r="BZO51" s="4299"/>
      <c r="BZP51" s="4300"/>
      <c r="BZQ51" s="4305"/>
      <c r="BZR51" s="4304"/>
      <c r="BZS51" s="4299"/>
      <c r="BZT51" s="4300"/>
      <c r="BZU51" s="4301"/>
      <c r="BZV51" s="4302"/>
      <c r="BZW51" s="4299"/>
      <c r="BZX51" s="2602"/>
      <c r="BZY51" s="4287"/>
      <c r="BZZ51" s="4303"/>
      <c r="CAA51" s="4304"/>
      <c r="CAB51" s="2603"/>
      <c r="CAC51" s="4305"/>
      <c r="CAD51" s="4306"/>
      <c r="CAE51" s="4305"/>
      <c r="CAF51" s="4306"/>
      <c r="CAG51" s="4299"/>
      <c r="CAH51" s="4300"/>
      <c r="CAI51" s="4305"/>
      <c r="CAJ51" s="4304"/>
      <c r="CAK51" s="4299"/>
      <c r="CAL51" s="4300"/>
      <c r="CAM51" s="4301"/>
      <c r="CAN51" s="4302"/>
      <c r="CAO51" s="4299"/>
      <c r="CAP51" s="2602"/>
      <c r="CAQ51" s="4287"/>
      <c r="CAR51" s="4303"/>
      <c r="CAS51" s="4304"/>
      <c r="CAT51" s="2603"/>
      <c r="CAU51" s="4305"/>
      <c r="CAV51" s="4306"/>
      <c r="CAW51" s="4305"/>
      <c r="CAX51" s="4306"/>
      <c r="CAY51" s="4299"/>
      <c r="CAZ51" s="4300"/>
      <c r="CBA51" s="4305"/>
      <c r="CBB51" s="4304"/>
      <c r="CBC51" s="4299"/>
      <c r="CBD51" s="4300"/>
      <c r="CBE51" s="4301"/>
      <c r="CBF51" s="4302"/>
      <c r="CBG51" s="4299"/>
      <c r="CBH51" s="2602"/>
      <c r="CBI51" s="4287"/>
      <c r="CBJ51" s="4303"/>
      <c r="CBK51" s="4304"/>
      <c r="CBL51" s="2603"/>
      <c r="CBM51" s="4305"/>
      <c r="CBN51" s="4306"/>
      <c r="CBO51" s="4305"/>
      <c r="CBP51" s="4306"/>
      <c r="CBQ51" s="4299"/>
      <c r="CBR51" s="4300"/>
      <c r="CBS51" s="4305"/>
      <c r="CBT51" s="4304"/>
      <c r="CBU51" s="4299"/>
      <c r="CBV51" s="4300"/>
      <c r="CBW51" s="4301"/>
      <c r="CBX51" s="4302"/>
      <c r="CBY51" s="4299"/>
      <c r="CBZ51" s="2602"/>
      <c r="CCA51" s="4287"/>
      <c r="CCB51" s="4303"/>
      <c r="CCC51" s="4304"/>
      <c r="CCD51" s="2603"/>
      <c r="CCE51" s="4305"/>
      <c r="CCF51" s="4306"/>
      <c r="CCG51" s="4305"/>
      <c r="CCH51" s="4306"/>
      <c r="CCI51" s="4299"/>
      <c r="CCJ51" s="4300"/>
      <c r="CCK51" s="4305"/>
      <c r="CCL51" s="4304"/>
      <c r="CCM51" s="4299"/>
      <c r="CCN51" s="4300"/>
      <c r="CCO51" s="4301"/>
      <c r="CCP51" s="4302"/>
      <c r="CCQ51" s="4299"/>
      <c r="CCR51" s="2602"/>
      <c r="CCS51" s="4287"/>
      <c r="CCT51" s="4303"/>
      <c r="CCU51" s="4304"/>
      <c r="CCV51" s="2603"/>
      <c r="CCW51" s="4305"/>
      <c r="CCX51" s="4306"/>
      <c r="CCY51" s="4305"/>
      <c r="CCZ51" s="4306"/>
      <c r="CDA51" s="4299"/>
      <c r="CDB51" s="4300"/>
      <c r="CDC51" s="4305"/>
      <c r="CDD51" s="4304"/>
      <c r="CDE51" s="4299"/>
      <c r="CDF51" s="4300"/>
      <c r="CDG51" s="4301"/>
      <c r="CDH51" s="4302"/>
      <c r="CDI51" s="4299"/>
      <c r="CDJ51" s="2602"/>
      <c r="CDK51" s="4287"/>
      <c r="CDL51" s="4303"/>
      <c r="CDM51" s="4304"/>
      <c r="CDN51" s="2603"/>
      <c r="CDO51" s="4305"/>
      <c r="CDP51" s="4306"/>
      <c r="CDQ51" s="4305"/>
      <c r="CDR51" s="4306"/>
      <c r="CDS51" s="4299"/>
      <c r="CDT51" s="4300"/>
      <c r="CDU51" s="4305"/>
      <c r="CDV51" s="4304"/>
      <c r="CDW51" s="4299"/>
      <c r="CDX51" s="4300"/>
      <c r="CDY51" s="4301"/>
      <c r="CDZ51" s="4302"/>
      <c r="CEA51" s="4299"/>
      <c r="CEB51" s="2602"/>
      <c r="CEC51" s="4287"/>
      <c r="CED51" s="4303"/>
      <c r="CEE51" s="4304"/>
      <c r="CEF51" s="2603"/>
      <c r="CEG51" s="4305"/>
      <c r="CEH51" s="4306"/>
      <c r="CEI51" s="4305"/>
      <c r="CEJ51" s="4306"/>
      <c r="CEK51" s="4299"/>
      <c r="CEL51" s="4300"/>
      <c r="CEM51" s="4305"/>
      <c r="CEN51" s="4304"/>
      <c r="CEO51" s="4299"/>
      <c r="CEP51" s="4300"/>
      <c r="CEQ51" s="4301"/>
      <c r="CER51" s="4302"/>
      <c r="CES51" s="4299"/>
      <c r="CET51" s="2602"/>
      <c r="CEU51" s="4287"/>
      <c r="CEV51" s="4303"/>
      <c r="CEW51" s="4304"/>
      <c r="CEX51" s="2603"/>
      <c r="CEY51" s="4305"/>
      <c r="CEZ51" s="4306"/>
      <c r="CFA51" s="4305"/>
      <c r="CFB51" s="4306"/>
      <c r="CFC51" s="4299"/>
      <c r="CFD51" s="4300"/>
      <c r="CFE51" s="4305"/>
      <c r="CFF51" s="4304"/>
      <c r="CFG51" s="4299"/>
      <c r="CFH51" s="4300"/>
      <c r="CFI51" s="4301"/>
      <c r="CFJ51" s="4302"/>
      <c r="CFK51" s="4299"/>
      <c r="CFL51" s="2602"/>
      <c r="CFM51" s="4287"/>
      <c r="CFN51" s="4303"/>
      <c r="CFO51" s="4304"/>
      <c r="CFP51" s="2603"/>
      <c r="CFQ51" s="4305"/>
      <c r="CFR51" s="4306"/>
      <c r="CFS51" s="4305"/>
      <c r="CFT51" s="4306"/>
      <c r="CFU51" s="4299"/>
      <c r="CFV51" s="4300"/>
      <c r="CFW51" s="4305"/>
      <c r="CFX51" s="4304"/>
      <c r="CFY51" s="4299"/>
      <c r="CFZ51" s="4300"/>
      <c r="CGA51" s="4301"/>
      <c r="CGB51" s="4302"/>
      <c r="CGC51" s="4299"/>
      <c r="CGD51" s="2602"/>
      <c r="CGE51" s="4287"/>
      <c r="CGF51" s="4303"/>
      <c r="CGG51" s="4304"/>
      <c r="CGH51" s="2603"/>
      <c r="CGI51" s="4305"/>
      <c r="CGJ51" s="4306"/>
      <c r="CGK51" s="4305"/>
      <c r="CGL51" s="4306"/>
      <c r="CGM51" s="4299"/>
      <c r="CGN51" s="4300"/>
      <c r="CGO51" s="4305"/>
      <c r="CGP51" s="4304"/>
      <c r="CGQ51" s="4299"/>
      <c r="CGR51" s="4300"/>
      <c r="CGS51" s="4301"/>
      <c r="CGT51" s="4302"/>
      <c r="CGU51" s="4299"/>
      <c r="CGV51" s="2602"/>
      <c r="CGW51" s="4287"/>
      <c r="CGX51" s="4303"/>
      <c r="CGY51" s="4304"/>
      <c r="CGZ51" s="2603"/>
      <c r="CHA51" s="4305"/>
      <c r="CHB51" s="4306"/>
      <c r="CHC51" s="4305"/>
      <c r="CHD51" s="4306"/>
      <c r="CHE51" s="4299"/>
      <c r="CHF51" s="4300"/>
      <c r="CHG51" s="4305"/>
      <c r="CHH51" s="4304"/>
      <c r="CHI51" s="4299"/>
      <c r="CHJ51" s="4300"/>
      <c r="CHK51" s="4301"/>
      <c r="CHL51" s="4302"/>
      <c r="CHM51" s="4299"/>
      <c r="CHN51" s="2602"/>
      <c r="CHO51" s="4287"/>
      <c r="CHP51" s="4303"/>
      <c r="CHQ51" s="4304"/>
      <c r="CHR51" s="2603"/>
      <c r="CHS51" s="4305"/>
      <c r="CHT51" s="4306"/>
      <c r="CHU51" s="4305"/>
      <c r="CHV51" s="4306"/>
      <c r="CHW51" s="4299"/>
      <c r="CHX51" s="4300"/>
      <c r="CHY51" s="4305"/>
      <c r="CHZ51" s="4304"/>
      <c r="CIA51" s="4299"/>
      <c r="CIB51" s="4300"/>
      <c r="CIC51" s="4301"/>
      <c r="CID51" s="4302"/>
      <c r="CIE51" s="4299"/>
      <c r="CIF51" s="2602"/>
      <c r="CIG51" s="4287"/>
      <c r="CIH51" s="4303"/>
      <c r="CII51" s="4304"/>
      <c r="CIJ51" s="2603"/>
      <c r="CIK51" s="4305"/>
      <c r="CIL51" s="4306"/>
      <c r="CIM51" s="4305"/>
      <c r="CIN51" s="4306"/>
      <c r="CIO51" s="4299"/>
      <c r="CIP51" s="4300"/>
      <c r="CIQ51" s="4305"/>
      <c r="CIR51" s="4304"/>
      <c r="CIS51" s="4299"/>
      <c r="CIT51" s="4300"/>
      <c r="CIU51" s="4301"/>
      <c r="CIV51" s="4302"/>
      <c r="CIW51" s="4299"/>
      <c r="CIX51" s="2602"/>
      <c r="CIY51" s="4287"/>
      <c r="CIZ51" s="4303"/>
      <c r="CJA51" s="4304"/>
      <c r="CJB51" s="2603"/>
      <c r="CJC51" s="4305"/>
      <c r="CJD51" s="4306"/>
      <c r="CJE51" s="4305"/>
      <c r="CJF51" s="4306"/>
      <c r="CJG51" s="4299"/>
      <c r="CJH51" s="4300"/>
      <c r="CJI51" s="4305"/>
      <c r="CJJ51" s="4304"/>
      <c r="CJK51" s="4299"/>
      <c r="CJL51" s="4300"/>
      <c r="CJM51" s="4301"/>
      <c r="CJN51" s="4302"/>
      <c r="CJO51" s="4299"/>
      <c r="CJP51" s="2602"/>
      <c r="CJQ51" s="4287"/>
      <c r="CJR51" s="4303"/>
      <c r="CJS51" s="4304"/>
      <c r="CJT51" s="2603"/>
      <c r="CJU51" s="4305"/>
      <c r="CJV51" s="4306"/>
      <c r="CJW51" s="4305"/>
      <c r="CJX51" s="4306"/>
      <c r="CJY51" s="4299"/>
      <c r="CJZ51" s="4300"/>
      <c r="CKA51" s="4305"/>
      <c r="CKB51" s="4304"/>
      <c r="CKC51" s="4299"/>
      <c r="CKD51" s="4300"/>
      <c r="CKE51" s="4301"/>
      <c r="CKF51" s="4302"/>
      <c r="CKG51" s="4299"/>
      <c r="CKH51" s="2602"/>
      <c r="CKI51" s="4287"/>
      <c r="CKJ51" s="4303"/>
      <c r="CKK51" s="4304"/>
      <c r="CKL51" s="2603"/>
      <c r="CKM51" s="4305"/>
      <c r="CKN51" s="4306"/>
      <c r="CKO51" s="4305"/>
      <c r="CKP51" s="4306"/>
      <c r="CKQ51" s="4299"/>
      <c r="CKR51" s="4300"/>
      <c r="CKS51" s="4305"/>
      <c r="CKT51" s="4304"/>
      <c r="CKU51" s="4299"/>
      <c r="CKV51" s="4300"/>
      <c r="CKW51" s="4301"/>
      <c r="CKX51" s="4302"/>
      <c r="CKY51" s="4299"/>
      <c r="CKZ51" s="2602"/>
      <c r="CLA51" s="4287"/>
      <c r="CLB51" s="4303"/>
      <c r="CLC51" s="4304"/>
      <c r="CLD51" s="2603"/>
      <c r="CLE51" s="4305"/>
      <c r="CLF51" s="4306"/>
      <c r="CLG51" s="4305"/>
      <c r="CLH51" s="4306"/>
      <c r="CLI51" s="4299"/>
      <c r="CLJ51" s="4300"/>
      <c r="CLK51" s="4305"/>
      <c r="CLL51" s="4304"/>
      <c r="CLM51" s="4299"/>
      <c r="CLN51" s="4300"/>
      <c r="CLO51" s="4301"/>
      <c r="CLP51" s="4302"/>
      <c r="CLQ51" s="4299"/>
      <c r="CLR51" s="2602"/>
      <c r="CLS51" s="4287"/>
      <c r="CLT51" s="4303"/>
      <c r="CLU51" s="4304"/>
      <c r="CLV51" s="2603"/>
      <c r="CLW51" s="4305"/>
      <c r="CLX51" s="4306"/>
      <c r="CLY51" s="4305"/>
      <c r="CLZ51" s="4306"/>
      <c r="CMA51" s="4299"/>
      <c r="CMB51" s="4300"/>
      <c r="CMC51" s="4305"/>
      <c r="CMD51" s="4304"/>
      <c r="CME51" s="4299"/>
      <c r="CMF51" s="4300"/>
      <c r="CMG51" s="4301"/>
      <c r="CMH51" s="4302"/>
      <c r="CMI51" s="4299"/>
      <c r="CMJ51" s="2602"/>
      <c r="CMK51" s="4287"/>
      <c r="CML51" s="4303"/>
      <c r="CMM51" s="4304"/>
      <c r="CMN51" s="2603"/>
      <c r="CMO51" s="4305"/>
      <c r="CMP51" s="4306"/>
      <c r="CMQ51" s="4305"/>
      <c r="CMR51" s="4306"/>
      <c r="CMS51" s="4299"/>
      <c r="CMT51" s="4300"/>
      <c r="CMU51" s="4305"/>
      <c r="CMV51" s="4304"/>
      <c r="CMW51" s="4299"/>
      <c r="CMX51" s="4300"/>
      <c r="CMY51" s="4301"/>
      <c r="CMZ51" s="4302"/>
      <c r="CNA51" s="4299"/>
      <c r="CNB51" s="2602"/>
      <c r="CNC51" s="4287"/>
      <c r="CND51" s="4303"/>
      <c r="CNE51" s="4304"/>
      <c r="CNF51" s="2603"/>
      <c r="CNG51" s="4305"/>
      <c r="CNH51" s="4306"/>
      <c r="CNI51" s="4305"/>
      <c r="CNJ51" s="4306"/>
      <c r="CNK51" s="4299"/>
      <c r="CNL51" s="4300"/>
      <c r="CNM51" s="4305"/>
      <c r="CNN51" s="4304"/>
      <c r="CNO51" s="4299"/>
      <c r="CNP51" s="4300"/>
      <c r="CNQ51" s="4301"/>
      <c r="CNR51" s="4302"/>
      <c r="CNS51" s="4299"/>
      <c r="CNT51" s="2602"/>
      <c r="CNU51" s="4287"/>
      <c r="CNV51" s="4303"/>
      <c r="CNW51" s="4304"/>
      <c r="CNX51" s="2603"/>
      <c r="CNY51" s="4305"/>
      <c r="CNZ51" s="4306"/>
      <c r="COA51" s="4305"/>
      <c r="COB51" s="4306"/>
      <c r="COC51" s="4299"/>
      <c r="COD51" s="4300"/>
      <c r="COE51" s="4305"/>
      <c r="COF51" s="4304"/>
      <c r="COG51" s="4299"/>
      <c r="COH51" s="4300"/>
      <c r="COI51" s="4301"/>
      <c r="COJ51" s="4302"/>
      <c r="COK51" s="4299"/>
      <c r="COL51" s="2602"/>
      <c r="COM51" s="4287"/>
      <c r="CON51" s="4303"/>
      <c r="COO51" s="4304"/>
      <c r="COP51" s="2603"/>
      <c r="COQ51" s="4305"/>
      <c r="COR51" s="4306"/>
      <c r="COS51" s="4305"/>
      <c r="COT51" s="4306"/>
      <c r="COU51" s="4299"/>
      <c r="COV51" s="4300"/>
      <c r="COW51" s="4305"/>
      <c r="COX51" s="4304"/>
      <c r="COY51" s="4299"/>
      <c r="COZ51" s="4300"/>
      <c r="CPA51" s="4301"/>
      <c r="CPB51" s="4302"/>
      <c r="CPC51" s="4299"/>
      <c r="CPD51" s="2602"/>
      <c r="CPE51" s="4287"/>
      <c r="CPF51" s="4303"/>
      <c r="CPG51" s="4304"/>
      <c r="CPH51" s="2603"/>
      <c r="CPI51" s="4305"/>
      <c r="CPJ51" s="4306"/>
      <c r="CPK51" s="4305"/>
      <c r="CPL51" s="4306"/>
      <c r="CPM51" s="4299"/>
      <c r="CPN51" s="4300"/>
      <c r="CPO51" s="4305"/>
      <c r="CPP51" s="4304"/>
      <c r="CPQ51" s="4299"/>
      <c r="CPR51" s="4300"/>
      <c r="CPS51" s="4301"/>
      <c r="CPT51" s="4302"/>
      <c r="CPU51" s="4299"/>
      <c r="CPV51" s="2602"/>
      <c r="CPW51" s="4287"/>
      <c r="CPX51" s="4303"/>
      <c r="CPY51" s="4304"/>
      <c r="CPZ51" s="2603"/>
      <c r="CQA51" s="4305"/>
      <c r="CQB51" s="4306"/>
      <c r="CQC51" s="4305"/>
      <c r="CQD51" s="4306"/>
      <c r="CQE51" s="4299"/>
      <c r="CQF51" s="4300"/>
      <c r="CQG51" s="4305"/>
      <c r="CQH51" s="4304"/>
      <c r="CQI51" s="4299"/>
      <c r="CQJ51" s="4300"/>
      <c r="CQK51" s="4301"/>
      <c r="CQL51" s="4302"/>
      <c r="CQM51" s="4299"/>
      <c r="CQN51" s="2602"/>
      <c r="CQO51" s="4287"/>
      <c r="CQP51" s="4303"/>
      <c r="CQQ51" s="4304"/>
      <c r="CQR51" s="2603"/>
      <c r="CQS51" s="4305"/>
      <c r="CQT51" s="4306"/>
      <c r="CQU51" s="4305"/>
      <c r="CQV51" s="4306"/>
      <c r="CQW51" s="4299"/>
      <c r="CQX51" s="4300"/>
      <c r="CQY51" s="4305"/>
      <c r="CQZ51" s="4304"/>
      <c r="CRA51" s="4299"/>
      <c r="CRB51" s="4300"/>
      <c r="CRC51" s="4301"/>
      <c r="CRD51" s="4302"/>
      <c r="CRE51" s="4299"/>
      <c r="CRF51" s="2602"/>
      <c r="CRG51" s="4287"/>
      <c r="CRH51" s="4303"/>
      <c r="CRI51" s="4304"/>
      <c r="CRJ51" s="2603"/>
      <c r="CRK51" s="4305"/>
      <c r="CRL51" s="4306"/>
      <c r="CRM51" s="4305"/>
      <c r="CRN51" s="4306"/>
      <c r="CRO51" s="4299"/>
      <c r="CRP51" s="4300"/>
      <c r="CRQ51" s="4305"/>
      <c r="CRR51" s="4304"/>
      <c r="CRS51" s="4299"/>
      <c r="CRT51" s="4300"/>
      <c r="CRU51" s="4301"/>
      <c r="CRV51" s="4302"/>
      <c r="CRW51" s="4299"/>
      <c r="CRX51" s="2602"/>
      <c r="CRY51" s="4287"/>
      <c r="CRZ51" s="4303"/>
      <c r="CSA51" s="4304"/>
      <c r="CSB51" s="2603"/>
      <c r="CSC51" s="4305"/>
      <c r="CSD51" s="4306"/>
      <c r="CSE51" s="4305"/>
      <c r="CSF51" s="4306"/>
      <c r="CSG51" s="4299"/>
      <c r="CSH51" s="4300"/>
      <c r="CSI51" s="4305"/>
      <c r="CSJ51" s="4304"/>
      <c r="CSK51" s="4299"/>
      <c r="CSL51" s="4300"/>
      <c r="CSM51" s="4301"/>
      <c r="CSN51" s="4302"/>
      <c r="CSO51" s="4299"/>
      <c r="CSP51" s="2602"/>
      <c r="CSQ51" s="4287"/>
      <c r="CSR51" s="4303"/>
      <c r="CSS51" s="4304"/>
      <c r="CST51" s="2603"/>
      <c r="CSU51" s="4305"/>
      <c r="CSV51" s="4306"/>
      <c r="CSW51" s="4305"/>
      <c r="CSX51" s="4306"/>
      <c r="CSY51" s="4299"/>
      <c r="CSZ51" s="4300"/>
      <c r="CTA51" s="4305"/>
      <c r="CTB51" s="4304"/>
      <c r="CTC51" s="4299"/>
      <c r="CTD51" s="4300"/>
      <c r="CTE51" s="4301"/>
      <c r="CTF51" s="4302"/>
      <c r="CTG51" s="4299"/>
      <c r="CTH51" s="2602"/>
      <c r="CTI51" s="4287"/>
      <c r="CTJ51" s="4303"/>
      <c r="CTK51" s="4304"/>
      <c r="CTL51" s="2603"/>
      <c r="CTM51" s="4305"/>
      <c r="CTN51" s="4306"/>
      <c r="CTO51" s="4305"/>
      <c r="CTP51" s="4306"/>
      <c r="CTQ51" s="4299"/>
      <c r="CTR51" s="4300"/>
      <c r="CTS51" s="4305"/>
      <c r="CTT51" s="4304"/>
      <c r="CTU51" s="4299"/>
      <c r="CTV51" s="4300"/>
      <c r="CTW51" s="4301"/>
      <c r="CTX51" s="4302"/>
      <c r="CTY51" s="4299"/>
      <c r="CTZ51" s="2602"/>
      <c r="CUA51" s="4287"/>
      <c r="CUB51" s="4303"/>
      <c r="CUC51" s="4304"/>
      <c r="CUD51" s="2603"/>
      <c r="CUE51" s="4305"/>
      <c r="CUF51" s="4306"/>
      <c r="CUG51" s="4305"/>
      <c r="CUH51" s="4306"/>
      <c r="CUI51" s="4299"/>
      <c r="CUJ51" s="4300"/>
      <c r="CUK51" s="4305"/>
      <c r="CUL51" s="4304"/>
      <c r="CUM51" s="4299"/>
      <c r="CUN51" s="4300"/>
      <c r="CUO51" s="4301"/>
      <c r="CUP51" s="4302"/>
      <c r="CUQ51" s="4299"/>
      <c r="CUR51" s="2602"/>
      <c r="CUS51" s="4287"/>
      <c r="CUT51" s="4303"/>
      <c r="CUU51" s="4304"/>
      <c r="CUV51" s="2603"/>
      <c r="CUW51" s="4305"/>
      <c r="CUX51" s="4306"/>
      <c r="CUY51" s="4305"/>
      <c r="CUZ51" s="4306"/>
      <c r="CVA51" s="4299"/>
      <c r="CVB51" s="4300"/>
      <c r="CVC51" s="4305"/>
      <c r="CVD51" s="4304"/>
      <c r="CVE51" s="4299"/>
      <c r="CVF51" s="4300"/>
      <c r="CVG51" s="4301"/>
      <c r="CVH51" s="4302"/>
      <c r="CVI51" s="4299"/>
      <c r="CVJ51" s="2602"/>
      <c r="CVK51" s="4287"/>
      <c r="CVL51" s="4303"/>
      <c r="CVM51" s="4304"/>
      <c r="CVN51" s="2603"/>
      <c r="CVO51" s="4305"/>
      <c r="CVP51" s="4306"/>
      <c r="CVQ51" s="4305"/>
      <c r="CVR51" s="4306"/>
      <c r="CVS51" s="4299"/>
      <c r="CVT51" s="4300"/>
      <c r="CVU51" s="4305"/>
      <c r="CVV51" s="4304"/>
      <c r="CVW51" s="4299"/>
      <c r="CVX51" s="4300"/>
      <c r="CVY51" s="4301"/>
      <c r="CVZ51" s="4302"/>
      <c r="CWA51" s="4299"/>
      <c r="CWB51" s="2602"/>
      <c r="CWC51" s="4287"/>
      <c r="CWD51" s="4303"/>
      <c r="CWE51" s="4304"/>
      <c r="CWF51" s="2603"/>
      <c r="CWG51" s="4305"/>
      <c r="CWH51" s="4306"/>
      <c r="CWI51" s="4305"/>
      <c r="CWJ51" s="4306"/>
      <c r="CWK51" s="4299"/>
      <c r="CWL51" s="4300"/>
      <c r="CWM51" s="4305"/>
      <c r="CWN51" s="4304"/>
      <c r="CWO51" s="4299"/>
      <c r="CWP51" s="4300"/>
      <c r="CWQ51" s="4301"/>
      <c r="CWR51" s="4302"/>
      <c r="CWS51" s="4299"/>
      <c r="CWT51" s="2602"/>
      <c r="CWU51" s="4287"/>
      <c r="CWV51" s="4303"/>
      <c r="CWW51" s="4304"/>
      <c r="CWX51" s="2603"/>
      <c r="CWY51" s="4305"/>
      <c r="CWZ51" s="4306"/>
      <c r="CXA51" s="4305"/>
      <c r="CXB51" s="4306"/>
      <c r="CXC51" s="4299"/>
      <c r="CXD51" s="4300"/>
      <c r="CXE51" s="4305"/>
      <c r="CXF51" s="4304"/>
      <c r="CXG51" s="4299"/>
      <c r="CXH51" s="4300"/>
      <c r="CXI51" s="4301"/>
      <c r="CXJ51" s="4302"/>
      <c r="CXK51" s="4299"/>
      <c r="CXL51" s="2602"/>
      <c r="CXM51" s="4287"/>
      <c r="CXN51" s="4303"/>
      <c r="CXO51" s="4304"/>
      <c r="CXP51" s="2603"/>
      <c r="CXQ51" s="4305"/>
      <c r="CXR51" s="4306"/>
      <c r="CXS51" s="4305"/>
      <c r="CXT51" s="4306"/>
      <c r="CXU51" s="4299"/>
      <c r="CXV51" s="4300"/>
      <c r="CXW51" s="4305"/>
      <c r="CXX51" s="4304"/>
      <c r="CXY51" s="4299"/>
      <c r="CXZ51" s="4300"/>
      <c r="CYA51" s="4301"/>
      <c r="CYB51" s="4302"/>
      <c r="CYC51" s="4299"/>
      <c r="CYD51" s="2602"/>
      <c r="CYE51" s="4287"/>
      <c r="CYF51" s="4303"/>
      <c r="CYG51" s="4304"/>
      <c r="CYH51" s="2603"/>
      <c r="CYI51" s="4305"/>
      <c r="CYJ51" s="4306"/>
      <c r="CYK51" s="4305"/>
      <c r="CYL51" s="4306"/>
      <c r="CYM51" s="4299"/>
      <c r="CYN51" s="4300"/>
      <c r="CYO51" s="4305"/>
      <c r="CYP51" s="4304"/>
      <c r="CYQ51" s="4299"/>
      <c r="CYR51" s="4300"/>
      <c r="CYS51" s="4301"/>
      <c r="CYT51" s="4302"/>
      <c r="CYU51" s="4299"/>
      <c r="CYV51" s="2602"/>
      <c r="CYW51" s="4287"/>
      <c r="CYX51" s="4303"/>
      <c r="CYY51" s="4304"/>
      <c r="CYZ51" s="2603"/>
      <c r="CZA51" s="4305"/>
      <c r="CZB51" s="4306"/>
      <c r="CZC51" s="4305"/>
      <c r="CZD51" s="4306"/>
      <c r="CZE51" s="4299"/>
      <c r="CZF51" s="4300"/>
      <c r="CZG51" s="4305"/>
      <c r="CZH51" s="4304"/>
      <c r="CZI51" s="4299"/>
      <c r="CZJ51" s="4300"/>
      <c r="CZK51" s="4301"/>
      <c r="CZL51" s="4302"/>
      <c r="CZM51" s="4299"/>
      <c r="CZN51" s="2602"/>
      <c r="CZO51" s="4287"/>
      <c r="CZP51" s="4303"/>
      <c r="CZQ51" s="4304"/>
      <c r="CZR51" s="2603"/>
      <c r="CZS51" s="4305"/>
      <c r="CZT51" s="4306"/>
      <c r="CZU51" s="4305"/>
      <c r="CZV51" s="4306"/>
      <c r="CZW51" s="4299"/>
      <c r="CZX51" s="4300"/>
      <c r="CZY51" s="4305"/>
      <c r="CZZ51" s="4304"/>
      <c r="DAA51" s="4299"/>
      <c r="DAB51" s="4300"/>
      <c r="DAC51" s="4301"/>
      <c r="DAD51" s="4302"/>
      <c r="DAE51" s="4299"/>
      <c r="DAF51" s="2602"/>
      <c r="DAG51" s="4287"/>
      <c r="DAH51" s="4303"/>
      <c r="DAI51" s="4304"/>
      <c r="DAJ51" s="2603"/>
      <c r="DAK51" s="4305"/>
      <c r="DAL51" s="4306"/>
      <c r="DAM51" s="4305"/>
      <c r="DAN51" s="4306"/>
      <c r="DAO51" s="4299"/>
      <c r="DAP51" s="4300"/>
      <c r="DAQ51" s="4305"/>
      <c r="DAR51" s="4304"/>
      <c r="DAS51" s="4299"/>
      <c r="DAT51" s="4300"/>
      <c r="DAU51" s="4301"/>
      <c r="DAV51" s="4302"/>
      <c r="DAW51" s="4299"/>
      <c r="DAX51" s="2602"/>
      <c r="DAY51" s="4287"/>
      <c r="DAZ51" s="4303"/>
      <c r="DBA51" s="4304"/>
      <c r="DBB51" s="2603"/>
      <c r="DBC51" s="4305"/>
      <c r="DBD51" s="4306"/>
      <c r="DBE51" s="4305"/>
      <c r="DBF51" s="4306"/>
      <c r="DBG51" s="4299"/>
      <c r="DBH51" s="4300"/>
      <c r="DBI51" s="4305"/>
      <c r="DBJ51" s="4304"/>
      <c r="DBK51" s="4299"/>
      <c r="DBL51" s="4300"/>
      <c r="DBM51" s="4301"/>
      <c r="DBN51" s="4302"/>
      <c r="DBO51" s="4299"/>
      <c r="DBP51" s="2602"/>
      <c r="DBQ51" s="4287"/>
      <c r="DBR51" s="4303"/>
      <c r="DBS51" s="4304"/>
      <c r="DBT51" s="2603"/>
      <c r="DBU51" s="4305"/>
      <c r="DBV51" s="4306"/>
      <c r="DBW51" s="4305"/>
      <c r="DBX51" s="4306"/>
      <c r="DBY51" s="4299"/>
      <c r="DBZ51" s="4300"/>
      <c r="DCA51" s="4305"/>
      <c r="DCB51" s="4304"/>
      <c r="DCC51" s="4299"/>
      <c r="DCD51" s="4300"/>
      <c r="DCE51" s="4301"/>
      <c r="DCF51" s="4302"/>
      <c r="DCG51" s="4299"/>
      <c r="DCH51" s="2602"/>
      <c r="DCI51" s="4287"/>
      <c r="DCJ51" s="4303"/>
      <c r="DCK51" s="4304"/>
      <c r="DCL51" s="2603"/>
      <c r="DCM51" s="4305"/>
      <c r="DCN51" s="4306"/>
      <c r="DCO51" s="4305"/>
      <c r="DCP51" s="4306"/>
      <c r="DCQ51" s="4299"/>
      <c r="DCR51" s="4300"/>
      <c r="DCS51" s="4305"/>
      <c r="DCT51" s="4304"/>
      <c r="DCU51" s="4299"/>
      <c r="DCV51" s="4300"/>
      <c r="DCW51" s="4301"/>
      <c r="DCX51" s="4302"/>
      <c r="DCY51" s="4299"/>
      <c r="DCZ51" s="2602"/>
      <c r="DDA51" s="4287"/>
      <c r="DDB51" s="4303"/>
      <c r="DDC51" s="4304"/>
      <c r="DDD51" s="2603"/>
      <c r="DDE51" s="4305"/>
      <c r="DDF51" s="4306"/>
      <c r="DDG51" s="4305"/>
      <c r="DDH51" s="4306"/>
      <c r="DDI51" s="4299"/>
      <c r="DDJ51" s="4300"/>
      <c r="DDK51" s="4305"/>
      <c r="DDL51" s="4304"/>
      <c r="DDM51" s="4299"/>
      <c r="DDN51" s="4300"/>
      <c r="DDO51" s="4301"/>
      <c r="DDP51" s="4302"/>
      <c r="DDQ51" s="4299"/>
      <c r="DDR51" s="2602"/>
      <c r="DDS51" s="4287"/>
      <c r="DDT51" s="4303"/>
      <c r="DDU51" s="4304"/>
      <c r="DDV51" s="2603"/>
      <c r="DDW51" s="4305"/>
      <c r="DDX51" s="4306"/>
      <c r="DDY51" s="4305"/>
      <c r="DDZ51" s="4306"/>
      <c r="DEA51" s="4299"/>
      <c r="DEB51" s="4300"/>
      <c r="DEC51" s="4305"/>
      <c r="DED51" s="4304"/>
      <c r="DEE51" s="4299"/>
      <c r="DEF51" s="4300"/>
      <c r="DEG51" s="4301"/>
      <c r="DEH51" s="4302"/>
      <c r="DEI51" s="4299"/>
      <c r="DEJ51" s="2602"/>
      <c r="DEK51" s="4287"/>
      <c r="DEL51" s="4303"/>
      <c r="DEM51" s="4304"/>
      <c r="DEN51" s="2603"/>
      <c r="DEO51" s="4305"/>
      <c r="DEP51" s="4306"/>
      <c r="DEQ51" s="4305"/>
      <c r="DER51" s="4306"/>
      <c r="DES51" s="4299"/>
      <c r="DET51" s="4300"/>
      <c r="DEU51" s="4305"/>
      <c r="DEV51" s="4304"/>
      <c r="DEW51" s="4299"/>
      <c r="DEX51" s="4300"/>
      <c r="DEY51" s="4301"/>
      <c r="DEZ51" s="4302"/>
      <c r="DFA51" s="4299"/>
      <c r="DFB51" s="2602"/>
      <c r="DFC51" s="4287"/>
      <c r="DFD51" s="4303"/>
      <c r="DFE51" s="4304"/>
      <c r="DFF51" s="2603"/>
      <c r="DFG51" s="4305"/>
      <c r="DFH51" s="4306"/>
      <c r="DFI51" s="4305"/>
      <c r="DFJ51" s="4306"/>
      <c r="DFK51" s="4299"/>
      <c r="DFL51" s="4300"/>
      <c r="DFM51" s="4305"/>
      <c r="DFN51" s="4304"/>
      <c r="DFO51" s="4299"/>
      <c r="DFP51" s="4300"/>
      <c r="DFQ51" s="4301"/>
      <c r="DFR51" s="4302"/>
      <c r="DFS51" s="4299"/>
      <c r="DFT51" s="2602"/>
      <c r="DFU51" s="4287"/>
      <c r="DFV51" s="4303"/>
      <c r="DFW51" s="4304"/>
      <c r="DFX51" s="2603"/>
      <c r="DFY51" s="4305"/>
      <c r="DFZ51" s="4306"/>
      <c r="DGA51" s="4305"/>
      <c r="DGB51" s="4306"/>
      <c r="DGC51" s="4299"/>
      <c r="DGD51" s="4300"/>
      <c r="DGE51" s="4305"/>
      <c r="DGF51" s="4304"/>
      <c r="DGG51" s="4299"/>
      <c r="DGH51" s="4300"/>
      <c r="DGI51" s="4301"/>
      <c r="DGJ51" s="4302"/>
      <c r="DGK51" s="4299"/>
      <c r="DGL51" s="2602"/>
      <c r="DGM51" s="4287"/>
      <c r="DGN51" s="4303"/>
      <c r="DGO51" s="4304"/>
      <c r="DGP51" s="2603"/>
      <c r="DGQ51" s="4305"/>
      <c r="DGR51" s="4306"/>
      <c r="DGS51" s="4305"/>
      <c r="DGT51" s="4306"/>
      <c r="DGU51" s="4299"/>
      <c r="DGV51" s="4300"/>
      <c r="DGW51" s="4305"/>
      <c r="DGX51" s="4304"/>
      <c r="DGY51" s="4299"/>
      <c r="DGZ51" s="4300"/>
      <c r="DHA51" s="4301"/>
      <c r="DHB51" s="4302"/>
      <c r="DHC51" s="4299"/>
      <c r="DHD51" s="2602"/>
      <c r="DHE51" s="4287"/>
      <c r="DHF51" s="4303"/>
      <c r="DHG51" s="4304"/>
      <c r="DHH51" s="2603"/>
      <c r="DHI51" s="4305"/>
      <c r="DHJ51" s="4306"/>
      <c r="DHK51" s="4305"/>
      <c r="DHL51" s="4306"/>
      <c r="DHM51" s="4299"/>
      <c r="DHN51" s="4300"/>
      <c r="DHO51" s="4305"/>
      <c r="DHP51" s="4304"/>
      <c r="DHQ51" s="4299"/>
      <c r="DHR51" s="4300"/>
      <c r="DHS51" s="4301"/>
      <c r="DHT51" s="4302"/>
      <c r="DHU51" s="4299"/>
      <c r="DHV51" s="2602"/>
      <c r="DHW51" s="4287"/>
      <c r="DHX51" s="4303"/>
      <c r="DHY51" s="4304"/>
      <c r="DHZ51" s="2603"/>
      <c r="DIA51" s="4305"/>
      <c r="DIB51" s="4306"/>
      <c r="DIC51" s="4305"/>
      <c r="DID51" s="4306"/>
      <c r="DIE51" s="4299"/>
      <c r="DIF51" s="4300"/>
      <c r="DIG51" s="4305"/>
      <c r="DIH51" s="4304"/>
      <c r="DII51" s="4299"/>
      <c r="DIJ51" s="4300"/>
      <c r="DIK51" s="4301"/>
      <c r="DIL51" s="4302"/>
      <c r="DIM51" s="4299"/>
      <c r="DIN51" s="2602"/>
      <c r="DIO51" s="4287"/>
      <c r="DIP51" s="4303"/>
      <c r="DIQ51" s="4304"/>
      <c r="DIR51" s="2603"/>
      <c r="DIS51" s="4305"/>
      <c r="DIT51" s="4306"/>
      <c r="DIU51" s="4305"/>
      <c r="DIV51" s="4306"/>
      <c r="DIW51" s="4299"/>
      <c r="DIX51" s="4300"/>
      <c r="DIY51" s="4305"/>
      <c r="DIZ51" s="4304"/>
      <c r="DJA51" s="4299"/>
      <c r="DJB51" s="4300"/>
      <c r="DJC51" s="4301"/>
      <c r="DJD51" s="4302"/>
      <c r="DJE51" s="4299"/>
      <c r="DJF51" s="2602"/>
      <c r="DJG51" s="4287"/>
      <c r="DJH51" s="4303"/>
      <c r="DJI51" s="4304"/>
      <c r="DJJ51" s="2603"/>
      <c r="DJK51" s="4305"/>
      <c r="DJL51" s="4306"/>
      <c r="DJM51" s="4305"/>
      <c r="DJN51" s="4306"/>
      <c r="DJO51" s="4299"/>
      <c r="DJP51" s="4300"/>
      <c r="DJQ51" s="4305"/>
      <c r="DJR51" s="4304"/>
      <c r="DJS51" s="4299"/>
      <c r="DJT51" s="4300"/>
      <c r="DJU51" s="4301"/>
      <c r="DJV51" s="4302"/>
      <c r="DJW51" s="4299"/>
      <c r="DJX51" s="2602"/>
      <c r="DJY51" s="4287"/>
      <c r="DJZ51" s="4303"/>
      <c r="DKA51" s="4304"/>
      <c r="DKB51" s="2603"/>
      <c r="DKC51" s="4305"/>
      <c r="DKD51" s="4306"/>
      <c r="DKE51" s="4305"/>
      <c r="DKF51" s="4306"/>
      <c r="DKG51" s="4299"/>
      <c r="DKH51" s="4300"/>
      <c r="DKI51" s="4305"/>
      <c r="DKJ51" s="4304"/>
      <c r="DKK51" s="4299"/>
      <c r="DKL51" s="4300"/>
      <c r="DKM51" s="4301"/>
      <c r="DKN51" s="4302"/>
      <c r="DKO51" s="4299"/>
      <c r="DKP51" s="2602"/>
      <c r="DKQ51" s="4287"/>
      <c r="DKR51" s="4303"/>
      <c r="DKS51" s="4304"/>
      <c r="DKT51" s="2603"/>
      <c r="DKU51" s="4305"/>
      <c r="DKV51" s="4306"/>
      <c r="DKW51" s="4305"/>
      <c r="DKX51" s="4306"/>
      <c r="DKY51" s="4299"/>
      <c r="DKZ51" s="4300"/>
      <c r="DLA51" s="4305"/>
      <c r="DLB51" s="4304"/>
      <c r="DLC51" s="4299"/>
      <c r="DLD51" s="4300"/>
      <c r="DLE51" s="4301"/>
      <c r="DLF51" s="4302"/>
      <c r="DLG51" s="4299"/>
      <c r="DLH51" s="2602"/>
      <c r="DLI51" s="4287"/>
      <c r="DLJ51" s="4303"/>
      <c r="DLK51" s="4304"/>
      <c r="DLL51" s="2603"/>
      <c r="DLM51" s="4305"/>
      <c r="DLN51" s="4306"/>
      <c r="DLO51" s="4305"/>
      <c r="DLP51" s="4306"/>
      <c r="DLQ51" s="4299"/>
      <c r="DLR51" s="4300"/>
      <c r="DLS51" s="4305"/>
      <c r="DLT51" s="4304"/>
      <c r="DLU51" s="4299"/>
      <c r="DLV51" s="4300"/>
      <c r="DLW51" s="4301"/>
      <c r="DLX51" s="4302"/>
      <c r="DLY51" s="4299"/>
      <c r="DLZ51" s="2602"/>
      <c r="DMA51" s="4287"/>
      <c r="DMB51" s="4303"/>
      <c r="DMC51" s="4304"/>
      <c r="DMD51" s="2603"/>
      <c r="DME51" s="4305"/>
      <c r="DMF51" s="4306"/>
      <c r="DMG51" s="4305"/>
      <c r="DMH51" s="4306"/>
      <c r="DMI51" s="4299"/>
      <c r="DMJ51" s="4300"/>
      <c r="DMK51" s="4305"/>
      <c r="DML51" s="4304"/>
      <c r="DMM51" s="4299"/>
      <c r="DMN51" s="4300"/>
      <c r="DMO51" s="4301"/>
      <c r="DMP51" s="4302"/>
      <c r="DMQ51" s="4299"/>
      <c r="DMR51" s="2602"/>
      <c r="DMS51" s="4287"/>
      <c r="DMT51" s="4303"/>
      <c r="DMU51" s="4304"/>
      <c r="DMV51" s="2603"/>
      <c r="DMW51" s="4305"/>
      <c r="DMX51" s="4306"/>
      <c r="DMY51" s="4305"/>
      <c r="DMZ51" s="4306"/>
      <c r="DNA51" s="4299"/>
      <c r="DNB51" s="4300"/>
      <c r="DNC51" s="4305"/>
      <c r="DND51" s="4304"/>
      <c r="DNE51" s="4299"/>
      <c r="DNF51" s="4300"/>
      <c r="DNG51" s="4301"/>
      <c r="DNH51" s="4302"/>
      <c r="DNI51" s="4299"/>
      <c r="DNJ51" s="2602"/>
      <c r="DNK51" s="4287"/>
      <c r="DNL51" s="4303"/>
      <c r="DNM51" s="4304"/>
      <c r="DNN51" s="2603"/>
      <c r="DNO51" s="4305"/>
      <c r="DNP51" s="4306"/>
      <c r="DNQ51" s="4305"/>
      <c r="DNR51" s="4306"/>
      <c r="DNS51" s="4299"/>
      <c r="DNT51" s="4300"/>
      <c r="DNU51" s="4305"/>
      <c r="DNV51" s="4304"/>
      <c r="DNW51" s="4299"/>
      <c r="DNX51" s="4300"/>
      <c r="DNY51" s="4301"/>
      <c r="DNZ51" s="4302"/>
      <c r="DOA51" s="4299"/>
      <c r="DOB51" s="2602"/>
      <c r="DOC51" s="4287"/>
      <c r="DOD51" s="4303"/>
      <c r="DOE51" s="4304"/>
      <c r="DOF51" s="2603"/>
      <c r="DOG51" s="4305"/>
      <c r="DOH51" s="4306"/>
      <c r="DOI51" s="4305"/>
      <c r="DOJ51" s="4306"/>
      <c r="DOK51" s="4299"/>
      <c r="DOL51" s="4300"/>
      <c r="DOM51" s="4305"/>
      <c r="DON51" s="4304"/>
      <c r="DOO51" s="4299"/>
      <c r="DOP51" s="4300"/>
      <c r="DOQ51" s="4301"/>
      <c r="DOR51" s="4302"/>
      <c r="DOS51" s="4299"/>
      <c r="DOT51" s="2602"/>
      <c r="DOU51" s="4287"/>
      <c r="DOV51" s="4303"/>
      <c r="DOW51" s="4304"/>
      <c r="DOX51" s="2603"/>
      <c r="DOY51" s="4305"/>
      <c r="DOZ51" s="4306"/>
      <c r="DPA51" s="4305"/>
      <c r="DPB51" s="4306"/>
      <c r="DPC51" s="4299"/>
      <c r="DPD51" s="4300"/>
      <c r="DPE51" s="4305"/>
      <c r="DPF51" s="4304"/>
      <c r="DPG51" s="4299"/>
      <c r="DPH51" s="4300"/>
      <c r="DPI51" s="4301"/>
      <c r="DPJ51" s="4302"/>
      <c r="DPK51" s="4299"/>
      <c r="DPL51" s="2602"/>
      <c r="DPM51" s="4287"/>
      <c r="DPN51" s="4303"/>
      <c r="DPO51" s="4304"/>
      <c r="DPP51" s="2603"/>
      <c r="DPQ51" s="4305"/>
      <c r="DPR51" s="4306"/>
      <c r="DPS51" s="4305"/>
      <c r="DPT51" s="4306"/>
      <c r="DPU51" s="4299"/>
      <c r="DPV51" s="4300"/>
      <c r="DPW51" s="4305"/>
      <c r="DPX51" s="4304"/>
      <c r="DPY51" s="4299"/>
      <c r="DPZ51" s="4300"/>
      <c r="DQA51" s="4301"/>
      <c r="DQB51" s="4302"/>
      <c r="DQC51" s="4299"/>
      <c r="DQD51" s="2602"/>
      <c r="DQE51" s="4287"/>
      <c r="DQF51" s="4303"/>
      <c r="DQG51" s="4304"/>
      <c r="DQH51" s="2603"/>
      <c r="DQI51" s="4305"/>
      <c r="DQJ51" s="4306"/>
      <c r="DQK51" s="4305"/>
      <c r="DQL51" s="4306"/>
      <c r="DQM51" s="4299"/>
      <c r="DQN51" s="4300"/>
      <c r="DQO51" s="4305"/>
      <c r="DQP51" s="4304"/>
      <c r="DQQ51" s="4299"/>
      <c r="DQR51" s="4300"/>
      <c r="DQS51" s="4301"/>
      <c r="DQT51" s="4302"/>
      <c r="DQU51" s="4299"/>
      <c r="DQV51" s="2602"/>
      <c r="DQW51" s="4287"/>
      <c r="DQX51" s="4303"/>
      <c r="DQY51" s="4304"/>
      <c r="DQZ51" s="2603"/>
      <c r="DRA51" s="4305"/>
      <c r="DRB51" s="4306"/>
      <c r="DRC51" s="4305"/>
      <c r="DRD51" s="4306"/>
      <c r="DRE51" s="4299"/>
      <c r="DRF51" s="4300"/>
      <c r="DRG51" s="4305"/>
      <c r="DRH51" s="4304"/>
      <c r="DRI51" s="4299"/>
      <c r="DRJ51" s="4300"/>
      <c r="DRK51" s="4301"/>
      <c r="DRL51" s="4302"/>
      <c r="DRM51" s="4299"/>
      <c r="DRN51" s="2602"/>
      <c r="DRO51" s="4287"/>
      <c r="DRP51" s="4303"/>
      <c r="DRQ51" s="4304"/>
      <c r="DRR51" s="2603"/>
      <c r="DRS51" s="4305"/>
      <c r="DRT51" s="4306"/>
      <c r="DRU51" s="4305"/>
      <c r="DRV51" s="4306"/>
      <c r="DRW51" s="4299"/>
      <c r="DRX51" s="4300"/>
      <c r="DRY51" s="4305"/>
      <c r="DRZ51" s="4304"/>
      <c r="DSA51" s="4299"/>
      <c r="DSB51" s="4300"/>
      <c r="DSC51" s="4301"/>
      <c r="DSD51" s="4302"/>
      <c r="DSE51" s="4299"/>
      <c r="DSF51" s="2602"/>
      <c r="DSG51" s="4287"/>
      <c r="DSH51" s="4303"/>
      <c r="DSI51" s="4304"/>
      <c r="DSJ51" s="2603"/>
      <c r="DSK51" s="4305"/>
      <c r="DSL51" s="4306"/>
      <c r="DSM51" s="4305"/>
      <c r="DSN51" s="4306"/>
      <c r="DSO51" s="4299"/>
      <c r="DSP51" s="4300"/>
      <c r="DSQ51" s="4305"/>
      <c r="DSR51" s="4304"/>
      <c r="DSS51" s="4299"/>
      <c r="DST51" s="4300"/>
      <c r="DSU51" s="4301"/>
      <c r="DSV51" s="4302"/>
      <c r="DSW51" s="4299"/>
      <c r="DSX51" s="2602"/>
      <c r="DSY51" s="4287"/>
      <c r="DSZ51" s="4303"/>
      <c r="DTA51" s="4304"/>
      <c r="DTB51" s="2603"/>
      <c r="DTC51" s="4305"/>
      <c r="DTD51" s="4306"/>
      <c r="DTE51" s="4305"/>
      <c r="DTF51" s="4306"/>
      <c r="DTG51" s="4299"/>
      <c r="DTH51" s="4300"/>
      <c r="DTI51" s="4305"/>
      <c r="DTJ51" s="4304"/>
      <c r="DTK51" s="4299"/>
      <c r="DTL51" s="4300"/>
      <c r="DTM51" s="4301"/>
      <c r="DTN51" s="4302"/>
      <c r="DTO51" s="4299"/>
      <c r="DTP51" s="2602"/>
      <c r="DTQ51" s="4287"/>
      <c r="DTR51" s="4303"/>
      <c r="DTS51" s="4304"/>
      <c r="DTT51" s="2603"/>
      <c r="DTU51" s="4305"/>
      <c r="DTV51" s="4306"/>
      <c r="DTW51" s="4305"/>
      <c r="DTX51" s="4306"/>
      <c r="DTY51" s="4299"/>
      <c r="DTZ51" s="4300"/>
      <c r="DUA51" s="4305"/>
      <c r="DUB51" s="4304"/>
      <c r="DUC51" s="4299"/>
      <c r="DUD51" s="4300"/>
      <c r="DUE51" s="4301"/>
      <c r="DUF51" s="4302"/>
      <c r="DUG51" s="4299"/>
      <c r="DUH51" s="2602"/>
      <c r="DUI51" s="4287"/>
      <c r="DUJ51" s="4303"/>
      <c r="DUK51" s="4304"/>
      <c r="DUL51" s="2603"/>
      <c r="DUM51" s="4305"/>
      <c r="DUN51" s="4306"/>
      <c r="DUO51" s="4305"/>
      <c r="DUP51" s="4306"/>
      <c r="DUQ51" s="4299"/>
      <c r="DUR51" s="4300"/>
      <c r="DUS51" s="4305"/>
      <c r="DUT51" s="4304"/>
      <c r="DUU51" s="4299"/>
      <c r="DUV51" s="4300"/>
      <c r="DUW51" s="4301"/>
      <c r="DUX51" s="4302"/>
      <c r="DUY51" s="4299"/>
      <c r="DUZ51" s="2602"/>
      <c r="DVA51" s="4287"/>
      <c r="DVB51" s="4303"/>
      <c r="DVC51" s="4304"/>
      <c r="DVD51" s="2603"/>
      <c r="DVE51" s="4305"/>
      <c r="DVF51" s="4306"/>
      <c r="DVG51" s="4305"/>
      <c r="DVH51" s="4306"/>
      <c r="DVI51" s="4299"/>
      <c r="DVJ51" s="4300"/>
      <c r="DVK51" s="4305"/>
      <c r="DVL51" s="4304"/>
      <c r="DVM51" s="4299"/>
      <c r="DVN51" s="4300"/>
      <c r="DVO51" s="4301"/>
      <c r="DVP51" s="4302"/>
      <c r="DVQ51" s="4299"/>
      <c r="DVR51" s="2602"/>
      <c r="DVS51" s="4287"/>
      <c r="DVT51" s="4303"/>
      <c r="DVU51" s="4304"/>
      <c r="DVV51" s="2603"/>
      <c r="DVW51" s="4305"/>
      <c r="DVX51" s="4306"/>
      <c r="DVY51" s="4305"/>
      <c r="DVZ51" s="4306"/>
      <c r="DWA51" s="4299"/>
      <c r="DWB51" s="4300"/>
      <c r="DWC51" s="4305"/>
      <c r="DWD51" s="4304"/>
      <c r="DWE51" s="4299"/>
      <c r="DWF51" s="4300"/>
      <c r="DWG51" s="4301"/>
      <c r="DWH51" s="4302"/>
      <c r="DWI51" s="4299"/>
      <c r="DWJ51" s="2602"/>
      <c r="DWK51" s="4287"/>
      <c r="DWL51" s="4303"/>
      <c r="DWM51" s="4304"/>
      <c r="DWN51" s="2603"/>
      <c r="DWO51" s="4305"/>
      <c r="DWP51" s="4306"/>
      <c r="DWQ51" s="4305"/>
      <c r="DWR51" s="4306"/>
      <c r="DWS51" s="4299"/>
      <c r="DWT51" s="4300"/>
      <c r="DWU51" s="4305"/>
      <c r="DWV51" s="4304"/>
      <c r="DWW51" s="4299"/>
      <c r="DWX51" s="4300"/>
      <c r="DWY51" s="4301"/>
      <c r="DWZ51" s="4302"/>
      <c r="DXA51" s="4299"/>
      <c r="DXB51" s="2602"/>
      <c r="DXC51" s="4287"/>
      <c r="DXD51" s="4303"/>
      <c r="DXE51" s="4304"/>
      <c r="DXF51" s="2603"/>
      <c r="DXG51" s="4305"/>
      <c r="DXH51" s="4306"/>
      <c r="DXI51" s="4305"/>
      <c r="DXJ51" s="4306"/>
      <c r="DXK51" s="4299"/>
      <c r="DXL51" s="4300"/>
      <c r="DXM51" s="4305"/>
      <c r="DXN51" s="4304"/>
      <c r="DXO51" s="4299"/>
      <c r="DXP51" s="4300"/>
      <c r="DXQ51" s="4301"/>
      <c r="DXR51" s="4302"/>
      <c r="DXS51" s="4299"/>
      <c r="DXT51" s="2602"/>
      <c r="DXU51" s="4287"/>
      <c r="DXV51" s="4303"/>
      <c r="DXW51" s="4304"/>
      <c r="DXX51" s="2603"/>
      <c r="DXY51" s="4305"/>
      <c r="DXZ51" s="4306"/>
      <c r="DYA51" s="4305"/>
      <c r="DYB51" s="4306"/>
      <c r="DYC51" s="4299"/>
      <c r="DYD51" s="4300"/>
      <c r="DYE51" s="4305"/>
      <c r="DYF51" s="4304"/>
      <c r="DYG51" s="4299"/>
      <c r="DYH51" s="4300"/>
      <c r="DYI51" s="4301"/>
      <c r="DYJ51" s="4302"/>
      <c r="DYK51" s="4299"/>
      <c r="DYL51" s="2602"/>
      <c r="DYM51" s="4287"/>
      <c r="DYN51" s="4303"/>
      <c r="DYO51" s="4304"/>
      <c r="DYP51" s="2603"/>
      <c r="DYQ51" s="4305"/>
      <c r="DYR51" s="4306"/>
      <c r="DYS51" s="4305"/>
      <c r="DYT51" s="4306"/>
      <c r="DYU51" s="4299"/>
      <c r="DYV51" s="4300"/>
      <c r="DYW51" s="4305"/>
      <c r="DYX51" s="4304"/>
      <c r="DYY51" s="4299"/>
      <c r="DYZ51" s="4300"/>
      <c r="DZA51" s="4301"/>
      <c r="DZB51" s="4302"/>
      <c r="DZC51" s="4299"/>
      <c r="DZD51" s="2602"/>
      <c r="DZE51" s="4287"/>
      <c r="DZF51" s="4303"/>
      <c r="DZG51" s="4304"/>
      <c r="DZH51" s="2603"/>
      <c r="DZI51" s="4305"/>
      <c r="DZJ51" s="4306"/>
      <c r="DZK51" s="4305"/>
      <c r="DZL51" s="4306"/>
      <c r="DZM51" s="4299"/>
      <c r="DZN51" s="4300"/>
      <c r="DZO51" s="4305"/>
      <c r="DZP51" s="4304"/>
      <c r="DZQ51" s="4299"/>
      <c r="DZR51" s="4300"/>
      <c r="DZS51" s="4301"/>
      <c r="DZT51" s="4302"/>
      <c r="DZU51" s="4299"/>
      <c r="DZV51" s="2602"/>
      <c r="DZW51" s="4287"/>
      <c r="DZX51" s="4303"/>
      <c r="DZY51" s="4304"/>
      <c r="DZZ51" s="2603"/>
      <c r="EAA51" s="4305"/>
      <c r="EAB51" s="4306"/>
      <c r="EAC51" s="4305"/>
      <c r="EAD51" s="4306"/>
      <c r="EAE51" s="4299"/>
      <c r="EAF51" s="4300"/>
      <c r="EAG51" s="4305"/>
      <c r="EAH51" s="4304"/>
      <c r="EAI51" s="4299"/>
      <c r="EAJ51" s="4300"/>
      <c r="EAK51" s="4301"/>
      <c r="EAL51" s="4302"/>
      <c r="EAM51" s="4299"/>
      <c r="EAN51" s="2602"/>
      <c r="EAO51" s="4287"/>
      <c r="EAP51" s="4303"/>
      <c r="EAQ51" s="4304"/>
      <c r="EAR51" s="2603"/>
      <c r="EAS51" s="4305"/>
      <c r="EAT51" s="4306"/>
      <c r="EAU51" s="4305"/>
      <c r="EAV51" s="4306"/>
      <c r="EAW51" s="4299"/>
      <c r="EAX51" s="4300"/>
      <c r="EAY51" s="4305"/>
      <c r="EAZ51" s="4304"/>
      <c r="EBA51" s="4299"/>
      <c r="EBB51" s="4300"/>
      <c r="EBC51" s="4301"/>
      <c r="EBD51" s="4302"/>
      <c r="EBE51" s="4299"/>
      <c r="EBF51" s="2602"/>
      <c r="EBG51" s="4287"/>
      <c r="EBH51" s="4303"/>
      <c r="EBI51" s="4304"/>
      <c r="EBJ51" s="2603"/>
      <c r="EBK51" s="4305"/>
      <c r="EBL51" s="4306"/>
      <c r="EBM51" s="4305"/>
      <c r="EBN51" s="4306"/>
      <c r="EBO51" s="4299"/>
      <c r="EBP51" s="4300"/>
      <c r="EBQ51" s="4305"/>
      <c r="EBR51" s="4304"/>
      <c r="EBS51" s="4299"/>
      <c r="EBT51" s="4300"/>
      <c r="EBU51" s="4301"/>
      <c r="EBV51" s="4302"/>
      <c r="EBW51" s="4299"/>
      <c r="EBX51" s="2602"/>
      <c r="EBY51" s="4287"/>
      <c r="EBZ51" s="4303"/>
      <c r="ECA51" s="4304"/>
      <c r="ECB51" s="2603"/>
      <c r="ECC51" s="4305"/>
      <c r="ECD51" s="4306"/>
      <c r="ECE51" s="4305"/>
      <c r="ECF51" s="4306"/>
      <c r="ECG51" s="4299"/>
      <c r="ECH51" s="4300"/>
      <c r="ECI51" s="4305"/>
      <c r="ECJ51" s="4304"/>
      <c r="ECK51" s="4299"/>
      <c r="ECL51" s="4300"/>
      <c r="ECM51" s="4301"/>
      <c r="ECN51" s="4302"/>
      <c r="ECO51" s="4299"/>
      <c r="ECP51" s="2602"/>
      <c r="ECQ51" s="4287"/>
      <c r="ECR51" s="4303"/>
      <c r="ECS51" s="4304"/>
      <c r="ECT51" s="2603"/>
      <c r="ECU51" s="4305"/>
      <c r="ECV51" s="4306"/>
      <c r="ECW51" s="4305"/>
      <c r="ECX51" s="4306"/>
      <c r="ECY51" s="4299"/>
      <c r="ECZ51" s="4300"/>
      <c r="EDA51" s="4305"/>
      <c r="EDB51" s="4304"/>
      <c r="EDC51" s="4299"/>
      <c r="EDD51" s="4300"/>
      <c r="EDE51" s="4301"/>
      <c r="EDF51" s="4302"/>
      <c r="EDG51" s="4299"/>
      <c r="EDH51" s="2602"/>
      <c r="EDI51" s="4287"/>
      <c r="EDJ51" s="4303"/>
      <c r="EDK51" s="4304"/>
      <c r="EDL51" s="2603"/>
      <c r="EDM51" s="4305"/>
      <c r="EDN51" s="4306"/>
      <c r="EDO51" s="4305"/>
      <c r="EDP51" s="4306"/>
      <c r="EDQ51" s="4299"/>
      <c r="EDR51" s="4300"/>
      <c r="EDS51" s="4305"/>
      <c r="EDT51" s="4304"/>
      <c r="EDU51" s="4299"/>
      <c r="EDV51" s="4300"/>
      <c r="EDW51" s="4301"/>
      <c r="EDX51" s="4302"/>
      <c r="EDY51" s="4299"/>
      <c r="EDZ51" s="2602"/>
      <c r="EEA51" s="4287"/>
      <c r="EEB51" s="4303"/>
      <c r="EEC51" s="4304"/>
      <c r="EED51" s="2603"/>
      <c r="EEE51" s="4305"/>
      <c r="EEF51" s="4306"/>
      <c r="EEG51" s="4305"/>
      <c r="EEH51" s="4306"/>
      <c r="EEI51" s="4299"/>
      <c r="EEJ51" s="4300"/>
      <c r="EEK51" s="4305"/>
      <c r="EEL51" s="4304"/>
      <c r="EEM51" s="4299"/>
      <c r="EEN51" s="4300"/>
      <c r="EEO51" s="4301"/>
      <c r="EEP51" s="4302"/>
      <c r="EEQ51" s="4299"/>
      <c r="EER51" s="2602"/>
      <c r="EES51" s="4287"/>
      <c r="EET51" s="4303"/>
      <c r="EEU51" s="4304"/>
      <c r="EEV51" s="2603"/>
      <c r="EEW51" s="4305"/>
      <c r="EEX51" s="4306"/>
      <c r="EEY51" s="4305"/>
      <c r="EEZ51" s="4306"/>
      <c r="EFA51" s="4299"/>
      <c r="EFB51" s="4300"/>
      <c r="EFC51" s="4305"/>
      <c r="EFD51" s="4304"/>
      <c r="EFE51" s="4299"/>
      <c r="EFF51" s="4300"/>
      <c r="EFG51" s="4301"/>
      <c r="EFH51" s="4302"/>
      <c r="EFI51" s="4299"/>
      <c r="EFJ51" s="2602"/>
      <c r="EFK51" s="4287"/>
      <c r="EFL51" s="4303"/>
      <c r="EFM51" s="4304"/>
      <c r="EFN51" s="2603"/>
      <c r="EFO51" s="4305"/>
      <c r="EFP51" s="4306"/>
      <c r="EFQ51" s="4305"/>
      <c r="EFR51" s="4306"/>
      <c r="EFS51" s="4299"/>
      <c r="EFT51" s="4300"/>
      <c r="EFU51" s="4305"/>
      <c r="EFV51" s="4304"/>
      <c r="EFW51" s="4299"/>
      <c r="EFX51" s="4300"/>
      <c r="EFY51" s="4301"/>
      <c r="EFZ51" s="4302"/>
      <c r="EGA51" s="4299"/>
      <c r="EGB51" s="2602"/>
      <c r="EGC51" s="4287"/>
      <c r="EGD51" s="4303"/>
      <c r="EGE51" s="4304"/>
      <c r="EGF51" s="2603"/>
      <c r="EGG51" s="4305"/>
      <c r="EGH51" s="4306"/>
      <c r="EGI51" s="4305"/>
      <c r="EGJ51" s="4306"/>
      <c r="EGK51" s="4299"/>
      <c r="EGL51" s="4300"/>
      <c r="EGM51" s="4305"/>
      <c r="EGN51" s="4304"/>
      <c r="EGO51" s="4299"/>
      <c r="EGP51" s="4300"/>
      <c r="EGQ51" s="4301"/>
      <c r="EGR51" s="4302"/>
      <c r="EGS51" s="4299"/>
      <c r="EGT51" s="2602"/>
      <c r="EGU51" s="4287"/>
      <c r="EGV51" s="4303"/>
      <c r="EGW51" s="4304"/>
      <c r="EGX51" s="2603"/>
      <c r="EGY51" s="4305"/>
      <c r="EGZ51" s="4306"/>
      <c r="EHA51" s="4305"/>
      <c r="EHB51" s="4306"/>
      <c r="EHC51" s="4299"/>
      <c r="EHD51" s="4300"/>
      <c r="EHE51" s="4305"/>
      <c r="EHF51" s="4304"/>
      <c r="EHG51" s="4299"/>
      <c r="EHH51" s="4300"/>
      <c r="EHI51" s="4301"/>
      <c r="EHJ51" s="4302"/>
      <c r="EHK51" s="4299"/>
      <c r="EHL51" s="2602"/>
      <c r="EHM51" s="4287"/>
      <c r="EHN51" s="4303"/>
      <c r="EHO51" s="4304"/>
      <c r="EHP51" s="2603"/>
      <c r="EHQ51" s="4305"/>
      <c r="EHR51" s="4306"/>
      <c r="EHS51" s="4305"/>
      <c r="EHT51" s="4306"/>
      <c r="EHU51" s="4299"/>
      <c r="EHV51" s="4300"/>
      <c r="EHW51" s="4305"/>
      <c r="EHX51" s="4304"/>
      <c r="EHY51" s="4299"/>
      <c r="EHZ51" s="4300"/>
      <c r="EIA51" s="4301"/>
      <c r="EIB51" s="4302"/>
      <c r="EIC51" s="4299"/>
      <c r="EID51" s="2602"/>
      <c r="EIE51" s="4287"/>
      <c r="EIF51" s="4303"/>
      <c r="EIG51" s="4304"/>
      <c r="EIH51" s="2603"/>
      <c r="EII51" s="4305"/>
      <c r="EIJ51" s="4306"/>
      <c r="EIK51" s="4305"/>
      <c r="EIL51" s="4306"/>
      <c r="EIM51" s="4299"/>
      <c r="EIN51" s="4300"/>
      <c r="EIO51" s="4305"/>
      <c r="EIP51" s="4304"/>
      <c r="EIQ51" s="4299"/>
      <c r="EIR51" s="4300"/>
      <c r="EIS51" s="4301"/>
      <c r="EIT51" s="4302"/>
      <c r="EIU51" s="4299"/>
      <c r="EIV51" s="2602"/>
      <c r="EIW51" s="4287"/>
      <c r="EIX51" s="4303"/>
      <c r="EIY51" s="4304"/>
      <c r="EIZ51" s="2603"/>
      <c r="EJA51" s="4305"/>
      <c r="EJB51" s="4306"/>
      <c r="EJC51" s="4305"/>
      <c r="EJD51" s="4306"/>
      <c r="EJE51" s="4299"/>
      <c r="EJF51" s="4300"/>
      <c r="EJG51" s="4305"/>
      <c r="EJH51" s="4304"/>
      <c r="EJI51" s="4299"/>
      <c r="EJJ51" s="4300"/>
      <c r="EJK51" s="4301"/>
      <c r="EJL51" s="4302"/>
      <c r="EJM51" s="4299"/>
      <c r="EJN51" s="2602"/>
      <c r="EJO51" s="4287"/>
      <c r="EJP51" s="4303"/>
      <c r="EJQ51" s="4304"/>
      <c r="EJR51" s="2603"/>
      <c r="EJS51" s="4305"/>
      <c r="EJT51" s="4306"/>
      <c r="EJU51" s="4305"/>
      <c r="EJV51" s="4306"/>
      <c r="EJW51" s="4299"/>
      <c r="EJX51" s="4300"/>
      <c r="EJY51" s="4305"/>
      <c r="EJZ51" s="4304"/>
      <c r="EKA51" s="4299"/>
      <c r="EKB51" s="4300"/>
      <c r="EKC51" s="4301"/>
      <c r="EKD51" s="4302"/>
      <c r="EKE51" s="4299"/>
      <c r="EKF51" s="2602"/>
      <c r="EKG51" s="4287"/>
      <c r="EKH51" s="4303"/>
      <c r="EKI51" s="4304"/>
      <c r="EKJ51" s="2603"/>
      <c r="EKK51" s="4305"/>
      <c r="EKL51" s="4306"/>
      <c r="EKM51" s="4305"/>
      <c r="EKN51" s="4306"/>
      <c r="EKO51" s="4299"/>
      <c r="EKP51" s="4300"/>
      <c r="EKQ51" s="4305"/>
      <c r="EKR51" s="4304"/>
      <c r="EKS51" s="4299"/>
      <c r="EKT51" s="4300"/>
      <c r="EKU51" s="4301"/>
      <c r="EKV51" s="4302"/>
      <c r="EKW51" s="4299"/>
      <c r="EKX51" s="2602"/>
      <c r="EKY51" s="4287"/>
      <c r="EKZ51" s="4303"/>
      <c r="ELA51" s="4304"/>
      <c r="ELB51" s="2603"/>
      <c r="ELC51" s="4305"/>
      <c r="ELD51" s="4306"/>
      <c r="ELE51" s="4305"/>
      <c r="ELF51" s="4306"/>
      <c r="ELG51" s="4299"/>
      <c r="ELH51" s="4300"/>
      <c r="ELI51" s="4305"/>
      <c r="ELJ51" s="4304"/>
      <c r="ELK51" s="4299"/>
      <c r="ELL51" s="4300"/>
      <c r="ELM51" s="4301"/>
      <c r="ELN51" s="4302"/>
      <c r="ELO51" s="4299"/>
      <c r="ELP51" s="2602"/>
      <c r="ELQ51" s="4287"/>
      <c r="ELR51" s="4303"/>
      <c r="ELS51" s="4304"/>
      <c r="ELT51" s="2603"/>
      <c r="ELU51" s="4305"/>
      <c r="ELV51" s="4306"/>
      <c r="ELW51" s="4305"/>
      <c r="ELX51" s="4306"/>
      <c r="ELY51" s="4299"/>
      <c r="ELZ51" s="4300"/>
      <c r="EMA51" s="4305"/>
      <c r="EMB51" s="4304"/>
      <c r="EMC51" s="4299"/>
      <c r="EMD51" s="4300"/>
      <c r="EME51" s="4301"/>
      <c r="EMF51" s="4302"/>
      <c r="EMG51" s="4299"/>
      <c r="EMH51" s="2602"/>
      <c r="EMI51" s="4287"/>
      <c r="EMJ51" s="4303"/>
      <c r="EMK51" s="4304"/>
      <c r="EML51" s="2603"/>
      <c r="EMM51" s="4305"/>
      <c r="EMN51" s="4306"/>
      <c r="EMO51" s="4305"/>
      <c r="EMP51" s="4306"/>
      <c r="EMQ51" s="4299"/>
      <c r="EMR51" s="4300"/>
      <c r="EMS51" s="4305"/>
      <c r="EMT51" s="4304"/>
      <c r="EMU51" s="4299"/>
      <c r="EMV51" s="4300"/>
      <c r="EMW51" s="4301"/>
      <c r="EMX51" s="4302"/>
      <c r="EMY51" s="4299"/>
      <c r="EMZ51" s="2602"/>
      <c r="ENA51" s="4287"/>
      <c r="ENB51" s="4303"/>
      <c r="ENC51" s="4304"/>
      <c r="END51" s="2603"/>
      <c r="ENE51" s="4305"/>
      <c r="ENF51" s="4306"/>
      <c r="ENG51" s="4305"/>
      <c r="ENH51" s="4306"/>
      <c r="ENI51" s="4299"/>
      <c r="ENJ51" s="4300"/>
      <c r="ENK51" s="4305"/>
      <c r="ENL51" s="4304"/>
      <c r="ENM51" s="4299"/>
      <c r="ENN51" s="4300"/>
      <c r="ENO51" s="4301"/>
      <c r="ENP51" s="4302"/>
      <c r="ENQ51" s="4299"/>
      <c r="ENR51" s="2602"/>
      <c r="ENS51" s="4287"/>
      <c r="ENT51" s="4303"/>
      <c r="ENU51" s="4304"/>
      <c r="ENV51" s="2603"/>
      <c r="ENW51" s="4305"/>
      <c r="ENX51" s="4306"/>
      <c r="ENY51" s="4305"/>
      <c r="ENZ51" s="4306"/>
      <c r="EOA51" s="4299"/>
      <c r="EOB51" s="4300"/>
      <c r="EOC51" s="4305"/>
      <c r="EOD51" s="4304"/>
      <c r="EOE51" s="4299"/>
      <c r="EOF51" s="4300"/>
      <c r="EOG51" s="4301"/>
      <c r="EOH51" s="4302"/>
      <c r="EOI51" s="4299"/>
      <c r="EOJ51" s="2602"/>
      <c r="EOK51" s="4287"/>
      <c r="EOL51" s="4303"/>
      <c r="EOM51" s="4304"/>
      <c r="EON51" s="2603"/>
      <c r="EOO51" s="4305"/>
      <c r="EOP51" s="4306"/>
      <c r="EOQ51" s="4305"/>
      <c r="EOR51" s="4306"/>
      <c r="EOS51" s="4299"/>
      <c r="EOT51" s="4300"/>
      <c r="EOU51" s="4305"/>
      <c r="EOV51" s="4304"/>
      <c r="EOW51" s="4299"/>
      <c r="EOX51" s="4300"/>
      <c r="EOY51" s="4301"/>
      <c r="EOZ51" s="4302"/>
      <c r="EPA51" s="4299"/>
      <c r="EPB51" s="2602"/>
      <c r="EPC51" s="4287"/>
      <c r="EPD51" s="4303"/>
      <c r="EPE51" s="4304"/>
      <c r="EPF51" s="2603"/>
      <c r="EPG51" s="4305"/>
      <c r="EPH51" s="4306"/>
      <c r="EPI51" s="4305"/>
      <c r="EPJ51" s="4306"/>
      <c r="EPK51" s="4299"/>
      <c r="EPL51" s="4300"/>
      <c r="EPM51" s="4305"/>
      <c r="EPN51" s="4304"/>
      <c r="EPO51" s="4299"/>
      <c r="EPP51" s="4300"/>
      <c r="EPQ51" s="4301"/>
      <c r="EPR51" s="4302"/>
      <c r="EPS51" s="4299"/>
      <c r="EPT51" s="2602"/>
      <c r="EPU51" s="4287"/>
      <c r="EPV51" s="4303"/>
      <c r="EPW51" s="4304"/>
      <c r="EPX51" s="2603"/>
      <c r="EPY51" s="4305"/>
      <c r="EPZ51" s="4306"/>
      <c r="EQA51" s="4305"/>
      <c r="EQB51" s="4306"/>
      <c r="EQC51" s="4299"/>
      <c r="EQD51" s="4300"/>
      <c r="EQE51" s="4305"/>
      <c r="EQF51" s="4304"/>
      <c r="EQG51" s="4299"/>
      <c r="EQH51" s="4300"/>
      <c r="EQI51" s="4301"/>
      <c r="EQJ51" s="4302"/>
      <c r="EQK51" s="4299"/>
      <c r="EQL51" s="2602"/>
      <c r="EQM51" s="4287"/>
      <c r="EQN51" s="4303"/>
      <c r="EQO51" s="4304"/>
      <c r="EQP51" s="2603"/>
      <c r="EQQ51" s="4305"/>
      <c r="EQR51" s="4306"/>
      <c r="EQS51" s="4305"/>
      <c r="EQT51" s="4306"/>
      <c r="EQU51" s="4299"/>
      <c r="EQV51" s="4300"/>
      <c r="EQW51" s="4305"/>
      <c r="EQX51" s="4304"/>
      <c r="EQY51" s="4299"/>
      <c r="EQZ51" s="4300"/>
      <c r="ERA51" s="4301"/>
      <c r="ERB51" s="4302"/>
      <c r="ERC51" s="4299"/>
      <c r="ERD51" s="2602"/>
      <c r="ERE51" s="4287"/>
      <c r="ERF51" s="4303"/>
      <c r="ERG51" s="4304"/>
      <c r="ERH51" s="2603"/>
      <c r="ERI51" s="4305"/>
      <c r="ERJ51" s="4306"/>
      <c r="ERK51" s="4305"/>
      <c r="ERL51" s="4306"/>
      <c r="ERM51" s="4299"/>
      <c r="ERN51" s="4300"/>
      <c r="ERO51" s="4305"/>
      <c r="ERP51" s="4304"/>
      <c r="ERQ51" s="4299"/>
      <c r="ERR51" s="4300"/>
      <c r="ERS51" s="4301"/>
      <c r="ERT51" s="4302"/>
      <c r="ERU51" s="4299"/>
      <c r="ERV51" s="2602"/>
      <c r="ERW51" s="4287"/>
      <c r="ERX51" s="4303"/>
      <c r="ERY51" s="4304"/>
      <c r="ERZ51" s="2603"/>
      <c r="ESA51" s="4305"/>
      <c r="ESB51" s="4306"/>
      <c r="ESC51" s="4305"/>
      <c r="ESD51" s="4306"/>
      <c r="ESE51" s="4299"/>
      <c r="ESF51" s="4300"/>
      <c r="ESG51" s="4305"/>
      <c r="ESH51" s="4304"/>
      <c r="ESI51" s="4299"/>
      <c r="ESJ51" s="4300"/>
      <c r="ESK51" s="4301"/>
      <c r="ESL51" s="4302"/>
      <c r="ESM51" s="4299"/>
      <c r="ESN51" s="2602"/>
      <c r="ESO51" s="4287"/>
      <c r="ESP51" s="4303"/>
      <c r="ESQ51" s="4304"/>
      <c r="ESR51" s="2603"/>
      <c r="ESS51" s="4305"/>
      <c r="EST51" s="4306"/>
      <c r="ESU51" s="4305"/>
      <c r="ESV51" s="4306"/>
      <c r="ESW51" s="4299"/>
      <c r="ESX51" s="4300"/>
      <c r="ESY51" s="4305"/>
      <c r="ESZ51" s="4304"/>
      <c r="ETA51" s="4299"/>
      <c r="ETB51" s="4300"/>
      <c r="ETC51" s="4301"/>
      <c r="ETD51" s="4302"/>
      <c r="ETE51" s="4299"/>
      <c r="ETF51" s="2602"/>
      <c r="ETG51" s="4287"/>
      <c r="ETH51" s="4303"/>
      <c r="ETI51" s="4304"/>
      <c r="ETJ51" s="2603"/>
      <c r="ETK51" s="4305"/>
      <c r="ETL51" s="4306"/>
      <c r="ETM51" s="4305"/>
      <c r="ETN51" s="4306"/>
      <c r="ETO51" s="4299"/>
      <c r="ETP51" s="4300"/>
      <c r="ETQ51" s="4305"/>
      <c r="ETR51" s="4304"/>
      <c r="ETS51" s="4299"/>
      <c r="ETT51" s="4300"/>
      <c r="ETU51" s="4301"/>
      <c r="ETV51" s="4302"/>
      <c r="ETW51" s="4299"/>
      <c r="ETX51" s="2602"/>
      <c r="ETY51" s="4287"/>
      <c r="ETZ51" s="4303"/>
      <c r="EUA51" s="4304"/>
      <c r="EUB51" s="2603"/>
      <c r="EUC51" s="4305"/>
      <c r="EUD51" s="4306"/>
      <c r="EUE51" s="4305"/>
      <c r="EUF51" s="4306"/>
      <c r="EUG51" s="4299"/>
      <c r="EUH51" s="4300"/>
      <c r="EUI51" s="4305"/>
      <c r="EUJ51" s="4304"/>
      <c r="EUK51" s="4299"/>
      <c r="EUL51" s="4300"/>
      <c r="EUM51" s="4301"/>
      <c r="EUN51" s="4302"/>
      <c r="EUO51" s="4299"/>
      <c r="EUP51" s="2602"/>
      <c r="EUQ51" s="4287"/>
      <c r="EUR51" s="4303"/>
      <c r="EUS51" s="4304"/>
      <c r="EUT51" s="2603"/>
      <c r="EUU51" s="4305"/>
      <c r="EUV51" s="4306"/>
      <c r="EUW51" s="4305"/>
      <c r="EUX51" s="4306"/>
      <c r="EUY51" s="4299"/>
      <c r="EUZ51" s="4300"/>
      <c r="EVA51" s="4305"/>
      <c r="EVB51" s="4304"/>
      <c r="EVC51" s="4299"/>
      <c r="EVD51" s="4300"/>
      <c r="EVE51" s="4301"/>
      <c r="EVF51" s="4302"/>
      <c r="EVG51" s="4299"/>
      <c r="EVH51" s="2602"/>
      <c r="EVI51" s="4287"/>
      <c r="EVJ51" s="4303"/>
      <c r="EVK51" s="4304"/>
      <c r="EVL51" s="2603"/>
      <c r="EVM51" s="4305"/>
      <c r="EVN51" s="4306"/>
      <c r="EVO51" s="4305"/>
      <c r="EVP51" s="4306"/>
      <c r="EVQ51" s="4299"/>
      <c r="EVR51" s="4300"/>
      <c r="EVS51" s="4305"/>
      <c r="EVT51" s="4304"/>
      <c r="EVU51" s="4299"/>
      <c r="EVV51" s="4300"/>
      <c r="EVW51" s="4301"/>
      <c r="EVX51" s="4302"/>
      <c r="EVY51" s="4299"/>
      <c r="EVZ51" s="2602"/>
      <c r="EWA51" s="4287"/>
      <c r="EWB51" s="4303"/>
      <c r="EWC51" s="4304"/>
      <c r="EWD51" s="2603"/>
      <c r="EWE51" s="4305"/>
      <c r="EWF51" s="4306"/>
      <c r="EWG51" s="4305"/>
      <c r="EWH51" s="4306"/>
      <c r="EWI51" s="4299"/>
      <c r="EWJ51" s="4300"/>
      <c r="EWK51" s="4305"/>
      <c r="EWL51" s="4304"/>
      <c r="EWM51" s="4299"/>
      <c r="EWN51" s="4300"/>
      <c r="EWO51" s="4301"/>
      <c r="EWP51" s="4302"/>
      <c r="EWQ51" s="4299"/>
      <c r="EWR51" s="2602"/>
      <c r="EWS51" s="4287"/>
      <c r="EWT51" s="4303"/>
      <c r="EWU51" s="4304"/>
      <c r="EWV51" s="2603"/>
      <c r="EWW51" s="4305"/>
      <c r="EWX51" s="4306"/>
      <c r="EWY51" s="4305"/>
      <c r="EWZ51" s="4306"/>
      <c r="EXA51" s="4299"/>
      <c r="EXB51" s="4300"/>
      <c r="EXC51" s="4305"/>
      <c r="EXD51" s="4304"/>
      <c r="EXE51" s="4299"/>
      <c r="EXF51" s="4300"/>
      <c r="EXG51" s="4301"/>
      <c r="EXH51" s="4302"/>
      <c r="EXI51" s="4299"/>
      <c r="EXJ51" s="2602"/>
      <c r="EXK51" s="4287"/>
      <c r="EXL51" s="4303"/>
      <c r="EXM51" s="4304"/>
      <c r="EXN51" s="2603"/>
      <c r="EXO51" s="4305"/>
      <c r="EXP51" s="4306"/>
      <c r="EXQ51" s="4305"/>
      <c r="EXR51" s="4306"/>
      <c r="EXS51" s="4299"/>
      <c r="EXT51" s="4300"/>
      <c r="EXU51" s="4305"/>
      <c r="EXV51" s="4304"/>
      <c r="EXW51" s="4299"/>
      <c r="EXX51" s="4300"/>
      <c r="EXY51" s="4301"/>
      <c r="EXZ51" s="4302"/>
      <c r="EYA51" s="4299"/>
      <c r="EYB51" s="2602"/>
      <c r="EYC51" s="4287"/>
      <c r="EYD51" s="4303"/>
      <c r="EYE51" s="4304"/>
      <c r="EYF51" s="2603"/>
      <c r="EYG51" s="4305"/>
      <c r="EYH51" s="4306"/>
      <c r="EYI51" s="4305"/>
      <c r="EYJ51" s="4306"/>
      <c r="EYK51" s="4299"/>
      <c r="EYL51" s="4300"/>
      <c r="EYM51" s="4305"/>
      <c r="EYN51" s="4304"/>
      <c r="EYO51" s="4299"/>
      <c r="EYP51" s="4300"/>
      <c r="EYQ51" s="4301"/>
      <c r="EYR51" s="4302"/>
      <c r="EYS51" s="4299"/>
      <c r="EYT51" s="2602"/>
      <c r="EYU51" s="4287"/>
      <c r="EYV51" s="4303"/>
      <c r="EYW51" s="4304"/>
      <c r="EYX51" s="2603"/>
      <c r="EYY51" s="4305"/>
      <c r="EYZ51" s="4306"/>
      <c r="EZA51" s="4305"/>
      <c r="EZB51" s="4306"/>
      <c r="EZC51" s="4299"/>
      <c r="EZD51" s="4300"/>
      <c r="EZE51" s="4305"/>
      <c r="EZF51" s="4304"/>
      <c r="EZG51" s="4299"/>
      <c r="EZH51" s="4300"/>
      <c r="EZI51" s="4301"/>
      <c r="EZJ51" s="4302"/>
      <c r="EZK51" s="4299"/>
      <c r="EZL51" s="2602"/>
      <c r="EZM51" s="4287"/>
      <c r="EZN51" s="4303"/>
      <c r="EZO51" s="4304"/>
      <c r="EZP51" s="2603"/>
      <c r="EZQ51" s="4305"/>
      <c r="EZR51" s="4306"/>
      <c r="EZS51" s="4305"/>
      <c r="EZT51" s="4306"/>
      <c r="EZU51" s="4299"/>
      <c r="EZV51" s="4300"/>
      <c r="EZW51" s="4305"/>
      <c r="EZX51" s="4304"/>
      <c r="EZY51" s="4299"/>
      <c r="EZZ51" s="4300"/>
      <c r="FAA51" s="4301"/>
      <c r="FAB51" s="4302"/>
      <c r="FAC51" s="4299"/>
      <c r="FAD51" s="2602"/>
      <c r="FAE51" s="4287"/>
      <c r="FAF51" s="4303"/>
      <c r="FAG51" s="4304"/>
      <c r="FAH51" s="2603"/>
      <c r="FAI51" s="4305"/>
      <c r="FAJ51" s="4306"/>
      <c r="FAK51" s="4305"/>
      <c r="FAL51" s="4306"/>
      <c r="FAM51" s="4299"/>
      <c r="FAN51" s="4300"/>
      <c r="FAO51" s="4305"/>
      <c r="FAP51" s="4304"/>
      <c r="FAQ51" s="4299"/>
      <c r="FAR51" s="4300"/>
      <c r="FAS51" s="4301"/>
      <c r="FAT51" s="4302"/>
      <c r="FAU51" s="4299"/>
      <c r="FAV51" s="2602"/>
      <c r="FAW51" s="4287"/>
      <c r="FAX51" s="4303"/>
      <c r="FAY51" s="4304"/>
      <c r="FAZ51" s="2603"/>
      <c r="FBA51" s="4305"/>
      <c r="FBB51" s="4306"/>
      <c r="FBC51" s="4305"/>
      <c r="FBD51" s="4306"/>
      <c r="FBE51" s="4299"/>
      <c r="FBF51" s="4300"/>
      <c r="FBG51" s="4305"/>
      <c r="FBH51" s="4304"/>
      <c r="FBI51" s="4299"/>
      <c r="FBJ51" s="4300"/>
      <c r="FBK51" s="4301"/>
      <c r="FBL51" s="4302"/>
      <c r="FBM51" s="4299"/>
      <c r="FBN51" s="2602"/>
      <c r="FBO51" s="4287"/>
      <c r="FBP51" s="4303"/>
      <c r="FBQ51" s="4304"/>
      <c r="FBR51" s="2603"/>
      <c r="FBS51" s="4305"/>
      <c r="FBT51" s="4306"/>
      <c r="FBU51" s="4305"/>
      <c r="FBV51" s="4306"/>
      <c r="FBW51" s="4299"/>
      <c r="FBX51" s="4300"/>
      <c r="FBY51" s="4305"/>
      <c r="FBZ51" s="4304"/>
      <c r="FCA51" s="4299"/>
      <c r="FCB51" s="4300"/>
      <c r="FCC51" s="4301"/>
      <c r="FCD51" s="4302"/>
      <c r="FCE51" s="4299"/>
      <c r="FCF51" s="2602"/>
      <c r="FCG51" s="4287"/>
      <c r="FCH51" s="4303"/>
      <c r="FCI51" s="4304"/>
      <c r="FCJ51" s="2603"/>
      <c r="FCK51" s="4305"/>
      <c r="FCL51" s="4306"/>
      <c r="FCM51" s="4305"/>
      <c r="FCN51" s="4306"/>
      <c r="FCO51" s="4299"/>
      <c r="FCP51" s="4300"/>
      <c r="FCQ51" s="4305"/>
      <c r="FCR51" s="4304"/>
      <c r="FCS51" s="4299"/>
      <c r="FCT51" s="4300"/>
      <c r="FCU51" s="4301"/>
      <c r="FCV51" s="4302"/>
      <c r="FCW51" s="4299"/>
      <c r="FCX51" s="2602"/>
      <c r="FCY51" s="4287"/>
      <c r="FCZ51" s="4303"/>
      <c r="FDA51" s="4304"/>
      <c r="FDB51" s="2603"/>
      <c r="FDC51" s="4305"/>
      <c r="FDD51" s="4306"/>
      <c r="FDE51" s="4305"/>
      <c r="FDF51" s="4306"/>
      <c r="FDG51" s="4299"/>
      <c r="FDH51" s="4300"/>
      <c r="FDI51" s="4305"/>
      <c r="FDJ51" s="4304"/>
      <c r="FDK51" s="4299"/>
      <c r="FDL51" s="4300"/>
      <c r="FDM51" s="4301"/>
      <c r="FDN51" s="4302"/>
      <c r="FDO51" s="4299"/>
      <c r="FDP51" s="2602"/>
      <c r="FDQ51" s="4287"/>
      <c r="FDR51" s="4303"/>
      <c r="FDS51" s="4304"/>
      <c r="FDT51" s="2603"/>
      <c r="FDU51" s="4305"/>
      <c r="FDV51" s="4306"/>
      <c r="FDW51" s="4305"/>
      <c r="FDX51" s="4306"/>
      <c r="FDY51" s="4299"/>
      <c r="FDZ51" s="4300"/>
      <c r="FEA51" s="4305"/>
      <c r="FEB51" s="4304"/>
      <c r="FEC51" s="4299"/>
      <c r="FED51" s="4300"/>
      <c r="FEE51" s="4301"/>
      <c r="FEF51" s="4302"/>
      <c r="FEG51" s="4299"/>
      <c r="FEH51" s="2602"/>
      <c r="FEI51" s="4287"/>
      <c r="FEJ51" s="4303"/>
      <c r="FEK51" s="4304"/>
      <c r="FEL51" s="2603"/>
      <c r="FEM51" s="4305"/>
      <c r="FEN51" s="4306"/>
      <c r="FEO51" s="4305"/>
      <c r="FEP51" s="4306"/>
      <c r="FEQ51" s="4299"/>
      <c r="FER51" s="4300"/>
      <c r="FES51" s="4305"/>
      <c r="FET51" s="4304"/>
      <c r="FEU51" s="4299"/>
      <c r="FEV51" s="4300"/>
      <c r="FEW51" s="4301"/>
      <c r="FEX51" s="4302"/>
      <c r="FEY51" s="4299"/>
      <c r="FEZ51" s="2602"/>
      <c r="FFA51" s="4287"/>
      <c r="FFB51" s="4303"/>
      <c r="FFC51" s="4304"/>
      <c r="FFD51" s="2603"/>
      <c r="FFE51" s="4305"/>
      <c r="FFF51" s="4306"/>
      <c r="FFG51" s="4305"/>
      <c r="FFH51" s="4306"/>
      <c r="FFI51" s="4299"/>
      <c r="FFJ51" s="4300"/>
      <c r="FFK51" s="4305"/>
      <c r="FFL51" s="4304"/>
      <c r="FFM51" s="4299"/>
      <c r="FFN51" s="4300"/>
      <c r="FFO51" s="4301"/>
      <c r="FFP51" s="4302"/>
      <c r="FFQ51" s="4299"/>
      <c r="FFR51" s="2602"/>
      <c r="FFS51" s="4287"/>
      <c r="FFT51" s="4303"/>
      <c r="FFU51" s="4304"/>
      <c r="FFV51" s="2603"/>
      <c r="FFW51" s="4305"/>
      <c r="FFX51" s="4306"/>
      <c r="FFY51" s="4305"/>
      <c r="FFZ51" s="4306"/>
      <c r="FGA51" s="4299"/>
      <c r="FGB51" s="4300"/>
      <c r="FGC51" s="4305"/>
      <c r="FGD51" s="4304"/>
      <c r="FGE51" s="4299"/>
      <c r="FGF51" s="4300"/>
      <c r="FGG51" s="4301"/>
      <c r="FGH51" s="4302"/>
      <c r="FGI51" s="4299"/>
      <c r="FGJ51" s="2602"/>
      <c r="FGK51" s="4287"/>
      <c r="FGL51" s="4303"/>
      <c r="FGM51" s="4304"/>
      <c r="FGN51" s="2603"/>
      <c r="FGO51" s="4305"/>
      <c r="FGP51" s="4306"/>
      <c r="FGQ51" s="4305"/>
      <c r="FGR51" s="4306"/>
      <c r="FGS51" s="4299"/>
      <c r="FGT51" s="4300"/>
      <c r="FGU51" s="4305"/>
      <c r="FGV51" s="4304"/>
      <c r="FGW51" s="4299"/>
      <c r="FGX51" s="4300"/>
      <c r="FGY51" s="4301"/>
      <c r="FGZ51" s="4302"/>
      <c r="FHA51" s="4299"/>
      <c r="FHB51" s="2602"/>
      <c r="FHC51" s="4287"/>
      <c r="FHD51" s="4303"/>
      <c r="FHE51" s="4304"/>
      <c r="FHF51" s="2603"/>
      <c r="FHG51" s="4305"/>
      <c r="FHH51" s="4306"/>
      <c r="FHI51" s="4305"/>
      <c r="FHJ51" s="4306"/>
      <c r="FHK51" s="4299"/>
      <c r="FHL51" s="4300"/>
      <c r="FHM51" s="4305"/>
      <c r="FHN51" s="4304"/>
      <c r="FHO51" s="4299"/>
      <c r="FHP51" s="4300"/>
      <c r="FHQ51" s="4301"/>
      <c r="FHR51" s="4302"/>
      <c r="FHS51" s="4299"/>
      <c r="FHT51" s="2602"/>
      <c r="FHU51" s="4287"/>
      <c r="FHV51" s="4303"/>
      <c r="FHW51" s="4304"/>
      <c r="FHX51" s="2603"/>
      <c r="FHY51" s="4305"/>
      <c r="FHZ51" s="4306"/>
      <c r="FIA51" s="4305"/>
      <c r="FIB51" s="4306"/>
      <c r="FIC51" s="4299"/>
      <c r="FID51" s="4300"/>
      <c r="FIE51" s="4305"/>
      <c r="FIF51" s="4304"/>
      <c r="FIG51" s="4299"/>
      <c r="FIH51" s="4300"/>
      <c r="FII51" s="4301"/>
      <c r="FIJ51" s="4302"/>
      <c r="FIK51" s="4299"/>
      <c r="FIL51" s="2602"/>
      <c r="FIM51" s="4287"/>
      <c r="FIN51" s="4303"/>
      <c r="FIO51" s="4304"/>
      <c r="FIP51" s="2603"/>
      <c r="FIQ51" s="4305"/>
      <c r="FIR51" s="4306"/>
      <c r="FIS51" s="4305"/>
      <c r="FIT51" s="4306"/>
      <c r="FIU51" s="4299"/>
      <c r="FIV51" s="4300"/>
      <c r="FIW51" s="4305"/>
      <c r="FIX51" s="4304"/>
      <c r="FIY51" s="4299"/>
      <c r="FIZ51" s="4300"/>
      <c r="FJA51" s="4301"/>
      <c r="FJB51" s="4302"/>
      <c r="FJC51" s="4299"/>
      <c r="FJD51" s="2602"/>
      <c r="FJE51" s="4287"/>
      <c r="FJF51" s="4303"/>
      <c r="FJG51" s="4304"/>
      <c r="FJH51" s="2603"/>
      <c r="FJI51" s="4305"/>
      <c r="FJJ51" s="4306"/>
      <c r="FJK51" s="4305"/>
      <c r="FJL51" s="4306"/>
      <c r="FJM51" s="4299"/>
      <c r="FJN51" s="4300"/>
      <c r="FJO51" s="4305"/>
      <c r="FJP51" s="4304"/>
      <c r="FJQ51" s="4299"/>
      <c r="FJR51" s="4300"/>
      <c r="FJS51" s="4301"/>
      <c r="FJT51" s="4302"/>
      <c r="FJU51" s="4299"/>
      <c r="FJV51" s="2602"/>
      <c r="FJW51" s="4287"/>
      <c r="FJX51" s="4303"/>
      <c r="FJY51" s="4304"/>
      <c r="FJZ51" s="2603"/>
      <c r="FKA51" s="4305"/>
      <c r="FKB51" s="4306"/>
      <c r="FKC51" s="4305"/>
      <c r="FKD51" s="4306"/>
      <c r="FKE51" s="4299"/>
      <c r="FKF51" s="4300"/>
      <c r="FKG51" s="4305"/>
      <c r="FKH51" s="4304"/>
      <c r="FKI51" s="4299"/>
      <c r="FKJ51" s="4300"/>
      <c r="FKK51" s="4301"/>
      <c r="FKL51" s="4302"/>
      <c r="FKM51" s="4299"/>
      <c r="FKN51" s="2602"/>
      <c r="FKO51" s="4287"/>
      <c r="FKP51" s="4303"/>
      <c r="FKQ51" s="4304"/>
      <c r="FKR51" s="2603"/>
      <c r="FKS51" s="4305"/>
      <c r="FKT51" s="4306"/>
      <c r="FKU51" s="4305"/>
      <c r="FKV51" s="4306"/>
      <c r="FKW51" s="4299"/>
      <c r="FKX51" s="4300"/>
      <c r="FKY51" s="4305"/>
      <c r="FKZ51" s="4304"/>
      <c r="FLA51" s="4299"/>
      <c r="FLB51" s="4300"/>
      <c r="FLC51" s="4301"/>
      <c r="FLD51" s="4302"/>
      <c r="FLE51" s="4299"/>
      <c r="FLF51" s="2602"/>
      <c r="FLG51" s="4287"/>
      <c r="FLH51" s="4303"/>
      <c r="FLI51" s="4304"/>
      <c r="FLJ51" s="2603"/>
      <c r="FLK51" s="4305"/>
      <c r="FLL51" s="4306"/>
      <c r="FLM51" s="4305"/>
      <c r="FLN51" s="4306"/>
      <c r="FLO51" s="4299"/>
      <c r="FLP51" s="4300"/>
      <c r="FLQ51" s="4305"/>
      <c r="FLR51" s="4304"/>
      <c r="FLS51" s="4299"/>
      <c r="FLT51" s="4300"/>
      <c r="FLU51" s="4301"/>
      <c r="FLV51" s="4302"/>
      <c r="FLW51" s="4299"/>
      <c r="FLX51" s="2602"/>
      <c r="FLY51" s="4287"/>
      <c r="FLZ51" s="4303"/>
      <c r="FMA51" s="4304"/>
      <c r="FMB51" s="2603"/>
      <c r="FMC51" s="4305"/>
      <c r="FMD51" s="4306"/>
      <c r="FME51" s="4305"/>
      <c r="FMF51" s="4306"/>
      <c r="FMG51" s="4299"/>
      <c r="FMH51" s="4300"/>
      <c r="FMI51" s="4305"/>
      <c r="FMJ51" s="4304"/>
      <c r="FMK51" s="4299"/>
      <c r="FML51" s="4300"/>
      <c r="FMM51" s="4301"/>
      <c r="FMN51" s="4302"/>
      <c r="FMO51" s="4299"/>
      <c r="FMP51" s="2602"/>
      <c r="FMQ51" s="4287"/>
      <c r="FMR51" s="4303"/>
      <c r="FMS51" s="4304"/>
      <c r="FMT51" s="2603"/>
      <c r="FMU51" s="4305"/>
      <c r="FMV51" s="4306"/>
      <c r="FMW51" s="4305"/>
      <c r="FMX51" s="4306"/>
      <c r="FMY51" s="4299"/>
      <c r="FMZ51" s="4300"/>
      <c r="FNA51" s="4305"/>
      <c r="FNB51" s="4304"/>
      <c r="FNC51" s="4299"/>
      <c r="FND51" s="4300"/>
      <c r="FNE51" s="4301"/>
      <c r="FNF51" s="4302"/>
      <c r="FNG51" s="4299"/>
      <c r="FNH51" s="2602"/>
      <c r="FNI51" s="4287"/>
      <c r="FNJ51" s="4303"/>
      <c r="FNK51" s="4304"/>
      <c r="FNL51" s="2603"/>
      <c r="FNM51" s="4305"/>
      <c r="FNN51" s="4306"/>
      <c r="FNO51" s="4305"/>
      <c r="FNP51" s="4306"/>
      <c r="FNQ51" s="4299"/>
      <c r="FNR51" s="4300"/>
      <c r="FNS51" s="4305"/>
      <c r="FNT51" s="4304"/>
      <c r="FNU51" s="4299"/>
      <c r="FNV51" s="4300"/>
      <c r="FNW51" s="4301"/>
      <c r="FNX51" s="4302"/>
      <c r="FNY51" s="4299"/>
      <c r="FNZ51" s="2602"/>
      <c r="FOA51" s="4287"/>
      <c r="FOB51" s="4303"/>
      <c r="FOC51" s="4304"/>
      <c r="FOD51" s="2603"/>
      <c r="FOE51" s="4305"/>
      <c r="FOF51" s="4306"/>
      <c r="FOG51" s="4305"/>
      <c r="FOH51" s="4306"/>
      <c r="FOI51" s="4299"/>
      <c r="FOJ51" s="4300"/>
      <c r="FOK51" s="4305"/>
      <c r="FOL51" s="4304"/>
      <c r="FOM51" s="4299"/>
      <c r="FON51" s="4300"/>
      <c r="FOO51" s="4301"/>
      <c r="FOP51" s="4302"/>
      <c r="FOQ51" s="4299"/>
      <c r="FOR51" s="2602"/>
      <c r="FOS51" s="4287"/>
      <c r="FOT51" s="4303"/>
      <c r="FOU51" s="4304"/>
      <c r="FOV51" s="2603"/>
      <c r="FOW51" s="4305"/>
      <c r="FOX51" s="4306"/>
      <c r="FOY51" s="4305"/>
      <c r="FOZ51" s="4306"/>
      <c r="FPA51" s="4299"/>
      <c r="FPB51" s="4300"/>
      <c r="FPC51" s="4305"/>
      <c r="FPD51" s="4304"/>
      <c r="FPE51" s="4299"/>
      <c r="FPF51" s="4300"/>
      <c r="FPG51" s="4301"/>
      <c r="FPH51" s="4302"/>
      <c r="FPI51" s="4299"/>
      <c r="FPJ51" s="2602"/>
      <c r="FPK51" s="4287"/>
      <c r="FPL51" s="4303"/>
      <c r="FPM51" s="4304"/>
      <c r="FPN51" s="2603"/>
      <c r="FPO51" s="4305"/>
      <c r="FPP51" s="4306"/>
      <c r="FPQ51" s="4305"/>
      <c r="FPR51" s="4306"/>
      <c r="FPS51" s="4299"/>
      <c r="FPT51" s="4300"/>
      <c r="FPU51" s="4305"/>
      <c r="FPV51" s="4304"/>
      <c r="FPW51" s="4299"/>
      <c r="FPX51" s="4300"/>
      <c r="FPY51" s="4301"/>
      <c r="FPZ51" s="4302"/>
      <c r="FQA51" s="4299"/>
      <c r="FQB51" s="2602"/>
      <c r="FQC51" s="4287"/>
      <c r="FQD51" s="4303"/>
      <c r="FQE51" s="4304"/>
      <c r="FQF51" s="2603"/>
      <c r="FQG51" s="4305"/>
      <c r="FQH51" s="4306"/>
      <c r="FQI51" s="4305"/>
      <c r="FQJ51" s="4306"/>
      <c r="FQK51" s="4299"/>
      <c r="FQL51" s="4300"/>
      <c r="FQM51" s="4305"/>
      <c r="FQN51" s="4304"/>
      <c r="FQO51" s="4299"/>
      <c r="FQP51" s="4300"/>
      <c r="FQQ51" s="4301"/>
      <c r="FQR51" s="4302"/>
      <c r="FQS51" s="4299"/>
      <c r="FQT51" s="2602"/>
      <c r="FQU51" s="4287"/>
      <c r="FQV51" s="4303"/>
      <c r="FQW51" s="4304"/>
      <c r="FQX51" s="2603"/>
      <c r="FQY51" s="4305"/>
      <c r="FQZ51" s="4306"/>
      <c r="FRA51" s="4305"/>
      <c r="FRB51" s="4306"/>
      <c r="FRC51" s="4299"/>
      <c r="FRD51" s="4300"/>
      <c r="FRE51" s="4305"/>
      <c r="FRF51" s="4304"/>
      <c r="FRG51" s="4299"/>
      <c r="FRH51" s="4300"/>
      <c r="FRI51" s="4301"/>
      <c r="FRJ51" s="4302"/>
      <c r="FRK51" s="4299"/>
      <c r="FRL51" s="2602"/>
      <c r="FRM51" s="4287"/>
      <c r="FRN51" s="4303"/>
      <c r="FRO51" s="4304"/>
      <c r="FRP51" s="2603"/>
      <c r="FRQ51" s="4305"/>
      <c r="FRR51" s="4306"/>
      <c r="FRS51" s="4305"/>
      <c r="FRT51" s="4306"/>
      <c r="FRU51" s="4299"/>
      <c r="FRV51" s="4300"/>
      <c r="FRW51" s="4305"/>
      <c r="FRX51" s="4304"/>
      <c r="FRY51" s="4299"/>
      <c r="FRZ51" s="4300"/>
      <c r="FSA51" s="4301"/>
      <c r="FSB51" s="4302"/>
      <c r="FSC51" s="4299"/>
      <c r="FSD51" s="2602"/>
      <c r="FSE51" s="4287"/>
      <c r="FSF51" s="4303"/>
      <c r="FSG51" s="4304"/>
      <c r="FSH51" s="2603"/>
      <c r="FSI51" s="4305"/>
      <c r="FSJ51" s="4306"/>
      <c r="FSK51" s="4305"/>
      <c r="FSL51" s="4306"/>
      <c r="FSM51" s="4299"/>
      <c r="FSN51" s="4300"/>
      <c r="FSO51" s="4305"/>
      <c r="FSP51" s="4304"/>
      <c r="FSQ51" s="4299"/>
      <c r="FSR51" s="4300"/>
      <c r="FSS51" s="4301"/>
      <c r="FST51" s="4302"/>
      <c r="FSU51" s="4299"/>
      <c r="FSV51" s="2602"/>
      <c r="FSW51" s="4287"/>
      <c r="FSX51" s="4303"/>
      <c r="FSY51" s="4304"/>
      <c r="FSZ51" s="2603"/>
      <c r="FTA51" s="4305"/>
      <c r="FTB51" s="4306"/>
      <c r="FTC51" s="4305"/>
      <c r="FTD51" s="4306"/>
      <c r="FTE51" s="4299"/>
      <c r="FTF51" s="4300"/>
      <c r="FTG51" s="4305"/>
      <c r="FTH51" s="4304"/>
      <c r="FTI51" s="4299"/>
      <c r="FTJ51" s="4300"/>
      <c r="FTK51" s="4301"/>
      <c r="FTL51" s="4302"/>
      <c r="FTM51" s="4299"/>
      <c r="FTN51" s="2602"/>
      <c r="FTO51" s="4287"/>
      <c r="FTP51" s="4303"/>
      <c r="FTQ51" s="4304"/>
      <c r="FTR51" s="2603"/>
      <c r="FTS51" s="4305"/>
      <c r="FTT51" s="4306"/>
      <c r="FTU51" s="4305"/>
      <c r="FTV51" s="4306"/>
      <c r="FTW51" s="4299"/>
      <c r="FTX51" s="4300"/>
      <c r="FTY51" s="4305"/>
      <c r="FTZ51" s="4304"/>
      <c r="FUA51" s="4299"/>
      <c r="FUB51" s="4300"/>
      <c r="FUC51" s="4301"/>
      <c r="FUD51" s="4302"/>
      <c r="FUE51" s="4299"/>
      <c r="FUF51" s="2602"/>
      <c r="FUG51" s="4287"/>
      <c r="FUH51" s="4303"/>
      <c r="FUI51" s="4304"/>
      <c r="FUJ51" s="2603"/>
      <c r="FUK51" s="4305"/>
      <c r="FUL51" s="4306"/>
      <c r="FUM51" s="4305"/>
      <c r="FUN51" s="4306"/>
      <c r="FUO51" s="4299"/>
      <c r="FUP51" s="4300"/>
      <c r="FUQ51" s="4305"/>
      <c r="FUR51" s="4304"/>
      <c r="FUS51" s="4299"/>
      <c r="FUT51" s="4300"/>
      <c r="FUU51" s="4301"/>
      <c r="FUV51" s="4302"/>
      <c r="FUW51" s="4299"/>
      <c r="FUX51" s="2602"/>
      <c r="FUY51" s="4287"/>
      <c r="FUZ51" s="4303"/>
      <c r="FVA51" s="4304"/>
      <c r="FVB51" s="2603"/>
      <c r="FVC51" s="4305"/>
      <c r="FVD51" s="4306"/>
      <c r="FVE51" s="4305"/>
      <c r="FVF51" s="4306"/>
      <c r="FVG51" s="4299"/>
      <c r="FVH51" s="4300"/>
      <c r="FVI51" s="4305"/>
      <c r="FVJ51" s="4304"/>
      <c r="FVK51" s="4299"/>
      <c r="FVL51" s="4300"/>
      <c r="FVM51" s="4301"/>
      <c r="FVN51" s="4302"/>
      <c r="FVO51" s="4299"/>
      <c r="FVP51" s="2602"/>
      <c r="FVQ51" s="4287"/>
      <c r="FVR51" s="4303"/>
      <c r="FVS51" s="4304"/>
      <c r="FVT51" s="2603"/>
      <c r="FVU51" s="4305"/>
      <c r="FVV51" s="4306"/>
      <c r="FVW51" s="4305"/>
      <c r="FVX51" s="4306"/>
      <c r="FVY51" s="4299"/>
      <c r="FVZ51" s="4300"/>
      <c r="FWA51" s="4305"/>
      <c r="FWB51" s="4304"/>
      <c r="FWC51" s="4299"/>
      <c r="FWD51" s="4300"/>
      <c r="FWE51" s="4301"/>
      <c r="FWF51" s="4302"/>
      <c r="FWG51" s="4299"/>
      <c r="FWH51" s="2602"/>
      <c r="FWI51" s="4287"/>
      <c r="FWJ51" s="4303"/>
      <c r="FWK51" s="4304"/>
      <c r="FWL51" s="2603"/>
      <c r="FWM51" s="4305"/>
      <c r="FWN51" s="4306"/>
      <c r="FWO51" s="4305"/>
      <c r="FWP51" s="4306"/>
      <c r="FWQ51" s="4299"/>
      <c r="FWR51" s="4300"/>
      <c r="FWS51" s="4305"/>
      <c r="FWT51" s="4304"/>
      <c r="FWU51" s="4299"/>
      <c r="FWV51" s="4300"/>
      <c r="FWW51" s="4301"/>
      <c r="FWX51" s="4302"/>
      <c r="FWY51" s="4299"/>
      <c r="FWZ51" s="2602"/>
      <c r="FXA51" s="4287"/>
      <c r="FXB51" s="4303"/>
      <c r="FXC51" s="4304"/>
      <c r="FXD51" s="2603"/>
      <c r="FXE51" s="4305"/>
      <c r="FXF51" s="4306"/>
      <c r="FXG51" s="4305"/>
      <c r="FXH51" s="4306"/>
      <c r="FXI51" s="4299"/>
      <c r="FXJ51" s="4300"/>
      <c r="FXK51" s="4305"/>
      <c r="FXL51" s="4304"/>
      <c r="FXM51" s="4299"/>
      <c r="FXN51" s="4300"/>
      <c r="FXO51" s="4301"/>
      <c r="FXP51" s="4302"/>
      <c r="FXQ51" s="4299"/>
      <c r="FXR51" s="2602"/>
      <c r="FXS51" s="4287"/>
      <c r="FXT51" s="4303"/>
      <c r="FXU51" s="4304"/>
      <c r="FXV51" s="2603"/>
      <c r="FXW51" s="4305"/>
      <c r="FXX51" s="4306"/>
      <c r="FXY51" s="4305"/>
      <c r="FXZ51" s="4306"/>
      <c r="FYA51" s="4299"/>
      <c r="FYB51" s="4300"/>
      <c r="FYC51" s="4305"/>
      <c r="FYD51" s="4304"/>
      <c r="FYE51" s="4299"/>
      <c r="FYF51" s="4300"/>
      <c r="FYG51" s="4301"/>
      <c r="FYH51" s="4302"/>
      <c r="FYI51" s="4299"/>
      <c r="FYJ51" s="2602"/>
      <c r="FYK51" s="4287"/>
      <c r="FYL51" s="4303"/>
      <c r="FYM51" s="4304"/>
      <c r="FYN51" s="2603"/>
      <c r="FYO51" s="4305"/>
      <c r="FYP51" s="4306"/>
      <c r="FYQ51" s="4305"/>
      <c r="FYR51" s="4306"/>
      <c r="FYS51" s="4299"/>
      <c r="FYT51" s="4300"/>
      <c r="FYU51" s="4305"/>
      <c r="FYV51" s="4304"/>
      <c r="FYW51" s="4299"/>
      <c r="FYX51" s="4300"/>
      <c r="FYY51" s="4301"/>
      <c r="FYZ51" s="4302"/>
      <c r="FZA51" s="4299"/>
      <c r="FZB51" s="2602"/>
      <c r="FZC51" s="4287"/>
      <c r="FZD51" s="4303"/>
      <c r="FZE51" s="4304"/>
      <c r="FZF51" s="2603"/>
      <c r="FZG51" s="4305"/>
      <c r="FZH51" s="4306"/>
      <c r="FZI51" s="4305"/>
      <c r="FZJ51" s="4306"/>
      <c r="FZK51" s="4299"/>
      <c r="FZL51" s="4300"/>
      <c r="FZM51" s="4305"/>
      <c r="FZN51" s="4304"/>
      <c r="FZO51" s="4299"/>
      <c r="FZP51" s="4300"/>
      <c r="FZQ51" s="4301"/>
      <c r="FZR51" s="4302"/>
      <c r="FZS51" s="4299"/>
      <c r="FZT51" s="2602"/>
      <c r="FZU51" s="4287"/>
      <c r="FZV51" s="4303"/>
      <c r="FZW51" s="4304"/>
      <c r="FZX51" s="2603"/>
      <c r="FZY51" s="4305"/>
      <c r="FZZ51" s="4306"/>
      <c r="GAA51" s="4305"/>
      <c r="GAB51" s="4306"/>
      <c r="GAC51" s="4299"/>
      <c r="GAD51" s="4300"/>
      <c r="GAE51" s="4305"/>
      <c r="GAF51" s="4304"/>
      <c r="GAG51" s="4299"/>
      <c r="GAH51" s="4300"/>
      <c r="GAI51" s="4301"/>
      <c r="GAJ51" s="4302"/>
      <c r="GAK51" s="4299"/>
      <c r="GAL51" s="2602"/>
      <c r="GAM51" s="4287"/>
      <c r="GAN51" s="4303"/>
      <c r="GAO51" s="4304"/>
      <c r="GAP51" s="2603"/>
      <c r="GAQ51" s="4305"/>
      <c r="GAR51" s="4306"/>
      <c r="GAS51" s="4305"/>
      <c r="GAT51" s="4306"/>
      <c r="GAU51" s="4299"/>
      <c r="GAV51" s="4300"/>
      <c r="GAW51" s="4305"/>
      <c r="GAX51" s="4304"/>
      <c r="GAY51" s="4299"/>
      <c r="GAZ51" s="4300"/>
      <c r="GBA51" s="4301"/>
      <c r="GBB51" s="4302"/>
      <c r="GBC51" s="4299"/>
      <c r="GBD51" s="2602"/>
      <c r="GBE51" s="4287"/>
      <c r="GBF51" s="4303"/>
      <c r="GBG51" s="4304"/>
      <c r="GBH51" s="2603"/>
      <c r="GBI51" s="4305"/>
      <c r="GBJ51" s="4306"/>
      <c r="GBK51" s="4305"/>
      <c r="GBL51" s="4306"/>
      <c r="GBM51" s="4299"/>
      <c r="GBN51" s="4300"/>
      <c r="GBO51" s="4305"/>
      <c r="GBP51" s="4304"/>
      <c r="GBQ51" s="4299"/>
      <c r="GBR51" s="4300"/>
      <c r="GBS51" s="4301"/>
      <c r="GBT51" s="4302"/>
      <c r="GBU51" s="4299"/>
      <c r="GBV51" s="2602"/>
      <c r="GBW51" s="4287"/>
      <c r="GBX51" s="4303"/>
      <c r="GBY51" s="4304"/>
      <c r="GBZ51" s="2603"/>
      <c r="GCA51" s="4305"/>
      <c r="GCB51" s="4306"/>
      <c r="GCC51" s="4305"/>
      <c r="GCD51" s="4306"/>
      <c r="GCE51" s="4299"/>
      <c r="GCF51" s="4300"/>
      <c r="GCG51" s="4305"/>
      <c r="GCH51" s="4304"/>
      <c r="GCI51" s="4299"/>
      <c r="GCJ51" s="4300"/>
      <c r="GCK51" s="4301"/>
      <c r="GCL51" s="4302"/>
      <c r="GCM51" s="4299"/>
      <c r="GCN51" s="2602"/>
      <c r="GCO51" s="4287"/>
      <c r="GCP51" s="4303"/>
      <c r="GCQ51" s="4304"/>
      <c r="GCR51" s="2603"/>
      <c r="GCS51" s="4305"/>
      <c r="GCT51" s="4306"/>
      <c r="GCU51" s="4305"/>
      <c r="GCV51" s="4306"/>
      <c r="GCW51" s="4299"/>
      <c r="GCX51" s="4300"/>
      <c r="GCY51" s="4305"/>
      <c r="GCZ51" s="4304"/>
      <c r="GDA51" s="4299"/>
      <c r="GDB51" s="4300"/>
      <c r="GDC51" s="4301"/>
      <c r="GDD51" s="4302"/>
      <c r="GDE51" s="4299"/>
      <c r="GDF51" s="2602"/>
      <c r="GDG51" s="4287"/>
      <c r="GDH51" s="4303"/>
      <c r="GDI51" s="4304"/>
      <c r="GDJ51" s="2603"/>
      <c r="GDK51" s="4305"/>
      <c r="GDL51" s="4306"/>
      <c r="GDM51" s="4305"/>
      <c r="GDN51" s="4306"/>
      <c r="GDO51" s="4299"/>
      <c r="GDP51" s="4300"/>
      <c r="GDQ51" s="4305"/>
      <c r="GDR51" s="4304"/>
      <c r="GDS51" s="4299"/>
      <c r="GDT51" s="4300"/>
      <c r="GDU51" s="4301"/>
      <c r="GDV51" s="4302"/>
      <c r="GDW51" s="4299"/>
      <c r="GDX51" s="2602"/>
      <c r="GDY51" s="4287"/>
      <c r="GDZ51" s="4303"/>
      <c r="GEA51" s="4304"/>
      <c r="GEB51" s="2603"/>
      <c r="GEC51" s="4305"/>
      <c r="GED51" s="4306"/>
      <c r="GEE51" s="4305"/>
      <c r="GEF51" s="4306"/>
      <c r="GEG51" s="4299"/>
      <c r="GEH51" s="4300"/>
      <c r="GEI51" s="4305"/>
      <c r="GEJ51" s="4304"/>
      <c r="GEK51" s="4299"/>
      <c r="GEL51" s="4300"/>
      <c r="GEM51" s="4301"/>
      <c r="GEN51" s="4302"/>
      <c r="GEO51" s="4299"/>
      <c r="GEP51" s="2602"/>
      <c r="GEQ51" s="4287"/>
      <c r="GER51" s="4303"/>
      <c r="GES51" s="4304"/>
      <c r="GET51" s="2603"/>
      <c r="GEU51" s="4305"/>
      <c r="GEV51" s="4306"/>
      <c r="GEW51" s="4305"/>
      <c r="GEX51" s="4306"/>
      <c r="GEY51" s="4299"/>
      <c r="GEZ51" s="4300"/>
      <c r="GFA51" s="4305"/>
      <c r="GFB51" s="4304"/>
      <c r="GFC51" s="4299"/>
      <c r="GFD51" s="4300"/>
      <c r="GFE51" s="4301"/>
      <c r="GFF51" s="4302"/>
      <c r="GFG51" s="4299"/>
      <c r="GFH51" s="2602"/>
      <c r="GFI51" s="4287"/>
      <c r="GFJ51" s="4303"/>
      <c r="GFK51" s="4304"/>
      <c r="GFL51" s="2603"/>
      <c r="GFM51" s="4305"/>
      <c r="GFN51" s="4306"/>
      <c r="GFO51" s="4305"/>
      <c r="GFP51" s="4306"/>
      <c r="GFQ51" s="4299"/>
      <c r="GFR51" s="4300"/>
      <c r="GFS51" s="4305"/>
      <c r="GFT51" s="4304"/>
      <c r="GFU51" s="4299"/>
      <c r="GFV51" s="4300"/>
      <c r="GFW51" s="4301"/>
      <c r="GFX51" s="4302"/>
      <c r="GFY51" s="4299"/>
      <c r="GFZ51" s="2602"/>
      <c r="GGA51" s="4287"/>
      <c r="GGB51" s="4303"/>
      <c r="GGC51" s="4304"/>
      <c r="GGD51" s="2603"/>
      <c r="GGE51" s="4305"/>
      <c r="GGF51" s="4306"/>
      <c r="GGG51" s="4305"/>
      <c r="GGH51" s="4306"/>
      <c r="GGI51" s="4299"/>
      <c r="GGJ51" s="4300"/>
      <c r="GGK51" s="4305"/>
      <c r="GGL51" s="4304"/>
      <c r="GGM51" s="4299"/>
      <c r="GGN51" s="4300"/>
      <c r="GGO51" s="4301"/>
      <c r="GGP51" s="4302"/>
      <c r="GGQ51" s="4299"/>
      <c r="GGR51" s="2602"/>
      <c r="GGS51" s="4287"/>
      <c r="GGT51" s="4303"/>
      <c r="GGU51" s="4304"/>
      <c r="GGV51" s="2603"/>
      <c r="GGW51" s="4305"/>
      <c r="GGX51" s="4306"/>
      <c r="GGY51" s="4305"/>
      <c r="GGZ51" s="4306"/>
      <c r="GHA51" s="4299"/>
      <c r="GHB51" s="4300"/>
      <c r="GHC51" s="4305"/>
      <c r="GHD51" s="4304"/>
      <c r="GHE51" s="4299"/>
      <c r="GHF51" s="4300"/>
      <c r="GHG51" s="4301"/>
      <c r="GHH51" s="4302"/>
      <c r="GHI51" s="4299"/>
      <c r="GHJ51" s="2602"/>
      <c r="GHK51" s="4287"/>
      <c r="GHL51" s="4303"/>
      <c r="GHM51" s="4304"/>
      <c r="GHN51" s="2603"/>
      <c r="GHO51" s="4305"/>
      <c r="GHP51" s="4306"/>
      <c r="GHQ51" s="4305"/>
      <c r="GHR51" s="4306"/>
      <c r="GHS51" s="4299"/>
      <c r="GHT51" s="4300"/>
      <c r="GHU51" s="4305"/>
      <c r="GHV51" s="4304"/>
      <c r="GHW51" s="4299"/>
      <c r="GHX51" s="4300"/>
      <c r="GHY51" s="4301"/>
      <c r="GHZ51" s="4302"/>
      <c r="GIA51" s="4299"/>
      <c r="GIB51" s="2602"/>
      <c r="GIC51" s="4287"/>
      <c r="GID51" s="4303"/>
      <c r="GIE51" s="4304"/>
      <c r="GIF51" s="2603"/>
      <c r="GIG51" s="4305"/>
      <c r="GIH51" s="4306"/>
      <c r="GII51" s="4305"/>
      <c r="GIJ51" s="4306"/>
      <c r="GIK51" s="4299"/>
      <c r="GIL51" s="4300"/>
      <c r="GIM51" s="4305"/>
      <c r="GIN51" s="4304"/>
      <c r="GIO51" s="4299"/>
      <c r="GIP51" s="4300"/>
      <c r="GIQ51" s="4301"/>
      <c r="GIR51" s="4302"/>
      <c r="GIS51" s="4299"/>
      <c r="GIT51" s="2602"/>
      <c r="GIU51" s="4287"/>
      <c r="GIV51" s="4303"/>
      <c r="GIW51" s="4304"/>
      <c r="GIX51" s="2603"/>
      <c r="GIY51" s="4305"/>
      <c r="GIZ51" s="4306"/>
      <c r="GJA51" s="4305"/>
      <c r="GJB51" s="4306"/>
      <c r="GJC51" s="4299"/>
      <c r="GJD51" s="4300"/>
      <c r="GJE51" s="4305"/>
      <c r="GJF51" s="4304"/>
      <c r="GJG51" s="4299"/>
      <c r="GJH51" s="4300"/>
      <c r="GJI51" s="4301"/>
      <c r="GJJ51" s="4302"/>
      <c r="GJK51" s="4299"/>
      <c r="GJL51" s="2602"/>
      <c r="GJM51" s="4287"/>
      <c r="GJN51" s="4303"/>
      <c r="GJO51" s="4304"/>
      <c r="GJP51" s="2603"/>
      <c r="GJQ51" s="4305"/>
      <c r="GJR51" s="4306"/>
      <c r="GJS51" s="4305"/>
      <c r="GJT51" s="4306"/>
      <c r="GJU51" s="4299"/>
      <c r="GJV51" s="4300"/>
      <c r="GJW51" s="4305"/>
      <c r="GJX51" s="4304"/>
      <c r="GJY51" s="4299"/>
      <c r="GJZ51" s="4300"/>
      <c r="GKA51" s="4301"/>
      <c r="GKB51" s="4302"/>
      <c r="GKC51" s="4299"/>
      <c r="GKD51" s="2602"/>
      <c r="GKE51" s="4287"/>
      <c r="GKF51" s="4303"/>
      <c r="GKG51" s="4304"/>
      <c r="GKH51" s="2603"/>
      <c r="GKI51" s="4305"/>
      <c r="GKJ51" s="4306"/>
      <c r="GKK51" s="4305"/>
      <c r="GKL51" s="4306"/>
      <c r="GKM51" s="4299"/>
      <c r="GKN51" s="4300"/>
      <c r="GKO51" s="4305"/>
      <c r="GKP51" s="4304"/>
      <c r="GKQ51" s="4299"/>
      <c r="GKR51" s="4300"/>
      <c r="GKS51" s="4301"/>
      <c r="GKT51" s="4302"/>
      <c r="GKU51" s="4299"/>
      <c r="GKV51" s="2602"/>
      <c r="GKW51" s="4287"/>
      <c r="GKX51" s="4303"/>
      <c r="GKY51" s="4304"/>
      <c r="GKZ51" s="2603"/>
      <c r="GLA51" s="4305"/>
      <c r="GLB51" s="4306"/>
      <c r="GLC51" s="4305"/>
      <c r="GLD51" s="4306"/>
      <c r="GLE51" s="4299"/>
      <c r="GLF51" s="4300"/>
      <c r="GLG51" s="4305"/>
      <c r="GLH51" s="4304"/>
      <c r="GLI51" s="4299"/>
      <c r="GLJ51" s="4300"/>
      <c r="GLK51" s="4301"/>
      <c r="GLL51" s="4302"/>
      <c r="GLM51" s="4299"/>
      <c r="GLN51" s="2602"/>
      <c r="GLO51" s="4287"/>
      <c r="GLP51" s="4303"/>
      <c r="GLQ51" s="4304"/>
      <c r="GLR51" s="2603"/>
      <c r="GLS51" s="4305"/>
      <c r="GLT51" s="4306"/>
      <c r="GLU51" s="4305"/>
      <c r="GLV51" s="4306"/>
      <c r="GLW51" s="4299"/>
      <c r="GLX51" s="4300"/>
      <c r="GLY51" s="4305"/>
      <c r="GLZ51" s="4304"/>
      <c r="GMA51" s="4299"/>
      <c r="GMB51" s="4300"/>
      <c r="GMC51" s="4301"/>
      <c r="GMD51" s="4302"/>
      <c r="GME51" s="4299"/>
      <c r="GMF51" s="2602"/>
      <c r="GMG51" s="4287"/>
      <c r="GMH51" s="4303"/>
      <c r="GMI51" s="4304"/>
      <c r="GMJ51" s="2603"/>
      <c r="GMK51" s="4305"/>
      <c r="GML51" s="4306"/>
      <c r="GMM51" s="4305"/>
      <c r="GMN51" s="4306"/>
      <c r="GMO51" s="4299"/>
      <c r="GMP51" s="4300"/>
      <c r="GMQ51" s="4305"/>
      <c r="GMR51" s="4304"/>
      <c r="GMS51" s="4299"/>
      <c r="GMT51" s="4300"/>
      <c r="GMU51" s="4301"/>
      <c r="GMV51" s="4302"/>
      <c r="GMW51" s="4299"/>
      <c r="GMX51" s="2602"/>
      <c r="GMY51" s="4287"/>
      <c r="GMZ51" s="4303"/>
      <c r="GNA51" s="4304"/>
      <c r="GNB51" s="2603"/>
      <c r="GNC51" s="4305"/>
      <c r="GND51" s="4306"/>
      <c r="GNE51" s="4305"/>
      <c r="GNF51" s="4306"/>
      <c r="GNG51" s="4299"/>
      <c r="GNH51" s="4300"/>
      <c r="GNI51" s="4305"/>
      <c r="GNJ51" s="4304"/>
      <c r="GNK51" s="4299"/>
      <c r="GNL51" s="4300"/>
      <c r="GNM51" s="4301"/>
      <c r="GNN51" s="4302"/>
      <c r="GNO51" s="4299"/>
      <c r="GNP51" s="2602"/>
      <c r="GNQ51" s="4287"/>
      <c r="GNR51" s="4303"/>
      <c r="GNS51" s="4304"/>
      <c r="GNT51" s="2603"/>
      <c r="GNU51" s="4305"/>
      <c r="GNV51" s="4306"/>
      <c r="GNW51" s="4305"/>
      <c r="GNX51" s="4306"/>
      <c r="GNY51" s="4299"/>
      <c r="GNZ51" s="4300"/>
      <c r="GOA51" s="4305"/>
      <c r="GOB51" s="4304"/>
      <c r="GOC51" s="4299"/>
      <c r="GOD51" s="4300"/>
      <c r="GOE51" s="4301"/>
      <c r="GOF51" s="4302"/>
      <c r="GOG51" s="4299"/>
      <c r="GOH51" s="2602"/>
      <c r="GOI51" s="4287"/>
      <c r="GOJ51" s="4303"/>
      <c r="GOK51" s="4304"/>
      <c r="GOL51" s="2603"/>
      <c r="GOM51" s="4305"/>
      <c r="GON51" s="4306"/>
      <c r="GOO51" s="4305"/>
      <c r="GOP51" s="4306"/>
      <c r="GOQ51" s="4299"/>
      <c r="GOR51" s="4300"/>
      <c r="GOS51" s="4305"/>
      <c r="GOT51" s="4304"/>
      <c r="GOU51" s="4299"/>
      <c r="GOV51" s="4300"/>
      <c r="GOW51" s="4301"/>
      <c r="GOX51" s="4302"/>
      <c r="GOY51" s="4299"/>
      <c r="GOZ51" s="2602"/>
      <c r="GPA51" s="4287"/>
      <c r="GPB51" s="4303"/>
      <c r="GPC51" s="4304"/>
      <c r="GPD51" s="2603"/>
      <c r="GPE51" s="4305"/>
      <c r="GPF51" s="4306"/>
      <c r="GPG51" s="4305"/>
      <c r="GPH51" s="4306"/>
      <c r="GPI51" s="4299"/>
      <c r="GPJ51" s="4300"/>
      <c r="GPK51" s="4305"/>
      <c r="GPL51" s="4304"/>
      <c r="GPM51" s="4299"/>
      <c r="GPN51" s="4300"/>
      <c r="GPO51" s="4301"/>
      <c r="GPP51" s="4302"/>
      <c r="GPQ51" s="4299"/>
      <c r="GPR51" s="2602"/>
      <c r="GPS51" s="4287"/>
      <c r="GPT51" s="4303"/>
      <c r="GPU51" s="4304"/>
      <c r="GPV51" s="2603"/>
      <c r="GPW51" s="4305"/>
      <c r="GPX51" s="4306"/>
      <c r="GPY51" s="4305"/>
      <c r="GPZ51" s="4306"/>
      <c r="GQA51" s="4299"/>
      <c r="GQB51" s="4300"/>
      <c r="GQC51" s="4305"/>
      <c r="GQD51" s="4304"/>
      <c r="GQE51" s="4299"/>
      <c r="GQF51" s="4300"/>
      <c r="GQG51" s="4301"/>
      <c r="GQH51" s="4302"/>
      <c r="GQI51" s="4299"/>
      <c r="GQJ51" s="2602"/>
      <c r="GQK51" s="4287"/>
      <c r="GQL51" s="4303"/>
      <c r="GQM51" s="4304"/>
      <c r="GQN51" s="2603"/>
      <c r="GQO51" s="4305"/>
      <c r="GQP51" s="4306"/>
      <c r="GQQ51" s="4305"/>
      <c r="GQR51" s="4306"/>
      <c r="GQS51" s="4299"/>
      <c r="GQT51" s="4300"/>
      <c r="GQU51" s="4305"/>
      <c r="GQV51" s="4304"/>
      <c r="GQW51" s="4299"/>
      <c r="GQX51" s="4300"/>
      <c r="GQY51" s="4301"/>
      <c r="GQZ51" s="4302"/>
      <c r="GRA51" s="4299"/>
      <c r="GRB51" s="2602"/>
      <c r="GRC51" s="4287"/>
      <c r="GRD51" s="4303"/>
      <c r="GRE51" s="4304"/>
      <c r="GRF51" s="2603"/>
      <c r="GRG51" s="4305"/>
      <c r="GRH51" s="4306"/>
      <c r="GRI51" s="4305"/>
      <c r="GRJ51" s="4306"/>
      <c r="GRK51" s="4299"/>
      <c r="GRL51" s="4300"/>
      <c r="GRM51" s="4305"/>
      <c r="GRN51" s="4304"/>
      <c r="GRO51" s="4299"/>
      <c r="GRP51" s="4300"/>
      <c r="GRQ51" s="4301"/>
      <c r="GRR51" s="4302"/>
      <c r="GRS51" s="4299"/>
      <c r="GRT51" s="2602"/>
      <c r="GRU51" s="4287"/>
      <c r="GRV51" s="4303"/>
      <c r="GRW51" s="4304"/>
      <c r="GRX51" s="2603"/>
      <c r="GRY51" s="4305"/>
      <c r="GRZ51" s="4306"/>
      <c r="GSA51" s="4305"/>
      <c r="GSB51" s="4306"/>
      <c r="GSC51" s="4299"/>
      <c r="GSD51" s="4300"/>
      <c r="GSE51" s="4305"/>
      <c r="GSF51" s="4304"/>
      <c r="GSG51" s="4299"/>
      <c r="GSH51" s="4300"/>
      <c r="GSI51" s="4301"/>
      <c r="GSJ51" s="4302"/>
      <c r="GSK51" s="4299"/>
      <c r="GSL51" s="2602"/>
      <c r="GSM51" s="4287"/>
      <c r="GSN51" s="4303"/>
      <c r="GSO51" s="4304"/>
      <c r="GSP51" s="2603"/>
      <c r="GSQ51" s="4305"/>
      <c r="GSR51" s="4306"/>
      <c r="GSS51" s="4305"/>
      <c r="GST51" s="4306"/>
      <c r="GSU51" s="4299"/>
      <c r="GSV51" s="4300"/>
      <c r="GSW51" s="4305"/>
      <c r="GSX51" s="4304"/>
      <c r="GSY51" s="4299"/>
      <c r="GSZ51" s="4300"/>
      <c r="GTA51" s="4301"/>
      <c r="GTB51" s="4302"/>
      <c r="GTC51" s="4299"/>
      <c r="GTD51" s="2602"/>
      <c r="GTE51" s="4287"/>
      <c r="GTF51" s="4303"/>
      <c r="GTG51" s="4304"/>
      <c r="GTH51" s="2603"/>
      <c r="GTI51" s="4305"/>
      <c r="GTJ51" s="4306"/>
      <c r="GTK51" s="4305"/>
      <c r="GTL51" s="4306"/>
      <c r="GTM51" s="4299"/>
      <c r="GTN51" s="4300"/>
      <c r="GTO51" s="4305"/>
      <c r="GTP51" s="4304"/>
      <c r="GTQ51" s="4299"/>
      <c r="GTR51" s="4300"/>
      <c r="GTS51" s="4301"/>
      <c r="GTT51" s="4302"/>
      <c r="GTU51" s="4299"/>
      <c r="GTV51" s="2602"/>
      <c r="GTW51" s="4287"/>
      <c r="GTX51" s="4303"/>
      <c r="GTY51" s="4304"/>
      <c r="GTZ51" s="2603"/>
      <c r="GUA51" s="4305"/>
      <c r="GUB51" s="4306"/>
      <c r="GUC51" s="4305"/>
      <c r="GUD51" s="4306"/>
      <c r="GUE51" s="4299"/>
      <c r="GUF51" s="4300"/>
      <c r="GUG51" s="4305"/>
      <c r="GUH51" s="4304"/>
      <c r="GUI51" s="4299"/>
      <c r="GUJ51" s="4300"/>
      <c r="GUK51" s="4301"/>
      <c r="GUL51" s="4302"/>
      <c r="GUM51" s="4299"/>
      <c r="GUN51" s="2602"/>
      <c r="GUO51" s="4287"/>
      <c r="GUP51" s="4303"/>
      <c r="GUQ51" s="4304"/>
      <c r="GUR51" s="2603"/>
      <c r="GUS51" s="4305"/>
      <c r="GUT51" s="4306"/>
      <c r="GUU51" s="4305"/>
      <c r="GUV51" s="4306"/>
      <c r="GUW51" s="4299"/>
      <c r="GUX51" s="4300"/>
      <c r="GUY51" s="4305"/>
      <c r="GUZ51" s="4304"/>
      <c r="GVA51" s="4299"/>
      <c r="GVB51" s="4300"/>
      <c r="GVC51" s="4301"/>
      <c r="GVD51" s="4302"/>
      <c r="GVE51" s="4299"/>
      <c r="GVF51" s="2602"/>
      <c r="GVG51" s="4287"/>
      <c r="GVH51" s="4303"/>
      <c r="GVI51" s="4304"/>
      <c r="GVJ51" s="2603"/>
      <c r="GVK51" s="4305"/>
      <c r="GVL51" s="4306"/>
      <c r="GVM51" s="4305"/>
      <c r="GVN51" s="4306"/>
      <c r="GVO51" s="4299"/>
      <c r="GVP51" s="4300"/>
      <c r="GVQ51" s="4305"/>
      <c r="GVR51" s="4304"/>
      <c r="GVS51" s="4299"/>
      <c r="GVT51" s="4300"/>
      <c r="GVU51" s="4301"/>
      <c r="GVV51" s="4302"/>
      <c r="GVW51" s="4299"/>
      <c r="GVX51" s="2602"/>
      <c r="GVY51" s="4287"/>
      <c r="GVZ51" s="4303"/>
      <c r="GWA51" s="4304"/>
      <c r="GWB51" s="2603"/>
      <c r="GWC51" s="4305"/>
      <c r="GWD51" s="4306"/>
      <c r="GWE51" s="4305"/>
      <c r="GWF51" s="4306"/>
      <c r="GWG51" s="4299"/>
      <c r="GWH51" s="4300"/>
      <c r="GWI51" s="4305"/>
      <c r="GWJ51" s="4304"/>
      <c r="GWK51" s="4299"/>
      <c r="GWL51" s="4300"/>
      <c r="GWM51" s="4301"/>
      <c r="GWN51" s="4302"/>
      <c r="GWO51" s="4299"/>
      <c r="GWP51" s="2602"/>
      <c r="GWQ51" s="4287"/>
      <c r="GWR51" s="4303"/>
      <c r="GWS51" s="4304"/>
      <c r="GWT51" s="2603"/>
      <c r="GWU51" s="4305"/>
      <c r="GWV51" s="4306"/>
      <c r="GWW51" s="4305"/>
      <c r="GWX51" s="4306"/>
      <c r="GWY51" s="4299"/>
      <c r="GWZ51" s="4300"/>
      <c r="GXA51" s="4305"/>
      <c r="GXB51" s="4304"/>
      <c r="GXC51" s="4299"/>
      <c r="GXD51" s="4300"/>
      <c r="GXE51" s="4301"/>
      <c r="GXF51" s="4302"/>
      <c r="GXG51" s="4299"/>
      <c r="GXH51" s="2602"/>
      <c r="GXI51" s="4287"/>
      <c r="GXJ51" s="4303"/>
      <c r="GXK51" s="4304"/>
      <c r="GXL51" s="2603"/>
      <c r="GXM51" s="4305"/>
      <c r="GXN51" s="4306"/>
      <c r="GXO51" s="4305"/>
      <c r="GXP51" s="4306"/>
      <c r="GXQ51" s="4299"/>
      <c r="GXR51" s="4300"/>
      <c r="GXS51" s="4305"/>
      <c r="GXT51" s="4304"/>
      <c r="GXU51" s="4299"/>
      <c r="GXV51" s="4300"/>
      <c r="GXW51" s="4301"/>
      <c r="GXX51" s="4302"/>
      <c r="GXY51" s="4299"/>
      <c r="GXZ51" s="2602"/>
      <c r="GYA51" s="4287"/>
      <c r="GYB51" s="4303"/>
      <c r="GYC51" s="4304"/>
      <c r="GYD51" s="2603"/>
      <c r="GYE51" s="4305"/>
      <c r="GYF51" s="4306"/>
      <c r="GYG51" s="4305"/>
      <c r="GYH51" s="4306"/>
      <c r="GYI51" s="4299"/>
      <c r="GYJ51" s="4300"/>
      <c r="GYK51" s="4305"/>
      <c r="GYL51" s="4304"/>
      <c r="GYM51" s="4299"/>
      <c r="GYN51" s="4300"/>
      <c r="GYO51" s="4301"/>
      <c r="GYP51" s="4302"/>
      <c r="GYQ51" s="4299"/>
      <c r="GYR51" s="2602"/>
      <c r="GYS51" s="4287"/>
      <c r="GYT51" s="4303"/>
      <c r="GYU51" s="4304"/>
      <c r="GYV51" s="2603"/>
      <c r="GYW51" s="4305"/>
      <c r="GYX51" s="4306"/>
      <c r="GYY51" s="4305"/>
      <c r="GYZ51" s="4306"/>
      <c r="GZA51" s="4299"/>
      <c r="GZB51" s="4300"/>
      <c r="GZC51" s="4305"/>
      <c r="GZD51" s="4304"/>
      <c r="GZE51" s="4299"/>
      <c r="GZF51" s="4300"/>
      <c r="GZG51" s="4301"/>
      <c r="GZH51" s="4302"/>
      <c r="GZI51" s="4299"/>
      <c r="GZJ51" s="2602"/>
      <c r="GZK51" s="4287"/>
      <c r="GZL51" s="4303"/>
      <c r="GZM51" s="4304"/>
      <c r="GZN51" s="2603"/>
      <c r="GZO51" s="4305"/>
      <c r="GZP51" s="4306"/>
      <c r="GZQ51" s="4305"/>
      <c r="GZR51" s="4306"/>
      <c r="GZS51" s="4299"/>
      <c r="GZT51" s="4300"/>
      <c r="GZU51" s="4305"/>
      <c r="GZV51" s="4304"/>
      <c r="GZW51" s="4299"/>
      <c r="GZX51" s="4300"/>
      <c r="GZY51" s="4301"/>
      <c r="GZZ51" s="4302"/>
      <c r="HAA51" s="4299"/>
      <c r="HAB51" s="2602"/>
      <c r="HAC51" s="4287"/>
      <c r="HAD51" s="4303"/>
      <c r="HAE51" s="4304"/>
      <c r="HAF51" s="2603"/>
      <c r="HAG51" s="4305"/>
      <c r="HAH51" s="4306"/>
      <c r="HAI51" s="4305"/>
      <c r="HAJ51" s="4306"/>
      <c r="HAK51" s="4299"/>
      <c r="HAL51" s="4300"/>
      <c r="HAM51" s="4305"/>
      <c r="HAN51" s="4304"/>
      <c r="HAO51" s="4299"/>
      <c r="HAP51" s="4300"/>
      <c r="HAQ51" s="4301"/>
      <c r="HAR51" s="4302"/>
      <c r="HAS51" s="4299"/>
      <c r="HAT51" s="2602"/>
      <c r="HAU51" s="4287"/>
      <c r="HAV51" s="4303"/>
      <c r="HAW51" s="4304"/>
      <c r="HAX51" s="2603"/>
      <c r="HAY51" s="4305"/>
      <c r="HAZ51" s="4306"/>
      <c r="HBA51" s="4305"/>
      <c r="HBB51" s="4306"/>
      <c r="HBC51" s="4299"/>
      <c r="HBD51" s="4300"/>
      <c r="HBE51" s="4305"/>
      <c r="HBF51" s="4304"/>
      <c r="HBG51" s="4299"/>
      <c r="HBH51" s="4300"/>
      <c r="HBI51" s="4301"/>
      <c r="HBJ51" s="4302"/>
      <c r="HBK51" s="4299"/>
      <c r="HBL51" s="2602"/>
      <c r="HBM51" s="4287"/>
      <c r="HBN51" s="4303"/>
      <c r="HBO51" s="4304"/>
      <c r="HBP51" s="2603"/>
      <c r="HBQ51" s="4305"/>
      <c r="HBR51" s="4306"/>
      <c r="HBS51" s="4305"/>
      <c r="HBT51" s="4306"/>
      <c r="HBU51" s="4299"/>
      <c r="HBV51" s="4300"/>
      <c r="HBW51" s="4305"/>
      <c r="HBX51" s="4304"/>
      <c r="HBY51" s="4299"/>
      <c r="HBZ51" s="4300"/>
      <c r="HCA51" s="4301"/>
      <c r="HCB51" s="4302"/>
      <c r="HCC51" s="4299"/>
      <c r="HCD51" s="2602"/>
      <c r="HCE51" s="4287"/>
      <c r="HCF51" s="4303"/>
      <c r="HCG51" s="4304"/>
      <c r="HCH51" s="2603"/>
      <c r="HCI51" s="4305"/>
      <c r="HCJ51" s="4306"/>
      <c r="HCK51" s="4305"/>
      <c r="HCL51" s="4306"/>
      <c r="HCM51" s="4299"/>
      <c r="HCN51" s="4300"/>
      <c r="HCO51" s="4305"/>
      <c r="HCP51" s="4304"/>
      <c r="HCQ51" s="4299"/>
      <c r="HCR51" s="4300"/>
      <c r="HCS51" s="4301"/>
      <c r="HCT51" s="4302"/>
      <c r="HCU51" s="4299"/>
      <c r="HCV51" s="2602"/>
      <c r="HCW51" s="4287"/>
      <c r="HCX51" s="4303"/>
      <c r="HCY51" s="4304"/>
      <c r="HCZ51" s="2603"/>
      <c r="HDA51" s="4305"/>
      <c r="HDB51" s="4306"/>
      <c r="HDC51" s="4305"/>
      <c r="HDD51" s="4306"/>
      <c r="HDE51" s="4299"/>
      <c r="HDF51" s="4300"/>
      <c r="HDG51" s="4305"/>
      <c r="HDH51" s="4304"/>
      <c r="HDI51" s="4299"/>
      <c r="HDJ51" s="4300"/>
      <c r="HDK51" s="4301"/>
      <c r="HDL51" s="4302"/>
      <c r="HDM51" s="4299"/>
      <c r="HDN51" s="2602"/>
      <c r="HDO51" s="4287"/>
      <c r="HDP51" s="4303"/>
      <c r="HDQ51" s="4304"/>
      <c r="HDR51" s="2603"/>
      <c r="HDS51" s="4305"/>
      <c r="HDT51" s="4306"/>
      <c r="HDU51" s="4305"/>
      <c r="HDV51" s="4306"/>
      <c r="HDW51" s="4299"/>
      <c r="HDX51" s="4300"/>
      <c r="HDY51" s="4305"/>
      <c r="HDZ51" s="4304"/>
      <c r="HEA51" s="4299"/>
      <c r="HEB51" s="4300"/>
      <c r="HEC51" s="4301"/>
      <c r="HED51" s="4302"/>
      <c r="HEE51" s="4299"/>
      <c r="HEF51" s="2602"/>
      <c r="HEG51" s="4287"/>
      <c r="HEH51" s="4303"/>
      <c r="HEI51" s="4304"/>
      <c r="HEJ51" s="2603"/>
      <c r="HEK51" s="4305"/>
      <c r="HEL51" s="4306"/>
      <c r="HEM51" s="4305"/>
      <c r="HEN51" s="4306"/>
      <c r="HEO51" s="4299"/>
      <c r="HEP51" s="4300"/>
      <c r="HEQ51" s="4305"/>
      <c r="HER51" s="4304"/>
      <c r="HES51" s="4299"/>
      <c r="HET51" s="4300"/>
      <c r="HEU51" s="4301"/>
      <c r="HEV51" s="4302"/>
      <c r="HEW51" s="4299"/>
      <c r="HEX51" s="2602"/>
      <c r="HEY51" s="4287"/>
      <c r="HEZ51" s="4303"/>
      <c r="HFA51" s="4304"/>
      <c r="HFB51" s="2603"/>
      <c r="HFC51" s="4305"/>
      <c r="HFD51" s="4306"/>
      <c r="HFE51" s="4305"/>
      <c r="HFF51" s="4306"/>
      <c r="HFG51" s="4299"/>
      <c r="HFH51" s="4300"/>
      <c r="HFI51" s="4305"/>
      <c r="HFJ51" s="4304"/>
      <c r="HFK51" s="4299"/>
      <c r="HFL51" s="4300"/>
      <c r="HFM51" s="4301"/>
      <c r="HFN51" s="4302"/>
      <c r="HFO51" s="4299"/>
      <c r="HFP51" s="2602"/>
      <c r="HFQ51" s="4287"/>
      <c r="HFR51" s="4303"/>
      <c r="HFS51" s="4304"/>
      <c r="HFT51" s="2603"/>
      <c r="HFU51" s="4305"/>
      <c r="HFV51" s="4306"/>
      <c r="HFW51" s="4305"/>
      <c r="HFX51" s="4306"/>
      <c r="HFY51" s="4299"/>
      <c r="HFZ51" s="4300"/>
      <c r="HGA51" s="4305"/>
      <c r="HGB51" s="4304"/>
      <c r="HGC51" s="4299"/>
      <c r="HGD51" s="4300"/>
      <c r="HGE51" s="4301"/>
      <c r="HGF51" s="4302"/>
      <c r="HGG51" s="4299"/>
      <c r="HGH51" s="2602"/>
      <c r="HGI51" s="4287"/>
      <c r="HGJ51" s="4303"/>
      <c r="HGK51" s="4304"/>
      <c r="HGL51" s="2603"/>
      <c r="HGM51" s="4305"/>
      <c r="HGN51" s="4306"/>
      <c r="HGO51" s="4305"/>
      <c r="HGP51" s="4306"/>
      <c r="HGQ51" s="4299"/>
      <c r="HGR51" s="4300"/>
      <c r="HGS51" s="4305"/>
      <c r="HGT51" s="4304"/>
      <c r="HGU51" s="4299"/>
      <c r="HGV51" s="4300"/>
      <c r="HGW51" s="4301"/>
      <c r="HGX51" s="4302"/>
      <c r="HGY51" s="4299"/>
      <c r="HGZ51" s="2602"/>
      <c r="HHA51" s="4287"/>
      <c r="HHB51" s="4303"/>
      <c r="HHC51" s="4304"/>
      <c r="HHD51" s="2603"/>
      <c r="HHE51" s="4305"/>
      <c r="HHF51" s="4306"/>
      <c r="HHG51" s="4305"/>
      <c r="HHH51" s="4306"/>
      <c r="HHI51" s="4299"/>
      <c r="HHJ51" s="4300"/>
      <c r="HHK51" s="4305"/>
      <c r="HHL51" s="4304"/>
      <c r="HHM51" s="4299"/>
      <c r="HHN51" s="4300"/>
      <c r="HHO51" s="4301"/>
      <c r="HHP51" s="4302"/>
      <c r="HHQ51" s="4299"/>
      <c r="HHR51" s="2602"/>
      <c r="HHS51" s="4287"/>
      <c r="HHT51" s="4303"/>
      <c r="HHU51" s="4304"/>
      <c r="HHV51" s="2603"/>
      <c r="HHW51" s="4305"/>
      <c r="HHX51" s="4306"/>
      <c r="HHY51" s="4305"/>
      <c r="HHZ51" s="4306"/>
      <c r="HIA51" s="4299"/>
      <c r="HIB51" s="4300"/>
      <c r="HIC51" s="4305"/>
      <c r="HID51" s="4304"/>
      <c r="HIE51" s="4299"/>
      <c r="HIF51" s="4300"/>
      <c r="HIG51" s="4301"/>
      <c r="HIH51" s="4302"/>
      <c r="HII51" s="4299"/>
      <c r="HIJ51" s="2602"/>
      <c r="HIK51" s="4287"/>
      <c r="HIL51" s="4303"/>
      <c r="HIM51" s="4304"/>
      <c r="HIN51" s="2603"/>
      <c r="HIO51" s="4305"/>
      <c r="HIP51" s="4306"/>
      <c r="HIQ51" s="4305"/>
      <c r="HIR51" s="4306"/>
      <c r="HIS51" s="4299"/>
      <c r="HIT51" s="4300"/>
      <c r="HIU51" s="4305"/>
      <c r="HIV51" s="4304"/>
      <c r="HIW51" s="4299"/>
      <c r="HIX51" s="4300"/>
      <c r="HIY51" s="4301"/>
      <c r="HIZ51" s="4302"/>
      <c r="HJA51" s="4299"/>
      <c r="HJB51" s="2602"/>
      <c r="HJC51" s="4287"/>
      <c r="HJD51" s="4303"/>
      <c r="HJE51" s="4304"/>
      <c r="HJF51" s="2603"/>
      <c r="HJG51" s="4305"/>
      <c r="HJH51" s="4306"/>
      <c r="HJI51" s="4305"/>
      <c r="HJJ51" s="4306"/>
      <c r="HJK51" s="4299"/>
      <c r="HJL51" s="4300"/>
      <c r="HJM51" s="4305"/>
      <c r="HJN51" s="4304"/>
      <c r="HJO51" s="4299"/>
      <c r="HJP51" s="4300"/>
      <c r="HJQ51" s="4301"/>
      <c r="HJR51" s="4302"/>
      <c r="HJS51" s="4299"/>
      <c r="HJT51" s="2602"/>
      <c r="HJU51" s="4287"/>
      <c r="HJV51" s="4303"/>
      <c r="HJW51" s="4304"/>
      <c r="HJX51" s="2603"/>
      <c r="HJY51" s="4305"/>
      <c r="HJZ51" s="4306"/>
      <c r="HKA51" s="4305"/>
      <c r="HKB51" s="4306"/>
      <c r="HKC51" s="4299"/>
      <c r="HKD51" s="4300"/>
      <c r="HKE51" s="4305"/>
      <c r="HKF51" s="4304"/>
      <c r="HKG51" s="4299"/>
      <c r="HKH51" s="4300"/>
      <c r="HKI51" s="4301"/>
      <c r="HKJ51" s="4302"/>
      <c r="HKK51" s="4299"/>
      <c r="HKL51" s="2602"/>
      <c r="HKM51" s="4287"/>
      <c r="HKN51" s="4303"/>
      <c r="HKO51" s="4304"/>
      <c r="HKP51" s="2603"/>
      <c r="HKQ51" s="4305"/>
      <c r="HKR51" s="4306"/>
      <c r="HKS51" s="4305"/>
      <c r="HKT51" s="4306"/>
      <c r="HKU51" s="4299"/>
      <c r="HKV51" s="4300"/>
      <c r="HKW51" s="4305"/>
      <c r="HKX51" s="4304"/>
      <c r="HKY51" s="4299"/>
      <c r="HKZ51" s="4300"/>
      <c r="HLA51" s="4301"/>
      <c r="HLB51" s="4302"/>
      <c r="HLC51" s="4299"/>
      <c r="HLD51" s="2602"/>
      <c r="HLE51" s="4287"/>
      <c r="HLF51" s="4303"/>
      <c r="HLG51" s="4304"/>
      <c r="HLH51" s="2603"/>
      <c r="HLI51" s="4305"/>
      <c r="HLJ51" s="4306"/>
      <c r="HLK51" s="4305"/>
      <c r="HLL51" s="4306"/>
      <c r="HLM51" s="4299"/>
      <c r="HLN51" s="4300"/>
      <c r="HLO51" s="4305"/>
      <c r="HLP51" s="4304"/>
      <c r="HLQ51" s="4299"/>
      <c r="HLR51" s="4300"/>
      <c r="HLS51" s="4301"/>
      <c r="HLT51" s="4302"/>
      <c r="HLU51" s="4299"/>
      <c r="HLV51" s="2602"/>
      <c r="HLW51" s="4287"/>
      <c r="HLX51" s="4303"/>
      <c r="HLY51" s="4304"/>
      <c r="HLZ51" s="2603"/>
      <c r="HMA51" s="4305"/>
      <c r="HMB51" s="4306"/>
      <c r="HMC51" s="4305"/>
      <c r="HMD51" s="4306"/>
      <c r="HME51" s="4299"/>
      <c r="HMF51" s="4300"/>
      <c r="HMG51" s="4305"/>
      <c r="HMH51" s="4304"/>
      <c r="HMI51" s="4299"/>
      <c r="HMJ51" s="4300"/>
      <c r="HMK51" s="4301"/>
      <c r="HML51" s="4302"/>
      <c r="HMM51" s="4299"/>
      <c r="HMN51" s="2602"/>
      <c r="HMO51" s="4287"/>
      <c r="HMP51" s="4303"/>
      <c r="HMQ51" s="4304"/>
      <c r="HMR51" s="2603"/>
      <c r="HMS51" s="4305"/>
      <c r="HMT51" s="4306"/>
      <c r="HMU51" s="4305"/>
      <c r="HMV51" s="4306"/>
      <c r="HMW51" s="4299"/>
      <c r="HMX51" s="4300"/>
      <c r="HMY51" s="4305"/>
      <c r="HMZ51" s="4304"/>
      <c r="HNA51" s="4299"/>
      <c r="HNB51" s="4300"/>
      <c r="HNC51" s="4301"/>
      <c r="HND51" s="4302"/>
      <c r="HNE51" s="4299"/>
      <c r="HNF51" s="2602"/>
      <c r="HNG51" s="4287"/>
      <c r="HNH51" s="4303"/>
      <c r="HNI51" s="4304"/>
      <c r="HNJ51" s="2603"/>
      <c r="HNK51" s="4305"/>
      <c r="HNL51" s="4306"/>
      <c r="HNM51" s="4305"/>
      <c r="HNN51" s="4306"/>
      <c r="HNO51" s="4299"/>
      <c r="HNP51" s="4300"/>
      <c r="HNQ51" s="4305"/>
      <c r="HNR51" s="4304"/>
      <c r="HNS51" s="4299"/>
      <c r="HNT51" s="4300"/>
      <c r="HNU51" s="4301"/>
      <c r="HNV51" s="4302"/>
      <c r="HNW51" s="4299"/>
      <c r="HNX51" s="2602"/>
      <c r="HNY51" s="4287"/>
      <c r="HNZ51" s="4303"/>
      <c r="HOA51" s="4304"/>
      <c r="HOB51" s="2603"/>
      <c r="HOC51" s="4305"/>
      <c r="HOD51" s="4306"/>
      <c r="HOE51" s="4305"/>
      <c r="HOF51" s="4306"/>
      <c r="HOG51" s="4299"/>
      <c r="HOH51" s="4300"/>
      <c r="HOI51" s="4305"/>
      <c r="HOJ51" s="4304"/>
      <c r="HOK51" s="4299"/>
      <c r="HOL51" s="4300"/>
      <c r="HOM51" s="4301"/>
      <c r="HON51" s="4302"/>
      <c r="HOO51" s="4299"/>
      <c r="HOP51" s="2602"/>
      <c r="HOQ51" s="4287"/>
      <c r="HOR51" s="4303"/>
      <c r="HOS51" s="4304"/>
      <c r="HOT51" s="2603"/>
      <c r="HOU51" s="4305"/>
      <c r="HOV51" s="4306"/>
      <c r="HOW51" s="4305"/>
      <c r="HOX51" s="4306"/>
      <c r="HOY51" s="4299"/>
      <c r="HOZ51" s="4300"/>
      <c r="HPA51" s="4305"/>
      <c r="HPB51" s="4304"/>
      <c r="HPC51" s="4299"/>
      <c r="HPD51" s="4300"/>
      <c r="HPE51" s="4301"/>
      <c r="HPF51" s="4302"/>
      <c r="HPG51" s="4299"/>
      <c r="HPH51" s="2602"/>
      <c r="HPI51" s="4287"/>
      <c r="HPJ51" s="4303"/>
      <c r="HPK51" s="4304"/>
      <c r="HPL51" s="2603"/>
      <c r="HPM51" s="4305"/>
      <c r="HPN51" s="4306"/>
      <c r="HPO51" s="4305"/>
      <c r="HPP51" s="4306"/>
      <c r="HPQ51" s="4299"/>
      <c r="HPR51" s="4300"/>
      <c r="HPS51" s="4305"/>
      <c r="HPT51" s="4304"/>
      <c r="HPU51" s="4299"/>
      <c r="HPV51" s="4300"/>
      <c r="HPW51" s="4301"/>
      <c r="HPX51" s="4302"/>
      <c r="HPY51" s="4299"/>
      <c r="HPZ51" s="2602"/>
      <c r="HQA51" s="4287"/>
      <c r="HQB51" s="4303"/>
      <c r="HQC51" s="4304"/>
      <c r="HQD51" s="2603"/>
      <c r="HQE51" s="4305"/>
      <c r="HQF51" s="4306"/>
      <c r="HQG51" s="4305"/>
      <c r="HQH51" s="4306"/>
      <c r="HQI51" s="4299"/>
      <c r="HQJ51" s="4300"/>
      <c r="HQK51" s="4305"/>
      <c r="HQL51" s="4304"/>
      <c r="HQM51" s="4299"/>
      <c r="HQN51" s="4300"/>
      <c r="HQO51" s="4301"/>
      <c r="HQP51" s="4302"/>
      <c r="HQQ51" s="4299"/>
      <c r="HQR51" s="2602"/>
      <c r="HQS51" s="4287"/>
      <c r="HQT51" s="4303"/>
      <c r="HQU51" s="4304"/>
      <c r="HQV51" s="2603"/>
      <c r="HQW51" s="4305"/>
      <c r="HQX51" s="4306"/>
      <c r="HQY51" s="4305"/>
      <c r="HQZ51" s="4306"/>
      <c r="HRA51" s="4299"/>
      <c r="HRB51" s="4300"/>
      <c r="HRC51" s="4305"/>
      <c r="HRD51" s="4304"/>
      <c r="HRE51" s="4299"/>
      <c r="HRF51" s="4300"/>
      <c r="HRG51" s="4301"/>
      <c r="HRH51" s="4302"/>
      <c r="HRI51" s="4299"/>
      <c r="HRJ51" s="2602"/>
      <c r="HRK51" s="4287"/>
      <c r="HRL51" s="4303"/>
      <c r="HRM51" s="4304"/>
      <c r="HRN51" s="2603"/>
      <c r="HRO51" s="4305"/>
      <c r="HRP51" s="4306"/>
      <c r="HRQ51" s="4305"/>
      <c r="HRR51" s="4306"/>
      <c r="HRS51" s="4299"/>
      <c r="HRT51" s="4300"/>
      <c r="HRU51" s="4305"/>
      <c r="HRV51" s="4304"/>
      <c r="HRW51" s="4299"/>
      <c r="HRX51" s="4300"/>
      <c r="HRY51" s="4301"/>
      <c r="HRZ51" s="4302"/>
      <c r="HSA51" s="4299"/>
      <c r="HSB51" s="2602"/>
      <c r="HSC51" s="4287"/>
      <c r="HSD51" s="4303"/>
      <c r="HSE51" s="4304"/>
      <c r="HSF51" s="2603"/>
      <c r="HSG51" s="4305"/>
      <c r="HSH51" s="4306"/>
      <c r="HSI51" s="4305"/>
      <c r="HSJ51" s="4306"/>
      <c r="HSK51" s="4299"/>
      <c r="HSL51" s="4300"/>
      <c r="HSM51" s="4305"/>
      <c r="HSN51" s="4304"/>
      <c r="HSO51" s="4299"/>
      <c r="HSP51" s="4300"/>
      <c r="HSQ51" s="4301"/>
      <c r="HSR51" s="4302"/>
      <c r="HSS51" s="4299"/>
      <c r="HST51" s="2602"/>
      <c r="HSU51" s="4287"/>
      <c r="HSV51" s="4303"/>
      <c r="HSW51" s="4304"/>
      <c r="HSX51" s="2603"/>
      <c r="HSY51" s="4305"/>
      <c r="HSZ51" s="4306"/>
      <c r="HTA51" s="4305"/>
      <c r="HTB51" s="4306"/>
      <c r="HTC51" s="4299"/>
      <c r="HTD51" s="4300"/>
      <c r="HTE51" s="4305"/>
      <c r="HTF51" s="4304"/>
      <c r="HTG51" s="4299"/>
      <c r="HTH51" s="4300"/>
      <c r="HTI51" s="4301"/>
      <c r="HTJ51" s="4302"/>
      <c r="HTK51" s="4299"/>
      <c r="HTL51" s="2602"/>
      <c r="HTM51" s="4287"/>
      <c r="HTN51" s="4303"/>
      <c r="HTO51" s="4304"/>
      <c r="HTP51" s="2603"/>
      <c r="HTQ51" s="4305"/>
      <c r="HTR51" s="4306"/>
      <c r="HTS51" s="4305"/>
      <c r="HTT51" s="4306"/>
      <c r="HTU51" s="4299"/>
      <c r="HTV51" s="4300"/>
      <c r="HTW51" s="4305"/>
      <c r="HTX51" s="4304"/>
      <c r="HTY51" s="4299"/>
      <c r="HTZ51" s="4300"/>
      <c r="HUA51" s="4301"/>
      <c r="HUB51" s="4302"/>
      <c r="HUC51" s="4299"/>
      <c r="HUD51" s="2602"/>
      <c r="HUE51" s="4287"/>
      <c r="HUF51" s="4303"/>
      <c r="HUG51" s="4304"/>
      <c r="HUH51" s="2603"/>
      <c r="HUI51" s="4305"/>
      <c r="HUJ51" s="4306"/>
      <c r="HUK51" s="4305"/>
      <c r="HUL51" s="4306"/>
      <c r="HUM51" s="4299"/>
      <c r="HUN51" s="4300"/>
      <c r="HUO51" s="4305"/>
      <c r="HUP51" s="4304"/>
      <c r="HUQ51" s="4299"/>
      <c r="HUR51" s="4300"/>
      <c r="HUS51" s="4301"/>
      <c r="HUT51" s="4302"/>
      <c r="HUU51" s="4299"/>
      <c r="HUV51" s="2602"/>
      <c r="HUW51" s="4287"/>
      <c r="HUX51" s="4303"/>
      <c r="HUY51" s="4304"/>
      <c r="HUZ51" s="2603"/>
      <c r="HVA51" s="4305"/>
      <c r="HVB51" s="4306"/>
      <c r="HVC51" s="4305"/>
      <c r="HVD51" s="4306"/>
      <c r="HVE51" s="4299"/>
      <c r="HVF51" s="4300"/>
      <c r="HVG51" s="4305"/>
      <c r="HVH51" s="4304"/>
      <c r="HVI51" s="4299"/>
      <c r="HVJ51" s="4300"/>
      <c r="HVK51" s="4301"/>
      <c r="HVL51" s="4302"/>
      <c r="HVM51" s="4299"/>
      <c r="HVN51" s="2602"/>
      <c r="HVO51" s="4287"/>
      <c r="HVP51" s="4303"/>
      <c r="HVQ51" s="4304"/>
      <c r="HVR51" s="2603"/>
      <c r="HVS51" s="4305"/>
      <c r="HVT51" s="4306"/>
      <c r="HVU51" s="4305"/>
      <c r="HVV51" s="4306"/>
      <c r="HVW51" s="4299"/>
      <c r="HVX51" s="4300"/>
      <c r="HVY51" s="4305"/>
      <c r="HVZ51" s="4304"/>
      <c r="HWA51" s="4299"/>
      <c r="HWB51" s="4300"/>
      <c r="HWC51" s="4301"/>
      <c r="HWD51" s="4302"/>
      <c r="HWE51" s="4299"/>
      <c r="HWF51" s="2602"/>
      <c r="HWG51" s="4287"/>
      <c r="HWH51" s="4303"/>
      <c r="HWI51" s="4304"/>
      <c r="HWJ51" s="2603"/>
      <c r="HWK51" s="4305"/>
      <c r="HWL51" s="4306"/>
      <c r="HWM51" s="4305"/>
      <c r="HWN51" s="4306"/>
      <c r="HWO51" s="4299"/>
      <c r="HWP51" s="4300"/>
      <c r="HWQ51" s="4305"/>
      <c r="HWR51" s="4304"/>
      <c r="HWS51" s="4299"/>
      <c r="HWT51" s="4300"/>
      <c r="HWU51" s="4301"/>
      <c r="HWV51" s="4302"/>
      <c r="HWW51" s="4299"/>
      <c r="HWX51" s="2602"/>
      <c r="HWY51" s="4287"/>
      <c r="HWZ51" s="4303"/>
      <c r="HXA51" s="4304"/>
      <c r="HXB51" s="2603"/>
      <c r="HXC51" s="4305"/>
      <c r="HXD51" s="4306"/>
      <c r="HXE51" s="4305"/>
      <c r="HXF51" s="4306"/>
      <c r="HXG51" s="4299"/>
      <c r="HXH51" s="4300"/>
      <c r="HXI51" s="4305"/>
      <c r="HXJ51" s="4304"/>
      <c r="HXK51" s="4299"/>
      <c r="HXL51" s="4300"/>
      <c r="HXM51" s="4301"/>
      <c r="HXN51" s="4302"/>
      <c r="HXO51" s="4299"/>
      <c r="HXP51" s="2602"/>
      <c r="HXQ51" s="4287"/>
      <c r="HXR51" s="4303"/>
      <c r="HXS51" s="4304"/>
      <c r="HXT51" s="2603"/>
      <c r="HXU51" s="4305"/>
      <c r="HXV51" s="4306"/>
      <c r="HXW51" s="4305"/>
      <c r="HXX51" s="4306"/>
      <c r="HXY51" s="4299"/>
      <c r="HXZ51" s="4300"/>
      <c r="HYA51" s="4305"/>
      <c r="HYB51" s="4304"/>
      <c r="HYC51" s="4299"/>
      <c r="HYD51" s="4300"/>
      <c r="HYE51" s="4301"/>
      <c r="HYF51" s="4302"/>
      <c r="HYG51" s="4299"/>
      <c r="HYH51" s="2602"/>
      <c r="HYI51" s="4287"/>
      <c r="HYJ51" s="4303"/>
      <c r="HYK51" s="4304"/>
      <c r="HYL51" s="2603"/>
      <c r="HYM51" s="4305"/>
      <c r="HYN51" s="4306"/>
      <c r="HYO51" s="4305"/>
      <c r="HYP51" s="4306"/>
      <c r="HYQ51" s="4299"/>
      <c r="HYR51" s="4300"/>
      <c r="HYS51" s="4305"/>
      <c r="HYT51" s="4304"/>
      <c r="HYU51" s="4299"/>
      <c r="HYV51" s="4300"/>
      <c r="HYW51" s="4301"/>
      <c r="HYX51" s="4302"/>
      <c r="HYY51" s="4299"/>
      <c r="HYZ51" s="2602"/>
      <c r="HZA51" s="4287"/>
      <c r="HZB51" s="4303"/>
      <c r="HZC51" s="4304"/>
      <c r="HZD51" s="2603"/>
      <c r="HZE51" s="4305"/>
      <c r="HZF51" s="4306"/>
      <c r="HZG51" s="4305"/>
      <c r="HZH51" s="4306"/>
      <c r="HZI51" s="4299"/>
      <c r="HZJ51" s="4300"/>
      <c r="HZK51" s="4305"/>
      <c r="HZL51" s="4304"/>
      <c r="HZM51" s="4299"/>
      <c r="HZN51" s="4300"/>
      <c r="HZO51" s="4301"/>
      <c r="HZP51" s="4302"/>
      <c r="HZQ51" s="4299"/>
      <c r="HZR51" s="2602"/>
      <c r="HZS51" s="4287"/>
      <c r="HZT51" s="4303"/>
      <c r="HZU51" s="4304"/>
      <c r="HZV51" s="2603"/>
      <c r="HZW51" s="4305"/>
      <c r="HZX51" s="4306"/>
      <c r="HZY51" s="4305"/>
      <c r="HZZ51" s="4306"/>
      <c r="IAA51" s="4299"/>
      <c r="IAB51" s="4300"/>
      <c r="IAC51" s="4305"/>
      <c r="IAD51" s="4304"/>
      <c r="IAE51" s="4299"/>
      <c r="IAF51" s="4300"/>
      <c r="IAG51" s="4301"/>
      <c r="IAH51" s="4302"/>
      <c r="IAI51" s="4299"/>
      <c r="IAJ51" s="2602"/>
      <c r="IAK51" s="4287"/>
      <c r="IAL51" s="4303"/>
      <c r="IAM51" s="4304"/>
      <c r="IAN51" s="2603"/>
      <c r="IAO51" s="4305"/>
      <c r="IAP51" s="4306"/>
      <c r="IAQ51" s="4305"/>
      <c r="IAR51" s="4306"/>
      <c r="IAS51" s="4299"/>
      <c r="IAT51" s="4300"/>
      <c r="IAU51" s="4305"/>
      <c r="IAV51" s="4304"/>
      <c r="IAW51" s="4299"/>
      <c r="IAX51" s="4300"/>
      <c r="IAY51" s="4301"/>
      <c r="IAZ51" s="4302"/>
      <c r="IBA51" s="4299"/>
      <c r="IBB51" s="2602"/>
      <c r="IBC51" s="4287"/>
      <c r="IBD51" s="4303"/>
      <c r="IBE51" s="4304"/>
      <c r="IBF51" s="2603"/>
      <c r="IBG51" s="4305"/>
      <c r="IBH51" s="4306"/>
      <c r="IBI51" s="4305"/>
      <c r="IBJ51" s="4306"/>
      <c r="IBK51" s="4299"/>
      <c r="IBL51" s="4300"/>
      <c r="IBM51" s="4305"/>
      <c r="IBN51" s="4304"/>
      <c r="IBO51" s="4299"/>
      <c r="IBP51" s="4300"/>
      <c r="IBQ51" s="4301"/>
      <c r="IBR51" s="4302"/>
      <c r="IBS51" s="4299"/>
      <c r="IBT51" s="2602"/>
      <c r="IBU51" s="4287"/>
      <c r="IBV51" s="4303"/>
      <c r="IBW51" s="4304"/>
      <c r="IBX51" s="2603"/>
      <c r="IBY51" s="4305"/>
      <c r="IBZ51" s="4306"/>
      <c r="ICA51" s="4305"/>
      <c r="ICB51" s="4306"/>
      <c r="ICC51" s="4299"/>
      <c r="ICD51" s="4300"/>
      <c r="ICE51" s="4305"/>
      <c r="ICF51" s="4304"/>
      <c r="ICG51" s="4299"/>
      <c r="ICH51" s="4300"/>
      <c r="ICI51" s="4301"/>
      <c r="ICJ51" s="4302"/>
      <c r="ICK51" s="4299"/>
      <c r="ICL51" s="2602"/>
      <c r="ICM51" s="4287"/>
      <c r="ICN51" s="4303"/>
      <c r="ICO51" s="4304"/>
      <c r="ICP51" s="2603"/>
      <c r="ICQ51" s="4305"/>
      <c r="ICR51" s="4306"/>
      <c r="ICS51" s="4305"/>
      <c r="ICT51" s="4306"/>
      <c r="ICU51" s="4299"/>
      <c r="ICV51" s="4300"/>
      <c r="ICW51" s="4305"/>
      <c r="ICX51" s="4304"/>
      <c r="ICY51" s="4299"/>
      <c r="ICZ51" s="4300"/>
      <c r="IDA51" s="4301"/>
      <c r="IDB51" s="4302"/>
      <c r="IDC51" s="4299"/>
      <c r="IDD51" s="2602"/>
      <c r="IDE51" s="4287"/>
      <c r="IDF51" s="4303"/>
      <c r="IDG51" s="4304"/>
      <c r="IDH51" s="2603"/>
      <c r="IDI51" s="4305"/>
      <c r="IDJ51" s="4306"/>
      <c r="IDK51" s="4305"/>
      <c r="IDL51" s="4306"/>
      <c r="IDM51" s="4299"/>
      <c r="IDN51" s="4300"/>
      <c r="IDO51" s="4305"/>
      <c r="IDP51" s="4304"/>
      <c r="IDQ51" s="4299"/>
      <c r="IDR51" s="4300"/>
      <c r="IDS51" s="4301"/>
      <c r="IDT51" s="4302"/>
      <c r="IDU51" s="4299"/>
      <c r="IDV51" s="2602"/>
      <c r="IDW51" s="4287"/>
      <c r="IDX51" s="4303"/>
      <c r="IDY51" s="4304"/>
      <c r="IDZ51" s="2603"/>
      <c r="IEA51" s="4305"/>
      <c r="IEB51" s="4306"/>
      <c r="IEC51" s="4305"/>
      <c r="IED51" s="4306"/>
      <c r="IEE51" s="4299"/>
      <c r="IEF51" s="4300"/>
      <c r="IEG51" s="4305"/>
      <c r="IEH51" s="4304"/>
      <c r="IEI51" s="4299"/>
      <c r="IEJ51" s="4300"/>
      <c r="IEK51" s="4301"/>
      <c r="IEL51" s="4302"/>
      <c r="IEM51" s="4299"/>
      <c r="IEN51" s="2602"/>
      <c r="IEO51" s="4287"/>
      <c r="IEP51" s="4303"/>
      <c r="IEQ51" s="4304"/>
      <c r="IER51" s="2603"/>
      <c r="IES51" s="4305"/>
      <c r="IET51" s="4306"/>
      <c r="IEU51" s="4305"/>
      <c r="IEV51" s="4306"/>
      <c r="IEW51" s="4299"/>
      <c r="IEX51" s="4300"/>
      <c r="IEY51" s="4305"/>
      <c r="IEZ51" s="4304"/>
      <c r="IFA51" s="4299"/>
      <c r="IFB51" s="4300"/>
      <c r="IFC51" s="4301"/>
      <c r="IFD51" s="4302"/>
      <c r="IFE51" s="4299"/>
      <c r="IFF51" s="2602"/>
      <c r="IFG51" s="4287"/>
      <c r="IFH51" s="4303"/>
      <c r="IFI51" s="4304"/>
      <c r="IFJ51" s="2603"/>
      <c r="IFK51" s="4305"/>
      <c r="IFL51" s="4306"/>
      <c r="IFM51" s="4305"/>
      <c r="IFN51" s="4306"/>
      <c r="IFO51" s="4299"/>
      <c r="IFP51" s="4300"/>
      <c r="IFQ51" s="4305"/>
      <c r="IFR51" s="4304"/>
      <c r="IFS51" s="4299"/>
      <c r="IFT51" s="4300"/>
      <c r="IFU51" s="4301"/>
      <c r="IFV51" s="4302"/>
      <c r="IFW51" s="4299"/>
      <c r="IFX51" s="2602"/>
      <c r="IFY51" s="4287"/>
      <c r="IFZ51" s="4303"/>
      <c r="IGA51" s="4304"/>
      <c r="IGB51" s="2603"/>
      <c r="IGC51" s="4305"/>
      <c r="IGD51" s="4306"/>
      <c r="IGE51" s="4305"/>
      <c r="IGF51" s="4306"/>
      <c r="IGG51" s="4299"/>
      <c r="IGH51" s="4300"/>
      <c r="IGI51" s="4305"/>
      <c r="IGJ51" s="4304"/>
      <c r="IGK51" s="4299"/>
      <c r="IGL51" s="4300"/>
      <c r="IGM51" s="4301"/>
      <c r="IGN51" s="4302"/>
      <c r="IGO51" s="4299"/>
      <c r="IGP51" s="2602"/>
      <c r="IGQ51" s="4287"/>
      <c r="IGR51" s="4303"/>
      <c r="IGS51" s="4304"/>
      <c r="IGT51" s="2603"/>
      <c r="IGU51" s="4305"/>
      <c r="IGV51" s="4306"/>
      <c r="IGW51" s="4305"/>
      <c r="IGX51" s="4306"/>
      <c r="IGY51" s="4299"/>
      <c r="IGZ51" s="4300"/>
      <c r="IHA51" s="4305"/>
      <c r="IHB51" s="4304"/>
      <c r="IHC51" s="4299"/>
      <c r="IHD51" s="4300"/>
      <c r="IHE51" s="4301"/>
      <c r="IHF51" s="4302"/>
      <c r="IHG51" s="4299"/>
      <c r="IHH51" s="2602"/>
      <c r="IHI51" s="4287"/>
      <c r="IHJ51" s="4303"/>
      <c r="IHK51" s="4304"/>
      <c r="IHL51" s="2603"/>
      <c r="IHM51" s="4305"/>
      <c r="IHN51" s="4306"/>
      <c r="IHO51" s="4305"/>
      <c r="IHP51" s="4306"/>
      <c r="IHQ51" s="4299"/>
      <c r="IHR51" s="4300"/>
      <c r="IHS51" s="4305"/>
      <c r="IHT51" s="4304"/>
      <c r="IHU51" s="4299"/>
      <c r="IHV51" s="4300"/>
      <c r="IHW51" s="4301"/>
      <c r="IHX51" s="4302"/>
      <c r="IHY51" s="4299"/>
      <c r="IHZ51" s="2602"/>
      <c r="IIA51" s="4287"/>
      <c r="IIB51" s="4303"/>
      <c r="IIC51" s="4304"/>
      <c r="IID51" s="2603"/>
      <c r="IIE51" s="4305"/>
      <c r="IIF51" s="4306"/>
      <c r="IIG51" s="4305"/>
      <c r="IIH51" s="4306"/>
      <c r="III51" s="4299"/>
      <c r="IIJ51" s="4300"/>
      <c r="IIK51" s="4305"/>
      <c r="IIL51" s="4304"/>
      <c r="IIM51" s="4299"/>
      <c r="IIN51" s="4300"/>
      <c r="IIO51" s="4301"/>
      <c r="IIP51" s="4302"/>
      <c r="IIQ51" s="4299"/>
      <c r="IIR51" s="2602"/>
      <c r="IIS51" s="4287"/>
      <c r="IIT51" s="4303"/>
      <c r="IIU51" s="4304"/>
      <c r="IIV51" s="2603"/>
      <c r="IIW51" s="4305"/>
      <c r="IIX51" s="4306"/>
      <c r="IIY51" s="4305"/>
      <c r="IIZ51" s="4306"/>
      <c r="IJA51" s="4299"/>
      <c r="IJB51" s="4300"/>
      <c r="IJC51" s="4305"/>
      <c r="IJD51" s="4304"/>
      <c r="IJE51" s="4299"/>
      <c r="IJF51" s="4300"/>
      <c r="IJG51" s="4301"/>
      <c r="IJH51" s="4302"/>
      <c r="IJI51" s="4299"/>
      <c r="IJJ51" s="2602"/>
      <c r="IJK51" s="4287"/>
      <c r="IJL51" s="4303"/>
      <c r="IJM51" s="4304"/>
      <c r="IJN51" s="2603"/>
      <c r="IJO51" s="4305"/>
      <c r="IJP51" s="4306"/>
      <c r="IJQ51" s="4305"/>
      <c r="IJR51" s="4306"/>
      <c r="IJS51" s="4299"/>
      <c r="IJT51" s="4300"/>
      <c r="IJU51" s="4305"/>
      <c r="IJV51" s="4304"/>
      <c r="IJW51" s="4299"/>
      <c r="IJX51" s="4300"/>
      <c r="IJY51" s="4301"/>
      <c r="IJZ51" s="4302"/>
      <c r="IKA51" s="4299"/>
      <c r="IKB51" s="2602"/>
      <c r="IKC51" s="4287"/>
      <c r="IKD51" s="4303"/>
      <c r="IKE51" s="4304"/>
      <c r="IKF51" s="2603"/>
      <c r="IKG51" s="4305"/>
      <c r="IKH51" s="4306"/>
      <c r="IKI51" s="4305"/>
      <c r="IKJ51" s="4306"/>
      <c r="IKK51" s="4299"/>
      <c r="IKL51" s="4300"/>
      <c r="IKM51" s="4305"/>
      <c r="IKN51" s="4304"/>
      <c r="IKO51" s="4299"/>
      <c r="IKP51" s="4300"/>
      <c r="IKQ51" s="4301"/>
      <c r="IKR51" s="4302"/>
      <c r="IKS51" s="4299"/>
      <c r="IKT51" s="2602"/>
      <c r="IKU51" s="4287"/>
      <c r="IKV51" s="4303"/>
      <c r="IKW51" s="4304"/>
      <c r="IKX51" s="2603"/>
      <c r="IKY51" s="4305"/>
      <c r="IKZ51" s="4306"/>
      <c r="ILA51" s="4305"/>
      <c r="ILB51" s="4306"/>
      <c r="ILC51" s="4299"/>
      <c r="ILD51" s="4300"/>
      <c r="ILE51" s="4305"/>
      <c r="ILF51" s="4304"/>
      <c r="ILG51" s="4299"/>
      <c r="ILH51" s="4300"/>
      <c r="ILI51" s="4301"/>
      <c r="ILJ51" s="4302"/>
      <c r="ILK51" s="4299"/>
      <c r="ILL51" s="2602"/>
      <c r="ILM51" s="4287"/>
      <c r="ILN51" s="4303"/>
      <c r="ILO51" s="4304"/>
      <c r="ILP51" s="2603"/>
      <c r="ILQ51" s="4305"/>
      <c r="ILR51" s="4306"/>
      <c r="ILS51" s="4305"/>
      <c r="ILT51" s="4306"/>
      <c r="ILU51" s="4299"/>
      <c r="ILV51" s="4300"/>
      <c r="ILW51" s="4305"/>
      <c r="ILX51" s="4304"/>
      <c r="ILY51" s="4299"/>
      <c r="ILZ51" s="4300"/>
      <c r="IMA51" s="4301"/>
      <c r="IMB51" s="4302"/>
      <c r="IMC51" s="4299"/>
      <c r="IMD51" s="2602"/>
      <c r="IME51" s="4287"/>
      <c r="IMF51" s="4303"/>
      <c r="IMG51" s="4304"/>
      <c r="IMH51" s="2603"/>
      <c r="IMI51" s="4305"/>
      <c r="IMJ51" s="4306"/>
      <c r="IMK51" s="4305"/>
      <c r="IML51" s="4306"/>
      <c r="IMM51" s="4299"/>
      <c r="IMN51" s="4300"/>
      <c r="IMO51" s="4305"/>
      <c r="IMP51" s="4304"/>
      <c r="IMQ51" s="4299"/>
      <c r="IMR51" s="4300"/>
      <c r="IMS51" s="4301"/>
      <c r="IMT51" s="4302"/>
      <c r="IMU51" s="4299"/>
      <c r="IMV51" s="2602"/>
      <c r="IMW51" s="4287"/>
      <c r="IMX51" s="4303"/>
      <c r="IMY51" s="4304"/>
      <c r="IMZ51" s="2603"/>
      <c r="INA51" s="4305"/>
      <c r="INB51" s="4306"/>
      <c r="INC51" s="4305"/>
      <c r="IND51" s="4306"/>
      <c r="INE51" s="4299"/>
      <c r="INF51" s="4300"/>
      <c r="ING51" s="4305"/>
      <c r="INH51" s="4304"/>
      <c r="INI51" s="4299"/>
      <c r="INJ51" s="4300"/>
      <c r="INK51" s="4301"/>
      <c r="INL51" s="4302"/>
      <c r="INM51" s="4299"/>
      <c r="INN51" s="2602"/>
      <c r="INO51" s="4287"/>
      <c r="INP51" s="4303"/>
      <c r="INQ51" s="4304"/>
      <c r="INR51" s="2603"/>
      <c r="INS51" s="4305"/>
      <c r="INT51" s="4306"/>
      <c r="INU51" s="4305"/>
      <c r="INV51" s="4306"/>
      <c r="INW51" s="4299"/>
      <c r="INX51" s="4300"/>
      <c r="INY51" s="4305"/>
      <c r="INZ51" s="4304"/>
      <c r="IOA51" s="4299"/>
      <c r="IOB51" s="4300"/>
      <c r="IOC51" s="4301"/>
      <c r="IOD51" s="4302"/>
      <c r="IOE51" s="4299"/>
      <c r="IOF51" s="2602"/>
      <c r="IOG51" s="4287"/>
      <c r="IOH51" s="4303"/>
      <c r="IOI51" s="4304"/>
      <c r="IOJ51" s="2603"/>
      <c r="IOK51" s="4305"/>
      <c r="IOL51" s="4306"/>
      <c r="IOM51" s="4305"/>
      <c r="ION51" s="4306"/>
      <c r="IOO51" s="4299"/>
      <c r="IOP51" s="4300"/>
      <c r="IOQ51" s="4305"/>
      <c r="IOR51" s="4304"/>
      <c r="IOS51" s="4299"/>
      <c r="IOT51" s="4300"/>
      <c r="IOU51" s="4301"/>
      <c r="IOV51" s="4302"/>
      <c r="IOW51" s="4299"/>
      <c r="IOX51" s="2602"/>
      <c r="IOY51" s="4287"/>
      <c r="IOZ51" s="4303"/>
      <c r="IPA51" s="4304"/>
      <c r="IPB51" s="2603"/>
      <c r="IPC51" s="4305"/>
      <c r="IPD51" s="4306"/>
      <c r="IPE51" s="4305"/>
      <c r="IPF51" s="4306"/>
      <c r="IPG51" s="4299"/>
      <c r="IPH51" s="4300"/>
      <c r="IPI51" s="4305"/>
      <c r="IPJ51" s="4304"/>
      <c r="IPK51" s="4299"/>
      <c r="IPL51" s="4300"/>
      <c r="IPM51" s="4301"/>
      <c r="IPN51" s="4302"/>
      <c r="IPO51" s="4299"/>
      <c r="IPP51" s="2602"/>
      <c r="IPQ51" s="4287"/>
      <c r="IPR51" s="4303"/>
      <c r="IPS51" s="4304"/>
      <c r="IPT51" s="2603"/>
      <c r="IPU51" s="4305"/>
      <c r="IPV51" s="4306"/>
      <c r="IPW51" s="4305"/>
      <c r="IPX51" s="4306"/>
      <c r="IPY51" s="4299"/>
      <c r="IPZ51" s="4300"/>
      <c r="IQA51" s="4305"/>
      <c r="IQB51" s="4304"/>
      <c r="IQC51" s="4299"/>
      <c r="IQD51" s="4300"/>
      <c r="IQE51" s="4301"/>
      <c r="IQF51" s="4302"/>
      <c r="IQG51" s="4299"/>
      <c r="IQH51" s="2602"/>
      <c r="IQI51" s="4287"/>
      <c r="IQJ51" s="4303"/>
      <c r="IQK51" s="4304"/>
      <c r="IQL51" s="2603"/>
      <c r="IQM51" s="4305"/>
      <c r="IQN51" s="4306"/>
      <c r="IQO51" s="4305"/>
      <c r="IQP51" s="4306"/>
      <c r="IQQ51" s="4299"/>
      <c r="IQR51" s="4300"/>
      <c r="IQS51" s="4305"/>
      <c r="IQT51" s="4304"/>
      <c r="IQU51" s="4299"/>
      <c r="IQV51" s="4300"/>
      <c r="IQW51" s="4301"/>
      <c r="IQX51" s="4302"/>
      <c r="IQY51" s="4299"/>
      <c r="IQZ51" s="2602"/>
      <c r="IRA51" s="4287"/>
      <c r="IRB51" s="4303"/>
      <c r="IRC51" s="4304"/>
      <c r="IRD51" s="2603"/>
      <c r="IRE51" s="4305"/>
      <c r="IRF51" s="4306"/>
      <c r="IRG51" s="4305"/>
      <c r="IRH51" s="4306"/>
      <c r="IRI51" s="4299"/>
      <c r="IRJ51" s="4300"/>
      <c r="IRK51" s="4305"/>
      <c r="IRL51" s="4304"/>
      <c r="IRM51" s="4299"/>
      <c r="IRN51" s="4300"/>
      <c r="IRO51" s="4301"/>
      <c r="IRP51" s="4302"/>
      <c r="IRQ51" s="4299"/>
      <c r="IRR51" s="2602"/>
      <c r="IRS51" s="4287"/>
      <c r="IRT51" s="4303"/>
      <c r="IRU51" s="4304"/>
      <c r="IRV51" s="2603"/>
      <c r="IRW51" s="4305"/>
      <c r="IRX51" s="4306"/>
      <c r="IRY51" s="4305"/>
      <c r="IRZ51" s="4306"/>
      <c r="ISA51" s="4299"/>
      <c r="ISB51" s="4300"/>
      <c r="ISC51" s="4305"/>
      <c r="ISD51" s="4304"/>
      <c r="ISE51" s="4299"/>
      <c r="ISF51" s="4300"/>
      <c r="ISG51" s="4301"/>
      <c r="ISH51" s="4302"/>
      <c r="ISI51" s="4299"/>
      <c r="ISJ51" s="2602"/>
      <c r="ISK51" s="4287"/>
      <c r="ISL51" s="4303"/>
      <c r="ISM51" s="4304"/>
      <c r="ISN51" s="2603"/>
      <c r="ISO51" s="4305"/>
      <c r="ISP51" s="4306"/>
      <c r="ISQ51" s="4305"/>
      <c r="ISR51" s="4306"/>
      <c r="ISS51" s="4299"/>
      <c r="IST51" s="4300"/>
      <c r="ISU51" s="4305"/>
      <c r="ISV51" s="4304"/>
      <c r="ISW51" s="4299"/>
      <c r="ISX51" s="4300"/>
      <c r="ISY51" s="4301"/>
      <c r="ISZ51" s="4302"/>
      <c r="ITA51" s="4299"/>
      <c r="ITB51" s="2602"/>
      <c r="ITC51" s="4287"/>
      <c r="ITD51" s="4303"/>
      <c r="ITE51" s="4304"/>
      <c r="ITF51" s="2603"/>
      <c r="ITG51" s="4305"/>
      <c r="ITH51" s="4306"/>
      <c r="ITI51" s="4305"/>
      <c r="ITJ51" s="4306"/>
      <c r="ITK51" s="4299"/>
      <c r="ITL51" s="4300"/>
      <c r="ITM51" s="4305"/>
      <c r="ITN51" s="4304"/>
      <c r="ITO51" s="4299"/>
      <c r="ITP51" s="4300"/>
      <c r="ITQ51" s="4301"/>
      <c r="ITR51" s="4302"/>
      <c r="ITS51" s="4299"/>
      <c r="ITT51" s="2602"/>
      <c r="ITU51" s="4287"/>
      <c r="ITV51" s="4303"/>
      <c r="ITW51" s="4304"/>
      <c r="ITX51" s="2603"/>
      <c r="ITY51" s="4305"/>
      <c r="ITZ51" s="4306"/>
      <c r="IUA51" s="4305"/>
      <c r="IUB51" s="4306"/>
      <c r="IUC51" s="4299"/>
      <c r="IUD51" s="4300"/>
      <c r="IUE51" s="4305"/>
      <c r="IUF51" s="4304"/>
      <c r="IUG51" s="4299"/>
      <c r="IUH51" s="4300"/>
      <c r="IUI51" s="4301"/>
      <c r="IUJ51" s="4302"/>
      <c r="IUK51" s="4299"/>
      <c r="IUL51" s="2602"/>
      <c r="IUM51" s="4287"/>
      <c r="IUN51" s="4303"/>
      <c r="IUO51" s="4304"/>
      <c r="IUP51" s="2603"/>
      <c r="IUQ51" s="4305"/>
      <c r="IUR51" s="4306"/>
      <c r="IUS51" s="4305"/>
      <c r="IUT51" s="4306"/>
      <c r="IUU51" s="4299"/>
      <c r="IUV51" s="4300"/>
      <c r="IUW51" s="4305"/>
      <c r="IUX51" s="4304"/>
      <c r="IUY51" s="4299"/>
      <c r="IUZ51" s="4300"/>
      <c r="IVA51" s="4301"/>
      <c r="IVB51" s="4302"/>
      <c r="IVC51" s="4299"/>
      <c r="IVD51" s="2602"/>
      <c r="IVE51" s="4287"/>
      <c r="IVF51" s="4303"/>
      <c r="IVG51" s="4304"/>
      <c r="IVH51" s="2603"/>
      <c r="IVI51" s="4305"/>
      <c r="IVJ51" s="4306"/>
      <c r="IVK51" s="4305"/>
      <c r="IVL51" s="4306"/>
      <c r="IVM51" s="4299"/>
      <c r="IVN51" s="4300"/>
      <c r="IVO51" s="4305"/>
      <c r="IVP51" s="4304"/>
      <c r="IVQ51" s="4299"/>
      <c r="IVR51" s="4300"/>
      <c r="IVS51" s="4301"/>
      <c r="IVT51" s="4302"/>
      <c r="IVU51" s="4299"/>
      <c r="IVV51" s="2602"/>
      <c r="IVW51" s="4287"/>
      <c r="IVX51" s="4303"/>
      <c r="IVY51" s="4304"/>
      <c r="IVZ51" s="2603"/>
      <c r="IWA51" s="4305"/>
      <c r="IWB51" s="4306"/>
      <c r="IWC51" s="4305"/>
      <c r="IWD51" s="4306"/>
      <c r="IWE51" s="4299"/>
      <c r="IWF51" s="4300"/>
      <c r="IWG51" s="4305"/>
      <c r="IWH51" s="4304"/>
      <c r="IWI51" s="4299"/>
      <c r="IWJ51" s="4300"/>
      <c r="IWK51" s="4301"/>
      <c r="IWL51" s="4302"/>
      <c r="IWM51" s="4299"/>
      <c r="IWN51" s="2602"/>
      <c r="IWO51" s="4287"/>
      <c r="IWP51" s="4303"/>
      <c r="IWQ51" s="4304"/>
      <c r="IWR51" s="2603"/>
      <c r="IWS51" s="4305"/>
      <c r="IWT51" s="4306"/>
      <c r="IWU51" s="4305"/>
      <c r="IWV51" s="4306"/>
      <c r="IWW51" s="4299"/>
      <c r="IWX51" s="4300"/>
      <c r="IWY51" s="4305"/>
      <c r="IWZ51" s="4304"/>
      <c r="IXA51" s="4299"/>
      <c r="IXB51" s="4300"/>
      <c r="IXC51" s="4301"/>
      <c r="IXD51" s="4302"/>
      <c r="IXE51" s="4299"/>
      <c r="IXF51" s="2602"/>
      <c r="IXG51" s="4287"/>
      <c r="IXH51" s="4303"/>
      <c r="IXI51" s="4304"/>
      <c r="IXJ51" s="2603"/>
      <c r="IXK51" s="4305"/>
      <c r="IXL51" s="4306"/>
      <c r="IXM51" s="4305"/>
      <c r="IXN51" s="4306"/>
      <c r="IXO51" s="4299"/>
      <c r="IXP51" s="4300"/>
      <c r="IXQ51" s="4305"/>
      <c r="IXR51" s="4304"/>
      <c r="IXS51" s="4299"/>
      <c r="IXT51" s="4300"/>
      <c r="IXU51" s="4301"/>
      <c r="IXV51" s="4302"/>
      <c r="IXW51" s="4299"/>
      <c r="IXX51" s="2602"/>
      <c r="IXY51" s="4287"/>
      <c r="IXZ51" s="4303"/>
      <c r="IYA51" s="4304"/>
      <c r="IYB51" s="2603"/>
      <c r="IYC51" s="4305"/>
      <c r="IYD51" s="4306"/>
      <c r="IYE51" s="4305"/>
      <c r="IYF51" s="4306"/>
      <c r="IYG51" s="4299"/>
      <c r="IYH51" s="4300"/>
      <c r="IYI51" s="4305"/>
      <c r="IYJ51" s="4304"/>
      <c r="IYK51" s="4299"/>
      <c r="IYL51" s="4300"/>
      <c r="IYM51" s="4301"/>
      <c r="IYN51" s="4302"/>
      <c r="IYO51" s="4299"/>
      <c r="IYP51" s="2602"/>
      <c r="IYQ51" s="4287"/>
      <c r="IYR51" s="4303"/>
      <c r="IYS51" s="4304"/>
      <c r="IYT51" s="2603"/>
      <c r="IYU51" s="4305"/>
      <c r="IYV51" s="4306"/>
      <c r="IYW51" s="4305"/>
      <c r="IYX51" s="4306"/>
      <c r="IYY51" s="4299"/>
      <c r="IYZ51" s="4300"/>
      <c r="IZA51" s="4305"/>
      <c r="IZB51" s="4304"/>
      <c r="IZC51" s="4299"/>
      <c r="IZD51" s="4300"/>
      <c r="IZE51" s="4301"/>
      <c r="IZF51" s="4302"/>
      <c r="IZG51" s="4299"/>
      <c r="IZH51" s="2602"/>
      <c r="IZI51" s="4287"/>
      <c r="IZJ51" s="4303"/>
      <c r="IZK51" s="4304"/>
      <c r="IZL51" s="2603"/>
      <c r="IZM51" s="4305"/>
      <c r="IZN51" s="4306"/>
      <c r="IZO51" s="4305"/>
      <c r="IZP51" s="4306"/>
      <c r="IZQ51" s="4299"/>
      <c r="IZR51" s="4300"/>
      <c r="IZS51" s="4305"/>
      <c r="IZT51" s="4304"/>
      <c r="IZU51" s="4299"/>
      <c r="IZV51" s="4300"/>
      <c r="IZW51" s="4301"/>
      <c r="IZX51" s="4302"/>
      <c r="IZY51" s="4299"/>
      <c r="IZZ51" s="2602"/>
      <c r="JAA51" s="4287"/>
      <c r="JAB51" s="4303"/>
      <c r="JAC51" s="4304"/>
      <c r="JAD51" s="2603"/>
      <c r="JAE51" s="4305"/>
      <c r="JAF51" s="4306"/>
      <c r="JAG51" s="4305"/>
      <c r="JAH51" s="4306"/>
      <c r="JAI51" s="4299"/>
      <c r="JAJ51" s="4300"/>
      <c r="JAK51" s="4305"/>
      <c r="JAL51" s="4304"/>
      <c r="JAM51" s="4299"/>
      <c r="JAN51" s="4300"/>
      <c r="JAO51" s="4301"/>
      <c r="JAP51" s="4302"/>
      <c r="JAQ51" s="4299"/>
      <c r="JAR51" s="2602"/>
      <c r="JAS51" s="4287"/>
      <c r="JAT51" s="4303"/>
      <c r="JAU51" s="4304"/>
      <c r="JAV51" s="2603"/>
      <c r="JAW51" s="4305"/>
      <c r="JAX51" s="4306"/>
      <c r="JAY51" s="4305"/>
      <c r="JAZ51" s="4306"/>
      <c r="JBA51" s="4299"/>
      <c r="JBB51" s="4300"/>
      <c r="JBC51" s="4305"/>
      <c r="JBD51" s="4304"/>
      <c r="JBE51" s="4299"/>
      <c r="JBF51" s="4300"/>
      <c r="JBG51" s="4301"/>
      <c r="JBH51" s="4302"/>
      <c r="JBI51" s="4299"/>
      <c r="JBJ51" s="2602"/>
      <c r="JBK51" s="4287"/>
      <c r="JBL51" s="4303"/>
      <c r="JBM51" s="4304"/>
      <c r="JBN51" s="2603"/>
      <c r="JBO51" s="4305"/>
      <c r="JBP51" s="4306"/>
      <c r="JBQ51" s="4305"/>
      <c r="JBR51" s="4306"/>
      <c r="JBS51" s="4299"/>
      <c r="JBT51" s="4300"/>
      <c r="JBU51" s="4305"/>
      <c r="JBV51" s="4304"/>
      <c r="JBW51" s="4299"/>
      <c r="JBX51" s="4300"/>
      <c r="JBY51" s="4301"/>
      <c r="JBZ51" s="4302"/>
      <c r="JCA51" s="4299"/>
      <c r="JCB51" s="2602"/>
      <c r="JCC51" s="4287"/>
      <c r="JCD51" s="4303"/>
      <c r="JCE51" s="4304"/>
      <c r="JCF51" s="2603"/>
      <c r="JCG51" s="4305"/>
      <c r="JCH51" s="4306"/>
      <c r="JCI51" s="4305"/>
      <c r="JCJ51" s="4306"/>
      <c r="JCK51" s="4299"/>
      <c r="JCL51" s="4300"/>
      <c r="JCM51" s="4305"/>
      <c r="JCN51" s="4304"/>
      <c r="JCO51" s="4299"/>
      <c r="JCP51" s="4300"/>
      <c r="JCQ51" s="4301"/>
      <c r="JCR51" s="4302"/>
      <c r="JCS51" s="4299"/>
      <c r="JCT51" s="2602"/>
      <c r="JCU51" s="4287"/>
      <c r="JCV51" s="4303"/>
      <c r="JCW51" s="4304"/>
      <c r="JCX51" s="2603"/>
      <c r="JCY51" s="4305"/>
      <c r="JCZ51" s="4306"/>
      <c r="JDA51" s="4305"/>
      <c r="JDB51" s="4306"/>
      <c r="JDC51" s="4299"/>
      <c r="JDD51" s="4300"/>
      <c r="JDE51" s="4305"/>
      <c r="JDF51" s="4304"/>
      <c r="JDG51" s="4299"/>
      <c r="JDH51" s="4300"/>
      <c r="JDI51" s="4301"/>
      <c r="JDJ51" s="4302"/>
      <c r="JDK51" s="4299"/>
      <c r="JDL51" s="2602"/>
      <c r="JDM51" s="4287"/>
      <c r="JDN51" s="4303"/>
      <c r="JDO51" s="4304"/>
      <c r="JDP51" s="2603"/>
      <c r="JDQ51" s="4305"/>
      <c r="JDR51" s="4306"/>
      <c r="JDS51" s="4305"/>
      <c r="JDT51" s="4306"/>
      <c r="JDU51" s="4299"/>
      <c r="JDV51" s="4300"/>
      <c r="JDW51" s="4305"/>
      <c r="JDX51" s="4304"/>
      <c r="JDY51" s="4299"/>
      <c r="JDZ51" s="4300"/>
      <c r="JEA51" s="4301"/>
      <c r="JEB51" s="4302"/>
      <c r="JEC51" s="4299"/>
      <c r="JED51" s="2602"/>
      <c r="JEE51" s="4287"/>
      <c r="JEF51" s="4303"/>
      <c r="JEG51" s="4304"/>
      <c r="JEH51" s="2603"/>
      <c r="JEI51" s="4305"/>
      <c r="JEJ51" s="4306"/>
      <c r="JEK51" s="4305"/>
      <c r="JEL51" s="4306"/>
      <c r="JEM51" s="4299"/>
      <c r="JEN51" s="4300"/>
      <c r="JEO51" s="4305"/>
      <c r="JEP51" s="4304"/>
      <c r="JEQ51" s="4299"/>
      <c r="JER51" s="4300"/>
      <c r="JES51" s="4301"/>
      <c r="JET51" s="4302"/>
      <c r="JEU51" s="4299"/>
      <c r="JEV51" s="2602"/>
      <c r="JEW51" s="4287"/>
      <c r="JEX51" s="4303"/>
      <c r="JEY51" s="4304"/>
      <c r="JEZ51" s="2603"/>
      <c r="JFA51" s="4305"/>
      <c r="JFB51" s="4306"/>
      <c r="JFC51" s="4305"/>
      <c r="JFD51" s="4306"/>
      <c r="JFE51" s="4299"/>
      <c r="JFF51" s="4300"/>
      <c r="JFG51" s="4305"/>
      <c r="JFH51" s="4304"/>
      <c r="JFI51" s="4299"/>
      <c r="JFJ51" s="4300"/>
      <c r="JFK51" s="4301"/>
      <c r="JFL51" s="4302"/>
      <c r="JFM51" s="4299"/>
      <c r="JFN51" s="2602"/>
      <c r="JFO51" s="4287"/>
      <c r="JFP51" s="4303"/>
      <c r="JFQ51" s="4304"/>
      <c r="JFR51" s="2603"/>
      <c r="JFS51" s="4305"/>
      <c r="JFT51" s="4306"/>
      <c r="JFU51" s="4305"/>
      <c r="JFV51" s="4306"/>
      <c r="JFW51" s="4299"/>
      <c r="JFX51" s="4300"/>
      <c r="JFY51" s="4305"/>
      <c r="JFZ51" s="4304"/>
      <c r="JGA51" s="4299"/>
      <c r="JGB51" s="4300"/>
      <c r="JGC51" s="4301"/>
      <c r="JGD51" s="4302"/>
      <c r="JGE51" s="4299"/>
      <c r="JGF51" s="2602"/>
      <c r="JGG51" s="4287"/>
      <c r="JGH51" s="4303"/>
      <c r="JGI51" s="4304"/>
      <c r="JGJ51" s="2603"/>
      <c r="JGK51" s="4305"/>
      <c r="JGL51" s="4306"/>
      <c r="JGM51" s="4305"/>
      <c r="JGN51" s="4306"/>
      <c r="JGO51" s="4299"/>
      <c r="JGP51" s="4300"/>
      <c r="JGQ51" s="4305"/>
      <c r="JGR51" s="4304"/>
      <c r="JGS51" s="4299"/>
      <c r="JGT51" s="4300"/>
      <c r="JGU51" s="4301"/>
      <c r="JGV51" s="4302"/>
      <c r="JGW51" s="4299"/>
      <c r="JGX51" s="2602"/>
      <c r="JGY51" s="4287"/>
      <c r="JGZ51" s="4303"/>
      <c r="JHA51" s="4304"/>
      <c r="JHB51" s="2603"/>
      <c r="JHC51" s="4305"/>
      <c r="JHD51" s="4306"/>
      <c r="JHE51" s="4305"/>
      <c r="JHF51" s="4306"/>
      <c r="JHG51" s="4299"/>
      <c r="JHH51" s="4300"/>
      <c r="JHI51" s="4305"/>
      <c r="JHJ51" s="4304"/>
      <c r="JHK51" s="4299"/>
      <c r="JHL51" s="4300"/>
      <c r="JHM51" s="4301"/>
      <c r="JHN51" s="4302"/>
      <c r="JHO51" s="4299"/>
      <c r="JHP51" s="2602"/>
      <c r="JHQ51" s="4287"/>
      <c r="JHR51" s="4303"/>
      <c r="JHS51" s="4304"/>
      <c r="JHT51" s="2603"/>
      <c r="JHU51" s="4305"/>
      <c r="JHV51" s="4306"/>
      <c r="JHW51" s="4305"/>
      <c r="JHX51" s="4306"/>
      <c r="JHY51" s="4299"/>
      <c r="JHZ51" s="4300"/>
      <c r="JIA51" s="4305"/>
      <c r="JIB51" s="4304"/>
      <c r="JIC51" s="4299"/>
      <c r="JID51" s="4300"/>
      <c r="JIE51" s="4301"/>
      <c r="JIF51" s="4302"/>
      <c r="JIG51" s="4299"/>
      <c r="JIH51" s="2602"/>
      <c r="JII51" s="4287"/>
      <c r="JIJ51" s="4303"/>
      <c r="JIK51" s="4304"/>
      <c r="JIL51" s="2603"/>
      <c r="JIM51" s="4305"/>
      <c r="JIN51" s="4306"/>
      <c r="JIO51" s="4305"/>
      <c r="JIP51" s="4306"/>
      <c r="JIQ51" s="4299"/>
      <c r="JIR51" s="4300"/>
      <c r="JIS51" s="4305"/>
      <c r="JIT51" s="4304"/>
      <c r="JIU51" s="4299"/>
      <c r="JIV51" s="4300"/>
      <c r="JIW51" s="4301"/>
      <c r="JIX51" s="4302"/>
      <c r="JIY51" s="4299"/>
      <c r="JIZ51" s="2602"/>
      <c r="JJA51" s="4287"/>
      <c r="JJB51" s="4303"/>
      <c r="JJC51" s="4304"/>
      <c r="JJD51" s="2603"/>
      <c r="JJE51" s="4305"/>
      <c r="JJF51" s="4306"/>
      <c r="JJG51" s="4305"/>
      <c r="JJH51" s="4306"/>
      <c r="JJI51" s="4299"/>
      <c r="JJJ51" s="4300"/>
      <c r="JJK51" s="4305"/>
      <c r="JJL51" s="4304"/>
      <c r="JJM51" s="4299"/>
      <c r="JJN51" s="4300"/>
      <c r="JJO51" s="4301"/>
      <c r="JJP51" s="4302"/>
      <c r="JJQ51" s="4299"/>
      <c r="JJR51" s="2602"/>
      <c r="JJS51" s="4287"/>
      <c r="JJT51" s="4303"/>
      <c r="JJU51" s="4304"/>
      <c r="JJV51" s="2603"/>
      <c r="JJW51" s="4305"/>
      <c r="JJX51" s="4306"/>
      <c r="JJY51" s="4305"/>
      <c r="JJZ51" s="4306"/>
      <c r="JKA51" s="4299"/>
      <c r="JKB51" s="4300"/>
      <c r="JKC51" s="4305"/>
      <c r="JKD51" s="4304"/>
      <c r="JKE51" s="4299"/>
      <c r="JKF51" s="4300"/>
      <c r="JKG51" s="4301"/>
      <c r="JKH51" s="4302"/>
      <c r="JKI51" s="4299"/>
      <c r="JKJ51" s="2602"/>
      <c r="JKK51" s="4287"/>
      <c r="JKL51" s="4303"/>
      <c r="JKM51" s="4304"/>
      <c r="JKN51" s="2603"/>
      <c r="JKO51" s="4305"/>
      <c r="JKP51" s="4306"/>
      <c r="JKQ51" s="4305"/>
      <c r="JKR51" s="4306"/>
      <c r="JKS51" s="4299"/>
      <c r="JKT51" s="4300"/>
      <c r="JKU51" s="4305"/>
      <c r="JKV51" s="4304"/>
      <c r="JKW51" s="4299"/>
      <c r="JKX51" s="4300"/>
      <c r="JKY51" s="4301"/>
      <c r="JKZ51" s="4302"/>
      <c r="JLA51" s="4299"/>
      <c r="JLB51" s="2602"/>
      <c r="JLC51" s="4287"/>
      <c r="JLD51" s="4303"/>
      <c r="JLE51" s="4304"/>
      <c r="JLF51" s="2603"/>
      <c r="JLG51" s="4305"/>
      <c r="JLH51" s="4306"/>
      <c r="JLI51" s="4305"/>
      <c r="JLJ51" s="4306"/>
      <c r="JLK51" s="4299"/>
      <c r="JLL51" s="4300"/>
      <c r="JLM51" s="4305"/>
      <c r="JLN51" s="4304"/>
      <c r="JLO51" s="4299"/>
      <c r="JLP51" s="4300"/>
      <c r="JLQ51" s="4301"/>
      <c r="JLR51" s="4302"/>
      <c r="JLS51" s="4299"/>
      <c r="JLT51" s="2602"/>
      <c r="JLU51" s="4287"/>
      <c r="JLV51" s="4303"/>
      <c r="JLW51" s="4304"/>
      <c r="JLX51" s="2603"/>
      <c r="JLY51" s="4305"/>
      <c r="JLZ51" s="4306"/>
      <c r="JMA51" s="4305"/>
      <c r="JMB51" s="4306"/>
      <c r="JMC51" s="4299"/>
      <c r="JMD51" s="4300"/>
      <c r="JME51" s="4305"/>
      <c r="JMF51" s="4304"/>
      <c r="JMG51" s="4299"/>
      <c r="JMH51" s="4300"/>
      <c r="JMI51" s="4301"/>
      <c r="JMJ51" s="4302"/>
      <c r="JMK51" s="4299"/>
      <c r="JML51" s="2602"/>
      <c r="JMM51" s="4287"/>
      <c r="JMN51" s="4303"/>
      <c r="JMO51" s="4304"/>
      <c r="JMP51" s="2603"/>
      <c r="JMQ51" s="4305"/>
      <c r="JMR51" s="4306"/>
      <c r="JMS51" s="4305"/>
      <c r="JMT51" s="4306"/>
      <c r="JMU51" s="4299"/>
      <c r="JMV51" s="4300"/>
      <c r="JMW51" s="4305"/>
      <c r="JMX51" s="4304"/>
      <c r="JMY51" s="4299"/>
      <c r="JMZ51" s="4300"/>
      <c r="JNA51" s="4301"/>
      <c r="JNB51" s="4302"/>
      <c r="JNC51" s="4299"/>
      <c r="JND51" s="2602"/>
      <c r="JNE51" s="4287"/>
      <c r="JNF51" s="4303"/>
      <c r="JNG51" s="4304"/>
      <c r="JNH51" s="2603"/>
      <c r="JNI51" s="4305"/>
      <c r="JNJ51" s="4306"/>
      <c r="JNK51" s="4305"/>
      <c r="JNL51" s="4306"/>
      <c r="JNM51" s="4299"/>
      <c r="JNN51" s="4300"/>
      <c r="JNO51" s="4305"/>
      <c r="JNP51" s="4304"/>
      <c r="JNQ51" s="4299"/>
      <c r="JNR51" s="4300"/>
      <c r="JNS51" s="4301"/>
      <c r="JNT51" s="4302"/>
      <c r="JNU51" s="4299"/>
      <c r="JNV51" s="2602"/>
      <c r="JNW51" s="4287"/>
      <c r="JNX51" s="4303"/>
      <c r="JNY51" s="4304"/>
      <c r="JNZ51" s="2603"/>
      <c r="JOA51" s="4305"/>
      <c r="JOB51" s="4306"/>
      <c r="JOC51" s="4305"/>
      <c r="JOD51" s="4306"/>
      <c r="JOE51" s="4299"/>
      <c r="JOF51" s="4300"/>
      <c r="JOG51" s="4305"/>
      <c r="JOH51" s="4304"/>
      <c r="JOI51" s="4299"/>
      <c r="JOJ51" s="4300"/>
      <c r="JOK51" s="4301"/>
      <c r="JOL51" s="4302"/>
      <c r="JOM51" s="4299"/>
      <c r="JON51" s="2602"/>
      <c r="JOO51" s="4287"/>
      <c r="JOP51" s="4303"/>
      <c r="JOQ51" s="4304"/>
      <c r="JOR51" s="2603"/>
      <c r="JOS51" s="4305"/>
      <c r="JOT51" s="4306"/>
      <c r="JOU51" s="4305"/>
      <c r="JOV51" s="4306"/>
      <c r="JOW51" s="4299"/>
      <c r="JOX51" s="4300"/>
      <c r="JOY51" s="4305"/>
      <c r="JOZ51" s="4304"/>
      <c r="JPA51" s="4299"/>
      <c r="JPB51" s="4300"/>
      <c r="JPC51" s="4301"/>
      <c r="JPD51" s="4302"/>
      <c r="JPE51" s="4299"/>
      <c r="JPF51" s="2602"/>
      <c r="JPG51" s="4287"/>
      <c r="JPH51" s="4303"/>
      <c r="JPI51" s="4304"/>
      <c r="JPJ51" s="2603"/>
      <c r="JPK51" s="4305"/>
      <c r="JPL51" s="4306"/>
      <c r="JPM51" s="4305"/>
      <c r="JPN51" s="4306"/>
      <c r="JPO51" s="4299"/>
      <c r="JPP51" s="4300"/>
      <c r="JPQ51" s="4305"/>
      <c r="JPR51" s="4304"/>
      <c r="JPS51" s="4299"/>
      <c r="JPT51" s="4300"/>
      <c r="JPU51" s="4301"/>
      <c r="JPV51" s="4302"/>
      <c r="JPW51" s="4299"/>
      <c r="JPX51" s="2602"/>
      <c r="JPY51" s="4287"/>
      <c r="JPZ51" s="4303"/>
      <c r="JQA51" s="4304"/>
      <c r="JQB51" s="2603"/>
      <c r="JQC51" s="4305"/>
      <c r="JQD51" s="4306"/>
      <c r="JQE51" s="4305"/>
      <c r="JQF51" s="4306"/>
      <c r="JQG51" s="4299"/>
      <c r="JQH51" s="4300"/>
      <c r="JQI51" s="4305"/>
      <c r="JQJ51" s="4304"/>
      <c r="JQK51" s="4299"/>
      <c r="JQL51" s="4300"/>
      <c r="JQM51" s="4301"/>
      <c r="JQN51" s="4302"/>
      <c r="JQO51" s="4299"/>
      <c r="JQP51" s="2602"/>
      <c r="JQQ51" s="4287"/>
      <c r="JQR51" s="4303"/>
      <c r="JQS51" s="4304"/>
      <c r="JQT51" s="2603"/>
      <c r="JQU51" s="4305"/>
      <c r="JQV51" s="4306"/>
      <c r="JQW51" s="4305"/>
      <c r="JQX51" s="4306"/>
      <c r="JQY51" s="4299"/>
      <c r="JQZ51" s="4300"/>
      <c r="JRA51" s="4305"/>
      <c r="JRB51" s="4304"/>
      <c r="JRC51" s="4299"/>
      <c r="JRD51" s="4300"/>
      <c r="JRE51" s="4301"/>
      <c r="JRF51" s="4302"/>
      <c r="JRG51" s="4299"/>
      <c r="JRH51" s="2602"/>
      <c r="JRI51" s="4287"/>
      <c r="JRJ51" s="4303"/>
      <c r="JRK51" s="4304"/>
      <c r="JRL51" s="2603"/>
      <c r="JRM51" s="4305"/>
      <c r="JRN51" s="4306"/>
      <c r="JRO51" s="4305"/>
      <c r="JRP51" s="4306"/>
      <c r="JRQ51" s="4299"/>
      <c r="JRR51" s="4300"/>
      <c r="JRS51" s="4305"/>
      <c r="JRT51" s="4304"/>
      <c r="JRU51" s="4299"/>
      <c r="JRV51" s="4300"/>
      <c r="JRW51" s="4301"/>
      <c r="JRX51" s="4302"/>
      <c r="JRY51" s="4299"/>
      <c r="JRZ51" s="2602"/>
      <c r="JSA51" s="4287"/>
      <c r="JSB51" s="4303"/>
      <c r="JSC51" s="4304"/>
      <c r="JSD51" s="2603"/>
      <c r="JSE51" s="4305"/>
      <c r="JSF51" s="4306"/>
      <c r="JSG51" s="4305"/>
      <c r="JSH51" s="4306"/>
      <c r="JSI51" s="4299"/>
      <c r="JSJ51" s="4300"/>
      <c r="JSK51" s="4305"/>
      <c r="JSL51" s="4304"/>
      <c r="JSM51" s="4299"/>
      <c r="JSN51" s="4300"/>
      <c r="JSO51" s="4301"/>
      <c r="JSP51" s="4302"/>
      <c r="JSQ51" s="4299"/>
      <c r="JSR51" s="2602"/>
      <c r="JSS51" s="4287"/>
      <c r="JST51" s="4303"/>
      <c r="JSU51" s="4304"/>
      <c r="JSV51" s="2603"/>
      <c r="JSW51" s="4305"/>
      <c r="JSX51" s="4306"/>
      <c r="JSY51" s="4305"/>
      <c r="JSZ51" s="4306"/>
      <c r="JTA51" s="4299"/>
      <c r="JTB51" s="4300"/>
      <c r="JTC51" s="4305"/>
      <c r="JTD51" s="4304"/>
      <c r="JTE51" s="4299"/>
      <c r="JTF51" s="4300"/>
      <c r="JTG51" s="4301"/>
      <c r="JTH51" s="4302"/>
      <c r="JTI51" s="4299"/>
      <c r="JTJ51" s="2602"/>
      <c r="JTK51" s="4287"/>
      <c r="JTL51" s="4303"/>
      <c r="JTM51" s="4304"/>
      <c r="JTN51" s="2603"/>
      <c r="JTO51" s="4305"/>
      <c r="JTP51" s="4306"/>
      <c r="JTQ51" s="4305"/>
      <c r="JTR51" s="4306"/>
      <c r="JTS51" s="4299"/>
      <c r="JTT51" s="4300"/>
      <c r="JTU51" s="4305"/>
      <c r="JTV51" s="4304"/>
      <c r="JTW51" s="4299"/>
      <c r="JTX51" s="4300"/>
      <c r="JTY51" s="4301"/>
      <c r="JTZ51" s="4302"/>
      <c r="JUA51" s="4299"/>
      <c r="JUB51" s="2602"/>
      <c r="JUC51" s="4287"/>
      <c r="JUD51" s="4303"/>
      <c r="JUE51" s="4304"/>
      <c r="JUF51" s="2603"/>
      <c r="JUG51" s="4305"/>
      <c r="JUH51" s="4306"/>
      <c r="JUI51" s="4305"/>
      <c r="JUJ51" s="4306"/>
      <c r="JUK51" s="4299"/>
      <c r="JUL51" s="4300"/>
      <c r="JUM51" s="4305"/>
      <c r="JUN51" s="4304"/>
      <c r="JUO51" s="4299"/>
      <c r="JUP51" s="4300"/>
      <c r="JUQ51" s="4301"/>
      <c r="JUR51" s="4302"/>
      <c r="JUS51" s="4299"/>
      <c r="JUT51" s="2602"/>
      <c r="JUU51" s="4287"/>
      <c r="JUV51" s="4303"/>
      <c r="JUW51" s="4304"/>
      <c r="JUX51" s="2603"/>
      <c r="JUY51" s="4305"/>
      <c r="JUZ51" s="4306"/>
      <c r="JVA51" s="4305"/>
      <c r="JVB51" s="4306"/>
      <c r="JVC51" s="4299"/>
      <c r="JVD51" s="4300"/>
      <c r="JVE51" s="4305"/>
      <c r="JVF51" s="4304"/>
      <c r="JVG51" s="4299"/>
      <c r="JVH51" s="4300"/>
      <c r="JVI51" s="4301"/>
      <c r="JVJ51" s="4302"/>
      <c r="JVK51" s="4299"/>
      <c r="JVL51" s="2602"/>
      <c r="JVM51" s="4287"/>
      <c r="JVN51" s="4303"/>
      <c r="JVO51" s="4304"/>
      <c r="JVP51" s="2603"/>
      <c r="JVQ51" s="4305"/>
      <c r="JVR51" s="4306"/>
      <c r="JVS51" s="4305"/>
      <c r="JVT51" s="4306"/>
      <c r="JVU51" s="4299"/>
      <c r="JVV51" s="4300"/>
      <c r="JVW51" s="4305"/>
      <c r="JVX51" s="4304"/>
      <c r="JVY51" s="4299"/>
      <c r="JVZ51" s="4300"/>
      <c r="JWA51" s="4301"/>
      <c r="JWB51" s="4302"/>
      <c r="JWC51" s="4299"/>
      <c r="JWD51" s="2602"/>
      <c r="JWE51" s="4287"/>
      <c r="JWF51" s="4303"/>
      <c r="JWG51" s="4304"/>
      <c r="JWH51" s="2603"/>
      <c r="JWI51" s="4305"/>
      <c r="JWJ51" s="4306"/>
      <c r="JWK51" s="4305"/>
      <c r="JWL51" s="4306"/>
      <c r="JWM51" s="4299"/>
      <c r="JWN51" s="4300"/>
      <c r="JWO51" s="4305"/>
      <c r="JWP51" s="4304"/>
      <c r="JWQ51" s="4299"/>
      <c r="JWR51" s="4300"/>
      <c r="JWS51" s="4301"/>
      <c r="JWT51" s="4302"/>
      <c r="JWU51" s="4299"/>
      <c r="JWV51" s="2602"/>
      <c r="JWW51" s="4287"/>
      <c r="JWX51" s="4303"/>
      <c r="JWY51" s="4304"/>
      <c r="JWZ51" s="2603"/>
      <c r="JXA51" s="4305"/>
      <c r="JXB51" s="4306"/>
      <c r="JXC51" s="4305"/>
      <c r="JXD51" s="4306"/>
      <c r="JXE51" s="4299"/>
      <c r="JXF51" s="4300"/>
      <c r="JXG51" s="4305"/>
      <c r="JXH51" s="4304"/>
      <c r="JXI51" s="4299"/>
      <c r="JXJ51" s="4300"/>
      <c r="JXK51" s="4301"/>
      <c r="JXL51" s="4302"/>
      <c r="JXM51" s="4299"/>
      <c r="JXN51" s="2602"/>
      <c r="JXO51" s="4287"/>
      <c r="JXP51" s="4303"/>
      <c r="JXQ51" s="4304"/>
      <c r="JXR51" s="2603"/>
      <c r="JXS51" s="4305"/>
      <c r="JXT51" s="4306"/>
      <c r="JXU51" s="4305"/>
      <c r="JXV51" s="4306"/>
      <c r="JXW51" s="4299"/>
      <c r="JXX51" s="4300"/>
      <c r="JXY51" s="4305"/>
      <c r="JXZ51" s="4304"/>
      <c r="JYA51" s="4299"/>
      <c r="JYB51" s="4300"/>
      <c r="JYC51" s="4301"/>
      <c r="JYD51" s="4302"/>
      <c r="JYE51" s="4299"/>
      <c r="JYF51" s="2602"/>
      <c r="JYG51" s="4287"/>
      <c r="JYH51" s="4303"/>
      <c r="JYI51" s="4304"/>
      <c r="JYJ51" s="2603"/>
      <c r="JYK51" s="4305"/>
      <c r="JYL51" s="4306"/>
      <c r="JYM51" s="4305"/>
      <c r="JYN51" s="4306"/>
      <c r="JYO51" s="4299"/>
      <c r="JYP51" s="4300"/>
      <c r="JYQ51" s="4305"/>
      <c r="JYR51" s="4304"/>
      <c r="JYS51" s="4299"/>
      <c r="JYT51" s="4300"/>
      <c r="JYU51" s="4301"/>
      <c r="JYV51" s="4302"/>
      <c r="JYW51" s="4299"/>
      <c r="JYX51" s="2602"/>
      <c r="JYY51" s="4287"/>
      <c r="JYZ51" s="4303"/>
      <c r="JZA51" s="4304"/>
      <c r="JZB51" s="2603"/>
      <c r="JZC51" s="4305"/>
      <c r="JZD51" s="4306"/>
      <c r="JZE51" s="4305"/>
      <c r="JZF51" s="4306"/>
      <c r="JZG51" s="4299"/>
      <c r="JZH51" s="4300"/>
      <c r="JZI51" s="4305"/>
      <c r="JZJ51" s="4304"/>
      <c r="JZK51" s="4299"/>
      <c r="JZL51" s="4300"/>
      <c r="JZM51" s="4301"/>
      <c r="JZN51" s="4302"/>
      <c r="JZO51" s="4299"/>
      <c r="JZP51" s="2602"/>
      <c r="JZQ51" s="4287"/>
      <c r="JZR51" s="4303"/>
      <c r="JZS51" s="4304"/>
      <c r="JZT51" s="2603"/>
      <c r="JZU51" s="4305"/>
      <c r="JZV51" s="4306"/>
      <c r="JZW51" s="4305"/>
      <c r="JZX51" s="4306"/>
      <c r="JZY51" s="4299"/>
      <c r="JZZ51" s="4300"/>
      <c r="KAA51" s="4305"/>
      <c r="KAB51" s="4304"/>
      <c r="KAC51" s="4299"/>
      <c r="KAD51" s="4300"/>
      <c r="KAE51" s="4301"/>
      <c r="KAF51" s="4302"/>
      <c r="KAG51" s="4299"/>
      <c r="KAH51" s="2602"/>
      <c r="KAI51" s="4287"/>
      <c r="KAJ51" s="4303"/>
      <c r="KAK51" s="4304"/>
      <c r="KAL51" s="2603"/>
      <c r="KAM51" s="4305"/>
      <c r="KAN51" s="4306"/>
      <c r="KAO51" s="4305"/>
      <c r="KAP51" s="4306"/>
      <c r="KAQ51" s="4299"/>
      <c r="KAR51" s="4300"/>
      <c r="KAS51" s="4305"/>
      <c r="KAT51" s="4304"/>
      <c r="KAU51" s="4299"/>
      <c r="KAV51" s="4300"/>
      <c r="KAW51" s="4301"/>
      <c r="KAX51" s="4302"/>
      <c r="KAY51" s="4299"/>
      <c r="KAZ51" s="2602"/>
      <c r="KBA51" s="4287"/>
      <c r="KBB51" s="4303"/>
      <c r="KBC51" s="4304"/>
      <c r="KBD51" s="2603"/>
      <c r="KBE51" s="4305"/>
      <c r="KBF51" s="4306"/>
      <c r="KBG51" s="4305"/>
      <c r="KBH51" s="4306"/>
      <c r="KBI51" s="4299"/>
      <c r="KBJ51" s="4300"/>
      <c r="KBK51" s="4305"/>
      <c r="KBL51" s="4304"/>
      <c r="KBM51" s="4299"/>
      <c r="KBN51" s="4300"/>
      <c r="KBO51" s="4301"/>
      <c r="KBP51" s="4302"/>
      <c r="KBQ51" s="4299"/>
      <c r="KBR51" s="2602"/>
      <c r="KBS51" s="4287"/>
      <c r="KBT51" s="4303"/>
      <c r="KBU51" s="4304"/>
      <c r="KBV51" s="2603"/>
      <c r="KBW51" s="4305"/>
      <c r="KBX51" s="4306"/>
      <c r="KBY51" s="4305"/>
      <c r="KBZ51" s="4306"/>
      <c r="KCA51" s="4299"/>
      <c r="KCB51" s="4300"/>
      <c r="KCC51" s="4305"/>
      <c r="KCD51" s="4304"/>
      <c r="KCE51" s="4299"/>
      <c r="KCF51" s="4300"/>
      <c r="KCG51" s="4301"/>
      <c r="KCH51" s="4302"/>
      <c r="KCI51" s="4299"/>
      <c r="KCJ51" s="2602"/>
      <c r="KCK51" s="4287"/>
      <c r="KCL51" s="4303"/>
      <c r="KCM51" s="4304"/>
      <c r="KCN51" s="2603"/>
      <c r="KCO51" s="4305"/>
      <c r="KCP51" s="4306"/>
      <c r="KCQ51" s="4305"/>
      <c r="KCR51" s="4306"/>
      <c r="KCS51" s="4299"/>
      <c r="KCT51" s="4300"/>
      <c r="KCU51" s="4305"/>
      <c r="KCV51" s="4304"/>
      <c r="KCW51" s="4299"/>
      <c r="KCX51" s="4300"/>
      <c r="KCY51" s="4301"/>
      <c r="KCZ51" s="4302"/>
      <c r="KDA51" s="4299"/>
      <c r="KDB51" s="2602"/>
      <c r="KDC51" s="4287"/>
      <c r="KDD51" s="4303"/>
      <c r="KDE51" s="4304"/>
      <c r="KDF51" s="2603"/>
      <c r="KDG51" s="4305"/>
      <c r="KDH51" s="4306"/>
      <c r="KDI51" s="4305"/>
      <c r="KDJ51" s="4306"/>
      <c r="KDK51" s="4299"/>
      <c r="KDL51" s="4300"/>
      <c r="KDM51" s="4305"/>
      <c r="KDN51" s="4304"/>
      <c r="KDO51" s="4299"/>
      <c r="KDP51" s="4300"/>
      <c r="KDQ51" s="4301"/>
      <c r="KDR51" s="4302"/>
      <c r="KDS51" s="4299"/>
      <c r="KDT51" s="2602"/>
      <c r="KDU51" s="4287"/>
      <c r="KDV51" s="4303"/>
      <c r="KDW51" s="4304"/>
      <c r="KDX51" s="2603"/>
      <c r="KDY51" s="4305"/>
      <c r="KDZ51" s="4306"/>
      <c r="KEA51" s="4305"/>
      <c r="KEB51" s="4306"/>
      <c r="KEC51" s="4299"/>
      <c r="KED51" s="4300"/>
      <c r="KEE51" s="4305"/>
      <c r="KEF51" s="4304"/>
      <c r="KEG51" s="4299"/>
      <c r="KEH51" s="4300"/>
      <c r="KEI51" s="4301"/>
      <c r="KEJ51" s="4302"/>
      <c r="KEK51" s="4299"/>
      <c r="KEL51" s="2602"/>
      <c r="KEM51" s="4287"/>
      <c r="KEN51" s="4303"/>
      <c r="KEO51" s="4304"/>
      <c r="KEP51" s="2603"/>
      <c r="KEQ51" s="4305"/>
      <c r="KER51" s="4306"/>
      <c r="KES51" s="4305"/>
      <c r="KET51" s="4306"/>
      <c r="KEU51" s="4299"/>
      <c r="KEV51" s="4300"/>
      <c r="KEW51" s="4305"/>
      <c r="KEX51" s="4304"/>
      <c r="KEY51" s="4299"/>
      <c r="KEZ51" s="4300"/>
      <c r="KFA51" s="4301"/>
      <c r="KFB51" s="4302"/>
      <c r="KFC51" s="4299"/>
      <c r="KFD51" s="2602"/>
      <c r="KFE51" s="4287"/>
      <c r="KFF51" s="4303"/>
      <c r="KFG51" s="4304"/>
      <c r="KFH51" s="2603"/>
      <c r="KFI51" s="4305"/>
      <c r="KFJ51" s="4306"/>
      <c r="KFK51" s="4305"/>
      <c r="KFL51" s="4306"/>
      <c r="KFM51" s="4299"/>
      <c r="KFN51" s="4300"/>
      <c r="KFO51" s="4305"/>
      <c r="KFP51" s="4304"/>
      <c r="KFQ51" s="4299"/>
      <c r="KFR51" s="4300"/>
      <c r="KFS51" s="4301"/>
      <c r="KFT51" s="4302"/>
      <c r="KFU51" s="4299"/>
      <c r="KFV51" s="2602"/>
      <c r="KFW51" s="4287"/>
      <c r="KFX51" s="4303"/>
      <c r="KFY51" s="4304"/>
      <c r="KFZ51" s="2603"/>
      <c r="KGA51" s="4305"/>
      <c r="KGB51" s="4306"/>
      <c r="KGC51" s="4305"/>
      <c r="KGD51" s="4306"/>
      <c r="KGE51" s="4299"/>
      <c r="KGF51" s="4300"/>
      <c r="KGG51" s="4305"/>
      <c r="KGH51" s="4304"/>
      <c r="KGI51" s="4299"/>
      <c r="KGJ51" s="4300"/>
      <c r="KGK51" s="4301"/>
      <c r="KGL51" s="4302"/>
      <c r="KGM51" s="4299"/>
      <c r="KGN51" s="2602"/>
      <c r="KGO51" s="4287"/>
      <c r="KGP51" s="4303"/>
      <c r="KGQ51" s="4304"/>
      <c r="KGR51" s="2603"/>
      <c r="KGS51" s="4305"/>
      <c r="KGT51" s="4306"/>
      <c r="KGU51" s="4305"/>
      <c r="KGV51" s="4306"/>
      <c r="KGW51" s="4299"/>
      <c r="KGX51" s="4300"/>
      <c r="KGY51" s="4305"/>
      <c r="KGZ51" s="4304"/>
      <c r="KHA51" s="4299"/>
      <c r="KHB51" s="4300"/>
      <c r="KHC51" s="4301"/>
      <c r="KHD51" s="4302"/>
      <c r="KHE51" s="4299"/>
      <c r="KHF51" s="2602"/>
      <c r="KHG51" s="4287"/>
      <c r="KHH51" s="4303"/>
      <c r="KHI51" s="4304"/>
      <c r="KHJ51" s="2603"/>
      <c r="KHK51" s="4305"/>
      <c r="KHL51" s="4306"/>
      <c r="KHM51" s="4305"/>
      <c r="KHN51" s="4306"/>
      <c r="KHO51" s="4299"/>
      <c r="KHP51" s="4300"/>
      <c r="KHQ51" s="4305"/>
      <c r="KHR51" s="4304"/>
      <c r="KHS51" s="4299"/>
      <c r="KHT51" s="4300"/>
      <c r="KHU51" s="4301"/>
      <c r="KHV51" s="4302"/>
      <c r="KHW51" s="4299"/>
      <c r="KHX51" s="2602"/>
      <c r="KHY51" s="4287"/>
      <c r="KHZ51" s="4303"/>
      <c r="KIA51" s="4304"/>
      <c r="KIB51" s="2603"/>
      <c r="KIC51" s="4305"/>
      <c r="KID51" s="4306"/>
      <c r="KIE51" s="4305"/>
      <c r="KIF51" s="4306"/>
      <c r="KIG51" s="4299"/>
      <c r="KIH51" s="4300"/>
      <c r="KII51" s="4305"/>
      <c r="KIJ51" s="4304"/>
      <c r="KIK51" s="4299"/>
      <c r="KIL51" s="4300"/>
      <c r="KIM51" s="4301"/>
      <c r="KIN51" s="4302"/>
      <c r="KIO51" s="4299"/>
      <c r="KIP51" s="2602"/>
      <c r="KIQ51" s="4287"/>
      <c r="KIR51" s="4303"/>
      <c r="KIS51" s="4304"/>
      <c r="KIT51" s="2603"/>
      <c r="KIU51" s="4305"/>
      <c r="KIV51" s="4306"/>
      <c r="KIW51" s="4305"/>
      <c r="KIX51" s="4306"/>
      <c r="KIY51" s="4299"/>
      <c r="KIZ51" s="4300"/>
      <c r="KJA51" s="4305"/>
      <c r="KJB51" s="4304"/>
      <c r="KJC51" s="4299"/>
      <c r="KJD51" s="4300"/>
      <c r="KJE51" s="4301"/>
      <c r="KJF51" s="4302"/>
      <c r="KJG51" s="4299"/>
      <c r="KJH51" s="2602"/>
      <c r="KJI51" s="4287"/>
      <c r="KJJ51" s="4303"/>
      <c r="KJK51" s="4304"/>
      <c r="KJL51" s="2603"/>
      <c r="KJM51" s="4305"/>
      <c r="KJN51" s="4306"/>
      <c r="KJO51" s="4305"/>
      <c r="KJP51" s="4306"/>
      <c r="KJQ51" s="4299"/>
      <c r="KJR51" s="4300"/>
      <c r="KJS51" s="4305"/>
      <c r="KJT51" s="4304"/>
      <c r="KJU51" s="4299"/>
      <c r="KJV51" s="4300"/>
      <c r="KJW51" s="4301"/>
      <c r="KJX51" s="4302"/>
      <c r="KJY51" s="4299"/>
      <c r="KJZ51" s="2602"/>
      <c r="KKA51" s="4287"/>
      <c r="KKB51" s="4303"/>
      <c r="KKC51" s="4304"/>
      <c r="KKD51" s="2603"/>
      <c r="KKE51" s="4305"/>
      <c r="KKF51" s="4306"/>
      <c r="KKG51" s="4305"/>
      <c r="KKH51" s="4306"/>
      <c r="KKI51" s="4299"/>
      <c r="KKJ51" s="4300"/>
      <c r="KKK51" s="4305"/>
      <c r="KKL51" s="4304"/>
      <c r="KKM51" s="4299"/>
      <c r="KKN51" s="4300"/>
      <c r="KKO51" s="4301"/>
      <c r="KKP51" s="4302"/>
      <c r="KKQ51" s="4299"/>
      <c r="KKR51" s="2602"/>
      <c r="KKS51" s="4287"/>
      <c r="KKT51" s="4303"/>
      <c r="KKU51" s="4304"/>
      <c r="KKV51" s="2603"/>
      <c r="KKW51" s="4305"/>
      <c r="KKX51" s="4306"/>
      <c r="KKY51" s="4305"/>
      <c r="KKZ51" s="4306"/>
      <c r="KLA51" s="4299"/>
      <c r="KLB51" s="4300"/>
      <c r="KLC51" s="4305"/>
      <c r="KLD51" s="4304"/>
      <c r="KLE51" s="4299"/>
      <c r="KLF51" s="4300"/>
      <c r="KLG51" s="4301"/>
      <c r="KLH51" s="4302"/>
      <c r="KLI51" s="4299"/>
      <c r="KLJ51" s="2602"/>
      <c r="KLK51" s="4287"/>
      <c r="KLL51" s="4303"/>
      <c r="KLM51" s="4304"/>
      <c r="KLN51" s="2603"/>
      <c r="KLO51" s="4305"/>
      <c r="KLP51" s="4306"/>
      <c r="KLQ51" s="4305"/>
      <c r="KLR51" s="4306"/>
      <c r="KLS51" s="4299"/>
      <c r="KLT51" s="4300"/>
      <c r="KLU51" s="4305"/>
      <c r="KLV51" s="4304"/>
      <c r="KLW51" s="4299"/>
      <c r="KLX51" s="4300"/>
      <c r="KLY51" s="4301"/>
      <c r="KLZ51" s="4302"/>
      <c r="KMA51" s="4299"/>
      <c r="KMB51" s="2602"/>
      <c r="KMC51" s="4287"/>
      <c r="KMD51" s="4303"/>
      <c r="KME51" s="4304"/>
      <c r="KMF51" s="2603"/>
      <c r="KMG51" s="4305"/>
      <c r="KMH51" s="4306"/>
      <c r="KMI51" s="4305"/>
      <c r="KMJ51" s="4306"/>
      <c r="KMK51" s="4299"/>
      <c r="KML51" s="4300"/>
      <c r="KMM51" s="4305"/>
      <c r="KMN51" s="4304"/>
      <c r="KMO51" s="4299"/>
      <c r="KMP51" s="4300"/>
      <c r="KMQ51" s="4301"/>
      <c r="KMR51" s="4302"/>
      <c r="KMS51" s="4299"/>
      <c r="KMT51" s="2602"/>
      <c r="KMU51" s="4287"/>
      <c r="KMV51" s="4303"/>
      <c r="KMW51" s="4304"/>
      <c r="KMX51" s="2603"/>
      <c r="KMY51" s="4305"/>
      <c r="KMZ51" s="4306"/>
      <c r="KNA51" s="4305"/>
      <c r="KNB51" s="4306"/>
      <c r="KNC51" s="4299"/>
      <c r="KND51" s="4300"/>
      <c r="KNE51" s="4305"/>
      <c r="KNF51" s="4304"/>
      <c r="KNG51" s="4299"/>
      <c r="KNH51" s="4300"/>
      <c r="KNI51" s="4301"/>
      <c r="KNJ51" s="4302"/>
      <c r="KNK51" s="4299"/>
      <c r="KNL51" s="2602"/>
      <c r="KNM51" s="4287"/>
      <c r="KNN51" s="4303"/>
      <c r="KNO51" s="4304"/>
      <c r="KNP51" s="2603"/>
      <c r="KNQ51" s="4305"/>
      <c r="KNR51" s="4306"/>
      <c r="KNS51" s="4305"/>
      <c r="KNT51" s="4306"/>
      <c r="KNU51" s="4299"/>
      <c r="KNV51" s="4300"/>
      <c r="KNW51" s="4305"/>
      <c r="KNX51" s="4304"/>
      <c r="KNY51" s="4299"/>
      <c r="KNZ51" s="4300"/>
      <c r="KOA51" s="4301"/>
      <c r="KOB51" s="4302"/>
      <c r="KOC51" s="4299"/>
      <c r="KOD51" s="2602"/>
      <c r="KOE51" s="4287"/>
      <c r="KOF51" s="4303"/>
      <c r="KOG51" s="4304"/>
      <c r="KOH51" s="2603"/>
      <c r="KOI51" s="4305"/>
      <c r="KOJ51" s="4306"/>
      <c r="KOK51" s="4305"/>
      <c r="KOL51" s="4306"/>
      <c r="KOM51" s="4299"/>
      <c r="KON51" s="4300"/>
      <c r="KOO51" s="4305"/>
      <c r="KOP51" s="4304"/>
      <c r="KOQ51" s="4299"/>
      <c r="KOR51" s="4300"/>
      <c r="KOS51" s="4301"/>
      <c r="KOT51" s="4302"/>
      <c r="KOU51" s="4299"/>
      <c r="KOV51" s="2602"/>
      <c r="KOW51" s="4287"/>
      <c r="KOX51" s="4303"/>
      <c r="KOY51" s="4304"/>
      <c r="KOZ51" s="2603"/>
      <c r="KPA51" s="4305"/>
      <c r="KPB51" s="4306"/>
      <c r="KPC51" s="4305"/>
      <c r="KPD51" s="4306"/>
      <c r="KPE51" s="4299"/>
      <c r="KPF51" s="4300"/>
      <c r="KPG51" s="4305"/>
      <c r="KPH51" s="4304"/>
      <c r="KPI51" s="4299"/>
      <c r="KPJ51" s="4300"/>
      <c r="KPK51" s="4301"/>
      <c r="KPL51" s="4302"/>
      <c r="KPM51" s="4299"/>
      <c r="KPN51" s="2602"/>
      <c r="KPO51" s="4287"/>
      <c r="KPP51" s="4303"/>
      <c r="KPQ51" s="4304"/>
      <c r="KPR51" s="2603"/>
      <c r="KPS51" s="4305"/>
      <c r="KPT51" s="4306"/>
      <c r="KPU51" s="4305"/>
      <c r="KPV51" s="4306"/>
      <c r="KPW51" s="4299"/>
      <c r="KPX51" s="4300"/>
      <c r="KPY51" s="4305"/>
      <c r="KPZ51" s="4304"/>
      <c r="KQA51" s="4299"/>
      <c r="KQB51" s="4300"/>
      <c r="KQC51" s="4301"/>
      <c r="KQD51" s="4302"/>
      <c r="KQE51" s="4299"/>
      <c r="KQF51" s="2602"/>
      <c r="KQG51" s="4287"/>
      <c r="KQH51" s="4303"/>
      <c r="KQI51" s="4304"/>
      <c r="KQJ51" s="2603"/>
      <c r="KQK51" s="4305"/>
      <c r="KQL51" s="4306"/>
      <c r="KQM51" s="4305"/>
      <c r="KQN51" s="4306"/>
      <c r="KQO51" s="4299"/>
      <c r="KQP51" s="4300"/>
      <c r="KQQ51" s="4305"/>
      <c r="KQR51" s="4304"/>
      <c r="KQS51" s="4299"/>
      <c r="KQT51" s="4300"/>
      <c r="KQU51" s="4301"/>
      <c r="KQV51" s="4302"/>
      <c r="KQW51" s="4299"/>
      <c r="KQX51" s="2602"/>
      <c r="KQY51" s="4287"/>
      <c r="KQZ51" s="4303"/>
      <c r="KRA51" s="4304"/>
      <c r="KRB51" s="2603"/>
      <c r="KRC51" s="4305"/>
      <c r="KRD51" s="4306"/>
      <c r="KRE51" s="4305"/>
      <c r="KRF51" s="4306"/>
      <c r="KRG51" s="4299"/>
      <c r="KRH51" s="4300"/>
      <c r="KRI51" s="4305"/>
      <c r="KRJ51" s="4304"/>
      <c r="KRK51" s="4299"/>
      <c r="KRL51" s="4300"/>
      <c r="KRM51" s="4301"/>
      <c r="KRN51" s="4302"/>
      <c r="KRO51" s="4299"/>
      <c r="KRP51" s="2602"/>
      <c r="KRQ51" s="4287"/>
      <c r="KRR51" s="4303"/>
      <c r="KRS51" s="4304"/>
      <c r="KRT51" s="2603"/>
      <c r="KRU51" s="4305"/>
      <c r="KRV51" s="4306"/>
      <c r="KRW51" s="4305"/>
      <c r="KRX51" s="4306"/>
      <c r="KRY51" s="4299"/>
      <c r="KRZ51" s="4300"/>
      <c r="KSA51" s="4305"/>
      <c r="KSB51" s="4304"/>
      <c r="KSC51" s="4299"/>
      <c r="KSD51" s="4300"/>
      <c r="KSE51" s="4301"/>
      <c r="KSF51" s="4302"/>
      <c r="KSG51" s="4299"/>
      <c r="KSH51" s="2602"/>
      <c r="KSI51" s="4287"/>
      <c r="KSJ51" s="4303"/>
      <c r="KSK51" s="4304"/>
      <c r="KSL51" s="2603"/>
      <c r="KSM51" s="4305"/>
      <c r="KSN51" s="4306"/>
      <c r="KSO51" s="4305"/>
      <c r="KSP51" s="4306"/>
      <c r="KSQ51" s="4299"/>
      <c r="KSR51" s="4300"/>
      <c r="KSS51" s="4305"/>
      <c r="KST51" s="4304"/>
      <c r="KSU51" s="4299"/>
      <c r="KSV51" s="4300"/>
      <c r="KSW51" s="4301"/>
      <c r="KSX51" s="4302"/>
      <c r="KSY51" s="4299"/>
      <c r="KSZ51" s="2602"/>
      <c r="KTA51" s="4287"/>
      <c r="KTB51" s="4303"/>
      <c r="KTC51" s="4304"/>
      <c r="KTD51" s="2603"/>
      <c r="KTE51" s="4305"/>
      <c r="KTF51" s="4306"/>
      <c r="KTG51" s="4305"/>
      <c r="KTH51" s="4306"/>
      <c r="KTI51" s="4299"/>
      <c r="KTJ51" s="4300"/>
      <c r="KTK51" s="4305"/>
      <c r="KTL51" s="4304"/>
      <c r="KTM51" s="4299"/>
      <c r="KTN51" s="4300"/>
      <c r="KTO51" s="4301"/>
      <c r="KTP51" s="4302"/>
      <c r="KTQ51" s="4299"/>
      <c r="KTR51" s="2602"/>
      <c r="KTS51" s="4287"/>
      <c r="KTT51" s="4303"/>
      <c r="KTU51" s="4304"/>
      <c r="KTV51" s="2603"/>
      <c r="KTW51" s="4305"/>
      <c r="KTX51" s="4306"/>
      <c r="KTY51" s="4305"/>
      <c r="KTZ51" s="4306"/>
      <c r="KUA51" s="4299"/>
      <c r="KUB51" s="4300"/>
      <c r="KUC51" s="4305"/>
      <c r="KUD51" s="4304"/>
      <c r="KUE51" s="4299"/>
      <c r="KUF51" s="4300"/>
      <c r="KUG51" s="4301"/>
      <c r="KUH51" s="4302"/>
      <c r="KUI51" s="4299"/>
      <c r="KUJ51" s="2602"/>
      <c r="KUK51" s="4287"/>
      <c r="KUL51" s="4303"/>
      <c r="KUM51" s="4304"/>
      <c r="KUN51" s="2603"/>
      <c r="KUO51" s="4305"/>
      <c r="KUP51" s="4306"/>
      <c r="KUQ51" s="4305"/>
      <c r="KUR51" s="4306"/>
      <c r="KUS51" s="4299"/>
      <c r="KUT51" s="4300"/>
      <c r="KUU51" s="4305"/>
      <c r="KUV51" s="4304"/>
      <c r="KUW51" s="4299"/>
      <c r="KUX51" s="4300"/>
      <c r="KUY51" s="4301"/>
      <c r="KUZ51" s="4302"/>
      <c r="KVA51" s="4299"/>
      <c r="KVB51" s="2602"/>
      <c r="KVC51" s="4287"/>
      <c r="KVD51" s="4303"/>
      <c r="KVE51" s="4304"/>
      <c r="KVF51" s="2603"/>
      <c r="KVG51" s="4305"/>
      <c r="KVH51" s="4306"/>
      <c r="KVI51" s="4305"/>
      <c r="KVJ51" s="4306"/>
      <c r="KVK51" s="4299"/>
      <c r="KVL51" s="4300"/>
      <c r="KVM51" s="4305"/>
      <c r="KVN51" s="4304"/>
      <c r="KVO51" s="4299"/>
      <c r="KVP51" s="4300"/>
      <c r="KVQ51" s="4301"/>
      <c r="KVR51" s="4302"/>
      <c r="KVS51" s="4299"/>
      <c r="KVT51" s="2602"/>
      <c r="KVU51" s="4287"/>
      <c r="KVV51" s="4303"/>
      <c r="KVW51" s="4304"/>
      <c r="KVX51" s="2603"/>
      <c r="KVY51" s="4305"/>
      <c r="KVZ51" s="4306"/>
      <c r="KWA51" s="4305"/>
      <c r="KWB51" s="4306"/>
      <c r="KWC51" s="4299"/>
      <c r="KWD51" s="4300"/>
      <c r="KWE51" s="4305"/>
      <c r="KWF51" s="4304"/>
      <c r="KWG51" s="4299"/>
      <c r="KWH51" s="4300"/>
      <c r="KWI51" s="4301"/>
      <c r="KWJ51" s="4302"/>
      <c r="KWK51" s="4299"/>
      <c r="KWL51" s="2602"/>
      <c r="KWM51" s="4287"/>
      <c r="KWN51" s="4303"/>
      <c r="KWO51" s="4304"/>
      <c r="KWP51" s="2603"/>
      <c r="KWQ51" s="4305"/>
      <c r="KWR51" s="4306"/>
      <c r="KWS51" s="4305"/>
      <c r="KWT51" s="4306"/>
      <c r="KWU51" s="4299"/>
      <c r="KWV51" s="4300"/>
      <c r="KWW51" s="4305"/>
      <c r="KWX51" s="4304"/>
      <c r="KWY51" s="4299"/>
      <c r="KWZ51" s="4300"/>
      <c r="KXA51" s="4301"/>
      <c r="KXB51" s="4302"/>
      <c r="KXC51" s="4299"/>
      <c r="KXD51" s="2602"/>
      <c r="KXE51" s="4287"/>
      <c r="KXF51" s="4303"/>
      <c r="KXG51" s="4304"/>
      <c r="KXH51" s="2603"/>
      <c r="KXI51" s="4305"/>
      <c r="KXJ51" s="4306"/>
      <c r="KXK51" s="4305"/>
      <c r="KXL51" s="4306"/>
      <c r="KXM51" s="4299"/>
      <c r="KXN51" s="4300"/>
      <c r="KXO51" s="4305"/>
      <c r="KXP51" s="4304"/>
      <c r="KXQ51" s="4299"/>
      <c r="KXR51" s="4300"/>
      <c r="KXS51" s="4301"/>
      <c r="KXT51" s="4302"/>
      <c r="KXU51" s="4299"/>
      <c r="KXV51" s="2602"/>
      <c r="KXW51" s="4287"/>
      <c r="KXX51" s="4303"/>
      <c r="KXY51" s="4304"/>
      <c r="KXZ51" s="2603"/>
      <c r="KYA51" s="4305"/>
      <c r="KYB51" s="4306"/>
      <c r="KYC51" s="4305"/>
      <c r="KYD51" s="4306"/>
      <c r="KYE51" s="4299"/>
      <c r="KYF51" s="4300"/>
      <c r="KYG51" s="4305"/>
      <c r="KYH51" s="4304"/>
      <c r="KYI51" s="4299"/>
      <c r="KYJ51" s="4300"/>
      <c r="KYK51" s="4301"/>
      <c r="KYL51" s="4302"/>
      <c r="KYM51" s="4299"/>
      <c r="KYN51" s="2602"/>
      <c r="KYO51" s="4287"/>
      <c r="KYP51" s="4303"/>
      <c r="KYQ51" s="4304"/>
      <c r="KYR51" s="2603"/>
      <c r="KYS51" s="4305"/>
      <c r="KYT51" s="4306"/>
      <c r="KYU51" s="4305"/>
      <c r="KYV51" s="4306"/>
      <c r="KYW51" s="4299"/>
      <c r="KYX51" s="4300"/>
      <c r="KYY51" s="4305"/>
      <c r="KYZ51" s="4304"/>
      <c r="KZA51" s="4299"/>
      <c r="KZB51" s="4300"/>
      <c r="KZC51" s="4301"/>
      <c r="KZD51" s="4302"/>
      <c r="KZE51" s="4299"/>
      <c r="KZF51" s="2602"/>
      <c r="KZG51" s="4287"/>
      <c r="KZH51" s="4303"/>
      <c r="KZI51" s="4304"/>
      <c r="KZJ51" s="2603"/>
      <c r="KZK51" s="4305"/>
      <c r="KZL51" s="4306"/>
      <c r="KZM51" s="4305"/>
      <c r="KZN51" s="4306"/>
      <c r="KZO51" s="4299"/>
      <c r="KZP51" s="4300"/>
      <c r="KZQ51" s="4305"/>
      <c r="KZR51" s="4304"/>
      <c r="KZS51" s="4299"/>
      <c r="KZT51" s="4300"/>
      <c r="KZU51" s="4301"/>
      <c r="KZV51" s="4302"/>
      <c r="KZW51" s="4299"/>
      <c r="KZX51" s="2602"/>
      <c r="KZY51" s="4287"/>
      <c r="KZZ51" s="4303"/>
      <c r="LAA51" s="4304"/>
      <c r="LAB51" s="2603"/>
      <c r="LAC51" s="4305"/>
      <c r="LAD51" s="4306"/>
      <c r="LAE51" s="4305"/>
      <c r="LAF51" s="4306"/>
      <c r="LAG51" s="4299"/>
      <c r="LAH51" s="4300"/>
      <c r="LAI51" s="4305"/>
      <c r="LAJ51" s="4304"/>
      <c r="LAK51" s="4299"/>
      <c r="LAL51" s="4300"/>
      <c r="LAM51" s="4301"/>
      <c r="LAN51" s="4302"/>
      <c r="LAO51" s="4299"/>
      <c r="LAP51" s="2602"/>
      <c r="LAQ51" s="4287"/>
      <c r="LAR51" s="4303"/>
      <c r="LAS51" s="4304"/>
      <c r="LAT51" s="2603"/>
      <c r="LAU51" s="4305"/>
      <c r="LAV51" s="4306"/>
      <c r="LAW51" s="4305"/>
      <c r="LAX51" s="4306"/>
      <c r="LAY51" s="4299"/>
      <c r="LAZ51" s="4300"/>
      <c r="LBA51" s="4305"/>
      <c r="LBB51" s="4304"/>
      <c r="LBC51" s="4299"/>
      <c r="LBD51" s="4300"/>
      <c r="LBE51" s="4301"/>
      <c r="LBF51" s="4302"/>
      <c r="LBG51" s="4299"/>
      <c r="LBH51" s="2602"/>
      <c r="LBI51" s="4287"/>
      <c r="LBJ51" s="4303"/>
      <c r="LBK51" s="4304"/>
      <c r="LBL51" s="2603"/>
      <c r="LBM51" s="4305"/>
      <c r="LBN51" s="4306"/>
      <c r="LBO51" s="4305"/>
      <c r="LBP51" s="4306"/>
      <c r="LBQ51" s="4299"/>
      <c r="LBR51" s="4300"/>
      <c r="LBS51" s="4305"/>
      <c r="LBT51" s="4304"/>
      <c r="LBU51" s="4299"/>
      <c r="LBV51" s="4300"/>
      <c r="LBW51" s="4301"/>
      <c r="LBX51" s="4302"/>
      <c r="LBY51" s="4299"/>
      <c r="LBZ51" s="2602"/>
      <c r="LCA51" s="4287"/>
      <c r="LCB51" s="4303"/>
      <c r="LCC51" s="4304"/>
      <c r="LCD51" s="2603"/>
      <c r="LCE51" s="4305"/>
      <c r="LCF51" s="4306"/>
      <c r="LCG51" s="4305"/>
      <c r="LCH51" s="4306"/>
      <c r="LCI51" s="4299"/>
      <c r="LCJ51" s="4300"/>
      <c r="LCK51" s="4305"/>
      <c r="LCL51" s="4304"/>
      <c r="LCM51" s="4299"/>
      <c r="LCN51" s="4300"/>
      <c r="LCO51" s="4301"/>
      <c r="LCP51" s="4302"/>
      <c r="LCQ51" s="4299"/>
      <c r="LCR51" s="2602"/>
      <c r="LCS51" s="4287"/>
      <c r="LCT51" s="4303"/>
      <c r="LCU51" s="4304"/>
      <c r="LCV51" s="2603"/>
      <c r="LCW51" s="4305"/>
      <c r="LCX51" s="4306"/>
      <c r="LCY51" s="4305"/>
      <c r="LCZ51" s="4306"/>
      <c r="LDA51" s="4299"/>
      <c r="LDB51" s="4300"/>
      <c r="LDC51" s="4305"/>
      <c r="LDD51" s="4304"/>
      <c r="LDE51" s="4299"/>
      <c r="LDF51" s="4300"/>
      <c r="LDG51" s="4301"/>
      <c r="LDH51" s="4302"/>
      <c r="LDI51" s="4299"/>
      <c r="LDJ51" s="2602"/>
      <c r="LDK51" s="4287"/>
      <c r="LDL51" s="4303"/>
      <c r="LDM51" s="4304"/>
      <c r="LDN51" s="2603"/>
      <c r="LDO51" s="4305"/>
      <c r="LDP51" s="4306"/>
      <c r="LDQ51" s="4305"/>
      <c r="LDR51" s="4306"/>
      <c r="LDS51" s="4299"/>
      <c r="LDT51" s="4300"/>
      <c r="LDU51" s="4305"/>
      <c r="LDV51" s="4304"/>
      <c r="LDW51" s="4299"/>
      <c r="LDX51" s="4300"/>
      <c r="LDY51" s="4301"/>
      <c r="LDZ51" s="4302"/>
      <c r="LEA51" s="4299"/>
      <c r="LEB51" s="2602"/>
      <c r="LEC51" s="4287"/>
      <c r="LED51" s="4303"/>
      <c r="LEE51" s="4304"/>
      <c r="LEF51" s="2603"/>
      <c r="LEG51" s="4305"/>
      <c r="LEH51" s="4306"/>
      <c r="LEI51" s="4305"/>
      <c r="LEJ51" s="4306"/>
      <c r="LEK51" s="4299"/>
      <c r="LEL51" s="4300"/>
      <c r="LEM51" s="4305"/>
      <c r="LEN51" s="4304"/>
      <c r="LEO51" s="4299"/>
      <c r="LEP51" s="4300"/>
      <c r="LEQ51" s="4301"/>
      <c r="LER51" s="4302"/>
      <c r="LES51" s="4299"/>
      <c r="LET51" s="2602"/>
      <c r="LEU51" s="4287"/>
      <c r="LEV51" s="4303"/>
      <c r="LEW51" s="4304"/>
      <c r="LEX51" s="2603"/>
      <c r="LEY51" s="4305"/>
      <c r="LEZ51" s="4306"/>
      <c r="LFA51" s="4305"/>
      <c r="LFB51" s="4306"/>
      <c r="LFC51" s="4299"/>
      <c r="LFD51" s="4300"/>
      <c r="LFE51" s="4305"/>
      <c r="LFF51" s="4304"/>
      <c r="LFG51" s="4299"/>
      <c r="LFH51" s="4300"/>
      <c r="LFI51" s="4301"/>
      <c r="LFJ51" s="4302"/>
      <c r="LFK51" s="4299"/>
      <c r="LFL51" s="2602"/>
      <c r="LFM51" s="4287"/>
      <c r="LFN51" s="4303"/>
      <c r="LFO51" s="4304"/>
      <c r="LFP51" s="2603"/>
      <c r="LFQ51" s="4305"/>
      <c r="LFR51" s="4306"/>
      <c r="LFS51" s="4305"/>
      <c r="LFT51" s="4306"/>
      <c r="LFU51" s="4299"/>
      <c r="LFV51" s="4300"/>
      <c r="LFW51" s="4305"/>
      <c r="LFX51" s="4304"/>
      <c r="LFY51" s="4299"/>
      <c r="LFZ51" s="4300"/>
      <c r="LGA51" s="4301"/>
      <c r="LGB51" s="4302"/>
      <c r="LGC51" s="4299"/>
      <c r="LGD51" s="2602"/>
      <c r="LGE51" s="4287"/>
      <c r="LGF51" s="4303"/>
      <c r="LGG51" s="4304"/>
      <c r="LGH51" s="2603"/>
      <c r="LGI51" s="4305"/>
      <c r="LGJ51" s="4306"/>
      <c r="LGK51" s="4305"/>
      <c r="LGL51" s="4306"/>
      <c r="LGM51" s="4299"/>
      <c r="LGN51" s="4300"/>
      <c r="LGO51" s="4305"/>
      <c r="LGP51" s="4304"/>
      <c r="LGQ51" s="4299"/>
      <c r="LGR51" s="4300"/>
      <c r="LGS51" s="4301"/>
      <c r="LGT51" s="4302"/>
      <c r="LGU51" s="4299"/>
      <c r="LGV51" s="2602"/>
      <c r="LGW51" s="4287"/>
      <c r="LGX51" s="4303"/>
      <c r="LGY51" s="4304"/>
      <c r="LGZ51" s="2603"/>
      <c r="LHA51" s="4305"/>
      <c r="LHB51" s="4306"/>
      <c r="LHC51" s="4305"/>
      <c r="LHD51" s="4306"/>
      <c r="LHE51" s="4299"/>
      <c r="LHF51" s="4300"/>
      <c r="LHG51" s="4305"/>
      <c r="LHH51" s="4304"/>
      <c r="LHI51" s="4299"/>
      <c r="LHJ51" s="4300"/>
      <c r="LHK51" s="4301"/>
      <c r="LHL51" s="4302"/>
      <c r="LHM51" s="4299"/>
      <c r="LHN51" s="2602"/>
      <c r="LHO51" s="4287"/>
      <c r="LHP51" s="4303"/>
      <c r="LHQ51" s="4304"/>
      <c r="LHR51" s="2603"/>
      <c r="LHS51" s="4305"/>
      <c r="LHT51" s="4306"/>
      <c r="LHU51" s="4305"/>
      <c r="LHV51" s="4306"/>
      <c r="LHW51" s="4299"/>
      <c r="LHX51" s="4300"/>
      <c r="LHY51" s="4305"/>
      <c r="LHZ51" s="4304"/>
      <c r="LIA51" s="4299"/>
      <c r="LIB51" s="4300"/>
      <c r="LIC51" s="4301"/>
      <c r="LID51" s="4302"/>
      <c r="LIE51" s="4299"/>
      <c r="LIF51" s="2602"/>
      <c r="LIG51" s="4287"/>
      <c r="LIH51" s="4303"/>
      <c r="LII51" s="4304"/>
      <c r="LIJ51" s="2603"/>
      <c r="LIK51" s="4305"/>
      <c r="LIL51" s="4306"/>
      <c r="LIM51" s="4305"/>
      <c r="LIN51" s="4306"/>
      <c r="LIO51" s="4299"/>
      <c r="LIP51" s="4300"/>
      <c r="LIQ51" s="4305"/>
      <c r="LIR51" s="4304"/>
      <c r="LIS51" s="4299"/>
      <c r="LIT51" s="4300"/>
      <c r="LIU51" s="4301"/>
      <c r="LIV51" s="4302"/>
      <c r="LIW51" s="4299"/>
      <c r="LIX51" s="2602"/>
      <c r="LIY51" s="4287"/>
      <c r="LIZ51" s="4303"/>
      <c r="LJA51" s="4304"/>
      <c r="LJB51" s="2603"/>
      <c r="LJC51" s="4305"/>
      <c r="LJD51" s="4306"/>
      <c r="LJE51" s="4305"/>
      <c r="LJF51" s="4306"/>
      <c r="LJG51" s="4299"/>
      <c r="LJH51" s="4300"/>
      <c r="LJI51" s="4305"/>
      <c r="LJJ51" s="4304"/>
      <c r="LJK51" s="4299"/>
      <c r="LJL51" s="4300"/>
      <c r="LJM51" s="4301"/>
      <c r="LJN51" s="4302"/>
      <c r="LJO51" s="4299"/>
      <c r="LJP51" s="2602"/>
      <c r="LJQ51" s="4287"/>
      <c r="LJR51" s="4303"/>
      <c r="LJS51" s="4304"/>
      <c r="LJT51" s="2603"/>
      <c r="LJU51" s="4305"/>
      <c r="LJV51" s="4306"/>
      <c r="LJW51" s="4305"/>
      <c r="LJX51" s="4306"/>
      <c r="LJY51" s="4299"/>
      <c r="LJZ51" s="4300"/>
      <c r="LKA51" s="4305"/>
      <c r="LKB51" s="4304"/>
      <c r="LKC51" s="4299"/>
      <c r="LKD51" s="4300"/>
      <c r="LKE51" s="4301"/>
      <c r="LKF51" s="4302"/>
      <c r="LKG51" s="4299"/>
      <c r="LKH51" s="2602"/>
      <c r="LKI51" s="4287"/>
      <c r="LKJ51" s="4303"/>
      <c r="LKK51" s="4304"/>
      <c r="LKL51" s="2603"/>
      <c r="LKM51" s="4305"/>
      <c r="LKN51" s="4306"/>
      <c r="LKO51" s="4305"/>
      <c r="LKP51" s="4306"/>
      <c r="LKQ51" s="4299"/>
      <c r="LKR51" s="4300"/>
      <c r="LKS51" s="4305"/>
      <c r="LKT51" s="4304"/>
      <c r="LKU51" s="4299"/>
      <c r="LKV51" s="4300"/>
      <c r="LKW51" s="4301"/>
      <c r="LKX51" s="4302"/>
      <c r="LKY51" s="4299"/>
      <c r="LKZ51" s="2602"/>
      <c r="LLA51" s="4287"/>
      <c r="LLB51" s="4303"/>
      <c r="LLC51" s="4304"/>
      <c r="LLD51" s="2603"/>
      <c r="LLE51" s="4305"/>
      <c r="LLF51" s="4306"/>
      <c r="LLG51" s="4305"/>
      <c r="LLH51" s="4306"/>
      <c r="LLI51" s="4299"/>
      <c r="LLJ51" s="4300"/>
      <c r="LLK51" s="4305"/>
      <c r="LLL51" s="4304"/>
      <c r="LLM51" s="4299"/>
      <c r="LLN51" s="4300"/>
      <c r="LLO51" s="4301"/>
      <c r="LLP51" s="4302"/>
      <c r="LLQ51" s="4299"/>
      <c r="LLR51" s="2602"/>
      <c r="LLS51" s="4287"/>
      <c r="LLT51" s="4303"/>
      <c r="LLU51" s="4304"/>
      <c r="LLV51" s="2603"/>
      <c r="LLW51" s="4305"/>
      <c r="LLX51" s="4306"/>
      <c r="LLY51" s="4305"/>
      <c r="LLZ51" s="4306"/>
      <c r="LMA51" s="4299"/>
      <c r="LMB51" s="4300"/>
      <c r="LMC51" s="4305"/>
      <c r="LMD51" s="4304"/>
      <c r="LME51" s="4299"/>
      <c r="LMF51" s="4300"/>
      <c r="LMG51" s="4301"/>
      <c r="LMH51" s="4302"/>
      <c r="LMI51" s="4299"/>
      <c r="LMJ51" s="2602"/>
      <c r="LMK51" s="4287"/>
      <c r="LML51" s="4303"/>
      <c r="LMM51" s="4304"/>
      <c r="LMN51" s="2603"/>
      <c r="LMO51" s="4305"/>
      <c r="LMP51" s="4306"/>
      <c r="LMQ51" s="4305"/>
      <c r="LMR51" s="4306"/>
      <c r="LMS51" s="4299"/>
      <c r="LMT51" s="4300"/>
      <c r="LMU51" s="4305"/>
      <c r="LMV51" s="4304"/>
      <c r="LMW51" s="4299"/>
      <c r="LMX51" s="4300"/>
      <c r="LMY51" s="4301"/>
      <c r="LMZ51" s="4302"/>
      <c r="LNA51" s="4299"/>
      <c r="LNB51" s="2602"/>
      <c r="LNC51" s="4287"/>
      <c r="LND51" s="4303"/>
      <c r="LNE51" s="4304"/>
      <c r="LNF51" s="2603"/>
      <c r="LNG51" s="4305"/>
      <c r="LNH51" s="4306"/>
      <c r="LNI51" s="4305"/>
      <c r="LNJ51" s="4306"/>
      <c r="LNK51" s="4299"/>
      <c r="LNL51" s="4300"/>
      <c r="LNM51" s="4305"/>
      <c r="LNN51" s="4304"/>
      <c r="LNO51" s="4299"/>
      <c r="LNP51" s="4300"/>
      <c r="LNQ51" s="4301"/>
      <c r="LNR51" s="4302"/>
      <c r="LNS51" s="4299"/>
      <c r="LNT51" s="2602"/>
      <c r="LNU51" s="4287"/>
      <c r="LNV51" s="4303"/>
      <c r="LNW51" s="4304"/>
      <c r="LNX51" s="2603"/>
      <c r="LNY51" s="4305"/>
      <c r="LNZ51" s="4306"/>
      <c r="LOA51" s="4305"/>
      <c r="LOB51" s="4306"/>
      <c r="LOC51" s="4299"/>
      <c r="LOD51" s="4300"/>
      <c r="LOE51" s="4305"/>
      <c r="LOF51" s="4304"/>
      <c r="LOG51" s="4299"/>
      <c r="LOH51" s="4300"/>
      <c r="LOI51" s="4301"/>
      <c r="LOJ51" s="4302"/>
      <c r="LOK51" s="4299"/>
      <c r="LOL51" s="2602"/>
      <c r="LOM51" s="4287"/>
      <c r="LON51" s="4303"/>
      <c r="LOO51" s="4304"/>
      <c r="LOP51" s="2603"/>
      <c r="LOQ51" s="4305"/>
      <c r="LOR51" s="4306"/>
      <c r="LOS51" s="4305"/>
      <c r="LOT51" s="4306"/>
      <c r="LOU51" s="4299"/>
      <c r="LOV51" s="4300"/>
      <c r="LOW51" s="4305"/>
      <c r="LOX51" s="4304"/>
      <c r="LOY51" s="4299"/>
      <c r="LOZ51" s="4300"/>
      <c r="LPA51" s="4301"/>
      <c r="LPB51" s="4302"/>
      <c r="LPC51" s="4299"/>
      <c r="LPD51" s="2602"/>
      <c r="LPE51" s="4287"/>
      <c r="LPF51" s="4303"/>
      <c r="LPG51" s="4304"/>
      <c r="LPH51" s="2603"/>
      <c r="LPI51" s="4305"/>
      <c r="LPJ51" s="4306"/>
      <c r="LPK51" s="4305"/>
      <c r="LPL51" s="4306"/>
      <c r="LPM51" s="4299"/>
      <c r="LPN51" s="4300"/>
      <c r="LPO51" s="4305"/>
      <c r="LPP51" s="4304"/>
      <c r="LPQ51" s="4299"/>
      <c r="LPR51" s="4300"/>
      <c r="LPS51" s="4301"/>
      <c r="LPT51" s="4302"/>
      <c r="LPU51" s="4299"/>
      <c r="LPV51" s="2602"/>
      <c r="LPW51" s="4287"/>
      <c r="LPX51" s="4303"/>
      <c r="LPY51" s="4304"/>
      <c r="LPZ51" s="2603"/>
      <c r="LQA51" s="4305"/>
      <c r="LQB51" s="4306"/>
      <c r="LQC51" s="4305"/>
      <c r="LQD51" s="4306"/>
      <c r="LQE51" s="4299"/>
      <c r="LQF51" s="4300"/>
      <c r="LQG51" s="4305"/>
      <c r="LQH51" s="4304"/>
      <c r="LQI51" s="4299"/>
      <c r="LQJ51" s="4300"/>
      <c r="LQK51" s="4301"/>
      <c r="LQL51" s="4302"/>
      <c r="LQM51" s="4299"/>
      <c r="LQN51" s="2602"/>
      <c r="LQO51" s="4287"/>
      <c r="LQP51" s="4303"/>
      <c r="LQQ51" s="4304"/>
      <c r="LQR51" s="2603"/>
      <c r="LQS51" s="4305"/>
      <c r="LQT51" s="4306"/>
      <c r="LQU51" s="4305"/>
      <c r="LQV51" s="4306"/>
      <c r="LQW51" s="4299"/>
      <c r="LQX51" s="4300"/>
      <c r="LQY51" s="4305"/>
      <c r="LQZ51" s="4304"/>
      <c r="LRA51" s="4299"/>
      <c r="LRB51" s="4300"/>
      <c r="LRC51" s="4301"/>
      <c r="LRD51" s="4302"/>
      <c r="LRE51" s="4299"/>
      <c r="LRF51" s="2602"/>
      <c r="LRG51" s="4287"/>
      <c r="LRH51" s="4303"/>
      <c r="LRI51" s="4304"/>
      <c r="LRJ51" s="2603"/>
      <c r="LRK51" s="4305"/>
      <c r="LRL51" s="4306"/>
      <c r="LRM51" s="4305"/>
      <c r="LRN51" s="4306"/>
      <c r="LRO51" s="4299"/>
      <c r="LRP51" s="4300"/>
      <c r="LRQ51" s="4305"/>
      <c r="LRR51" s="4304"/>
      <c r="LRS51" s="4299"/>
      <c r="LRT51" s="4300"/>
      <c r="LRU51" s="4301"/>
      <c r="LRV51" s="4302"/>
      <c r="LRW51" s="4299"/>
      <c r="LRX51" s="2602"/>
      <c r="LRY51" s="4287"/>
      <c r="LRZ51" s="4303"/>
      <c r="LSA51" s="4304"/>
      <c r="LSB51" s="2603"/>
      <c r="LSC51" s="4305"/>
      <c r="LSD51" s="4306"/>
      <c r="LSE51" s="4305"/>
      <c r="LSF51" s="4306"/>
      <c r="LSG51" s="4299"/>
      <c r="LSH51" s="4300"/>
      <c r="LSI51" s="4305"/>
      <c r="LSJ51" s="4304"/>
      <c r="LSK51" s="4299"/>
      <c r="LSL51" s="4300"/>
      <c r="LSM51" s="4301"/>
      <c r="LSN51" s="4302"/>
      <c r="LSO51" s="4299"/>
      <c r="LSP51" s="2602"/>
      <c r="LSQ51" s="4287"/>
      <c r="LSR51" s="4303"/>
      <c r="LSS51" s="4304"/>
      <c r="LST51" s="2603"/>
      <c r="LSU51" s="4305"/>
      <c r="LSV51" s="4306"/>
      <c r="LSW51" s="4305"/>
      <c r="LSX51" s="4306"/>
      <c r="LSY51" s="4299"/>
      <c r="LSZ51" s="4300"/>
      <c r="LTA51" s="4305"/>
      <c r="LTB51" s="4304"/>
      <c r="LTC51" s="4299"/>
      <c r="LTD51" s="4300"/>
      <c r="LTE51" s="4301"/>
      <c r="LTF51" s="4302"/>
      <c r="LTG51" s="4299"/>
      <c r="LTH51" s="2602"/>
      <c r="LTI51" s="4287"/>
      <c r="LTJ51" s="4303"/>
      <c r="LTK51" s="4304"/>
      <c r="LTL51" s="2603"/>
      <c r="LTM51" s="4305"/>
      <c r="LTN51" s="4306"/>
      <c r="LTO51" s="4305"/>
      <c r="LTP51" s="4306"/>
      <c r="LTQ51" s="4299"/>
      <c r="LTR51" s="4300"/>
      <c r="LTS51" s="4305"/>
      <c r="LTT51" s="4304"/>
      <c r="LTU51" s="4299"/>
      <c r="LTV51" s="4300"/>
      <c r="LTW51" s="4301"/>
      <c r="LTX51" s="4302"/>
      <c r="LTY51" s="4299"/>
      <c r="LTZ51" s="2602"/>
      <c r="LUA51" s="4287"/>
      <c r="LUB51" s="4303"/>
      <c r="LUC51" s="4304"/>
      <c r="LUD51" s="2603"/>
      <c r="LUE51" s="4305"/>
      <c r="LUF51" s="4306"/>
      <c r="LUG51" s="4305"/>
      <c r="LUH51" s="4306"/>
      <c r="LUI51" s="4299"/>
      <c r="LUJ51" s="4300"/>
      <c r="LUK51" s="4305"/>
      <c r="LUL51" s="4304"/>
      <c r="LUM51" s="4299"/>
      <c r="LUN51" s="4300"/>
      <c r="LUO51" s="4301"/>
      <c r="LUP51" s="4302"/>
      <c r="LUQ51" s="4299"/>
      <c r="LUR51" s="2602"/>
      <c r="LUS51" s="4287"/>
      <c r="LUT51" s="4303"/>
      <c r="LUU51" s="4304"/>
      <c r="LUV51" s="2603"/>
      <c r="LUW51" s="4305"/>
      <c r="LUX51" s="4306"/>
      <c r="LUY51" s="4305"/>
      <c r="LUZ51" s="4306"/>
      <c r="LVA51" s="4299"/>
      <c r="LVB51" s="4300"/>
      <c r="LVC51" s="4305"/>
      <c r="LVD51" s="4304"/>
      <c r="LVE51" s="4299"/>
      <c r="LVF51" s="4300"/>
      <c r="LVG51" s="4301"/>
      <c r="LVH51" s="4302"/>
      <c r="LVI51" s="4299"/>
      <c r="LVJ51" s="2602"/>
      <c r="LVK51" s="4287"/>
      <c r="LVL51" s="4303"/>
      <c r="LVM51" s="4304"/>
      <c r="LVN51" s="2603"/>
      <c r="LVO51" s="4305"/>
      <c r="LVP51" s="4306"/>
      <c r="LVQ51" s="4305"/>
      <c r="LVR51" s="4306"/>
      <c r="LVS51" s="4299"/>
      <c r="LVT51" s="4300"/>
      <c r="LVU51" s="4305"/>
      <c r="LVV51" s="4304"/>
      <c r="LVW51" s="4299"/>
      <c r="LVX51" s="4300"/>
      <c r="LVY51" s="4301"/>
      <c r="LVZ51" s="4302"/>
      <c r="LWA51" s="4299"/>
      <c r="LWB51" s="2602"/>
      <c r="LWC51" s="4287"/>
      <c r="LWD51" s="4303"/>
      <c r="LWE51" s="4304"/>
      <c r="LWF51" s="2603"/>
      <c r="LWG51" s="4305"/>
      <c r="LWH51" s="4306"/>
      <c r="LWI51" s="4305"/>
      <c r="LWJ51" s="4306"/>
      <c r="LWK51" s="4299"/>
      <c r="LWL51" s="4300"/>
      <c r="LWM51" s="4305"/>
      <c r="LWN51" s="4304"/>
      <c r="LWO51" s="4299"/>
      <c r="LWP51" s="4300"/>
      <c r="LWQ51" s="4301"/>
      <c r="LWR51" s="4302"/>
      <c r="LWS51" s="4299"/>
      <c r="LWT51" s="2602"/>
      <c r="LWU51" s="4287"/>
      <c r="LWV51" s="4303"/>
      <c r="LWW51" s="4304"/>
      <c r="LWX51" s="2603"/>
      <c r="LWY51" s="4305"/>
      <c r="LWZ51" s="4306"/>
      <c r="LXA51" s="4305"/>
      <c r="LXB51" s="4306"/>
      <c r="LXC51" s="4299"/>
      <c r="LXD51" s="4300"/>
      <c r="LXE51" s="4305"/>
      <c r="LXF51" s="4304"/>
      <c r="LXG51" s="4299"/>
      <c r="LXH51" s="4300"/>
      <c r="LXI51" s="4301"/>
      <c r="LXJ51" s="4302"/>
      <c r="LXK51" s="4299"/>
      <c r="LXL51" s="2602"/>
      <c r="LXM51" s="4287"/>
      <c r="LXN51" s="4303"/>
      <c r="LXO51" s="4304"/>
      <c r="LXP51" s="2603"/>
      <c r="LXQ51" s="4305"/>
      <c r="LXR51" s="4306"/>
      <c r="LXS51" s="4305"/>
      <c r="LXT51" s="4306"/>
      <c r="LXU51" s="4299"/>
      <c r="LXV51" s="4300"/>
      <c r="LXW51" s="4305"/>
      <c r="LXX51" s="4304"/>
      <c r="LXY51" s="4299"/>
      <c r="LXZ51" s="4300"/>
      <c r="LYA51" s="4301"/>
      <c r="LYB51" s="4302"/>
      <c r="LYC51" s="4299"/>
      <c r="LYD51" s="2602"/>
      <c r="LYE51" s="4287"/>
      <c r="LYF51" s="4303"/>
      <c r="LYG51" s="4304"/>
      <c r="LYH51" s="2603"/>
      <c r="LYI51" s="4305"/>
      <c r="LYJ51" s="4306"/>
      <c r="LYK51" s="4305"/>
      <c r="LYL51" s="4306"/>
      <c r="LYM51" s="4299"/>
      <c r="LYN51" s="4300"/>
      <c r="LYO51" s="4305"/>
      <c r="LYP51" s="4304"/>
      <c r="LYQ51" s="4299"/>
      <c r="LYR51" s="4300"/>
      <c r="LYS51" s="4301"/>
      <c r="LYT51" s="4302"/>
      <c r="LYU51" s="4299"/>
      <c r="LYV51" s="2602"/>
      <c r="LYW51" s="4287"/>
      <c r="LYX51" s="4303"/>
      <c r="LYY51" s="4304"/>
      <c r="LYZ51" s="2603"/>
      <c r="LZA51" s="4305"/>
      <c r="LZB51" s="4306"/>
      <c r="LZC51" s="4305"/>
      <c r="LZD51" s="4306"/>
      <c r="LZE51" s="4299"/>
      <c r="LZF51" s="4300"/>
      <c r="LZG51" s="4305"/>
      <c r="LZH51" s="4304"/>
      <c r="LZI51" s="4299"/>
      <c r="LZJ51" s="4300"/>
      <c r="LZK51" s="4301"/>
      <c r="LZL51" s="4302"/>
      <c r="LZM51" s="4299"/>
      <c r="LZN51" s="2602"/>
      <c r="LZO51" s="4287"/>
      <c r="LZP51" s="4303"/>
      <c r="LZQ51" s="4304"/>
      <c r="LZR51" s="2603"/>
      <c r="LZS51" s="4305"/>
      <c r="LZT51" s="4306"/>
      <c r="LZU51" s="4305"/>
      <c r="LZV51" s="4306"/>
      <c r="LZW51" s="4299"/>
      <c r="LZX51" s="4300"/>
      <c r="LZY51" s="4305"/>
      <c r="LZZ51" s="4304"/>
      <c r="MAA51" s="4299"/>
      <c r="MAB51" s="4300"/>
      <c r="MAC51" s="4301"/>
      <c r="MAD51" s="4302"/>
      <c r="MAE51" s="4299"/>
      <c r="MAF51" s="2602"/>
      <c r="MAG51" s="4287"/>
      <c r="MAH51" s="4303"/>
      <c r="MAI51" s="4304"/>
      <c r="MAJ51" s="2603"/>
      <c r="MAK51" s="4305"/>
      <c r="MAL51" s="4306"/>
      <c r="MAM51" s="4305"/>
      <c r="MAN51" s="4306"/>
      <c r="MAO51" s="4299"/>
      <c r="MAP51" s="4300"/>
      <c r="MAQ51" s="4305"/>
      <c r="MAR51" s="4304"/>
      <c r="MAS51" s="4299"/>
      <c r="MAT51" s="4300"/>
      <c r="MAU51" s="4301"/>
      <c r="MAV51" s="4302"/>
      <c r="MAW51" s="4299"/>
      <c r="MAX51" s="2602"/>
      <c r="MAY51" s="4287"/>
      <c r="MAZ51" s="4303"/>
      <c r="MBA51" s="4304"/>
      <c r="MBB51" s="2603"/>
      <c r="MBC51" s="4305"/>
      <c r="MBD51" s="4306"/>
      <c r="MBE51" s="4305"/>
      <c r="MBF51" s="4306"/>
      <c r="MBG51" s="4299"/>
      <c r="MBH51" s="4300"/>
      <c r="MBI51" s="4305"/>
      <c r="MBJ51" s="4304"/>
      <c r="MBK51" s="4299"/>
      <c r="MBL51" s="4300"/>
      <c r="MBM51" s="4301"/>
      <c r="MBN51" s="4302"/>
      <c r="MBO51" s="4299"/>
      <c r="MBP51" s="2602"/>
      <c r="MBQ51" s="4287"/>
      <c r="MBR51" s="4303"/>
      <c r="MBS51" s="4304"/>
      <c r="MBT51" s="2603"/>
      <c r="MBU51" s="4305"/>
      <c r="MBV51" s="4306"/>
      <c r="MBW51" s="4305"/>
      <c r="MBX51" s="4306"/>
      <c r="MBY51" s="4299"/>
      <c r="MBZ51" s="4300"/>
      <c r="MCA51" s="4305"/>
      <c r="MCB51" s="4304"/>
      <c r="MCC51" s="4299"/>
      <c r="MCD51" s="4300"/>
      <c r="MCE51" s="4301"/>
      <c r="MCF51" s="4302"/>
      <c r="MCG51" s="4299"/>
      <c r="MCH51" s="2602"/>
      <c r="MCI51" s="4287"/>
      <c r="MCJ51" s="4303"/>
      <c r="MCK51" s="4304"/>
      <c r="MCL51" s="2603"/>
      <c r="MCM51" s="4305"/>
      <c r="MCN51" s="4306"/>
      <c r="MCO51" s="4305"/>
      <c r="MCP51" s="4306"/>
      <c r="MCQ51" s="4299"/>
      <c r="MCR51" s="4300"/>
      <c r="MCS51" s="4305"/>
      <c r="MCT51" s="4304"/>
      <c r="MCU51" s="4299"/>
      <c r="MCV51" s="4300"/>
      <c r="MCW51" s="4301"/>
      <c r="MCX51" s="4302"/>
      <c r="MCY51" s="4299"/>
      <c r="MCZ51" s="2602"/>
      <c r="MDA51" s="4287"/>
      <c r="MDB51" s="4303"/>
      <c r="MDC51" s="4304"/>
      <c r="MDD51" s="2603"/>
      <c r="MDE51" s="4305"/>
      <c r="MDF51" s="4306"/>
      <c r="MDG51" s="4305"/>
      <c r="MDH51" s="4306"/>
      <c r="MDI51" s="4299"/>
      <c r="MDJ51" s="4300"/>
      <c r="MDK51" s="4305"/>
      <c r="MDL51" s="4304"/>
      <c r="MDM51" s="4299"/>
      <c r="MDN51" s="4300"/>
      <c r="MDO51" s="4301"/>
      <c r="MDP51" s="4302"/>
      <c r="MDQ51" s="4299"/>
      <c r="MDR51" s="2602"/>
      <c r="MDS51" s="4287"/>
      <c r="MDT51" s="4303"/>
      <c r="MDU51" s="4304"/>
      <c r="MDV51" s="2603"/>
      <c r="MDW51" s="4305"/>
      <c r="MDX51" s="4306"/>
      <c r="MDY51" s="4305"/>
      <c r="MDZ51" s="4306"/>
      <c r="MEA51" s="4299"/>
      <c r="MEB51" s="4300"/>
      <c r="MEC51" s="4305"/>
      <c r="MED51" s="4304"/>
      <c r="MEE51" s="4299"/>
      <c r="MEF51" s="4300"/>
      <c r="MEG51" s="4301"/>
      <c r="MEH51" s="4302"/>
      <c r="MEI51" s="4299"/>
      <c r="MEJ51" s="2602"/>
      <c r="MEK51" s="4287"/>
      <c r="MEL51" s="4303"/>
      <c r="MEM51" s="4304"/>
      <c r="MEN51" s="2603"/>
      <c r="MEO51" s="4305"/>
      <c r="MEP51" s="4306"/>
      <c r="MEQ51" s="4305"/>
      <c r="MER51" s="4306"/>
      <c r="MES51" s="4299"/>
      <c r="MET51" s="4300"/>
      <c r="MEU51" s="4305"/>
      <c r="MEV51" s="4304"/>
      <c r="MEW51" s="4299"/>
      <c r="MEX51" s="4300"/>
      <c r="MEY51" s="4301"/>
      <c r="MEZ51" s="4302"/>
      <c r="MFA51" s="4299"/>
      <c r="MFB51" s="2602"/>
      <c r="MFC51" s="4287"/>
      <c r="MFD51" s="4303"/>
      <c r="MFE51" s="4304"/>
      <c r="MFF51" s="2603"/>
      <c r="MFG51" s="4305"/>
      <c r="MFH51" s="4306"/>
      <c r="MFI51" s="4305"/>
      <c r="MFJ51" s="4306"/>
      <c r="MFK51" s="4299"/>
      <c r="MFL51" s="4300"/>
      <c r="MFM51" s="4305"/>
      <c r="MFN51" s="4304"/>
      <c r="MFO51" s="4299"/>
      <c r="MFP51" s="4300"/>
      <c r="MFQ51" s="4301"/>
      <c r="MFR51" s="4302"/>
      <c r="MFS51" s="4299"/>
      <c r="MFT51" s="2602"/>
      <c r="MFU51" s="4287"/>
      <c r="MFV51" s="4303"/>
      <c r="MFW51" s="4304"/>
      <c r="MFX51" s="2603"/>
      <c r="MFY51" s="4305"/>
      <c r="MFZ51" s="4306"/>
      <c r="MGA51" s="4305"/>
      <c r="MGB51" s="4306"/>
      <c r="MGC51" s="4299"/>
      <c r="MGD51" s="4300"/>
      <c r="MGE51" s="4305"/>
      <c r="MGF51" s="4304"/>
      <c r="MGG51" s="4299"/>
      <c r="MGH51" s="4300"/>
      <c r="MGI51" s="4301"/>
      <c r="MGJ51" s="4302"/>
      <c r="MGK51" s="4299"/>
      <c r="MGL51" s="2602"/>
      <c r="MGM51" s="4287"/>
      <c r="MGN51" s="4303"/>
      <c r="MGO51" s="4304"/>
      <c r="MGP51" s="2603"/>
      <c r="MGQ51" s="4305"/>
      <c r="MGR51" s="4306"/>
      <c r="MGS51" s="4305"/>
      <c r="MGT51" s="4306"/>
      <c r="MGU51" s="4299"/>
      <c r="MGV51" s="4300"/>
      <c r="MGW51" s="4305"/>
      <c r="MGX51" s="4304"/>
      <c r="MGY51" s="4299"/>
      <c r="MGZ51" s="4300"/>
      <c r="MHA51" s="4301"/>
      <c r="MHB51" s="4302"/>
      <c r="MHC51" s="4299"/>
      <c r="MHD51" s="2602"/>
      <c r="MHE51" s="4287"/>
      <c r="MHF51" s="4303"/>
      <c r="MHG51" s="4304"/>
      <c r="MHH51" s="2603"/>
      <c r="MHI51" s="4305"/>
      <c r="MHJ51" s="4306"/>
      <c r="MHK51" s="4305"/>
      <c r="MHL51" s="4306"/>
      <c r="MHM51" s="4299"/>
      <c r="MHN51" s="4300"/>
      <c r="MHO51" s="4305"/>
      <c r="MHP51" s="4304"/>
      <c r="MHQ51" s="4299"/>
      <c r="MHR51" s="4300"/>
      <c r="MHS51" s="4301"/>
      <c r="MHT51" s="4302"/>
      <c r="MHU51" s="4299"/>
      <c r="MHV51" s="2602"/>
      <c r="MHW51" s="4287"/>
      <c r="MHX51" s="4303"/>
      <c r="MHY51" s="4304"/>
      <c r="MHZ51" s="2603"/>
      <c r="MIA51" s="4305"/>
      <c r="MIB51" s="4306"/>
      <c r="MIC51" s="4305"/>
      <c r="MID51" s="4306"/>
      <c r="MIE51" s="4299"/>
      <c r="MIF51" s="4300"/>
      <c r="MIG51" s="4305"/>
      <c r="MIH51" s="4304"/>
      <c r="MII51" s="4299"/>
      <c r="MIJ51" s="4300"/>
      <c r="MIK51" s="4301"/>
      <c r="MIL51" s="4302"/>
      <c r="MIM51" s="4299"/>
      <c r="MIN51" s="2602"/>
      <c r="MIO51" s="4287"/>
      <c r="MIP51" s="4303"/>
      <c r="MIQ51" s="4304"/>
      <c r="MIR51" s="2603"/>
      <c r="MIS51" s="4305"/>
      <c r="MIT51" s="4306"/>
      <c r="MIU51" s="4305"/>
      <c r="MIV51" s="4306"/>
      <c r="MIW51" s="4299"/>
      <c r="MIX51" s="4300"/>
      <c r="MIY51" s="4305"/>
      <c r="MIZ51" s="4304"/>
      <c r="MJA51" s="4299"/>
      <c r="MJB51" s="4300"/>
      <c r="MJC51" s="4301"/>
      <c r="MJD51" s="4302"/>
      <c r="MJE51" s="4299"/>
      <c r="MJF51" s="2602"/>
      <c r="MJG51" s="4287"/>
      <c r="MJH51" s="4303"/>
      <c r="MJI51" s="4304"/>
      <c r="MJJ51" s="2603"/>
      <c r="MJK51" s="4305"/>
      <c r="MJL51" s="4306"/>
      <c r="MJM51" s="4305"/>
      <c r="MJN51" s="4306"/>
      <c r="MJO51" s="4299"/>
      <c r="MJP51" s="4300"/>
      <c r="MJQ51" s="4305"/>
      <c r="MJR51" s="4304"/>
      <c r="MJS51" s="4299"/>
      <c r="MJT51" s="4300"/>
      <c r="MJU51" s="4301"/>
      <c r="MJV51" s="4302"/>
      <c r="MJW51" s="4299"/>
      <c r="MJX51" s="2602"/>
      <c r="MJY51" s="4287"/>
      <c r="MJZ51" s="4303"/>
      <c r="MKA51" s="4304"/>
      <c r="MKB51" s="2603"/>
      <c r="MKC51" s="4305"/>
      <c r="MKD51" s="4306"/>
      <c r="MKE51" s="4305"/>
      <c r="MKF51" s="4306"/>
      <c r="MKG51" s="4299"/>
      <c r="MKH51" s="4300"/>
      <c r="MKI51" s="4305"/>
      <c r="MKJ51" s="4304"/>
      <c r="MKK51" s="4299"/>
      <c r="MKL51" s="4300"/>
      <c r="MKM51" s="4301"/>
      <c r="MKN51" s="4302"/>
      <c r="MKO51" s="4299"/>
      <c r="MKP51" s="2602"/>
      <c r="MKQ51" s="4287"/>
      <c r="MKR51" s="4303"/>
      <c r="MKS51" s="4304"/>
      <c r="MKT51" s="2603"/>
      <c r="MKU51" s="4305"/>
      <c r="MKV51" s="4306"/>
      <c r="MKW51" s="4305"/>
      <c r="MKX51" s="4306"/>
      <c r="MKY51" s="4299"/>
      <c r="MKZ51" s="4300"/>
      <c r="MLA51" s="4305"/>
      <c r="MLB51" s="4304"/>
      <c r="MLC51" s="4299"/>
      <c r="MLD51" s="4300"/>
      <c r="MLE51" s="4301"/>
      <c r="MLF51" s="4302"/>
      <c r="MLG51" s="4299"/>
      <c r="MLH51" s="2602"/>
      <c r="MLI51" s="4287"/>
      <c r="MLJ51" s="4303"/>
      <c r="MLK51" s="4304"/>
      <c r="MLL51" s="2603"/>
      <c r="MLM51" s="4305"/>
      <c r="MLN51" s="4306"/>
      <c r="MLO51" s="4305"/>
      <c r="MLP51" s="4306"/>
      <c r="MLQ51" s="4299"/>
      <c r="MLR51" s="4300"/>
      <c r="MLS51" s="4305"/>
      <c r="MLT51" s="4304"/>
      <c r="MLU51" s="4299"/>
      <c r="MLV51" s="4300"/>
      <c r="MLW51" s="4301"/>
      <c r="MLX51" s="4302"/>
      <c r="MLY51" s="4299"/>
      <c r="MLZ51" s="2602"/>
      <c r="MMA51" s="4287"/>
      <c r="MMB51" s="4303"/>
      <c r="MMC51" s="4304"/>
      <c r="MMD51" s="2603"/>
      <c r="MME51" s="4305"/>
      <c r="MMF51" s="4306"/>
      <c r="MMG51" s="4305"/>
      <c r="MMH51" s="4306"/>
      <c r="MMI51" s="4299"/>
      <c r="MMJ51" s="4300"/>
      <c r="MMK51" s="4305"/>
      <c r="MML51" s="4304"/>
      <c r="MMM51" s="4299"/>
      <c r="MMN51" s="4300"/>
      <c r="MMO51" s="4301"/>
      <c r="MMP51" s="4302"/>
      <c r="MMQ51" s="4299"/>
      <c r="MMR51" s="2602"/>
      <c r="MMS51" s="4287"/>
      <c r="MMT51" s="4303"/>
      <c r="MMU51" s="4304"/>
      <c r="MMV51" s="2603"/>
      <c r="MMW51" s="4305"/>
      <c r="MMX51" s="4306"/>
      <c r="MMY51" s="4305"/>
      <c r="MMZ51" s="4306"/>
      <c r="MNA51" s="4299"/>
      <c r="MNB51" s="4300"/>
      <c r="MNC51" s="4305"/>
      <c r="MND51" s="4304"/>
      <c r="MNE51" s="4299"/>
      <c r="MNF51" s="4300"/>
      <c r="MNG51" s="4301"/>
      <c r="MNH51" s="4302"/>
      <c r="MNI51" s="4299"/>
      <c r="MNJ51" s="2602"/>
      <c r="MNK51" s="4287"/>
      <c r="MNL51" s="4303"/>
      <c r="MNM51" s="4304"/>
      <c r="MNN51" s="2603"/>
      <c r="MNO51" s="4305"/>
      <c r="MNP51" s="4306"/>
      <c r="MNQ51" s="4305"/>
      <c r="MNR51" s="4306"/>
      <c r="MNS51" s="4299"/>
      <c r="MNT51" s="4300"/>
      <c r="MNU51" s="4305"/>
      <c r="MNV51" s="4304"/>
      <c r="MNW51" s="4299"/>
      <c r="MNX51" s="4300"/>
      <c r="MNY51" s="4301"/>
      <c r="MNZ51" s="4302"/>
      <c r="MOA51" s="4299"/>
      <c r="MOB51" s="2602"/>
      <c r="MOC51" s="4287"/>
      <c r="MOD51" s="4303"/>
      <c r="MOE51" s="4304"/>
      <c r="MOF51" s="2603"/>
      <c r="MOG51" s="4305"/>
      <c r="MOH51" s="4306"/>
      <c r="MOI51" s="4305"/>
      <c r="MOJ51" s="4306"/>
      <c r="MOK51" s="4299"/>
      <c r="MOL51" s="4300"/>
      <c r="MOM51" s="4305"/>
      <c r="MON51" s="4304"/>
      <c r="MOO51" s="4299"/>
      <c r="MOP51" s="4300"/>
      <c r="MOQ51" s="4301"/>
      <c r="MOR51" s="4302"/>
      <c r="MOS51" s="4299"/>
      <c r="MOT51" s="2602"/>
      <c r="MOU51" s="4287"/>
      <c r="MOV51" s="4303"/>
      <c r="MOW51" s="4304"/>
      <c r="MOX51" s="2603"/>
      <c r="MOY51" s="4305"/>
      <c r="MOZ51" s="4306"/>
      <c r="MPA51" s="4305"/>
      <c r="MPB51" s="4306"/>
      <c r="MPC51" s="4299"/>
      <c r="MPD51" s="4300"/>
      <c r="MPE51" s="4305"/>
      <c r="MPF51" s="4304"/>
      <c r="MPG51" s="4299"/>
      <c r="MPH51" s="4300"/>
      <c r="MPI51" s="4301"/>
      <c r="MPJ51" s="4302"/>
      <c r="MPK51" s="4299"/>
      <c r="MPL51" s="2602"/>
      <c r="MPM51" s="4287"/>
      <c r="MPN51" s="4303"/>
      <c r="MPO51" s="4304"/>
      <c r="MPP51" s="2603"/>
      <c r="MPQ51" s="4305"/>
      <c r="MPR51" s="4306"/>
      <c r="MPS51" s="4305"/>
      <c r="MPT51" s="4306"/>
      <c r="MPU51" s="4299"/>
      <c r="MPV51" s="4300"/>
      <c r="MPW51" s="4305"/>
      <c r="MPX51" s="4304"/>
      <c r="MPY51" s="4299"/>
      <c r="MPZ51" s="4300"/>
      <c r="MQA51" s="4301"/>
      <c r="MQB51" s="4302"/>
      <c r="MQC51" s="4299"/>
      <c r="MQD51" s="2602"/>
      <c r="MQE51" s="4287"/>
      <c r="MQF51" s="4303"/>
      <c r="MQG51" s="4304"/>
      <c r="MQH51" s="2603"/>
      <c r="MQI51" s="4305"/>
      <c r="MQJ51" s="4306"/>
      <c r="MQK51" s="4305"/>
      <c r="MQL51" s="4306"/>
      <c r="MQM51" s="4299"/>
      <c r="MQN51" s="4300"/>
      <c r="MQO51" s="4305"/>
      <c r="MQP51" s="4304"/>
      <c r="MQQ51" s="4299"/>
      <c r="MQR51" s="4300"/>
      <c r="MQS51" s="4301"/>
      <c r="MQT51" s="4302"/>
      <c r="MQU51" s="4299"/>
      <c r="MQV51" s="2602"/>
      <c r="MQW51" s="4287"/>
      <c r="MQX51" s="4303"/>
      <c r="MQY51" s="4304"/>
      <c r="MQZ51" s="2603"/>
      <c r="MRA51" s="4305"/>
      <c r="MRB51" s="4306"/>
      <c r="MRC51" s="4305"/>
      <c r="MRD51" s="4306"/>
      <c r="MRE51" s="4299"/>
      <c r="MRF51" s="4300"/>
      <c r="MRG51" s="4305"/>
      <c r="MRH51" s="4304"/>
      <c r="MRI51" s="4299"/>
      <c r="MRJ51" s="4300"/>
      <c r="MRK51" s="4301"/>
      <c r="MRL51" s="4302"/>
      <c r="MRM51" s="4299"/>
      <c r="MRN51" s="2602"/>
      <c r="MRO51" s="4287"/>
      <c r="MRP51" s="4303"/>
      <c r="MRQ51" s="4304"/>
      <c r="MRR51" s="2603"/>
      <c r="MRS51" s="4305"/>
      <c r="MRT51" s="4306"/>
      <c r="MRU51" s="4305"/>
      <c r="MRV51" s="4306"/>
      <c r="MRW51" s="4299"/>
      <c r="MRX51" s="4300"/>
      <c r="MRY51" s="4305"/>
      <c r="MRZ51" s="4304"/>
      <c r="MSA51" s="4299"/>
      <c r="MSB51" s="4300"/>
      <c r="MSC51" s="4301"/>
      <c r="MSD51" s="4302"/>
      <c r="MSE51" s="4299"/>
      <c r="MSF51" s="2602"/>
      <c r="MSG51" s="4287"/>
      <c r="MSH51" s="4303"/>
      <c r="MSI51" s="4304"/>
      <c r="MSJ51" s="2603"/>
      <c r="MSK51" s="4305"/>
      <c r="MSL51" s="4306"/>
      <c r="MSM51" s="4305"/>
      <c r="MSN51" s="4306"/>
      <c r="MSO51" s="4299"/>
      <c r="MSP51" s="4300"/>
      <c r="MSQ51" s="4305"/>
      <c r="MSR51" s="4304"/>
      <c r="MSS51" s="4299"/>
      <c r="MST51" s="4300"/>
      <c r="MSU51" s="4301"/>
      <c r="MSV51" s="4302"/>
      <c r="MSW51" s="4299"/>
      <c r="MSX51" s="2602"/>
      <c r="MSY51" s="4287"/>
      <c r="MSZ51" s="4303"/>
      <c r="MTA51" s="4304"/>
      <c r="MTB51" s="2603"/>
      <c r="MTC51" s="4305"/>
      <c r="MTD51" s="4306"/>
      <c r="MTE51" s="4305"/>
      <c r="MTF51" s="4306"/>
      <c r="MTG51" s="4299"/>
      <c r="MTH51" s="4300"/>
      <c r="MTI51" s="4305"/>
      <c r="MTJ51" s="4304"/>
      <c r="MTK51" s="4299"/>
      <c r="MTL51" s="4300"/>
      <c r="MTM51" s="4301"/>
      <c r="MTN51" s="4302"/>
      <c r="MTO51" s="4299"/>
      <c r="MTP51" s="2602"/>
      <c r="MTQ51" s="4287"/>
      <c r="MTR51" s="4303"/>
      <c r="MTS51" s="4304"/>
      <c r="MTT51" s="2603"/>
      <c r="MTU51" s="4305"/>
      <c r="MTV51" s="4306"/>
      <c r="MTW51" s="4305"/>
      <c r="MTX51" s="4306"/>
      <c r="MTY51" s="4299"/>
      <c r="MTZ51" s="4300"/>
      <c r="MUA51" s="4305"/>
      <c r="MUB51" s="4304"/>
      <c r="MUC51" s="4299"/>
      <c r="MUD51" s="4300"/>
      <c r="MUE51" s="4301"/>
      <c r="MUF51" s="4302"/>
      <c r="MUG51" s="4299"/>
      <c r="MUH51" s="2602"/>
      <c r="MUI51" s="4287"/>
      <c r="MUJ51" s="4303"/>
      <c r="MUK51" s="4304"/>
      <c r="MUL51" s="2603"/>
      <c r="MUM51" s="4305"/>
      <c r="MUN51" s="4306"/>
      <c r="MUO51" s="4305"/>
      <c r="MUP51" s="4306"/>
      <c r="MUQ51" s="4299"/>
      <c r="MUR51" s="4300"/>
      <c r="MUS51" s="4305"/>
      <c r="MUT51" s="4304"/>
      <c r="MUU51" s="4299"/>
      <c r="MUV51" s="4300"/>
      <c r="MUW51" s="4301"/>
      <c r="MUX51" s="4302"/>
      <c r="MUY51" s="4299"/>
      <c r="MUZ51" s="2602"/>
      <c r="MVA51" s="4287"/>
      <c r="MVB51" s="4303"/>
      <c r="MVC51" s="4304"/>
      <c r="MVD51" s="2603"/>
      <c r="MVE51" s="4305"/>
      <c r="MVF51" s="4306"/>
      <c r="MVG51" s="4305"/>
      <c r="MVH51" s="4306"/>
      <c r="MVI51" s="4299"/>
      <c r="MVJ51" s="4300"/>
      <c r="MVK51" s="4305"/>
      <c r="MVL51" s="4304"/>
      <c r="MVM51" s="4299"/>
      <c r="MVN51" s="4300"/>
      <c r="MVO51" s="4301"/>
      <c r="MVP51" s="4302"/>
      <c r="MVQ51" s="4299"/>
      <c r="MVR51" s="2602"/>
      <c r="MVS51" s="4287"/>
      <c r="MVT51" s="4303"/>
      <c r="MVU51" s="4304"/>
      <c r="MVV51" s="2603"/>
      <c r="MVW51" s="4305"/>
      <c r="MVX51" s="4306"/>
      <c r="MVY51" s="4305"/>
      <c r="MVZ51" s="4306"/>
      <c r="MWA51" s="4299"/>
      <c r="MWB51" s="4300"/>
      <c r="MWC51" s="4305"/>
      <c r="MWD51" s="4304"/>
      <c r="MWE51" s="4299"/>
      <c r="MWF51" s="4300"/>
      <c r="MWG51" s="4301"/>
      <c r="MWH51" s="4302"/>
      <c r="MWI51" s="4299"/>
      <c r="MWJ51" s="2602"/>
      <c r="MWK51" s="4287"/>
      <c r="MWL51" s="4303"/>
      <c r="MWM51" s="4304"/>
      <c r="MWN51" s="2603"/>
      <c r="MWO51" s="4305"/>
      <c r="MWP51" s="4306"/>
      <c r="MWQ51" s="4305"/>
      <c r="MWR51" s="4306"/>
      <c r="MWS51" s="4299"/>
      <c r="MWT51" s="4300"/>
      <c r="MWU51" s="4305"/>
      <c r="MWV51" s="4304"/>
      <c r="MWW51" s="4299"/>
      <c r="MWX51" s="4300"/>
      <c r="MWY51" s="4301"/>
      <c r="MWZ51" s="4302"/>
      <c r="MXA51" s="4299"/>
      <c r="MXB51" s="2602"/>
      <c r="MXC51" s="4287"/>
      <c r="MXD51" s="4303"/>
      <c r="MXE51" s="4304"/>
      <c r="MXF51" s="2603"/>
      <c r="MXG51" s="4305"/>
      <c r="MXH51" s="4306"/>
      <c r="MXI51" s="4305"/>
      <c r="MXJ51" s="4306"/>
      <c r="MXK51" s="4299"/>
      <c r="MXL51" s="4300"/>
      <c r="MXM51" s="4305"/>
      <c r="MXN51" s="4304"/>
      <c r="MXO51" s="4299"/>
      <c r="MXP51" s="4300"/>
      <c r="MXQ51" s="4301"/>
      <c r="MXR51" s="4302"/>
      <c r="MXS51" s="4299"/>
      <c r="MXT51" s="2602"/>
      <c r="MXU51" s="4287"/>
      <c r="MXV51" s="4303"/>
      <c r="MXW51" s="4304"/>
      <c r="MXX51" s="2603"/>
      <c r="MXY51" s="4305"/>
      <c r="MXZ51" s="4306"/>
      <c r="MYA51" s="4305"/>
      <c r="MYB51" s="4306"/>
      <c r="MYC51" s="4299"/>
      <c r="MYD51" s="4300"/>
      <c r="MYE51" s="4305"/>
      <c r="MYF51" s="4304"/>
      <c r="MYG51" s="4299"/>
      <c r="MYH51" s="4300"/>
      <c r="MYI51" s="4301"/>
      <c r="MYJ51" s="4302"/>
      <c r="MYK51" s="4299"/>
      <c r="MYL51" s="2602"/>
      <c r="MYM51" s="4287"/>
      <c r="MYN51" s="4303"/>
      <c r="MYO51" s="4304"/>
      <c r="MYP51" s="2603"/>
      <c r="MYQ51" s="4305"/>
      <c r="MYR51" s="4306"/>
      <c r="MYS51" s="4305"/>
      <c r="MYT51" s="4306"/>
      <c r="MYU51" s="4299"/>
      <c r="MYV51" s="4300"/>
      <c r="MYW51" s="4305"/>
      <c r="MYX51" s="4304"/>
      <c r="MYY51" s="4299"/>
      <c r="MYZ51" s="4300"/>
      <c r="MZA51" s="4301"/>
      <c r="MZB51" s="4302"/>
      <c r="MZC51" s="4299"/>
      <c r="MZD51" s="2602"/>
      <c r="MZE51" s="4287"/>
      <c r="MZF51" s="4303"/>
      <c r="MZG51" s="4304"/>
      <c r="MZH51" s="2603"/>
      <c r="MZI51" s="4305"/>
      <c r="MZJ51" s="4306"/>
      <c r="MZK51" s="4305"/>
      <c r="MZL51" s="4306"/>
      <c r="MZM51" s="4299"/>
      <c r="MZN51" s="4300"/>
      <c r="MZO51" s="4305"/>
      <c r="MZP51" s="4304"/>
      <c r="MZQ51" s="4299"/>
      <c r="MZR51" s="4300"/>
      <c r="MZS51" s="4301"/>
      <c r="MZT51" s="4302"/>
      <c r="MZU51" s="4299"/>
      <c r="MZV51" s="2602"/>
      <c r="MZW51" s="4287"/>
      <c r="MZX51" s="4303"/>
      <c r="MZY51" s="4304"/>
      <c r="MZZ51" s="2603"/>
      <c r="NAA51" s="4305"/>
      <c r="NAB51" s="4306"/>
      <c r="NAC51" s="4305"/>
      <c r="NAD51" s="4306"/>
      <c r="NAE51" s="4299"/>
      <c r="NAF51" s="4300"/>
      <c r="NAG51" s="4305"/>
      <c r="NAH51" s="4304"/>
      <c r="NAI51" s="4299"/>
      <c r="NAJ51" s="4300"/>
      <c r="NAK51" s="4301"/>
      <c r="NAL51" s="4302"/>
      <c r="NAM51" s="4299"/>
      <c r="NAN51" s="2602"/>
      <c r="NAO51" s="4287"/>
      <c r="NAP51" s="4303"/>
      <c r="NAQ51" s="4304"/>
      <c r="NAR51" s="2603"/>
      <c r="NAS51" s="4305"/>
      <c r="NAT51" s="4306"/>
      <c r="NAU51" s="4305"/>
      <c r="NAV51" s="4306"/>
      <c r="NAW51" s="4299"/>
      <c r="NAX51" s="4300"/>
      <c r="NAY51" s="4305"/>
      <c r="NAZ51" s="4304"/>
      <c r="NBA51" s="4299"/>
      <c r="NBB51" s="4300"/>
      <c r="NBC51" s="4301"/>
      <c r="NBD51" s="4302"/>
      <c r="NBE51" s="4299"/>
      <c r="NBF51" s="2602"/>
      <c r="NBG51" s="4287"/>
      <c r="NBH51" s="4303"/>
      <c r="NBI51" s="4304"/>
      <c r="NBJ51" s="2603"/>
      <c r="NBK51" s="4305"/>
      <c r="NBL51" s="4306"/>
      <c r="NBM51" s="4305"/>
      <c r="NBN51" s="4306"/>
      <c r="NBO51" s="4299"/>
      <c r="NBP51" s="4300"/>
      <c r="NBQ51" s="4305"/>
      <c r="NBR51" s="4304"/>
      <c r="NBS51" s="4299"/>
      <c r="NBT51" s="4300"/>
      <c r="NBU51" s="4301"/>
      <c r="NBV51" s="4302"/>
      <c r="NBW51" s="4299"/>
      <c r="NBX51" s="2602"/>
      <c r="NBY51" s="4287"/>
      <c r="NBZ51" s="4303"/>
      <c r="NCA51" s="4304"/>
      <c r="NCB51" s="2603"/>
      <c r="NCC51" s="4305"/>
      <c r="NCD51" s="4306"/>
      <c r="NCE51" s="4305"/>
      <c r="NCF51" s="4306"/>
      <c r="NCG51" s="4299"/>
      <c r="NCH51" s="4300"/>
      <c r="NCI51" s="4305"/>
      <c r="NCJ51" s="4304"/>
      <c r="NCK51" s="4299"/>
      <c r="NCL51" s="4300"/>
      <c r="NCM51" s="4301"/>
      <c r="NCN51" s="4302"/>
      <c r="NCO51" s="4299"/>
      <c r="NCP51" s="2602"/>
      <c r="NCQ51" s="4287"/>
      <c r="NCR51" s="4303"/>
      <c r="NCS51" s="4304"/>
      <c r="NCT51" s="2603"/>
      <c r="NCU51" s="4305"/>
      <c r="NCV51" s="4306"/>
      <c r="NCW51" s="4305"/>
      <c r="NCX51" s="4306"/>
      <c r="NCY51" s="4299"/>
      <c r="NCZ51" s="4300"/>
      <c r="NDA51" s="4305"/>
      <c r="NDB51" s="4304"/>
      <c r="NDC51" s="4299"/>
      <c r="NDD51" s="4300"/>
      <c r="NDE51" s="4301"/>
      <c r="NDF51" s="4302"/>
      <c r="NDG51" s="4299"/>
      <c r="NDH51" s="2602"/>
      <c r="NDI51" s="4287"/>
      <c r="NDJ51" s="4303"/>
      <c r="NDK51" s="4304"/>
      <c r="NDL51" s="2603"/>
      <c r="NDM51" s="4305"/>
      <c r="NDN51" s="4306"/>
      <c r="NDO51" s="4305"/>
      <c r="NDP51" s="4306"/>
      <c r="NDQ51" s="4299"/>
      <c r="NDR51" s="4300"/>
      <c r="NDS51" s="4305"/>
      <c r="NDT51" s="4304"/>
      <c r="NDU51" s="4299"/>
      <c r="NDV51" s="4300"/>
      <c r="NDW51" s="4301"/>
      <c r="NDX51" s="4302"/>
      <c r="NDY51" s="4299"/>
      <c r="NDZ51" s="2602"/>
      <c r="NEA51" s="4287"/>
      <c r="NEB51" s="4303"/>
      <c r="NEC51" s="4304"/>
      <c r="NED51" s="2603"/>
      <c r="NEE51" s="4305"/>
      <c r="NEF51" s="4306"/>
      <c r="NEG51" s="4305"/>
      <c r="NEH51" s="4306"/>
      <c r="NEI51" s="4299"/>
      <c r="NEJ51" s="4300"/>
      <c r="NEK51" s="4305"/>
      <c r="NEL51" s="4304"/>
      <c r="NEM51" s="4299"/>
      <c r="NEN51" s="4300"/>
      <c r="NEO51" s="4301"/>
      <c r="NEP51" s="4302"/>
      <c r="NEQ51" s="4299"/>
      <c r="NER51" s="2602"/>
      <c r="NES51" s="4287"/>
      <c r="NET51" s="4303"/>
      <c r="NEU51" s="4304"/>
      <c r="NEV51" s="2603"/>
      <c r="NEW51" s="4305"/>
      <c r="NEX51" s="4306"/>
      <c r="NEY51" s="4305"/>
      <c r="NEZ51" s="4306"/>
      <c r="NFA51" s="4299"/>
      <c r="NFB51" s="4300"/>
      <c r="NFC51" s="4305"/>
      <c r="NFD51" s="4304"/>
      <c r="NFE51" s="4299"/>
      <c r="NFF51" s="4300"/>
      <c r="NFG51" s="4301"/>
      <c r="NFH51" s="4302"/>
      <c r="NFI51" s="4299"/>
      <c r="NFJ51" s="2602"/>
      <c r="NFK51" s="4287"/>
      <c r="NFL51" s="4303"/>
      <c r="NFM51" s="4304"/>
      <c r="NFN51" s="2603"/>
      <c r="NFO51" s="4305"/>
      <c r="NFP51" s="4306"/>
      <c r="NFQ51" s="4305"/>
      <c r="NFR51" s="4306"/>
      <c r="NFS51" s="4299"/>
      <c r="NFT51" s="4300"/>
      <c r="NFU51" s="4305"/>
      <c r="NFV51" s="4304"/>
      <c r="NFW51" s="4299"/>
      <c r="NFX51" s="4300"/>
      <c r="NFY51" s="4301"/>
      <c r="NFZ51" s="4302"/>
      <c r="NGA51" s="4299"/>
      <c r="NGB51" s="2602"/>
      <c r="NGC51" s="4287"/>
      <c r="NGD51" s="4303"/>
      <c r="NGE51" s="4304"/>
      <c r="NGF51" s="2603"/>
      <c r="NGG51" s="4305"/>
      <c r="NGH51" s="4306"/>
      <c r="NGI51" s="4305"/>
      <c r="NGJ51" s="4306"/>
      <c r="NGK51" s="4299"/>
      <c r="NGL51" s="4300"/>
      <c r="NGM51" s="4305"/>
      <c r="NGN51" s="4304"/>
      <c r="NGO51" s="4299"/>
      <c r="NGP51" s="4300"/>
      <c r="NGQ51" s="4301"/>
      <c r="NGR51" s="4302"/>
      <c r="NGS51" s="4299"/>
      <c r="NGT51" s="2602"/>
      <c r="NGU51" s="4287"/>
      <c r="NGV51" s="4303"/>
      <c r="NGW51" s="4304"/>
      <c r="NGX51" s="2603"/>
      <c r="NGY51" s="4305"/>
      <c r="NGZ51" s="4306"/>
      <c r="NHA51" s="4305"/>
      <c r="NHB51" s="4306"/>
      <c r="NHC51" s="4299"/>
      <c r="NHD51" s="4300"/>
      <c r="NHE51" s="4305"/>
      <c r="NHF51" s="4304"/>
      <c r="NHG51" s="4299"/>
      <c r="NHH51" s="4300"/>
      <c r="NHI51" s="4301"/>
      <c r="NHJ51" s="4302"/>
      <c r="NHK51" s="4299"/>
      <c r="NHL51" s="2602"/>
      <c r="NHM51" s="4287"/>
      <c r="NHN51" s="4303"/>
      <c r="NHO51" s="4304"/>
      <c r="NHP51" s="2603"/>
      <c r="NHQ51" s="4305"/>
      <c r="NHR51" s="4306"/>
      <c r="NHS51" s="4305"/>
      <c r="NHT51" s="4306"/>
      <c r="NHU51" s="4299"/>
      <c r="NHV51" s="4300"/>
      <c r="NHW51" s="4305"/>
      <c r="NHX51" s="4304"/>
      <c r="NHY51" s="4299"/>
      <c r="NHZ51" s="4300"/>
      <c r="NIA51" s="4301"/>
      <c r="NIB51" s="4302"/>
      <c r="NIC51" s="4299"/>
      <c r="NID51" s="2602"/>
      <c r="NIE51" s="4287"/>
      <c r="NIF51" s="4303"/>
      <c r="NIG51" s="4304"/>
      <c r="NIH51" s="2603"/>
      <c r="NII51" s="4305"/>
      <c r="NIJ51" s="4306"/>
      <c r="NIK51" s="4305"/>
      <c r="NIL51" s="4306"/>
      <c r="NIM51" s="4299"/>
      <c r="NIN51" s="4300"/>
      <c r="NIO51" s="4305"/>
      <c r="NIP51" s="4304"/>
      <c r="NIQ51" s="4299"/>
      <c r="NIR51" s="4300"/>
      <c r="NIS51" s="4301"/>
      <c r="NIT51" s="4302"/>
      <c r="NIU51" s="4299"/>
      <c r="NIV51" s="2602"/>
      <c r="NIW51" s="4287"/>
      <c r="NIX51" s="4303"/>
      <c r="NIY51" s="4304"/>
      <c r="NIZ51" s="2603"/>
      <c r="NJA51" s="4305"/>
      <c r="NJB51" s="4306"/>
      <c r="NJC51" s="4305"/>
      <c r="NJD51" s="4306"/>
      <c r="NJE51" s="4299"/>
      <c r="NJF51" s="4300"/>
      <c r="NJG51" s="4305"/>
      <c r="NJH51" s="4304"/>
      <c r="NJI51" s="4299"/>
      <c r="NJJ51" s="4300"/>
      <c r="NJK51" s="4301"/>
      <c r="NJL51" s="4302"/>
      <c r="NJM51" s="4299"/>
      <c r="NJN51" s="2602"/>
      <c r="NJO51" s="4287"/>
      <c r="NJP51" s="4303"/>
      <c r="NJQ51" s="4304"/>
      <c r="NJR51" s="2603"/>
      <c r="NJS51" s="4305"/>
      <c r="NJT51" s="4306"/>
      <c r="NJU51" s="4305"/>
      <c r="NJV51" s="4306"/>
      <c r="NJW51" s="4299"/>
      <c r="NJX51" s="4300"/>
      <c r="NJY51" s="4305"/>
      <c r="NJZ51" s="4304"/>
      <c r="NKA51" s="4299"/>
      <c r="NKB51" s="4300"/>
      <c r="NKC51" s="4301"/>
      <c r="NKD51" s="4302"/>
      <c r="NKE51" s="4299"/>
      <c r="NKF51" s="2602"/>
      <c r="NKG51" s="4287"/>
      <c r="NKH51" s="4303"/>
      <c r="NKI51" s="4304"/>
      <c r="NKJ51" s="2603"/>
      <c r="NKK51" s="4305"/>
      <c r="NKL51" s="4306"/>
      <c r="NKM51" s="4305"/>
      <c r="NKN51" s="4306"/>
      <c r="NKO51" s="4299"/>
      <c r="NKP51" s="4300"/>
      <c r="NKQ51" s="4305"/>
      <c r="NKR51" s="4304"/>
      <c r="NKS51" s="4299"/>
      <c r="NKT51" s="4300"/>
      <c r="NKU51" s="4301"/>
      <c r="NKV51" s="4302"/>
      <c r="NKW51" s="4299"/>
      <c r="NKX51" s="2602"/>
      <c r="NKY51" s="4287"/>
      <c r="NKZ51" s="4303"/>
      <c r="NLA51" s="4304"/>
      <c r="NLB51" s="2603"/>
      <c r="NLC51" s="4305"/>
      <c r="NLD51" s="4306"/>
      <c r="NLE51" s="4305"/>
      <c r="NLF51" s="4306"/>
      <c r="NLG51" s="4299"/>
      <c r="NLH51" s="4300"/>
      <c r="NLI51" s="4305"/>
      <c r="NLJ51" s="4304"/>
      <c r="NLK51" s="4299"/>
      <c r="NLL51" s="4300"/>
      <c r="NLM51" s="4301"/>
      <c r="NLN51" s="4302"/>
      <c r="NLO51" s="4299"/>
      <c r="NLP51" s="2602"/>
      <c r="NLQ51" s="4287"/>
      <c r="NLR51" s="4303"/>
      <c r="NLS51" s="4304"/>
      <c r="NLT51" s="2603"/>
      <c r="NLU51" s="4305"/>
      <c r="NLV51" s="4306"/>
      <c r="NLW51" s="4305"/>
      <c r="NLX51" s="4306"/>
      <c r="NLY51" s="4299"/>
      <c r="NLZ51" s="4300"/>
      <c r="NMA51" s="4305"/>
      <c r="NMB51" s="4304"/>
      <c r="NMC51" s="4299"/>
      <c r="NMD51" s="4300"/>
      <c r="NME51" s="4301"/>
      <c r="NMF51" s="4302"/>
      <c r="NMG51" s="4299"/>
      <c r="NMH51" s="2602"/>
      <c r="NMI51" s="4287"/>
      <c r="NMJ51" s="4303"/>
      <c r="NMK51" s="4304"/>
      <c r="NML51" s="2603"/>
      <c r="NMM51" s="4305"/>
      <c r="NMN51" s="4306"/>
      <c r="NMO51" s="4305"/>
      <c r="NMP51" s="4306"/>
      <c r="NMQ51" s="4299"/>
      <c r="NMR51" s="4300"/>
      <c r="NMS51" s="4305"/>
      <c r="NMT51" s="4304"/>
      <c r="NMU51" s="4299"/>
      <c r="NMV51" s="4300"/>
      <c r="NMW51" s="4301"/>
      <c r="NMX51" s="4302"/>
      <c r="NMY51" s="4299"/>
      <c r="NMZ51" s="2602"/>
      <c r="NNA51" s="4287"/>
      <c r="NNB51" s="4303"/>
      <c r="NNC51" s="4304"/>
      <c r="NND51" s="2603"/>
      <c r="NNE51" s="4305"/>
      <c r="NNF51" s="4306"/>
      <c r="NNG51" s="4305"/>
      <c r="NNH51" s="4306"/>
      <c r="NNI51" s="4299"/>
      <c r="NNJ51" s="4300"/>
      <c r="NNK51" s="4305"/>
      <c r="NNL51" s="4304"/>
      <c r="NNM51" s="4299"/>
      <c r="NNN51" s="4300"/>
      <c r="NNO51" s="4301"/>
      <c r="NNP51" s="4302"/>
      <c r="NNQ51" s="4299"/>
      <c r="NNR51" s="2602"/>
      <c r="NNS51" s="4287"/>
      <c r="NNT51" s="4303"/>
      <c r="NNU51" s="4304"/>
      <c r="NNV51" s="2603"/>
      <c r="NNW51" s="4305"/>
      <c r="NNX51" s="4306"/>
      <c r="NNY51" s="4305"/>
      <c r="NNZ51" s="4306"/>
      <c r="NOA51" s="4299"/>
      <c r="NOB51" s="4300"/>
      <c r="NOC51" s="4305"/>
      <c r="NOD51" s="4304"/>
      <c r="NOE51" s="4299"/>
      <c r="NOF51" s="4300"/>
      <c r="NOG51" s="4301"/>
      <c r="NOH51" s="4302"/>
      <c r="NOI51" s="4299"/>
      <c r="NOJ51" s="2602"/>
      <c r="NOK51" s="4287"/>
      <c r="NOL51" s="4303"/>
      <c r="NOM51" s="4304"/>
      <c r="NON51" s="2603"/>
      <c r="NOO51" s="4305"/>
      <c r="NOP51" s="4306"/>
      <c r="NOQ51" s="4305"/>
      <c r="NOR51" s="4306"/>
      <c r="NOS51" s="4299"/>
      <c r="NOT51" s="4300"/>
      <c r="NOU51" s="4305"/>
      <c r="NOV51" s="4304"/>
      <c r="NOW51" s="4299"/>
      <c r="NOX51" s="4300"/>
      <c r="NOY51" s="4301"/>
      <c r="NOZ51" s="4302"/>
      <c r="NPA51" s="4299"/>
      <c r="NPB51" s="2602"/>
      <c r="NPC51" s="4287"/>
      <c r="NPD51" s="4303"/>
      <c r="NPE51" s="4304"/>
      <c r="NPF51" s="2603"/>
      <c r="NPG51" s="4305"/>
      <c r="NPH51" s="4306"/>
      <c r="NPI51" s="4305"/>
      <c r="NPJ51" s="4306"/>
      <c r="NPK51" s="4299"/>
      <c r="NPL51" s="4300"/>
      <c r="NPM51" s="4305"/>
      <c r="NPN51" s="4304"/>
      <c r="NPO51" s="4299"/>
      <c r="NPP51" s="4300"/>
      <c r="NPQ51" s="4301"/>
      <c r="NPR51" s="4302"/>
      <c r="NPS51" s="4299"/>
      <c r="NPT51" s="2602"/>
      <c r="NPU51" s="4287"/>
      <c r="NPV51" s="4303"/>
      <c r="NPW51" s="4304"/>
      <c r="NPX51" s="2603"/>
      <c r="NPY51" s="4305"/>
      <c r="NPZ51" s="4306"/>
      <c r="NQA51" s="4305"/>
      <c r="NQB51" s="4306"/>
      <c r="NQC51" s="4299"/>
      <c r="NQD51" s="4300"/>
      <c r="NQE51" s="4305"/>
      <c r="NQF51" s="4304"/>
      <c r="NQG51" s="4299"/>
      <c r="NQH51" s="4300"/>
      <c r="NQI51" s="4301"/>
      <c r="NQJ51" s="4302"/>
      <c r="NQK51" s="4299"/>
      <c r="NQL51" s="2602"/>
      <c r="NQM51" s="4287"/>
      <c r="NQN51" s="4303"/>
      <c r="NQO51" s="4304"/>
      <c r="NQP51" s="2603"/>
      <c r="NQQ51" s="4305"/>
      <c r="NQR51" s="4306"/>
      <c r="NQS51" s="4305"/>
      <c r="NQT51" s="4306"/>
      <c r="NQU51" s="4299"/>
      <c r="NQV51" s="4300"/>
      <c r="NQW51" s="4305"/>
      <c r="NQX51" s="4304"/>
      <c r="NQY51" s="4299"/>
      <c r="NQZ51" s="4300"/>
      <c r="NRA51" s="4301"/>
      <c r="NRB51" s="4302"/>
      <c r="NRC51" s="4299"/>
      <c r="NRD51" s="2602"/>
      <c r="NRE51" s="4287"/>
      <c r="NRF51" s="4303"/>
      <c r="NRG51" s="4304"/>
      <c r="NRH51" s="2603"/>
      <c r="NRI51" s="4305"/>
      <c r="NRJ51" s="4306"/>
      <c r="NRK51" s="4305"/>
      <c r="NRL51" s="4306"/>
      <c r="NRM51" s="4299"/>
      <c r="NRN51" s="4300"/>
      <c r="NRO51" s="4305"/>
      <c r="NRP51" s="4304"/>
      <c r="NRQ51" s="4299"/>
      <c r="NRR51" s="4300"/>
      <c r="NRS51" s="4301"/>
      <c r="NRT51" s="4302"/>
      <c r="NRU51" s="4299"/>
      <c r="NRV51" s="2602"/>
      <c r="NRW51" s="4287"/>
      <c r="NRX51" s="4303"/>
      <c r="NRY51" s="4304"/>
      <c r="NRZ51" s="2603"/>
      <c r="NSA51" s="4305"/>
      <c r="NSB51" s="4306"/>
      <c r="NSC51" s="4305"/>
      <c r="NSD51" s="4306"/>
      <c r="NSE51" s="4299"/>
      <c r="NSF51" s="4300"/>
      <c r="NSG51" s="4305"/>
      <c r="NSH51" s="4304"/>
      <c r="NSI51" s="4299"/>
      <c r="NSJ51" s="4300"/>
      <c r="NSK51" s="4301"/>
      <c r="NSL51" s="4302"/>
      <c r="NSM51" s="4299"/>
      <c r="NSN51" s="2602"/>
      <c r="NSO51" s="4287"/>
      <c r="NSP51" s="4303"/>
      <c r="NSQ51" s="4304"/>
      <c r="NSR51" s="2603"/>
      <c r="NSS51" s="4305"/>
      <c r="NST51" s="4306"/>
      <c r="NSU51" s="4305"/>
      <c r="NSV51" s="4306"/>
      <c r="NSW51" s="4299"/>
      <c r="NSX51" s="4300"/>
      <c r="NSY51" s="4305"/>
      <c r="NSZ51" s="4304"/>
      <c r="NTA51" s="4299"/>
      <c r="NTB51" s="4300"/>
      <c r="NTC51" s="4301"/>
      <c r="NTD51" s="4302"/>
      <c r="NTE51" s="4299"/>
      <c r="NTF51" s="2602"/>
      <c r="NTG51" s="4287"/>
      <c r="NTH51" s="4303"/>
      <c r="NTI51" s="4304"/>
      <c r="NTJ51" s="2603"/>
      <c r="NTK51" s="4305"/>
      <c r="NTL51" s="4306"/>
      <c r="NTM51" s="4305"/>
      <c r="NTN51" s="4306"/>
      <c r="NTO51" s="4299"/>
      <c r="NTP51" s="4300"/>
      <c r="NTQ51" s="4305"/>
      <c r="NTR51" s="4304"/>
      <c r="NTS51" s="4299"/>
      <c r="NTT51" s="4300"/>
      <c r="NTU51" s="4301"/>
      <c r="NTV51" s="4302"/>
      <c r="NTW51" s="4299"/>
      <c r="NTX51" s="2602"/>
      <c r="NTY51" s="4287"/>
      <c r="NTZ51" s="4303"/>
      <c r="NUA51" s="4304"/>
      <c r="NUB51" s="2603"/>
      <c r="NUC51" s="4305"/>
      <c r="NUD51" s="4306"/>
      <c r="NUE51" s="4305"/>
      <c r="NUF51" s="4306"/>
      <c r="NUG51" s="4299"/>
      <c r="NUH51" s="4300"/>
      <c r="NUI51" s="4305"/>
      <c r="NUJ51" s="4304"/>
      <c r="NUK51" s="4299"/>
      <c r="NUL51" s="4300"/>
      <c r="NUM51" s="4301"/>
      <c r="NUN51" s="4302"/>
      <c r="NUO51" s="4299"/>
      <c r="NUP51" s="2602"/>
      <c r="NUQ51" s="4287"/>
      <c r="NUR51" s="4303"/>
      <c r="NUS51" s="4304"/>
      <c r="NUT51" s="2603"/>
      <c r="NUU51" s="4305"/>
      <c r="NUV51" s="4306"/>
      <c r="NUW51" s="4305"/>
      <c r="NUX51" s="4306"/>
      <c r="NUY51" s="4299"/>
      <c r="NUZ51" s="4300"/>
      <c r="NVA51" s="4305"/>
      <c r="NVB51" s="4304"/>
      <c r="NVC51" s="4299"/>
      <c r="NVD51" s="4300"/>
      <c r="NVE51" s="4301"/>
      <c r="NVF51" s="4302"/>
      <c r="NVG51" s="4299"/>
      <c r="NVH51" s="2602"/>
      <c r="NVI51" s="4287"/>
      <c r="NVJ51" s="4303"/>
      <c r="NVK51" s="4304"/>
      <c r="NVL51" s="2603"/>
      <c r="NVM51" s="4305"/>
      <c r="NVN51" s="4306"/>
      <c r="NVO51" s="4305"/>
      <c r="NVP51" s="4306"/>
      <c r="NVQ51" s="4299"/>
      <c r="NVR51" s="4300"/>
      <c r="NVS51" s="4305"/>
      <c r="NVT51" s="4304"/>
      <c r="NVU51" s="4299"/>
      <c r="NVV51" s="4300"/>
      <c r="NVW51" s="4301"/>
      <c r="NVX51" s="4302"/>
      <c r="NVY51" s="4299"/>
      <c r="NVZ51" s="2602"/>
      <c r="NWA51" s="4287"/>
      <c r="NWB51" s="4303"/>
      <c r="NWC51" s="4304"/>
      <c r="NWD51" s="2603"/>
      <c r="NWE51" s="4305"/>
      <c r="NWF51" s="4306"/>
      <c r="NWG51" s="4305"/>
      <c r="NWH51" s="4306"/>
      <c r="NWI51" s="4299"/>
      <c r="NWJ51" s="4300"/>
      <c r="NWK51" s="4305"/>
      <c r="NWL51" s="4304"/>
      <c r="NWM51" s="4299"/>
      <c r="NWN51" s="4300"/>
      <c r="NWO51" s="4301"/>
      <c r="NWP51" s="4302"/>
      <c r="NWQ51" s="4299"/>
      <c r="NWR51" s="2602"/>
      <c r="NWS51" s="4287"/>
      <c r="NWT51" s="4303"/>
      <c r="NWU51" s="4304"/>
      <c r="NWV51" s="2603"/>
      <c r="NWW51" s="4305"/>
      <c r="NWX51" s="4306"/>
      <c r="NWY51" s="4305"/>
      <c r="NWZ51" s="4306"/>
      <c r="NXA51" s="4299"/>
      <c r="NXB51" s="4300"/>
      <c r="NXC51" s="4305"/>
      <c r="NXD51" s="4304"/>
      <c r="NXE51" s="4299"/>
      <c r="NXF51" s="4300"/>
      <c r="NXG51" s="4301"/>
      <c r="NXH51" s="4302"/>
      <c r="NXI51" s="4299"/>
      <c r="NXJ51" s="2602"/>
      <c r="NXK51" s="4287"/>
      <c r="NXL51" s="4303"/>
      <c r="NXM51" s="4304"/>
      <c r="NXN51" s="2603"/>
      <c r="NXO51" s="4305"/>
      <c r="NXP51" s="4306"/>
      <c r="NXQ51" s="4305"/>
      <c r="NXR51" s="4306"/>
      <c r="NXS51" s="4299"/>
      <c r="NXT51" s="4300"/>
      <c r="NXU51" s="4305"/>
      <c r="NXV51" s="4304"/>
      <c r="NXW51" s="4299"/>
      <c r="NXX51" s="4300"/>
      <c r="NXY51" s="4301"/>
      <c r="NXZ51" s="4302"/>
      <c r="NYA51" s="4299"/>
      <c r="NYB51" s="2602"/>
      <c r="NYC51" s="4287"/>
      <c r="NYD51" s="4303"/>
      <c r="NYE51" s="4304"/>
      <c r="NYF51" s="2603"/>
      <c r="NYG51" s="4305"/>
      <c r="NYH51" s="4306"/>
      <c r="NYI51" s="4305"/>
      <c r="NYJ51" s="4306"/>
      <c r="NYK51" s="4299"/>
      <c r="NYL51" s="4300"/>
      <c r="NYM51" s="4305"/>
      <c r="NYN51" s="4304"/>
      <c r="NYO51" s="4299"/>
      <c r="NYP51" s="4300"/>
      <c r="NYQ51" s="4301"/>
      <c r="NYR51" s="4302"/>
      <c r="NYS51" s="4299"/>
      <c r="NYT51" s="2602"/>
      <c r="NYU51" s="4287"/>
      <c r="NYV51" s="4303"/>
      <c r="NYW51" s="4304"/>
      <c r="NYX51" s="2603"/>
      <c r="NYY51" s="4305"/>
      <c r="NYZ51" s="4306"/>
      <c r="NZA51" s="4305"/>
      <c r="NZB51" s="4306"/>
      <c r="NZC51" s="4299"/>
      <c r="NZD51" s="4300"/>
      <c r="NZE51" s="4305"/>
      <c r="NZF51" s="4304"/>
      <c r="NZG51" s="4299"/>
      <c r="NZH51" s="4300"/>
      <c r="NZI51" s="4301"/>
      <c r="NZJ51" s="4302"/>
      <c r="NZK51" s="4299"/>
      <c r="NZL51" s="2602"/>
      <c r="NZM51" s="4287"/>
      <c r="NZN51" s="4303"/>
      <c r="NZO51" s="4304"/>
      <c r="NZP51" s="2603"/>
      <c r="NZQ51" s="4305"/>
      <c r="NZR51" s="4306"/>
      <c r="NZS51" s="4305"/>
      <c r="NZT51" s="4306"/>
      <c r="NZU51" s="4299"/>
      <c r="NZV51" s="4300"/>
      <c r="NZW51" s="4305"/>
      <c r="NZX51" s="4304"/>
      <c r="NZY51" s="4299"/>
      <c r="NZZ51" s="4300"/>
      <c r="OAA51" s="4301"/>
      <c r="OAB51" s="4302"/>
      <c r="OAC51" s="4299"/>
      <c r="OAD51" s="2602"/>
      <c r="OAE51" s="4287"/>
      <c r="OAF51" s="4303"/>
      <c r="OAG51" s="4304"/>
      <c r="OAH51" s="2603"/>
      <c r="OAI51" s="4305"/>
      <c r="OAJ51" s="4306"/>
      <c r="OAK51" s="4305"/>
      <c r="OAL51" s="4306"/>
      <c r="OAM51" s="4299"/>
      <c r="OAN51" s="4300"/>
      <c r="OAO51" s="4305"/>
      <c r="OAP51" s="4304"/>
      <c r="OAQ51" s="4299"/>
      <c r="OAR51" s="4300"/>
      <c r="OAS51" s="4301"/>
      <c r="OAT51" s="4302"/>
      <c r="OAU51" s="4299"/>
      <c r="OAV51" s="2602"/>
      <c r="OAW51" s="4287"/>
      <c r="OAX51" s="4303"/>
      <c r="OAY51" s="4304"/>
      <c r="OAZ51" s="2603"/>
      <c r="OBA51" s="4305"/>
      <c r="OBB51" s="4306"/>
      <c r="OBC51" s="4305"/>
      <c r="OBD51" s="4306"/>
      <c r="OBE51" s="4299"/>
      <c r="OBF51" s="4300"/>
      <c r="OBG51" s="4305"/>
      <c r="OBH51" s="4304"/>
      <c r="OBI51" s="4299"/>
      <c r="OBJ51" s="4300"/>
      <c r="OBK51" s="4301"/>
      <c r="OBL51" s="4302"/>
      <c r="OBM51" s="4299"/>
      <c r="OBN51" s="2602"/>
      <c r="OBO51" s="4287"/>
      <c r="OBP51" s="4303"/>
      <c r="OBQ51" s="4304"/>
      <c r="OBR51" s="2603"/>
      <c r="OBS51" s="4305"/>
      <c r="OBT51" s="4306"/>
      <c r="OBU51" s="4305"/>
      <c r="OBV51" s="4306"/>
      <c r="OBW51" s="4299"/>
      <c r="OBX51" s="4300"/>
      <c r="OBY51" s="4305"/>
      <c r="OBZ51" s="4304"/>
      <c r="OCA51" s="4299"/>
      <c r="OCB51" s="4300"/>
      <c r="OCC51" s="4301"/>
      <c r="OCD51" s="4302"/>
      <c r="OCE51" s="4299"/>
      <c r="OCF51" s="2602"/>
      <c r="OCG51" s="4287"/>
      <c r="OCH51" s="4303"/>
      <c r="OCI51" s="4304"/>
      <c r="OCJ51" s="2603"/>
      <c r="OCK51" s="4305"/>
      <c r="OCL51" s="4306"/>
      <c r="OCM51" s="4305"/>
      <c r="OCN51" s="4306"/>
      <c r="OCO51" s="4299"/>
      <c r="OCP51" s="4300"/>
      <c r="OCQ51" s="4305"/>
      <c r="OCR51" s="4304"/>
      <c r="OCS51" s="4299"/>
      <c r="OCT51" s="4300"/>
      <c r="OCU51" s="4301"/>
      <c r="OCV51" s="4302"/>
      <c r="OCW51" s="4299"/>
      <c r="OCX51" s="2602"/>
      <c r="OCY51" s="4287"/>
      <c r="OCZ51" s="4303"/>
      <c r="ODA51" s="4304"/>
      <c r="ODB51" s="2603"/>
      <c r="ODC51" s="4305"/>
      <c r="ODD51" s="4306"/>
      <c r="ODE51" s="4305"/>
      <c r="ODF51" s="4306"/>
      <c r="ODG51" s="4299"/>
      <c r="ODH51" s="4300"/>
      <c r="ODI51" s="4305"/>
      <c r="ODJ51" s="4304"/>
      <c r="ODK51" s="4299"/>
      <c r="ODL51" s="4300"/>
      <c r="ODM51" s="4301"/>
      <c r="ODN51" s="4302"/>
      <c r="ODO51" s="4299"/>
      <c r="ODP51" s="2602"/>
      <c r="ODQ51" s="4287"/>
      <c r="ODR51" s="4303"/>
      <c r="ODS51" s="4304"/>
      <c r="ODT51" s="2603"/>
      <c r="ODU51" s="4305"/>
      <c r="ODV51" s="4306"/>
      <c r="ODW51" s="4305"/>
      <c r="ODX51" s="4306"/>
      <c r="ODY51" s="4299"/>
      <c r="ODZ51" s="4300"/>
      <c r="OEA51" s="4305"/>
      <c r="OEB51" s="4304"/>
      <c r="OEC51" s="4299"/>
      <c r="OED51" s="4300"/>
      <c r="OEE51" s="4301"/>
      <c r="OEF51" s="4302"/>
      <c r="OEG51" s="4299"/>
      <c r="OEH51" s="2602"/>
      <c r="OEI51" s="4287"/>
      <c r="OEJ51" s="4303"/>
      <c r="OEK51" s="4304"/>
      <c r="OEL51" s="2603"/>
      <c r="OEM51" s="4305"/>
      <c r="OEN51" s="4306"/>
      <c r="OEO51" s="4305"/>
      <c r="OEP51" s="4306"/>
      <c r="OEQ51" s="4299"/>
      <c r="OER51" s="4300"/>
      <c r="OES51" s="4305"/>
      <c r="OET51" s="4304"/>
      <c r="OEU51" s="4299"/>
      <c r="OEV51" s="4300"/>
      <c r="OEW51" s="4301"/>
      <c r="OEX51" s="4302"/>
      <c r="OEY51" s="4299"/>
      <c r="OEZ51" s="2602"/>
      <c r="OFA51" s="4287"/>
      <c r="OFB51" s="4303"/>
      <c r="OFC51" s="4304"/>
      <c r="OFD51" s="2603"/>
      <c r="OFE51" s="4305"/>
      <c r="OFF51" s="4306"/>
      <c r="OFG51" s="4305"/>
      <c r="OFH51" s="4306"/>
      <c r="OFI51" s="4299"/>
      <c r="OFJ51" s="4300"/>
      <c r="OFK51" s="4305"/>
      <c r="OFL51" s="4304"/>
      <c r="OFM51" s="4299"/>
      <c r="OFN51" s="4300"/>
      <c r="OFO51" s="4301"/>
      <c r="OFP51" s="4302"/>
      <c r="OFQ51" s="4299"/>
      <c r="OFR51" s="2602"/>
      <c r="OFS51" s="4287"/>
      <c r="OFT51" s="4303"/>
      <c r="OFU51" s="4304"/>
      <c r="OFV51" s="2603"/>
      <c r="OFW51" s="4305"/>
      <c r="OFX51" s="4306"/>
      <c r="OFY51" s="4305"/>
      <c r="OFZ51" s="4306"/>
      <c r="OGA51" s="4299"/>
      <c r="OGB51" s="4300"/>
      <c r="OGC51" s="4305"/>
      <c r="OGD51" s="4304"/>
      <c r="OGE51" s="4299"/>
      <c r="OGF51" s="4300"/>
      <c r="OGG51" s="4301"/>
      <c r="OGH51" s="4302"/>
      <c r="OGI51" s="4299"/>
      <c r="OGJ51" s="2602"/>
      <c r="OGK51" s="4287"/>
      <c r="OGL51" s="4303"/>
      <c r="OGM51" s="4304"/>
      <c r="OGN51" s="2603"/>
      <c r="OGO51" s="4305"/>
      <c r="OGP51" s="4306"/>
      <c r="OGQ51" s="4305"/>
      <c r="OGR51" s="4306"/>
      <c r="OGS51" s="4299"/>
      <c r="OGT51" s="4300"/>
      <c r="OGU51" s="4305"/>
      <c r="OGV51" s="4304"/>
      <c r="OGW51" s="4299"/>
      <c r="OGX51" s="4300"/>
      <c r="OGY51" s="4301"/>
      <c r="OGZ51" s="4302"/>
      <c r="OHA51" s="4299"/>
      <c r="OHB51" s="2602"/>
      <c r="OHC51" s="4287"/>
      <c r="OHD51" s="4303"/>
      <c r="OHE51" s="4304"/>
      <c r="OHF51" s="2603"/>
      <c r="OHG51" s="4305"/>
      <c r="OHH51" s="4306"/>
      <c r="OHI51" s="4305"/>
      <c r="OHJ51" s="4306"/>
      <c r="OHK51" s="4299"/>
      <c r="OHL51" s="4300"/>
      <c r="OHM51" s="4305"/>
      <c r="OHN51" s="4304"/>
      <c r="OHO51" s="4299"/>
      <c r="OHP51" s="4300"/>
      <c r="OHQ51" s="4301"/>
      <c r="OHR51" s="4302"/>
      <c r="OHS51" s="4299"/>
      <c r="OHT51" s="2602"/>
      <c r="OHU51" s="4287"/>
      <c r="OHV51" s="4303"/>
      <c r="OHW51" s="4304"/>
      <c r="OHX51" s="2603"/>
      <c r="OHY51" s="4305"/>
      <c r="OHZ51" s="4306"/>
      <c r="OIA51" s="4305"/>
      <c r="OIB51" s="4306"/>
      <c r="OIC51" s="4299"/>
      <c r="OID51" s="4300"/>
      <c r="OIE51" s="4305"/>
      <c r="OIF51" s="4304"/>
      <c r="OIG51" s="4299"/>
      <c r="OIH51" s="4300"/>
      <c r="OII51" s="4301"/>
      <c r="OIJ51" s="4302"/>
      <c r="OIK51" s="4299"/>
      <c r="OIL51" s="2602"/>
      <c r="OIM51" s="4287"/>
      <c r="OIN51" s="4303"/>
      <c r="OIO51" s="4304"/>
      <c r="OIP51" s="2603"/>
      <c r="OIQ51" s="4305"/>
      <c r="OIR51" s="4306"/>
      <c r="OIS51" s="4305"/>
      <c r="OIT51" s="4306"/>
      <c r="OIU51" s="4299"/>
      <c r="OIV51" s="4300"/>
      <c r="OIW51" s="4305"/>
      <c r="OIX51" s="4304"/>
      <c r="OIY51" s="4299"/>
      <c r="OIZ51" s="4300"/>
      <c r="OJA51" s="4301"/>
      <c r="OJB51" s="4302"/>
      <c r="OJC51" s="4299"/>
      <c r="OJD51" s="2602"/>
      <c r="OJE51" s="4287"/>
      <c r="OJF51" s="4303"/>
      <c r="OJG51" s="4304"/>
      <c r="OJH51" s="2603"/>
      <c r="OJI51" s="4305"/>
      <c r="OJJ51" s="4306"/>
      <c r="OJK51" s="4305"/>
      <c r="OJL51" s="4306"/>
      <c r="OJM51" s="4299"/>
      <c r="OJN51" s="4300"/>
      <c r="OJO51" s="4305"/>
      <c r="OJP51" s="4304"/>
      <c r="OJQ51" s="4299"/>
      <c r="OJR51" s="4300"/>
      <c r="OJS51" s="4301"/>
      <c r="OJT51" s="4302"/>
      <c r="OJU51" s="4299"/>
      <c r="OJV51" s="2602"/>
      <c r="OJW51" s="4287"/>
      <c r="OJX51" s="4303"/>
      <c r="OJY51" s="4304"/>
      <c r="OJZ51" s="2603"/>
      <c r="OKA51" s="4305"/>
      <c r="OKB51" s="4306"/>
      <c r="OKC51" s="4305"/>
      <c r="OKD51" s="4306"/>
      <c r="OKE51" s="4299"/>
      <c r="OKF51" s="4300"/>
      <c r="OKG51" s="4305"/>
      <c r="OKH51" s="4304"/>
      <c r="OKI51" s="4299"/>
      <c r="OKJ51" s="4300"/>
      <c r="OKK51" s="4301"/>
      <c r="OKL51" s="4302"/>
      <c r="OKM51" s="4299"/>
      <c r="OKN51" s="2602"/>
      <c r="OKO51" s="4287"/>
      <c r="OKP51" s="4303"/>
      <c r="OKQ51" s="4304"/>
      <c r="OKR51" s="2603"/>
      <c r="OKS51" s="4305"/>
      <c r="OKT51" s="4306"/>
      <c r="OKU51" s="4305"/>
      <c r="OKV51" s="4306"/>
      <c r="OKW51" s="4299"/>
      <c r="OKX51" s="4300"/>
      <c r="OKY51" s="4305"/>
      <c r="OKZ51" s="4304"/>
      <c r="OLA51" s="4299"/>
      <c r="OLB51" s="4300"/>
      <c r="OLC51" s="4301"/>
      <c r="OLD51" s="4302"/>
      <c r="OLE51" s="4299"/>
      <c r="OLF51" s="2602"/>
      <c r="OLG51" s="4287"/>
      <c r="OLH51" s="4303"/>
      <c r="OLI51" s="4304"/>
      <c r="OLJ51" s="2603"/>
      <c r="OLK51" s="4305"/>
      <c r="OLL51" s="4306"/>
      <c r="OLM51" s="4305"/>
      <c r="OLN51" s="4306"/>
      <c r="OLO51" s="4299"/>
      <c r="OLP51" s="4300"/>
      <c r="OLQ51" s="4305"/>
      <c r="OLR51" s="4304"/>
      <c r="OLS51" s="4299"/>
      <c r="OLT51" s="4300"/>
      <c r="OLU51" s="4301"/>
      <c r="OLV51" s="4302"/>
      <c r="OLW51" s="4299"/>
      <c r="OLX51" s="2602"/>
      <c r="OLY51" s="4287"/>
      <c r="OLZ51" s="4303"/>
      <c r="OMA51" s="4304"/>
      <c r="OMB51" s="2603"/>
      <c r="OMC51" s="4305"/>
      <c r="OMD51" s="4306"/>
      <c r="OME51" s="4305"/>
      <c r="OMF51" s="4306"/>
      <c r="OMG51" s="4299"/>
      <c r="OMH51" s="4300"/>
      <c r="OMI51" s="4305"/>
      <c r="OMJ51" s="4304"/>
      <c r="OMK51" s="4299"/>
      <c r="OML51" s="4300"/>
      <c r="OMM51" s="4301"/>
      <c r="OMN51" s="4302"/>
      <c r="OMO51" s="4299"/>
      <c r="OMP51" s="2602"/>
      <c r="OMQ51" s="4287"/>
      <c r="OMR51" s="4303"/>
      <c r="OMS51" s="4304"/>
      <c r="OMT51" s="2603"/>
      <c r="OMU51" s="4305"/>
      <c r="OMV51" s="4306"/>
      <c r="OMW51" s="4305"/>
      <c r="OMX51" s="4306"/>
      <c r="OMY51" s="4299"/>
      <c r="OMZ51" s="4300"/>
      <c r="ONA51" s="4305"/>
      <c r="ONB51" s="4304"/>
      <c r="ONC51" s="4299"/>
      <c r="OND51" s="4300"/>
      <c r="ONE51" s="4301"/>
      <c r="ONF51" s="4302"/>
      <c r="ONG51" s="4299"/>
      <c r="ONH51" s="2602"/>
      <c r="ONI51" s="4287"/>
      <c r="ONJ51" s="4303"/>
      <c r="ONK51" s="4304"/>
      <c r="ONL51" s="2603"/>
      <c r="ONM51" s="4305"/>
      <c r="ONN51" s="4306"/>
      <c r="ONO51" s="4305"/>
      <c r="ONP51" s="4306"/>
      <c r="ONQ51" s="4299"/>
      <c r="ONR51" s="4300"/>
      <c r="ONS51" s="4305"/>
      <c r="ONT51" s="4304"/>
      <c r="ONU51" s="4299"/>
      <c r="ONV51" s="4300"/>
      <c r="ONW51" s="4301"/>
      <c r="ONX51" s="4302"/>
      <c r="ONY51" s="4299"/>
      <c r="ONZ51" s="2602"/>
      <c r="OOA51" s="4287"/>
      <c r="OOB51" s="4303"/>
      <c r="OOC51" s="4304"/>
      <c r="OOD51" s="2603"/>
      <c r="OOE51" s="4305"/>
      <c r="OOF51" s="4306"/>
      <c r="OOG51" s="4305"/>
      <c r="OOH51" s="4306"/>
      <c r="OOI51" s="4299"/>
      <c r="OOJ51" s="4300"/>
      <c r="OOK51" s="4305"/>
      <c r="OOL51" s="4304"/>
      <c r="OOM51" s="4299"/>
      <c r="OON51" s="4300"/>
      <c r="OOO51" s="4301"/>
      <c r="OOP51" s="4302"/>
      <c r="OOQ51" s="4299"/>
      <c r="OOR51" s="2602"/>
      <c r="OOS51" s="4287"/>
      <c r="OOT51" s="4303"/>
      <c r="OOU51" s="4304"/>
      <c r="OOV51" s="2603"/>
      <c r="OOW51" s="4305"/>
      <c r="OOX51" s="4306"/>
      <c r="OOY51" s="4305"/>
      <c r="OOZ51" s="4306"/>
      <c r="OPA51" s="4299"/>
      <c r="OPB51" s="4300"/>
      <c r="OPC51" s="4305"/>
      <c r="OPD51" s="4304"/>
      <c r="OPE51" s="4299"/>
      <c r="OPF51" s="4300"/>
      <c r="OPG51" s="4301"/>
      <c r="OPH51" s="4302"/>
      <c r="OPI51" s="4299"/>
      <c r="OPJ51" s="2602"/>
      <c r="OPK51" s="4287"/>
      <c r="OPL51" s="4303"/>
      <c r="OPM51" s="4304"/>
      <c r="OPN51" s="2603"/>
      <c r="OPO51" s="4305"/>
      <c r="OPP51" s="4306"/>
      <c r="OPQ51" s="4305"/>
      <c r="OPR51" s="4306"/>
      <c r="OPS51" s="4299"/>
      <c r="OPT51" s="4300"/>
      <c r="OPU51" s="4305"/>
      <c r="OPV51" s="4304"/>
      <c r="OPW51" s="4299"/>
      <c r="OPX51" s="4300"/>
      <c r="OPY51" s="4301"/>
      <c r="OPZ51" s="4302"/>
      <c r="OQA51" s="4299"/>
      <c r="OQB51" s="2602"/>
      <c r="OQC51" s="4287"/>
      <c r="OQD51" s="4303"/>
      <c r="OQE51" s="4304"/>
      <c r="OQF51" s="2603"/>
      <c r="OQG51" s="4305"/>
      <c r="OQH51" s="4306"/>
      <c r="OQI51" s="4305"/>
      <c r="OQJ51" s="4306"/>
      <c r="OQK51" s="4299"/>
      <c r="OQL51" s="4300"/>
      <c r="OQM51" s="4305"/>
      <c r="OQN51" s="4304"/>
      <c r="OQO51" s="4299"/>
      <c r="OQP51" s="4300"/>
      <c r="OQQ51" s="4301"/>
      <c r="OQR51" s="4302"/>
      <c r="OQS51" s="4299"/>
      <c r="OQT51" s="2602"/>
      <c r="OQU51" s="4287"/>
      <c r="OQV51" s="4303"/>
      <c r="OQW51" s="4304"/>
      <c r="OQX51" s="2603"/>
      <c r="OQY51" s="4305"/>
      <c r="OQZ51" s="4306"/>
      <c r="ORA51" s="4305"/>
      <c r="ORB51" s="4306"/>
      <c r="ORC51" s="4299"/>
      <c r="ORD51" s="4300"/>
      <c r="ORE51" s="4305"/>
      <c r="ORF51" s="4304"/>
      <c r="ORG51" s="4299"/>
      <c r="ORH51" s="4300"/>
      <c r="ORI51" s="4301"/>
      <c r="ORJ51" s="4302"/>
      <c r="ORK51" s="4299"/>
      <c r="ORL51" s="2602"/>
      <c r="ORM51" s="4287"/>
      <c r="ORN51" s="4303"/>
      <c r="ORO51" s="4304"/>
      <c r="ORP51" s="2603"/>
      <c r="ORQ51" s="4305"/>
      <c r="ORR51" s="4306"/>
      <c r="ORS51" s="4305"/>
      <c r="ORT51" s="4306"/>
      <c r="ORU51" s="4299"/>
      <c r="ORV51" s="4300"/>
      <c r="ORW51" s="4305"/>
      <c r="ORX51" s="4304"/>
      <c r="ORY51" s="4299"/>
      <c r="ORZ51" s="4300"/>
      <c r="OSA51" s="4301"/>
      <c r="OSB51" s="4302"/>
      <c r="OSC51" s="4299"/>
      <c r="OSD51" s="2602"/>
      <c r="OSE51" s="4287"/>
      <c r="OSF51" s="4303"/>
      <c r="OSG51" s="4304"/>
      <c r="OSH51" s="2603"/>
      <c r="OSI51" s="4305"/>
      <c r="OSJ51" s="4306"/>
      <c r="OSK51" s="4305"/>
      <c r="OSL51" s="4306"/>
      <c r="OSM51" s="4299"/>
      <c r="OSN51" s="4300"/>
      <c r="OSO51" s="4305"/>
      <c r="OSP51" s="4304"/>
      <c r="OSQ51" s="4299"/>
      <c r="OSR51" s="4300"/>
      <c r="OSS51" s="4301"/>
      <c r="OST51" s="4302"/>
      <c r="OSU51" s="4299"/>
      <c r="OSV51" s="2602"/>
      <c r="OSW51" s="4287"/>
      <c r="OSX51" s="4303"/>
      <c r="OSY51" s="4304"/>
      <c r="OSZ51" s="2603"/>
      <c r="OTA51" s="4305"/>
      <c r="OTB51" s="4306"/>
      <c r="OTC51" s="4305"/>
      <c r="OTD51" s="4306"/>
      <c r="OTE51" s="4299"/>
      <c r="OTF51" s="4300"/>
      <c r="OTG51" s="4305"/>
      <c r="OTH51" s="4304"/>
      <c r="OTI51" s="4299"/>
      <c r="OTJ51" s="4300"/>
      <c r="OTK51" s="4301"/>
      <c r="OTL51" s="4302"/>
      <c r="OTM51" s="4299"/>
      <c r="OTN51" s="2602"/>
      <c r="OTO51" s="4287"/>
      <c r="OTP51" s="4303"/>
      <c r="OTQ51" s="4304"/>
      <c r="OTR51" s="2603"/>
      <c r="OTS51" s="4305"/>
      <c r="OTT51" s="4306"/>
      <c r="OTU51" s="4305"/>
      <c r="OTV51" s="4306"/>
      <c r="OTW51" s="4299"/>
      <c r="OTX51" s="4300"/>
      <c r="OTY51" s="4305"/>
      <c r="OTZ51" s="4304"/>
      <c r="OUA51" s="4299"/>
      <c r="OUB51" s="4300"/>
      <c r="OUC51" s="4301"/>
      <c r="OUD51" s="4302"/>
      <c r="OUE51" s="4299"/>
      <c r="OUF51" s="2602"/>
      <c r="OUG51" s="4287"/>
      <c r="OUH51" s="4303"/>
      <c r="OUI51" s="4304"/>
      <c r="OUJ51" s="2603"/>
      <c r="OUK51" s="4305"/>
      <c r="OUL51" s="4306"/>
      <c r="OUM51" s="4305"/>
      <c r="OUN51" s="4306"/>
      <c r="OUO51" s="4299"/>
      <c r="OUP51" s="4300"/>
      <c r="OUQ51" s="4305"/>
      <c r="OUR51" s="4304"/>
      <c r="OUS51" s="4299"/>
      <c r="OUT51" s="4300"/>
      <c r="OUU51" s="4301"/>
      <c r="OUV51" s="4302"/>
      <c r="OUW51" s="4299"/>
      <c r="OUX51" s="2602"/>
      <c r="OUY51" s="4287"/>
      <c r="OUZ51" s="4303"/>
      <c r="OVA51" s="4304"/>
      <c r="OVB51" s="2603"/>
      <c r="OVC51" s="4305"/>
      <c r="OVD51" s="4306"/>
      <c r="OVE51" s="4305"/>
      <c r="OVF51" s="4306"/>
      <c r="OVG51" s="4299"/>
      <c r="OVH51" s="4300"/>
      <c r="OVI51" s="4305"/>
      <c r="OVJ51" s="4304"/>
      <c r="OVK51" s="4299"/>
      <c r="OVL51" s="4300"/>
      <c r="OVM51" s="4301"/>
      <c r="OVN51" s="4302"/>
      <c r="OVO51" s="4299"/>
      <c r="OVP51" s="2602"/>
      <c r="OVQ51" s="4287"/>
      <c r="OVR51" s="4303"/>
      <c r="OVS51" s="4304"/>
      <c r="OVT51" s="2603"/>
      <c r="OVU51" s="4305"/>
      <c r="OVV51" s="4306"/>
      <c r="OVW51" s="4305"/>
      <c r="OVX51" s="4306"/>
      <c r="OVY51" s="4299"/>
      <c r="OVZ51" s="4300"/>
      <c r="OWA51" s="4305"/>
      <c r="OWB51" s="4304"/>
      <c r="OWC51" s="4299"/>
      <c r="OWD51" s="4300"/>
      <c r="OWE51" s="4301"/>
      <c r="OWF51" s="4302"/>
      <c r="OWG51" s="4299"/>
      <c r="OWH51" s="2602"/>
      <c r="OWI51" s="4287"/>
      <c r="OWJ51" s="4303"/>
      <c r="OWK51" s="4304"/>
      <c r="OWL51" s="2603"/>
      <c r="OWM51" s="4305"/>
      <c r="OWN51" s="4306"/>
      <c r="OWO51" s="4305"/>
      <c r="OWP51" s="4306"/>
      <c r="OWQ51" s="4299"/>
      <c r="OWR51" s="4300"/>
      <c r="OWS51" s="4305"/>
      <c r="OWT51" s="4304"/>
      <c r="OWU51" s="4299"/>
      <c r="OWV51" s="4300"/>
      <c r="OWW51" s="4301"/>
      <c r="OWX51" s="4302"/>
      <c r="OWY51" s="4299"/>
      <c r="OWZ51" s="2602"/>
      <c r="OXA51" s="4287"/>
      <c r="OXB51" s="4303"/>
      <c r="OXC51" s="4304"/>
      <c r="OXD51" s="2603"/>
      <c r="OXE51" s="4305"/>
      <c r="OXF51" s="4306"/>
      <c r="OXG51" s="4305"/>
      <c r="OXH51" s="4306"/>
      <c r="OXI51" s="4299"/>
      <c r="OXJ51" s="4300"/>
      <c r="OXK51" s="4305"/>
      <c r="OXL51" s="4304"/>
      <c r="OXM51" s="4299"/>
      <c r="OXN51" s="4300"/>
      <c r="OXO51" s="4301"/>
      <c r="OXP51" s="4302"/>
      <c r="OXQ51" s="4299"/>
      <c r="OXR51" s="2602"/>
      <c r="OXS51" s="4287"/>
      <c r="OXT51" s="4303"/>
      <c r="OXU51" s="4304"/>
      <c r="OXV51" s="2603"/>
      <c r="OXW51" s="4305"/>
      <c r="OXX51" s="4306"/>
      <c r="OXY51" s="4305"/>
      <c r="OXZ51" s="4306"/>
      <c r="OYA51" s="4299"/>
      <c r="OYB51" s="4300"/>
      <c r="OYC51" s="4305"/>
      <c r="OYD51" s="4304"/>
      <c r="OYE51" s="4299"/>
      <c r="OYF51" s="4300"/>
      <c r="OYG51" s="4301"/>
      <c r="OYH51" s="4302"/>
      <c r="OYI51" s="4299"/>
      <c r="OYJ51" s="2602"/>
      <c r="OYK51" s="4287"/>
      <c r="OYL51" s="4303"/>
      <c r="OYM51" s="4304"/>
      <c r="OYN51" s="2603"/>
      <c r="OYO51" s="4305"/>
      <c r="OYP51" s="4306"/>
      <c r="OYQ51" s="4305"/>
      <c r="OYR51" s="4306"/>
      <c r="OYS51" s="4299"/>
      <c r="OYT51" s="4300"/>
      <c r="OYU51" s="4305"/>
      <c r="OYV51" s="4304"/>
      <c r="OYW51" s="4299"/>
      <c r="OYX51" s="4300"/>
      <c r="OYY51" s="4301"/>
      <c r="OYZ51" s="4302"/>
      <c r="OZA51" s="4299"/>
      <c r="OZB51" s="2602"/>
      <c r="OZC51" s="4287"/>
      <c r="OZD51" s="4303"/>
      <c r="OZE51" s="4304"/>
      <c r="OZF51" s="2603"/>
      <c r="OZG51" s="4305"/>
      <c r="OZH51" s="4306"/>
      <c r="OZI51" s="4305"/>
      <c r="OZJ51" s="4306"/>
      <c r="OZK51" s="4299"/>
      <c r="OZL51" s="4300"/>
      <c r="OZM51" s="4305"/>
      <c r="OZN51" s="4304"/>
      <c r="OZO51" s="4299"/>
      <c r="OZP51" s="4300"/>
      <c r="OZQ51" s="4301"/>
      <c r="OZR51" s="4302"/>
      <c r="OZS51" s="4299"/>
      <c r="OZT51" s="2602"/>
      <c r="OZU51" s="4287"/>
      <c r="OZV51" s="4303"/>
      <c r="OZW51" s="4304"/>
      <c r="OZX51" s="2603"/>
      <c r="OZY51" s="4305"/>
      <c r="OZZ51" s="4306"/>
      <c r="PAA51" s="4305"/>
      <c r="PAB51" s="4306"/>
      <c r="PAC51" s="4299"/>
      <c r="PAD51" s="4300"/>
      <c r="PAE51" s="4305"/>
      <c r="PAF51" s="4304"/>
      <c r="PAG51" s="4299"/>
      <c r="PAH51" s="4300"/>
      <c r="PAI51" s="4301"/>
      <c r="PAJ51" s="4302"/>
      <c r="PAK51" s="4299"/>
      <c r="PAL51" s="2602"/>
      <c r="PAM51" s="4287"/>
      <c r="PAN51" s="4303"/>
      <c r="PAO51" s="4304"/>
      <c r="PAP51" s="2603"/>
      <c r="PAQ51" s="4305"/>
      <c r="PAR51" s="4306"/>
      <c r="PAS51" s="4305"/>
      <c r="PAT51" s="4306"/>
      <c r="PAU51" s="4299"/>
      <c r="PAV51" s="4300"/>
      <c r="PAW51" s="4305"/>
      <c r="PAX51" s="4304"/>
      <c r="PAY51" s="4299"/>
      <c r="PAZ51" s="4300"/>
      <c r="PBA51" s="4301"/>
      <c r="PBB51" s="4302"/>
      <c r="PBC51" s="4299"/>
      <c r="PBD51" s="2602"/>
      <c r="PBE51" s="4287"/>
      <c r="PBF51" s="4303"/>
      <c r="PBG51" s="4304"/>
      <c r="PBH51" s="2603"/>
      <c r="PBI51" s="4305"/>
      <c r="PBJ51" s="4306"/>
      <c r="PBK51" s="4305"/>
      <c r="PBL51" s="4306"/>
      <c r="PBM51" s="4299"/>
      <c r="PBN51" s="4300"/>
      <c r="PBO51" s="4305"/>
      <c r="PBP51" s="4304"/>
      <c r="PBQ51" s="4299"/>
      <c r="PBR51" s="4300"/>
      <c r="PBS51" s="4301"/>
      <c r="PBT51" s="4302"/>
      <c r="PBU51" s="4299"/>
      <c r="PBV51" s="2602"/>
      <c r="PBW51" s="4287"/>
      <c r="PBX51" s="4303"/>
      <c r="PBY51" s="4304"/>
      <c r="PBZ51" s="2603"/>
      <c r="PCA51" s="4305"/>
      <c r="PCB51" s="4306"/>
      <c r="PCC51" s="4305"/>
      <c r="PCD51" s="4306"/>
      <c r="PCE51" s="4299"/>
      <c r="PCF51" s="4300"/>
      <c r="PCG51" s="4305"/>
      <c r="PCH51" s="4304"/>
      <c r="PCI51" s="4299"/>
      <c r="PCJ51" s="4300"/>
      <c r="PCK51" s="4301"/>
      <c r="PCL51" s="4302"/>
      <c r="PCM51" s="4299"/>
      <c r="PCN51" s="2602"/>
      <c r="PCO51" s="4287"/>
      <c r="PCP51" s="4303"/>
      <c r="PCQ51" s="4304"/>
      <c r="PCR51" s="2603"/>
      <c r="PCS51" s="4305"/>
      <c r="PCT51" s="4306"/>
      <c r="PCU51" s="4305"/>
      <c r="PCV51" s="4306"/>
      <c r="PCW51" s="4299"/>
      <c r="PCX51" s="4300"/>
      <c r="PCY51" s="4305"/>
      <c r="PCZ51" s="4304"/>
      <c r="PDA51" s="4299"/>
      <c r="PDB51" s="4300"/>
      <c r="PDC51" s="4301"/>
      <c r="PDD51" s="4302"/>
      <c r="PDE51" s="4299"/>
      <c r="PDF51" s="2602"/>
      <c r="PDG51" s="4287"/>
      <c r="PDH51" s="4303"/>
      <c r="PDI51" s="4304"/>
      <c r="PDJ51" s="2603"/>
      <c r="PDK51" s="4305"/>
      <c r="PDL51" s="4306"/>
      <c r="PDM51" s="4305"/>
      <c r="PDN51" s="4306"/>
      <c r="PDO51" s="4299"/>
      <c r="PDP51" s="4300"/>
      <c r="PDQ51" s="4305"/>
      <c r="PDR51" s="4304"/>
      <c r="PDS51" s="4299"/>
      <c r="PDT51" s="4300"/>
      <c r="PDU51" s="4301"/>
      <c r="PDV51" s="4302"/>
      <c r="PDW51" s="4299"/>
      <c r="PDX51" s="2602"/>
      <c r="PDY51" s="4287"/>
      <c r="PDZ51" s="4303"/>
      <c r="PEA51" s="4304"/>
      <c r="PEB51" s="2603"/>
      <c r="PEC51" s="4305"/>
      <c r="PED51" s="4306"/>
      <c r="PEE51" s="4305"/>
      <c r="PEF51" s="4306"/>
      <c r="PEG51" s="4299"/>
      <c r="PEH51" s="4300"/>
      <c r="PEI51" s="4305"/>
      <c r="PEJ51" s="4304"/>
      <c r="PEK51" s="4299"/>
      <c r="PEL51" s="4300"/>
      <c r="PEM51" s="4301"/>
      <c r="PEN51" s="4302"/>
      <c r="PEO51" s="4299"/>
      <c r="PEP51" s="2602"/>
      <c r="PEQ51" s="4287"/>
      <c r="PER51" s="4303"/>
      <c r="PES51" s="4304"/>
      <c r="PET51" s="2603"/>
      <c r="PEU51" s="4305"/>
      <c r="PEV51" s="4306"/>
      <c r="PEW51" s="4305"/>
      <c r="PEX51" s="4306"/>
      <c r="PEY51" s="4299"/>
      <c r="PEZ51" s="4300"/>
      <c r="PFA51" s="4305"/>
      <c r="PFB51" s="4304"/>
      <c r="PFC51" s="4299"/>
      <c r="PFD51" s="4300"/>
      <c r="PFE51" s="4301"/>
      <c r="PFF51" s="4302"/>
      <c r="PFG51" s="4299"/>
      <c r="PFH51" s="2602"/>
      <c r="PFI51" s="4287"/>
      <c r="PFJ51" s="4303"/>
      <c r="PFK51" s="4304"/>
      <c r="PFL51" s="2603"/>
      <c r="PFM51" s="4305"/>
      <c r="PFN51" s="4306"/>
      <c r="PFO51" s="4305"/>
      <c r="PFP51" s="4306"/>
      <c r="PFQ51" s="4299"/>
      <c r="PFR51" s="4300"/>
      <c r="PFS51" s="4305"/>
      <c r="PFT51" s="4304"/>
      <c r="PFU51" s="4299"/>
      <c r="PFV51" s="4300"/>
      <c r="PFW51" s="4301"/>
      <c r="PFX51" s="4302"/>
      <c r="PFY51" s="4299"/>
      <c r="PFZ51" s="2602"/>
      <c r="PGA51" s="4287"/>
      <c r="PGB51" s="4303"/>
      <c r="PGC51" s="4304"/>
      <c r="PGD51" s="2603"/>
      <c r="PGE51" s="4305"/>
      <c r="PGF51" s="4306"/>
      <c r="PGG51" s="4305"/>
      <c r="PGH51" s="4306"/>
      <c r="PGI51" s="4299"/>
      <c r="PGJ51" s="4300"/>
      <c r="PGK51" s="4305"/>
      <c r="PGL51" s="4304"/>
      <c r="PGM51" s="4299"/>
      <c r="PGN51" s="4300"/>
      <c r="PGO51" s="4301"/>
      <c r="PGP51" s="4302"/>
      <c r="PGQ51" s="4299"/>
      <c r="PGR51" s="2602"/>
      <c r="PGS51" s="4287"/>
      <c r="PGT51" s="4303"/>
      <c r="PGU51" s="4304"/>
      <c r="PGV51" s="2603"/>
      <c r="PGW51" s="4305"/>
      <c r="PGX51" s="4306"/>
      <c r="PGY51" s="4305"/>
      <c r="PGZ51" s="4306"/>
      <c r="PHA51" s="4299"/>
      <c r="PHB51" s="4300"/>
      <c r="PHC51" s="4305"/>
      <c r="PHD51" s="4304"/>
      <c r="PHE51" s="4299"/>
      <c r="PHF51" s="4300"/>
      <c r="PHG51" s="4301"/>
      <c r="PHH51" s="4302"/>
      <c r="PHI51" s="4299"/>
      <c r="PHJ51" s="2602"/>
      <c r="PHK51" s="4287"/>
      <c r="PHL51" s="4303"/>
      <c r="PHM51" s="4304"/>
      <c r="PHN51" s="2603"/>
      <c r="PHO51" s="4305"/>
      <c r="PHP51" s="4306"/>
      <c r="PHQ51" s="4305"/>
      <c r="PHR51" s="4306"/>
      <c r="PHS51" s="4299"/>
      <c r="PHT51" s="4300"/>
      <c r="PHU51" s="4305"/>
      <c r="PHV51" s="4304"/>
      <c r="PHW51" s="4299"/>
      <c r="PHX51" s="4300"/>
      <c r="PHY51" s="4301"/>
      <c r="PHZ51" s="4302"/>
      <c r="PIA51" s="4299"/>
      <c r="PIB51" s="2602"/>
      <c r="PIC51" s="4287"/>
      <c r="PID51" s="4303"/>
      <c r="PIE51" s="4304"/>
      <c r="PIF51" s="2603"/>
      <c r="PIG51" s="4305"/>
      <c r="PIH51" s="4306"/>
      <c r="PII51" s="4305"/>
      <c r="PIJ51" s="4306"/>
      <c r="PIK51" s="4299"/>
      <c r="PIL51" s="4300"/>
      <c r="PIM51" s="4305"/>
      <c r="PIN51" s="4304"/>
      <c r="PIO51" s="4299"/>
      <c r="PIP51" s="4300"/>
      <c r="PIQ51" s="4301"/>
      <c r="PIR51" s="4302"/>
      <c r="PIS51" s="4299"/>
      <c r="PIT51" s="2602"/>
      <c r="PIU51" s="4287"/>
      <c r="PIV51" s="4303"/>
      <c r="PIW51" s="4304"/>
      <c r="PIX51" s="2603"/>
      <c r="PIY51" s="4305"/>
      <c r="PIZ51" s="4306"/>
      <c r="PJA51" s="4305"/>
      <c r="PJB51" s="4306"/>
      <c r="PJC51" s="4299"/>
      <c r="PJD51" s="4300"/>
      <c r="PJE51" s="4305"/>
      <c r="PJF51" s="4304"/>
      <c r="PJG51" s="4299"/>
      <c r="PJH51" s="4300"/>
      <c r="PJI51" s="4301"/>
      <c r="PJJ51" s="4302"/>
      <c r="PJK51" s="4299"/>
      <c r="PJL51" s="2602"/>
      <c r="PJM51" s="4287"/>
      <c r="PJN51" s="4303"/>
      <c r="PJO51" s="4304"/>
      <c r="PJP51" s="2603"/>
      <c r="PJQ51" s="4305"/>
      <c r="PJR51" s="4306"/>
      <c r="PJS51" s="4305"/>
      <c r="PJT51" s="4306"/>
      <c r="PJU51" s="4299"/>
      <c r="PJV51" s="4300"/>
      <c r="PJW51" s="4305"/>
      <c r="PJX51" s="4304"/>
      <c r="PJY51" s="4299"/>
      <c r="PJZ51" s="4300"/>
      <c r="PKA51" s="4301"/>
      <c r="PKB51" s="4302"/>
      <c r="PKC51" s="4299"/>
      <c r="PKD51" s="2602"/>
      <c r="PKE51" s="4287"/>
      <c r="PKF51" s="4303"/>
      <c r="PKG51" s="4304"/>
      <c r="PKH51" s="2603"/>
      <c r="PKI51" s="4305"/>
      <c r="PKJ51" s="4306"/>
      <c r="PKK51" s="4305"/>
      <c r="PKL51" s="4306"/>
      <c r="PKM51" s="4299"/>
      <c r="PKN51" s="4300"/>
      <c r="PKO51" s="4305"/>
      <c r="PKP51" s="4304"/>
      <c r="PKQ51" s="4299"/>
      <c r="PKR51" s="4300"/>
      <c r="PKS51" s="4301"/>
      <c r="PKT51" s="4302"/>
      <c r="PKU51" s="4299"/>
      <c r="PKV51" s="2602"/>
      <c r="PKW51" s="4287"/>
      <c r="PKX51" s="4303"/>
      <c r="PKY51" s="4304"/>
      <c r="PKZ51" s="2603"/>
      <c r="PLA51" s="4305"/>
      <c r="PLB51" s="4306"/>
      <c r="PLC51" s="4305"/>
      <c r="PLD51" s="4306"/>
      <c r="PLE51" s="4299"/>
      <c r="PLF51" s="4300"/>
      <c r="PLG51" s="4305"/>
      <c r="PLH51" s="4304"/>
      <c r="PLI51" s="4299"/>
      <c r="PLJ51" s="4300"/>
      <c r="PLK51" s="4301"/>
      <c r="PLL51" s="4302"/>
      <c r="PLM51" s="4299"/>
      <c r="PLN51" s="2602"/>
      <c r="PLO51" s="4287"/>
      <c r="PLP51" s="4303"/>
      <c r="PLQ51" s="4304"/>
      <c r="PLR51" s="2603"/>
      <c r="PLS51" s="4305"/>
      <c r="PLT51" s="4306"/>
      <c r="PLU51" s="4305"/>
      <c r="PLV51" s="4306"/>
      <c r="PLW51" s="4299"/>
      <c r="PLX51" s="4300"/>
      <c r="PLY51" s="4305"/>
      <c r="PLZ51" s="4304"/>
      <c r="PMA51" s="4299"/>
      <c r="PMB51" s="4300"/>
      <c r="PMC51" s="4301"/>
      <c r="PMD51" s="4302"/>
      <c r="PME51" s="4299"/>
      <c r="PMF51" s="2602"/>
      <c r="PMG51" s="4287"/>
      <c r="PMH51" s="4303"/>
      <c r="PMI51" s="4304"/>
      <c r="PMJ51" s="2603"/>
      <c r="PMK51" s="4305"/>
      <c r="PML51" s="4306"/>
      <c r="PMM51" s="4305"/>
      <c r="PMN51" s="4306"/>
      <c r="PMO51" s="4299"/>
      <c r="PMP51" s="4300"/>
      <c r="PMQ51" s="4305"/>
      <c r="PMR51" s="4304"/>
      <c r="PMS51" s="4299"/>
      <c r="PMT51" s="4300"/>
      <c r="PMU51" s="4301"/>
      <c r="PMV51" s="4302"/>
      <c r="PMW51" s="4299"/>
      <c r="PMX51" s="2602"/>
      <c r="PMY51" s="4287"/>
      <c r="PMZ51" s="4303"/>
      <c r="PNA51" s="4304"/>
      <c r="PNB51" s="2603"/>
      <c r="PNC51" s="4305"/>
      <c r="PND51" s="4306"/>
      <c r="PNE51" s="4305"/>
      <c r="PNF51" s="4306"/>
      <c r="PNG51" s="4299"/>
      <c r="PNH51" s="4300"/>
      <c r="PNI51" s="4305"/>
      <c r="PNJ51" s="4304"/>
      <c r="PNK51" s="4299"/>
      <c r="PNL51" s="4300"/>
      <c r="PNM51" s="4301"/>
      <c r="PNN51" s="4302"/>
      <c r="PNO51" s="4299"/>
      <c r="PNP51" s="2602"/>
      <c r="PNQ51" s="4287"/>
      <c r="PNR51" s="4303"/>
      <c r="PNS51" s="4304"/>
      <c r="PNT51" s="2603"/>
      <c r="PNU51" s="4305"/>
      <c r="PNV51" s="4306"/>
      <c r="PNW51" s="4305"/>
      <c r="PNX51" s="4306"/>
      <c r="PNY51" s="4299"/>
      <c r="PNZ51" s="4300"/>
      <c r="POA51" s="4305"/>
      <c r="POB51" s="4304"/>
      <c r="POC51" s="4299"/>
      <c r="POD51" s="4300"/>
      <c r="POE51" s="4301"/>
      <c r="POF51" s="4302"/>
      <c r="POG51" s="4299"/>
      <c r="POH51" s="2602"/>
      <c r="POI51" s="4287"/>
      <c r="POJ51" s="4303"/>
      <c r="POK51" s="4304"/>
      <c r="POL51" s="2603"/>
      <c r="POM51" s="4305"/>
      <c r="PON51" s="4306"/>
      <c r="POO51" s="4305"/>
      <c r="POP51" s="4306"/>
      <c r="POQ51" s="4299"/>
      <c r="POR51" s="4300"/>
      <c r="POS51" s="4305"/>
      <c r="POT51" s="4304"/>
      <c r="POU51" s="4299"/>
      <c r="POV51" s="4300"/>
      <c r="POW51" s="4301"/>
      <c r="POX51" s="4302"/>
      <c r="POY51" s="4299"/>
      <c r="POZ51" s="2602"/>
      <c r="PPA51" s="4287"/>
      <c r="PPB51" s="4303"/>
      <c r="PPC51" s="4304"/>
      <c r="PPD51" s="2603"/>
      <c r="PPE51" s="4305"/>
      <c r="PPF51" s="4306"/>
      <c r="PPG51" s="4305"/>
      <c r="PPH51" s="4306"/>
      <c r="PPI51" s="4299"/>
      <c r="PPJ51" s="4300"/>
      <c r="PPK51" s="4305"/>
      <c r="PPL51" s="4304"/>
      <c r="PPM51" s="4299"/>
      <c r="PPN51" s="4300"/>
      <c r="PPO51" s="4301"/>
      <c r="PPP51" s="4302"/>
      <c r="PPQ51" s="4299"/>
      <c r="PPR51" s="2602"/>
      <c r="PPS51" s="4287"/>
      <c r="PPT51" s="4303"/>
      <c r="PPU51" s="4304"/>
      <c r="PPV51" s="2603"/>
      <c r="PPW51" s="4305"/>
      <c r="PPX51" s="4306"/>
      <c r="PPY51" s="4305"/>
      <c r="PPZ51" s="4306"/>
      <c r="PQA51" s="4299"/>
      <c r="PQB51" s="4300"/>
      <c r="PQC51" s="4305"/>
      <c r="PQD51" s="4304"/>
      <c r="PQE51" s="4299"/>
      <c r="PQF51" s="4300"/>
      <c r="PQG51" s="4301"/>
      <c r="PQH51" s="4302"/>
      <c r="PQI51" s="4299"/>
      <c r="PQJ51" s="2602"/>
      <c r="PQK51" s="4287"/>
      <c r="PQL51" s="4303"/>
      <c r="PQM51" s="4304"/>
      <c r="PQN51" s="2603"/>
      <c r="PQO51" s="4305"/>
      <c r="PQP51" s="4306"/>
      <c r="PQQ51" s="4305"/>
      <c r="PQR51" s="4306"/>
      <c r="PQS51" s="4299"/>
      <c r="PQT51" s="4300"/>
      <c r="PQU51" s="4305"/>
      <c r="PQV51" s="4304"/>
      <c r="PQW51" s="4299"/>
      <c r="PQX51" s="4300"/>
      <c r="PQY51" s="4301"/>
      <c r="PQZ51" s="4302"/>
      <c r="PRA51" s="4299"/>
      <c r="PRB51" s="2602"/>
      <c r="PRC51" s="4287"/>
      <c r="PRD51" s="4303"/>
      <c r="PRE51" s="4304"/>
      <c r="PRF51" s="2603"/>
      <c r="PRG51" s="4305"/>
      <c r="PRH51" s="4306"/>
      <c r="PRI51" s="4305"/>
      <c r="PRJ51" s="4306"/>
      <c r="PRK51" s="4299"/>
      <c r="PRL51" s="4300"/>
      <c r="PRM51" s="4305"/>
      <c r="PRN51" s="4304"/>
      <c r="PRO51" s="4299"/>
      <c r="PRP51" s="4300"/>
      <c r="PRQ51" s="4301"/>
      <c r="PRR51" s="4302"/>
      <c r="PRS51" s="4299"/>
      <c r="PRT51" s="2602"/>
      <c r="PRU51" s="4287"/>
      <c r="PRV51" s="4303"/>
      <c r="PRW51" s="4304"/>
      <c r="PRX51" s="2603"/>
      <c r="PRY51" s="4305"/>
      <c r="PRZ51" s="4306"/>
      <c r="PSA51" s="4305"/>
      <c r="PSB51" s="4306"/>
      <c r="PSC51" s="4299"/>
      <c r="PSD51" s="4300"/>
      <c r="PSE51" s="4305"/>
      <c r="PSF51" s="4304"/>
      <c r="PSG51" s="4299"/>
      <c r="PSH51" s="4300"/>
      <c r="PSI51" s="4301"/>
      <c r="PSJ51" s="4302"/>
      <c r="PSK51" s="4299"/>
      <c r="PSL51" s="2602"/>
      <c r="PSM51" s="4287"/>
      <c r="PSN51" s="4303"/>
      <c r="PSO51" s="4304"/>
      <c r="PSP51" s="2603"/>
      <c r="PSQ51" s="4305"/>
      <c r="PSR51" s="4306"/>
      <c r="PSS51" s="4305"/>
      <c r="PST51" s="4306"/>
      <c r="PSU51" s="4299"/>
      <c r="PSV51" s="4300"/>
      <c r="PSW51" s="4305"/>
      <c r="PSX51" s="4304"/>
      <c r="PSY51" s="4299"/>
      <c r="PSZ51" s="4300"/>
      <c r="PTA51" s="4301"/>
      <c r="PTB51" s="4302"/>
      <c r="PTC51" s="4299"/>
      <c r="PTD51" s="2602"/>
      <c r="PTE51" s="4287"/>
      <c r="PTF51" s="4303"/>
      <c r="PTG51" s="4304"/>
      <c r="PTH51" s="2603"/>
      <c r="PTI51" s="4305"/>
      <c r="PTJ51" s="4306"/>
      <c r="PTK51" s="4305"/>
      <c r="PTL51" s="4306"/>
      <c r="PTM51" s="4299"/>
      <c r="PTN51" s="4300"/>
      <c r="PTO51" s="4305"/>
      <c r="PTP51" s="4304"/>
      <c r="PTQ51" s="4299"/>
      <c r="PTR51" s="4300"/>
      <c r="PTS51" s="4301"/>
      <c r="PTT51" s="4302"/>
      <c r="PTU51" s="4299"/>
      <c r="PTV51" s="2602"/>
      <c r="PTW51" s="4287"/>
      <c r="PTX51" s="4303"/>
      <c r="PTY51" s="4304"/>
      <c r="PTZ51" s="2603"/>
      <c r="PUA51" s="4305"/>
      <c r="PUB51" s="4306"/>
      <c r="PUC51" s="4305"/>
      <c r="PUD51" s="4306"/>
      <c r="PUE51" s="4299"/>
      <c r="PUF51" s="4300"/>
      <c r="PUG51" s="4305"/>
      <c r="PUH51" s="4304"/>
      <c r="PUI51" s="4299"/>
      <c r="PUJ51" s="4300"/>
      <c r="PUK51" s="4301"/>
      <c r="PUL51" s="4302"/>
      <c r="PUM51" s="4299"/>
      <c r="PUN51" s="2602"/>
      <c r="PUO51" s="4287"/>
      <c r="PUP51" s="4303"/>
      <c r="PUQ51" s="4304"/>
      <c r="PUR51" s="2603"/>
      <c r="PUS51" s="4305"/>
      <c r="PUT51" s="4306"/>
      <c r="PUU51" s="4305"/>
      <c r="PUV51" s="4306"/>
      <c r="PUW51" s="4299"/>
      <c r="PUX51" s="4300"/>
      <c r="PUY51" s="4305"/>
      <c r="PUZ51" s="4304"/>
      <c r="PVA51" s="4299"/>
      <c r="PVB51" s="4300"/>
      <c r="PVC51" s="4301"/>
      <c r="PVD51" s="4302"/>
      <c r="PVE51" s="4299"/>
      <c r="PVF51" s="2602"/>
      <c r="PVG51" s="4287"/>
      <c r="PVH51" s="4303"/>
      <c r="PVI51" s="4304"/>
      <c r="PVJ51" s="2603"/>
      <c r="PVK51" s="4305"/>
      <c r="PVL51" s="4306"/>
      <c r="PVM51" s="4305"/>
      <c r="PVN51" s="4306"/>
      <c r="PVO51" s="4299"/>
      <c r="PVP51" s="4300"/>
      <c r="PVQ51" s="4305"/>
      <c r="PVR51" s="4304"/>
      <c r="PVS51" s="4299"/>
      <c r="PVT51" s="4300"/>
      <c r="PVU51" s="4301"/>
      <c r="PVV51" s="4302"/>
      <c r="PVW51" s="4299"/>
      <c r="PVX51" s="2602"/>
      <c r="PVY51" s="4287"/>
      <c r="PVZ51" s="4303"/>
      <c r="PWA51" s="4304"/>
      <c r="PWB51" s="2603"/>
      <c r="PWC51" s="4305"/>
      <c r="PWD51" s="4306"/>
      <c r="PWE51" s="4305"/>
      <c r="PWF51" s="4306"/>
      <c r="PWG51" s="4299"/>
      <c r="PWH51" s="4300"/>
      <c r="PWI51" s="4305"/>
      <c r="PWJ51" s="4304"/>
      <c r="PWK51" s="4299"/>
      <c r="PWL51" s="4300"/>
      <c r="PWM51" s="4301"/>
      <c r="PWN51" s="4302"/>
      <c r="PWO51" s="4299"/>
      <c r="PWP51" s="2602"/>
      <c r="PWQ51" s="4287"/>
      <c r="PWR51" s="4303"/>
      <c r="PWS51" s="4304"/>
      <c r="PWT51" s="2603"/>
      <c r="PWU51" s="4305"/>
      <c r="PWV51" s="4306"/>
      <c r="PWW51" s="4305"/>
      <c r="PWX51" s="4306"/>
      <c r="PWY51" s="4299"/>
      <c r="PWZ51" s="4300"/>
      <c r="PXA51" s="4305"/>
      <c r="PXB51" s="4304"/>
      <c r="PXC51" s="4299"/>
      <c r="PXD51" s="4300"/>
      <c r="PXE51" s="4301"/>
      <c r="PXF51" s="4302"/>
      <c r="PXG51" s="4299"/>
      <c r="PXH51" s="2602"/>
      <c r="PXI51" s="4287"/>
      <c r="PXJ51" s="4303"/>
      <c r="PXK51" s="4304"/>
      <c r="PXL51" s="2603"/>
      <c r="PXM51" s="4305"/>
      <c r="PXN51" s="4306"/>
      <c r="PXO51" s="4305"/>
      <c r="PXP51" s="4306"/>
      <c r="PXQ51" s="4299"/>
      <c r="PXR51" s="4300"/>
      <c r="PXS51" s="4305"/>
      <c r="PXT51" s="4304"/>
      <c r="PXU51" s="4299"/>
      <c r="PXV51" s="4300"/>
      <c r="PXW51" s="4301"/>
      <c r="PXX51" s="4302"/>
      <c r="PXY51" s="4299"/>
      <c r="PXZ51" s="2602"/>
      <c r="PYA51" s="4287"/>
      <c r="PYB51" s="4303"/>
      <c r="PYC51" s="4304"/>
      <c r="PYD51" s="2603"/>
      <c r="PYE51" s="4305"/>
      <c r="PYF51" s="4306"/>
      <c r="PYG51" s="4305"/>
      <c r="PYH51" s="4306"/>
      <c r="PYI51" s="4299"/>
      <c r="PYJ51" s="4300"/>
      <c r="PYK51" s="4305"/>
      <c r="PYL51" s="4304"/>
      <c r="PYM51" s="4299"/>
      <c r="PYN51" s="4300"/>
      <c r="PYO51" s="4301"/>
      <c r="PYP51" s="4302"/>
      <c r="PYQ51" s="4299"/>
      <c r="PYR51" s="2602"/>
      <c r="PYS51" s="4287"/>
      <c r="PYT51" s="4303"/>
      <c r="PYU51" s="4304"/>
      <c r="PYV51" s="2603"/>
      <c r="PYW51" s="4305"/>
      <c r="PYX51" s="4306"/>
      <c r="PYY51" s="4305"/>
      <c r="PYZ51" s="4306"/>
      <c r="PZA51" s="4299"/>
      <c r="PZB51" s="4300"/>
      <c r="PZC51" s="4305"/>
      <c r="PZD51" s="4304"/>
      <c r="PZE51" s="4299"/>
      <c r="PZF51" s="4300"/>
      <c r="PZG51" s="4301"/>
      <c r="PZH51" s="4302"/>
      <c r="PZI51" s="4299"/>
      <c r="PZJ51" s="2602"/>
      <c r="PZK51" s="4287"/>
      <c r="PZL51" s="4303"/>
      <c r="PZM51" s="4304"/>
      <c r="PZN51" s="2603"/>
      <c r="PZO51" s="4305"/>
      <c r="PZP51" s="4306"/>
      <c r="PZQ51" s="4305"/>
      <c r="PZR51" s="4306"/>
      <c r="PZS51" s="4299"/>
      <c r="PZT51" s="4300"/>
      <c r="PZU51" s="4305"/>
      <c r="PZV51" s="4304"/>
      <c r="PZW51" s="4299"/>
      <c r="PZX51" s="4300"/>
      <c r="PZY51" s="4301"/>
      <c r="PZZ51" s="4302"/>
      <c r="QAA51" s="4299"/>
      <c r="QAB51" s="2602"/>
      <c r="QAC51" s="4287"/>
      <c r="QAD51" s="4303"/>
      <c r="QAE51" s="4304"/>
      <c r="QAF51" s="2603"/>
      <c r="QAG51" s="4305"/>
      <c r="QAH51" s="4306"/>
      <c r="QAI51" s="4305"/>
      <c r="QAJ51" s="4306"/>
      <c r="QAK51" s="4299"/>
      <c r="QAL51" s="4300"/>
      <c r="QAM51" s="4305"/>
      <c r="QAN51" s="4304"/>
      <c r="QAO51" s="4299"/>
      <c r="QAP51" s="4300"/>
      <c r="QAQ51" s="4301"/>
      <c r="QAR51" s="4302"/>
      <c r="QAS51" s="4299"/>
      <c r="QAT51" s="2602"/>
      <c r="QAU51" s="4287"/>
      <c r="QAV51" s="4303"/>
      <c r="QAW51" s="4304"/>
      <c r="QAX51" s="2603"/>
      <c r="QAY51" s="4305"/>
      <c r="QAZ51" s="4306"/>
      <c r="QBA51" s="4305"/>
      <c r="QBB51" s="4306"/>
      <c r="QBC51" s="4299"/>
      <c r="QBD51" s="4300"/>
      <c r="QBE51" s="4305"/>
      <c r="QBF51" s="4304"/>
      <c r="QBG51" s="4299"/>
      <c r="QBH51" s="4300"/>
      <c r="QBI51" s="4301"/>
      <c r="QBJ51" s="4302"/>
      <c r="QBK51" s="4299"/>
      <c r="QBL51" s="2602"/>
      <c r="QBM51" s="4287"/>
      <c r="QBN51" s="4303"/>
      <c r="QBO51" s="4304"/>
      <c r="QBP51" s="2603"/>
      <c r="QBQ51" s="4305"/>
      <c r="QBR51" s="4306"/>
      <c r="QBS51" s="4305"/>
      <c r="QBT51" s="4306"/>
      <c r="QBU51" s="4299"/>
      <c r="QBV51" s="4300"/>
      <c r="QBW51" s="4305"/>
      <c r="QBX51" s="4304"/>
      <c r="QBY51" s="4299"/>
      <c r="QBZ51" s="4300"/>
      <c r="QCA51" s="4301"/>
      <c r="QCB51" s="4302"/>
      <c r="QCC51" s="4299"/>
      <c r="QCD51" s="2602"/>
      <c r="QCE51" s="4287"/>
      <c r="QCF51" s="4303"/>
      <c r="QCG51" s="4304"/>
      <c r="QCH51" s="2603"/>
      <c r="QCI51" s="4305"/>
      <c r="QCJ51" s="4306"/>
      <c r="QCK51" s="4305"/>
      <c r="QCL51" s="4306"/>
      <c r="QCM51" s="4299"/>
      <c r="QCN51" s="4300"/>
      <c r="QCO51" s="4305"/>
      <c r="QCP51" s="4304"/>
      <c r="QCQ51" s="4299"/>
      <c r="QCR51" s="4300"/>
      <c r="QCS51" s="4301"/>
      <c r="QCT51" s="4302"/>
      <c r="QCU51" s="4299"/>
      <c r="QCV51" s="2602"/>
      <c r="QCW51" s="4287"/>
      <c r="QCX51" s="4303"/>
      <c r="QCY51" s="4304"/>
      <c r="QCZ51" s="2603"/>
      <c r="QDA51" s="4305"/>
      <c r="QDB51" s="4306"/>
      <c r="QDC51" s="4305"/>
      <c r="QDD51" s="4306"/>
      <c r="QDE51" s="4299"/>
      <c r="QDF51" s="4300"/>
      <c r="QDG51" s="4305"/>
      <c r="QDH51" s="4304"/>
      <c r="QDI51" s="4299"/>
      <c r="QDJ51" s="4300"/>
      <c r="QDK51" s="4301"/>
      <c r="QDL51" s="4302"/>
      <c r="QDM51" s="4299"/>
      <c r="QDN51" s="2602"/>
      <c r="QDO51" s="4287"/>
      <c r="QDP51" s="4303"/>
      <c r="QDQ51" s="4304"/>
      <c r="QDR51" s="2603"/>
      <c r="QDS51" s="4305"/>
      <c r="QDT51" s="4306"/>
      <c r="QDU51" s="4305"/>
      <c r="QDV51" s="4306"/>
      <c r="QDW51" s="4299"/>
      <c r="QDX51" s="4300"/>
      <c r="QDY51" s="4305"/>
      <c r="QDZ51" s="4304"/>
      <c r="QEA51" s="4299"/>
      <c r="QEB51" s="4300"/>
      <c r="QEC51" s="4301"/>
      <c r="QED51" s="4302"/>
      <c r="QEE51" s="4299"/>
      <c r="QEF51" s="2602"/>
      <c r="QEG51" s="4287"/>
      <c r="QEH51" s="4303"/>
      <c r="QEI51" s="4304"/>
      <c r="QEJ51" s="2603"/>
      <c r="QEK51" s="4305"/>
      <c r="QEL51" s="4306"/>
      <c r="QEM51" s="4305"/>
      <c r="QEN51" s="4306"/>
      <c r="QEO51" s="4299"/>
      <c r="QEP51" s="4300"/>
      <c r="QEQ51" s="4305"/>
      <c r="QER51" s="4304"/>
      <c r="QES51" s="4299"/>
      <c r="QET51" s="4300"/>
      <c r="QEU51" s="4301"/>
      <c r="QEV51" s="4302"/>
      <c r="QEW51" s="4299"/>
      <c r="QEX51" s="2602"/>
      <c r="QEY51" s="4287"/>
      <c r="QEZ51" s="4303"/>
      <c r="QFA51" s="4304"/>
      <c r="QFB51" s="2603"/>
      <c r="QFC51" s="4305"/>
      <c r="QFD51" s="4306"/>
      <c r="QFE51" s="4305"/>
      <c r="QFF51" s="4306"/>
      <c r="QFG51" s="4299"/>
      <c r="QFH51" s="4300"/>
      <c r="QFI51" s="4305"/>
      <c r="QFJ51" s="4304"/>
      <c r="QFK51" s="4299"/>
      <c r="QFL51" s="4300"/>
      <c r="QFM51" s="4301"/>
      <c r="QFN51" s="4302"/>
      <c r="QFO51" s="4299"/>
      <c r="QFP51" s="2602"/>
      <c r="QFQ51" s="4287"/>
      <c r="QFR51" s="4303"/>
      <c r="QFS51" s="4304"/>
      <c r="QFT51" s="2603"/>
      <c r="QFU51" s="4305"/>
      <c r="QFV51" s="4306"/>
      <c r="QFW51" s="4305"/>
      <c r="QFX51" s="4306"/>
      <c r="QFY51" s="4299"/>
      <c r="QFZ51" s="4300"/>
      <c r="QGA51" s="4305"/>
      <c r="QGB51" s="4304"/>
      <c r="QGC51" s="4299"/>
      <c r="QGD51" s="4300"/>
      <c r="QGE51" s="4301"/>
      <c r="QGF51" s="4302"/>
      <c r="QGG51" s="4299"/>
      <c r="QGH51" s="2602"/>
      <c r="QGI51" s="4287"/>
      <c r="QGJ51" s="4303"/>
      <c r="QGK51" s="4304"/>
      <c r="QGL51" s="2603"/>
      <c r="QGM51" s="4305"/>
      <c r="QGN51" s="4306"/>
      <c r="QGO51" s="4305"/>
      <c r="QGP51" s="4306"/>
      <c r="QGQ51" s="4299"/>
      <c r="QGR51" s="4300"/>
      <c r="QGS51" s="4305"/>
      <c r="QGT51" s="4304"/>
      <c r="QGU51" s="4299"/>
      <c r="QGV51" s="4300"/>
      <c r="QGW51" s="4301"/>
      <c r="QGX51" s="4302"/>
      <c r="QGY51" s="4299"/>
      <c r="QGZ51" s="2602"/>
      <c r="QHA51" s="4287"/>
      <c r="QHB51" s="4303"/>
      <c r="QHC51" s="4304"/>
      <c r="QHD51" s="2603"/>
      <c r="QHE51" s="4305"/>
      <c r="QHF51" s="4306"/>
      <c r="QHG51" s="4305"/>
      <c r="QHH51" s="4306"/>
      <c r="QHI51" s="4299"/>
      <c r="QHJ51" s="4300"/>
      <c r="QHK51" s="4305"/>
      <c r="QHL51" s="4304"/>
      <c r="QHM51" s="4299"/>
      <c r="QHN51" s="4300"/>
      <c r="QHO51" s="4301"/>
      <c r="QHP51" s="4302"/>
      <c r="QHQ51" s="4299"/>
      <c r="QHR51" s="2602"/>
      <c r="QHS51" s="4287"/>
      <c r="QHT51" s="4303"/>
      <c r="QHU51" s="4304"/>
      <c r="QHV51" s="2603"/>
      <c r="QHW51" s="4305"/>
      <c r="QHX51" s="4306"/>
      <c r="QHY51" s="4305"/>
      <c r="QHZ51" s="4306"/>
      <c r="QIA51" s="4299"/>
      <c r="QIB51" s="4300"/>
      <c r="QIC51" s="4305"/>
      <c r="QID51" s="4304"/>
      <c r="QIE51" s="4299"/>
      <c r="QIF51" s="4300"/>
      <c r="QIG51" s="4301"/>
      <c r="QIH51" s="4302"/>
      <c r="QII51" s="4299"/>
      <c r="QIJ51" s="2602"/>
      <c r="QIK51" s="4287"/>
      <c r="QIL51" s="4303"/>
      <c r="QIM51" s="4304"/>
      <c r="QIN51" s="2603"/>
      <c r="QIO51" s="4305"/>
      <c r="QIP51" s="4306"/>
      <c r="QIQ51" s="4305"/>
      <c r="QIR51" s="4306"/>
      <c r="QIS51" s="4299"/>
      <c r="QIT51" s="4300"/>
      <c r="QIU51" s="4305"/>
      <c r="QIV51" s="4304"/>
      <c r="QIW51" s="4299"/>
      <c r="QIX51" s="4300"/>
      <c r="QIY51" s="4301"/>
      <c r="QIZ51" s="4302"/>
      <c r="QJA51" s="4299"/>
      <c r="QJB51" s="2602"/>
      <c r="QJC51" s="4287"/>
      <c r="QJD51" s="4303"/>
      <c r="QJE51" s="4304"/>
      <c r="QJF51" s="2603"/>
      <c r="QJG51" s="4305"/>
      <c r="QJH51" s="4306"/>
      <c r="QJI51" s="4305"/>
      <c r="QJJ51" s="4306"/>
      <c r="QJK51" s="4299"/>
      <c r="QJL51" s="4300"/>
      <c r="QJM51" s="4305"/>
      <c r="QJN51" s="4304"/>
      <c r="QJO51" s="4299"/>
      <c r="QJP51" s="4300"/>
      <c r="QJQ51" s="4301"/>
      <c r="QJR51" s="4302"/>
      <c r="QJS51" s="4299"/>
      <c r="QJT51" s="2602"/>
      <c r="QJU51" s="4287"/>
      <c r="QJV51" s="4303"/>
      <c r="QJW51" s="4304"/>
      <c r="QJX51" s="2603"/>
      <c r="QJY51" s="4305"/>
      <c r="QJZ51" s="4306"/>
      <c r="QKA51" s="4305"/>
      <c r="QKB51" s="4306"/>
      <c r="QKC51" s="4299"/>
      <c r="QKD51" s="4300"/>
      <c r="QKE51" s="4305"/>
      <c r="QKF51" s="4304"/>
      <c r="QKG51" s="4299"/>
      <c r="QKH51" s="4300"/>
      <c r="QKI51" s="4301"/>
      <c r="QKJ51" s="4302"/>
      <c r="QKK51" s="4299"/>
      <c r="QKL51" s="2602"/>
      <c r="QKM51" s="4287"/>
      <c r="QKN51" s="4303"/>
      <c r="QKO51" s="4304"/>
      <c r="QKP51" s="2603"/>
      <c r="QKQ51" s="4305"/>
      <c r="QKR51" s="4306"/>
      <c r="QKS51" s="4305"/>
      <c r="QKT51" s="4306"/>
      <c r="QKU51" s="4299"/>
      <c r="QKV51" s="4300"/>
      <c r="QKW51" s="4305"/>
      <c r="QKX51" s="4304"/>
      <c r="QKY51" s="4299"/>
      <c r="QKZ51" s="4300"/>
      <c r="QLA51" s="4301"/>
      <c r="QLB51" s="4302"/>
      <c r="QLC51" s="4299"/>
      <c r="QLD51" s="2602"/>
      <c r="QLE51" s="4287"/>
      <c r="QLF51" s="4303"/>
      <c r="QLG51" s="4304"/>
      <c r="QLH51" s="2603"/>
      <c r="QLI51" s="4305"/>
      <c r="QLJ51" s="4306"/>
      <c r="QLK51" s="4305"/>
      <c r="QLL51" s="4306"/>
      <c r="QLM51" s="4299"/>
      <c r="QLN51" s="4300"/>
      <c r="QLO51" s="4305"/>
      <c r="QLP51" s="4304"/>
      <c r="QLQ51" s="4299"/>
      <c r="QLR51" s="4300"/>
      <c r="QLS51" s="4301"/>
      <c r="QLT51" s="4302"/>
      <c r="QLU51" s="4299"/>
      <c r="QLV51" s="2602"/>
      <c r="QLW51" s="4287"/>
      <c r="QLX51" s="4303"/>
      <c r="QLY51" s="4304"/>
      <c r="QLZ51" s="2603"/>
      <c r="QMA51" s="4305"/>
      <c r="QMB51" s="4306"/>
      <c r="QMC51" s="4305"/>
      <c r="QMD51" s="4306"/>
      <c r="QME51" s="4299"/>
      <c r="QMF51" s="4300"/>
      <c r="QMG51" s="4305"/>
      <c r="QMH51" s="4304"/>
      <c r="QMI51" s="4299"/>
      <c r="QMJ51" s="4300"/>
      <c r="QMK51" s="4301"/>
      <c r="QML51" s="4302"/>
      <c r="QMM51" s="4299"/>
      <c r="QMN51" s="2602"/>
      <c r="QMO51" s="4287"/>
      <c r="QMP51" s="4303"/>
      <c r="QMQ51" s="4304"/>
      <c r="QMR51" s="2603"/>
      <c r="QMS51" s="4305"/>
      <c r="QMT51" s="4306"/>
      <c r="QMU51" s="4305"/>
      <c r="QMV51" s="4306"/>
      <c r="QMW51" s="4299"/>
      <c r="QMX51" s="4300"/>
      <c r="QMY51" s="4305"/>
      <c r="QMZ51" s="4304"/>
      <c r="QNA51" s="4299"/>
      <c r="QNB51" s="4300"/>
      <c r="QNC51" s="4301"/>
      <c r="QND51" s="4302"/>
      <c r="QNE51" s="4299"/>
      <c r="QNF51" s="2602"/>
      <c r="QNG51" s="4287"/>
      <c r="QNH51" s="4303"/>
      <c r="QNI51" s="4304"/>
      <c r="QNJ51" s="2603"/>
      <c r="QNK51" s="4305"/>
      <c r="QNL51" s="4306"/>
      <c r="QNM51" s="4305"/>
      <c r="QNN51" s="4306"/>
      <c r="QNO51" s="4299"/>
      <c r="QNP51" s="4300"/>
      <c r="QNQ51" s="4305"/>
      <c r="QNR51" s="4304"/>
      <c r="QNS51" s="4299"/>
      <c r="QNT51" s="4300"/>
      <c r="QNU51" s="4301"/>
      <c r="QNV51" s="4302"/>
      <c r="QNW51" s="4299"/>
      <c r="QNX51" s="2602"/>
      <c r="QNY51" s="4287"/>
      <c r="QNZ51" s="4303"/>
      <c r="QOA51" s="4304"/>
      <c r="QOB51" s="2603"/>
      <c r="QOC51" s="4305"/>
      <c r="QOD51" s="4306"/>
      <c r="QOE51" s="4305"/>
      <c r="QOF51" s="4306"/>
      <c r="QOG51" s="4299"/>
      <c r="QOH51" s="4300"/>
      <c r="QOI51" s="4305"/>
      <c r="QOJ51" s="4304"/>
      <c r="QOK51" s="4299"/>
      <c r="QOL51" s="4300"/>
      <c r="QOM51" s="4301"/>
      <c r="QON51" s="4302"/>
      <c r="QOO51" s="4299"/>
      <c r="QOP51" s="2602"/>
      <c r="QOQ51" s="4287"/>
      <c r="QOR51" s="4303"/>
      <c r="QOS51" s="4304"/>
      <c r="QOT51" s="2603"/>
      <c r="QOU51" s="4305"/>
      <c r="QOV51" s="4306"/>
      <c r="QOW51" s="4305"/>
      <c r="QOX51" s="4306"/>
      <c r="QOY51" s="4299"/>
      <c r="QOZ51" s="4300"/>
      <c r="QPA51" s="4305"/>
      <c r="QPB51" s="4304"/>
      <c r="QPC51" s="4299"/>
      <c r="QPD51" s="4300"/>
      <c r="QPE51" s="4301"/>
      <c r="QPF51" s="4302"/>
      <c r="QPG51" s="4299"/>
      <c r="QPH51" s="2602"/>
      <c r="QPI51" s="4287"/>
      <c r="QPJ51" s="4303"/>
      <c r="QPK51" s="4304"/>
      <c r="QPL51" s="2603"/>
      <c r="QPM51" s="4305"/>
      <c r="QPN51" s="4306"/>
      <c r="QPO51" s="4305"/>
      <c r="QPP51" s="4306"/>
      <c r="QPQ51" s="4299"/>
      <c r="QPR51" s="4300"/>
      <c r="QPS51" s="4305"/>
      <c r="QPT51" s="4304"/>
      <c r="QPU51" s="4299"/>
      <c r="QPV51" s="4300"/>
      <c r="QPW51" s="4301"/>
      <c r="QPX51" s="4302"/>
      <c r="QPY51" s="4299"/>
      <c r="QPZ51" s="2602"/>
      <c r="QQA51" s="4287"/>
      <c r="QQB51" s="4303"/>
      <c r="QQC51" s="4304"/>
      <c r="QQD51" s="2603"/>
      <c r="QQE51" s="4305"/>
      <c r="QQF51" s="4306"/>
      <c r="QQG51" s="4305"/>
      <c r="QQH51" s="4306"/>
      <c r="QQI51" s="4299"/>
      <c r="QQJ51" s="4300"/>
      <c r="QQK51" s="4305"/>
      <c r="QQL51" s="4304"/>
      <c r="QQM51" s="4299"/>
      <c r="QQN51" s="4300"/>
      <c r="QQO51" s="4301"/>
      <c r="QQP51" s="4302"/>
      <c r="QQQ51" s="4299"/>
      <c r="QQR51" s="2602"/>
      <c r="QQS51" s="4287"/>
      <c r="QQT51" s="4303"/>
      <c r="QQU51" s="4304"/>
      <c r="QQV51" s="2603"/>
      <c r="QQW51" s="4305"/>
      <c r="QQX51" s="4306"/>
      <c r="QQY51" s="4305"/>
      <c r="QQZ51" s="4306"/>
      <c r="QRA51" s="4299"/>
      <c r="QRB51" s="4300"/>
      <c r="QRC51" s="4305"/>
      <c r="QRD51" s="4304"/>
      <c r="QRE51" s="4299"/>
      <c r="QRF51" s="4300"/>
      <c r="QRG51" s="4301"/>
      <c r="QRH51" s="4302"/>
      <c r="QRI51" s="4299"/>
      <c r="QRJ51" s="2602"/>
      <c r="QRK51" s="4287"/>
      <c r="QRL51" s="4303"/>
      <c r="QRM51" s="4304"/>
      <c r="QRN51" s="2603"/>
      <c r="QRO51" s="4305"/>
      <c r="QRP51" s="4306"/>
      <c r="QRQ51" s="4305"/>
      <c r="QRR51" s="4306"/>
      <c r="QRS51" s="4299"/>
      <c r="QRT51" s="4300"/>
      <c r="QRU51" s="4305"/>
      <c r="QRV51" s="4304"/>
      <c r="QRW51" s="4299"/>
      <c r="QRX51" s="4300"/>
      <c r="QRY51" s="4301"/>
      <c r="QRZ51" s="4302"/>
      <c r="QSA51" s="4299"/>
      <c r="QSB51" s="2602"/>
      <c r="QSC51" s="4287"/>
      <c r="QSD51" s="4303"/>
      <c r="QSE51" s="4304"/>
      <c r="QSF51" s="2603"/>
      <c r="QSG51" s="4305"/>
      <c r="QSH51" s="4306"/>
      <c r="QSI51" s="4305"/>
      <c r="QSJ51" s="4306"/>
      <c r="QSK51" s="4299"/>
      <c r="QSL51" s="4300"/>
      <c r="QSM51" s="4305"/>
      <c r="QSN51" s="4304"/>
      <c r="QSO51" s="4299"/>
      <c r="QSP51" s="4300"/>
      <c r="QSQ51" s="4301"/>
      <c r="QSR51" s="4302"/>
      <c r="QSS51" s="4299"/>
      <c r="QST51" s="2602"/>
      <c r="QSU51" s="4287"/>
      <c r="QSV51" s="4303"/>
      <c r="QSW51" s="4304"/>
      <c r="QSX51" s="2603"/>
      <c r="QSY51" s="4305"/>
      <c r="QSZ51" s="4306"/>
      <c r="QTA51" s="4305"/>
      <c r="QTB51" s="4306"/>
      <c r="QTC51" s="4299"/>
      <c r="QTD51" s="4300"/>
      <c r="QTE51" s="4305"/>
      <c r="QTF51" s="4304"/>
      <c r="QTG51" s="4299"/>
      <c r="QTH51" s="4300"/>
      <c r="QTI51" s="4301"/>
      <c r="QTJ51" s="4302"/>
      <c r="QTK51" s="4299"/>
      <c r="QTL51" s="2602"/>
      <c r="QTM51" s="4287"/>
      <c r="QTN51" s="4303"/>
      <c r="QTO51" s="4304"/>
      <c r="QTP51" s="2603"/>
      <c r="QTQ51" s="4305"/>
      <c r="QTR51" s="4306"/>
      <c r="QTS51" s="4305"/>
      <c r="QTT51" s="4306"/>
      <c r="QTU51" s="4299"/>
      <c r="QTV51" s="4300"/>
      <c r="QTW51" s="4305"/>
      <c r="QTX51" s="4304"/>
      <c r="QTY51" s="4299"/>
      <c r="QTZ51" s="4300"/>
      <c r="QUA51" s="4301"/>
      <c r="QUB51" s="4302"/>
      <c r="QUC51" s="4299"/>
      <c r="QUD51" s="2602"/>
      <c r="QUE51" s="4287"/>
      <c r="QUF51" s="4303"/>
      <c r="QUG51" s="4304"/>
      <c r="QUH51" s="2603"/>
      <c r="QUI51" s="4305"/>
      <c r="QUJ51" s="4306"/>
      <c r="QUK51" s="4305"/>
      <c r="QUL51" s="4306"/>
      <c r="QUM51" s="4299"/>
      <c r="QUN51" s="4300"/>
      <c r="QUO51" s="4305"/>
      <c r="QUP51" s="4304"/>
      <c r="QUQ51" s="4299"/>
      <c r="QUR51" s="4300"/>
      <c r="QUS51" s="4301"/>
      <c r="QUT51" s="4302"/>
      <c r="QUU51" s="4299"/>
      <c r="QUV51" s="2602"/>
      <c r="QUW51" s="4287"/>
      <c r="QUX51" s="4303"/>
      <c r="QUY51" s="4304"/>
      <c r="QUZ51" s="2603"/>
      <c r="QVA51" s="4305"/>
      <c r="QVB51" s="4306"/>
      <c r="QVC51" s="4305"/>
      <c r="QVD51" s="4306"/>
      <c r="QVE51" s="4299"/>
      <c r="QVF51" s="4300"/>
      <c r="QVG51" s="4305"/>
      <c r="QVH51" s="4304"/>
      <c r="QVI51" s="4299"/>
      <c r="QVJ51" s="4300"/>
      <c r="QVK51" s="4301"/>
      <c r="QVL51" s="4302"/>
      <c r="QVM51" s="4299"/>
      <c r="QVN51" s="2602"/>
      <c r="QVO51" s="4287"/>
      <c r="QVP51" s="4303"/>
      <c r="QVQ51" s="4304"/>
      <c r="QVR51" s="2603"/>
      <c r="QVS51" s="4305"/>
      <c r="QVT51" s="4306"/>
      <c r="QVU51" s="4305"/>
      <c r="QVV51" s="4306"/>
      <c r="QVW51" s="4299"/>
      <c r="QVX51" s="4300"/>
      <c r="QVY51" s="4305"/>
      <c r="QVZ51" s="4304"/>
      <c r="QWA51" s="4299"/>
      <c r="QWB51" s="4300"/>
      <c r="QWC51" s="4301"/>
      <c r="QWD51" s="4302"/>
      <c r="QWE51" s="4299"/>
      <c r="QWF51" s="2602"/>
      <c r="QWG51" s="4287"/>
      <c r="QWH51" s="4303"/>
      <c r="QWI51" s="4304"/>
      <c r="QWJ51" s="2603"/>
      <c r="QWK51" s="4305"/>
      <c r="QWL51" s="4306"/>
      <c r="QWM51" s="4305"/>
      <c r="QWN51" s="4306"/>
      <c r="QWO51" s="4299"/>
      <c r="QWP51" s="4300"/>
      <c r="QWQ51" s="4305"/>
      <c r="QWR51" s="4304"/>
      <c r="QWS51" s="4299"/>
      <c r="QWT51" s="4300"/>
      <c r="QWU51" s="4301"/>
      <c r="QWV51" s="4302"/>
      <c r="QWW51" s="4299"/>
      <c r="QWX51" s="2602"/>
      <c r="QWY51" s="4287"/>
      <c r="QWZ51" s="4303"/>
      <c r="QXA51" s="4304"/>
      <c r="QXB51" s="2603"/>
      <c r="QXC51" s="4305"/>
      <c r="QXD51" s="4306"/>
      <c r="QXE51" s="4305"/>
      <c r="QXF51" s="4306"/>
      <c r="QXG51" s="4299"/>
      <c r="QXH51" s="4300"/>
      <c r="QXI51" s="4305"/>
      <c r="QXJ51" s="4304"/>
      <c r="QXK51" s="4299"/>
      <c r="QXL51" s="4300"/>
      <c r="QXM51" s="4301"/>
      <c r="QXN51" s="4302"/>
      <c r="QXO51" s="4299"/>
      <c r="QXP51" s="2602"/>
      <c r="QXQ51" s="4287"/>
      <c r="QXR51" s="4303"/>
      <c r="QXS51" s="4304"/>
      <c r="QXT51" s="2603"/>
      <c r="QXU51" s="4305"/>
      <c r="QXV51" s="4306"/>
      <c r="QXW51" s="4305"/>
      <c r="QXX51" s="4306"/>
      <c r="QXY51" s="4299"/>
      <c r="QXZ51" s="4300"/>
      <c r="QYA51" s="4305"/>
      <c r="QYB51" s="4304"/>
      <c r="QYC51" s="4299"/>
      <c r="QYD51" s="4300"/>
      <c r="QYE51" s="4301"/>
      <c r="QYF51" s="4302"/>
      <c r="QYG51" s="4299"/>
      <c r="QYH51" s="2602"/>
      <c r="QYI51" s="4287"/>
      <c r="QYJ51" s="4303"/>
      <c r="QYK51" s="4304"/>
      <c r="QYL51" s="2603"/>
      <c r="QYM51" s="4305"/>
      <c r="QYN51" s="4306"/>
      <c r="QYO51" s="4305"/>
      <c r="QYP51" s="4306"/>
      <c r="QYQ51" s="4299"/>
      <c r="QYR51" s="4300"/>
      <c r="QYS51" s="4305"/>
      <c r="QYT51" s="4304"/>
      <c r="QYU51" s="4299"/>
      <c r="QYV51" s="4300"/>
      <c r="QYW51" s="4301"/>
      <c r="QYX51" s="4302"/>
      <c r="QYY51" s="4299"/>
      <c r="QYZ51" s="2602"/>
      <c r="QZA51" s="4287"/>
      <c r="QZB51" s="4303"/>
      <c r="QZC51" s="4304"/>
      <c r="QZD51" s="2603"/>
      <c r="QZE51" s="4305"/>
      <c r="QZF51" s="4306"/>
      <c r="QZG51" s="4305"/>
      <c r="QZH51" s="4306"/>
      <c r="QZI51" s="4299"/>
      <c r="QZJ51" s="4300"/>
      <c r="QZK51" s="4305"/>
      <c r="QZL51" s="4304"/>
      <c r="QZM51" s="4299"/>
      <c r="QZN51" s="4300"/>
      <c r="QZO51" s="4301"/>
      <c r="QZP51" s="4302"/>
      <c r="QZQ51" s="4299"/>
      <c r="QZR51" s="2602"/>
      <c r="QZS51" s="4287"/>
      <c r="QZT51" s="4303"/>
      <c r="QZU51" s="4304"/>
      <c r="QZV51" s="2603"/>
      <c r="QZW51" s="4305"/>
      <c r="QZX51" s="4306"/>
      <c r="QZY51" s="4305"/>
      <c r="QZZ51" s="4306"/>
      <c r="RAA51" s="4299"/>
      <c r="RAB51" s="4300"/>
      <c r="RAC51" s="4305"/>
      <c r="RAD51" s="4304"/>
      <c r="RAE51" s="4299"/>
      <c r="RAF51" s="4300"/>
      <c r="RAG51" s="4301"/>
      <c r="RAH51" s="4302"/>
      <c r="RAI51" s="4299"/>
      <c r="RAJ51" s="2602"/>
      <c r="RAK51" s="4287"/>
      <c r="RAL51" s="4303"/>
      <c r="RAM51" s="4304"/>
      <c r="RAN51" s="2603"/>
      <c r="RAO51" s="4305"/>
      <c r="RAP51" s="4306"/>
      <c r="RAQ51" s="4305"/>
      <c r="RAR51" s="4306"/>
      <c r="RAS51" s="4299"/>
      <c r="RAT51" s="4300"/>
      <c r="RAU51" s="4305"/>
      <c r="RAV51" s="4304"/>
      <c r="RAW51" s="4299"/>
      <c r="RAX51" s="4300"/>
      <c r="RAY51" s="4301"/>
      <c r="RAZ51" s="4302"/>
      <c r="RBA51" s="4299"/>
      <c r="RBB51" s="2602"/>
      <c r="RBC51" s="4287"/>
      <c r="RBD51" s="4303"/>
      <c r="RBE51" s="4304"/>
      <c r="RBF51" s="2603"/>
      <c r="RBG51" s="4305"/>
      <c r="RBH51" s="4306"/>
      <c r="RBI51" s="4305"/>
      <c r="RBJ51" s="4306"/>
      <c r="RBK51" s="4299"/>
      <c r="RBL51" s="4300"/>
      <c r="RBM51" s="4305"/>
      <c r="RBN51" s="4304"/>
      <c r="RBO51" s="4299"/>
      <c r="RBP51" s="4300"/>
      <c r="RBQ51" s="4301"/>
      <c r="RBR51" s="4302"/>
      <c r="RBS51" s="4299"/>
      <c r="RBT51" s="2602"/>
      <c r="RBU51" s="4287"/>
      <c r="RBV51" s="4303"/>
      <c r="RBW51" s="4304"/>
      <c r="RBX51" s="2603"/>
      <c r="RBY51" s="4305"/>
      <c r="RBZ51" s="4306"/>
      <c r="RCA51" s="4305"/>
      <c r="RCB51" s="4306"/>
      <c r="RCC51" s="4299"/>
      <c r="RCD51" s="4300"/>
      <c r="RCE51" s="4305"/>
      <c r="RCF51" s="4304"/>
      <c r="RCG51" s="4299"/>
      <c r="RCH51" s="4300"/>
      <c r="RCI51" s="4301"/>
      <c r="RCJ51" s="4302"/>
      <c r="RCK51" s="4299"/>
      <c r="RCL51" s="2602"/>
      <c r="RCM51" s="4287"/>
      <c r="RCN51" s="4303"/>
      <c r="RCO51" s="4304"/>
      <c r="RCP51" s="2603"/>
      <c r="RCQ51" s="4305"/>
      <c r="RCR51" s="4306"/>
      <c r="RCS51" s="4305"/>
      <c r="RCT51" s="4306"/>
      <c r="RCU51" s="4299"/>
      <c r="RCV51" s="4300"/>
      <c r="RCW51" s="4305"/>
      <c r="RCX51" s="4304"/>
      <c r="RCY51" s="4299"/>
      <c r="RCZ51" s="4300"/>
      <c r="RDA51" s="4301"/>
      <c r="RDB51" s="4302"/>
      <c r="RDC51" s="4299"/>
      <c r="RDD51" s="2602"/>
      <c r="RDE51" s="4287"/>
      <c r="RDF51" s="4303"/>
      <c r="RDG51" s="4304"/>
      <c r="RDH51" s="2603"/>
      <c r="RDI51" s="4305"/>
      <c r="RDJ51" s="4306"/>
      <c r="RDK51" s="4305"/>
      <c r="RDL51" s="4306"/>
      <c r="RDM51" s="4299"/>
      <c r="RDN51" s="4300"/>
      <c r="RDO51" s="4305"/>
      <c r="RDP51" s="4304"/>
      <c r="RDQ51" s="4299"/>
      <c r="RDR51" s="4300"/>
      <c r="RDS51" s="4301"/>
      <c r="RDT51" s="4302"/>
      <c r="RDU51" s="4299"/>
      <c r="RDV51" s="2602"/>
      <c r="RDW51" s="4287"/>
      <c r="RDX51" s="4303"/>
      <c r="RDY51" s="4304"/>
      <c r="RDZ51" s="2603"/>
      <c r="REA51" s="4305"/>
      <c r="REB51" s="4306"/>
      <c r="REC51" s="4305"/>
      <c r="RED51" s="4306"/>
      <c r="REE51" s="4299"/>
      <c r="REF51" s="4300"/>
      <c r="REG51" s="4305"/>
      <c r="REH51" s="4304"/>
      <c r="REI51" s="4299"/>
      <c r="REJ51" s="4300"/>
      <c r="REK51" s="4301"/>
      <c r="REL51" s="4302"/>
      <c r="REM51" s="4299"/>
      <c r="REN51" s="2602"/>
      <c r="REO51" s="4287"/>
      <c r="REP51" s="4303"/>
      <c r="REQ51" s="4304"/>
      <c r="RER51" s="2603"/>
      <c r="RES51" s="4305"/>
      <c r="RET51" s="4306"/>
      <c r="REU51" s="4305"/>
      <c r="REV51" s="4306"/>
      <c r="REW51" s="4299"/>
      <c r="REX51" s="4300"/>
      <c r="REY51" s="4305"/>
      <c r="REZ51" s="4304"/>
      <c r="RFA51" s="4299"/>
      <c r="RFB51" s="4300"/>
      <c r="RFC51" s="4301"/>
      <c r="RFD51" s="4302"/>
      <c r="RFE51" s="4299"/>
      <c r="RFF51" s="2602"/>
      <c r="RFG51" s="4287"/>
      <c r="RFH51" s="4303"/>
      <c r="RFI51" s="4304"/>
      <c r="RFJ51" s="2603"/>
      <c r="RFK51" s="4305"/>
      <c r="RFL51" s="4306"/>
      <c r="RFM51" s="4305"/>
      <c r="RFN51" s="4306"/>
      <c r="RFO51" s="4299"/>
      <c r="RFP51" s="4300"/>
      <c r="RFQ51" s="4305"/>
      <c r="RFR51" s="4304"/>
      <c r="RFS51" s="4299"/>
      <c r="RFT51" s="4300"/>
      <c r="RFU51" s="4301"/>
      <c r="RFV51" s="4302"/>
      <c r="RFW51" s="4299"/>
      <c r="RFX51" s="2602"/>
      <c r="RFY51" s="4287"/>
      <c r="RFZ51" s="4303"/>
      <c r="RGA51" s="4304"/>
      <c r="RGB51" s="2603"/>
      <c r="RGC51" s="4305"/>
      <c r="RGD51" s="4306"/>
      <c r="RGE51" s="4305"/>
      <c r="RGF51" s="4306"/>
      <c r="RGG51" s="4299"/>
      <c r="RGH51" s="4300"/>
      <c r="RGI51" s="4305"/>
      <c r="RGJ51" s="4304"/>
      <c r="RGK51" s="4299"/>
      <c r="RGL51" s="4300"/>
      <c r="RGM51" s="4301"/>
      <c r="RGN51" s="4302"/>
      <c r="RGO51" s="4299"/>
      <c r="RGP51" s="2602"/>
      <c r="RGQ51" s="4287"/>
      <c r="RGR51" s="4303"/>
      <c r="RGS51" s="4304"/>
      <c r="RGT51" s="2603"/>
      <c r="RGU51" s="4305"/>
      <c r="RGV51" s="4306"/>
      <c r="RGW51" s="4305"/>
      <c r="RGX51" s="4306"/>
      <c r="RGY51" s="4299"/>
      <c r="RGZ51" s="4300"/>
      <c r="RHA51" s="4305"/>
      <c r="RHB51" s="4304"/>
      <c r="RHC51" s="4299"/>
      <c r="RHD51" s="4300"/>
      <c r="RHE51" s="4301"/>
      <c r="RHF51" s="4302"/>
      <c r="RHG51" s="4299"/>
      <c r="RHH51" s="2602"/>
      <c r="RHI51" s="4287"/>
      <c r="RHJ51" s="4303"/>
      <c r="RHK51" s="4304"/>
      <c r="RHL51" s="2603"/>
      <c r="RHM51" s="4305"/>
      <c r="RHN51" s="4306"/>
      <c r="RHO51" s="4305"/>
      <c r="RHP51" s="4306"/>
      <c r="RHQ51" s="4299"/>
      <c r="RHR51" s="4300"/>
      <c r="RHS51" s="4305"/>
      <c r="RHT51" s="4304"/>
      <c r="RHU51" s="4299"/>
      <c r="RHV51" s="4300"/>
      <c r="RHW51" s="4301"/>
      <c r="RHX51" s="4302"/>
      <c r="RHY51" s="4299"/>
      <c r="RHZ51" s="2602"/>
      <c r="RIA51" s="4287"/>
      <c r="RIB51" s="4303"/>
      <c r="RIC51" s="4304"/>
      <c r="RID51" s="2603"/>
      <c r="RIE51" s="4305"/>
      <c r="RIF51" s="4306"/>
      <c r="RIG51" s="4305"/>
      <c r="RIH51" s="4306"/>
      <c r="RII51" s="4299"/>
      <c r="RIJ51" s="4300"/>
      <c r="RIK51" s="4305"/>
      <c r="RIL51" s="4304"/>
      <c r="RIM51" s="4299"/>
      <c r="RIN51" s="4300"/>
      <c r="RIO51" s="4301"/>
      <c r="RIP51" s="4302"/>
      <c r="RIQ51" s="4299"/>
      <c r="RIR51" s="2602"/>
      <c r="RIS51" s="4287"/>
      <c r="RIT51" s="4303"/>
      <c r="RIU51" s="4304"/>
      <c r="RIV51" s="2603"/>
      <c r="RIW51" s="4305"/>
      <c r="RIX51" s="4306"/>
      <c r="RIY51" s="4305"/>
      <c r="RIZ51" s="4306"/>
      <c r="RJA51" s="4299"/>
      <c r="RJB51" s="4300"/>
      <c r="RJC51" s="4305"/>
      <c r="RJD51" s="4304"/>
      <c r="RJE51" s="4299"/>
      <c r="RJF51" s="4300"/>
      <c r="RJG51" s="4301"/>
      <c r="RJH51" s="4302"/>
      <c r="RJI51" s="4299"/>
      <c r="RJJ51" s="2602"/>
      <c r="RJK51" s="4287"/>
      <c r="RJL51" s="4303"/>
      <c r="RJM51" s="4304"/>
      <c r="RJN51" s="2603"/>
      <c r="RJO51" s="4305"/>
      <c r="RJP51" s="4306"/>
      <c r="RJQ51" s="4305"/>
      <c r="RJR51" s="4306"/>
      <c r="RJS51" s="4299"/>
      <c r="RJT51" s="4300"/>
      <c r="RJU51" s="4305"/>
      <c r="RJV51" s="4304"/>
      <c r="RJW51" s="4299"/>
      <c r="RJX51" s="4300"/>
      <c r="RJY51" s="4301"/>
      <c r="RJZ51" s="4302"/>
      <c r="RKA51" s="4299"/>
      <c r="RKB51" s="2602"/>
      <c r="RKC51" s="4287"/>
      <c r="RKD51" s="4303"/>
      <c r="RKE51" s="4304"/>
      <c r="RKF51" s="2603"/>
      <c r="RKG51" s="4305"/>
      <c r="RKH51" s="4306"/>
      <c r="RKI51" s="4305"/>
      <c r="RKJ51" s="4306"/>
      <c r="RKK51" s="4299"/>
      <c r="RKL51" s="4300"/>
      <c r="RKM51" s="4305"/>
      <c r="RKN51" s="4304"/>
      <c r="RKO51" s="4299"/>
      <c r="RKP51" s="4300"/>
      <c r="RKQ51" s="4301"/>
      <c r="RKR51" s="4302"/>
      <c r="RKS51" s="4299"/>
      <c r="RKT51" s="2602"/>
      <c r="RKU51" s="4287"/>
      <c r="RKV51" s="4303"/>
      <c r="RKW51" s="4304"/>
      <c r="RKX51" s="2603"/>
      <c r="RKY51" s="4305"/>
      <c r="RKZ51" s="4306"/>
      <c r="RLA51" s="4305"/>
      <c r="RLB51" s="4306"/>
      <c r="RLC51" s="4299"/>
      <c r="RLD51" s="4300"/>
      <c r="RLE51" s="4305"/>
      <c r="RLF51" s="4304"/>
      <c r="RLG51" s="4299"/>
      <c r="RLH51" s="4300"/>
      <c r="RLI51" s="4301"/>
      <c r="RLJ51" s="4302"/>
      <c r="RLK51" s="4299"/>
      <c r="RLL51" s="2602"/>
      <c r="RLM51" s="4287"/>
      <c r="RLN51" s="4303"/>
      <c r="RLO51" s="4304"/>
      <c r="RLP51" s="2603"/>
      <c r="RLQ51" s="4305"/>
      <c r="RLR51" s="4306"/>
      <c r="RLS51" s="4305"/>
      <c r="RLT51" s="4306"/>
      <c r="RLU51" s="4299"/>
      <c r="RLV51" s="4300"/>
      <c r="RLW51" s="4305"/>
      <c r="RLX51" s="4304"/>
      <c r="RLY51" s="4299"/>
      <c r="RLZ51" s="4300"/>
      <c r="RMA51" s="4301"/>
      <c r="RMB51" s="4302"/>
      <c r="RMC51" s="4299"/>
      <c r="RMD51" s="2602"/>
      <c r="RME51" s="4287"/>
      <c r="RMF51" s="4303"/>
      <c r="RMG51" s="4304"/>
      <c r="RMH51" s="2603"/>
      <c r="RMI51" s="4305"/>
      <c r="RMJ51" s="4306"/>
      <c r="RMK51" s="4305"/>
      <c r="RML51" s="4306"/>
      <c r="RMM51" s="4299"/>
      <c r="RMN51" s="4300"/>
      <c r="RMO51" s="4305"/>
      <c r="RMP51" s="4304"/>
      <c r="RMQ51" s="4299"/>
      <c r="RMR51" s="4300"/>
      <c r="RMS51" s="4301"/>
      <c r="RMT51" s="4302"/>
      <c r="RMU51" s="4299"/>
      <c r="RMV51" s="2602"/>
      <c r="RMW51" s="4287"/>
      <c r="RMX51" s="4303"/>
      <c r="RMY51" s="4304"/>
      <c r="RMZ51" s="2603"/>
      <c r="RNA51" s="4305"/>
      <c r="RNB51" s="4306"/>
      <c r="RNC51" s="4305"/>
      <c r="RND51" s="4306"/>
      <c r="RNE51" s="4299"/>
      <c r="RNF51" s="4300"/>
      <c r="RNG51" s="4305"/>
      <c r="RNH51" s="4304"/>
      <c r="RNI51" s="4299"/>
      <c r="RNJ51" s="4300"/>
      <c r="RNK51" s="4301"/>
      <c r="RNL51" s="4302"/>
      <c r="RNM51" s="4299"/>
      <c r="RNN51" s="2602"/>
      <c r="RNO51" s="4287"/>
      <c r="RNP51" s="4303"/>
      <c r="RNQ51" s="4304"/>
      <c r="RNR51" s="2603"/>
      <c r="RNS51" s="4305"/>
      <c r="RNT51" s="4306"/>
      <c r="RNU51" s="4305"/>
      <c r="RNV51" s="4306"/>
      <c r="RNW51" s="4299"/>
      <c r="RNX51" s="4300"/>
      <c r="RNY51" s="4305"/>
      <c r="RNZ51" s="4304"/>
      <c r="ROA51" s="4299"/>
      <c r="ROB51" s="4300"/>
      <c r="ROC51" s="4301"/>
      <c r="ROD51" s="4302"/>
      <c r="ROE51" s="4299"/>
      <c r="ROF51" s="2602"/>
      <c r="ROG51" s="4287"/>
      <c r="ROH51" s="4303"/>
      <c r="ROI51" s="4304"/>
      <c r="ROJ51" s="2603"/>
      <c r="ROK51" s="4305"/>
      <c r="ROL51" s="4306"/>
      <c r="ROM51" s="4305"/>
      <c r="RON51" s="4306"/>
      <c r="ROO51" s="4299"/>
      <c r="ROP51" s="4300"/>
      <c r="ROQ51" s="4305"/>
      <c r="ROR51" s="4304"/>
      <c r="ROS51" s="4299"/>
      <c r="ROT51" s="4300"/>
      <c r="ROU51" s="4301"/>
      <c r="ROV51" s="4302"/>
      <c r="ROW51" s="4299"/>
      <c r="ROX51" s="2602"/>
      <c r="ROY51" s="4287"/>
      <c r="ROZ51" s="4303"/>
      <c r="RPA51" s="4304"/>
      <c r="RPB51" s="2603"/>
      <c r="RPC51" s="4305"/>
      <c r="RPD51" s="4306"/>
      <c r="RPE51" s="4305"/>
      <c r="RPF51" s="4306"/>
      <c r="RPG51" s="4299"/>
      <c r="RPH51" s="4300"/>
      <c r="RPI51" s="4305"/>
      <c r="RPJ51" s="4304"/>
      <c r="RPK51" s="4299"/>
      <c r="RPL51" s="4300"/>
      <c r="RPM51" s="4301"/>
      <c r="RPN51" s="4302"/>
      <c r="RPO51" s="4299"/>
      <c r="RPP51" s="2602"/>
      <c r="RPQ51" s="4287"/>
      <c r="RPR51" s="4303"/>
      <c r="RPS51" s="4304"/>
      <c r="RPT51" s="2603"/>
      <c r="RPU51" s="4305"/>
      <c r="RPV51" s="4306"/>
      <c r="RPW51" s="4305"/>
      <c r="RPX51" s="4306"/>
      <c r="RPY51" s="4299"/>
      <c r="RPZ51" s="4300"/>
      <c r="RQA51" s="4305"/>
      <c r="RQB51" s="4304"/>
      <c r="RQC51" s="4299"/>
      <c r="RQD51" s="4300"/>
      <c r="RQE51" s="4301"/>
      <c r="RQF51" s="4302"/>
      <c r="RQG51" s="4299"/>
      <c r="RQH51" s="2602"/>
      <c r="RQI51" s="4287"/>
      <c r="RQJ51" s="4303"/>
      <c r="RQK51" s="4304"/>
      <c r="RQL51" s="2603"/>
      <c r="RQM51" s="4305"/>
      <c r="RQN51" s="4306"/>
      <c r="RQO51" s="4305"/>
      <c r="RQP51" s="4306"/>
      <c r="RQQ51" s="4299"/>
      <c r="RQR51" s="4300"/>
      <c r="RQS51" s="4305"/>
      <c r="RQT51" s="4304"/>
      <c r="RQU51" s="4299"/>
      <c r="RQV51" s="4300"/>
      <c r="RQW51" s="4301"/>
      <c r="RQX51" s="4302"/>
      <c r="RQY51" s="4299"/>
      <c r="RQZ51" s="2602"/>
      <c r="RRA51" s="4287"/>
      <c r="RRB51" s="4303"/>
      <c r="RRC51" s="4304"/>
      <c r="RRD51" s="2603"/>
      <c r="RRE51" s="4305"/>
      <c r="RRF51" s="4306"/>
      <c r="RRG51" s="4305"/>
      <c r="RRH51" s="4306"/>
      <c r="RRI51" s="4299"/>
      <c r="RRJ51" s="4300"/>
      <c r="RRK51" s="4305"/>
      <c r="RRL51" s="4304"/>
      <c r="RRM51" s="4299"/>
      <c r="RRN51" s="4300"/>
      <c r="RRO51" s="4301"/>
      <c r="RRP51" s="4302"/>
      <c r="RRQ51" s="4299"/>
      <c r="RRR51" s="2602"/>
      <c r="RRS51" s="4287"/>
      <c r="RRT51" s="4303"/>
      <c r="RRU51" s="4304"/>
      <c r="RRV51" s="2603"/>
      <c r="RRW51" s="4305"/>
      <c r="RRX51" s="4306"/>
      <c r="RRY51" s="4305"/>
      <c r="RRZ51" s="4306"/>
      <c r="RSA51" s="4299"/>
      <c r="RSB51" s="4300"/>
      <c r="RSC51" s="4305"/>
      <c r="RSD51" s="4304"/>
      <c r="RSE51" s="4299"/>
      <c r="RSF51" s="4300"/>
      <c r="RSG51" s="4301"/>
      <c r="RSH51" s="4302"/>
      <c r="RSI51" s="4299"/>
      <c r="RSJ51" s="2602"/>
      <c r="RSK51" s="4287"/>
      <c r="RSL51" s="4303"/>
      <c r="RSM51" s="4304"/>
      <c r="RSN51" s="2603"/>
      <c r="RSO51" s="4305"/>
      <c r="RSP51" s="4306"/>
      <c r="RSQ51" s="4305"/>
      <c r="RSR51" s="4306"/>
      <c r="RSS51" s="4299"/>
      <c r="RST51" s="4300"/>
      <c r="RSU51" s="4305"/>
      <c r="RSV51" s="4304"/>
      <c r="RSW51" s="4299"/>
      <c r="RSX51" s="4300"/>
      <c r="RSY51" s="4301"/>
      <c r="RSZ51" s="4302"/>
      <c r="RTA51" s="4299"/>
      <c r="RTB51" s="2602"/>
      <c r="RTC51" s="4287"/>
      <c r="RTD51" s="4303"/>
      <c r="RTE51" s="4304"/>
      <c r="RTF51" s="2603"/>
      <c r="RTG51" s="4305"/>
      <c r="RTH51" s="4306"/>
      <c r="RTI51" s="4305"/>
      <c r="RTJ51" s="4306"/>
      <c r="RTK51" s="4299"/>
      <c r="RTL51" s="4300"/>
      <c r="RTM51" s="4305"/>
      <c r="RTN51" s="4304"/>
      <c r="RTO51" s="4299"/>
      <c r="RTP51" s="4300"/>
      <c r="RTQ51" s="4301"/>
      <c r="RTR51" s="4302"/>
      <c r="RTS51" s="4299"/>
      <c r="RTT51" s="2602"/>
      <c r="RTU51" s="4287"/>
      <c r="RTV51" s="4303"/>
      <c r="RTW51" s="4304"/>
      <c r="RTX51" s="2603"/>
      <c r="RTY51" s="4305"/>
      <c r="RTZ51" s="4306"/>
      <c r="RUA51" s="4305"/>
      <c r="RUB51" s="4306"/>
      <c r="RUC51" s="4299"/>
      <c r="RUD51" s="4300"/>
      <c r="RUE51" s="4305"/>
      <c r="RUF51" s="4304"/>
      <c r="RUG51" s="4299"/>
      <c r="RUH51" s="4300"/>
      <c r="RUI51" s="4301"/>
      <c r="RUJ51" s="4302"/>
      <c r="RUK51" s="4299"/>
      <c r="RUL51" s="2602"/>
      <c r="RUM51" s="4287"/>
      <c r="RUN51" s="4303"/>
      <c r="RUO51" s="4304"/>
      <c r="RUP51" s="2603"/>
      <c r="RUQ51" s="4305"/>
      <c r="RUR51" s="4306"/>
      <c r="RUS51" s="4305"/>
      <c r="RUT51" s="4306"/>
      <c r="RUU51" s="4299"/>
      <c r="RUV51" s="4300"/>
      <c r="RUW51" s="4305"/>
      <c r="RUX51" s="4304"/>
      <c r="RUY51" s="4299"/>
      <c r="RUZ51" s="4300"/>
      <c r="RVA51" s="4301"/>
      <c r="RVB51" s="4302"/>
      <c r="RVC51" s="4299"/>
      <c r="RVD51" s="2602"/>
      <c r="RVE51" s="4287"/>
      <c r="RVF51" s="4303"/>
      <c r="RVG51" s="4304"/>
      <c r="RVH51" s="2603"/>
      <c r="RVI51" s="4305"/>
      <c r="RVJ51" s="4306"/>
      <c r="RVK51" s="4305"/>
      <c r="RVL51" s="4306"/>
      <c r="RVM51" s="4299"/>
      <c r="RVN51" s="4300"/>
      <c r="RVO51" s="4305"/>
      <c r="RVP51" s="4304"/>
      <c r="RVQ51" s="4299"/>
      <c r="RVR51" s="4300"/>
      <c r="RVS51" s="4301"/>
      <c r="RVT51" s="4302"/>
      <c r="RVU51" s="4299"/>
      <c r="RVV51" s="2602"/>
      <c r="RVW51" s="4287"/>
      <c r="RVX51" s="4303"/>
      <c r="RVY51" s="4304"/>
      <c r="RVZ51" s="2603"/>
      <c r="RWA51" s="4305"/>
      <c r="RWB51" s="4306"/>
      <c r="RWC51" s="4305"/>
      <c r="RWD51" s="4306"/>
      <c r="RWE51" s="4299"/>
      <c r="RWF51" s="4300"/>
      <c r="RWG51" s="4305"/>
      <c r="RWH51" s="4304"/>
      <c r="RWI51" s="4299"/>
      <c r="RWJ51" s="4300"/>
      <c r="RWK51" s="4301"/>
      <c r="RWL51" s="4302"/>
      <c r="RWM51" s="4299"/>
      <c r="RWN51" s="2602"/>
      <c r="RWO51" s="4287"/>
      <c r="RWP51" s="4303"/>
      <c r="RWQ51" s="4304"/>
      <c r="RWR51" s="2603"/>
      <c r="RWS51" s="4305"/>
      <c r="RWT51" s="4306"/>
      <c r="RWU51" s="4305"/>
      <c r="RWV51" s="4306"/>
      <c r="RWW51" s="4299"/>
      <c r="RWX51" s="4300"/>
      <c r="RWY51" s="4305"/>
      <c r="RWZ51" s="4304"/>
      <c r="RXA51" s="4299"/>
      <c r="RXB51" s="4300"/>
      <c r="RXC51" s="4301"/>
      <c r="RXD51" s="4302"/>
      <c r="RXE51" s="4299"/>
      <c r="RXF51" s="2602"/>
      <c r="RXG51" s="4287"/>
      <c r="RXH51" s="4303"/>
      <c r="RXI51" s="4304"/>
      <c r="RXJ51" s="2603"/>
      <c r="RXK51" s="4305"/>
      <c r="RXL51" s="4306"/>
      <c r="RXM51" s="4305"/>
      <c r="RXN51" s="4306"/>
      <c r="RXO51" s="4299"/>
      <c r="RXP51" s="4300"/>
      <c r="RXQ51" s="4305"/>
      <c r="RXR51" s="4304"/>
      <c r="RXS51" s="4299"/>
      <c r="RXT51" s="4300"/>
      <c r="RXU51" s="4301"/>
      <c r="RXV51" s="4302"/>
      <c r="RXW51" s="4299"/>
      <c r="RXX51" s="2602"/>
      <c r="RXY51" s="4287"/>
      <c r="RXZ51" s="4303"/>
      <c r="RYA51" s="4304"/>
      <c r="RYB51" s="2603"/>
      <c r="RYC51" s="4305"/>
      <c r="RYD51" s="4306"/>
      <c r="RYE51" s="4305"/>
      <c r="RYF51" s="4306"/>
      <c r="RYG51" s="4299"/>
      <c r="RYH51" s="4300"/>
      <c r="RYI51" s="4305"/>
      <c r="RYJ51" s="4304"/>
      <c r="RYK51" s="4299"/>
      <c r="RYL51" s="4300"/>
      <c r="RYM51" s="4301"/>
      <c r="RYN51" s="4302"/>
      <c r="RYO51" s="4299"/>
      <c r="RYP51" s="2602"/>
      <c r="RYQ51" s="4287"/>
      <c r="RYR51" s="4303"/>
      <c r="RYS51" s="4304"/>
      <c r="RYT51" s="2603"/>
      <c r="RYU51" s="4305"/>
      <c r="RYV51" s="4306"/>
      <c r="RYW51" s="4305"/>
      <c r="RYX51" s="4306"/>
      <c r="RYY51" s="4299"/>
      <c r="RYZ51" s="4300"/>
      <c r="RZA51" s="4305"/>
      <c r="RZB51" s="4304"/>
      <c r="RZC51" s="4299"/>
      <c r="RZD51" s="4300"/>
      <c r="RZE51" s="4301"/>
      <c r="RZF51" s="4302"/>
      <c r="RZG51" s="4299"/>
      <c r="RZH51" s="2602"/>
      <c r="RZI51" s="4287"/>
      <c r="RZJ51" s="4303"/>
      <c r="RZK51" s="4304"/>
      <c r="RZL51" s="2603"/>
      <c r="RZM51" s="4305"/>
      <c r="RZN51" s="4306"/>
      <c r="RZO51" s="4305"/>
      <c r="RZP51" s="4306"/>
      <c r="RZQ51" s="4299"/>
      <c r="RZR51" s="4300"/>
      <c r="RZS51" s="4305"/>
      <c r="RZT51" s="4304"/>
      <c r="RZU51" s="4299"/>
      <c r="RZV51" s="4300"/>
      <c r="RZW51" s="4301"/>
      <c r="RZX51" s="4302"/>
      <c r="RZY51" s="4299"/>
      <c r="RZZ51" s="2602"/>
      <c r="SAA51" s="4287"/>
      <c r="SAB51" s="4303"/>
      <c r="SAC51" s="4304"/>
      <c r="SAD51" s="2603"/>
      <c r="SAE51" s="4305"/>
      <c r="SAF51" s="4306"/>
      <c r="SAG51" s="4305"/>
      <c r="SAH51" s="4306"/>
      <c r="SAI51" s="4299"/>
      <c r="SAJ51" s="4300"/>
      <c r="SAK51" s="4305"/>
      <c r="SAL51" s="4304"/>
      <c r="SAM51" s="4299"/>
      <c r="SAN51" s="4300"/>
      <c r="SAO51" s="4301"/>
      <c r="SAP51" s="4302"/>
      <c r="SAQ51" s="4299"/>
      <c r="SAR51" s="2602"/>
      <c r="SAS51" s="4287"/>
      <c r="SAT51" s="4303"/>
      <c r="SAU51" s="4304"/>
      <c r="SAV51" s="2603"/>
      <c r="SAW51" s="4305"/>
      <c r="SAX51" s="4306"/>
      <c r="SAY51" s="4305"/>
      <c r="SAZ51" s="4306"/>
      <c r="SBA51" s="4299"/>
      <c r="SBB51" s="4300"/>
      <c r="SBC51" s="4305"/>
      <c r="SBD51" s="4304"/>
      <c r="SBE51" s="4299"/>
      <c r="SBF51" s="4300"/>
      <c r="SBG51" s="4301"/>
      <c r="SBH51" s="4302"/>
      <c r="SBI51" s="4299"/>
      <c r="SBJ51" s="2602"/>
      <c r="SBK51" s="4287"/>
      <c r="SBL51" s="4303"/>
      <c r="SBM51" s="4304"/>
      <c r="SBN51" s="2603"/>
      <c r="SBO51" s="4305"/>
      <c r="SBP51" s="4306"/>
      <c r="SBQ51" s="4305"/>
      <c r="SBR51" s="4306"/>
      <c r="SBS51" s="4299"/>
      <c r="SBT51" s="4300"/>
      <c r="SBU51" s="4305"/>
      <c r="SBV51" s="4304"/>
      <c r="SBW51" s="4299"/>
      <c r="SBX51" s="4300"/>
      <c r="SBY51" s="4301"/>
      <c r="SBZ51" s="4302"/>
      <c r="SCA51" s="4299"/>
      <c r="SCB51" s="2602"/>
      <c r="SCC51" s="4287"/>
      <c r="SCD51" s="4303"/>
      <c r="SCE51" s="4304"/>
      <c r="SCF51" s="2603"/>
      <c r="SCG51" s="4305"/>
      <c r="SCH51" s="4306"/>
      <c r="SCI51" s="4305"/>
      <c r="SCJ51" s="4306"/>
      <c r="SCK51" s="4299"/>
      <c r="SCL51" s="4300"/>
      <c r="SCM51" s="4305"/>
      <c r="SCN51" s="4304"/>
      <c r="SCO51" s="4299"/>
      <c r="SCP51" s="4300"/>
      <c r="SCQ51" s="4301"/>
      <c r="SCR51" s="4302"/>
      <c r="SCS51" s="4299"/>
      <c r="SCT51" s="2602"/>
      <c r="SCU51" s="4287"/>
      <c r="SCV51" s="4303"/>
      <c r="SCW51" s="4304"/>
      <c r="SCX51" s="2603"/>
      <c r="SCY51" s="4305"/>
      <c r="SCZ51" s="4306"/>
      <c r="SDA51" s="4305"/>
      <c r="SDB51" s="4306"/>
      <c r="SDC51" s="4299"/>
      <c r="SDD51" s="4300"/>
      <c r="SDE51" s="4305"/>
      <c r="SDF51" s="4304"/>
      <c r="SDG51" s="4299"/>
      <c r="SDH51" s="4300"/>
      <c r="SDI51" s="4301"/>
      <c r="SDJ51" s="4302"/>
      <c r="SDK51" s="4299"/>
      <c r="SDL51" s="2602"/>
      <c r="SDM51" s="4287"/>
      <c r="SDN51" s="4303"/>
      <c r="SDO51" s="4304"/>
      <c r="SDP51" s="2603"/>
      <c r="SDQ51" s="4305"/>
      <c r="SDR51" s="4306"/>
      <c r="SDS51" s="4305"/>
      <c r="SDT51" s="4306"/>
      <c r="SDU51" s="4299"/>
      <c r="SDV51" s="4300"/>
      <c r="SDW51" s="4305"/>
      <c r="SDX51" s="4304"/>
      <c r="SDY51" s="4299"/>
      <c r="SDZ51" s="4300"/>
      <c r="SEA51" s="4301"/>
      <c r="SEB51" s="4302"/>
      <c r="SEC51" s="4299"/>
      <c r="SED51" s="2602"/>
      <c r="SEE51" s="4287"/>
      <c r="SEF51" s="4303"/>
      <c r="SEG51" s="4304"/>
      <c r="SEH51" s="2603"/>
      <c r="SEI51" s="4305"/>
      <c r="SEJ51" s="4306"/>
      <c r="SEK51" s="4305"/>
      <c r="SEL51" s="4306"/>
      <c r="SEM51" s="4299"/>
      <c r="SEN51" s="4300"/>
      <c r="SEO51" s="4305"/>
      <c r="SEP51" s="4304"/>
      <c r="SEQ51" s="4299"/>
      <c r="SER51" s="4300"/>
      <c r="SES51" s="4301"/>
      <c r="SET51" s="4302"/>
      <c r="SEU51" s="4299"/>
      <c r="SEV51" s="2602"/>
      <c r="SEW51" s="4287"/>
      <c r="SEX51" s="4303"/>
      <c r="SEY51" s="4304"/>
      <c r="SEZ51" s="2603"/>
      <c r="SFA51" s="4305"/>
      <c r="SFB51" s="4306"/>
      <c r="SFC51" s="4305"/>
      <c r="SFD51" s="4306"/>
      <c r="SFE51" s="4299"/>
      <c r="SFF51" s="4300"/>
      <c r="SFG51" s="4305"/>
      <c r="SFH51" s="4304"/>
      <c r="SFI51" s="4299"/>
      <c r="SFJ51" s="4300"/>
      <c r="SFK51" s="4301"/>
      <c r="SFL51" s="4302"/>
      <c r="SFM51" s="4299"/>
      <c r="SFN51" s="2602"/>
      <c r="SFO51" s="4287"/>
      <c r="SFP51" s="4303"/>
      <c r="SFQ51" s="4304"/>
      <c r="SFR51" s="2603"/>
      <c r="SFS51" s="4305"/>
      <c r="SFT51" s="4306"/>
      <c r="SFU51" s="4305"/>
      <c r="SFV51" s="4306"/>
      <c r="SFW51" s="4299"/>
      <c r="SFX51" s="4300"/>
      <c r="SFY51" s="4305"/>
      <c r="SFZ51" s="4304"/>
      <c r="SGA51" s="4299"/>
      <c r="SGB51" s="4300"/>
      <c r="SGC51" s="4301"/>
      <c r="SGD51" s="4302"/>
      <c r="SGE51" s="4299"/>
      <c r="SGF51" s="2602"/>
      <c r="SGG51" s="4287"/>
      <c r="SGH51" s="4303"/>
      <c r="SGI51" s="4304"/>
      <c r="SGJ51" s="2603"/>
      <c r="SGK51" s="4305"/>
      <c r="SGL51" s="4306"/>
      <c r="SGM51" s="4305"/>
      <c r="SGN51" s="4306"/>
      <c r="SGO51" s="4299"/>
      <c r="SGP51" s="4300"/>
      <c r="SGQ51" s="4305"/>
      <c r="SGR51" s="4304"/>
      <c r="SGS51" s="4299"/>
      <c r="SGT51" s="4300"/>
      <c r="SGU51" s="4301"/>
      <c r="SGV51" s="4302"/>
      <c r="SGW51" s="4299"/>
      <c r="SGX51" s="2602"/>
      <c r="SGY51" s="4287"/>
      <c r="SGZ51" s="4303"/>
      <c r="SHA51" s="4304"/>
      <c r="SHB51" s="2603"/>
      <c r="SHC51" s="4305"/>
      <c r="SHD51" s="4306"/>
      <c r="SHE51" s="4305"/>
      <c r="SHF51" s="4306"/>
      <c r="SHG51" s="4299"/>
      <c r="SHH51" s="4300"/>
      <c r="SHI51" s="4305"/>
      <c r="SHJ51" s="4304"/>
      <c r="SHK51" s="4299"/>
      <c r="SHL51" s="4300"/>
      <c r="SHM51" s="4301"/>
      <c r="SHN51" s="4302"/>
      <c r="SHO51" s="4299"/>
      <c r="SHP51" s="2602"/>
      <c r="SHQ51" s="4287"/>
      <c r="SHR51" s="4303"/>
      <c r="SHS51" s="4304"/>
      <c r="SHT51" s="2603"/>
      <c r="SHU51" s="4305"/>
      <c r="SHV51" s="4306"/>
      <c r="SHW51" s="4305"/>
      <c r="SHX51" s="4306"/>
      <c r="SHY51" s="4299"/>
      <c r="SHZ51" s="4300"/>
      <c r="SIA51" s="4305"/>
      <c r="SIB51" s="4304"/>
      <c r="SIC51" s="4299"/>
      <c r="SID51" s="4300"/>
      <c r="SIE51" s="4301"/>
      <c r="SIF51" s="4302"/>
      <c r="SIG51" s="4299"/>
      <c r="SIH51" s="2602"/>
      <c r="SII51" s="4287"/>
      <c r="SIJ51" s="4303"/>
      <c r="SIK51" s="4304"/>
      <c r="SIL51" s="2603"/>
      <c r="SIM51" s="4305"/>
      <c r="SIN51" s="4306"/>
      <c r="SIO51" s="4305"/>
      <c r="SIP51" s="4306"/>
      <c r="SIQ51" s="4299"/>
      <c r="SIR51" s="4300"/>
      <c r="SIS51" s="4305"/>
      <c r="SIT51" s="4304"/>
      <c r="SIU51" s="4299"/>
      <c r="SIV51" s="4300"/>
      <c r="SIW51" s="4301"/>
      <c r="SIX51" s="4302"/>
      <c r="SIY51" s="4299"/>
      <c r="SIZ51" s="2602"/>
      <c r="SJA51" s="4287"/>
      <c r="SJB51" s="4303"/>
      <c r="SJC51" s="4304"/>
      <c r="SJD51" s="2603"/>
      <c r="SJE51" s="4305"/>
      <c r="SJF51" s="4306"/>
      <c r="SJG51" s="4305"/>
      <c r="SJH51" s="4306"/>
      <c r="SJI51" s="4299"/>
      <c r="SJJ51" s="4300"/>
      <c r="SJK51" s="4305"/>
      <c r="SJL51" s="4304"/>
      <c r="SJM51" s="4299"/>
      <c r="SJN51" s="4300"/>
      <c r="SJO51" s="4301"/>
      <c r="SJP51" s="4302"/>
      <c r="SJQ51" s="4299"/>
      <c r="SJR51" s="2602"/>
      <c r="SJS51" s="4287"/>
      <c r="SJT51" s="4303"/>
      <c r="SJU51" s="4304"/>
      <c r="SJV51" s="2603"/>
      <c r="SJW51" s="4305"/>
      <c r="SJX51" s="4306"/>
      <c r="SJY51" s="4305"/>
      <c r="SJZ51" s="4306"/>
      <c r="SKA51" s="4299"/>
      <c r="SKB51" s="4300"/>
      <c r="SKC51" s="4305"/>
      <c r="SKD51" s="4304"/>
      <c r="SKE51" s="4299"/>
      <c r="SKF51" s="4300"/>
      <c r="SKG51" s="4301"/>
      <c r="SKH51" s="4302"/>
      <c r="SKI51" s="4299"/>
      <c r="SKJ51" s="2602"/>
      <c r="SKK51" s="4287"/>
      <c r="SKL51" s="4303"/>
      <c r="SKM51" s="4304"/>
      <c r="SKN51" s="2603"/>
      <c r="SKO51" s="4305"/>
      <c r="SKP51" s="4306"/>
      <c r="SKQ51" s="4305"/>
      <c r="SKR51" s="4306"/>
      <c r="SKS51" s="4299"/>
      <c r="SKT51" s="4300"/>
      <c r="SKU51" s="4305"/>
      <c r="SKV51" s="4304"/>
      <c r="SKW51" s="4299"/>
      <c r="SKX51" s="4300"/>
      <c r="SKY51" s="4301"/>
      <c r="SKZ51" s="4302"/>
      <c r="SLA51" s="4299"/>
      <c r="SLB51" s="2602"/>
      <c r="SLC51" s="4287"/>
      <c r="SLD51" s="4303"/>
      <c r="SLE51" s="4304"/>
      <c r="SLF51" s="2603"/>
      <c r="SLG51" s="4305"/>
      <c r="SLH51" s="4306"/>
      <c r="SLI51" s="4305"/>
      <c r="SLJ51" s="4306"/>
      <c r="SLK51" s="4299"/>
      <c r="SLL51" s="4300"/>
      <c r="SLM51" s="4305"/>
      <c r="SLN51" s="4304"/>
      <c r="SLO51" s="4299"/>
      <c r="SLP51" s="4300"/>
      <c r="SLQ51" s="4301"/>
      <c r="SLR51" s="4302"/>
      <c r="SLS51" s="4299"/>
      <c r="SLT51" s="2602"/>
      <c r="SLU51" s="4287"/>
      <c r="SLV51" s="4303"/>
      <c r="SLW51" s="4304"/>
      <c r="SLX51" s="2603"/>
      <c r="SLY51" s="4305"/>
      <c r="SLZ51" s="4306"/>
      <c r="SMA51" s="4305"/>
      <c r="SMB51" s="4306"/>
      <c r="SMC51" s="4299"/>
      <c r="SMD51" s="4300"/>
      <c r="SME51" s="4305"/>
      <c r="SMF51" s="4304"/>
      <c r="SMG51" s="4299"/>
      <c r="SMH51" s="4300"/>
      <c r="SMI51" s="4301"/>
      <c r="SMJ51" s="4302"/>
      <c r="SMK51" s="4299"/>
      <c r="SML51" s="2602"/>
      <c r="SMM51" s="4287"/>
      <c r="SMN51" s="4303"/>
      <c r="SMO51" s="4304"/>
      <c r="SMP51" s="2603"/>
      <c r="SMQ51" s="4305"/>
      <c r="SMR51" s="4306"/>
      <c r="SMS51" s="4305"/>
      <c r="SMT51" s="4306"/>
      <c r="SMU51" s="4299"/>
      <c r="SMV51" s="4300"/>
      <c r="SMW51" s="4305"/>
      <c r="SMX51" s="4304"/>
      <c r="SMY51" s="4299"/>
      <c r="SMZ51" s="4300"/>
      <c r="SNA51" s="4301"/>
      <c r="SNB51" s="4302"/>
      <c r="SNC51" s="4299"/>
      <c r="SND51" s="2602"/>
      <c r="SNE51" s="4287"/>
      <c r="SNF51" s="4303"/>
      <c r="SNG51" s="4304"/>
      <c r="SNH51" s="2603"/>
      <c r="SNI51" s="4305"/>
      <c r="SNJ51" s="4306"/>
      <c r="SNK51" s="4305"/>
      <c r="SNL51" s="4306"/>
      <c r="SNM51" s="4299"/>
      <c r="SNN51" s="4300"/>
      <c r="SNO51" s="4305"/>
      <c r="SNP51" s="4304"/>
      <c r="SNQ51" s="4299"/>
      <c r="SNR51" s="4300"/>
      <c r="SNS51" s="4301"/>
      <c r="SNT51" s="4302"/>
      <c r="SNU51" s="4299"/>
      <c r="SNV51" s="2602"/>
      <c r="SNW51" s="4287"/>
      <c r="SNX51" s="4303"/>
      <c r="SNY51" s="4304"/>
      <c r="SNZ51" s="2603"/>
      <c r="SOA51" s="4305"/>
      <c r="SOB51" s="4306"/>
      <c r="SOC51" s="4305"/>
      <c r="SOD51" s="4306"/>
      <c r="SOE51" s="4299"/>
      <c r="SOF51" s="4300"/>
      <c r="SOG51" s="4305"/>
      <c r="SOH51" s="4304"/>
      <c r="SOI51" s="4299"/>
      <c r="SOJ51" s="4300"/>
      <c r="SOK51" s="4301"/>
      <c r="SOL51" s="4302"/>
      <c r="SOM51" s="4299"/>
      <c r="SON51" s="2602"/>
      <c r="SOO51" s="4287"/>
      <c r="SOP51" s="4303"/>
      <c r="SOQ51" s="4304"/>
      <c r="SOR51" s="2603"/>
      <c r="SOS51" s="4305"/>
      <c r="SOT51" s="4306"/>
      <c r="SOU51" s="4305"/>
      <c r="SOV51" s="4306"/>
      <c r="SOW51" s="4299"/>
      <c r="SOX51" s="4300"/>
      <c r="SOY51" s="4305"/>
      <c r="SOZ51" s="4304"/>
      <c r="SPA51" s="4299"/>
      <c r="SPB51" s="4300"/>
      <c r="SPC51" s="4301"/>
      <c r="SPD51" s="4302"/>
      <c r="SPE51" s="4299"/>
      <c r="SPF51" s="2602"/>
      <c r="SPG51" s="4287"/>
      <c r="SPH51" s="4303"/>
      <c r="SPI51" s="4304"/>
      <c r="SPJ51" s="2603"/>
      <c r="SPK51" s="4305"/>
      <c r="SPL51" s="4306"/>
      <c r="SPM51" s="4305"/>
      <c r="SPN51" s="4306"/>
      <c r="SPO51" s="4299"/>
      <c r="SPP51" s="4300"/>
      <c r="SPQ51" s="4305"/>
      <c r="SPR51" s="4304"/>
      <c r="SPS51" s="4299"/>
      <c r="SPT51" s="4300"/>
      <c r="SPU51" s="4301"/>
      <c r="SPV51" s="4302"/>
      <c r="SPW51" s="4299"/>
      <c r="SPX51" s="2602"/>
      <c r="SPY51" s="4287"/>
      <c r="SPZ51" s="4303"/>
      <c r="SQA51" s="4304"/>
      <c r="SQB51" s="2603"/>
      <c r="SQC51" s="4305"/>
      <c r="SQD51" s="4306"/>
      <c r="SQE51" s="4305"/>
      <c r="SQF51" s="4306"/>
      <c r="SQG51" s="4299"/>
      <c r="SQH51" s="4300"/>
      <c r="SQI51" s="4305"/>
      <c r="SQJ51" s="4304"/>
      <c r="SQK51" s="4299"/>
      <c r="SQL51" s="4300"/>
      <c r="SQM51" s="4301"/>
      <c r="SQN51" s="4302"/>
      <c r="SQO51" s="4299"/>
      <c r="SQP51" s="2602"/>
      <c r="SQQ51" s="4287"/>
      <c r="SQR51" s="4303"/>
      <c r="SQS51" s="4304"/>
      <c r="SQT51" s="2603"/>
      <c r="SQU51" s="4305"/>
      <c r="SQV51" s="4306"/>
      <c r="SQW51" s="4305"/>
      <c r="SQX51" s="4306"/>
      <c r="SQY51" s="4299"/>
      <c r="SQZ51" s="4300"/>
      <c r="SRA51" s="4305"/>
      <c r="SRB51" s="4304"/>
      <c r="SRC51" s="4299"/>
      <c r="SRD51" s="4300"/>
      <c r="SRE51" s="4301"/>
      <c r="SRF51" s="4302"/>
      <c r="SRG51" s="4299"/>
      <c r="SRH51" s="2602"/>
      <c r="SRI51" s="4287"/>
      <c r="SRJ51" s="4303"/>
      <c r="SRK51" s="4304"/>
      <c r="SRL51" s="2603"/>
      <c r="SRM51" s="4305"/>
      <c r="SRN51" s="4306"/>
      <c r="SRO51" s="4305"/>
      <c r="SRP51" s="4306"/>
      <c r="SRQ51" s="4299"/>
      <c r="SRR51" s="4300"/>
      <c r="SRS51" s="4305"/>
      <c r="SRT51" s="4304"/>
      <c r="SRU51" s="4299"/>
      <c r="SRV51" s="4300"/>
      <c r="SRW51" s="4301"/>
      <c r="SRX51" s="4302"/>
      <c r="SRY51" s="4299"/>
      <c r="SRZ51" s="2602"/>
      <c r="SSA51" s="4287"/>
      <c r="SSB51" s="4303"/>
      <c r="SSC51" s="4304"/>
      <c r="SSD51" s="2603"/>
      <c r="SSE51" s="4305"/>
      <c r="SSF51" s="4306"/>
      <c r="SSG51" s="4305"/>
      <c r="SSH51" s="4306"/>
      <c r="SSI51" s="4299"/>
      <c r="SSJ51" s="4300"/>
      <c r="SSK51" s="4305"/>
      <c r="SSL51" s="4304"/>
      <c r="SSM51" s="4299"/>
      <c r="SSN51" s="4300"/>
      <c r="SSO51" s="4301"/>
      <c r="SSP51" s="4302"/>
      <c r="SSQ51" s="4299"/>
      <c r="SSR51" s="2602"/>
      <c r="SSS51" s="4287"/>
      <c r="SST51" s="4303"/>
      <c r="SSU51" s="4304"/>
      <c r="SSV51" s="2603"/>
      <c r="SSW51" s="4305"/>
      <c r="SSX51" s="4306"/>
      <c r="SSY51" s="4305"/>
      <c r="SSZ51" s="4306"/>
      <c r="STA51" s="4299"/>
      <c r="STB51" s="4300"/>
      <c r="STC51" s="4305"/>
      <c r="STD51" s="4304"/>
      <c r="STE51" s="4299"/>
      <c r="STF51" s="4300"/>
      <c r="STG51" s="4301"/>
      <c r="STH51" s="4302"/>
      <c r="STI51" s="4299"/>
      <c r="STJ51" s="2602"/>
      <c r="STK51" s="4287"/>
      <c r="STL51" s="4303"/>
      <c r="STM51" s="4304"/>
      <c r="STN51" s="2603"/>
      <c r="STO51" s="4305"/>
      <c r="STP51" s="4306"/>
      <c r="STQ51" s="4305"/>
      <c r="STR51" s="4306"/>
      <c r="STS51" s="4299"/>
      <c r="STT51" s="4300"/>
      <c r="STU51" s="4305"/>
      <c r="STV51" s="4304"/>
      <c r="STW51" s="4299"/>
      <c r="STX51" s="4300"/>
      <c r="STY51" s="4301"/>
      <c r="STZ51" s="4302"/>
      <c r="SUA51" s="4299"/>
      <c r="SUB51" s="2602"/>
      <c r="SUC51" s="4287"/>
      <c r="SUD51" s="4303"/>
      <c r="SUE51" s="4304"/>
      <c r="SUF51" s="2603"/>
      <c r="SUG51" s="4305"/>
      <c r="SUH51" s="4306"/>
      <c r="SUI51" s="4305"/>
      <c r="SUJ51" s="4306"/>
      <c r="SUK51" s="4299"/>
      <c r="SUL51" s="4300"/>
      <c r="SUM51" s="4305"/>
      <c r="SUN51" s="4304"/>
      <c r="SUO51" s="4299"/>
      <c r="SUP51" s="4300"/>
      <c r="SUQ51" s="4301"/>
      <c r="SUR51" s="4302"/>
      <c r="SUS51" s="4299"/>
      <c r="SUT51" s="2602"/>
      <c r="SUU51" s="4287"/>
      <c r="SUV51" s="4303"/>
      <c r="SUW51" s="4304"/>
      <c r="SUX51" s="2603"/>
      <c r="SUY51" s="4305"/>
      <c r="SUZ51" s="4306"/>
      <c r="SVA51" s="4305"/>
      <c r="SVB51" s="4306"/>
      <c r="SVC51" s="4299"/>
      <c r="SVD51" s="4300"/>
      <c r="SVE51" s="4305"/>
      <c r="SVF51" s="4304"/>
      <c r="SVG51" s="4299"/>
      <c r="SVH51" s="4300"/>
      <c r="SVI51" s="4301"/>
      <c r="SVJ51" s="4302"/>
      <c r="SVK51" s="4299"/>
      <c r="SVL51" s="2602"/>
      <c r="SVM51" s="4287"/>
      <c r="SVN51" s="4303"/>
      <c r="SVO51" s="4304"/>
      <c r="SVP51" s="2603"/>
      <c r="SVQ51" s="4305"/>
      <c r="SVR51" s="4306"/>
      <c r="SVS51" s="4305"/>
      <c r="SVT51" s="4306"/>
      <c r="SVU51" s="4299"/>
      <c r="SVV51" s="4300"/>
      <c r="SVW51" s="4305"/>
      <c r="SVX51" s="4304"/>
      <c r="SVY51" s="4299"/>
      <c r="SVZ51" s="4300"/>
      <c r="SWA51" s="4301"/>
      <c r="SWB51" s="4302"/>
      <c r="SWC51" s="4299"/>
      <c r="SWD51" s="2602"/>
      <c r="SWE51" s="4287"/>
      <c r="SWF51" s="4303"/>
      <c r="SWG51" s="4304"/>
      <c r="SWH51" s="2603"/>
      <c r="SWI51" s="4305"/>
      <c r="SWJ51" s="4306"/>
      <c r="SWK51" s="4305"/>
      <c r="SWL51" s="4306"/>
      <c r="SWM51" s="4299"/>
      <c r="SWN51" s="4300"/>
      <c r="SWO51" s="4305"/>
      <c r="SWP51" s="4304"/>
      <c r="SWQ51" s="4299"/>
      <c r="SWR51" s="4300"/>
      <c r="SWS51" s="4301"/>
      <c r="SWT51" s="4302"/>
      <c r="SWU51" s="4299"/>
      <c r="SWV51" s="2602"/>
      <c r="SWW51" s="4287"/>
      <c r="SWX51" s="4303"/>
      <c r="SWY51" s="4304"/>
      <c r="SWZ51" s="2603"/>
      <c r="SXA51" s="4305"/>
      <c r="SXB51" s="4306"/>
      <c r="SXC51" s="4305"/>
      <c r="SXD51" s="4306"/>
      <c r="SXE51" s="4299"/>
      <c r="SXF51" s="4300"/>
      <c r="SXG51" s="4305"/>
      <c r="SXH51" s="4304"/>
      <c r="SXI51" s="4299"/>
      <c r="SXJ51" s="4300"/>
      <c r="SXK51" s="4301"/>
      <c r="SXL51" s="4302"/>
      <c r="SXM51" s="4299"/>
      <c r="SXN51" s="2602"/>
      <c r="SXO51" s="4287"/>
      <c r="SXP51" s="4303"/>
      <c r="SXQ51" s="4304"/>
      <c r="SXR51" s="2603"/>
      <c r="SXS51" s="4305"/>
      <c r="SXT51" s="4306"/>
      <c r="SXU51" s="4305"/>
      <c r="SXV51" s="4306"/>
      <c r="SXW51" s="4299"/>
      <c r="SXX51" s="4300"/>
      <c r="SXY51" s="4305"/>
      <c r="SXZ51" s="4304"/>
      <c r="SYA51" s="4299"/>
      <c r="SYB51" s="4300"/>
      <c r="SYC51" s="4301"/>
      <c r="SYD51" s="4302"/>
      <c r="SYE51" s="4299"/>
      <c r="SYF51" s="2602"/>
      <c r="SYG51" s="4287"/>
      <c r="SYH51" s="4303"/>
      <c r="SYI51" s="4304"/>
      <c r="SYJ51" s="2603"/>
      <c r="SYK51" s="4305"/>
      <c r="SYL51" s="4306"/>
      <c r="SYM51" s="4305"/>
      <c r="SYN51" s="4306"/>
      <c r="SYO51" s="4299"/>
      <c r="SYP51" s="4300"/>
      <c r="SYQ51" s="4305"/>
      <c r="SYR51" s="4304"/>
      <c r="SYS51" s="4299"/>
      <c r="SYT51" s="4300"/>
      <c r="SYU51" s="4301"/>
      <c r="SYV51" s="4302"/>
      <c r="SYW51" s="4299"/>
      <c r="SYX51" s="2602"/>
      <c r="SYY51" s="4287"/>
      <c r="SYZ51" s="4303"/>
      <c r="SZA51" s="4304"/>
      <c r="SZB51" s="2603"/>
      <c r="SZC51" s="4305"/>
      <c r="SZD51" s="4306"/>
      <c r="SZE51" s="4305"/>
      <c r="SZF51" s="4306"/>
      <c r="SZG51" s="4299"/>
      <c r="SZH51" s="4300"/>
      <c r="SZI51" s="4305"/>
      <c r="SZJ51" s="4304"/>
      <c r="SZK51" s="4299"/>
      <c r="SZL51" s="4300"/>
      <c r="SZM51" s="4301"/>
      <c r="SZN51" s="4302"/>
      <c r="SZO51" s="4299"/>
      <c r="SZP51" s="2602"/>
      <c r="SZQ51" s="4287"/>
      <c r="SZR51" s="4303"/>
      <c r="SZS51" s="4304"/>
      <c r="SZT51" s="2603"/>
      <c r="SZU51" s="4305"/>
      <c r="SZV51" s="4306"/>
      <c r="SZW51" s="4305"/>
      <c r="SZX51" s="4306"/>
      <c r="SZY51" s="4299"/>
      <c r="SZZ51" s="4300"/>
      <c r="TAA51" s="4305"/>
      <c r="TAB51" s="4304"/>
      <c r="TAC51" s="4299"/>
      <c r="TAD51" s="4300"/>
      <c r="TAE51" s="4301"/>
      <c r="TAF51" s="4302"/>
      <c r="TAG51" s="4299"/>
      <c r="TAH51" s="2602"/>
      <c r="TAI51" s="4287"/>
      <c r="TAJ51" s="4303"/>
      <c r="TAK51" s="4304"/>
      <c r="TAL51" s="2603"/>
      <c r="TAM51" s="4305"/>
      <c r="TAN51" s="4306"/>
      <c r="TAO51" s="4305"/>
      <c r="TAP51" s="4306"/>
      <c r="TAQ51" s="4299"/>
      <c r="TAR51" s="4300"/>
      <c r="TAS51" s="4305"/>
      <c r="TAT51" s="4304"/>
      <c r="TAU51" s="4299"/>
      <c r="TAV51" s="4300"/>
      <c r="TAW51" s="4301"/>
      <c r="TAX51" s="4302"/>
      <c r="TAY51" s="4299"/>
      <c r="TAZ51" s="2602"/>
      <c r="TBA51" s="4287"/>
      <c r="TBB51" s="4303"/>
      <c r="TBC51" s="4304"/>
      <c r="TBD51" s="2603"/>
      <c r="TBE51" s="4305"/>
      <c r="TBF51" s="4306"/>
      <c r="TBG51" s="4305"/>
      <c r="TBH51" s="4306"/>
      <c r="TBI51" s="4299"/>
      <c r="TBJ51" s="4300"/>
      <c r="TBK51" s="4305"/>
      <c r="TBL51" s="4304"/>
      <c r="TBM51" s="4299"/>
      <c r="TBN51" s="4300"/>
      <c r="TBO51" s="4301"/>
      <c r="TBP51" s="4302"/>
      <c r="TBQ51" s="4299"/>
      <c r="TBR51" s="2602"/>
      <c r="TBS51" s="4287"/>
      <c r="TBT51" s="4303"/>
      <c r="TBU51" s="4304"/>
      <c r="TBV51" s="2603"/>
      <c r="TBW51" s="4305"/>
      <c r="TBX51" s="4306"/>
      <c r="TBY51" s="4305"/>
      <c r="TBZ51" s="4306"/>
      <c r="TCA51" s="4299"/>
      <c r="TCB51" s="4300"/>
      <c r="TCC51" s="4305"/>
      <c r="TCD51" s="4304"/>
      <c r="TCE51" s="4299"/>
      <c r="TCF51" s="4300"/>
      <c r="TCG51" s="4301"/>
      <c r="TCH51" s="4302"/>
      <c r="TCI51" s="4299"/>
      <c r="TCJ51" s="2602"/>
      <c r="TCK51" s="4287"/>
      <c r="TCL51" s="4303"/>
      <c r="TCM51" s="4304"/>
      <c r="TCN51" s="2603"/>
      <c r="TCO51" s="4305"/>
      <c r="TCP51" s="4306"/>
      <c r="TCQ51" s="4305"/>
      <c r="TCR51" s="4306"/>
      <c r="TCS51" s="4299"/>
      <c r="TCT51" s="4300"/>
      <c r="TCU51" s="4305"/>
      <c r="TCV51" s="4304"/>
      <c r="TCW51" s="4299"/>
      <c r="TCX51" s="4300"/>
      <c r="TCY51" s="4301"/>
      <c r="TCZ51" s="4302"/>
      <c r="TDA51" s="4299"/>
      <c r="TDB51" s="2602"/>
      <c r="TDC51" s="4287"/>
      <c r="TDD51" s="4303"/>
      <c r="TDE51" s="4304"/>
      <c r="TDF51" s="2603"/>
      <c r="TDG51" s="4305"/>
      <c r="TDH51" s="4306"/>
      <c r="TDI51" s="4305"/>
      <c r="TDJ51" s="4306"/>
      <c r="TDK51" s="4299"/>
      <c r="TDL51" s="4300"/>
      <c r="TDM51" s="4305"/>
      <c r="TDN51" s="4304"/>
      <c r="TDO51" s="4299"/>
      <c r="TDP51" s="4300"/>
      <c r="TDQ51" s="4301"/>
      <c r="TDR51" s="4302"/>
      <c r="TDS51" s="4299"/>
      <c r="TDT51" s="2602"/>
      <c r="TDU51" s="4287"/>
      <c r="TDV51" s="4303"/>
      <c r="TDW51" s="4304"/>
      <c r="TDX51" s="2603"/>
      <c r="TDY51" s="4305"/>
      <c r="TDZ51" s="4306"/>
      <c r="TEA51" s="4305"/>
      <c r="TEB51" s="4306"/>
      <c r="TEC51" s="4299"/>
      <c r="TED51" s="4300"/>
      <c r="TEE51" s="4305"/>
      <c r="TEF51" s="4304"/>
      <c r="TEG51" s="4299"/>
      <c r="TEH51" s="4300"/>
      <c r="TEI51" s="4301"/>
      <c r="TEJ51" s="4302"/>
      <c r="TEK51" s="4299"/>
      <c r="TEL51" s="2602"/>
      <c r="TEM51" s="4287"/>
      <c r="TEN51" s="4303"/>
      <c r="TEO51" s="4304"/>
      <c r="TEP51" s="2603"/>
      <c r="TEQ51" s="4305"/>
      <c r="TER51" s="4306"/>
      <c r="TES51" s="4305"/>
      <c r="TET51" s="4306"/>
      <c r="TEU51" s="4299"/>
      <c r="TEV51" s="4300"/>
      <c r="TEW51" s="4305"/>
      <c r="TEX51" s="4304"/>
      <c r="TEY51" s="4299"/>
      <c r="TEZ51" s="4300"/>
      <c r="TFA51" s="4301"/>
      <c r="TFB51" s="4302"/>
      <c r="TFC51" s="4299"/>
      <c r="TFD51" s="2602"/>
      <c r="TFE51" s="4287"/>
      <c r="TFF51" s="4303"/>
      <c r="TFG51" s="4304"/>
      <c r="TFH51" s="2603"/>
      <c r="TFI51" s="4305"/>
      <c r="TFJ51" s="4306"/>
      <c r="TFK51" s="4305"/>
      <c r="TFL51" s="4306"/>
      <c r="TFM51" s="4299"/>
      <c r="TFN51" s="4300"/>
      <c r="TFO51" s="4305"/>
      <c r="TFP51" s="4304"/>
      <c r="TFQ51" s="4299"/>
      <c r="TFR51" s="4300"/>
      <c r="TFS51" s="4301"/>
      <c r="TFT51" s="4302"/>
      <c r="TFU51" s="4299"/>
      <c r="TFV51" s="2602"/>
      <c r="TFW51" s="4287"/>
      <c r="TFX51" s="4303"/>
      <c r="TFY51" s="4304"/>
      <c r="TFZ51" s="2603"/>
      <c r="TGA51" s="4305"/>
      <c r="TGB51" s="4306"/>
      <c r="TGC51" s="4305"/>
      <c r="TGD51" s="4306"/>
      <c r="TGE51" s="4299"/>
      <c r="TGF51" s="4300"/>
      <c r="TGG51" s="4305"/>
      <c r="TGH51" s="4304"/>
      <c r="TGI51" s="4299"/>
      <c r="TGJ51" s="4300"/>
      <c r="TGK51" s="4301"/>
      <c r="TGL51" s="4302"/>
      <c r="TGM51" s="4299"/>
      <c r="TGN51" s="2602"/>
      <c r="TGO51" s="4287"/>
      <c r="TGP51" s="4303"/>
      <c r="TGQ51" s="4304"/>
      <c r="TGR51" s="2603"/>
      <c r="TGS51" s="4305"/>
      <c r="TGT51" s="4306"/>
      <c r="TGU51" s="4305"/>
      <c r="TGV51" s="4306"/>
      <c r="TGW51" s="4299"/>
      <c r="TGX51" s="4300"/>
      <c r="TGY51" s="4305"/>
      <c r="TGZ51" s="4304"/>
      <c r="THA51" s="4299"/>
      <c r="THB51" s="4300"/>
      <c r="THC51" s="4301"/>
      <c r="THD51" s="4302"/>
      <c r="THE51" s="4299"/>
      <c r="THF51" s="2602"/>
      <c r="THG51" s="4287"/>
      <c r="THH51" s="4303"/>
      <c r="THI51" s="4304"/>
      <c r="THJ51" s="2603"/>
      <c r="THK51" s="4305"/>
      <c r="THL51" s="4306"/>
      <c r="THM51" s="4305"/>
      <c r="THN51" s="4306"/>
      <c r="THO51" s="4299"/>
      <c r="THP51" s="4300"/>
      <c r="THQ51" s="4305"/>
      <c r="THR51" s="4304"/>
      <c r="THS51" s="4299"/>
      <c r="THT51" s="4300"/>
      <c r="THU51" s="4301"/>
      <c r="THV51" s="4302"/>
      <c r="THW51" s="4299"/>
      <c r="THX51" s="2602"/>
      <c r="THY51" s="4287"/>
      <c r="THZ51" s="4303"/>
      <c r="TIA51" s="4304"/>
      <c r="TIB51" s="2603"/>
      <c r="TIC51" s="4305"/>
      <c r="TID51" s="4306"/>
      <c r="TIE51" s="4305"/>
      <c r="TIF51" s="4306"/>
      <c r="TIG51" s="4299"/>
      <c r="TIH51" s="4300"/>
      <c r="TII51" s="4305"/>
      <c r="TIJ51" s="4304"/>
      <c r="TIK51" s="4299"/>
      <c r="TIL51" s="4300"/>
      <c r="TIM51" s="4301"/>
      <c r="TIN51" s="4302"/>
      <c r="TIO51" s="4299"/>
      <c r="TIP51" s="2602"/>
      <c r="TIQ51" s="4287"/>
      <c r="TIR51" s="4303"/>
      <c r="TIS51" s="4304"/>
      <c r="TIT51" s="2603"/>
      <c r="TIU51" s="4305"/>
      <c r="TIV51" s="4306"/>
      <c r="TIW51" s="4305"/>
      <c r="TIX51" s="4306"/>
      <c r="TIY51" s="4299"/>
      <c r="TIZ51" s="4300"/>
      <c r="TJA51" s="4305"/>
      <c r="TJB51" s="4304"/>
      <c r="TJC51" s="4299"/>
      <c r="TJD51" s="4300"/>
      <c r="TJE51" s="4301"/>
      <c r="TJF51" s="4302"/>
      <c r="TJG51" s="4299"/>
      <c r="TJH51" s="2602"/>
      <c r="TJI51" s="4287"/>
      <c r="TJJ51" s="4303"/>
      <c r="TJK51" s="4304"/>
      <c r="TJL51" s="2603"/>
      <c r="TJM51" s="4305"/>
      <c r="TJN51" s="4306"/>
      <c r="TJO51" s="4305"/>
      <c r="TJP51" s="4306"/>
      <c r="TJQ51" s="4299"/>
      <c r="TJR51" s="4300"/>
      <c r="TJS51" s="4305"/>
      <c r="TJT51" s="4304"/>
      <c r="TJU51" s="4299"/>
      <c r="TJV51" s="4300"/>
      <c r="TJW51" s="4301"/>
      <c r="TJX51" s="4302"/>
      <c r="TJY51" s="4299"/>
      <c r="TJZ51" s="2602"/>
      <c r="TKA51" s="4287"/>
      <c r="TKB51" s="4303"/>
      <c r="TKC51" s="4304"/>
      <c r="TKD51" s="2603"/>
      <c r="TKE51" s="4305"/>
      <c r="TKF51" s="4306"/>
      <c r="TKG51" s="4305"/>
      <c r="TKH51" s="4306"/>
      <c r="TKI51" s="4299"/>
      <c r="TKJ51" s="4300"/>
      <c r="TKK51" s="4305"/>
      <c r="TKL51" s="4304"/>
      <c r="TKM51" s="4299"/>
      <c r="TKN51" s="4300"/>
      <c r="TKO51" s="4301"/>
      <c r="TKP51" s="4302"/>
      <c r="TKQ51" s="4299"/>
      <c r="TKR51" s="2602"/>
      <c r="TKS51" s="4287"/>
      <c r="TKT51" s="4303"/>
      <c r="TKU51" s="4304"/>
      <c r="TKV51" s="2603"/>
      <c r="TKW51" s="4305"/>
      <c r="TKX51" s="4306"/>
      <c r="TKY51" s="4305"/>
      <c r="TKZ51" s="4306"/>
      <c r="TLA51" s="4299"/>
      <c r="TLB51" s="4300"/>
      <c r="TLC51" s="4305"/>
      <c r="TLD51" s="4304"/>
      <c r="TLE51" s="4299"/>
      <c r="TLF51" s="4300"/>
      <c r="TLG51" s="4301"/>
      <c r="TLH51" s="4302"/>
      <c r="TLI51" s="4299"/>
      <c r="TLJ51" s="2602"/>
      <c r="TLK51" s="4287"/>
      <c r="TLL51" s="4303"/>
      <c r="TLM51" s="4304"/>
      <c r="TLN51" s="2603"/>
      <c r="TLO51" s="4305"/>
      <c r="TLP51" s="4306"/>
      <c r="TLQ51" s="4305"/>
      <c r="TLR51" s="4306"/>
      <c r="TLS51" s="4299"/>
      <c r="TLT51" s="4300"/>
      <c r="TLU51" s="4305"/>
      <c r="TLV51" s="4304"/>
      <c r="TLW51" s="4299"/>
      <c r="TLX51" s="4300"/>
      <c r="TLY51" s="4301"/>
      <c r="TLZ51" s="4302"/>
      <c r="TMA51" s="4299"/>
      <c r="TMB51" s="2602"/>
      <c r="TMC51" s="4287"/>
      <c r="TMD51" s="4303"/>
      <c r="TME51" s="4304"/>
      <c r="TMF51" s="2603"/>
      <c r="TMG51" s="4305"/>
      <c r="TMH51" s="4306"/>
      <c r="TMI51" s="4305"/>
      <c r="TMJ51" s="4306"/>
      <c r="TMK51" s="4299"/>
      <c r="TML51" s="4300"/>
      <c r="TMM51" s="4305"/>
      <c r="TMN51" s="4304"/>
      <c r="TMO51" s="4299"/>
      <c r="TMP51" s="4300"/>
      <c r="TMQ51" s="4301"/>
      <c r="TMR51" s="4302"/>
      <c r="TMS51" s="4299"/>
      <c r="TMT51" s="2602"/>
      <c r="TMU51" s="4287"/>
      <c r="TMV51" s="4303"/>
      <c r="TMW51" s="4304"/>
      <c r="TMX51" s="2603"/>
      <c r="TMY51" s="4305"/>
      <c r="TMZ51" s="4306"/>
      <c r="TNA51" s="4305"/>
      <c r="TNB51" s="4306"/>
      <c r="TNC51" s="4299"/>
      <c r="TND51" s="4300"/>
      <c r="TNE51" s="4305"/>
      <c r="TNF51" s="4304"/>
      <c r="TNG51" s="4299"/>
      <c r="TNH51" s="4300"/>
      <c r="TNI51" s="4301"/>
      <c r="TNJ51" s="4302"/>
      <c r="TNK51" s="4299"/>
      <c r="TNL51" s="2602"/>
      <c r="TNM51" s="4287"/>
      <c r="TNN51" s="4303"/>
      <c r="TNO51" s="4304"/>
      <c r="TNP51" s="2603"/>
      <c r="TNQ51" s="4305"/>
      <c r="TNR51" s="4306"/>
      <c r="TNS51" s="4305"/>
      <c r="TNT51" s="4306"/>
      <c r="TNU51" s="4299"/>
      <c r="TNV51" s="4300"/>
      <c r="TNW51" s="4305"/>
      <c r="TNX51" s="4304"/>
      <c r="TNY51" s="4299"/>
      <c r="TNZ51" s="4300"/>
      <c r="TOA51" s="4301"/>
      <c r="TOB51" s="4302"/>
      <c r="TOC51" s="4299"/>
      <c r="TOD51" s="2602"/>
      <c r="TOE51" s="4287"/>
      <c r="TOF51" s="4303"/>
      <c r="TOG51" s="4304"/>
      <c r="TOH51" s="2603"/>
      <c r="TOI51" s="4305"/>
      <c r="TOJ51" s="4306"/>
      <c r="TOK51" s="4305"/>
      <c r="TOL51" s="4306"/>
      <c r="TOM51" s="4299"/>
      <c r="TON51" s="4300"/>
      <c r="TOO51" s="4305"/>
      <c r="TOP51" s="4304"/>
      <c r="TOQ51" s="4299"/>
      <c r="TOR51" s="4300"/>
      <c r="TOS51" s="4301"/>
      <c r="TOT51" s="4302"/>
      <c r="TOU51" s="4299"/>
      <c r="TOV51" s="2602"/>
      <c r="TOW51" s="4287"/>
      <c r="TOX51" s="4303"/>
      <c r="TOY51" s="4304"/>
      <c r="TOZ51" s="2603"/>
      <c r="TPA51" s="4305"/>
      <c r="TPB51" s="4306"/>
      <c r="TPC51" s="4305"/>
      <c r="TPD51" s="4306"/>
      <c r="TPE51" s="4299"/>
      <c r="TPF51" s="4300"/>
      <c r="TPG51" s="4305"/>
      <c r="TPH51" s="4304"/>
      <c r="TPI51" s="4299"/>
      <c r="TPJ51" s="4300"/>
      <c r="TPK51" s="4301"/>
      <c r="TPL51" s="4302"/>
      <c r="TPM51" s="4299"/>
      <c r="TPN51" s="2602"/>
      <c r="TPO51" s="4287"/>
      <c r="TPP51" s="4303"/>
      <c r="TPQ51" s="4304"/>
      <c r="TPR51" s="2603"/>
      <c r="TPS51" s="4305"/>
      <c r="TPT51" s="4306"/>
      <c r="TPU51" s="4305"/>
      <c r="TPV51" s="4306"/>
      <c r="TPW51" s="4299"/>
      <c r="TPX51" s="4300"/>
      <c r="TPY51" s="4305"/>
      <c r="TPZ51" s="4304"/>
      <c r="TQA51" s="4299"/>
      <c r="TQB51" s="4300"/>
      <c r="TQC51" s="4301"/>
      <c r="TQD51" s="4302"/>
      <c r="TQE51" s="4299"/>
      <c r="TQF51" s="2602"/>
      <c r="TQG51" s="4287"/>
      <c r="TQH51" s="4303"/>
      <c r="TQI51" s="4304"/>
      <c r="TQJ51" s="2603"/>
      <c r="TQK51" s="4305"/>
      <c r="TQL51" s="4306"/>
      <c r="TQM51" s="4305"/>
      <c r="TQN51" s="4306"/>
      <c r="TQO51" s="4299"/>
      <c r="TQP51" s="4300"/>
      <c r="TQQ51" s="4305"/>
      <c r="TQR51" s="4304"/>
      <c r="TQS51" s="4299"/>
      <c r="TQT51" s="4300"/>
      <c r="TQU51" s="4301"/>
      <c r="TQV51" s="4302"/>
      <c r="TQW51" s="4299"/>
      <c r="TQX51" s="2602"/>
      <c r="TQY51" s="4287"/>
      <c r="TQZ51" s="4303"/>
      <c r="TRA51" s="4304"/>
      <c r="TRB51" s="2603"/>
      <c r="TRC51" s="4305"/>
      <c r="TRD51" s="4306"/>
      <c r="TRE51" s="4305"/>
      <c r="TRF51" s="4306"/>
      <c r="TRG51" s="4299"/>
      <c r="TRH51" s="4300"/>
      <c r="TRI51" s="4305"/>
      <c r="TRJ51" s="4304"/>
      <c r="TRK51" s="4299"/>
      <c r="TRL51" s="4300"/>
      <c r="TRM51" s="4301"/>
      <c r="TRN51" s="4302"/>
      <c r="TRO51" s="4299"/>
      <c r="TRP51" s="2602"/>
      <c r="TRQ51" s="4287"/>
      <c r="TRR51" s="4303"/>
      <c r="TRS51" s="4304"/>
      <c r="TRT51" s="2603"/>
      <c r="TRU51" s="4305"/>
      <c r="TRV51" s="4306"/>
      <c r="TRW51" s="4305"/>
      <c r="TRX51" s="4306"/>
      <c r="TRY51" s="4299"/>
      <c r="TRZ51" s="4300"/>
      <c r="TSA51" s="4305"/>
      <c r="TSB51" s="4304"/>
      <c r="TSC51" s="4299"/>
      <c r="TSD51" s="4300"/>
      <c r="TSE51" s="4301"/>
      <c r="TSF51" s="4302"/>
      <c r="TSG51" s="4299"/>
      <c r="TSH51" s="2602"/>
      <c r="TSI51" s="4287"/>
      <c r="TSJ51" s="4303"/>
      <c r="TSK51" s="4304"/>
      <c r="TSL51" s="2603"/>
      <c r="TSM51" s="4305"/>
      <c r="TSN51" s="4306"/>
      <c r="TSO51" s="4305"/>
      <c r="TSP51" s="4306"/>
      <c r="TSQ51" s="4299"/>
      <c r="TSR51" s="4300"/>
      <c r="TSS51" s="4305"/>
      <c r="TST51" s="4304"/>
      <c r="TSU51" s="4299"/>
      <c r="TSV51" s="4300"/>
      <c r="TSW51" s="4301"/>
      <c r="TSX51" s="4302"/>
      <c r="TSY51" s="4299"/>
      <c r="TSZ51" s="2602"/>
      <c r="TTA51" s="4287"/>
      <c r="TTB51" s="4303"/>
      <c r="TTC51" s="4304"/>
      <c r="TTD51" s="2603"/>
      <c r="TTE51" s="4305"/>
      <c r="TTF51" s="4306"/>
      <c r="TTG51" s="4305"/>
      <c r="TTH51" s="4306"/>
      <c r="TTI51" s="4299"/>
      <c r="TTJ51" s="4300"/>
      <c r="TTK51" s="4305"/>
      <c r="TTL51" s="4304"/>
      <c r="TTM51" s="4299"/>
      <c r="TTN51" s="4300"/>
      <c r="TTO51" s="4301"/>
      <c r="TTP51" s="4302"/>
      <c r="TTQ51" s="4299"/>
      <c r="TTR51" s="2602"/>
      <c r="TTS51" s="4287"/>
      <c r="TTT51" s="4303"/>
      <c r="TTU51" s="4304"/>
      <c r="TTV51" s="2603"/>
      <c r="TTW51" s="4305"/>
      <c r="TTX51" s="4306"/>
      <c r="TTY51" s="4305"/>
      <c r="TTZ51" s="4306"/>
      <c r="TUA51" s="4299"/>
      <c r="TUB51" s="4300"/>
      <c r="TUC51" s="4305"/>
      <c r="TUD51" s="4304"/>
      <c r="TUE51" s="4299"/>
      <c r="TUF51" s="4300"/>
      <c r="TUG51" s="4301"/>
      <c r="TUH51" s="4302"/>
      <c r="TUI51" s="4299"/>
      <c r="TUJ51" s="2602"/>
      <c r="TUK51" s="4287"/>
      <c r="TUL51" s="4303"/>
      <c r="TUM51" s="4304"/>
      <c r="TUN51" s="2603"/>
      <c r="TUO51" s="4305"/>
      <c r="TUP51" s="4306"/>
      <c r="TUQ51" s="4305"/>
      <c r="TUR51" s="4306"/>
      <c r="TUS51" s="4299"/>
      <c r="TUT51" s="4300"/>
      <c r="TUU51" s="4305"/>
      <c r="TUV51" s="4304"/>
      <c r="TUW51" s="4299"/>
      <c r="TUX51" s="4300"/>
      <c r="TUY51" s="4301"/>
      <c r="TUZ51" s="4302"/>
      <c r="TVA51" s="4299"/>
      <c r="TVB51" s="2602"/>
      <c r="TVC51" s="4287"/>
      <c r="TVD51" s="4303"/>
      <c r="TVE51" s="4304"/>
      <c r="TVF51" s="2603"/>
      <c r="TVG51" s="4305"/>
      <c r="TVH51" s="4306"/>
      <c r="TVI51" s="4305"/>
      <c r="TVJ51" s="4306"/>
      <c r="TVK51" s="4299"/>
      <c r="TVL51" s="4300"/>
      <c r="TVM51" s="4305"/>
      <c r="TVN51" s="4304"/>
      <c r="TVO51" s="4299"/>
      <c r="TVP51" s="4300"/>
      <c r="TVQ51" s="4301"/>
      <c r="TVR51" s="4302"/>
      <c r="TVS51" s="4299"/>
      <c r="TVT51" s="2602"/>
      <c r="TVU51" s="4287"/>
      <c r="TVV51" s="4303"/>
      <c r="TVW51" s="4304"/>
      <c r="TVX51" s="2603"/>
      <c r="TVY51" s="4305"/>
      <c r="TVZ51" s="4306"/>
      <c r="TWA51" s="4305"/>
      <c r="TWB51" s="4306"/>
      <c r="TWC51" s="4299"/>
      <c r="TWD51" s="4300"/>
      <c r="TWE51" s="4305"/>
      <c r="TWF51" s="4304"/>
      <c r="TWG51" s="4299"/>
      <c r="TWH51" s="4300"/>
      <c r="TWI51" s="4301"/>
      <c r="TWJ51" s="4302"/>
      <c r="TWK51" s="4299"/>
      <c r="TWL51" s="2602"/>
      <c r="TWM51" s="4287"/>
      <c r="TWN51" s="4303"/>
      <c r="TWO51" s="4304"/>
      <c r="TWP51" s="2603"/>
      <c r="TWQ51" s="4305"/>
      <c r="TWR51" s="4306"/>
      <c r="TWS51" s="4305"/>
      <c r="TWT51" s="4306"/>
      <c r="TWU51" s="4299"/>
      <c r="TWV51" s="4300"/>
      <c r="TWW51" s="4305"/>
      <c r="TWX51" s="4304"/>
      <c r="TWY51" s="4299"/>
      <c r="TWZ51" s="4300"/>
      <c r="TXA51" s="4301"/>
      <c r="TXB51" s="4302"/>
      <c r="TXC51" s="4299"/>
      <c r="TXD51" s="2602"/>
      <c r="TXE51" s="4287"/>
      <c r="TXF51" s="4303"/>
      <c r="TXG51" s="4304"/>
      <c r="TXH51" s="2603"/>
      <c r="TXI51" s="4305"/>
      <c r="TXJ51" s="4306"/>
      <c r="TXK51" s="4305"/>
      <c r="TXL51" s="4306"/>
      <c r="TXM51" s="4299"/>
      <c r="TXN51" s="4300"/>
      <c r="TXO51" s="4305"/>
      <c r="TXP51" s="4304"/>
      <c r="TXQ51" s="4299"/>
      <c r="TXR51" s="4300"/>
      <c r="TXS51" s="4301"/>
      <c r="TXT51" s="4302"/>
      <c r="TXU51" s="4299"/>
      <c r="TXV51" s="2602"/>
      <c r="TXW51" s="4287"/>
      <c r="TXX51" s="4303"/>
      <c r="TXY51" s="4304"/>
      <c r="TXZ51" s="2603"/>
      <c r="TYA51" s="4305"/>
      <c r="TYB51" s="4306"/>
      <c r="TYC51" s="4305"/>
      <c r="TYD51" s="4306"/>
      <c r="TYE51" s="4299"/>
      <c r="TYF51" s="4300"/>
      <c r="TYG51" s="4305"/>
      <c r="TYH51" s="4304"/>
      <c r="TYI51" s="4299"/>
      <c r="TYJ51" s="4300"/>
      <c r="TYK51" s="4301"/>
      <c r="TYL51" s="4302"/>
      <c r="TYM51" s="4299"/>
      <c r="TYN51" s="2602"/>
      <c r="TYO51" s="4287"/>
      <c r="TYP51" s="4303"/>
      <c r="TYQ51" s="4304"/>
      <c r="TYR51" s="2603"/>
      <c r="TYS51" s="4305"/>
      <c r="TYT51" s="4306"/>
      <c r="TYU51" s="4305"/>
      <c r="TYV51" s="4306"/>
      <c r="TYW51" s="4299"/>
      <c r="TYX51" s="4300"/>
      <c r="TYY51" s="4305"/>
      <c r="TYZ51" s="4304"/>
      <c r="TZA51" s="4299"/>
      <c r="TZB51" s="4300"/>
      <c r="TZC51" s="4301"/>
      <c r="TZD51" s="4302"/>
      <c r="TZE51" s="4299"/>
      <c r="TZF51" s="2602"/>
      <c r="TZG51" s="4287"/>
      <c r="TZH51" s="4303"/>
      <c r="TZI51" s="4304"/>
      <c r="TZJ51" s="2603"/>
      <c r="TZK51" s="4305"/>
      <c r="TZL51" s="4306"/>
      <c r="TZM51" s="4305"/>
      <c r="TZN51" s="4306"/>
      <c r="TZO51" s="4299"/>
      <c r="TZP51" s="4300"/>
      <c r="TZQ51" s="4305"/>
      <c r="TZR51" s="4304"/>
      <c r="TZS51" s="4299"/>
      <c r="TZT51" s="4300"/>
      <c r="TZU51" s="4301"/>
      <c r="TZV51" s="4302"/>
      <c r="TZW51" s="4299"/>
      <c r="TZX51" s="2602"/>
      <c r="TZY51" s="4287"/>
      <c r="TZZ51" s="4303"/>
      <c r="UAA51" s="4304"/>
      <c r="UAB51" s="2603"/>
      <c r="UAC51" s="4305"/>
      <c r="UAD51" s="4306"/>
      <c r="UAE51" s="4305"/>
      <c r="UAF51" s="4306"/>
      <c r="UAG51" s="4299"/>
      <c r="UAH51" s="4300"/>
      <c r="UAI51" s="4305"/>
      <c r="UAJ51" s="4304"/>
      <c r="UAK51" s="4299"/>
      <c r="UAL51" s="4300"/>
      <c r="UAM51" s="4301"/>
      <c r="UAN51" s="4302"/>
      <c r="UAO51" s="4299"/>
      <c r="UAP51" s="2602"/>
      <c r="UAQ51" s="4287"/>
      <c r="UAR51" s="4303"/>
      <c r="UAS51" s="4304"/>
      <c r="UAT51" s="2603"/>
      <c r="UAU51" s="4305"/>
      <c r="UAV51" s="4306"/>
      <c r="UAW51" s="4305"/>
      <c r="UAX51" s="4306"/>
      <c r="UAY51" s="4299"/>
      <c r="UAZ51" s="4300"/>
      <c r="UBA51" s="4305"/>
      <c r="UBB51" s="4304"/>
      <c r="UBC51" s="4299"/>
      <c r="UBD51" s="4300"/>
      <c r="UBE51" s="4301"/>
      <c r="UBF51" s="4302"/>
      <c r="UBG51" s="4299"/>
      <c r="UBH51" s="2602"/>
      <c r="UBI51" s="4287"/>
      <c r="UBJ51" s="4303"/>
      <c r="UBK51" s="4304"/>
      <c r="UBL51" s="2603"/>
      <c r="UBM51" s="4305"/>
      <c r="UBN51" s="4306"/>
      <c r="UBO51" s="4305"/>
      <c r="UBP51" s="4306"/>
      <c r="UBQ51" s="4299"/>
      <c r="UBR51" s="4300"/>
      <c r="UBS51" s="4305"/>
      <c r="UBT51" s="4304"/>
      <c r="UBU51" s="4299"/>
      <c r="UBV51" s="4300"/>
      <c r="UBW51" s="4301"/>
      <c r="UBX51" s="4302"/>
      <c r="UBY51" s="4299"/>
      <c r="UBZ51" s="2602"/>
      <c r="UCA51" s="4287"/>
      <c r="UCB51" s="4303"/>
      <c r="UCC51" s="4304"/>
      <c r="UCD51" s="2603"/>
      <c r="UCE51" s="4305"/>
      <c r="UCF51" s="4306"/>
      <c r="UCG51" s="4305"/>
      <c r="UCH51" s="4306"/>
      <c r="UCI51" s="4299"/>
      <c r="UCJ51" s="4300"/>
      <c r="UCK51" s="4305"/>
      <c r="UCL51" s="4304"/>
      <c r="UCM51" s="4299"/>
      <c r="UCN51" s="4300"/>
      <c r="UCO51" s="4301"/>
      <c r="UCP51" s="4302"/>
      <c r="UCQ51" s="4299"/>
      <c r="UCR51" s="2602"/>
      <c r="UCS51" s="4287"/>
      <c r="UCT51" s="4303"/>
      <c r="UCU51" s="4304"/>
      <c r="UCV51" s="2603"/>
      <c r="UCW51" s="4305"/>
      <c r="UCX51" s="4306"/>
      <c r="UCY51" s="4305"/>
      <c r="UCZ51" s="4306"/>
      <c r="UDA51" s="4299"/>
      <c r="UDB51" s="4300"/>
      <c r="UDC51" s="4305"/>
      <c r="UDD51" s="4304"/>
      <c r="UDE51" s="4299"/>
      <c r="UDF51" s="4300"/>
      <c r="UDG51" s="4301"/>
      <c r="UDH51" s="4302"/>
      <c r="UDI51" s="4299"/>
      <c r="UDJ51" s="2602"/>
      <c r="UDK51" s="4287"/>
      <c r="UDL51" s="4303"/>
      <c r="UDM51" s="4304"/>
      <c r="UDN51" s="2603"/>
      <c r="UDO51" s="4305"/>
      <c r="UDP51" s="4306"/>
      <c r="UDQ51" s="4305"/>
      <c r="UDR51" s="4306"/>
      <c r="UDS51" s="4299"/>
      <c r="UDT51" s="4300"/>
      <c r="UDU51" s="4305"/>
      <c r="UDV51" s="4304"/>
      <c r="UDW51" s="4299"/>
      <c r="UDX51" s="4300"/>
      <c r="UDY51" s="4301"/>
      <c r="UDZ51" s="4302"/>
      <c r="UEA51" s="4299"/>
      <c r="UEB51" s="2602"/>
      <c r="UEC51" s="4287"/>
      <c r="UED51" s="4303"/>
      <c r="UEE51" s="4304"/>
      <c r="UEF51" s="2603"/>
      <c r="UEG51" s="4305"/>
      <c r="UEH51" s="4306"/>
      <c r="UEI51" s="4305"/>
      <c r="UEJ51" s="4306"/>
      <c r="UEK51" s="4299"/>
      <c r="UEL51" s="4300"/>
      <c r="UEM51" s="4305"/>
      <c r="UEN51" s="4304"/>
      <c r="UEO51" s="4299"/>
      <c r="UEP51" s="4300"/>
      <c r="UEQ51" s="4301"/>
      <c r="UER51" s="4302"/>
      <c r="UES51" s="4299"/>
      <c r="UET51" s="2602"/>
      <c r="UEU51" s="4287"/>
      <c r="UEV51" s="4303"/>
      <c r="UEW51" s="4304"/>
      <c r="UEX51" s="2603"/>
      <c r="UEY51" s="4305"/>
      <c r="UEZ51" s="4306"/>
      <c r="UFA51" s="4305"/>
      <c r="UFB51" s="4306"/>
      <c r="UFC51" s="4299"/>
      <c r="UFD51" s="4300"/>
      <c r="UFE51" s="4305"/>
      <c r="UFF51" s="4304"/>
      <c r="UFG51" s="4299"/>
      <c r="UFH51" s="4300"/>
      <c r="UFI51" s="4301"/>
      <c r="UFJ51" s="4302"/>
      <c r="UFK51" s="4299"/>
      <c r="UFL51" s="2602"/>
      <c r="UFM51" s="4287"/>
      <c r="UFN51" s="4303"/>
      <c r="UFO51" s="4304"/>
      <c r="UFP51" s="2603"/>
      <c r="UFQ51" s="4305"/>
      <c r="UFR51" s="4306"/>
      <c r="UFS51" s="4305"/>
      <c r="UFT51" s="4306"/>
      <c r="UFU51" s="4299"/>
      <c r="UFV51" s="4300"/>
      <c r="UFW51" s="4305"/>
      <c r="UFX51" s="4304"/>
      <c r="UFY51" s="4299"/>
      <c r="UFZ51" s="4300"/>
      <c r="UGA51" s="4301"/>
      <c r="UGB51" s="4302"/>
      <c r="UGC51" s="4299"/>
      <c r="UGD51" s="2602"/>
      <c r="UGE51" s="4287"/>
      <c r="UGF51" s="4303"/>
      <c r="UGG51" s="4304"/>
      <c r="UGH51" s="2603"/>
      <c r="UGI51" s="4305"/>
      <c r="UGJ51" s="4306"/>
      <c r="UGK51" s="4305"/>
      <c r="UGL51" s="4306"/>
      <c r="UGM51" s="4299"/>
      <c r="UGN51" s="4300"/>
      <c r="UGO51" s="4305"/>
      <c r="UGP51" s="4304"/>
      <c r="UGQ51" s="4299"/>
      <c r="UGR51" s="4300"/>
      <c r="UGS51" s="4301"/>
      <c r="UGT51" s="4302"/>
      <c r="UGU51" s="4299"/>
      <c r="UGV51" s="2602"/>
      <c r="UGW51" s="4287"/>
      <c r="UGX51" s="4303"/>
      <c r="UGY51" s="4304"/>
      <c r="UGZ51" s="2603"/>
      <c r="UHA51" s="4305"/>
      <c r="UHB51" s="4306"/>
      <c r="UHC51" s="4305"/>
      <c r="UHD51" s="4306"/>
      <c r="UHE51" s="4299"/>
      <c r="UHF51" s="4300"/>
      <c r="UHG51" s="4305"/>
      <c r="UHH51" s="4304"/>
      <c r="UHI51" s="4299"/>
      <c r="UHJ51" s="4300"/>
      <c r="UHK51" s="4301"/>
      <c r="UHL51" s="4302"/>
      <c r="UHM51" s="4299"/>
      <c r="UHN51" s="2602"/>
      <c r="UHO51" s="4287"/>
      <c r="UHP51" s="4303"/>
      <c r="UHQ51" s="4304"/>
      <c r="UHR51" s="2603"/>
      <c r="UHS51" s="4305"/>
      <c r="UHT51" s="4306"/>
      <c r="UHU51" s="4305"/>
      <c r="UHV51" s="4306"/>
      <c r="UHW51" s="4299"/>
      <c r="UHX51" s="4300"/>
      <c r="UHY51" s="4305"/>
      <c r="UHZ51" s="4304"/>
      <c r="UIA51" s="4299"/>
      <c r="UIB51" s="4300"/>
      <c r="UIC51" s="4301"/>
      <c r="UID51" s="4302"/>
      <c r="UIE51" s="4299"/>
      <c r="UIF51" s="2602"/>
      <c r="UIG51" s="4287"/>
      <c r="UIH51" s="4303"/>
      <c r="UII51" s="4304"/>
      <c r="UIJ51" s="2603"/>
      <c r="UIK51" s="4305"/>
      <c r="UIL51" s="4306"/>
      <c r="UIM51" s="4305"/>
      <c r="UIN51" s="4306"/>
      <c r="UIO51" s="4299"/>
      <c r="UIP51" s="4300"/>
      <c r="UIQ51" s="4305"/>
      <c r="UIR51" s="4304"/>
      <c r="UIS51" s="4299"/>
      <c r="UIT51" s="4300"/>
      <c r="UIU51" s="4301"/>
      <c r="UIV51" s="4302"/>
      <c r="UIW51" s="4299"/>
      <c r="UIX51" s="2602"/>
      <c r="UIY51" s="4287"/>
      <c r="UIZ51" s="4303"/>
      <c r="UJA51" s="4304"/>
      <c r="UJB51" s="2603"/>
      <c r="UJC51" s="4305"/>
      <c r="UJD51" s="4306"/>
      <c r="UJE51" s="4305"/>
      <c r="UJF51" s="4306"/>
      <c r="UJG51" s="4299"/>
      <c r="UJH51" s="4300"/>
      <c r="UJI51" s="4305"/>
      <c r="UJJ51" s="4304"/>
      <c r="UJK51" s="4299"/>
      <c r="UJL51" s="4300"/>
      <c r="UJM51" s="4301"/>
      <c r="UJN51" s="4302"/>
      <c r="UJO51" s="4299"/>
      <c r="UJP51" s="2602"/>
      <c r="UJQ51" s="4287"/>
      <c r="UJR51" s="4303"/>
      <c r="UJS51" s="4304"/>
      <c r="UJT51" s="2603"/>
      <c r="UJU51" s="4305"/>
      <c r="UJV51" s="4306"/>
      <c r="UJW51" s="4305"/>
      <c r="UJX51" s="4306"/>
      <c r="UJY51" s="4299"/>
      <c r="UJZ51" s="4300"/>
      <c r="UKA51" s="4305"/>
      <c r="UKB51" s="4304"/>
      <c r="UKC51" s="4299"/>
      <c r="UKD51" s="4300"/>
      <c r="UKE51" s="4301"/>
      <c r="UKF51" s="4302"/>
      <c r="UKG51" s="4299"/>
      <c r="UKH51" s="2602"/>
      <c r="UKI51" s="4287"/>
      <c r="UKJ51" s="4303"/>
      <c r="UKK51" s="4304"/>
      <c r="UKL51" s="2603"/>
      <c r="UKM51" s="4305"/>
      <c r="UKN51" s="4306"/>
      <c r="UKO51" s="4305"/>
      <c r="UKP51" s="4306"/>
      <c r="UKQ51" s="4299"/>
      <c r="UKR51" s="4300"/>
      <c r="UKS51" s="4305"/>
      <c r="UKT51" s="4304"/>
      <c r="UKU51" s="4299"/>
      <c r="UKV51" s="4300"/>
      <c r="UKW51" s="4301"/>
      <c r="UKX51" s="4302"/>
      <c r="UKY51" s="4299"/>
      <c r="UKZ51" s="2602"/>
      <c r="ULA51" s="4287"/>
      <c r="ULB51" s="4303"/>
      <c r="ULC51" s="4304"/>
      <c r="ULD51" s="2603"/>
      <c r="ULE51" s="4305"/>
      <c r="ULF51" s="4306"/>
      <c r="ULG51" s="4305"/>
      <c r="ULH51" s="4306"/>
      <c r="ULI51" s="4299"/>
      <c r="ULJ51" s="4300"/>
      <c r="ULK51" s="4305"/>
      <c r="ULL51" s="4304"/>
      <c r="ULM51" s="4299"/>
      <c r="ULN51" s="4300"/>
      <c r="ULO51" s="4301"/>
      <c r="ULP51" s="4302"/>
      <c r="ULQ51" s="4299"/>
      <c r="ULR51" s="2602"/>
      <c r="ULS51" s="4287"/>
      <c r="ULT51" s="4303"/>
      <c r="ULU51" s="4304"/>
      <c r="ULV51" s="2603"/>
      <c r="ULW51" s="4305"/>
      <c r="ULX51" s="4306"/>
      <c r="ULY51" s="4305"/>
      <c r="ULZ51" s="4306"/>
      <c r="UMA51" s="4299"/>
      <c r="UMB51" s="4300"/>
      <c r="UMC51" s="4305"/>
      <c r="UMD51" s="4304"/>
      <c r="UME51" s="4299"/>
      <c r="UMF51" s="4300"/>
      <c r="UMG51" s="4301"/>
      <c r="UMH51" s="4302"/>
      <c r="UMI51" s="4299"/>
      <c r="UMJ51" s="2602"/>
      <c r="UMK51" s="4287"/>
      <c r="UML51" s="4303"/>
      <c r="UMM51" s="4304"/>
      <c r="UMN51" s="2603"/>
      <c r="UMO51" s="4305"/>
      <c r="UMP51" s="4306"/>
      <c r="UMQ51" s="4305"/>
      <c r="UMR51" s="4306"/>
      <c r="UMS51" s="4299"/>
      <c r="UMT51" s="4300"/>
      <c r="UMU51" s="4305"/>
      <c r="UMV51" s="4304"/>
      <c r="UMW51" s="4299"/>
      <c r="UMX51" s="4300"/>
      <c r="UMY51" s="4301"/>
      <c r="UMZ51" s="4302"/>
      <c r="UNA51" s="4299"/>
      <c r="UNB51" s="2602"/>
      <c r="UNC51" s="4287"/>
      <c r="UND51" s="4303"/>
      <c r="UNE51" s="4304"/>
      <c r="UNF51" s="2603"/>
      <c r="UNG51" s="4305"/>
      <c r="UNH51" s="4306"/>
      <c r="UNI51" s="4305"/>
      <c r="UNJ51" s="4306"/>
      <c r="UNK51" s="4299"/>
      <c r="UNL51" s="4300"/>
      <c r="UNM51" s="4305"/>
      <c r="UNN51" s="4304"/>
      <c r="UNO51" s="4299"/>
      <c r="UNP51" s="4300"/>
      <c r="UNQ51" s="4301"/>
      <c r="UNR51" s="4302"/>
      <c r="UNS51" s="4299"/>
      <c r="UNT51" s="2602"/>
      <c r="UNU51" s="4287"/>
      <c r="UNV51" s="4303"/>
      <c r="UNW51" s="4304"/>
      <c r="UNX51" s="2603"/>
      <c r="UNY51" s="4305"/>
      <c r="UNZ51" s="4306"/>
      <c r="UOA51" s="4305"/>
      <c r="UOB51" s="4306"/>
      <c r="UOC51" s="4299"/>
      <c r="UOD51" s="4300"/>
      <c r="UOE51" s="4305"/>
      <c r="UOF51" s="4304"/>
      <c r="UOG51" s="4299"/>
      <c r="UOH51" s="4300"/>
      <c r="UOI51" s="4301"/>
      <c r="UOJ51" s="4302"/>
      <c r="UOK51" s="4299"/>
      <c r="UOL51" s="2602"/>
      <c r="UOM51" s="4287"/>
      <c r="UON51" s="4303"/>
      <c r="UOO51" s="4304"/>
      <c r="UOP51" s="2603"/>
      <c r="UOQ51" s="4305"/>
      <c r="UOR51" s="4306"/>
      <c r="UOS51" s="4305"/>
      <c r="UOT51" s="4306"/>
      <c r="UOU51" s="4299"/>
      <c r="UOV51" s="4300"/>
      <c r="UOW51" s="4305"/>
      <c r="UOX51" s="4304"/>
      <c r="UOY51" s="4299"/>
      <c r="UOZ51" s="4300"/>
      <c r="UPA51" s="4301"/>
      <c r="UPB51" s="4302"/>
      <c r="UPC51" s="4299"/>
      <c r="UPD51" s="2602"/>
      <c r="UPE51" s="4287"/>
      <c r="UPF51" s="4303"/>
      <c r="UPG51" s="4304"/>
      <c r="UPH51" s="2603"/>
      <c r="UPI51" s="4305"/>
      <c r="UPJ51" s="4306"/>
      <c r="UPK51" s="4305"/>
      <c r="UPL51" s="4306"/>
      <c r="UPM51" s="4299"/>
      <c r="UPN51" s="4300"/>
      <c r="UPO51" s="4305"/>
      <c r="UPP51" s="4304"/>
      <c r="UPQ51" s="4299"/>
      <c r="UPR51" s="4300"/>
      <c r="UPS51" s="4301"/>
      <c r="UPT51" s="4302"/>
      <c r="UPU51" s="4299"/>
      <c r="UPV51" s="2602"/>
      <c r="UPW51" s="4287"/>
      <c r="UPX51" s="4303"/>
      <c r="UPY51" s="4304"/>
      <c r="UPZ51" s="2603"/>
      <c r="UQA51" s="4305"/>
      <c r="UQB51" s="4306"/>
      <c r="UQC51" s="4305"/>
      <c r="UQD51" s="4306"/>
      <c r="UQE51" s="4299"/>
      <c r="UQF51" s="4300"/>
      <c r="UQG51" s="4305"/>
      <c r="UQH51" s="4304"/>
      <c r="UQI51" s="4299"/>
      <c r="UQJ51" s="4300"/>
      <c r="UQK51" s="4301"/>
      <c r="UQL51" s="4302"/>
      <c r="UQM51" s="4299"/>
      <c r="UQN51" s="2602"/>
      <c r="UQO51" s="4287"/>
      <c r="UQP51" s="4303"/>
      <c r="UQQ51" s="4304"/>
      <c r="UQR51" s="2603"/>
      <c r="UQS51" s="4305"/>
      <c r="UQT51" s="4306"/>
      <c r="UQU51" s="4305"/>
      <c r="UQV51" s="4306"/>
      <c r="UQW51" s="4299"/>
      <c r="UQX51" s="4300"/>
      <c r="UQY51" s="4305"/>
      <c r="UQZ51" s="4304"/>
      <c r="URA51" s="4299"/>
      <c r="URB51" s="4300"/>
      <c r="URC51" s="4301"/>
      <c r="URD51" s="4302"/>
      <c r="URE51" s="4299"/>
      <c r="URF51" s="2602"/>
      <c r="URG51" s="4287"/>
      <c r="URH51" s="4303"/>
      <c r="URI51" s="4304"/>
      <c r="URJ51" s="2603"/>
      <c r="URK51" s="4305"/>
      <c r="URL51" s="4306"/>
      <c r="URM51" s="4305"/>
      <c r="URN51" s="4306"/>
      <c r="URO51" s="4299"/>
      <c r="URP51" s="4300"/>
      <c r="URQ51" s="4305"/>
      <c r="URR51" s="4304"/>
      <c r="URS51" s="4299"/>
      <c r="URT51" s="4300"/>
      <c r="URU51" s="4301"/>
      <c r="URV51" s="4302"/>
      <c r="URW51" s="4299"/>
      <c r="URX51" s="2602"/>
      <c r="URY51" s="4287"/>
      <c r="URZ51" s="4303"/>
      <c r="USA51" s="4304"/>
      <c r="USB51" s="2603"/>
      <c r="USC51" s="4305"/>
      <c r="USD51" s="4306"/>
      <c r="USE51" s="4305"/>
      <c r="USF51" s="4306"/>
      <c r="USG51" s="4299"/>
      <c r="USH51" s="4300"/>
      <c r="USI51" s="4305"/>
      <c r="USJ51" s="4304"/>
      <c r="USK51" s="4299"/>
      <c r="USL51" s="4300"/>
      <c r="USM51" s="4301"/>
      <c r="USN51" s="4302"/>
      <c r="USO51" s="4299"/>
      <c r="USP51" s="2602"/>
      <c r="USQ51" s="4287"/>
      <c r="USR51" s="4303"/>
      <c r="USS51" s="4304"/>
      <c r="UST51" s="2603"/>
      <c r="USU51" s="4305"/>
      <c r="USV51" s="4306"/>
      <c r="USW51" s="4305"/>
      <c r="USX51" s="4306"/>
      <c r="USY51" s="4299"/>
      <c r="USZ51" s="4300"/>
      <c r="UTA51" s="4305"/>
      <c r="UTB51" s="4304"/>
      <c r="UTC51" s="4299"/>
      <c r="UTD51" s="4300"/>
      <c r="UTE51" s="4301"/>
      <c r="UTF51" s="4302"/>
      <c r="UTG51" s="4299"/>
      <c r="UTH51" s="2602"/>
      <c r="UTI51" s="4287"/>
      <c r="UTJ51" s="4303"/>
      <c r="UTK51" s="4304"/>
      <c r="UTL51" s="2603"/>
      <c r="UTM51" s="4305"/>
      <c r="UTN51" s="4306"/>
      <c r="UTO51" s="4305"/>
      <c r="UTP51" s="4306"/>
      <c r="UTQ51" s="4299"/>
      <c r="UTR51" s="4300"/>
      <c r="UTS51" s="4305"/>
      <c r="UTT51" s="4304"/>
      <c r="UTU51" s="4299"/>
      <c r="UTV51" s="4300"/>
      <c r="UTW51" s="4301"/>
      <c r="UTX51" s="4302"/>
      <c r="UTY51" s="4299"/>
      <c r="UTZ51" s="2602"/>
      <c r="UUA51" s="4287"/>
      <c r="UUB51" s="4303"/>
      <c r="UUC51" s="4304"/>
      <c r="UUD51" s="2603"/>
      <c r="UUE51" s="4305"/>
      <c r="UUF51" s="4306"/>
      <c r="UUG51" s="4305"/>
      <c r="UUH51" s="4306"/>
      <c r="UUI51" s="4299"/>
      <c r="UUJ51" s="4300"/>
      <c r="UUK51" s="4305"/>
      <c r="UUL51" s="4304"/>
      <c r="UUM51" s="4299"/>
      <c r="UUN51" s="4300"/>
      <c r="UUO51" s="4301"/>
      <c r="UUP51" s="4302"/>
      <c r="UUQ51" s="4299"/>
      <c r="UUR51" s="2602"/>
      <c r="UUS51" s="4287"/>
      <c r="UUT51" s="4303"/>
      <c r="UUU51" s="4304"/>
      <c r="UUV51" s="2603"/>
      <c r="UUW51" s="4305"/>
      <c r="UUX51" s="4306"/>
      <c r="UUY51" s="4305"/>
      <c r="UUZ51" s="4306"/>
      <c r="UVA51" s="4299"/>
      <c r="UVB51" s="4300"/>
      <c r="UVC51" s="4305"/>
      <c r="UVD51" s="4304"/>
      <c r="UVE51" s="4299"/>
      <c r="UVF51" s="4300"/>
      <c r="UVG51" s="4301"/>
      <c r="UVH51" s="4302"/>
      <c r="UVI51" s="4299"/>
      <c r="UVJ51" s="2602"/>
      <c r="UVK51" s="4287"/>
      <c r="UVL51" s="4303"/>
      <c r="UVM51" s="4304"/>
      <c r="UVN51" s="2603"/>
      <c r="UVO51" s="4305"/>
      <c r="UVP51" s="4306"/>
      <c r="UVQ51" s="4305"/>
      <c r="UVR51" s="4306"/>
      <c r="UVS51" s="4299"/>
      <c r="UVT51" s="4300"/>
      <c r="UVU51" s="4305"/>
      <c r="UVV51" s="4304"/>
      <c r="UVW51" s="4299"/>
      <c r="UVX51" s="4300"/>
      <c r="UVY51" s="4301"/>
      <c r="UVZ51" s="4302"/>
      <c r="UWA51" s="4299"/>
      <c r="UWB51" s="2602"/>
      <c r="UWC51" s="4287"/>
      <c r="UWD51" s="4303"/>
      <c r="UWE51" s="4304"/>
      <c r="UWF51" s="2603"/>
      <c r="UWG51" s="4305"/>
      <c r="UWH51" s="4306"/>
      <c r="UWI51" s="4305"/>
      <c r="UWJ51" s="4306"/>
      <c r="UWK51" s="4299"/>
      <c r="UWL51" s="4300"/>
      <c r="UWM51" s="4305"/>
      <c r="UWN51" s="4304"/>
      <c r="UWO51" s="4299"/>
      <c r="UWP51" s="4300"/>
      <c r="UWQ51" s="4301"/>
      <c r="UWR51" s="4302"/>
      <c r="UWS51" s="4299"/>
      <c r="UWT51" s="2602"/>
      <c r="UWU51" s="4287"/>
      <c r="UWV51" s="4303"/>
      <c r="UWW51" s="4304"/>
      <c r="UWX51" s="2603"/>
      <c r="UWY51" s="4305"/>
      <c r="UWZ51" s="4306"/>
      <c r="UXA51" s="4305"/>
      <c r="UXB51" s="4306"/>
      <c r="UXC51" s="4299"/>
      <c r="UXD51" s="4300"/>
      <c r="UXE51" s="4305"/>
      <c r="UXF51" s="4304"/>
      <c r="UXG51" s="4299"/>
      <c r="UXH51" s="4300"/>
      <c r="UXI51" s="4301"/>
      <c r="UXJ51" s="4302"/>
      <c r="UXK51" s="4299"/>
      <c r="UXL51" s="2602"/>
      <c r="UXM51" s="4287"/>
      <c r="UXN51" s="4303"/>
      <c r="UXO51" s="4304"/>
      <c r="UXP51" s="2603"/>
      <c r="UXQ51" s="4305"/>
      <c r="UXR51" s="4306"/>
      <c r="UXS51" s="4305"/>
      <c r="UXT51" s="4306"/>
      <c r="UXU51" s="4299"/>
      <c r="UXV51" s="4300"/>
      <c r="UXW51" s="4305"/>
      <c r="UXX51" s="4304"/>
      <c r="UXY51" s="4299"/>
      <c r="UXZ51" s="4300"/>
      <c r="UYA51" s="4301"/>
      <c r="UYB51" s="4302"/>
      <c r="UYC51" s="4299"/>
      <c r="UYD51" s="2602"/>
      <c r="UYE51" s="4287"/>
      <c r="UYF51" s="4303"/>
      <c r="UYG51" s="4304"/>
      <c r="UYH51" s="2603"/>
      <c r="UYI51" s="4305"/>
      <c r="UYJ51" s="4306"/>
      <c r="UYK51" s="4305"/>
      <c r="UYL51" s="4306"/>
      <c r="UYM51" s="4299"/>
      <c r="UYN51" s="4300"/>
      <c r="UYO51" s="4305"/>
      <c r="UYP51" s="4304"/>
      <c r="UYQ51" s="4299"/>
      <c r="UYR51" s="4300"/>
      <c r="UYS51" s="4301"/>
      <c r="UYT51" s="4302"/>
      <c r="UYU51" s="4299"/>
      <c r="UYV51" s="2602"/>
      <c r="UYW51" s="4287"/>
      <c r="UYX51" s="4303"/>
      <c r="UYY51" s="4304"/>
      <c r="UYZ51" s="2603"/>
      <c r="UZA51" s="4305"/>
      <c r="UZB51" s="4306"/>
      <c r="UZC51" s="4305"/>
      <c r="UZD51" s="4306"/>
      <c r="UZE51" s="4299"/>
      <c r="UZF51" s="4300"/>
      <c r="UZG51" s="4305"/>
      <c r="UZH51" s="4304"/>
      <c r="UZI51" s="4299"/>
      <c r="UZJ51" s="4300"/>
      <c r="UZK51" s="4301"/>
      <c r="UZL51" s="4302"/>
      <c r="UZM51" s="4299"/>
      <c r="UZN51" s="2602"/>
      <c r="UZO51" s="4287"/>
      <c r="UZP51" s="4303"/>
      <c r="UZQ51" s="4304"/>
      <c r="UZR51" s="2603"/>
      <c r="UZS51" s="4305"/>
      <c r="UZT51" s="4306"/>
      <c r="UZU51" s="4305"/>
      <c r="UZV51" s="4306"/>
      <c r="UZW51" s="4299"/>
      <c r="UZX51" s="4300"/>
      <c r="UZY51" s="4305"/>
      <c r="UZZ51" s="4304"/>
      <c r="VAA51" s="4299"/>
      <c r="VAB51" s="4300"/>
      <c r="VAC51" s="4301"/>
      <c r="VAD51" s="4302"/>
      <c r="VAE51" s="4299"/>
      <c r="VAF51" s="2602"/>
      <c r="VAG51" s="4287"/>
      <c r="VAH51" s="4303"/>
      <c r="VAI51" s="4304"/>
      <c r="VAJ51" s="2603"/>
      <c r="VAK51" s="4305"/>
      <c r="VAL51" s="4306"/>
      <c r="VAM51" s="4305"/>
      <c r="VAN51" s="4306"/>
      <c r="VAO51" s="4299"/>
      <c r="VAP51" s="4300"/>
      <c r="VAQ51" s="4305"/>
      <c r="VAR51" s="4304"/>
      <c r="VAS51" s="4299"/>
      <c r="VAT51" s="4300"/>
      <c r="VAU51" s="4301"/>
      <c r="VAV51" s="4302"/>
      <c r="VAW51" s="4299"/>
      <c r="VAX51" s="2602"/>
      <c r="VAY51" s="4287"/>
      <c r="VAZ51" s="4303"/>
      <c r="VBA51" s="4304"/>
      <c r="VBB51" s="2603"/>
      <c r="VBC51" s="4305"/>
      <c r="VBD51" s="4306"/>
      <c r="VBE51" s="4305"/>
      <c r="VBF51" s="4306"/>
      <c r="VBG51" s="4299"/>
      <c r="VBH51" s="4300"/>
      <c r="VBI51" s="4305"/>
      <c r="VBJ51" s="4304"/>
      <c r="VBK51" s="4299"/>
      <c r="VBL51" s="4300"/>
      <c r="VBM51" s="4301"/>
      <c r="VBN51" s="4302"/>
      <c r="VBO51" s="4299"/>
      <c r="VBP51" s="2602"/>
      <c r="VBQ51" s="4287"/>
      <c r="VBR51" s="4303"/>
      <c r="VBS51" s="4304"/>
      <c r="VBT51" s="2603"/>
      <c r="VBU51" s="4305"/>
      <c r="VBV51" s="4306"/>
      <c r="VBW51" s="4305"/>
      <c r="VBX51" s="4306"/>
      <c r="VBY51" s="4299"/>
      <c r="VBZ51" s="4300"/>
      <c r="VCA51" s="4305"/>
      <c r="VCB51" s="4304"/>
      <c r="VCC51" s="4299"/>
      <c r="VCD51" s="4300"/>
      <c r="VCE51" s="4301"/>
      <c r="VCF51" s="4302"/>
      <c r="VCG51" s="4299"/>
      <c r="VCH51" s="2602"/>
      <c r="VCI51" s="4287"/>
      <c r="VCJ51" s="4303"/>
      <c r="VCK51" s="4304"/>
      <c r="VCL51" s="2603"/>
      <c r="VCM51" s="4305"/>
      <c r="VCN51" s="4306"/>
      <c r="VCO51" s="4305"/>
      <c r="VCP51" s="4306"/>
      <c r="VCQ51" s="4299"/>
      <c r="VCR51" s="4300"/>
      <c r="VCS51" s="4305"/>
      <c r="VCT51" s="4304"/>
      <c r="VCU51" s="4299"/>
      <c r="VCV51" s="4300"/>
      <c r="VCW51" s="4301"/>
      <c r="VCX51" s="4302"/>
      <c r="VCY51" s="4299"/>
      <c r="VCZ51" s="2602"/>
      <c r="VDA51" s="4287"/>
      <c r="VDB51" s="4303"/>
      <c r="VDC51" s="4304"/>
      <c r="VDD51" s="2603"/>
      <c r="VDE51" s="4305"/>
      <c r="VDF51" s="4306"/>
      <c r="VDG51" s="4305"/>
      <c r="VDH51" s="4306"/>
      <c r="VDI51" s="4299"/>
      <c r="VDJ51" s="4300"/>
      <c r="VDK51" s="4305"/>
      <c r="VDL51" s="4304"/>
      <c r="VDM51" s="4299"/>
      <c r="VDN51" s="4300"/>
      <c r="VDO51" s="4301"/>
      <c r="VDP51" s="4302"/>
      <c r="VDQ51" s="4299"/>
      <c r="VDR51" s="2602"/>
      <c r="VDS51" s="4287"/>
      <c r="VDT51" s="4303"/>
      <c r="VDU51" s="4304"/>
      <c r="VDV51" s="2603"/>
      <c r="VDW51" s="4305"/>
      <c r="VDX51" s="4306"/>
      <c r="VDY51" s="4305"/>
      <c r="VDZ51" s="4306"/>
      <c r="VEA51" s="4299"/>
      <c r="VEB51" s="4300"/>
      <c r="VEC51" s="4305"/>
      <c r="VED51" s="4304"/>
      <c r="VEE51" s="4299"/>
      <c r="VEF51" s="4300"/>
      <c r="VEG51" s="4301"/>
      <c r="VEH51" s="4302"/>
      <c r="VEI51" s="4299"/>
      <c r="VEJ51" s="2602"/>
      <c r="VEK51" s="4287"/>
      <c r="VEL51" s="4303"/>
      <c r="VEM51" s="4304"/>
      <c r="VEN51" s="2603"/>
      <c r="VEO51" s="4305"/>
      <c r="VEP51" s="4306"/>
      <c r="VEQ51" s="4305"/>
      <c r="VER51" s="4306"/>
      <c r="VES51" s="4299"/>
      <c r="VET51" s="4300"/>
      <c r="VEU51" s="4305"/>
      <c r="VEV51" s="4304"/>
      <c r="VEW51" s="4299"/>
      <c r="VEX51" s="4300"/>
      <c r="VEY51" s="4301"/>
      <c r="VEZ51" s="4302"/>
      <c r="VFA51" s="4299"/>
      <c r="VFB51" s="2602"/>
      <c r="VFC51" s="4287"/>
      <c r="VFD51" s="4303"/>
      <c r="VFE51" s="4304"/>
      <c r="VFF51" s="2603"/>
      <c r="VFG51" s="4305"/>
      <c r="VFH51" s="4306"/>
      <c r="VFI51" s="4305"/>
      <c r="VFJ51" s="4306"/>
      <c r="VFK51" s="4299"/>
      <c r="VFL51" s="4300"/>
      <c r="VFM51" s="4305"/>
      <c r="VFN51" s="4304"/>
      <c r="VFO51" s="4299"/>
      <c r="VFP51" s="4300"/>
      <c r="VFQ51" s="4301"/>
      <c r="VFR51" s="4302"/>
      <c r="VFS51" s="4299"/>
      <c r="VFT51" s="2602"/>
      <c r="VFU51" s="4287"/>
      <c r="VFV51" s="4303"/>
      <c r="VFW51" s="4304"/>
      <c r="VFX51" s="2603"/>
      <c r="VFY51" s="4305"/>
      <c r="VFZ51" s="4306"/>
      <c r="VGA51" s="4305"/>
      <c r="VGB51" s="4306"/>
      <c r="VGC51" s="4299"/>
      <c r="VGD51" s="4300"/>
      <c r="VGE51" s="4305"/>
      <c r="VGF51" s="4304"/>
      <c r="VGG51" s="4299"/>
      <c r="VGH51" s="4300"/>
      <c r="VGI51" s="4301"/>
      <c r="VGJ51" s="4302"/>
      <c r="VGK51" s="4299"/>
      <c r="VGL51" s="2602"/>
      <c r="VGM51" s="4287"/>
      <c r="VGN51" s="4303"/>
      <c r="VGO51" s="4304"/>
      <c r="VGP51" s="2603"/>
      <c r="VGQ51" s="4305"/>
      <c r="VGR51" s="4306"/>
      <c r="VGS51" s="4305"/>
      <c r="VGT51" s="4306"/>
      <c r="VGU51" s="4299"/>
      <c r="VGV51" s="4300"/>
      <c r="VGW51" s="4305"/>
      <c r="VGX51" s="4304"/>
      <c r="VGY51" s="4299"/>
      <c r="VGZ51" s="4300"/>
      <c r="VHA51" s="4301"/>
      <c r="VHB51" s="4302"/>
      <c r="VHC51" s="4299"/>
      <c r="VHD51" s="2602"/>
      <c r="VHE51" s="4287"/>
      <c r="VHF51" s="4303"/>
      <c r="VHG51" s="4304"/>
      <c r="VHH51" s="2603"/>
      <c r="VHI51" s="4305"/>
      <c r="VHJ51" s="4306"/>
      <c r="VHK51" s="4305"/>
      <c r="VHL51" s="4306"/>
      <c r="VHM51" s="4299"/>
      <c r="VHN51" s="4300"/>
      <c r="VHO51" s="4305"/>
      <c r="VHP51" s="4304"/>
      <c r="VHQ51" s="4299"/>
      <c r="VHR51" s="4300"/>
      <c r="VHS51" s="4301"/>
      <c r="VHT51" s="4302"/>
      <c r="VHU51" s="4299"/>
      <c r="VHV51" s="2602"/>
      <c r="VHW51" s="4287"/>
      <c r="VHX51" s="4303"/>
      <c r="VHY51" s="4304"/>
      <c r="VHZ51" s="2603"/>
      <c r="VIA51" s="4305"/>
      <c r="VIB51" s="4306"/>
      <c r="VIC51" s="4305"/>
      <c r="VID51" s="4306"/>
      <c r="VIE51" s="4299"/>
      <c r="VIF51" s="4300"/>
      <c r="VIG51" s="4305"/>
      <c r="VIH51" s="4304"/>
      <c r="VII51" s="4299"/>
      <c r="VIJ51" s="4300"/>
      <c r="VIK51" s="4301"/>
      <c r="VIL51" s="4302"/>
      <c r="VIM51" s="4299"/>
      <c r="VIN51" s="2602"/>
      <c r="VIO51" s="4287"/>
      <c r="VIP51" s="4303"/>
      <c r="VIQ51" s="4304"/>
      <c r="VIR51" s="2603"/>
      <c r="VIS51" s="4305"/>
      <c r="VIT51" s="4306"/>
      <c r="VIU51" s="4305"/>
      <c r="VIV51" s="4306"/>
      <c r="VIW51" s="4299"/>
      <c r="VIX51" s="4300"/>
      <c r="VIY51" s="4305"/>
      <c r="VIZ51" s="4304"/>
      <c r="VJA51" s="4299"/>
      <c r="VJB51" s="4300"/>
      <c r="VJC51" s="4301"/>
      <c r="VJD51" s="4302"/>
      <c r="VJE51" s="4299"/>
      <c r="VJF51" s="2602"/>
      <c r="VJG51" s="4287"/>
      <c r="VJH51" s="4303"/>
      <c r="VJI51" s="4304"/>
      <c r="VJJ51" s="2603"/>
      <c r="VJK51" s="4305"/>
      <c r="VJL51" s="4306"/>
      <c r="VJM51" s="4305"/>
      <c r="VJN51" s="4306"/>
      <c r="VJO51" s="4299"/>
      <c r="VJP51" s="4300"/>
      <c r="VJQ51" s="4305"/>
      <c r="VJR51" s="4304"/>
      <c r="VJS51" s="4299"/>
      <c r="VJT51" s="4300"/>
      <c r="VJU51" s="4301"/>
      <c r="VJV51" s="4302"/>
      <c r="VJW51" s="4299"/>
      <c r="VJX51" s="2602"/>
      <c r="VJY51" s="4287"/>
      <c r="VJZ51" s="4303"/>
      <c r="VKA51" s="4304"/>
      <c r="VKB51" s="2603"/>
      <c r="VKC51" s="4305"/>
      <c r="VKD51" s="4306"/>
      <c r="VKE51" s="4305"/>
      <c r="VKF51" s="4306"/>
      <c r="VKG51" s="4299"/>
      <c r="VKH51" s="4300"/>
      <c r="VKI51" s="4305"/>
      <c r="VKJ51" s="4304"/>
      <c r="VKK51" s="4299"/>
      <c r="VKL51" s="4300"/>
      <c r="VKM51" s="4301"/>
      <c r="VKN51" s="4302"/>
      <c r="VKO51" s="4299"/>
      <c r="VKP51" s="2602"/>
      <c r="VKQ51" s="4287"/>
      <c r="VKR51" s="4303"/>
      <c r="VKS51" s="4304"/>
      <c r="VKT51" s="2603"/>
      <c r="VKU51" s="4305"/>
      <c r="VKV51" s="4306"/>
      <c r="VKW51" s="4305"/>
      <c r="VKX51" s="4306"/>
      <c r="VKY51" s="4299"/>
      <c r="VKZ51" s="4300"/>
      <c r="VLA51" s="4305"/>
      <c r="VLB51" s="4304"/>
      <c r="VLC51" s="4299"/>
      <c r="VLD51" s="4300"/>
      <c r="VLE51" s="4301"/>
      <c r="VLF51" s="4302"/>
      <c r="VLG51" s="4299"/>
      <c r="VLH51" s="2602"/>
      <c r="VLI51" s="4287"/>
      <c r="VLJ51" s="4303"/>
      <c r="VLK51" s="4304"/>
      <c r="VLL51" s="2603"/>
      <c r="VLM51" s="4305"/>
      <c r="VLN51" s="4306"/>
      <c r="VLO51" s="4305"/>
      <c r="VLP51" s="4306"/>
      <c r="VLQ51" s="4299"/>
      <c r="VLR51" s="4300"/>
      <c r="VLS51" s="4305"/>
      <c r="VLT51" s="4304"/>
      <c r="VLU51" s="4299"/>
      <c r="VLV51" s="4300"/>
      <c r="VLW51" s="4301"/>
      <c r="VLX51" s="4302"/>
      <c r="VLY51" s="4299"/>
      <c r="VLZ51" s="2602"/>
      <c r="VMA51" s="4287"/>
      <c r="VMB51" s="4303"/>
      <c r="VMC51" s="4304"/>
      <c r="VMD51" s="2603"/>
      <c r="VME51" s="4305"/>
      <c r="VMF51" s="4306"/>
      <c r="VMG51" s="4305"/>
      <c r="VMH51" s="4306"/>
      <c r="VMI51" s="4299"/>
      <c r="VMJ51" s="4300"/>
      <c r="VMK51" s="4305"/>
      <c r="VML51" s="4304"/>
      <c r="VMM51" s="4299"/>
      <c r="VMN51" s="4300"/>
      <c r="VMO51" s="4301"/>
      <c r="VMP51" s="4302"/>
      <c r="VMQ51" s="4299"/>
      <c r="VMR51" s="2602"/>
      <c r="VMS51" s="4287"/>
      <c r="VMT51" s="4303"/>
      <c r="VMU51" s="4304"/>
      <c r="VMV51" s="2603"/>
      <c r="VMW51" s="4305"/>
      <c r="VMX51" s="4306"/>
      <c r="VMY51" s="4305"/>
      <c r="VMZ51" s="4306"/>
      <c r="VNA51" s="4299"/>
      <c r="VNB51" s="4300"/>
      <c r="VNC51" s="4305"/>
      <c r="VND51" s="4304"/>
      <c r="VNE51" s="4299"/>
      <c r="VNF51" s="4300"/>
      <c r="VNG51" s="4301"/>
      <c r="VNH51" s="4302"/>
      <c r="VNI51" s="4299"/>
      <c r="VNJ51" s="2602"/>
      <c r="VNK51" s="4287"/>
      <c r="VNL51" s="4303"/>
      <c r="VNM51" s="4304"/>
      <c r="VNN51" s="2603"/>
      <c r="VNO51" s="4305"/>
      <c r="VNP51" s="4306"/>
      <c r="VNQ51" s="4305"/>
      <c r="VNR51" s="4306"/>
      <c r="VNS51" s="4299"/>
      <c r="VNT51" s="4300"/>
      <c r="VNU51" s="4305"/>
      <c r="VNV51" s="4304"/>
      <c r="VNW51" s="4299"/>
      <c r="VNX51" s="4300"/>
      <c r="VNY51" s="4301"/>
      <c r="VNZ51" s="4302"/>
      <c r="VOA51" s="4299"/>
      <c r="VOB51" s="2602"/>
      <c r="VOC51" s="4287"/>
      <c r="VOD51" s="4303"/>
      <c r="VOE51" s="4304"/>
      <c r="VOF51" s="2603"/>
      <c r="VOG51" s="4305"/>
      <c r="VOH51" s="4306"/>
      <c r="VOI51" s="4305"/>
      <c r="VOJ51" s="4306"/>
      <c r="VOK51" s="4299"/>
      <c r="VOL51" s="4300"/>
      <c r="VOM51" s="4305"/>
      <c r="VON51" s="4304"/>
      <c r="VOO51" s="4299"/>
      <c r="VOP51" s="4300"/>
      <c r="VOQ51" s="4301"/>
      <c r="VOR51" s="4302"/>
      <c r="VOS51" s="4299"/>
      <c r="VOT51" s="2602"/>
      <c r="VOU51" s="4287"/>
      <c r="VOV51" s="4303"/>
      <c r="VOW51" s="4304"/>
      <c r="VOX51" s="2603"/>
      <c r="VOY51" s="4305"/>
      <c r="VOZ51" s="4306"/>
      <c r="VPA51" s="4305"/>
      <c r="VPB51" s="4306"/>
      <c r="VPC51" s="4299"/>
      <c r="VPD51" s="4300"/>
      <c r="VPE51" s="4305"/>
      <c r="VPF51" s="4304"/>
      <c r="VPG51" s="4299"/>
      <c r="VPH51" s="4300"/>
      <c r="VPI51" s="4301"/>
      <c r="VPJ51" s="4302"/>
      <c r="VPK51" s="4299"/>
      <c r="VPL51" s="2602"/>
      <c r="VPM51" s="4287"/>
      <c r="VPN51" s="4303"/>
      <c r="VPO51" s="4304"/>
      <c r="VPP51" s="2603"/>
      <c r="VPQ51" s="4305"/>
      <c r="VPR51" s="4306"/>
      <c r="VPS51" s="4305"/>
      <c r="VPT51" s="4306"/>
      <c r="VPU51" s="4299"/>
      <c r="VPV51" s="4300"/>
      <c r="VPW51" s="4305"/>
      <c r="VPX51" s="4304"/>
      <c r="VPY51" s="4299"/>
      <c r="VPZ51" s="4300"/>
      <c r="VQA51" s="4301"/>
      <c r="VQB51" s="4302"/>
      <c r="VQC51" s="4299"/>
      <c r="VQD51" s="2602"/>
      <c r="VQE51" s="4287"/>
      <c r="VQF51" s="4303"/>
      <c r="VQG51" s="4304"/>
      <c r="VQH51" s="2603"/>
      <c r="VQI51" s="4305"/>
      <c r="VQJ51" s="4306"/>
      <c r="VQK51" s="4305"/>
      <c r="VQL51" s="4306"/>
      <c r="VQM51" s="4299"/>
      <c r="VQN51" s="4300"/>
      <c r="VQO51" s="4305"/>
      <c r="VQP51" s="4304"/>
      <c r="VQQ51" s="4299"/>
      <c r="VQR51" s="4300"/>
      <c r="VQS51" s="4301"/>
      <c r="VQT51" s="4302"/>
      <c r="VQU51" s="4299"/>
      <c r="VQV51" s="2602"/>
      <c r="VQW51" s="4287"/>
      <c r="VQX51" s="4303"/>
      <c r="VQY51" s="4304"/>
      <c r="VQZ51" s="2603"/>
      <c r="VRA51" s="4305"/>
      <c r="VRB51" s="4306"/>
      <c r="VRC51" s="4305"/>
      <c r="VRD51" s="4306"/>
      <c r="VRE51" s="4299"/>
      <c r="VRF51" s="4300"/>
      <c r="VRG51" s="4305"/>
      <c r="VRH51" s="4304"/>
      <c r="VRI51" s="4299"/>
      <c r="VRJ51" s="4300"/>
      <c r="VRK51" s="4301"/>
      <c r="VRL51" s="4302"/>
      <c r="VRM51" s="4299"/>
      <c r="VRN51" s="2602"/>
      <c r="VRO51" s="4287"/>
      <c r="VRP51" s="4303"/>
      <c r="VRQ51" s="4304"/>
      <c r="VRR51" s="2603"/>
      <c r="VRS51" s="4305"/>
      <c r="VRT51" s="4306"/>
      <c r="VRU51" s="4305"/>
      <c r="VRV51" s="4306"/>
      <c r="VRW51" s="4299"/>
      <c r="VRX51" s="4300"/>
      <c r="VRY51" s="4305"/>
      <c r="VRZ51" s="4304"/>
      <c r="VSA51" s="4299"/>
      <c r="VSB51" s="4300"/>
      <c r="VSC51" s="4301"/>
      <c r="VSD51" s="4302"/>
      <c r="VSE51" s="4299"/>
      <c r="VSF51" s="2602"/>
      <c r="VSG51" s="4287"/>
      <c r="VSH51" s="4303"/>
      <c r="VSI51" s="4304"/>
      <c r="VSJ51" s="2603"/>
      <c r="VSK51" s="4305"/>
      <c r="VSL51" s="4306"/>
      <c r="VSM51" s="4305"/>
      <c r="VSN51" s="4306"/>
      <c r="VSO51" s="4299"/>
      <c r="VSP51" s="4300"/>
      <c r="VSQ51" s="4305"/>
      <c r="VSR51" s="4304"/>
      <c r="VSS51" s="4299"/>
      <c r="VST51" s="4300"/>
      <c r="VSU51" s="4301"/>
      <c r="VSV51" s="4302"/>
      <c r="VSW51" s="4299"/>
      <c r="VSX51" s="2602"/>
      <c r="VSY51" s="4287"/>
      <c r="VSZ51" s="4303"/>
      <c r="VTA51" s="4304"/>
      <c r="VTB51" s="2603"/>
      <c r="VTC51" s="4305"/>
      <c r="VTD51" s="4306"/>
      <c r="VTE51" s="4305"/>
      <c r="VTF51" s="4306"/>
      <c r="VTG51" s="4299"/>
      <c r="VTH51" s="4300"/>
      <c r="VTI51" s="4305"/>
      <c r="VTJ51" s="4304"/>
      <c r="VTK51" s="4299"/>
      <c r="VTL51" s="4300"/>
      <c r="VTM51" s="4301"/>
      <c r="VTN51" s="4302"/>
      <c r="VTO51" s="4299"/>
      <c r="VTP51" s="2602"/>
      <c r="VTQ51" s="4287"/>
      <c r="VTR51" s="4303"/>
      <c r="VTS51" s="4304"/>
      <c r="VTT51" s="2603"/>
      <c r="VTU51" s="4305"/>
      <c r="VTV51" s="4306"/>
      <c r="VTW51" s="4305"/>
      <c r="VTX51" s="4306"/>
      <c r="VTY51" s="4299"/>
      <c r="VTZ51" s="4300"/>
      <c r="VUA51" s="4305"/>
      <c r="VUB51" s="4304"/>
      <c r="VUC51" s="4299"/>
      <c r="VUD51" s="4300"/>
      <c r="VUE51" s="4301"/>
      <c r="VUF51" s="4302"/>
      <c r="VUG51" s="4299"/>
      <c r="VUH51" s="2602"/>
      <c r="VUI51" s="4287"/>
      <c r="VUJ51" s="4303"/>
      <c r="VUK51" s="4304"/>
      <c r="VUL51" s="2603"/>
      <c r="VUM51" s="4305"/>
      <c r="VUN51" s="4306"/>
      <c r="VUO51" s="4305"/>
      <c r="VUP51" s="4306"/>
      <c r="VUQ51" s="4299"/>
      <c r="VUR51" s="4300"/>
      <c r="VUS51" s="4305"/>
      <c r="VUT51" s="4304"/>
      <c r="VUU51" s="4299"/>
      <c r="VUV51" s="4300"/>
      <c r="VUW51" s="4301"/>
      <c r="VUX51" s="4302"/>
      <c r="VUY51" s="4299"/>
      <c r="VUZ51" s="2602"/>
      <c r="VVA51" s="4287"/>
      <c r="VVB51" s="4303"/>
      <c r="VVC51" s="4304"/>
      <c r="VVD51" s="2603"/>
      <c r="VVE51" s="4305"/>
      <c r="VVF51" s="4306"/>
      <c r="VVG51" s="4305"/>
      <c r="VVH51" s="4306"/>
      <c r="VVI51" s="4299"/>
      <c r="VVJ51" s="4300"/>
      <c r="VVK51" s="4305"/>
      <c r="VVL51" s="4304"/>
      <c r="VVM51" s="4299"/>
      <c r="VVN51" s="4300"/>
      <c r="VVO51" s="4301"/>
      <c r="VVP51" s="4302"/>
      <c r="VVQ51" s="4299"/>
      <c r="VVR51" s="2602"/>
      <c r="VVS51" s="4287"/>
      <c r="VVT51" s="4303"/>
      <c r="VVU51" s="4304"/>
      <c r="VVV51" s="2603"/>
      <c r="VVW51" s="4305"/>
      <c r="VVX51" s="4306"/>
      <c r="VVY51" s="4305"/>
      <c r="VVZ51" s="4306"/>
      <c r="VWA51" s="4299"/>
      <c r="VWB51" s="4300"/>
      <c r="VWC51" s="4305"/>
      <c r="VWD51" s="4304"/>
      <c r="VWE51" s="4299"/>
      <c r="VWF51" s="4300"/>
      <c r="VWG51" s="4301"/>
      <c r="VWH51" s="4302"/>
      <c r="VWI51" s="4299"/>
      <c r="VWJ51" s="2602"/>
      <c r="VWK51" s="4287"/>
      <c r="VWL51" s="4303"/>
      <c r="VWM51" s="4304"/>
      <c r="VWN51" s="2603"/>
      <c r="VWO51" s="4305"/>
      <c r="VWP51" s="4306"/>
      <c r="VWQ51" s="4305"/>
      <c r="VWR51" s="4306"/>
      <c r="VWS51" s="4299"/>
      <c r="VWT51" s="4300"/>
      <c r="VWU51" s="4305"/>
      <c r="VWV51" s="4304"/>
      <c r="VWW51" s="4299"/>
      <c r="VWX51" s="4300"/>
      <c r="VWY51" s="4301"/>
      <c r="VWZ51" s="4302"/>
      <c r="VXA51" s="4299"/>
      <c r="VXB51" s="2602"/>
      <c r="VXC51" s="4287"/>
      <c r="VXD51" s="4303"/>
      <c r="VXE51" s="4304"/>
      <c r="VXF51" s="2603"/>
      <c r="VXG51" s="4305"/>
      <c r="VXH51" s="4306"/>
      <c r="VXI51" s="4305"/>
      <c r="VXJ51" s="4306"/>
      <c r="VXK51" s="4299"/>
      <c r="VXL51" s="4300"/>
      <c r="VXM51" s="4305"/>
      <c r="VXN51" s="4304"/>
      <c r="VXO51" s="4299"/>
      <c r="VXP51" s="4300"/>
      <c r="VXQ51" s="4301"/>
      <c r="VXR51" s="4302"/>
      <c r="VXS51" s="4299"/>
      <c r="VXT51" s="2602"/>
      <c r="VXU51" s="4287"/>
      <c r="VXV51" s="4303"/>
      <c r="VXW51" s="4304"/>
      <c r="VXX51" s="2603"/>
      <c r="VXY51" s="4305"/>
      <c r="VXZ51" s="4306"/>
      <c r="VYA51" s="4305"/>
      <c r="VYB51" s="4306"/>
      <c r="VYC51" s="4299"/>
      <c r="VYD51" s="4300"/>
      <c r="VYE51" s="4305"/>
      <c r="VYF51" s="4304"/>
      <c r="VYG51" s="4299"/>
      <c r="VYH51" s="4300"/>
      <c r="VYI51" s="4301"/>
      <c r="VYJ51" s="4302"/>
      <c r="VYK51" s="4299"/>
      <c r="VYL51" s="2602"/>
      <c r="VYM51" s="4287"/>
      <c r="VYN51" s="4303"/>
      <c r="VYO51" s="4304"/>
      <c r="VYP51" s="2603"/>
      <c r="VYQ51" s="4305"/>
      <c r="VYR51" s="4306"/>
      <c r="VYS51" s="4305"/>
      <c r="VYT51" s="4306"/>
      <c r="VYU51" s="4299"/>
      <c r="VYV51" s="4300"/>
      <c r="VYW51" s="4305"/>
      <c r="VYX51" s="4304"/>
      <c r="VYY51" s="4299"/>
      <c r="VYZ51" s="4300"/>
      <c r="VZA51" s="4301"/>
      <c r="VZB51" s="4302"/>
      <c r="VZC51" s="4299"/>
      <c r="VZD51" s="2602"/>
      <c r="VZE51" s="4287"/>
      <c r="VZF51" s="4303"/>
      <c r="VZG51" s="4304"/>
      <c r="VZH51" s="2603"/>
      <c r="VZI51" s="4305"/>
      <c r="VZJ51" s="4306"/>
      <c r="VZK51" s="4305"/>
      <c r="VZL51" s="4306"/>
      <c r="VZM51" s="4299"/>
      <c r="VZN51" s="4300"/>
      <c r="VZO51" s="4305"/>
      <c r="VZP51" s="4304"/>
      <c r="VZQ51" s="4299"/>
      <c r="VZR51" s="4300"/>
      <c r="VZS51" s="4301"/>
      <c r="VZT51" s="4302"/>
      <c r="VZU51" s="4299"/>
      <c r="VZV51" s="2602"/>
      <c r="VZW51" s="4287"/>
      <c r="VZX51" s="4303"/>
      <c r="VZY51" s="4304"/>
      <c r="VZZ51" s="2603"/>
      <c r="WAA51" s="4305"/>
      <c r="WAB51" s="4306"/>
      <c r="WAC51" s="4305"/>
      <c r="WAD51" s="4306"/>
      <c r="WAE51" s="4299"/>
      <c r="WAF51" s="4300"/>
      <c r="WAG51" s="4305"/>
      <c r="WAH51" s="4304"/>
      <c r="WAI51" s="4299"/>
      <c r="WAJ51" s="4300"/>
      <c r="WAK51" s="4301"/>
      <c r="WAL51" s="4302"/>
      <c r="WAM51" s="4299"/>
      <c r="WAN51" s="2602"/>
      <c r="WAO51" s="4287"/>
      <c r="WAP51" s="4303"/>
      <c r="WAQ51" s="4304"/>
      <c r="WAR51" s="2603"/>
      <c r="WAS51" s="4305"/>
      <c r="WAT51" s="4306"/>
      <c r="WAU51" s="4305"/>
      <c r="WAV51" s="4306"/>
      <c r="WAW51" s="4299"/>
      <c r="WAX51" s="4300"/>
      <c r="WAY51" s="4305"/>
      <c r="WAZ51" s="4304"/>
      <c r="WBA51" s="4299"/>
      <c r="WBB51" s="4300"/>
      <c r="WBC51" s="4301"/>
      <c r="WBD51" s="4302"/>
      <c r="WBE51" s="4299"/>
      <c r="WBF51" s="2602"/>
      <c r="WBG51" s="4287"/>
      <c r="WBH51" s="4303"/>
      <c r="WBI51" s="4304"/>
      <c r="WBJ51" s="2603"/>
      <c r="WBK51" s="4305"/>
      <c r="WBL51" s="4306"/>
      <c r="WBM51" s="4305"/>
      <c r="WBN51" s="4306"/>
      <c r="WBO51" s="4299"/>
      <c r="WBP51" s="4300"/>
      <c r="WBQ51" s="4305"/>
      <c r="WBR51" s="4304"/>
      <c r="WBS51" s="4299"/>
      <c r="WBT51" s="4300"/>
      <c r="WBU51" s="4301"/>
      <c r="WBV51" s="4302"/>
      <c r="WBW51" s="4299"/>
      <c r="WBX51" s="2602"/>
      <c r="WBY51" s="4287"/>
      <c r="WBZ51" s="4303"/>
      <c r="WCA51" s="4304"/>
      <c r="WCB51" s="2603"/>
      <c r="WCC51" s="4305"/>
      <c r="WCD51" s="4306"/>
      <c r="WCE51" s="4305"/>
      <c r="WCF51" s="4306"/>
      <c r="WCG51" s="4299"/>
      <c r="WCH51" s="4300"/>
      <c r="WCI51" s="4305"/>
      <c r="WCJ51" s="4304"/>
      <c r="WCK51" s="4299"/>
      <c r="WCL51" s="4300"/>
      <c r="WCM51" s="4301"/>
      <c r="WCN51" s="4302"/>
      <c r="WCO51" s="4299"/>
      <c r="WCP51" s="2602"/>
      <c r="WCQ51" s="4287"/>
      <c r="WCR51" s="4303"/>
      <c r="WCS51" s="4304"/>
      <c r="WCT51" s="2603"/>
      <c r="WCU51" s="4305"/>
      <c r="WCV51" s="4306"/>
      <c r="WCW51" s="4305"/>
      <c r="WCX51" s="4306"/>
      <c r="WCY51" s="4299"/>
      <c r="WCZ51" s="4300"/>
      <c r="WDA51" s="4305"/>
      <c r="WDB51" s="4304"/>
      <c r="WDC51" s="4299"/>
      <c r="WDD51" s="4300"/>
      <c r="WDE51" s="4301"/>
      <c r="WDF51" s="4302"/>
      <c r="WDG51" s="4299"/>
      <c r="WDH51" s="2602"/>
      <c r="WDI51" s="4287"/>
      <c r="WDJ51" s="4303"/>
      <c r="WDK51" s="4304"/>
      <c r="WDL51" s="2603"/>
      <c r="WDM51" s="4305"/>
      <c r="WDN51" s="4306"/>
      <c r="WDO51" s="4305"/>
      <c r="WDP51" s="4306"/>
      <c r="WDQ51" s="4299"/>
      <c r="WDR51" s="4300"/>
      <c r="WDS51" s="4305"/>
      <c r="WDT51" s="4304"/>
      <c r="WDU51" s="4299"/>
      <c r="WDV51" s="4300"/>
      <c r="WDW51" s="4301"/>
      <c r="WDX51" s="4302"/>
      <c r="WDY51" s="4299"/>
      <c r="WDZ51" s="2602"/>
      <c r="WEA51" s="4287"/>
      <c r="WEB51" s="4303"/>
      <c r="WEC51" s="4304"/>
      <c r="WED51" s="2603"/>
      <c r="WEE51" s="4305"/>
      <c r="WEF51" s="4306"/>
      <c r="WEG51" s="4305"/>
      <c r="WEH51" s="4306"/>
      <c r="WEI51" s="4299"/>
      <c r="WEJ51" s="4300"/>
      <c r="WEK51" s="4305"/>
      <c r="WEL51" s="4304"/>
      <c r="WEM51" s="4299"/>
      <c r="WEN51" s="4300"/>
      <c r="WEO51" s="4301"/>
      <c r="WEP51" s="4302"/>
      <c r="WEQ51" s="4299"/>
      <c r="WER51" s="2602"/>
      <c r="WES51" s="4287"/>
      <c r="WET51" s="4303"/>
      <c r="WEU51" s="4304"/>
      <c r="WEV51" s="2603"/>
      <c r="WEW51" s="4305"/>
      <c r="WEX51" s="4306"/>
      <c r="WEY51" s="4305"/>
      <c r="WEZ51" s="4306"/>
      <c r="WFA51" s="4299"/>
      <c r="WFB51" s="4300"/>
      <c r="WFC51" s="4305"/>
      <c r="WFD51" s="4304"/>
      <c r="WFE51" s="4299"/>
      <c r="WFF51" s="4300"/>
      <c r="WFG51" s="4301"/>
      <c r="WFH51" s="4302"/>
      <c r="WFI51" s="4299"/>
      <c r="WFJ51" s="2602"/>
      <c r="WFK51" s="4287"/>
      <c r="WFL51" s="4303"/>
      <c r="WFM51" s="4304"/>
      <c r="WFN51" s="2603"/>
      <c r="WFO51" s="4305"/>
      <c r="WFP51" s="4306"/>
      <c r="WFQ51" s="4305"/>
      <c r="WFR51" s="4306"/>
      <c r="WFS51" s="4299"/>
      <c r="WFT51" s="4300"/>
      <c r="WFU51" s="4305"/>
      <c r="WFV51" s="4304"/>
      <c r="WFW51" s="4299"/>
      <c r="WFX51" s="4300"/>
      <c r="WFY51" s="4301"/>
      <c r="WFZ51" s="4302"/>
      <c r="WGA51" s="4299"/>
      <c r="WGB51" s="2602"/>
      <c r="WGC51" s="4287"/>
      <c r="WGD51" s="4303"/>
      <c r="WGE51" s="4304"/>
      <c r="WGF51" s="2603"/>
      <c r="WGG51" s="4305"/>
      <c r="WGH51" s="4306"/>
      <c r="WGI51" s="4305"/>
      <c r="WGJ51" s="4306"/>
      <c r="WGK51" s="4299"/>
      <c r="WGL51" s="4300"/>
      <c r="WGM51" s="4305"/>
      <c r="WGN51" s="4304"/>
      <c r="WGO51" s="4299"/>
      <c r="WGP51" s="4300"/>
      <c r="WGQ51" s="4301"/>
      <c r="WGR51" s="4302"/>
      <c r="WGS51" s="4299"/>
      <c r="WGT51" s="2602"/>
      <c r="WGU51" s="4287"/>
      <c r="WGV51" s="4303"/>
      <c r="WGW51" s="4304"/>
      <c r="WGX51" s="2603"/>
      <c r="WGY51" s="4305"/>
      <c r="WGZ51" s="4306"/>
      <c r="WHA51" s="4305"/>
      <c r="WHB51" s="4306"/>
      <c r="WHC51" s="4299"/>
      <c r="WHD51" s="4300"/>
      <c r="WHE51" s="4305"/>
      <c r="WHF51" s="4304"/>
      <c r="WHG51" s="4299"/>
      <c r="WHH51" s="4300"/>
      <c r="WHI51" s="4301"/>
      <c r="WHJ51" s="4302"/>
      <c r="WHK51" s="4299"/>
      <c r="WHL51" s="2602"/>
      <c r="WHM51" s="4287"/>
      <c r="WHN51" s="4303"/>
      <c r="WHO51" s="4304"/>
      <c r="WHP51" s="2603"/>
      <c r="WHQ51" s="4305"/>
      <c r="WHR51" s="4306"/>
      <c r="WHS51" s="4305"/>
      <c r="WHT51" s="4306"/>
      <c r="WHU51" s="4299"/>
      <c r="WHV51" s="4300"/>
      <c r="WHW51" s="4305"/>
      <c r="WHX51" s="4304"/>
      <c r="WHY51" s="4299"/>
      <c r="WHZ51" s="4300"/>
      <c r="WIA51" s="4301"/>
      <c r="WIB51" s="4302"/>
      <c r="WIC51" s="4299"/>
      <c r="WID51" s="2602"/>
      <c r="WIE51" s="4287"/>
      <c r="WIF51" s="4303"/>
      <c r="WIG51" s="4304"/>
      <c r="WIH51" s="2603"/>
      <c r="WII51" s="4305"/>
      <c r="WIJ51" s="4306"/>
      <c r="WIK51" s="4305"/>
      <c r="WIL51" s="4306"/>
      <c r="WIM51" s="4299"/>
      <c r="WIN51" s="4300"/>
      <c r="WIO51" s="4305"/>
      <c r="WIP51" s="4304"/>
      <c r="WIQ51" s="4299"/>
      <c r="WIR51" s="4300"/>
      <c r="WIS51" s="4301"/>
      <c r="WIT51" s="4302"/>
      <c r="WIU51" s="4299"/>
      <c r="WIV51" s="2602"/>
      <c r="WIW51" s="4287"/>
      <c r="WIX51" s="4303"/>
      <c r="WIY51" s="4304"/>
      <c r="WIZ51" s="2603"/>
      <c r="WJA51" s="4305"/>
      <c r="WJB51" s="4306"/>
      <c r="WJC51" s="4305"/>
      <c r="WJD51" s="4306"/>
      <c r="WJE51" s="4299"/>
      <c r="WJF51" s="4300"/>
      <c r="WJG51" s="4305"/>
      <c r="WJH51" s="4304"/>
      <c r="WJI51" s="4299"/>
      <c r="WJJ51" s="4300"/>
      <c r="WJK51" s="4301"/>
      <c r="WJL51" s="4302"/>
      <c r="WJM51" s="4299"/>
      <c r="WJN51" s="2602"/>
      <c r="WJO51" s="4287"/>
      <c r="WJP51" s="4303"/>
      <c r="WJQ51" s="4304"/>
      <c r="WJR51" s="2603"/>
      <c r="WJS51" s="4305"/>
      <c r="WJT51" s="4306"/>
      <c r="WJU51" s="4305"/>
      <c r="WJV51" s="4306"/>
      <c r="WJW51" s="4299"/>
      <c r="WJX51" s="4300"/>
      <c r="WJY51" s="4305"/>
      <c r="WJZ51" s="4304"/>
      <c r="WKA51" s="4299"/>
      <c r="WKB51" s="4300"/>
      <c r="WKC51" s="4301"/>
      <c r="WKD51" s="4302"/>
      <c r="WKE51" s="4299"/>
      <c r="WKF51" s="2602"/>
      <c r="WKG51" s="4287"/>
      <c r="WKH51" s="4303"/>
      <c r="WKI51" s="4304"/>
      <c r="WKJ51" s="2603"/>
      <c r="WKK51" s="4305"/>
      <c r="WKL51" s="4306"/>
      <c r="WKM51" s="4305"/>
      <c r="WKN51" s="4306"/>
      <c r="WKO51" s="4299"/>
      <c r="WKP51" s="4300"/>
      <c r="WKQ51" s="4305"/>
      <c r="WKR51" s="4304"/>
      <c r="WKS51" s="4299"/>
      <c r="WKT51" s="4300"/>
      <c r="WKU51" s="4301"/>
      <c r="WKV51" s="4302"/>
      <c r="WKW51" s="4299"/>
      <c r="WKX51" s="2602"/>
      <c r="WKY51" s="4287"/>
      <c r="WKZ51" s="4303"/>
      <c r="WLA51" s="4304"/>
      <c r="WLB51" s="2603"/>
      <c r="WLC51" s="4305"/>
      <c r="WLD51" s="4306"/>
      <c r="WLE51" s="4305"/>
      <c r="WLF51" s="4306"/>
      <c r="WLG51" s="4299"/>
      <c r="WLH51" s="4300"/>
      <c r="WLI51" s="4305"/>
      <c r="WLJ51" s="4304"/>
      <c r="WLK51" s="4299"/>
      <c r="WLL51" s="4300"/>
      <c r="WLM51" s="4301"/>
      <c r="WLN51" s="4302"/>
      <c r="WLO51" s="4299"/>
      <c r="WLP51" s="2602"/>
      <c r="WLQ51" s="4287"/>
      <c r="WLR51" s="4303"/>
      <c r="WLS51" s="4304"/>
      <c r="WLT51" s="2603"/>
      <c r="WLU51" s="4305"/>
      <c r="WLV51" s="4306"/>
      <c r="WLW51" s="4305"/>
      <c r="WLX51" s="4306"/>
      <c r="WLY51" s="4299"/>
      <c r="WLZ51" s="4300"/>
      <c r="WMA51" s="4305"/>
      <c r="WMB51" s="4304"/>
      <c r="WMC51" s="4299"/>
      <c r="WMD51" s="4300"/>
      <c r="WME51" s="4301"/>
      <c r="WMF51" s="4302"/>
      <c r="WMG51" s="4299"/>
      <c r="WMH51" s="2602"/>
      <c r="WMI51" s="4287"/>
      <c r="WMJ51" s="4303"/>
      <c r="WMK51" s="4304"/>
      <c r="WML51" s="2603"/>
      <c r="WMM51" s="4305"/>
      <c r="WMN51" s="4306"/>
      <c r="WMO51" s="4305"/>
      <c r="WMP51" s="4306"/>
      <c r="WMQ51" s="4299"/>
      <c r="WMR51" s="4300"/>
      <c r="WMS51" s="4305"/>
      <c r="WMT51" s="4304"/>
      <c r="WMU51" s="4299"/>
      <c r="WMV51" s="4300"/>
      <c r="WMW51" s="4301"/>
      <c r="WMX51" s="4302"/>
      <c r="WMY51" s="4299"/>
      <c r="WMZ51" s="2602"/>
      <c r="WNA51" s="4287"/>
      <c r="WNB51" s="4303"/>
      <c r="WNC51" s="4304"/>
      <c r="WND51" s="2603"/>
      <c r="WNE51" s="4305"/>
      <c r="WNF51" s="4306"/>
      <c r="WNG51" s="4305"/>
      <c r="WNH51" s="4306"/>
      <c r="WNI51" s="4299"/>
      <c r="WNJ51" s="4300"/>
      <c r="WNK51" s="4305"/>
      <c r="WNL51" s="4304"/>
      <c r="WNM51" s="4299"/>
      <c r="WNN51" s="4300"/>
      <c r="WNO51" s="4301"/>
      <c r="WNP51" s="4302"/>
      <c r="WNQ51" s="4299"/>
      <c r="WNR51" s="2602"/>
      <c r="WNS51" s="4287"/>
      <c r="WNT51" s="4303"/>
      <c r="WNU51" s="4304"/>
      <c r="WNV51" s="2603"/>
      <c r="WNW51" s="4305"/>
      <c r="WNX51" s="4306"/>
      <c r="WNY51" s="4305"/>
      <c r="WNZ51" s="4306"/>
      <c r="WOA51" s="4299"/>
      <c r="WOB51" s="4300"/>
      <c r="WOC51" s="4305"/>
      <c r="WOD51" s="4304"/>
      <c r="WOE51" s="4299"/>
      <c r="WOF51" s="4300"/>
      <c r="WOG51" s="4301"/>
      <c r="WOH51" s="4302"/>
      <c r="WOI51" s="4299"/>
      <c r="WOJ51" s="2602"/>
      <c r="WOK51" s="4287"/>
      <c r="WOL51" s="4303"/>
      <c r="WOM51" s="4304"/>
      <c r="WON51" s="2603"/>
      <c r="WOO51" s="4305"/>
      <c r="WOP51" s="4306"/>
      <c r="WOQ51" s="4305"/>
      <c r="WOR51" s="4306"/>
      <c r="WOS51" s="4299"/>
      <c r="WOT51" s="4300"/>
      <c r="WOU51" s="4305"/>
      <c r="WOV51" s="4304"/>
      <c r="WOW51" s="4299"/>
      <c r="WOX51" s="4300"/>
      <c r="WOY51" s="4301"/>
      <c r="WOZ51" s="4302"/>
      <c r="WPA51" s="4299"/>
      <c r="WPB51" s="2602"/>
      <c r="WPC51" s="4287"/>
      <c r="WPD51" s="4303"/>
      <c r="WPE51" s="4304"/>
      <c r="WPF51" s="2603"/>
      <c r="WPG51" s="4305"/>
      <c r="WPH51" s="4306"/>
      <c r="WPI51" s="4305"/>
      <c r="WPJ51" s="4306"/>
      <c r="WPK51" s="4299"/>
      <c r="WPL51" s="4300"/>
      <c r="WPM51" s="4305"/>
      <c r="WPN51" s="4304"/>
      <c r="WPO51" s="4299"/>
      <c r="WPP51" s="4300"/>
      <c r="WPQ51" s="4301"/>
      <c r="WPR51" s="4302"/>
      <c r="WPS51" s="4299"/>
      <c r="WPT51" s="2602"/>
      <c r="WPU51" s="4287"/>
      <c r="WPV51" s="4303"/>
      <c r="WPW51" s="4304"/>
      <c r="WPX51" s="2603"/>
      <c r="WPY51" s="4305"/>
      <c r="WPZ51" s="4306"/>
      <c r="WQA51" s="4305"/>
      <c r="WQB51" s="4306"/>
      <c r="WQC51" s="4299"/>
      <c r="WQD51" s="4300"/>
      <c r="WQE51" s="4305"/>
      <c r="WQF51" s="4304"/>
      <c r="WQG51" s="4299"/>
      <c r="WQH51" s="4300"/>
      <c r="WQI51" s="4301"/>
      <c r="WQJ51" s="4302"/>
      <c r="WQK51" s="4299"/>
      <c r="WQL51" s="2602"/>
      <c r="WQM51" s="4287"/>
      <c r="WQN51" s="4303"/>
      <c r="WQO51" s="4304"/>
      <c r="WQP51" s="2603"/>
      <c r="WQQ51" s="4305"/>
      <c r="WQR51" s="4306"/>
      <c r="WQS51" s="4305"/>
      <c r="WQT51" s="4306"/>
      <c r="WQU51" s="4299"/>
      <c r="WQV51" s="4300"/>
      <c r="WQW51" s="4305"/>
      <c r="WQX51" s="4304"/>
      <c r="WQY51" s="4299"/>
      <c r="WQZ51" s="4300"/>
      <c r="WRA51" s="4301"/>
      <c r="WRB51" s="4302"/>
      <c r="WRC51" s="4299"/>
      <c r="WRD51" s="2602"/>
      <c r="WRE51" s="4287"/>
      <c r="WRF51" s="4303"/>
      <c r="WRG51" s="4304"/>
      <c r="WRH51" s="2603"/>
      <c r="WRI51" s="4305"/>
      <c r="WRJ51" s="4306"/>
      <c r="WRK51" s="4305"/>
      <c r="WRL51" s="4306"/>
      <c r="WRM51" s="4299"/>
      <c r="WRN51" s="4300"/>
      <c r="WRO51" s="4305"/>
      <c r="WRP51" s="4304"/>
      <c r="WRQ51" s="4299"/>
      <c r="WRR51" s="4300"/>
      <c r="WRS51" s="4301"/>
      <c r="WRT51" s="4302"/>
      <c r="WRU51" s="4299"/>
      <c r="WRV51" s="2602"/>
      <c r="WRW51" s="4287"/>
      <c r="WRX51" s="4303"/>
      <c r="WRY51" s="4304"/>
      <c r="WRZ51" s="2603"/>
      <c r="WSA51" s="4305"/>
      <c r="WSB51" s="4306"/>
      <c r="WSC51" s="4305"/>
      <c r="WSD51" s="4306"/>
      <c r="WSE51" s="4299"/>
      <c r="WSF51" s="4300"/>
      <c r="WSG51" s="4305"/>
      <c r="WSH51" s="4304"/>
      <c r="WSI51" s="4299"/>
      <c r="WSJ51" s="4300"/>
      <c r="WSK51" s="4301"/>
      <c r="WSL51" s="4302"/>
      <c r="WSM51" s="4299"/>
      <c r="WSN51" s="2602"/>
      <c r="WSO51" s="4287"/>
      <c r="WSP51" s="4303"/>
      <c r="WSQ51" s="4304"/>
      <c r="WSR51" s="2603"/>
      <c r="WSS51" s="4305"/>
      <c r="WST51" s="4306"/>
      <c r="WSU51" s="4305"/>
      <c r="WSV51" s="4306"/>
      <c r="WSW51" s="4299"/>
      <c r="WSX51" s="4300"/>
      <c r="WSY51" s="4305"/>
      <c r="WSZ51" s="4304"/>
      <c r="WTA51" s="4299"/>
      <c r="WTB51" s="4300"/>
      <c r="WTC51" s="4301"/>
      <c r="WTD51" s="4302"/>
      <c r="WTE51" s="4299"/>
      <c r="WTF51" s="2602"/>
      <c r="WTG51" s="4287"/>
      <c r="WTH51" s="4303"/>
      <c r="WTI51" s="4304"/>
      <c r="WTJ51" s="2603"/>
      <c r="WTK51" s="4305"/>
      <c r="WTL51" s="4306"/>
      <c r="WTM51" s="4305"/>
      <c r="WTN51" s="4306"/>
      <c r="WTO51" s="4299"/>
      <c r="WTP51" s="4300"/>
      <c r="WTQ51" s="4305"/>
      <c r="WTR51" s="4304"/>
      <c r="WTS51" s="4299"/>
      <c r="WTT51" s="4300"/>
      <c r="WTU51" s="4301"/>
      <c r="WTV51" s="4302"/>
      <c r="WTW51" s="4299"/>
      <c r="WTX51" s="2602"/>
      <c r="WTY51" s="4287"/>
      <c r="WTZ51" s="4303"/>
      <c r="WUA51" s="4304"/>
      <c r="WUB51" s="2603"/>
      <c r="WUC51" s="4305"/>
      <c r="WUD51" s="4306"/>
      <c r="WUE51" s="4305"/>
      <c r="WUF51" s="4306"/>
      <c r="WUG51" s="4299"/>
      <c r="WUH51" s="4300"/>
      <c r="WUI51" s="4305"/>
      <c r="WUJ51" s="4304"/>
      <c r="WUK51" s="4299"/>
      <c r="WUL51" s="4300"/>
      <c r="WUM51" s="4301"/>
      <c r="WUN51" s="4302"/>
      <c r="WUO51" s="4299"/>
      <c r="WUP51" s="2602"/>
      <c r="WUQ51" s="4287"/>
      <c r="WUR51" s="4303"/>
      <c r="WUS51" s="4304"/>
      <c r="WUT51" s="2603"/>
      <c r="WUU51" s="4305"/>
      <c r="WUV51" s="4306"/>
      <c r="WUW51" s="4305"/>
      <c r="WUX51" s="4306"/>
      <c r="WUY51" s="4299"/>
      <c r="WUZ51" s="4300"/>
      <c r="WVA51" s="4305"/>
      <c r="WVB51" s="4304"/>
      <c r="WVC51" s="4299"/>
      <c r="WVD51" s="4300"/>
      <c r="WVE51" s="4301"/>
      <c r="WVF51" s="4302"/>
      <c r="WVG51" s="4299"/>
      <c r="WVH51" s="2602"/>
      <c r="WVI51" s="4287"/>
      <c r="WVJ51" s="4303"/>
      <c r="WVK51" s="4304"/>
      <c r="WVL51" s="2603"/>
      <c r="WVM51" s="4305"/>
      <c r="WVN51" s="4306"/>
      <c r="WVO51" s="4305"/>
      <c r="WVP51" s="4306"/>
      <c r="WVQ51" s="4299"/>
      <c r="WVR51" s="4300"/>
      <c r="WVS51" s="4305"/>
      <c r="WVT51" s="4304"/>
      <c r="WVU51" s="4299"/>
      <c r="WVV51" s="4300"/>
      <c r="WVW51" s="4301"/>
      <c r="WVX51" s="4302"/>
      <c r="WVY51" s="4299"/>
      <c r="WVZ51" s="2602"/>
      <c r="WWA51" s="4287"/>
      <c r="WWB51" s="4303"/>
      <c r="WWC51" s="4304"/>
      <c r="WWD51" s="2603"/>
      <c r="WWE51" s="4305"/>
      <c r="WWF51" s="4306"/>
      <c r="WWG51" s="4305"/>
      <c r="WWH51" s="4306"/>
      <c r="WWI51" s="4299"/>
      <c r="WWJ51" s="4300"/>
      <c r="WWK51" s="4305"/>
      <c r="WWL51" s="4304"/>
      <c r="WWM51" s="4299"/>
      <c r="WWN51" s="4300"/>
      <c r="WWO51" s="4301"/>
      <c r="WWP51" s="4302"/>
      <c r="WWQ51" s="4299"/>
      <c r="WWR51" s="2602"/>
      <c r="WWS51" s="4287"/>
      <c r="WWT51" s="4303"/>
      <c r="WWU51" s="4304"/>
      <c r="WWV51" s="2603"/>
      <c r="WWW51" s="4305"/>
      <c r="WWX51" s="4306"/>
      <c r="WWY51" s="4305"/>
      <c r="WWZ51" s="4306"/>
      <c r="WXA51" s="4299"/>
      <c r="WXB51" s="4300"/>
      <c r="WXC51" s="4305"/>
      <c r="WXD51" s="4304"/>
      <c r="WXE51" s="4299"/>
      <c r="WXF51" s="4300"/>
      <c r="WXG51" s="4301"/>
      <c r="WXH51" s="4302"/>
      <c r="WXI51" s="4299"/>
      <c r="WXJ51" s="2602"/>
      <c r="WXK51" s="4287"/>
      <c r="WXL51" s="4303"/>
      <c r="WXM51" s="4304"/>
      <c r="WXN51" s="2603"/>
      <c r="WXO51" s="4305"/>
      <c r="WXP51" s="4306"/>
      <c r="WXQ51" s="4305"/>
      <c r="WXR51" s="4306"/>
      <c r="WXS51" s="4299"/>
      <c r="WXT51" s="4300"/>
      <c r="WXU51" s="4305"/>
      <c r="WXV51" s="4304"/>
      <c r="WXW51" s="4299"/>
      <c r="WXX51" s="4300"/>
      <c r="WXY51" s="4301"/>
      <c r="WXZ51" s="4302"/>
      <c r="WYA51" s="4299"/>
      <c r="WYB51" s="2602"/>
      <c r="WYC51" s="4287"/>
      <c r="WYD51" s="4303"/>
      <c r="WYE51" s="4304"/>
      <c r="WYF51" s="2603"/>
      <c r="WYG51" s="4305"/>
      <c r="WYH51" s="4306"/>
      <c r="WYI51" s="4305"/>
      <c r="WYJ51" s="4306"/>
      <c r="WYK51" s="4299"/>
      <c r="WYL51" s="4300"/>
      <c r="WYM51" s="4305"/>
      <c r="WYN51" s="4304"/>
      <c r="WYO51" s="4299"/>
      <c r="WYP51" s="4300"/>
      <c r="WYQ51" s="4301"/>
      <c r="WYR51" s="4302"/>
      <c r="WYS51" s="4299"/>
      <c r="WYT51" s="2602"/>
      <c r="WYU51" s="4287"/>
      <c r="WYV51" s="4303"/>
      <c r="WYW51" s="4304"/>
      <c r="WYX51" s="2603"/>
      <c r="WYY51" s="4305"/>
      <c r="WYZ51" s="4306"/>
      <c r="WZA51" s="4305"/>
      <c r="WZB51" s="4306"/>
      <c r="WZC51" s="4299"/>
      <c r="WZD51" s="4300"/>
      <c r="WZE51" s="4305"/>
      <c r="WZF51" s="4304"/>
      <c r="WZG51" s="4299"/>
      <c r="WZH51" s="4300"/>
      <c r="WZI51" s="4301"/>
      <c r="WZJ51" s="4302"/>
      <c r="WZK51" s="4299"/>
      <c r="WZL51" s="2602"/>
      <c r="WZM51" s="4287"/>
      <c r="WZN51" s="4303"/>
      <c r="WZO51" s="4304"/>
      <c r="WZP51" s="2603"/>
      <c r="WZQ51" s="4305"/>
      <c r="WZR51" s="4306"/>
      <c r="WZS51" s="4305"/>
      <c r="WZT51" s="4306"/>
      <c r="WZU51" s="4299"/>
      <c r="WZV51" s="4300"/>
      <c r="WZW51" s="4305"/>
      <c r="WZX51" s="4304"/>
      <c r="WZY51" s="4299"/>
      <c r="WZZ51" s="4300"/>
      <c r="XAA51" s="4301"/>
      <c r="XAB51" s="4302"/>
      <c r="XAC51" s="4299"/>
      <c r="XAD51" s="2602"/>
      <c r="XAE51" s="4287"/>
      <c r="XAF51" s="4303"/>
      <c r="XAG51" s="4304"/>
      <c r="XAH51" s="2603"/>
      <c r="XAI51" s="4305"/>
      <c r="XAJ51" s="4306"/>
      <c r="XAK51" s="4305"/>
      <c r="XAL51" s="4306"/>
      <c r="XAM51" s="4299"/>
      <c r="XAN51" s="4300"/>
      <c r="XAO51" s="4305"/>
      <c r="XAP51" s="4304"/>
      <c r="XAQ51" s="4299"/>
      <c r="XAR51" s="4300"/>
      <c r="XAS51" s="4301"/>
      <c r="XAT51" s="4302"/>
      <c r="XAU51" s="4299"/>
      <c r="XAV51" s="2602"/>
      <c r="XAW51" s="4287"/>
      <c r="XAX51" s="4303"/>
      <c r="XAY51" s="4304"/>
      <c r="XAZ51" s="2603"/>
      <c r="XBA51" s="4305"/>
      <c r="XBB51" s="4306"/>
      <c r="XBC51" s="4305"/>
      <c r="XBD51" s="4306"/>
      <c r="XBE51" s="4299"/>
      <c r="XBF51" s="4300"/>
      <c r="XBG51" s="4305"/>
      <c r="XBH51" s="4304"/>
      <c r="XBI51" s="4299"/>
      <c r="XBJ51" s="4300"/>
      <c r="XBK51" s="4301"/>
      <c r="XBL51" s="4302"/>
      <c r="XBM51" s="4299"/>
      <c r="XBN51" s="2602"/>
      <c r="XBO51" s="4287"/>
      <c r="XBP51" s="4303"/>
      <c r="XBQ51" s="4304"/>
      <c r="XBR51" s="2603"/>
      <c r="XBS51" s="4305"/>
      <c r="XBT51" s="4306"/>
      <c r="XBU51" s="4305"/>
      <c r="XBV51" s="4306"/>
      <c r="XBW51" s="4299"/>
      <c r="XBX51" s="4300"/>
      <c r="XBY51" s="4305"/>
      <c r="XBZ51" s="4304"/>
      <c r="XCA51" s="4299"/>
      <c r="XCB51" s="4300"/>
      <c r="XCC51" s="4301"/>
      <c r="XCD51" s="4302"/>
      <c r="XCE51" s="4299"/>
      <c r="XCF51" s="2602"/>
      <c r="XCG51" s="4287"/>
      <c r="XCH51" s="4303"/>
      <c r="XCI51" s="4304"/>
      <c r="XCJ51" s="2603"/>
      <c r="XCK51" s="4305"/>
      <c r="XCL51" s="4306"/>
      <c r="XCM51" s="4305"/>
      <c r="XCN51" s="4306"/>
      <c r="XCO51" s="4299"/>
      <c r="XCP51" s="4300"/>
      <c r="XCQ51" s="4305"/>
      <c r="XCR51" s="4304"/>
      <c r="XCS51" s="4299"/>
      <c r="XCT51" s="4300"/>
      <c r="XCU51" s="4301"/>
      <c r="XCV51" s="4302"/>
      <c r="XCW51" s="4299"/>
      <c r="XCX51" s="2602"/>
      <c r="XCY51" s="4287"/>
      <c r="XCZ51" s="4303"/>
      <c r="XDA51" s="4304"/>
      <c r="XDB51" s="2603"/>
      <c r="XDC51" s="4305"/>
      <c r="XDD51" s="4306"/>
      <c r="XDE51" s="4305"/>
      <c r="XDF51" s="4306"/>
      <c r="XDG51" s="4299"/>
      <c r="XDH51" s="4300"/>
      <c r="XDI51" s="4305"/>
      <c r="XDJ51" s="4304"/>
      <c r="XDK51" s="4299"/>
      <c r="XDL51" s="4300"/>
      <c r="XDM51" s="4301"/>
      <c r="XDN51" s="4302"/>
      <c r="XDO51" s="4299"/>
      <c r="XDP51" s="2602"/>
      <c r="XDQ51" s="4287"/>
      <c r="XDR51" s="4303"/>
      <c r="XDS51" s="4304"/>
      <c r="XDT51" s="2603"/>
      <c r="XDU51" s="4305"/>
      <c r="XDV51" s="4306"/>
      <c r="XDW51" s="4305"/>
      <c r="XDX51" s="4306"/>
      <c r="XDY51" s="4299"/>
      <c r="XDZ51" s="4300"/>
      <c r="XEA51" s="4305"/>
      <c r="XEB51" s="4304"/>
      <c r="XEC51" s="4299"/>
      <c r="XED51" s="4300"/>
      <c r="XEE51" s="4301"/>
      <c r="XEF51" s="4302"/>
      <c r="XEG51" s="4299"/>
      <c r="XEH51" s="2602"/>
      <c r="XEI51" s="4287"/>
      <c r="XEJ51" s="4303"/>
      <c r="XEK51" s="4304"/>
      <c r="XEL51" s="2603"/>
      <c r="XEM51" s="4305"/>
      <c r="XEN51" s="4306"/>
      <c r="XEO51" s="4305"/>
      <c r="XEP51" s="4306"/>
      <c r="XEQ51" s="4299"/>
      <c r="XER51" s="4300"/>
      <c r="XES51" s="4305"/>
      <c r="XET51" s="4304"/>
      <c r="XEU51" s="4299"/>
      <c r="XEV51" s="4300"/>
      <c r="XEW51" s="4301"/>
      <c r="XEX51" s="4302"/>
      <c r="XEY51" s="4299"/>
      <c r="XEZ51" s="2602"/>
      <c r="XFA51" s="4287"/>
      <c r="XFB51" s="4303"/>
      <c r="XFC51" s="4304"/>
      <c r="XFD51" s="2603"/>
    </row>
    <row r="52" spans="1:16384" s="1689" customFormat="1" ht="15.75">
      <c r="A52" s="4295" t="str">
        <f>'General TPUM'!B52</f>
        <v>Bili Adventist Primary School</v>
      </c>
      <c r="B52" s="4296">
        <v>4</v>
      </c>
      <c r="C52" s="4289"/>
      <c r="D52" s="757">
        <f t="shared" si="11"/>
        <v>4</v>
      </c>
      <c r="E52" s="4307"/>
      <c r="F52" s="4308"/>
      <c r="G52" s="4281">
        <v>4</v>
      </c>
      <c r="H52" s="4281"/>
      <c r="I52" s="4281"/>
      <c r="J52" s="4281"/>
      <c r="K52" s="4297">
        <v>2</v>
      </c>
      <c r="L52" s="4289"/>
      <c r="M52" s="4297"/>
      <c r="N52" s="4289"/>
      <c r="O52" s="4297">
        <v>4</v>
      </c>
      <c r="P52" s="4289"/>
      <c r="Q52" s="4298">
        <v>4</v>
      </c>
      <c r="R52" s="2604"/>
      <c r="T52" s="233">
        <v>4</v>
      </c>
      <c r="U52" s="1682"/>
    </row>
    <row r="53" spans="1:16384" s="1689" customFormat="1" ht="24">
      <c r="A53" s="4295" t="str">
        <f>'General TPUM'!B53</f>
        <v>Boboe Adventist Primary School</v>
      </c>
      <c r="B53" s="4296">
        <v>4</v>
      </c>
      <c r="C53" s="4289"/>
      <c r="D53" s="757">
        <f t="shared" si="11"/>
        <v>4</v>
      </c>
      <c r="E53" s="4307"/>
      <c r="F53" s="4308"/>
      <c r="G53" s="4281">
        <v>4</v>
      </c>
      <c r="H53" s="4281"/>
      <c r="I53" s="4281"/>
      <c r="J53" s="4281"/>
      <c r="K53" s="4297">
        <v>2</v>
      </c>
      <c r="L53" s="4289"/>
      <c r="M53" s="4297"/>
      <c r="N53" s="4289"/>
      <c r="O53" s="4297">
        <v>4</v>
      </c>
      <c r="P53" s="4289"/>
      <c r="Q53" s="4298">
        <v>4</v>
      </c>
      <c r="R53" s="2604"/>
      <c r="T53" s="233">
        <v>4</v>
      </c>
      <c r="U53" s="1682"/>
    </row>
    <row r="54" spans="1:16384" s="1689" customFormat="1" ht="24">
      <c r="A54" s="4295" t="str">
        <f>'General TPUM'!B54</f>
        <v>Buinitusu Adventist Primary School</v>
      </c>
      <c r="B54" s="4296">
        <v>3</v>
      </c>
      <c r="C54" s="4289"/>
      <c r="D54" s="757">
        <f t="shared" si="11"/>
        <v>3</v>
      </c>
      <c r="E54" s="4307"/>
      <c r="F54" s="4308"/>
      <c r="G54" s="4281">
        <v>3</v>
      </c>
      <c r="H54" s="4281"/>
      <c r="I54" s="4281"/>
      <c r="J54" s="4281"/>
      <c r="K54" s="4297">
        <v>1</v>
      </c>
      <c r="L54" s="4289"/>
      <c r="M54" s="4297"/>
      <c r="N54" s="4289"/>
      <c r="O54" s="4297">
        <v>3</v>
      </c>
      <c r="P54" s="4289"/>
      <c r="Q54" s="4298">
        <v>3</v>
      </c>
      <c r="R54" s="2604"/>
      <c r="T54" s="233">
        <v>3</v>
      </c>
      <c r="U54" s="1682"/>
    </row>
    <row r="55" spans="1:16384" s="1689" customFormat="1" ht="24">
      <c r="A55" s="4295" t="str">
        <f>'General TPUM'!B55</f>
        <v>Bulungali Adventist Primary School</v>
      </c>
      <c r="B55" s="4296">
        <v>7</v>
      </c>
      <c r="C55" s="4289"/>
      <c r="D55" s="757">
        <f t="shared" si="11"/>
        <v>7</v>
      </c>
      <c r="E55" s="4307"/>
      <c r="F55" s="4308"/>
      <c r="G55" s="4281">
        <v>7</v>
      </c>
      <c r="H55" s="4281"/>
      <c r="I55" s="4281"/>
      <c r="J55" s="4281"/>
      <c r="K55" s="4297">
        <v>3</v>
      </c>
      <c r="L55" s="4289"/>
      <c r="M55" s="4297"/>
      <c r="N55" s="4289"/>
      <c r="O55" s="4297">
        <v>7</v>
      </c>
      <c r="P55" s="4289"/>
      <c r="Q55" s="4298">
        <v>7</v>
      </c>
      <c r="R55" s="2604"/>
      <c r="T55" s="233">
        <v>7</v>
      </c>
      <c r="U55" s="1682"/>
    </row>
    <row r="56" spans="1:16384" s="1689" customFormat="1" ht="15.75">
      <c r="A56" s="4295" t="str">
        <f>'General TPUM'!B56</f>
        <v>Buri Adventist Primary School</v>
      </c>
      <c r="B56" s="4296">
        <v>7</v>
      </c>
      <c r="C56" s="4289"/>
      <c r="D56" s="757">
        <f t="shared" si="11"/>
        <v>7</v>
      </c>
      <c r="E56" s="4307"/>
      <c r="F56" s="4308"/>
      <c r="G56" s="4281">
        <v>7</v>
      </c>
      <c r="H56" s="4281"/>
      <c r="I56" s="4281"/>
      <c r="J56" s="4281"/>
      <c r="K56" s="4297">
        <v>3</v>
      </c>
      <c r="L56" s="4289"/>
      <c r="M56" s="4297"/>
      <c r="N56" s="4289"/>
      <c r="O56" s="4297">
        <v>7</v>
      </c>
      <c r="P56" s="4289"/>
      <c r="Q56" s="4298">
        <v>7</v>
      </c>
      <c r="R56" s="2604"/>
      <c r="T56" s="233">
        <v>7</v>
      </c>
      <c r="U56" s="1682"/>
    </row>
    <row r="57" spans="1:16384" s="1689" customFormat="1" ht="24">
      <c r="A57" s="4295" t="str">
        <f>'General TPUM'!B57</f>
        <v>Burns Creek Adventist Community High School</v>
      </c>
      <c r="B57" s="4296">
        <v>15</v>
      </c>
      <c r="C57" s="4289">
        <v>22</v>
      </c>
      <c r="D57" s="757">
        <f t="shared" si="11"/>
        <v>37</v>
      </c>
      <c r="E57" s="4307"/>
      <c r="F57" s="4308"/>
      <c r="G57" s="4281">
        <v>15</v>
      </c>
      <c r="H57" s="4281"/>
      <c r="I57" s="4281">
        <v>22</v>
      </c>
      <c r="J57" s="4281"/>
      <c r="K57" s="4297">
        <v>9</v>
      </c>
      <c r="L57" s="4289">
        <v>11</v>
      </c>
      <c r="M57" s="4297">
        <v>1</v>
      </c>
      <c r="N57" s="4289">
        <v>16</v>
      </c>
      <c r="O57" s="4297">
        <v>15</v>
      </c>
      <c r="P57" s="4289">
        <v>22</v>
      </c>
      <c r="Q57" s="4298">
        <v>15</v>
      </c>
      <c r="R57" s="2604">
        <v>22</v>
      </c>
      <c r="T57" s="233">
        <v>15</v>
      </c>
      <c r="U57" s="1682">
        <v>22</v>
      </c>
    </row>
    <row r="58" spans="1:16384" s="1689" customFormat="1" ht="24">
      <c r="A58" s="4295" t="str">
        <f>'General TPUM'!B58</f>
        <v>Buruku Adventist Community High School</v>
      </c>
      <c r="B58" s="4296">
        <v>7</v>
      </c>
      <c r="C58" s="4289">
        <v>11</v>
      </c>
      <c r="D58" s="757">
        <f t="shared" si="11"/>
        <v>18</v>
      </c>
      <c r="E58" s="4307"/>
      <c r="F58" s="4308"/>
      <c r="G58" s="4281">
        <v>7</v>
      </c>
      <c r="H58" s="4281"/>
      <c r="I58" s="4281">
        <v>11</v>
      </c>
      <c r="J58" s="4281"/>
      <c r="K58" s="4297">
        <v>2</v>
      </c>
      <c r="L58" s="4289">
        <v>2</v>
      </c>
      <c r="M58" s="4297"/>
      <c r="N58" s="4289">
        <v>3</v>
      </c>
      <c r="O58" s="4297">
        <v>7</v>
      </c>
      <c r="P58" s="4289">
        <v>11</v>
      </c>
      <c r="Q58" s="4298">
        <v>7</v>
      </c>
      <c r="R58" s="2604">
        <v>11</v>
      </c>
      <c r="T58" s="233">
        <v>7</v>
      </c>
      <c r="U58" s="1682">
        <v>11</v>
      </c>
    </row>
    <row r="59" spans="1:16384" s="1689" customFormat="1" ht="24">
      <c r="A59" s="4295" t="str">
        <f>'General TPUM'!B59</f>
        <v>Ghatere Adventist Primary School</v>
      </c>
      <c r="B59" s="4296">
        <v>3</v>
      </c>
      <c r="C59" s="4289"/>
      <c r="D59" s="757">
        <f t="shared" si="11"/>
        <v>3</v>
      </c>
      <c r="E59" s="4307"/>
      <c r="F59" s="4308"/>
      <c r="G59" s="4281">
        <v>3</v>
      </c>
      <c r="H59" s="4281"/>
      <c r="I59" s="4281"/>
      <c r="J59" s="4281"/>
      <c r="K59" s="4297">
        <v>0</v>
      </c>
      <c r="L59" s="4289"/>
      <c r="M59" s="4297"/>
      <c r="N59" s="4289"/>
      <c r="O59" s="4297">
        <v>3</v>
      </c>
      <c r="P59" s="4289"/>
      <c r="Q59" s="4298">
        <v>3</v>
      </c>
      <c r="R59" s="2604"/>
      <c r="T59" s="233">
        <v>3</v>
      </c>
      <c r="U59" s="1682"/>
    </row>
    <row r="60" spans="1:16384" s="1689" customFormat="1" ht="24">
      <c r="A60" s="4295" t="s">
        <v>796</v>
      </c>
      <c r="B60" s="4296">
        <v>8</v>
      </c>
      <c r="C60" s="4289">
        <v>5</v>
      </c>
      <c r="D60" s="757">
        <f t="shared" si="11"/>
        <v>13</v>
      </c>
      <c r="E60" s="4307"/>
      <c r="F60" s="4308"/>
      <c r="G60" s="4281">
        <v>8</v>
      </c>
      <c r="H60" s="4281"/>
      <c r="I60" s="4281">
        <v>5</v>
      </c>
      <c r="J60" s="4281"/>
      <c r="K60" s="4297">
        <v>1</v>
      </c>
      <c r="L60" s="4289">
        <v>1</v>
      </c>
      <c r="M60" s="4297"/>
      <c r="N60" s="4289">
        <v>2</v>
      </c>
      <c r="O60" s="4297">
        <v>8</v>
      </c>
      <c r="P60" s="4289">
        <v>5</v>
      </c>
      <c r="Q60" s="4298">
        <v>8</v>
      </c>
      <c r="R60" s="2604">
        <v>5</v>
      </c>
      <c r="T60" s="233">
        <v>8</v>
      </c>
      <c r="U60" s="1682">
        <v>5</v>
      </c>
    </row>
    <row r="61" spans="1:16384" s="1689" customFormat="1" ht="24">
      <c r="A61" s="4295" t="str">
        <f>'General TPUM'!B61</f>
        <v>Gwaunasu Adventist Community High School</v>
      </c>
      <c r="B61" s="4296">
        <v>8</v>
      </c>
      <c r="C61" s="4289">
        <v>11</v>
      </c>
      <c r="D61" s="757">
        <f t="shared" si="11"/>
        <v>19</v>
      </c>
      <c r="E61" s="4307"/>
      <c r="F61" s="4308"/>
      <c r="G61" s="4281">
        <v>8</v>
      </c>
      <c r="H61" s="4281"/>
      <c r="I61" s="4281">
        <v>11</v>
      </c>
      <c r="J61" s="4281"/>
      <c r="K61" s="4297">
        <v>4</v>
      </c>
      <c r="L61" s="4289">
        <v>1</v>
      </c>
      <c r="M61" s="4297"/>
      <c r="N61" s="4289"/>
      <c r="O61" s="4297">
        <v>8</v>
      </c>
      <c r="P61" s="4289">
        <v>11</v>
      </c>
      <c r="Q61" s="4298">
        <v>8</v>
      </c>
      <c r="R61" s="2604">
        <v>11</v>
      </c>
      <c r="T61" s="233">
        <v>8</v>
      </c>
      <c r="U61" s="1682">
        <v>11</v>
      </c>
    </row>
    <row r="62" spans="1:16384" s="1689" customFormat="1" ht="24">
      <c r="A62" s="4295" t="str">
        <f>'General TPUM'!B62</f>
        <v>Haiparia Adventist Primary School</v>
      </c>
      <c r="B62" s="4296">
        <v>4</v>
      </c>
      <c r="C62" s="4289"/>
      <c r="D62" s="757">
        <f t="shared" si="11"/>
        <v>4</v>
      </c>
      <c r="E62" s="4307"/>
      <c r="F62" s="4308"/>
      <c r="G62" s="4281">
        <v>4</v>
      </c>
      <c r="H62" s="4281"/>
      <c r="I62" s="4281"/>
      <c r="J62" s="4281"/>
      <c r="K62" s="4297">
        <v>2</v>
      </c>
      <c r="L62" s="4289"/>
      <c r="M62" s="4297"/>
      <c r="N62" s="4289"/>
      <c r="O62" s="4297">
        <v>4</v>
      </c>
      <c r="P62" s="4289"/>
      <c r="Q62" s="4298">
        <v>4</v>
      </c>
      <c r="R62" s="2604"/>
      <c r="T62" s="233">
        <v>4</v>
      </c>
      <c r="U62" s="1682"/>
    </row>
    <row r="63" spans="1:16384" s="1689" customFormat="1" ht="24">
      <c r="A63" s="4295" t="str">
        <f>'General TPUM'!B63</f>
        <v>Hinakole Adventist Primary School</v>
      </c>
      <c r="B63" s="4296">
        <v>6</v>
      </c>
      <c r="C63" s="4289"/>
      <c r="D63" s="757">
        <f t="shared" si="11"/>
        <v>6</v>
      </c>
      <c r="E63" s="4307"/>
      <c r="F63" s="4308"/>
      <c r="G63" s="4281">
        <v>6</v>
      </c>
      <c r="H63" s="4281"/>
      <c r="I63" s="4281"/>
      <c r="J63" s="4281"/>
      <c r="K63" s="4297">
        <v>4</v>
      </c>
      <c r="L63" s="4289"/>
      <c r="M63" s="4297"/>
      <c r="N63" s="4289"/>
      <c r="O63" s="4297">
        <v>6</v>
      </c>
      <c r="P63" s="4289"/>
      <c r="Q63" s="4298">
        <v>6</v>
      </c>
      <c r="R63" s="2604"/>
      <c r="T63" s="233">
        <v>6</v>
      </c>
      <c r="U63" s="1682"/>
    </row>
    <row r="64" spans="1:16384" s="1689" customFormat="1" ht="24">
      <c r="A64" s="4295" t="str">
        <f>'General TPUM'!B64</f>
        <v>Horohana Adventist Primary School</v>
      </c>
      <c r="B64" s="4296">
        <v>5</v>
      </c>
      <c r="C64" s="4289"/>
      <c r="D64" s="757">
        <f t="shared" si="11"/>
        <v>5</v>
      </c>
      <c r="E64" s="4307"/>
      <c r="F64" s="4308"/>
      <c r="G64" s="4281">
        <v>5</v>
      </c>
      <c r="H64" s="4281"/>
      <c r="I64" s="4281"/>
      <c r="J64" s="4281"/>
      <c r="K64" s="4297">
        <v>3</v>
      </c>
      <c r="L64" s="4289"/>
      <c r="M64" s="4297"/>
      <c r="N64" s="4289"/>
      <c r="O64" s="4297">
        <v>5</v>
      </c>
      <c r="P64" s="4289"/>
      <c r="Q64" s="4298">
        <v>5</v>
      </c>
      <c r="R64" s="2604"/>
      <c r="T64" s="233">
        <v>5</v>
      </c>
      <c r="U64" s="1682"/>
    </row>
    <row r="65" spans="1:16384" s="1689" customFormat="1" ht="24">
      <c r="A65" s="4295" t="str">
        <f>'General TPUM'!B65</f>
        <v>Hovi Adventist Primary School (Ext Kupikolo)</v>
      </c>
      <c r="B65" s="4296">
        <v>5</v>
      </c>
      <c r="C65" s="4289">
        <v>5</v>
      </c>
      <c r="D65" s="757">
        <f t="shared" si="11"/>
        <v>10</v>
      </c>
      <c r="E65" s="4307"/>
      <c r="F65" s="4308"/>
      <c r="G65" s="4281">
        <v>5</v>
      </c>
      <c r="H65" s="4281"/>
      <c r="I65" s="4281">
        <v>5</v>
      </c>
      <c r="J65" s="4281"/>
      <c r="K65" s="4297"/>
      <c r="L65" s="4289"/>
      <c r="M65" s="4297"/>
      <c r="N65" s="4289"/>
      <c r="O65" s="4297">
        <v>5</v>
      </c>
      <c r="P65" s="4289">
        <v>5</v>
      </c>
      <c r="Q65" s="4298">
        <v>5</v>
      </c>
      <c r="R65" s="2604">
        <v>5</v>
      </c>
      <c r="T65" s="233">
        <v>5</v>
      </c>
      <c r="U65" s="1682">
        <v>5</v>
      </c>
    </row>
    <row r="66" spans="1:16384" s="1689" customFormat="1" ht="15.75">
      <c r="A66" s="4295" t="str">
        <f>'General TPUM'!B66</f>
        <v>Imbo Adventist Primary School</v>
      </c>
      <c r="B66" s="4296">
        <v>8</v>
      </c>
      <c r="C66" s="4289">
        <v>5</v>
      </c>
      <c r="D66" s="757">
        <f t="shared" si="11"/>
        <v>13</v>
      </c>
      <c r="E66" s="4307"/>
      <c r="F66" s="4308"/>
      <c r="G66" s="4281">
        <v>8</v>
      </c>
      <c r="H66" s="4281"/>
      <c r="I66" s="4281">
        <v>5</v>
      </c>
      <c r="J66" s="4281"/>
      <c r="K66" s="4297">
        <v>3</v>
      </c>
      <c r="L66" s="4289"/>
      <c r="M66" s="4297"/>
      <c r="N66" s="4289"/>
      <c r="O66" s="4297">
        <v>8</v>
      </c>
      <c r="P66" s="4289">
        <v>5</v>
      </c>
      <c r="Q66" s="4298">
        <v>8</v>
      </c>
      <c r="R66" s="2604">
        <v>5</v>
      </c>
      <c r="T66" s="233">
        <v>8</v>
      </c>
      <c r="U66" s="1682">
        <v>5</v>
      </c>
    </row>
    <row r="67" spans="1:16384" s="1689" customFormat="1" ht="15.75">
      <c r="A67" s="4295" t="str">
        <f>'General TPUM'!B67</f>
        <v>Iriri Adventist Primary School</v>
      </c>
      <c r="B67" s="4296">
        <v>5</v>
      </c>
      <c r="C67" s="4289"/>
      <c r="D67" s="757">
        <f t="shared" si="11"/>
        <v>5</v>
      </c>
      <c r="E67" s="4307"/>
      <c r="F67" s="4308"/>
      <c r="G67" s="4281">
        <v>5</v>
      </c>
      <c r="H67" s="4281"/>
      <c r="I67" s="4281"/>
      <c r="J67" s="4281"/>
      <c r="K67" s="4297">
        <v>4</v>
      </c>
      <c r="L67" s="4289"/>
      <c r="M67" s="4297"/>
      <c r="N67" s="4289"/>
      <c r="O67" s="4297">
        <v>5</v>
      </c>
      <c r="P67" s="4289"/>
      <c r="Q67" s="4298">
        <v>5</v>
      </c>
      <c r="R67" s="2604"/>
      <c r="T67" s="233">
        <v>5</v>
      </c>
      <c r="U67" s="1682"/>
    </row>
    <row r="68" spans="1:16384" s="1689" customFormat="1" ht="24">
      <c r="A68" s="4295" t="str">
        <f>'General TPUM'!B68</f>
        <v>Jack Harbour Adventist Primary School</v>
      </c>
      <c r="B68" s="4296">
        <v>4</v>
      </c>
      <c r="C68" s="4289"/>
      <c r="D68" s="757">
        <f t="shared" si="11"/>
        <v>4</v>
      </c>
      <c r="E68" s="4307"/>
      <c r="F68" s="4308"/>
      <c r="G68" s="4281">
        <v>4</v>
      </c>
      <c r="H68" s="4281"/>
      <c r="I68" s="4281"/>
      <c r="J68" s="4281"/>
      <c r="K68" s="4297">
        <v>3</v>
      </c>
      <c r="L68" s="4289"/>
      <c r="M68" s="4297"/>
      <c r="N68" s="4289"/>
      <c r="O68" s="4297">
        <v>3</v>
      </c>
      <c r="P68" s="4289"/>
      <c r="Q68" s="4298">
        <v>3</v>
      </c>
      <c r="R68" s="2604"/>
      <c r="T68" s="233">
        <v>4</v>
      </c>
      <c r="U68" s="1682"/>
    </row>
    <row r="69" spans="1:16384" s="1689" customFormat="1" ht="15.75">
      <c r="A69" s="4295" t="str">
        <f>'General TPUM'!B69</f>
        <v>Jare Adventist Primary School</v>
      </c>
      <c r="B69" s="4296">
        <v>3</v>
      </c>
      <c r="C69" s="4289"/>
      <c r="D69" s="757">
        <f t="shared" si="11"/>
        <v>3</v>
      </c>
      <c r="E69" s="4307"/>
      <c r="F69" s="4308"/>
      <c r="G69" s="4281">
        <v>3</v>
      </c>
      <c r="H69" s="4281"/>
      <c r="I69" s="4281"/>
      <c r="J69" s="4281"/>
      <c r="K69" s="4297">
        <v>2</v>
      </c>
      <c r="L69" s="4289"/>
      <c r="M69" s="4297"/>
      <c r="N69" s="4289"/>
      <c r="O69" s="4297">
        <v>3</v>
      </c>
      <c r="P69" s="4289"/>
      <c r="Q69" s="4298">
        <v>3</v>
      </c>
      <c r="R69" s="2604"/>
      <c r="T69" s="233">
        <v>3</v>
      </c>
      <c r="U69" s="1682"/>
    </row>
    <row r="70" spans="1:16384" s="1689" customFormat="1" ht="15.75">
      <c r="A70" s="4295" t="str">
        <f>'General TPUM'!B70</f>
        <v>Jella Adventist Primary School</v>
      </c>
      <c r="B70" s="4296">
        <v>5</v>
      </c>
      <c r="C70" s="4289"/>
      <c r="D70" s="757">
        <f t="shared" si="11"/>
        <v>5</v>
      </c>
      <c r="E70" s="4307"/>
      <c r="F70" s="4308"/>
      <c r="G70" s="4281">
        <v>5</v>
      </c>
      <c r="H70" s="4281"/>
      <c r="I70" s="4281"/>
      <c r="J70" s="4281"/>
      <c r="K70" s="4297">
        <v>5</v>
      </c>
      <c r="L70" s="4289"/>
      <c r="M70" s="4297"/>
      <c r="N70" s="4289"/>
      <c r="O70" s="4297">
        <v>5</v>
      </c>
      <c r="P70" s="4289"/>
      <c r="Q70" s="4298">
        <v>5</v>
      </c>
      <c r="R70" s="2604"/>
      <c r="T70" s="233">
        <v>5</v>
      </c>
      <c r="U70" s="1682"/>
    </row>
    <row r="71" spans="1:16384" s="1689" customFormat="1" ht="18" customHeight="1">
      <c r="A71" s="4295" t="str">
        <f>'General TPUM'!B71</f>
        <v>Jones  Adventist Primary School</v>
      </c>
      <c r="B71" s="4296">
        <v>4</v>
      </c>
      <c r="C71" s="4289">
        <v>22</v>
      </c>
      <c r="D71" s="757">
        <f t="shared" si="11"/>
        <v>26</v>
      </c>
      <c r="E71" s="4307"/>
      <c r="F71" s="4308">
        <v>3</v>
      </c>
      <c r="G71" s="4281">
        <v>4</v>
      </c>
      <c r="H71" s="4281"/>
      <c r="I71" s="4281">
        <v>22</v>
      </c>
      <c r="J71" s="4281"/>
      <c r="K71" s="4297">
        <v>1</v>
      </c>
      <c r="L71" s="4289">
        <v>11</v>
      </c>
      <c r="M71" s="4297"/>
      <c r="N71" s="4289">
        <v>10</v>
      </c>
      <c r="O71" s="4297">
        <v>4</v>
      </c>
      <c r="P71" s="4289">
        <v>22</v>
      </c>
      <c r="Q71" s="4298">
        <v>4</v>
      </c>
      <c r="R71" s="2604">
        <v>22</v>
      </c>
      <c r="T71" s="233">
        <v>9</v>
      </c>
      <c r="U71" s="1682">
        <v>22</v>
      </c>
    </row>
    <row r="72" spans="1:16384" s="1682" customFormat="1" ht="30" customHeight="1">
      <c r="A72" s="4295" t="str">
        <f>'General TPUM'!B72</f>
        <v>Jones Adventist College</v>
      </c>
      <c r="B72" s="4296">
        <v>5</v>
      </c>
      <c r="C72" s="4289"/>
      <c r="D72" s="757">
        <f t="shared" si="11"/>
        <v>5</v>
      </c>
      <c r="E72" s="4307"/>
      <c r="F72" s="4308"/>
      <c r="G72" s="4281">
        <v>5</v>
      </c>
      <c r="H72" s="4281"/>
      <c r="I72" s="4281"/>
      <c r="J72" s="4281"/>
      <c r="K72" s="4297">
        <v>4</v>
      </c>
      <c r="L72" s="4289"/>
      <c r="M72" s="4297"/>
      <c r="N72" s="4289"/>
      <c r="O72" s="4297">
        <v>5</v>
      </c>
      <c r="P72" s="4289"/>
      <c r="Q72" s="4298">
        <v>5</v>
      </c>
      <c r="R72" s="2604"/>
      <c r="S72" s="1690"/>
      <c r="T72" s="233"/>
      <c r="V72" s="1687"/>
      <c r="AA72" s="1687"/>
      <c r="AB72" s="1687"/>
      <c r="AD72" s="1687"/>
      <c r="AE72" s="1687"/>
      <c r="AF72" s="1687"/>
      <c r="AG72" s="1687"/>
      <c r="AH72" s="1687"/>
      <c r="AI72" s="1687"/>
      <c r="AJ72" s="1687"/>
      <c r="AK72" s="1690"/>
      <c r="AL72" s="1686"/>
      <c r="AM72" s="1687"/>
      <c r="AN72" s="1687"/>
      <c r="AS72" s="1687"/>
      <c r="AT72" s="1687"/>
      <c r="AV72" s="1687"/>
      <c r="AW72" s="1687"/>
      <c r="AX72" s="1687"/>
      <c r="AY72" s="1687"/>
      <c r="AZ72" s="1687"/>
      <c r="BA72" s="1687"/>
      <c r="BB72" s="1687"/>
      <c r="BC72" s="1690"/>
      <c r="BD72" s="1686"/>
      <c r="BE72" s="1687"/>
      <c r="BF72" s="1687"/>
      <c r="BK72" s="1687"/>
      <c r="BL72" s="1687"/>
      <c r="BN72" s="1687"/>
      <c r="BO72" s="1687"/>
      <c r="BP72" s="1687"/>
      <c r="BQ72" s="1687"/>
      <c r="BR72" s="1687"/>
      <c r="BS72" s="1687"/>
      <c r="BT72" s="1687"/>
      <c r="BU72" s="1690"/>
      <c r="BV72" s="1686"/>
      <c r="BW72" s="1687"/>
      <c r="BX72" s="1687"/>
      <c r="CC72" s="1687"/>
      <c r="CD72" s="1687"/>
      <c r="CF72" s="1687"/>
      <c r="CG72" s="1687"/>
      <c r="CH72" s="1687"/>
      <c r="CI72" s="1687"/>
      <c r="CJ72" s="1687"/>
      <c r="CK72" s="1687"/>
      <c r="CL72" s="1687"/>
      <c r="CM72" s="1690"/>
      <c r="CN72" s="1686"/>
      <c r="CO72" s="1687"/>
      <c r="CP72" s="1687"/>
      <c r="CU72" s="1687"/>
      <c r="CV72" s="1687"/>
      <c r="CX72" s="1687"/>
      <c r="CY72" s="1687"/>
      <c r="CZ72" s="1687"/>
      <c r="DA72" s="1687"/>
      <c r="DB72" s="1687"/>
      <c r="DC72" s="1687"/>
      <c r="DD72" s="1687"/>
      <c r="DE72" s="1690"/>
      <c r="DF72" s="1686"/>
      <c r="DG72" s="1687"/>
      <c r="DH72" s="1687"/>
      <c r="DM72" s="1687"/>
      <c r="DN72" s="1687"/>
      <c r="DP72" s="1687"/>
      <c r="DQ72" s="1687"/>
      <c r="DR72" s="1687"/>
      <c r="DS72" s="1687"/>
      <c r="DT72" s="1687"/>
      <c r="DU72" s="1687"/>
      <c r="DV72" s="1687"/>
      <c r="DW72" s="1690"/>
      <c r="DX72" s="1686"/>
      <c r="DY72" s="1687"/>
      <c r="DZ72" s="1687"/>
      <c r="EE72" s="1687"/>
      <c r="EF72" s="1687"/>
      <c r="EH72" s="1687"/>
      <c r="EI72" s="1687"/>
      <c r="EJ72" s="1687"/>
      <c r="EK72" s="1687"/>
      <c r="EL72" s="1687"/>
      <c r="EM72" s="1687"/>
      <c r="EN72" s="1687"/>
      <c r="EO72" s="1690"/>
      <c r="EP72" s="1686"/>
      <c r="EQ72" s="1687"/>
      <c r="ER72" s="1687"/>
      <c r="EW72" s="1687"/>
      <c r="EX72" s="1687"/>
      <c r="EZ72" s="1687"/>
      <c r="FA72" s="1687"/>
      <c r="FB72" s="1687"/>
      <c r="FC72" s="1687"/>
      <c r="FD72" s="1687"/>
      <c r="FE72" s="1687"/>
      <c r="FF72" s="1687"/>
      <c r="FG72" s="1690"/>
      <c r="FH72" s="1686"/>
      <c r="FI72" s="1687"/>
      <c r="FJ72" s="1687"/>
      <c r="FO72" s="1687"/>
      <c r="FP72" s="1687"/>
      <c r="FR72" s="1687"/>
      <c r="FS72" s="1687"/>
      <c r="FT72" s="1687"/>
      <c r="FU72" s="1687"/>
      <c r="FV72" s="1687"/>
      <c r="FW72" s="1687"/>
      <c r="FX72" s="1687"/>
      <c r="FY72" s="1690"/>
      <c r="FZ72" s="1686"/>
      <c r="GA72" s="1687"/>
      <c r="GB72" s="1687"/>
      <c r="GG72" s="1687"/>
      <c r="GH72" s="1687"/>
      <c r="GJ72" s="4299"/>
      <c r="GK72" s="4299"/>
      <c r="GL72" s="4300"/>
      <c r="GM72" s="4301"/>
      <c r="GN72" s="4302"/>
      <c r="GO72" s="4299"/>
      <c r="GP72" s="2602"/>
      <c r="GQ72" s="4287"/>
      <c r="GR72" s="4303"/>
      <c r="GS72" s="4304"/>
      <c r="GT72" s="2603"/>
      <c r="GU72" s="4305"/>
      <c r="GV72" s="4306"/>
      <c r="GW72" s="4305"/>
      <c r="GX72" s="4306"/>
      <c r="GY72" s="4299"/>
      <c r="GZ72" s="4300"/>
      <c r="HA72" s="4305"/>
      <c r="HB72" s="4304"/>
      <c r="HC72" s="4299"/>
      <c r="HD72" s="4300"/>
      <c r="HE72" s="4301"/>
      <c r="HF72" s="4302"/>
      <c r="HG72" s="4299"/>
      <c r="HH72" s="2602"/>
      <c r="HI72" s="4287"/>
      <c r="HJ72" s="4303"/>
      <c r="HK72" s="4304"/>
      <c r="HL72" s="2603"/>
      <c r="HM72" s="4305"/>
      <c r="HN72" s="4306"/>
      <c r="HO72" s="4305"/>
      <c r="HP72" s="4306"/>
      <c r="HQ72" s="4299"/>
      <c r="HR72" s="4300"/>
      <c r="HS72" s="4305"/>
      <c r="HT72" s="4304"/>
      <c r="HU72" s="4299"/>
      <c r="HV72" s="4300"/>
      <c r="HW72" s="4301"/>
      <c r="HX72" s="4302"/>
      <c r="HY72" s="4299"/>
      <c r="HZ72" s="2602"/>
      <c r="IA72" s="4287"/>
      <c r="IB72" s="4303"/>
      <c r="IC72" s="4304"/>
      <c r="ID72" s="2603"/>
      <c r="IE72" s="4305"/>
      <c r="IF72" s="4306"/>
      <c r="IG72" s="4305"/>
      <c r="IH72" s="4306"/>
      <c r="II72" s="4299"/>
      <c r="IJ72" s="4300"/>
      <c r="IK72" s="4305"/>
      <c r="IL72" s="4304"/>
      <c r="IM72" s="4299"/>
      <c r="IN72" s="4300"/>
      <c r="IO72" s="4301"/>
      <c r="IP72" s="4302"/>
      <c r="IQ72" s="4299"/>
      <c r="IR72" s="2602"/>
      <c r="IS72" s="4287"/>
      <c r="IT72" s="4303"/>
      <c r="IU72" s="4304"/>
      <c r="IV72" s="2603"/>
      <c r="IW72" s="4305"/>
      <c r="IX72" s="4306"/>
      <c r="IY72" s="4305"/>
      <c r="IZ72" s="4306"/>
      <c r="JA72" s="4299"/>
      <c r="JB72" s="4300"/>
      <c r="JC72" s="4305"/>
      <c r="JD72" s="4304"/>
      <c r="JE72" s="4299"/>
      <c r="JF72" s="4300"/>
      <c r="JG72" s="4301"/>
      <c r="JH72" s="4302"/>
      <c r="JI72" s="4299"/>
      <c r="JJ72" s="2602"/>
      <c r="JK72" s="4287"/>
      <c r="JL72" s="4303"/>
      <c r="JM72" s="4304"/>
      <c r="JN72" s="2603"/>
      <c r="JO72" s="4305"/>
      <c r="JP72" s="4306"/>
      <c r="JQ72" s="4305"/>
      <c r="JR72" s="4306"/>
      <c r="JS72" s="4299"/>
      <c r="JT72" s="4300"/>
      <c r="JU72" s="4305"/>
      <c r="JV72" s="4304"/>
      <c r="JW72" s="4299"/>
      <c r="JX72" s="4300"/>
      <c r="JY72" s="4301"/>
      <c r="JZ72" s="4302"/>
      <c r="KA72" s="4299"/>
      <c r="KB72" s="2602"/>
      <c r="KC72" s="4287"/>
      <c r="KD72" s="4303"/>
      <c r="KE72" s="4304"/>
      <c r="KF72" s="2603"/>
      <c r="KG72" s="4305"/>
      <c r="KH72" s="4306"/>
      <c r="KI72" s="4305"/>
      <c r="KJ72" s="4306"/>
      <c r="KK72" s="4299"/>
      <c r="KL72" s="4300"/>
      <c r="KM72" s="4305"/>
      <c r="KN72" s="4304"/>
      <c r="KO72" s="4299"/>
      <c r="KP72" s="4300"/>
      <c r="KQ72" s="4301"/>
      <c r="KR72" s="4302"/>
      <c r="KS72" s="4299"/>
      <c r="KT72" s="2602"/>
      <c r="KU72" s="4287"/>
      <c r="KV72" s="4303"/>
      <c r="KW72" s="4304"/>
      <c r="KX72" s="2603"/>
      <c r="KY72" s="4305"/>
      <c r="KZ72" s="4306"/>
      <c r="LA72" s="4305"/>
      <c r="LB72" s="4306"/>
      <c r="LC72" s="4299"/>
      <c r="LD72" s="4300"/>
      <c r="LE72" s="4305"/>
      <c r="LF72" s="4304"/>
      <c r="LG72" s="4299"/>
      <c r="LH72" s="4300"/>
      <c r="LI72" s="4301"/>
      <c r="LJ72" s="4302"/>
      <c r="LK72" s="4299"/>
      <c r="LL72" s="2602"/>
      <c r="LM72" s="4287"/>
      <c r="LN72" s="4303"/>
      <c r="LO72" s="4304"/>
      <c r="LP72" s="2603"/>
      <c r="LQ72" s="4305"/>
      <c r="LR72" s="4306"/>
      <c r="LS72" s="4305"/>
      <c r="LT72" s="4306"/>
      <c r="LU72" s="4299"/>
      <c r="LV72" s="4300"/>
      <c r="LW72" s="4305"/>
      <c r="LX72" s="4304"/>
      <c r="LY72" s="4299"/>
      <c r="LZ72" s="4300"/>
      <c r="MA72" s="4301"/>
      <c r="MB72" s="4302"/>
      <c r="MC72" s="4299"/>
      <c r="MD72" s="2602"/>
      <c r="ME72" s="4287"/>
      <c r="MF72" s="4303"/>
      <c r="MG72" s="4304"/>
      <c r="MH72" s="2603"/>
      <c r="MI72" s="4305"/>
      <c r="MJ72" s="4306"/>
      <c r="MK72" s="4305"/>
      <c r="ML72" s="4306"/>
      <c r="MM72" s="4299"/>
      <c r="MN72" s="4300"/>
      <c r="MO72" s="4305"/>
      <c r="MP72" s="4304"/>
      <c r="MQ72" s="4299"/>
      <c r="MR72" s="4300"/>
      <c r="MS72" s="4301"/>
      <c r="MT72" s="4302"/>
      <c r="MU72" s="4299"/>
      <c r="MV72" s="2602"/>
      <c r="MW72" s="4287"/>
      <c r="MX72" s="4303"/>
      <c r="MY72" s="4304"/>
      <c r="MZ72" s="2603"/>
      <c r="NA72" s="4305"/>
      <c r="NB72" s="4306"/>
      <c r="NC72" s="4305"/>
      <c r="ND72" s="4306"/>
      <c r="NE72" s="4299"/>
      <c r="NF72" s="4300"/>
      <c r="NG72" s="4305"/>
      <c r="NH72" s="4304"/>
      <c r="NI72" s="4299"/>
      <c r="NJ72" s="4300"/>
      <c r="NK72" s="4301"/>
      <c r="NL72" s="4302"/>
      <c r="NM72" s="4299"/>
      <c r="NN72" s="2602"/>
      <c r="NO72" s="4287"/>
      <c r="NP72" s="4303"/>
      <c r="NQ72" s="4304"/>
      <c r="NR72" s="2603"/>
      <c r="NS72" s="4305"/>
      <c r="NT72" s="4306"/>
      <c r="NU72" s="4305"/>
      <c r="NV72" s="4306"/>
      <c r="NW72" s="4299"/>
      <c r="NX72" s="4300"/>
      <c r="NY72" s="4305"/>
      <c r="NZ72" s="4304"/>
      <c r="OA72" s="4299"/>
      <c r="OB72" s="4300"/>
      <c r="OC72" s="4301"/>
      <c r="OD72" s="4302"/>
      <c r="OE72" s="4299"/>
      <c r="OF72" s="2602"/>
      <c r="OG72" s="4287"/>
      <c r="OH72" s="4303"/>
      <c r="OI72" s="4304"/>
      <c r="OJ72" s="2603"/>
      <c r="OK72" s="4305"/>
      <c r="OL72" s="4306"/>
      <c r="OM72" s="4305"/>
      <c r="ON72" s="4306"/>
      <c r="OO72" s="4299"/>
      <c r="OP72" s="4300"/>
      <c r="OQ72" s="4305"/>
      <c r="OR72" s="4304"/>
      <c r="OS72" s="4299"/>
      <c r="OT72" s="4300"/>
      <c r="OU72" s="4301"/>
      <c r="OV72" s="4302"/>
      <c r="OW72" s="4299"/>
      <c r="OX72" s="2602"/>
      <c r="OY72" s="4287"/>
      <c r="OZ72" s="4303"/>
      <c r="PA72" s="4304"/>
      <c r="PB72" s="2603"/>
      <c r="PC72" s="4305"/>
      <c r="PD72" s="4306"/>
      <c r="PE72" s="4305"/>
      <c r="PF72" s="4306"/>
      <c r="PG72" s="4299"/>
      <c r="PH72" s="4300"/>
      <c r="PI72" s="4305"/>
      <c r="PJ72" s="4304"/>
      <c r="PK72" s="4299"/>
      <c r="PL72" s="4300"/>
      <c r="PM72" s="4301"/>
      <c r="PN72" s="4302"/>
      <c r="PO72" s="4299"/>
      <c r="PP72" s="2602"/>
      <c r="PQ72" s="4287"/>
      <c r="PR72" s="4303"/>
      <c r="PS72" s="4304"/>
      <c r="PT72" s="2603"/>
      <c r="PU72" s="4305"/>
      <c r="PV72" s="4306"/>
      <c r="PW72" s="4305"/>
      <c r="PX72" s="4306"/>
      <c r="PY72" s="4299"/>
      <c r="PZ72" s="4300"/>
      <c r="QA72" s="4305"/>
      <c r="QB72" s="4304"/>
      <c r="QC72" s="4299"/>
      <c r="QD72" s="4300"/>
      <c r="QE72" s="4301"/>
      <c r="QF72" s="4302"/>
      <c r="QG72" s="4299"/>
      <c r="QH72" s="2602"/>
      <c r="QI72" s="4287"/>
      <c r="QJ72" s="4303"/>
      <c r="QK72" s="4304"/>
      <c r="QL72" s="2603"/>
      <c r="QM72" s="4305"/>
      <c r="QN72" s="4306"/>
      <c r="QO72" s="4305"/>
      <c r="QP72" s="4306"/>
      <c r="QQ72" s="4299"/>
      <c r="QR72" s="4300"/>
      <c r="QS72" s="4305"/>
      <c r="QT72" s="4304"/>
      <c r="QU72" s="4299"/>
      <c r="QV72" s="4300"/>
      <c r="QW72" s="4301"/>
      <c r="QX72" s="4302"/>
      <c r="QY72" s="4299"/>
      <c r="QZ72" s="2602"/>
      <c r="RA72" s="4287"/>
      <c r="RB72" s="4303"/>
      <c r="RC72" s="4304"/>
      <c r="RD72" s="2603"/>
      <c r="RE72" s="4305"/>
      <c r="RF72" s="4306"/>
      <c r="RG72" s="4305"/>
      <c r="RH72" s="4306"/>
      <c r="RI72" s="4299"/>
      <c r="RJ72" s="4300"/>
      <c r="RK72" s="4305"/>
      <c r="RL72" s="4304"/>
      <c r="RM72" s="4299"/>
      <c r="RN72" s="4300"/>
      <c r="RO72" s="4301"/>
      <c r="RP72" s="4302"/>
      <c r="RQ72" s="4299"/>
      <c r="RR72" s="2602"/>
      <c r="RS72" s="4287"/>
      <c r="RT72" s="4303"/>
      <c r="RU72" s="4304"/>
      <c r="RV72" s="2603"/>
      <c r="RW72" s="4305"/>
      <c r="RX72" s="4306"/>
      <c r="RY72" s="4305"/>
      <c r="RZ72" s="4306"/>
      <c r="SA72" s="4299"/>
      <c r="SB72" s="4300"/>
      <c r="SC72" s="4305"/>
      <c r="SD72" s="4304"/>
      <c r="SE72" s="4299"/>
      <c r="SF72" s="4300"/>
      <c r="SG72" s="4301"/>
      <c r="SH72" s="4302"/>
      <c r="SI72" s="4299"/>
      <c r="SJ72" s="2602"/>
      <c r="SK72" s="4287"/>
      <c r="SL72" s="4303"/>
      <c r="SM72" s="4304"/>
      <c r="SN72" s="2603"/>
      <c r="SO72" s="4305"/>
      <c r="SP72" s="4306"/>
      <c r="SQ72" s="4305"/>
      <c r="SR72" s="4306"/>
      <c r="SS72" s="4299"/>
      <c r="ST72" s="4300"/>
      <c r="SU72" s="4305"/>
      <c r="SV72" s="4304"/>
      <c r="SW72" s="4299"/>
      <c r="SX72" s="4300"/>
      <c r="SY72" s="4301"/>
      <c r="SZ72" s="4302"/>
      <c r="TA72" s="4299"/>
      <c r="TB72" s="2602"/>
      <c r="TC72" s="4287"/>
      <c r="TD72" s="4303"/>
      <c r="TE72" s="4304"/>
      <c r="TF72" s="2603"/>
      <c r="TG72" s="4305"/>
      <c r="TH72" s="4306"/>
      <c r="TI72" s="4305"/>
      <c r="TJ72" s="4306"/>
      <c r="TK72" s="4299"/>
      <c r="TL72" s="4300"/>
      <c r="TM72" s="4305"/>
      <c r="TN72" s="4304"/>
      <c r="TO72" s="4299"/>
      <c r="TP72" s="4300"/>
      <c r="TQ72" s="4301"/>
      <c r="TR72" s="4302"/>
      <c r="TS72" s="4299"/>
      <c r="TT72" s="2602"/>
      <c r="TU72" s="4287"/>
      <c r="TV72" s="4303"/>
      <c r="TW72" s="4304"/>
      <c r="TX72" s="2603"/>
      <c r="TY72" s="4305"/>
      <c r="TZ72" s="4306"/>
      <c r="UA72" s="4305"/>
      <c r="UB72" s="4306"/>
      <c r="UC72" s="4299"/>
      <c r="UD72" s="4300"/>
      <c r="UE72" s="4305"/>
      <c r="UF72" s="4304"/>
      <c r="UG72" s="4299"/>
      <c r="UH72" s="4300"/>
      <c r="UI72" s="4301"/>
      <c r="UJ72" s="4302"/>
      <c r="UK72" s="4299"/>
      <c r="UL72" s="2602"/>
      <c r="UM72" s="4287"/>
      <c r="UN72" s="4303"/>
      <c r="UO72" s="4304"/>
      <c r="UP72" s="2603"/>
      <c r="UQ72" s="4305"/>
      <c r="UR72" s="4306"/>
      <c r="US72" s="4305"/>
      <c r="UT72" s="4306"/>
      <c r="UU72" s="4299"/>
      <c r="UV72" s="4300"/>
      <c r="UW72" s="4305"/>
      <c r="UX72" s="4304"/>
      <c r="UY72" s="4299"/>
      <c r="UZ72" s="4300"/>
      <c r="VA72" s="4301"/>
      <c r="VB72" s="4302"/>
      <c r="VC72" s="4299"/>
      <c r="VD72" s="2602"/>
      <c r="VE72" s="4287"/>
      <c r="VF72" s="4303"/>
      <c r="VG72" s="4304"/>
      <c r="VH72" s="2603"/>
      <c r="VI72" s="4305"/>
      <c r="VJ72" s="4306"/>
      <c r="VK72" s="4305"/>
      <c r="VL72" s="4306"/>
      <c r="VM72" s="4299"/>
      <c r="VN72" s="4300"/>
      <c r="VO72" s="4305"/>
      <c r="VP72" s="4304"/>
      <c r="VQ72" s="4299"/>
      <c r="VR72" s="4300"/>
      <c r="VS72" s="4301"/>
      <c r="VT72" s="4302"/>
      <c r="VU72" s="4299"/>
      <c r="VV72" s="2602"/>
      <c r="VW72" s="4287"/>
      <c r="VX72" s="4303"/>
      <c r="VY72" s="4304"/>
      <c r="VZ72" s="2603"/>
      <c r="WA72" s="4305"/>
      <c r="WB72" s="4306"/>
      <c r="WC72" s="4305"/>
      <c r="WD72" s="4306"/>
      <c r="WE72" s="4299"/>
      <c r="WF72" s="4300"/>
      <c r="WG72" s="4305"/>
      <c r="WH72" s="4304"/>
      <c r="WI72" s="4299"/>
      <c r="WJ72" s="4300"/>
      <c r="WK72" s="4301"/>
      <c r="WL72" s="4302"/>
      <c r="WM72" s="4299"/>
      <c r="WN72" s="2602"/>
      <c r="WO72" s="4287"/>
      <c r="WP72" s="4303"/>
      <c r="WQ72" s="4304"/>
      <c r="WR72" s="2603"/>
      <c r="WS72" s="4305"/>
      <c r="WT72" s="4306"/>
      <c r="WU72" s="4305"/>
      <c r="WV72" s="4306"/>
      <c r="WW72" s="4299"/>
      <c r="WX72" s="4300"/>
      <c r="WY72" s="4305"/>
      <c r="WZ72" s="4304"/>
      <c r="XA72" s="4299"/>
      <c r="XB72" s="4300"/>
      <c r="XC72" s="4301"/>
      <c r="XD72" s="4302"/>
      <c r="XE72" s="4299"/>
      <c r="XF72" s="2602"/>
      <c r="XG72" s="4287"/>
      <c r="XH72" s="4303"/>
      <c r="XI72" s="4304"/>
      <c r="XJ72" s="2603"/>
      <c r="XK72" s="4305"/>
      <c r="XL72" s="4306"/>
      <c r="XM72" s="4305"/>
      <c r="XN72" s="4306"/>
      <c r="XO72" s="4299"/>
      <c r="XP72" s="4300"/>
      <c r="XQ72" s="4305"/>
      <c r="XR72" s="4304"/>
      <c r="XS72" s="4299"/>
      <c r="XT72" s="4300"/>
      <c r="XU72" s="4301"/>
      <c r="XV72" s="4302"/>
      <c r="XW72" s="4299"/>
      <c r="XX72" s="2602"/>
      <c r="XY72" s="4287"/>
      <c r="XZ72" s="4303"/>
      <c r="YA72" s="4304"/>
      <c r="YB72" s="2603"/>
      <c r="YC72" s="4305"/>
      <c r="YD72" s="4306"/>
      <c r="YE72" s="4305"/>
      <c r="YF72" s="4306"/>
      <c r="YG72" s="4299"/>
      <c r="YH72" s="4300"/>
      <c r="YI72" s="4305"/>
      <c r="YJ72" s="4304"/>
      <c r="YK72" s="4299"/>
      <c r="YL72" s="4300"/>
      <c r="YM72" s="4301"/>
      <c r="YN72" s="4302"/>
      <c r="YO72" s="4299"/>
      <c r="YP72" s="2602"/>
      <c r="YQ72" s="4287"/>
      <c r="YR72" s="4303"/>
      <c r="YS72" s="4304"/>
      <c r="YT72" s="2603"/>
      <c r="YU72" s="4305"/>
      <c r="YV72" s="4306"/>
      <c r="YW72" s="4305"/>
      <c r="YX72" s="4306"/>
      <c r="YY72" s="4299"/>
      <c r="YZ72" s="4300"/>
      <c r="ZA72" s="4305"/>
      <c r="ZB72" s="4304"/>
      <c r="ZC72" s="4299"/>
      <c r="ZD72" s="4300"/>
      <c r="ZE72" s="4301"/>
      <c r="ZF72" s="4302"/>
      <c r="ZG72" s="4299"/>
      <c r="ZH72" s="2602"/>
      <c r="ZI72" s="4287"/>
      <c r="ZJ72" s="4303"/>
      <c r="ZK72" s="4304"/>
      <c r="ZL72" s="2603"/>
      <c r="ZM72" s="4305"/>
      <c r="ZN72" s="4306"/>
      <c r="ZO72" s="4305"/>
      <c r="ZP72" s="4306"/>
      <c r="ZQ72" s="4299"/>
      <c r="ZR72" s="4300"/>
      <c r="ZS72" s="4305"/>
      <c r="ZT72" s="4304"/>
      <c r="ZU72" s="4299"/>
      <c r="ZV72" s="4300"/>
      <c r="ZW72" s="4301"/>
      <c r="ZX72" s="4302"/>
      <c r="ZY72" s="4299"/>
      <c r="ZZ72" s="2602"/>
      <c r="AAA72" s="4287"/>
      <c r="AAB72" s="4303"/>
      <c r="AAC72" s="4304"/>
      <c r="AAD72" s="2603"/>
      <c r="AAE72" s="4305"/>
      <c r="AAF72" s="4306"/>
      <c r="AAG72" s="4305"/>
      <c r="AAH72" s="4306"/>
      <c r="AAI72" s="4299"/>
      <c r="AAJ72" s="4300"/>
      <c r="AAK72" s="4305"/>
      <c r="AAL72" s="4304"/>
      <c r="AAM72" s="4299"/>
      <c r="AAN72" s="4300"/>
      <c r="AAO72" s="4301"/>
      <c r="AAP72" s="4302"/>
      <c r="AAQ72" s="4299"/>
      <c r="AAR72" s="2602"/>
      <c r="AAS72" s="4287"/>
      <c r="AAT72" s="4303"/>
      <c r="AAU72" s="4304"/>
      <c r="AAV72" s="2603"/>
      <c r="AAW72" s="4305"/>
      <c r="AAX72" s="4306"/>
      <c r="AAY72" s="4305"/>
      <c r="AAZ72" s="4306"/>
      <c r="ABA72" s="4299"/>
      <c r="ABB72" s="4300"/>
      <c r="ABC72" s="4305"/>
      <c r="ABD72" s="4304"/>
      <c r="ABE72" s="4299"/>
      <c r="ABF72" s="4300"/>
      <c r="ABG72" s="4301"/>
      <c r="ABH72" s="4302"/>
      <c r="ABI72" s="4299"/>
      <c r="ABJ72" s="2602"/>
      <c r="ABK72" s="4287"/>
      <c r="ABL72" s="4303"/>
      <c r="ABM72" s="4304"/>
      <c r="ABN72" s="2603"/>
      <c r="ABO72" s="4305"/>
      <c r="ABP72" s="4306"/>
      <c r="ABQ72" s="4305"/>
      <c r="ABR72" s="4306"/>
      <c r="ABS72" s="4299"/>
      <c r="ABT72" s="4300"/>
      <c r="ABU72" s="4305"/>
      <c r="ABV72" s="4304"/>
      <c r="ABW72" s="4299"/>
      <c r="ABX72" s="4300"/>
      <c r="ABY72" s="4301"/>
      <c r="ABZ72" s="4302"/>
      <c r="ACA72" s="4299"/>
      <c r="ACB72" s="2602"/>
      <c r="ACC72" s="4287"/>
      <c r="ACD72" s="4303"/>
      <c r="ACE72" s="4304"/>
      <c r="ACF72" s="2603"/>
      <c r="ACG72" s="4305"/>
      <c r="ACH72" s="4306"/>
      <c r="ACI72" s="4305"/>
      <c r="ACJ72" s="4306"/>
      <c r="ACK72" s="4299"/>
      <c r="ACL72" s="4300"/>
      <c r="ACM72" s="4305"/>
      <c r="ACN72" s="4304"/>
      <c r="ACO72" s="4299"/>
      <c r="ACP72" s="4300"/>
      <c r="ACQ72" s="4301"/>
      <c r="ACR72" s="4302"/>
      <c r="ACS72" s="4299"/>
      <c r="ACT72" s="2602"/>
      <c r="ACU72" s="4287"/>
      <c r="ACV72" s="4303"/>
      <c r="ACW72" s="4304"/>
      <c r="ACX72" s="2603"/>
      <c r="ACY72" s="4305"/>
      <c r="ACZ72" s="4306"/>
      <c r="ADA72" s="4305"/>
      <c r="ADB72" s="4306"/>
      <c r="ADC72" s="4299"/>
      <c r="ADD72" s="4300"/>
      <c r="ADE72" s="4305"/>
      <c r="ADF72" s="4304"/>
      <c r="ADG72" s="4299"/>
      <c r="ADH72" s="4300"/>
      <c r="ADI72" s="4301"/>
      <c r="ADJ72" s="4302"/>
      <c r="ADK72" s="4299"/>
      <c r="ADL72" s="2602"/>
      <c r="ADM72" s="4287"/>
      <c r="ADN72" s="4303"/>
      <c r="ADO72" s="4304"/>
      <c r="ADP72" s="2603"/>
      <c r="ADQ72" s="4305"/>
      <c r="ADR72" s="4306"/>
      <c r="ADS72" s="4305"/>
      <c r="ADT72" s="4306"/>
      <c r="ADU72" s="4299"/>
      <c r="ADV72" s="4300"/>
      <c r="ADW72" s="4305"/>
      <c r="ADX72" s="4304"/>
      <c r="ADY72" s="4299"/>
      <c r="ADZ72" s="4300"/>
      <c r="AEA72" s="4301"/>
      <c r="AEB72" s="4302"/>
      <c r="AEC72" s="4299"/>
      <c r="AED72" s="2602"/>
      <c r="AEE72" s="4287"/>
      <c r="AEF72" s="4303"/>
      <c r="AEG72" s="4304"/>
      <c r="AEH72" s="2603"/>
      <c r="AEI72" s="4305"/>
      <c r="AEJ72" s="4306"/>
      <c r="AEK72" s="4305"/>
      <c r="AEL72" s="4306"/>
      <c r="AEM72" s="4299"/>
      <c r="AEN72" s="4300"/>
      <c r="AEO72" s="4305"/>
      <c r="AEP72" s="4304"/>
      <c r="AEQ72" s="4299"/>
      <c r="AER72" s="4300"/>
      <c r="AES72" s="4301"/>
      <c r="AET72" s="4302"/>
      <c r="AEU72" s="4299"/>
      <c r="AEV72" s="2602"/>
      <c r="AEW72" s="4287"/>
      <c r="AEX72" s="4303"/>
      <c r="AEY72" s="4304"/>
      <c r="AEZ72" s="2603"/>
      <c r="AFA72" s="4305"/>
      <c r="AFB72" s="4306"/>
      <c r="AFC72" s="4305"/>
      <c r="AFD72" s="4306"/>
      <c r="AFE72" s="4299"/>
      <c r="AFF72" s="4300"/>
      <c r="AFG72" s="4305"/>
      <c r="AFH72" s="4304"/>
      <c r="AFI72" s="4299"/>
      <c r="AFJ72" s="4300"/>
      <c r="AFK72" s="4301"/>
      <c r="AFL72" s="4302"/>
      <c r="AFM72" s="4299"/>
      <c r="AFN72" s="2602"/>
      <c r="AFO72" s="4287"/>
      <c r="AFP72" s="4303"/>
      <c r="AFQ72" s="4304"/>
      <c r="AFR72" s="2603"/>
      <c r="AFS72" s="4305"/>
      <c r="AFT72" s="4306"/>
      <c r="AFU72" s="4305"/>
      <c r="AFV72" s="4306"/>
      <c r="AFW72" s="4299"/>
      <c r="AFX72" s="4300"/>
      <c r="AFY72" s="4305"/>
      <c r="AFZ72" s="4304"/>
      <c r="AGA72" s="4299"/>
      <c r="AGB72" s="4300"/>
      <c r="AGC72" s="4301"/>
      <c r="AGD72" s="4302"/>
      <c r="AGE72" s="4299"/>
      <c r="AGF72" s="2602"/>
      <c r="AGG72" s="4287"/>
      <c r="AGH72" s="4303"/>
      <c r="AGI72" s="4304"/>
      <c r="AGJ72" s="2603"/>
      <c r="AGK72" s="4305"/>
      <c r="AGL72" s="4306"/>
      <c r="AGM72" s="4305"/>
      <c r="AGN72" s="4306"/>
      <c r="AGO72" s="4299"/>
      <c r="AGP72" s="4300"/>
      <c r="AGQ72" s="4305"/>
      <c r="AGR72" s="4304"/>
      <c r="AGS72" s="4299"/>
      <c r="AGT72" s="4300"/>
      <c r="AGU72" s="4301"/>
      <c r="AGV72" s="4302"/>
      <c r="AGW72" s="4299"/>
      <c r="AGX72" s="2602"/>
      <c r="AGY72" s="4287"/>
      <c r="AGZ72" s="4303"/>
      <c r="AHA72" s="4304"/>
      <c r="AHB72" s="2603"/>
      <c r="AHC72" s="4305"/>
      <c r="AHD72" s="4306"/>
      <c r="AHE72" s="4305"/>
      <c r="AHF72" s="4306"/>
      <c r="AHG72" s="4299"/>
      <c r="AHH72" s="4300"/>
      <c r="AHI72" s="4305"/>
      <c r="AHJ72" s="4304"/>
      <c r="AHK72" s="4299"/>
      <c r="AHL72" s="4300"/>
      <c r="AHM72" s="4301"/>
      <c r="AHN72" s="4302"/>
      <c r="AHO72" s="4299"/>
      <c r="AHP72" s="2602"/>
      <c r="AHQ72" s="4287"/>
      <c r="AHR72" s="4303"/>
      <c r="AHS72" s="4304"/>
      <c r="AHT72" s="2603"/>
      <c r="AHU72" s="4305"/>
      <c r="AHV72" s="4306"/>
      <c r="AHW72" s="4305"/>
      <c r="AHX72" s="4306"/>
      <c r="AHY72" s="4299"/>
      <c r="AHZ72" s="4300"/>
      <c r="AIA72" s="4305"/>
      <c r="AIB72" s="4304"/>
      <c r="AIC72" s="4299"/>
      <c r="AID72" s="4300"/>
      <c r="AIE72" s="4301"/>
      <c r="AIF72" s="4302"/>
      <c r="AIG72" s="4299"/>
      <c r="AIH72" s="2602"/>
      <c r="AII72" s="4287"/>
      <c r="AIJ72" s="4303"/>
      <c r="AIK72" s="4304"/>
      <c r="AIL72" s="2603"/>
      <c r="AIM72" s="4305"/>
      <c r="AIN72" s="4306"/>
      <c r="AIO72" s="4305"/>
      <c r="AIP72" s="4306"/>
      <c r="AIQ72" s="4299"/>
      <c r="AIR72" s="4300"/>
      <c r="AIS72" s="4305"/>
      <c r="AIT72" s="4304"/>
      <c r="AIU72" s="4299"/>
      <c r="AIV72" s="4300"/>
      <c r="AIW72" s="4301"/>
      <c r="AIX72" s="4302"/>
      <c r="AIY72" s="4299"/>
      <c r="AIZ72" s="2602"/>
      <c r="AJA72" s="4287"/>
      <c r="AJB72" s="4303"/>
      <c r="AJC72" s="4304"/>
      <c r="AJD72" s="2603"/>
      <c r="AJE72" s="4305"/>
      <c r="AJF72" s="4306"/>
      <c r="AJG72" s="4305"/>
      <c r="AJH72" s="4306"/>
      <c r="AJI72" s="4299"/>
      <c r="AJJ72" s="4300"/>
      <c r="AJK72" s="4305"/>
      <c r="AJL72" s="4304"/>
      <c r="AJM72" s="4299"/>
      <c r="AJN72" s="4300"/>
      <c r="AJO72" s="4301"/>
      <c r="AJP72" s="4302"/>
      <c r="AJQ72" s="4299"/>
      <c r="AJR72" s="2602"/>
      <c r="AJS72" s="4287"/>
      <c r="AJT72" s="4303"/>
      <c r="AJU72" s="4304"/>
      <c r="AJV72" s="2603"/>
      <c r="AJW72" s="4305"/>
      <c r="AJX72" s="4306"/>
      <c r="AJY72" s="4305"/>
      <c r="AJZ72" s="4306"/>
      <c r="AKA72" s="4299"/>
      <c r="AKB72" s="4300"/>
      <c r="AKC72" s="4305"/>
      <c r="AKD72" s="4304"/>
      <c r="AKE72" s="4299"/>
      <c r="AKF72" s="4300"/>
      <c r="AKG72" s="4301"/>
      <c r="AKH72" s="4302"/>
      <c r="AKI72" s="4299"/>
      <c r="AKJ72" s="2602"/>
      <c r="AKK72" s="4287"/>
      <c r="AKL72" s="4303"/>
      <c r="AKM72" s="4304"/>
      <c r="AKN72" s="2603"/>
      <c r="AKO72" s="4305"/>
      <c r="AKP72" s="4306"/>
      <c r="AKQ72" s="4305"/>
      <c r="AKR72" s="4306"/>
      <c r="AKS72" s="4299"/>
      <c r="AKT72" s="4300"/>
      <c r="AKU72" s="4305"/>
      <c r="AKV72" s="4304"/>
      <c r="AKW72" s="4299"/>
      <c r="AKX72" s="4300"/>
      <c r="AKY72" s="4301"/>
      <c r="AKZ72" s="4302"/>
      <c r="ALA72" s="4299"/>
      <c r="ALB72" s="2602"/>
      <c r="ALC72" s="4287"/>
      <c r="ALD72" s="4303"/>
      <c r="ALE72" s="4304"/>
      <c r="ALF72" s="2603"/>
      <c r="ALG72" s="4305"/>
      <c r="ALH72" s="4306"/>
      <c r="ALI72" s="4305"/>
      <c r="ALJ72" s="4306"/>
      <c r="ALK72" s="4299"/>
      <c r="ALL72" s="4300"/>
      <c r="ALM72" s="4305"/>
      <c r="ALN72" s="4304"/>
      <c r="ALO72" s="4299"/>
      <c r="ALP72" s="4300"/>
      <c r="ALQ72" s="4301"/>
      <c r="ALR72" s="4302"/>
      <c r="ALS72" s="4299"/>
      <c r="ALT72" s="2602"/>
      <c r="ALU72" s="4287"/>
      <c r="ALV72" s="4303"/>
      <c r="ALW72" s="4304"/>
      <c r="ALX72" s="2603"/>
      <c r="ALY72" s="4305"/>
      <c r="ALZ72" s="4306"/>
      <c r="AMA72" s="4305"/>
      <c r="AMB72" s="4306"/>
      <c r="AMC72" s="4299"/>
      <c r="AMD72" s="4300"/>
      <c r="AME72" s="4305"/>
      <c r="AMF72" s="4304"/>
      <c r="AMG72" s="4299"/>
      <c r="AMH72" s="4300"/>
      <c r="AMI72" s="4301"/>
      <c r="AMJ72" s="4302"/>
      <c r="AMK72" s="4299"/>
      <c r="AML72" s="2602"/>
      <c r="AMM72" s="4287"/>
      <c r="AMN72" s="4303"/>
      <c r="AMO72" s="4304"/>
      <c r="AMP72" s="2603"/>
      <c r="AMQ72" s="4305"/>
      <c r="AMR72" s="4306"/>
      <c r="AMS72" s="4305"/>
      <c r="AMT72" s="4306"/>
      <c r="AMU72" s="4299"/>
      <c r="AMV72" s="4300"/>
      <c r="AMW72" s="4305"/>
      <c r="AMX72" s="4304"/>
      <c r="AMY72" s="4299"/>
      <c r="AMZ72" s="4300"/>
      <c r="ANA72" s="4301"/>
      <c r="ANB72" s="4302"/>
      <c r="ANC72" s="4299"/>
      <c r="AND72" s="2602"/>
      <c r="ANE72" s="4287"/>
      <c r="ANF72" s="4303"/>
      <c r="ANG72" s="4304"/>
      <c r="ANH72" s="2603"/>
      <c r="ANI72" s="4305"/>
      <c r="ANJ72" s="4306"/>
      <c r="ANK72" s="4305"/>
      <c r="ANL72" s="4306"/>
      <c r="ANM72" s="4299"/>
      <c r="ANN72" s="4300"/>
      <c r="ANO72" s="4305"/>
      <c r="ANP72" s="4304"/>
      <c r="ANQ72" s="4299"/>
      <c r="ANR72" s="4300"/>
      <c r="ANS72" s="4301"/>
      <c r="ANT72" s="4302"/>
      <c r="ANU72" s="4299"/>
      <c r="ANV72" s="2602"/>
      <c r="ANW72" s="4287"/>
      <c r="ANX72" s="4303"/>
      <c r="ANY72" s="4304"/>
      <c r="ANZ72" s="2603"/>
      <c r="AOA72" s="4305"/>
      <c r="AOB72" s="4306"/>
      <c r="AOC72" s="4305"/>
      <c r="AOD72" s="4306"/>
      <c r="AOE72" s="4299"/>
      <c r="AOF72" s="4300"/>
      <c r="AOG72" s="4305"/>
      <c r="AOH72" s="4304"/>
      <c r="AOI72" s="4299"/>
      <c r="AOJ72" s="4300"/>
      <c r="AOK72" s="4301"/>
      <c r="AOL72" s="4302"/>
      <c r="AOM72" s="4299"/>
      <c r="AON72" s="2602"/>
      <c r="AOO72" s="4287"/>
      <c r="AOP72" s="4303"/>
      <c r="AOQ72" s="4304"/>
      <c r="AOR72" s="2603"/>
      <c r="AOS72" s="4305"/>
      <c r="AOT72" s="4306"/>
      <c r="AOU72" s="4305"/>
      <c r="AOV72" s="4306"/>
      <c r="AOW72" s="4299"/>
      <c r="AOX72" s="4300"/>
      <c r="AOY72" s="4305"/>
      <c r="AOZ72" s="4304"/>
      <c r="APA72" s="4299"/>
      <c r="APB72" s="4300"/>
      <c r="APC72" s="4301"/>
      <c r="APD72" s="4302"/>
      <c r="APE72" s="4299"/>
      <c r="APF72" s="2602"/>
      <c r="APG72" s="4287"/>
      <c r="APH72" s="4303"/>
      <c r="API72" s="4304"/>
      <c r="APJ72" s="2603"/>
      <c r="APK72" s="4305"/>
      <c r="APL72" s="4306"/>
      <c r="APM72" s="4305"/>
      <c r="APN72" s="4306"/>
      <c r="APO72" s="4299"/>
      <c r="APP72" s="4300"/>
      <c r="APQ72" s="4305"/>
      <c r="APR72" s="4304"/>
      <c r="APS72" s="4299"/>
      <c r="APT72" s="4300"/>
      <c r="APU72" s="4301"/>
      <c r="APV72" s="4302"/>
      <c r="APW72" s="4299"/>
      <c r="APX72" s="2602"/>
      <c r="APY72" s="4287"/>
      <c r="APZ72" s="4303"/>
      <c r="AQA72" s="4304"/>
      <c r="AQB72" s="2603"/>
      <c r="AQC72" s="4305"/>
      <c r="AQD72" s="4306"/>
      <c r="AQE72" s="4305"/>
      <c r="AQF72" s="4306"/>
      <c r="AQG72" s="4299"/>
      <c r="AQH72" s="4300"/>
      <c r="AQI72" s="4305"/>
      <c r="AQJ72" s="4304"/>
      <c r="AQK72" s="4299"/>
      <c r="AQL72" s="4300"/>
      <c r="AQM72" s="4301"/>
      <c r="AQN72" s="4302"/>
      <c r="AQO72" s="4299"/>
      <c r="AQP72" s="2602"/>
      <c r="AQQ72" s="4287"/>
      <c r="AQR72" s="4303"/>
      <c r="AQS72" s="4304"/>
      <c r="AQT72" s="2603"/>
      <c r="AQU72" s="4305"/>
      <c r="AQV72" s="4306"/>
      <c r="AQW72" s="4305"/>
      <c r="AQX72" s="4306"/>
      <c r="AQY72" s="4299"/>
      <c r="AQZ72" s="4300"/>
      <c r="ARA72" s="4305"/>
      <c r="ARB72" s="4304"/>
      <c r="ARC72" s="4299"/>
      <c r="ARD72" s="4300"/>
      <c r="ARE72" s="4301"/>
      <c r="ARF72" s="4302"/>
      <c r="ARG72" s="4299"/>
      <c r="ARH72" s="2602"/>
      <c r="ARI72" s="4287"/>
      <c r="ARJ72" s="4303"/>
      <c r="ARK72" s="4304"/>
      <c r="ARL72" s="2603"/>
      <c r="ARM72" s="4305"/>
      <c r="ARN72" s="4306"/>
      <c r="ARO72" s="4305"/>
      <c r="ARP72" s="4306"/>
      <c r="ARQ72" s="4299"/>
      <c r="ARR72" s="4300"/>
      <c r="ARS72" s="4305"/>
      <c r="ART72" s="4304"/>
      <c r="ARU72" s="4299"/>
      <c r="ARV72" s="4300"/>
      <c r="ARW72" s="4301"/>
      <c r="ARX72" s="4302"/>
      <c r="ARY72" s="4299"/>
      <c r="ARZ72" s="2602"/>
      <c r="ASA72" s="4287"/>
      <c r="ASB72" s="4303"/>
      <c r="ASC72" s="4304"/>
      <c r="ASD72" s="2603"/>
      <c r="ASE72" s="4305"/>
      <c r="ASF72" s="4306"/>
      <c r="ASG72" s="4305"/>
      <c r="ASH72" s="4306"/>
      <c r="ASI72" s="4299"/>
      <c r="ASJ72" s="4300"/>
      <c r="ASK72" s="4305"/>
      <c r="ASL72" s="4304"/>
      <c r="ASM72" s="4299"/>
      <c r="ASN72" s="4300"/>
      <c r="ASO72" s="4301"/>
      <c r="ASP72" s="4302"/>
      <c r="ASQ72" s="4299"/>
      <c r="ASR72" s="2602"/>
      <c r="ASS72" s="4287"/>
      <c r="AST72" s="4303"/>
      <c r="ASU72" s="4304"/>
      <c r="ASV72" s="2603"/>
      <c r="ASW72" s="4305"/>
      <c r="ASX72" s="4306"/>
      <c r="ASY72" s="4305"/>
      <c r="ASZ72" s="4306"/>
      <c r="ATA72" s="4299"/>
      <c r="ATB72" s="4300"/>
      <c r="ATC72" s="4305"/>
      <c r="ATD72" s="4304"/>
      <c r="ATE72" s="4299"/>
      <c r="ATF72" s="4300"/>
      <c r="ATG72" s="4301"/>
      <c r="ATH72" s="4302"/>
      <c r="ATI72" s="4299"/>
      <c r="ATJ72" s="2602"/>
      <c r="ATK72" s="4287"/>
      <c r="ATL72" s="4303"/>
      <c r="ATM72" s="4304"/>
      <c r="ATN72" s="2603"/>
      <c r="ATO72" s="4305"/>
      <c r="ATP72" s="4306"/>
      <c r="ATQ72" s="4305"/>
      <c r="ATR72" s="4306"/>
      <c r="ATS72" s="4299"/>
      <c r="ATT72" s="4300"/>
      <c r="ATU72" s="4305"/>
      <c r="ATV72" s="4304"/>
      <c r="ATW72" s="4299"/>
      <c r="ATX72" s="4300"/>
      <c r="ATY72" s="4301"/>
      <c r="ATZ72" s="4302"/>
      <c r="AUA72" s="4299"/>
      <c r="AUB72" s="2602"/>
      <c r="AUC72" s="4287"/>
      <c r="AUD72" s="4303"/>
      <c r="AUE72" s="4304"/>
      <c r="AUF72" s="2603"/>
      <c r="AUG72" s="4305"/>
      <c r="AUH72" s="4306"/>
      <c r="AUI72" s="4305"/>
      <c r="AUJ72" s="4306"/>
      <c r="AUK72" s="4299"/>
      <c r="AUL72" s="4300"/>
      <c r="AUM72" s="4305"/>
      <c r="AUN72" s="4304"/>
      <c r="AUO72" s="4299"/>
      <c r="AUP72" s="4300"/>
      <c r="AUQ72" s="4301"/>
      <c r="AUR72" s="4302"/>
      <c r="AUS72" s="4299"/>
      <c r="AUT72" s="2602"/>
      <c r="AUU72" s="4287"/>
      <c r="AUV72" s="4303"/>
      <c r="AUW72" s="4304"/>
      <c r="AUX72" s="2603"/>
      <c r="AUY72" s="4305"/>
      <c r="AUZ72" s="4306"/>
      <c r="AVA72" s="4305"/>
      <c r="AVB72" s="4306"/>
      <c r="AVC72" s="4299"/>
      <c r="AVD72" s="4300"/>
      <c r="AVE72" s="4305"/>
      <c r="AVF72" s="4304"/>
      <c r="AVG72" s="4299"/>
      <c r="AVH72" s="4300"/>
      <c r="AVI72" s="4301"/>
      <c r="AVJ72" s="4302"/>
      <c r="AVK72" s="4299"/>
      <c r="AVL72" s="2602"/>
      <c r="AVM72" s="4287"/>
      <c r="AVN72" s="4303"/>
      <c r="AVO72" s="4304"/>
      <c r="AVP72" s="2603"/>
      <c r="AVQ72" s="4305"/>
      <c r="AVR72" s="4306"/>
      <c r="AVS72" s="4305"/>
      <c r="AVT72" s="4306"/>
      <c r="AVU72" s="4299"/>
      <c r="AVV72" s="4300"/>
      <c r="AVW72" s="4305"/>
      <c r="AVX72" s="4304"/>
      <c r="AVY72" s="4299"/>
      <c r="AVZ72" s="4300"/>
      <c r="AWA72" s="4301"/>
      <c r="AWB72" s="4302"/>
      <c r="AWC72" s="4299"/>
      <c r="AWD72" s="2602"/>
      <c r="AWE72" s="4287"/>
      <c r="AWF72" s="4303"/>
      <c r="AWG72" s="4304"/>
      <c r="AWH72" s="2603"/>
      <c r="AWI72" s="4305"/>
      <c r="AWJ72" s="4306"/>
      <c r="AWK72" s="4305"/>
      <c r="AWL72" s="4306"/>
      <c r="AWM72" s="4299"/>
      <c r="AWN72" s="4300"/>
      <c r="AWO72" s="4305"/>
      <c r="AWP72" s="4304"/>
      <c r="AWQ72" s="4299"/>
      <c r="AWR72" s="4300"/>
      <c r="AWS72" s="4301"/>
      <c r="AWT72" s="4302"/>
      <c r="AWU72" s="4299"/>
      <c r="AWV72" s="2602"/>
      <c r="AWW72" s="4287"/>
      <c r="AWX72" s="4303"/>
      <c r="AWY72" s="4304"/>
      <c r="AWZ72" s="2603"/>
      <c r="AXA72" s="4305"/>
      <c r="AXB72" s="4306"/>
      <c r="AXC72" s="4305"/>
      <c r="AXD72" s="4306"/>
      <c r="AXE72" s="4299"/>
      <c r="AXF72" s="4300"/>
      <c r="AXG72" s="4305"/>
      <c r="AXH72" s="4304"/>
      <c r="AXI72" s="4299"/>
      <c r="AXJ72" s="4300"/>
      <c r="AXK72" s="4301"/>
      <c r="AXL72" s="4302"/>
      <c r="AXM72" s="4299"/>
      <c r="AXN72" s="2602"/>
      <c r="AXO72" s="4287"/>
      <c r="AXP72" s="4303"/>
      <c r="AXQ72" s="4304"/>
      <c r="AXR72" s="2603"/>
      <c r="AXS72" s="4305"/>
      <c r="AXT72" s="4306"/>
      <c r="AXU72" s="4305"/>
      <c r="AXV72" s="4306"/>
      <c r="AXW72" s="4299"/>
      <c r="AXX72" s="4300"/>
      <c r="AXY72" s="4305"/>
      <c r="AXZ72" s="4304"/>
      <c r="AYA72" s="4299"/>
      <c r="AYB72" s="4300"/>
      <c r="AYC72" s="4301"/>
      <c r="AYD72" s="4302"/>
      <c r="AYE72" s="4299"/>
      <c r="AYF72" s="2602"/>
      <c r="AYG72" s="4287"/>
      <c r="AYH72" s="4303"/>
      <c r="AYI72" s="4304"/>
      <c r="AYJ72" s="2603"/>
      <c r="AYK72" s="4305"/>
      <c r="AYL72" s="4306"/>
      <c r="AYM72" s="4305"/>
      <c r="AYN72" s="4306"/>
      <c r="AYO72" s="4299"/>
      <c r="AYP72" s="4300"/>
      <c r="AYQ72" s="4305"/>
      <c r="AYR72" s="4304"/>
      <c r="AYS72" s="4299"/>
      <c r="AYT72" s="4300"/>
      <c r="AYU72" s="4301"/>
      <c r="AYV72" s="4302"/>
      <c r="AYW72" s="4299"/>
      <c r="AYX72" s="2602"/>
      <c r="AYY72" s="4287"/>
      <c r="AYZ72" s="4303"/>
      <c r="AZA72" s="4304"/>
      <c r="AZB72" s="2603"/>
      <c r="AZC72" s="4305"/>
      <c r="AZD72" s="4306"/>
      <c r="AZE72" s="4305"/>
      <c r="AZF72" s="4306"/>
      <c r="AZG72" s="4299"/>
      <c r="AZH72" s="4300"/>
      <c r="AZI72" s="4305"/>
      <c r="AZJ72" s="4304"/>
      <c r="AZK72" s="4299"/>
      <c r="AZL72" s="4300"/>
      <c r="AZM72" s="4301"/>
      <c r="AZN72" s="4302"/>
      <c r="AZO72" s="4299"/>
      <c r="AZP72" s="2602"/>
      <c r="AZQ72" s="4287"/>
      <c r="AZR72" s="4303"/>
      <c r="AZS72" s="4304"/>
      <c r="AZT72" s="2603"/>
      <c r="AZU72" s="4305"/>
      <c r="AZV72" s="4306"/>
      <c r="AZW72" s="4305"/>
      <c r="AZX72" s="4306"/>
      <c r="AZY72" s="4299"/>
      <c r="AZZ72" s="4300"/>
      <c r="BAA72" s="4305"/>
      <c r="BAB72" s="4304"/>
      <c r="BAC72" s="4299"/>
      <c r="BAD72" s="4300"/>
      <c r="BAE72" s="4301"/>
      <c r="BAF72" s="4302"/>
      <c r="BAG72" s="4299"/>
      <c r="BAH72" s="2602"/>
      <c r="BAI72" s="4287"/>
      <c r="BAJ72" s="4303"/>
      <c r="BAK72" s="4304"/>
      <c r="BAL72" s="2603"/>
      <c r="BAM72" s="4305"/>
      <c r="BAN72" s="4306"/>
      <c r="BAO72" s="4305"/>
      <c r="BAP72" s="4306"/>
      <c r="BAQ72" s="4299"/>
      <c r="BAR72" s="4300"/>
      <c r="BAS72" s="4305"/>
      <c r="BAT72" s="4304"/>
      <c r="BAU72" s="4299"/>
      <c r="BAV72" s="4300"/>
      <c r="BAW72" s="4301"/>
      <c r="BAX72" s="4302"/>
      <c r="BAY72" s="4299"/>
      <c r="BAZ72" s="2602"/>
      <c r="BBA72" s="4287"/>
      <c r="BBB72" s="4303"/>
      <c r="BBC72" s="4304"/>
      <c r="BBD72" s="2603"/>
      <c r="BBE72" s="4305"/>
      <c r="BBF72" s="4306"/>
      <c r="BBG72" s="4305"/>
      <c r="BBH72" s="4306"/>
      <c r="BBI72" s="4299"/>
      <c r="BBJ72" s="4300"/>
      <c r="BBK72" s="4305"/>
      <c r="BBL72" s="4304"/>
      <c r="BBM72" s="4299"/>
      <c r="BBN72" s="4300"/>
      <c r="BBO72" s="4301"/>
      <c r="BBP72" s="4302"/>
      <c r="BBQ72" s="4299"/>
      <c r="BBR72" s="2602"/>
      <c r="BBS72" s="4287"/>
      <c r="BBT72" s="4303"/>
      <c r="BBU72" s="4304"/>
      <c r="BBV72" s="2603"/>
      <c r="BBW72" s="4305"/>
      <c r="BBX72" s="4306"/>
      <c r="BBY72" s="4305"/>
      <c r="BBZ72" s="4306"/>
      <c r="BCA72" s="4299"/>
      <c r="BCB72" s="4300"/>
      <c r="BCC72" s="4305"/>
      <c r="BCD72" s="4304"/>
      <c r="BCE72" s="4299"/>
      <c r="BCF72" s="4300"/>
      <c r="BCG72" s="4301"/>
      <c r="BCH72" s="4302"/>
      <c r="BCI72" s="4299"/>
      <c r="BCJ72" s="2602"/>
      <c r="BCK72" s="4287"/>
      <c r="BCL72" s="4303"/>
      <c r="BCM72" s="4304"/>
      <c r="BCN72" s="2603"/>
      <c r="BCO72" s="4305"/>
      <c r="BCP72" s="4306"/>
      <c r="BCQ72" s="4305"/>
      <c r="BCR72" s="4306"/>
      <c r="BCS72" s="4299"/>
      <c r="BCT72" s="4300"/>
      <c r="BCU72" s="4305"/>
      <c r="BCV72" s="4304"/>
      <c r="BCW72" s="4299"/>
      <c r="BCX72" s="4300"/>
      <c r="BCY72" s="4301"/>
      <c r="BCZ72" s="4302"/>
      <c r="BDA72" s="4299"/>
      <c r="BDB72" s="2602"/>
      <c r="BDC72" s="4287"/>
      <c r="BDD72" s="4303"/>
      <c r="BDE72" s="4304"/>
      <c r="BDF72" s="2603"/>
      <c r="BDG72" s="4305"/>
      <c r="BDH72" s="4306"/>
      <c r="BDI72" s="4305"/>
      <c r="BDJ72" s="4306"/>
      <c r="BDK72" s="4299"/>
      <c r="BDL72" s="4300"/>
      <c r="BDM72" s="4305"/>
      <c r="BDN72" s="4304"/>
      <c r="BDO72" s="4299"/>
      <c r="BDP72" s="4300"/>
      <c r="BDQ72" s="4301"/>
      <c r="BDR72" s="4302"/>
      <c r="BDS72" s="4299"/>
      <c r="BDT72" s="2602"/>
      <c r="BDU72" s="4287"/>
      <c r="BDV72" s="4303"/>
      <c r="BDW72" s="4304"/>
      <c r="BDX72" s="2603"/>
      <c r="BDY72" s="4305"/>
      <c r="BDZ72" s="4306"/>
      <c r="BEA72" s="4305"/>
      <c r="BEB72" s="4306"/>
      <c r="BEC72" s="4299"/>
      <c r="BED72" s="4300"/>
      <c r="BEE72" s="4305"/>
      <c r="BEF72" s="4304"/>
      <c r="BEG72" s="4299"/>
      <c r="BEH72" s="4300"/>
      <c r="BEI72" s="4301"/>
      <c r="BEJ72" s="4302"/>
      <c r="BEK72" s="4299"/>
      <c r="BEL72" s="2602"/>
      <c r="BEM72" s="4287"/>
      <c r="BEN72" s="4303"/>
      <c r="BEO72" s="4304"/>
      <c r="BEP72" s="2603"/>
      <c r="BEQ72" s="4305"/>
      <c r="BER72" s="4306"/>
      <c r="BES72" s="4305"/>
      <c r="BET72" s="4306"/>
      <c r="BEU72" s="4299"/>
      <c r="BEV72" s="4300"/>
      <c r="BEW72" s="4305"/>
      <c r="BEX72" s="4304"/>
      <c r="BEY72" s="4299"/>
      <c r="BEZ72" s="4300"/>
      <c r="BFA72" s="4301"/>
      <c r="BFB72" s="4302"/>
      <c r="BFC72" s="4299"/>
      <c r="BFD72" s="2602"/>
      <c r="BFE72" s="4287"/>
      <c r="BFF72" s="4303"/>
      <c r="BFG72" s="4304"/>
      <c r="BFH72" s="2603"/>
      <c r="BFI72" s="4305"/>
      <c r="BFJ72" s="4306"/>
      <c r="BFK72" s="4305"/>
      <c r="BFL72" s="4306"/>
      <c r="BFM72" s="4299"/>
      <c r="BFN72" s="4300"/>
      <c r="BFO72" s="4305"/>
      <c r="BFP72" s="4304"/>
      <c r="BFQ72" s="4299"/>
      <c r="BFR72" s="4300"/>
      <c r="BFS72" s="4301"/>
      <c r="BFT72" s="4302"/>
      <c r="BFU72" s="4299"/>
      <c r="BFV72" s="2602"/>
      <c r="BFW72" s="4287"/>
      <c r="BFX72" s="4303"/>
      <c r="BFY72" s="4304"/>
      <c r="BFZ72" s="2603"/>
      <c r="BGA72" s="4305"/>
      <c r="BGB72" s="4306"/>
      <c r="BGC72" s="4305"/>
      <c r="BGD72" s="4306"/>
      <c r="BGE72" s="4299"/>
      <c r="BGF72" s="4300"/>
      <c r="BGG72" s="4305"/>
      <c r="BGH72" s="4304"/>
      <c r="BGI72" s="4299"/>
      <c r="BGJ72" s="4300"/>
      <c r="BGK72" s="4301"/>
      <c r="BGL72" s="4302"/>
      <c r="BGM72" s="4299"/>
      <c r="BGN72" s="2602"/>
      <c r="BGO72" s="4287"/>
      <c r="BGP72" s="4303"/>
      <c r="BGQ72" s="4304"/>
      <c r="BGR72" s="2603"/>
      <c r="BGS72" s="4305"/>
      <c r="BGT72" s="4306"/>
      <c r="BGU72" s="4305"/>
      <c r="BGV72" s="4306"/>
      <c r="BGW72" s="4299"/>
      <c r="BGX72" s="4300"/>
      <c r="BGY72" s="4305"/>
      <c r="BGZ72" s="4304"/>
      <c r="BHA72" s="4299"/>
      <c r="BHB72" s="4300"/>
      <c r="BHC72" s="4301"/>
      <c r="BHD72" s="4302"/>
      <c r="BHE72" s="4299"/>
      <c r="BHF72" s="2602"/>
      <c r="BHG72" s="4287"/>
      <c r="BHH72" s="4303"/>
      <c r="BHI72" s="4304"/>
      <c r="BHJ72" s="2603"/>
      <c r="BHK72" s="4305"/>
      <c r="BHL72" s="4306"/>
      <c r="BHM72" s="4305"/>
      <c r="BHN72" s="4306"/>
      <c r="BHO72" s="4299"/>
      <c r="BHP72" s="4300"/>
      <c r="BHQ72" s="4305"/>
      <c r="BHR72" s="4304"/>
      <c r="BHS72" s="4299"/>
      <c r="BHT72" s="4300"/>
      <c r="BHU72" s="4301"/>
      <c r="BHV72" s="4302"/>
      <c r="BHW72" s="4299"/>
      <c r="BHX72" s="2602"/>
      <c r="BHY72" s="4287"/>
      <c r="BHZ72" s="4303"/>
      <c r="BIA72" s="4304"/>
      <c r="BIB72" s="2603"/>
      <c r="BIC72" s="4305"/>
      <c r="BID72" s="4306"/>
      <c r="BIE72" s="4305"/>
      <c r="BIF72" s="4306"/>
      <c r="BIG72" s="4299"/>
      <c r="BIH72" s="4300"/>
      <c r="BII72" s="4305"/>
      <c r="BIJ72" s="4304"/>
      <c r="BIK72" s="4299"/>
      <c r="BIL72" s="4300"/>
      <c r="BIM72" s="4301"/>
      <c r="BIN72" s="4302"/>
      <c r="BIO72" s="4299"/>
      <c r="BIP72" s="2602"/>
      <c r="BIQ72" s="4287"/>
      <c r="BIR72" s="4303"/>
      <c r="BIS72" s="4304"/>
      <c r="BIT72" s="2603"/>
      <c r="BIU72" s="4305"/>
      <c r="BIV72" s="4306"/>
      <c r="BIW72" s="4305"/>
      <c r="BIX72" s="4306"/>
      <c r="BIY72" s="4299"/>
      <c r="BIZ72" s="4300"/>
      <c r="BJA72" s="4305"/>
      <c r="BJB72" s="4304"/>
      <c r="BJC72" s="4299"/>
      <c r="BJD72" s="4300"/>
      <c r="BJE72" s="4301"/>
      <c r="BJF72" s="4302"/>
      <c r="BJG72" s="4299"/>
      <c r="BJH72" s="2602"/>
      <c r="BJI72" s="4287"/>
      <c r="BJJ72" s="4303"/>
      <c r="BJK72" s="4304"/>
      <c r="BJL72" s="2603"/>
      <c r="BJM72" s="4305"/>
      <c r="BJN72" s="4306"/>
      <c r="BJO72" s="4305"/>
      <c r="BJP72" s="4306"/>
      <c r="BJQ72" s="4299"/>
      <c r="BJR72" s="4300"/>
      <c r="BJS72" s="4305"/>
      <c r="BJT72" s="4304"/>
      <c r="BJU72" s="4299"/>
      <c r="BJV72" s="4300"/>
      <c r="BJW72" s="4301"/>
      <c r="BJX72" s="4302"/>
      <c r="BJY72" s="4299"/>
      <c r="BJZ72" s="2602"/>
      <c r="BKA72" s="4287"/>
      <c r="BKB72" s="4303"/>
      <c r="BKC72" s="4304"/>
      <c r="BKD72" s="2603"/>
      <c r="BKE72" s="4305"/>
      <c r="BKF72" s="4306"/>
      <c r="BKG72" s="4305"/>
      <c r="BKH72" s="4306"/>
      <c r="BKI72" s="4299"/>
      <c r="BKJ72" s="4300"/>
      <c r="BKK72" s="4305"/>
      <c r="BKL72" s="4304"/>
      <c r="BKM72" s="4299"/>
      <c r="BKN72" s="4300"/>
      <c r="BKO72" s="4301"/>
      <c r="BKP72" s="4302"/>
      <c r="BKQ72" s="4299"/>
      <c r="BKR72" s="2602"/>
      <c r="BKS72" s="4287"/>
      <c r="BKT72" s="4303"/>
      <c r="BKU72" s="4304"/>
      <c r="BKV72" s="2603"/>
      <c r="BKW72" s="4305"/>
      <c r="BKX72" s="4306"/>
      <c r="BKY72" s="4305"/>
      <c r="BKZ72" s="4306"/>
      <c r="BLA72" s="4299"/>
      <c r="BLB72" s="4300"/>
      <c r="BLC72" s="4305"/>
      <c r="BLD72" s="4304"/>
      <c r="BLE72" s="4299"/>
      <c r="BLF72" s="4300"/>
      <c r="BLG72" s="4301"/>
      <c r="BLH72" s="4302"/>
      <c r="BLI72" s="4299"/>
      <c r="BLJ72" s="2602"/>
      <c r="BLK72" s="4287"/>
      <c r="BLL72" s="4303"/>
      <c r="BLM72" s="4304"/>
      <c r="BLN72" s="2603"/>
      <c r="BLO72" s="4305"/>
      <c r="BLP72" s="4306"/>
      <c r="BLQ72" s="4305"/>
      <c r="BLR72" s="4306"/>
      <c r="BLS72" s="4299"/>
      <c r="BLT72" s="4300"/>
      <c r="BLU72" s="4305"/>
      <c r="BLV72" s="4304"/>
      <c r="BLW72" s="4299"/>
      <c r="BLX72" s="4300"/>
      <c r="BLY72" s="4301"/>
      <c r="BLZ72" s="4302"/>
      <c r="BMA72" s="4299"/>
      <c r="BMB72" s="2602"/>
      <c r="BMC72" s="4287"/>
      <c r="BMD72" s="4303"/>
      <c r="BME72" s="4304"/>
      <c r="BMF72" s="2603"/>
      <c r="BMG72" s="4305"/>
      <c r="BMH72" s="4306"/>
      <c r="BMI72" s="4305"/>
      <c r="BMJ72" s="4306"/>
      <c r="BMK72" s="4299"/>
      <c r="BML72" s="4300"/>
      <c r="BMM72" s="4305"/>
      <c r="BMN72" s="4304"/>
      <c r="BMO72" s="4299"/>
      <c r="BMP72" s="4300"/>
      <c r="BMQ72" s="4301"/>
      <c r="BMR72" s="4302"/>
      <c r="BMS72" s="4299"/>
      <c r="BMT72" s="2602"/>
      <c r="BMU72" s="4287"/>
      <c r="BMV72" s="4303"/>
      <c r="BMW72" s="4304"/>
      <c r="BMX72" s="2603"/>
      <c r="BMY72" s="4305"/>
      <c r="BMZ72" s="4306"/>
      <c r="BNA72" s="4305"/>
      <c r="BNB72" s="4306"/>
      <c r="BNC72" s="4299"/>
      <c r="BND72" s="4300"/>
      <c r="BNE72" s="4305"/>
      <c r="BNF72" s="4304"/>
      <c r="BNG72" s="4299"/>
      <c r="BNH72" s="4300"/>
      <c r="BNI72" s="4301"/>
      <c r="BNJ72" s="4302"/>
      <c r="BNK72" s="4299"/>
      <c r="BNL72" s="2602"/>
      <c r="BNM72" s="4287"/>
      <c r="BNN72" s="4303"/>
      <c r="BNO72" s="4304"/>
      <c r="BNP72" s="2603"/>
      <c r="BNQ72" s="4305"/>
      <c r="BNR72" s="4306"/>
      <c r="BNS72" s="4305"/>
      <c r="BNT72" s="4306"/>
      <c r="BNU72" s="4299"/>
      <c r="BNV72" s="4300"/>
      <c r="BNW72" s="4305"/>
      <c r="BNX72" s="4304"/>
      <c r="BNY72" s="4299"/>
      <c r="BNZ72" s="4300"/>
      <c r="BOA72" s="4301"/>
      <c r="BOB72" s="4302"/>
      <c r="BOC72" s="4299"/>
      <c r="BOD72" s="2602"/>
      <c r="BOE72" s="4287"/>
      <c r="BOF72" s="4303"/>
      <c r="BOG72" s="4304"/>
      <c r="BOH72" s="2603"/>
      <c r="BOI72" s="4305"/>
      <c r="BOJ72" s="4306"/>
      <c r="BOK72" s="4305"/>
      <c r="BOL72" s="4306"/>
      <c r="BOM72" s="4299"/>
      <c r="BON72" s="4300"/>
      <c r="BOO72" s="4305"/>
      <c r="BOP72" s="4304"/>
      <c r="BOQ72" s="4299"/>
      <c r="BOR72" s="4300"/>
      <c r="BOS72" s="4301"/>
      <c r="BOT72" s="4302"/>
      <c r="BOU72" s="4299"/>
      <c r="BOV72" s="2602"/>
      <c r="BOW72" s="4287"/>
      <c r="BOX72" s="4303"/>
      <c r="BOY72" s="4304"/>
      <c r="BOZ72" s="2603"/>
      <c r="BPA72" s="4305"/>
      <c r="BPB72" s="4306"/>
      <c r="BPC72" s="4305"/>
      <c r="BPD72" s="4306"/>
      <c r="BPE72" s="4299"/>
      <c r="BPF72" s="4300"/>
      <c r="BPG72" s="4305"/>
      <c r="BPH72" s="4304"/>
      <c r="BPI72" s="4299"/>
      <c r="BPJ72" s="4300"/>
      <c r="BPK72" s="4301"/>
      <c r="BPL72" s="4302"/>
      <c r="BPM72" s="4299"/>
      <c r="BPN72" s="2602"/>
      <c r="BPO72" s="4287"/>
      <c r="BPP72" s="4303"/>
      <c r="BPQ72" s="4304"/>
      <c r="BPR72" s="2603"/>
      <c r="BPS72" s="4305"/>
      <c r="BPT72" s="4306"/>
      <c r="BPU72" s="4305"/>
      <c r="BPV72" s="4306"/>
      <c r="BPW72" s="4299"/>
      <c r="BPX72" s="4300"/>
      <c r="BPY72" s="4305"/>
      <c r="BPZ72" s="4304"/>
      <c r="BQA72" s="4299"/>
      <c r="BQB72" s="4300"/>
      <c r="BQC72" s="4301"/>
      <c r="BQD72" s="4302"/>
      <c r="BQE72" s="4299"/>
      <c r="BQF72" s="2602"/>
      <c r="BQG72" s="4287"/>
      <c r="BQH72" s="4303"/>
      <c r="BQI72" s="4304"/>
      <c r="BQJ72" s="2603"/>
      <c r="BQK72" s="4305"/>
      <c r="BQL72" s="4306"/>
      <c r="BQM72" s="4305"/>
      <c r="BQN72" s="4306"/>
      <c r="BQO72" s="4299"/>
      <c r="BQP72" s="4300"/>
      <c r="BQQ72" s="4305"/>
      <c r="BQR72" s="4304"/>
      <c r="BQS72" s="4299"/>
      <c r="BQT72" s="4300"/>
      <c r="BQU72" s="4301"/>
      <c r="BQV72" s="4302"/>
      <c r="BQW72" s="4299"/>
      <c r="BQX72" s="2602"/>
      <c r="BQY72" s="4287"/>
      <c r="BQZ72" s="4303"/>
      <c r="BRA72" s="4304"/>
      <c r="BRB72" s="2603"/>
      <c r="BRC72" s="4305"/>
      <c r="BRD72" s="4306"/>
      <c r="BRE72" s="4305"/>
      <c r="BRF72" s="4306"/>
      <c r="BRG72" s="4299"/>
      <c r="BRH72" s="4300"/>
      <c r="BRI72" s="4305"/>
      <c r="BRJ72" s="4304"/>
      <c r="BRK72" s="4299"/>
      <c r="BRL72" s="4300"/>
      <c r="BRM72" s="4301"/>
      <c r="BRN72" s="4302"/>
      <c r="BRO72" s="4299"/>
      <c r="BRP72" s="2602"/>
      <c r="BRQ72" s="4287"/>
      <c r="BRR72" s="4303"/>
      <c r="BRS72" s="4304"/>
      <c r="BRT72" s="2603"/>
      <c r="BRU72" s="4305"/>
      <c r="BRV72" s="4306"/>
      <c r="BRW72" s="4305"/>
      <c r="BRX72" s="4306"/>
      <c r="BRY72" s="4299"/>
      <c r="BRZ72" s="4300"/>
      <c r="BSA72" s="4305"/>
      <c r="BSB72" s="4304"/>
      <c r="BSC72" s="4299"/>
      <c r="BSD72" s="4300"/>
      <c r="BSE72" s="4301"/>
      <c r="BSF72" s="4302"/>
      <c r="BSG72" s="4299"/>
      <c r="BSH72" s="2602"/>
      <c r="BSI72" s="4287"/>
      <c r="BSJ72" s="4303"/>
      <c r="BSK72" s="4304"/>
      <c r="BSL72" s="2603"/>
      <c r="BSM72" s="4305"/>
      <c r="BSN72" s="4306"/>
      <c r="BSO72" s="4305"/>
      <c r="BSP72" s="4306"/>
      <c r="BSQ72" s="4299"/>
      <c r="BSR72" s="4300"/>
      <c r="BSS72" s="4305"/>
      <c r="BST72" s="4304"/>
      <c r="BSU72" s="4299"/>
      <c r="BSV72" s="4300"/>
      <c r="BSW72" s="4301"/>
      <c r="BSX72" s="4302"/>
      <c r="BSY72" s="4299"/>
      <c r="BSZ72" s="2602"/>
      <c r="BTA72" s="4287"/>
      <c r="BTB72" s="4303"/>
      <c r="BTC72" s="4304"/>
      <c r="BTD72" s="2603"/>
      <c r="BTE72" s="4305"/>
      <c r="BTF72" s="4306"/>
      <c r="BTG72" s="4305"/>
      <c r="BTH72" s="4306"/>
      <c r="BTI72" s="4299"/>
      <c r="BTJ72" s="4300"/>
      <c r="BTK72" s="4305"/>
      <c r="BTL72" s="4304"/>
      <c r="BTM72" s="4299"/>
      <c r="BTN72" s="4300"/>
      <c r="BTO72" s="4301"/>
      <c r="BTP72" s="4302"/>
      <c r="BTQ72" s="4299"/>
      <c r="BTR72" s="2602"/>
      <c r="BTS72" s="4287"/>
      <c r="BTT72" s="4303"/>
      <c r="BTU72" s="4304"/>
      <c r="BTV72" s="2603"/>
      <c r="BTW72" s="4305"/>
      <c r="BTX72" s="4306"/>
      <c r="BTY72" s="4305"/>
      <c r="BTZ72" s="4306"/>
      <c r="BUA72" s="4299"/>
      <c r="BUB72" s="4300"/>
      <c r="BUC72" s="4305"/>
      <c r="BUD72" s="4304"/>
      <c r="BUE72" s="4299"/>
      <c r="BUF72" s="4300"/>
      <c r="BUG72" s="4301"/>
      <c r="BUH72" s="4302"/>
      <c r="BUI72" s="4299"/>
      <c r="BUJ72" s="2602"/>
      <c r="BUK72" s="4287"/>
      <c r="BUL72" s="4303"/>
      <c r="BUM72" s="4304"/>
      <c r="BUN72" s="2603"/>
      <c r="BUO72" s="4305"/>
      <c r="BUP72" s="4306"/>
      <c r="BUQ72" s="4305"/>
      <c r="BUR72" s="4306"/>
      <c r="BUS72" s="4299"/>
      <c r="BUT72" s="4300"/>
      <c r="BUU72" s="4305"/>
      <c r="BUV72" s="4304"/>
      <c r="BUW72" s="4299"/>
      <c r="BUX72" s="4300"/>
      <c r="BUY72" s="4301"/>
      <c r="BUZ72" s="4302"/>
      <c r="BVA72" s="4299"/>
      <c r="BVB72" s="2602"/>
      <c r="BVC72" s="4287"/>
      <c r="BVD72" s="4303"/>
      <c r="BVE72" s="4304"/>
      <c r="BVF72" s="2603"/>
      <c r="BVG72" s="4305"/>
      <c r="BVH72" s="4306"/>
      <c r="BVI72" s="4305"/>
      <c r="BVJ72" s="4306"/>
      <c r="BVK72" s="4299"/>
      <c r="BVL72" s="4300"/>
      <c r="BVM72" s="4305"/>
      <c r="BVN72" s="4304"/>
      <c r="BVO72" s="4299"/>
      <c r="BVP72" s="4300"/>
      <c r="BVQ72" s="4301"/>
      <c r="BVR72" s="4302"/>
      <c r="BVS72" s="4299"/>
      <c r="BVT72" s="2602"/>
      <c r="BVU72" s="4287"/>
      <c r="BVV72" s="4303"/>
      <c r="BVW72" s="4304"/>
      <c r="BVX72" s="2603"/>
      <c r="BVY72" s="4305"/>
      <c r="BVZ72" s="4306"/>
      <c r="BWA72" s="4305"/>
      <c r="BWB72" s="4306"/>
      <c r="BWC72" s="4299"/>
      <c r="BWD72" s="4300"/>
      <c r="BWE72" s="4305"/>
      <c r="BWF72" s="4304"/>
      <c r="BWG72" s="4299"/>
      <c r="BWH72" s="4300"/>
      <c r="BWI72" s="4301"/>
      <c r="BWJ72" s="4302"/>
      <c r="BWK72" s="4299"/>
      <c r="BWL72" s="2602"/>
      <c r="BWM72" s="4287"/>
      <c r="BWN72" s="4303"/>
      <c r="BWO72" s="4304"/>
      <c r="BWP72" s="2603"/>
      <c r="BWQ72" s="4305"/>
      <c r="BWR72" s="4306"/>
      <c r="BWS72" s="4305"/>
      <c r="BWT72" s="4306"/>
      <c r="BWU72" s="4299"/>
      <c r="BWV72" s="4300"/>
      <c r="BWW72" s="4305"/>
      <c r="BWX72" s="4304"/>
      <c r="BWY72" s="4299"/>
      <c r="BWZ72" s="4300"/>
      <c r="BXA72" s="4301"/>
      <c r="BXB72" s="4302"/>
      <c r="BXC72" s="4299"/>
      <c r="BXD72" s="2602"/>
      <c r="BXE72" s="4287"/>
      <c r="BXF72" s="4303"/>
      <c r="BXG72" s="4304"/>
      <c r="BXH72" s="2603"/>
      <c r="BXI72" s="4305"/>
      <c r="BXJ72" s="4306"/>
      <c r="BXK72" s="4305"/>
      <c r="BXL72" s="4306"/>
      <c r="BXM72" s="4299"/>
      <c r="BXN72" s="4300"/>
      <c r="BXO72" s="4305"/>
      <c r="BXP72" s="4304"/>
      <c r="BXQ72" s="4299"/>
      <c r="BXR72" s="4300"/>
      <c r="BXS72" s="4301"/>
      <c r="BXT72" s="4302"/>
      <c r="BXU72" s="4299"/>
      <c r="BXV72" s="2602"/>
      <c r="BXW72" s="4287"/>
      <c r="BXX72" s="4303"/>
      <c r="BXY72" s="4304"/>
      <c r="BXZ72" s="2603"/>
      <c r="BYA72" s="4305"/>
      <c r="BYB72" s="4306"/>
      <c r="BYC72" s="4305"/>
      <c r="BYD72" s="4306"/>
      <c r="BYE72" s="4299"/>
      <c r="BYF72" s="4300"/>
      <c r="BYG72" s="4305"/>
      <c r="BYH72" s="4304"/>
      <c r="BYI72" s="4299"/>
      <c r="BYJ72" s="4300"/>
      <c r="BYK72" s="4301"/>
      <c r="BYL72" s="4302"/>
      <c r="BYM72" s="4299"/>
      <c r="BYN72" s="2602"/>
      <c r="BYO72" s="4287"/>
      <c r="BYP72" s="4303"/>
      <c r="BYQ72" s="4304"/>
      <c r="BYR72" s="2603"/>
      <c r="BYS72" s="4305"/>
      <c r="BYT72" s="4306"/>
      <c r="BYU72" s="4305"/>
      <c r="BYV72" s="4306"/>
      <c r="BYW72" s="4299"/>
      <c r="BYX72" s="4300"/>
      <c r="BYY72" s="4305"/>
      <c r="BYZ72" s="4304"/>
      <c r="BZA72" s="4299"/>
      <c r="BZB72" s="4300"/>
      <c r="BZC72" s="4301"/>
      <c r="BZD72" s="4302"/>
      <c r="BZE72" s="4299"/>
      <c r="BZF72" s="2602"/>
      <c r="BZG72" s="4287"/>
      <c r="BZH72" s="4303"/>
      <c r="BZI72" s="4304"/>
      <c r="BZJ72" s="2603"/>
      <c r="BZK72" s="4305"/>
      <c r="BZL72" s="4306"/>
      <c r="BZM72" s="4305"/>
      <c r="BZN72" s="4306"/>
      <c r="BZO72" s="4299"/>
      <c r="BZP72" s="4300"/>
      <c r="BZQ72" s="4305"/>
      <c r="BZR72" s="4304"/>
      <c r="BZS72" s="4299"/>
      <c r="BZT72" s="4300"/>
      <c r="BZU72" s="4301"/>
      <c r="BZV72" s="4302"/>
      <c r="BZW72" s="4299"/>
      <c r="BZX72" s="2602"/>
      <c r="BZY72" s="4287"/>
      <c r="BZZ72" s="4303"/>
      <c r="CAA72" s="4304"/>
      <c r="CAB72" s="2603"/>
      <c r="CAC72" s="4305"/>
      <c r="CAD72" s="4306"/>
      <c r="CAE72" s="4305"/>
      <c r="CAF72" s="4306"/>
      <c r="CAG72" s="4299"/>
      <c r="CAH72" s="4300"/>
      <c r="CAI72" s="4305"/>
      <c r="CAJ72" s="4304"/>
      <c r="CAK72" s="4299"/>
      <c r="CAL72" s="4300"/>
      <c r="CAM72" s="4301"/>
      <c r="CAN72" s="4302"/>
      <c r="CAO72" s="4299"/>
      <c r="CAP72" s="2602"/>
      <c r="CAQ72" s="4287"/>
      <c r="CAR72" s="4303"/>
      <c r="CAS72" s="4304"/>
      <c r="CAT72" s="2603"/>
      <c r="CAU72" s="4305"/>
      <c r="CAV72" s="4306"/>
      <c r="CAW72" s="4305"/>
      <c r="CAX72" s="4306"/>
      <c r="CAY72" s="4299"/>
      <c r="CAZ72" s="4300"/>
      <c r="CBA72" s="4305"/>
      <c r="CBB72" s="4304"/>
      <c r="CBC72" s="4299"/>
      <c r="CBD72" s="4300"/>
      <c r="CBE72" s="4301"/>
      <c r="CBF72" s="4302"/>
      <c r="CBG72" s="4299"/>
      <c r="CBH72" s="2602"/>
      <c r="CBI72" s="4287"/>
      <c r="CBJ72" s="4303"/>
      <c r="CBK72" s="4304"/>
      <c r="CBL72" s="2603"/>
      <c r="CBM72" s="4305"/>
      <c r="CBN72" s="4306"/>
      <c r="CBO72" s="4305"/>
      <c r="CBP72" s="4306"/>
      <c r="CBQ72" s="4299"/>
      <c r="CBR72" s="4300"/>
      <c r="CBS72" s="4305"/>
      <c r="CBT72" s="4304"/>
      <c r="CBU72" s="4299"/>
      <c r="CBV72" s="4300"/>
      <c r="CBW72" s="4301"/>
      <c r="CBX72" s="4302"/>
      <c r="CBY72" s="4299"/>
      <c r="CBZ72" s="2602"/>
      <c r="CCA72" s="4287"/>
      <c r="CCB72" s="4303"/>
      <c r="CCC72" s="4304"/>
      <c r="CCD72" s="2603"/>
      <c r="CCE72" s="4305"/>
      <c r="CCF72" s="4306"/>
      <c r="CCG72" s="4305"/>
      <c r="CCH72" s="4306"/>
      <c r="CCI72" s="4299"/>
      <c r="CCJ72" s="4300"/>
      <c r="CCK72" s="4305"/>
      <c r="CCL72" s="4304"/>
      <c r="CCM72" s="4299"/>
      <c r="CCN72" s="4300"/>
      <c r="CCO72" s="4301"/>
      <c r="CCP72" s="4302"/>
      <c r="CCQ72" s="4299"/>
      <c r="CCR72" s="2602"/>
      <c r="CCS72" s="4287"/>
      <c r="CCT72" s="4303"/>
      <c r="CCU72" s="4304"/>
      <c r="CCV72" s="2603"/>
      <c r="CCW72" s="4305"/>
      <c r="CCX72" s="4306"/>
      <c r="CCY72" s="4305"/>
      <c r="CCZ72" s="4306"/>
      <c r="CDA72" s="4299"/>
      <c r="CDB72" s="4300"/>
      <c r="CDC72" s="4305"/>
      <c r="CDD72" s="4304"/>
      <c r="CDE72" s="4299"/>
      <c r="CDF72" s="4300"/>
      <c r="CDG72" s="4301"/>
      <c r="CDH72" s="4302"/>
      <c r="CDI72" s="4299"/>
      <c r="CDJ72" s="2602"/>
      <c r="CDK72" s="4287"/>
      <c r="CDL72" s="4303"/>
      <c r="CDM72" s="4304"/>
      <c r="CDN72" s="2603"/>
      <c r="CDO72" s="4305"/>
      <c r="CDP72" s="4306"/>
      <c r="CDQ72" s="4305"/>
      <c r="CDR72" s="4306"/>
      <c r="CDS72" s="4299"/>
      <c r="CDT72" s="4300"/>
      <c r="CDU72" s="4305"/>
      <c r="CDV72" s="4304"/>
      <c r="CDW72" s="4299"/>
      <c r="CDX72" s="4300"/>
      <c r="CDY72" s="4301"/>
      <c r="CDZ72" s="4302"/>
      <c r="CEA72" s="4299"/>
      <c r="CEB72" s="2602"/>
      <c r="CEC72" s="4287"/>
      <c r="CED72" s="4303"/>
      <c r="CEE72" s="4304"/>
      <c r="CEF72" s="2603"/>
      <c r="CEG72" s="4305"/>
      <c r="CEH72" s="4306"/>
      <c r="CEI72" s="4305"/>
      <c r="CEJ72" s="4306"/>
      <c r="CEK72" s="4299"/>
      <c r="CEL72" s="4300"/>
      <c r="CEM72" s="4305"/>
      <c r="CEN72" s="4304"/>
      <c r="CEO72" s="4299"/>
      <c r="CEP72" s="4300"/>
      <c r="CEQ72" s="4301"/>
      <c r="CER72" s="4302"/>
      <c r="CES72" s="4299"/>
      <c r="CET72" s="2602"/>
      <c r="CEU72" s="4287"/>
      <c r="CEV72" s="4303"/>
      <c r="CEW72" s="4304"/>
      <c r="CEX72" s="2603"/>
      <c r="CEY72" s="4305"/>
      <c r="CEZ72" s="4306"/>
      <c r="CFA72" s="4305"/>
      <c r="CFB72" s="4306"/>
      <c r="CFC72" s="4299"/>
      <c r="CFD72" s="4300"/>
      <c r="CFE72" s="4305"/>
      <c r="CFF72" s="4304"/>
      <c r="CFG72" s="4299"/>
      <c r="CFH72" s="4300"/>
      <c r="CFI72" s="4301"/>
      <c r="CFJ72" s="4302"/>
      <c r="CFK72" s="4299"/>
      <c r="CFL72" s="2602"/>
      <c r="CFM72" s="4287"/>
      <c r="CFN72" s="4303"/>
      <c r="CFO72" s="4304"/>
      <c r="CFP72" s="2603"/>
      <c r="CFQ72" s="4305"/>
      <c r="CFR72" s="4306"/>
      <c r="CFS72" s="4305"/>
      <c r="CFT72" s="4306"/>
      <c r="CFU72" s="4299"/>
      <c r="CFV72" s="4300"/>
      <c r="CFW72" s="4305"/>
      <c r="CFX72" s="4304"/>
      <c r="CFY72" s="4299"/>
      <c r="CFZ72" s="4300"/>
      <c r="CGA72" s="4301"/>
      <c r="CGB72" s="4302"/>
      <c r="CGC72" s="4299"/>
      <c r="CGD72" s="2602"/>
      <c r="CGE72" s="4287"/>
      <c r="CGF72" s="4303"/>
      <c r="CGG72" s="4304"/>
      <c r="CGH72" s="2603"/>
      <c r="CGI72" s="4305"/>
      <c r="CGJ72" s="4306"/>
      <c r="CGK72" s="4305"/>
      <c r="CGL72" s="4306"/>
      <c r="CGM72" s="4299"/>
      <c r="CGN72" s="4300"/>
      <c r="CGO72" s="4305"/>
      <c r="CGP72" s="4304"/>
      <c r="CGQ72" s="4299"/>
      <c r="CGR72" s="4300"/>
      <c r="CGS72" s="4301"/>
      <c r="CGT72" s="4302"/>
      <c r="CGU72" s="4299"/>
      <c r="CGV72" s="2602"/>
      <c r="CGW72" s="4287"/>
      <c r="CGX72" s="4303"/>
      <c r="CGY72" s="4304"/>
      <c r="CGZ72" s="2603"/>
      <c r="CHA72" s="4305"/>
      <c r="CHB72" s="4306"/>
      <c r="CHC72" s="4305"/>
      <c r="CHD72" s="4306"/>
      <c r="CHE72" s="4299"/>
      <c r="CHF72" s="4300"/>
      <c r="CHG72" s="4305"/>
      <c r="CHH72" s="4304"/>
      <c r="CHI72" s="4299"/>
      <c r="CHJ72" s="4300"/>
      <c r="CHK72" s="4301"/>
      <c r="CHL72" s="4302"/>
      <c r="CHM72" s="4299"/>
      <c r="CHN72" s="2602"/>
      <c r="CHO72" s="4287"/>
      <c r="CHP72" s="4303"/>
      <c r="CHQ72" s="4304"/>
      <c r="CHR72" s="2603"/>
      <c r="CHS72" s="4305"/>
      <c r="CHT72" s="4306"/>
      <c r="CHU72" s="4305"/>
      <c r="CHV72" s="4306"/>
      <c r="CHW72" s="4299"/>
      <c r="CHX72" s="4300"/>
      <c r="CHY72" s="4305"/>
      <c r="CHZ72" s="4304"/>
      <c r="CIA72" s="4299"/>
      <c r="CIB72" s="4300"/>
      <c r="CIC72" s="4301"/>
      <c r="CID72" s="4302"/>
      <c r="CIE72" s="4299"/>
      <c r="CIF72" s="2602"/>
      <c r="CIG72" s="4287"/>
      <c r="CIH72" s="4303"/>
      <c r="CII72" s="4304"/>
      <c r="CIJ72" s="2603"/>
      <c r="CIK72" s="4305"/>
      <c r="CIL72" s="4306"/>
      <c r="CIM72" s="4305"/>
      <c r="CIN72" s="4306"/>
      <c r="CIO72" s="4299"/>
      <c r="CIP72" s="4300"/>
      <c r="CIQ72" s="4305"/>
      <c r="CIR72" s="4304"/>
      <c r="CIS72" s="4299"/>
      <c r="CIT72" s="4300"/>
      <c r="CIU72" s="4301"/>
      <c r="CIV72" s="4302"/>
      <c r="CIW72" s="4299"/>
      <c r="CIX72" s="2602"/>
      <c r="CIY72" s="4287"/>
      <c r="CIZ72" s="4303"/>
      <c r="CJA72" s="4304"/>
      <c r="CJB72" s="2603"/>
      <c r="CJC72" s="4305"/>
      <c r="CJD72" s="4306"/>
      <c r="CJE72" s="4305"/>
      <c r="CJF72" s="4306"/>
      <c r="CJG72" s="4299"/>
      <c r="CJH72" s="4300"/>
      <c r="CJI72" s="4305"/>
      <c r="CJJ72" s="4304"/>
      <c r="CJK72" s="4299"/>
      <c r="CJL72" s="4300"/>
      <c r="CJM72" s="4301"/>
      <c r="CJN72" s="4302"/>
      <c r="CJO72" s="4299"/>
      <c r="CJP72" s="2602"/>
      <c r="CJQ72" s="4287"/>
      <c r="CJR72" s="4303"/>
      <c r="CJS72" s="4304"/>
      <c r="CJT72" s="2603"/>
      <c r="CJU72" s="4305"/>
      <c r="CJV72" s="4306"/>
      <c r="CJW72" s="4305"/>
      <c r="CJX72" s="4306"/>
      <c r="CJY72" s="4299"/>
      <c r="CJZ72" s="4300"/>
      <c r="CKA72" s="4305"/>
      <c r="CKB72" s="4304"/>
      <c r="CKC72" s="4299"/>
      <c r="CKD72" s="4300"/>
      <c r="CKE72" s="4301"/>
      <c r="CKF72" s="4302"/>
      <c r="CKG72" s="4299"/>
      <c r="CKH72" s="2602"/>
      <c r="CKI72" s="4287"/>
      <c r="CKJ72" s="4303"/>
      <c r="CKK72" s="4304"/>
      <c r="CKL72" s="2603"/>
      <c r="CKM72" s="4305"/>
      <c r="CKN72" s="4306"/>
      <c r="CKO72" s="4305"/>
      <c r="CKP72" s="4306"/>
      <c r="CKQ72" s="4299"/>
      <c r="CKR72" s="4300"/>
      <c r="CKS72" s="4305"/>
      <c r="CKT72" s="4304"/>
      <c r="CKU72" s="4299"/>
      <c r="CKV72" s="4300"/>
      <c r="CKW72" s="4301"/>
      <c r="CKX72" s="4302"/>
      <c r="CKY72" s="4299"/>
      <c r="CKZ72" s="2602"/>
      <c r="CLA72" s="4287"/>
      <c r="CLB72" s="4303"/>
      <c r="CLC72" s="4304"/>
      <c r="CLD72" s="2603"/>
      <c r="CLE72" s="4305"/>
      <c r="CLF72" s="4306"/>
      <c r="CLG72" s="4305"/>
      <c r="CLH72" s="4306"/>
      <c r="CLI72" s="4299"/>
      <c r="CLJ72" s="4300"/>
      <c r="CLK72" s="4305"/>
      <c r="CLL72" s="4304"/>
      <c r="CLM72" s="4299"/>
      <c r="CLN72" s="4300"/>
      <c r="CLO72" s="4301"/>
      <c r="CLP72" s="4302"/>
      <c r="CLQ72" s="4299"/>
      <c r="CLR72" s="2602"/>
      <c r="CLS72" s="4287"/>
      <c r="CLT72" s="4303"/>
      <c r="CLU72" s="4304"/>
      <c r="CLV72" s="2603"/>
      <c r="CLW72" s="4305"/>
      <c r="CLX72" s="4306"/>
      <c r="CLY72" s="4305"/>
      <c r="CLZ72" s="4306"/>
      <c r="CMA72" s="4299"/>
      <c r="CMB72" s="4300"/>
      <c r="CMC72" s="4305"/>
      <c r="CMD72" s="4304"/>
      <c r="CME72" s="4299"/>
      <c r="CMF72" s="4300"/>
      <c r="CMG72" s="4301"/>
      <c r="CMH72" s="4302"/>
      <c r="CMI72" s="4299"/>
      <c r="CMJ72" s="2602"/>
      <c r="CMK72" s="4287"/>
      <c r="CML72" s="4303"/>
      <c r="CMM72" s="4304"/>
      <c r="CMN72" s="2603"/>
      <c r="CMO72" s="4305"/>
      <c r="CMP72" s="4306"/>
      <c r="CMQ72" s="4305"/>
      <c r="CMR72" s="4306"/>
      <c r="CMS72" s="4299"/>
      <c r="CMT72" s="4300"/>
      <c r="CMU72" s="4305"/>
      <c r="CMV72" s="4304"/>
      <c r="CMW72" s="4299"/>
      <c r="CMX72" s="4300"/>
      <c r="CMY72" s="4301"/>
      <c r="CMZ72" s="4302"/>
      <c r="CNA72" s="4299"/>
      <c r="CNB72" s="2602"/>
      <c r="CNC72" s="4287"/>
      <c r="CND72" s="4303"/>
      <c r="CNE72" s="4304"/>
      <c r="CNF72" s="2603"/>
      <c r="CNG72" s="4305"/>
      <c r="CNH72" s="4306"/>
      <c r="CNI72" s="4305"/>
      <c r="CNJ72" s="4306"/>
      <c r="CNK72" s="4299"/>
      <c r="CNL72" s="4300"/>
      <c r="CNM72" s="4305"/>
      <c r="CNN72" s="4304"/>
      <c r="CNO72" s="4299"/>
      <c r="CNP72" s="4300"/>
      <c r="CNQ72" s="4301"/>
      <c r="CNR72" s="4302"/>
      <c r="CNS72" s="4299"/>
      <c r="CNT72" s="2602"/>
      <c r="CNU72" s="4287"/>
      <c r="CNV72" s="4303"/>
      <c r="CNW72" s="4304"/>
      <c r="CNX72" s="2603"/>
      <c r="CNY72" s="4305"/>
      <c r="CNZ72" s="4306"/>
      <c r="COA72" s="4305"/>
      <c r="COB72" s="4306"/>
      <c r="COC72" s="4299"/>
      <c r="COD72" s="4300"/>
      <c r="COE72" s="4305"/>
      <c r="COF72" s="4304"/>
      <c r="COG72" s="4299"/>
      <c r="COH72" s="4300"/>
      <c r="COI72" s="4301"/>
      <c r="COJ72" s="4302"/>
      <c r="COK72" s="4299"/>
      <c r="COL72" s="2602"/>
      <c r="COM72" s="4287"/>
      <c r="CON72" s="4303"/>
      <c r="COO72" s="4304"/>
      <c r="COP72" s="2603"/>
      <c r="COQ72" s="4305"/>
      <c r="COR72" s="4306"/>
      <c r="COS72" s="4305"/>
      <c r="COT72" s="4306"/>
      <c r="COU72" s="4299"/>
      <c r="COV72" s="4300"/>
      <c r="COW72" s="4305"/>
      <c r="COX72" s="4304"/>
      <c r="COY72" s="4299"/>
      <c r="COZ72" s="4300"/>
      <c r="CPA72" s="4301"/>
      <c r="CPB72" s="4302"/>
      <c r="CPC72" s="4299"/>
      <c r="CPD72" s="2602"/>
      <c r="CPE72" s="4287"/>
      <c r="CPF72" s="4303"/>
      <c r="CPG72" s="4304"/>
      <c r="CPH72" s="2603"/>
      <c r="CPI72" s="4305"/>
      <c r="CPJ72" s="4306"/>
      <c r="CPK72" s="4305"/>
      <c r="CPL72" s="4306"/>
      <c r="CPM72" s="4299"/>
      <c r="CPN72" s="4300"/>
      <c r="CPO72" s="4305"/>
      <c r="CPP72" s="4304"/>
      <c r="CPQ72" s="4299"/>
      <c r="CPR72" s="4300"/>
      <c r="CPS72" s="4301"/>
      <c r="CPT72" s="4302"/>
      <c r="CPU72" s="4299"/>
      <c r="CPV72" s="2602"/>
      <c r="CPW72" s="4287"/>
      <c r="CPX72" s="4303"/>
      <c r="CPY72" s="4304"/>
      <c r="CPZ72" s="2603"/>
      <c r="CQA72" s="4305"/>
      <c r="CQB72" s="4306"/>
      <c r="CQC72" s="4305"/>
      <c r="CQD72" s="4306"/>
      <c r="CQE72" s="4299"/>
      <c r="CQF72" s="4300"/>
      <c r="CQG72" s="4305"/>
      <c r="CQH72" s="4304"/>
      <c r="CQI72" s="4299"/>
      <c r="CQJ72" s="4300"/>
      <c r="CQK72" s="4301"/>
      <c r="CQL72" s="4302"/>
      <c r="CQM72" s="4299"/>
      <c r="CQN72" s="2602"/>
      <c r="CQO72" s="4287"/>
      <c r="CQP72" s="4303"/>
      <c r="CQQ72" s="4304"/>
      <c r="CQR72" s="2603"/>
      <c r="CQS72" s="4305"/>
      <c r="CQT72" s="4306"/>
      <c r="CQU72" s="4305"/>
      <c r="CQV72" s="4306"/>
      <c r="CQW72" s="4299"/>
      <c r="CQX72" s="4300"/>
      <c r="CQY72" s="4305"/>
      <c r="CQZ72" s="4304"/>
      <c r="CRA72" s="4299"/>
      <c r="CRB72" s="4300"/>
      <c r="CRC72" s="4301"/>
      <c r="CRD72" s="4302"/>
      <c r="CRE72" s="4299"/>
      <c r="CRF72" s="2602"/>
      <c r="CRG72" s="4287"/>
      <c r="CRH72" s="4303"/>
      <c r="CRI72" s="4304"/>
      <c r="CRJ72" s="2603"/>
      <c r="CRK72" s="4305"/>
      <c r="CRL72" s="4306"/>
      <c r="CRM72" s="4305"/>
      <c r="CRN72" s="4306"/>
      <c r="CRO72" s="4299"/>
      <c r="CRP72" s="4300"/>
      <c r="CRQ72" s="4305"/>
      <c r="CRR72" s="4304"/>
      <c r="CRS72" s="4299"/>
      <c r="CRT72" s="4300"/>
      <c r="CRU72" s="4301"/>
      <c r="CRV72" s="4302"/>
      <c r="CRW72" s="4299"/>
      <c r="CRX72" s="2602"/>
      <c r="CRY72" s="4287"/>
      <c r="CRZ72" s="4303"/>
      <c r="CSA72" s="4304"/>
      <c r="CSB72" s="2603"/>
      <c r="CSC72" s="4305"/>
      <c r="CSD72" s="4306"/>
      <c r="CSE72" s="4305"/>
      <c r="CSF72" s="4306"/>
      <c r="CSG72" s="4299"/>
      <c r="CSH72" s="4300"/>
      <c r="CSI72" s="4305"/>
      <c r="CSJ72" s="4304"/>
      <c r="CSK72" s="4299"/>
      <c r="CSL72" s="4300"/>
      <c r="CSM72" s="4301"/>
      <c r="CSN72" s="4302"/>
      <c r="CSO72" s="4299"/>
      <c r="CSP72" s="2602"/>
      <c r="CSQ72" s="4287"/>
      <c r="CSR72" s="4303"/>
      <c r="CSS72" s="4304"/>
      <c r="CST72" s="2603"/>
      <c r="CSU72" s="4305"/>
      <c r="CSV72" s="4306"/>
      <c r="CSW72" s="4305"/>
      <c r="CSX72" s="4306"/>
      <c r="CSY72" s="4299"/>
      <c r="CSZ72" s="4300"/>
      <c r="CTA72" s="4305"/>
      <c r="CTB72" s="4304"/>
      <c r="CTC72" s="4299"/>
      <c r="CTD72" s="4300"/>
      <c r="CTE72" s="4301"/>
      <c r="CTF72" s="4302"/>
      <c r="CTG72" s="4299"/>
      <c r="CTH72" s="2602"/>
      <c r="CTI72" s="4287"/>
      <c r="CTJ72" s="4303"/>
      <c r="CTK72" s="4304"/>
      <c r="CTL72" s="2603"/>
      <c r="CTM72" s="4305"/>
      <c r="CTN72" s="4306"/>
      <c r="CTO72" s="4305"/>
      <c r="CTP72" s="4306"/>
      <c r="CTQ72" s="4299"/>
      <c r="CTR72" s="4300"/>
      <c r="CTS72" s="4305"/>
      <c r="CTT72" s="4304"/>
      <c r="CTU72" s="4299"/>
      <c r="CTV72" s="4300"/>
      <c r="CTW72" s="4301"/>
      <c r="CTX72" s="4302"/>
      <c r="CTY72" s="4299"/>
      <c r="CTZ72" s="2602"/>
      <c r="CUA72" s="4287"/>
      <c r="CUB72" s="4303"/>
      <c r="CUC72" s="4304"/>
      <c r="CUD72" s="2603"/>
      <c r="CUE72" s="4305"/>
      <c r="CUF72" s="4306"/>
      <c r="CUG72" s="4305"/>
      <c r="CUH72" s="4306"/>
      <c r="CUI72" s="4299"/>
      <c r="CUJ72" s="4300"/>
      <c r="CUK72" s="4305"/>
      <c r="CUL72" s="4304"/>
      <c r="CUM72" s="4299"/>
      <c r="CUN72" s="4300"/>
      <c r="CUO72" s="4301"/>
      <c r="CUP72" s="4302"/>
      <c r="CUQ72" s="4299"/>
      <c r="CUR72" s="2602"/>
      <c r="CUS72" s="4287"/>
      <c r="CUT72" s="4303"/>
      <c r="CUU72" s="4304"/>
      <c r="CUV72" s="2603"/>
      <c r="CUW72" s="4305"/>
      <c r="CUX72" s="4306"/>
      <c r="CUY72" s="4305"/>
      <c r="CUZ72" s="4306"/>
      <c r="CVA72" s="4299"/>
      <c r="CVB72" s="4300"/>
      <c r="CVC72" s="4305"/>
      <c r="CVD72" s="4304"/>
      <c r="CVE72" s="4299"/>
      <c r="CVF72" s="4300"/>
      <c r="CVG72" s="4301"/>
      <c r="CVH72" s="4302"/>
      <c r="CVI72" s="4299"/>
      <c r="CVJ72" s="2602"/>
      <c r="CVK72" s="4287"/>
      <c r="CVL72" s="4303"/>
      <c r="CVM72" s="4304"/>
      <c r="CVN72" s="2603"/>
      <c r="CVO72" s="4305"/>
      <c r="CVP72" s="4306"/>
      <c r="CVQ72" s="4305"/>
      <c r="CVR72" s="4306"/>
      <c r="CVS72" s="4299"/>
      <c r="CVT72" s="4300"/>
      <c r="CVU72" s="4305"/>
      <c r="CVV72" s="4304"/>
      <c r="CVW72" s="4299"/>
      <c r="CVX72" s="4300"/>
      <c r="CVY72" s="4301"/>
      <c r="CVZ72" s="4302"/>
      <c r="CWA72" s="4299"/>
      <c r="CWB72" s="2602"/>
      <c r="CWC72" s="4287"/>
      <c r="CWD72" s="4303"/>
      <c r="CWE72" s="4304"/>
      <c r="CWF72" s="2603"/>
      <c r="CWG72" s="4305"/>
      <c r="CWH72" s="4306"/>
      <c r="CWI72" s="4305"/>
      <c r="CWJ72" s="4306"/>
      <c r="CWK72" s="4299"/>
      <c r="CWL72" s="4300"/>
      <c r="CWM72" s="4305"/>
      <c r="CWN72" s="4304"/>
      <c r="CWO72" s="4299"/>
      <c r="CWP72" s="4300"/>
      <c r="CWQ72" s="4301"/>
      <c r="CWR72" s="4302"/>
      <c r="CWS72" s="4299"/>
      <c r="CWT72" s="2602"/>
      <c r="CWU72" s="4287"/>
      <c r="CWV72" s="4303"/>
      <c r="CWW72" s="4304"/>
      <c r="CWX72" s="2603"/>
      <c r="CWY72" s="4305"/>
      <c r="CWZ72" s="4306"/>
      <c r="CXA72" s="4305"/>
      <c r="CXB72" s="4306"/>
      <c r="CXC72" s="4299"/>
      <c r="CXD72" s="4300"/>
      <c r="CXE72" s="4305"/>
      <c r="CXF72" s="4304"/>
      <c r="CXG72" s="4299"/>
      <c r="CXH72" s="4300"/>
      <c r="CXI72" s="4301"/>
      <c r="CXJ72" s="4302"/>
      <c r="CXK72" s="4299"/>
      <c r="CXL72" s="2602"/>
      <c r="CXM72" s="4287"/>
      <c r="CXN72" s="4303"/>
      <c r="CXO72" s="4304"/>
      <c r="CXP72" s="2603"/>
      <c r="CXQ72" s="4305"/>
      <c r="CXR72" s="4306"/>
      <c r="CXS72" s="4305"/>
      <c r="CXT72" s="4306"/>
      <c r="CXU72" s="4299"/>
      <c r="CXV72" s="4300"/>
      <c r="CXW72" s="4305"/>
      <c r="CXX72" s="4304"/>
      <c r="CXY72" s="4299"/>
      <c r="CXZ72" s="4300"/>
      <c r="CYA72" s="4301"/>
      <c r="CYB72" s="4302"/>
      <c r="CYC72" s="4299"/>
      <c r="CYD72" s="2602"/>
      <c r="CYE72" s="4287"/>
      <c r="CYF72" s="4303"/>
      <c r="CYG72" s="4304"/>
      <c r="CYH72" s="2603"/>
      <c r="CYI72" s="4305"/>
      <c r="CYJ72" s="4306"/>
      <c r="CYK72" s="4305"/>
      <c r="CYL72" s="4306"/>
      <c r="CYM72" s="4299"/>
      <c r="CYN72" s="4300"/>
      <c r="CYO72" s="4305"/>
      <c r="CYP72" s="4304"/>
      <c r="CYQ72" s="4299"/>
      <c r="CYR72" s="4300"/>
      <c r="CYS72" s="4301"/>
      <c r="CYT72" s="4302"/>
      <c r="CYU72" s="4299"/>
      <c r="CYV72" s="2602"/>
      <c r="CYW72" s="4287"/>
      <c r="CYX72" s="4303"/>
      <c r="CYY72" s="4304"/>
      <c r="CYZ72" s="2603"/>
      <c r="CZA72" s="4305"/>
      <c r="CZB72" s="4306"/>
      <c r="CZC72" s="4305"/>
      <c r="CZD72" s="4306"/>
      <c r="CZE72" s="4299"/>
      <c r="CZF72" s="4300"/>
      <c r="CZG72" s="4305"/>
      <c r="CZH72" s="4304"/>
      <c r="CZI72" s="4299"/>
      <c r="CZJ72" s="4300"/>
      <c r="CZK72" s="4301"/>
      <c r="CZL72" s="4302"/>
      <c r="CZM72" s="4299"/>
      <c r="CZN72" s="2602"/>
      <c r="CZO72" s="4287"/>
      <c r="CZP72" s="4303"/>
      <c r="CZQ72" s="4304"/>
      <c r="CZR72" s="2603"/>
      <c r="CZS72" s="4305"/>
      <c r="CZT72" s="4306"/>
      <c r="CZU72" s="4305"/>
      <c r="CZV72" s="4306"/>
      <c r="CZW72" s="4299"/>
      <c r="CZX72" s="4300"/>
      <c r="CZY72" s="4305"/>
      <c r="CZZ72" s="4304"/>
      <c r="DAA72" s="4299"/>
      <c r="DAB72" s="4300"/>
      <c r="DAC72" s="4301"/>
      <c r="DAD72" s="4302"/>
      <c r="DAE72" s="4299"/>
      <c r="DAF72" s="2602"/>
      <c r="DAG72" s="4287"/>
      <c r="DAH72" s="4303"/>
      <c r="DAI72" s="4304"/>
      <c r="DAJ72" s="2603"/>
      <c r="DAK72" s="4305"/>
      <c r="DAL72" s="4306"/>
      <c r="DAM72" s="4305"/>
      <c r="DAN72" s="4306"/>
      <c r="DAO72" s="4299"/>
      <c r="DAP72" s="4300"/>
      <c r="DAQ72" s="4305"/>
      <c r="DAR72" s="4304"/>
      <c r="DAS72" s="4299"/>
      <c r="DAT72" s="4300"/>
      <c r="DAU72" s="4301"/>
      <c r="DAV72" s="4302"/>
      <c r="DAW72" s="4299"/>
      <c r="DAX72" s="2602"/>
      <c r="DAY72" s="4287"/>
      <c r="DAZ72" s="4303"/>
      <c r="DBA72" s="4304"/>
      <c r="DBB72" s="2603"/>
      <c r="DBC72" s="4305"/>
      <c r="DBD72" s="4306"/>
      <c r="DBE72" s="4305"/>
      <c r="DBF72" s="4306"/>
      <c r="DBG72" s="4299"/>
      <c r="DBH72" s="4300"/>
      <c r="DBI72" s="4305"/>
      <c r="DBJ72" s="4304"/>
      <c r="DBK72" s="4299"/>
      <c r="DBL72" s="4300"/>
      <c r="DBM72" s="4301"/>
      <c r="DBN72" s="4302"/>
      <c r="DBO72" s="4299"/>
      <c r="DBP72" s="2602"/>
      <c r="DBQ72" s="4287"/>
      <c r="DBR72" s="4303"/>
      <c r="DBS72" s="4304"/>
      <c r="DBT72" s="2603"/>
      <c r="DBU72" s="4305"/>
      <c r="DBV72" s="4306"/>
      <c r="DBW72" s="4305"/>
      <c r="DBX72" s="4306"/>
      <c r="DBY72" s="4299"/>
      <c r="DBZ72" s="4300"/>
      <c r="DCA72" s="4305"/>
      <c r="DCB72" s="4304"/>
      <c r="DCC72" s="4299"/>
      <c r="DCD72" s="4300"/>
      <c r="DCE72" s="4301"/>
      <c r="DCF72" s="4302"/>
      <c r="DCG72" s="4299"/>
      <c r="DCH72" s="2602"/>
      <c r="DCI72" s="4287"/>
      <c r="DCJ72" s="4303"/>
      <c r="DCK72" s="4304"/>
      <c r="DCL72" s="2603"/>
      <c r="DCM72" s="4305"/>
      <c r="DCN72" s="4306"/>
      <c r="DCO72" s="4305"/>
      <c r="DCP72" s="4306"/>
      <c r="DCQ72" s="4299"/>
      <c r="DCR72" s="4300"/>
      <c r="DCS72" s="4305"/>
      <c r="DCT72" s="4304"/>
      <c r="DCU72" s="4299"/>
      <c r="DCV72" s="4300"/>
      <c r="DCW72" s="4301"/>
      <c r="DCX72" s="4302"/>
      <c r="DCY72" s="4299"/>
      <c r="DCZ72" s="2602"/>
      <c r="DDA72" s="4287"/>
      <c r="DDB72" s="4303"/>
      <c r="DDC72" s="4304"/>
      <c r="DDD72" s="2603"/>
      <c r="DDE72" s="4305"/>
      <c r="DDF72" s="4306"/>
      <c r="DDG72" s="4305"/>
      <c r="DDH72" s="4306"/>
      <c r="DDI72" s="4299"/>
      <c r="DDJ72" s="4300"/>
      <c r="DDK72" s="4305"/>
      <c r="DDL72" s="4304"/>
      <c r="DDM72" s="4299"/>
      <c r="DDN72" s="4300"/>
      <c r="DDO72" s="4301"/>
      <c r="DDP72" s="4302"/>
      <c r="DDQ72" s="4299"/>
      <c r="DDR72" s="2602"/>
      <c r="DDS72" s="4287"/>
      <c r="DDT72" s="4303"/>
      <c r="DDU72" s="4304"/>
      <c r="DDV72" s="2603"/>
      <c r="DDW72" s="4305"/>
      <c r="DDX72" s="4306"/>
      <c r="DDY72" s="4305"/>
      <c r="DDZ72" s="4306"/>
      <c r="DEA72" s="4299"/>
      <c r="DEB72" s="4300"/>
      <c r="DEC72" s="4305"/>
      <c r="DED72" s="4304"/>
      <c r="DEE72" s="4299"/>
      <c r="DEF72" s="4300"/>
      <c r="DEG72" s="4301"/>
      <c r="DEH72" s="4302"/>
      <c r="DEI72" s="4299"/>
      <c r="DEJ72" s="2602"/>
      <c r="DEK72" s="4287"/>
      <c r="DEL72" s="4303"/>
      <c r="DEM72" s="4304"/>
      <c r="DEN72" s="2603"/>
      <c r="DEO72" s="4305"/>
      <c r="DEP72" s="4306"/>
      <c r="DEQ72" s="4305"/>
      <c r="DER72" s="4306"/>
      <c r="DES72" s="4299"/>
      <c r="DET72" s="4300"/>
      <c r="DEU72" s="4305"/>
      <c r="DEV72" s="4304"/>
      <c r="DEW72" s="4299"/>
      <c r="DEX72" s="4300"/>
      <c r="DEY72" s="4301"/>
      <c r="DEZ72" s="4302"/>
      <c r="DFA72" s="4299"/>
      <c r="DFB72" s="2602"/>
      <c r="DFC72" s="4287"/>
      <c r="DFD72" s="4303"/>
      <c r="DFE72" s="4304"/>
      <c r="DFF72" s="2603"/>
      <c r="DFG72" s="4305"/>
      <c r="DFH72" s="4306"/>
      <c r="DFI72" s="4305"/>
      <c r="DFJ72" s="4306"/>
      <c r="DFK72" s="4299"/>
      <c r="DFL72" s="4300"/>
      <c r="DFM72" s="4305"/>
      <c r="DFN72" s="4304"/>
      <c r="DFO72" s="4299"/>
      <c r="DFP72" s="4300"/>
      <c r="DFQ72" s="4301"/>
      <c r="DFR72" s="4302"/>
      <c r="DFS72" s="4299"/>
      <c r="DFT72" s="2602"/>
      <c r="DFU72" s="4287"/>
      <c r="DFV72" s="4303"/>
      <c r="DFW72" s="4304"/>
      <c r="DFX72" s="2603"/>
      <c r="DFY72" s="4305"/>
      <c r="DFZ72" s="4306"/>
      <c r="DGA72" s="4305"/>
      <c r="DGB72" s="4306"/>
      <c r="DGC72" s="4299"/>
      <c r="DGD72" s="4300"/>
      <c r="DGE72" s="4305"/>
      <c r="DGF72" s="4304"/>
      <c r="DGG72" s="4299"/>
      <c r="DGH72" s="4300"/>
      <c r="DGI72" s="4301"/>
      <c r="DGJ72" s="4302"/>
      <c r="DGK72" s="4299"/>
      <c r="DGL72" s="2602"/>
      <c r="DGM72" s="4287"/>
      <c r="DGN72" s="4303"/>
      <c r="DGO72" s="4304"/>
      <c r="DGP72" s="2603"/>
      <c r="DGQ72" s="4305"/>
      <c r="DGR72" s="4306"/>
      <c r="DGS72" s="4305"/>
      <c r="DGT72" s="4306"/>
      <c r="DGU72" s="4299"/>
      <c r="DGV72" s="4300"/>
      <c r="DGW72" s="4305"/>
      <c r="DGX72" s="4304"/>
      <c r="DGY72" s="4299"/>
      <c r="DGZ72" s="4300"/>
      <c r="DHA72" s="4301"/>
      <c r="DHB72" s="4302"/>
      <c r="DHC72" s="4299"/>
      <c r="DHD72" s="2602"/>
      <c r="DHE72" s="4287"/>
      <c r="DHF72" s="4303"/>
      <c r="DHG72" s="4304"/>
      <c r="DHH72" s="2603"/>
      <c r="DHI72" s="4305"/>
      <c r="DHJ72" s="4306"/>
      <c r="DHK72" s="4305"/>
      <c r="DHL72" s="4306"/>
      <c r="DHM72" s="4299"/>
      <c r="DHN72" s="4300"/>
      <c r="DHO72" s="4305"/>
      <c r="DHP72" s="4304"/>
      <c r="DHQ72" s="4299"/>
      <c r="DHR72" s="4300"/>
      <c r="DHS72" s="4301"/>
      <c r="DHT72" s="4302"/>
      <c r="DHU72" s="4299"/>
      <c r="DHV72" s="2602"/>
      <c r="DHW72" s="4287"/>
      <c r="DHX72" s="4303"/>
      <c r="DHY72" s="4304"/>
      <c r="DHZ72" s="2603"/>
      <c r="DIA72" s="4305"/>
      <c r="DIB72" s="4306"/>
      <c r="DIC72" s="4305"/>
      <c r="DID72" s="4306"/>
      <c r="DIE72" s="4299"/>
      <c r="DIF72" s="4300"/>
      <c r="DIG72" s="4305"/>
      <c r="DIH72" s="4304"/>
      <c r="DII72" s="4299"/>
      <c r="DIJ72" s="4300"/>
      <c r="DIK72" s="4301"/>
      <c r="DIL72" s="4302"/>
      <c r="DIM72" s="4299"/>
      <c r="DIN72" s="2602"/>
      <c r="DIO72" s="4287"/>
      <c r="DIP72" s="4303"/>
      <c r="DIQ72" s="4304"/>
      <c r="DIR72" s="2603"/>
      <c r="DIS72" s="4305"/>
      <c r="DIT72" s="4306"/>
      <c r="DIU72" s="4305"/>
      <c r="DIV72" s="4306"/>
      <c r="DIW72" s="4299"/>
      <c r="DIX72" s="4300"/>
      <c r="DIY72" s="4305"/>
      <c r="DIZ72" s="4304"/>
      <c r="DJA72" s="4299"/>
      <c r="DJB72" s="4300"/>
      <c r="DJC72" s="4301"/>
      <c r="DJD72" s="4302"/>
      <c r="DJE72" s="4299"/>
      <c r="DJF72" s="2602"/>
      <c r="DJG72" s="4287"/>
      <c r="DJH72" s="4303"/>
      <c r="DJI72" s="4304"/>
      <c r="DJJ72" s="2603"/>
      <c r="DJK72" s="4305"/>
      <c r="DJL72" s="4306"/>
      <c r="DJM72" s="4305"/>
      <c r="DJN72" s="4306"/>
      <c r="DJO72" s="4299"/>
      <c r="DJP72" s="4300"/>
      <c r="DJQ72" s="4305"/>
      <c r="DJR72" s="4304"/>
      <c r="DJS72" s="4299"/>
      <c r="DJT72" s="4300"/>
      <c r="DJU72" s="4301"/>
      <c r="DJV72" s="4302"/>
      <c r="DJW72" s="4299"/>
      <c r="DJX72" s="2602"/>
      <c r="DJY72" s="4287"/>
      <c r="DJZ72" s="4303"/>
      <c r="DKA72" s="4304"/>
      <c r="DKB72" s="2603"/>
      <c r="DKC72" s="4305"/>
      <c r="DKD72" s="4306"/>
      <c r="DKE72" s="4305"/>
      <c r="DKF72" s="4306"/>
      <c r="DKG72" s="4299"/>
      <c r="DKH72" s="4300"/>
      <c r="DKI72" s="4305"/>
      <c r="DKJ72" s="4304"/>
      <c r="DKK72" s="4299"/>
      <c r="DKL72" s="4300"/>
      <c r="DKM72" s="4301"/>
      <c r="DKN72" s="4302"/>
      <c r="DKO72" s="4299"/>
      <c r="DKP72" s="2602"/>
      <c r="DKQ72" s="4287"/>
      <c r="DKR72" s="4303"/>
      <c r="DKS72" s="4304"/>
      <c r="DKT72" s="2603"/>
      <c r="DKU72" s="4305"/>
      <c r="DKV72" s="4306"/>
      <c r="DKW72" s="4305"/>
      <c r="DKX72" s="4306"/>
      <c r="DKY72" s="4299"/>
      <c r="DKZ72" s="4300"/>
      <c r="DLA72" s="4305"/>
      <c r="DLB72" s="4304"/>
      <c r="DLC72" s="4299"/>
      <c r="DLD72" s="4300"/>
      <c r="DLE72" s="4301"/>
      <c r="DLF72" s="4302"/>
      <c r="DLG72" s="4299"/>
      <c r="DLH72" s="2602"/>
      <c r="DLI72" s="4287"/>
      <c r="DLJ72" s="4303"/>
      <c r="DLK72" s="4304"/>
      <c r="DLL72" s="2603"/>
      <c r="DLM72" s="4305"/>
      <c r="DLN72" s="4306"/>
      <c r="DLO72" s="4305"/>
      <c r="DLP72" s="4306"/>
      <c r="DLQ72" s="4299"/>
      <c r="DLR72" s="4300"/>
      <c r="DLS72" s="4305"/>
      <c r="DLT72" s="4304"/>
      <c r="DLU72" s="4299"/>
      <c r="DLV72" s="4300"/>
      <c r="DLW72" s="4301"/>
      <c r="DLX72" s="4302"/>
      <c r="DLY72" s="4299"/>
      <c r="DLZ72" s="2602"/>
      <c r="DMA72" s="4287"/>
      <c r="DMB72" s="4303"/>
      <c r="DMC72" s="4304"/>
      <c r="DMD72" s="2603"/>
      <c r="DME72" s="4305"/>
      <c r="DMF72" s="4306"/>
      <c r="DMG72" s="4305"/>
      <c r="DMH72" s="4306"/>
      <c r="DMI72" s="4299"/>
      <c r="DMJ72" s="4300"/>
      <c r="DMK72" s="4305"/>
      <c r="DML72" s="4304"/>
      <c r="DMM72" s="4299"/>
      <c r="DMN72" s="4300"/>
      <c r="DMO72" s="4301"/>
      <c r="DMP72" s="4302"/>
      <c r="DMQ72" s="4299"/>
      <c r="DMR72" s="2602"/>
      <c r="DMS72" s="4287"/>
      <c r="DMT72" s="4303"/>
      <c r="DMU72" s="4304"/>
      <c r="DMV72" s="2603"/>
      <c r="DMW72" s="4305"/>
      <c r="DMX72" s="4306"/>
      <c r="DMY72" s="4305"/>
      <c r="DMZ72" s="4306"/>
      <c r="DNA72" s="4299"/>
      <c r="DNB72" s="4300"/>
      <c r="DNC72" s="4305"/>
      <c r="DND72" s="4304"/>
      <c r="DNE72" s="4299"/>
      <c r="DNF72" s="4300"/>
      <c r="DNG72" s="4301"/>
      <c r="DNH72" s="4302"/>
      <c r="DNI72" s="4299"/>
      <c r="DNJ72" s="2602"/>
      <c r="DNK72" s="4287"/>
      <c r="DNL72" s="4303"/>
      <c r="DNM72" s="4304"/>
      <c r="DNN72" s="2603"/>
      <c r="DNO72" s="4305"/>
      <c r="DNP72" s="4306"/>
      <c r="DNQ72" s="4305"/>
      <c r="DNR72" s="4306"/>
      <c r="DNS72" s="4299"/>
      <c r="DNT72" s="4300"/>
      <c r="DNU72" s="4305"/>
      <c r="DNV72" s="4304"/>
      <c r="DNW72" s="4299"/>
      <c r="DNX72" s="4300"/>
      <c r="DNY72" s="4301"/>
      <c r="DNZ72" s="4302"/>
      <c r="DOA72" s="4299"/>
      <c r="DOB72" s="2602"/>
      <c r="DOC72" s="4287"/>
      <c r="DOD72" s="4303"/>
      <c r="DOE72" s="4304"/>
      <c r="DOF72" s="2603"/>
      <c r="DOG72" s="4305"/>
      <c r="DOH72" s="4306"/>
      <c r="DOI72" s="4305"/>
      <c r="DOJ72" s="4306"/>
      <c r="DOK72" s="4299"/>
      <c r="DOL72" s="4300"/>
      <c r="DOM72" s="4305"/>
      <c r="DON72" s="4304"/>
      <c r="DOO72" s="4299"/>
      <c r="DOP72" s="4300"/>
      <c r="DOQ72" s="4301"/>
      <c r="DOR72" s="4302"/>
      <c r="DOS72" s="4299"/>
      <c r="DOT72" s="2602"/>
      <c r="DOU72" s="4287"/>
      <c r="DOV72" s="4303"/>
      <c r="DOW72" s="4304"/>
      <c r="DOX72" s="2603"/>
      <c r="DOY72" s="4305"/>
      <c r="DOZ72" s="4306"/>
      <c r="DPA72" s="4305"/>
      <c r="DPB72" s="4306"/>
      <c r="DPC72" s="4299"/>
      <c r="DPD72" s="4300"/>
      <c r="DPE72" s="4305"/>
      <c r="DPF72" s="4304"/>
      <c r="DPG72" s="4299"/>
      <c r="DPH72" s="4300"/>
      <c r="DPI72" s="4301"/>
      <c r="DPJ72" s="4302"/>
      <c r="DPK72" s="4299"/>
      <c r="DPL72" s="2602"/>
      <c r="DPM72" s="4287"/>
      <c r="DPN72" s="4303"/>
      <c r="DPO72" s="4304"/>
      <c r="DPP72" s="2603"/>
      <c r="DPQ72" s="4305"/>
      <c r="DPR72" s="4306"/>
      <c r="DPS72" s="4305"/>
      <c r="DPT72" s="4306"/>
      <c r="DPU72" s="4299"/>
      <c r="DPV72" s="4300"/>
      <c r="DPW72" s="4305"/>
      <c r="DPX72" s="4304"/>
      <c r="DPY72" s="4299"/>
      <c r="DPZ72" s="4300"/>
      <c r="DQA72" s="4301"/>
      <c r="DQB72" s="4302"/>
      <c r="DQC72" s="4299"/>
      <c r="DQD72" s="2602"/>
      <c r="DQE72" s="4287"/>
      <c r="DQF72" s="4303"/>
      <c r="DQG72" s="4304"/>
      <c r="DQH72" s="2603"/>
      <c r="DQI72" s="4305"/>
      <c r="DQJ72" s="4306"/>
      <c r="DQK72" s="4305"/>
      <c r="DQL72" s="4306"/>
      <c r="DQM72" s="4299"/>
      <c r="DQN72" s="4300"/>
      <c r="DQO72" s="4305"/>
      <c r="DQP72" s="4304"/>
      <c r="DQQ72" s="4299"/>
      <c r="DQR72" s="4300"/>
      <c r="DQS72" s="4301"/>
      <c r="DQT72" s="4302"/>
      <c r="DQU72" s="4299"/>
      <c r="DQV72" s="2602"/>
      <c r="DQW72" s="4287"/>
      <c r="DQX72" s="4303"/>
      <c r="DQY72" s="4304"/>
      <c r="DQZ72" s="2603"/>
      <c r="DRA72" s="4305"/>
      <c r="DRB72" s="4306"/>
      <c r="DRC72" s="4305"/>
      <c r="DRD72" s="4306"/>
      <c r="DRE72" s="4299"/>
      <c r="DRF72" s="4300"/>
      <c r="DRG72" s="4305"/>
      <c r="DRH72" s="4304"/>
      <c r="DRI72" s="4299"/>
      <c r="DRJ72" s="4300"/>
      <c r="DRK72" s="4301"/>
      <c r="DRL72" s="4302"/>
      <c r="DRM72" s="4299"/>
      <c r="DRN72" s="2602"/>
      <c r="DRO72" s="4287"/>
      <c r="DRP72" s="4303"/>
      <c r="DRQ72" s="4304"/>
      <c r="DRR72" s="2603"/>
      <c r="DRS72" s="4305"/>
      <c r="DRT72" s="4306"/>
      <c r="DRU72" s="4305"/>
      <c r="DRV72" s="4306"/>
      <c r="DRW72" s="4299"/>
      <c r="DRX72" s="4300"/>
      <c r="DRY72" s="4305"/>
      <c r="DRZ72" s="4304"/>
      <c r="DSA72" s="4299"/>
      <c r="DSB72" s="4300"/>
      <c r="DSC72" s="4301"/>
      <c r="DSD72" s="4302"/>
      <c r="DSE72" s="4299"/>
      <c r="DSF72" s="2602"/>
      <c r="DSG72" s="4287"/>
      <c r="DSH72" s="4303"/>
      <c r="DSI72" s="4304"/>
      <c r="DSJ72" s="2603"/>
      <c r="DSK72" s="4305"/>
      <c r="DSL72" s="4306"/>
      <c r="DSM72" s="4305"/>
      <c r="DSN72" s="4306"/>
      <c r="DSO72" s="4299"/>
      <c r="DSP72" s="4300"/>
      <c r="DSQ72" s="4305"/>
      <c r="DSR72" s="4304"/>
      <c r="DSS72" s="4299"/>
      <c r="DST72" s="4300"/>
      <c r="DSU72" s="4301"/>
      <c r="DSV72" s="4302"/>
      <c r="DSW72" s="4299"/>
      <c r="DSX72" s="2602"/>
      <c r="DSY72" s="4287"/>
      <c r="DSZ72" s="4303"/>
      <c r="DTA72" s="4304"/>
      <c r="DTB72" s="2603"/>
      <c r="DTC72" s="4305"/>
      <c r="DTD72" s="4306"/>
      <c r="DTE72" s="4305"/>
      <c r="DTF72" s="4306"/>
      <c r="DTG72" s="4299"/>
      <c r="DTH72" s="4300"/>
      <c r="DTI72" s="4305"/>
      <c r="DTJ72" s="4304"/>
      <c r="DTK72" s="4299"/>
      <c r="DTL72" s="4300"/>
      <c r="DTM72" s="4301"/>
      <c r="DTN72" s="4302"/>
      <c r="DTO72" s="4299"/>
      <c r="DTP72" s="2602"/>
      <c r="DTQ72" s="4287"/>
      <c r="DTR72" s="4303"/>
      <c r="DTS72" s="4304"/>
      <c r="DTT72" s="2603"/>
      <c r="DTU72" s="4305"/>
      <c r="DTV72" s="4306"/>
      <c r="DTW72" s="4305"/>
      <c r="DTX72" s="4306"/>
      <c r="DTY72" s="4299"/>
      <c r="DTZ72" s="4300"/>
      <c r="DUA72" s="4305"/>
      <c r="DUB72" s="4304"/>
      <c r="DUC72" s="4299"/>
      <c r="DUD72" s="4300"/>
      <c r="DUE72" s="4301"/>
      <c r="DUF72" s="4302"/>
      <c r="DUG72" s="4299"/>
      <c r="DUH72" s="2602"/>
      <c r="DUI72" s="4287"/>
      <c r="DUJ72" s="4303"/>
      <c r="DUK72" s="4304"/>
      <c r="DUL72" s="2603"/>
      <c r="DUM72" s="4305"/>
      <c r="DUN72" s="4306"/>
      <c r="DUO72" s="4305"/>
      <c r="DUP72" s="4306"/>
      <c r="DUQ72" s="4299"/>
      <c r="DUR72" s="4300"/>
      <c r="DUS72" s="4305"/>
      <c r="DUT72" s="4304"/>
      <c r="DUU72" s="4299"/>
      <c r="DUV72" s="4300"/>
      <c r="DUW72" s="4301"/>
      <c r="DUX72" s="4302"/>
      <c r="DUY72" s="4299"/>
      <c r="DUZ72" s="2602"/>
      <c r="DVA72" s="4287"/>
      <c r="DVB72" s="4303"/>
      <c r="DVC72" s="4304"/>
      <c r="DVD72" s="2603"/>
      <c r="DVE72" s="4305"/>
      <c r="DVF72" s="4306"/>
      <c r="DVG72" s="4305"/>
      <c r="DVH72" s="4306"/>
      <c r="DVI72" s="4299"/>
      <c r="DVJ72" s="4300"/>
      <c r="DVK72" s="4305"/>
      <c r="DVL72" s="4304"/>
      <c r="DVM72" s="4299"/>
      <c r="DVN72" s="4300"/>
      <c r="DVO72" s="4301"/>
      <c r="DVP72" s="4302"/>
      <c r="DVQ72" s="4299"/>
      <c r="DVR72" s="2602"/>
      <c r="DVS72" s="4287"/>
      <c r="DVT72" s="4303"/>
      <c r="DVU72" s="4304"/>
      <c r="DVV72" s="2603"/>
      <c r="DVW72" s="4305"/>
      <c r="DVX72" s="4306"/>
      <c r="DVY72" s="4305"/>
      <c r="DVZ72" s="4306"/>
      <c r="DWA72" s="4299"/>
      <c r="DWB72" s="4300"/>
      <c r="DWC72" s="4305"/>
      <c r="DWD72" s="4304"/>
      <c r="DWE72" s="4299"/>
      <c r="DWF72" s="4300"/>
      <c r="DWG72" s="4301"/>
      <c r="DWH72" s="4302"/>
      <c r="DWI72" s="4299"/>
      <c r="DWJ72" s="2602"/>
      <c r="DWK72" s="4287"/>
      <c r="DWL72" s="4303"/>
      <c r="DWM72" s="4304"/>
      <c r="DWN72" s="2603"/>
      <c r="DWO72" s="4305"/>
      <c r="DWP72" s="4306"/>
      <c r="DWQ72" s="4305"/>
      <c r="DWR72" s="4306"/>
      <c r="DWS72" s="4299"/>
      <c r="DWT72" s="4300"/>
      <c r="DWU72" s="4305"/>
      <c r="DWV72" s="4304"/>
      <c r="DWW72" s="4299"/>
      <c r="DWX72" s="4300"/>
      <c r="DWY72" s="4301"/>
      <c r="DWZ72" s="4302"/>
      <c r="DXA72" s="4299"/>
      <c r="DXB72" s="2602"/>
      <c r="DXC72" s="4287"/>
      <c r="DXD72" s="4303"/>
      <c r="DXE72" s="4304"/>
      <c r="DXF72" s="2603"/>
      <c r="DXG72" s="4305"/>
      <c r="DXH72" s="4306"/>
      <c r="DXI72" s="4305"/>
      <c r="DXJ72" s="4306"/>
      <c r="DXK72" s="4299"/>
      <c r="DXL72" s="4300"/>
      <c r="DXM72" s="4305"/>
      <c r="DXN72" s="4304"/>
      <c r="DXO72" s="4299"/>
      <c r="DXP72" s="4300"/>
      <c r="DXQ72" s="4301"/>
      <c r="DXR72" s="4302"/>
      <c r="DXS72" s="4299"/>
      <c r="DXT72" s="2602"/>
      <c r="DXU72" s="4287"/>
      <c r="DXV72" s="4303"/>
      <c r="DXW72" s="4304"/>
      <c r="DXX72" s="2603"/>
      <c r="DXY72" s="4305"/>
      <c r="DXZ72" s="4306"/>
      <c r="DYA72" s="4305"/>
      <c r="DYB72" s="4306"/>
      <c r="DYC72" s="4299"/>
      <c r="DYD72" s="4300"/>
      <c r="DYE72" s="4305"/>
      <c r="DYF72" s="4304"/>
      <c r="DYG72" s="4299"/>
      <c r="DYH72" s="4300"/>
      <c r="DYI72" s="4301"/>
      <c r="DYJ72" s="4302"/>
      <c r="DYK72" s="4299"/>
      <c r="DYL72" s="2602"/>
      <c r="DYM72" s="4287"/>
      <c r="DYN72" s="4303"/>
      <c r="DYO72" s="4304"/>
      <c r="DYP72" s="2603"/>
      <c r="DYQ72" s="4305"/>
      <c r="DYR72" s="4306"/>
      <c r="DYS72" s="4305"/>
      <c r="DYT72" s="4306"/>
      <c r="DYU72" s="4299"/>
      <c r="DYV72" s="4300"/>
      <c r="DYW72" s="4305"/>
      <c r="DYX72" s="4304"/>
      <c r="DYY72" s="4299"/>
      <c r="DYZ72" s="4300"/>
      <c r="DZA72" s="4301"/>
      <c r="DZB72" s="4302"/>
      <c r="DZC72" s="4299"/>
      <c r="DZD72" s="2602"/>
      <c r="DZE72" s="4287"/>
      <c r="DZF72" s="4303"/>
      <c r="DZG72" s="4304"/>
      <c r="DZH72" s="2603"/>
      <c r="DZI72" s="4305"/>
      <c r="DZJ72" s="4306"/>
      <c r="DZK72" s="4305"/>
      <c r="DZL72" s="4306"/>
      <c r="DZM72" s="4299"/>
      <c r="DZN72" s="4300"/>
      <c r="DZO72" s="4305"/>
      <c r="DZP72" s="4304"/>
      <c r="DZQ72" s="4299"/>
      <c r="DZR72" s="4300"/>
      <c r="DZS72" s="4301"/>
      <c r="DZT72" s="4302"/>
      <c r="DZU72" s="4299"/>
      <c r="DZV72" s="2602"/>
      <c r="DZW72" s="4287"/>
      <c r="DZX72" s="4303"/>
      <c r="DZY72" s="4304"/>
      <c r="DZZ72" s="2603"/>
      <c r="EAA72" s="4305"/>
      <c r="EAB72" s="4306"/>
      <c r="EAC72" s="4305"/>
      <c r="EAD72" s="4306"/>
      <c r="EAE72" s="4299"/>
      <c r="EAF72" s="4300"/>
      <c r="EAG72" s="4305"/>
      <c r="EAH72" s="4304"/>
      <c r="EAI72" s="4299"/>
      <c r="EAJ72" s="4300"/>
      <c r="EAK72" s="4301"/>
      <c r="EAL72" s="4302"/>
      <c r="EAM72" s="4299"/>
      <c r="EAN72" s="2602"/>
      <c r="EAO72" s="4287"/>
      <c r="EAP72" s="4303"/>
      <c r="EAQ72" s="4304"/>
      <c r="EAR72" s="2603"/>
      <c r="EAS72" s="4305"/>
      <c r="EAT72" s="4306"/>
      <c r="EAU72" s="4305"/>
      <c r="EAV72" s="4306"/>
      <c r="EAW72" s="4299"/>
      <c r="EAX72" s="4300"/>
      <c r="EAY72" s="4305"/>
      <c r="EAZ72" s="4304"/>
      <c r="EBA72" s="4299"/>
      <c r="EBB72" s="4300"/>
      <c r="EBC72" s="4301"/>
      <c r="EBD72" s="4302"/>
      <c r="EBE72" s="4299"/>
      <c r="EBF72" s="2602"/>
      <c r="EBG72" s="4287"/>
      <c r="EBH72" s="4303"/>
      <c r="EBI72" s="4304"/>
      <c r="EBJ72" s="2603"/>
      <c r="EBK72" s="4305"/>
      <c r="EBL72" s="4306"/>
      <c r="EBM72" s="4305"/>
      <c r="EBN72" s="4306"/>
      <c r="EBO72" s="4299"/>
      <c r="EBP72" s="4300"/>
      <c r="EBQ72" s="4305"/>
      <c r="EBR72" s="4304"/>
      <c r="EBS72" s="4299"/>
      <c r="EBT72" s="4300"/>
      <c r="EBU72" s="4301"/>
      <c r="EBV72" s="4302"/>
      <c r="EBW72" s="4299"/>
      <c r="EBX72" s="2602"/>
      <c r="EBY72" s="4287"/>
      <c r="EBZ72" s="4303"/>
      <c r="ECA72" s="4304"/>
      <c r="ECB72" s="2603"/>
      <c r="ECC72" s="4305"/>
      <c r="ECD72" s="4306"/>
      <c r="ECE72" s="4305"/>
      <c r="ECF72" s="4306"/>
      <c r="ECG72" s="4299"/>
      <c r="ECH72" s="4300"/>
      <c r="ECI72" s="4305"/>
      <c r="ECJ72" s="4304"/>
      <c r="ECK72" s="4299"/>
      <c r="ECL72" s="4300"/>
      <c r="ECM72" s="4301"/>
      <c r="ECN72" s="4302"/>
      <c r="ECO72" s="4299"/>
      <c r="ECP72" s="2602"/>
      <c r="ECQ72" s="4287"/>
      <c r="ECR72" s="4303"/>
      <c r="ECS72" s="4304"/>
      <c r="ECT72" s="2603"/>
      <c r="ECU72" s="4305"/>
      <c r="ECV72" s="4306"/>
      <c r="ECW72" s="4305"/>
      <c r="ECX72" s="4306"/>
      <c r="ECY72" s="4299"/>
      <c r="ECZ72" s="4300"/>
      <c r="EDA72" s="4305"/>
      <c r="EDB72" s="4304"/>
      <c r="EDC72" s="4299"/>
      <c r="EDD72" s="4300"/>
      <c r="EDE72" s="4301"/>
      <c r="EDF72" s="4302"/>
      <c r="EDG72" s="4299"/>
      <c r="EDH72" s="2602"/>
      <c r="EDI72" s="4287"/>
      <c r="EDJ72" s="4303"/>
      <c r="EDK72" s="4304"/>
      <c r="EDL72" s="2603"/>
      <c r="EDM72" s="4305"/>
      <c r="EDN72" s="4306"/>
      <c r="EDO72" s="4305"/>
      <c r="EDP72" s="4306"/>
      <c r="EDQ72" s="4299"/>
      <c r="EDR72" s="4300"/>
      <c r="EDS72" s="4305"/>
      <c r="EDT72" s="4304"/>
      <c r="EDU72" s="4299"/>
      <c r="EDV72" s="4300"/>
      <c r="EDW72" s="4301"/>
      <c r="EDX72" s="4302"/>
      <c r="EDY72" s="4299"/>
      <c r="EDZ72" s="2602"/>
      <c r="EEA72" s="4287"/>
      <c r="EEB72" s="4303"/>
      <c r="EEC72" s="4304"/>
      <c r="EED72" s="2603"/>
      <c r="EEE72" s="4305"/>
      <c r="EEF72" s="4306"/>
      <c r="EEG72" s="4305"/>
      <c r="EEH72" s="4306"/>
      <c r="EEI72" s="4299"/>
      <c r="EEJ72" s="4300"/>
      <c r="EEK72" s="4305"/>
      <c r="EEL72" s="4304"/>
      <c r="EEM72" s="4299"/>
      <c r="EEN72" s="4300"/>
      <c r="EEO72" s="4301"/>
      <c r="EEP72" s="4302"/>
      <c r="EEQ72" s="4299"/>
      <c r="EER72" s="2602"/>
      <c r="EES72" s="4287"/>
      <c r="EET72" s="4303"/>
      <c r="EEU72" s="4304"/>
      <c r="EEV72" s="2603"/>
      <c r="EEW72" s="4305"/>
      <c r="EEX72" s="4306"/>
      <c r="EEY72" s="4305"/>
      <c r="EEZ72" s="4306"/>
      <c r="EFA72" s="4299"/>
      <c r="EFB72" s="4300"/>
      <c r="EFC72" s="4305"/>
      <c r="EFD72" s="4304"/>
      <c r="EFE72" s="4299"/>
      <c r="EFF72" s="4300"/>
      <c r="EFG72" s="4301"/>
      <c r="EFH72" s="4302"/>
      <c r="EFI72" s="4299"/>
      <c r="EFJ72" s="2602"/>
      <c r="EFK72" s="4287"/>
      <c r="EFL72" s="4303"/>
      <c r="EFM72" s="4304"/>
      <c r="EFN72" s="2603"/>
      <c r="EFO72" s="4305"/>
      <c r="EFP72" s="4306"/>
      <c r="EFQ72" s="4305"/>
      <c r="EFR72" s="4306"/>
      <c r="EFS72" s="4299"/>
      <c r="EFT72" s="4300"/>
      <c r="EFU72" s="4305"/>
      <c r="EFV72" s="4304"/>
      <c r="EFW72" s="4299"/>
      <c r="EFX72" s="4300"/>
      <c r="EFY72" s="4301"/>
      <c r="EFZ72" s="4302"/>
      <c r="EGA72" s="4299"/>
      <c r="EGB72" s="2602"/>
      <c r="EGC72" s="4287"/>
      <c r="EGD72" s="4303"/>
      <c r="EGE72" s="4304"/>
      <c r="EGF72" s="2603"/>
      <c r="EGG72" s="4305"/>
      <c r="EGH72" s="4306"/>
      <c r="EGI72" s="4305"/>
      <c r="EGJ72" s="4306"/>
      <c r="EGK72" s="4299"/>
      <c r="EGL72" s="4300"/>
      <c r="EGM72" s="4305"/>
      <c r="EGN72" s="4304"/>
      <c r="EGO72" s="4299"/>
      <c r="EGP72" s="4300"/>
      <c r="EGQ72" s="4301"/>
      <c r="EGR72" s="4302"/>
      <c r="EGS72" s="4299"/>
      <c r="EGT72" s="2602"/>
      <c r="EGU72" s="4287"/>
      <c r="EGV72" s="4303"/>
      <c r="EGW72" s="4304"/>
      <c r="EGX72" s="2603"/>
      <c r="EGY72" s="4305"/>
      <c r="EGZ72" s="4306"/>
      <c r="EHA72" s="4305"/>
      <c r="EHB72" s="4306"/>
      <c r="EHC72" s="4299"/>
      <c r="EHD72" s="4300"/>
      <c r="EHE72" s="4305"/>
      <c r="EHF72" s="4304"/>
      <c r="EHG72" s="4299"/>
      <c r="EHH72" s="4300"/>
      <c r="EHI72" s="4301"/>
      <c r="EHJ72" s="4302"/>
      <c r="EHK72" s="4299"/>
      <c r="EHL72" s="2602"/>
      <c r="EHM72" s="4287"/>
      <c r="EHN72" s="4303"/>
      <c r="EHO72" s="4304"/>
      <c r="EHP72" s="2603"/>
      <c r="EHQ72" s="4305"/>
      <c r="EHR72" s="4306"/>
      <c r="EHS72" s="4305"/>
      <c r="EHT72" s="4306"/>
      <c r="EHU72" s="4299"/>
      <c r="EHV72" s="4300"/>
      <c r="EHW72" s="4305"/>
      <c r="EHX72" s="4304"/>
      <c r="EHY72" s="4299"/>
      <c r="EHZ72" s="4300"/>
      <c r="EIA72" s="4301"/>
      <c r="EIB72" s="4302"/>
      <c r="EIC72" s="4299"/>
      <c r="EID72" s="2602"/>
      <c r="EIE72" s="4287"/>
      <c r="EIF72" s="4303"/>
      <c r="EIG72" s="4304"/>
      <c r="EIH72" s="2603"/>
      <c r="EII72" s="4305"/>
      <c r="EIJ72" s="4306"/>
      <c r="EIK72" s="4305"/>
      <c r="EIL72" s="4306"/>
      <c r="EIM72" s="4299"/>
      <c r="EIN72" s="4300"/>
      <c r="EIO72" s="4305"/>
      <c r="EIP72" s="4304"/>
      <c r="EIQ72" s="4299"/>
      <c r="EIR72" s="4300"/>
      <c r="EIS72" s="4301"/>
      <c r="EIT72" s="4302"/>
      <c r="EIU72" s="4299"/>
      <c r="EIV72" s="2602"/>
      <c r="EIW72" s="4287"/>
      <c r="EIX72" s="4303"/>
      <c r="EIY72" s="4304"/>
      <c r="EIZ72" s="2603"/>
      <c r="EJA72" s="4305"/>
      <c r="EJB72" s="4306"/>
      <c r="EJC72" s="4305"/>
      <c r="EJD72" s="4306"/>
      <c r="EJE72" s="4299"/>
      <c r="EJF72" s="4300"/>
      <c r="EJG72" s="4305"/>
      <c r="EJH72" s="4304"/>
      <c r="EJI72" s="4299"/>
      <c r="EJJ72" s="4300"/>
      <c r="EJK72" s="4301"/>
      <c r="EJL72" s="4302"/>
      <c r="EJM72" s="4299"/>
      <c r="EJN72" s="2602"/>
      <c r="EJO72" s="4287"/>
      <c r="EJP72" s="4303"/>
      <c r="EJQ72" s="4304"/>
      <c r="EJR72" s="2603"/>
      <c r="EJS72" s="4305"/>
      <c r="EJT72" s="4306"/>
      <c r="EJU72" s="4305"/>
      <c r="EJV72" s="4306"/>
      <c r="EJW72" s="4299"/>
      <c r="EJX72" s="4300"/>
      <c r="EJY72" s="4305"/>
      <c r="EJZ72" s="4304"/>
      <c r="EKA72" s="4299"/>
      <c r="EKB72" s="4300"/>
      <c r="EKC72" s="4301"/>
      <c r="EKD72" s="4302"/>
      <c r="EKE72" s="4299"/>
      <c r="EKF72" s="2602"/>
      <c r="EKG72" s="4287"/>
      <c r="EKH72" s="4303"/>
      <c r="EKI72" s="4304"/>
      <c r="EKJ72" s="2603"/>
      <c r="EKK72" s="4305"/>
      <c r="EKL72" s="4306"/>
      <c r="EKM72" s="4305"/>
      <c r="EKN72" s="4306"/>
      <c r="EKO72" s="4299"/>
      <c r="EKP72" s="4300"/>
      <c r="EKQ72" s="4305"/>
      <c r="EKR72" s="4304"/>
      <c r="EKS72" s="4299"/>
      <c r="EKT72" s="4300"/>
      <c r="EKU72" s="4301"/>
      <c r="EKV72" s="4302"/>
      <c r="EKW72" s="4299"/>
      <c r="EKX72" s="2602"/>
      <c r="EKY72" s="4287"/>
      <c r="EKZ72" s="4303"/>
      <c r="ELA72" s="4304"/>
      <c r="ELB72" s="2603"/>
      <c r="ELC72" s="4305"/>
      <c r="ELD72" s="4306"/>
      <c r="ELE72" s="4305"/>
      <c r="ELF72" s="4306"/>
      <c r="ELG72" s="4299"/>
      <c r="ELH72" s="4300"/>
      <c r="ELI72" s="4305"/>
      <c r="ELJ72" s="4304"/>
      <c r="ELK72" s="4299"/>
      <c r="ELL72" s="4300"/>
      <c r="ELM72" s="4301"/>
      <c r="ELN72" s="4302"/>
      <c r="ELO72" s="4299"/>
      <c r="ELP72" s="2602"/>
      <c r="ELQ72" s="4287"/>
      <c r="ELR72" s="4303"/>
      <c r="ELS72" s="4304"/>
      <c r="ELT72" s="2603"/>
      <c r="ELU72" s="4305"/>
      <c r="ELV72" s="4306"/>
      <c r="ELW72" s="4305"/>
      <c r="ELX72" s="4306"/>
      <c r="ELY72" s="4299"/>
      <c r="ELZ72" s="4300"/>
      <c r="EMA72" s="4305"/>
      <c r="EMB72" s="4304"/>
      <c r="EMC72" s="4299"/>
      <c r="EMD72" s="4300"/>
      <c r="EME72" s="4301"/>
      <c r="EMF72" s="4302"/>
      <c r="EMG72" s="4299"/>
      <c r="EMH72" s="2602"/>
      <c r="EMI72" s="4287"/>
      <c r="EMJ72" s="4303"/>
      <c r="EMK72" s="4304"/>
      <c r="EML72" s="2603"/>
      <c r="EMM72" s="4305"/>
      <c r="EMN72" s="4306"/>
      <c r="EMO72" s="4305"/>
      <c r="EMP72" s="4306"/>
      <c r="EMQ72" s="4299"/>
      <c r="EMR72" s="4300"/>
      <c r="EMS72" s="4305"/>
      <c r="EMT72" s="4304"/>
      <c r="EMU72" s="4299"/>
      <c r="EMV72" s="4300"/>
      <c r="EMW72" s="4301"/>
      <c r="EMX72" s="4302"/>
      <c r="EMY72" s="4299"/>
      <c r="EMZ72" s="2602"/>
      <c r="ENA72" s="4287"/>
      <c r="ENB72" s="4303"/>
      <c r="ENC72" s="4304"/>
      <c r="END72" s="2603"/>
      <c r="ENE72" s="4305"/>
      <c r="ENF72" s="4306"/>
      <c r="ENG72" s="4305"/>
      <c r="ENH72" s="4306"/>
      <c r="ENI72" s="4299"/>
      <c r="ENJ72" s="4300"/>
      <c r="ENK72" s="4305"/>
      <c r="ENL72" s="4304"/>
      <c r="ENM72" s="4299"/>
      <c r="ENN72" s="4300"/>
      <c r="ENO72" s="4301"/>
      <c r="ENP72" s="4302"/>
      <c r="ENQ72" s="4299"/>
      <c r="ENR72" s="2602"/>
      <c r="ENS72" s="4287"/>
      <c r="ENT72" s="4303"/>
      <c r="ENU72" s="4304"/>
      <c r="ENV72" s="2603"/>
      <c r="ENW72" s="4305"/>
      <c r="ENX72" s="4306"/>
      <c r="ENY72" s="4305"/>
      <c r="ENZ72" s="4306"/>
      <c r="EOA72" s="4299"/>
      <c r="EOB72" s="4300"/>
      <c r="EOC72" s="4305"/>
      <c r="EOD72" s="4304"/>
      <c r="EOE72" s="4299"/>
      <c r="EOF72" s="4300"/>
      <c r="EOG72" s="4301"/>
      <c r="EOH72" s="4302"/>
      <c r="EOI72" s="4299"/>
      <c r="EOJ72" s="2602"/>
      <c r="EOK72" s="4287"/>
      <c r="EOL72" s="4303"/>
      <c r="EOM72" s="4304"/>
      <c r="EON72" s="2603"/>
      <c r="EOO72" s="4305"/>
      <c r="EOP72" s="4306"/>
      <c r="EOQ72" s="4305"/>
      <c r="EOR72" s="4306"/>
      <c r="EOS72" s="4299"/>
      <c r="EOT72" s="4300"/>
      <c r="EOU72" s="4305"/>
      <c r="EOV72" s="4304"/>
      <c r="EOW72" s="4299"/>
      <c r="EOX72" s="4300"/>
      <c r="EOY72" s="4301"/>
      <c r="EOZ72" s="4302"/>
      <c r="EPA72" s="4299"/>
      <c r="EPB72" s="2602"/>
      <c r="EPC72" s="4287"/>
      <c r="EPD72" s="4303"/>
      <c r="EPE72" s="4304"/>
      <c r="EPF72" s="2603"/>
      <c r="EPG72" s="4305"/>
      <c r="EPH72" s="4306"/>
      <c r="EPI72" s="4305"/>
      <c r="EPJ72" s="4306"/>
      <c r="EPK72" s="4299"/>
      <c r="EPL72" s="4300"/>
      <c r="EPM72" s="4305"/>
      <c r="EPN72" s="4304"/>
      <c r="EPO72" s="4299"/>
      <c r="EPP72" s="4300"/>
      <c r="EPQ72" s="4301"/>
      <c r="EPR72" s="4302"/>
      <c r="EPS72" s="4299"/>
      <c r="EPT72" s="2602"/>
      <c r="EPU72" s="4287"/>
      <c r="EPV72" s="4303"/>
      <c r="EPW72" s="4304"/>
      <c r="EPX72" s="2603"/>
      <c r="EPY72" s="4305"/>
      <c r="EPZ72" s="4306"/>
      <c r="EQA72" s="4305"/>
      <c r="EQB72" s="4306"/>
      <c r="EQC72" s="4299"/>
      <c r="EQD72" s="4300"/>
      <c r="EQE72" s="4305"/>
      <c r="EQF72" s="4304"/>
      <c r="EQG72" s="4299"/>
      <c r="EQH72" s="4300"/>
      <c r="EQI72" s="4301"/>
      <c r="EQJ72" s="4302"/>
      <c r="EQK72" s="4299"/>
      <c r="EQL72" s="2602"/>
      <c r="EQM72" s="4287"/>
      <c r="EQN72" s="4303"/>
      <c r="EQO72" s="4304"/>
      <c r="EQP72" s="2603"/>
      <c r="EQQ72" s="4305"/>
      <c r="EQR72" s="4306"/>
      <c r="EQS72" s="4305"/>
      <c r="EQT72" s="4306"/>
      <c r="EQU72" s="4299"/>
      <c r="EQV72" s="4300"/>
      <c r="EQW72" s="4305"/>
      <c r="EQX72" s="4304"/>
      <c r="EQY72" s="4299"/>
      <c r="EQZ72" s="4300"/>
      <c r="ERA72" s="4301"/>
      <c r="ERB72" s="4302"/>
      <c r="ERC72" s="4299"/>
      <c r="ERD72" s="2602"/>
      <c r="ERE72" s="4287"/>
      <c r="ERF72" s="4303"/>
      <c r="ERG72" s="4304"/>
      <c r="ERH72" s="2603"/>
      <c r="ERI72" s="4305"/>
      <c r="ERJ72" s="4306"/>
      <c r="ERK72" s="4305"/>
      <c r="ERL72" s="4306"/>
      <c r="ERM72" s="4299"/>
      <c r="ERN72" s="4300"/>
      <c r="ERO72" s="4305"/>
      <c r="ERP72" s="4304"/>
      <c r="ERQ72" s="4299"/>
      <c r="ERR72" s="4300"/>
      <c r="ERS72" s="4301"/>
      <c r="ERT72" s="4302"/>
      <c r="ERU72" s="4299"/>
      <c r="ERV72" s="2602"/>
      <c r="ERW72" s="4287"/>
      <c r="ERX72" s="4303"/>
      <c r="ERY72" s="4304"/>
      <c r="ERZ72" s="2603"/>
      <c r="ESA72" s="4305"/>
      <c r="ESB72" s="4306"/>
      <c r="ESC72" s="4305"/>
      <c r="ESD72" s="4306"/>
      <c r="ESE72" s="4299"/>
      <c r="ESF72" s="4300"/>
      <c r="ESG72" s="4305"/>
      <c r="ESH72" s="4304"/>
      <c r="ESI72" s="4299"/>
      <c r="ESJ72" s="4300"/>
      <c r="ESK72" s="4301"/>
      <c r="ESL72" s="4302"/>
      <c r="ESM72" s="4299"/>
      <c r="ESN72" s="2602"/>
      <c r="ESO72" s="4287"/>
      <c r="ESP72" s="4303"/>
      <c r="ESQ72" s="4304"/>
      <c r="ESR72" s="2603"/>
      <c r="ESS72" s="4305"/>
      <c r="EST72" s="4306"/>
      <c r="ESU72" s="4305"/>
      <c r="ESV72" s="4306"/>
      <c r="ESW72" s="4299"/>
      <c r="ESX72" s="4300"/>
      <c r="ESY72" s="4305"/>
      <c r="ESZ72" s="4304"/>
      <c r="ETA72" s="4299"/>
      <c r="ETB72" s="4300"/>
      <c r="ETC72" s="4301"/>
      <c r="ETD72" s="4302"/>
      <c r="ETE72" s="4299"/>
      <c r="ETF72" s="2602"/>
      <c r="ETG72" s="4287"/>
      <c r="ETH72" s="4303"/>
      <c r="ETI72" s="4304"/>
      <c r="ETJ72" s="2603"/>
      <c r="ETK72" s="4305"/>
      <c r="ETL72" s="4306"/>
      <c r="ETM72" s="4305"/>
      <c r="ETN72" s="4306"/>
      <c r="ETO72" s="4299"/>
      <c r="ETP72" s="4300"/>
      <c r="ETQ72" s="4305"/>
      <c r="ETR72" s="4304"/>
      <c r="ETS72" s="4299"/>
      <c r="ETT72" s="4300"/>
      <c r="ETU72" s="4301"/>
      <c r="ETV72" s="4302"/>
      <c r="ETW72" s="4299"/>
      <c r="ETX72" s="2602"/>
      <c r="ETY72" s="4287"/>
      <c r="ETZ72" s="4303"/>
      <c r="EUA72" s="4304"/>
      <c r="EUB72" s="2603"/>
      <c r="EUC72" s="4305"/>
      <c r="EUD72" s="4306"/>
      <c r="EUE72" s="4305"/>
      <c r="EUF72" s="4306"/>
      <c r="EUG72" s="4299"/>
      <c r="EUH72" s="4300"/>
      <c r="EUI72" s="4305"/>
      <c r="EUJ72" s="4304"/>
      <c r="EUK72" s="4299"/>
      <c r="EUL72" s="4300"/>
      <c r="EUM72" s="4301"/>
      <c r="EUN72" s="4302"/>
      <c r="EUO72" s="4299"/>
      <c r="EUP72" s="2602"/>
      <c r="EUQ72" s="4287"/>
      <c r="EUR72" s="4303"/>
      <c r="EUS72" s="4304"/>
      <c r="EUT72" s="2603"/>
      <c r="EUU72" s="4305"/>
      <c r="EUV72" s="4306"/>
      <c r="EUW72" s="4305"/>
      <c r="EUX72" s="4306"/>
      <c r="EUY72" s="4299"/>
      <c r="EUZ72" s="4300"/>
      <c r="EVA72" s="4305"/>
      <c r="EVB72" s="4304"/>
      <c r="EVC72" s="4299"/>
      <c r="EVD72" s="4300"/>
      <c r="EVE72" s="4301"/>
      <c r="EVF72" s="4302"/>
      <c r="EVG72" s="4299"/>
      <c r="EVH72" s="2602"/>
      <c r="EVI72" s="4287"/>
      <c r="EVJ72" s="4303"/>
      <c r="EVK72" s="4304"/>
      <c r="EVL72" s="2603"/>
      <c r="EVM72" s="4305"/>
      <c r="EVN72" s="4306"/>
      <c r="EVO72" s="4305"/>
      <c r="EVP72" s="4306"/>
      <c r="EVQ72" s="4299"/>
      <c r="EVR72" s="4300"/>
      <c r="EVS72" s="4305"/>
      <c r="EVT72" s="4304"/>
      <c r="EVU72" s="4299"/>
      <c r="EVV72" s="4300"/>
      <c r="EVW72" s="4301"/>
      <c r="EVX72" s="4302"/>
      <c r="EVY72" s="4299"/>
      <c r="EVZ72" s="2602"/>
      <c r="EWA72" s="4287"/>
      <c r="EWB72" s="4303"/>
      <c r="EWC72" s="4304"/>
      <c r="EWD72" s="2603"/>
      <c r="EWE72" s="4305"/>
      <c r="EWF72" s="4306"/>
      <c r="EWG72" s="4305"/>
      <c r="EWH72" s="4306"/>
      <c r="EWI72" s="4299"/>
      <c r="EWJ72" s="4300"/>
      <c r="EWK72" s="4305"/>
      <c r="EWL72" s="4304"/>
      <c r="EWM72" s="4299"/>
      <c r="EWN72" s="4300"/>
      <c r="EWO72" s="4301"/>
      <c r="EWP72" s="4302"/>
      <c r="EWQ72" s="4299"/>
      <c r="EWR72" s="2602"/>
      <c r="EWS72" s="4287"/>
      <c r="EWT72" s="4303"/>
      <c r="EWU72" s="4304"/>
      <c r="EWV72" s="2603"/>
      <c r="EWW72" s="4305"/>
      <c r="EWX72" s="4306"/>
      <c r="EWY72" s="4305"/>
      <c r="EWZ72" s="4306"/>
      <c r="EXA72" s="4299"/>
      <c r="EXB72" s="4300"/>
      <c r="EXC72" s="4305"/>
      <c r="EXD72" s="4304"/>
      <c r="EXE72" s="4299"/>
      <c r="EXF72" s="4300"/>
      <c r="EXG72" s="4301"/>
      <c r="EXH72" s="4302"/>
      <c r="EXI72" s="4299"/>
      <c r="EXJ72" s="2602"/>
      <c r="EXK72" s="4287"/>
      <c r="EXL72" s="4303"/>
      <c r="EXM72" s="4304"/>
      <c r="EXN72" s="2603"/>
      <c r="EXO72" s="4305"/>
      <c r="EXP72" s="4306"/>
      <c r="EXQ72" s="4305"/>
      <c r="EXR72" s="4306"/>
      <c r="EXS72" s="4299"/>
      <c r="EXT72" s="4300"/>
      <c r="EXU72" s="4305"/>
      <c r="EXV72" s="4304"/>
      <c r="EXW72" s="4299"/>
      <c r="EXX72" s="4300"/>
      <c r="EXY72" s="4301"/>
      <c r="EXZ72" s="4302"/>
      <c r="EYA72" s="4299"/>
      <c r="EYB72" s="2602"/>
      <c r="EYC72" s="4287"/>
      <c r="EYD72" s="4303"/>
      <c r="EYE72" s="4304"/>
      <c r="EYF72" s="2603"/>
      <c r="EYG72" s="4305"/>
      <c r="EYH72" s="4306"/>
      <c r="EYI72" s="4305"/>
      <c r="EYJ72" s="4306"/>
      <c r="EYK72" s="4299"/>
      <c r="EYL72" s="4300"/>
      <c r="EYM72" s="4305"/>
      <c r="EYN72" s="4304"/>
      <c r="EYO72" s="4299"/>
      <c r="EYP72" s="4300"/>
      <c r="EYQ72" s="4301"/>
      <c r="EYR72" s="4302"/>
      <c r="EYS72" s="4299"/>
      <c r="EYT72" s="2602"/>
      <c r="EYU72" s="4287"/>
      <c r="EYV72" s="4303"/>
      <c r="EYW72" s="4304"/>
      <c r="EYX72" s="2603"/>
      <c r="EYY72" s="4305"/>
      <c r="EYZ72" s="4306"/>
      <c r="EZA72" s="4305"/>
      <c r="EZB72" s="4306"/>
      <c r="EZC72" s="4299"/>
      <c r="EZD72" s="4300"/>
      <c r="EZE72" s="4305"/>
      <c r="EZF72" s="4304"/>
      <c r="EZG72" s="4299"/>
      <c r="EZH72" s="4300"/>
      <c r="EZI72" s="4301"/>
      <c r="EZJ72" s="4302"/>
      <c r="EZK72" s="4299"/>
      <c r="EZL72" s="2602"/>
      <c r="EZM72" s="4287"/>
      <c r="EZN72" s="4303"/>
      <c r="EZO72" s="4304"/>
      <c r="EZP72" s="2603"/>
      <c r="EZQ72" s="4305"/>
      <c r="EZR72" s="4306"/>
      <c r="EZS72" s="4305"/>
      <c r="EZT72" s="4306"/>
      <c r="EZU72" s="4299"/>
      <c r="EZV72" s="4300"/>
      <c r="EZW72" s="4305"/>
      <c r="EZX72" s="4304"/>
      <c r="EZY72" s="4299"/>
      <c r="EZZ72" s="4300"/>
      <c r="FAA72" s="4301"/>
      <c r="FAB72" s="4302"/>
      <c r="FAC72" s="4299"/>
      <c r="FAD72" s="2602"/>
      <c r="FAE72" s="4287"/>
      <c r="FAF72" s="4303"/>
      <c r="FAG72" s="4304"/>
      <c r="FAH72" s="2603"/>
      <c r="FAI72" s="4305"/>
      <c r="FAJ72" s="4306"/>
      <c r="FAK72" s="4305"/>
      <c r="FAL72" s="4306"/>
      <c r="FAM72" s="4299"/>
      <c r="FAN72" s="4300"/>
      <c r="FAO72" s="4305"/>
      <c r="FAP72" s="4304"/>
      <c r="FAQ72" s="4299"/>
      <c r="FAR72" s="4300"/>
      <c r="FAS72" s="4301"/>
      <c r="FAT72" s="4302"/>
      <c r="FAU72" s="4299"/>
      <c r="FAV72" s="2602"/>
      <c r="FAW72" s="4287"/>
      <c r="FAX72" s="4303"/>
      <c r="FAY72" s="4304"/>
      <c r="FAZ72" s="2603"/>
      <c r="FBA72" s="4305"/>
      <c r="FBB72" s="4306"/>
      <c r="FBC72" s="4305"/>
      <c r="FBD72" s="4306"/>
      <c r="FBE72" s="4299"/>
      <c r="FBF72" s="4300"/>
      <c r="FBG72" s="4305"/>
      <c r="FBH72" s="4304"/>
      <c r="FBI72" s="4299"/>
      <c r="FBJ72" s="4300"/>
      <c r="FBK72" s="4301"/>
      <c r="FBL72" s="4302"/>
      <c r="FBM72" s="4299"/>
      <c r="FBN72" s="2602"/>
      <c r="FBO72" s="4287"/>
      <c r="FBP72" s="4303"/>
      <c r="FBQ72" s="4304"/>
      <c r="FBR72" s="2603"/>
      <c r="FBS72" s="4305"/>
      <c r="FBT72" s="4306"/>
      <c r="FBU72" s="4305"/>
      <c r="FBV72" s="4306"/>
      <c r="FBW72" s="4299"/>
      <c r="FBX72" s="4300"/>
      <c r="FBY72" s="4305"/>
      <c r="FBZ72" s="4304"/>
      <c r="FCA72" s="4299"/>
      <c r="FCB72" s="4300"/>
      <c r="FCC72" s="4301"/>
      <c r="FCD72" s="4302"/>
      <c r="FCE72" s="4299"/>
      <c r="FCF72" s="2602"/>
      <c r="FCG72" s="4287"/>
      <c r="FCH72" s="4303"/>
      <c r="FCI72" s="4304"/>
      <c r="FCJ72" s="2603"/>
      <c r="FCK72" s="4305"/>
      <c r="FCL72" s="4306"/>
      <c r="FCM72" s="4305"/>
      <c r="FCN72" s="4306"/>
      <c r="FCO72" s="4299"/>
      <c r="FCP72" s="4300"/>
      <c r="FCQ72" s="4305"/>
      <c r="FCR72" s="4304"/>
      <c r="FCS72" s="4299"/>
      <c r="FCT72" s="4300"/>
      <c r="FCU72" s="4301"/>
      <c r="FCV72" s="4302"/>
      <c r="FCW72" s="4299"/>
      <c r="FCX72" s="2602"/>
      <c r="FCY72" s="4287"/>
      <c r="FCZ72" s="4303"/>
      <c r="FDA72" s="4304"/>
      <c r="FDB72" s="2603"/>
      <c r="FDC72" s="4305"/>
      <c r="FDD72" s="4306"/>
      <c r="FDE72" s="4305"/>
      <c r="FDF72" s="4306"/>
      <c r="FDG72" s="4299"/>
      <c r="FDH72" s="4300"/>
      <c r="FDI72" s="4305"/>
      <c r="FDJ72" s="4304"/>
      <c r="FDK72" s="4299"/>
      <c r="FDL72" s="4300"/>
      <c r="FDM72" s="4301"/>
      <c r="FDN72" s="4302"/>
      <c r="FDO72" s="4299"/>
      <c r="FDP72" s="2602"/>
      <c r="FDQ72" s="4287"/>
      <c r="FDR72" s="4303"/>
      <c r="FDS72" s="4304"/>
      <c r="FDT72" s="2603"/>
      <c r="FDU72" s="4305"/>
      <c r="FDV72" s="4306"/>
      <c r="FDW72" s="4305"/>
      <c r="FDX72" s="4306"/>
      <c r="FDY72" s="4299"/>
      <c r="FDZ72" s="4300"/>
      <c r="FEA72" s="4305"/>
      <c r="FEB72" s="4304"/>
      <c r="FEC72" s="4299"/>
      <c r="FED72" s="4300"/>
      <c r="FEE72" s="4301"/>
      <c r="FEF72" s="4302"/>
      <c r="FEG72" s="4299"/>
      <c r="FEH72" s="2602"/>
      <c r="FEI72" s="4287"/>
      <c r="FEJ72" s="4303"/>
      <c r="FEK72" s="4304"/>
      <c r="FEL72" s="2603"/>
      <c r="FEM72" s="4305"/>
      <c r="FEN72" s="4306"/>
      <c r="FEO72" s="4305"/>
      <c r="FEP72" s="4306"/>
      <c r="FEQ72" s="4299"/>
      <c r="FER72" s="4300"/>
      <c r="FES72" s="4305"/>
      <c r="FET72" s="4304"/>
      <c r="FEU72" s="4299"/>
      <c r="FEV72" s="4300"/>
      <c r="FEW72" s="4301"/>
      <c r="FEX72" s="4302"/>
      <c r="FEY72" s="4299"/>
      <c r="FEZ72" s="2602"/>
      <c r="FFA72" s="4287"/>
      <c r="FFB72" s="4303"/>
      <c r="FFC72" s="4304"/>
      <c r="FFD72" s="2603"/>
      <c r="FFE72" s="4305"/>
      <c r="FFF72" s="4306"/>
      <c r="FFG72" s="4305"/>
      <c r="FFH72" s="4306"/>
      <c r="FFI72" s="4299"/>
      <c r="FFJ72" s="4300"/>
      <c r="FFK72" s="4305"/>
      <c r="FFL72" s="4304"/>
      <c r="FFM72" s="4299"/>
      <c r="FFN72" s="4300"/>
      <c r="FFO72" s="4301"/>
      <c r="FFP72" s="4302"/>
      <c r="FFQ72" s="4299"/>
      <c r="FFR72" s="2602"/>
      <c r="FFS72" s="4287"/>
      <c r="FFT72" s="4303"/>
      <c r="FFU72" s="4304"/>
      <c r="FFV72" s="2603"/>
      <c r="FFW72" s="4305"/>
      <c r="FFX72" s="4306"/>
      <c r="FFY72" s="4305"/>
      <c r="FFZ72" s="4306"/>
      <c r="FGA72" s="4299"/>
      <c r="FGB72" s="4300"/>
      <c r="FGC72" s="4305"/>
      <c r="FGD72" s="4304"/>
      <c r="FGE72" s="4299"/>
      <c r="FGF72" s="4300"/>
      <c r="FGG72" s="4301"/>
      <c r="FGH72" s="4302"/>
      <c r="FGI72" s="4299"/>
      <c r="FGJ72" s="2602"/>
      <c r="FGK72" s="4287"/>
      <c r="FGL72" s="4303"/>
      <c r="FGM72" s="4304"/>
      <c r="FGN72" s="2603"/>
      <c r="FGO72" s="4305"/>
      <c r="FGP72" s="4306"/>
      <c r="FGQ72" s="4305"/>
      <c r="FGR72" s="4306"/>
      <c r="FGS72" s="4299"/>
      <c r="FGT72" s="4300"/>
      <c r="FGU72" s="4305"/>
      <c r="FGV72" s="4304"/>
      <c r="FGW72" s="4299"/>
      <c r="FGX72" s="4300"/>
      <c r="FGY72" s="4301"/>
      <c r="FGZ72" s="4302"/>
      <c r="FHA72" s="4299"/>
      <c r="FHB72" s="2602"/>
      <c r="FHC72" s="4287"/>
      <c r="FHD72" s="4303"/>
      <c r="FHE72" s="4304"/>
      <c r="FHF72" s="2603"/>
      <c r="FHG72" s="4305"/>
      <c r="FHH72" s="4306"/>
      <c r="FHI72" s="4305"/>
      <c r="FHJ72" s="4306"/>
      <c r="FHK72" s="4299"/>
      <c r="FHL72" s="4300"/>
      <c r="FHM72" s="4305"/>
      <c r="FHN72" s="4304"/>
      <c r="FHO72" s="4299"/>
      <c r="FHP72" s="4300"/>
      <c r="FHQ72" s="4301"/>
      <c r="FHR72" s="4302"/>
      <c r="FHS72" s="4299"/>
      <c r="FHT72" s="2602"/>
      <c r="FHU72" s="4287"/>
      <c r="FHV72" s="4303"/>
      <c r="FHW72" s="4304"/>
      <c r="FHX72" s="2603"/>
      <c r="FHY72" s="4305"/>
      <c r="FHZ72" s="4306"/>
      <c r="FIA72" s="4305"/>
      <c r="FIB72" s="4306"/>
      <c r="FIC72" s="4299"/>
      <c r="FID72" s="4300"/>
      <c r="FIE72" s="4305"/>
      <c r="FIF72" s="4304"/>
      <c r="FIG72" s="4299"/>
      <c r="FIH72" s="4300"/>
      <c r="FII72" s="4301"/>
      <c r="FIJ72" s="4302"/>
      <c r="FIK72" s="4299"/>
      <c r="FIL72" s="2602"/>
      <c r="FIM72" s="4287"/>
      <c r="FIN72" s="4303"/>
      <c r="FIO72" s="4304"/>
      <c r="FIP72" s="2603"/>
      <c r="FIQ72" s="4305"/>
      <c r="FIR72" s="4306"/>
      <c r="FIS72" s="4305"/>
      <c r="FIT72" s="4306"/>
      <c r="FIU72" s="4299"/>
      <c r="FIV72" s="4300"/>
      <c r="FIW72" s="4305"/>
      <c r="FIX72" s="4304"/>
      <c r="FIY72" s="4299"/>
      <c r="FIZ72" s="4300"/>
      <c r="FJA72" s="4301"/>
      <c r="FJB72" s="4302"/>
      <c r="FJC72" s="4299"/>
      <c r="FJD72" s="2602"/>
      <c r="FJE72" s="4287"/>
      <c r="FJF72" s="4303"/>
      <c r="FJG72" s="4304"/>
      <c r="FJH72" s="2603"/>
      <c r="FJI72" s="4305"/>
      <c r="FJJ72" s="4306"/>
      <c r="FJK72" s="4305"/>
      <c r="FJL72" s="4306"/>
      <c r="FJM72" s="4299"/>
      <c r="FJN72" s="4300"/>
      <c r="FJO72" s="4305"/>
      <c r="FJP72" s="4304"/>
      <c r="FJQ72" s="4299"/>
      <c r="FJR72" s="4300"/>
      <c r="FJS72" s="4301"/>
      <c r="FJT72" s="4302"/>
      <c r="FJU72" s="4299"/>
      <c r="FJV72" s="2602"/>
      <c r="FJW72" s="4287"/>
      <c r="FJX72" s="4303"/>
      <c r="FJY72" s="4304"/>
      <c r="FJZ72" s="2603"/>
      <c r="FKA72" s="4305"/>
      <c r="FKB72" s="4306"/>
      <c r="FKC72" s="4305"/>
      <c r="FKD72" s="4306"/>
      <c r="FKE72" s="4299"/>
      <c r="FKF72" s="4300"/>
      <c r="FKG72" s="4305"/>
      <c r="FKH72" s="4304"/>
      <c r="FKI72" s="4299"/>
      <c r="FKJ72" s="4300"/>
      <c r="FKK72" s="4301"/>
      <c r="FKL72" s="4302"/>
      <c r="FKM72" s="4299"/>
      <c r="FKN72" s="2602"/>
      <c r="FKO72" s="4287"/>
      <c r="FKP72" s="4303"/>
      <c r="FKQ72" s="4304"/>
      <c r="FKR72" s="2603"/>
      <c r="FKS72" s="4305"/>
      <c r="FKT72" s="4306"/>
      <c r="FKU72" s="4305"/>
      <c r="FKV72" s="4306"/>
      <c r="FKW72" s="4299"/>
      <c r="FKX72" s="4300"/>
      <c r="FKY72" s="4305"/>
      <c r="FKZ72" s="4304"/>
      <c r="FLA72" s="4299"/>
      <c r="FLB72" s="4300"/>
      <c r="FLC72" s="4301"/>
      <c r="FLD72" s="4302"/>
      <c r="FLE72" s="4299"/>
      <c r="FLF72" s="2602"/>
      <c r="FLG72" s="4287"/>
      <c r="FLH72" s="4303"/>
      <c r="FLI72" s="4304"/>
      <c r="FLJ72" s="2603"/>
      <c r="FLK72" s="4305"/>
      <c r="FLL72" s="4306"/>
      <c r="FLM72" s="4305"/>
      <c r="FLN72" s="4306"/>
      <c r="FLO72" s="4299"/>
      <c r="FLP72" s="4300"/>
      <c r="FLQ72" s="4305"/>
      <c r="FLR72" s="4304"/>
      <c r="FLS72" s="4299"/>
      <c r="FLT72" s="4300"/>
      <c r="FLU72" s="4301"/>
      <c r="FLV72" s="4302"/>
      <c r="FLW72" s="4299"/>
      <c r="FLX72" s="2602"/>
      <c r="FLY72" s="4287"/>
      <c r="FLZ72" s="4303"/>
      <c r="FMA72" s="4304"/>
      <c r="FMB72" s="2603"/>
      <c r="FMC72" s="4305"/>
      <c r="FMD72" s="4306"/>
      <c r="FME72" s="4305"/>
      <c r="FMF72" s="4306"/>
      <c r="FMG72" s="4299"/>
      <c r="FMH72" s="4300"/>
      <c r="FMI72" s="4305"/>
      <c r="FMJ72" s="4304"/>
      <c r="FMK72" s="4299"/>
      <c r="FML72" s="4300"/>
      <c r="FMM72" s="4301"/>
      <c r="FMN72" s="4302"/>
      <c r="FMO72" s="4299"/>
      <c r="FMP72" s="2602"/>
      <c r="FMQ72" s="4287"/>
      <c r="FMR72" s="4303"/>
      <c r="FMS72" s="4304"/>
      <c r="FMT72" s="2603"/>
      <c r="FMU72" s="4305"/>
      <c r="FMV72" s="4306"/>
      <c r="FMW72" s="4305"/>
      <c r="FMX72" s="4306"/>
      <c r="FMY72" s="4299"/>
      <c r="FMZ72" s="4300"/>
      <c r="FNA72" s="4305"/>
      <c r="FNB72" s="4304"/>
      <c r="FNC72" s="4299"/>
      <c r="FND72" s="4300"/>
      <c r="FNE72" s="4301"/>
      <c r="FNF72" s="4302"/>
      <c r="FNG72" s="4299"/>
      <c r="FNH72" s="2602"/>
      <c r="FNI72" s="4287"/>
      <c r="FNJ72" s="4303"/>
      <c r="FNK72" s="4304"/>
      <c r="FNL72" s="2603"/>
      <c r="FNM72" s="4305"/>
      <c r="FNN72" s="4306"/>
      <c r="FNO72" s="4305"/>
      <c r="FNP72" s="4306"/>
      <c r="FNQ72" s="4299"/>
      <c r="FNR72" s="4300"/>
      <c r="FNS72" s="4305"/>
      <c r="FNT72" s="4304"/>
      <c r="FNU72" s="4299"/>
      <c r="FNV72" s="4300"/>
      <c r="FNW72" s="4301"/>
      <c r="FNX72" s="4302"/>
      <c r="FNY72" s="4299"/>
      <c r="FNZ72" s="2602"/>
      <c r="FOA72" s="4287"/>
      <c r="FOB72" s="4303"/>
      <c r="FOC72" s="4304"/>
      <c r="FOD72" s="2603"/>
      <c r="FOE72" s="4305"/>
      <c r="FOF72" s="4306"/>
      <c r="FOG72" s="4305"/>
      <c r="FOH72" s="4306"/>
      <c r="FOI72" s="4299"/>
      <c r="FOJ72" s="4300"/>
      <c r="FOK72" s="4305"/>
      <c r="FOL72" s="4304"/>
      <c r="FOM72" s="4299"/>
      <c r="FON72" s="4300"/>
      <c r="FOO72" s="4301"/>
      <c r="FOP72" s="4302"/>
      <c r="FOQ72" s="4299"/>
      <c r="FOR72" s="2602"/>
      <c r="FOS72" s="4287"/>
      <c r="FOT72" s="4303"/>
      <c r="FOU72" s="4304"/>
      <c r="FOV72" s="2603"/>
      <c r="FOW72" s="4305"/>
      <c r="FOX72" s="4306"/>
      <c r="FOY72" s="4305"/>
      <c r="FOZ72" s="4306"/>
      <c r="FPA72" s="4299"/>
      <c r="FPB72" s="4300"/>
      <c r="FPC72" s="4305"/>
      <c r="FPD72" s="4304"/>
      <c r="FPE72" s="4299"/>
      <c r="FPF72" s="4300"/>
      <c r="FPG72" s="4301"/>
      <c r="FPH72" s="4302"/>
      <c r="FPI72" s="4299"/>
      <c r="FPJ72" s="2602"/>
      <c r="FPK72" s="4287"/>
      <c r="FPL72" s="4303"/>
      <c r="FPM72" s="4304"/>
      <c r="FPN72" s="2603"/>
      <c r="FPO72" s="4305"/>
      <c r="FPP72" s="4306"/>
      <c r="FPQ72" s="4305"/>
      <c r="FPR72" s="4306"/>
      <c r="FPS72" s="4299"/>
      <c r="FPT72" s="4300"/>
      <c r="FPU72" s="4305"/>
      <c r="FPV72" s="4304"/>
      <c r="FPW72" s="4299"/>
      <c r="FPX72" s="4300"/>
      <c r="FPY72" s="4301"/>
      <c r="FPZ72" s="4302"/>
      <c r="FQA72" s="4299"/>
      <c r="FQB72" s="2602"/>
      <c r="FQC72" s="4287"/>
      <c r="FQD72" s="4303"/>
      <c r="FQE72" s="4304"/>
      <c r="FQF72" s="2603"/>
      <c r="FQG72" s="4305"/>
      <c r="FQH72" s="4306"/>
      <c r="FQI72" s="4305"/>
      <c r="FQJ72" s="4306"/>
      <c r="FQK72" s="4299"/>
      <c r="FQL72" s="4300"/>
      <c r="FQM72" s="4305"/>
      <c r="FQN72" s="4304"/>
      <c r="FQO72" s="4299"/>
      <c r="FQP72" s="4300"/>
      <c r="FQQ72" s="4301"/>
      <c r="FQR72" s="4302"/>
      <c r="FQS72" s="4299"/>
      <c r="FQT72" s="2602"/>
      <c r="FQU72" s="4287"/>
      <c r="FQV72" s="4303"/>
      <c r="FQW72" s="4304"/>
      <c r="FQX72" s="2603"/>
      <c r="FQY72" s="4305"/>
      <c r="FQZ72" s="4306"/>
      <c r="FRA72" s="4305"/>
      <c r="FRB72" s="4306"/>
      <c r="FRC72" s="4299"/>
      <c r="FRD72" s="4300"/>
      <c r="FRE72" s="4305"/>
      <c r="FRF72" s="4304"/>
      <c r="FRG72" s="4299"/>
      <c r="FRH72" s="4300"/>
      <c r="FRI72" s="4301"/>
      <c r="FRJ72" s="4302"/>
      <c r="FRK72" s="4299"/>
      <c r="FRL72" s="2602"/>
      <c r="FRM72" s="4287"/>
      <c r="FRN72" s="4303"/>
      <c r="FRO72" s="4304"/>
      <c r="FRP72" s="2603"/>
      <c r="FRQ72" s="4305"/>
      <c r="FRR72" s="4306"/>
      <c r="FRS72" s="4305"/>
      <c r="FRT72" s="4306"/>
      <c r="FRU72" s="4299"/>
      <c r="FRV72" s="4300"/>
      <c r="FRW72" s="4305"/>
      <c r="FRX72" s="4304"/>
      <c r="FRY72" s="4299"/>
      <c r="FRZ72" s="4300"/>
      <c r="FSA72" s="4301"/>
      <c r="FSB72" s="4302"/>
      <c r="FSC72" s="4299"/>
      <c r="FSD72" s="2602"/>
      <c r="FSE72" s="4287"/>
      <c r="FSF72" s="4303"/>
      <c r="FSG72" s="4304"/>
      <c r="FSH72" s="2603"/>
      <c r="FSI72" s="4305"/>
      <c r="FSJ72" s="4306"/>
      <c r="FSK72" s="4305"/>
      <c r="FSL72" s="4306"/>
      <c r="FSM72" s="4299"/>
      <c r="FSN72" s="4300"/>
      <c r="FSO72" s="4305"/>
      <c r="FSP72" s="4304"/>
      <c r="FSQ72" s="4299"/>
      <c r="FSR72" s="4300"/>
      <c r="FSS72" s="4301"/>
      <c r="FST72" s="4302"/>
      <c r="FSU72" s="4299"/>
      <c r="FSV72" s="2602"/>
      <c r="FSW72" s="4287"/>
      <c r="FSX72" s="4303"/>
      <c r="FSY72" s="4304"/>
      <c r="FSZ72" s="2603"/>
      <c r="FTA72" s="4305"/>
      <c r="FTB72" s="4306"/>
      <c r="FTC72" s="4305"/>
      <c r="FTD72" s="4306"/>
      <c r="FTE72" s="4299"/>
      <c r="FTF72" s="4300"/>
      <c r="FTG72" s="4305"/>
      <c r="FTH72" s="4304"/>
      <c r="FTI72" s="4299"/>
      <c r="FTJ72" s="4300"/>
      <c r="FTK72" s="4301"/>
      <c r="FTL72" s="4302"/>
      <c r="FTM72" s="4299"/>
      <c r="FTN72" s="2602"/>
      <c r="FTO72" s="4287"/>
      <c r="FTP72" s="4303"/>
      <c r="FTQ72" s="4304"/>
      <c r="FTR72" s="2603"/>
      <c r="FTS72" s="4305"/>
      <c r="FTT72" s="4306"/>
      <c r="FTU72" s="4305"/>
      <c r="FTV72" s="4306"/>
      <c r="FTW72" s="4299"/>
      <c r="FTX72" s="4300"/>
      <c r="FTY72" s="4305"/>
      <c r="FTZ72" s="4304"/>
      <c r="FUA72" s="4299"/>
      <c r="FUB72" s="4300"/>
      <c r="FUC72" s="4301"/>
      <c r="FUD72" s="4302"/>
      <c r="FUE72" s="4299"/>
      <c r="FUF72" s="2602"/>
      <c r="FUG72" s="4287"/>
      <c r="FUH72" s="4303"/>
      <c r="FUI72" s="4304"/>
      <c r="FUJ72" s="2603"/>
      <c r="FUK72" s="4305"/>
      <c r="FUL72" s="4306"/>
      <c r="FUM72" s="4305"/>
      <c r="FUN72" s="4306"/>
      <c r="FUO72" s="4299"/>
      <c r="FUP72" s="4300"/>
      <c r="FUQ72" s="4305"/>
      <c r="FUR72" s="4304"/>
      <c r="FUS72" s="4299"/>
      <c r="FUT72" s="4300"/>
      <c r="FUU72" s="4301"/>
      <c r="FUV72" s="4302"/>
      <c r="FUW72" s="4299"/>
      <c r="FUX72" s="2602"/>
      <c r="FUY72" s="4287"/>
      <c r="FUZ72" s="4303"/>
      <c r="FVA72" s="4304"/>
      <c r="FVB72" s="2603"/>
      <c r="FVC72" s="4305"/>
      <c r="FVD72" s="4306"/>
      <c r="FVE72" s="4305"/>
      <c r="FVF72" s="4306"/>
      <c r="FVG72" s="4299"/>
      <c r="FVH72" s="4300"/>
      <c r="FVI72" s="4305"/>
      <c r="FVJ72" s="4304"/>
      <c r="FVK72" s="4299"/>
      <c r="FVL72" s="4300"/>
      <c r="FVM72" s="4301"/>
      <c r="FVN72" s="4302"/>
      <c r="FVO72" s="4299"/>
      <c r="FVP72" s="2602"/>
      <c r="FVQ72" s="4287"/>
      <c r="FVR72" s="4303"/>
      <c r="FVS72" s="4304"/>
      <c r="FVT72" s="2603"/>
      <c r="FVU72" s="4305"/>
      <c r="FVV72" s="4306"/>
      <c r="FVW72" s="4305"/>
      <c r="FVX72" s="4306"/>
      <c r="FVY72" s="4299"/>
      <c r="FVZ72" s="4300"/>
      <c r="FWA72" s="4305"/>
      <c r="FWB72" s="4304"/>
      <c r="FWC72" s="4299"/>
      <c r="FWD72" s="4300"/>
      <c r="FWE72" s="4301"/>
      <c r="FWF72" s="4302"/>
      <c r="FWG72" s="4299"/>
      <c r="FWH72" s="2602"/>
      <c r="FWI72" s="4287"/>
      <c r="FWJ72" s="4303"/>
      <c r="FWK72" s="4304"/>
      <c r="FWL72" s="2603"/>
      <c r="FWM72" s="4305"/>
      <c r="FWN72" s="4306"/>
      <c r="FWO72" s="4305"/>
      <c r="FWP72" s="4306"/>
      <c r="FWQ72" s="4299"/>
      <c r="FWR72" s="4300"/>
      <c r="FWS72" s="4305"/>
      <c r="FWT72" s="4304"/>
      <c r="FWU72" s="4299"/>
      <c r="FWV72" s="4300"/>
      <c r="FWW72" s="4301"/>
      <c r="FWX72" s="4302"/>
      <c r="FWY72" s="4299"/>
      <c r="FWZ72" s="2602"/>
      <c r="FXA72" s="4287"/>
      <c r="FXB72" s="4303"/>
      <c r="FXC72" s="4304"/>
      <c r="FXD72" s="2603"/>
      <c r="FXE72" s="4305"/>
      <c r="FXF72" s="4306"/>
      <c r="FXG72" s="4305"/>
      <c r="FXH72" s="4306"/>
      <c r="FXI72" s="4299"/>
      <c r="FXJ72" s="4300"/>
      <c r="FXK72" s="4305"/>
      <c r="FXL72" s="4304"/>
      <c r="FXM72" s="4299"/>
      <c r="FXN72" s="4300"/>
      <c r="FXO72" s="4301"/>
      <c r="FXP72" s="4302"/>
      <c r="FXQ72" s="4299"/>
      <c r="FXR72" s="2602"/>
      <c r="FXS72" s="4287"/>
      <c r="FXT72" s="4303"/>
      <c r="FXU72" s="4304"/>
      <c r="FXV72" s="2603"/>
      <c r="FXW72" s="4305"/>
      <c r="FXX72" s="4306"/>
      <c r="FXY72" s="4305"/>
      <c r="FXZ72" s="4306"/>
      <c r="FYA72" s="4299"/>
      <c r="FYB72" s="4300"/>
      <c r="FYC72" s="4305"/>
      <c r="FYD72" s="4304"/>
      <c r="FYE72" s="4299"/>
      <c r="FYF72" s="4300"/>
      <c r="FYG72" s="4301"/>
      <c r="FYH72" s="4302"/>
      <c r="FYI72" s="4299"/>
      <c r="FYJ72" s="2602"/>
      <c r="FYK72" s="4287"/>
      <c r="FYL72" s="4303"/>
      <c r="FYM72" s="4304"/>
      <c r="FYN72" s="2603"/>
      <c r="FYO72" s="4305"/>
      <c r="FYP72" s="4306"/>
      <c r="FYQ72" s="4305"/>
      <c r="FYR72" s="4306"/>
      <c r="FYS72" s="4299"/>
      <c r="FYT72" s="4300"/>
      <c r="FYU72" s="4305"/>
      <c r="FYV72" s="4304"/>
      <c r="FYW72" s="4299"/>
      <c r="FYX72" s="4300"/>
      <c r="FYY72" s="4301"/>
      <c r="FYZ72" s="4302"/>
      <c r="FZA72" s="4299"/>
      <c r="FZB72" s="2602"/>
      <c r="FZC72" s="4287"/>
      <c r="FZD72" s="4303"/>
      <c r="FZE72" s="4304"/>
      <c r="FZF72" s="2603"/>
      <c r="FZG72" s="4305"/>
      <c r="FZH72" s="4306"/>
      <c r="FZI72" s="4305"/>
      <c r="FZJ72" s="4306"/>
      <c r="FZK72" s="4299"/>
      <c r="FZL72" s="4300"/>
      <c r="FZM72" s="4305"/>
      <c r="FZN72" s="4304"/>
      <c r="FZO72" s="4299"/>
      <c r="FZP72" s="4300"/>
      <c r="FZQ72" s="4301"/>
      <c r="FZR72" s="4302"/>
      <c r="FZS72" s="4299"/>
      <c r="FZT72" s="2602"/>
      <c r="FZU72" s="4287"/>
      <c r="FZV72" s="4303"/>
      <c r="FZW72" s="4304"/>
      <c r="FZX72" s="2603"/>
      <c r="FZY72" s="4305"/>
      <c r="FZZ72" s="4306"/>
      <c r="GAA72" s="4305"/>
      <c r="GAB72" s="4306"/>
      <c r="GAC72" s="4299"/>
      <c r="GAD72" s="4300"/>
      <c r="GAE72" s="4305"/>
      <c r="GAF72" s="4304"/>
      <c r="GAG72" s="4299"/>
      <c r="GAH72" s="4300"/>
      <c r="GAI72" s="4301"/>
      <c r="GAJ72" s="4302"/>
      <c r="GAK72" s="4299"/>
      <c r="GAL72" s="2602"/>
      <c r="GAM72" s="4287"/>
      <c r="GAN72" s="4303"/>
      <c r="GAO72" s="4304"/>
      <c r="GAP72" s="2603"/>
      <c r="GAQ72" s="4305"/>
      <c r="GAR72" s="4306"/>
      <c r="GAS72" s="4305"/>
      <c r="GAT72" s="4306"/>
      <c r="GAU72" s="4299"/>
      <c r="GAV72" s="4300"/>
      <c r="GAW72" s="4305"/>
      <c r="GAX72" s="4304"/>
      <c r="GAY72" s="4299"/>
      <c r="GAZ72" s="4300"/>
      <c r="GBA72" s="4301"/>
      <c r="GBB72" s="4302"/>
      <c r="GBC72" s="4299"/>
      <c r="GBD72" s="2602"/>
      <c r="GBE72" s="4287"/>
      <c r="GBF72" s="4303"/>
      <c r="GBG72" s="4304"/>
      <c r="GBH72" s="2603"/>
      <c r="GBI72" s="4305"/>
      <c r="GBJ72" s="4306"/>
      <c r="GBK72" s="4305"/>
      <c r="GBL72" s="4306"/>
      <c r="GBM72" s="4299"/>
      <c r="GBN72" s="4300"/>
      <c r="GBO72" s="4305"/>
      <c r="GBP72" s="4304"/>
      <c r="GBQ72" s="4299"/>
      <c r="GBR72" s="4300"/>
      <c r="GBS72" s="4301"/>
      <c r="GBT72" s="4302"/>
      <c r="GBU72" s="4299"/>
      <c r="GBV72" s="2602"/>
      <c r="GBW72" s="4287"/>
      <c r="GBX72" s="4303"/>
      <c r="GBY72" s="4304"/>
      <c r="GBZ72" s="2603"/>
      <c r="GCA72" s="4305"/>
      <c r="GCB72" s="4306"/>
      <c r="GCC72" s="4305"/>
      <c r="GCD72" s="4306"/>
      <c r="GCE72" s="4299"/>
      <c r="GCF72" s="4300"/>
      <c r="GCG72" s="4305"/>
      <c r="GCH72" s="4304"/>
      <c r="GCI72" s="4299"/>
      <c r="GCJ72" s="4300"/>
      <c r="GCK72" s="4301"/>
      <c r="GCL72" s="4302"/>
      <c r="GCM72" s="4299"/>
      <c r="GCN72" s="2602"/>
      <c r="GCO72" s="4287"/>
      <c r="GCP72" s="4303"/>
      <c r="GCQ72" s="4304"/>
      <c r="GCR72" s="2603"/>
      <c r="GCS72" s="4305"/>
      <c r="GCT72" s="4306"/>
      <c r="GCU72" s="4305"/>
      <c r="GCV72" s="4306"/>
      <c r="GCW72" s="4299"/>
      <c r="GCX72" s="4300"/>
      <c r="GCY72" s="4305"/>
      <c r="GCZ72" s="4304"/>
      <c r="GDA72" s="4299"/>
      <c r="GDB72" s="4300"/>
      <c r="GDC72" s="4301"/>
      <c r="GDD72" s="4302"/>
      <c r="GDE72" s="4299"/>
      <c r="GDF72" s="2602"/>
      <c r="GDG72" s="4287"/>
      <c r="GDH72" s="4303"/>
      <c r="GDI72" s="4304"/>
      <c r="GDJ72" s="2603"/>
      <c r="GDK72" s="4305"/>
      <c r="GDL72" s="4306"/>
      <c r="GDM72" s="4305"/>
      <c r="GDN72" s="4306"/>
      <c r="GDO72" s="4299"/>
      <c r="GDP72" s="4300"/>
      <c r="GDQ72" s="4305"/>
      <c r="GDR72" s="4304"/>
      <c r="GDS72" s="4299"/>
      <c r="GDT72" s="4300"/>
      <c r="GDU72" s="4301"/>
      <c r="GDV72" s="4302"/>
      <c r="GDW72" s="4299"/>
      <c r="GDX72" s="2602"/>
      <c r="GDY72" s="4287"/>
      <c r="GDZ72" s="4303"/>
      <c r="GEA72" s="4304"/>
      <c r="GEB72" s="2603"/>
      <c r="GEC72" s="4305"/>
      <c r="GED72" s="4306"/>
      <c r="GEE72" s="4305"/>
      <c r="GEF72" s="4306"/>
      <c r="GEG72" s="4299"/>
      <c r="GEH72" s="4300"/>
      <c r="GEI72" s="4305"/>
      <c r="GEJ72" s="4304"/>
      <c r="GEK72" s="4299"/>
      <c r="GEL72" s="4300"/>
      <c r="GEM72" s="4301"/>
      <c r="GEN72" s="4302"/>
      <c r="GEO72" s="4299"/>
      <c r="GEP72" s="2602"/>
      <c r="GEQ72" s="4287"/>
      <c r="GER72" s="4303"/>
      <c r="GES72" s="4304"/>
      <c r="GET72" s="2603"/>
      <c r="GEU72" s="4305"/>
      <c r="GEV72" s="4306"/>
      <c r="GEW72" s="4305"/>
      <c r="GEX72" s="4306"/>
      <c r="GEY72" s="4299"/>
      <c r="GEZ72" s="4300"/>
      <c r="GFA72" s="4305"/>
      <c r="GFB72" s="4304"/>
      <c r="GFC72" s="4299"/>
      <c r="GFD72" s="4300"/>
      <c r="GFE72" s="4301"/>
      <c r="GFF72" s="4302"/>
      <c r="GFG72" s="4299"/>
      <c r="GFH72" s="2602"/>
      <c r="GFI72" s="4287"/>
      <c r="GFJ72" s="4303"/>
      <c r="GFK72" s="4304"/>
      <c r="GFL72" s="2603"/>
      <c r="GFM72" s="4305"/>
      <c r="GFN72" s="4306"/>
      <c r="GFO72" s="4305"/>
      <c r="GFP72" s="4306"/>
      <c r="GFQ72" s="4299"/>
      <c r="GFR72" s="4300"/>
      <c r="GFS72" s="4305"/>
      <c r="GFT72" s="4304"/>
      <c r="GFU72" s="4299"/>
      <c r="GFV72" s="4300"/>
      <c r="GFW72" s="4301"/>
      <c r="GFX72" s="4302"/>
      <c r="GFY72" s="4299"/>
      <c r="GFZ72" s="2602"/>
      <c r="GGA72" s="4287"/>
      <c r="GGB72" s="4303"/>
      <c r="GGC72" s="4304"/>
      <c r="GGD72" s="2603"/>
      <c r="GGE72" s="4305"/>
      <c r="GGF72" s="4306"/>
      <c r="GGG72" s="4305"/>
      <c r="GGH72" s="4306"/>
      <c r="GGI72" s="4299"/>
      <c r="GGJ72" s="4300"/>
      <c r="GGK72" s="4305"/>
      <c r="GGL72" s="4304"/>
      <c r="GGM72" s="4299"/>
      <c r="GGN72" s="4300"/>
      <c r="GGO72" s="4301"/>
      <c r="GGP72" s="4302"/>
      <c r="GGQ72" s="4299"/>
      <c r="GGR72" s="2602"/>
      <c r="GGS72" s="4287"/>
      <c r="GGT72" s="4303"/>
      <c r="GGU72" s="4304"/>
      <c r="GGV72" s="2603"/>
      <c r="GGW72" s="4305"/>
      <c r="GGX72" s="4306"/>
      <c r="GGY72" s="4305"/>
      <c r="GGZ72" s="4306"/>
      <c r="GHA72" s="4299"/>
      <c r="GHB72" s="4300"/>
      <c r="GHC72" s="4305"/>
      <c r="GHD72" s="4304"/>
      <c r="GHE72" s="4299"/>
      <c r="GHF72" s="4300"/>
      <c r="GHG72" s="4301"/>
      <c r="GHH72" s="4302"/>
      <c r="GHI72" s="4299"/>
      <c r="GHJ72" s="2602"/>
      <c r="GHK72" s="4287"/>
      <c r="GHL72" s="4303"/>
      <c r="GHM72" s="4304"/>
      <c r="GHN72" s="2603"/>
      <c r="GHO72" s="4305"/>
      <c r="GHP72" s="4306"/>
      <c r="GHQ72" s="4305"/>
      <c r="GHR72" s="4306"/>
      <c r="GHS72" s="4299"/>
      <c r="GHT72" s="4300"/>
      <c r="GHU72" s="4305"/>
      <c r="GHV72" s="4304"/>
      <c r="GHW72" s="4299"/>
      <c r="GHX72" s="4300"/>
      <c r="GHY72" s="4301"/>
      <c r="GHZ72" s="4302"/>
      <c r="GIA72" s="4299"/>
      <c r="GIB72" s="2602"/>
      <c r="GIC72" s="4287"/>
      <c r="GID72" s="4303"/>
      <c r="GIE72" s="4304"/>
      <c r="GIF72" s="2603"/>
      <c r="GIG72" s="4305"/>
      <c r="GIH72" s="4306"/>
      <c r="GII72" s="4305"/>
      <c r="GIJ72" s="4306"/>
      <c r="GIK72" s="4299"/>
      <c r="GIL72" s="4300"/>
      <c r="GIM72" s="4305"/>
      <c r="GIN72" s="4304"/>
      <c r="GIO72" s="4299"/>
      <c r="GIP72" s="4300"/>
      <c r="GIQ72" s="4301"/>
      <c r="GIR72" s="4302"/>
      <c r="GIS72" s="4299"/>
      <c r="GIT72" s="2602"/>
      <c r="GIU72" s="4287"/>
      <c r="GIV72" s="4303"/>
      <c r="GIW72" s="4304"/>
      <c r="GIX72" s="2603"/>
      <c r="GIY72" s="4305"/>
      <c r="GIZ72" s="4306"/>
      <c r="GJA72" s="4305"/>
      <c r="GJB72" s="4306"/>
      <c r="GJC72" s="4299"/>
      <c r="GJD72" s="4300"/>
      <c r="GJE72" s="4305"/>
      <c r="GJF72" s="4304"/>
      <c r="GJG72" s="4299"/>
      <c r="GJH72" s="4300"/>
      <c r="GJI72" s="4301"/>
      <c r="GJJ72" s="4302"/>
      <c r="GJK72" s="4299"/>
      <c r="GJL72" s="2602"/>
      <c r="GJM72" s="4287"/>
      <c r="GJN72" s="4303"/>
      <c r="GJO72" s="4304"/>
      <c r="GJP72" s="2603"/>
      <c r="GJQ72" s="4305"/>
      <c r="GJR72" s="4306"/>
      <c r="GJS72" s="4305"/>
      <c r="GJT72" s="4306"/>
      <c r="GJU72" s="4299"/>
      <c r="GJV72" s="4300"/>
      <c r="GJW72" s="4305"/>
      <c r="GJX72" s="4304"/>
      <c r="GJY72" s="4299"/>
      <c r="GJZ72" s="4300"/>
      <c r="GKA72" s="4301"/>
      <c r="GKB72" s="4302"/>
      <c r="GKC72" s="4299"/>
      <c r="GKD72" s="2602"/>
      <c r="GKE72" s="4287"/>
      <c r="GKF72" s="4303"/>
      <c r="GKG72" s="4304"/>
      <c r="GKH72" s="2603"/>
      <c r="GKI72" s="4305"/>
      <c r="GKJ72" s="4306"/>
      <c r="GKK72" s="4305"/>
      <c r="GKL72" s="4306"/>
      <c r="GKM72" s="4299"/>
      <c r="GKN72" s="4300"/>
      <c r="GKO72" s="4305"/>
      <c r="GKP72" s="4304"/>
      <c r="GKQ72" s="4299"/>
      <c r="GKR72" s="4300"/>
      <c r="GKS72" s="4301"/>
      <c r="GKT72" s="4302"/>
      <c r="GKU72" s="4299"/>
      <c r="GKV72" s="2602"/>
      <c r="GKW72" s="4287"/>
      <c r="GKX72" s="4303"/>
      <c r="GKY72" s="4304"/>
      <c r="GKZ72" s="2603"/>
      <c r="GLA72" s="4305"/>
      <c r="GLB72" s="4306"/>
      <c r="GLC72" s="4305"/>
      <c r="GLD72" s="4306"/>
      <c r="GLE72" s="4299"/>
      <c r="GLF72" s="4300"/>
      <c r="GLG72" s="4305"/>
      <c r="GLH72" s="4304"/>
      <c r="GLI72" s="4299"/>
      <c r="GLJ72" s="4300"/>
      <c r="GLK72" s="4301"/>
      <c r="GLL72" s="4302"/>
      <c r="GLM72" s="4299"/>
      <c r="GLN72" s="2602"/>
      <c r="GLO72" s="4287"/>
      <c r="GLP72" s="4303"/>
      <c r="GLQ72" s="4304"/>
      <c r="GLR72" s="2603"/>
      <c r="GLS72" s="4305"/>
      <c r="GLT72" s="4306"/>
      <c r="GLU72" s="4305"/>
      <c r="GLV72" s="4306"/>
      <c r="GLW72" s="4299"/>
      <c r="GLX72" s="4300"/>
      <c r="GLY72" s="4305"/>
      <c r="GLZ72" s="4304"/>
      <c r="GMA72" s="4299"/>
      <c r="GMB72" s="4300"/>
      <c r="GMC72" s="4301"/>
      <c r="GMD72" s="4302"/>
      <c r="GME72" s="4299"/>
      <c r="GMF72" s="2602"/>
      <c r="GMG72" s="4287"/>
      <c r="GMH72" s="4303"/>
      <c r="GMI72" s="4304"/>
      <c r="GMJ72" s="2603"/>
      <c r="GMK72" s="4305"/>
      <c r="GML72" s="4306"/>
      <c r="GMM72" s="4305"/>
      <c r="GMN72" s="4306"/>
      <c r="GMO72" s="4299"/>
      <c r="GMP72" s="4300"/>
      <c r="GMQ72" s="4305"/>
      <c r="GMR72" s="4304"/>
      <c r="GMS72" s="4299"/>
      <c r="GMT72" s="4300"/>
      <c r="GMU72" s="4301"/>
      <c r="GMV72" s="4302"/>
      <c r="GMW72" s="4299"/>
      <c r="GMX72" s="2602"/>
      <c r="GMY72" s="4287"/>
      <c r="GMZ72" s="4303"/>
      <c r="GNA72" s="4304"/>
      <c r="GNB72" s="2603"/>
      <c r="GNC72" s="4305"/>
      <c r="GND72" s="4306"/>
      <c r="GNE72" s="4305"/>
      <c r="GNF72" s="4306"/>
      <c r="GNG72" s="4299"/>
      <c r="GNH72" s="4300"/>
      <c r="GNI72" s="4305"/>
      <c r="GNJ72" s="4304"/>
      <c r="GNK72" s="4299"/>
      <c r="GNL72" s="4300"/>
      <c r="GNM72" s="4301"/>
      <c r="GNN72" s="4302"/>
      <c r="GNO72" s="4299"/>
      <c r="GNP72" s="2602"/>
      <c r="GNQ72" s="4287"/>
      <c r="GNR72" s="4303"/>
      <c r="GNS72" s="4304"/>
      <c r="GNT72" s="2603"/>
      <c r="GNU72" s="4305"/>
      <c r="GNV72" s="4306"/>
      <c r="GNW72" s="4305"/>
      <c r="GNX72" s="4306"/>
      <c r="GNY72" s="4299"/>
      <c r="GNZ72" s="4300"/>
      <c r="GOA72" s="4305"/>
      <c r="GOB72" s="4304"/>
      <c r="GOC72" s="4299"/>
      <c r="GOD72" s="4300"/>
      <c r="GOE72" s="4301"/>
      <c r="GOF72" s="4302"/>
      <c r="GOG72" s="4299"/>
      <c r="GOH72" s="2602"/>
      <c r="GOI72" s="4287"/>
      <c r="GOJ72" s="4303"/>
      <c r="GOK72" s="4304"/>
      <c r="GOL72" s="2603"/>
      <c r="GOM72" s="4305"/>
      <c r="GON72" s="4306"/>
      <c r="GOO72" s="4305"/>
      <c r="GOP72" s="4306"/>
      <c r="GOQ72" s="4299"/>
      <c r="GOR72" s="4300"/>
      <c r="GOS72" s="4305"/>
      <c r="GOT72" s="4304"/>
      <c r="GOU72" s="4299"/>
      <c r="GOV72" s="4300"/>
      <c r="GOW72" s="4301"/>
      <c r="GOX72" s="4302"/>
      <c r="GOY72" s="4299"/>
      <c r="GOZ72" s="2602"/>
      <c r="GPA72" s="4287"/>
      <c r="GPB72" s="4303"/>
      <c r="GPC72" s="4304"/>
      <c r="GPD72" s="2603"/>
      <c r="GPE72" s="4305"/>
      <c r="GPF72" s="4306"/>
      <c r="GPG72" s="4305"/>
      <c r="GPH72" s="4306"/>
      <c r="GPI72" s="4299"/>
      <c r="GPJ72" s="4300"/>
      <c r="GPK72" s="4305"/>
      <c r="GPL72" s="4304"/>
      <c r="GPM72" s="4299"/>
      <c r="GPN72" s="4300"/>
      <c r="GPO72" s="4301"/>
      <c r="GPP72" s="4302"/>
      <c r="GPQ72" s="4299"/>
      <c r="GPR72" s="2602"/>
      <c r="GPS72" s="4287"/>
      <c r="GPT72" s="4303"/>
      <c r="GPU72" s="4304"/>
      <c r="GPV72" s="2603"/>
      <c r="GPW72" s="4305"/>
      <c r="GPX72" s="4306"/>
      <c r="GPY72" s="4305"/>
      <c r="GPZ72" s="4306"/>
      <c r="GQA72" s="4299"/>
      <c r="GQB72" s="4300"/>
      <c r="GQC72" s="4305"/>
      <c r="GQD72" s="4304"/>
      <c r="GQE72" s="4299"/>
      <c r="GQF72" s="4300"/>
      <c r="GQG72" s="4301"/>
      <c r="GQH72" s="4302"/>
      <c r="GQI72" s="4299"/>
      <c r="GQJ72" s="2602"/>
      <c r="GQK72" s="4287"/>
      <c r="GQL72" s="4303"/>
      <c r="GQM72" s="4304"/>
      <c r="GQN72" s="2603"/>
      <c r="GQO72" s="4305"/>
      <c r="GQP72" s="4306"/>
      <c r="GQQ72" s="4305"/>
      <c r="GQR72" s="4306"/>
      <c r="GQS72" s="4299"/>
      <c r="GQT72" s="4300"/>
      <c r="GQU72" s="4305"/>
      <c r="GQV72" s="4304"/>
      <c r="GQW72" s="4299"/>
      <c r="GQX72" s="4300"/>
      <c r="GQY72" s="4301"/>
      <c r="GQZ72" s="4302"/>
      <c r="GRA72" s="4299"/>
      <c r="GRB72" s="2602"/>
      <c r="GRC72" s="4287"/>
      <c r="GRD72" s="4303"/>
      <c r="GRE72" s="4304"/>
      <c r="GRF72" s="2603"/>
      <c r="GRG72" s="4305"/>
      <c r="GRH72" s="4306"/>
      <c r="GRI72" s="4305"/>
      <c r="GRJ72" s="4306"/>
      <c r="GRK72" s="4299"/>
      <c r="GRL72" s="4300"/>
      <c r="GRM72" s="4305"/>
      <c r="GRN72" s="4304"/>
      <c r="GRO72" s="4299"/>
      <c r="GRP72" s="4300"/>
      <c r="GRQ72" s="4301"/>
      <c r="GRR72" s="4302"/>
      <c r="GRS72" s="4299"/>
      <c r="GRT72" s="2602"/>
      <c r="GRU72" s="4287"/>
      <c r="GRV72" s="4303"/>
      <c r="GRW72" s="4304"/>
      <c r="GRX72" s="2603"/>
      <c r="GRY72" s="4305"/>
      <c r="GRZ72" s="4306"/>
      <c r="GSA72" s="4305"/>
      <c r="GSB72" s="4306"/>
      <c r="GSC72" s="4299"/>
      <c r="GSD72" s="4300"/>
      <c r="GSE72" s="4305"/>
      <c r="GSF72" s="4304"/>
      <c r="GSG72" s="4299"/>
      <c r="GSH72" s="4300"/>
      <c r="GSI72" s="4301"/>
      <c r="GSJ72" s="4302"/>
      <c r="GSK72" s="4299"/>
      <c r="GSL72" s="2602"/>
      <c r="GSM72" s="4287"/>
      <c r="GSN72" s="4303"/>
      <c r="GSO72" s="4304"/>
      <c r="GSP72" s="2603"/>
      <c r="GSQ72" s="4305"/>
      <c r="GSR72" s="4306"/>
      <c r="GSS72" s="4305"/>
      <c r="GST72" s="4306"/>
      <c r="GSU72" s="4299"/>
      <c r="GSV72" s="4300"/>
      <c r="GSW72" s="4305"/>
      <c r="GSX72" s="4304"/>
      <c r="GSY72" s="4299"/>
      <c r="GSZ72" s="4300"/>
      <c r="GTA72" s="4301"/>
      <c r="GTB72" s="4302"/>
      <c r="GTC72" s="4299"/>
      <c r="GTD72" s="2602"/>
      <c r="GTE72" s="4287"/>
      <c r="GTF72" s="4303"/>
      <c r="GTG72" s="4304"/>
      <c r="GTH72" s="2603"/>
      <c r="GTI72" s="4305"/>
      <c r="GTJ72" s="4306"/>
      <c r="GTK72" s="4305"/>
      <c r="GTL72" s="4306"/>
      <c r="GTM72" s="4299"/>
      <c r="GTN72" s="4300"/>
      <c r="GTO72" s="4305"/>
      <c r="GTP72" s="4304"/>
      <c r="GTQ72" s="4299"/>
      <c r="GTR72" s="4300"/>
      <c r="GTS72" s="4301"/>
      <c r="GTT72" s="4302"/>
      <c r="GTU72" s="4299"/>
      <c r="GTV72" s="2602"/>
      <c r="GTW72" s="4287"/>
      <c r="GTX72" s="4303"/>
      <c r="GTY72" s="4304"/>
      <c r="GTZ72" s="2603"/>
      <c r="GUA72" s="4305"/>
      <c r="GUB72" s="4306"/>
      <c r="GUC72" s="4305"/>
      <c r="GUD72" s="4306"/>
      <c r="GUE72" s="4299"/>
      <c r="GUF72" s="4300"/>
      <c r="GUG72" s="4305"/>
      <c r="GUH72" s="4304"/>
      <c r="GUI72" s="4299"/>
      <c r="GUJ72" s="4300"/>
      <c r="GUK72" s="4301"/>
      <c r="GUL72" s="4302"/>
      <c r="GUM72" s="4299"/>
      <c r="GUN72" s="2602"/>
      <c r="GUO72" s="4287"/>
      <c r="GUP72" s="4303"/>
      <c r="GUQ72" s="4304"/>
      <c r="GUR72" s="2603"/>
      <c r="GUS72" s="4305"/>
      <c r="GUT72" s="4306"/>
      <c r="GUU72" s="4305"/>
      <c r="GUV72" s="4306"/>
      <c r="GUW72" s="4299"/>
      <c r="GUX72" s="4300"/>
      <c r="GUY72" s="4305"/>
      <c r="GUZ72" s="4304"/>
      <c r="GVA72" s="4299"/>
      <c r="GVB72" s="4300"/>
      <c r="GVC72" s="4301"/>
      <c r="GVD72" s="4302"/>
      <c r="GVE72" s="4299"/>
      <c r="GVF72" s="2602"/>
      <c r="GVG72" s="4287"/>
      <c r="GVH72" s="4303"/>
      <c r="GVI72" s="4304"/>
      <c r="GVJ72" s="2603"/>
      <c r="GVK72" s="4305"/>
      <c r="GVL72" s="4306"/>
      <c r="GVM72" s="4305"/>
      <c r="GVN72" s="4306"/>
      <c r="GVO72" s="4299"/>
      <c r="GVP72" s="4300"/>
      <c r="GVQ72" s="4305"/>
      <c r="GVR72" s="4304"/>
      <c r="GVS72" s="4299"/>
      <c r="GVT72" s="4300"/>
      <c r="GVU72" s="4301"/>
      <c r="GVV72" s="4302"/>
      <c r="GVW72" s="4299"/>
      <c r="GVX72" s="2602"/>
      <c r="GVY72" s="4287"/>
      <c r="GVZ72" s="4303"/>
      <c r="GWA72" s="4304"/>
      <c r="GWB72" s="2603"/>
      <c r="GWC72" s="4305"/>
      <c r="GWD72" s="4306"/>
      <c r="GWE72" s="4305"/>
      <c r="GWF72" s="4306"/>
      <c r="GWG72" s="4299"/>
      <c r="GWH72" s="4300"/>
      <c r="GWI72" s="4305"/>
      <c r="GWJ72" s="4304"/>
      <c r="GWK72" s="4299"/>
      <c r="GWL72" s="4300"/>
      <c r="GWM72" s="4301"/>
      <c r="GWN72" s="4302"/>
      <c r="GWO72" s="4299"/>
      <c r="GWP72" s="2602"/>
      <c r="GWQ72" s="4287"/>
      <c r="GWR72" s="4303"/>
      <c r="GWS72" s="4304"/>
      <c r="GWT72" s="2603"/>
      <c r="GWU72" s="4305"/>
      <c r="GWV72" s="4306"/>
      <c r="GWW72" s="4305"/>
      <c r="GWX72" s="4306"/>
      <c r="GWY72" s="4299"/>
      <c r="GWZ72" s="4300"/>
      <c r="GXA72" s="4305"/>
      <c r="GXB72" s="4304"/>
      <c r="GXC72" s="4299"/>
      <c r="GXD72" s="4300"/>
      <c r="GXE72" s="4301"/>
      <c r="GXF72" s="4302"/>
      <c r="GXG72" s="4299"/>
      <c r="GXH72" s="2602"/>
      <c r="GXI72" s="4287"/>
      <c r="GXJ72" s="4303"/>
      <c r="GXK72" s="4304"/>
      <c r="GXL72" s="2603"/>
      <c r="GXM72" s="4305"/>
      <c r="GXN72" s="4306"/>
      <c r="GXO72" s="4305"/>
      <c r="GXP72" s="4306"/>
      <c r="GXQ72" s="4299"/>
      <c r="GXR72" s="4300"/>
      <c r="GXS72" s="4305"/>
      <c r="GXT72" s="4304"/>
      <c r="GXU72" s="4299"/>
      <c r="GXV72" s="4300"/>
      <c r="GXW72" s="4301"/>
      <c r="GXX72" s="4302"/>
      <c r="GXY72" s="4299"/>
      <c r="GXZ72" s="2602"/>
      <c r="GYA72" s="4287"/>
      <c r="GYB72" s="4303"/>
      <c r="GYC72" s="4304"/>
      <c r="GYD72" s="2603"/>
      <c r="GYE72" s="4305"/>
      <c r="GYF72" s="4306"/>
      <c r="GYG72" s="4305"/>
      <c r="GYH72" s="4306"/>
      <c r="GYI72" s="4299"/>
      <c r="GYJ72" s="4300"/>
      <c r="GYK72" s="4305"/>
      <c r="GYL72" s="4304"/>
      <c r="GYM72" s="4299"/>
      <c r="GYN72" s="4300"/>
      <c r="GYO72" s="4301"/>
      <c r="GYP72" s="4302"/>
      <c r="GYQ72" s="4299"/>
      <c r="GYR72" s="2602"/>
      <c r="GYS72" s="4287"/>
      <c r="GYT72" s="4303"/>
      <c r="GYU72" s="4304"/>
      <c r="GYV72" s="2603"/>
      <c r="GYW72" s="4305"/>
      <c r="GYX72" s="4306"/>
      <c r="GYY72" s="4305"/>
      <c r="GYZ72" s="4306"/>
      <c r="GZA72" s="4299"/>
      <c r="GZB72" s="4300"/>
      <c r="GZC72" s="4305"/>
      <c r="GZD72" s="4304"/>
      <c r="GZE72" s="4299"/>
      <c r="GZF72" s="4300"/>
      <c r="GZG72" s="4301"/>
      <c r="GZH72" s="4302"/>
      <c r="GZI72" s="4299"/>
      <c r="GZJ72" s="2602"/>
      <c r="GZK72" s="4287"/>
      <c r="GZL72" s="4303"/>
      <c r="GZM72" s="4304"/>
      <c r="GZN72" s="2603"/>
      <c r="GZO72" s="4305"/>
      <c r="GZP72" s="4306"/>
      <c r="GZQ72" s="4305"/>
      <c r="GZR72" s="4306"/>
      <c r="GZS72" s="4299"/>
      <c r="GZT72" s="4300"/>
      <c r="GZU72" s="4305"/>
      <c r="GZV72" s="4304"/>
      <c r="GZW72" s="4299"/>
      <c r="GZX72" s="4300"/>
      <c r="GZY72" s="4301"/>
      <c r="GZZ72" s="4302"/>
      <c r="HAA72" s="4299"/>
      <c r="HAB72" s="2602"/>
      <c r="HAC72" s="4287"/>
      <c r="HAD72" s="4303"/>
      <c r="HAE72" s="4304"/>
      <c r="HAF72" s="2603"/>
      <c r="HAG72" s="4305"/>
      <c r="HAH72" s="4306"/>
      <c r="HAI72" s="4305"/>
      <c r="HAJ72" s="4306"/>
      <c r="HAK72" s="4299"/>
      <c r="HAL72" s="4300"/>
      <c r="HAM72" s="4305"/>
      <c r="HAN72" s="4304"/>
      <c r="HAO72" s="4299"/>
      <c r="HAP72" s="4300"/>
      <c r="HAQ72" s="4301"/>
      <c r="HAR72" s="4302"/>
      <c r="HAS72" s="4299"/>
      <c r="HAT72" s="2602"/>
      <c r="HAU72" s="4287"/>
      <c r="HAV72" s="4303"/>
      <c r="HAW72" s="4304"/>
      <c r="HAX72" s="2603"/>
      <c r="HAY72" s="4305"/>
      <c r="HAZ72" s="4306"/>
      <c r="HBA72" s="4305"/>
      <c r="HBB72" s="4306"/>
      <c r="HBC72" s="4299"/>
      <c r="HBD72" s="4300"/>
      <c r="HBE72" s="4305"/>
      <c r="HBF72" s="4304"/>
      <c r="HBG72" s="4299"/>
      <c r="HBH72" s="4300"/>
      <c r="HBI72" s="4301"/>
      <c r="HBJ72" s="4302"/>
      <c r="HBK72" s="4299"/>
      <c r="HBL72" s="2602"/>
      <c r="HBM72" s="4287"/>
      <c r="HBN72" s="4303"/>
      <c r="HBO72" s="4304"/>
      <c r="HBP72" s="2603"/>
      <c r="HBQ72" s="4305"/>
      <c r="HBR72" s="4306"/>
      <c r="HBS72" s="4305"/>
      <c r="HBT72" s="4306"/>
      <c r="HBU72" s="4299"/>
      <c r="HBV72" s="4300"/>
      <c r="HBW72" s="4305"/>
      <c r="HBX72" s="4304"/>
      <c r="HBY72" s="4299"/>
      <c r="HBZ72" s="4300"/>
      <c r="HCA72" s="4301"/>
      <c r="HCB72" s="4302"/>
      <c r="HCC72" s="4299"/>
      <c r="HCD72" s="2602"/>
      <c r="HCE72" s="4287"/>
      <c r="HCF72" s="4303"/>
      <c r="HCG72" s="4304"/>
      <c r="HCH72" s="2603"/>
      <c r="HCI72" s="4305"/>
      <c r="HCJ72" s="4306"/>
      <c r="HCK72" s="4305"/>
      <c r="HCL72" s="4306"/>
      <c r="HCM72" s="4299"/>
      <c r="HCN72" s="4300"/>
      <c r="HCO72" s="4305"/>
      <c r="HCP72" s="4304"/>
      <c r="HCQ72" s="4299"/>
      <c r="HCR72" s="4300"/>
      <c r="HCS72" s="4301"/>
      <c r="HCT72" s="4302"/>
      <c r="HCU72" s="4299"/>
      <c r="HCV72" s="2602"/>
      <c r="HCW72" s="4287"/>
      <c r="HCX72" s="4303"/>
      <c r="HCY72" s="4304"/>
      <c r="HCZ72" s="2603"/>
      <c r="HDA72" s="4305"/>
      <c r="HDB72" s="4306"/>
      <c r="HDC72" s="4305"/>
      <c r="HDD72" s="4306"/>
      <c r="HDE72" s="4299"/>
      <c r="HDF72" s="4300"/>
      <c r="HDG72" s="4305"/>
      <c r="HDH72" s="4304"/>
      <c r="HDI72" s="4299"/>
      <c r="HDJ72" s="4300"/>
      <c r="HDK72" s="4301"/>
      <c r="HDL72" s="4302"/>
      <c r="HDM72" s="4299"/>
      <c r="HDN72" s="2602"/>
      <c r="HDO72" s="4287"/>
      <c r="HDP72" s="4303"/>
      <c r="HDQ72" s="4304"/>
      <c r="HDR72" s="2603"/>
      <c r="HDS72" s="4305"/>
      <c r="HDT72" s="4306"/>
      <c r="HDU72" s="4305"/>
      <c r="HDV72" s="4306"/>
      <c r="HDW72" s="4299"/>
      <c r="HDX72" s="4300"/>
      <c r="HDY72" s="4305"/>
      <c r="HDZ72" s="4304"/>
      <c r="HEA72" s="4299"/>
      <c r="HEB72" s="4300"/>
      <c r="HEC72" s="4301"/>
      <c r="HED72" s="4302"/>
      <c r="HEE72" s="4299"/>
      <c r="HEF72" s="2602"/>
      <c r="HEG72" s="4287"/>
      <c r="HEH72" s="4303"/>
      <c r="HEI72" s="4304"/>
      <c r="HEJ72" s="2603"/>
      <c r="HEK72" s="4305"/>
      <c r="HEL72" s="4306"/>
      <c r="HEM72" s="4305"/>
      <c r="HEN72" s="4306"/>
      <c r="HEO72" s="4299"/>
      <c r="HEP72" s="4300"/>
      <c r="HEQ72" s="4305"/>
      <c r="HER72" s="4304"/>
      <c r="HES72" s="4299"/>
      <c r="HET72" s="4300"/>
      <c r="HEU72" s="4301"/>
      <c r="HEV72" s="4302"/>
      <c r="HEW72" s="4299"/>
      <c r="HEX72" s="2602"/>
      <c r="HEY72" s="4287"/>
      <c r="HEZ72" s="4303"/>
      <c r="HFA72" s="4304"/>
      <c r="HFB72" s="2603"/>
      <c r="HFC72" s="4305"/>
      <c r="HFD72" s="4306"/>
      <c r="HFE72" s="4305"/>
      <c r="HFF72" s="4306"/>
      <c r="HFG72" s="4299"/>
      <c r="HFH72" s="4300"/>
      <c r="HFI72" s="4305"/>
      <c r="HFJ72" s="4304"/>
      <c r="HFK72" s="4299"/>
      <c r="HFL72" s="4300"/>
      <c r="HFM72" s="4301"/>
      <c r="HFN72" s="4302"/>
      <c r="HFO72" s="4299"/>
      <c r="HFP72" s="2602"/>
      <c r="HFQ72" s="4287"/>
      <c r="HFR72" s="4303"/>
      <c r="HFS72" s="4304"/>
      <c r="HFT72" s="2603"/>
      <c r="HFU72" s="4305"/>
      <c r="HFV72" s="4306"/>
      <c r="HFW72" s="4305"/>
      <c r="HFX72" s="4306"/>
      <c r="HFY72" s="4299"/>
      <c r="HFZ72" s="4300"/>
      <c r="HGA72" s="4305"/>
      <c r="HGB72" s="4304"/>
      <c r="HGC72" s="4299"/>
      <c r="HGD72" s="4300"/>
      <c r="HGE72" s="4301"/>
      <c r="HGF72" s="4302"/>
      <c r="HGG72" s="4299"/>
      <c r="HGH72" s="2602"/>
      <c r="HGI72" s="4287"/>
      <c r="HGJ72" s="4303"/>
      <c r="HGK72" s="4304"/>
      <c r="HGL72" s="2603"/>
      <c r="HGM72" s="4305"/>
      <c r="HGN72" s="4306"/>
      <c r="HGO72" s="4305"/>
      <c r="HGP72" s="4306"/>
      <c r="HGQ72" s="4299"/>
      <c r="HGR72" s="4300"/>
      <c r="HGS72" s="4305"/>
      <c r="HGT72" s="4304"/>
      <c r="HGU72" s="4299"/>
      <c r="HGV72" s="4300"/>
      <c r="HGW72" s="4301"/>
      <c r="HGX72" s="4302"/>
      <c r="HGY72" s="4299"/>
      <c r="HGZ72" s="2602"/>
      <c r="HHA72" s="4287"/>
      <c r="HHB72" s="4303"/>
      <c r="HHC72" s="4304"/>
      <c r="HHD72" s="2603"/>
      <c r="HHE72" s="4305"/>
      <c r="HHF72" s="4306"/>
      <c r="HHG72" s="4305"/>
      <c r="HHH72" s="4306"/>
      <c r="HHI72" s="4299"/>
      <c r="HHJ72" s="4300"/>
      <c r="HHK72" s="4305"/>
      <c r="HHL72" s="4304"/>
      <c r="HHM72" s="4299"/>
      <c r="HHN72" s="4300"/>
      <c r="HHO72" s="4301"/>
      <c r="HHP72" s="4302"/>
      <c r="HHQ72" s="4299"/>
      <c r="HHR72" s="2602"/>
      <c r="HHS72" s="4287"/>
      <c r="HHT72" s="4303"/>
      <c r="HHU72" s="4304"/>
      <c r="HHV72" s="2603"/>
      <c r="HHW72" s="4305"/>
      <c r="HHX72" s="4306"/>
      <c r="HHY72" s="4305"/>
      <c r="HHZ72" s="4306"/>
      <c r="HIA72" s="4299"/>
      <c r="HIB72" s="4300"/>
      <c r="HIC72" s="4305"/>
      <c r="HID72" s="4304"/>
      <c r="HIE72" s="4299"/>
      <c r="HIF72" s="4300"/>
      <c r="HIG72" s="4301"/>
      <c r="HIH72" s="4302"/>
      <c r="HII72" s="4299"/>
      <c r="HIJ72" s="2602"/>
      <c r="HIK72" s="4287"/>
      <c r="HIL72" s="4303"/>
      <c r="HIM72" s="4304"/>
      <c r="HIN72" s="2603"/>
      <c r="HIO72" s="4305"/>
      <c r="HIP72" s="4306"/>
      <c r="HIQ72" s="4305"/>
      <c r="HIR72" s="4306"/>
      <c r="HIS72" s="4299"/>
      <c r="HIT72" s="4300"/>
      <c r="HIU72" s="4305"/>
      <c r="HIV72" s="4304"/>
      <c r="HIW72" s="4299"/>
      <c r="HIX72" s="4300"/>
      <c r="HIY72" s="4301"/>
      <c r="HIZ72" s="4302"/>
      <c r="HJA72" s="4299"/>
      <c r="HJB72" s="2602"/>
      <c r="HJC72" s="4287"/>
      <c r="HJD72" s="4303"/>
      <c r="HJE72" s="4304"/>
      <c r="HJF72" s="2603"/>
      <c r="HJG72" s="4305"/>
      <c r="HJH72" s="4306"/>
      <c r="HJI72" s="4305"/>
      <c r="HJJ72" s="4306"/>
      <c r="HJK72" s="4299"/>
      <c r="HJL72" s="4300"/>
      <c r="HJM72" s="4305"/>
      <c r="HJN72" s="4304"/>
      <c r="HJO72" s="4299"/>
      <c r="HJP72" s="4300"/>
      <c r="HJQ72" s="4301"/>
      <c r="HJR72" s="4302"/>
      <c r="HJS72" s="4299"/>
      <c r="HJT72" s="2602"/>
      <c r="HJU72" s="4287"/>
      <c r="HJV72" s="4303"/>
      <c r="HJW72" s="4304"/>
      <c r="HJX72" s="2603"/>
      <c r="HJY72" s="4305"/>
      <c r="HJZ72" s="4306"/>
      <c r="HKA72" s="4305"/>
      <c r="HKB72" s="4306"/>
      <c r="HKC72" s="4299"/>
      <c r="HKD72" s="4300"/>
      <c r="HKE72" s="4305"/>
      <c r="HKF72" s="4304"/>
      <c r="HKG72" s="4299"/>
      <c r="HKH72" s="4300"/>
      <c r="HKI72" s="4301"/>
      <c r="HKJ72" s="4302"/>
      <c r="HKK72" s="4299"/>
      <c r="HKL72" s="2602"/>
      <c r="HKM72" s="4287"/>
      <c r="HKN72" s="4303"/>
      <c r="HKO72" s="4304"/>
      <c r="HKP72" s="2603"/>
      <c r="HKQ72" s="4305"/>
      <c r="HKR72" s="4306"/>
      <c r="HKS72" s="4305"/>
      <c r="HKT72" s="4306"/>
      <c r="HKU72" s="4299"/>
      <c r="HKV72" s="4300"/>
      <c r="HKW72" s="4305"/>
      <c r="HKX72" s="4304"/>
      <c r="HKY72" s="4299"/>
      <c r="HKZ72" s="4300"/>
      <c r="HLA72" s="4301"/>
      <c r="HLB72" s="4302"/>
      <c r="HLC72" s="4299"/>
      <c r="HLD72" s="2602"/>
      <c r="HLE72" s="4287"/>
      <c r="HLF72" s="4303"/>
      <c r="HLG72" s="4304"/>
      <c r="HLH72" s="2603"/>
      <c r="HLI72" s="4305"/>
      <c r="HLJ72" s="4306"/>
      <c r="HLK72" s="4305"/>
      <c r="HLL72" s="4306"/>
      <c r="HLM72" s="4299"/>
      <c r="HLN72" s="4300"/>
      <c r="HLO72" s="4305"/>
      <c r="HLP72" s="4304"/>
      <c r="HLQ72" s="4299"/>
      <c r="HLR72" s="4300"/>
      <c r="HLS72" s="4301"/>
      <c r="HLT72" s="4302"/>
      <c r="HLU72" s="4299"/>
      <c r="HLV72" s="2602"/>
      <c r="HLW72" s="4287"/>
      <c r="HLX72" s="4303"/>
      <c r="HLY72" s="4304"/>
      <c r="HLZ72" s="2603"/>
      <c r="HMA72" s="4305"/>
      <c r="HMB72" s="4306"/>
      <c r="HMC72" s="4305"/>
      <c r="HMD72" s="4306"/>
      <c r="HME72" s="4299"/>
      <c r="HMF72" s="4300"/>
      <c r="HMG72" s="4305"/>
      <c r="HMH72" s="4304"/>
      <c r="HMI72" s="4299"/>
      <c r="HMJ72" s="4300"/>
      <c r="HMK72" s="4301"/>
      <c r="HML72" s="4302"/>
      <c r="HMM72" s="4299"/>
      <c r="HMN72" s="2602"/>
      <c r="HMO72" s="4287"/>
      <c r="HMP72" s="4303"/>
      <c r="HMQ72" s="4304"/>
      <c r="HMR72" s="2603"/>
      <c r="HMS72" s="4305"/>
      <c r="HMT72" s="4306"/>
      <c r="HMU72" s="4305"/>
      <c r="HMV72" s="4306"/>
      <c r="HMW72" s="4299"/>
      <c r="HMX72" s="4300"/>
      <c r="HMY72" s="4305"/>
      <c r="HMZ72" s="4304"/>
      <c r="HNA72" s="4299"/>
      <c r="HNB72" s="4300"/>
      <c r="HNC72" s="4301"/>
      <c r="HND72" s="4302"/>
      <c r="HNE72" s="4299"/>
      <c r="HNF72" s="2602"/>
      <c r="HNG72" s="4287"/>
      <c r="HNH72" s="4303"/>
      <c r="HNI72" s="4304"/>
      <c r="HNJ72" s="2603"/>
      <c r="HNK72" s="4305"/>
      <c r="HNL72" s="4306"/>
      <c r="HNM72" s="4305"/>
      <c r="HNN72" s="4306"/>
      <c r="HNO72" s="4299"/>
      <c r="HNP72" s="4300"/>
      <c r="HNQ72" s="4305"/>
      <c r="HNR72" s="4304"/>
      <c r="HNS72" s="4299"/>
      <c r="HNT72" s="4300"/>
      <c r="HNU72" s="4301"/>
      <c r="HNV72" s="4302"/>
      <c r="HNW72" s="4299"/>
      <c r="HNX72" s="2602"/>
      <c r="HNY72" s="4287"/>
      <c r="HNZ72" s="4303"/>
      <c r="HOA72" s="4304"/>
      <c r="HOB72" s="2603"/>
      <c r="HOC72" s="4305"/>
      <c r="HOD72" s="4306"/>
      <c r="HOE72" s="4305"/>
      <c r="HOF72" s="4306"/>
      <c r="HOG72" s="4299"/>
      <c r="HOH72" s="4300"/>
      <c r="HOI72" s="4305"/>
      <c r="HOJ72" s="4304"/>
      <c r="HOK72" s="4299"/>
      <c r="HOL72" s="4300"/>
      <c r="HOM72" s="4301"/>
      <c r="HON72" s="4302"/>
      <c r="HOO72" s="4299"/>
      <c r="HOP72" s="2602"/>
      <c r="HOQ72" s="4287"/>
      <c r="HOR72" s="4303"/>
      <c r="HOS72" s="4304"/>
      <c r="HOT72" s="2603"/>
      <c r="HOU72" s="4305"/>
      <c r="HOV72" s="4306"/>
      <c r="HOW72" s="4305"/>
      <c r="HOX72" s="4306"/>
      <c r="HOY72" s="4299"/>
      <c r="HOZ72" s="4300"/>
      <c r="HPA72" s="4305"/>
      <c r="HPB72" s="4304"/>
      <c r="HPC72" s="4299"/>
      <c r="HPD72" s="4300"/>
      <c r="HPE72" s="4301"/>
      <c r="HPF72" s="4302"/>
      <c r="HPG72" s="4299"/>
      <c r="HPH72" s="2602"/>
      <c r="HPI72" s="4287"/>
      <c r="HPJ72" s="4303"/>
      <c r="HPK72" s="4304"/>
      <c r="HPL72" s="2603"/>
      <c r="HPM72" s="4305"/>
      <c r="HPN72" s="4306"/>
      <c r="HPO72" s="4305"/>
      <c r="HPP72" s="4306"/>
      <c r="HPQ72" s="4299"/>
      <c r="HPR72" s="4300"/>
      <c r="HPS72" s="4305"/>
      <c r="HPT72" s="4304"/>
      <c r="HPU72" s="4299"/>
      <c r="HPV72" s="4300"/>
      <c r="HPW72" s="4301"/>
      <c r="HPX72" s="4302"/>
      <c r="HPY72" s="4299"/>
      <c r="HPZ72" s="2602"/>
      <c r="HQA72" s="4287"/>
      <c r="HQB72" s="4303"/>
      <c r="HQC72" s="4304"/>
      <c r="HQD72" s="2603"/>
      <c r="HQE72" s="4305"/>
      <c r="HQF72" s="4306"/>
      <c r="HQG72" s="4305"/>
      <c r="HQH72" s="4306"/>
      <c r="HQI72" s="4299"/>
      <c r="HQJ72" s="4300"/>
      <c r="HQK72" s="4305"/>
      <c r="HQL72" s="4304"/>
      <c r="HQM72" s="4299"/>
      <c r="HQN72" s="4300"/>
      <c r="HQO72" s="4301"/>
      <c r="HQP72" s="4302"/>
      <c r="HQQ72" s="4299"/>
      <c r="HQR72" s="2602"/>
      <c r="HQS72" s="4287"/>
      <c r="HQT72" s="4303"/>
      <c r="HQU72" s="4304"/>
      <c r="HQV72" s="2603"/>
      <c r="HQW72" s="4305"/>
      <c r="HQX72" s="4306"/>
      <c r="HQY72" s="4305"/>
      <c r="HQZ72" s="4306"/>
      <c r="HRA72" s="4299"/>
      <c r="HRB72" s="4300"/>
      <c r="HRC72" s="4305"/>
      <c r="HRD72" s="4304"/>
      <c r="HRE72" s="4299"/>
      <c r="HRF72" s="4300"/>
      <c r="HRG72" s="4301"/>
      <c r="HRH72" s="4302"/>
      <c r="HRI72" s="4299"/>
      <c r="HRJ72" s="2602"/>
      <c r="HRK72" s="4287"/>
      <c r="HRL72" s="4303"/>
      <c r="HRM72" s="4304"/>
      <c r="HRN72" s="2603"/>
      <c r="HRO72" s="4305"/>
      <c r="HRP72" s="4306"/>
      <c r="HRQ72" s="4305"/>
      <c r="HRR72" s="4306"/>
      <c r="HRS72" s="4299"/>
      <c r="HRT72" s="4300"/>
      <c r="HRU72" s="4305"/>
      <c r="HRV72" s="4304"/>
      <c r="HRW72" s="4299"/>
      <c r="HRX72" s="4300"/>
      <c r="HRY72" s="4301"/>
      <c r="HRZ72" s="4302"/>
      <c r="HSA72" s="4299"/>
      <c r="HSB72" s="2602"/>
      <c r="HSC72" s="4287"/>
      <c r="HSD72" s="4303"/>
      <c r="HSE72" s="4304"/>
      <c r="HSF72" s="2603"/>
      <c r="HSG72" s="4305"/>
      <c r="HSH72" s="4306"/>
      <c r="HSI72" s="4305"/>
      <c r="HSJ72" s="4306"/>
      <c r="HSK72" s="4299"/>
      <c r="HSL72" s="4300"/>
      <c r="HSM72" s="4305"/>
      <c r="HSN72" s="4304"/>
      <c r="HSO72" s="4299"/>
      <c r="HSP72" s="4300"/>
      <c r="HSQ72" s="4301"/>
      <c r="HSR72" s="4302"/>
      <c r="HSS72" s="4299"/>
      <c r="HST72" s="2602"/>
      <c r="HSU72" s="4287"/>
      <c r="HSV72" s="4303"/>
      <c r="HSW72" s="4304"/>
      <c r="HSX72" s="2603"/>
      <c r="HSY72" s="4305"/>
      <c r="HSZ72" s="4306"/>
      <c r="HTA72" s="4305"/>
      <c r="HTB72" s="4306"/>
      <c r="HTC72" s="4299"/>
      <c r="HTD72" s="4300"/>
      <c r="HTE72" s="4305"/>
      <c r="HTF72" s="4304"/>
      <c r="HTG72" s="4299"/>
      <c r="HTH72" s="4300"/>
      <c r="HTI72" s="4301"/>
      <c r="HTJ72" s="4302"/>
      <c r="HTK72" s="4299"/>
      <c r="HTL72" s="2602"/>
      <c r="HTM72" s="4287"/>
      <c r="HTN72" s="4303"/>
      <c r="HTO72" s="4304"/>
      <c r="HTP72" s="2603"/>
      <c r="HTQ72" s="4305"/>
      <c r="HTR72" s="4306"/>
      <c r="HTS72" s="4305"/>
      <c r="HTT72" s="4306"/>
      <c r="HTU72" s="4299"/>
      <c r="HTV72" s="4300"/>
      <c r="HTW72" s="4305"/>
      <c r="HTX72" s="4304"/>
      <c r="HTY72" s="4299"/>
      <c r="HTZ72" s="4300"/>
      <c r="HUA72" s="4301"/>
      <c r="HUB72" s="4302"/>
      <c r="HUC72" s="4299"/>
      <c r="HUD72" s="2602"/>
      <c r="HUE72" s="4287"/>
      <c r="HUF72" s="4303"/>
      <c r="HUG72" s="4304"/>
      <c r="HUH72" s="2603"/>
      <c r="HUI72" s="4305"/>
      <c r="HUJ72" s="4306"/>
      <c r="HUK72" s="4305"/>
      <c r="HUL72" s="4306"/>
      <c r="HUM72" s="4299"/>
      <c r="HUN72" s="4300"/>
      <c r="HUO72" s="4305"/>
      <c r="HUP72" s="4304"/>
      <c r="HUQ72" s="4299"/>
      <c r="HUR72" s="4300"/>
      <c r="HUS72" s="4301"/>
      <c r="HUT72" s="4302"/>
      <c r="HUU72" s="4299"/>
      <c r="HUV72" s="2602"/>
      <c r="HUW72" s="4287"/>
      <c r="HUX72" s="4303"/>
      <c r="HUY72" s="4304"/>
      <c r="HUZ72" s="2603"/>
      <c r="HVA72" s="4305"/>
      <c r="HVB72" s="4306"/>
      <c r="HVC72" s="4305"/>
      <c r="HVD72" s="4306"/>
      <c r="HVE72" s="4299"/>
      <c r="HVF72" s="4300"/>
      <c r="HVG72" s="4305"/>
      <c r="HVH72" s="4304"/>
      <c r="HVI72" s="4299"/>
      <c r="HVJ72" s="4300"/>
      <c r="HVK72" s="4301"/>
      <c r="HVL72" s="4302"/>
      <c r="HVM72" s="4299"/>
      <c r="HVN72" s="2602"/>
      <c r="HVO72" s="4287"/>
      <c r="HVP72" s="4303"/>
      <c r="HVQ72" s="4304"/>
      <c r="HVR72" s="2603"/>
      <c r="HVS72" s="4305"/>
      <c r="HVT72" s="4306"/>
      <c r="HVU72" s="4305"/>
      <c r="HVV72" s="4306"/>
      <c r="HVW72" s="4299"/>
      <c r="HVX72" s="4300"/>
      <c r="HVY72" s="4305"/>
      <c r="HVZ72" s="4304"/>
      <c r="HWA72" s="4299"/>
      <c r="HWB72" s="4300"/>
      <c r="HWC72" s="4301"/>
      <c r="HWD72" s="4302"/>
      <c r="HWE72" s="4299"/>
      <c r="HWF72" s="2602"/>
      <c r="HWG72" s="4287"/>
      <c r="HWH72" s="4303"/>
      <c r="HWI72" s="4304"/>
      <c r="HWJ72" s="2603"/>
      <c r="HWK72" s="4305"/>
      <c r="HWL72" s="4306"/>
      <c r="HWM72" s="4305"/>
      <c r="HWN72" s="4306"/>
      <c r="HWO72" s="4299"/>
      <c r="HWP72" s="4300"/>
      <c r="HWQ72" s="4305"/>
      <c r="HWR72" s="4304"/>
      <c r="HWS72" s="4299"/>
      <c r="HWT72" s="4300"/>
      <c r="HWU72" s="4301"/>
      <c r="HWV72" s="4302"/>
      <c r="HWW72" s="4299"/>
      <c r="HWX72" s="2602"/>
      <c r="HWY72" s="4287"/>
      <c r="HWZ72" s="4303"/>
      <c r="HXA72" s="4304"/>
      <c r="HXB72" s="2603"/>
      <c r="HXC72" s="4305"/>
      <c r="HXD72" s="4306"/>
      <c r="HXE72" s="4305"/>
      <c r="HXF72" s="4306"/>
      <c r="HXG72" s="4299"/>
      <c r="HXH72" s="4300"/>
      <c r="HXI72" s="4305"/>
      <c r="HXJ72" s="4304"/>
      <c r="HXK72" s="4299"/>
      <c r="HXL72" s="4300"/>
      <c r="HXM72" s="4301"/>
      <c r="HXN72" s="4302"/>
      <c r="HXO72" s="4299"/>
      <c r="HXP72" s="2602"/>
      <c r="HXQ72" s="4287"/>
      <c r="HXR72" s="4303"/>
      <c r="HXS72" s="4304"/>
      <c r="HXT72" s="2603"/>
      <c r="HXU72" s="4305"/>
      <c r="HXV72" s="4306"/>
      <c r="HXW72" s="4305"/>
      <c r="HXX72" s="4306"/>
      <c r="HXY72" s="4299"/>
      <c r="HXZ72" s="4300"/>
      <c r="HYA72" s="4305"/>
      <c r="HYB72" s="4304"/>
      <c r="HYC72" s="4299"/>
      <c r="HYD72" s="4300"/>
      <c r="HYE72" s="4301"/>
      <c r="HYF72" s="4302"/>
      <c r="HYG72" s="4299"/>
      <c r="HYH72" s="2602"/>
      <c r="HYI72" s="4287"/>
      <c r="HYJ72" s="4303"/>
      <c r="HYK72" s="4304"/>
      <c r="HYL72" s="2603"/>
      <c r="HYM72" s="4305"/>
      <c r="HYN72" s="4306"/>
      <c r="HYO72" s="4305"/>
      <c r="HYP72" s="4306"/>
      <c r="HYQ72" s="4299"/>
      <c r="HYR72" s="4300"/>
      <c r="HYS72" s="4305"/>
      <c r="HYT72" s="4304"/>
      <c r="HYU72" s="4299"/>
      <c r="HYV72" s="4300"/>
      <c r="HYW72" s="4301"/>
      <c r="HYX72" s="4302"/>
      <c r="HYY72" s="4299"/>
      <c r="HYZ72" s="2602"/>
      <c r="HZA72" s="4287"/>
      <c r="HZB72" s="4303"/>
      <c r="HZC72" s="4304"/>
      <c r="HZD72" s="2603"/>
      <c r="HZE72" s="4305"/>
      <c r="HZF72" s="4306"/>
      <c r="HZG72" s="4305"/>
      <c r="HZH72" s="4306"/>
      <c r="HZI72" s="4299"/>
      <c r="HZJ72" s="4300"/>
      <c r="HZK72" s="4305"/>
      <c r="HZL72" s="4304"/>
      <c r="HZM72" s="4299"/>
      <c r="HZN72" s="4300"/>
      <c r="HZO72" s="4301"/>
      <c r="HZP72" s="4302"/>
      <c r="HZQ72" s="4299"/>
      <c r="HZR72" s="2602"/>
      <c r="HZS72" s="4287"/>
      <c r="HZT72" s="4303"/>
      <c r="HZU72" s="4304"/>
      <c r="HZV72" s="2603"/>
      <c r="HZW72" s="4305"/>
      <c r="HZX72" s="4306"/>
      <c r="HZY72" s="4305"/>
      <c r="HZZ72" s="4306"/>
      <c r="IAA72" s="4299"/>
      <c r="IAB72" s="4300"/>
      <c r="IAC72" s="4305"/>
      <c r="IAD72" s="4304"/>
      <c r="IAE72" s="4299"/>
      <c r="IAF72" s="4300"/>
      <c r="IAG72" s="4301"/>
      <c r="IAH72" s="4302"/>
      <c r="IAI72" s="4299"/>
      <c r="IAJ72" s="2602"/>
      <c r="IAK72" s="4287"/>
      <c r="IAL72" s="4303"/>
      <c r="IAM72" s="4304"/>
      <c r="IAN72" s="2603"/>
      <c r="IAO72" s="4305"/>
      <c r="IAP72" s="4306"/>
      <c r="IAQ72" s="4305"/>
      <c r="IAR72" s="4306"/>
      <c r="IAS72" s="4299"/>
      <c r="IAT72" s="4300"/>
      <c r="IAU72" s="4305"/>
      <c r="IAV72" s="4304"/>
      <c r="IAW72" s="4299"/>
      <c r="IAX72" s="4300"/>
      <c r="IAY72" s="4301"/>
      <c r="IAZ72" s="4302"/>
      <c r="IBA72" s="4299"/>
      <c r="IBB72" s="2602"/>
      <c r="IBC72" s="4287"/>
      <c r="IBD72" s="4303"/>
      <c r="IBE72" s="4304"/>
      <c r="IBF72" s="2603"/>
      <c r="IBG72" s="4305"/>
      <c r="IBH72" s="4306"/>
      <c r="IBI72" s="4305"/>
      <c r="IBJ72" s="4306"/>
      <c r="IBK72" s="4299"/>
      <c r="IBL72" s="4300"/>
      <c r="IBM72" s="4305"/>
      <c r="IBN72" s="4304"/>
      <c r="IBO72" s="4299"/>
      <c r="IBP72" s="4300"/>
      <c r="IBQ72" s="4301"/>
      <c r="IBR72" s="4302"/>
      <c r="IBS72" s="4299"/>
      <c r="IBT72" s="2602"/>
      <c r="IBU72" s="4287"/>
      <c r="IBV72" s="4303"/>
      <c r="IBW72" s="4304"/>
      <c r="IBX72" s="2603"/>
      <c r="IBY72" s="4305"/>
      <c r="IBZ72" s="4306"/>
      <c r="ICA72" s="4305"/>
      <c r="ICB72" s="4306"/>
      <c r="ICC72" s="4299"/>
      <c r="ICD72" s="4300"/>
      <c r="ICE72" s="4305"/>
      <c r="ICF72" s="4304"/>
      <c r="ICG72" s="4299"/>
      <c r="ICH72" s="4300"/>
      <c r="ICI72" s="4301"/>
      <c r="ICJ72" s="4302"/>
      <c r="ICK72" s="4299"/>
      <c r="ICL72" s="2602"/>
      <c r="ICM72" s="4287"/>
      <c r="ICN72" s="4303"/>
      <c r="ICO72" s="4304"/>
      <c r="ICP72" s="2603"/>
      <c r="ICQ72" s="4305"/>
      <c r="ICR72" s="4306"/>
      <c r="ICS72" s="4305"/>
      <c r="ICT72" s="4306"/>
      <c r="ICU72" s="4299"/>
      <c r="ICV72" s="4300"/>
      <c r="ICW72" s="4305"/>
      <c r="ICX72" s="4304"/>
      <c r="ICY72" s="4299"/>
      <c r="ICZ72" s="4300"/>
      <c r="IDA72" s="4301"/>
      <c r="IDB72" s="4302"/>
      <c r="IDC72" s="4299"/>
      <c r="IDD72" s="2602"/>
      <c r="IDE72" s="4287"/>
      <c r="IDF72" s="4303"/>
      <c r="IDG72" s="4304"/>
      <c r="IDH72" s="2603"/>
      <c r="IDI72" s="4305"/>
      <c r="IDJ72" s="4306"/>
      <c r="IDK72" s="4305"/>
      <c r="IDL72" s="4306"/>
      <c r="IDM72" s="4299"/>
      <c r="IDN72" s="4300"/>
      <c r="IDO72" s="4305"/>
      <c r="IDP72" s="4304"/>
      <c r="IDQ72" s="4299"/>
      <c r="IDR72" s="4300"/>
      <c r="IDS72" s="4301"/>
      <c r="IDT72" s="4302"/>
      <c r="IDU72" s="4299"/>
      <c r="IDV72" s="2602"/>
      <c r="IDW72" s="4287"/>
      <c r="IDX72" s="4303"/>
      <c r="IDY72" s="4304"/>
      <c r="IDZ72" s="2603"/>
      <c r="IEA72" s="4305"/>
      <c r="IEB72" s="4306"/>
      <c r="IEC72" s="4305"/>
      <c r="IED72" s="4306"/>
      <c r="IEE72" s="4299"/>
      <c r="IEF72" s="4300"/>
      <c r="IEG72" s="4305"/>
      <c r="IEH72" s="4304"/>
      <c r="IEI72" s="4299"/>
      <c r="IEJ72" s="4300"/>
      <c r="IEK72" s="4301"/>
      <c r="IEL72" s="4302"/>
      <c r="IEM72" s="4299"/>
      <c r="IEN72" s="2602"/>
      <c r="IEO72" s="4287"/>
      <c r="IEP72" s="4303"/>
      <c r="IEQ72" s="4304"/>
      <c r="IER72" s="2603"/>
      <c r="IES72" s="4305"/>
      <c r="IET72" s="4306"/>
      <c r="IEU72" s="4305"/>
      <c r="IEV72" s="4306"/>
      <c r="IEW72" s="4299"/>
      <c r="IEX72" s="4300"/>
      <c r="IEY72" s="4305"/>
      <c r="IEZ72" s="4304"/>
      <c r="IFA72" s="4299"/>
      <c r="IFB72" s="4300"/>
      <c r="IFC72" s="4301"/>
      <c r="IFD72" s="4302"/>
      <c r="IFE72" s="4299"/>
      <c r="IFF72" s="2602"/>
      <c r="IFG72" s="4287"/>
      <c r="IFH72" s="4303"/>
      <c r="IFI72" s="4304"/>
      <c r="IFJ72" s="2603"/>
      <c r="IFK72" s="4305"/>
      <c r="IFL72" s="4306"/>
      <c r="IFM72" s="4305"/>
      <c r="IFN72" s="4306"/>
      <c r="IFO72" s="4299"/>
      <c r="IFP72" s="4300"/>
      <c r="IFQ72" s="4305"/>
      <c r="IFR72" s="4304"/>
      <c r="IFS72" s="4299"/>
      <c r="IFT72" s="4300"/>
      <c r="IFU72" s="4301"/>
      <c r="IFV72" s="4302"/>
      <c r="IFW72" s="4299"/>
      <c r="IFX72" s="2602"/>
      <c r="IFY72" s="4287"/>
      <c r="IFZ72" s="4303"/>
      <c r="IGA72" s="4304"/>
      <c r="IGB72" s="2603"/>
      <c r="IGC72" s="4305"/>
      <c r="IGD72" s="4306"/>
      <c r="IGE72" s="4305"/>
      <c r="IGF72" s="4306"/>
      <c r="IGG72" s="4299"/>
      <c r="IGH72" s="4300"/>
      <c r="IGI72" s="4305"/>
      <c r="IGJ72" s="4304"/>
      <c r="IGK72" s="4299"/>
      <c r="IGL72" s="4300"/>
      <c r="IGM72" s="4301"/>
      <c r="IGN72" s="4302"/>
      <c r="IGO72" s="4299"/>
      <c r="IGP72" s="2602"/>
      <c r="IGQ72" s="4287"/>
      <c r="IGR72" s="4303"/>
      <c r="IGS72" s="4304"/>
      <c r="IGT72" s="2603"/>
      <c r="IGU72" s="4305"/>
      <c r="IGV72" s="4306"/>
      <c r="IGW72" s="4305"/>
      <c r="IGX72" s="4306"/>
      <c r="IGY72" s="4299"/>
      <c r="IGZ72" s="4300"/>
      <c r="IHA72" s="4305"/>
      <c r="IHB72" s="4304"/>
      <c r="IHC72" s="4299"/>
      <c r="IHD72" s="4300"/>
      <c r="IHE72" s="4301"/>
      <c r="IHF72" s="4302"/>
      <c r="IHG72" s="4299"/>
      <c r="IHH72" s="2602"/>
      <c r="IHI72" s="4287"/>
      <c r="IHJ72" s="4303"/>
      <c r="IHK72" s="4304"/>
      <c r="IHL72" s="2603"/>
      <c r="IHM72" s="4305"/>
      <c r="IHN72" s="4306"/>
      <c r="IHO72" s="4305"/>
      <c r="IHP72" s="4306"/>
      <c r="IHQ72" s="4299"/>
      <c r="IHR72" s="4300"/>
      <c r="IHS72" s="4305"/>
      <c r="IHT72" s="4304"/>
      <c r="IHU72" s="4299"/>
      <c r="IHV72" s="4300"/>
      <c r="IHW72" s="4301"/>
      <c r="IHX72" s="4302"/>
      <c r="IHY72" s="4299"/>
      <c r="IHZ72" s="2602"/>
      <c r="IIA72" s="4287"/>
      <c r="IIB72" s="4303"/>
      <c r="IIC72" s="4304"/>
      <c r="IID72" s="2603"/>
      <c r="IIE72" s="4305"/>
      <c r="IIF72" s="4306"/>
      <c r="IIG72" s="4305"/>
      <c r="IIH72" s="4306"/>
      <c r="III72" s="4299"/>
      <c r="IIJ72" s="4300"/>
      <c r="IIK72" s="4305"/>
      <c r="IIL72" s="4304"/>
      <c r="IIM72" s="4299"/>
      <c r="IIN72" s="4300"/>
      <c r="IIO72" s="4301"/>
      <c r="IIP72" s="4302"/>
      <c r="IIQ72" s="4299"/>
      <c r="IIR72" s="2602"/>
      <c r="IIS72" s="4287"/>
      <c r="IIT72" s="4303"/>
      <c r="IIU72" s="4304"/>
      <c r="IIV72" s="2603"/>
      <c r="IIW72" s="4305"/>
      <c r="IIX72" s="4306"/>
      <c r="IIY72" s="4305"/>
      <c r="IIZ72" s="4306"/>
      <c r="IJA72" s="4299"/>
      <c r="IJB72" s="4300"/>
      <c r="IJC72" s="4305"/>
      <c r="IJD72" s="4304"/>
      <c r="IJE72" s="4299"/>
      <c r="IJF72" s="4300"/>
      <c r="IJG72" s="4301"/>
      <c r="IJH72" s="4302"/>
      <c r="IJI72" s="4299"/>
      <c r="IJJ72" s="2602"/>
      <c r="IJK72" s="4287"/>
      <c r="IJL72" s="4303"/>
      <c r="IJM72" s="4304"/>
      <c r="IJN72" s="2603"/>
      <c r="IJO72" s="4305"/>
      <c r="IJP72" s="4306"/>
      <c r="IJQ72" s="4305"/>
      <c r="IJR72" s="4306"/>
      <c r="IJS72" s="4299"/>
      <c r="IJT72" s="4300"/>
      <c r="IJU72" s="4305"/>
      <c r="IJV72" s="4304"/>
      <c r="IJW72" s="4299"/>
      <c r="IJX72" s="4300"/>
      <c r="IJY72" s="4301"/>
      <c r="IJZ72" s="4302"/>
      <c r="IKA72" s="4299"/>
      <c r="IKB72" s="2602"/>
      <c r="IKC72" s="4287"/>
      <c r="IKD72" s="4303"/>
      <c r="IKE72" s="4304"/>
      <c r="IKF72" s="2603"/>
      <c r="IKG72" s="4305"/>
      <c r="IKH72" s="4306"/>
      <c r="IKI72" s="4305"/>
      <c r="IKJ72" s="4306"/>
      <c r="IKK72" s="4299"/>
      <c r="IKL72" s="4300"/>
      <c r="IKM72" s="4305"/>
      <c r="IKN72" s="4304"/>
      <c r="IKO72" s="4299"/>
      <c r="IKP72" s="4300"/>
      <c r="IKQ72" s="4301"/>
      <c r="IKR72" s="4302"/>
      <c r="IKS72" s="4299"/>
      <c r="IKT72" s="2602"/>
      <c r="IKU72" s="4287"/>
      <c r="IKV72" s="4303"/>
      <c r="IKW72" s="4304"/>
      <c r="IKX72" s="2603"/>
      <c r="IKY72" s="4305"/>
      <c r="IKZ72" s="4306"/>
      <c r="ILA72" s="4305"/>
      <c r="ILB72" s="4306"/>
      <c r="ILC72" s="4299"/>
      <c r="ILD72" s="4300"/>
      <c r="ILE72" s="4305"/>
      <c r="ILF72" s="4304"/>
      <c r="ILG72" s="4299"/>
      <c r="ILH72" s="4300"/>
      <c r="ILI72" s="4301"/>
      <c r="ILJ72" s="4302"/>
      <c r="ILK72" s="4299"/>
      <c r="ILL72" s="2602"/>
      <c r="ILM72" s="4287"/>
      <c r="ILN72" s="4303"/>
      <c r="ILO72" s="4304"/>
      <c r="ILP72" s="2603"/>
      <c r="ILQ72" s="4305"/>
      <c r="ILR72" s="4306"/>
      <c r="ILS72" s="4305"/>
      <c r="ILT72" s="4306"/>
      <c r="ILU72" s="4299"/>
      <c r="ILV72" s="4300"/>
      <c r="ILW72" s="4305"/>
      <c r="ILX72" s="4304"/>
      <c r="ILY72" s="4299"/>
      <c r="ILZ72" s="4300"/>
      <c r="IMA72" s="4301"/>
      <c r="IMB72" s="4302"/>
      <c r="IMC72" s="4299"/>
      <c r="IMD72" s="2602"/>
      <c r="IME72" s="4287"/>
      <c r="IMF72" s="4303"/>
      <c r="IMG72" s="4304"/>
      <c r="IMH72" s="2603"/>
      <c r="IMI72" s="4305"/>
      <c r="IMJ72" s="4306"/>
      <c r="IMK72" s="4305"/>
      <c r="IML72" s="4306"/>
      <c r="IMM72" s="4299"/>
      <c r="IMN72" s="4300"/>
      <c r="IMO72" s="4305"/>
      <c r="IMP72" s="4304"/>
      <c r="IMQ72" s="4299"/>
      <c r="IMR72" s="4300"/>
      <c r="IMS72" s="4301"/>
      <c r="IMT72" s="4302"/>
      <c r="IMU72" s="4299"/>
      <c r="IMV72" s="2602"/>
      <c r="IMW72" s="4287"/>
      <c r="IMX72" s="4303"/>
      <c r="IMY72" s="4304"/>
      <c r="IMZ72" s="2603"/>
      <c r="INA72" s="4305"/>
      <c r="INB72" s="4306"/>
      <c r="INC72" s="4305"/>
      <c r="IND72" s="4306"/>
      <c r="INE72" s="4299"/>
      <c r="INF72" s="4300"/>
      <c r="ING72" s="4305"/>
      <c r="INH72" s="4304"/>
      <c r="INI72" s="4299"/>
      <c r="INJ72" s="4300"/>
      <c r="INK72" s="4301"/>
      <c r="INL72" s="4302"/>
      <c r="INM72" s="4299"/>
      <c r="INN72" s="2602"/>
      <c r="INO72" s="4287"/>
      <c r="INP72" s="4303"/>
      <c r="INQ72" s="4304"/>
      <c r="INR72" s="2603"/>
      <c r="INS72" s="4305"/>
      <c r="INT72" s="4306"/>
      <c r="INU72" s="4305"/>
      <c r="INV72" s="4306"/>
      <c r="INW72" s="4299"/>
      <c r="INX72" s="4300"/>
      <c r="INY72" s="4305"/>
      <c r="INZ72" s="4304"/>
      <c r="IOA72" s="4299"/>
      <c r="IOB72" s="4300"/>
      <c r="IOC72" s="4301"/>
      <c r="IOD72" s="4302"/>
      <c r="IOE72" s="4299"/>
      <c r="IOF72" s="2602"/>
      <c r="IOG72" s="4287"/>
      <c r="IOH72" s="4303"/>
      <c r="IOI72" s="4304"/>
      <c r="IOJ72" s="2603"/>
      <c r="IOK72" s="4305"/>
      <c r="IOL72" s="4306"/>
      <c r="IOM72" s="4305"/>
      <c r="ION72" s="4306"/>
      <c r="IOO72" s="4299"/>
      <c r="IOP72" s="4300"/>
      <c r="IOQ72" s="4305"/>
      <c r="IOR72" s="4304"/>
      <c r="IOS72" s="4299"/>
      <c r="IOT72" s="4300"/>
      <c r="IOU72" s="4301"/>
      <c r="IOV72" s="4302"/>
      <c r="IOW72" s="4299"/>
      <c r="IOX72" s="2602"/>
      <c r="IOY72" s="4287"/>
      <c r="IOZ72" s="4303"/>
      <c r="IPA72" s="4304"/>
      <c r="IPB72" s="2603"/>
      <c r="IPC72" s="4305"/>
      <c r="IPD72" s="4306"/>
      <c r="IPE72" s="4305"/>
      <c r="IPF72" s="4306"/>
      <c r="IPG72" s="4299"/>
      <c r="IPH72" s="4300"/>
      <c r="IPI72" s="4305"/>
      <c r="IPJ72" s="4304"/>
      <c r="IPK72" s="4299"/>
      <c r="IPL72" s="4300"/>
      <c r="IPM72" s="4301"/>
      <c r="IPN72" s="4302"/>
      <c r="IPO72" s="4299"/>
      <c r="IPP72" s="2602"/>
      <c r="IPQ72" s="4287"/>
      <c r="IPR72" s="4303"/>
      <c r="IPS72" s="4304"/>
      <c r="IPT72" s="2603"/>
      <c r="IPU72" s="4305"/>
      <c r="IPV72" s="4306"/>
      <c r="IPW72" s="4305"/>
      <c r="IPX72" s="4306"/>
      <c r="IPY72" s="4299"/>
      <c r="IPZ72" s="4300"/>
      <c r="IQA72" s="4305"/>
      <c r="IQB72" s="4304"/>
      <c r="IQC72" s="4299"/>
      <c r="IQD72" s="4300"/>
      <c r="IQE72" s="4301"/>
      <c r="IQF72" s="4302"/>
      <c r="IQG72" s="4299"/>
      <c r="IQH72" s="2602"/>
      <c r="IQI72" s="4287"/>
      <c r="IQJ72" s="4303"/>
      <c r="IQK72" s="4304"/>
      <c r="IQL72" s="2603"/>
      <c r="IQM72" s="4305"/>
      <c r="IQN72" s="4306"/>
      <c r="IQO72" s="4305"/>
      <c r="IQP72" s="4306"/>
      <c r="IQQ72" s="4299"/>
      <c r="IQR72" s="4300"/>
      <c r="IQS72" s="4305"/>
      <c r="IQT72" s="4304"/>
      <c r="IQU72" s="4299"/>
      <c r="IQV72" s="4300"/>
      <c r="IQW72" s="4301"/>
      <c r="IQX72" s="4302"/>
      <c r="IQY72" s="4299"/>
      <c r="IQZ72" s="2602"/>
      <c r="IRA72" s="4287"/>
      <c r="IRB72" s="4303"/>
      <c r="IRC72" s="4304"/>
      <c r="IRD72" s="2603"/>
      <c r="IRE72" s="4305"/>
      <c r="IRF72" s="4306"/>
      <c r="IRG72" s="4305"/>
      <c r="IRH72" s="4306"/>
      <c r="IRI72" s="4299"/>
      <c r="IRJ72" s="4300"/>
      <c r="IRK72" s="4305"/>
      <c r="IRL72" s="4304"/>
      <c r="IRM72" s="4299"/>
      <c r="IRN72" s="4300"/>
      <c r="IRO72" s="4301"/>
      <c r="IRP72" s="4302"/>
      <c r="IRQ72" s="4299"/>
      <c r="IRR72" s="2602"/>
      <c r="IRS72" s="4287"/>
      <c r="IRT72" s="4303"/>
      <c r="IRU72" s="4304"/>
      <c r="IRV72" s="2603"/>
      <c r="IRW72" s="4305"/>
      <c r="IRX72" s="4306"/>
      <c r="IRY72" s="4305"/>
      <c r="IRZ72" s="4306"/>
      <c r="ISA72" s="4299"/>
      <c r="ISB72" s="4300"/>
      <c r="ISC72" s="4305"/>
      <c r="ISD72" s="4304"/>
      <c r="ISE72" s="4299"/>
      <c r="ISF72" s="4300"/>
      <c r="ISG72" s="4301"/>
      <c r="ISH72" s="4302"/>
      <c r="ISI72" s="4299"/>
      <c r="ISJ72" s="2602"/>
      <c r="ISK72" s="4287"/>
      <c r="ISL72" s="4303"/>
      <c r="ISM72" s="4304"/>
      <c r="ISN72" s="2603"/>
      <c r="ISO72" s="4305"/>
      <c r="ISP72" s="4306"/>
      <c r="ISQ72" s="4305"/>
      <c r="ISR72" s="4306"/>
      <c r="ISS72" s="4299"/>
      <c r="IST72" s="4300"/>
      <c r="ISU72" s="4305"/>
      <c r="ISV72" s="4304"/>
      <c r="ISW72" s="4299"/>
      <c r="ISX72" s="4300"/>
      <c r="ISY72" s="4301"/>
      <c r="ISZ72" s="4302"/>
      <c r="ITA72" s="4299"/>
      <c r="ITB72" s="2602"/>
      <c r="ITC72" s="4287"/>
      <c r="ITD72" s="4303"/>
      <c r="ITE72" s="4304"/>
      <c r="ITF72" s="2603"/>
      <c r="ITG72" s="4305"/>
      <c r="ITH72" s="4306"/>
      <c r="ITI72" s="4305"/>
      <c r="ITJ72" s="4306"/>
      <c r="ITK72" s="4299"/>
      <c r="ITL72" s="4300"/>
      <c r="ITM72" s="4305"/>
      <c r="ITN72" s="4304"/>
      <c r="ITO72" s="4299"/>
      <c r="ITP72" s="4300"/>
      <c r="ITQ72" s="4301"/>
      <c r="ITR72" s="4302"/>
      <c r="ITS72" s="4299"/>
      <c r="ITT72" s="2602"/>
      <c r="ITU72" s="4287"/>
      <c r="ITV72" s="4303"/>
      <c r="ITW72" s="4304"/>
      <c r="ITX72" s="2603"/>
      <c r="ITY72" s="4305"/>
      <c r="ITZ72" s="4306"/>
      <c r="IUA72" s="4305"/>
      <c r="IUB72" s="4306"/>
      <c r="IUC72" s="4299"/>
      <c r="IUD72" s="4300"/>
      <c r="IUE72" s="4305"/>
      <c r="IUF72" s="4304"/>
      <c r="IUG72" s="4299"/>
      <c r="IUH72" s="4300"/>
      <c r="IUI72" s="4301"/>
      <c r="IUJ72" s="4302"/>
      <c r="IUK72" s="4299"/>
      <c r="IUL72" s="2602"/>
      <c r="IUM72" s="4287"/>
      <c r="IUN72" s="4303"/>
      <c r="IUO72" s="4304"/>
      <c r="IUP72" s="2603"/>
      <c r="IUQ72" s="4305"/>
      <c r="IUR72" s="4306"/>
      <c r="IUS72" s="4305"/>
      <c r="IUT72" s="4306"/>
      <c r="IUU72" s="4299"/>
      <c r="IUV72" s="4300"/>
      <c r="IUW72" s="4305"/>
      <c r="IUX72" s="4304"/>
      <c r="IUY72" s="4299"/>
      <c r="IUZ72" s="4300"/>
      <c r="IVA72" s="4301"/>
      <c r="IVB72" s="4302"/>
      <c r="IVC72" s="4299"/>
      <c r="IVD72" s="2602"/>
      <c r="IVE72" s="4287"/>
      <c r="IVF72" s="4303"/>
      <c r="IVG72" s="4304"/>
      <c r="IVH72" s="2603"/>
      <c r="IVI72" s="4305"/>
      <c r="IVJ72" s="4306"/>
      <c r="IVK72" s="4305"/>
      <c r="IVL72" s="4306"/>
      <c r="IVM72" s="4299"/>
      <c r="IVN72" s="4300"/>
      <c r="IVO72" s="4305"/>
      <c r="IVP72" s="4304"/>
      <c r="IVQ72" s="4299"/>
      <c r="IVR72" s="4300"/>
      <c r="IVS72" s="4301"/>
      <c r="IVT72" s="4302"/>
      <c r="IVU72" s="4299"/>
      <c r="IVV72" s="2602"/>
      <c r="IVW72" s="4287"/>
      <c r="IVX72" s="4303"/>
      <c r="IVY72" s="4304"/>
      <c r="IVZ72" s="2603"/>
      <c r="IWA72" s="4305"/>
      <c r="IWB72" s="4306"/>
      <c r="IWC72" s="4305"/>
      <c r="IWD72" s="4306"/>
      <c r="IWE72" s="4299"/>
      <c r="IWF72" s="4300"/>
      <c r="IWG72" s="4305"/>
      <c r="IWH72" s="4304"/>
      <c r="IWI72" s="4299"/>
      <c r="IWJ72" s="4300"/>
      <c r="IWK72" s="4301"/>
      <c r="IWL72" s="4302"/>
      <c r="IWM72" s="4299"/>
      <c r="IWN72" s="2602"/>
      <c r="IWO72" s="4287"/>
      <c r="IWP72" s="4303"/>
      <c r="IWQ72" s="4304"/>
      <c r="IWR72" s="2603"/>
      <c r="IWS72" s="4305"/>
      <c r="IWT72" s="4306"/>
      <c r="IWU72" s="4305"/>
      <c r="IWV72" s="4306"/>
      <c r="IWW72" s="4299"/>
      <c r="IWX72" s="4300"/>
      <c r="IWY72" s="4305"/>
      <c r="IWZ72" s="4304"/>
      <c r="IXA72" s="4299"/>
      <c r="IXB72" s="4300"/>
      <c r="IXC72" s="4301"/>
      <c r="IXD72" s="4302"/>
      <c r="IXE72" s="4299"/>
      <c r="IXF72" s="2602"/>
      <c r="IXG72" s="4287"/>
      <c r="IXH72" s="4303"/>
      <c r="IXI72" s="4304"/>
      <c r="IXJ72" s="2603"/>
      <c r="IXK72" s="4305"/>
      <c r="IXL72" s="4306"/>
      <c r="IXM72" s="4305"/>
      <c r="IXN72" s="4306"/>
      <c r="IXO72" s="4299"/>
      <c r="IXP72" s="4300"/>
      <c r="IXQ72" s="4305"/>
      <c r="IXR72" s="4304"/>
      <c r="IXS72" s="4299"/>
      <c r="IXT72" s="4300"/>
      <c r="IXU72" s="4301"/>
      <c r="IXV72" s="4302"/>
      <c r="IXW72" s="4299"/>
      <c r="IXX72" s="2602"/>
      <c r="IXY72" s="4287"/>
      <c r="IXZ72" s="4303"/>
      <c r="IYA72" s="4304"/>
      <c r="IYB72" s="2603"/>
      <c r="IYC72" s="4305"/>
      <c r="IYD72" s="4306"/>
      <c r="IYE72" s="4305"/>
      <c r="IYF72" s="4306"/>
      <c r="IYG72" s="4299"/>
      <c r="IYH72" s="4300"/>
      <c r="IYI72" s="4305"/>
      <c r="IYJ72" s="4304"/>
      <c r="IYK72" s="4299"/>
      <c r="IYL72" s="4300"/>
      <c r="IYM72" s="4301"/>
      <c r="IYN72" s="4302"/>
      <c r="IYO72" s="4299"/>
      <c r="IYP72" s="2602"/>
      <c r="IYQ72" s="4287"/>
      <c r="IYR72" s="4303"/>
      <c r="IYS72" s="4304"/>
      <c r="IYT72" s="2603"/>
      <c r="IYU72" s="4305"/>
      <c r="IYV72" s="4306"/>
      <c r="IYW72" s="4305"/>
      <c r="IYX72" s="4306"/>
      <c r="IYY72" s="4299"/>
      <c r="IYZ72" s="4300"/>
      <c r="IZA72" s="4305"/>
      <c r="IZB72" s="4304"/>
      <c r="IZC72" s="4299"/>
      <c r="IZD72" s="4300"/>
      <c r="IZE72" s="4301"/>
      <c r="IZF72" s="4302"/>
      <c r="IZG72" s="4299"/>
      <c r="IZH72" s="2602"/>
      <c r="IZI72" s="4287"/>
      <c r="IZJ72" s="4303"/>
      <c r="IZK72" s="4304"/>
      <c r="IZL72" s="2603"/>
      <c r="IZM72" s="4305"/>
      <c r="IZN72" s="4306"/>
      <c r="IZO72" s="4305"/>
      <c r="IZP72" s="4306"/>
      <c r="IZQ72" s="4299"/>
      <c r="IZR72" s="4300"/>
      <c r="IZS72" s="4305"/>
      <c r="IZT72" s="4304"/>
      <c r="IZU72" s="4299"/>
      <c r="IZV72" s="4300"/>
      <c r="IZW72" s="4301"/>
      <c r="IZX72" s="4302"/>
      <c r="IZY72" s="4299"/>
      <c r="IZZ72" s="2602"/>
      <c r="JAA72" s="4287"/>
      <c r="JAB72" s="4303"/>
      <c r="JAC72" s="4304"/>
      <c r="JAD72" s="2603"/>
      <c r="JAE72" s="4305"/>
      <c r="JAF72" s="4306"/>
      <c r="JAG72" s="4305"/>
      <c r="JAH72" s="4306"/>
      <c r="JAI72" s="4299"/>
      <c r="JAJ72" s="4300"/>
      <c r="JAK72" s="4305"/>
      <c r="JAL72" s="4304"/>
      <c r="JAM72" s="4299"/>
      <c r="JAN72" s="4300"/>
      <c r="JAO72" s="4301"/>
      <c r="JAP72" s="4302"/>
      <c r="JAQ72" s="4299"/>
      <c r="JAR72" s="2602"/>
      <c r="JAS72" s="4287"/>
      <c r="JAT72" s="4303"/>
      <c r="JAU72" s="4304"/>
      <c r="JAV72" s="2603"/>
      <c r="JAW72" s="4305"/>
      <c r="JAX72" s="4306"/>
      <c r="JAY72" s="4305"/>
      <c r="JAZ72" s="4306"/>
      <c r="JBA72" s="4299"/>
      <c r="JBB72" s="4300"/>
      <c r="JBC72" s="4305"/>
      <c r="JBD72" s="4304"/>
      <c r="JBE72" s="4299"/>
      <c r="JBF72" s="4300"/>
      <c r="JBG72" s="4301"/>
      <c r="JBH72" s="4302"/>
      <c r="JBI72" s="4299"/>
      <c r="JBJ72" s="2602"/>
      <c r="JBK72" s="4287"/>
      <c r="JBL72" s="4303"/>
      <c r="JBM72" s="4304"/>
      <c r="JBN72" s="2603"/>
      <c r="JBO72" s="4305"/>
      <c r="JBP72" s="4306"/>
      <c r="JBQ72" s="4305"/>
      <c r="JBR72" s="4306"/>
      <c r="JBS72" s="4299"/>
      <c r="JBT72" s="4300"/>
      <c r="JBU72" s="4305"/>
      <c r="JBV72" s="4304"/>
      <c r="JBW72" s="4299"/>
      <c r="JBX72" s="4300"/>
      <c r="JBY72" s="4301"/>
      <c r="JBZ72" s="4302"/>
      <c r="JCA72" s="4299"/>
      <c r="JCB72" s="2602"/>
      <c r="JCC72" s="4287"/>
      <c r="JCD72" s="4303"/>
      <c r="JCE72" s="4304"/>
      <c r="JCF72" s="2603"/>
      <c r="JCG72" s="4305"/>
      <c r="JCH72" s="4306"/>
      <c r="JCI72" s="4305"/>
      <c r="JCJ72" s="4306"/>
      <c r="JCK72" s="4299"/>
      <c r="JCL72" s="4300"/>
      <c r="JCM72" s="4305"/>
      <c r="JCN72" s="4304"/>
      <c r="JCO72" s="4299"/>
      <c r="JCP72" s="4300"/>
      <c r="JCQ72" s="4301"/>
      <c r="JCR72" s="4302"/>
      <c r="JCS72" s="4299"/>
      <c r="JCT72" s="2602"/>
      <c r="JCU72" s="4287"/>
      <c r="JCV72" s="4303"/>
      <c r="JCW72" s="4304"/>
      <c r="JCX72" s="2603"/>
      <c r="JCY72" s="4305"/>
      <c r="JCZ72" s="4306"/>
      <c r="JDA72" s="4305"/>
      <c r="JDB72" s="4306"/>
      <c r="JDC72" s="4299"/>
      <c r="JDD72" s="4300"/>
      <c r="JDE72" s="4305"/>
      <c r="JDF72" s="4304"/>
      <c r="JDG72" s="4299"/>
      <c r="JDH72" s="4300"/>
      <c r="JDI72" s="4301"/>
      <c r="JDJ72" s="4302"/>
      <c r="JDK72" s="4299"/>
      <c r="JDL72" s="2602"/>
      <c r="JDM72" s="4287"/>
      <c r="JDN72" s="4303"/>
      <c r="JDO72" s="4304"/>
      <c r="JDP72" s="2603"/>
      <c r="JDQ72" s="4305"/>
      <c r="JDR72" s="4306"/>
      <c r="JDS72" s="4305"/>
      <c r="JDT72" s="4306"/>
      <c r="JDU72" s="4299"/>
      <c r="JDV72" s="4300"/>
      <c r="JDW72" s="4305"/>
      <c r="JDX72" s="4304"/>
      <c r="JDY72" s="4299"/>
      <c r="JDZ72" s="4300"/>
      <c r="JEA72" s="4301"/>
      <c r="JEB72" s="4302"/>
      <c r="JEC72" s="4299"/>
      <c r="JED72" s="2602"/>
      <c r="JEE72" s="4287"/>
      <c r="JEF72" s="4303"/>
      <c r="JEG72" s="4304"/>
      <c r="JEH72" s="2603"/>
      <c r="JEI72" s="4305"/>
      <c r="JEJ72" s="4306"/>
      <c r="JEK72" s="4305"/>
      <c r="JEL72" s="4306"/>
      <c r="JEM72" s="4299"/>
      <c r="JEN72" s="4300"/>
      <c r="JEO72" s="4305"/>
      <c r="JEP72" s="4304"/>
      <c r="JEQ72" s="4299"/>
      <c r="JER72" s="4300"/>
      <c r="JES72" s="4301"/>
      <c r="JET72" s="4302"/>
      <c r="JEU72" s="4299"/>
      <c r="JEV72" s="2602"/>
      <c r="JEW72" s="4287"/>
      <c r="JEX72" s="4303"/>
      <c r="JEY72" s="4304"/>
      <c r="JEZ72" s="2603"/>
      <c r="JFA72" s="4305"/>
      <c r="JFB72" s="4306"/>
      <c r="JFC72" s="4305"/>
      <c r="JFD72" s="4306"/>
      <c r="JFE72" s="4299"/>
      <c r="JFF72" s="4300"/>
      <c r="JFG72" s="4305"/>
      <c r="JFH72" s="4304"/>
      <c r="JFI72" s="4299"/>
      <c r="JFJ72" s="4300"/>
      <c r="JFK72" s="4301"/>
      <c r="JFL72" s="4302"/>
      <c r="JFM72" s="4299"/>
      <c r="JFN72" s="2602"/>
      <c r="JFO72" s="4287"/>
      <c r="JFP72" s="4303"/>
      <c r="JFQ72" s="4304"/>
      <c r="JFR72" s="2603"/>
      <c r="JFS72" s="4305"/>
      <c r="JFT72" s="4306"/>
      <c r="JFU72" s="4305"/>
      <c r="JFV72" s="4306"/>
      <c r="JFW72" s="4299"/>
      <c r="JFX72" s="4300"/>
      <c r="JFY72" s="4305"/>
      <c r="JFZ72" s="4304"/>
      <c r="JGA72" s="4299"/>
      <c r="JGB72" s="4300"/>
      <c r="JGC72" s="4301"/>
      <c r="JGD72" s="4302"/>
      <c r="JGE72" s="4299"/>
      <c r="JGF72" s="2602"/>
      <c r="JGG72" s="4287"/>
      <c r="JGH72" s="4303"/>
      <c r="JGI72" s="4304"/>
      <c r="JGJ72" s="2603"/>
      <c r="JGK72" s="4305"/>
      <c r="JGL72" s="4306"/>
      <c r="JGM72" s="4305"/>
      <c r="JGN72" s="4306"/>
      <c r="JGO72" s="4299"/>
      <c r="JGP72" s="4300"/>
      <c r="JGQ72" s="4305"/>
      <c r="JGR72" s="4304"/>
      <c r="JGS72" s="4299"/>
      <c r="JGT72" s="4300"/>
      <c r="JGU72" s="4301"/>
      <c r="JGV72" s="4302"/>
      <c r="JGW72" s="4299"/>
      <c r="JGX72" s="2602"/>
      <c r="JGY72" s="4287"/>
      <c r="JGZ72" s="4303"/>
      <c r="JHA72" s="4304"/>
      <c r="JHB72" s="2603"/>
      <c r="JHC72" s="4305"/>
      <c r="JHD72" s="4306"/>
      <c r="JHE72" s="4305"/>
      <c r="JHF72" s="4306"/>
      <c r="JHG72" s="4299"/>
      <c r="JHH72" s="4300"/>
      <c r="JHI72" s="4305"/>
      <c r="JHJ72" s="4304"/>
      <c r="JHK72" s="4299"/>
      <c r="JHL72" s="4300"/>
      <c r="JHM72" s="4301"/>
      <c r="JHN72" s="4302"/>
      <c r="JHO72" s="4299"/>
      <c r="JHP72" s="2602"/>
      <c r="JHQ72" s="4287"/>
      <c r="JHR72" s="4303"/>
      <c r="JHS72" s="4304"/>
      <c r="JHT72" s="2603"/>
      <c r="JHU72" s="4305"/>
      <c r="JHV72" s="4306"/>
      <c r="JHW72" s="4305"/>
      <c r="JHX72" s="4306"/>
      <c r="JHY72" s="4299"/>
      <c r="JHZ72" s="4300"/>
      <c r="JIA72" s="4305"/>
      <c r="JIB72" s="4304"/>
      <c r="JIC72" s="4299"/>
      <c r="JID72" s="4300"/>
      <c r="JIE72" s="4301"/>
      <c r="JIF72" s="4302"/>
      <c r="JIG72" s="4299"/>
      <c r="JIH72" s="2602"/>
      <c r="JII72" s="4287"/>
      <c r="JIJ72" s="4303"/>
      <c r="JIK72" s="4304"/>
      <c r="JIL72" s="2603"/>
      <c r="JIM72" s="4305"/>
      <c r="JIN72" s="4306"/>
      <c r="JIO72" s="4305"/>
      <c r="JIP72" s="4306"/>
      <c r="JIQ72" s="4299"/>
      <c r="JIR72" s="4300"/>
      <c r="JIS72" s="4305"/>
      <c r="JIT72" s="4304"/>
      <c r="JIU72" s="4299"/>
      <c r="JIV72" s="4300"/>
      <c r="JIW72" s="4301"/>
      <c r="JIX72" s="4302"/>
      <c r="JIY72" s="4299"/>
      <c r="JIZ72" s="2602"/>
      <c r="JJA72" s="4287"/>
      <c r="JJB72" s="4303"/>
      <c r="JJC72" s="4304"/>
      <c r="JJD72" s="2603"/>
      <c r="JJE72" s="4305"/>
      <c r="JJF72" s="4306"/>
      <c r="JJG72" s="4305"/>
      <c r="JJH72" s="4306"/>
      <c r="JJI72" s="4299"/>
      <c r="JJJ72" s="4300"/>
      <c r="JJK72" s="4305"/>
      <c r="JJL72" s="4304"/>
      <c r="JJM72" s="4299"/>
      <c r="JJN72" s="4300"/>
      <c r="JJO72" s="4301"/>
      <c r="JJP72" s="4302"/>
      <c r="JJQ72" s="4299"/>
      <c r="JJR72" s="2602"/>
      <c r="JJS72" s="4287"/>
      <c r="JJT72" s="4303"/>
      <c r="JJU72" s="4304"/>
      <c r="JJV72" s="2603"/>
      <c r="JJW72" s="4305"/>
      <c r="JJX72" s="4306"/>
      <c r="JJY72" s="4305"/>
      <c r="JJZ72" s="4306"/>
      <c r="JKA72" s="4299"/>
      <c r="JKB72" s="4300"/>
      <c r="JKC72" s="4305"/>
      <c r="JKD72" s="4304"/>
      <c r="JKE72" s="4299"/>
      <c r="JKF72" s="4300"/>
      <c r="JKG72" s="4301"/>
      <c r="JKH72" s="4302"/>
      <c r="JKI72" s="4299"/>
      <c r="JKJ72" s="2602"/>
      <c r="JKK72" s="4287"/>
      <c r="JKL72" s="4303"/>
      <c r="JKM72" s="4304"/>
      <c r="JKN72" s="2603"/>
      <c r="JKO72" s="4305"/>
      <c r="JKP72" s="4306"/>
      <c r="JKQ72" s="4305"/>
      <c r="JKR72" s="4306"/>
      <c r="JKS72" s="4299"/>
      <c r="JKT72" s="4300"/>
      <c r="JKU72" s="4305"/>
      <c r="JKV72" s="4304"/>
      <c r="JKW72" s="4299"/>
      <c r="JKX72" s="4300"/>
      <c r="JKY72" s="4301"/>
      <c r="JKZ72" s="4302"/>
      <c r="JLA72" s="4299"/>
      <c r="JLB72" s="2602"/>
      <c r="JLC72" s="4287"/>
      <c r="JLD72" s="4303"/>
      <c r="JLE72" s="4304"/>
      <c r="JLF72" s="2603"/>
      <c r="JLG72" s="4305"/>
      <c r="JLH72" s="4306"/>
      <c r="JLI72" s="4305"/>
      <c r="JLJ72" s="4306"/>
      <c r="JLK72" s="4299"/>
      <c r="JLL72" s="4300"/>
      <c r="JLM72" s="4305"/>
      <c r="JLN72" s="4304"/>
      <c r="JLO72" s="4299"/>
      <c r="JLP72" s="4300"/>
      <c r="JLQ72" s="4301"/>
      <c r="JLR72" s="4302"/>
      <c r="JLS72" s="4299"/>
      <c r="JLT72" s="2602"/>
      <c r="JLU72" s="4287"/>
      <c r="JLV72" s="4303"/>
      <c r="JLW72" s="4304"/>
      <c r="JLX72" s="2603"/>
      <c r="JLY72" s="4305"/>
      <c r="JLZ72" s="4306"/>
      <c r="JMA72" s="4305"/>
      <c r="JMB72" s="4306"/>
      <c r="JMC72" s="4299"/>
      <c r="JMD72" s="4300"/>
      <c r="JME72" s="4305"/>
      <c r="JMF72" s="4304"/>
      <c r="JMG72" s="4299"/>
      <c r="JMH72" s="4300"/>
      <c r="JMI72" s="4301"/>
      <c r="JMJ72" s="4302"/>
      <c r="JMK72" s="4299"/>
      <c r="JML72" s="2602"/>
      <c r="JMM72" s="4287"/>
      <c r="JMN72" s="4303"/>
      <c r="JMO72" s="4304"/>
      <c r="JMP72" s="2603"/>
      <c r="JMQ72" s="4305"/>
      <c r="JMR72" s="4306"/>
      <c r="JMS72" s="4305"/>
      <c r="JMT72" s="4306"/>
      <c r="JMU72" s="4299"/>
      <c r="JMV72" s="4300"/>
      <c r="JMW72" s="4305"/>
      <c r="JMX72" s="4304"/>
      <c r="JMY72" s="4299"/>
      <c r="JMZ72" s="4300"/>
      <c r="JNA72" s="4301"/>
      <c r="JNB72" s="4302"/>
      <c r="JNC72" s="4299"/>
      <c r="JND72" s="2602"/>
      <c r="JNE72" s="4287"/>
      <c r="JNF72" s="4303"/>
      <c r="JNG72" s="4304"/>
      <c r="JNH72" s="2603"/>
      <c r="JNI72" s="4305"/>
      <c r="JNJ72" s="4306"/>
      <c r="JNK72" s="4305"/>
      <c r="JNL72" s="4306"/>
      <c r="JNM72" s="4299"/>
      <c r="JNN72" s="4300"/>
      <c r="JNO72" s="4305"/>
      <c r="JNP72" s="4304"/>
      <c r="JNQ72" s="4299"/>
      <c r="JNR72" s="4300"/>
      <c r="JNS72" s="4301"/>
      <c r="JNT72" s="4302"/>
      <c r="JNU72" s="4299"/>
      <c r="JNV72" s="2602"/>
      <c r="JNW72" s="4287"/>
      <c r="JNX72" s="4303"/>
      <c r="JNY72" s="4304"/>
      <c r="JNZ72" s="2603"/>
      <c r="JOA72" s="4305"/>
      <c r="JOB72" s="4306"/>
      <c r="JOC72" s="4305"/>
      <c r="JOD72" s="4306"/>
      <c r="JOE72" s="4299"/>
      <c r="JOF72" s="4300"/>
      <c r="JOG72" s="4305"/>
      <c r="JOH72" s="4304"/>
      <c r="JOI72" s="4299"/>
      <c r="JOJ72" s="4300"/>
      <c r="JOK72" s="4301"/>
      <c r="JOL72" s="4302"/>
      <c r="JOM72" s="4299"/>
      <c r="JON72" s="2602"/>
      <c r="JOO72" s="4287"/>
      <c r="JOP72" s="4303"/>
      <c r="JOQ72" s="4304"/>
      <c r="JOR72" s="2603"/>
      <c r="JOS72" s="4305"/>
      <c r="JOT72" s="4306"/>
      <c r="JOU72" s="4305"/>
      <c r="JOV72" s="4306"/>
      <c r="JOW72" s="4299"/>
      <c r="JOX72" s="4300"/>
      <c r="JOY72" s="4305"/>
      <c r="JOZ72" s="4304"/>
      <c r="JPA72" s="4299"/>
      <c r="JPB72" s="4300"/>
      <c r="JPC72" s="4301"/>
      <c r="JPD72" s="4302"/>
      <c r="JPE72" s="4299"/>
      <c r="JPF72" s="2602"/>
      <c r="JPG72" s="4287"/>
      <c r="JPH72" s="4303"/>
      <c r="JPI72" s="4304"/>
      <c r="JPJ72" s="2603"/>
      <c r="JPK72" s="4305"/>
      <c r="JPL72" s="4306"/>
      <c r="JPM72" s="4305"/>
      <c r="JPN72" s="4306"/>
      <c r="JPO72" s="4299"/>
      <c r="JPP72" s="4300"/>
      <c r="JPQ72" s="4305"/>
      <c r="JPR72" s="4304"/>
      <c r="JPS72" s="4299"/>
      <c r="JPT72" s="4300"/>
      <c r="JPU72" s="4301"/>
      <c r="JPV72" s="4302"/>
      <c r="JPW72" s="4299"/>
      <c r="JPX72" s="2602"/>
      <c r="JPY72" s="4287"/>
      <c r="JPZ72" s="4303"/>
      <c r="JQA72" s="4304"/>
      <c r="JQB72" s="2603"/>
      <c r="JQC72" s="4305"/>
      <c r="JQD72" s="4306"/>
      <c r="JQE72" s="4305"/>
      <c r="JQF72" s="4306"/>
      <c r="JQG72" s="4299"/>
      <c r="JQH72" s="4300"/>
      <c r="JQI72" s="4305"/>
      <c r="JQJ72" s="4304"/>
      <c r="JQK72" s="4299"/>
      <c r="JQL72" s="4300"/>
      <c r="JQM72" s="4301"/>
      <c r="JQN72" s="4302"/>
      <c r="JQO72" s="4299"/>
      <c r="JQP72" s="2602"/>
      <c r="JQQ72" s="4287"/>
      <c r="JQR72" s="4303"/>
      <c r="JQS72" s="4304"/>
      <c r="JQT72" s="2603"/>
      <c r="JQU72" s="4305"/>
      <c r="JQV72" s="4306"/>
      <c r="JQW72" s="4305"/>
      <c r="JQX72" s="4306"/>
      <c r="JQY72" s="4299"/>
      <c r="JQZ72" s="4300"/>
      <c r="JRA72" s="4305"/>
      <c r="JRB72" s="4304"/>
      <c r="JRC72" s="4299"/>
      <c r="JRD72" s="4300"/>
      <c r="JRE72" s="4301"/>
      <c r="JRF72" s="4302"/>
      <c r="JRG72" s="4299"/>
      <c r="JRH72" s="2602"/>
      <c r="JRI72" s="4287"/>
      <c r="JRJ72" s="4303"/>
      <c r="JRK72" s="4304"/>
      <c r="JRL72" s="2603"/>
      <c r="JRM72" s="4305"/>
      <c r="JRN72" s="4306"/>
      <c r="JRO72" s="4305"/>
      <c r="JRP72" s="4306"/>
      <c r="JRQ72" s="4299"/>
      <c r="JRR72" s="4300"/>
      <c r="JRS72" s="4305"/>
      <c r="JRT72" s="4304"/>
      <c r="JRU72" s="4299"/>
      <c r="JRV72" s="4300"/>
      <c r="JRW72" s="4301"/>
      <c r="JRX72" s="4302"/>
      <c r="JRY72" s="4299"/>
      <c r="JRZ72" s="2602"/>
      <c r="JSA72" s="4287"/>
      <c r="JSB72" s="4303"/>
      <c r="JSC72" s="4304"/>
      <c r="JSD72" s="2603"/>
      <c r="JSE72" s="4305"/>
      <c r="JSF72" s="4306"/>
      <c r="JSG72" s="4305"/>
      <c r="JSH72" s="4306"/>
      <c r="JSI72" s="4299"/>
      <c r="JSJ72" s="4300"/>
      <c r="JSK72" s="4305"/>
      <c r="JSL72" s="4304"/>
      <c r="JSM72" s="4299"/>
      <c r="JSN72" s="4300"/>
      <c r="JSO72" s="4301"/>
      <c r="JSP72" s="4302"/>
      <c r="JSQ72" s="4299"/>
      <c r="JSR72" s="2602"/>
      <c r="JSS72" s="4287"/>
      <c r="JST72" s="4303"/>
      <c r="JSU72" s="4304"/>
      <c r="JSV72" s="2603"/>
      <c r="JSW72" s="4305"/>
      <c r="JSX72" s="4306"/>
      <c r="JSY72" s="4305"/>
      <c r="JSZ72" s="4306"/>
      <c r="JTA72" s="4299"/>
      <c r="JTB72" s="4300"/>
      <c r="JTC72" s="4305"/>
      <c r="JTD72" s="4304"/>
      <c r="JTE72" s="4299"/>
      <c r="JTF72" s="4300"/>
      <c r="JTG72" s="4301"/>
      <c r="JTH72" s="4302"/>
      <c r="JTI72" s="4299"/>
      <c r="JTJ72" s="2602"/>
      <c r="JTK72" s="4287"/>
      <c r="JTL72" s="4303"/>
      <c r="JTM72" s="4304"/>
      <c r="JTN72" s="2603"/>
      <c r="JTO72" s="4305"/>
      <c r="JTP72" s="4306"/>
      <c r="JTQ72" s="4305"/>
      <c r="JTR72" s="4306"/>
      <c r="JTS72" s="4299"/>
      <c r="JTT72" s="4300"/>
      <c r="JTU72" s="4305"/>
      <c r="JTV72" s="4304"/>
      <c r="JTW72" s="4299"/>
      <c r="JTX72" s="4300"/>
      <c r="JTY72" s="4301"/>
      <c r="JTZ72" s="4302"/>
      <c r="JUA72" s="4299"/>
      <c r="JUB72" s="2602"/>
      <c r="JUC72" s="4287"/>
      <c r="JUD72" s="4303"/>
      <c r="JUE72" s="4304"/>
      <c r="JUF72" s="2603"/>
      <c r="JUG72" s="4305"/>
      <c r="JUH72" s="4306"/>
      <c r="JUI72" s="4305"/>
      <c r="JUJ72" s="4306"/>
      <c r="JUK72" s="4299"/>
      <c r="JUL72" s="4300"/>
      <c r="JUM72" s="4305"/>
      <c r="JUN72" s="4304"/>
      <c r="JUO72" s="4299"/>
      <c r="JUP72" s="4300"/>
      <c r="JUQ72" s="4301"/>
      <c r="JUR72" s="4302"/>
      <c r="JUS72" s="4299"/>
      <c r="JUT72" s="2602"/>
      <c r="JUU72" s="4287"/>
      <c r="JUV72" s="4303"/>
      <c r="JUW72" s="4304"/>
      <c r="JUX72" s="2603"/>
      <c r="JUY72" s="4305"/>
      <c r="JUZ72" s="4306"/>
      <c r="JVA72" s="4305"/>
      <c r="JVB72" s="4306"/>
      <c r="JVC72" s="4299"/>
      <c r="JVD72" s="4300"/>
      <c r="JVE72" s="4305"/>
      <c r="JVF72" s="4304"/>
      <c r="JVG72" s="4299"/>
      <c r="JVH72" s="4300"/>
      <c r="JVI72" s="4301"/>
      <c r="JVJ72" s="4302"/>
      <c r="JVK72" s="4299"/>
      <c r="JVL72" s="2602"/>
      <c r="JVM72" s="4287"/>
      <c r="JVN72" s="4303"/>
      <c r="JVO72" s="4304"/>
      <c r="JVP72" s="2603"/>
      <c r="JVQ72" s="4305"/>
      <c r="JVR72" s="4306"/>
      <c r="JVS72" s="4305"/>
      <c r="JVT72" s="4306"/>
      <c r="JVU72" s="4299"/>
      <c r="JVV72" s="4300"/>
      <c r="JVW72" s="4305"/>
      <c r="JVX72" s="4304"/>
      <c r="JVY72" s="4299"/>
      <c r="JVZ72" s="4300"/>
      <c r="JWA72" s="4301"/>
      <c r="JWB72" s="4302"/>
      <c r="JWC72" s="4299"/>
      <c r="JWD72" s="2602"/>
      <c r="JWE72" s="4287"/>
      <c r="JWF72" s="4303"/>
      <c r="JWG72" s="4304"/>
      <c r="JWH72" s="2603"/>
      <c r="JWI72" s="4305"/>
      <c r="JWJ72" s="4306"/>
      <c r="JWK72" s="4305"/>
      <c r="JWL72" s="4306"/>
      <c r="JWM72" s="4299"/>
      <c r="JWN72" s="4300"/>
      <c r="JWO72" s="4305"/>
      <c r="JWP72" s="4304"/>
      <c r="JWQ72" s="4299"/>
      <c r="JWR72" s="4300"/>
      <c r="JWS72" s="4301"/>
      <c r="JWT72" s="4302"/>
      <c r="JWU72" s="4299"/>
      <c r="JWV72" s="2602"/>
      <c r="JWW72" s="4287"/>
      <c r="JWX72" s="4303"/>
      <c r="JWY72" s="4304"/>
      <c r="JWZ72" s="2603"/>
      <c r="JXA72" s="4305"/>
      <c r="JXB72" s="4306"/>
      <c r="JXC72" s="4305"/>
      <c r="JXD72" s="4306"/>
      <c r="JXE72" s="4299"/>
      <c r="JXF72" s="4300"/>
      <c r="JXG72" s="4305"/>
      <c r="JXH72" s="4304"/>
      <c r="JXI72" s="4299"/>
      <c r="JXJ72" s="4300"/>
      <c r="JXK72" s="4301"/>
      <c r="JXL72" s="4302"/>
      <c r="JXM72" s="4299"/>
      <c r="JXN72" s="2602"/>
      <c r="JXO72" s="4287"/>
      <c r="JXP72" s="4303"/>
      <c r="JXQ72" s="4304"/>
      <c r="JXR72" s="2603"/>
      <c r="JXS72" s="4305"/>
      <c r="JXT72" s="4306"/>
      <c r="JXU72" s="4305"/>
      <c r="JXV72" s="4306"/>
      <c r="JXW72" s="4299"/>
      <c r="JXX72" s="4300"/>
      <c r="JXY72" s="4305"/>
      <c r="JXZ72" s="4304"/>
      <c r="JYA72" s="4299"/>
      <c r="JYB72" s="4300"/>
      <c r="JYC72" s="4301"/>
      <c r="JYD72" s="4302"/>
      <c r="JYE72" s="4299"/>
      <c r="JYF72" s="2602"/>
      <c r="JYG72" s="4287"/>
      <c r="JYH72" s="4303"/>
      <c r="JYI72" s="4304"/>
      <c r="JYJ72" s="2603"/>
      <c r="JYK72" s="4305"/>
      <c r="JYL72" s="4306"/>
      <c r="JYM72" s="4305"/>
      <c r="JYN72" s="4306"/>
      <c r="JYO72" s="4299"/>
      <c r="JYP72" s="4300"/>
      <c r="JYQ72" s="4305"/>
      <c r="JYR72" s="4304"/>
      <c r="JYS72" s="4299"/>
      <c r="JYT72" s="4300"/>
      <c r="JYU72" s="4301"/>
      <c r="JYV72" s="4302"/>
      <c r="JYW72" s="4299"/>
      <c r="JYX72" s="2602"/>
      <c r="JYY72" s="4287"/>
      <c r="JYZ72" s="4303"/>
      <c r="JZA72" s="4304"/>
      <c r="JZB72" s="2603"/>
      <c r="JZC72" s="4305"/>
      <c r="JZD72" s="4306"/>
      <c r="JZE72" s="4305"/>
      <c r="JZF72" s="4306"/>
      <c r="JZG72" s="4299"/>
      <c r="JZH72" s="4300"/>
      <c r="JZI72" s="4305"/>
      <c r="JZJ72" s="4304"/>
      <c r="JZK72" s="4299"/>
      <c r="JZL72" s="4300"/>
      <c r="JZM72" s="4301"/>
      <c r="JZN72" s="4302"/>
      <c r="JZO72" s="4299"/>
      <c r="JZP72" s="2602"/>
      <c r="JZQ72" s="4287"/>
      <c r="JZR72" s="4303"/>
      <c r="JZS72" s="4304"/>
      <c r="JZT72" s="2603"/>
      <c r="JZU72" s="4305"/>
      <c r="JZV72" s="4306"/>
      <c r="JZW72" s="4305"/>
      <c r="JZX72" s="4306"/>
      <c r="JZY72" s="4299"/>
      <c r="JZZ72" s="4300"/>
      <c r="KAA72" s="4305"/>
      <c r="KAB72" s="4304"/>
      <c r="KAC72" s="4299"/>
      <c r="KAD72" s="4300"/>
      <c r="KAE72" s="4301"/>
      <c r="KAF72" s="4302"/>
      <c r="KAG72" s="4299"/>
      <c r="KAH72" s="2602"/>
      <c r="KAI72" s="4287"/>
      <c r="KAJ72" s="4303"/>
      <c r="KAK72" s="4304"/>
      <c r="KAL72" s="2603"/>
      <c r="KAM72" s="4305"/>
      <c r="KAN72" s="4306"/>
      <c r="KAO72" s="4305"/>
      <c r="KAP72" s="4306"/>
      <c r="KAQ72" s="4299"/>
      <c r="KAR72" s="4300"/>
      <c r="KAS72" s="4305"/>
      <c r="KAT72" s="4304"/>
      <c r="KAU72" s="4299"/>
      <c r="KAV72" s="4300"/>
      <c r="KAW72" s="4301"/>
      <c r="KAX72" s="4302"/>
      <c r="KAY72" s="4299"/>
      <c r="KAZ72" s="2602"/>
      <c r="KBA72" s="4287"/>
      <c r="KBB72" s="4303"/>
      <c r="KBC72" s="4304"/>
      <c r="KBD72" s="2603"/>
      <c r="KBE72" s="4305"/>
      <c r="KBF72" s="4306"/>
      <c r="KBG72" s="4305"/>
      <c r="KBH72" s="4306"/>
      <c r="KBI72" s="4299"/>
      <c r="KBJ72" s="4300"/>
      <c r="KBK72" s="4305"/>
      <c r="KBL72" s="4304"/>
      <c r="KBM72" s="4299"/>
      <c r="KBN72" s="4300"/>
      <c r="KBO72" s="4301"/>
      <c r="KBP72" s="4302"/>
      <c r="KBQ72" s="4299"/>
      <c r="KBR72" s="2602"/>
      <c r="KBS72" s="4287"/>
      <c r="KBT72" s="4303"/>
      <c r="KBU72" s="4304"/>
      <c r="KBV72" s="2603"/>
      <c r="KBW72" s="4305"/>
      <c r="KBX72" s="4306"/>
      <c r="KBY72" s="4305"/>
      <c r="KBZ72" s="4306"/>
      <c r="KCA72" s="4299"/>
      <c r="KCB72" s="4300"/>
      <c r="KCC72" s="4305"/>
      <c r="KCD72" s="4304"/>
      <c r="KCE72" s="4299"/>
      <c r="KCF72" s="4300"/>
      <c r="KCG72" s="4301"/>
      <c r="KCH72" s="4302"/>
      <c r="KCI72" s="4299"/>
      <c r="KCJ72" s="2602"/>
      <c r="KCK72" s="4287"/>
      <c r="KCL72" s="4303"/>
      <c r="KCM72" s="4304"/>
      <c r="KCN72" s="2603"/>
      <c r="KCO72" s="4305"/>
      <c r="KCP72" s="4306"/>
      <c r="KCQ72" s="4305"/>
      <c r="KCR72" s="4306"/>
      <c r="KCS72" s="4299"/>
      <c r="KCT72" s="4300"/>
      <c r="KCU72" s="4305"/>
      <c r="KCV72" s="4304"/>
      <c r="KCW72" s="4299"/>
      <c r="KCX72" s="4300"/>
      <c r="KCY72" s="4301"/>
      <c r="KCZ72" s="4302"/>
      <c r="KDA72" s="4299"/>
      <c r="KDB72" s="2602"/>
      <c r="KDC72" s="4287"/>
      <c r="KDD72" s="4303"/>
      <c r="KDE72" s="4304"/>
      <c r="KDF72" s="2603"/>
      <c r="KDG72" s="4305"/>
      <c r="KDH72" s="4306"/>
      <c r="KDI72" s="4305"/>
      <c r="KDJ72" s="4306"/>
      <c r="KDK72" s="4299"/>
      <c r="KDL72" s="4300"/>
      <c r="KDM72" s="4305"/>
      <c r="KDN72" s="4304"/>
      <c r="KDO72" s="4299"/>
      <c r="KDP72" s="4300"/>
      <c r="KDQ72" s="4301"/>
      <c r="KDR72" s="4302"/>
      <c r="KDS72" s="4299"/>
      <c r="KDT72" s="2602"/>
      <c r="KDU72" s="4287"/>
      <c r="KDV72" s="4303"/>
      <c r="KDW72" s="4304"/>
      <c r="KDX72" s="2603"/>
      <c r="KDY72" s="4305"/>
      <c r="KDZ72" s="4306"/>
      <c r="KEA72" s="4305"/>
      <c r="KEB72" s="4306"/>
      <c r="KEC72" s="4299"/>
      <c r="KED72" s="4300"/>
      <c r="KEE72" s="4305"/>
      <c r="KEF72" s="4304"/>
      <c r="KEG72" s="4299"/>
      <c r="KEH72" s="4300"/>
      <c r="KEI72" s="4301"/>
      <c r="KEJ72" s="4302"/>
      <c r="KEK72" s="4299"/>
      <c r="KEL72" s="2602"/>
      <c r="KEM72" s="4287"/>
      <c r="KEN72" s="4303"/>
      <c r="KEO72" s="4304"/>
      <c r="KEP72" s="2603"/>
      <c r="KEQ72" s="4305"/>
      <c r="KER72" s="4306"/>
      <c r="KES72" s="4305"/>
      <c r="KET72" s="4306"/>
      <c r="KEU72" s="4299"/>
      <c r="KEV72" s="4300"/>
      <c r="KEW72" s="4305"/>
      <c r="KEX72" s="4304"/>
      <c r="KEY72" s="4299"/>
      <c r="KEZ72" s="4300"/>
      <c r="KFA72" s="4301"/>
      <c r="KFB72" s="4302"/>
      <c r="KFC72" s="4299"/>
      <c r="KFD72" s="2602"/>
      <c r="KFE72" s="4287"/>
      <c r="KFF72" s="4303"/>
      <c r="KFG72" s="4304"/>
      <c r="KFH72" s="2603"/>
      <c r="KFI72" s="4305"/>
      <c r="KFJ72" s="4306"/>
      <c r="KFK72" s="4305"/>
      <c r="KFL72" s="4306"/>
      <c r="KFM72" s="4299"/>
      <c r="KFN72" s="4300"/>
      <c r="KFO72" s="4305"/>
      <c r="KFP72" s="4304"/>
      <c r="KFQ72" s="4299"/>
      <c r="KFR72" s="4300"/>
      <c r="KFS72" s="4301"/>
      <c r="KFT72" s="4302"/>
      <c r="KFU72" s="4299"/>
      <c r="KFV72" s="2602"/>
      <c r="KFW72" s="4287"/>
      <c r="KFX72" s="4303"/>
      <c r="KFY72" s="4304"/>
      <c r="KFZ72" s="2603"/>
      <c r="KGA72" s="4305"/>
      <c r="KGB72" s="4306"/>
      <c r="KGC72" s="4305"/>
      <c r="KGD72" s="4306"/>
      <c r="KGE72" s="4299"/>
      <c r="KGF72" s="4300"/>
      <c r="KGG72" s="4305"/>
      <c r="KGH72" s="4304"/>
      <c r="KGI72" s="4299"/>
      <c r="KGJ72" s="4300"/>
      <c r="KGK72" s="4301"/>
      <c r="KGL72" s="4302"/>
      <c r="KGM72" s="4299"/>
      <c r="KGN72" s="2602"/>
      <c r="KGO72" s="4287"/>
      <c r="KGP72" s="4303"/>
      <c r="KGQ72" s="4304"/>
      <c r="KGR72" s="2603"/>
      <c r="KGS72" s="4305"/>
      <c r="KGT72" s="4306"/>
      <c r="KGU72" s="4305"/>
      <c r="KGV72" s="4306"/>
      <c r="KGW72" s="4299"/>
      <c r="KGX72" s="4300"/>
      <c r="KGY72" s="4305"/>
      <c r="KGZ72" s="4304"/>
      <c r="KHA72" s="4299"/>
      <c r="KHB72" s="4300"/>
      <c r="KHC72" s="4301"/>
      <c r="KHD72" s="4302"/>
      <c r="KHE72" s="4299"/>
      <c r="KHF72" s="2602"/>
      <c r="KHG72" s="4287"/>
      <c r="KHH72" s="4303"/>
      <c r="KHI72" s="4304"/>
      <c r="KHJ72" s="2603"/>
      <c r="KHK72" s="4305"/>
      <c r="KHL72" s="4306"/>
      <c r="KHM72" s="4305"/>
      <c r="KHN72" s="4306"/>
      <c r="KHO72" s="4299"/>
      <c r="KHP72" s="4300"/>
      <c r="KHQ72" s="4305"/>
      <c r="KHR72" s="4304"/>
      <c r="KHS72" s="4299"/>
      <c r="KHT72" s="4300"/>
      <c r="KHU72" s="4301"/>
      <c r="KHV72" s="4302"/>
      <c r="KHW72" s="4299"/>
      <c r="KHX72" s="2602"/>
      <c r="KHY72" s="4287"/>
      <c r="KHZ72" s="4303"/>
      <c r="KIA72" s="4304"/>
      <c r="KIB72" s="2603"/>
      <c r="KIC72" s="4305"/>
      <c r="KID72" s="4306"/>
      <c r="KIE72" s="4305"/>
      <c r="KIF72" s="4306"/>
      <c r="KIG72" s="4299"/>
      <c r="KIH72" s="4300"/>
      <c r="KII72" s="4305"/>
      <c r="KIJ72" s="4304"/>
      <c r="KIK72" s="4299"/>
      <c r="KIL72" s="4300"/>
      <c r="KIM72" s="4301"/>
      <c r="KIN72" s="4302"/>
      <c r="KIO72" s="4299"/>
      <c r="KIP72" s="2602"/>
      <c r="KIQ72" s="4287"/>
      <c r="KIR72" s="4303"/>
      <c r="KIS72" s="4304"/>
      <c r="KIT72" s="2603"/>
      <c r="KIU72" s="4305"/>
      <c r="KIV72" s="4306"/>
      <c r="KIW72" s="4305"/>
      <c r="KIX72" s="4306"/>
      <c r="KIY72" s="4299"/>
      <c r="KIZ72" s="4300"/>
      <c r="KJA72" s="4305"/>
      <c r="KJB72" s="4304"/>
      <c r="KJC72" s="4299"/>
      <c r="KJD72" s="4300"/>
      <c r="KJE72" s="4301"/>
      <c r="KJF72" s="4302"/>
      <c r="KJG72" s="4299"/>
      <c r="KJH72" s="2602"/>
      <c r="KJI72" s="4287"/>
      <c r="KJJ72" s="4303"/>
      <c r="KJK72" s="4304"/>
      <c r="KJL72" s="2603"/>
      <c r="KJM72" s="4305"/>
      <c r="KJN72" s="4306"/>
      <c r="KJO72" s="4305"/>
      <c r="KJP72" s="4306"/>
      <c r="KJQ72" s="4299"/>
      <c r="KJR72" s="4300"/>
      <c r="KJS72" s="4305"/>
      <c r="KJT72" s="4304"/>
      <c r="KJU72" s="4299"/>
      <c r="KJV72" s="4300"/>
      <c r="KJW72" s="4301"/>
      <c r="KJX72" s="4302"/>
      <c r="KJY72" s="4299"/>
      <c r="KJZ72" s="2602"/>
      <c r="KKA72" s="4287"/>
      <c r="KKB72" s="4303"/>
      <c r="KKC72" s="4304"/>
      <c r="KKD72" s="2603"/>
      <c r="KKE72" s="4305"/>
      <c r="KKF72" s="4306"/>
      <c r="KKG72" s="4305"/>
      <c r="KKH72" s="4306"/>
      <c r="KKI72" s="4299"/>
      <c r="KKJ72" s="4300"/>
      <c r="KKK72" s="4305"/>
      <c r="KKL72" s="4304"/>
      <c r="KKM72" s="4299"/>
      <c r="KKN72" s="4300"/>
      <c r="KKO72" s="4301"/>
      <c r="KKP72" s="4302"/>
      <c r="KKQ72" s="4299"/>
      <c r="KKR72" s="2602"/>
      <c r="KKS72" s="4287"/>
      <c r="KKT72" s="4303"/>
      <c r="KKU72" s="4304"/>
      <c r="KKV72" s="2603"/>
      <c r="KKW72" s="4305"/>
      <c r="KKX72" s="4306"/>
      <c r="KKY72" s="4305"/>
      <c r="KKZ72" s="4306"/>
      <c r="KLA72" s="4299"/>
      <c r="KLB72" s="4300"/>
      <c r="KLC72" s="4305"/>
      <c r="KLD72" s="4304"/>
      <c r="KLE72" s="4299"/>
      <c r="KLF72" s="4300"/>
      <c r="KLG72" s="4301"/>
      <c r="KLH72" s="4302"/>
      <c r="KLI72" s="4299"/>
      <c r="KLJ72" s="2602"/>
      <c r="KLK72" s="4287"/>
      <c r="KLL72" s="4303"/>
      <c r="KLM72" s="4304"/>
      <c r="KLN72" s="2603"/>
      <c r="KLO72" s="4305"/>
      <c r="KLP72" s="4306"/>
      <c r="KLQ72" s="4305"/>
      <c r="KLR72" s="4306"/>
      <c r="KLS72" s="4299"/>
      <c r="KLT72" s="4300"/>
      <c r="KLU72" s="4305"/>
      <c r="KLV72" s="4304"/>
      <c r="KLW72" s="4299"/>
      <c r="KLX72" s="4300"/>
      <c r="KLY72" s="4301"/>
      <c r="KLZ72" s="4302"/>
      <c r="KMA72" s="4299"/>
      <c r="KMB72" s="2602"/>
      <c r="KMC72" s="4287"/>
      <c r="KMD72" s="4303"/>
      <c r="KME72" s="4304"/>
      <c r="KMF72" s="2603"/>
      <c r="KMG72" s="4305"/>
      <c r="KMH72" s="4306"/>
      <c r="KMI72" s="4305"/>
      <c r="KMJ72" s="4306"/>
      <c r="KMK72" s="4299"/>
      <c r="KML72" s="4300"/>
      <c r="KMM72" s="4305"/>
      <c r="KMN72" s="4304"/>
      <c r="KMO72" s="4299"/>
      <c r="KMP72" s="4300"/>
      <c r="KMQ72" s="4301"/>
      <c r="KMR72" s="4302"/>
      <c r="KMS72" s="4299"/>
      <c r="KMT72" s="2602"/>
      <c r="KMU72" s="4287"/>
      <c r="KMV72" s="4303"/>
      <c r="KMW72" s="4304"/>
      <c r="KMX72" s="2603"/>
      <c r="KMY72" s="4305"/>
      <c r="KMZ72" s="4306"/>
      <c r="KNA72" s="4305"/>
      <c r="KNB72" s="4306"/>
      <c r="KNC72" s="4299"/>
      <c r="KND72" s="4300"/>
      <c r="KNE72" s="4305"/>
      <c r="KNF72" s="4304"/>
      <c r="KNG72" s="4299"/>
      <c r="KNH72" s="4300"/>
      <c r="KNI72" s="4301"/>
      <c r="KNJ72" s="4302"/>
      <c r="KNK72" s="4299"/>
      <c r="KNL72" s="2602"/>
      <c r="KNM72" s="4287"/>
      <c r="KNN72" s="4303"/>
      <c r="KNO72" s="4304"/>
      <c r="KNP72" s="2603"/>
      <c r="KNQ72" s="4305"/>
      <c r="KNR72" s="4306"/>
      <c r="KNS72" s="4305"/>
      <c r="KNT72" s="4306"/>
      <c r="KNU72" s="4299"/>
      <c r="KNV72" s="4300"/>
      <c r="KNW72" s="4305"/>
      <c r="KNX72" s="4304"/>
      <c r="KNY72" s="4299"/>
      <c r="KNZ72" s="4300"/>
      <c r="KOA72" s="4301"/>
      <c r="KOB72" s="4302"/>
      <c r="KOC72" s="4299"/>
      <c r="KOD72" s="2602"/>
      <c r="KOE72" s="4287"/>
      <c r="KOF72" s="4303"/>
      <c r="KOG72" s="4304"/>
      <c r="KOH72" s="2603"/>
      <c r="KOI72" s="4305"/>
      <c r="KOJ72" s="4306"/>
      <c r="KOK72" s="4305"/>
      <c r="KOL72" s="4306"/>
      <c r="KOM72" s="4299"/>
      <c r="KON72" s="4300"/>
      <c r="KOO72" s="4305"/>
      <c r="KOP72" s="4304"/>
      <c r="KOQ72" s="4299"/>
      <c r="KOR72" s="4300"/>
      <c r="KOS72" s="4301"/>
      <c r="KOT72" s="4302"/>
      <c r="KOU72" s="4299"/>
      <c r="KOV72" s="2602"/>
      <c r="KOW72" s="4287"/>
      <c r="KOX72" s="4303"/>
      <c r="KOY72" s="4304"/>
      <c r="KOZ72" s="2603"/>
      <c r="KPA72" s="4305"/>
      <c r="KPB72" s="4306"/>
      <c r="KPC72" s="4305"/>
      <c r="KPD72" s="4306"/>
      <c r="KPE72" s="4299"/>
      <c r="KPF72" s="4300"/>
      <c r="KPG72" s="4305"/>
      <c r="KPH72" s="4304"/>
      <c r="KPI72" s="4299"/>
      <c r="KPJ72" s="4300"/>
      <c r="KPK72" s="4301"/>
      <c r="KPL72" s="4302"/>
      <c r="KPM72" s="4299"/>
      <c r="KPN72" s="2602"/>
      <c r="KPO72" s="4287"/>
      <c r="KPP72" s="4303"/>
      <c r="KPQ72" s="4304"/>
      <c r="KPR72" s="2603"/>
      <c r="KPS72" s="4305"/>
      <c r="KPT72" s="4306"/>
      <c r="KPU72" s="4305"/>
      <c r="KPV72" s="4306"/>
      <c r="KPW72" s="4299"/>
      <c r="KPX72" s="4300"/>
      <c r="KPY72" s="4305"/>
      <c r="KPZ72" s="4304"/>
      <c r="KQA72" s="4299"/>
      <c r="KQB72" s="4300"/>
      <c r="KQC72" s="4301"/>
      <c r="KQD72" s="4302"/>
      <c r="KQE72" s="4299"/>
      <c r="KQF72" s="2602"/>
      <c r="KQG72" s="4287"/>
      <c r="KQH72" s="4303"/>
      <c r="KQI72" s="4304"/>
      <c r="KQJ72" s="2603"/>
      <c r="KQK72" s="4305"/>
      <c r="KQL72" s="4306"/>
      <c r="KQM72" s="4305"/>
      <c r="KQN72" s="4306"/>
      <c r="KQO72" s="4299"/>
      <c r="KQP72" s="4300"/>
      <c r="KQQ72" s="4305"/>
      <c r="KQR72" s="4304"/>
      <c r="KQS72" s="4299"/>
      <c r="KQT72" s="4300"/>
      <c r="KQU72" s="4301"/>
      <c r="KQV72" s="4302"/>
      <c r="KQW72" s="4299"/>
      <c r="KQX72" s="2602"/>
      <c r="KQY72" s="4287"/>
      <c r="KQZ72" s="4303"/>
      <c r="KRA72" s="4304"/>
      <c r="KRB72" s="2603"/>
      <c r="KRC72" s="4305"/>
      <c r="KRD72" s="4306"/>
      <c r="KRE72" s="4305"/>
      <c r="KRF72" s="4306"/>
      <c r="KRG72" s="4299"/>
      <c r="KRH72" s="4300"/>
      <c r="KRI72" s="4305"/>
      <c r="KRJ72" s="4304"/>
      <c r="KRK72" s="4299"/>
      <c r="KRL72" s="4300"/>
      <c r="KRM72" s="4301"/>
      <c r="KRN72" s="4302"/>
      <c r="KRO72" s="4299"/>
      <c r="KRP72" s="2602"/>
      <c r="KRQ72" s="4287"/>
      <c r="KRR72" s="4303"/>
      <c r="KRS72" s="4304"/>
      <c r="KRT72" s="2603"/>
      <c r="KRU72" s="4305"/>
      <c r="KRV72" s="4306"/>
      <c r="KRW72" s="4305"/>
      <c r="KRX72" s="4306"/>
      <c r="KRY72" s="4299"/>
      <c r="KRZ72" s="4300"/>
      <c r="KSA72" s="4305"/>
      <c r="KSB72" s="4304"/>
      <c r="KSC72" s="4299"/>
      <c r="KSD72" s="4300"/>
      <c r="KSE72" s="4301"/>
      <c r="KSF72" s="4302"/>
      <c r="KSG72" s="4299"/>
      <c r="KSH72" s="2602"/>
      <c r="KSI72" s="4287"/>
      <c r="KSJ72" s="4303"/>
      <c r="KSK72" s="4304"/>
      <c r="KSL72" s="2603"/>
      <c r="KSM72" s="4305"/>
      <c r="KSN72" s="4306"/>
      <c r="KSO72" s="4305"/>
      <c r="KSP72" s="4306"/>
      <c r="KSQ72" s="4299"/>
      <c r="KSR72" s="4300"/>
      <c r="KSS72" s="4305"/>
      <c r="KST72" s="4304"/>
      <c r="KSU72" s="4299"/>
      <c r="KSV72" s="4300"/>
      <c r="KSW72" s="4301"/>
      <c r="KSX72" s="4302"/>
      <c r="KSY72" s="4299"/>
      <c r="KSZ72" s="2602"/>
      <c r="KTA72" s="4287"/>
      <c r="KTB72" s="4303"/>
      <c r="KTC72" s="4304"/>
      <c r="KTD72" s="2603"/>
      <c r="KTE72" s="4305"/>
      <c r="KTF72" s="4306"/>
      <c r="KTG72" s="4305"/>
      <c r="KTH72" s="4306"/>
      <c r="KTI72" s="4299"/>
      <c r="KTJ72" s="4300"/>
      <c r="KTK72" s="4305"/>
      <c r="KTL72" s="4304"/>
      <c r="KTM72" s="4299"/>
      <c r="KTN72" s="4300"/>
      <c r="KTO72" s="4301"/>
      <c r="KTP72" s="4302"/>
      <c r="KTQ72" s="4299"/>
      <c r="KTR72" s="2602"/>
      <c r="KTS72" s="4287"/>
      <c r="KTT72" s="4303"/>
      <c r="KTU72" s="4304"/>
      <c r="KTV72" s="2603"/>
      <c r="KTW72" s="4305"/>
      <c r="KTX72" s="4306"/>
      <c r="KTY72" s="4305"/>
      <c r="KTZ72" s="4306"/>
      <c r="KUA72" s="4299"/>
      <c r="KUB72" s="4300"/>
      <c r="KUC72" s="4305"/>
      <c r="KUD72" s="4304"/>
      <c r="KUE72" s="4299"/>
      <c r="KUF72" s="4300"/>
      <c r="KUG72" s="4301"/>
      <c r="KUH72" s="4302"/>
      <c r="KUI72" s="4299"/>
      <c r="KUJ72" s="2602"/>
      <c r="KUK72" s="4287"/>
      <c r="KUL72" s="4303"/>
      <c r="KUM72" s="4304"/>
      <c r="KUN72" s="2603"/>
      <c r="KUO72" s="4305"/>
      <c r="KUP72" s="4306"/>
      <c r="KUQ72" s="4305"/>
      <c r="KUR72" s="4306"/>
      <c r="KUS72" s="4299"/>
      <c r="KUT72" s="4300"/>
      <c r="KUU72" s="4305"/>
      <c r="KUV72" s="4304"/>
      <c r="KUW72" s="4299"/>
      <c r="KUX72" s="4300"/>
      <c r="KUY72" s="4301"/>
      <c r="KUZ72" s="4302"/>
      <c r="KVA72" s="4299"/>
      <c r="KVB72" s="2602"/>
      <c r="KVC72" s="4287"/>
      <c r="KVD72" s="4303"/>
      <c r="KVE72" s="4304"/>
      <c r="KVF72" s="2603"/>
      <c r="KVG72" s="4305"/>
      <c r="KVH72" s="4306"/>
      <c r="KVI72" s="4305"/>
      <c r="KVJ72" s="4306"/>
      <c r="KVK72" s="4299"/>
      <c r="KVL72" s="4300"/>
      <c r="KVM72" s="4305"/>
      <c r="KVN72" s="4304"/>
      <c r="KVO72" s="4299"/>
      <c r="KVP72" s="4300"/>
      <c r="KVQ72" s="4301"/>
      <c r="KVR72" s="4302"/>
      <c r="KVS72" s="4299"/>
      <c r="KVT72" s="2602"/>
      <c r="KVU72" s="4287"/>
      <c r="KVV72" s="4303"/>
      <c r="KVW72" s="4304"/>
      <c r="KVX72" s="2603"/>
      <c r="KVY72" s="4305"/>
      <c r="KVZ72" s="4306"/>
      <c r="KWA72" s="4305"/>
      <c r="KWB72" s="4306"/>
      <c r="KWC72" s="4299"/>
      <c r="KWD72" s="4300"/>
      <c r="KWE72" s="4305"/>
      <c r="KWF72" s="4304"/>
      <c r="KWG72" s="4299"/>
      <c r="KWH72" s="4300"/>
      <c r="KWI72" s="4301"/>
      <c r="KWJ72" s="4302"/>
      <c r="KWK72" s="4299"/>
      <c r="KWL72" s="2602"/>
      <c r="KWM72" s="4287"/>
      <c r="KWN72" s="4303"/>
      <c r="KWO72" s="4304"/>
      <c r="KWP72" s="2603"/>
      <c r="KWQ72" s="4305"/>
      <c r="KWR72" s="4306"/>
      <c r="KWS72" s="4305"/>
      <c r="KWT72" s="4306"/>
      <c r="KWU72" s="4299"/>
      <c r="KWV72" s="4300"/>
      <c r="KWW72" s="4305"/>
      <c r="KWX72" s="4304"/>
      <c r="KWY72" s="4299"/>
      <c r="KWZ72" s="4300"/>
      <c r="KXA72" s="4301"/>
      <c r="KXB72" s="4302"/>
      <c r="KXC72" s="4299"/>
      <c r="KXD72" s="2602"/>
      <c r="KXE72" s="4287"/>
      <c r="KXF72" s="4303"/>
      <c r="KXG72" s="4304"/>
      <c r="KXH72" s="2603"/>
      <c r="KXI72" s="4305"/>
      <c r="KXJ72" s="4306"/>
      <c r="KXK72" s="4305"/>
      <c r="KXL72" s="4306"/>
      <c r="KXM72" s="4299"/>
      <c r="KXN72" s="4300"/>
      <c r="KXO72" s="4305"/>
      <c r="KXP72" s="4304"/>
      <c r="KXQ72" s="4299"/>
      <c r="KXR72" s="4300"/>
      <c r="KXS72" s="4301"/>
      <c r="KXT72" s="4302"/>
      <c r="KXU72" s="4299"/>
      <c r="KXV72" s="2602"/>
      <c r="KXW72" s="4287"/>
      <c r="KXX72" s="4303"/>
      <c r="KXY72" s="4304"/>
      <c r="KXZ72" s="2603"/>
      <c r="KYA72" s="4305"/>
      <c r="KYB72" s="4306"/>
      <c r="KYC72" s="4305"/>
      <c r="KYD72" s="4306"/>
      <c r="KYE72" s="4299"/>
      <c r="KYF72" s="4300"/>
      <c r="KYG72" s="4305"/>
      <c r="KYH72" s="4304"/>
      <c r="KYI72" s="4299"/>
      <c r="KYJ72" s="4300"/>
      <c r="KYK72" s="4301"/>
      <c r="KYL72" s="4302"/>
      <c r="KYM72" s="4299"/>
      <c r="KYN72" s="2602"/>
      <c r="KYO72" s="4287"/>
      <c r="KYP72" s="4303"/>
      <c r="KYQ72" s="4304"/>
      <c r="KYR72" s="2603"/>
      <c r="KYS72" s="4305"/>
      <c r="KYT72" s="4306"/>
      <c r="KYU72" s="4305"/>
      <c r="KYV72" s="4306"/>
      <c r="KYW72" s="4299"/>
      <c r="KYX72" s="4300"/>
      <c r="KYY72" s="4305"/>
      <c r="KYZ72" s="4304"/>
      <c r="KZA72" s="4299"/>
      <c r="KZB72" s="4300"/>
      <c r="KZC72" s="4301"/>
      <c r="KZD72" s="4302"/>
      <c r="KZE72" s="4299"/>
      <c r="KZF72" s="2602"/>
      <c r="KZG72" s="4287"/>
      <c r="KZH72" s="4303"/>
      <c r="KZI72" s="4304"/>
      <c r="KZJ72" s="2603"/>
      <c r="KZK72" s="4305"/>
      <c r="KZL72" s="4306"/>
      <c r="KZM72" s="4305"/>
      <c r="KZN72" s="4306"/>
      <c r="KZO72" s="4299"/>
      <c r="KZP72" s="4300"/>
      <c r="KZQ72" s="4305"/>
      <c r="KZR72" s="4304"/>
      <c r="KZS72" s="4299"/>
      <c r="KZT72" s="4300"/>
      <c r="KZU72" s="4301"/>
      <c r="KZV72" s="4302"/>
      <c r="KZW72" s="4299"/>
      <c r="KZX72" s="2602"/>
      <c r="KZY72" s="4287"/>
      <c r="KZZ72" s="4303"/>
      <c r="LAA72" s="4304"/>
      <c r="LAB72" s="2603"/>
      <c r="LAC72" s="4305"/>
      <c r="LAD72" s="4306"/>
      <c r="LAE72" s="4305"/>
      <c r="LAF72" s="4306"/>
      <c r="LAG72" s="4299"/>
      <c r="LAH72" s="4300"/>
      <c r="LAI72" s="4305"/>
      <c r="LAJ72" s="4304"/>
      <c r="LAK72" s="4299"/>
      <c r="LAL72" s="4300"/>
      <c r="LAM72" s="4301"/>
      <c r="LAN72" s="4302"/>
      <c r="LAO72" s="4299"/>
      <c r="LAP72" s="2602"/>
      <c r="LAQ72" s="4287"/>
      <c r="LAR72" s="4303"/>
      <c r="LAS72" s="4304"/>
      <c r="LAT72" s="2603"/>
      <c r="LAU72" s="4305"/>
      <c r="LAV72" s="4306"/>
      <c r="LAW72" s="4305"/>
      <c r="LAX72" s="4306"/>
      <c r="LAY72" s="4299"/>
      <c r="LAZ72" s="4300"/>
      <c r="LBA72" s="4305"/>
      <c r="LBB72" s="4304"/>
      <c r="LBC72" s="4299"/>
      <c r="LBD72" s="4300"/>
      <c r="LBE72" s="4301"/>
      <c r="LBF72" s="4302"/>
      <c r="LBG72" s="4299"/>
      <c r="LBH72" s="2602"/>
      <c r="LBI72" s="4287"/>
      <c r="LBJ72" s="4303"/>
      <c r="LBK72" s="4304"/>
      <c r="LBL72" s="2603"/>
      <c r="LBM72" s="4305"/>
      <c r="LBN72" s="4306"/>
      <c r="LBO72" s="4305"/>
      <c r="LBP72" s="4306"/>
      <c r="LBQ72" s="4299"/>
      <c r="LBR72" s="4300"/>
      <c r="LBS72" s="4305"/>
      <c r="LBT72" s="4304"/>
      <c r="LBU72" s="4299"/>
      <c r="LBV72" s="4300"/>
      <c r="LBW72" s="4301"/>
      <c r="LBX72" s="4302"/>
      <c r="LBY72" s="4299"/>
      <c r="LBZ72" s="2602"/>
      <c r="LCA72" s="4287"/>
      <c r="LCB72" s="4303"/>
      <c r="LCC72" s="4304"/>
      <c r="LCD72" s="2603"/>
      <c r="LCE72" s="4305"/>
      <c r="LCF72" s="4306"/>
      <c r="LCG72" s="4305"/>
      <c r="LCH72" s="4306"/>
      <c r="LCI72" s="4299"/>
      <c r="LCJ72" s="4300"/>
      <c r="LCK72" s="4305"/>
      <c r="LCL72" s="4304"/>
      <c r="LCM72" s="4299"/>
      <c r="LCN72" s="4300"/>
      <c r="LCO72" s="4301"/>
      <c r="LCP72" s="4302"/>
      <c r="LCQ72" s="4299"/>
      <c r="LCR72" s="2602"/>
      <c r="LCS72" s="4287"/>
      <c r="LCT72" s="4303"/>
      <c r="LCU72" s="4304"/>
      <c r="LCV72" s="2603"/>
      <c r="LCW72" s="4305"/>
      <c r="LCX72" s="4306"/>
      <c r="LCY72" s="4305"/>
      <c r="LCZ72" s="4306"/>
      <c r="LDA72" s="4299"/>
      <c r="LDB72" s="4300"/>
      <c r="LDC72" s="4305"/>
      <c r="LDD72" s="4304"/>
      <c r="LDE72" s="4299"/>
      <c r="LDF72" s="4300"/>
      <c r="LDG72" s="4301"/>
      <c r="LDH72" s="4302"/>
      <c r="LDI72" s="4299"/>
      <c r="LDJ72" s="2602"/>
      <c r="LDK72" s="4287"/>
      <c r="LDL72" s="4303"/>
      <c r="LDM72" s="4304"/>
      <c r="LDN72" s="2603"/>
      <c r="LDO72" s="4305"/>
      <c r="LDP72" s="4306"/>
      <c r="LDQ72" s="4305"/>
      <c r="LDR72" s="4306"/>
      <c r="LDS72" s="4299"/>
      <c r="LDT72" s="4300"/>
      <c r="LDU72" s="4305"/>
      <c r="LDV72" s="4304"/>
      <c r="LDW72" s="4299"/>
      <c r="LDX72" s="4300"/>
      <c r="LDY72" s="4301"/>
      <c r="LDZ72" s="4302"/>
      <c r="LEA72" s="4299"/>
      <c r="LEB72" s="2602"/>
      <c r="LEC72" s="4287"/>
      <c r="LED72" s="4303"/>
      <c r="LEE72" s="4304"/>
      <c r="LEF72" s="2603"/>
      <c r="LEG72" s="4305"/>
      <c r="LEH72" s="4306"/>
      <c r="LEI72" s="4305"/>
      <c r="LEJ72" s="4306"/>
      <c r="LEK72" s="4299"/>
      <c r="LEL72" s="4300"/>
      <c r="LEM72" s="4305"/>
      <c r="LEN72" s="4304"/>
      <c r="LEO72" s="4299"/>
      <c r="LEP72" s="4300"/>
      <c r="LEQ72" s="4301"/>
      <c r="LER72" s="4302"/>
      <c r="LES72" s="4299"/>
      <c r="LET72" s="2602"/>
      <c r="LEU72" s="4287"/>
      <c r="LEV72" s="4303"/>
      <c r="LEW72" s="4304"/>
      <c r="LEX72" s="2603"/>
      <c r="LEY72" s="4305"/>
      <c r="LEZ72" s="4306"/>
      <c r="LFA72" s="4305"/>
      <c r="LFB72" s="4306"/>
      <c r="LFC72" s="4299"/>
      <c r="LFD72" s="4300"/>
      <c r="LFE72" s="4305"/>
      <c r="LFF72" s="4304"/>
      <c r="LFG72" s="4299"/>
      <c r="LFH72" s="4300"/>
      <c r="LFI72" s="4301"/>
      <c r="LFJ72" s="4302"/>
      <c r="LFK72" s="4299"/>
      <c r="LFL72" s="2602"/>
      <c r="LFM72" s="4287"/>
      <c r="LFN72" s="4303"/>
      <c r="LFO72" s="4304"/>
      <c r="LFP72" s="2603"/>
      <c r="LFQ72" s="4305"/>
      <c r="LFR72" s="4306"/>
      <c r="LFS72" s="4305"/>
      <c r="LFT72" s="4306"/>
      <c r="LFU72" s="4299"/>
      <c r="LFV72" s="4300"/>
      <c r="LFW72" s="4305"/>
      <c r="LFX72" s="4304"/>
      <c r="LFY72" s="4299"/>
      <c r="LFZ72" s="4300"/>
      <c r="LGA72" s="4301"/>
      <c r="LGB72" s="4302"/>
      <c r="LGC72" s="4299"/>
      <c r="LGD72" s="2602"/>
      <c r="LGE72" s="4287"/>
      <c r="LGF72" s="4303"/>
      <c r="LGG72" s="4304"/>
      <c r="LGH72" s="2603"/>
      <c r="LGI72" s="4305"/>
      <c r="LGJ72" s="4306"/>
      <c r="LGK72" s="4305"/>
      <c r="LGL72" s="4306"/>
      <c r="LGM72" s="4299"/>
      <c r="LGN72" s="4300"/>
      <c r="LGO72" s="4305"/>
      <c r="LGP72" s="4304"/>
      <c r="LGQ72" s="4299"/>
      <c r="LGR72" s="4300"/>
      <c r="LGS72" s="4301"/>
      <c r="LGT72" s="4302"/>
      <c r="LGU72" s="4299"/>
      <c r="LGV72" s="2602"/>
      <c r="LGW72" s="4287"/>
      <c r="LGX72" s="4303"/>
      <c r="LGY72" s="4304"/>
      <c r="LGZ72" s="2603"/>
      <c r="LHA72" s="4305"/>
      <c r="LHB72" s="4306"/>
      <c r="LHC72" s="4305"/>
      <c r="LHD72" s="4306"/>
      <c r="LHE72" s="4299"/>
      <c r="LHF72" s="4300"/>
      <c r="LHG72" s="4305"/>
      <c r="LHH72" s="4304"/>
      <c r="LHI72" s="4299"/>
      <c r="LHJ72" s="4300"/>
      <c r="LHK72" s="4301"/>
      <c r="LHL72" s="4302"/>
      <c r="LHM72" s="4299"/>
      <c r="LHN72" s="2602"/>
      <c r="LHO72" s="4287"/>
      <c r="LHP72" s="4303"/>
      <c r="LHQ72" s="4304"/>
      <c r="LHR72" s="2603"/>
      <c r="LHS72" s="4305"/>
      <c r="LHT72" s="4306"/>
      <c r="LHU72" s="4305"/>
      <c r="LHV72" s="4306"/>
      <c r="LHW72" s="4299"/>
      <c r="LHX72" s="4300"/>
      <c r="LHY72" s="4305"/>
      <c r="LHZ72" s="4304"/>
      <c r="LIA72" s="4299"/>
      <c r="LIB72" s="4300"/>
      <c r="LIC72" s="4301"/>
      <c r="LID72" s="4302"/>
      <c r="LIE72" s="4299"/>
      <c r="LIF72" s="2602"/>
      <c r="LIG72" s="4287"/>
      <c r="LIH72" s="4303"/>
      <c r="LII72" s="4304"/>
      <c r="LIJ72" s="2603"/>
      <c r="LIK72" s="4305"/>
      <c r="LIL72" s="4306"/>
      <c r="LIM72" s="4305"/>
      <c r="LIN72" s="4306"/>
      <c r="LIO72" s="4299"/>
      <c r="LIP72" s="4300"/>
      <c r="LIQ72" s="4305"/>
      <c r="LIR72" s="4304"/>
      <c r="LIS72" s="4299"/>
      <c r="LIT72" s="4300"/>
      <c r="LIU72" s="4301"/>
      <c r="LIV72" s="4302"/>
      <c r="LIW72" s="4299"/>
      <c r="LIX72" s="2602"/>
      <c r="LIY72" s="4287"/>
      <c r="LIZ72" s="4303"/>
      <c r="LJA72" s="4304"/>
      <c r="LJB72" s="2603"/>
      <c r="LJC72" s="4305"/>
      <c r="LJD72" s="4306"/>
      <c r="LJE72" s="4305"/>
      <c r="LJF72" s="4306"/>
      <c r="LJG72" s="4299"/>
      <c r="LJH72" s="4300"/>
      <c r="LJI72" s="4305"/>
      <c r="LJJ72" s="4304"/>
      <c r="LJK72" s="4299"/>
      <c r="LJL72" s="4300"/>
      <c r="LJM72" s="4301"/>
      <c r="LJN72" s="4302"/>
      <c r="LJO72" s="4299"/>
      <c r="LJP72" s="2602"/>
      <c r="LJQ72" s="4287"/>
      <c r="LJR72" s="4303"/>
      <c r="LJS72" s="4304"/>
      <c r="LJT72" s="2603"/>
      <c r="LJU72" s="4305"/>
      <c r="LJV72" s="4306"/>
      <c r="LJW72" s="4305"/>
      <c r="LJX72" s="4306"/>
      <c r="LJY72" s="4299"/>
      <c r="LJZ72" s="4300"/>
      <c r="LKA72" s="4305"/>
      <c r="LKB72" s="4304"/>
      <c r="LKC72" s="4299"/>
      <c r="LKD72" s="4300"/>
      <c r="LKE72" s="4301"/>
      <c r="LKF72" s="4302"/>
      <c r="LKG72" s="4299"/>
      <c r="LKH72" s="2602"/>
      <c r="LKI72" s="4287"/>
      <c r="LKJ72" s="4303"/>
      <c r="LKK72" s="4304"/>
      <c r="LKL72" s="2603"/>
      <c r="LKM72" s="4305"/>
      <c r="LKN72" s="4306"/>
      <c r="LKO72" s="4305"/>
      <c r="LKP72" s="4306"/>
      <c r="LKQ72" s="4299"/>
      <c r="LKR72" s="4300"/>
      <c r="LKS72" s="4305"/>
      <c r="LKT72" s="4304"/>
      <c r="LKU72" s="4299"/>
      <c r="LKV72" s="4300"/>
      <c r="LKW72" s="4301"/>
      <c r="LKX72" s="4302"/>
      <c r="LKY72" s="4299"/>
      <c r="LKZ72" s="2602"/>
      <c r="LLA72" s="4287"/>
      <c r="LLB72" s="4303"/>
      <c r="LLC72" s="4304"/>
      <c r="LLD72" s="2603"/>
      <c r="LLE72" s="4305"/>
      <c r="LLF72" s="4306"/>
      <c r="LLG72" s="4305"/>
      <c r="LLH72" s="4306"/>
      <c r="LLI72" s="4299"/>
      <c r="LLJ72" s="4300"/>
      <c r="LLK72" s="4305"/>
      <c r="LLL72" s="4304"/>
      <c r="LLM72" s="4299"/>
      <c r="LLN72" s="4300"/>
      <c r="LLO72" s="4301"/>
      <c r="LLP72" s="4302"/>
      <c r="LLQ72" s="4299"/>
      <c r="LLR72" s="2602"/>
      <c r="LLS72" s="4287"/>
      <c r="LLT72" s="4303"/>
      <c r="LLU72" s="4304"/>
      <c r="LLV72" s="2603"/>
      <c r="LLW72" s="4305"/>
      <c r="LLX72" s="4306"/>
      <c r="LLY72" s="4305"/>
      <c r="LLZ72" s="4306"/>
      <c r="LMA72" s="4299"/>
      <c r="LMB72" s="4300"/>
      <c r="LMC72" s="4305"/>
      <c r="LMD72" s="4304"/>
      <c r="LME72" s="4299"/>
      <c r="LMF72" s="4300"/>
      <c r="LMG72" s="4301"/>
      <c r="LMH72" s="4302"/>
      <c r="LMI72" s="4299"/>
      <c r="LMJ72" s="2602"/>
      <c r="LMK72" s="4287"/>
      <c r="LML72" s="4303"/>
      <c r="LMM72" s="4304"/>
      <c r="LMN72" s="2603"/>
      <c r="LMO72" s="4305"/>
      <c r="LMP72" s="4306"/>
      <c r="LMQ72" s="4305"/>
      <c r="LMR72" s="4306"/>
      <c r="LMS72" s="4299"/>
      <c r="LMT72" s="4300"/>
      <c r="LMU72" s="4305"/>
      <c r="LMV72" s="4304"/>
      <c r="LMW72" s="4299"/>
      <c r="LMX72" s="4300"/>
      <c r="LMY72" s="4301"/>
      <c r="LMZ72" s="4302"/>
      <c r="LNA72" s="4299"/>
      <c r="LNB72" s="2602"/>
      <c r="LNC72" s="4287"/>
      <c r="LND72" s="4303"/>
      <c r="LNE72" s="4304"/>
      <c r="LNF72" s="2603"/>
      <c r="LNG72" s="4305"/>
      <c r="LNH72" s="4306"/>
      <c r="LNI72" s="4305"/>
      <c r="LNJ72" s="4306"/>
      <c r="LNK72" s="4299"/>
      <c r="LNL72" s="4300"/>
      <c r="LNM72" s="4305"/>
      <c r="LNN72" s="4304"/>
      <c r="LNO72" s="4299"/>
      <c r="LNP72" s="4300"/>
      <c r="LNQ72" s="4301"/>
      <c r="LNR72" s="4302"/>
      <c r="LNS72" s="4299"/>
      <c r="LNT72" s="2602"/>
      <c r="LNU72" s="4287"/>
      <c r="LNV72" s="4303"/>
      <c r="LNW72" s="4304"/>
      <c r="LNX72" s="2603"/>
      <c r="LNY72" s="4305"/>
      <c r="LNZ72" s="4306"/>
      <c r="LOA72" s="4305"/>
      <c r="LOB72" s="4306"/>
      <c r="LOC72" s="4299"/>
      <c r="LOD72" s="4300"/>
      <c r="LOE72" s="4305"/>
      <c r="LOF72" s="4304"/>
      <c r="LOG72" s="4299"/>
      <c r="LOH72" s="4300"/>
      <c r="LOI72" s="4301"/>
      <c r="LOJ72" s="4302"/>
      <c r="LOK72" s="4299"/>
      <c r="LOL72" s="2602"/>
      <c r="LOM72" s="4287"/>
      <c r="LON72" s="4303"/>
      <c r="LOO72" s="4304"/>
      <c r="LOP72" s="2603"/>
      <c r="LOQ72" s="4305"/>
      <c r="LOR72" s="4306"/>
      <c r="LOS72" s="4305"/>
      <c r="LOT72" s="4306"/>
      <c r="LOU72" s="4299"/>
      <c r="LOV72" s="4300"/>
      <c r="LOW72" s="4305"/>
      <c r="LOX72" s="4304"/>
      <c r="LOY72" s="4299"/>
      <c r="LOZ72" s="4300"/>
      <c r="LPA72" s="4301"/>
      <c r="LPB72" s="4302"/>
      <c r="LPC72" s="4299"/>
      <c r="LPD72" s="2602"/>
      <c r="LPE72" s="4287"/>
      <c r="LPF72" s="4303"/>
      <c r="LPG72" s="4304"/>
      <c r="LPH72" s="2603"/>
      <c r="LPI72" s="4305"/>
      <c r="LPJ72" s="4306"/>
      <c r="LPK72" s="4305"/>
      <c r="LPL72" s="4306"/>
      <c r="LPM72" s="4299"/>
      <c r="LPN72" s="4300"/>
      <c r="LPO72" s="4305"/>
      <c r="LPP72" s="4304"/>
      <c r="LPQ72" s="4299"/>
      <c r="LPR72" s="4300"/>
      <c r="LPS72" s="4301"/>
      <c r="LPT72" s="4302"/>
      <c r="LPU72" s="4299"/>
      <c r="LPV72" s="2602"/>
      <c r="LPW72" s="4287"/>
      <c r="LPX72" s="4303"/>
      <c r="LPY72" s="4304"/>
      <c r="LPZ72" s="2603"/>
      <c r="LQA72" s="4305"/>
      <c r="LQB72" s="4306"/>
      <c r="LQC72" s="4305"/>
      <c r="LQD72" s="4306"/>
      <c r="LQE72" s="4299"/>
      <c r="LQF72" s="4300"/>
      <c r="LQG72" s="4305"/>
      <c r="LQH72" s="4304"/>
      <c r="LQI72" s="4299"/>
      <c r="LQJ72" s="4300"/>
      <c r="LQK72" s="4301"/>
      <c r="LQL72" s="4302"/>
      <c r="LQM72" s="4299"/>
      <c r="LQN72" s="2602"/>
      <c r="LQO72" s="4287"/>
      <c r="LQP72" s="4303"/>
      <c r="LQQ72" s="4304"/>
      <c r="LQR72" s="2603"/>
      <c r="LQS72" s="4305"/>
      <c r="LQT72" s="4306"/>
      <c r="LQU72" s="4305"/>
      <c r="LQV72" s="4306"/>
      <c r="LQW72" s="4299"/>
      <c r="LQX72" s="4300"/>
      <c r="LQY72" s="4305"/>
      <c r="LQZ72" s="4304"/>
      <c r="LRA72" s="4299"/>
      <c r="LRB72" s="4300"/>
      <c r="LRC72" s="4301"/>
      <c r="LRD72" s="4302"/>
      <c r="LRE72" s="4299"/>
      <c r="LRF72" s="2602"/>
      <c r="LRG72" s="4287"/>
      <c r="LRH72" s="4303"/>
      <c r="LRI72" s="4304"/>
      <c r="LRJ72" s="2603"/>
      <c r="LRK72" s="4305"/>
      <c r="LRL72" s="4306"/>
      <c r="LRM72" s="4305"/>
      <c r="LRN72" s="4306"/>
      <c r="LRO72" s="4299"/>
      <c r="LRP72" s="4300"/>
      <c r="LRQ72" s="4305"/>
      <c r="LRR72" s="4304"/>
      <c r="LRS72" s="4299"/>
      <c r="LRT72" s="4300"/>
      <c r="LRU72" s="4301"/>
      <c r="LRV72" s="4302"/>
      <c r="LRW72" s="4299"/>
      <c r="LRX72" s="2602"/>
      <c r="LRY72" s="4287"/>
      <c r="LRZ72" s="4303"/>
      <c r="LSA72" s="4304"/>
      <c r="LSB72" s="2603"/>
      <c r="LSC72" s="4305"/>
      <c r="LSD72" s="4306"/>
      <c r="LSE72" s="4305"/>
      <c r="LSF72" s="4306"/>
      <c r="LSG72" s="4299"/>
      <c r="LSH72" s="4300"/>
      <c r="LSI72" s="4305"/>
      <c r="LSJ72" s="4304"/>
      <c r="LSK72" s="4299"/>
      <c r="LSL72" s="4300"/>
      <c r="LSM72" s="4301"/>
      <c r="LSN72" s="4302"/>
      <c r="LSO72" s="4299"/>
      <c r="LSP72" s="2602"/>
      <c r="LSQ72" s="4287"/>
      <c r="LSR72" s="4303"/>
      <c r="LSS72" s="4304"/>
      <c r="LST72" s="2603"/>
      <c r="LSU72" s="4305"/>
      <c r="LSV72" s="4306"/>
      <c r="LSW72" s="4305"/>
      <c r="LSX72" s="4306"/>
      <c r="LSY72" s="4299"/>
      <c r="LSZ72" s="4300"/>
      <c r="LTA72" s="4305"/>
      <c r="LTB72" s="4304"/>
      <c r="LTC72" s="4299"/>
      <c r="LTD72" s="4300"/>
      <c r="LTE72" s="4301"/>
      <c r="LTF72" s="4302"/>
      <c r="LTG72" s="4299"/>
      <c r="LTH72" s="2602"/>
      <c r="LTI72" s="4287"/>
      <c r="LTJ72" s="4303"/>
      <c r="LTK72" s="4304"/>
      <c r="LTL72" s="2603"/>
      <c r="LTM72" s="4305"/>
      <c r="LTN72" s="4306"/>
      <c r="LTO72" s="4305"/>
      <c r="LTP72" s="4306"/>
      <c r="LTQ72" s="4299"/>
      <c r="LTR72" s="4300"/>
      <c r="LTS72" s="4305"/>
      <c r="LTT72" s="4304"/>
      <c r="LTU72" s="4299"/>
      <c r="LTV72" s="4300"/>
      <c r="LTW72" s="4301"/>
      <c r="LTX72" s="4302"/>
      <c r="LTY72" s="4299"/>
      <c r="LTZ72" s="2602"/>
      <c r="LUA72" s="4287"/>
      <c r="LUB72" s="4303"/>
      <c r="LUC72" s="4304"/>
      <c r="LUD72" s="2603"/>
      <c r="LUE72" s="4305"/>
      <c r="LUF72" s="4306"/>
      <c r="LUG72" s="4305"/>
      <c r="LUH72" s="4306"/>
      <c r="LUI72" s="4299"/>
      <c r="LUJ72" s="4300"/>
      <c r="LUK72" s="4305"/>
      <c r="LUL72" s="4304"/>
      <c r="LUM72" s="4299"/>
      <c r="LUN72" s="4300"/>
      <c r="LUO72" s="4301"/>
      <c r="LUP72" s="4302"/>
      <c r="LUQ72" s="4299"/>
      <c r="LUR72" s="2602"/>
      <c r="LUS72" s="4287"/>
      <c r="LUT72" s="4303"/>
      <c r="LUU72" s="4304"/>
      <c r="LUV72" s="2603"/>
      <c r="LUW72" s="4305"/>
      <c r="LUX72" s="4306"/>
      <c r="LUY72" s="4305"/>
      <c r="LUZ72" s="4306"/>
      <c r="LVA72" s="4299"/>
      <c r="LVB72" s="4300"/>
      <c r="LVC72" s="4305"/>
      <c r="LVD72" s="4304"/>
      <c r="LVE72" s="4299"/>
      <c r="LVF72" s="4300"/>
      <c r="LVG72" s="4301"/>
      <c r="LVH72" s="4302"/>
      <c r="LVI72" s="4299"/>
      <c r="LVJ72" s="2602"/>
      <c r="LVK72" s="4287"/>
      <c r="LVL72" s="4303"/>
      <c r="LVM72" s="4304"/>
      <c r="LVN72" s="2603"/>
      <c r="LVO72" s="4305"/>
      <c r="LVP72" s="4306"/>
      <c r="LVQ72" s="4305"/>
      <c r="LVR72" s="4306"/>
      <c r="LVS72" s="4299"/>
      <c r="LVT72" s="4300"/>
      <c r="LVU72" s="4305"/>
      <c r="LVV72" s="4304"/>
      <c r="LVW72" s="4299"/>
      <c r="LVX72" s="4300"/>
      <c r="LVY72" s="4301"/>
      <c r="LVZ72" s="4302"/>
      <c r="LWA72" s="4299"/>
      <c r="LWB72" s="2602"/>
      <c r="LWC72" s="4287"/>
      <c r="LWD72" s="4303"/>
      <c r="LWE72" s="4304"/>
      <c r="LWF72" s="2603"/>
      <c r="LWG72" s="4305"/>
      <c r="LWH72" s="4306"/>
      <c r="LWI72" s="4305"/>
      <c r="LWJ72" s="4306"/>
      <c r="LWK72" s="4299"/>
      <c r="LWL72" s="4300"/>
      <c r="LWM72" s="4305"/>
      <c r="LWN72" s="4304"/>
      <c r="LWO72" s="4299"/>
      <c r="LWP72" s="4300"/>
      <c r="LWQ72" s="4301"/>
      <c r="LWR72" s="4302"/>
      <c r="LWS72" s="4299"/>
      <c r="LWT72" s="2602"/>
      <c r="LWU72" s="4287"/>
      <c r="LWV72" s="4303"/>
      <c r="LWW72" s="4304"/>
      <c r="LWX72" s="2603"/>
      <c r="LWY72" s="4305"/>
      <c r="LWZ72" s="4306"/>
      <c r="LXA72" s="4305"/>
      <c r="LXB72" s="4306"/>
      <c r="LXC72" s="4299"/>
      <c r="LXD72" s="4300"/>
      <c r="LXE72" s="4305"/>
      <c r="LXF72" s="4304"/>
      <c r="LXG72" s="4299"/>
      <c r="LXH72" s="4300"/>
      <c r="LXI72" s="4301"/>
      <c r="LXJ72" s="4302"/>
      <c r="LXK72" s="4299"/>
      <c r="LXL72" s="2602"/>
      <c r="LXM72" s="4287"/>
      <c r="LXN72" s="4303"/>
      <c r="LXO72" s="4304"/>
      <c r="LXP72" s="2603"/>
      <c r="LXQ72" s="4305"/>
      <c r="LXR72" s="4306"/>
      <c r="LXS72" s="4305"/>
      <c r="LXT72" s="4306"/>
      <c r="LXU72" s="4299"/>
      <c r="LXV72" s="4300"/>
      <c r="LXW72" s="4305"/>
      <c r="LXX72" s="4304"/>
      <c r="LXY72" s="4299"/>
      <c r="LXZ72" s="4300"/>
      <c r="LYA72" s="4301"/>
      <c r="LYB72" s="4302"/>
      <c r="LYC72" s="4299"/>
      <c r="LYD72" s="2602"/>
      <c r="LYE72" s="4287"/>
      <c r="LYF72" s="4303"/>
      <c r="LYG72" s="4304"/>
      <c r="LYH72" s="2603"/>
      <c r="LYI72" s="4305"/>
      <c r="LYJ72" s="4306"/>
      <c r="LYK72" s="4305"/>
      <c r="LYL72" s="4306"/>
      <c r="LYM72" s="4299"/>
      <c r="LYN72" s="4300"/>
      <c r="LYO72" s="4305"/>
      <c r="LYP72" s="4304"/>
      <c r="LYQ72" s="4299"/>
      <c r="LYR72" s="4300"/>
      <c r="LYS72" s="4301"/>
      <c r="LYT72" s="4302"/>
      <c r="LYU72" s="4299"/>
      <c r="LYV72" s="2602"/>
      <c r="LYW72" s="4287"/>
      <c r="LYX72" s="4303"/>
      <c r="LYY72" s="4304"/>
      <c r="LYZ72" s="2603"/>
      <c r="LZA72" s="4305"/>
      <c r="LZB72" s="4306"/>
      <c r="LZC72" s="4305"/>
      <c r="LZD72" s="4306"/>
      <c r="LZE72" s="4299"/>
      <c r="LZF72" s="4300"/>
      <c r="LZG72" s="4305"/>
      <c r="LZH72" s="4304"/>
      <c r="LZI72" s="4299"/>
      <c r="LZJ72" s="4300"/>
      <c r="LZK72" s="4301"/>
      <c r="LZL72" s="4302"/>
      <c r="LZM72" s="4299"/>
      <c r="LZN72" s="2602"/>
      <c r="LZO72" s="4287"/>
      <c r="LZP72" s="4303"/>
      <c r="LZQ72" s="4304"/>
      <c r="LZR72" s="2603"/>
      <c r="LZS72" s="4305"/>
      <c r="LZT72" s="4306"/>
      <c r="LZU72" s="4305"/>
      <c r="LZV72" s="4306"/>
      <c r="LZW72" s="4299"/>
      <c r="LZX72" s="4300"/>
      <c r="LZY72" s="4305"/>
      <c r="LZZ72" s="4304"/>
      <c r="MAA72" s="4299"/>
      <c r="MAB72" s="4300"/>
      <c r="MAC72" s="4301"/>
      <c r="MAD72" s="4302"/>
      <c r="MAE72" s="4299"/>
      <c r="MAF72" s="2602"/>
      <c r="MAG72" s="4287"/>
      <c r="MAH72" s="4303"/>
      <c r="MAI72" s="4304"/>
      <c r="MAJ72" s="2603"/>
      <c r="MAK72" s="4305"/>
      <c r="MAL72" s="4306"/>
      <c r="MAM72" s="4305"/>
      <c r="MAN72" s="4306"/>
      <c r="MAO72" s="4299"/>
      <c r="MAP72" s="4300"/>
      <c r="MAQ72" s="4305"/>
      <c r="MAR72" s="4304"/>
      <c r="MAS72" s="4299"/>
      <c r="MAT72" s="4300"/>
      <c r="MAU72" s="4301"/>
      <c r="MAV72" s="4302"/>
      <c r="MAW72" s="4299"/>
      <c r="MAX72" s="2602"/>
      <c r="MAY72" s="4287"/>
      <c r="MAZ72" s="4303"/>
      <c r="MBA72" s="4304"/>
      <c r="MBB72" s="2603"/>
      <c r="MBC72" s="4305"/>
      <c r="MBD72" s="4306"/>
      <c r="MBE72" s="4305"/>
      <c r="MBF72" s="4306"/>
      <c r="MBG72" s="4299"/>
      <c r="MBH72" s="4300"/>
      <c r="MBI72" s="4305"/>
      <c r="MBJ72" s="4304"/>
      <c r="MBK72" s="4299"/>
      <c r="MBL72" s="4300"/>
      <c r="MBM72" s="4301"/>
      <c r="MBN72" s="4302"/>
      <c r="MBO72" s="4299"/>
      <c r="MBP72" s="2602"/>
      <c r="MBQ72" s="4287"/>
      <c r="MBR72" s="4303"/>
      <c r="MBS72" s="4304"/>
      <c r="MBT72" s="2603"/>
      <c r="MBU72" s="4305"/>
      <c r="MBV72" s="4306"/>
      <c r="MBW72" s="4305"/>
      <c r="MBX72" s="4306"/>
      <c r="MBY72" s="4299"/>
      <c r="MBZ72" s="4300"/>
      <c r="MCA72" s="4305"/>
      <c r="MCB72" s="4304"/>
      <c r="MCC72" s="4299"/>
      <c r="MCD72" s="4300"/>
      <c r="MCE72" s="4301"/>
      <c r="MCF72" s="4302"/>
      <c r="MCG72" s="4299"/>
      <c r="MCH72" s="2602"/>
      <c r="MCI72" s="4287"/>
      <c r="MCJ72" s="4303"/>
      <c r="MCK72" s="4304"/>
      <c r="MCL72" s="2603"/>
      <c r="MCM72" s="4305"/>
      <c r="MCN72" s="4306"/>
      <c r="MCO72" s="4305"/>
      <c r="MCP72" s="4306"/>
      <c r="MCQ72" s="4299"/>
      <c r="MCR72" s="4300"/>
      <c r="MCS72" s="4305"/>
      <c r="MCT72" s="4304"/>
      <c r="MCU72" s="4299"/>
      <c r="MCV72" s="4300"/>
      <c r="MCW72" s="4301"/>
      <c r="MCX72" s="4302"/>
      <c r="MCY72" s="4299"/>
      <c r="MCZ72" s="2602"/>
      <c r="MDA72" s="4287"/>
      <c r="MDB72" s="4303"/>
      <c r="MDC72" s="4304"/>
      <c r="MDD72" s="2603"/>
      <c r="MDE72" s="4305"/>
      <c r="MDF72" s="4306"/>
      <c r="MDG72" s="4305"/>
      <c r="MDH72" s="4306"/>
      <c r="MDI72" s="4299"/>
      <c r="MDJ72" s="4300"/>
      <c r="MDK72" s="4305"/>
      <c r="MDL72" s="4304"/>
      <c r="MDM72" s="4299"/>
      <c r="MDN72" s="4300"/>
      <c r="MDO72" s="4301"/>
      <c r="MDP72" s="4302"/>
      <c r="MDQ72" s="4299"/>
      <c r="MDR72" s="2602"/>
      <c r="MDS72" s="4287"/>
      <c r="MDT72" s="4303"/>
      <c r="MDU72" s="4304"/>
      <c r="MDV72" s="2603"/>
      <c r="MDW72" s="4305"/>
      <c r="MDX72" s="4306"/>
      <c r="MDY72" s="4305"/>
      <c r="MDZ72" s="4306"/>
      <c r="MEA72" s="4299"/>
      <c r="MEB72" s="4300"/>
      <c r="MEC72" s="4305"/>
      <c r="MED72" s="4304"/>
      <c r="MEE72" s="4299"/>
      <c r="MEF72" s="4300"/>
      <c r="MEG72" s="4301"/>
      <c r="MEH72" s="4302"/>
      <c r="MEI72" s="4299"/>
      <c r="MEJ72" s="2602"/>
      <c r="MEK72" s="4287"/>
      <c r="MEL72" s="4303"/>
      <c r="MEM72" s="4304"/>
      <c r="MEN72" s="2603"/>
      <c r="MEO72" s="4305"/>
      <c r="MEP72" s="4306"/>
      <c r="MEQ72" s="4305"/>
      <c r="MER72" s="4306"/>
      <c r="MES72" s="4299"/>
      <c r="MET72" s="4300"/>
      <c r="MEU72" s="4305"/>
      <c r="MEV72" s="4304"/>
      <c r="MEW72" s="4299"/>
      <c r="MEX72" s="4300"/>
      <c r="MEY72" s="4301"/>
      <c r="MEZ72" s="4302"/>
      <c r="MFA72" s="4299"/>
      <c r="MFB72" s="2602"/>
      <c r="MFC72" s="4287"/>
      <c r="MFD72" s="4303"/>
      <c r="MFE72" s="4304"/>
      <c r="MFF72" s="2603"/>
      <c r="MFG72" s="4305"/>
      <c r="MFH72" s="4306"/>
      <c r="MFI72" s="4305"/>
      <c r="MFJ72" s="4306"/>
      <c r="MFK72" s="4299"/>
      <c r="MFL72" s="4300"/>
      <c r="MFM72" s="4305"/>
      <c r="MFN72" s="4304"/>
      <c r="MFO72" s="4299"/>
      <c r="MFP72" s="4300"/>
      <c r="MFQ72" s="4301"/>
      <c r="MFR72" s="4302"/>
      <c r="MFS72" s="4299"/>
      <c r="MFT72" s="2602"/>
      <c r="MFU72" s="4287"/>
      <c r="MFV72" s="4303"/>
      <c r="MFW72" s="4304"/>
      <c r="MFX72" s="2603"/>
      <c r="MFY72" s="4305"/>
      <c r="MFZ72" s="4306"/>
      <c r="MGA72" s="4305"/>
      <c r="MGB72" s="4306"/>
      <c r="MGC72" s="4299"/>
      <c r="MGD72" s="4300"/>
      <c r="MGE72" s="4305"/>
      <c r="MGF72" s="4304"/>
      <c r="MGG72" s="4299"/>
      <c r="MGH72" s="4300"/>
      <c r="MGI72" s="4301"/>
      <c r="MGJ72" s="4302"/>
      <c r="MGK72" s="4299"/>
      <c r="MGL72" s="2602"/>
      <c r="MGM72" s="4287"/>
      <c r="MGN72" s="4303"/>
      <c r="MGO72" s="4304"/>
      <c r="MGP72" s="2603"/>
      <c r="MGQ72" s="4305"/>
      <c r="MGR72" s="4306"/>
      <c r="MGS72" s="4305"/>
      <c r="MGT72" s="4306"/>
      <c r="MGU72" s="4299"/>
      <c r="MGV72" s="4300"/>
      <c r="MGW72" s="4305"/>
      <c r="MGX72" s="4304"/>
      <c r="MGY72" s="4299"/>
      <c r="MGZ72" s="4300"/>
      <c r="MHA72" s="4301"/>
      <c r="MHB72" s="4302"/>
      <c r="MHC72" s="4299"/>
      <c r="MHD72" s="2602"/>
      <c r="MHE72" s="4287"/>
      <c r="MHF72" s="4303"/>
      <c r="MHG72" s="4304"/>
      <c r="MHH72" s="2603"/>
      <c r="MHI72" s="4305"/>
      <c r="MHJ72" s="4306"/>
      <c r="MHK72" s="4305"/>
      <c r="MHL72" s="4306"/>
      <c r="MHM72" s="4299"/>
      <c r="MHN72" s="4300"/>
      <c r="MHO72" s="4305"/>
      <c r="MHP72" s="4304"/>
      <c r="MHQ72" s="4299"/>
      <c r="MHR72" s="4300"/>
      <c r="MHS72" s="4301"/>
      <c r="MHT72" s="4302"/>
      <c r="MHU72" s="4299"/>
      <c r="MHV72" s="2602"/>
      <c r="MHW72" s="4287"/>
      <c r="MHX72" s="4303"/>
      <c r="MHY72" s="4304"/>
      <c r="MHZ72" s="2603"/>
      <c r="MIA72" s="4305"/>
      <c r="MIB72" s="4306"/>
      <c r="MIC72" s="4305"/>
      <c r="MID72" s="4306"/>
      <c r="MIE72" s="4299"/>
      <c r="MIF72" s="4300"/>
      <c r="MIG72" s="4305"/>
      <c r="MIH72" s="4304"/>
      <c r="MII72" s="4299"/>
      <c r="MIJ72" s="4300"/>
      <c r="MIK72" s="4301"/>
      <c r="MIL72" s="4302"/>
      <c r="MIM72" s="4299"/>
      <c r="MIN72" s="2602"/>
      <c r="MIO72" s="4287"/>
      <c r="MIP72" s="4303"/>
      <c r="MIQ72" s="4304"/>
      <c r="MIR72" s="2603"/>
      <c r="MIS72" s="4305"/>
      <c r="MIT72" s="4306"/>
      <c r="MIU72" s="4305"/>
      <c r="MIV72" s="4306"/>
      <c r="MIW72" s="4299"/>
      <c r="MIX72" s="4300"/>
      <c r="MIY72" s="4305"/>
      <c r="MIZ72" s="4304"/>
      <c r="MJA72" s="4299"/>
      <c r="MJB72" s="4300"/>
      <c r="MJC72" s="4301"/>
      <c r="MJD72" s="4302"/>
      <c r="MJE72" s="4299"/>
      <c r="MJF72" s="2602"/>
      <c r="MJG72" s="4287"/>
      <c r="MJH72" s="4303"/>
      <c r="MJI72" s="4304"/>
      <c r="MJJ72" s="2603"/>
      <c r="MJK72" s="4305"/>
      <c r="MJL72" s="4306"/>
      <c r="MJM72" s="4305"/>
      <c r="MJN72" s="4306"/>
      <c r="MJO72" s="4299"/>
      <c r="MJP72" s="4300"/>
      <c r="MJQ72" s="4305"/>
      <c r="MJR72" s="4304"/>
      <c r="MJS72" s="4299"/>
      <c r="MJT72" s="4300"/>
      <c r="MJU72" s="4301"/>
      <c r="MJV72" s="4302"/>
      <c r="MJW72" s="4299"/>
      <c r="MJX72" s="2602"/>
      <c r="MJY72" s="4287"/>
      <c r="MJZ72" s="4303"/>
      <c r="MKA72" s="4304"/>
      <c r="MKB72" s="2603"/>
      <c r="MKC72" s="4305"/>
      <c r="MKD72" s="4306"/>
      <c r="MKE72" s="4305"/>
      <c r="MKF72" s="4306"/>
      <c r="MKG72" s="4299"/>
      <c r="MKH72" s="4300"/>
      <c r="MKI72" s="4305"/>
      <c r="MKJ72" s="4304"/>
      <c r="MKK72" s="4299"/>
      <c r="MKL72" s="4300"/>
      <c r="MKM72" s="4301"/>
      <c r="MKN72" s="4302"/>
      <c r="MKO72" s="4299"/>
      <c r="MKP72" s="2602"/>
      <c r="MKQ72" s="4287"/>
      <c r="MKR72" s="4303"/>
      <c r="MKS72" s="4304"/>
      <c r="MKT72" s="2603"/>
      <c r="MKU72" s="4305"/>
      <c r="MKV72" s="4306"/>
      <c r="MKW72" s="4305"/>
      <c r="MKX72" s="4306"/>
      <c r="MKY72" s="4299"/>
      <c r="MKZ72" s="4300"/>
      <c r="MLA72" s="4305"/>
      <c r="MLB72" s="4304"/>
      <c r="MLC72" s="4299"/>
      <c r="MLD72" s="4300"/>
      <c r="MLE72" s="4301"/>
      <c r="MLF72" s="4302"/>
      <c r="MLG72" s="4299"/>
      <c r="MLH72" s="2602"/>
      <c r="MLI72" s="4287"/>
      <c r="MLJ72" s="4303"/>
      <c r="MLK72" s="4304"/>
      <c r="MLL72" s="2603"/>
      <c r="MLM72" s="4305"/>
      <c r="MLN72" s="4306"/>
      <c r="MLO72" s="4305"/>
      <c r="MLP72" s="4306"/>
      <c r="MLQ72" s="4299"/>
      <c r="MLR72" s="4300"/>
      <c r="MLS72" s="4305"/>
      <c r="MLT72" s="4304"/>
      <c r="MLU72" s="4299"/>
      <c r="MLV72" s="4300"/>
      <c r="MLW72" s="4301"/>
      <c r="MLX72" s="4302"/>
      <c r="MLY72" s="4299"/>
      <c r="MLZ72" s="2602"/>
      <c r="MMA72" s="4287"/>
      <c r="MMB72" s="4303"/>
      <c r="MMC72" s="4304"/>
      <c r="MMD72" s="2603"/>
      <c r="MME72" s="4305"/>
      <c r="MMF72" s="4306"/>
      <c r="MMG72" s="4305"/>
      <c r="MMH72" s="4306"/>
      <c r="MMI72" s="4299"/>
      <c r="MMJ72" s="4300"/>
      <c r="MMK72" s="4305"/>
      <c r="MML72" s="4304"/>
      <c r="MMM72" s="4299"/>
      <c r="MMN72" s="4300"/>
      <c r="MMO72" s="4301"/>
      <c r="MMP72" s="4302"/>
      <c r="MMQ72" s="4299"/>
      <c r="MMR72" s="2602"/>
      <c r="MMS72" s="4287"/>
      <c r="MMT72" s="4303"/>
      <c r="MMU72" s="4304"/>
      <c r="MMV72" s="2603"/>
      <c r="MMW72" s="4305"/>
      <c r="MMX72" s="4306"/>
      <c r="MMY72" s="4305"/>
      <c r="MMZ72" s="4306"/>
      <c r="MNA72" s="4299"/>
      <c r="MNB72" s="4300"/>
      <c r="MNC72" s="4305"/>
      <c r="MND72" s="4304"/>
      <c r="MNE72" s="4299"/>
      <c r="MNF72" s="4300"/>
      <c r="MNG72" s="4301"/>
      <c r="MNH72" s="4302"/>
      <c r="MNI72" s="4299"/>
      <c r="MNJ72" s="2602"/>
      <c r="MNK72" s="4287"/>
      <c r="MNL72" s="4303"/>
      <c r="MNM72" s="4304"/>
      <c r="MNN72" s="2603"/>
      <c r="MNO72" s="4305"/>
      <c r="MNP72" s="4306"/>
      <c r="MNQ72" s="4305"/>
      <c r="MNR72" s="4306"/>
      <c r="MNS72" s="4299"/>
      <c r="MNT72" s="4300"/>
      <c r="MNU72" s="4305"/>
      <c r="MNV72" s="4304"/>
      <c r="MNW72" s="4299"/>
      <c r="MNX72" s="4300"/>
      <c r="MNY72" s="4301"/>
      <c r="MNZ72" s="4302"/>
      <c r="MOA72" s="4299"/>
      <c r="MOB72" s="2602"/>
      <c r="MOC72" s="4287"/>
      <c r="MOD72" s="4303"/>
      <c r="MOE72" s="4304"/>
      <c r="MOF72" s="2603"/>
      <c r="MOG72" s="4305"/>
      <c r="MOH72" s="4306"/>
      <c r="MOI72" s="4305"/>
      <c r="MOJ72" s="4306"/>
      <c r="MOK72" s="4299"/>
      <c r="MOL72" s="4300"/>
      <c r="MOM72" s="4305"/>
      <c r="MON72" s="4304"/>
      <c r="MOO72" s="4299"/>
      <c r="MOP72" s="4300"/>
      <c r="MOQ72" s="4301"/>
      <c r="MOR72" s="4302"/>
      <c r="MOS72" s="4299"/>
      <c r="MOT72" s="2602"/>
      <c r="MOU72" s="4287"/>
      <c r="MOV72" s="4303"/>
      <c r="MOW72" s="4304"/>
      <c r="MOX72" s="2603"/>
      <c r="MOY72" s="4305"/>
      <c r="MOZ72" s="4306"/>
      <c r="MPA72" s="4305"/>
      <c r="MPB72" s="4306"/>
      <c r="MPC72" s="4299"/>
      <c r="MPD72" s="4300"/>
      <c r="MPE72" s="4305"/>
      <c r="MPF72" s="4304"/>
      <c r="MPG72" s="4299"/>
      <c r="MPH72" s="4300"/>
      <c r="MPI72" s="4301"/>
      <c r="MPJ72" s="4302"/>
      <c r="MPK72" s="4299"/>
      <c r="MPL72" s="2602"/>
      <c r="MPM72" s="4287"/>
      <c r="MPN72" s="4303"/>
      <c r="MPO72" s="4304"/>
      <c r="MPP72" s="2603"/>
      <c r="MPQ72" s="4305"/>
      <c r="MPR72" s="4306"/>
      <c r="MPS72" s="4305"/>
      <c r="MPT72" s="4306"/>
      <c r="MPU72" s="4299"/>
      <c r="MPV72" s="4300"/>
      <c r="MPW72" s="4305"/>
      <c r="MPX72" s="4304"/>
      <c r="MPY72" s="4299"/>
      <c r="MPZ72" s="4300"/>
      <c r="MQA72" s="4301"/>
      <c r="MQB72" s="4302"/>
      <c r="MQC72" s="4299"/>
      <c r="MQD72" s="2602"/>
      <c r="MQE72" s="4287"/>
      <c r="MQF72" s="4303"/>
      <c r="MQG72" s="4304"/>
      <c r="MQH72" s="2603"/>
      <c r="MQI72" s="4305"/>
      <c r="MQJ72" s="4306"/>
      <c r="MQK72" s="4305"/>
      <c r="MQL72" s="4306"/>
      <c r="MQM72" s="4299"/>
      <c r="MQN72" s="4300"/>
      <c r="MQO72" s="4305"/>
      <c r="MQP72" s="4304"/>
      <c r="MQQ72" s="4299"/>
      <c r="MQR72" s="4300"/>
      <c r="MQS72" s="4301"/>
      <c r="MQT72" s="4302"/>
      <c r="MQU72" s="4299"/>
      <c r="MQV72" s="2602"/>
      <c r="MQW72" s="4287"/>
      <c r="MQX72" s="4303"/>
      <c r="MQY72" s="4304"/>
      <c r="MQZ72" s="2603"/>
      <c r="MRA72" s="4305"/>
      <c r="MRB72" s="4306"/>
      <c r="MRC72" s="4305"/>
      <c r="MRD72" s="4306"/>
      <c r="MRE72" s="4299"/>
      <c r="MRF72" s="4300"/>
      <c r="MRG72" s="4305"/>
      <c r="MRH72" s="4304"/>
      <c r="MRI72" s="4299"/>
      <c r="MRJ72" s="4300"/>
      <c r="MRK72" s="4301"/>
      <c r="MRL72" s="4302"/>
      <c r="MRM72" s="4299"/>
      <c r="MRN72" s="2602"/>
      <c r="MRO72" s="4287"/>
      <c r="MRP72" s="4303"/>
      <c r="MRQ72" s="4304"/>
      <c r="MRR72" s="2603"/>
      <c r="MRS72" s="4305"/>
      <c r="MRT72" s="4306"/>
      <c r="MRU72" s="4305"/>
      <c r="MRV72" s="4306"/>
      <c r="MRW72" s="4299"/>
      <c r="MRX72" s="4300"/>
      <c r="MRY72" s="4305"/>
      <c r="MRZ72" s="4304"/>
      <c r="MSA72" s="4299"/>
      <c r="MSB72" s="4300"/>
      <c r="MSC72" s="4301"/>
      <c r="MSD72" s="4302"/>
      <c r="MSE72" s="4299"/>
      <c r="MSF72" s="2602"/>
      <c r="MSG72" s="4287"/>
      <c r="MSH72" s="4303"/>
      <c r="MSI72" s="4304"/>
      <c r="MSJ72" s="2603"/>
      <c r="MSK72" s="4305"/>
      <c r="MSL72" s="4306"/>
      <c r="MSM72" s="4305"/>
      <c r="MSN72" s="4306"/>
      <c r="MSO72" s="4299"/>
      <c r="MSP72" s="4300"/>
      <c r="MSQ72" s="4305"/>
      <c r="MSR72" s="4304"/>
      <c r="MSS72" s="4299"/>
      <c r="MST72" s="4300"/>
      <c r="MSU72" s="4301"/>
      <c r="MSV72" s="4302"/>
      <c r="MSW72" s="4299"/>
      <c r="MSX72" s="2602"/>
      <c r="MSY72" s="4287"/>
      <c r="MSZ72" s="4303"/>
      <c r="MTA72" s="4304"/>
      <c r="MTB72" s="2603"/>
      <c r="MTC72" s="4305"/>
      <c r="MTD72" s="4306"/>
      <c r="MTE72" s="4305"/>
      <c r="MTF72" s="4306"/>
      <c r="MTG72" s="4299"/>
      <c r="MTH72" s="4300"/>
      <c r="MTI72" s="4305"/>
      <c r="MTJ72" s="4304"/>
      <c r="MTK72" s="4299"/>
      <c r="MTL72" s="4300"/>
      <c r="MTM72" s="4301"/>
      <c r="MTN72" s="4302"/>
      <c r="MTO72" s="4299"/>
      <c r="MTP72" s="2602"/>
      <c r="MTQ72" s="4287"/>
      <c r="MTR72" s="4303"/>
      <c r="MTS72" s="4304"/>
      <c r="MTT72" s="2603"/>
      <c r="MTU72" s="4305"/>
      <c r="MTV72" s="4306"/>
      <c r="MTW72" s="4305"/>
      <c r="MTX72" s="4306"/>
      <c r="MTY72" s="4299"/>
      <c r="MTZ72" s="4300"/>
      <c r="MUA72" s="4305"/>
      <c r="MUB72" s="4304"/>
      <c r="MUC72" s="4299"/>
      <c r="MUD72" s="4300"/>
      <c r="MUE72" s="4301"/>
      <c r="MUF72" s="4302"/>
      <c r="MUG72" s="4299"/>
      <c r="MUH72" s="2602"/>
      <c r="MUI72" s="4287"/>
      <c r="MUJ72" s="4303"/>
      <c r="MUK72" s="4304"/>
      <c r="MUL72" s="2603"/>
      <c r="MUM72" s="4305"/>
      <c r="MUN72" s="4306"/>
      <c r="MUO72" s="4305"/>
      <c r="MUP72" s="4306"/>
      <c r="MUQ72" s="4299"/>
      <c r="MUR72" s="4300"/>
      <c r="MUS72" s="4305"/>
      <c r="MUT72" s="4304"/>
      <c r="MUU72" s="4299"/>
      <c r="MUV72" s="4300"/>
      <c r="MUW72" s="4301"/>
      <c r="MUX72" s="4302"/>
      <c r="MUY72" s="4299"/>
      <c r="MUZ72" s="2602"/>
      <c r="MVA72" s="4287"/>
      <c r="MVB72" s="4303"/>
      <c r="MVC72" s="4304"/>
      <c r="MVD72" s="2603"/>
      <c r="MVE72" s="4305"/>
      <c r="MVF72" s="4306"/>
      <c r="MVG72" s="4305"/>
      <c r="MVH72" s="4306"/>
      <c r="MVI72" s="4299"/>
      <c r="MVJ72" s="4300"/>
      <c r="MVK72" s="4305"/>
      <c r="MVL72" s="4304"/>
      <c r="MVM72" s="4299"/>
      <c r="MVN72" s="4300"/>
      <c r="MVO72" s="4301"/>
      <c r="MVP72" s="4302"/>
      <c r="MVQ72" s="4299"/>
      <c r="MVR72" s="2602"/>
      <c r="MVS72" s="4287"/>
      <c r="MVT72" s="4303"/>
      <c r="MVU72" s="4304"/>
      <c r="MVV72" s="2603"/>
      <c r="MVW72" s="4305"/>
      <c r="MVX72" s="4306"/>
      <c r="MVY72" s="4305"/>
      <c r="MVZ72" s="4306"/>
      <c r="MWA72" s="4299"/>
      <c r="MWB72" s="4300"/>
      <c r="MWC72" s="4305"/>
      <c r="MWD72" s="4304"/>
      <c r="MWE72" s="4299"/>
      <c r="MWF72" s="4300"/>
      <c r="MWG72" s="4301"/>
      <c r="MWH72" s="4302"/>
      <c r="MWI72" s="4299"/>
      <c r="MWJ72" s="2602"/>
      <c r="MWK72" s="4287"/>
      <c r="MWL72" s="4303"/>
      <c r="MWM72" s="4304"/>
      <c r="MWN72" s="2603"/>
      <c r="MWO72" s="4305"/>
      <c r="MWP72" s="4306"/>
      <c r="MWQ72" s="4305"/>
      <c r="MWR72" s="4306"/>
      <c r="MWS72" s="4299"/>
      <c r="MWT72" s="4300"/>
      <c r="MWU72" s="4305"/>
      <c r="MWV72" s="4304"/>
      <c r="MWW72" s="4299"/>
      <c r="MWX72" s="4300"/>
      <c r="MWY72" s="4301"/>
      <c r="MWZ72" s="4302"/>
      <c r="MXA72" s="4299"/>
      <c r="MXB72" s="2602"/>
      <c r="MXC72" s="4287"/>
      <c r="MXD72" s="4303"/>
      <c r="MXE72" s="4304"/>
      <c r="MXF72" s="2603"/>
      <c r="MXG72" s="4305"/>
      <c r="MXH72" s="4306"/>
      <c r="MXI72" s="4305"/>
      <c r="MXJ72" s="4306"/>
      <c r="MXK72" s="4299"/>
      <c r="MXL72" s="4300"/>
      <c r="MXM72" s="4305"/>
      <c r="MXN72" s="4304"/>
      <c r="MXO72" s="4299"/>
      <c r="MXP72" s="4300"/>
      <c r="MXQ72" s="4301"/>
      <c r="MXR72" s="4302"/>
      <c r="MXS72" s="4299"/>
      <c r="MXT72" s="2602"/>
      <c r="MXU72" s="4287"/>
      <c r="MXV72" s="4303"/>
      <c r="MXW72" s="4304"/>
      <c r="MXX72" s="2603"/>
      <c r="MXY72" s="4305"/>
      <c r="MXZ72" s="4306"/>
      <c r="MYA72" s="4305"/>
      <c r="MYB72" s="4306"/>
      <c r="MYC72" s="4299"/>
      <c r="MYD72" s="4300"/>
      <c r="MYE72" s="4305"/>
      <c r="MYF72" s="4304"/>
      <c r="MYG72" s="4299"/>
      <c r="MYH72" s="4300"/>
      <c r="MYI72" s="4301"/>
      <c r="MYJ72" s="4302"/>
      <c r="MYK72" s="4299"/>
      <c r="MYL72" s="2602"/>
      <c r="MYM72" s="4287"/>
      <c r="MYN72" s="4303"/>
      <c r="MYO72" s="4304"/>
      <c r="MYP72" s="2603"/>
      <c r="MYQ72" s="4305"/>
      <c r="MYR72" s="4306"/>
      <c r="MYS72" s="4305"/>
      <c r="MYT72" s="4306"/>
      <c r="MYU72" s="4299"/>
      <c r="MYV72" s="4300"/>
      <c r="MYW72" s="4305"/>
      <c r="MYX72" s="4304"/>
      <c r="MYY72" s="4299"/>
      <c r="MYZ72" s="4300"/>
      <c r="MZA72" s="4301"/>
      <c r="MZB72" s="4302"/>
      <c r="MZC72" s="4299"/>
      <c r="MZD72" s="2602"/>
      <c r="MZE72" s="4287"/>
      <c r="MZF72" s="4303"/>
      <c r="MZG72" s="4304"/>
      <c r="MZH72" s="2603"/>
      <c r="MZI72" s="4305"/>
      <c r="MZJ72" s="4306"/>
      <c r="MZK72" s="4305"/>
      <c r="MZL72" s="4306"/>
      <c r="MZM72" s="4299"/>
      <c r="MZN72" s="4300"/>
      <c r="MZO72" s="4305"/>
      <c r="MZP72" s="4304"/>
      <c r="MZQ72" s="4299"/>
      <c r="MZR72" s="4300"/>
      <c r="MZS72" s="4301"/>
      <c r="MZT72" s="4302"/>
      <c r="MZU72" s="4299"/>
      <c r="MZV72" s="2602"/>
      <c r="MZW72" s="4287"/>
      <c r="MZX72" s="4303"/>
      <c r="MZY72" s="4304"/>
      <c r="MZZ72" s="2603"/>
      <c r="NAA72" s="4305"/>
      <c r="NAB72" s="4306"/>
      <c r="NAC72" s="4305"/>
      <c r="NAD72" s="4306"/>
      <c r="NAE72" s="4299"/>
      <c r="NAF72" s="4300"/>
      <c r="NAG72" s="4305"/>
      <c r="NAH72" s="4304"/>
      <c r="NAI72" s="4299"/>
      <c r="NAJ72" s="4300"/>
      <c r="NAK72" s="4301"/>
      <c r="NAL72" s="4302"/>
      <c r="NAM72" s="4299"/>
      <c r="NAN72" s="2602"/>
      <c r="NAO72" s="4287"/>
      <c r="NAP72" s="4303"/>
      <c r="NAQ72" s="4304"/>
      <c r="NAR72" s="2603"/>
      <c r="NAS72" s="4305"/>
      <c r="NAT72" s="4306"/>
      <c r="NAU72" s="4305"/>
      <c r="NAV72" s="4306"/>
      <c r="NAW72" s="4299"/>
      <c r="NAX72" s="4300"/>
      <c r="NAY72" s="4305"/>
      <c r="NAZ72" s="4304"/>
      <c r="NBA72" s="4299"/>
      <c r="NBB72" s="4300"/>
      <c r="NBC72" s="4301"/>
      <c r="NBD72" s="4302"/>
      <c r="NBE72" s="4299"/>
      <c r="NBF72" s="2602"/>
      <c r="NBG72" s="4287"/>
      <c r="NBH72" s="4303"/>
      <c r="NBI72" s="4304"/>
      <c r="NBJ72" s="2603"/>
      <c r="NBK72" s="4305"/>
      <c r="NBL72" s="4306"/>
      <c r="NBM72" s="4305"/>
      <c r="NBN72" s="4306"/>
      <c r="NBO72" s="4299"/>
      <c r="NBP72" s="4300"/>
      <c r="NBQ72" s="4305"/>
      <c r="NBR72" s="4304"/>
      <c r="NBS72" s="4299"/>
      <c r="NBT72" s="4300"/>
      <c r="NBU72" s="4301"/>
      <c r="NBV72" s="4302"/>
      <c r="NBW72" s="4299"/>
      <c r="NBX72" s="2602"/>
      <c r="NBY72" s="4287"/>
      <c r="NBZ72" s="4303"/>
      <c r="NCA72" s="4304"/>
      <c r="NCB72" s="2603"/>
      <c r="NCC72" s="4305"/>
      <c r="NCD72" s="4306"/>
      <c r="NCE72" s="4305"/>
      <c r="NCF72" s="4306"/>
      <c r="NCG72" s="4299"/>
      <c r="NCH72" s="4300"/>
      <c r="NCI72" s="4305"/>
      <c r="NCJ72" s="4304"/>
      <c r="NCK72" s="4299"/>
      <c r="NCL72" s="4300"/>
      <c r="NCM72" s="4301"/>
      <c r="NCN72" s="4302"/>
      <c r="NCO72" s="4299"/>
      <c r="NCP72" s="2602"/>
      <c r="NCQ72" s="4287"/>
      <c r="NCR72" s="4303"/>
      <c r="NCS72" s="4304"/>
      <c r="NCT72" s="2603"/>
      <c r="NCU72" s="4305"/>
      <c r="NCV72" s="4306"/>
      <c r="NCW72" s="4305"/>
      <c r="NCX72" s="4306"/>
      <c r="NCY72" s="4299"/>
      <c r="NCZ72" s="4300"/>
      <c r="NDA72" s="4305"/>
      <c r="NDB72" s="4304"/>
      <c r="NDC72" s="4299"/>
      <c r="NDD72" s="4300"/>
      <c r="NDE72" s="4301"/>
      <c r="NDF72" s="4302"/>
      <c r="NDG72" s="4299"/>
      <c r="NDH72" s="2602"/>
      <c r="NDI72" s="4287"/>
      <c r="NDJ72" s="4303"/>
      <c r="NDK72" s="4304"/>
      <c r="NDL72" s="2603"/>
      <c r="NDM72" s="4305"/>
      <c r="NDN72" s="4306"/>
      <c r="NDO72" s="4305"/>
      <c r="NDP72" s="4306"/>
      <c r="NDQ72" s="4299"/>
      <c r="NDR72" s="4300"/>
      <c r="NDS72" s="4305"/>
      <c r="NDT72" s="4304"/>
      <c r="NDU72" s="4299"/>
      <c r="NDV72" s="4300"/>
      <c r="NDW72" s="4301"/>
      <c r="NDX72" s="4302"/>
      <c r="NDY72" s="4299"/>
      <c r="NDZ72" s="2602"/>
      <c r="NEA72" s="4287"/>
      <c r="NEB72" s="4303"/>
      <c r="NEC72" s="4304"/>
      <c r="NED72" s="2603"/>
      <c r="NEE72" s="4305"/>
      <c r="NEF72" s="4306"/>
      <c r="NEG72" s="4305"/>
      <c r="NEH72" s="4306"/>
      <c r="NEI72" s="4299"/>
      <c r="NEJ72" s="4300"/>
      <c r="NEK72" s="4305"/>
      <c r="NEL72" s="4304"/>
      <c r="NEM72" s="4299"/>
      <c r="NEN72" s="4300"/>
      <c r="NEO72" s="4301"/>
      <c r="NEP72" s="4302"/>
      <c r="NEQ72" s="4299"/>
      <c r="NER72" s="2602"/>
      <c r="NES72" s="4287"/>
      <c r="NET72" s="4303"/>
      <c r="NEU72" s="4304"/>
      <c r="NEV72" s="2603"/>
      <c r="NEW72" s="4305"/>
      <c r="NEX72" s="4306"/>
      <c r="NEY72" s="4305"/>
      <c r="NEZ72" s="4306"/>
      <c r="NFA72" s="4299"/>
      <c r="NFB72" s="4300"/>
      <c r="NFC72" s="4305"/>
      <c r="NFD72" s="4304"/>
      <c r="NFE72" s="4299"/>
      <c r="NFF72" s="4300"/>
      <c r="NFG72" s="4301"/>
      <c r="NFH72" s="4302"/>
      <c r="NFI72" s="4299"/>
      <c r="NFJ72" s="2602"/>
      <c r="NFK72" s="4287"/>
      <c r="NFL72" s="4303"/>
      <c r="NFM72" s="4304"/>
      <c r="NFN72" s="2603"/>
      <c r="NFO72" s="4305"/>
      <c r="NFP72" s="4306"/>
      <c r="NFQ72" s="4305"/>
      <c r="NFR72" s="4306"/>
      <c r="NFS72" s="4299"/>
      <c r="NFT72" s="4300"/>
      <c r="NFU72" s="4305"/>
      <c r="NFV72" s="4304"/>
      <c r="NFW72" s="4299"/>
      <c r="NFX72" s="4300"/>
      <c r="NFY72" s="4301"/>
      <c r="NFZ72" s="4302"/>
      <c r="NGA72" s="4299"/>
      <c r="NGB72" s="2602"/>
      <c r="NGC72" s="4287"/>
      <c r="NGD72" s="4303"/>
      <c r="NGE72" s="4304"/>
      <c r="NGF72" s="2603"/>
      <c r="NGG72" s="4305"/>
      <c r="NGH72" s="4306"/>
      <c r="NGI72" s="4305"/>
      <c r="NGJ72" s="4306"/>
      <c r="NGK72" s="4299"/>
      <c r="NGL72" s="4300"/>
      <c r="NGM72" s="4305"/>
      <c r="NGN72" s="4304"/>
      <c r="NGO72" s="4299"/>
      <c r="NGP72" s="4300"/>
      <c r="NGQ72" s="4301"/>
      <c r="NGR72" s="4302"/>
      <c r="NGS72" s="4299"/>
      <c r="NGT72" s="2602"/>
      <c r="NGU72" s="4287"/>
      <c r="NGV72" s="4303"/>
      <c r="NGW72" s="4304"/>
      <c r="NGX72" s="2603"/>
      <c r="NGY72" s="4305"/>
      <c r="NGZ72" s="4306"/>
      <c r="NHA72" s="4305"/>
      <c r="NHB72" s="4306"/>
      <c r="NHC72" s="4299"/>
      <c r="NHD72" s="4300"/>
      <c r="NHE72" s="4305"/>
      <c r="NHF72" s="4304"/>
      <c r="NHG72" s="4299"/>
      <c r="NHH72" s="4300"/>
      <c r="NHI72" s="4301"/>
      <c r="NHJ72" s="4302"/>
      <c r="NHK72" s="4299"/>
      <c r="NHL72" s="2602"/>
      <c r="NHM72" s="4287"/>
      <c r="NHN72" s="4303"/>
      <c r="NHO72" s="4304"/>
      <c r="NHP72" s="2603"/>
      <c r="NHQ72" s="4305"/>
      <c r="NHR72" s="4306"/>
      <c r="NHS72" s="4305"/>
      <c r="NHT72" s="4306"/>
      <c r="NHU72" s="4299"/>
      <c r="NHV72" s="4300"/>
      <c r="NHW72" s="4305"/>
      <c r="NHX72" s="4304"/>
      <c r="NHY72" s="4299"/>
      <c r="NHZ72" s="4300"/>
      <c r="NIA72" s="4301"/>
      <c r="NIB72" s="4302"/>
      <c r="NIC72" s="4299"/>
      <c r="NID72" s="2602"/>
      <c r="NIE72" s="4287"/>
      <c r="NIF72" s="4303"/>
      <c r="NIG72" s="4304"/>
      <c r="NIH72" s="2603"/>
      <c r="NII72" s="4305"/>
      <c r="NIJ72" s="4306"/>
      <c r="NIK72" s="4305"/>
      <c r="NIL72" s="4306"/>
      <c r="NIM72" s="4299"/>
      <c r="NIN72" s="4300"/>
      <c r="NIO72" s="4305"/>
      <c r="NIP72" s="4304"/>
      <c r="NIQ72" s="4299"/>
      <c r="NIR72" s="4300"/>
      <c r="NIS72" s="4301"/>
      <c r="NIT72" s="4302"/>
      <c r="NIU72" s="4299"/>
      <c r="NIV72" s="2602"/>
      <c r="NIW72" s="4287"/>
      <c r="NIX72" s="4303"/>
      <c r="NIY72" s="4304"/>
      <c r="NIZ72" s="2603"/>
      <c r="NJA72" s="4305"/>
      <c r="NJB72" s="4306"/>
      <c r="NJC72" s="4305"/>
      <c r="NJD72" s="4306"/>
      <c r="NJE72" s="4299"/>
      <c r="NJF72" s="4300"/>
      <c r="NJG72" s="4305"/>
      <c r="NJH72" s="4304"/>
      <c r="NJI72" s="4299"/>
      <c r="NJJ72" s="4300"/>
      <c r="NJK72" s="4301"/>
      <c r="NJL72" s="4302"/>
      <c r="NJM72" s="4299"/>
      <c r="NJN72" s="2602"/>
      <c r="NJO72" s="4287"/>
      <c r="NJP72" s="4303"/>
      <c r="NJQ72" s="4304"/>
      <c r="NJR72" s="2603"/>
      <c r="NJS72" s="4305"/>
      <c r="NJT72" s="4306"/>
      <c r="NJU72" s="4305"/>
      <c r="NJV72" s="4306"/>
      <c r="NJW72" s="4299"/>
      <c r="NJX72" s="4300"/>
      <c r="NJY72" s="4305"/>
      <c r="NJZ72" s="4304"/>
      <c r="NKA72" s="4299"/>
      <c r="NKB72" s="4300"/>
      <c r="NKC72" s="4301"/>
      <c r="NKD72" s="4302"/>
      <c r="NKE72" s="4299"/>
      <c r="NKF72" s="2602"/>
      <c r="NKG72" s="4287"/>
      <c r="NKH72" s="4303"/>
      <c r="NKI72" s="4304"/>
      <c r="NKJ72" s="2603"/>
      <c r="NKK72" s="4305"/>
      <c r="NKL72" s="4306"/>
      <c r="NKM72" s="4305"/>
      <c r="NKN72" s="4306"/>
      <c r="NKO72" s="4299"/>
      <c r="NKP72" s="4300"/>
      <c r="NKQ72" s="4305"/>
      <c r="NKR72" s="4304"/>
      <c r="NKS72" s="4299"/>
      <c r="NKT72" s="4300"/>
      <c r="NKU72" s="4301"/>
      <c r="NKV72" s="4302"/>
      <c r="NKW72" s="4299"/>
      <c r="NKX72" s="2602"/>
      <c r="NKY72" s="4287"/>
      <c r="NKZ72" s="4303"/>
      <c r="NLA72" s="4304"/>
      <c r="NLB72" s="2603"/>
      <c r="NLC72" s="4305"/>
      <c r="NLD72" s="4306"/>
      <c r="NLE72" s="4305"/>
      <c r="NLF72" s="4306"/>
      <c r="NLG72" s="4299"/>
      <c r="NLH72" s="4300"/>
      <c r="NLI72" s="4305"/>
      <c r="NLJ72" s="4304"/>
      <c r="NLK72" s="4299"/>
      <c r="NLL72" s="4300"/>
      <c r="NLM72" s="4301"/>
      <c r="NLN72" s="4302"/>
      <c r="NLO72" s="4299"/>
      <c r="NLP72" s="2602"/>
      <c r="NLQ72" s="4287"/>
      <c r="NLR72" s="4303"/>
      <c r="NLS72" s="4304"/>
      <c r="NLT72" s="2603"/>
      <c r="NLU72" s="4305"/>
      <c r="NLV72" s="4306"/>
      <c r="NLW72" s="4305"/>
      <c r="NLX72" s="4306"/>
      <c r="NLY72" s="4299"/>
      <c r="NLZ72" s="4300"/>
      <c r="NMA72" s="4305"/>
      <c r="NMB72" s="4304"/>
      <c r="NMC72" s="4299"/>
      <c r="NMD72" s="4300"/>
      <c r="NME72" s="4301"/>
      <c r="NMF72" s="4302"/>
      <c r="NMG72" s="4299"/>
      <c r="NMH72" s="2602"/>
      <c r="NMI72" s="4287"/>
      <c r="NMJ72" s="4303"/>
      <c r="NMK72" s="4304"/>
      <c r="NML72" s="2603"/>
      <c r="NMM72" s="4305"/>
      <c r="NMN72" s="4306"/>
      <c r="NMO72" s="4305"/>
      <c r="NMP72" s="4306"/>
      <c r="NMQ72" s="4299"/>
      <c r="NMR72" s="4300"/>
      <c r="NMS72" s="4305"/>
      <c r="NMT72" s="4304"/>
      <c r="NMU72" s="4299"/>
      <c r="NMV72" s="4300"/>
      <c r="NMW72" s="4301"/>
      <c r="NMX72" s="4302"/>
      <c r="NMY72" s="4299"/>
      <c r="NMZ72" s="2602"/>
      <c r="NNA72" s="4287"/>
      <c r="NNB72" s="4303"/>
      <c r="NNC72" s="4304"/>
      <c r="NND72" s="2603"/>
      <c r="NNE72" s="4305"/>
      <c r="NNF72" s="4306"/>
      <c r="NNG72" s="4305"/>
      <c r="NNH72" s="4306"/>
      <c r="NNI72" s="4299"/>
      <c r="NNJ72" s="4300"/>
      <c r="NNK72" s="4305"/>
      <c r="NNL72" s="4304"/>
      <c r="NNM72" s="4299"/>
      <c r="NNN72" s="4300"/>
      <c r="NNO72" s="4301"/>
      <c r="NNP72" s="4302"/>
      <c r="NNQ72" s="4299"/>
      <c r="NNR72" s="2602"/>
      <c r="NNS72" s="4287"/>
      <c r="NNT72" s="4303"/>
      <c r="NNU72" s="4304"/>
      <c r="NNV72" s="2603"/>
      <c r="NNW72" s="4305"/>
      <c r="NNX72" s="4306"/>
      <c r="NNY72" s="4305"/>
      <c r="NNZ72" s="4306"/>
      <c r="NOA72" s="4299"/>
      <c r="NOB72" s="4300"/>
      <c r="NOC72" s="4305"/>
      <c r="NOD72" s="4304"/>
      <c r="NOE72" s="4299"/>
      <c r="NOF72" s="4300"/>
      <c r="NOG72" s="4301"/>
      <c r="NOH72" s="4302"/>
      <c r="NOI72" s="4299"/>
      <c r="NOJ72" s="2602"/>
      <c r="NOK72" s="4287"/>
      <c r="NOL72" s="4303"/>
      <c r="NOM72" s="4304"/>
      <c r="NON72" s="2603"/>
      <c r="NOO72" s="4305"/>
      <c r="NOP72" s="4306"/>
      <c r="NOQ72" s="4305"/>
      <c r="NOR72" s="4306"/>
      <c r="NOS72" s="4299"/>
      <c r="NOT72" s="4300"/>
      <c r="NOU72" s="4305"/>
      <c r="NOV72" s="4304"/>
      <c r="NOW72" s="4299"/>
      <c r="NOX72" s="4300"/>
      <c r="NOY72" s="4301"/>
      <c r="NOZ72" s="4302"/>
      <c r="NPA72" s="4299"/>
      <c r="NPB72" s="2602"/>
      <c r="NPC72" s="4287"/>
      <c r="NPD72" s="4303"/>
      <c r="NPE72" s="4304"/>
      <c r="NPF72" s="2603"/>
      <c r="NPG72" s="4305"/>
      <c r="NPH72" s="4306"/>
      <c r="NPI72" s="4305"/>
      <c r="NPJ72" s="4306"/>
      <c r="NPK72" s="4299"/>
      <c r="NPL72" s="4300"/>
      <c r="NPM72" s="4305"/>
      <c r="NPN72" s="4304"/>
      <c r="NPO72" s="4299"/>
      <c r="NPP72" s="4300"/>
      <c r="NPQ72" s="4301"/>
      <c r="NPR72" s="4302"/>
      <c r="NPS72" s="4299"/>
      <c r="NPT72" s="2602"/>
      <c r="NPU72" s="4287"/>
      <c r="NPV72" s="4303"/>
      <c r="NPW72" s="4304"/>
      <c r="NPX72" s="2603"/>
      <c r="NPY72" s="4305"/>
      <c r="NPZ72" s="4306"/>
      <c r="NQA72" s="4305"/>
      <c r="NQB72" s="4306"/>
      <c r="NQC72" s="4299"/>
      <c r="NQD72" s="4300"/>
      <c r="NQE72" s="4305"/>
      <c r="NQF72" s="4304"/>
      <c r="NQG72" s="4299"/>
      <c r="NQH72" s="4300"/>
      <c r="NQI72" s="4301"/>
      <c r="NQJ72" s="4302"/>
      <c r="NQK72" s="4299"/>
      <c r="NQL72" s="2602"/>
      <c r="NQM72" s="4287"/>
      <c r="NQN72" s="4303"/>
      <c r="NQO72" s="4304"/>
      <c r="NQP72" s="2603"/>
      <c r="NQQ72" s="4305"/>
      <c r="NQR72" s="4306"/>
      <c r="NQS72" s="4305"/>
      <c r="NQT72" s="4306"/>
      <c r="NQU72" s="4299"/>
      <c r="NQV72" s="4300"/>
      <c r="NQW72" s="4305"/>
      <c r="NQX72" s="4304"/>
      <c r="NQY72" s="4299"/>
      <c r="NQZ72" s="4300"/>
      <c r="NRA72" s="4301"/>
      <c r="NRB72" s="4302"/>
      <c r="NRC72" s="4299"/>
      <c r="NRD72" s="2602"/>
      <c r="NRE72" s="4287"/>
      <c r="NRF72" s="4303"/>
      <c r="NRG72" s="4304"/>
      <c r="NRH72" s="2603"/>
      <c r="NRI72" s="4305"/>
      <c r="NRJ72" s="4306"/>
      <c r="NRK72" s="4305"/>
      <c r="NRL72" s="4306"/>
      <c r="NRM72" s="4299"/>
      <c r="NRN72" s="4300"/>
      <c r="NRO72" s="4305"/>
      <c r="NRP72" s="4304"/>
      <c r="NRQ72" s="4299"/>
      <c r="NRR72" s="4300"/>
      <c r="NRS72" s="4301"/>
      <c r="NRT72" s="4302"/>
      <c r="NRU72" s="4299"/>
      <c r="NRV72" s="2602"/>
      <c r="NRW72" s="4287"/>
      <c r="NRX72" s="4303"/>
      <c r="NRY72" s="4304"/>
      <c r="NRZ72" s="2603"/>
      <c r="NSA72" s="4305"/>
      <c r="NSB72" s="4306"/>
      <c r="NSC72" s="4305"/>
      <c r="NSD72" s="4306"/>
      <c r="NSE72" s="4299"/>
      <c r="NSF72" s="4300"/>
      <c r="NSG72" s="4305"/>
      <c r="NSH72" s="4304"/>
      <c r="NSI72" s="4299"/>
      <c r="NSJ72" s="4300"/>
      <c r="NSK72" s="4301"/>
      <c r="NSL72" s="4302"/>
      <c r="NSM72" s="4299"/>
      <c r="NSN72" s="2602"/>
      <c r="NSO72" s="4287"/>
      <c r="NSP72" s="4303"/>
      <c r="NSQ72" s="4304"/>
      <c r="NSR72" s="2603"/>
      <c r="NSS72" s="4305"/>
      <c r="NST72" s="4306"/>
      <c r="NSU72" s="4305"/>
      <c r="NSV72" s="4306"/>
      <c r="NSW72" s="4299"/>
      <c r="NSX72" s="4300"/>
      <c r="NSY72" s="4305"/>
      <c r="NSZ72" s="4304"/>
      <c r="NTA72" s="4299"/>
      <c r="NTB72" s="4300"/>
      <c r="NTC72" s="4301"/>
      <c r="NTD72" s="4302"/>
      <c r="NTE72" s="4299"/>
      <c r="NTF72" s="2602"/>
      <c r="NTG72" s="4287"/>
      <c r="NTH72" s="4303"/>
      <c r="NTI72" s="4304"/>
      <c r="NTJ72" s="2603"/>
      <c r="NTK72" s="4305"/>
      <c r="NTL72" s="4306"/>
      <c r="NTM72" s="4305"/>
      <c r="NTN72" s="4306"/>
      <c r="NTO72" s="4299"/>
      <c r="NTP72" s="4300"/>
      <c r="NTQ72" s="4305"/>
      <c r="NTR72" s="4304"/>
      <c r="NTS72" s="4299"/>
      <c r="NTT72" s="4300"/>
      <c r="NTU72" s="4301"/>
      <c r="NTV72" s="4302"/>
      <c r="NTW72" s="4299"/>
      <c r="NTX72" s="2602"/>
      <c r="NTY72" s="4287"/>
      <c r="NTZ72" s="4303"/>
      <c r="NUA72" s="4304"/>
      <c r="NUB72" s="2603"/>
      <c r="NUC72" s="4305"/>
      <c r="NUD72" s="4306"/>
      <c r="NUE72" s="4305"/>
      <c r="NUF72" s="4306"/>
      <c r="NUG72" s="4299"/>
      <c r="NUH72" s="4300"/>
      <c r="NUI72" s="4305"/>
      <c r="NUJ72" s="4304"/>
      <c r="NUK72" s="4299"/>
      <c r="NUL72" s="4300"/>
      <c r="NUM72" s="4301"/>
      <c r="NUN72" s="4302"/>
      <c r="NUO72" s="4299"/>
      <c r="NUP72" s="2602"/>
      <c r="NUQ72" s="4287"/>
      <c r="NUR72" s="4303"/>
      <c r="NUS72" s="4304"/>
      <c r="NUT72" s="2603"/>
      <c r="NUU72" s="4305"/>
      <c r="NUV72" s="4306"/>
      <c r="NUW72" s="4305"/>
      <c r="NUX72" s="4306"/>
      <c r="NUY72" s="4299"/>
      <c r="NUZ72" s="4300"/>
      <c r="NVA72" s="4305"/>
      <c r="NVB72" s="4304"/>
      <c r="NVC72" s="4299"/>
      <c r="NVD72" s="4300"/>
      <c r="NVE72" s="4301"/>
      <c r="NVF72" s="4302"/>
      <c r="NVG72" s="4299"/>
      <c r="NVH72" s="2602"/>
      <c r="NVI72" s="4287"/>
      <c r="NVJ72" s="4303"/>
      <c r="NVK72" s="4304"/>
      <c r="NVL72" s="2603"/>
      <c r="NVM72" s="4305"/>
      <c r="NVN72" s="4306"/>
      <c r="NVO72" s="4305"/>
      <c r="NVP72" s="4306"/>
      <c r="NVQ72" s="4299"/>
      <c r="NVR72" s="4300"/>
      <c r="NVS72" s="4305"/>
      <c r="NVT72" s="4304"/>
      <c r="NVU72" s="4299"/>
      <c r="NVV72" s="4300"/>
      <c r="NVW72" s="4301"/>
      <c r="NVX72" s="4302"/>
      <c r="NVY72" s="4299"/>
      <c r="NVZ72" s="2602"/>
      <c r="NWA72" s="4287"/>
      <c r="NWB72" s="4303"/>
      <c r="NWC72" s="4304"/>
      <c r="NWD72" s="2603"/>
      <c r="NWE72" s="4305"/>
      <c r="NWF72" s="4306"/>
      <c r="NWG72" s="4305"/>
      <c r="NWH72" s="4306"/>
      <c r="NWI72" s="4299"/>
      <c r="NWJ72" s="4300"/>
      <c r="NWK72" s="4305"/>
      <c r="NWL72" s="4304"/>
      <c r="NWM72" s="4299"/>
      <c r="NWN72" s="4300"/>
      <c r="NWO72" s="4301"/>
      <c r="NWP72" s="4302"/>
      <c r="NWQ72" s="4299"/>
      <c r="NWR72" s="2602"/>
      <c r="NWS72" s="4287"/>
      <c r="NWT72" s="4303"/>
      <c r="NWU72" s="4304"/>
      <c r="NWV72" s="2603"/>
      <c r="NWW72" s="4305"/>
      <c r="NWX72" s="4306"/>
      <c r="NWY72" s="4305"/>
      <c r="NWZ72" s="4306"/>
      <c r="NXA72" s="4299"/>
      <c r="NXB72" s="4300"/>
      <c r="NXC72" s="4305"/>
      <c r="NXD72" s="4304"/>
      <c r="NXE72" s="4299"/>
      <c r="NXF72" s="4300"/>
      <c r="NXG72" s="4301"/>
      <c r="NXH72" s="4302"/>
      <c r="NXI72" s="4299"/>
      <c r="NXJ72" s="2602"/>
      <c r="NXK72" s="4287"/>
      <c r="NXL72" s="4303"/>
      <c r="NXM72" s="4304"/>
      <c r="NXN72" s="2603"/>
      <c r="NXO72" s="4305"/>
      <c r="NXP72" s="4306"/>
      <c r="NXQ72" s="4305"/>
      <c r="NXR72" s="4306"/>
      <c r="NXS72" s="4299"/>
      <c r="NXT72" s="4300"/>
      <c r="NXU72" s="4305"/>
      <c r="NXV72" s="4304"/>
      <c r="NXW72" s="4299"/>
      <c r="NXX72" s="4300"/>
      <c r="NXY72" s="4301"/>
      <c r="NXZ72" s="4302"/>
      <c r="NYA72" s="4299"/>
      <c r="NYB72" s="2602"/>
      <c r="NYC72" s="4287"/>
      <c r="NYD72" s="4303"/>
      <c r="NYE72" s="4304"/>
      <c r="NYF72" s="2603"/>
      <c r="NYG72" s="4305"/>
      <c r="NYH72" s="4306"/>
      <c r="NYI72" s="4305"/>
      <c r="NYJ72" s="4306"/>
      <c r="NYK72" s="4299"/>
      <c r="NYL72" s="4300"/>
      <c r="NYM72" s="4305"/>
      <c r="NYN72" s="4304"/>
      <c r="NYO72" s="4299"/>
      <c r="NYP72" s="4300"/>
      <c r="NYQ72" s="4301"/>
      <c r="NYR72" s="4302"/>
      <c r="NYS72" s="4299"/>
      <c r="NYT72" s="2602"/>
      <c r="NYU72" s="4287"/>
      <c r="NYV72" s="4303"/>
      <c r="NYW72" s="4304"/>
      <c r="NYX72" s="2603"/>
      <c r="NYY72" s="4305"/>
      <c r="NYZ72" s="4306"/>
      <c r="NZA72" s="4305"/>
      <c r="NZB72" s="4306"/>
      <c r="NZC72" s="4299"/>
      <c r="NZD72" s="4300"/>
      <c r="NZE72" s="4305"/>
      <c r="NZF72" s="4304"/>
      <c r="NZG72" s="4299"/>
      <c r="NZH72" s="4300"/>
      <c r="NZI72" s="4301"/>
      <c r="NZJ72" s="4302"/>
      <c r="NZK72" s="4299"/>
      <c r="NZL72" s="2602"/>
      <c r="NZM72" s="4287"/>
      <c r="NZN72" s="4303"/>
      <c r="NZO72" s="4304"/>
      <c r="NZP72" s="2603"/>
      <c r="NZQ72" s="4305"/>
      <c r="NZR72" s="4306"/>
      <c r="NZS72" s="4305"/>
      <c r="NZT72" s="4306"/>
      <c r="NZU72" s="4299"/>
      <c r="NZV72" s="4300"/>
      <c r="NZW72" s="4305"/>
      <c r="NZX72" s="4304"/>
      <c r="NZY72" s="4299"/>
      <c r="NZZ72" s="4300"/>
      <c r="OAA72" s="4301"/>
      <c r="OAB72" s="4302"/>
      <c r="OAC72" s="4299"/>
      <c r="OAD72" s="2602"/>
      <c r="OAE72" s="4287"/>
      <c r="OAF72" s="4303"/>
      <c r="OAG72" s="4304"/>
      <c r="OAH72" s="2603"/>
      <c r="OAI72" s="4305"/>
      <c r="OAJ72" s="4306"/>
      <c r="OAK72" s="4305"/>
      <c r="OAL72" s="4306"/>
      <c r="OAM72" s="4299"/>
      <c r="OAN72" s="4300"/>
      <c r="OAO72" s="4305"/>
      <c r="OAP72" s="4304"/>
      <c r="OAQ72" s="4299"/>
      <c r="OAR72" s="4300"/>
      <c r="OAS72" s="4301"/>
      <c r="OAT72" s="4302"/>
      <c r="OAU72" s="4299"/>
      <c r="OAV72" s="2602"/>
      <c r="OAW72" s="4287"/>
      <c r="OAX72" s="4303"/>
      <c r="OAY72" s="4304"/>
      <c r="OAZ72" s="2603"/>
      <c r="OBA72" s="4305"/>
      <c r="OBB72" s="4306"/>
      <c r="OBC72" s="4305"/>
      <c r="OBD72" s="4306"/>
      <c r="OBE72" s="4299"/>
      <c r="OBF72" s="4300"/>
      <c r="OBG72" s="4305"/>
      <c r="OBH72" s="4304"/>
      <c r="OBI72" s="4299"/>
      <c r="OBJ72" s="4300"/>
      <c r="OBK72" s="4301"/>
      <c r="OBL72" s="4302"/>
      <c r="OBM72" s="4299"/>
      <c r="OBN72" s="2602"/>
      <c r="OBO72" s="4287"/>
      <c r="OBP72" s="4303"/>
      <c r="OBQ72" s="4304"/>
      <c r="OBR72" s="2603"/>
      <c r="OBS72" s="4305"/>
      <c r="OBT72" s="4306"/>
      <c r="OBU72" s="4305"/>
      <c r="OBV72" s="4306"/>
      <c r="OBW72" s="4299"/>
      <c r="OBX72" s="4300"/>
      <c r="OBY72" s="4305"/>
      <c r="OBZ72" s="4304"/>
      <c r="OCA72" s="4299"/>
      <c r="OCB72" s="4300"/>
      <c r="OCC72" s="4301"/>
      <c r="OCD72" s="4302"/>
      <c r="OCE72" s="4299"/>
      <c r="OCF72" s="2602"/>
      <c r="OCG72" s="4287"/>
      <c r="OCH72" s="4303"/>
      <c r="OCI72" s="4304"/>
      <c r="OCJ72" s="2603"/>
      <c r="OCK72" s="4305"/>
      <c r="OCL72" s="4306"/>
      <c r="OCM72" s="4305"/>
      <c r="OCN72" s="4306"/>
      <c r="OCO72" s="4299"/>
      <c r="OCP72" s="4300"/>
      <c r="OCQ72" s="4305"/>
      <c r="OCR72" s="4304"/>
      <c r="OCS72" s="4299"/>
      <c r="OCT72" s="4300"/>
      <c r="OCU72" s="4301"/>
      <c r="OCV72" s="4302"/>
      <c r="OCW72" s="4299"/>
      <c r="OCX72" s="2602"/>
      <c r="OCY72" s="4287"/>
      <c r="OCZ72" s="4303"/>
      <c r="ODA72" s="4304"/>
      <c r="ODB72" s="2603"/>
      <c r="ODC72" s="4305"/>
      <c r="ODD72" s="4306"/>
      <c r="ODE72" s="4305"/>
      <c r="ODF72" s="4306"/>
      <c r="ODG72" s="4299"/>
      <c r="ODH72" s="4300"/>
      <c r="ODI72" s="4305"/>
      <c r="ODJ72" s="4304"/>
      <c r="ODK72" s="4299"/>
      <c r="ODL72" s="4300"/>
      <c r="ODM72" s="4301"/>
      <c r="ODN72" s="4302"/>
      <c r="ODO72" s="4299"/>
      <c r="ODP72" s="2602"/>
      <c r="ODQ72" s="4287"/>
      <c r="ODR72" s="4303"/>
      <c r="ODS72" s="4304"/>
      <c r="ODT72" s="2603"/>
      <c r="ODU72" s="4305"/>
      <c r="ODV72" s="4306"/>
      <c r="ODW72" s="4305"/>
      <c r="ODX72" s="4306"/>
      <c r="ODY72" s="4299"/>
      <c r="ODZ72" s="4300"/>
      <c r="OEA72" s="4305"/>
      <c r="OEB72" s="4304"/>
      <c r="OEC72" s="4299"/>
      <c r="OED72" s="4300"/>
      <c r="OEE72" s="4301"/>
      <c r="OEF72" s="4302"/>
      <c r="OEG72" s="4299"/>
      <c r="OEH72" s="2602"/>
      <c r="OEI72" s="4287"/>
      <c r="OEJ72" s="4303"/>
      <c r="OEK72" s="4304"/>
      <c r="OEL72" s="2603"/>
      <c r="OEM72" s="4305"/>
      <c r="OEN72" s="4306"/>
      <c r="OEO72" s="4305"/>
      <c r="OEP72" s="4306"/>
      <c r="OEQ72" s="4299"/>
      <c r="OER72" s="4300"/>
      <c r="OES72" s="4305"/>
      <c r="OET72" s="4304"/>
      <c r="OEU72" s="4299"/>
      <c r="OEV72" s="4300"/>
      <c r="OEW72" s="4301"/>
      <c r="OEX72" s="4302"/>
      <c r="OEY72" s="4299"/>
      <c r="OEZ72" s="2602"/>
      <c r="OFA72" s="4287"/>
      <c r="OFB72" s="4303"/>
      <c r="OFC72" s="4304"/>
      <c r="OFD72" s="2603"/>
      <c r="OFE72" s="4305"/>
      <c r="OFF72" s="4306"/>
      <c r="OFG72" s="4305"/>
      <c r="OFH72" s="4306"/>
      <c r="OFI72" s="4299"/>
      <c r="OFJ72" s="4300"/>
      <c r="OFK72" s="4305"/>
      <c r="OFL72" s="4304"/>
      <c r="OFM72" s="4299"/>
      <c r="OFN72" s="4300"/>
      <c r="OFO72" s="4301"/>
      <c r="OFP72" s="4302"/>
      <c r="OFQ72" s="4299"/>
      <c r="OFR72" s="2602"/>
      <c r="OFS72" s="4287"/>
      <c r="OFT72" s="4303"/>
      <c r="OFU72" s="4304"/>
      <c r="OFV72" s="2603"/>
      <c r="OFW72" s="4305"/>
      <c r="OFX72" s="4306"/>
      <c r="OFY72" s="4305"/>
      <c r="OFZ72" s="4306"/>
      <c r="OGA72" s="4299"/>
      <c r="OGB72" s="4300"/>
      <c r="OGC72" s="4305"/>
      <c r="OGD72" s="4304"/>
      <c r="OGE72" s="4299"/>
      <c r="OGF72" s="4300"/>
      <c r="OGG72" s="4301"/>
      <c r="OGH72" s="4302"/>
      <c r="OGI72" s="4299"/>
      <c r="OGJ72" s="2602"/>
      <c r="OGK72" s="4287"/>
      <c r="OGL72" s="4303"/>
      <c r="OGM72" s="4304"/>
      <c r="OGN72" s="2603"/>
      <c r="OGO72" s="4305"/>
      <c r="OGP72" s="4306"/>
      <c r="OGQ72" s="4305"/>
      <c r="OGR72" s="4306"/>
      <c r="OGS72" s="4299"/>
      <c r="OGT72" s="4300"/>
      <c r="OGU72" s="4305"/>
      <c r="OGV72" s="4304"/>
      <c r="OGW72" s="4299"/>
      <c r="OGX72" s="4300"/>
      <c r="OGY72" s="4301"/>
      <c r="OGZ72" s="4302"/>
      <c r="OHA72" s="4299"/>
      <c r="OHB72" s="2602"/>
      <c r="OHC72" s="4287"/>
      <c r="OHD72" s="4303"/>
      <c r="OHE72" s="4304"/>
      <c r="OHF72" s="2603"/>
      <c r="OHG72" s="4305"/>
      <c r="OHH72" s="4306"/>
      <c r="OHI72" s="4305"/>
      <c r="OHJ72" s="4306"/>
      <c r="OHK72" s="4299"/>
      <c r="OHL72" s="4300"/>
      <c r="OHM72" s="4305"/>
      <c r="OHN72" s="4304"/>
      <c r="OHO72" s="4299"/>
      <c r="OHP72" s="4300"/>
      <c r="OHQ72" s="4301"/>
      <c r="OHR72" s="4302"/>
      <c r="OHS72" s="4299"/>
      <c r="OHT72" s="2602"/>
      <c r="OHU72" s="4287"/>
      <c r="OHV72" s="4303"/>
      <c r="OHW72" s="4304"/>
      <c r="OHX72" s="2603"/>
      <c r="OHY72" s="4305"/>
      <c r="OHZ72" s="4306"/>
      <c r="OIA72" s="4305"/>
      <c r="OIB72" s="4306"/>
      <c r="OIC72" s="4299"/>
      <c r="OID72" s="4300"/>
      <c r="OIE72" s="4305"/>
      <c r="OIF72" s="4304"/>
      <c r="OIG72" s="4299"/>
      <c r="OIH72" s="4300"/>
      <c r="OII72" s="4301"/>
      <c r="OIJ72" s="4302"/>
      <c r="OIK72" s="4299"/>
      <c r="OIL72" s="2602"/>
      <c r="OIM72" s="4287"/>
      <c r="OIN72" s="4303"/>
      <c r="OIO72" s="4304"/>
      <c r="OIP72" s="2603"/>
      <c r="OIQ72" s="4305"/>
      <c r="OIR72" s="4306"/>
      <c r="OIS72" s="4305"/>
      <c r="OIT72" s="4306"/>
      <c r="OIU72" s="4299"/>
      <c r="OIV72" s="4300"/>
      <c r="OIW72" s="4305"/>
      <c r="OIX72" s="4304"/>
      <c r="OIY72" s="4299"/>
      <c r="OIZ72" s="4300"/>
      <c r="OJA72" s="4301"/>
      <c r="OJB72" s="4302"/>
      <c r="OJC72" s="4299"/>
      <c r="OJD72" s="2602"/>
      <c r="OJE72" s="4287"/>
      <c r="OJF72" s="4303"/>
      <c r="OJG72" s="4304"/>
      <c r="OJH72" s="2603"/>
      <c r="OJI72" s="4305"/>
      <c r="OJJ72" s="4306"/>
      <c r="OJK72" s="4305"/>
      <c r="OJL72" s="4306"/>
      <c r="OJM72" s="4299"/>
      <c r="OJN72" s="4300"/>
      <c r="OJO72" s="4305"/>
      <c r="OJP72" s="4304"/>
      <c r="OJQ72" s="4299"/>
      <c r="OJR72" s="4300"/>
      <c r="OJS72" s="4301"/>
      <c r="OJT72" s="4302"/>
      <c r="OJU72" s="4299"/>
      <c r="OJV72" s="2602"/>
      <c r="OJW72" s="4287"/>
      <c r="OJX72" s="4303"/>
      <c r="OJY72" s="4304"/>
      <c r="OJZ72" s="2603"/>
      <c r="OKA72" s="4305"/>
      <c r="OKB72" s="4306"/>
      <c r="OKC72" s="4305"/>
      <c r="OKD72" s="4306"/>
      <c r="OKE72" s="4299"/>
      <c r="OKF72" s="4300"/>
      <c r="OKG72" s="4305"/>
      <c r="OKH72" s="4304"/>
      <c r="OKI72" s="4299"/>
      <c r="OKJ72" s="4300"/>
      <c r="OKK72" s="4301"/>
      <c r="OKL72" s="4302"/>
      <c r="OKM72" s="4299"/>
      <c r="OKN72" s="2602"/>
      <c r="OKO72" s="4287"/>
      <c r="OKP72" s="4303"/>
      <c r="OKQ72" s="4304"/>
      <c r="OKR72" s="2603"/>
      <c r="OKS72" s="4305"/>
      <c r="OKT72" s="4306"/>
      <c r="OKU72" s="4305"/>
      <c r="OKV72" s="4306"/>
      <c r="OKW72" s="4299"/>
      <c r="OKX72" s="4300"/>
      <c r="OKY72" s="4305"/>
      <c r="OKZ72" s="4304"/>
      <c r="OLA72" s="4299"/>
      <c r="OLB72" s="4300"/>
      <c r="OLC72" s="4301"/>
      <c r="OLD72" s="4302"/>
      <c r="OLE72" s="4299"/>
      <c r="OLF72" s="2602"/>
      <c r="OLG72" s="4287"/>
      <c r="OLH72" s="4303"/>
      <c r="OLI72" s="4304"/>
      <c r="OLJ72" s="2603"/>
      <c r="OLK72" s="4305"/>
      <c r="OLL72" s="4306"/>
      <c r="OLM72" s="4305"/>
      <c r="OLN72" s="4306"/>
      <c r="OLO72" s="4299"/>
      <c r="OLP72" s="4300"/>
      <c r="OLQ72" s="4305"/>
      <c r="OLR72" s="4304"/>
      <c r="OLS72" s="4299"/>
      <c r="OLT72" s="4300"/>
      <c r="OLU72" s="4301"/>
      <c r="OLV72" s="4302"/>
      <c r="OLW72" s="4299"/>
      <c r="OLX72" s="2602"/>
      <c r="OLY72" s="4287"/>
      <c r="OLZ72" s="4303"/>
      <c r="OMA72" s="4304"/>
      <c r="OMB72" s="2603"/>
      <c r="OMC72" s="4305"/>
      <c r="OMD72" s="4306"/>
      <c r="OME72" s="4305"/>
      <c r="OMF72" s="4306"/>
      <c r="OMG72" s="4299"/>
      <c r="OMH72" s="4300"/>
      <c r="OMI72" s="4305"/>
      <c r="OMJ72" s="4304"/>
      <c r="OMK72" s="4299"/>
      <c r="OML72" s="4300"/>
      <c r="OMM72" s="4301"/>
      <c r="OMN72" s="4302"/>
      <c r="OMO72" s="4299"/>
      <c r="OMP72" s="2602"/>
      <c r="OMQ72" s="4287"/>
      <c r="OMR72" s="4303"/>
      <c r="OMS72" s="4304"/>
      <c r="OMT72" s="2603"/>
      <c r="OMU72" s="4305"/>
      <c r="OMV72" s="4306"/>
      <c r="OMW72" s="4305"/>
      <c r="OMX72" s="4306"/>
      <c r="OMY72" s="4299"/>
      <c r="OMZ72" s="4300"/>
      <c r="ONA72" s="4305"/>
      <c r="ONB72" s="4304"/>
      <c r="ONC72" s="4299"/>
      <c r="OND72" s="4300"/>
      <c r="ONE72" s="4301"/>
      <c r="ONF72" s="4302"/>
      <c r="ONG72" s="4299"/>
      <c r="ONH72" s="2602"/>
      <c r="ONI72" s="4287"/>
      <c r="ONJ72" s="4303"/>
      <c r="ONK72" s="4304"/>
      <c r="ONL72" s="2603"/>
      <c r="ONM72" s="4305"/>
      <c r="ONN72" s="4306"/>
      <c r="ONO72" s="4305"/>
      <c r="ONP72" s="4306"/>
      <c r="ONQ72" s="4299"/>
      <c r="ONR72" s="4300"/>
      <c r="ONS72" s="4305"/>
      <c r="ONT72" s="4304"/>
      <c r="ONU72" s="4299"/>
      <c r="ONV72" s="4300"/>
      <c r="ONW72" s="4301"/>
      <c r="ONX72" s="4302"/>
      <c r="ONY72" s="4299"/>
      <c r="ONZ72" s="2602"/>
      <c r="OOA72" s="4287"/>
      <c r="OOB72" s="4303"/>
      <c r="OOC72" s="4304"/>
      <c r="OOD72" s="2603"/>
      <c r="OOE72" s="4305"/>
      <c r="OOF72" s="4306"/>
      <c r="OOG72" s="4305"/>
      <c r="OOH72" s="4306"/>
      <c r="OOI72" s="4299"/>
      <c r="OOJ72" s="4300"/>
      <c r="OOK72" s="4305"/>
      <c r="OOL72" s="4304"/>
      <c r="OOM72" s="4299"/>
      <c r="OON72" s="4300"/>
      <c r="OOO72" s="4301"/>
      <c r="OOP72" s="4302"/>
      <c r="OOQ72" s="4299"/>
      <c r="OOR72" s="2602"/>
      <c r="OOS72" s="4287"/>
      <c r="OOT72" s="4303"/>
      <c r="OOU72" s="4304"/>
      <c r="OOV72" s="2603"/>
      <c r="OOW72" s="4305"/>
      <c r="OOX72" s="4306"/>
      <c r="OOY72" s="4305"/>
      <c r="OOZ72" s="4306"/>
      <c r="OPA72" s="4299"/>
      <c r="OPB72" s="4300"/>
      <c r="OPC72" s="4305"/>
      <c r="OPD72" s="4304"/>
      <c r="OPE72" s="4299"/>
      <c r="OPF72" s="4300"/>
      <c r="OPG72" s="4301"/>
      <c r="OPH72" s="4302"/>
      <c r="OPI72" s="4299"/>
      <c r="OPJ72" s="2602"/>
      <c r="OPK72" s="4287"/>
      <c r="OPL72" s="4303"/>
      <c r="OPM72" s="4304"/>
      <c r="OPN72" s="2603"/>
      <c r="OPO72" s="4305"/>
      <c r="OPP72" s="4306"/>
      <c r="OPQ72" s="4305"/>
      <c r="OPR72" s="4306"/>
      <c r="OPS72" s="4299"/>
      <c r="OPT72" s="4300"/>
      <c r="OPU72" s="4305"/>
      <c r="OPV72" s="4304"/>
      <c r="OPW72" s="4299"/>
      <c r="OPX72" s="4300"/>
      <c r="OPY72" s="4301"/>
      <c r="OPZ72" s="4302"/>
      <c r="OQA72" s="4299"/>
      <c r="OQB72" s="2602"/>
      <c r="OQC72" s="4287"/>
      <c r="OQD72" s="4303"/>
      <c r="OQE72" s="4304"/>
      <c r="OQF72" s="2603"/>
      <c r="OQG72" s="4305"/>
      <c r="OQH72" s="4306"/>
      <c r="OQI72" s="4305"/>
      <c r="OQJ72" s="4306"/>
      <c r="OQK72" s="4299"/>
      <c r="OQL72" s="4300"/>
      <c r="OQM72" s="4305"/>
      <c r="OQN72" s="4304"/>
      <c r="OQO72" s="4299"/>
      <c r="OQP72" s="4300"/>
      <c r="OQQ72" s="4301"/>
      <c r="OQR72" s="4302"/>
      <c r="OQS72" s="4299"/>
      <c r="OQT72" s="2602"/>
      <c r="OQU72" s="4287"/>
      <c r="OQV72" s="4303"/>
      <c r="OQW72" s="4304"/>
      <c r="OQX72" s="2603"/>
      <c r="OQY72" s="4305"/>
      <c r="OQZ72" s="4306"/>
      <c r="ORA72" s="4305"/>
      <c r="ORB72" s="4306"/>
      <c r="ORC72" s="4299"/>
      <c r="ORD72" s="4300"/>
      <c r="ORE72" s="4305"/>
      <c r="ORF72" s="4304"/>
      <c r="ORG72" s="4299"/>
      <c r="ORH72" s="4300"/>
      <c r="ORI72" s="4301"/>
      <c r="ORJ72" s="4302"/>
      <c r="ORK72" s="4299"/>
      <c r="ORL72" s="2602"/>
      <c r="ORM72" s="4287"/>
      <c r="ORN72" s="4303"/>
      <c r="ORO72" s="4304"/>
      <c r="ORP72" s="2603"/>
      <c r="ORQ72" s="4305"/>
      <c r="ORR72" s="4306"/>
      <c r="ORS72" s="4305"/>
      <c r="ORT72" s="4306"/>
      <c r="ORU72" s="4299"/>
      <c r="ORV72" s="4300"/>
      <c r="ORW72" s="4305"/>
      <c r="ORX72" s="4304"/>
      <c r="ORY72" s="4299"/>
      <c r="ORZ72" s="4300"/>
      <c r="OSA72" s="4301"/>
      <c r="OSB72" s="4302"/>
      <c r="OSC72" s="4299"/>
      <c r="OSD72" s="2602"/>
      <c r="OSE72" s="4287"/>
      <c r="OSF72" s="4303"/>
      <c r="OSG72" s="4304"/>
      <c r="OSH72" s="2603"/>
      <c r="OSI72" s="4305"/>
      <c r="OSJ72" s="4306"/>
      <c r="OSK72" s="4305"/>
      <c r="OSL72" s="4306"/>
      <c r="OSM72" s="4299"/>
      <c r="OSN72" s="4300"/>
      <c r="OSO72" s="4305"/>
      <c r="OSP72" s="4304"/>
      <c r="OSQ72" s="4299"/>
      <c r="OSR72" s="4300"/>
      <c r="OSS72" s="4301"/>
      <c r="OST72" s="4302"/>
      <c r="OSU72" s="4299"/>
      <c r="OSV72" s="2602"/>
      <c r="OSW72" s="4287"/>
      <c r="OSX72" s="4303"/>
      <c r="OSY72" s="4304"/>
      <c r="OSZ72" s="2603"/>
      <c r="OTA72" s="4305"/>
      <c r="OTB72" s="4306"/>
      <c r="OTC72" s="4305"/>
      <c r="OTD72" s="4306"/>
      <c r="OTE72" s="4299"/>
      <c r="OTF72" s="4300"/>
      <c r="OTG72" s="4305"/>
      <c r="OTH72" s="4304"/>
      <c r="OTI72" s="4299"/>
      <c r="OTJ72" s="4300"/>
      <c r="OTK72" s="4301"/>
      <c r="OTL72" s="4302"/>
      <c r="OTM72" s="4299"/>
      <c r="OTN72" s="2602"/>
      <c r="OTO72" s="4287"/>
      <c r="OTP72" s="4303"/>
      <c r="OTQ72" s="4304"/>
      <c r="OTR72" s="2603"/>
      <c r="OTS72" s="4305"/>
      <c r="OTT72" s="4306"/>
      <c r="OTU72" s="4305"/>
      <c r="OTV72" s="4306"/>
      <c r="OTW72" s="4299"/>
      <c r="OTX72" s="4300"/>
      <c r="OTY72" s="4305"/>
      <c r="OTZ72" s="4304"/>
      <c r="OUA72" s="4299"/>
      <c r="OUB72" s="4300"/>
      <c r="OUC72" s="4301"/>
      <c r="OUD72" s="4302"/>
      <c r="OUE72" s="4299"/>
      <c r="OUF72" s="2602"/>
      <c r="OUG72" s="4287"/>
      <c r="OUH72" s="4303"/>
      <c r="OUI72" s="4304"/>
      <c r="OUJ72" s="2603"/>
      <c r="OUK72" s="4305"/>
      <c r="OUL72" s="4306"/>
      <c r="OUM72" s="4305"/>
      <c r="OUN72" s="4306"/>
      <c r="OUO72" s="4299"/>
      <c r="OUP72" s="4300"/>
      <c r="OUQ72" s="4305"/>
      <c r="OUR72" s="4304"/>
      <c r="OUS72" s="4299"/>
      <c r="OUT72" s="4300"/>
      <c r="OUU72" s="4301"/>
      <c r="OUV72" s="4302"/>
      <c r="OUW72" s="4299"/>
      <c r="OUX72" s="2602"/>
      <c r="OUY72" s="4287"/>
      <c r="OUZ72" s="4303"/>
      <c r="OVA72" s="4304"/>
      <c r="OVB72" s="2603"/>
      <c r="OVC72" s="4305"/>
      <c r="OVD72" s="4306"/>
      <c r="OVE72" s="4305"/>
      <c r="OVF72" s="4306"/>
      <c r="OVG72" s="4299"/>
      <c r="OVH72" s="4300"/>
      <c r="OVI72" s="4305"/>
      <c r="OVJ72" s="4304"/>
      <c r="OVK72" s="4299"/>
      <c r="OVL72" s="4300"/>
      <c r="OVM72" s="4301"/>
      <c r="OVN72" s="4302"/>
      <c r="OVO72" s="4299"/>
      <c r="OVP72" s="2602"/>
      <c r="OVQ72" s="4287"/>
      <c r="OVR72" s="4303"/>
      <c r="OVS72" s="4304"/>
      <c r="OVT72" s="2603"/>
      <c r="OVU72" s="4305"/>
      <c r="OVV72" s="4306"/>
      <c r="OVW72" s="4305"/>
      <c r="OVX72" s="4306"/>
      <c r="OVY72" s="4299"/>
      <c r="OVZ72" s="4300"/>
      <c r="OWA72" s="4305"/>
      <c r="OWB72" s="4304"/>
      <c r="OWC72" s="4299"/>
      <c r="OWD72" s="4300"/>
      <c r="OWE72" s="4301"/>
      <c r="OWF72" s="4302"/>
      <c r="OWG72" s="4299"/>
      <c r="OWH72" s="2602"/>
      <c r="OWI72" s="4287"/>
      <c r="OWJ72" s="4303"/>
      <c r="OWK72" s="4304"/>
      <c r="OWL72" s="2603"/>
      <c r="OWM72" s="4305"/>
      <c r="OWN72" s="4306"/>
      <c r="OWO72" s="4305"/>
      <c r="OWP72" s="4306"/>
      <c r="OWQ72" s="4299"/>
      <c r="OWR72" s="4300"/>
      <c r="OWS72" s="4305"/>
      <c r="OWT72" s="4304"/>
      <c r="OWU72" s="4299"/>
      <c r="OWV72" s="4300"/>
      <c r="OWW72" s="4301"/>
      <c r="OWX72" s="4302"/>
      <c r="OWY72" s="4299"/>
      <c r="OWZ72" s="2602"/>
      <c r="OXA72" s="4287"/>
      <c r="OXB72" s="4303"/>
      <c r="OXC72" s="4304"/>
      <c r="OXD72" s="2603"/>
      <c r="OXE72" s="4305"/>
      <c r="OXF72" s="4306"/>
      <c r="OXG72" s="4305"/>
      <c r="OXH72" s="4306"/>
      <c r="OXI72" s="4299"/>
      <c r="OXJ72" s="4300"/>
      <c r="OXK72" s="4305"/>
      <c r="OXL72" s="4304"/>
      <c r="OXM72" s="4299"/>
      <c r="OXN72" s="4300"/>
      <c r="OXO72" s="4301"/>
      <c r="OXP72" s="4302"/>
      <c r="OXQ72" s="4299"/>
      <c r="OXR72" s="2602"/>
      <c r="OXS72" s="4287"/>
      <c r="OXT72" s="4303"/>
      <c r="OXU72" s="4304"/>
      <c r="OXV72" s="2603"/>
      <c r="OXW72" s="4305"/>
      <c r="OXX72" s="4306"/>
      <c r="OXY72" s="4305"/>
      <c r="OXZ72" s="4306"/>
      <c r="OYA72" s="4299"/>
      <c r="OYB72" s="4300"/>
      <c r="OYC72" s="4305"/>
      <c r="OYD72" s="4304"/>
      <c r="OYE72" s="4299"/>
      <c r="OYF72" s="4300"/>
      <c r="OYG72" s="4301"/>
      <c r="OYH72" s="4302"/>
      <c r="OYI72" s="4299"/>
      <c r="OYJ72" s="2602"/>
      <c r="OYK72" s="4287"/>
      <c r="OYL72" s="4303"/>
      <c r="OYM72" s="4304"/>
      <c r="OYN72" s="2603"/>
      <c r="OYO72" s="4305"/>
      <c r="OYP72" s="4306"/>
      <c r="OYQ72" s="4305"/>
      <c r="OYR72" s="4306"/>
      <c r="OYS72" s="4299"/>
      <c r="OYT72" s="4300"/>
      <c r="OYU72" s="4305"/>
      <c r="OYV72" s="4304"/>
      <c r="OYW72" s="4299"/>
      <c r="OYX72" s="4300"/>
      <c r="OYY72" s="4301"/>
      <c r="OYZ72" s="4302"/>
      <c r="OZA72" s="4299"/>
      <c r="OZB72" s="2602"/>
      <c r="OZC72" s="4287"/>
      <c r="OZD72" s="4303"/>
      <c r="OZE72" s="4304"/>
      <c r="OZF72" s="2603"/>
      <c r="OZG72" s="4305"/>
      <c r="OZH72" s="4306"/>
      <c r="OZI72" s="4305"/>
      <c r="OZJ72" s="4306"/>
      <c r="OZK72" s="4299"/>
      <c r="OZL72" s="4300"/>
      <c r="OZM72" s="4305"/>
      <c r="OZN72" s="4304"/>
      <c r="OZO72" s="4299"/>
      <c r="OZP72" s="4300"/>
      <c r="OZQ72" s="4301"/>
      <c r="OZR72" s="4302"/>
      <c r="OZS72" s="4299"/>
      <c r="OZT72" s="2602"/>
      <c r="OZU72" s="4287"/>
      <c r="OZV72" s="4303"/>
      <c r="OZW72" s="4304"/>
      <c r="OZX72" s="2603"/>
      <c r="OZY72" s="4305"/>
      <c r="OZZ72" s="4306"/>
      <c r="PAA72" s="4305"/>
      <c r="PAB72" s="4306"/>
      <c r="PAC72" s="4299"/>
      <c r="PAD72" s="4300"/>
      <c r="PAE72" s="4305"/>
      <c r="PAF72" s="4304"/>
      <c r="PAG72" s="4299"/>
      <c r="PAH72" s="4300"/>
      <c r="PAI72" s="4301"/>
      <c r="PAJ72" s="4302"/>
      <c r="PAK72" s="4299"/>
      <c r="PAL72" s="2602"/>
      <c r="PAM72" s="4287"/>
      <c r="PAN72" s="4303"/>
      <c r="PAO72" s="4304"/>
      <c r="PAP72" s="2603"/>
      <c r="PAQ72" s="4305"/>
      <c r="PAR72" s="4306"/>
      <c r="PAS72" s="4305"/>
      <c r="PAT72" s="4306"/>
      <c r="PAU72" s="4299"/>
      <c r="PAV72" s="4300"/>
      <c r="PAW72" s="4305"/>
      <c r="PAX72" s="4304"/>
      <c r="PAY72" s="4299"/>
      <c r="PAZ72" s="4300"/>
      <c r="PBA72" s="4301"/>
      <c r="PBB72" s="4302"/>
      <c r="PBC72" s="4299"/>
      <c r="PBD72" s="2602"/>
      <c r="PBE72" s="4287"/>
      <c r="PBF72" s="4303"/>
      <c r="PBG72" s="4304"/>
      <c r="PBH72" s="2603"/>
      <c r="PBI72" s="4305"/>
      <c r="PBJ72" s="4306"/>
      <c r="PBK72" s="4305"/>
      <c r="PBL72" s="4306"/>
      <c r="PBM72" s="4299"/>
      <c r="PBN72" s="4300"/>
      <c r="PBO72" s="4305"/>
      <c r="PBP72" s="4304"/>
      <c r="PBQ72" s="4299"/>
      <c r="PBR72" s="4300"/>
      <c r="PBS72" s="4301"/>
      <c r="PBT72" s="4302"/>
      <c r="PBU72" s="4299"/>
      <c r="PBV72" s="2602"/>
      <c r="PBW72" s="4287"/>
      <c r="PBX72" s="4303"/>
      <c r="PBY72" s="4304"/>
      <c r="PBZ72" s="2603"/>
      <c r="PCA72" s="4305"/>
      <c r="PCB72" s="4306"/>
      <c r="PCC72" s="4305"/>
      <c r="PCD72" s="4306"/>
      <c r="PCE72" s="4299"/>
      <c r="PCF72" s="4300"/>
      <c r="PCG72" s="4305"/>
      <c r="PCH72" s="4304"/>
      <c r="PCI72" s="4299"/>
      <c r="PCJ72" s="4300"/>
      <c r="PCK72" s="4301"/>
      <c r="PCL72" s="4302"/>
      <c r="PCM72" s="4299"/>
      <c r="PCN72" s="2602"/>
      <c r="PCO72" s="4287"/>
      <c r="PCP72" s="4303"/>
      <c r="PCQ72" s="4304"/>
      <c r="PCR72" s="2603"/>
      <c r="PCS72" s="4305"/>
      <c r="PCT72" s="4306"/>
      <c r="PCU72" s="4305"/>
      <c r="PCV72" s="4306"/>
      <c r="PCW72" s="4299"/>
      <c r="PCX72" s="4300"/>
      <c r="PCY72" s="4305"/>
      <c r="PCZ72" s="4304"/>
      <c r="PDA72" s="4299"/>
      <c r="PDB72" s="4300"/>
      <c r="PDC72" s="4301"/>
      <c r="PDD72" s="4302"/>
      <c r="PDE72" s="4299"/>
      <c r="PDF72" s="2602"/>
      <c r="PDG72" s="4287"/>
      <c r="PDH72" s="4303"/>
      <c r="PDI72" s="4304"/>
      <c r="PDJ72" s="2603"/>
      <c r="PDK72" s="4305"/>
      <c r="PDL72" s="4306"/>
      <c r="PDM72" s="4305"/>
      <c r="PDN72" s="4306"/>
      <c r="PDO72" s="4299"/>
      <c r="PDP72" s="4300"/>
      <c r="PDQ72" s="4305"/>
      <c r="PDR72" s="4304"/>
      <c r="PDS72" s="4299"/>
      <c r="PDT72" s="4300"/>
      <c r="PDU72" s="4301"/>
      <c r="PDV72" s="4302"/>
      <c r="PDW72" s="4299"/>
      <c r="PDX72" s="2602"/>
      <c r="PDY72" s="4287"/>
      <c r="PDZ72" s="4303"/>
      <c r="PEA72" s="4304"/>
      <c r="PEB72" s="2603"/>
      <c r="PEC72" s="4305"/>
      <c r="PED72" s="4306"/>
      <c r="PEE72" s="4305"/>
      <c r="PEF72" s="4306"/>
      <c r="PEG72" s="4299"/>
      <c r="PEH72" s="4300"/>
      <c r="PEI72" s="4305"/>
      <c r="PEJ72" s="4304"/>
      <c r="PEK72" s="4299"/>
      <c r="PEL72" s="4300"/>
      <c r="PEM72" s="4301"/>
      <c r="PEN72" s="4302"/>
      <c r="PEO72" s="4299"/>
      <c r="PEP72" s="2602"/>
      <c r="PEQ72" s="4287"/>
      <c r="PER72" s="4303"/>
      <c r="PES72" s="4304"/>
      <c r="PET72" s="2603"/>
      <c r="PEU72" s="4305"/>
      <c r="PEV72" s="4306"/>
      <c r="PEW72" s="4305"/>
      <c r="PEX72" s="4306"/>
      <c r="PEY72" s="4299"/>
      <c r="PEZ72" s="4300"/>
      <c r="PFA72" s="4305"/>
      <c r="PFB72" s="4304"/>
      <c r="PFC72" s="4299"/>
      <c r="PFD72" s="4300"/>
      <c r="PFE72" s="4301"/>
      <c r="PFF72" s="4302"/>
      <c r="PFG72" s="4299"/>
      <c r="PFH72" s="2602"/>
      <c r="PFI72" s="4287"/>
      <c r="PFJ72" s="4303"/>
      <c r="PFK72" s="4304"/>
      <c r="PFL72" s="2603"/>
      <c r="PFM72" s="4305"/>
      <c r="PFN72" s="4306"/>
      <c r="PFO72" s="4305"/>
      <c r="PFP72" s="4306"/>
      <c r="PFQ72" s="4299"/>
      <c r="PFR72" s="4300"/>
      <c r="PFS72" s="4305"/>
      <c r="PFT72" s="4304"/>
      <c r="PFU72" s="4299"/>
      <c r="PFV72" s="4300"/>
      <c r="PFW72" s="4301"/>
      <c r="PFX72" s="4302"/>
      <c r="PFY72" s="4299"/>
      <c r="PFZ72" s="2602"/>
      <c r="PGA72" s="4287"/>
      <c r="PGB72" s="4303"/>
      <c r="PGC72" s="4304"/>
      <c r="PGD72" s="2603"/>
      <c r="PGE72" s="4305"/>
      <c r="PGF72" s="4306"/>
      <c r="PGG72" s="4305"/>
      <c r="PGH72" s="4306"/>
      <c r="PGI72" s="4299"/>
      <c r="PGJ72" s="4300"/>
      <c r="PGK72" s="4305"/>
      <c r="PGL72" s="4304"/>
      <c r="PGM72" s="4299"/>
      <c r="PGN72" s="4300"/>
      <c r="PGO72" s="4301"/>
      <c r="PGP72" s="4302"/>
      <c r="PGQ72" s="4299"/>
      <c r="PGR72" s="2602"/>
      <c r="PGS72" s="4287"/>
      <c r="PGT72" s="4303"/>
      <c r="PGU72" s="4304"/>
      <c r="PGV72" s="2603"/>
      <c r="PGW72" s="4305"/>
      <c r="PGX72" s="4306"/>
      <c r="PGY72" s="4305"/>
      <c r="PGZ72" s="4306"/>
      <c r="PHA72" s="4299"/>
      <c r="PHB72" s="4300"/>
      <c r="PHC72" s="4305"/>
      <c r="PHD72" s="4304"/>
      <c r="PHE72" s="4299"/>
      <c r="PHF72" s="4300"/>
      <c r="PHG72" s="4301"/>
      <c r="PHH72" s="4302"/>
      <c r="PHI72" s="4299"/>
      <c r="PHJ72" s="2602"/>
      <c r="PHK72" s="4287"/>
      <c r="PHL72" s="4303"/>
      <c r="PHM72" s="4304"/>
      <c r="PHN72" s="2603"/>
      <c r="PHO72" s="4305"/>
      <c r="PHP72" s="4306"/>
      <c r="PHQ72" s="4305"/>
      <c r="PHR72" s="4306"/>
      <c r="PHS72" s="4299"/>
      <c r="PHT72" s="4300"/>
      <c r="PHU72" s="4305"/>
      <c r="PHV72" s="4304"/>
      <c r="PHW72" s="4299"/>
      <c r="PHX72" s="4300"/>
      <c r="PHY72" s="4301"/>
      <c r="PHZ72" s="4302"/>
      <c r="PIA72" s="4299"/>
      <c r="PIB72" s="2602"/>
      <c r="PIC72" s="4287"/>
      <c r="PID72" s="4303"/>
      <c r="PIE72" s="4304"/>
      <c r="PIF72" s="2603"/>
      <c r="PIG72" s="4305"/>
      <c r="PIH72" s="4306"/>
      <c r="PII72" s="4305"/>
      <c r="PIJ72" s="4306"/>
      <c r="PIK72" s="4299"/>
      <c r="PIL72" s="4300"/>
      <c r="PIM72" s="4305"/>
      <c r="PIN72" s="4304"/>
      <c r="PIO72" s="4299"/>
      <c r="PIP72" s="4300"/>
      <c r="PIQ72" s="4301"/>
      <c r="PIR72" s="4302"/>
      <c r="PIS72" s="4299"/>
      <c r="PIT72" s="2602"/>
      <c r="PIU72" s="4287"/>
      <c r="PIV72" s="4303"/>
      <c r="PIW72" s="4304"/>
      <c r="PIX72" s="2603"/>
      <c r="PIY72" s="4305"/>
      <c r="PIZ72" s="4306"/>
      <c r="PJA72" s="4305"/>
      <c r="PJB72" s="4306"/>
      <c r="PJC72" s="4299"/>
      <c r="PJD72" s="4300"/>
      <c r="PJE72" s="4305"/>
      <c r="PJF72" s="4304"/>
      <c r="PJG72" s="4299"/>
      <c r="PJH72" s="4300"/>
      <c r="PJI72" s="4301"/>
      <c r="PJJ72" s="4302"/>
      <c r="PJK72" s="4299"/>
      <c r="PJL72" s="2602"/>
      <c r="PJM72" s="4287"/>
      <c r="PJN72" s="4303"/>
      <c r="PJO72" s="4304"/>
      <c r="PJP72" s="2603"/>
      <c r="PJQ72" s="4305"/>
      <c r="PJR72" s="4306"/>
      <c r="PJS72" s="4305"/>
      <c r="PJT72" s="4306"/>
      <c r="PJU72" s="4299"/>
      <c r="PJV72" s="4300"/>
      <c r="PJW72" s="4305"/>
      <c r="PJX72" s="4304"/>
      <c r="PJY72" s="4299"/>
      <c r="PJZ72" s="4300"/>
      <c r="PKA72" s="4301"/>
      <c r="PKB72" s="4302"/>
      <c r="PKC72" s="4299"/>
      <c r="PKD72" s="2602"/>
      <c r="PKE72" s="4287"/>
      <c r="PKF72" s="4303"/>
      <c r="PKG72" s="4304"/>
      <c r="PKH72" s="2603"/>
      <c r="PKI72" s="4305"/>
      <c r="PKJ72" s="4306"/>
      <c r="PKK72" s="4305"/>
      <c r="PKL72" s="4306"/>
      <c r="PKM72" s="4299"/>
      <c r="PKN72" s="4300"/>
      <c r="PKO72" s="4305"/>
      <c r="PKP72" s="4304"/>
      <c r="PKQ72" s="4299"/>
      <c r="PKR72" s="4300"/>
      <c r="PKS72" s="4301"/>
      <c r="PKT72" s="4302"/>
      <c r="PKU72" s="4299"/>
      <c r="PKV72" s="2602"/>
      <c r="PKW72" s="4287"/>
      <c r="PKX72" s="4303"/>
      <c r="PKY72" s="4304"/>
      <c r="PKZ72" s="2603"/>
      <c r="PLA72" s="4305"/>
      <c r="PLB72" s="4306"/>
      <c r="PLC72" s="4305"/>
      <c r="PLD72" s="4306"/>
      <c r="PLE72" s="4299"/>
      <c r="PLF72" s="4300"/>
      <c r="PLG72" s="4305"/>
      <c r="PLH72" s="4304"/>
      <c r="PLI72" s="4299"/>
      <c r="PLJ72" s="4300"/>
      <c r="PLK72" s="4301"/>
      <c r="PLL72" s="4302"/>
      <c r="PLM72" s="4299"/>
      <c r="PLN72" s="2602"/>
      <c r="PLO72" s="4287"/>
      <c r="PLP72" s="4303"/>
      <c r="PLQ72" s="4304"/>
      <c r="PLR72" s="2603"/>
      <c r="PLS72" s="4305"/>
      <c r="PLT72" s="4306"/>
      <c r="PLU72" s="4305"/>
      <c r="PLV72" s="4306"/>
      <c r="PLW72" s="4299"/>
      <c r="PLX72" s="4300"/>
      <c r="PLY72" s="4305"/>
      <c r="PLZ72" s="4304"/>
      <c r="PMA72" s="4299"/>
      <c r="PMB72" s="4300"/>
      <c r="PMC72" s="4301"/>
      <c r="PMD72" s="4302"/>
      <c r="PME72" s="4299"/>
      <c r="PMF72" s="2602"/>
      <c r="PMG72" s="4287"/>
      <c r="PMH72" s="4303"/>
      <c r="PMI72" s="4304"/>
      <c r="PMJ72" s="2603"/>
      <c r="PMK72" s="4305"/>
      <c r="PML72" s="4306"/>
      <c r="PMM72" s="4305"/>
      <c r="PMN72" s="4306"/>
      <c r="PMO72" s="4299"/>
      <c r="PMP72" s="4300"/>
      <c r="PMQ72" s="4305"/>
      <c r="PMR72" s="4304"/>
      <c r="PMS72" s="4299"/>
      <c r="PMT72" s="4300"/>
      <c r="PMU72" s="4301"/>
      <c r="PMV72" s="4302"/>
      <c r="PMW72" s="4299"/>
      <c r="PMX72" s="2602"/>
      <c r="PMY72" s="4287"/>
      <c r="PMZ72" s="4303"/>
      <c r="PNA72" s="4304"/>
      <c r="PNB72" s="2603"/>
      <c r="PNC72" s="4305"/>
      <c r="PND72" s="4306"/>
      <c r="PNE72" s="4305"/>
      <c r="PNF72" s="4306"/>
      <c r="PNG72" s="4299"/>
      <c r="PNH72" s="4300"/>
      <c r="PNI72" s="4305"/>
      <c r="PNJ72" s="4304"/>
      <c r="PNK72" s="4299"/>
      <c r="PNL72" s="4300"/>
      <c r="PNM72" s="4301"/>
      <c r="PNN72" s="4302"/>
      <c r="PNO72" s="4299"/>
      <c r="PNP72" s="2602"/>
      <c r="PNQ72" s="4287"/>
      <c r="PNR72" s="4303"/>
      <c r="PNS72" s="4304"/>
      <c r="PNT72" s="2603"/>
      <c r="PNU72" s="4305"/>
      <c r="PNV72" s="4306"/>
      <c r="PNW72" s="4305"/>
      <c r="PNX72" s="4306"/>
      <c r="PNY72" s="4299"/>
      <c r="PNZ72" s="4300"/>
      <c r="POA72" s="4305"/>
      <c r="POB72" s="4304"/>
      <c r="POC72" s="4299"/>
      <c r="POD72" s="4300"/>
      <c r="POE72" s="4301"/>
      <c r="POF72" s="4302"/>
      <c r="POG72" s="4299"/>
      <c r="POH72" s="2602"/>
      <c r="POI72" s="4287"/>
      <c r="POJ72" s="4303"/>
      <c r="POK72" s="4304"/>
      <c r="POL72" s="2603"/>
      <c r="POM72" s="4305"/>
      <c r="PON72" s="4306"/>
      <c r="POO72" s="4305"/>
      <c r="POP72" s="4306"/>
      <c r="POQ72" s="4299"/>
      <c r="POR72" s="4300"/>
      <c r="POS72" s="4305"/>
      <c r="POT72" s="4304"/>
      <c r="POU72" s="4299"/>
      <c r="POV72" s="4300"/>
      <c r="POW72" s="4301"/>
      <c r="POX72" s="4302"/>
      <c r="POY72" s="4299"/>
      <c r="POZ72" s="2602"/>
      <c r="PPA72" s="4287"/>
      <c r="PPB72" s="4303"/>
      <c r="PPC72" s="4304"/>
      <c r="PPD72" s="2603"/>
      <c r="PPE72" s="4305"/>
      <c r="PPF72" s="4306"/>
      <c r="PPG72" s="4305"/>
      <c r="PPH72" s="4306"/>
      <c r="PPI72" s="4299"/>
      <c r="PPJ72" s="4300"/>
      <c r="PPK72" s="4305"/>
      <c r="PPL72" s="4304"/>
      <c r="PPM72" s="4299"/>
      <c r="PPN72" s="4300"/>
      <c r="PPO72" s="4301"/>
      <c r="PPP72" s="4302"/>
      <c r="PPQ72" s="4299"/>
      <c r="PPR72" s="2602"/>
      <c r="PPS72" s="4287"/>
      <c r="PPT72" s="4303"/>
      <c r="PPU72" s="4304"/>
      <c r="PPV72" s="2603"/>
      <c r="PPW72" s="4305"/>
      <c r="PPX72" s="4306"/>
      <c r="PPY72" s="4305"/>
      <c r="PPZ72" s="4306"/>
      <c r="PQA72" s="4299"/>
      <c r="PQB72" s="4300"/>
      <c r="PQC72" s="4305"/>
      <c r="PQD72" s="4304"/>
      <c r="PQE72" s="4299"/>
      <c r="PQF72" s="4300"/>
      <c r="PQG72" s="4301"/>
      <c r="PQH72" s="4302"/>
      <c r="PQI72" s="4299"/>
      <c r="PQJ72" s="2602"/>
      <c r="PQK72" s="4287"/>
      <c r="PQL72" s="4303"/>
      <c r="PQM72" s="4304"/>
      <c r="PQN72" s="2603"/>
      <c r="PQO72" s="4305"/>
      <c r="PQP72" s="4306"/>
      <c r="PQQ72" s="4305"/>
      <c r="PQR72" s="4306"/>
      <c r="PQS72" s="4299"/>
      <c r="PQT72" s="4300"/>
      <c r="PQU72" s="4305"/>
      <c r="PQV72" s="4304"/>
      <c r="PQW72" s="4299"/>
      <c r="PQX72" s="4300"/>
      <c r="PQY72" s="4301"/>
      <c r="PQZ72" s="4302"/>
      <c r="PRA72" s="4299"/>
      <c r="PRB72" s="2602"/>
      <c r="PRC72" s="4287"/>
      <c r="PRD72" s="4303"/>
      <c r="PRE72" s="4304"/>
      <c r="PRF72" s="2603"/>
      <c r="PRG72" s="4305"/>
      <c r="PRH72" s="4306"/>
      <c r="PRI72" s="4305"/>
      <c r="PRJ72" s="4306"/>
      <c r="PRK72" s="4299"/>
      <c r="PRL72" s="4300"/>
      <c r="PRM72" s="4305"/>
      <c r="PRN72" s="4304"/>
      <c r="PRO72" s="4299"/>
      <c r="PRP72" s="4300"/>
      <c r="PRQ72" s="4301"/>
      <c r="PRR72" s="4302"/>
      <c r="PRS72" s="4299"/>
      <c r="PRT72" s="2602"/>
      <c r="PRU72" s="4287"/>
      <c r="PRV72" s="4303"/>
      <c r="PRW72" s="4304"/>
      <c r="PRX72" s="2603"/>
      <c r="PRY72" s="4305"/>
      <c r="PRZ72" s="4306"/>
      <c r="PSA72" s="4305"/>
      <c r="PSB72" s="4306"/>
      <c r="PSC72" s="4299"/>
      <c r="PSD72" s="4300"/>
      <c r="PSE72" s="4305"/>
      <c r="PSF72" s="4304"/>
      <c r="PSG72" s="4299"/>
      <c r="PSH72" s="4300"/>
      <c r="PSI72" s="4301"/>
      <c r="PSJ72" s="4302"/>
      <c r="PSK72" s="4299"/>
      <c r="PSL72" s="2602"/>
      <c r="PSM72" s="4287"/>
      <c r="PSN72" s="4303"/>
      <c r="PSO72" s="4304"/>
      <c r="PSP72" s="2603"/>
      <c r="PSQ72" s="4305"/>
      <c r="PSR72" s="4306"/>
      <c r="PSS72" s="4305"/>
      <c r="PST72" s="4306"/>
      <c r="PSU72" s="4299"/>
      <c r="PSV72" s="4300"/>
      <c r="PSW72" s="4305"/>
      <c r="PSX72" s="4304"/>
      <c r="PSY72" s="4299"/>
      <c r="PSZ72" s="4300"/>
      <c r="PTA72" s="4301"/>
      <c r="PTB72" s="4302"/>
      <c r="PTC72" s="4299"/>
      <c r="PTD72" s="2602"/>
      <c r="PTE72" s="4287"/>
      <c r="PTF72" s="4303"/>
      <c r="PTG72" s="4304"/>
      <c r="PTH72" s="2603"/>
      <c r="PTI72" s="4305"/>
      <c r="PTJ72" s="4306"/>
      <c r="PTK72" s="4305"/>
      <c r="PTL72" s="4306"/>
      <c r="PTM72" s="4299"/>
      <c r="PTN72" s="4300"/>
      <c r="PTO72" s="4305"/>
      <c r="PTP72" s="4304"/>
      <c r="PTQ72" s="4299"/>
      <c r="PTR72" s="4300"/>
      <c r="PTS72" s="4301"/>
      <c r="PTT72" s="4302"/>
      <c r="PTU72" s="4299"/>
      <c r="PTV72" s="2602"/>
      <c r="PTW72" s="4287"/>
      <c r="PTX72" s="4303"/>
      <c r="PTY72" s="4304"/>
      <c r="PTZ72" s="2603"/>
      <c r="PUA72" s="4305"/>
      <c r="PUB72" s="4306"/>
      <c r="PUC72" s="4305"/>
      <c r="PUD72" s="4306"/>
      <c r="PUE72" s="4299"/>
      <c r="PUF72" s="4300"/>
      <c r="PUG72" s="4305"/>
      <c r="PUH72" s="4304"/>
      <c r="PUI72" s="4299"/>
      <c r="PUJ72" s="4300"/>
      <c r="PUK72" s="4301"/>
      <c r="PUL72" s="4302"/>
      <c r="PUM72" s="4299"/>
      <c r="PUN72" s="2602"/>
      <c r="PUO72" s="4287"/>
      <c r="PUP72" s="4303"/>
      <c r="PUQ72" s="4304"/>
      <c r="PUR72" s="2603"/>
      <c r="PUS72" s="4305"/>
      <c r="PUT72" s="4306"/>
      <c r="PUU72" s="4305"/>
      <c r="PUV72" s="4306"/>
      <c r="PUW72" s="4299"/>
      <c r="PUX72" s="4300"/>
      <c r="PUY72" s="4305"/>
      <c r="PUZ72" s="4304"/>
      <c r="PVA72" s="4299"/>
      <c r="PVB72" s="4300"/>
      <c r="PVC72" s="4301"/>
      <c r="PVD72" s="4302"/>
      <c r="PVE72" s="4299"/>
      <c r="PVF72" s="2602"/>
      <c r="PVG72" s="4287"/>
      <c r="PVH72" s="4303"/>
      <c r="PVI72" s="4304"/>
      <c r="PVJ72" s="2603"/>
      <c r="PVK72" s="4305"/>
      <c r="PVL72" s="4306"/>
      <c r="PVM72" s="4305"/>
      <c r="PVN72" s="4306"/>
      <c r="PVO72" s="4299"/>
      <c r="PVP72" s="4300"/>
      <c r="PVQ72" s="4305"/>
      <c r="PVR72" s="4304"/>
      <c r="PVS72" s="4299"/>
      <c r="PVT72" s="4300"/>
      <c r="PVU72" s="4301"/>
      <c r="PVV72" s="4302"/>
      <c r="PVW72" s="4299"/>
      <c r="PVX72" s="2602"/>
      <c r="PVY72" s="4287"/>
      <c r="PVZ72" s="4303"/>
      <c r="PWA72" s="4304"/>
      <c r="PWB72" s="2603"/>
      <c r="PWC72" s="4305"/>
      <c r="PWD72" s="4306"/>
      <c r="PWE72" s="4305"/>
      <c r="PWF72" s="4306"/>
      <c r="PWG72" s="4299"/>
      <c r="PWH72" s="4300"/>
      <c r="PWI72" s="4305"/>
      <c r="PWJ72" s="4304"/>
      <c r="PWK72" s="4299"/>
      <c r="PWL72" s="4300"/>
      <c r="PWM72" s="4301"/>
      <c r="PWN72" s="4302"/>
      <c r="PWO72" s="4299"/>
      <c r="PWP72" s="2602"/>
      <c r="PWQ72" s="4287"/>
      <c r="PWR72" s="4303"/>
      <c r="PWS72" s="4304"/>
      <c r="PWT72" s="2603"/>
      <c r="PWU72" s="4305"/>
      <c r="PWV72" s="4306"/>
      <c r="PWW72" s="4305"/>
      <c r="PWX72" s="4306"/>
      <c r="PWY72" s="4299"/>
      <c r="PWZ72" s="4300"/>
      <c r="PXA72" s="4305"/>
      <c r="PXB72" s="4304"/>
      <c r="PXC72" s="4299"/>
      <c r="PXD72" s="4300"/>
      <c r="PXE72" s="4301"/>
      <c r="PXF72" s="4302"/>
      <c r="PXG72" s="4299"/>
      <c r="PXH72" s="2602"/>
      <c r="PXI72" s="4287"/>
      <c r="PXJ72" s="4303"/>
      <c r="PXK72" s="4304"/>
      <c r="PXL72" s="2603"/>
      <c r="PXM72" s="4305"/>
      <c r="PXN72" s="4306"/>
      <c r="PXO72" s="4305"/>
      <c r="PXP72" s="4306"/>
      <c r="PXQ72" s="4299"/>
      <c r="PXR72" s="4300"/>
      <c r="PXS72" s="4305"/>
      <c r="PXT72" s="4304"/>
      <c r="PXU72" s="4299"/>
      <c r="PXV72" s="4300"/>
      <c r="PXW72" s="4301"/>
      <c r="PXX72" s="4302"/>
      <c r="PXY72" s="4299"/>
      <c r="PXZ72" s="2602"/>
      <c r="PYA72" s="4287"/>
      <c r="PYB72" s="4303"/>
      <c r="PYC72" s="4304"/>
      <c r="PYD72" s="2603"/>
      <c r="PYE72" s="4305"/>
      <c r="PYF72" s="4306"/>
      <c r="PYG72" s="4305"/>
      <c r="PYH72" s="4306"/>
      <c r="PYI72" s="4299"/>
      <c r="PYJ72" s="4300"/>
      <c r="PYK72" s="4305"/>
      <c r="PYL72" s="4304"/>
      <c r="PYM72" s="4299"/>
      <c r="PYN72" s="4300"/>
      <c r="PYO72" s="4301"/>
      <c r="PYP72" s="4302"/>
      <c r="PYQ72" s="4299"/>
      <c r="PYR72" s="2602"/>
      <c r="PYS72" s="4287"/>
      <c r="PYT72" s="4303"/>
      <c r="PYU72" s="4304"/>
      <c r="PYV72" s="2603"/>
      <c r="PYW72" s="4305"/>
      <c r="PYX72" s="4306"/>
      <c r="PYY72" s="4305"/>
      <c r="PYZ72" s="4306"/>
      <c r="PZA72" s="4299"/>
      <c r="PZB72" s="4300"/>
      <c r="PZC72" s="4305"/>
      <c r="PZD72" s="4304"/>
      <c r="PZE72" s="4299"/>
      <c r="PZF72" s="4300"/>
      <c r="PZG72" s="4301"/>
      <c r="PZH72" s="4302"/>
      <c r="PZI72" s="4299"/>
      <c r="PZJ72" s="2602"/>
      <c r="PZK72" s="4287"/>
      <c r="PZL72" s="4303"/>
      <c r="PZM72" s="4304"/>
      <c r="PZN72" s="2603"/>
      <c r="PZO72" s="4305"/>
      <c r="PZP72" s="4306"/>
      <c r="PZQ72" s="4305"/>
      <c r="PZR72" s="4306"/>
      <c r="PZS72" s="4299"/>
      <c r="PZT72" s="4300"/>
      <c r="PZU72" s="4305"/>
      <c r="PZV72" s="4304"/>
      <c r="PZW72" s="4299"/>
      <c r="PZX72" s="4300"/>
      <c r="PZY72" s="4301"/>
      <c r="PZZ72" s="4302"/>
      <c r="QAA72" s="4299"/>
      <c r="QAB72" s="2602"/>
      <c r="QAC72" s="4287"/>
      <c r="QAD72" s="4303"/>
      <c r="QAE72" s="4304"/>
      <c r="QAF72" s="2603"/>
      <c r="QAG72" s="4305"/>
      <c r="QAH72" s="4306"/>
      <c r="QAI72" s="4305"/>
      <c r="QAJ72" s="4306"/>
      <c r="QAK72" s="4299"/>
      <c r="QAL72" s="4300"/>
      <c r="QAM72" s="4305"/>
      <c r="QAN72" s="4304"/>
      <c r="QAO72" s="4299"/>
      <c r="QAP72" s="4300"/>
      <c r="QAQ72" s="4301"/>
      <c r="QAR72" s="4302"/>
      <c r="QAS72" s="4299"/>
      <c r="QAT72" s="2602"/>
      <c r="QAU72" s="4287"/>
      <c r="QAV72" s="4303"/>
      <c r="QAW72" s="4304"/>
      <c r="QAX72" s="2603"/>
      <c r="QAY72" s="4305"/>
      <c r="QAZ72" s="4306"/>
      <c r="QBA72" s="4305"/>
      <c r="QBB72" s="4306"/>
      <c r="QBC72" s="4299"/>
      <c r="QBD72" s="4300"/>
      <c r="QBE72" s="4305"/>
      <c r="QBF72" s="4304"/>
      <c r="QBG72" s="4299"/>
      <c r="QBH72" s="4300"/>
      <c r="QBI72" s="4301"/>
      <c r="QBJ72" s="4302"/>
      <c r="QBK72" s="4299"/>
      <c r="QBL72" s="2602"/>
      <c r="QBM72" s="4287"/>
      <c r="QBN72" s="4303"/>
      <c r="QBO72" s="4304"/>
      <c r="QBP72" s="2603"/>
      <c r="QBQ72" s="4305"/>
      <c r="QBR72" s="4306"/>
      <c r="QBS72" s="4305"/>
      <c r="QBT72" s="4306"/>
      <c r="QBU72" s="4299"/>
      <c r="QBV72" s="4300"/>
      <c r="QBW72" s="4305"/>
      <c r="QBX72" s="4304"/>
      <c r="QBY72" s="4299"/>
      <c r="QBZ72" s="4300"/>
      <c r="QCA72" s="4301"/>
      <c r="QCB72" s="4302"/>
      <c r="QCC72" s="4299"/>
      <c r="QCD72" s="2602"/>
      <c r="QCE72" s="4287"/>
      <c r="QCF72" s="4303"/>
      <c r="QCG72" s="4304"/>
      <c r="QCH72" s="2603"/>
      <c r="QCI72" s="4305"/>
      <c r="QCJ72" s="4306"/>
      <c r="QCK72" s="4305"/>
      <c r="QCL72" s="4306"/>
      <c r="QCM72" s="4299"/>
      <c r="QCN72" s="4300"/>
      <c r="QCO72" s="4305"/>
      <c r="QCP72" s="4304"/>
      <c r="QCQ72" s="4299"/>
      <c r="QCR72" s="4300"/>
      <c r="QCS72" s="4301"/>
      <c r="QCT72" s="4302"/>
      <c r="QCU72" s="4299"/>
      <c r="QCV72" s="2602"/>
      <c r="QCW72" s="4287"/>
      <c r="QCX72" s="4303"/>
      <c r="QCY72" s="4304"/>
      <c r="QCZ72" s="2603"/>
      <c r="QDA72" s="4305"/>
      <c r="QDB72" s="4306"/>
      <c r="QDC72" s="4305"/>
      <c r="QDD72" s="4306"/>
      <c r="QDE72" s="4299"/>
      <c r="QDF72" s="4300"/>
      <c r="QDG72" s="4305"/>
      <c r="QDH72" s="4304"/>
      <c r="QDI72" s="4299"/>
      <c r="QDJ72" s="4300"/>
      <c r="QDK72" s="4301"/>
      <c r="QDL72" s="4302"/>
      <c r="QDM72" s="4299"/>
      <c r="QDN72" s="2602"/>
      <c r="QDO72" s="4287"/>
      <c r="QDP72" s="4303"/>
      <c r="QDQ72" s="4304"/>
      <c r="QDR72" s="2603"/>
      <c r="QDS72" s="4305"/>
      <c r="QDT72" s="4306"/>
      <c r="QDU72" s="4305"/>
      <c r="QDV72" s="4306"/>
      <c r="QDW72" s="4299"/>
      <c r="QDX72" s="4300"/>
      <c r="QDY72" s="4305"/>
      <c r="QDZ72" s="4304"/>
      <c r="QEA72" s="4299"/>
      <c r="QEB72" s="4300"/>
      <c r="QEC72" s="4301"/>
      <c r="QED72" s="4302"/>
      <c r="QEE72" s="4299"/>
      <c r="QEF72" s="2602"/>
      <c r="QEG72" s="4287"/>
      <c r="QEH72" s="4303"/>
      <c r="QEI72" s="4304"/>
      <c r="QEJ72" s="2603"/>
      <c r="QEK72" s="4305"/>
      <c r="QEL72" s="4306"/>
      <c r="QEM72" s="4305"/>
      <c r="QEN72" s="4306"/>
      <c r="QEO72" s="4299"/>
      <c r="QEP72" s="4300"/>
      <c r="QEQ72" s="4305"/>
      <c r="QER72" s="4304"/>
      <c r="QES72" s="4299"/>
      <c r="QET72" s="4300"/>
      <c r="QEU72" s="4301"/>
      <c r="QEV72" s="4302"/>
      <c r="QEW72" s="4299"/>
      <c r="QEX72" s="2602"/>
      <c r="QEY72" s="4287"/>
      <c r="QEZ72" s="4303"/>
      <c r="QFA72" s="4304"/>
      <c r="QFB72" s="2603"/>
      <c r="QFC72" s="4305"/>
      <c r="QFD72" s="4306"/>
      <c r="QFE72" s="4305"/>
      <c r="QFF72" s="4306"/>
      <c r="QFG72" s="4299"/>
      <c r="QFH72" s="4300"/>
      <c r="QFI72" s="4305"/>
      <c r="QFJ72" s="4304"/>
      <c r="QFK72" s="4299"/>
      <c r="QFL72" s="4300"/>
      <c r="QFM72" s="4301"/>
      <c r="QFN72" s="4302"/>
      <c r="QFO72" s="4299"/>
      <c r="QFP72" s="2602"/>
      <c r="QFQ72" s="4287"/>
      <c r="QFR72" s="4303"/>
      <c r="QFS72" s="4304"/>
      <c r="QFT72" s="2603"/>
      <c r="QFU72" s="4305"/>
      <c r="QFV72" s="4306"/>
      <c r="QFW72" s="4305"/>
      <c r="QFX72" s="4306"/>
      <c r="QFY72" s="4299"/>
      <c r="QFZ72" s="4300"/>
      <c r="QGA72" s="4305"/>
      <c r="QGB72" s="4304"/>
      <c r="QGC72" s="4299"/>
      <c r="QGD72" s="4300"/>
      <c r="QGE72" s="4301"/>
      <c r="QGF72" s="4302"/>
      <c r="QGG72" s="4299"/>
      <c r="QGH72" s="2602"/>
      <c r="QGI72" s="4287"/>
      <c r="QGJ72" s="4303"/>
      <c r="QGK72" s="4304"/>
      <c r="QGL72" s="2603"/>
      <c r="QGM72" s="4305"/>
      <c r="QGN72" s="4306"/>
      <c r="QGO72" s="4305"/>
      <c r="QGP72" s="4306"/>
      <c r="QGQ72" s="4299"/>
      <c r="QGR72" s="4300"/>
      <c r="QGS72" s="4305"/>
      <c r="QGT72" s="4304"/>
      <c r="QGU72" s="4299"/>
      <c r="QGV72" s="4300"/>
      <c r="QGW72" s="4301"/>
      <c r="QGX72" s="4302"/>
      <c r="QGY72" s="4299"/>
      <c r="QGZ72" s="2602"/>
      <c r="QHA72" s="4287"/>
      <c r="QHB72" s="4303"/>
      <c r="QHC72" s="4304"/>
      <c r="QHD72" s="2603"/>
      <c r="QHE72" s="4305"/>
      <c r="QHF72" s="4306"/>
      <c r="QHG72" s="4305"/>
      <c r="QHH72" s="4306"/>
      <c r="QHI72" s="4299"/>
      <c r="QHJ72" s="4300"/>
      <c r="QHK72" s="4305"/>
      <c r="QHL72" s="4304"/>
      <c r="QHM72" s="4299"/>
      <c r="QHN72" s="4300"/>
      <c r="QHO72" s="4301"/>
      <c r="QHP72" s="4302"/>
      <c r="QHQ72" s="4299"/>
      <c r="QHR72" s="2602"/>
      <c r="QHS72" s="4287"/>
      <c r="QHT72" s="4303"/>
      <c r="QHU72" s="4304"/>
      <c r="QHV72" s="2603"/>
      <c r="QHW72" s="4305"/>
      <c r="QHX72" s="4306"/>
      <c r="QHY72" s="4305"/>
      <c r="QHZ72" s="4306"/>
      <c r="QIA72" s="4299"/>
      <c r="QIB72" s="4300"/>
      <c r="QIC72" s="4305"/>
      <c r="QID72" s="4304"/>
      <c r="QIE72" s="4299"/>
      <c r="QIF72" s="4300"/>
      <c r="QIG72" s="4301"/>
      <c r="QIH72" s="4302"/>
      <c r="QII72" s="4299"/>
      <c r="QIJ72" s="2602"/>
      <c r="QIK72" s="4287"/>
      <c r="QIL72" s="4303"/>
      <c r="QIM72" s="4304"/>
      <c r="QIN72" s="2603"/>
      <c r="QIO72" s="4305"/>
      <c r="QIP72" s="4306"/>
      <c r="QIQ72" s="4305"/>
      <c r="QIR72" s="4306"/>
      <c r="QIS72" s="4299"/>
      <c r="QIT72" s="4300"/>
      <c r="QIU72" s="4305"/>
      <c r="QIV72" s="4304"/>
      <c r="QIW72" s="4299"/>
      <c r="QIX72" s="4300"/>
      <c r="QIY72" s="4301"/>
      <c r="QIZ72" s="4302"/>
      <c r="QJA72" s="4299"/>
      <c r="QJB72" s="2602"/>
      <c r="QJC72" s="4287"/>
      <c r="QJD72" s="4303"/>
      <c r="QJE72" s="4304"/>
      <c r="QJF72" s="2603"/>
      <c r="QJG72" s="4305"/>
      <c r="QJH72" s="4306"/>
      <c r="QJI72" s="4305"/>
      <c r="QJJ72" s="4306"/>
      <c r="QJK72" s="4299"/>
      <c r="QJL72" s="4300"/>
      <c r="QJM72" s="4305"/>
      <c r="QJN72" s="4304"/>
      <c r="QJO72" s="4299"/>
      <c r="QJP72" s="4300"/>
      <c r="QJQ72" s="4301"/>
      <c r="QJR72" s="4302"/>
      <c r="QJS72" s="4299"/>
      <c r="QJT72" s="2602"/>
      <c r="QJU72" s="4287"/>
      <c r="QJV72" s="4303"/>
      <c r="QJW72" s="4304"/>
      <c r="QJX72" s="2603"/>
      <c r="QJY72" s="4305"/>
      <c r="QJZ72" s="4306"/>
      <c r="QKA72" s="4305"/>
      <c r="QKB72" s="4306"/>
      <c r="QKC72" s="4299"/>
      <c r="QKD72" s="4300"/>
      <c r="QKE72" s="4305"/>
      <c r="QKF72" s="4304"/>
      <c r="QKG72" s="4299"/>
      <c r="QKH72" s="4300"/>
      <c r="QKI72" s="4301"/>
      <c r="QKJ72" s="4302"/>
      <c r="QKK72" s="4299"/>
      <c r="QKL72" s="2602"/>
      <c r="QKM72" s="4287"/>
      <c r="QKN72" s="4303"/>
      <c r="QKO72" s="4304"/>
      <c r="QKP72" s="2603"/>
      <c r="QKQ72" s="4305"/>
      <c r="QKR72" s="4306"/>
      <c r="QKS72" s="4305"/>
      <c r="QKT72" s="4306"/>
      <c r="QKU72" s="4299"/>
      <c r="QKV72" s="4300"/>
      <c r="QKW72" s="4305"/>
      <c r="QKX72" s="4304"/>
      <c r="QKY72" s="4299"/>
      <c r="QKZ72" s="4300"/>
      <c r="QLA72" s="4301"/>
      <c r="QLB72" s="4302"/>
      <c r="QLC72" s="4299"/>
      <c r="QLD72" s="2602"/>
      <c r="QLE72" s="4287"/>
      <c r="QLF72" s="4303"/>
      <c r="QLG72" s="4304"/>
      <c r="QLH72" s="2603"/>
      <c r="QLI72" s="4305"/>
      <c r="QLJ72" s="4306"/>
      <c r="QLK72" s="4305"/>
      <c r="QLL72" s="4306"/>
      <c r="QLM72" s="4299"/>
      <c r="QLN72" s="4300"/>
      <c r="QLO72" s="4305"/>
      <c r="QLP72" s="4304"/>
      <c r="QLQ72" s="4299"/>
      <c r="QLR72" s="4300"/>
      <c r="QLS72" s="4301"/>
      <c r="QLT72" s="4302"/>
      <c r="QLU72" s="4299"/>
      <c r="QLV72" s="2602"/>
      <c r="QLW72" s="4287"/>
      <c r="QLX72" s="4303"/>
      <c r="QLY72" s="4304"/>
      <c r="QLZ72" s="2603"/>
      <c r="QMA72" s="4305"/>
      <c r="QMB72" s="4306"/>
      <c r="QMC72" s="4305"/>
      <c r="QMD72" s="4306"/>
      <c r="QME72" s="4299"/>
      <c r="QMF72" s="4300"/>
      <c r="QMG72" s="4305"/>
      <c r="QMH72" s="4304"/>
      <c r="QMI72" s="4299"/>
      <c r="QMJ72" s="4300"/>
      <c r="QMK72" s="4301"/>
      <c r="QML72" s="4302"/>
      <c r="QMM72" s="4299"/>
      <c r="QMN72" s="2602"/>
      <c r="QMO72" s="4287"/>
      <c r="QMP72" s="4303"/>
      <c r="QMQ72" s="4304"/>
      <c r="QMR72" s="2603"/>
      <c r="QMS72" s="4305"/>
      <c r="QMT72" s="4306"/>
      <c r="QMU72" s="4305"/>
      <c r="QMV72" s="4306"/>
      <c r="QMW72" s="4299"/>
      <c r="QMX72" s="4300"/>
      <c r="QMY72" s="4305"/>
      <c r="QMZ72" s="4304"/>
      <c r="QNA72" s="4299"/>
      <c r="QNB72" s="4300"/>
      <c r="QNC72" s="4301"/>
      <c r="QND72" s="4302"/>
      <c r="QNE72" s="4299"/>
      <c r="QNF72" s="2602"/>
      <c r="QNG72" s="4287"/>
      <c r="QNH72" s="4303"/>
      <c r="QNI72" s="4304"/>
      <c r="QNJ72" s="2603"/>
      <c r="QNK72" s="4305"/>
      <c r="QNL72" s="4306"/>
      <c r="QNM72" s="4305"/>
      <c r="QNN72" s="4306"/>
      <c r="QNO72" s="4299"/>
      <c r="QNP72" s="4300"/>
      <c r="QNQ72" s="4305"/>
      <c r="QNR72" s="4304"/>
      <c r="QNS72" s="4299"/>
      <c r="QNT72" s="4300"/>
      <c r="QNU72" s="4301"/>
      <c r="QNV72" s="4302"/>
      <c r="QNW72" s="4299"/>
      <c r="QNX72" s="2602"/>
      <c r="QNY72" s="4287"/>
      <c r="QNZ72" s="4303"/>
      <c r="QOA72" s="4304"/>
      <c r="QOB72" s="2603"/>
      <c r="QOC72" s="4305"/>
      <c r="QOD72" s="4306"/>
      <c r="QOE72" s="4305"/>
      <c r="QOF72" s="4306"/>
      <c r="QOG72" s="4299"/>
      <c r="QOH72" s="4300"/>
      <c r="QOI72" s="4305"/>
      <c r="QOJ72" s="4304"/>
      <c r="QOK72" s="4299"/>
      <c r="QOL72" s="4300"/>
      <c r="QOM72" s="4301"/>
      <c r="QON72" s="4302"/>
      <c r="QOO72" s="4299"/>
      <c r="QOP72" s="2602"/>
      <c r="QOQ72" s="4287"/>
      <c r="QOR72" s="4303"/>
      <c r="QOS72" s="4304"/>
      <c r="QOT72" s="2603"/>
      <c r="QOU72" s="4305"/>
      <c r="QOV72" s="4306"/>
      <c r="QOW72" s="4305"/>
      <c r="QOX72" s="4306"/>
      <c r="QOY72" s="4299"/>
      <c r="QOZ72" s="4300"/>
      <c r="QPA72" s="4305"/>
      <c r="QPB72" s="4304"/>
      <c r="QPC72" s="4299"/>
      <c r="QPD72" s="4300"/>
      <c r="QPE72" s="4301"/>
      <c r="QPF72" s="4302"/>
      <c r="QPG72" s="4299"/>
      <c r="QPH72" s="2602"/>
      <c r="QPI72" s="4287"/>
      <c r="QPJ72" s="4303"/>
      <c r="QPK72" s="4304"/>
      <c r="QPL72" s="2603"/>
      <c r="QPM72" s="4305"/>
      <c r="QPN72" s="4306"/>
      <c r="QPO72" s="4305"/>
      <c r="QPP72" s="4306"/>
      <c r="QPQ72" s="4299"/>
      <c r="QPR72" s="4300"/>
      <c r="QPS72" s="4305"/>
      <c r="QPT72" s="4304"/>
      <c r="QPU72" s="4299"/>
      <c r="QPV72" s="4300"/>
      <c r="QPW72" s="4301"/>
      <c r="QPX72" s="4302"/>
      <c r="QPY72" s="4299"/>
      <c r="QPZ72" s="2602"/>
      <c r="QQA72" s="4287"/>
      <c r="QQB72" s="4303"/>
      <c r="QQC72" s="4304"/>
      <c r="QQD72" s="2603"/>
      <c r="QQE72" s="4305"/>
      <c r="QQF72" s="4306"/>
      <c r="QQG72" s="4305"/>
      <c r="QQH72" s="4306"/>
      <c r="QQI72" s="4299"/>
      <c r="QQJ72" s="4300"/>
      <c r="QQK72" s="4305"/>
      <c r="QQL72" s="4304"/>
      <c r="QQM72" s="4299"/>
      <c r="QQN72" s="4300"/>
      <c r="QQO72" s="4301"/>
      <c r="QQP72" s="4302"/>
      <c r="QQQ72" s="4299"/>
      <c r="QQR72" s="2602"/>
      <c r="QQS72" s="4287"/>
      <c r="QQT72" s="4303"/>
      <c r="QQU72" s="4304"/>
      <c r="QQV72" s="2603"/>
      <c r="QQW72" s="4305"/>
      <c r="QQX72" s="4306"/>
      <c r="QQY72" s="4305"/>
      <c r="QQZ72" s="4306"/>
      <c r="QRA72" s="4299"/>
      <c r="QRB72" s="4300"/>
      <c r="QRC72" s="4305"/>
      <c r="QRD72" s="4304"/>
      <c r="QRE72" s="4299"/>
      <c r="QRF72" s="4300"/>
      <c r="QRG72" s="4301"/>
      <c r="QRH72" s="4302"/>
      <c r="QRI72" s="4299"/>
      <c r="QRJ72" s="2602"/>
      <c r="QRK72" s="4287"/>
      <c r="QRL72" s="4303"/>
      <c r="QRM72" s="4304"/>
      <c r="QRN72" s="2603"/>
      <c r="QRO72" s="4305"/>
      <c r="QRP72" s="4306"/>
      <c r="QRQ72" s="4305"/>
      <c r="QRR72" s="4306"/>
      <c r="QRS72" s="4299"/>
      <c r="QRT72" s="4300"/>
      <c r="QRU72" s="4305"/>
      <c r="QRV72" s="4304"/>
      <c r="QRW72" s="4299"/>
      <c r="QRX72" s="4300"/>
      <c r="QRY72" s="4301"/>
      <c r="QRZ72" s="4302"/>
      <c r="QSA72" s="4299"/>
      <c r="QSB72" s="2602"/>
      <c r="QSC72" s="4287"/>
      <c r="QSD72" s="4303"/>
      <c r="QSE72" s="4304"/>
      <c r="QSF72" s="2603"/>
      <c r="QSG72" s="4305"/>
      <c r="QSH72" s="4306"/>
      <c r="QSI72" s="4305"/>
      <c r="QSJ72" s="4306"/>
      <c r="QSK72" s="4299"/>
      <c r="QSL72" s="4300"/>
      <c r="QSM72" s="4305"/>
      <c r="QSN72" s="4304"/>
      <c r="QSO72" s="4299"/>
      <c r="QSP72" s="4300"/>
      <c r="QSQ72" s="4301"/>
      <c r="QSR72" s="4302"/>
      <c r="QSS72" s="4299"/>
      <c r="QST72" s="2602"/>
      <c r="QSU72" s="4287"/>
      <c r="QSV72" s="4303"/>
      <c r="QSW72" s="4304"/>
      <c r="QSX72" s="2603"/>
      <c r="QSY72" s="4305"/>
      <c r="QSZ72" s="4306"/>
      <c r="QTA72" s="4305"/>
      <c r="QTB72" s="4306"/>
      <c r="QTC72" s="4299"/>
      <c r="QTD72" s="4300"/>
      <c r="QTE72" s="4305"/>
      <c r="QTF72" s="4304"/>
      <c r="QTG72" s="4299"/>
      <c r="QTH72" s="4300"/>
      <c r="QTI72" s="4301"/>
      <c r="QTJ72" s="4302"/>
      <c r="QTK72" s="4299"/>
      <c r="QTL72" s="2602"/>
      <c r="QTM72" s="4287"/>
      <c r="QTN72" s="4303"/>
      <c r="QTO72" s="4304"/>
      <c r="QTP72" s="2603"/>
      <c r="QTQ72" s="4305"/>
      <c r="QTR72" s="4306"/>
      <c r="QTS72" s="4305"/>
      <c r="QTT72" s="4306"/>
      <c r="QTU72" s="4299"/>
      <c r="QTV72" s="4300"/>
      <c r="QTW72" s="4305"/>
      <c r="QTX72" s="4304"/>
      <c r="QTY72" s="4299"/>
      <c r="QTZ72" s="4300"/>
      <c r="QUA72" s="4301"/>
      <c r="QUB72" s="4302"/>
      <c r="QUC72" s="4299"/>
      <c r="QUD72" s="2602"/>
      <c r="QUE72" s="4287"/>
      <c r="QUF72" s="4303"/>
      <c r="QUG72" s="4304"/>
      <c r="QUH72" s="2603"/>
      <c r="QUI72" s="4305"/>
      <c r="QUJ72" s="4306"/>
      <c r="QUK72" s="4305"/>
      <c r="QUL72" s="4306"/>
      <c r="QUM72" s="4299"/>
      <c r="QUN72" s="4300"/>
      <c r="QUO72" s="4305"/>
      <c r="QUP72" s="4304"/>
      <c r="QUQ72" s="4299"/>
      <c r="QUR72" s="4300"/>
      <c r="QUS72" s="4301"/>
      <c r="QUT72" s="4302"/>
      <c r="QUU72" s="4299"/>
      <c r="QUV72" s="2602"/>
      <c r="QUW72" s="4287"/>
      <c r="QUX72" s="4303"/>
      <c r="QUY72" s="4304"/>
      <c r="QUZ72" s="2603"/>
      <c r="QVA72" s="4305"/>
      <c r="QVB72" s="4306"/>
      <c r="QVC72" s="4305"/>
      <c r="QVD72" s="4306"/>
      <c r="QVE72" s="4299"/>
      <c r="QVF72" s="4300"/>
      <c r="QVG72" s="4305"/>
      <c r="QVH72" s="4304"/>
      <c r="QVI72" s="4299"/>
      <c r="QVJ72" s="4300"/>
      <c r="QVK72" s="4301"/>
      <c r="QVL72" s="4302"/>
      <c r="QVM72" s="4299"/>
      <c r="QVN72" s="2602"/>
      <c r="QVO72" s="4287"/>
      <c r="QVP72" s="4303"/>
      <c r="QVQ72" s="4304"/>
      <c r="QVR72" s="2603"/>
      <c r="QVS72" s="4305"/>
      <c r="QVT72" s="4306"/>
      <c r="QVU72" s="4305"/>
      <c r="QVV72" s="4306"/>
      <c r="QVW72" s="4299"/>
      <c r="QVX72" s="4300"/>
      <c r="QVY72" s="4305"/>
      <c r="QVZ72" s="4304"/>
      <c r="QWA72" s="4299"/>
      <c r="QWB72" s="4300"/>
      <c r="QWC72" s="4301"/>
      <c r="QWD72" s="4302"/>
      <c r="QWE72" s="4299"/>
      <c r="QWF72" s="2602"/>
      <c r="QWG72" s="4287"/>
      <c r="QWH72" s="4303"/>
      <c r="QWI72" s="4304"/>
      <c r="QWJ72" s="2603"/>
      <c r="QWK72" s="4305"/>
      <c r="QWL72" s="4306"/>
      <c r="QWM72" s="4305"/>
      <c r="QWN72" s="4306"/>
      <c r="QWO72" s="4299"/>
      <c r="QWP72" s="4300"/>
      <c r="QWQ72" s="4305"/>
      <c r="QWR72" s="4304"/>
      <c r="QWS72" s="4299"/>
      <c r="QWT72" s="4300"/>
      <c r="QWU72" s="4301"/>
      <c r="QWV72" s="4302"/>
      <c r="QWW72" s="4299"/>
      <c r="QWX72" s="2602"/>
      <c r="QWY72" s="4287"/>
      <c r="QWZ72" s="4303"/>
      <c r="QXA72" s="4304"/>
      <c r="QXB72" s="2603"/>
      <c r="QXC72" s="4305"/>
      <c r="QXD72" s="4306"/>
      <c r="QXE72" s="4305"/>
      <c r="QXF72" s="4306"/>
      <c r="QXG72" s="4299"/>
      <c r="QXH72" s="4300"/>
      <c r="QXI72" s="4305"/>
      <c r="QXJ72" s="4304"/>
      <c r="QXK72" s="4299"/>
      <c r="QXL72" s="4300"/>
      <c r="QXM72" s="4301"/>
      <c r="QXN72" s="4302"/>
      <c r="QXO72" s="4299"/>
      <c r="QXP72" s="2602"/>
      <c r="QXQ72" s="4287"/>
      <c r="QXR72" s="4303"/>
      <c r="QXS72" s="4304"/>
      <c r="QXT72" s="2603"/>
      <c r="QXU72" s="4305"/>
      <c r="QXV72" s="4306"/>
      <c r="QXW72" s="4305"/>
      <c r="QXX72" s="4306"/>
      <c r="QXY72" s="4299"/>
      <c r="QXZ72" s="4300"/>
      <c r="QYA72" s="4305"/>
      <c r="QYB72" s="4304"/>
      <c r="QYC72" s="4299"/>
      <c r="QYD72" s="4300"/>
      <c r="QYE72" s="4301"/>
      <c r="QYF72" s="4302"/>
      <c r="QYG72" s="4299"/>
      <c r="QYH72" s="2602"/>
      <c r="QYI72" s="4287"/>
      <c r="QYJ72" s="4303"/>
      <c r="QYK72" s="4304"/>
      <c r="QYL72" s="2603"/>
      <c r="QYM72" s="4305"/>
      <c r="QYN72" s="4306"/>
      <c r="QYO72" s="4305"/>
      <c r="QYP72" s="4306"/>
      <c r="QYQ72" s="4299"/>
      <c r="QYR72" s="4300"/>
      <c r="QYS72" s="4305"/>
      <c r="QYT72" s="4304"/>
      <c r="QYU72" s="4299"/>
      <c r="QYV72" s="4300"/>
      <c r="QYW72" s="4301"/>
      <c r="QYX72" s="4302"/>
      <c r="QYY72" s="4299"/>
      <c r="QYZ72" s="2602"/>
      <c r="QZA72" s="4287"/>
      <c r="QZB72" s="4303"/>
      <c r="QZC72" s="4304"/>
      <c r="QZD72" s="2603"/>
      <c r="QZE72" s="4305"/>
      <c r="QZF72" s="4306"/>
      <c r="QZG72" s="4305"/>
      <c r="QZH72" s="4306"/>
      <c r="QZI72" s="4299"/>
      <c r="QZJ72" s="4300"/>
      <c r="QZK72" s="4305"/>
      <c r="QZL72" s="4304"/>
      <c r="QZM72" s="4299"/>
      <c r="QZN72" s="4300"/>
      <c r="QZO72" s="4301"/>
      <c r="QZP72" s="4302"/>
      <c r="QZQ72" s="4299"/>
      <c r="QZR72" s="2602"/>
      <c r="QZS72" s="4287"/>
      <c r="QZT72" s="4303"/>
      <c r="QZU72" s="4304"/>
      <c r="QZV72" s="2603"/>
      <c r="QZW72" s="4305"/>
      <c r="QZX72" s="4306"/>
      <c r="QZY72" s="4305"/>
      <c r="QZZ72" s="4306"/>
      <c r="RAA72" s="4299"/>
      <c r="RAB72" s="4300"/>
      <c r="RAC72" s="4305"/>
      <c r="RAD72" s="4304"/>
      <c r="RAE72" s="4299"/>
      <c r="RAF72" s="4300"/>
      <c r="RAG72" s="4301"/>
      <c r="RAH72" s="4302"/>
      <c r="RAI72" s="4299"/>
      <c r="RAJ72" s="2602"/>
      <c r="RAK72" s="4287"/>
      <c r="RAL72" s="4303"/>
      <c r="RAM72" s="4304"/>
      <c r="RAN72" s="2603"/>
      <c r="RAO72" s="4305"/>
      <c r="RAP72" s="4306"/>
      <c r="RAQ72" s="4305"/>
      <c r="RAR72" s="4306"/>
      <c r="RAS72" s="4299"/>
      <c r="RAT72" s="4300"/>
      <c r="RAU72" s="4305"/>
      <c r="RAV72" s="4304"/>
      <c r="RAW72" s="4299"/>
      <c r="RAX72" s="4300"/>
      <c r="RAY72" s="4301"/>
      <c r="RAZ72" s="4302"/>
      <c r="RBA72" s="4299"/>
      <c r="RBB72" s="2602"/>
      <c r="RBC72" s="4287"/>
      <c r="RBD72" s="4303"/>
      <c r="RBE72" s="4304"/>
      <c r="RBF72" s="2603"/>
      <c r="RBG72" s="4305"/>
      <c r="RBH72" s="4306"/>
      <c r="RBI72" s="4305"/>
      <c r="RBJ72" s="4306"/>
      <c r="RBK72" s="4299"/>
      <c r="RBL72" s="4300"/>
      <c r="RBM72" s="4305"/>
      <c r="RBN72" s="4304"/>
      <c r="RBO72" s="4299"/>
      <c r="RBP72" s="4300"/>
      <c r="RBQ72" s="4301"/>
      <c r="RBR72" s="4302"/>
      <c r="RBS72" s="4299"/>
      <c r="RBT72" s="2602"/>
      <c r="RBU72" s="4287"/>
      <c r="RBV72" s="4303"/>
      <c r="RBW72" s="4304"/>
      <c r="RBX72" s="2603"/>
      <c r="RBY72" s="4305"/>
      <c r="RBZ72" s="4306"/>
      <c r="RCA72" s="4305"/>
      <c r="RCB72" s="4306"/>
      <c r="RCC72" s="4299"/>
      <c r="RCD72" s="4300"/>
      <c r="RCE72" s="4305"/>
      <c r="RCF72" s="4304"/>
      <c r="RCG72" s="4299"/>
      <c r="RCH72" s="4300"/>
      <c r="RCI72" s="4301"/>
      <c r="RCJ72" s="4302"/>
      <c r="RCK72" s="4299"/>
      <c r="RCL72" s="2602"/>
      <c r="RCM72" s="4287"/>
      <c r="RCN72" s="4303"/>
      <c r="RCO72" s="4304"/>
      <c r="RCP72" s="2603"/>
      <c r="RCQ72" s="4305"/>
      <c r="RCR72" s="4306"/>
      <c r="RCS72" s="4305"/>
      <c r="RCT72" s="4306"/>
      <c r="RCU72" s="4299"/>
      <c r="RCV72" s="4300"/>
      <c r="RCW72" s="4305"/>
      <c r="RCX72" s="4304"/>
      <c r="RCY72" s="4299"/>
      <c r="RCZ72" s="4300"/>
      <c r="RDA72" s="4301"/>
      <c r="RDB72" s="4302"/>
      <c r="RDC72" s="4299"/>
      <c r="RDD72" s="2602"/>
      <c r="RDE72" s="4287"/>
      <c r="RDF72" s="4303"/>
      <c r="RDG72" s="4304"/>
      <c r="RDH72" s="2603"/>
      <c r="RDI72" s="4305"/>
      <c r="RDJ72" s="4306"/>
      <c r="RDK72" s="4305"/>
      <c r="RDL72" s="4306"/>
      <c r="RDM72" s="4299"/>
      <c r="RDN72" s="4300"/>
      <c r="RDO72" s="4305"/>
      <c r="RDP72" s="4304"/>
      <c r="RDQ72" s="4299"/>
      <c r="RDR72" s="4300"/>
      <c r="RDS72" s="4301"/>
      <c r="RDT72" s="4302"/>
      <c r="RDU72" s="4299"/>
      <c r="RDV72" s="2602"/>
      <c r="RDW72" s="4287"/>
      <c r="RDX72" s="4303"/>
      <c r="RDY72" s="4304"/>
      <c r="RDZ72" s="2603"/>
      <c r="REA72" s="4305"/>
      <c r="REB72" s="4306"/>
      <c r="REC72" s="4305"/>
      <c r="RED72" s="4306"/>
      <c r="REE72" s="4299"/>
      <c r="REF72" s="4300"/>
      <c r="REG72" s="4305"/>
      <c r="REH72" s="4304"/>
      <c r="REI72" s="4299"/>
      <c r="REJ72" s="4300"/>
      <c r="REK72" s="4301"/>
      <c r="REL72" s="4302"/>
      <c r="REM72" s="4299"/>
      <c r="REN72" s="2602"/>
      <c r="REO72" s="4287"/>
      <c r="REP72" s="4303"/>
      <c r="REQ72" s="4304"/>
      <c r="RER72" s="2603"/>
      <c r="RES72" s="4305"/>
      <c r="RET72" s="4306"/>
      <c r="REU72" s="4305"/>
      <c r="REV72" s="4306"/>
      <c r="REW72" s="4299"/>
      <c r="REX72" s="4300"/>
      <c r="REY72" s="4305"/>
      <c r="REZ72" s="4304"/>
      <c r="RFA72" s="4299"/>
      <c r="RFB72" s="4300"/>
      <c r="RFC72" s="4301"/>
      <c r="RFD72" s="4302"/>
      <c r="RFE72" s="4299"/>
      <c r="RFF72" s="2602"/>
      <c r="RFG72" s="4287"/>
      <c r="RFH72" s="4303"/>
      <c r="RFI72" s="4304"/>
      <c r="RFJ72" s="2603"/>
      <c r="RFK72" s="4305"/>
      <c r="RFL72" s="4306"/>
      <c r="RFM72" s="4305"/>
      <c r="RFN72" s="4306"/>
      <c r="RFO72" s="4299"/>
      <c r="RFP72" s="4300"/>
      <c r="RFQ72" s="4305"/>
      <c r="RFR72" s="4304"/>
      <c r="RFS72" s="4299"/>
      <c r="RFT72" s="4300"/>
      <c r="RFU72" s="4301"/>
      <c r="RFV72" s="4302"/>
      <c r="RFW72" s="4299"/>
      <c r="RFX72" s="2602"/>
      <c r="RFY72" s="4287"/>
      <c r="RFZ72" s="4303"/>
      <c r="RGA72" s="4304"/>
      <c r="RGB72" s="2603"/>
      <c r="RGC72" s="4305"/>
      <c r="RGD72" s="4306"/>
      <c r="RGE72" s="4305"/>
      <c r="RGF72" s="4306"/>
      <c r="RGG72" s="4299"/>
      <c r="RGH72" s="4300"/>
      <c r="RGI72" s="4305"/>
      <c r="RGJ72" s="4304"/>
      <c r="RGK72" s="4299"/>
      <c r="RGL72" s="4300"/>
      <c r="RGM72" s="4301"/>
      <c r="RGN72" s="4302"/>
      <c r="RGO72" s="4299"/>
      <c r="RGP72" s="2602"/>
      <c r="RGQ72" s="4287"/>
      <c r="RGR72" s="4303"/>
      <c r="RGS72" s="4304"/>
      <c r="RGT72" s="2603"/>
      <c r="RGU72" s="4305"/>
      <c r="RGV72" s="4306"/>
      <c r="RGW72" s="4305"/>
      <c r="RGX72" s="4306"/>
      <c r="RGY72" s="4299"/>
      <c r="RGZ72" s="4300"/>
      <c r="RHA72" s="4305"/>
      <c r="RHB72" s="4304"/>
      <c r="RHC72" s="4299"/>
      <c r="RHD72" s="4300"/>
      <c r="RHE72" s="4301"/>
      <c r="RHF72" s="4302"/>
      <c r="RHG72" s="4299"/>
      <c r="RHH72" s="2602"/>
      <c r="RHI72" s="4287"/>
      <c r="RHJ72" s="4303"/>
      <c r="RHK72" s="4304"/>
      <c r="RHL72" s="2603"/>
      <c r="RHM72" s="4305"/>
      <c r="RHN72" s="4306"/>
      <c r="RHO72" s="4305"/>
      <c r="RHP72" s="4306"/>
      <c r="RHQ72" s="4299"/>
      <c r="RHR72" s="4300"/>
      <c r="RHS72" s="4305"/>
      <c r="RHT72" s="4304"/>
      <c r="RHU72" s="4299"/>
      <c r="RHV72" s="4300"/>
      <c r="RHW72" s="4301"/>
      <c r="RHX72" s="4302"/>
      <c r="RHY72" s="4299"/>
      <c r="RHZ72" s="2602"/>
      <c r="RIA72" s="4287"/>
      <c r="RIB72" s="4303"/>
      <c r="RIC72" s="4304"/>
      <c r="RID72" s="2603"/>
      <c r="RIE72" s="4305"/>
      <c r="RIF72" s="4306"/>
      <c r="RIG72" s="4305"/>
      <c r="RIH72" s="4306"/>
      <c r="RII72" s="4299"/>
      <c r="RIJ72" s="4300"/>
      <c r="RIK72" s="4305"/>
      <c r="RIL72" s="4304"/>
      <c r="RIM72" s="4299"/>
      <c r="RIN72" s="4300"/>
      <c r="RIO72" s="4301"/>
      <c r="RIP72" s="4302"/>
      <c r="RIQ72" s="4299"/>
      <c r="RIR72" s="2602"/>
      <c r="RIS72" s="4287"/>
      <c r="RIT72" s="4303"/>
      <c r="RIU72" s="4304"/>
      <c r="RIV72" s="2603"/>
      <c r="RIW72" s="4305"/>
      <c r="RIX72" s="4306"/>
      <c r="RIY72" s="4305"/>
      <c r="RIZ72" s="4306"/>
      <c r="RJA72" s="4299"/>
      <c r="RJB72" s="4300"/>
      <c r="RJC72" s="4305"/>
      <c r="RJD72" s="4304"/>
      <c r="RJE72" s="4299"/>
      <c r="RJF72" s="4300"/>
      <c r="RJG72" s="4301"/>
      <c r="RJH72" s="4302"/>
      <c r="RJI72" s="4299"/>
      <c r="RJJ72" s="2602"/>
      <c r="RJK72" s="4287"/>
      <c r="RJL72" s="4303"/>
      <c r="RJM72" s="4304"/>
      <c r="RJN72" s="2603"/>
      <c r="RJO72" s="4305"/>
      <c r="RJP72" s="4306"/>
      <c r="RJQ72" s="4305"/>
      <c r="RJR72" s="4306"/>
      <c r="RJS72" s="4299"/>
      <c r="RJT72" s="4300"/>
      <c r="RJU72" s="4305"/>
      <c r="RJV72" s="4304"/>
      <c r="RJW72" s="4299"/>
      <c r="RJX72" s="4300"/>
      <c r="RJY72" s="4301"/>
      <c r="RJZ72" s="4302"/>
      <c r="RKA72" s="4299"/>
      <c r="RKB72" s="2602"/>
      <c r="RKC72" s="4287"/>
      <c r="RKD72" s="4303"/>
      <c r="RKE72" s="4304"/>
      <c r="RKF72" s="2603"/>
      <c r="RKG72" s="4305"/>
      <c r="RKH72" s="4306"/>
      <c r="RKI72" s="4305"/>
      <c r="RKJ72" s="4306"/>
      <c r="RKK72" s="4299"/>
      <c r="RKL72" s="4300"/>
      <c r="RKM72" s="4305"/>
      <c r="RKN72" s="4304"/>
      <c r="RKO72" s="4299"/>
      <c r="RKP72" s="4300"/>
      <c r="RKQ72" s="4301"/>
      <c r="RKR72" s="4302"/>
      <c r="RKS72" s="4299"/>
      <c r="RKT72" s="2602"/>
      <c r="RKU72" s="4287"/>
      <c r="RKV72" s="4303"/>
      <c r="RKW72" s="4304"/>
      <c r="RKX72" s="2603"/>
      <c r="RKY72" s="4305"/>
      <c r="RKZ72" s="4306"/>
      <c r="RLA72" s="4305"/>
      <c r="RLB72" s="4306"/>
      <c r="RLC72" s="4299"/>
      <c r="RLD72" s="4300"/>
      <c r="RLE72" s="4305"/>
      <c r="RLF72" s="4304"/>
      <c r="RLG72" s="4299"/>
      <c r="RLH72" s="4300"/>
      <c r="RLI72" s="4301"/>
      <c r="RLJ72" s="4302"/>
      <c r="RLK72" s="4299"/>
      <c r="RLL72" s="2602"/>
      <c r="RLM72" s="4287"/>
      <c r="RLN72" s="4303"/>
      <c r="RLO72" s="4304"/>
      <c r="RLP72" s="2603"/>
      <c r="RLQ72" s="4305"/>
      <c r="RLR72" s="4306"/>
      <c r="RLS72" s="4305"/>
      <c r="RLT72" s="4306"/>
      <c r="RLU72" s="4299"/>
      <c r="RLV72" s="4300"/>
      <c r="RLW72" s="4305"/>
      <c r="RLX72" s="4304"/>
      <c r="RLY72" s="4299"/>
      <c r="RLZ72" s="4300"/>
      <c r="RMA72" s="4301"/>
      <c r="RMB72" s="4302"/>
      <c r="RMC72" s="4299"/>
      <c r="RMD72" s="2602"/>
      <c r="RME72" s="4287"/>
      <c r="RMF72" s="4303"/>
      <c r="RMG72" s="4304"/>
      <c r="RMH72" s="2603"/>
      <c r="RMI72" s="4305"/>
      <c r="RMJ72" s="4306"/>
      <c r="RMK72" s="4305"/>
      <c r="RML72" s="4306"/>
      <c r="RMM72" s="4299"/>
      <c r="RMN72" s="4300"/>
      <c r="RMO72" s="4305"/>
      <c r="RMP72" s="4304"/>
      <c r="RMQ72" s="4299"/>
      <c r="RMR72" s="4300"/>
      <c r="RMS72" s="4301"/>
      <c r="RMT72" s="4302"/>
      <c r="RMU72" s="4299"/>
      <c r="RMV72" s="2602"/>
      <c r="RMW72" s="4287"/>
      <c r="RMX72" s="4303"/>
      <c r="RMY72" s="4304"/>
      <c r="RMZ72" s="2603"/>
      <c r="RNA72" s="4305"/>
      <c r="RNB72" s="4306"/>
      <c r="RNC72" s="4305"/>
      <c r="RND72" s="4306"/>
      <c r="RNE72" s="4299"/>
      <c r="RNF72" s="4300"/>
      <c r="RNG72" s="4305"/>
      <c r="RNH72" s="4304"/>
      <c r="RNI72" s="4299"/>
      <c r="RNJ72" s="4300"/>
      <c r="RNK72" s="4301"/>
      <c r="RNL72" s="4302"/>
      <c r="RNM72" s="4299"/>
      <c r="RNN72" s="2602"/>
      <c r="RNO72" s="4287"/>
      <c r="RNP72" s="4303"/>
      <c r="RNQ72" s="4304"/>
      <c r="RNR72" s="2603"/>
      <c r="RNS72" s="4305"/>
      <c r="RNT72" s="4306"/>
      <c r="RNU72" s="4305"/>
      <c r="RNV72" s="4306"/>
      <c r="RNW72" s="4299"/>
      <c r="RNX72" s="4300"/>
      <c r="RNY72" s="4305"/>
      <c r="RNZ72" s="4304"/>
      <c r="ROA72" s="4299"/>
      <c r="ROB72" s="4300"/>
      <c r="ROC72" s="4301"/>
      <c r="ROD72" s="4302"/>
      <c r="ROE72" s="4299"/>
      <c r="ROF72" s="2602"/>
      <c r="ROG72" s="4287"/>
      <c r="ROH72" s="4303"/>
      <c r="ROI72" s="4304"/>
      <c r="ROJ72" s="2603"/>
      <c r="ROK72" s="4305"/>
      <c r="ROL72" s="4306"/>
      <c r="ROM72" s="4305"/>
      <c r="RON72" s="4306"/>
      <c r="ROO72" s="4299"/>
      <c r="ROP72" s="4300"/>
      <c r="ROQ72" s="4305"/>
      <c r="ROR72" s="4304"/>
      <c r="ROS72" s="4299"/>
      <c r="ROT72" s="4300"/>
      <c r="ROU72" s="4301"/>
      <c r="ROV72" s="4302"/>
      <c r="ROW72" s="4299"/>
      <c r="ROX72" s="2602"/>
      <c r="ROY72" s="4287"/>
      <c r="ROZ72" s="4303"/>
      <c r="RPA72" s="4304"/>
      <c r="RPB72" s="2603"/>
      <c r="RPC72" s="4305"/>
      <c r="RPD72" s="4306"/>
      <c r="RPE72" s="4305"/>
      <c r="RPF72" s="4306"/>
      <c r="RPG72" s="4299"/>
      <c r="RPH72" s="4300"/>
      <c r="RPI72" s="4305"/>
      <c r="RPJ72" s="4304"/>
      <c r="RPK72" s="4299"/>
      <c r="RPL72" s="4300"/>
      <c r="RPM72" s="4301"/>
      <c r="RPN72" s="4302"/>
      <c r="RPO72" s="4299"/>
      <c r="RPP72" s="2602"/>
      <c r="RPQ72" s="4287"/>
      <c r="RPR72" s="4303"/>
      <c r="RPS72" s="4304"/>
      <c r="RPT72" s="2603"/>
      <c r="RPU72" s="4305"/>
      <c r="RPV72" s="4306"/>
      <c r="RPW72" s="4305"/>
      <c r="RPX72" s="4306"/>
      <c r="RPY72" s="4299"/>
      <c r="RPZ72" s="4300"/>
      <c r="RQA72" s="4305"/>
      <c r="RQB72" s="4304"/>
      <c r="RQC72" s="4299"/>
      <c r="RQD72" s="4300"/>
      <c r="RQE72" s="4301"/>
      <c r="RQF72" s="4302"/>
      <c r="RQG72" s="4299"/>
      <c r="RQH72" s="2602"/>
      <c r="RQI72" s="4287"/>
      <c r="RQJ72" s="4303"/>
      <c r="RQK72" s="4304"/>
      <c r="RQL72" s="2603"/>
      <c r="RQM72" s="4305"/>
      <c r="RQN72" s="4306"/>
      <c r="RQO72" s="4305"/>
      <c r="RQP72" s="4306"/>
      <c r="RQQ72" s="4299"/>
      <c r="RQR72" s="4300"/>
      <c r="RQS72" s="4305"/>
      <c r="RQT72" s="4304"/>
      <c r="RQU72" s="4299"/>
      <c r="RQV72" s="4300"/>
      <c r="RQW72" s="4301"/>
      <c r="RQX72" s="4302"/>
      <c r="RQY72" s="4299"/>
      <c r="RQZ72" s="2602"/>
      <c r="RRA72" s="4287"/>
      <c r="RRB72" s="4303"/>
      <c r="RRC72" s="4304"/>
      <c r="RRD72" s="2603"/>
      <c r="RRE72" s="4305"/>
      <c r="RRF72" s="4306"/>
      <c r="RRG72" s="4305"/>
      <c r="RRH72" s="4306"/>
      <c r="RRI72" s="4299"/>
      <c r="RRJ72" s="4300"/>
      <c r="RRK72" s="4305"/>
      <c r="RRL72" s="4304"/>
      <c r="RRM72" s="4299"/>
      <c r="RRN72" s="4300"/>
      <c r="RRO72" s="4301"/>
      <c r="RRP72" s="4302"/>
      <c r="RRQ72" s="4299"/>
      <c r="RRR72" s="2602"/>
      <c r="RRS72" s="4287"/>
      <c r="RRT72" s="4303"/>
      <c r="RRU72" s="4304"/>
      <c r="RRV72" s="2603"/>
      <c r="RRW72" s="4305"/>
      <c r="RRX72" s="4306"/>
      <c r="RRY72" s="4305"/>
      <c r="RRZ72" s="4306"/>
      <c r="RSA72" s="4299"/>
      <c r="RSB72" s="4300"/>
      <c r="RSC72" s="4305"/>
      <c r="RSD72" s="4304"/>
      <c r="RSE72" s="4299"/>
      <c r="RSF72" s="4300"/>
      <c r="RSG72" s="4301"/>
      <c r="RSH72" s="4302"/>
      <c r="RSI72" s="4299"/>
      <c r="RSJ72" s="2602"/>
      <c r="RSK72" s="4287"/>
      <c r="RSL72" s="4303"/>
      <c r="RSM72" s="4304"/>
      <c r="RSN72" s="2603"/>
      <c r="RSO72" s="4305"/>
      <c r="RSP72" s="4306"/>
      <c r="RSQ72" s="4305"/>
      <c r="RSR72" s="4306"/>
      <c r="RSS72" s="4299"/>
      <c r="RST72" s="4300"/>
      <c r="RSU72" s="4305"/>
      <c r="RSV72" s="4304"/>
      <c r="RSW72" s="4299"/>
      <c r="RSX72" s="4300"/>
      <c r="RSY72" s="4301"/>
      <c r="RSZ72" s="4302"/>
      <c r="RTA72" s="4299"/>
      <c r="RTB72" s="2602"/>
      <c r="RTC72" s="4287"/>
      <c r="RTD72" s="4303"/>
      <c r="RTE72" s="4304"/>
      <c r="RTF72" s="2603"/>
      <c r="RTG72" s="4305"/>
      <c r="RTH72" s="4306"/>
      <c r="RTI72" s="4305"/>
      <c r="RTJ72" s="4306"/>
      <c r="RTK72" s="4299"/>
      <c r="RTL72" s="4300"/>
      <c r="RTM72" s="4305"/>
      <c r="RTN72" s="4304"/>
      <c r="RTO72" s="4299"/>
      <c r="RTP72" s="4300"/>
      <c r="RTQ72" s="4301"/>
      <c r="RTR72" s="4302"/>
      <c r="RTS72" s="4299"/>
      <c r="RTT72" s="2602"/>
      <c r="RTU72" s="4287"/>
      <c r="RTV72" s="4303"/>
      <c r="RTW72" s="4304"/>
      <c r="RTX72" s="2603"/>
      <c r="RTY72" s="4305"/>
      <c r="RTZ72" s="4306"/>
      <c r="RUA72" s="4305"/>
      <c r="RUB72" s="4306"/>
      <c r="RUC72" s="4299"/>
      <c r="RUD72" s="4300"/>
      <c r="RUE72" s="4305"/>
      <c r="RUF72" s="4304"/>
      <c r="RUG72" s="4299"/>
      <c r="RUH72" s="4300"/>
      <c r="RUI72" s="4301"/>
      <c r="RUJ72" s="4302"/>
      <c r="RUK72" s="4299"/>
      <c r="RUL72" s="2602"/>
      <c r="RUM72" s="4287"/>
      <c r="RUN72" s="4303"/>
      <c r="RUO72" s="4304"/>
      <c r="RUP72" s="2603"/>
      <c r="RUQ72" s="4305"/>
      <c r="RUR72" s="4306"/>
      <c r="RUS72" s="4305"/>
      <c r="RUT72" s="4306"/>
      <c r="RUU72" s="4299"/>
      <c r="RUV72" s="4300"/>
      <c r="RUW72" s="4305"/>
      <c r="RUX72" s="4304"/>
      <c r="RUY72" s="4299"/>
      <c r="RUZ72" s="4300"/>
      <c r="RVA72" s="4301"/>
      <c r="RVB72" s="4302"/>
      <c r="RVC72" s="4299"/>
      <c r="RVD72" s="2602"/>
      <c r="RVE72" s="4287"/>
      <c r="RVF72" s="4303"/>
      <c r="RVG72" s="4304"/>
      <c r="RVH72" s="2603"/>
      <c r="RVI72" s="4305"/>
      <c r="RVJ72" s="4306"/>
      <c r="RVK72" s="4305"/>
      <c r="RVL72" s="4306"/>
      <c r="RVM72" s="4299"/>
      <c r="RVN72" s="4300"/>
      <c r="RVO72" s="4305"/>
      <c r="RVP72" s="4304"/>
      <c r="RVQ72" s="4299"/>
      <c r="RVR72" s="4300"/>
      <c r="RVS72" s="4301"/>
      <c r="RVT72" s="4302"/>
      <c r="RVU72" s="4299"/>
      <c r="RVV72" s="2602"/>
      <c r="RVW72" s="4287"/>
      <c r="RVX72" s="4303"/>
      <c r="RVY72" s="4304"/>
      <c r="RVZ72" s="2603"/>
      <c r="RWA72" s="4305"/>
      <c r="RWB72" s="4306"/>
      <c r="RWC72" s="4305"/>
      <c r="RWD72" s="4306"/>
      <c r="RWE72" s="4299"/>
      <c r="RWF72" s="4300"/>
      <c r="RWG72" s="4305"/>
      <c r="RWH72" s="4304"/>
      <c r="RWI72" s="4299"/>
      <c r="RWJ72" s="4300"/>
      <c r="RWK72" s="4301"/>
      <c r="RWL72" s="4302"/>
      <c r="RWM72" s="4299"/>
      <c r="RWN72" s="2602"/>
      <c r="RWO72" s="4287"/>
      <c r="RWP72" s="4303"/>
      <c r="RWQ72" s="4304"/>
      <c r="RWR72" s="2603"/>
      <c r="RWS72" s="4305"/>
      <c r="RWT72" s="4306"/>
      <c r="RWU72" s="4305"/>
      <c r="RWV72" s="4306"/>
      <c r="RWW72" s="4299"/>
      <c r="RWX72" s="4300"/>
      <c r="RWY72" s="4305"/>
      <c r="RWZ72" s="4304"/>
      <c r="RXA72" s="4299"/>
      <c r="RXB72" s="4300"/>
      <c r="RXC72" s="4301"/>
      <c r="RXD72" s="4302"/>
      <c r="RXE72" s="4299"/>
      <c r="RXF72" s="2602"/>
      <c r="RXG72" s="4287"/>
      <c r="RXH72" s="4303"/>
      <c r="RXI72" s="4304"/>
      <c r="RXJ72" s="2603"/>
      <c r="RXK72" s="4305"/>
      <c r="RXL72" s="4306"/>
      <c r="RXM72" s="4305"/>
      <c r="RXN72" s="4306"/>
      <c r="RXO72" s="4299"/>
      <c r="RXP72" s="4300"/>
      <c r="RXQ72" s="4305"/>
      <c r="RXR72" s="4304"/>
      <c r="RXS72" s="4299"/>
      <c r="RXT72" s="4300"/>
      <c r="RXU72" s="4301"/>
      <c r="RXV72" s="4302"/>
      <c r="RXW72" s="4299"/>
      <c r="RXX72" s="2602"/>
      <c r="RXY72" s="4287"/>
      <c r="RXZ72" s="4303"/>
      <c r="RYA72" s="4304"/>
      <c r="RYB72" s="2603"/>
      <c r="RYC72" s="4305"/>
      <c r="RYD72" s="4306"/>
      <c r="RYE72" s="4305"/>
      <c r="RYF72" s="4306"/>
      <c r="RYG72" s="4299"/>
      <c r="RYH72" s="4300"/>
      <c r="RYI72" s="4305"/>
      <c r="RYJ72" s="4304"/>
      <c r="RYK72" s="4299"/>
      <c r="RYL72" s="4300"/>
      <c r="RYM72" s="4301"/>
      <c r="RYN72" s="4302"/>
      <c r="RYO72" s="4299"/>
      <c r="RYP72" s="2602"/>
      <c r="RYQ72" s="4287"/>
      <c r="RYR72" s="4303"/>
      <c r="RYS72" s="4304"/>
      <c r="RYT72" s="2603"/>
      <c r="RYU72" s="4305"/>
      <c r="RYV72" s="4306"/>
      <c r="RYW72" s="4305"/>
      <c r="RYX72" s="4306"/>
      <c r="RYY72" s="4299"/>
      <c r="RYZ72" s="4300"/>
      <c r="RZA72" s="4305"/>
      <c r="RZB72" s="4304"/>
      <c r="RZC72" s="4299"/>
      <c r="RZD72" s="4300"/>
      <c r="RZE72" s="4301"/>
      <c r="RZF72" s="4302"/>
      <c r="RZG72" s="4299"/>
      <c r="RZH72" s="2602"/>
      <c r="RZI72" s="4287"/>
      <c r="RZJ72" s="4303"/>
      <c r="RZK72" s="4304"/>
      <c r="RZL72" s="2603"/>
      <c r="RZM72" s="4305"/>
      <c r="RZN72" s="4306"/>
      <c r="RZO72" s="4305"/>
      <c r="RZP72" s="4306"/>
      <c r="RZQ72" s="4299"/>
      <c r="RZR72" s="4300"/>
      <c r="RZS72" s="4305"/>
      <c r="RZT72" s="4304"/>
      <c r="RZU72" s="4299"/>
      <c r="RZV72" s="4300"/>
      <c r="RZW72" s="4301"/>
      <c r="RZX72" s="4302"/>
      <c r="RZY72" s="4299"/>
      <c r="RZZ72" s="2602"/>
      <c r="SAA72" s="4287"/>
      <c r="SAB72" s="4303"/>
      <c r="SAC72" s="4304"/>
      <c r="SAD72" s="2603"/>
      <c r="SAE72" s="4305"/>
      <c r="SAF72" s="4306"/>
      <c r="SAG72" s="4305"/>
      <c r="SAH72" s="4306"/>
      <c r="SAI72" s="4299"/>
      <c r="SAJ72" s="4300"/>
      <c r="SAK72" s="4305"/>
      <c r="SAL72" s="4304"/>
      <c r="SAM72" s="4299"/>
      <c r="SAN72" s="4300"/>
      <c r="SAO72" s="4301"/>
      <c r="SAP72" s="4302"/>
      <c r="SAQ72" s="4299"/>
      <c r="SAR72" s="2602"/>
      <c r="SAS72" s="4287"/>
      <c r="SAT72" s="4303"/>
      <c r="SAU72" s="4304"/>
      <c r="SAV72" s="2603"/>
      <c r="SAW72" s="4305"/>
      <c r="SAX72" s="4306"/>
      <c r="SAY72" s="4305"/>
      <c r="SAZ72" s="4306"/>
      <c r="SBA72" s="4299"/>
      <c r="SBB72" s="4300"/>
      <c r="SBC72" s="4305"/>
      <c r="SBD72" s="4304"/>
      <c r="SBE72" s="4299"/>
      <c r="SBF72" s="4300"/>
      <c r="SBG72" s="4301"/>
      <c r="SBH72" s="4302"/>
      <c r="SBI72" s="4299"/>
      <c r="SBJ72" s="2602"/>
      <c r="SBK72" s="4287"/>
      <c r="SBL72" s="4303"/>
      <c r="SBM72" s="4304"/>
      <c r="SBN72" s="2603"/>
      <c r="SBO72" s="4305"/>
      <c r="SBP72" s="4306"/>
      <c r="SBQ72" s="4305"/>
      <c r="SBR72" s="4306"/>
      <c r="SBS72" s="4299"/>
      <c r="SBT72" s="4300"/>
      <c r="SBU72" s="4305"/>
      <c r="SBV72" s="4304"/>
      <c r="SBW72" s="4299"/>
      <c r="SBX72" s="4300"/>
      <c r="SBY72" s="4301"/>
      <c r="SBZ72" s="4302"/>
      <c r="SCA72" s="4299"/>
      <c r="SCB72" s="2602"/>
      <c r="SCC72" s="4287"/>
      <c r="SCD72" s="4303"/>
      <c r="SCE72" s="4304"/>
      <c r="SCF72" s="2603"/>
      <c r="SCG72" s="4305"/>
      <c r="SCH72" s="4306"/>
      <c r="SCI72" s="4305"/>
      <c r="SCJ72" s="4306"/>
      <c r="SCK72" s="4299"/>
      <c r="SCL72" s="4300"/>
      <c r="SCM72" s="4305"/>
      <c r="SCN72" s="4304"/>
      <c r="SCO72" s="4299"/>
      <c r="SCP72" s="4300"/>
      <c r="SCQ72" s="4301"/>
      <c r="SCR72" s="4302"/>
      <c r="SCS72" s="4299"/>
      <c r="SCT72" s="2602"/>
      <c r="SCU72" s="4287"/>
      <c r="SCV72" s="4303"/>
      <c r="SCW72" s="4304"/>
      <c r="SCX72" s="2603"/>
      <c r="SCY72" s="4305"/>
      <c r="SCZ72" s="4306"/>
      <c r="SDA72" s="4305"/>
      <c r="SDB72" s="4306"/>
      <c r="SDC72" s="4299"/>
      <c r="SDD72" s="4300"/>
      <c r="SDE72" s="4305"/>
      <c r="SDF72" s="4304"/>
      <c r="SDG72" s="4299"/>
      <c r="SDH72" s="4300"/>
      <c r="SDI72" s="4301"/>
      <c r="SDJ72" s="4302"/>
      <c r="SDK72" s="4299"/>
      <c r="SDL72" s="2602"/>
      <c r="SDM72" s="4287"/>
      <c r="SDN72" s="4303"/>
      <c r="SDO72" s="4304"/>
      <c r="SDP72" s="2603"/>
      <c r="SDQ72" s="4305"/>
      <c r="SDR72" s="4306"/>
      <c r="SDS72" s="4305"/>
      <c r="SDT72" s="4306"/>
      <c r="SDU72" s="4299"/>
      <c r="SDV72" s="4300"/>
      <c r="SDW72" s="4305"/>
      <c r="SDX72" s="4304"/>
      <c r="SDY72" s="4299"/>
      <c r="SDZ72" s="4300"/>
      <c r="SEA72" s="4301"/>
      <c r="SEB72" s="4302"/>
      <c r="SEC72" s="4299"/>
      <c r="SED72" s="2602"/>
      <c r="SEE72" s="4287"/>
      <c r="SEF72" s="4303"/>
      <c r="SEG72" s="4304"/>
      <c r="SEH72" s="2603"/>
      <c r="SEI72" s="4305"/>
      <c r="SEJ72" s="4306"/>
      <c r="SEK72" s="4305"/>
      <c r="SEL72" s="4306"/>
      <c r="SEM72" s="4299"/>
      <c r="SEN72" s="4300"/>
      <c r="SEO72" s="4305"/>
      <c r="SEP72" s="4304"/>
      <c r="SEQ72" s="4299"/>
      <c r="SER72" s="4300"/>
      <c r="SES72" s="4301"/>
      <c r="SET72" s="4302"/>
      <c r="SEU72" s="4299"/>
      <c r="SEV72" s="2602"/>
      <c r="SEW72" s="4287"/>
      <c r="SEX72" s="4303"/>
      <c r="SEY72" s="4304"/>
      <c r="SEZ72" s="2603"/>
      <c r="SFA72" s="4305"/>
      <c r="SFB72" s="4306"/>
      <c r="SFC72" s="4305"/>
      <c r="SFD72" s="4306"/>
      <c r="SFE72" s="4299"/>
      <c r="SFF72" s="4300"/>
      <c r="SFG72" s="4305"/>
      <c r="SFH72" s="4304"/>
      <c r="SFI72" s="4299"/>
      <c r="SFJ72" s="4300"/>
      <c r="SFK72" s="4301"/>
      <c r="SFL72" s="4302"/>
      <c r="SFM72" s="4299"/>
      <c r="SFN72" s="2602"/>
      <c r="SFO72" s="4287"/>
      <c r="SFP72" s="4303"/>
      <c r="SFQ72" s="4304"/>
      <c r="SFR72" s="2603"/>
      <c r="SFS72" s="4305"/>
      <c r="SFT72" s="4306"/>
      <c r="SFU72" s="4305"/>
      <c r="SFV72" s="4306"/>
      <c r="SFW72" s="4299"/>
      <c r="SFX72" s="4300"/>
      <c r="SFY72" s="4305"/>
      <c r="SFZ72" s="4304"/>
      <c r="SGA72" s="4299"/>
      <c r="SGB72" s="4300"/>
      <c r="SGC72" s="4301"/>
      <c r="SGD72" s="4302"/>
      <c r="SGE72" s="4299"/>
      <c r="SGF72" s="2602"/>
      <c r="SGG72" s="4287"/>
      <c r="SGH72" s="4303"/>
      <c r="SGI72" s="4304"/>
      <c r="SGJ72" s="2603"/>
      <c r="SGK72" s="4305"/>
      <c r="SGL72" s="4306"/>
      <c r="SGM72" s="4305"/>
      <c r="SGN72" s="4306"/>
      <c r="SGO72" s="4299"/>
      <c r="SGP72" s="4300"/>
      <c r="SGQ72" s="4305"/>
      <c r="SGR72" s="4304"/>
      <c r="SGS72" s="4299"/>
      <c r="SGT72" s="4300"/>
      <c r="SGU72" s="4301"/>
      <c r="SGV72" s="4302"/>
      <c r="SGW72" s="4299"/>
      <c r="SGX72" s="2602"/>
      <c r="SGY72" s="4287"/>
      <c r="SGZ72" s="4303"/>
      <c r="SHA72" s="4304"/>
      <c r="SHB72" s="2603"/>
      <c r="SHC72" s="4305"/>
      <c r="SHD72" s="4306"/>
      <c r="SHE72" s="4305"/>
      <c r="SHF72" s="4306"/>
      <c r="SHG72" s="4299"/>
      <c r="SHH72" s="4300"/>
      <c r="SHI72" s="4305"/>
      <c r="SHJ72" s="4304"/>
      <c r="SHK72" s="4299"/>
      <c r="SHL72" s="4300"/>
      <c r="SHM72" s="4301"/>
      <c r="SHN72" s="4302"/>
      <c r="SHO72" s="4299"/>
      <c r="SHP72" s="2602"/>
      <c r="SHQ72" s="4287"/>
      <c r="SHR72" s="4303"/>
      <c r="SHS72" s="4304"/>
      <c r="SHT72" s="2603"/>
      <c r="SHU72" s="4305"/>
      <c r="SHV72" s="4306"/>
      <c r="SHW72" s="4305"/>
      <c r="SHX72" s="4306"/>
      <c r="SHY72" s="4299"/>
      <c r="SHZ72" s="4300"/>
      <c r="SIA72" s="4305"/>
      <c r="SIB72" s="4304"/>
      <c r="SIC72" s="4299"/>
      <c r="SID72" s="4300"/>
      <c r="SIE72" s="4301"/>
      <c r="SIF72" s="4302"/>
      <c r="SIG72" s="4299"/>
      <c r="SIH72" s="2602"/>
      <c r="SII72" s="4287"/>
      <c r="SIJ72" s="4303"/>
      <c r="SIK72" s="4304"/>
      <c r="SIL72" s="2603"/>
      <c r="SIM72" s="4305"/>
      <c r="SIN72" s="4306"/>
      <c r="SIO72" s="4305"/>
      <c r="SIP72" s="4306"/>
      <c r="SIQ72" s="4299"/>
      <c r="SIR72" s="4300"/>
      <c r="SIS72" s="4305"/>
      <c r="SIT72" s="4304"/>
      <c r="SIU72" s="4299"/>
      <c r="SIV72" s="4300"/>
      <c r="SIW72" s="4301"/>
      <c r="SIX72" s="4302"/>
      <c r="SIY72" s="4299"/>
      <c r="SIZ72" s="2602"/>
      <c r="SJA72" s="4287"/>
      <c r="SJB72" s="4303"/>
      <c r="SJC72" s="4304"/>
      <c r="SJD72" s="2603"/>
      <c r="SJE72" s="4305"/>
      <c r="SJF72" s="4306"/>
      <c r="SJG72" s="4305"/>
      <c r="SJH72" s="4306"/>
      <c r="SJI72" s="4299"/>
      <c r="SJJ72" s="4300"/>
      <c r="SJK72" s="4305"/>
      <c r="SJL72" s="4304"/>
      <c r="SJM72" s="4299"/>
      <c r="SJN72" s="4300"/>
      <c r="SJO72" s="4301"/>
      <c r="SJP72" s="4302"/>
      <c r="SJQ72" s="4299"/>
      <c r="SJR72" s="2602"/>
      <c r="SJS72" s="4287"/>
      <c r="SJT72" s="4303"/>
      <c r="SJU72" s="4304"/>
      <c r="SJV72" s="2603"/>
      <c r="SJW72" s="4305"/>
      <c r="SJX72" s="4306"/>
      <c r="SJY72" s="4305"/>
      <c r="SJZ72" s="4306"/>
      <c r="SKA72" s="4299"/>
      <c r="SKB72" s="4300"/>
      <c r="SKC72" s="4305"/>
      <c r="SKD72" s="4304"/>
      <c r="SKE72" s="4299"/>
      <c r="SKF72" s="4300"/>
      <c r="SKG72" s="4301"/>
      <c r="SKH72" s="4302"/>
      <c r="SKI72" s="4299"/>
      <c r="SKJ72" s="2602"/>
      <c r="SKK72" s="4287"/>
      <c r="SKL72" s="4303"/>
      <c r="SKM72" s="4304"/>
      <c r="SKN72" s="2603"/>
      <c r="SKO72" s="4305"/>
      <c r="SKP72" s="4306"/>
      <c r="SKQ72" s="4305"/>
      <c r="SKR72" s="4306"/>
      <c r="SKS72" s="4299"/>
      <c r="SKT72" s="4300"/>
      <c r="SKU72" s="4305"/>
      <c r="SKV72" s="4304"/>
      <c r="SKW72" s="4299"/>
      <c r="SKX72" s="4300"/>
      <c r="SKY72" s="4301"/>
      <c r="SKZ72" s="4302"/>
      <c r="SLA72" s="4299"/>
      <c r="SLB72" s="2602"/>
      <c r="SLC72" s="4287"/>
      <c r="SLD72" s="4303"/>
      <c r="SLE72" s="4304"/>
      <c r="SLF72" s="2603"/>
      <c r="SLG72" s="4305"/>
      <c r="SLH72" s="4306"/>
      <c r="SLI72" s="4305"/>
      <c r="SLJ72" s="4306"/>
      <c r="SLK72" s="4299"/>
      <c r="SLL72" s="4300"/>
      <c r="SLM72" s="4305"/>
      <c r="SLN72" s="4304"/>
      <c r="SLO72" s="4299"/>
      <c r="SLP72" s="4300"/>
      <c r="SLQ72" s="4301"/>
      <c r="SLR72" s="4302"/>
      <c r="SLS72" s="4299"/>
      <c r="SLT72" s="2602"/>
      <c r="SLU72" s="4287"/>
      <c r="SLV72" s="4303"/>
      <c r="SLW72" s="4304"/>
      <c r="SLX72" s="2603"/>
      <c r="SLY72" s="4305"/>
      <c r="SLZ72" s="4306"/>
      <c r="SMA72" s="4305"/>
      <c r="SMB72" s="4306"/>
      <c r="SMC72" s="4299"/>
      <c r="SMD72" s="4300"/>
      <c r="SME72" s="4305"/>
      <c r="SMF72" s="4304"/>
      <c r="SMG72" s="4299"/>
      <c r="SMH72" s="4300"/>
      <c r="SMI72" s="4301"/>
      <c r="SMJ72" s="4302"/>
      <c r="SMK72" s="4299"/>
      <c r="SML72" s="2602"/>
      <c r="SMM72" s="4287"/>
      <c r="SMN72" s="4303"/>
      <c r="SMO72" s="4304"/>
      <c r="SMP72" s="2603"/>
      <c r="SMQ72" s="4305"/>
      <c r="SMR72" s="4306"/>
      <c r="SMS72" s="4305"/>
      <c r="SMT72" s="4306"/>
      <c r="SMU72" s="4299"/>
      <c r="SMV72" s="4300"/>
      <c r="SMW72" s="4305"/>
      <c r="SMX72" s="4304"/>
      <c r="SMY72" s="4299"/>
      <c r="SMZ72" s="4300"/>
      <c r="SNA72" s="4301"/>
      <c r="SNB72" s="4302"/>
      <c r="SNC72" s="4299"/>
      <c r="SND72" s="2602"/>
      <c r="SNE72" s="4287"/>
      <c r="SNF72" s="4303"/>
      <c r="SNG72" s="4304"/>
      <c r="SNH72" s="2603"/>
      <c r="SNI72" s="4305"/>
      <c r="SNJ72" s="4306"/>
      <c r="SNK72" s="4305"/>
      <c r="SNL72" s="4306"/>
      <c r="SNM72" s="4299"/>
      <c r="SNN72" s="4300"/>
      <c r="SNO72" s="4305"/>
      <c r="SNP72" s="4304"/>
      <c r="SNQ72" s="4299"/>
      <c r="SNR72" s="4300"/>
      <c r="SNS72" s="4301"/>
      <c r="SNT72" s="4302"/>
      <c r="SNU72" s="4299"/>
      <c r="SNV72" s="2602"/>
      <c r="SNW72" s="4287"/>
      <c r="SNX72" s="4303"/>
      <c r="SNY72" s="4304"/>
      <c r="SNZ72" s="2603"/>
      <c r="SOA72" s="4305"/>
      <c r="SOB72" s="4306"/>
      <c r="SOC72" s="4305"/>
      <c r="SOD72" s="4306"/>
      <c r="SOE72" s="4299"/>
      <c r="SOF72" s="4300"/>
      <c r="SOG72" s="4305"/>
      <c r="SOH72" s="4304"/>
      <c r="SOI72" s="4299"/>
      <c r="SOJ72" s="4300"/>
      <c r="SOK72" s="4301"/>
      <c r="SOL72" s="4302"/>
      <c r="SOM72" s="4299"/>
      <c r="SON72" s="2602"/>
      <c r="SOO72" s="4287"/>
      <c r="SOP72" s="4303"/>
      <c r="SOQ72" s="4304"/>
      <c r="SOR72" s="2603"/>
      <c r="SOS72" s="4305"/>
      <c r="SOT72" s="4306"/>
      <c r="SOU72" s="4305"/>
      <c r="SOV72" s="4306"/>
      <c r="SOW72" s="4299"/>
      <c r="SOX72" s="4300"/>
      <c r="SOY72" s="4305"/>
      <c r="SOZ72" s="4304"/>
      <c r="SPA72" s="4299"/>
      <c r="SPB72" s="4300"/>
      <c r="SPC72" s="4301"/>
      <c r="SPD72" s="4302"/>
      <c r="SPE72" s="4299"/>
      <c r="SPF72" s="2602"/>
      <c r="SPG72" s="4287"/>
      <c r="SPH72" s="4303"/>
      <c r="SPI72" s="4304"/>
      <c r="SPJ72" s="2603"/>
      <c r="SPK72" s="4305"/>
      <c r="SPL72" s="4306"/>
      <c r="SPM72" s="4305"/>
      <c r="SPN72" s="4306"/>
      <c r="SPO72" s="4299"/>
      <c r="SPP72" s="4300"/>
      <c r="SPQ72" s="4305"/>
      <c r="SPR72" s="4304"/>
      <c r="SPS72" s="4299"/>
      <c r="SPT72" s="4300"/>
      <c r="SPU72" s="4301"/>
      <c r="SPV72" s="4302"/>
      <c r="SPW72" s="4299"/>
      <c r="SPX72" s="2602"/>
      <c r="SPY72" s="4287"/>
      <c r="SPZ72" s="4303"/>
      <c r="SQA72" s="4304"/>
      <c r="SQB72" s="2603"/>
      <c r="SQC72" s="4305"/>
      <c r="SQD72" s="4306"/>
      <c r="SQE72" s="4305"/>
      <c r="SQF72" s="4306"/>
      <c r="SQG72" s="4299"/>
      <c r="SQH72" s="4300"/>
      <c r="SQI72" s="4305"/>
      <c r="SQJ72" s="4304"/>
      <c r="SQK72" s="4299"/>
      <c r="SQL72" s="4300"/>
      <c r="SQM72" s="4301"/>
      <c r="SQN72" s="4302"/>
      <c r="SQO72" s="4299"/>
      <c r="SQP72" s="2602"/>
      <c r="SQQ72" s="4287"/>
      <c r="SQR72" s="4303"/>
      <c r="SQS72" s="4304"/>
      <c r="SQT72" s="2603"/>
      <c r="SQU72" s="4305"/>
      <c r="SQV72" s="4306"/>
      <c r="SQW72" s="4305"/>
      <c r="SQX72" s="4306"/>
      <c r="SQY72" s="4299"/>
      <c r="SQZ72" s="4300"/>
      <c r="SRA72" s="4305"/>
      <c r="SRB72" s="4304"/>
      <c r="SRC72" s="4299"/>
      <c r="SRD72" s="4300"/>
      <c r="SRE72" s="4301"/>
      <c r="SRF72" s="4302"/>
      <c r="SRG72" s="4299"/>
      <c r="SRH72" s="2602"/>
      <c r="SRI72" s="4287"/>
      <c r="SRJ72" s="4303"/>
      <c r="SRK72" s="4304"/>
      <c r="SRL72" s="2603"/>
      <c r="SRM72" s="4305"/>
      <c r="SRN72" s="4306"/>
      <c r="SRO72" s="4305"/>
      <c r="SRP72" s="4306"/>
      <c r="SRQ72" s="4299"/>
      <c r="SRR72" s="4300"/>
      <c r="SRS72" s="4305"/>
      <c r="SRT72" s="4304"/>
      <c r="SRU72" s="4299"/>
      <c r="SRV72" s="4300"/>
      <c r="SRW72" s="4301"/>
      <c r="SRX72" s="4302"/>
      <c r="SRY72" s="4299"/>
      <c r="SRZ72" s="2602"/>
      <c r="SSA72" s="4287"/>
      <c r="SSB72" s="4303"/>
      <c r="SSC72" s="4304"/>
      <c r="SSD72" s="2603"/>
      <c r="SSE72" s="4305"/>
      <c r="SSF72" s="4306"/>
      <c r="SSG72" s="4305"/>
      <c r="SSH72" s="4306"/>
      <c r="SSI72" s="4299"/>
      <c r="SSJ72" s="4300"/>
      <c r="SSK72" s="4305"/>
      <c r="SSL72" s="4304"/>
      <c r="SSM72" s="4299"/>
      <c r="SSN72" s="4300"/>
      <c r="SSO72" s="4301"/>
      <c r="SSP72" s="4302"/>
      <c r="SSQ72" s="4299"/>
      <c r="SSR72" s="2602"/>
      <c r="SSS72" s="4287"/>
      <c r="SST72" s="4303"/>
      <c r="SSU72" s="4304"/>
      <c r="SSV72" s="2603"/>
      <c r="SSW72" s="4305"/>
      <c r="SSX72" s="4306"/>
      <c r="SSY72" s="4305"/>
      <c r="SSZ72" s="4306"/>
      <c r="STA72" s="4299"/>
      <c r="STB72" s="4300"/>
      <c r="STC72" s="4305"/>
      <c r="STD72" s="4304"/>
      <c r="STE72" s="4299"/>
      <c r="STF72" s="4300"/>
      <c r="STG72" s="4301"/>
      <c r="STH72" s="4302"/>
      <c r="STI72" s="4299"/>
      <c r="STJ72" s="2602"/>
      <c r="STK72" s="4287"/>
      <c r="STL72" s="4303"/>
      <c r="STM72" s="4304"/>
      <c r="STN72" s="2603"/>
      <c r="STO72" s="4305"/>
      <c r="STP72" s="4306"/>
      <c r="STQ72" s="4305"/>
      <c r="STR72" s="4306"/>
      <c r="STS72" s="4299"/>
      <c r="STT72" s="4300"/>
      <c r="STU72" s="4305"/>
      <c r="STV72" s="4304"/>
      <c r="STW72" s="4299"/>
      <c r="STX72" s="4300"/>
      <c r="STY72" s="4301"/>
      <c r="STZ72" s="4302"/>
      <c r="SUA72" s="4299"/>
      <c r="SUB72" s="2602"/>
      <c r="SUC72" s="4287"/>
      <c r="SUD72" s="4303"/>
      <c r="SUE72" s="4304"/>
      <c r="SUF72" s="2603"/>
      <c r="SUG72" s="4305"/>
      <c r="SUH72" s="4306"/>
      <c r="SUI72" s="4305"/>
      <c r="SUJ72" s="4306"/>
      <c r="SUK72" s="4299"/>
      <c r="SUL72" s="4300"/>
      <c r="SUM72" s="4305"/>
      <c r="SUN72" s="4304"/>
      <c r="SUO72" s="4299"/>
      <c r="SUP72" s="4300"/>
      <c r="SUQ72" s="4301"/>
      <c r="SUR72" s="4302"/>
      <c r="SUS72" s="4299"/>
      <c r="SUT72" s="2602"/>
      <c r="SUU72" s="4287"/>
      <c r="SUV72" s="4303"/>
      <c r="SUW72" s="4304"/>
      <c r="SUX72" s="2603"/>
      <c r="SUY72" s="4305"/>
      <c r="SUZ72" s="4306"/>
      <c r="SVA72" s="4305"/>
      <c r="SVB72" s="4306"/>
      <c r="SVC72" s="4299"/>
      <c r="SVD72" s="4300"/>
      <c r="SVE72" s="4305"/>
      <c r="SVF72" s="4304"/>
      <c r="SVG72" s="4299"/>
      <c r="SVH72" s="4300"/>
      <c r="SVI72" s="4301"/>
      <c r="SVJ72" s="4302"/>
      <c r="SVK72" s="4299"/>
      <c r="SVL72" s="2602"/>
      <c r="SVM72" s="4287"/>
      <c r="SVN72" s="4303"/>
      <c r="SVO72" s="4304"/>
      <c r="SVP72" s="2603"/>
      <c r="SVQ72" s="4305"/>
      <c r="SVR72" s="4306"/>
      <c r="SVS72" s="4305"/>
      <c r="SVT72" s="4306"/>
      <c r="SVU72" s="4299"/>
      <c r="SVV72" s="4300"/>
      <c r="SVW72" s="4305"/>
      <c r="SVX72" s="4304"/>
      <c r="SVY72" s="4299"/>
      <c r="SVZ72" s="4300"/>
      <c r="SWA72" s="4301"/>
      <c r="SWB72" s="4302"/>
      <c r="SWC72" s="4299"/>
      <c r="SWD72" s="2602"/>
      <c r="SWE72" s="4287"/>
      <c r="SWF72" s="4303"/>
      <c r="SWG72" s="4304"/>
      <c r="SWH72" s="2603"/>
      <c r="SWI72" s="4305"/>
      <c r="SWJ72" s="4306"/>
      <c r="SWK72" s="4305"/>
      <c r="SWL72" s="4306"/>
      <c r="SWM72" s="4299"/>
      <c r="SWN72" s="4300"/>
      <c r="SWO72" s="4305"/>
      <c r="SWP72" s="4304"/>
      <c r="SWQ72" s="4299"/>
      <c r="SWR72" s="4300"/>
      <c r="SWS72" s="4301"/>
      <c r="SWT72" s="4302"/>
      <c r="SWU72" s="4299"/>
      <c r="SWV72" s="2602"/>
      <c r="SWW72" s="4287"/>
      <c r="SWX72" s="4303"/>
      <c r="SWY72" s="4304"/>
      <c r="SWZ72" s="2603"/>
      <c r="SXA72" s="4305"/>
      <c r="SXB72" s="4306"/>
      <c r="SXC72" s="4305"/>
      <c r="SXD72" s="4306"/>
      <c r="SXE72" s="4299"/>
      <c r="SXF72" s="4300"/>
      <c r="SXG72" s="4305"/>
      <c r="SXH72" s="4304"/>
      <c r="SXI72" s="4299"/>
      <c r="SXJ72" s="4300"/>
      <c r="SXK72" s="4301"/>
      <c r="SXL72" s="4302"/>
      <c r="SXM72" s="4299"/>
      <c r="SXN72" s="2602"/>
      <c r="SXO72" s="4287"/>
      <c r="SXP72" s="4303"/>
      <c r="SXQ72" s="4304"/>
      <c r="SXR72" s="2603"/>
      <c r="SXS72" s="4305"/>
      <c r="SXT72" s="4306"/>
      <c r="SXU72" s="4305"/>
      <c r="SXV72" s="4306"/>
      <c r="SXW72" s="4299"/>
      <c r="SXX72" s="4300"/>
      <c r="SXY72" s="4305"/>
      <c r="SXZ72" s="4304"/>
      <c r="SYA72" s="4299"/>
      <c r="SYB72" s="4300"/>
      <c r="SYC72" s="4301"/>
      <c r="SYD72" s="4302"/>
      <c r="SYE72" s="4299"/>
      <c r="SYF72" s="2602"/>
      <c r="SYG72" s="4287"/>
      <c r="SYH72" s="4303"/>
      <c r="SYI72" s="4304"/>
      <c r="SYJ72" s="2603"/>
      <c r="SYK72" s="4305"/>
      <c r="SYL72" s="4306"/>
      <c r="SYM72" s="4305"/>
      <c r="SYN72" s="4306"/>
      <c r="SYO72" s="4299"/>
      <c r="SYP72" s="4300"/>
      <c r="SYQ72" s="4305"/>
      <c r="SYR72" s="4304"/>
      <c r="SYS72" s="4299"/>
      <c r="SYT72" s="4300"/>
      <c r="SYU72" s="4301"/>
      <c r="SYV72" s="4302"/>
      <c r="SYW72" s="4299"/>
      <c r="SYX72" s="2602"/>
      <c r="SYY72" s="4287"/>
      <c r="SYZ72" s="4303"/>
      <c r="SZA72" s="4304"/>
      <c r="SZB72" s="2603"/>
      <c r="SZC72" s="4305"/>
      <c r="SZD72" s="4306"/>
      <c r="SZE72" s="4305"/>
      <c r="SZF72" s="4306"/>
      <c r="SZG72" s="4299"/>
      <c r="SZH72" s="4300"/>
      <c r="SZI72" s="4305"/>
      <c r="SZJ72" s="4304"/>
      <c r="SZK72" s="4299"/>
      <c r="SZL72" s="4300"/>
      <c r="SZM72" s="4301"/>
      <c r="SZN72" s="4302"/>
      <c r="SZO72" s="4299"/>
      <c r="SZP72" s="2602"/>
      <c r="SZQ72" s="4287"/>
      <c r="SZR72" s="4303"/>
      <c r="SZS72" s="4304"/>
      <c r="SZT72" s="2603"/>
      <c r="SZU72" s="4305"/>
      <c r="SZV72" s="4306"/>
      <c r="SZW72" s="4305"/>
      <c r="SZX72" s="4306"/>
      <c r="SZY72" s="4299"/>
      <c r="SZZ72" s="4300"/>
      <c r="TAA72" s="4305"/>
      <c r="TAB72" s="4304"/>
      <c r="TAC72" s="4299"/>
      <c r="TAD72" s="4300"/>
      <c r="TAE72" s="4301"/>
      <c r="TAF72" s="4302"/>
      <c r="TAG72" s="4299"/>
      <c r="TAH72" s="2602"/>
      <c r="TAI72" s="4287"/>
      <c r="TAJ72" s="4303"/>
      <c r="TAK72" s="4304"/>
      <c r="TAL72" s="2603"/>
      <c r="TAM72" s="4305"/>
      <c r="TAN72" s="4306"/>
      <c r="TAO72" s="4305"/>
      <c r="TAP72" s="4306"/>
      <c r="TAQ72" s="4299"/>
      <c r="TAR72" s="4300"/>
      <c r="TAS72" s="4305"/>
      <c r="TAT72" s="4304"/>
      <c r="TAU72" s="4299"/>
      <c r="TAV72" s="4300"/>
      <c r="TAW72" s="4301"/>
      <c r="TAX72" s="4302"/>
      <c r="TAY72" s="4299"/>
      <c r="TAZ72" s="2602"/>
      <c r="TBA72" s="4287"/>
      <c r="TBB72" s="4303"/>
      <c r="TBC72" s="4304"/>
      <c r="TBD72" s="2603"/>
      <c r="TBE72" s="4305"/>
      <c r="TBF72" s="4306"/>
      <c r="TBG72" s="4305"/>
      <c r="TBH72" s="4306"/>
      <c r="TBI72" s="4299"/>
      <c r="TBJ72" s="4300"/>
      <c r="TBK72" s="4305"/>
      <c r="TBL72" s="4304"/>
      <c r="TBM72" s="4299"/>
      <c r="TBN72" s="4300"/>
      <c r="TBO72" s="4301"/>
      <c r="TBP72" s="4302"/>
      <c r="TBQ72" s="4299"/>
      <c r="TBR72" s="2602"/>
      <c r="TBS72" s="4287"/>
      <c r="TBT72" s="4303"/>
      <c r="TBU72" s="4304"/>
      <c r="TBV72" s="2603"/>
      <c r="TBW72" s="4305"/>
      <c r="TBX72" s="4306"/>
      <c r="TBY72" s="4305"/>
      <c r="TBZ72" s="4306"/>
      <c r="TCA72" s="4299"/>
      <c r="TCB72" s="4300"/>
      <c r="TCC72" s="4305"/>
      <c r="TCD72" s="4304"/>
      <c r="TCE72" s="4299"/>
      <c r="TCF72" s="4300"/>
      <c r="TCG72" s="4301"/>
      <c r="TCH72" s="4302"/>
      <c r="TCI72" s="4299"/>
      <c r="TCJ72" s="2602"/>
      <c r="TCK72" s="4287"/>
      <c r="TCL72" s="4303"/>
      <c r="TCM72" s="4304"/>
      <c r="TCN72" s="2603"/>
      <c r="TCO72" s="4305"/>
      <c r="TCP72" s="4306"/>
      <c r="TCQ72" s="4305"/>
      <c r="TCR72" s="4306"/>
      <c r="TCS72" s="4299"/>
      <c r="TCT72" s="4300"/>
      <c r="TCU72" s="4305"/>
      <c r="TCV72" s="4304"/>
      <c r="TCW72" s="4299"/>
      <c r="TCX72" s="4300"/>
      <c r="TCY72" s="4301"/>
      <c r="TCZ72" s="4302"/>
      <c r="TDA72" s="4299"/>
      <c r="TDB72" s="2602"/>
      <c r="TDC72" s="4287"/>
      <c r="TDD72" s="4303"/>
      <c r="TDE72" s="4304"/>
      <c r="TDF72" s="2603"/>
      <c r="TDG72" s="4305"/>
      <c r="TDH72" s="4306"/>
      <c r="TDI72" s="4305"/>
      <c r="TDJ72" s="4306"/>
      <c r="TDK72" s="4299"/>
      <c r="TDL72" s="4300"/>
      <c r="TDM72" s="4305"/>
      <c r="TDN72" s="4304"/>
      <c r="TDO72" s="4299"/>
      <c r="TDP72" s="4300"/>
      <c r="TDQ72" s="4301"/>
      <c r="TDR72" s="4302"/>
      <c r="TDS72" s="4299"/>
      <c r="TDT72" s="2602"/>
      <c r="TDU72" s="4287"/>
      <c r="TDV72" s="4303"/>
      <c r="TDW72" s="4304"/>
      <c r="TDX72" s="2603"/>
      <c r="TDY72" s="4305"/>
      <c r="TDZ72" s="4306"/>
      <c r="TEA72" s="4305"/>
      <c r="TEB72" s="4306"/>
      <c r="TEC72" s="4299"/>
      <c r="TED72" s="4300"/>
      <c r="TEE72" s="4305"/>
      <c r="TEF72" s="4304"/>
      <c r="TEG72" s="4299"/>
      <c r="TEH72" s="4300"/>
      <c r="TEI72" s="4301"/>
      <c r="TEJ72" s="4302"/>
      <c r="TEK72" s="4299"/>
      <c r="TEL72" s="2602"/>
      <c r="TEM72" s="4287"/>
      <c r="TEN72" s="4303"/>
      <c r="TEO72" s="4304"/>
      <c r="TEP72" s="2603"/>
      <c r="TEQ72" s="4305"/>
      <c r="TER72" s="4306"/>
      <c r="TES72" s="4305"/>
      <c r="TET72" s="4306"/>
      <c r="TEU72" s="4299"/>
      <c r="TEV72" s="4300"/>
      <c r="TEW72" s="4305"/>
      <c r="TEX72" s="4304"/>
      <c r="TEY72" s="4299"/>
      <c r="TEZ72" s="4300"/>
      <c r="TFA72" s="4301"/>
      <c r="TFB72" s="4302"/>
      <c r="TFC72" s="4299"/>
      <c r="TFD72" s="2602"/>
      <c r="TFE72" s="4287"/>
      <c r="TFF72" s="4303"/>
      <c r="TFG72" s="4304"/>
      <c r="TFH72" s="2603"/>
      <c r="TFI72" s="4305"/>
      <c r="TFJ72" s="4306"/>
      <c r="TFK72" s="4305"/>
      <c r="TFL72" s="4306"/>
      <c r="TFM72" s="4299"/>
      <c r="TFN72" s="4300"/>
      <c r="TFO72" s="4305"/>
      <c r="TFP72" s="4304"/>
      <c r="TFQ72" s="4299"/>
      <c r="TFR72" s="4300"/>
      <c r="TFS72" s="4301"/>
      <c r="TFT72" s="4302"/>
      <c r="TFU72" s="4299"/>
      <c r="TFV72" s="2602"/>
      <c r="TFW72" s="4287"/>
      <c r="TFX72" s="4303"/>
      <c r="TFY72" s="4304"/>
      <c r="TFZ72" s="2603"/>
      <c r="TGA72" s="4305"/>
      <c r="TGB72" s="4306"/>
      <c r="TGC72" s="4305"/>
      <c r="TGD72" s="4306"/>
      <c r="TGE72" s="4299"/>
      <c r="TGF72" s="4300"/>
      <c r="TGG72" s="4305"/>
      <c r="TGH72" s="4304"/>
      <c r="TGI72" s="4299"/>
      <c r="TGJ72" s="4300"/>
      <c r="TGK72" s="4301"/>
      <c r="TGL72" s="4302"/>
      <c r="TGM72" s="4299"/>
      <c r="TGN72" s="2602"/>
      <c r="TGO72" s="4287"/>
      <c r="TGP72" s="4303"/>
      <c r="TGQ72" s="4304"/>
      <c r="TGR72" s="2603"/>
      <c r="TGS72" s="4305"/>
      <c r="TGT72" s="4306"/>
      <c r="TGU72" s="4305"/>
      <c r="TGV72" s="4306"/>
      <c r="TGW72" s="4299"/>
      <c r="TGX72" s="4300"/>
      <c r="TGY72" s="4305"/>
      <c r="TGZ72" s="4304"/>
      <c r="THA72" s="4299"/>
      <c r="THB72" s="4300"/>
      <c r="THC72" s="4301"/>
      <c r="THD72" s="4302"/>
      <c r="THE72" s="4299"/>
      <c r="THF72" s="2602"/>
      <c r="THG72" s="4287"/>
      <c r="THH72" s="4303"/>
      <c r="THI72" s="4304"/>
      <c r="THJ72" s="2603"/>
      <c r="THK72" s="4305"/>
      <c r="THL72" s="4306"/>
      <c r="THM72" s="4305"/>
      <c r="THN72" s="4306"/>
      <c r="THO72" s="4299"/>
      <c r="THP72" s="4300"/>
      <c r="THQ72" s="4305"/>
      <c r="THR72" s="4304"/>
      <c r="THS72" s="4299"/>
      <c r="THT72" s="4300"/>
      <c r="THU72" s="4301"/>
      <c r="THV72" s="4302"/>
      <c r="THW72" s="4299"/>
      <c r="THX72" s="2602"/>
      <c r="THY72" s="4287"/>
      <c r="THZ72" s="4303"/>
      <c r="TIA72" s="4304"/>
      <c r="TIB72" s="2603"/>
      <c r="TIC72" s="4305"/>
      <c r="TID72" s="4306"/>
      <c r="TIE72" s="4305"/>
      <c r="TIF72" s="4306"/>
      <c r="TIG72" s="4299"/>
      <c r="TIH72" s="4300"/>
      <c r="TII72" s="4305"/>
      <c r="TIJ72" s="4304"/>
      <c r="TIK72" s="4299"/>
      <c r="TIL72" s="4300"/>
      <c r="TIM72" s="4301"/>
      <c r="TIN72" s="4302"/>
      <c r="TIO72" s="4299"/>
      <c r="TIP72" s="2602"/>
      <c r="TIQ72" s="4287"/>
      <c r="TIR72" s="4303"/>
      <c r="TIS72" s="4304"/>
      <c r="TIT72" s="2603"/>
      <c r="TIU72" s="4305"/>
      <c r="TIV72" s="4306"/>
      <c r="TIW72" s="4305"/>
      <c r="TIX72" s="4306"/>
      <c r="TIY72" s="4299"/>
      <c r="TIZ72" s="4300"/>
      <c r="TJA72" s="4305"/>
      <c r="TJB72" s="4304"/>
      <c r="TJC72" s="4299"/>
      <c r="TJD72" s="4300"/>
      <c r="TJE72" s="4301"/>
      <c r="TJF72" s="4302"/>
      <c r="TJG72" s="4299"/>
      <c r="TJH72" s="2602"/>
      <c r="TJI72" s="4287"/>
      <c r="TJJ72" s="4303"/>
      <c r="TJK72" s="4304"/>
      <c r="TJL72" s="2603"/>
      <c r="TJM72" s="4305"/>
      <c r="TJN72" s="4306"/>
      <c r="TJO72" s="4305"/>
      <c r="TJP72" s="4306"/>
      <c r="TJQ72" s="4299"/>
      <c r="TJR72" s="4300"/>
      <c r="TJS72" s="4305"/>
      <c r="TJT72" s="4304"/>
      <c r="TJU72" s="4299"/>
      <c r="TJV72" s="4300"/>
      <c r="TJW72" s="4301"/>
      <c r="TJX72" s="4302"/>
      <c r="TJY72" s="4299"/>
      <c r="TJZ72" s="2602"/>
      <c r="TKA72" s="4287"/>
      <c r="TKB72" s="4303"/>
      <c r="TKC72" s="4304"/>
      <c r="TKD72" s="2603"/>
      <c r="TKE72" s="4305"/>
      <c r="TKF72" s="4306"/>
      <c r="TKG72" s="4305"/>
      <c r="TKH72" s="4306"/>
      <c r="TKI72" s="4299"/>
      <c r="TKJ72" s="4300"/>
      <c r="TKK72" s="4305"/>
      <c r="TKL72" s="4304"/>
      <c r="TKM72" s="4299"/>
      <c r="TKN72" s="4300"/>
      <c r="TKO72" s="4301"/>
      <c r="TKP72" s="4302"/>
      <c r="TKQ72" s="4299"/>
      <c r="TKR72" s="2602"/>
      <c r="TKS72" s="4287"/>
      <c r="TKT72" s="4303"/>
      <c r="TKU72" s="4304"/>
      <c r="TKV72" s="2603"/>
      <c r="TKW72" s="4305"/>
      <c r="TKX72" s="4306"/>
      <c r="TKY72" s="4305"/>
      <c r="TKZ72" s="4306"/>
      <c r="TLA72" s="4299"/>
      <c r="TLB72" s="4300"/>
      <c r="TLC72" s="4305"/>
      <c r="TLD72" s="4304"/>
      <c r="TLE72" s="4299"/>
      <c r="TLF72" s="4300"/>
      <c r="TLG72" s="4301"/>
      <c r="TLH72" s="4302"/>
      <c r="TLI72" s="4299"/>
      <c r="TLJ72" s="2602"/>
      <c r="TLK72" s="4287"/>
      <c r="TLL72" s="4303"/>
      <c r="TLM72" s="4304"/>
      <c r="TLN72" s="2603"/>
      <c r="TLO72" s="4305"/>
      <c r="TLP72" s="4306"/>
      <c r="TLQ72" s="4305"/>
      <c r="TLR72" s="4306"/>
      <c r="TLS72" s="4299"/>
      <c r="TLT72" s="4300"/>
      <c r="TLU72" s="4305"/>
      <c r="TLV72" s="4304"/>
      <c r="TLW72" s="4299"/>
      <c r="TLX72" s="4300"/>
      <c r="TLY72" s="4301"/>
      <c r="TLZ72" s="4302"/>
      <c r="TMA72" s="4299"/>
      <c r="TMB72" s="2602"/>
      <c r="TMC72" s="4287"/>
      <c r="TMD72" s="4303"/>
      <c r="TME72" s="4304"/>
      <c r="TMF72" s="2603"/>
      <c r="TMG72" s="4305"/>
      <c r="TMH72" s="4306"/>
      <c r="TMI72" s="4305"/>
      <c r="TMJ72" s="4306"/>
      <c r="TMK72" s="4299"/>
      <c r="TML72" s="4300"/>
      <c r="TMM72" s="4305"/>
      <c r="TMN72" s="4304"/>
      <c r="TMO72" s="4299"/>
      <c r="TMP72" s="4300"/>
      <c r="TMQ72" s="4301"/>
      <c r="TMR72" s="4302"/>
      <c r="TMS72" s="4299"/>
      <c r="TMT72" s="2602"/>
      <c r="TMU72" s="4287"/>
      <c r="TMV72" s="4303"/>
      <c r="TMW72" s="4304"/>
      <c r="TMX72" s="2603"/>
      <c r="TMY72" s="4305"/>
      <c r="TMZ72" s="4306"/>
      <c r="TNA72" s="4305"/>
      <c r="TNB72" s="4306"/>
      <c r="TNC72" s="4299"/>
      <c r="TND72" s="4300"/>
      <c r="TNE72" s="4305"/>
      <c r="TNF72" s="4304"/>
      <c r="TNG72" s="4299"/>
      <c r="TNH72" s="4300"/>
      <c r="TNI72" s="4301"/>
      <c r="TNJ72" s="4302"/>
      <c r="TNK72" s="4299"/>
      <c r="TNL72" s="2602"/>
      <c r="TNM72" s="4287"/>
      <c r="TNN72" s="4303"/>
      <c r="TNO72" s="4304"/>
      <c r="TNP72" s="2603"/>
      <c r="TNQ72" s="4305"/>
      <c r="TNR72" s="4306"/>
      <c r="TNS72" s="4305"/>
      <c r="TNT72" s="4306"/>
      <c r="TNU72" s="4299"/>
      <c r="TNV72" s="4300"/>
      <c r="TNW72" s="4305"/>
      <c r="TNX72" s="4304"/>
      <c r="TNY72" s="4299"/>
      <c r="TNZ72" s="4300"/>
      <c r="TOA72" s="4301"/>
      <c r="TOB72" s="4302"/>
      <c r="TOC72" s="4299"/>
      <c r="TOD72" s="2602"/>
      <c r="TOE72" s="4287"/>
      <c r="TOF72" s="4303"/>
      <c r="TOG72" s="4304"/>
      <c r="TOH72" s="2603"/>
      <c r="TOI72" s="4305"/>
      <c r="TOJ72" s="4306"/>
      <c r="TOK72" s="4305"/>
      <c r="TOL72" s="4306"/>
      <c r="TOM72" s="4299"/>
      <c r="TON72" s="4300"/>
      <c r="TOO72" s="4305"/>
      <c r="TOP72" s="4304"/>
      <c r="TOQ72" s="4299"/>
      <c r="TOR72" s="4300"/>
      <c r="TOS72" s="4301"/>
      <c r="TOT72" s="4302"/>
      <c r="TOU72" s="4299"/>
      <c r="TOV72" s="2602"/>
      <c r="TOW72" s="4287"/>
      <c r="TOX72" s="4303"/>
      <c r="TOY72" s="4304"/>
      <c r="TOZ72" s="2603"/>
      <c r="TPA72" s="4305"/>
      <c r="TPB72" s="4306"/>
      <c r="TPC72" s="4305"/>
      <c r="TPD72" s="4306"/>
      <c r="TPE72" s="4299"/>
      <c r="TPF72" s="4300"/>
      <c r="TPG72" s="4305"/>
      <c r="TPH72" s="4304"/>
      <c r="TPI72" s="4299"/>
      <c r="TPJ72" s="4300"/>
      <c r="TPK72" s="4301"/>
      <c r="TPL72" s="4302"/>
      <c r="TPM72" s="4299"/>
      <c r="TPN72" s="2602"/>
      <c r="TPO72" s="4287"/>
      <c r="TPP72" s="4303"/>
      <c r="TPQ72" s="4304"/>
      <c r="TPR72" s="2603"/>
      <c r="TPS72" s="4305"/>
      <c r="TPT72" s="4306"/>
      <c r="TPU72" s="4305"/>
      <c r="TPV72" s="4306"/>
      <c r="TPW72" s="4299"/>
      <c r="TPX72" s="4300"/>
      <c r="TPY72" s="4305"/>
      <c r="TPZ72" s="4304"/>
      <c r="TQA72" s="4299"/>
      <c r="TQB72" s="4300"/>
      <c r="TQC72" s="4301"/>
      <c r="TQD72" s="4302"/>
      <c r="TQE72" s="4299"/>
      <c r="TQF72" s="2602"/>
      <c r="TQG72" s="4287"/>
      <c r="TQH72" s="4303"/>
      <c r="TQI72" s="4304"/>
      <c r="TQJ72" s="2603"/>
      <c r="TQK72" s="4305"/>
      <c r="TQL72" s="4306"/>
      <c r="TQM72" s="4305"/>
      <c r="TQN72" s="4306"/>
      <c r="TQO72" s="4299"/>
      <c r="TQP72" s="4300"/>
      <c r="TQQ72" s="4305"/>
      <c r="TQR72" s="4304"/>
      <c r="TQS72" s="4299"/>
      <c r="TQT72" s="4300"/>
      <c r="TQU72" s="4301"/>
      <c r="TQV72" s="4302"/>
      <c r="TQW72" s="4299"/>
      <c r="TQX72" s="2602"/>
      <c r="TQY72" s="4287"/>
      <c r="TQZ72" s="4303"/>
      <c r="TRA72" s="4304"/>
      <c r="TRB72" s="2603"/>
      <c r="TRC72" s="4305"/>
      <c r="TRD72" s="4306"/>
      <c r="TRE72" s="4305"/>
      <c r="TRF72" s="4306"/>
      <c r="TRG72" s="4299"/>
      <c r="TRH72" s="4300"/>
      <c r="TRI72" s="4305"/>
      <c r="TRJ72" s="4304"/>
      <c r="TRK72" s="4299"/>
      <c r="TRL72" s="4300"/>
      <c r="TRM72" s="4301"/>
      <c r="TRN72" s="4302"/>
      <c r="TRO72" s="4299"/>
      <c r="TRP72" s="2602"/>
      <c r="TRQ72" s="4287"/>
      <c r="TRR72" s="4303"/>
      <c r="TRS72" s="4304"/>
      <c r="TRT72" s="2603"/>
      <c r="TRU72" s="4305"/>
      <c r="TRV72" s="4306"/>
      <c r="TRW72" s="4305"/>
      <c r="TRX72" s="4306"/>
      <c r="TRY72" s="4299"/>
      <c r="TRZ72" s="4300"/>
      <c r="TSA72" s="4305"/>
      <c r="TSB72" s="4304"/>
      <c r="TSC72" s="4299"/>
      <c r="TSD72" s="4300"/>
      <c r="TSE72" s="4301"/>
      <c r="TSF72" s="4302"/>
      <c r="TSG72" s="4299"/>
      <c r="TSH72" s="2602"/>
      <c r="TSI72" s="4287"/>
      <c r="TSJ72" s="4303"/>
      <c r="TSK72" s="4304"/>
      <c r="TSL72" s="2603"/>
      <c r="TSM72" s="4305"/>
      <c r="TSN72" s="4306"/>
      <c r="TSO72" s="4305"/>
      <c r="TSP72" s="4306"/>
      <c r="TSQ72" s="4299"/>
      <c r="TSR72" s="4300"/>
      <c r="TSS72" s="4305"/>
      <c r="TST72" s="4304"/>
      <c r="TSU72" s="4299"/>
      <c r="TSV72" s="4300"/>
      <c r="TSW72" s="4301"/>
      <c r="TSX72" s="4302"/>
      <c r="TSY72" s="4299"/>
      <c r="TSZ72" s="2602"/>
      <c r="TTA72" s="4287"/>
      <c r="TTB72" s="4303"/>
      <c r="TTC72" s="4304"/>
      <c r="TTD72" s="2603"/>
      <c r="TTE72" s="4305"/>
      <c r="TTF72" s="4306"/>
      <c r="TTG72" s="4305"/>
      <c r="TTH72" s="4306"/>
      <c r="TTI72" s="4299"/>
      <c r="TTJ72" s="4300"/>
      <c r="TTK72" s="4305"/>
      <c r="TTL72" s="4304"/>
      <c r="TTM72" s="4299"/>
      <c r="TTN72" s="4300"/>
      <c r="TTO72" s="4301"/>
      <c r="TTP72" s="4302"/>
      <c r="TTQ72" s="4299"/>
      <c r="TTR72" s="2602"/>
      <c r="TTS72" s="4287"/>
      <c r="TTT72" s="4303"/>
      <c r="TTU72" s="4304"/>
      <c r="TTV72" s="2603"/>
      <c r="TTW72" s="4305"/>
      <c r="TTX72" s="4306"/>
      <c r="TTY72" s="4305"/>
      <c r="TTZ72" s="4306"/>
      <c r="TUA72" s="4299"/>
      <c r="TUB72" s="4300"/>
      <c r="TUC72" s="4305"/>
      <c r="TUD72" s="4304"/>
      <c r="TUE72" s="4299"/>
      <c r="TUF72" s="4300"/>
      <c r="TUG72" s="4301"/>
      <c r="TUH72" s="4302"/>
      <c r="TUI72" s="4299"/>
      <c r="TUJ72" s="2602"/>
      <c r="TUK72" s="4287"/>
      <c r="TUL72" s="4303"/>
      <c r="TUM72" s="4304"/>
      <c r="TUN72" s="2603"/>
      <c r="TUO72" s="4305"/>
      <c r="TUP72" s="4306"/>
      <c r="TUQ72" s="4305"/>
      <c r="TUR72" s="4306"/>
      <c r="TUS72" s="4299"/>
      <c r="TUT72" s="4300"/>
      <c r="TUU72" s="4305"/>
      <c r="TUV72" s="4304"/>
      <c r="TUW72" s="4299"/>
      <c r="TUX72" s="4300"/>
      <c r="TUY72" s="4301"/>
      <c r="TUZ72" s="4302"/>
      <c r="TVA72" s="4299"/>
      <c r="TVB72" s="2602"/>
      <c r="TVC72" s="4287"/>
      <c r="TVD72" s="4303"/>
      <c r="TVE72" s="4304"/>
      <c r="TVF72" s="2603"/>
      <c r="TVG72" s="4305"/>
      <c r="TVH72" s="4306"/>
      <c r="TVI72" s="4305"/>
      <c r="TVJ72" s="4306"/>
      <c r="TVK72" s="4299"/>
      <c r="TVL72" s="4300"/>
      <c r="TVM72" s="4305"/>
      <c r="TVN72" s="4304"/>
      <c r="TVO72" s="4299"/>
      <c r="TVP72" s="4300"/>
      <c r="TVQ72" s="4301"/>
      <c r="TVR72" s="4302"/>
      <c r="TVS72" s="4299"/>
      <c r="TVT72" s="2602"/>
      <c r="TVU72" s="4287"/>
      <c r="TVV72" s="4303"/>
      <c r="TVW72" s="4304"/>
      <c r="TVX72" s="2603"/>
      <c r="TVY72" s="4305"/>
      <c r="TVZ72" s="4306"/>
      <c r="TWA72" s="4305"/>
      <c r="TWB72" s="4306"/>
      <c r="TWC72" s="4299"/>
      <c r="TWD72" s="4300"/>
      <c r="TWE72" s="4305"/>
      <c r="TWF72" s="4304"/>
      <c r="TWG72" s="4299"/>
      <c r="TWH72" s="4300"/>
      <c r="TWI72" s="4301"/>
      <c r="TWJ72" s="4302"/>
      <c r="TWK72" s="4299"/>
      <c r="TWL72" s="2602"/>
      <c r="TWM72" s="4287"/>
      <c r="TWN72" s="4303"/>
      <c r="TWO72" s="4304"/>
      <c r="TWP72" s="2603"/>
      <c r="TWQ72" s="4305"/>
      <c r="TWR72" s="4306"/>
      <c r="TWS72" s="4305"/>
      <c r="TWT72" s="4306"/>
      <c r="TWU72" s="4299"/>
      <c r="TWV72" s="4300"/>
      <c r="TWW72" s="4305"/>
      <c r="TWX72" s="4304"/>
      <c r="TWY72" s="4299"/>
      <c r="TWZ72" s="4300"/>
      <c r="TXA72" s="4301"/>
      <c r="TXB72" s="4302"/>
      <c r="TXC72" s="4299"/>
      <c r="TXD72" s="2602"/>
      <c r="TXE72" s="4287"/>
      <c r="TXF72" s="4303"/>
      <c r="TXG72" s="4304"/>
      <c r="TXH72" s="2603"/>
      <c r="TXI72" s="4305"/>
      <c r="TXJ72" s="4306"/>
      <c r="TXK72" s="4305"/>
      <c r="TXL72" s="4306"/>
      <c r="TXM72" s="4299"/>
      <c r="TXN72" s="4300"/>
      <c r="TXO72" s="4305"/>
      <c r="TXP72" s="4304"/>
      <c r="TXQ72" s="4299"/>
      <c r="TXR72" s="4300"/>
      <c r="TXS72" s="4301"/>
      <c r="TXT72" s="4302"/>
      <c r="TXU72" s="4299"/>
      <c r="TXV72" s="2602"/>
      <c r="TXW72" s="4287"/>
      <c r="TXX72" s="4303"/>
      <c r="TXY72" s="4304"/>
      <c r="TXZ72" s="2603"/>
      <c r="TYA72" s="4305"/>
      <c r="TYB72" s="4306"/>
      <c r="TYC72" s="4305"/>
      <c r="TYD72" s="4306"/>
      <c r="TYE72" s="4299"/>
      <c r="TYF72" s="4300"/>
      <c r="TYG72" s="4305"/>
      <c r="TYH72" s="4304"/>
      <c r="TYI72" s="4299"/>
      <c r="TYJ72" s="4300"/>
      <c r="TYK72" s="4301"/>
      <c r="TYL72" s="4302"/>
      <c r="TYM72" s="4299"/>
      <c r="TYN72" s="2602"/>
      <c r="TYO72" s="4287"/>
      <c r="TYP72" s="4303"/>
      <c r="TYQ72" s="4304"/>
      <c r="TYR72" s="2603"/>
      <c r="TYS72" s="4305"/>
      <c r="TYT72" s="4306"/>
      <c r="TYU72" s="4305"/>
      <c r="TYV72" s="4306"/>
      <c r="TYW72" s="4299"/>
      <c r="TYX72" s="4300"/>
      <c r="TYY72" s="4305"/>
      <c r="TYZ72" s="4304"/>
      <c r="TZA72" s="4299"/>
      <c r="TZB72" s="4300"/>
      <c r="TZC72" s="4301"/>
      <c r="TZD72" s="4302"/>
      <c r="TZE72" s="4299"/>
      <c r="TZF72" s="2602"/>
      <c r="TZG72" s="4287"/>
      <c r="TZH72" s="4303"/>
      <c r="TZI72" s="4304"/>
      <c r="TZJ72" s="2603"/>
      <c r="TZK72" s="4305"/>
      <c r="TZL72" s="4306"/>
      <c r="TZM72" s="4305"/>
      <c r="TZN72" s="4306"/>
      <c r="TZO72" s="4299"/>
      <c r="TZP72" s="4300"/>
      <c r="TZQ72" s="4305"/>
      <c r="TZR72" s="4304"/>
      <c r="TZS72" s="4299"/>
      <c r="TZT72" s="4300"/>
      <c r="TZU72" s="4301"/>
      <c r="TZV72" s="4302"/>
      <c r="TZW72" s="4299"/>
      <c r="TZX72" s="2602"/>
      <c r="TZY72" s="4287"/>
      <c r="TZZ72" s="4303"/>
      <c r="UAA72" s="4304"/>
      <c r="UAB72" s="2603"/>
      <c r="UAC72" s="4305"/>
      <c r="UAD72" s="4306"/>
      <c r="UAE72" s="4305"/>
      <c r="UAF72" s="4306"/>
      <c r="UAG72" s="4299"/>
      <c r="UAH72" s="4300"/>
      <c r="UAI72" s="4305"/>
      <c r="UAJ72" s="4304"/>
      <c r="UAK72" s="4299"/>
      <c r="UAL72" s="4300"/>
      <c r="UAM72" s="4301"/>
      <c r="UAN72" s="4302"/>
      <c r="UAO72" s="4299"/>
      <c r="UAP72" s="2602"/>
      <c r="UAQ72" s="4287"/>
      <c r="UAR72" s="4303"/>
      <c r="UAS72" s="4304"/>
      <c r="UAT72" s="2603"/>
      <c r="UAU72" s="4305"/>
      <c r="UAV72" s="4306"/>
      <c r="UAW72" s="4305"/>
      <c r="UAX72" s="4306"/>
      <c r="UAY72" s="4299"/>
      <c r="UAZ72" s="4300"/>
      <c r="UBA72" s="4305"/>
      <c r="UBB72" s="4304"/>
      <c r="UBC72" s="4299"/>
      <c r="UBD72" s="4300"/>
      <c r="UBE72" s="4301"/>
      <c r="UBF72" s="4302"/>
      <c r="UBG72" s="4299"/>
      <c r="UBH72" s="2602"/>
      <c r="UBI72" s="4287"/>
      <c r="UBJ72" s="4303"/>
      <c r="UBK72" s="4304"/>
      <c r="UBL72" s="2603"/>
      <c r="UBM72" s="4305"/>
      <c r="UBN72" s="4306"/>
      <c r="UBO72" s="4305"/>
      <c r="UBP72" s="4306"/>
      <c r="UBQ72" s="4299"/>
      <c r="UBR72" s="4300"/>
      <c r="UBS72" s="4305"/>
      <c r="UBT72" s="4304"/>
      <c r="UBU72" s="4299"/>
      <c r="UBV72" s="4300"/>
      <c r="UBW72" s="4301"/>
      <c r="UBX72" s="4302"/>
      <c r="UBY72" s="4299"/>
      <c r="UBZ72" s="2602"/>
      <c r="UCA72" s="4287"/>
      <c r="UCB72" s="4303"/>
      <c r="UCC72" s="4304"/>
      <c r="UCD72" s="2603"/>
      <c r="UCE72" s="4305"/>
      <c r="UCF72" s="4306"/>
      <c r="UCG72" s="4305"/>
      <c r="UCH72" s="4306"/>
      <c r="UCI72" s="4299"/>
      <c r="UCJ72" s="4300"/>
      <c r="UCK72" s="4305"/>
      <c r="UCL72" s="4304"/>
      <c r="UCM72" s="4299"/>
      <c r="UCN72" s="4300"/>
      <c r="UCO72" s="4301"/>
      <c r="UCP72" s="4302"/>
      <c r="UCQ72" s="4299"/>
      <c r="UCR72" s="2602"/>
      <c r="UCS72" s="4287"/>
      <c r="UCT72" s="4303"/>
      <c r="UCU72" s="4304"/>
      <c r="UCV72" s="2603"/>
      <c r="UCW72" s="4305"/>
      <c r="UCX72" s="4306"/>
      <c r="UCY72" s="4305"/>
      <c r="UCZ72" s="4306"/>
      <c r="UDA72" s="4299"/>
      <c r="UDB72" s="4300"/>
      <c r="UDC72" s="4305"/>
      <c r="UDD72" s="4304"/>
      <c r="UDE72" s="4299"/>
      <c r="UDF72" s="4300"/>
      <c r="UDG72" s="4301"/>
      <c r="UDH72" s="4302"/>
      <c r="UDI72" s="4299"/>
      <c r="UDJ72" s="2602"/>
      <c r="UDK72" s="4287"/>
      <c r="UDL72" s="4303"/>
      <c r="UDM72" s="4304"/>
      <c r="UDN72" s="2603"/>
      <c r="UDO72" s="4305"/>
      <c r="UDP72" s="4306"/>
      <c r="UDQ72" s="4305"/>
      <c r="UDR72" s="4306"/>
      <c r="UDS72" s="4299"/>
      <c r="UDT72" s="4300"/>
      <c r="UDU72" s="4305"/>
      <c r="UDV72" s="4304"/>
      <c r="UDW72" s="4299"/>
      <c r="UDX72" s="4300"/>
      <c r="UDY72" s="4301"/>
      <c r="UDZ72" s="4302"/>
      <c r="UEA72" s="4299"/>
      <c r="UEB72" s="2602"/>
      <c r="UEC72" s="4287"/>
      <c r="UED72" s="4303"/>
      <c r="UEE72" s="4304"/>
      <c r="UEF72" s="2603"/>
      <c r="UEG72" s="4305"/>
      <c r="UEH72" s="4306"/>
      <c r="UEI72" s="4305"/>
      <c r="UEJ72" s="4306"/>
      <c r="UEK72" s="4299"/>
      <c r="UEL72" s="4300"/>
      <c r="UEM72" s="4305"/>
      <c r="UEN72" s="4304"/>
      <c r="UEO72" s="4299"/>
      <c r="UEP72" s="4300"/>
      <c r="UEQ72" s="4301"/>
      <c r="UER72" s="4302"/>
      <c r="UES72" s="4299"/>
      <c r="UET72" s="2602"/>
      <c r="UEU72" s="4287"/>
      <c r="UEV72" s="4303"/>
      <c r="UEW72" s="4304"/>
      <c r="UEX72" s="2603"/>
      <c r="UEY72" s="4305"/>
      <c r="UEZ72" s="4306"/>
      <c r="UFA72" s="4305"/>
      <c r="UFB72" s="4306"/>
      <c r="UFC72" s="4299"/>
      <c r="UFD72" s="4300"/>
      <c r="UFE72" s="4305"/>
      <c r="UFF72" s="4304"/>
      <c r="UFG72" s="4299"/>
      <c r="UFH72" s="4300"/>
      <c r="UFI72" s="4301"/>
      <c r="UFJ72" s="4302"/>
      <c r="UFK72" s="4299"/>
      <c r="UFL72" s="2602"/>
      <c r="UFM72" s="4287"/>
      <c r="UFN72" s="4303"/>
      <c r="UFO72" s="4304"/>
      <c r="UFP72" s="2603"/>
      <c r="UFQ72" s="4305"/>
      <c r="UFR72" s="4306"/>
      <c r="UFS72" s="4305"/>
      <c r="UFT72" s="4306"/>
      <c r="UFU72" s="4299"/>
      <c r="UFV72" s="4300"/>
      <c r="UFW72" s="4305"/>
      <c r="UFX72" s="4304"/>
      <c r="UFY72" s="4299"/>
      <c r="UFZ72" s="4300"/>
      <c r="UGA72" s="4301"/>
      <c r="UGB72" s="4302"/>
      <c r="UGC72" s="4299"/>
      <c r="UGD72" s="2602"/>
      <c r="UGE72" s="4287"/>
      <c r="UGF72" s="4303"/>
      <c r="UGG72" s="4304"/>
      <c r="UGH72" s="2603"/>
      <c r="UGI72" s="4305"/>
      <c r="UGJ72" s="4306"/>
      <c r="UGK72" s="4305"/>
      <c r="UGL72" s="4306"/>
      <c r="UGM72" s="4299"/>
      <c r="UGN72" s="4300"/>
      <c r="UGO72" s="4305"/>
      <c r="UGP72" s="4304"/>
      <c r="UGQ72" s="4299"/>
      <c r="UGR72" s="4300"/>
      <c r="UGS72" s="4301"/>
      <c r="UGT72" s="4302"/>
      <c r="UGU72" s="4299"/>
      <c r="UGV72" s="2602"/>
      <c r="UGW72" s="4287"/>
      <c r="UGX72" s="4303"/>
      <c r="UGY72" s="4304"/>
      <c r="UGZ72" s="2603"/>
      <c r="UHA72" s="4305"/>
      <c r="UHB72" s="4306"/>
      <c r="UHC72" s="4305"/>
      <c r="UHD72" s="4306"/>
      <c r="UHE72" s="4299"/>
      <c r="UHF72" s="4300"/>
      <c r="UHG72" s="4305"/>
      <c r="UHH72" s="4304"/>
      <c r="UHI72" s="4299"/>
      <c r="UHJ72" s="4300"/>
      <c r="UHK72" s="4301"/>
      <c r="UHL72" s="4302"/>
      <c r="UHM72" s="4299"/>
      <c r="UHN72" s="2602"/>
      <c r="UHO72" s="4287"/>
      <c r="UHP72" s="4303"/>
      <c r="UHQ72" s="4304"/>
      <c r="UHR72" s="2603"/>
      <c r="UHS72" s="4305"/>
      <c r="UHT72" s="4306"/>
      <c r="UHU72" s="4305"/>
      <c r="UHV72" s="4306"/>
      <c r="UHW72" s="4299"/>
      <c r="UHX72" s="4300"/>
      <c r="UHY72" s="4305"/>
      <c r="UHZ72" s="4304"/>
      <c r="UIA72" s="4299"/>
      <c r="UIB72" s="4300"/>
      <c r="UIC72" s="4301"/>
      <c r="UID72" s="4302"/>
      <c r="UIE72" s="4299"/>
      <c r="UIF72" s="2602"/>
      <c r="UIG72" s="4287"/>
      <c r="UIH72" s="4303"/>
      <c r="UII72" s="4304"/>
      <c r="UIJ72" s="2603"/>
      <c r="UIK72" s="4305"/>
      <c r="UIL72" s="4306"/>
      <c r="UIM72" s="4305"/>
      <c r="UIN72" s="4306"/>
      <c r="UIO72" s="4299"/>
      <c r="UIP72" s="4300"/>
      <c r="UIQ72" s="4305"/>
      <c r="UIR72" s="4304"/>
      <c r="UIS72" s="4299"/>
      <c r="UIT72" s="4300"/>
      <c r="UIU72" s="4301"/>
      <c r="UIV72" s="4302"/>
      <c r="UIW72" s="4299"/>
      <c r="UIX72" s="2602"/>
      <c r="UIY72" s="4287"/>
      <c r="UIZ72" s="4303"/>
      <c r="UJA72" s="4304"/>
      <c r="UJB72" s="2603"/>
      <c r="UJC72" s="4305"/>
      <c r="UJD72" s="4306"/>
      <c r="UJE72" s="4305"/>
      <c r="UJF72" s="4306"/>
      <c r="UJG72" s="4299"/>
      <c r="UJH72" s="4300"/>
      <c r="UJI72" s="4305"/>
      <c r="UJJ72" s="4304"/>
      <c r="UJK72" s="4299"/>
      <c r="UJL72" s="4300"/>
      <c r="UJM72" s="4301"/>
      <c r="UJN72" s="4302"/>
      <c r="UJO72" s="4299"/>
      <c r="UJP72" s="2602"/>
      <c r="UJQ72" s="4287"/>
      <c r="UJR72" s="4303"/>
      <c r="UJS72" s="4304"/>
      <c r="UJT72" s="2603"/>
      <c r="UJU72" s="4305"/>
      <c r="UJV72" s="4306"/>
      <c r="UJW72" s="4305"/>
      <c r="UJX72" s="4306"/>
      <c r="UJY72" s="4299"/>
      <c r="UJZ72" s="4300"/>
      <c r="UKA72" s="4305"/>
      <c r="UKB72" s="4304"/>
      <c r="UKC72" s="4299"/>
      <c r="UKD72" s="4300"/>
      <c r="UKE72" s="4301"/>
      <c r="UKF72" s="4302"/>
      <c r="UKG72" s="4299"/>
      <c r="UKH72" s="2602"/>
      <c r="UKI72" s="4287"/>
      <c r="UKJ72" s="4303"/>
      <c r="UKK72" s="4304"/>
      <c r="UKL72" s="2603"/>
      <c r="UKM72" s="4305"/>
      <c r="UKN72" s="4306"/>
      <c r="UKO72" s="4305"/>
      <c r="UKP72" s="4306"/>
      <c r="UKQ72" s="4299"/>
      <c r="UKR72" s="4300"/>
      <c r="UKS72" s="4305"/>
      <c r="UKT72" s="4304"/>
      <c r="UKU72" s="4299"/>
      <c r="UKV72" s="4300"/>
      <c r="UKW72" s="4301"/>
      <c r="UKX72" s="4302"/>
      <c r="UKY72" s="4299"/>
      <c r="UKZ72" s="2602"/>
      <c r="ULA72" s="4287"/>
      <c r="ULB72" s="4303"/>
      <c r="ULC72" s="4304"/>
      <c r="ULD72" s="2603"/>
      <c r="ULE72" s="4305"/>
      <c r="ULF72" s="4306"/>
      <c r="ULG72" s="4305"/>
      <c r="ULH72" s="4306"/>
      <c r="ULI72" s="4299"/>
      <c r="ULJ72" s="4300"/>
      <c r="ULK72" s="4305"/>
      <c r="ULL72" s="4304"/>
      <c r="ULM72" s="4299"/>
      <c r="ULN72" s="4300"/>
      <c r="ULO72" s="4301"/>
      <c r="ULP72" s="4302"/>
      <c r="ULQ72" s="4299"/>
      <c r="ULR72" s="2602"/>
      <c r="ULS72" s="4287"/>
      <c r="ULT72" s="4303"/>
      <c r="ULU72" s="4304"/>
      <c r="ULV72" s="2603"/>
      <c r="ULW72" s="4305"/>
      <c r="ULX72" s="4306"/>
      <c r="ULY72" s="4305"/>
      <c r="ULZ72" s="4306"/>
      <c r="UMA72" s="4299"/>
      <c r="UMB72" s="4300"/>
      <c r="UMC72" s="4305"/>
      <c r="UMD72" s="4304"/>
      <c r="UME72" s="4299"/>
      <c r="UMF72" s="4300"/>
      <c r="UMG72" s="4301"/>
      <c r="UMH72" s="4302"/>
      <c r="UMI72" s="4299"/>
      <c r="UMJ72" s="2602"/>
      <c r="UMK72" s="4287"/>
      <c r="UML72" s="4303"/>
      <c r="UMM72" s="4304"/>
      <c r="UMN72" s="2603"/>
      <c r="UMO72" s="4305"/>
      <c r="UMP72" s="4306"/>
      <c r="UMQ72" s="4305"/>
      <c r="UMR72" s="4306"/>
      <c r="UMS72" s="4299"/>
      <c r="UMT72" s="4300"/>
      <c r="UMU72" s="4305"/>
      <c r="UMV72" s="4304"/>
      <c r="UMW72" s="4299"/>
      <c r="UMX72" s="4300"/>
      <c r="UMY72" s="4301"/>
      <c r="UMZ72" s="4302"/>
      <c r="UNA72" s="4299"/>
      <c r="UNB72" s="2602"/>
      <c r="UNC72" s="4287"/>
      <c r="UND72" s="4303"/>
      <c r="UNE72" s="4304"/>
      <c r="UNF72" s="2603"/>
      <c r="UNG72" s="4305"/>
      <c r="UNH72" s="4306"/>
      <c r="UNI72" s="4305"/>
      <c r="UNJ72" s="4306"/>
      <c r="UNK72" s="4299"/>
      <c r="UNL72" s="4300"/>
      <c r="UNM72" s="4305"/>
      <c r="UNN72" s="4304"/>
      <c r="UNO72" s="4299"/>
      <c r="UNP72" s="4300"/>
      <c r="UNQ72" s="4301"/>
      <c r="UNR72" s="4302"/>
      <c r="UNS72" s="4299"/>
      <c r="UNT72" s="2602"/>
      <c r="UNU72" s="4287"/>
      <c r="UNV72" s="4303"/>
      <c r="UNW72" s="4304"/>
      <c r="UNX72" s="2603"/>
      <c r="UNY72" s="4305"/>
      <c r="UNZ72" s="4306"/>
      <c r="UOA72" s="4305"/>
      <c r="UOB72" s="4306"/>
      <c r="UOC72" s="4299"/>
      <c r="UOD72" s="4300"/>
      <c r="UOE72" s="4305"/>
      <c r="UOF72" s="4304"/>
      <c r="UOG72" s="4299"/>
      <c r="UOH72" s="4300"/>
      <c r="UOI72" s="4301"/>
      <c r="UOJ72" s="4302"/>
      <c r="UOK72" s="4299"/>
      <c r="UOL72" s="2602"/>
      <c r="UOM72" s="4287"/>
      <c r="UON72" s="4303"/>
      <c r="UOO72" s="4304"/>
      <c r="UOP72" s="2603"/>
      <c r="UOQ72" s="4305"/>
      <c r="UOR72" s="4306"/>
      <c r="UOS72" s="4305"/>
      <c r="UOT72" s="4306"/>
      <c r="UOU72" s="4299"/>
      <c r="UOV72" s="4300"/>
      <c r="UOW72" s="4305"/>
      <c r="UOX72" s="4304"/>
      <c r="UOY72" s="4299"/>
      <c r="UOZ72" s="4300"/>
      <c r="UPA72" s="4301"/>
      <c r="UPB72" s="4302"/>
      <c r="UPC72" s="4299"/>
      <c r="UPD72" s="2602"/>
      <c r="UPE72" s="4287"/>
      <c r="UPF72" s="4303"/>
      <c r="UPG72" s="4304"/>
      <c r="UPH72" s="2603"/>
      <c r="UPI72" s="4305"/>
      <c r="UPJ72" s="4306"/>
      <c r="UPK72" s="4305"/>
      <c r="UPL72" s="4306"/>
      <c r="UPM72" s="4299"/>
      <c r="UPN72" s="4300"/>
      <c r="UPO72" s="4305"/>
      <c r="UPP72" s="4304"/>
      <c r="UPQ72" s="4299"/>
      <c r="UPR72" s="4300"/>
      <c r="UPS72" s="4301"/>
      <c r="UPT72" s="4302"/>
      <c r="UPU72" s="4299"/>
      <c r="UPV72" s="2602"/>
      <c r="UPW72" s="4287"/>
      <c r="UPX72" s="4303"/>
      <c r="UPY72" s="4304"/>
      <c r="UPZ72" s="2603"/>
      <c r="UQA72" s="4305"/>
      <c r="UQB72" s="4306"/>
      <c r="UQC72" s="4305"/>
      <c r="UQD72" s="4306"/>
      <c r="UQE72" s="4299"/>
      <c r="UQF72" s="4300"/>
      <c r="UQG72" s="4305"/>
      <c r="UQH72" s="4304"/>
      <c r="UQI72" s="4299"/>
      <c r="UQJ72" s="4300"/>
      <c r="UQK72" s="4301"/>
      <c r="UQL72" s="4302"/>
      <c r="UQM72" s="4299"/>
      <c r="UQN72" s="2602"/>
      <c r="UQO72" s="4287"/>
      <c r="UQP72" s="4303"/>
      <c r="UQQ72" s="4304"/>
      <c r="UQR72" s="2603"/>
      <c r="UQS72" s="4305"/>
      <c r="UQT72" s="4306"/>
      <c r="UQU72" s="4305"/>
      <c r="UQV72" s="4306"/>
      <c r="UQW72" s="4299"/>
      <c r="UQX72" s="4300"/>
      <c r="UQY72" s="4305"/>
      <c r="UQZ72" s="4304"/>
      <c r="URA72" s="4299"/>
      <c r="URB72" s="4300"/>
      <c r="URC72" s="4301"/>
      <c r="URD72" s="4302"/>
      <c r="URE72" s="4299"/>
      <c r="URF72" s="2602"/>
      <c r="URG72" s="4287"/>
      <c r="URH72" s="4303"/>
      <c r="URI72" s="4304"/>
      <c r="URJ72" s="2603"/>
      <c r="URK72" s="4305"/>
      <c r="URL72" s="4306"/>
      <c r="URM72" s="4305"/>
      <c r="URN72" s="4306"/>
      <c r="URO72" s="4299"/>
      <c r="URP72" s="4300"/>
      <c r="URQ72" s="4305"/>
      <c r="URR72" s="4304"/>
      <c r="URS72" s="4299"/>
      <c r="URT72" s="4300"/>
      <c r="URU72" s="4301"/>
      <c r="URV72" s="4302"/>
      <c r="URW72" s="4299"/>
      <c r="URX72" s="2602"/>
      <c r="URY72" s="4287"/>
      <c r="URZ72" s="4303"/>
      <c r="USA72" s="4304"/>
      <c r="USB72" s="2603"/>
      <c r="USC72" s="4305"/>
      <c r="USD72" s="4306"/>
      <c r="USE72" s="4305"/>
      <c r="USF72" s="4306"/>
      <c r="USG72" s="4299"/>
      <c r="USH72" s="4300"/>
      <c r="USI72" s="4305"/>
      <c r="USJ72" s="4304"/>
      <c r="USK72" s="4299"/>
      <c r="USL72" s="4300"/>
      <c r="USM72" s="4301"/>
      <c r="USN72" s="4302"/>
      <c r="USO72" s="4299"/>
      <c r="USP72" s="2602"/>
      <c r="USQ72" s="4287"/>
      <c r="USR72" s="4303"/>
      <c r="USS72" s="4304"/>
      <c r="UST72" s="2603"/>
      <c r="USU72" s="4305"/>
      <c r="USV72" s="4306"/>
      <c r="USW72" s="4305"/>
      <c r="USX72" s="4306"/>
      <c r="USY72" s="4299"/>
      <c r="USZ72" s="4300"/>
      <c r="UTA72" s="4305"/>
      <c r="UTB72" s="4304"/>
      <c r="UTC72" s="4299"/>
      <c r="UTD72" s="4300"/>
      <c r="UTE72" s="4301"/>
      <c r="UTF72" s="4302"/>
      <c r="UTG72" s="4299"/>
      <c r="UTH72" s="2602"/>
      <c r="UTI72" s="4287"/>
      <c r="UTJ72" s="4303"/>
      <c r="UTK72" s="4304"/>
      <c r="UTL72" s="2603"/>
      <c r="UTM72" s="4305"/>
      <c r="UTN72" s="4306"/>
      <c r="UTO72" s="4305"/>
      <c r="UTP72" s="4306"/>
      <c r="UTQ72" s="4299"/>
      <c r="UTR72" s="4300"/>
      <c r="UTS72" s="4305"/>
      <c r="UTT72" s="4304"/>
      <c r="UTU72" s="4299"/>
      <c r="UTV72" s="4300"/>
      <c r="UTW72" s="4301"/>
      <c r="UTX72" s="4302"/>
      <c r="UTY72" s="4299"/>
      <c r="UTZ72" s="2602"/>
      <c r="UUA72" s="4287"/>
      <c r="UUB72" s="4303"/>
      <c r="UUC72" s="4304"/>
      <c r="UUD72" s="2603"/>
      <c r="UUE72" s="4305"/>
      <c r="UUF72" s="4306"/>
      <c r="UUG72" s="4305"/>
      <c r="UUH72" s="4306"/>
      <c r="UUI72" s="4299"/>
      <c r="UUJ72" s="4300"/>
      <c r="UUK72" s="4305"/>
      <c r="UUL72" s="4304"/>
      <c r="UUM72" s="4299"/>
      <c r="UUN72" s="4300"/>
      <c r="UUO72" s="4301"/>
      <c r="UUP72" s="4302"/>
      <c r="UUQ72" s="4299"/>
      <c r="UUR72" s="2602"/>
      <c r="UUS72" s="4287"/>
      <c r="UUT72" s="4303"/>
      <c r="UUU72" s="4304"/>
      <c r="UUV72" s="2603"/>
      <c r="UUW72" s="4305"/>
      <c r="UUX72" s="4306"/>
      <c r="UUY72" s="4305"/>
      <c r="UUZ72" s="4306"/>
      <c r="UVA72" s="4299"/>
      <c r="UVB72" s="4300"/>
      <c r="UVC72" s="4305"/>
      <c r="UVD72" s="4304"/>
      <c r="UVE72" s="4299"/>
      <c r="UVF72" s="4300"/>
      <c r="UVG72" s="4301"/>
      <c r="UVH72" s="4302"/>
      <c r="UVI72" s="4299"/>
      <c r="UVJ72" s="2602"/>
      <c r="UVK72" s="4287"/>
      <c r="UVL72" s="4303"/>
      <c r="UVM72" s="4304"/>
      <c r="UVN72" s="2603"/>
      <c r="UVO72" s="4305"/>
      <c r="UVP72" s="4306"/>
      <c r="UVQ72" s="4305"/>
      <c r="UVR72" s="4306"/>
      <c r="UVS72" s="4299"/>
      <c r="UVT72" s="4300"/>
      <c r="UVU72" s="4305"/>
      <c r="UVV72" s="4304"/>
      <c r="UVW72" s="4299"/>
      <c r="UVX72" s="4300"/>
      <c r="UVY72" s="4301"/>
      <c r="UVZ72" s="4302"/>
      <c r="UWA72" s="4299"/>
      <c r="UWB72" s="2602"/>
      <c r="UWC72" s="4287"/>
      <c r="UWD72" s="4303"/>
      <c r="UWE72" s="4304"/>
      <c r="UWF72" s="2603"/>
      <c r="UWG72" s="4305"/>
      <c r="UWH72" s="4306"/>
      <c r="UWI72" s="4305"/>
      <c r="UWJ72" s="4306"/>
      <c r="UWK72" s="4299"/>
      <c r="UWL72" s="4300"/>
      <c r="UWM72" s="4305"/>
      <c r="UWN72" s="4304"/>
      <c r="UWO72" s="4299"/>
      <c r="UWP72" s="4300"/>
      <c r="UWQ72" s="4301"/>
      <c r="UWR72" s="4302"/>
      <c r="UWS72" s="4299"/>
      <c r="UWT72" s="2602"/>
      <c r="UWU72" s="4287"/>
      <c r="UWV72" s="4303"/>
      <c r="UWW72" s="4304"/>
      <c r="UWX72" s="2603"/>
      <c r="UWY72" s="4305"/>
      <c r="UWZ72" s="4306"/>
      <c r="UXA72" s="4305"/>
      <c r="UXB72" s="4306"/>
      <c r="UXC72" s="4299"/>
      <c r="UXD72" s="4300"/>
      <c r="UXE72" s="4305"/>
      <c r="UXF72" s="4304"/>
      <c r="UXG72" s="4299"/>
      <c r="UXH72" s="4300"/>
      <c r="UXI72" s="4301"/>
      <c r="UXJ72" s="4302"/>
      <c r="UXK72" s="4299"/>
      <c r="UXL72" s="2602"/>
      <c r="UXM72" s="4287"/>
      <c r="UXN72" s="4303"/>
      <c r="UXO72" s="4304"/>
      <c r="UXP72" s="2603"/>
      <c r="UXQ72" s="4305"/>
      <c r="UXR72" s="4306"/>
      <c r="UXS72" s="4305"/>
      <c r="UXT72" s="4306"/>
      <c r="UXU72" s="4299"/>
      <c r="UXV72" s="4300"/>
      <c r="UXW72" s="4305"/>
      <c r="UXX72" s="4304"/>
      <c r="UXY72" s="4299"/>
      <c r="UXZ72" s="4300"/>
      <c r="UYA72" s="4301"/>
      <c r="UYB72" s="4302"/>
      <c r="UYC72" s="4299"/>
      <c r="UYD72" s="2602"/>
      <c r="UYE72" s="4287"/>
      <c r="UYF72" s="4303"/>
      <c r="UYG72" s="4304"/>
      <c r="UYH72" s="2603"/>
      <c r="UYI72" s="4305"/>
      <c r="UYJ72" s="4306"/>
      <c r="UYK72" s="4305"/>
      <c r="UYL72" s="4306"/>
      <c r="UYM72" s="4299"/>
      <c r="UYN72" s="4300"/>
      <c r="UYO72" s="4305"/>
      <c r="UYP72" s="4304"/>
      <c r="UYQ72" s="4299"/>
      <c r="UYR72" s="4300"/>
      <c r="UYS72" s="4301"/>
      <c r="UYT72" s="4302"/>
      <c r="UYU72" s="4299"/>
      <c r="UYV72" s="2602"/>
      <c r="UYW72" s="4287"/>
      <c r="UYX72" s="4303"/>
      <c r="UYY72" s="4304"/>
      <c r="UYZ72" s="2603"/>
      <c r="UZA72" s="4305"/>
      <c r="UZB72" s="4306"/>
      <c r="UZC72" s="4305"/>
      <c r="UZD72" s="4306"/>
      <c r="UZE72" s="4299"/>
      <c r="UZF72" s="4300"/>
      <c r="UZG72" s="4305"/>
      <c r="UZH72" s="4304"/>
      <c r="UZI72" s="4299"/>
      <c r="UZJ72" s="4300"/>
      <c r="UZK72" s="4301"/>
      <c r="UZL72" s="4302"/>
      <c r="UZM72" s="4299"/>
      <c r="UZN72" s="2602"/>
      <c r="UZO72" s="4287"/>
      <c r="UZP72" s="4303"/>
      <c r="UZQ72" s="4304"/>
      <c r="UZR72" s="2603"/>
      <c r="UZS72" s="4305"/>
      <c r="UZT72" s="4306"/>
      <c r="UZU72" s="4305"/>
      <c r="UZV72" s="4306"/>
      <c r="UZW72" s="4299"/>
      <c r="UZX72" s="4300"/>
      <c r="UZY72" s="4305"/>
      <c r="UZZ72" s="4304"/>
      <c r="VAA72" s="4299"/>
      <c r="VAB72" s="4300"/>
      <c r="VAC72" s="4301"/>
      <c r="VAD72" s="4302"/>
      <c r="VAE72" s="4299"/>
      <c r="VAF72" s="2602"/>
      <c r="VAG72" s="4287"/>
      <c r="VAH72" s="4303"/>
      <c r="VAI72" s="4304"/>
      <c r="VAJ72" s="2603"/>
      <c r="VAK72" s="4305"/>
      <c r="VAL72" s="4306"/>
      <c r="VAM72" s="4305"/>
      <c r="VAN72" s="4306"/>
      <c r="VAO72" s="4299"/>
      <c r="VAP72" s="4300"/>
      <c r="VAQ72" s="4305"/>
      <c r="VAR72" s="4304"/>
      <c r="VAS72" s="4299"/>
      <c r="VAT72" s="4300"/>
      <c r="VAU72" s="4301"/>
      <c r="VAV72" s="4302"/>
      <c r="VAW72" s="4299"/>
      <c r="VAX72" s="2602"/>
      <c r="VAY72" s="4287"/>
      <c r="VAZ72" s="4303"/>
      <c r="VBA72" s="4304"/>
      <c r="VBB72" s="2603"/>
      <c r="VBC72" s="4305"/>
      <c r="VBD72" s="4306"/>
      <c r="VBE72" s="4305"/>
      <c r="VBF72" s="4306"/>
      <c r="VBG72" s="4299"/>
      <c r="VBH72" s="4300"/>
      <c r="VBI72" s="4305"/>
      <c r="VBJ72" s="4304"/>
      <c r="VBK72" s="4299"/>
      <c r="VBL72" s="4300"/>
      <c r="VBM72" s="4301"/>
      <c r="VBN72" s="4302"/>
      <c r="VBO72" s="4299"/>
      <c r="VBP72" s="2602"/>
      <c r="VBQ72" s="4287"/>
      <c r="VBR72" s="4303"/>
      <c r="VBS72" s="4304"/>
      <c r="VBT72" s="2603"/>
      <c r="VBU72" s="4305"/>
      <c r="VBV72" s="4306"/>
      <c r="VBW72" s="4305"/>
      <c r="VBX72" s="4306"/>
      <c r="VBY72" s="4299"/>
      <c r="VBZ72" s="4300"/>
      <c r="VCA72" s="4305"/>
      <c r="VCB72" s="4304"/>
      <c r="VCC72" s="4299"/>
      <c r="VCD72" s="4300"/>
      <c r="VCE72" s="4301"/>
      <c r="VCF72" s="4302"/>
      <c r="VCG72" s="4299"/>
      <c r="VCH72" s="2602"/>
      <c r="VCI72" s="4287"/>
      <c r="VCJ72" s="4303"/>
      <c r="VCK72" s="4304"/>
      <c r="VCL72" s="2603"/>
      <c r="VCM72" s="4305"/>
      <c r="VCN72" s="4306"/>
      <c r="VCO72" s="4305"/>
      <c r="VCP72" s="4306"/>
      <c r="VCQ72" s="4299"/>
      <c r="VCR72" s="4300"/>
      <c r="VCS72" s="4305"/>
      <c r="VCT72" s="4304"/>
      <c r="VCU72" s="4299"/>
      <c r="VCV72" s="4300"/>
      <c r="VCW72" s="4301"/>
      <c r="VCX72" s="4302"/>
      <c r="VCY72" s="4299"/>
      <c r="VCZ72" s="2602"/>
      <c r="VDA72" s="4287"/>
      <c r="VDB72" s="4303"/>
      <c r="VDC72" s="4304"/>
      <c r="VDD72" s="2603"/>
      <c r="VDE72" s="4305"/>
      <c r="VDF72" s="4306"/>
      <c r="VDG72" s="4305"/>
      <c r="VDH72" s="4306"/>
      <c r="VDI72" s="4299"/>
      <c r="VDJ72" s="4300"/>
      <c r="VDK72" s="4305"/>
      <c r="VDL72" s="4304"/>
      <c r="VDM72" s="4299"/>
      <c r="VDN72" s="4300"/>
      <c r="VDO72" s="4301"/>
      <c r="VDP72" s="4302"/>
      <c r="VDQ72" s="4299"/>
      <c r="VDR72" s="2602"/>
      <c r="VDS72" s="4287"/>
      <c r="VDT72" s="4303"/>
      <c r="VDU72" s="4304"/>
      <c r="VDV72" s="2603"/>
      <c r="VDW72" s="4305"/>
      <c r="VDX72" s="4306"/>
      <c r="VDY72" s="4305"/>
      <c r="VDZ72" s="4306"/>
      <c r="VEA72" s="4299"/>
      <c r="VEB72" s="4300"/>
      <c r="VEC72" s="4305"/>
      <c r="VED72" s="4304"/>
      <c r="VEE72" s="4299"/>
      <c r="VEF72" s="4300"/>
      <c r="VEG72" s="4301"/>
      <c r="VEH72" s="4302"/>
      <c r="VEI72" s="4299"/>
      <c r="VEJ72" s="2602"/>
      <c r="VEK72" s="4287"/>
      <c r="VEL72" s="4303"/>
      <c r="VEM72" s="4304"/>
      <c r="VEN72" s="2603"/>
      <c r="VEO72" s="4305"/>
      <c r="VEP72" s="4306"/>
      <c r="VEQ72" s="4305"/>
      <c r="VER72" s="4306"/>
      <c r="VES72" s="4299"/>
      <c r="VET72" s="4300"/>
      <c r="VEU72" s="4305"/>
      <c r="VEV72" s="4304"/>
      <c r="VEW72" s="4299"/>
      <c r="VEX72" s="4300"/>
      <c r="VEY72" s="4301"/>
      <c r="VEZ72" s="4302"/>
      <c r="VFA72" s="4299"/>
      <c r="VFB72" s="2602"/>
      <c r="VFC72" s="4287"/>
      <c r="VFD72" s="4303"/>
      <c r="VFE72" s="4304"/>
      <c r="VFF72" s="2603"/>
      <c r="VFG72" s="4305"/>
      <c r="VFH72" s="4306"/>
      <c r="VFI72" s="4305"/>
      <c r="VFJ72" s="4306"/>
      <c r="VFK72" s="4299"/>
      <c r="VFL72" s="4300"/>
      <c r="VFM72" s="4305"/>
      <c r="VFN72" s="4304"/>
      <c r="VFO72" s="4299"/>
      <c r="VFP72" s="4300"/>
      <c r="VFQ72" s="4301"/>
      <c r="VFR72" s="4302"/>
      <c r="VFS72" s="4299"/>
      <c r="VFT72" s="2602"/>
      <c r="VFU72" s="4287"/>
      <c r="VFV72" s="4303"/>
      <c r="VFW72" s="4304"/>
      <c r="VFX72" s="2603"/>
      <c r="VFY72" s="4305"/>
      <c r="VFZ72" s="4306"/>
      <c r="VGA72" s="4305"/>
      <c r="VGB72" s="4306"/>
      <c r="VGC72" s="4299"/>
      <c r="VGD72" s="4300"/>
      <c r="VGE72" s="4305"/>
      <c r="VGF72" s="4304"/>
      <c r="VGG72" s="4299"/>
      <c r="VGH72" s="4300"/>
      <c r="VGI72" s="4301"/>
      <c r="VGJ72" s="4302"/>
      <c r="VGK72" s="4299"/>
      <c r="VGL72" s="2602"/>
      <c r="VGM72" s="4287"/>
      <c r="VGN72" s="4303"/>
      <c r="VGO72" s="4304"/>
      <c r="VGP72" s="2603"/>
      <c r="VGQ72" s="4305"/>
      <c r="VGR72" s="4306"/>
      <c r="VGS72" s="4305"/>
      <c r="VGT72" s="4306"/>
      <c r="VGU72" s="4299"/>
      <c r="VGV72" s="4300"/>
      <c r="VGW72" s="4305"/>
      <c r="VGX72" s="4304"/>
      <c r="VGY72" s="4299"/>
      <c r="VGZ72" s="4300"/>
      <c r="VHA72" s="4301"/>
      <c r="VHB72" s="4302"/>
      <c r="VHC72" s="4299"/>
      <c r="VHD72" s="2602"/>
      <c r="VHE72" s="4287"/>
      <c r="VHF72" s="4303"/>
      <c r="VHG72" s="4304"/>
      <c r="VHH72" s="2603"/>
      <c r="VHI72" s="4305"/>
      <c r="VHJ72" s="4306"/>
      <c r="VHK72" s="4305"/>
      <c r="VHL72" s="4306"/>
      <c r="VHM72" s="4299"/>
      <c r="VHN72" s="4300"/>
      <c r="VHO72" s="4305"/>
      <c r="VHP72" s="4304"/>
      <c r="VHQ72" s="4299"/>
      <c r="VHR72" s="4300"/>
      <c r="VHS72" s="4301"/>
      <c r="VHT72" s="4302"/>
      <c r="VHU72" s="4299"/>
      <c r="VHV72" s="2602"/>
      <c r="VHW72" s="4287"/>
      <c r="VHX72" s="4303"/>
      <c r="VHY72" s="4304"/>
      <c r="VHZ72" s="2603"/>
      <c r="VIA72" s="4305"/>
      <c r="VIB72" s="4306"/>
      <c r="VIC72" s="4305"/>
      <c r="VID72" s="4306"/>
      <c r="VIE72" s="4299"/>
      <c r="VIF72" s="4300"/>
      <c r="VIG72" s="4305"/>
      <c r="VIH72" s="4304"/>
      <c r="VII72" s="4299"/>
      <c r="VIJ72" s="4300"/>
      <c r="VIK72" s="4301"/>
      <c r="VIL72" s="4302"/>
      <c r="VIM72" s="4299"/>
      <c r="VIN72" s="2602"/>
      <c r="VIO72" s="4287"/>
      <c r="VIP72" s="4303"/>
      <c r="VIQ72" s="4304"/>
      <c r="VIR72" s="2603"/>
      <c r="VIS72" s="4305"/>
      <c r="VIT72" s="4306"/>
      <c r="VIU72" s="4305"/>
      <c r="VIV72" s="4306"/>
      <c r="VIW72" s="4299"/>
      <c r="VIX72" s="4300"/>
      <c r="VIY72" s="4305"/>
      <c r="VIZ72" s="4304"/>
      <c r="VJA72" s="4299"/>
      <c r="VJB72" s="4300"/>
      <c r="VJC72" s="4301"/>
      <c r="VJD72" s="4302"/>
      <c r="VJE72" s="4299"/>
      <c r="VJF72" s="2602"/>
      <c r="VJG72" s="4287"/>
      <c r="VJH72" s="4303"/>
      <c r="VJI72" s="4304"/>
      <c r="VJJ72" s="2603"/>
      <c r="VJK72" s="4305"/>
      <c r="VJL72" s="4306"/>
      <c r="VJM72" s="4305"/>
      <c r="VJN72" s="4306"/>
      <c r="VJO72" s="4299"/>
      <c r="VJP72" s="4300"/>
      <c r="VJQ72" s="4305"/>
      <c r="VJR72" s="4304"/>
      <c r="VJS72" s="4299"/>
      <c r="VJT72" s="4300"/>
      <c r="VJU72" s="4301"/>
      <c r="VJV72" s="4302"/>
      <c r="VJW72" s="4299"/>
      <c r="VJX72" s="2602"/>
      <c r="VJY72" s="4287"/>
      <c r="VJZ72" s="4303"/>
      <c r="VKA72" s="4304"/>
      <c r="VKB72" s="2603"/>
      <c r="VKC72" s="4305"/>
      <c r="VKD72" s="4306"/>
      <c r="VKE72" s="4305"/>
      <c r="VKF72" s="4306"/>
      <c r="VKG72" s="4299"/>
      <c r="VKH72" s="4300"/>
      <c r="VKI72" s="4305"/>
      <c r="VKJ72" s="4304"/>
      <c r="VKK72" s="4299"/>
      <c r="VKL72" s="4300"/>
      <c r="VKM72" s="4301"/>
      <c r="VKN72" s="4302"/>
      <c r="VKO72" s="4299"/>
      <c r="VKP72" s="2602"/>
      <c r="VKQ72" s="4287"/>
      <c r="VKR72" s="4303"/>
      <c r="VKS72" s="4304"/>
      <c r="VKT72" s="2603"/>
      <c r="VKU72" s="4305"/>
      <c r="VKV72" s="4306"/>
      <c r="VKW72" s="4305"/>
      <c r="VKX72" s="4306"/>
      <c r="VKY72" s="4299"/>
      <c r="VKZ72" s="4300"/>
      <c r="VLA72" s="4305"/>
      <c r="VLB72" s="4304"/>
      <c r="VLC72" s="4299"/>
      <c r="VLD72" s="4300"/>
      <c r="VLE72" s="4301"/>
      <c r="VLF72" s="4302"/>
      <c r="VLG72" s="4299"/>
      <c r="VLH72" s="2602"/>
      <c r="VLI72" s="4287"/>
      <c r="VLJ72" s="4303"/>
      <c r="VLK72" s="4304"/>
      <c r="VLL72" s="2603"/>
      <c r="VLM72" s="4305"/>
      <c r="VLN72" s="4306"/>
      <c r="VLO72" s="4305"/>
      <c r="VLP72" s="4306"/>
      <c r="VLQ72" s="4299"/>
      <c r="VLR72" s="4300"/>
      <c r="VLS72" s="4305"/>
      <c r="VLT72" s="4304"/>
      <c r="VLU72" s="4299"/>
      <c r="VLV72" s="4300"/>
      <c r="VLW72" s="4301"/>
      <c r="VLX72" s="4302"/>
      <c r="VLY72" s="4299"/>
      <c r="VLZ72" s="2602"/>
      <c r="VMA72" s="4287"/>
      <c r="VMB72" s="4303"/>
      <c r="VMC72" s="4304"/>
      <c r="VMD72" s="2603"/>
      <c r="VME72" s="4305"/>
      <c r="VMF72" s="4306"/>
      <c r="VMG72" s="4305"/>
      <c r="VMH72" s="4306"/>
      <c r="VMI72" s="4299"/>
      <c r="VMJ72" s="4300"/>
      <c r="VMK72" s="4305"/>
      <c r="VML72" s="4304"/>
      <c r="VMM72" s="4299"/>
      <c r="VMN72" s="4300"/>
      <c r="VMO72" s="4301"/>
      <c r="VMP72" s="4302"/>
      <c r="VMQ72" s="4299"/>
      <c r="VMR72" s="2602"/>
      <c r="VMS72" s="4287"/>
      <c r="VMT72" s="4303"/>
      <c r="VMU72" s="4304"/>
      <c r="VMV72" s="2603"/>
      <c r="VMW72" s="4305"/>
      <c r="VMX72" s="4306"/>
      <c r="VMY72" s="4305"/>
      <c r="VMZ72" s="4306"/>
      <c r="VNA72" s="4299"/>
      <c r="VNB72" s="4300"/>
      <c r="VNC72" s="4305"/>
      <c r="VND72" s="4304"/>
      <c r="VNE72" s="4299"/>
      <c r="VNF72" s="4300"/>
      <c r="VNG72" s="4301"/>
      <c r="VNH72" s="4302"/>
      <c r="VNI72" s="4299"/>
      <c r="VNJ72" s="2602"/>
      <c r="VNK72" s="4287"/>
      <c r="VNL72" s="4303"/>
      <c r="VNM72" s="4304"/>
      <c r="VNN72" s="2603"/>
      <c r="VNO72" s="4305"/>
      <c r="VNP72" s="4306"/>
      <c r="VNQ72" s="4305"/>
      <c r="VNR72" s="4306"/>
      <c r="VNS72" s="4299"/>
      <c r="VNT72" s="4300"/>
      <c r="VNU72" s="4305"/>
      <c r="VNV72" s="4304"/>
      <c r="VNW72" s="4299"/>
      <c r="VNX72" s="4300"/>
      <c r="VNY72" s="4301"/>
      <c r="VNZ72" s="4302"/>
      <c r="VOA72" s="4299"/>
      <c r="VOB72" s="2602"/>
      <c r="VOC72" s="4287"/>
      <c r="VOD72" s="4303"/>
      <c r="VOE72" s="4304"/>
      <c r="VOF72" s="2603"/>
      <c r="VOG72" s="4305"/>
      <c r="VOH72" s="4306"/>
      <c r="VOI72" s="4305"/>
      <c r="VOJ72" s="4306"/>
      <c r="VOK72" s="4299"/>
      <c r="VOL72" s="4300"/>
      <c r="VOM72" s="4305"/>
      <c r="VON72" s="4304"/>
      <c r="VOO72" s="4299"/>
      <c r="VOP72" s="4300"/>
      <c r="VOQ72" s="4301"/>
      <c r="VOR72" s="4302"/>
      <c r="VOS72" s="4299"/>
      <c r="VOT72" s="2602"/>
      <c r="VOU72" s="4287"/>
      <c r="VOV72" s="4303"/>
      <c r="VOW72" s="4304"/>
      <c r="VOX72" s="2603"/>
      <c r="VOY72" s="4305"/>
      <c r="VOZ72" s="4306"/>
      <c r="VPA72" s="4305"/>
      <c r="VPB72" s="4306"/>
      <c r="VPC72" s="4299"/>
      <c r="VPD72" s="4300"/>
      <c r="VPE72" s="4305"/>
      <c r="VPF72" s="4304"/>
      <c r="VPG72" s="4299"/>
      <c r="VPH72" s="4300"/>
      <c r="VPI72" s="4301"/>
      <c r="VPJ72" s="4302"/>
      <c r="VPK72" s="4299"/>
      <c r="VPL72" s="2602"/>
      <c r="VPM72" s="4287"/>
      <c r="VPN72" s="4303"/>
      <c r="VPO72" s="4304"/>
      <c r="VPP72" s="2603"/>
      <c r="VPQ72" s="4305"/>
      <c r="VPR72" s="4306"/>
      <c r="VPS72" s="4305"/>
      <c r="VPT72" s="4306"/>
      <c r="VPU72" s="4299"/>
      <c r="VPV72" s="4300"/>
      <c r="VPW72" s="4305"/>
      <c r="VPX72" s="4304"/>
      <c r="VPY72" s="4299"/>
      <c r="VPZ72" s="4300"/>
      <c r="VQA72" s="4301"/>
      <c r="VQB72" s="4302"/>
      <c r="VQC72" s="4299"/>
      <c r="VQD72" s="2602"/>
      <c r="VQE72" s="4287"/>
      <c r="VQF72" s="4303"/>
      <c r="VQG72" s="4304"/>
      <c r="VQH72" s="2603"/>
      <c r="VQI72" s="4305"/>
      <c r="VQJ72" s="4306"/>
      <c r="VQK72" s="4305"/>
      <c r="VQL72" s="4306"/>
      <c r="VQM72" s="4299"/>
      <c r="VQN72" s="4300"/>
      <c r="VQO72" s="4305"/>
      <c r="VQP72" s="4304"/>
      <c r="VQQ72" s="4299"/>
      <c r="VQR72" s="4300"/>
      <c r="VQS72" s="4301"/>
      <c r="VQT72" s="4302"/>
      <c r="VQU72" s="4299"/>
      <c r="VQV72" s="2602"/>
      <c r="VQW72" s="4287"/>
      <c r="VQX72" s="4303"/>
      <c r="VQY72" s="4304"/>
      <c r="VQZ72" s="2603"/>
      <c r="VRA72" s="4305"/>
      <c r="VRB72" s="4306"/>
      <c r="VRC72" s="4305"/>
      <c r="VRD72" s="4306"/>
      <c r="VRE72" s="4299"/>
      <c r="VRF72" s="4300"/>
      <c r="VRG72" s="4305"/>
      <c r="VRH72" s="4304"/>
      <c r="VRI72" s="4299"/>
      <c r="VRJ72" s="4300"/>
      <c r="VRK72" s="4301"/>
      <c r="VRL72" s="4302"/>
      <c r="VRM72" s="4299"/>
      <c r="VRN72" s="2602"/>
      <c r="VRO72" s="4287"/>
      <c r="VRP72" s="4303"/>
      <c r="VRQ72" s="4304"/>
      <c r="VRR72" s="2603"/>
      <c r="VRS72" s="4305"/>
      <c r="VRT72" s="4306"/>
      <c r="VRU72" s="4305"/>
      <c r="VRV72" s="4306"/>
      <c r="VRW72" s="4299"/>
      <c r="VRX72" s="4300"/>
      <c r="VRY72" s="4305"/>
      <c r="VRZ72" s="4304"/>
      <c r="VSA72" s="4299"/>
      <c r="VSB72" s="4300"/>
      <c r="VSC72" s="4301"/>
      <c r="VSD72" s="4302"/>
      <c r="VSE72" s="4299"/>
      <c r="VSF72" s="2602"/>
      <c r="VSG72" s="4287"/>
      <c r="VSH72" s="4303"/>
      <c r="VSI72" s="4304"/>
      <c r="VSJ72" s="2603"/>
      <c r="VSK72" s="4305"/>
      <c r="VSL72" s="4306"/>
      <c r="VSM72" s="4305"/>
      <c r="VSN72" s="4306"/>
      <c r="VSO72" s="4299"/>
      <c r="VSP72" s="4300"/>
      <c r="VSQ72" s="4305"/>
      <c r="VSR72" s="4304"/>
      <c r="VSS72" s="4299"/>
      <c r="VST72" s="4300"/>
      <c r="VSU72" s="4301"/>
      <c r="VSV72" s="4302"/>
      <c r="VSW72" s="4299"/>
      <c r="VSX72" s="2602"/>
      <c r="VSY72" s="4287"/>
      <c r="VSZ72" s="4303"/>
      <c r="VTA72" s="4304"/>
      <c r="VTB72" s="2603"/>
      <c r="VTC72" s="4305"/>
      <c r="VTD72" s="4306"/>
      <c r="VTE72" s="4305"/>
      <c r="VTF72" s="4306"/>
      <c r="VTG72" s="4299"/>
      <c r="VTH72" s="4300"/>
      <c r="VTI72" s="4305"/>
      <c r="VTJ72" s="4304"/>
      <c r="VTK72" s="4299"/>
      <c r="VTL72" s="4300"/>
      <c r="VTM72" s="4301"/>
      <c r="VTN72" s="4302"/>
      <c r="VTO72" s="4299"/>
      <c r="VTP72" s="2602"/>
      <c r="VTQ72" s="4287"/>
      <c r="VTR72" s="4303"/>
      <c r="VTS72" s="4304"/>
      <c r="VTT72" s="2603"/>
      <c r="VTU72" s="4305"/>
      <c r="VTV72" s="4306"/>
      <c r="VTW72" s="4305"/>
      <c r="VTX72" s="4306"/>
      <c r="VTY72" s="4299"/>
      <c r="VTZ72" s="4300"/>
      <c r="VUA72" s="4305"/>
      <c r="VUB72" s="4304"/>
      <c r="VUC72" s="4299"/>
      <c r="VUD72" s="4300"/>
      <c r="VUE72" s="4301"/>
      <c r="VUF72" s="4302"/>
      <c r="VUG72" s="4299"/>
      <c r="VUH72" s="2602"/>
      <c r="VUI72" s="4287"/>
      <c r="VUJ72" s="4303"/>
      <c r="VUK72" s="4304"/>
      <c r="VUL72" s="2603"/>
      <c r="VUM72" s="4305"/>
      <c r="VUN72" s="4306"/>
      <c r="VUO72" s="4305"/>
      <c r="VUP72" s="4306"/>
      <c r="VUQ72" s="4299"/>
      <c r="VUR72" s="4300"/>
      <c r="VUS72" s="4305"/>
      <c r="VUT72" s="4304"/>
      <c r="VUU72" s="4299"/>
      <c r="VUV72" s="4300"/>
      <c r="VUW72" s="4301"/>
      <c r="VUX72" s="4302"/>
      <c r="VUY72" s="4299"/>
      <c r="VUZ72" s="2602"/>
      <c r="VVA72" s="4287"/>
      <c r="VVB72" s="4303"/>
      <c r="VVC72" s="4304"/>
      <c r="VVD72" s="2603"/>
      <c r="VVE72" s="4305"/>
      <c r="VVF72" s="4306"/>
      <c r="VVG72" s="4305"/>
      <c r="VVH72" s="4306"/>
      <c r="VVI72" s="4299"/>
      <c r="VVJ72" s="4300"/>
      <c r="VVK72" s="4305"/>
      <c r="VVL72" s="4304"/>
      <c r="VVM72" s="4299"/>
      <c r="VVN72" s="4300"/>
      <c r="VVO72" s="4301"/>
      <c r="VVP72" s="4302"/>
      <c r="VVQ72" s="4299"/>
      <c r="VVR72" s="2602"/>
      <c r="VVS72" s="4287"/>
      <c r="VVT72" s="4303"/>
      <c r="VVU72" s="4304"/>
      <c r="VVV72" s="2603"/>
      <c r="VVW72" s="4305"/>
      <c r="VVX72" s="4306"/>
      <c r="VVY72" s="4305"/>
      <c r="VVZ72" s="4306"/>
      <c r="VWA72" s="4299"/>
      <c r="VWB72" s="4300"/>
      <c r="VWC72" s="4305"/>
      <c r="VWD72" s="4304"/>
      <c r="VWE72" s="4299"/>
      <c r="VWF72" s="4300"/>
      <c r="VWG72" s="4301"/>
      <c r="VWH72" s="4302"/>
      <c r="VWI72" s="4299"/>
      <c r="VWJ72" s="2602"/>
      <c r="VWK72" s="4287"/>
      <c r="VWL72" s="4303"/>
      <c r="VWM72" s="4304"/>
      <c r="VWN72" s="2603"/>
      <c r="VWO72" s="4305"/>
      <c r="VWP72" s="4306"/>
      <c r="VWQ72" s="4305"/>
      <c r="VWR72" s="4306"/>
      <c r="VWS72" s="4299"/>
      <c r="VWT72" s="4300"/>
      <c r="VWU72" s="4305"/>
      <c r="VWV72" s="4304"/>
      <c r="VWW72" s="4299"/>
      <c r="VWX72" s="4300"/>
      <c r="VWY72" s="4301"/>
      <c r="VWZ72" s="4302"/>
      <c r="VXA72" s="4299"/>
      <c r="VXB72" s="2602"/>
      <c r="VXC72" s="4287"/>
      <c r="VXD72" s="4303"/>
      <c r="VXE72" s="4304"/>
      <c r="VXF72" s="2603"/>
      <c r="VXG72" s="4305"/>
      <c r="VXH72" s="4306"/>
      <c r="VXI72" s="4305"/>
      <c r="VXJ72" s="4306"/>
      <c r="VXK72" s="4299"/>
      <c r="VXL72" s="4300"/>
      <c r="VXM72" s="4305"/>
      <c r="VXN72" s="4304"/>
      <c r="VXO72" s="4299"/>
      <c r="VXP72" s="4300"/>
      <c r="VXQ72" s="4301"/>
      <c r="VXR72" s="4302"/>
      <c r="VXS72" s="4299"/>
      <c r="VXT72" s="2602"/>
      <c r="VXU72" s="4287"/>
      <c r="VXV72" s="4303"/>
      <c r="VXW72" s="4304"/>
      <c r="VXX72" s="2603"/>
      <c r="VXY72" s="4305"/>
      <c r="VXZ72" s="4306"/>
      <c r="VYA72" s="4305"/>
      <c r="VYB72" s="4306"/>
      <c r="VYC72" s="4299"/>
      <c r="VYD72" s="4300"/>
      <c r="VYE72" s="4305"/>
      <c r="VYF72" s="4304"/>
      <c r="VYG72" s="4299"/>
      <c r="VYH72" s="4300"/>
      <c r="VYI72" s="4301"/>
      <c r="VYJ72" s="4302"/>
      <c r="VYK72" s="4299"/>
      <c r="VYL72" s="2602"/>
      <c r="VYM72" s="4287"/>
      <c r="VYN72" s="4303"/>
      <c r="VYO72" s="4304"/>
      <c r="VYP72" s="2603"/>
      <c r="VYQ72" s="4305"/>
      <c r="VYR72" s="4306"/>
      <c r="VYS72" s="4305"/>
      <c r="VYT72" s="4306"/>
      <c r="VYU72" s="4299"/>
      <c r="VYV72" s="4300"/>
      <c r="VYW72" s="4305"/>
      <c r="VYX72" s="4304"/>
      <c r="VYY72" s="4299"/>
      <c r="VYZ72" s="4300"/>
      <c r="VZA72" s="4301"/>
      <c r="VZB72" s="4302"/>
      <c r="VZC72" s="4299"/>
      <c r="VZD72" s="2602"/>
      <c r="VZE72" s="4287"/>
      <c r="VZF72" s="4303"/>
      <c r="VZG72" s="4304"/>
      <c r="VZH72" s="2603"/>
      <c r="VZI72" s="4305"/>
      <c r="VZJ72" s="4306"/>
      <c r="VZK72" s="4305"/>
      <c r="VZL72" s="4306"/>
      <c r="VZM72" s="4299"/>
      <c r="VZN72" s="4300"/>
      <c r="VZO72" s="4305"/>
      <c r="VZP72" s="4304"/>
      <c r="VZQ72" s="4299"/>
      <c r="VZR72" s="4300"/>
      <c r="VZS72" s="4301"/>
      <c r="VZT72" s="4302"/>
      <c r="VZU72" s="4299"/>
      <c r="VZV72" s="2602"/>
      <c r="VZW72" s="4287"/>
      <c r="VZX72" s="4303"/>
      <c r="VZY72" s="4304"/>
      <c r="VZZ72" s="2603"/>
      <c r="WAA72" s="4305"/>
      <c r="WAB72" s="4306"/>
      <c r="WAC72" s="4305"/>
      <c r="WAD72" s="4306"/>
      <c r="WAE72" s="4299"/>
      <c r="WAF72" s="4300"/>
      <c r="WAG72" s="4305"/>
      <c r="WAH72" s="4304"/>
      <c r="WAI72" s="4299"/>
      <c r="WAJ72" s="4300"/>
      <c r="WAK72" s="4301"/>
      <c r="WAL72" s="4302"/>
      <c r="WAM72" s="4299"/>
      <c r="WAN72" s="2602"/>
      <c r="WAO72" s="4287"/>
      <c r="WAP72" s="4303"/>
      <c r="WAQ72" s="4304"/>
      <c r="WAR72" s="2603"/>
      <c r="WAS72" s="4305"/>
      <c r="WAT72" s="4306"/>
      <c r="WAU72" s="4305"/>
      <c r="WAV72" s="4306"/>
      <c r="WAW72" s="4299"/>
      <c r="WAX72" s="4300"/>
      <c r="WAY72" s="4305"/>
      <c r="WAZ72" s="4304"/>
      <c r="WBA72" s="4299"/>
      <c r="WBB72" s="4300"/>
      <c r="WBC72" s="4301"/>
      <c r="WBD72" s="4302"/>
      <c r="WBE72" s="4299"/>
      <c r="WBF72" s="2602"/>
      <c r="WBG72" s="4287"/>
      <c r="WBH72" s="4303"/>
      <c r="WBI72" s="4304"/>
      <c r="WBJ72" s="2603"/>
      <c r="WBK72" s="4305"/>
      <c r="WBL72" s="4306"/>
      <c r="WBM72" s="4305"/>
      <c r="WBN72" s="4306"/>
      <c r="WBO72" s="4299"/>
      <c r="WBP72" s="4300"/>
      <c r="WBQ72" s="4305"/>
      <c r="WBR72" s="4304"/>
      <c r="WBS72" s="4299"/>
      <c r="WBT72" s="4300"/>
      <c r="WBU72" s="4301"/>
      <c r="WBV72" s="4302"/>
      <c r="WBW72" s="4299"/>
      <c r="WBX72" s="2602"/>
      <c r="WBY72" s="4287"/>
      <c r="WBZ72" s="4303"/>
      <c r="WCA72" s="4304"/>
      <c r="WCB72" s="2603"/>
      <c r="WCC72" s="4305"/>
      <c r="WCD72" s="4306"/>
      <c r="WCE72" s="4305"/>
      <c r="WCF72" s="4306"/>
      <c r="WCG72" s="4299"/>
      <c r="WCH72" s="4300"/>
      <c r="WCI72" s="4305"/>
      <c r="WCJ72" s="4304"/>
      <c r="WCK72" s="4299"/>
      <c r="WCL72" s="4300"/>
      <c r="WCM72" s="4301"/>
      <c r="WCN72" s="4302"/>
      <c r="WCO72" s="4299"/>
      <c r="WCP72" s="2602"/>
      <c r="WCQ72" s="4287"/>
      <c r="WCR72" s="4303"/>
      <c r="WCS72" s="4304"/>
      <c r="WCT72" s="2603"/>
      <c r="WCU72" s="4305"/>
      <c r="WCV72" s="4306"/>
      <c r="WCW72" s="4305"/>
      <c r="WCX72" s="4306"/>
      <c r="WCY72" s="4299"/>
      <c r="WCZ72" s="4300"/>
      <c r="WDA72" s="4305"/>
      <c r="WDB72" s="4304"/>
      <c r="WDC72" s="4299"/>
      <c r="WDD72" s="4300"/>
      <c r="WDE72" s="4301"/>
      <c r="WDF72" s="4302"/>
      <c r="WDG72" s="4299"/>
      <c r="WDH72" s="2602"/>
      <c r="WDI72" s="4287"/>
      <c r="WDJ72" s="4303"/>
      <c r="WDK72" s="4304"/>
      <c r="WDL72" s="2603"/>
      <c r="WDM72" s="4305"/>
      <c r="WDN72" s="4306"/>
      <c r="WDO72" s="4305"/>
      <c r="WDP72" s="4306"/>
      <c r="WDQ72" s="4299"/>
      <c r="WDR72" s="4300"/>
      <c r="WDS72" s="4305"/>
      <c r="WDT72" s="4304"/>
      <c r="WDU72" s="4299"/>
      <c r="WDV72" s="4300"/>
      <c r="WDW72" s="4301"/>
      <c r="WDX72" s="4302"/>
      <c r="WDY72" s="4299"/>
      <c r="WDZ72" s="2602"/>
      <c r="WEA72" s="4287"/>
      <c r="WEB72" s="4303"/>
      <c r="WEC72" s="4304"/>
      <c r="WED72" s="2603"/>
      <c r="WEE72" s="4305"/>
      <c r="WEF72" s="4306"/>
      <c r="WEG72" s="4305"/>
      <c r="WEH72" s="4306"/>
      <c r="WEI72" s="4299"/>
      <c r="WEJ72" s="4300"/>
      <c r="WEK72" s="4305"/>
      <c r="WEL72" s="4304"/>
      <c r="WEM72" s="4299"/>
      <c r="WEN72" s="4300"/>
      <c r="WEO72" s="4301"/>
      <c r="WEP72" s="4302"/>
      <c r="WEQ72" s="4299"/>
      <c r="WER72" s="2602"/>
      <c r="WES72" s="4287"/>
      <c r="WET72" s="4303"/>
      <c r="WEU72" s="4304"/>
      <c r="WEV72" s="2603"/>
      <c r="WEW72" s="4305"/>
      <c r="WEX72" s="4306"/>
      <c r="WEY72" s="4305"/>
      <c r="WEZ72" s="4306"/>
      <c r="WFA72" s="4299"/>
      <c r="WFB72" s="4300"/>
      <c r="WFC72" s="4305"/>
      <c r="WFD72" s="4304"/>
      <c r="WFE72" s="4299"/>
      <c r="WFF72" s="4300"/>
      <c r="WFG72" s="4301"/>
      <c r="WFH72" s="4302"/>
      <c r="WFI72" s="4299"/>
      <c r="WFJ72" s="2602"/>
      <c r="WFK72" s="4287"/>
      <c r="WFL72" s="4303"/>
      <c r="WFM72" s="4304"/>
      <c r="WFN72" s="2603"/>
      <c r="WFO72" s="4305"/>
      <c r="WFP72" s="4306"/>
      <c r="WFQ72" s="4305"/>
      <c r="WFR72" s="4306"/>
      <c r="WFS72" s="4299"/>
      <c r="WFT72" s="4300"/>
      <c r="WFU72" s="4305"/>
      <c r="WFV72" s="4304"/>
      <c r="WFW72" s="4299"/>
      <c r="WFX72" s="4300"/>
      <c r="WFY72" s="4301"/>
      <c r="WFZ72" s="4302"/>
      <c r="WGA72" s="4299"/>
      <c r="WGB72" s="2602"/>
      <c r="WGC72" s="4287"/>
      <c r="WGD72" s="4303"/>
      <c r="WGE72" s="4304"/>
      <c r="WGF72" s="2603"/>
      <c r="WGG72" s="4305"/>
      <c r="WGH72" s="4306"/>
      <c r="WGI72" s="4305"/>
      <c r="WGJ72" s="4306"/>
      <c r="WGK72" s="4299"/>
      <c r="WGL72" s="4300"/>
      <c r="WGM72" s="4305"/>
      <c r="WGN72" s="4304"/>
      <c r="WGO72" s="4299"/>
      <c r="WGP72" s="4300"/>
      <c r="WGQ72" s="4301"/>
      <c r="WGR72" s="4302"/>
      <c r="WGS72" s="4299"/>
      <c r="WGT72" s="2602"/>
      <c r="WGU72" s="4287"/>
      <c r="WGV72" s="4303"/>
      <c r="WGW72" s="4304"/>
      <c r="WGX72" s="2603"/>
      <c r="WGY72" s="4305"/>
      <c r="WGZ72" s="4306"/>
      <c r="WHA72" s="4305"/>
      <c r="WHB72" s="4306"/>
      <c r="WHC72" s="4299"/>
      <c r="WHD72" s="4300"/>
      <c r="WHE72" s="4305"/>
      <c r="WHF72" s="4304"/>
      <c r="WHG72" s="4299"/>
      <c r="WHH72" s="4300"/>
      <c r="WHI72" s="4301"/>
      <c r="WHJ72" s="4302"/>
      <c r="WHK72" s="4299"/>
      <c r="WHL72" s="2602"/>
      <c r="WHM72" s="4287"/>
      <c r="WHN72" s="4303"/>
      <c r="WHO72" s="4304"/>
      <c r="WHP72" s="2603"/>
      <c r="WHQ72" s="4305"/>
      <c r="WHR72" s="4306"/>
      <c r="WHS72" s="4305"/>
      <c r="WHT72" s="4306"/>
      <c r="WHU72" s="4299"/>
      <c r="WHV72" s="4300"/>
      <c r="WHW72" s="4305"/>
      <c r="WHX72" s="4304"/>
      <c r="WHY72" s="4299"/>
      <c r="WHZ72" s="4300"/>
      <c r="WIA72" s="4301"/>
      <c r="WIB72" s="4302"/>
      <c r="WIC72" s="4299"/>
      <c r="WID72" s="2602"/>
      <c r="WIE72" s="4287"/>
      <c r="WIF72" s="4303"/>
      <c r="WIG72" s="4304"/>
      <c r="WIH72" s="2603"/>
      <c r="WII72" s="4305"/>
      <c r="WIJ72" s="4306"/>
      <c r="WIK72" s="4305"/>
      <c r="WIL72" s="4306"/>
      <c r="WIM72" s="4299"/>
      <c r="WIN72" s="4300"/>
      <c r="WIO72" s="4305"/>
      <c r="WIP72" s="4304"/>
      <c r="WIQ72" s="4299"/>
      <c r="WIR72" s="4300"/>
      <c r="WIS72" s="4301"/>
      <c r="WIT72" s="4302"/>
      <c r="WIU72" s="4299"/>
      <c r="WIV72" s="2602"/>
      <c r="WIW72" s="4287"/>
      <c r="WIX72" s="4303"/>
      <c r="WIY72" s="4304"/>
      <c r="WIZ72" s="2603"/>
      <c r="WJA72" s="4305"/>
      <c r="WJB72" s="4306"/>
      <c r="WJC72" s="4305"/>
      <c r="WJD72" s="4306"/>
      <c r="WJE72" s="4299"/>
      <c r="WJF72" s="4300"/>
      <c r="WJG72" s="4305"/>
      <c r="WJH72" s="4304"/>
      <c r="WJI72" s="4299"/>
      <c r="WJJ72" s="4300"/>
      <c r="WJK72" s="4301"/>
      <c r="WJL72" s="4302"/>
      <c r="WJM72" s="4299"/>
      <c r="WJN72" s="2602"/>
      <c r="WJO72" s="4287"/>
      <c r="WJP72" s="4303"/>
      <c r="WJQ72" s="4304"/>
      <c r="WJR72" s="2603"/>
      <c r="WJS72" s="4305"/>
      <c r="WJT72" s="4306"/>
      <c r="WJU72" s="4305"/>
      <c r="WJV72" s="4306"/>
      <c r="WJW72" s="4299"/>
      <c r="WJX72" s="4300"/>
      <c r="WJY72" s="4305"/>
      <c r="WJZ72" s="4304"/>
      <c r="WKA72" s="4299"/>
      <c r="WKB72" s="4300"/>
      <c r="WKC72" s="4301"/>
      <c r="WKD72" s="4302"/>
      <c r="WKE72" s="4299"/>
      <c r="WKF72" s="2602"/>
      <c r="WKG72" s="4287"/>
      <c r="WKH72" s="4303"/>
      <c r="WKI72" s="4304"/>
      <c r="WKJ72" s="2603"/>
      <c r="WKK72" s="4305"/>
      <c r="WKL72" s="4306"/>
      <c r="WKM72" s="4305"/>
      <c r="WKN72" s="4306"/>
      <c r="WKO72" s="4299"/>
      <c r="WKP72" s="4300"/>
      <c r="WKQ72" s="4305"/>
      <c r="WKR72" s="4304"/>
      <c r="WKS72" s="4299"/>
      <c r="WKT72" s="4300"/>
      <c r="WKU72" s="4301"/>
      <c r="WKV72" s="4302"/>
      <c r="WKW72" s="4299"/>
      <c r="WKX72" s="2602"/>
      <c r="WKY72" s="4287"/>
      <c r="WKZ72" s="4303"/>
      <c r="WLA72" s="4304"/>
      <c r="WLB72" s="2603"/>
      <c r="WLC72" s="4305"/>
      <c r="WLD72" s="4306"/>
      <c r="WLE72" s="4305"/>
      <c r="WLF72" s="4306"/>
      <c r="WLG72" s="4299"/>
      <c r="WLH72" s="4300"/>
      <c r="WLI72" s="4305"/>
      <c r="WLJ72" s="4304"/>
      <c r="WLK72" s="4299"/>
      <c r="WLL72" s="4300"/>
      <c r="WLM72" s="4301"/>
      <c r="WLN72" s="4302"/>
      <c r="WLO72" s="4299"/>
      <c r="WLP72" s="2602"/>
      <c r="WLQ72" s="4287"/>
      <c r="WLR72" s="4303"/>
      <c r="WLS72" s="4304"/>
      <c r="WLT72" s="2603"/>
      <c r="WLU72" s="4305"/>
      <c r="WLV72" s="4306"/>
      <c r="WLW72" s="4305"/>
      <c r="WLX72" s="4306"/>
      <c r="WLY72" s="4299"/>
      <c r="WLZ72" s="4300"/>
      <c r="WMA72" s="4305"/>
      <c r="WMB72" s="4304"/>
      <c r="WMC72" s="4299"/>
      <c r="WMD72" s="4300"/>
      <c r="WME72" s="4301"/>
      <c r="WMF72" s="4302"/>
      <c r="WMG72" s="4299"/>
      <c r="WMH72" s="2602"/>
      <c r="WMI72" s="4287"/>
      <c r="WMJ72" s="4303"/>
      <c r="WMK72" s="4304"/>
      <c r="WML72" s="2603"/>
      <c r="WMM72" s="4305"/>
      <c r="WMN72" s="4306"/>
      <c r="WMO72" s="4305"/>
      <c r="WMP72" s="4306"/>
      <c r="WMQ72" s="4299"/>
      <c r="WMR72" s="4300"/>
      <c r="WMS72" s="4305"/>
      <c r="WMT72" s="4304"/>
      <c r="WMU72" s="4299"/>
      <c r="WMV72" s="4300"/>
      <c r="WMW72" s="4301"/>
      <c r="WMX72" s="4302"/>
      <c r="WMY72" s="4299"/>
      <c r="WMZ72" s="2602"/>
      <c r="WNA72" s="4287"/>
      <c r="WNB72" s="4303"/>
      <c r="WNC72" s="4304"/>
      <c r="WND72" s="2603"/>
      <c r="WNE72" s="4305"/>
      <c r="WNF72" s="4306"/>
      <c r="WNG72" s="4305"/>
      <c r="WNH72" s="4306"/>
      <c r="WNI72" s="4299"/>
      <c r="WNJ72" s="4300"/>
      <c r="WNK72" s="4305"/>
      <c r="WNL72" s="4304"/>
      <c r="WNM72" s="4299"/>
      <c r="WNN72" s="4300"/>
      <c r="WNO72" s="4301"/>
      <c r="WNP72" s="4302"/>
      <c r="WNQ72" s="4299"/>
      <c r="WNR72" s="2602"/>
      <c r="WNS72" s="4287"/>
      <c r="WNT72" s="4303"/>
      <c r="WNU72" s="4304"/>
      <c r="WNV72" s="2603"/>
      <c r="WNW72" s="4305"/>
      <c r="WNX72" s="4306"/>
      <c r="WNY72" s="4305"/>
      <c r="WNZ72" s="4306"/>
      <c r="WOA72" s="4299"/>
      <c r="WOB72" s="4300"/>
      <c r="WOC72" s="4305"/>
      <c r="WOD72" s="4304"/>
      <c r="WOE72" s="4299"/>
      <c r="WOF72" s="4300"/>
      <c r="WOG72" s="4301"/>
      <c r="WOH72" s="4302"/>
      <c r="WOI72" s="4299"/>
      <c r="WOJ72" s="2602"/>
      <c r="WOK72" s="4287"/>
      <c r="WOL72" s="4303"/>
      <c r="WOM72" s="4304"/>
      <c r="WON72" s="2603"/>
      <c r="WOO72" s="4305"/>
      <c r="WOP72" s="4306"/>
      <c r="WOQ72" s="4305"/>
      <c r="WOR72" s="4306"/>
      <c r="WOS72" s="4299"/>
      <c r="WOT72" s="4300"/>
      <c r="WOU72" s="4305"/>
      <c r="WOV72" s="4304"/>
      <c r="WOW72" s="4299"/>
      <c r="WOX72" s="4300"/>
      <c r="WOY72" s="4301"/>
      <c r="WOZ72" s="4302"/>
      <c r="WPA72" s="4299"/>
      <c r="WPB72" s="2602"/>
      <c r="WPC72" s="4287"/>
      <c r="WPD72" s="4303"/>
      <c r="WPE72" s="4304"/>
      <c r="WPF72" s="2603"/>
      <c r="WPG72" s="4305"/>
      <c r="WPH72" s="4306"/>
      <c r="WPI72" s="4305"/>
      <c r="WPJ72" s="4306"/>
      <c r="WPK72" s="4299"/>
      <c r="WPL72" s="4300"/>
      <c r="WPM72" s="4305"/>
      <c r="WPN72" s="4304"/>
      <c r="WPO72" s="4299"/>
      <c r="WPP72" s="4300"/>
      <c r="WPQ72" s="4301"/>
      <c r="WPR72" s="4302"/>
      <c r="WPS72" s="4299"/>
      <c r="WPT72" s="2602"/>
      <c r="WPU72" s="4287"/>
      <c r="WPV72" s="4303"/>
      <c r="WPW72" s="4304"/>
      <c r="WPX72" s="2603"/>
      <c r="WPY72" s="4305"/>
      <c r="WPZ72" s="4306"/>
      <c r="WQA72" s="4305"/>
      <c r="WQB72" s="4306"/>
      <c r="WQC72" s="4299"/>
      <c r="WQD72" s="4300"/>
      <c r="WQE72" s="4305"/>
      <c r="WQF72" s="4304"/>
      <c r="WQG72" s="4299"/>
      <c r="WQH72" s="4300"/>
      <c r="WQI72" s="4301"/>
      <c r="WQJ72" s="4302"/>
      <c r="WQK72" s="4299"/>
      <c r="WQL72" s="2602"/>
      <c r="WQM72" s="4287"/>
      <c r="WQN72" s="4303"/>
      <c r="WQO72" s="4304"/>
      <c r="WQP72" s="2603"/>
      <c r="WQQ72" s="4305"/>
      <c r="WQR72" s="4306"/>
      <c r="WQS72" s="4305"/>
      <c r="WQT72" s="4306"/>
      <c r="WQU72" s="4299"/>
      <c r="WQV72" s="4300"/>
      <c r="WQW72" s="4305"/>
      <c r="WQX72" s="4304"/>
      <c r="WQY72" s="4299"/>
      <c r="WQZ72" s="4300"/>
      <c r="WRA72" s="4301"/>
      <c r="WRB72" s="4302"/>
      <c r="WRC72" s="4299"/>
      <c r="WRD72" s="2602"/>
      <c r="WRE72" s="4287"/>
      <c r="WRF72" s="4303"/>
      <c r="WRG72" s="4304"/>
      <c r="WRH72" s="2603"/>
      <c r="WRI72" s="4305"/>
      <c r="WRJ72" s="4306"/>
      <c r="WRK72" s="4305"/>
      <c r="WRL72" s="4306"/>
      <c r="WRM72" s="4299"/>
      <c r="WRN72" s="4300"/>
      <c r="WRO72" s="4305"/>
      <c r="WRP72" s="4304"/>
      <c r="WRQ72" s="4299"/>
      <c r="WRR72" s="4300"/>
      <c r="WRS72" s="4301"/>
      <c r="WRT72" s="4302"/>
      <c r="WRU72" s="4299"/>
      <c r="WRV72" s="2602"/>
      <c r="WRW72" s="4287"/>
      <c r="WRX72" s="4303"/>
      <c r="WRY72" s="4304"/>
      <c r="WRZ72" s="2603"/>
      <c r="WSA72" s="4305"/>
      <c r="WSB72" s="4306"/>
      <c r="WSC72" s="4305"/>
      <c r="WSD72" s="4306"/>
      <c r="WSE72" s="4299"/>
      <c r="WSF72" s="4300"/>
      <c r="WSG72" s="4305"/>
      <c r="WSH72" s="4304"/>
      <c r="WSI72" s="4299"/>
      <c r="WSJ72" s="4300"/>
      <c r="WSK72" s="4301"/>
      <c r="WSL72" s="4302"/>
      <c r="WSM72" s="4299"/>
      <c r="WSN72" s="2602"/>
      <c r="WSO72" s="4287"/>
      <c r="WSP72" s="4303"/>
      <c r="WSQ72" s="4304"/>
      <c r="WSR72" s="2603"/>
      <c r="WSS72" s="4305"/>
      <c r="WST72" s="4306"/>
      <c r="WSU72" s="4305"/>
      <c r="WSV72" s="4306"/>
      <c r="WSW72" s="4299"/>
      <c r="WSX72" s="4300"/>
      <c r="WSY72" s="4305"/>
      <c r="WSZ72" s="4304"/>
      <c r="WTA72" s="4299"/>
      <c r="WTB72" s="4300"/>
      <c r="WTC72" s="4301"/>
      <c r="WTD72" s="4302"/>
      <c r="WTE72" s="4299"/>
      <c r="WTF72" s="2602"/>
      <c r="WTG72" s="4287"/>
      <c r="WTH72" s="4303"/>
      <c r="WTI72" s="4304"/>
      <c r="WTJ72" s="2603"/>
      <c r="WTK72" s="4305"/>
      <c r="WTL72" s="4306"/>
      <c r="WTM72" s="4305"/>
      <c r="WTN72" s="4306"/>
      <c r="WTO72" s="4299"/>
      <c r="WTP72" s="4300"/>
      <c r="WTQ72" s="4305"/>
      <c r="WTR72" s="4304"/>
      <c r="WTS72" s="4299"/>
      <c r="WTT72" s="4300"/>
      <c r="WTU72" s="4301"/>
      <c r="WTV72" s="4302"/>
      <c r="WTW72" s="4299"/>
      <c r="WTX72" s="2602"/>
      <c r="WTY72" s="4287"/>
      <c r="WTZ72" s="4303"/>
      <c r="WUA72" s="4304"/>
      <c r="WUB72" s="2603"/>
      <c r="WUC72" s="4305"/>
      <c r="WUD72" s="4306"/>
      <c r="WUE72" s="4305"/>
      <c r="WUF72" s="4306"/>
      <c r="WUG72" s="4299"/>
      <c r="WUH72" s="4300"/>
      <c r="WUI72" s="4305"/>
      <c r="WUJ72" s="4304"/>
      <c r="WUK72" s="4299"/>
      <c r="WUL72" s="4300"/>
      <c r="WUM72" s="4301"/>
      <c r="WUN72" s="4302"/>
      <c r="WUO72" s="4299"/>
      <c r="WUP72" s="2602"/>
      <c r="WUQ72" s="4287"/>
      <c r="WUR72" s="4303"/>
      <c r="WUS72" s="4304"/>
      <c r="WUT72" s="2603"/>
      <c r="WUU72" s="4305"/>
      <c r="WUV72" s="4306"/>
      <c r="WUW72" s="4305"/>
      <c r="WUX72" s="4306"/>
      <c r="WUY72" s="4299"/>
      <c r="WUZ72" s="4300"/>
      <c r="WVA72" s="4305"/>
      <c r="WVB72" s="4304"/>
      <c r="WVC72" s="4299"/>
      <c r="WVD72" s="4300"/>
      <c r="WVE72" s="4301"/>
      <c r="WVF72" s="4302"/>
      <c r="WVG72" s="4299"/>
      <c r="WVH72" s="2602"/>
      <c r="WVI72" s="4287"/>
      <c r="WVJ72" s="4303"/>
      <c r="WVK72" s="4304"/>
      <c r="WVL72" s="2603"/>
      <c r="WVM72" s="4305"/>
      <c r="WVN72" s="4306"/>
      <c r="WVO72" s="4305"/>
      <c r="WVP72" s="4306"/>
      <c r="WVQ72" s="4299"/>
      <c r="WVR72" s="4300"/>
      <c r="WVS72" s="4305"/>
      <c r="WVT72" s="4304"/>
      <c r="WVU72" s="4299"/>
      <c r="WVV72" s="4300"/>
      <c r="WVW72" s="4301"/>
      <c r="WVX72" s="4302"/>
      <c r="WVY72" s="4299"/>
      <c r="WVZ72" s="2602"/>
      <c r="WWA72" s="4287"/>
      <c r="WWB72" s="4303"/>
      <c r="WWC72" s="4304"/>
      <c r="WWD72" s="2603"/>
      <c r="WWE72" s="4305"/>
      <c r="WWF72" s="4306"/>
      <c r="WWG72" s="4305"/>
      <c r="WWH72" s="4306"/>
      <c r="WWI72" s="4299"/>
      <c r="WWJ72" s="4300"/>
      <c r="WWK72" s="4305"/>
      <c r="WWL72" s="4304"/>
      <c r="WWM72" s="4299"/>
      <c r="WWN72" s="4300"/>
      <c r="WWO72" s="4301"/>
      <c r="WWP72" s="4302"/>
      <c r="WWQ72" s="4299"/>
      <c r="WWR72" s="2602"/>
      <c r="WWS72" s="4287"/>
      <c r="WWT72" s="4303"/>
      <c r="WWU72" s="4304"/>
      <c r="WWV72" s="2603"/>
      <c r="WWW72" s="4305"/>
      <c r="WWX72" s="4306"/>
      <c r="WWY72" s="4305"/>
      <c r="WWZ72" s="4306"/>
      <c r="WXA72" s="4299"/>
      <c r="WXB72" s="4300"/>
      <c r="WXC72" s="4305"/>
      <c r="WXD72" s="4304"/>
      <c r="WXE72" s="4299"/>
      <c r="WXF72" s="4300"/>
      <c r="WXG72" s="4301"/>
      <c r="WXH72" s="4302"/>
      <c r="WXI72" s="4299"/>
      <c r="WXJ72" s="2602"/>
      <c r="WXK72" s="4287"/>
      <c r="WXL72" s="4303"/>
      <c r="WXM72" s="4304"/>
      <c r="WXN72" s="2603"/>
      <c r="WXO72" s="4305"/>
      <c r="WXP72" s="4306"/>
      <c r="WXQ72" s="4305"/>
      <c r="WXR72" s="4306"/>
      <c r="WXS72" s="4299"/>
      <c r="WXT72" s="4300"/>
      <c r="WXU72" s="4305"/>
      <c r="WXV72" s="4304"/>
      <c r="WXW72" s="4299"/>
      <c r="WXX72" s="4300"/>
      <c r="WXY72" s="4301"/>
      <c r="WXZ72" s="4302"/>
      <c r="WYA72" s="4299"/>
      <c r="WYB72" s="2602"/>
      <c r="WYC72" s="4287"/>
      <c r="WYD72" s="4303"/>
      <c r="WYE72" s="4304"/>
      <c r="WYF72" s="2603"/>
      <c r="WYG72" s="4305"/>
      <c r="WYH72" s="4306"/>
      <c r="WYI72" s="4305"/>
      <c r="WYJ72" s="4306"/>
      <c r="WYK72" s="4299"/>
      <c r="WYL72" s="4300"/>
      <c r="WYM72" s="4305"/>
      <c r="WYN72" s="4304"/>
      <c r="WYO72" s="4299"/>
      <c r="WYP72" s="4300"/>
      <c r="WYQ72" s="4301"/>
      <c r="WYR72" s="4302"/>
      <c r="WYS72" s="4299"/>
      <c r="WYT72" s="2602"/>
      <c r="WYU72" s="4287"/>
      <c r="WYV72" s="4303"/>
      <c r="WYW72" s="4304"/>
      <c r="WYX72" s="2603"/>
      <c r="WYY72" s="4305"/>
      <c r="WYZ72" s="4306"/>
      <c r="WZA72" s="4305"/>
      <c r="WZB72" s="4306"/>
      <c r="WZC72" s="4299"/>
      <c r="WZD72" s="4300"/>
      <c r="WZE72" s="4305"/>
      <c r="WZF72" s="4304"/>
      <c r="WZG72" s="4299"/>
      <c r="WZH72" s="4300"/>
      <c r="WZI72" s="4301"/>
      <c r="WZJ72" s="4302"/>
      <c r="WZK72" s="4299"/>
      <c r="WZL72" s="2602"/>
      <c r="WZM72" s="4287"/>
      <c r="WZN72" s="4303"/>
      <c r="WZO72" s="4304"/>
      <c r="WZP72" s="2603"/>
      <c r="WZQ72" s="4305"/>
      <c r="WZR72" s="4306"/>
      <c r="WZS72" s="4305"/>
      <c r="WZT72" s="4306"/>
      <c r="WZU72" s="4299"/>
      <c r="WZV72" s="4300"/>
      <c r="WZW72" s="4305"/>
      <c r="WZX72" s="4304"/>
      <c r="WZY72" s="4299"/>
      <c r="WZZ72" s="4300"/>
      <c r="XAA72" s="4301"/>
      <c r="XAB72" s="4302"/>
      <c r="XAC72" s="4299"/>
      <c r="XAD72" s="2602"/>
      <c r="XAE72" s="4287"/>
      <c r="XAF72" s="4303"/>
      <c r="XAG72" s="4304"/>
      <c r="XAH72" s="2603"/>
      <c r="XAI72" s="4305"/>
      <c r="XAJ72" s="4306"/>
      <c r="XAK72" s="4305"/>
      <c r="XAL72" s="4306"/>
      <c r="XAM72" s="4299"/>
      <c r="XAN72" s="4300"/>
      <c r="XAO72" s="4305"/>
      <c r="XAP72" s="4304"/>
      <c r="XAQ72" s="4299"/>
      <c r="XAR72" s="4300"/>
      <c r="XAS72" s="4301"/>
      <c r="XAT72" s="4302"/>
      <c r="XAU72" s="4299"/>
      <c r="XAV72" s="2602"/>
      <c r="XAW72" s="4287"/>
      <c r="XAX72" s="4303"/>
      <c r="XAY72" s="4304"/>
      <c r="XAZ72" s="2603"/>
      <c r="XBA72" s="4305"/>
      <c r="XBB72" s="4306"/>
      <c r="XBC72" s="4305"/>
      <c r="XBD72" s="4306"/>
      <c r="XBE72" s="4299"/>
      <c r="XBF72" s="4300"/>
      <c r="XBG72" s="4305"/>
      <c r="XBH72" s="4304"/>
      <c r="XBI72" s="4299"/>
      <c r="XBJ72" s="4300"/>
      <c r="XBK72" s="4301"/>
      <c r="XBL72" s="4302"/>
      <c r="XBM72" s="4299"/>
      <c r="XBN72" s="2602"/>
      <c r="XBO72" s="4287"/>
      <c r="XBP72" s="4303"/>
      <c r="XBQ72" s="4304"/>
      <c r="XBR72" s="2603"/>
      <c r="XBS72" s="4305"/>
      <c r="XBT72" s="4306"/>
      <c r="XBU72" s="4305"/>
      <c r="XBV72" s="4306"/>
      <c r="XBW72" s="4299"/>
      <c r="XBX72" s="4300"/>
      <c r="XBY72" s="4305"/>
      <c r="XBZ72" s="4304"/>
      <c r="XCA72" s="4299"/>
      <c r="XCB72" s="4300"/>
      <c r="XCC72" s="4301"/>
      <c r="XCD72" s="4302"/>
      <c r="XCE72" s="4299"/>
      <c r="XCF72" s="2602"/>
      <c r="XCG72" s="4287"/>
      <c r="XCH72" s="4303"/>
      <c r="XCI72" s="4304"/>
      <c r="XCJ72" s="2603"/>
      <c r="XCK72" s="4305"/>
      <c r="XCL72" s="4306"/>
      <c r="XCM72" s="4305"/>
      <c r="XCN72" s="4306"/>
      <c r="XCO72" s="4299"/>
      <c r="XCP72" s="4300"/>
      <c r="XCQ72" s="4305"/>
      <c r="XCR72" s="4304"/>
      <c r="XCS72" s="4299"/>
      <c r="XCT72" s="4300"/>
      <c r="XCU72" s="4301"/>
      <c r="XCV72" s="4302"/>
      <c r="XCW72" s="4299"/>
      <c r="XCX72" s="2602"/>
      <c r="XCY72" s="4287"/>
      <c r="XCZ72" s="4303"/>
      <c r="XDA72" s="4304"/>
      <c r="XDB72" s="2603"/>
      <c r="XDC72" s="4305"/>
      <c r="XDD72" s="4306"/>
      <c r="XDE72" s="4305"/>
      <c r="XDF72" s="4306"/>
      <c r="XDG72" s="4299"/>
      <c r="XDH72" s="4300"/>
      <c r="XDI72" s="4305"/>
      <c r="XDJ72" s="4304"/>
      <c r="XDK72" s="4299"/>
      <c r="XDL72" s="4300"/>
      <c r="XDM72" s="4301"/>
      <c r="XDN72" s="4302"/>
      <c r="XDO72" s="4299"/>
      <c r="XDP72" s="2602"/>
      <c r="XDQ72" s="4287"/>
      <c r="XDR72" s="4303"/>
      <c r="XDS72" s="4304"/>
      <c r="XDT72" s="2603"/>
      <c r="XDU72" s="4305"/>
      <c r="XDV72" s="4306"/>
      <c r="XDW72" s="4305"/>
      <c r="XDX72" s="4306"/>
      <c r="XDY72" s="4299"/>
      <c r="XDZ72" s="4300"/>
      <c r="XEA72" s="4305"/>
      <c r="XEB72" s="4304"/>
      <c r="XEC72" s="4299"/>
      <c r="XED72" s="4300"/>
      <c r="XEE72" s="4301"/>
      <c r="XEF72" s="4302"/>
      <c r="XEG72" s="4299"/>
      <c r="XEH72" s="2602"/>
      <c r="XEI72" s="4287"/>
      <c r="XEJ72" s="4303"/>
      <c r="XEK72" s="4304"/>
      <c r="XEL72" s="2603"/>
      <c r="XEM72" s="4305"/>
      <c r="XEN72" s="4306"/>
      <c r="XEO72" s="4305"/>
      <c r="XEP72" s="4306"/>
      <c r="XEQ72" s="4299"/>
      <c r="XER72" s="4300"/>
      <c r="XES72" s="4305"/>
      <c r="XET72" s="4304"/>
      <c r="XEU72" s="4299"/>
      <c r="XEV72" s="4300"/>
      <c r="XEW72" s="4301"/>
      <c r="XEX72" s="4302"/>
      <c r="XEY72" s="4299"/>
      <c r="XEZ72" s="2602"/>
      <c r="XFA72" s="4287"/>
      <c r="XFB72" s="4303"/>
      <c r="XFC72" s="4304"/>
      <c r="XFD72" s="2603"/>
    </row>
    <row r="73" spans="1:16384" s="1689" customFormat="1" ht="24">
      <c r="A73" s="4295" t="str">
        <f>'General TPUM'!B73</f>
        <v>Kafolulae Adventist Primary School</v>
      </c>
      <c r="B73" s="4296">
        <v>5</v>
      </c>
      <c r="C73" s="4289"/>
      <c r="D73" s="757">
        <f t="shared" si="11"/>
        <v>5</v>
      </c>
      <c r="E73" s="4307"/>
      <c r="F73" s="4308"/>
      <c r="G73" s="4281">
        <v>5</v>
      </c>
      <c r="H73" s="4281"/>
      <c r="I73" s="4281"/>
      <c r="J73" s="4281"/>
      <c r="K73" s="4297">
        <v>1</v>
      </c>
      <c r="L73" s="4289"/>
      <c r="M73" s="4297"/>
      <c r="N73" s="4289"/>
      <c r="O73" s="4297">
        <v>5</v>
      </c>
      <c r="P73" s="4289"/>
      <c r="Q73" s="4298">
        <v>5</v>
      </c>
      <c r="R73" s="2604"/>
      <c r="T73" s="233">
        <v>5</v>
      </c>
      <c r="U73" s="1682"/>
    </row>
    <row r="74" spans="1:16384" s="1689" customFormat="1" ht="24">
      <c r="A74" s="4295" t="str">
        <f>'General TPUM'!B74</f>
        <v>Katurasele Adventist Primary School (Ext Tunoe)</v>
      </c>
      <c r="B74" s="4296">
        <v>4</v>
      </c>
      <c r="C74" s="4289"/>
      <c r="D74" s="757">
        <f t="shared" si="11"/>
        <v>4</v>
      </c>
      <c r="E74" s="4307"/>
      <c r="F74" s="4308"/>
      <c r="G74" s="4281">
        <v>4</v>
      </c>
      <c r="H74" s="4281"/>
      <c r="I74" s="4281"/>
      <c r="J74" s="4281"/>
      <c r="K74" s="4297">
        <v>3</v>
      </c>
      <c r="L74" s="4289"/>
      <c r="M74" s="4297"/>
      <c r="N74" s="4289"/>
      <c r="O74" s="4297">
        <v>4</v>
      </c>
      <c r="P74" s="4289"/>
      <c r="Q74" s="4298">
        <v>4</v>
      </c>
      <c r="R74" s="2604"/>
      <c r="T74" s="233">
        <v>4</v>
      </c>
      <c r="U74" s="1682"/>
    </row>
    <row r="75" spans="1:16384" s="1689" customFormat="1" ht="15.75">
      <c r="A75" s="4295" t="str">
        <f>'General TPUM'!B75</f>
        <v>Kaza Adventist Primary School</v>
      </c>
      <c r="B75" s="4296">
        <v>8</v>
      </c>
      <c r="C75" s="4289"/>
      <c r="D75" s="757">
        <f t="shared" si="11"/>
        <v>8</v>
      </c>
      <c r="E75" s="4307"/>
      <c r="F75" s="4308"/>
      <c r="G75" s="4281">
        <v>8</v>
      </c>
      <c r="H75" s="4281"/>
      <c r="I75" s="4281"/>
      <c r="J75" s="4281"/>
      <c r="K75" s="4297">
        <v>4</v>
      </c>
      <c r="L75" s="4289"/>
      <c r="M75" s="4297"/>
      <c r="N75" s="4289"/>
      <c r="O75" s="4297">
        <v>4</v>
      </c>
      <c r="P75" s="4289"/>
      <c r="Q75" s="4298">
        <v>4</v>
      </c>
      <c r="R75" s="2604"/>
      <c r="T75" s="233">
        <v>8</v>
      </c>
      <c r="U75" s="1682"/>
    </row>
    <row r="76" spans="1:16384" s="1689" customFormat="1" ht="24">
      <c r="A76" s="4295" t="str">
        <f>'General TPUM'!B76</f>
        <v>Kokete Adventist Primary School (2 Ext Jugha, Tandove)</v>
      </c>
      <c r="B76" s="4296">
        <v>6</v>
      </c>
      <c r="C76" s="4289"/>
      <c r="D76" s="757">
        <f t="shared" si="11"/>
        <v>6</v>
      </c>
      <c r="E76" s="4307"/>
      <c r="F76" s="4308"/>
      <c r="G76" s="4281">
        <v>6</v>
      </c>
      <c r="H76" s="4281"/>
      <c r="I76" s="4281"/>
      <c r="J76" s="4281"/>
      <c r="K76" s="4297">
        <v>4</v>
      </c>
      <c r="L76" s="4289"/>
      <c r="M76" s="4297"/>
      <c r="N76" s="4289"/>
      <c r="O76" s="4297">
        <v>6</v>
      </c>
      <c r="P76" s="4289"/>
      <c r="Q76" s="4298">
        <v>6</v>
      </c>
      <c r="R76" s="2604"/>
      <c r="T76" s="233">
        <v>6</v>
      </c>
      <c r="U76" s="1682"/>
    </row>
    <row r="77" spans="1:16384" s="233" customFormat="1" ht="24">
      <c r="A77" s="4119" t="str">
        <f>'General TPUM'!B77</f>
        <v>Kopiu Adventist Community High School</v>
      </c>
      <c r="B77" s="4283"/>
      <c r="C77" s="4284">
        <v>11</v>
      </c>
      <c r="D77" s="2198">
        <v>11</v>
      </c>
      <c r="E77" s="4314"/>
      <c r="F77" s="4315"/>
      <c r="G77" s="3670"/>
      <c r="H77" s="3670"/>
      <c r="I77" s="3670">
        <v>11</v>
      </c>
      <c r="J77" s="3670"/>
      <c r="K77" s="4285"/>
      <c r="L77" s="4284">
        <v>1</v>
      </c>
      <c r="M77" s="4285"/>
      <c r="N77" s="4284">
        <v>1</v>
      </c>
      <c r="O77" s="4285"/>
      <c r="P77" s="4284">
        <v>11</v>
      </c>
      <c r="Q77" s="4286"/>
      <c r="R77" s="2193">
        <v>11</v>
      </c>
      <c r="U77" s="1682">
        <v>11</v>
      </c>
    </row>
    <row r="78" spans="1:16384" s="1682" customFormat="1" ht="24">
      <c r="A78" s="4287" t="str">
        <f>'General TPUM'!B78</f>
        <v>Kukele Adventist Community High School</v>
      </c>
      <c r="B78" s="4288">
        <v>7</v>
      </c>
      <c r="C78" s="4293">
        <v>10</v>
      </c>
      <c r="D78" s="757">
        <v>17</v>
      </c>
      <c r="E78" s="4290"/>
      <c r="F78" s="4291"/>
      <c r="G78" s="4281">
        <v>7</v>
      </c>
      <c r="H78" s="4281"/>
      <c r="I78" s="4281">
        <v>10</v>
      </c>
      <c r="J78" s="4281"/>
      <c r="K78" s="4292">
        <v>4</v>
      </c>
      <c r="L78" s="4293">
        <v>2</v>
      </c>
      <c r="M78" s="4292"/>
      <c r="N78" s="4293">
        <v>7</v>
      </c>
      <c r="O78" s="4292">
        <v>7</v>
      </c>
      <c r="P78" s="4293">
        <v>10</v>
      </c>
      <c r="Q78" s="4294">
        <v>7</v>
      </c>
      <c r="R78" s="2600">
        <v>10</v>
      </c>
      <c r="S78" s="1690"/>
      <c r="T78" s="233">
        <v>7</v>
      </c>
      <c r="U78" s="45">
        <v>10</v>
      </c>
      <c r="V78" s="1687"/>
      <c r="AA78" s="1687"/>
      <c r="AB78" s="1687"/>
      <c r="AD78" s="1687"/>
      <c r="AE78" s="1687"/>
      <c r="AF78" s="1687"/>
      <c r="AG78" s="1687"/>
      <c r="AH78" s="1687"/>
      <c r="AI78" s="1687"/>
      <c r="AJ78" s="1687"/>
      <c r="AK78" s="1690"/>
      <c r="AL78" s="1686"/>
      <c r="AM78" s="1687"/>
      <c r="AN78" s="1687"/>
      <c r="AS78" s="1687"/>
      <c r="AT78" s="1687"/>
      <c r="AV78" s="1687"/>
      <c r="AW78" s="1687"/>
      <c r="AX78" s="1687"/>
      <c r="AY78" s="1687"/>
      <c r="AZ78" s="1687"/>
      <c r="BA78" s="1687"/>
      <c r="BB78" s="1687"/>
      <c r="BC78" s="1690"/>
      <c r="BD78" s="1686"/>
      <c r="BE78" s="1687"/>
      <c r="BF78" s="1687"/>
      <c r="BK78" s="1687"/>
      <c r="BL78" s="1687"/>
      <c r="BN78" s="1687"/>
      <c r="BO78" s="1687"/>
      <c r="BP78" s="1687"/>
      <c r="BQ78" s="1687"/>
      <c r="BR78" s="1687"/>
      <c r="BS78" s="1687"/>
      <c r="BT78" s="1687"/>
      <c r="BU78" s="1690"/>
      <c r="BV78" s="1686"/>
      <c r="BW78" s="1687"/>
      <c r="BX78" s="1687"/>
      <c r="CC78" s="1687"/>
      <c r="CD78" s="1687"/>
      <c r="CF78" s="1687"/>
      <c r="CG78" s="1687"/>
      <c r="CH78" s="1687"/>
      <c r="CI78" s="1687"/>
      <c r="CJ78" s="1687"/>
      <c r="CK78" s="1687"/>
      <c r="CL78" s="1687"/>
      <c r="CM78" s="1690"/>
      <c r="CN78" s="1686"/>
      <c r="CO78" s="1687"/>
      <c r="CP78" s="1687"/>
      <c r="CU78" s="1687"/>
      <c r="CV78" s="1687"/>
      <c r="CX78" s="1687"/>
      <c r="CY78" s="1687"/>
      <c r="CZ78" s="1687"/>
      <c r="DA78" s="1687"/>
      <c r="DB78" s="1687"/>
      <c r="DC78" s="1687"/>
      <c r="DD78" s="1687"/>
      <c r="DE78" s="1690"/>
      <c r="DF78" s="1686"/>
      <c r="DG78" s="1687"/>
      <c r="DH78" s="1687"/>
      <c r="DM78" s="1687"/>
      <c r="DN78" s="1687"/>
      <c r="DP78" s="1687"/>
      <c r="DQ78" s="1687"/>
      <c r="DR78" s="1687"/>
      <c r="DS78" s="1687"/>
      <c r="DT78" s="1687"/>
      <c r="DU78" s="1687"/>
      <c r="DV78" s="1687"/>
      <c r="DW78" s="1690"/>
      <c r="DX78" s="1686"/>
      <c r="DY78" s="1687"/>
      <c r="DZ78" s="1687"/>
      <c r="EE78" s="1687"/>
      <c r="EF78" s="1687"/>
      <c r="EH78" s="1687"/>
      <c r="EI78" s="1687"/>
      <c r="EJ78" s="1687"/>
      <c r="EK78" s="1687"/>
      <c r="EL78" s="1687"/>
      <c r="EM78" s="1687"/>
      <c r="EN78" s="1687"/>
      <c r="EO78" s="1690"/>
      <c r="EP78" s="1686"/>
      <c r="EQ78" s="1687"/>
      <c r="ER78" s="1687"/>
      <c r="EW78" s="1687"/>
      <c r="EX78" s="1687"/>
      <c r="EZ78" s="1687"/>
      <c r="FA78" s="1687"/>
      <c r="FB78" s="1687"/>
      <c r="FC78" s="1687"/>
      <c r="FD78" s="1687"/>
      <c r="FE78" s="1687"/>
      <c r="FF78" s="1687"/>
      <c r="FG78" s="1690"/>
      <c r="FH78" s="1686"/>
      <c r="FI78" s="1687"/>
      <c r="FJ78" s="1687"/>
      <c r="FO78" s="1687"/>
      <c r="FP78" s="1687"/>
      <c r="FR78" s="1687"/>
      <c r="FS78" s="1687"/>
      <c r="FT78" s="1687"/>
      <c r="FU78" s="1687"/>
      <c r="FV78" s="1687"/>
      <c r="FW78" s="1687"/>
      <c r="FX78" s="1687"/>
      <c r="FY78" s="1690"/>
      <c r="FZ78" s="1686"/>
      <c r="GA78" s="1687"/>
      <c r="GB78" s="1687"/>
      <c r="GG78" s="1687"/>
      <c r="GH78" s="1687"/>
      <c r="GJ78" s="4299"/>
      <c r="GK78" s="4299"/>
      <c r="GL78" s="4300"/>
      <c r="GM78" s="4301"/>
      <c r="GN78" s="4302"/>
      <c r="GO78" s="4299"/>
      <c r="GP78" s="2602"/>
      <c r="GQ78" s="4287"/>
      <c r="GR78" s="4303"/>
      <c r="GS78" s="4304"/>
      <c r="GT78" s="2603"/>
      <c r="GU78" s="4305"/>
      <c r="GV78" s="4306"/>
      <c r="GW78" s="4305"/>
      <c r="GX78" s="4306"/>
      <c r="GY78" s="4299"/>
      <c r="GZ78" s="4300"/>
      <c r="HA78" s="4305"/>
      <c r="HB78" s="4304"/>
      <c r="HC78" s="4299"/>
      <c r="HD78" s="4300"/>
      <c r="HE78" s="4301"/>
      <c r="HF78" s="4302"/>
      <c r="HG78" s="4299"/>
      <c r="HH78" s="2602"/>
      <c r="HI78" s="4287"/>
      <c r="HJ78" s="4303"/>
      <c r="HK78" s="4304"/>
      <c r="HL78" s="2603"/>
      <c r="HM78" s="4305"/>
      <c r="HN78" s="4306"/>
      <c r="HO78" s="4305"/>
      <c r="HP78" s="4306"/>
      <c r="HQ78" s="4299"/>
      <c r="HR78" s="4300"/>
      <c r="HS78" s="4305"/>
      <c r="HT78" s="4304"/>
      <c r="HU78" s="4299"/>
      <c r="HV78" s="4300"/>
      <c r="HW78" s="4301"/>
      <c r="HX78" s="4302"/>
      <c r="HY78" s="4299"/>
      <c r="HZ78" s="2602"/>
      <c r="IA78" s="4287"/>
      <c r="IB78" s="4303"/>
      <c r="IC78" s="4304"/>
      <c r="ID78" s="2603"/>
      <c r="IE78" s="4305"/>
      <c r="IF78" s="4306"/>
      <c r="IG78" s="4305"/>
      <c r="IH78" s="4306"/>
      <c r="II78" s="4299"/>
      <c r="IJ78" s="4300"/>
      <c r="IK78" s="4305"/>
      <c r="IL78" s="4304"/>
      <c r="IM78" s="4299"/>
      <c r="IN78" s="4300"/>
      <c r="IO78" s="4301"/>
      <c r="IP78" s="4302"/>
      <c r="IQ78" s="4299"/>
      <c r="IR78" s="2602"/>
      <c r="IS78" s="4287"/>
      <c r="IT78" s="4303"/>
      <c r="IU78" s="4304"/>
      <c r="IV78" s="2603"/>
      <c r="IW78" s="4305"/>
      <c r="IX78" s="4306"/>
      <c r="IY78" s="4305"/>
      <c r="IZ78" s="4306"/>
      <c r="JA78" s="4299"/>
      <c r="JB78" s="4300"/>
      <c r="JC78" s="4305"/>
      <c r="JD78" s="4304"/>
      <c r="JE78" s="4299"/>
      <c r="JF78" s="4300"/>
      <c r="JG78" s="4301"/>
      <c r="JH78" s="4302"/>
      <c r="JI78" s="4299"/>
      <c r="JJ78" s="2602"/>
      <c r="JK78" s="4287"/>
      <c r="JL78" s="4303"/>
      <c r="JM78" s="4304"/>
      <c r="JN78" s="2603"/>
      <c r="JO78" s="4305"/>
      <c r="JP78" s="4306"/>
      <c r="JQ78" s="4305"/>
      <c r="JR78" s="4306"/>
      <c r="JS78" s="4299"/>
      <c r="JT78" s="4300"/>
      <c r="JU78" s="4305"/>
      <c r="JV78" s="4304"/>
      <c r="JW78" s="4299"/>
      <c r="JX78" s="4300"/>
      <c r="JY78" s="4301"/>
      <c r="JZ78" s="4302"/>
      <c r="KA78" s="4299"/>
      <c r="KB78" s="2602"/>
      <c r="KC78" s="4287"/>
      <c r="KD78" s="4303"/>
      <c r="KE78" s="4304"/>
      <c r="KF78" s="2603"/>
      <c r="KG78" s="4305"/>
      <c r="KH78" s="4306"/>
      <c r="KI78" s="4305"/>
      <c r="KJ78" s="4306"/>
      <c r="KK78" s="4299"/>
      <c r="KL78" s="4300"/>
      <c r="KM78" s="4305"/>
      <c r="KN78" s="4304"/>
      <c r="KO78" s="4299"/>
      <c r="KP78" s="4300"/>
      <c r="KQ78" s="4301"/>
      <c r="KR78" s="4302"/>
      <c r="KS78" s="4299"/>
      <c r="KT78" s="2602"/>
      <c r="KU78" s="4287"/>
      <c r="KV78" s="4303"/>
      <c r="KW78" s="4304"/>
      <c r="KX78" s="2603"/>
      <c r="KY78" s="4305"/>
      <c r="KZ78" s="4306"/>
      <c r="LA78" s="4305"/>
      <c r="LB78" s="4306"/>
      <c r="LC78" s="4299"/>
      <c r="LD78" s="4300"/>
      <c r="LE78" s="4305"/>
      <c r="LF78" s="4304"/>
      <c r="LG78" s="4299"/>
      <c r="LH78" s="4300"/>
      <c r="LI78" s="4301"/>
      <c r="LJ78" s="4302"/>
      <c r="LK78" s="4299"/>
      <c r="LL78" s="2602"/>
      <c r="LM78" s="4287"/>
      <c r="LN78" s="4303"/>
      <c r="LO78" s="4304"/>
      <c r="LP78" s="2603"/>
      <c r="LQ78" s="4305"/>
      <c r="LR78" s="4306"/>
      <c r="LS78" s="4305"/>
      <c r="LT78" s="4306"/>
      <c r="LU78" s="4299"/>
      <c r="LV78" s="4300"/>
      <c r="LW78" s="4305"/>
      <c r="LX78" s="4304"/>
      <c r="LY78" s="4299"/>
      <c r="LZ78" s="4300"/>
      <c r="MA78" s="4301"/>
      <c r="MB78" s="4302"/>
      <c r="MC78" s="4299"/>
      <c r="MD78" s="2602"/>
      <c r="ME78" s="4287"/>
      <c r="MF78" s="4303"/>
      <c r="MG78" s="4304"/>
      <c r="MH78" s="2603"/>
      <c r="MI78" s="4305"/>
      <c r="MJ78" s="4306"/>
      <c r="MK78" s="4305"/>
      <c r="ML78" s="4306"/>
      <c r="MM78" s="4299"/>
      <c r="MN78" s="4300"/>
      <c r="MO78" s="4305"/>
      <c r="MP78" s="4304"/>
      <c r="MQ78" s="4299"/>
      <c r="MR78" s="4300"/>
      <c r="MS78" s="4301"/>
      <c r="MT78" s="4302"/>
      <c r="MU78" s="4299"/>
      <c r="MV78" s="2602"/>
      <c r="MW78" s="4287"/>
      <c r="MX78" s="4303"/>
      <c r="MY78" s="4304"/>
      <c r="MZ78" s="2603"/>
      <c r="NA78" s="4305"/>
      <c r="NB78" s="4306"/>
      <c r="NC78" s="4305"/>
      <c r="ND78" s="4306"/>
      <c r="NE78" s="4299"/>
      <c r="NF78" s="4300"/>
      <c r="NG78" s="4305"/>
      <c r="NH78" s="4304"/>
      <c r="NI78" s="4299"/>
      <c r="NJ78" s="4300"/>
      <c r="NK78" s="4301"/>
      <c r="NL78" s="4302"/>
      <c r="NM78" s="4299"/>
      <c r="NN78" s="2602"/>
      <c r="NO78" s="4287"/>
      <c r="NP78" s="4303"/>
      <c r="NQ78" s="4304"/>
      <c r="NR78" s="2603"/>
      <c r="NS78" s="4305"/>
      <c r="NT78" s="4306"/>
      <c r="NU78" s="4305"/>
      <c r="NV78" s="4306"/>
      <c r="NW78" s="4299"/>
      <c r="NX78" s="4300"/>
      <c r="NY78" s="4305"/>
      <c r="NZ78" s="4304"/>
      <c r="OA78" s="4299"/>
      <c r="OB78" s="4300"/>
      <c r="OC78" s="4301"/>
      <c r="OD78" s="4302"/>
      <c r="OE78" s="4299"/>
      <c r="OF78" s="2602"/>
      <c r="OG78" s="4287"/>
      <c r="OH78" s="4303"/>
      <c r="OI78" s="4304"/>
      <c r="OJ78" s="2603"/>
      <c r="OK78" s="4305"/>
      <c r="OL78" s="4306"/>
      <c r="OM78" s="4305"/>
      <c r="ON78" s="4306"/>
      <c r="OO78" s="4299"/>
      <c r="OP78" s="4300"/>
      <c r="OQ78" s="4305"/>
      <c r="OR78" s="4304"/>
      <c r="OS78" s="4299"/>
      <c r="OT78" s="4300"/>
      <c r="OU78" s="4301"/>
      <c r="OV78" s="4302"/>
      <c r="OW78" s="4299"/>
      <c r="OX78" s="2602"/>
      <c r="OY78" s="4287"/>
      <c r="OZ78" s="4303"/>
      <c r="PA78" s="4304"/>
      <c r="PB78" s="2603"/>
      <c r="PC78" s="4305"/>
      <c r="PD78" s="4306"/>
      <c r="PE78" s="4305"/>
      <c r="PF78" s="4306"/>
      <c r="PG78" s="4299"/>
      <c r="PH78" s="4300"/>
      <c r="PI78" s="4305"/>
      <c r="PJ78" s="4304"/>
      <c r="PK78" s="4299"/>
      <c r="PL78" s="4300"/>
      <c r="PM78" s="4301"/>
      <c r="PN78" s="4302"/>
      <c r="PO78" s="4299"/>
      <c r="PP78" s="2602"/>
      <c r="PQ78" s="4287"/>
      <c r="PR78" s="4303"/>
      <c r="PS78" s="4304"/>
      <c r="PT78" s="2603"/>
      <c r="PU78" s="4305"/>
      <c r="PV78" s="4306"/>
      <c r="PW78" s="4305"/>
      <c r="PX78" s="4306"/>
      <c r="PY78" s="4299"/>
      <c r="PZ78" s="4300"/>
      <c r="QA78" s="4305"/>
      <c r="QB78" s="4304"/>
      <c r="QC78" s="4299"/>
      <c r="QD78" s="4300"/>
      <c r="QE78" s="4301"/>
      <c r="QF78" s="4302"/>
      <c r="QG78" s="4299"/>
      <c r="QH78" s="2602"/>
      <c r="QI78" s="4287"/>
      <c r="QJ78" s="4303"/>
      <c r="QK78" s="4304"/>
      <c r="QL78" s="2603"/>
      <c r="QM78" s="4305"/>
      <c r="QN78" s="4306"/>
      <c r="QO78" s="4305"/>
      <c r="QP78" s="4306"/>
      <c r="QQ78" s="4299"/>
      <c r="QR78" s="4300"/>
      <c r="QS78" s="4305"/>
      <c r="QT78" s="4304"/>
      <c r="QU78" s="4299"/>
      <c r="QV78" s="4300"/>
      <c r="QW78" s="4301"/>
      <c r="QX78" s="4302"/>
      <c r="QY78" s="4299"/>
      <c r="QZ78" s="2602"/>
      <c r="RA78" s="4287"/>
      <c r="RB78" s="4303"/>
      <c r="RC78" s="4304"/>
      <c r="RD78" s="2603"/>
      <c r="RE78" s="4305"/>
      <c r="RF78" s="4306"/>
      <c r="RG78" s="4305"/>
      <c r="RH78" s="4306"/>
      <c r="RI78" s="4299"/>
      <c r="RJ78" s="4300"/>
      <c r="RK78" s="4305"/>
      <c r="RL78" s="4304"/>
      <c r="RM78" s="4299"/>
      <c r="RN78" s="4300"/>
      <c r="RO78" s="4301"/>
      <c r="RP78" s="4302"/>
      <c r="RQ78" s="4299"/>
      <c r="RR78" s="2602"/>
      <c r="RS78" s="4287"/>
      <c r="RT78" s="4303"/>
      <c r="RU78" s="4304"/>
      <c r="RV78" s="2603"/>
      <c r="RW78" s="4305"/>
      <c r="RX78" s="4306"/>
      <c r="RY78" s="4305"/>
      <c r="RZ78" s="4306"/>
      <c r="SA78" s="4299"/>
      <c r="SB78" s="4300"/>
      <c r="SC78" s="4305"/>
      <c r="SD78" s="4304"/>
      <c r="SE78" s="4299"/>
      <c r="SF78" s="4300"/>
      <c r="SG78" s="4301"/>
      <c r="SH78" s="4302"/>
      <c r="SI78" s="4299"/>
      <c r="SJ78" s="2602"/>
      <c r="SK78" s="4287"/>
      <c r="SL78" s="4303"/>
      <c r="SM78" s="4304"/>
      <c r="SN78" s="2603"/>
      <c r="SO78" s="4305"/>
      <c r="SP78" s="4306"/>
      <c r="SQ78" s="4305"/>
      <c r="SR78" s="4306"/>
      <c r="SS78" s="4299"/>
      <c r="ST78" s="4300"/>
      <c r="SU78" s="4305"/>
      <c r="SV78" s="4304"/>
      <c r="SW78" s="4299"/>
      <c r="SX78" s="4300"/>
      <c r="SY78" s="4301"/>
      <c r="SZ78" s="4302"/>
      <c r="TA78" s="4299"/>
      <c r="TB78" s="2602"/>
      <c r="TC78" s="4287"/>
      <c r="TD78" s="4303"/>
      <c r="TE78" s="4304"/>
      <c r="TF78" s="2603"/>
      <c r="TG78" s="4305"/>
      <c r="TH78" s="4306"/>
      <c r="TI78" s="4305"/>
      <c r="TJ78" s="4306"/>
      <c r="TK78" s="4299"/>
      <c r="TL78" s="4300"/>
      <c r="TM78" s="4305"/>
      <c r="TN78" s="4304"/>
      <c r="TO78" s="4299"/>
      <c r="TP78" s="4300"/>
      <c r="TQ78" s="4301"/>
      <c r="TR78" s="4302"/>
      <c r="TS78" s="4299"/>
      <c r="TT78" s="2602"/>
      <c r="TU78" s="4287"/>
      <c r="TV78" s="4303"/>
      <c r="TW78" s="4304"/>
      <c r="TX78" s="2603"/>
      <c r="TY78" s="4305"/>
      <c r="TZ78" s="4306"/>
      <c r="UA78" s="4305"/>
      <c r="UB78" s="4306"/>
      <c r="UC78" s="4299"/>
      <c r="UD78" s="4300"/>
      <c r="UE78" s="4305"/>
      <c r="UF78" s="4304"/>
      <c r="UG78" s="4299"/>
      <c r="UH78" s="4300"/>
      <c r="UI78" s="4301"/>
      <c r="UJ78" s="4302"/>
      <c r="UK78" s="4299"/>
      <c r="UL78" s="2602"/>
      <c r="UM78" s="4287"/>
      <c r="UN78" s="4303"/>
      <c r="UO78" s="4304"/>
      <c r="UP78" s="2603"/>
      <c r="UQ78" s="4305"/>
      <c r="UR78" s="4306"/>
      <c r="US78" s="4305"/>
      <c r="UT78" s="4306"/>
      <c r="UU78" s="4299"/>
      <c r="UV78" s="4300"/>
      <c r="UW78" s="4305"/>
      <c r="UX78" s="4304"/>
      <c r="UY78" s="4299"/>
      <c r="UZ78" s="4300"/>
      <c r="VA78" s="4301"/>
      <c r="VB78" s="4302"/>
      <c r="VC78" s="4299"/>
      <c r="VD78" s="2602"/>
      <c r="VE78" s="4287"/>
      <c r="VF78" s="4303"/>
      <c r="VG78" s="4304"/>
      <c r="VH78" s="2603"/>
      <c r="VI78" s="4305"/>
      <c r="VJ78" s="4306"/>
      <c r="VK78" s="4305"/>
      <c r="VL78" s="4306"/>
      <c r="VM78" s="4299"/>
      <c r="VN78" s="4300"/>
      <c r="VO78" s="4305"/>
      <c r="VP78" s="4304"/>
      <c r="VQ78" s="4299"/>
      <c r="VR78" s="4300"/>
      <c r="VS78" s="4301"/>
      <c r="VT78" s="4302"/>
      <c r="VU78" s="4299"/>
      <c r="VV78" s="2602"/>
      <c r="VW78" s="4287"/>
      <c r="VX78" s="4303"/>
      <c r="VY78" s="4304"/>
      <c r="VZ78" s="2603"/>
      <c r="WA78" s="4305"/>
      <c r="WB78" s="4306"/>
      <c r="WC78" s="4305"/>
      <c r="WD78" s="4306"/>
      <c r="WE78" s="4299"/>
      <c r="WF78" s="4300"/>
      <c r="WG78" s="4305"/>
      <c r="WH78" s="4304"/>
      <c r="WI78" s="4299"/>
      <c r="WJ78" s="4300"/>
      <c r="WK78" s="4301"/>
      <c r="WL78" s="4302"/>
      <c r="WM78" s="4299"/>
      <c r="WN78" s="2602"/>
      <c r="WO78" s="4287"/>
      <c r="WP78" s="4303"/>
      <c r="WQ78" s="4304"/>
      <c r="WR78" s="2603"/>
      <c r="WS78" s="4305"/>
      <c r="WT78" s="4306"/>
      <c r="WU78" s="4305"/>
      <c r="WV78" s="4306"/>
      <c r="WW78" s="4299"/>
      <c r="WX78" s="4300"/>
      <c r="WY78" s="4305"/>
      <c r="WZ78" s="4304"/>
      <c r="XA78" s="4299"/>
      <c r="XB78" s="4300"/>
      <c r="XC78" s="4301"/>
      <c r="XD78" s="4302"/>
      <c r="XE78" s="4299"/>
      <c r="XF78" s="2602"/>
      <c r="XG78" s="4287"/>
      <c r="XH78" s="4303"/>
      <c r="XI78" s="4304"/>
      <c r="XJ78" s="2603"/>
      <c r="XK78" s="4305"/>
      <c r="XL78" s="4306"/>
      <c r="XM78" s="4305"/>
      <c r="XN78" s="4306"/>
      <c r="XO78" s="4299"/>
      <c r="XP78" s="4300"/>
      <c r="XQ78" s="4305"/>
      <c r="XR78" s="4304"/>
      <c r="XS78" s="4299"/>
      <c r="XT78" s="4300"/>
      <c r="XU78" s="4301"/>
      <c r="XV78" s="4302"/>
      <c r="XW78" s="4299"/>
      <c r="XX78" s="2602"/>
      <c r="XY78" s="4287"/>
      <c r="XZ78" s="4303"/>
      <c r="YA78" s="4304"/>
      <c r="YB78" s="2603"/>
      <c r="YC78" s="4305"/>
      <c r="YD78" s="4306"/>
      <c r="YE78" s="4305"/>
      <c r="YF78" s="4306"/>
      <c r="YG78" s="4299"/>
      <c r="YH78" s="4300"/>
      <c r="YI78" s="4305"/>
      <c r="YJ78" s="4304"/>
      <c r="YK78" s="4299"/>
      <c r="YL78" s="4300"/>
      <c r="YM78" s="4301"/>
      <c r="YN78" s="4302"/>
      <c r="YO78" s="4299"/>
      <c r="YP78" s="2602"/>
      <c r="YQ78" s="4287"/>
      <c r="YR78" s="4303"/>
      <c r="YS78" s="4304"/>
      <c r="YT78" s="2603"/>
      <c r="YU78" s="4305"/>
      <c r="YV78" s="4306"/>
      <c r="YW78" s="4305"/>
      <c r="YX78" s="4306"/>
      <c r="YY78" s="4299"/>
      <c r="YZ78" s="4300"/>
      <c r="ZA78" s="4305"/>
      <c r="ZB78" s="4304"/>
      <c r="ZC78" s="4299"/>
      <c r="ZD78" s="4300"/>
      <c r="ZE78" s="4301"/>
      <c r="ZF78" s="4302"/>
      <c r="ZG78" s="4299"/>
      <c r="ZH78" s="2602"/>
      <c r="ZI78" s="4287"/>
      <c r="ZJ78" s="4303"/>
      <c r="ZK78" s="4304"/>
      <c r="ZL78" s="2603"/>
      <c r="ZM78" s="4305"/>
      <c r="ZN78" s="4306"/>
      <c r="ZO78" s="4305"/>
      <c r="ZP78" s="4306"/>
      <c r="ZQ78" s="4299"/>
      <c r="ZR78" s="4300"/>
      <c r="ZS78" s="4305"/>
      <c r="ZT78" s="4304"/>
      <c r="ZU78" s="4299"/>
      <c r="ZV78" s="4300"/>
      <c r="ZW78" s="4301"/>
      <c r="ZX78" s="4302"/>
      <c r="ZY78" s="4299"/>
      <c r="ZZ78" s="2602"/>
      <c r="AAA78" s="4287"/>
      <c r="AAB78" s="4303"/>
      <c r="AAC78" s="4304"/>
      <c r="AAD78" s="2603"/>
      <c r="AAE78" s="4305"/>
      <c r="AAF78" s="4306"/>
      <c r="AAG78" s="4305"/>
      <c r="AAH78" s="4306"/>
      <c r="AAI78" s="4299"/>
      <c r="AAJ78" s="4300"/>
      <c r="AAK78" s="4305"/>
      <c r="AAL78" s="4304"/>
      <c r="AAM78" s="4299"/>
      <c r="AAN78" s="4300"/>
      <c r="AAO78" s="4301"/>
      <c r="AAP78" s="4302"/>
      <c r="AAQ78" s="4299"/>
      <c r="AAR78" s="2602"/>
      <c r="AAS78" s="4287"/>
      <c r="AAT78" s="4303"/>
      <c r="AAU78" s="4304"/>
      <c r="AAV78" s="2603"/>
      <c r="AAW78" s="4305"/>
      <c r="AAX78" s="4306"/>
      <c r="AAY78" s="4305"/>
      <c r="AAZ78" s="4306"/>
      <c r="ABA78" s="4299"/>
      <c r="ABB78" s="4300"/>
      <c r="ABC78" s="4305"/>
      <c r="ABD78" s="4304"/>
      <c r="ABE78" s="4299"/>
      <c r="ABF78" s="4300"/>
      <c r="ABG78" s="4301"/>
      <c r="ABH78" s="4302"/>
      <c r="ABI78" s="4299"/>
      <c r="ABJ78" s="2602"/>
      <c r="ABK78" s="4287"/>
      <c r="ABL78" s="4303"/>
      <c r="ABM78" s="4304"/>
      <c r="ABN78" s="2603"/>
      <c r="ABO78" s="4305"/>
      <c r="ABP78" s="4306"/>
      <c r="ABQ78" s="4305"/>
      <c r="ABR78" s="4306"/>
      <c r="ABS78" s="4299"/>
      <c r="ABT78" s="4300"/>
      <c r="ABU78" s="4305"/>
      <c r="ABV78" s="4304"/>
      <c r="ABW78" s="4299"/>
      <c r="ABX78" s="4300"/>
      <c r="ABY78" s="4301"/>
      <c r="ABZ78" s="4302"/>
      <c r="ACA78" s="4299"/>
      <c r="ACB78" s="2602"/>
      <c r="ACC78" s="4287"/>
      <c r="ACD78" s="4303"/>
      <c r="ACE78" s="4304"/>
      <c r="ACF78" s="2603"/>
      <c r="ACG78" s="4305"/>
      <c r="ACH78" s="4306"/>
      <c r="ACI78" s="4305"/>
      <c r="ACJ78" s="4306"/>
      <c r="ACK78" s="4299"/>
      <c r="ACL78" s="4300"/>
      <c r="ACM78" s="4305"/>
      <c r="ACN78" s="4304"/>
      <c r="ACO78" s="4299"/>
      <c r="ACP78" s="4300"/>
      <c r="ACQ78" s="4301"/>
      <c r="ACR78" s="4302"/>
      <c r="ACS78" s="4299"/>
      <c r="ACT78" s="2602"/>
      <c r="ACU78" s="4287"/>
      <c r="ACV78" s="4303"/>
      <c r="ACW78" s="4304"/>
      <c r="ACX78" s="2603"/>
      <c r="ACY78" s="4305"/>
      <c r="ACZ78" s="4306"/>
      <c r="ADA78" s="4305"/>
      <c r="ADB78" s="4306"/>
      <c r="ADC78" s="4299"/>
      <c r="ADD78" s="4300"/>
      <c r="ADE78" s="4305"/>
      <c r="ADF78" s="4304"/>
      <c r="ADG78" s="4299"/>
      <c r="ADH78" s="4300"/>
      <c r="ADI78" s="4301"/>
      <c r="ADJ78" s="4302"/>
      <c r="ADK78" s="4299"/>
      <c r="ADL78" s="2602"/>
      <c r="ADM78" s="4287"/>
      <c r="ADN78" s="4303"/>
      <c r="ADO78" s="4304"/>
      <c r="ADP78" s="2603"/>
      <c r="ADQ78" s="4305"/>
      <c r="ADR78" s="4306"/>
      <c r="ADS78" s="4305"/>
      <c r="ADT78" s="4306"/>
      <c r="ADU78" s="4299"/>
      <c r="ADV78" s="4300"/>
      <c r="ADW78" s="4305"/>
      <c r="ADX78" s="4304"/>
      <c r="ADY78" s="4299"/>
      <c r="ADZ78" s="4300"/>
      <c r="AEA78" s="4301"/>
      <c r="AEB78" s="4302"/>
      <c r="AEC78" s="4299"/>
      <c r="AED78" s="2602"/>
      <c r="AEE78" s="4287"/>
      <c r="AEF78" s="4303"/>
      <c r="AEG78" s="4304"/>
      <c r="AEH78" s="2603"/>
      <c r="AEI78" s="4305"/>
      <c r="AEJ78" s="4306"/>
      <c r="AEK78" s="4305"/>
      <c r="AEL78" s="4306"/>
      <c r="AEM78" s="4299"/>
      <c r="AEN78" s="4300"/>
      <c r="AEO78" s="4305"/>
      <c r="AEP78" s="4304"/>
      <c r="AEQ78" s="4299"/>
      <c r="AER78" s="4300"/>
      <c r="AES78" s="4301"/>
      <c r="AET78" s="4302"/>
      <c r="AEU78" s="4299"/>
      <c r="AEV78" s="2602"/>
      <c r="AEW78" s="4287"/>
      <c r="AEX78" s="4303"/>
      <c r="AEY78" s="4304"/>
      <c r="AEZ78" s="2603"/>
      <c r="AFA78" s="4305"/>
      <c r="AFB78" s="4306"/>
      <c r="AFC78" s="4305"/>
      <c r="AFD78" s="4306"/>
      <c r="AFE78" s="4299"/>
      <c r="AFF78" s="4300"/>
      <c r="AFG78" s="4305"/>
      <c r="AFH78" s="4304"/>
      <c r="AFI78" s="4299"/>
      <c r="AFJ78" s="4300"/>
      <c r="AFK78" s="4301"/>
      <c r="AFL78" s="4302"/>
      <c r="AFM78" s="4299"/>
      <c r="AFN78" s="2602"/>
      <c r="AFO78" s="4287"/>
      <c r="AFP78" s="4303"/>
      <c r="AFQ78" s="4304"/>
      <c r="AFR78" s="2603"/>
      <c r="AFS78" s="4305"/>
      <c r="AFT78" s="4306"/>
      <c r="AFU78" s="4305"/>
      <c r="AFV78" s="4306"/>
      <c r="AFW78" s="4299"/>
      <c r="AFX78" s="4300"/>
      <c r="AFY78" s="4305"/>
      <c r="AFZ78" s="4304"/>
      <c r="AGA78" s="4299"/>
      <c r="AGB78" s="4300"/>
      <c r="AGC78" s="4301"/>
      <c r="AGD78" s="4302"/>
      <c r="AGE78" s="4299"/>
      <c r="AGF78" s="2602"/>
      <c r="AGG78" s="4287"/>
      <c r="AGH78" s="4303"/>
      <c r="AGI78" s="4304"/>
      <c r="AGJ78" s="2603"/>
      <c r="AGK78" s="4305"/>
      <c r="AGL78" s="4306"/>
      <c r="AGM78" s="4305"/>
      <c r="AGN78" s="4306"/>
      <c r="AGO78" s="4299"/>
      <c r="AGP78" s="4300"/>
      <c r="AGQ78" s="4305"/>
      <c r="AGR78" s="4304"/>
      <c r="AGS78" s="4299"/>
      <c r="AGT78" s="4300"/>
      <c r="AGU78" s="4301"/>
      <c r="AGV78" s="4302"/>
      <c r="AGW78" s="4299"/>
      <c r="AGX78" s="2602"/>
      <c r="AGY78" s="4287"/>
      <c r="AGZ78" s="4303"/>
      <c r="AHA78" s="4304"/>
      <c r="AHB78" s="2603"/>
      <c r="AHC78" s="4305"/>
      <c r="AHD78" s="4306"/>
      <c r="AHE78" s="4305"/>
      <c r="AHF78" s="4306"/>
      <c r="AHG78" s="4299"/>
      <c r="AHH78" s="4300"/>
      <c r="AHI78" s="4305"/>
      <c r="AHJ78" s="4304"/>
      <c r="AHK78" s="4299"/>
      <c r="AHL78" s="4300"/>
      <c r="AHM78" s="4301"/>
      <c r="AHN78" s="4302"/>
      <c r="AHO78" s="4299"/>
      <c r="AHP78" s="2602"/>
      <c r="AHQ78" s="4287"/>
      <c r="AHR78" s="4303"/>
      <c r="AHS78" s="4304"/>
      <c r="AHT78" s="2603"/>
      <c r="AHU78" s="4305"/>
      <c r="AHV78" s="4306"/>
      <c r="AHW78" s="4305"/>
      <c r="AHX78" s="4306"/>
      <c r="AHY78" s="4299"/>
      <c r="AHZ78" s="4300"/>
      <c r="AIA78" s="4305"/>
      <c r="AIB78" s="4304"/>
      <c r="AIC78" s="4299"/>
      <c r="AID78" s="4300"/>
      <c r="AIE78" s="4301"/>
      <c r="AIF78" s="4302"/>
      <c r="AIG78" s="4299"/>
      <c r="AIH78" s="2602"/>
      <c r="AII78" s="4287"/>
      <c r="AIJ78" s="4303"/>
      <c r="AIK78" s="4304"/>
      <c r="AIL78" s="2603"/>
      <c r="AIM78" s="4305"/>
      <c r="AIN78" s="4306"/>
      <c r="AIO78" s="4305"/>
      <c r="AIP78" s="4306"/>
      <c r="AIQ78" s="4299"/>
      <c r="AIR78" s="4300"/>
      <c r="AIS78" s="4305"/>
      <c r="AIT78" s="4304"/>
      <c r="AIU78" s="4299"/>
      <c r="AIV78" s="4300"/>
      <c r="AIW78" s="4301"/>
      <c r="AIX78" s="4302"/>
      <c r="AIY78" s="4299"/>
      <c r="AIZ78" s="2602"/>
      <c r="AJA78" s="4287"/>
      <c r="AJB78" s="4303"/>
      <c r="AJC78" s="4304"/>
      <c r="AJD78" s="2603"/>
      <c r="AJE78" s="4305"/>
      <c r="AJF78" s="4306"/>
      <c r="AJG78" s="4305"/>
      <c r="AJH78" s="4306"/>
      <c r="AJI78" s="4299"/>
      <c r="AJJ78" s="4300"/>
      <c r="AJK78" s="4305"/>
      <c r="AJL78" s="4304"/>
      <c r="AJM78" s="4299"/>
      <c r="AJN78" s="4300"/>
      <c r="AJO78" s="4301"/>
      <c r="AJP78" s="4302"/>
      <c r="AJQ78" s="4299"/>
      <c r="AJR78" s="2602"/>
      <c r="AJS78" s="4287"/>
      <c r="AJT78" s="4303"/>
      <c r="AJU78" s="4304"/>
      <c r="AJV78" s="2603"/>
      <c r="AJW78" s="4305"/>
      <c r="AJX78" s="4306"/>
      <c r="AJY78" s="4305"/>
      <c r="AJZ78" s="4306"/>
      <c r="AKA78" s="4299"/>
      <c r="AKB78" s="4300"/>
      <c r="AKC78" s="4305"/>
      <c r="AKD78" s="4304"/>
      <c r="AKE78" s="4299"/>
      <c r="AKF78" s="4300"/>
      <c r="AKG78" s="4301"/>
      <c r="AKH78" s="4302"/>
      <c r="AKI78" s="4299"/>
      <c r="AKJ78" s="2602"/>
      <c r="AKK78" s="4287"/>
      <c r="AKL78" s="4303"/>
      <c r="AKM78" s="4304"/>
      <c r="AKN78" s="2603"/>
      <c r="AKO78" s="4305"/>
      <c r="AKP78" s="4306"/>
      <c r="AKQ78" s="4305"/>
      <c r="AKR78" s="4306"/>
      <c r="AKS78" s="4299"/>
      <c r="AKT78" s="4300"/>
      <c r="AKU78" s="4305"/>
      <c r="AKV78" s="4304"/>
      <c r="AKW78" s="4299"/>
      <c r="AKX78" s="4300"/>
      <c r="AKY78" s="4301"/>
      <c r="AKZ78" s="4302"/>
      <c r="ALA78" s="4299"/>
      <c r="ALB78" s="2602"/>
      <c r="ALC78" s="4287"/>
      <c r="ALD78" s="4303"/>
      <c r="ALE78" s="4304"/>
      <c r="ALF78" s="2603"/>
      <c r="ALG78" s="4305"/>
      <c r="ALH78" s="4306"/>
      <c r="ALI78" s="4305"/>
      <c r="ALJ78" s="4306"/>
      <c r="ALK78" s="4299"/>
      <c r="ALL78" s="4300"/>
      <c r="ALM78" s="4305"/>
      <c r="ALN78" s="4304"/>
      <c r="ALO78" s="4299"/>
      <c r="ALP78" s="4300"/>
      <c r="ALQ78" s="4301"/>
      <c r="ALR78" s="4302"/>
      <c r="ALS78" s="4299"/>
      <c r="ALT78" s="2602"/>
      <c r="ALU78" s="4287"/>
      <c r="ALV78" s="4303"/>
      <c r="ALW78" s="4304"/>
      <c r="ALX78" s="2603"/>
      <c r="ALY78" s="4305"/>
      <c r="ALZ78" s="4306"/>
      <c r="AMA78" s="4305"/>
      <c r="AMB78" s="4306"/>
      <c r="AMC78" s="4299"/>
      <c r="AMD78" s="4300"/>
      <c r="AME78" s="4305"/>
      <c r="AMF78" s="4304"/>
      <c r="AMG78" s="4299"/>
      <c r="AMH78" s="4300"/>
      <c r="AMI78" s="4301"/>
      <c r="AMJ78" s="4302"/>
      <c r="AMK78" s="4299"/>
      <c r="AML78" s="2602"/>
      <c r="AMM78" s="4287"/>
      <c r="AMN78" s="4303"/>
      <c r="AMO78" s="4304"/>
      <c r="AMP78" s="2603"/>
      <c r="AMQ78" s="4305"/>
      <c r="AMR78" s="4306"/>
      <c r="AMS78" s="4305"/>
      <c r="AMT78" s="4306"/>
      <c r="AMU78" s="4299"/>
      <c r="AMV78" s="4300"/>
      <c r="AMW78" s="4305"/>
      <c r="AMX78" s="4304"/>
      <c r="AMY78" s="4299"/>
      <c r="AMZ78" s="4300"/>
      <c r="ANA78" s="4301"/>
      <c r="ANB78" s="4302"/>
      <c r="ANC78" s="4299"/>
      <c r="AND78" s="2602"/>
      <c r="ANE78" s="4287"/>
      <c r="ANF78" s="4303"/>
      <c r="ANG78" s="4304"/>
      <c r="ANH78" s="2603"/>
      <c r="ANI78" s="4305"/>
      <c r="ANJ78" s="4306"/>
      <c r="ANK78" s="4305"/>
      <c r="ANL78" s="4306"/>
      <c r="ANM78" s="4299"/>
      <c r="ANN78" s="4300"/>
      <c r="ANO78" s="4305"/>
      <c r="ANP78" s="4304"/>
      <c r="ANQ78" s="4299"/>
      <c r="ANR78" s="4300"/>
      <c r="ANS78" s="4301"/>
      <c r="ANT78" s="4302"/>
      <c r="ANU78" s="4299"/>
      <c r="ANV78" s="2602"/>
      <c r="ANW78" s="4287"/>
      <c r="ANX78" s="4303"/>
      <c r="ANY78" s="4304"/>
      <c r="ANZ78" s="2603"/>
      <c r="AOA78" s="4305"/>
      <c r="AOB78" s="4306"/>
      <c r="AOC78" s="4305"/>
      <c r="AOD78" s="4306"/>
      <c r="AOE78" s="4299"/>
      <c r="AOF78" s="4300"/>
      <c r="AOG78" s="4305"/>
      <c r="AOH78" s="4304"/>
      <c r="AOI78" s="4299"/>
      <c r="AOJ78" s="4300"/>
      <c r="AOK78" s="4301"/>
      <c r="AOL78" s="4302"/>
      <c r="AOM78" s="4299"/>
      <c r="AON78" s="2602"/>
      <c r="AOO78" s="4287"/>
      <c r="AOP78" s="4303"/>
      <c r="AOQ78" s="4304"/>
      <c r="AOR78" s="2603"/>
      <c r="AOS78" s="4305"/>
      <c r="AOT78" s="4306"/>
      <c r="AOU78" s="4305"/>
      <c r="AOV78" s="4306"/>
      <c r="AOW78" s="4299"/>
      <c r="AOX78" s="4300"/>
      <c r="AOY78" s="4305"/>
      <c r="AOZ78" s="4304"/>
      <c r="APA78" s="4299"/>
      <c r="APB78" s="4300"/>
      <c r="APC78" s="4301"/>
      <c r="APD78" s="4302"/>
      <c r="APE78" s="4299"/>
      <c r="APF78" s="2602"/>
      <c r="APG78" s="4287"/>
      <c r="APH78" s="4303"/>
      <c r="API78" s="4304"/>
      <c r="APJ78" s="2603"/>
      <c r="APK78" s="4305"/>
      <c r="APL78" s="4306"/>
      <c r="APM78" s="4305"/>
      <c r="APN78" s="4306"/>
      <c r="APO78" s="4299"/>
      <c r="APP78" s="4300"/>
      <c r="APQ78" s="4305"/>
      <c r="APR78" s="4304"/>
      <c r="APS78" s="4299"/>
      <c r="APT78" s="4300"/>
      <c r="APU78" s="4301"/>
      <c r="APV78" s="4302"/>
      <c r="APW78" s="4299"/>
      <c r="APX78" s="2602"/>
      <c r="APY78" s="4287"/>
      <c r="APZ78" s="4303"/>
      <c r="AQA78" s="4304"/>
      <c r="AQB78" s="2603"/>
      <c r="AQC78" s="4305"/>
      <c r="AQD78" s="4306"/>
      <c r="AQE78" s="4305"/>
      <c r="AQF78" s="4306"/>
      <c r="AQG78" s="4299"/>
      <c r="AQH78" s="4300"/>
      <c r="AQI78" s="4305"/>
      <c r="AQJ78" s="4304"/>
      <c r="AQK78" s="4299"/>
      <c r="AQL78" s="4300"/>
      <c r="AQM78" s="4301"/>
      <c r="AQN78" s="4302"/>
      <c r="AQO78" s="4299"/>
      <c r="AQP78" s="2602"/>
      <c r="AQQ78" s="4287"/>
      <c r="AQR78" s="4303"/>
      <c r="AQS78" s="4304"/>
      <c r="AQT78" s="2603"/>
      <c r="AQU78" s="4305"/>
      <c r="AQV78" s="4306"/>
      <c r="AQW78" s="4305"/>
      <c r="AQX78" s="4306"/>
      <c r="AQY78" s="4299"/>
      <c r="AQZ78" s="4300"/>
      <c r="ARA78" s="4305"/>
      <c r="ARB78" s="4304"/>
      <c r="ARC78" s="4299"/>
      <c r="ARD78" s="4300"/>
      <c r="ARE78" s="4301"/>
      <c r="ARF78" s="4302"/>
      <c r="ARG78" s="4299"/>
      <c r="ARH78" s="2602"/>
      <c r="ARI78" s="4287"/>
      <c r="ARJ78" s="4303"/>
      <c r="ARK78" s="4304"/>
      <c r="ARL78" s="2603"/>
      <c r="ARM78" s="4305"/>
      <c r="ARN78" s="4306"/>
      <c r="ARO78" s="4305"/>
      <c r="ARP78" s="4306"/>
      <c r="ARQ78" s="4299"/>
      <c r="ARR78" s="4300"/>
      <c r="ARS78" s="4305"/>
      <c r="ART78" s="4304"/>
      <c r="ARU78" s="4299"/>
      <c r="ARV78" s="4300"/>
      <c r="ARW78" s="4301"/>
      <c r="ARX78" s="4302"/>
      <c r="ARY78" s="4299"/>
      <c r="ARZ78" s="2602"/>
      <c r="ASA78" s="4287"/>
      <c r="ASB78" s="4303"/>
      <c r="ASC78" s="4304"/>
      <c r="ASD78" s="2603"/>
      <c r="ASE78" s="4305"/>
      <c r="ASF78" s="4306"/>
      <c r="ASG78" s="4305"/>
      <c r="ASH78" s="4306"/>
      <c r="ASI78" s="4299"/>
      <c r="ASJ78" s="4300"/>
      <c r="ASK78" s="4305"/>
      <c r="ASL78" s="4304"/>
      <c r="ASM78" s="4299"/>
      <c r="ASN78" s="4300"/>
      <c r="ASO78" s="4301"/>
      <c r="ASP78" s="4302"/>
      <c r="ASQ78" s="4299"/>
      <c r="ASR78" s="2602"/>
      <c r="ASS78" s="4287"/>
      <c r="AST78" s="4303"/>
      <c r="ASU78" s="4304"/>
      <c r="ASV78" s="2603"/>
      <c r="ASW78" s="4305"/>
      <c r="ASX78" s="4306"/>
      <c r="ASY78" s="4305"/>
      <c r="ASZ78" s="4306"/>
      <c r="ATA78" s="4299"/>
      <c r="ATB78" s="4300"/>
      <c r="ATC78" s="4305"/>
      <c r="ATD78" s="4304"/>
      <c r="ATE78" s="4299"/>
      <c r="ATF78" s="4300"/>
      <c r="ATG78" s="4301"/>
      <c r="ATH78" s="4302"/>
      <c r="ATI78" s="4299"/>
      <c r="ATJ78" s="2602"/>
      <c r="ATK78" s="4287"/>
      <c r="ATL78" s="4303"/>
      <c r="ATM78" s="4304"/>
      <c r="ATN78" s="2603"/>
      <c r="ATO78" s="4305"/>
      <c r="ATP78" s="4306"/>
      <c r="ATQ78" s="4305"/>
      <c r="ATR78" s="4306"/>
      <c r="ATS78" s="4299"/>
      <c r="ATT78" s="4300"/>
      <c r="ATU78" s="4305"/>
      <c r="ATV78" s="4304"/>
      <c r="ATW78" s="4299"/>
      <c r="ATX78" s="4300"/>
      <c r="ATY78" s="4301"/>
      <c r="ATZ78" s="4302"/>
      <c r="AUA78" s="4299"/>
      <c r="AUB78" s="2602"/>
      <c r="AUC78" s="4287"/>
      <c r="AUD78" s="4303"/>
      <c r="AUE78" s="4304"/>
      <c r="AUF78" s="2603"/>
      <c r="AUG78" s="4305"/>
      <c r="AUH78" s="4306"/>
      <c r="AUI78" s="4305"/>
      <c r="AUJ78" s="4306"/>
      <c r="AUK78" s="4299"/>
      <c r="AUL78" s="4300"/>
      <c r="AUM78" s="4305"/>
      <c r="AUN78" s="4304"/>
      <c r="AUO78" s="4299"/>
      <c r="AUP78" s="4300"/>
      <c r="AUQ78" s="4301"/>
      <c r="AUR78" s="4302"/>
      <c r="AUS78" s="4299"/>
      <c r="AUT78" s="2602"/>
      <c r="AUU78" s="4287"/>
      <c r="AUV78" s="4303"/>
      <c r="AUW78" s="4304"/>
      <c r="AUX78" s="2603"/>
      <c r="AUY78" s="4305"/>
      <c r="AUZ78" s="4306"/>
      <c r="AVA78" s="4305"/>
      <c r="AVB78" s="4306"/>
      <c r="AVC78" s="4299"/>
      <c r="AVD78" s="4300"/>
      <c r="AVE78" s="4305"/>
      <c r="AVF78" s="4304"/>
      <c r="AVG78" s="4299"/>
      <c r="AVH78" s="4300"/>
      <c r="AVI78" s="4301"/>
      <c r="AVJ78" s="4302"/>
      <c r="AVK78" s="4299"/>
      <c r="AVL78" s="2602"/>
      <c r="AVM78" s="4287"/>
      <c r="AVN78" s="4303"/>
      <c r="AVO78" s="4304"/>
      <c r="AVP78" s="2603"/>
      <c r="AVQ78" s="4305"/>
      <c r="AVR78" s="4306"/>
      <c r="AVS78" s="4305"/>
      <c r="AVT78" s="4306"/>
      <c r="AVU78" s="4299"/>
      <c r="AVV78" s="4300"/>
      <c r="AVW78" s="4305"/>
      <c r="AVX78" s="4304"/>
      <c r="AVY78" s="4299"/>
      <c r="AVZ78" s="4300"/>
      <c r="AWA78" s="4301"/>
      <c r="AWB78" s="4302"/>
      <c r="AWC78" s="4299"/>
      <c r="AWD78" s="2602"/>
      <c r="AWE78" s="4287"/>
      <c r="AWF78" s="4303"/>
      <c r="AWG78" s="4304"/>
      <c r="AWH78" s="2603"/>
      <c r="AWI78" s="4305"/>
      <c r="AWJ78" s="4306"/>
      <c r="AWK78" s="4305"/>
      <c r="AWL78" s="4306"/>
      <c r="AWM78" s="4299"/>
      <c r="AWN78" s="4300"/>
      <c r="AWO78" s="4305"/>
      <c r="AWP78" s="4304"/>
      <c r="AWQ78" s="4299"/>
      <c r="AWR78" s="4300"/>
      <c r="AWS78" s="4301"/>
      <c r="AWT78" s="4302"/>
      <c r="AWU78" s="4299"/>
      <c r="AWV78" s="2602"/>
      <c r="AWW78" s="4287"/>
      <c r="AWX78" s="4303"/>
      <c r="AWY78" s="4304"/>
      <c r="AWZ78" s="2603"/>
      <c r="AXA78" s="4305"/>
      <c r="AXB78" s="4306"/>
      <c r="AXC78" s="4305"/>
      <c r="AXD78" s="4306"/>
      <c r="AXE78" s="4299"/>
      <c r="AXF78" s="4300"/>
      <c r="AXG78" s="4305"/>
      <c r="AXH78" s="4304"/>
      <c r="AXI78" s="4299"/>
      <c r="AXJ78" s="4300"/>
      <c r="AXK78" s="4301"/>
      <c r="AXL78" s="4302"/>
      <c r="AXM78" s="4299"/>
      <c r="AXN78" s="2602"/>
      <c r="AXO78" s="4287"/>
      <c r="AXP78" s="4303"/>
      <c r="AXQ78" s="4304"/>
      <c r="AXR78" s="2603"/>
      <c r="AXS78" s="4305"/>
      <c r="AXT78" s="4306"/>
      <c r="AXU78" s="4305"/>
      <c r="AXV78" s="4306"/>
      <c r="AXW78" s="4299"/>
      <c r="AXX78" s="4300"/>
      <c r="AXY78" s="4305"/>
      <c r="AXZ78" s="4304"/>
      <c r="AYA78" s="4299"/>
      <c r="AYB78" s="4300"/>
      <c r="AYC78" s="4301"/>
      <c r="AYD78" s="4302"/>
      <c r="AYE78" s="4299"/>
      <c r="AYF78" s="2602"/>
      <c r="AYG78" s="4287"/>
      <c r="AYH78" s="4303"/>
      <c r="AYI78" s="4304"/>
      <c r="AYJ78" s="2603"/>
      <c r="AYK78" s="4305"/>
      <c r="AYL78" s="4306"/>
      <c r="AYM78" s="4305"/>
      <c r="AYN78" s="4306"/>
      <c r="AYO78" s="4299"/>
      <c r="AYP78" s="4300"/>
      <c r="AYQ78" s="4305"/>
      <c r="AYR78" s="4304"/>
      <c r="AYS78" s="4299"/>
      <c r="AYT78" s="4300"/>
      <c r="AYU78" s="4301"/>
      <c r="AYV78" s="4302"/>
      <c r="AYW78" s="4299"/>
      <c r="AYX78" s="2602"/>
      <c r="AYY78" s="4287"/>
      <c r="AYZ78" s="4303"/>
      <c r="AZA78" s="4304"/>
      <c r="AZB78" s="2603"/>
      <c r="AZC78" s="4305"/>
      <c r="AZD78" s="4306"/>
      <c r="AZE78" s="4305"/>
      <c r="AZF78" s="4306"/>
      <c r="AZG78" s="4299"/>
      <c r="AZH78" s="4300"/>
      <c r="AZI78" s="4305"/>
      <c r="AZJ78" s="4304"/>
      <c r="AZK78" s="4299"/>
      <c r="AZL78" s="4300"/>
      <c r="AZM78" s="4301"/>
      <c r="AZN78" s="4302"/>
      <c r="AZO78" s="4299"/>
      <c r="AZP78" s="2602"/>
      <c r="AZQ78" s="4287"/>
      <c r="AZR78" s="4303"/>
      <c r="AZS78" s="4304"/>
      <c r="AZT78" s="2603"/>
      <c r="AZU78" s="4305"/>
      <c r="AZV78" s="4306"/>
      <c r="AZW78" s="4305"/>
      <c r="AZX78" s="4306"/>
      <c r="AZY78" s="4299"/>
      <c r="AZZ78" s="4300"/>
      <c r="BAA78" s="4305"/>
      <c r="BAB78" s="4304"/>
      <c r="BAC78" s="4299"/>
      <c r="BAD78" s="4300"/>
      <c r="BAE78" s="4301"/>
      <c r="BAF78" s="4302"/>
      <c r="BAG78" s="4299"/>
      <c r="BAH78" s="2602"/>
      <c r="BAI78" s="4287"/>
      <c r="BAJ78" s="4303"/>
      <c r="BAK78" s="4304"/>
      <c r="BAL78" s="2603"/>
      <c r="BAM78" s="4305"/>
      <c r="BAN78" s="4306"/>
      <c r="BAO78" s="4305"/>
      <c r="BAP78" s="4306"/>
      <c r="BAQ78" s="4299"/>
      <c r="BAR78" s="4300"/>
      <c r="BAS78" s="4305"/>
      <c r="BAT78" s="4304"/>
      <c r="BAU78" s="4299"/>
      <c r="BAV78" s="4300"/>
      <c r="BAW78" s="4301"/>
      <c r="BAX78" s="4302"/>
      <c r="BAY78" s="4299"/>
      <c r="BAZ78" s="2602"/>
      <c r="BBA78" s="4287"/>
      <c r="BBB78" s="4303"/>
      <c r="BBC78" s="4304"/>
      <c r="BBD78" s="2603"/>
      <c r="BBE78" s="4305"/>
      <c r="BBF78" s="4306"/>
      <c r="BBG78" s="4305"/>
      <c r="BBH78" s="4306"/>
      <c r="BBI78" s="4299"/>
      <c r="BBJ78" s="4300"/>
      <c r="BBK78" s="4305"/>
      <c r="BBL78" s="4304"/>
      <c r="BBM78" s="4299"/>
      <c r="BBN78" s="4300"/>
      <c r="BBO78" s="4301"/>
      <c r="BBP78" s="4302"/>
      <c r="BBQ78" s="4299"/>
      <c r="BBR78" s="2602"/>
      <c r="BBS78" s="4287"/>
      <c r="BBT78" s="4303"/>
      <c r="BBU78" s="4304"/>
      <c r="BBV78" s="2603"/>
      <c r="BBW78" s="4305"/>
      <c r="BBX78" s="4306"/>
      <c r="BBY78" s="4305"/>
      <c r="BBZ78" s="4306"/>
      <c r="BCA78" s="4299"/>
      <c r="BCB78" s="4300"/>
      <c r="BCC78" s="4305"/>
      <c r="BCD78" s="4304"/>
      <c r="BCE78" s="4299"/>
      <c r="BCF78" s="4300"/>
      <c r="BCG78" s="4301"/>
      <c r="BCH78" s="4302"/>
      <c r="BCI78" s="4299"/>
      <c r="BCJ78" s="2602"/>
      <c r="BCK78" s="4287"/>
      <c r="BCL78" s="4303"/>
      <c r="BCM78" s="4304"/>
      <c r="BCN78" s="2603"/>
      <c r="BCO78" s="4305"/>
      <c r="BCP78" s="4306"/>
      <c r="BCQ78" s="4305"/>
      <c r="BCR78" s="4306"/>
      <c r="BCS78" s="4299"/>
      <c r="BCT78" s="4300"/>
      <c r="BCU78" s="4305"/>
      <c r="BCV78" s="4304"/>
      <c r="BCW78" s="4299"/>
      <c r="BCX78" s="4300"/>
      <c r="BCY78" s="4301"/>
      <c r="BCZ78" s="4302"/>
      <c r="BDA78" s="4299"/>
      <c r="BDB78" s="2602"/>
      <c r="BDC78" s="4287"/>
      <c r="BDD78" s="4303"/>
      <c r="BDE78" s="4304"/>
      <c r="BDF78" s="2603"/>
      <c r="BDG78" s="4305"/>
      <c r="BDH78" s="4306"/>
      <c r="BDI78" s="4305"/>
      <c r="BDJ78" s="4306"/>
      <c r="BDK78" s="4299"/>
      <c r="BDL78" s="4300"/>
      <c r="BDM78" s="4305"/>
      <c r="BDN78" s="4304"/>
      <c r="BDO78" s="4299"/>
      <c r="BDP78" s="4300"/>
      <c r="BDQ78" s="4301"/>
      <c r="BDR78" s="4302"/>
      <c r="BDS78" s="4299"/>
      <c r="BDT78" s="2602"/>
      <c r="BDU78" s="4287"/>
      <c r="BDV78" s="4303"/>
      <c r="BDW78" s="4304"/>
      <c r="BDX78" s="2603"/>
      <c r="BDY78" s="4305"/>
      <c r="BDZ78" s="4306"/>
      <c r="BEA78" s="4305"/>
      <c r="BEB78" s="4306"/>
      <c r="BEC78" s="4299"/>
      <c r="BED78" s="4300"/>
      <c r="BEE78" s="4305"/>
      <c r="BEF78" s="4304"/>
      <c r="BEG78" s="4299"/>
      <c r="BEH78" s="4300"/>
      <c r="BEI78" s="4301"/>
      <c r="BEJ78" s="4302"/>
      <c r="BEK78" s="4299"/>
      <c r="BEL78" s="2602"/>
      <c r="BEM78" s="4287"/>
      <c r="BEN78" s="4303"/>
      <c r="BEO78" s="4304"/>
      <c r="BEP78" s="2603"/>
      <c r="BEQ78" s="4305"/>
      <c r="BER78" s="4306"/>
      <c r="BES78" s="4305"/>
      <c r="BET78" s="4306"/>
      <c r="BEU78" s="4299"/>
      <c r="BEV78" s="4300"/>
      <c r="BEW78" s="4305"/>
      <c r="BEX78" s="4304"/>
      <c r="BEY78" s="4299"/>
      <c r="BEZ78" s="4300"/>
      <c r="BFA78" s="4301"/>
      <c r="BFB78" s="4302"/>
      <c r="BFC78" s="4299"/>
      <c r="BFD78" s="2602"/>
      <c r="BFE78" s="4287"/>
      <c r="BFF78" s="4303"/>
      <c r="BFG78" s="4304"/>
      <c r="BFH78" s="2603"/>
      <c r="BFI78" s="4305"/>
      <c r="BFJ78" s="4306"/>
      <c r="BFK78" s="4305"/>
      <c r="BFL78" s="4306"/>
      <c r="BFM78" s="4299"/>
      <c r="BFN78" s="4300"/>
      <c r="BFO78" s="4305"/>
      <c r="BFP78" s="4304"/>
      <c r="BFQ78" s="4299"/>
      <c r="BFR78" s="4300"/>
      <c r="BFS78" s="4301"/>
      <c r="BFT78" s="4302"/>
      <c r="BFU78" s="4299"/>
      <c r="BFV78" s="2602"/>
      <c r="BFW78" s="4287"/>
      <c r="BFX78" s="4303"/>
      <c r="BFY78" s="4304"/>
      <c r="BFZ78" s="2603"/>
      <c r="BGA78" s="4305"/>
      <c r="BGB78" s="4306"/>
      <c r="BGC78" s="4305"/>
      <c r="BGD78" s="4306"/>
      <c r="BGE78" s="4299"/>
      <c r="BGF78" s="4300"/>
      <c r="BGG78" s="4305"/>
      <c r="BGH78" s="4304"/>
      <c r="BGI78" s="4299"/>
      <c r="BGJ78" s="4300"/>
      <c r="BGK78" s="4301"/>
      <c r="BGL78" s="4302"/>
      <c r="BGM78" s="4299"/>
      <c r="BGN78" s="2602"/>
      <c r="BGO78" s="4287"/>
      <c r="BGP78" s="4303"/>
      <c r="BGQ78" s="4304"/>
      <c r="BGR78" s="2603"/>
      <c r="BGS78" s="4305"/>
      <c r="BGT78" s="4306"/>
      <c r="BGU78" s="4305"/>
      <c r="BGV78" s="4306"/>
      <c r="BGW78" s="4299"/>
      <c r="BGX78" s="4300"/>
      <c r="BGY78" s="4305"/>
      <c r="BGZ78" s="4304"/>
      <c r="BHA78" s="4299"/>
      <c r="BHB78" s="4300"/>
      <c r="BHC78" s="4301"/>
      <c r="BHD78" s="4302"/>
      <c r="BHE78" s="4299"/>
      <c r="BHF78" s="2602"/>
      <c r="BHG78" s="4287"/>
      <c r="BHH78" s="4303"/>
      <c r="BHI78" s="4304"/>
      <c r="BHJ78" s="2603"/>
      <c r="BHK78" s="4305"/>
      <c r="BHL78" s="4306"/>
      <c r="BHM78" s="4305"/>
      <c r="BHN78" s="4306"/>
      <c r="BHO78" s="4299"/>
      <c r="BHP78" s="4300"/>
      <c r="BHQ78" s="4305"/>
      <c r="BHR78" s="4304"/>
      <c r="BHS78" s="4299"/>
      <c r="BHT78" s="4300"/>
      <c r="BHU78" s="4301"/>
      <c r="BHV78" s="4302"/>
      <c r="BHW78" s="4299"/>
      <c r="BHX78" s="2602"/>
      <c r="BHY78" s="4287"/>
      <c r="BHZ78" s="4303"/>
      <c r="BIA78" s="4304"/>
      <c r="BIB78" s="2603"/>
      <c r="BIC78" s="4305"/>
      <c r="BID78" s="4306"/>
      <c r="BIE78" s="4305"/>
      <c r="BIF78" s="4306"/>
      <c r="BIG78" s="4299"/>
      <c r="BIH78" s="4300"/>
      <c r="BII78" s="4305"/>
      <c r="BIJ78" s="4304"/>
      <c r="BIK78" s="4299"/>
      <c r="BIL78" s="4300"/>
      <c r="BIM78" s="4301"/>
      <c r="BIN78" s="4302"/>
      <c r="BIO78" s="4299"/>
      <c r="BIP78" s="2602"/>
      <c r="BIQ78" s="4287"/>
      <c r="BIR78" s="4303"/>
      <c r="BIS78" s="4304"/>
      <c r="BIT78" s="2603"/>
      <c r="BIU78" s="4305"/>
      <c r="BIV78" s="4306"/>
      <c r="BIW78" s="4305"/>
      <c r="BIX78" s="4306"/>
      <c r="BIY78" s="4299"/>
      <c r="BIZ78" s="4300"/>
      <c r="BJA78" s="4305"/>
      <c r="BJB78" s="4304"/>
      <c r="BJC78" s="4299"/>
      <c r="BJD78" s="4300"/>
      <c r="BJE78" s="4301"/>
      <c r="BJF78" s="4302"/>
      <c r="BJG78" s="4299"/>
      <c r="BJH78" s="2602"/>
      <c r="BJI78" s="4287"/>
      <c r="BJJ78" s="4303"/>
      <c r="BJK78" s="4304"/>
      <c r="BJL78" s="2603"/>
      <c r="BJM78" s="4305"/>
      <c r="BJN78" s="4306"/>
      <c r="BJO78" s="4305"/>
      <c r="BJP78" s="4306"/>
      <c r="BJQ78" s="4299"/>
      <c r="BJR78" s="4300"/>
      <c r="BJS78" s="4305"/>
      <c r="BJT78" s="4304"/>
      <c r="BJU78" s="4299"/>
      <c r="BJV78" s="4300"/>
      <c r="BJW78" s="4301"/>
      <c r="BJX78" s="4302"/>
      <c r="BJY78" s="4299"/>
      <c r="BJZ78" s="2602"/>
      <c r="BKA78" s="4287"/>
      <c r="BKB78" s="4303"/>
      <c r="BKC78" s="4304"/>
      <c r="BKD78" s="2603"/>
      <c r="BKE78" s="4305"/>
      <c r="BKF78" s="4306"/>
      <c r="BKG78" s="4305"/>
      <c r="BKH78" s="4306"/>
      <c r="BKI78" s="4299"/>
      <c r="BKJ78" s="4300"/>
      <c r="BKK78" s="4305"/>
      <c r="BKL78" s="4304"/>
      <c r="BKM78" s="4299"/>
      <c r="BKN78" s="4300"/>
      <c r="BKO78" s="4301"/>
      <c r="BKP78" s="4302"/>
      <c r="BKQ78" s="4299"/>
      <c r="BKR78" s="2602"/>
      <c r="BKS78" s="4287"/>
      <c r="BKT78" s="4303"/>
      <c r="BKU78" s="4304"/>
      <c r="BKV78" s="2603"/>
      <c r="BKW78" s="4305"/>
      <c r="BKX78" s="4306"/>
      <c r="BKY78" s="4305"/>
      <c r="BKZ78" s="4306"/>
      <c r="BLA78" s="4299"/>
      <c r="BLB78" s="4300"/>
      <c r="BLC78" s="4305"/>
      <c r="BLD78" s="4304"/>
      <c r="BLE78" s="4299"/>
      <c r="BLF78" s="4300"/>
      <c r="BLG78" s="4301"/>
      <c r="BLH78" s="4302"/>
      <c r="BLI78" s="4299"/>
      <c r="BLJ78" s="2602"/>
      <c r="BLK78" s="4287"/>
      <c r="BLL78" s="4303"/>
      <c r="BLM78" s="4304"/>
      <c r="BLN78" s="2603"/>
      <c r="BLO78" s="4305"/>
      <c r="BLP78" s="4306"/>
      <c r="BLQ78" s="4305"/>
      <c r="BLR78" s="4306"/>
      <c r="BLS78" s="4299"/>
      <c r="BLT78" s="4300"/>
      <c r="BLU78" s="4305"/>
      <c r="BLV78" s="4304"/>
      <c r="BLW78" s="4299"/>
      <c r="BLX78" s="4300"/>
      <c r="BLY78" s="4301"/>
      <c r="BLZ78" s="4302"/>
      <c r="BMA78" s="4299"/>
      <c r="BMB78" s="2602"/>
      <c r="BMC78" s="4287"/>
      <c r="BMD78" s="4303"/>
      <c r="BME78" s="4304"/>
      <c r="BMF78" s="2603"/>
      <c r="BMG78" s="4305"/>
      <c r="BMH78" s="4306"/>
      <c r="BMI78" s="4305"/>
      <c r="BMJ78" s="4306"/>
      <c r="BMK78" s="4299"/>
      <c r="BML78" s="4300"/>
      <c r="BMM78" s="4305"/>
      <c r="BMN78" s="4304"/>
      <c r="BMO78" s="4299"/>
      <c r="BMP78" s="4300"/>
      <c r="BMQ78" s="4301"/>
      <c r="BMR78" s="4302"/>
      <c r="BMS78" s="4299"/>
      <c r="BMT78" s="2602"/>
      <c r="BMU78" s="4287"/>
      <c r="BMV78" s="4303"/>
      <c r="BMW78" s="4304"/>
      <c r="BMX78" s="2603"/>
      <c r="BMY78" s="4305"/>
      <c r="BMZ78" s="4306"/>
      <c r="BNA78" s="4305"/>
      <c r="BNB78" s="4306"/>
      <c r="BNC78" s="4299"/>
      <c r="BND78" s="4300"/>
      <c r="BNE78" s="4305"/>
      <c r="BNF78" s="4304"/>
      <c r="BNG78" s="4299"/>
      <c r="BNH78" s="4300"/>
      <c r="BNI78" s="4301"/>
      <c r="BNJ78" s="4302"/>
      <c r="BNK78" s="4299"/>
      <c r="BNL78" s="2602"/>
      <c r="BNM78" s="4287"/>
      <c r="BNN78" s="4303"/>
      <c r="BNO78" s="4304"/>
      <c r="BNP78" s="2603"/>
      <c r="BNQ78" s="4305"/>
      <c r="BNR78" s="4306"/>
      <c r="BNS78" s="4305"/>
      <c r="BNT78" s="4306"/>
      <c r="BNU78" s="4299"/>
      <c r="BNV78" s="4300"/>
      <c r="BNW78" s="4305"/>
      <c r="BNX78" s="4304"/>
      <c r="BNY78" s="4299"/>
      <c r="BNZ78" s="4300"/>
      <c r="BOA78" s="4301"/>
      <c r="BOB78" s="4302"/>
      <c r="BOC78" s="4299"/>
      <c r="BOD78" s="2602"/>
      <c r="BOE78" s="4287"/>
      <c r="BOF78" s="4303"/>
      <c r="BOG78" s="4304"/>
      <c r="BOH78" s="2603"/>
      <c r="BOI78" s="4305"/>
      <c r="BOJ78" s="4306"/>
      <c r="BOK78" s="4305"/>
      <c r="BOL78" s="4306"/>
      <c r="BOM78" s="4299"/>
      <c r="BON78" s="4300"/>
      <c r="BOO78" s="4305"/>
      <c r="BOP78" s="4304"/>
      <c r="BOQ78" s="4299"/>
      <c r="BOR78" s="4300"/>
      <c r="BOS78" s="4301"/>
      <c r="BOT78" s="4302"/>
      <c r="BOU78" s="4299"/>
      <c r="BOV78" s="2602"/>
      <c r="BOW78" s="4287"/>
      <c r="BOX78" s="4303"/>
      <c r="BOY78" s="4304"/>
      <c r="BOZ78" s="2603"/>
      <c r="BPA78" s="4305"/>
      <c r="BPB78" s="4306"/>
      <c r="BPC78" s="4305"/>
      <c r="BPD78" s="4306"/>
      <c r="BPE78" s="4299"/>
      <c r="BPF78" s="4300"/>
      <c r="BPG78" s="4305"/>
      <c r="BPH78" s="4304"/>
      <c r="BPI78" s="4299"/>
      <c r="BPJ78" s="4300"/>
      <c r="BPK78" s="4301"/>
      <c r="BPL78" s="4302"/>
      <c r="BPM78" s="4299"/>
      <c r="BPN78" s="2602"/>
      <c r="BPO78" s="4287"/>
      <c r="BPP78" s="4303"/>
      <c r="BPQ78" s="4304"/>
      <c r="BPR78" s="2603"/>
      <c r="BPS78" s="4305"/>
      <c r="BPT78" s="4306"/>
      <c r="BPU78" s="4305"/>
      <c r="BPV78" s="4306"/>
      <c r="BPW78" s="4299"/>
      <c r="BPX78" s="4300"/>
      <c r="BPY78" s="4305"/>
      <c r="BPZ78" s="4304"/>
      <c r="BQA78" s="4299"/>
      <c r="BQB78" s="4300"/>
      <c r="BQC78" s="4301"/>
      <c r="BQD78" s="4302"/>
      <c r="BQE78" s="4299"/>
      <c r="BQF78" s="2602"/>
      <c r="BQG78" s="4287"/>
      <c r="BQH78" s="4303"/>
      <c r="BQI78" s="4304"/>
      <c r="BQJ78" s="2603"/>
      <c r="BQK78" s="4305"/>
      <c r="BQL78" s="4306"/>
      <c r="BQM78" s="4305"/>
      <c r="BQN78" s="4306"/>
      <c r="BQO78" s="4299"/>
      <c r="BQP78" s="4300"/>
      <c r="BQQ78" s="4305"/>
      <c r="BQR78" s="4304"/>
      <c r="BQS78" s="4299"/>
      <c r="BQT78" s="4300"/>
      <c r="BQU78" s="4301"/>
      <c r="BQV78" s="4302"/>
      <c r="BQW78" s="4299"/>
      <c r="BQX78" s="2602"/>
      <c r="BQY78" s="4287"/>
      <c r="BQZ78" s="4303"/>
      <c r="BRA78" s="4304"/>
      <c r="BRB78" s="2603"/>
      <c r="BRC78" s="4305"/>
      <c r="BRD78" s="4306"/>
      <c r="BRE78" s="4305"/>
      <c r="BRF78" s="4306"/>
      <c r="BRG78" s="4299"/>
      <c r="BRH78" s="4300"/>
      <c r="BRI78" s="4305"/>
      <c r="BRJ78" s="4304"/>
      <c r="BRK78" s="4299"/>
      <c r="BRL78" s="4300"/>
      <c r="BRM78" s="4301"/>
      <c r="BRN78" s="4302"/>
      <c r="BRO78" s="4299"/>
      <c r="BRP78" s="2602"/>
      <c r="BRQ78" s="4287"/>
      <c r="BRR78" s="4303"/>
      <c r="BRS78" s="4304"/>
      <c r="BRT78" s="2603"/>
      <c r="BRU78" s="4305"/>
      <c r="BRV78" s="4306"/>
      <c r="BRW78" s="4305"/>
      <c r="BRX78" s="4306"/>
      <c r="BRY78" s="4299"/>
      <c r="BRZ78" s="4300"/>
      <c r="BSA78" s="4305"/>
      <c r="BSB78" s="4304"/>
      <c r="BSC78" s="4299"/>
      <c r="BSD78" s="4300"/>
      <c r="BSE78" s="4301"/>
      <c r="BSF78" s="4302"/>
      <c r="BSG78" s="4299"/>
      <c r="BSH78" s="2602"/>
      <c r="BSI78" s="4287"/>
      <c r="BSJ78" s="4303"/>
      <c r="BSK78" s="4304"/>
      <c r="BSL78" s="2603"/>
      <c r="BSM78" s="4305"/>
      <c r="BSN78" s="4306"/>
      <c r="BSO78" s="4305"/>
      <c r="BSP78" s="4306"/>
      <c r="BSQ78" s="4299"/>
      <c r="BSR78" s="4300"/>
      <c r="BSS78" s="4305"/>
      <c r="BST78" s="4304"/>
      <c r="BSU78" s="4299"/>
      <c r="BSV78" s="4300"/>
      <c r="BSW78" s="4301"/>
      <c r="BSX78" s="4302"/>
      <c r="BSY78" s="4299"/>
      <c r="BSZ78" s="2602"/>
      <c r="BTA78" s="4287"/>
      <c r="BTB78" s="4303"/>
      <c r="BTC78" s="4304"/>
      <c r="BTD78" s="2603"/>
      <c r="BTE78" s="4305"/>
      <c r="BTF78" s="4306"/>
      <c r="BTG78" s="4305"/>
      <c r="BTH78" s="4306"/>
      <c r="BTI78" s="4299"/>
      <c r="BTJ78" s="4300"/>
      <c r="BTK78" s="4305"/>
      <c r="BTL78" s="4304"/>
      <c r="BTM78" s="4299"/>
      <c r="BTN78" s="4300"/>
      <c r="BTO78" s="4301"/>
      <c r="BTP78" s="4302"/>
      <c r="BTQ78" s="4299"/>
      <c r="BTR78" s="2602"/>
      <c r="BTS78" s="4287"/>
      <c r="BTT78" s="4303"/>
      <c r="BTU78" s="4304"/>
      <c r="BTV78" s="2603"/>
      <c r="BTW78" s="4305"/>
      <c r="BTX78" s="4306"/>
      <c r="BTY78" s="4305"/>
      <c r="BTZ78" s="4306"/>
      <c r="BUA78" s="4299"/>
      <c r="BUB78" s="4300"/>
      <c r="BUC78" s="4305"/>
      <c r="BUD78" s="4304"/>
      <c r="BUE78" s="4299"/>
      <c r="BUF78" s="4300"/>
      <c r="BUG78" s="4301"/>
      <c r="BUH78" s="4302"/>
      <c r="BUI78" s="4299"/>
      <c r="BUJ78" s="2602"/>
      <c r="BUK78" s="4287"/>
      <c r="BUL78" s="4303"/>
      <c r="BUM78" s="4304"/>
      <c r="BUN78" s="2603"/>
      <c r="BUO78" s="4305"/>
      <c r="BUP78" s="4306"/>
      <c r="BUQ78" s="4305"/>
      <c r="BUR78" s="4306"/>
      <c r="BUS78" s="4299"/>
      <c r="BUT78" s="4300"/>
      <c r="BUU78" s="4305"/>
      <c r="BUV78" s="4304"/>
      <c r="BUW78" s="4299"/>
      <c r="BUX78" s="4300"/>
      <c r="BUY78" s="4301"/>
      <c r="BUZ78" s="4302"/>
      <c r="BVA78" s="4299"/>
      <c r="BVB78" s="2602"/>
      <c r="BVC78" s="4287"/>
      <c r="BVD78" s="4303"/>
      <c r="BVE78" s="4304"/>
      <c r="BVF78" s="2603"/>
      <c r="BVG78" s="4305"/>
      <c r="BVH78" s="4306"/>
      <c r="BVI78" s="4305"/>
      <c r="BVJ78" s="4306"/>
      <c r="BVK78" s="4299"/>
      <c r="BVL78" s="4300"/>
      <c r="BVM78" s="4305"/>
      <c r="BVN78" s="4304"/>
      <c r="BVO78" s="4299"/>
      <c r="BVP78" s="4300"/>
      <c r="BVQ78" s="4301"/>
      <c r="BVR78" s="4302"/>
      <c r="BVS78" s="4299"/>
      <c r="BVT78" s="2602"/>
      <c r="BVU78" s="4287"/>
      <c r="BVV78" s="4303"/>
      <c r="BVW78" s="4304"/>
      <c r="BVX78" s="2603"/>
      <c r="BVY78" s="4305"/>
      <c r="BVZ78" s="4306"/>
      <c r="BWA78" s="4305"/>
      <c r="BWB78" s="4306"/>
      <c r="BWC78" s="4299"/>
      <c r="BWD78" s="4300"/>
      <c r="BWE78" s="4305"/>
      <c r="BWF78" s="4304"/>
      <c r="BWG78" s="4299"/>
      <c r="BWH78" s="4300"/>
      <c r="BWI78" s="4301"/>
      <c r="BWJ78" s="4302"/>
      <c r="BWK78" s="4299"/>
      <c r="BWL78" s="2602"/>
      <c r="BWM78" s="4287"/>
      <c r="BWN78" s="4303"/>
      <c r="BWO78" s="4304"/>
      <c r="BWP78" s="2603"/>
      <c r="BWQ78" s="4305"/>
      <c r="BWR78" s="4306"/>
      <c r="BWS78" s="4305"/>
      <c r="BWT78" s="4306"/>
      <c r="BWU78" s="4299"/>
      <c r="BWV78" s="4300"/>
      <c r="BWW78" s="4305"/>
      <c r="BWX78" s="4304"/>
      <c r="BWY78" s="4299"/>
      <c r="BWZ78" s="4300"/>
      <c r="BXA78" s="4301"/>
      <c r="BXB78" s="4302"/>
      <c r="BXC78" s="4299"/>
      <c r="BXD78" s="2602"/>
      <c r="BXE78" s="4287"/>
      <c r="BXF78" s="4303"/>
      <c r="BXG78" s="4304"/>
      <c r="BXH78" s="2603"/>
      <c r="BXI78" s="4305"/>
      <c r="BXJ78" s="4306"/>
      <c r="BXK78" s="4305"/>
      <c r="BXL78" s="4306"/>
      <c r="BXM78" s="4299"/>
      <c r="BXN78" s="4300"/>
      <c r="BXO78" s="4305"/>
      <c r="BXP78" s="4304"/>
      <c r="BXQ78" s="4299"/>
      <c r="BXR78" s="4300"/>
      <c r="BXS78" s="4301"/>
      <c r="BXT78" s="4302"/>
      <c r="BXU78" s="4299"/>
      <c r="BXV78" s="2602"/>
      <c r="BXW78" s="4287"/>
      <c r="BXX78" s="4303"/>
      <c r="BXY78" s="4304"/>
      <c r="BXZ78" s="2603"/>
      <c r="BYA78" s="4305"/>
      <c r="BYB78" s="4306"/>
      <c r="BYC78" s="4305"/>
      <c r="BYD78" s="4306"/>
      <c r="BYE78" s="4299"/>
      <c r="BYF78" s="4300"/>
      <c r="BYG78" s="4305"/>
      <c r="BYH78" s="4304"/>
      <c r="BYI78" s="4299"/>
      <c r="BYJ78" s="4300"/>
      <c r="BYK78" s="4301"/>
      <c r="BYL78" s="4302"/>
      <c r="BYM78" s="4299"/>
      <c r="BYN78" s="2602"/>
      <c r="BYO78" s="4287"/>
      <c r="BYP78" s="4303"/>
      <c r="BYQ78" s="4304"/>
      <c r="BYR78" s="2603"/>
      <c r="BYS78" s="4305"/>
      <c r="BYT78" s="4306"/>
      <c r="BYU78" s="4305"/>
      <c r="BYV78" s="4306"/>
      <c r="BYW78" s="4299"/>
      <c r="BYX78" s="4300"/>
      <c r="BYY78" s="4305"/>
      <c r="BYZ78" s="4304"/>
      <c r="BZA78" s="4299"/>
      <c r="BZB78" s="4300"/>
      <c r="BZC78" s="4301"/>
      <c r="BZD78" s="4302"/>
      <c r="BZE78" s="4299"/>
      <c r="BZF78" s="2602"/>
      <c r="BZG78" s="4287"/>
      <c r="BZH78" s="4303"/>
      <c r="BZI78" s="4304"/>
      <c r="BZJ78" s="2603"/>
      <c r="BZK78" s="4305"/>
      <c r="BZL78" s="4306"/>
      <c r="BZM78" s="4305"/>
      <c r="BZN78" s="4306"/>
      <c r="BZO78" s="4299"/>
      <c r="BZP78" s="4300"/>
      <c r="BZQ78" s="4305"/>
      <c r="BZR78" s="4304"/>
      <c r="BZS78" s="4299"/>
      <c r="BZT78" s="4300"/>
      <c r="BZU78" s="4301"/>
      <c r="BZV78" s="4302"/>
      <c r="BZW78" s="4299"/>
      <c r="BZX78" s="2602"/>
      <c r="BZY78" s="4287"/>
      <c r="BZZ78" s="4303"/>
      <c r="CAA78" s="4304"/>
      <c r="CAB78" s="2603"/>
      <c r="CAC78" s="4305"/>
      <c r="CAD78" s="4306"/>
      <c r="CAE78" s="4305"/>
      <c r="CAF78" s="4306"/>
      <c r="CAG78" s="4299"/>
      <c r="CAH78" s="4300"/>
      <c r="CAI78" s="4305"/>
      <c r="CAJ78" s="4304"/>
      <c r="CAK78" s="4299"/>
      <c r="CAL78" s="4300"/>
      <c r="CAM78" s="4301"/>
      <c r="CAN78" s="4302"/>
      <c r="CAO78" s="4299"/>
      <c r="CAP78" s="2602"/>
      <c r="CAQ78" s="4287"/>
      <c r="CAR78" s="4303"/>
      <c r="CAS78" s="4304"/>
      <c r="CAT78" s="2603"/>
      <c r="CAU78" s="4305"/>
      <c r="CAV78" s="4306"/>
      <c r="CAW78" s="4305"/>
      <c r="CAX78" s="4306"/>
      <c r="CAY78" s="4299"/>
      <c r="CAZ78" s="4300"/>
      <c r="CBA78" s="4305"/>
      <c r="CBB78" s="4304"/>
      <c r="CBC78" s="4299"/>
      <c r="CBD78" s="4300"/>
      <c r="CBE78" s="4301"/>
      <c r="CBF78" s="4302"/>
      <c r="CBG78" s="4299"/>
      <c r="CBH78" s="2602"/>
      <c r="CBI78" s="4287"/>
      <c r="CBJ78" s="4303"/>
      <c r="CBK78" s="4304"/>
      <c r="CBL78" s="2603"/>
      <c r="CBM78" s="4305"/>
      <c r="CBN78" s="4306"/>
      <c r="CBO78" s="4305"/>
      <c r="CBP78" s="4306"/>
      <c r="CBQ78" s="4299"/>
      <c r="CBR78" s="4300"/>
      <c r="CBS78" s="4305"/>
      <c r="CBT78" s="4304"/>
      <c r="CBU78" s="4299"/>
      <c r="CBV78" s="4300"/>
      <c r="CBW78" s="4301"/>
      <c r="CBX78" s="4302"/>
      <c r="CBY78" s="4299"/>
      <c r="CBZ78" s="2602"/>
      <c r="CCA78" s="4287"/>
      <c r="CCB78" s="4303"/>
      <c r="CCC78" s="4304"/>
      <c r="CCD78" s="2603"/>
      <c r="CCE78" s="4305"/>
      <c r="CCF78" s="4306"/>
      <c r="CCG78" s="4305"/>
      <c r="CCH78" s="4306"/>
      <c r="CCI78" s="4299"/>
      <c r="CCJ78" s="4300"/>
      <c r="CCK78" s="4305"/>
      <c r="CCL78" s="4304"/>
      <c r="CCM78" s="4299"/>
      <c r="CCN78" s="4300"/>
      <c r="CCO78" s="4301"/>
      <c r="CCP78" s="4302"/>
      <c r="CCQ78" s="4299"/>
      <c r="CCR78" s="2602"/>
      <c r="CCS78" s="4287"/>
      <c r="CCT78" s="4303"/>
      <c r="CCU78" s="4304"/>
      <c r="CCV78" s="2603"/>
      <c r="CCW78" s="4305"/>
      <c r="CCX78" s="4306"/>
      <c r="CCY78" s="4305"/>
      <c r="CCZ78" s="4306"/>
      <c r="CDA78" s="4299"/>
      <c r="CDB78" s="4300"/>
      <c r="CDC78" s="4305"/>
      <c r="CDD78" s="4304"/>
      <c r="CDE78" s="4299"/>
      <c r="CDF78" s="4300"/>
      <c r="CDG78" s="4301"/>
      <c r="CDH78" s="4302"/>
      <c r="CDI78" s="4299"/>
      <c r="CDJ78" s="2602"/>
      <c r="CDK78" s="4287"/>
      <c r="CDL78" s="4303"/>
      <c r="CDM78" s="4304"/>
      <c r="CDN78" s="2603"/>
      <c r="CDO78" s="4305"/>
      <c r="CDP78" s="4306"/>
      <c r="CDQ78" s="4305"/>
      <c r="CDR78" s="4306"/>
      <c r="CDS78" s="4299"/>
      <c r="CDT78" s="4300"/>
      <c r="CDU78" s="4305"/>
      <c r="CDV78" s="4304"/>
      <c r="CDW78" s="4299"/>
      <c r="CDX78" s="4300"/>
      <c r="CDY78" s="4301"/>
      <c r="CDZ78" s="4302"/>
      <c r="CEA78" s="4299"/>
      <c r="CEB78" s="2602"/>
      <c r="CEC78" s="4287"/>
      <c r="CED78" s="4303"/>
      <c r="CEE78" s="4304"/>
      <c r="CEF78" s="2603"/>
      <c r="CEG78" s="4305"/>
      <c r="CEH78" s="4306"/>
      <c r="CEI78" s="4305"/>
      <c r="CEJ78" s="4306"/>
      <c r="CEK78" s="4299"/>
      <c r="CEL78" s="4300"/>
      <c r="CEM78" s="4305"/>
      <c r="CEN78" s="4304"/>
      <c r="CEO78" s="4299"/>
      <c r="CEP78" s="4300"/>
      <c r="CEQ78" s="4301"/>
      <c r="CER78" s="4302"/>
      <c r="CES78" s="4299"/>
      <c r="CET78" s="2602"/>
      <c r="CEU78" s="4287"/>
      <c r="CEV78" s="4303"/>
      <c r="CEW78" s="4304"/>
      <c r="CEX78" s="2603"/>
      <c r="CEY78" s="4305"/>
      <c r="CEZ78" s="4306"/>
      <c r="CFA78" s="4305"/>
      <c r="CFB78" s="4306"/>
      <c r="CFC78" s="4299"/>
      <c r="CFD78" s="4300"/>
      <c r="CFE78" s="4305"/>
      <c r="CFF78" s="4304"/>
      <c r="CFG78" s="4299"/>
      <c r="CFH78" s="4300"/>
      <c r="CFI78" s="4301"/>
      <c r="CFJ78" s="4302"/>
      <c r="CFK78" s="4299"/>
      <c r="CFL78" s="2602"/>
      <c r="CFM78" s="4287"/>
      <c r="CFN78" s="4303"/>
      <c r="CFO78" s="4304"/>
      <c r="CFP78" s="2603"/>
      <c r="CFQ78" s="4305"/>
      <c r="CFR78" s="4306"/>
      <c r="CFS78" s="4305"/>
      <c r="CFT78" s="4306"/>
      <c r="CFU78" s="4299"/>
      <c r="CFV78" s="4300"/>
      <c r="CFW78" s="4305"/>
      <c r="CFX78" s="4304"/>
      <c r="CFY78" s="4299"/>
      <c r="CFZ78" s="4300"/>
      <c r="CGA78" s="4301"/>
      <c r="CGB78" s="4302"/>
      <c r="CGC78" s="4299"/>
      <c r="CGD78" s="2602"/>
      <c r="CGE78" s="4287"/>
      <c r="CGF78" s="4303"/>
      <c r="CGG78" s="4304"/>
      <c r="CGH78" s="2603"/>
      <c r="CGI78" s="4305"/>
      <c r="CGJ78" s="4306"/>
      <c r="CGK78" s="4305"/>
      <c r="CGL78" s="4306"/>
      <c r="CGM78" s="4299"/>
      <c r="CGN78" s="4300"/>
      <c r="CGO78" s="4305"/>
      <c r="CGP78" s="4304"/>
      <c r="CGQ78" s="4299"/>
      <c r="CGR78" s="4300"/>
      <c r="CGS78" s="4301"/>
      <c r="CGT78" s="4302"/>
      <c r="CGU78" s="4299"/>
      <c r="CGV78" s="2602"/>
      <c r="CGW78" s="4287"/>
      <c r="CGX78" s="4303"/>
      <c r="CGY78" s="4304"/>
      <c r="CGZ78" s="2603"/>
      <c r="CHA78" s="4305"/>
      <c r="CHB78" s="4306"/>
      <c r="CHC78" s="4305"/>
      <c r="CHD78" s="4306"/>
      <c r="CHE78" s="4299"/>
      <c r="CHF78" s="4300"/>
      <c r="CHG78" s="4305"/>
      <c r="CHH78" s="4304"/>
      <c r="CHI78" s="4299"/>
      <c r="CHJ78" s="4300"/>
      <c r="CHK78" s="4301"/>
      <c r="CHL78" s="4302"/>
      <c r="CHM78" s="4299"/>
      <c r="CHN78" s="2602"/>
      <c r="CHO78" s="4287"/>
      <c r="CHP78" s="4303"/>
      <c r="CHQ78" s="4304"/>
      <c r="CHR78" s="2603"/>
      <c r="CHS78" s="4305"/>
      <c r="CHT78" s="4306"/>
      <c r="CHU78" s="4305"/>
      <c r="CHV78" s="4306"/>
      <c r="CHW78" s="4299"/>
      <c r="CHX78" s="4300"/>
      <c r="CHY78" s="4305"/>
      <c r="CHZ78" s="4304"/>
      <c r="CIA78" s="4299"/>
      <c r="CIB78" s="4300"/>
      <c r="CIC78" s="4301"/>
      <c r="CID78" s="4302"/>
      <c r="CIE78" s="4299"/>
      <c r="CIF78" s="2602"/>
      <c r="CIG78" s="4287"/>
      <c r="CIH78" s="4303"/>
      <c r="CII78" s="4304"/>
      <c r="CIJ78" s="2603"/>
      <c r="CIK78" s="4305"/>
      <c r="CIL78" s="4306"/>
      <c r="CIM78" s="4305"/>
      <c r="CIN78" s="4306"/>
      <c r="CIO78" s="4299"/>
      <c r="CIP78" s="4300"/>
      <c r="CIQ78" s="4305"/>
      <c r="CIR78" s="4304"/>
      <c r="CIS78" s="4299"/>
      <c r="CIT78" s="4300"/>
      <c r="CIU78" s="4301"/>
      <c r="CIV78" s="4302"/>
      <c r="CIW78" s="4299"/>
      <c r="CIX78" s="2602"/>
      <c r="CIY78" s="4287"/>
      <c r="CIZ78" s="4303"/>
      <c r="CJA78" s="4304"/>
      <c r="CJB78" s="2603"/>
      <c r="CJC78" s="4305"/>
      <c r="CJD78" s="4306"/>
      <c r="CJE78" s="4305"/>
      <c r="CJF78" s="4306"/>
      <c r="CJG78" s="4299"/>
      <c r="CJH78" s="4300"/>
      <c r="CJI78" s="4305"/>
      <c r="CJJ78" s="4304"/>
      <c r="CJK78" s="4299"/>
      <c r="CJL78" s="4300"/>
      <c r="CJM78" s="4301"/>
      <c r="CJN78" s="4302"/>
      <c r="CJO78" s="4299"/>
      <c r="CJP78" s="2602"/>
      <c r="CJQ78" s="4287"/>
      <c r="CJR78" s="4303"/>
      <c r="CJS78" s="4304"/>
      <c r="CJT78" s="2603"/>
      <c r="CJU78" s="4305"/>
      <c r="CJV78" s="4306"/>
      <c r="CJW78" s="4305"/>
      <c r="CJX78" s="4306"/>
      <c r="CJY78" s="4299"/>
      <c r="CJZ78" s="4300"/>
      <c r="CKA78" s="4305"/>
      <c r="CKB78" s="4304"/>
      <c r="CKC78" s="4299"/>
      <c r="CKD78" s="4300"/>
      <c r="CKE78" s="4301"/>
      <c r="CKF78" s="4302"/>
      <c r="CKG78" s="4299"/>
      <c r="CKH78" s="2602"/>
      <c r="CKI78" s="4287"/>
      <c r="CKJ78" s="4303"/>
      <c r="CKK78" s="4304"/>
      <c r="CKL78" s="2603"/>
      <c r="CKM78" s="4305"/>
      <c r="CKN78" s="4306"/>
      <c r="CKO78" s="4305"/>
      <c r="CKP78" s="4306"/>
      <c r="CKQ78" s="4299"/>
      <c r="CKR78" s="4300"/>
      <c r="CKS78" s="4305"/>
      <c r="CKT78" s="4304"/>
      <c r="CKU78" s="4299"/>
      <c r="CKV78" s="4300"/>
      <c r="CKW78" s="4301"/>
      <c r="CKX78" s="4302"/>
      <c r="CKY78" s="4299"/>
      <c r="CKZ78" s="2602"/>
      <c r="CLA78" s="4287"/>
      <c r="CLB78" s="4303"/>
      <c r="CLC78" s="4304"/>
      <c r="CLD78" s="2603"/>
      <c r="CLE78" s="4305"/>
      <c r="CLF78" s="4306"/>
      <c r="CLG78" s="4305"/>
      <c r="CLH78" s="4306"/>
      <c r="CLI78" s="4299"/>
      <c r="CLJ78" s="4300"/>
      <c r="CLK78" s="4305"/>
      <c r="CLL78" s="4304"/>
      <c r="CLM78" s="4299"/>
      <c r="CLN78" s="4300"/>
      <c r="CLO78" s="4301"/>
      <c r="CLP78" s="4302"/>
      <c r="CLQ78" s="4299"/>
      <c r="CLR78" s="2602"/>
      <c r="CLS78" s="4287"/>
      <c r="CLT78" s="4303"/>
      <c r="CLU78" s="4304"/>
      <c r="CLV78" s="2603"/>
      <c r="CLW78" s="4305"/>
      <c r="CLX78" s="4306"/>
      <c r="CLY78" s="4305"/>
      <c r="CLZ78" s="4306"/>
      <c r="CMA78" s="4299"/>
      <c r="CMB78" s="4300"/>
      <c r="CMC78" s="4305"/>
      <c r="CMD78" s="4304"/>
      <c r="CME78" s="4299"/>
      <c r="CMF78" s="4300"/>
      <c r="CMG78" s="4301"/>
      <c r="CMH78" s="4302"/>
      <c r="CMI78" s="4299"/>
      <c r="CMJ78" s="2602"/>
      <c r="CMK78" s="4287"/>
      <c r="CML78" s="4303"/>
      <c r="CMM78" s="4304"/>
      <c r="CMN78" s="2603"/>
      <c r="CMO78" s="4305"/>
      <c r="CMP78" s="4306"/>
      <c r="CMQ78" s="4305"/>
      <c r="CMR78" s="4306"/>
      <c r="CMS78" s="4299"/>
      <c r="CMT78" s="4300"/>
      <c r="CMU78" s="4305"/>
      <c r="CMV78" s="4304"/>
      <c r="CMW78" s="4299"/>
      <c r="CMX78" s="4300"/>
      <c r="CMY78" s="4301"/>
      <c r="CMZ78" s="4302"/>
      <c r="CNA78" s="4299"/>
      <c r="CNB78" s="2602"/>
      <c r="CNC78" s="4287"/>
      <c r="CND78" s="4303"/>
      <c r="CNE78" s="4304"/>
      <c r="CNF78" s="2603"/>
      <c r="CNG78" s="4305"/>
      <c r="CNH78" s="4306"/>
      <c r="CNI78" s="4305"/>
      <c r="CNJ78" s="4306"/>
      <c r="CNK78" s="4299"/>
      <c r="CNL78" s="4300"/>
      <c r="CNM78" s="4305"/>
      <c r="CNN78" s="4304"/>
      <c r="CNO78" s="4299"/>
      <c r="CNP78" s="4300"/>
      <c r="CNQ78" s="4301"/>
      <c r="CNR78" s="4302"/>
      <c r="CNS78" s="4299"/>
      <c r="CNT78" s="2602"/>
      <c r="CNU78" s="4287"/>
      <c r="CNV78" s="4303"/>
      <c r="CNW78" s="4304"/>
      <c r="CNX78" s="2603"/>
      <c r="CNY78" s="4305"/>
      <c r="CNZ78" s="4306"/>
      <c r="COA78" s="4305"/>
      <c r="COB78" s="4306"/>
      <c r="COC78" s="4299"/>
      <c r="COD78" s="4300"/>
      <c r="COE78" s="4305"/>
      <c r="COF78" s="4304"/>
      <c r="COG78" s="4299"/>
      <c r="COH78" s="4300"/>
      <c r="COI78" s="4301"/>
      <c r="COJ78" s="4302"/>
      <c r="COK78" s="4299"/>
      <c r="COL78" s="2602"/>
      <c r="COM78" s="4287"/>
      <c r="CON78" s="4303"/>
      <c r="COO78" s="4304"/>
      <c r="COP78" s="2603"/>
      <c r="COQ78" s="4305"/>
      <c r="COR78" s="4306"/>
      <c r="COS78" s="4305"/>
      <c r="COT78" s="4306"/>
      <c r="COU78" s="4299"/>
      <c r="COV78" s="4300"/>
      <c r="COW78" s="4305"/>
      <c r="COX78" s="4304"/>
      <c r="COY78" s="4299"/>
      <c r="COZ78" s="4300"/>
      <c r="CPA78" s="4301"/>
      <c r="CPB78" s="4302"/>
      <c r="CPC78" s="4299"/>
      <c r="CPD78" s="2602"/>
      <c r="CPE78" s="4287"/>
      <c r="CPF78" s="4303"/>
      <c r="CPG78" s="4304"/>
      <c r="CPH78" s="2603"/>
      <c r="CPI78" s="4305"/>
      <c r="CPJ78" s="4306"/>
      <c r="CPK78" s="4305"/>
      <c r="CPL78" s="4306"/>
      <c r="CPM78" s="4299"/>
      <c r="CPN78" s="4300"/>
      <c r="CPO78" s="4305"/>
      <c r="CPP78" s="4304"/>
      <c r="CPQ78" s="4299"/>
      <c r="CPR78" s="4300"/>
      <c r="CPS78" s="4301"/>
      <c r="CPT78" s="4302"/>
      <c r="CPU78" s="4299"/>
      <c r="CPV78" s="2602"/>
      <c r="CPW78" s="4287"/>
      <c r="CPX78" s="4303"/>
      <c r="CPY78" s="4304"/>
      <c r="CPZ78" s="2603"/>
      <c r="CQA78" s="4305"/>
      <c r="CQB78" s="4306"/>
      <c r="CQC78" s="4305"/>
      <c r="CQD78" s="4306"/>
      <c r="CQE78" s="4299"/>
      <c r="CQF78" s="4300"/>
      <c r="CQG78" s="4305"/>
      <c r="CQH78" s="4304"/>
      <c r="CQI78" s="4299"/>
      <c r="CQJ78" s="4300"/>
      <c r="CQK78" s="4301"/>
      <c r="CQL78" s="4302"/>
      <c r="CQM78" s="4299"/>
      <c r="CQN78" s="2602"/>
      <c r="CQO78" s="4287"/>
      <c r="CQP78" s="4303"/>
      <c r="CQQ78" s="4304"/>
      <c r="CQR78" s="2603"/>
      <c r="CQS78" s="4305"/>
      <c r="CQT78" s="4306"/>
      <c r="CQU78" s="4305"/>
      <c r="CQV78" s="4306"/>
      <c r="CQW78" s="4299"/>
      <c r="CQX78" s="4300"/>
      <c r="CQY78" s="4305"/>
      <c r="CQZ78" s="4304"/>
      <c r="CRA78" s="4299"/>
      <c r="CRB78" s="4300"/>
      <c r="CRC78" s="4301"/>
      <c r="CRD78" s="4302"/>
      <c r="CRE78" s="4299"/>
      <c r="CRF78" s="2602"/>
      <c r="CRG78" s="4287"/>
      <c r="CRH78" s="4303"/>
      <c r="CRI78" s="4304"/>
      <c r="CRJ78" s="2603"/>
      <c r="CRK78" s="4305"/>
      <c r="CRL78" s="4306"/>
      <c r="CRM78" s="4305"/>
      <c r="CRN78" s="4306"/>
      <c r="CRO78" s="4299"/>
      <c r="CRP78" s="4300"/>
      <c r="CRQ78" s="4305"/>
      <c r="CRR78" s="4304"/>
      <c r="CRS78" s="4299"/>
      <c r="CRT78" s="4300"/>
      <c r="CRU78" s="4301"/>
      <c r="CRV78" s="4302"/>
      <c r="CRW78" s="4299"/>
      <c r="CRX78" s="2602"/>
      <c r="CRY78" s="4287"/>
      <c r="CRZ78" s="4303"/>
      <c r="CSA78" s="4304"/>
      <c r="CSB78" s="2603"/>
      <c r="CSC78" s="4305"/>
      <c r="CSD78" s="4306"/>
      <c r="CSE78" s="4305"/>
      <c r="CSF78" s="4306"/>
      <c r="CSG78" s="4299"/>
      <c r="CSH78" s="4300"/>
      <c r="CSI78" s="4305"/>
      <c r="CSJ78" s="4304"/>
      <c r="CSK78" s="4299"/>
      <c r="CSL78" s="4300"/>
      <c r="CSM78" s="4301"/>
      <c r="CSN78" s="4302"/>
      <c r="CSO78" s="4299"/>
      <c r="CSP78" s="2602"/>
      <c r="CSQ78" s="4287"/>
      <c r="CSR78" s="4303"/>
      <c r="CSS78" s="4304"/>
      <c r="CST78" s="2603"/>
      <c r="CSU78" s="4305"/>
      <c r="CSV78" s="4306"/>
      <c r="CSW78" s="4305"/>
      <c r="CSX78" s="4306"/>
      <c r="CSY78" s="4299"/>
      <c r="CSZ78" s="4300"/>
      <c r="CTA78" s="4305"/>
      <c r="CTB78" s="4304"/>
      <c r="CTC78" s="4299"/>
      <c r="CTD78" s="4300"/>
      <c r="CTE78" s="4301"/>
      <c r="CTF78" s="4302"/>
      <c r="CTG78" s="4299"/>
      <c r="CTH78" s="2602"/>
      <c r="CTI78" s="4287"/>
      <c r="CTJ78" s="4303"/>
      <c r="CTK78" s="4304"/>
      <c r="CTL78" s="2603"/>
      <c r="CTM78" s="4305"/>
      <c r="CTN78" s="4306"/>
      <c r="CTO78" s="4305"/>
      <c r="CTP78" s="4306"/>
      <c r="CTQ78" s="4299"/>
      <c r="CTR78" s="4300"/>
      <c r="CTS78" s="4305"/>
      <c r="CTT78" s="4304"/>
      <c r="CTU78" s="4299"/>
      <c r="CTV78" s="4300"/>
      <c r="CTW78" s="4301"/>
      <c r="CTX78" s="4302"/>
      <c r="CTY78" s="4299"/>
      <c r="CTZ78" s="2602"/>
      <c r="CUA78" s="4287"/>
      <c r="CUB78" s="4303"/>
      <c r="CUC78" s="4304"/>
      <c r="CUD78" s="2603"/>
      <c r="CUE78" s="4305"/>
      <c r="CUF78" s="4306"/>
      <c r="CUG78" s="4305"/>
      <c r="CUH78" s="4306"/>
      <c r="CUI78" s="4299"/>
      <c r="CUJ78" s="4300"/>
      <c r="CUK78" s="4305"/>
      <c r="CUL78" s="4304"/>
      <c r="CUM78" s="4299"/>
      <c r="CUN78" s="4300"/>
      <c r="CUO78" s="4301"/>
      <c r="CUP78" s="4302"/>
      <c r="CUQ78" s="4299"/>
      <c r="CUR78" s="2602"/>
      <c r="CUS78" s="4287"/>
      <c r="CUT78" s="4303"/>
      <c r="CUU78" s="4304"/>
      <c r="CUV78" s="2603"/>
      <c r="CUW78" s="4305"/>
      <c r="CUX78" s="4306"/>
      <c r="CUY78" s="4305"/>
      <c r="CUZ78" s="4306"/>
      <c r="CVA78" s="4299"/>
      <c r="CVB78" s="4300"/>
      <c r="CVC78" s="4305"/>
      <c r="CVD78" s="4304"/>
      <c r="CVE78" s="4299"/>
      <c r="CVF78" s="4300"/>
      <c r="CVG78" s="4301"/>
      <c r="CVH78" s="4302"/>
      <c r="CVI78" s="4299"/>
      <c r="CVJ78" s="2602"/>
      <c r="CVK78" s="4287"/>
      <c r="CVL78" s="4303"/>
      <c r="CVM78" s="4304"/>
      <c r="CVN78" s="2603"/>
      <c r="CVO78" s="4305"/>
      <c r="CVP78" s="4306"/>
      <c r="CVQ78" s="4305"/>
      <c r="CVR78" s="4306"/>
      <c r="CVS78" s="4299"/>
      <c r="CVT78" s="4300"/>
      <c r="CVU78" s="4305"/>
      <c r="CVV78" s="4304"/>
      <c r="CVW78" s="4299"/>
      <c r="CVX78" s="4300"/>
      <c r="CVY78" s="4301"/>
      <c r="CVZ78" s="4302"/>
      <c r="CWA78" s="4299"/>
      <c r="CWB78" s="2602"/>
      <c r="CWC78" s="4287"/>
      <c r="CWD78" s="4303"/>
      <c r="CWE78" s="4304"/>
      <c r="CWF78" s="2603"/>
      <c r="CWG78" s="4305"/>
      <c r="CWH78" s="4306"/>
      <c r="CWI78" s="4305"/>
      <c r="CWJ78" s="4306"/>
      <c r="CWK78" s="4299"/>
      <c r="CWL78" s="4300"/>
      <c r="CWM78" s="4305"/>
      <c r="CWN78" s="4304"/>
      <c r="CWO78" s="4299"/>
      <c r="CWP78" s="4300"/>
      <c r="CWQ78" s="4301"/>
      <c r="CWR78" s="4302"/>
      <c r="CWS78" s="4299"/>
      <c r="CWT78" s="2602"/>
      <c r="CWU78" s="4287"/>
      <c r="CWV78" s="4303"/>
      <c r="CWW78" s="4304"/>
      <c r="CWX78" s="2603"/>
      <c r="CWY78" s="4305"/>
      <c r="CWZ78" s="4306"/>
      <c r="CXA78" s="4305"/>
      <c r="CXB78" s="4306"/>
      <c r="CXC78" s="4299"/>
      <c r="CXD78" s="4300"/>
      <c r="CXE78" s="4305"/>
      <c r="CXF78" s="4304"/>
      <c r="CXG78" s="4299"/>
      <c r="CXH78" s="4300"/>
      <c r="CXI78" s="4301"/>
      <c r="CXJ78" s="4302"/>
      <c r="CXK78" s="4299"/>
      <c r="CXL78" s="2602"/>
      <c r="CXM78" s="4287"/>
      <c r="CXN78" s="4303"/>
      <c r="CXO78" s="4304"/>
      <c r="CXP78" s="2603"/>
      <c r="CXQ78" s="4305"/>
      <c r="CXR78" s="4306"/>
      <c r="CXS78" s="4305"/>
      <c r="CXT78" s="4306"/>
      <c r="CXU78" s="4299"/>
      <c r="CXV78" s="4300"/>
      <c r="CXW78" s="4305"/>
      <c r="CXX78" s="4304"/>
      <c r="CXY78" s="4299"/>
      <c r="CXZ78" s="4300"/>
      <c r="CYA78" s="4301"/>
      <c r="CYB78" s="4302"/>
      <c r="CYC78" s="4299"/>
      <c r="CYD78" s="2602"/>
      <c r="CYE78" s="4287"/>
      <c r="CYF78" s="4303"/>
      <c r="CYG78" s="4304"/>
      <c r="CYH78" s="2603"/>
      <c r="CYI78" s="4305"/>
      <c r="CYJ78" s="4306"/>
      <c r="CYK78" s="4305"/>
      <c r="CYL78" s="4306"/>
      <c r="CYM78" s="4299"/>
      <c r="CYN78" s="4300"/>
      <c r="CYO78" s="4305"/>
      <c r="CYP78" s="4304"/>
      <c r="CYQ78" s="4299"/>
      <c r="CYR78" s="4300"/>
      <c r="CYS78" s="4301"/>
      <c r="CYT78" s="4302"/>
      <c r="CYU78" s="4299"/>
      <c r="CYV78" s="2602"/>
      <c r="CYW78" s="4287"/>
      <c r="CYX78" s="4303"/>
      <c r="CYY78" s="4304"/>
      <c r="CYZ78" s="2603"/>
      <c r="CZA78" s="4305"/>
      <c r="CZB78" s="4306"/>
      <c r="CZC78" s="4305"/>
      <c r="CZD78" s="4306"/>
      <c r="CZE78" s="4299"/>
      <c r="CZF78" s="4300"/>
      <c r="CZG78" s="4305"/>
      <c r="CZH78" s="4304"/>
      <c r="CZI78" s="4299"/>
      <c r="CZJ78" s="4300"/>
      <c r="CZK78" s="4301"/>
      <c r="CZL78" s="4302"/>
      <c r="CZM78" s="4299"/>
      <c r="CZN78" s="2602"/>
      <c r="CZO78" s="4287"/>
      <c r="CZP78" s="4303"/>
      <c r="CZQ78" s="4304"/>
      <c r="CZR78" s="2603"/>
      <c r="CZS78" s="4305"/>
      <c r="CZT78" s="4306"/>
      <c r="CZU78" s="4305"/>
      <c r="CZV78" s="4306"/>
      <c r="CZW78" s="4299"/>
      <c r="CZX78" s="4300"/>
      <c r="CZY78" s="4305"/>
      <c r="CZZ78" s="4304"/>
      <c r="DAA78" s="4299"/>
      <c r="DAB78" s="4300"/>
      <c r="DAC78" s="4301"/>
      <c r="DAD78" s="4302"/>
      <c r="DAE78" s="4299"/>
      <c r="DAF78" s="2602"/>
      <c r="DAG78" s="4287"/>
      <c r="DAH78" s="4303"/>
      <c r="DAI78" s="4304"/>
      <c r="DAJ78" s="2603"/>
      <c r="DAK78" s="4305"/>
      <c r="DAL78" s="4306"/>
      <c r="DAM78" s="4305"/>
      <c r="DAN78" s="4306"/>
      <c r="DAO78" s="4299"/>
      <c r="DAP78" s="4300"/>
      <c r="DAQ78" s="4305"/>
      <c r="DAR78" s="4304"/>
      <c r="DAS78" s="4299"/>
      <c r="DAT78" s="4300"/>
      <c r="DAU78" s="4301"/>
      <c r="DAV78" s="4302"/>
      <c r="DAW78" s="4299"/>
      <c r="DAX78" s="2602"/>
      <c r="DAY78" s="4287"/>
      <c r="DAZ78" s="4303"/>
      <c r="DBA78" s="4304"/>
      <c r="DBB78" s="2603"/>
      <c r="DBC78" s="4305"/>
      <c r="DBD78" s="4306"/>
      <c r="DBE78" s="4305"/>
      <c r="DBF78" s="4306"/>
      <c r="DBG78" s="4299"/>
      <c r="DBH78" s="4300"/>
      <c r="DBI78" s="4305"/>
      <c r="DBJ78" s="4304"/>
      <c r="DBK78" s="4299"/>
      <c r="DBL78" s="4300"/>
      <c r="DBM78" s="4301"/>
      <c r="DBN78" s="4302"/>
      <c r="DBO78" s="4299"/>
      <c r="DBP78" s="2602"/>
      <c r="DBQ78" s="4287"/>
      <c r="DBR78" s="4303"/>
      <c r="DBS78" s="4304"/>
      <c r="DBT78" s="2603"/>
      <c r="DBU78" s="4305"/>
      <c r="DBV78" s="4306"/>
      <c r="DBW78" s="4305"/>
      <c r="DBX78" s="4306"/>
      <c r="DBY78" s="4299"/>
      <c r="DBZ78" s="4300"/>
      <c r="DCA78" s="4305"/>
      <c r="DCB78" s="4304"/>
      <c r="DCC78" s="4299"/>
      <c r="DCD78" s="4300"/>
      <c r="DCE78" s="4301"/>
      <c r="DCF78" s="4302"/>
      <c r="DCG78" s="4299"/>
      <c r="DCH78" s="2602"/>
      <c r="DCI78" s="4287"/>
      <c r="DCJ78" s="4303"/>
      <c r="DCK78" s="4304"/>
      <c r="DCL78" s="2603"/>
      <c r="DCM78" s="4305"/>
      <c r="DCN78" s="4306"/>
      <c r="DCO78" s="4305"/>
      <c r="DCP78" s="4306"/>
      <c r="DCQ78" s="4299"/>
      <c r="DCR78" s="4300"/>
      <c r="DCS78" s="4305"/>
      <c r="DCT78" s="4304"/>
      <c r="DCU78" s="4299"/>
      <c r="DCV78" s="4300"/>
      <c r="DCW78" s="4301"/>
      <c r="DCX78" s="4302"/>
      <c r="DCY78" s="4299"/>
      <c r="DCZ78" s="2602"/>
      <c r="DDA78" s="4287"/>
      <c r="DDB78" s="4303"/>
      <c r="DDC78" s="4304"/>
      <c r="DDD78" s="2603"/>
      <c r="DDE78" s="4305"/>
      <c r="DDF78" s="4306"/>
      <c r="DDG78" s="4305"/>
      <c r="DDH78" s="4306"/>
      <c r="DDI78" s="4299"/>
      <c r="DDJ78" s="4300"/>
      <c r="DDK78" s="4305"/>
      <c r="DDL78" s="4304"/>
      <c r="DDM78" s="4299"/>
      <c r="DDN78" s="4300"/>
      <c r="DDO78" s="4301"/>
      <c r="DDP78" s="4302"/>
      <c r="DDQ78" s="4299"/>
      <c r="DDR78" s="2602"/>
      <c r="DDS78" s="4287"/>
      <c r="DDT78" s="4303"/>
      <c r="DDU78" s="4304"/>
      <c r="DDV78" s="2603"/>
      <c r="DDW78" s="4305"/>
      <c r="DDX78" s="4306"/>
      <c r="DDY78" s="4305"/>
      <c r="DDZ78" s="4306"/>
      <c r="DEA78" s="4299"/>
      <c r="DEB78" s="4300"/>
      <c r="DEC78" s="4305"/>
      <c r="DED78" s="4304"/>
      <c r="DEE78" s="4299"/>
      <c r="DEF78" s="4300"/>
      <c r="DEG78" s="4301"/>
      <c r="DEH78" s="4302"/>
      <c r="DEI78" s="4299"/>
      <c r="DEJ78" s="2602"/>
      <c r="DEK78" s="4287"/>
      <c r="DEL78" s="4303"/>
      <c r="DEM78" s="4304"/>
      <c r="DEN78" s="2603"/>
      <c r="DEO78" s="4305"/>
      <c r="DEP78" s="4306"/>
      <c r="DEQ78" s="4305"/>
      <c r="DER78" s="4306"/>
      <c r="DES78" s="4299"/>
      <c r="DET78" s="4300"/>
      <c r="DEU78" s="4305"/>
      <c r="DEV78" s="4304"/>
      <c r="DEW78" s="4299"/>
      <c r="DEX78" s="4300"/>
      <c r="DEY78" s="4301"/>
      <c r="DEZ78" s="4302"/>
      <c r="DFA78" s="4299"/>
      <c r="DFB78" s="2602"/>
      <c r="DFC78" s="4287"/>
      <c r="DFD78" s="4303"/>
      <c r="DFE78" s="4304"/>
      <c r="DFF78" s="2603"/>
      <c r="DFG78" s="4305"/>
      <c r="DFH78" s="4306"/>
      <c r="DFI78" s="4305"/>
      <c r="DFJ78" s="4306"/>
      <c r="DFK78" s="4299"/>
      <c r="DFL78" s="4300"/>
      <c r="DFM78" s="4305"/>
      <c r="DFN78" s="4304"/>
      <c r="DFO78" s="4299"/>
      <c r="DFP78" s="4300"/>
      <c r="DFQ78" s="4301"/>
      <c r="DFR78" s="4302"/>
      <c r="DFS78" s="4299"/>
      <c r="DFT78" s="2602"/>
      <c r="DFU78" s="4287"/>
      <c r="DFV78" s="4303"/>
      <c r="DFW78" s="4304"/>
      <c r="DFX78" s="2603"/>
      <c r="DFY78" s="4305"/>
      <c r="DFZ78" s="4306"/>
      <c r="DGA78" s="4305"/>
      <c r="DGB78" s="4306"/>
      <c r="DGC78" s="4299"/>
      <c r="DGD78" s="4300"/>
      <c r="DGE78" s="4305"/>
      <c r="DGF78" s="4304"/>
      <c r="DGG78" s="4299"/>
      <c r="DGH78" s="4300"/>
      <c r="DGI78" s="4301"/>
      <c r="DGJ78" s="4302"/>
      <c r="DGK78" s="4299"/>
      <c r="DGL78" s="2602"/>
      <c r="DGM78" s="4287"/>
      <c r="DGN78" s="4303"/>
      <c r="DGO78" s="4304"/>
      <c r="DGP78" s="2603"/>
      <c r="DGQ78" s="4305"/>
      <c r="DGR78" s="4306"/>
      <c r="DGS78" s="4305"/>
      <c r="DGT78" s="4306"/>
      <c r="DGU78" s="4299"/>
      <c r="DGV78" s="4300"/>
      <c r="DGW78" s="4305"/>
      <c r="DGX78" s="4304"/>
      <c r="DGY78" s="4299"/>
      <c r="DGZ78" s="4300"/>
      <c r="DHA78" s="4301"/>
      <c r="DHB78" s="4302"/>
      <c r="DHC78" s="4299"/>
      <c r="DHD78" s="2602"/>
      <c r="DHE78" s="4287"/>
      <c r="DHF78" s="4303"/>
      <c r="DHG78" s="4304"/>
      <c r="DHH78" s="2603"/>
      <c r="DHI78" s="4305"/>
      <c r="DHJ78" s="4306"/>
      <c r="DHK78" s="4305"/>
      <c r="DHL78" s="4306"/>
      <c r="DHM78" s="4299"/>
      <c r="DHN78" s="4300"/>
      <c r="DHO78" s="4305"/>
      <c r="DHP78" s="4304"/>
      <c r="DHQ78" s="4299"/>
      <c r="DHR78" s="4300"/>
      <c r="DHS78" s="4301"/>
      <c r="DHT78" s="4302"/>
      <c r="DHU78" s="4299"/>
      <c r="DHV78" s="2602"/>
      <c r="DHW78" s="4287"/>
      <c r="DHX78" s="4303"/>
      <c r="DHY78" s="4304"/>
      <c r="DHZ78" s="2603"/>
      <c r="DIA78" s="4305"/>
      <c r="DIB78" s="4306"/>
      <c r="DIC78" s="4305"/>
      <c r="DID78" s="4306"/>
      <c r="DIE78" s="4299"/>
      <c r="DIF78" s="4300"/>
      <c r="DIG78" s="4305"/>
      <c r="DIH78" s="4304"/>
      <c r="DII78" s="4299"/>
      <c r="DIJ78" s="4300"/>
      <c r="DIK78" s="4301"/>
      <c r="DIL78" s="4302"/>
      <c r="DIM78" s="4299"/>
      <c r="DIN78" s="2602"/>
      <c r="DIO78" s="4287"/>
      <c r="DIP78" s="4303"/>
      <c r="DIQ78" s="4304"/>
      <c r="DIR78" s="2603"/>
      <c r="DIS78" s="4305"/>
      <c r="DIT78" s="4306"/>
      <c r="DIU78" s="4305"/>
      <c r="DIV78" s="4306"/>
      <c r="DIW78" s="4299"/>
      <c r="DIX78" s="4300"/>
      <c r="DIY78" s="4305"/>
      <c r="DIZ78" s="4304"/>
      <c r="DJA78" s="4299"/>
      <c r="DJB78" s="4300"/>
      <c r="DJC78" s="4301"/>
      <c r="DJD78" s="4302"/>
      <c r="DJE78" s="4299"/>
      <c r="DJF78" s="2602"/>
      <c r="DJG78" s="4287"/>
      <c r="DJH78" s="4303"/>
      <c r="DJI78" s="4304"/>
      <c r="DJJ78" s="2603"/>
      <c r="DJK78" s="4305"/>
      <c r="DJL78" s="4306"/>
      <c r="DJM78" s="4305"/>
      <c r="DJN78" s="4306"/>
      <c r="DJO78" s="4299"/>
      <c r="DJP78" s="4300"/>
      <c r="DJQ78" s="4305"/>
      <c r="DJR78" s="4304"/>
      <c r="DJS78" s="4299"/>
      <c r="DJT78" s="4300"/>
      <c r="DJU78" s="4301"/>
      <c r="DJV78" s="4302"/>
      <c r="DJW78" s="4299"/>
      <c r="DJX78" s="2602"/>
      <c r="DJY78" s="4287"/>
      <c r="DJZ78" s="4303"/>
      <c r="DKA78" s="4304"/>
      <c r="DKB78" s="2603"/>
      <c r="DKC78" s="4305"/>
      <c r="DKD78" s="4306"/>
      <c r="DKE78" s="4305"/>
      <c r="DKF78" s="4306"/>
      <c r="DKG78" s="4299"/>
      <c r="DKH78" s="4300"/>
      <c r="DKI78" s="4305"/>
      <c r="DKJ78" s="4304"/>
      <c r="DKK78" s="4299"/>
      <c r="DKL78" s="4300"/>
      <c r="DKM78" s="4301"/>
      <c r="DKN78" s="4302"/>
      <c r="DKO78" s="4299"/>
      <c r="DKP78" s="2602"/>
      <c r="DKQ78" s="4287"/>
      <c r="DKR78" s="4303"/>
      <c r="DKS78" s="4304"/>
      <c r="DKT78" s="2603"/>
      <c r="DKU78" s="4305"/>
      <c r="DKV78" s="4306"/>
      <c r="DKW78" s="4305"/>
      <c r="DKX78" s="4306"/>
      <c r="DKY78" s="4299"/>
      <c r="DKZ78" s="4300"/>
      <c r="DLA78" s="4305"/>
      <c r="DLB78" s="4304"/>
      <c r="DLC78" s="4299"/>
      <c r="DLD78" s="4300"/>
      <c r="DLE78" s="4301"/>
      <c r="DLF78" s="4302"/>
      <c r="DLG78" s="4299"/>
      <c r="DLH78" s="2602"/>
      <c r="DLI78" s="4287"/>
      <c r="DLJ78" s="4303"/>
      <c r="DLK78" s="4304"/>
      <c r="DLL78" s="2603"/>
      <c r="DLM78" s="4305"/>
      <c r="DLN78" s="4306"/>
      <c r="DLO78" s="4305"/>
      <c r="DLP78" s="4306"/>
      <c r="DLQ78" s="4299"/>
      <c r="DLR78" s="4300"/>
      <c r="DLS78" s="4305"/>
      <c r="DLT78" s="4304"/>
      <c r="DLU78" s="4299"/>
      <c r="DLV78" s="4300"/>
      <c r="DLW78" s="4301"/>
      <c r="DLX78" s="4302"/>
      <c r="DLY78" s="4299"/>
      <c r="DLZ78" s="2602"/>
      <c r="DMA78" s="4287"/>
      <c r="DMB78" s="4303"/>
      <c r="DMC78" s="4304"/>
      <c r="DMD78" s="2603"/>
      <c r="DME78" s="4305"/>
      <c r="DMF78" s="4306"/>
      <c r="DMG78" s="4305"/>
      <c r="DMH78" s="4306"/>
      <c r="DMI78" s="4299"/>
      <c r="DMJ78" s="4300"/>
      <c r="DMK78" s="4305"/>
      <c r="DML78" s="4304"/>
      <c r="DMM78" s="4299"/>
      <c r="DMN78" s="4300"/>
      <c r="DMO78" s="4301"/>
      <c r="DMP78" s="4302"/>
      <c r="DMQ78" s="4299"/>
      <c r="DMR78" s="2602"/>
      <c r="DMS78" s="4287"/>
      <c r="DMT78" s="4303"/>
      <c r="DMU78" s="4304"/>
      <c r="DMV78" s="2603"/>
      <c r="DMW78" s="4305"/>
      <c r="DMX78" s="4306"/>
      <c r="DMY78" s="4305"/>
      <c r="DMZ78" s="4306"/>
      <c r="DNA78" s="4299"/>
      <c r="DNB78" s="4300"/>
      <c r="DNC78" s="4305"/>
      <c r="DND78" s="4304"/>
      <c r="DNE78" s="4299"/>
      <c r="DNF78" s="4300"/>
      <c r="DNG78" s="4301"/>
      <c r="DNH78" s="4302"/>
      <c r="DNI78" s="4299"/>
      <c r="DNJ78" s="2602"/>
      <c r="DNK78" s="4287"/>
      <c r="DNL78" s="4303"/>
      <c r="DNM78" s="4304"/>
      <c r="DNN78" s="2603"/>
      <c r="DNO78" s="4305"/>
      <c r="DNP78" s="4306"/>
      <c r="DNQ78" s="4305"/>
      <c r="DNR78" s="4306"/>
      <c r="DNS78" s="4299"/>
      <c r="DNT78" s="4300"/>
      <c r="DNU78" s="4305"/>
      <c r="DNV78" s="4304"/>
      <c r="DNW78" s="4299"/>
      <c r="DNX78" s="4300"/>
      <c r="DNY78" s="4301"/>
      <c r="DNZ78" s="4302"/>
      <c r="DOA78" s="4299"/>
      <c r="DOB78" s="2602"/>
      <c r="DOC78" s="4287"/>
      <c r="DOD78" s="4303"/>
      <c r="DOE78" s="4304"/>
      <c r="DOF78" s="2603"/>
      <c r="DOG78" s="4305"/>
      <c r="DOH78" s="4306"/>
      <c r="DOI78" s="4305"/>
      <c r="DOJ78" s="4306"/>
      <c r="DOK78" s="4299"/>
      <c r="DOL78" s="4300"/>
      <c r="DOM78" s="4305"/>
      <c r="DON78" s="4304"/>
      <c r="DOO78" s="4299"/>
      <c r="DOP78" s="4300"/>
      <c r="DOQ78" s="4301"/>
      <c r="DOR78" s="4302"/>
      <c r="DOS78" s="4299"/>
      <c r="DOT78" s="2602"/>
      <c r="DOU78" s="4287"/>
      <c r="DOV78" s="4303"/>
      <c r="DOW78" s="4304"/>
      <c r="DOX78" s="2603"/>
      <c r="DOY78" s="4305"/>
      <c r="DOZ78" s="4306"/>
      <c r="DPA78" s="4305"/>
      <c r="DPB78" s="4306"/>
      <c r="DPC78" s="4299"/>
      <c r="DPD78" s="4300"/>
      <c r="DPE78" s="4305"/>
      <c r="DPF78" s="4304"/>
      <c r="DPG78" s="4299"/>
      <c r="DPH78" s="4300"/>
      <c r="DPI78" s="4301"/>
      <c r="DPJ78" s="4302"/>
      <c r="DPK78" s="4299"/>
      <c r="DPL78" s="2602"/>
      <c r="DPM78" s="4287"/>
      <c r="DPN78" s="4303"/>
      <c r="DPO78" s="4304"/>
      <c r="DPP78" s="2603"/>
      <c r="DPQ78" s="4305"/>
      <c r="DPR78" s="4306"/>
      <c r="DPS78" s="4305"/>
      <c r="DPT78" s="4306"/>
      <c r="DPU78" s="4299"/>
      <c r="DPV78" s="4300"/>
      <c r="DPW78" s="4305"/>
      <c r="DPX78" s="4304"/>
      <c r="DPY78" s="4299"/>
      <c r="DPZ78" s="4300"/>
      <c r="DQA78" s="4301"/>
      <c r="DQB78" s="4302"/>
      <c r="DQC78" s="4299"/>
      <c r="DQD78" s="2602"/>
      <c r="DQE78" s="4287"/>
      <c r="DQF78" s="4303"/>
      <c r="DQG78" s="4304"/>
      <c r="DQH78" s="2603"/>
      <c r="DQI78" s="4305"/>
      <c r="DQJ78" s="4306"/>
      <c r="DQK78" s="4305"/>
      <c r="DQL78" s="4306"/>
      <c r="DQM78" s="4299"/>
      <c r="DQN78" s="4300"/>
      <c r="DQO78" s="4305"/>
      <c r="DQP78" s="4304"/>
      <c r="DQQ78" s="4299"/>
      <c r="DQR78" s="4300"/>
      <c r="DQS78" s="4301"/>
      <c r="DQT78" s="4302"/>
      <c r="DQU78" s="4299"/>
      <c r="DQV78" s="2602"/>
      <c r="DQW78" s="4287"/>
      <c r="DQX78" s="4303"/>
      <c r="DQY78" s="4304"/>
      <c r="DQZ78" s="2603"/>
      <c r="DRA78" s="4305"/>
      <c r="DRB78" s="4306"/>
      <c r="DRC78" s="4305"/>
      <c r="DRD78" s="4306"/>
      <c r="DRE78" s="4299"/>
      <c r="DRF78" s="4300"/>
      <c r="DRG78" s="4305"/>
      <c r="DRH78" s="4304"/>
      <c r="DRI78" s="4299"/>
      <c r="DRJ78" s="4300"/>
      <c r="DRK78" s="4301"/>
      <c r="DRL78" s="4302"/>
      <c r="DRM78" s="4299"/>
      <c r="DRN78" s="2602"/>
      <c r="DRO78" s="4287"/>
      <c r="DRP78" s="4303"/>
      <c r="DRQ78" s="4304"/>
      <c r="DRR78" s="2603"/>
      <c r="DRS78" s="4305"/>
      <c r="DRT78" s="4306"/>
      <c r="DRU78" s="4305"/>
      <c r="DRV78" s="4306"/>
      <c r="DRW78" s="4299"/>
      <c r="DRX78" s="4300"/>
      <c r="DRY78" s="4305"/>
      <c r="DRZ78" s="4304"/>
      <c r="DSA78" s="4299"/>
      <c r="DSB78" s="4300"/>
      <c r="DSC78" s="4301"/>
      <c r="DSD78" s="4302"/>
      <c r="DSE78" s="4299"/>
      <c r="DSF78" s="2602"/>
      <c r="DSG78" s="4287"/>
      <c r="DSH78" s="4303"/>
      <c r="DSI78" s="4304"/>
      <c r="DSJ78" s="2603"/>
      <c r="DSK78" s="4305"/>
      <c r="DSL78" s="4306"/>
      <c r="DSM78" s="4305"/>
      <c r="DSN78" s="4306"/>
      <c r="DSO78" s="4299"/>
      <c r="DSP78" s="4300"/>
      <c r="DSQ78" s="4305"/>
      <c r="DSR78" s="4304"/>
      <c r="DSS78" s="4299"/>
      <c r="DST78" s="4300"/>
      <c r="DSU78" s="4301"/>
      <c r="DSV78" s="4302"/>
      <c r="DSW78" s="4299"/>
      <c r="DSX78" s="2602"/>
      <c r="DSY78" s="4287"/>
      <c r="DSZ78" s="4303"/>
      <c r="DTA78" s="4304"/>
      <c r="DTB78" s="2603"/>
      <c r="DTC78" s="4305"/>
      <c r="DTD78" s="4306"/>
      <c r="DTE78" s="4305"/>
      <c r="DTF78" s="4306"/>
      <c r="DTG78" s="4299"/>
      <c r="DTH78" s="4300"/>
      <c r="DTI78" s="4305"/>
      <c r="DTJ78" s="4304"/>
      <c r="DTK78" s="4299"/>
      <c r="DTL78" s="4300"/>
      <c r="DTM78" s="4301"/>
      <c r="DTN78" s="4302"/>
      <c r="DTO78" s="4299"/>
      <c r="DTP78" s="2602"/>
      <c r="DTQ78" s="4287"/>
      <c r="DTR78" s="4303"/>
      <c r="DTS78" s="4304"/>
      <c r="DTT78" s="2603"/>
      <c r="DTU78" s="4305"/>
      <c r="DTV78" s="4306"/>
      <c r="DTW78" s="4305"/>
      <c r="DTX78" s="4306"/>
      <c r="DTY78" s="4299"/>
      <c r="DTZ78" s="4300"/>
      <c r="DUA78" s="4305"/>
      <c r="DUB78" s="4304"/>
      <c r="DUC78" s="4299"/>
      <c r="DUD78" s="4300"/>
      <c r="DUE78" s="4301"/>
      <c r="DUF78" s="4302"/>
      <c r="DUG78" s="4299"/>
      <c r="DUH78" s="2602"/>
      <c r="DUI78" s="4287"/>
      <c r="DUJ78" s="4303"/>
      <c r="DUK78" s="4304"/>
      <c r="DUL78" s="2603"/>
      <c r="DUM78" s="4305"/>
      <c r="DUN78" s="4306"/>
      <c r="DUO78" s="4305"/>
      <c r="DUP78" s="4306"/>
      <c r="DUQ78" s="4299"/>
      <c r="DUR78" s="4300"/>
      <c r="DUS78" s="4305"/>
      <c r="DUT78" s="4304"/>
      <c r="DUU78" s="4299"/>
      <c r="DUV78" s="4300"/>
      <c r="DUW78" s="4301"/>
      <c r="DUX78" s="4302"/>
      <c r="DUY78" s="4299"/>
      <c r="DUZ78" s="2602"/>
      <c r="DVA78" s="4287"/>
      <c r="DVB78" s="4303"/>
      <c r="DVC78" s="4304"/>
      <c r="DVD78" s="2603"/>
      <c r="DVE78" s="4305"/>
      <c r="DVF78" s="4306"/>
      <c r="DVG78" s="4305"/>
      <c r="DVH78" s="4306"/>
      <c r="DVI78" s="4299"/>
      <c r="DVJ78" s="4300"/>
      <c r="DVK78" s="4305"/>
      <c r="DVL78" s="4304"/>
      <c r="DVM78" s="4299"/>
      <c r="DVN78" s="4300"/>
      <c r="DVO78" s="4301"/>
      <c r="DVP78" s="4302"/>
      <c r="DVQ78" s="4299"/>
      <c r="DVR78" s="2602"/>
      <c r="DVS78" s="4287"/>
      <c r="DVT78" s="4303"/>
      <c r="DVU78" s="4304"/>
      <c r="DVV78" s="2603"/>
      <c r="DVW78" s="4305"/>
      <c r="DVX78" s="4306"/>
      <c r="DVY78" s="4305"/>
      <c r="DVZ78" s="4306"/>
      <c r="DWA78" s="4299"/>
      <c r="DWB78" s="4300"/>
      <c r="DWC78" s="4305"/>
      <c r="DWD78" s="4304"/>
      <c r="DWE78" s="4299"/>
      <c r="DWF78" s="4300"/>
      <c r="DWG78" s="4301"/>
      <c r="DWH78" s="4302"/>
      <c r="DWI78" s="4299"/>
      <c r="DWJ78" s="2602"/>
      <c r="DWK78" s="4287"/>
      <c r="DWL78" s="4303"/>
      <c r="DWM78" s="4304"/>
      <c r="DWN78" s="2603"/>
      <c r="DWO78" s="4305"/>
      <c r="DWP78" s="4306"/>
      <c r="DWQ78" s="4305"/>
      <c r="DWR78" s="4306"/>
      <c r="DWS78" s="4299"/>
      <c r="DWT78" s="4300"/>
      <c r="DWU78" s="4305"/>
      <c r="DWV78" s="4304"/>
      <c r="DWW78" s="4299"/>
      <c r="DWX78" s="4300"/>
      <c r="DWY78" s="4301"/>
      <c r="DWZ78" s="4302"/>
      <c r="DXA78" s="4299"/>
      <c r="DXB78" s="2602"/>
      <c r="DXC78" s="4287"/>
      <c r="DXD78" s="4303"/>
      <c r="DXE78" s="4304"/>
      <c r="DXF78" s="2603"/>
      <c r="DXG78" s="4305"/>
      <c r="DXH78" s="4306"/>
      <c r="DXI78" s="4305"/>
      <c r="DXJ78" s="4306"/>
      <c r="DXK78" s="4299"/>
      <c r="DXL78" s="4300"/>
      <c r="DXM78" s="4305"/>
      <c r="DXN78" s="4304"/>
      <c r="DXO78" s="4299"/>
      <c r="DXP78" s="4300"/>
      <c r="DXQ78" s="4301"/>
      <c r="DXR78" s="4302"/>
      <c r="DXS78" s="4299"/>
      <c r="DXT78" s="2602"/>
      <c r="DXU78" s="4287"/>
      <c r="DXV78" s="4303"/>
      <c r="DXW78" s="4304"/>
      <c r="DXX78" s="2603"/>
      <c r="DXY78" s="4305"/>
      <c r="DXZ78" s="4306"/>
      <c r="DYA78" s="4305"/>
      <c r="DYB78" s="4306"/>
      <c r="DYC78" s="4299"/>
      <c r="DYD78" s="4300"/>
      <c r="DYE78" s="4305"/>
      <c r="DYF78" s="4304"/>
      <c r="DYG78" s="4299"/>
      <c r="DYH78" s="4300"/>
      <c r="DYI78" s="4301"/>
      <c r="DYJ78" s="4302"/>
      <c r="DYK78" s="4299"/>
      <c r="DYL78" s="2602"/>
      <c r="DYM78" s="4287"/>
      <c r="DYN78" s="4303"/>
      <c r="DYO78" s="4304"/>
      <c r="DYP78" s="2603"/>
      <c r="DYQ78" s="4305"/>
      <c r="DYR78" s="4306"/>
      <c r="DYS78" s="4305"/>
      <c r="DYT78" s="4306"/>
      <c r="DYU78" s="4299"/>
      <c r="DYV78" s="4300"/>
      <c r="DYW78" s="4305"/>
      <c r="DYX78" s="4304"/>
      <c r="DYY78" s="4299"/>
      <c r="DYZ78" s="4300"/>
      <c r="DZA78" s="4301"/>
      <c r="DZB78" s="4302"/>
      <c r="DZC78" s="4299"/>
      <c r="DZD78" s="2602"/>
      <c r="DZE78" s="4287"/>
      <c r="DZF78" s="4303"/>
      <c r="DZG78" s="4304"/>
      <c r="DZH78" s="2603"/>
      <c r="DZI78" s="4305"/>
      <c r="DZJ78" s="4306"/>
      <c r="DZK78" s="4305"/>
      <c r="DZL78" s="4306"/>
      <c r="DZM78" s="4299"/>
      <c r="DZN78" s="4300"/>
      <c r="DZO78" s="4305"/>
      <c r="DZP78" s="4304"/>
      <c r="DZQ78" s="4299"/>
      <c r="DZR78" s="4300"/>
      <c r="DZS78" s="4301"/>
      <c r="DZT78" s="4302"/>
      <c r="DZU78" s="4299"/>
      <c r="DZV78" s="2602"/>
      <c r="DZW78" s="4287"/>
      <c r="DZX78" s="4303"/>
      <c r="DZY78" s="4304"/>
      <c r="DZZ78" s="2603"/>
      <c r="EAA78" s="4305"/>
      <c r="EAB78" s="4306"/>
      <c r="EAC78" s="4305"/>
      <c r="EAD78" s="4306"/>
      <c r="EAE78" s="4299"/>
      <c r="EAF78" s="4300"/>
      <c r="EAG78" s="4305"/>
      <c r="EAH78" s="4304"/>
      <c r="EAI78" s="4299"/>
      <c r="EAJ78" s="4300"/>
      <c r="EAK78" s="4301"/>
      <c r="EAL78" s="4302"/>
      <c r="EAM78" s="4299"/>
      <c r="EAN78" s="2602"/>
      <c r="EAO78" s="4287"/>
      <c r="EAP78" s="4303"/>
      <c r="EAQ78" s="4304"/>
      <c r="EAR78" s="2603"/>
      <c r="EAS78" s="4305"/>
      <c r="EAT78" s="4306"/>
      <c r="EAU78" s="4305"/>
      <c r="EAV78" s="4306"/>
      <c r="EAW78" s="4299"/>
      <c r="EAX78" s="4300"/>
      <c r="EAY78" s="4305"/>
      <c r="EAZ78" s="4304"/>
      <c r="EBA78" s="4299"/>
      <c r="EBB78" s="4300"/>
      <c r="EBC78" s="4301"/>
      <c r="EBD78" s="4302"/>
      <c r="EBE78" s="4299"/>
      <c r="EBF78" s="2602"/>
      <c r="EBG78" s="4287"/>
      <c r="EBH78" s="4303"/>
      <c r="EBI78" s="4304"/>
      <c r="EBJ78" s="2603"/>
      <c r="EBK78" s="4305"/>
      <c r="EBL78" s="4306"/>
      <c r="EBM78" s="4305"/>
      <c r="EBN78" s="4306"/>
      <c r="EBO78" s="4299"/>
      <c r="EBP78" s="4300"/>
      <c r="EBQ78" s="4305"/>
      <c r="EBR78" s="4304"/>
      <c r="EBS78" s="4299"/>
      <c r="EBT78" s="4300"/>
      <c r="EBU78" s="4301"/>
      <c r="EBV78" s="4302"/>
      <c r="EBW78" s="4299"/>
      <c r="EBX78" s="2602"/>
      <c r="EBY78" s="4287"/>
      <c r="EBZ78" s="4303"/>
      <c r="ECA78" s="4304"/>
      <c r="ECB78" s="2603"/>
      <c r="ECC78" s="4305"/>
      <c r="ECD78" s="4306"/>
      <c r="ECE78" s="4305"/>
      <c r="ECF78" s="4306"/>
      <c r="ECG78" s="4299"/>
      <c r="ECH78" s="4300"/>
      <c r="ECI78" s="4305"/>
      <c r="ECJ78" s="4304"/>
      <c r="ECK78" s="4299"/>
      <c r="ECL78" s="4300"/>
      <c r="ECM78" s="4301"/>
      <c r="ECN78" s="4302"/>
      <c r="ECO78" s="4299"/>
      <c r="ECP78" s="2602"/>
      <c r="ECQ78" s="4287"/>
      <c r="ECR78" s="4303"/>
      <c r="ECS78" s="4304"/>
      <c r="ECT78" s="2603"/>
      <c r="ECU78" s="4305"/>
      <c r="ECV78" s="4306"/>
      <c r="ECW78" s="4305"/>
      <c r="ECX78" s="4306"/>
      <c r="ECY78" s="4299"/>
      <c r="ECZ78" s="4300"/>
      <c r="EDA78" s="4305"/>
      <c r="EDB78" s="4304"/>
      <c r="EDC78" s="4299"/>
      <c r="EDD78" s="4300"/>
      <c r="EDE78" s="4301"/>
      <c r="EDF78" s="4302"/>
      <c r="EDG78" s="4299"/>
      <c r="EDH78" s="2602"/>
      <c r="EDI78" s="4287"/>
      <c r="EDJ78" s="4303"/>
      <c r="EDK78" s="4304"/>
      <c r="EDL78" s="2603"/>
      <c r="EDM78" s="4305"/>
      <c r="EDN78" s="4306"/>
      <c r="EDO78" s="4305"/>
      <c r="EDP78" s="4306"/>
      <c r="EDQ78" s="4299"/>
      <c r="EDR78" s="4300"/>
      <c r="EDS78" s="4305"/>
      <c r="EDT78" s="4304"/>
      <c r="EDU78" s="4299"/>
      <c r="EDV78" s="4300"/>
      <c r="EDW78" s="4301"/>
      <c r="EDX78" s="4302"/>
      <c r="EDY78" s="4299"/>
      <c r="EDZ78" s="2602"/>
      <c r="EEA78" s="4287"/>
      <c r="EEB78" s="4303"/>
      <c r="EEC78" s="4304"/>
      <c r="EED78" s="2603"/>
      <c r="EEE78" s="4305"/>
      <c r="EEF78" s="4306"/>
      <c r="EEG78" s="4305"/>
      <c r="EEH78" s="4306"/>
      <c r="EEI78" s="4299"/>
      <c r="EEJ78" s="4300"/>
      <c r="EEK78" s="4305"/>
      <c r="EEL78" s="4304"/>
      <c r="EEM78" s="4299"/>
      <c r="EEN78" s="4300"/>
      <c r="EEO78" s="4301"/>
      <c r="EEP78" s="4302"/>
      <c r="EEQ78" s="4299"/>
      <c r="EER78" s="2602"/>
      <c r="EES78" s="4287"/>
      <c r="EET78" s="4303"/>
      <c r="EEU78" s="4304"/>
      <c r="EEV78" s="2603"/>
      <c r="EEW78" s="4305"/>
      <c r="EEX78" s="4306"/>
      <c r="EEY78" s="4305"/>
      <c r="EEZ78" s="4306"/>
      <c r="EFA78" s="4299"/>
      <c r="EFB78" s="4300"/>
      <c r="EFC78" s="4305"/>
      <c r="EFD78" s="4304"/>
      <c r="EFE78" s="4299"/>
      <c r="EFF78" s="4300"/>
      <c r="EFG78" s="4301"/>
      <c r="EFH78" s="4302"/>
      <c r="EFI78" s="4299"/>
      <c r="EFJ78" s="2602"/>
      <c r="EFK78" s="4287"/>
      <c r="EFL78" s="4303"/>
      <c r="EFM78" s="4304"/>
      <c r="EFN78" s="2603"/>
      <c r="EFO78" s="4305"/>
      <c r="EFP78" s="4306"/>
      <c r="EFQ78" s="4305"/>
      <c r="EFR78" s="4306"/>
      <c r="EFS78" s="4299"/>
      <c r="EFT78" s="4300"/>
      <c r="EFU78" s="4305"/>
      <c r="EFV78" s="4304"/>
      <c r="EFW78" s="4299"/>
      <c r="EFX78" s="4300"/>
      <c r="EFY78" s="4301"/>
      <c r="EFZ78" s="4302"/>
      <c r="EGA78" s="4299"/>
      <c r="EGB78" s="2602"/>
      <c r="EGC78" s="4287"/>
      <c r="EGD78" s="4303"/>
      <c r="EGE78" s="4304"/>
      <c r="EGF78" s="2603"/>
      <c r="EGG78" s="4305"/>
      <c r="EGH78" s="4306"/>
      <c r="EGI78" s="4305"/>
      <c r="EGJ78" s="4306"/>
      <c r="EGK78" s="4299"/>
      <c r="EGL78" s="4300"/>
      <c r="EGM78" s="4305"/>
      <c r="EGN78" s="4304"/>
      <c r="EGO78" s="4299"/>
      <c r="EGP78" s="4300"/>
      <c r="EGQ78" s="4301"/>
      <c r="EGR78" s="4302"/>
      <c r="EGS78" s="4299"/>
      <c r="EGT78" s="2602"/>
      <c r="EGU78" s="4287"/>
      <c r="EGV78" s="4303"/>
      <c r="EGW78" s="4304"/>
      <c r="EGX78" s="2603"/>
      <c r="EGY78" s="4305"/>
      <c r="EGZ78" s="4306"/>
      <c r="EHA78" s="4305"/>
      <c r="EHB78" s="4306"/>
      <c r="EHC78" s="4299"/>
      <c r="EHD78" s="4300"/>
      <c r="EHE78" s="4305"/>
      <c r="EHF78" s="4304"/>
      <c r="EHG78" s="4299"/>
      <c r="EHH78" s="4300"/>
      <c r="EHI78" s="4301"/>
      <c r="EHJ78" s="4302"/>
      <c r="EHK78" s="4299"/>
      <c r="EHL78" s="2602"/>
      <c r="EHM78" s="4287"/>
      <c r="EHN78" s="4303"/>
      <c r="EHO78" s="4304"/>
      <c r="EHP78" s="2603"/>
      <c r="EHQ78" s="4305"/>
      <c r="EHR78" s="4306"/>
      <c r="EHS78" s="4305"/>
      <c r="EHT78" s="4306"/>
      <c r="EHU78" s="4299"/>
      <c r="EHV78" s="4300"/>
      <c r="EHW78" s="4305"/>
      <c r="EHX78" s="4304"/>
      <c r="EHY78" s="4299"/>
      <c r="EHZ78" s="4300"/>
      <c r="EIA78" s="4301"/>
      <c r="EIB78" s="4302"/>
      <c r="EIC78" s="4299"/>
      <c r="EID78" s="2602"/>
      <c r="EIE78" s="4287"/>
      <c r="EIF78" s="4303"/>
      <c r="EIG78" s="4304"/>
      <c r="EIH78" s="2603"/>
      <c r="EII78" s="4305"/>
      <c r="EIJ78" s="4306"/>
      <c r="EIK78" s="4305"/>
      <c r="EIL78" s="4306"/>
      <c r="EIM78" s="4299"/>
      <c r="EIN78" s="4300"/>
      <c r="EIO78" s="4305"/>
      <c r="EIP78" s="4304"/>
      <c r="EIQ78" s="4299"/>
      <c r="EIR78" s="4300"/>
      <c r="EIS78" s="4301"/>
      <c r="EIT78" s="4302"/>
      <c r="EIU78" s="4299"/>
      <c r="EIV78" s="2602"/>
      <c r="EIW78" s="4287"/>
      <c r="EIX78" s="4303"/>
      <c r="EIY78" s="4304"/>
      <c r="EIZ78" s="2603"/>
      <c r="EJA78" s="4305"/>
      <c r="EJB78" s="4306"/>
      <c r="EJC78" s="4305"/>
      <c r="EJD78" s="4306"/>
      <c r="EJE78" s="4299"/>
      <c r="EJF78" s="4300"/>
      <c r="EJG78" s="4305"/>
      <c r="EJH78" s="4304"/>
      <c r="EJI78" s="4299"/>
      <c r="EJJ78" s="4300"/>
      <c r="EJK78" s="4301"/>
      <c r="EJL78" s="4302"/>
      <c r="EJM78" s="4299"/>
      <c r="EJN78" s="2602"/>
      <c r="EJO78" s="4287"/>
      <c r="EJP78" s="4303"/>
      <c r="EJQ78" s="4304"/>
      <c r="EJR78" s="2603"/>
      <c r="EJS78" s="4305"/>
      <c r="EJT78" s="4306"/>
      <c r="EJU78" s="4305"/>
      <c r="EJV78" s="4306"/>
      <c r="EJW78" s="4299"/>
      <c r="EJX78" s="4300"/>
      <c r="EJY78" s="4305"/>
      <c r="EJZ78" s="4304"/>
      <c r="EKA78" s="4299"/>
      <c r="EKB78" s="4300"/>
      <c r="EKC78" s="4301"/>
      <c r="EKD78" s="4302"/>
      <c r="EKE78" s="4299"/>
      <c r="EKF78" s="2602"/>
      <c r="EKG78" s="4287"/>
      <c r="EKH78" s="4303"/>
      <c r="EKI78" s="4304"/>
      <c r="EKJ78" s="2603"/>
      <c r="EKK78" s="4305"/>
      <c r="EKL78" s="4306"/>
      <c r="EKM78" s="4305"/>
      <c r="EKN78" s="4306"/>
      <c r="EKO78" s="4299"/>
      <c r="EKP78" s="4300"/>
      <c r="EKQ78" s="4305"/>
      <c r="EKR78" s="4304"/>
      <c r="EKS78" s="4299"/>
      <c r="EKT78" s="4300"/>
      <c r="EKU78" s="4301"/>
      <c r="EKV78" s="4302"/>
      <c r="EKW78" s="4299"/>
      <c r="EKX78" s="2602"/>
      <c r="EKY78" s="4287"/>
      <c r="EKZ78" s="4303"/>
      <c r="ELA78" s="4304"/>
      <c r="ELB78" s="2603"/>
      <c r="ELC78" s="4305"/>
      <c r="ELD78" s="4306"/>
      <c r="ELE78" s="4305"/>
      <c r="ELF78" s="4306"/>
      <c r="ELG78" s="4299"/>
      <c r="ELH78" s="4300"/>
      <c r="ELI78" s="4305"/>
      <c r="ELJ78" s="4304"/>
      <c r="ELK78" s="4299"/>
      <c r="ELL78" s="4300"/>
      <c r="ELM78" s="4301"/>
      <c r="ELN78" s="4302"/>
      <c r="ELO78" s="4299"/>
      <c r="ELP78" s="2602"/>
      <c r="ELQ78" s="4287"/>
      <c r="ELR78" s="4303"/>
      <c r="ELS78" s="4304"/>
      <c r="ELT78" s="2603"/>
      <c r="ELU78" s="4305"/>
      <c r="ELV78" s="4306"/>
      <c r="ELW78" s="4305"/>
      <c r="ELX78" s="4306"/>
      <c r="ELY78" s="4299"/>
      <c r="ELZ78" s="4300"/>
      <c r="EMA78" s="4305"/>
      <c r="EMB78" s="4304"/>
      <c r="EMC78" s="4299"/>
      <c r="EMD78" s="4300"/>
      <c r="EME78" s="4301"/>
      <c r="EMF78" s="4302"/>
      <c r="EMG78" s="4299"/>
      <c r="EMH78" s="2602"/>
      <c r="EMI78" s="4287"/>
      <c r="EMJ78" s="4303"/>
      <c r="EMK78" s="4304"/>
      <c r="EML78" s="2603"/>
      <c r="EMM78" s="4305"/>
      <c r="EMN78" s="4306"/>
      <c r="EMO78" s="4305"/>
      <c r="EMP78" s="4306"/>
      <c r="EMQ78" s="4299"/>
      <c r="EMR78" s="4300"/>
      <c r="EMS78" s="4305"/>
      <c r="EMT78" s="4304"/>
      <c r="EMU78" s="4299"/>
      <c r="EMV78" s="4300"/>
      <c r="EMW78" s="4301"/>
      <c r="EMX78" s="4302"/>
      <c r="EMY78" s="4299"/>
      <c r="EMZ78" s="2602"/>
      <c r="ENA78" s="4287"/>
      <c r="ENB78" s="4303"/>
      <c r="ENC78" s="4304"/>
      <c r="END78" s="2603"/>
      <c r="ENE78" s="4305"/>
      <c r="ENF78" s="4306"/>
      <c r="ENG78" s="4305"/>
      <c r="ENH78" s="4306"/>
      <c r="ENI78" s="4299"/>
      <c r="ENJ78" s="4300"/>
      <c r="ENK78" s="4305"/>
      <c r="ENL78" s="4304"/>
      <c r="ENM78" s="4299"/>
      <c r="ENN78" s="4300"/>
      <c r="ENO78" s="4301"/>
      <c r="ENP78" s="4302"/>
      <c r="ENQ78" s="4299"/>
      <c r="ENR78" s="2602"/>
      <c r="ENS78" s="4287"/>
      <c r="ENT78" s="4303"/>
      <c r="ENU78" s="4304"/>
      <c r="ENV78" s="2603"/>
      <c r="ENW78" s="4305"/>
      <c r="ENX78" s="4306"/>
      <c r="ENY78" s="4305"/>
      <c r="ENZ78" s="4306"/>
      <c r="EOA78" s="4299"/>
      <c r="EOB78" s="4300"/>
      <c r="EOC78" s="4305"/>
      <c r="EOD78" s="4304"/>
      <c r="EOE78" s="4299"/>
      <c r="EOF78" s="4300"/>
      <c r="EOG78" s="4301"/>
      <c r="EOH78" s="4302"/>
      <c r="EOI78" s="4299"/>
      <c r="EOJ78" s="2602"/>
      <c r="EOK78" s="4287"/>
      <c r="EOL78" s="4303"/>
      <c r="EOM78" s="4304"/>
      <c r="EON78" s="2603"/>
      <c r="EOO78" s="4305"/>
      <c r="EOP78" s="4306"/>
      <c r="EOQ78" s="4305"/>
      <c r="EOR78" s="4306"/>
      <c r="EOS78" s="4299"/>
      <c r="EOT78" s="4300"/>
      <c r="EOU78" s="4305"/>
      <c r="EOV78" s="4304"/>
      <c r="EOW78" s="4299"/>
      <c r="EOX78" s="4300"/>
      <c r="EOY78" s="4301"/>
      <c r="EOZ78" s="4302"/>
      <c r="EPA78" s="4299"/>
      <c r="EPB78" s="2602"/>
      <c r="EPC78" s="4287"/>
      <c r="EPD78" s="4303"/>
      <c r="EPE78" s="4304"/>
      <c r="EPF78" s="2603"/>
      <c r="EPG78" s="4305"/>
      <c r="EPH78" s="4306"/>
      <c r="EPI78" s="4305"/>
      <c r="EPJ78" s="4306"/>
      <c r="EPK78" s="4299"/>
      <c r="EPL78" s="4300"/>
      <c r="EPM78" s="4305"/>
      <c r="EPN78" s="4304"/>
      <c r="EPO78" s="4299"/>
      <c r="EPP78" s="4300"/>
      <c r="EPQ78" s="4301"/>
      <c r="EPR78" s="4302"/>
      <c r="EPS78" s="4299"/>
      <c r="EPT78" s="2602"/>
      <c r="EPU78" s="4287"/>
      <c r="EPV78" s="4303"/>
      <c r="EPW78" s="4304"/>
      <c r="EPX78" s="2603"/>
      <c r="EPY78" s="4305"/>
      <c r="EPZ78" s="4306"/>
      <c r="EQA78" s="4305"/>
      <c r="EQB78" s="4306"/>
      <c r="EQC78" s="4299"/>
      <c r="EQD78" s="4300"/>
      <c r="EQE78" s="4305"/>
      <c r="EQF78" s="4304"/>
      <c r="EQG78" s="4299"/>
      <c r="EQH78" s="4300"/>
      <c r="EQI78" s="4301"/>
      <c r="EQJ78" s="4302"/>
      <c r="EQK78" s="4299"/>
      <c r="EQL78" s="2602"/>
      <c r="EQM78" s="4287"/>
      <c r="EQN78" s="4303"/>
      <c r="EQO78" s="4304"/>
      <c r="EQP78" s="2603"/>
      <c r="EQQ78" s="4305"/>
      <c r="EQR78" s="4306"/>
      <c r="EQS78" s="4305"/>
      <c r="EQT78" s="4306"/>
      <c r="EQU78" s="4299"/>
      <c r="EQV78" s="4300"/>
      <c r="EQW78" s="4305"/>
      <c r="EQX78" s="4304"/>
      <c r="EQY78" s="4299"/>
      <c r="EQZ78" s="4300"/>
      <c r="ERA78" s="4301"/>
      <c r="ERB78" s="4302"/>
      <c r="ERC78" s="4299"/>
      <c r="ERD78" s="2602"/>
      <c r="ERE78" s="4287"/>
      <c r="ERF78" s="4303"/>
      <c r="ERG78" s="4304"/>
      <c r="ERH78" s="2603"/>
      <c r="ERI78" s="4305"/>
      <c r="ERJ78" s="4306"/>
      <c r="ERK78" s="4305"/>
      <c r="ERL78" s="4306"/>
      <c r="ERM78" s="4299"/>
      <c r="ERN78" s="4300"/>
      <c r="ERO78" s="4305"/>
      <c r="ERP78" s="4304"/>
      <c r="ERQ78" s="4299"/>
      <c r="ERR78" s="4300"/>
      <c r="ERS78" s="4301"/>
      <c r="ERT78" s="4302"/>
      <c r="ERU78" s="4299"/>
      <c r="ERV78" s="2602"/>
      <c r="ERW78" s="4287"/>
      <c r="ERX78" s="4303"/>
      <c r="ERY78" s="4304"/>
      <c r="ERZ78" s="2603"/>
      <c r="ESA78" s="4305"/>
      <c r="ESB78" s="4306"/>
      <c r="ESC78" s="4305"/>
      <c r="ESD78" s="4306"/>
      <c r="ESE78" s="4299"/>
      <c r="ESF78" s="4300"/>
      <c r="ESG78" s="4305"/>
      <c r="ESH78" s="4304"/>
      <c r="ESI78" s="4299"/>
      <c r="ESJ78" s="4300"/>
      <c r="ESK78" s="4301"/>
      <c r="ESL78" s="4302"/>
      <c r="ESM78" s="4299"/>
      <c r="ESN78" s="2602"/>
      <c r="ESO78" s="4287"/>
      <c r="ESP78" s="4303"/>
      <c r="ESQ78" s="4304"/>
      <c r="ESR78" s="2603"/>
      <c r="ESS78" s="4305"/>
      <c r="EST78" s="4306"/>
      <c r="ESU78" s="4305"/>
      <c r="ESV78" s="4306"/>
      <c r="ESW78" s="4299"/>
      <c r="ESX78" s="4300"/>
      <c r="ESY78" s="4305"/>
      <c r="ESZ78" s="4304"/>
      <c r="ETA78" s="4299"/>
      <c r="ETB78" s="4300"/>
      <c r="ETC78" s="4301"/>
      <c r="ETD78" s="4302"/>
      <c r="ETE78" s="4299"/>
      <c r="ETF78" s="2602"/>
      <c r="ETG78" s="4287"/>
      <c r="ETH78" s="4303"/>
      <c r="ETI78" s="4304"/>
      <c r="ETJ78" s="2603"/>
      <c r="ETK78" s="4305"/>
      <c r="ETL78" s="4306"/>
      <c r="ETM78" s="4305"/>
      <c r="ETN78" s="4306"/>
      <c r="ETO78" s="4299"/>
      <c r="ETP78" s="4300"/>
      <c r="ETQ78" s="4305"/>
      <c r="ETR78" s="4304"/>
      <c r="ETS78" s="4299"/>
      <c r="ETT78" s="4300"/>
      <c r="ETU78" s="4301"/>
      <c r="ETV78" s="4302"/>
      <c r="ETW78" s="4299"/>
      <c r="ETX78" s="2602"/>
      <c r="ETY78" s="4287"/>
      <c r="ETZ78" s="4303"/>
      <c r="EUA78" s="4304"/>
      <c r="EUB78" s="2603"/>
      <c r="EUC78" s="4305"/>
      <c r="EUD78" s="4306"/>
      <c r="EUE78" s="4305"/>
      <c r="EUF78" s="4306"/>
      <c r="EUG78" s="4299"/>
      <c r="EUH78" s="4300"/>
      <c r="EUI78" s="4305"/>
      <c r="EUJ78" s="4304"/>
      <c r="EUK78" s="4299"/>
      <c r="EUL78" s="4300"/>
      <c r="EUM78" s="4301"/>
      <c r="EUN78" s="4302"/>
      <c r="EUO78" s="4299"/>
      <c r="EUP78" s="2602"/>
      <c r="EUQ78" s="4287"/>
      <c r="EUR78" s="4303"/>
      <c r="EUS78" s="4304"/>
      <c r="EUT78" s="2603"/>
      <c r="EUU78" s="4305"/>
      <c r="EUV78" s="4306"/>
      <c r="EUW78" s="4305"/>
      <c r="EUX78" s="4306"/>
      <c r="EUY78" s="4299"/>
      <c r="EUZ78" s="4300"/>
      <c r="EVA78" s="4305"/>
      <c r="EVB78" s="4304"/>
      <c r="EVC78" s="4299"/>
      <c r="EVD78" s="4300"/>
      <c r="EVE78" s="4301"/>
      <c r="EVF78" s="4302"/>
      <c r="EVG78" s="4299"/>
      <c r="EVH78" s="2602"/>
      <c r="EVI78" s="4287"/>
      <c r="EVJ78" s="4303"/>
      <c r="EVK78" s="4304"/>
      <c r="EVL78" s="2603"/>
      <c r="EVM78" s="4305"/>
      <c r="EVN78" s="4306"/>
      <c r="EVO78" s="4305"/>
      <c r="EVP78" s="4306"/>
      <c r="EVQ78" s="4299"/>
      <c r="EVR78" s="4300"/>
      <c r="EVS78" s="4305"/>
      <c r="EVT78" s="4304"/>
      <c r="EVU78" s="4299"/>
      <c r="EVV78" s="4300"/>
      <c r="EVW78" s="4301"/>
      <c r="EVX78" s="4302"/>
      <c r="EVY78" s="4299"/>
      <c r="EVZ78" s="2602"/>
      <c r="EWA78" s="4287"/>
      <c r="EWB78" s="4303"/>
      <c r="EWC78" s="4304"/>
      <c r="EWD78" s="2603"/>
      <c r="EWE78" s="4305"/>
      <c r="EWF78" s="4306"/>
      <c r="EWG78" s="4305"/>
      <c r="EWH78" s="4306"/>
      <c r="EWI78" s="4299"/>
      <c r="EWJ78" s="4300"/>
      <c r="EWK78" s="4305"/>
      <c r="EWL78" s="4304"/>
      <c r="EWM78" s="4299"/>
      <c r="EWN78" s="4300"/>
      <c r="EWO78" s="4301"/>
      <c r="EWP78" s="4302"/>
      <c r="EWQ78" s="4299"/>
      <c r="EWR78" s="2602"/>
      <c r="EWS78" s="4287"/>
      <c r="EWT78" s="4303"/>
      <c r="EWU78" s="4304"/>
      <c r="EWV78" s="2603"/>
      <c r="EWW78" s="4305"/>
      <c r="EWX78" s="4306"/>
      <c r="EWY78" s="4305"/>
      <c r="EWZ78" s="4306"/>
      <c r="EXA78" s="4299"/>
      <c r="EXB78" s="4300"/>
      <c r="EXC78" s="4305"/>
      <c r="EXD78" s="4304"/>
      <c r="EXE78" s="4299"/>
      <c r="EXF78" s="4300"/>
      <c r="EXG78" s="4301"/>
      <c r="EXH78" s="4302"/>
      <c r="EXI78" s="4299"/>
      <c r="EXJ78" s="2602"/>
      <c r="EXK78" s="4287"/>
      <c r="EXL78" s="4303"/>
      <c r="EXM78" s="4304"/>
      <c r="EXN78" s="2603"/>
      <c r="EXO78" s="4305"/>
      <c r="EXP78" s="4306"/>
      <c r="EXQ78" s="4305"/>
      <c r="EXR78" s="4306"/>
      <c r="EXS78" s="4299"/>
      <c r="EXT78" s="4300"/>
      <c r="EXU78" s="4305"/>
      <c r="EXV78" s="4304"/>
      <c r="EXW78" s="4299"/>
      <c r="EXX78" s="4300"/>
      <c r="EXY78" s="4301"/>
      <c r="EXZ78" s="4302"/>
      <c r="EYA78" s="4299"/>
      <c r="EYB78" s="2602"/>
      <c r="EYC78" s="4287"/>
      <c r="EYD78" s="4303"/>
      <c r="EYE78" s="4304"/>
      <c r="EYF78" s="2603"/>
      <c r="EYG78" s="4305"/>
      <c r="EYH78" s="4306"/>
      <c r="EYI78" s="4305"/>
      <c r="EYJ78" s="4306"/>
      <c r="EYK78" s="4299"/>
      <c r="EYL78" s="4300"/>
      <c r="EYM78" s="4305"/>
      <c r="EYN78" s="4304"/>
      <c r="EYO78" s="4299"/>
      <c r="EYP78" s="4300"/>
      <c r="EYQ78" s="4301"/>
      <c r="EYR78" s="4302"/>
      <c r="EYS78" s="4299"/>
      <c r="EYT78" s="2602"/>
      <c r="EYU78" s="4287"/>
      <c r="EYV78" s="4303"/>
      <c r="EYW78" s="4304"/>
      <c r="EYX78" s="2603"/>
      <c r="EYY78" s="4305"/>
      <c r="EYZ78" s="4306"/>
      <c r="EZA78" s="4305"/>
      <c r="EZB78" s="4306"/>
      <c r="EZC78" s="4299"/>
      <c r="EZD78" s="4300"/>
      <c r="EZE78" s="4305"/>
      <c r="EZF78" s="4304"/>
      <c r="EZG78" s="4299"/>
      <c r="EZH78" s="4300"/>
      <c r="EZI78" s="4301"/>
      <c r="EZJ78" s="4302"/>
      <c r="EZK78" s="4299"/>
      <c r="EZL78" s="2602"/>
      <c r="EZM78" s="4287"/>
      <c r="EZN78" s="4303"/>
      <c r="EZO78" s="4304"/>
      <c r="EZP78" s="2603"/>
      <c r="EZQ78" s="4305"/>
      <c r="EZR78" s="4306"/>
      <c r="EZS78" s="4305"/>
      <c r="EZT78" s="4306"/>
      <c r="EZU78" s="4299"/>
      <c r="EZV78" s="4300"/>
      <c r="EZW78" s="4305"/>
      <c r="EZX78" s="4304"/>
      <c r="EZY78" s="4299"/>
      <c r="EZZ78" s="4300"/>
      <c r="FAA78" s="4301"/>
      <c r="FAB78" s="4302"/>
      <c r="FAC78" s="4299"/>
      <c r="FAD78" s="2602"/>
      <c r="FAE78" s="4287"/>
      <c r="FAF78" s="4303"/>
      <c r="FAG78" s="4304"/>
      <c r="FAH78" s="2603"/>
      <c r="FAI78" s="4305"/>
      <c r="FAJ78" s="4306"/>
      <c r="FAK78" s="4305"/>
      <c r="FAL78" s="4306"/>
      <c r="FAM78" s="4299"/>
      <c r="FAN78" s="4300"/>
      <c r="FAO78" s="4305"/>
      <c r="FAP78" s="4304"/>
      <c r="FAQ78" s="4299"/>
      <c r="FAR78" s="4300"/>
      <c r="FAS78" s="4301"/>
      <c r="FAT78" s="4302"/>
      <c r="FAU78" s="4299"/>
      <c r="FAV78" s="2602"/>
      <c r="FAW78" s="4287"/>
      <c r="FAX78" s="4303"/>
      <c r="FAY78" s="4304"/>
      <c r="FAZ78" s="2603"/>
      <c r="FBA78" s="4305"/>
      <c r="FBB78" s="4306"/>
      <c r="FBC78" s="4305"/>
      <c r="FBD78" s="4306"/>
      <c r="FBE78" s="4299"/>
      <c r="FBF78" s="4300"/>
      <c r="FBG78" s="4305"/>
      <c r="FBH78" s="4304"/>
      <c r="FBI78" s="4299"/>
      <c r="FBJ78" s="4300"/>
      <c r="FBK78" s="4301"/>
      <c r="FBL78" s="4302"/>
      <c r="FBM78" s="4299"/>
      <c r="FBN78" s="2602"/>
      <c r="FBO78" s="4287"/>
      <c r="FBP78" s="4303"/>
      <c r="FBQ78" s="4304"/>
      <c r="FBR78" s="2603"/>
      <c r="FBS78" s="4305"/>
      <c r="FBT78" s="4306"/>
      <c r="FBU78" s="4305"/>
      <c r="FBV78" s="4306"/>
      <c r="FBW78" s="4299"/>
      <c r="FBX78" s="4300"/>
      <c r="FBY78" s="4305"/>
      <c r="FBZ78" s="4304"/>
      <c r="FCA78" s="4299"/>
      <c r="FCB78" s="4300"/>
      <c r="FCC78" s="4301"/>
      <c r="FCD78" s="4302"/>
      <c r="FCE78" s="4299"/>
      <c r="FCF78" s="2602"/>
      <c r="FCG78" s="4287"/>
      <c r="FCH78" s="4303"/>
      <c r="FCI78" s="4304"/>
      <c r="FCJ78" s="2603"/>
      <c r="FCK78" s="4305"/>
      <c r="FCL78" s="4306"/>
      <c r="FCM78" s="4305"/>
      <c r="FCN78" s="4306"/>
      <c r="FCO78" s="4299"/>
      <c r="FCP78" s="4300"/>
      <c r="FCQ78" s="4305"/>
      <c r="FCR78" s="4304"/>
      <c r="FCS78" s="4299"/>
      <c r="FCT78" s="4300"/>
      <c r="FCU78" s="4301"/>
      <c r="FCV78" s="4302"/>
      <c r="FCW78" s="4299"/>
      <c r="FCX78" s="2602"/>
      <c r="FCY78" s="4287"/>
      <c r="FCZ78" s="4303"/>
      <c r="FDA78" s="4304"/>
      <c r="FDB78" s="2603"/>
      <c r="FDC78" s="4305"/>
      <c r="FDD78" s="4306"/>
      <c r="FDE78" s="4305"/>
      <c r="FDF78" s="4306"/>
      <c r="FDG78" s="4299"/>
      <c r="FDH78" s="4300"/>
      <c r="FDI78" s="4305"/>
      <c r="FDJ78" s="4304"/>
      <c r="FDK78" s="4299"/>
      <c r="FDL78" s="4300"/>
      <c r="FDM78" s="4301"/>
      <c r="FDN78" s="4302"/>
      <c r="FDO78" s="4299"/>
      <c r="FDP78" s="2602"/>
      <c r="FDQ78" s="4287"/>
      <c r="FDR78" s="4303"/>
      <c r="FDS78" s="4304"/>
      <c r="FDT78" s="2603"/>
      <c r="FDU78" s="4305"/>
      <c r="FDV78" s="4306"/>
      <c r="FDW78" s="4305"/>
      <c r="FDX78" s="4306"/>
      <c r="FDY78" s="4299"/>
      <c r="FDZ78" s="4300"/>
      <c r="FEA78" s="4305"/>
      <c r="FEB78" s="4304"/>
      <c r="FEC78" s="4299"/>
      <c r="FED78" s="4300"/>
      <c r="FEE78" s="4301"/>
      <c r="FEF78" s="4302"/>
      <c r="FEG78" s="4299"/>
      <c r="FEH78" s="2602"/>
      <c r="FEI78" s="4287"/>
      <c r="FEJ78" s="4303"/>
      <c r="FEK78" s="4304"/>
      <c r="FEL78" s="2603"/>
      <c r="FEM78" s="4305"/>
      <c r="FEN78" s="4306"/>
      <c r="FEO78" s="4305"/>
      <c r="FEP78" s="4306"/>
      <c r="FEQ78" s="4299"/>
      <c r="FER78" s="4300"/>
      <c r="FES78" s="4305"/>
      <c r="FET78" s="4304"/>
      <c r="FEU78" s="4299"/>
      <c r="FEV78" s="4300"/>
      <c r="FEW78" s="4301"/>
      <c r="FEX78" s="4302"/>
      <c r="FEY78" s="4299"/>
      <c r="FEZ78" s="2602"/>
      <c r="FFA78" s="4287"/>
      <c r="FFB78" s="4303"/>
      <c r="FFC78" s="4304"/>
      <c r="FFD78" s="2603"/>
      <c r="FFE78" s="4305"/>
      <c r="FFF78" s="4306"/>
      <c r="FFG78" s="4305"/>
      <c r="FFH78" s="4306"/>
      <c r="FFI78" s="4299"/>
      <c r="FFJ78" s="4300"/>
      <c r="FFK78" s="4305"/>
      <c r="FFL78" s="4304"/>
      <c r="FFM78" s="4299"/>
      <c r="FFN78" s="4300"/>
      <c r="FFO78" s="4301"/>
      <c r="FFP78" s="4302"/>
      <c r="FFQ78" s="4299"/>
      <c r="FFR78" s="2602"/>
      <c r="FFS78" s="4287"/>
      <c r="FFT78" s="4303"/>
      <c r="FFU78" s="4304"/>
      <c r="FFV78" s="2603"/>
      <c r="FFW78" s="4305"/>
      <c r="FFX78" s="4306"/>
      <c r="FFY78" s="4305"/>
      <c r="FFZ78" s="4306"/>
      <c r="FGA78" s="4299"/>
      <c r="FGB78" s="4300"/>
      <c r="FGC78" s="4305"/>
      <c r="FGD78" s="4304"/>
      <c r="FGE78" s="4299"/>
      <c r="FGF78" s="4300"/>
      <c r="FGG78" s="4301"/>
      <c r="FGH78" s="4302"/>
      <c r="FGI78" s="4299"/>
      <c r="FGJ78" s="2602"/>
      <c r="FGK78" s="4287"/>
      <c r="FGL78" s="4303"/>
      <c r="FGM78" s="4304"/>
      <c r="FGN78" s="2603"/>
      <c r="FGO78" s="4305"/>
      <c r="FGP78" s="4306"/>
      <c r="FGQ78" s="4305"/>
      <c r="FGR78" s="4306"/>
      <c r="FGS78" s="4299"/>
      <c r="FGT78" s="4300"/>
      <c r="FGU78" s="4305"/>
      <c r="FGV78" s="4304"/>
      <c r="FGW78" s="4299"/>
      <c r="FGX78" s="4300"/>
      <c r="FGY78" s="4301"/>
      <c r="FGZ78" s="4302"/>
      <c r="FHA78" s="4299"/>
      <c r="FHB78" s="2602"/>
      <c r="FHC78" s="4287"/>
      <c r="FHD78" s="4303"/>
      <c r="FHE78" s="4304"/>
      <c r="FHF78" s="2603"/>
      <c r="FHG78" s="4305"/>
      <c r="FHH78" s="4306"/>
      <c r="FHI78" s="4305"/>
      <c r="FHJ78" s="4306"/>
      <c r="FHK78" s="4299"/>
      <c r="FHL78" s="4300"/>
      <c r="FHM78" s="4305"/>
      <c r="FHN78" s="4304"/>
      <c r="FHO78" s="4299"/>
      <c r="FHP78" s="4300"/>
      <c r="FHQ78" s="4301"/>
      <c r="FHR78" s="4302"/>
      <c r="FHS78" s="4299"/>
      <c r="FHT78" s="2602"/>
      <c r="FHU78" s="4287"/>
      <c r="FHV78" s="4303"/>
      <c r="FHW78" s="4304"/>
      <c r="FHX78" s="2603"/>
      <c r="FHY78" s="4305"/>
      <c r="FHZ78" s="4306"/>
      <c r="FIA78" s="4305"/>
      <c r="FIB78" s="4306"/>
      <c r="FIC78" s="4299"/>
      <c r="FID78" s="4300"/>
      <c r="FIE78" s="4305"/>
      <c r="FIF78" s="4304"/>
      <c r="FIG78" s="4299"/>
      <c r="FIH78" s="4300"/>
      <c r="FII78" s="4301"/>
      <c r="FIJ78" s="4302"/>
      <c r="FIK78" s="4299"/>
      <c r="FIL78" s="2602"/>
      <c r="FIM78" s="4287"/>
      <c r="FIN78" s="4303"/>
      <c r="FIO78" s="4304"/>
      <c r="FIP78" s="2603"/>
      <c r="FIQ78" s="4305"/>
      <c r="FIR78" s="4306"/>
      <c r="FIS78" s="4305"/>
      <c r="FIT78" s="4306"/>
      <c r="FIU78" s="4299"/>
      <c r="FIV78" s="4300"/>
      <c r="FIW78" s="4305"/>
      <c r="FIX78" s="4304"/>
      <c r="FIY78" s="4299"/>
      <c r="FIZ78" s="4300"/>
      <c r="FJA78" s="4301"/>
      <c r="FJB78" s="4302"/>
      <c r="FJC78" s="4299"/>
      <c r="FJD78" s="2602"/>
      <c r="FJE78" s="4287"/>
      <c r="FJF78" s="4303"/>
      <c r="FJG78" s="4304"/>
      <c r="FJH78" s="2603"/>
      <c r="FJI78" s="4305"/>
      <c r="FJJ78" s="4306"/>
      <c r="FJK78" s="4305"/>
      <c r="FJL78" s="4306"/>
      <c r="FJM78" s="4299"/>
      <c r="FJN78" s="4300"/>
      <c r="FJO78" s="4305"/>
      <c r="FJP78" s="4304"/>
      <c r="FJQ78" s="4299"/>
      <c r="FJR78" s="4300"/>
      <c r="FJS78" s="4301"/>
      <c r="FJT78" s="4302"/>
      <c r="FJU78" s="4299"/>
      <c r="FJV78" s="2602"/>
      <c r="FJW78" s="4287"/>
      <c r="FJX78" s="4303"/>
      <c r="FJY78" s="4304"/>
      <c r="FJZ78" s="2603"/>
      <c r="FKA78" s="4305"/>
      <c r="FKB78" s="4306"/>
      <c r="FKC78" s="4305"/>
      <c r="FKD78" s="4306"/>
      <c r="FKE78" s="4299"/>
      <c r="FKF78" s="4300"/>
      <c r="FKG78" s="4305"/>
      <c r="FKH78" s="4304"/>
      <c r="FKI78" s="4299"/>
      <c r="FKJ78" s="4300"/>
      <c r="FKK78" s="4301"/>
      <c r="FKL78" s="4302"/>
      <c r="FKM78" s="4299"/>
      <c r="FKN78" s="2602"/>
      <c r="FKO78" s="4287"/>
      <c r="FKP78" s="4303"/>
      <c r="FKQ78" s="4304"/>
      <c r="FKR78" s="2603"/>
      <c r="FKS78" s="4305"/>
      <c r="FKT78" s="4306"/>
      <c r="FKU78" s="4305"/>
      <c r="FKV78" s="4306"/>
      <c r="FKW78" s="4299"/>
      <c r="FKX78" s="4300"/>
      <c r="FKY78" s="4305"/>
      <c r="FKZ78" s="4304"/>
      <c r="FLA78" s="4299"/>
      <c r="FLB78" s="4300"/>
      <c r="FLC78" s="4301"/>
      <c r="FLD78" s="4302"/>
      <c r="FLE78" s="4299"/>
      <c r="FLF78" s="2602"/>
      <c r="FLG78" s="4287"/>
      <c r="FLH78" s="4303"/>
      <c r="FLI78" s="4304"/>
      <c r="FLJ78" s="2603"/>
      <c r="FLK78" s="4305"/>
      <c r="FLL78" s="4306"/>
      <c r="FLM78" s="4305"/>
      <c r="FLN78" s="4306"/>
      <c r="FLO78" s="4299"/>
      <c r="FLP78" s="4300"/>
      <c r="FLQ78" s="4305"/>
      <c r="FLR78" s="4304"/>
      <c r="FLS78" s="4299"/>
      <c r="FLT78" s="4300"/>
      <c r="FLU78" s="4301"/>
      <c r="FLV78" s="4302"/>
      <c r="FLW78" s="4299"/>
      <c r="FLX78" s="2602"/>
      <c r="FLY78" s="4287"/>
      <c r="FLZ78" s="4303"/>
      <c r="FMA78" s="4304"/>
      <c r="FMB78" s="2603"/>
      <c r="FMC78" s="4305"/>
      <c r="FMD78" s="4306"/>
      <c r="FME78" s="4305"/>
      <c r="FMF78" s="4306"/>
      <c r="FMG78" s="4299"/>
      <c r="FMH78" s="4300"/>
      <c r="FMI78" s="4305"/>
      <c r="FMJ78" s="4304"/>
      <c r="FMK78" s="4299"/>
      <c r="FML78" s="4300"/>
      <c r="FMM78" s="4301"/>
      <c r="FMN78" s="4302"/>
      <c r="FMO78" s="4299"/>
      <c r="FMP78" s="2602"/>
      <c r="FMQ78" s="4287"/>
      <c r="FMR78" s="4303"/>
      <c r="FMS78" s="4304"/>
      <c r="FMT78" s="2603"/>
      <c r="FMU78" s="4305"/>
      <c r="FMV78" s="4306"/>
      <c r="FMW78" s="4305"/>
      <c r="FMX78" s="4306"/>
      <c r="FMY78" s="4299"/>
      <c r="FMZ78" s="4300"/>
      <c r="FNA78" s="4305"/>
      <c r="FNB78" s="4304"/>
      <c r="FNC78" s="4299"/>
      <c r="FND78" s="4300"/>
      <c r="FNE78" s="4301"/>
      <c r="FNF78" s="4302"/>
      <c r="FNG78" s="4299"/>
      <c r="FNH78" s="2602"/>
      <c r="FNI78" s="4287"/>
      <c r="FNJ78" s="4303"/>
      <c r="FNK78" s="4304"/>
      <c r="FNL78" s="2603"/>
      <c r="FNM78" s="4305"/>
      <c r="FNN78" s="4306"/>
      <c r="FNO78" s="4305"/>
      <c r="FNP78" s="4306"/>
      <c r="FNQ78" s="4299"/>
      <c r="FNR78" s="4300"/>
      <c r="FNS78" s="4305"/>
      <c r="FNT78" s="4304"/>
      <c r="FNU78" s="4299"/>
      <c r="FNV78" s="4300"/>
      <c r="FNW78" s="4301"/>
      <c r="FNX78" s="4302"/>
      <c r="FNY78" s="4299"/>
      <c r="FNZ78" s="2602"/>
      <c r="FOA78" s="4287"/>
      <c r="FOB78" s="4303"/>
      <c r="FOC78" s="4304"/>
      <c r="FOD78" s="2603"/>
      <c r="FOE78" s="4305"/>
      <c r="FOF78" s="4306"/>
      <c r="FOG78" s="4305"/>
      <c r="FOH78" s="4306"/>
      <c r="FOI78" s="4299"/>
      <c r="FOJ78" s="4300"/>
      <c r="FOK78" s="4305"/>
      <c r="FOL78" s="4304"/>
      <c r="FOM78" s="4299"/>
      <c r="FON78" s="4300"/>
      <c r="FOO78" s="4301"/>
      <c r="FOP78" s="4302"/>
      <c r="FOQ78" s="4299"/>
      <c r="FOR78" s="2602"/>
      <c r="FOS78" s="4287"/>
      <c r="FOT78" s="4303"/>
      <c r="FOU78" s="4304"/>
      <c r="FOV78" s="2603"/>
      <c r="FOW78" s="4305"/>
      <c r="FOX78" s="4306"/>
      <c r="FOY78" s="4305"/>
      <c r="FOZ78" s="4306"/>
      <c r="FPA78" s="4299"/>
      <c r="FPB78" s="4300"/>
      <c r="FPC78" s="4305"/>
      <c r="FPD78" s="4304"/>
      <c r="FPE78" s="4299"/>
      <c r="FPF78" s="4300"/>
      <c r="FPG78" s="4301"/>
      <c r="FPH78" s="4302"/>
      <c r="FPI78" s="4299"/>
      <c r="FPJ78" s="2602"/>
      <c r="FPK78" s="4287"/>
      <c r="FPL78" s="4303"/>
      <c r="FPM78" s="4304"/>
      <c r="FPN78" s="2603"/>
      <c r="FPO78" s="4305"/>
      <c r="FPP78" s="4306"/>
      <c r="FPQ78" s="4305"/>
      <c r="FPR78" s="4306"/>
      <c r="FPS78" s="4299"/>
      <c r="FPT78" s="4300"/>
      <c r="FPU78" s="4305"/>
      <c r="FPV78" s="4304"/>
      <c r="FPW78" s="4299"/>
      <c r="FPX78" s="4300"/>
      <c r="FPY78" s="4301"/>
      <c r="FPZ78" s="4302"/>
      <c r="FQA78" s="4299"/>
      <c r="FQB78" s="2602"/>
      <c r="FQC78" s="4287"/>
      <c r="FQD78" s="4303"/>
      <c r="FQE78" s="4304"/>
      <c r="FQF78" s="2603"/>
      <c r="FQG78" s="4305"/>
      <c r="FQH78" s="4306"/>
      <c r="FQI78" s="4305"/>
      <c r="FQJ78" s="4306"/>
      <c r="FQK78" s="4299"/>
      <c r="FQL78" s="4300"/>
      <c r="FQM78" s="4305"/>
      <c r="FQN78" s="4304"/>
      <c r="FQO78" s="4299"/>
      <c r="FQP78" s="4300"/>
      <c r="FQQ78" s="4301"/>
      <c r="FQR78" s="4302"/>
      <c r="FQS78" s="4299"/>
      <c r="FQT78" s="2602"/>
      <c r="FQU78" s="4287"/>
      <c r="FQV78" s="4303"/>
      <c r="FQW78" s="4304"/>
      <c r="FQX78" s="2603"/>
      <c r="FQY78" s="4305"/>
      <c r="FQZ78" s="4306"/>
      <c r="FRA78" s="4305"/>
      <c r="FRB78" s="4306"/>
      <c r="FRC78" s="4299"/>
      <c r="FRD78" s="4300"/>
      <c r="FRE78" s="4305"/>
      <c r="FRF78" s="4304"/>
      <c r="FRG78" s="4299"/>
      <c r="FRH78" s="4300"/>
      <c r="FRI78" s="4301"/>
      <c r="FRJ78" s="4302"/>
      <c r="FRK78" s="4299"/>
      <c r="FRL78" s="2602"/>
      <c r="FRM78" s="4287"/>
      <c r="FRN78" s="4303"/>
      <c r="FRO78" s="4304"/>
      <c r="FRP78" s="2603"/>
      <c r="FRQ78" s="4305"/>
      <c r="FRR78" s="4306"/>
      <c r="FRS78" s="4305"/>
      <c r="FRT78" s="4306"/>
      <c r="FRU78" s="4299"/>
      <c r="FRV78" s="4300"/>
      <c r="FRW78" s="4305"/>
      <c r="FRX78" s="4304"/>
      <c r="FRY78" s="4299"/>
      <c r="FRZ78" s="4300"/>
      <c r="FSA78" s="4301"/>
      <c r="FSB78" s="4302"/>
      <c r="FSC78" s="4299"/>
      <c r="FSD78" s="2602"/>
      <c r="FSE78" s="4287"/>
      <c r="FSF78" s="4303"/>
      <c r="FSG78" s="4304"/>
      <c r="FSH78" s="2603"/>
      <c r="FSI78" s="4305"/>
      <c r="FSJ78" s="4306"/>
      <c r="FSK78" s="4305"/>
      <c r="FSL78" s="4306"/>
      <c r="FSM78" s="4299"/>
      <c r="FSN78" s="4300"/>
      <c r="FSO78" s="4305"/>
      <c r="FSP78" s="4304"/>
      <c r="FSQ78" s="4299"/>
      <c r="FSR78" s="4300"/>
      <c r="FSS78" s="4301"/>
      <c r="FST78" s="4302"/>
      <c r="FSU78" s="4299"/>
      <c r="FSV78" s="2602"/>
      <c r="FSW78" s="4287"/>
      <c r="FSX78" s="4303"/>
      <c r="FSY78" s="4304"/>
      <c r="FSZ78" s="2603"/>
      <c r="FTA78" s="4305"/>
      <c r="FTB78" s="4306"/>
      <c r="FTC78" s="4305"/>
      <c r="FTD78" s="4306"/>
      <c r="FTE78" s="4299"/>
      <c r="FTF78" s="4300"/>
      <c r="FTG78" s="4305"/>
      <c r="FTH78" s="4304"/>
      <c r="FTI78" s="4299"/>
      <c r="FTJ78" s="4300"/>
      <c r="FTK78" s="4301"/>
      <c r="FTL78" s="4302"/>
      <c r="FTM78" s="4299"/>
      <c r="FTN78" s="2602"/>
      <c r="FTO78" s="4287"/>
      <c r="FTP78" s="4303"/>
      <c r="FTQ78" s="4304"/>
      <c r="FTR78" s="2603"/>
      <c r="FTS78" s="4305"/>
      <c r="FTT78" s="4306"/>
      <c r="FTU78" s="4305"/>
      <c r="FTV78" s="4306"/>
      <c r="FTW78" s="4299"/>
      <c r="FTX78" s="4300"/>
      <c r="FTY78" s="4305"/>
      <c r="FTZ78" s="4304"/>
      <c r="FUA78" s="4299"/>
      <c r="FUB78" s="4300"/>
      <c r="FUC78" s="4301"/>
      <c r="FUD78" s="4302"/>
      <c r="FUE78" s="4299"/>
      <c r="FUF78" s="2602"/>
      <c r="FUG78" s="4287"/>
      <c r="FUH78" s="4303"/>
      <c r="FUI78" s="4304"/>
      <c r="FUJ78" s="2603"/>
      <c r="FUK78" s="4305"/>
      <c r="FUL78" s="4306"/>
      <c r="FUM78" s="4305"/>
      <c r="FUN78" s="4306"/>
      <c r="FUO78" s="4299"/>
      <c r="FUP78" s="4300"/>
      <c r="FUQ78" s="4305"/>
      <c r="FUR78" s="4304"/>
      <c r="FUS78" s="4299"/>
      <c r="FUT78" s="4300"/>
      <c r="FUU78" s="4301"/>
      <c r="FUV78" s="4302"/>
      <c r="FUW78" s="4299"/>
      <c r="FUX78" s="2602"/>
      <c r="FUY78" s="4287"/>
      <c r="FUZ78" s="4303"/>
      <c r="FVA78" s="4304"/>
      <c r="FVB78" s="2603"/>
      <c r="FVC78" s="4305"/>
      <c r="FVD78" s="4306"/>
      <c r="FVE78" s="4305"/>
      <c r="FVF78" s="4306"/>
      <c r="FVG78" s="4299"/>
      <c r="FVH78" s="4300"/>
      <c r="FVI78" s="4305"/>
      <c r="FVJ78" s="4304"/>
      <c r="FVK78" s="4299"/>
      <c r="FVL78" s="4300"/>
      <c r="FVM78" s="4301"/>
      <c r="FVN78" s="4302"/>
      <c r="FVO78" s="4299"/>
      <c r="FVP78" s="2602"/>
      <c r="FVQ78" s="4287"/>
      <c r="FVR78" s="4303"/>
      <c r="FVS78" s="4304"/>
      <c r="FVT78" s="2603"/>
      <c r="FVU78" s="4305"/>
      <c r="FVV78" s="4306"/>
      <c r="FVW78" s="4305"/>
      <c r="FVX78" s="4306"/>
      <c r="FVY78" s="4299"/>
      <c r="FVZ78" s="4300"/>
      <c r="FWA78" s="4305"/>
      <c r="FWB78" s="4304"/>
      <c r="FWC78" s="4299"/>
      <c r="FWD78" s="4300"/>
      <c r="FWE78" s="4301"/>
      <c r="FWF78" s="4302"/>
      <c r="FWG78" s="4299"/>
      <c r="FWH78" s="2602"/>
      <c r="FWI78" s="4287"/>
      <c r="FWJ78" s="4303"/>
      <c r="FWK78" s="4304"/>
      <c r="FWL78" s="2603"/>
      <c r="FWM78" s="4305"/>
      <c r="FWN78" s="4306"/>
      <c r="FWO78" s="4305"/>
      <c r="FWP78" s="4306"/>
      <c r="FWQ78" s="4299"/>
      <c r="FWR78" s="4300"/>
      <c r="FWS78" s="4305"/>
      <c r="FWT78" s="4304"/>
      <c r="FWU78" s="4299"/>
      <c r="FWV78" s="4300"/>
      <c r="FWW78" s="4301"/>
      <c r="FWX78" s="4302"/>
      <c r="FWY78" s="4299"/>
      <c r="FWZ78" s="2602"/>
      <c r="FXA78" s="4287"/>
      <c r="FXB78" s="4303"/>
      <c r="FXC78" s="4304"/>
      <c r="FXD78" s="2603"/>
      <c r="FXE78" s="4305"/>
      <c r="FXF78" s="4306"/>
      <c r="FXG78" s="4305"/>
      <c r="FXH78" s="4306"/>
      <c r="FXI78" s="4299"/>
      <c r="FXJ78" s="4300"/>
      <c r="FXK78" s="4305"/>
      <c r="FXL78" s="4304"/>
      <c r="FXM78" s="4299"/>
      <c r="FXN78" s="4300"/>
      <c r="FXO78" s="4301"/>
      <c r="FXP78" s="4302"/>
      <c r="FXQ78" s="4299"/>
      <c r="FXR78" s="2602"/>
      <c r="FXS78" s="4287"/>
      <c r="FXT78" s="4303"/>
      <c r="FXU78" s="4304"/>
      <c r="FXV78" s="2603"/>
      <c r="FXW78" s="4305"/>
      <c r="FXX78" s="4306"/>
      <c r="FXY78" s="4305"/>
      <c r="FXZ78" s="4306"/>
      <c r="FYA78" s="4299"/>
      <c r="FYB78" s="4300"/>
      <c r="FYC78" s="4305"/>
      <c r="FYD78" s="4304"/>
      <c r="FYE78" s="4299"/>
      <c r="FYF78" s="4300"/>
      <c r="FYG78" s="4301"/>
      <c r="FYH78" s="4302"/>
      <c r="FYI78" s="4299"/>
      <c r="FYJ78" s="2602"/>
      <c r="FYK78" s="4287"/>
      <c r="FYL78" s="4303"/>
      <c r="FYM78" s="4304"/>
      <c r="FYN78" s="2603"/>
      <c r="FYO78" s="4305"/>
      <c r="FYP78" s="4306"/>
      <c r="FYQ78" s="4305"/>
      <c r="FYR78" s="4306"/>
      <c r="FYS78" s="4299"/>
      <c r="FYT78" s="4300"/>
      <c r="FYU78" s="4305"/>
      <c r="FYV78" s="4304"/>
      <c r="FYW78" s="4299"/>
      <c r="FYX78" s="4300"/>
      <c r="FYY78" s="4301"/>
      <c r="FYZ78" s="4302"/>
      <c r="FZA78" s="4299"/>
      <c r="FZB78" s="2602"/>
      <c r="FZC78" s="4287"/>
      <c r="FZD78" s="4303"/>
      <c r="FZE78" s="4304"/>
      <c r="FZF78" s="2603"/>
      <c r="FZG78" s="4305"/>
      <c r="FZH78" s="4306"/>
      <c r="FZI78" s="4305"/>
      <c r="FZJ78" s="4306"/>
      <c r="FZK78" s="4299"/>
      <c r="FZL78" s="4300"/>
      <c r="FZM78" s="4305"/>
      <c r="FZN78" s="4304"/>
      <c r="FZO78" s="4299"/>
      <c r="FZP78" s="4300"/>
      <c r="FZQ78" s="4301"/>
      <c r="FZR78" s="4302"/>
      <c r="FZS78" s="4299"/>
      <c r="FZT78" s="2602"/>
      <c r="FZU78" s="4287"/>
      <c r="FZV78" s="4303"/>
      <c r="FZW78" s="4304"/>
      <c r="FZX78" s="2603"/>
      <c r="FZY78" s="4305"/>
      <c r="FZZ78" s="4306"/>
      <c r="GAA78" s="4305"/>
      <c r="GAB78" s="4306"/>
      <c r="GAC78" s="4299"/>
      <c r="GAD78" s="4300"/>
      <c r="GAE78" s="4305"/>
      <c r="GAF78" s="4304"/>
      <c r="GAG78" s="4299"/>
      <c r="GAH78" s="4300"/>
      <c r="GAI78" s="4301"/>
      <c r="GAJ78" s="4302"/>
      <c r="GAK78" s="4299"/>
      <c r="GAL78" s="2602"/>
      <c r="GAM78" s="4287"/>
      <c r="GAN78" s="4303"/>
      <c r="GAO78" s="4304"/>
      <c r="GAP78" s="2603"/>
      <c r="GAQ78" s="4305"/>
      <c r="GAR78" s="4306"/>
      <c r="GAS78" s="4305"/>
      <c r="GAT78" s="4306"/>
      <c r="GAU78" s="4299"/>
      <c r="GAV78" s="4300"/>
      <c r="GAW78" s="4305"/>
      <c r="GAX78" s="4304"/>
      <c r="GAY78" s="4299"/>
      <c r="GAZ78" s="4300"/>
      <c r="GBA78" s="4301"/>
      <c r="GBB78" s="4302"/>
      <c r="GBC78" s="4299"/>
      <c r="GBD78" s="2602"/>
      <c r="GBE78" s="4287"/>
      <c r="GBF78" s="4303"/>
      <c r="GBG78" s="4304"/>
      <c r="GBH78" s="2603"/>
      <c r="GBI78" s="4305"/>
      <c r="GBJ78" s="4306"/>
      <c r="GBK78" s="4305"/>
      <c r="GBL78" s="4306"/>
      <c r="GBM78" s="4299"/>
      <c r="GBN78" s="4300"/>
      <c r="GBO78" s="4305"/>
      <c r="GBP78" s="4304"/>
      <c r="GBQ78" s="4299"/>
      <c r="GBR78" s="4300"/>
      <c r="GBS78" s="4301"/>
      <c r="GBT78" s="4302"/>
      <c r="GBU78" s="4299"/>
      <c r="GBV78" s="2602"/>
      <c r="GBW78" s="4287"/>
      <c r="GBX78" s="4303"/>
      <c r="GBY78" s="4304"/>
      <c r="GBZ78" s="2603"/>
      <c r="GCA78" s="4305"/>
      <c r="GCB78" s="4306"/>
      <c r="GCC78" s="4305"/>
      <c r="GCD78" s="4306"/>
      <c r="GCE78" s="4299"/>
      <c r="GCF78" s="4300"/>
      <c r="GCG78" s="4305"/>
      <c r="GCH78" s="4304"/>
      <c r="GCI78" s="4299"/>
      <c r="GCJ78" s="4300"/>
      <c r="GCK78" s="4301"/>
      <c r="GCL78" s="4302"/>
      <c r="GCM78" s="4299"/>
      <c r="GCN78" s="2602"/>
      <c r="GCO78" s="4287"/>
      <c r="GCP78" s="4303"/>
      <c r="GCQ78" s="4304"/>
      <c r="GCR78" s="2603"/>
      <c r="GCS78" s="4305"/>
      <c r="GCT78" s="4306"/>
      <c r="GCU78" s="4305"/>
      <c r="GCV78" s="4306"/>
      <c r="GCW78" s="4299"/>
      <c r="GCX78" s="4300"/>
      <c r="GCY78" s="4305"/>
      <c r="GCZ78" s="4304"/>
      <c r="GDA78" s="4299"/>
      <c r="GDB78" s="4300"/>
      <c r="GDC78" s="4301"/>
      <c r="GDD78" s="4302"/>
      <c r="GDE78" s="4299"/>
      <c r="GDF78" s="2602"/>
      <c r="GDG78" s="4287"/>
      <c r="GDH78" s="4303"/>
      <c r="GDI78" s="4304"/>
      <c r="GDJ78" s="2603"/>
      <c r="GDK78" s="4305"/>
      <c r="GDL78" s="4306"/>
      <c r="GDM78" s="4305"/>
      <c r="GDN78" s="4306"/>
      <c r="GDO78" s="4299"/>
      <c r="GDP78" s="4300"/>
      <c r="GDQ78" s="4305"/>
      <c r="GDR78" s="4304"/>
      <c r="GDS78" s="4299"/>
      <c r="GDT78" s="4300"/>
      <c r="GDU78" s="4301"/>
      <c r="GDV78" s="4302"/>
      <c r="GDW78" s="4299"/>
      <c r="GDX78" s="2602"/>
      <c r="GDY78" s="4287"/>
      <c r="GDZ78" s="4303"/>
      <c r="GEA78" s="4304"/>
      <c r="GEB78" s="2603"/>
      <c r="GEC78" s="4305"/>
      <c r="GED78" s="4306"/>
      <c r="GEE78" s="4305"/>
      <c r="GEF78" s="4306"/>
      <c r="GEG78" s="4299"/>
      <c r="GEH78" s="4300"/>
      <c r="GEI78" s="4305"/>
      <c r="GEJ78" s="4304"/>
      <c r="GEK78" s="4299"/>
      <c r="GEL78" s="4300"/>
      <c r="GEM78" s="4301"/>
      <c r="GEN78" s="4302"/>
      <c r="GEO78" s="4299"/>
      <c r="GEP78" s="2602"/>
      <c r="GEQ78" s="4287"/>
      <c r="GER78" s="4303"/>
      <c r="GES78" s="4304"/>
      <c r="GET78" s="2603"/>
      <c r="GEU78" s="4305"/>
      <c r="GEV78" s="4306"/>
      <c r="GEW78" s="4305"/>
      <c r="GEX78" s="4306"/>
      <c r="GEY78" s="4299"/>
      <c r="GEZ78" s="4300"/>
      <c r="GFA78" s="4305"/>
      <c r="GFB78" s="4304"/>
      <c r="GFC78" s="4299"/>
      <c r="GFD78" s="4300"/>
      <c r="GFE78" s="4301"/>
      <c r="GFF78" s="4302"/>
      <c r="GFG78" s="4299"/>
      <c r="GFH78" s="2602"/>
      <c r="GFI78" s="4287"/>
      <c r="GFJ78" s="4303"/>
      <c r="GFK78" s="4304"/>
      <c r="GFL78" s="2603"/>
      <c r="GFM78" s="4305"/>
      <c r="GFN78" s="4306"/>
      <c r="GFO78" s="4305"/>
      <c r="GFP78" s="4306"/>
      <c r="GFQ78" s="4299"/>
      <c r="GFR78" s="4300"/>
      <c r="GFS78" s="4305"/>
      <c r="GFT78" s="4304"/>
      <c r="GFU78" s="4299"/>
      <c r="GFV78" s="4300"/>
      <c r="GFW78" s="4301"/>
      <c r="GFX78" s="4302"/>
      <c r="GFY78" s="4299"/>
      <c r="GFZ78" s="2602"/>
      <c r="GGA78" s="4287"/>
      <c r="GGB78" s="4303"/>
      <c r="GGC78" s="4304"/>
      <c r="GGD78" s="2603"/>
      <c r="GGE78" s="4305"/>
      <c r="GGF78" s="4306"/>
      <c r="GGG78" s="4305"/>
      <c r="GGH78" s="4306"/>
      <c r="GGI78" s="4299"/>
      <c r="GGJ78" s="4300"/>
      <c r="GGK78" s="4305"/>
      <c r="GGL78" s="4304"/>
      <c r="GGM78" s="4299"/>
      <c r="GGN78" s="4300"/>
      <c r="GGO78" s="4301"/>
      <c r="GGP78" s="4302"/>
      <c r="GGQ78" s="4299"/>
      <c r="GGR78" s="2602"/>
      <c r="GGS78" s="4287"/>
      <c r="GGT78" s="4303"/>
      <c r="GGU78" s="4304"/>
      <c r="GGV78" s="2603"/>
      <c r="GGW78" s="4305"/>
      <c r="GGX78" s="4306"/>
      <c r="GGY78" s="4305"/>
      <c r="GGZ78" s="4306"/>
      <c r="GHA78" s="4299"/>
      <c r="GHB78" s="4300"/>
      <c r="GHC78" s="4305"/>
      <c r="GHD78" s="4304"/>
      <c r="GHE78" s="4299"/>
      <c r="GHF78" s="4300"/>
      <c r="GHG78" s="4301"/>
      <c r="GHH78" s="4302"/>
      <c r="GHI78" s="4299"/>
      <c r="GHJ78" s="2602"/>
      <c r="GHK78" s="4287"/>
      <c r="GHL78" s="4303"/>
      <c r="GHM78" s="4304"/>
      <c r="GHN78" s="2603"/>
      <c r="GHO78" s="4305"/>
      <c r="GHP78" s="4306"/>
      <c r="GHQ78" s="4305"/>
      <c r="GHR78" s="4306"/>
      <c r="GHS78" s="4299"/>
      <c r="GHT78" s="4300"/>
      <c r="GHU78" s="4305"/>
      <c r="GHV78" s="4304"/>
      <c r="GHW78" s="4299"/>
      <c r="GHX78" s="4300"/>
      <c r="GHY78" s="4301"/>
      <c r="GHZ78" s="4302"/>
      <c r="GIA78" s="4299"/>
      <c r="GIB78" s="2602"/>
      <c r="GIC78" s="4287"/>
      <c r="GID78" s="4303"/>
      <c r="GIE78" s="4304"/>
      <c r="GIF78" s="2603"/>
      <c r="GIG78" s="4305"/>
      <c r="GIH78" s="4306"/>
      <c r="GII78" s="4305"/>
      <c r="GIJ78" s="4306"/>
      <c r="GIK78" s="4299"/>
      <c r="GIL78" s="4300"/>
      <c r="GIM78" s="4305"/>
      <c r="GIN78" s="4304"/>
      <c r="GIO78" s="4299"/>
      <c r="GIP78" s="4300"/>
      <c r="GIQ78" s="4301"/>
      <c r="GIR78" s="4302"/>
      <c r="GIS78" s="4299"/>
      <c r="GIT78" s="2602"/>
      <c r="GIU78" s="4287"/>
      <c r="GIV78" s="4303"/>
      <c r="GIW78" s="4304"/>
      <c r="GIX78" s="2603"/>
      <c r="GIY78" s="4305"/>
      <c r="GIZ78" s="4306"/>
      <c r="GJA78" s="4305"/>
      <c r="GJB78" s="4306"/>
      <c r="GJC78" s="4299"/>
      <c r="GJD78" s="4300"/>
      <c r="GJE78" s="4305"/>
      <c r="GJF78" s="4304"/>
      <c r="GJG78" s="4299"/>
      <c r="GJH78" s="4300"/>
      <c r="GJI78" s="4301"/>
      <c r="GJJ78" s="4302"/>
      <c r="GJK78" s="4299"/>
      <c r="GJL78" s="2602"/>
      <c r="GJM78" s="4287"/>
      <c r="GJN78" s="4303"/>
      <c r="GJO78" s="4304"/>
      <c r="GJP78" s="2603"/>
      <c r="GJQ78" s="4305"/>
      <c r="GJR78" s="4306"/>
      <c r="GJS78" s="4305"/>
      <c r="GJT78" s="4306"/>
      <c r="GJU78" s="4299"/>
      <c r="GJV78" s="4300"/>
      <c r="GJW78" s="4305"/>
      <c r="GJX78" s="4304"/>
      <c r="GJY78" s="4299"/>
      <c r="GJZ78" s="4300"/>
      <c r="GKA78" s="4301"/>
      <c r="GKB78" s="4302"/>
      <c r="GKC78" s="4299"/>
      <c r="GKD78" s="2602"/>
      <c r="GKE78" s="4287"/>
      <c r="GKF78" s="4303"/>
      <c r="GKG78" s="4304"/>
      <c r="GKH78" s="2603"/>
      <c r="GKI78" s="4305"/>
      <c r="GKJ78" s="4306"/>
      <c r="GKK78" s="4305"/>
      <c r="GKL78" s="4306"/>
      <c r="GKM78" s="4299"/>
      <c r="GKN78" s="4300"/>
      <c r="GKO78" s="4305"/>
      <c r="GKP78" s="4304"/>
      <c r="GKQ78" s="4299"/>
      <c r="GKR78" s="4300"/>
      <c r="GKS78" s="4301"/>
      <c r="GKT78" s="4302"/>
      <c r="GKU78" s="4299"/>
      <c r="GKV78" s="2602"/>
      <c r="GKW78" s="4287"/>
      <c r="GKX78" s="4303"/>
      <c r="GKY78" s="4304"/>
      <c r="GKZ78" s="2603"/>
      <c r="GLA78" s="4305"/>
      <c r="GLB78" s="4306"/>
      <c r="GLC78" s="4305"/>
      <c r="GLD78" s="4306"/>
      <c r="GLE78" s="4299"/>
      <c r="GLF78" s="4300"/>
      <c r="GLG78" s="4305"/>
      <c r="GLH78" s="4304"/>
      <c r="GLI78" s="4299"/>
      <c r="GLJ78" s="4300"/>
      <c r="GLK78" s="4301"/>
      <c r="GLL78" s="4302"/>
      <c r="GLM78" s="4299"/>
      <c r="GLN78" s="2602"/>
      <c r="GLO78" s="4287"/>
      <c r="GLP78" s="4303"/>
      <c r="GLQ78" s="4304"/>
      <c r="GLR78" s="2603"/>
      <c r="GLS78" s="4305"/>
      <c r="GLT78" s="4306"/>
      <c r="GLU78" s="4305"/>
      <c r="GLV78" s="4306"/>
      <c r="GLW78" s="4299"/>
      <c r="GLX78" s="4300"/>
      <c r="GLY78" s="4305"/>
      <c r="GLZ78" s="4304"/>
      <c r="GMA78" s="4299"/>
      <c r="GMB78" s="4300"/>
      <c r="GMC78" s="4301"/>
      <c r="GMD78" s="4302"/>
      <c r="GME78" s="4299"/>
      <c r="GMF78" s="2602"/>
      <c r="GMG78" s="4287"/>
      <c r="GMH78" s="4303"/>
      <c r="GMI78" s="4304"/>
      <c r="GMJ78" s="2603"/>
      <c r="GMK78" s="4305"/>
      <c r="GML78" s="4306"/>
      <c r="GMM78" s="4305"/>
      <c r="GMN78" s="4306"/>
      <c r="GMO78" s="4299"/>
      <c r="GMP78" s="4300"/>
      <c r="GMQ78" s="4305"/>
      <c r="GMR78" s="4304"/>
      <c r="GMS78" s="4299"/>
      <c r="GMT78" s="4300"/>
      <c r="GMU78" s="4301"/>
      <c r="GMV78" s="4302"/>
      <c r="GMW78" s="4299"/>
      <c r="GMX78" s="2602"/>
      <c r="GMY78" s="4287"/>
      <c r="GMZ78" s="4303"/>
      <c r="GNA78" s="4304"/>
      <c r="GNB78" s="2603"/>
      <c r="GNC78" s="4305"/>
      <c r="GND78" s="4306"/>
      <c r="GNE78" s="4305"/>
      <c r="GNF78" s="4306"/>
      <c r="GNG78" s="4299"/>
      <c r="GNH78" s="4300"/>
      <c r="GNI78" s="4305"/>
      <c r="GNJ78" s="4304"/>
      <c r="GNK78" s="4299"/>
      <c r="GNL78" s="4300"/>
      <c r="GNM78" s="4301"/>
      <c r="GNN78" s="4302"/>
      <c r="GNO78" s="4299"/>
      <c r="GNP78" s="2602"/>
      <c r="GNQ78" s="4287"/>
      <c r="GNR78" s="4303"/>
      <c r="GNS78" s="4304"/>
      <c r="GNT78" s="2603"/>
      <c r="GNU78" s="4305"/>
      <c r="GNV78" s="4306"/>
      <c r="GNW78" s="4305"/>
      <c r="GNX78" s="4306"/>
      <c r="GNY78" s="4299"/>
      <c r="GNZ78" s="4300"/>
      <c r="GOA78" s="4305"/>
      <c r="GOB78" s="4304"/>
      <c r="GOC78" s="4299"/>
      <c r="GOD78" s="4300"/>
      <c r="GOE78" s="4301"/>
      <c r="GOF78" s="4302"/>
      <c r="GOG78" s="4299"/>
      <c r="GOH78" s="2602"/>
      <c r="GOI78" s="4287"/>
      <c r="GOJ78" s="4303"/>
      <c r="GOK78" s="4304"/>
      <c r="GOL78" s="2603"/>
      <c r="GOM78" s="4305"/>
      <c r="GON78" s="4306"/>
      <c r="GOO78" s="4305"/>
      <c r="GOP78" s="4306"/>
      <c r="GOQ78" s="4299"/>
      <c r="GOR78" s="4300"/>
      <c r="GOS78" s="4305"/>
      <c r="GOT78" s="4304"/>
      <c r="GOU78" s="4299"/>
      <c r="GOV78" s="4300"/>
      <c r="GOW78" s="4301"/>
      <c r="GOX78" s="4302"/>
      <c r="GOY78" s="4299"/>
      <c r="GOZ78" s="2602"/>
      <c r="GPA78" s="4287"/>
      <c r="GPB78" s="4303"/>
      <c r="GPC78" s="4304"/>
      <c r="GPD78" s="2603"/>
      <c r="GPE78" s="4305"/>
      <c r="GPF78" s="4306"/>
      <c r="GPG78" s="4305"/>
      <c r="GPH78" s="4306"/>
      <c r="GPI78" s="4299"/>
      <c r="GPJ78" s="4300"/>
      <c r="GPK78" s="4305"/>
      <c r="GPL78" s="4304"/>
      <c r="GPM78" s="4299"/>
      <c r="GPN78" s="4300"/>
      <c r="GPO78" s="4301"/>
      <c r="GPP78" s="4302"/>
      <c r="GPQ78" s="4299"/>
      <c r="GPR78" s="2602"/>
      <c r="GPS78" s="4287"/>
      <c r="GPT78" s="4303"/>
      <c r="GPU78" s="4304"/>
      <c r="GPV78" s="2603"/>
      <c r="GPW78" s="4305"/>
      <c r="GPX78" s="4306"/>
      <c r="GPY78" s="4305"/>
      <c r="GPZ78" s="4306"/>
      <c r="GQA78" s="4299"/>
      <c r="GQB78" s="4300"/>
      <c r="GQC78" s="4305"/>
      <c r="GQD78" s="4304"/>
      <c r="GQE78" s="4299"/>
      <c r="GQF78" s="4300"/>
      <c r="GQG78" s="4301"/>
      <c r="GQH78" s="4302"/>
      <c r="GQI78" s="4299"/>
      <c r="GQJ78" s="2602"/>
      <c r="GQK78" s="4287"/>
      <c r="GQL78" s="4303"/>
      <c r="GQM78" s="4304"/>
      <c r="GQN78" s="2603"/>
      <c r="GQO78" s="4305"/>
      <c r="GQP78" s="4306"/>
      <c r="GQQ78" s="4305"/>
      <c r="GQR78" s="4306"/>
      <c r="GQS78" s="4299"/>
      <c r="GQT78" s="4300"/>
      <c r="GQU78" s="4305"/>
      <c r="GQV78" s="4304"/>
      <c r="GQW78" s="4299"/>
      <c r="GQX78" s="4300"/>
      <c r="GQY78" s="4301"/>
      <c r="GQZ78" s="4302"/>
      <c r="GRA78" s="4299"/>
      <c r="GRB78" s="2602"/>
      <c r="GRC78" s="4287"/>
      <c r="GRD78" s="4303"/>
      <c r="GRE78" s="4304"/>
      <c r="GRF78" s="2603"/>
      <c r="GRG78" s="4305"/>
      <c r="GRH78" s="4306"/>
      <c r="GRI78" s="4305"/>
      <c r="GRJ78" s="4306"/>
      <c r="GRK78" s="4299"/>
      <c r="GRL78" s="4300"/>
      <c r="GRM78" s="4305"/>
      <c r="GRN78" s="4304"/>
      <c r="GRO78" s="4299"/>
      <c r="GRP78" s="4300"/>
      <c r="GRQ78" s="4301"/>
      <c r="GRR78" s="4302"/>
      <c r="GRS78" s="4299"/>
      <c r="GRT78" s="2602"/>
      <c r="GRU78" s="4287"/>
      <c r="GRV78" s="4303"/>
      <c r="GRW78" s="4304"/>
      <c r="GRX78" s="2603"/>
      <c r="GRY78" s="4305"/>
      <c r="GRZ78" s="4306"/>
      <c r="GSA78" s="4305"/>
      <c r="GSB78" s="4306"/>
      <c r="GSC78" s="4299"/>
      <c r="GSD78" s="4300"/>
      <c r="GSE78" s="4305"/>
      <c r="GSF78" s="4304"/>
      <c r="GSG78" s="4299"/>
      <c r="GSH78" s="4300"/>
      <c r="GSI78" s="4301"/>
      <c r="GSJ78" s="4302"/>
      <c r="GSK78" s="4299"/>
      <c r="GSL78" s="2602"/>
      <c r="GSM78" s="4287"/>
      <c r="GSN78" s="4303"/>
      <c r="GSO78" s="4304"/>
      <c r="GSP78" s="2603"/>
      <c r="GSQ78" s="4305"/>
      <c r="GSR78" s="4306"/>
      <c r="GSS78" s="4305"/>
      <c r="GST78" s="4306"/>
      <c r="GSU78" s="4299"/>
      <c r="GSV78" s="4300"/>
      <c r="GSW78" s="4305"/>
      <c r="GSX78" s="4304"/>
      <c r="GSY78" s="4299"/>
      <c r="GSZ78" s="4300"/>
      <c r="GTA78" s="4301"/>
      <c r="GTB78" s="4302"/>
      <c r="GTC78" s="4299"/>
      <c r="GTD78" s="2602"/>
      <c r="GTE78" s="4287"/>
      <c r="GTF78" s="4303"/>
      <c r="GTG78" s="4304"/>
      <c r="GTH78" s="2603"/>
      <c r="GTI78" s="4305"/>
      <c r="GTJ78" s="4306"/>
      <c r="GTK78" s="4305"/>
      <c r="GTL78" s="4306"/>
      <c r="GTM78" s="4299"/>
      <c r="GTN78" s="4300"/>
      <c r="GTO78" s="4305"/>
      <c r="GTP78" s="4304"/>
      <c r="GTQ78" s="4299"/>
      <c r="GTR78" s="4300"/>
      <c r="GTS78" s="4301"/>
      <c r="GTT78" s="4302"/>
      <c r="GTU78" s="4299"/>
      <c r="GTV78" s="2602"/>
      <c r="GTW78" s="4287"/>
      <c r="GTX78" s="4303"/>
      <c r="GTY78" s="4304"/>
      <c r="GTZ78" s="2603"/>
      <c r="GUA78" s="4305"/>
      <c r="GUB78" s="4306"/>
      <c r="GUC78" s="4305"/>
      <c r="GUD78" s="4306"/>
      <c r="GUE78" s="4299"/>
      <c r="GUF78" s="4300"/>
      <c r="GUG78" s="4305"/>
      <c r="GUH78" s="4304"/>
      <c r="GUI78" s="4299"/>
      <c r="GUJ78" s="4300"/>
      <c r="GUK78" s="4301"/>
      <c r="GUL78" s="4302"/>
      <c r="GUM78" s="4299"/>
      <c r="GUN78" s="2602"/>
      <c r="GUO78" s="4287"/>
      <c r="GUP78" s="4303"/>
      <c r="GUQ78" s="4304"/>
      <c r="GUR78" s="2603"/>
      <c r="GUS78" s="4305"/>
      <c r="GUT78" s="4306"/>
      <c r="GUU78" s="4305"/>
      <c r="GUV78" s="4306"/>
      <c r="GUW78" s="4299"/>
      <c r="GUX78" s="4300"/>
      <c r="GUY78" s="4305"/>
      <c r="GUZ78" s="4304"/>
      <c r="GVA78" s="4299"/>
      <c r="GVB78" s="4300"/>
      <c r="GVC78" s="4301"/>
      <c r="GVD78" s="4302"/>
      <c r="GVE78" s="4299"/>
      <c r="GVF78" s="2602"/>
      <c r="GVG78" s="4287"/>
      <c r="GVH78" s="4303"/>
      <c r="GVI78" s="4304"/>
      <c r="GVJ78" s="2603"/>
      <c r="GVK78" s="4305"/>
      <c r="GVL78" s="4306"/>
      <c r="GVM78" s="4305"/>
      <c r="GVN78" s="4306"/>
      <c r="GVO78" s="4299"/>
      <c r="GVP78" s="4300"/>
      <c r="GVQ78" s="4305"/>
      <c r="GVR78" s="4304"/>
      <c r="GVS78" s="4299"/>
      <c r="GVT78" s="4300"/>
      <c r="GVU78" s="4301"/>
      <c r="GVV78" s="4302"/>
      <c r="GVW78" s="4299"/>
      <c r="GVX78" s="2602"/>
      <c r="GVY78" s="4287"/>
      <c r="GVZ78" s="4303"/>
      <c r="GWA78" s="4304"/>
      <c r="GWB78" s="2603"/>
      <c r="GWC78" s="4305"/>
      <c r="GWD78" s="4306"/>
      <c r="GWE78" s="4305"/>
      <c r="GWF78" s="4306"/>
      <c r="GWG78" s="4299"/>
      <c r="GWH78" s="4300"/>
      <c r="GWI78" s="4305"/>
      <c r="GWJ78" s="4304"/>
      <c r="GWK78" s="4299"/>
      <c r="GWL78" s="4300"/>
      <c r="GWM78" s="4301"/>
      <c r="GWN78" s="4302"/>
      <c r="GWO78" s="4299"/>
      <c r="GWP78" s="2602"/>
      <c r="GWQ78" s="4287"/>
      <c r="GWR78" s="4303"/>
      <c r="GWS78" s="4304"/>
      <c r="GWT78" s="2603"/>
      <c r="GWU78" s="4305"/>
      <c r="GWV78" s="4306"/>
      <c r="GWW78" s="4305"/>
      <c r="GWX78" s="4306"/>
      <c r="GWY78" s="4299"/>
      <c r="GWZ78" s="4300"/>
      <c r="GXA78" s="4305"/>
      <c r="GXB78" s="4304"/>
      <c r="GXC78" s="4299"/>
      <c r="GXD78" s="4300"/>
      <c r="GXE78" s="4301"/>
      <c r="GXF78" s="4302"/>
      <c r="GXG78" s="4299"/>
      <c r="GXH78" s="2602"/>
      <c r="GXI78" s="4287"/>
      <c r="GXJ78" s="4303"/>
      <c r="GXK78" s="4304"/>
      <c r="GXL78" s="2603"/>
      <c r="GXM78" s="4305"/>
      <c r="GXN78" s="4306"/>
      <c r="GXO78" s="4305"/>
      <c r="GXP78" s="4306"/>
      <c r="GXQ78" s="4299"/>
      <c r="GXR78" s="4300"/>
      <c r="GXS78" s="4305"/>
      <c r="GXT78" s="4304"/>
      <c r="GXU78" s="4299"/>
      <c r="GXV78" s="4300"/>
      <c r="GXW78" s="4301"/>
      <c r="GXX78" s="4302"/>
      <c r="GXY78" s="4299"/>
      <c r="GXZ78" s="2602"/>
      <c r="GYA78" s="4287"/>
      <c r="GYB78" s="4303"/>
      <c r="GYC78" s="4304"/>
      <c r="GYD78" s="2603"/>
      <c r="GYE78" s="4305"/>
      <c r="GYF78" s="4306"/>
      <c r="GYG78" s="4305"/>
      <c r="GYH78" s="4306"/>
      <c r="GYI78" s="4299"/>
      <c r="GYJ78" s="4300"/>
      <c r="GYK78" s="4305"/>
      <c r="GYL78" s="4304"/>
      <c r="GYM78" s="4299"/>
      <c r="GYN78" s="4300"/>
      <c r="GYO78" s="4301"/>
      <c r="GYP78" s="4302"/>
      <c r="GYQ78" s="4299"/>
      <c r="GYR78" s="2602"/>
      <c r="GYS78" s="4287"/>
      <c r="GYT78" s="4303"/>
      <c r="GYU78" s="4304"/>
      <c r="GYV78" s="2603"/>
      <c r="GYW78" s="4305"/>
      <c r="GYX78" s="4306"/>
      <c r="GYY78" s="4305"/>
      <c r="GYZ78" s="4306"/>
      <c r="GZA78" s="4299"/>
      <c r="GZB78" s="4300"/>
      <c r="GZC78" s="4305"/>
      <c r="GZD78" s="4304"/>
      <c r="GZE78" s="4299"/>
      <c r="GZF78" s="4300"/>
      <c r="GZG78" s="4301"/>
      <c r="GZH78" s="4302"/>
      <c r="GZI78" s="4299"/>
      <c r="GZJ78" s="2602"/>
      <c r="GZK78" s="4287"/>
      <c r="GZL78" s="4303"/>
      <c r="GZM78" s="4304"/>
      <c r="GZN78" s="2603"/>
      <c r="GZO78" s="4305"/>
      <c r="GZP78" s="4306"/>
      <c r="GZQ78" s="4305"/>
      <c r="GZR78" s="4306"/>
      <c r="GZS78" s="4299"/>
      <c r="GZT78" s="4300"/>
      <c r="GZU78" s="4305"/>
      <c r="GZV78" s="4304"/>
      <c r="GZW78" s="4299"/>
      <c r="GZX78" s="4300"/>
      <c r="GZY78" s="4301"/>
      <c r="GZZ78" s="4302"/>
      <c r="HAA78" s="4299"/>
      <c r="HAB78" s="2602"/>
      <c r="HAC78" s="4287"/>
      <c r="HAD78" s="4303"/>
      <c r="HAE78" s="4304"/>
      <c r="HAF78" s="2603"/>
      <c r="HAG78" s="4305"/>
      <c r="HAH78" s="4306"/>
      <c r="HAI78" s="4305"/>
      <c r="HAJ78" s="4306"/>
      <c r="HAK78" s="4299"/>
      <c r="HAL78" s="4300"/>
      <c r="HAM78" s="4305"/>
      <c r="HAN78" s="4304"/>
      <c r="HAO78" s="4299"/>
      <c r="HAP78" s="4300"/>
      <c r="HAQ78" s="4301"/>
      <c r="HAR78" s="4302"/>
      <c r="HAS78" s="4299"/>
      <c r="HAT78" s="2602"/>
      <c r="HAU78" s="4287"/>
      <c r="HAV78" s="4303"/>
      <c r="HAW78" s="4304"/>
      <c r="HAX78" s="2603"/>
      <c r="HAY78" s="4305"/>
      <c r="HAZ78" s="4306"/>
      <c r="HBA78" s="4305"/>
      <c r="HBB78" s="4306"/>
      <c r="HBC78" s="4299"/>
      <c r="HBD78" s="4300"/>
      <c r="HBE78" s="4305"/>
      <c r="HBF78" s="4304"/>
      <c r="HBG78" s="4299"/>
      <c r="HBH78" s="4300"/>
      <c r="HBI78" s="4301"/>
      <c r="HBJ78" s="4302"/>
      <c r="HBK78" s="4299"/>
      <c r="HBL78" s="2602"/>
      <c r="HBM78" s="4287"/>
      <c r="HBN78" s="4303"/>
      <c r="HBO78" s="4304"/>
      <c r="HBP78" s="2603"/>
      <c r="HBQ78" s="4305"/>
      <c r="HBR78" s="4306"/>
      <c r="HBS78" s="4305"/>
      <c r="HBT78" s="4306"/>
      <c r="HBU78" s="4299"/>
      <c r="HBV78" s="4300"/>
      <c r="HBW78" s="4305"/>
      <c r="HBX78" s="4304"/>
      <c r="HBY78" s="4299"/>
      <c r="HBZ78" s="4300"/>
      <c r="HCA78" s="4301"/>
      <c r="HCB78" s="4302"/>
      <c r="HCC78" s="4299"/>
      <c r="HCD78" s="2602"/>
      <c r="HCE78" s="4287"/>
      <c r="HCF78" s="4303"/>
      <c r="HCG78" s="4304"/>
      <c r="HCH78" s="2603"/>
      <c r="HCI78" s="4305"/>
      <c r="HCJ78" s="4306"/>
      <c r="HCK78" s="4305"/>
      <c r="HCL78" s="4306"/>
      <c r="HCM78" s="4299"/>
      <c r="HCN78" s="4300"/>
      <c r="HCO78" s="4305"/>
      <c r="HCP78" s="4304"/>
      <c r="HCQ78" s="4299"/>
      <c r="HCR78" s="4300"/>
      <c r="HCS78" s="4301"/>
      <c r="HCT78" s="4302"/>
      <c r="HCU78" s="4299"/>
      <c r="HCV78" s="2602"/>
      <c r="HCW78" s="4287"/>
      <c r="HCX78" s="4303"/>
      <c r="HCY78" s="4304"/>
      <c r="HCZ78" s="2603"/>
      <c r="HDA78" s="4305"/>
      <c r="HDB78" s="4306"/>
      <c r="HDC78" s="4305"/>
      <c r="HDD78" s="4306"/>
      <c r="HDE78" s="4299"/>
      <c r="HDF78" s="4300"/>
      <c r="HDG78" s="4305"/>
      <c r="HDH78" s="4304"/>
      <c r="HDI78" s="4299"/>
      <c r="HDJ78" s="4300"/>
      <c r="HDK78" s="4301"/>
      <c r="HDL78" s="4302"/>
      <c r="HDM78" s="4299"/>
      <c r="HDN78" s="2602"/>
      <c r="HDO78" s="4287"/>
      <c r="HDP78" s="4303"/>
      <c r="HDQ78" s="4304"/>
      <c r="HDR78" s="2603"/>
      <c r="HDS78" s="4305"/>
      <c r="HDT78" s="4306"/>
      <c r="HDU78" s="4305"/>
      <c r="HDV78" s="4306"/>
      <c r="HDW78" s="4299"/>
      <c r="HDX78" s="4300"/>
      <c r="HDY78" s="4305"/>
      <c r="HDZ78" s="4304"/>
      <c r="HEA78" s="4299"/>
      <c r="HEB78" s="4300"/>
      <c r="HEC78" s="4301"/>
      <c r="HED78" s="4302"/>
      <c r="HEE78" s="4299"/>
      <c r="HEF78" s="2602"/>
      <c r="HEG78" s="4287"/>
      <c r="HEH78" s="4303"/>
      <c r="HEI78" s="4304"/>
      <c r="HEJ78" s="2603"/>
      <c r="HEK78" s="4305"/>
      <c r="HEL78" s="4306"/>
      <c r="HEM78" s="4305"/>
      <c r="HEN78" s="4306"/>
      <c r="HEO78" s="4299"/>
      <c r="HEP78" s="4300"/>
      <c r="HEQ78" s="4305"/>
      <c r="HER78" s="4304"/>
      <c r="HES78" s="4299"/>
      <c r="HET78" s="4300"/>
      <c r="HEU78" s="4301"/>
      <c r="HEV78" s="4302"/>
      <c r="HEW78" s="4299"/>
      <c r="HEX78" s="2602"/>
      <c r="HEY78" s="4287"/>
      <c r="HEZ78" s="4303"/>
      <c r="HFA78" s="4304"/>
      <c r="HFB78" s="2603"/>
      <c r="HFC78" s="4305"/>
      <c r="HFD78" s="4306"/>
      <c r="HFE78" s="4305"/>
      <c r="HFF78" s="4306"/>
      <c r="HFG78" s="4299"/>
      <c r="HFH78" s="4300"/>
      <c r="HFI78" s="4305"/>
      <c r="HFJ78" s="4304"/>
      <c r="HFK78" s="4299"/>
      <c r="HFL78" s="4300"/>
      <c r="HFM78" s="4301"/>
      <c r="HFN78" s="4302"/>
      <c r="HFO78" s="4299"/>
      <c r="HFP78" s="2602"/>
      <c r="HFQ78" s="4287"/>
      <c r="HFR78" s="4303"/>
      <c r="HFS78" s="4304"/>
      <c r="HFT78" s="2603"/>
      <c r="HFU78" s="4305"/>
      <c r="HFV78" s="4306"/>
      <c r="HFW78" s="4305"/>
      <c r="HFX78" s="4306"/>
      <c r="HFY78" s="4299"/>
      <c r="HFZ78" s="4300"/>
      <c r="HGA78" s="4305"/>
      <c r="HGB78" s="4304"/>
      <c r="HGC78" s="4299"/>
      <c r="HGD78" s="4300"/>
      <c r="HGE78" s="4301"/>
      <c r="HGF78" s="4302"/>
      <c r="HGG78" s="4299"/>
      <c r="HGH78" s="2602"/>
      <c r="HGI78" s="4287"/>
      <c r="HGJ78" s="4303"/>
      <c r="HGK78" s="4304"/>
      <c r="HGL78" s="2603"/>
      <c r="HGM78" s="4305"/>
      <c r="HGN78" s="4306"/>
      <c r="HGO78" s="4305"/>
      <c r="HGP78" s="4306"/>
      <c r="HGQ78" s="4299"/>
      <c r="HGR78" s="4300"/>
      <c r="HGS78" s="4305"/>
      <c r="HGT78" s="4304"/>
      <c r="HGU78" s="4299"/>
      <c r="HGV78" s="4300"/>
      <c r="HGW78" s="4301"/>
      <c r="HGX78" s="4302"/>
      <c r="HGY78" s="4299"/>
      <c r="HGZ78" s="2602"/>
      <c r="HHA78" s="4287"/>
      <c r="HHB78" s="4303"/>
      <c r="HHC78" s="4304"/>
      <c r="HHD78" s="2603"/>
      <c r="HHE78" s="4305"/>
      <c r="HHF78" s="4306"/>
      <c r="HHG78" s="4305"/>
      <c r="HHH78" s="4306"/>
      <c r="HHI78" s="4299"/>
      <c r="HHJ78" s="4300"/>
      <c r="HHK78" s="4305"/>
      <c r="HHL78" s="4304"/>
      <c r="HHM78" s="4299"/>
      <c r="HHN78" s="4300"/>
      <c r="HHO78" s="4301"/>
      <c r="HHP78" s="4302"/>
      <c r="HHQ78" s="4299"/>
      <c r="HHR78" s="2602"/>
      <c r="HHS78" s="4287"/>
      <c r="HHT78" s="4303"/>
      <c r="HHU78" s="4304"/>
      <c r="HHV78" s="2603"/>
      <c r="HHW78" s="4305"/>
      <c r="HHX78" s="4306"/>
      <c r="HHY78" s="4305"/>
      <c r="HHZ78" s="4306"/>
      <c r="HIA78" s="4299"/>
      <c r="HIB78" s="4300"/>
      <c r="HIC78" s="4305"/>
      <c r="HID78" s="4304"/>
      <c r="HIE78" s="4299"/>
      <c r="HIF78" s="4300"/>
      <c r="HIG78" s="4301"/>
      <c r="HIH78" s="4302"/>
      <c r="HII78" s="4299"/>
      <c r="HIJ78" s="2602"/>
      <c r="HIK78" s="4287"/>
      <c r="HIL78" s="4303"/>
      <c r="HIM78" s="4304"/>
      <c r="HIN78" s="2603"/>
      <c r="HIO78" s="4305"/>
      <c r="HIP78" s="4306"/>
      <c r="HIQ78" s="4305"/>
      <c r="HIR78" s="4306"/>
      <c r="HIS78" s="4299"/>
      <c r="HIT78" s="4300"/>
      <c r="HIU78" s="4305"/>
      <c r="HIV78" s="4304"/>
      <c r="HIW78" s="4299"/>
      <c r="HIX78" s="4300"/>
      <c r="HIY78" s="4301"/>
      <c r="HIZ78" s="4302"/>
      <c r="HJA78" s="4299"/>
      <c r="HJB78" s="2602"/>
      <c r="HJC78" s="4287"/>
      <c r="HJD78" s="4303"/>
      <c r="HJE78" s="4304"/>
      <c r="HJF78" s="2603"/>
      <c r="HJG78" s="4305"/>
      <c r="HJH78" s="4306"/>
      <c r="HJI78" s="4305"/>
      <c r="HJJ78" s="4306"/>
      <c r="HJK78" s="4299"/>
      <c r="HJL78" s="4300"/>
      <c r="HJM78" s="4305"/>
      <c r="HJN78" s="4304"/>
      <c r="HJO78" s="4299"/>
      <c r="HJP78" s="4300"/>
      <c r="HJQ78" s="4301"/>
      <c r="HJR78" s="4302"/>
      <c r="HJS78" s="4299"/>
      <c r="HJT78" s="2602"/>
      <c r="HJU78" s="4287"/>
      <c r="HJV78" s="4303"/>
      <c r="HJW78" s="4304"/>
      <c r="HJX78" s="2603"/>
      <c r="HJY78" s="4305"/>
      <c r="HJZ78" s="4306"/>
      <c r="HKA78" s="4305"/>
      <c r="HKB78" s="4306"/>
      <c r="HKC78" s="4299"/>
      <c r="HKD78" s="4300"/>
      <c r="HKE78" s="4305"/>
      <c r="HKF78" s="4304"/>
      <c r="HKG78" s="4299"/>
      <c r="HKH78" s="4300"/>
      <c r="HKI78" s="4301"/>
      <c r="HKJ78" s="4302"/>
      <c r="HKK78" s="4299"/>
      <c r="HKL78" s="2602"/>
      <c r="HKM78" s="4287"/>
      <c r="HKN78" s="4303"/>
      <c r="HKO78" s="4304"/>
      <c r="HKP78" s="2603"/>
      <c r="HKQ78" s="4305"/>
      <c r="HKR78" s="4306"/>
      <c r="HKS78" s="4305"/>
      <c r="HKT78" s="4306"/>
      <c r="HKU78" s="4299"/>
      <c r="HKV78" s="4300"/>
      <c r="HKW78" s="4305"/>
      <c r="HKX78" s="4304"/>
      <c r="HKY78" s="4299"/>
      <c r="HKZ78" s="4300"/>
      <c r="HLA78" s="4301"/>
      <c r="HLB78" s="4302"/>
      <c r="HLC78" s="4299"/>
      <c r="HLD78" s="2602"/>
      <c r="HLE78" s="4287"/>
      <c r="HLF78" s="4303"/>
      <c r="HLG78" s="4304"/>
      <c r="HLH78" s="2603"/>
      <c r="HLI78" s="4305"/>
      <c r="HLJ78" s="4306"/>
      <c r="HLK78" s="4305"/>
      <c r="HLL78" s="4306"/>
      <c r="HLM78" s="4299"/>
      <c r="HLN78" s="4300"/>
      <c r="HLO78" s="4305"/>
      <c r="HLP78" s="4304"/>
      <c r="HLQ78" s="4299"/>
      <c r="HLR78" s="4300"/>
      <c r="HLS78" s="4301"/>
      <c r="HLT78" s="4302"/>
      <c r="HLU78" s="4299"/>
      <c r="HLV78" s="2602"/>
      <c r="HLW78" s="4287"/>
      <c r="HLX78" s="4303"/>
      <c r="HLY78" s="4304"/>
      <c r="HLZ78" s="2603"/>
      <c r="HMA78" s="4305"/>
      <c r="HMB78" s="4306"/>
      <c r="HMC78" s="4305"/>
      <c r="HMD78" s="4306"/>
      <c r="HME78" s="4299"/>
      <c r="HMF78" s="4300"/>
      <c r="HMG78" s="4305"/>
      <c r="HMH78" s="4304"/>
      <c r="HMI78" s="4299"/>
      <c r="HMJ78" s="4300"/>
      <c r="HMK78" s="4301"/>
      <c r="HML78" s="4302"/>
      <c r="HMM78" s="4299"/>
      <c r="HMN78" s="2602"/>
      <c r="HMO78" s="4287"/>
      <c r="HMP78" s="4303"/>
      <c r="HMQ78" s="4304"/>
      <c r="HMR78" s="2603"/>
      <c r="HMS78" s="4305"/>
      <c r="HMT78" s="4306"/>
      <c r="HMU78" s="4305"/>
      <c r="HMV78" s="4306"/>
      <c r="HMW78" s="4299"/>
      <c r="HMX78" s="4300"/>
      <c r="HMY78" s="4305"/>
      <c r="HMZ78" s="4304"/>
      <c r="HNA78" s="4299"/>
      <c r="HNB78" s="4300"/>
      <c r="HNC78" s="4301"/>
      <c r="HND78" s="4302"/>
      <c r="HNE78" s="4299"/>
      <c r="HNF78" s="2602"/>
      <c r="HNG78" s="4287"/>
      <c r="HNH78" s="4303"/>
      <c r="HNI78" s="4304"/>
      <c r="HNJ78" s="2603"/>
      <c r="HNK78" s="4305"/>
      <c r="HNL78" s="4306"/>
      <c r="HNM78" s="4305"/>
      <c r="HNN78" s="4306"/>
      <c r="HNO78" s="4299"/>
      <c r="HNP78" s="4300"/>
      <c r="HNQ78" s="4305"/>
      <c r="HNR78" s="4304"/>
      <c r="HNS78" s="4299"/>
      <c r="HNT78" s="4300"/>
      <c r="HNU78" s="4301"/>
      <c r="HNV78" s="4302"/>
      <c r="HNW78" s="4299"/>
      <c r="HNX78" s="2602"/>
      <c r="HNY78" s="4287"/>
      <c r="HNZ78" s="4303"/>
      <c r="HOA78" s="4304"/>
      <c r="HOB78" s="2603"/>
      <c r="HOC78" s="4305"/>
      <c r="HOD78" s="4306"/>
      <c r="HOE78" s="4305"/>
      <c r="HOF78" s="4306"/>
      <c r="HOG78" s="4299"/>
      <c r="HOH78" s="4300"/>
      <c r="HOI78" s="4305"/>
      <c r="HOJ78" s="4304"/>
      <c r="HOK78" s="4299"/>
      <c r="HOL78" s="4300"/>
      <c r="HOM78" s="4301"/>
      <c r="HON78" s="4302"/>
      <c r="HOO78" s="4299"/>
      <c r="HOP78" s="2602"/>
      <c r="HOQ78" s="4287"/>
      <c r="HOR78" s="4303"/>
      <c r="HOS78" s="4304"/>
      <c r="HOT78" s="2603"/>
      <c r="HOU78" s="4305"/>
      <c r="HOV78" s="4306"/>
      <c r="HOW78" s="4305"/>
      <c r="HOX78" s="4306"/>
      <c r="HOY78" s="4299"/>
      <c r="HOZ78" s="4300"/>
      <c r="HPA78" s="4305"/>
      <c r="HPB78" s="4304"/>
      <c r="HPC78" s="4299"/>
      <c r="HPD78" s="4300"/>
      <c r="HPE78" s="4301"/>
      <c r="HPF78" s="4302"/>
      <c r="HPG78" s="4299"/>
      <c r="HPH78" s="2602"/>
      <c r="HPI78" s="4287"/>
      <c r="HPJ78" s="4303"/>
      <c r="HPK78" s="4304"/>
      <c r="HPL78" s="2603"/>
      <c r="HPM78" s="4305"/>
      <c r="HPN78" s="4306"/>
      <c r="HPO78" s="4305"/>
      <c r="HPP78" s="4306"/>
      <c r="HPQ78" s="4299"/>
      <c r="HPR78" s="4300"/>
      <c r="HPS78" s="4305"/>
      <c r="HPT78" s="4304"/>
      <c r="HPU78" s="4299"/>
      <c r="HPV78" s="4300"/>
      <c r="HPW78" s="4301"/>
      <c r="HPX78" s="4302"/>
      <c r="HPY78" s="4299"/>
      <c r="HPZ78" s="2602"/>
      <c r="HQA78" s="4287"/>
      <c r="HQB78" s="4303"/>
      <c r="HQC78" s="4304"/>
      <c r="HQD78" s="2603"/>
      <c r="HQE78" s="4305"/>
      <c r="HQF78" s="4306"/>
      <c r="HQG78" s="4305"/>
      <c r="HQH78" s="4306"/>
      <c r="HQI78" s="4299"/>
      <c r="HQJ78" s="4300"/>
      <c r="HQK78" s="4305"/>
      <c r="HQL78" s="4304"/>
      <c r="HQM78" s="4299"/>
      <c r="HQN78" s="4300"/>
      <c r="HQO78" s="4301"/>
      <c r="HQP78" s="4302"/>
      <c r="HQQ78" s="4299"/>
      <c r="HQR78" s="2602"/>
      <c r="HQS78" s="4287"/>
      <c r="HQT78" s="4303"/>
      <c r="HQU78" s="4304"/>
      <c r="HQV78" s="2603"/>
      <c r="HQW78" s="4305"/>
      <c r="HQX78" s="4306"/>
      <c r="HQY78" s="4305"/>
      <c r="HQZ78" s="4306"/>
      <c r="HRA78" s="4299"/>
      <c r="HRB78" s="4300"/>
      <c r="HRC78" s="4305"/>
      <c r="HRD78" s="4304"/>
      <c r="HRE78" s="4299"/>
      <c r="HRF78" s="4300"/>
      <c r="HRG78" s="4301"/>
      <c r="HRH78" s="4302"/>
      <c r="HRI78" s="4299"/>
      <c r="HRJ78" s="2602"/>
      <c r="HRK78" s="4287"/>
      <c r="HRL78" s="4303"/>
      <c r="HRM78" s="4304"/>
      <c r="HRN78" s="2603"/>
      <c r="HRO78" s="4305"/>
      <c r="HRP78" s="4306"/>
      <c r="HRQ78" s="4305"/>
      <c r="HRR78" s="4306"/>
      <c r="HRS78" s="4299"/>
      <c r="HRT78" s="4300"/>
      <c r="HRU78" s="4305"/>
      <c r="HRV78" s="4304"/>
      <c r="HRW78" s="4299"/>
      <c r="HRX78" s="4300"/>
      <c r="HRY78" s="4301"/>
      <c r="HRZ78" s="4302"/>
      <c r="HSA78" s="4299"/>
      <c r="HSB78" s="2602"/>
      <c r="HSC78" s="4287"/>
      <c r="HSD78" s="4303"/>
      <c r="HSE78" s="4304"/>
      <c r="HSF78" s="2603"/>
      <c r="HSG78" s="4305"/>
      <c r="HSH78" s="4306"/>
      <c r="HSI78" s="4305"/>
      <c r="HSJ78" s="4306"/>
      <c r="HSK78" s="4299"/>
      <c r="HSL78" s="4300"/>
      <c r="HSM78" s="4305"/>
      <c r="HSN78" s="4304"/>
      <c r="HSO78" s="4299"/>
      <c r="HSP78" s="4300"/>
      <c r="HSQ78" s="4301"/>
      <c r="HSR78" s="4302"/>
      <c r="HSS78" s="4299"/>
      <c r="HST78" s="2602"/>
      <c r="HSU78" s="4287"/>
      <c r="HSV78" s="4303"/>
      <c r="HSW78" s="4304"/>
      <c r="HSX78" s="2603"/>
      <c r="HSY78" s="4305"/>
      <c r="HSZ78" s="4306"/>
      <c r="HTA78" s="4305"/>
      <c r="HTB78" s="4306"/>
      <c r="HTC78" s="4299"/>
      <c r="HTD78" s="4300"/>
      <c r="HTE78" s="4305"/>
      <c r="HTF78" s="4304"/>
      <c r="HTG78" s="4299"/>
      <c r="HTH78" s="4300"/>
      <c r="HTI78" s="4301"/>
      <c r="HTJ78" s="4302"/>
      <c r="HTK78" s="4299"/>
      <c r="HTL78" s="2602"/>
      <c r="HTM78" s="4287"/>
      <c r="HTN78" s="4303"/>
      <c r="HTO78" s="4304"/>
      <c r="HTP78" s="2603"/>
      <c r="HTQ78" s="4305"/>
      <c r="HTR78" s="4306"/>
      <c r="HTS78" s="4305"/>
      <c r="HTT78" s="4306"/>
      <c r="HTU78" s="4299"/>
      <c r="HTV78" s="4300"/>
      <c r="HTW78" s="4305"/>
      <c r="HTX78" s="4304"/>
      <c r="HTY78" s="4299"/>
      <c r="HTZ78" s="4300"/>
      <c r="HUA78" s="4301"/>
      <c r="HUB78" s="4302"/>
      <c r="HUC78" s="4299"/>
      <c r="HUD78" s="2602"/>
      <c r="HUE78" s="4287"/>
      <c r="HUF78" s="4303"/>
      <c r="HUG78" s="4304"/>
      <c r="HUH78" s="2603"/>
      <c r="HUI78" s="4305"/>
      <c r="HUJ78" s="4306"/>
      <c r="HUK78" s="4305"/>
      <c r="HUL78" s="4306"/>
      <c r="HUM78" s="4299"/>
      <c r="HUN78" s="4300"/>
      <c r="HUO78" s="4305"/>
      <c r="HUP78" s="4304"/>
      <c r="HUQ78" s="4299"/>
      <c r="HUR78" s="4300"/>
      <c r="HUS78" s="4301"/>
      <c r="HUT78" s="4302"/>
      <c r="HUU78" s="4299"/>
      <c r="HUV78" s="2602"/>
      <c r="HUW78" s="4287"/>
      <c r="HUX78" s="4303"/>
      <c r="HUY78" s="4304"/>
      <c r="HUZ78" s="2603"/>
      <c r="HVA78" s="4305"/>
      <c r="HVB78" s="4306"/>
      <c r="HVC78" s="4305"/>
      <c r="HVD78" s="4306"/>
      <c r="HVE78" s="4299"/>
      <c r="HVF78" s="4300"/>
      <c r="HVG78" s="4305"/>
      <c r="HVH78" s="4304"/>
      <c r="HVI78" s="4299"/>
      <c r="HVJ78" s="4300"/>
      <c r="HVK78" s="4301"/>
      <c r="HVL78" s="4302"/>
      <c r="HVM78" s="4299"/>
      <c r="HVN78" s="2602"/>
      <c r="HVO78" s="4287"/>
      <c r="HVP78" s="4303"/>
      <c r="HVQ78" s="4304"/>
      <c r="HVR78" s="2603"/>
      <c r="HVS78" s="4305"/>
      <c r="HVT78" s="4306"/>
      <c r="HVU78" s="4305"/>
      <c r="HVV78" s="4306"/>
      <c r="HVW78" s="4299"/>
      <c r="HVX78" s="4300"/>
      <c r="HVY78" s="4305"/>
      <c r="HVZ78" s="4304"/>
      <c r="HWA78" s="4299"/>
      <c r="HWB78" s="4300"/>
      <c r="HWC78" s="4301"/>
      <c r="HWD78" s="4302"/>
      <c r="HWE78" s="4299"/>
      <c r="HWF78" s="2602"/>
      <c r="HWG78" s="4287"/>
      <c r="HWH78" s="4303"/>
      <c r="HWI78" s="4304"/>
      <c r="HWJ78" s="2603"/>
      <c r="HWK78" s="4305"/>
      <c r="HWL78" s="4306"/>
      <c r="HWM78" s="4305"/>
      <c r="HWN78" s="4306"/>
      <c r="HWO78" s="4299"/>
      <c r="HWP78" s="4300"/>
      <c r="HWQ78" s="4305"/>
      <c r="HWR78" s="4304"/>
      <c r="HWS78" s="4299"/>
      <c r="HWT78" s="4300"/>
      <c r="HWU78" s="4301"/>
      <c r="HWV78" s="4302"/>
      <c r="HWW78" s="4299"/>
      <c r="HWX78" s="2602"/>
      <c r="HWY78" s="4287"/>
      <c r="HWZ78" s="4303"/>
      <c r="HXA78" s="4304"/>
      <c r="HXB78" s="2603"/>
      <c r="HXC78" s="4305"/>
      <c r="HXD78" s="4306"/>
      <c r="HXE78" s="4305"/>
      <c r="HXF78" s="4306"/>
      <c r="HXG78" s="4299"/>
      <c r="HXH78" s="4300"/>
      <c r="HXI78" s="4305"/>
      <c r="HXJ78" s="4304"/>
      <c r="HXK78" s="4299"/>
      <c r="HXL78" s="4300"/>
      <c r="HXM78" s="4301"/>
      <c r="HXN78" s="4302"/>
      <c r="HXO78" s="4299"/>
      <c r="HXP78" s="2602"/>
      <c r="HXQ78" s="4287"/>
      <c r="HXR78" s="4303"/>
      <c r="HXS78" s="4304"/>
      <c r="HXT78" s="2603"/>
      <c r="HXU78" s="4305"/>
      <c r="HXV78" s="4306"/>
      <c r="HXW78" s="4305"/>
      <c r="HXX78" s="4306"/>
      <c r="HXY78" s="4299"/>
      <c r="HXZ78" s="4300"/>
      <c r="HYA78" s="4305"/>
      <c r="HYB78" s="4304"/>
      <c r="HYC78" s="4299"/>
      <c r="HYD78" s="4300"/>
      <c r="HYE78" s="4301"/>
      <c r="HYF78" s="4302"/>
      <c r="HYG78" s="4299"/>
      <c r="HYH78" s="2602"/>
      <c r="HYI78" s="4287"/>
      <c r="HYJ78" s="4303"/>
      <c r="HYK78" s="4304"/>
      <c r="HYL78" s="2603"/>
      <c r="HYM78" s="4305"/>
      <c r="HYN78" s="4306"/>
      <c r="HYO78" s="4305"/>
      <c r="HYP78" s="4306"/>
      <c r="HYQ78" s="4299"/>
      <c r="HYR78" s="4300"/>
      <c r="HYS78" s="4305"/>
      <c r="HYT78" s="4304"/>
      <c r="HYU78" s="4299"/>
      <c r="HYV78" s="4300"/>
      <c r="HYW78" s="4301"/>
      <c r="HYX78" s="4302"/>
      <c r="HYY78" s="4299"/>
      <c r="HYZ78" s="2602"/>
      <c r="HZA78" s="4287"/>
      <c r="HZB78" s="4303"/>
      <c r="HZC78" s="4304"/>
      <c r="HZD78" s="2603"/>
      <c r="HZE78" s="4305"/>
      <c r="HZF78" s="4306"/>
      <c r="HZG78" s="4305"/>
      <c r="HZH78" s="4306"/>
      <c r="HZI78" s="4299"/>
      <c r="HZJ78" s="4300"/>
      <c r="HZK78" s="4305"/>
      <c r="HZL78" s="4304"/>
      <c r="HZM78" s="4299"/>
      <c r="HZN78" s="4300"/>
      <c r="HZO78" s="4301"/>
      <c r="HZP78" s="4302"/>
      <c r="HZQ78" s="4299"/>
      <c r="HZR78" s="2602"/>
      <c r="HZS78" s="4287"/>
      <c r="HZT78" s="4303"/>
      <c r="HZU78" s="4304"/>
      <c r="HZV78" s="2603"/>
      <c r="HZW78" s="4305"/>
      <c r="HZX78" s="4306"/>
      <c r="HZY78" s="4305"/>
      <c r="HZZ78" s="4306"/>
      <c r="IAA78" s="4299"/>
      <c r="IAB78" s="4300"/>
      <c r="IAC78" s="4305"/>
      <c r="IAD78" s="4304"/>
      <c r="IAE78" s="4299"/>
      <c r="IAF78" s="4300"/>
      <c r="IAG78" s="4301"/>
      <c r="IAH78" s="4302"/>
      <c r="IAI78" s="4299"/>
      <c r="IAJ78" s="2602"/>
      <c r="IAK78" s="4287"/>
      <c r="IAL78" s="4303"/>
      <c r="IAM78" s="4304"/>
      <c r="IAN78" s="2603"/>
      <c r="IAO78" s="4305"/>
      <c r="IAP78" s="4306"/>
      <c r="IAQ78" s="4305"/>
      <c r="IAR78" s="4306"/>
      <c r="IAS78" s="4299"/>
      <c r="IAT78" s="4300"/>
      <c r="IAU78" s="4305"/>
      <c r="IAV78" s="4304"/>
      <c r="IAW78" s="4299"/>
      <c r="IAX78" s="4300"/>
      <c r="IAY78" s="4301"/>
      <c r="IAZ78" s="4302"/>
      <c r="IBA78" s="4299"/>
      <c r="IBB78" s="2602"/>
      <c r="IBC78" s="4287"/>
      <c r="IBD78" s="4303"/>
      <c r="IBE78" s="4304"/>
      <c r="IBF78" s="2603"/>
      <c r="IBG78" s="4305"/>
      <c r="IBH78" s="4306"/>
      <c r="IBI78" s="4305"/>
      <c r="IBJ78" s="4306"/>
      <c r="IBK78" s="4299"/>
      <c r="IBL78" s="4300"/>
      <c r="IBM78" s="4305"/>
      <c r="IBN78" s="4304"/>
      <c r="IBO78" s="4299"/>
      <c r="IBP78" s="4300"/>
      <c r="IBQ78" s="4301"/>
      <c r="IBR78" s="4302"/>
      <c r="IBS78" s="4299"/>
      <c r="IBT78" s="2602"/>
      <c r="IBU78" s="4287"/>
      <c r="IBV78" s="4303"/>
      <c r="IBW78" s="4304"/>
      <c r="IBX78" s="2603"/>
      <c r="IBY78" s="4305"/>
      <c r="IBZ78" s="4306"/>
      <c r="ICA78" s="4305"/>
      <c r="ICB78" s="4306"/>
      <c r="ICC78" s="4299"/>
      <c r="ICD78" s="4300"/>
      <c r="ICE78" s="4305"/>
      <c r="ICF78" s="4304"/>
      <c r="ICG78" s="4299"/>
      <c r="ICH78" s="4300"/>
      <c r="ICI78" s="4301"/>
      <c r="ICJ78" s="4302"/>
      <c r="ICK78" s="4299"/>
      <c r="ICL78" s="2602"/>
      <c r="ICM78" s="4287"/>
      <c r="ICN78" s="4303"/>
      <c r="ICO78" s="4304"/>
      <c r="ICP78" s="2603"/>
      <c r="ICQ78" s="4305"/>
      <c r="ICR78" s="4306"/>
      <c r="ICS78" s="4305"/>
      <c r="ICT78" s="4306"/>
      <c r="ICU78" s="4299"/>
      <c r="ICV78" s="4300"/>
      <c r="ICW78" s="4305"/>
      <c r="ICX78" s="4304"/>
      <c r="ICY78" s="4299"/>
      <c r="ICZ78" s="4300"/>
      <c r="IDA78" s="4301"/>
      <c r="IDB78" s="4302"/>
      <c r="IDC78" s="4299"/>
      <c r="IDD78" s="2602"/>
      <c r="IDE78" s="4287"/>
      <c r="IDF78" s="4303"/>
      <c r="IDG78" s="4304"/>
      <c r="IDH78" s="2603"/>
      <c r="IDI78" s="4305"/>
      <c r="IDJ78" s="4306"/>
      <c r="IDK78" s="4305"/>
      <c r="IDL78" s="4306"/>
      <c r="IDM78" s="4299"/>
      <c r="IDN78" s="4300"/>
      <c r="IDO78" s="4305"/>
      <c r="IDP78" s="4304"/>
      <c r="IDQ78" s="4299"/>
      <c r="IDR78" s="4300"/>
      <c r="IDS78" s="4301"/>
      <c r="IDT78" s="4302"/>
      <c r="IDU78" s="4299"/>
      <c r="IDV78" s="2602"/>
      <c r="IDW78" s="4287"/>
      <c r="IDX78" s="4303"/>
      <c r="IDY78" s="4304"/>
      <c r="IDZ78" s="2603"/>
      <c r="IEA78" s="4305"/>
      <c r="IEB78" s="4306"/>
      <c r="IEC78" s="4305"/>
      <c r="IED78" s="4306"/>
      <c r="IEE78" s="4299"/>
      <c r="IEF78" s="4300"/>
      <c r="IEG78" s="4305"/>
      <c r="IEH78" s="4304"/>
      <c r="IEI78" s="4299"/>
      <c r="IEJ78" s="4300"/>
      <c r="IEK78" s="4301"/>
      <c r="IEL78" s="4302"/>
      <c r="IEM78" s="4299"/>
      <c r="IEN78" s="2602"/>
      <c r="IEO78" s="4287"/>
      <c r="IEP78" s="4303"/>
      <c r="IEQ78" s="4304"/>
      <c r="IER78" s="2603"/>
      <c r="IES78" s="4305"/>
      <c r="IET78" s="4306"/>
      <c r="IEU78" s="4305"/>
      <c r="IEV78" s="4306"/>
      <c r="IEW78" s="4299"/>
      <c r="IEX78" s="4300"/>
      <c r="IEY78" s="4305"/>
      <c r="IEZ78" s="4304"/>
      <c r="IFA78" s="4299"/>
      <c r="IFB78" s="4300"/>
      <c r="IFC78" s="4301"/>
      <c r="IFD78" s="4302"/>
      <c r="IFE78" s="4299"/>
      <c r="IFF78" s="2602"/>
      <c r="IFG78" s="4287"/>
      <c r="IFH78" s="4303"/>
      <c r="IFI78" s="4304"/>
      <c r="IFJ78" s="2603"/>
      <c r="IFK78" s="4305"/>
      <c r="IFL78" s="4306"/>
      <c r="IFM78" s="4305"/>
      <c r="IFN78" s="4306"/>
      <c r="IFO78" s="4299"/>
      <c r="IFP78" s="4300"/>
      <c r="IFQ78" s="4305"/>
      <c r="IFR78" s="4304"/>
      <c r="IFS78" s="4299"/>
      <c r="IFT78" s="4300"/>
      <c r="IFU78" s="4301"/>
      <c r="IFV78" s="4302"/>
      <c r="IFW78" s="4299"/>
      <c r="IFX78" s="2602"/>
      <c r="IFY78" s="4287"/>
      <c r="IFZ78" s="4303"/>
      <c r="IGA78" s="4304"/>
      <c r="IGB78" s="2603"/>
      <c r="IGC78" s="4305"/>
      <c r="IGD78" s="4306"/>
      <c r="IGE78" s="4305"/>
      <c r="IGF78" s="4306"/>
      <c r="IGG78" s="4299"/>
      <c r="IGH78" s="4300"/>
      <c r="IGI78" s="4305"/>
      <c r="IGJ78" s="4304"/>
      <c r="IGK78" s="4299"/>
      <c r="IGL78" s="4300"/>
      <c r="IGM78" s="4301"/>
      <c r="IGN78" s="4302"/>
      <c r="IGO78" s="4299"/>
      <c r="IGP78" s="2602"/>
      <c r="IGQ78" s="4287"/>
      <c r="IGR78" s="4303"/>
      <c r="IGS78" s="4304"/>
      <c r="IGT78" s="2603"/>
      <c r="IGU78" s="4305"/>
      <c r="IGV78" s="4306"/>
      <c r="IGW78" s="4305"/>
      <c r="IGX78" s="4306"/>
      <c r="IGY78" s="4299"/>
      <c r="IGZ78" s="4300"/>
      <c r="IHA78" s="4305"/>
      <c r="IHB78" s="4304"/>
      <c r="IHC78" s="4299"/>
      <c r="IHD78" s="4300"/>
      <c r="IHE78" s="4301"/>
      <c r="IHF78" s="4302"/>
      <c r="IHG78" s="4299"/>
      <c r="IHH78" s="2602"/>
      <c r="IHI78" s="4287"/>
      <c r="IHJ78" s="4303"/>
      <c r="IHK78" s="4304"/>
      <c r="IHL78" s="2603"/>
      <c r="IHM78" s="4305"/>
      <c r="IHN78" s="4306"/>
      <c r="IHO78" s="4305"/>
      <c r="IHP78" s="4306"/>
      <c r="IHQ78" s="4299"/>
      <c r="IHR78" s="4300"/>
      <c r="IHS78" s="4305"/>
      <c r="IHT78" s="4304"/>
      <c r="IHU78" s="4299"/>
      <c r="IHV78" s="4300"/>
      <c r="IHW78" s="4301"/>
      <c r="IHX78" s="4302"/>
      <c r="IHY78" s="4299"/>
      <c r="IHZ78" s="2602"/>
      <c r="IIA78" s="4287"/>
      <c r="IIB78" s="4303"/>
      <c r="IIC78" s="4304"/>
      <c r="IID78" s="2603"/>
      <c r="IIE78" s="4305"/>
      <c r="IIF78" s="4306"/>
      <c r="IIG78" s="4305"/>
      <c r="IIH78" s="4306"/>
      <c r="III78" s="4299"/>
      <c r="IIJ78" s="4300"/>
      <c r="IIK78" s="4305"/>
      <c r="IIL78" s="4304"/>
      <c r="IIM78" s="4299"/>
      <c r="IIN78" s="4300"/>
      <c r="IIO78" s="4301"/>
      <c r="IIP78" s="4302"/>
      <c r="IIQ78" s="4299"/>
      <c r="IIR78" s="2602"/>
      <c r="IIS78" s="4287"/>
      <c r="IIT78" s="4303"/>
      <c r="IIU78" s="4304"/>
      <c r="IIV78" s="2603"/>
      <c r="IIW78" s="4305"/>
      <c r="IIX78" s="4306"/>
      <c r="IIY78" s="4305"/>
      <c r="IIZ78" s="4306"/>
      <c r="IJA78" s="4299"/>
      <c r="IJB78" s="4300"/>
      <c r="IJC78" s="4305"/>
      <c r="IJD78" s="4304"/>
      <c r="IJE78" s="4299"/>
      <c r="IJF78" s="4300"/>
      <c r="IJG78" s="4301"/>
      <c r="IJH78" s="4302"/>
      <c r="IJI78" s="4299"/>
      <c r="IJJ78" s="2602"/>
      <c r="IJK78" s="4287"/>
      <c r="IJL78" s="4303"/>
      <c r="IJM78" s="4304"/>
      <c r="IJN78" s="2603"/>
      <c r="IJO78" s="4305"/>
      <c r="IJP78" s="4306"/>
      <c r="IJQ78" s="4305"/>
      <c r="IJR78" s="4306"/>
      <c r="IJS78" s="4299"/>
      <c r="IJT78" s="4300"/>
      <c r="IJU78" s="4305"/>
      <c r="IJV78" s="4304"/>
      <c r="IJW78" s="4299"/>
      <c r="IJX78" s="4300"/>
      <c r="IJY78" s="4301"/>
      <c r="IJZ78" s="4302"/>
      <c r="IKA78" s="4299"/>
      <c r="IKB78" s="2602"/>
      <c r="IKC78" s="4287"/>
      <c r="IKD78" s="4303"/>
      <c r="IKE78" s="4304"/>
      <c r="IKF78" s="2603"/>
      <c r="IKG78" s="4305"/>
      <c r="IKH78" s="4306"/>
      <c r="IKI78" s="4305"/>
      <c r="IKJ78" s="4306"/>
      <c r="IKK78" s="4299"/>
      <c r="IKL78" s="4300"/>
      <c r="IKM78" s="4305"/>
      <c r="IKN78" s="4304"/>
      <c r="IKO78" s="4299"/>
      <c r="IKP78" s="4300"/>
      <c r="IKQ78" s="4301"/>
      <c r="IKR78" s="4302"/>
      <c r="IKS78" s="4299"/>
      <c r="IKT78" s="2602"/>
      <c r="IKU78" s="4287"/>
      <c r="IKV78" s="4303"/>
      <c r="IKW78" s="4304"/>
      <c r="IKX78" s="2603"/>
      <c r="IKY78" s="4305"/>
      <c r="IKZ78" s="4306"/>
      <c r="ILA78" s="4305"/>
      <c r="ILB78" s="4306"/>
      <c r="ILC78" s="4299"/>
      <c r="ILD78" s="4300"/>
      <c r="ILE78" s="4305"/>
      <c r="ILF78" s="4304"/>
      <c r="ILG78" s="4299"/>
      <c r="ILH78" s="4300"/>
      <c r="ILI78" s="4301"/>
      <c r="ILJ78" s="4302"/>
      <c r="ILK78" s="4299"/>
      <c r="ILL78" s="2602"/>
      <c r="ILM78" s="4287"/>
      <c r="ILN78" s="4303"/>
      <c r="ILO78" s="4304"/>
      <c r="ILP78" s="2603"/>
      <c r="ILQ78" s="4305"/>
      <c r="ILR78" s="4306"/>
      <c r="ILS78" s="4305"/>
      <c r="ILT78" s="4306"/>
      <c r="ILU78" s="4299"/>
      <c r="ILV78" s="4300"/>
      <c r="ILW78" s="4305"/>
      <c r="ILX78" s="4304"/>
      <c r="ILY78" s="4299"/>
      <c r="ILZ78" s="4300"/>
      <c r="IMA78" s="4301"/>
      <c r="IMB78" s="4302"/>
      <c r="IMC78" s="4299"/>
      <c r="IMD78" s="2602"/>
      <c r="IME78" s="4287"/>
      <c r="IMF78" s="4303"/>
      <c r="IMG78" s="4304"/>
      <c r="IMH78" s="2603"/>
      <c r="IMI78" s="4305"/>
      <c r="IMJ78" s="4306"/>
      <c r="IMK78" s="4305"/>
      <c r="IML78" s="4306"/>
      <c r="IMM78" s="4299"/>
      <c r="IMN78" s="4300"/>
      <c r="IMO78" s="4305"/>
      <c r="IMP78" s="4304"/>
      <c r="IMQ78" s="4299"/>
      <c r="IMR78" s="4300"/>
      <c r="IMS78" s="4301"/>
      <c r="IMT78" s="4302"/>
      <c r="IMU78" s="4299"/>
      <c r="IMV78" s="2602"/>
      <c r="IMW78" s="4287"/>
      <c r="IMX78" s="4303"/>
      <c r="IMY78" s="4304"/>
      <c r="IMZ78" s="2603"/>
      <c r="INA78" s="4305"/>
      <c r="INB78" s="4306"/>
      <c r="INC78" s="4305"/>
      <c r="IND78" s="4306"/>
      <c r="INE78" s="4299"/>
      <c r="INF78" s="4300"/>
      <c r="ING78" s="4305"/>
      <c r="INH78" s="4304"/>
      <c r="INI78" s="4299"/>
      <c r="INJ78" s="4300"/>
      <c r="INK78" s="4301"/>
      <c r="INL78" s="4302"/>
      <c r="INM78" s="4299"/>
      <c r="INN78" s="2602"/>
      <c r="INO78" s="4287"/>
      <c r="INP78" s="4303"/>
      <c r="INQ78" s="4304"/>
      <c r="INR78" s="2603"/>
      <c r="INS78" s="4305"/>
      <c r="INT78" s="4306"/>
      <c r="INU78" s="4305"/>
      <c r="INV78" s="4306"/>
      <c r="INW78" s="4299"/>
      <c r="INX78" s="4300"/>
      <c r="INY78" s="4305"/>
      <c r="INZ78" s="4304"/>
      <c r="IOA78" s="4299"/>
      <c r="IOB78" s="4300"/>
      <c r="IOC78" s="4301"/>
      <c r="IOD78" s="4302"/>
      <c r="IOE78" s="4299"/>
      <c r="IOF78" s="2602"/>
      <c r="IOG78" s="4287"/>
      <c r="IOH78" s="4303"/>
      <c r="IOI78" s="4304"/>
      <c r="IOJ78" s="2603"/>
      <c r="IOK78" s="4305"/>
      <c r="IOL78" s="4306"/>
      <c r="IOM78" s="4305"/>
      <c r="ION78" s="4306"/>
      <c r="IOO78" s="4299"/>
      <c r="IOP78" s="4300"/>
      <c r="IOQ78" s="4305"/>
      <c r="IOR78" s="4304"/>
      <c r="IOS78" s="4299"/>
      <c r="IOT78" s="4300"/>
      <c r="IOU78" s="4301"/>
      <c r="IOV78" s="4302"/>
      <c r="IOW78" s="4299"/>
      <c r="IOX78" s="2602"/>
      <c r="IOY78" s="4287"/>
      <c r="IOZ78" s="4303"/>
      <c r="IPA78" s="4304"/>
      <c r="IPB78" s="2603"/>
      <c r="IPC78" s="4305"/>
      <c r="IPD78" s="4306"/>
      <c r="IPE78" s="4305"/>
      <c r="IPF78" s="4306"/>
      <c r="IPG78" s="4299"/>
      <c r="IPH78" s="4300"/>
      <c r="IPI78" s="4305"/>
      <c r="IPJ78" s="4304"/>
      <c r="IPK78" s="4299"/>
      <c r="IPL78" s="4300"/>
      <c r="IPM78" s="4301"/>
      <c r="IPN78" s="4302"/>
      <c r="IPO78" s="4299"/>
      <c r="IPP78" s="2602"/>
      <c r="IPQ78" s="4287"/>
      <c r="IPR78" s="4303"/>
      <c r="IPS78" s="4304"/>
      <c r="IPT78" s="2603"/>
      <c r="IPU78" s="4305"/>
      <c r="IPV78" s="4306"/>
      <c r="IPW78" s="4305"/>
      <c r="IPX78" s="4306"/>
      <c r="IPY78" s="4299"/>
      <c r="IPZ78" s="4300"/>
      <c r="IQA78" s="4305"/>
      <c r="IQB78" s="4304"/>
      <c r="IQC78" s="4299"/>
      <c r="IQD78" s="4300"/>
      <c r="IQE78" s="4301"/>
      <c r="IQF78" s="4302"/>
      <c r="IQG78" s="4299"/>
      <c r="IQH78" s="2602"/>
      <c r="IQI78" s="4287"/>
      <c r="IQJ78" s="4303"/>
      <c r="IQK78" s="4304"/>
      <c r="IQL78" s="2603"/>
      <c r="IQM78" s="4305"/>
      <c r="IQN78" s="4306"/>
      <c r="IQO78" s="4305"/>
      <c r="IQP78" s="4306"/>
      <c r="IQQ78" s="4299"/>
      <c r="IQR78" s="4300"/>
      <c r="IQS78" s="4305"/>
      <c r="IQT78" s="4304"/>
      <c r="IQU78" s="4299"/>
      <c r="IQV78" s="4300"/>
      <c r="IQW78" s="4301"/>
      <c r="IQX78" s="4302"/>
      <c r="IQY78" s="4299"/>
      <c r="IQZ78" s="2602"/>
      <c r="IRA78" s="4287"/>
      <c r="IRB78" s="4303"/>
      <c r="IRC78" s="4304"/>
      <c r="IRD78" s="2603"/>
      <c r="IRE78" s="4305"/>
      <c r="IRF78" s="4306"/>
      <c r="IRG78" s="4305"/>
      <c r="IRH78" s="4306"/>
      <c r="IRI78" s="4299"/>
      <c r="IRJ78" s="4300"/>
      <c r="IRK78" s="4305"/>
      <c r="IRL78" s="4304"/>
      <c r="IRM78" s="4299"/>
      <c r="IRN78" s="4300"/>
      <c r="IRO78" s="4301"/>
      <c r="IRP78" s="4302"/>
      <c r="IRQ78" s="4299"/>
      <c r="IRR78" s="2602"/>
      <c r="IRS78" s="4287"/>
      <c r="IRT78" s="4303"/>
      <c r="IRU78" s="4304"/>
      <c r="IRV78" s="2603"/>
      <c r="IRW78" s="4305"/>
      <c r="IRX78" s="4306"/>
      <c r="IRY78" s="4305"/>
      <c r="IRZ78" s="4306"/>
      <c r="ISA78" s="4299"/>
      <c r="ISB78" s="4300"/>
      <c r="ISC78" s="4305"/>
      <c r="ISD78" s="4304"/>
      <c r="ISE78" s="4299"/>
      <c r="ISF78" s="4300"/>
      <c r="ISG78" s="4301"/>
      <c r="ISH78" s="4302"/>
      <c r="ISI78" s="4299"/>
      <c r="ISJ78" s="2602"/>
      <c r="ISK78" s="4287"/>
      <c r="ISL78" s="4303"/>
      <c r="ISM78" s="4304"/>
      <c r="ISN78" s="2603"/>
      <c r="ISO78" s="4305"/>
      <c r="ISP78" s="4306"/>
      <c r="ISQ78" s="4305"/>
      <c r="ISR78" s="4306"/>
      <c r="ISS78" s="4299"/>
      <c r="IST78" s="4300"/>
      <c r="ISU78" s="4305"/>
      <c r="ISV78" s="4304"/>
      <c r="ISW78" s="4299"/>
      <c r="ISX78" s="4300"/>
      <c r="ISY78" s="4301"/>
      <c r="ISZ78" s="4302"/>
      <c r="ITA78" s="4299"/>
      <c r="ITB78" s="2602"/>
      <c r="ITC78" s="4287"/>
      <c r="ITD78" s="4303"/>
      <c r="ITE78" s="4304"/>
      <c r="ITF78" s="2603"/>
      <c r="ITG78" s="4305"/>
      <c r="ITH78" s="4306"/>
      <c r="ITI78" s="4305"/>
      <c r="ITJ78" s="4306"/>
      <c r="ITK78" s="4299"/>
      <c r="ITL78" s="4300"/>
      <c r="ITM78" s="4305"/>
      <c r="ITN78" s="4304"/>
      <c r="ITO78" s="4299"/>
      <c r="ITP78" s="4300"/>
      <c r="ITQ78" s="4301"/>
      <c r="ITR78" s="4302"/>
      <c r="ITS78" s="4299"/>
      <c r="ITT78" s="2602"/>
      <c r="ITU78" s="4287"/>
      <c r="ITV78" s="4303"/>
      <c r="ITW78" s="4304"/>
      <c r="ITX78" s="2603"/>
      <c r="ITY78" s="4305"/>
      <c r="ITZ78" s="4306"/>
      <c r="IUA78" s="4305"/>
      <c r="IUB78" s="4306"/>
      <c r="IUC78" s="4299"/>
      <c r="IUD78" s="4300"/>
      <c r="IUE78" s="4305"/>
      <c r="IUF78" s="4304"/>
      <c r="IUG78" s="4299"/>
      <c r="IUH78" s="4300"/>
      <c r="IUI78" s="4301"/>
      <c r="IUJ78" s="4302"/>
      <c r="IUK78" s="4299"/>
      <c r="IUL78" s="2602"/>
      <c r="IUM78" s="4287"/>
      <c r="IUN78" s="4303"/>
      <c r="IUO78" s="4304"/>
      <c r="IUP78" s="2603"/>
      <c r="IUQ78" s="4305"/>
      <c r="IUR78" s="4306"/>
      <c r="IUS78" s="4305"/>
      <c r="IUT78" s="4306"/>
      <c r="IUU78" s="4299"/>
      <c r="IUV78" s="4300"/>
      <c r="IUW78" s="4305"/>
      <c r="IUX78" s="4304"/>
      <c r="IUY78" s="4299"/>
      <c r="IUZ78" s="4300"/>
      <c r="IVA78" s="4301"/>
      <c r="IVB78" s="4302"/>
      <c r="IVC78" s="4299"/>
      <c r="IVD78" s="2602"/>
      <c r="IVE78" s="4287"/>
      <c r="IVF78" s="4303"/>
      <c r="IVG78" s="4304"/>
      <c r="IVH78" s="2603"/>
      <c r="IVI78" s="4305"/>
      <c r="IVJ78" s="4306"/>
      <c r="IVK78" s="4305"/>
      <c r="IVL78" s="4306"/>
      <c r="IVM78" s="4299"/>
      <c r="IVN78" s="4300"/>
      <c r="IVO78" s="4305"/>
      <c r="IVP78" s="4304"/>
      <c r="IVQ78" s="4299"/>
      <c r="IVR78" s="4300"/>
      <c r="IVS78" s="4301"/>
      <c r="IVT78" s="4302"/>
      <c r="IVU78" s="4299"/>
      <c r="IVV78" s="2602"/>
      <c r="IVW78" s="4287"/>
      <c r="IVX78" s="4303"/>
      <c r="IVY78" s="4304"/>
      <c r="IVZ78" s="2603"/>
      <c r="IWA78" s="4305"/>
      <c r="IWB78" s="4306"/>
      <c r="IWC78" s="4305"/>
      <c r="IWD78" s="4306"/>
      <c r="IWE78" s="4299"/>
      <c r="IWF78" s="4300"/>
      <c r="IWG78" s="4305"/>
      <c r="IWH78" s="4304"/>
      <c r="IWI78" s="4299"/>
      <c r="IWJ78" s="4300"/>
      <c r="IWK78" s="4301"/>
      <c r="IWL78" s="4302"/>
      <c r="IWM78" s="4299"/>
      <c r="IWN78" s="2602"/>
      <c r="IWO78" s="4287"/>
      <c r="IWP78" s="4303"/>
      <c r="IWQ78" s="4304"/>
      <c r="IWR78" s="2603"/>
      <c r="IWS78" s="4305"/>
      <c r="IWT78" s="4306"/>
      <c r="IWU78" s="4305"/>
      <c r="IWV78" s="4306"/>
      <c r="IWW78" s="4299"/>
      <c r="IWX78" s="4300"/>
      <c r="IWY78" s="4305"/>
      <c r="IWZ78" s="4304"/>
      <c r="IXA78" s="4299"/>
      <c r="IXB78" s="4300"/>
      <c r="IXC78" s="4301"/>
      <c r="IXD78" s="4302"/>
      <c r="IXE78" s="4299"/>
      <c r="IXF78" s="2602"/>
      <c r="IXG78" s="4287"/>
      <c r="IXH78" s="4303"/>
      <c r="IXI78" s="4304"/>
      <c r="IXJ78" s="2603"/>
      <c r="IXK78" s="4305"/>
      <c r="IXL78" s="4306"/>
      <c r="IXM78" s="4305"/>
      <c r="IXN78" s="4306"/>
      <c r="IXO78" s="4299"/>
      <c r="IXP78" s="4300"/>
      <c r="IXQ78" s="4305"/>
      <c r="IXR78" s="4304"/>
      <c r="IXS78" s="4299"/>
      <c r="IXT78" s="4300"/>
      <c r="IXU78" s="4301"/>
      <c r="IXV78" s="4302"/>
      <c r="IXW78" s="4299"/>
      <c r="IXX78" s="2602"/>
      <c r="IXY78" s="4287"/>
      <c r="IXZ78" s="4303"/>
      <c r="IYA78" s="4304"/>
      <c r="IYB78" s="2603"/>
      <c r="IYC78" s="4305"/>
      <c r="IYD78" s="4306"/>
      <c r="IYE78" s="4305"/>
      <c r="IYF78" s="4306"/>
      <c r="IYG78" s="4299"/>
      <c r="IYH78" s="4300"/>
      <c r="IYI78" s="4305"/>
      <c r="IYJ78" s="4304"/>
      <c r="IYK78" s="4299"/>
      <c r="IYL78" s="4300"/>
      <c r="IYM78" s="4301"/>
      <c r="IYN78" s="4302"/>
      <c r="IYO78" s="4299"/>
      <c r="IYP78" s="2602"/>
      <c r="IYQ78" s="4287"/>
      <c r="IYR78" s="4303"/>
      <c r="IYS78" s="4304"/>
      <c r="IYT78" s="2603"/>
      <c r="IYU78" s="4305"/>
      <c r="IYV78" s="4306"/>
      <c r="IYW78" s="4305"/>
      <c r="IYX78" s="4306"/>
      <c r="IYY78" s="4299"/>
      <c r="IYZ78" s="4300"/>
      <c r="IZA78" s="4305"/>
      <c r="IZB78" s="4304"/>
      <c r="IZC78" s="4299"/>
      <c r="IZD78" s="4300"/>
      <c r="IZE78" s="4301"/>
      <c r="IZF78" s="4302"/>
      <c r="IZG78" s="4299"/>
      <c r="IZH78" s="2602"/>
      <c r="IZI78" s="4287"/>
      <c r="IZJ78" s="4303"/>
      <c r="IZK78" s="4304"/>
      <c r="IZL78" s="2603"/>
      <c r="IZM78" s="4305"/>
      <c r="IZN78" s="4306"/>
      <c r="IZO78" s="4305"/>
      <c r="IZP78" s="4306"/>
      <c r="IZQ78" s="4299"/>
      <c r="IZR78" s="4300"/>
      <c r="IZS78" s="4305"/>
      <c r="IZT78" s="4304"/>
      <c r="IZU78" s="4299"/>
      <c r="IZV78" s="4300"/>
      <c r="IZW78" s="4301"/>
      <c r="IZX78" s="4302"/>
      <c r="IZY78" s="4299"/>
      <c r="IZZ78" s="2602"/>
      <c r="JAA78" s="4287"/>
      <c r="JAB78" s="4303"/>
      <c r="JAC78" s="4304"/>
      <c r="JAD78" s="2603"/>
      <c r="JAE78" s="4305"/>
      <c r="JAF78" s="4306"/>
      <c r="JAG78" s="4305"/>
      <c r="JAH78" s="4306"/>
      <c r="JAI78" s="4299"/>
      <c r="JAJ78" s="4300"/>
      <c r="JAK78" s="4305"/>
      <c r="JAL78" s="4304"/>
      <c r="JAM78" s="4299"/>
      <c r="JAN78" s="4300"/>
      <c r="JAO78" s="4301"/>
      <c r="JAP78" s="4302"/>
      <c r="JAQ78" s="4299"/>
      <c r="JAR78" s="2602"/>
      <c r="JAS78" s="4287"/>
      <c r="JAT78" s="4303"/>
      <c r="JAU78" s="4304"/>
      <c r="JAV78" s="2603"/>
      <c r="JAW78" s="4305"/>
      <c r="JAX78" s="4306"/>
      <c r="JAY78" s="4305"/>
      <c r="JAZ78" s="4306"/>
      <c r="JBA78" s="4299"/>
      <c r="JBB78" s="4300"/>
      <c r="JBC78" s="4305"/>
      <c r="JBD78" s="4304"/>
      <c r="JBE78" s="4299"/>
      <c r="JBF78" s="4300"/>
      <c r="JBG78" s="4301"/>
      <c r="JBH78" s="4302"/>
      <c r="JBI78" s="4299"/>
      <c r="JBJ78" s="2602"/>
      <c r="JBK78" s="4287"/>
      <c r="JBL78" s="4303"/>
      <c r="JBM78" s="4304"/>
      <c r="JBN78" s="2603"/>
      <c r="JBO78" s="4305"/>
      <c r="JBP78" s="4306"/>
      <c r="JBQ78" s="4305"/>
      <c r="JBR78" s="4306"/>
      <c r="JBS78" s="4299"/>
      <c r="JBT78" s="4300"/>
      <c r="JBU78" s="4305"/>
      <c r="JBV78" s="4304"/>
      <c r="JBW78" s="4299"/>
      <c r="JBX78" s="4300"/>
      <c r="JBY78" s="4301"/>
      <c r="JBZ78" s="4302"/>
      <c r="JCA78" s="4299"/>
      <c r="JCB78" s="2602"/>
      <c r="JCC78" s="4287"/>
      <c r="JCD78" s="4303"/>
      <c r="JCE78" s="4304"/>
      <c r="JCF78" s="2603"/>
      <c r="JCG78" s="4305"/>
      <c r="JCH78" s="4306"/>
      <c r="JCI78" s="4305"/>
      <c r="JCJ78" s="4306"/>
      <c r="JCK78" s="4299"/>
      <c r="JCL78" s="4300"/>
      <c r="JCM78" s="4305"/>
      <c r="JCN78" s="4304"/>
      <c r="JCO78" s="4299"/>
      <c r="JCP78" s="4300"/>
      <c r="JCQ78" s="4301"/>
      <c r="JCR78" s="4302"/>
      <c r="JCS78" s="4299"/>
      <c r="JCT78" s="2602"/>
      <c r="JCU78" s="4287"/>
      <c r="JCV78" s="4303"/>
      <c r="JCW78" s="4304"/>
      <c r="JCX78" s="2603"/>
      <c r="JCY78" s="4305"/>
      <c r="JCZ78" s="4306"/>
      <c r="JDA78" s="4305"/>
      <c r="JDB78" s="4306"/>
      <c r="JDC78" s="4299"/>
      <c r="JDD78" s="4300"/>
      <c r="JDE78" s="4305"/>
      <c r="JDF78" s="4304"/>
      <c r="JDG78" s="4299"/>
      <c r="JDH78" s="4300"/>
      <c r="JDI78" s="4301"/>
      <c r="JDJ78" s="4302"/>
      <c r="JDK78" s="4299"/>
      <c r="JDL78" s="2602"/>
      <c r="JDM78" s="4287"/>
      <c r="JDN78" s="4303"/>
      <c r="JDO78" s="4304"/>
      <c r="JDP78" s="2603"/>
      <c r="JDQ78" s="4305"/>
      <c r="JDR78" s="4306"/>
      <c r="JDS78" s="4305"/>
      <c r="JDT78" s="4306"/>
      <c r="JDU78" s="4299"/>
      <c r="JDV78" s="4300"/>
      <c r="JDW78" s="4305"/>
      <c r="JDX78" s="4304"/>
      <c r="JDY78" s="4299"/>
      <c r="JDZ78" s="4300"/>
      <c r="JEA78" s="4301"/>
      <c r="JEB78" s="4302"/>
      <c r="JEC78" s="4299"/>
      <c r="JED78" s="2602"/>
      <c r="JEE78" s="4287"/>
      <c r="JEF78" s="4303"/>
      <c r="JEG78" s="4304"/>
      <c r="JEH78" s="2603"/>
      <c r="JEI78" s="4305"/>
      <c r="JEJ78" s="4306"/>
      <c r="JEK78" s="4305"/>
      <c r="JEL78" s="4306"/>
      <c r="JEM78" s="4299"/>
      <c r="JEN78" s="4300"/>
      <c r="JEO78" s="4305"/>
      <c r="JEP78" s="4304"/>
      <c r="JEQ78" s="4299"/>
      <c r="JER78" s="4300"/>
      <c r="JES78" s="4301"/>
      <c r="JET78" s="4302"/>
      <c r="JEU78" s="4299"/>
      <c r="JEV78" s="2602"/>
      <c r="JEW78" s="4287"/>
      <c r="JEX78" s="4303"/>
      <c r="JEY78" s="4304"/>
      <c r="JEZ78" s="2603"/>
      <c r="JFA78" s="4305"/>
      <c r="JFB78" s="4306"/>
      <c r="JFC78" s="4305"/>
      <c r="JFD78" s="4306"/>
      <c r="JFE78" s="4299"/>
      <c r="JFF78" s="4300"/>
      <c r="JFG78" s="4305"/>
      <c r="JFH78" s="4304"/>
      <c r="JFI78" s="4299"/>
      <c r="JFJ78" s="4300"/>
      <c r="JFK78" s="4301"/>
      <c r="JFL78" s="4302"/>
      <c r="JFM78" s="4299"/>
      <c r="JFN78" s="2602"/>
      <c r="JFO78" s="4287"/>
      <c r="JFP78" s="4303"/>
      <c r="JFQ78" s="4304"/>
      <c r="JFR78" s="2603"/>
      <c r="JFS78" s="4305"/>
      <c r="JFT78" s="4306"/>
      <c r="JFU78" s="4305"/>
      <c r="JFV78" s="4306"/>
      <c r="JFW78" s="4299"/>
      <c r="JFX78" s="4300"/>
      <c r="JFY78" s="4305"/>
      <c r="JFZ78" s="4304"/>
      <c r="JGA78" s="4299"/>
      <c r="JGB78" s="4300"/>
      <c r="JGC78" s="4301"/>
      <c r="JGD78" s="4302"/>
      <c r="JGE78" s="4299"/>
      <c r="JGF78" s="2602"/>
      <c r="JGG78" s="4287"/>
      <c r="JGH78" s="4303"/>
      <c r="JGI78" s="4304"/>
      <c r="JGJ78" s="2603"/>
      <c r="JGK78" s="4305"/>
      <c r="JGL78" s="4306"/>
      <c r="JGM78" s="4305"/>
      <c r="JGN78" s="4306"/>
      <c r="JGO78" s="4299"/>
      <c r="JGP78" s="4300"/>
      <c r="JGQ78" s="4305"/>
      <c r="JGR78" s="4304"/>
      <c r="JGS78" s="4299"/>
      <c r="JGT78" s="4300"/>
      <c r="JGU78" s="4301"/>
      <c r="JGV78" s="4302"/>
      <c r="JGW78" s="4299"/>
      <c r="JGX78" s="2602"/>
      <c r="JGY78" s="4287"/>
      <c r="JGZ78" s="4303"/>
      <c r="JHA78" s="4304"/>
      <c r="JHB78" s="2603"/>
      <c r="JHC78" s="4305"/>
      <c r="JHD78" s="4306"/>
      <c r="JHE78" s="4305"/>
      <c r="JHF78" s="4306"/>
      <c r="JHG78" s="4299"/>
      <c r="JHH78" s="4300"/>
      <c r="JHI78" s="4305"/>
      <c r="JHJ78" s="4304"/>
      <c r="JHK78" s="4299"/>
      <c r="JHL78" s="4300"/>
      <c r="JHM78" s="4301"/>
      <c r="JHN78" s="4302"/>
      <c r="JHO78" s="4299"/>
      <c r="JHP78" s="2602"/>
      <c r="JHQ78" s="4287"/>
      <c r="JHR78" s="4303"/>
      <c r="JHS78" s="4304"/>
      <c r="JHT78" s="2603"/>
      <c r="JHU78" s="4305"/>
      <c r="JHV78" s="4306"/>
      <c r="JHW78" s="4305"/>
      <c r="JHX78" s="4306"/>
      <c r="JHY78" s="4299"/>
      <c r="JHZ78" s="4300"/>
      <c r="JIA78" s="4305"/>
      <c r="JIB78" s="4304"/>
      <c r="JIC78" s="4299"/>
      <c r="JID78" s="4300"/>
      <c r="JIE78" s="4301"/>
      <c r="JIF78" s="4302"/>
      <c r="JIG78" s="4299"/>
      <c r="JIH78" s="2602"/>
      <c r="JII78" s="4287"/>
      <c r="JIJ78" s="4303"/>
      <c r="JIK78" s="4304"/>
      <c r="JIL78" s="2603"/>
      <c r="JIM78" s="4305"/>
      <c r="JIN78" s="4306"/>
      <c r="JIO78" s="4305"/>
      <c r="JIP78" s="4306"/>
      <c r="JIQ78" s="4299"/>
      <c r="JIR78" s="4300"/>
      <c r="JIS78" s="4305"/>
      <c r="JIT78" s="4304"/>
      <c r="JIU78" s="4299"/>
      <c r="JIV78" s="4300"/>
      <c r="JIW78" s="4301"/>
      <c r="JIX78" s="4302"/>
      <c r="JIY78" s="4299"/>
      <c r="JIZ78" s="2602"/>
      <c r="JJA78" s="4287"/>
      <c r="JJB78" s="4303"/>
      <c r="JJC78" s="4304"/>
      <c r="JJD78" s="2603"/>
      <c r="JJE78" s="4305"/>
      <c r="JJF78" s="4306"/>
      <c r="JJG78" s="4305"/>
      <c r="JJH78" s="4306"/>
      <c r="JJI78" s="4299"/>
      <c r="JJJ78" s="4300"/>
      <c r="JJK78" s="4305"/>
      <c r="JJL78" s="4304"/>
      <c r="JJM78" s="4299"/>
      <c r="JJN78" s="4300"/>
      <c r="JJO78" s="4301"/>
      <c r="JJP78" s="4302"/>
      <c r="JJQ78" s="4299"/>
      <c r="JJR78" s="2602"/>
      <c r="JJS78" s="4287"/>
      <c r="JJT78" s="4303"/>
      <c r="JJU78" s="4304"/>
      <c r="JJV78" s="2603"/>
      <c r="JJW78" s="4305"/>
      <c r="JJX78" s="4306"/>
      <c r="JJY78" s="4305"/>
      <c r="JJZ78" s="4306"/>
      <c r="JKA78" s="4299"/>
      <c r="JKB78" s="4300"/>
      <c r="JKC78" s="4305"/>
      <c r="JKD78" s="4304"/>
      <c r="JKE78" s="4299"/>
      <c r="JKF78" s="4300"/>
      <c r="JKG78" s="4301"/>
      <c r="JKH78" s="4302"/>
      <c r="JKI78" s="4299"/>
      <c r="JKJ78" s="2602"/>
      <c r="JKK78" s="4287"/>
      <c r="JKL78" s="4303"/>
      <c r="JKM78" s="4304"/>
      <c r="JKN78" s="2603"/>
      <c r="JKO78" s="4305"/>
      <c r="JKP78" s="4306"/>
      <c r="JKQ78" s="4305"/>
      <c r="JKR78" s="4306"/>
      <c r="JKS78" s="4299"/>
      <c r="JKT78" s="4300"/>
      <c r="JKU78" s="4305"/>
      <c r="JKV78" s="4304"/>
      <c r="JKW78" s="4299"/>
      <c r="JKX78" s="4300"/>
      <c r="JKY78" s="4301"/>
      <c r="JKZ78" s="4302"/>
      <c r="JLA78" s="4299"/>
      <c r="JLB78" s="2602"/>
      <c r="JLC78" s="4287"/>
      <c r="JLD78" s="4303"/>
      <c r="JLE78" s="4304"/>
      <c r="JLF78" s="2603"/>
      <c r="JLG78" s="4305"/>
      <c r="JLH78" s="4306"/>
      <c r="JLI78" s="4305"/>
      <c r="JLJ78" s="4306"/>
      <c r="JLK78" s="4299"/>
      <c r="JLL78" s="4300"/>
      <c r="JLM78" s="4305"/>
      <c r="JLN78" s="4304"/>
      <c r="JLO78" s="4299"/>
      <c r="JLP78" s="4300"/>
      <c r="JLQ78" s="4301"/>
      <c r="JLR78" s="4302"/>
      <c r="JLS78" s="4299"/>
      <c r="JLT78" s="2602"/>
      <c r="JLU78" s="4287"/>
      <c r="JLV78" s="4303"/>
      <c r="JLW78" s="4304"/>
      <c r="JLX78" s="2603"/>
      <c r="JLY78" s="4305"/>
      <c r="JLZ78" s="4306"/>
      <c r="JMA78" s="4305"/>
      <c r="JMB78" s="4306"/>
      <c r="JMC78" s="4299"/>
      <c r="JMD78" s="4300"/>
      <c r="JME78" s="4305"/>
      <c r="JMF78" s="4304"/>
      <c r="JMG78" s="4299"/>
      <c r="JMH78" s="4300"/>
      <c r="JMI78" s="4301"/>
      <c r="JMJ78" s="4302"/>
      <c r="JMK78" s="4299"/>
      <c r="JML78" s="2602"/>
      <c r="JMM78" s="4287"/>
      <c r="JMN78" s="4303"/>
      <c r="JMO78" s="4304"/>
      <c r="JMP78" s="2603"/>
      <c r="JMQ78" s="4305"/>
      <c r="JMR78" s="4306"/>
      <c r="JMS78" s="4305"/>
      <c r="JMT78" s="4306"/>
      <c r="JMU78" s="4299"/>
      <c r="JMV78" s="4300"/>
      <c r="JMW78" s="4305"/>
      <c r="JMX78" s="4304"/>
      <c r="JMY78" s="4299"/>
      <c r="JMZ78" s="4300"/>
      <c r="JNA78" s="4301"/>
      <c r="JNB78" s="4302"/>
      <c r="JNC78" s="4299"/>
      <c r="JND78" s="2602"/>
      <c r="JNE78" s="4287"/>
      <c r="JNF78" s="4303"/>
      <c r="JNG78" s="4304"/>
      <c r="JNH78" s="2603"/>
      <c r="JNI78" s="4305"/>
      <c r="JNJ78" s="4306"/>
      <c r="JNK78" s="4305"/>
      <c r="JNL78" s="4306"/>
      <c r="JNM78" s="4299"/>
      <c r="JNN78" s="4300"/>
      <c r="JNO78" s="4305"/>
      <c r="JNP78" s="4304"/>
      <c r="JNQ78" s="4299"/>
      <c r="JNR78" s="4300"/>
      <c r="JNS78" s="4301"/>
      <c r="JNT78" s="4302"/>
      <c r="JNU78" s="4299"/>
      <c r="JNV78" s="2602"/>
      <c r="JNW78" s="4287"/>
      <c r="JNX78" s="4303"/>
      <c r="JNY78" s="4304"/>
      <c r="JNZ78" s="2603"/>
      <c r="JOA78" s="4305"/>
      <c r="JOB78" s="4306"/>
      <c r="JOC78" s="4305"/>
      <c r="JOD78" s="4306"/>
      <c r="JOE78" s="4299"/>
      <c r="JOF78" s="4300"/>
      <c r="JOG78" s="4305"/>
      <c r="JOH78" s="4304"/>
      <c r="JOI78" s="4299"/>
      <c r="JOJ78" s="4300"/>
      <c r="JOK78" s="4301"/>
      <c r="JOL78" s="4302"/>
      <c r="JOM78" s="4299"/>
      <c r="JON78" s="2602"/>
      <c r="JOO78" s="4287"/>
      <c r="JOP78" s="4303"/>
      <c r="JOQ78" s="4304"/>
      <c r="JOR78" s="2603"/>
      <c r="JOS78" s="4305"/>
      <c r="JOT78" s="4306"/>
      <c r="JOU78" s="4305"/>
      <c r="JOV78" s="4306"/>
      <c r="JOW78" s="4299"/>
      <c r="JOX78" s="4300"/>
      <c r="JOY78" s="4305"/>
      <c r="JOZ78" s="4304"/>
      <c r="JPA78" s="4299"/>
      <c r="JPB78" s="4300"/>
      <c r="JPC78" s="4301"/>
      <c r="JPD78" s="4302"/>
      <c r="JPE78" s="4299"/>
      <c r="JPF78" s="2602"/>
      <c r="JPG78" s="4287"/>
      <c r="JPH78" s="4303"/>
      <c r="JPI78" s="4304"/>
      <c r="JPJ78" s="2603"/>
      <c r="JPK78" s="4305"/>
      <c r="JPL78" s="4306"/>
      <c r="JPM78" s="4305"/>
      <c r="JPN78" s="4306"/>
      <c r="JPO78" s="4299"/>
      <c r="JPP78" s="4300"/>
      <c r="JPQ78" s="4305"/>
      <c r="JPR78" s="4304"/>
      <c r="JPS78" s="4299"/>
      <c r="JPT78" s="4300"/>
      <c r="JPU78" s="4301"/>
      <c r="JPV78" s="4302"/>
      <c r="JPW78" s="4299"/>
      <c r="JPX78" s="2602"/>
      <c r="JPY78" s="4287"/>
      <c r="JPZ78" s="4303"/>
      <c r="JQA78" s="4304"/>
      <c r="JQB78" s="2603"/>
      <c r="JQC78" s="4305"/>
      <c r="JQD78" s="4306"/>
      <c r="JQE78" s="4305"/>
      <c r="JQF78" s="4306"/>
      <c r="JQG78" s="4299"/>
      <c r="JQH78" s="4300"/>
      <c r="JQI78" s="4305"/>
      <c r="JQJ78" s="4304"/>
      <c r="JQK78" s="4299"/>
      <c r="JQL78" s="4300"/>
      <c r="JQM78" s="4301"/>
      <c r="JQN78" s="4302"/>
      <c r="JQO78" s="4299"/>
      <c r="JQP78" s="2602"/>
      <c r="JQQ78" s="4287"/>
      <c r="JQR78" s="4303"/>
      <c r="JQS78" s="4304"/>
      <c r="JQT78" s="2603"/>
      <c r="JQU78" s="4305"/>
      <c r="JQV78" s="4306"/>
      <c r="JQW78" s="4305"/>
      <c r="JQX78" s="4306"/>
      <c r="JQY78" s="4299"/>
      <c r="JQZ78" s="4300"/>
      <c r="JRA78" s="4305"/>
      <c r="JRB78" s="4304"/>
      <c r="JRC78" s="4299"/>
      <c r="JRD78" s="4300"/>
      <c r="JRE78" s="4301"/>
      <c r="JRF78" s="4302"/>
      <c r="JRG78" s="4299"/>
      <c r="JRH78" s="2602"/>
      <c r="JRI78" s="4287"/>
      <c r="JRJ78" s="4303"/>
      <c r="JRK78" s="4304"/>
      <c r="JRL78" s="2603"/>
      <c r="JRM78" s="4305"/>
      <c r="JRN78" s="4306"/>
      <c r="JRO78" s="4305"/>
      <c r="JRP78" s="4306"/>
      <c r="JRQ78" s="4299"/>
      <c r="JRR78" s="4300"/>
      <c r="JRS78" s="4305"/>
      <c r="JRT78" s="4304"/>
      <c r="JRU78" s="4299"/>
      <c r="JRV78" s="4300"/>
      <c r="JRW78" s="4301"/>
      <c r="JRX78" s="4302"/>
      <c r="JRY78" s="4299"/>
      <c r="JRZ78" s="2602"/>
      <c r="JSA78" s="4287"/>
      <c r="JSB78" s="4303"/>
      <c r="JSC78" s="4304"/>
      <c r="JSD78" s="2603"/>
      <c r="JSE78" s="4305"/>
      <c r="JSF78" s="4306"/>
      <c r="JSG78" s="4305"/>
      <c r="JSH78" s="4306"/>
      <c r="JSI78" s="4299"/>
      <c r="JSJ78" s="4300"/>
      <c r="JSK78" s="4305"/>
      <c r="JSL78" s="4304"/>
      <c r="JSM78" s="4299"/>
      <c r="JSN78" s="4300"/>
      <c r="JSO78" s="4301"/>
      <c r="JSP78" s="4302"/>
      <c r="JSQ78" s="4299"/>
      <c r="JSR78" s="2602"/>
      <c r="JSS78" s="4287"/>
      <c r="JST78" s="4303"/>
      <c r="JSU78" s="4304"/>
      <c r="JSV78" s="2603"/>
      <c r="JSW78" s="4305"/>
      <c r="JSX78" s="4306"/>
      <c r="JSY78" s="4305"/>
      <c r="JSZ78" s="4306"/>
      <c r="JTA78" s="4299"/>
      <c r="JTB78" s="4300"/>
      <c r="JTC78" s="4305"/>
      <c r="JTD78" s="4304"/>
      <c r="JTE78" s="4299"/>
      <c r="JTF78" s="4300"/>
      <c r="JTG78" s="4301"/>
      <c r="JTH78" s="4302"/>
      <c r="JTI78" s="4299"/>
      <c r="JTJ78" s="2602"/>
      <c r="JTK78" s="4287"/>
      <c r="JTL78" s="4303"/>
      <c r="JTM78" s="4304"/>
      <c r="JTN78" s="2603"/>
      <c r="JTO78" s="4305"/>
      <c r="JTP78" s="4306"/>
      <c r="JTQ78" s="4305"/>
      <c r="JTR78" s="4306"/>
      <c r="JTS78" s="4299"/>
      <c r="JTT78" s="4300"/>
      <c r="JTU78" s="4305"/>
      <c r="JTV78" s="4304"/>
      <c r="JTW78" s="4299"/>
      <c r="JTX78" s="4300"/>
      <c r="JTY78" s="4301"/>
      <c r="JTZ78" s="4302"/>
      <c r="JUA78" s="4299"/>
      <c r="JUB78" s="2602"/>
      <c r="JUC78" s="4287"/>
      <c r="JUD78" s="4303"/>
      <c r="JUE78" s="4304"/>
      <c r="JUF78" s="2603"/>
      <c r="JUG78" s="4305"/>
      <c r="JUH78" s="4306"/>
      <c r="JUI78" s="4305"/>
      <c r="JUJ78" s="4306"/>
      <c r="JUK78" s="4299"/>
      <c r="JUL78" s="4300"/>
      <c r="JUM78" s="4305"/>
      <c r="JUN78" s="4304"/>
      <c r="JUO78" s="4299"/>
      <c r="JUP78" s="4300"/>
      <c r="JUQ78" s="4301"/>
      <c r="JUR78" s="4302"/>
      <c r="JUS78" s="4299"/>
      <c r="JUT78" s="2602"/>
      <c r="JUU78" s="4287"/>
      <c r="JUV78" s="4303"/>
      <c r="JUW78" s="4304"/>
      <c r="JUX78" s="2603"/>
      <c r="JUY78" s="4305"/>
      <c r="JUZ78" s="4306"/>
      <c r="JVA78" s="4305"/>
      <c r="JVB78" s="4306"/>
      <c r="JVC78" s="4299"/>
      <c r="JVD78" s="4300"/>
      <c r="JVE78" s="4305"/>
      <c r="JVF78" s="4304"/>
      <c r="JVG78" s="4299"/>
      <c r="JVH78" s="4300"/>
      <c r="JVI78" s="4301"/>
      <c r="JVJ78" s="4302"/>
      <c r="JVK78" s="4299"/>
      <c r="JVL78" s="2602"/>
      <c r="JVM78" s="4287"/>
      <c r="JVN78" s="4303"/>
      <c r="JVO78" s="4304"/>
      <c r="JVP78" s="2603"/>
      <c r="JVQ78" s="4305"/>
      <c r="JVR78" s="4306"/>
      <c r="JVS78" s="4305"/>
      <c r="JVT78" s="4306"/>
      <c r="JVU78" s="4299"/>
      <c r="JVV78" s="4300"/>
      <c r="JVW78" s="4305"/>
      <c r="JVX78" s="4304"/>
      <c r="JVY78" s="4299"/>
      <c r="JVZ78" s="4300"/>
      <c r="JWA78" s="4301"/>
      <c r="JWB78" s="4302"/>
      <c r="JWC78" s="4299"/>
      <c r="JWD78" s="2602"/>
      <c r="JWE78" s="4287"/>
      <c r="JWF78" s="4303"/>
      <c r="JWG78" s="4304"/>
      <c r="JWH78" s="2603"/>
      <c r="JWI78" s="4305"/>
      <c r="JWJ78" s="4306"/>
      <c r="JWK78" s="4305"/>
      <c r="JWL78" s="4306"/>
      <c r="JWM78" s="4299"/>
      <c r="JWN78" s="4300"/>
      <c r="JWO78" s="4305"/>
      <c r="JWP78" s="4304"/>
      <c r="JWQ78" s="4299"/>
      <c r="JWR78" s="4300"/>
      <c r="JWS78" s="4301"/>
      <c r="JWT78" s="4302"/>
      <c r="JWU78" s="4299"/>
      <c r="JWV78" s="2602"/>
      <c r="JWW78" s="4287"/>
      <c r="JWX78" s="4303"/>
      <c r="JWY78" s="4304"/>
      <c r="JWZ78" s="2603"/>
      <c r="JXA78" s="4305"/>
      <c r="JXB78" s="4306"/>
      <c r="JXC78" s="4305"/>
      <c r="JXD78" s="4306"/>
      <c r="JXE78" s="4299"/>
      <c r="JXF78" s="4300"/>
      <c r="JXG78" s="4305"/>
      <c r="JXH78" s="4304"/>
      <c r="JXI78" s="4299"/>
      <c r="JXJ78" s="4300"/>
      <c r="JXK78" s="4301"/>
      <c r="JXL78" s="4302"/>
      <c r="JXM78" s="4299"/>
      <c r="JXN78" s="2602"/>
      <c r="JXO78" s="4287"/>
      <c r="JXP78" s="4303"/>
      <c r="JXQ78" s="4304"/>
      <c r="JXR78" s="2603"/>
      <c r="JXS78" s="4305"/>
      <c r="JXT78" s="4306"/>
      <c r="JXU78" s="4305"/>
      <c r="JXV78" s="4306"/>
      <c r="JXW78" s="4299"/>
      <c r="JXX78" s="4300"/>
      <c r="JXY78" s="4305"/>
      <c r="JXZ78" s="4304"/>
      <c r="JYA78" s="4299"/>
      <c r="JYB78" s="4300"/>
      <c r="JYC78" s="4301"/>
      <c r="JYD78" s="4302"/>
      <c r="JYE78" s="4299"/>
      <c r="JYF78" s="2602"/>
      <c r="JYG78" s="4287"/>
      <c r="JYH78" s="4303"/>
      <c r="JYI78" s="4304"/>
      <c r="JYJ78" s="2603"/>
      <c r="JYK78" s="4305"/>
      <c r="JYL78" s="4306"/>
      <c r="JYM78" s="4305"/>
      <c r="JYN78" s="4306"/>
      <c r="JYO78" s="4299"/>
      <c r="JYP78" s="4300"/>
      <c r="JYQ78" s="4305"/>
      <c r="JYR78" s="4304"/>
      <c r="JYS78" s="4299"/>
      <c r="JYT78" s="4300"/>
      <c r="JYU78" s="4301"/>
      <c r="JYV78" s="4302"/>
      <c r="JYW78" s="4299"/>
      <c r="JYX78" s="2602"/>
      <c r="JYY78" s="4287"/>
      <c r="JYZ78" s="4303"/>
      <c r="JZA78" s="4304"/>
      <c r="JZB78" s="2603"/>
      <c r="JZC78" s="4305"/>
      <c r="JZD78" s="4306"/>
      <c r="JZE78" s="4305"/>
      <c r="JZF78" s="4306"/>
      <c r="JZG78" s="4299"/>
      <c r="JZH78" s="4300"/>
      <c r="JZI78" s="4305"/>
      <c r="JZJ78" s="4304"/>
      <c r="JZK78" s="4299"/>
      <c r="JZL78" s="4300"/>
      <c r="JZM78" s="4301"/>
      <c r="JZN78" s="4302"/>
      <c r="JZO78" s="4299"/>
      <c r="JZP78" s="2602"/>
      <c r="JZQ78" s="4287"/>
      <c r="JZR78" s="4303"/>
      <c r="JZS78" s="4304"/>
      <c r="JZT78" s="2603"/>
      <c r="JZU78" s="4305"/>
      <c r="JZV78" s="4306"/>
      <c r="JZW78" s="4305"/>
      <c r="JZX78" s="4306"/>
      <c r="JZY78" s="4299"/>
      <c r="JZZ78" s="4300"/>
      <c r="KAA78" s="4305"/>
      <c r="KAB78" s="4304"/>
      <c r="KAC78" s="4299"/>
      <c r="KAD78" s="4300"/>
      <c r="KAE78" s="4301"/>
      <c r="KAF78" s="4302"/>
      <c r="KAG78" s="4299"/>
      <c r="KAH78" s="2602"/>
      <c r="KAI78" s="4287"/>
      <c r="KAJ78" s="4303"/>
      <c r="KAK78" s="4304"/>
      <c r="KAL78" s="2603"/>
      <c r="KAM78" s="4305"/>
      <c r="KAN78" s="4306"/>
      <c r="KAO78" s="4305"/>
      <c r="KAP78" s="4306"/>
      <c r="KAQ78" s="4299"/>
      <c r="KAR78" s="4300"/>
      <c r="KAS78" s="4305"/>
      <c r="KAT78" s="4304"/>
      <c r="KAU78" s="4299"/>
      <c r="KAV78" s="4300"/>
      <c r="KAW78" s="4301"/>
      <c r="KAX78" s="4302"/>
      <c r="KAY78" s="4299"/>
      <c r="KAZ78" s="2602"/>
      <c r="KBA78" s="4287"/>
      <c r="KBB78" s="4303"/>
      <c r="KBC78" s="4304"/>
      <c r="KBD78" s="2603"/>
      <c r="KBE78" s="4305"/>
      <c r="KBF78" s="4306"/>
      <c r="KBG78" s="4305"/>
      <c r="KBH78" s="4306"/>
      <c r="KBI78" s="4299"/>
      <c r="KBJ78" s="4300"/>
      <c r="KBK78" s="4305"/>
      <c r="KBL78" s="4304"/>
      <c r="KBM78" s="4299"/>
      <c r="KBN78" s="4300"/>
      <c r="KBO78" s="4301"/>
      <c r="KBP78" s="4302"/>
      <c r="KBQ78" s="4299"/>
      <c r="KBR78" s="2602"/>
      <c r="KBS78" s="4287"/>
      <c r="KBT78" s="4303"/>
      <c r="KBU78" s="4304"/>
      <c r="KBV78" s="2603"/>
      <c r="KBW78" s="4305"/>
      <c r="KBX78" s="4306"/>
      <c r="KBY78" s="4305"/>
      <c r="KBZ78" s="4306"/>
      <c r="KCA78" s="4299"/>
      <c r="KCB78" s="4300"/>
      <c r="KCC78" s="4305"/>
      <c r="KCD78" s="4304"/>
      <c r="KCE78" s="4299"/>
      <c r="KCF78" s="4300"/>
      <c r="KCG78" s="4301"/>
      <c r="KCH78" s="4302"/>
      <c r="KCI78" s="4299"/>
      <c r="KCJ78" s="2602"/>
      <c r="KCK78" s="4287"/>
      <c r="KCL78" s="4303"/>
      <c r="KCM78" s="4304"/>
      <c r="KCN78" s="2603"/>
      <c r="KCO78" s="4305"/>
      <c r="KCP78" s="4306"/>
      <c r="KCQ78" s="4305"/>
      <c r="KCR78" s="4306"/>
      <c r="KCS78" s="4299"/>
      <c r="KCT78" s="4300"/>
      <c r="KCU78" s="4305"/>
      <c r="KCV78" s="4304"/>
      <c r="KCW78" s="4299"/>
      <c r="KCX78" s="4300"/>
      <c r="KCY78" s="4301"/>
      <c r="KCZ78" s="4302"/>
      <c r="KDA78" s="4299"/>
      <c r="KDB78" s="2602"/>
      <c r="KDC78" s="4287"/>
      <c r="KDD78" s="4303"/>
      <c r="KDE78" s="4304"/>
      <c r="KDF78" s="2603"/>
      <c r="KDG78" s="4305"/>
      <c r="KDH78" s="4306"/>
      <c r="KDI78" s="4305"/>
      <c r="KDJ78" s="4306"/>
      <c r="KDK78" s="4299"/>
      <c r="KDL78" s="4300"/>
      <c r="KDM78" s="4305"/>
      <c r="KDN78" s="4304"/>
      <c r="KDO78" s="4299"/>
      <c r="KDP78" s="4300"/>
      <c r="KDQ78" s="4301"/>
      <c r="KDR78" s="4302"/>
      <c r="KDS78" s="4299"/>
      <c r="KDT78" s="2602"/>
      <c r="KDU78" s="4287"/>
      <c r="KDV78" s="4303"/>
      <c r="KDW78" s="4304"/>
      <c r="KDX78" s="2603"/>
      <c r="KDY78" s="4305"/>
      <c r="KDZ78" s="4306"/>
      <c r="KEA78" s="4305"/>
      <c r="KEB78" s="4306"/>
      <c r="KEC78" s="4299"/>
      <c r="KED78" s="4300"/>
      <c r="KEE78" s="4305"/>
      <c r="KEF78" s="4304"/>
      <c r="KEG78" s="4299"/>
      <c r="KEH78" s="4300"/>
      <c r="KEI78" s="4301"/>
      <c r="KEJ78" s="4302"/>
      <c r="KEK78" s="4299"/>
      <c r="KEL78" s="2602"/>
      <c r="KEM78" s="4287"/>
      <c r="KEN78" s="4303"/>
      <c r="KEO78" s="4304"/>
      <c r="KEP78" s="2603"/>
      <c r="KEQ78" s="4305"/>
      <c r="KER78" s="4306"/>
      <c r="KES78" s="4305"/>
      <c r="KET78" s="4306"/>
      <c r="KEU78" s="4299"/>
      <c r="KEV78" s="4300"/>
      <c r="KEW78" s="4305"/>
      <c r="KEX78" s="4304"/>
      <c r="KEY78" s="4299"/>
      <c r="KEZ78" s="4300"/>
      <c r="KFA78" s="4301"/>
      <c r="KFB78" s="4302"/>
      <c r="KFC78" s="4299"/>
      <c r="KFD78" s="2602"/>
      <c r="KFE78" s="4287"/>
      <c r="KFF78" s="4303"/>
      <c r="KFG78" s="4304"/>
      <c r="KFH78" s="2603"/>
      <c r="KFI78" s="4305"/>
      <c r="KFJ78" s="4306"/>
      <c r="KFK78" s="4305"/>
      <c r="KFL78" s="4306"/>
      <c r="KFM78" s="4299"/>
      <c r="KFN78" s="4300"/>
      <c r="KFO78" s="4305"/>
      <c r="KFP78" s="4304"/>
      <c r="KFQ78" s="4299"/>
      <c r="KFR78" s="4300"/>
      <c r="KFS78" s="4301"/>
      <c r="KFT78" s="4302"/>
      <c r="KFU78" s="4299"/>
      <c r="KFV78" s="2602"/>
      <c r="KFW78" s="4287"/>
      <c r="KFX78" s="4303"/>
      <c r="KFY78" s="4304"/>
      <c r="KFZ78" s="2603"/>
      <c r="KGA78" s="4305"/>
      <c r="KGB78" s="4306"/>
      <c r="KGC78" s="4305"/>
      <c r="KGD78" s="4306"/>
      <c r="KGE78" s="4299"/>
      <c r="KGF78" s="4300"/>
      <c r="KGG78" s="4305"/>
      <c r="KGH78" s="4304"/>
      <c r="KGI78" s="4299"/>
      <c r="KGJ78" s="4300"/>
      <c r="KGK78" s="4301"/>
      <c r="KGL78" s="4302"/>
      <c r="KGM78" s="4299"/>
      <c r="KGN78" s="2602"/>
      <c r="KGO78" s="4287"/>
      <c r="KGP78" s="4303"/>
      <c r="KGQ78" s="4304"/>
      <c r="KGR78" s="2603"/>
      <c r="KGS78" s="4305"/>
      <c r="KGT78" s="4306"/>
      <c r="KGU78" s="4305"/>
      <c r="KGV78" s="4306"/>
      <c r="KGW78" s="4299"/>
      <c r="KGX78" s="4300"/>
      <c r="KGY78" s="4305"/>
      <c r="KGZ78" s="4304"/>
      <c r="KHA78" s="4299"/>
      <c r="KHB78" s="4300"/>
      <c r="KHC78" s="4301"/>
      <c r="KHD78" s="4302"/>
      <c r="KHE78" s="4299"/>
      <c r="KHF78" s="2602"/>
      <c r="KHG78" s="4287"/>
      <c r="KHH78" s="4303"/>
      <c r="KHI78" s="4304"/>
      <c r="KHJ78" s="2603"/>
      <c r="KHK78" s="4305"/>
      <c r="KHL78" s="4306"/>
      <c r="KHM78" s="4305"/>
      <c r="KHN78" s="4306"/>
      <c r="KHO78" s="4299"/>
      <c r="KHP78" s="4300"/>
      <c r="KHQ78" s="4305"/>
      <c r="KHR78" s="4304"/>
      <c r="KHS78" s="4299"/>
      <c r="KHT78" s="4300"/>
      <c r="KHU78" s="4301"/>
      <c r="KHV78" s="4302"/>
      <c r="KHW78" s="4299"/>
      <c r="KHX78" s="2602"/>
      <c r="KHY78" s="4287"/>
      <c r="KHZ78" s="4303"/>
      <c r="KIA78" s="4304"/>
      <c r="KIB78" s="2603"/>
      <c r="KIC78" s="4305"/>
      <c r="KID78" s="4306"/>
      <c r="KIE78" s="4305"/>
      <c r="KIF78" s="4306"/>
      <c r="KIG78" s="4299"/>
      <c r="KIH78" s="4300"/>
      <c r="KII78" s="4305"/>
      <c r="KIJ78" s="4304"/>
      <c r="KIK78" s="4299"/>
      <c r="KIL78" s="4300"/>
      <c r="KIM78" s="4301"/>
      <c r="KIN78" s="4302"/>
      <c r="KIO78" s="4299"/>
      <c r="KIP78" s="2602"/>
      <c r="KIQ78" s="4287"/>
      <c r="KIR78" s="4303"/>
      <c r="KIS78" s="4304"/>
      <c r="KIT78" s="2603"/>
      <c r="KIU78" s="4305"/>
      <c r="KIV78" s="4306"/>
      <c r="KIW78" s="4305"/>
      <c r="KIX78" s="4306"/>
      <c r="KIY78" s="4299"/>
      <c r="KIZ78" s="4300"/>
      <c r="KJA78" s="4305"/>
      <c r="KJB78" s="4304"/>
      <c r="KJC78" s="4299"/>
      <c r="KJD78" s="4300"/>
      <c r="KJE78" s="4301"/>
      <c r="KJF78" s="4302"/>
      <c r="KJG78" s="4299"/>
      <c r="KJH78" s="2602"/>
      <c r="KJI78" s="4287"/>
      <c r="KJJ78" s="4303"/>
      <c r="KJK78" s="4304"/>
      <c r="KJL78" s="2603"/>
      <c r="KJM78" s="4305"/>
      <c r="KJN78" s="4306"/>
      <c r="KJO78" s="4305"/>
      <c r="KJP78" s="4306"/>
      <c r="KJQ78" s="4299"/>
      <c r="KJR78" s="4300"/>
      <c r="KJS78" s="4305"/>
      <c r="KJT78" s="4304"/>
      <c r="KJU78" s="4299"/>
      <c r="KJV78" s="4300"/>
      <c r="KJW78" s="4301"/>
      <c r="KJX78" s="4302"/>
      <c r="KJY78" s="4299"/>
      <c r="KJZ78" s="2602"/>
      <c r="KKA78" s="4287"/>
      <c r="KKB78" s="4303"/>
      <c r="KKC78" s="4304"/>
      <c r="KKD78" s="2603"/>
      <c r="KKE78" s="4305"/>
      <c r="KKF78" s="4306"/>
      <c r="KKG78" s="4305"/>
      <c r="KKH78" s="4306"/>
      <c r="KKI78" s="4299"/>
      <c r="KKJ78" s="4300"/>
      <c r="KKK78" s="4305"/>
      <c r="KKL78" s="4304"/>
      <c r="KKM78" s="4299"/>
      <c r="KKN78" s="4300"/>
      <c r="KKO78" s="4301"/>
      <c r="KKP78" s="4302"/>
      <c r="KKQ78" s="4299"/>
      <c r="KKR78" s="2602"/>
      <c r="KKS78" s="4287"/>
      <c r="KKT78" s="4303"/>
      <c r="KKU78" s="4304"/>
      <c r="KKV78" s="2603"/>
      <c r="KKW78" s="4305"/>
      <c r="KKX78" s="4306"/>
      <c r="KKY78" s="4305"/>
      <c r="KKZ78" s="4306"/>
      <c r="KLA78" s="4299"/>
      <c r="KLB78" s="4300"/>
      <c r="KLC78" s="4305"/>
      <c r="KLD78" s="4304"/>
      <c r="KLE78" s="4299"/>
      <c r="KLF78" s="4300"/>
      <c r="KLG78" s="4301"/>
      <c r="KLH78" s="4302"/>
      <c r="KLI78" s="4299"/>
      <c r="KLJ78" s="2602"/>
      <c r="KLK78" s="4287"/>
      <c r="KLL78" s="4303"/>
      <c r="KLM78" s="4304"/>
      <c r="KLN78" s="2603"/>
      <c r="KLO78" s="4305"/>
      <c r="KLP78" s="4306"/>
      <c r="KLQ78" s="4305"/>
      <c r="KLR78" s="4306"/>
      <c r="KLS78" s="4299"/>
      <c r="KLT78" s="4300"/>
      <c r="KLU78" s="4305"/>
      <c r="KLV78" s="4304"/>
      <c r="KLW78" s="4299"/>
      <c r="KLX78" s="4300"/>
      <c r="KLY78" s="4301"/>
      <c r="KLZ78" s="4302"/>
      <c r="KMA78" s="4299"/>
      <c r="KMB78" s="2602"/>
      <c r="KMC78" s="4287"/>
      <c r="KMD78" s="4303"/>
      <c r="KME78" s="4304"/>
      <c r="KMF78" s="2603"/>
      <c r="KMG78" s="4305"/>
      <c r="KMH78" s="4306"/>
      <c r="KMI78" s="4305"/>
      <c r="KMJ78" s="4306"/>
      <c r="KMK78" s="4299"/>
      <c r="KML78" s="4300"/>
      <c r="KMM78" s="4305"/>
      <c r="KMN78" s="4304"/>
      <c r="KMO78" s="4299"/>
      <c r="KMP78" s="4300"/>
      <c r="KMQ78" s="4301"/>
      <c r="KMR78" s="4302"/>
      <c r="KMS78" s="4299"/>
      <c r="KMT78" s="2602"/>
      <c r="KMU78" s="4287"/>
      <c r="KMV78" s="4303"/>
      <c r="KMW78" s="4304"/>
      <c r="KMX78" s="2603"/>
      <c r="KMY78" s="4305"/>
      <c r="KMZ78" s="4306"/>
      <c r="KNA78" s="4305"/>
      <c r="KNB78" s="4306"/>
      <c r="KNC78" s="4299"/>
      <c r="KND78" s="4300"/>
      <c r="KNE78" s="4305"/>
      <c r="KNF78" s="4304"/>
      <c r="KNG78" s="4299"/>
      <c r="KNH78" s="4300"/>
      <c r="KNI78" s="4301"/>
      <c r="KNJ78" s="4302"/>
      <c r="KNK78" s="4299"/>
      <c r="KNL78" s="2602"/>
      <c r="KNM78" s="4287"/>
      <c r="KNN78" s="4303"/>
      <c r="KNO78" s="4304"/>
      <c r="KNP78" s="2603"/>
      <c r="KNQ78" s="4305"/>
      <c r="KNR78" s="4306"/>
      <c r="KNS78" s="4305"/>
      <c r="KNT78" s="4306"/>
      <c r="KNU78" s="4299"/>
      <c r="KNV78" s="4300"/>
      <c r="KNW78" s="4305"/>
      <c r="KNX78" s="4304"/>
      <c r="KNY78" s="4299"/>
      <c r="KNZ78" s="4300"/>
      <c r="KOA78" s="4301"/>
      <c r="KOB78" s="4302"/>
      <c r="KOC78" s="4299"/>
      <c r="KOD78" s="2602"/>
      <c r="KOE78" s="4287"/>
      <c r="KOF78" s="4303"/>
      <c r="KOG78" s="4304"/>
      <c r="KOH78" s="2603"/>
      <c r="KOI78" s="4305"/>
      <c r="KOJ78" s="4306"/>
      <c r="KOK78" s="4305"/>
      <c r="KOL78" s="4306"/>
      <c r="KOM78" s="4299"/>
      <c r="KON78" s="4300"/>
      <c r="KOO78" s="4305"/>
      <c r="KOP78" s="4304"/>
      <c r="KOQ78" s="4299"/>
      <c r="KOR78" s="4300"/>
      <c r="KOS78" s="4301"/>
      <c r="KOT78" s="4302"/>
      <c r="KOU78" s="4299"/>
      <c r="KOV78" s="2602"/>
      <c r="KOW78" s="4287"/>
      <c r="KOX78" s="4303"/>
      <c r="KOY78" s="4304"/>
      <c r="KOZ78" s="2603"/>
      <c r="KPA78" s="4305"/>
      <c r="KPB78" s="4306"/>
      <c r="KPC78" s="4305"/>
      <c r="KPD78" s="4306"/>
      <c r="KPE78" s="4299"/>
      <c r="KPF78" s="4300"/>
      <c r="KPG78" s="4305"/>
      <c r="KPH78" s="4304"/>
      <c r="KPI78" s="4299"/>
      <c r="KPJ78" s="4300"/>
      <c r="KPK78" s="4301"/>
      <c r="KPL78" s="4302"/>
      <c r="KPM78" s="4299"/>
      <c r="KPN78" s="2602"/>
      <c r="KPO78" s="4287"/>
      <c r="KPP78" s="4303"/>
      <c r="KPQ78" s="4304"/>
      <c r="KPR78" s="2603"/>
      <c r="KPS78" s="4305"/>
      <c r="KPT78" s="4306"/>
      <c r="KPU78" s="4305"/>
      <c r="KPV78" s="4306"/>
      <c r="KPW78" s="4299"/>
      <c r="KPX78" s="4300"/>
      <c r="KPY78" s="4305"/>
      <c r="KPZ78" s="4304"/>
      <c r="KQA78" s="4299"/>
      <c r="KQB78" s="4300"/>
      <c r="KQC78" s="4301"/>
      <c r="KQD78" s="4302"/>
      <c r="KQE78" s="4299"/>
      <c r="KQF78" s="2602"/>
      <c r="KQG78" s="4287"/>
      <c r="KQH78" s="4303"/>
      <c r="KQI78" s="4304"/>
      <c r="KQJ78" s="2603"/>
      <c r="KQK78" s="4305"/>
      <c r="KQL78" s="4306"/>
      <c r="KQM78" s="4305"/>
      <c r="KQN78" s="4306"/>
      <c r="KQO78" s="4299"/>
      <c r="KQP78" s="4300"/>
      <c r="KQQ78" s="4305"/>
      <c r="KQR78" s="4304"/>
      <c r="KQS78" s="4299"/>
      <c r="KQT78" s="4300"/>
      <c r="KQU78" s="4301"/>
      <c r="KQV78" s="4302"/>
      <c r="KQW78" s="4299"/>
      <c r="KQX78" s="2602"/>
      <c r="KQY78" s="4287"/>
      <c r="KQZ78" s="4303"/>
      <c r="KRA78" s="4304"/>
      <c r="KRB78" s="2603"/>
      <c r="KRC78" s="4305"/>
      <c r="KRD78" s="4306"/>
      <c r="KRE78" s="4305"/>
      <c r="KRF78" s="4306"/>
      <c r="KRG78" s="4299"/>
      <c r="KRH78" s="4300"/>
      <c r="KRI78" s="4305"/>
      <c r="KRJ78" s="4304"/>
      <c r="KRK78" s="4299"/>
      <c r="KRL78" s="4300"/>
      <c r="KRM78" s="4301"/>
      <c r="KRN78" s="4302"/>
      <c r="KRO78" s="4299"/>
      <c r="KRP78" s="2602"/>
      <c r="KRQ78" s="4287"/>
      <c r="KRR78" s="4303"/>
      <c r="KRS78" s="4304"/>
      <c r="KRT78" s="2603"/>
      <c r="KRU78" s="4305"/>
      <c r="KRV78" s="4306"/>
      <c r="KRW78" s="4305"/>
      <c r="KRX78" s="4306"/>
      <c r="KRY78" s="4299"/>
      <c r="KRZ78" s="4300"/>
      <c r="KSA78" s="4305"/>
      <c r="KSB78" s="4304"/>
      <c r="KSC78" s="4299"/>
      <c r="KSD78" s="4300"/>
      <c r="KSE78" s="4301"/>
      <c r="KSF78" s="4302"/>
      <c r="KSG78" s="4299"/>
      <c r="KSH78" s="2602"/>
      <c r="KSI78" s="4287"/>
      <c r="KSJ78" s="4303"/>
      <c r="KSK78" s="4304"/>
      <c r="KSL78" s="2603"/>
      <c r="KSM78" s="4305"/>
      <c r="KSN78" s="4306"/>
      <c r="KSO78" s="4305"/>
      <c r="KSP78" s="4306"/>
      <c r="KSQ78" s="4299"/>
      <c r="KSR78" s="4300"/>
      <c r="KSS78" s="4305"/>
      <c r="KST78" s="4304"/>
      <c r="KSU78" s="4299"/>
      <c r="KSV78" s="4300"/>
      <c r="KSW78" s="4301"/>
      <c r="KSX78" s="4302"/>
      <c r="KSY78" s="4299"/>
      <c r="KSZ78" s="2602"/>
      <c r="KTA78" s="4287"/>
      <c r="KTB78" s="4303"/>
      <c r="KTC78" s="4304"/>
      <c r="KTD78" s="2603"/>
      <c r="KTE78" s="4305"/>
      <c r="KTF78" s="4306"/>
      <c r="KTG78" s="4305"/>
      <c r="KTH78" s="4306"/>
      <c r="KTI78" s="4299"/>
      <c r="KTJ78" s="4300"/>
      <c r="KTK78" s="4305"/>
      <c r="KTL78" s="4304"/>
      <c r="KTM78" s="4299"/>
      <c r="KTN78" s="4300"/>
      <c r="KTO78" s="4301"/>
      <c r="KTP78" s="4302"/>
      <c r="KTQ78" s="4299"/>
      <c r="KTR78" s="2602"/>
      <c r="KTS78" s="4287"/>
      <c r="KTT78" s="4303"/>
      <c r="KTU78" s="4304"/>
      <c r="KTV78" s="2603"/>
      <c r="KTW78" s="4305"/>
      <c r="KTX78" s="4306"/>
      <c r="KTY78" s="4305"/>
      <c r="KTZ78" s="4306"/>
      <c r="KUA78" s="4299"/>
      <c r="KUB78" s="4300"/>
      <c r="KUC78" s="4305"/>
      <c r="KUD78" s="4304"/>
      <c r="KUE78" s="4299"/>
      <c r="KUF78" s="4300"/>
      <c r="KUG78" s="4301"/>
      <c r="KUH78" s="4302"/>
      <c r="KUI78" s="4299"/>
      <c r="KUJ78" s="2602"/>
      <c r="KUK78" s="4287"/>
      <c r="KUL78" s="4303"/>
      <c r="KUM78" s="4304"/>
      <c r="KUN78" s="2603"/>
      <c r="KUO78" s="4305"/>
      <c r="KUP78" s="4306"/>
      <c r="KUQ78" s="4305"/>
      <c r="KUR78" s="4306"/>
      <c r="KUS78" s="4299"/>
      <c r="KUT78" s="4300"/>
      <c r="KUU78" s="4305"/>
      <c r="KUV78" s="4304"/>
      <c r="KUW78" s="4299"/>
      <c r="KUX78" s="4300"/>
      <c r="KUY78" s="4301"/>
      <c r="KUZ78" s="4302"/>
      <c r="KVA78" s="4299"/>
      <c r="KVB78" s="2602"/>
      <c r="KVC78" s="4287"/>
      <c r="KVD78" s="4303"/>
      <c r="KVE78" s="4304"/>
      <c r="KVF78" s="2603"/>
      <c r="KVG78" s="4305"/>
      <c r="KVH78" s="4306"/>
      <c r="KVI78" s="4305"/>
      <c r="KVJ78" s="4306"/>
      <c r="KVK78" s="4299"/>
      <c r="KVL78" s="4300"/>
      <c r="KVM78" s="4305"/>
      <c r="KVN78" s="4304"/>
      <c r="KVO78" s="4299"/>
      <c r="KVP78" s="4300"/>
      <c r="KVQ78" s="4301"/>
      <c r="KVR78" s="4302"/>
      <c r="KVS78" s="4299"/>
      <c r="KVT78" s="2602"/>
      <c r="KVU78" s="4287"/>
      <c r="KVV78" s="4303"/>
      <c r="KVW78" s="4304"/>
      <c r="KVX78" s="2603"/>
      <c r="KVY78" s="4305"/>
      <c r="KVZ78" s="4306"/>
      <c r="KWA78" s="4305"/>
      <c r="KWB78" s="4306"/>
      <c r="KWC78" s="4299"/>
      <c r="KWD78" s="4300"/>
      <c r="KWE78" s="4305"/>
      <c r="KWF78" s="4304"/>
      <c r="KWG78" s="4299"/>
      <c r="KWH78" s="4300"/>
      <c r="KWI78" s="4301"/>
      <c r="KWJ78" s="4302"/>
      <c r="KWK78" s="4299"/>
      <c r="KWL78" s="2602"/>
      <c r="KWM78" s="4287"/>
      <c r="KWN78" s="4303"/>
      <c r="KWO78" s="4304"/>
      <c r="KWP78" s="2603"/>
      <c r="KWQ78" s="4305"/>
      <c r="KWR78" s="4306"/>
      <c r="KWS78" s="4305"/>
      <c r="KWT78" s="4306"/>
      <c r="KWU78" s="4299"/>
      <c r="KWV78" s="4300"/>
      <c r="KWW78" s="4305"/>
      <c r="KWX78" s="4304"/>
      <c r="KWY78" s="4299"/>
      <c r="KWZ78" s="4300"/>
      <c r="KXA78" s="4301"/>
      <c r="KXB78" s="4302"/>
      <c r="KXC78" s="4299"/>
      <c r="KXD78" s="2602"/>
      <c r="KXE78" s="4287"/>
      <c r="KXF78" s="4303"/>
      <c r="KXG78" s="4304"/>
      <c r="KXH78" s="2603"/>
      <c r="KXI78" s="4305"/>
      <c r="KXJ78" s="4306"/>
      <c r="KXK78" s="4305"/>
      <c r="KXL78" s="4306"/>
      <c r="KXM78" s="4299"/>
      <c r="KXN78" s="4300"/>
      <c r="KXO78" s="4305"/>
      <c r="KXP78" s="4304"/>
      <c r="KXQ78" s="4299"/>
      <c r="KXR78" s="4300"/>
      <c r="KXS78" s="4301"/>
      <c r="KXT78" s="4302"/>
      <c r="KXU78" s="4299"/>
      <c r="KXV78" s="2602"/>
      <c r="KXW78" s="4287"/>
      <c r="KXX78" s="4303"/>
      <c r="KXY78" s="4304"/>
      <c r="KXZ78" s="2603"/>
      <c r="KYA78" s="4305"/>
      <c r="KYB78" s="4306"/>
      <c r="KYC78" s="4305"/>
      <c r="KYD78" s="4306"/>
      <c r="KYE78" s="4299"/>
      <c r="KYF78" s="4300"/>
      <c r="KYG78" s="4305"/>
      <c r="KYH78" s="4304"/>
      <c r="KYI78" s="4299"/>
      <c r="KYJ78" s="4300"/>
      <c r="KYK78" s="4301"/>
      <c r="KYL78" s="4302"/>
      <c r="KYM78" s="4299"/>
      <c r="KYN78" s="2602"/>
      <c r="KYO78" s="4287"/>
      <c r="KYP78" s="4303"/>
      <c r="KYQ78" s="4304"/>
      <c r="KYR78" s="2603"/>
      <c r="KYS78" s="4305"/>
      <c r="KYT78" s="4306"/>
      <c r="KYU78" s="4305"/>
      <c r="KYV78" s="4306"/>
      <c r="KYW78" s="4299"/>
      <c r="KYX78" s="4300"/>
      <c r="KYY78" s="4305"/>
      <c r="KYZ78" s="4304"/>
      <c r="KZA78" s="4299"/>
      <c r="KZB78" s="4300"/>
      <c r="KZC78" s="4301"/>
      <c r="KZD78" s="4302"/>
      <c r="KZE78" s="4299"/>
      <c r="KZF78" s="2602"/>
      <c r="KZG78" s="4287"/>
      <c r="KZH78" s="4303"/>
      <c r="KZI78" s="4304"/>
      <c r="KZJ78" s="2603"/>
      <c r="KZK78" s="4305"/>
      <c r="KZL78" s="4306"/>
      <c r="KZM78" s="4305"/>
      <c r="KZN78" s="4306"/>
      <c r="KZO78" s="4299"/>
      <c r="KZP78" s="4300"/>
      <c r="KZQ78" s="4305"/>
      <c r="KZR78" s="4304"/>
      <c r="KZS78" s="4299"/>
      <c r="KZT78" s="4300"/>
      <c r="KZU78" s="4301"/>
      <c r="KZV78" s="4302"/>
      <c r="KZW78" s="4299"/>
      <c r="KZX78" s="2602"/>
      <c r="KZY78" s="4287"/>
      <c r="KZZ78" s="4303"/>
      <c r="LAA78" s="4304"/>
      <c r="LAB78" s="2603"/>
      <c r="LAC78" s="4305"/>
      <c r="LAD78" s="4306"/>
      <c r="LAE78" s="4305"/>
      <c r="LAF78" s="4306"/>
      <c r="LAG78" s="4299"/>
      <c r="LAH78" s="4300"/>
      <c r="LAI78" s="4305"/>
      <c r="LAJ78" s="4304"/>
      <c r="LAK78" s="4299"/>
      <c r="LAL78" s="4300"/>
      <c r="LAM78" s="4301"/>
      <c r="LAN78" s="4302"/>
      <c r="LAO78" s="4299"/>
      <c r="LAP78" s="2602"/>
      <c r="LAQ78" s="4287"/>
      <c r="LAR78" s="4303"/>
      <c r="LAS78" s="4304"/>
      <c r="LAT78" s="2603"/>
      <c r="LAU78" s="4305"/>
      <c r="LAV78" s="4306"/>
      <c r="LAW78" s="4305"/>
      <c r="LAX78" s="4306"/>
      <c r="LAY78" s="4299"/>
      <c r="LAZ78" s="4300"/>
      <c r="LBA78" s="4305"/>
      <c r="LBB78" s="4304"/>
      <c r="LBC78" s="4299"/>
      <c r="LBD78" s="4300"/>
      <c r="LBE78" s="4301"/>
      <c r="LBF78" s="4302"/>
      <c r="LBG78" s="4299"/>
      <c r="LBH78" s="2602"/>
      <c r="LBI78" s="4287"/>
      <c r="LBJ78" s="4303"/>
      <c r="LBK78" s="4304"/>
      <c r="LBL78" s="2603"/>
      <c r="LBM78" s="4305"/>
      <c r="LBN78" s="4306"/>
      <c r="LBO78" s="4305"/>
      <c r="LBP78" s="4306"/>
      <c r="LBQ78" s="4299"/>
      <c r="LBR78" s="4300"/>
      <c r="LBS78" s="4305"/>
      <c r="LBT78" s="4304"/>
      <c r="LBU78" s="4299"/>
      <c r="LBV78" s="4300"/>
      <c r="LBW78" s="4301"/>
      <c r="LBX78" s="4302"/>
      <c r="LBY78" s="4299"/>
      <c r="LBZ78" s="2602"/>
      <c r="LCA78" s="4287"/>
      <c r="LCB78" s="4303"/>
      <c r="LCC78" s="4304"/>
      <c r="LCD78" s="2603"/>
      <c r="LCE78" s="4305"/>
      <c r="LCF78" s="4306"/>
      <c r="LCG78" s="4305"/>
      <c r="LCH78" s="4306"/>
      <c r="LCI78" s="4299"/>
      <c r="LCJ78" s="4300"/>
      <c r="LCK78" s="4305"/>
      <c r="LCL78" s="4304"/>
      <c r="LCM78" s="4299"/>
      <c r="LCN78" s="4300"/>
      <c r="LCO78" s="4301"/>
      <c r="LCP78" s="4302"/>
      <c r="LCQ78" s="4299"/>
      <c r="LCR78" s="2602"/>
      <c r="LCS78" s="4287"/>
      <c r="LCT78" s="4303"/>
      <c r="LCU78" s="4304"/>
      <c r="LCV78" s="2603"/>
      <c r="LCW78" s="4305"/>
      <c r="LCX78" s="4306"/>
      <c r="LCY78" s="4305"/>
      <c r="LCZ78" s="4306"/>
      <c r="LDA78" s="4299"/>
      <c r="LDB78" s="4300"/>
      <c r="LDC78" s="4305"/>
      <c r="LDD78" s="4304"/>
      <c r="LDE78" s="4299"/>
      <c r="LDF78" s="4300"/>
      <c r="LDG78" s="4301"/>
      <c r="LDH78" s="4302"/>
      <c r="LDI78" s="4299"/>
      <c r="LDJ78" s="2602"/>
      <c r="LDK78" s="4287"/>
      <c r="LDL78" s="4303"/>
      <c r="LDM78" s="4304"/>
      <c r="LDN78" s="2603"/>
      <c r="LDO78" s="4305"/>
      <c r="LDP78" s="4306"/>
      <c r="LDQ78" s="4305"/>
      <c r="LDR78" s="4306"/>
      <c r="LDS78" s="4299"/>
      <c r="LDT78" s="4300"/>
      <c r="LDU78" s="4305"/>
      <c r="LDV78" s="4304"/>
      <c r="LDW78" s="4299"/>
      <c r="LDX78" s="4300"/>
      <c r="LDY78" s="4301"/>
      <c r="LDZ78" s="4302"/>
      <c r="LEA78" s="4299"/>
      <c r="LEB78" s="2602"/>
      <c r="LEC78" s="4287"/>
      <c r="LED78" s="4303"/>
      <c r="LEE78" s="4304"/>
      <c r="LEF78" s="2603"/>
      <c r="LEG78" s="4305"/>
      <c r="LEH78" s="4306"/>
      <c r="LEI78" s="4305"/>
      <c r="LEJ78" s="4306"/>
      <c r="LEK78" s="4299"/>
      <c r="LEL78" s="4300"/>
      <c r="LEM78" s="4305"/>
      <c r="LEN78" s="4304"/>
      <c r="LEO78" s="4299"/>
      <c r="LEP78" s="4300"/>
      <c r="LEQ78" s="4301"/>
      <c r="LER78" s="4302"/>
      <c r="LES78" s="4299"/>
      <c r="LET78" s="2602"/>
      <c r="LEU78" s="4287"/>
      <c r="LEV78" s="4303"/>
      <c r="LEW78" s="4304"/>
      <c r="LEX78" s="2603"/>
      <c r="LEY78" s="4305"/>
      <c r="LEZ78" s="4306"/>
      <c r="LFA78" s="4305"/>
      <c r="LFB78" s="4306"/>
      <c r="LFC78" s="4299"/>
      <c r="LFD78" s="4300"/>
      <c r="LFE78" s="4305"/>
      <c r="LFF78" s="4304"/>
      <c r="LFG78" s="4299"/>
      <c r="LFH78" s="4300"/>
      <c r="LFI78" s="4301"/>
      <c r="LFJ78" s="4302"/>
      <c r="LFK78" s="4299"/>
      <c r="LFL78" s="2602"/>
      <c r="LFM78" s="4287"/>
      <c r="LFN78" s="4303"/>
      <c r="LFO78" s="4304"/>
      <c r="LFP78" s="2603"/>
      <c r="LFQ78" s="4305"/>
      <c r="LFR78" s="4306"/>
      <c r="LFS78" s="4305"/>
      <c r="LFT78" s="4306"/>
      <c r="LFU78" s="4299"/>
      <c r="LFV78" s="4300"/>
      <c r="LFW78" s="4305"/>
      <c r="LFX78" s="4304"/>
      <c r="LFY78" s="4299"/>
      <c r="LFZ78" s="4300"/>
      <c r="LGA78" s="4301"/>
      <c r="LGB78" s="4302"/>
      <c r="LGC78" s="4299"/>
      <c r="LGD78" s="2602"/>
      <c r="LGE78" s="4287"/>
      <c r="LGF78" s="4303"/>
      <c r="LGG78" s="4304"/>
      <c r="LGH78" s="2603"/>
      <c r="LGI78" s="4305"/>
      <c r="LGJ78" s="4306"/>
      <c r="LGK78" s="4305"/>
      <c r="LGL78" s="4306"/>
      <c r="LGM78" s="4299"/>
      <c r="LGN78" s="4300"/>
      <c r="LGO78" s="4305"/>
      <c r="LGP78" s="4304"/>
      <c r="LGQ78" s="4299"/>
      <c r="LGR78" s="4300"/>
      <c r="LGS78" s="4301"/>
      <c r="LGT78" s="4302"/>
      <c r="LGU78" s="4299"/>
      <c r="LGV78" s="2602"/>
      <c r="LGW78" s="4287"/>
      <c r="LGX78" s="4303"/>
      <c r="LGY78" s="4304"/>
      <c r="LGZ78" s="2603"/>
      <c r="LHA78" s="4305"/>
      <c r="LHB78" s="4306"/>
      <c r="LHC78" s="4305"/>
      <c r="LHD78" s="4306"/>
      <c r="LHE78" s="4299"/>
      <c r="LHF78" s="4300"/>
      <c r="LHG78" s="4305"/>
      <c r="LHH78" s="4304"/>
      <c r="LHI78" s="4299"/>
      <c r="LHJ78" s="4300"/>
      <c r="LHK78" s="4301"/>
      <c r="LHL78" s="4302"/>
      <c r="LHM78" s="4299"/>
      <c r="LHN78" s="2602"/>
      <c r="LHO78" s="4287"/>
      <c r="LHP78" s="4303"/>
      <c r="LHQ78" s="4304"/>
      <c r="LHR78" s="2603"/>
      <c r="LHS78" s="4305"/>
      <c r="LHT78" s="4306"/>
      <c r="LHU78" s="4305"/>
      <c r="LHV78" s="4306"/>
      <c r="LHW78" s="4299"/>
      <c r="LHX78" s="4300"/>
      <c r="LHY78" s="4305"/>
      <c r="LHZ78" s="4304"/>
      <c r="LIA78" s="4299"/>
      <c r="LIB78" s="4300"/>
      <c r="LIC78" s="4301"/>
      <c r="LID78" s="4302"/>
      <c r="LIE78" s="4299"/>
      <c r="LIF78" s="2602"/>
      <c r="LIG78" s="4287"/>
      <c r="LIH78" s="4303"/>
      <c r="LII78" s="4304"/>
      <c r="LIJ78" s="2603"/>
      <c r="LIK78" s="4305"/>
      <c r="LIL78" s="4306"/>
      <c r="LIM78" s="4305"/>
      <c r="LIN78" s="4306"/>
      <c r="LIO78" s="4299"/>
      <c r="LIP78" s="4300"/>
      <c r="LIQ78" s="4305"/>
      <c r="LIR78" s="4304"/>
      <c r="LIS78" s="4299"/>
      <c r="LIT78" s="4300"/>
      <c r="LIU78" s="4301"/>
      <c r="LIV78" s="4302"/>
      <c r="LIW78" s="4299"/>
      <c r="LIX78" s="2602"/>
      <c r="LIY78" s="4287"/>
      <c r="LIZ78" s="4303"/>
      <c r="LJA78" s="4304"/>
      <c r="LJB78" s="2603"/>
      <c r="LJC78" s="4305"/>
      <c r="LJD78" s="4306"/>
      <c r="LJE78" s="4305"/>
      <c r="LJF78" s="4306"/>
      <c r="LJG78" s="4299"/>
      <c r="LJH78" s="4300"/>
      <c r="LJI78" s="4305"/>
      <c r="LJJ78" s="4304"/>
      <c r="LJK78" s="4299"/>
      <c r="LJL78" s="4300"/>
      <c r="LJM78" s="4301"/>
      <c r="LJN78" s="4302"/>
      <c r="LJO78" s="4299"/>
      <c r="LJP78" s="2602"/>
      <c r="LJQ78" s="4287"/>
      <c r="LJR78" s="4303"/>
      <c r="LJS78" s="4304"/>
      <c r="LJT78" s="2603"/>
      <c r="LJU78" s="4305"/>
      <c r="LJV78" s="4306"/>
      <c r="LJW78" s="4305"/>
      <c r="LJX78" s="4306"/>
      <c r="LJY78" s="4299"/>
      <c r="LJZ78" s="4300"/>
      <c r="LKA78" s="4305"/>
      <c r="LKB78" s="4304"/>
      <c r="LKC78" s="4299"/>
      <c r="LKD78" s="4300"/>
      <c r="LKE78" s="4301"/>
      <c r="LKF78" s="4302"/>
      <c r="LKG78" s="4299"/>
      <c r="LKH78" s="2602"/>
      <c r="LKI78" s="4287"/>
      <c r="LKJ78" s="4303"/>
      <c r="LKK78" s="4304"/>
      <c r="LKL78" s="2603"/>
      <c r="LKM78" s="4305"/>
      <c r="LKN78" s="4306"/>
      <c r="LKO78" s="4305"/>
      <c r="LKP78" s="4306"/>
      <c r="LKQ78" s="4299"/>
      <c r="LKR78" s="4300"/>
      <c r="LKS78" s="4305"/>
      <c r="LKT78" s="4304"/>
      <c r="LKU78" s="4299"/>
      <c r="LKV78" s="4300"/>
      <c r="LKW78" s="4301"/>
      <c r="LKX78" s="4302"/>
      <c r="LKY78" s="4299"/>
      <c r="LKZ78" s="2602"/>
      <c r="LLA78" s="4287"/>
      <c r="LLB78" s="4303"/>
      <c r="LLC78" s="4304"/>
      <c r="LLD78" s="2603"/>
      <c r="LLE78" s="4305"/>
      <c r="LLF78" s="4306"/>
      <c r="LLG78" s="4305"/>
      <c r="LLH78" s="4306"/>
      <c r="LLI78" s="4299"/>
      <c r="LLJ78" s="4300"/>
      <c r="LLK78" s="4305"/>
      <c r="LLL78" s="4304"/>
      <c r="LLM78" s="4299"/>
      <c r="LLN78" s="4300"/>
      <c r="LLO78" s="4301"/>
      <c r="LLP78" s="4302"/>
      <c r="LLQ78" s="4299"/>
      <c r="LLR78" s="2602"/>
      <c r="LLS78" s="4287"/>
      <c r="LLT78" s="4303"/>
      <c r="LLU78" s="4304"/>
      <c r="LLV78" s="2603"/>
      <c r="LLW78" s="4305"/>
      <c r="LLX78" s="4306"/>
      <c r="LLY78" s="4305"/>
      <c r="LLZ78" s="4306"/>
      <c r="LMA78" s="4299"/>
      <c r="LMB78" s="4300"/>
      <c r="LMC78" s="4305"/>
      <c r="LMD78" s="4304"/>
      <c r="LME78" s="4299"/>
      <c r="LMF78" s="4300"/>
      <c r="LMG78" s="4301"/>
      <c r="LMH78" s="4302"/>
      <c r="LMI78" s="4299"/>
      <c r="LMJ78" s="2602"/>
      <c r="LMK78" s="4287"/>
      <c r="LML78" s="4303"/>
      <c r="LMM78" s="4304"/>
      <c r="LMN78" s="2603"/>
      <c r="LMO78" s="4305"/>
      <c r="LMP78" s="4306"/>
      <c r="LMQ78" s="4305"/>
      <c r="LMR78" s="4306"/>
      <c r="LMS78" s="4299"/>
      <c r="LMT78" s="4300"/>
      <c r="LMU78" s="4305"/>
      <c r="LMV78" s="4304"/>
      <c r="LMW78" s="4299"/>
      <c r="LMX78" s="4300"/>
      <c r="LMY78" s="4301"/>
      <c r="LMZ78" s="4302"/>
      <c r="LNA78" s="4299"/>
      <c r="LNB78" s="2602"/>
      <c r="LNC78" s="4287"/>
      <c r="LND78" s="4303"/>
      <c r="LNE78" s="4304"/>
      <c r="LNF78" s="2603"/>
      <c r="LNG78" s="4305"/>
      <c r="LNH78" s="4306"/>
      <c r="LNI78" s="4305"/>
      <c r="LNJ78" s="4306"/>
      <c r="LNK78" s="4299"/>
      <c r="LNL78" s="4300"/>
      <c r="LNM78" s="4305"/>
      <c r="LNN78" s="4304"/>
      <c r="LNO78" s="4299"/>
      <c r="LNP78" s="4300"/>
      <c r="LNQ78" s="4301"/>
      <c r="LNR78" s="4302"/>
      <c r="LNS78" s="4299"/>
      <c r="LNT78" s="2602"/>
      <c r="LNU78" s="4287"/>
      <c r="LNV78" s="4303"/>
      <c r="LNW78" s="4304"/>
      <c r="LNX78" s="2603"/>
      <c r="LNY78" s="4305"/>
      <c r="LNZ78" s="4306"/>
      <c r="LOA78" s="4305"/>
      <c r="LOB78" s="4306"/>
      <c r="LOC78" s="4299"/>
      <c r="LOD78" s="4300"/>
      <c r="LOE78" s="4305"/>
      <c r="LOF78" s="4304"/>
      <c r="LOG78" s="4299"/>
      <c r="LOH78" s="4300"/>
      <c r="LOI78" s="4301"/>
      <c r="LOJ78" s="4302"/>
      <c r="LOK78" s="4299"/>
      <c r="LOL78" s="2602"/>
      <c r="LOM78" s="4287"/>
      <c r="LON78" s="4303"/>
      <c r="LOO78" s="4304"/>
      <c r="LOP78" s="2603"/>
      <c r="LOQ78" s="4305"/>
      <c r="LOR78" s="4306"/>
      <c r="LOS78" s="4305"/>
      <c r="LOT78" s="4306"/>
      <c r="LOU78" s="4299"/>
      <c r="LOV78" s="4300"/>
      <c r="LOW78" s="4305"/>
      <c r="LOX78" s="4304"/>
      <c r="LOY78" s="4299"/>
      <c r="LOZ78" s="4300"/>
      <c r="LPA78" s="4301"/>
      <c r="LPB78" s="4302"/>
      <c r="LPC78" s="4299"/>
      <c r="LPD78" s="2602"/>
      <c r="LPE78" s="4287"/>
      <c r="LPF78" s="4303"/>
      <c r="LPG78" s="4304"/>
      <c r="LPH78" s="2603"/>
      <c r="LPI78" s="4305"/>
      <c r="LPJ78" s="4306"/>
      <c r="LPK78" s="4305"/>
      <c r="LPL78" s="4306"/>
      <c r="LPM78" s="4299"/>
      <c r="LPN78" s="4300"/>
      <c r="LPO78" s="4305"/>
      <c r="LPP78" s="4304"/>
      <c r="LPQ78" s="4299"/>
      <c r="LPR78" s="4300"/>
      <c r="LPS78" s="4301"/>
      <c r="LPT78" s="4302"/>
      <c r="LPU78" s="4299"/>
      <c r="LPV78" s="2602"/>
      <c r="LPW78" s="4287"/>
      <c r="LPX78" s="4303"/>
      <c r="LPY78" s="4304"/>
      <c r="LPZ78" s="2603"/>
      <c r="LQA78" s="4305"/>
      <c r="LQB78" s="4306"/>
      <c r="LQC78" s="4305"/>
      <c r="LQD78" s="4306"/>
      <c r="LQE78" s="4299"/>
      <c r="LQF78" s="4300"/>
      <c r="LQG78" s="4305"/>
      <c r="LQH78" s="4304"/>
      <c r="LQI78" s="4299"/>
      <c r="LQJ78" s="4300"/>
      <c r="LQK78" s="4301"/>
      <c r="LQL78" s="4302"/>
      <c r="LQM78" s="4299"/>
      <c r="LQN78" s="2602"/>
      <c r="LQO78" s="4287"/>
      <c r="LQP78" s="4303"/>
      <c r="LQQ78" s="4304"/>
      <c r="LQR78" s="2603"/>
      <c r="LQS78" s="4305"/>
      <c r="LQT78" s="4306"/>
      <c r="LQU78" s="4305"/>
      <c r="LQV78" s="4306"/>
      <c r="LQW78" s="4299"/>
      <c r="LQX78" s="4300"/>
      <c r="LQY78" s="4305"/>
      <c r="LQZ78" s="4304"/>
      <c r="LRA78" s="4299"/>
      <c r="LRB78" s="4300"/>
      <c r="LRC78" s="4301"/>
      <c r="LRD78" s="4302"/>
      <c r="LRE78" s="4299"/>
      <c r="LRF78" s="2602"/>
      <c r="LRG78" s="4287"/>
      <c r="LRH78" s="4303"/>
      <c r="LRI78" s="4304"/>
      <c r="LRJ78" s="2603"/>
      <c r="LRK78" s="4305"/>
      <c r="LRL78" s="4306"/>
      <c r="LRM78" s="4305"/>
      <c r="LRN78" s="4306"/>
      <c r="LRO78" s="4299"/>
      <c r="LRP78" s="4300"/>
      <c r="LRQ78" s="4305"/>
      <c r="LRR78" s="4304"/>
      <c r="LRS78" s="4299"/>
      <c r="LRT78" s="4300"/>
      <c r="LRU78" s="4301"/>
      <c r="LRV78" s="4302"/>
      <c r="LRW78" s="4299"/>
      <c r="LRX78" s="2602"/>
      <c r="LRY78" s="4287"/>
      <c r="LRZ78" s="4303"/>
      <c r="LSA78" s="4304"/>
      <c r="LSB78" s="2603"/>
      <c r="LSC78" s="4305"/>
      <c r="LSD78" s="4306"/>
      <c r="LSE78" s="4305"/>
      <c r="LSF78" s="4306"/>
      <c r="LSG78" s="4299"/>
      <c r="LSH78" s="4300"/>
      <c r="LSI78" s="4305"/>
      <c r="LSJ78" s="4304"/>
      <c r="LSK78" s="4299"/>
      <c r="LSL78" s="4300"/>
      <c r="LSM78" s="4301"/>
      <c r="LSN78" s="4302"/>
      <c r="LSO78" s="4299"/>
      <c r="LSP78" s="2602"/>
      <c r="LSQ78" s="4287"/>
      <c r="LSR78" s="4303"/>
      <c r="LSS78" s="4304"/>
      <c r="LST78" s="2603"/>
      <c r="LSU78" s="4305"/>
      <c r="LSV78" s="4306"/>
      <c r="LSW78" s="4305"/>
      <c r="LSX78" s="4306"/>
      <c r="LSY78" s="4299"/>
      <c r="LSZ78" s="4300"/>
      <c r="LTA78" s="4305"/>
      <c r="LTB78" s="4304"/>
      <c r="LTC78" s="4299"/>
      <c r="LTD78" s="4300"/>
      <c r="LTE78" s="4301"/>
      <c r="LTF78" s="4302"/>
      <c r="LTG78" s="4299"/>
      <c r="LTH78" s="2602"/>
      <c r="LTI78" s="4287"/>
      <c r="LTJ78" s="4303"/>
      <c r="LTK78" s="4304"/>
      <c r="LTL78" s="2603"/>
      <c r="LTM78" s="4305"/>
      <c r="LTN78" s="4306"/>
      <c r="LTO78" s="4305"/>
      <c r="LTP78" s="4306"/>
      <c r="LTQ78" s="4299"/>
      <c r="LTR78" s="4300"/>
      <c r="LTS78" s="4305"/>
      <c r="LTT78" s="4304"/>
      <c r="LTU78" s="4299"/>
      <c r="LTV78" s="4300"/>
      <c r="LTW78" s="4301"/>
      <c r="LTX78" s="4302"/>
      <c r="LTY78" s="4299"/>
      <c r="LTZ78" s="2602"/>
      <c r="LUA78" s="4287"/>
      <c r="LUB78" s="4303"/>
      <c r="LUC78" s="4304"/>
      <c r="LUD78" s="2603"/>
      <c r="LUE78" s="4305"/>
      <c r="LUF78" s="4306"/>
      <c r="LUG78" s="4305"/>
      <c r="LUH78" s="4306"/>
      <c r="LUI78" s="4299"/>
      <c r="LUJ78" s="4300"/>
      <c r="LUK78" s="4305"/>
      <c r="LUL78" s="4304"/>
      <c r="LUM78" s="4299"/>
      <c r="LUN78" s="4300"/>
      <c r="LUO78" s="4301"/>
      <c r="LUP78" s="4302"/>
      <c r="LUQ78" s="4299"/>
      <c r="LUR78" s="2602"/>
      <c r="LUS78" s="4287"/>
      <c r="LUT78" s="4303"/>
      <c r="LUU78" s="4304"/>
      <c r="LUV78" s="2603"/>
      <c r="LUW78" s="4305"/>
      <c r="LUX78" s="4306"/>
      <c r="LUY78" s="4305"/>
      <c r="LUZ78" s="4306"/>
      <c r="LVA78" s="4299"/>
      <c r="LVB78" s="4300"/>
      <c r="LVC78" s="4305"/>
      <c r="LVD78" s="4304"/>
      <c r="LVE78" s="4299"/>
      <c r="LVF78" s="4300"/>
      <c r="LVG78" s="4301"/>
      <c r="LVH78" s="4302"/>
      <c r="LVI78" s="4299"/>
      <c r="LVJ78" s="2602"/>
      <c r="LVK78" s="4287"/>
      <c r="LVL78" s="4303"/>
      <c r="LVM78" s="4304"/>
      <c r="LVN78" s="2603"/>
      <c r="LVO78" s="4305"/>
      <c r="LVP78" s="4306"/>
      <c r="LVQ78" s="4305"/>
      <c r="LVR78" s="4306"/>
      <c r="LVS78" s="4299"/>
      <c r="LVT78" s="4300"/>
      <c r="LVU78" s="4305"/>
      <c r="LVV78" s="4304"/>
      <c r="LVW78" s="4299"/>
      <c r="LVX78" s="4300"/>
      <c r="LVY78" s="4301"/>
      <c r="LVZ78" s="4302"/>
      <c r="LWA78" s="4299"/>
      <c r="LWB78" s="2602"/>
      <c r="LWC78" s="4287"/>
      <c r="LWD78" s="4303"/>
      <c r="LWE78" s="4304"/>
      <c r="LWF78" s="2603"/>
      <c r="LWG78" s="4305"/>
      <c r="LWH78" s="4306"/>
      <c r="LWI78" s="4305"/>
      <c r="LWJ78" s="4306"/>
      <c r="LWK78" s="4299"/>
      <c r="LWL78" s="4300"/>
      <c r="LWM78" s="4305"/>
      <c r="LWN78" s="4304"/>
      <c r="LWO78" s="4299"/>
      <c r="LWP78" s="4300"/>
      <c r="LWQ78" s="4301"/>
      <c r="LWR78" s="4302"/>
      <c r="LWS78" s="4299"/>
      <c r="LWT78" s="2602"/>
      <c r="LWU78" s="4287"/>
      <c r="LWV78" s="4303"/>
      <c r="LWW78" s="4304"/>
      <c r="LWX78" s="2603"/>
      <c r="LWY78" s="4305"/>
      <c r="LWZ78" s="4306"/>
      <c r="LXA78" s="4305"/>
      <c r="LXB78" s="4306"/>
      <c r="LXC78" s="4299"/>
      <c r="LXD78" s="4300"/>
      <c r="LXE78" s="4305"/>
      <c r="LXF78" s="4304"/>
      <c r="LXG78" s="4299"/>
      <c r="LXH78" s="4300"/>
      <c r="LXI78" s="4301"/>
      <c r="LXJ78" s="4302"/>
      <c r="LXK78" s="4299"/>
      <c r="LXL78" s="2602"/>
      <c r="LXM78" s="4287"/>
      <c r="LXN78" s="4303"/>
      <c r="LXO78" s="4304"/>
      <c r="LXP78" s="2603"/>
      <c r="LXQ78" s="4305"/>
      <c r="LXR78" s="4306"/>
      <c r="LXS78" s="4305"/>
      <c r="LXT78" s="4306"/>
      <c r="LXU78" s="4299"/>
      <c r="LXV78" s="4300"/>
      <c r="LXW78" s="4305"/>
      <c r="LXX78" s="4304"/>
      <c r="LXY78" s="4299"/>
      <c r="LXZ78" s="4300"/>
      <c r="LYA78" s="4301"/>
      <c r="LYB78" s="4302"/>
      <c r="LYC78" s="4299"/>
      <c r="LYD78" s="2602"/>
      <c r="LYE78" s="4287"/>
      <c r="LYF78" s="4303"/>
      <c r="LYG78" s="4304"/>
      <c r="LYH78" s="2603"/>
      <c r="LYI78" s="4305"/>
      <c r="LYJ78" s="4306"/>
      <c r="LYK78" s="4305"/>
      <c r="LYL78" s="4306"/>
      <c r="LYM78" s="4299"/>
      <c r="LYN78" s="4300"/>
      <c r="LYO78" s="4305"/>
      <c r="LYP78" s="4304"/>
      <c r="LYQ78" s="4299"/>
      <c r="LYR78" s="4300"/>
      <c r="LYS78" s="4301"/>
      <c r="LYT78" s="4302"/>
      <c r="LYU78" s="4299"/>
      <c r="LYV78" s="2602"/>
      <c r="LYW78" s="4287"/>
      <c r="LYX78" s="4303"/>
      <c r="LYY78" s="4304"/>
      <c r="LYZ78" s="2603"/>
      <c r="LZA78" s="4305"/>
      <c r="LZB78" s="4306"/>
      <c r="LZC78" s="4305"/>
      <c r="LZD78" s="4306"/>
      <c r="LZE78" s="4299"/>
      <c r="LZF78" s="4300"/>
      <c r="LZG78" s="4305"/>
      <c r="LZH78" s="4304"/>
      <c r="LZI78" s="4299"/>
      <c r="LZJ78" s="4300"/>
      <c r="LZK78" s="4301"/>
      <c r="LZL78" s="4302"/>
      <c r="LZM78" s="4299"/>
      <c r="LZN78" s="2602"/>
      <c r="LZO78" s="4287"/>
      <c r="LZP78" s="4303"/>
      <c r="LZQ78" s="4304"/>
      <c r="LZR78" s="2603"/>
      <c r="LZS78" s="4305"/>
      <c r="LZT78" s="4306"/>
      <c r="LZU78" s="4305"/>
      <c r="LZV78" s="4306"/>
      <c r="LZW78" s="4299"/>
      <c r="LZX78" s="4300"/>
      <c r="LZY78" s="4305"/>
      <c r="LZZ78" s="4304"/>
      <c r="MAA78" s="4299"/>
      <c r="MAB78" s="4300"/>
      <c r="MAC78" s="4301"/>
      <c r="MAD78" s="4302"/>
      <c r="MAE78" s="4299"/>
      <c r="MAF78" s="2602"/>
      <c r="MAG78" s="4287"/>
      <c r="MAH78" s="4303"/>
      <c r="MAI78" s="4304"/>
      <c r="MAJ78" s="2603"/>
      <c r="MAK78" s="4305"/>
      <c r="MAL78" s="4306"/>
      <c r="MAM78" s="4305"/>
      <c r="MAN78" s="4306"/>
      <c r="MAO78" s="4299"/>
      <c r="MAP78" s="4300"/>
      <c r="MAQ78" s="4305"/>
      <c r="MAR78" s="4304"/>
      <c r="MAS78" s="4299"/>
      <c r="MAT78" s="4300"/>
      <c r="MAU78" s="4301"/>
      <c r="MAV78" s="4302"/>
      <c r="MAW78" s="4299"/>
      <c r="MAX78" s="2602"/>
      <c r="MAY78" s="4287"/>
      <c r="MAZ78" s="4303"/>
      <c r="MBA78" s="4304"/>
      <c r="MBB78" s="2603"/>
      <c r="MBC78" s="4305"/>
      <c r="MBD78" s="4306"/>
      <c r="MBE78" s="4305"/>
      <c r="MBF78" s="4306"/>
      <c r="MBG78" s="4299"/>
      <c r="MBH78" s="4300"/>
      <c r="MBI78" s="4305"/>
      <c r="MBJ78" s="4304"/>
      <c r="MBK78" s="4299"/>
      <c r="MBL78" s="4300"/>
      <c r="MBM78" s="4301"/>
      <c r="MBN78" s="4302"/>
      <c r="MBO78" s="4299"/>
      <c r="MBP78" s="2602"/>
      <c r="MBQ78" s="4287"/>
      <c r="MBR78" s="4303"/>
      <c r="MBS78" s="4304"/>
      <c r="MBT78" s="2603"/>
      <c r="MBU78" s="4305"/>
      <c r="MBV78" s="4306"/>
      <c r="MBW78" s="4305"/>
      <c r="MBX78" s="4306"/>
      <c r="MBY78" s="4299"/>
      <c r="MBZ78" s="4300"/>
      <c r="MCA78" s="4305"/>
      <c r="MCB78" s="4304"/>
      <c r="MCC78" s="4299"/>
      <c r="MCD78" s="4300"/>
      <c r="MCE78" s="4301"/>
      <c r="MCF78" s="4302"/>
      <c r="MCG78" s="4299"/>
      <c r="MCH78" s="2602"/>
      <c r="MCI78" s="4287"/>
      <c r="MCJ78" s="4303"/>
      <c r="MCK78" s="4304"/>
      <c r="MCL78" s="2603"/>
      <c r="MCM78" s="4305"/>
      <c r="MCN78" s="4306"/>
      <c r="MCO78" s="4305"/>
      <c r="MCP78" s="4306"/>
      <c r="MCQ78" s="4299"/>
      <c r="MCR78" s="4300"/>
      <c r="MCS78" s="4305"/>
      <c r="MCT78" s="4304"/>
      <c r="MCU78" s="4299"/>
      <c r="MCV78" s="4300"/>
      <c r="MCW78" s="4301"/>
      <c r="MCX78" s="4302"/>
      <c r="MCY78" s="4299"/>
      <c r="MCZ78" s="2602"/>
      <c r="MDA78" s="4287"/>
      <c r="MDB78" s="4303"/>
      <c r="MDC78" s="4304"/>
      <c r="MDD78" s="2603"/>
      <c r="MDE78" s="4305"/>
      <c r="MDF78" s="4306"/>
      <c r="MDG78" s="4305"/>
      <c r="MDH78" s="4306"/>
      <c r="MDI78" s="4299"/>
      <c r="MDJ78" s="4300"/>
      <c r="MDK78" s="4305"/>
      <c r="MDL78" s="4304"/>
      <c r="MDM78" s="4299"/>
      <c r="MDN78" s="4300"/>
      <c r="MDO78" s="4301"/>
      <c r="MDP78" s="4302"/>
      <c r="MDQ78" s="4299"/>
      <c r="MDR78" s="2602"/>
      <c r="MDS78" s="4287"/>
      <c r="MDT78" s="4303"/>
      <c r="MDU78" s="4304"/>
      <c r="MDV78" s="2603"/>
      <c r="MDW78" s="4305"/>
      <c r="MDX78" s="4306"/>
      <c r="MDY78" s="4305"/>
      <c r="MDZ78" s="4306"/>
      <c r="MEA78" s="4299"/>
      <c r="MEB78" s="4300"/>
      <c r="MEC78" s="4305"/>
      <c r="MED78" s="4304"/>
      <c r="MEE78" s="4299"/>
      <c r="MEF78" s="4300"/>
      <c r="MEG78" s="4301"/>
      <c r="MEH78" s="4302"/>
      <c r="MEI78" s="4299"/>
      <c r="MEJ78" s="2602"/>
      <c r="MEK78" s="4287"/>
      <c r="MEL78" s="4303"/>
      <c r="MEM78" s="4304"/>
      <c r="MEN78" s="2603"/>
      <c r="MEO78" s="4305"/>
      <c r="MEP78" s="4306"/>
      <c r="MEQ78" s="4305"/>
      <c r="MER78" s="4306"/>
      <c r="MES78" s="4299"/>
      <c r="MET78" s="4300"/>
      <c r="MEU78" s="4305"/>
      <c r="MEV78" s="4304"/>
      <c r="MEW78" s="4299"/>
      <c r="MEX78" s="4300"/>
      <c r="MEY78" s="4301"/>
      <c r="MEZ78" s="4302"/>
      <c r="MFA78" s="4299"/>
      <c r="MFB78" s="2602"/>
      <c r="MFC78" s="4287"/>
      <c r="MFD78" s="4303"/>
      <c r="MFE78" s="4304"/>
      <c r="MFF78" s="2603"/>
      <c r="MFG78" s="4305"/>
      <c r="MFH78" s="4306"/>
      <c r="MFI78" s="4305"/>
      <c r="MFJ78" s="4306"/>
      <c r="MFK78" s="4299"/>
      <c r="MFL78" s="4300"/>
      <c r="MFM78" s="4305"/>
      <c r="MFN78" s="4304"/>
      <c r="MFO78" s="4299"/>
      <c r="MFP78" s="4300"/>
      <c r="MFQ78" s="4301"/>
      <c r="MFR78" s="4302"/>
      <c r="MFS78" s="4299"/>
      <c r="MFT78" s="2602"/>
      <c r="MFU78" s="4287"/>
      <c r="MFV78" s="4303"/>
      <c r="MFW78" s="4304"/>
      <c r="MFX78" s="2603"/>
      <c r="MFY78" s="4305"/>
      <c r="MFZ78" s="4306"/>
      <c r="MGA78" s="4305"/>
      <c r="MGB78" s="4306"/>
      <c r="MGC78" s="4299"/>
      <c r="MGD78" s="4300"/>
      <c r="MGE78" s="4305"/>
      <c r="MGF78" s="4304"/>
      <c r="MGG78" s="4299"/>
      <c r="MGH78" s="4300"/>
      <c r="MGI78" s="4301"/>
      <c r="MGJ78" s="4302"/>
      <c r="MGK78" s="4299"/>
      <c r="MGL78" s="2602"/>
      <c r="MGM78" s="4287"/>
      <c r="MGN78" s="4303"/>
      <c r="MGO78" s="4304"/>
      <c r="MGP78" s="2603"/>
      <c r="MGQ78" s="4305"/>
      <c r="MGR78" s="4306"/>
      <c r="MGS78" s="4305"/>
      <c r="MGT78" s="4306"/>
      <c r="MGU78" s="4299"/>
      <c r="MGV78" s="4300"/>
      <c r="MGW78" s="4305"/>
      <c r="MGX78" s="4304"/>
      <c r="MGY78" s="4299"/>
      <c r="MGZ78" s="4300"/>
      <c r="MHA78" s="4301"/>
      <c r="MHB78" s="4302"/>
      <c r="MHC78" s="4299"/>
      <c r="MHD78" s="2602"/>
      <c r="MHE78" s="4287"/>
      <c r="MHF78" s="4303"/>
      <c r="MHG78" s="4304"/>
      <c r="MHH78" s="2603"/>
      <c r="MHI78" s="4305"/>
      <c r="MHJ78" s="4306"/>
      <c r="MHK78" s="4305"/>
      <c r="MHL78" s="4306"/>
      <c r="MHM78" s="4299"/>
      <c r="MHN78" s="4300"/>
      <c r="MHO78" s="4305"/>
      <c r="MHP78" s="4304"/>
      <c r="MHQ78" s="4299"/>
      <c r="MHR78" s="4300"/>
      <c r="MHS78" s="4301"/>
      <c r="MHT78" s="4302"/>
      <c r="MHU78" s="4299"/>
      <c r="MHV78" s="2602"/>
      <c r="MHW78" s="4287"/>
      <c r="MHX78" s="4303"/>
      <c r="MHY78" s="4304"/>
      <c r="MHZ78" s="2603"/>
      <c r="MIA78" s="4305"/>
      <c r="MIB78" s="4306"/>
      <c r="MIC78" s="4305"/>
      <c r="MID78" s="4306"/>
      <c r="MIE78" s="4299"/>
      <c r="MIF78" s="4300"/>
      <c r="MIG78" s="4305"/>
      <c r="MIH78" s="4304"/>
      <c r="MII78" s="4299"/>
      <c r="MIJ78" s="4300"/>
      <c r="MIK78" s="4301"/>
      <c r="MIL78" s="4302"/>
      <c r="MIM78" s="4299"/>
      <c r="MIN78" s="2602"/>
      <c r="MIO78" s="4287"/>
      <c r="MIP78" s="4303"/>
      <c r="MIQ78" s="4304"/>
      <c r="MIR78" s="2603"/>
      <c r="MIS78" s="4305"/>
      <c r="MIT78" s="4306"/>
      <c r="MIU78" s="4305"/>
      <c r="MIV78" s="4306"/>
      <c r="MIW78" s="4299"/>
      <c r="MIX78" s="4300"/>
      <c r="MIY78" s="4305"/>
      <c r="MIZ78" s="4304"/>
      <c r="MJA78" s="4299"/>
      <c r="MJB78" s="4300"/>
      <c r="MJC78" s="4301"/>
      <c r="MJD78" s="4302"/>
      <c r="MJE78" s="4299"/>
      <c r="MJF78" s="2602"/>
      <c r="MJG78" s="4287"/>
      <c r="MJH78" s="4303"/>
      <c r="MJI78" s="4304"/>
      <c r="MJJ78" s="2603"/>
      <c r="MJK78" s="4305"/>
      <c r="MJL78" s="4306"/>
      <c r="MJM78" s="4305"/>
      <c r="MJN78" s="4306"/>
      <c r="MJO78" s="4299"/>
      <c r="MJP78" s="4300"/>
      <c r="MJQ78" s="4305"/>
      <c r="MJR78" s="4304"/>
      <c r="MJS78" s="4299"/>
      <c r="MJT78" s="4300"/>
      <c r="MJU78" s="4301"/>
      <c r="MJV78" s="4302"/>
      <c r="MJW78" s="4299"/>
      <c r="MJX78" s="2602"/>
      <c r="MJY78" s="4287"/>
      <c r="MJZ78" s="4303"/>
      <c r="MKA78" s="4304"/>
      <c r="MKB78" s="2603"/>
      <c r="MKC78" s="4305"/>
      <c r="MKD78" s="4306"/>
      <c r="MKE78" s="4305"/>
      <c r="MKF78" s="4306"/>
      <c r="MKG78" s="4299"/>
      <c r="MKH78" s="4300"/>
      <c r="MKI78" s="4305"/>
      <c r="MKJ78" s="4304"/>
      <c r="MKK78" s="4299"/>
      <c r="MKL78" s="4300"/>
      <c r="MKM78" s="4301"/>
      <c r="MKN78" s="4302"/>
      <c r="MKO78" s="4299"/>
      <c r="MKP78" s="2602"/>
      <c r="MKQ78" s="4287"/>
      <c r="MKR78" s="4303"/>
      <c r="MKS78" s="4304"/>
      <c r="MKT78" s="2603"/>
      <c r="MKU78" s="4305"/>
      <c r="MKV78" s="4306"/>
      <c r="MKW78" s="4305"/>
      <c r="MKX78" s="4306"/>
      <c r="MKY78" s="4299"/>
      <c r="MKZ78" s="4300"/>
      <c r="MLA78" s="4305"/>
      <c r="MLB78" s="4304"/>
      <c r="MLC78" s="4299"/>
      <c r="MLD78" s="4300"/>
      <c r="MLE78" s="4301"/>
      <c r="MLF78" s="4302"/>
      <c r="MLG78" s="4299"/>
      <c r="MLH78" s="2602"/>
      <c r="MLI78" s="4287"/>
      <c r="MLJ78" s="4303"/>
      <c r="MLK78" s="4304"/>
      <c r="MLL78" s="2603"/>
      <c r="MLM78" s="4305"/>
      <c r="MLN78" s="4306"/>
      <c r="MLO78" s="4305"/>
      <c r="MLP78" s="4306"/>
      <c r="MLQ78" s="4299"/>
      <c r="MLR78" s="4300"/>
      <c r="MLS78" s="4305"/>
      <c r="MLT78" s="4304"/>
      <c r="MLU78" s="4299"/>
      <c r="MLV78" s="4300"/>
      <c r="MLW78" s="4301"/>
      <c r="MLX78" s="4302"/>
      <c r="MLY78" s="4299"/>
      <c r="MLZ78" s="2602"/>
      <c r="MMA78" s="4287"/>
      <c r="MMB78" s="4303"/>
      <c r="MMC78" s="4304"/>
      <c r="MMD78" s="2603"/>
      <c r="MME78" s="4305"/>
      <c r="MMF78" s="4306"/>
      <c r="MMG78" s="4305"/>
      <c r="MMH78" s="4306"/>
      <c r="MMI78" s="4299"/>
      <c r="MMJ78" s="4300"/>
      <c r="MMK78" s="4305"/>
      <c r="MML78" s="4304"/>
      <c r="MMM78" s="4299"/>
      <c r="MMN78" s="4300"/>
      <c r="MMO78" s="4301"/>
      <c r="MMP78" s="4302"/>
      <c r="MMQ78" s="4299"/>
      <c r="MMR78" s="2602"/>
      <c r="MMS78" s="4287"/>
      <c r="MMT78" s="4303"/>
      <c r="MMU78" s="4304"/>
      <c r="MMV78" s="2603"/>
      <c r="MMW78" s="4305"/>
      <c r="MMX78" s="4306"/>
      <c r="MMY78" s="4305"/>
      <c r="MMZ78" s="4306"/>
      <c r="MNA78" s="4299"/>
      <c r="MNB78" s="4300"/>
      <c r="MNC78" s="4305"/>
      <c r="MND78" s="4304"/>
      <c r="MNE78" s="4299"/>
      <c r="MNF78" s="4300"/>
      <c r="MNG78" s="4301"/>
      <c r="MNH78" s="4302"/>
      <c r="MNI78" s="4299"/>
      <c r="MNJ78" s="2602"/>
      <c r="MNK78" s="4287"/>
      <c r="MNL78" s="4303"/>
      <c r="MNM78" s="4304"/>
      <c r="MNN78" s="2603"/>
      <c r="MNO78" s="4305"/>
      <c r="MNP78" s="4306"/>
      <c r="MNQ78" s="4305"/>
      <c r="MNR78" s="4306"/>
      <c r="MNS78" s="4299"/>
      <c r="MNT78" s="4300"/>
      <c r="MNU78" s="4305"/>
      <c r="MNV78" s="4304"/>
      <c r="MNW78" s="4299"/>
      <c r="MNX78" s="4300"/>
      <c r="MNY78" s="4301"/>
      <c r="MNZ78" s="4302"/>
      <c r="MOA78" s="4299"/>
      <c r="MOB78" s="2602"/>
      <c r="MOC78" s="4287"/>
      <c r="MOD78" s="4303"/>
      <c r="MOE78" s="4304"/>
      <c r="MOF78" s="2603"/>
      <c r="MOG78" s="4305"/>
      <c r="MOH78" s="4306"/>
      <c r="MOI78" s="4305"/>
      <c r="MOJ78" s="4306"/>
      <c r="MOK78" s="4299"/>
      <c r="MOL78" s="4300"/>
      <c r="MOM78" s="4305"/>
      <c r="MON78" s="4304"/>
      <c r="MOO78" s="4299"/>
      <c r="MOP78" s="4300"/>
      <c r="MOQ78" s="4301"/>
      <c r="MOR78" s="4302"/>
      <c r="MOS78" s="4299"/>
      <c r="MOT78" s="2602"/>
      <c r="MOU78" s="4287"/>
      <c r="MOV78" s="4303"/>
      <c r="MOW78" s="4304"/>
      <c r="MOX78" s="2603"/>
      <c r="MOY78" s="4305"/>
      <c r="MOZ78" s="4306"/>
      <c r="MPA78" s="4305"/>
      <c r="MPB78" s="4306"/>
      <c r="MPC78" s="4299"/>
      <c r="MPD78" s="4300"/>
      <c r="MPE78" s="4305"/>
      <c r="MPF78" s="4304"/>
      <c r="MPG78" s="4299"/>
      <c r="MPH78" s="4300"/>
      <c r="MPI78" s="4301"/>
      <c r="MPJ78" s="4302"/>
      <c r="MPK78" s="4299"/>
      <c r="MPL78" s="2602"/>
      <c r="MPM78" s="4287"/>
      <c r="MPN78" s="4303"/>
      <c r="MPO78" s="4304"/>
      <c r="MPP78" s="2603"/>
      <c r="MPQ78" s="4305"/>
      <c r="MPR78" s="4306"/>
      <c r="MPS78" s="4305"/>
      <c r="MPT78" s="4306"/>
      <c r="MPU78" s="4299"/>
      <c r="MPV78" s="4300"/>
      <c r="MPW78" s="4305"/>
      <c r="MPX78" s="4304"/>
      <c r="MPY78" s="4299"/>
      <c r="MPZ78" s="4300"/>
      <c r="MQA78" s="4301"/>
      <c r="MQB78" s="4302"/>
      <c r="MQC78" s="4299"/>
      <c r="MQD78" s="2602"/>
      <c r="MQE78" s="4287"/>
      <c r="MQF78" s="4303"/>
      <c r="MQG78" s="4304"/>
      <c r="MQH78" s="2603"/>
      <c r="MQI78" s="4305"/>
      <c r="MQJ78" s="4306"/>
      <c r="MQK78" s="4305"/>
      <c r="MQL78" s="4306"/>
      <c r="MQM78" s="4299"/>
      <c r="MQN78" s="4300"/>
      <c r="MQO78" s="4305"/>
      <c r="MQP78" s="4304"/>
      <c r="MQQ78" s="4299"/>
      <c r="MQR78" s="4300"/>
      <c r="MQS78" s="4301"/>
      <c r="MQT78" s="4302"/>
      <c r="MQU78" s="4299"/>
      <c r="MQV78" s="2602"/>
      <c r="MQW78" s="4287"/>
      <c r="MQX78" s="4303"/>
      <c r="MQY78" s="4304"/>
      <c r="MQZ78" s="2603"/>
      <c r="MRA78" s="4305"/>
      <c r="MRB78" s="4306"/>
      <c r="MRC78" s="4305"/>
      <c r="MRD78" s="4306"/>
      <c r="MRE78" s="4299"/>
      <c r="MRF78" s="4300"/>
      <c r="MRG78" s="4305"/>
      <c r="MRH78" s="4304"/>
      <c r="MRI78" s="4299"/>
      <c r="MRJ78" s="4300"/>
      <c r="MRK78" s="4301"/>
      <c r="MRL78" s="4302"/>
      <c r="MRM78" s="4299"/>
      <c r="MRN78" s="2602"/>
      <c r="MRO78" s="4287"/>
      <c r="MRP78" s="4303"/>
      <c r="MRQ78" s="4304"/>
      <c r="MRR78" s="2603"/>
      <c r="MRS78" s="4305"/>
      <c r="MRT78" s="4306"/>
      <c r="MRU78" s="4305"/>
      <c r="MRV78" s="4306"/>
      <c r="MRW78" s="4299"/>
      <c r="MRX78" s="4300"/>
      <c r="MRY78" s="4305"/>
      <c r="MRZ78" s="4304"/>
      <c r="MSA78" s="4299"/>
      <c r="MSB78" s="4300"/>
      <c r="MSC78" s="4301"/>
      <c r="MSD78" s="4302"/>
      <c r="MSE78" s="4299"/>
      <c r="MSF78" s="2602"/>
      <c r="MSG78" s="4287"/>
      <c r="MSH78" s="4303"/>
      <c r="MSI78" s="4304"/>
      <c r="MSJ78" s="2603"/>
      <c r="MSK78" s="4305"/>
      <c r="MSL78" s="4306"/>
      <c r="MSM78" s="4305"/>
      <c r="MSN78" s="4306"/>
      <c r="MSO78" s="4299"/>
      <c r="MSP78" s="4300"/>
      <c r="MSQ78" s="4305"/>
      <c r="MSR78" s="4304"/>
      <c r="MSS78" s="4299"/>
      <c r="MST78" s="4300"/>
      <c r="MSU78" s="4301"/>
      <c r="MSV78" s="4302"/>
      <c r="MSW78" s="4299"/>
      <c r="MSX78" s="2602"/>
      <c r="MSY78" s="4287"/>
      <c r="MSZ78" s="4303"/>
      <c r="MTA78" s="4304"/>
      <c r="MTB78" s="2603"/>
      <c r="MTC78" s="4305"/>
      <c r="MTD78" s="4306"/>
      <c r="MTE78" s="4305"/>
      <c r="MTF78" s="4306"/>
      <c r="MTG78" s="4299"/>
      <c r="MTH78" s="4300"/>
      <c r="MTI78" s="4305"/>
      <c r="MTJ78" s="4304"/>
      <c r="MTK78" s="4299"/>
      <c r="MTL78" s="4300"/>
      <c r="MTM78" s="4301"/>
      <c r="MTN78" s="4302"/>
      <c r="MTO78" s="4299"/>
      <c r="MTP78" s="2602"/>
      <c r="MTQ78" s="4287"/>
      <c r="MTR78" s="4303"/>
      <c r="MTS78" s="4304"/>
      <c r="MTT78" s="2603"/>
      <c r="MTU78" s="4305"/>
      <c r="MTV78" s="4306"/>
      <c r="MTW78" s="4305"/>
      <c r="MTX78" s="4306"/>
      <c r="MTY78" s="4299"/>
      <c r="MTZ78" s="4300"/>
      <c r="MUA78" s="4305"/>
      <c r="MUB78" s="4304"/>
      <c r="MUC78" s="4299"/>
      <c r="MUD78" s="4300"/>
      <c r="MUE78" s="4301"/>
      <c r="MUF78" s="4302"/>
      <c r="MUG78" s="4299"/>
      <c r="MUH78" s="2602"/>
      <c r="MUI78" s="4287"/>
      <c r="MUJ78" s="4303"/>
      <c r="MUK78" s="4304"/>
      <c r="MUL78" s="2603"/>
      <c r="MUM78" s="4305"/>
      <c r="MUN78" s="4306"/>
      <c r="MUO78" s="4305"/>
      <c r="MUP78" s="4306"/>
      <c r="MUQ78" s="4299"/>
      <c r="MUR78" s="4300"/>
      <c r="MUS78" s="4305"/>
      <c r="MUT78" s="4304"/>
      <c r="MUU78" s="4299"/>
      <c r="MUV78" s="4300"/>
      <c r="MUW78" s="4301"/>
      <c r="MUX78" s="4302"/>
      <c r="MUY78" s="4299"/>
      <c r="MUZ78" s="2602"/>
      <c r="MVA78" s="4287"/>
      <c r="MVB78" s="4303"/>
      <c r="MVC78" s="4304"/>
      <c r="MVD78" s="2603"/>
      <c r="MVE78" s="4305"/>
      <c r="MVF78" s="4306"/>
      <c r="MVG78" s="4305"/>
      <c r="MVH78" s="4306"/>
      <c r="MVI78" s="4299"/>
      <c r="MVJ78" s="4300"/>
      <c r="MVK78" s="4305"/>
      <c r="MVL78" s="4304"/>
      <c r="MVM78" s="4299"/>
      <c r="MVN78" s="4300"/>
      <c r="MVO78" s="4301"/>
      <c r="MVP78" s="4302"/>
      <c r="MVQ78" s="4299"/>
      <c r="MVR78" s="2602"/>
      <c r="MVS78" s="4287"/>
      <c r="MVT78" s="4303"/>
      <c r="MVU78" s="4304"/>
      <c r="MVV78" s="2603"/>
      <c r="MVW78" s="4305"/>
      <c r="MVX78" s="4306"/>
      <c r="MVY78" s="4305"/>
      <c r="MVZ78" s="4306"/>
      <c r="MWA78" s="4299"/>
      <c r="MWB78" s="4300"/>
      <c r="MWC78" s="4305"/>
      <c r="MWD78" s="4304"/>
      <c r="MWE78" s="4299"/>
      <c r="MWF78" s="4300"/>
      <c r="MWG78" s="4301"/>
      <c r="MWH78" s="4302"/>
      <c r="MWI78" s="4299"/>
      <c r="MWJ78" s="2602"/>
      <c r="MWK78" s="4287"/>
      <c r="MWL78" s="4303"/>
      <c r="MWM78" s="4304"/>
      <c r="MWN78" s="2603"/>
      <c r="MWO78" s="4305"/>
      <c r="MWP78" s="4306"/>
      <c r="MWQ78" s="4305"/>
      <c r="MWR78" s="4306"/>
      <c r="MWS78" s="4299"/>
      <c r="MWT78" s="4300"/>
      <c r="MWU78" s="4305"/>
      <c r="MWV78" s="4304"/>
      <c r="MWW78" s="4299"/>
      <c r="MWX78" s="4300"/>
      <c r="MWY78" s="4301"/>
      <c r="MWZ78" s="4302"/>
      <c r="MXA78" s="4299"/>
      <c r="MXB78" s="2602"/>
      <c r="MXC78" s="4287"/>
      <c r="MXD78" s="4303"/>
      <c r="MXE78" s="4304"/>
      <c r="MXF78" s="2603"/>
      <c r="MXG78" s="4305"/>
      <c r="MXH78" s="4306"/>
      <c r="MXI78" s="4305"/>
      <c r="MXJ78" s="4306"/>
      <c r="MXK78" s="4299"/>
      <c r="MXL78" s="4300"/>
      <c r="MXM78" s="4305"/>
      <c r="MXN78" s="4304"/>
      <c r="MXO78" s="4299"/>
      <c r="MXP78" s="4300"/>
      <c r="MXQ78" s="4301"/>
      <c r="MXR78" s="4302"/>
      <c r="MXS78" s="4299"/>
      <c r="MXT78" s="2602"/>
      <c r="MXU78" s="4287"/>
      <c r="MXV78" s="4303"/>
      <c r="MXW78" s="4304"/>
      <c r="MXX78" s="2603"/>
      <c r="MXY78" s="4305"/>
      <c r="MXZ78" s="4306"/>
      <c r="MYA78" s="4305"/>
      <c r="MYB78" s="4306"/>
      <c r="MYC78" s="4299"/>
      <c r="MYD78" s="4300"/>
      <c r="MYE78" s="4305"/>
      <c r="MYF78" s="4304"/>
      <c r="MYG78" s="4299"/>
      <c r="MYH78" s="4300"/>
      <c r="MYI78" s="4301"/>
      <c r="MYJ78" s="4302"/>
      <c r="MYK78" s="4299"/>
      <c r="MYL78" s="2602"/>
      <c r="MYM78" s="4287"/>
      <c r="MYN78" s="4303"/>
      <c r="MYO78" s="4304"/>
      <c r="MYP78" s="2603"/>
      <c r="MYQ78" s="4305"/>
      <c r="MYR78" s="4306"/>
      <c r="MYS78" s="4305"/>
      <c r="MYT78" s="4306"/>
      <c r="MYU78" s="4299"/>
      <c r="MYV78" s="4300"/>
      <c r="MYW78" s="4305"/>
      <c r="MYX78" s="4304"/>
      <c r="MYY78" s="4299"/>
      <c r="MYZ78" s="4300"/>
      <c r="MZA78" s="4301"/>
      <c r="MZB78" s="4302"/>
      <c r="MZC78" s="4299"/>
      <c r="MZD78" s="2602"/>
      <c r="MZE78" s="4287"/>
      <c r="MZF78" s="4303"/>
      <c r="MZG78" s="4304"/>
      <c r="MZH78" s="2603"/>
      <c r="MZI78" s="4305"/>
      <c r="MZJ78" s="4306"/>
      <c r="MZK78" s="4305"/>
      <c r="MZL78" s="4306"/>
      <c r="MZM78" s="4299"/>
      <c r="MZN78" s="4300"/>
      <c r="MZO78" s="4305"/>
      <c r="MZP78" s="4304"/>
      <c r="MZQ78" s="4299"/>
      <c r="MZR78" s="4300"/>
      <c r="MZS78" s="4301"/>
      <c r="MZT78" s="4302"/>
      <c r="MZU78" s="4299"/>
      <c r="MZV78" s="2602"/>
      <c r="MZW78" s="4287"/>
      <c r="MZX78" s="4303"/>
      <c r="MZY78" s="4304"/>
      <c r="MZZ78" s="2603"/>
      <c r="NAA78" s="4305"/>
      <c r="NAB78" s="4306"/>
      <c r="NAC78" s="4305"/>
      <c r="NAD78" s="4306"/>
      <c r="NAE78" s="4299"/>
      <c r="NAF78" s="4300"/>
      <c r="NAG78" s="4305"/>
      <c r="NAH78" s="4304"/>
      <c r="NAI78" s="4299"/>
      <c r="NAJ78" s="4300"/>
      <c r="NAK78" s="4301"/>
      <c r="NAL78" s="4302"/>
      <c r="NAM78" s="4299"/>
      <c r="NAN78" s="2602"/>
      <c r="NAO78" s="4287"/>
      <c r="NAP78" s="4303"/>
      <c r="NAQ78" s="4304"/>
      <c r="NAR78" s="2603"/>
      <c r="NAS78" s="4305"/>
      <c r="NAT78" s="4306"/>
      <c r="NAU78" s="4305"/>
      <c r="NAV78" s="4306"/>
      <c r="NAW78" s="4299"/>
      <c r="NAX78" s="4300"/>
      <c r="NAY78" s="4305"/>
      <c r="NAZ78" s="4304"/>
      <c r="NBA78" s="4299"/>
      <c r="NBB78" s="4300"/>
      <c r="NBC78" s="4301"/>
      <c r="NBD78" s="4302"/>
      <c r="NBE78" s="4299"/>
      <c r="NBF78" s="2602"/>
      <c r="NBG78" s="4287"/>
      <c r="NBH78" s="4303"/>
      <c r="NBI78" s="4304"/>
      <c r="NBJ78" s="2603"/>
      <c r="NBK78" s="4305"/>
      <c r="NBL78" s="4306"/>
      <c r="NBM78" s="4305"/>
      <c r="NBN78" s="4306"/>
      <c r="NBO78" s="4299"/>
      <c r="NBP78" s="4300"/>
      <c r="NBQ78" s="4305"/>
      <c r="NBR78" s="4304"/>
      <c r="NBS78" s="4299"/>
      <c r="NBT78" s="4300"/>
      <c r="NBU78" s="4301"/>
      <c r="NBV78" s="4302"/>
      <c r="NBW78" s="4299"/>
      <c r="NBX78" s="2602"/>
      <c r="NBY78" s="4287"/>
      <c r="NBZ78" s="4303"/>
      <c r="NCA78" s="4304"/>
      <c r="NCB78" s="2603"/>
      <c r="NCC78" s="4305"/>
      <c r="NCD78" s="4306"/>
      <c r="NCE78" s="4305"/>
      <c r="NCF78" s="4306"/>
      <c r="NCG78" s="4299"/>
      <c r="NCH78" s="4300"/>
      <c r="NCI78" s="4305"/>
      <c r="NCJ78" s="4304"/>
      <c r="NCK78" s="4299"/>
      <c r="NCL78" s="4300"/>
      <c r="NCM78" s="4301"/>
      <c r="NCN78" s="4302"/>
      <c r="NCO78" s="4299"/>
      <c r="NCP78" s="2602"/>
      <c r="NCQ78" s="4287"/>
      <c r="NCR78" s="4303"/>
      <c r="NCS78" s="4304"/>
      <c r="NCT78" s="2603"/>
      <c r="NCU78" s="4305"/>
      <c r="NCV78" s="4306"/>
      <c r="NCW78" s="4305"/>
      <c r="NCX78" s="4306"/>
      <c r="NCY78" s="4299"/>
      <c r="NCZ78" s="4300"/>
      <c r="NDA78" s="4305"/>
      <c r="NDB78" s="4304"/>
      <c r="NDC78" s="4299"/>
      <c r="NDD78" s="4300"/>
      <c r="NDE78" s="4301"/>
      <c r="NDF78" s="4302"/>
      <c r="NDG78" s="4299"/>
      <c r="NDH78" s="2602"/>
      <c r="NDI78" s="4287"/>
      <c r="NDJ78" s="4303"/>
      <c r="NDK78" s="4304"/>
      <c r="NDL78" s="2603"/>
      <c r="NDM78" s="4305"/>
      <c r="NDN78" s="4306"/>
      <c r="NDO78" s="4305"/>
      <c r="NDP78" s="4306"/>
      <c r="NDQ78" s="4299"/>
      <c r="NDR78" s="4300"/>
      <c r="NDS78" s="4305"/>
      <c r="NDT78" s="4304"/>
      <c r="NDU78" s="4299"/>
      <c r="NDV78" s="4300"/>
      <c r="NDW78" s="4301"/>
      <c r="NDX78" s="4302"/>
      <c r="NDY78" s="4299"/>
      <c r="NDZ78" s="2602"/>
      <c r="NEA78" s="4287"/>
      <c r="NEB78" s="4303"/>
      <c r="NEC78" s="4304"/>
      <c r="NED78" s="2603"/>
      <c r="NEE78" s="4305"/>
      <c r="NEF78" s="4306"/>
      <c r="NEG78" s="4305"/>
      <c r="NEH78" s="4306"/>
      <c r="NEI78" s="4299"/>
      <c r="NEJ78" s="4300"/>
      <c r="NEK78" s="4305"/>
      <c r="NEL78" s="4304"/>
      <c r="NEM78" s="4299"/>
      <c r="NEN78" s="4300"/>
      <c r="NEO78" s="4301"/>
      <c r="NEP78" s="4302"/>
      <c r="NEQ78" s="4299"/>
      <c r="NER78" s="2602"/>
      <c r="NES78" s="4287"/>
      <c r="NET78" s="4303"/>
      <c r="NEU78" s="4304"/>
      <c r="NEV78" s="2603"/>
      <c r="NEW78" s="4305"/>
      <c r="NEX78" s="4306"/>
      <c r="NEY78" s="4305"/>
      <c r="NEZ78" s="4306"/>
      <c r="NFA78" s="4299"/>
      <c r="NFB78" s="4300"/>
      <c r="NFC78" s="4305"/>
      <c r="NFD78" s="4304"/>
      <c r="NFE78" s="4299"/>
      <c r="NFF78" s="4300"/>
      <c r="NFG78" s="4301"/>
      <c r="NFH78" s="4302"/>
      <c r="NFI78" s="4299"/>
      <c r="NFJ78" s="2602"/>
      <c r="NFK78" s="4287"/>
      <c r="NFL78" s="4303"/>
      <c r="NFM78" s="4304"/>
      <c r="NFN78" s="2603"/>
      <c r="NFO78" s="4305"/>
      <c r="NFP78" s="4306"/>
      <c r="NFQ78" s="4305"/>
      <c r="NFR78" s="4306"/>
      <c r="NFS78" s="4299"/>
      <c r="NFT78" s="4300"/>
      <c r="NFU78" s="4305"/>
      <c r="NFV78" s="4304"/>
      <c r="NFW78" s="4299"/>
      <c r="NFX78" s="4300"/>
      <c r="NFY78" s="4301"/>
      <c r="NFZ78" s="4302"/>
      <c r="NGA78" s="4299"/>
      <c r="NGB78" s="2602"/>
      <c r="NGC78" s="4287"/>
      <c r="NGD78" s="4303"/>
      <c r="NGE78" s="4304"/>
      <c r="NGF78" s="2603"/>
      <c r="NGG78" s="4305"/>
      <c r="NGH78" s="4306"/>
      <c r="NGI78" s="4305"/>
      <c r="NGJ78" s="4306"/>
      <c r="NGK78" s="4299"/>
      <c r="NGL78" s="4300"/>
      <c r="NGM78" s="4305"/>
      <c r="NGN78" s="4304"/>
      <c r="NGO78" s="4299"/>
      <c r="NGP78" s="4300"/>
      <c r="NGQ78" s="4301"/>
      <c r="NGR78" s="4302"/>
      <c r="NGS78" s="4299"/>
      <c r="NGT78" s="2602"/>
      <c r="NGU78" s="4287"/>
      <c r="NGV78" s="4303"/>
      <c r="NGW78" s="4304"/>
      <c r="NGX78" s="2603"/>
      <c r="NGY78" s="4305"/>
      <c r="NGZ78" s="4306"/>
      <c r="NHA78" s="4305"/>
      <c r="NHB78" s="4306"/>
      <c r="NHC78" s="4299"/>
      <c r="NHD78" s="4300"/>
      <c r="NHE78" s="4305"/>
      <c r="NHF78" s="4304"/>
      <c r="NHG78" s="4299"/>
      <c r="NHH78" s="4300"/>
      <c r="NHI78" s="4301"/>
      <c r="NHJ78" s="4302"/>
      <c r="NHK78" s="4299"/>
      <c r="NHL78" s="2602"/>
      <c r="NHM78" s="4287"/>
      <c r="NHN78" s="4303"/>
      <c r="NHO78" s="4304"/>
      <c r="NHP78" s="2603"/>
      <c r="NHQ78" s="4305"/>
      <c r="NHR78" s="4306"/>
      <c r="NHS78" s="4305"/>
      <c r="NHT78" s="4306"/>
      <c r="NHU78" s="4299"/>
      <c r="NHV78" s="4300"/>
      <c r="NHW78" s="4305"/>
      <c r="NHX78" s="4304"/>
      <c r="NHY78" s="4299"/>
      <c r="NHZ78" s="4300"/>
      <c r="NIA78" s="4301"/>
      <c r="NIB78" s="4302"/>
      <c r="NIC78" s="4299"/>
      <c r="NID78" s="2602"/>
      <c r="NIE78" s="4287"/>
      <c r="NIF78" s="4303"/>
      <c r="NIG78" s="4304"/>
      <c r="NIH78" s="2603"/>
      <c r="NII78" s="4305"/>
      <c r="NIJ78" s="4306"/>
      <c r="NIK78" s="4305"/>
      <c r="NIL78" s="4306"/>
      <c r="NIM78" s="4299"/>
      <c r="NIN78" s="4300"/>
      <c r="NIO78" s="4305"/>
      <c r="NIP78" s="4304"/>
      <c r="NIQ78" s="4299"/>
      <c r="NIR78" s="4300"/>
      <c r="NIS78" s="4301"/>
      <c r="NIT78" s="4302"/>
      <c r="NIU78" s="4299"/>
      <c r="NIV78" s="2602"/>
      <c r="NIW78" s="4287"/>
      <c r="NIX78" s="4303"/>
      <c r="NIY78" s="4304"/>
      <c r="NIZ78" s="2603"/>
      <c r="NJA78" s="4305"/>
      <c r="NJB78" s="4306"/>
      <c r="NJC78" s="4305"/>
      <c r="NJD78" s="4306"/>
      <c r="NJE78" s="4299"/>
      <c r="NJF78" s="4300"/>
      <c r="NJG78" s="4305"/>
      <c r="NJH78" s="4304"/>
      <c r="NJI78" s="4299"/>
      <c r="NJJ78" s="4300"/>
      <c r="NJK78" s="4301"/>
      <c r="NJL78" s="4302"/>
      <c r="NJM78" s="4299"/>
      <c r="NJN78" s="2602"/>
      <c r="NJO78" s="4287"/>
      <c r="NJP78" s="4303"/>
      <c r="NJQ78" s="4304"/>
      <c r="NJR78" s="2603"/>
      <c r="NJS78" s="4305"/>
      <c r="NJT78" s="4306"/>
      <c r="NJU78" s="4305"/>
      <c r="NJV78" s="4306"/>
      <c r="NJW78" s="4299"/>
      <c r="NJX78" s="4300"/>
      <c r="NJY78" s="4305"/>
      <c r="NJZ78" s="4304"/>
      <c r="NKA78" s="4299"/>
      <c r="NKB78" s="4300"/>
      <c r="NKC78" s="4301"/>
      <c r="NKD78" s="4302"/>
      <c r="NKE78" s="4299"/>
      <c r="NKF78" s="2602"/>
      <c r="NKG78" s="4287"/>
      <c r="NKH78" s="4303"/>
      <c r="NKI78" s="4304"/>
      <c r="NKJ78" s="2603"/>
      <c r="NKK78" s="4305"/>
      <c r="NKL78" s="4306"/>
      <c r="NKM78" s="4305"/>
      <c r="NKN78" s="4306"/>
      <c r="NKO78" s="4299"/>
      <c r="NKP78" s="4300"/>
      <c r="NKQ78" s="4305"/>
      <c r="NKR78" s="4304"/>
      <c r="NKS78" s="4299"/>
      <c r="NKT78" s="4300"/>
      <c r="NKU78" s="4301"/>
      <c r="NKV78" s="4302"/>
      <c r="NKW78" s="4299"/>
      <c r="NKX78" s="2602"/>
      <c r="NKY78" s="4287"/>
      <c r="NKZ78" s="4303"/>
      <c r="NLA78" s="4304"/>
      <c r="NLB78" s="2603"/>
      <c r="NLC78" s="4305"/>
      <c r="NLD78" s="4306"/>
      <c r="NLE78" s="4305"/>
      <c r="NLF78" s="4306"/>
      <c r="NLG78" s="4299"/>
      <c r="NLH78" s="4300"/>
      <c r="NLI78" s="4305"/>
      <c r="NLJ78" s="4304"/>
      <c r="NLK78" s="4299"/>
      <c r="NLL78" s="4300"/>
      <c r="NLM78" s="4301"/>
      <c r="NLN78" s="4302"/>
      <c r="NLO78" s="4299"/>
      <c r="NLP78" s="2602"/>
      <c r="NLQ78" s="4287"/>
      <c r="NLR78" s="4303"/>
      <c r="NLS78" s="4304"/>
      <c r="NLT78" s="2603"/>
      <c r="NLU78" s="4305"/>
      <c r="NLV78" s="4306"/>
      <c r="NLW78" s="4305"/>
      <c r="NLX78" s="4306"/>
      <c r="NLY78" s="4299"/>
      <c r="NLZ78" s="4300"/>
      <c r="NMA78" s="4305"/>
      <c r="NMB78" s="4304"/>
      <c r="NMC78" s="4299"/>
      <c r="NMD78" s="4300"/>
      <c r="NME78" s="4301"/>
      <c r="NMF78" s="4302"/>
      <c r="NMG78" s="4299"/>
      <c r="NMH78" s="2602"/>
      <c r="NMI78" s="4287"/>
      <c r="NMJ78" s="4303"/>
      <c r="NMK78" s="4304"/>
      <c r="NML78" s="2603"/>
      <c r="NMM78" s="4305"/>
      <c r="NMN78" s="4306"/>
      <c r="NMO78" s="4305"/>
      <c r="NMP78" s="4306"/>
      <c r="NMQ78" s="4299"/>
      <c r="NMR78" s="4300"/>
      <c r="NMS78" s="4305"/>
      <c r="NMT78" s="4304"/>
      <c r="NMU78" s="4299"/>
      <c r="NMV78" s="4300"/>
      <c r="NMW78" s="4301"/>
      <c r="NMX78" s="4302"/>
      <c r="NMY78" s="4299"/>
      <c r="NMZ78" s="2602"/>
      <c r="NNA78" s="4287"/>
      <c r="NNB78" s="4303"/>
      <c r="NNC78" s="4304"/>
      <c r="NND78" s="2603"/>
      <c r="NNE78" s="4305"/>
      <c r="NNF78" s="4306"/>
      <c r="NNG78" s="4305"/>
      <c r="NNH78" s="4306"/>
      <c r="NNI78" s="4299"/>
      <c r="NNJ78" s="4300"/>
      <c r="NNK78" s="4305"/>
      <c r="NNL78" s="4304"/>
      <c r="NNM78" s="4299"/>
      <c r="NNN78" s="4300"/>
      <c r="NNO78" s="4301"/>
      <c r="NNP78" s="4302"/>
      <c r="NNQ78" s="4299"/>
      <c r="NNR78" s="2602"/>
      <c r="NNS78" s="4287"/>
      <c r="NNT78" s="4303"/>
      <c r="NNU78" s="4304"/>
      <c r="NNV78" s="2603"/>
      <c r="NNW78" s="4305"/>
      <c r="NNX78" s="4306"/>
      <c r="NNY78" s="4305"/>
      <c r="NNZ78" s="4306"/>
      <c r="NOA78" s="4299"/>
      <c r="NOB78" s="4300"/>
      <c r="NOC78" s="4305"/>
      <c r="NOD78" s="4304"/>
      <c r="NOE78" s="4299"/>
      <c r="NOF78" s="4300"/>
      <c r="NOG78" s="4301"/>
      <c r="NOH78" s="4302"/>
      <c r="NOI78" s="4299"/>
      <c r="NOJ78" s="2602"/>
      <c r="NOK78" s="4287"/>
      <c r="NOL78" s="4303"/>
      <c r="NOM78" s="4304"/>
      <c r="NON78" s="2603"/>
      <c r="NOO78" s="4305"/>
      <c r="NOP78" s="4306"/>
      <c r="NOQ78" s="4305"/>
      <c r="NOR78" s="4306"/>
      <c r="NOS78" s="4299"/>
      <c r="NOT78" s="4300"/>
      <c r="NOU78" s="4305"/>
      <c r="NOV78" s="4304"/>
      <c r="NOW78" s="4299"/>
      <c r="NOX78" s="4300"/>
      <c r="NOY78" s="4301"/>
      <c r="NOZ78" s="4302"/>
      <c r="NPA78" s="4299"/>
      <c r="NPB78" s="2602"/>
      <c r="NPC78" s="4287"/>
      <c r="NPD78" s="4303"/>
      <c r="NPE78" s="4304"/>
      <c r="NPF78" s="2603"/>
      <c r="NPG78" s="4305"/>
      <c r="NPH78" s="4306"/>
      <c r="NPI78" s="4305"/>
      <c r="NPJ78" s="4306"/>
      <c r="NPK78" s="4299"/>
      <c r="NPL78" s="4300"/>
      <c r="NPM78" s="4305"/>
      <c r="NPN78" s="4304"/>
      <c r="NPO78" s="4299"/>
      <c r="NPP78" s="4300"/>
      <c r="NPQ78" s="4301"/>
      <c r="NPR78" s="4302"/>
      <c r="NPS78" s="4299"/>
      <c r="NPT78" s="2602"/>
      <c r="NPU78" s="4287"/>
      <c r="NPV78" s="4303"/>
      <c r="NPW78" s="4304"/>
      <c r="NPX78" s="2603"/>
      <c r="NPY78" s="4305"/>
      <c r="NPZ78" s="4306"/>
      <c r="NQA78" s="4305"/>
      <c r="NQB78" s="4306"/>
      <c r="NQC78" s="4299"/>
      <c r="NQD78" s="4300"/>
      <c r="NQE78" s="4305"/>
      <c r="NQF78" s="4304"/>
      <c r="NQG78" s="4299"/>
      <c r="NQH78" s="4300"/>
      <c r="NQI78" s="4301"/>
      <c r="NQJ78" s="4302"/>
      <c r="NQK78" s="4299"/>
      <c r="NQL78" s="2602"/>
      <c r="NQM78" s="4287"/>
      <c r="NQN78" s="4303"/>
      <c r="NQO78" s="4304"/>
      <c r="NQP78" s="2603"/>
      <c r="NQQ78" s="4305"/>
      <c r="NQR78" s="4306"/>
      <c r="NQS78" s="4305"/>
      <c r="NQT78" s="4306"/>
      <c r="NQU78" s="4299"/>
      <c r="NQV78" s="4300"/>
      <c r="NQW78" s="4305"/>
      <c r="NQX78" s="4304"/>
      <c r="NQY78" s="4299"/>
      <c r="NQZ78" s="4300"/>
      <c r="NRA78" s="4301"/>
      <c r="NRB78" s="4302"/>
      <c r="NRC78" s="4299"/>
      <c r="NRD78" s="2602"/>
      <c r="NRE78" s="4287"/>
      <c r="NRF78" s="4303"/>
      <c r="NRG78" s="4304"/>
      <c r="NRH78" s="2603"/>
      <c r="NRI78" s="4305"/>
      <c r="NRJ78" s="4306"/>
      <c r="NRK78" s="4305"/>
      <c r="NRL78" s="4306"/>
      <c r="NRM78" s="4299"/>
      <c r="NRN78" s="4300"/>
      <c r="NRO78" s="4305"/>
      <c r="NRP78" s="4304"/>
      <c r="NRQ78" s="4299"/>
      <c r="NRR78" s="4300"/>
      <c r="NRS78" s="4301"/>
      <c r="NRT78" s="4302"/>
      <c r="NRU78" s="4299"/>
      <c r="NRV78" s="2602"/>
      <c r="NRW78" s="4287"/>
      <c r="NRX78" s="4303"/>
      <c r="NRY78" s="4304"/>
      <c r="NRZ78" s="2603"/>
      <c r="NSA78" s="4305"/>
      <c r="NSB78" s="4306"/>
      <c r="NSC78" s="4305"/>
      <c r="NSD78" s="4306"/>
      <c r="NSE78" s="4299"/>
      <c r="NSF78" s="4300"/>
      <c r="NSG78" s="4305"/>
      <c r="NSH78" s="4304"/>
      <c r="NSI78" s="4299"/>
      <c r="NSJ78" s="4300"/>
      <c r="NSK78" s="4301"/>
      <c r="NSL78" s="4302"/>
      <c r="NSM78" s="4299"/>
      <c r="NSN78" s="2602"/>
      <c r="NSO78" s="4287"/>
      <c r="NSP78" s="4303"/>
      <c r="NSQ78" s="4304"/>
      <c r="NSR78" s="2603"/>
      <c r="NSS78" s="4305"/>
      <c r="NST78" s="4306"/>
      <c r="NSU78" s="4305"/>
      <c r="NSV78" s="4306"/>
      <c r="NSW78" s="4299"/>
      <c r="NSX78" s="4300"/>
      <c r="NSY78" s="4305"/>
      <c r="NSZ78" s="4304"/>
      <c r="NTA78" s="4299"/>
      <c r="NTB78" s="4300"/>
      <c r="NTC78" s="4301"/>
      <c r="NTD78" s="4302"/>
      <c r="NTE78" s="4299"/>
      <c r="NTF78" s="2602"/>
      <c r="NTG78" s="4287"/>
      <c r="NTH78" s="4303"/>
      <c r="NTI78" s="4304"/>
      <c r="NTJ78" s="2603"/>
      <c r="NTK78" s="4305"/>
      <c r="NTL78" s="4306"/>
      <c r="NTM78" s="4305"/>
      <c r="NTN78" s="4306"/>
      <c r="NTO78" s="4299"/>
      <c r="NTP78" s="4300"/>
      <c r="NTQ78" s="4305"/>
      <c r="NTR78" s="4304"/>
      <c r="NTS78" s="4299"/>
      <c r="NTT78" s="4300"/>
      <c r="NTU78" s="4301"/>
      <c r="NTV78" s="4302"/>
      <c r="NTW78" s="4299"/>
      <c r="NTX78" s="2602"/>
      <c r="NTY78" s="4287"/>
      <c r="NTZ78" s="4303"/>
      <c r="NUA78" s="4304"/>
      <c r="NUB78" s="2603"/>
      <c r="NUC78" s="4305"/>
      <c r="NUD78" s="4306"/>
      <c r="NUE78" s="4305"/>
      <c r="NUF78" s="4306"/>
      <c r="NUG78" s="4299"/>
      <c r="NUH78" s="4300"/>
      <c r="NUI78" s="4305"/>
      <c r="NUJ78" s="4304"/>
      <c r="NUK78" s="4299"/>
      <c r="NUL78" s="4300"/>
      <c r="NUM78" s="4301"/>
      <c r="NUN78" s="4302"/>
      <c r="NUO78" s="4299"/>
      <c r="NUP78" s="2602"/>
      <c r="NUQ78" s="4287"/>
      <c r="NUR78" s="4303"/>
      <c r="NUS78" s="4304"/>
      <c r="NUT78" s="2603"/>
      <c r="NUU78" s="4305"/>
      <c r="NUV78" s="4306"/>
      <c r="NUW78" s="4305"/>
      <c r="NUX78" s="4306"/>
      <c r="NUY78" s="4299"/>
      <c r="NUZ78" s="4300"/>
      <c r="NVA78" s="4305"/>
      <c r="NVB78" s="4304"/>
      <c r="NVC78" s="4299"/>
      <c r="NVD78" s="4300"/>
      <c r="NVE78" s="4301"/>
      <c r="NVF78" s="4302"/>
      <c r="NVG78" s="4299"/>
      <c r="NVH78" s="2602"/>
      <c r="NVI78" s="4287"/>
      <c r="NVJ78" s="4303"/>
      <c r="NVK78" s="4304"/>
      <c r="NVL78" s="2603"/>
      <c r="NVM78" s="4305"/>
      <c r="NVN78" s="4306"/>
      <c r="NVO78" s="4305"/>
      <c r="NVP78" s="4306"/>
      <c r="NVQ78" s="4299"/>
      <c r="NVR78" s="4300"/>
      <c r="NVS78" s="4305"/>
      <c r="NVT78" s="4304"/>
      <c r="NVU78" s="4299"/>
      <c r="NVV78" s="4300"/>
      <c r="NVW78" s="4301"/>
      <c r="NVX78" s="4302"/>
      <c r="NVY78" s="4299"/>
      <c r="NVZ78" s="2602"/>
      <c r="NWA78" s="4287"/>
      <c r="NWB78" s="4303"/>
      <c r="NWC78" s="4304"/>
      <c r="NWD78" s="2603"/>
      <c r="NWE78" s="4305"/>
      <c r="NWF78" s="4306"/>
      <c r="NWG78" s="4305"/>
      <c r="NWH78" s="4306"/>
      <c r="NWI78" s="4299"/>
      <c r="NWJ78" s="4300"/>
      <c r="NWK78" s="4305"/>
      <c r="NWL78" s="4304"/>
      <c r="NWM78" s="4299"/>
      <c r="NWN78" s="4300"/>
      <c r="NWO78" s="4301"/>
      <c r="NWP78" s="4302"/>
      <c r="NWQ78" s="4299"/>
      <c r="NWR78" s="2602"/>
      <c r="NWS78" s="4287"/>
      <c r="NWT78" s="4303"/>
      <c r="NWU78" s="4304"/>
      <c r="NWV78" s="2603"/>
      <c r="NWW78" s="4305"/>
      <c r="NWX78" s="4306"/>
      <c r="NWY78" s="4305"/>
      <c r="NWZ78" s="4306"/>
      <c r="NXA78" s="4299"/>
      <c r="NXB78" s="4300"/>
      <c r="NXC78" s="4305"/>
      <c r="NXD78" s="4304"/>
      <c r="NXE78" s="4299"/>
      <c r="NXF78" s="4300"/>
      <c r="NXG78" s="4301"/>
      <c r="NXH78" s="4302"/>
      <c r="NXI78" s="4299"/>
      <c r="NXJ78" s="2602"/>
      <c r="NXK78" s="4287"/>
      <c r="NXL78" s="4303"/>
      <c r="NXM78" s="4304"/>
      <c r="NXN78" s="2603"/>
      <c r="NXO78" s="4305"/>
      <c r="NXP78" s="4306"/>
      <c r="NXQ78" s="4305"/>
      <c r="NXR78" s="4306"/>
      <c r="NXS78" s="4299"/>
      <c r="NXT78" s="4300"/>
      <c r="NXU78" s="4305"/>
      <c r="NXV78" s="4304"/>
      <c r="NXW78" s="4299"/>
      <c r="NXX78" s="4300"/>
      <c r="NXY78" s="4301"/>
      <c r="NXZ78" s="4302"/>
      <c r="NYA78" s="4299"/>
      <c r="NYB78" s="2602"/>
      <c r="NYC78" s="4287"/>
      <c r="NYD78" s="4303"/>
      <c r="NYE78" s="4304"/>
      <c r="NYF78" s="2603"/>
      <c r="NYG78" s="4305"/>
      <c r="NYH78" s="4306"/>
      <c r="NYI78" s="4305"/>
      <c r="NYJ78" s="4306"/>
      <c r="NYK78" s="4299"/>
      <c r="NYL78" s="4300"/>
      <c r="NYM78" s="4305"/>
      <c r="NYN78" s="4304"/>
      <c r="NYO78" s="4299"/>
      <c r="NYP78" s="4300"/>
      <c r="NYQ78" s="4301"/>
      <c r="NYR78" s="4302"/>
      <c r="NYS78" s="4299"/>
      <c r="NYT78" s="2602"/>
      <c r="NYU78" s="4287"/>
      <c r="NYV78" s="4303"/>
      <c r="NYW78" s="4304"/>
      <c r="NYX78" s="2603"/>
      <c r="NYY78" s="4305"/>
      <c r="NYZ78" s="4306"/>
      <c r="NZA78" s="4305"/>
      <c r="NZB78" s="4306"/>
      <c r="NZC78" s="4299"/>
      <c r="NZD78" s="4300"/>
      <c r="NZE78" s="4305"/>
      <c r="NZF78" s="4304"/>
      <c r="NZG78" s="4299"/>
      <c r="NZH78" s="4300"/>
      <c r="NZI78" s="4301"/>
      <c r="NZJ78" s="4302"/>
      <c r="NZK78" s="4299"/>
      <c r="NZL78" s="2602"/>
      <c r="NZM78" s="4287"/>
      <c r="NZN78" s="4303"/>
      <c r="NZO78" s="4304"/>
      <c r="NZP78" s="2603"/>
      <c r="NZQ78" s="4305"/>
      <c r="NZR78" s="4306"/>
      <c r="NZS78" s="4305"/>
      <c r="NZT78" s="4306"/>
      <c r="NZU78" s="4299"/>
      <c r="NZV78" s="4300"/>
      <c r="NZW78" s="4305"/>
      <c r="NZX78" s="4304"/>
      <c r="NZY78" s="4299"/>
      <c r="NZZ78" s="4300"/>
      <c r="OAA78" s="4301"/>
      <c r="OAB78" s="4302"/>
      <c r="OAC78" s="4299"/>
      <c r="OAD78" s="2602"/>
      <c r="OAE78" s="4287"/>
      <c r="OAF78" s="4303"/>
      <c r="OAG78" s="4304"/>
      <c r="OAH78" s="2603"/>
      <c r="OAI78" s="4305"/>
      <c r="OAJ78" s="4306"/>
      <c r="OAK78" s="4305"/>
      <c r="OAL78" s="4306"/>
      <c r="OAM78" s="4299"/>
      <c r="OAN78" s="4300"/>
      <c r="OAO78" s="4305"/>
      <c r="OAP78" s="4304"/>
      <c r="OAQ78" s="4299"/>
      <c r="OAR78" s="4300"/>
      <c r="OAS78" s="4301"/>
      <c r="OAT78" s="4302"/>
      <c r="OAU78" s="4299"/>
      <c r="OAV78" s="2602"/>
      <c r="OAW78" s="4287"/>
      <c r="OAX78" s="4303"/>
      <c r="OAY78" s="4304"/>
      <c r="OAZ78" s="2603"/>
      <c r="OBA78" s="4305"/>
      <c r="OBB78" s="4306"/>
      <c r="OBC78" s="4305"/>
      <c r="OBD78" s="4306"/>
      <c r="OBE78" s="4299"/>
      <c r="OBF78" s="4300"/>
      <c r="OBG78" s="4305"/>
      <c r="OBH78" s="4304"/>
      <c r="OBI78" s="4299"/>
      <c r="OBJ78" s="4300"/>
      <c r="OBK78" s="4301"/>
      <c r="OBL78" s="4302"/>
      <c r="OBM78" s="4299"/>
      <c r="OBN78" s="2602"/>
      <c r="OBO78" s="4287"/>
      <c r="OBP78" s="4303"/>
      <c r="OBQ78" s="4304"/>
      <c r="OBR78" s="2603"/>
      <c r="OBS78" s="4305"/>
      <c r="OBT78" s="4306"/>
      <c r="OBU78" s="4305"/>
      <c r="OBV78" s="4306"/>
      <c r="OBW78" s="4299"/>
      <c r="OBX78" s="4300"/>
      <c r="OBY78" s="4305"/>
      <c r="OBZ78" s="4304"/>
      <c r="OCA78" s="4299"/>
      <c r="OCB78" s="4300"/>
      <c r="OCC78" s="4301"/>
      <c r="OCD78" s="4302"/>
      <c r="OCE78" s="4299"/>
      <c r="OCF78" s="2602"/>
      <c r="OCG78" s="4287"/>
      <c r="OCH78" s="4303"/>
      <c r="OCI78" s="4304"/>
      <c r="OCJ78" s="2603"/>
      <c r="OCK78" s="4305"/>
      <c r="OCL78" s="4306"/>
      <c r="OCM78" s="4305"/>
      <c r="OCN78" s="4306"/>
      <c r="OCO78" s="4299"/>
      <c r="OCP78" s="4300"/>
      <c r="OCQ78" s="4305"/>
      <c r="OCR78" s="4304"/>
      <c r="OCS78" s="4299"/>
      <c r="OCT78" s="4300"/>
      <c r="OCU78" s="4301"/>
      <c r="OCV78" s="4302"/>
      <c r="OCW78" s="4299"/>
      <c r="OCX78" s="2602"/>
      <c r="OCY78" s="4287"/>
      <c r="OCZ78" s="4303"/>
      <c r="ODA78" s="4304"/>
      <c r="ODB78" s="2603"/>
      <c r="ODC78" s="4305"/>
      <c r="ODD78" s="4306"/>
      <c r="ODE78" s="4305"/>
      <c r="ODF78" s="4306"/>
      <c r="ODG78" s="4299"/>
      <c r="ODH78" s="4300"/>
      <c r="ODI78" s="4305"/>
      <c r="ODJ78" s="4304"/>
      <c r="ODK78" s="4299"/>
      <c r="ODL78" s="4300"/>
      <c r="ODM78" s="4301"/>
      <c r="ODN78" s="4302"/>
      <c r="ODO78" s="4299"/>
      <c r="ODP78" s="2602"/>
      <c r="ODQ78" s="4287"/>
      <c r="ODR78" s="4303"/>
      <c r="ODS78" s="4304"/>
      <c r="ODT78" s="2603"/>
      <c r="ODU78" s="4305"/>
      <c r="ODV78" s="4306"/>
      <c r="ODW78" s="4305"/>
      <c r="ODX78" s="4306"/>
      <c r="ODY78" s="4299"/>
      <c r="ODZ78" s="4300"/>
      <c r="OEA78" s="4305"/>
      <c r="OEB78" s="4304"/>
      <c r="OEC78" s="4299"/>
      <c r="OED78" s="4300"/>
      <c r="OEE78" s="4301"/>
      <c r="OEF78" s="4302"/>
      <c r="OEG78" s="4299"/>
      <c r="OEH78" s="2602"/>
      <c r="OEI78" s="4287"/>
      <c r="OEJ78" s="4303"/>
      <c r="OEK78" s="4304"/>
      <c r="OEL78" s="2603"/>
      <c r="OEM78" s="4305"/>
      <c r="OEN78" s="4306"/>
      <c r="OEO78" s="4305"/>
      <c r="OEP78" s="4306"/>
      <c r="OEQ78" s="4299"/>
      <c r="OER78" s="4300"/>
      <c r="OES78" s="4305"/>
      <c r="OET78" s="4304"/>
      <c r="OEU78" s="4299"/>
      <c r="OEV78" s="4300"/>
      <c r="OEW78" s="4301"/>
      <c r="OEX78" s="4302"/>
      <c r="OEY78" s="4299"/>
      <c r="OEZ78" s="2602"/>
      <c r="OFA78" s="4287"/>
      <c r="OFB78" s="4303"/>
      <c r="OFC78" s="4304"/>
      <c r="OFD78" s="2603"/>
      <c r="OFE78" s="4305"/>
      <c r="OFF78" s="4306"/>
      <c r="OFG78" s="4305"/>
      <c r="OFH78" s="4306"/>
      <c r="OFI78" s="4299"/>
      <c r="OFJ78" s="4300"/>
      <c r="OFK78" s="4305"/>
      <c r="OFL78" s="4304"/>
      <c r="OFM78" s="4299"/>
      <c r="OFN78" s="4300"/>
      <c r="OFO78" s="4301"/>
      <c r="OFP78" s="4302"/>
      <c r="OFQ78" s="4299"/>
      <c r="OFR78" s="2602"/>
      <c r="OFS78" s="4287"/>
      <c r="OFT78" s="4303"/>
      <c r="OFU78" s="4304"/>
      <c r="OFV78" s="2603"/>
      <c r="OFW78" s="4305"/>
      <c r="OFX78" s="4306"/>
      <c r="OFY78" s="4305"/>
      <c r="OFZ78" s="4306"/>
      <c r="OGA78" s="4299"/>
      <c r="OGB78" s="4300"/>
      <c r="OGC78" s="4305"/>
      <c r="OGD78" s="4304"/>
      <c r="OGE78" s="4299"/>
      <c r="OGF78" s="4300"/>
      <c r="OGG78" s="4301"/>
      <c r="OGH78" s="4302"/>
      <c r="OGI78" s="4299"/>
      <c r="OGJ78" s="2602"/>
      <c r="OGK78" s="4287"/>
      <c r="OGL78" s="4303"/>
      <c r="OGM78" s="4304"/>
      <c r="OGN78" s="2603"/>
      <c r="OGO78" s="4305"/>
      <c r="OGP78" s="4306"/>
      <c r="OGQ78" s="4305"/>
      <c r="OGR78" s="4306"/>
      <c r="OGS78" s="4299"/>
      <c r="OGT78" s="4300"/>
      <c r="OGU78" s="4305"/>
      <c r="OGV78" s="4304"/>
      <c r="OGW78" s="4299"/>
      <c r="OGX78" s="4300"/>
      <c r="OGY78" s="4301"/>
      <c r="OGZ78" s="4302"/>
      <c r="OHA78" s="4299"/>
      <c r="OHB78" s="2602"/>
      <c r="OHC78" s="4287"/>
      <c r="OHD78" s="4303"/>
      <c r="OHE78" s="4304"/>
      <c r="OHF78" s="2603"/>
      <c r="OHG78" s="4305"/>
      <c r="OHH78" s="4306"/>
      <c r="OHI78" s="4305"/>
      <c r="OHJ78" s="4306"/>
      <c r="OHK78" s="4299"/>
      <c r="OHL78" s="4300"/>
      <c r="OHM78" s="4305"/>
      <c r="OHN78" s="4304"/>
      <c r="OHO78" s="4299"/>
      <c r="OHP78" s="4300"/>
      <c r="OHQ78" s="4301"/>
      <c r="OHR78" s="4302"/>
      <c r="OHS78" s="4299"/>
      <c r="OHT78" s="2602"/>
      <c r="OHU78" s="4287"/>
      <c r="OHV78" s="4303"/>
      <c r="OHW78" s="4304"/>
      <c r="OHX78" s="2603"/>
      <c r="OHY78" s="4305"/>
      <c r="OHZ78" s="4306"/>
      <c r="OIA78" s="4305"/>
      <c r="OIB78" s="4306"/>
      <c r="OIC78" s="4299"/>
      <c r="OID78" s="4300"/>
      <c r="OIE78" s="4305"/>
      <c r="OIF78" s="4304"/>
      <c r="OIG78" s="4299"/>
      <c r="OIH78" s="4300"/>
      <c r="OII78" s="4301"/>
      <c r="OIJ78" s="4302"/>
      <c r="OIK78" s="4299"/>
      <c r="OIL78" s="2602"/>
      <c r="OIM78" s="4287"/>
      <c r="OIN78" s="4303"/>
      <c r="OIO78" s="4304"/>
      <c r="OIP78" s="2603"/>
      <c r="OIQ78" s="4305"/>
      <c r="OIR78" s="4306"/>
      <c r="OIS78" s="4305"/>
      <c r="OIT78" s="4306"/>
      <c r="OIU78" s="4299"/>
      <c r="OIV78" s="4300"/>
      <c r="OIW78" s="4305"/>
      <c r="OIX78" s="4304"/>
      <c r="OIY78" s="4299"/>
      <c r="OIZ78" s="4300"/>
      <c r="OJA78" s="4301"/>
      <c r="OJB78" s="4302"/>
      <c r="OJC78" s="4299"/>
      <c r="OJD78" s="2602"/>
      <c r="OJE78" s="4287"/>
      <c r="OJF78" s="4303"/>
      <c r="OJG78" s="4304"/>
      <c r="OJH78" s="2603"/>
      <c r="OJI78" s="4305"/>
      <c r="OJJ78" s="4306"/>
      <c r="OJK78" s="4305"/>
      <c r="OJL78" s="4306"/>
      <c r="OJM78" s="4299"/>
      <c r="OJN78" s="4300"/>
      <c r="OJO78" s="4305"/>
      <c r="OJP78" s="4304"/>
      <c r="OJQ78" s="4299"/>
      <c r="OJR78" s="4300"/>
      <c r="OJS78" s="4301"/>
      <c r="OJT78" s="4302"/>
      <c r="OJU78" s="4299"/>
      <c r="OJV78" s="2602"/>
      <c r="OJW78" s="4287"/>
      <c r="OJX78" s="4303"/>
      <c r="OJY78" s="4304"/>
      <c r="OJZ78" s="2603"/>
      <c r="OKA78" s="4305"/>
      <c r="OKB78" s="4306"/>
      <c r="OKC78" s="4305"/>
      <c r="OKD78" s="4306"/>
      <c r="OKE78" s="4299"/>
      <c r="OKF78" s="4300"/>
      <c r="OKG78" s="4305"/>
      <c r="OKH78" s="4304"/>
      <c r="OKI78" s="4299"/>
      <c r="OKJ78" s="4300"/>
      <c r="OKK78" s="4301"/>
      <c r="OKL78" s="4302"/>
      <c r="OKM78" s="4299"/>
      <c r="OKN78" s="2602"/>
      <c r="OKO78" s="4287"/>
      <c r="OKP78" s="4303"/>
      <c r="OKQ78" s="4304"/>
      <c r="OKR78" s="2603"/>
      <c r="OKS78" s="4305"/>
      <c r="OKT78" s="4306"/>
      <c r="OKU78" s="4305"/>
      <c r="OKV78" s="4306"/>
      <c r="OKW78" s="4299"/>
      <c r="OKX78" s="4300"/>
      <c r="OKY78" s="4305"/>
      <c r="OKZ78" s="4304"/>
      <c r="OLA78" s="4299"/>
      <c r="OLB78" s="4300"/>
      <c r="OLC78" s="4301"/>
      <c r="OLD78" s="4302"/>
      <c r="OLE78" s="4299"/>
      <c r="OLF78" s="2602"/>
      <c r="OLG78" s="4287"/>
      <c r="OLH78" s="4303"/>
      <c r="OLI78" s="4304"/>
      <c r="OLJ78" s="2603"/>
      <c r="OLK78" s="4305"/>
      <c r="OLL78" s="4306"/>
      <c r="OLM78" s="4305"/>
      <c r="OLN78" s="4306"/>
      <c r="OLO78" s="4299"/>
      <c r="OLP78" s="4300"/>
      <c r="OLQ78" s="4305"/>
      <c r="OLR78" s="4304"/>
      <c r="OLS78" s="4299"/>
      <c r="OLT78" s="4300"/>
      <c r="OLU78" s="4301"/>
      <c r="OLV78" s="4302"/>
      <c r="OLW78" s="4299"/>
      <c r="OLX78" s="2602"/>
      <c r="OLY78" s="4287"/>
      <c r="OLZ78" s="4303"/>
      <c r="OMA78" s="4304"/>
      <c r="OMB78" s="2603"/>
      <c r="OMC78" s="4305"/>
      <c r="OMD78" s="4306"/>
      <c r="OME78" s="4305"/>
      <c r="OMF78" s="4306"/>
      <c r="OMG78" s="4299"/>
      <c r="OMH78" s="4300"/>
      <c r="OMI78" s="4305"/>
      <c r="OMJ78" s="4304"/>
      <c r="OMK78" s="4299"/>
      <c r="OML78" s="4300"/>
      <c r="OMM78" s="4301"/>
      <c r="OMN78" s="4302"/>
      <c r="OMO78" s="4299"/>
      <c r="OMP78" s="2602"/>
      <c r="OMQ78" s="4287"/>
      <c r="OMR78" s="4303"/>
      <c r="OMS78" s="4304"/>
      <c r="OMT78" s="2603"/>
      <c r="OMU78" s="4305"/>
      <c r="OMV78" s="4306"/>
      <c r="OMW78" s="4305"/>
      <c r="OMX78" s="4306"/>
      <c r="OMY78" s="4299"/>
      <c r="OMZ78" s="4300"/>
      <c r="ONA78" s="4305"/>
      <c r="ONB78" s="4304"/>
      <c r="ONC78" s="4299"/>
      <c r="OND78" s="4300"/>
      <c r="ONE78" s="4301"/>
      <c r="ONF78" s="4302"/>
      <c r="ONG78" s="4299"/>
      <c r="ONH78" s="2602"/>
      <c r="ONI78" s="4287"/>
      <c r="ONJ78" s="4303"/>
      <c r="ONK78" s="4304"/>
      <c r="ONL78" s="2603"/>
      <c r="ONM78" s="4305"/>
      <c r="ONN78" s="4306"/>
      <c r="ONO78" s="4305"/>
      <c r="ONP78" s="4306"/>
      <c r="ONQ78" s="4299"/>
      <c r="ONR78" s="4300"/>
      <c r="ONS78" s="4305"/>
      <c r="ONT78" s="4304"/>
      <c r="ONU78" s="4299"/>
      <c r="ONV78" s="4300"/>
      <c r="ONW78" s="4301"/>
      <c r="ONX78" s="4302"/>
      <c r="ONY78" s="4299"/>
      <c r="ONZ78" s="2602"/>
      <c r="OOA78" s="4287"/>
      <c r="OOB78" s="4303"/>
      <c r="OOC78" s="4304"/>
      <c r="OOD78" s="2603"/>
      <c r="OOE78" s="4305"/>
      <c r="OOF78" s="4306"/>
      <c r="OOG78" s="4305"/>
      <c r="OOH78" s="4306"/>
      <c r="OOI78" s="4299"/>
      <c r="OOJ78" s="4300"/>
      <c r="OOK78" s="4305"/>
      <c r="OOL78" s="4304"/>
      <c r="OOM78" s="4299"/>
      <c r="OON78" s="4300"/>
      <c r="OOO78" s="4301"/>
      <c r="OOP78" s="4302"/>
      <c r="OOQ78" s="4299"/>
      <c r="OOR78" s="2602"/>
      <c r="OOS78" s="4287"/>
      <c r="OOT78" s="4303"/>
      <c r="OOU78" s="4304"/>
      <c r="OOV78" s="2603"/>
      <c r="OOW78" s="4305"/>
      <c r="OOX78" s="4306"/>
      <c r="OOY78" s="4305"/>
      <c r="OOZ78" s="4306"/>
      <c r="OPA78" s="4299"/>
      <c r="OPB78" s="4300"/>
      <c r="OPC78" s="4305"/>
      <c r="OPD78" s="4304"/>
      <c r="OPE78" s="4299"/>
      <c r="OPF78" s="4300"/>
      <c r="OPG78" s="4301"/>
      <c r="OPH78" s="4302"/>
      <c r="OPI78" s="4299"/>
      <c r="OPJ78" s="2602"/>
      <c r="OPK78" s="4287"/>
      <c r="OPL78" s="4303"/>
      <c r="OPM78" s="4304"/>
      <c r="OPN78" s="2603"/>
      <c r="OPO78" s="4305"/>
      <c r="OPP78" s="4306"/>
      <c r="OPQ78" s="4305"/>
      <c r="OPR78" s="4306"/>
      <c r="OPS78" s="4299"/>
      <c r="OPT78" s="4300"/>
      <c r="OPU78" s="4305"/>
      <c r="OPV78" s="4304"/>
      <c r="OPW78" s="4299"/>
      <c r="OPX78" s="4300"/>
      <c r="OPY78" s="4301"/>
      <c r="OPZ78" s="4302"/>
      <c r="OQA78" s="4299"/>
      <c r="OQB78" s="2602"/>
      <c r="OQC78" s="4287"/>
      <c r="OQD78" s="4303"/>
      <c r="OQE78" s="4304"/>
      <c r="OQF78" s="2603"/>
      <c r="OQG78" s="4305"/>
      <c r="OQH78" s="4306"/>
      <c r="OQI78" s="4305"/>
      <c r="OQJ78" s="4306"/>
      <c r="OQK78" s="4299"/>
      <c r="OQL78" s="4300"/>
      <c r="OQM78" s="4305"/>
      <c r="OQN78" s="4304"/>
      <c r="OQO78" s="4299"/>
      <c r="OQP78" s="4300"/>
      <c r="OQQ78" s="4301"/>
      <c r="OQR78" s="4302"/>
      <c r="OQS78" s="4299"/>
      <c r="OQT78" s="2602"/>
      <c r="OQU78" s="4287"/>
      <c r="OQV78" s="4303"/>
      <c r="OQW78" s="4304"/>
      <c r="OQX78" s="2603"/>
      <c r="OQY78" s="4305"/>
      <c r="OQZ78" s="4306"/>
      <c r="ORA78" s="4305"/>
      <c r="ORB78" s="4306"/>
      <c r="ORC78" s="4299"/>
      <c r="ORD78" s="4300"/>
      <c r="ORE78" s="4305"/>
      <c r="ORF78" s="4304"/>
      <c r="ORG78" s="4299"/>
      <c r="ORH78" s="4300"/>
      <c r="ORI78" s="4301"/>
      <c r="ORJ78" s="4302"/>
      <c r="ORK78" s="4299"/>
      <c r="ORL78" s="2602"/>
      <c r="ORM78" s="4287"/>
      <c r="ORN78" s="4303"/>
      <c r="ORO78" s="4304"/>
      <c r="ORP78" s="2603"/>
      <c r="ORQ78" s="4305"/>
      <c r="ORR78" s="4306"/>
      <c r="ORS78" s="4305"/>
      <c r="ORT78" s="4306"/>
      <c r="ORU78" s="4299"/>
      <c r="ORV78" s="4300"/>
      <c r="ORW78" s="4305"/>
      <c r="ORX78" s="4304"/>
      <c r="ORY78" s="4299"/>
      <c r="ORZ78" s="4300"/>
      <c r="OSA78" s="4301"/>
      <c r="OSB78" s="4302"/>
      <c r="OSC78" s="4299"/>
      <c r="OSD78" s="2602"/>
      <c r="OSE78" s="4287"/>
      <c r="OSF78" s="4303"/>
      <c r="OSG78" s="4304"/>
      <c r="OSH78" s="2603"/>
      <c r="OSI78" s="4305"/>
      <c r="OSJ78" s="4306"/>
      <c r="OSK78" s="4305"/>
      <c r="OSL78" s="4306"/>
      <c r="OSM78" s="4299"/>
      <c r="OSN78" s="4300"/>
      <c r="OSO78" s="4305"/>
      <c r="OSP78" s="4304"/>
      <c r="OSQ78" s="4299"/>
      <c r="OSR78" s="4300"/>
      <c r="OSS78" s="4301"/>
      <c r="OST78" s="4302"/>
      <c r="OSU78" s="4299"/>
      <c r="OSV78" s="2602"/>
      <c r="OSW78" s="4287"/>
      <c r="OSX78" s="4303"/>
      <c r="OSY78" s="4304"/>
      <c r="OSZ78" s="2603"/>
      <c r="OTA78" s="4305"/>
      <c r="OTB78" s="4306"/>
      <c r="OTC78" s="4305"/>
      <c r="OTD78" s="4306"/>
      <c r="OTE78" s="4299"/>
      <c r="OTF78" s="4300"/>
      <c r="OTG78" s="4305"/>
      <c r="OTH78" s="4304"/>
      <c r="OTI78" s="4299"/>
      <c r="OTJ78" s="4300"/>
      <c r="OTK78" s="4301"/>
      <c r="OTL78" s="4302"/>
      <c r="OTM78" s="4299"/>
      <c r="OTN78" s="2602"/>
      <c r="OTO78" s="4287"/>
      <c r="OTP78" s="4303"/>
      <c r="OTQ78" s="4304"/>
      <c r="OTR78" s="2603"/>
      <c r="OTS78" s="4305"/>
      <c r="OTT78" s="4306"/>
      <c r="OTU78" s="4305"/>
      <c r="OTV78" s="4306"/>
      <c r="OTW78" s="4299"/>
      <c r="OTX78" s="4300"/>
      <c r="OTY78" s="4305"/>
      <c r="OTZ78" s="4304"/>
      <c r="OUA78" s="4299"/>
      <c r="OUB78" s="4300"/>
      <c r="OUC78" s="4301"/>
      <c r="OUD78" s="4302"/>
      <c r="OUE78" s="4299"/>
      <c r="OUF78" s="2602"/>
      <c r="OUG78" s="4287"/>
      <c r="OUH78" s="4303"/>
      <c r="OUI78" s="4304"/>
      <c r="OUJ78" s="2603"/>
      <c r="OUK78" s="4305"/>
      <c r="OUL78" s="4306"/>
      <c r="OUM78" s="4305"/>
      <c r="OUN78" s="4306"/>
      <c r="OUO78" s="4299"/>
      <c r="OUP78" s="4300"/>
      <c r="OUQ78" s="4305"/>
      <c r="OUR78" s="4304"/>
      <c r="OUS78" s="4299"/>
      <c r="OUT78" s="4300"/>
      <c r="OUU78" s="4301"/>
      <c r="OUV78" s="4302"/>
      <c r="OUW78" s="4299"/>
      <c r="OUX78" s="2602"/>
      <c r="OUY78" s="4287"/>
      <c r="OUZ78" s="4303"/>
      <c r="OVA78" s="4304"/>
      <c r="OVB78" s="2603"/>
      <c r="OVC78" s="4305"/>
      <c r="OVD78" s="4306"/>
      <c r="OVE78" s="4305"/>
      <c r="OVF78" s="4306"/>
      <c r="OVG78" s="4299"/>
      <c r="OVH78" s="4300"/>
      <c r="OVI78" s="4305"/>
      <c r="OVJ78" s="4304"/>
      <c r="OVK78" s="4299"/>
      <c r="OVL78" s="4300"/>
      <c r="OVM78" s="4301"/>
      <c r="OVN78" s="4302"/>
      <c r="OVO78" s="4299"/>
      <c r="OVP78" s="2602"/>
      <c r="OVQ78" s="4287"/>
      <c r="OVR78" s="4303"/>
      <c r="OVS78" s="4304"/>
      <c r="OVT78" s="2603"/>
      <c r="OVU78" s="4305"/>
      <c r="OVV78" s="4306"/>
      <c r="OVW78" s="4305"/>
      <c r="OVX78" s="4306"/>
      <c r="OVY78" s="4299"/>
      <c r="OVZ78" s="4300"/>
      <c r="OWA78" s="4305"/>
      <c r="OWB78" s="4304"/>
      <c r="OWC78" s="4299"/>
      <c r="OWD78" s="4300"/>
      <c r="OWE78" s="4301"/>
      <c r="OWF78" s="4302"/>
      <c r="OWG78" s="4299"/>
      <c r="OWH78" s="2602"/>
      <c r="OWI78" s="4287"/>
      <c r="OWJ78" s="4303"/>
      <c r="OWK78" s="4304"/>
      <c r="OWL78" s="2603"/>
      <c r="OWM78" s="4305"/>
      <c r="OWN78" s="4306"/>
      <c r="OWO78" s="4305"/>
      <c r="OWP78" s="4306"/>
      <c r="OWQ78" s="4299"/>
      <c r="OWR78" s="4300"/>
      <c r="OWS78" s="4305"/>
      <c r="OWT78" s="4304"/>
      <c r="OWU78" s="4299"/>
      <c r="OWV78" s="4300"/>
      <c r="OWW78" s="4301"/>
      <c r="OWX78" s="4302"/>
      <c r="OWY78" s="4299"/>
      <c r="OWZ78" s="2602"/>
      <c r="OXA78" s="4287"/>
      <c r="OXB78" s="4303"/>
      <c r="OXC78" s="4304"/>
      <c r="OXD78" s="2603"/>
      <c r="OXE78" s="4305"/>
      <c r="OXF78" s="4306"/>
      <c r="OXG78" s="4305"/>
      <c r="OXH78" s="4306"/>
      <c r="OXI78" s="4299"/>
      <c r="OXJ78" s="4300"/>
      <c r="OXK78" s="4305"/>
      <c r="OXL78" s="4304"/>
      <c r="OXM78" s="4299"/>
      <c r="OXN78" s="4300"/>
      <c r="OXO78" s="4301"/>
      <c r="OXP78" s="4302"/>
      <c r="OXQ78" s="4299"/>
      <c r="OXR78" s="2602"/>
      <c r="OXS78" s="4287"/>
      <c r="OXT78" s="4303"/>
      <c r="OXU78" s="4304"/>
      <c r="OXV78" s="2603"/>
      <c r="OXW78" s="4305"/>
      <c r="OXX78" s="4306"/>
      <c r="OXY78" s="4305"/>
      <c r="OXZ78" s="4306"/>
      <c r="OYA78" s="4299"/>
      <c r="OYB78" s="4300"/>
      <c r="OYC78" s="4305"/>
      <c r="OYD78" s="4304"/>
      <c r="OYE78" s="4299"/>
      <c r="OYF78" s="4300"/>
      <c r="OYG78" s="4301"/>
      <c r="OYH78" s="4302"/>
      <c r="OYI78" s="4299"/>
      <c r="OYJ78" s="2602"/>
      <c r="OYK78" s="4287"/>
      <c r="OYL78" s="4303"/>
      <c r="OYM78" s="4304"/>
      <c r="OYN78" s="2603"/>
      <c r="OYO78" s="4305"/>
      <c r="OYP78" s="4306"/>
      <c r="OYQ78" s="4305"/>
      <c r="OYR78" s="4306"/>
      <c r="OYS78" s="4299"/>
      <c r="OYT78" s="4300"/>
      <c r="OYU78" s="4305"/>
      <c r="OYV78" s="4304"/>
      <c r="OYW78" s="4299"/>
      <c r="OYX78" s="4300"/>
      <c r="OYY78" s="4301"/>
      <c r="OYZ78" s="4302"/>
      <c r="OZA78" s="4299"/>
      <c r="OZB78" s="2602"/>
      <c r="OZC78" s="4287"/>
      <c r="OZD78" s="4303"/>
      <c r="OZE78" s="4304"/>
      <c r="OZF78" s="2603"/>
      <c r="OZG78" s="4305"/>
      <c r="OZH78" s="4306"/>
      <c r="OZI78" s="4305"/>
      <c r="OZJ78" s="4306"/>
      <c r="OZK78" s="4299"/>
      <c r="OZL78" s="4300"/>
      <c r="OZM78" s="4305"/>
      <c r="OZN78" s="4304"/>
      <c r="OZO78" s="4299"/>
      <c r="OZP78" s="4300"/>
      <c r="OZQ78" s="4301"/>
      <c r="OZR78" s="4302"/>
      <c r="OZS78" s="4299"/>
      <c r="OZT78" s="2602"/>
      <c r="OZU78" s="4287"/>
      <c r="OZV78" s="4303"/>
      <c r="OZW78" s="4304"/>
      <c r="OZX78" s="2603"/>
      <c r="OZY78" s="4305"/>
      <c r="OZZ78" s="4306"/>
      <c r="PAA78" s="4305"/>
      <c r="PAB78" s="4306"/>
      <c r="PAC78" s="4299"/>
      <c r="PAD78" s="4300"/>
      <c r="PAE78" s="4305"/>
      <c r="PAF78" s="4304"/>
      <c r="PAG78" s="4299"/>
      <c r="PAH78" s="4300"/>
      <c r="PAI78" s="4301"/>
      <c r="PAJ78" s="4302"/>
      <c r="PAK78" s="4299"/>
      <c r="PAL78" s="2602"/>
      <c r="PAM78" s="4287"/>
      <c r="PAN78" s="4303"/>
      <c r="PAO78" s="4304"/>
      <c r="PAP78" s="2603"/>
      <c r="PAQ78" s="4305"/>
      <c r="PAR78" s="4306"/>
      <c r="PAS78" s="4305"/>
      <c r="PAT78" s="4306"/>
      <c r="PAU78" s="4299"/>
      <c r="PAV78" s="4300"/>
      <c r="PAW78" s="4305"/>
      <c r="PAX78" s="4304"/>
      <c r="PAY78" s="4299"/>
      <c r="PAZ78" s="4300"/>
      <c r="PBA78" s="4301"/>
      <c r="PBB78" s="4302"/>
      <c r="PBC78" s="4299"/>
      <c r="PBD78" s="2602"/>
      <c r="PBE78" s="4287"/>
      <c r="PBF78" s="4303"/>
      <c r="PBG78" s="4304"/>
      <c r="PBH78" s="2603"/>
      <c r="PBI78" s="4305"/>
      <c r="PBJ78" s="4306"/>
      <c r="PBK78" s="4305"/>
      <c r="PBL78" s="4306"/>
      <c r="PBM78" s="4299"/>
      <c r="PBN78" s="4300"/>
      <c r="PBO78" s="4305"/>
      <c r="PBP78" s="4304"/>
      <c r="PBQ78" s="4299"/>
      <c r="PBR78" s="4300"/>
      <c r="PBS78" s="4301"/>
      <c r="PBT78" s="4302"/>
      <c r="PBU78" s="4299"/>
      <c r="PBV78" s="2602"/>
      <c r="PBW78" s="4287"/>
      <c r="PBX78" s="4303"/>
      <c r="PBY78" s="4304"/>
      <c r="PBZ78" s="2603"/>
      <c r="PCA78" s="4305"/>
      <c r="PCB78" s="4306"/>
      <c r="PCC78" s="4305"/>
      <c r="PCD78" s="4306"/>
      <c r="PCE78" s="4299"/>
      <c r="PCF78" s="4300"/>
      <c r="PCG78" s="4305"/>
      <c r="PCH78" s="4304"/>
      <c r="PCI78" s="4299"/>
      <c r="PCJ78" s="4300"/>
      <c r="PCK78" s="4301"/>
      <c r="PCL78" s="4302"/>
      <c r="PCM78" s="4299"/>
      <c r="PCN78" s="2602"/>
      <c r="PCO78" s="4287"/>
      <c r="PCP78" s="4303"/>
      <c r="PCQ78" s="4304"/>
      <c r="PCR78" s="2603"/>
      <c r="PCS78" s="4305"/>
      <c r="PCT78" s="4306"/>
      <c r="PCU78" s="4305"/>
      <c r="PCV78" s="4306"/>
      <c r="PCW78" s="4299"/>
      <c r="PCX78" s="4300"/>
      <c r="PCY78" s="4305"/>
      <c r="PCZ78" s="4304"/>
      <c r="PDA78" s="4299"/>
      <c r="PDB78" s="4300"/>
      <c r="PDC78" s="4301"/>
      <c r="PDD78" s="4302"/>
      <c r="PDE78" s="4299"/>
      <c r="PDF78" s="2602"/>
      <c r="PDG78" s="4287"/>
      <c r="PDH78" s="4303"/>
      <c r="PDI78" s="4304"/>
      <c r="PDJ78" s="2603"/>
      <c r="PDK78" s="4305"/>
      <c r="PDL78" s="4306"/>
      <c r="PDM78" s="4305"/>
      <c r="PDN78" s="4306"/>
      <c r="PDO78" s="4299"/>
      <c r="PDP78" s="4300"/>
      <c r="PDQ78" s="4305"/>
      <c r="PDR78" s="4304"/>
      <c r="PDS78" s="4299"/>
      <c r="PDT78" s="4300"/>
      <c r="PDU78" s="4301"/>
      <c r="PDV78" s="4302"/>
      <c r="PDW78" s="4299"/>
      <c r="PDX78" s="2602"/>
      <c r="PDY78" s="4287"/>
      <c r="PDZ78" s="4303"/>
      <c r="PEA78" s="4304"/>
      <c r="PEB78" s="2603"/>
      <c r="PEC78" s="4305"/>
      <c r="PED78" s="4306"/>
      <c r="PEE78" s="4305"/>
      <c r="PEF78" s="4306"/>
      <c r="PEG78" s="4299"/>
      <c r="PEH78" s="4300"/>
      <c r="PEI78" s="4305"/>
      <c r="PEJ78" s="4304"/>
      <c r="PEK78" s="4299"/>
      <c r="PEL78" s="4300"/>
      <c r="PEM78" s="4301"/>
      <c r="PEN78" s="4302"/>
      <c r="PEO78" s="4299"/>
      <c r="PEP78" s="2602"/>
      <c r="PEQ78" s="4287"/>
      <c r="PER78" s="4303"/>
      <c r="PES78" s="4304"/>
      <c r="PET78" s="2603"/>
      <c r="PEU78" s="4305"/>
      <c r="PEV78" s="4306"/>
      <c r="PEW78" s="4305"/>
      <c r="PEX78" s="4306"/>
      <c r="PEY78" s="4299"/>
      <c r="PEZ78" s="4300"/>
      <c r="PFA78" s="4305"/>
      <c r="PFB78" s="4304"/>
      <c r="PFC78" s="4299"/>
      <c r="PFD78" s="4300"/>
      <c r="PFE78" s="4301"/>
      <c r="PFF78" s="4302"/>
      <c r="PFG78" s="4299"/>
      <c r="PFH78" s="2602"/>
      <c r="PFI78" s="4287"/>
      <c r="PFJ78" s="4303"/>
      <c r="PFK78" s="4304"/>
      <c r="PFL78" s="2603"/>
      <c r="PFM78" s="4305"/>
      <c r="PFN78" s="4306"/>
      <c r="PFO78" s="4305"/>
      <c r="PFP78" s="4306"/>
      <c r="PFQ78" s="4299"/>
      <c r="PFR78" s="4300"/>
      <c r="PFS78" s="4305"/>
      <c r="PFT78" s="4304"/>
      <c r="PFU78" s="4299"/>
      <c r="PFV78" s="4300"/>
      <c r="PFW78" s="4301"/>
      <c r="PFX78" s="4302"/>
      <c r="PFY78" s="4299"/>
      <c r="PFZ78" s="2602"/>
      <c r="PGA78" s="4287"/>
      <c r="PGB78" s="4303"/>
      <c r="PGC78" s="4304"/>
      <c r="PGD78" s="2603"/>
      <c r="PGE78" s="4305"/>
      <c r="PGF78" s="4306"/>
      <c r="PGG78" s="4305"/>
      <c r="PGH78" s="4306"/>
      <c r="PGI78" s="4299"/>
      <c r="PGJ78" s="4300"/>
      <c r="PGK78" s="4305"/>
      <c r="PGL78" s="4304"/>
      <c r="PGM78" s="4299"/>
      <c r="PGN78" s="4300"/>
      <c r="PGO78" s="4301"/>
      <c r="PGP78" s="4302"/>
      <c r="PGQ78" s="4299"/>
      <c r="PGR78" s="2602"/>
      <c r="PGS78" s="4287"/>
      <c r="PGT78" s="4303"/>
      <c r="PGU78" s="4304"/>
      <c r="PGV78" s="2603"/>
      <c r="PGW78" s="4305"/>
      <c r="PGX78" s="4306"/>
      <c r="PGY78" s="4305"/>
      <c r="PGZ78" s="4306"/>
      <c r="PHA78" s="4299"/>
      <c r="PHB78" s="4300"/>
      <c r="PHC78" s="4305"/>
      <c r="PHD78" s="4304"/>
      <c r="PHE78" s="4299"/>
      <c r="PHF78" s="4300"/>
      <c r="PHG78" s="4301"/>
      <c r="PHH78" s="4302"/>
      <c r="PHI78" s="4299"/>
      <c r="PHJ78" s="2602"/>
      <c r="PHK78" s="4287"/>
      <c r="PHL78" s="4303"/>
      <c r="PHM78" s="4304"/>
      <c r="PHN78" s="2603"/>
      <c r="PHO78" s="4305"/>
      <c r="PHP78" s="4306"/>
      <c r="PHQ78" s="4305"/>
      <c r="PHR78" s="4306"/>
      <c r="PHS78" s="4299"/>
      <c r="PHT78" s="4300"/>
      <c r="PHU78" s="4305"/>
      <c r="PHV78" s="4304"/>
      <c r="PHW78" s="4299"/>
      <c r="PHX78" s="4300"/>
      <c r="PHY78" s="4301"/>
      <c r="PHZ78" s="4302"/>
      <c r="PIA78" s="4299"/>
      <c r="PIB78" s="2602"/>
      <c r="PIC78" s="4287"/>
      <c r="PID78" s="4303"/>
      <c r="PIE78" s="4304"/>
      <c r="PIF78" s="2603"/>
      <c r="PIG78" s="4305"/>
      <c r="PIH78" s="4306"/>
      <c r="PII78" s="4305"/>
      <c r="PIJ78" s="4306"/>
      <c r="PIK78" s="4299"/>
      <c r="PIL78" s="4300"/>
      <c r="PIM78" s="4305"/>
      <c r="PIN78" s="4304"/>
      <c r="PIO78" s="4299"/>
      <c r="PIP78" s="4300"/>
      <c r="PIQ78" s="4301"/>
      <c r="PIR78" s="4302"/>
      <c r="PIS78" s="4299"/>
      <c r="PIT78" s="2602"/>
      <c r="PIU78" s="4287"/>
      <c r="PIV78" s="4303"/>
      <c r="PIW78" s="4304"/>
      <c r="PIX78" s="2603"/>
      <c r="PIY78" s="4305"/>
      <c r="PIZ78" s="4306"/>
      <c r="PJA78" s="4305"/>
      <c r="PJB78" s="4306"/>
      <c r="PJC78" s="4299"/>
      <c r="PJD78" s="4300"/>
      <c r="PJE78" s="4305"/>
      <c r="PJF78" s="4304"/>
      <c r="PJG78" s="4299"/>
      <c r="PJH78" s="4300"/>
      <c r="PJI78" s="4301"/>
      <c r="PJJ78" s="4302"/>
      <c r="PJK78" s="4299"/>
      <c r="PJL78" s="2602"/>
      <c r="PJM78" s="4287"/>
      <c r="PJN78" s="4303"/>
      <c r="PJO78" s="4304"/>
      <c r="PJP78" s="2603"/>
      <c r="PJQ78" s="4305"/>
      <c r="PJR78" s="4306"/>
      <c r="PJS78" s="4305"/>
      <c r="PJT78" s="4306"/>
      <c r="PJU78" s="4299"/>
      <c r="PJV78" s="4300"/>
      <c r="PJW78" s="4305"/>
      <c r="PJX78" s="4304"/>
      <c r="PJY78" s="4299"/>
      <c r="PJZ78" s="4300"/>
      <c r="PKA78" s="4301"/>
      <c r="PKB78" s="4302"/>
      <c r="PKC78" s="4299"/>
      <c r="PKD78" s="2602"/>
      <c r="PKE78" s="4287"/>
      <c r="PKF78" s="4303"/>
      <c r="PKG78" s="4304"/>
      <c r="PKH78" s="2603"/>
      <c r="PKI78" s="4305"/>
      <c r="PKJ78" s="4306"/>
      <c r="PKK78" s="4305"/>
      <c r="PKL78" s="4306"/>
      <c r="PKM78" s="4299"/>
      <c r="PKN78" s="4300"/>
      <c r="PKO78" s="4305"/>
      <c r="PKP78" s="4304"/>
      <c r="PKQ78" s="4299"/>
      <c r="PKR78" s="4300"/>
      <c r="PKS78" s="4301"/>
      <c r="PKT78" s="4302"/>
      <c r="PKU78" s="4299"/>
      <c r="PKV78" s="2602"/>
      <c r="PKW78" s="4287"/>
      <c r="PKX78" s="4303"/>
      <c r="PKY78" s="4304"/>
      <c r="PKZ78" s="2603"/>
      <c r="PLA78" s="4305"/>
      <c r="PLB78" s="4306"/>
      <c r="PLC78" s="4305"/>
      <c r="PLD78" s="4306"/>
      <c r="PLE78" s="4299"/>
      <c r="PLF78" s="4300"/>
      <c r="PLG78" s="4305"/>
      <c r="PLH78" s="4304"/>
      <c r="PLI78" s="4299"/>
      <c r="PLJ78" s="4300"/>
      <c r="PLK78" s="4301"/>
      <c r="PLL78" s="4302"/>
      <c r="PLM78" s="4299"/>
      <c r="PLN78" s="2602"/>
      <c r="PLO78" s="4287"/>
      <c r="PLP78" s="4303"/>
      <c r="PLQ78" s="4304"/>
      <c r="PLR78" s="2603"/>
      <c r="PLS78" s="4305"/>
      <c r="PLT78" s="4306"/>
      <c r="PLU78" s="4305"/>
      <c r="PLV78" s="4306"/>
      <c r="PLW78" s="4299"/>
      <c r="PLX78" s="4300"/>
      <c r="PLY78" s="4305"/>
      <c r="PLZ78" s="4304"/>
      <c r="PMA78" s="4299"/>
      <c r="PMB78" s="4300"/>
      <c r="PMC78" s="4301"/>
      <c r="PMD78" s="4302"/>
      <c r="PME78" s="4299"/>
      <c r="PMF78" s="2602"/>
      <c r="PMG78" s="4287"/>
      <c r="PMH78" s="4303"/>
      <c r="PMI78" s="4304"/>
      <c r="PMJ78" s="2603"/>
      <c r="PMK78" s="4305"/>
      <c r="PML78" s="4306"/>
      <c r="PMM78" s="4305"/>
      <c r="PMN78" s="4306"/>
      <c r="PMO78" s="4299"/>
      <c r="PMP78" s="4300"/>
      <c r="PMQ78" s="4305"/>
      <c r="PMR78" s="4304"/>
      <c r="PMS78" s="4299"/>
      <c r="PMT78" s="4300"/>
      <c r="PMU78" s="4301"/>
      <c r="PMV78" s="4302"/>
      <c r="PMW78" s="4299"/>
      <c r="PMX78" s="2602"/>
      <c r="PMY78" s="4287"/>
      <c r="PMZ78" s="4303"/>
      <c r="PNA78" s="4304"/>
      <c r="PNB78" s="2603"/>
      <c r="PNC78" s="4305"/>
      <c r="PND78" s="4306"/>
      <c r="PNE78" s="4305"/>
      <c r="PNF78" s="4306"/>
      <c r="PNG78" s="4299"/>
      <c r="PNH78" s="4300"/>
      <c r="PNI78" s="4305"/>
      <c r="PNJ78" s="4304"/>
      <c r="PNK78" s="4299"/>
      <c r="PNL78" s="4300"/>
      <c r="PNM78" s="4301"/>
      <c r="PNN78" s="4302"/>
      <c r="PNO78" s="4299"/>
      <c r="PNP78" s="2602"/>
      <c r="PNQ78" s="4287"/>
      <c r="PNR78" s="4303"/>
      <c r="PNS78" s="4304"/>
      <c r="PNT78" s="2603"/>
      <c r="PNU78" s="4305"/>
      <c r="PNV78" s="4306"/>
      <c r="PNW78" s="4305"/>
      <c r="PNX78" s="4306"/>
      <c r="PNY78" s="4299"/>
      <c r="PNZ78" s="4300"/>
      <c r="POA78" s="4305"/>
      <c r="POB78" s="4304"/>
      <c r="POC78" s="4299"/>
      <c r="POD78" s="4300"/>
      <c r="POE78" s="4301"/>
      <c r="POF78" s="4302"/>
      <c r="POG78" s="4299"/>
      <c r="POH78" s="2602"/>
      <c r="POI78" s="4287"/>
      <c r="POJ78" s="4303"/>
      <c r="POK78" s="4304"/>
      <c r="POL78" s="2603"/>
      <c r="POM78" s="4305"/>
      <c r="PON78" s="4306"/>
      <c r="POO78" s="4305"/>
      <c r="POP78" s="4306"/>
      <c r="POQ78" s="4299"/>
      <c r="POR78" s="4300"/>
      <c r="POS78" s="4305"/>
      <c r="POT78" s="4304"/>
      <c r="POU78" s="4299"/>
      <c r="POV78" s="4300"/>
      <c r="POW78" s="4301"/>
      <c r="POX78" s="4302"/>
      <c r="POY78" s="4299"/>
      <c r="POZ78" s="2602"/>
      <c r="PPA78" s="4287"/>
      <c r="PPB78" s="4303"/>
      <c r="PPC78" s="4304"/>
      <c r="PPD78" s="2603"/>
      <c r="PPE78" s="4305"/>
      <c r="PPF78" s="4306"/>
      <c r="PPG78" s="4305"/>
      <c r="PPH78" s="4306"/>
      <c r="PPI78" s="4299"/>
      <c r="PPJ78" s="4300"/>
      <c r="PPK78" s="4305"/>
      <c r="PPL78" s="4304"/>
      <c r="PPM78" s="4299"/>
      <c r="PPN78" s="4300"/>
      <c r="PPO78" s="4301"/>
      <c r="PPP78" s="4302"/>
      <c r="PPQ78" s="4299"/>
      <c r="PPR78" s="2602"/>
      <c r="PPS78" s="4287"/>
      <c r="PPT78" s="4303"/>
      <c r="PPU78" s="4304"/>
      <c r="PPV78" s="2603"/>
      <c r="PPW78" s="4305"/>
      <c r="PPX78" s="4306"/>
      <c r="PPY78" s="4305"/>
      <c r="PPZ78" s="4306"/>
      <c r="PQA78" s="4299"/>
      <c r="PQB78" s="4300"/>
      <c r="PQC78" s="4305"/>
      <c r="PQD78" s="4304"/>
      <c r="PQE78" s="4299"/>
      <c r="PQF78" s="4300"/>
      <c r="PQG78" s="4301"/>
      <c r="PQH78" s="4302"/>
      <c r="PQI78" s="4299"/>
      <c r="PQJ78" s="2602"/>
      <c r="PQK78" s="4287"/>
      <c r="PQL78" s="4303"/>
      <c r="PQM78" s="4304"/>
      <c r="PQN78" s="2603"/>
      <c r="PQO78" s="4305"/>
      <c r="PQP78" s="4306"/>
      <c r="PQQ78" s="4305"/>
      <c r="PQR78" s="4306"/>
      <c r="PQS78" s="4299"/>
      <c r="PQT78" s="4300"/>
      <c r="PQU78" s="4305"/>
      <c r="PQV78" s="4304"/>
      <c r="PQW78" s="4299"/>
      <c r="PQX78" s="4300"/>
      <c r="PQY78" s="4301"/>
      <c r="PQZ78" s="4302"/>
      <c r="PRA78" s="4299"/>
      <c r="PRB78" s="2602"/>
      <c r="PRC78" s="4287"/>
      <c r="PRD78" s="4303"/>
      <c r="PRE78" s="4304"/>
      <c r="PRF78" s="2603"/>
      <c r="PRG78" s="4305"/>
      <c r="PRH78" s="4306"/>
      <c r="PRI78" s="4305"/>
      <c r="PRJ78" s="4306"/>
      <c r="PRK78" s="4299"/>
      <c r="PRL78" s="4300"/>
      <c r="PRM78" s="4305"/>
      <c r="PRN78" s="4304"/>
      <c r="PRO78" s="4299"/>
      <c r="PRP78" s="4300"/>
      <c r="PRQ78" s="4301"/>
      <c r="PRR78" s="4302"/>
      <c r="PRS78" s="4299"/>
      <c r="PRT78" s="2602"/>
      <c r="PRU78" s="4287"/>
      <c r="PRV78" s="4303"/>
      <c r="PRW78" s="4304"/>
      <c r="PRX78" s="2603"/>
      <c r="PRY78" s="4305"/>
      <c r="PRZ78" s="4306"/>
      <c r="PSA78" s="4305"/>
      <c r="PSB78" s="4306"/>
      <c r="PSC78" s="4299"/>
      <c r="PSD78" s="4300"/>
      <c r="PSE78" s="4305"/>
      <c r="PSF78" s="4304"/>
      <c r="PSG78" s="4299"/>
      <c r="PSH78" s="4300"/>
      <c r="PSI78" s="4301"/>
      <c r="PSJ78" s="4302"/>
      <c r="PSK78" s="4299"/>
      <c r="PSL78" s="2602"/>
      <c r="PSM78" s="4287"/>
      <c r="PSN78" s="4303"/>
      <c r="PSO78" s="4304"/>
      <c r="PSP78" s="2603"/>
      <c r="PSQ78" s="4305"/>
      <c r="PSR78" s="4306"/>
      <c r="PSS78" s="4305"/>
      <c r="PST78" s="4306"/>
      <c r="PSU78" s="4299"/>
      <c r="PSV78" s="4300"/>
      <c r="PSW78" s="4305"/>
      <c r="PSX78" s="4304"/>
      <c r="PSY78" s="4299"/>
      <c r="PSZ78" s="4300"/>
      <c r="PTA78" s="4301"/>
      <c r="PTB78" s="4302"/>
      <c r="PTC78" s="4299"/>
      <c r="PTD78" s="2602"/>
      <c r="PTE78" s="4287"/>
      <c r="PTF78" s="4303"/>
      <c r="PTG78" s="4304"/>
      <c r="PTH78" s="2603"/>
      <c r="PTI78" s="4305"/>
      <c r="PTJ78" s="4306"/>
      <c r="PTK78" s="4305"/>
      <c r="PTL78" s="4306"/>
      <c r="PTM78" s="4299"/>
      <c r="PTN78" s="4300"/>
      <c r="PTO78" s="4305"/>
      <c r="PTP78" s="4304"/>
      <c r="PTQ78" s="4299"/>
      <c r="PTR78" s="4300"/>
      <c r="PTS78" s="4301"/>
      <c r="PTT78" s="4302"/>
      <c r="PTU78" s="4299"/>
      <c r="PTV78" s="2602"/>
      <c r="PTW78" s="4287"/>
      <c r="PTX78" s="4303"/>
      <c r="PTY78" s="4304"/>
      <c r="PTZ78" s="2603"/>
      <c r="PUA78" s="4305"/>
      <c r="PUB78" s="4306"/>
      <c r="PUC78" s="4305"/>
      <c r="PUD78" s="4306"/>
      <c r="PUE78" s="4299"/>
      <c r="PUF78" s="4300"/>
      <c r="PUG78" s="4305"/>
      <c r="PUH78" s="4304"/>
      <c r="PUI78" s="4299"/>
      <c r="PUJ78" s="4300"/>
      <c r="PUK78" s="4301"/>
      <c r="PUL78" s="4302"/>
      <c r="PUM78" s="4299"/>
      <c r="PUN78" s="2602"/>
      <c r="PUO78" s="4287"/>
      <c r="PUP78" s="4303"/>
      <c r="PUQ78" s="4304"/>
      <c r="PUR78" s="2603"/>
      <c r="PUS78" s="4305"/>
      <c r="PUT78" s="4306"/>
      <c r="PUU78" s="4305"/>
      <c r="PUV78" s="4306"/>
      <c r="PUW78" s="4299"/>
      <c r="PUX78" s="4300"/>
      <c r="PUY78" s="4305"/>
      <c r="PUZ78" s="4304"/>
      <c r="PVA78" s="4299"/>
      <c r="PVB78" s="4300"/>
      <c r="PVC78" s="4301"/>
      <c r="PVD78" s="4302"/>
      <c r="PVE78" s="4299"/>
      <c r="PVF78" s="2602"/>
      <c r="PVG78" s="4287"/>
      <c r="PVH78" s="4303"/>
      <c r="PVI78" s="4304"/>
      <c r="PVJ78" s="2603"/>
      <c r="PVK78" s="4305"/>
      <c r="PVL78" s="4306"/>
      <c r="PVM78" s="4305"/>
      <c r="PVN78" s="4306"/>
      <c r="PVO78" s="4299"/>
      <c r="PVP78" s="4300"/>
      <c r="PVQ78" s="4305"/>
      <c r="PVR78" s="4304"/>
      <c r="PVS78" s="4299"/>
      <c r="PVT78" s="4300"/>
      <c r="PVU78" s="4301"/>
      <c r="PVV78" s="4302"/>
      <c r="PVW78" s="4299"/>
      <c r="PVX78" s="2602"/>
      <c r="PVY78" s="4287"/>
      <c r="PVZ78" s="4303"/>
      <c r="PWA78" s="4304"/>
      <c r="PWB78" s="2603"/>
      <c r="PWC78" s="4305"/>
      <c r="PWD78" s="4306"/>
      <c r="PWE78" s="4305"/>
      <c r="PWF78" s="4306"/>
      <c r="PWG78" s="4299"/>
      <c r="PWH78" s="4300"/>
      <c r="PWI78" s="4305"/>
      <c r="PWJ78" s="4304"/>
      <c r="PWK78" s="4299"/>
      <c r="PWL78" s="4300"/>
      <c r="PWM78" s="4301"/>
      <c r="PWN78" s="4302"/>
      <c r="PWO78" s="4299"/>
      <c r="PWP78" s="2602"/>
      <c r="PWQ78" s="4287"/>
      <c r="PWR78" s="4303"/>
      <c r="PWS78" s="4304"/>
      <c r="PWT78" s="2603"/>
      <c r="PWU78" s="4305"/>
      <c r="PWV78" s="4306"/>
      <c r="PWW78" s="4305"/>
      <c r="PWX78" s="4306"/>
      <c r="PWY78" s="4299"/>
      <c r="PWZ78" s="4300"/>
      <c r="PXA78" s="4305"/>
      <c r="PXB78" s="4304"/>
      <c r="PXC78" s="4299"/>
      <c r="PXD78" s="4300"/>
      <c r="PXE78" s="4301"/>
      <c r="PXF78" s="4302"/>
      <c r="PXG78" s="4299"/>
      <c r="PXH78" s="2602"/>
      <c r="PXI78" s="4287"/>
      <c r="PXJ78" s="4303"/>
      <c r="PXK78" s="4304"/>
      <c r="PXL78" s="2603"/>
      <c r="PXM78" s="4305"/>
      <c r="PXN78" s="4306"/>
      <c r="PXO78" s="4305"/>
      <c r="PXP78" s="4306"/>
      <c r="PXQ78" s="4299"/>
      <c r="PXR78" s="4300"/>
      <c r="PXS78" s="4305"/>
      <c r="PXT78" s="4304"/>
      <c r="PXU78" s="4299"/>
      <c r="PXV78" s="4300"/>
      <c r="PXW78" s="4301"/>
      <c r="PXX78" s="4302"/>
      <c r="PXY78" s="4299"/>
      <c r="PXZ78" s="2602"/>
      <c r="PYA78" s="4287"/>
      <c r="PYB78" s="4303"/>
      <c r="PYC78" s="4304"/>
      <c r="PYD78" s="2603"/>
      <c r="PYE78" s="4305"/>
      <c r="PYF78" s="4306"/>
      <c r="PYG78" s="4305"/>
      <c r="PYH78" s="4306"/>
      <c r="PYI78" s="4299"/>
      <c r="PYJ78" s="4300"/>
      <c r="PYK78" s="4305"/>
      <c r="PYL78" s="4304"/>
      <c r="PYM78" s="4299"/>
      <c r="PYN78" s="4300"/>
      <c r="PYO78" s="4301"/>
      <c r="PYP78" s="4302"/>
      <c r="PYQ78" s="4299"/>
      <c r="PYR78" s="2602"/>
      <c r="PYS78" s="4287"/>
      <c r="PYT78" s="4303"/>
      <c r="PYU78" s="4304"/>
      <c r="PYV78" s="2603"/>
      <c r="PYW78" s="4305"/>
      <c r="PYX78" s="4306"/>
      <c r="PYY78" s="4305"/>
      <c r="PYZ78" s="4306"/>
      <c r="PZA78" s="4299"/>
      <c r="PZB78" s="4300"/>
      <c r="PZC78" s="4305"/>
      <c r="PZD78" s="4304"/>
      <c r="PZE78" s="4299"/>
      <c r="PZF78" s="4300"/>
      <c r="PZG78" s="4301"/>
      <c r="PZH78" s="4302"/>
      <c r="PZI78" s="4299"/>
      <c r="PZJ78" s="2602"/>
      <c r="PZK78" s="4287"/>
      <c r="PZL78" s="4303"/>
      <c r="PZM78" s="4304"/>
      <c r="PZN78" s="2603"/>
      <c r="PZO78" s="4305"/>
      <c r="PZP78" s="4306"/>
      <c r="PZQ78" s="4305"/>
      <c r="PZR78" s="4306"/>
      <c r="PZS78" s="4299"/>
      <c r="PZT78" s="4300"/>
      <c r="PZU78" s="4305"/>
      <c r="PZV78" s="4304"/>
      <c r="PZW78" s="4299"/>
      <c r="PZX78" s="4300"/>
      <c r="PZY78" s="4301"/>
      <c r="PZZ78" s="4302"/>
      <c r="QAA78" s="4299"/>
      <c r="QAB78" s="2602"/>
      <c r="QAC78" s="4287"/>
      <c r="QAD78" s="4303"/>
      <c r="QAE78" s="4304"/>
      <c r="QAF78" s="2603"/>
      <c r="QAG78" s="4305"/>
      <c r="QAH78" s="4306"/>
      <c r="QAI78" s="4305"/>
      <c r="QAJ78" s="4306"/>
      <c r="QAK78" s="4299"/>
      <c r="QAL78" s="4300"/>
      <c r="QAM78" s="4305"/>
      <c r="QAN78" s="4304"/>
      <c r="QAO78" s="4299"/>
      <c r="QAP78" s="4300"/>
      <c r="QAQ78" s="4301"/>
      <c r="QAR78" s="4302"/>
      <c r="QAS78" s="4299"/>
      <c r="QAT78" s="2602"/>
      <c r="QAU78" s="4287"/>
      <c r="QAV78" s="4303"/>
      <c r="QAW78" s="4304"/>
      <c r="QAX78" s="2603"/>
      <c r="QAY78" s="4305"/>
      <c r="QAZ78" s="4306"/>
      <c r="QBA78" s="4305"/>
      <c r="QBB78" s="4306"/>
      <c r="QBC78" s="4299"/>
      <c r="QBD78" s="4300"/>
      <c r="QBE78" s="4305"/>
      <c r="QBF78" s="4304"/>
      <c r="QBG78" s="4299"/>
      <c r="QBH78" s="4300"/>
      <c r="QBI78" s="4301"/>
      <c r="QBJ78" s="4302"/>
      <c r="QBK78" s="4299"/>
      <c r="QBL78" s="2602"/>
      <c r="QBM78" s="4287"/>
      <c r="QBN78" s="4303"/>
      <c r="QBO78" s="4304"/>
      <c r="QBP78" s="2603"/>
      <c r="QBQ78" s="4305"/>
      <c r="QBR78" s="4306"/>
      <c r="QBS78" s="4305"/>
      <c r="QBT78" s="4306"/>
      <c r="QBU78" s="4299"/>
      <c r="QBV78" s="4300"/>
      <c r="QBW78" s="4305"/>
      <c r="QBX78" s="4304"/>
      <c r="QBY78" s="4299"/>
      <c r="QBZ78" s="4300"/>
      <c r="QCA78" s="4301"/>
      <c r="QCB78" s="4302"/>
      <c r="QCC78" s="4299"/>
      <c r="QCD78" s="2602"/>
      <c r="QCE78" s="4287"/>
      <c r="QCF78" s="4303"/>
      <c r="QCG78" s="4304"/>
      <c r="QCH78" s="2603"/>
      <c r="QCI78" s="4305"/>
      <c r="QCJ78" s="4306"/>
      <c r="QCK78" s="4305"/>
      <c r="QCL78" s="4306"/>
      <c r="QCM78" s="4299"/>
      <c r="QCN78" s="4300"/>
      <c r="QCO78" s="4305"/>
      <c r="QCP78" s="4304"/>
      <c r="QCQ78" s="4299"/>
      <c r="QCR78" s="4300"/>
      <c r="QCS78" s="4301"/>
      <c r="QCT78" s="4302"/>
      <c r="QCU78" s="4299"/>
      <c r="QCV78" s="2602"/>
      <c r="QCW78" s="4287"/>
      <c r="QCX78" s="4303"/>
      <c r="QCY78" s="4304"/>
      <c r="QCZ78" s="2603"/>
      <c r="QDA78" s="4305"/>
      <c r="QDB78" s="4306"/>
      <c r="QDC78" s="4305"/>
      <c r="QDD78" s="4306"/>
      <c r="QDE78" s="4299"/>
      <c r="QDF78" s="4300"/>
      <c r="QDG78" s="4305"/>
      <c r="QDH78" s="4304"/>
      <c r="QDI78" s="4299"/>
      <c r="QDJ78" s="4300"/>
      <c r="QDK78" s="4301"/>
      <c r="QDL78" s="4302"/>
      <c r="QDM78" s="4299"/>
      <c r="QDN78" s="2602"/>
      <c r="QDO78" s="4287"/>
      <c r="QDP78" s="4303"/>
      <c r="QDQ78" s="4304"/>
      <c r="QDR78" s="2603"/>
      <c r="QDS78" s="4305"/>
      <c r="QDT78" s="4306"/>
      <c r="QDU78" s="4305"/>
      <c r="QDV78" s="4306"/>
      <c r="QDW78" s="4299"/>
      <c r="QDX78" s="4300"/>
      <c r="QDY78" s="4305"/>
      <c r="QDZ78" s="4304"/>
      <c r="QEA78" s="4299"/>
      <c r="QEB78" s="4300"/>
      <c r="QEC78" s="4301"/>
      <c r="QED78" s="4302"/>
      <c r="QEE78" s="4299"/>
      <c r="QEF78" s="2602"/>
      <c r="QEG78" s="4287"/>
      <c r="QEH78" s="4303"/>
      <c r="QEI78" s="4304"/>
      <c r="QEJ78" s="2603"/>
      <c r="QEK78" s="4305"/>
      <c r="QEL78" s="4306"/>
      <c r="QEM78" s="4305"/>
      <c r="QEN78" s="4306"/>
      <c r="QEO78" s="4299"/>
      <c r="QEP78" s="4300"/>
      <c r="QEQ78" s="4305"/>
      <c r="QER78" s="4304"/>
      <c r="QES78" s="4299"/>
      <c r="QET78" s="4300"/>
      <c r="QEU78" s="4301"/>
      <c r="QEV78" s="4302"/>
      <c r="QEW78" s="4299"/>
      <c r="QEX78" s="2602"/>
      <c r="QEY78" s="4287"/>
      <c r="QEZ78" s="4303"/>
      <c r="QFA78" s="4304"/>
      <c r="QFB78" s="2603"/>
      <c r="QFC78" s="4305"/>
      <c r="QFD78" s="4306"/>
      <c r="QFE78" s="4305"/>
      <c r="QFF78" s="4306"/>
      <c r="QFG78" s="4299"/>
      <c r="QFH78" s="4300"/>
      <c r="QFI78" s="4305"/>
      <c r="QFJ78" s="4304"/>
      <c r="QFK78" s="4299"/>
      <c r="QFL78" s="4300"/>
      <c r="QFM78" s="4301"/>
      <c r="QFN78" s="4302"/>
      <c r="QFO78" s="4299"/>
      <c r="QFP78" s="2602"/>
      <c r="QFQ78" s="4287"/>
      <c r="QFR78" s="4303"/>
      <c r="QFS78" s="4304"/>
      <c r="QFT78" s="2603"/>
      <c r="QFU78" s="4305"/>
      <c r="QFV78" s="4306"/>
      <c r="QFW78" s="4305"/>
      <c r="QFX78" s="4306"/>
      <c r="QFY78" s="4299"/>
      <c r="QFZ78" s="4300"/>
      <c r="QGA78" s="4305"/>
      <c r="QGB78" s="4304"/>
      <c r="QGC78" s="4299"/>
      <c r="QGD78" s="4300"/>
      <c r="QGE78" s="4301"/>
      <c r="QGF78" s="4302"/>
      <c r="QGG78" s="4299"/>
      <c r="QGH78" s="2602"/>
      <c r="QGI78" s="4287"/>
      <c r="QGJ78" s="4303"/>
      <c r="QGK78" s="4304"/>
      <c r="QGL78" s="2603"/>
      <c r="QGM78" s="4305"/>
      <c r="QGN78" s="4306"/>
      <c r="QGO78" s="4305"/>
      <c r="QGP78" s="4306"/>
      <c r="QGQ78" s="4299"/>
      <c r="QGR78" s="4300"/>
      <c r="QGS78" s="4305"/>
      <c r="QGT78" s="4304"/>
      <c r="QGU78" s="4299"/>
      <c r="QGV78" s="4300"/>
      <c r="QGW78" s="4301"/>
      <c r="QGX78" s="4302"/>
      <c r="QGY78" s="4299"/>
      <c r="QGZ78" s="2602"/>
      <c r="QHA78" s="4287"/>
      <c r="QHB78" s="4303"/>
      <c r="QHC78" s="4304"/>
      <c r="QHD78" s="2603"/>
      <c r="QHE78" s="4305"/>
      <c r="QHF78" s="4306"/>
      <c r="QHG78" s="4305"/>
      <c r="QHH78" s="4306"/>
      <c r="QHI78" s="4299"/>
      <c r="QHJ78" s="4300"/>
      <c r="QHK78" s="4305"/>
      <c r="QHL78" s="4304"/>
      <c r="QHM78" s="4299"/>
      <c r="QHN78" s="4300"/>
      <c r="QHO78" s="4301"/>
      <c r="QHP78" s="4302"/>
      <c r="QHQ78" s="4299"/>
      <c r="QHR78" s="2602"/>
      <c r="QHS78" s="4287"/>
      <c r="QHT78" s="4303"/>
      <c r="QHU78" s="4304"/>
      <c r="QHV78" s="2603"/>
      <c r="QHW78" s="4305"/>
      <c r="QHX78" s="4306"/>
      <c r="QHY78" s="4305"/>
      <c r="QHZ78" s="4306"/>
      <c r="QIA78" s="4299"/>
      <c r="QIB78" s="4300"/>
      <c r="QIC78" s="4305"/>
      <c r="QID78" s="4304"/>
      <c r="QIE78" s="4299"/>
      <c r="QIF78" s="4300"/>
      <c r="QIG78" s="4301"/>
      <c r="QIH78" s="4302"/>
      <c r="QII78" s="4299"/>
      <c r="QIJ78" s="2602"/>
      <c r="QIK78" s="4287"/>
      <c r="QIL78" s="4303"/>
      <c r="QIM78" s="4304"/>
      <c r="QIN78" s="2603"/>
      <c r="QIO78" s="4305"/>
      <c r="QIP78" s="4306"/>
      <c r="QIQ78" s="4305"/>
      <c r="QIR78" s="4306"/>
      <c r="QIS78" s="4299"/>
      <c r="QIT78" s="4300"/>
      <c r="QIU78" s="4305"/>
      <c r="QIV78" s="4304"/>
      <c r="QIW78" s="4299"/>
      <c r="QIX78" s="4300"/>
      <c r="QIY78" s="4301"/>
      <c r="QIZ78" s="4302"/>
      <c r="QJA78" s="4299"/>
      <c r="QJB78" s="2602"/>
      <c r="QJC78" s="4287"/>
      <c r="QJD78" s="4303"/>
      <c r="QJE78" s="4304"/>
      <c r="QJF78" s="2603"/>
      <c r="QJG78" s="4305"/>
      <c r="QJH78" s="4306"/>
      <c r="QJI78" s="4305"/>
      <c r="QJJ78" s="4306"/>
      <c r="QJK78" s="4299"/>
      <c r="QJL78" s="4300"/>
      <c r="QJM78" s="4305"/>
      <c r="QJN78" s="4304"/>
      <c r="QJO78" s="4299"/>
      <c r="QJP78" s="4300"/>
      <c r="QJQ78" s="4301"/>
      <c r="QJR78" s="4302"/>
      <c r="QJS78" s="4299"/>
      <c r="QJT78" s="2602"/>
      <c r="QJU78" s="4287"/>
      <c r="QJV78" s="4303"/>
      <c r="QJW78" s="4304"/>
      <c r="QJX78" s="2603"/>
      <c r="QJY78" s="4305"/>
      <c r="QJZ78" s="4306"/>
      <c r="QKA78" s="4305"/>
      <c r="QKB78" s="4306"/>
      <c r="QKC78" s="4299"/>
      <c r="QKD78" s="4300"/>
      <c r="QKE78" s="4305"/>
      <c r="QKF78" s="4304"/>
      <c r="QKG78" s="4299"/>
      <c r="QKH78" s="4300"/>
      <c r="QKI78" s="4301"/>
      <c r="QKJ78" s="4302"/>
      <c r="QKK78" s="4299"/>
      <c r="QKL78" s="2602"/>
      <c r="QKM78" s="4287"/>
      <c r="QKN78" s="4303"/>
      <c r="QKO78" s="4304"/>
      <c r="QKP78" s="2603"/>
      <c r="QKQ78" s="4305"/>
      <c r="QKR78" s="4306"/>
      <c r="QKS78" s="4305"/>
      <c r="QKT78" s="4306"/>
      <c r="QKU78" s="4299"/>
      <c r="QKV78" s="4300"/>
      <c r="QKW78" s="4305"/>
      <c r="QKX78" s="4304"/>
      <c r="QKY78" s="4299"/>
      <c r="QKZ78" s="4300"/>
      <c r="QLA78" s="4301"/>
      <c r="QLB78" s="4302"/>
      <c r="QLC78" s="4299"/>
      <c r="QLD78" s="2602"/>
      <c r="QLE78" s="4287"/>
      <c r="QLF78" s="4303"/>
      <c r="QLG78" s="4304"/>
      <c r="QLH78" s="2603"/>
      <c r="QLI78" s="4305"/>
      <c r="QLJ78" s="4306"/>
      <c r="QLK78" s="4305"/>
      <c r="QLL78" s="4306"/>
      <c r="QLM78" s="4299"/>
      <c r="QLN78" s="4300"/>
      <c r="QLO78" s="4305"/>
      <c r="QLP78" s="4304"/>
      <c r="QLQ78" s="4299"/>
      <c r="QLR78" s="4300"/>
      <c r="QLS78" s="4301"/>
      <c r="QLT78" s="4302"/>
      <c r="QLU78" s="4299"/>
      <c r="QLV78" s="2602"/>
      <c r="QLW78" s="4287"/>
      <c r="QLX78" s="4303"/>
      <c r="QLY78" s="4304"/>
      <c r="QLZ78" s="2603"/>
      <c r="QMA78" s="4305"/>
      <c r="QMB78" s="4306"/>
      <c r="QMC78" s="4305"/>
      <c r="QMD78" s="4306"/>
      <c r="QME78" s="4299"/>
      <c r="QMF78" s="4300"/>
      <c r="QMG78" s="4305"/>
      <c r="QMH78" s="4304"/>
      <c r="QMI78" s="4299"/>
      <c r="QMJ78" s="4300"/>
      <c r="QMK78" s="4301"/>
      <c r="QML78" s="4302"/>
      <c r="QMM78" s="4299"/>
      <c r="QMN78" s="2602"/>
      <c r="QMO78" s="4287"/>
      <c r="QMP78" s="4303"/>
      <c r="QMQ78" s="4304"/>
      <c r="QMR78" s="2603"/>
      <c r="QMS78" s="4305"/>
      <c r="QMT78" s="4306"/>
      <c r="QMU78" s="4305"/>
      <c r="QMV78" s="4306"/>
      <c r="QMW78" s="4299"/>
      <c r="QMX78" s="4300"/>
      <c r="QMY78" s="4305"/>
      <c r="QMZ78" s="4304"/>
      <c r="QNA78" s="4299"/>
      <c r="QNB78" s="4300"/>
      <c r="QNC78" s="4301"/>
      <c r="QND78" s="4302"/>
      <c r="QNE78" s="4299"/>
      <c r="QNF78" s="2602"/>
      <c r="QNG78" s="4287"/>
      <c r="QNH78" s="4303"/>
      <c r="QNI78" s="4304"/>
      <c r="QNJ78" s="2603"/>
      <c r="QNK78" s="4305"/>
      <c r="QNL78" s="4306"/>
      <c r="QNM78" s="4305"/>
      <c r="QNN78" s="4306"/>
      <c r="QNO78" s="4299"/>
      <c r="QNP78" s="4300"/>
      <c r="QNQ78" s="4305"/>
      <c r="QNR78" s="4304"/>
      <c r="QNS78" s="4299"/>
      <c r="QNT78" s="4300"/>
      <c r="QNU78" s="4301"/>
      <c r="QNV78" s="4302"/>
      <c r="QNW78" s="4299"/>
      <c r="QNX78" s="2602"/>
      <c r="QNY78" s="4287"/>
      <c r="QNZ78" s="4303"/>
      <c r="QOA78" s="4304"/>
      <c r="QOB78" s="2603"/>
      <c r="QOC78" s="4305"/>
      <c r="QOD78" s="4306"/>
      <c r="QOE78" s="4305"/>
      <c r="QOF78" s="4306"/>
      <c r="QOG78" s="4299"/>
      <c r="QOH78" s="4300"/>
      <c r="QOI78" s="4305"/>
      <c r="QOJ78" s="4304"/>
      <c r="QOK78" s="4299"/>
      <c r="QOL78" s="4300"/>
      <c r="QOM78" s="4301"/>
      <c r="QON78" s="4302"/>
      <c r="QOO78" s="4299"/>
      <c r="QOP78" s="2602"/>
      <c r="QOQ78" s="4287"/>
      <c r="QOR78" s="4303"/>
      <c r="QOS78" s="4304"/>
      <c r="QOT78" s="2603"/>
      <c r="QOU78" s="4305"/>
      <c r="QOV78" s="4306"/>
      <c r="QOW78" s="4305"/>
      <c r="QOX78" s="4306"/>
      <c r="QOY78" s="4299"/>
      <c r="QOZ78" s="4300"/>
      <c r="QPA78" s="4305"/>
      <c r="QPB78" s="4304"/>
      <c r="QPC78" s="4299"/>
      <c r="QPD78" s="4300"/>
      <c r="QPE78" s="4301"/>
      <c r="QPF78" s="4302"/>
      <c r="QPG78" s="4299"/>
      <c r="QPH78" s="2602"/>
      <c r="QPI78" s="4287"/>
      <c r="QPJ78" s="4303"/>
      <c r="QPK78" s="4304"/>
      <c r="QPL78" s="2603"/>
      <c r="QPM78" s="4305"/>
      <c r="QPN78" s="4306"/>
      <c r="QPO78" s="4305"/>
      <c r="QPP78" s="4306"/>
      <c r="QPQ78" s="4299"/>
      <c r="QPR78" s="4300"/>
      <c r="QPS78" s="4305"/>
      <c r="QPT78" s="4304"/>
      <c r="QPU78" s="4299"/>
      <c r="QPV78" s="4300"/>
      <c r="QPW78" s="4301"/>
      <c r="QPX78" s="4302"/>
      <c r="QPY78" s="4299"/>
      <c r="QPZ78" s="2602"/>
      <c r="QQA78" s="4287"/>
      <c r="QQB78" s="4303"/>
      <c r="QQC78" s="4304"/>
      <c r="QQD78" s="2603"/>
      <c r="QQE78" s="4305"/>
      <c r="QQF78" s="4306"/>
      <c r="QQG78" s="4305"/>
      <c r="QQH78" s="4306"/>
      <c r="QQI78" s="4299"/>
      <c r="QQJ78" s="4300"/>
      <c r="QQK78" s="4305"/>
      <c r="QQL78" s="4304"/>
      <c r="QQM78" s="4299"/>
      <c r="QQN78" s="4300"/>
      <c r="QQO78" s="4301"/>
      <c r="QQP78" s="4302"/>
      <c r="QQQ78" s="4299"/>
      <c r="QQR78" s="2602"/>
      <c r="QQS78" s="4287"/>
      <c r="QQT78" s="4303"/>
      <c r="QQU78" s="4304"/>
      <c r="QQV78" s="2603"/>
      <c r="QQW78" s="4305"/>
      <c r="QQX78" s="4306"/>
      <c r="QQY78" s="4305"/>
      <c r="QQZ78" s="4306"/>
      <c r="QRA78" s="4299"/>
      <c r="QRB78" s="4300"/>
      <c r="QRC78" s="4305"/>
      <c r="QRD78" s="4304"/>
      <c r="QRE78" s="4299"/>
      <c r="QRF78" s="4300"/>
      <c r="QRG78" s="4301"/>
      <c r="QRH78" s="4302"/>
      <c r="QRI78" s="4299"/>
      <c r="QRJ78" s="2602"/>
      <c r="QRK78" s="4287"/>
      <c r="QRL78" s="4303"/>
      <c r="QRM78" s="4304"/>
      <c r="QRN78" s="2603"/>
      <c r="QRO78" s="4305"/>
      <c r="QRP78" s="4306"/>
      <c r="QRQ78" s="4305"/>
      <c r="QRR78" s="4306"/>
      <c r="QRS78" s="4299"/>
      <c r="QRT78" s="4300"/>
      <c r="QRU78" s="4305"/>
      <c r="QRV78" s="4304"/>
      <c r="QRW78" s="4299"/>
      <c r="QRX78" s="4300"/>
      <c r="QRY78" s="4301"/>
      <c r="QRZ78" s="4302"/>
      <c r="QSA78" s="4299"/>
      <c r="QSB78" s="2602"/>
      <c r="QSC78" s="4287"/>
      <c r="QSD78" s="4303"/>
      <c r="QSE78" s="4304"/>
      <c r="QSF78" s="2603"/>
      <c r="QSG78" s="4305"/>
      <c r="QSH78" s="4306"/>
      <c r="QSI78" s="4305"/>
      <c r="QSJ78" s="4306"/>
      <c r="QSK78" s="4299"/>
      <c r="QSL78" s="4300"/>
      <c r="QSM78" s="4305"/>
      <c r="QSN78" s="4304"/>
      <c r="QSO78" s="4299"/>
      <c r="QSP78" s="4300"/>
      <c r="QSQ78" s="4301"/>
      <c r="QSR78" s="4302"/>
      <c r="QSS78" s="4299"/>
      <c r="QST78" s="2602"/>
      <c r="QSU78" s="4287"/>
      <c r="QSV78" s="4303"/>
      <c r="QSW78" s="4304"/>
      <c r="QSX78" s="2603"/>
      <c r="QSY78" s="4305"/>
      <c r="QSZ78" s="4306"/>
      <c r="QTA78" s="4305"/>
      <c r="QTB78" s="4306"/>
      <c r="QTC78" s="4299"/>
      <c r="QTD78" s="4300"/>
      <c r="QTE78" s="4305"/>
      <c r="QTF78" s="4304"/>
      <c r="QTG78" s="4299"/>
      <c r="QTH78" s="4300"/>
      <c r="QTI78" s="4301"/>
      <c r="QTJ78" s="4302"/>
      <c r="QTK78" s="4299"/>
      <c r="QTL78" s="2602"/>
      <c r="QTM78" s="4287"/>
      <c r="QTN78" s="4303"/>
      <c r="QTO78" s="4304"/>
      <c r="QTP78" s="2603"/>
      <c r="QTQ78" s="4305"/>
      <c r="QTR78" s="4306"/>
      <c r="QTS78" s="4305"/>
      <c r="QTT78" s="4306"/>
      <c r="QTU78" s="4299"/>
      <c r="QTV78" s="4300"/>
      <c r="QTW78" s="4305"/>
      <c r="QTX78" s="4304"/>
      <c r="QTY78" s="4299"/>
      <c r="QTZ78" s="4300"/>
      <c r="QUA78" s="4301"/>
      <c r="QUB78" s="4302"/>
      <c r="QUC78" s="4299"/>
      <c r="QUD78" s="2602"/>
      <c r="QUE78" s="4287"/>
      <c r="QUF78" s="4303"/>
      <c r="QUG78" s="4304"/>
      <c r="QUH78" s="2603"/>
      <c r="QUI78" s="4305"/>
      <c r="QUJ78" s="4306"/>
      <c r="QUK78" s="4305"/>
      <c r="QUL78" s="4306"/>
      <c r="QUM78" s="4299"/>
      <c r="QUN78" s="4300"/>
      <c r="QUO78" s="4305"/>
      <c r="QUP78" s="4304"/>
      <c r="QUQ78" s="4299"/>
      <c r="QUR78" s="4300"/>
      <c r="QUS78" s="4301"/>
      <c r="QUT78" s="4302"/>
      <c r="QUU78" s="4299"/>
      <c r="QUV78" s="2602"/>
      <c r="QUW78" s="4287"/>
      <c r="QUX78" s="4303"/>
      <c r="QUY78" s="4304"/>
      <c r="QUZ78" s="2603"/>
      <c r="QVA78" s="4305"/>
      <c r="QVB78" s="4306"/>
      <c r="QVC78" s="4305"/>
      <c r="QVD78" s="4306"/>
      <c r="QVE78" s="4299"/>
      <c r="QVF78" s="4300"/>
      <c r="QVG78" s="4305"/>
      <c r="QVH78" s="4304"/>
      <c r="QVI78" s="4299"/>
      <c r="QVJ78" s="4300"/>
      <c r="QVK78" s="4301"/>
      <c r="QVL78" s="4302"/>
      <c r="QVM78" s="4299"/>
      <c r="QVN78" s="2602"/>
      <c r="QVO78" s="4287"/>
      <c r="QVP78" s="4303"/>
      <c r="QVQ78" s="4304"/>
      <c r="QVR78" s="2603"/>
      <c r="QVS78" s="4305"/>
      <c r="QVT78" s="4306"/>
      <c r="QVU78" s="4305"/>
      <c r="QVV78" s="4306"/>
      <c r="QVW78" s="4299"/>
      <c r="QVX78" s="4300"/>
      <c r="QVY78" s="4305"/>
      <c r="QVZ78" s="4304"/>
      <c r="QWA78" s="4299"/>
      <c r="QWB78" s="4300"/>
      <c r="QWC78" s="4301"/>
      <c r="QWD78" s="4302"/>
      <c r="QWE78" s="4299"/>
      <c r="QWF78" s="2602"/>
      <c r="QWG78" s="4287"/>
      <c r="QWH78" s="4303"/>
      <c r="QWI78" s="4304"/>
      <c r="QWJ78" s="2603"/>
      <c r="QWK78" s="4305"/>
      <c r="QWL78" s="4306"/>
      <c r="QWM78" s="4305"/>
      <c r="QWN78" s="4306"/>
      <c r="QWO78" s="4299"/>
      <c r="QWP78" s="4300"/>
      <c r="QWQ78" s="4305"/>
      <c r="QWR78" s="4304"/>
      <c r="QWS78" s="4299"/>
      <c r="QWT78" s="4300"/>
      <c r="QWU78" s="4301"/>
      <c r="QWV78" s="4302"/>
      <c r="QWW78" s="4299"/>
      <c r="QWX78" s="2602"/>
      <c r="QWY78" s="4287"/>
      <c r="QWZ78" s="4303"/>
      <c r="QXA78" s="4304"/>
      <c r="QXB78" s="2603"/>
      <c r="QXC78" s="4305"/>
      <c r="QXD78" s="4306"/>
      <c r="QXE78" s="4305"/>
      <c r="QXF78" s="4306"/>
      <c r="QXG78" s="4299"/>
      <c r="QXH78" s="4300"/>
      <c r="QXI78" s="4305"/>
      <c r="QXJ78" s="4304"/>
      <c r="QXK78" s="4299"/>
      <c r="QXL78" s="4300"/>
      <c r="QXM78" s="4301"/>
      <c r="QXN78" s="4302"/>
      <c r="QXO78" s="4299"/>
      <c r="QXP78" s="2602"/>
      <c r="QXQ78" s="4287"/>
      <c r="QXR78" s="4303"/>
      <c r="QXS78" s="4304"/>
      <c r="QXT78" s="2603"/>
      <c r="QXU78" s="4305"/>
      <c r="QXV78" s="4306"/>
      <c r="QXW78" s="4305"/>
      <c r="QXX78" s="4306"/>
      <c r="QXY78" s="4299"/>
      <c r="QXZ78" s="4300"/>
      <c r="QYA78" s="4305"/>
      <c r="QYB78" s="4304"/>
      <c r="QYC78" s="4299"/>
      <c r="QYD78" s="4300"/>
      <c r="QYE78" s="4301"/>
      <c r="QYF78" s="4302"/>
      <c r="QYG78" s="4299"/>
      <c r="QYH78" s="2602"/>
      <c r="QYI78" s="4287"/>
      <c r="QYJ78" s="4303"/>
      <c r="QYK78" s="4304"/>
      <c r="QYL78" s="2603"/>
      <c r="QYM78" s="4305"/>
      <c r="QYN78" s="4306"/>
      <c r="QYO78" s="4305"/>
      <c r="QYP78" s="4306"/>
      <c r="QYQ78" s="4299"/>
      <c r="QYR78" s="4300"/>
      <c r="QYS78" s="4305"/>
      <c r="QYT78" s="4304"/>
      <c r="QYU78" s="4299"/>
      <c r="QYV78" s="4300"/>
      <c r="QYW78" s="4301"/>
      <c r="QYX78" s="4302"/>
      <c r="QYY78" s="4299"/>
      <c r="QYZ78" s="2602"/>
      <c r="QZA78" s="4287"/>
      <c r="QZB78" s="4303"/>
      <c r="QZC78" s="4304"/>
      <c r="QZD78" s="2603"/>
      <c r="QZE78" s="4305"/>
      <c r="QZF78" s="4306"/>
      <c r="QZG78" s="4305"/>
      <c r="QZH78" s="4306"/>
      <c r="QZI78" s="4299"/>
      <c r="QZJ78" s="4300"/>
      <c r="QZK78" s="4305"/>
      <c r="QZL78" s="4304"/>
      <c r="QZM78" s="4299"/>
      <c r="QZN78" s="4300"/>
      <c r="QZO78" s="4301"/>
      <c r="QZP78" s="4302"/>
      <c r="QZQ78" s="4299"/>
      <c r="QZR78" s="2602"/>
      <c r="QZS78" s="4287"/>
      <c r="QZT78" s="4303"/>
      <c r="QZU78" s="4304"/>
      <c r="QZV78" s="2603"/>
      <c r="QZW78" s="4305"/>
      <c r="QZX78" s="4306"/>
      <c r="QZY78" s="4305"/>
      <c r="QZZ78" s="4306"/>
      <c r="RAA78" s="4299"/>
      <c r="RAB78" s="4300"/>
      <c r="RAC78" s="4305"/>
      <c r="RAD78" s="4304"/>
      <c r="RAE78" s="4299"/>
      <c r="RAF78" s="4300"/>
      <c r="RAG78" s="4301"/>
      <c r="RAH78" s="4302"/>
      <c r="RAI78" s="4299"/>
      <c r="RAJ78" s="2602"/>
      <c r="RAK78" s="4287"/>
      <c r="RAL78" s="4303"/>
      <c r="RAM78" s="4304"/>
      <c r="RAN78" s="2603"/>
      <c r="RAO78" s="4305"/>
      <c r="RAP78" s="4306"/>
      <c r="RAQ78" s="4305"/>
      <c r="RAR78" s="4306"/>
      <c r="RAS78" s="4299"/>
      <c r="RAT78" s="4300"/>
      <c r="RAU78" s="4305"/>
      <c r="RAV78" s="4304"/>
      <c r="RAW78" s="4299"/>
      <c r="RAX78" s="4300"/>
      <c r="RAY78" s="4301"/>
      <c r="RAZ78" s="4302"/>
      <c r="RBA78" s="4299"/>
      <c r="RBB78" s="2602"/>
      <c r="RBC78" s="4287"/>
      <c r="RBD78" s="4303"/>
      <c r="RBE78" s="4304"/>
      <c r="RBF78" s="2603"/>
      <c r="RBG78" s="4305"/>
      <c r="RBH78" s="4306"/>
      <c r="RBI78" s="4305"/>
      <c r="RBJ78" s="4306"/>
      <c r="RBK78" s="4299"/>
      <c r="RBL78" s="4300"/>
      <c r="RBM78" s="4305"/>
      <c r="RBN78" s="4304"/>
      <c r="RBO78" s="4299"/>
      <c r="RBP78" s="4300"/>
      <c r="RBQ78" s="4301"/>
      <c r="RBR78" s="4302"/>
      <c r="RBS78" s="4299"/>
      <c r="RBT78" s="2602"/>
      <c r="RBU78" s="4287"/>
      <c r="RBV78" s="4303"/>
      <c r="RBW78" s="4304"/>
      <c r="RBX78" s="2603"/>
      <c r="RBY78" s="4305"/>
      <c r="RBZ78" s="4306"/>
      <c r="RCA78" s="4305"/>
      <c r="RCB78" s="4306"/>
      <c r="RCC78" s="4299"/>
      <c r="RCD78" s="4300"/>
      <c r="RCE78" s="4305"/>
      <c r="RCF78" s="4304"/>
      <c r="RCG78" s="4299"/>
      <c r="RCH78" s="4300"/>
      <c r="RCI78" s="4301"/>
      <c r="RCJ78" s="4302"/>
      <c r="RCK78" s="4299"/>
      <c r="RCL78" s="2602"/>
      <c r="RCM78" s="4287"/>
      <c r="RCN78" s="4303"/>
      <c r="RCO78" s="4304"/>
      <c r="RCP78" s="2603"/>
      <c r="RCQ78" s="4305"/>
      <c r="RCR78" s="4306"/>
      <c r="RCS78" s="4305"/>
      <c r="RCT78" s="4306"/>
      <c r="RCU78" s="4299"/>
      <c r="RCV78" s="4300"/>
      <c r="RCW78" s="4305"/>
      <c r="RCX78" s="4304"/>
      <c r="RCY78" s="4299"/>
      <c r="RCZ78" s="4300"/>
      <c r="RDA78" s="4301"/>
      <c r="RDB78" s="4302"/>
      <c r="RDC78" s="4299"/>
      <c r="RDD78" s="2602"/>
      <c r="RDE78" s="4287"/>
      <c r="RDF78" s="4303"/>
      <c r="RDG78" s="4304"/>
      <c r="RDH78" s="2603"/>
      <c r="RDI78" s="4305"/>
      <c r="RDJ78" s="4306"/>
      <c r="RDK78" s="4305"/>
      <c r="RDL78" s="4306"/>
      <c r="RDM78" s="4299"/>
      <c r="RDN78" s="4300"/>
      <c r="RDO78" s="4305"/>
      <c r="RDP78" s="4304"/>
      <c r="RDQ78" s="4299"/>
      <c r="RDR78" s="4300"/>
      <c r="RDS78" s="4301"/>
      <c r="RDT78" s="4302"/>
      <c r="RDU78" s="4299"/>
      <c r="RDV78" s="2602"/>
      <c r="RDW78" s="4287"/>
      <c r="RDX78" s="4303"/>
      <c r="RDY78" s="4304"/>
      <c r="RDZ78" s="2603"/>
      <c r="REA78" s="4305"/>
      <c r="REB78" s="4306"/>
      <c r="REC78" s="4305"/>
      <c r="RED78" s="4306"/>
      <c r="REE78" s="4299"/>
      <c r="REF78" s="4300"/>
      <c r="REG78" s="4305"/>
      <c r="REH78" s="4304"/>
      <c r="REI78" s="4299"/>
      <c r="REJ78" s="4300"/>
      <c r="REK78" s="4301"/>
      <c r="REL78" s="4302"/>
      <c r="REM78" s="4299"/>
      <c r="REN78" s="2602"/>
      <c r="REO78" s="4287"/>
      <c r="REP78" s="4303"/>
      <c r="REQ78" s="4304"/>
      <c r="RER78" s="2603"/>
      <c r="RES78" s="4305"/>
      <c r="RET78" s="4306"/>
      <c r="REU78" s="4305"/>
      <c r="REV78" s="4306"/>
      <c r="REW78" s="4299"/>
      <c r="REX78" s="4300"/>
      <c r="REY78" s="4305"/>
      <c r="REZ78" s="4304"/>
      <c r="RFA78" s="4299"/>
      <c r="RFB78" s="4300"/>
      <c r="RFC78" s="4301"/>
      <c r="RFD78" s="4302"/>
      <c r="RFE78" s="4299"/>
      <c r="RFF78" s="2602"/>
      <c r="RFG78" s="4287"/>
      <c r="RFH78" s="4303"/>
      <c r="RFI78" s="4304"/>
      <c r="RFJ78" s="2603"/>
      <c r="RFK78" s="4305"/>
      <c r="RFL78" s="4306"/>
      <c r="RFM78" s="4305"/>
      <c r="RFN78" s="4306"/>
      <c r="RFO78" s="4299"/>
      <c r="RFP78" s="4300"/>
      <c r="RFQ78" s="4305"/>
      <c r="RFR78" s="4304"/>
      <c r="RFS78" s="4299"/>
      <c r="RFT78" s="4300"/>
      <c r="RFU78" s="4301"/>
      <c r="RFV78" s="4302"/>
      <c r="RFW78" s="4299"/>
      <c r="RFX78" s="2602"/>
      <c r="RFY78" s="4287"/>
      <c r="RFZ78" s="4303"/>
      <c r="RGA78" s="4304"/>
      <c r="RGB78" s="2603"/>
      <c r="RGC78" s="4305"/>
      <c r="RGD78" s="4306"/>
      <c r="RGE78" s="4305"/>
      <c r="RGF78" s="4306"/>
      <c r="RGG78" s="4299"/>
      <c r="RGH78" s="4300"/>
      <c r="RGI78" s="4305"/>
      <c r="RGJ78" s="4304"/>
      <c r="RGK78" s="4299"/>
      <c r="RGL78" s="4300"/>
      <c r="RGM78" s="4301"/>
      <c r="RGN78" s="4302"/>
      <c r="RGO78" s="4299"/>
      <c r="RGP78" s="2602"/>
      <c r="RGQ78" s="4287"/>
      <c r="RGR78" s="4303"/>
      <c r="RGS78" s="4304"/>
      <c r="RGT78" s="2603"/>
      <c r="RGU78" s="4305"/>
      <c r="RGV78" s="4306"/>
      <c r="RGW78" s="4305"/>
      <c r="RGX78" s="4306"/>
      <c r="RGY78" s="4299"/>
      <c r="RGZ78" s="4300"/>
      <c r="RHA78" s="4305"/>
      <c r="RHB78" s="4304"/>
      <c r="RHC78" s="4299"/>
      <c r="RHD78" s="4300"/>
      <c r="RHE78" s="4301"/>
      <c r="RHF78" s="4302"/>
      <c r="RHG78" s="4299"/>
      <c r="RHH78" s="2602"/>
      <c r="RHI78" s="4287"/>
      <c r="RHJ78" s="4303"/>
      <c r="RHK78" s="4304"/>
      <c r="RHL78" s="2603"/>
      <c r="RHM78" s="4305"/>
      <c r="RHN78" s="4306"/>
      <c r="RHO78" s="4305"/>
      <c r="RHP78" s="4306"/>
      <c r="RHQ78" s="4299"/>
      <c r="RHR78" s="4300"/>
      <c r="RHS78" s="4305"/>
      <c r="RHT78" s="4304"/>
      <c r="RHU78" s="4299"/>
      <c r="RHV78" s="4300"/>
      <c r="RHW78" s="4301"/>
      <c r="RHX78" s="4302"/>
      <c r="RHY78" s="4299"/>
      <c r="RHZ78" s="2602"/>
      <c r="RIA78" s="4287"/>
      <c r="RIB78" s="4303"/>
      <c r="RIC78" s="4304"/>
      <c r="RID78" s="2603"/>
      <c r="RIE78" s="4305"/>
      <c r="RIF78" s="4306"/>
      <c r="RIG78" s="4305"/>
      <c r="RIH78" s="4306"/>
      <c r="RII78" s="4299"/>
      <c r="RIJ78" s="4300"/>
      <c r="RIK78" s="4305"/>
      <c r="RIL78" s="4304"/>
      <c r="RIM78" s="4299"/>
      <c r="RIN78" s="4300"/>
      <c r="RIO78" s="4301"/>
      <c r="RIP78" s="4302"/>
      <c r="RIQ78" s="4299"/>
      <c r="RIR78" s="2602"/>
      <c r="RIS78" s="4287"/>
      <c r="RIT78" s="4303"/>
      <c r="RIU78" s="4304"/>
      <c r="RIV78" s="2603"/>
      <c r="RIW78" s="4305"/>
      <c r="RIX78" s="4306"/>
      <c r="RIY78" s="4305"/>
      <c r="RIZ78" s="4306"/>
      <c r="RJA78" s="4299"/>
      <c r="RJB78" s="4300"/>
      <c r="RJC78" s="4305"/>
      <c r="RJD78" s="4304"/>
      <c r="RJE78" s="4299"/>
      <c r="RJF78" s="4300"/>
      <c r="RJG78" s="4301"/>
      <c r="RJH78" s="4302"/>
      <c r="RJI78" s="4299"/>
      <c r="RJJ78" s="2602"/>
      <c r="RJK78" s="4287"/>
      <c r="RJL78" s="4303"/>
      <c r="RJM78" s="4304"/>
      <c r="RJN78" s="2603"/>
      <c r="RJO78" s="4305"/>
      <c r="RJP78" s="4306"/>
      <c r="RJQ78" s="4305"/>
      <c r="RJR78" s="4306"/>
      <c r="RJS78" s="4299"/>
      <c r="RJT78" s="4300"/>
      <c r="RJU78" s="4305"/>
      <c r="RJV78" s="4304"/>
      <c r="RJW78" s="4299"/>
      <c r="RJX78" s="4300"/>
      <c r="RJY78" s="4301"/>
      <c r="RJZ78" s="4302"/>
      <c r="RKA78" s="4299"/>
      <c r="RKB78" s="2602"/>
      <c r="RKC78" s="4287"/>
      <c r="RKD78" s="4303"/>
      <c r="RKE78" s="4304"/>
      <c r="RKF78" s="2603"/>
      <c r="RKG78" s="4305"/>
      <c r="RKH78" s="4306"/>
      <c r="RKI78" s="4305"/>
      <c r="RKJ78" s="4306"/>
      <c r="RKK78" s="4299"/>
      <c r="RKL78" s="4300"/>
      <c r="RKM78" s="4305"/>
      <c r="RKN78" s="4304"/>
      <c r="RKO78" s="4299"/>
      <c r="RKP78" s="4300"/>
      <c r="RKQ78" s="4301"/>
      <c r="RKR78" s="4302"/>
      <c r="RKS78" s="4299"/>
      <c r="RKT78" s="2602"/>
      <c r="RKU78" s="4287"/>
      <c r="RKV78" s="4303"/>
      <c r="RKW78" s="4304"/>
      <c r="RKX78" s="2603"/>
      <c r="RKY78" s="4305"/>
      <c r="RKZ78" s="4306"/>
      <c r="RLA78" s="4305"/>
      <c r="RLB78" s="4306"/>
      <c r="RLC78" s="4299"/>
      <c r="RLD78" s="4300"/>
      <c r="RLE78" s="4305"/>
      <c r="RLF78" s="4304"/>
      <c r="RLG78" s="4299"/>
      <c r="RLH78" s="4300"/>
      <c r="RLI78" s="4301"/>
      <c r="RLJ78" s="4302"/>
      <c r="RLK78" s="4299"/>
      <c r="RLL78" s="2602"/>
      <c r="RLM78" s="4287"/>
      <c r="RLN78" s="4303"/>
      <c r="RLO78" s="4304"/>
      <c r="RLP78" s="2603"/>
      <c r="RLQ78" s="4305"/>
      <c r="RLR78" s="4306"/>
      <c r="RLS78" s="4305"/>
      <c r="RLT78" s="4306"/>
      <c r="RLU78" s="4299"/>
      <c r="RLV78" s="4300"/>
      <c r="RLW78" s="4305"/>
      <c r="RLX78" s="4304"/>
      <c r="RLY78" s="4299"/>
      <c r="RLZ78" s="4300"/>
      <c r="RMA78" s="4301"/>
      <c r="RMB78" s="4302"/>
      <c r="RMC78" s="4299"/>
      <c r="RMD78" s="2602"/>
      <c r="RME78" s="4287"/>
      <c r="RMF78" s="4303"/>
      <c r="RMG78" s="4304"/>
      <c r="RMH78" s="2603"/>
      <c r="RMI78" s="4305"/>
      <c r="RMJ78" s="4306"/>
      <c r="RMK78" s="4305"/>
      <c r="RML78" s="4306"/>
      <c r="RMM78" s="4299"/>
      <c r="RMN78" s="4300"/>
      <c r="RMO78" s="4305"/>
      <c r="RMP78" s="4304"/>
      <c r="RMQ78" s="4299"/>
      <c r="RMR78" s="4300"/>
      <c r="RMS78" s="4301"/>
      <c r="RMT78" s="4302"/>
      <c r="RMU78" s="4299"/>
      <c r="RMV78" s="2602"/>
      <c r="RMW78" s="4287"/>
      <c r="RMX78" s="4303"/>
      <c r="RMY78" s="4304"/>
      <c r="RMZ78" s="2603"/>
      <c r="RNA78" s="4305"/>
      <c r="RNB78" s="4306"/>
      <c r="RNC78" s="4305"/>
      <c r="RND78" s="4306"/>
      <c r="RNE78" s="4299"/>
      <c r="RNF78" s="4300"/>
      <c r="RNG78" s="4305"/>
      <c r="RNH78" s="4304"/>
      <c r="RNI78" s="4299"/>
      <c r="RNJ78" s="4300"/>
      <c r="RNK78" s="4301"/>
      <c r="RNL78" s="4302"/>
      <c r="RNM78" s="4299"/>
      <c r="RNN78" s="2602"/>
      <c r="RNO78" s="4287"/>
      <c r="RNP78" s="4303"/>
      <c r="RNQ78" s="4304"/>
      <c r="RNR78" s="2603"/>
      <c r="RNS78" s="4305"/>
      <c r="RNT78" s="4306"/>
      <c r="RNU78" s="4305"/>
      <c r="RNV78" s="4306"/>
      <c r="RNW78" s="4299"/>
      <c r="RNX78" s="4300"/>
      <c r="RNY78" s="4305"/>
      <c r="RNZ78" s="4304"/>
      <c r="ROA78" s="4299"/>
      <c r="ROB78" s="4300"/>
      <c r="ROC78" s="4301"/>
      <c r="ROD78" s="4302"/>
      <c r="ROE78" s="4299"/>
      <c r="ROF78" s="2602"/>
      <c r="ROG78" s="4287"/>
      <c r="ROH78" s="4303"/>
      <c r="ROI78" s="4304"/>
      <c r="ROJ78" s="2603"/>
      <c r="ROK78" s="4305"/>
      <c r="ROL78" s="4306"/>
      <c r="ROM78" s="4305"/>
      <c r="RON78" s="4306"/>
      <c r="ROO78" s="4299"/>
      <c r="ROP78" s="4300"/>
      <c r="ROQ78" s="4305"/>
      <c r="ROR78" s="4304"/>
      <c r="ROS78" s="4299"/>
      <c r="ROT78" s="4300"/>
      <c r="ROU78" s="4301"/>
      <c r="ROV78" s="4302"/>
      <c r="ROW78" s="4299"/>
      <c r="ROX78" s="2602"/>
      <c r="ROY78" s="4287"/>
      <c r="ROZ78" s="4303"/>
      <c r="RPA78" s="4304"/>
      <c r="RPB78" s="2603"/>
      <c r="RPC78" s="4305"/>
      <c r="RPD78" s="4306"/>
      <c r="RPE78" s="4305"/>
      <c r="RPF78" s="4306"/>
      <c r="RPG78" s="4299"/>
      <c r="RPH78" s="4300"/>
      <c r="RPI78" s="4305"/>
      <c r="RPJ78" s="4304"/>
      <c r="RPK78" s="4299"/>
      <c r="RPL78" s="4300"/>
      <c r="RPM78" s="4301"/>
      <c r="RPN78" s="4302"/>
      <c r="RPO78" s="4299"/>
      <c r="RPP78" s="2602"/>
      <c r="RPQ78" s="4287"/>
      <c r="RPR78" s="4303"/>
      <c r="RPS78" s="4304"/>
      <c r="RPT78" s="2603"/>
      <c r="RPU78" s="4305"/>
      <c r="RPV78" s="4306"/>
      <c r="RPW78" s="4305"/>
      <c r="RPX78" s="4306"/>
      <c r="RPY78" s="4299"/>
      <c r="RPZ78" s="4300"/>
      <c r="RQA78" s="4305"/>
      <c r="RQB78" s="4304"/>
      <c r="RQC78" s="4299"/>
      <c r="RQD78" s="4300"/>
      <c r="RQE78" s="4301"/>
      <c r="RQF78" s="4302"/>
      <c r="RQG78" s="4299"/>
      <c r="RQH78" s="2602"/>
      <c r="RQI78" s="4287"/>
      <c r="RQJ78" s="4303"/>
      <c r="RQK78" s="4304"/>
      <c r="RQL78" s="2603"/>
      <c r="RQM78" s="4305"/>
      <c r="RQN78" s="4306"/>
      <c r="RQO78" s="4305"/>
      <c r="RQP78" s="4306"/>
      <c r="RQQ78" s="4299"/>
      <c r="RQR78" s="4300"/>
      <c r="RQS78" s="4305"/>
      <c r="RQT78" s="4304"/>
      <c r="RQU78" s="4299"/>
      <c r="RQV78" s="4300"/>
      <c r="RQW78" s="4301"/>
      <c r="RQX78" s="4302"/>
      <c r="RQY78" s="4299"/>
      <c r="RQZ78" s="2602"/>
      <c r="RRA78" s="4287"/>
      <c r="RRB78" s="4303"/>
      <c r="RRC78" s="4304"/>
      <c r="RRD78" s="2603"/>
      <c r="RRE78" s="4305"/>
      <c r="RRF78" s="4306"/>
      <c r="RRG78" s="4305"/>
      <c r="RRH78" s="4306"/>
      <c r="RRI78" s="4299"/>
      <c r="RRJ78" s="4300"/>
      <c r="RRK78" s="4305"/>
      <c r="RRL78" s="4304"/>
      <c r="RRM78" s="4299"/>
      <c r="RRN78" s="4300"/>
      <c r="RRO78" s="4301"/>
      <c r="RRP78" s="4302"/>
      <c r="RRQ78" s="4299"/>
      <c r="RRR78" s="2602"/>
      <c r="RRS78" s="4287"/>
      <c r="RRT78" s="4303"/>
      <c r="RRU78" s="4304"/>
      <c r="RRV78" s="2603"/>
      <c r="RRW78" s="4305"/>
      <c r="RRX78" s="4306"/>
      <c r="RRY78" s="4305"/>
      <c r="RRZ78" s="4306"/>
      <c r="RSA78" s="4299"/>
      <c r="RSB78" s="4300"/>
      <c r="RSC78" s="4305"/>
      <c r="RSD78" s="4304"/>
      <c r="RSE78" s="4299"/>
      <c r="RSF78" s="4300"/>
      <c r="RSG78" s="4301"/>
      <c r="RSH78" s="4302"/>
      <c r="RSI78" s="4299"/>
      <c r="RSJ78" s="2602"/>
      <c r="RSK78" s="4287"/>
      <c r="RSL78" s="4303"/>
      <c r="RSM78" s="4304"/>
      <c r="RSN78" s="2603"/>
      <c r="RSO78" s="4305"/>
      <c r="RSP78" s="4306"/>
      <c r="RSQ78" s="4305"/>
      <c r="RSR78" s="4306"/>
      <c r="RSS78" s="4299"/>
      <c r="RST78" s="4300"/>
      <c r="RSU78" s="4305"/>
      <c r="RSV78" s="4304"/>
      <c r="RSW78" s="4299"/>
      <c r="RSX78" s="4300"/>
      <c r="RSY78" s="4301"/>
      <c r="RSZ78" s="4302"/>
      <c r="RTA78" s="4299"/>
      <c r="RTB78" s="2602"/>
      <c r="RTC78" s="4287"/>
      <c r="RTD78" s="4303"/>
      <c r="RTE78" s="4304"/>
      <c r="RTF78" s="2603"/>
      <c r="RTG78" s="4305"/>
      <c r="RTH78" s="4306"/>
      <c r="RTI78" s="4305"/>
      <c r="RTJ78" s="4306"/>
      <c r="RTK78" s="4299"/>
      <c r="RTL78" s="4300"/>
      <c r="RTM78" s="4305"/>
      <c r="RTN78" s="4304"/>
      <c r="RTO78" s="4299"/>
      <c r="RTP78" s="4300"/>
      <c r="RTQ78" s="4301"/>
      <c r="RTR78" s="4302"/>
      <c r="RTS78" s="4299"/>
      <c r="RTT78" s="2602"/>
      <c r="RTU78" s="4287"/>
      <c r="RTV78" s="4303"/>
      <c r="RTW78" s="4304"/>
      <c r="RTX78" s="2603"/>
      <c r="RTY78" s="4305"/>
      <c r="RTZ78" s="4306"/>
      <c r="RUA78" s="4305"/>
      <c r="RUB78" s="4306"/>
      <c r="RUC78" s="4299"/>
      <c r="RUD78" s="4300"/>
      <c r="RUE78" s="4305"/>
      <c r="RUF78" s="4304"/>
      <c r="RUG78" s="4299"/>
      <c r="RUH78" s="4300"/>
      <c r="RUI78" s="4301"/>
      <c r="RUJ78" s="4302"/>
      <c r="RUK78" s="4299"/>
      <c r="RUL78" s="2602"/>
      <c r="RUM78" s="4287"/>
      <c r="RUN78" s="4303"/>
      <c r="RUO78" s="4304"/>
      <c r="RUP78" s="2603"/>
      <c r="RUQ78" s="4305"/>
      <c r="RUR78" s="4306"/>
      <c r="RUS78" s="4305"/>
      <c r="RUT78" s="4306"/>
      <c r="RUU78" s="4299"/>
      <c r="RUV78" s="4300"/>
      <c r="RUW78" s="4305"/>
      <c r="RUX78" s="4304"/>
      <c r="RUY78" s="4299"/>
      <c r="RUZ78" s="4300"/>
      <c r="RVA78" s="4301"/>
      <c r="RVB78" s="4302"/>
      <c r="RVC78" s="4299"/>
      <c r="RVD78" s="2602"/>
      <c r="RVE78" s="4287"/>
      <c r="RVF78" s="4303"/>
      <c r="RVG78" s="4304"/>
      <c r="RVH78" s="2603"/>
      <c r="RVI78" s="4305"/>
      <c r="RVJ78" s="4306"/>
      <c r="RVK78" s="4305"/>
      <c r="RVL78" s="4306"/>
      <c r="RVM78" s="4299"/>
      <c r="RVN78" s="4300"/>
      <c r="RVO78" s="4305"/>
      <c r="RVP78" s="4304"/>
      <c r="RVQ78" s="4299"/>
      <c r="RVR78" s="4300"/>
      <c r="RVS78" s="4301"/>
      <c r="RVT78" s="4302"/>
      <c r="RVU78" s="4299"/>
      <c r="RVV78" s="2602"/>
      <c r="RVW78" s="4287"/>
      <c r="RVX78" s="4303"/>
      <c r="RVY78" s="4304"/>
      <c r="RVZ78" s="2603"/>
      <c r="RWA78" s="4305"/>
      <c r="RWB78" s="4306"/>
      <c r="RWC78" s="4305"/>
      <c r="RWD78" s="4306"/>
      <c r="RWE78" s="4299"/>
      <c r="RWF78" s="4300"/>
      <c r="RWG78" s="4305"/>
      <c r="RWH78" s="4304"/>
      <c r="RWI78" s="4299"/>
      <c r="RWJ78" s="4300"/>
      <c r="RWK78" s="4301"/>
      <c r="RWL78" s="4302"/>
      <c r="RWM78" s="4299"/>
      <c r="RWN78" s="2602"/>
      <c r="RWO78" s="4287"/>
      <c r="RWP78" s="4303"/>
      <c r="RWQ78" s="4304"/>
      <c r="RWR78" s="2603"/>
      <c r="RWS78" s="4305"/>
      <c r="RWT78" s="4306"/>
      <c r="RWU78" s="4305"/>
      <c r="RWV78" s="4306"/>
      <c r="RWW78" s="4299"/>
      <c r="RWX78" s="4300"/>
      <c r="RWY78" s="4305"/>
      <c r="RWZ78" s="4304"/>
      <c r="RXA78" s="4299"/>
      <c r="RXB78" s="4300"/>
      <c r="RXC78" s="4301"/>
      <c r="RXD78" s="4302"/>
      <c r="RXE78" s="4299"/>
      <c r="RXF78" s="2602"/>
      <c r="RXG78" s="4287"/>
      <c r="RXH78" s="4303"/>
      <c r="RXI78" s="4304"/>
      <c r="RXJ78" s="2603"/>
      <c r="RXK78" s="4305"/>
      <c r="RXL78" s="4306"/>
      <c r="RXM78" s="4305"/>
      <c r="RXN78" s="4306"/>
      <c r="RXO78" s="4299"/>
      <c r="RXP78" s="4300"/>
      <c r="RXQ78" s="4305"/>
      <c r="RXR78" s="4304"/>
      <c r="RXS78" s="4299"/>
      <c r="RXT78" s="4300"/>
      <c r="RXU78" s="4301"/>
      <c r="RXV78" s="4302"/>
      <c r="RXW78" s="4299"/>
      <c r="RXX78" s="2602"/>
      <c r="RXY78" s="4287"/>
      <c r="RXZ78" s="4303"/>
      <c r="RYA78" s="4304"/>
      <c r="RYB78" s="2603"/>
      <c r="RYC78" s="4305"/>
      <c r="RYD78" s="4306"/>
      <c r="RYE78" s="4305"/>
      <c r="RYF78" s="4306"/>
      <c r="RYG78" s="4299"/>
      <c r="RYH78" s="4300"/>
      <c r="RYI78" s="4305"/>
      <c r="RYJ78" s="4304"/>
      <c r="RYK78" s="4299"/>
      <c r="RYL78" s="4300"/>
      <c r="RYM78" s="4301"/>
      <c r="RYN78" s="4302"/>
      <c r="RYO78" s="4299"/>
      <c r="RYP78" s="2602"/>
      <c r="RYQ78" s="4287"/>
      <c r="RYR78" s="4303"/>
      <c r="RYS78" s="4304"/>
      <c r="RYT78" s="2603"/>
      <c r="RYU78" s="4305"/>
      <c r="RYV78" s="4306"/>
      <c r="RYW78" s="4305"/>
      <c r="RYX78" s="4306"/>
      <c r="RYY78" s="4299"/>
      <c r="RYZ78" s="4300"/>
      <c r="RZA78" s="4305"/>
      <c r="RZB78" s="4304"/>
      <c r="RZC78" s="4299"/>
      <c r="RZD78" s="4300"/>
      <c r="RZE78" s="4301"/>
      <c r="RZF78" s="4302"/>
      <c r="RZG78" s="4299"/>
      <c r="RZH78" s="2602"/>
      <c r="RZI78" s="4287"/>
      <c r="RZJ78" s="4303"/>
      <c r="RZK78" s="4304"/>
      <c r="RZL78" s="2603"/>
      <c r="RZM78" s="4305"/>
      <c r="RZN78" s="4306"/>
      <c r="RZO78" s="4305"/>
      <c r="RZP78" s="4306"/>
      <c r="RZQ78" s="4299"/>
      <c r="RZR78" s="4300"/>
      <c r="RZS78" s="4305"/>
      <c r="RZT78" s="4304"/>
      <c r="RZU78" s="4299"/>
      <c r="RZV78" s="4300"/>
      <c r="RZW78" s="4301"/>
      <c r="RZX78" s="4302"/>
      <c r="RZY78" s="4299"/>
      <c r="RZZ78" s="2602"/>
      <c r="SAA78" s="4287"/>
      <c r="SAB78" s="4303"/>
      <c r="SAC78" s="4304"/>
      <c r="SAD78" s="2603"/>
      <c r="SAE78" s="4305"/>
      <c r="SAF78" s="4306"/>
      <c r="SAG78" s="4305"/>
      <c r="SAH78" s="4306"/>
      <c r="SAI78" s="4299"/>
      <c r="SAJ78" s="4300"/>
      <c r="SAK78" s="4305"/>
      <c r="SAL78" s="4304"/>
      <c r="SAM78" s="4299"/>
      <c r="SAN78" s="4300"/>
      <c r="SAO78" s="4301"/>
      <c r="SAP78" s="4302"/>
      <c r="SAQ78" s="4299"/>
      <c r="SAR78" s="2602"/>
      <c r="SAS78" s="4287"/>
      <c r="SAT78" s="4303"/>
      <c r="SAU78" s="4304"/>
      <c r="SAV78" s="2603"/>
      <c r="SAW78" s="4305"/>
      <c r="SAX78" s="4306"/>
      <c r="SAY78" s="4305"/>
      <c r="SAZ78" s="4306"/>
      <c r="SBA78" s="4299"/>
      <c r="SBB78" s="4300"/>
      <c r="SBC78" s="4305"/>
      <c r="SBD78" s="4304"/>
      <c r="SBE78" s="4299"/>
      <c r="SBF78" s="4300"/>
      <c r="SBG78" s="4301"/>
      <c r="SBH78" s="4302"/>
      <c r="SBI78" s="4299"/>
      <c r="SBJ78" s="2602"/>
      <c r="SBK78" s="4287"/>
      <c r="SBL78" s="4303"/>
      <c r="SBM78" s="4304"/>
      <c r="SBN78" s="2603"/>
      <c r="SBO78" s="4305"/>
      <c r="SBP78" s="4306"/>
      <c r="SBQ78" s="4305"/>
      <c r="SBR78" s="4306"/>
      <c r="SBS78" s="4299"/>
      <c r="SBT78" s="4300"/>
      <c r="SBU78" s="4305"/>
      <c r="SBV78" s="4304"/>
      <c r="SBW78" s="4299"/>
      <c r="SBX78" s="4300"/>
      <c r="SBY78" s="4301"/>
      <c r="SBZ78" s="4302"/>
      <c r="SCA78" s="4299"/>
      <c r="SCB78" s="2602"/>
      <c r="SCC78" s="4287"/>
      <c r="SCD78" s="4303"/>
      <c r="SCE78" s="4304"/>
      <c r="SCF78" s="2603"/>
      <c r="SCG78" s="4305"/>
      <c r="SCH78" s="4306"/>
      <c r="SCI78" s="4305"/>
      <c r="SCJ78" s="4306"/>
      <c r="SCK78" s="4299"/>
      <c r="SCL78" s="4300"/>
      <c r="SCM78" s="4305"/>
      <c r="SCN78" s="4304"/>
      <c r="SCO78" s="4299"/>
      <c r="SCP78" s="4300"/>
      <c r="SCQ78" s="4301"/>
      <c r="SCR78" s="4302"/>
      <c r="SCS78" s="4299"/>
      <c r="SCT78" s="2602"/>
      <c r="SCU78" s="4287"/>
      <c r="SCV78" s="4303"/>
      <c r="SCW78" s="4304"/>
      <c r="SCX78" s="2603"/>
      <c r="SCY78" s="4305"/>
      <c r="SCZ78" s="4306"/>
      <c r="SDA78" s="4305"/>
      <c r="SDB78" s="4306"/>
      <c r="SDC78" s="4299"/>
      <c r="SDD78" s="4300"/>
      <c r="SDE78" s="4305"/>
      <c r="SDF78" s="4304"/>
      <c r="SDG78" s="4299"/>
      <c r="SDH78" s="4300"/>
      <c r="SDI78" s="4301"/>
      <c r="SDJ78" s="4302"/>
      <c r="SDK78" s="4299"/>
      <c r="SDL78" s="2602"/>
      <c r="SDM78" s="4287"/>
      <c r="SDN78" s="4303"/>
      <c r="SDO78" s="4304"/>
      <c r="SDP78" s="2603"/>
      <c r="SDQ78" s="4305"/>
      <c r="SDR78" s="4306"/>
      <c r="SDS78" s="4305"/>
      <c r="SDT78" s="4306"/>
      <c r="SDU78" s="4299"/>
      <c r="SDV78" s="4300"/>
      <c r="SDW78" s="4305"/>
      <c r="SDX78" s="4304"/>
      <c r="SDY78" s="4299"/>
      <c r="SDZ78" s="4300"/>
      <c r="SEA78" s="4301"/>
      <c r="SEB78" s="4302"/>
      <c r="SEC78" s="4299"/>
      <c r="SED78" s="2602"/>
      <c r="SEE78" s="4287"/>
      <c r="SEF78" s="4303"/>
      <c r="SEG78" s="4304"/>
      <c r="SEH78" s="2603"/>
      <c r="SEI78" s="4305"/>
      <c r="SEJ78" s="4306"/>
      <c r="SEK78" s="4305"/>
      <c r="SEL78" s="4306"/>
      <c r="SEM78" s="4299"/>
      <c r="SEN78" s="4300"/>
      <c r="SEO78" s="4305"/>
      <c r="SEP78" s="4304"/>
      <c r="SEQ78" s="4299"/>
      <c r="SER78" s="4300"/>
      <c r="SES78" s="4301"/>
      <c r="SET78" s="4302"/>
      <c r="SEU78" s="4299"/>
      <c r="SEV78" s="2602"/>
      <c r="SEW78" s="4287"/>
      <c r="SEX78" s="4303"/>
      <c r="SEY78" s="4304"/>
      <c r="SEZ78" s="2603"/>
      <c r="SFA78" s="4305"/>
      <c r="SFB78" s="4306"/>
      <c r="SFC78" s="4305"/>
      <c r="SFD78" s="4306"/>
      <c r="SFE78" s="4299"/>
      <c r="SFF78" s="4300"/>
      <c r="SFG78" s="4305"/>
      <c r="SFH78" s="4304"/>
      <c r="SFI78" s="4299"/>
      <c r="SFJ78" s="4300"/>
      <c r="SFK78" s="4301"/>
      <c r="SFL78" s="4302"/>
      <c r="SFM78" s="4299"/>
      <c r="SFN78" s="2602"/>
      <c r="SFO78" s="4287"/>
      <c r="SFP78" s="4303"/>
      <c r="SFQ78" s="4304"/>
      <c r="SFR78" s="2603"/>
      <c r="SFS78" s="4305"/>
      <c r="SFT78" s="4306"/>
      <c r="SFU78" s="4305"/>
      <c r="SFV78" s="4306"/>
      <c r="SFW78" s="4299"/>
      <c r="SFX78" s="4300"/>
      <c r="SFY78" s="4305"/>
      <c r="SFZ78" s="4304"/>
      <c r="SGA78" s="4299"/>
      <c r="SGB78" s="4300"/>
      <c r="SGC78" s="4301"/>
      <c r="SGD78" s="4302"/>
      <c r="SGE78" s="4299"/>
      <c r="SGF78" s="2602"/>
      <c r="SGG78" s="4287"/>
      <c r="SGH78" s="4303"/>
      <c r="SGI78" s="4304"/>
      <c r="SGJ78" s="2603"/>
      <c r="SGK78" s="4305"/>
      <c r="SGL78" s="4306"/>
      <c r="SGM78" s="4305"/>
      <c r="SGN78" s="4306"/>
      <c r="SGO78" s="4299"/>
      <c r="SGP78" s="4300"/>
      <c r="SGQ78" s="4305"/>
      <c r="SGR78" s="4304"/>
      <c r="SGS78" s="4299"/>
      <c r="SGT78" s="4300"/>
      <c r="SGU78" s="4301"/>
      <c r="SGV78" s="4302"/>
      <c r="SGW78" s="4299"/>
      <c r="SGX78" s="2602"/>
      <c r="SGY78" s="4287"/>
      <c r="SGZ78" s="4303"/>
      <c r="SHA78" s="4304"/>
      <c r="SHB78" s="2603"/>
      <c r="SHC78" s="4305"/>
      <c r="SHD78" s="4306"/>
      <c r="SHE78" s="4305"/>
      <c r="SHF78" s="4306"/>
      <c r="SHG78" s="4299"/>
      <c r="SHH78" s="4300"/>
      <c r="SHI78" s="4305"/>
      <c r="SHJ78" s="4304"/>
      <c r="SHK78" s="4299"/>
      <c r="SHL78" s="4300"/>
      <c r="SHM78" s="4301"/>
      <c r="SHN78" s="4302"/>
      <c r="SHO78" s="4299"/>
      <c r="SHP78" s="2602"/>
      <c r="SHQ78" s="4287"/>
      <c r="SHR78" s="4303"/>
      <c r="SHS78" s="4304"/>
      <c r="SHT78" s="2603"/>
      <c r="SHU78" s="4305"/>
      <c r="SHV78" s="4306"/>
      <c r="SHW78" s="4305"/>
      <c r="SHX78" s="4306"/>
      <c r="SHY78" s="4299"/>
      <c r="SHZ78" s="4300"/>
      <c r="SIA78" s="4305"/>
      <c r="SIB78" s="4304"/>
      <c r="SIC78" s="4299"/>
      <c r="SID78" s="4300"/>
      <c r="SIE78" s="4301"/>
      <c r="SIF78" s="4302"/>
      <c r="SIG78" s="4299"/>
      <c r="SIH78" s="2602"/>
      <c r="SII78" s="4287"/>
      <c r="SIJ78" s="4303"/>
      <c r="SIK78" s="4304"/>
      <c r="SIL78" s="2603"/>
      <c r="SIM78" s="4305"/>
      <c r="SIN78" s="4306"/>
      <c r="SIO78" s="4305"/>
      <c r="SIP78" s="4306"/>
      <c r="SIQ78" s="4299"/>
      <c r="SIR78" s="4300"/>
      <c r="SIS78" s="4305"/>
      <c r="SIT78" s="4304"/>
      <c r="SIU78" s="4299"/>
      <c r="SIV78" s="4300"/>
      <c r="SIW78" s="4301"/>
      <c r="SIX78" s="4302"/>
      <c r="SIY78" s="4299"/>
      <c r="SIZ78" s="2602"/>
      <c r="SJA78" s="4287"/>
      <c r="SJB78" s="4303"/>
      <c r="SJC78" s="4304"/>
      <c r="SJD78" s="2603"/>
      <c r="SJE78" s="4305"/>
      <c r="SJF78" s="4306"/>
      <c r="SJG78" s="4305"/>
      <c r="SJH78" s="4306"/>
      <c r="SJI78" s="4299"/>
      <c r="SJJ78" s="4300"/>
      <c r="SJK78" s="4305"/>
      <c r="SJL78" s="4304"/>
      <c r="SJM78" s="4299"/>
      <c r="SJN78" s="4300"/>
      <c r="SJO78" s="4301"/>
      <c r="SJP78" s="4302"/>
      <c r="SJQ78" s="4299"/>
      <c r="SJR78" s="2602"/>
      <c r="SJS78" s="4287"/>
      <c r="SJT78" s="4303"/>
      <c r="SJU78" s="4304"/>
      <c r="SJV78" s="2603"/>
      <c r="SJW78" s="4305"/>
      <c r="SJX78" s="4306"/>
      <c r="SJY78" s="4305"/>
      <c r="SJZ78" s="4306"/>
      <c r="SKA78" s="4299"/>
      <c r="SKB78" s="4300"/>
      <c r="SKC78" s="4305"/>
      <c r="SKD78" s="4304"/>
      <c r="SKE78" s="4299"/>
      <c r="SKF78" s="4300"/>
      <c r="SKG78" s="4301"/>
      <c r="SKH78" s="4302"/>
      <c r="SKI78" s="4299"/>
      <c r="SKJ78" s="2602"/>
      <c r="SKK78" s="4287"/>
      <c r="SKL78" s="4303"/>
      <c r="SKM78" s="4304"/>
      <c r="SKN78" s="2603"/>
      <c r="SKO78" s="4305"/>
      <c r="SKP78" s="4306"/>
      <c r="SKQ78" s="4305"/>
      <c r="SKR78" s="4306"/>
      <c r="SKS78" s="4299"/>
      <c r="SKT78" s="4300"/>
      <c r="SKU78" s="4305"/>
      <c r="SKV78" s="4304"/>
      <c r="SKW78" s="4299"/>
      <c r="SKX78" s="4300"/>
      <c r="SKY78" s="4301"/>
      <c r="SKZ78" s="4302"/>
      <c r="SLA78" s="4299"/>
      <c r="SLB78" s="2602"/>
      <c r="SLC78" s="4287"/>
      <c r="SLD78" s="4303"/>
      <c r="SLE78" s="4304"/>
      <c r="SLF78" s="2603"/>
      <c r="SLG78" s="4305"/>
      <c r="SLH78" s="4306"/>
      <c r="SLI78" s="4305"/>
      <c r="SLJ78" s="4306"/>
      <c r="SLK78" s="4299"/>
      <c r="SLL78" s="4300"/>
      <c r="SLM78" s="4305"/>
      <c r="SLN78" s="4304"/>
      <c r="SLO78" s="4299"/>
      <c r="SLP78" s="4300"/>
      <c r="SLQ78" s="4301"/>
      <c r="SLR78" s="4302"/>
      <c r="SLS78" s="4299"/>
      <c r="SLT78" s="2602"/>
      <c r="SLU78" s="4287"/>
      <c r="SLV78" s="4303"/>
      <c r="SLW78" s="4304"/>
      <c r="SLX78" s="2603"/>
      <c r="SLY78" s="4305"/>
      <c r="SLZ78" s="4306"/>
      <c r="SMA78" s="4305"/>
      <c r="SMB78" s="4306"/>
      <c r="SMC78" s="4299"/>
      <c r="SMD78" s="4300"/>
      <c r="SME78" s="4305"/>
      <c r="SMF78" s="4304"/>
      <c r="SMG78" s="4299"/>
      <c r="SMH78" s="4300"/>
      <c r="SMI78" s="4301"/>
      <c r="SMJ78" s="4302"/>
      <c r="SMK78" s="4299"/>
      <c r="SML78" s="2602"/>
      <c r="SMM78" s="4287"/>
      <c r="SMN78" s="4303"/>
      <c r="SMO78" s="4304"/>
      <c r="SMP78" s="2603"/>
      <c r="SMQ78" s="4305"/>
      <c r="SMR78" s="4306"/>
      <c r="SMS78" s="4305"/>
      <c r="SMT78" s="4306"/>
      <c r="SMU78" s="4299"/>
      <c r="SMV78" s="4300"/>
      <c r="SMW78" s="4305"/>
      <c r="SMX78" s="4304"/>
      <c r="SMY78" s="4299"/>
      <c r="SMZ78" s="4300"/>
      <c r="SNA78" s="4301"/>
      <c r="SNB78" s="4302"/>
      <c r="SNC78" s="4299"/>
      <c r="SND78" s="2602"/>
      <c r="SNE78" s="4287"/>
      <c r="SNF78" s="4303"/>
      <c r="SNG78" s="4304"/>
      <c r="SNH78" s="2603"/>
      <c r="SNI78" s="4305"/>
      <c r="SNJ78" s="4306"/>
      <c r="SNK78" s="4305"/>
      <c r="SNL78" s="4306"/>
      <c r="SNM78" s="4299"/>
      <c r="SNN78" s="4300"/>
      <c r="SNO78" s="4305"/>
      <c r="SNP78" s="4304"/>
      <c r="SNQ78" s="4299"/>
      <c r="SNR78" s="4300"/>
      <c r="SNS78" s="4301"/>
      <c r="SNT78" s="4302"/>
      <c r="SNU78" s="4299"/>
      <c r="SNV78" s="2602"/>
      <c r="SNW78" s="4287"/>
      <c r="SNX78" s="4303"/>
      <c r="SNY78" s="4304"/>
      <c r="SNZ78" s="2603"/>
      <c r="SOA78" s="4305"/>
      <c r="SOB78" s="4306"/>
      <c r="SOC78" s="4305"/>
      <c r="SOD78" s="4306"/>
      <c r="SOE78" s="4299"/>
      <c r="SOF78" s="4300"/>
      <c r="SOG78" s="4305"/>
      <c r="SOH78" s="4304"/>
      <c r="SOI78" s="4299"/>
      <c r="SOJ78" s="4300"/>
      <c r="SOK78" s="4301"/>
      <c r="SOL78" s="4302"/>
      <c r="SOM78" s="4299"/>
      <c r="SON78" s="2602"/>
      <c r="SOO78" s="4287"/>
      <c r="SOP78" s="4303"/>
      <c r="SOQ78" s="4304"/>
      <c r="SOR78" s="2603"/>
      <c r="SOS78" s="4305"/>
      <c r="SOT78" s="4306"/>
      <c r="SOU78" s="4305"/>
      <c r="SOV78" s="4306"/>
      <c r="SOW78" s="4299"/>
      <c r="SOX78" s="4300"/>
      <c r="SOY78" s="4305"/>
      <c r="SOZ78" s="4304"/>
      <c r="SPA78" s="4299"/>
      <c r="SPB78" s="4300"/>
      <c r="SPC78" s="4301"/>
      <c r="SPD78" s="4302"/>
      <c r="SPE78" s="4299"/>
      <c r="SPF78" s="2602"/>
      <c r="SPG78" s="4287"/>
      <c r="SPH78" s="4303"/>
      <c r="SPI78" s="4304"/>
      <c r="SPJ78" s="2603"/>
      <c r="SPK78" s="4305"/>
      <c r="SPL78" s="4306"/>
      <c r="SPM78" s="4305"/>
      <c r="SPN78" s="4306"/>
      <c r="SPO78" s="4299"/>
      <c r="SPP78" s="4300"/>
      <c r="SPQ78" s="4305"/>
      <c r="SPR78" s="4304"/>
      <c r="SPS78" s="4299"/>
      <c r="SPT78" s="4300"/>
      <c r="SPU78" s="4301"/>
      <c r="SPV78" s="4302"/>
      <c r="SPW78" s="4299"/>
      <c r="SPX78" s="2602"/>
      <c r="SPY78" s="4287"/>
      <c r="SPZ78" s="4303"/>
      <c r="SQA78" s="4304"/>
      <c r="SQB78" s="2603"/>
      <c r="SQC78" s="4305"/>
      <c r="SQD78" s="4306"/>
      <c r="SQE78" s="4305"/>
      <c r="SQF78" s="4306"/>
      <c r="SQG78" s="4299"/>
      <c r="SQH78" s="4300"/>
      <c r="SQI78" s="4305"/>
      <c r="SQJ78" s="4304"/>
      <c r="SQK78" s="4299"/>
      <c r="SQL78" s="4300"/>
      <c r="SQM78" s="4301"/>
      <c r="SQN78" s="4302"/>
      <c r="SQO78" s="4299"/>
      <c r="SQP78" s="2602"/>
      <c r="SQQ78" s="4287"/>
      <c r="SQR78" s="4303"/>
      <c r="SQS78" s="4304"/>
      <c r="SQT78" s="2603"/>
      <c r="SQU78" s="4305"/>
      <c r="SQV78" s="4306"/>
      <c r="SQW78" s="4305"/>
      <c r="SQX78" s="4306"/>
      <c r="SQY78" s="4299"/>
      <c r="SQZ78" s="4300"/>
      <c r="SRA78" s="4305"/>
      <c r="SRB78" s="4304"/>
      <c r="SRC78" s="4299"/>
      <c r="SRD78" s="4300"/>
      <c r="SRE78" s="4301"/>
      <c r="SRF78" s="4302"/>
      <c r="SRG78" s="4299"/>
      <c r="SRH78" s="2602"/>
      <c r="SRI78" s="4287"/>
      <c r="SRJ78" s="4303"/>
      <c r="SRK78" s="4304"/>
      <c r="SRL78" s="2603"/>
      <c r="SRM78" s="4305"/>
      <c r="SRN78" s="4306"/>
      <c r="SRO78" s="4305"/>
      <c r="SRP78" s="4306"/>
      <c r="SRQ78" s="4299"/>
      <c r="SRR78" s="4300"/>
      <c r="SRS78" s="4305"/>
      <c r="SRT78" s="4304"/>
      <c r="SRU78" s="4299"/>
      <c r="SRV78" s="4300"/>
      <c r="SRW78" s="4301"/>
      <c r="SRX78" s="4302"/>
      <c r="SRY78" s="4299"/>
      <c r="SRZ78" s="2602"/>
      <c r="SSA78" s="4287"/>
      <c r="SSB78" s="4303"/>
      <c r="SSC78" s="4304"/>
      <c r="SSD78" s="2603"/>
      <c r="SSE78" s="4305"/>
      <c r="SSF78" s="4306"/>
      <c r="SSG78" s="4305"/>
      <c r="SSH78" s="4306"/>
      <c r="SSI78" s="4299"/>
      <c r="SSJ78" s="4300"/>
      <c r="SSK78" s="4305"/>
      <c r="SSL78" s="4304"/>
      <c r="SSM78" s="4299"/>
      <c r="SSN78" s="4300"/>
      <c r="SSO78" s="4301"/>
      <c r="SSP78" s="4302"/>
      <c r="SSQ78" s="4299"/>
      <c r="SSR78" s="2602"/>
      <c r="SSS78" s="4287"/>
      <c r="SST78" s="4303"/>
      <c r="SSU78" s="4304"/>
      <c r="SSV78" s="2603"/>
      <c r="SSW78" s="4305"/>
      <c r="SSX78" s="4306"/>
      <c r="SSY78" s="4305"/>
      <c r="SSZ78" s="4306"/>
      <c r="STA78" s="4299"/>
      <c r="STB78" s="4300"/>
      <c r="STC78" s="4305"/>
      <c r="STD78" s="4304"/>
      <c r="STE78" s="4299"/>
      <c r="STF78" s="4300"/>
      <c r="STG78" s="4301"/>
      <c r="STH78" s="4302"/>
      <c r="STI78" s="4299"/>
      <c r="STJ78" s="2602"/>
      <c r="STK78" s="4287"/>
      <c r="STL78" s="4303"/>
      <c r="STM78" s="4304"/>
      <c r="STN78" s="2603"/>
      <c r="STO78" s="4305"/>
      <c r="STP78" s="4306"/>
      <c r="STQ78" s="4305"/>
      <c r="STR78" s="4306"/>
      <c r="STS78" s="4299"/>
      <c r="STT78" s="4300"/>
      <c r="STU78" s="4305"/>
      <c r="STV78" s="4304"/>
      <c r="STW78" s="4299"/>
      <c r="STX78" s="4300"/>
      <c r="STY78" s="4301"/>
      <c r="STZ78" s="4302"/>
      <c r="SUA78" s="4299"/>
      <c r="SUB78" s="2602"/>
      <c r="SUC78" s="4287"/>
      <c r="SUD78" s="4303"/>
      <c r="SUE78" s="4304"/>
      <c r="SUF78" s="2603"/>
      <c r="SUG78" s="4305"/>
      <c r="SUH78" s="4306"/>
      <c r="SUI78" s="4305"/>
      <c r="SUJ78" s="4306"/>
      <c r="SUK78" s="4299"/>
      <c r="SUL78" s="4300"/>
      <c r="SUM78" s="4305"/>
      <c r="SUN78" s="4304"/>
      <c r="SUO78" s="4299"/>
      <c r="SUP78" s="4300"/>
      <c r="SUQ78" s="4301"/>
      <c r="SUR78" s="4302"/>
      <c r="SUS78" s="4299"/>
      <c r="SUT78" s="2602"/>
      <c r="SUU78" s="4287"/>
      <c r="SUV78" s="4303"/>
      <c r="SUW78" s="4304"/>
      <c r="SUX78" s="2603"/>
      <c r="SUY78" s="4305"/>
      <c r="SUZ78" s="4306"/>
      <c r="SVA78" s="4305"/>
      <c r="SVB78" s="4306"/>
      <c r="SVC78" s="4299"/>
      <c r="SVD78" s="4300"/>
      <c r="SVE78" s="4305"/>
      <c r="SVF78" s="4304"/>
      <c r="SVG78" s="4299"/>
      <c r="SVH78" s="4300"/>
      <c r="SVI78" s="4301"/>
      <c r="SVJ78" s="4302"/>
      <c r="SVK78" s="4299"/>
      <c r="SVL78" s="2602"/>
      <c r="SVM78" s="4287"/>
      <c r="SVN78" s="4303"/>
      <c r="SVO78" s="4304"/>
      <c r="SVP78" s="2603"/>
      <c r="SVQ78" s="4305"/>
      <c r="SVR78" s="4306"/>
      <c r="SVS78" s="4305"/>
      <c r="SVT78" s="4306"/>
      <c r="SVU78" s="4299"/>
      <c r="SVV78" s="4300"/>
      <c r="SVW78" s="4305"/>
      <c r="SVX78" s="4304"/>
      <c r="SVY78" s="4299"/>
      <c r="SVZ78" s="4300"/>
      <c r="SWA78" s="4301"/>
      <c r="SWB78" s="4302"/>
      <c r="SWC78" s="4299"/>
      <c r="SWD78" s="2602"/>
      <c r="SWE78" s="4287"/>
      <c r="SWF78" s="4303"/>
      <c r="SWG78" s="4304"/>
      <c r="SWH78" s="2603"/>
      <c r="SWI78" s="4305"/>
      <c r="SWJ78" s="4306"/>
      <c r="SWK78" s="4305"/>
      <c r="SWL78" s="4306"/>
      <c r="SWM78" s="4299"/>
      <c r="SWN78" s="4300"/>
      <c r="SWO78" s="4305"/>
      <c r="SWP78" s="4304"/>
      <c r="SWQ78" s="4299"/>
      <c r="SWR78" s="4300"/>
      <c r="SWS78" s="4301"/>
      <c r="SWT78" s="4302"/>
      <c r="SWU78" s="4299"/>
      <c r="SWV78" s="2602"/>
      <c r="SWW78" s="4287"/>
      <c r="SWX78" s="4303"/>
      <c r="SWY78" s="4304"/>
      <c r="SWZ78" s="2603"/>
      <c r="SXA78" s="4305"/>
      <c r="SXB78" s="4306"/>
      <c r="SXC78" s="4305"/>
      <c r="SXD78" s="4306"/>
      <c r="SXE78" s="4299"/>
      <c r="SXF78" s="4300"/>
      <c r="SXG78" s="4305"/>
      <c r="SXH78" s="4304"/>
      <c r="SXI78" s="4299"/>
      <c r="SXJ78" s="4300"/>
      <c r="SXK78" s="4301"/>
      <c r="SXL78" s="4302"/>
      <c r="SXM78" s="4299"/>
      <c r="SXN78" s="2602"/>
      <c r="SXO78" s="4287"/>
      <c r="SXP78" s="4303"/>
      <c r="SXQ78" s="4304"/>
      <c r="SXR78" s="2603"/>
      <c r="SXS78" s="4305"/>
      <c r="SXT78" s="4306"/>
      <c r="SXU78" s="4305"/>
      <c r="SXV78" s="4306"/>
      <c r="SXW78" s="4299"/>
      <c r="SXX78" s="4300"/>
      <c r="SXY78" s="4305"/>
      <c r="SXZ78" s="4304"/>
      <c r="SYA78" s="4299"/>
      <c r="SYB78" s="4300"/>
      <c r="SYC78" s="4301"/>
      <c r="SYD78" s="4302"/>
      <c r="SYE78" s="4299"/>
      <c r="SYF78" s="2602"/>
      <c r="SYG78" s="4287"/>
      <c r="SYH78" s="4303"/>
      <c r="SYI78" s="4304"/>
      <c r="SYJ78" s="2603"/>
      <c r="SYK78" s="4305"/>
      <c r="SYL78" s="4306"/>
      <c r="SYM78" s="4305"/>
      <c r="SYN78" s="4306"/>
      <c r="SYO78" s="4299"/>
      <c r="SYP78" s="4300"/>
      <c r="SYQ78" s="4305"/>
      <c r="SYR78" s="4304"/>
      <c r="SYS78" s="4299"/>
      <c r="SYT78" s="4300"/>
      <c r="SYU78" s="4301"/>
      <c r="SYV78" s="4302"/>
      <c r="SYW78" s="4299"/>
      <c r="SYX78" s="2602"/>
      <c r="SYY78" s="4287"/>
      <c r="SYZ78" s="4303"/>
      <c r="SZA78" s="4304"/>
      <c r="SZB78" s="2603"/>
      <c r="SZC78" s="4305"/>
      <c r="SZD78" s="4306"/>
      <c r="SZE78" s="4305"/>
      <c r="SZF78" s="4306"/>
      <c r="SZG78" s="4299"/>
      <c r="SZH78" s="4300"/>
      <c r="SZI78" s="4305"/>
      <c r="SZJ78" s="4304"/>
      <c r="SZK78" s="4299"/>
      <c r="SZL78" s="4300"/>
      <c r="SZM78" s="4301"/>
      <c r="SZN78" s="4302"/>
      <c r="SZO78" s="4299"/>
      <c r="SZP78" s="2602"/>
      <c r="SZQ78" s="4287"/>
      <c r="SZR78" s="4303"/>
      <c r="SZS78" s="4304"/>
      <c r="SZT78" s="2603"/>
      <c r="SZU78" s="4305"/>
      <c r="SZV78" s="4306"/>
      <c r="SZW78" s="4305"/>
      <c r="SZX78" s="4306"/>
      <c r="SZY78" s="4299"/>
      <c r="SZZ78" s="4300"/>
      <c r="TAA78" s="4305"/>
      <c r="TAB78" s="4304"/>
      <c r="TAC78" s="4299"/>
      <c r="TAD78" s="4300"/>
      <c r="TAE78" s="4301"/>
      <c r="TAF78" s="4302"/>
      <c r="TAG78" s="4299"/>
      <c r="TAH78" s="2602"/>
      <c r="TAI78" s="4287"/>
      <c r="TAJ78" s="4303"/>
      <c r="TAK78" s="4304"/>
      <c r="TAL78" s="2603"/>
      <c r="TAM78" s="4305"/>
      <c r="TAN78" s="4306"/>
      <c r="TAO78" s="4305"/>
      <c r="TAP78" s="4306"/>
      <c r="TAQ78" s="4299"/>
      <c r="TAR78" s="4300"/>
      <c r="TAS78" s="4305"/>
      <c r="TAT78" s="4304"/>
      <c r="TAU78" s="4299"/>
      <c r="TAV78" s="4300"/>
      <c r="TAW78" s="4301"/>
      <c r="TAX78" s="4302"/>
      <c r="TAY78" s="4299"/>
      <c r="TAZ78" s="2602"/>
      <c r="TBA78" s="4287"/>
      <c r="TBB78" s="4303"/>
      <c r="TBC78" s="4304"/>
      <c r="TBD78" s="2603"/>
      <c r="TBE78" s="4305"/>
      <c r="TBF78" s="4306"/>
      <c r="TBG78" s="4305"/>
      <c r="TBH78" s="4306"/>
      <c r="TBI78" s="4299"/>
      <c r="TBJ78" s="4300"/>
      <c r="TBK78" s="4305"/>
      <c r="TBL78" s="4304"/>
      <c r="TBM78" s="4299"/>
      <c r="TBN78" s="4300"/>
      <c r="TBO78" s="4301"/>
      <c r="TBP78" s="4302"/>
      <c r="TBQ78" s="4299"/>
      <c r="TBR78" s="2602"/>
      <c r="TBS78" s="4287"/>
      <c r="TBT78" s="4303"/>
      <c r="TBU78" s="4304"/>
      <c r="TBV78" s="2603"/>
      <c r="TBW78" s="4305"/>
      <c r="TBX78" s="4306"/>
      <c r="TBY78" s="4305"/>
      <c r="TBZ78" s="4306"/>
      <c r="TCA78" s="4299"/>
      <c r="TCB78" s="4300"/>
      <c r="TCC78" s="4305"/>
      <c r="TCD78" s="4304"/>
      <c r="TCE78" s="4299"/>
      <c r="TCF78" s="4300"/>
      <c r="TCG78" s="4301"/>
      <c r="TCH78" s="4302"/>
      <c r="TCI78" s="4299"/>
      <c r="TCJ78" s="2602"/>
      <c r="TCK78" s="4287"/>
      <c r="TCL78" s="4303"/>
      <c r="TCM78" s="4304"/>
      <c r="TCN78" s="2603"/>
      <c r="TCO78" s="4305"/>
      <c r="TCP78" s="4306"/>
      <c r="TCQ78" s="4305"/>
      <c r="TCR78" s="4306"/>
      <c r="TCS78" s="4299"/>
      <c r="TCT78" s="4300"/>
      <c r="TCU78" s="4305"/>
      <c r="TCV78" s="4304"/>
      <c r="TCW78" s="4299"/>
      <c r="TCX78" s="4300"/>
      <c r="TCY78" s="4301"/>
      <c r="TCZ78" s="4302"/>
      <c r="TDA78" s="4299"/>
      <c r="TDB78" s="2602"/>
      <c r="TDC78" s="4287"/>
      <c r="TDD78" s="4303"/>
      <c r="TDE78" s="4304"/>
      <c r="TDF78" s="2603"/>
      <c r="TDG78" s="4305"/>
      <c r="TDH78" s="4306"/>
      <c r="TDI78" s="4305"/>
      <c r="TDJ78" s="4306"/>
      <c r="TDK78" s="4299"/>
      <c r="TDL78" s="4300"/>
      <c r="TDM78" s="4305"/>
      <c r="TDN78" s="4304"/>
      <c r="TDO78" s="4299"/>
      <c r="TDP78" s="4300"/>
      <c r="TDQ78" s="4301"/>
      <c r="TDR78" s="4302"/>
      <c r="TDS78" s="4299"/>
      <c r="TDT78" s="2602"/>
      <c r="TDU78" s="4287"/>
      <c r="TDV78" s="4303"/>
      <c r="TDW78" s="4304"/>
      <c r="TDX78" s="2603"/>
      <c r="TDY78" s="4305"/>
      <c r="TDZ78" s="4306"/>
      <c r="TEA78" s="4305"/>
      <c r="TEB78" s="4306"/>
      <c r="TEC78" s="4299"/>
      <c r="TED78" s="4300"/>
      <c r="TEE78" s="4305"/>
      <c r="TEF78" s="4304"/>
      <c r="TEG78" s="4299"/>
      <c r="TEH78" s="4300"/>
      <c r="TEI78" s="4301"/>
      <c r="TEJ78" s="4302"/>
      <c r="TEK78" s="4299"/>
      <c r="TEL78" s="2602"/>
      <c r="TEM78" s="4287"/>
      <c r="TEN78" s="4303"/>
      <c r="TEO78" s="4304"/>
      <c r="TEP78" s="2603"/>
      <c r="TEQ78" s="4305"/>
      <c r="TER78" s="4306"/>
      <c r="TES78" s="4305"/>
      <c r="TET78" s="4306"/>
      <c r="TEU78" s="4299"/>
      <c r="TEV78" s="4300"/>
      <c r="TEW78" s="4305"/>
      <c r="TEX78" s="4304"/>
      <c r="TEY78" s="4299"/>
      <c r="TEZ78" s="4300"/>
      <c r="TFA78" s="4301"/>
      <c r="TFB78" s="4302"/>
      <c r="TFC78" s="4299"/>
      <c r="TFD78" s="2602"/>
      <c r="TFE78" s="4287"/>
      <c r="TFF78" s="4303"/>
      <c r="TFG78" s="4304"/>
      <c r="TFH78" s="2603"/>
      <c r="TFI78" s="4305"/>
      <c r="TFJ78" s="4306"/>
      <c r="TFK78" s="4305"/>
      <c r="TFL78" s="4306"/>
      <c r="TFM78" s="4299"/>
      <c r="TFN78" s="4300"/>
      <c r="TFO78" s="4305"/>
      <c r="TFP78" s="4304"/>
      <c r="TFQ78" s="4299"/>
      <c r="TFR78" s="4300"/>
      <c r="TFS78" s="4301"/>
      <c r="TFT78" s="4302"/>
      <c r="TFU78" s="4299"/>
      <c r="TFV78" s="2602"/>
      <c r="TFW78" s="4287"/>
      <c r="TFX78" s="4303"/>
      <c r="TFY78" s="4304"/>
      <c r="TFZ78" s="2603"/>
      <c r="TGA78" s="4305"/>
      <c r="TGB78" s="4306"/>
      <c r="TGC78" s="4305"/>
      <c r="TGD78" s="4306"/>
      <c r="TGE78" s="4299"/>
      <c r="TGF78" s="4300"/>
      <c r="TGG78" s="4305"/>
      <c r="TGH78" s="4304"/>
      <c r="TGI78" s="4299"/>
      <c r="TGJ78" s="4300"/>
      <c r="TGK78" s="4301"/>
      <c r="TGL78" s="4302"/>
      <c r="TGM78" s="4299"/>
      <c r="TGN78" s="2602"/>
      <c r="TGO78" s="4287"/>
      <c r="TGP78" s="4303"/>
      <c r="TGQ78" s="4304"/>
      <c r="TGR78" s="2603"/>
      <c r="TGS78" s="4305"/>
      <c r="TGT78" s="4306"/>
      <c r="TGU78" s="4305"/>
      <c r="TGV78" s="4306"/>
      <c r="TGW78" s="4299"/>
      <c r="TGX78" s="4300"/>
      <c r="TGY78" s="4305"/>
      <c r="TGZ78" s="4304"/>
      <c r="THA78" s="4299"/>
      <c r="THB78" s="4300"/>
      <c r="THC78" s="4301"/>
      <c r="THD78" s="4302"/>
      <c r="THE78" s="4299"/>
      <c r="THF78" s="2602"/>
      <c r="THG78" s="4287"/>
      <c r="THH78" s="4303"/>
      <c r="THI78" s="4304"/>
      <c r="THJ78" s="2603"/>
      <c r="THK78" s="4305"/>
      <c r="THL78" s="4306"/>
      <c r="THM78" s="4305"/>
      <c r="THN78" s="4306"/>
      <c r="THO78" s="4299"/>
      <c r="THP78" s="4300"/>
      <c r="THQ78" s="4305"/>
      <c r="THR78" s="4304"/>
      <c r="THS78" s="4299"/>
      <c r="THT78" s="4300"/>
      <c r="THU78" s="4301"/>
      <c r="THV78" s="4302"/>
      <c r="THW78" s="4299"/>
      <c r="THX78" s="2602"/>
      <c r="THY78" s="4287"/>
      <c r="THZ78" s="4303"/>
      <c r="TIA78" s="4304"/>
      <c r="TIB78" s="2603"/>
      <c r="TIC78" s="4305"/>
      <c r="TID78" s="4306"/>
      <c r="TIE78" s="4305"/>
      <c r="TIF78" s="4306"/>
      <c r="TIG78" s="4299"/>
      <c r="TIH78" s="4300"/>
      <c r="TII78" s="4305"/>
      <c r="TIJ78" s="4304"/>
      <c r="TIK78" s="4299"/>
      <c r="TIL78" s="4300"/>
      <c r="TIM78" s="4301"/>
      <c r="TIN78" s="4302"/>
      <c r="TIO78" s="4299"/>
      <c r="TIP78" s="2602"/>
      <c r="TIQ78" s="4287"/>
      <c r="TIR78" s="4303"/>
      <c r="TIS78" s="4304"/>
      <c r="TIT78" s="2603"/>
      <c r="TIU78" s="4305"/>
      <c r="TIV78" s="4306"/>
      <c r="TIW78" s="4305"/>
      <c r="TIX78" s="4306"/>
      <c r="TIY78" s="4299"/>
      <c r="TIZ78" s="4300"/>
      <c r="TJA78" s="4305"/>
      <c r="TJB78" s="4304"/>
      <c r="TJC78" s="4299"/>
      <c r="TJD78" s="4300"/>
      <c r="TJE78" s="4301"/>
      <c r="TJF78" s="4302"/>
      <c r="TJG78" s="4299"/>
      <c r="TJH78" s="2602"/>
      <c r="TJI78" s="4287"/>
      <c r="TJJ78" s="4303"/>
      <c r="TJK78" s="4304"/>
      <c r="TJL78" s="2603"/>
      <c r="TJM78" s="4305"/>
      <c r="TJN78" s="4306"/>
      <c r="TJO78" s="4305"/>
      <c r="TJP78" s="4306"/>
      <c r="TJQ78" s="4299"/>
      <c r="TJR78" s="4300"/>
      <c r="TJS78" s="4305"/>
      <c r="TJT78" s="4304"/>
      <c r="TJU78" s="4299"/>
      <c r="TJV78" s="4300"/>
      <c r="TJW78" s="4301"/>
      <c r="TJX78" s="4302"/>
      <c r="TJY78" s="4299"/>
      <c r="TJZ78" s="2602"/>
      <c r="TKA78" s="4287"/>
      <c r="TKB78" s="4303"/>
      <c r="TKC78" s="4304"/>
      <c r="TKD78" s="2603"/>
      <c r="TKE78" s="4305"/>
      <c r="TKF78" s="4306"/>
      <c r="TKG78" s="4305"/>
      <c r="TKH78" s="4306"/>
      <c r="TKI78" s="4299"/>
      <c r="TKJ78" s="4300"/>
      <c r="TKK78" s="4305"/>
      <c r="TKL78" s="4304"/>
      <c r="TKM78" s="4299"/>
      <c r="TKN78" s="4300"/>
      <c r="TKO78" s="4301"/>
      <c r="TKP78" s="4302"/>
      <c r="TKQ78" s="4299"/>
      <c r="TKR78" s="2602"/>
      <c r="TKS78" s="4287"/>
      <c r="TKT78" s="4303"/>
      <c r="TKU78" s="4304"/>
      <c r="TKV78" s="2603"/>
      <c r="TKW78" s="4305"/>
      <c r="TKX78" s="4306"/>
      <c r="TKY78" s="4305"/>
      <c r="TKZ78" s="4306"/>
      <c r="TLA78" s="4299"/>
      <c r="TLB78" s="4300"/>
      <c r="TLC78" s="4305"/>
      <c r="TLD78" s="4304"/>
      <c r="TLE78" s="4299"/>
      <c r="TLF78" s="4300"/>
      <c r="TLG78" s="4301"/>
      <c r="TLH78" s="4302"/>
      <c r="TLI78" s="4299"/>
      <c r="TLJ78" s="2602"/>
      <c r="TLK78" s="4287"/>
      <c r="TLL78" s="4303"/>
      <c r="TLM78" s="4304"/>
      <c r="TLN78" s="2603"/>
      <c r="TLO78" s="4305"/>
      <c r="TLP78" s="4306"/>
      <c r="TLQ78" s="4305"/>
      <c r="TLR78" s="4306"/>
      <c r="TLS78" s="4299"/>
      <c r="TLT78" s="4300"/>
      <c r="TLU78" s="4305"/>
      <c r="TLV78" s="4304"/>
      <c r="TLW78" s="4299"/>
      <c r="TLX78" s="4300"/>
      <c r="TLY78" s="4301"/>
      <c r="TLZ78" s="4302"/>
      <c r="TMA78" s="4299"/>
      <c r="TMB78" s="2602"/>
      <c r="TMC78" s="4287"/>
      <c r="TMD78" s="4303"/>
      <c r="TME78" s="4304"/>
      <c r="TMF78" s="2603"/>
      <c r="TMG78" s="4305"/>
      <c r="TMH78" s="4306"/>
      <c r="TMI78" s="4305"/>
      <c r="TMJ78" s="4306"/>
      <c r="TMK78" s="4299"/>
      <c r="TML78" s="4300"/>
      <c r="TMM78" s="4305"/>
      <c r="TMN78" s="4304"/>
      <c r="TMO78" s="4299"/>
      <c r="TMP78" s="4300"/>
      <c r="TMQ78" s="4301"/>
      <c r="TMR78" s="4302"/>
      <c r="TMS78" s="4299"/>
      <c r="TMT78" s="2602"/>
      <c r="TMU78" s="4287"/>
      <c r="TMV78" s="4303"/>
      <c r="TMW78" s="4304"/>
      <c r="TMX78" s="2603"/>
      <c r="TMY78" s="4305"/>
      <c r="TMZ78" s="4306"/>
      <c r="TNA78" s="4305"/>
      <c r="TNB78" s="4306"/>
      <c r="TNC78" s="4299"/>
      <c r="TND78" s="4300"/>
      <c r="TNE78" s="4305"/>
      <c r="TNF78" s="4304"/>
      <c r="TNG78" s="4299"/>
      <c r="TNH78" s="4300"/>
      <c r="TNI78" s="4301"/>
      <c r="TNJ78" s="4302"/>
      <c r="TNK78" s="4299"/>
      <c r="TNL78" s="2602"/>
      <c r="TNM78" s="4287"/>
      <c r="TNN78" s="4303"/>
      <c r="TNO78" s="4304"/>
      <c r="TNP78" s="2603"/>
      <c r="TNQ78" s="4305"/>
      <c r="TNR78" s="4306"/>
      <c r="TNS78" s="4305"/>
      <c r="TNT78" s="4306"/>
      <c r="TNU78" s="4299"/>
      <c r="TNV78" s="4300"/>
      <c r="TNW78" s="4305"/>
      <c r="TNX78" s="4304"/>
      <c r="TNY78" s="4299"/>
      <c r="TNZ78" s="4300"/>
      <c r="TOA78" s="4301"/>
      <c r="TOB78" s="4302"/>
      <c r="TOC78" s="4299"/>
      <c r="TOD78" s="2602"/>
      <c r="TOE78" s="4287"/>
      <c r="TOF78" s="4303"/>
      <c r="TOG78" s="4304"/>
      <c r="TOH78" s="2603"/>
      <c r="TOI78" s="4305"/>
      <c r="TOJ78" s="4306"/>
      <c r="TOK78" s="4305"/>
      <c r="TOL78" s="4306"/>
      <c r="TOM78" s="4299"/>
      <c r="TON78" s="4300"/>
      <c r="TOO78" s="4305"/>
      <c r="TOP78" s="4304"/>
      <c r="TOQ78" s="4299"/>
      <c r="TOR78" s="4300"/>
      <c r="TOS78" s="4301"/>
      <c r="TOT78" s="4302"/>
      <c r="TOU78" s="4299"/>
      <c r="TOV78" s="2602"/>
      <c r="TOW78" s="4287"/>
      <c r="TOX78" s="4303"/>
      <c r="TOY78" s="4304"/>
      <c r="TOZ78" s="2603"/>
      <c r="TPA78" s="4305"/>
      <c r="TPB78" s="4306"/>
      <c r="TPC78" s="4305"/>
      <c r="TPD78" s="4306"/>
      <c r="TPE78" s="4299"/>
      <c r="TPF78" s="4300"/>
      <c r="TPG78" s="4305"/>
      <c r="TPH78" s="4304"/>
      <c r="TPI78" s="4299"/>
      <c r="TPJ78" s="4300"/>
      <c r="TPK78" s="4301"/>
      <c r="TPL78" s="4302"/>
      <c r="TPM78" s="4299"/>
      <c r="TPN78" s="2602"/>
      <c r="TPO78" s="4287"/>
      <c r="TPP78" s="4303"/>
      <c r="TPQ78" s="4304"/>
      <c r="TPR78" s="2603"/>
      <c r="TPS78" s="4305"/>
      <c r="TPT78" s="4306"/>
      <c r="TPU78" s="4305"/>
      <c r="TPV78" s="4306"/>
      <c r="TPW78" s="4299"/>
      <c r="TPX78" s="4300"/>
      <c r="TPY78" s="4305"/>
      <c r="TPZ78" s="4304"/>
      <c r="TQA78" s="4299"/>
      <c r="TQB78" s="4300"/>
      <c r="TQC78" s="4301"/>
      <c r="TQD78" s="4302"/>
      <c r="TQE78" s="4299"/>
      <c r="TQF78" s="2602"/>
      <c r="TQG78" s="4287"/>
      <c r="TQH78" s="4303"/>
      <c r="TQI78" s="4304"/>
      <c r="TQJ78" s="2603"/>
      <c r="TQK78" s="4305"/>
      <c r="TQL78" s="4306"/>
      <c r="TQM78" s="4305"/>
      <c r="TQN78" s="4306"/>
      <c r="TQO78" s="4299"/>
      <c r="TQP78" s="4300"/>
      <c r="TQQ78" s="4305"/>
      <c r="TQR78" s="4304"/>
      <c r="TQS78" s="4299"/>
      <c r="TQT78" s="4300"/>
      <c r="TQU78" s="4301"/>
      <c r="TQV78" s="4302"/>
      <c r="TQW78" s="4299"/>
      <c r="TQX78" s="2602"/>
      <c r="TQY78" s="4287"/>
      <c r="TQZ78" s="4303"/>
      <c r="TRA78" s="4304"/>
      <c r="TRB78" s="2603"/>
      <c r="TRC78" s="4305"/>
      <c r="TRD78" s="4306"/>
      <c r="TRE78" s="4305"/>
      <c r="TRF78" s="4306"/>
      <c r="TRG78" s="4299"/>
      <c r="TRH78" s="4300"/>
      <c r="TRI78" s="4305"/>
      <c r="TRJ78" s="4304"/>
      <c r="TRK78" s="4299"/>
      <c r="TRL78" s="4300"/>
      <c r="TRM78" s="4301"/>
      <c r="TRN78" s="4302"/>
      <c r="TRO78" s="4299"/>
      <c r="TRP78" s="2602"/>
      <c r="TRQ78" s="4287"/>
      <c r="TRR78" s="4303"/>
      <c r="TRS78" s="4304"/>
      <c r="TRT78" s="2603"/>
      <c r="TRU78" s="4305"/>
      <c r="TRV78" s="4306"/>
      <c r="TRW78" s="4305"/>
      <c r="TRX78" s="4306"/>
      <c r="TRY78" s="4299"/>
      <c r="TRZ78" s="4300"/>
      <c r="TSA78" s="4305"/>
      <c r="TSB78" s="4304"/>
      <c r="TSC78" s="4299"/>
      <c r="TSD78" s="4300"/>
      <c r="TSE78" s="4301"/>
      <c r="TSF78" s="4302"/>
      <c r="TSG78" s="4299"/>
      <c r="TSH78" s="2602"/>
      <c r="TSI78" s="4287"/>
      <c r="TSJ78" s="4303"/>
      <c r="TSK78" s="4304"/>
      <c r="TSL78" s="2603"/>
      <c r="TSM78" s="4305"/>
      <c r="TSN78" s="4306"/>
      <c r="TSO78" s="4305"/>
      <c r="TSP78" s="4306"/>
      <c r="TSQ78" s="4299"/>
      <c r="TSR78" s="4300"/>
      <c r="TSS78" s="4305"/>
      <c r="TST78" s="4304"/>
      <c r="TSU78" s="4299"/>
      <c r="TSV78" s="4300"/>
      <c r="TSW78" s="4301"/>
      <c r="TSX78" s="4302"/>
      <c r="TSY78" s="4299"/>
      <c r="TSZ78" s="2602"/>
      <c r="TTA78" s="4287"/>
      <c r="TTB78" s="4303"/>
      <c r="TTC78" s="4304"/>
      <c r="TTD78" s="2603"/>
      <c r="TTE78" s="4305"/>
      <c r="TTF78" s="4306"/>
      <c r="TTG78" s="4305"/>
      <c r="TTH78" s="4306"/>
      <c r="TTI78" s="4299"/>
      <c r="TTJ78" s="4300"/>
      <c r="TTK78" s="4305"/>
      <c r="TTL78" s="4304"/>
      <c r="TTM78" s="4299"/>
      <c r="TTN78" s="4300"/>
      <c r="TTO78" s="4301"/>
      <c r="TTP78" s="4302"/>
      <c r="TTQ78" s="4299"/>
      <c r="TTR78" s="2602"/>
      <c r="TTS78" s="4287"/>
      <c r="TTT78" s="4303"/>
      <c r="TTU78" s="4304"/>
      <c r="TTV78" s="2603"/>
      <c r="TTW78" s="4305"/>
      <c r="TTX78" s="4306"/>
      <c r="TTY78" s="4305"/>
      <c r="TTZ78" s="4306"/>
      <c r="TUA78" s="4299"/>
      <c r="TUB78" s="4300"/>
      <c r="TUC78" s="4305"/>
      <c r="TUD78" s="4304"/>
      <c r="TUE78" s="4299"/>
      <c r="TUF78" s="4300"/>
      <c r="TUG78" s="4301"/>
      <c r="TUH78" s="4302"/>
      <c r="TUI78" s="4299"/>
      <c r="TUJ78" s="2602"/>
      <c r="TUK78" s="4287"/>
      <c r="TUL78" s="4303"/>
      <c r="TUM78" s="4304"/>
      <c r="TUN78" s="2603"/>
      <c r="TUO78" s="4305"/>
      <c r="TUP78" s="4306"/>
      <c r="TUQ78" s="4305"/>
      <c r="TUR78" s="4306"/>
      <c r="TUS78" s="4299"/>
      <c r="TUT78" s="4300"/>
      <c r="TUU78" s="4305"/>
      <c r="TUV78" s="4304"/>
      <c r="TUW78" s="4299"/>
      <c r="TUX78" s="4300"/>
      <c r="TUY78" s="4301"/>
      <c r="TUZ78" s="4302"/>
      <c r="TVA78" s="4299"/>
      <c r="TVB78" s="2602"/>
      <c r="TVC78" s="4287"/>
      <c r="TVD78" s="4303"/>
      <c r="TVE78" s="4304"/>
      <c r="TVF78" s="2603"/>
      <c r="TVG78" s="4305"/>
      <c r="TVH78" s="4306"/>
      <c r="TVI78" s="4305"/>
      <c r="TVJ78" s="4306"/>
      <c r="TVK78" s="4299"/>
      <c r="TVL78" s="4300"/>
      <c r="TVM78" s="4305"/>
      <c r="TVN78" s="4304"/>
      <c r="TVO78" s="4299"/>
      <c r="TVP78" s="4300"/>
      <c r="TVQ78" s="4301"/>
      <c r="TVR78" s="4302"/>
      <c r="TVS78" s="4299"/>
      <c r="TVT78" s="2602"/>
      <c r="TVU78" s="4287"/>
      <c r="TVV78" s="4303"/>
      <c r="TVW78" s="4304"/>
      <c r="TVX78" s="2603"/>
      <c r="TVY78" s="4305"/>
      <c r="TVZ78" s="4306"/>
      <c r="TWA78" s="4305"/>
      <c r="TWB78" s="4306"/>
      <c r="TWC78" s="4299"/>
      <c r="TWD78" s="4300"/>
      <c r="TWE78" s="4305"/>
      <c r="TWF78" s="4304"/>
      <c r="TWG78" s="4299"/>
      <c r="TWH78" s="4300"/>
      <c r="TWI78" s="4301"/>
      <c r="TWJ78" s="4302"/>
      <c r="TWK78" s="4299"/>
      <c r="TWL78" s="2602"/>
      <c r="TWM78" s="4287"/>
      <c r="TWN78" s="4303"/>
      <c r="TWO78" s="4304"/>
      <c r="TWP78" s="2603"/>
      <c r="TWQ78" s="4305"/>
      <c r="TWR78" s="4306"/>
      <c r="TWS78" s="4305"/>
      <c r="TWT78" s="4306"/>
      <c r="TWU78" s="4299"/>
      <c r="TWV78" s="4300"/>
      <c r="TWW78" s="4305"/>
      <c r="TWX78" s="4304"/>
      <c r="TWY78" s="4299"/>
      <c r="TWZ78" s="4300"/>
      <c r="TXA78" s="4301"/>
      <c r="TXB78" s="4302"/>
      <c r="TXC78" s="4299"/>
      <c r="TXD78" s="2602"/>
      <c r="TXE78" s="4287"/>
      <c r="TXF78" s="4303"/>
      <c r="TXG78" s="4304"/>
      <c r="TXH78" s="2603"/>
      <c r="TXI78" s="4305"/>
      <c r="TXJ78" s="4306"/>
      <c r="TXK78" s="4305"/>
      <c r="TXL78" s="4306"/>
      <c r="TXM78" s="4299"/>
      <c r="TXN78" s="4300"/>
      <c r="TXO78" s="4305"/>
      <c r="TXP78" s="4304"/>
      <c r="TXQ78" s="4299"/>
      <c r="TXR78" s="4300"/>
      <c r="TXS78" s="4301"/>
      <c r="TXT78" s="4302"/>
      <c r="TXU78" s="4299"/>
      <c r="TXV78" s="2602"/>
      <c r="TXW78" s="4287"/>
      <c r="TXX78" s="4303"/>
      <c r="TXY78" s="4304"/>
      <c r="TXZ78" s="2603"/>
      <c r="TYA78" s="4305"/>
      <c r="TYB78" s="4306"/>
      <c r="TYC78" s="4305"/>
      <c r="TYD78" s="4306"/>
      <c r="TYE78" s="4299"/>
      <c r="TYF78" s="4300"/>
      <c r="TYG78" s="4305"/>
      <c r="TYH78" s="4304"/>
      <c r="TYI78" s="4299"/>
      <c r="TYJ78" s="4300"/>
      <c r="TYK78" s="4301"/>
      <c r="TYL78" s="4302"/>
      <c r="TYM78" s="4299"/>
      <c r="TYN78" s="2602"/>
      <c r="TYO78" s="4287"/>
      <c r="TYP78" s="4303"/>
      <c r="TYQ78" s="4304"/>
      <c r="TYR78" s="2603"/>
      <c r="TYS78" s="4305"/>
      <c r="TYT78" s="4306"/>
      <c r="TYU78" s="4305"/>
      <c r="TYV78" s="4306"/>
      <c r="TYW78" s="4299"/>
      <c r="TYX78" s="4300"/>
      <c r="TYY78" s="4305"/>
      <c r="TYZ78" s="4304"/>
      <c r="TZA78" s="4299"/>
      <c r="TZB78" s="4300"/>
      <c r="TZC78" s="4301"/>
      <c r="TZD78" s="4302"/>
      <c r="TZE78" s="4299"/>
      <c r="TZF78" s="2602"/>
      <c r="TZG78" s="4287"/>
      <c r="TZH78" s="4303"/>
      <c r="TZI78" s="4304"/>
      <c r="TZJ78" s="2603"/>
      <c r="TZK78" s="4305"/>
      <c r="TZL78" s="4306"/>
      <c r="TZM78" s="4305"/>
      <c r="TZN78" s="4306"/>
      <c r="TZO78" s="4299"/>
      <c r="TZP78" s="4300"/>
      <c r="TZQ78" s="4305"/>
      <c r="TZR78" s="4304"/>
      <c r="TZS78" s="4299"/>
      <c r="TZT78" s="4300"/>
      <c r="TZU78" s="4301"/>
      <c r="TZV78" s="4302"/>
      <c r="TZW78" s="4299"/>
      <c r="TZX78" s="2602"/>
      <c r="TZY78" s="4287"/>
      <c r="TZZ78" s="4303"/>
      <c r="UAA78" s="4304"/>
      <c r="UAB78" s="2603"/>
      <c r="UAC78" s="4305"/>
      <c r="UAD78" s="4306"/>
      <c r="UAE78" s="4305"/>
      <c r="UAF78" s="4306"/>
      <c r="UAG78" s="4299"/>
      <c r="UAH78" s="4300"/>
      <c r="UAI78" s="4305"/>
      <c r="UAJ78" s="4304"/>
      <c r="UAK78" s="4299"/>
      <c r="UAL78" s="4300"/>
      <c r="UAM78" s="4301"/>
      <c r="UAN78" s="4302"/>
      <c r="UAO78" s="4299"/>
      <c r="UAP78" s="2602"/>
      <c r="UAQ78" s="4287"/>
      <c r="UAR78" s="4303"/>
      <c r="UAS78" s="4304"/>
      <c r="UAT78" s="2603"/>
      <c r="UAU78" s="4305"/>
      <c r="UAV78" s="4306"/>
      <c r="UAW78" s="4305"/>
      <c r="UAX78" s="4306"/>
      <c r="UAY78" s="4299"/>
      <c r="UAZ78" s="4300"/>
      <c r="UBA78" s="4305"/>
      <c r="UBB78" s="4304"/>
      <c r="UBC78" s="4299"/>
      <c r="UBD78" s="4300"/>
      <c r="UBE78" s="4301"/>
      <c r="UBF78" s="4302"/>
      <c r="UBG78" s="4299"/>
      <c r="UBH78" s="2602"/>
      <c r="UBI78" s="4287"/>
      <c r="UBJ78" s="4303"/>
      <c r="UBK78" s="4304"/>
      <c r="UBL78" s="2603"/>
      <c r="UBM78" s="4305"/>
      <c r="UBN78" s="4306"/>
      <c r="UBO78" s="4305"/>
      <c r="UBP78" s="4306"/>
      <c r="UBQ78" s="4299"/>
      <c r="UBR78" s="4300"/>
      <c r="UBS78" s="4305"/>
      <c r="UBT78" s="4304"/>
      <c r="UBU78" s="4299"/>
      <c r="UBV78" s="4300"/>
      <c r="UBW78" s="4301"/>
      <c r="UBX78" s="4302"/>
      <c r="UBY78" s="4299"/>
      <c r="UBZ78" s="2602"/>
      <c r="UCA78" s="4287"/>
      <c r="UCB78" s="4303"/>
      <c r="UCC78" s="4304"/>
      <c r="UCD78" s="2603"/>
      <c r="UCE78" s="4305"/>
      <c r="UCF78" s="4306"/>
      <c r="UCG78" s="4305"/>
      <c r="UCH78" s="4306"/>
      <c r="UCI78" s="4299"/>
      <c r="UCJ78" s="4300"/>
      <c r="UCK78" s="4305"/>
      <c r="UCL78" s="4304"/>
      <c r="UCM78" s="4299"/>
      <c r="UCN78" s="4300"/>
      <c r="UCO78" s="4301"/>
      <c r="UCP78" s="4302"/>
      <c r="UCQ78" s="4299"/>
      <c r="UCR78" s="2602"/>
      <c r="UCS78" s="4287"/>
      <c r="UCT78" s="4303"/>
      <c r="UCU78" s="4304"/>
      <c r="UCV78" s="2603"/>
      <c r="UCW78" s="4305"/>
      <c r="UCX78" s="4306"/>
      <c r="UCY78" s="4305"/>
      <c r="UCZ78" s="4306"/>
      <c r="UDA78" s="4299"/>
      <c r="UDB78" s="4300"/>
      <c r="UDC78" s="4305"/>
      <c r="UDD78" s="4304"/>
      <c r="UDE78" s="4299"/>
      <c r="UDF78" s="4300"/>
      <c r="UDG78" s="4301"/>
      <c r="UDH78" s="4302"/>
      <c r="UDI78" s="4299"/>
      <c r="UDJ78" s="2602"/>
      <c r="UDK78" s="4287"/>
      <c r="UDL78" s="4303"/>
      <c r="UDM78" s="4304"/>
      <c r="UDN78" s="2603"/>
      <c r="UDO78" s="4305"/>
      <c r="UDP78" s="4306"/>
      <c r="UDQ78" s="4305"/>
      <c r="UDR78" s="4306"/>
      <c r="UDS78" s="4299"/>
      <c r="UDT78" s="4300"/>
      <c r="UDU78" s="4305"/>
      <c r="UDV78" s="4304"/>
      <c r="UDW78" s="4299"/>
      <c r="UDX78" s="4300"/>
      <c r="UDY78" s="4301"/>
      <c r="UDZ78" s="4302"/>
      <c r="UEA78" s="4299"/>
      <c r="UEB78" s="2602"/>
      <c r="UEC78" s="4287"/>
      <c r="UED78" s="4303"/>
      <c r="UEE78" s="4304"/>
      <c r="UEF78" s="2603"/>
      <c r="UEG78" s="4305"/>
      <c r="UEH78" s="4306"/>
      <c r="UEI78" s="4305"/>
      <c r="UEJ78" s="4306"/>
      <c r="UEK78" s="4299"/>
      <c r="UEL78" s="4300"/>
      <c r="UEM78" s="4305"/>
      <c r="UEN78" s="4304"/>
      <c r="UEO78" s="4299"/>
      <c r="UEP78" s="4300"/>
      <c r="UEQ78" s="4301"/>
      <c r="UER78" s="4302"/>
      <c r="UES78" s="4299"/>
      <c r="UET78" s="2602"/>
      <c r="UEU78" s="4287"/>
      <c r="UEV78" s="4303"/>
      <c r="UEW78" s="4304"/>
      <c r="UEX78" s="2603"/>
      <c r="UEY78" s="4305"/>
      <c r="UEZ78" s="4306"/>
      <c r="UFA78" s="4305"/>
      <c r="UFB78" s="4306"/>
      <c r="UFC78" s="4299"/>
      <c r="UFD78" s="4300"/>
      <c r="UFE78" s="4305"/>
      <c r="UFF78" s="4304"/>
      <c r="UFG78" s="4299"/>
      <c r="UFH78" s="4300"/>
      <c r="UFI78" s="4301"/>
      <c r="UFJ78" s="4302"/>
      <c r="UFK78" s="4299"/>
      <c r="UFL78" s="2602"/>
      <c r="UFM78" s="4287"/>
      <c r="UFN78" s="4303"/>
      <c r="UFO78" s="4304"/>
      <c r="UFP78" s="2603"/>
      <c r="UFQ78" s="4305"/>
      <c r="UFR78" s="4306"/>
      <c r="UFS78" s="4305"/>
      <c r="UFT78" s="4306"/>
      <c r="UFU78" s="4299"/>
      <c r="UFV78" s="4300"/>
      <c r="UFW78" s="4305"/>
      <c r="UFX78" s="4304"/>
      <c r="UFY78" s="4299"/>
      <c r="UFZ78" s="4300"/>
      <c r="UGA78" s="4301"/>
      <c r="UGB78" s="4302"/>
      <c r="UGC78" s="4299"/>
      <c r="UGD78" s="2602"/>
      <c r="UGE78" s="4287"/>
      <c r="UGF78" s="4303"/>
      <c r="UGG78" s="4304"/>
      <c r="UGH78" s="2603"/>
      <c r="UGI78" s="4305"/>
      <c r="UGJ78" s="4306"/>
      <c r="UGK78" s="4305"/>
      <c r="UGL78" s="4306"/>
      <c r="UGM78" s="4299"/>
      <c r="UGN78" s="4300"/>
      <c r="UGO78" s="4305"/>
      <c r="UGP78" s="4304"/>
      <c r="UGQ78" s="4299"/>
      <c r="UGR78" s="4300"/>
      <c r="UGS78" s="4301"/>
      <c r="UGT78" s="4302"/>
      <c r="UGU78" s="4299"/>
      <c r="UGV78" s="2602"/>
      <c r="UGW78" s="4287"/>
      <c r="UGX78" s="4303"/>
      <c r="UGY78" s="4304"/>
      <c r="UGZ78" s="2603"/>
      <c r="UHA78" s="4305"/>
      <c r="UHB78" s="4306"/>
      <c r="UHC78" s="4305"/>
      <c r="UHD78" s="4306"/>
      <c r="UHE78" s="4299"/>
      <c r="UHF78" s="4300"/>
      <c r="UHG78" s="4305"/>
      <c r="UHH78" s="4304"/>
      <c r="UHI78" s="4299"/>
      <c r="UHJ78" s="4300"/>
      <c r="UHK78" s="4301"/>
      <c r="UHL78" s="4302"/>
      <c r="UHM78" s="4299"/>
      <c r="UHN78" s="2602"/>
      <c r="UHO78" s="4287"/>
      <c r="UHP78" s="4303"/>
      <c r="UHQ78" s="4304"/>
      <c r="UHR78" s="2603"/>
      <c r="UHS78" s="4305"/>
      <c r="UHT78" s="4306"/>
      <c r="UHU78" s="4305"/>
      <c r="UHV78" s="4306"/>
      <c r="UHW78" s="4299"/>
      <c r="UHX78" s="4300"/>
      <c r="UHY78" s="4305"/>
      <c r="UHZ78" s="4304"/>
      <c r="UIA78" s="4299"/>
      <c r="UIB78" s="4300"/>
      <c r="UIC78" s="4301"/>
      <c r="UID78" s="4302"/>
      <c r="UIE78" s="4299"/>
      <c r="UIF78" s="2602"/>
      <c r="UIG78" s="4287"/>
      <c r="UIH78" s="4303"/>
      <c r="UII78" s="4304"/>
      <c r="UIJ78" s="2603"/>
      <c r="UIK78" s="4305"/>
      <c r="UIL78" s="4306"/>
      <c r="UIM78" s="4305"/>
      <c r="UIN78" s="4306"/>
      <c r="UIO78" s="4299"/>
      <c r="UIP78" s="4300"/>
      <c r="UIQ78" s="4305"/>
      <c r="UIR78" s="4304"/>
      <c r="UIS78" s="4299"/>
      <c r="UIT78" s="4300"/>
      <c r="UIU78" s="4301"/>
      <c r="UIV78" s="4302"/>
      <c r="UIW78" s="4299"/>
      <c r="UIX78" s="2602"/>
      <c r="UIY78" s="4287"/>
      <c r="UIZ78" s="4303"/>
      <c r="UJA78" s="4304"/>
      <c r="UJB78" s="2603"/>
      <c r="UJC78" s="4305"/>
      <c r="UJD78" s="4306"/>
      <c r="UJE78" s="4305"/>
      <c r="UJF78" s="4306"/>
      <c r="UJG78" s="4299"/>
      <c r="UJH78" s="4300"/>
      <c r="UJI78" s="4305"/>
      <c r="UJJ78" s="4304"/>
      <c r="UJK78" s="4299"/>
      <c r="UJL78" s="4300"/>
      <c r="UJM78" s="4301"/>
      <c r="UJN78" s="4302"/>
      <c r="UJO78" s="4299"/>
      <c r="UJP78" s="2602"/>
      <c r="UJQ78" s="4287"/>
      <c r="UJR78" s="4303"/>
      <c r="UJS78" s="4304"/>
      <c r="UJT78" s="2603"/>
      <c r="UJU78" s="4305"/>
      <c r="UJV78" s="4306"/>
      <c r="UJW78" s="4305"/>
      <c r="UJX78" s="4306"/>
      <c r="UJY78" s="4299"/>
      <c r="UJZ78" s="4300"/>
      <c r="UKA78" s="4305"/>
      <c r="UKB78" s="4304"/>
      <c r="UKC78" s="4299"/>
      <c r="UKD78" s="4300"/>
      <c r="UKE78" s="4301"/>
      <c r="UKF78" s="4302"/>
      <c r="UKG78" s="4299"/>
      <c r="UKH78" s="2602"/>
      <c r="UKI78" s="4287"/>
      <c r="UKJ78" s="4303"/>
      <c r="UKK78" s="4304"/>
      <c r="UKL78" s="2603"/>
      <c r="UKM78" s="4305"/>
      <c r="UKN78" s="4306"/>
      <c r="UKO78" s="4305"/>
      <c r="UKP78" s="4306"/>
      <c r="UKQ78" s="4299"/>
      <c r="UKR78" s="4300"/>
      <c r="UKS78" s="4305"/>
      <c r="UKT78" s="4304"/>
      <c r="UKU78" s="4299"/>
      <c r="UKV78" s="4300"/>
      <c r="UKW78" s="4301"/>
      <c r="UKX78" s="4302"/>
      <c r="UKY78" s="4299"/>
      <c r="UKZ78" s="2602"/>
      <c r="ULA78" s="4287"/>
      <c r="ULB78" s="4303"/>
      <c r="ULC78" s="4304"/>
      <c r="ULD78" s="2603"/>
      <c r="ULE78" s="4305"/>
      <c r="ULF78" s="4306"/>
      <c r="ULG78" s="4305"/>
      <c r="ULH78" s="4306"/>
      <c r="ULI78" s="4299"/>
      <c r="ULJ78" s="4300"/>
      <c r="ULK78" s="4305"/>
      <c r="ULL78" s="4304"/>
      <c r="ULM78" s="4299"/>
      <c r="ULN78" s="4300"/>
      <c r="ULO78" s="4301"/>
      <c r="ULP78" s="4302"/>
      <c r="ULQ78" s="4299"/>
      <c r="ULR78" s="2602"/>
      <c r="ULS78" s="4287"/>
      <c r="ULT78" s="4303"/>
      <c r="ULU78" s="4304"/>
      <c r="ULV78" s="2603"/>
      <c r="ULW78" s="4305"/>
      <c r="ULX78" s="4306"/>
      <c r="ULY78" s="4305"/>
      <c r="ULZ78" s="4306"/>
      <c r="UMA78" s="4299"/>
      <c r="UMB78" s="4300"/>
      <c r="UMC78" s="4305"/>
      <c r="UMD78" s="4304"/>
      <c r="UME78" s="4299"/>
      <c r="UMF78" s="4300"/>
      <c r="UMG78" s="4301"/>
      <c r="UMH78" s="4302"/>
      <c r="UMI78" s="4299"/>
      <c r="UMJ78" s="2602"/>
      <c r="UMK78" s="4287"/>
      <c r="UML78" s="4303"/>
      <c r="UMM78" s="4304"/>
      <c r="UMN78" s="2603"/>
      <c r="UMO78" s="4305"/>
      <c r="UMP78" s="4306"/>
      <c r="UMQ78" s="4305"/>
      <c r="UMR78" s="4306"/>
      <c r="UMS78" s="4299"/>
      <c r="UMT78" s="4300"/>
      <c r="UMU78" s="4305"/>
      <c r="UMV78" s="4304"/>
      <c r="UMW78" s="4299"/>
      <c r="UMX78" s="4300"/>
      <c r="UMY78" s="4301"/>
      <c r="UMZ78" s="4302"/>
      <c r="UNA78" s="4299"/>
      <c r="UNB78" s="2602"/>
      <c r="UNC78" s="4287"/>
      <c r="UND78" s="4303"/>
      <c r="UNE78" s="4304"/>
      <c r="UNF78" s="2603"/>
      <c r="UNG78" s="4305"/>
      <c r="UNH78" s="4306"/>
      <c r="UNI78" s="4305"/>
      <c r="UNJ78" s="4306"/>
      <c r="UNK78" s="4299"/>
      <c r="UNL78" s="4300"/>
      <c r="UNM78" s="4305"/>
      <c r="UNN78" s="4304"/>
      <c r="UNO78" s="4299"/>
      <c r="UNP78" s="4300"/>
      <c r="UNQ78" s="4301"/>
      <c r="UNR78" s="4302"/>
      <c r="UNS78" s="4299"/>
      <c r="UNT78" s="2602"/>
      <c r="UNU78" s="4287"/>
      <c r="UNV78" s="4303"/>
      <c r="UNW78" s="4304"/>
      <c r="UNX78" s="2603"/>
      <c r="UNY78" s="4305"/>
      <c r="UNZ78" s="4306"/>
      <c r="UOA78" s="4305"/>
      <c r="UOB78" s="4306"/>
      <c r="UOC78" s="4299"/>
      <c r="UOD78" s="4300"/>
      <c r="UOE78" s="4305"/>
      <c r="UOF78" s="4304"/>
      <c r="UOG78" s="4299"/>
      <c r="UOH78" s="4300"/>
      <c r="UOI78" s="4301"/>
      <c r="UOJ78" s="4302"/>
      <c r="UOK78" s="4299"/>
      <c r="UOL78" s="2602"/>
      <c r="UOM78" s="4287"/>
      <c r="UON78" s="4303"/>
      <c r="UOO78" s="4304"/>
      <c r="UOP78" s="2603"/>
      <c r="UOQ78" s="4305"/>
      <c r="UOR78" s="4306"/>
      <c r="UOS78" s="4305"/>
      <c r="UOT78" s="4306"/>
      <c r="UOU78" s="4299"/>
      <c r="UOV78" s="4300"/>
      <c r="UOW78" s="4305"/>
      <c r="UOX78" s="4304"/>
      <c r="UOY78" s="4299"/>
      <c r="UOZ78" s="4300"/>
      <c r="UPA78" s="4301"/>
      <c r="UPB78" s="4302"/>
      <c r="UPC78" s="4299"/>
      <c r="UPD78" s="2602"/>
      <c r="UPE78" s="4287"/>
      <c r="UPF78" s="4303"/>
      <c r="UPG78" s="4304"/>
      <c r="UPH78" s="2603"/>
      <c r="UPI78" s="4305"/>
      <c r="UPJ78" s="4306"/>
      <c r="UPK78" s="4305"/>
      <c r="UPL78" s="4306"/>
      <c r="UPM78" s="4299"/>
      <c r="UPN78" s="4300"/>
      <c r="UPO78" s="4305"/>
      <c r="UPP78" s="4304"/>
      <c r="UPQ78" s="4299"/>
      <c r="UPR78" s="4300"/>
      <c r="UPS78" s="4301"/>
      <c r="UPT78" s="4302"/>
      <c r="UPU78" s="4299"/>
      <c r="UPV78" s="2602"/>
      <c r="UPW78" s="4287"/>
      <c r="UPX78" s="4303"/>
      <c r="UPY78" s="4304"/>
      <c r="UPZ78" s="2603"/>
      <c r="UQA78" s="4305"/>
      <c r="UQB78" s="4306"/>
      <c r="UQC78" s="4305"/>
      <c r="UQD78" s="4306"/>
      <c r="UQE78" s="4299"/>
      <c r="UQF78" s="4300"/>
      <c r="UQG78" s="4305"/>
      <c r="UQH78" s="4304"/>
      <c r="UQI78" s="4299"/>
      <c r="UQJ78" s="4300"/>
      <c r="UQK78" s="4301"/>
      <c r="UQL78" s="4302"/>
      <c r="UQM78" s="4299"/>
      <c r="UQN78" s="2602"/>
      <c r="UQO78" s="4287"/>
      <c r="UQP78" s="4303"/>
      <c r="UQQ78" s="4304"/>
      <c r="UQR78" s="2603"/>
      <c r="UQS78" s="4305"/>
      <c r="UQT78" s="4306"/>
      <c r="UQU78" s="4305"/>
      <c r="UQV78" s="4306"/>
      <c r="UQW78" s="4299"/>
      <c r="UQX78" s="4300"/>
      <c r="UQY78" s="4305"/>
      <c r="UQZ78" s="4304"/>
      <c r="URA78" s="4299"/>
      <c r="URB78" s="4300"/>
      <c r="URC78" s="4301"/>
      <c r="URD78" s="4302"/>
      <c r="URE78" s="4299"/>
      <c r="URF78" s="2602"/>
      <c r="URG78" s="4287"/>
      <c r="URH78" s="4303"/>
      <c r="URI78" s="4304"/>
      <c r="URJ78" s="2603"/>
      <c r="URK78" s="4305"/>
      <c r="URL78" s="4306"/>
      <c r="URM78" s="4305"/>
      <c r="URN78" s="4306"/>
      <c r="URO78" s="4299"/>
      <c r="URP78" s="4300"/>
      <c r="URQ78" s="4305"/>
      <c r="URR78" s="4304"/>
      <c r="URS78" s="4299"/>
      <c r="URT78" s="4300"/>
      <c r="URU78" s="4301"/>
      <c r="URV78" s="4302"/>
      <c r="URW78" s="4299"/>
      <c r="URX78" s="2602"/>
      <c r="URY78" s="4287"/>
      <c r="URZ78" s="4303"/>
      <c r="USA78" s="4304"/>
      <c r="USB78" s="2603"/>
      <c r="USC78" s="4305"/>
      <c r="USD78" s="4306"/>
      <c r="USE78" s="4305"/>
      <c r="USF78" s="4306"/>
      <c r="USG78" s="4299"/>
      <c r="USH78" s="4300"/>
      <c r="USI78" s="4305"/>
      <c r="USJ78" s="4304"/>
      <c r="USK78" s="4299"/>
      <c r="USL78" s="4300"/>
      <c r="USM78" s="4301"/>
      <c r="USN78" s="4302"/>
      <c r="USO78" s="4299"/>
      <c r="USP78" s="2602"/>
      <c r="USQ78" s="4287"/>
      <c r="USR78" s="4303"/>
      <c r="USS78" s="4304"/>
      <c r="UST78" s="2603"/>
      <c r="USU78" s="4305"/>
      <c r="USV78" s="4306"/>
      <c r="USW78" s="4305"/>
      <c r="USX78" s="4306"/>
      <c r="USY78" s="4299"/>
      <c r="USZ78" s="4300"/>
      <c r="UTA78" s="4305"/>
      <c r="UTB78" s="4304"/>
      <c r="UTC78" s="4299"/>
      <c r="UTD78" s="4300"/>
      <c r="UTE78" s="4301"/>
      <c r="UTF78" s="4302"/>
      <c r="UTG78" s="4299"/>
      <c r="UTH78" s="2602"/>
      <c r="UTI78" s="4287"/>
      <c r="UTJ78" s="4303"/>
      <c r="UTK78" s="4304"/>
      <c r="UTL78" s="2603"/>
      <c r="UTM78" s="4305"/>
      <c r="UTN78" s="4306"/>
      <c r="UTO78" s="4305"/>
      <c r="UTP78" s="4306"/>
      <c r="UTQ78" s="4299"/>
      <c r="UTR78" s="4300"/>
      <c r="UTS78" s="4305"/>
      <c r="UTT78" s="4304"/>
      <c r="UTU78" s="4299"/>
      <c r="UTV78" s="4300"/>
      <c r="UTW78" s="4301"/>
      <c r="UTX78" s="4302"/>
      <c r="UTY78" s="4299"/>
      <c r="UTZ78" s="2602"/>
      <c r="UUA78" s="4287"/>
      <c r="UUB78" s="4303"/>
      <c r="UUC78" s="4304"/>
      <c r="UUD78" s="2603"/>
      <c r="UUE78" s="4305"/>
      <c r="UUF78" s="4306"/>
      <c r="UUG78" s="4305"/>
      <c r="UUH78" s="4306"/>
      <c r="UUI78" s="4299"/>
      <c r="UUJ78" s="4300"/>
      <c r="UUK78" s="4305"/>
      <c r="UUL78" s="4304"/>
      <c r="UUM78" s="4299"/>
      <c r="UUN78" s="4300"/>
      <c r="UUO78" s="4301"/>
      <c r="UUP78" s="4302"/>
      <c r="UUQ78" s="4299"/>
      <c r="UUR78" s="2602"/>
      <c r="UUS78" s="4287"/>
      <c r="UUT78" s="4303"/>
      <c r="UUU78" s="4304"/>
      <c r="UUV78" s="2603"/>
      <c r="UUW78" s="4305"/>
      <c r="UUX78" s="4306"/>
      <c r="UUY78" s="4305"/>
      <c r="UUZ78" s="4306"/>
      <c r="UVA78" s="4299"/>
      <c r="UVB78" s="4300"/>
      <c r="UVC78" s="4305"/>
      <c r="UVD78" s="4304"/>
      <c r="UVE78" s="4299"/>
      <c r="UVF78" s="4300"/>
      <c r="UVG78" s="4301"/>
      <c r="UVH78" s="4302"/>
      <c r="UVI78" s="4299"/>
      <c r="UVJ78" s="2602"/>
      <c r="UVK78" s="4287"/>
      <c r="UVL78" s="4303"/>
      <c r="UVM78" s="4304"/>
      <c r="UVN78" s="2603"/>
      <c r="UVO78" s="4305"/>
      <c r="UVP78" s="4306"/>
      <c r="UVQ78" s="4305"/>
      <c r="UVR78" s="4306"/>
      <c r="UVS78" s="4299"/>
      <c r="UVT78" s="4300"/>
      <c r="UVU78" s="4305"/>
      <c r="UVV78" s="4304"/>
      <c r="UVW78" s="4299"/>
      <c r="UVX78" s="4300"/>
      <c r="UVY78" s="4301"/>
      <c r="UVZ78" s="4302"/>
      <c r="UWA78" s="4299"/>
      <c r="UWB78" s="2602"/>
      <c r="UWC78" s="4287"/>
      <c r="UWD78" s="4303"/>
      <c r="UWE78" s="4304"/>
      <c r="UWF78" s="2603"/>
      <c r="UWG78" s="4305"/>
      <c r="UWH78" s="4306"/>
      <c r="UWI78" s="4305"/>
      <c r="UWJ78" s="4306"/>
      <c r="UWK78" s="4299"/>
      <c r="UWL78" s="4300"/>
      <c r="UWM78" s="4305"/>
      <c r="UWN78" s="4304"/>
      <c r="UWO78" s="4299"/>
      <c r="UWP78" s="4300"/>
      <c r="UWQ78" s="4301"/>
      <c r="UWR78" s="4302"/>
      <c r="UWS78" s="4299"/>
      <c r="UWT78" s="2602"/>
      <c r="UWU78" s="4287"/>
      <c r="UWV78" s="4303"/>
      <c r="UWW78" s="4304"/>
      <c r="UWX78" s="2603"/>
      <c r="UWY78" s="4305"/>
      <c r="UWZ78" s="4306"/>
      <c r="UXA78" s="4305"/>
      <c r="UXB78" s="4306"/>
      <c r="UXC78" s="4299"/>
      <c r="UXD78" s="4300"/>
      <c r="UXE78" s="4305"/>
      <c r="UXF78" s="4304"/>
      <c r="UXG78" s="4299"/>
      <c r="UXH78" s="4300"/>
      <c r="UXI78" s="4301"/>
      <c r="UXJ78" s="4302"/>
      <c r="UXK78" s="4299"/>
      <c r="UXL78" s="2602"/>
      <c r="UXM78" s="4287"/>
      <c r="UXN78" s="4303"/>
      <c r="UXO78" s="4304"/>
      <c r="UXP78" s="2603"/>
      <c r="UXQ78" s="4305"/>
      <c r="UXR78" s="4306"/>
      <c r="UXS78" s="4305"/>
      <c r="UXT78" s="4306"/>
      <c r="UXU78" s="4299"/>
      <c r="UXV78" s="4300"/>
      <c r="UXW78" s="4305"/>
      <c r="UXX78" s="4304"/>
      <c r="UXY78" s="4299"/>
      <c r="UXZ78" s="4300"/>
      <c r="UYA78" s="4301"/>
      <c r="UYB78" s="4302"/>
      <c r="UYC78" s="4299"/>
      <c r="UYD78" s="2602"/>
      <c r="UYE78" s="4287"/>
      <c r="UYF78" s="4303"/>
      <c r="UYG78" s="4304"/>
      <c r="UYH78" s="2603"/>
      <c r="UYI78" s="4305"/>
      <c r="UYJ78" s="4306"/>
      <c r="UYK78" s="4305"/>
      <c r="UYL78" s="4306"/>
      <c r="UYM78" s="4299"/>
      <c r="UYN78" s="4300"/>
      <c r="UYO78" s="4305"/>
      <c r="UYP78" s="4304"/>
      <c r="UYQ78" s="4299"/>
      <c r="UYR78" s="4300"/>
      <c r="UYS78" s="4301"/>
      <c r="UYT78" s="4302"/>
      <c r="UYU78" s="4299"/>
      <c r="UYV78" s="2602"/>
      <c r="UYW78" s="4287"/>
      <c r="UYX78" s="4303"/>
      <c r="UYY78" s="4304"/>
      <c r="UYZ78" s="2603"/>
      <c r="UZA78" s="4305"/>
      <c r="UZB78" s="4306"/>
      <c r="UZC78" s="4305"/>
      <c r="UZD78" s="4306"/>
      <c r="UZE78" s="4299"/>
      <c r="UZF78" s="4300"/>
      <c r="UZG78" s="4305"/>
      <c r="UZH78" s="4304"/>
      <c r="UZI78" s="4299"/>
      <c r="UZJ78" s="4300"/>
      <c r="UZK78" s="4301"/>
      <c r="UZL78" s="4302"/>
      <c r="UZM78" s="4299"/>
      <c r="UZN78" s="2602"/>
      <c r="UZO78" s="4287"/>
      <c r="UZP78" s="4303"/>
      <c r="UZQ78" s="4304"/>
      <c r="UZR78" s="2603"/>
      <c r="UZS78" s="4305"/>
      <c r="UZT78" s="4306"/>
      <c r="UZU78" s="4305"/>
      <c r="UZV78" s="4306"/>
      <c r="UZW78" s="4299"/>
      <c r="UZX78" s="4300"/>
      <c r="UZY78" s="4305"/>
      <c r="UZZ78" s="4304"/>
      <c r="VAA78" s="4299"/>
      <c r="VAB78" s="4300"/>
      <c r="VAC78" s="4301"/>
      <c r="VAD78" s="4302"/>
      <c r="VAE78" s="4299"/>
      <c r="VAF78" s="2602"/>
      <c r="VAG78" s="4287"/>
      <c r="VAH78" s="4303"/>
      <c r="VAI78" s="4304"/>
      <c r="VAJ78" s="2603"/>
      <c r="VAK78" s="4305"/>
      <c r="VAL78" s="4306"/>
      <c r="VAM78" s="4305"/>
      <c r="VAN78" s="4306"/>
      <c r="VAO78" s="4299"/>
      <c r="VAP78" s="4300"/>
      <c r="VAQ78" s="4305"/>
      <c r="VAR78" s="4304"/>
      <c r="VAS78" s="4299"/>
      <c r="VAT78" s="4300"/>
      <c r="VAU78" s="4301"/>
      <c r="VAV78" s="4302"/>
      <c r="VAW78" s="4299"/>
      <c r="VAX78" s="2602"/>
      <c r="VAY78" s="4287"/>
      <c r="VAZ78" s="4303"/>
      <c r="VBA78" s="4304"/>
      <c r="VBB78" s="2603"/>
      <c r="VBC78" s="4305"/>
      <c r="VBD78" s="4306"/>
      <c r="VBE78" s="4305"/>
      <c r="VBF78" s="4306"/>
      <c r="VBG78" s="4299"/>
      <c r="VBH78" s="4300"/>
      <c r="VBI78" s="4305"/>
      <c r="VBJ78" s="4304"/>
      <c r="VBK78" s="4299"/>
      <c r="VBL78" s="4300"/>
      <c r="VBM78" s="4301"/>
      <c r="VBN78" s="4302"/>
      <c r="VBO78" s="4299"/>
      <c r="VBP78" s="2602"/>
      <c r="VBQ78" s="4287"/>
      <c r="VBR78" s="4303"/>
      <c r="VBS78" s="4304"/>
      <c r="VBT78" s="2603"/>
      <c r="VBU78" s="4305"/>
      <c r="VBV78" s="4306"/>
      <c r="VBW78" s="4305"/>
      <c r="VBX78" s="4306"/>
      <c r="VBY78" s="4299"/>
      <c r="VBZ78" s="4300"/>
      <c r="VCA78" s="4305"/>
      <c r="VCB78" s="4304"/>
      <c r="VCC78" s="4299"/>
      <c r="VCD78" s="4300"/>
      <c r="VCE78" s="4301"/>
      <c r="VCF78" s="4302"/>
      <c r="VCG78" s="4299"/>
      <c r="VCH78" s="2602"/>
      <c r="VCI78" s="4287"/>
      <c r="VCJ78" s="4303"/>
      <c r="VCK78" s="4304"/>
      <c r="VCL78" s="2603"/>
      <c r="VCM78" s="4305"/>
      <c r="VCN78" s="4306"/>
      <c r="VCO78" s="4305"/>
      <c r="VCP78" s="4306"/>
      <c r="VCQ78" s="4299"/>
      <c r="VCR78" s="4300"/>
      <c r="VCS78" s="4305"/>
      <c r="VCT78" s="4304"/>
      <c r="VCU78" s="4299"/>
      <c r="VCV78" s="4300"/>
      <c r="VCW78" s="4301"/>
      <c r="VCX78" s="4302"/>
      <c r="VCY78" s="4299"/>
      <c r="VCZ78" s="2602"/>
      <c r="VDA78" s="4287"/>
      <c r="VDB78" s="4303"/>
      <c r="VDC78" s="4304"/>
      <c r="VDD78" s="2603"/>
      <c r="VDE78" s="4305"/>
      <c r="VDF78" s="4306"/>
      <c r="VDG78" s="4305"/>
      <c r="VDH78" s="4306"/>
      <c r="VDI78" s="4299"/>
      <c r="VDJ78" s="4300"/>
      <c r="VDK78" s="4305"/>
      <c r="VDL78" s="4304"/>
      <c r="VDM78" s="4299"/>
      <c r="VDN78" s="4300"/>
      <c r="VDO78" s="4301"/>
      <c r="VDP78" s="4302"/>
      <c r="VDQ78" s="4299"/>
      <c r="VDR78" s="2602"/>
      <c r="VDS78" s="4287"/>
      <c r="VDT78" s="4303"/>
      <c r="VDU78" s="4304"/>
      <c r="VDV78" s="2603"/>
      <c r="VDW78" s="4305"/>
      <c r="VDX78" s="4306"/>
      <c r="VDY78" s="4305"/>
      <c r="VDZ78" s="4306"/>
      <c r="VEA78" s="4299"/>
      <c r="VEB78" s="4300"/>
      <c r="VEC78" s="4305"/>
      <c r="VED78" s="4304"/>
      <c r="VEE78" s="4299"/>
      <c r="VEF78" s="4300"/>
      <c r="VEG78" s="4301"/>
      <c r="VEH78" s="4302"/>
      <c r="VEI78" s="4299"/>
      <c r="VEJ78" s="2602"/>
      <c r="VEK78" s="4287"/>
      <c r="VEL78" s="4303"/>
      <c r="VEM78" s="4304"/>
      <c r="VEN78" s="2603"/>
      <c r="VEO78" s="4305"/>
      <c r="VEP78" s="4306"/>
      <c r="VEQ78" s="4305"/>
      <c r="VER78" s="4306"/>
      <c r="VES78" s="4299"/>
      <c r="VET78" s="4300"/>
      <c r="VEU78" s="4305"/>
      <c r="VEV78" s="4304"/>
      <c r="VEW78" s="4299"/>
      <c r="VEX78" s="4300"/>
      <c r="VEY78" s="4301"/>
      <c r="VEZ78" s="4302"/>
      <c r="VFA78" s="4299"/>
      <c r="VFB78" s="2602"/>
      <c r="VFC78" s="4287"/>
      <c r="VFD78" s="4303"/>
      <c r="VFE78" s="4304"/>
      <c r="VFF78" s="2603"/>
      <c r="VFG78" s="4305"/>
      <c r="VFH78" s="4306"/>
      <c r="VFI78" s="4305"/>
      <c r="VFJ78" s="4306"/>
      <c r="VFK78" s="4299"/>
      <c r="VFL78" s="4300"/>
      <c r="VFM78" s="4305"/>
      <c r="VFN78" s="4304"/>
      <c r="VFO78" s="4299"/>
      <c r="VFP78" s="4300"/>
      <c r="VFQ78" s="4301"/>
      <c r="VFR78" s="4302"/>
      <c r="VFS78" s="4299"/>
      <c r="VFT78" s="2602"/>
      <c r="VFU78" s="4287"/>
      <c r="VFV78" s="4303"/>
      <c r="VFW78" s="4304"/>
      <c r="VFX78" s="2603"/>
      <c r="VFY78" s="4305"/>
      <c r="VFZ78" s="4306"/>
      <c r="VGA78" s="4305"/>
      <c r="VGB78" s="4306"/>
      <c r="VGC78" s="4299"/>
      <c r="VGD78" s="4300"/>
      <c r="VGE78" s="4305"/>
      <c r="VGF78" s="4304"/>
      <c r="VGG78" s="4299"/>
      <c r="VGH78" s="4300"/>
      <c r="VGI78" s="4301"/>
      <c r="VGJ78" s="4302"/>
      <c r="VGK78" s="4299"/>
      <c r="VGL78" s="2602"/>
      <c r="VGM78" s="4287"/>
      <c r="VGN78" s="4303"/>
      <c r="VGO78" s="4304"/>
      <c r="VGP78" s="2603"/>
      <c r="VGQ78" s="4305"/>
      <c r="VGR78" s="4306"/>
      <c r="VGS78" s="4305"/>
      <c r="VGT78" s="4306"/>
      <c r="VGU78" s="4299"/>
      <c r="VGV78" s="4300"/>
      <c r="VGW78" s="4305"/>
      <c r="VGX78" s="4304"/>
      <c r="VGY78" s="4299"/>
      <c r="VGZ78" s="4300"/>
      <c r="VHA78" s="4301"/>
      <c r="VHB78" s="4302"/>
      <c r="VHC78" s="4299"/>
      <c r="VHD78" s="2602"/>
      <c r="VHE78" s="4287"/>
      <c r="VHF78" s="4303"/>
      <c r="VHG78" s="4304"/>
      <c r="VHH78" s="2603"/>
      <c r="VHI78" s="4305"/>
      <c r="VHJ78" s="4306"/>
      <c r="VHK78" s="4305"/>
      <c r="VHL78" s="4306"/>
      <c r="VHM78" s="4299"/>
      <c r="VHN78" s="4300"/>
      <c r="VHO78" s="4305"/>
      <c r="VHP78" s="4304"/>
      <c r="VHQ78" s="4299"/>
      <c r="VHR78" s="4300"/>
      <c r="VHS78" s="4301"/>
      <c r="VHT78" s="4302"/>
      <c r="VHU78" s="4299"/>
      <c r="VHV78" s="2602"/>
      <c r="VHW78" s="4287"/>
      <c r="VHX78" s="4303"/>
      <c r="VHY78" s="4304"/>
      <c r="VHZ78" s="2603"/>
      <c r="VIA78" s="4305"/>
      <c r="VIB78" s="4306"/>
      <c r="VIC78" s="4305"/>
      <c r="VID78" s="4306"/>
      <c r="VIE78" s="4299"/>
      <c r="VIF78" s="4300"/>
      <c r="VIG78" s="4305"/>
      <c r="VIH78" s="4304"/>
      <c r="VII78" s="4299"/>
      <c r="VIJ78" s="4300"/>
      <c r="VIK78" s="4301"/>
      <c r="VIL78" s="4302"/>
      <c r="VIM78" s="4299"/>
      <c r="VIN78" s="2602"/>
      <c r="VIO78" s="4287"/>
      <c r="VIP78" s="4303"/>
      <c r="VIQ78" s="4304"/>
      <c r="VIR78" s="2603"/>
      <c r="VIS78" s="4305"/>
      <c r="VIT78" s="4306"/>
      <c r="VIU78" s="4305"/>
      <c r="VIV78" s="4306"/>
      <c r="VIW78" s="4299"/>
      <c r="VIX78" s="4300"/>
      <c r="VIY78" s="4305"/>
      <c r="VIZ78" s="4304"/>
      <c r="VJA78" s="4299"/>
      <c r="VJB78" s="4300"/>
      <c r="VJC78" s="4301"/>
      <c r="VJD78" s="4302"/>
      <c r="VJE78" s="4299"/>
      <c r="VJF78" s="2602"/>
      <c r="VJG78" s="4287"/>
      <c r="VJH78" s="4303"/>
      <c r="VJI78" s="4304"/>
      <c r="VJJ78" s="2603"/>
      <c r="VJK78" s="4305"/>
      <c r="VJL78" s="4306"/>
      <c r="VJM78" s="4305"/>
      <c r="VJN78" s="4306"/>
      <c r="VJO78" s="4299"/>
      <c r="VJP78" s="4300"/>
      <c r="VJQ78" s="4305"/>
      <c r="VJR78" s="4304"/>
      <c r="VJS78" s="4299"/>
      <c r="VJT78" s="4300"/>
      <c r="VJU78" s="4301"/>
      <c r="VJV78" s="4302"/>
      <c r="VJW78" s="4299"/>
      <c r="VJX78" s="2602"/>
      <c r="VJY78" s="4287"/>
      <c r="VJZ78" s="4303"/>
      <c r="VKA78" s="4304"/>
      <c r="VKB78" s="2603"/>
      <c r="VKC78" s="4305"/>
      <c r="VKD78" s="4306"/>
      <c r="VKE78" s="4305"/>
      <c r="VKF78" s="4306"/>
      <c r="VKG78" s="4299"/>
      <c r="VKH78" s="4300"/>
      <c r="VKI78" s="4305"/>
      <c r="VKJ78" s="4304"/>
      <c r="VKK78" s="4299"/>
      <c r="VKL78" s="4300"/>
      <c r="VKM78" s="4301"/>
      <c r="VKN78" s="4302"/>
      <c r="VKO78" s="4299"/>
      <c r="VKP78" s="2602"/>
      <c r="VKQ78" s="4287"/>
      <c r="VKR78" s="4303"/>
      <c r="VKS78" s="4304"/>
      <c r="VKT78" s="2603"/>
      <c r="VKU78" s="4305"/>
      <c r="VKV78" s="4306"/>
      <c r="VKW78" s="4305"/>
      <c r="VKX78" s="4306"/>
      <c r="VKY78" s="4299"/>
      <c r="VKZ78" s="4300"/>
      <c r="VLA78" s="4305"/>
      <c r="VLB78" s="4304"/>
      <c r="VLC78" s="4299"/>
      <c r="VLD78" s="4300"/>
      <c r="VLE78" s="4301"/>
      <c r="VLF78" s="4302"/>
      <c r="VLG78" s="4299"/>
      <c r="VLH78" s="2602"/>
      <c r="VLI78" s="4287"/>
      <c r="VLJ78" s="4303"/>
      <c r="VLK78" s="4304"/>
      <c r="VLL78" s="2603"/>
      <c r="VLM78" s="4305"/>
      <c r="VLN78" s="4306"/>
      <c r="VLO78" s="4305"/>
      <c r="VLP78" s="4306"/>
      <c r="VLQ78" s="4299"/>
      <c r="VLR78" s="4300"/>
      <c r="VLS78" s="4305"/>
      <c r="VLT78" s="4304"/>
      <c r="VLU78" s="4299"/>
      <c r="VLV78" s="4300"/>
      <c r="VLW78" s="4301"/>
      <c r="VLX78" s="4302"/>
      <c r="VLY78" s="4299"/>
      <c r="VLZ78" s="2602"/>
      <c r="VMA78" s="4287"/>
      <c r="VMB78" s="4303"/>
      <c r="VMC78" s="4304"/>
      <c r="VMD78" s="2603"/>
      <c r="VME78" s="4305"/>
      <c r="VMF78" s="4306"/>
      <c r="VMG78" s="4305"/>
      <c r="VMH78" s="4306"/>
      <c r="VMI78" s="4299"/>
      <c r="VMJ78" s="4300"/>
      <c r="VMK78" s="4305"/>
      <c r="VML78" s="4304"/>
      <c r="VMM78" s="4299"/>
      <c r="VMN78" s="4300"/>
      <c r="VMO78" s="4301"/>
      <c r="VMP78" s="4302"/>
      <c r="VMQ78" s="4299"/>
      <c r="VMR78" s="2602"/>
      <c r="VMS78" s="4287"/>
      <c r="VMT78" s="4303"/>
      <c r="VMU78" s="4304"/>
      <c r="VMV78" s="2603"/>
      <c r="VMW78" s="4305"/>
      <c r="VMX78" s="4306"/>
      <c r="VMY78" s="4305"/>
      <c r="VMZ78" s="4306"/>
      <c r="VNA78" s="4299"/>
      <c r="VNB78" s="4300"/>
      <c r="VNC78" s="4305"/>
      <c r="VND78" s="4304"/>
      <c r="VNE78" s="4299"/>
      <c r="VNF78" s="4300"/>
      <c r="VNG78" s="4301"/>
      <c r="VNH78" s="4302"/>
      <c r="VNI78" s="4299"/>
      <c r="VNJ78" s="2602"/>
      <c r="VNK78" s="4287"/>
      <c r="VNL78" s="4303"/>
      <c r="VNM78" s="4304"/>
      <c r="VNN78" s="2603"/>
      <c r="VNO78" s="4305"/>
      <c r="VNP78" s="4306"/>
      <c r="VNQ78" s="4305"/>
      <c r="VNR78" s="4306"/>
      <c r="VNS78" s="4299"/>
      <c r="VNT78" s="4300"/>
      <c r="VNU78" s="4305"/>
      <c r="VNV78" s="4304"/>
      <c r="VNW78" s="4299"/>
      <c r="VNX78" s="4300"/>
      <c r="VNY78" s="4301"/>
      <c r="VNZ78" s="4302"/>
      <c r="VOA78" s="4299"/>
      <c r="VOB78" s="2602"/>
      <c r="VOC78" s="4287"/>
      <c r="VOD78" s="4303"/>
      <c r="VOE78" s="4304"/>
      <c r="VOF78" s="2603"/>
      <c r="VOG78" s="4305"/>
      <c r="VOH78" s="4306"/>
      <c r="VOI78" s="4305"/>
      <c r="VOJ78" s="4306"/>
      <c r="VOK78" s="4299"/>
      <c r="VOL78" s="4300"/>
      <c r="VOM78" s="4305"/>
      <c r="VON78" s="4304"/>
      <c r="VOO78" s="4299"/>
      <c r="VOP78" s="4300"/>
      <c r="VOQ78" s="4301"/>
      <c r="VOR78" s="4302"/>
      <c r="VOS78" s="4299"/>
      <c r="VOT78" s="2602"/>
      <c r="VOU78" s="4287"/>
      <c r="VOV78" s="4303"/>
      <c r="VOW78" s="4304"/>
      <c r="VOX78" s="2603"/>
      <c r="VOY78" s="4305"/>
      <c r="VOZ78" s="4306"/>
      <c r="VPA78" s="4305"/>
      <c r="VPB78" s="4306"/>
      <c r="VPC78" s="4299"/>
      <c r="VPD78" s="4300"/>
      <c r="VPE78" s="4305"/>
      <c r="VPF78" s="4304"/>
      <c r="VPG78" s="4299"/>
      <c r="VPH78" s="4300"/>
      <c r="VPI78" s="4301"/>
      <c r="VPJ78" s="4302"/>
      <c r="VPK78" s="4299"/>
      <c r="VPL78" s="2602"/>
      <c r="VPM78" s="4287"/>
      <c r="VPN78" s="4303"/>
      <c r="VPO78" s="4304"/>
      <c r="VPP78" s="2603"/>
      <c r="VPQ78" s="4305"/>
      <c r="VPR78" s="4306"/>
      <c r="VPS78" s="4305"/>
      <c r="VPT78" s="4306"/>
      <c r="VPU78" s="4299"/>
      <c r="VPV78" s="4300"/>
      <c r="VPW78" s="4305"/>
      <c r="VPX78" s="4304"/>
      <c r="VPY78" s="4299"/>
      <c r="VPZ78" s="4300"/>
      <c r="VQA78" s="4301"/>
      <c r="VQB78" s="4302"/>
      <c r="VQC78" s="4299"/>
      <c r="VQD78" s="2602"/>
      <c r="VQE78" s="4287"/>
      <c r="VQF78" s="4303"/>
      <c r="VQG78" s="4304"/>
      <c r="VQH78" s="2603"/>
      <c r="VQI78" s="4305"/>
      <c r="VQJ78" s="4306"/>
      <c r="VQK78" s="4305"/>
      <c r="VQL78" s="4306"/>
      <c r="VQM78" s="4299"/>
      <c r="VQN78" s="4300"/>
      <c r="VQO78" s="4305"/>
      <c r="VQP78" s="4304"/>
      <c r="VQQ78" s="4299"/>
      <c r="VQR78" s="4300"/>
      <c r="VQS78" s="4301"/>
      <c r="VQT78" s="4302"/>
      <c r="VQU78" s="4299"/>
      <c r="VQV78" s="2602"/>
      <c r="VQW78" s="4287"/>
      <c r="VQX78" s="4303"/>
      <c r="VQY78" s="4304"/>
      <c r="VQZ78" s="2603"/>
      <c r="VRA78" s="4305"/>
      <c r="VRB78" s="4306"/>
      <c r="VRC78" s="4305"/>
      <c r="VRD78" s="4306"/>
      <c r="VRE78" s="4299"/>
      <c r="VRF78" s="4300"/>
      <c r="VRG78" s="4305"/>
      <c r="VRH78" s="4304"/>
      <c r="VRI78" s="4299"/>
      <c r="VRJ78" s="4300"/>
      <c r="VRK78" s="4301"/>
      <c r="VRL78" s="4302"/>
      <c r="VRM78" s="4299"/>
      <c r="VRN78" s="2602"/>
      <c r="VRO78" s="4287"/>
      <c r="VRP78" s="4303"/>
      <c r="VRQ78" s="4304"/>
      <c r="VRR78" s="2603"/>
      <c r="VRS78" s="4305"/>
      <c r="VRT78" s="4306"/>
      <c r="VRU78" s="4305"/>
      <c r="VRV78" s="4306"/>
      <c r="VRW78" s="4299"/>
      <c r="VRX78" s="4300"/>
      <c r="VRY78" s="4305"/>
      <c r="VRZ78" s="4304"/>
      <c r="VSA78" s="4299"/>
      <c r="VSB78" s="4300"/>
      <c r="VSC78" s="4301"/>
      <c r="VSD78" s="4302"/>
      <c r="VSE78" s="4299"/>
      <c r="VSF78" s="2602"/>
      <c r="VSG78" s="4287"/>
      <c r="VSH78" s="4303"/>
      <c r="VSI78" s="4304"/>
      <c r="VSJ78" s="2603"/>
      <c r="VSK78" s="4305"/>
      <c r="VSL78" s="4306"/>
      <c r="VSM78" s="4305"/>
      <c r="VSN78" s="4306"/>
      <c r="VSO78" s="4299"/>
      <c r="VSP78" s="4300"/>
      <c r="VSQ78" s="4305"/>
      <c r="VSR78" s="4304"/>
      <c r="VSS78" s="4299"/>
      <c r="VST78" s="4300"/>
      <c r="VSU78" s="4301"/>
      <c r="VSV78" s="4302"/>
      <c r="VSW78" s="4299"/>
      <c r="VSX78" s="2602"/>
      <c r="VSY78" s="4287"/>
      <c r="VSZ78" s="4303"/>
      <c r="VTA78" s="4304"/>
      <c r="VTB78" s="2603"/>
      <c r="VTC78" s="4305"/>
      <c r="VTD78" s="4306"/>
      <c r="VTE78" s="4305"/>
      <c r="VTF78" s="4306"/>
      <c r="VTG78" s="4299"/>
      <c r="VTH78" s="4300"/>
      <c r="VTI78" s="4305"/>
      <c r="VTJ78" s="4304"/>
      <c r="VTK78" s="4299"/>
      <c r="VTL78" s="4300"/>
      <c r="VTM78" s="4301"/>
      <c r="VTN78" s="4302"/>
      <c r="VTO78" s="4299"/>
      <c r="VTP78" s="2602"/>
      <c r="VTQ78" s="4287"/>
      <c r="VTR78" s="4303"/>
      <c r="VTS78" s="4304"/>
      <c r="VTT78" s="2603"/>
      <c r="VTU78" s="4305"/>
      <c r="VTV78" s="4306"/>
      <c r="VTW78" s="4305"/>
      <c r="VTX78" s="4306"/>
      <c r="VTY78" s="4299"/>
      <c r="VTZ78" s="4300"/>
      <c r="VUA78" s="4305"/>
      <c r="VUB78" s="4304"/>
      <c r="VUC78" s="4299"/>
      <c r="VUD78" s="4300"/>
      <c r="VUE78" s="4301"/>
      <c r="VUF78" s="4302"/>
      <c r="VUG78" s="4299"/>
      <c r="VUH78" s="2602"/>
      <c r="VUI78" s="4287"/>
      <c r="VUJ78" s="4303"/>
      <c r="VUK78" s="4304"/>
      <c r="VUL78" s="2603"/>
      <c r="VUM78" s="4305"/>
      <c r="VUN78" s="4306"/>
      <c r="VUO78" s="4305"/>
      <c r="VUP78" s="4306"/>
      <c r="VUQ78" s="4299"/>
      <c r="VUR78" s="4300"/>
      <c r="VUS78" s="4305"/>
      <c r="VUT78" s="4304"/>
      <c r="VUU78" s="4299"/>
      <c r="VUV78" s="4300"/>
      <c r="VUW78" s="4301"/>
      <c r="VUX78" s="4302"/>
      <c r="VUY78" s="4299"/>
      <c r="VUZ78" s="2602"/>
      <c r="VVA78" s="4287"/>
      <c r="VVB78" s="4303"/>
      <c r="VVC78" s="4304"/>
      <c r="VVD78" s="2603"/>
      <c r="VVE78" s="4305"/>
      <c r="VVF78" s="4306"/>
      <c r="VVG78" s="4305"/>
      <c r="VVH78" s="4306"/>
      <c r="VVI78" s="4299"/>
      <c r="VVJ78" s="4300"/>
      <c r="VVK78" s="4305"/>
      <c r="VVL78" s="4304"/>
      <c r="VVM78" s="4299"/>
      <c r="VVN78" s="4300"/>
      <c r="VVO78" s="4301"/>
      <c r="VVP78" s="4302"/>
      <c r="VVQ78" s="4299"/>
      <c r="VVR78" s="2602"/>
      <c r="VVS78" s="4287"/>
      <c r="VVT78" s="4303"/>
      <c r="VVU78" s="4304"/>
      <c r="VVV78" s="2603"/>
      <c r="VVW78" s="4305"/>
      <c r="VVX78" s="4306"/>
      <c r="VVY78" s="4305"/>
      <c r="VVZ78" s="4306"/>
      <c r="VWA78" s="4299"/>
      <c r="VWB78" s="4300"/>
      <c r="VWC78" s="4305"/>
      <c r="VWD78" s="4304"/>
      <c r="VWE78" s="4299"/>
      <c r="VWF78" s="4300"/>
      <c r="VWG78" s="4301"/>
      <c r="VWH78" s="4302"/>
      <c r="VWI78" s="4299"/>
      <c r="VWJ78" s="2602"/>
      <c r="VWK78" s="4287"/>
      <c r="VWL78" s="4303"/>
      <c r="VWM78" s="4304"/>
      <c r="VWN78" s="2603"/>
      <c r="VWO78" s="4305"/>
      <c r="VWP78" s="4306"/>
      <c r="VWQ78" s="4305"/>
      <c r="VWR78" s="4306"/>
      <c r="VWS78" s="4299"/>
      <c r="VWT78" s="4300"/>
      <c r="VWU78" s="4305"/>
      <c r="VWV78" s="4304"/>
      <c r="VWW78" s="4299"/>
      <c r="VWX78" s="4300"/>
      <c r="VWY78" s="4301"/>
      <c r="VWZ78" s="4302"/>
      <c r="VXA78" s="4299"/>
      <c r="VXB78" s="2602"/>
      <c r="VXC78" s="4287"/>
      <c r="VXD78" s="4303"/>
      <c r="VXE78" s="4304"/>
      <c r="VXF78" s="2603"/>
      <c r="VXG78" s="4305"/>
      <c r="VXH78" s="4306"/>
      <c r="VXI78" s="4305"/>
      <c r="VXJ78" s="4306"/>
      <c r="VXK78" s="4299"/>
      <c r="VXL78" s="4300"/>
      <c r="VXM78" s="4305"/>
      <c r="VXN78" s="4304"/>
      <c r="VXO78" s="4299"/>
      <c r="VXP78" s="4300"/>
      <c r="VXQ78" s="4301"/>
      <c r="VXR78" s="4302"/>
      <c r="VXS78" s="4299"/>
      <c r="VXT78" s="2602"/>
      <c r="VXU78" s="4287"/>
      <c r="VXV78" s="4303"/>
      <c r="VXW78" s="4304"/>
      <c r="VXX78" s="2603"/>
      <c r="VXY78" s="4305"/>
      <c r="VXZ78" s="4306"/>
      <c r="VYA78" s="4305"/>
      <c r="VYB78" s="4306"/>
      <c r="VYC78" s="4299"/>
      <c r="VYD78" s="4300"/>
      <c r="VYE78" s="4305"/>
      <c r="VYF78" s="4304"/>
      <c r="VYG78" s="4299"/>
      <c r="VYH78" s="4300"/>
      <c r="VYI78" s="4301"/>
      <c r="VYJ78" s="4302"/>
      <c r="VYK78" s="4299"/>
      <c r="VYL78" s="2602"/>
      <c r="VYM78" s="4287"/>
      <c r="VYN78" s="4303"/>
      <c r="VYO78" s="4304"/>
      <c r="VYP78" s="2603"/>
      <c r="VYQ78" s="4305"/>
      <c r="VYR78" s="4306"/>
      <c r="VYS78" s="4305"/>
      <c r="VYT78" s="4306"/>
      <c r="VYU78" s="4299"/>
      <c r="VYV78" s="4300"/>
      <c r="VYW78" s="4305"/>
      <c r="VYX78" s="4304"/>
      <c r="VYY78" s="4299"/>
      <c r="VYZ78" s="4300"/>
      <c r="VZA78" s="4301"/>
      <c r="VZB78" s="4302"/>
      <c r="VZC78" s="4299"/>
      <c r="VZD78" s="2602"/>
      <c r="VZE78" s="4287"/>
      <c r="VZF78" s="4303"/>
      <c r="VZG78" s="4304"/>
      <c r="VZH78" s="2603"/>
      <c r="VZI78" s="4305"/>
      <c r="VZJ78" s="4306"/>
      <c r="VZK78" s="4305"/>
      <c r="VZL78" s="4306"/>
      <c r="VZM78" s="4299"/>
      <c r="VZN78" s="4300"/>
      <c r="VZO78" s="4305"/>
      <c r="VZP78" s="4304"/>
      <c r="VZQ78" s="4299"/>
      <c r="VZR78" s="4300"/>
      <c r="VZS78" s="4301"/>
      <c r="VZT78" s="4302"/>
      <c r="VZU78" s="4299"/>
      <c r="VZV78" s="2602"/>
      <c r="VZW78" s="4287"/>
      <c r="VZX78" s="4303"/>
      <c r="VZY78" s="4304"/>
      <c r="VZZ78" s="2603"/>
      <c r="WAA78" s="4305"/>
      <c r="WAB78" s="4306"/>
      <c r="WAC78" s="4305"/>
      <c r="WAD78" s="4306"/>
      <c r="WAE78" s="4299"/>
      <c r="WAF78" s="4300"/>
      <c r="WAG78" s="4305"/>
      <c r="WAH78" s="4304"/>
      <c r="WAI78" s="4299"/>
      <c r="WAJ78" s="4300"/>
      <c r="WAK78" s="4301"/>
      <c r="WAL78" s="4302"/>
      <c r="WAM78" s="4299"/>
      <c r="WAN78" s="2602"/>
      <c r="WAO78" s="4287"/>
      <c r="WAP78" s="4303"/>
      <c r="WAQ78" s="4304"/>
      <c r="WAR78" s="2603"/>
      <c r="WAS78" s="4305"/>
      <c r="WAT78" s="4306"/>
      <c r="WAU78" s="4305"/>
      <c r="WAV78" s="4306"/>
      <c r="WAW78" s="4299"/>
      <c r="WAX78" s="4300"/>
      <c r="WAY78" s="4305"/>
      <c r="WAZ78" s="4304"/>
      <c r="WBA78" s="4299"/>
      <c r="WBB78" s="4300"/>
      <c r="WBC78" s="4301"/>
      <c r="WBD78" s="4302"/>
      <c r="WBE78" s="4299"/>
      <c r="WBF78" s="2602"/>
      <c r="WBG78" s="4287"/>
      <c r="WBH78" s="4303"/>
      <c r="WBI78" s="4304"/>
      <c r="WBJ78" s="2603"/>
      <c r="WBK78" s="4305"/>
      <c r="WBL78" s="4306"/>
      <c r="WBM78" s="4305"/>
      <c r="WBN78" s="4306"/>
      <c r="WBO78" s="4299"/>
      <c r="WBP78" s="4300"/>
      <c r="WBQ78" s="4305"/>
      <c r="WBR78" s="4304"/>
      <c r="WBS78" s="4299"/>
      <c r="WBT78" s="4300"/>
      <c r="WBU78" s="4301"/>
      <c r="WBV78" s="4302"/>
      <c r="WBW78" s="4299"/>
      <c r="WBX78" s="2602"/>
      <c r="WBY78" s="4287"/>
      <c r="WBZ78" s="4303"/>
      <c r="WCA78" s="4304"/>
      <c r="WCB78" s="2603"/>
      <c r="WCC78" s="4305"/>
      <c r="WCD78" s="4306"/>
      <c r="WCE78" s="4305"/>
      <c r="WCF78" s="4306"/>
      <c r="WCG78" s="4299"/>
      <c r="WCH78" s="4300"/>
      <c r="WCI78" s="4305"/>
      <c r="WCJ78" s="4304"/>
      <c r="WCK78" s="4299"/>
      <c r="WCL78" s="4300"/>
      <c r="WCM78" s="4301"/>
      <c r="WCN78" s="4302"/>
      <c r="WCO78" s="4299"/>
      <c r="WCP78" s="2602"/>
      <c r="WCQ78" s="4287"/>
      <c r="WCR78" s="4303"/>
      <c r="WCS78" s="4304"/>
      <c r="WCT78" s="2603"/>
      <c r="WCU78" s="4305"/>
      <c r="WCV78" s="4306"/>
      <c r="WCW78" s="4305"/>
      <c r="WCX78" s="4306"/>
      <c r="WCY78" s="4299"/>
      <c r="WCZ78" s="4300"/>
      <c r="WDA78" s="4305"/>
      <c r="WDB78" s="4304"/>
      <c r="WDC78" s="4299"/>
      <c r="WDD78" s="4300"/>
      <c r="WDE78" s="4301"/>
      <c r="WDF78" s="4302"/>
      <c r="WDG78" s="4299"/>
      <c r="WDH78" s="2602"/>
      <c r="WDI78" s="4287"/>
      <c r="WDJ78" s="4303"/>
      <c r="WDK78" s="4304"/>
      <c r="WDL78" s="2603"/>
      <c r="WDM78" s="4305"/>
      <c r="WDN78" s="4306"/>
      <c r="WDO78" s="4305"/>
      <c r="WDP78" s="4306"/>
      <c r="WDQ78" s="4299"/>
      <c r="WDR78" s="4300"/>
      <c r="WDS78" s="4305"/>
      <c r="WDT78" s="4304"/>
      <c r="WDU78" s="4299"/>
      <c r="WDV78" s="4300"/>
      <c r="WDW78" s="4301"/>
      <c r="WDX78" s="4302"/>
      <c r="WDY78" s="4299"/>
      <c r="WDZ78" s="2602"/>
      <c r="WEA78" s="4287"/>
      <c r="WEB78" s="4303"/>
      <c r="WEC78" s="4304"/>
      <c r="WED78" s="2603"/>
      <c r="WEE78" s="4305"/>
      <c r="WEF78" s="4306"/>
      <c r="WEG78" s="4305"/>
      <c r="WEH78" s="4306"/>
      <c r="WEI78" s="4299"/>
      <c r="WEJ78" s="4300"/>
      <c r="WEK78" s="4305"/>
      <c r="WEL78" s="4304"/>
      <c r="WEM78" s="4299"/>
      <c r="WEN78" s="4300"/>
      <c r="WEO78" s="4301"/>
      <c r="WEP78" s="4302"/>
      <c r="WEQ78" s="4299"/>
      <c r="WER78" s="2602"/>
      <c r="WES78" s="4287"/>
      <c r="WET78" s="4303"/>
      <c r="WEU78" s="4304"/>
      <c r="WEV78" s="2603"/>
      <c r="WEW78" s="4305"/>
      <c r="WEX78" s="4306"/>
      <c r="WEY78" s="4305"/>
      <c r="WEZ78" s="4306"/>
      <c r="WFA78" s="4299"/>
      <c r="WFB78" s="4300"/>
      <c r="WFC78" s="4305"/>
      <c r="WFD78" s="4304"/>
      <c r="WFE78" s="4299"/>
      <c r="WFF78" s="4300"/>
      <c r="WFG78" s="4301"/>
      <c r="WFH78" s="4302"/>
      <c r="WFI78" s="4299"/>
      <c r="WFJ78" s="2602"/>
      <c r="WFK78" s="4287"/>
      <c r="WFL78" s="4303"/>
      <c r="WFM78" s="4304"/>
      <c r="WFN78" s="2603"/>
      <c r="WFO78" s="4305"/>
      <c r="WFP78" s="4306"/>
      <c r="WFQ78" s="4305"/>
      <c r="WFR78" s="4306"/>
      <c r="WFS78" s="4299"/>
      <c r="WFT78" s="4300"/>
      <c r="WFU78" s="4305"/>
      <c r="WFV78" s="4304"/>
      <c r="WFW78" s="4299"/>
      <c r="WFX78" s="4300"/>
      <c r="WFY78" s="4301"/>
      <c r="WFZ78" s="4302"/>
      <c r="WGA78" s="4299"/>
      <c r="WGB78" s="2602"/>
      <c r="WGC78" s="4287"/>
      <c r="WGD78" s="4303"/>
      <c r="WGE78" s="4304"/>
      <c r="WGF78" s="2603"/>
      <c r="WGG78" s="4305"/>
      <c r="WGH78" s="4306"/>
      <c r="WGI78" s="4305"/>
      <c r="WGJ78" s="4306"/>
      <c r="WGK78" s="4299"/>
      <c r="WGL78" s="4300"/>
      <c r="WGM78" s="4305"/>
      <c r="WGN78" s="4304"/>
      <c r="WGO78" s="4299"/>
      <c r="WGP78" s="4300"/>
      <c r="WGQ78" s="4301"/>
      <c r="WGR78" s="4302"/>
      <c r="WGS78" s="4299"/>
      <c r="WGT78" s="2602"/>
      <c r="WGU78" s="4287"/>
      <c r="WGV78" s="4303"/>
      <c r="WGW78" s="4304"/>
      <c r="WGX78" s="2603"/>
      <c r="WGY78" s="4305"/>
      <c r="WGZ78" s="4306"/>
      <c r="WHA78" s="4305"/>
      <c r="WHB78" s="4306"/>
      <c r="WHC78" s="4299"/>
      <c r="WHD78" s="4300"/>
      <c r="WHE78" s="4305"/>
      <c r="WHF78" s="4304"/>
      <c r="WHG78" s="4299"/>
      <c r="WHH78" s="4300"/>
      <c r="WHI78" s="4301"/>
      <c r="WHJ78" s="4302"/>
      <c r="WHK78" s="4299"/>
      <c r="WHL78" s="2602"/>
      <c r="WHM78" s="4287"/>
      <c r="WHN78" s="4303"/>
      <c r="WHO78" s="4304"/>
      <c r="WHP78" s="2603"/>
      <c r="WHQ78" s="4305"/>
      <c r="WHR78" s="4306"/>
      <c r="WHS78" s="4305"/>
      <c r="WHT78" s="4306"/>
      <c r="WHU78" s="4299"/>
      <c r="WHV78" s="4300"/>
      <c r="WHW78" s="4305"/>
      <c r="WHX78" s="4304"/>
      <c r="WHY78" s="4299"/>
      <c r="WHZ78" s="4300"/>
      <c r="WIA78" s="4301"/>
      <c r="WIB78" s="4302"/>
      <c r="WIC78" s="4299"/>
      <c r="WID78" s="2602"/>
      <c r="WIE78" s="4287"/>
      <c r="WIF78" s="4303"/>
      <c r="WIG78" s="4304"/>
      <c r="WIH78" s="2603"/>
      <c r="WII78" s="4305"/>
      <c r="WIJ78" s="4306"/>
      <c r="WIK78" s="4305"/>
      <c r="WIL78" s="4306"/>
      <c r="WIM78" s="4299"/>
      <c r="WIN78" s="4300"/>
      <c r="WIO78" s="4305"/>
      <c r="WIP78" s="4304"/>
      <c r="WIQ78" s="4299"/>
      <c r="WIR78" s="4300"/>
      <c r="WIS78" s="4301"/>
      <c r="WIT78" s="4302"/>
      <c r="WIU78" s="4299"/>
      <c r="WIV78" s="2602"/>
      <c r="WIW78" s="4287"/>
      <c r="WIX78" s="4303"/>
      <c r="WIY78" s="4304"/>
      <c r="WIZ78" s="2603"/>
      <c r="WJA78" s="4305"/>
      <c r="WJB78" s="4306"/>
      <c r="WJC78" s="4305"/>
      <c r="WJD78" s="4306"/>
      <c r="WJE78" s="4299"/>
      <c r="WJF78" s="4300"/>
      <c r="WJG78" s="4305"/>
      <c r="WJH78" s="4304"/>
      <c r="WJI78" s="4299"/>
      <c r="WJJ78" s="4300"/>
      <c r="WJK78" s="4301"/>
      <c r="WJL78" s="4302"/>
      <c r="WJM78" s="4299"/>
      <c r="WJN78" s="2602"/>
      <c r="WJO78" s="4287"/>
      <c r="WJP78" s="4303"/>
      <c r="WJQ78" s="4304"/>
      <c r="WJR78" s="2603"/>
      <c r="WJS78" s="4305"/>
      <c r="WJT78" s="4306"/>
      <c r="WJU78" s="4305"/>
      <c r="WJV78" s="4306"/>
      <c r="WJW78" s="4299"/>
      <c r="WJX78" s="4300"/>
      <c r="WJY78" s="4305"/>
      <c r="WJZ78" s="4304"/>
      <c r="WKA78" s="4299"/>
      <c r="WKB78" s="4300"/>
      <c r="WKC78" s="4301"/>
      <c r="WKD78" s="4302"/>
      <c r="WKE78" s="4299"/>
      <c r="WKF78" s="2602"/>
      <c r="WKG78" s="4287"/>
      <c r="WKH78" s="4303"/>
      <c r="WKI78" s="4304"/>
      <c r="WKJ78" s="2603"/>
      <c r="WKK78" s="4305"/>
      <c r="WKL78" s="4306"/>
      <c r="WKM78" s="4305"/>
      <c r="WKN78" s="4306"/>
      <c r="WKO78" s="4299"/>
      <c r="WKP78" s="4300"/>
      <c r="WKQ78" s="4305"/>
      <c r="WKR78" s="4304"/>
      <c r="WKS78" s="4299"/>
      <c r="WKT78" s="4300"/>
      <c r="WKU78" s="4301"/>
      <c r="WKV78" s="4302"/>
      <c r="WKW78" s="4299"/>
      <c r="WKX78" s="2602"/>
      <c r="WKY78" s="4287"/>
      <c r="WKZ78" s="4303"/>
      <c r="WLA78" s="4304"/>
      <c r="WLB78" s="2603"/>
      <c r="WLC78" s="4305"/>
      <c r="WLD78" s="4306"/>
      <c r="WLE78" s="4305"/>
      <c r="WLF78" s="4306"/>
      <c r="WLG78" s="4299"/>
      <c r="WLH78" s="4300"/>
      <c r="WLI78" s="4305"/>
      <c r="WLJ78" s="4304"/>
      <c r="WLK78" s="4299"/>
      <c r="WLL78" s="4300"/>
      <c r="WLM78" s="4301"/>
      <c r="WLN78" s="4302"/>
      <c r="WLO78" s="4299"/>
      <c r="WLP78" s="2602"/>
      <c r="WLQ78" s="4287"/>
      <c r="WLR78" s="4303"/>
      <c r="WLS78" s="4304"/>
      <c r="WLT78" s="2603"/>
      <c r="WLU78" s="4305"/>
      <c r="WLV78" s="4306"/>
      <c r="WLW78" s="4305"/>
      <c r="WLX78" s="4306"/>
      <c r="WLY78" s="4299"/>
      <c r="WLZ78" s="4300"/>
      <c r="WMA78" s="4305"/>
      <c r="WMB78" s="4304"/>
      <c r="WMC78" s="4299"/>
      <c r="WMD78" s="4300"/>
      <c r="WME78" s="4301"/>
      <c r="WMF78" s="4302"/>
      <c r="WMG78" s="4299"/>
      <c r="WMH78" s="2602"/>
      <c r="WMI78" s="4287"/>
      <c r="WMJ78" s="4303"/>
      <c r="WMK78" s="4304"/>
      <c r="WML78" s="2603"/>
      <c r="WMM78" s="4305"/>
      <c r="WMN78" s="4306"/>
      <c r="WMO78" s="4305"/>
      <c r="WMP78" s="4306"/>
      <c r="WMQ78" s="4299"/>
      <c r="WMR78" s="4300"/>
      <c r="WMS78" s="4305"/>
      <c r="WMT78" s="4304"/>
      <c r="WMU78" s="4299"/>
      <c r="WMV78" s="4300"/>
      <c r="WMW78" s="4301"/>
      <c r="WMX78" s="4302"/>
      <c r="WMY78" s="4299"/>
      <c r="WMZ78" s="2602"/>
      <c r="WNA78" s="4287"/>
      <c r="WNB78" s="4303"/>
      <c r="WNC78" s="4304"/>
      <c r="WND78" s="2603"/>
      <c r="WNE78" s="4305"/>
      <c r="WNF78" s="4306"/>
      <c r="WNG78" s="4305"/>
      <c r="WNH78" s="4306"/>
      <c r="WNI78" s="4299"/>
      <c r="WNJ78" s="4300"/>
      <c r="WNK78" s="4305"/>
      <c r="WNL78" s="4304"/>
      <c r="WNM78" s="4299"/>
      <c r="WNN78" s="4300"/>
      <c r="WNO78" s="4301"/>
      <c r="WNP78" s="4302"/>
      <c r="WNQ78" s="4299"/>
      <c r="WNR78" s="2602"/>
      <c r="WNS78" s="4287"/>
      <c r="WNT78" s="4303"/>
      <c r="WNU78" s="4304"/>
      <c r="WNV78" s="2603"/>
      <c r="WNW78" s="4305"/>
      <c r="WNX78" s="4306"/>
      <c r="WNY78" s="4305"/>
      <c r="WNZ78" s="4306"/>
      <c r="WOA78" s="4299"/>
      <c r="WOB78" s="4300"/>
      <c r="WOC78" s="4305"/>
      <c r="WOD78" s="4304"/>
      <c r="WOE78" s="4299"/>
      <c r="WOF78" s="4300"/>
      <c r="WOG78" s="4301"/>
      <c r="WOH78" s="4302"/>
      <c r="WOI78" s="4299"/>
      <c r="WOJ78" s="2602"/>
      <c r="WOK78" s="4287"/>
      <c r="WOL78" s="4303"/>
      <c r="WOM78" s="4304"/>
      <c r="WON78" s="2603"/>
      <c r="WOO78" s="4305"/>
      <c r="WOP78" s="4306"/>
      <c r="WOQ78" s="4305"/>
      <c r="WOR78" s="4306"/>
      <c r="WOS78" s="4299"/>
      <c r="WOT78" s="4300"/>
      <c r="WOU78" s="4305"/>
      <c r="WOV78" s="4304"/>
      <c r="WOW78" s="4299"/>
      <c r="WOX78" s="4300"/>
      <c r="WOY78" s="4301"/>
      <c r="WOZ78" s="4302"/>
      <c r="WPA78" s="4299"/>
      <c r="WPB78" s="2602"/>
      <c r="WPC78" s="4287"/>
      <c r="WPD78" s="4303"/>
      <c r="WPE78" s="4304"/>
      <c r="WPF78" s="2603"/>
      <c r="WPG78" s="4305"/>
      <c r="WPH78" s="4306"/>
      <c r="WPI78" s="4305"/>
      <c r="WPJ78" s="4306"/>
      <c r="WPK78" s="4299"/>
      <c r="WPL78" s="4300"/>
      <c r="WPM78" s="4305"/>
      <c r="WPN78" s="4304"/>
      <c r="WPO78" s="4299"/>
      <c r="WPP78" s="4300"/>
      <c r="WPQ78" s="4301"/>
      <c r="WPR78" s="4302"/>
      <c r="WPS78" s="4299"/>
      <c r="WPT78" s="2602"/>
      <c r="WPU78" s="4287"/>
      <c r="WPV78" s="4303"/>
      <c r="WPW78" s="4304"/>
      <c r="WPX78" s="2603"/>
      <c r="WPY78" s="4305"/>
      <c r="WPZ78" s="4306"/>
      <c r="WQA78" s="4305"/>
      <c r="WQB78" s="4306"/>
      <c r="WQC78" s="4299"/>
      <c r="WQD78" s="4300"/>
      <c r="WQE78" s="4305"/>
      <c r="WQF78" s="4304"/>
      <c r="WQG78" s="4299"/>
      <c r="WQH78" s="4300"/>
      <c r="WQI78" s="4301"/>
      <c r="WQJ78" s="4302"/>
      <c r="WQK78" s="4299"/>
      <c r="WQL78" s="2602"/>
      <c r="WQM78" s="4287"/>
      <c r="WQN78" s="4303"/>
      <c r="WQO78" s="4304"/>
      <c r="WQP78" s="2603"/>
      <c r="WQQ78" s="4305"/>
      <c r="WQR78" s="4306"/>
      <c r="WQS78" s="4305"/>
      <c r="WQT78" s="4306"/>
      <c r="WQU78" s="4299"/>
      <c r="WQV78" s="4300"/>
      <c r="WQW78" s="4305"/>
      <c r="WQX78" s="4304"/>
      <c r="WQY78" s="4299"/>
      <c r="WQZ78" s="4300"/>
      <c r="WRA78" s="4301"/>
      <c r="WRB78" s="4302"/>
      <c r="WRC78" s="4299"/>
      <c r="WRD78" s="2602"/>
      <c r="WRE78" s="4287"/>
      <c r="WRF78" s="4303"/>
      <c r="WRG78" s="4304"/>
      <c r="WRH78" s="2603"/>
      <c r="WRI78" s="4305"/>
      <c r="WRJ78" s="4306"/>
      <c r="WRK78" s="4305"/>
      <c r="WRL78" s="4306"/>
      <c r="WRM78" s="4299"/>
      <c r="WRN78" s="4300"/>
      <c r="WRO78" s="4305"/>
      <c r="WRP78" s="4304"/>
      <c r="WRQ78" s="4299"/>
      <c r="WRR78" s="4300"/>
      <c r="WRS78" s="4301"/>
      <c r="WRT78" s="4302"/>
      <c r="WRU78" s="4299"/>
      <c r="WRV78" s="2602"/>
      <c r="WRW78" s="4287"/>
      <c r="WRX78" s="4303"/>
      <c r="WRY78" s="4304"/>
      <c r="WRZ78" s="2603"/>
      <c r="WSA78" s="4305"/>
      <c r="WSB78" s="4306"/>
      <c r="WSC78" s="4305"/>
      <c r="WSD78" s="4306"/>
      <c r="WSE78" s="4299"/>
      <c r="WSF78" s="4300"/>
      <c r="WSG78" s="4305"/>
      <c r="WSH78" s="4304"/>
      <c r="WSI78" s="4299"/>
      <c r="WSJ78" s="4300"/>
      <c r="WSK78" s="4301"/>
      <c r="WSL78" s="4302"/>
      <c r="WSM78" s="4299"/>
      <c r="WSN78" s="2602"/>
      <c r="WSO78" s="4287"/>
      <c r="WSP78" s="4303"/>
      <c r="WSQ78" s="4304"/>
      <c r="WSR78" s="2603"/>
      <c r="WSS78" s="4305"/>
      <c r="WST78" s="4306"/>
      <c r="WSU78" s="4305"/>
      <c r="WSV78" s="4306"/>
      <c r="WSW78" s="4299"/>
      <c r="WSX78" s="4300"/>
      <c r="WSY78" s="4305"/>
      <c r="WSZ78" s="4304"/>
      <c r="WTA78" s="4299"/>
      <c r="WTB78" s="4300"/>
      <c r="WTC78" s="4301"/>
      <c r="WTD78" s="4302"/>
      <c r="WTE78" s="4299"/>
      <c r="WTF78" s="2602"/>
      <c r="WTG78" s="4287"/>
      <c r="WTH78" s="4303"/>
      <c r="WTI78" s="4304"/>
      <c r="WTJ78" s="2603"/>
      <c r="WTK78" s="4305"/>
      <c r="WTL78" s="4306"/>
      <c r="WTM78" s="4305"/>
      <c r="WTN78" s="4306"/>
      <c r="WTO78" s="4299"/>
      <c r="WTP78" s="4300"/>
      <c r="WTQ78" s="4305"/>
      <c r="WTR78" s="4304"/>
      <c r="WTS78" s="4299"/>
      <c r="WTT78" s="4300"/>
      <c r="WTU78" s="4301"/>
      <c r="WTV78" s="4302"/>
      <c r="WTW78" s="4299"/>
      <c r="WTX78" s="2602"/>
      <c r="WTY78" s="4287"/>
      <c r="WTZ78" s="4303"/>
      <c r="WUA78" s="4304"/>
      <c r="WUB78" s="2603"/>
      <c r="WUC78" s="4305"/>
      <c r="WUD78" s="4306"/>
      <c r="WUE78" s="4305"/>
      <c r="WUF78" s="4306"/>
      <c r="WUG78" s="4299"/>
      <c r="WUH78" s="4300"/>
      <c r="WUI78" s="4305"/>
      <c r="WUJ78" s="4304"/>
      <c r="WUK78" s="4299"/>
      <c r="WUL78" s="4300"/>
      <c r="WUM78" s="4301"/>
      <c r="WUN78" s="4302"/>
      <c r="WUO78" s="4299"/>
      <c r="WUP78" s="2602"/>
      <c r="WUQ78" s="4287"/>
      <c r="WUR78" s="4303"/>
      <c r="WUS78" s="4304"/>
      <c r="WUT78" s="2603"/>
      <c r="WUU78" s="4305"/>
      <c r="WUV78" s="4306"/>
      <c r="WUW78" s="4305"/>
      <c r="WUX78" s="4306"/>
      <c r="WUY78" s="4299"/>
      <c r="WUZ78" s="4300"/>
      <c r="WVA78" s="4305"/>
      <c r="WVB78" s="4304"/>
      <c r="WVC78" s="4299"/>
      <c r="WVD78" s="4300"/>
      <c r="WVE78" s="4301"/>
      <c r="WVF78" s="4302"/>
      <c r="WVG78" s="4299"/>
      <c r="WVH78" s="2602"/>
      <c r="WVI78" s="4287"/>
      <c r="WVJ78" s="4303"/>
      <c r="WVK78" s="4304"/>
      <c r="WVL78" s="2603"/>
      <c r="WVM78" s="4305"/>
      <c r="WVN78" s="4306"/>
      <c r="WVO78" s="4305"/>
      <c r="WVP78" s="4306"/>
      <c r="WVQ78" s="4299"/>
      <c r="WVR78" s="4300"/>
      <c r="WVS78" s="4305"/>
      <c r="WVT78" s="4304"/>
      <c r="WVU78" s="4299"/>
      <c r="WVV78" s="4300"/>
      <c r="WVW78" s="4301"/>
      <c r="WVX78" s="4302"/>
      <c r="WVY78" s="4299"/>
      <c r="WVZ78" s="2602"/>
      <c r="WWA78" s="4287"/>
      <c r="WWB78" s="4303"/>
      <c r="WWC78" s="4304"/>
      <c r="WWD78" s="2603"/>
      <c r="WWE78" s="4305"/>
      <c r="WWF78" s="4306"/>
      <c r="WWG78" s="4305"/>
      <c r="WWH78" s="4306"/>
      <c r="WWI78" s="4299"/>
      <c r="WWJ78" s="4300"/>
      <c r="WWK78" s="4305"/>
      <c r="WWL78" s="4304"/>
      <c r="WWM78" s="4299"/>
      <c r="WWN78" s="4300"/>
      <c r="WWO78" s="4301"/>
      <c r="WWP78" s="4302"/>
      <c r="WWQ78" s="4299"/>
      <c r="WWR78" s="2602"/>
      <c r="WWS78" s="4287"/>
      <c r="WWT78" s="4303"/>
      <c r="WWU78" s="4304"/>
      <c r="WWV78" s="2603"/>
      <c r="WWW78" s="4305"/>
      <c r="WWX78" s="4306"/>
      <c r="WWY78" s="4305"/>
      <c r="WWZ78" s="4306"/>
      <c r="WXA78" s="4299"/>
      <c r="WXB78" s="4300"/>
      <c r="WXC78" s="4305"/>
      <c r="WXD78" s="4304"/>
      <c r="WXE78" s="4299"/>
      <c r="WXF78" s="4300"/>
      <c r="WXG78" s="4301"/>
      <c r="WXH78" s="4302"/>
      <c r="WXI78" s="4299"/>
      <c r="WXJ78" s="2602"/>
      <c r="WXK78" s="4287"/>
      <c r="WXL78" s="4303"/>
      <c r="WXM78" s="4304"/>
      <c r="WXN78" s="2603"/>
      <c r="WXO78" s="4305"/>
      <c r="WXP78" s="4306"/>
      <c r="WXQ78" s="4305"/>
      <c r="WXR78" s="4306"/>
      <c r="WXS78" s="4299"/>
      <c r="WXT78" s="4300"/>
      <c r="WXU78" s="4305"/>
      <c r="WXV78" s="4304"/>
      <c r="WXW78" s="4299"/>
      <c r="WXX78" s="4300"/>
      <c r="WXY78" s="4301"/>
      <c r="WXZ78" s="4302"/>
      <c r="WYA78" s="4299"/>
      <c r="WYB78" s="2602"/>
      <c r="WYC78" s="4287"/>
      <c r="WYD78" s="4303"/>
      <c r="WYE78" s="4304"/>
      <c r="WYF78" s="2603"/>
      <c r="WYG78" s="4305"/>
      <c r="WYH78" s="4306"/>
      <c r="WYI78" s="4305"/>
      <c r="WYJ78" s="4306"/>
      <c r="WYK78" s="4299"/>
      <c r="WYL78" s="4300"/>
      <c r="WYM78" s="4305"/>
      <c r="WYN78" s="4304"/>
      <c r="WYO78" s="4299"/>
      <c r="WYP78" s="4300"/>
      <c r="WYQ78" s="4301"/>
      <c r="WYR78" s="4302"/>
      <c r="WYS78" s="4299"/>
      <c r="WYT78" s="2602"/>
      <c r="WYU78" s="4287"/>
      <c r="WYV78" s="4303"/>
      <c r="WYW78" s="4304"/>
      <c r="WYX78" s="2603"/>
      <c r="WYY78" s="4305"/>
      <c r="WYZ78" s="4306"/>
      <c r="WZA78" s="4305"/>
      <c r="WZB78" s="4306"/>
      <c r="WZC78" s="4299"/>
      <c r="WZD78" s="4300"/>
      <c r="WZE78" s="4305"/>
      <c r="WZF78" s="4304"/>
      <c r="WZG78" s="4299"/>
      <c r="WZH78" s="4300"/>
      <c r="WZI78" s="4301"/>
      <c r="WZJ78" s="4302"/>
      <c r="WZK78" s="4299"/>
      <c r="WZL78" s="2602"/>
      <c r="WZM78" s="4287"/>
      <c r="WZN78" s="4303"/>
      <c r="WZO78" s="4304"/>
      <c r="WZP78" s="2603"/>
      <c r="WZQ78" s="4305"/>
      <c r="WZR78" s="4306"/>
      <c r="WZS78" s="4305"/>
      <c r="WZT78" s="4306"/>
      <c r="WZU78" s="4299"/>
      <c r="WZV78" s="4300"/>
      <c r="WZW78" s="4305"/>
      <c r="WZX78" s="4304"/>
      <c r="WZY78" s="4299"/>
      <c r="WZZ78" s="4300"/>
      <c r="XAA78" s="4301"/>
      <c r="XAB78" s="4302"/>
      <c r="XAC78" s="4299"/>
      <c r="XAD78" s="2602"/>
      <c r="XAE78" s="4287"/>
      <c r="XAF78" s="4303"/>
      <c r="XAG78" s="4304"/>
      <c r="XAH78" s="2603"/>
      <c r="XAI78" s="4305"/>
      <c r="XAJ78" s="4306"/>
      <c r="XAK78" s="4305"/>
      <c r="XAL78" s="4306"/>
      <c r="XAM78" s="4299"/>
      <c r="XAN78" s="4300"/>
      <c r="XAO78" s="4305"/>
      <c r="XAP78" s="4304"/>
      <c r="XAQ78" s="4299"/>
      <c r="XAR78" s="4300"/>
      <c r="XAS78" s="4301"/>
      <c r="XAT78" s="4302"/>
      <c r="XAU78" s="4299"/>
      <c r="XAV78" s="2602"/>
      <c r="XAW78" s="4287"/>
      <c r="XAX78" s="4303"/>
      <c r="XAY78" s="4304"/>
      <c r="XAZ78" s="2603"/>
      <c r="XBA78" s="4305"/>
      <c r="XBB78" s="4306"/>
      <c r="XBC78" s="4305"/>
      <c r="XBD78" s="4306"/>
      <c r="XBE78" s="4299"/>
      <c r="XBF78" s="4300"/>
      <c r="XBG78" s="4305"/>
      <c r="XBH78" s="4304"/>
      <c r="XBI78" s="4299"/>
      <c r="XBJ78" s="4300"/>
      <c r="XBK78" s="4301"/>
      <c r="XBL78" s="4302"/>
      <c r="XBM78" s="4299"/>
      <c r="XBN78" s="2602"/>
      <c r="XBO78" s="4287"/>
      <c r="XBP78" s="4303"/>
      <c r="XBQ78" s="4304"/>
      <c r="XBR78" s="2603"/>
      <c r="XBS78" s="4305"/>
      <c r="XBT78" s="4306"/>
      <c r="XBU78" s="4305"/>
      <c r="XBV78" s="4306"/>
      <c r="XBW78" s="4299"/>
      <c r="XBX78" s="4300"/>
      <c r="XBY78" s="4305"/>
      <c r="XBZ78" s="4304"/>
      <c r="XCA78" s="4299"/>
      <c r="XCB78" s="4300"/>
      <c r="XCC78" s="4301"/>
      <c r="XCD78" s="4302"/>
      <c r="XCE78" s="4299"/>
      <c r="XCF78" s="2602"/>
      <c r="XCG78" s="4287"/>
      <c r="XCH78" s="4303"/>
      <c r="XCI78" s="4304"/>
      <c r="XCJ78" s="2603"/>
      <c r="XCK78" s="4305"/>
      <c r="XCL78" s="4306"/>
      <c r="XCM78" s="4305"/>
      <c r="XCN78" s="4306"/>
      <c r="XCO78" s="4299"/>
      <c r="XCP78" s="4300"/>
      <c r="XCQ78" s="4305"/>
      <c r="XCR78" s="4304"/>
      <c r="XCS78" s="4299"/>
      <c r="XCT78" s="4300"/>
      <c r="XCU78" s="4301"/>
      <c r="XCV78" s="4302"/>
      <c r="XCW78" s="4299"/>
      <c r="XCX78" s="2602"/>
      <c r="XCY78" s="4287"/>
      <c r="XCZ78" s="4303"/>
      <c r="XDA78" s="4304"/>
      <c r="XDB78" s="2603"/>
      <c r="XDC78" s="4305"/>
      <c r="XDD78" s="4306"/>
      <c r="XDE78" s="4305"/>
      <c r="XDF78" s="4306"/>
      <c r="XDG78" s="4299"/>
      <c r="XDH78" s="4300"/>
      <c r="XDI78" s="4305"/>
      <c r="XDJ78" s="4304"/>
      <c r="XDK78" s="4299"/>
      <c r="XDL78" s="4300"/>
      <c r="XDM78" s="4301"/>
      <c r="XDN78" s="4302"/>
      <c r="XDO78" s="4299"/>
      <c r="XDP78" s="2602"/>
      <c r="XDQ78" s="4287"/>
      <c r="XDR78" s="4303"/>
      <c r="XDS78" s="4304"/>
      <c r="XDT78" s="2603"/>
      <c r="XDU78" s="4305"/>
      <c r="XDV78" s="4306"/>
      <c r="XDW78" s="4305"/>
      <c r="XDX78" s="4306"/>
      <c r="XDY78" s="4299"/>
      <c r="XDZ78" s="4300"/>
      <c r="XEA78" s="4305"/>
      <c r="XEB78" s="4304"/>
      <c r="XEC78" s="4299"/>
      <c r="XED78" s="4300"/>
      <c r="XEE78" s="4301"/>
      <c r="XEF78" s="4302"/>
      <c r="XEG78" s="4299"/>
      <c r="XEH78" s="2602"/>
      <c r="XEI78" s="4287"/>
      <c r="XEJ78" s="4303"/>
      <c r="XEK78" s="4304"/>
      <c r="XEL78" s="2603"/>
      <c r="XEM78" s="4305"/>
      <c r="XEN78" s="4306"/>
      <c r="XEO78" s="4305"/>
      <c r="XEP78" s="4306"/>
      <c r="XEQ78" s="4299"/>
      <c r="XER78" s="4300"/>
      <c r="XES78" s="4305"/>
      <c r="XET78" s="4304"/>
      <c r="XEU78" s="4299"/>
      <c r="XEV78" s="4300"/>
      <c r="XEW78" s="4301"/>
      <c r="XEX78" s="4302"/>
      <c r="XEY78" s="4299"/>
      <c r="XEZ78" s="2602"/>
      <c r="XFA78" s="4287"/>
      <c r="XFB78" s="4303"/>
      <c r="XFC78" s="4304"/>
      <c r="XFD78" s="2603"/>
    </row>
    <row r="79" spans="1:16384" s="2202" customFormat="1" ht="15.75">
      <c r="A79" s="4317" t="str">
        <f>'General TPUM'!B79</f>
        <v>Kukudu Adventist College</v>
      </c>
      <c r="B79" s="4318"/>
      <c r="C79" s="4319">
        <v>25</v>
      </c>
      <c r="D79" s="2198">
        <v>25</v>
      </c>
      <c r="E79" s="4320"/>
      <c r="F79" s="4321">
        <v>13</v>
      </c>
      <c r="G79" s="3670"/>
      <c r="H79" s="3670"/>
      <c r="I79" s="3670">
        <v>25</v>
      </c>
      <c r="J79" s="3670"/>
      <c r="K79" s="4322"/>
      <c r="L79" s="4319">
        <v>2</v>
      </c>
      <c r="M79" s="4322"/>
      <c r="N79" s="4319">
        <v>2</v>
      </c>
      <c r="O79" s="4322"/>
      <c r="P79" s="4319">
        <v>25</v>
      </c>
      <c r="Q79" s="4323"/>
      <c r="R79" s="2609">
        <v>25</v>
      </c>
      <c r="S79" s="2201"/>
      <c r="T79" s="233">
        <v>7</v>
      </c>
      <c r="U79" s="1682">
        <v>25</v>
      </c>
      <c r="W79" s="45"/>
      <c r="X79" s="45"/>
      <c r="Y79" s="45"/>
      <c r="Z79" s="45"/>
      <c r="AC79" s="45"/>
      <c r="AK79" s="2201"/>
      <c r="AL79" s="2203"/>
      <c r="AO79" s="45"/>
      <c r="AP79" s="45"/>
      <c r="AQ79" s="45"/>
      <c r="AR79" s="45"/>
      <c r="AU79" s="45"/>
      <c r="BC79" s="2201"/>
      <c r="BD79" s="2203"/>
      <c r="BG79" s="45"/>
      <c r="BH79" s="45"/>
      <c r="BI79" s="45"/>
      <c r="BJ79" s="45"/>
      <c r="BM79" s="45"/>
      <c r="BU79" s="2201"/>
      <c r="BV79" s="2203"/>
      <c r="BY79" s="45"/>
      <c r="BZ79" s="45"/>
      <c r="CA79" s="45"/>
      <c r="CB79" s="45"/>
      <c r="CE79" s="45"/>
      <c r="CM79" s="2201"/>
      <c r="CN79" s="2203"/>
      <c r="CQ79" s="45"/>
      <c r="CR79" s="45"/>
      <c r="CS79" s="45"/>
      <c r="CT79" s="45"/>
      <c r="CW79" s="45"/>
      <c r="DE79" s="2201"/>
      <c r="DF79" s="2203"/>
      <c r="DI79" s="45"/>
      <c r="DJ79" s="45"/>
      <c r="DK79" s="45"/>
      <c r="DL79" s="45"/>
      <c r="DO79" s="45"/>
      <c r="DW79" s="2201"/>
      <c r="DX79" s="2203"/>
      <c r="EA79" s="45"/>
      <c r="EB79" s="45"/>
      <c r="EC79" s="45"/>
      <c r="ED79" s="45"/>
      <c r="EG79" s="45"/>
      <c r="EO79" s="2201"/>
      <c r="EP79" s="2203"/>
      <c r="ES79" s="45"/>
      <c r="ET79" s="45"/>
      <c r="EU79" s="45"/>
      <c r="EV79" s="45"/>
      <c r="EY79" s="45"/>
      <c r="FG79" s="2201"/>
      <c r="FH79" s="2203"/>
      <c r="FK79" s="45"/>
      <c r="FL79" s="45"/>
      <c r="FM79" s="45"/>
      <c r="FN79" s="45"/>
      <c r="FQ79" s="45"/>
      <c r="FY79" s="2201"/>
      <c r="FZ79" s="2203"/>
      <c r="GC79" s="45"/>
      <c r="GD79" s="45"/>
      <c r="GE79" s="45"/>
      <c r="GF79" s="45"/>
      <c r="GI79" s="45"/>
      <c r="GQ79" s="2201"/>
      <c r="GR79" s="2203"/>
      <c r="GU79" s="45"/>
      <c r="GV79" s="45"/>
      <c r="GW79" s="45"/>
      <c r="GX79" s="45"/>
      <c r="HA79" s="45"/>
      <c r="HI79" s="2201"/>
      <c r="HJ79" s="2203"/>
      <c r="HM79" s="45"/>
      <c r="HN79" s="45"/>
      <c r="HO79" s="45"/>
      <c r="HP79" s="45"/>
      <c r="HS79" s="45"/>
      <c r="IA79" s="2201"/>
      <c r="IB79" s="2203"/>
      <c r="IE79" s="45"/>
      <c r="IF79" s="45"/>
      <c r="IG79" s="45"/>
      <c r="IH79" s="45"/>
      <c r="IK79" s="45"/>
      <c r="IS79" s="2201"/>
      <c r="IT79" s="2203"/>
      <c r="IW79" s="45"/>
      <c r="IX79" s="45"/>
      <c r="IY79" s="45"/>
      <c r="IZ79" s="45"/>
      <c r="JC79" s="45"/>
      <c r="JK79" s="2201"/>
      <c r="JL79" s="2203"/>
      <c r="JO79" s="45"/>
      <c r="JP79" s="45"/>
      <c r="JQ79" s="45"/>
      <c r="JR79" s="45"/>
      <c r="JU79" s="45"/>
      <c r="KC79" s="2201"/>
      <c r="KD79" s="2203"/>
      <c r="KG79" s="45"/>
      <c r="KH79" s="45"/>
      <c r="KI79" s="45"/>
      <c r="KJ79" s="45"/>
      <c r="KM79" s="45"/>
      <c r="KU79" s="2201"/>
      <c r="KV79" s="2203"/>
      <c r="KY79" s="45"/>
      <c r="KZ79" s="45"/>
      <c r="LA79" s="45"/>
      <c r="LB79" s="45"/>
      <c r="LE79" s="45"/>
      <c r="LM79" s="2201"/>
      <c r="LN79" s="2203"/>
      <c r="LQ79" s="45"/>
      <c r="LR79" s="45"/>
      <c r="LS79" s="45"/>
      <c r="LT79" s="45"/>
      <c r="LW79" s="45"/>
      <c r="ME79" s="2201"/>
      <c r="MF79" s="2203"/>
      <c r="MI79" s="45"/>
      <c r="MJ79" s="45"/>
      <c r="MK79" s="45"/>
      <c r="ML79" s="45"/>
      <c r="MO79" s="45"/>
      <c r="MW79" s="2201"/>
      <c r="MX79" s="2203"/>
      <c r="NA79" s="45"/>
      <c r="NB79" s="45"/>
      <c r="NC79" s="45"/>
      <c r="ND79" s="45"/>
      <c r="NG79" s="45"/>
      <c r="NO79" s="2201"/>
      <c r="NP79" s="2203"/>
      <c r="NS79" s="45"/>
      <c r="NT79" s="45"/>
      <c r="NU79" s="45"/>
      <c r="NV79" s="45"/>
      <c r="NY79" s="45"/>
      <c r="OG79" s="2201"/>
      <c r="OH79" s="2203"/>
      <c r="OK79" s="45"/>
      <c r="OL79" s="45"/>
      <c r="OM79" s="45"/>
      <c r="ON79" s="45"/>
      <c r="OQ79" s="45"/>
      <c r="OY79" s="2201"/>
      <c r="OZ79" s="2203"/>
      <c r="PC79" s="45"/>
      <c r="PD79" s="45"/>
      <c r="PE79" s="45"/>
      <c r="PF79" s="45"/>
      <c r="PI79" s="45"/>
      <c r="PQ79" s="2201"/>
      <c r="PR79" s="2203"/>
      <c r="PU79" s="45"/>
      <c r="PV79" s="45"/>
      <c r="PW79" s="45"/>
      <c r="PX79" s="45"/>
      <c r="QA79" s="45"/>
      <c r="QI79" s="2201"/>
      <c r="QJ79" s="2203"/>
      <c r="QM79" s="45"/>
      <c r="QN79" s="45"/>
      <c r="QO79" s="45"/>
      <c r="QP79" s="45"/>
      <c r="QS79" s="45"/>
      <c r="RA79" s="2201"/>
      <c r="RB79" s="2203"/>
      <c r="RE79" s="45"/>
      <c r="RF79" s="45"/>
      <c r="RG79" s="45"/>
      <c r="RH79" s="45"/>
      <c r="RK79" s="45"/>
      <c r="RS79" s="2201"/>
      <c r="RT79" s="2203"/>
      <c r="RW79" s="45"/>
      <c r="RX79" s="45"/>
      <c r="RY79" s="45"/>
      <c r="RZ79" s="45"/>
      <c r="SC79" s="45"/>
      <c r="SK79" s="2201"/>
      <c r="SL79" s="2203"/>
      <c r="SO79" s="45"/>
      <c r="SP79" s="45"/>
      <c r="SQ79" s="45"/>
      <c r="SR79" s="45"/>
      <c r="SU79" s="45"/>
      <c r="TC79" s="2201"/>
      <c r="TD79" s="2203"/>
      <c r="TG79" s="45"/>
      <c r="TH79" s="45"/>
      <c r="TI79" s="45"/>
      <c r="TJ79" s="45"/>
      <c r="TM79" s="45"/>
      <c r="TU79" s="2201"/>
      <c r="TV79" s="2203"/>
      <c r="TY79" s="45"/>
      <c r="TZ79" s="45"/>
      <c r="UA79" s="45"/>
      <c r="UB79" s="45"/>
      <c r="UE79" s="45"/>
      <c r="UM79" s="2201"/>
      <c r="UN79" s="2203"/>
      <c r="UQ79" s="45"/>
      <c r="UR79" s="45"/>
      <c r="US79" s="45"/>
      <c r="UT79" s="45"/>
      <c r="UW79" s="45"/>
      <c r="VE79" s="2201"/>
      <c r="VF79" s="2203"/>
      <c r="VI79" s="45"/>
      <c r="VJ79" s="45"/>
      <c r="VK79" s="45"/>
      <c r="VL79" s="45"/>
      <c r="VO79" s="45"/>
      <c r="VW79" s="2201"/>
      <c r="VX79" s="2203"/>
      <c r="WA79" s="45"/>
      <c r="WB79" s="45"/>
      <c r="WC79" s="45"/>
      <c r="WD79" s="45"/>
      <c r="WG79" s="45"/>
      <c r="WO79" s="2201"/>
      <c r="WP79" s="2203"/>
      <c r="WS79" s="45"/>
      <c r="WT79" s="45"/>
      <c r="WU79" s="45"/>
      <c r="WV79" s="45"/>
      <c r="WY79" s="45"/>
      <c r="XG79" s="2201"/>
      <c r="XH79" s="2203"/>
      <c r="XK79" s="45"/>
      <c r="XL79" s="45"/>
      <c r="XM79" s="45"/>
      <c r="XN79" s="45"/>
      <c r="XQ79" s="45"/>
      <c r="XY79" s="2201"/>
      <c r="XZ79" s="2203"/>
      <c r="YC79" s="45"/>
      <c r="YD79" s="45"/>
      <c r="YE79" s="45"/>
      <c r="YF79" s="45"/>
      <c r="YI79" s="45"/>
      <c r="YQ79" s="2201"/>
      <c r="YR79" s="2203"/>
      <c r="YU79" s="45"/>
      <c r="YV79" s="45"/>
      <c r="YW79" s="45"/>
      <c r="YX79" s="45"/>
      <c r="ZA79" s="45"/>
      <c r="ZI79" s="2201"/>
      <c r="ZJ79" s="2203"/>
      <c r="ZM79" s="45"/>
      <c r="ZN79" s="45"/>
      <c r="ZO79" s="45"/>
      <c r="ZP79" s="45"/>
      <c r="ZS79" s="45"/>
      <c r="AAA79" s="2201"/>
      <c r="AAB79" s="2203"/>
      <c r="AAE79" s="45"/>
      <c r="AAF79" s="45"/>
      <c r="AAG79" s="45"/>
      <c r="AAH79" s="45"/>
      <c r="AAK79" s="45"/>
      <c r="AAS79" s="2201"/>
      <c r="AAT79" s="2203"/>
      <c r="AAW79" s="45"/>
      <c r="AAX79" s="45"/>
      <c r="AAY79" s="45"/>
      <c r="AAZ79" s="45"/>
      <c r="ABC79" s="45"/>
      <c r="ABK79" s="2201"/>
      <c r="ABL79" s="2203"/>
      <c r="ABO79" s="45"/>
      <c r="ABP79" s="45"/>
      <c r="ABQ79" s="45"/>
      <c r="ABR79" s="45"/>
      <c r="ABU79" s="45"/>
      <c r="ACC79" s="2201"/>
      <c r="ACD79" s="2203"/>
      <c r="ACG79" s="45"/>
      <c r="ACH79" s="45"/>
      <c r="ACI79" s="45"/>
      <c r="ACJ79" s="45"/>
      <c r="ACM79" s="45"/>
      <c r="ACU79" s="2201"/>
      <c r="ACV79" s="2203"/>
      <c r="ACY79" s="45"/>
      <c r="ACZ79" s="45"/>
      <c r="ADA79" s="45"/>
      <c r="ADB79" s="45"/>
      <c r="ADE79" s="45"/>
      <c r="ADM79" s="2201"/>
      <c r="ADN79" s="2203"/>
      <c r="ADQ79" s="45"/>
      <c r="ADR79" s="45"/>
      <c r="ADS79" s="45"/>
      <c r="ADT79" s="45"/>
      <c r="ADW79" s="45"/>
      <c r="AEE79" s="2201"/>
      <c r="AEF79" s="2203"/>
      <c r="AEI79" s="45"/>
      <c r="AEJ79" s="45"/>
      <c r="AEK79" s="45"/>
      <c r="AEL79" s="45"/>
      <c r="AEO79" s="45"/>
      <c r="AEW79" s="2201"/>
      <c r="AEX79" s="2203"/>
      <c r="AFA79" s="45"/>
      <c r="AFB79" s="45"/>
      <c r="AFC79" s="45"/>
      <c r="AFD79" s="45"/>
      <c r="AFG79" s="45"/>
      <c r="AFO79" s="2201"/>
      <c r="AFP79" s="2203"/>
      <c r="AFS79" s="45"/>
      <c r="AFT79" s="45"/>
      <c r="AFU79" s="45"/>
      <c r="AFV79" s="45"/>
      <c r="AFY79" s="45"/>
      <c r="AGG79" s="2201"/>
      <c r="AGH79" s="2203"/>
      <c r="AGK79" s="45"/>
      <c r="AGL79" s="45"/>
      <c r="AGM79" s="45"/>
      <c r="AGN79" s="45"/>
      <c r="AGQ79" s="45"/>
      <c r="AGY79" s="2201"/>
      <c r="AGZ79" s="2203"/>
      <c r="AHC79" s="45"/>
      <c r="AHD79" s="45"/>
      <c r="AHE79" s="45"/>
      <c r="AHF79" s="45"/>
      <c r="AHI79" s="45"/>
      <c r="AHQ79" s="2201"/>
      <c r="AHR79" s="2203"/>
      <c r="AHU79" s="45"/>
      <c r="AHV79" s="45"/>
      <c r="AHW79" s="45"/>
      <c r="AHX79" s="45"/>
      <c r="AIA79" s="45"/>
      <c r="AII79" s="2201"/>
      <c r="AIJ79" s="2203"/>
      <c r="AIM79" s="45"/>
      <c r="AIN79" s="45"/>
      <c r="AIO79" s="45"/>
      <c r="AIP79" s="45"/>
      <c r="AIS79" s="45"/>
      <c r="AJA79" s="2201"/>
      <c r="AJB79" s="2203"/>
      <c r="AJE79" s="45"/>
      <c r="AJF79" s="45"/>
      <c r="AJG79" s="45"/>
      <c r="AJH79" s="45"/>
      <c r="AJK79" s="45"/>
      <c r="AJS79" s="2201"/>
      <c r="AJT79" s="2203"/>
      <c r="AJW79" s="45"/>
      <c r="AJX79" s="45"/>
      <c r="AJY79" s="45"/>
      <c r="AJZ79" s="45"/>
      <c r="AKC79" s="45"/>
      <c r="AKK79" s="2201"/>
      <c r="AKL79" s="2203"/>
      <c r="AKO79" s="45"/>
      <c r="AKP79" s="45"/>
      <c r="AKQ79" s="45"/>
      <c r="AKR79" s="45"/>
      <c r="AKU79" s="45"/>
      <c r="ALC79" s="2201"/>
      <c r="ALD79" s="2203"/>
      <c r="ALG79" s="45"/>
      <c r="ALH79" s="45"/>
      <c r="ALI79" s="45"/>
      <c r="ALJ79" s="45"/>
      <c r="ALM79" s="45"/>
      <c r="ALU79" s="2201"/>
      <c r="ALV79" s="2203"/>
      <c r="ALY79" s="45"/>
      <c r="ALZ79" s="45"/>
      <c r="AMA79" s="45"/>
      <c r="AMB79" s="45"/>
      <c r="AME79" s="45"/>
      <c r="AMM79" s="2201"/>
      <c r="AMN79" s="2203"/>
      <c r="AMQ79" s="45"/>
      <c r="AMR79" s="45"/>
      <c r="AMS79" s="45"/>
      <c r="AMT79" s="45"/>
      <c r="AMW79" s="45"/>
      <c r="ANE79" s="2201"/>
      <c r="ANF79" s="2203"/>
      <c r="ANI79" s="45"/>
      <c r="ANJ79" s="45"/>
      <c r="ANK79" s="45"/>
      <c r="ANL79" s="45"/>
      <c r="ANO79" s="45"/>
      <c r="ANW79" s="2201"/>
      <c r="ANX79" s="2203"/>
      <c r="AOA79" s="45"/>
      <c r="AOB79" s="45"/>
      <c r="AOC79" s="45"/>
      <c r="AOD79" s="45"/>
      <c r="AOG79" s="45"/>
      <c r="AOO79" s="2201"/>
      <c r="AOP79" s="2203"/>
      <c r="AOS79" s="45"/>
      <c r="AOT79" s="45"/>
      <c r="AOU79" s="45"/>
      <c r="AOV79" s="45"/>
      <c r="AOY79" s="45"/>
      <c r="APG79" s="2201"/>
      <c r="APH79" s="2203"/>
      <c r="APK79" s="45"/>
      <c r="APL79" s="45"/>
      <c r="APM79" s="45"/>
      <c r="APN79" s="45"/>
      <c r="APQ79" s="45"/>
      <c r="APY79" s="2201"/>
      <c r="APZ79" s="2203"/>
      <c r="AQC79" s="45"/>
      <c r="AQD79" s="45"/>
      <c r="AQE79" s="45"/>
      <c r="AQF79" s="45"/>
      <c r="AQI79" s="45"/>
      <c r="AQQ79" s="2201"/>
      <c r="AQR79" s="2203"/>
      <c r="AQU79" s="45"/>
      <c r="AQV79" s="45"/>
      <c r="AQW79" s="45"/>
      <c r="AQX79" s="45"/>
      <c r="ARA79" s="45"/>
      <c r="ARI79" s="2201"/>
      <c r="ARJ79" s="2203"/>
      <c r="ARM79" s="45"/>
      <c r="ARN79" s="45"/>
      <c r="ARO79" s="45"/>
      <c r="ARP79" s="45"/>
      <c r="ARS79" s="45"/>
      <c r="ASA79" s="2201"/>
      <c r="ASB79" s="2203"/>
      <c r="ASE79" s="45"/>
      <c r="ASF79" s="45"/>
      <c r="ASG79" s="45"/>
      <c r="ASH79" s="45"/>
      <c r="ASK79" s="45"/>
      <c r="ASS79" s="2201"/>
      <c r="AST79" s="2203"/>
      <c r="ASW79" s="45"/>
      <c r="ASX79" s="45"/>
      <c r="ASY79" s="45"/>
      <c r="ASZ79" s="45"/>
      <c r="ATC79" s="45"/>
      <c r="ATK79" s="2201"/>
      <c r="ATL79" s="2203"/>
      <c r="ATO79" s="45"/>
      <c r="ATP79" s="45"/>
      <c r="ATQ79" s="45"/>
      <c r="ATR79" s="45"/>
      <c r="ATU79" s="45"/>
      <c r="AUC79" s="2201"/>
      <c r="AUD79" s="2203"/>
      <c r="AUG79" s="45"/>
      <c r="AUH79" s="45"/>
      <c r="AUI79" s="45"/>
      <c r="AUJ79" s="45"/>
      <c r="AUM79" s="45"/>
      <c r="AUU79" s="2201"/>
      <c r="AUV79" s="2203"/>
      <c r="AUY79" s="45"/>
      <c r="AUZ79" s="45"/>
      <c r="AVA79" s="45"/>
      <c r="AVB79" s="45"/>
      <c r="AVE79" s="45"/>
      <c r="AVM79" s="2201"/>
      <c r="AVN79" s="2203"/>
      <c r="AVQ79" s="45"/>
      <c r="AVR79" s="45"/>
      <c r="AVS79" s="45"/>
      <c r="AVT79" s="45"/>
      <c r="AVW79" s="45"/>
      <c r="AWE79" s="2201"/>
      <c r="AWF79" s="2203"/>
      <c r="AWI79" s="45"/>
      <c r="AWJ79" s="45"/>
      <c r="AWK79" s="45"/>
      <c r="AWL79" s="45"/>
      <c r="AWO79" s="45"/>
      <c r="AWW79" s="2201"/>
      <c r="AWX79" s="2203"/>
      <c r="AXA79" s="45"/>
      <c r="AXB79" s="45"/>
      <c r="AXC79" s="45"/>
      <c r="AXD79" s="45"/>
      <c r="AXG79" s="45"/>
      <c r="AXO79" s="2201"/>
      <c r="AXP79" s="2203"/>
      <c r="AXS79" s="45"/>
      <c r="AXT79" s="45"/>
      <c r="AXU79" s="45"/>
      <c r="AXV79" s="45"/>
      <c r="AXY79" s="45"/>
      <c r="AYG79" s="2201"/>
      <c r="AYH79" s="2203"/>
      <c r="AYK79" s="45"/>
      <c r="AYL79" s="45"/>
      <c r="AYM79" s="45"/>
      <c r="AYN79" s="45"/>
      <c r="AYQ79" s="45"/>
      <c r="AYY79" s="2201"/>
      <c r="AYZ79" s="2203"/>
      <c r="AZC79" s="45"/>
      <c r="AZD79" s="45"/>
      <c r="AZE79" s="45"/>
      <c r="AZF79" s="45"/>
      <c r="AZI79" s="45"/>
      <c r="AZQ79" s="2201"/>
      <c r="AZR79" s="2203"/>
      <c r="AZU79" s="45"/>
      <c r="AZV79" s="45"/>
      <c r="AZW79" s="45"/>
      <c r="AZX79" s="45"/>
      <c r="BAA79" s="45"/>
      <c r="BAI79" s="2201"/>
      <c r="BAJ79" s="2203"/>
      <c r="BAM79" s="45"/>
      <c r="BAN79" s="45"/>
      <c r="BAO79" s="45"/>
      <c r="BAP79" s="45"/>
      <c r="BAS79" s="45"/>
      <c r="BBA79" s="2201"/>
      <c r="BBB79" s="2203"/>
      <c r="BBE79" s="45"/>
      <c r="BBF79" s="45"/>
      <c r="BBG79" s="45"/>
      <c r="BBH79" s="45"/>
      <c r="BBK79" s="45"/>
      <c r="BBS79" s="2201"/>
      <c r="BBT79" s="2203"/>
      <c r="BBW79" s="45"/>
      <c r="BBX79" s="45"/>
      <c r="BBY79" s="45"/>
      <c r="BBZ79" s="45"/>
      <c r="BCC79" s="45"/>
      <c r="BCK79" s="2201"/>
      <c r="BCL79" s="2203"/>
      <c r="BCO79" s="45"/>
      <c r="BCP79" s="45"/>
      <c r="BCQ79" s="45"/>
      <c r="BCR79" s="45"/>
      <c r="BCU79" s="45"/>
      <c r="BDC79" s="2201"/>
      <c r="BDD79" s="2203"/>
      <c r="BDG79" s="45"/>
      <c r="BDH79" s="45"/>
      <c r="BDI79" s="45"/>
      <c r="BDJ79" s="45"/>
      <c r="BDM79" s="45"/>
      <c r="BDU79" s="2201"/>
      <c r="BDV79" s="2203"/>
      <c r="BDY79" s="45"/>
      <c r="BDZ79" s="45"/>
      <c r="BEA79" s="45"/>
      <c r="BEB79" s="45"/>
      <c r="BEE79" s="45"/>
      <c r="BEM79" s="2201"/>
      <c r="BEN79" s="2203"/>
      <c r="BEQ79" s="45"/>
      <c r="BER79" s="45"/>
      <c r="BES79" s="45"/>
      <c r="BET79" s="45"/>
      <c r="BEW79" s="45"/>
      <c r="BFE79" s="2201"/>
      <c r="BFF79" s="2203"/>
      <c r="BFI79" s="45"/>
      <c r="BFJ79" s="45"/>
      <c r="BFK79" s="45"/>
      <c r="BFL79" s="45"/>
      <c r="BFO79" s="45"/>
      <c r="BFW79" s="2201"/>
      <c r="BFX79" s="2203"/>
      <c r="BGA79" s="45"/>
      <c r="BGB79" s="45"/>
      <c r="BGC79" s="45"/>
      <c r="BGD79" s="45"/>
      <c r="BGG79" s="45"/>
      <c r="BGO79" s="2201"/>
      <c r="BGP79" s="2203"/>
      <c r="BGS79" s="45"/>
      <c r="BGT79" s="45"/>
      <c r="BGU79" s="45"/>
      <c r="BGV79" s="45"/>
      <c r="BGY79" s="45"/>
      <c r="BHG79" s="2201"/>
      <c r="BHH79" s="2203"/>
      <c r="BHK79" s="45"/>
      <c r="BHL79" s="45"/>
      <c r="BHM79" s="45"/>
      <c r="BHN79" s="45"/>
      <c r="BHQ79" s="45"/>
      <c r="BHY79" s="2201"/>
      <c r="BHZ79" s="2203"/>
      <c r="BIC79" s="45"/>
      <c r="BID79" s="45"/>
      <c r="BIE79" s="45"/>
      <c r="BIF79" s="45"/>
      <c r="BII79" s="45"/>
      <c r="BIQ79" s="2201"/>
      <c r="BIR79" s="2203"/>
      <c r="BIU79" s="45"/>
      <c r="BIV79" s="45"/>
      <c r="BIW79" s="45"/>
      <c r="BIX79" s="45"/>
      <c r="BJA79" s="45"/>
      <c r="BJI79" s="2201"/>
      <c r="BJJ79" s="2203"/>
      <c r="BJM79" s="45"/>
      <c r="BJN79" s="45"/>
      <c r="BJO79" s="45"/>
      <c r="BJP79" s="45"/>
      <c r="BJS79" s="45"/>
      <c r="BKA79" s="2201"/>
      <c r="BKB79" s="2203"/>
      <c r="BKE79" s="45"/>
      <c r="BKF79" s="45"/>
      <c r="BKG79" s="45"/>
      <c r="BKH79" s="45"/>
      <c r="BKK79" s="45"/>
      <c r="BKS79" s="2201"/>
      <c r="BKT79" s="2203"/>
      <c r="BKW79" s="45"/>
      <c r="BKX79" s="45"/>
      <c r="BKY79" s="45"/>
      <c r="BKZ79" s="45"/>
      <c r="BLC79" s="45"/>
      <c r="BLK79" s="2201"/>
      <c r="BLL79" s="2203"/>
      <c r="BLO79" s="45"/>
      <c r="BLP79" s="45"/>
      <c r="BLQ79" s="45"/>
      <c r="BLR79" s="45"/>
      <c r="BLU79" s="45"/>
      <c r="BMC79" s="2201"/>
      <c r="BMD79" s="2203"/>
      <c r="BMG79" s="45"/>
      <c r="BMH79" s="45"/>
      <c r="BMI79" s="45"/>
      <c r="BMJ79" s="45"/>
      <c r="BMM79" s="45"/>
      <c r="BMU79" s="2201"/>
      <c r="BMV79" s="2203"/>
      <c r="BMY79" s="45"/>
      <c r="BMZ79" s="45"/>
      <c r="BNA79" s="45"/>
      <c r="BNB79" s="45"/>
      <c r="BNE79" s="45"/>
      <c r="BNM79" s="2201"/>
      <c r="BNN79" s="2203"/>
      <c r="BNQ79" s="45"/>
      <c r="BNR79" s="45"/>
      <c r="BNS79" s="45"/>
      <c r="BNT79" s="45"/>
      <c r="BNW79" s="45"/>
      <c r="BOE79" s="2201"/>
      <c r="BOF79" s="2203"/>
      <c r="BOI79" s="45"/>
      <c r="BOJ79" s="45"/>
      <c r="BOK79" s="45"/>
      <c r="BOL79" s="45"/>
      <c r="BOO79" s="45"/>
      <c r="BOW79" s="2201"/>
      <c r="BOX79" s="2203"/>
      <c r="BPA79" s="45"/>
      <c r="BPB79" s="45"/>
      <c r="BPC79" s="45"/>
      <c r="BPD79" s="45"/>
      <c r="BPG79" s="45"/>
      <c r="BPO79" s="2201"/>
      <c r="BPP79" s="2203"/>
      <c r="BPS79" s="45"/>
      <c r="BPT79" s="45"/>
      <c r="BPU79" s="45"/>
      <c r="BPV79" s="45"/>
      <c r="BPY79" s="45"/>
      <c r="BQG79" s="2201"/>
      <c r="BQH79" s="2203"/>
      <c r="BQK79" s="45"/>
      <c r="BQL79" s="45"/>
      <c r="BQM79" s="45"/>
      <c r="BQN79" s="45"/>
      <c r="BQQ79" s="45"/>
      <c r="BQY79" s="2201"/>
      <c r="BQZ79" s="2203"/>
      <c r="BRC79" s="45"/>
      <c r="BRD79" s="45"/>
      <c r="BRE79" s="45"/>
      <c r="BRF79" s="45"/>
      <c r="BRI79" s="45"/>
      <c r="BRQ79" s="2201"/>
      <c r="BRR79" s="2203"/>
      <c r="BRU79" s="45"/>
      <c r="BRV79" s="45"/>
      <c r="BRW79" s="45"/>
      <c r="BRX79" s="45"/>
      <c r="BSA79" s="45"/>
      <c r="BSI79" s="2201"/>
      <c r="BSJ79" s="2203"/>
      <c r="BSM79" s="45"/>
      <c r="BSN79" s="45"/>
      <c r="BSO79" s="45"/>
      <c r="BSP79" s="45"/>
      <c r="BSS79" s="45"/>
      <c r="BTA79" s="2201"/>
      <c r="BTB79" s="2203"/>
      <c r="BTE79" s="45"/>
      <c r="BTF79" s="45"/>
      <c r="BTG79" s="45"/>
      <c r="BTH79" s="45"/>
      <c r="BTK79" s="45"/>
      <c r="BTS79" s="2201"/>
      <c r="BTT79" s="2203"/>
      <c r="BTW79" s="45"/>
      <c r="BTX79" s="45"/>
      <c r="BTY79" s="45"/>
      <c r="BTZ79" s="45"/>
      <c r="BUC79" s="45"/>
      <c r="BUK79" s="2201"/>
      <c r="BUL79" s="2203"/>
      <c r="BUO79" s="45"/>
      <c r="BUP79" s="45"/>
      <c r="BUQ79" s="45"/>
      <c r="BUR79" s="45"/>
      <c r="BUU79" s="45"/>
      <c r="BVC79" s="2201"/>
      <c r="BVD79" s="2203"/>
      <c r="BVG79" s="45"/>
      <c r="BVH79" s="45"/>
      <c r="BVI79" s="45"/>
      <c r="BVJ79" s="45"/>
      <c r="BVM79" s="45"/>
      <c r="BVU79" s="2201"/>
      <c r="BVV79" s="2203"/>
      <c r="BVY79" s="45"/>
      <c r="BVZ79" s="45"/>
      <c r="BWA79" s="45"/>
      <c r="BWB79" s="45"/>
      <c r="BWE79" s="45"/>
      <c r="BWM79" s="2201"/>
      <c r="BWN79" s="2203"/>
      <c r="BWQ79" s="45"/>
      <c r="BWR79" s="45"/>
      <c r="BWS79" s="45"/>
      <c r="BWT79" s="45"/>
      <c r="BWW79" s="45"/>
      <c r="BXE79" s="2201"/>
      <c r="BXF79" s="2203"/>
      <c r="BXI79" s="45"/>
      <c r="BXJ79" s="45"/>
      <c r="BXK79" s="45"/>
      <c r="BXL79" s="45"/>
      <c r="BXO79" s="45"/>
      <c r="BXW79" s="2201"/>
      <c r="BXX79" s="2203"/>
      <c r="BYA79" s="45"/>
      <c r="BYB79" s="45"/>
      <c r="BYC79" s="45"/>
      <c r="BYD79" s="45"/>
      <c r="BYG79" s="45"/>
      <c r="BYO79" s="2201"/>
      <c r="BYP79" s="2203"/>
      <c r="BYS79" s="45"/>
      <c r="BYT79" s="45"/>
      <c r="BYU79" s="45"/>
      <c r="BYV79" s="45"/>
      <c r="BYY79" s="45"/>
      <c r="BZG79" s="2201"/>
      <c r="BZH79" s="2203"/>
      <c r="BZK79" s="45"/>
      <c r="BZL79" s="45"/>
      <c r="BZM79" s="45"/>
      <c r="BZN79" s="45"/>
      <c r="BZQ79" s="45"/>
      <c r="BZY79" s="2201"/>
      <c r="BZZ79" s="2203"/>
      <c r="CAC79" s="45"/>
      <c r="CAD79" s="45"/>
      <c r="CAE79" s="45"/>
      <c r="CAF79" s="45"/>
      <c r="CAI79" s="45"/>
      <c r="CAQ79" s="2201"/>
      <c r="CAR79" s="2203"/>
      <c r="CAU79" s="45"/>
      <c r="CAV79" s="45"/>
      <c r="CAW79" s="45"/>
      <c r="CAX79" s="45"/>
      <c r="CBA79" s="45"/>
      <c r="CBI79" s="2201"/>
      <c r="CBJ79" s="2203"/>
      <c r="CBM79" s="45"/>
      <c r="CBN79" s="45"/>
      <c r="CBO79" s="45"/>
      <c r="CBP79" s="45"/>
      <c r="CBS79" s="45"/>
      <c r="CCA79" s="2201"/>
      <c r="CCB79" s="2203"/>
      <c r="CCE79" s="45"/>
      <c r="CCF79" s="45"/>
      <c r="CCG79" s="45"/>
      <c r="CCH79" s="45"/>
      <c r="CCK79" s="45"/>
      <c r="CCS79" s="2201"/>
      <c r="CCT79" s="2203"/>
      <c r="CCW79" s="45"/>
      <c r="CCX79" s="45"/>
      <c r="CCY79" s="45"/>
      <c r="CCZ79" s="45"/>
      <c r="CDC79" s="45"/>
      <c r="CDK79" s="2201"/>
      <c r="CDL79" s="2203"/>
      <c r="CDO79" s="45"/>
      <c r="CDP79" s="45"/>
      <c r="CDQ79" s="45"/>
      <c r="CDR79" s="45"/>
      <c r="CDU79" s="45"/>
      <c r="CEC79" s="2201"/>
      <c r="CED79" s="2203"/>
      <c r="CEG79" s="45"/>
      <c r="CEH79" s="45"/>
      <c r="CEI79" s="45"/>
      <c r="CEJ79" s="45"/>
      <c r="CEM79" s="45"/>
      <c r="CEU79" s="2201"/>
      <c r="CEV79" s="2203"/>
      <c r="CEY79" s="45"/>
      <c r="CEZ79" s="45"/>
      <c r="CFA79" s="45"/>
      <c r="CFB79" s="45"/>
      <c r="CFE79" s="45"/>
      <c r="CFM79" s="2201"/>
      <c r="CFN79" s="2203"/>
      <c r="CFQ79" s="45"/>
      <c r="CFR79" s="45"/>
      <c r="CFS79" s="45"/>
      <c r="CFT79" s="45"/>
      <c r="CFW79" s="45"/>
      <c r="CGE79" s="2201"/>
      <c r="CGF79" s="2203"/>
      <c r="CGI79" s="45"/>
      <c r="CGJ79" s="45"/>
      <c r="CGK79" s="45"/>
      <c r="CGL79" s="45"/>
      <c r="CGO79" s="45"/>
      <c r="CGW79" s="2201"/>
      <c r="CGX79" s="2203"/>
      <c r="CHA79" s="45"/>
      <c r="CHB79" s="45"/>
      <c r="CHC79" s="45"/>
      <c r="CHD79" s="45"/>
      <c r="CHG79" s="45"/>
      <c r="CHO79" s="2201"/>
      <c r="CHP79" s="2203"/>
      <c r="CHS79" s="45"/>
      <c r="CHT79" s="45"/>
      <c r="CHU79" s="45"/>
      <c r="CHV79" s="45"/>
      <c r="CHY79" s="45"/>
      <c r="CIG79" s="2201"/>
      <c r="CIH79" s="2203"/>
      <c r="CIK79" s="45"/>
      <c r="CIL79" s="45"/>
      <c r="CIM79" s="45"/>
      <c r="CIN79" s="45"/>
      <c r="CIQ79" s="45"/>
      <c r="CIY79" s="2201"/>
      <c r="CIZ79" s="2203"/>
      <c r="CJC79" s="45"/>
      <c r="CJD79" s="45"/>
      <c r="CJE79" s="45"/>
      <c r="CJF79" s="45"/>
      <c r="CJI79" s="45"/>
      <c r="CJQ79" s="2201"/>
      <c r="CJR79" s="2203"/>
      <c r="CJU79" s="45"/>
      <c r="CJV79" s="45"/>
      <c r="CJW79" s="45"/>
      <c r="CJX79" s="45"/>
      <c r="CKA79" s="45"/>
      <c r="CKI79" s="2201"/>
      <c r="CKJ79" s="2203"/>
      <c r="CKM79" s="45"/>
      <c r="CKN79" s="45"/>
      <c r="CKO79" s="45"/>
      <c r="CKP79" s="45"/>
      <c r="CKS79" s="45"/>
      <c r="CLA79" s="2201"/>
      <c r="CLB79" s="2203"/>
      <c r="CLE79" s="45"/>
      <c r="CLF79" s="45"/>
      <c r="CLG79" s="45"/>
      <c r="CLH79" s="45"/>
      <c r="CLK79" s="45"/>
      <c r="CLS79" s="2201"/>
      <c r="CLT79" s="2203"/>
      <c r="CLW79" s="45"/>
      <c r="CLX79" s="45"/>
      <c r="CLY79" s="45"/>
      <c r="CLZ79" s="45"/>
      <c r="CMC79" s="45"/>
      <c r="CMK79" s="2201"/>
      <c r="CML79" s="2203"/>
      <c r="CMO79" s="45"/>
      <c r="CMP79" s="45"/>
      <c r="CMQ79" s="45"/>
      <c r="CMR79" s="45"/>
      <c r="CMU79" s="45"/>
      <c r="CNC79" s="2201"/>
      <c r="CND79" s="2203"/>
      <c r="CNG79" s="45"/>
      <c r="CNH79" s="45"/>
      <c r="CNI79" s="45"/>
      <c r="CNJ79" s="45"/>
      <c r="CNM79" s="45"/>
      <c r="CNU79" s="2201"/>
      <c r="CNV79" s="2203"/>
      <c r="CNY79" s="45"/>
      <c r="CNZ79" s="45"/>
      <c r="COA79" s="45"/>
      <c r="COB79" s="45"/>
      <c r="COE79" s="45"/>
      <c r="COM79" s="2201"/>
      <c r="CON79" s="2203"/>
      <c r="COQ79" s="45"/>
      <c r="COR79" s="45"/>
      <c r="COS79" s="45"/>
      <c r="COT79" s="45"/>
      <c r="COW79" s="45"/>
      <c r="CPE79" s="2201"/>
      <c r="CPF79" s="2203"/>
      <c r="CPI79" s="45"/>
      <c r="CPJ79" s="45"/>
      <c r="CPK79" s="45"/>
      <c r="CPL79" s="45"/>
      <c r="CPO79" s="45"/>
      <c r="CPW79" s="2201"/>
      <c r="CPX79" s="2203"/>
      <c r="CQA79" s="45"/>
      <c r="CQB79" s="45"/>
      <c r="CQC79" s="45"/>
      <c r="CQD79" s="45"/>
      <c r="CQG79" s="45"/>
      <c r="CQO79" s="2201"/>
      <c r="CQP79" s="2203"/>
      <c r="CQS79" s="45"/>
      <c r="CQT79" s="45"/>
      <c r="CQU79" s="45"/>
      <c r="CQV79" s="45"/>
      <c r="CQY79" s="45"/>
      <c r="CRG79" s="2201"/>
      <c r="CRH79" s="2203"/>
      <c r="CRK79" s="45"/>
      <c r="CRL79" s="45"/>
      <c r="CRM79" s="45"/>
      <c r="CRN79" s="45"/>
      <c r="CRQ79" s="45"/>
      <c r="CRY79" s="2201"/>
      <c r="CRZ79" s="2203"/>
      <c r="CSC79" s="45"/>
      <c r="CSD79" s="45"/>
      <c r="CSE79" s="45"/>
      <c r="CSF79" s="45"/>
      <c r="CSI79" s="45"/>
      <c r="CSQ79" s="2201"/>
      <c r="CSR79" s="2203"/>
      <c r="CSU79" s="45"/>
      <c r="CSV79" s="45"/>
      <c r="CSW79" s="45"/>
      <c r="CSX79" s="45"/>
      <c r="CTA79" s="45"/>
      <c r="CTI79" s="2201"/>
      <c r="CTJ79" s="2203"/>
      <c r="CTM79" s="45"/>
      <c r="CTN79" s="45"/>
      <c r="CTO79" s="45"/>
      <c r="CTP79" s="45"/>
      <c r="CTS79" s="45"/>
      <c r="CUA79" s="2201"/>
      <c r="CUB79" s="2203"/>
      <c r="CUE79" s="45"/>
      <c r="CUF79" s="45"/>
      <c r="CUG79" s="45"/>
      <c r="CUH79" s="45"/>
      <c r="CUK79" s="45"/>
      <c r="CUS79" s="2201"/>
      <c r="CUT79" s="2203"/>
      <c r="CUW79" s="45"/>
      <c r="CUX79" s="45"/>
      <c r="CUY79" s="45"/>
      <c r="CUZ79" s="45"/>
      <c r="CVC79" s="45"/>
      <c r="CVK79" s="2201"/>
      <c r="CVL79" s="2203"/>
      <c r="CVO79" s="45"/>
      <c r="CVP79" s="45"/>
      <c r="CVQ79" s="45"/>
      <c r="CVR79" s="45"/>
      <c r="CVU79" s="45"/>
      <c r="CWC79" s="2201"/>
      <c r="CWD79" s="2203"/>
      <c r="CWG79" s="45"/>
      <c r="CWH79" s="45"/>
      <c r="CWI79" s="45"/>
      <c r="CWJ79" s="45"/>
      <c r="CWM79" s="45"/>
      <c r="CWU79" s="2201"/>
      <c r="CWV79" s="2203"/>
      <c r="CWY79" s="45"/>
      <c r="CWZ79" s="45"/>
      <c r="CXA79" s="45"/>
      <c r="CXB79" s="45"/>
      <c r="CXE79" s="45"/>
      <c r="CXM79" s="2201"/>
      <c r="CXN79" s="2203"/>
      <c r="CXQ79" s="45"/>
      <c r="CXR79" s="45"/>
      <c r="CXS79" s="45"/>
      <c r="CXT79" s="45"/>
      <c r="CXW79" s="45"/>
      <c r="CYE79" s="2201"/>
      <c r="CYF79" s="2203"/>
      <c r="CYI79" s="45"/>
      <c r="CYJ79" s="45"/>
      <c r="CYK79" s="45"/>
      <c r="CYL79" s="45"/>
      <c r="CYO79" s="45"/>
      <c r="CYW79" s="2201"/>
      <c r="CYX79" s="2203"/>
      <c r="CZA79" s="45"/>
      <c r="CZB79" s="45"/>
      <c r="CZC79" s="45"/>
      <c r="CZD79" s="45"/>
      <c r="CZG79" s="45"/>
      <c r="CZO79" s="2201"/>
      <c r="CZP79" s="2203"/>
      <c r="CZS79" s="45"/>
      <c r="CZT79" s="45"/>
      <c r="CZU79" s="45"/>
      <c r="CZV79" s="45"/>
      <c r="CZY79" s="45"/>
      <c r="DAG79" s="2201"/>
      <c r="DAH79" s="2203"/>
      <c r="DAK79" s="45"/>
      <c r="DAL79" s="45"/>
      <c r="DAM79" s="45"/>
      <c r="DAN79" s="45"/>
      <c r="DAQ79" s="45"/>
      <c r="DAY79" s="2201"/>
      <c r="DAZ79" s="2203"/>
      <c r="DBC79" s="45"/>
      <c r="DBD79" s="45"/>
      <c r="DBE79" s="45"/>
      <c r="DBF79" s="45"/>
      <c r="DBI79" s="45"/>
      <c r="DBQ79" s="2201"/>
      <c r="DBR79" s="2203"/>
      <c r="DBU79" s="45"/>
      <c r="DBV79" s="45"/>
      <c r="DBW79" s="45"/>
      <c r="DBX79" s="45"/>
      <c r="DCA79" s="45"/>
      <c r="DCI79" s="2201"/>
      <c r="DCJ79" s="2203"/>
      <c r="DCM79" s="45"/>
      <c r="DCN79" s="45"/>
      <c r="DCO79" s="45"/>
      <c r="DCP79" s="45"/>
      <c r="DCS79" s="45"/>
      <c r="DDA79" s="2201"/>
      <c r="DDB79" s="2203"/>
      <c r="DDE79" s="45"/>
      <c r="DDF79" s="45"/>
      <c r="DDG79" s="45"/>
      <c r="DDH79" s="45"/>
      <c r="DDK79" s="45"/>
      <c r="DDS79" s="2201"/>
      <c r="DDT79" s="2203"/>
      <c r="DDW79" s="45"/>
      <c r="DDX79" s="45"/>
      <c r="DDY79" s="45"/>
      <c r="DDZ79" s="45"/>
      <c r="DEC79" s="45"/>
      <c r="DEK79" s="2201"/>
      <c r="DEL79" s="2203"/>
      <c r="DEO79" s="45"/>
      <c r="DEP79" s="45"/>
      <c r="DEQ79" s="45"/>
      <c r="DER79" s="45"/>
      <c r="DEU79" s="45"/>
      <c r="DFC79" s="2201"/>
      <c r="DFD79" s="2203"/>
      <c r="DFG79" s="45"/>
      <c r="DFH79" s="45"/>
      <c r="DFI79" s="45"/>
      <c r="DFJ79" s="45"/>
      <c r="DFM79" s="45"/>
      <c r="DFU79" s="2201"/>
      <c r="DFV79" s="2203"/>
      <c r="DFY79" s="45"/>
      <c r="DFZ79" s="45"/>
      <c r="DGA79" s="45"/>
      <c r="DGB79" s="45"/>
      <c r="DGE79" s="45"/>
      <c r="DGM79" s="2201"/>
      <c r="DGN79" s="2203"/>
      <c r="DGQ79" s="45"/>
      <c r="DGR79" s="45"/>
      <c r="DGS79" s="45"/>
      <c r="DGT79" s="45"/>
      <c r="DGW79" s="45"/>
      <c r="DHE79" s="2201"/>
      <c r="DHF79" s="2203"/>
      <c r="DHI79" s="45"/>
      <c r="DHJ79" s="45"/>
      <c r="DHK79" s="45"/>
      <c r="DHL79" s="45"/>
      <c r="DHO79" s="45"/>
      <c r="DHW79" s="2201"/>
      <c r="DHX79" s="2203"/>
      <c r="DIA79" s="45"/>
      <c r="DIB79" s="45"/>
      <c r="DIC79" s="45"/>
      <c r="DID79" s="45"/>
      <c r="DIG79" s="45"/>
      <c r="DIO79" s="2201"/>
      <c r="DIP79" s="2203"/>
      <c r="DIS79" s="45"/>
      <c r="DIT79" s="45"/>
      <c r="DIU79" s="45"/>
      <c r="DIV79" s="45"/>
      <c r="DIY79" s="45"/>
      <c r="DJG79" s="2201"/>
      <c r="DJH79" s="2203"/>
      <c r="DJK79" s="45"/>
      <c r="DJL79" s="45"/>
      <c r="DJM79" s="45"/>
      <c r="DJN79" s="45"/>
      <c r="DJQ79" s="45"/>
      <c r="DJY79" s="2201"/>
      <c r="DJZ79" s="2203"/>
      <c r="DKC79" s="45"/>
      <c r="DKD79" s="45"/>
      <c r="DKE79" s="45"/>
      <c r="DKF79" s="45"/>
      <c r="DKI79" s="45"/>
      <c r="DKQ79" s="2201"/>
      <c r="DKR79" s="2203"/>
      <c r="DKU79" s="45"/>
      <c r="DKV79" s="45"/>
      <c r="DKW79" s="45"/>
      <c r="DKX79" s="45"/>
      <c r="DLA79" s="45"/>
      <c r="DLI79" s="2201"/>
      <c r="DLJ79" s="2203"/>
      <c r="DLM79" s="45"/>
      <c r="DLN79" s="45"/>
      <c r="DLO79" s="45"/>
      <c r="DLP79" s="45"/>
      <c r="DLS79" s="45"/>
      <c r="DMA79" s="2201"/>
      <c r="DMB79" s="2203"/>
      <c r="DME79" s="45"/>
      <c r="DMF79" s="45"/>
      <c r="DMG79" s="45"/>
      <c r="DMH79" s="45"/>
      <c r="DMK79" s="45"/>
      <c r="DMS79" s="2201"/>
      <c r="DMT79" s="2203"/>
      <c r="DMW79" s="45"/>
      <c r="DMX79" s="45"/>
      <c r="DMY79" s="45"/>
      <c r="DMZ79" s="45"/>
      <c r="DNC79" s="45"/>
      <c r="DNK79" s="2201"/>
      <c r="DNL79" s="2203"/>
      <c r="DNO79" s="45"/>
      <c r="DNP79" s="45"/>
      <c r="DNQ79" s="45"/>
      <c r="DNR79" s="45"/>
      <c r="DNU79" s="45"/>
      <c r="DOC79" s="2201"/>
      <c r="DOD79" s="2203"/>
      <c r="DOG79" s="45"/>
      <c r="DOH79" s="45"/>
      <c r="DOI79" s="45"/>
      <c r="DOJ79" s="45"/>
      <c r="DOM79" s="45"/>
      <c r="DOU79" s="2201"/>
      <c r="DOV79" s="2203"/>
      <c r="DOY79" s="45"/>
      <c r="DOZ79" s="45"/>
      <c r="DPA79" s="45"/>
      <c r="DPB79" s="45"/>
      <c r="DPE79" s="45"/>
      <c r="DPM79" s="2201"/>
      <c r="DPN79" s="2203"/>
      <c r="DPQ79" s="45"/>
      <c r="DPR79" s="45"/>
      <c r="DPS79" s="45"/>
      <c r="DPT79" s="45"/>
      <c r="DPW79" s="45"/>
      <c r="DQE79" s="2201"/>
      <c r="DQF79" s="2203"/>
      <c r="DQI79" s="45"/>
      <c r="DQJ79" s="45"/>
      <c r="DQK79" s="45"/>
      <c r="DQL79" s="45"/>
      <c r="DQO79" s="45"/>
      <c r="DQW79" s="2201"/>
      <c r="DQX79" s="2203"/>
      <c r="DRA79" s="45"/>
      <c r="DRB79" s="45"/>
      <c r="DRC79" s="45"/>
      <c r="DRD79" s="45"/>
      <c r="DRG79" s="45"/>
      <c r="DRO79" s="2201"/>
      <c r="DRP79" s="2203"/>
      <c r="DRS79" s="45"/>
      <c r="DRT79" s="45"/>
      <c r="DRU79" s="45"/>
      <c r="DRV79" s="45"/>
      <c r="DRY79" s="45"/>
      <c r="DSG79" s="2201"/>
      <c r="DSH79" s="2203"/>
      <c r="DSK79" s="45"/>
      <c r="DSL79" s="45"/>
      <c r="DSM79" s="45"/>
      <c r="DSN79" s="45"/>
      <c r="DSQ79" s="45"/>
      <c r="DSY79" s="2201"/>
      <c r="DSZ79" s="2203"/>
      <c r="DTC79" s="45"/>
      <c r="DTD79" s="45"/>
      <c r="DTE79" s="45"/>
      <c r="DTF79" s="45"/>
      <c r="DTI79" s="45"/>
      <c r="DTQ79" s="2201"/>
      <c r="DTR79" s="2203"/>
      <c r="DTU79" s="45"/>
      <c r="DTV79" s="45"/>
      <c r="DTW79" s="45"/>
      <c r="DTX79" s="45"/>
      <c r="DUA79" s="45"/>
      <c r="DUI79" s="2201"/>
      <c r="DUJ79" s="2203"/>
      <c r="DUM79" s="45"/>
      <c r="DUN79" s="45"/>
      <c r="DUO79" s="45"/>
      <c r="DUP79" s="45"/>
      <c r="DUS79" s="45"/>
      <c r="DVA79" s="2201"/>
      <c r="DVB79" s="2203"/>
      <c r="DVE79" s="45"/>
      <c r="DVF79" s="45"/>
      <c r="DVG79" s="45"/>
      <c r="DVH79" s="45"/>
      <c r="DVK79" s="45"/>
      <c r="DVS79" s="2201"/>
      <c r="DVT79" s="2203"/>
      <c r="DVW79" s="45"/>
      <c r="DVX79" s="45"/>
      <c r="DVY79" s="45"/>
      <c r="DVZ79" s="45"/>
      <c r="DWC79" s="45"/>
      <c r="DWK79" s="2201"/>
      <c r="DWL79" s="2203"/>
      <c r="DWO79" s="45"/>
      <c r="DWP79" s="45"/>
      <c r="DWQ79" s="45"/>
      <c r="DWR79" s="45"/>
      <c r="DWU79" s="45"/>
      <c r="DXC79" s="2201"/>
      <c r="DXD79" s="2203"/>
      <c r="DXG79" s="45"/>
      <c r="DXH79" s="45"/>
      <c r="DXI79" s="45"/>
      <c r="DXJ79" s="45"/>
      <c r="DXM79" s="45"/>
      <c r="DXU79" s="2201"/>
      <c r="DXV79" s="2203"/>
      <c r="DXY79" s="45"/>
      <c r="DXZ79" s="45"/>
      <c r="DYA79" s="45"/>
      <c r="DYB79" s="45"/>
      <c r="DYE79" s="45"/>
      <c r="DYM79" s="2201"/>
      <c r="DYN79" s="2203"/>
      <c r="DYQ79" s="45"/>
      <c r="DYR79" s="45"/>
      <c r="DYS79" s="45"/>
      <c r="DYT79" s="45"/>
      <c r="DYW79" s="45"/>
      <c r="DZE79" s="2201"/>
      <c r="DZF79" s="2203"/>
      <c r="DZI79" s="45"/>
      <c r="DZJ79" s="45"/>
      <c r="DZK79" s="45"/>
      <c r="DZL79" s="45"/>
      <c r="DZO79" s="45"/>
      <c r="DZW79" s="2201"/>
      <c r="DZX79" s="2203"/>
      <c r="EAA79" s="45"/>
      <c r="EAB79" s="45"/>
      <c r="EAC79" s="45"/>
      <c r="EAD79" s="45"/>
      <c r="EAG79" s="45"/>
      <c r="EAO79" s="2201"/>
      <c r="EAP79" s="2203"/>
      <c r="EAS79" s="45"/>
      <c r="EAT79" s="45"/>
      <c r="EAU79" s="45"/>
      <c r="EAV79" s="45"/>
      <c r="EAY79" s="45"/>
      <c r="EBG79" s="2201"/>
      <c r="EBH79" s="2203"/>
      <c r="EBK79" s="45"/>
      <c r="EBL79" s="45"/>
      <c r="EBM79" s="45"/>
      <c r="EBN79" s="45"/>
      <c r="EBQ79" s="45"/>
      <c r="EBY79" s="2201"/>
      <c r="EBZ79" s="2203"/>
      <c r="ECC79" s="45"/>
      <c r="ECD79" s="45"/>
      <c r="ECE79" s="45"/>
      <c r="ECF79" s="45"/>
      <c r="ECI79" s="45"/>
      <c r="ECQ79" s="2201"/>
      <c r="ECR79" s="2203"/>
      <c r="ECU79" s="45"/>
      <c r="ECV79" s="45"/>
      <c r="ECW79" s="45"/>
      <c r="ECX79" s="45"/>
      <c r="EDA79" s="45"/>
      <c r="EDI79" s="2201"/>
      <c r="EDJ79" s="2203"/>
      <c r="EDM79" s="45"/>
      <c r="EDN79" s="45"/>
      <c r="EDO79" s="45"/>
      <c r="EDP79" s="45"/>
      <c r="EDS79" s="45"/>
      <c r="EEA79" s="2201"/>
      <c r="EEB79" s="2203"/>
      <c r="EEE79" s="45"/>
      <c r="EEF79" s="45"/>
      <c r="EEG79" s="45"/>
      <c r="EEH79" s="45"/>
      <c r="EEK79" s="45"/>
      <c r="EES79" s="2201"/>
      <c r="EET79" s="2203"/>
      <c r="EEW79" s="45"/>
      <c r="EEX79" s="45"/>
      <c r="EEY79" s="45"/>
      <c r="EEZ79" s="45"/>
      <c r="EFC79" s="45"/>
      <c r="EFK79" s="2201"/>
      <c r="EFL79" s="2203"/>
      <c r="EFO79" s="45"/>
      <c r="EFP79" s="45"/>
      <c r="EFQ79" s="45"/>
      <c r="EFR79" s="45"/>
      <c r="EFU79" s="45"/>
      <c r="EGC79" s="2201"/>
      <c r="EGD79" s="2203"/>
      <c r="EGG79" s="45"/>
      <c r="EGH79" s="45"/>
      <c r="EGI79" s="45"/>
      <c r="EGJ79" s="45"/>
      <c r="EGM79" s="45"/>
      <c r="EGU79" s="2201"/>
      <c r="EGV79" s="2203"/>
      <c r="EGY79" s="45"/>
      <c r="EGZ79" s="45"/>
      <c r="EHA79" s="45"/>
      <c r="EHB79" s="45"/>
      <c r="EHE79" s="45"/>
      <c r="EHM79" s="2201"/>
      <c r="EHN79" s="2203"/>
      <c r="EHQ79" s="45"/>
      <c r="EHR79" s="45"/>
      <c r="EHS79" s="45"/>
      <c r="EHT79" s="45"/>
      <c r="EHW79" s="45"/>
      <c r="EIE79" s="2201"/>
      <c r="EIF79" s="2203"/>
      <c r="EII79" s="45"/>
      <c r="EIJ79" s="45"/>
      <c r="EIK79" s="45"/>
      <c r="EIL79" s="45"/>
      <c r="EIO79" s="45"/>
      <c r="EIW79" s="2201"/>
      <c r="EIX79" s="2203"/>
      <c r="EJA79" s="45"/>
      <c r="EJB79" s="45"/>
      <c r="EJC79" s="45"/>
      <c r="EJD79" s="45"/>
      <c r="EJG79" s="45"/>
      <c r="EJO79" s="2201"/>
      <c r="EJP79" s="2203"/>
      <c r="EJS79" s="45"/>
      <c r="EJT79" s="45"/>
      <c r="EJU79" s="45"/>
      <c r="EJV79" s="45"/>
      <c r="EJY79" s="45"/>
      <c r="EKG79" s="2201"/>
      <c r="EKH79" s="2203"/>
      <c r="EKK79" s="45"/>
      <c r="EKL79" s="45"/>
      <c r="EKM79" s="45"/>
      <c r="EKN79" s="45"/>
      <c r="EKQ79" s="45"/>
      <c r="EKY79" s="2201"/>
      <c r="EKZ79" s="2203"/>
      <c r="ELC79" s="45"/>
      <c r="ELD79" s="45"/>
      <c r="ELE79" s="45"/>
      <c r="ELF79" s="45"/>
      <c r="ELI79" s="45"/>
      <c r="ELQ79" s="2201"/>
      <c r="ELR79" s="2203"/>
      <c r="ELU79" s="45"/>
      <c r="ELV79" s="45"/>
      <c r="ELW79" s="45"/>
      <c r="ELX79" s="45"/>
      <c r="EMA79" s="45"/>
      <c r="EMI79" s="2201"/>
      <c r="EMJ79" s="2203"/>
      <c r="EMM79" s="45"/>
      <c r="EMN79" s="45"/>
      <c r="EMO79" s="45"/>
      <c r="EMP79" s="45"/>
      <c r="EMS79" s="45"/>
      <c r="ENA79" s="2201"/>
      <c r="ENB79" s="2203"/>
      <c r="ENE79" s="45"/>
      <c r="ENF79" s="45"/>
      <c r="ENG79" s="45"/>
      <c r="ENH79" s="45"/>
      <c r="ENK79" s="45"/>
      <c r="ENS79" s="2201"/>
      <c r="ENT79" s="2203"/>
      <c r="ENW79" s="45"/>
      <c r="ENX79" s="45"/>
      <c r="ENY79" s="45"/>
      <c r="ENZ79" s="45"/>
      <c r="EOC79" s="45"/>
      <c r="EOK79" s="2201"/>
      <c r="EOL79" s="2203"/>
      <c r="EOO79" s="45"/>
      <c r="EOP79" s="45"/>
      <c r="EOQ79" s="45"/>
      <c r="EOR79" s="45"/>
      <c r="EOU79" s="45"/>
      <c r="EPC79" s="2201"/>
      <c r="EPD79" s="2203"/>
      <c r="EPG79" s="45"/>
      <c r="EPH79" s="45"/>
      <c r="EPI79" s="45"/>
      <c r="EPJ79" s="45"/>
      <c r="EPM79" s="45"/>
      <c r="EPU79" s="2201"/>
      <c r="EPV79" s="2203"/>
      <c r="EPY79" s="45"/>
      <c r="EPZ79" s="45"/>
      <c r="EQA79" s="45"/>
      <c r="EQB79" s="45"/>
      <c r="EQE79" s="45"/>
      <c r="EQM79" s="2201"/>
      <c r="EQN79" s="2203"/>
      <c r="EQQ79" s="45"/>
      <c r="EQR79" s="45"/>
      <c r="EQS79" s="45"/>
      <c r="EQT79" s="45"/>
      <c r="EQW79" s="45"/>
      <c r="ERE79" s="2201"/>
      <c r="ERF79" s="2203"/>
      <c r="ERI79" s="45"/>
      <c r="ERJ79" s="45"/>
      <c r="ERK79" s="45"/>
      <c r="ERL79" s="45"/>
      <c r="ERO79" s="45"/>
      <c r="ERW79" s="2201"/>
      <c r="ERX79" s="2203"/>
      <c r="ESA79" s="45"/>
      <c r="ESB79" s="45"/>
      <c r="ESC79" s="45"/>
      <c r="ESD79" s="45"/>
      <c r="ESG79" s="45"/>
      <c r="ESO79" s="2201"/>
      <c r="ESP79" s="2203"/>
      <c r="ESS79" s="45"/>
      <c r="EST79" s="45"/>
      <c r="ESU79" s="45"/>
      <c r="ESV79" s="45"/>
      <c r="ESY79" s="45"/>
      <c r="ETG79" s="2201"/>
      <c r="ETH79" s="2203"/>
      <c r="ETK79" s="45"/>
      <c r="ETL79" s="45"/>
      <c r="ETM79" s="45"/>
      <c r="ETN79" s="45"/>
      <c r="ETQ79" s="45"/>
      <c r="ETY79" s="2201"/>
      <c r="ETZ79" s="2203"/>
      <c r="EUC79" s="45"/>
      <c r="EUD79" s="45"/>
      <c r="EUE79" s="45"/>
      <c r="EUF79" s="45"/>
      <c r="EUI79" s="45"/>
      <c r="EUQ79" s="2201"/>
      <c r="EUR79" s="2203"/>
      <c r="EUU79" s="45"/>
      <c r="EUV79" s="45"/>
      <c r="EUW79" s="45"/>
      <c r="EUX79" s="45"/>
      <c r="EVA79" s="45"/>
      <c r="EVI79" s="2201"/>
      <c r="EVJ79" s="2203"/>
      <c r="EVM79" s="45"/>
      <c r="EVN79" s="45"/>
      <c r="EVO79" s="45"/>
      <c r="EVP79" s="45"/>
      <c r="EVS79" s="45"/>
      <c r="EWA79" s="2201"/>
      <c r="EWB79" s="2203"/>
      <c r="EWE79" s="45"/>
      <c r="EWF79" s="45"/>
      <c r="EWG79" s="45"/>
      <c r="EWH79" s="45"/>
      <c r="EWK79" s="45"/>
      <c r="EWS79" s="2201"/>
      <c r="EWT79" s="2203"/>
      <c r="EWW79" s="45"/>
      <c r="EWX79" s="45"/>
      <c r="EWY79" s="45"/>
      <c r="EWZ79" s="45"/>
      <c r="EXC79" s="45"/>
      <c r="EXK79" s="2201"/>
      <c r="EXL79" s="2203"/>
      <c r="EXO79" s="45"/>
      <c r="EXP79" s="45"/>
      <c r="EXQ79" s="45"/>
      <c r="EXR79" s="45"/>
      <c r="EXU79" s="45"/>
      <c r="EYC79" s="2201"/>
      <c r="EYD79" s="2203"/>
      <c r="EYG79" s="45"/>
      <c r="EYH79" s="45"/>
      <c r="EYI79" s="45"/>
      <c r="EYJ79" s="45"/>
      <c r="EYM79" s="45"/>
      <c r="EYU79" s="2201"/>
      <c r="EYV79" s="2203"/>
      <c r="EYY79" s="45"/>
      <c r="EYZ79" s="45"/>
      <c r="EZA79" s="45"/>
      <c r="EZB79" s="45"/>
      <c r="EZE79" s="45"/>
      <c r="EZM79" s="2201"/>
      <c r="EZN79" s="2203"/>
      <c r="EZQ79" s="45"/>
      <c r="EZR79" s="45"/>
      <c r="EZS79" s="45"/>
      <c r="EZT79" s="45"/>
      <c r="EZW79" s="45"/>
      <c r="FAE79" s="2201"/>
      <c r="FAF79" s="2203"/>
      <c r="FAI79" s="45"/>
      <c r="FAJ79" s="45"/>
      <c r="FAK79" s="45"/>
      <c r="FAL79" s="45"/>
      <c r="FAO79" s="45"/>
      <c r="FAW79" s="2201"/>
      <c r="FAX79" s="2203"/>
      <c r="FBA79" s="45"/>
      <c r="FBB79" s="45"/>
      <c r="FBC79" s="45"/>
      <c r="FBD79" s="45"/>
      <c r="FBG79" s="45"/>
      <c r="FBO79" s="2201"/>
      <c r="FBP79" s="2203"/>
      <c r="FBS79" s="45"/>
      <c r="FBT79" s="45"/>
      <c r="FBU79" s="45"/>
      <c r="FBV79" s="45"/>
      <c r="FBY79" s="45"/>
      <c r="FCG79" s="2201"/>
      <c r="FCH79" s="2203"/>
      <c r="FCK79" s="45"/>
      <c r="FCL79" s="45"/>
      <c r="FCM79" s="45"/>
      <c r="FCN79" s="45"/>
      <c r="FCQ79" s="45"/>
      <c r="FCY79" s="2201"/>
      <c r="FCZ79" s="2203"/>
      <c r="FDC79" s="45"/>
      <c r="FDD79" s="45"/>
      <c r="FDE79" s="45"/>
      <c r="FDF79" s="45"/>
      <c r="FDI79" s="45"/>
      <c r="FDQ79" s="2201"/>
      <c r="FDR79" s="2203"/>
      <c r="FDU79" s="45"/>
      <c r="FDV79" s="45"/>
      <c r="FDW79" s="45"/>
      <c r="FDX79" s="45"/>
      <c r="FEA79" s="45"/>
      <c r="FEI79" s="2201"/>
      <c r="FEJ79" s="2203"/>
      <c r="FEM79" s="45"/>
      <c r="FEN79" s="45"/>
      <c r="FEO79" s="45"/>
      <c r="FEP79" s="45"/>
      <c r="FES79" s="45"/>
      <c r="FFA79" s="2201"/>
      <c r="FFB79" s="2203"/>
      <c r="FFE79" s="45"/>
      <c r="FFF79" s="45"/>
      <c r="FFG79" s="45"/>
      <c r="FFH79" s="45"/>
      <c r="FFK79" s="45"/>
      <c r="FFS79" s="2201"/>
      <c r="FFT79" s="2203"/>
      <c r="FFW79" s="45"/>
      <c r="FFX79" s="45"/>
      <c r="FFY79" s="45"/>
      <c r="FFZ79" s="45"/>
      <c r="FGC79" s="45"/>
      <c r="FGK79" s="2201"/>
      <c r="FGL79" s="2203"/>
      <c r="FGO79" s="45"/>
      <c r="FGP79" s="45"/>
      <c r="FGQ79" s="45"/>
      <c r="FGR79" s="45"/>
      <c r="FGU79" s="45"/>
      <c r="FHC79" s="2201"/>
      <c r="FHD79" s="2203"/>
      <c r="FHG79" s="45"/>
      <c r="FHH79" s="45"/>
      <c r="FHI79" s="45"/>
      <c r="FHJ79" s="45"/>
      <c r="FHM79" s="45"/>
      <c r="FHU79" s="2201"/>
      <c r="FHV79" s="2203"/>
      <c r="FHY79" s="45"/>
      <c r="FHZ79" s="45"/>
      <c r="FIA79" s="45"/>
      <c r="FIB79" s="45"/>
      <c r="FIE79" s="45"/>
      <c r="FIM79" s="2201"/>
      <c r="FIN79" s="2203"/>
      <c r="FIQ79" s="45"/>
      <c r="FIR79" s="45"/>
      <c r="FIS79" s="45"/>
      <c r="FIT79" s="45"/>
      <c r="FIW79" s="45"/>
      <c r="FJE79" s="2201"/>
      <c r="FJF79" s="2203"/>
      <c r="FJI79" s="45"/>
      <c r="FJJ79" s="45"/>
      <c r="FJK79" s="45"/>
      <c r="FJL79" s="45"/>
      <c r="FJO79" s="45"/>
      <c r="FJW79" s="2201"/>
      <c r="FJX79" s="2203"/>
      <c r="FKA79" s="45"/>
      <c r="FKB79" s="45"/>
      <c r="FKC79" s="45"/>
      <c r="FKD79" s="45"/>
      <c r="FKG79" s="45"/>
      <c r="FKO79" s="2201"/>
      <c r="FKP79" s="2203"/>
      <c r="FKS79" s="45"/>
      <c r="FKT79" s="45"/>
      <c r="FKU79" s="45"/>
      <c r="FKV79" s="45"/>
      <c r="FKY79" s="45"/>
      <c r="FLG79" s="2201"/>
      <c r="FLH79" s="2203"/>
      <c r="FLK79" s="45"/>
      <c r="FLL79" s="45"/>
      <c r="FLM79" s="45"/>
      <c r="FLN79" s="45"/>
      <c r="FLQ79" s="45"/>
      <c r="FLY79" s="2201"/>
      <c r="FLZ79" s="2203"/>
      <c r="FMC79" s="45"/>
      <c r="FMD79" s="45"/>
      <c r="FME79" s="45"/>
      <c r="FMF79" s="45"/>
      <c r="FMI79" s="45"/>
      <c r="FMQ79" s="2201"/>
      <c r="FMR79" s="2203"/>
      <c r="FMU79" s="45"/>
      <c r="FMV79" s="45"/>
      <c r="FMW79" s="45"/>
      <c r="FMX79" s="45"/>
      <c r="FNA79" s="45"/>
      <c r="FNI79" s="2201"/>
      <c r="FNJ79" s="2203"/>
      <c r="FNM79" s="45"/>
      <c r="FNN79" s="45"/>
      <c r="FNO79" s="45"/>
      <c r="FNP79" s="45"/>
      <c r="FNS79" s="45"/>
      <c r="FOA79" s="2201"/>
      <c r="FOB79" s="2203"/>
      <c r="FOE79" s="45"/>
      <c r="FOF79" s="45"/>
      <c r="FOG79" s="45"/>
      <c r="FOH79" s="45"/>
      <c r="FOK79" s="45"/>
      <c r="FOS79" s="2201"/>
      <c r="FOT79" s="2203"/>
      <c r="FOW79" s="45"/>
      <c r="FOX79" s="45"/>
      <c r="FOY79" s="45"/>
      <c r="FOZ79" s="45"/>
      <c r="FPC79" s="45"/>
      <c r="FPK79" s="2201"/>
      <c r="FPL79" s="2203"/>
      <c r="FPO79" s="45"/>
      <c r="FPP79" s="45"/>
      <c r="FPQ79" s="45"/>
      <c r="FPR79" s="45"/>
      <c r="FPU79" s="45"/>
      <c r="FQC79" s="2201"/>
      <c r="FQD79" s="2203"/>
      <c r="FQG79" s="45"/>
      <c r="FQH79" s="45"/>
      <c r="FQI79" s="45"/>
      <c r="FQJ79" s="45"/>
      <c r="FQM79" s="45"/>
      <c r="FQU79" s="2201"/>
      <c r="FQV79" s="2203"/>
      <c r="FQY79" s="45"/>
      <c r="FQZ79" s="45"/>
      <c r="FRA79" s="45"/>
      <c r="FRB79" s="45"/>
      <c r="FRE79" s="45"/>
      <c r="FRM79" s="2201"/>
      <c r="FRN79" s="2203"/>
      <c r="FRQ79" s="45"/>
      <c r="FRR79" s="45"/>
      <c r="FRS79" s="45"/>
      <c r="FRT79" s="45"/>
      <c r="FRW79" s="45"/>
      <c r="FSE79" s="2201"/>
      <c r="FSF79" s="2203"/>
      <c r="FSI79" s="45"/>
      <c r="FSJ79" s="45"/>
      <c r="FSK79" s="45"/>
      <c r="FSL79" s="45"/>
      <c r="FSO79" s="45"/>
      <c r="FSW79" s="2201"/>
      <c r="FSX79" s="2203"/>
      <c r="FTA79" s="45"/>
      <c r="FTB79" s="45"/>
      <c r="FTC79" s="45"/>
      <c r="FTD79" s="45"/>
      <c r="FTG79" s="45"/>
      <c r="FTO79" s="2201"/>
      <c r="FTP79" s="2203"/>
      <c r="FTS79" s="45"/>
      <c r="FTT79" s="45"/>
      <c r="FTU79" s="45"/>
      <c r="FTV79" s="45"/>
      <c r="FTY79" s="45"/>
      <c r="FUG79" s="2201"/>
      <c r="FUH79" s="2203"/>
      <c r="FUK79" s="45"/>
      <c r="FUL79" s="45"/>
      <c r="FUM79" s="45"/>
      <c r="FUN79" s="45"/>
      <c r="FUQ79" s="45"/>
      <c r="FUY79" s="2201"/>
      <c r="FUZ79" s="2203"/>
      <c r="FVC79" s="45"/>
      <c r="FVD79" s="45"/>
      <c r="FVE79" s="45"/>
      <c r="FVF79" s="45"/>
      <c r="FVI79" s="45"/>
      <c r="FVQ79" s="2201"/>
      <c r="FVR79" s="2203"/>
      <c r="FVU79" s="45"/>
      <c r="FVV79" s="45"/>
      <c r="FVW79" s="45"/>
      <c r="FVX79" s="45"/>
      <c r="FWA79" s="45"/>
      <c r="FWI79" s="2201"/>
      <c r="FWJ79" s="2203"/>
      <c r="FWM79" s="45"/>
      <c r="FWN79" s="45"/>
      <c r="FWO79" s="45"/>
      <c r="FWP79" s="45"/>
      <c r="FWS79" s="45"/>
      <c r="FXA79" s="2201"/>
      <c r="FXB79" s="2203"/>
      <c r="FXE79" s="45"/>
      <c r="FXF79" s="45"/>
      <c r="FXG79" s="45"/>
      <c r="FXH79" s="45"/>
      <c r="FXK79" s="45"/>
      <c r="FXS79" s="2201"/>
      <c r="FXT79" s="2203"/>
      <c r="FXW79" s="45"/>
      <c r="FXX79" s="45"/>
      <c r="FXY79" s="45"/>
      <c r="FXZ79" s="45"/>
      <c r="FYC79" s="45"/>
      <c r="FYK79" s="2201"/>
      <c r="FYL79" s="2203"/>
      <c r="FYO79" s="45"/>
      <c r="FYP79" s="45"/>
      <c r="FYQ79" s="45"/>
      <c r="FYR79" s="45"/>
      <c r="FYU79" s="45"/>
      <c r="FZC79" s="2201"/>
      <c r="FZD79" s="2203"/>
      <c r="FZG79" s="45"/>
      <c r="FZH79" s="45"/>
      <c r="FZI79" s="45"/>
      <c r="FZJ79" s="45"/>
      <c r="FZM79" s="45"/>
      <c r="FZU79" s="2201"/>
      <c r="FZV79" s="2203"/>
      <c r="FZY79" s="45"/>
      <c r="FZZ79" s="45"/>
      <c r="GAA79" s="45"/>
      <c r="GAB79" s="45"/>
      <c r="GAE79" s="45"/>
      <c r="GAM79" s="2201"/>
      <c r="GAN79" s="2203"/>
      <c r="GAQ79" s="45"/>
      <c r="GAR79" s="45"/>
      <c r="GAS79" s="45"/>
      <c r="GAT79" s="45"/>
      <c r="GAW79" s="45"/>
      <c r="GBE79" s="2201"/>
      <c r="GBF79" s="2203"/>
      <c r="GBI79" s="45"/>
      <c r="GBJ79" s="45"/>
      <c r="GBK79" s="45"/>
      <c r="GBL79" s="45"/>
      <c r="GBO79" s="45"/>
      <c r="GBW79" s="2201"/>
      <c r="GBX79" s="2203"/>
      <c r="GCA79" s="45"/>
      <c r="GCB79" s="45"/>
      <c r="GCC79" s="45"/>
      <c r="GCD79" s="45"/>
      <c r="GCG79" s="45"/>
      <c r="GCO79" s="2201"/>
      <c r="GCP79" s="2203"/>
      <c r="GCS79" s="45"/>
      <c r="GCT79" s="45"/>
      <c r="GCU79" s="45"/>
      <c r="GCV79" s="45"/>
      <c r="GCY79" s="45"/>
      <c r="GDG79" s="2201"/>
      <c r="GDH79" s="2203"/>
      <c r="GDK79" s="45"/>
      <c r="GDL79" s="45"/>
      <c r="GDM79" s="45"/>
      <c r="GDN79" s="45"/>
      <c r="GDQ79" s="45"/>
      <c r="GDY79" s="2201"/>
      <c r="GDZ79" s="2203"/>
      <c r="GEC79" s="45"/>
      <c r="GED79" s="45"/>
      <c r="GEE79" s="45"/>
      <c r="GEF79" s="45"/>
      <c r="GEI79" s="45"/>
      <c r="GEQ79" s="2201"/>
      <c r="GER79" s="2203"/>
      <c r="GEU79" s="45"/>
      <c r="GEV79" s="45"/>
      <c r="GEW79" s="45"/>
      <c r="GEX79" s="45"/>
      <c r="GFA79" s="45"/>
      <c r="GFI79" s="2201"/>
      <c r="GFJ79" s="2203"/>
      <c r="GFM79" s="45"/>
      <c r="GFN79" s="45"/>
      <c r="GFO79" s="45"/>
      <c r="GFP79" s="45"/>
      <c r="GFS79" s="45"/>
      <c r="GGA79" s="2201"/>
      <c r="GGB79" s="2203"/>
      <c r="GGE79" s="45"/>
      <c r="GGF79" s="45"/>
      <c r="GGG79" s="45"/>
      <c r="GGH79" s="45"/>
      <c r="GGK79" s="45"/>
      <c r="GGS79" s="2201"/>
      <c r="GGT79" s="2203"/>
      <c r="GGW79" s="45"/>
      <c r="GGX79" s="45"/>
      <c r="GGY79" s="45"/>
      <c r="GGZ79" s="45"/>
      <c r="GHC79" s="45"/>
      <c r="GHK79" s="2201"/>
      <c r="GHL79" s="2203"/>
      <c r="GHO79" s="45"/>
      <c r="GHP79" s="45"/>
      <c r="GHQ79" s="45"/>
      <c r="GHR79" s="45"/>
      <c r="GHU79" s="45"/>
      <c r="GIC79" s="2201"/>
      <c r="GID79" s="2203"/>
      <c r="GIG79" s="45"/>
      <c r="GIH79" s="45"/>
      <c r="GII79" s="45"/>
      <c r="GIJ79" s="45"/>
      <c r="GIM79" s="45"/>
      <c r="GIU79" s="2201"/>
      <c r="GIV79" s="2203"/>
      <c r="GIY79" s="45"/>
      <c r="GIZ79" s="45"/>
      <c r="GJA79" s="45"/>
      <c r="GJB79" s="45"/>
      <c r="GJE79" s="45"/>
      <c r="GJM79" s="2201"/>
      <c r="GJN79" s="2203"/>
      <c r="GJQ79" s="45"/>
      <c r="GJR79" s="45"/>
      <c r="GJS79" s="45"/>
      <c r="GJT79" s="45"/>
      <c r="GJW79" s="45"/>
      <c r="GKE79" s="2201"/>
      <c r="GKF79" s="2203"/>
      <c r="GKI79" s="45"/>
      <c r="GKJ79" s="45"/>
      <c r="GKK79" s="45"/>
      <c r="GKL79" s="45"/>
      <c r="GKO79" s="45"/>
      <c r="GKW79" s="2201"/>
      <c r="GKX79" s="2203"/>
      <c r="GLA79" s="45"/>
      <c r="GLB79" s="45"/>
      <c r="GLC79" s="45"/>
      <c r="GLD79" s="45"/>
      <c r="GLG79" s="45"/>
      <c r="GLO79" s="2201"/>
      <c r="GLP79" s="2203"/>
      <c r="GLS79" s="45"/>
      <c r="GLT79" s="45"/>
      <c r="GLU79" s="45"/>
      <c r="GLV79" s="45"/>
      <c r="GLY79" s="45"/>
      <c r="GMG79" s="2201"/>
      <c r="GMH79" s="2203"/>
      <c r="GMK79" s="45"/>
      <c r="GML79" s="45"/>
      <c r="GMM79" s="45"/>
      <c r="GMN79" s="45"/>
      <c r="GMQ79" s="45"/>
      <c r="GMY79" s="2201"/>
      <c r="GMZ79" s="2203"/>
      <c r="GNC79" s="45"/>
      <c r="GND79" s="45"/>
      <c r="GNE79" s="45"/>
      <c r="GNF79" s="45"/>
      <c r="GNI79" s="45"/>
      <c r="GNQ79" s="2201"/>
      <c r="GNR79" s="2203"/>
      <c r="GNU79" s="45"/>
      <c r="GNV79" s="45"/>
      <c r="GNW79" s="45"/>
      <c r="GNX79" s="45"/>
      <c r="GOA79" s="45"/>
      <c r="GOI79" s="2201"/>
      <c r="GOJ79" s="2203"/>
      <c r="GOM79" s="45"/>
      <c r="GON79" s="45"/>
      <c r="GOO79" s="45"/>
      <c r="GOP79" s="45"/>
      <c r="GOS79" s="45"/>
      <c r="GPA79" s="2201"/>
      <c r="GPB79" s="2203"/>
      <c r="GPE79" s="45"/>
      <c r="GPF79" s="45"/>
      <c r="GPG79" s="45"/>
      <c r="GPH79" s="45"/>
      <c r="GPK79" s="45"/>
      <c r="GPS79" s="2201"/>
      <c r="GPT79" s="2203"/>
      <c r="GPW79" s="45"/>
      <c r="GPX79" s="45"/>
      <c r="GPY79" s="45"/>
      <c r="GPZ79" s="45"/>
      <c r="GQC79" s="45"/>
      <c r="GQK79" s="2201"/>
      <c r="GQL79" s="2203"/>
      <c r="GQO79" s="45"/>
      <c r="GQP79" s="45"/>
      <c r="GQQ79" s="45"/>
      <c r="GQR79" s="45"/>
      <c r="GQU79" s="45"/>
      <c r="GRC79" s="2201"/>
      <c r="GRD79" s="2203"/>
      <c r="GRG79" s="45"/>
      <c r="GRH79" s="45"/>
      <c r="GRI79" s="45"/>
      <c r="GRJ79" s="45"/>
      <c r="GRM79" s="45"/>
      <c r="GRU79" s="2201"/>
      <c r="GRV79" s="2203"/>
      <c r="GRY79" s="45"/>
      <c r="GRZ79" s="45"/>
      <c r="GSA79" s="45"/>
      <c r="GSB79" s="45"/>
      <c r="GSE79" s="45"/>
      <c r="GSM79" s="2201"/>
      <c r="GSN79" s="2203"/>
      <c r="GSQ79" s="45"/>
      <c r="GSR79" s="45"/>
      <c r="GSS79" s="45"/>
      <c r="GST79" s="45"/>
      <c r="GSW79" s="45"/>
      <c r="GTE79" s="2201"/>
      <c r="GTF79" s="2203"/>
      <c r="GTI79" s="45"/>
      <c r="GTJ79" s="45"/>
      <c r="GTK79" s="45"/>
      <c r="GTL79" s="45"/>
      <c r="GTO79" s="45"/>
      <c r="GTW79" s="2201"/>
      <c r="GTX79" s="2203"/>
      <c r="GUA79" s="45"/>
      <c r="GUB79" s="45"/>
      <c r="GUC79" s="45"/>
      <c r="GUD79" s="45"/>
      <c r="GUG79" s="45"/>
      <c r="GUO79" s="2201"/>
      <c r="GUP79" s="2203"/>
      <c r="GUS79" s="45"/>
      <c r="GUT79" s="45"/>
      <c r="GUU79" s="45"/>
      <c r="GUV79" s="45"/>
      <c r="GUY79" s="45"/>
      <c r="GVG79" s="2201"/>
      <c r="GVH79" s="2203"/>
      <c r="GVK79" s="45"/>
      <c r="GVL79" s="45"/>
      <c r="GVM79" s="45"/>
      <c r="GVN79" s="45"/>
      <c r="GVQ79" s="45"/>
      <c r="GVY79" s="2201"/>
      <c r="GVZ79" s="2203"/>
      <c r="GWC79" s="45"/>
      <c r="GWD79" s="45"/>
      <c r="GWE79" s="45"/>
      <c r="GWF79" s="45"/>
      <c r="GWI79" s="45"/>
      <c r="GWQ79" s="2201"/>
      <c r="GWR79" s="2203"/>
      <c r="GWU79" s="45"/>
      <c r="GWV79" s="45"/>
      <c r="GWW79" s="45"/>
      <c r="GWX79" s="45"/>
      <c r="GXA79" s="45"/>
      <c r="GXI79" s="2201"/>
      <c r="GXJ79" s="2203"/>
      <c r="GXM79" s="45"/>
      <c r="GXN79" s="45"/>
      <c r="GXO79" s="45"/>
      <c r="GXP79" s="45"/>
      <c r="GXS79" s="45"/>
      <c r="GYA79" s="2201"/>
      <c r="GYB79" s="2203"/>
      <c r="GYE79" s="45"/>
      <c r="GYF79" s="45"/>
      <c r="GYG79" s="45"/>
      <c r="GYH79" s="45"/>
      <c r="GYK79" s="45"/>
      <c r="GYS79" s="2201"/>
      <c r="GYT79" s="2203"/>
      <c r="GYW79" s="45"/>
      <c r="GYX79" s="45"/>
      <c r="GYY79" s="45"/>
      <c r="GYZ79" s="45"/>
      <c r="GZC79" s="45"/>
      <c r="GZK79" s="2201"/>
      <c r="GZL79" s="2203"/>
      <c r="GZO79" s="45"/>
      <c r="GZP79" s="45"/>
      <c r="GZQ79" s="45"/>
      <c r="GZR79" s="45"/>
      <c r="GZU79" s="45"/>
      <c r="HAC79" s="2201"/>
      <c r="HAD79" s="2203"/>
      <c r="HAG79" s="45"/>
      <c r="HAH79" s="45"/>
      <c r="HAI79" s="45"/>
      <c r="HAJ79" s="45"/>
      <c r="HAM79" s="45"/>
      <c r="HAU79" s="2201"/>
      <c r="HAV79" s="2203"/>
      <c r="HAY79" s="45"/>
      <c r="HAZ79" s="45"/>
      <c r="HBA79" s="45"/>
      <c r="HBB79" s="45"/>
      <c r="HBE79" s="45"/>
      <c r="HBM79" s="2201"/>
      <c r="HBN79" s="2203"/>
      <c r="HBQ79" s="45"/>
      <c r="HBR79" s="45"/>
      <c r="HBS79" s="45"/>
      <c r="HBT79" s="45"/>
      <c r="HBW79" s="45"/>
      <c r="HCE79" s="2201"/>
      <c r="HCF79" s="2203"/>
      <c r="HCI79" s="45"/>
      <c r="HCJ79" s="45"/>
      <c r="HCK79" s="45"/>
      <c r="HCL79" s="45"/>
      <c r="HCO79" s="45"/>
      <c r="HCW79" s="2201"/>
      <c r="HCX79" s="2203"/>
      <c r="HDA79" s="45"/>
      <c r="HDB79" s="45"/>
      <c r="HDC79" s="45"/>
      <c r="HDD79" s="45"/>
      <c r="HDG79" s="45"/>
      <c r="HDO79" s="2201"/>
      <c r="HDP79" s="2203"/>
      <c r="HDS79" s="45"/>
      <c r="HDT79" s="45"/>
      <c r="HDU79" s="45"/>
      <c r="HDV79" s="45"/>
      <c r="HDY79" s="45"/>
      <c r="HEG79" s="2201"/>
      <c r="HEH79" s="2203"/>
      <c r="HEK79" s="45"/>
      <c r="HEL79" s="45"/>
      <c r="HEM79" s="45"/>
      <c r="HEN79" s="45"/>
      <c r="HEQ79" s="45"/>
      <c r="HEY79" s="2201"/>
      <c r="HEZ79" s="2203"/>
      <c r="HFC79" s="45"/>
      <c r="HFD79" s="45"/>
      <c r="HFE79" s="45"/>
      <c r="HFF79" s="45"/>
      <c r="HFI79" s="45"/>
      <c r="HFQ79" s="2201"/>
      <c r="HFR79" s="2203"/>
      <c r="HFU79" s="45"/>
      <c r="HFV79" s="45"/>
      <c r="HFW79" s="45"/>
      <c r="HFX79" s="45"/>
      <c r="HGA79" s="45"/>
      <c r="HGI79" s="2201"/>
      <c r="HGJ79" s="2203"/>
      <c r="HGM79" s="45"/>
      <c r="HGN79" s="45"/>
      <c r="HGO79" s="45"/>
      <c r="HGP79" s="45"/>
      <c r="HGS79" s="45"/>
      <c r="HHA79" s="2201"/>
      <c r="HHB79" s="2203"/>
      <c r="HHE79" s="45"/>
      <c r="HHF79" s="45"/>
      <c r="HHG79" s="45"/>
      <c r="HHH79" s="45"/>
      <c r="HHK79" s="45"/>
      <c r="HHS79" s="2201"/>
      <c r="HHT79" s="2203"/>
      <c r="HHW79" s="45"/>
      <c r="HHX79" s="45"/>
      <c r="HHY79" s="45"/>
      <c r="HHZ79" s="45"/>
      <c r="HIC79" s="45"/>
      <c r="HIK79" s="2201"/>
      <c r="HIL79" s="2203"/>
      <c r="HIO79" s="45"/>
      <c r="HIP79" s="45"/>
      <c r="HIQ79" s="45"/>
      <c r="HIR79" s="45"/>
      <c r="HIU79" s="45"/>
      <c r="HJC79" s="2201"/>
      <c r="HJD79" s="2203"/>
      <c r="HJG79" s="45"/>
      <c r="HJH79" s="45"/>
      <c r="HJI79" s="45"/>
      <c r="HJJ79" s="45"/>
      <c r="HJM79" s="45"/>
      <c r="HJU79" s="2201"/>
      <c r="HJV79" s="2203"/>
      <c r="HJY79" s="45"/>
      <c r="HJZ79" s="45"/>
      <c r="HKA79" s="45"/>
      <c r="HKB79" s="45"/>
      <c r="HKE79" s="45"/>
      <c r="HKM79" s="2201"/>
      <c r="HKN79" s="2203"/>
      <c r="HKQ79" s="45"/>
      <c r="HKR79" s="45"/>
      <c r="HKS79" s="45"/>
      <c r="HKT79" s="45"/>
      <c r="HKW79" s="45"/>
      <c r="HLE79" s="2201"/>
      <c r="HLF79" s="2203"/>
      <c r="HLI79" s="45"/>
      <c r="HLJ79" s="45"/>
      <c r="HLK79" s="45"/>
      <c r="HLL79" s="45"/>
      <c r="HLO79" s="45"/>
      <c r="HLW79" s="2201"/>
      <c r="HLX79" s="2203"/>
      <c r="HMA79" s="45"/>
      <c r="HMB79" s="45"/>
      <c r="HMC79" s="45"/>
      <c r="HMD79" s="45"/>
      <c r="HMG79" s="45"/>
      <c r="HMO79" s="2201"/>
      <c r="HMP79" s="2203"/>
      <c r="HMS79" s="45"/>
      <c r="HMT79" s="45"/>
      <c r="HMU79" s="45"/>
      <c r="HMV79" s="45"/>
      <c r="HMY79" s="45"/>
      <c r="HNG79" s="2201"/>
      <c r="HNH79" s="2203"/>
      <c r="HNK79" s="45"/>
      <c r="HNL79" s="45"/>
      <c r="HNM79" s="45"/>
      <c r="HNN79" s="45"/>
      <c r="HNQ79" s="45"/>
      <c r="HNY79" s="2201"/>
      <c r="HNZ79" s="2203"/>
      <c r="HOC79" s="45"/>
      <c r="HOD79" s="45"/>
      <c r="HOE79" s="45"/>
      <c r="HOF79" s="45"/>
      <c r="HOI79" s="45"/>
      <c r="HOQ79" s="2201"/>
      <c r="HOR79" s="2203"/>
      <c r="HOU79" s="45"/>
      <c r="HOV79" s="45"/>
      <c r="HOW79" s="45"/>
      <c r="HOX79" s="45"/>
      <c r="HPA79" s="45"/>
      <c r="HPI79" s="2201"/>
      <c r="HPJ79" s="2203"/>
      <c r="HPM79" s="45"/>
      <c r="HPN79" s="45"/>
      <c r="HPO79" s="45"/>
      <c r="HPP79" s="45"/>
      <c r="HPS79" s="45"/>
      <c r="HQA79" s="2201"/>
      <c r="HQB79" s="2203"/>
      <c r="HQE79" s="45"/>
      <c r="HQF79" s="45"/>
      <c r="HQG79" s="45"/>
      <c r="HQH79" s="45"/>
      <c r="HQK79" s="45"/>
      <c r="HQS79" s="2201"/>
      <c r="HQT79" s="2203"/>
      <c r="HQW79" s="45"/>
      <c r="HQX79" s="45"/>
      <c r="HQY79" s="45"/>
      <c r="HQZ79" s="45"/>
      <c r="HRC79" s="45"/>
      <c r="HRK79" s="2201"/>
      <c r="HRL79" s="2203"/>
      <c r="HRO79" s="45"/>
      <c r="HRP79" s="45"/>
      <c r="HRQ79" s="45"/>
      <c r="HRR79" s="45"/>
      <c r="HRU79" s="45"/>
      <c r="HSC79" s="2201"/>
      <c r="HSD79" s="2203"/>
      <c r="HSG79" s="45"/>
      <c r="HSH79" s="45"/>
      <c r="HSI79" s="45"/>
      <c r="HSJ79" s="45"/>
      <c r="HSM79" s="45"/>
      <c r="HSU79" s="2201"/>
      <c r="HSV79" s="2203"/>
      <c r="HSY79" s="45"/>
      <c r="HSZ79" s="45"/>
      <c r="HTA79" s="45"/>
      <c r="HTB79" s="45"/>
      <c r="HTE79" s="45"/>
      <c r="HTM79" s="2201"/>
      <c r="HTN79" s="2203"/>
      <c r="HTQ79" s="45"/>
      <c r="HTR79" s="45"/>
      <c r="HTS79" s="45"/>
      <c r="HTT79" s="45"/>
      <c r="HTW79" s="45"/>
      <c r="HUE79" s="2201"/>
      <c r="HUF79" s="2203"/>
      <c r="HUI79" s="45"/>
      <c r="HUJ79" s="45"/>
      <c r="HUK79" s="45"/>
      <c r="HUL79" s="45"/>
      <c r="HUO79" s="45"/>
      <c r="HUW79" s="2201"/>
      <c r="HUX79" s="2203"/>
      <c r="HVA79" s="45"/>
      <c r="HVB79" s="45"/>
      <c r="HVC79" s="45"/>
      <c r="HVD79" s="45"/>
      <c r="HVG79" s="45"/>
      <c r="HVO79" s="2201"/>
      <c r="HVP79" s="2203"/>
      <c r="HVS79" s="45"/>
      <c r="HVT79" s="45"/>
      <c r="HVU79" s="45"/>
      <c r="HVV79" s="45"/>
      <c r="HVY79" s="45"/>
      <c r="HWG79" s="2201"/>
      <c r="HWH79" s="2203"/>
      <c r="HWK79" s="45"/>
      <c r="HWL79" s="45"/>
      <c r="HWM79" s="45"/>
      <c r="HWN79" s="45"/>
      <c r="HWQ79" s="45"/>
      <c r="HWY79" s="2201"/>
      <c r="HWZ79" s="2203"/>
      <c r="HXC79" s="45"/>
      <c r="HXD79" s="45"/>
      <c r="HXE79" s="45"/>
      <c r="HXF79" s="45"/>
      <c r="HXI79" s="45"/>
      <c r="HXQ79" s="2201"/>
      <c r="HXR79" s="2203"/>
      <c r="HXU79" s="45"/>
      <c r="HXV79" s="45"/>
      <c r="HXW79" s="45"/>
      <c r="HXX79" s="45"/>
      <c r="HYA79" s="45"/>
      <c r="HYI79" s="2201"/>
      <c r="HYJ79" s="2203"/>
      <c r="HYM79" s="45"/>
      <c r="HYN79" s="45"/>
      <c r="HYO79" s="45"/>
      <c r="HYP79" s="45"/>
      <c r="HYS79" s="45"/>
      <c r="HZA79" s="2201"/>
      <c r="HZB79" s="2203"/>
      <c r="HZE79" s="45"/>
      <c r="HZF79" s="45"/>
      <c r="HZG79" s="45"/>
      <c r="HZH79" s="45"/>
      <c r="HZK79" s="45"/>
      <c r="HZS79" s="2201"/>
      <c r="HZT79" s="2203"/>
      <c r="HZW79" s="45"/>
      <c r="HZX79" s="45"/>
      <c r="HZY79" s="45"/>
      <c r="HZZ79" s="45"/>
      <c r="IAC79" s="45"/>
      <c r="IAK79" s="2201"/>
      <c r="IAL79" s="2203"/>
      <c r="IAO79" s="45"/>
      <c r="IAP79" s="45"/>
      <c r="IAQ79" s="45"/>
      <c r="IAR79" s="45"/>
      <c r="IAU79" s="45"/>
      <c r="IBC79" s="2201"/>
      <c r="IBD79" s="2203"/>
      <c r="IBG79" s="45"/>
      <c r="IBH79" s="45"/>
      <c r="IBI79" s="45"/>
      <c r="IBJ79" s="45"/>
      <c r="IBM79" s="45"/>
      <c r="IBU79" s="2201"/>
      <c r="IBV79" s="2203"/>
      <c r="IBY79" s="45"/>
      <c r="IBZ79" s="45"/>
      <c r="ICA79" s="45"/>
      <c r="ICB79" s="45"/>
      <c r="ICE79" s="45"/>
      <c r="ICM79" s="2201"/>
      <c r="ICN79" s="2203"/>
      <c r="ICQ79" s="45"/>
      <c r="ICR79" s="45"/>
      <c r="ICS79" s="45"/>
      <c r="ICT79" s="45"/>
      <c r="ICW79" s="45"/>
      <c r="IDE79" s="2201"/>
      <c r="IDF79" s="2203"/>
      <c r="IDI79" s="45"/>
      <c r="IDJ79" s="45"/>
      <c r="IDK79" s="45"/>
      <c r="IDL79" s="45"/>
      <c r="IDO79" s="45"/>
      <c r="IDW79" s="2201"/>
      <c r="IDX79" s="2203"/>
      <c r="IEA79" s="45"/>
      <c r="IEB79" s="45"/>
      <c r="IEC79" s="45"/>
      <c r="IED79" s="45"/>
      <c r="IEG79" s="45"/>
      <c r="IEO79" s="2201"/>
      <c r="IEP79" s="2203"/>
      <c r="IES79" s="45"/>
      <c r="IET79" s="45"/>
      <c r="IEU79" s="45"/>
      <c r="IEV79" s="45"/>
      <c r="IEY79" s="45"/>
      <c r="IFG79" s="2201"/>
      <c r="IFH79" s="2203"/>
      <c r="IFK79" s="45"/>
      <c r="IFL79" s="45"/>
      <c r="IFM79" s="45"/>
      <c r="IFN79" s="45"/>
      <c r="IFQ79" s="45"/>
      <c r="IFY79" s="2201"/>
      <c r="IFZ79" s="2203"/>
      <c r="IGC79" s="45"/>
      <c r="IGD79" s="45"/>
      <c r="IGE79" s="45"/>
      <c r="IGF79" s="45"/>
      <c r="IGI79" s="45"/>
      <c r="IGQ79" s="2201"/>
      <c r="IGR79" s="2203"/>
      <c r="IGU79" s="45"/>
      <c r="IGV79" s="45"/>
      <c r="IGW79" s="45"/>
      <c r="IGX79" s="45"/>
      <c r="IHA79" s="45"/>
      <c r="IHI79" s="2201"/>
      <c r="IHJ79" s="2203"/>
      <c r="IHM79" s="45"/>
      <c r="IHN79" s="45"/>
      <c r="IHO79" s="45"/>
      <c r="IHP79" s="45"/>
      <c r="IHS79" s="45"/>
      <c r="IIA79" s="2201"/>
      <c r="IIB79" s="2203"/>
      <c r="IIE79" s="45"/>
      <c r="IIF79" s="45"/>
      <c r="IIG79" s="45"/>
      <c r="IIH79" s="45"/>
      <c r="IIK79" s="45"/>
      <c r="IIS79" s="2201"/>
      <c r="IIT79" s="2203"/>
      <c r="IIW79" s="45"/>
      <c r="IIX79" s="45"/>
      <c r="IIY79" s="45"/>
      <c r="IIZ79" s="45"/>
      <c r="IJC79" s="45"/>
      <c r="IJK79" s="2201"/>
      <c r="IJL79" s="2203"/>
      <c r="IJO79" s="45"/>
      <c r="IJP79" s="45"/>
      <c r="IJQ79" s="45"/>
      <c r="IJR79" s="45"/>
      <c r="IJU79" s="45"/>
      <c r="IKC79" s="2201"/>
      <c r="IKD79" s="2203"/>
      <c r="IKG79" s="45"/>
      <c r="IKH79" s="45"/>
      <c r="IKI79" s="45"/>
      <c r="IKJ79" s="45"/>
      <c r="IKM79" s="45"/>
      <c r="IKU79" s="2201"/>
      <c r="IKV79" s="2203"/>
      <c r="IKY79" s="45"/>
      <c r="IKZ79" s="45"/>
      <c r="ILA79" s="45"/>
      <c r="ILB79" s="45"/>
      <c r="ILE79" s="45"/>
      <c r="ILM79" s="2201"/>
      <c r="ILN79" s="2203"/>
      <c r="ILQ79" s="45"/>
      <c r="ILR79" s="45"/>
      <c r="ILS79" s="45"/>
      <c r="ILT79" s="45"/>
      <c r="ILW79" s="45"/>
      <c r="IME79" s="2201"/>
      <c r="IMF79" s="2203"/>
      <c r="IMI79" s="45"/>
      <c r="IMJ79" s="45"/>
      <c r="IMK79" s="45"/>
      <c r="IML79" s="45"/>
      <c r="IMO79" s="45"/>
      <c r="IMW79" s="2201"/>
      <c r="IMX79" s="2203"/>
      <c r="INA79" s="45"/>
      <c r="INB79" s="45"/>
      <c r="INC79" s="45"/>
      <c r="IND79" s="45"/>
      <c r="ING79" s="45"/>
      <c r="INO79" s="2201"/>
      <c r="INP79" s="2203"/>
      <c r="INS79" s="45"/>
      <c r="INT79" s="45"/>
      <c r="INU79" s="45"/>
      <c r="INV79" s="45"/>
      <c r="INY79" s="45"/>
      <c r="IOG79" s="2201"/>
      <c r="IOH79" s="2203"/>
      <c r="IOK79" s="45"/>
      <c r="IOL79" s="45"/>
      <c r="IOM79" s="45"/>
      <c r="ION79" s="45"/>
      <c r="IOQ79" s="45"/>
      <c r="IOY79" s="2201"/>
      <c r="IOZ79" s="2203"/>
      <c r="IPC79" s="45"/>
      <c r="IPD79" s="45"/>
      <c r="IPE79" s="45"/>
      <c r="IPF79" s="45"/>
      <c r="IPI79" s="45"/>
      <c r="IPQ79" s="2201"/>
      <c r="IPR79" s="2203"/>
      <c r="IPU79" s="45"/>
      <c r="IPV79" s="45"/>
      <c r="IPW79" s="45"/>
      <c r="IPX79" s="45"/>
      <c r="IQA79" s="45"/>
      <c r="IQI79" s="2201"/>
      <c r="IQJ79" s="2203"/>
      <c r="IQM79" s="45"/>
      <c r="IQN79" s="45"/>
      <c r="IQO79" s="45"/>
      <c r="IQP79" s="45"/>
      <c r="IQS79" s="45"/>
      <c r="IRA79" s="2201"/>
      <c r="IRB79" s="2203"/>
      <c r="IRE79" s="45"/>
      <c r="IRF79" s="45"/>
      <c r="IRG79" s="45"/>
      <c r="IRH79" s="45"/>
      <c r="IRK79" s="45"/>
      <c r="IRS79" s="2201"/>
      <c r="IRT79" s="2203"/>
      <c r="IRW79" s="45"/>
      <c r="IRX79" s="45"/>
      <c r="IRY79" s="45"/>
      <c r="IRZ79" s="45"/>
      <c r="ISC79" s="45"/>
      <c r="ISK79" s="2201"/>
      <c r="ISL79" s="2203"/>
      <c r="ISO79" s="45"/>
      <c r="ISP79" s="45"/>
      <c r="ISQ79" s="45"/>
      <c r="ISR79" s="45"/>
      <c r="ISU79" s="45"/>
      <c r="ITC79" s="2201"/>
      <c r="ITD79" s="2203"/>
      <c r="ITG79" s="45"/>
      <c r="ITH79" s="45"/>
      <c r="ITI79" s="45"/>
      <c r="ITJ79" s="45"/>
      <c r="ITM79" s="45"/>
      <c r="ITU79" s="2201"/>
      <c r="ITV79" s="2203"/>
      <c r="ITY79" s="45"/>
      <c r="ITZ79" s="45"/>
      <c r="IUA79" s="45"/>
      <c r="IUB79" s="45"/>
      <c r="IUE79" s="45"/>
      <c r="IUM79" s="2201"/>
      <c r="IUN79" s="2203"/>
      <c r="IUQ79" s="45"/>
      <c r="IUR79" s="45"/>
      <c r="IUS79" s="45"/>
      <c r="IUT79" s="45"/>
      <c r="IUW79" s="45"/>
      <c r="IVE79" s="2201"/>
      <c r="IVF79" s="2203"/>
      <c r="IVI79" s="45"/>
      <c r="IVJ79" s="45"/>
      <c r="IVK79" s="45"/>
      <c r="IVL79" s="45"/>
      <c r="IVO79" s="45"/>
      <c r="IVW79" s="2201"/>
      <c r="IVX79" s="2203"/>
      <c r="IWA79" s="45"/>
      <c r="IWB79" s="45"/>
      <c r="IWC79" s="45"/>
      <c r="IWD79" s="45"/>
      <c r="IWG79" s="45"/>
      <c r="IWO79" s="2201"/>
      <c r="IWP79" s="2203"/>
      <c r="IWS79" s="45"/>
      <c r="IWT79" s="45"/>
      <c r="IWU79" s="45"/>
      <c r="IWV79" s="45"/>
      <c r="IWY79" s="45"/>
      <c r="IXG79" s="2201"/>
      <c r="IXH79" s="2203"/>
      <c r="IXK79" s="45"/>
      <c r="IXL79" s="45"/>
      <c r="IXM79" s="45"/>
      <c r="IXN79" s="45"/>
      <c r="IXQ79" s="45"/>
      <c r="IXY79" s="2201"/>
      <c r="IXZ79" s="2203"/>
      <c r="IYC79" s="45"/>
      <c r="IYD79" s="45"/>
      <c r="IYE79" s="45"/>
      <c r="IYF79" s="45"/>
      <c r="IYI79" s="45"/>
      <c r="IYQ79" s="2201"/>
      <c r="IYR79" s="2203"/>
      <c r="IYU79" s="45"/>
      <c r="IYV79" s="45"/>
      <c r="IYW79" s="45"/>
      <c r="IYX79" s="45"/>
      <c r="IZA79" s="45"/>
      <c r="IZI79" s="2201"/>
      <c r="IZJ79" s="2203"/>
      <c r="IZM79" s="45"/>
      <c r="IZN79" s="45"/>
      <c r="IZO79" s="45"/>
      <c r="IZP79" s="45"/>
      <c r="IZS79" s="45"/>
      <c r="JAA79" s="2201"/>
      <c r="JAB79" s="2203"/>
      <c r="JAE79" s="45"/>
      <c r="JAF79" s="45"/>
      <c r="JAG79" s="45"/>
      <c r="JAH79" s="45"/>
      <c r="JAK79" s="45"/>
      <c r="JAS79" s="2201"/>
      <c r="JAT79" s="2203"/>
      <c r="JAW79" s="45"/>
      <c r="JAX79" s="45"/>
      <c r="JAY79" s="45"/>
      <c r="JAZ79" s="45"/>
      <c r="JBC79" s="45"/>
      <c r="JBK79" s="2201"/>
      <c r="JBL79" s="2203"/>
      <c r="JBO79" s="45"/>
      <c r="JBP79" s="45"/>
      <c r="JBQ79" s="45"/>
      <c r="JBR79" s="45"/>
      <c r="JBU79" s="45"/>
      <c r="JCC79" s="2201"/>
      <c r="JCD79" s="2203"/>
      <c r="JCG79" s="45"/>
      <c r="JCH79" s="45"/>
      <c r="JCI79" s="45"/>
      <c r="JCJ79" s="45"/>
      <c r="JCM79" s="45"/>
      <c r="JCU79" s="2201"/>
      <c r="JCV79" s="2203"/>
      <c r="JCY79" s="45"/>
      <c r="JCZ79" s="45"/>
      <c r="JDA79" s="45"/>
      <c r="JDB79" s="45"/>
      <c r="JDE79" s="45"/>
      <c r="JDM79" s="2201"/>
      <c r="JDN79" s="2203"/>
      <c r="JDQ79" s="45"/>
      <c r="JDR79" s="45"/>
      <c r="JDS79" s="45"/>
      <c r="JDT79" s="45"/>
      <c r="JDW79" s="45"/>
      <c r="JEE79" s="2201"/>
      <c r="JEF79" s="2203"/>
      <c r="JEI79" s="45"/>
      <c r="JEJ79" s="45"/>
      <c r="JEK79" s="45"/>
      <c r="JEL79" s="45"/>
      <c r="JEO79" s="45"/>
      <c r="JEW79" s="2201"/>
      <c r="JEX79" s="2203"/>
      <c r="JFA79" s="45"/>
      <c r="JFB79" s="45"/>
      <c r="JFC79" s="45"/>
      <c r="JFD79" s="45"/>
      <c r="JFG79" s="45"/>
      <c r="JFO79" s="2201"/>
      <c r="JFP79" s="2203"/>
      <c r="JFS79" s="45"/>
      <c r="JFT79" s="45"/>
      <c r="JFU79" s="45"/>
      <c r="JFV79" s="45"/>
      <c r="JFY79" s="45"/>
      <c r="JGG79" s="2201"/>
      <c r="JGH79" s="2203"/>
      <c r="JGK79" s="45"/>
      <c r="JGL79" s="45"/>
      <c r="JGM79" s="45"/>
      <c r="JGN79" s="45"/>
      <c r="JGQ79" s="45"/>
      <c r="JGY79" s="2201"/>
      <c r="JGZ79" s="2203"/>
      <c r="JHC79" s="45"/>
      <c r="JHD79" s="45"/>
      <c r="JHE79" s="45"/>
      <c r="JHF79" s="45"/>
      <c r="JHI79" s="45"/>
      <c r="JHQ79" s="2201"/>
      <c r="JHR79" s="2203"/>
      <c r="JHU79" s="45"/>
      <c r="JHV79" s="45"/>
      <c r="JHW79" s="45"/>
      <c r="JHX79" s="45"/>
      <c r="JIA79" s="45"/>
      <c r="JII79" s="2201"/>
      <c r="JIJ79" s="2203"/>
      <c r="JIM79" s="45"/>
      <c r="JIN79" s="45"/>
      <c r="JIO79" s="45"/>
      <c r="JIP79" s="45"/>
      <c r="JIS79" s="45"/>
      <c r="JJA79" s="2201"/>
      <c r="JJB79" s="2203"/>
      <c r="JJE79" s="45"/>
      <c r="JJF79" s="45"/>
      <c r="JJG79" s="45"/>
      <c r="JJH79" s="45"/>
      <c r="JJK79" s="45"/>
      <c r="JJS79" s="2201"/>
      <c r="JJT79" s="2203"/>
      <c r="JJW79" s="45"/>
      <c r="JJX79" s="45"/>
      <c r="JJY79" s="45"/>
      <c r="JJZ79" s="45"/>
      <c r="JKC79" s="45"/>
      <c r="JKK79" s="2201"/>
      <c r="JKL79" s="2203"/>
      <c r="JKO79" s="45"/>
      <c r="JKP79" s="45"/>
      <c r="JKQ79" s="45"/>
      <c r="JKR79" s="45"/>
      <c r="JKU79" s="45"/>
      <c r="JLC79" s="2201"/>
      <c r="JLD79" s="2203"/>
      <c r="JLG79" s="45"/>
      <c r="JLH79" s="45"/>
      <c r="JLI79" s="45"/>
      <c r="JLJ79" s="45"/>
      <c r="JLM79" s="45"/>
      <c r="JLU79" s="2201"/>
      <c r="JLV79" s="2203"/>
      <c r="JLY79" s="45"/>
      <c r="JLZ79" s="45"/>
      <c r="JMA79" s="45"/>
      <c r="JMB79" s="45"/>
      <c r="JME79" s="45"/>
      <c r="JMM79" s="2201"/>
      <c r="JMN79" s="2203"/>
      <c r="JMQ79" s="45"/>
      <c r="JMR79" s="45"/>
      <c r="JMS79" s="45"/>
      <c r="JMT79" s="45"/>
      <c r="JMW79" s="45"/>
      <c r="JNE79" s="2201"/>
      <c r="JNF79" s="2203"/>
      <c r="JNI79" s="45"/>
      <c r="JNJ79" s="45"/>
      <c r="JNK79" s="45"/>
      <c r="JNL79" s="45"/>
      <c r="JNO79" s="45"/>
      <c r="JNW79" s="2201"/>
      <c r="JNX79" s="2203"/>
      <c r="JOA79" s="45"/>
      <c r="JOB79" s="45"/>
      <c r="JOC79" s="45"/>
      <c r="JOD79" s="45"/>
      <c r="JOG79" s="45"/>
      <c r="JOO79" s="2201"/>
      <c r="JOP79" s="2203"/>
      <c r="JOS79" s="45"/>
      <c r="JOT79" s="45"/>
      <c r="JOU79" s="45"/>
      <c r="JOV79" s="45"/>
      <c r="JOY79" s="45"/>
      <c r="JPG79" s="2201"/>
      <c r="JPH79" s="2203"/>
      <c r="JPK79" s="45"/>
      <c r="JPL79" s="45"/>
      <c r="JPM79" s="45"/>
      <c r="JPN79" s="45"/>
      <c r="JPQ79" s="45"/>
      <c r="JPY79" s="2201"/>
      <c r="JPZ79" s="2203"/>
      <c r="JQC79" s="45"/>
      <c r="JQD79" s="45"/>
      <c r="JQE79" s="45"/>
      <c r="JQF79" s="45"/>
      <c r="JQI79" s="45"/>
      <c r="JQQ79" s="2201"/>
      <c r="JQR79" s="2203"/>
      <c r="JQU79" s="45"/>
      <c r="JQV79" s="45"/>
      <c r="JQW79" s="45"/>
      <c r="JQX79" s="45"/>
      <c r="JRA79" s="45"/>
      <c r="JRI79" s="2201"/>
      <c r="JRJ79" s="2203"/>
      <c r="JRM79" s="45"/>
      <c r="JRN79" s="45"/>
      <c r="JRO79" s="45"/>
      <c r="JRP79" s="45"/>
      <c r="JRS79" s="45"/>
      <c r="JSA79" s="2201"/>
      <c r="JSB79" s="2203"/>
      <c r="JSE79" s="45"/>
      <c r="JSF79" s="45"/>
      <c r="JSG79" s="45"/>
      <c r="JSH79" s="45"/>
      <c r="JSK79" s="45"/>
      <c r="JSS79" s="2201"/>
      <c r="JST79" s="2203"/>
      <c r="JSW79" s="45"/>
      <c r="JSX79" s="45"/>
      <c r="JSY79" s="45"/>
      <c r="JSZ79" s="45"/>
      <c r="JTC79" s="45"/>
      <c r="JTK79" s="2201"/>
      <c r="JTL79" s="2203"/>
      <c r="JTO79" s="45"/>
      <c r="JTP79" s="45"/>
      <c r="JTQ79" s="45"/>
      <c r="JTR79" s="45"/>
      <c r="JTU79" s="45"/>
      <c r="JUC79" s="2201"/>
      <c r="JUD79" s="2203"/>
      <c r="JUG79" s="45"/>
      <c r="JUH79" s="45"/>
      <c r="JUI79" s="45"/>
      <c r="JUJ79" s="45"/>
      <c r="JUM79" s="45"/>
      <c r="JUU79" s="2201"/>
      <c r="JUV79" s="2203"/>
      <c r="JUY79" s="45"/>
      <c r="JUZ79" s="45"/>
      <c r="JVA79" s="45"/>
      <c r="JVB79" s="45"/>
      <c r="JVE79" s="45"/>
      <c r="JVM79" s="2201"/>
      <c r="JVN79" s="2203"/>
      <c r="JVQ79" s="45"/>
      <c r="JVR79" s="45"/>
      <c r="JVS79" s="45"/>
      <c r="JVT79" s="45"/>
      <c r="JVW79" s="45"/>
      <c r="JWE79" s="2201"/>
      <c r="JWF79" s="2203"/>
      <c r="JWI79" s="45"/>
      <c r="JWJ79" s="45"/>
      <c r="JWK79" s="45"/>
      <c r="JWL79" s="45"/>
      <c r="JWO79" s="45"/>
      <c r="JWW79" s="2201"/>
      <c r="JWX79" s="2203"/>
      <c r="JXA79" s="45"/>
      <c r="JXB79" s="45"/>
      <c r="JXC79" s="45"/>
      <c r="JXD79" s="45"/>
      <c r="JXG79" s="45"/>
      <c r="JXO79" s="2201"/>
      <c r="JXP79" s="2203"/>
      <c r="JXS79" s="45"/>
      <c r="JXT79" s="45"/>
      <c r="JXU79" s="45"/>
      <c r="JXV79" s="45"/>
      <c r="JXY79" s="45"/>
      <c r="JYG79" s="2201"/>
      <c r="JYH79" s="2203"/>
      <c r="JYK79" s="45"/>
      <c r="JYL79" s="45"/>
      <c r="JYM79" s="45"/>
      <c r="JYN79" s="45"/>
      <c r="JYQ79" s="45"/>
      <c r="JYY79" s="2201"/>
      <c r="JYZ79" s="2203"/>
      <c r="JZC79" s="45"/>
      <c r="JZD79" s="45"/>
      <c r="JZE79" s="45"/>
      <c r="JZF79" s="45"/>
      <c r="JZI79" s="45"/>
      <c r="JZQ79" s="2201"/>
      <c r="JZR79" s="2203"/>
      <c r="JZU79" s="45"/>
      <c r="JZV79" s="45"/>
      <c r="JZW79" s="45"/>
      <c r="JZX79" s="45"/>
      <c r="KAA79" s="45"/>
      <c r="KAI79" s="2201"/>
      <c r="KAJ79" s="2203"/>
      <c r="KAM79" s="45"/>
      <c r="KAN79" s="45"/>
      <c r="KAO79" s="45"/>
      <c r="KAP79" s="45"/>
      <c r="KAS79" s="45"/>
      <c r="KBA79" s="2201"/>
      <c r="KBB79" s="2203"/>
      <c r="KBE79" s="45"/>
      <c r="KBF79" s="45"/>
      <c r="KBG79" s="45"/>
      <c r="KBH79" s="45"/>
      <c r="KBK79" s="45"/>
      <c r="KBS79" s="2201"/>
      <c r="KBT79" s="2203"/>
      <c r="KBW79" s="45"/>
      <c r="KBX79" s="45"/>
      <c r="KBY79" s="45"/>
      <c r="KBZ79" s="45"/>
      <c r="KCC79" s="45"/>
      <c r="KCK79" s="2201"/>
      <c r="KCL79" s="2203"/>
      <c r="KCO79" s="45"/>
      <c r="KCP79" s="45"/>
      <c r="KCQ79" s="45"/>
      <c r="KCR79" s="45"/>
      <c r="KCU79" s="45"/>
      <c r="KDC79" s="2201"/>
      <c r="KDD79" s="2203"/>
      <c r="KDG79" s="45"/>
      <c r="KDH79" s="45"/>
      <c r="KDI79" s="45"/>
      <c r="KDJ79" s="45"/>
      <c r="KDM79" s="45"/>
      <c r="KDU79" s="2201"/>
      <c r="KDV79" s="2203"/>
      <c r="KDY79" s="45"/>
      <c r="KDZ79" s="45"/>
      <c r="KEA79" s="45"/>
      <c r="KEB79" s="45"/>
      <c r="KEE79" s="45"/>
      <c r="KEM79" s="2201"/>
      <c r="KEN79" s="2203"/>
      <c r="KEQ79" s="45"/>
      <c r="KER79" s="45"/>
      <c r="KES79" s="45"/>
      <c r="KET79" s="45"/>
      <c r="KEW79" s="45"/>
      <c r="KFE79" s="2201"/>
      <c r="KFF79" s="2203"/>
      <c r="KFI79" s="45"/>
      <c r="KFJ79" s="45"/>
      <c r="KFK79" s="45"/>
      <c r="KFL79" s="45"/>
      <c r="KFO79" s="45"/>
      <c r="KFW79" s="2201"/>
      <c r="KFX79" s="2203"/>
      <c r="KGA79" s="45"/>
      <c r="KGB79" s="45"/>
      <c r="KGC79" s="45"/>
      <c r="KGD79" s="45"/>
      <c r="KGG79" s="45"/>
      <c r="KGO79" s="2201"/>
      <c r="KGP79" s="2203"/>
      <c r="KGS79" s="45"/>
      <c r="KGT79" s="45"/>
      <c r="KGU79" s="45"/>
      <c r="KGV79" s="45"/>
      <c r="KGY79" s="45"/>
      <c r="KHG79" s="2201"/>
      <c r="KHH79" s="2203"/>
      <c r="KHK79" s="45"/>
      <c r="KHL79" s="45"/>
      <c r="KHM79" s="45"/>
      <c r="KHN79" s="45"/>
      <c r="KHQ79" s="45"/>
      <c r="KHY79" s="2201"/>
      <c r="KHZ79" s="2203"/>
      <c r="KIC79" s="45"/>
      <c r="KID79" s="45"/>
      <c r="KIE79" s="45"/>
      <c r="KIF79" s="45"/>
      <c r="KII79" s="45"/>
      <c r="KIQ79" s="2201"/>
      <c r="KIR79" s="2203"/>
      <c r="KIU79" s="45"/>
      <c r="KIV79" s="45"/>
      <c r="KIW79" s="45"/>
      <c r="KIX79" s="45"/>
      <c r="KJA79" s="45"/>
      <c r="KJI79" s="2201"/>
      <c r="KJJ79" s="2203"/>
      <c r="KJM79" s="45"/>
      <c r="KJN79" s="45"/>
      <c r="KJO79" s="45"/>
      <c r="KJP79" s="45"/>
      <c r="KJS79" s="45"/>
      <c r="KKA79" s="2201"/>
      <c r="KKB79" s="2203"/>
      <c r="KKE79" s="45"/>
      <c r="KKF79" s="45"/>
      <c r="KKG79" s="45"/>
      <c r="KKH79" s="45"/>
      <c r="KKK79" s="45"/>
      <c r="KKS79" s="2201"/>
      <c r="KKT79" s="2203"/>
      <c r="KKW79" s="45"/>
      <c r="KKX79" s="45"/>
      <c r="KKY79" s="45"/>
      <c r="KKZ79" s="45"/>
      <c r="KLC79" s="45"/>
      <c r="KLK79" s="2201"/>
      <c r="KLL79" s="2203"/>
      <c r="KLO79" s="45"/>
      <c r="KLP79" s="45"/>
      <c r="KLQ79" s="45"/>
      <c r="KLR79" s="45"/>
      <c r="KLU79" s="45"/>
      <c r="KMC79" s="2201"/>
      <c r="KMD79" s="2203"/>
      <c r="KMG79" s="45"/>
      <c r="KMH79" s="45"/>
      <c r="KMI79" s="45"/>
      <c r="KMJ79" s="45"/>
      <c r="KMM79" s="45"/>
      <c r="KMU79" s="2201"/>
      <c r="KMV79" s="2203"/>
      <c r="KMY79" s="45"/>
      <c r="KMZ79" s="45"/>
      <c r="KNA79" s="45"/>
      <c r="KNB79" s="45"/>
      <c r="KNE79" s="45"/>
      <c r="KNM79" s="2201"/>
      <c r="KNN79" s="2203"/>
      <c r="KNQ79" s="45"/>
      <c r="KNR79" s="45"/>
      <c r="KNS79" s="45"/>
      <c r="KNT79" s="45"/>
      <c r="KNW79" s="45"/>
      <c r="KOE79" s="2201"/>
      <c r="KOF79" s="2203"/>
      <c r="KOI79" s="45"/>
      <c r="KOJ79" s="45"/>
      <c r="KOK79" s="45"/>
      <c r="KOL79" s="45"/>
      <c r="KOO79" s="45"/>
      <c r="KOW79" s="2201"/>
      <c r="KOX79" s="2203"/>
      <c r="KPA79" s="45"/>
      <c r="KPB79" s="45"/>
      <c r="KPC79" s="45"/>
      <c r="KPD79" s="45"/>
      <c r="KPG79" s="45"/>
      <c r="KPO79" s="2201"/>
      <c r="KPP79" s="2203"/>
      <c r="KPS79" s="45"/>
      <c r="KPT79" s="45"/>
      <c r="KPU79" s="45"/>
      <c r="KPV79" s="45"/>
      <c r="KPY79" s="45"/>
      <c r="KQG79" s="2201"/>
      <c r="KQH79" s="2203"/>
      <c r="KQK79" s="45"/>
      <c r="KQL79" s="45"/>
      <c r="KQM79" s="45"/>
      <c r="KQN79" s="45"/>
      <c r="KQQ79" s="45"/>
      <c r="KQY79" s="2201"/>
      <c r="KQZ79" s="2203"/>
      <c r="KRC79" s="45"/>
      <c r="KRD79" s="45"/>
      <c r="KRE79" s="45"/>
      <c r="KRF79" s="45"/>
      <c r="KRI79" s="45"/>
      <c r="KRQ79" s="2201"/>
      <c r="KRR79" s="2203"/>
      <c r="KRU79" s="45"/>
      <c r="KRV79" s="45"/>
      <c r="KRW79" s="45"/>
      <c r="KRX79" s="45"/>
      <c r="KSA79" s="45"/>
      <c r="KSI79" s="2201"/>
      <c r="KSJ79" s="2203"/>
      <c r="KSM79" s="45"/>
      <c r="KSN79" s="45"/>
      <c r="KSO79" s="45"/>
      <c r="KSP79" s="45"/>
      <c r="KSS79" s="45"/>
      <c r="KTA79" s="2201"/>
      <c r="KTB79" s="2203"/>
      <c r="KTE79" s="45"/>
      <c r="KTF79" s="45"/>
      <c r="KTG79" s="45"/>
      <c r="KTH79" s="45"/>
      <c r="KTK79" s="45"/>
      <c r="KTS79" s="2201"/>
      <c r="KTT79" s="2203"/>
      <c r="KTW79" s="45"/>
      <c r="KTX79" s="45"/>
      <c r="KTY79" s="45"/>
      <c r="KTZ79" s="45"/>
      <c r="KUC79" s="45"/>
      <c r="KUK79" s="2201"/>
      <c r="KUL79" s="2203"/>
      <c r="KUO79" s="45"/>
      <c r="KUP79" s="45"/>
      <c r="KUQ79" s="45"/>
      <c r="KUR79" s="45"/>
      <c r="KUU79" s="45"/>
      <c r="KVC79" s="2201"/>
      <c r="KVD79" s="2203"/>
      <c r="KVG79" s="45"/>
      <c r="KVH79" s="45"/>
      <c r="KVI79" s="45"/>
      <c r="KVJ79" s="45"/>
      <c r="KVM79" s="45"/>
      <c r="KVU79" s="2201"/>
      <c r="KVV79" s="2203"/>
      <c r="KVY79" s="45"/>
      <c r="KVZ79" s="45"/>
      <c r="KWA79" s="45"/>
      <c r="KWB79" s="45"/>
      <c r="KWE79" s="45"/>
      <c r="KWM79" s="2201"/>
      <c r="KWN79" s="2203"/>
      <c r="KWQ79" s="45"/>
      <c r="KWR79" s="45"/>
      <c r="KWS79" s="45"/>
      <c r="KWT79" s="45"/>
      <c r="KWW79" s="45"/>
      <c r="KXE79" s="2201"/>
      <c r="KXF79" s="2203"/>
      <c r="KXI79" s="45"/>
      <c r="KXJ79" s="45"/>
      <c r="KXK79" s="45"/>
      <c r="KXL79" s="45"/>
      <c r="KXO79" s="45"/>
      <c r="KXW79" s="2201"/>
      <c r="KXX79" s="2203"/>
      <c r="KYA79" s="45"/>
      <c r="KYB79" s="45"/>
      <c r="KYC79" s="45"/>
      <c r="KYD79" s="45"/>
      <c r="KYG79" s="45"/>
      <c r="KYO79" s="2201"/>
      <c r="KYP79" s="2203"/>
      <c r="KYS79" s="45"/>
      <c r="KYT79" s="45"/>
      <c r="KYU79" s="45"/>
      <c r="KYV79" s="45"/>
      <c r="KYY79" s="45"/>
      <c r="KZG79" s="2201"/>
      <c r="KZH79" s="2203"/>
      <c r="KZK79" s="45"/>
      <c r="KZL79" s="45"/>
      <c r="KZM79" s="45"/>
      <c r="KZN79" s="45"/>
      <c r="KZQ79" s="45"/>
      <c r="KZY79" s="2201"/>
      <c r="KZZ79" s="2203"/>
      <c r="LAC79" s="45"/>
      <c r="LAD79" s="45"/>
      <c r="LAE79" s="45"/>
      <c r="LAF79" s="45"/>
      <c r="LAI79" s="45"/>
      <c r="LAQ79" s="2201"/>
      <c r="LAR79" s="2203"/>
      <c r="LAU79" s="45"/>
      <c r="LAV79" s="45"/>
      <c r="LAW79" s="45"/>
      <c r="LAX79" s="45"/>
      <c r="LBA79" s="45"/>
      <c r="LBI79" s="2201"/>
      <c r="LBJ79" s="2203"/>
      <c r="LBM79" s="45"/>
      <c r="LBN79" s="45"/>
      <c r="LBO79" s="45"/>
      <c r="LBP79" s="45"/>
      <c r="LBS79" s="45"/>
      <c r="LCA79" s="2201"/>
      <c r="LCB79" s="2203"/>
      <c r="LCE79" s="45"/>
      <c r="LCF79" s="45"/>
      <c r="LCG79" s="45"/>
      <c r="LCH79" s="45"/>
      <c r="LCK79" s="45"/>
      <c r="LCS79" s="2201"/>
      <c r="LCT79" s="2203"/>
      <c r="LCW79" s="45"/>
      <c r="LCX79" s="45"/>
      <c r="LCY79" s="45"/>
      <c r="LCZ79" s="45"/>
      <c r="LDC79" s="45"/>
      <c r="LDK79" s="2201"/>
      <c r="LDL79" s="2203"/>
      <c r="LDO79" s="45"/>
      <c r="LDP79" s="45"/>
      <c r="LDQ79" s="45"/>
      <c r="LDR79" s="45"/>
      <c r="LDU79" s="45"/>
      <c r="LEC79" s="2201"/>
      <c r="LED79" s="2203"/>
      <c r="LEG79" s="45"/>
      <c r="LEH79" s="45"/>
      <c r="LEI79" s="45"/>
      <c r="LEJ79" s="45"/>
      <c r="LEM79" s="45"/>
      <c r="LEU79" s="2201"/>
      <c r="LEV79" s="2203"/>
      <c r="LEY79" s="45"/>
      <c r="LEZ79" s="45"/>
      <c r="LFA79" s="45"/>
      <c r="LFB79" s="45"/>
      <c r="LFE79" s="45"/>
      <c r="LFM79" s="2201"/>
      <c r="LFN79" s="2203"/>
      <c r="LFQ79" s="45"/>
      <c r="LFR79" s="45"/>
      <c r="LFS79" s="45"/>
      <c r="LFT79" s="45"/>
      <c r="LFW79" s="45"/>
      <c r="LGE79" s="2201"/>
      <c r="LGF79" s="2203"/>
      <c r="LGI79" s="45"/>
      <c r="LGJ79" s="45"/>
      <c r="LGK79" s="45"/>
      <c r="LGL79" s="45"/>
      <c r="LGO79" s="45"/>
      <c r="LGW79" s="2201"/>
      <c r="LGX79" s="2203"/>
      <c r="LHA79" s="45"/>
      <c r="LHB79" s="45"/>
      <c r="LHC79" s="45"/>
      <c r="LHD79" s="45"/>
      <c r="LHG79" s="45"/>
      <c r="LHO79" s="2201"/>
      <c r="LHP79" s="2203"/>
      <c r="LHS79" s="45"/>
      <c r="LHT79" s="45"/>
      <c r="LHU79" s="45"/>
      <c r="LHV79" s="45"/>
      <c r="LHY79" s="45"/>
      <c r="LIG79" s="2201"/>
      <c r="LIH79" s="2203"/>
      <c r="LIK79" s="45"/>
      <c r="LIL79" s="45"/>
      <c r="LIM79" s="45"/>
      <c r="LIN79" s="45"/>
      <c r="LIQ79" s="45"/>
      <c r="LIY79" s="2201"/>
      <c r="LIZ79" s="2203"/>
      <c r="LJC79" s="45"/>
      <c r="LJD79" s="45"/>
      <c r="LJE79" s="45"/>
      <c r="LJF79" s="45"/>
      <c r="LJI79" s="45"/>
      <c r="LJQ79" s="2201"/>
      <c r="LJR79" s="2203"/>
      <c r="LJU79" s="45"/>
      <c r="LJV79" s="45"/>
      <c r="LJW79" s="45"/>
      <c r="LJX79" s="45"/>
      <c r="LKA79" s="45"/>
      <c r="LKI79" s="2201"/>
      <c r="LKJ79" s="2203"/>
      <c r="LKM79" s="45"/>
      <c r="LKN79" s="45"/>
      <c r="LKO79" s="45"/>
      <c r="LKP79" s="45"/>
      <c r="LKS79" s="45"/>
      <c r="LLA79" s="2201"/>
      <c r="LLB79" s="2203"/>
      <c r="LLE79" s="45"/>
      <c r="LLF79" s="45"/>
      <c r="LLG79" s="45"/>
      <c r="LLH79" s="45"/>
      <c r="LLK79" s="45"/>
      <c r="LLS79" s="2201"/>
      <c r="LLT79" s="2203"/>
      <c r="LLW79" s="45"/>
      <c r="LLX79" s="45"/>
      <c r="LLY79" s="45"/>
      <c r="LLZ79" s="45"/>
      <c r="LMC79" s="45"/>
      <c r="LMK79" s="2201"/>
      <c r="LML79" s="2203"/>
      <c r="LMO79" s="45"/>
      <c r="LMP79" s="45"/>
      <c r="LMQ79" s="45"/>
      <c r="LMR79" s="45"/>
      <c r="LMU79" s="45"/>
      <c r="LNC79" s="2201"/>
      <c r="LND79" s="2203"/>
      <c r="LNG79" s="45"/>
      <c r="LNH79" s="45"/>
      <c r="LNI79" s="45"/>
      <c r="LNJ79" s="45"/>
      <c r="LNM79" s="45"/>
      <c r="LNU79" s="2201"/>
      <c r="LNV79" s="2203"/>
      <c r="LNY79" s="45"/>
      <c r="LNZ79" s="45"/>
      <c r="LOA79" s="45"/>
      <c r="LOB79" s="45"/>
      <c r="LOE79" s="45"/>
      <c r="LOM79" s="2201"/>
      <c r="LON79" s="2203"/>
      <c r="LOQ79" s="45"/>
      <c r="LOR79" s="45"/>
      <c r="LOS79" s="45"/>
      <c r="LOT79" s="45"/>
      <c r="LOW79" s="45"/>
      <c r="LPE79" s="2201"/>
      <c r="LPF79" s="2203"/>
      <c r="LPI79" s="45"/>
      <c r="LPJ79" s="45"/>
      <c r="LPK79" s="45"/>
      <c r="LPL79" s="45"/>
      <c r="LPO79" s="45"/>
      <c r="LPW79" s="2201"/>
      <c r="LPX79" s="2203"/>
      <c r="LQA79" s="45"/>
      <c r="LQB79" s="45"/>
      <c r="LQC79" s="45"/>
      <c r="LQD79" s="45"/>
      <c r="LQG79" s="45"/>
      <c r="LQO79" s="2201"/>
      <c r="LQP79" s="2203"/>
      <c r="LQS79" s="45"/>
      <c r="LQT79" s="45"/>
      <c r="LQU79" s="45"/>
      <c r="LQV79" s="45"/>
      <c r="LQY79" s="45"/>
      <c r="LRG79" s="2201"/>
      <c r="LRH79" s="2203"/>
      <c r="LRK79" s="45"/>
      <c r="LRL79" s="45"/>
      <c r="LRM79" s="45"/>
      <c r="LRN79" s="45"/>
      <c r="LRQ79" s="45"/>
      <c r="LRY79" s="2201"/>
      <c r="LRZ79" s="2203"/>
      <c r="LSC79" s="45"/>
      <c r="LSD79" s="45"/>
      <c r="LSE79" s="45"/>
      <c r="LSF79" s="45"/>
      <c r="LSI79" s="45"/>
      <c r="LSQ79" s="2201"/>
      <c r="LSR79" s="2203"/>
      <c r="LSU79" s="45"/>
      <c r="LSV79" s="45"/>
      <c r="LSW79" s="45"/>
      <c r="LSX79" s="45"/>
      <c r="LTA79" s="45"/>
      <c r="LTI79" s="2201"/>
      <c r="LTJ79" s="2203"/>
      <c r="LTM79" s="45"/>
      <c r="LTN79" s="45"/>
      <c r="LTO79" s="45"/>
      <c r="LTP79" s="45"/>
      <c r="LTS79" s="45"/>
      <c r="LUA79" s="2201"/>
      <c r="LUB79" s="2203"/>
      <c r="LUE79" s="45"/>
      <c r="LUF79" s="45"/>
      <c r="LUG79" s="45"/>
      <c r="LUH79" s="45"/>
      <c r="LUK79" s="45"/>
      <c r="LUS79" s="2201"/>
      <c r="LUT79" s="2203"/>
      <c r="LUW79" s="45"/>
      <c r="LUX79" s="45"/>
      <c r="LUY79" s="45"/>
      <c r="LUZ79" s="45"/>
      <c r="LVC79" s="45"/>
      <c r="LVK79" s="2201"/>
      <c r="LVL79" s="2203"/>
      <c r="LVO79" s="45"/>
      <c r="LVP79" s="45"/>
      <c r="LVQ79" s="45"/>
      <c r="LVR79" s="45"/>
      <c r="LVU79" s="45"/>
      <c r="LWC79" s="2201"/>
      <c r="LWD79" s="2203"/>
      <c r="LWG79" s="45"/>
      <c r="LWH79" s="45"/>
      <c r="LWI79" s="45"/>
      <c r="LWJ79" s="45"/>
      <c r="LWM79" s="45"/>
      <c r="LWU79" s="2201"/>
      <c r="LWV79" s="2203"/>
      <c r="LWY79" s="45"/>
      <c r="LWZ79" s="45"/>
      <c r="LXA79" s="45"/>
      <c r="LXB79" s="45"/>
      <c r="LXE79" s="45"/>
      <c r="LXM79" s="2201"/>
      <c r="LXN79" s="2203"/>
      <c r="LXQ79" s="45"/>
      <c r="LXR79" s="45"/>
      <c r="LXS79" s="45"/>
      <c r="LXT79" s="45"/>
      <c r="LXW79" s="45"/>
      <c r="LYE79" s="2201"/>
      <c r="LYF79" s="2203"/>
      <c r="LYI79" s="45"/>
      <c r="LYJ79" s="45"/>
      <c r="LYK79" s="45"/>
      <c r="LYL79" s="45"/>
      <c r="LYO79" s="45"/>
      <c r="LYW79" s="2201"/>
      <c r="LYX79" s="2203"/>
      <c r="LZA79" s="45"/>
      <c r="LZB79" s="45"/>
      <c r="LZC79" s="45"/>
      <c r="LZD79" s="45"/>
      <c r="LZG79" s="45"/>
      <c r="LZO79" s="2201"/>
      <c r="LZP79" s="2203"/>
      <c r="LZS79" s="45"/>
      <c r="LZT79" s="45"/>
      <c r="LZU79" s="45"/>
      <c r="LZV79" s="45"/>
      <c r="LZY79" s="45"/>
      <c r="MAG79" s="2201"/>
      <c r="MAH79" s="2203"/>
      <c r="MAK79" s="45"/>
      <c r="MAL79" s="45"/>
      <c r="MAM79" s="45"/>
      <c r="MAN79" s="45"/>
      <c r="MAQ79" s="45"/>
      <c r="MAY79" s="2201"/>
      <c r="MAZ79" s="2203"/>
      <c r="MBC79" s="45"/>
      <c r="MBD79" s="45"/>
      <c r="MBE79" s="45"/>
      <c r="MBF79" s="45"/>
      <c r="MBI79" s="45"/>
      <c r="MBQ79" s="2201"/>
      <c r="MBR79" s="2203"/>
      <c r="MBU79" s="45"/>
      <c r="MBV79" s="45"/>
      <c r="MBW79" s="45"/>
      <c r="MBX79" s="45"/>
      <c r="MCA79" s="45"/>
      <c r="MCI79" s="2201"/>
      <c r="MCJ79" s="2203"/>
      <c r="MCM79" s="45"/>
      <c r="MCN79" s="45"/>
      <c r="MCO79" s="45"/>
      <c r="MCP79" s="45"/>
      <c r="MCS79" s="45"/>
      <c r="MDA79" s="2201"/>
      <c r="MDB79" s="2203"/>
      <c r="MDE79" s="45"/>
      <c r="MDF79" s="45"/>
      <c r="MDG79" s="45"/>
      <c r="MDH79" s="45"/>
      <c r="MDK79" s="45"/>
      <c r="MDS79" s="2201"/>
      <c r="MDT79" s="2203"/>
      <c r="MDW79" s="45"/>
      <c r="MDX79" s="45"/>
      <c r="MDY79" s="45"/>
      <c r="MDZ79" s="45"/>
      <c r="MEC79" s="45"/>
      <c r="MEK79" s="2201"/>
      <c r="MEL79" s="2203"/>
      <c r="MEO79" s="45"/>
      <c r="MEP79" s="45"/>
      <c r="MEQ79" s="45"/>
      <c r="MER79" s="45"/>
      <c r="MEU79" s="45"/>
      <c r="MFC79" s="2201"/>
      <c r="MFD79" s="2203"/>
      <c r="MFG79" s="45"/>
      <c r="MFH79" s="45"/>
      <c r="MFI79" s="45"/>
      <c r="MFJ79" s="45"/>
      <c r="MFM79" s="45"/>
      <c r="MFU79" s="2201"/>
      <c r="MFV79" s="2203"/>
      <c r="MFY79" s="45"/>
      <c r="MFZ79" s="45"/>
      <c r="MGA79" s="45"/>
      <c r="MGB79" s="45"/>
      <c r="MGE79" s="45"/>
      <c r="MGM79" s="2201"/>
      <c r="MGN79" s="2203"/>
      <c r="MGQ79" s="45"/>
      <c r="MGR79" s="45"/>
      <c r="MGS79" s="45"/>
      <c r="MGT79" s="45"/>
      <c r="MGW79" s="45"/>
      <c r="MHE79" s="2201"/>
      <c r="MHF79" s="2203"/>
      <c r="MHI79" s="45"/>
      <c r="MHJ79" s="45"/>
      <c r="MHK79" s="45"/>
      <c r="MHL79" s="45"/>
      <c r="MHO79" s="45"/>
      <c r="MHW79" s="2201"/>
      <c r="MHX79" s="2203"/>
      <c r="MIA79" s="45"/>
      <c r="MIB79" s="45"/>
      <c r="MIC79" s="45"/>
      <c r="MID79" s="45"/>
      <c r="MIG79" s="45"/>
      <c r="MIO79" s="2201"/>
      <c r="MIP79" s="2203"/>
      <c r="MIS79" s="45"/>
      <c r="MIT79" s="45"/>
      <c r="MIU79" s="45"/>
      <c r="MIV79" s="45"/>
      <c r="MIY79" s="45"/>
      <c r="MJG79" s="2201"/>
      <c r="MJH79" s="2203"/>
      <c r="MJK79" s="45"/>
      <c r="MJL79" s="45"/>
      <c r="MJM79" s="45"/>
      <c r="MJN79" s="45"/>
      <c r="MJQ79" s="45"/>
      <c r="MJY79" s="2201"/>
      <c r="MJZ79" s="2203"/>
      <c r="MKC79" s="45"/>
      <c r="MKD79" s="45"/>
      <c r="MKE79" s="45"/>
      <c r="MKF79" s="45"/>
      <c r="MKI79" s="45"/>
      <c r="MKQ79" s="2201"/>
      <c r="MKR79" s="2203"/>
      <c r="MKU79" s="45"/>
      <c r="MKV79" s="45"/>
      <c r="MKW79" s="45"/>
      <c r="MKX79" s="45"/>
      <c r="MLA79" s="45"/>
      <c r="MLI79" s="2201"/>
      <c r="MLJ79" s="2203"/>
      <c r="MLM79" s="45"/>
      <c r="MLN79" s="45"/>
      <c r="MLO79" s="45"/>
      <c r="MLP79" s="45"/>
      <c r="MLS79" s="45"/>
      <c r="MMA79" s="2201"/>
      <c r="MMB79" s="2203"/>
      <c r="MME79" s="45"/>
      <c r="MMF79" s="45"/>
      <c r="MMG79" s="45"/>
      <c r="MMH79" s="45"/>
      <c r="MMK79" s="45"/>
      <c r="MMS79" s="2201"/>
      <c r="MMT79" s="2203"/>
      <c r="MMW79" s="45"/>
      <c r="MMX79" s="45"/>
      <c r="MMY79" s="45"/>
      <c r="MMZ79" s="45"/>
      <c r="MNC79" s="45"/>
      <c r="MNK79" s="2201"/>
      <c r="MNL79" s="2203"/>
      <c r="MNO79" s="45"/>
      <c r="MNP79" s="45"/>
      <c r="MNQ79" s="45"/>
      <c r="MNR79" s="45"/>
      <c r="MNU79" s="45"/>
      <c r="MOC79" s="2201"/>
      <c r="MOD79" s="2203"/>
      <c r="MOG79" s="45"/>
      <c r="MOH79" s="45"/>
      <c r="MOI79" s="45"/>
      <c r="MOJ79" s="45"/>
      <c r="MOM79" s="45"/>
      <c r="MOU79" s="2201"/>
      <c r="MOV79" s="2203"/>
      <c r="MOY79" s="45"/>
      <c r="MOZ79" s="45"/>
      <c r="MPA79" s="45"/>
      <c r="MPB79" s="45"/>
      <c r="MPE79" s="45"/>
      <c r="MPM79" s="2201"/>
      <c r="MPN79" s="2203"/>
      <c r="MPQ79" s="45"/>
      <c r="MPR79" s="45"/>
      <c r="MPS79" s="45"/>
      <c r="MPT79" s="45"/>
      <c r="MPW79" s="45"/>
      <c r="MQE79" s="2201"/>
      <c r="MQF79" s="2203"/>
      <c r="MQI79" s="45"/>
      <c r="MQJ79" s="45"/>
      <c r="MQK79" s="45"/>
      <c r="MQL79" s="45"/>
      <c r="MQO79" s="45"/>
      <c r="MQW79" s="2201"/>
      <c r="MQX79" s="2203"/>
      <c r="MRA79" s="45"/>
      <c r="MRB79" s="45"/>
      <c r="MRC79" s="45"/>
      <c r="MRD79" s="45"/>
      <c r="MRG79" s="45"/>
      <c r="MRO79" s="2201"/>
      <c r="MRP79" s="2203"/>
      <c r="MRS79" s="45"/>
      <c r="MRT79" s="45"/>
      <c r="MRU79" s="45"/>
      <c r="MRV79" s="45"/>
      <c r="MRY79" s="45"/>
      <c r="MSG79" s="2201"/>
      <c r="MSH79" s="2203"/>
      <c r="MSK79" s="45"/>
      <c r="MSL79" s="45"/>
      <c r="MSM79" s="45"/>
      <c r="MSN79" s="45"/>
      <c r="MSQ79" s="45"/>
      <c r="MSY79" s="2201"/>
      <c r="MSZ79" s="2203"/>
      <c r="MTC79" s="45"/>
      <c r="MTD79" s="45"/>
      <c r="MTE79" s="45"/>
      <c r="MTF79" s="45"/>
      <c r="MTI79" s="45"/>
      <c r="MTQ79" s="2201"/>
      <c r="MTR79" s="2203"/>
      <c r="MTU79" s="45"/>
      <c r="MTV79" s="45"/>
      <c r="MTW79" s="45"/>
      <c r="MTX79" s="45"/>
      <c r="MUA79" s="45"/>
      <c r="MUI79" s="2201"/>
      <c r="MUJ79" s="2203"/>
      <c r="MUM79" s="45"/>
      <c r="MUN79" s="45"/>
      <c r="MUO79" s="45"/>
      <c r="MUP79" s="45"/>
      <c r="MUS79" s="45"/>
      <c r="MVA79" s="2201"/>
      <c r="MVB79" s="2203"/>
      <c r="MVE79" s="45"/>
      <c r="MVF79" s="45"/>
      <c r="MVG79" s="45"/>
      <c r="MVH79" s="45"/>
      <c r="MVK79" s="45"/>
      <c r="MVS79" s="2201"/>
      <c r="MVT79" s="2203"/>
      <c r="MVW79" s="45"/>
      <c r="MVX79" s="45"/>
      <c r="MVY79" s="45"/>
      <c r="MVZ79" s="45"/>
      <c r="MWC79" s="45"/>
      <c r="MWK79" s="2201"/>
      <c r="MWL79" s="2203"/>
      <c r="MWO79" s="45"/>
      <c r="MWP79" s="45"/>
      <c r="MWQ79" s="45"/>
      <c r="MWR79" s="45"/>
      <c r="MWU79" s="45"/>
      <c r="MXC79" s="2201"/>
      <c r="MXD79" s="2203"/>
      <c r="MXG79" s="45"/>
      <c r="MXH79" s="45"/>
      <c r="MXI79" s="45"/>
      <c r="MXJ79" s="45"/>
      <c r="MXM79" s="45"/>
      <c r="MXU79" s="2201"/>
      <c r="MXV79" s="2203"/>
      <c r="MXY79" s="45"/>
      <c r="MXZ79" s="45"/>
      <c r="MYA79" s="45"/>
      <c r="MYB79" s="45"/>
      <c r="MYE79" s="45"/>
      <c r="MYM79" s="2201"/>
      <c r="MYN79" s="2203"/>
      <c r="MYQ79" s="45"/>
      <c r="MYR79" s="45"/>
      <c r="MYS79" s="45"/>
      <c r="MYT79" s="45"/>
      <c r="MYW79" s="45"/>
      <c r="MZE79" s="2201"/>
      <c r="MZF79" s="2203"/>
      <c r="MZI79" s="45"/>
      <c r="MZJ79" s="45"/>
      <c r="MZK79" s="45"/>
      <c r="MZL79" s="45"/>
      <c r="MZO79" s="45"/>
      <c r="MZW79" s="2201"/>
      <c r="MZX79" s="2203"/>
      <c r="NAA79" s="45"/>
      <c r="NAB79" s="45"/>
      <c r="NAC79" s="45"/>
      <c r="NAD79" s="45"/>
      <c r="NAG79" s="45"/>
      <c r="NAO79" s="2201"/>
      <c r="NAP79" s="2203"/>
      <c r="NAS79" s="45"/>
      <c r="NAT79" s="45"/>
      <c r="NAU79" s="45"/>
      <c r="NAV79" s="45"/>
      <c r="NAY79" s="45"/>
      <c r="NBG79" s="2201"/>
      <c r="NBH79" s="2203"/>
      <c r="NBK79" s="45"/>
      <c r="NBL79" s="45"/>
      <c r="NBM79" s="45"/>
      <c r="NBN79" s="45"/>
      <c r="NBQ79" s="45"/>
      <c r="NBY79" s="2201"/>
      <c r="NBZ79" s="2203"/>
      <c r="NCC79" s="45"/>
      <c r="NCD79" s="45"/>
      <c r="NCE79" s="45"/>
      <c r="NCF79" s="45"/>
      <c r="NCI79" s="45"/>
      <c r="NCQ79" s="2201"/>
      <c r="NCR79" s="2203"/>
      <c r="NCU79" s="45"/>
      <c r="NCV79" s="45"/>
      <c r="NCW79" s="45"/>
      <c r="NCX79" s="45"/>
      <c r="NDA79" s="45"/>
      <c r="NDI79" s="2201"/>
      <c r="NDJ79" s="2203"/>
      <c r="NDM79" s="45"/>
      <c r="NDN79" s="45"/>
      <c r="NDO79" s="45"/>
      <c r="NDP79" s="45"/>
      <c r="NDS79" s="45"/>
      <c r="NEA79" s="2201"/>
      <c r="NEB79" s="2203"/>
      <c r="NEE79" s="45"/>
      <c r="NEF79" s="45"/>
      <c r="NEG79" s="45"/>
      <c r="NEH79" s="45"/>
      <c r="NEK79" s="45"/>
      <c r="NES79" s="2201"/>
      <c r="NET79" s="2203"/>
      <c r="NEW79" s="45"/>
      <c r="NEX79" s="45"/>
      <c r="NEY79" s="45"/>
      <c r="NEZ79" s="45"/>
      <c r="NFC79" s="45"/>
      <c r="NFK79" s="2201"/>
      <c r="NFL79" s="2203"/>
      <c r="NFO79" s="45"/>
      <c r="NFP79" s="45"/>
      <c r="NFQ79" s="45"/>
      <c r="NFR79" s="45"/>
      <c r="NFU79" s="45"/>
      <c r="NGC79" s="2201"/>
      <c r="NGD79" s="2203"/>
      <c r="NGG79" s="45"/>
      <c r="NGH79" s="45"/>
      <c r="NGI79" s="45"/>
      <c r="NGJ79" s="45"/>
      <c r="NGM79" s="45"/>
      <c r="NGU79" s="2201"/>
      <c r="NGV79" s="2203"/>
      <c r="NGY79" s="45"/>
      <c r="NGZ79" s="45"/>
      <c r="NHA79" s="45"/>
      <c r="NHB79" s="45"/>
      <c r="NHE79" s="45"/>
      <c r="NHM79" s="2201"/>
      <c r="NHN79" s="2203"/>
      <c r="NHQ79" s="45"/>
      <c r="NHR79" s="45"/>
      <c r="NHS79" s="45"/>
      <c r="NHT79" s="45"/>
      <c r="NHW79" s="45"/>
      <c r="NIE79" s="2201"/>
      <c r="NIF79" s="2203"/>
      <c r="NII79" s="45"/>
      <c r="NIJ79" s="45"/>
      <c r="NIK79" s="45"/>
      <c r="NIL79" s="45"/>
      <c r="NIO79" s="45"/>
      <c r="NIW79" s="2201"/>
      <c r="NIX79" s="2203"/>
      <c r="NJA79" s="45"/>
      <c r="NJB79" s="45"/>
      <c r="NJC79" s="45"/>
      <c r="NJD79" s="45"/>
      <c r="NJG79" s="45"/>
      <c r="NJO79" s="2201"/>
      <c r="NJP79" s="2203"/>
      <c r="NJS79" s="45"/>
      <c r="NJT79" s="45"/>
      <c r="NJU79" s="45"/>
      <c r="NJV79" s="45"/>
      <c r="NJY79" s="45"/>
      <c r="NKG79" s="2201"/>
      <c r="NKH79" s="2203"/>
      <c r="NKK79" s="45"/>
      <c r="NKL79" s="45"/>
      <c r="NKM79" s="45"/>
      <c r="NKN79" s="45"/>
      <c r="NKQ79" s="45"/>
      <c r="NKY79" s="2201"/>
      <c r="NKZ79" s="2203"/>
      <c r="NLC79" s="45"/>
      <c r="NLD79" s="45"/>
      <c r="NLE79" s="45"/>
      <c r="NLF79" s="45"/>
      <c r="NLI79" s="45"/>
      <c r="NLQ79" s="2201"/>
      <c r="NLR79" s="2203"/>
      <c r="NLU79" s="45"/>
      <c r="NLV79" s="45"/>
      <c r="NLW79" s="45"/>
      <c r="NLX79" s="45"/>
      <c r="NMA79" s="45"/>
      <c r="NMI79" s="2201"/>
      <c r="NMJ79" s="2203"/>
      <c r="NMM79" s="45"/>
      <c r="NMN79" s="45"/>
      <c r="NMO79" s="45"/>
      <c r="NMP79" s="45"/>
      <c r="NMS79" s="45"/>
      <c r="NNA79" s="2201"/>
      <c r="NNB79" s="2203"/>
      <c r="NNE79" s="45"/>
      <c r="NNF79" s="45"/>
      <c r="NNG79" s="45"/>
      <c r="NNH79" s="45"/>
      <c r="NNK79" s="45"/>
      <c r="NNS79" s="2201"/>
      <c r="NNT79" s="2203"/>
      <c r="NNW79" s="45"/>
      <c r="NNX79" s="45"/>
      <c r="NNY79" s="45"/>
      <c r="NNZ79" s="45"/>
      <c r="NOC79" s="45"/>
      <c r="NOK79" s="2201"/>
      <c r="NOL79" s="2203"/>
      <c r="NOO79" s="45"/>
      <c r="NOP79" s="45"/>
      <c r="NOQ79" s="45"/>
      <c r="NOR79" s="45"/>
      <c r="NOU79" s="45"/>
      <c r="NPC79" s="2201"/>
      <c r="NPD79" s="2203"/>
      <c r="NPG79" s="45"/>
      <c r="NPH79" s="45"/>
      <c r="NPI79" s="45"/>
      <c r="NPJ79" s="45"/>
      <c r="NPM79" s="45"/>
      <c r="NPU79" s="2201"/>
      <c r="NPV79" s="2203"/>
      <c r="NPY79" s="45"/>
      <c r="NPZ79" s="45"/>
      <c r="NQA79" s="45"/>
      <c r="NQB79" s="45"/>
      <c r="NQE79" s="45"/>
      <c r="NQM79" s="2201"/>
      <c r="NQN79" s="2203"/>
      <c r="NQQ79" s="45"/>
      <c r="NQR79" s="45"/>
      <c r="NQS79" s="45"/>
      <c r="NQT79" s="45"/>
      <c r="NQW79" s="45"/>
      <c r="NRE79" s="2201"/>
      <c r="NRF79" s="2203"/>
      <c r="NRI79" s="45"/>
      <c r="NRJ79" s="45"/>
      <c r="NRK79" s="45"/>
      <c r="NRL79" s="45"/>
      <c r="NRO79" s="45"/>
      <c r="NRW79" s="2201"/>
      <c r="NRX79" s="2203"/>
      <c r="NSA79" s="45"/>
      <c r="NSB79" s="45"/>
      <c r="NSC79" s="45"/>
      <c r="NSD79" s="45"/>
      <c r="NSG79" s="45"/>
      <c r="NSO79" s="2201"/>
      <c r="NSP79" s="2203"/>
      <c r="NSS79" s="45"/>
      <c r="NST79" s="45"/>
      <c r="NSU79" s="45"/>
      <c r="NSV79" s="45"/>
      <c r="NSY79" s="45"/>
      <c r="NTG79" s="2201"/>
      <c r="NTH79" s="2203"/>
      <c r="NTK79" s="45"/>
      <c r="NTL79" s="45"/>
      <c r="NTM79" s="45"/>
      <c r="NTN79" s="45"/>
      <c r="NTQ79" s="45"/>
      <c r="NTY79" s="2201"/>
      <c r="NTZ79" s="2203"/>
      <c r="NUC79" s="45"/>
      <c r="NUD79" s="45"/>
      <c r="NUE79" s="45"/>
      <c r="NUF79" s="45"/>
      <c r="NUI79" s="45"/>
      <c r="NUQ79" s="2201"/>
      <c r="NUR79" s="2203"/>
      <c r="NUU79" s="45"/>
      <c r="NUV79" s="45"/>
      <c r="NUW79" s="45"/>
      <c r="NUX79" s="45"/>
      <c r="NVA79" s="45"/>
      <c r="NVI79" s="2201"/>
      <c r="NVJ79" s="2203"/>
      <c r="NVM79" s="45"/>
      <c r="NVN79" s="45"/>
      <c r="NVO79" s="45"/>
      <c r="NVP79" s="45"/>
      <c r="NVS79" s="45"/>
      <c r="NWA79" s="2201"/>
      <c r="NWB79" s="2203"/>
      <c r="NWE79" s="45"/>
      <c r="NWF79" s="45"/>
      <c r="NWG79" s="45"/>
      <c r="NWH79" s="45"/>
      <c r="NWK79" s="45"/>
      <c r="NWS79" s="2201"/>
      <c r="NWT79" s="2203"/>
      <c r="NWW79" s="45"/>
      <c r="NWX79" s="45"/>
      <c r="NWY79" s="45"/>
      <c r="NWZ79" s="45"/>
      <c r="NXC79" s="45"/>
      <c r="NXK79" s="2201"/>
      <c r="NXL79" s="2203"/>
      <c r="NXO79" s="45"/>
      <c r="NXP79" s="45"/>
      <c r="NXQ79" s="45"/>
      <c r="NXR79" s="45"/>
      <c r="NXU79" s="45"/>
      <c r="NYC79" s="2201"/>
      <c r="NYD79" s="2203"/>
      <c r="NYG79" s="45"/>
      <c r="NYH79" s="45"/>
      <c r="NYI79" s="45"/>
      <c r="NYJ79" s="45"/>
      <c r="NYM79" s="45"/>
      <c r="NYU79" s="2201"/>
      <c r="NYV79" s="2203"/>
      <c r="NYY79" s="45"/>
      <c r="NYZ79" s="45"/>
      <c r="NZA79" s="45"/>
      <c r="NZB79" s="45"/>
      <c r="NZE79" s="45"/>
      <c r="NZM79" s="2201"/>
      <c r="NZN79" s="2203"/>
      <c r="NZQ79" s="45"/>
      <c r="NZR79" s="45"/>
      <c r="NZS79" s="45"/>
      <c r="NZT79" s="45"/>
      <c r="NZW79" s="45"/>
      <c r="OAE79" s="2201"/>
      <c r="OAF79" s="2203"/>
      <c r="OAI79" s="45"/>
      <c r="OAJ79" s="45"/>
      <c r="OAK79" s="45"/>
      <c r="OAL79" s="45"/>
      <c r="OAO79" s="45"/>
      <c r="OAW79" s="2201"/>
      <c r="OAX79" s="2203"/>
      <c r="OBA79" s="45"/>
      <c r="OBB79" s="45"/>
      <c r="OBC79" s="45"/>
      <c r="OBD79" s="45"/>
      <c r="OBG79" s="45"/>
      <c r="OBO79" s="2201"/>
      <c r="OBP79" s="2203"/>
      <c r="OBS79" s="45"/>
      <c r="OBT79" s="45"/>
      <c r="OBU79" s="45"/>
      <c r="OBV79" s="45"/>
      <c r="OBY79" s="45"/>
      <c r="OCG79" s="2201"/>
      <c r="OCH79" s="2203"/>
      <c r="OCK79" s="45"/>
      <c r="OCL79" s="45"/>
      <c r="OCM79" s="45"/>
      <c r="OCN79" s="45"/>
      <c r="OCQ79" s="45"/>
      <c r="OCY79" s="2201"/>
      <c r="OCZ79" s="2203"/>
      <c r="ODC79" s="45"/>
      <c r="ODD79" s="45"/>
      <c r="ODE79" s="45"/>
      <c r="ODF79" s="45"/>
      <c r="ODI79" s="45"/>
      <c r="ODQ79" s="2201"/>
      <c r="ODR79" s="2203"/>
      <c r="ODU79" s="45"/>
      <c r="ODV79" s="45"/>
      <c r="ODW79" s="45"/>
      <c r="ODX79" s="45"/>
      <c r="OEA79" s="45"/>
      <c r="OEI79" s="2201"/>
      <c r="OEJ79" s="2203"/>
      <c r="OEM79" s="45"/>
      <c r="OEN79" s="45"/>
      <c r="OEO79" s="45"/>
      <c r="OEP79" s="45"/>
      <c r="OES79" s="45"/>
      <c r="OFA79" s="2201"/>
      <c r="OFB79" s="2203"/>
      <c r="OFE79" s="45"/>
      <c r="OFF79" s="45"/>
      <c r="OFG79" s="45"/>
      <c r="OFH79" s="45"/>
      <c r="OFK79" s="45"/>
      <c r="OFS79" s="2201"/>
      <c r="OFT79" s="2203"/>
      <c r="OFW79" s="45"/>
      <c r="OFX79" s="45"/>
      <c r="OFY79" s="45"/>
      <c r="OFZ79" s="45"/>
      <c r="OGC79" s="45"/>
      <c r="OGK79" s="2201"/>
      <c r="OGL79" s="2203"/>
      <c r="OGO79" s="45"/>
      <c r="OGP79" s="45"/>
      <c r="OGQ79" s="45"/>
      <c r="OGR79" s="45"/>
      <c r="OGU79" s="45"/>
      <c r="OHC79" s="2201"/>
      <c r="OHD79" s="2203"/>
      <c r="OHG79" s="45"/>
      <c r="OHH79" s="45"/>
      <c r="OHI79" s="45"/>
      <c r="OHJ79" s="45"/>
      <c r="OHM79" s="45"/>
      <c r="OHU79" s="2201"/>
      <c r="OHV79" s="2203"/>
      <c r="OHY79" s="45"/>
      <c r="OHZ79" s="45"/>
      <c r="OIA79" s="45"/>
      <c r="OIB79" s="45"/>
      <c r="OIE79" s="45"/>
      <c r="OIM79" s="2201"/>
      <c r="OIN79" s="2203"/>
      <c r="OIQ79" s="45"/>
      <c r="OIR79" s="45"/>
      <c r="OIS79" s="45"/>
      <c r="OIT79" s="45"/>
      <c r="OIW79" s="45"/>
      <c r="OJE79" s="2201"/>
      <c r="OJF79" s="2203"/>
      <c r="OJI79" s="45"/>
      <c r="OJJ79" s="45"/>
      <c r="OJK79" s="45"/>
      <c r="OJL79" s="45"/>
      <c r="OJO79" s="45"/>
      <c r="OJW79" s="2201"/>
      <c r="OJX79" s="2203"/>
      <c r="OKA79" s="45"/>
      <c r="OKB79" s="45"/>
      <c r="OKC79" s="45"/>
      <c r="OKD79" s="45"/>
      <c r="OKG79" s="45"/>
      <c r="OKO79" s="2201"/>
      <c r="OKP79" s="2203"/>
      <c r="OKS79" s="45"/>
      <c r="OKT79" s="45"/>
      <c r="OKU79" s="45"/>
      <c r="OKV79" s="45"/>
      <c r="OKY79" s="45"/>
      <c r="OLG79" s="2201"/>
      <c r="OLH79" s="2203"/>
      <c r="OLK79" s="45"/>
      <c r="OLL79" s="45"/>
      <c r="OLM79" s="45"/>
      <c r="OLN79" s="45"/>
      <c r="OLQ79" s="45"/>
      <c r="OLY79" s="2201"/>
      <c r="OLZ79" s="2203"/>
      <c r="OMC79" s="45"/>
      <c r="OMD79" s="45"/>
      <c r="OME79" s="45"/>
      <c r="OMF79" s="45"/>
      <c r="OMI79" s="45"/>
      <c r="OMQ79" s="2201"/>
      <c r="OMR79" s="2203"/>
      <c r="OMU79" s="45"/>
      <c r="OMV79" s="45"/>
      <c r="OMW79" s="45"/>
      <c r="OMX79" s="45"/>
      <c r="ONA79" s="45"/>
      <c r="ONI79" s="2201"/>
      <c r="ONJ79" s="2203"/>
      <c r="ONM79" s="45"/>
      <c r="ONN79" s="45"/>
      <c r="ONO79" s="45"/>
      <c r="ONP79" s="45"/>
      <c r="ONS79" s="45"/>
      <c r="OOA79" s="2201"/>
      <c r="OOB79" s="2203"/>
      <c r="OOE79" s="45"/>
      <c r="OOF79" s="45"/>
      <c r="OOG79" s="45"/>
      <c r="OOH79" s="45"/>
      <c r="OOK79" s="45"/>
      <c r="OOS79" s="2201"/>
      <c r="OOT79" s="2203"/>
      <c r="OOW79" s="45"/>
      <c r="OOX79" s="45"/>
      <c r="OOY79" s="45"/>
      <c r="OOZ79" s="45"/>
      <c r="OPC79" s="45"/>
      <c r="OPK79" s="2201"/>
      <c r="OPL79" s="2203"/>
      <c r="OPO79" s="45"/>
      <c r="OPP79" s="45"/>
      <c r="OPQ79" s="45"/>
      <c r="OPR79" s="45"/>
      <c r="OPU79" s="45"/>
      <c r="OQC79" s="2201"/>
      <c r="OQD79" s="2203"/>
      <c r="OQG79" s="45"/>
      <c r="OQH79" s="45"/>
      <c r="OQI79" s="45"/>
      <c r="OQJ79" s="45"/>
      <c r="OQM79" s="45"/>
      <c r="OQU79" s="2201"/>
      <c r="OQV79" s="2203"/>
      <c r="OQY79" s="45"/>
      <c r="OQZ79" s="45"/>
      <c r="ORA79" s="45"/>
      <c r="ORB79" s="45"/>
      <c r="ORE79" s="45"/>
      <c r="ORM79" s="2201"/>
      <c r="ORN79" s="2203"/>
      <c r="ORQ79" s="45"/>
      <c r="ORR79" s="45"/>
      <c r="ORS79" s="45"/>
      <c r="ORT79" s="45"/>
      <c r="ORW79" s="45"/>
      <c r="OSE79" s="2201"/>
      <c r="OSF79" s="2203"/>
      <c r="OSI79" s="45"/>
      <c r="OSJ79" s="45"/>
      <c r="OSK79" s="45"/>
      <c r="OSL79" s="45"/>
      <c r="OSO79" s="45"/>
      <c r="OSW79" s="2201"/>
      <c r="OSX79" s="2203"/>
      <c r="OTA79" s="45"/>
      <c r="OTB79" s="45"/>
      <c r="OTC79" s="45"/>
      <c r="OTD79" s="45"/>
      <c r="OTG79" s="45"/>
      <c r="OTO79" s="2201"/>
      <c r="OTP79" s="2203"/>
      <c r="OTS79" s="45"/>
      <c r="OTT79" s="45"/>
      <c r="OTU79" s="45"/>
      <c r="OTV79" s="45"/>
      <c r="OTY79" s="45"/>
      <c r="OUG79" s="2201"/>
      <c r="OUH79" s="2203"/>
      <c r="OUK79" s="45"/>
      <c r="OUL79" s="45"/>
      <c r="OUM79" s="45"/>
      <c r="OUN79" s="45"/>
      <c r="OUQ79" s="45"/>
      <c r="OUY79" s="2201"/>
      <c r="OUZ79" s="2203"/>
      <c r="OVC79" s="45"/>
      <c r="OVD79" s="45"/>
      <c r="OVE79" s="45"/>
      <c r="OVF79" s="45"/>
      <c r="OVI79" s="45"/>
      <c r="OVQ79" s="2201"/>
      <c r="OVR79" s="2203"/>
      <c r="OVU79" s="45"/>
      <c r="OVV79" s="45"/>
      <c r="OVW79" s="45"/>
      <c r="OVX79" s="45"/>
      <c r="OWA79" s="45"/>
      <c r="OWI79" s="2201"/>
      <c r="OWJ79" s="2203"/>
      <c r="OWM79" s="45"/>
      <c r="OWN79" s="45"/>
      <c r="OWO79" s="45"/>
      <c r="OWP79" s="45"/>
      <c r="OWS79" s="45"/>
      <c r="OXA79" s="2201"/>
      <c r="OXB79" s="2203"/>
      <c r="OXE79" s="45"/>
      <c r="OXF79" s="45"/>
      <c r="OXG79" s="45"/>
      <c r="OXH79" s="45"/>
      <c r="OXK79" s="45"/>
      <c r="OXS79" s="2201"/>
      <c r="OXT79" s="2203"/>
      <c r="OXW79" s="45"/>
      <c r="OXX79" s="45"/>
      <c r="OXY79" s="45"/>
      <c r="OXZ79" s="45"/>
      <c r="OYC79" s="45"/>
      <c r="OYK79" s="2201"/>
      <c r="OYL79" s="2203"/>
      <c r="OYO79" s="45"/>
      <c r="OYP79" s="45"/>
      <c r="OYQ79" s="45"/>
      <c r="OYR79" s="45"/>
      <c r="OYU79" s="45"/>
      <c r="OZC79" s="2201"/>
      <c r="OZD79" s="2203"/>
      <c r="OZG79" s="45"/>
      <c r="OZH79" s="45"/>
      <c r="OZI79" s="45"/>
      <c r="OZJ79" s="45"/>
      <c r="OZM79" s="45"/>
      <c r="OZU79" s="2201"/>
      <c r="OZV79" s="2203"/>
      <c r="OZY79" s="45"/>
      <c r="OZZ79" s="45"/>
      <c r="PAA79" s="45"/>
      <c r="PAB79" s="45"/>
      <c r="PAE79" s="45"/>
      <c r="PAM79" s="2201"/>
      <c r="PAN79" s="2203"/>
      <c r="PAQ79" s="45"/>
      <c r="PAR79" s="45"/>
      <c r="PAS79" s="45"/>
      <c r="PAT79" s="45"/>
      <c r="PAW79" s="45"/>
      <c r="PBE79" s="2201"/>
      <c r="PBF79" s="2203"/>
      <c r="PBI79" s="45"/>
      <c r="PBJ79" s="45"/>
      <c r="PBK79" s="45"/>
      <c r="PBL79" s="45"/>
      <c r="PBO79" s="45"/>
      <c r="PBW79" s="2201"/>
      <c r="PBX79" s="2203"/>
      <c r="PCA79" s="45"/>
      <c r="PCB79" s="45"/>
      <c r="PCC79" s="45"/>
      <c r="PCD79" s="45"/>
      <c r="PCG79" s="45"/>
      <c r="PCO79" s="2201"/>
      <c r="PCP79" s="2203"/>
      <c r="PCS79" s="45"/>
      <c r="PCT79" s="45"/>
      <c r="PCU79" s="45"/>
      <c r="PCV79" s="45"/>
      <c r="PCY79" s="45"/>
      <c r="PDG79" s="2201"/>
      <c r="PDH79" s="2203"/>
      <c r="PDK79" s="45"/>
      <c r="PDL79" s="45"/>
      <c r="PDM79" s="45"/>
      <c r="PDN79" s="45"/>
      <c r="PDQ79" s="45"/>
      <c r="PDY79" s="2201"/>
      <c r="PDZ79" s="2203"/>
      <c r="PEC79" s="45"/>
      <c r="PED79" s="45"/>
      <c r="PEE79" s="45"/>
      <c r="PEF79" s="45"/>
      <c r="PEI79" s="45"/>
      <c r="PEQ79" s="2201"/>
      <c r="PER79" s="2203"/>
      <c r="PEU79" s="45"/>
      <c r="PEV79" s="45"/>
      <c r="PEW79" s="45"/>
      <c r="PEX79" s="45"/>
      <c r="PFA79" s="45"/>
      <c r="PFI79" s="2201"/>
      <c r="PFJ79" s="2203"/>
      <c r="PFM79" s="45"/>
      <c r="PFN79" s="45"/>
      <c r="PFO79" s="45"/>
      <c r="PFP79" s="45"/>
      <c r="PFS79" s="45"/>
      <c r="PGA79" s="2201"/>
      <c r="PGB79" s="2203"/>
      <c r="PGE79" s="45"/>
      <c r="PGF79" s="45"/>
      <c r="PGG79" s="45"/>
      <c r="PGH79" s="45"/>
      <c r="PGK79" s="45"/>
      <c r="PGS79" s="2201"/>
      <c r="PGT79" s="2203"/>
      <c r="PGW79" s="45"/>
      <c r="PGX79" s="45"/>
      <c r="PGY79" s="45"/>
      <c r="PGZ79" s="45"/>
      <c r="PHC79" s="45"/>
      <c r="PHK79" s="2201"/>
      <c r="PHL79" s="2203"/>
      <c r="PHO79" s="45"/>
      <c r="PHP79" s="45"/>
      <c r="PHQ79" s="45"/>
      <c r="PHR79" s="45"/>
      <c r="PHU79" s="45"/>
      <c r="PIC79" s="2201"/>
      <c r="PID79" s="2203"/>
      <c r="PIG79" s="45"/>
      <c r="PIH79" s="45"/>
      <c r="PII79" s="45"/>
      <c r="PIJ79" s="45"/>
      <c r="PIM79" s="45"/>
      <c r="PIU79" s="2201"/>
      <c r="PIV79" s="2203"/>
      <c r="PIY79" s="45"/>
      <c r="PIZ79" s="45"/>
      <c r="PJA79" s="45"/>
      <c r="PJB79" s="45"/>
      <c r="PJE79" s="45"/>
      <c r="PJM79" s="2201"/>
      <c r="PJN79" s="2203"/>
      <c r="PJQ79" s="45"/>
      <c r="PJR79" s="45"/>
      <c r="PJS79" s="45"/>
      <c r="PJT79" s="45"/>
      <c r="PJW79" s="45"/>
      <c r="PKE79" s="2201"/>
      <c r="PKF79" s="2203"/>
      <c r="PKI79" s="45"/>
      <c r="PKJ79" s="45"/>
      <c r="PKK79" s="45"/>
      <c r="PKL79" s="45"/>
      <c r="PKO79" s="45"/>
      <c r="PKW79" s="2201"/>
      <c r="PKX79" s="2203"/>
      <c r="PLA79" s="45"/>
      <c r="PLB79" s="45"/>
      <c r="PLC79" s="45"/>
      <c r="PLD79" s="45"/>
      <c r="PLG79" s="45"/>
      <c r="PLO79" s="2201"/>
      <c r="PLP79" s="2203"/>
      <c r="PLS79" s="45"/>
      <c r="PLT79" s="45"/>
      <c r="PLU79" s="45"/>
      <c r="PLV79" s="45"/>
      <c r="PLY79" s="45"/>
      <c r="PMG79" s="2201"/>
      <c r="PMH79" s="2203"/>
      <c r="PMK79" s="45"/>
      <c r="PML79" s="45"/>
      <c r="PMM79" s="45"/>
      <c r="PMN79" s="45"/>
      <c r="PMQ79" s="45"/>
      <c r="PMY79" s="2201"/>
      <c r="PMZ79" s="2203"/>
      <c r="PNC79" s="45"/>
      <c r="PND79" s="45"/>
      <c r="PNE79" s="45"/>
      <c r="PNF79" s="45"/>
      <c r="PNI79" s="45"/>
      <c r="PNQ79" s="2201"/>
      <c r="PNR79" s="2203"/>
      <c r="PNU79" s="45"/>
      <c r="PNV79" s="45"/>
      <c r="PNW79" s="45"/>
      <c r="PNX79" s="45"/>
      <c r="POA79" s="45"/>
      <c r="POI79" s="2201"/>
      <c r="POJ79" s="2203"/>
      <c r="POM79" s="45"/>
      <c r="PON79" s="45"/>
      <c r="POO79" s="45"/>
      <c r="POP79" s="45"/>
      <c r="POS79" s="45"/>
      <c r="PPA79" s="2201"/>
      <c r="PPB79" s="2203"/>
      <c r="PPE79" s="45"/>
      <c r="PPF79" s="45"/>
      <c r="PPG79" s="45"/>
      <c r="PPH79" s="45"/>
      <c r="PPK79" s="45"/>
      <c r="PPS79" s="2201"/>
      <c r="PPT79" s="2203"/>
      <c r="PPW79" s="45"/>
      <c r="PPX79" s="45"/>
      <c r="PPY79" s="45"/>
      <c r="PPZ79" s="45"/>
      <c r="PQC79" s="45"/>
      <c r="PQK79" s="2201"/>
      <c r="PQL79" s="2203"/>
      <c r="PQO79" s="45"/>
      <c r="PQP79" s="45"/>
      <c r="PQQ79" s="45"/>
      <c r="PQR79" s="45"/>
      <c r="PQU79" s="45"/>
      <c r="PRC79" s="2201"/>
      <c r="PRD79" s="2203"/>
      <c r="PRG79" s="45"/>
      <c r="PRH79" s="45"/>
      <c r="PRI79" s="45"/>
      <c r="PRJ79" s="45"/>
      <c r="PRM79" s="45"/>
      <c r="PRU79" s="2201"/>
      <c r="PRV79" s="2203"/>
      <c r="PRY79" s="45"/>
      <c r="PRZ79" s="45"/>
      <c r="PSA79" s="45"/>
      <c r="PSB79" s="45"/>
      <c r="PSE79" s="45"/>
      <c r="PSM79" s="2201"/>
      <c r="PSN79" s="2203"/>
      <c r="PSQ79" s="45"/>
      <c r="PSR79" s="45"/>
      <c r="PSS79" s="45"/>
      <c r="PST79" s="45"/>
      <c r="PSW79" s="45"/>
      <c r="PTE79" s="2201"/>
      <c r="PTF79" s="2203"/>
      <c r="PTI79" s="45"/>
      <c r="PTJ79" s="45"/>
      <c r="PTK79" s="45"/>
      <c r="PTL79" s="45"/>
      <c r="PTO79" s="45"/>
      <c r="PTW79" s="2201"/>
      <c r="PTX79" s="2203"/>
      <c r="PUA79" s="45"/>
      <c r="PUB79" s="45"/>
      <c r="PUC79" s="45"/>
      <c r="PUD79" s="45"/>
      <c r="PUG79" s="45"/>
      <c r="PUO79" s="2201"/>
      <c r="PUP79" s="2203"/>
      <c r="PUS79" s="45"/>
      <c r="PUT79" s="45"/>
      <c r="PUU79" s="45"/>
      <c r="PUV79" s="45"/>
      <c r="PUY79" s="45"/>
      <c r="PVG79" s="2201"/>
      <c r="PVH79" s="2203"/>
      <c r="PVK79" s="45"/>
      <c r="PVL79" s="45"/>
      <c r="PVM79" s="45"/>
      <c r="PVN79" s="45"/>
      <c r="PVQ79" s="45"/>
      <c r="PVY79" s="2201"/>
      <c r="PVZ79" s="2203"/>
      <c r="PWC79" s="45"/>
      <c r="PWD79" s="45"/>
      <c r="PWE79" s="45"/>
      <c r="PWF79" s="45"/>
      <c r="PWI79" s="45"/>
      <c r="PWQ79" s="2201"/>
      <c r="PWR79" s="2203"/>
      <c r="PWU79" s="45"/>
      <c r="PWV79" s="45"/>
      <c r="PWW79" s="45"/>
      <c r="PWX79" s="45"/>
      <c r="PXA79" s="45"/>
      <c r="PXI79" s="2201"/>
      <c r="PXJ79" s="2203"/>
      <c r="PXM79" s="45"/>
      <c r="PXN79" s="45"/>
      <c r="PXO79" s="45"/>
      <c r="PXP79" s="45"/>
      <c r="PXS79" s="45"/>
      <c r="PYA79" s="2201"/>
      <c r="PYB79" s="2203"/>
      <c r="PYE79" s="45"/>
      <c r="PYF79" s="45"/>
      <c r="PYG79" s="45"/>
      <c r="PYH79" s="45"/>
      <c r="PYK79" s="45"/>
      <c r="PYS79" s="2201"/>
      <c r="PYT79" s="2203"/>
      <c r="PYW79" s="45"/>
      <c r="PYX79" s="45"/>
      <c r="PYY79" s="45"/>
      <c r="PYZ79" s="45"/>
      <c r="PZC79" s="45"/>
      <c r="PZK79" s="2201"/>
      <c r="PZL79" s="2203"/>
      <c r="PZO79" s="45"/>
      <c r="PZP79" s="45"/>
      <c r="PZQ79" s="45"/>
      <c r="PZR79" s="45"/>
      <c r="PZU79" s="45"/>
      <c r="QAC79" s="2201"/>
      <c r="QAD79" s="2203"/>
      <c r="QAG79" s="45"/>
      <c r="QAH79" s="45"/>
      <c r="QAI79" s="45"/>
      <c r="QAJ79" s="45"/>
      <c r="QAM79" s="45"/>
      <c r="QAU79" s="2201"/>
      <c r="QAV79" s="2203"/>
      <c r="QAY79" s="45"/>
      <c r="QAZ79" s="45"/>
      <c r="QBA79" s="45"/>
      <c r="QBB79" s="45"/>
      <c r="QBE79" s="45"/>
      <c r="QBM79" s="2201"/>
      <c r="QBN79" s="2203"/>
      <c r="QBQ79" s="45"/>
      <c r="QBR79" s="45"/>
      <c r="QBS79" s="45"/>
      <c r="QBT79" s="45"/>
      <c r="QBW79" s="45"/>
      <c r="QCE79" s="2201"/>
      <c r="QCF79" s="2203"/>
      <c r="QCI79" s="45"/>
      <c r="QCJ79" s="45"/>
      <c r="QCK79" s="45"/>
      <c r="QCL79" s="45"/>
      <c r="QCO79" s="45"/>
      <c r="QCW79" s="2201"/>
      <c r="QCX79" s="2203"/>
      <c r="QDA79" s="45"/>
      <c r="QDB79" s="45"/>
      <c r="QDC79" s="45"/>
      <c r="QDD79" s="45"/>
      <c r="QDG79" s="45"/>
      <c r="QDO79" s="2201"/>
      <c r="QDP79" s="2203"/>
      <c r="QDS79" s="45"/>
      <c r="QDT79" s="45"/>
      <c r="QDU79" s="45"/>
      <c r="QDV79" s="45"/>
      <c r="QDY79" s="45"/>
      <c r="QEG79" s="2201"/>
      <c r="QEH79" s="2203"/>
      <c r="QEK79" s="45"/>
      <c r="QEL79" s="45"/>
      <c r="QEM79" s="45"/>
      <c r="QEN79" s="45"/>
      <c r="QEQ79" s="45"/>
      <c r="QEY79" s="2201"/>
      <c r="QEZ79" s="2203"/>
      <c r="QFC79" s="45"/>
      <c r="QFD79" s="45"/>
      <c r="QFE79" s="45"/>
      <c r="QFF79" s="45"/>
      <c r="QFI79" s="45"/>
      <c r="QFQ79" s="2201"/>
      <c r="QFR79" s="2203"/>
      <c r="QFU79" s="45"/>
      <c r="QFV79" s="45"/>
      <c r="QFW79" s="45"/>
      <c r="QFX79" s="45"/>
      <c r="QGA79" s="45"/>
      <c r="QGI79" s="2201"/>
      <c r="QGJ79" s="2203"/>
      <c r="QGM79" s="45"/>
      <c r="QGN79" s="45"/>
      <c r="QGO79" s="45"/>
      <c r="QGP79" s="45"/>
      <c r="QGS79" s="45"/>
      <c r="QHA79" s="2201"/>
      <c r="QHB79" s="2203"/>
      <c r="QHE79" s="45"/>
      <c r="QHF79" s="45"/>
      <c r="QHG79" s="45"/>
      <c r="QHH79" s="45"/>
      <c r="QHK79" s="45"/>
      <c r="QHS79" s="2201"/>
      <c r="QHT79" s="2203"/>
      <c r="QHW79" s="45"/>
      <c r="QHX79" s="45"/>
      <c r="QHY79" s="45"/>
      <c r="QHZ79" s="45"/>
      <c r="QIC79" s="45"/>
      <c r="QIK79" s="2201"/>
      <c r="QIL79" s="2203"/>
      <c r="QIO79" s="45"/>
      <c r="QIP79" s="45"/>
      <c r="QIQ79" s="45"/>
      <c r="QIR79" s="45"/>
      <c r="QIU79" s="45"/>
      <c r="QJC79" s="2201"/>
      <c r="QJD79" s="2203"/>
      <c r="QJG79" s="45"/>
      <c r="QJH79" s="45"/>
      <c r="QJI79" s="45"/>
      <c r="QJJ79" s="45"/>
      <c r="QJM79" s="45"/>
      <c r="QJU79" s="2201"/>
      <c r="QJV79" s="2203"/>
      <c r="QJY79" s="45"/>
      <c r="QJZ79" s="45"/>
      <c r="QKA79" s="45"/>
      <c r="QKB79" s="45"/>
      <c r="QKE79" s="45"/>
      <c r="QKM79" s="2201"/>
      <c r="QKN79" s="2203"/>
      <c r="QKQ79" s="45"/>
      <c r="QKR79" s="45"/>
      <c r="QKS79" s="45"/>
      <c r="QKT79" s="45"/>
      <c r="QKW79" s="45"/>
      <c r="QLE79" s="2201"/>
      <c r="QLF79" s="2203"/>
      <c r="QLI79" s="45"/>
      <c r="QLJ79" s="45"/>
      <c r="QLK79" s="45"/>
      <c r="QLL79" s="45"/>
      <c r="QLO79" s="45"/>
      <c r="QLW79" s="2201"/>
      <c r="QLX79" s="2203"/>
      <c r="QMA79" s="45"/>
      <c r="QMB79" s="45"/>
      <c r="QMC79" s="45"/>
      <c r="QMD79" s="45"/>
      <c r="QMG79" s="45"/>
      <c r="QMO79" s="2201"/>
      <c r="QMP79" s="2203"/>
      <c r="QMS79" s="45"/>
      <c r="QMT79" s="45"/>
      <c r="QMU79" s="45"/>
      <c r="QMV79" s="45"/>
      <c r="QMY79" s="45"/>
      <c r="QNG79" s="2201"/>
      <c r="QNH79" s="2203"/>
      <c r="QNK79" s="45"/>
      <c r="QNL79" s="45"/>
      <c r="QNM79" s="45"/>
      <c r="QNN79" s="45"/>
      <c r="QNQ79" s="45"/>
      <c r="QNY79" s="2201"/>
      <c r="QNZ79" s="2203"/>
      <c r="QOC79" s="45"/>
      <c r="QOD79" s="45"/>
      <c r="QOE79" s="45"/>
      <c r="QOF79" s="45"/>
      <c r="QOI79" s="45"/>
      <c r="QOQ79" s="2201"/>
      <c r="QOR79" s="2203"/>
      <c r="QOU79" s="45"/>
      <c r="QOV79" s="45"/>
      <c r="QOW79" s="45"/>
      <c r="QOX79" s="45"/>
      <c r="QPA79" s="45"/>
      <c r="QPI79" s="2201"/>
      <c r="QPJ79" s="2203"/>
      <c r="QPM79" s="45"/>
      <c r="QPN79" s="45"/>
      <c r="QPO79" s="45"/>
      <c r="QPP79" s="45"/>
      <c r="QPS79" s="45"/>
      <c r="QQA79" s="2201"/>
      <c r="QQB79" s="2203"/>
      <c r="QQE79" s="45"/>
      <c r="QQF79" s="45"/>
      <c r="QQG79" s="45"/>
      <c r="QQH79" s="45"/>
      <c r="QQK79" s="45"/>
      <c r="QQS79" s="2201"/>
      <c r="QQT79" s="2203"/>
      <c r="QQW79" s="45"/>
      <c r="QQX79" s="45"/>
      <c r="QQY79" s="45"/>
      <c r="QQZ79" s="45"/>
      <c r="QRC79" s="45"/>
      <c r="QRK79" s="2201"/>
      <c r="QRL79" s="2203"/>
      <c r="QRO79" s="45"/>
      <c r="QRP79" s="45"/>
      <c r="QRQ79" s="45"/>
      <c r="QRR79" s="45"/>
      <c r="QRU79" s="45"/>
      <c r="QSC79" s="2201"/>
      <c r="QSD79" s="2203"/>
      <c r="QSG79" s="45"/>
      <c r="QSH79" s="45"/>
      <c r="QSI79" s="45"/>
      <c r="QSJ79" s="45"/>
      <c r="QSM79" s="45"/>
      <c r="QSU79" s="2201"/>
      <c r="QSV79" s="2203"/>
      <c r="QSY79" s="45"/>
      <c r="QSZ79" s="45"/>
      <c r="QTA79" s="45"/>
      <c r="QTB79" s="45"/>
      <c r="QTE79" s="45"/>
      <c r="QTM79" s="2201"/>
      <c r="QTN79" s="2203"/>
      <c r="QTQ79" s="45"/>
      <c r="QTR79" s="45"/>
      <c r="QTS79" s="45"/>
      <c r="QTT79" s="45"/>
      <c r="QTW79" s="45"/>
      <c r="QUE79" s="2201"/>
      <c r="QUF79" s="2203"/>
      <c r="QUI79" s="45"/>
      <c r="QUJ79" s="45"/>
      <c r="QUK79" s="45"/>
      <c r="QUL79" s="45"/>
      <c r="QUO79" s="45"/>
      <c r="QUW79" s="2201"/>
      <c r="QUX79" s="2203"/>
      <c r="QVA79" s="45"/>
      <c r="QVB79" s="45"/>
      <c r="QVC79" s="45"/>
      <c r="QVD79" s="45"/>
      <c r="QVG79" s="45"/>
      <c r="QVO79" s="2201"/>
      <c r="QVP79" s="2203"/>
      <c r="QVS79" s="45"/>
      <c r="QVT79" s="45"/>
      <c r="QVU79" s="45"/>
      <c r="QVV79" s="45"/>
      <c r="QVY79" s="45"/>
      <c r="QWG79" s="2201"/>
      <c r="QWH79" s="2203"/>
      <c r="QWK79" s="45"/>
      <c r="QWL79" s="45"/>
      <c r="QWM79" s="45"/>
      <c r="QWN79" s="45"/>
      <c r="QWQ79" s="45"/>
      <c r="QWY79" s="2201"/>
      <c r="QWZ79" s="2203"/>
      <c r="QXC79" s="45"/>
      <c r="QXD79" s="45"/>
      <c r="QXE79" s="45"/>
      <c r="QXF79" s="45"/>
      <c r="QXI79" s="45"/>
      <c r="QXQ79" s="2201"/>
      <c r="QXR79" s="2203"/>
      <c r="QXU79" s="45"/>
      <c r="QXV79" s="45"/>
      <c r="QXW79" s="45"/>
      <c r="QXX79" s="45"/>
      <c r="QYA79" s="45"/>
      <c r="QYI79" s="2201"/>
      <c r="QYJ79" s="2203"/>
      <c r="QYM79" s="45"/>
      <c r="QYN79" s="45"/>
      <c r="QYO79" s="45"/>
      <c r="QYP79" s="45"/>
      <c r="QYS79" s="45"/>
      <c r="QZA79" s="2201"/>
      <c r="QZB79" s="2203"/>
      <c r="QZE79" s="45"/>
      <c r="QZF79" s="45"/>
      <c r="QZG79" s="45"/>
      <c r="QZH79" s="45"/>
      <c r="QZK79" s="45"/>
      <c r="QZS79" s="2201"/>
      <c r="QZT79" s="2203"/>
      <c r="QZW79" s="45"/>
      <c r="QZX79" s="45"/>
      <c r="QZY79" s="45"/>
      <c r="QZZ79" s="45"/>
      <c r="RAC79" s="45"/>
      <c r="RAK79" s="2201"/>
      <c r="RAL79" s="2203"/>
      <c r="RAO79" s="45"/>
      <c r="RAP79" s="45"/>
      <c r="RAQ79" s="45"/>
      <c r="RAR79" s="45"/>
      <c r="RAU79" s="45"/>
      <c r="RBC79" s="2201"/>
      <c r="RBD79" s="2203"/>
      <c r="RBG79" s="45"/>
      <c r="RBH79" s="45"/>
      <c r="RBI79" s="45"/>
      <c r="RBJ79" s="45"/>
      <c r="RBM79" s="45"/>
      <c r="RBU79" s="2201"/>
      <c r="RBV79" s="2203"/>
      <c r="RBY79" s="45"/>
      <c r="RBZ79" s="45"/>
      <c r="RCA79" s="45"/>
      <c r="RCB79" s="45"/>
      <c r="RCE79" s="45"/>
      <c r="RCM79" s="2201"/>
      <c r="RCN79" s="2203"/>
      <c r="RCQ79" s="45"/>
      <c r="RCR79" s="45"/>
      <c r="RCS79" s="45"/>
      <c r="RCT79" s="45"/>
      <c r="RCW79" s="45"/>
      <c r="RDE79" s="2201"/>
      <c r="RDF79" s="2203"/>
      <c r="RDI79" s="45"/>
      <c r="RDJ79" s="45"/>
      <c r="RDK79" s="45"/>
      <c r="RDL79" s="45"/>
      <c r="RDO79" s="45"/>
      <c r="RDW79" s="2201"/>
      <c r="RDX79" s="2203"/>
      <c r="REA79" s="45"/>
      <c r="REB79" s="45"/>
      <c r="REC79" s="45"/>
      <c r="RED79" s="45"/>
      <c r="REG79" s="45"/>
      <c r="REO79" s="2201"/>
      <c r="REP79" s="2203"/>
      <c r="RES79" s="45"/>
      <c r="RET79" s="45"/>
      <c r="REU79" s="45"/>
      <c r="REV79" s="45"/>
      <c r="REY79" s="45"/>
      <c r="RFG79" s="2201"/>
      <c r="RFH79" s="2203"/>
      <c r="RFK79" s="45"/>
      <c r="RFL79" s="45"/>
      <c r="RFM79" s="45"/>
      <c r="RFN79" s="45"/>
      <c r="RFQ79" s="45"/>
      <c r="RFY79" s="2201"/>
      <c r="RFZ79" s="2203"/>
      <c r="RGC79" s="45"/>
      <c r="RGD79" s="45"/>
      <c r="RGE79" s="45"/>
      <c r="RGF79" s="45"/>
      <c r="RGI79" s="45"/>
      <c r="RGQ79" s="2201"/>
      <c r="RGR79" s="2203"/>
      <c r="RGU79" s="45"/>
      <c r="RGV79" s="45"/>
      <c r="RGW79" s="45"/>
      <c r="RGX79" s="45"/>
      <c r="RHA79" s="45"/>
      <c r="RHI79" s="2201"/>
      <c r="RHJ79" s="2203"/>
      <c r="RHM79" s="45"/>
      <c r="RHN79" s="45"/>
      <c r="RHO79" s="45"/>
      <c r="RHP79" s="45"/>
      <c r="RHS79" s="45"/>
      <c r="RIA79" s="2201"/>
      <c r="RIB79" s="2203"/>
      <c r="RIE79" s="45"/>
      <c r="RIF79" s="45"/>
      <c r="RIG79" s="45"/>
      <c r="RIH79" s="45"/>
      <c r="RIK79" s="45"/>
      <c r="RIS79" s="2201"/>
      <c r="RIT79" s="2203"/>
      <c r="RIW79" s="45"/>
      <c r="RIX79" s="45"/>
      <c r="RIY79" s="45"/>
      <c r="RIZ79" s="45"/>
      <c r="RJC79" s="45"/>
      <c r="RJK79" s="2201"/>
      <c r="RJL79" s="2203"/>
      <c r="RJO79" s="45"/>
      <c r="RJP79" s="45"/>
      <c r="RJQ79" s="45"/>
      <c r="RJR79" s="45"/>
      <c r="RJU79" s="45"/>
      <c r="RKC79" s="2201"/>
      <c r="RKD79" s="2203"/>
      <c r="RKG79" s="45"/>
      <c r="RKH79" s="45"/>
      <c r="RKI79" s="45"/>
      <c r="RKJ79" s="45"/>
      <c r="RKM79" s="45"/>
      <c r="RKU79" s="2201"/>
      <c r="RKV79" s="2203"/>
      <c r="RKY79" s="45"/>
      <c r="RKZ79" s="45"/>
      <c r="RLA79" s="45"/>
      <c r="RLB79" s="45"/>
      <c r="RLE79" s="45"/>
      <c r="RLM79" s="2201"/>
      <c r="RLN79" s="2203"/>
      <c r="RLQ79" s="45"/>
      <c r="RLR79" s="45"/>
      <c r="RLS79" s="45"/>
      <c r="RLT79" s="45"/>
      <c r="RLW79" s="45"/>
      <c r="RME79" s="2201"/>
      <c r="RMF79" s="2203"/>
      <c r="RMI79" s="45"/>
      <c r="RMJ79" s="45"/>
      <c r="RMK79" s="45"/>
      <c r="RML79" s="45"/>
      <c r="RMO79" s="45"/>
      <c r="RMW79" s="2201"/>
      <c r="RMX79" s="2203"/>
      <c r="RNA79" s="45"/>
      <c r="RNB79" s="45"/>
      <c r="RNC79" s="45"/>
      <c r="RND79" s="45"/>
      <c r="RNG79" s="45"/>
      <c r="RNO79" s="2201"/>
      <c r="RNP79" s="2203"/>
      <c r="RNS79" s="45"/>
      <c r="RNT79" s="45"/>
      <c r="RNU79" s="45"/>
      <c r="RNV79" s="45"/>
      <c r="RNY79" s="45"/>
      <c r="ROG79" s="2201"/>
      <c r="ROH79" s="2203"/>
      <c r="ROK79" s="45"/>
      <c r="ROL79" s="45"/>
      <c r="ROM79" s="45"/>
      <c r="RON79" s="45"/>
      <c r="ROQ79" s="45"/>
      <c r="ROY79" s="2201"/>
      <c r="ROZ79" s="2203"/>
      <c r="RPC79" s="45"/>
      <c r="RPD79" s="45"/>
      <c r="RPE79" s="45"/>
      <c r="RPF79" s="45"/>
      <c r="RPI79" s="45"/>
      <c r="RPQ79" s="2201"/>
      <c r="RPR79" s="2203"/>
      <c r="RPU79" s="45"/>
      <c r="RPV79" s="45"/>
      <c r="RPW79" s="45"/>
      <c r="RPX79" s="45"/>
      <c r="RQA79" s="45"/>
      <c r="RQI79" s="2201"/>
      <c r="RQJ79" s="2203"/>
      <c r="RQM79" s="45"/>
      <c r="RQN79" s="45"/>
      <c r="RQO79" s="45"/>
      <c r="RQP79" s="45"/>
      <c r="RQS79" s="45"/>
      <c r="RRA79" s="2201"/>
      <c r="RRB79" s="2203"/>
      <c r="RRE79" s="45"/>
      <c r="RRF79" s="45"/>
      <c r="RRG79" s="45"/>
      <c r="RRH79" s="45"/>
      <c r="RRK79" s="45"/>
      <c r="RRS79" s="2201"/>
      <c r="RRT79" s="2203"/>
      <c r="RRW79" s="45"/>
      <c r="RRX79" s="45"/>
      <c r="RRY79" s="45"/>
      <c r="RRZ79" s="45"/>
      <c r="RSC79" s="45"/>
      <c r="RSK79" s="2201"/>
      <c r="RSL79" s="2203"/>
      <c r="RSO79" s="45"/>
      <c r="RSP79" s="45"/>
      <c r="RSQ79" s="45"/>
      <c r="RSR79" s="45"/>
      <c r="RSU79" s="45"/>
      <c r="RTC79" s="2201"/>
      <c r="RTD79" s="2203"/>
      <c r="RTG79" s="45"/>
      <c r="RTH79" s="45"/>
      <c r="RTI79" s="45"/>
      <c r="RTJ79" s="45"/>
      <c r="RTM79" s="45"/>
      <c r="RTU79" s="2201"/>
      <c r="RTV79" s="2203"/>
      <c r="RTY79" s="45"/>
      <c r="RTZ79" s="45"/>
      <c r="RUA79" s="45"/>
      <c r="RUB79" s="45"/>
      <c r="RUE79" s="45"/>
      <c r="RUM79" s="2201"/>
      <c r="RUN79" s="2203"/>
      <c r="RUQ79" s="45"/>
      <c r="RUR79" s="45"/>
      <c r="RUS79" s="45"/>
      <c r="RUT79" s="45"/>
      <c r="RUW79" s="45"/>
      <c r="RVE79" s="2201"/>
      <c r="RVF79" s="2203"/>
      <c r="RVI79" s="45"/>
      <c r="RVJ79" s="45"/>
      <c r="RVK79" s="45"/>
      <c r="RVL79" s="45"/>
      <c r="RVO79" s="45"/>
      <c r="RVW79" s="2201"/>
      <c r="RVX79" s="2203"/>
      <c r="RWA79" s="45"/>
      <c r="RWB79" s="45"/>
      <c r="RWC79" s="45"/>
      <c r="RWD79" s="45"/>
      <c r="RWG79" s="45"/>
      <c r="RWO79" s="2201"/>
      <c r="RWP79" s="2203"/>
      <c r="RWS79" s="45"/>
      <c r="RWT79" s="45"/>
      <c r="RWU79" s="45"/>
      <c r="RWV79" s="45"/>
      <c r="RWY79" s="45"/>
      <c r="RXG79" s="2201"/>
      <c r="RXH79" s="2203"/>
      <c r="RXK79" s="45"/>
      <c r="RXL79" s="45"/>
      <c r="RXM79" s="45"/>
      <c r="RXN79" s="45"/>
      <c r="RXQ79" s="45"/>
      <c r="RXY79" s="2201"/>
      <c r="RXZ79" s="2203"/>
      <c r="RYC79" s="45"/>
      <c r="RYD79" s="45"/>
      <c r="RYE79" s="45"/>
      <c r="RYF79" s="45"/>
      <c r="RYI79" s="45"/>
      <c r="RYQ79" s="2201"/>
      <c r="RYR79" s="2203"/>
      <c r="RYU79" s="45"/>
      <c r="RYV79" s="45"/>
      <c r="RYW79" s="45"/>
      <c r="RYX79" s="45"/>
      <c r="RZA79" s="45"/>
      <c r="RZI79" s="2201"/>
      <c r="RZJ79" s="2203"/>
      <c r="RZM79" s="45"/>
      <c r="RZN79" s="45"/>
      <c r="RZO79" s="45"/>
      <c r="RZP79" s="45"/>
      <c r="RZS79" s="45"/>
      <c r="SAA79" s="2201"/>
      <c r="SAB79" s="2203"/>
      <c r="SAE79" s="45"/>
      <c r="SAF79" s="45"/>
      <c r="SAG79" s="45"/>
      <c r="SAH79" s="45"/>
      <c r="SAK79" s="45"/>
      <c r="SAS79" s="2201"/>
      <c r="SAT79" s="2203"/>
      <c r="SAW79" s="45"/>
      <c r="SAX79" s="45"/>
      <c r="SAY79" s="45"/>
      <c r="SAZ79" s="45"/>
      <c r="SBC79" s="45"/>
      <c r="SBK79" s="2201"/>
      <c r="SBL79" s="2203"/>
      <c r="SBO79" s="45"/>
      <c r="SBP79" s="45"/>
      <c r="SBQ79" s="45"/>
      <c r="SBR79" s="45"/>
      <c r="SBU79" s="45"/>
      <c r="SCC79" s="2201"/>
      <c r="SCD79" s="2203"/>
      <c r="SCG79" s="45"/>
      <c r="SCH79" s="45"/>
      <c r="SCI79" s="45"/>
      <c r="SCJ79" s="45"/>
      <c r="SCM79" s="45"/>
      <c r="SCU79" s="2201"/>
      <c r="SCV79" s="2203"/>
      <c r="SCY79" s="45"/>
      <c r="SCZ79" s="45"/>
      <c r="SDA79" s="45"/>
      <c r="SDB79" s="45"/>
      <c r="SDE79" s="45"/>
      <c r="SDM79" s="2201"/>
      <c r="SDN79" s="2203"/>
      <c r="SDQ79" s="45"/>
      <c r="SDR79" s="45"/>
      <c r="SDS79" s="45"/>
      <c r="SDT79" s="45"/>
      <c r="SDW79" s="45"/>
      <c r="SEE79" s="2201"/>
      <c r="SEF79" s="2203"/>
      <c r="SEI79" s="45"/>
      <c r="SEJ79" s="45"/>
      <c r="SEK79" s="45"/>
      <c r="SEL79" s="45"/>
      <c r="SEO79" s="45"/>
      <c r="SEW79" s="2201"/>
      <c r="SEX79" s="2203"/>
      <c r="SFA79" s="45"/>
      <c r="SFB79" s="45"/>
      <c r="SFC79" s="45"/>
      <c r="SFD79" s="45"/>
      <c r="SFG79" s="45"/>
      <c r="SFO79" s="2201"/>
      <c r="SFP79" s="2203"/>
      <c r="SFS79" s="45"/>
      <c r="SFT79" s="45"/>
      <c r="SFU79" s="45"/>
      <c r="SFV79" s="45"/>
      <c r="SFY79" s="45"/>
      <c r="SGG79" s="2201"/>
      <c r="SGH79" s="2203"/>
      <c r="SGK79" s="45"/>
      <c r="SGL79" s="45"/>
      <c r="SGM79" s="45"/>
      <c r="SGN79" s="45"/>
      <c r="SGQ79" s="45"/>
      <c r="SGY79" s="2201"/>
      <c r="SGZ79" s="2203"/>
      <c r="SHC79" s="45"/>
      <c r="SHD79" s="45"/>
      <c r="SHE79" s="45"/>
      <c r="SHF79" s="45"/>
      <c r="SHI79" s="45"/>
      <c r="SHQ79" s="2201"/>
      <c r="SHR79" s="2203"/>
      <c r="SHU79" s="45"/>
      <c r="SHV79" s="45"/>
      <c r="SHW79" s="45"/>
      <c r="SHX79" s="45"/>
      <c r="SIA79" s="45"/>
      <c r="SII79" s="2201"/>
      <c r="SIJ79" s="2203"/>
      <c r="SIM79" s="45"/>
      <c r="SIN79" s="45"/>
      <c r="SIO79" s="45"/>
      <c r="SIP79" s="45"/>
      <c r="SIS79" s="45"/>
      <c r="SJA79" s="2201"/>
      <c r="SJB79" s="2203"/>
      <c r="SJE79" s="45"/>
      <c r="SJF79" s="45"/>
      <c r="SJG79" s="45"/>
      <c r="SJH79" s="45"/>
      <c r="SJK79" s="45"/>
      <c r="SJS79" s="2201"/>
      <c r="SJT79" s="2203"/>
      <c r="SJW79" s="45"/>
      <c r="SJX79" s="45"/>
      <c r="SJY79" s="45"/>
      <c r="SJZ79" s="45"/>
      <c r="SKC79" s="45"/>
      <c r="SKK79" s="2201"/>
      <c r="SKL79" s="2203"/>
      <c r="SKO79" s="45"/>
      <c r="SKP79" s="45"/>
      <c r="SKQ79" s="45"/>
      <c r="SKR79" s="45"/>
      <c r="SKU79" s="45"/>
      <c r="SLC79" s="2201"/>
      <c r="SLD79" s="2203"/>
      <c r="SLG79" s="45"/>
      <c r="SLH79" s="45"/>
      <c r="SLI79" s="45"/>
      <c r="SLJ79" s="45"/>
      <c r="SLM79" s="45"/>
      <c r="SLU79" s="2201"/>
      <c r="SLV79" s="2203"/>
      <c r="SLY79" s="45"/>
      <c r="SLZ79" s="45"/>
      <c r="SMA79" s="45"/>
      <c r="SMB79" s="45"/>
      <c r="SME79" s="45"/>
      <c r="SMM79" s="2201"/>
      <c r="SMN79" s="2203"/>
      <c r="SMQ79" s="45"/>
      <c r="SMR79" s="45"/>
      <c r="SMS79" s="45"/>
      <c r="SMT79" s="45"/>
      <c r="SMW79" s="45"/>
      <c r="SNE79" s="2201"/>
      <c r="SNF79" s="2203"/>
      <c r="SNI79" s="45"/>
      <c r="SNJ79" s="45"/>
      <c r="SNK79" s="45"/>
      <c r="SNL79" s="45"/>
      <c r="SNO79" s="45"/>
      <c r="SNW79" s="2201"/>
      <c r="SNX79" s="2203"/>
      <c r="SOA79" s="45"/>
      <c r="SOB79" s="45"/>
      <c r="SOC79" s="45"/>
      <c r="SOD79" s="45"/>
      <c r="SOG79" s="45"/>
      <c r="SOO79" s="2201"/>
      <c r="SOP79" s="2203"/>
      <c r="SOS79" s="45"/>
      <c r="SOT79" s="45"/>
      <c r="SOU79" s="45"/>
      <c r="SOV79" s="45"/>
      <c r="SOY79" s="45"/>
      <c r="SPG79" s="2201"/>
      <c r="SPH79" s="2203"/>
      <c r="SPK79" s="45"/>
      <c r="SPL79" s="45"/>
      <c r="SPM79" s="45"/>
      <c r="SPN79" s="45"/>
      <c r="SPQ79" s="45"/>
      <c r="SPY79" s="2201"/>
      <c r="SPZ79" s="2203"/>
      <c r="SQC79" s="45"/>
      <c r="SQD79" s="45"/>
      <c r="SQE79" s="45"/>
      <c r="SQF79" s="45"/>
      <c r="SQI79" s="45"/>
      <c r="SQQ79" s="2201"/>
      <c r="SQR79" s="2203"/>
      <c r="SQU79" s="45"/>
      <c r="SQV79" s="45"/>
      <c r="SQW79" s="45"/>
      <c r="SQX79" s="45"/>
      <c r="SRA79" s="45"/>
      <c r="SRI79" s="2201"/>
      <c r="SRJ79" s="2203"/>
      <c r="SRM79" s="45"/>
      <c r="SRN79" s="45"/>
      <c r="SRO79" s="45"/>
      <c r="SRP79" s="45"/>
      <c r="SRS79" s="45"/>
      <c r="SSA79" s="2201"/>
      <c r="SSB79" s="2203"/>
      <c r="SSE79" s="45"/>
      <c r="SSF79" s="45"/>
      <c r="SSG79" s="45"/>
      <c r="SSH79" s="45"/>
      <c r="SSK79" s="45"/>
      <c r="SSS79" s="2201"/>
      <c r="SST79" s="2203"/>
      <c r="SSW79" s="45"/>
      <c r="SSX79" s="45"/>
      <c r="SSY79" s="45"/>
      <c r="SSZ79" s="45"/>
      <c r="STC79" s="45"/>
      <c r="STK79" s="2201"/>
      <c r="STL79" s="2203"/>
      <c r="STO79" s="45"/>
      <c r="STP79" s="45"/>
      <c r="STQ79" s="45"/>
      <c r="STR79" s="45"/>
      <c r="STU79" s="45"/>
      <c r="SUC79" s="2201"/>
      <c r="SUD79" s="2203"/>
      <c r="SUG79" s="45"/>
      <c r="SUH79" s="45"/>
      <c r="SUI79" s="45"/>
      <c r="SUJ79" s="45"/>
      <c r="SUM79" s="45"/>
      <c r="SUU79" s="2201"/>
      <c r="SUV79" s="2203"/>
      <c r="SUY79" s="45"/>
      <c r="SUZ79" s="45"/>
      <c r="SVA79" s="45"/>
      <c r="SVB79" s="45"/>
      <c r="SVE79" s="45"/>
      <c r="SVM79" s="2201"/>
      <c r="SVN79" s="2203"/>
      <c r="SVQ79" s="45"/>
      <c r="SVR79" s="45"/>
      <c r="SVS79" s="45"/>
      <c r="SVT79" s="45"/>
      <c r="SVW79" s="45"/>
      <c r="SWE79" s="2201"/>
      <c r="SWF79" s="2203"/>
      <c r="SWI79" s="45"/>
      <c r="SWJ79" s="45"/>
      <c r="SWK79" s="45"/>
      <c r="SWL79" s="45"/>
      <c r="SWO79" s="45"/>
      <c r="SWW79" s="2201"/>
      <c r="SWX79" s="2203"/>
      <c r="SXA79" s="45"/>
      <c r="SXB79" s="45"/>
      <c r="SXC79" s="45"/>
      <c r="SXD79" s="45"/>
      <c r="SXG79" s="45"/>
      <c r="SXO79" s="2201"/>
      <c r="SXP79" s="2203"/>
      <c r="SXS79" s="45"/>
      <c r="SXT79" s="45"/>
      <c r="SXU79" s="45"/>
      <c r="SXV79" s="45"/>
      <c r="SXY79" s="45"/>
      <c r="SYG79" s="2201"/>
      <c r="SYH79" s="2203"/>
      <c r="SYK79" s="45"/>
      <c r="SYL79" s="45"/>
      <c r="SYM79" s="45"/>
      <c r="SYN79" s="45"/>
      <c r="SYQ79" s="45"/>
      <c r="SYY79" s="2201"/>
      <c r="SYZ79" s="2203"/>
      <c r="SZC79" s="45"/>
      <c r="SZD79" s="45"/>
      <c r="SZE79" s="45"/>
      <c r="SZF79" s="45"/>
      <c r="SZI79" s="45"/>
      <c r="SZQ79" s="2201"/>
      <c r="SZR79" s="2203"/>
      <c r="SZU79" s="45"/>
      <c r="SZV79" s="45"/>
      <c r="SZW79" s="45"/>
      <c r="SZX79" s="45"/>
      <c r="TAA79" s="45"/>
      <c r="TAI79" s="2201"/>
      <c r="TAJ79" s="2203"/>
      <c r="TAM79" s="45"/>
      <c r="TAN79" s="45"/>
      <c r="TAO79" s="45"/>
      <c r="TAP79" s="45"/>
      <c r="TAS79" s="45"/>
      <c r="TBA79" s="2201"/>
      <c r="TBB79" s="2203"/>
      <c r="TBE79" s="45"/>
      <c r="TBF79" s="45"/>
      <c r="TBG79" s="45"/>
      <c r="TBH79" s="45"/>
      <c r="TBK79" s="45"/>
      <c r="TBS79" s="2201"/>
      <c r="TBT79" s="2203"/>
      <c r="TBW79" s="45"/>
      <c r="TBX79" s="45"/>
      <c r="TBY79" s="45"/>
      <c r="TBZ79" s="45"/>
      <c r="TCC79" s="45"/>
      <c r="TCK79" s="2201"/>
      <c r="TCL79" s="2203"/>
      <c r="TCO79" s="45"/>
      <c r="TCP79" s="45"/>
      <c r="TCQ79" s="45"/>
      <c r="TCR79" s="45"/>
      <c r="TCU79" s="45"/>
      <c r="TDC79" s="2201"/>
      <c r="TDD79" s="2203"/>
      <c r="TDG79" s="45"/>
      <c r="TDH79" s="45"/>
      <c r="TDI79" s="45"/>
      <c r="TDJ79" s="45"/>
      <c r="TDM79" s="45"/>
      <c r="TDU79" s="2201"/>
      <c r="TDV79" s="2203"/>
      <c r="TDY79" s="45"/>
      <c r="TDZ79" s="45"/>
      <c r="TEA79" s="45"/>
      <c r="TEB79" s="45"/>
      <c r="TEE79" s="45"/>
      <c r="TEM79" s="2201"/>
      <c r="TEN79" s="2203"/>
      <c r="TEQ79" s="45"/>
      <c r="TER79" s="45"/>
      <c r="TES79" s="45"/>
      <c r="TET79" s="45"/>
      <c r="TEW79" s="45"/>
      <c r="TFE79" s="2201"/>
      <c r="TFF79" s="2203"/>
      <c r="TFI79" s="45"/>
      <c r="TFJ79" s="45"/>
      <c r="TFK79" s="45"/>
      <c r="TFL79" s="45"/>
      <c r="TFO79" s="45"/>
      <c r="TFW79" s="2201"/>
      <c r="TFX79" s="2203"/>
      <c r="TGA79" s="45"/>
      <c r="TGB79" s="45"/>
      <c r="TGC79" s="45"/>
      <c r="TGD79" s="45"/>
      <c r="TGG79" s="45"/>
      <c r="TGO79" s="2201"/>
      <c r="TGP79" s="2203"/>
      <c r="TGS79" s="45"/>
      <c r="TGT79" s="45"/>
      <c r="TGU79" s="45"/>
      <c r="TGV79" s="45"/>
      <c r="TGY79" s="45"/>
      <c r="THG79" s="2201"/>
      <c r="THH79" s="2203"/>
      <c r="THK79" s="45"/>
      <c r="THL79" s="45"/>
      <c r="THM79" s="45"/>
      <c r="THN79" s="45"/>
      <c r="THQ79" s="45"/>
      <c r="THY79" s="2201"/>
      <c r="THZ79" s="2203"/>
      <c r="TIC79" s="45"/>
      <c r="TID79" s="45"/>
      <c r="TIE79" s="45"/>
      <c r="TIF79" s="45"/>
      <c r="TII79" s="45"/>
      <c r="TIQ79" s="2201"/>
      <c r="TIR79" s="2203"/>
      <c r="TIU79" s="45"/>
      <c r="TIV79" s="45"/>
      <c r="TIW79" s="45"/>
      <c r="TIX79" s="45"/>
      <c r="TJA79" s="45"/>
      <c r="TJI79" s="2201"/>
      <c r="TJJ79" s="2203"/>
      <c r="TJM79" s="45"/>
      <c r="TJN79" s="45"/>
      <c r="TJO79" s="45"/>
      <c r="TJP79" s="45"/>
      <c r="TJS79" s="45"/>
      <c r="TKA79" s="2201"/>
      <c r="TKB79" s="2203"/>
      <c r="TKE79" s="45"/>
      <c r="TKF79" s="45"/>
      <c r="TKG79" s="45"/>
      <c r="TKH79" s="45"/>
      <c r="TKK79" s="45"/>
      <c r="TKS79" s="2201"/>
      <c r="TKT79" s="2203"/>
      <c r="TKW79" s="45"/>
      <c r="TKX79" s="45"/>
      <c r="TKY79" s="45"/>
      <c r="TKZ79" s="45"/>
      <c r="TLC79" s="45"/>
      <c r="TLK79" s="2201"/>
      <c r="TLL79" s="2203"/>
      <c r="TLO79" s="45"/>
      <c r="TLP79" s="45"/>
      <c r="TLQ79" s="45"/>
      <c r="TLR79" s="45"/>
      <c r="TLU79" s="45"/>
      <c r="TMC79" s="2201"/>
      <c r="TMD79" s="2203"/>
      <c r="TMG79" s="45"/>
      <c r="TMH79" s="45"/>
      <c r="TMI79" s="45"/>
      <c r="TMJ79" s="45"/>
      <c r="TMM79" s="45"/>
      <c r="TMU79" s="2201"/>
      <c r="TMV79" s="2203"/>
      <c r="TMY79" s="45"/>
      <c r="TMZ79" s="45"/>
      <c r="TNA79" s="45"/>
      <c r="TNB79" s="45"/>
      <c r="TNE79" s="45"/>
      <c r="TNM79" s="2201"/>
      <c r="TNN79" s="2203"/>
      <c r="TNQ79" s="45"/>
      <c r="TNR79" s="45"/>
      <c r="TNS79" s="45"/>
      <c r="TNT79" s="45"/>
      <c r="TNW79" s="45"/>
      <c r="TOE79" s="2201"/>
      <c r="TOF79" s="2203"/>
      <c r="TOI79" s="45"/>
      <c r="TOJ79" s="45"/>
      <c r="TOK79" s="45"/>
      <c r="TOL79" s="45"/>
      <c r="TOO79" s="45"/>
      <c r="TOW79" s="2201"/>
      <c r="TOX79" s="2203"/>
      <c r="TPA79" s="45"/>
      <c r="TPB79" s="45"/>
      <c r="TPC79" s="45"/>
      <c r="TPD79" s="45"/>
      <c r="TPG79" s="45"/>
      <c r="TPO79" s="2201"/>
      <c r="TPP79" s="2203"/>
      <c r="TPS79" s="45"/>
      <c r="TPT79" s="45"/>
      <c r="TPU79" s="45"/>
      <c r="TPV79" s="45"/>
      <c r="TPY79" s="45"/>
      <c r="TQG79" s="2201"/>
      <c r="TQH79" s="2203"/>
      <c r="TQK79" s="45"/>
      <c r="TQL79" s="45"/>
      <c r="TQM79" s="45"/>
      <c r="TQN79" s="45"/>
      <c r="TQQ79" s="45"/>
      <c r="TQY79" s="2201"/>
      <c r="TQZ79" s="2203"/>
      <c r="TRC79" s="45"/>
      <c r="TRD79" s="45"/>
      <c r="TRE79" s="45"/>
      <c r="TRF79" s="45"/>
      <c r="TRI79" s="45"/>
      <c r="TRQ79" s="2201"/>
      <c r="TRR79" s="2203"/>
      <c r="TRU79" s="45"/>
      <c r="TRV79" s="45"/>
      <c r="TRW79" s="45"/>
      <c r="TRX79" s="45"/>
      <c r="TSA79" s="45"/>
      <c r="TSI79" s="2201"/>
      <c r="TSJ79" s="2203"/>
      <c r="TSM79" s="45"/>
      <c r="TSN79" s="45"/>
      <c r="TSO79" s="45"/>
      <c r="TSP79" s="45"/>
      <c r="TSS79" s="45"/>
      <c r="TTA79" s="2201"/>
      <c r="TTB79" s="2203"/>
      <c r="TTE79" s="45"/>
      <c r="TTF79" s="45"/>
      <c r="TTG79" s="45"/>
      <c r="TTH79" s="45"/>
      <c r="TTK79" s="45"/>
      <c r="TTS79" s="2201"/>
      <c r="TTT79" s="2203"/>
      <c r="TTW79" s="45"/>
      <c r="TTX79" s="45"/>
      <c r="TTY79" s="45"/>
      <c r="TTZ79" s="45"/>
      <c r="TUC79" s="45"/>
      <c r="TUK79" s="2201"/>
      <c r="TUL79" s="2203"/>
      <c r="TUO79" s="45"/>
      <c r="TUP79" s="45"/>
      <c r="TUQ79" s="45"/>
      <c r="TUR79" s="45"/>
      <c r="TUU79" s="45"/>
      <c r="TVC79" s="2201"/>
      <c r="TVD79" s="2203"/>
      <c r="TVG79" s="45"/>
      <c r="TVH79" s="45"/>
      <c r="TVI79" s="45"/>
      <c r="TVJ79" s="45"/>
      <c r="TVM79" s="45"/>
      <c r="TVU79" s="2201"/>
      <c r="TVV79" s="2203"/>
      <c r="TVY79" s="45"/>
      <c r="TVZ79" s="45"/>
      <c r="TWA79" s="45"/>
      <c r="TWB79" s="45"/>
      <c r="TWE79" s="45"/>
      <c r="TWM79" s="2201"/>
      <c r="TWN79" s="2203"/>
      <c r="TWQ79" s="45"/>
      <c r="TWR79" s="45"/>
      <c r="TWS79" s="45"/>
      <c r="TWT79" s="45"/>
      <c r="TWW79" s="45"/>
      <c r="TXE79" s="2201"/>
      <c r="TXF79" s="2203"/>
      <c r="TXI79" s="45"/>
      <c r="TXJ79" s="45"/>
      <c r="TXK79" s="45"/>
      <c r="TXL79" s="45"/>
      <c r="TXO79" s="45"/>
      <c r="TXW79" s="2201"/>
      <c r="TXX79" s="2203"/>
      <c r="TYA79" s="45"/>
      <c r="TYB79" s="45"/>
      <c r="TYC79" s="45"/>
      <c r="TYD79" s="45"/>
      <c r="TYG79" s="45"/>
      <c r="TYO79" s="2201"/>
      <c r="TYP79" s="2203"/>
      <c r="TYS79" s="45"/>
      <c r="TYT79" s="45"/>
      <c r="TYU79" s="45"/>
      <c r="TYV79" s="45"/>
      <c r="TYY79" s="45"/>
      <c r="TZG79" s="2201"/>
      <c r="TZH79" s="2203"/>
      <c r="TZK79" s="45"/>
      <c r="TZL79" s="45"/>
      <c r="TZM79" s="45"/>
      <c r="TZN79" s="45"/>
      <c r="TZQ79" s="45"/>
      <c r="TZY79" s="2201"/>
      <c r="TZZ79" s="2203"/>
      <c r="UAC79" s="45"/>
      <c r="UAD79" s="45"/>
      <c r="UAE79" s="45"/>
      <c r="UAF79" s="45"/>
      <c r="UAI79" s="45"/>
      <c r="UAQ79" s="2201"/>
      <c r="UAR79" s="2203"/>
      <c r="UAU79" s="45"/>
      <c r="UAV79" s="45"/>
      <c r="UAW79" s="45"/>
      <c r="UAX79" s="45"/>
      <c r="UBA79" s="45"/>
      <c r="UBI79" s="2201"/>
      <c r="UBJ79" s="2203"/>
      <c r="UBM79" s="45"/>
      <c r="UBN79" s="45"/>
      <c r="UBO79" s="45"/>
      <c r="UBP79" s="45"/>
      <c r="UBS79" s="45"/>
      <c r="UCA79" s="2201"/>
      <c r="UCB79" s="2203"/>
      <c r="UCE79" s="45"/>
      <c r="UCF79" s="45"/>
      <c r="UCG79" s="45"/>
      <c r="UCH79" s="45"/>
      <c r="UCK79" s="45"/>
      <c r="UCS79" s="2201"/>
      <c r="UCT79" s="2203"/>
      <c r="UCW79" s="45"/>
      <c r="UCX79" s="45"/>
      <c r="UCY79" s="45"/>
      <c r="UCZ79" s="45"/>
      <c r="UDC79" s="45"/>
      <c r="UDK79" s="2201"/>
      <c r="UDL79" s="2203"/>
      <c r="UDO79" s="45"/>
      <c r="UDP79" s="45"/>
      <c r="UDQ79" s="45"/>
      <c r="UDR79" s="45"/>
      <c r="UDU79" s="45"/>
      <c r="UEC79" s="2201"/>
      <c r="UED79" s="2203"/>
      <c r="UEG79" s="45"/>
      <c r="UEH79" s="45"/>
      <c r="UEI79" s="45"/>
      <c r="UEJ79" s="45"/>
      <c r="UEM79" s="45"/>
      <c r="UEU79" s="2201"/>
      <c r="UEV79" s="2203"/>
      <c r="UEY79" s="45"/>
      <c r="UEZ79" s="45"/>
      <c r="UFA79" s="45"/>
      <c r="UFB79" s="45"/>
      <c r="UFE79" s="45"/>
      <c r="UFM79" s="2201"/>
      <c r="UFN79" s="2203"/>
      <c r="UFQ79" s="45"/>
      <c r="UFR79" s="45"/>
      <c r="UFS79" s="45"/>
      <c r="UFT79" s="45"/>
      <c r="UFW79" s="45"/>
      <c r="UGE79" s="2201"/>
      <c r="UGF79" s="2203"/>
      <c r="UGI79" s="45"/>
      <c r="UGJ79" s="45"/>
      <c r="UGK79" s="45"/>
      <c r="UGL79" s="45"/>
      <c r="UGO79" s="45"/>
      <c r="UGW79" s="2201"/>
      <c r="UGX79" s="2203"/>
      <c r="UHA79" s="45"/>
      <c r="UHB79" s="45"/>
      <c r="UHC79" s="45"/>
      <c r="UHD79" s="45"/>
      <c r="UHG79" s="45"/>
      <c r="UHO79" s="2201"/>
      <c r="UHP79" s="2203"/>
      <c r="UHS79" s="45"/>
      <c r="UHT79" s="45"/>
      <c r="UHU79" s="45"/>
      <c r="UHV79" s="45"/>
      <c r="UHY79" s="45"/>
      <c r="UIG79" s="2201"/>
      <c r="UIH79" s="2203"/>
      <c r="UIK79" s="45"/>
      <c r="UIL79" s="45"/>
      <c r="UIM79" s="45"/>
      <c r="UIN79" s="45"/>
      <c r="UIQ79" s="45"/>
      <c r="UIY79" s="2201"/>
      <c r="UIZ79" s="2203"/>
      <c r="UJC79" s="45"/>
      <c r="UJD79" s="45"/>
      <c r="UJE79" s="45"/>
      <c r="UJF79" s="45"/>
      <c r="UJI79" s="45"/>
      <c r="UJQ79" s="2201"/>
      <c r="UJR79" s="2203"/>
      <c r="UJU79" s="45"/>
      <c r="UJV79" s="45"/>
      <c r="UJW79" s="45"/>
      <c r="UJX79" s="45"/>
      <c r="UKA79" s="45"/>
      <c r="UKI79" s="2201"/>
      <c r="UKJ79" s="2203"/>
      <c r="UKM79" s="45"/>
      <c r="UKN79" s="45"/>
      <c r="UKO79" s="45"/>
      <c r="UKP79" s="45"/>
      <c r="UKS79" s="45"/>
      <c r="ULA79" s="2201"/>
      <c r="ULB79" s="2203"/>
      <c r="ULE79" s="45"/>
      <c r="ULF79" s="45"/>
      <c r="ULG79" s="45"/>
      <c r="ULH79" s="45"/>
      <c r="ULK79" s="45"/>
      <c r="ULS79" s="2201"/>
      <c r="ULT79" s="2203"/>
      <c r="ULW79" s="45"/>
      <c r="ULX79" s="45"/>
      <c r="ULY79" s="45"/>
      <c r="ULZ79" s="45"/>
      <c r="UMC79" s="45"/>
      <c r="UMK79" s="2201"/>
      <c r="UML79" s="2203"/>
      <c r="UMO79" s="45"/>
      <c r="UMP79" s="45"/>
      <c r="UMQ79" s="45"/>
      <c r="UMR79" s="45"/>
      <c r="UMU79" s="45"/>
      <c r="UNC79" s="2201"/>
      <c r="UND79" s="2203"/>
      <c r="UNG79" s="45"/>
      <c r="UNH79" s="45"/>
      <c r="UNI79" s="45"/>
      <c r="UNJ79" s="45"/>
      <c r="UNM79" s="45"/>
      <c r="UNU79" s="2201"/>
      <c r="UNV79" s="2203"/>
      <c r="UNY79" s="45"/>
      <c r="UNZ79" s="45"/>
      <c r="UOA79" s="45"/>
      <c r="UOB79" s="45"/>
      <c r="UOE79" s="45"/>
      <c r="UOM79" s="2201"/>
      <c r="UON79" s="2203"/>
      <c r="UOQ79" s="45"/>
      <c r="UOR79" s="45"/>
      <c r="UOS79" s="45"/>
      <c r="UOT79" s="45"/>
      <c r="UOW79" s="45"/>
      <c r="UPE79" s="2201"/>
      <c r="UPF79" s="2203"/>
      <c r="UPI79" s="45"/>
      <c r="UPJ79" s="45"/>
      <c r="UPK79" s="45"/>
      <c r="UPL79" s="45"/>
      <c r="UPO79" s="45"/>
      <c r="UPW79" s="2201"/>
      <c r="UPX79" s="2203"/>
      <c r="UQA79" s="45"/>
      <c r="UQB79" s="45"/>
      <c r="UQC79" s="45"/>
      <c r="UQD79" s="45"/>
      <c r="UQG79" s="45"/>
      <c r="UQO79" s="2201"/>
      <c r="UQP79" s="2203"/>
      <c r="UQS79" s="45"/>
      <c r="UQT79" s="45"/>
      <c r="UQU79" s="45"/>
      <c r="UQV79" s="45"/>
      <c r="UQY79" s="45"/>
      <c r="URG79" s="2201"/>
      <c r="URH79" s="2203"/>
      <c r="URK79" s="45"/>
      <c r="URL79" s="45"/>
      <c r="URM79" s="45"/>
      <c r="URN79" s="45"/>
      <c r="URQ79" s="45"/>
      <c r="URY79" s="2201"/>
      <c r="URZ79" s="2203"/>
      <c r="USC79" s="45"/>
      <c r="USD79" s="45"/>
      <c r="USE79" s="45"/>
      <c r="USF79" s="45"/>
      <c r="USI79" s="45"/>
      <c r="USQ79" s="2201"/>
      <c r="USR79" s="2203"/>
      <c r="USU79" s="45"/>
      <c r="USV79" s="45"/>
      <c r="USW79" s="45"/>
      <c r="USX79" s="45"/>
      <c r="UTA79" s="45"/>
      <c r="UTI79" s="2201"/>
      <c r="UTJ79" s="2203"/>
      <c r="UTM79" s="45"/>
      <c r="UTN79" s="45"/>
      <c r="UTO79" s="45"/>
      <c r="UTP79" s="45"/>
      <c r="UTS79" s="45"/>
      <c r="UUA79" s="2201"/>
      <c r="UUB79" s="2203"/>
      <c r="UUE79" s="45"/>
      <c r="UUF79" s="45"/>
      <c r="UUG79" s="45"/>
      <c r="UUH79" s="45"/>
      <c r="UUK79" s="45"/>
      <c r="UUS79" s="2201"/>
      <c r="UUT79" s="2203"/>
      <c r="UUW79" s="45"/>
      <c r="UUX79" s="45"/>
      <c r="UUY79" s="45"/>
      <c r="UUZ79" s="45"/>
      <c r="UVC79" s="45"/>
      <c r="UVK79" s="2201"/>
      <c r="UVL79" s="2203"/>
      <c r="UVO79" s="45"/>
      <c r="UVP79" s="45"/>
      <c r="UVQ79" s="45"/>
      <c r="UVR79" s="45"/>
      <c r="UVU79" s="45"/>
      <c r="UWC79" s="2201"/>
      <c r="UWD79" s="2203"/>
      <c r="UWG79" s="45"/>
      <c r="UWH79" s="45"/>
      <c r="UWI79" s="45"/>
      <c r="UWJ79" s="45"/>
      <c r="UWM79" s="45"/>
      <c r="UWU79" s="2201"/>
      <c r="UWV79" s="2203"/>
      <c r="UWY79" s="45"/>
      <c r="UWZ79" s="45"/>
      <c r="UXA79" s="45"/>
      <c r="UXB79" s="45"/>
      <c r="UXE79" s="45"/>
      <c r="UXM79" s="2201"/>
      <c r="UXN79" s="2203"/>
      <c r="UXQ79" s="45"/>
      <c r="UXR79" s="45"/>
      <c r="UXS79" s="45"/>
      <c r="UXT79" s="45"/>
      <c r="UXW79" s="45"/>
      <c r="UYE79" s="2201"/>
      <c r="UYF79" s="2203"/>
      <c r="UYI79" s="45"/>
      <c r="UYJ79" s="45"/>
      <c r="UYK79" s="45"/>
      <c r="UYL79" s="45"/>
      <c r="UYO79" s="45"/>
      <c r="UYW79" s="2201"/>
      <c r="UYX79" s="2203"/>
      <c r="UZA79" s="45"/>
      <c r="UZB79" s="45"/>
      <c r="UZC79" s="45"/>
      <c r="UZD79" s="45"/>
      <c r="UZG79" s="45"/>
      <c r="UZO79" s="2201"/>
      <c r="UZP79" s="2203"/>
      <c r="UZS79" s="45"/>
      <c r="UZT79" s="45"/>
      <c r="UZU79" s="45"/>
      <c r="UZV79" s="45"/>
      <c r="UZY79" s="45"/>
      <c r="VAG79" s="2201"/>
      <c r="VAH79" s="2203"/>
      <c r="VAK79" s="45"/>
      <c r="VAL79" s="45"/>
      <c r="VAM79" s="45"/>
      <c r="VAN79" s="45"/>
      <c r="VAQ79" s="45"/>
      <c r="VAY79" s="2201"/>
      <c r="VAZ79" s="2203"/>
      <c r="VBC79" s="45"/>
      <c r="VBD79" s="45"/>
      <c r="VBE79" s="45"/>
      <c r="VBF79" s="45"/>
      <c r="VBI79" s="45"/>
      <c r="VBQ79" s="2201"/>
      <c r="VBR79" s="2203"/>
      <c r="VBU79" s="45"/>
      <c r="VBV79" s="45"/>
      <c r="VBW79" s="45"/>
      <c r="VBX79" s="45"/>
      <c r="VCA79" s="45"/>
      <c r="VCI79" s="2201"/>
      <c r="VCJ79" s="2203"/>
      <c r="VCM79" s="45"/>
      <c r="VCN79" s="45"/>
      <c r="VCO79" s="45"/>
      <c r="VCP79" s="45"/>
      <c r="VCS79" s="45"/>
      <c r="VDA79" s="2201"/>
      <c r="VDB79" s="2203"/>
      <c r="VDE79" s="45"/>
      <c r="VDF79" s="45"/>
      <c r="VDG79" s="45"/>
      <c r="VDH79" s="45"/>
      <c r="VDK79" s="45"/>
      <c r="VDS79" s="2201"/>
      <c r="VDT79" s="2203"/>
      <c r="VDW79" s="45"/>
      <c r="VDX79" s="45"/>
      <c r="VDY79" s="45"/>
      <c r="VDZ79" s="45"/>
      <c r="VEC79" s="45"/>
      <c r="VEK79" s="2201"/>
      <c r="VEL79" s="2203"/>
      <c r="VEO79" s="45"/>
      <c r="VEP79" s="45"/>
      <c r="VEQ79" s="45"/>
      <c r="VER79" s="45"/>
      <c r="VEU79" s="45"/>
      <c r="VFC79" s="2201"/>
      <c r="VFD79" s="2203"/>
      <c r="VFG79" s="45"/>
      <c r="VFH79" s="45"/>
      <c r="VFI79" s="45"/>
      <c r="VFJ79" s="45"/>
      <c r="VFM79" s="45"/>
      <c r="VFU79" s="2201"/>
      <c r="VFV79" s="2203"/>
      <c r="VFY79" s="45"/>
      <c r="VFZ79" s="45"/>
      <c r="VGA79" s="45"/>
      <c r="VGB79" s="45"/>
      <c r="VGE79" s="45"/>
      <c r="VGM79" s="2201"/>
      <c r="VGN79" s="2203"/>
      <c r="VGQ79" s="45"/>
      <c r="VGR79" s="45"/>
      <c r="VGS79" s="45"/>
      <c r="VGT79" s="45"/>
      <c r="VGW79" s="45"/>
      <c r="VHE79" s="2201"/>
      <c r="VHF79" s="2203"/>
      <c r="VHI79" s="45"/>
      <c r="VHJ79" s="45"/>
      <c r="VHK79" s="45"/>
      <c r="VHL79" s="45"/>
      <c r="VHO79" s="45"/>
      <c r="VHW79" s="2201"/>
      <c r="VHX79" s="2203"/>
      <c r="VIA79" s="45"/>
      <c r="VIB79" s="45"/>
      <c r="VIC79" s="45"/>
      <c r="VID79" s="45"/>
      <c r="VIG79" s="45"/>
      <c r="VIO79" s="2201"/>
      <c r="VIP79" s="2203"/>
      <c r="VIS79" s="45"/>
      <c r="VIT79" s="45"/>
      <c r="VIU79" s="45"/>
      <c r="VIV79" s="45"/>
      <c r="VIY79" s="45"/>
      <c r="VJG79" s="2201"/>
      <c r="VJH79" s="2203"/>
      <c r="VJK79" s="45"/>
      <c r="VJL79" s="45"/>
      <c r="VJM79" s="45"/>
      <c r="VJN79" s="45"/>
      <c r="VJQ79" s="45"/>
      <c r="VJY79" s="2201"/>
      <c r="VJZ79" s="2203"/>
      <c r="VKC79" s="45"/>
      <c r="VKD79" s="45"/>
      <c r="VKE79" s="45"/>
      <c r="VKF79" s="45"/>
      <c r="VKI79" s="45"/>
      <c r="VKQ79" s="2201"/>
      <c r="VKR79" s="2203"/>
      <c r="VKU79" s="45"/>
      <c r="VKV79" s="45"/>
      <c r="VKW79" s="45"/>
      <c r="VKX79" s="45"/>
      <c r="VLA79" s="45"/>
      <c r="VLI79" s="2201"/>
      <c r="VLJ79" s="2203"/>
      <c r="VLM79" s="45"/>
      <c r="VLN79" s="45"/>
      <c r="VLO79" s="45"/>
      <c r="VLP79" s="45"/>
      <c r="VLS79" s="45"/>
      <c r="VMA79" s="2201"/>
      <c r="VMB79" s="2203"/>
      <c r="VME79" s="45"/>
      <c r="VMF79" s="45"/>
      <c r="VMG79" s="45"/>
      <c r="VMH79" s="45"/>
      <c r="VMK79" s="45"/>
      <c r="VMS79" s="2201"/>
      <c r="VMT79" s="2203"/>
      <c r="VMW79" s="45"/>
      <c r="VMX79" s="45"/>
      <c r="VMY79" s="45"/>
      <c r="VMZ79" s="45"/>
      <c r="VNC79" s="45"/>
      <c r="VNK79" s="2201"/>
      <c r="VNL79" s="2203"/>
      <c r="VNO79" s="45"/>
      <c r="VNP79" s="45"/>
      <c r="VNQ79" s="45"/>
      <c r="VNR79" s="45"/>
      <c r="VNU79" s="45"/>
      <c r="VOC79" s="2201"/>
      <c r="VOD79" s="2203"/>
      <c r="VOG79" s="45"/>
      <c r="VOH79" s="45"/>
      <c r="VOI79" s="45"/>
      <c r="VOJ79" s="45"/>
      <c r="VOM79" s="45"/>
      <c r="VOU79" s="2201"/>
      <c r="VOV79" s="2203"/>
      <c r="VOY79" s="45"/>
      <c r="VOZ79" s="45"/>
      <c r="VPA79" s="45"/>
      <c r="VPB79" s="45"/>
      <c r="VPE79" s="45"/>
      <c r="VPM79" s="2201"/>
      <c r="VPN79" s="2203"/>
      <c r="VPQ79" s="45"/>
      <c r="VPR79" s="45"/>
      <c r="VPS79" s="45"/>
      <c r="VPT79" s="45"/>
      <c r="VPW79" s="45"/>
      <c r="VQE79" s="2201"/>
      <c r="VQF79" s="2203"/>
      <c r="VQI79" s="45"/>
      <c r="VQJ79" s="45"/>
      <c r="VQK79" s="45"/>
      <c r="VQL79" s="45"/>
      <c r="VQO79" s="45"/>
      <c r="VQW79" s="2201"/>
      <c r="VQX79" s="2203"/>
      <c r="VRA79" s="45"/>
      <c r="VRB79" s="45"/>
      <c r="VRC79" s="45"/>
      <c r="VRD79" s="45"/>
      <c r="VRG79" s="45"/>
      <c r="VRO79" s="2201"/>
      <c r="VRP79" s="2203"/>
      <c r="VRS79" s="45"/>
      <c r="VRT79" s="45"/>
      <c r="VRU79" s="45"/>
      <c r="VRV79" s="45"/>
      <c r="VRY79" s="45"/>
      <c r="VSG79" s="2201"/>
      <c r="VSH79" s="2203"/>
      <c r="VSK79" s="45"/>
      <c r="VSL79" s="45"/>
      <c r="VSM79" s="45"/>
      <c r="VSN79" s="45"/>
      <c r="VSQ79" s="45"/>
      <c r="VSY79" s="2201"/>
      <c r="VSZ79" s="2203"/>
      <c r="VTC79" s="45"/>
      <c r="VTD79" s="45"/>
      <c r="VTE79" s="45"/>
      <c r="VTF79" s="45"/>
      <c r="VTI79" s="45"/>
      <c r="VTQ79" s="2201"/>
      <c r="VTR79" s="2203"/>
      <c r="VTU79" s="45"/>
      <c r="VTV79" s="45"/>
      <c r="VTW79" s="45"/>
      <c r="VTX79" s="45"/>
      <c r="VUA79" s="45"/>
      <c r="VUI79" s="2201"/>
      <c r="VUJ79" s="2203"/>
      <c r="VUM79" s="45"/>
      <c r="VUN79" s="45"/>
      <c r="VUO79" s="45"/>
      <c r="VUP79" s="45"/>
      <c r="VUS79" s="45"/>
      <c r="VVA79" s="2201"/>
      <c r="VVB79" s="2203"/>
      <c r="VVE79" s="45"/>
      <c r="VVF79" s="45"/>
      <c r="VVG79" s="45"/>
      <c r="VVH79" s="45"/>
      <c r="VVK79" s="45"/>
      <c r="VVS79" s="2201"/>
      <c r="VVT79" s="2203"/>
      <c r="VVW79" s="45"/>
      <c r="VVX79" s="45"/>
      <c r="VVY79" s="45"/>
      <c r="VVZ79" s="45"/>
      <c r="VWC79" s="45"/>
      <c r="VWK79" s="2201"/>
      <c r="VWL79" s="2203"/>
      <c r="VWO79" s="45"/>
      <c r="VWP79" s="45"/>
      <c r="VWQ79" s="45"/>
      <c r="VWR79" s="45"/>
      <c r="VWU79" s="45"/>
      <c r="VXC79" s="2201"/>
      <c r="VXD79" s="2203"/>
      <c r="VXG79" s="45"/>
      <c r="VXH79" s="45"/>
      <c r="VXI79" s="45"/>
      <c r="VXJ79" s="45"/>
      <c r="VXM79" s="45"/>
      <c r="VXU79" s="2201"/>
      <c r="VXV79" s="2203"/>
      <c r="VXY79" s="45"/>
      <c r="VXZ79" s="45"/>
      <c r="VYA79" s="45"/>
      <c r="VYB79" s="45"/>
      <c r="VYE79" s="45"/>
      <c r="VYM79" s="2201"/>
      <c r="VYN79" s="2203"/>
      <c r="VYQ79" s="45"/>
      <c r="VYR79" s="45"/>
      <c r="VYS79" s="45"/>
      <c r="VYT79" s="45"/>
      <c r="VYW79" s="45"/>
      <c r="VZE79" s="2201"/>
      <c r="VZF79" s="2203"/>
      <c r="VZI79" s="45"/>
      <c r="VZJ79" s="45"/>
      <c r="VZK79" s="45"/>
      <c r="VZL79" s="45"/>
      <c r="VZO79" s="45"/>
      <c r="VZW79" s="2201"/>
      <c r="VZX79" s="2203"/>
      <c r="WAA79" s="45"/>
      <c r="WAB79" s="45"/>
      <c r="WAC79" s="45"/>
      <c r="WAD79" s="45"/>
      <c r="WAG79" s="45"/>
      <c r="WAO79" s="2201"/>
      <c r="WAP79" s="2203"/>
      <c r="WAS79" s="45"/>
      <c r="WAT79" s="45"/>
      <c r="WAU79" s="45"/>
      <c r="WAV79" s="45"/>
      <c r="WAY79" s="45"/>
      <c r="WBG79" s="2201"/>
      <c r="WBH79" s="2203"/>
      <c r="WBK79" s="45"/>
      <c r="WBL79" s="45"/>
      <c r="WBM79" s="45"/>
      <c r="WBN79" s="45"/>
      <c r="WBQ79" s="45"/>
      <c r="WBY79" s="2201"/>
      <c r="WBZ79" s="2203"/>
      <c r="WCC79" s="45"/>
      <c r="WCD79" s="45"/>
      <c r="WCE79" s="45"/>
      <c r="WCF79" s="45"/>
      <c r="WCI79" s="45"/>
      <c r="WCQ79" s="2201"/>
      <c r="WCR79" s="2203"/>
      <c r="WCU79" s="45"/>
      <c r="WCV79" s="45"/>
      <c r="WCW79" s="45"/>
      <c r="WCX79" s="45"/>
      <c r="WDA79" s="45"/>
      <c r="WDI79" s="2201"/>
      <c r="WDJ79" s="2203"/>
      <c r="WDM79" s="45"/>
      <c r="WDN79" s="45"/>
      <c r="WDO79" s="45"/>
      <c r="WDP79" s="45"/>
      <c r="WDS79" s="45"/>
      <c r="WEA79" s="2201"/>
      <c r="WEB79" s="2203"/>
      <c r="WEE79" s="45"/>
      <c r="WEF79" s="45"/>
      <c r="WEG79" s="45"/>
      <c r="WEH79" s="45"/>
      <c r="WEK79" s="45"/>
      <c r="WES79" s="2201"/>
      <c r="WET79" s="2203"/>
      <c r="WEW79" s="45"/>
      <c r="WEX79" s="45"/>
      <c r="WEY79" s="45"/>
      <c r="WEZ79" s="45"/>
      <c r="WFC79" s="45"/>
      <c r="WFK79" s="2201"/>
      <c r="WFL79" s="2203"/>
      <c r="WFO79" s="45"/>
      <c r="WFP79" s="45"/>
      <c r="WFQ79" s="45"/>
      <c r="WFR79" s="45"/>
      <c r="WFU79" s="45"/>
      <c r="WGC79" s="2201"/>
      <c r="WGD79" s="2203"/>
      <c r="WGG79" s="45"/>
      <c r="WGH79" s="45"/>
      <c r="WGI79" s="45"/>
      <c r="WGJ79" s="45"/>
      <c r="WGM79" s="45"/>
      <c r="WGU79" s="2201"/>
      <c r="WGV79" s="2203"/>
      <c r="WGY79" s="45"/>
      <c r="WGZ79" s="45"/>
      <c r="WHA79" s="45"/>
      <c r="WHB79" s="45"/>
      <c r="WHE79" s="45"/>
      <c r="WHM79" s="2201"/>
      <c r="WHN79" s="2203"/>
      <c r="WHQ79" s="45"/>
      <c r="WHR79" s="45"/>
      <c r="WHS79" s="45"/>
      <c r="WHT79" s="45"/>
      <c r="WHW79" s="45"/>
      <c r="WIE79" s="2201"/>
      <c r="WIF79" s="2203"/>
      <c r="WII79" s="45"/>
      <c r="WIJ79" s="45"/>
      <c r="WIK79" s="45"/>
      <c r="WIL79" s="45"/>
      <c r="WIO79" s="45"/>
      <c r="WIW79" s="2201"/>
      <c r="WIX79" s="2203"/>
      <c r="WJA79" s="45"/>
      <c r="WJB79" s="45"/>
      <c r="WJC79" s="45"/>
      <c r="WJD79" s="45"/>
      <c r="WJG79" s="45"/>
      <c r="WJO79" s="2201"/>
      <c r="WJP79" s="2203"/>
      <c r="WJS79" s="45"/>
      <c r="WJT79" s="45"/>
      <c r="WJU79" s="45"/>
      <c r="WJV79" s="45"/>
      <c r="WJY79" s="45"/>
      <c r="WKG79" s="2201"/>
      <c r="WKH79" s="2203"/>
      <c r="WKK79" s="45"/>
      <c r="WKL79" s="45"/>
      <c r="WKM79" s="45"/>
      <c r="WKN79" s="45"/>
      <c r="WKQ79" s="45"/>
      <c r="WKY79" s="2201"/>
      <c r="WKZ79" s="2203"/>
      <c r="WLC79" s="45"/>
      <c r="WLD79" s="45"/>
      <c r="WLE79" s="45"/>
      <c r="WLF79" s="45"/>
      <c r="WLI79" s="45"/>
      <c r="WLQ79" s="2201"/>
      <c r="WLR79" s="2203"/>
      <c r="WLU79" s="45"/>
      <c r="WLV79" s="45"/>
      <c r="WLW79" s="45"/>
      <c r="WLX79" s="45"/>
      <c r="WMA79" s="45"/>
      <c r="WMI79" s="2201"/>
      <c r="WMJ79" s="2203"/>
      <c r="WMM79" s="45"/>
      <c r="WMN79" s="45"/>
      <c r="WMO79" s="45"/>
      <c r="WMP79" s="45"/>
      <c r="WMS79" s="45"/>
      <c r="WNA79" s="2201"/>
      <c r="WNB79" s="2203"/>
      <c r="WNE79" s="45"/>
      <c r="WNF79" s="45"/>
      <c r="WNG79" s="45"/>
      <c r="WNH79" s="45"/>
      <c r="WNK79" s="45"/>
      <c r="WNS79" s="2201"/>
      <c r="WNT79" s="2203"/>
      <c r="WNW79" s="45"/>
      <c r="WNX79" s="45"/>
      <c r="WNY79" s="45"/>
      <c r="WNZ79" s="45"/>
      <c r="WOC79" s="45"/>
      <c r="WOK79" s="2201"/>
      <c r="WOL79" s="2203"/>
      <c r="WOO79" s="45"/>
      <c r="WOP79" s="45"/>
      <c r="WOQ79" s="45"/>
      <c r="WOR79" s="45"/>
      <c r="WOU79" s="45"/>
      <c r="WPC79" s="2201"/>
      <c r="WPD79" s="2203"/>
      <c r="WPG79" s="45"/>
      <c r="WPH79" s="45"/>
      <c r="WPI79" s="45"/>
      <c r="WPJ79" s="45"/>
      <c r="WPM79" s="45"/>
      <c r="WPU79" s="2201"/>
      <c r="WPV79" s="2203"/>
      <c r="WPY79" s="45"/>
      <c r="WPZ79" s="45"/>
      <c r="WQA79" s="45"/>
      <c r="WQB79" s="45"/>
      <c r="WQE79" s="45"/>
      <c r="WQM79" s="2201"/>
      <c r="WQN79" s="2203"/>
      <c r="WQQ79" s="45"/>
      <c r="WQR79" s="45"/>
      <c r="WQS79" s="45"/>
      <c r="WQT79" s="45"/>
      <c r="WQW79" s="45"/>
      <c r="WRE79" s="2201"/>
      <c r="WRF79" s="2203"/>
      <c r="WRI79" s="45"/>
      <c r="WRJ79" s="45"/>
      <c r="WRK79" s="45"/>
      <c r="WRL79" s="45"/>
      <c r="WRO79" s="45"/>
      <c r="WRW79" s="2201"/>
      <c r="WRX79" s="2203"/>
      <c r="WSA79" s="45"/>
      <c r="WSB79" s="45"/>
      <c r="WSC79" s="45"/>
      <c r="WSD79" s="45"/>
      <c r="WSG79" s="45"/>
      <c r="WSO79" s="2201"/>
      <c r="WSP79" s="2203"/>
      <c r="WSS79" s="45"/>
      <c r="WST79" s="45"/>
      <c r="WSU79" s="45"/>
      <c r="WSV79" s="45"/>
      <c r="WSY79" s="45"/>
      <c r="WTG79" s="2201"/>
      <c r="WTH79" s="2203"/>
      <c r="WTK79" s="45"/>
      <c r="WTL79" s="45"/>
      <c r="WTM79" s="45"/>
      <c r="WTN79" s="45"/>
      <c r="WTQ79" s="45"/>
      <c r="WTY79" s="2201"/>
      <c r="WTZ79" s="2203"/>
      <c r="WUC79" s="45"/>
      <c r="WUD79" s="45"/>
      <c r="WUE79" s="45"/>
      <c r="WUF79" s="45"/>
      <c r="WUI79" s="45"/>
      <c r="WUQ79" s="2201"/>
      <c r="WUR79" s="2203"/>
      <c r="WUU79" s="45"/>
      <c r="WUV79" s="45"/>
      <c r="WUW79" s="45"/>
      <c r="WUX79" s="45"/>
      <c r="WVA79" s="45"/>
      <c r="WVI79" s="2201"/>
      <c r="WVJ79" s="2203"/>
      <c r="WVM79" s="45"/>
      <c r="WVN79" s="45"/>
      <c r="WVO79" s="45"/>
      <c r="WVP79" s="45"/>
      <c r="WVS79" s="45"/>
      <c r="WWA79" s="2201"/>
      <c r="WWB79" s="2203"/>
      <c r="WWE79" s="45"/>
      <c r="WWF79" s="45"/>
      <c r="WWG79" s="45"/>
      <c r="WWH79" s="45"/>
      <c r="WWK79" s="45"/>
      <c r="WWS79" s="2201"/>
      <c r="WWT79" s="2203"/>
      <c r="WWW79" s="45"/>
      <c r="WWX79" s="45"/>
      <c r="WWY79" s="45"/>
      <c r="WWZ79" s="45"/>
      <c r="WXC79" s="45"/>
      <c r="WXK79" s="2201"/>
      <c r="WXL79" s="2203"/>
      <c r="WXO79" s="45"/>
      <c r="WXP79" s="45"/>
      <c r="WXQ79" s="45"/>
      <c r="WXR79" s="45"/>
      <c r="WXU79" s="45"/>
      <c r="WYC79" s="2201"/>
      <c r="WYD79" s="2203"/>
      <c r="WYG79" s="45"/>
      <c r="WYH79" s="45"/>
      <c r="WYI79" s="45"/>
      <c r="WYJ79" s="45"/>
      <c r="WYM79" s="45"/>
      <c r="WYU79" s="2201"/>
      <c r="WYV79" s="2203"/>
      <c r="WYY79" s="45"/>
      <c r="WYZ79" s="45"/>
      <c r="WZA79" s="45"/>
      <c r="WZB79" s="45"/>
      <c r="WZE79" s="45"/>
      <c r="WZM79" s="2201"/>
      <c r="WZN79" s="2203"/>
      <c r="WZQ79" s="45"/>
      <c r="WZR79" s="45"/>
      <c r="WZS79" s="45"/>
      <c r="WZT79" s="45"/>
      <c r="WZW79" s="45"/>
      <c r="XAE79" s="2201"/>
      <c r="XAF79" s="2203"/>
      <c r="XAI79" s="45"/>
      <c r="XAJ79" s="45"/>
      <c r="XAK79" s="45"/>
      <c r="XAL79" s="45"/>
      <c r="XAO79" s="45"/>
      <c r="XAW79" s="2201"/>
      <c r="XAX79" s="2203"/>
      <c r="XBA79" s="45"/>
      <c r="XBB79" s="45"/>
      <c r="XBC79" s="45"/>
      <c r="XBD79" s="45"/>
      <c r="XBG79" s="45"/>
      <c r="XBO79" s="2201"/>
      <c r="XBP79" s="2203"/>
      <c r="XBS79" s="45"/>
      <c r="XBT79" s="45"/>
      <c r="XBU79" s="45"/>
      <c r="XBV79" s="45"/>
      <c r="XBY79" s="45"/>
      <c r="XCG79" s="2201"/>
      <c r="XCH79" s="2203"/>
      <c r="XCK79" s="45"/>
      <c r="XCL79" s="45"/>
      <c r="XCM79" s="45"/>
      <c r="XCN79" s="45"/>
      <c r="XCQ79" s="45"/>
      <c r="XCY79" s="2201"/>
      <c r="XCZ79" s="2203"/>
      <c r="XDC79" s="45"/>
      <c r="XDD79" s="45"/>
      <c r="XDE79" s="45"/>
      <c r="XDF79" s="45"/>
      <c r="XDI79" s="45"/>
      <c r="XDQ79" s="2201"/>
      <c r="XDR79" s="2203"/>
      <c r="XDU79" s="45"/>
      <c r="XDV79" s="45"/>
      <c r="XDW79" s="45"/>
      <c r="XDX79" s="45"/>
      <c r="XEA79" s="45"/>
      <c r="XEI79" s="2201"/>
      <c r="XEJ79" s="2203"/>
      <c r="XEM79" s="45"/>
      <c r="XEN79" s="45"/>
      <c r="XEO79" s="45"/>
      <c r="XEP79" s="45"/>
      <c r="XES79" s="45"/>
      <c r="XFA79" s="2201"/>
      <c r="XFB79" s="2203"/>
    </row>
    <row r="80" spans="1:16384" s="2202" customFormat="1" ht="15.75">
      <c r="A80" s="4317" t="str">
        <f>'General TPUM'!B80</f>
        <v>Kukudu Adventist Primary School</v>
      </c>
      <c r="B80" s="4318"/>
      <c r="C80" s="4319"/>
      <c r="D80" s="2198">
        <v>0</v>
      </c>
      <c r="E80" s="4320"/>
      <c r="F80" s="4321"/>
      <c r="G80" s="3670"/>
      <c r="H80" s="3670"/>
      <c r="I80" s="3670"/>
      <c r="J80" s="3670"/>
      <c r="K80" s="4322"/>
      <c r="L80" s="4319"/>
      <c r="M80" s="4322"/>
      <c r="N80" s="4319"/>
      <c r="O80" s="4322"/>
      <c r="P80" s="4319"/>
      <c r="Q80" s="4323"/>
      <c r="R80" s="2609"/>
      <c r="S80" s="2201"/>
      <c r="T80" s="233"/>
      <c r="U80" s="1682"/>
      <c r="W80" s="45"/>
      <c r="X80" s="45"/>
      <c r="Y80" s="45"/>
      <c r="Z80" s="45"/>
      <c r="AC80" s="45"/>
      <c r="AK80" s="2201"/>
      <c r="AL80" s="2203"/>
      <c r="AO80" s="45"/>
      <c r="AP80" s="45"/>
      <c r="AQ80" s="45"/>
      <c r="AR80" s="45"/>
      <c r="AU80" s="45"/>
      <c r="BC80" s="2201"/>
      <c r="BD80" s="2203"/>
      <c r="BG80" s="45"/>
      <c r="BH80" s="45"/>
      <c r="BI80" s="45"/>
      <c r="BJ80" s="45"/>
      <c r="BM80" s="45"/>
      <c r="BU80" s="2201"/>
      <c r="BV80" s="2203"/>
      <c r="BY80" s="45"/>
      <c r="BZ80" s="45"/>
      <c r="CA80" s="45"/>
      <c r="CB80" s="45"/>
      <c r="CE80" s="45"/>
      <c r="CM80" s="2201"/>
      <c r="CN80" s="2203"/>
      <c r="CQ80" s="45"/>
      <c r="CR80" s="45"/>
      <c r="CS80" s="45"/>
      <c r="CT80" s="45"/>
      <c r="CW80" s="45"/>
      <c r="DE80" s="2201"/>
      <c r="DF80" s="2203"/>
      <c r="DI80" s="45"/>
      <c r="DJ80" s="45"/>
      <c r="DK80" s="45"/>
      <c r="DL80" s="45"/>
      <c r="DO80" s="45"/>
      <c r="DW80" s="2201"/>
      <c r="DX80" s="2203"/>
      <c r="EA80" s="45"/>
      <c r="EB80" s="45"/>
      <c r="EC80" s="45"/>
      <c r="ED80" s="45"/>
      <c r="EG80" s="45"/>
      <c r="EO80" s="2201"/>
      <c r="EP80" s="2203"/>
      <c r="ES80" s="45"/>
      <c r="ET80" s="45"/>
      <c r="EU80" s="45"/>
      <c r="EV80" s="45"/>
      <c r="EY80" s="45"/>
      <c r="FG80" s="2201"/>
      <c r="FH80" s="2203"/>
      <c r="FK80" s="45"/>
      <c r="FL80" s="45"/>
      <c r="FM80" s="45"/>
      <c r="FN80" s="45"/>
      <c r="FQ80" s="45"/>
      <c r="FY80" s="2201"/>
      <c r="FZ80" s="2203"/>
      <c r="GC80" s="45"/>
      <c r="GD80" s="45"/>
      <c r="GE80" s="45"/>
      <c r="GF80" s="45"/>
      <c r="GI80" s="45"/>
      <c r="GQ80" s="2201"/>
      <c r="GR80" s="2203"/>
      <c r="GU80" s="45"/>
      <c r="GV80" s="45"/>
      <c r="GW80" s="45"/>
      <c r="GX80" s="45"/>
      <c r="HA80" s="45"/>
      <c r="HI80" s="2201"/>
      <c r="HJ80" s="2203"/>
      <c r="HM80" s="45"/>
      <c r="HN80" s="45"/>
      <c r="HO80" s="45"/>
      <c r="HP80" s="45"/>
      <c r="HS80" s="45"/>
      <c r="IA80" s="2201"/>
      <c r="IB80" s="2203"/>
      <c r="IE80" s="45"/>
      <c r="IF80" s="45"/>
      <c r="IG80" s="45"/>
      <c r="IH80" s="45"/>
      <c r="IK80" s="45"/>
      <c r="IS80" s="2201"/>
      <c r="IT80" s="2203"/>
      <c r="IW80" s="45"/>
      <c r="IX80" s="45"/>
      <c r="IY80" s="45"/>
      <c r="IZ80" s="45"/>
      <c r="JC80" s="45"/>
      <c r="JK80" s="2201"/>
      <c r="JL80" s="2203"/>
      <c r="JO80" s="45"/>
      <c r="JP80" s="45"/>
      <c r="JQ80" s="45"/>
      <c r="JR80" s="45"/>
      <c r="JU80" s="45"/>
      <c r="KC80" s="2201"/>
      <c r="KD80" s="2203"/>
      <c r="KG80" s="45"/>
      <c r="KH80" s="45"/>
      <c r="KI80" s="45"/>
      <c r="KJ80" s="45"/>
      <c r="KM80" s="45"/>
      <c r="KU80" s="2201"/>
      <c r="KV80" s="2203"/>
      <c r="KY80" s="45"/>
      <c r="KZ80" s="45"/>
      <c r="LA80" s="45"/>
      <c r="LB80" s="45"/>
      <c r="LE80" s="45"/>
      <c r="LM80" s="2201"/>
      <c r="LN80" s="2203"/>
      <c r="LQ80" s="45"/>
      <c r="LR80" s="45"/>
      <c r="LS80" s="45"/>
      <c r="LT80" s="45"/>
      <c r="LW80" s="45"/>
      <c r="ME80" s="2201"/>
      <c r="MF80" s="2203"/>
      <c r="MI80" s="45"/>
      <c r="MJ80" s="45"/>
      <c r="MK80" s="45"/>
      <c r="ML80" s="45"/>
      <c r="MO80" s="45"/>
      <c r="MW80" s="2201"/>
      <c r="MX80" s="2203"/>
      <c r="NA80" s="45"/>
      <c r="NB80" s="45"/>
      <c r="NC80" s="45"/>
      <c r="ND80" s="45"/>
      <c r="NG80" s="45"/>
      <c r="NO80" s="2201"/>
      <c r="NP80" s="2203"/>
      <c r="NS80" s="45"/>
      <c r="NT80" s="45"/>
      <c r="NU80" s="45"/>
      <c r="NV80" s="45"/>
      <c r="NY80" s="45"/>
      <c r="OG80" s="2201"/>
      <c r="OH80" s="2203"/>
      <c r="OK80" s="45"/>
      <c r="OL80" s="45"/>
      <c r="OM80" s="45"/>
      <c r="ON80" s="45"/>
      <c r="OQ80" s="45"/>
      <c r="OY80" s="2201"/>
      <c r="OZ80" s="2203"/>
      <c r="PC80" s="45"/>
      <c r="PD80" s="45"/>
      <c r="PE80" s="45"/>
      <c r="PF80" s="45"/>
      <c r="PI80" s="45"/>
      <c r="PQ80" s="2201"/>
      <c r="PR80" s="2203"/>
      <c r="PU80" s="45"/>
      <c r="PV80" s="45"/>
      <c r="PW80" s="45"/>
      <c r="PX80" s="45"/>
      <c r="QA80" s="45"/>
      <c r="QI80" s="2201"/>
      <c r="QJ80" s="2203"/>
      <c r="QM80" s="45"/>
      <c r="QN80" s="45"/>
      <c r="QO80" s="45"/>
      <c r="QP80" s="45"/>
      <c r="QS80" s="45"/>
      <c r="RA80" s="2201"/>
      <c r="RB80" s="2203"/>
      <c r="RE80" s="45"/>
      <c r="RF80" s="45"/>
      <c r="RG80" s="45"/>
      <c r="RH80" s="45"/>
      <c r="RK80" s="45"/>
      <c r="RS80" s="2201"/>
      <c r="RT80" s="2203"/>
      <c r="RW80" s="45"/>
      <c r="RX80" s="45"/>
      <c r="RY80" s="45"/>
      <c r="RZ80" s="45"/>
      <c r="SC80" s="45"/>
      <c r="SK80" s="2201"/>
      <c r="SL80" s="2203"/>
      <c r="SO80" s="45"/>
      <c r="SP80" s="45"/>
      <c r="SQ80" s="45"/>
      <c r="SR80" s="45"/>
      <c r="SU80" s="45"/>
      <c r="TC80" s="2201"/>
      <c r="TD80" s="2203"/>
      <c r="TG80" s="45"/>
      <c r="TH80" s="45"/>
      <c r="TI80" s="45"/>
      <c r="TJ80" s="45"/>
      <c r="TM80" s="45"/>
      <c r="TU80" s="2201"/>
      <c r="TV80" s="2203"/>
      <c r="TY80" s="45"/>
      <c r="TZ80" s="45"/>
      <c r="UA80" s="45"/>
      <c r="UB80" s="45"/>
      <c r="UE80" s="45"/>
      <c r="UM80" s="2201"/>
      <c r="UN80" s="2203"/>
      <c r="UQ80" s="45"/>
      <c r="UR80" s="45"/>
      <c r="US80" s="45"/>
      <c r="UT80" s="45"/>
      <c r="UW80" s="45"/>
      <c r="VE80" s="2201"/>
      <c r="VF80" s="2203"/>
      <c r="VI80" s="45"/>
      <c r="VJ80" s="45"/>
      <c r="VK80" s="45"/>
      <c r="VL80" s="45"/>
      <c r="VO80" s="45"/>
      <c r="VW80" s="2201"/>
      <c r="VX80" s="2203"/>
      <c r="WA80" s="45"/>
      <c r="WB80" s="45"/>
      <c r="WC80" s="45"/>
      <c r="WD80" s="45"/>
      <c r="WG80" s="45"/>
      <c r="WO80" s="2201"/>
      <c r="WP80" s="2203"/>
      <c r="WS80" s="45"/>
      <c r="WT80" s="45"/>
      <c r="WU80" s="45"/>
      <c r="WV80" s="45"/>
      <c r="WY80" s="45"/>
      <c r="XG80" s="2201"/>
      <c r="XH80" s="2203"/>
      <c r="XK80" s="45"/>
      <c r="XL80" s="45"/>
      <c r="XM80" s="45"/>
      <c r="XN80" s="45"/>
      <c r="XQ80" s="45"/>
      <c r="XY80" s="2201"/>
      <c r="XZ80" s="2203"/>
      <c r="YC80" s="45"/>
      <c r="YD80" s="45"/>
      <c r="YE80" s="45"/>
      <c r="YF80" s="45"/>
      <c r="YI80" s="45"/>
      <c r="YQ80" s="2201"/>
      <c r="YR80" s="2203"/>
      <c r="YU80" s="45"/>
      <c r="YV80" s="45"/>
      <c r="YW80" s="45"/>
      <c r="YX80" s="45"/>
      <c r="ZA80" s="45"/>
      <c r="ZI80" s="2201"/>
      <c r="ZJ80" s="2203"/>
      <c r="ZM80" s="45"/>
      <c r="ZN80" s="45"/>
      <c r="ZO80" s="45"/>
      <c r="ZP80" s="45"/>
      <c r="ZS80" s="45"/>
      <c r="AAA80" s="2201"/>
      <c r="AAB80" s="2203"/>
      <c r="AAE80" s="45"/>
      <c r="AAF80" s="45"/>
      <c r="AAG80" s="45"/>
      <c r="AAH80" s="45"/>
      <c r="AAK80" s="45"/>
      <c r="AAS80" s="2201"/>
      <c r="AAT80" s="2203"/>
      <c r="AAW80" s="45"/>
      <c r="AAX80" s="45"/>
      <c r="AAY80" s="45"/>
      <c r="AAZ80" s="45"/>
      <c r="ABC80" s="45"/>
      <c r="ABK80" s="2201"/>
      <c r="ABL80" s="2203"/>
      <c r="ABO80" s="45"/>
      <c r="ABP80" s="45"/>
      <c r="ABQ80" s="45"/>
      <c r="ABR80" s="45"/>
      <c r="ABU80" s="45"/>
      <c r="ACC80" s="2201"/>
      <c r="ACD80" s="2203"/>
      <c r="ACG80" s="45"/>
      <c r="ACH80" s="45"/>
      <c r="ACI80" s="45"/>
      <c r="ACJ80" s="45"/>
      <c r="ACM80" s="45"/>
      <c r="ACU80" s="2201"/>
      <c r="ACV80" s="2203"/>
      <c r="ACY80" s="45"/>
      <c r="ACZ80" s="45"/>
      <c r="ADA80" s="45"/>
      <c r="ADB80" s="45"/>
      <c r="ADE80" s="45"/>
      <c r="ADM80" s="2201"/>
      <c r="ADN80" s="2203"/>
      <c r="ADQ80" s="45"/>
      <c r="ADR80" s="45"/>
      <c r="ADS80" s="45"/>
      <c r="ADT80" s="45"/>
      <c r="ADW80" s="45"/>
      <c r="AEE80" s="2201"/>
      <c r="AEF80" s="2203"/>
      <c r="AEI80" s="45"/>
      <c r="AEJ80" s="45"/>
      <c r="AEK80" s="45"/>
      <c r="AEL80" s="45"/>
      <c r="AEO80" s="45"/>
      <c r="AEW80" s="2201"/>
      <c r="AEX80" s="2203"/>
      <c r="AFA80" s="45"/>
      <c r="AFB80" s="45"/>
      <c r="AFC80" s="45"/>
      <c r="AFD80" s="45"/>
      <c r="AFG80" s="45"/>
      <c r="AFO80" s="2201"/>
      <c r="AFP80" s="2203"/>
      <c r="AFS80" s="45"/>
      <c r="AFT80" s="45"/>
      <c r="AFU80" s="45"/>
      <c r="AFV80" s="45"/>
      <c r="AFY80" s="45"/>
      <c r="AGG80" s="2201"/>
      <c r="AGH80" s="2203"/>
      <c r="AGK80" s="45"/>
      <c r="AGL80" s="45"/>
      <c r="AGM80" s="45"/>
      <c r="AGN80" s="45"/>
      <c r="AGQ80" s="45"/>
      <c r="AGY80" s="2201"/>
      <c r="AGZ80" s="2203"/>
      <c r="AHC80" s="45"/>
      <c r="AHD80" s="45"/>
      <c r="AHE80" s="45"/>
      <c r="AHF80" s="45"/>
      <c r="AHI80" s="45"/>
      <c r="AHQ80" s="2201"/>
      <c r="AHR80" s="2203"/>
      <c r="AHU80" s="45"/>
      <c r="AHV80" s="45"/>
      <c r="AHW80" s="45"/>
      <c r="AHX80" s="45"/>
      <c r="AIA80" s="45"/>
      <c r="AII80" s="2201"/>
      <c r="AIJ80" s="2203"/>
      <c r="AIM80" s="45"/>
      <c r="AIN80" s="45"/>
      <c r="AIO80" s="45"/>
      <c r="AIP80" s="45"/>
      <c r="AIS80" s="45"/>
      <c r="AJA80" s="2201"/>
      <c r="AJB80" s="2203"/>
      <c r="AJE80" s="45"/>
      <c r="AJF80" s="45"/>
      <c r="AJG80" s="45"/>
      <c r="AJH80" s="45"/>
      <c r="AJK80" s="45"/>
      <c r="AJS80" s="2201"/>
      <c r="AJT80" s="2203"/>
      <c r="AJW80" s="45"/>
      <c r="AJX80" s="45"/>
      <c r="AJY80" s="45"/>
      <c r="AJZ80" s="45"/>
      <c r="AKC80" s="45"/>
      <c r="AKK80" s="2201"/>
      <c r="AKL80" s="2203"/>
      <c r="AKO80" s="45"/>
      <c r="AKP80" s="45"/>
      <c r="AKQ80" s="45"/>
      <c r="AKR80" s="45"/>
      <c r="AKU80" s="45"/>
      <c r="ALC80" s="2201"/>
      <c r="ALD80" s="2203"/>
      <c r="ALG80" s="45"/>
      <c r="ALH80" s="45"/>
      <c r="ALI80" s="45"/>
      <c r="ALJ80" s="45"/>
      <c r="ALM80" s="45"/>
      <c r="ALU80" s="2201"/>
      <c r="ALV80" s="2203"/>
      <c r="ALY80" s="45"/>
      <c r="ALZ80" s="45"/>
      <c r="AMA80" s="45"/>
      <c r="AMB80" s="45"/>
      <c r="AME80" s="45"/>
      <c r="AMM80" s="2201"/>
      <c r="AMN80" s="2203"/>
      <c r="AMQ80" s="45"/>
      <c r="AMR80" s="45"/>
      <c r="AMS80" s="45"/>
      <c r="AMT80" s="45"/>
      <c r="AMW80" s="45"/>
      <c r="ANE80" s="2201"/>
      <c r="ANF80" s="2203"/>
      <c r="ANI80" s="45"/>
      <c r="ANJ80" s="45"/>
      <c r="ANK80" s="45"/>
      <c r="ANL80" s="45"/>
      <c r="ANO80" s="45"/>
      <c r="ANW80" s="2201"/>
      <c r="ANX80" s="2203"/>
      <c r="AOA80" s="45"/>
      <c r="AOB80" s="45"/>
      <c r="AOC80" s="45"/>
      <c r="AOD80" s="45"/>
      <c r="AOG80" s="45"/>
      <c r="AOO80" s="2201"/>
      <c r="AOP80" s="2203"/>
      <c r="AOS80" s="45"/>
      <c r="AOT80" s="45"/>
      <c r="AOU80" s="45"/>
      <c r="AOV80" s="45"/>
      <c r="AOY80" s="45"/>
      <c r="APG80" s="2201"/>
      <c r="APH80" s="2203"/>
      <c r="APK80" s="45"/>
      <c r="APL80" s="45"/>
      <c r="APM80" s="45"/>
      <c r="APN80" s="45"/>
      <c r="APQ80" s="45"/>
      <c r="APY80" s="2201"/>
      <c r="APZ80" s="2203"/>
      <c r="AQC80" s="45"/>
      <c r="AQD80" s="45"/>
      <c r="AQE80" s="45"/>
      <c r="AQF80" s="45"/>
      <c r="AQI80" s="45"/>
      <c r="AQQ80" s="2201"/>
      <c r="AQR80" s="2203"/>
      <c r="AQU80" s="45"/>
      <c r="AQV80" s="45"/>
      <c r="AQW80" s="45"/>
      <c r="AQX80" s="45"/>
      <c r="ARA80" s="45"/>
      <c r="ARI80" s="2201"/>
      <c r="ARJ80" s="2203"/>
      <c r="ARM80" s="45"/>
      <c r="ARN80" s="45"/>
      <c r="ARO80" s="45"/>
      <c r="ARP80" s="45"/>
      <c r="ARS80" s="45"/>
      <c r="ASA80" s="2201"/>
      <c r="ASB80" s="2203"/>
      <c r="ASE80" s="45"/>
      <c r="ASF80" s="45"/>
      <c r="ASG80" s="45"/>
      <c r="ASH80" s="45"/>
      <c r="ASK80" s="45"/>
      <c r="ASS80" s="2201"/>
      <c r="AST80" s="2203"/>
      <c r="ASW80" s="45"/>
      <c r="ASX80" s="45"/>
      <c r="ASY80" s="45"/>
      <c r="ASZ80" s="45"/>
      <c r="ATC80" s="45"/>
      <c r="ATK80" s="2201"/>
      <c r="ATL80" s="2203"/>
      <c r="ATO80" s="45"/>
      <c r="ATP80" s="45"/>
      <c r="ATQ80" s="45"/>
      <c r="ATR80" s="45"/>
      <c r="ATU80" s="45"/>
      <c r="AUC80" s="2201"/>
      <c r="AUD80" s="2203"/>
      <c r="AUG80" s="45"/>
      <c r="AUH80" s="45"/>
      <c r="AUI80" s="45"/>
      <c r="AUJ80" s="45"/>
      <c r="AUM80" s="45"/>
      <c r="AUU80" s="2201"/>
      <c r="AUV80" s="2203"/>
      <c r="AUY80" s="45"/>
      <c r="AUZ80" s="45"/>
      <c r="AVA80" s="45"/>
      <c r="AVB80" s="45"/>
      <c r="AVE80" s="45"/>
      <c r="AVM80" s="2201"/>
      <c r="AVN80" s="2203"/>
      <c r="AVQ80" s="45"/>
      <c r="AVR80" s="45"/>
      <c r="AVS80" s="45"/>
      <c r="AVT80" s="45"/>
      <c r="AVW80" s="45"/>
      <c r="AWE80" s="2201"/>
      <c r="AWF80" s="2203"/>
      <c r="AWI80" s="45"/>
      <c r="AWJ80" s="45"/>
      <c r="AWK80" s="45"/>
      <c r="AWL80" s="45"/>
      <c r="AWO80" s="45"/>
      <c r="AWW80" s="2201"/>
      <c r="AWX80" s="2203"/>
      <c r="AXA80" s="45"/>
      <c r="AXB80" s="45"/>
      <c r="AXC80" s="45"/>
      <c r="AXD80" s="45"/>
      <c r="AXG80" s="45"/>
      <c r="AXO80" s="2201"/>
      <c r="AXP80" s="2203"/>
      <c r="AXS80" s="45"/>
      <c r="AXT80" s="45"/>
      <c r="AXU80" s="45"/>
      <c r="AXV80" s="45"/>
      <c r="AXY80" s="45"/>
      <c r="AYG80" s="2201"/>
      <c r="AYH80" s="2203"/>
      <c r="AYK80" s="45"/>
      <c r="AYL80" s="45"/>
      <c r="AYM80" s="45"/>
      <c r="AYN80" s="45"/>
      <c r="AYQ80" s="45"/>
      <c r="AYY80" s="2201"/>
      <c r="AYZ80" s="2203"/>
      <c r="AZC80" s="45"/>
      <c r="AZD80" s="45"/>
      <c r="AZE80" s="45"/>
      <c r="AZF80" s="45"/>
      <c r="AZI80" s="45"/>
      <c r="AZQ80" s="2201"/>
      <c r="AZR80" s="2203"/>
      <c r="AZU80" s="45"/>
      <c r="AZV80" s="45"/>
      <c r="AZW80" s="45"/>
      <c r="AZX80" s="45"/>
      <c r="BAA80" s="45"/>
      <c r="BAI80" s="2201"/>
      <c r="BAJ80" s="2203"/>
      <c r="BAM80" s="45"/>
      <c r="BAN80" s="45"/>
      <c r="BAO80" s="45"/>
      <c r="BAP80" s="45"/>
      <c r="BAS80" s="45"/>
      <c r="BBA80" s="2201"/>
      <c r="BBB80" s="2203"/>
      <c r="BBE80" s="45"/>
      <c r="BBF80" s="45"/>
      <c r="BBG80" s="45"/>
      <c r="BBH80" s="45"/>
      <c r="BBK80" s="45"/>
      <c r="BBS80" s="2201"/>
      <c r="BBT80" s="2203"/>
      <c r="BBW80" s="45"/>
      <c r="BBX80" s="45"/>
      <c r="BBY80" s="45"/>
      <c r="BBZ80" s="45"/>
      <c r="BCC80" s="45"/>
      <c r="BCK80" s="2201"/>
      <c r="BCL80" s="2203"/>
      <c r="BCO80" s="45"/>
      <c r="BCP80" s="45"/>
      <c r="BCQ80" s="45"/>
      <c r="BCR80" s="45"/>
      <c r="BCU80" s="45"/>
      <c r="BDC80" s="2201"/>
      <c r="BDD80" s="2203"/>
      <c r="BDG80" s="45"/>
      <c r="BDH80" s="45"/>
      <c r="BDI80" s="45"/>
      <c r="BDJ80" s="45"/>
      <c r="BDM80" s="45"/>
      <c r="BDU80" s="2201"/>
      <c r="BDV80" s="2203"/>
      <c r="BDY80" s="45"/>
      <c r="BDZ80" s="45"/>
      <c r="BEA80" s="45"/>
      <c r="BEB80" s="45"/>
      <c r="BEE80" s="45"/>
      <c r="BEM80" s="2201"/>
      <c r="BEN80" s="2203"/>
      <c r="BEQ80" s="45"/>
      <c r="BER80" s="45"/>
      <c r="BES80" s="45"/>
      <c r="BET80" s="45"/>
      <c r="BEW80" s="45"/>
      <c r="BFE80" s="2201"/>
      <c r="BFF80" s="2203"/>
      <c r="BFI80" s="45"/>
      <c r="BFJ80" s="45"/>
      <c r="BFK80" s="45"/>
      <c r="BFL80" s="45"/>
      <c r="BFO80" s="45"/>
      <c r="BFW80" s="2201"/>
      <c r="BFX80" s="2203"/>
      <c r="BGA80" s="45"/>
      <c r="BGB80" s="45"/>
      <c r="BGC80" s="45"/>
      <c r="BGD80" s="45"/>
      <c r="BGG80" s="45"/>
      <c r="BGO80" s="2201"/>
      <c r="BGP80" s="2203"/>
      <c r="BGS80" s="45"/>
      <c r="BGT80" s="45"/>
      <c r="BGU80" s="45"/>
      <c r="BGV80" s="45"/>
      <c r="BGY80" s="45"/>
      <c r="BHG80" s="2201"/>
      <c r="BHH80" s="2203"/>
      <c r="BHK80" s="45"/>
      <c r="BHL80" s="45"/>
      <c r="BHM80" s="45"/>
      <c r="BHN80" s="45"/>
      <c r="BHQ80" s="45"/>
      <c r="BHY80" s="2201"/>
      <c r="BHZ80" s="2203"/>
      <c r="BIC80" s="45"/>
      <c r="BID80" s="45"/>
      <c r="BIE80" s="45"/>
      <c r="BIF80" s="45"/>
      <c r="BII80" s="45"/>
      <c r="BIQ80" s="2201"/>
      <c r="BIR80" s="2203"/>
      <c r="BIU80" s="45"/>
      <c r="BIV80" s="45"/>
      <c r="BIW80" s="45"/>
      <c r="BIX80" s="45"/>
      <c r="BJA80" s="45"/>
      <c r="BJI80" s="2201"/>
      <c r="BJJ80" s="2203"/>
      <c r="BJM80" s="45"/>
      <c r="BJN80" s="45"/>
      <c r="BJO80" s="45"/>
      <c r="BJP80" s="45"/>
      <c r="BJS80" s="45"/>
      <c r="BKA80" s="2201"/>
      <c r="BKB80" s="2203"/>
      <c r="BKE80" s="45"/>
      <c r="BKF80" s="45"/>
      <c r="BKG80" s="45"/>
      <c r="BKH80" s="45"/>
      <c r="BKK80" s="45"/>
      <c r="BKS80" s="2201"/>
      <c r="BKT80" s="2203"/>
      <c r="BKW80" s="45"/>
      <c r="BKX80" s="45"/>
      <c r="BKY80" s="45"/>
      <c r="BKZ80" s="45"/>
      <c r="BLC80" s="45"/>
      <c r="BLK80" s="2201"/>
      <c r="BLL80" s="2203"/>
      <c r="BLO80" s="45"/>
      <c r="BLP80" s="45"/>
      <c r="BLQ80" s="45"/>
      <c r="BLR80" s="45"/>
      <c r="BLU80" s="45"/>
      <c r="BMC80" s="2201"/>
      <c r="BMD80" s="2203"/>
      <c r="BMG80" s="45"/>
      <c r="BMH80" s="45"/>
      <c r="BMI80" s="45"/>
      <c r="BMJ80" s="45"/>
      <c r="BMM80" s="45"/>
      <c r="BMU80" s="2201"/>
      <c r="BMV80" s="2203"/>
      <c r="BMY80" s="45"/>
      <c r="BMZ80" s="45"/>
      <c r="BNA80" s="45"/>
      <c r="BNB80" s="45"/>
      <c r="BNE80" s="45"/>
      <c r="BNM80" s="2201"/>
      <c r="BNN80" s="2203"/>
      <c r="BNQ80" s="45"/>
      <c r="BNR80" s="45"/>
      <c r="BNS80" s="45"/>
      <c r="BNT80" s="45"/>
      <c r="BNW80" s="45"/>
      <c r="BOE80" s="2201"/>
      <c r="BOF80" s="2203"/>
      <c r="BOI80" s="45"/>
      <c r="BOJ80" s="45"/>
      <c r="BOK80" s="45"/>
      <c r="BOL80" s="45"/>
      <c r="BOO80" s="45"/>
      <c r="BOW80" s="2201"/>
      <c r="BOX80" s="2203"/>
      <c r="BPA80" s="45"/>
      <c r="BPB80" s="45"/>
      <c r="BPC80" s="45"/>
      <c r="BPD80" s="45"/>
      <c r="BPG80" s="45"/>
      <c r="BPO80" s="2201"/>
      <c r="BPP80" s="2203"/>
      <c r="BPS80" s="45"/>
      <c r="BPT80" s="45"/>
      <c r="BPU80" s="45"/>
      <c r="BPV80" s="45"/>
      <c r="BPY80" s="45"/>
      <c r="BQG80" s="2201"/>
      <c r="BQH80" s="2203"/>
      <c r="BQK80" s="45"/>
      <c r="BQL80" s="45"/>
      <c r="BQM80" s="45"/>
      <c r="BQN80" s="45"/>
      <c r="BQQ80" s="45"/>
      <c r="BQY80" s="2201"/>
      <c r="BQZ80" s="2203"/>
      <c r="BRC80" s="45"/>
      <c r="BRD80" s="45"/>
      <c r="BRE80" s="45"/>
      <c r="BRF80" s="45"/>
      <c r="BRI80" s="45"/>
      <c r="BRQ80" s="2201"/>
      <c r="BRR80" s="2203"/>
      <c r="BRU80" s="45"/>
      <c r="BRV80" s="45"/>
      <c r="BRW80" s="45"/>
      <c r="BRX80" s="45"/>
      <c r="BSA80" s="45"/>
      <c r="BSI80" s="2201"/>
      <c r="BSJ80" s="2203"/>
      <c r="BSM80" s="45"/>
      <c r="BSN80" s="45"/>
      <c r="BSO80" s="45"/>
      <c r="BSP80" s="45"/>
      <c r="BSS80" s="45"/>
      <c r="BTA80" s="2201"/>
      <c r="BTB80" s="2203"/>
      <c r="BTE80" s="45"/>
      <c r="BTF80" s="45"/>
      <c r="BTG80" s="45"/>
      <c r="BTH80" s="45"/>
      <c r="BTK80" s="45"/>
      <c r="BTS80" s="2201"/>
      <c r="BTT80" s="2203"/>
      <c r="BTW80" s="45"/>
      <c r="BTX80" s="45"/>
      <c r="BTY80" s="45"/>
      <c r="BTZ80" s="45"/>
      <c r="BUC80" s="45"/>
      <c r="BUK80" s="2201"/>
      <c r="BUL80" s="2203"/>
      <c r="BUO80" s="45"/>
      <c r="BUP80" s="45"/>
      <c r="BUQ80" s="45"/>
      <c r="BUR80" s="45"/>
      <c r="BUU80" s="45"/>
      <c r="BVC80" s="2201"/>
      <c r="BVD80" s="2203"/>
      <c r="BVG80" s="45"/>
      <c r="BVH80" s="45"/>
      <c r="BVI80" s="45"/>
      <c r="BVJ80" s="45"/>
      <c r="BVM80" s="45"/>
      <c r="BVU80" s="2201"/>
      <c r="BVV80" s="2203"/>
      <c r="BVY80" s="45"/>
      <c r="BVZ80" s="45"/>
      <c r="BWA80" s="45"/>
      <c r="BWB80" s="45"/>
      <c r="BWE80" s="45"/>
      <c r="BWM80" s="2201"/>
      <c r="BWN80" s="2203"/>
      <c r="BWQ80" s="45"/>
      <c r="BWR80" s="45"/>
      <c r="BWS80" s="45"/>
      <c r="BWT80" s="45"/>
      <c r="BWW80" s="45"/>
      <c r="BXE80" s="2201"/>
      <c r="BXF80" s="2203"/>
      <c r="BXI80" s="45"/>
      <c r="BXJ80" s="45"/>
      <c r="BXK80" s="45"/>
      <c r="BXL80" s="45"/>
      <c r="BXO80" s="45"/>
      <c r="BXW80" s="2201"/>
      <c r="BXX80" s="2203"/>
      <c r="BYA80" s="45"/>
      <c r="BYB80" s="45"/>
      <c r="BYC80" s="45"/>
      <c r="BYD80" s="45"/>
      <c r="BYG80" s="45"/>
      <c r="BYO80" s="2201"/>
      <c r="BYP80" s="2203"/>
      <c r="BYS80" s="45"/>
      <c r="BYT80" s="45"/>
      <c r="BYU80" s="45"/>
      <c r="BYV80" s="45"/>
      <c r="BYY80" s="45"/>
      <c r="BZG80" s="2201"/>
      <c r="BZH80" s="2203"/>
      <c r="BZK80" s="45"/>
      <c r="BZL80" s="45"/>
      <c r="BZM80" s="45"/>
      <c r="BZN80" s="45"/>
      <c r="BZQ80" s="45"/>
      <c r="BZY80" s="2201"/>
      <c r="BZZ80" s="2203"/>
      <c r="CAC80" s="45"/>
      <c r="CAD80" s="45"/>
      <c r="CAE80" s="45"/>
      <c r="CAF80" s="45"/>
      <c r="CAI80" s="45"/>
      <c r="CAQ80" s="2201"/>
      <c r="CAR80" s="2203"/>
      <c r="CAU80" s="45"/>
      <c r="CAV80" s="45"/>
      <c r="CAW80" s="45"/>
      <c r="CAX80" s="45"/>
      <c r="CBA80" s="45"/>
      <c r="CBI80" s="2201"/>
      <c r="CBJ80" s="2203"/>
      <c r="CBM80" s="45"/>
      <c r="CBN80" s="45"/>
      <c r="CBO80" s="45"/>
      <c r="CBP80" s="45"/>
      <c r="CBS80" s="45"/>
      <c r="CCA80" s="2201"/>
      <c r="CCB80" s="2203"/>
      <c r="CCE80" s="45"/>
      <c r="CCF80" s="45"/>
      <c r="CCG80" s="45"/>
      <c r="CCH80" s="45"/>
      <c r="CCK80" s="45"/>
      <c r="CCS80" s="2201"/>
      <c r="CCT80" s="2203"/>
      <c r="CCW80" s="45"/>
      <c r="CCX80" s="45"/>
      <c r="CCY80" s="45"/>
      <c r="CCZ80" s="45"/>
      <c r="CDC80" s="45"/>
      <c r="CDK80" s="2201"/>
      <c r="CDL80" s="2203"/>
      <c r="CDO80" s="45"/>
      <c r="CDP80" s="45"/>
      <c r="CDQ80" s="45"/>
      <c r="CDR80" s="45"/>
      <c r="CDU80" s="45"/>
      <c r="CEC80" s="2201"/>
      <c r="CED80" s="2203"/>
      <c r="CEG80" s="45"/>
      <c r="CEH80" s="45"/>
      <c r="CEI80" s="45"/>
      <c r="CEJ80" s="45"/>
      <c r="CEM80" s="45"/>
      <c r="CEU80" s="2201"/>
      <c r="CEV80" s="2203"/>
      <c r="CEY80" s="45"/>
      <c r="CEZ80" s="45"/>
      <c r="CFA80" s="45"/>
      <c r="CFB80" s="45"/>
      <c r="CFE80" s="45"/>
      <c r="CFM80" s="2201"/>
      <c r="CFN80" s="2203"/>
      <c r="CFQ80" s="45"/>
      <c r="CFR80" s="45"/>
      <c r="CFS80" s="45"/>
      <c r="CFT80" s="45"/>
      <c r="CFW80" s="45"/>
      <c r="CGE80" s="2201"/>
      <c r="CGF80" s="2203"/>
      <c r="CGI80" s="45"/>
      <c r="CGJ80" s="45"/>
      <c r="CGK80" s="45"/>
      <c r="CGL80" s="45"/>
      <c r="CGO80" s="45"/>
      <c r="CGW80" s="2201"/>
      <c r="CGX80" s="2203"/>
      <c r="CHA80" s="45"/>
      <c r="CHB80" s="45"/>
      <c r="CHC80" s="45"/>
      <c r="CHD80" s="45"/>
      <c r="CHG80" s="45"/>
      <c r="CHO80" s="2201"/>
      <c r="CHP80" s="2203"/>
      <c r="CHS80" s="45"/>
      <c r="CHT80" s="45"/>
      <c r="CHU80" s="45"/>
      <c r="CHV80" s="45"/>
      <c r="CHY80" s="45"/>
      <c r="CIG80" s="2201"/>
      <c r="CIH80" s="2203"/>
      <c r="CIK80" s="45"/>
      <c r="CIL80" s="45"/>
      <c r="CIM80" s="45"/>
      <c r="CIN80" s="45"/>
      <c r="CIQ80" s="45"/>
      <c r="CIY80" s="2201"/>
      <c r="CIZ80" s="2203"/>
      <c r="CJC80" s="45"/>
      <c r="CJD80" s="45"/>
      <c r="CJE80" s="45"/>
      <c r="CJF80" s="45"/>
      <c r="CJI80" s="45"/>
      <c r="CJQ80" s="2201"/>
      <c r="CJR80" s="2203"/>
      <c r="CJU80" s="45"/>
      <c r="CJV80" s="45"/>
      <c r="CJW80" s="45"/>
      <c r="CJX80" s="45"/>
      <c r="CKA80" s="45"/>
      <c r="CKI80" s="2201"/>
      <c r="CKJ80" s="2203"/>
      <c r="CKM80" s="45"/>
      <c r="CKN80" s="45"/>
      <c r="CKO80" s="45"/>
      <c r="CKP80" s="45"/>
      <c r="CKS80" s="45"/>
      <c r="CLA80" s="2201"/>
      <c r="CLB80" s="2203"/>
      <c r="CLE80" s="45"/>
      <c r="CLF80" s="45"/>
      <c r="CLG80" s="45"/>
      <c r="CLH80" s="45"/>
      <c r="CLK80" s="45"/>
      <c r="CLS80" s="2201"/>
      <c r="CLT80" s="2203"/>
      <c r="CLW80" s="45"/>
      <c r="CLX80" s="45"/>
      <c r="CLY80" s="45"/>
      <c r="CLZ80" s="45"/>
      <c r="CMC80" s="45"/>
      <c r="CMK80" s="2201"/>
      <c r="CML80" s="2203"/>
      <c r="CMO80" s="45"/>
      <c r="CMP80" s="45"/>
      <c r="CMQ80" s="45"/>
      <c r="CMR80" s="45"/>
      <c r="CMU80" s="45"/>
      <c r="CNC80" s="2201"/>
      <c r="CND80" s="2203"/>
      <c r="CNG80" s="45"/>
      <c r="CNH80" s="45"/>
      <c r="CNI80" s="45"/>
      <c r="CNJ80" s="45"/>
      <c r="CNM80" s="45"/>
      <c r="CNU80" s="2201"/>
      <c r="CNV80" s="2203"/>
      <c r="CNY80" s="45"/>
      <c r="CNZ80" s="45"/>
      <c r="COA80" s="45"/>
      <c r="COB80" s="45"/>
      <c r="COE80" s="45"/>
      <c r="COM80" s="2201"/>
      <c r="CON80" s="2203"/>
      <c r="COQ80" s="45"/>
      <c r="COR80" s="45"/>
      <c r="COS80" s="45"/>
      <c r="COT80" s="45"/>
      <c r="COW80" s="45"/>
      <c r="CPE80" s="2201"/>
      <c r="CPF80" s="2203"/>
      <c r="CPI80" s="45"/>
      <c r="CPJ80" s="45"/>
      <c r="CPK80" s="45"/>
      <c r="CPL80" s="45"/>
      <c r="CPO80" s="45"/>
      <c r="CPW80" s="2201"/>
      <c r="CPX80" s="2203"/>
      <c r="CQA80" s="45"/>
      <c r="CQB80" s="45"/>
      <c r="CQC80" s="45"/>
      <c r="CQD80" s="45"/>
      <c r="CQG80" s="45"/>
      <c r="CQO80" s="2201"/>
      <c r="CQP80" s="2203"/>
      <c r="CQS80" s="45"/>
      <c r="CQT80" s="45"/>
      <c r="CQU80" s="45"/>
      <c r="CQV80" s="45"/>
      <c r="CQY80" s="45"/>
      <c r="CRG80" s="2201"/>
      <c r="CRH80" s="2203"/>
      <c r="CRK80" s="45"/>
      <c r="CRL80" s="45"/>
      <c r="CRM80" s="45"/>
      <c r="CRN80" s="45"/>
      <c r="CRQ80" s="45"/>
      <c r="CRY80" s="2201"/>
      <c r="CRZ80" s="2203"/>
      <c r="CSC80" s="45"/>
      <c r="CSD80" s="45"/>
      <c r="CSE80" s="45"/>
      <c r="CSF80" s="45"/>
      <c r="CSI80" s="45"/>
      <c r="CSQ80" s="2201"/>
      <c r="CSR80" s="2203"/>
      <c r="CSU80" s="45"/>
      <c r="CSV80" s="45"/>
      <c r="CSW80" s="45"/>
      <c r="CSX80" s="45"/>
      <c r="CTA80" s="45"/>
      <c r="CTI80" s="2201"/>
      <c r="CTJ80" s="2203"/>
      <c r="CTM80" s="45"/>
      <c r="CTN80" s="45"/>
      <c r="CTO80" s="45"/>
      <c r="CTP80" s="45"/>
      <c r="CTS80" s="45"/>
      <c r="CUA80" s="2201"/>
      <c r="CUB80" s="2203"/>
      <c r="CUE80" s="45"/>
      <c r="CUF80" s="45"/>
      <c r="CUG80" s="45"/>
      <c r="CUH80" s="45"/>
      <c r="CUK80" s="45"/>
      <c r="CUS80" s="2201"/>
      <c r="CUT80" s="2203"/>
      <c r="CUW80" s="45"/>
      <c r="CUX80" s="45"/>
      <c r="CUY80" s="45"/>
      <c r="CUZ80" s="45"/>
      <c r="CVC80" s="45"/>
      <c r="CVK80" s="2201"/>
      <c r="CVL80" s="2203"/>
      <c r="CVO80" s="45"/>
      <c r="CVP80" s="45"/>
      <c r="CVQ80" s="45"/>
      <c r="CVR80" s="45"/>
      <c r="CVU80" s="45"/>
      <c r="CWC80" s="2201"/>
      <c r="CWD80" s="2203"/>
      <c r="CWG80" s="45"/>
      <c r="CWH80" s="45"/>
      <c r="CWI80" s="45"/>
      <c r="CWJ80" s="45"/>
      <c r="CWM80" s="45"/>
      <c r="CWU80" s="2201"/>
      <c r="CWV80" s="2203"/>
      <c r="CWY80" s="45"/>
      <c r="CWZ80" s="45"/>
      <c r="CXA80" s="45"/>
      <c r="CXB80" s="45"/>
      <c r="CXE80" s="45"/>
      <c r="CXM80" s="2201"/>
      <c r="CXN80" s="2203"/>
      <c r="CXQ80" s="45"/>
      <c r="CXR80" s="45"/>
      <c r="CXS80" s="45"/>
      <c r="CXT80" s="45"/>
      <c r="CXW80" s="45"/>
      <c r="CYE80" s="2201"/>
      <c r="CYF80" s="2203"/>
      <c r="CYI80" s="45"/>
      <c r="CYJ80" s="45"/>
      <c r="CYK80" s="45"/>
      <c r="CYL80" s="45"/>
      <c r="CYO80" s="45"/>
      <c r="CYW80" s="2201"/>
      <c r="CYX80" s="2203"/>
      <c r="CZA80" s="45"/>
      <c r="CZB80" s="45"/>
      <c r="CZC80" s="45"/>
      <c r="CZD80" s="45"/>
      <c r="CZG80" s="45"/>
      <c r="CZO80" s="2201"/>
      <c r="CZP80" s="2203"/>
      <c r="CZS80" s="45"/>
      <c r="CZT80" s="45"/>
      <c r="CZU80" s="45"/>
      <c r="CZV80" s="45"/>
      <c r="CZY80" s="45"/>
      <c r="DAG80" s="2201"/>
      <c r="DAH80" s="2203"/>
      <c r="DAK80" s="45"/>
      <c r="DAL80" s="45"/>
      <c r="DAM80" s="45"/>
      <c r="DAN80" s="45"/>
      <c r="DAQ80" s="45"/>
      <c r="DAY80" s="2201"/>
      <c r="DAZ80" s="2203"/>
      <c r="DBC80" s="45"/>
      <c r="DBD80" s="45"/>
      <c r="DBE80" s="45"/>
      <c r="DBF80" s="45"/>
      <c r="DBI80" s="45"/>
      <c r="DBQ80" s="2201"/>
      <c r="DBR80" s="2203"/>
      <c r="DBU80" s="45"/>
      <c r="DBV80" s="45"/>
      <c r="DBW80" s="45"/>
      <c r="DBX80" s="45"/>
      <c r="DCA80" s="45"/>
      <c r="DCI80" s="2201"/>
      <c r="DCJ80" s="2203"/>
      <c r="DCM80" s="45"/>
      <c r="DCN80" s="45"/>
      <c r="DCO80" s="45"/>
      <c r="DCP80" s="45"/>
      <c r="DCS80" s="45"/>
      <c r="DDA80" s="2201"/>
      <c r="DDB80" s="2203"/>
      <c r="DDE80" s="45"/>
      <c r="DDF80" s="45"/>
      <c r="DDG80" s="45"/>
      <c r="DDH80" s="45"/>
      <c r="DDK80" s="45"/>
      <c r="DDS80" s="2201"/>
      <c r="DDT80" s="2203"/>
      <c r="DDW80" s="45"/>
      <c r="DDX80" s="45"/>
      <c r="DDY80" s="45"/>
      <c r="DDZ80" s="45"/>
      <c r="DEC80" s="45"/>
      <c r="DEK80" s="2201"/>
      <c r="DEL80" s="2203"/>
      <c r="DEO80" s="45"/>
      <c r="DEP80" s="45"/>
      <c r="DEQ80" s="45"/>
      <c r="DER80" s="45"/>
      <c r="DEU80" s="45"/>
      <c r="DFC80" s="2201"/>
      <c r="DFD80" s="2203"/>
      <c r="DFG80" s="45"/>
      <c r="DFH80" s="45"/>
      <c r="DFI80" s="45"/>
      <c r="DFJ80" s="45"/>
      <c r="DFM80" s="45"/>
      <c r="DFU80" s="2201"/>
      <c r="DFV80" s="2203"/>
      <c r="DFY80" s="45"/>
      <c r="DFZ80" s="45"/>
      <c r="DGA80" s="45"/>
      <c r="DGB80" s="45"/>
      <c r="DGE80" s="45"/>
      <c r="DGM80" s="2201"/>
      <c r="DGN80" s="2203"/>
      <c r="DGQ80" s="45"/>
      <c r="DGR80" s="45"/>
      <c r="DGS80" s="45"/>
      <c r="DGT80" s="45"/>
      <c r="DGW80" s="45"/>
      <c r="DHE80" s="2201"/>
      <c r="DHF80" s="2203"/>
      <c r="DHI80" s="45"/>
      <c r="DHJ80" s="45"/>
      <c r="DHK80" s="45"/>
      <c r="DHL80" s="45"/>
      <c r="DHO80" s="45"/>
      <c r="DHW80" s="2201"/>
      <c r="DHX80" s="2203"/>
      <c r="DIA80" s="45"/>
      <c r="DIB80" s="45"/>
      <c r="DIC80" s="45"/>
      <c r="DID80" s="45"/>
      <c r="DIG80" s="45"/>
      <c r="DIO80" s="2201"/>
      <c r="DIP80" s="2203"/>
      <c r="DIS80" s="45"/>
      <c r="DIT80" s="45"/>
      <c r="DIU80" s="45"/>
      <c r="DIV80" s="45"/>
      <c r="DIY80" s="45"/>
      <c r="DJG80" s="2201"/>
      <c r="DJH80" s="2203"/>
      <c r="DJK80" s="45"/>
      <c r="DJL80" s="45"/>
      <c r="DJM80" s="45"/>
      <c r="DJN80" s="45"/>
      <c r="DJQ80" s="45"/>
      <c r="DJY80" s="2201"/>
      <c r="DJZ80" s="2203"/>
      <c r="DKC80" s="45"/>
      <c r="DKD80" s="45"/>
      <c r="DKE80" s="45"/>
      <c r="DKF80" s="45"/>
      <c r="DKI80" s="45"/>
      <c r="DKQ80" s="2201"/>
      <c r="DKR80" s="2203"/>
      <c r="DKU80" s="45"/>
      <c r="DKV80" s="45"/>
      <c r="DKW80" s="45"/>
      <c r="DKX80" s="45"/>
      <c r="DLA80" s="45"/>
      <c r="DLI80" s="2201"/>
      <c r="DLJ80" s="2203"/>
      <c r="DLM80" s="45"/>
      <c r="DLN80" s="45"/>
      <c r="DLO80" s="45"/>
      <c r="DLP80" s="45"/>
      <c r="DLS80" s="45"/>
      <c r="DMA80" s="2201"/>
      <c r="DMB80" s="2203"/>
      <c r="DME80" s="45"/>
      <c r="DMF80" s="45"/>
      <c r="DMG80" s="45"/>
      <c r="DMH80" s="45"/>
      <c r="DMK80" s="45"/>
      <c r="DMS80" s="2201"/>
      <c r="DMT80" s="2203"/>
      <c r="DMW80" s="45"/>
      <c r="DMX80" s="45"/>
      <c r="DMY80" s="45"/>
      <c r="DMZ80" s="45"/>
      <c r="DNC80" s="45"/>
      <c r="DNK80" s="2201"/>
      <c r="DNL80" s="2203"/>
      <c r="DNO80" s="45"/>
      <c r="DNP80" s="45"/>
      <c r="DNQ80" s="45"/>
      <c r="DNR80" s="45"/>
      <c r="DNU80" s="45"/>
      <c r="DOC80" s="2201"/>
      <c r="DOD80" s="2203"/>
      <c r="DOG80" s="45"/>
      <c r="DOH80" s="45"/>
      <c r="DOI80" s="45"/>
      <c r="DOJ80" s="45"/>
      <c r="DOM80" s="45"/>
      <c r="DOU80" s="2201"/>
      <c r="DOV80" s="2203"/>
      <c r="DOY80" s="45"/>
      <c r="DOZ80" s="45"/>
      <c r="DPA80" s="45"/>
      <c r="DPB80" s="45"/>
      <c r="DPE80" s="45"/>
      <c r="DPM80" s="2201"/>
      <c r="DPN80" s="2203"/>
      <c r="DPQ80" s="45"/>
      <c r="DPR80" s="45"/>
      <c r="DPS80" s="45"/>
      <c r="DPT80" s="45"/>
      <c r="DPW80" s="45"/>
      <c r="DQE80" s="2201"/>
      <c r="DQF80" s="2203"/>
      <c r="DQI80" s="45"/>
      <c r="DQJ80" s="45"/>
      <c r="DQK80" s="45"/>
      <c r="DQL80" s="45"/>
      <c r="DQO80" s="45"/>
      <c r="DQW80" s="2201"/>
      <c r="DQX80" s="2203"/>
      <c r="DRA80" s="45"/>
      <c r="DRB80" s="45"/>
      <c r="DRC80" s="45"/>
      <c r="DRD80" s="45"/>
      <c r="DRG80" s="45"/>
      <c r="DRO80" s="2201"/>
      <c r="DRP80" s="2203"/>
      <c r="DRS80" s="45"/>
      <c r="DRT80" s="45"/>
      <c r="DRU80" s="45"/>
      <c r="DRV80" s="45"/>
      <c r="DRY80" s="45"/>
      <c r="DSG80" s="2201"/>
      <c r="DSH80" s="2203"/>
      <c r="DSK80" s="45"/>
      <c r="DSL80" s="45"/>
      <c r="DSM80" s="45"/>
      <c r="DSN80" s="45"/>
      <c r="DSQ80" s="45"/>
      <c r="DSY80" s="2201"/>
      <c r="DSZ80" s="2203"/>
      <c r="DTC80" s="45"/>
      <c r="DTD80" s="45"/>
      <c r="DTE80" s="45"/>
      <c r="DTF80" s="45"/>
      <c r="DTI80" s="45"/>
      <c r="DTQ80" s="2201"/>
      <c r="DTR80" s="2203"/>
      <c r="DTU80" s="45"/>
      <c r="DTV80" s="45"/>
      <c r="DTW80" s="45"/>
      <c r="DTX80" s="45"/>
      <c r="DUA80" s="45"/>
      <c r="DUI80" s="2201"/>
      <c r="DUJ80" s="2203"/>
      <c r="DUM80" s="45"/>
      <c r="DUN80" s="45"/>
      <c r="DUO80" s="45"/>
      <c r="DUP80" s="45"/>
      <c r="DUS80" s="45"/>
      <c r="DVA80" s="2201"/>
      <c r="DVB80" s="2203"/>
      <c r="DVE80" s="45"/>
      <c r="DVF80" s="45"/>
      <c r="DVG80" s="45"/>
      <c r="DVH80" s="45"/>
      <c r="DVK80" s="45"/>
      <c r="DVS80" s="2201"/>
      <c r="DVT80" s="2203"/>
      <c r="DVW80" s="45"/>
      <c r="DVX80" s="45"/>
      <c r="DVY80" s="45"/>
      <c r="DVZ80" s="45"/>
      <c r="DWC80" s="45"/>
      <c r="DWK80" s="2201"/>
      <c r="DWL80" s="2203"/>
      <c r="DWO80" s="45"/>
      <c r="DWP80" s="45"/>
      <c r="DWQ80" s="45"/>
      <c r="DWR80" s="45"/>
      <c r="DWU80" s="45"/>
      <c r="DXC80" s="2201"/>
      <c r="DXD80" s="2203"/>
      <c r="DXG80" s="45"/>
      <c r="DXH80" s="45"/>
      <c r="DXI80" s="45"/>
      <c r="DXJ80" s="45"/>
      <c r="DXM80" s="45"/>
      <c r="DXU80" s="2201"/>
      <c r="DXV80" s="2203"/>
      <c r="DXY80" s="45"/>
      <c r="DXZ80" s="45"/>
      <c r="DYA80" s="45"/>
      <c r="DYB80" s="45"/>
      <c r="DYE80" s="45"/>
      <c r="DYM80" s="2201"/>
      <c r="DYN80" s="2203"/>
      <c r="DYQ80" s="45"/>
      <c r="DYR80" s="45"/>
      <c r="DYS80" s="45"/>
      <c r="DYT80" s="45"/>
      <c r="DYW80" s="45"/>
      <c r="DZE80" s="2201"/>
      <c r="DZF80" s="2203"/>
      <c r="DZI80" s="45"/>
      <c r="DZJ80" s="45"/>
      <c r="DZK80" s="45"/>
      <c r="DZL80" s="45"/>
      <c r="DZO80" s="45"/>
      <c r="DZW80" s="2201"/>
      <c r="DZX80" s="2203"/>
      <c r="EAA80" s="45"/>
      <c r="EAB80" s="45"/>
      <c r="EAC80" s="45"/>
      <c r="EAD80" s="45"/>
      <c r="EAG80" s="45"/>
      <c r="EAO80" s="2201"/>
      <c r="EAP80" s="2203"/>
      <c r="EAS80" s="45"/>
      <c r="EAT80" s="45"/>
      <c r="EAU80" s="45"/>
      <c r="EAV80" s="45"/>
      <c r="EAY80" s="45"/>
      <c r="EBG80" s="2201"/>
      <c r="EBH80" s="2203"/>
      <c r="EBK80" s="45"/>
      <c r="EBL80" s="45"/>
      <c r="EBM80" s="45"/>
      <c r="EBN80" s="45"/>
      <c r="EBQ80" s="45"/>
      <c r="EBY80" s="2201"/>
      <c r="EBZ80" s="2203"/>
      <c r="ECC80" s="45"/>
      <c r="ECD80" s="45"/>
      <c r="ECE80" s="45"/>
      <c r="ECF80" s="45"/>
      <c r="ECI80" s="45"/>
      <c r="ECQ80" s="2201"/>
      <c r="ECR80" s="2203"/>
      <c r="ECU80" s="45"/>
      <c r="ECV80" s="45"/>
      <c r="ECW80" s="45"/>
      <c r="ECX80" s="45"/>
      <c r="EDA80" s="45"/>
      <c r="EDI80" s="2201"/>
      <c r="EDJ80" s="2203"/>
      <c r="EDM80" s="45"/>
      <c r="EDN80" s="45"/>
      <c r="EDO80" s="45"/>
      <c r="EDP80" s="45"/>
      <c r="EDS80" s="45"/>
      <c r="EEA80" s="2201"/>
      <c r="EEB80" s="2203"/>
      <c r="EEE80" s="45"/>
      <c r="EEF80" s="45"/>
      <c r="EEG80" s="45"/>
      <c r="EEH80" s="45"/>
      <c r="EEK80" s="45"/>
      <c r="EES80" s="2201"/>
      <c r="EET80" s="2203"/>
      <c r="EEW80" s="45"/>
      <c r="EEX80" s="45"/>
      <c r="EEY80" s="45"/>
      <c r="EEZ80" s="45"/>
      <c r="EFC80" s="45"/>
      <c r="EFK80" s="2201"/>
      <c r="EFL80" s="2203"/>
      <c r="EFO80" s="45"/>
      <c r="EFP80" s="45"/>
      <c r="EFQ80" s="45"/>
      <c r="EFR80" s="45"/>
      <c r="EFU80" s="45"/>
      <c r="EGC80" s="2201"/>
      <c r="EGD80" s="2203"/>
      <c r="EGG80" s="45"/>
      <c r="EGH80" s="45"/>
      <c r="EGI80" s="45"/>
      <c r="EGJ80" s="45"/>
      <c r="EGM80" s="45"/>
      <c r="EGU80" s="2201"/>
      <c r="EGV80" s="2203"/>
      <c r="EGY80" s="45"/>
      <c r="EGZ80" s="45"/>
      <c r="EHA80" s="45"/>
      <c r="EHB80" s="45"/>
      <c r="EHE80" s="45"/>
      <c r="EHM80" s="2201"/>
      <c r="EHN80" s="2203"/>
      <c r="EHQ80" s="45"/>
      <c r="EHR80" s="45"/>
      <c r="EHS80" s="45"/>
      <c r="EHT80" s="45"/>
      <c r="EHW80" s="45"/>
      <c r="EIE80" s="2201"/>
      <c r="EIF80" s="2203"/>
      <c r="EII80" s="45"/>
      <c r="EIJ80" s="45"/>
      <c r="EIK80" s="45"/>
      <c r="EIL80" s="45"/>
      <c r="EIO80" s="45"/>
      <c r="EIW80" s="2201"/>
      <c r="EIX80" s="2203"/>
      <c r="EJA80" s="45"/>
      <c r="EJB80" s="45"/>
      <c r="EJC80" s="45"/>
      <c r="EJD80" s="45"/>
      <c r="EJG80" s="45"/>
      <c r="EJO80" s="2201"/>
      <c r="EJP80" s="2203"/>
      <c r="EJS80" s="45"/>
      <c r="EJT80" s="45"/>
      <c r="EJU80" s="45"/>
      <c r="EJV80" s="45"/>
      <c r="EJY80" s="45"/>
      <c r="EKG80" s="2201"/>
      <c r="EKH80" s="2203"/>
      <c r="EKK80" s="45"/>
      <c r="EKL80" s="45"/>
      <c r="EKM80" s="45"/>
      <c r="EKN80" s="45"/>
      <c r="EKQ80" s="45"/>
      <c r="EKY80" s="2201"/>
      <c r="EKZ80" s="2203"/>
      <c r="ELC80" s="45"/>
      <c r="ELD80" s="45"/>
      <c r="ELE80" s="45"/>
      <c r="ELF80" s="45"/>
      <c r="ELI80" s="45"/>
      <c r="ELQ80" s="2201"/>
      <c r="ELR80" s="2203"/>
      <c r="ELU80" s="45"/>
      <c r="ELV80" s="45"/>
      <c r="ELW80" s="45"/>
      <c r="ELX80" s="45"/>
      <c r="EMA80" s="45"/>
      <c r="EMI80" s="2201"/>
      <c r="EMJ80" s="2203"/>
      <c r="EMM80" s="45"/>
      <c r="EMN80" s="45"/>
      <c r="EMO80" s="45"/>
      <c r="EMP80" s="45"/>
      <c r="EMS80" s="45"/>
      <c r="ENA80" s="2201"/>
      <c r="ENB80" s="2203"/>
      <c r="ENE80" s="45"/>
      <c r="ENF80" s="45"/>
      <c r="ENG80" s="45"/>
      <c r="ENH80" s="45"/>
      <c r="ENK80" s="45"/>
      <c r="ENS80" s="2201"/>
      <c r="ENT80" s="2203"/>
      <c r="ENW80" s="45"/>
      <c r="ENX80" s="45"/>
      <c r="ENY80" s="45"/>
      <c r="ENZ80" s="45"/>
      <c r="EOC80" s="45"/>
      <c r="EOK80" s="2201"/>
      <c r="EOL80" s="2203"/>
      <c r="EOO80" s="45"/>
      <c r="EOP80" s="45"/>
      <c r="EOQ80" s="45"/>
      <c r="EOR80" s="45"/>
      <c r="EOU80" s="45"/>
      <c r="EPC80" s="2201"/>
      <c r="EPD80" s="2203"/>
      <c r="EPG80" s="45"/>
      <c r="EPH80" s="45"/>
      <c r="EPI80" s="45"/>
      <c r="EPJ80" s="45"/>
      <c r="EPM80" s="45"/>
      <c r="EPU80" s="2201"/>
      <c r="EPV80" s="2203"/>
      <c r="EPY80" s="45"/>
      <c r="EPZ80" s="45"/>
      <c r="EQA80" s="45"/>
      <c r="EQB80" s="45"/>
      <c r="EQE80" s="45"/>
      <c r="EQM80" s="2201"/>
      <c r="EQN80" s="2203"/>
      <c r="EQQ80" s="45"/>
      <c r="EQR80" s="45"/>
      <c r="EQS80" s="45"/>
      <c r="EQT80" s="45"/>
      <c r="EQW80" s="45"/>
      <c r="ERE80" s="2201"/>
      <c r="ERF80" s="2203"/>
      <c r="ERI80" s="45"/>
      <c r="ERJ80" s="45"/>
      <c r="ERK80" s="45"/>
      <c r="ERL80" s="45"/>
      <c r="ERO80" s="45"/>
      <c r="ERW80" s="2201"/>
      <c r="ERX80" s="2203"/>
      <c r="ESA80" s="45"/>
      <c r="ESB80" s="45"/>
      <c r="ESC80" s="45"/>
      <c r="ESD80" s="45"/>
      <c r="ESG80" s="45"/>
      <c r="ESO80" s="2201"/>
      <c r="ESP80" s="2203"/>
      <c r="ESS80" s="45"/>
      <c r="EST80" s="45"/>
      <c r="ESU80" s="45"/>
      <c r="ESV80" s="45"/>
      <c r="ESY80" s="45"/>
      <c r="ETG80" s="2201"/>
      <c r="ETH80" s="2203"/>
      <c r="ETK80" s="45"/>
      <c r="ETL80" s="45"/>
      <c r="ETM80" s="45"/>
      <c r="ETN80" s="45"/>
      <c r="ETQ80" s="45"/>
      <c r="ETY80" s="2201"/>
      <c r="ETZ80" s="2203"/>
      <c r="EUC80" s="45"/>
      <c r="EUD80" s="45"/>
      <c r="EUE80" s="45"/>
      <c r="EUF80" s="45"/>
      <c r="EUI80" s="45"/>
      <c r="EUQ80" s="2201"/>
      <c r="EUR80" s="2203"/>
      <c r="EUU80" s="45"/>
      <c r="EUV80" s="45"/>
      <c r="EUW80" s="45"/>
      <c r="EUX80" s="45"/>
      <c r="EVA80" s="45"/>
      <c r="EVI80" s="2201"/>
      <c r="EVJ80" s="2203"/>
      <c r="EVM80" s="45"/>
      <c r="EVN80" s="45"/>
      <c r="EVO80" s="45"/>
      <c r="EVP80" s="45"/>
      <c r="EVS80" s="45"/>
      <c r="EWA80" s="2201"/>
      <c r="EWB80" s="2203"/>
      <c r="EWE80" s="45"/>
      <c r="EWF80" s="45"/>
      <c r="EWG80" s="45"/>
      <c r="EWH80" s="45"/>
      <c r="EWK80" s="45"/>
      <c r="EWS80" s="2201"/>
      <c r="EWT80" s="2203"/>
      <c r="EWW80" s="45"/>
      <c r="EWX80" s="45"/>
      <c r="EWY80" s="45"/>
      <c r="EWZ80" s="45"/>
      <c r="EXC80" s="45"/>
      <c r="EXK80" s="2201"/>
      <c r="EXL80" s="2203"/>
      <c r="EXO80" s="45"/>
      <c r="EXP80" s="45"/>
      <c r="EXQ80" s="45"/>
      <c r="EXR80" s="45"/>
      <c r="EXU80" s="45"/>
      <c r="EYC80" s="2201"/>
      <c r="EYD80" s="2203"/>
      <c r="EYG80" s="45"/>
      <c r="EYH80" s="45"/>
      <c r="EYI80" s="45"/>
      <c r="EYJ80" s="45"/>
      <c r="EYM80" s="45"/>
      <c r="EYU80" s="2201"/>
      <c r="EYV80" s="2203"/>
      <c r="EYY80" s="45"/>
      <c r="EYZ80" s="45"/>
      <c r="EZA80" s="45"/>
      <c r="EZB80" s="45"/>
      <c r="EZE80" s="45"/>
      <c r="EZM80" s="2201"/>
      <c r="EZN80" s="2203"/>
      <c r="EZQ80" s="45"/>
      <c r="EZR80" s="45"/>
      <c r="EZS80" s="45"/>
      <c r="EZT80" s="45"/>
      <c r="EZW80" s="45"/>
      <c r="FAE80" s="2201"/>
      <c r="FAF80" s="2203"/>
      <c r="FAI80" s="45"/>
      <c r="FAJ80" s="45"/>
      <c r="FAK80" s="45"/>
      <c r="FAL80" s="45"/>
      <c r="FAO80" s="45"/>
      <c r="FAW80" s="2201"/>
      <c r="FAX80" s="2203"/>
      <c r="FBA80" s="45"/>
      <c r="FBB80" s="45"/>
      <c r="FBC80" s="45"/>
      <c r="FBD80" s="45"/>
      <c r="FBG80" s="45"/>
      <c r="FBO80" s="2201"/>
      <c r="FBP80" s="2203"/>
      <c r="FBS80" s="45"/>
      <c r="FBT80" s="45"/>
      <c r="FBU80" s="45"/>
      <c r="FBV80" s="45"/>
      <c r="FBY80" s="45"/>
      <c r="FCG80" s="2201"/>
      <c r="FCH80" s="2203"/>
      <c r="FCK80" s="45"/>
      <c r="FCL80" s="45"/>
      <c r="FCM80" s="45"/>
      <c r="FCN80" s="45"/>
      <c r="FCQ80" s="45"/>
      <c r="FCY80" s="2201"/>
      <c r="FCZ80" s="2203"/>
      <c r="FDC80" s="45"/>
      <c r="FDD80" s="45"/>
      <c r="FDE80" s="45"/>
      <c r="FDF80" s="45"/>
      <c r="FDI80" s="45"/>
      <c r="FDQ80" s="2201"/>
      <c r="FDR80" s="2203"/>
      <c r="FDU80" s="45"/>
      <c r="FDV80" s="45"/>
      <c r="FDW80" s="45"/>
      <c r="FDX80" s="45"/>
      <c r="FEA80" s="45"/>
      <c r="FEI80" s="2201"/>
      <c r="FEJ80" s="2203"/>
      <c r="FEM80" s="45"/>
      <c r="FEN80" s="45"/>
      <c r="FEO80" s="45"/>
      <c r="FEP80" s="45"/>
      <c r="FES80" s="45"/>
      <c r="FFA80" s="2201"/>
      <c r="FFB80" s="2203"/>
      <c r="FFE80" s="45"/>
      <c r="FFF80" s="45"/>
      <c r="FFG80" s="45"/>
      <c r="FFH80" s="45"/>
      <c r="FFK80" s="45"/>
      <c r="FFS80" s="2201"/>
      <c r="FFT80" s="2203"/>
      <c r="FFW80" s="45"/>
      <c r="FFX80" s="45"/>
      <c r="FFY80" s="45"/>
      <c r="FFZ80" s="45"/>
      <c r="FGC80" s="45"/>
      <c r="FGK80" s="2201"/>
      <c r="FGL80" s="2203"/>
      <c r="FGO80" s="45"/>
      <c r="FGP80" s="45"/>
      <c r="FGQ80" s="45"/>
      <c r="FGR80" s="45"/>
      <c r="FGU80" s="45"/>
      <c r="FHC80" s="2201"/>
      <c r="FHD80" s="2203"/>
      <c r="FHG80" s="45"/>
      <c r="FHH80" s="45"/>
      <c r="FHI80" s="45"/>
      <c r="FHJ80" s="45"/>
      <c r="FHM80" s="45"/>
      <c r="FHU80" s="2201"/>
      <c r="FHV80" s="2203"/>
      <c r="FHY80" s="45"/>
      <c r="FHZ80" s="45"/>
      <c r="FIA80" s="45"/>
      <c r="FIB80" s="45"/>
      <c r="FIE80" s="45"/>
      <c r="FIM80" s="2201"/>
      <c r="FIN80" s="2203"/>
      <c r="FIQ80" s="45"/>
      <c r="FIR80" s="45"/>
      <c r="FIS80" s="45"/>
      <c r="FIT80" s="45"/>
      <c r="FIW80" s="45"/>
      <c r="FJE80" s="2201"/>
      <c r="FJF80" s="2203"/>
      <c r="FJI80" s="45"/>
      <c r="FJJ80" s="45"/>
      <c r="FJK80" s="45"/>
      <c r="FJL80" s="45"/>
      <c r="FJO80" s="45"/>
      <c r="FJW80" s="2201"/>
      <c r="FJX80" s="2203"/>
      <c r="FKA80" s="45"/>
      <c r="FKB80" s="45"/>
      <c r="FKC80" s="45"/>
      <c r="FKD80" s="45"/>
      <c r="FKG80" s="45"/>
      <c r="FKO80" s="2201"/>
      <c r="FKP80" s="2203"/>
      <c r="FKS80" s="45"/>
      <c r="FKT80" s="45"/>
      <c r="FKU80" s="45"/>
      <c r="FKV80" s="45"/>
      <c r="FKY80" s="45"/>
      <c r="FLG80" s="2201"/>
      <c r="FLH80" s="2203"/>
      <c r="FLK80" s="45"/>
      <c r="FLL80" s="45"/>
      <c r="FLM80" s="45"/>
      <c r="FLN80" s="45"/>
      <c r="FLQ80" s="45"/>
      <c r="FLY80" s="2201"/>
      <c r="FLZ80" s="2203"/>
      <c r="FMC80" s="45"/>
      <c r="FMD80" s="45"/>
      <c r="FME80" s="45"/>
      <c r="FMF80" s="45"/>
      <c r="FMI80" s="45"/>
      <c r="FMQ80" s="2201"/>
      <c r="FMR80" s="2203"/>
      <c r="FMU80" s="45"/>
      <c r="FMV80" s="45"/>
      <c r="FMW80" s="45"/>
      <c r="FMX80" s="45"/>
      <c r="FNA80" s="45"/>
      <c r="FNI80" s="2201"/>
      <c r="FNJ80" s="2203"/>
      <c r="FNM80" s="45"/>
      <c r="FNN80" s="45"/>
      <c r="FNO80" s="45"/>
      <c r="FNP80" s="45"/>
      <c r="FNS80" s="45"/>
      <c r="FOA80" s="2201"/>
      <c r="FOB80" s="2203"/>
      <c r="FOE80" s="45"/>
      <c r="FOF80" s="45"/>
      <c r="FOG80" s="45"/>
      <c r="FOH80" s="45"/>
      <c r="FOK80" s="45"/>
      <c r="FOS80" s="2201"/>
      <c r="FOT80" s="2203"/>
      <c r="FOW80" s="45"/>
      <c r="FOX80" s="45"/>
      <c r="FOY80" s="45"/>
      <c r="FOZ80" s="45"/>
      <c r="FPC80" s="45"/>
      <c r="FPK80" s="2201"/>
      <c r="FPL80" s="2203"/>
      <c r="FPO80" s="45"/>
      <c r="FPP80" s="45"/>
      <c r="FPQ80" s="45"/>
      <c r="FPR80" s="45"/>
      <c r="FPU80" s="45"/>
      <c r="FQC80" s="2201"/>
      <c r="FQD80" s="2203"/>
      <c r="FQG80" s="45"/>
      <c r="FQH80" s="45"/>
      <c r="FQI80" s="45"/>
      <c r="FQJ80" s="45"/>
      <c r="FQM80" s="45"/>
      <c r="FQU80" s="2201"/>
      <c r="FQV80" s="2203"/>
      <c r="FQY80" s="45"/>
      <c r="FQZ80" s="45"/>
      <c r="FRA80" s="45"/>
      <c r="FRB80" s="45"/>
      <c r="FRE80" s="45"/>
      <c r="FRM80" s="2201"/>
      <c r="FRN80" s="2203"/>
      <c r="FRQ80" s="45"/>
      <c r="FRR80" s="45"/>
      <c r="FRS80" s="45"/>
      <c r="FRT80" s="45"/>
      <c r="FRW80" s="45"/>
      <c r="FSE80" s="2201"/>
      <c r="FSF80" s="2203"/>
      <c r="FSI80" s="45"/>
      <c r="FSJ80" s="45"/>
      <c r="FSK80" s="45"/>
      <c r="FSL80" s="45"/>
      <c r="FSO80" s="45"/>
      <c r="FSW80" s="2201"/>
      <c r="FSX80" s="2203"/>
      <c r="FTA80" s="45"/>
      <c r="FTB80" s="45"/>
      <c r="FTC80" s="45"/>
      <c r="FTD80" s="45"/>
      <c r="FTG80" s="45"/>
      <c r="FTO80" s="2201"/>
      <c r="FTP80" s="2203"/>
      <c r="FTS80" s="45"/>
      <c r="FTT80" s="45"/>
      <c r="FTU80" s="45"/>
      <c r="FTV80" s="45"/>
      <c r="FTY80" s="45"/>
      <c r="FUG80" s="2201"/>
      <c r="FUH80" s="2203"/>
      <c r="FUK80" s="45"/>
      <c r="FUL80" s="45"/>
      <c r="FUM80" s="45"/>
      <c r="FUN80" s="45"/>
      <c r="FUQ80" s="45"/>
      <c r="FUY80" s="2201"/>
      <c r="FUZ80" s="2203"/>
      <c r="FVC80" s="45"/>
      <c r="FVD80" s="45"/>
      <c r="FVE80" s="45"/>
      <c r="FVF80" s="45"/>
      <c r="FVI80" s="45"/>
      <c r="FVQ80" s="2201"/>
      <c r="FVR80" s="2203"/>
      <c r="FVU80" s="45"/>
      <c r="FVV80" s="45"/>
      <c r="FVW80" s="45"/>
      <c r="FVX80" s="45"/>
      <c r="FWA80" s="45"/>
      <c r="FWI80" s="2201"/>
      <c r="FWJ80" s="2203"/>
      <c r="FWM80" s="45"/>
      <c r="FWN80" s="45"/>
      <c r="FWO80" s="45"/>
      <c r="FWP80" s="45"/>
      <c r="FWS80" s="45"/>
      <c r="FXA80" s="2201"/>
      <c r="FXB80" s="2203"/>
      <c r="FXE80" s="45"/>
      <c r="FXF80" s="45"/>
      <c r="FXG80" s="45"/>
      <c r="FXH80" s="45"/>
      <c r="FXK80" s="45"/>
      <c r="FXS80" s="2201"/>
      <c r="FXT80" s="2203"/>
      <c r="FXW80" s="45"/>
      <c r="FXX80" s="45"/>
      <c r="FXY80" s="45"/>
      <c r="FXZ80" s="45"/>
      <c r="FYC80" s="45"/>
      <c r="FYK80" s="2201"/>
      <c r="FYL80" s="2203"/>
      <c r="FYO80" s="45"/>
      <c r="FYP80" s="45"/>
      <c r="FYQ80" s="45"/>
      <c r="FYR80" s="45"/>
      <c r="FYU80" s="45"/>
      <c r="FZC80" s="2201"/>
      <c r="FZD80" s="2203"/>
      <c r="FZG80" s="45"/>
      <c r="FZH80" s="45"/>
      <c r="FZI80" s="45"/>
      <c r="FZJ80" s="45"/>
      <c r="FZM80" s="45"/>
      <c r="FZU80" s="2201"/>
      <c r="FZV80" s="2203"/>
      <c r="FZY80" s="45"/>
      <c r="FZZ80" s="45"/>
      <c r="GAA80" s="45"/>
      <c r="GAB80" s="45"/>
      <c r="GAE80" s="45"/>
      <c r="GAM80" s="2201"/>
      <c r="GAN80" s="2203"/>
      <c r="GAQ80" s="45"/>
      <c r="GAR80" s="45"/>
      <c r="GAS80" s="45"/>
      <c r="GAT80" s="45"/>
      <c r="GAW80" s="45"/>
      <c r="GBE80" s="2201"/>
      <c r="GBF80" s="2203"/>
      <c r="GBI80" s="45"/>
      <c r="GBJ80" s="45"/>
      <c r="GBK80" s="45"/>
      <c r="GBL80" s="45"/>
      <c r="GBO80" s="45"/>
      <c r="GBW80" s="2201"/>
      <c r="GBX80" s="2203"/>
      <c r="GCA80" s="45"/>
      <c r="GCB80" s="45"/>
      <c r="GCC80" s="45"/>
      <c r="GCD80" s="45"/>
      <c r="GCG80" s="45"/>
      <c r="GCO80" s="2201"/>
      <c r="GCP80" s="2203"/>
      <c r="GCS80" s="45"/>
      <c r="GCT80" s="45"/>
      <c r="GCU80" s="45"/>
      <c r="GCV80" s="45"/>
      <c r="GCY80" s="45"/>
      <c r="GDG80" s="2201"/>
      <c r="GDH80" s="2203"/>
      <c r="GDK80" s="45"/>
      <c r="GDL80" s="45"/>
      <c r="GDM80" s="45"/>
      <c r="GDN80" s="45"/>
      <c r="GDQ80" s="45"/>
      <c r="GDY80" s="2201"/>
      <c r="GDZ80" s="2203"/>
      <c r="GEC80" s="45"/>
      <c r="GED80" s="45"/>
      <c r="GEE80" s="45"/>
      <c r="GEF80" s="45"/>
      <c r="GEI80" s="45"/>
      <c r="GEQ80" s="2201"/>
      <c r="GER80" s="2203"/>
      <c r="GEU80" s="45"/>
      <c r="GEV80" s="45"/>
      <c r="GEW80" s="45"/>
      <c r="GEX80" s="45"/>
      <c r="GFA80" s="45"/>
      <c r="GFI80" s="2201"/>
      <c r="GFJ80" s="2203"/>
      <c r="GFM80" s="45"/>
      <c r="GFN80" s="45"/>
      <c r="GFO80" s="45"/>
      <c r="GFP80" s="45"/>
      <c r="GFS80" s="45"/>
      <c r="GGA80" s="2201"/>
      <c r="GGB80" s="2203"/>
      <c r="GGE80" s="45"/>
      <c r="GGF80" s="45"/>
      <c r="GGG80" s="45"/>
      <c r="GGH80" s="45"/>
      <c r="GGK80" s="45"/>
      <c r="GGS80" s="2201"/>
      <c r="GGT80" s="2203"/>
      <c r="GGW80" s="45"/>
      <c r="GGX80" s="45"/>
      <c r="GGY80" s="45"/>
      <c r="GGZ80" s="45"/>
      <c r="GHC80" s="45"/>
      <c r="GHK80" s="2201"/>
      <c r="GHL80" s="2203"/>
      <c r="GHO80" s="45"/>
      <c r="GHP80" s="45"/>
      <c r="GHQ80" s="45"/>
      <c r="GHR80" s="45"/>
      <c r="GHU80" s="45"/>
      <c r="GIC80" s="2201"/>
      <c r="GID80" s="2203"/>
      <c r="GIG80" s="45"/>
      <c r="GIH80" s="45"/>
      <c r="GII80" s="45"/>
      <c r="GIJ80" s="45"/>
      <c r="GIM80" s="45"/>
      <c r="GIU80" s="2201"/>
      <c r="GIV80" s="2203"/>
      <c r="GIY80" s="45"/>
      <c r="GIZ80" s="45"/>
      <c r="GJA80" s="45"/>
      <c r="GJB80" s="45"/>
      <c r="GJE80" s="45"/>
      <c r="GJM80" s="2201"/>
      <c r="GJN80" s="2203"/>
      <c r="GJQ80" s="45"/>
      <c r="GJR80" s="45"/>
      <c r="GJS80" s="45"/>
      <c r="GJT80" s="45"/>
      <c r="GJW80" s="45"/>
      <c r="GKE80" s="2201"/>
      <c r="GKF80" s="2203"/>
      <c r="GKI80" s="45"/>
      <c r="GKJ80" s="45"/>
      <c r="GKK80" s="45"/>
      <c r="GKL80" s="45"/>
      <c r="GKO80" s="45"/>
      <c r="GKW80" s="2201"/>
      <c r="GKX80" s="2203"/>
      <c r="GLA80" s="45"/>
      <c r="GLB80" s="45"/>
      <c r="GLC80" s="45"/>
      <c r="GLD80" s="45"/>
      <c r="GLG80" s="45"/>
      <c r="GLO80" s="2201"/>
      <c r="GLP80" s="2203"/>
      <c r="GLS80" s="45"/>
      <c r="GLT80" s="45"/>
      <c r="GLU80" s="45"/>
      <c r="GLV80" s="45"/>
      <c r="GLY80" s="45"/>
      <c r="GMG80" s="2201"/>
      <c r="GMH80" s="2203"/>
      <c r="GMK80" s="45"/>
      <c r="GML80" s="45"/>
      <c r="GMM80" s="45"/>
      <c r="GMN80" s="45"/>
      <c r="GMQ80" s="45"/>
      <c r="GMY80" s="2201"/>
      <c r="GMZ80" s="2203"/>
      <c r="GNC80" s="45"/>
      <c r="GND80" s="45"/>
      <c r="GNE80" s="45"/>
      <c r="GNF80" s="45"/>
      <c r="GNI80" s="45"/>
      <c r="GNQ80" s="2201"/>
      <c r="GNR80" s="2203"/>
      <c r="GNU80" s="45"/>
      <c r="GNV80" s="45"/>
      <c r="GNW80" s="45"/>
      <c r="GNX80" s="45"/>
      <c r="GOA80" s="45"/>
      <c r="GOI80" s="2201"/>
      <c r="GOJ80" s="2203"/>
      <c r="GOM80" s="45"/>
      <c r="GON80" s="45"/>
      <c r="GOO80" s="45"/>
      <c r="GOP80" s="45"/>
      <c r="GOS80" s="45"/>
      <c r="GPA80" s="2201"/>
      <c r="GPB80" s="2203"/>
      <c r="GPE80" s="45"/>
      <c r="GPF80" s="45"/>
      <c r="GPG80" s="45"/>
      <c r="GPH80" s="45"/>
      <c r="GPK80" s="45"/>
      <c r="GPS80" s="2201"/>
      <c r="GPT80" s="2203"/>
      <c r="GPW80" s="45"/>
      <c r="GPX80" s="45"/>
      <c r="GPY80" s="45"/>
      <c r="GPZ80" s="45"/>
      <c r="GQC80" s="45"/>
      <c r="GQK80" s="2201"/>
      <c r="GQL80" s="2203"/>
      <c r="GQO80" s="45"/>
      <c r="GQP80" s="45"/>
      <c r="GQQ80" s="45"/>
      <c r="GQR80" s="45"/>
      <c r="GQU80" s="45"/>
      <c r="GRC80" s="2201"/>
      <c r="GRD80" s="2203"/>
      <c r="GRG80" s="45"/>
      <c r="GRH80" s="45"/>
      <c r="GRI80" s="45"/>
      <c r="GRJ80" s="45"/>
      <c r="GRM80" s="45"/>
      <c r="GRU80" s="2201"/>
      <c r="GRV80" s="2203"/>
      <c r="GRY80" s="45"/>
      <c r="GRZ80" s="45"/>
      <c r="GSA80" s="45"/>
      <c r="GSB80" s="45"/>
      <c r="GSE80" s="45"/>
      <c r="GSM80" s="2201"/>
      <c r="GSN80" s="2203"/>
      <c r="GSQ80" s="45"/>
      <c r="GSR80" s="45"/>
      <c r="GSS80" s="45"/>
      <c r="GST80" s="45"/>
      <c r="GSW80" s="45"/>
      <c r="GTE80" s="2201"/>
      <c r="GTF80" s="2203"/>
      <c r="GTI80" s="45"/>
      <c r="GTJ80" s="45"/>
      <c r="GTK80" s="45"/>
      <c r="GTL80" s="45"/>
      <c r="GTO80" s="45"/>
      <c r="GTW80" s="2201"/>
      <c r="GTX80" s="2203"/>
      <c r="GUA80" s="45"/>
      <c r="GUB80" s="45"/>
      <c r="GUC80" s="45"/>
      <c r="GUD80" s="45"/>
      <c r="GUG80" s="45"/>
      <c r="GUO80" s="2201"/>
      <c r="GUP80" s="2203"/>
      <c r="GUS80" s="45"/>
      <c r="GUT80" s="45"/>
      <c r="GUU80" s="45"/>
      <c r="GUV80" s="45"/>
      <c r="GUY80" s="45"/>
      <c r="GVG80" s="2201"/>
      <c r="GVH80" s="2203"/>
      <c r="GVK80" s="45"/>
      <c r="GVL80" s="45"/>
      <c r="GVM80" s="45"/>
      <c r="GVN80" s="45"/>
      <c r="GVQ80" s="45"/>
      <c r="GVY80" s="2201"/>
      <c r="GVZ80" s="2203"/>
      <c r="GWC80" s="45"/>
      <c r="GWD80" s="45"/>
      <c r="GWE80" s="45"/>
      <c r="GWF80" s="45"/>
      <c r="GWI80" s="45"/>
      <c r="GWQ80" s="2201"/>
      <c r="GWR80" s="2203"/>
      <c r="GWU80" s="45"/>
      <c r="GWV80" s="45"/>
      <c r="GWW80" s="45"/>
      <c r="GWX80" s="45"/>
      <c r="GXA80" s="45"/>
      <c r="GXI80" s="2201"/>
      <c r="GXJ80" s="2203"/>
      <c r="GXM80" s="45"/>
      <c r="GXN80" s="45"/>
      <c r="GXO80" s="45"/>
      <c r="GXP80" s="45"/>
      <c r="GXS80" s="45"/>
      <c r="GYA80" s="2201"/>
      <c r="GYB80" s="2203"/>
      <c r="GYE80" s="45"/>
      <c r="GYF80" s="45"/>
      <c r="GYG80" s="45"/>
      <c r="GYH80" s="45"/>
      <c r="GYK80" s="45"/>
      <c r="GYS80" s="2201"/>
      <c r="GYT80" s="2203"/>
      <c r="GYW80" s="45"/>
      <c r="GYX80" s="45"/>
      <c r="GYY80" s="45"/>
      <c r="GYZ80" s="45"/>
      <c r="GZC80" s="45"/>
      <c r="GZK80" s="2201"/>
      <c r="GZL80" s="2203"/>
      <c r="GZO80" s="45"/>
      <c r="GZP80" s="45"/>
      <c r="GZQ80" s="45"/>
      <c r="GZR80" s="45"/>
      <c r="GZU80" s="45"/>
      <c r="HAC80" s="2201"/>
      <c r="HAD80" s="2203"/>
      <c r="HAG80" s="45"/>
      <c r="HAH80" s="45"/>
      <c r="HAI80" s="45"/>
      <c r="HAJ80" s="45"/>
      <c r="HAM80" s="45"/>
      <c r="HAU80" s="2201"/>
      <c r="HAV80" s="2203"/>
      <c r="HAY80" s="45"/>
      <c r="HAZ80" s="45"/>
      <c r="HBA80" s="45"/>
      <c r="HBB80" s="45"/>
      <c r="HBE80" s="45"/>
      <c r="HBM80" s="2201"/>
      <c r="HBN80" s="2203"/>
      <c r="HBQ80" s="45"/>
      <c r="HBR80" s="45"/>
      <c r="HBS80" s="45"/>
      <c r="HBT80" s="45"/>
      <c r="HBW80" s="45"/>
      <c r="HCE80" s="2201"/>
      <c r="HCF80" s="2203"/>
      <c r="HCI80" s="45"/>
      <c r="HCJ80" s="45"/>
      <c r="HCK80" s="45"/>
      <c r="HCL80" s="45"/>
      <c r="HCO80" s="45"/>
      <c r="HCW80" s="2201"/>
      <c r="HCX80" s="2203"/>
      <c r="HDA80" s="45"/>
      <c r="HDB80" s="45"/>
      <c r="HDC80" s="45"/>
      <c r="HDD80" s="45"/>
      <c r="HDG80" s="45"/>
      <c r="HDO80" s="2201"/>
      <c r="HDP80" s="2203"/>
      <c r="HDS80" s="45"/>
      <c r="HDT80" s="45"/>
      <c r="HDU80" s="45"/>
      <c r="HDV80" s="45"/>
      <c r="HDY80" s="45"/>
      <c r="HEG80" s="2201"/>
      <c r="HEH80" s="2203"/>
      <c r="HEK80" s="45"/>
      <c r="HEL80" s="45"/>
      <c r="HEM80" s="45"/>
      <c r="HEN80" s="45"/>
      <c r="HEQ80" s="45"/>
      <c r="HEY80" s="2201"/>
      <c r="HEZ80" s="2203"/>
      <c r="HFC80" s="45"/>
      <c r="HFD80" s="45"/>
      <c r="HFE80" s="45"/>
      <c r="HFF80" s="45"/>
      <c r="HFI80" s="45"/>
      <c r="HFQ80" s="2201"/>
      <c r="HFR80" s="2203"/>
      <c r="HFU80" s="45"/>
      <c r="HFV80" s="45"/>
      <c r="HFW80" s="45"/>
      <c r="HFX80" s="45"/>
      <c r="HGA80" s="45"/>
      <c r="HGI80" s="2201"/>
      <c r="HGJ80" s="2203"/>
      <c r="HGM80" s="45"/>
      <c r="HGN80" s="45"/>
      <c r="HGO80" s="45"/>
      <c r="HGP80" s="45"/>
      <c r="HGS80" s="45"/>
      <c r="HHA80" s="2201"/>
      <c r="HHB80" s="2203"/>
      <c r="HHE80" s="45"/>
      <c r="HHF80" s="45"/>
      <c r="HHG80" s="45"/>
      <c r="HHH80" s="45"/>
      <c r="HHK80" s="45"/>
      <c r="HHS80" s="2201"/>
      <c r="HHT80" s="2203"/>
      <c r="HHW80" s="45"/>
      <c r="HHX80" s="45"/>
      <c r="HHY80" s="45"/>
      <c r="HHZ80" s="45"/>
      <c r="HIC80" s="45"/>
      <c r="HIK80" s="2201"/>
      <c r="HIL80" s="2203"/>
      <c r="HIO80" s="45"/>
      <c r="HIP80" s="45"/>
      <c r="HIQ80" s="45"/>
      <c r="HIR80" s="45"/>
      <c r="HIU80" s="45"/>
      <c r="HJC80" s="2201"/>
      <c r="HJD80" s="2203"/>
      <c r="HJG80" s="45"/>
      <c r="HJH80" s="45"/>
      <c r="HJI80" s="45"/>
      <c r="HJJ80" s="45"/>
      <c r="HJM80" s="45"/>
      <c r="HJU80" s="2201"/>
      <c r="HJV80" s="2203"/>
      <c r="HJY80" s="45"/>
      <c r="HJZ80" s="45"/>
      <c r="HKA80" s="45"/>
      <c r="HKB80" s="45"/>
      <c r="HKE80" s="45"/>
      <c r="HKM80" s="2201"/>
      <c r="HKN80" s="2203"/>
      <c r="HKQ80" s="45"/>
      <c r="HKR80" s="45"/>
      <c r="HKS80" s="45"/>
      <c r="HKT80" s="45"/>
      <c r="HKW80" s="45"/>
      <c r="HLE80" s="2201"/>
      <c r="HLF80" s="2203"/>
      <c r="HLI80" s="45"/>
      <c r="HLJ80" s="45"/>
      <c r="HLK80" s="45"/>
      <c r="HLL80" s="45"/>
      <c r="HLO80" s="45"/>
      <c r="HLW80" s="2201"/>
      <c r="HLX80" s="2203"/>
      <c r="HMA80" s="45"/>
      <c r="HMB80" s="45"/>
      <c r="HMC80" s="45"/>
      <c r="HMD80" s="45"/>
      <c r="HMG80" s="45"/>
      <c r="HMO80" s="2201"/>
      <c r="HMP80" s="2203"/>
      <c r="HMS80" s="45"/>
      <c r="HMT80" s="45"/>
      <c r="HMU80" s="45"/>
      <c r="HMV80" s="45"/>
      <c r="HMY80" s="45"/>
      <c r="HNG80" s="2201"/>
      <c r="HNH80" s="2203"/>
      <c r="HNK80" s="45"/>
      <c r="HNL80" s="45"/>
      <c r="HNM80" s="45"/>
      <c r="HNN80" s="45"/>
      <c r="HNQ80" s="45"/>
      <c r="HNY80" s="2201"/>
      <c r="HNZ80" s="2203"/>
      <c r="HOC80" s="45"/>
      <c r="HOD80" s="45"/>
      <c r="HOE80" s="45"/>
      <c r="HOF80" s="45"/>
      <c r="HOI80" s="45"/>
      <c r="HOQ80" s="2201"/>
      <c r="HOR80" s="2203"/>
      <c r="HOU80" s="45"/>
      <c r="HOV80" s="45"/>
      <c r="HOW80" s="45"/>
      <c r="HOX80" s="45"/>
      <c r="HPA80" s="45"/>
      <c r="HPI80" s="2201"/>
      <c r="HPJ80" s="2203"/>
      <c r="HPM80" s="45"/>
      <c r="HPN80" s="45"/>
      <c r="HPO80" s="45"/>
      <c r="HPP80" s="45"/>
      <c r="HPS80" s="45"/>
      <c r="HQA80" s="2201"/>
      <c r="HQB80" s="2203"/>
      <c r="HQE80" s="45"/>
      <c r="HQF80" s="45"/>
      <c r="HQG80" s="45"/>
      <c r="HQH80" s="45"/>
      <c r="HQK80" s="45"/>
      <c r="HQS80" s="2201"/>
      <c r="HQT80" s="2203"/>
      <c r="HQW80" s="45"/>
      <c r="HQX80" s="45"/>
      <c r="HQY80" s="45"/>
      <c r="HQZ80" s="45"/>
      <c r="HRC80" s="45"/>
      <c r="HRK80" s="2201"/>
      <c r="HRL80" s="2203"/>
      <c r="HRO80" s="45"/>
      <c r="HRP80" s="45"/>
      <c r="HRQ80" s="45"/>
      <c r="HRR80" s="45"/>
      <c r="HRU80" s="45"/>
      <c r="HSC80" s="2201"/>
      <c r="HSD80" s="2203"/>
      <c r="HSG80" s="45"/>
      <c r="HSH80" s="45"/>
      <c r="HSI80" s="45"/>
      <c r="HSJ80" s="45"/>
      <c r="HSM80" s="45"/>
      <c r="HSU80" s="2201"/>
      <c r="HSV80" s="2203"/>
      <c r="HSY80" s="45"/>
      <c r="HSZ80" s="45"/>
      <c r="HTA80" s="45"/>
      <c r="HTB80" s="45"/>
      <c r="HTE80" s="45"/>
      <c r="HTM80" s="2201"/>
      <c r="HTN80" s="2203"/>
      <c r="HTQ80" s="45"/>
      <c r="HTR80" s="45"/>
      <c r="HTS80" s="45"/>
      <c r="HTT80" s="45"/>
      <c r="HTW80" s="45"/>
      <c r="HUE80" s="2201"/>
      <c r="HUF80" s="2203"/>
      <c r="HUI80" s="45"/>
      <c r="HUJ80" s="45"/>
      <c r="HUK80" s="45"/>
      <c r="HUL80" s="45"/>
      <c r="HUO80" s="45"/>
      <c r="HUW80" s="2201"/>
      <c r="HUX80" s="2203"/>
      <c r="HVA80" s="45"/>
      <c r="HVB80" s="45"/>
      <c r="HVC80" s="45"/>
      <c r="HVD80" s="45"/>
      <c r="HVG80" s="45"/>
      <c r="HVO80" s="2201"/>
      <c r="HVP80" s="2203"/>
      <c r="HVS80" s="45"/>
      <c r="HVT80" s="45"/>
      <c r="HVU80" s="45"/>
      <c r="HVV80" s="45"/>
      <c r="HVY80" s="45"/>
      <c r="HWG80" s="2201"/>
      <c r="HWH80" s="2203"/>
      <c r="HWK80" s="45"/>
      <c r="HWL80" s="45"/>
      <c r="HWM80" s="45"/>
      <c r="HWN80" s="45"/>
      <c r="HWQ80" s="45"/>
      <c r="HWY80" s="2201"/>
      <c r="HWZ80" s="2203"/>
      <c r="HXC80" s="45"/>
      <c r="HXD80" s="45"/>
      <c r="HXE80" s="45"/>
      <c r="HXF80" s="45"/>
      <c r="HXI80" s="45"/>
      <c r="HXQ80" s="2201"/>
      <c r="HXR80" s="2203"/>
      <c r="HXU80" s="45"/>
      <c r="HXV80" s="45"/>
      <c r="HXW80" s="45"/>
      <c r="HXX80" s="45"/>
      <c r="HYA80" s="45"/>
      <c r="HYI80" s="2201"/>
      <c r="HYJ80" s="2203"/>
      <c r="HYM80" s="45"/>
      <c r="HYN80" s="45"/>
      <c r="HYO80" s="45"/>
      <c r="HYP80" s="45"/>
      <c r="HYS80" s="45"/>
      <c r="HZA80" s="2201"/>
      <c r="HZB80" s="2203"/>
      <c r="HZE80" s="45"/>
      <c r="HZF80" s="45"/>
      <c r="HZG80" s="45"/>
      <c r="HZH80" s="45"/>
      <c r="HZK80" s="45"/>
      <c r="HZS80" s="2201"/>
      <c r="HZT80" s="2203"/>
      <c r="HZW80" s="45"/>
      <c r="HZX80" s="45"/>
      <c r="HZY80" s="45"/>
      <c r="HZZ80" s="45"/>
      <c r="IAC80" s="45"/>
      <c r="IAK80" s="2201"/>
      <c r="IAL80" s="2203"/>
      <c r="IAO80" s="45"/>
      <c r="IAP80" s="45"/>
      <c r="IAQ80" s="45"/>
      <c r="IAR80" s="45"/>
      <c r="IAU80" s="45"/>
      <c r="IBC80" s="2201"/>
      <c r="IBD80" s="2203"/>
      <c r="IBG80" s="45"/>
      <c r="IBH80" s="45"/>
      <c r="IBI80" s="45"/>
      <c r="IBJ80" s="45"/>
      <c r="IBM80" s="45"/>
      <c r="IBU80" s="2201"/>
      <c r="IBV80" s="2203"/>
      <c r="IBY80" s="45"/>
      <c r="IBZ80" s="45"/>
      <c r="ICA80" s="45"/>
      <c r="ICB80" s="45"/>
      <c r="ICE80" s="45"/>
      <c r="ICM80" s="2201"/>
      <c r="ICN80" s="2203"/>
      <c r="ICQ80" s="45"/>
      <c r="ICR80" s="45"/>
      <c r="ICS80" s="45"/>
      <c r="ICT80" s="45"/>
      <c r="ICW80" s="45"/>
      <c r="IDE80" s="2201"/>
      <c r="IDF80" s="2203"/>
      <c r="IDI80" s="45"/>
      <c r="IDJ80" s="45"/>
      <c r="IDK80" s="45"/>
      <c r="IDL80" s="45"/>
      <c r="IDO80" s="45"/>
      <c r="IDW80" s="2201"/>
      <c r="IDX80" s="2203"/>
      <c r="IEA80" s="45"/>
      <c r="IEB80" s="45"/>
      <c r="IEC80" s="45"/>
      <c r="IED80" s="45"/>
      <c r="IEG80" s="45"/>
      <c r="IEO80" s="2201"/>
      <c r="IEP80" s="2203"/>
      <c r="IES80" s="45"/>
      <c r="IET80" s="45"/>
      <c r="IEU80" s="45"/>
      <c r="IEV80" s="45"/>
      <c r="IEY80" s="45"/>
      <c r="IFG80" s="2201"/>
      <c r="IFH80" s="2203"/>
      <c r="IFK80" s="45"/>
      <c r="IFL80" s="45"/>
      <c r="IFM80" s="45"/>
      <c r="IFN80" s="45"/>
      <c r="IFQ80" s="45"/>
      <c r="IFY80" s="2201"/>
      <c r="IFZ80" s="2203"/>
      <c r="IGC80" s="45"/>
      <c r="IGD80" s="45"/>
      <c r="IGE80" s="45"/>
      <c r="IGF80" s="45"/>
      <c r="IGI80" s="45"/>
      <c r="IGQ80" s="2201"/>
      <c r="IGR80" s="2203"/>
      <c r="IGU80" s="45"/>
      <c r="IGV80" s="45"/>
      <c r="IGW80" s="45"/>
      <c r="IGX80" s="45"/>
      <c r="IHA80" s="45"/>
      <c r="IHI80" s="2201"/>
      <c r="IHJ80" s="2203"/>
      <c r="IHM80" s="45"/>
      <c r="IHN80" s="45"/>
      <c r="IHO80" s="45"/>
      <c r="IHP80" s="45"/>
      <c r="IHS80" s="45"/>
      <c r="IIA80" s="2201"/>
      <c r="IIB80" s="2203"/>
      <c r="IIE80" s="45"/>
      <c r="IIF80" s="45"/>
      <c r="IIG80" s="45"/>
      <c r="IIH80" s="45"/>
      <c r="IIK80" s="45"/>
      <c r="IIS80" s="2201"/>
      <c r="IIT80" s="2203"/>
      <c r="IIW80" s="45"/>
      <c r="IIX80" s="45"/>
      <c r="IIY80" s="45"/>
      <c r="IIZ80" s="45"/>
      <c r="IJC80" s="45"/>
      <c r="IJK80" s="2201"/>
      <c r="IJL80" s="2203"/>
      <c r="IJO80" s="45"/>
      <c r="IJP80" s="45"/>
      <c r="IJQ80" s="45"/>
      <c r="IJR80" s="45"/>
      <c r="IJU80" s="45"/>
      <c r="IKC80" s="2201"/>
      <c r="IKD80" s="2203"/>
      <c r="IKG80" s="45"/>
      <c r="IKH80" s="45"/>
      <c r="IKI80" s="45"/>
      <c r="IKJ80" s="45"/>
      <c r="IKM80" s="45"/>
      <c r="IKU80" s="2201"/>
      <c r="IKV80" s="2203"/>
      <c r="IKY80" s="45"/>
      <c r="IKZ80" s="45"/>
      <c r="ILA80" s="45"/>
      <c r="ILB80" s="45"/>
      <c r="ILE80" s="45"/>
      <c r="ILM80" s="2201"/>
      <c r="ILN80" s="2203"/>
      <c r="ILQ80" s="45"/>
      <c r="ILR80" s="45"/>
      <c r="ILS80" s="45"/>
      <c r="ILT80" s="45"/>
      <c r="ILW80" s="45"/>
      <c r="IME80" s="2201"/>
      <c r="IMF80" s="2203"/>
      <c r="IMI80" s="45"/>
      <c r="IMJ80" s="45"/>
      <c r="IMK80" s="45"/>
      <c r="IML80" s="45"/>
      <c r="IMO80" s="45"/>
      <c r="IMW80" s="2201"/>
      <c r="IMX80" s="2203"/>
      <c r="INA80" s="45"/>
      <c r="INB80" s="45"/>
      <c r="INC80" s="45"/>
      <c r="IND80" s="45"/>
      <c r="ING80" s="45"/>
      <c r="INO80" s="2201"/>
      <c r="INP80" s="2203"/>
      <c r="INS80" s="45"/>
      <c r="INT80" s="45"/>
      <c r="INU80" s="45"/>
      <c r="INV80" s="45"/>
      <c r="INY80" s="45"/>
      <c r="IOG80" s="2201"/>
      <c r="IOH80" s="2203"/>
      <c r="IOK80" s="45"/>
      <c r="IOL80" s="45"/>
      <c r="IOM80" s="45"/>
      <c r="ION80" s="45"/>
      <c r="IOQ80" s="45"/>
      <c r="IOY80" s="2201"/>
      <c r="IOZ80" s="2203"/>
      <c r="IPC80" s="45"/>
      <c r="IPD80" s="45"/>
      <c r="IPE80" s="45"/>
      <c r="IPF80" s="45"/>
      <c r="IPI80" s="45"/>
      <c r="IPQ80" s="2201"/>
      <c r="IPR80" s="2203"/>
      <c r="IPU80" s="45"/>
      <c r="IPV80" s="45"/>
      <c r="IPW80" s="45"/>
      <c r="IPX80" s="45"/>
      <c r="IQA80" s="45"/>
      <c r="IQI80" s="2201"/>
      <c r="IQJ80" s="2203"/>
      <c r="IQM80" s="45"/>
      <c r="IQN80" s="45"/>
      <c r="IQO80" s="45"/>
      <c r="IQP80" s="45"/>
      <c r="IQS80" s="45"/>
      <c r="IRA80" s="2201"/>
      <c r="IRB80" s="2203"/>
      <c r="IRE80" s="45"/>
      <c r="IRF80" s="45"/>
      <c r="IRG80" s="45"/>
      <c r="IRH80" s="45"/>
      <c r="IRK80" s="45"/>
      <c r="IRS80" s="2201"/>
      <c r="IRT80" s="2203"/>
      <c r="IRW80" s="45"/>
      <c r="IRX80" s="45"/>
      <c r="IRY80" s="45"/>
      <c r="IRZ80" s="45"/>
      <c r="ISC80" s="45"/>
      <c r="ISK80" s="2201"/>
      <c r="ISL80" s="2203"/>
      <c r="ISO80" s="45"/>
      <c r="ISP80" s="45"/>
      <c r="ISQ80" s="45"/>
      <c r="ISR80" s="45"/>
      <c r="ISU80" s="45"/>
      <c r="ITC80" s="2201"/>
      <c r="ITD80" s="2203"/>
      <c r="ITG80" s="45"/>
      <c r="ITH80" s="45"/>
      <c r="ITI80" s="45"/>
      <c r="ITJ80" s="45"/>
      <c r="ITM80" s="45"/>
      <c r="ITU80" s="2201"/>
      <c r="ITV80" s="2203"/>
      <c r="ITY80" s="45"/>
      <c r="ITZ80" s="45"/>
      <c r="IUA80" s="45"/>
      <c r="IUB80" s="45"/>
      <c r="IUE80" s="45"/>
      <c r="IUM80" s="2201"/>
      <c r="IUN80" s="2203"/>
      <c r="IUQ80" s="45"/>
      <c r="IUR80" s="45"/>
      <c r="IUS80" s="45"/>
      <c r="IUT80" s="45"/>
      <c r="IUW80" s="45"/>
      <c r="IVE80" s="2201"/>
      <c r="IVF80" s="2203"/>
      <c r="IVI80" s="45"/>
      <c r="IVJ80" s="45"/>
      <c r="IVK80" s="45"/>
      <c r="IVL80" s="45"/>
      <c r="IVO80" s="45"/>
      <c r="IVW80" s="2201"/>
      <c r="IVX80" s="2203"/>
      <c r="IWA80" s="45"/>
      <c r="IWB80" s="45"/>
      <c r="IWC80" s="45"/>
      <c r="IWD80" s="45"/>
      <c r="IWG80" s="45"/>
      <c r="IWO80" s="2201"/>
      <c r="IWP80" s="2203"/>
      <c r="IWS80" s="45"/>
      <c r="IWT80" s="45"/>
      <c r="IWU80" s="45"/>
      <c r="IWV80" s="45"/>
      <c r="IWY80" s="45"/>
      <c r="IXG80" s="2201"/>
      <c r="IXH80" s="2203"/>
      <c r="IXK80" s="45"/>
      <c r="IXL80" s="45"/>
      <c r="IXM80" s="45"/>
      <c r="IXN80" s="45"/>
      <c r="IXQ80" s="45"/>
      <c r="IXY80" s="2201"/>
      <c r="IXZ80" s="2203"/>
      <c r="IYC80" s="45"/>
      <c r="IYD80" s="45"/>
      <c r="IYE80" s="45"/>
      <c r="IYF80" s="45"/>
      <c r="IYI80" s="45"/>
      <c r="IYQ80" s="2201"/>
      <c r="IYR80" s="2203"/>
      <c r="IYU80" s="45"/>
      <c r="IYV80" s="45"/>
      <c r="IYW80" s="45"/>
      <c r="IYX80" s="45"/>
      <c r="IZA80" s="45"/>
      <c r="IZI80" s="2201"/>
      <c r="IZJ80" s="2203"/>
      <c r="IZM80" s="45"/>
      <c r="IZN80" s="45"/>
      <c r="IZO80" s="45"/>
      <c r="IZP80" s="45"/>
      <c r="IZS80" s="45"/>
      <c r="JAA80" s="2201"/>
      <c r="JAB80" s="2203"/>
      <c r="JAE80" s="45"/>
      <c r="JAF80" s="45"/>
      <c r="JAG80" s="45"/>
      <c r="JAH80" s="45"/>
      <c r="JAK80" s="45"/>
      <c r="JAS80" s="2201"/>
      <c r="JAT80" s="2203"/>
      <c r="JAW80" s="45"/>
      <c r="JAX80" s="45"/>
      <c r="JAY80" s="45"/>
      <c r="JAZ80" s="45"/>
      <c r="JBC80" s="45"/>
      <c r="JBK80" s="2201"/>
      <c r="JBL80" s="2203"/>
      <c r="JBO80" s="45"/>
      <c r="JBP80" s="45"/>
      <c r="JBQ80" s="45"/>
      <c r="JBR80" s="45"/>
      <c r="JBU80" s="45"/>
      <c r="JCC80" s="2201"/>
      <c r="JCD80" s="2203"/>
      <c r="JCG80" s="45"/>
      <c r="JCH80" s="45"/>
      <c r="JCI80" s="45"/>
      <c r="JCJ80" s="45"/>
      <c r="JCM80" s="45"/>
      <c r="JCU80" s="2201"/>
      <c r="JCV80" s="2203"/>
      <c r="JCY80" s="45"/>
      <c r="JCZ80" s="45"/>
      <c r="JDA80" s="45"/>
      <c r="JDB80" s="45"/>
      <c r="JDE80" s="45"/>
      <c r="JDM80" s="2201"/>
      <c r="JDN80" s="2203"/>
      <c r="JDQ80" s="45"/>
      <c r="JDR80" s="45"/>
      <c r="JDS80" s="45"/>
      <c r="JDT80" s="45"/>
      <c r="JDW80" s="45"/>
      <c r="JEE80" s="2201"/>
      <c r="JEF80" s="2203"/>
      <c r="JEI80" s="45"/>
      <c r="JEJ80" s="45"/>
      <c r="JEK80" s="45"/>
      <c r="JEL80" s="45"/>
      <c r="JEO80" s="45"/>
      <c r="JEW80" s="2201"/>
      <c r="JEX80" s="2203"/>
      <c r="JFA80" s="45"/>
      <c r="JFB80" s="45"/>
      <c r="JFC80" s="45"/>
      <c r="JFD80" s="45"/>
      <c r="JFG80" s="45"/>
      <c r="JFO80" s="2201"/>
      <c r="JFP80" s="2203"/>
      <c r="JFS80" s="45"/>
      <c r="JFT80" s="45"/>
      <c r="JFU80" s="45"/>
      <c r="JFV80" s="45"/>
      <c r="JFY80" s="45"/>
      <c r="JGG80" s="2201"/>
      <c r="JGH80" s="2203"/>
      <c r="JGK80" s="45"/>
      <c r="JGL80" s="45"/>
      <c r="JGM80" s="45"/>
      <c r="JGN80" s="45"/>
      <c r="JGQ80" s="45"/>
      <c r="JGY80" s="2201"/>
      <c r="JGZ80" s="2203"/>
      <c r="JHC80" s="45"/>
      <c r="JHD80" s="45"/>
      <c r="JHE80" s="45"/>
      <c r="JHF80" s="45"/>
      <c r="JHI80" s="45"/>
      <c r="JHQ80" s="2201"/>
      <c r="JHR80" s="2203"/>
      <c r="JHU80" s="45"/>
      <c r="JHV80" s="45"/>
      <c r="JHW80" s="45"/>
      <c r="JHX80" s="45"/>
      <c r="JIA80" s="45"/>
      <c r="JII80" s="2201"/>
      <c r="JIJ80" s="2203"/>
      <c r="JIM80" s="45"/>
      <c r="JIN80" s="45"/>
      <c r="JIO80" s="45"/>
      <c r="JIP80" s="45"/>
      <c r="JIS80" s="45"/>
      <c r="JJA80" s="2201"/>
      <c r="JJB80" s="2203"/>
      <c r="JJE80" s="45"/>
      <c r="JJF80" s="45"/>
      <c r="JJG80" s="45"/>
      <c r="JJH80" s="45"/>
      <c r="JJK80" s="45"/>
      <c r="JJS80" s="2201"/>
      <c r="JJT80" s="2203"/>
      <c r="JJW80" s="45"/>
      <c r="JJX80" s="45"/>
      <c r="JJY80" s="45"/>
      <c r="JJZ80" s="45"/>
      <c r="JKC80" s="45"/>
      <c r="JKK80" s="2201"/>
      <c r="JKL80" s="2203"/>
      <c r="JKO80" s="45"/>
      <c r="JKP80" s="45"/>
      <c r="JKQ80" s="45"/>
      <c r="JKR80" s="45"/>
      <c r="JKU80" s="45"/>
      <c r="JLC80" s="2201"/>
      <c r="JLD80" s="2203"/>
      <c r="JLG80" s="45"/>
      <c r="JLH80" s="45"/>
      <c r="JLI80" s="45"/>
      <c r="JLJ80" s="45"/>
      <c r="JLM80" s="45"/>
      <c r="JLU80" s="2201"/>
      <c r="JLV80" s="2203"/>
      <c r="JLY80" s="45"/>
      <c r="JLZ80" s="45"/>
      <c r="JMA80" s="45"/>
      <c r="JMB80" s="45"/>
      <c r="JME80" s="45"/>
      <c r="JMM80" s="2201"/>
      <c r="JMN80" s="2203"/>
      <c r="JMQ80" s="45"/>
      <c r="JMR80" s="45"/>
      <c r="JMS80" s="45"/>
      <c r="JMT80" s="45"/>
      <c r="JMW80" s="45"/>
      <c r="JNE80" s="2201"/>
      <c r="JNF80" s="2203"/>
      <c r="JNI80" s="45"/>
      <c r="JNJ80" s="45"/>
      <c r="JNK80" s="45"/>
      <c r="JNL80" s="45"/>
      <c r="JNO80" s="45"/>
      <c r="JNW80" s="2201"/>
      <c r="JNX80" s="2203"/>
      <c r="JOA80" s="45"/>
      <c r="JOB80" s="45"/>
      <c r="JOC80" s="45"/>
      <c r="JOD80" s="45"/>
      <c r="JOG80" s="45"/>
      <c r="JOO80" s="2201"/>
      <c r="JOP80" s="2203"/>
      <c r="JOS80" s="45"/>
      <c r="JOT80" s="45"/>
      <c r="JOU80" s="45"/>
      <c r="JOV80" s="45"/>
      <c r="JOY80" s="45"/>
      <c r="JPG80" s="2201"/>
      <c r="JPH80" s="2203"/>
      <c r="JPK80" s="45"/>
      <c r="JPL80" s="45"/>
      <c r="JPM80" s="45"/>
      <c r="JPN80" s="45"/>
      <c r="JPQ80" s="45"/>
      <c r="JPY80" s="2201"/>
      <c r="JPZ80" s="2203"/>
      <c r="JQC80" s="45"/>
      <c r="JQD80" s="45"/>
      <c r="JQE80" s="45"/>
      <c r="JQF80" s="45"/>
      <c r="JQI80" s="45"/>
      <c r="JQQ80" s="2201"/>
      <c r="JQR80" s="2203"/>
      <c r="JQU80" s="45"/>
      <c r="JQV80" s="45"/>
      <c r="JQW80" s="45"/>
      <c r="JQX80" s="45"/>
      <c r="JRA80" s="45"/>
      <c r="JRI80" s="2201"/>
      <c r="JRJ80" s="2203"/>
      <c r="JRM80" s="45"/>
      <c r="JRN80" s="45"/>
      <c r="JRO80" s="45"/>
      <c r="JRP80" s="45"/>
      <c r="JRS80" s="45"/>
      <c r="JSA80" s="2201"/>
      <c r="JSB80" s="2203"/>
      <c r="JSE80" s="45"/>
      <c r="JSF80" s="45"/>
      <c r="JSG80" s="45"/>
      <c r="JSH80" s="45"/>
      <c r="JSK80" s="45"/>
      <c r="JSS80" s="2201"/>
      <c r="JST80" s="2203"/>
      <c r="JSW80" s="45"/>
      <c r="JSX80" s="45"/>
      <c r="JSY80" s="45"/>
      <c r="JSZ80" s="45"/>
      <c r="JTC80" s="45"/>
      <c r="JTK80" s="2201"/>
      <c r="JTL80" s="2203"/>
      <c r="JTO80" s="45"/>
      <c r="JTP80" s="45"/>
      <c r="JTQ80" s="45"/>
      <c r="JTR80" s="45"/>
      <c r="JTU80" s="45"/>
      <c r="JUC80" s="2201"/>
      <c r="JUD80" s="2203"/>
      <c r="JUG80" s="45"/>
      <c r="JUH80" s="45"/>
      <c r="JUI80" s="45"/>
      <c r="JUJ80" s="45"/>
      <c r="JUM80" s="45"/>
      <c r="JUU80" s="2201"/>
      <c r="JUV80" s="2203"/>
      <c r="JUY80" s="45"/>
      <c r="JUZ80" s="45"/>
      <c r="JVA80" s="45"/>
      <c r="JVB80" s="45"/>
      <c r="JVE80" s="45"/>
      <c r="JVM80" s="2201"/>
      <c r="JVN80" s="2203"/>
      <c r="JVQ80" s="45"/>
      <c r="JVR80" s="45"/>
      <c r="JVS80" s="45"/>
      <c r="JVT80" s="45"/>
      <c r="JVW80" s="45"/>
      <c r="JWE80" s="2201"/>
      <c r="JWF80" s="2203"/>
      <c r="JWI80" s="45"/>
      <c r="JWJ80" s="45"/>
      <c r="JWK80" s="45"/>
      <c r="JWL80" s="45"/>
      <c r="JWO80" s="45"/>
      <c r="JWW80" s="2201"/>
      <c r="JWX80" s="2203"/>
      <c r="JXA80" s="45"/>
      <c r="JXB80" s="45"/>
      <c r="JXC80" s="45"/>
      <c r="JXD80" s="45"/>
      <c r="JXG80" s="45"/>
      <c r="JXO80" s="2201"/>
      <c r="JXP80" s="2203"/>
      <c r="JXS80" s="45"/>
      <c r="JXT80" s="45"/>
      <c r="JXU80" s="45"/>
      <c r="JXV80" s="45"/>
      <c r="JXY80" s="45"/>
      <c r="JYG80" s="2201"/>
      <c r="JYH80" s="2203"/>
      <c r="JYK80" s="45"/>
      <c r="JYL80" s="45"/>
      <c r="JYM80" s="45"/>
      <c r="JYN80" s="45"/>
      <c r="JYQ80" s="45"/>
      <c r="JYY80" s="2201"/>
      <c r="JYZ80" s="2203"/>
      <c r="JZC80" s="45"/>
      <c r="JZD80" s="45"/>
      <c r="JZE80" s="45"/>
      <c r="JZF80" s="45"/>
      <c r="JZI80" s="45"/>
      <c r="JZQ80" s="2201"/>
      <c r="JZR80" s="2203"/>
      <c r="JZU80" s="45"/>
      <c r="JZV80" s="45"/>
      <c r="JZW80" s="45"/>
      <c r="JZX80" s="45"/>
      <c r="KAA80" s="45"/>
      <c r="KAI80" s="2201"/>
      <c r="KAJ80" s="2203"/>
      <c r="KAM80" s="45"/>
      <c r="KAN80" s="45"/>
      <c r="KAO80" s="45"/>
      <c r="KAP80" s="45"/>
      <c r="KAS80" s="45"/>
      <c r="KBA80" s="2201"/>
      <c r="KBB80" s="2203"/>
      <c r="KBE80" s="45"/>
      <c r="KBF80" s="45"/>
      <c r="KBG80" s="45"/>
      <c r="KBH80" s="45"/>
      <c r="KBK80" s="45"/>
      <c r="KBS80" s="2201"/>
      <c r="KBT80" s="2203"/>
      <c r="KBW80" s="45"/>
      <c r="KBX80" s="45"/>
      <c r="KBY80" s="45"/>
      <c r="KBZ80" s="45"/>
      <c r="KCC80" s="45"/>
      <c r="KCK80" s="2201"/>
      <c r="KCL80" s="2203"/>
      <c r="KCO80" s="45"/>
      <c r="KCP80" s="45"/>
      <c r="KCQ80" s="45"/>
      <c r="KCR80" s="45"/>
      <c r="KCU80" s="45"/>
      <c r="KDC80" s="2201"/>
      <c r="KDD80" s="2203"/>
      <c r="KDG80" s="45"/>
      <c r="KDH80" s="45"/>
      <c r="KDI80" s="45"/>
      <c r="KDJ80" s="45"/>
      <c r="KDM80" s="45"/>
      <c r="KDU80" s="2201"/>
      <c r="KDV80" s="2203"/>
      <c r="KDY80" s="45"/>
      <c r="KDZ80" s="45"/>
      <c r="KEA80" s="45"/>
      <c r="KEB80" s="45"/>
      <c r="KEE80" s="45"/>
      <c r="KEM80" s="2201"/>
      <c r="KEN80" s="2203"/>
      <c r="KEQ80" s="45"/>
      <c r="KER80" s="45"/>
      <c r="KES80" s="45"/>
      <c r="KET80" s="45"/>
      <c r="KEW80" s="45"/>
      <c r="KFE80" s="2201"/>
      <c r="KFF80" s="2203"/>
      <c r="KFI80" s="45"/>
      <c r="KFJ80" s="45"/>
      <c r="KFK80" s="45"/>
      <c r="KFL80" s="45"/>
      <c r="KFO80" s="45"/>
      <c r="KFW80" s="2201"/>
      <c r="KFX80" s="2203"/>
      <c r="KGA80" s="45"/>
      <c r="KGB80" s="45"/>
      <c r="KGC80" s="45"/>
      <c r="KGD80" s="45"/>
      <c r="KGG80" s="45"/>
      <c r="KGO80" s="2201"/>
      <c r="KGP80" s="2203"/>
      <c r="KGS80" s="45"/>
      <c r="KGT80" s="45"/>
      <c r="KGU80" s="45"/>
      <c r="KGV80" s="45"/>
      <c r="KGY80" s="45"/>
      <c r="KHG80" s="2201"/>
      <c r="KHH80" s="2203"/>
      <c r="KHK80" s="45"/>
      <c r="KHL80" s="45"/>
      <c r="KHM80" s="45"/>
      <c r="KHN80" s="45"/>
      <c r="KHQ80" s="45"/>
      <c r="KHY80" s="2201"/>
      <c r="KHZ80" s="2203"/>
      <c r="KIC80" s="45"/>
      <c r="KID80" s="45"/>
      <c r="KIE80" s="45"/>
      <c r="KIF80" s="45"/>
      <c r="KII80" s="45"/>
      <c r="KIQ80" s="2201"/>
      <c r="KIR80" s="2203"/>
      <c r="KIU80" s="45"/>
      <c r="KIV80" s="45"/>
      <c r="KIW80" s="45"/>
      <c r="KIX80" s="45"/>
      <c r="KJA80" s="45"/>
      <c r="KJI80" s="2201"/>
      <c r="KJJ80" s="2203"/>
      <c r="KJM80" s="45"/>
      <c r="KJN80" s="45"/>
      <c r="KJO80" s="45"/>
      <c r="KJP80" s="45"/>
      <c r="KJS80" s="45"/>
      <c r="KKA80" s="2201"/>
      <c r="KKB80" s="2203"/>
      <c r="KKE80" s="45"/>
      <c r="KKF80" s="45"/>
      <c r="KKG80" s="45"/>
      <c r="KKH80" s="45"/>
      <c r="KKK80" s="45"/>
      <c r="KKS80" s="2201"/>
      <c r="KKT80" s="2203"/>
      <c r="KKW80" s="45"/>
      <c r="KKX80" s="45"/>
      <c r="KKY80" s="45"/>
      <c r="KKZ80" s="45"/>
      <c r="KLC80" s="45"/>
      <c r="KLK80" s="2201"/>
      <c r="KLL80" s="2203"/>
      <c r="KLO80" s="45"/>
      <c r="KLP80" s="45"/>
      <c r="KLQ80" s="45"/>
      <c r="KLR80" s="45"/>
      <c r="KLU80" s="45"/>
      <c r="KMC80" s="2201"/>
      <c r="KMD80" s="2203"/>
      <c r="KMG80" s="45"/>
      <c r="KMH80" s="45"/>
      <c r="KMI80" s="45"/>
      <c r="KMJ80" s="45"/>
      <c r="KMM80" s="45"/>
      <c r="KMU80" s="2201"/>
      <c r="KMV80" s="2203"/>
      <c r="KMY80" s="45"/>
      <c r="KMZ80" s="45"/>
      <c r="KNA80" s="45"/>
      <c r="KNB80" s="45"/>
      <c r="KNE80" s="45"/>
      <c r="KNM80" s="2201"/>
      <c r="KNN80" s="2203"/>
      <c r="KNQ80" s="45"/>
      <c r="KNR80" s="45"/>
      <c r="KNS80" s="45"/>
      <c r="KNT80" s="45"/>
      <c r="KNW80" s="45"/>
      <c r="KOE80" s="2201"/>
      <c r="KOF80" s="2203"/>
      <c r="KOI80" s="45"/>
      <c r="KOJ80" s="45"/>
      <c r="KOK80" s="45"/>
      <c r="KOL80" s="45"/>
      <c r="KOO80" s="45"/>
      <c r="KOW80" s="2201"/>
      <c r="KOX80" s="2203"/>
      <c r="KPA80" s="45"/>
      <c r="KPB80" s="45"/>
      <c r="KPC80" s="45"/>
      <c r="KPD80" s="45"/>
      <c r="KPG80" s="45"/>
      <c r="KPO80" s="2201"/>
      <c r="KPP80" s="2203"/>
      <c r="KPS80" s="45"/>
      <c r="KPT80" s="45"/>
      <c r="KPU80" s="45"/>
      <c r="KPV80" s="45"/>
      <c r="KPY80" s="45"/>
      <c r="KQG80" s="2201"/>
      <c r="KQH80" s="2203"/>
      <c r="KQK80" s="45"/>
      <c r="KQL80" s="45"/>
      <c r="KQM80" s="45"/>
      <c r="KQN80" s="45"/>
      <c r="KQQ80" s="45"/>
      <c r="KQY80" s="2201"/>
      <c r="KQZ80" s="2203"/>
      <c r="KRC80" s="45"/>
      <c r="KRD80" s="45"/>
      <c r="KRE80" s="45"/>
      <c r="KRF80" s="45"/>
      <c r="KRI80" s="45"/>
      <c r="KRQ80" s="2201"/>
      <c r="KRR80" s="2203"/>
      <c r="KRU80" s="45"/>
      <c r="KRV80" s="45"/>
      <c r="KRW80" s="45"/>
      <c r="KRX80" s="45"/>
      <c r="KSA80" s="45"/>
      <c r="KSI80" s="2201"/>
      <c r="KSJ80" s="2203"/>
      <c r="KSM80" s="45"/>
      <c r="KSN80" s="45"/>
      <c r="KSO80" s="45"/>
      <c r="KSP80" s="45"/>
      <c r="KSS80" s="45"/>
      <c r="KTA80" s="2201"/>
      <c r="KTB80" s="2203"/>
      <c r="KTE80" s="45"/>
      <c r="KTF80" s="45"/>
      <c r="KTG80" s="45"/>
      <c r="KTH80" s="45"/>
      <c r="KTK80" s="45"/>
      <c r="KTS80" s="2201"/>
      <c r="KTT80" s="2203"/>
      <c r="KTW80" s="45"/>
      <c r="KTX80" s="45"/>
      <c r="KTY80" s="45"/>
      <c r="KTZ80" s="45"/>
      <c r="KUC80" s="45"/>
      <c r="KUK80" s="2201"/>
      <c r="KUL80" s="2203"/>
      <c r="KUO80" s="45"/>
      <c r="KUP80" s="45"/>
      <c r="KUQ80" s="45"/>
      <c r="KUR80" s="45"/>
      <c r="KUU80" s="45"/>
      <c r="KVC80" s="2201"/>
      <c r="KVD80" s="2203"/>
      <c r="KVG80" s="45"/>
      <c r="KVH80" s="45"/>
      <c r="KVI80" s="45"/>
      <c r="KVJ80" s="45"/>
      <c r="KVM80" s="45"/>
      <c r="KVU80" s="2201"/>
      <c r="KVV80" s="2203"/>
      <c r="KVY80" s="45"/>
      <c r="KVZ80" s="45"/>
      <c r="KWA80" s="45"/>
      <c r="KWB80" s="45"/>
      <c r="KWE80" s="45"/>
      <c r="KWM80" s="2201"/>
      <c r="KWN80" s="2203"/>
      <c r="KWQ80" s="45"/>
      <c r="KWR80" s="45"/>
      <c r="KWS80" s="45"/>
      <c r="KWT80" s="45"/>
      <c r="KWW80" s="45"/>
      <c r="KXE80" s="2201"/>
      <c r="KXF80" s="2203"/>
      <c r="KXI80" s="45"/>
      <c r="KXJ80" s="45"/>
      <c r="KXK80" s="45"/>
      <c r="KXL80" s="45"/>
      <c r="KXO80" s="45"/>
      <c r="KXW80" s="2201"/>
      <c r="KXX80" s="2203"/>
      <c r="KYA80" s="45"/>
      <c r="KYB80" s="45"/>
      <c r="KYC80" s="45"/>
      <c r="KYD80" s="45"/>
      <c r="KYG80" s="45"/>
      <c r="KYO80" s="2201"/>
      <c r="KYP80" s="2203"/>
      <c r="KYS80" s="45"/>
      <c r="KYT80" s="45"/>
      <c r="KYU80" s="45"/>
      <c r="KYV80" s="45"/>
      <c r="KYY80" s="45"/>
      <c r="KZG80" s="2201"/>
      <c r="KZH80" s="2203"/>
      <c r="KZK80" s="45"/>
      <c r="KZL80" s="45"/>
      <c r="KZM80" s="45"/>
      <c r="KZN80" s="45"/>
      <c r="KZQ80" s="45"/>
      <c r="KZY80" s="2201"/>
      <c r="KZZ80" s="2203"/>
      <c r="LAC80" s="45"/>
      <c r="LAD80" s="45"/>
      <c r="LAE80" s="45"/>
      <c r="LAF80" s="45"/>
      <c r="LAI80" s="45"/>
      <c r="LAQ80" s="2201"/>
      <c r="LAR80" s="2203"/>
      <c r="LAU80" s="45"/>
      <c r="LAV80" s="45"/>
      <c r="LAW80" s="45"/>
      <c r="LAX80" s="45"/>
      <c r="LBA80" s="45"/>
      <c r="LBI80" s="2201"/>
      <c r="LBJ80" s="2203"/>
      <c r="LBM80" s="45"/>
      <c r="LBN80" s="45"/>
      <c r="LBO80" s="45"/>
      <c r="LBP80" s="45"/>
      <c r="LBS80" s="45"/>
      <c r="LCA80" s="2201"/>
      <c r="LCB80" s="2203"/>
      <c r="LCE80" s="45"/>
      <c r="LCF80" s="45"/>
      <c r="LCG80" s="45"/>
      <c r="LCH80" s="45"/>
      <c r="LCK80" s="45"/>
      <c r="LCS80" s="2201"/>
      <c r="LCT80" s="2203"/>
      <c r="LCW80" s="45"/>
      <c r="LCX80" s="45"/>
      <c r="LCY80" s="45"/>
      <c r="LCZ80" s="45"/>
      <c r="LDC80" s="45"/>
      <c r="LDK80" s="2201"/>
      <c r="LDL80" s="2203"/>
      <c r="LDO80" s="45"/>
      <c r="LDP80" s="45"/>
      <c r="LDQ80" s="45"/>
      <c r="LDR80" s="45"/>
      <c r="LDU80" s="45"/>
      <c r="LEC80" s="2201"/>
      <c r="LED80" s="2203"/>
      <c r="LEG80" s="45"/>
      <c r="LEH80" s="45"/>
      <c r="LEI80" s="45"/>
      <c r="LEJ80" s="45"/>
      <c r="LEM80" s="45"/>
      <c r="LEU80" s="2201"/>
      <c r="LEV80" s="2203"/>
      <c r="LEY80" s="45"/>
      <c r="LEZ80" s="45"/>
      <c r="LFA80" s="45"/>
      <c r="LFB80" s="45"/>
      <c r="LFE80" s="45"/>
      <c r="LFM80" s="2201"/>
      <c r="LFN80" s="2203"/>
      <c r="LFQ80" s="45"/>
      <c r="LFR80" s="45"/>
      <c r="LFS80" s="45"/>
      <c r="LFT80" s="45"/>
      <c r="LFW80" s="45"/>
      <c r="LGE80" s="2201"/>
      <c r="LGF80" s="2203"/>
      <c r="LGI80" s="45"/>
      <c r="LGJ80" s="45"/>
      <c r="LGK80" s="45"/>
      <c r="LGL80" s="45"/>
      <c r="LGO80" s="45"/>
      <c r="LGW80" s="2201"/>
      <c r="LGX80" s="2203"/>
      <c r="LHA80" s="45"/>
      <c r="LHB80" s="45"/>
      <c r="LHC80" s="45"/>
      <c r="LHD80" s="45"/>
      <c r="LHG80" s="45"/>
      <c r="LHO80" s="2201"/>
      <c r="LHP80" s="2203"/>
      <c r="LHS80" s="45"/>
      <c r="LHT80" s="45"/>
      <c r="LHU80" s="45"/>
      <c r="LHV80" s="45"/>
      <c r="LHY80" s="45"/>
      <c r="LIG80" s="2201"/>
      <c r="LIH80" s="2203"/>
      <c r="LIK80" s="45"/>
      <c r="LIL80" s="45"/>
      <c r="LIM80" s="45"/>
      <c r="LIN80" s="45"/>
      <c r="LIQ80" s="45"/>
      <c r="LIY80" s="2201"/>
      <c r="LIZ80" s="2203"/>
      <c r="LJC80" s="45"/>
      <c r="LJD80" s="45"/>
      <c r="LJE80" s="45"/>
      <c r="LJF80" s="45"/>
      <c r="LJI80" s="45"/>
      <c r="LJQ80" s="2201"/>
      <c r="LJR80" s="2203"/>
      <c r="LJU80" s="45"/>
      <c r="LJV80" s="45"/>
      <c r="LJW80" s="45"/>
      <c r="LJX80" s="45"/>
      <c r="LKA80" s="45"/>
      <c r="LKI80" s="2201"/>
      <c r="LKJ80" s="2203"/>
      <c r="LKM80" s="45"/>
      <c r="LKN80" s="45"/>
      <c r="LKO80" s="45"/>
      <c r="LKP80" s="45"/>
      <c r="LKS80" s="45"/>
      <c r="LLA80" s="2201"/>
      <c r="LLB80" s="2203"/>
      <c r="LLE80" s="45"/>
      <c r="LLF80" s="45"/>
      <c r="LLG80" s="45"/>
      <c r="LLH80" s="45"/>
      <c r="LLK80" s="45"/>
      <c r="LLS80" s="2201"/>
      <c r="LLT80" s="2203"/>
      <c r="LLW80" s="45"/>
      <c r="LLX80" s="45"/>
      <c r="LLY80" s="45"/>
      <c r="LLZ80" s="45"/>
      <c r="LMC80" s="45"/>
      <c r="LMK80" s="2201"/>
      <c r="LML80" s="2203"/>
      <c r="LMO80" s="45"/>
      <c r="LMP80" s="45"/>
      <c r="LMQ80" s="45"/>
      <c r="LMR80" s="45"/>
      <c r="LMU80" s="45"/>
      <c r="LNC80" s="2201"/>
      <c r="LND80" s="2203"/>
      <c r="LNG80" s="45"/>
      <c r="LNH80" s="45"/>
      <c r="LNI80" s="45"/>
      <c r="LNJ80" s="45"/>
      <c r="LNM80" s="45"/>
      <c r="LNU80" s="2201"/>
      <c r="LNV80" s="2203"/>
      <c r="LNY80" s="45"/>
      <c r="LNZ80" s="45"/>
      <c r="LOA80" s="45"/>
      <c r="LOB80" s="45"/>
      <c r="LOE80" s="45"/>
      <c r="LOM80" s="2201"/>
      <c r="LON80" s="2203"/>
      <c r="LOQ80" s="45"/>
      <c r="LOR80" s="45"/>
      <c r="LOS80" s="45"/>
      <c r="LOT80" s="45"/>
      <c r="LOW80" s="45"/>
      <c r="LPE80" s="2201"/>
      <c r="LPF80" s="2203"/>
      <c r="LPI80" s="45"/>
      <c r="LPJ80" s="45"/>
      <c r="LPK80" s="45"/>
      <c r="LPL80" s="45"/>
      <c r="LPO80" s="45"/>
      <c r="LPW80" s="2201"/>
      <c r="LPX80" s="2203"/>
      <c r="LQA80" s="45"/>
      <c r="LQB80" s="45"/>
      <c r="LQC80" s="45"/>
      <c r="LQD80" s="45"/>
      <c r="LQG80" s="45"/>
      <c r="LQO80" s="2201"/>
      <c r="LQP80" s="2203"/>
      <c r="LQS80" s="45"/>
      <c r="LQT80" s="45"/>
      <c r="LQU80" s="45"/>
      <c r="LQV80" s="45"/>
      <c r="LQY80" s="45"/>
      <c r="LRG80" s="2201"/>
      <c r="LRH80" s="2203"/>
      <c r="LRK80" s="45"/>
      <c r="LRL80" s="45"/>
      <c r="LRM80" s="45"/>
      <c r="LRN80" s="45"/>
      <c r="LRQ80" s="45"/>
      <c r="LRY80" s="2201"/>
      <c r="LRZ80" s="2203"/>
      <c r="LSC80" s="45"/>
      <c r="LSD80" s="45"/>
      <c r="LSE80" s="45"/>
      <c r="LSF80" s="45"/>
      <c r="LSI80" s="45"/>
      <c r="LSQ80" s="2201"/>
      <c r="LSR80" s="2203"/>
      <c r="LSU80" s="45"/>
      <c r="LSV80" s="45"/>
      <c r="LSW80" s="45"/>
      <c r="LSX80" s="45"/>
      <c r="LTA80" s="45"/>
      <c r="LTI80" s="2201"/>
      <c r="LTJ80" s="2203"/>
      <c r="LTM80" s="45"/>
      <c r="LTN80" s="45"/>
      <c r="LTO80" s="45"/>
      <c r="LTP80" s="45"/>
      <c r="LTS80" s="45"/>
      <c r="LUA80" s="2201"/>
      <c r="LUB80" s="2203"/>
      <c r="LUE80" s="45"/>
      <c r="LUF80" s="45"/>
      <c r="LUG80" s="45"/>
      <c r="LUH80" s="45"/>
      <c r="LUK80" s="45"/>
      <c r="LUS80" s="2201"/>
      <c r="LUT80" s="2203"/>
      <c r="LUW80" s="45"/>
      <c r="LUX80" s="45"/>
      <c r="LUY80" s="45"/>
      <c r="LUZ80" s="45"/>
      <c r="LVC80" s="45"/>
      <c r="LVK80" s="2201"/>
      <c r="LVL80" s="2203"/>
      <c r="LVO80" s="45"/>
      <c r="LVP80" s="45"/>
      <c r="LVQ80" s="45"/>
      <c r="LVR80" s="45"/>
      <c r="LVU80" s="45"/>
      <c r="LWC80" s="2201"/>
      <c r="LWD80" s="2203"/>
      <c r="LWG80" s="45"/>
      <c r="LWH80" s="45"/>
      <c r="LWI80" s="45"/>
      <c r="LWJ80" s="45"/>
      <c r="LWM80" s="45"/>
      <c r="LWU80" s="2201"/>
      <c r="LWV80" s="2203"/>
      <c r="LWY80" s="45"/>
      <c r="LWZ80" s="45"/>
      <c r="LXA80" s="45"/>
      <c r="LXB80" s="45"/>
      <c r="LXE80" s="45"/>
      <c r="LXM80" s="2201"/>
      <c r="LXN80" s="2203"/>
      <c r="LXQ80" s="45"/>
      <c r="LXR80" s="45"/>
      <c r="LXS80" s="45"/>
      <c r="LXT80" s="45"/>
      <c r="LXW80" s="45"/>
      <c r="LYE80" s="2201"/>
      <c r="LYF80" s="2203"/>
      <c r="LYI80" s="45"/>
      <c r="LYJ80" s="45"/>
      <c r="LYK80" s="45"/>
      <c r="LYL80" s="45"/>
      <c r="LYO80" s="45"/>
      <c r="LYW80" s="2201"/>
      <c r="LYX80" s="2203"/>
      <c r="LZA80" s="45"/>
      <c r="LZB80" s="45"/>
      <c r="LZC80" s="45"/>
      <c r="LZD80" s="45"/>
      <c r="LZG80" s="45"/>
      <c r="LZO80" s="2201"/>
      <c r="LZP80" s="2203"/>
      <c r="LZS80" s="45"/>
      <c r="LZT80" s="45"/>
      <c r="LZU80" s="45"/>
      <c r="LZV80" s="45"/>
      <c r="LZY80" s="45"/>
      <c r="MAG80" s="2201"/>
      <c r="MAH80" s="2203"/>
      <c r="MAK80" s="45"/>
      <c r="MAL80" s="45"/>
      <c r="MAM80" s="45"/>
      <c r="MAN80" s="45"/>
      <c r="MAQ80" s="45"/>
      <c r="MAY80" s="2201"/>
      <c r="MAZ80" s="2203"/>
      <c r="MBC80" s="45"/>
      <c r="MBD80" s="45"/>
      <c r="MBE80" s="45"/>
      <c r="MBF80" s="45"/>
      <c r="MBI80" s="45"/>
      <c r="MBQ80" s="2201"/>
      <c r="MBR80" s="2203"/>
      <c r="MBU80" s="45"/>
      <c r="MBV80" s="45"/>
      <c r="MBW80" s="45"/>
      <c r="MBX80" s="45"/>
      <c r="MCA80" s="45"/>
      <c r="MCI80" s="2201"/>
      <c r="MCJ80" s="2203"/>
      <c r="MCM80" s="45"/>
      <c r="MCN80" s="45"/>
      <c r="MCO80" s="45"/>
      <c r="MCP80" s="45"/>
      <c r="MCS80" s="45"/>
      <c r="MDA80" s="2201"/>
      <c r="MDB80" s="2203"/>
      <c r="MDE80" s="45"/>
      <c r="MDF80" s="45"/>
      <c r="MDG80" s="45"/>
      <c r="MDH80" s="45"/>
      <c r="MDK80" s="45"/>
      <c r="MDS80" s="2201"/>
      <c r="MDT80" s="2203"/>
      <c r="MDW80" s="45"/>
      <c r="MDX80" s="45"/>
      <c r="MDY80" s="45"/>
      <c r="MDZ80" s="45"/>
      <c r="MEC80" s="45"/>
      <c r="MEK80" s="2201"/>
      <c r="MEL80" s="2203"/>
      <c r="MEO80" s="45"/>
      <c r="MEP80" s="45"/>
      <c r="MEQ80" s="45"/>
      <c r="MER80" s="45"/>
      <c r="MEU80" s="45"/>
      <c r="MFC80" s="2201"/>
      <c r="MFD80" s="2203"/>
      <c r="MFG80" s="45"/>
      <c r="MFH80" s="45"/>
      <c r="MFI80" s="45"/>
      <c r="MFJ80" s="45"/>
      <c r="MFM80" s="45"/>
      <c r="MFU80" s="2201"/>
      <c r="MFV80" s="2203"/>
      <c r="MFY80" s="45"/>
      <c r="MFZ80" s="45"/>
      <c r="MGA80" s="45"/>
      <c r="MGB80" s="45"/>
      <c r="MGE80" s="45"/>
      <c r="MGM80" s="2201"/>
      <c r="MGN80" s="2203"/>
      <c r="MGQ80" s="45"/>
      <c r="MGR80" s="45"/>
      <c r="MGS80" s="45"/>
      <c r="MGT80" s="45"/>
      <c r="MGW80" s="45"/>
      <c r="MHE80" s="2201"/>
      <c r="MHF80" s="2203"/>
      <c r="MHI80" s="45"/>
      <c r="MHJ80" s="45"/>
      <c r="MHK80" s="45"/>
      <c r="MHL80" s="45"/>
      <c r="MHO80" s="45"/>
      <c r="MHW80" s="2201"/>
      <c r="MHX80" s="2203"/>
      <c r="MIA80" s="45"/>
      <c r="MIB80" s="45"/>
      <c r="MIC80" s="45"/>
      <c r="MID80" s="45"/>
      <c r="MIG80" s="45"/>
      <c r="MIO80" s="2201"/>
      <c r="MIP80" s="2203"/>
      <c r="MIS80" s="45"/>
      <c r="MIT80" s="45"/>
      <c r="MIU80" s="45"/>
      <c r="MIV80" s="45"/>
      <c r="MIY80" s="45"/>
      <c r="MJG80" s="2201"/>
      <c r="MJH80" s="2203"/>
      <c r="MJK80" s="45"/>
      <c r="MJL80" s="45"/>
      <c r="MJM80" s="45"/>
      <c r="MJN80" s="45"/>
      <c r="MJQ80" s="45"/>
      <c r="MJY80" s="2201"/>
      <c r="MJZ80" s="2203"/>
      <c r="MKC80" s="45"/>
      <c r="MKD80" s="45"/>
      <c r="MKE80" s="45"/>
      <c r="MKF80" s="45"/>
      <c r="MKI80" s="45"/>
      <c r="MKQ80" s="2201"/>
      <c r="MKR80" s="2203"/>
      <c r="MKU80" s="45"/>
      <c r="MKV80" s="45"/>
      <c r="MKW80" s="45"/>
      <c r="MKX80" s="45"/>
      <c r="MLA80" s="45"/>
      <c r="MLI80" s="2201"/>
      <c r="MLJ80" s="2203"/>
      <c r="MLM80" s="45"/>
      <c r="MLN80" s="45"/>
      <c r="MLO80" s="45"/>
      <c r="MLP80" s="45"/>
      <c r="MLS80" s="45"/>
      <c r="MMA80" s="2201"/>
      <c r="MMB80" s="2203"/>
      <c r="MME80" s="45"/>
      <c r="MMF80" s="45"/>
      <c r="MMG80" s="45"/>
      <c r="MMH80" s="45"/>
      <c r="MMK80" s="45"/>
      <c r="MMS80" s="2201"/>
      <c r="MMT80" s="2203"/>
      <c r="MMW80" s="45"/>
      <c r="MMX80" s="45"/>
      <c r="MMY80" s="45"/>
      <c r="MMZ80" s="45"/>
      <c r="MNC80" s="45"/>
      <c r="MNK80" s="2201"/>
      <c r="MNL80" s="2203"/>
      <c r="MNO80" s="45"/>
      <c r="MNP80" s="45"/>
      <c r="MNQ80" s="45"/>
      <c r="MNR80" s="45"/>
      <c r="MNU80" s="45"/>
      <c r="MOC80" s="2201"/>
      <c r="MOD80" s="2203"/>
      <c r="MOG80" s="45"/>
      <c r="MOH80" s="45"/>
      <c r="MOI80" s="45"/>
      <c r="MOJ80" s="45"/>
      <c r="MOM80" s="45"/>
      <c r="MOU80" s="2201"/>
      <c r="MOV80" s="2203"/>
      <c r="MOY80" s="45"/>
      <c r="MOZ80" s="45"/>
      <c r="MPA80" s="45"/>
      <c r="MPB80" s="45"/>
      <c r="MPE80" s="45"/>
      <c r="MPM80" s="2201"/>
      <c r="MPN80" s="2203"/>
      <c r="MPQ80" s="45"/>
      <c r="MPR80" s="45"/>
      <c r="MPS80" s="45"/>
      <c r="MPT80" s="45"/>
      <c r="MPW80" s="45"/>
      <c r="MQE80" s="2201"/>
      <c r="MQF80" s="2203"/>
      <c r="MQI80" s="45"/>
      <c r="MQJ80" s="45"/>
      <c r="MQK80" s="45"/>
      <c r="MQL80" s="45"/>
      <c r="MQO80" s="45"/>
      <c r="MQW80" s="2201"/>
      <c r="MQX80" s="2203"/>
      <c r="MRA80" s="45"/>
      <c r="MRB80" s="45"/>
      <c r="MRC80" s="45"/>
      <c r="MRD80" s="45"/>
      <c r="MRG80" s="45"/>
      <c r="MRO80" s="2201"/>
      <c r="MRP80" s="2203"/>
      <c r="MRS80" s="45"/>
      <c r="MRT80" s="45"/>
      <c r="MRU80" s="45"/>
      <c r="MRV80" s="45"/>
      <c r="MRY80" s="45"/>
      <c r="MSG80" s="2201"/>
      <c r="MSH80" s="2203"/>
      <c r="MSK80" s="45"/>
      <c r="MSL80" s="45"/>
      <c r="MSM80" s="45"/>
      <c r="MSN80" s="45"/>
      <c r="MSQ80" s="45"/>
      <c r="MSY80" s="2201"/>
      <c r="MSZ80" s="2203"/>
      <c r="MTC80" s="45"/>
      <c r="MTD80" s="45"/>
      <c r="MTE80" s="45"/>
      <c r="MTF80" s="45"/>
      <c r="MTI80" s="45"/>
      <c r="MTQ80" s="2201"/>
      <c r="MTR80" s="2203"/>
      <c r="MTU80" s="45"/>
      <c r="MTV80" s="45"/>
      <c r="MTW80" s="45"/>
      <c r="MTX80" s="45"/>
      <c r="MUA80" s="45"/>
      <c r="MUI80" s="2201"/>
      <c r="MUJ80" s="2203"/>
      <c r="MUM80" s="45"/>
      <c r="MUN80" s="45"/>
      <c r="MUO80" s="45"/>
      <c r="MUP80" s="45"/>
      <c r="MUS80" s="45"/>
      <c r="MVA80" s="2201"/>
      <c r="MVB80" s="2203"/>
      <c r="MVE80" s="45"/>
      <c r="MVF80" s="45"/>
      <c r="MVG80" s="45"/>
      <c r="MVH80" s="45"/>
      <c r="MVK80" s="45"/>
      <c r="MVS80" s="2201"/>
      <c r="MVT80" s="2203"/>
      <c r="MVW80" s="45"/>
      <c r="MVX80" s="45"/>
      <c r="MVY80" s="45"/>
      <c r="MVZ80" s="45"/>
      <c r="MWC80" s="45"/>
      <c r="MWK80" s="2201"/>
      <c r="MWL80" s="2203"/>
      <c r="MWO80" s="45"/>
      <c r="MWP80" s="45"/>
      <c r="MWQ80" s="45"/>
      <c r="MWR80" s="45"/>
      <c r="MWU80" s="45"/>
      <c r="MXC80" s="2201"/>
      <c r="MXD80" s="2203"/>
      <c r="MXG80" s="45"/>
      <c r="MXH80" s="45"/>
      <c r="MXI80" s="45"/>
      <c r="MXJ80" s="45"/>
      <c r="MXM80" s="45"/>
      <c r="MXU80" s="2201"/>
      <c r="MXV80" s="2203"/>
      <c r="MXY80" s="45"/>
      <c r="MXZ80" s="45"/>
      <c r="MYA80" s="45"/>
      <c r="MYB80" s="45"/>
      <c r="MYE80" s="45"/>
      <c r="MYM80" s="2201"/>
      <c r="MYN80" s="2203"/>
      <c r="MYQ80" s="45"/>
      <c r="MYR80" s="45"/>
      <c r="MYS80" s="45"/>
      <c r="MYT80" s="45"/>
      <c r="MYW80" s="45"/>
      <c r="MZE80" s="2201"/>
      <c r="MZF80" s="2203"/>
      <c r="MZI80" s="45"/>
      <c r="MZJ80" s="45"/>
      <c r="MZK80" s="45"/>
      <c r="MZL80" s="45"/>
      <c r="MZO80" s="45"/>
      <c r="MZW80" s="2201"/>
      <c r="MZX80" s="2203"/>
      <c r="NAA80" s="45"/>
      <c r="NAB80" s="45"/>
      <c r="NAC80" s="45"/>
      <c r="NAD80" s="45"/>
      <c r="NAG80" s="45"/>
      <c r="NAO80" s="2201"/>
      <c r="NAP80" s="2203"/>
      <c r="NAS80" s="45"/>
      <c r="NAT80" s="45"/>
      <c r="NAU80" s="45"/>
      <c r="NAV80" s="45"/>
      <c r="NAY80" s="45"/>
      <c r="NBG80" s="2201"/>
      <c r="NBH80" s="2203"/>
      <c r="NBK80" s="45"/>
      <c r="NBL80" s="45"/>
      <c r="NBM80" s="45"/>
      <c r="NBN80" s="45"/>
      <c r="NBQ80" s="45"/>
      <c r="NBY80" s="2201"/>
      <c r="NBZ80" s="2203"/>
      <c r="NCC80" s="45"/>
      <c r="NCD80" s="45"/>
      <c r="NCE80" s="45"/>
      <c r="NCF80" s="45"/>
      <c r="NCI80" s="45"/>
      <c r="NCQ80" s="2201"/>
      <c r="NCR80" s="2203"/>
      <c r="NCU80" s="45"/>
      <c r="NCV80" s="45"/>
      <c r="NCW80" s="45"/>
      <c r="NCX80" s="45"/>
      <c r="NDA80" s="45"/>
      <c r="NDI80" s="2201"/>
      <c r="NDJ80" s="2203"/>
      <c r="NDM80" s="45"/>
      <c r="NDN80" s="45"/>
      <c r="NDO80" s="45"/>
      <c r="NDP80" s="45"/>
      <c r="NDS80" s="45"/>
      <c r="NEA80" s="2201"/>
      <c r="NEB80" s="2203"/>
      <c r="NEE80" s="45"/>
      <c r="NEF80" s="45"/>
      <c r="NEG80" s="45"/>
      <c r="NEH80" s="45"/>
      <c r="NEK80" s="45"/>
      <c r="NES80" s="2201"/>
      <c r="NET80" s="2203"/>
      <c r="NEW80" s="45"/>
      <c r="NEX80" s="45"/>
      <c r="NEY80" s="45"/>
      <c r="NEZ80" s="45"/>
      <c r="NFC80" s="45"/>
      <c r="NFK80" s="2201"/>
      <c r="NFL80" s="2203"/>
      <c r="NFO80" s="45"/>
      <c r="NFP80" s="45"/>
      <c r="NFQ80" s="45"/>
      <c r="NFR80" s="45"/>
      <c r="NFU80" s="45"/>
      <c r="NGC80" s="2201"/>
      <c r="NGD80" s="2203"/>
      <c r="NGG80" s="45"/>
      <c r="NGH80" s="45"/>
      <c r="NGI80" s="45"/>
      <c r="NGJ80" s="45"/>
      <c r="NGM80" s="45"/>
      <c r="NGU80" s="2201"/>
      <c r="NGV80" s="2203"/>
      <c r="NGY80" s="45"/>
      <c r="NGZ80" s="45"/>
      <c r="NHA80" s="45"/>
      <c r="NHB80" s="45"/>
      <c r="NHE80" s="45"/>
      <c r="NHM80" s="2201"/>
      <c r="NHN80" s="2203"/>
      <c r="NHQ80" s="45"/>
      <c r="NHR80" s="45"/>
      <c r="NHS80" s="45"/>
      <c r="NHT80" s="45"/>
      <c r="NHW80" s="45"/>
      <c r="NIE80" s="2201"/>
      <c r="NIF80" s="2203"/>
      <c r="NII80" s="45"/>
      <c r="NIJ80" s="45"/>
      <c r="NIK80" s="45"/>
      <c r="NIL80" s="45"/>
      <c r="NIO80" s="45"/>
      <c r="NIW80" s="2201"/>
      <c r="NIX80" s="2203"/>
      <c r="NJA80" s="45"/>
      <c r="NJB80" s="45"/>
      <c r="NJC80" s="45"/>
      <c r="NJD80" s="45"/>
      <c r="NJG80" s="45"/>
      <c r="NJO80" s="2201"/>
      <c r="NJP80" s="2203"/>
      <c r="NJS80" s="45"/>
      <c r="NJT80" s="45"/>
      <c r="NJU80" s="45"/>
      <c r="NJV80" s="45"/>
      <c r="NJY80" s="45"/>
      <c r="NKG80" s="2201"/>
      <c r="NKH80" s="2203"/>
      <c r="NKK80" s="45"/>
      <c r="NKL80" s="45"/>
      <c r="NKM80" s="45"/>
      <c r="NKN80" s="45"/>
      <c r="NKQ80" s="45"/>
      <c r="NKY80" s="2201"/>
      <c r="NKZ80" s="2203"/>
      <c r="NLC80" s="45"/>
      <c r="NLD80" s="45"/>
      <c r="NLE80" s="45"/>
      <c r="NLF80" s="45"/>
      <c r="NLI80" s="45"/>
      <c r="NLQ80" s="2201"/>
      <c r="NLR80" s="2203"/>
      <c r="NLU80" s="45"/>
      <c r="NLV80" s="45"/>
      <c r="NLW80" s="45"/>
      <c r="NLX80" s="45"/>
      <c r="NMA80" s="45"/>
      <c r="NMI80" s="2201"/>
      <c r="NMJ80" s="2203"/>
      <c r="NMM80" s="45"/>
      <c r="NMN80" s="45"/>
      <c r="NMO80" s="45"/>
      <c r="NMP80" s="45"/>
      <c r="NMS80" s="45"/>
      <c r="NNA80" s="2201"/>
      <c r="NNB80" s="2203"/>
      <c r="NNE80" s="45"/>
      <c r="NNF80" s="45"/>
      <c r="NNG80" s="45"/>
      <c r="NNH80" s="45"/>
      <c r="NNK80" s="45"/>
      <c r="NNS80" s="2201"/>
      <c r="NNT80" s="2203"/>
      <c r="NNW80" s="45"/>
      <c r="NNX80" s="45"/>
      <c r="NNY80" s="45"/>
      <c r="NNZ80" s="45"/>
      <c r="NOC80" s="45"/>
      <c r="NOK80" s="2201"/>
      <c r="NOL80" s="2203"/>
      <c r="NOO80" s="45"/>
      <c r="NOP80" s="45"/>
      <c r="NOQ80" s="45"/>
      <c r="NOR80" s="45"/>
      <c r="NOU80" s="45"/>
      <c r="NPC80" s="2201"/>
      <c r="NPD80" s="2203"/>
      <c r="NPG80" s="45"/>
      <c r="NPH80" s="45"/>
      <c r="NPI80" s="45"/>
      <c r="NPJ80" s="45"/>
      <c r="NPM80" s="45"/>
      <c r="NPU80" s="2201"/>
      <c r="NPV80" s="2203"/>
      <c r="NPY80" s="45"/>
      <c r="NPZ80" s="45"/>
      <c r="NQA80" s="45"/>
      <c r="NQB80" s="45"/>
      <c r="NQE80" s="45"/>
      <c r="NQM80" s="2201"/>
      <c r="NQN80" s="2203"/>
      <c r="NQQ80" s="45"/>
      <c r="NQR80" s="45"/>
      <c r="NQS80" s="45"/>
      <c r="NQT80" s="45"/>
      <c r="NQW80" s="45"/>
      <c r="NRE80" s="2201"/>
      <c r="NRF80" s="2203"/>
      <c r="NRI80" s="45"/>
      <c r="NRJ80" s="45"/>
      <c r="NRK80" s="45"/>
      <c r="NRL80" s="45"/>
      <c r="NRO80" s="45"/>
      <c r="NRW80" s="2201"/>
      <c r="NRX80" s="2203"/>
      <c r="NSA80" s="45"/>
      <c r="NSB80" s="45"/>
      <c r="NSC80" s="45"/>
      <c r="NSD80" s="45"/>
      <c r="NSG80" s="45"/>
      <c r="NSO80" s="2201"/>
      <c r="NSP80" s="2203"/>
      <c r="NSS80" s="45"/>
      <c r="NST80" s="45"/>
      <c r="NSU80" s="45"/>
      <c r="NSV80" s="45"/>
      <c r="NSY80" s="45"/>
      <c r="NTG80" s="2201"/>
      <c r="NTH80" s="2203"/>
      <c r="NTK80" s="45"/>
      <c r="NTL80" s="45"/>
      <c r="NTM80" s="45"/>
      <c r="NTN80" s="45"/>
      <c r="NTQ80" s="45"/>
      <c r="NTY80" s="2201"/>
      <c r="NTZ80" s="2203"/>
      <c r="NUC80" s="45"/>
      <c r="NUD80" s="45"/>
      <c r="NUE80" s="45"/>
      <c r="NUF80" s="45"/>
      <c r="NUI80" s="45"/>
      <c r="NUQ80" s="2201"/>
      <c r="NUR80" s="2203"/>
      <c r="NUU80" s="45"/>
      <c r="NUV80" s="45"/>
      <c r="NUW80" s="45"/>
      <c r="NUX80" s="45"/>
      <c r="NVA80" s="45"/>
      <c r="NVI80" s="2201"/>
      <c r="NVJ80" s="2203"/>
      <c r="NVM80" s="45"/>
      <c r="NVN80" s="45"/>
      <c r="NVO80" s="45"/>
      <c r="NVP80" s="45"/>
      <c r="NVS80" s="45"/>
      <c r="NWA80" s="2201"/>
      <c r="NWB80" s="2203"/>
      <c r="NWE80" s="45"/>
      <c r="NWF80" s="45"/>
      <c r="NWG80" s="45"/>
      <c r="NWH80" s="45"/>
      <c r="NWK80" s="45"/>
      <c r="NWS80" s="2201"/>
      <c r="NWT80" s="2203"/>
      <c r="NWW80" s="45"/>
      <c r="NWX80" s="45"/>
      <c r="NWY80" s="45"/>
      <c r="NWZ80" s="45"/>
      <c r="NXC80" s="45"/>
      <c r="NXK80" s="2201"/>
      <c r="NXL80" s="2203"/>
      <c r="NXO80" s="45"/>
      <c r="NXP80" s="45"/>
      <c r="NXQ80" s="45"/>
      <c r="NXR80" s="45"/>
      <c r="NXU80" s="45"/>
      <c r="NYC80" s="2201"/>
      <c r="NYD80" s="2203"/>
      <c r="NYG80" s="45"/>
      <c r="NYH80" s="45"/>
      <c r="NYI80" s="45"/>
      <c r="NYJ80" s="45"/>
      <c r="NYM80" s="45"/>
      <c r="NYU80" s="2201"/>
      <c r="NYV80" s="2203"/>
      <c r="NYY80" s="45"/>
      <c r="NYZ80" s="45"/>
      <c r="NZA80" s="45"/>
      <c r="NZB80" s="45"/>
      <c r="NZE80" s="45"/>
      <c r="NZM80" s="2201"/>
      <c r="NZN80" s="2203"/>
      <c r="NZQ80" s="45"/>
      <c r="NZR80" s="45"/>
      <c r="NZS80" s="45"/>
      <c r="NZT80" s="45"/>
      <c r="NZW80" s="45"/>
      <c r="OAE80" s="2201"/>
      <c r="OAF80" s="2203"/>
      <c r="OAI80" s="45"/>
      <c r="OAJ80" s="45"/>
      <c r="OAK80" s="45"/>
      <c r="OAL80" s="45"/>
      <c r="OAO80" s="45"/>
      <c r="OAW80" s="2201"/>
      <c r="OAX80" s="2203"/>
      <c r="OBA80" s="45"/>
      <c r="OBB80" s="45"/>
      <c r="OBC80" s="45"/>
      <c r="OBD80" s="45"/>
      <c r="OBG80" s="45"/>
      <c r="OBO80" s="2201"/>
      <c r="OBP80" s="2203"/>
      <c r="OBS80" s="45"/>
      <c r="OBT80" s="45"/>
      <c r="OBU80" s="45"/>
      <c r="OBV80" s="45"/>
      <c r="OBY80" s="45"/>
      <c r="OCG80" s="2201"/>
      <c r="OCH80" s="2203"/>
      <c r="OCK80" s="45"/>
      <c r="OCL80" s="45"/>
      <c r="OCM80" s="45"/>
      <c r="OCN80" s="45"/>
      <c r="OCQ80" s="45"/>
      <c r="OCY80" s="2201"/>
      <c r="OCZ80" s="2203"/>
      <c r="ODC80" s="45"/>
      <c r="ODD80" s="45"/>
      <c r="ODE80" s="45"/>
      <c r="ODF80" s="45"/>
      <c r="ODI80" s="45"/>
      <c r="ODQ80" s="2201"/>
      <c r="ODR80" s="2203"/>
      <c r="ODU80" s="45"/>
      <c r="ODV80" s="45"/>
      <c r="ODW80" s="45"/>
      <c r="ODX80" s="45"/>
      <c r="OEA80" s="45"/>
      <c r="OEI80" s="2201"/>
      <c r="OEJ80" s="2203"/>
      <c r="OEM80" s="45"/>
      <c r="OEN80" s="45"/>
      <c r="OEO80" s="45"/>
      <c r="OEP80" s="45"/>
      <c r="OES80" s="45"/>
      <c r="OFA80" s="2201"/>
      <c r="OFB80" s="2203"/>
      <c r="OFE80" s="45"/>
      <c r="OFF80" s="45"/>
      <c r="OFG80" s="45"/>
      <c r="OFH80" s="45"/>
      <c r="OFK80" s="45"/>
      <c r="OFS80" s="2201"/>
      <c r="OFT80" s="2203"/>
      <c r="OFW80" s="45"/>
      <c r="OFX80" s="45"/>
      <c r="OFY80" s="45"/>
      <c r="OFZ80" s="45"/>
      <c r="OGC80" s="45"/>
      <c r="OGK80" s="2201"/>
      <c r="OGL80" s="2203"/>
      <c r="OGO80" s="45"/>
      <c r="OGP80" s="45"/>
      <c r="OGQ80" s="45"/>
      <c r="OGR80" s="45"/>
      <c r="OGU80" s="45"/>
      <c r="OHC80" s="2201"/>
      <c r="OHD80" s="2203"/>
      <c r="OHG80" s="45"/>
      <c r="OHH80" s="45"/>
      <c r="OHI80" s="45"/>
      <c r="OHJ80" s="45"/>
      <c r="OHM80" s="45"/>
      <c r="OHU80" s="2201"/>
      <c r="OHV80" s="2203"/>
      <c r="OHY80" s="45"/>
      <c r="OHZ80" s="45"/>
      <c r="OIA80" s="45"/>
      <c r="OIB80" s="45"/>
      <c r="OIE80" s="45"/>
      <c r="OIM80" s="2201"/>
      <c r="OIN80" s="2203"/>
      <c r="OIQ80" s="45"/>
      <c r="OIR80" s="45"/>
      <c r="OIS80" s="45"/>
      <c r="OIT80" s="45"/>
      <c r="OIW80" s="45"/>
      <c r="OJE80" s="2201"/>
      <c r="OJF80" s="2203"/>
      <c r="OJI80" s="45"/>
      <c r="OJJ80" s="45"/>
      <c r="OJK80" s="45"/>
      <c r="OJL80" s="45"/>
      <c r="OJO80" s="45"/>
      <c r="OJW80" s="2201"/>
      <c r="OJX80" s="2203"/>
      <c r="OKA80" s="45"/>
      <c r="OKB80" s="45"/>
      <c r="OKC80" s="45"/>
      <c r="OKD80" s="45"/>
      <c r="OKG80" s="45"/>
      <c r="OKO80" s="2201"/>
      <c r="OKP80" s="2203"/>
      <c r="OKS80" s="45"/>
      <c r="OKT80" s="45"/>
      <c r="OKU80" s="45"/>
      <c r="OKV80" s="45"/>
      <c r="OKY80" s="45"/>
      <c r="OLG80" s="2201"/>
      <c r="OLH80" s="2203"/>
      <c r="OLK80" s="45"/>
      <c r="OLL80" s="45"/>
      <c r="OLM80" s="45"/>
      <c r="OLN80" s="45"/>
      <c r="OLQ80" s="45"/>
      <c r="OLY80" s="2201"/>
      <c r="OLZ80" s="2203"/>
      <c r="OMC80" s="45"/>
      <c r="OMD80" s="45"/>
      <c r="OME80" s="45"/>
      <c r="OMF80" s="45"/>
      <c r="OMI80" s="45"/>
      <c r="OMQ80" s="2201"/>
      <c r="OMR80" s="2203"/>
      <c r="OMU80" s="45"/>
      <c r="OMV80" s="45"/>
      <c r="OMW80" s="45"/>
      <c r="OMX80" s="45"/>
      <c r="ONA80" s="45"/>
      <c r="ONI80" s="2201"/>
      <c r="ONJ80" s="2203"/>
      <c r="ONM80" s="45"/>
      <c r="ONN80" s="45"/>
      <c r="ONO80" s="45"/>
      <c r="ONP80" s="45"/>
      <c r="ONS80" s="45"/>
      <c r="OOA80" s="2201"/>
      <c r="OOB80" s="2203"/>
      <c r="OOE80" s="45"/>
      <c r="OOF80" s="45"/>
      <c r="OOG80" s="45"/>
      <c r="OOH80" s="45"/>
      <c r="OOK80" s="45"/>
      <c r="OOS80" s="2201"/>
      <c r="OOT80" s="2203"/>
      <c r="OOW80" s="45"/>
      <c r="OOX80" s="45"/>
      <c r="OOY80" s="45"/>
      <c r="OOZ80" s="45"/>
      <c r="OPC80" s="45"/>
      <c r="OPK80" s="2201"/>
      <c r="OPL80" s="2203"/>
      <c r="OPO80" s="45"/>
      <c r="OPP80" s="45"/>
      <c r="OPQ80" s="45"/>
      <c r="OPR80" s="45"/>
      <c r="OPU80" s="45"/>
      <c r="OQC80" s="2201"/>
      <c r="OQD80" s="2203"/>
      <c r="OQG80" s="45"/>
      <c r="OQH80" s="45"/>
      <c r="OQI80" s="45"/>
      <c r="OQJ80" s="45"/>
      <c r="OQM80" s="45"/>
      <c r="OQU80" s="2201"/>
      <c r="OQV80" s="2203"/>
      <c r="OQY80" s="45"/>
      <c r="OQZ80" s="45"/>
      <c r="ORA80" s="45"/>
      <c r="ORB80" s="45"/>
      <c r="ORE80" s="45"/>
      <c r="ORM80" s="2201"/>
      <c r="ORN80" s="2203"/>
      <c r="ORQ80" s="45"/>
      <c r="ORR80" s="45"/>
      <c r="ORS80" s="45"/>
      <c r="ORT80" s="45"/>
      <c r="ORW80" s="45"/>
      <c r="OSE80" s="2201"/>
      <c r="OSF80" s="2203"/>
      <c r="OSI80" s="45"/>
      <c r="OSJ80" s="45"/>
      <c r="OSK80" s="45"/>
      <c r="OSL80" s="45"/>
      <c r="OSO80" s="45"/>
      <c r="OSW80" s="2201"/>
      <c r="OSX80" s="2203"/>
      <c r="OTA80" s="45"/>
      <c r="OTB80" s="45"/>
      <c r="OTC80" s="45"/>
      <c r="OTD80" s="45"/>
      <c r="OTG80" s="45"/>
      <c r="OTO80" s="2201"/>
      <c r="OTP80" s="2203"/>
      <c r="OTS80" s="45"/>
      <c r="OTT80" s="45"/>
      <c r="OTU80" s="45"/>
      <c r="OTV80" s="45"/>
      <c r="OTY80" s="45"/>
      <c r="OUG80" s="2201"/>
      <c r="OUH80" s="2203"/>
      <c r="OUK80" s="45"/>
      <c r="OUL80" s="45"/>
      <c r="OUM80" s="45"/>
      <c r="OUN80" s="45"/>
      <c r="OUQ80" s="45"/>
      <c r="OUY80" s="2201"/>
      <c r="OUZ80" s="2203"/>
      <c r="OVC80" s="45"/>
      <c r="OVD80" s="45"/>
      <c r="OVE80" s="45"/>
      <c r="OVF80" s="45"/>
      <c r="OVI80" s="45"/>
      <c r="OVQ80" s="2201"/>
      <c r="OVR80" s="2203"/>
      <c r="OVU80" s="45"/>
      <c r="OVV80" s="45"/>
      <c r="OVW80" s="45"/>
      <c r="OVX80" s="45"/>
      <c r="OWA80" s="45"/>
      <c r="OWI80" s="2201"/>
      <c r="OWJ80" s="2203"/>
      <c r="OWM80" s="45"/>
      <c r="OWN80" s="45"/>
      <c r="OWO80" s="45"/>
      <c r="OWP80" s="45"/>
      <c r="OWS80" s="45"/>
      <c r="OXA80" s="2201"/>
      <c r="OXB80" s="2203"/>
      <c r="OXE80" s="45"/>
      <c r="OXF80" s="45"/>
      <c r="OXG80" s="45"/>
      <c r="OXH80" s="45"/>
      <c r="OXK80" s="45"/>
      <c r="OXS80" s="2201"/>
      <c r="OXT80" s="2203"/>
      <c r="OXW80" s="45"/>
      <c r="OXX80" s="45"/>
      <c r="OXY80" s="45"/>
      <c r="OXZ80" s="45"/>
      <c r="OYC80" s="45"/>
      <c r="OYK80" s="2201"/>
      <c r="OYL80" s="2203"/>
      <c r="OYO80" s="45"/>
      <c r="OYP80" s="45"/>
      <c r="OYQ80" s="45"/>
      <c r="OYR80" s="45"/>
      <c r="OYU80" s="45"/>
      <c r="OZC80" s="2201"/>
      <c r="OZD80" s="2203"/>
      <c r="OZG80" s="45"/>
      <c r="OZH80" s="45"/>
      <c r="OZI80" s="45"/>
      <c r="OZJ80" s="45"/>
      <c r="OZM80" s="45"/>
      <c r="OZU80" s="2201"/>
      <c r="OZV80" s="2203"/>
      <c r="OZY80" s="45"/>
      <c r="OZZ80" s="45"/>
      <c r="PAA80" s="45"/>
      <c r="PAB80" s="45"/>
      <c r="PAE80" s="45"/>
      <c r="PAM80" s="2201"/>
      <c r="PAN80" s="2203"/>
      <c r="PAQ80" s="45"/>
      <c r="PAR80" s="45"/>
      <c r="PAS80" s="45"/>
      <c r="PAT80" s="45"/>
      <c r="PAW80" s="45"/>
      <c r="PBE80" s="2201"/>
      <c r="PBF80" s="2203"/>
      <c r="PBI80" s="45"/>
      <c r="PBJ80" s="45"/>
      <c r="PBK80" s="45"/>
      <c r="PBL80" s="45"/>
      <c r="PBO80" s="45"/>
      <c r="PBW80" s="2201"/>
      <c r="PBX80" s="2203"/>
      <c r="PCA80" s="45"/>
      <c r="PCB80" s="45"/>
      <c r="PCC80" s="45"/>
      <c r="PCD80" s="45"/>
      <c r="PCG80" s="45"/>
      <c r="PCO80" s="2201"/>
      <c r="PCP80" s="2203"/>
      <c r="PCS80" s="45"/>
      <c r="PCT80" s="45"/>
      <c r="PCU80" s="45"/>
      <c r="PCV80" s="45"/>
      <c r="PCY80" s="45"/>
      <c r="PDG80" s="2201"/>
      <c r="PDH80" s="2203"/>
      <c r="PDK80" s="45"/>
      <c r="PDL80" s="45"/>
      <c r="PDM80" s="45"/>
      <c r="PDN80" s="45"/>
      <c r="PDQ80" s="45"/>
      <c r="PDY80" s="2201"/>
      <c r="PDZ80" s="2203"/>
      <c r="PEC80" s="45"/>
      <c r="PED80" s="45"/>
      <c r="PEE80" s="45"/>
      <c r="PEF80" s="45"/>
      <c r="PEI80" s="45"/>
      <c r="PEQ80" s="2201"/>
      <c r="PER80" s="2203"/>
      <c r="PEU80" s="45"/>
      <c r="PEV80" s="45"/>
      <c r="PEW80" s="45"/>
      <c r="PEX80" s="45"/>
      <c r="PFA80" s="45"/>
      <c r="PFI80" s="2201"/>
      <c r="PFJ80" s="2203"/>
      <c r="PFM80" s="45"/>
      <c r="PFN80" s="45"/>
      <c r="PFO80" s="45"/>
      <c r="PFP80" s="45"/>
      <c r="PFS80" s="45"/>
      <c r="PGA80" s="2201"/>
      <c r="PGB80" s="2203"/>
      <c r="PGE80" s="45"/>
      <c r="PGF80" s="45"/>
      <c r="PGG80" s="45"/>
      <c r="PGH80" s="45"/>
      <c r="PGK80" s="45"/>
      <c r="PGS80" s="2201"/>
      <c r="PGT80" s="2203"/>
      <c r="PGW80" s="45"/>
      <c r="PGX80" s="45"/>
      <c r="PGY80" s="45"/>
      <c r="PGZ80" s="45"/>
      <c r="PHC80" s="45"/>
      <c r="PHK80" s="2201"/>
      <c r="PHL80" s="2203"/>
      <c r="PHO80" s="45"/>
      <c r="PHP80" s="45"/>
      <c r="PHQ80" s="45"/>
      <c r="PHR80" s="45"/>
      <c r="PHU80" s="45"/>
      <c r="PIC80" s="2201"/>
      <c r="PID80" s="2203"/>
      <c r="PIG80" s="45"/>
      <c r="PIH80" s="45"/>
      <c r="PII80" s="45"/>
      <c r="PIJ80" s="45"/>
      <c r="PIM80" s="45"/>
      <c r="PIU80" s="2201"/>
      <c r="PIV80" s="2203"/>
      <c r="PIY80" s="45"/>
      <c r="PIZ80" s="45"/>
      <c r="PJA80" s="45"/>
      <c r="PJB80" s="45"/>
      <c r="PJE80" s="45"/>
      <c r="PJM80" s="2201"/>
      <c r="PJN80" s="2203"/>
      <c r="PJQ80" s="45"/>
      <c r="PJR80" s="45"/>
      <c r="PJS80" s="45"/>
      <c r="PJT80" s="45"/>
      <c r="PJW80" s="45"/>
      <c r="PKE80" s="2201"/>
      <c r="PKF80" s="2203"/>
      <c r="PKI80" s="45"/>
      <c r="PKJ80" s="45"/>
      <c r="PKK80" s="45"/>
      <c r="PKL80" s="45"/>
      <c r="PKO80" s="45"/>
      <c r="PKW80" s="2201"/>
      <c r="PKX80" s="2203"/>
      <c r="PLA80" s="45"/>
      <c r="PLB80" s="45"/>
      <c r="PLC80" s="45"/>
      <c r="PLD80" s="45"/>
      <c r="PLG80" s="45"/>
      <c r="PLO80" s="2201"/>
      <c r="PLP80" s="2203"/>
      <c r="PLS80" s="45"/>
      <c r="PLT80" s="45"/>
      <c r="PLU80" s="45"/>
      <c r="PLV80" s="45"/>
      <c r="PLY80" s="45"/>
      <c r="PMG80" s="2201"/>
      <c r="PMH80" s="2203"/>
      <c r="PMK80" s="45"/>
      <c r="PML80" s="45"/>
      <c r="PMM80" s="45"/>
      <c r="PMN80" s="45"/>
      <c r="PMQ80" s="45"/>
      <c r="PMY80" s="2201"/>
      <c r="PMZ80" s="2203"/>
      <c r="PNC80" s="45"/>
      <c r="PND80" s="45"/>
      <c r="PNE80" s="45"/>
      <c r="PNF80" s="45"/>
      <c r="PNI80" s="45"/>
      <c r="PNQ80" s="2201"/>
      <c r="PNR80" s="2203"/>
      <c r="PNU80" s="45"/>
      <c r="PNV80" s="45"/>
      <c r="PNW80" s="45"/>
      <c r="PNX80" s="45"/>
      <c r="POA80" s="45"/>
      <c r="POI80" s="2201"/>
      <c r="POJ80" s="2203"/>
      <c r="POM80" s="45"/>
      <c r="PON80" s="45"/>
      <c r="POO80" s="45"/>
      <c r="POP80" s="45"/>
      <c r="POS80" s="45"/>
      <c r="PPA80" s="2201"/>
      <c r="PPB80" s="2203"/>
      <c r="PPE80" s="45"/>
      <c r="PPF80" s="45"/>
      <c r="PPG80" s="45"/>
      <c r="PPH80" s="45"/>
      <c r="PPK80" s="45"/>
      <c r="PPS80" s="2201"/>
      <c r="PPT80" s="2203"/>
      <c r="PPW80" s="45"/>
      <c r="PPX80" s="45"/>
      <c r="PPY80" s="45"/>
      <c r="PPZ80" s="45"/>
      <c r="PQC80" s="45"/>
      <c r="PQK80" s="2201"/>
      <c r="PQL80" s="2203"/>
      <c r="PQO80" s="45"/>
      <c r="PQP80" s="45"/>
      <c r="PQQ80" s="45"/>
      <c r="PQR80" s="45"/>
      <c r="PQU80" s="45"/>
      <c r="PRC80" s="2201"/>
      <c r="PRD80" s="2203"/>
      <c r="PRG80" s="45"/>
      <c r="PRH80" s="45"/>
      <c r="PRI80" s="45"/>
      <c r="PRJ80" s="45"/>
      <c r="PRM80" s="45"/>
      <c r="PRU80" s="2201"/>
      <c r="PRV80" s="2203"/>
      <c r="PRY80" s="45"/>
      <c r="PRZ80" s="45"/>
      <c r="PSA80" s="45"/>
      <c r="PSB80" s="45"/>
      <c r="PSE80" s="45"/>
      <c r="PSM80" s="2201"/>
      <c r="PSN80" s="2203"/>
      <c r="PSQ80" s="45"/>
      <c r="PSR80" s="45"/>
      <c r="PSS80" s="45"/>
      <c r="PST80" s="45"/>
      <c r="PSW80" s="45"/>
      <c r="PTE80" s="2201"/>
      <c r="PTF80" s="2203"/>
      <c r="PTI80" s="45"/>
      <c r="PTJ80" s="45"/>
      <c r="PTK80" s="45"/>
      <c r="PTL80" s="45"/>
      <c r="PTO80" s="45"/>
      <c r="PTW80" s="2201"/>
      <c r="PTX80" s="2203"/>
      <c r="PUA80" s="45"/>
      <c r="PUB80" s="45"/>
      <c r="PUC80" s="45"/>
      <c r="PUD80" s="45"/>
      <c r="PUG80" s="45"/>
      <c r="PUO80" s="2201"/>
      <c r="PUP80" s="2203"/>
      <c r="PUS80" s="45"/>
      <c r="PUT80" s="45"/>
      <c r="PUU80" s="45"/>
      <c r="PUV80" s="45"/>
      <c r="PUY80" s="45"/>
      <c r="PVG80" s="2201"/>
      <c r="PVH80" s="2203"/>
      <c r="PVK80" s="45"/>
      <c r="PVL80" s="45"/>
      <c r="PVM80" s="45"/>
      <c r="PVN80" s="45"/>
      <c r="PVQ80" s="45"/>
      <c r="PVY80" s="2201"/>
      <c r="PVZ80" s="2203"/>
      <c r="PWC80" s="45"/>
      <c r="PWD80" s="45"/>
      <c r="PWE80" s="45"/>
      <c r="PWF80" s="45"/>
      <c r="PWI80" s="45"/>
      <c r="PWQ80" s="2201"/>
      <c r="PWR80" s="2203"/>
      <c r="PWU80" s="45"/>
      <c r="PWV80" s="45"/>
      <c r="PWW80" s="45"/>
      <c r="PWX80" s="45"/>
      <c r="PXA80" s="45"/>
      <c r="PXI80" s="2201"/>
      <c r="PXJ80" s="2203"/>
      <c r="PXM80" s="45"/>
      <c r="PXN80" s="45"/>
      <c r="PXO80" s="45"/>
      <c r="PXP80" s="45"/>
      <c r="PXS80" s="45"/>
      <c r="PYA80" s="2201"/>
      <c r="PYB80" s="2203"/>
      <c r="PYE80" s="45"/>
      <c r="PYF80" s="45"/>
      <c r="PYG80" s="45"/>
      <c r="PYH80" s="45"/>
      <c r="PYK80" s="45"/>
      <c r="PYS80" s="2201"/>
      <c r="PYT80" s="2203"/>
      <c r="PYW80" s="45"/>
      <c r="PYX80" s="45"/>
      <c r="PYY80" s="45"/>
      <c r="PYZ80" s="45"/>
      <c r="PZC80" s="45"/>
      <c r="PZK80" s="2201"/>
      <c r="PZL80" s="2203"/>
      <c r="PZO80" s="45"/>
      <c r="PZP80" s="45"/>
      <c r="PZQ80" s="45"/>
      <c r="PZR80" s="45"/>
      <c r="PZU80" s="45"/>
      <c r="QAC80" s="2201"/>
      <c r="QAD80" s="2203"/>
      <c r="QAG80" s="45"/>
      <c r="QAH80" s="45"/>
      <c r="QAI80" s="45"/>
      <c r="QAJ80" s="45"/>
      <c r="QAM80" s="45"/>
      <c r="QAU80" s="2201"/>
      <c r="QAV80" s="2203"/>
      <c r="QAY80" s="45"/>
      <c r="QAZ80" s="45"/>
      <c r="QBA80" s="45"/>
      <c r="QBB80" s="45"/>
      <c r="QBE80" s="45"/>
      <c r="QBM80" s="2201"/>
      <c r="QBN80" s="2203"/>
      <c r="QBQ80" s="45"/>
      <c r="QBR80" s="45"/>
      <c r="QBS80" s="45"/>
      <c r="QBT80" s="45"/>
      <c r="QBW80" s="45"/>
      <c r="QCE80" s="2201"/>
      <c r="QCF80" s="2203"/>
      <c r="QCI80" s="45"/>
      <c r="QCJ80" s="45"/>
      <c r="QCK80" s="45"/>
      <c r="QCL80" s="45"/>
      <c r="QCO80" s="45"/>
      <c r="QCW80" s="2201"/>
      <c r="QCX80" s="2203"/>
      <c r="QDA80" s="45"/>
      <c r="QDB80" s="45"/>
      <c r="QDC80" s="45"/>
      <c r="QDD80" s="45"/>
      <c r="QDG80" s="45"/>
      <c r="QDO80" s="2201"/>
      <c r="QDP80" s="2203"/>
      <c r="QDS80" s="45"/>
      <c r="QDT80" s="45"/>
      <c r="QDU80" s="45"/>
      <c r="QDV80" s="45"/>
      <c r="QDY80" s="45"/>
      <c r="QEG80" s="2201"/>
      <c r="QEH80" s="2203"/>
      <c r="QEK80" s="45"/>
      <c r="QEL80" s="45"/>
      <c r="QEM80" s="45"/>
      <c r="QEN80" s="45"/>
      <c r="QEQ80" s="45"/>
      <c r="QEY80" s="2201"/>
      <c r="QEZ80" s="2203"/>
      <c r="QFC80" s="45"/>
      <c r="QFD80" s="45"/>
      <c r="QFE80" s="45"/>
      <c r="QFF80" s="45"/>
      <c r="QFI80" s="45"/>
      <c r="QFQ80" s="2201"/>
      <c r="QFR80" s="2203"/>
      <c r="QFU80" s="45"/>
      <c r="QFV80" s="45"/>
      <c r="QFW80" s="45"/>
      <c r="QFX80" s="45"/>
      <c r="QGA80" s="45"/>
      <c r="QGI80" s="2201"/>
      <c r="QGJ80" s="2203"/>
      <c r="QGM80" s="45"/>
      <c r="QGN80" s="45"/>
      <c r="QGO80" s="45"/>
      <c r="QGP80" s="45"/>
      <c r="QGS80" s="45"/>
      <c r="QHA80" s="2201"/>
      <c r="QHB80" s="2203"/>
      <c r="QHE80" s="45"/>
      <c r="QHF80" s="45"/>
      <c r="QHG80" s="45"/>
      <c r="QHH80" s="45"/>
      <c r="QHK80" s="45"/>
      <c r="QHS80" s="2201"/>
      <c r="QHT80" s="2203"/>
      <c r="QHW80" s="45"/>
      <c r="QHX80" s="45"/>
      <c r="QHY80" s="45"/>
      <c r="QHZ80" s="45"/>
      <c r="QIC80" s="45"/>
      <c r="QIK80" s="2201"/>
      <c r="QIL80" s="2203"/>
      <c r="QIO80" s="45"/>
      <c r="QIP80" s="45"/>
      <c r="QIQ80" s="45"/>
      <c r="QIR80" s="45"/>
      <c r="QIU80" s="45"/>
      <c r="QJC80" s="2201"/>
      <c r="QJD80" s="2203"/>
      <c r="QJG80" s="45"/>
      <c r="QJH80" s="45"/>
      <c r="QJI80" s="45"/>
      <c r="QJJ80" s="45"/>
      <c r="QJM80" s="45"/>
      <c r="QJU80" s="2201"/>
      <c r="QJV80" s="2203"/>
      <c r="QJY80" s="45"/>
      <c r="QJZ80" s="45"/>
      <c r="QKA80" s="45"/>
      <c r="QKB80" s="45"/>
      <c r="QKE80" s="45"/>
      <c r="QKM80" s="2201"/>
      <c r="QKN80" s="2203"/>
      <c r="QKQ80" s="45"/>
      <c r="QKR80" s="45"/>
      <c r="QKS80" s="45"/>
      <c r="QKT80" s="45"/>
      <c r="QKW80" s="45"/>
      <c r="QLE80" s="2201"/>
      <c r="QLF80" s="2203"/>
      <c r="QLI80" s="45"/>
      <c r="QLJ80" s="45"/>
      <c r="QLK80" s="45"/>
      <c r="QLL80" s="45"/>
      <c r="QLO80" s="45"/>
      <c r="QLW80" s="2201"/>
      <c r="QLX80" s="2203"/>
      <c r="QMA80" s="45"/>
      <c r="QMB80" s="45"/>
      <c r="QMC80" s="45"/>
      <c r="QMD80" s="45"/>
      <c r="QMG80" s="45"/>
      <c r="QMO80" s="2201"/>
      <c r="QMP80" s="2203"/>
      <c r="QMS80" s="45"/>
      <c r="QMT80" s="45"/>
      <c r="QMU80" s="45"/>
      <c r="QMV80" s="45"/>
      <c r="QMY80" s="45"/>
      <c r="QNG80" s="2201"/>
      <c r="QNH80" s="2203"/>
      <c r="QNK80" s="45"/>
      <c r="QNL80" s="45"/>
      <c r="QNM80" s="45"/>
      <c r="QNN80" s="45"/>
      <c r="QNQ80" s="45"/>
      <c r="QNY80" s="2201"/>
      <c r="QNZ80" s="2203"/>
      <c r="QOC80" s="45"/>
      <c r="QOD80" s="45"/>
      <c r="QOE80" s="45"/>
      <c r="QOF80" s="45"/>
      <c r="QOI80" s="45"/>
      <c r="QOQ80" s="2201"/>
      <c r="QOR80" s="2203"/>
      <c r="QOU80" s="45"/>
      <c r="QOV80" s="45"/>
      <c r="QOW80" s="45"/>
      <c r="QOX80" s="45"/>
      <c r="QPA80" s="45"/>
      <c r="QPI80" s="2201"/>
      <c r="QPJ80" s="2203"/>
      <c r="QPM80" s="45"/>
      <c r="QPN80" s="45"/>
      <c r="QPO80" s="45"/>
      <c r="QPP80" s="45"/>
      <c r="QPS80" s="45"/>
      <c r="QQA80" s="2201"/>
      <c r="QQB80" s="2203"/>
      <c r="QQE80" s="45"/>
      <c r="QQF80" s="45"/>
      <c r="QQG80" s="45"/>
      <c r="QQH80" s="45"/>
      <c r="QQK80" s="45"/>
      <c r="QQS80" s="2201"/>
      <c r="QQT80" s="2203"/>
      <c r="QQW80" s="45"/>
      <c r="QQX80" s="45"/>
      <c r="QQY80" s="45"/>
      <c r="QQZ80" s="45"/>
      <c r="QRC80" s="45"/>
      <c r="QRK80" s="2201"/>
      <c r="QRL80" s="2203"/>
      <c r="QRO80" s="45"/>
      <c r="QRP80" s="45"/>
      <c r="QRQ80" s="45"/>
      <c r="QRR80" s="45"/>
      <c r="QRU80" s="45"/>
      <c r="QSC80" s="2201"/>
      <c r="QSD80" s="2203"/>
      <c r="QSG80" s="45"/>
      <c r="QSH80" s="45"/>
      <c r="QSI80" s="45"/>
      <c r="QSJ80" s="45"/>
      <c r="QSM80" s="45"/>
      <c r="QSU80" s="2201"/>
      <c r="QSV80" s="2203"/>
      <c r="QSY80" s="45"/>
      <c r="QSZ80" s="45"/>
      <c r="QTA80" s="45"/>
      <c r="QTB80" s="45"/>
      <c r="QTE80" s="45"/>
      <c r="QTM80" s="2201"/>
      <c r="QTN80" s="2203"/>
      <c r="QTQ80" s="45"/>
      <c r="QTR80" s="45"/>
      <c r="QTS80" s="45"/>
      <c r="QTT80" s="45"/>
      <c r="QTW80" s="45"/>
      <c r="QUE80" s="2201"/>
      <c r="QUF80" s="2203"/>
      <c r="QUI80" s="45"/>
      <c r="QUJ80" s="45"/>
      <c r="QUK80" s="45"/>
      <c r="QUL80" s="45"/>
      <c r="QUO80" s="45"/>
      <c r="QUW80" s="2201"/>
      <c r="QUX80" s="2203"/>
      <c r="QVA80" s="45"/>
      <c r="QVB80" s="45"/>
      <c r="QVC80" s="45"/>
      <c r="QVD80" s="45"/>
      <c r="QVG80" s="45"/>
      <c r="QVO80" s="2201"/>
      <c r="QVP80" s="2203"/>
      <c r="QVS80" s="45"/>
      <c r="QVT80" s="45"/>
      <c r="QVU80" s="45"/>
      <c r="QVV80" s="45"/>
      <c r="QVY80" s="45"/>
      <c r="QWG80" s="2201"/>
      <c r="QWH80" s="2203"/>
      <c r="QWK80" s="45"/>
      <c r="QWL80" s="45"/>
      <c r="QWM80" s="45"/>
      <c r="QWN80" s="45"/>
      <c r="QWQ80" s="45"/>
      <c r="QWY80" s="2201"/>
      <c r="QWZ80" s="2203"/>
      <c r="QXC80" s="45"/>
      <c r="QXD80" s="45"/>
      <c r="QXE80" s="45"/>
      <c r="QXF80" s="45"/>
      <c r="QXI80" s="45"/>
      <c r="QXQ80" s="2201"/>
      <c r="QXR80" s="2203"/>
      <c r="QXU80" s="45"/>
      <c r="QXV80" s="45"/>
      <c r="QXW80" s="45"/>
      <c r="QXX80" s="45"/>
      <c r="QYA80" s="45"/>
      <c r="QYI80" s="2201"/>
      <c r="QYJ80" s="2203"/>
      <c r="QYM80" s="45"/>
      <c r="QYN80" s="45"/>
      <c r="QYO80" s="45"/>
      <c r="QYP80" s="45"/>
      <c r="QYS80" s="45"/>
      <c r="QZA80" s="2201"/>
      <c r="QZB80" s="2203"/>
      <c r="QZE80" s="45"/>
      <c r="QZF80" s="45"/>
      <c r="QZG80" s="45"/>
      <c r="QZH80" s="45"/>
      <c r="QZK80" s="45"/>
      <c r="QZS80" s="2201"/>
      <c r="QZT80" s="2203"/>
      <c r="QZW80" s="45"/>
      <c r="QZX80" s="45"/>
      <c r="QZY80" s="45"/>
      <c r="QZZ80" s="45"/>
      <c r="RAC80" s="45"/>
      <c r="RAK80" s="2201"/>
      <c r="RAL80" s="2203"/>
      <c r="RAO80" s="45"/>
      <c r="RAP80" s="45"/>
      <c r="RAQ80" s="45"/>
      <c r="RAR80" s="45"/>
      <c r="RAU80" s="45"/>
      <c r="RBC80" s="2201"/>
      <c r="RBD80" s="2203"/>
      <c r="RBG80" s="45"/>
      <c r="RBH80" s="45"/>
      <c r="RBI80" s="45"/>
      <c r="RBJ80" s="45"/>
      <c r="RBM80" s="45"/>
      <c r="RBU80" s="2201"/>
      <c r="RBV80" s="2203"/>
      <c r="RBY80" s="45"/>
      <c r="RBZ80" s="45"/>
      <c r="RCA80" s="45"/>
      <c r="RCB80" s="45"/>
      <c r="RCE80" s="45"/>
      <c r="RCM80" s="2201"/>
      <c r="RCN80" s="2203"/>
      <c r="RCQ80" s="45"/>
      <c r="RCR80" s="45"/>
      <c r="RCS80" s="45"/>
      <c r="RCT80" s="45"/>
      <c r="RCW80" s="45"/>
      <c r="RDE80" s="2201"/>
      <c r="RDF80" s="2203"/>
      <c r="RDI80" s="45"/>
      <c r="RDJ80" s="45"/>
      <c r="RDK80" s="45"/>
      <c r="RDL80" s="45"/>
      <c r="RDO80" s="45"/>
      <c r="RDW80" s="2201"/>
      <c r="RDX80" s="2203"/>
      <c r="REA80" s="45"/>
      <c r="REB80" s="45"/>
      <c r="REC80" s="45"/>
      <c r="RED80" s="45"/>
      <c r="REG80" s="45"/>
      <c r="REO80" s="2201"/>
      <c r="REP80" s="2203"/>
      <c r="RES80" s="45"/>
      <c r="RET80" s="45"/>
      <c r="REU80" s="45"/>
      <c r="REV80" s="45"/>
      <c r="REY80" s="45"/>
      <c r="RFG80" s="2201"/>
      <c r="RFH80" s="2203"/>
      <c r="RFK80" s="45"/>
      <c r="RFL80" s="45"/>
      <c r="RFM80" s="45"/>
      <c r="RFN80" s="45"/>
      <c r="RFQ80" s="45"/>
      <c r="RFY80" s="2201"/>
      <c r="RFZ80" s="2203"/>
      <c r="RGC80" s="45"/>
      <c r="RGD80" s="45"/>
      <c r="RGE80" s="45"/>
      <c r="RGF80" s="45"/>
      <c r="RGI80" s="45"/>
      <c r="RGQ80" s="2201"/>
      <c r="RGR80" s="2203"/>
      <c r="RGU80" s="45"/>
      <c r="RGV80" s="45"/>
      <c r="RGW80" s="45"/>
      <c r="RGX80" s="45"/>
      <c r="RHA80" s="45"/>
      <c r="RHI80" s="2201"/>
      <c r="RHJ80" s="2203"/>
      <c r="RHM80" s="45"/>
      <c r="RHN80" s="45"/>
      <c r="RHO80" s="45"/>
      <c r="RHP80" s="45"/>
      <c r="RHS80" s="45"/>
      <c r="RIA80" s="2201"/>
      <c r="RIB80" s="2203"/>
      <c r="RIE80" s="45"/>
      <c r="RIF80" s="45"/>
      <c r="RIG80" s="45"/>
      <c r="RIH80" s="45"/>
      <c r="RIK80" s="45"/>
      <c r="RIS80" s="2201"/>
      <c r="RIT80" s="2203"/>
      <c r="RIW80" s="45"/>
      <c r="RIX80" s="45"/>
      <c r="RIY80" s="45"/>
      <c r="RIZ80" s="45"/>
      <c r="RJC80" s="45"/>
      <c r="RJK80" s="2201"/>
      <c r="RJL80" s="2203"/>
      <c r="RJO80" s="45"/>
      <c r="RJP80" s="45"/>
      <c r="RJQ80" s="45"/>
      <c r="RJR80" s="45"/>
      <c r="RJU80" s="45"/>
      <c r="RKC80" s="2201"/>
      <c r="RKD80" s="2203"/>
      <c r="RKG80" s="45"/>
      <c r="RKH80" s="45"/>
      <c r="RKI80" s="45"/>
      <c r="RKJ80" s="45"/>
      <c r="RKM80" s="45"/>
      <c r="RKU80" s="2201"/>
      <c r="RKV80" s="2203"/>
      <c r="RKY80" s="45"/>
      <c r="RKZ80" s="45"/>
      <c r="RLA80" s="45"/>
      <c r="RLB80" s="45"/>
      <c r="RLE80" s="45"/>
      <c r="RLM80" s="2201"/>
      <c r="RLN80" s="2203"/>
      <c r="RLQ80" s="45"/>
      <c r="RLR80" s="45"/>
      <c r="RLS80" s="45"/>
      <c r="RLT80" s="45"/>
      <c r="RLW80" s="45"/>
      <c r="RME80" s="2201"/>
      <c r="RMF80" s="2203"/>
      <c r="RMI80" s="45"/>
      <c r="RMJ80" s="45"/>
      <c r="RMK80" s="45"/>
      <c r="RML80" s="45"/>
      <c r="RMO80" s="45"/>
      <c r="RMW80" s="2201"/>
      <c r="RMX80" s="2203"/>
      <c r="RNA80" s="45"/>
      <c r="RNB80" s="45"/>
      <c r="RNC80" s="45"/>
      <c r="RND80" s="45"/>
      <c r="RNG80" s="45"/>
      <c r="RNO80" s="2201"/>
      <c r="RNP80" s="2203"/>
      <c r="RNS80" s="45"/>
      <c r="RNT80" s="45"/>
      <c r="RNU80" s="45"/>
      <c r="RNV80" s="45"/>
      <c r="RNY80" s="45"/>
      <c r="ROG80" s="2201"/>
      <c r="ROH80" s="2203"/>
      <c r="ROK80" s="45"/>
      <c r="ROL80" s="45"/>
      <c r="ROM80" s="45"/>
      <c r="RON80" s="45"/>
      <c r="ROQ80" s="45"/>
      <c r="ROY80" s="2201"/>
      <c r="ROZ80" s="2203"/>
      <c r="RPC80" s="45"/>
      <c r="RPD80" s="45"/>
      <c r="RPE80" s="45"/>
      <c r="RPF80" s="45"/>
      <c r="RPI80" s="45"/>
      <c r="RPQ80" s="2201"/>
      <c r="RPR80" s="2203"/>
      <c r="RPU80" s="45"/>
      <c r="RPV80" s="45"/>
      <c r="RPW80" s="45"/>
      <c r="RPX80" s="45"/>
      <c r="RQA80" s="45"/>
      <c r="RQI80" s="2201"/>
      <c r="RQJ80" s="2203"/>
      <c r="RQM80" s="45"/>
      <c r="RQN80" s="45"/>
      <c r="RQO80" s="45"/>
      <c r="RQP80" s="45"/>
      <c r="RQS80" s="45"/>
      <c r="RRA80" s="2201"/>
      <c r="RRB80" s="2203"/>
      <c r="RRE80" s="45"/>
      <c r="RRF80" s="45"/>
      <c r="RRG80" s="45"/>
      <c r="RRH80" s="45"/>
      <c r="RRK80" s="45"/>
      <c r="RRS80" s="2201"/>
      <c r="RRT80" s="2203"/>
      <c r="RRW80" s="45"/>
      <c r="RRX80" s="45"/>
      <c r="RRY80" s="45"/>
      <c r="RRZ80" s="45"/>
      <c r="RSC80" s="45"/>
      <c r="RSK80" s="2201"/>
      <c r="RSL80" s="2203"/>
      <c r="RSO80" s="45"/>
      <c r="RSP80" s="45"/>
      <c r="RSQ80" s="45"/>
      <c r="RSR80" s="45"/>
      <c r="RSU80" s="45"/>
      <c r="RTC80" s="2201"/>
      <c r="RTD80" s="2203"/>
      <c r="RTG80" s="45"/>
      <c r="RTH80" s="45"/>
      <c r="RTI80" s="45"/>
      <c r="RTJ80" s="45"/>
      <c r="RTM80" s="45"/>
      <c r="RTU80" s="2201"/>
      <c r="RTV80" s="2203"/>
      <c r="RTY80" s="45"/>
      <c r="RTZ80" s="45"/>
      <c r="RUA80" s="45"/>
      <c r="RUB80" s="45"/>
      <c r="RUE80" s="45"/>
      <c r="RUM80" s="2201"/>
      <c r="RUN80" s="2203"/>
      <c r="RUQ80" s="45"/>
      <c r="RUR80" s="45"/>
      <c r="RUS80" s="45"/>
      <c r="RUT80" s="45"/>
      <c r="RUW80" s="45"/>
      <c r="RVE80" s="2201"/>
      <c r="RVF80" s="2203"/>
      <c r="RVI80" s="45"/>
      <c r="RVJ80" s="45"/>
      <c r="RVK80" s="45"/>
      <c r="RVL80" s="45"/>
      <c r="RVO80" s="45"/>
      <c r="RVW80" s="2201"/>
      <c r="RVX80" s="2203"/>
      <c r="RWA80" s="45"/>
      <c r="RWB80" s="45"/>
      <c r="RWC80" s="45"/>
      <c r="RWD80" s="45"/>
      <c r="RWG80" s="45"/>
      <c r="RWO80" s="2201"/>
      <c r="RWP80" s="2203"/>
      <c r="RWS80" s="45"/>
      <c r="RWT80" s="45"/>
      <c r="RWU80" s="45"/>
      <c r="RWV80" s="45"/>
      <c r="RWY80" s="45"/>
      <c r="RXG80" s="2201"/>
      <c r="RXH80" s="2203"/>
      <c r="RXK80" s="45"/>
      <c r="RXL80" s="45"/>
      <c r="RXM80" s="45"/>
      <c r="RXN80" s="45"/>
      <c r="RXQ80" s="45"/>
      <c r="RXY80" s="2201"/>
      <c r="RXZ80" s="2203"/>
      <c r="RYC80" s="45"/>
      <c r="RYD80" s="45"/>
      <c r="RYE80" s="45"/>
      <c r="RYF80" s="45"/>
      <c r="RYI80" s="45"/>
      <c r="RYQ80" s="2201"/>
      <c r="RYR80" s="2203"/>
      <c r="RYU80" s="45"/>
      <c r="RYV80" s="45"/>
      <c r="RYW80" s="45"/>
      <c r="RYX80" s="45"/>
      <c r="RZA80" s="45"/>
      <c r="RZI80" s="2201"/>
      <c r="RZJ80" s="2203"/>
      <c r="RZM80" s="45"/>
      <c r="RZN80" s="45"/>
      <c r="RZO80" s="45"/>
      <c r="RZP80" s="45"/>
      <c r="RZS80" s="45"/>
      <c r="SAA80" s="2201"/>
      <c r="SAB80" s="2203"/>
      <c r="SAE80" s="45"/>
      <c r="SAF80" s="45"/>
      <c r="SAG80" s="45"/>
      <c r="SAH80" s="45"/>
      <c r="SAK80" s="45"/>
      <c r="SAS80" s="2201"/>
      <c r="SAT80" s="2203"/>
      <c r="SAW80" s="45"/>
      <c r="SAX80" s="45"/>
      <c r="SAY80" s="45"/>
      <c r="SAZ80" s="45"/>
      <c r="SBC80" s="45"/>
      <c r="SBK80" s="2201"/>
      <c r="SBL80" s="2203"/>
      <c r="SBO80" s="45"/>
      <c r="SBP80" s="45"/>
      <c r="SBQ80" s="45"/>
      <c r="SBR80" s="45"/>
      <c r="SBU80" s="45"/>
      <c r="SCC80" s="2201"/>
      <c r="SCD80" s="2203"/>
      <c r="SCG80" s="45"/>
      <c r="SCH80" s="45"/>
      <c r="SCI80" s="45"/>
      <c r="SCJ80" s="45"/>
      <c r="SCM80" s="45"/>
      <c r="SCU80" s="2201"/>
      <c r="SCV80" s="2203"/>
      <c r="SCY80" s="45"/>
      <c r="SCZ80" s="45"/>
      <c r="SDA80" s="45"/>
      <c r="SDB80" s="45"/>
      <c r="SDE80" s="45"/>
      <c r="SDM80" s="2201"/>
      <c r="SDN80" s="2203"/>
      <c r="SDQ80" s="45"/>
      <c r="SDR80" s="45"/>
      <c r="SDS80" s="45"/>
      <c r="SDT80" s="45"/>
      <c r="SDW80" s="45"/>
      <c r="SEE80" s="2201"/>
      <c r="SEF80" s="2203"/>
      <c r="SEI80" s="45"/>
      <c r="SEJ80" s="45"/>
      <c r="SEK80" s="45"/>
      <c r="SEL80" s="45"/>
      <c r="SEO80" s="45"/>
      <c r="SEW80" s="2201"/>
      <c r="SEX80" s="2203"/>
      <c r="SFA80" s="45"/>
      <c r="SFB80" s="45"/>
      <c r="SFC80" s="45"/>
      <c r="SFD80" s="45"/>
      <c r="SFG80" s="45"/>
      <c r="SFO80" s="2201"/>
      <c r="SFP80" s="2203"/>
      <c r="SFS80" s="45"/>
      <c r="SFT80" s="45"/>
      <c r="SFU80" s="45"/>
      <c r="SFV80" s="45"/>
      <c r="SFY80" s="45"/>
      <c r="SGG80" s="2201"/>
      <c r="SGH80" s="2203"/>
      <c r="SGK80" s="45"/>
      <c r="SGL80" s="45"/>
      <c r="SGM80" s="45"/>
      <c r="SGN80" s="45"/>
      <c r="SGQ80" s="45"/>
      <c r="SGY80" s="2201"/>
      <c r="SGZ80" s="2203"/>
      <c r="SHC80" s="45"/>
      <c r="SHD80" s="45"/>
      <c r="SHE80" s="45"/>
      <c r="SHF80" s="45"/>
      <c r="SHI80" s="45"/>
      <c r="SHQ80" s="2201"/>
      <c r="SHR80" s="2203"/>
      <c r="SHU80" s="45"/>
      <c r="SHV80" s="45"/>
      <c r="SHW80" s="45"/>
      <c r="SHX80" s="45"/>
      <c r="SIA80" s="45"/>
      <c r="SII80" s="2201"/>
      <c r="SIJ80" s="2203"/>
      <c r="SIM80" s="45"/>
      <c r="SIN80" s="45"/>
      <c r="SIO80" s="45"/>
      <c r="SIP80" s="45"/>
      <c r="SIS80" s="45"/>
      <c r="SJA80" s="2201"/>
      <c r="SJB80" s="2203"/>
      <c r="SJE80" s="45"/>
      <c r="SJF80" s="45"/>
      <c r="SJG80" s="45"/>
      <c r="SJH80" s="45"/>
      <c r="SJK80" s="45"/>
      <c r="SJS80" s="2201"/>
      <c r="SJT80" s="2203"/>
      <c r="SJW80" s="45"/>
      <c r="SJX80" s="45"/>
      <c r="SJY80" s="45"/>
      <c r="SJZ80" s="45"/>
      <c r="SKC80" s="45"/>
      <c r="SKK80" s="2201"/>
      <c r="SKL80" s="2203"/>
      <c r="SKO80" s="45"/>
      <c r="SKP80" s="45"/>
      <c r="SKQ80" s="45"/>
      <c r="SKR80" s="45"/>
      <c r="SKU80" s="45"/>
      <c r="SLC80" s="2201"/>
      <c r="SLD80" s="2203"/>
      <c r="SLG80" s="45"/>
      <c r="SLH80" s="45"/>
      <c r="SLI80" s="45"/>
      <c r="SLJ80" s="45"/>
      <c r="SLM80" s="45"/>
      <c r="SLU80" s="2201"/>
      <c r="SLV80" s="2203"/>
      <c r="SLY80" s="45"/>
      <c r="SLZ80" s="45"/>
      <c r="SMA80" s="45"/>
      <c r="SMB80" s="45"/>
      <c r="SME80" s="45"/>
      <c r="SMM80" s="2201"/>
      <c r="SMN80" s="2203"/>
      <c r="SMQ80" s="45"/>
      <c r="SMR80" s="45"/>
      <c r="SMS80" s="45"/>
      <c r="SMT80" s="45"/>
      <c r="SMW80" s="45"/>
      <c r="SNE80" s="2201"/>
      <c r="SNF80" s="2203"/>
      <c r="SNI80" s="45"/>
      <c r="SNJ80" s="45"/>
      <c r="SNK80" s="45"/>
      <c r="SNL80" s="45"/>
      <c r="SNO80" s="45"/>
      <c r="SNW80" s="2201"/>
      <c r="SNX80" s="2203"/>
      <c r="SOA80" s="45"/>
      <c r="SOB80" s="45"/>
      <c r="SOC80" s="45"/>
      <c r="SOD80" s="45"/>
      <c r="SOG80" s="45"/>
      <c r="SOO80" s="2201"/>
      <c r="SOP80" s="2203"/>
      <c r="SOS80" s="45"/>
      <c r="SOT80" s="45"/>
      <c r="SOU80" s="45"/>
      <c r="SOV80" s="45"/>
      <c r="SOY80" s="45"/>
      <c r="SPG80" s="2201"/>
      <c r="SPH80" s="2203"/>
      <c r="SPK80" s="45"/>
      <c r="SPL80" s="45"/>
      <c r="SPM80" s="45"/>
      <c r="SPN80" s="45"/>
      <c r="SPQ80" s="45"/>
      <c r="SPY80" s="2201"/>
      <c r="SPZ80" s="2203"/>
      <c r="SQC80" s="45"/>
      <c r="SQD80" s="45"/>
      <c r="SQE80" s="45"/>
      <c r="SQF80" s="45"/>
      <c r="SQI80" s="45"/>
      <c r="SQQ80" s="2201"/>
      <c r="SQR80" s="2203"/>
      <c r="SQU80" s="45"/>
      <c r="SQV80" s="45"/>
      <c r="SQW80" s="45"/>
      <c r="SQX80" s="45"/>
      <c r="SRA80" s="45"/>
      <c r="SRI80" s="2201"/>
      <c r="SRJ80" s="2203"/>
      <c r="SRM80" s="45"/>
      <c r="SRN80" s="45"/>
      <c r="SRO80" s="45"/>
      <c r="SRP80" s="45"/>
      <c r="SRS80" s="45"/>
      <c r="SSA80" s="2201"/>
      <c r="SSB80" s="2203"/>
      <c r="SSE80" s="45"/>
      <c r="SSF80" s="45"/>
      <c r="SSG80" s="45"/>
      <c r="SSH80" s="45"/>
      <c r="SSK80" s="45"/>
      <c r="SSS80" s="2201"/>
      <c r="SST80" s="2203"/>
      <c r="SSW80" s="45"/>
      <c r="SSX80" s="45"/>
      <c r="SSY80" s="45"/>
      <c r="SSZ80" s="45"/>
      <c r="STC80" s="45"/>
      <c r="STK80" s="2201"/>
      <c r="STL80" s="2203"/>
      <c r="STO80" s="45"/>
      <c r="STP80" s="45"/>
      <c r="STQ80" s="45"/>
      <c r="STR80" s="45"/>
      <c r="STU80" s="45"/>
      <c r="SUC80" s="2201"/>
      <c r="SUD80" s="2203"/>
      <c r="SUG80" s="45"/>
      <c r="SUH80" s="45"/>
      <c r="SUI80" s="45"/>
      <c r="SUJ80" s="45"/>
      <c r="SUM80" s="45"/>
      <c r="SUU80" s="2201"/>
      <c r="SUV80" s="2203"/>
      <c r="SUY80" s="45"/>
      <c r="SUZ80" s="45"/>
      <c r="SVA80" s="45"/>
      <c r="SVB80" s="45"/>
      <c r="SVE80" s="45"/>
      <c r="SVM80" s="2201"/>
      <c r="SVN80" s="2203"/>
      <c r="SVQ80" s="45"/>
      <c r="SVR80" s="45"/>
      <c r="SVS80" s="45"/>
      <c r="SVT80" s="45"/>
      <c r="SVW80" s="45"/>
      <c r="SWE80" s="2201"/>
      <c r="SWF80" s="2203"/>
      <c r="SWI80" s="45"/>
      <c r="SWJ80" s="45"/>
      <c r="SWK80" s="45"/>
      <c r="SWL80" s="45"/>
      <c r="SWO80" s="45"/>
      <c r="SWW80" s="2201"/>
      <c r="SWX80" s="2203"/>
      <c r="SXA80" s="45"/>
      <c r="SXB80" s="45"/>
      <c r="SXC80" s="45"/>
      <c r="SXD80" s="45"/>
      <c r="SXG80" s="45"/>
      <c r="SXO80" s="2201"/>
      <c r="SXP80" s="2203"/>
      <c r="SXS80" s="45"/>
      <c r="SXT80" s="45"/>
      <c r="SXU80" s="45"/>
      <c r="SXV80" s="45"/>
      <c r="SXY80" s="45"/>
      <c r="SYG80" s="2201"/>
      <c r="SYH80" s="2203"/>
      <c r="SYK80" s="45"/>
      <c r="SYL80" s="45"/>
      <c r="SYM80" s="45"/>
      <c r="SYN80" s="45"/>
      <c r="SYQ80" s="45"/>
      <c r="SYY80" s="2201"/>
      <c r="SYZ80" s="2203"/>
      <c r="SZC80" s="45"/>
      <c r="SZD80" s="45"/>
      <c r="SZE80" s="45"/>
      <c r="SZF80" s="45"/>
      <c r="SZI80" s="45"/>
      <c r="SZQ80" s="2201"/>
      <c r="SZR80" s="2203"/>
      <c r="SZU80" s="45"/>
      <c r="SZV80" s="45"/>
      <c r="SZW80" s="45"/>
      <c r="SZX80" s="45"/>
      <c r="TAA80" s="45"/>
      <c r="TAI80" s="2201"/>
      <c r="TAJ80" s="2203"/>
      <c r="TAM80" s="45"/>
      <c r="TAN80" s="45"/>
      <c r="TAO80" s="45"/>
      <c r="TAP80" s="45"/>
      <c r="TAS80" s="45"/>
      <c r="TBA80" s="2201"/>
      <c r="TBB80" s="2203"/>
      <c r="TBE80" s="45"/>
      <c r="TBF80" s="45"/>
      <c r="TBG80" s="45"/>
      <c r="TBH80" s="45"/>
      <c r="TBK80" s="45"/>
      <c r="TBS80" s="2201"/>
      <c r="TBT80" s="2203"/>
      <c r="TBW80" s="45"/>
      <c r="TBX80" s="45"/>
      <c r="TBY80" s="45"/>
      <c r="TBZ80" s="45"/>
      <c r="TCC80" s="45"/>
      <c r="TCK80" s="2201"/>
      <c r="TCL80" s="2203"/>
      <c r="TCO80" s="45"/>
      <c r="TCP80" s="45"/>
      <c r="TCQ80" s="45"/>
      <c r="TCR80" s="45"/>
      <c r="TCU80" s="45"/>
      <c r="TDC80" s="2201"/>
      <c r="TDD80" s="2203"/>
      <c r="TDG80" s="45"/>
      <c r="TDH80" s="45"/>
      <c r="TDI80" s="45"/>
      <c r="TDJ80" s="45"/>
      <c r="TDM80" s="45"/>
      <c r="TDU80" s="2201"/>
      <c r="TDV80" s="2203"/>
      <c r="TDY80" s="45"/>
      <c r="TDZ80" s="45"/>
      <c r="TEA80" s="45"/>
      <c r="TEB80" s="45"/>
      <c r="TEE80" s="45"/>
      <c r="TEM80" s="2201"/>
      <c r="TEN80" s="2203"/>
      <c r="TEQ80" s="45"/>
      <c r="TER80" s="45"/>
      <c r="TES80" s="45"/>
      <c r="TET80" s="45"/>
      <c r="TEW80" s="45"/>
      <c r="TFE80" s="2201"/>
      <c r="TFF80" s="2203"/>
      <c r="TFI80" s="45"/>
      <c r="TFJ80" s="45"/>
      <c r="TFK80" s="45"/>
      <c r="TFL80" s="45"/>
      <c r="TFO80" s="45"/>
      <c r="TFW80" s="2201"/>
      <c r="TFX80" s="2203"/>
      <c r="TGA80" s="45"/>
      <c r="TGB80" s="45"/>
      <c r="TGC80" s="45"/>
      <c r="TGD80" s="45"/>
      <c r="TGG80" s="45"/>
      <c r="TGO80" s="2201"/>
      <c r="TGP80" s="2203"/>
      <c r="TGS80" s="45"/>
      <c r="TGT80" s="45"/>
      <c r="TGU80" s="45"/>
      <c r="TGV80" s="45"/>
      <c r="TGY80" s="45"/>
      <c r="THG80" s="2201"/>
      <c r="THH80" s="2203"/>
      <c r="THK80" s="45"/>
      <c r="THL80" s="45"/>
      <c r="THM80" s="45"/>
      <c r="THN80" s="45"/>
      <c r="THQ80" s="45"/>
      <c r="THY80" s="2201"/>
      <c r="THZ80" s="2203"/>
      <c r="TIC80" s="45"/>
      <c r="TID80" s="45"/>
      <c r="TIE80" s="45"/>
      <c r="TIF80" s="45"/>
      <c r="TII80" s="45"/>
      <c r="TIQ80" s="2201"/>
      <c r="TIR80" s="2203"/>
      <c r="TIU80" s="45"/>
      <c r="TIV80" s="45"/>
      <c r="TIW80" s="45"/>
      <c r="TIX80" s="45"/>
      <c r="TJA80" s="45"/>
      <c r="TJI80" s="2201"/>
      <c r="TJJ80" s="2203"/>
      <c r="TJM80" s="45"/>
      <c r="TJN80" s="45"/>
      <c r="TJO80" s="45"/>
      <c r="TJP80" s="45"/>
      <c r="TJS80" s="45"/>
      <c r="TKA80" s="2201"/>
      <c r="TKB80" s="2203"/>
      <c r="TKE80" s="45"/>
      <c r="TKF80" s="45"/>
      <c r="TKG80" s="45"/>
      <c r="TKH80" s="45"/>
      <c r="TKK80" s="45"/>
      <c r="TKS80" s="2201"/>
      <c r="TKT80" s="2203"/>
      <c r="TKW80" s="45"/>
      <c r="TKX80" s="45"/>
      <c r="TKY80" s="45"/>
      <c r="TKZ80" s="45"/>
      <c r="TLC80" s="45"/>
      <c r="TLK80" s="2201"/>
      <c r="TLL80" s="2203"/>
      <c r="TLO80" s="45"/>
      <c r="TLP80" s="45"/>
      <c r="TLQ80" s="45"/>
      <c r="TLR80" s="45"/>
      <c r="TLU80" s="45"/>
      <c r="TMC80" s="2201"/>
      <c r="TMD80" s="2203"/>
      <c r="TMG80" s="45"/>
      <c r="TMH80" s="45"/>
      <c r="TMI80" s="45"/>
      <c r="TMJ80" s="45"/>
      <c r="TMM80" s="45"/>
      <c r="TMU80" s="2201"/>
      <c r="TMV80" s="2203"/>
      <c r="TMY80" s="45"/>
      <c r="TMZ80" s="45"/>
      <c r="TNA80" s="45"/>
      <c r="TNB80" s="45"/>
      <c r="TNE80" s="45"/>
      <c r="TNM80" s="2201"/>
      <c r="TNN80" s="2203"/>
      <c r="TNQ80" s="45"/>
      <c r="TNR80" s="45"/>
      <c r="TNS80" s="45"/>
      <c r="TNT80" s="45"/>
      <c r="TNW80" s="45"/>
      <c r="TOE80" s="2201"/>
      <c r="TOF80" s="2203"/>
      <c r="TOI80" s="45"/>
      <c r="TOJ80" s="45"/>
      <c r="TOK80" s="45"/>
      <c r="TOL80" s="45"/>
      <c r="TOO80" s="45"/>
      <c r="TOW80" s="2201"/>
      <c r="TOX80" s="2203"/>
      <c r="TPA80" s="45"/>
      <c r="TPB80" s="45"/>
      <c r="TPC80" s="45"/>
      <c r="TPD80" s="45"/>
      <c r="TPG80" s="45"/>
      <c r="TPO80" s="2201"/>
      <c r="TPP80" s="2203"/>
      <c r="TPS80" s="45"/>
      <c r="TPT80" s="45"/>
      <c r="TPU80" s="45"/>
      <c r="TPV80" s="45"/>
      <c r="TPY80" s="45"/>
      <c r="TQG80" s="2201"/>
      <c r="TQH80" s="2203"/>
      <c r="TQK80" s="45"/>
      <c r="TQL80" s="45"/>
      <c r="TQM80" s="45"/>
      <c r="TQN80" s="45"/>
      <c r="TQQ80" s="45"/>
      <c r="TQY80" s="2201"/>
      <c r="TQZ80" s="2203"/>
      <c r="TRC80" s="45"/>
      <c r="TRD80" s="45"/>
      <c r="TRE80" s="45"/>
      <c r="TRF80" s="45"/>
      <c r="TRI80" s="45"/>
      <c r="TRQ80" s="2201"/>
      <c r="TRR80" s="2203"/>
      <c r="TRU80" s="45"/>
      <c r="TRV80" s="45"/>
      <c r="TRW80" s="45"/>
      <c r="TRX80" s="45"/>
      <c r="TSA80" s="45"/>
      <c r="TSI80" s="2201"/>
      <c r="TSJ80" s="2203"/>
      <c r="TSM80" s="45"/>
      <c r="TSN80" s="45"/>
      <c r="TSO80" s="45"/>
      <c r="TSP80" s="45"/>
      <c r="TSS80" s="45"/>
      <c r="TTA80" s="2201"/>
      <c r="TTB80" s="2203"/>
      <c r="TTE80" s="45"/>
      <c r="TTF80" s="45"/>
      <c r="TTG80" s="45"/>
      <c r="TTH80" s="45"/>
      <c r="TTK80" s="45"/>
      <c r="TTS80" s="2201"/>
      <c r="TTT80" s="2203"/>
      <c r="TTW80" s="45"/>
      <c r="TTX80" s="45"/>
      <c r="TTY80" s="45"/>
      <c r="TTZ80" s="45"/>
      <c r="TUC80" s="45"/>
      <c r="TUK80" s="2201"/>
      <c r="TUL80" s="2203"/>
      <c r="TUO80" s="45"/>
      <c r="TUP80" s="45"/>
      <c r="TUQ80" s="45"/>
      <c r="TUR80" s="45"/>
      <c r="TUU80" s="45"/>
      <c r="TVC80" s="2201"/>
      <c r="TVD80" s="2203"/>
      <c r="TVG80" s="45"/>
      <c r="TVH80" s="45"/>
      <c r="TVI80" s="45"/>
      <c r="TVJ80" s="45"/>
      <c r="TVM80" s="45"/>
      <c r="TVU80" s="2201"/>
      <c r="TVV80" s="2203"/>
      <c r="TVY80" s="45"/>
      <c r="TVZ80" s="45"/>
      <c r="TWA80" s="45"/>
      <c r="TWB80" s="45"/>
      <c r="TWE80" s="45"/>
      <c r="TWM80" s="2201"/>
      <c r="TWN80" s="2203"/>
      <c r="TWQ80" s="45"/>
      <c r="TWR80" s="45"/>
      <c r="TWS80" s="45"/>
      <c r="TWT80" s="45"/>
      <c r="TWW80" s="45"/>
      <c r="TXE80" s="2201"/>
      <c r="TXF80" s="2203"/>
      <c r="TXI80" s="45"/>
      <c r="TXJ80" s="45"/>
      <c r="TXK80" s="45"/>
      <c r="TXL80" s="45"/>
      <c r="TXO80" s="45"/>
      <c r="TXW80" s="2201"/>
      <c r="TXX80" s="2203"/>
      <c r="TYA80" s="45"/>
      <c r="TYB80" s="45"/>
      <c r="TYC80" s="45"/>
      <c r="TYD80" s="45"/>
      <c r="TYG80" s="45"/>
      <c r="TYO80" s="2201"/>
      <c r="TYP80" s="2203"/>
      <c r="TYS80" s="45"/>
      <c r="TYT80" s="45"/>
      <c r="TYU80" s="45"/>
      <c r="TYV80" s="45"/>
      <c r="TYY80" s="45"/>
      <c r="TZG80" s="2201"/>
      <c r="TZH80" s="2203"/>
      <c r="TZK80" s="45"/>
      <c r="TZL80" s="45"/>
      <c r="TZM80" s="45"/>
      <c r="TZN80" s="45"/>
      <c r="TZQ80" s="45"/>
      <c r="TZY80" s="2201"/>
      <c r="TZZ80" s="2203"/>
      <c r="UAC80" s="45"/>
      <c r="UAD80" s="45"/>
      <c r="UAE80" s="45"/>
      <c r="UAF80" s="45"/>
      <c r="UAI80" s="45"/>
      <c r="UAQ80" s="2201"/>
      <c r="UAR80" s="2203"/>
      <c r="UAU80" s="45"/>
      <c r="UAV80" s="45"/>
      <c r="UAW80" s="45"/>
      <c r="UAX80" s="45"/>
      <c r="UBA80" s="45"/>
      <c r="UBI80" s="2201"/>
      <c r="UBJ80" s="2203"/>
      <c r="UBM80" s="45"/>
      <c r="UBN80" s="45"/>
      <c r="UBO80" s="45"/>
      <c r="UBP80" s="45"/>
      <c r="UBS80" s="45"/>
      <c r="UCA80" s="2201"/>
      <c r="UCB80" s="2203"/>
      <c r="UCE80" s="45"/>
      <c r="UCF80" s="45"/>
      <c r="UCG80" s="45"/>
      <c r="UCH80" s="45"/>
      <c r="UCK80" s="45"/>
      <c r="UCS80" s="2201"/>
      <c r="UCT80" s="2203"/>
      <c r="UCW80" s="45"/>
      <c r="UCX80" s="45"/>
      <c r="UCY80" s="45"/>
      <c r="UCZ80" s="45"/>
      <c r="UDC80" s="45"/>
      <c r="UDK80" s="2201"/>
      <c r="UDL80" s="2203"/>
      <c r="UDO80" s="45"/>
      <c r="UDP80" s="45"/>
      <c r="UDQ80" s="45"/>
      <c r="UDR80" s="45"/>
      <c r="UDU80" s="45"/>
      <c r="UEC80" s="2201"/>
      <c r="UED80" s="2203"/>
      <c r="UEG80" s="45"/>
      <c r="UEH80" s="45"/>
      <c r="UEI80" s="45"/>
      <c r="UEJ80" s="45"/>
      <c r="UEM80" s="45"/>
      <c r="UEU80" s="2201"/>
      <c r="UEV80" s="2203"/>
      <c r="UEY80" s="45"/>
      <c r="UEZ80" s="45"/>
      <c r="UFA80" s="45"/>
      <c r="UFB80" s="45"/>
      <c r="UFE80" s="45"/>
      <c r="UFM80" s="2201"/>
      <c r="UFN80" s="2203"/>
      <c r="UFQ80" s="45"/>
      <c r="UFR80" s="45"/>
      <c r="UFS80" s="45"/>
      <c r="UFT80" s="45"/>
      <c r="UFW80" s="45"/>
      <c r="UGE80" s="2201"/>
      <c r="UGF80" s="2203"/>
      <c r="UGI80" s="45"/>
      <c r="UGJ80" s="45"/>
      <c r="UGK80" s="45"/>
      <c r="UGL80" s="45"/>
      <c r="UGO80" s="45"/>
      <c r="UGW80" s="2201"/>
      <c r="UGX80" s="2203"/>
      <c r="UHA80" s="45"/>
      <c r="UHB80" s="45"/>
      <c r="UHC80" s="45"/>
      <c r="UHD80" s="45"/>
      <c r="UHG80" s="45"/>
      <c r="UHO80" s="2201"/>
      <c r="UHP80" s="2203"/>
      <c r="UHS80" s="45"/>
      <c r="UHT80" s="45"/>
      <c r="UHU80" s="45"/>
      <c r="UHV80" s="45"/>
      <c r="UHY80" s="45"/>
      <c r="UIG80" s="2201"/>
      <c r="UIH80" s="2203"/>
      <c r="UIK80" s="45"/>
      <c r="UIL80" s="45"/>
      <c r="UIM80" s="45"/>
      <c r="UIN80" s="45"/>
      <c r="UIQ80" s="45"/>
      <c r="UIY80" s="2201"/>
      <c r="UIZ80" s="2203"/>
      <c r="UJC80" s="45"/>
      <c r="UJD80" s="45"/>
      <c r="UJE80" s="45"/>
      <c r="UJF80" s="45"/>
      <c r="UJI80" s="45"/>
      <c r="UJQ80" s="2201"/>
      <c r="UJR80" s="2203"/>
      <c r="UJU80" s="45"/>
      <c r="UJV80" s="45"/>
      <c r="UJW80" s="45"/>
      <c r="UJX80" s="45"/>
      <c r="UKA80" s="45"/>
      <c r="UKI80" s="2201"/>
      <c r="UKJ80" s="2203"/>
      <c r="UKM80" s="45"/>
      <c r="UKN80" s="45"/>
      <c r="UKO80" s="45"/>
      <c r="UKP80" s="45"/>
      <c r="UKS80" s="45"/>
      <c r="ULA80" s="2201"/>
      <c r="ULB80" s="2203"/>
      <c r="ULE80" s="45"/>
      <c r="ULF80" s="45"/>
      <c r="ULG80" s="45"/>
      <c r="ULH80" s="45"/>
      <c r="ULK80" s="45"/>
      <c r="ULS80" s="2201"/>
      <c r="ULT80" s="2203"/>
      <c r="ULW80" s="45"/>
      <c r="ULX80" s="45"/>
      <c r="ULY80" s="45"/>
      <c r="ULZ80" s="45"/>
      <c r="UMC80" s="45"/>
      <c r="UMK80" s="2201"/>
      <c r="UML80" s="2203"/>
      <c r="UMO80" s="45"/>
      <c r="UMP80" s="45"/>
      <c r="UMQ80" s="45"/>
      <c r="UMR80" s="45"/>
      <c r="UMU80" s="45"/>
      <c r="UNC80" s="2201"/>
      <c r="UND80" s="2203"/>
      <c r="UNG80" s="45"/>
      <c r="UNH80" s="45"/>
      <c r="UNI80" s="45"/>
      <c r="UNJ80" s="45"/>
      <c r="UNM80" s="45"/>
      <c r="UNU80" s="2201"/>
      <c r="UNV80" s="2203"/>
      <c r="UNY80" s="45"/>
      <c r="UNZ80" s="45"/>
      <c r="UOA80" s="45"/>
      <c r="UOB80" s="45"/>
      <c r="UOE80" s="45"/>
      <c r="UOM80" s="2201"/>
      <c r="UON80" s="2203"/>
      <c r="UOQ80" s="45"/>
      <c r="UOR80" s="45"/>
      <c r="UOS80" s="45"/>
      <c r="UOT80" s="45"/>
      <c r="UOW80" s="45"/>
      <c r="UPE80" s="2201"/>
      <c r="UPF80" s="2203"/>
      <c r="UPI80" s="45"/>
      <c r="UPJ80" s="45"/>
      <c r="UPK80" s="45"/>
      <c r="UPL80" s="45"/>
      <c r="UPO80" s="45"/>
      <c r="UPW80" s="2201"/>
      <c r="UPX80" s="2203"/>
      <c r="UQA80" s="45"/>
      <c r="UQB80" s="45"/>
      <c r="UQC80" s="45"/>
      <c r="UQD80" s="45"/>
      <c r="UQG80" s="45"/>
      <c r="UQO80" s="2201"/>
      <c r="UQP80" s="2203"/>
      <c r="UQS80" s="45"/>
      <c r="UQT80" s="45"/>
      <c r="UQU80" s="45"/>
      <c r="UQV80" s="45"/>
      <c r="UQY80" s="45"/>
      <c r="URG80" s="2201"/>
      <c r="URH80" s="2203"/>
      <c r="URK80" s="45"/>
      <c r="URL80" s="45"/>
      <c r="URM80" s="45"/>
      <c r="URN80" s="45"/>
      <c r="URQ80" s="45"/>
      <c r="URY80" s="2201"/>
      <c r="URZ80" s="2203"/>
      <c r="USC80" s="45"/>
      <c r="USD80" s="45"/>
      <c r="USE80" s="45"/>
      <c r="USF80" s="45"/>
      <c r="USI80" s="45"/>
      <c r="USQ80" s="2201"/>
      <c r="USR80" s="2203"/>
      <c r="USU80" s="45"/>
      <c r="USV80" s="45"/>
      <c r="USW80" s="45"/>
      <c r="USX80" s="45"/>
      <c r="UTA80" s="45"/>
      <c r="UTI80" s="2201"/>
      <c r="UTJ80" s="2203"/>
      <c r="UTM80" s="45"/>
      <c r="UTN80" s="45"/>
      <c r="UTO80" s="45"/>
      <c r="UTP80" s="45"/>
      <c r="UTS80" s="45"/>
      <c r="UUA80" s="2201"/>
      <c r="UUB80" s="2203"/>
      <c r="UUE80" s="45"/>
      <c r="UUF80" s="45"/>
      <c r="UUG80" s="45"/>
      <c r="UUH80" s="45"/>
      <c r="UUK80" s="45"/>
      <c r="UUS80" s="2201"/>
      <c r="UUT80" s="2203"/>
      <c r="UUW80" s="45"/>
      <c r="UUX80" s="45"/>
      <c r="UUY80" s="45"/>
      <c r="UUZ80" s="45"/>
      <c r="UVC80" s="45"/>
      <c r="UVK80" s="2201"/>
      <c r="UVL80" s="2203"/>
      <c r="UVO80" s="45"/>
      <c r="UVP80" s="45"/>
      <c r="UVQ80" s="45"/>
      <c r="UVR80" s="45"/>
      <c r="UVU80" s="45"/>
      <c r="UWC80" s="2201"/>
      <c r="UWD80" s="2203"/>
      <c r="UWG80" s="45"/>
      <c r="UWH80" s="45"/>
      <c r="UWI80" s="45"/>
      <c r="UWJ80" s="45"/>
      <c r="UWM80" s="45"/>
      <c r="UWU80" s="2201"/>
      <c r="UWV80" s="2203"/>
      <c r="UWY80" s="45"/>
      <c r="UWZ80" s="45"/>
      <c r="UXA80" s="45"/>
      <c r="UXB80" s="45"/>
      <c r="UXE80" s="45"/>
      <c r="UXM80" s="2201"/>
      <c r="UXN80" s="2203"/>
      <c r="UXQ80" s="45"/>
      <c r="UXR80" s="45"/>
      <c r="UXS80" s="45"/>
      <c r="UXT80" s="45"/>
      <c r="UXW80" s="45"/>
      <c r="UYE80" s="2201"/>
      <c r="UYF80" s="2203"/>
      <c r="UYI80" s="45"/>
      <c r="UYJ80" s="45"/>
      <c r="UYK80" s="45"/>
      <c r="UYL80" s="45"/>
      <c r="UYO80" s="45"/>
      <c r="UYW80" s="2201"/>
      <c r="UYX80" s="2203"/>
      <c r="UZA80" s="45"/>
      <c r="UZB80" s="45"/>
      <c r="UZC80" s="45"/>
      <c r="UZD80" s="45"/>
      <c r="UZG80" s="45"/>
      <c r="UZO80" s="2201"/>
      <c r="UZP80" s="2203"/>
      <c r="UZS80" s="45"/>
      <c r="UZT80" s="45"/>
      <c r="UZU80" s="45"/>
      <c r="UZV80" s="45"/>
      <c r="UZY80" s="45"/>
      <c r="VAG80" s="2201"/>
      <c r="VAH80" s="2203"/>
      <c r="VAK80" s="45"/>
      <c r="VAL80" s="45"/>
      <c r="VAM80" s="45"/>
      <c r="VAN80" s="45"/>
      <c r="VAQ80" s="45"/>
      <c r="VAY80" s="2201"/>
      <c r="VAZ80" s="2203"/>
      <c r="VBC80" s="45"/>
      <c r="VBD80" s="45"/>
      <c r="VBE80" s="45"/>
      <c r="VBF80" s="45"/>
      <c r="VBI80" s="45"/>
      <c r="VBQ80" s="2201"/>
      <c r="VBR80" s="2203"/>
      <c r="VBU80" s="45"/>
      <c r="VBV80" s="45"/>
      <c r="VBW80" s="45"/>
      <c r="VBX80" s="45"/>
      <c r="VCA80" s="45"/>
      <c r="VCI80" s="2201"/>
      <c r="VCJ80" s="2203"/>
      <c r="VCM80" s="45"/>
      <c r="VCN80" s="45"/>
      <c r="VCO80" s="45"/>
      <c r="VCP80" s="45"/>
      <c r="VCS80" s="45"/>
      <c r="VDA80" s="2201"/>
      <c r="VDB80" s="2203"/>
      <c r="VDE80" s="45"/>
      <c r="VDF80" s="45"/>
      <c r="VDG80" s="45"/>
      <c r="VDH80" s="45"/>
      <c r="VDK80" s="45"/>
      <c r="VDS80" s="2201"/>
      <c r="VDT80" s="2203"/>
      <c r="VDW80" s="45"/>
      <c r="VDX80" s="45"/>
      <c r="VDY80" s="45"/>
      <c r="VDZ80" s="45"/>
      <c r="VEC80" s="45"/>
      <c r="VEK80" s="2201"/>
      <c r="VEL80" s="2203"/>
      <c r="VEO80" s="45"/>
      <c r="VEP80" s="45"/>
      <c r="VEQ80" s="45"/>
      <c r="VER80" s="45"/>
      <c r="VEU80" s="45"/>
      <c r="VFC80" s="2201"/>
      <c r="VFD80" s="2203"/>
      <c r="VFG80" s="45"/>
      <c r="VFH80" s="45"/>
      <c r="VFI80" s="45"/>
      <c r="VFJ80" s="45"/>
      <c r="VFM80" s="45"/>
      <c r="VFU80" s="2201"/>
      <c r="VFV80" s="2203"/>
      <c r="VFY80" s="45"/>
      <c r="VFZ80" s="45"/>
      <c r="VGA80" s="45"/>
      <c r="VGB80" s="45"/>
      <c r="VGE80" s="45"/>
      <c r="VGM80" s="2201"/>
      <c r="VGN80" s="2203"/>
      <c r="VGQ80" s="45"/>
      <c r="VGR80" s="45"/>
      <c r="VGS80" s="45"/>
      <c r="VGT80" s="45"/>
      <c r="VGW80" s="45"/>
      <c r="VHE80" s="2201"/>
      <c r="VHF80" s="2203"/>
      <c r="VHI80" s="45"/>
      <c r="VHJ80" s="45"/>
      <c r="VHK80" s="45"/>
      <c r="VHL80" s="45"/>
      <c r="VHO80" s="45"/>
      <c r="VHW80" s="2201"/>
      <c r="VHX80" s="2203"/>
      <c r="VIA80" s="45"/>
      <c r="VIB80" s="45"/>
      <c r="VIC80" s="45"/>
      <c r="VID80" s="45"/>
      <c r="VIG80" s="45"/>
      <c r="VIO80" s="2201"/>
      <c r="VIP80" s="2203"/>
      <c r="VIS80" s="45"/>
      <c r="VIT80" s="45"/>
      <c r="VIU80" s="45"/>
      <c r="VIV80" s="45"/>
      <c r="VIY80" s="45"/>
      <c r="VJG80" s="2201"/>
      <c r="VJH80" s="2203"/>
      <c r="VJK80" s="45"/>
      <c r="VJL80" s="45"/>
      <c r="VJM80" s="45"/>
      <c r="VJN80" s="45"/>
      <c r="VJQ80" s="45"/>
      <c r="VJY80" s="2201"/>
      <c r="VJZ80" s="2203"/>
      <c r="VKC80" s="45"/>
      <c r="VKD80" s="45"/>
      <c r="VKE80" s="45"/>
      <c r="VKF80" s="45"/>
      <c r="VKI80" s="45"/>
      <c r="VKQ80" s="2201"/>
      <c r="VKR80" s="2203"/>
      <c r="VKU80" s="45"/>
      <c r="VKV80" s="45"/>
      <c r="VKW80" s="45"/>
      <c r="VKX80" s="45"/>
      <c r="VLA80" s="45"/>
      <c r="VLI80" s="2201"/>
      <c r="VLJ80" s="2203"/>
      <c r="VLM80" s="45"/>
      <c r="VLN80" s="45"/>
      <c r="VLO80" s="45"/>
      <c r="VLP80" s="45"/>
      <c r="VLS80" s="45"/>
      <c r="VMA80" s="2201"/>
      <c r="VMB80" s="2203"/>
      <c r="VME80" s="45"/>
      <c r="VMF80" s="45"/>
      <c r="VMG80" s="45"/>
      <c r="VMH80" s="45"/>
      <c r="VMK80" s="45"/>
      <c r="VMS80" s="2201"/>
      <c r="VMT80" s="2203"/>
      <c r="VMW80" s="45"/>
      <c r="VMX80" s="45"/>
      <c r="VMY80" s="45"/>
      <c r="VMZ80" s="45"/>
      <c r="VNC80" s="45"/>
      <c r="VNK80" s="2201"/>
      <c r="VNL80" s="2203"/>
      <c r="VNO80" s="45"/>
      <c r="VNP80" s="45"/>
      <c r="VNQ80" s="45"/>
      <c r="VNR80" s="45"/>
      <c r="VNU80" s="45"/>
      <c r="VOC80" s="2201"/>
      <c r="VOD80" s="2203"/>
      <c r="VOG80" s="45"/>
      <c r="VOH80" s="45"/>
      <c r="VOI80" s="45"/>
      <c r="VOJ80" s="45"/>
      <c r="VOM80" s="45"/>
      <c r="VOU80" s="2201"/>
      <c r="VOV80" s="2203"/>
      <c r="VOY80" s="45"/>
      <c r="VOZ80" s="45"/>
      <c r="VPA80" s="45"/>
      <c r="VPB80" s="45"/>
      <c r="VPE80" s="45"/>
      <c r="VPM80" s="2201"/>
      <c r="VPN80" s="2203"/>
      <c r="VPQ80" s="45"/>
      <c r="VPR80" s="45"/>
      <c r="VPS80" s="45"/>
      <c r="VPT80" s="45"/>
      <c r="VPW80" s="45"/>
      <c r="VQE80" s="2201"/>
      <c r="VQF80" s="2203"/>
      <c r="VQI80" s="45"/>
      <c r="VQJ80" s="45"/>
      <c r="VQK80" s="45"/>
      <c r="VQL80" s="45"/>
      <c r="VQO80" s="45"/>
      <c r="VQW80" s="2201"/>
      <c r="VQX80" s="2203"/>
      <c r="VRA80" s="45"/>
      <c r="VRB80" s="45"/>
      <c r="VRC80" s="45"/>
      <c r="VRD80" s="45"/>
      <c r="VRG80" s="45"/>
      <c r="VRO80" s="2201"/>
      <c r="VRP80" s="2203"/>
      <c r="VRS80" s="45"/>
      <c r="VRT80" s="45"/>
      <c r="VRU80" s="45"/>
      <c r="VRV80" s="45"/>
      <c r="VRY80" s="45"/>
      <c r="VSG80" s="2201"/>
      <c r="VSH80" s="2203"/>
      <c r="VSK80" s="45"/>
      <c r="VSL80" s="45"/>
      <c r="VSM80" s="45"/>
      <c r="VSN80" s="45"/>
      <c r="VSQ80" s="45"/>
      <c r="VSY80" s="2201"/>
      <c r="VSZ80" s="2203"/>
      <c r="VTC80" s="45"/>
      <c r="VTD80" s="45"/>
      <c r="VTE80" s="45"/>
      <c r="VTF80" s="45"/>
      <c r="VTI80" s="45"/>
      <c r="VTQ80" s="2201"/>
      <c r="VTR80" s="2203"/>
      <c r="VTU80" s="45"/>
      <c r="VTV80" s="45"/>
      <c r="VTW80" s="45"/>
      <c r="VTX80" s="45"/>
      <c r="VUA80" s="45"/>
      <c r="VUI80" s="2201"/>
      <c r="VUJ80" s="2203"/>
      <c r="VUM80" s="45"/>
      <c r="VUN80" s="45"/>
      <c r="VUO80" s="45"/>
      <c r="VUP80" s="45"/>
      <c r="VUS80" s="45"/>
      <c r="VVA80" s="2201"/>
      <c r="VVB80" s="2203"/>
      <c r="VVE80" s="45"/>
      <c r="VVF80" s="45"/>
      <c r="VVG80" s="45"/>
      <c r="VVH80" s="45"/>
      <c r="VVK80" s="45"/>
      <c r="VVS80" s="2201"/>
      <c r="VVT80" s="2203"/>
      <c r="VVW80" s="45"/>
      <c r="VVX80" s="45"/>
      <c r="VVY80" s="45"/>
      <c r="VVZ80" s="45"/>
      <c r="VWC80" s="45"/>
      <c r="VWK80" s="2201"/>
      <c r="VWL80" s="2203"/>
      <c r="VWO80" s="45"/>
      <c r="VWP80" s="45"/>
      <c r="VWQ80" s="45"/>
      <c r="VWR80" s="45"/>
      <c r="VWU80" s="45"/>
      <c r="VXC80" s="2201"/>
      <c r="VXD80" s="2203"/>
      <c r="VXG80" s="45"/>
      <c r="VXH80" s="45"/>
      <c r="VXI80" s="45"/>
      <c r="VXJ80" s="45"/>
      <c r="VXM80" s="45"/>
      <c r="VXU80" s="2201"/>
      <c r="VXV80" s="2203"/>
      <c r="VXY80" s="45"/>
      <c r="VXZ80" s="45"/>
      <c r="VYA80" s="45"/>
      <c r="VYB80" s="45"/>
      <c r="VYE80" s="45"/>
      <c r="VYM80" s="2201"/>
      <c r="VYN80" s="2203"/>
      <c r="VYQ80" s="45"/>
      <c r="VYR80" s="45"/>
      <c r="VYS80" s="45"/>
      <c r="VYT80" s="45"/>
      <c r="VYW80" s="45"/>
      <c r="VZE80" s="2201"/>
      <c r="VZF80" s="2203"/>
      <c r="VZI80" s="45"/>
      <c r="VZJ80" s="45"/>
      <c r="VZK80" s="45"/>
      <c r="VZL80" s="45"/>
      <c r="VZO80" s="45"/>
      <c r="VZW80" s="2201"/>
      <c r="VZX80" s="2203"/>
      <c r="WAA80" s="45"/>
      <c r="WAB80" s="45"/>
      <c r="WAC80" s="45"/>
      <c r="WAD80" s="45"/>
      <c r="WAG80" s="45"/>
      <c r="WAO80" s="2201"/>
      <c r="WAP80" s="2203"/>
      <c r="WAS80" s="45"/>
      <c r="WAT80" s="45"/>
      <c r="WAU80" s="45"/>
      <c r="WAV80" s="45"/>
      <c r="WAY80" s="45"/>
      <c r="WBG80" s="2201"/>
      <c r="WBH80" s="2203"/>
      <c r="WBK80" s="45"/>
      <c r="WBL80" s="45"/>
      <c r="WBM80" s="45"/>
      <c r="WBN80" s="45"/>
      <c r="WBQ80" s="45"/>
      <c r="WBY80" s="2201"/>
      <c r="WBZ80" s="2203"/>
      <c r="WCC80" s="45"/>
      <c r="WCD80" s="45"/>
      <c r="WCE80" s="45"/>
      <c r="WCF80" s="45"/>
      <c r="WCI80" s="45"/>
      <c r="WCQ80" s="2201"/>
      <c r="WCR80" s="2203"/>
      <c r="WCU80" s="45"/>
      <c r="WCV80" s="45"/>
      <c r="WCW80" s="45"/>
      <c r="WCX80" s="45"/>
      <c r="WDA80" s="45"/>
      <c r="WDI80" s="2201"/>
      <c r="WDJ80" s="2203"/>
      <c r="WDM80" s="45"/>
      <c r="WDN80" s="45"/>
      <c r="WDO80" s="45"/>
      <c r="WDP80" s="45"/>
      <c r="WDS80" s="45"/>
      <c r="WEA80" s="2201"/>
      <c r="WEB80" s="2203"/>
      <c r="WEE80" s="45"/>
      <c r="WEF80" s="45"/>
      <c r="WEG80" s="45"/>
      <c r="WEH80" s="45"/>
      <c r="WEK80" s="45"/>
      <c r="WES80" s="2201"/>
      <c r="WET80" s="2203"/>
      <c r="WEW80" s="45"/>
      <c r="WEX80" s="45"/>
      <c r="WEY80" s="45"/>
      <c r="WEZ80" s="45"/>
      <c r="WFC80" s="45"/>
      <c r="WFK80" s="2201"/>
      <c r="WFL80" s="2203"/>
      <c r="WFO80" s="45"/>
      <c r="WFP80" s="45"/>
      <c r="WFQ80" s="45"/>
      <c r="WFR80" s="45"/>
      <c r="WFU80" s="45"/>
      <c r="WGC80" s="2201"/>
      <c r="WGD80" s="2203"/>
      <c r="WGG80" s="45"/>
      <c r="WGH80" s="45"/>
      <c r="WGI80" s="45"/>
      <c r="WGJ80" s="45"/>
      <c r="WGM80" s="45"/>
      <c r="WGU80" s="2201"/>
      <c r="WGV80" s="2203"/>
      <c r="WGY80" s="45"/>
      <c r="WGZ80" s="45"/>
      <c r="WHA80" s="45"/>
      <c r="WHB80" s="45"/>
      <c r="WHE80" s="45"/>
      <c r="WHM80" s="2201"/>
      <c r="WHN80" s="2203"/>
      <c r="WHQ80" s="45"/>
      <c r="WHR80" s="45"/>
      <c r="WHS80" s="45"/>
      <c r="WHT80" s="45"/>
      <c r="WHW80" s="45"/>
      <c r="WIE80" s="2201"/>
      <c r="WIF80" s="2203"/>
      <c r="WII80" s="45"/>
      <c r="WIJ80" s="45"/>
      <c r="WIK80" s="45"/>
      <c r="WIL80" s="45"/>
      <c r="WIO80" s="45"/>
      <c r="WIW80" s="2201"/>
      <c r="WIX80" s="2203"/>
      <c r="WJA80" s="45"/>
      <c r="WJB80" s="45"/>
      <c r="WJC80" s="45"/>
      <c r="WJD80" s="45"/>
      <c r="WJG80" s="45"/>
      <c r="WJO80" s="2201"/>
      <c r="WJP80" s="2203"/>
      <c r="WJS80" s="45"/>
      <c r="WJT80" s="45"/>
      <c r="WJU80" s="45"/>
      <c r="WJV80" s="45"/>
      <c r="WJY80" s="45"/>
      <c r="WKG80" s="2201"/>
      <c r="WKH80" s="2203"/>
      <c r="WKK80" s="45"/>
      <c r="WKL80" s="45"/>
      <c r="WKM80" s="45"/>
      <c r="WKN80" s="45"/>
      <c r="WKQ80" s="45"/>
      <c r="WKY80" s="2201"/>
      <c r="WKZ80" s="2203"/>
      <c r="WLC80" s="45"/>
      <c r="WLD80" s="45"/>
      <c r="WLE80" s="45"/>
      <c r="WLF80" s="45"/>
      <c r="WLI80" s="45"/>
      <c r="WLQ80" s="2201"/>
      <c r="WLR80" s="2203"/>
      <c r="WLU80" s="45"/>
      <c r="WLV80" s="45"/>
      <c r="WLW80" s="45"/>
      <c r="WLX80" s="45"/>
      <c r="WMA80" s="45"/>
      <c r="WMI80" s="2201"/>
      <c r="WMJ80" s="2203"/>
      <c r="WMM80" s="45"/>
      <c r="WMN80" s="45"/>
      <c r="WMO80" s="45"/>
      <c r="WMP80" s="45"/>
      <c r="WMS80" s="45"/>
      <c r="WNA80" s="2201"/>
      <c r="WNB80" s="2203"/>
      <c r="WNE80" s="45"/>
      <c r="WNF80" s="45"/>
      <c r="WNG80" s="45"/>
      <c r="WNH80" s="45"/>
      <c r="WNK80" s="45"/>
      <c r="WNS80" s="2201"/>
      <c r="WNT80" s="2203"/>
      <c r="WNW80" s="45"/>
      <c r="WNX80" s="45"/>
      <c r="WNY80" s="45"/>
      <c r="WNZ80" s="45"/>
      <c r="WOC80" s="45"/>
      <c r="WOK80" s="2201"/>
      <c r="WOL80" s="2203"/>
      <c r="WOO80" s="45"/>
      <c r="WOP80" s="45"/>
      <c r="WOQ80" s="45"/>
      <c r="WOR80" s="45"/>
      <c r="WOU80" s="45"/>
      <c r="WPC80" s="2201"/>
      <c r="WPD80" s="2203"/>
      <c r="WPG80" s="45"/>
      <c r="WPH80" s="45"/>
      <c r="WPI80" s="45"/>
      <c r="WPJ80" s="45"/>
      <c r="WPM80" s="45"/>
      <c r="WPU80" s="2201"/>
      <c r="WPV80" s="2203"/>
      <c r="WPY80" s="45"/>
      <c r="WPZ80" s="45"/>
      <c r="WQA80" s="45"/>
      <c r="WQB80" s="45"/>
      <c r="WQE80" s="45"/>
      <c r="WQM80" s="2201"/>
      <c r="WQN80" s="2203"/>
      <c r="WQQ80" s="45"/>
      <c r="WQR80" s="45"/>
      <c r="WQS80" s="45"/>
      <c r="WQT80" s="45"/>
      <c r="WQW80" s="45"/>
      <c r="WRE80" s="2201"/>
      <c r="WRF80" s="2203"/>
      <c r="WRI80" s="45"/>
      <c r="WRJ80" s="45"/>
      <c r="WRK80" s="45"/>
      <c r="WRL80" s="45"/>
      <c r="WRO80" s="45"/>
      <c r="WRW80" s="2201"/>
      <c r="WRX80" s="2203"/>
      <c r="WSA80" s="45"/>
      <c r="WSB80" s="45"/>
      <c r="WSC80" s="45"/>
      <c r="WSD80" s="45"/>
      <c r="WSG80" s="45"/>
      <c r="WSO80" s="2201"/>
      <c r="WSP80" s="2203"/>
      <c r="WSS80" s="45"/>
      <c r="WST80" s="45"/>
      <c r="WSU80" s="45"/>
      <c r="WSV80" s="45"/>
      <c r="WSY80" s="45"/>
      <c r="WTG80" s="2201"/>
      <c r="WTH80" s="2203"/>
      <c r="WTK80" s="45"/>
      <c r="WTL80" s="45"/>
      <c r="WTM80" s="45"/>
      <c r="WTN80" s="45"/>
      <c r="WTQ80" s="45"/>
      <c r="WTY80" s="2201"/>
      <c r="WTZ80" s="2203"/>
      <c r="WUC80" s="45"/>
      <c r="WUD80" s="45"/>
      <c r="WUE80" s="45"/>
      <c r="WUF80" s="45"/>
      <c r="WUI80" s="45"/>
      <c r="WUQ80" s="2201"/>
      <c r="WUR80" s="2203"/>
      <c r="WUU80" s="45"/>
      <c r="WUV80" s="45"/>
      <c r="WUW80" s="45"/>
      <c r="WUX80" s="45"/>
      <c r="WVA80" s="45"/>
      <c r="WVI80" s="2201"/>
      <c r="WVJ80" s="2203"/>
      <c r="WVM80" s="45"/>
      <c r="WVN80" s="45"/>
      <c r="WVO80" s="45"/>
      <c r="WVP80" s="45"/>
      <c r="WVS80" s="45"/>
      <c r="WWA80" s="2201"/>
      <c r="WWB80" s="2203"/>
      <c r="WWE80" s="45"/>
      <c r="WWF80" s="45"/>
      <c r="WWG80" s="45"/>
      <c r="WWH80" s="45"/>
      <c r="WWK80" s="45"/>
      <c r="WWS80" s="2201"/>
      <c r="WWT80" s="2203"/>
      <c r="WWW80" s="45"/>
      <c r="WWX80" s="45"/>
      <c r="WWY80" s="45"/>
      <c r="WWZ80" s="45"/>
      <c r="WXC80" s="45"/>
      <c r="WXK80" s="2201"/>
      <c r="WXL80" s="2203"/>
      <c r="WXO80" s="45"/>
      <c r="WXP80" s="45"/>
      <c r="WXQ80" s="45"/>
      <c r="WXR80" s="45"/>
      <c r="WXU80" s="45"/>
      <c r="WYC80" s="2201"/>
      <c r="WYD80" s="2203"/>
      <c r="WYG80" s="45"/>
      <c r="WYH80" s="45"/>
      <c r="WYI80" s="45"/>
      <c r="WYJ80" s="45"/>
      <c r="WYM80" s="45"/>
      <c r="WYU80" s="2201"/>
      <c r="WYV80" s="2203"/>
      <c r="WYY80" s="45"/>
      <c r="WYZ80" s="45"/>
      <c r="WZA80" s="45"/>
      <c r="WZB80" s="45"/>
      <c r="WZE80" s="45"/>
      <c r="WZM80" s="2201"/>
      <c r="WZN80" s="2203"/>
      <c r="WZQ80" s="45"/>
      <c r="WZR80" s="45"/>
      <c r="WZS80" s="45"/>
      <c r="WZT80" s="45"/>
      <c r="WZW80" s="45"/>
      <c r="XAE80" s="2201"/>
      <c r="XAF80" s="2203"/>
      <c r="XAI80" s="45"/>
      <c r="XAJ80" s="45"/>
      <c r="XAK80" s="45"/>
      <c r="XAL80" s="45"/>
      <c r="XAO80" s="45"/>
      <c r="XAW80" s="2201"/>
      <c r="XAX80" s="2203"/>
      <c r="XBA80" s="45"/>
      <c r="XBB80" s="45"/>
      <c r="XBC80" s="45"/>
      <c r="XBD80" s="45"/>
      <c r="XBG80" s="45"/>
      <c r="XBO80" s="2201"/>
      <c r="XBP80" s="2203"/>
      <c r="XBS80" s="45"/>
      <c r="XBT80" s="45"/>
      <c r="XBU80" s="45"/>
      <c r="XBV80" s="45"/>
      <c r="XBY80" s="45"/>
      <c r="XCG80" s="2201"/>
      <c r="XCH80" s="2203"/>
      <c r="XCK80" s="45"/>
      <c r="XCL80" s="45"/>
      <c r="XCM80" s="45"/>
      <c r="XCN80" s="45"/>
      <c r="XCQ80" s="45"/>
      <c r="XCY80" s="2201"/>
      <c r="XCZ80" s="2203"/>
      <c r="XDC80" s="45"/>
      <c r="XDD80" s="45"/>
      <c r="XDE80" s="45"/>
      <c r="XDF80" s="45"/>
      <c r="XDI80" s="45"/>
      <c r="XDQ80" s="2201"/>
      <c r="XDR80" s="2203"/>
      <c r="XDU80" s="45"/>
      <c r="XDV80" s="45"/>
      <c r="XDW80" s="45"/>
      <c r="XDX80" s="45"/>
      <c r="XEA80" s="45"/>
      <c r="XEI80" s="2201"/>
      <c r="XEJ80" s="2203"/>
      <c r="XEM80" s="45"/>
      <c r="XEN80" s="45"/>
      <c r="XEO80" s="45"/>
      <c r="XEP80" s="45"/>
      <c r="XES80" s="45"/>
      <c r="XFA80" s="2201"/>
      <c r="XFB80" s="2203"/>
    </row>
    <row r="81" spans="1:21" s="233" customFormat="1" ht="24">
      <c r="A81" s="4119" t="str">
        <f>'General TPUM'!B81</f>
        <v>Kukum Adventist Community High School (Ext Ravulomata)</v>
      </c>
      <c r="B81" s="4283">
        <v>16</v>
      </c>
      <c r="C81" s="4284">
        <v>5</v>
      </c>
      <c r="D81" s="757">
        <v>21</v>
      </c>
      <c r="E81" s="4314"/>
      <c r="F81" s="4315"/>
      <c r="G81" s="4281">
        <v>16</v>
      </c>
      <c r="H81" s="4281"/>
      <c r="I81" s="4281">
        <v>5</v>
      </c>
      <c r="J81" s="4281"/>
      <c r="K81" s="4285">
        <v>6</v>
      </c>
      <c r="L81" s="4284"/>
      <c r="M81" s="4285">
        <v>4</v>
      </c>
      <c r="N81" s="4284"/>
      <c r="O81" s="4285">
        <v>16</v>
      </c>
      <c r="P81" s="4284">
        <v>5</v>
      </c>
      <c r="Q81" s="4286">
        <v>16</v>
      </c>
      <c r="R81" s="2193">
        <v>5</v>
      </c>
      <c r="U81" s="45">
        <v>21</v>
      </c>
    </row>
    <row r="82" spans="1:21" s="233" customFormat="1" ht="24">
      <c r="A82" s="4119" t="str">
        <f>'General TPUM'!B82</f>
        <v>Kwailabesi Adventist Primary School</v>
      </c>
      <c r="B82" s="4283">
        <v>7</v>
      </c>
      <c r="C82" s="4284"/>
      <c r="D82" s="757">
        <v>7</v>
      </c>
      <c r="E82" s="4314"/>
      <c r="F82" s="4315"/>
      <c r="G82" s="4281">
        <v>7</v>
      </c>
      <c r="H82" s="4281"/>
      <c r="I82" s="4281"/>
      <c r="J82" s="4281"/>
      <c r="K82" s="4285">
        <v>2</v>
      </c>
      <c r="L82" s="4284"/>
      <c r="M82" s="4285"/>
      <c r="N82" s="4284"/>
      <c r="O82" s="4285">
        <v>7</v>
      </c>
      <c r="P82" s="4284"/>
      <c r="Q82" s="4286">
        <v>7</v>
      </c>
      <c r="R82" s="2193"/>
      <c r="U82" s="45"/>
    </row>
    <row r="83" spans="1:21" s="233" customFormat="1" ht="24">
      <c r="A83" s="4119" t="str">
        <f>'General TPUM'!B83</f>
        <v>Kwarifau Adventist Primary School</v>
      </c>
      <c r="B83" s="4283">
        <v>5</v>
      </c>
      <c r="C83" s="4284"/>
      <c r="D83" s="757">
        <v>5</v>
      </c>
      <c r="E83" s="4314"/>
      <c r="F83" s="4315"/>
      <c r="G83" s="4281">
        <v>5</v>
      </c>
      <c r="H83" s="4281"/>
      <c r="I83" s="4281"/>
      <c r="J83" s="4281"/>
      <c r="K83" s="4285">
        <v>4</v>
      </c>
      <c r="L83" s="4284"/>
      <c r="M83" s="4285"/>
      <c r="N83" s="4284"/>
      <c r="O83" s="4285">
        <v>5</v>
      </c>
      <c r="P83" s="4284"/>
      <c r="Q83" s="4286">
        <v>5</v>
      </c>
      <c r="R83" s="2193"/>
      <c r="T83" s="233">
        <v>5</v>
      </c>
      <c r="U83" s="1682"/>
    </row>
    <row r="84" spans="1:21" s="233" customFormat="1" ht="24">
      <c r="A84" s="4119" t="str">
        <f>'General TPUM'!B84</f>
        <v>Lokuru Adventist Primary School (Ext Baniata)</v>
      </c>
      <c r="B84" s="4283">
        <v>10</v>
      </c>
      <c r="C84" s="4284"/>
      <c r="D84" s="757">
        <v>10</v>
      </c>
      <c r="E84" s="4314"/>
      <c r="F84" s="4315"/>
      <c r="G84" s="4281">
        <v>10</v>
      </c>
      <c r="H84" s="4281"/>
      <c r="I84" s="4281"/>
      <c r="J84" s="4281"/>
      <c r="K84" s="4285">
        <v>6</v>
      </c>
      <c r="L84" s="4284"/>
      <c r="M84" s="4285">
        <v>6</v>
      </c>
      <c r="N84" s="4284"/>
      <c r="O84" s="4285">
        <v>10</v>
      </c>
      <c r="P84" s="4284"/>
      <c r="Q84" s="4286">
        <v>10</v>
      </c>
      <c r="R84" s="2193"/>
      <c r="T84" s="233">
        <v>10</v>
      </c>
      <c r="U84" s="1682"/>
    </row>
    <row r="85" spans="1:21" s="233" customFormat="1" ht="24">
      <c r="A85" s="4324" t="str">
        <f>'General TPUM'!B85</f>
        <v>Luluga Adventist Community High School</v>
      </c>
      <c r="B85" s="4325">
        <v>13</v>
      </c>
      <c r="C85" s="4326">
        <v>5</v>
      </c>
      <c r="D85" s="2199">
        <v>18</v>
      </c>
      <c r="E85" s="4327"/>
      <c r="F85" s="4328"/>
      <c r="G85" s="4329">
        <v>13</v>
      </c>
      <c r="H85" s="4329"/>
      <c r="I85" s="4329">
        <v>5</v>
      </c>
      <c r="J85" s="4329"/>
      <c r="K85" s="4330">
        <v>4</v>
      </c>
      <c r="L85" s="4326">
        <v>1</v>
      </c>
      <c r="M85" s="4330">
        <v>1</v>
      </c>
      <c r="N85" s="4326">
        <v>1</v>
      </c>
      <c r="O85" s="4330">
        <v>13</v>
      </c>
      <c r="P85" s="4326">
        <v>5</v>
      </c>
      <c r="Q85" s="4331">
        <v>13</v>
      </c>
      <c r="R85" s="2610">
        <v>5</v>
      </c>
      <c r="S85" s="2200"/>
      <c r="T85" s="233">
        <v>13</v>
      </c>
      <c r="U85" s="1682">
        <v>5</v>
      </c>
    </row>
    <row r="86" spans="1:21" s="233" customFormat="1" ht="24">
      <c r="A86" s="4119" t="str">
        <f>'General TPUM'!B86</f>
        <v>Manafaeni Adventist Primary School</v>
      </c>
      <c r="B86" s="4283">
        <v>7</v>
      </c>
      <c r="C86" s="4284"/>
      <c r="D86" s="757">
        <v>7</v>
      </c>
      <c r="E86" s="4314"/>
      <c r="F86" s="4315"/>
      <c r="G86" s="4281">
        <v>7</v>
      </c>
      <c r="H86" s="4281"/>
      <c r="I86" s="4281"/>
      <c r="J86" s="4281"/>
      <c r="K86" s="4285">
        <v>4</v>
      </c>
      <c r="L86" s="4284"/>
      <c r="M86" s="4285"/>
      <c r="N86" s="4284"/>
      <c r="O86" s="4285">
        <v>7</v>
      </c>
      <c r="P86" s="4284"/>
      <c r="Q86" s="4286">
        <v>7</v>
      </c>
      <c r="R86" s="2193"/>
      <c r="T86" s="233">
        <v>7</v>
      </c>
      <c r="U86" s="1682"/>
    </row>
    <row r="87" spans="1:21" s="233" customFormat="1" ht="24">
      <c r="A87" s="4119" t="str">
        <f>'General TPUM'!B87</f>
        <v>Mano Adventist Primary School (NewValley)</v>
      </c>
      <c r="B87" s="4283">
        <v>3</v>
      </c>
      <c r="C87" s="4284"/>
      <c r="D87" s="757">
        <v>3</v>
      </c>
      <c r="E87" s="4314"/>
      <c r="F87" s="4315"/>
      <c r="G87" s="4281">
        <v>3</v>
      </c>
      <c r="H87" s="4281"/>
      <c r="I87" s="4281"/>
      <c r="J87" s="4281"/>
      <c r="K87" s="4285">
        <v>1</v>
      </c>
      <c r="L87" s="4284"/>
      <c r="M87" s="4285"/>
      <c r="N87" s="4284"/>
      <c r="O87" s="4285">
        <v>3</v>
      </c>
      <c r="P87" s="4284"/>
      <c r="Q87" s="4286">
        <v>3</v>
      </c>
      <c r="R87" s="2193"/>
      <c r="T87" s="2200">
        <v>3</v>
      </c>
      <c r="U87" s="1682"/>
    </row>
    <row r="88" spans="1:21" s="233" customFormat="1" ht="15.75">
      <c r="A88" s="4119" t="str">
        <f>'General TPUM'!B88</f>
        <v>Mase Adventist Primary School</v>
      </c>
      <c r="B88" s="4283">
        <v>3</v>
      </c>
      <c r="C88" s="4284"/>
      <c r="D88" s="757">
        <v>3</v>
      </c>
      <c r="E88" s="4314"/>
      <c r="F88" s="4315"/>
      <c r="G88" s="4281">
        <v>3</v>
      </c>
      <c r="H88" s="4281"/>
      <c r="I88" s="4281"/>
      <c r="J88" s="4281"/>
      <c r="K88" s="4285">
        <v>3</v>
      </c>
      <c r="L88" s="4284"/>
      <c r="M88" s="4285"/>
      <c r="N88" s="4284"/>
      <c r="O88" s="4285">
        <v>3</v>
      </c>
      <c r="P88" s="4284"/>
      <c r="Q88" s="4286">
        <v>3</v>
      </c>
      <c r="R88" s="2193"/>
      <c r="T88" s="233">
        <v>5</v>
      </c>
      <c r="U88" s="1682"/>
    </row>
    <row r="89" spans="1:21" s="233" customFormat="1" ht="24">
      <c r="A89" s="4119" t="str">
        <f>'General TPUM'!B89</f>
        <v>Mataga Adventist Primary School</v>
      </c>
      <c r="B89" s="4283">
        <v>5</v>
      </c>
      <c r="C89" s="4284"/>
      <c r="D89" s="757">
        <v>5</v>
      </c>
      <c r="E89" s="4314"/>
      <c r="F89" s="4315"/>
      <c r="G89" s="4281">
        <v>5</v>
      </c>
      <c r="H89" s="4281"/>
      <c r="I89" s="4281"/>
      <c r="J89" s="4281"/>
      <c r="K89" s="4285">
        <v>3</v>
      </c>
      <c r="L89" s="4284"/>
      <c r="M89" s="4285"/>
      <c r="N89" s="4284"/>
      <c r="O89" s="4285">
        <v>5</v>
      </c>
      <c r="P89" s="4284"/>
      <c r="Q89" s="4286">
        <v>5</v>
      </c>
      <c r="R89" s="2193"/>
      <c r="T89" s="233">
        <v>5</v>
      </c>
      <c r="U89" s="1682"/>
    </row>
    <row r="90" spans="1:21" s="233" customFormat="1" ht="24">
      <c r="A90" s="4119" t="str">
        <f>'General TPUM'!B90</f>
        <v>Mataiho Adventist Primary School</v>
      </c>
      <c r="B90" s="4283">
        <v>3</v>
      </c>
      <c r="C90" s="4284"/>
      <c r="D90" s="757">
        <v>3</v>
      </c>
      <c r="E90" s="4314"/>
      <c r="F90" s="4315"/>
      <c r="G90" s="4281">
        <v>3</v>
      </c>
      <c r="H90" s="4281"/>
      <c r="I90" s="4281"/>
      <c r="J90" s="4281"/>
      <c r="K90" s="4285">
        <v>3</v>
      </c>
      <c r="L90" s="4284"/>
      <c r="M90" s="4285"/>
      <c r="N90" s="4284"/>
      <c r="O90" s="4285">
        <v>3</v>
      </c>
      <c r="P90" s="4284"/>
      <c r="Q90" s="4286">
        <v>3</v>
      </c>
      <c r="R90" s="2193"/>
      <c r="T90" s="233">
        <v>6</v>
      </c>
      <c r="U90" s="1682"/>
    </row>
    <row r="91" spans="1:21" s="233" customFormat="1" ht="24">
      <c r="A91" s="4119" t="str">
        <f>'General TPUM'!B91</f>
        <v>Mendina Adventist Primary School</v>
      </c>
      <c r="B91" s="4283">
        <v>5</v>
      </c>
      <c r="C91" s="4284"/>
      <c r="D91" s="757">
        <v>5</v>
      </c>
      <c r="E91" s="4314"/>
      <c r="F91" s="4315"/>
      <c r="G91" s="4281">
        <v>5</v>
      </c>
      <c r="H91" s="4281"/>
      <c r="I91" s="4281"/>
      <c r="J91" s="4281"/>
      <c r="K91" s="4285">
        <v>1</v>
      </c>
      <c r="L91" s="4284"/>
      <c r="M91" s="4285"/>
      <c r="N91" s="4284"/>
      <c r="O91" s="4285">
        <v>5</v>
      </c>
      <c r="P91" s="4284"/>
      <c r="Q91" s="4286">
        <v>5</v>
      </c>
      <c r="R91" s="2193"/>
      <c r="T91" s="233">
        <v>7</v>
      </c>
      <c r="U91" s="1682"/>
    </row>
    <row r="92" spans="1:21" s="233" customFormat="1" ht="24">
      <c r="A92" s="4119" t="str">
        <f>'General TPUM'!B92</f>
        <v>Moah Adventist Primary School</v>
      </c>
      <c r="B92" s="4283">
        <v>6</v>
      </c>
      <c r="C92" s="4284"/>
      <c r="D92" s="757">
        <v>6</v>
      </c>
      <c r="E92" s="4314"/>
      <c r="F92" s="4315"/>
      <c r="G92" s="4281">
        <v>6</v>
      </c>
      <c r="H92" s="4281"/>
      <c r="I92" s="4281"/>
      <c r="J92" s="4281"/>
      <c r="K92" s="4285">
        <v>5</v>
      </c>
      <c r="L92" s="4284"/>
      <c r="M92" s="4285"/>
      <c r="N92" s="4284"/>
      <c r="O92" s="4285">
        <v>6</v>
      </c>
      <c r="P92" s="4284"/>
      <c r="Q92" s="4286">
        <v>6</v>
      </c>
      <c r="R92" s="2193"/>
      <c r="T92" s="233">
        <v>3</v>
      </c>
      <c r="U92" s="1682"/>
    </row>
    <row r="93" spans="1:21" s="233" customFormat="1" ht="24">
      <c r="A93" s="4119" t="str">
        <f>'General TPUM'!B93</f>
        <v>Mondo Adventist Primary School (Keigol)</v>
      </c>
      <c r="B93" s="4283">
        <v>7</v>
      </c>
      <c r="C93" s="4284"/>
      <c r="D93" s="757">
        <v>7</v>
      </c>
      <c r="E93" s="4314"/>
      <c r="F93" s="4315"/>
      <c r="G93" s="4281">
        <v>7</v>
      </c>
      <c r="H93" s="4281"/>
      <c r="I93" s="4281"/>
      <c r="J93" s="4281"/>
      <c r="K93" s="4285">
        <v>7</v>
      </c>
      <c r="L93" s="4284"/>
      <c r="M93" s="4285"/>
      <c r="N93" s="4284"/>
      <c r="O93" s="4285">
        <v>7</v>
      </c>
      <c r="P93" s="4284"/>
      <c r="Q93" s="4286">
        <v>7</v>
      </c>
      <c r="R93" s="2193"/>
      <c r="T93" s="233">
        <v>3</v>
      </c>
      <c r="U93" s="1682"/>
    </row>
    <row r="94" spans="1:21" s="233" customFormat="1" ht="24">
      <c r="A94" s="4119" t="str">
        <f>'General TPUM'!B94</f>
        <v>Naha Adventist Primary School (Exts Mt Beata and N.Z.Camp)</v>
      </c>
      <c r="B94" s="4283">
        <v>3</v>
      </c>
      <c r="C94" s="4284"/>
      <c r="D94" s="757">
        <v>3</v>
      </c>
      <c r="E94" s="4314"/>
      <c r="F94" s="4315"/>
      <c r="G94" s="4281">
        <v>3</v>
      </c>
      <c r="H94" s="4281"/>
      <c r="I94" s="4281"/>
      <c r="J94" s="4281"/>
      <c r="K94" s="4285">
        <v>1</v>
      </c>
      <c r="L94" s="4284"/>
      <c r="M94" s="4285"/>
      <c r="N94" s="4284"/>
      <c r="O94" s="4285">
        <v>3</v>
      </c>
      <c r="P94" s="4284"/>
      <c r="Q94" s="4286">
        <v>3</v>
      </c>
      <c r="R94" s="2193"/>
      <c r="T94" s="233">
        <v>13</v>
      </c>
      <c r="U94" s="1682"/>
    </row>
    <row r="95" spans="1:21" s="233" customFormat="1" ht="15.75">
      <c r="A95" s="4119" t="str">
        <f>'General TPUM'!B95</f>
        <v>Nalei Adventist Primary School</v>
      </c>
      <c r="B95" s="4283">
        <v>13</v>
      </c>
      <c r="C95" s="4284"/>
      <c r="D95" s="757">
        <v>13</v>
      </c>
      <c r="E95" s="4314"/>
      <c r="F95" s="4315"/>
      <c r="G95" s="4281">
        <v>13</v>
      </c>
      <c r="H95" s="4281"/>
      <c r="I95" s="4281"/>
      <c r="J95" s="4281"/>
      <c r="K95" s="4285">
        <v>3</v>
      </c>
      <c r="L95" s="4284"/>
      <c r="M95" s="4285">
        <v>2</v>
      </c>
      <c r="N95" s="4284"/>
      <c r="O95" s="4285">
        <v>13</v>
      </c>
      <c r="P95" s="4284"/>
      <c r="Q95" s="4286">
        <v>13</v>
      </c>
      <c r="R95" s="2193"/>
      <c r="T95" s="233">
        <v>7</v>
      </c>
      <c r="U95" s="1682"/>
    </row>
    <row r="96" spans="1:21" s="233" customFormat="1" ht="24">
      <c r="A96" s="4324" t="str">
        <f>'General TPUM'!B96</f>
        <v>Namorako Adventist Primary School</v>
      </c>
      <c r="B96" s="4325">
        <v>7</v>
      </c>
      <c r="C96" s="4326"/>
      <c r="D96" s="2199">
        <v>7</v>
      </c>
      <c r="E96" s="4327"/>
      <c r="F96" s="4328"/>
      <c r="G96" s="4329">
        <v>7</v>
      </c>
      <c r="H96" s="4329"/>
      <c r="I96" s="4329"/>
      <c r="J96" s="4329"/>
      <c r="K96" s="4330">
        <v>4</v>
      </c>
      <c r="L96" s="4326"/>
      <c r="M96" s="4330"/>
      <c r="N96" s="4326"/>
      <c r="O96" s="4330">
        <v>7</v>
      </c>
      <c r="P96" s="4326"/>
      <c r="Q96" s="4331">
        <v>7</v>
      </c>
      <c r="R96" s="2610"/>
      <c r="T96" s="233">
        <v>4</v>
      </c>
      <c r="U96" s="1682"/>
    </row>
    <row r="97" spans="1:21" s="233" customFormat="1" ht="15.75">
      <c r="A97" s="4119" t="str">
        <f>'General TPUM'!B97</f>
        <v>Nela Adventist Primary School</v>
      </c>
      <c r="B97" s="4283">
        <v>4</v>
      </c>
      <c r="C97" s="4284"/>
      <c r="D97" s="757">
        <v>4</v>
      </c>
      <c r="E97" s="4314"/>
      <c r="F97" s="4315"/>
      <c r="G97" s="4281">
        <v>4</v>
      </c>
      <c r="H97" s="4281"/>
      <c r="I97" s="4281"/>
      <c r="J97" s="4281"/>
      <c r="K97" s="4285">
        <v>2</v>
      </c>
      <c r="L97" s="4284"/>
      <c r="M97" s="4285"/>
      <c r="N97" s="4284"/>
      <c r="O97" s="4285">
        <v>4</v>
      </c>
      <c r="P97" s="4284"/>
      <c r="Q97" s="4286">
        <v>4</v>
      </c>
      <c r="R97" s="2193"/>
      <c r="T97" s="233">
        <v>3</v>
      </c>
      <c r="U97" s="1682"/>
    </row>
    <row r="98" spans="1:21" s="233" customFormat="1" ht="24">
      <c r="A98" s="4324" t="str">
        <f>'General TPUM'!B98</f>
        <v>Ngonihau Adventist Community High School</v>
      </c>
      <c r="B98" s="4325">
        <v>6</v>
      </c>
      <c r="C98" s="4326">
        <v>8</v>
      </c>
      <c r="D98" s="2199">
        <v>14</v>
      </c>
      <c r="E98" s="4327"/>
      <c r="F98" s="4328"/>
      <c r="G98" s="4329">
        <v>6</v>
      </c>
      <c r="H98" s="4329"/>
      <c r="I98" s="4329">
        <v>8</v>
      </c>
      <c r="J98" s="4329"/>
      <c r="K98" s="4330">
        <v>1</v>
      </c>
      <c r="L98" s="4326"/>
      <c r="M98" s="4330"/>
      <c r="N98" s="4326"/>
      <c r="O98" s="4330">
        <v>6</v>
      </c>
      <c r="P98" s="4326">
        <v>8</v>
      </c>
      <c r="Q98" s="4331">
        <v>6</v>
      </c>
      <c r="R98" s="2610">
        <v>8</v>
      </c>
      <c r="T98" s="233">
        <v>6</v>
      </c>
      <c r="U98" s="1682">
        <v>8</v>
      </c>
    </row>
    <row r="99" spans="1:21" s="233" customFormat="1" ht="24">
      <c r="A99" s="4119" t="str">
        <f>'General TPUM'!B99</f>
        <v>Niuleni Adventist Primary School</v>
      </c>
      <c r="B99" s="4283">
        <v>5</v>
      </c>
      <c r="C99" s="4284"/>
      <c r="D99" s="2198">
        <v>5</v>
      </c>
      <c r="E99" s="4314"/>
      <c r="F99" s="4315"/>
      <c r="G99" s="3670">
        <v>5</v>
      </c>
      <c r="H99" s="3670"/>
      <c r="I99" s="3670"/>
      <c r="J99" s="3670"/>
      <c r="K99" s="4285">
        <v>2</v>
      </c>
      <c r="L99" s="4284"/>
      <c r="M99" s="4285"/>
      <c r="N99" s="4284"/>
      <c r="O99" s="4285">
        <v>5</v>
      </c>
      <c r="P99" s="4284"/>
      <c r="Q99" s="4286">
        <v>5</v>
      </c>
      <c r="R99" s="2193"/>
      <c r="T99" s="233">
        <v>5</v>
      </c>
      <c r="U99" s="1682"/>
    </row>
    <row r="100" spans="1:21" s="233" customFormat="1" ht="24">
      <c r="A100" s="4119" t="str">
        <f>'General TPUM'!B100</f>
        <v>Palm Drive Adventist Primary School</v>
      </c>
      <c r="B100" s="4283">
        <v>6</v>
      </c>
      <c r="C100" s="4284"/>
      <c r="D100" s="757">
        <v>6</v>
      </c>
      <c r="E100" s="4314"/>
      <c r="F100" s="4315"/>
      <c r="G100" s="4281">
        <v>6</v>
      </c>
      <c r="H100" s="4281"/>
      <c r="I100" s="4281"/>
      <c r="J100" s="4281"/>
      <c r="K100" s="4285">
        <v>4</v>
      </c>
      <c r="L100" s="4284"/>
      <c r="M100" s="4285">
        <v>2</v>
      </c>
      <c r="N100" s="4284"/>
      <c r="O100" s="4285">
        <v>6</v>
      </c>
      <c r="P100" s="4284"/>
      <c r="Q100" s="4286">
        <v>6</v>
      </c>
      <c r="R100" s="2193"/>
      <c r="T100" s="233">
        <v>6</v>
      </c>
      <c r="U100" s="1682"/>
    </row>
    <row r="101" spans="1:21" s="233" customFormat="1" ht="24">
      <c r="A101" s="4119" t="str">
        <f>'General TPUM'!B101</f>
        <v>Patuboliboli Adventist Primary School</v>
      </c>
      <c r="B101" s="4283">
        <v>7</v>
      </c>
      <c r="C101" s="4284"/>
      <c r="D101" s="757">
        <v>7</v>
      </c>
      <c r="E101" s="4314"/>
      <c r="F101" s="4315"/>
      <c r="G101" s="4281">
        <v>7</v>
      </c>
      <c r="H101" s="4281"/>
      <c r="I101" s="4281"/>
      <c r="J101" s="4281"/>
      <c r="K101" s="4285">
        <v>3</v>
      </c>
      <c r="L101" s="4284"/>
      <c r="M101" s="4285"/>
      <c r="N101" s="4284"/>
      <c r="O101" s="4285">
        <v>7</v>
      </c>
      <c r="P101" s="4284"/>
      <c r="Q101" s="4286">
        <v>7</v>
      </c>
      <c r="R101" s="2193"/>
      <c r="T101" s="233">
        <v>7</v>
      </c>
      <c r="U101" s="1682"/>
    </row>
    <row r="102" spans="1:21" s="233" customFormat="1" ht="24">
      <c r="A102" s="4119" t="str">
        <f>'General TPUM'!B102</f>
        <v>Patupaele Adventist Community High School</v>
      </c>
      <c r="B102" s="4283"/>
      <c r="C102" s="4284">
        <v>5</v>
      </c>
      <c r="D102" s="757">
        <v>5</v>
      </c>
      <c r="E102" s="4314"/>
      <c r="F102" s="4315"/>
      <c r="G102" s="4281"/>
      <c r="H102" s="4281"/>
      <c r="I102" s="4281">
        <v>5</v>
      </c>
      <c r="J102" s="4281"/>
      <c r="K102" s="4285"/>
      <c r="L102" s="4284">
        <v>2</v>
      </c>
      <c r="M102" s="4285"/>
      <c r="N102" s="4284">
        <v>1</v>
      </c>
      <c r="O102" s="4285"/>
      <c r="P102" s="4284">
        <v>5</v>
      </c>
      <c r="Q102" s="4286"/>
      <c r="R102" s="2193">
        <v>5</v>
      </c>
      <c r="U102" s="1682">
        <v>5</v>
      </c>
    </row>
    <row r="103" spans="1:21" s="233" customFormat="1" ht="24">
      <c r="A103" s="4119" t="str">
        <f>'General TPUM'!B103</f>
        <v>Peava Adventist Primary School</v>
      </c>
      <c r="B103" s="4283">
        <v>4</v>
      </c>
      <c r="C103" s="4284"/>
      <c r="D103" s="757">
        <v>4</v>
      </c>
      <c r="E103" s="4314"/>
      <c r="F103" s="4315"/>
      <c r="G103" s="4281">
        <v>4</v>
      </c>
      <c r="H103" s="4281"/>
      <c r="I103" s="4281"/>
      <c r="J103" s="4281"/>
      <c r="K103" s="4285">
        <v>2</v>
      </c>
      <c r="L103" s="4284"/>
      <c r="M103" s="4285"/>
      <c r="N103" s="4284"/>
      <c r="O103" s="4285">
        <v>4</v>
      </c>
      <c r="P103" s="4284"/>
      <c r="Q103" s="4286">
        <v>4</v>
      </c>
      <c r="R103" s="2193"/>
      <c r="T103" s="233">
        <v>4</v>
      </c>
      <c r="U103" s="1682"/>
    </row>
    <row r="104" spans="1:21" s="233" customFormat="1" ht="24">
      <c r="A104" s="4119" t="str">
        <f>'General TPUM'!B104</f>
        <v>Penjuku Adventist Primary School (Ext Sangeona)</v>
      </c>
      <c r="B104" s="4283">
        <v>6</v>
      </c>
      <c r="C104" s="4284"/>
      <c r="D104" s="757">
        <v>6</v>
      </c>
      <c r="E104" s="4314"/>
      <c r="F104" s="4315"/>
      <c r="G104" s="4281">
        <v>6</v>
      </c>
      <c r="H104" s="4281"/>
      <c r="I104" s="4281"/>
      <c r="J104" s="4281"/>
      <c r="K104" s="4285">
        <v>1</v>
      </c>
      <c r="L104" s="4284"/>
      <c r="M104" s="4285"/>
      <c r="N104" s="4284"/>
      <c r="O104" s="4285">
        <v>6</v>
      </c>
      <c r="P104" s="4284"/>
      <c r="Q104" s="4286">
        <v>6</v>
      </c>
      <c r="R104" s="2193"/>
      <c r="T104" s="233">
        <v>6</v>
      </c>
      <c r="U104" s="1682"/>
    </row>
    <row r="105" spans="1:21" s="233" customFormat="1" ht="24">
      <c r="A105" s="4119" t="str">
        <f>'General TPUM'!B105</f>
        <v>Posarae Adventist Primary School (Ext Purina)</v>
      </c>
      <c r="B105" s="4283">
        <v>5</v>
      </c>
      <c r="C105" s="4284"/>
      <c r="D105" s="757">
        <v>5</v>
      </c>
      <c r="E105" s="4314"/>
      <c r="F105" s="4315"/>
      <c r="G105" s="4281">
        <v>5</v>
      </c>
      <c r="H105" s="4281"/>
      <c r="I105" s="4281"/>
      <c r="J105" s="4281"/>
      <c r="K105" s="4285">
        <v>3</v>
      </c>
      <c r="L105" s="4284"/>
      <c r="M105" s="4285"/>
      <c r="N105" s="4284"/>
      <c r="O105" s="4285">
        <v>5</v>
      </c>
      <c r="P105" s="4284"/>
      <c r="Q105" s="4286">
        <v>5</v>
      </c>
      <c r="R105" s="2193"/>
      <c r="T105" s="233">
        <v>5</v>
      </c>
      <c r="U105" s="1682"/>
    </row>
    <row r="106" spans="1:21" s="233" customFormat="1" ht="24">
      <c r="A106" s="4119" t="str">
        <f>'General TPUM'!B106</f>
        <v>Puzivai Adventist Community High School (Ext Gorabara)</v>
      </c>
      <c r="B106" s="4283">
        <v>6</v>
      </c>
      <c r="C106" s="4284">
        <v>11</v>
      </c>
      <c r="D106" s="757">
        <v>17</v>
      </c>
      <c r="E106" s="4314"/>
      <c r="F106" s="4315"/>
      <c r="G106" s="4281">
        <v>6</v>
      </c>
      <c r="H106" s="4281"/>
      <c r="I106" s="4281">
        <v>11</v>
      </c>
      <c r="J106" s="4281"/>
      <c r="K106" s="4285">
        <v>3</v>
      </c>
      <c r="L106" s="4284">
        <v>1</v>
      </c>
      <c r="M106" s="4285"/>
      <c r="N106" s="4284"/>
      <c r="O106" s="4285">
        <v>6</v>
      </c>
      <c r="P106" s="4284">
        <v>11</v>
      </c>
      <c r="Q106" s="4286">
        <v>6</v>
      </c>
      <c r="R106" s="2193">
        <v>11</v>
      </c>
      <c r="T106" s="233">
        <v>6</v>
      </c>
      <c r="U106" s="1682">
        <v>11</v>
      </c>
    </row>
    <row r="107" spans="1:21" s="233" customFormat="1" ht="24">
      <c r="A107" s="4119" t="str">
        <f>'General TPUM'!B107</f>
        <v>Ramata Adventist Primary School</v>
      </c>
      <c r="B107" s="4283">
        <v>5</v>
      </c>
      <c r="C107" s="4284"/>
      <c r="D107" s="757">
        <v>5</v>
      </c>
      <c r="E107" s="4314"/>
      <c r="F107" s="4315"/>
      <c r="G107" s="4281">
        <v>5</v>
      </c>
      <c r="H107" s="4281"/>
      <c r="I107" s="4281"/>
      <c r="J107" s="4281"/>
      <c r="K107" s="4285">
        <v>3</v>
      </c>
      <c r="L107" s="4284"/>
      <c r="M107" s="4285"/>
      <c r="N107" s="4284"/>
      <c r="O107" s="4285">
        <v>5</v>
      </c>
      <c r="P107" s="4284"/>
      <c r="Q107" s="4286">
        <v>5</v>
      </c>
      <c r="R107" s="2193"/>
      <c r="T107" s="233">
        <v>5</v>
      </c>
      <c r="U107" s="1682"/>
    </row>
    <row r="108" spans="1:21" s="233" customFormat="1" ht="24">
      <c r="A108" s="4119" t="str">
        <f>'General TPUM'!B108</f>
        <v>Rate Adventist Community High School</v>
      </c>
      <c r="B108" s="4283">
        <v>8</v>
      </c>
      <c r="C108" s="4284">
        <v>5</v>
      </c>
      <c r="D108" s="757">
        <v>13</v>
      </c>
      <c r="E108" s="4314"/>
      <c r="F108" s="4315"/>
      <c r="G108" s="4281">
        <v>8</v>
      </c>
      <c r="H108" s="4281"/>
      <c r="I108" s="4281">
        <v>5</v>
      </c>
      <c r="J108" s="4281"/>
      <c r="K108" s="4285">
        <v>4</v>
      </c>
      <c r="L108" s="4284">
        <v>1</v>
      </c>
      <c r="M108" s="4285"/>
      <c r="N108" s="4284"/>
      <c r="O108" s="4285">
        <v>8</v>
      </c>
      <c r="P108" s="4284">
        <v>5</v>
      </c>
      <c r="Q108" s="4286">
        <v>8</v>
      </c>
      <c r="R108" s="2193">
        <v>5</v>
      </c>
      <c r="T108" s="233">
        <v>8</v>
      </c>
      <c r="U108" s="1682">
        <v>5</v>
      </c>
    </row>
    <row r="109" spans="1:21" s="233" customFormat="1" ht="24">
      <c r="A109" s="4119" t="str">
        <f>'General TPUM'!B109</f>
        <v>Rummo Adventist Community High School (Ext Battle Creek)</v>
      </c>
      <c r="B109" s="4283">
        <v>9</v>
      </c>
      <c r="C109" s="4284">
        <v>5</v>
      </c>
      <c r="D109" s="757">
        <v>14</v>
      </c>
      <c r="E109" s="4314"/>
      <c r="F109" s="4315"/>
      <c r="G109" s="4281">
        <v>9</v>
      </c>
      <c r="H109" s="4281"/>
      <c r="I109" s="4281">
        <v>5</v>
      </c>
      <c r="J109" s="4281"/>
      <c r="K109" s="4285">
        <v>4</v>
      </c>
      <c r="L109" s="4284"/>
      <c r="M109" s="4285"/>
      <c r="N109" s="4284"/>
      <c r="O109" s="4285">
        <v>9</v>
      </c>
      <c r="P109" s="4284">
        <v>5</v>
      </c>
      <c r="Q109" s="4286">
        <v>9</v>
      </c>
      <c r="R109" s="2193">
        <v>5</v>
      </c>
      <c r="T109" s="233">
        <v>9</v>
      </c>
      <c r="U109" s="1682">
        <v>5</v>
      </c>
    </row>
    <row r="110" spans="1:21" s="233" customFormat="1" ht="24">
      <c r="A110" s="4119" t="str">
        <f>'General TPUM'!B110</f>
        <v>Ruruvai Adventist Primary School  (Ext  Ghoghobe)</v>
      </c>
      <c r="B110" s="4283">
        <v>5</v>
      </c>
      <c r="C110" s="4284"/>
      <c r="D110" s="757">
        <v>5</v>
      </c>
      <c r="E110" s="4314"/>
      <c r="F110" s="4315"/>
      <c r="G110" s="4281">
        <v>5</v>
      </c>
      <c r="H110" s="4281"/>
      <c r="I110" s="4281"/>
      <c r="J110" s="4281"/>
      <c r="K110" s="4285">
        <v>3</v>
      </c>
      <c r="L110" s="4284"/>
      <c r="M110" s="4285"/>
      <c r="N110" s="4284"/>
      <c r="O110" s="4285">
        <v>5</v>
      </c>
      <c r="P110" s="4284"/>
      <c r="Q110" s="4286">
        <v>5</v>
      </c>
      <c r="R110" s="2193"/>
      <c r="T110" s="233">
        <v>5</v>
      </c>
      <c r="U110" s="1682"/>
    </row>
    <row r="111" spans="1:21" s="233" customFormat="1" ht="24">
      <c r="A111" s="4119" t="str">
        <f>'General TPUM'!B111</f>
        <v>Salamarao Adventist Primary School</v>
      </c>
      <c r="B111" s="4283">
        <v>5</v>
      </c>
      <c r="C111" s="4284"/>
      <c r="D111" s="757">
        <v>5</v>
      </c>
      <c r="E111" s="4314"/>
      <c r="F111" s="4315"/>
      <c r="G111" s="4281">
        <v>5</v>
      </c>
      <c r="H111" s="4281"/>
      <c r="I111" s="4281"/>
      <c r="J111" s="4281"/>
      <c r="K111" s="4285">
        <v>1</v>
      </c>
      <c r="L111" s="4284"/>
      <c r="M111" s="4285"/>
      <c r="N111" s="4284"/>
      <c r="O111" s="4285">
        <v>5</v>
      </c>
      <c r="P111" s="4284"/>
      <c r="Q111" s="4286">
        <v>5</v>
      </c>
      <c r="R111" s="2193"/>
      <c r="T111" s="233">
        <v>5</v>
      </c>
      <c r="U111" s="1682"/>
    </row>
    <row r="112" spans="1:21" s="233" customFormat="1" ht="24">
      <c r="A112" s="4119" t="str">
        <f>'General TPUM'!B112</f>
        <v>Solosaia Adventist Primary School</v>
      </c>
      <c r="B112" s="4283">
        <v>5</v>
      </c>
      <c r="C112" s="4284"/>
      <c r="D112" s="757">
        <v>5</v>
      </c>
      <c r="E112" s="4314"/>
      <c r="F112" s="4315"/>
      <c r="G112" s="4281">
        <v>5</v>
      </c>
      <c r="H112" s="4281"/>
      <c r="I112" s="4281"/>
      <c r="J112" s="4281"/>
      <c r="K112" s="4285">
        <v>2</v>
      </c>
      <c r="L112" s="4284"/>
      <c r="M112" s="4285"/>
      <c r="N112" s="4284"/>
      <c r="O112" s="4285">
        <v>5</v>
      </c>
      <c r="P112" s="4284"/>
      <c r="Q112" s="4286">
        <v>5</v>
      </c>
      <c r="R112" s="2193"/>
      <c r="T112" s="233">
        <v>5</v>
      </c>
      <c r="U112" s="1682"/>
    </row>
    <row r="113" spans="1:21" s="233" customFormat="1" ht="24">
      <c r="A113" s="4119" t="str">
        <f>'General TPUM'!B113</f>
        <v>Sombiro Adventist Primary School</v>
      </c>
      <c r="B113" s="4283">
        <v>5</v>
      </c>
      <c r="C113" s="4284"/>
      <c r="D113" s="757">
        <v>5</v>
      </c>
      <c r="E113" s="4314"/>
      <c r="F113" s="4315"/>
      <c r="G113" s="4281">
        <v>5</v>
      </c>
      <c r="H113" s="4281"/>
      <c r="I113" s="4281"/>
      <c r="J113" s="4281"/>
      <c r="K113" s="4285">
        <v>2</v>
      </c>
      <c r="L113" s="4284"/>
      <c r="M113" s="4285"/>
      <c r="N113" s="4284"/>
      <c r="O113" s="4285">
        <v>5</v>
      </c>
      <c r="P113" s="4284"/>
      <c r="Q113" s="4286">
        <v>5</v>
      </c>
      <c r="R113" s="2193"/>
      <c r="T113" s="233">
        <v>5</v>
      </c>
      <c r="U113" s="1682"/>
    </row>
    <row r="114" spans="1:21" s="233" customFormat="1" ht="24">
      <c r="A114" s="4119" t="str">
        <f>'General TPUM'!B114</f>
        <v>Sukiki Adventist Primary School (Ext Oreta)</v>
      </c>
      <c r="B114" s="4283">
        <v>6</v>
      </c>
      <c r="C114" s="4284"/>
      <c r="D114" s="757">
        <v>6</v>
      </c>
      <c r="E114" s="4314"/>
      <c r="F114" s="4315"/>
      <c r="G114" s="4281">
        <v>6</v>
      </c>
      <c r="H114" s="4281"/>
      <c r="I114" s="4281"/>
      <c r="J114" s="4281"/>
      <c r="K114" s="4285">
        <v>1</v>
      </c>
      <c r="L114" s="4284"/>
      <c r="M114" s="4285"/>
      <c r="N114" s="4284"/>
      <c r="O114" s="4285">
        <v>6</v>
      </c>
      <c r="P114" s="4284"/>
      <c r="Q114" s="4286">
        <v>6</v>
      </c>
      <c r="R114" s="2193"/>
      <c r="T114" s="233">
        <v>6</v>
      </c>
      <c r="U114" s="1682"/>
    </row>
    <row r="115" spans="1:21" s="233" customFormat="1" ht="24">
      <c r="A115" s="4119" t="str">
        <f>'General TPUM'!B115</f>
        <v>Tagibangara Adventist Primary School (Ext Kukele)</v>
      </c>
      <c r="B115" s="4283">
        <v>8</v>
      </c>
      <c r="C115" s="4284"/>
      <c r="D115" s="757">
        <v>8</v>
      </c>
      <c r="E115" s="4314"/>
      <c r="F115" s="4315"/>
      <c r="G115" s="4281">
        <v>8</v>
      </c>
      <c r="H115" s="4281"/>
      <c r="I115" s="4281"/>
      <c r="J115" s="4281"/>
      <c r="K115" s="4285">
        <v>4</v>
      </c>
      <c r="L115" s="4284"/>
      <c r="M115" s="4285"/>
      <c r="N115" s="4284"/>
      <c r="O115" s="4285">
        <v>8</v>
      </c>
      <c r="P115" s="4284"/>
      <c r="Q115" s="4286">
        <v>8</v>
      </c>
      <c r="R115" s="2193"/>
      <c r="T115" s="233">
        <v>8</v>
      </c>
      <c r="U115" s="1682"/>
    </row>
    <row r="116" spans="1:21" s="233" customFormat="1" ht="24">
      <c r="A116" s="4119" t="str">
        <f>'General TPUM'!B116</f>
        <v>Taifala Adventist Primary School</v>
      </c>
      <c r="B116" s="4283">
        <v>7</v>
      </c>
      <c r="C116" s="4284"/>
      <c r="D116" s="757">
        <v>7</v>
      </c>
      <c r="E116" s="4314"/>
      <c r="F116" s="4315"/>
      <c r="G116" s="4281">
        <v>7</v>
      </c>
      <c r="H116" s="4281"/>
      <c r="I116" s="4281"/>
      <c r="J116" s="4281"/>
      <c r="K116" s="4285">
        <v>3</v>
      </c>
      <c r="L116" s="4284"/>
      <c r="M116" s="4285"/>
      <c r="N116" s="4284"/>
      <c r="O116" s="4285">
        <v>7</v>
      </c>
      <c r="P116" s="4284"/>
      <c r="Q116" s="4286">
        <v>7</v>
      </c>
      <c r="R116" s="2193"/>
      <c r="T116" s="233">
        <v>7</v>
      </c>
      <c r="U116" s="1682"/>
    </row>
    <row r="117" spans="1:21" s="233" customFormat="1" ht="24">
      <c r="A117" s="4119" t="str">
        <f>'General TPUM'!B117</f>
        <v>Talakali Adventist Community High School</v>
      </c>
      <c r="B117" s="4283">
        <v>8</v>
      </c>
      <c r="C117" s="4284">
        <v>9</v>
      </c>
      <c r="D117" s="757">
        <v>17</v>
      </c>
      <c r="E117" s="4314"/>
      <c r="F117" s="4315"/>
      <c r="G117" s="4281">
        <v>8</v>
      </c>
      <c r="H117" s="4281"/>
      <c r="I117" s="4281">
        <v>9</v>
      </c>
      <c r="J117" s="4281"/>
      <c r="K117" s="4285">
        <v>4</v>
      </c>
      <c r="L117" s="4284">
        <v>1</v>
      </c>
      <c r="M117" s="4285"/>
      <c r="N117" s="4284"/>
      <c r="O117" s="4285">
        <v>8</v>
      </c>
      <c r="P117" s="4284">
        <v>9</v>
      </c>
      <c r="Q117" s="4286">
        <v>8</v>
      </c>
      <c r="R117" s="2193">
        <v>9</v>
      </c>
      <c r="T117" s="233">
        <v>8</v>
      </c>
      <c r="U117" s="1682">
        <v>9</v>
      </c>
    </row>
    <row r="118" spans="1:21" s="233" customFormat="1" ht="24">
      <c r="A118" s="4119" t="str">
        <f>'General TPUM'!B118</f>
        <v>Taora Adventist Primary School</v>
      </c>
      <c r="B118" s="4283">
        <v>2</v>
      </c>
      <c r="C118" s="4284"/>
      <c r="D118" s="757">
        <v>2</v>
      </c>
      <c r="E118" s="4314"/>
      <c r="F118" s="4315"/>
      <c r="G118" s="4281">
        <v>2</v>
      </c>
      <c r="H118" s="4281"/>
      <c r="I118" s="4281"/>
      <c r="J118" s="4281"/>
      <c r="K118" s="4285">
        <v>1</v>
      </c>
      <c r="L118" s="4284"/>
      <c r="M118" s="4285"/>
      <c r="N118" s="4284"/>
      <c r="O118" s="4285">
        <v>2</v>
      </c>
      <c r="P118" s="4284"/>
      <c r="Q118" s="4286">
        <v>2</v>
      </c>
      <c r="R118" s="2193"/>
      <c r="T118" s="233">
        <v>2</v>
      </c>
      <c r="U118" s="1682"/>
    </row>
    <row r="119" spans="1:21" s="233" customFormat="1" ht="24">
      <c r="A119" s="4119" t="str">
        <f>'General TPUM'!B119</f>
        <v>Tarama Adventist Primary School</v>
      </c>
      <c r="B119" s="4283">
        <v>5</v>
      </c>
      <c r="C119" s="4284"/>
      <c r="D119" s="757">
        <v>5</v>
      </c>
      <c r="E119" s="4314"/>
      <c r="F119" s="4315"/>
      <c r="G119" s="4281">
        <v>5</v>
      </c>
      <c r="H119" s="4281"/>
      <c r="I119" s="4281"/>
      <c r="J119" s="4281"/>
      <c r="K119" s="4285">
        <v>3</v>
      </c>
      <c r="L119" s="4284"/>
      <c r="M119" s="4285"/>
      <c r="N119" s="4284"/>
      <c r="O119" s="4285">
        <v>5</v>
      </c>
      <c r="P119" s="4284"/>
      <c r="Q119" s="4286">
        <v>5</v>
      </c>
      <c r="R119" s="2193"/>
      <c r="T119" s="233">
        <v>5</v>
      </c>
      <c r="U119" s="1682"/>
    </row>
    <row r="120" spans="1:21" s="233" customFormat="1" ht="24">
      <c r="A120" s="4119" t="str">
        <f>'General TPUM'!B120</f>
        <v>Tau Adventist Community High School</v>
      </c>
      <c r="B120" s="4283">
        <v>8</v>
      </c>
      <c r="C120" s="4284">
        <v>5</v>
      </c>
      <c r="D120" s="757">
        <v>13</v>
      </c>
      <c r="E120" s="4314"/>
      <c r="F120" s="4315"/>
      <c r="G120" s="4281">
        <v>8</v>
      </c>
      <c r="H120" s="4281"/>
      <c r="I120" s="4281">
        <v>5</v>
      </c>
      <c r="J120" s="4281"/>
      <c r="K120" s="4285">
        <v>2</v>
      </c>
      <c r="L120" s="4284"/>
      <c r="M120" s="4285"/>
      <c r="N120" s="4284"/>
      <c r="O120" s="4285">
        <v>8</v>
      </c>
      <c r="P120" s="4284">
        <v>5</v>
      </c>
      <c r="Q120" s="4286">
        <v>8</v>
      </c>
      <c r="R120" s="2193">
        <v>5</v>
      </c>
      <c r="T120" s="233">
        <v>8</v>
      </c>
      <c r="U120" s="1682">
        <v>5</v>
      </c>
    </row>
    <row r="121" spans="1:21" s="233" customFormat="1" ht="24">
      <c r="A121" s="4119" t="s">
        <v>677</v>
      </c>
      <c r="B121" s="4283">
        <v>6</v>
      </c>
      <c r="C121" s="4284"/>
      <c r="D121" s="757">
        <v>6</v>
      </c>
      <c r="E121" s="4314"/>
      <c r="F121" s="4315"/>
      <c r="G121" s="4281">
        <v>6</v>
      </c>
      <c r="H121" s="4281"/>
      <c r="I121" s="4281"/>
      <c r="J121" s="4281"/>
      <c r="K121" s="4285">
        <v>4</v>
      </c>
      <c r="L121" s="4284"/>
      <c r="M121" s="4285"/>
      <c r="N121" s="4284"/>
      <c r="O121" s="4285">
        <v>6</v>
      </c>
      <c r="P121" s="4284"/>
      <c r="Q121" s="4286">
        <v>6</v>
      </c>
      <c r="R121" s="2193"/>
      <c r="U121" s="1682"/>
    </row>
    <row r="122" spans="1:21" s="233" customFormat="1" ht="24">
      <c r="A122" s="4119" t="str">
        <f>'General TPUM'!B122</f>
        <v>Telina Adventist Primary School</v>
      </c>
      <c r="B122" s="4283">
        <v>5</v>
      </c>
      <c r="C122" s="4284"/>
      <c r="D122" s="757">
        <v>5</v>
      </c>
      <c r="E122" s="4314"/>
      <c r="F122" s="4315"/>
      <c r="G122" s="4281">
        <v>5</v>
      </c>
      <c r="H122" s="4281"/>
      <c r="I122" s="4281"/>
      <c r="J122" s="4281"/>
      <c r="K122" s="4285">
        <v>3</v>
      </c>
      <c r="L122" s="4284"/>
      <c r="M122" s="4285"/>
      <c r="N122" s="4284"/>
      <c r="O122" s="4285">
        <v>5</v>
      </c>
      <c r="P122" s="4284"/>
      <c r="Q122" s="4286">
        <v>5</v>
      </c>
      <c r="R122" s="2193"/>
      <c r="T122" s="233">
        <v>6</v>
      </c>
      <c r="U122" s="1682"/>
    </row>
    <row r="123" spans="1:21" s="233" customFormat="1" ht="24">
      <c r="A123" s="4119" t="str">
        <f>'General TPUM'!B123</f>
        <v>Tenakoga Adventist Community High School</v>
      </c>
      <c r="B123" s="4283">
        <v>9</v>
      </c>
      <c r="C123" s="4284">
        <v>11</v>
      </c>
      <c r="D123" s="757">
        <v>20</v>
      </c>
      <c r="E123" s="4314"/>
      <c r="F123" s="4315"/>
      <c r="G123" s="4281">
        <v>9</v>
      </c>
      <c r="H123" s="4281"/>
      <c r="I123" s="4281">
        <v>11</v>
      </c>
      <c r="J123" s="4281"/>
      <c r="K123" s="4285">
        <v>4</v>
      </c>
      <c r="L123" s="4284">
        <v>4</v>
      </c>
      <c r="M123" s="4285"/>
      <c r="N123" s="4284">
        <v>9</v>
      </c>
      <c r="O123" s="4285">
        <v>9</v>
      </c>
      <c r="P123" s="4284">
        <v>11</v>
      </c>
      <c r="Q123" s="4286">
        <v>9</v>
      </c>
      <c r="R123" s="2193">
        <v>11</v>
      </c>
      <c r="T123" s="233">
        <v>5</v>
      </c>
      <c r="U123" s="1682"/>
    </row>
    <row r="124" spans="1:21" s="233" customFormat="1" ht="24">
      <c r="A124" s="4119" t="str">
        <f>'General TPUM'!B124</f>
        <v>Tetemara Adventist Primary School</v>
      </c>
      <c r="B124" s="4283">
        <v>7</v>
      </c>
      <c r="C124" s="4284"/>
      <c r="D124" s="757">
        <v>7</v>
      </c>
      <c r="E124" s="4314"/>
      <c r="F124" s="4315"/>
      <c r="G124" s="4281">
        <v>7</v>
      </c>
      <c r="H124" s="4281"/>
      <c r="I124" s="4281"/>
      <c r="J124" s="4281"/>
      <c r="K124" s="4285">
        <v>5</v>
      </c>
      <c r="L124" s="4284"/>
      <c r="M124" s="4285"/>
      <c r="N124" s="4284"/>
      <c r="O124" s="4285">
        <v>7</v>
      </c>
      <c r="P124" s="4284"/>
      <c r="Q124" s="4286">
        <v>7</v>
      </c>
      <c r="R124" s="2193"/>
      <c r="T124" s="233">
        <v>9</v>
      </c>
      <c r="U124" s="1682">
        <v>11</v>
      </c>
    </row>
    <row r="125" spans="1:21" s="233" customFormat="1" ht="24">
      <c r="A125" s="4119" t="str">
        <f>'General TPUM'!B126</f>
        <v>Tombe Adventist Primary School</v>
      </c>
      <c r="B125" s="4283">
        <v>6</v>
      </c>
      <c r="C125" s="4284"/>
      <c r="D125" s="757">
        <v>6</v>
      </c>
      <c r="E125" s="4314"/>
      <c r="F125" s="4315"/>
      <c r="G125" s="4281">
        <v>6</v>
      </c>
      <c r="H125" s="4281"/>
      <c r="I125" s="4281"/>
      <c r="J125" s="4281"/>
      <c r="K125" s="4285">
        <v>2</v>
      </c>
      <c r="L125" s="4284"/>
      <c r="M125" s="4285"/>
      <c r="N125" s="4284"/>
      <c r="O125" s="4285">
        <v>6</v>
      </c>
      <c r="P125" s="4284"/>
      <c r="Q125" s="4286">
        <v>6</v>
      </c>
      <c r="R125" s="2193"/>
      <c r="T125" s="233">
        <v>7</v>
      </c>
      <c r="U125" s="1682"/>
    </row>
    <row r="126" spans="1:21" s="233" customFormat="1" ht="24">
      <c r="A126" s="4119" t="str">
        <f>'General TPUM'!B127</f>
        <v>Townend Adventist Primary School (Ext Tekoa)</v>
      </c>
      <c r="B126" s="4283">
        <v>8</v>
      </c>
      <c r="C126" s="4284">
        <v>5</v>
      </c>
      <c r="D126" s="757">
        <v>13</v>
      </c>
      <c r="E126" s="4314"/>
      <c r="F126" s="4315"/>
      <c r="G126" s="4281">
        <v>8</v>
      </c>
      <c r="H126" s="4281"/>
      <c r="I126" s="4281">
        <v>5</v>
      </c>
      <c r="J126" s="4281"/>
      <c r="K126" s="4285">
        <v>3</v>
      </c>
      <c r="L126" s="4284"/>
      <c r="M126" s="4285"/>
      <c r="N126" s="4284"/>
      <c r="O126" s="4285">
        <v>8</v>
      </c>
      <c r="P126" s="4284">
        <v>5</v>
      </c>
      <c r="Q126" s="4286">
        <v>8</v>
      </c>
      <c r="R126" s="2193">
        <v>5</v>
      </c>
      <c r="U126" s="1682"/>
    </row>
    <row r="127" spans="1:21" s="233" customFormat="1" ht="15.75">
      <c r="A127" s="4119" t="str">
        <f>'General TPUM'!B128</f>
        <v>Tuki Adventist Primary School</v>
      </c>
      <c r="B127" s="4283">
        <v>4</v>
      </c>
      <c r="C127" s="4284"/>
      <c r="D127" s="757">
        <v>4</v>
      </c>
      <c r="E127" s="4314"/>
      <c r="F127" s="4315"/>
      <c r="G127" s="4281">
        <v>4</v>
      </c>
      <c r="H127" s="4281"/>
      <c r="I127" s="4281"/>
      <c r="J127" s="4281"/>
      <c r="K127" s="4285">
        <v>4</v>
      </c>
      <c r="L127" s="4284"/>
      <c r="M127" s="4285"/>
      <c r="N127" s="4284"/>
      <c r="O127" s="4285">
        <v>4</v>
      </c>
      <c r="P127" s="4284"/>
      <c r="Q127" s="4286">
        <v>4</v>
      </c>
      <c r="R127" s="2193"/>
      <c r="T127" s="233">
        <v>6</v>
      </c>
      <c r="U127" s="1682"/>
    </row>
    <row r="128" spans="1:21" s="233" customFormat="1" ht="24">
      <c r="A128" s="4119" t="str">
        <f>'General TPUM'!B129</f>
        <v>Ulona Adventist Primary School</v>
      </c>
      <c r="B128" s="4283">
        <v>7</v>
      </c>
      <c r="C128" s="4284"/>
      <c r="D128" s="757">
        <v>7</v>
      </c>
      <c r="E128" s="4314"/>
      <c r="F128" s="4315"/>
      <c r="G128" s="4281">
        <v>7</v>
      </c>
      <c r="H128" s="4281"/>
      <c r="I128" s="4281"/>
      <c r="J128" s="4281"/>
      <c r="K128" s="4285">
        <v>3</v>
      </c>
      <c r="L128" s="4284"/>
      <c r="M128" s="4285"/>
      <c r="N128" s="4284"/>
      <c r="O128" s="4285">
        <v>7</v>
      </c>
      <c r="P128" s="4284"/>
      <c r="Q128" s="4286">
        <v>7</v>
      </c>
      <c r="R128" s="2193"/>
      <c r="T128" s="233">
        <v>8</v>
      </c>
      <c r="U128" s="1682">
        <v>5</v>
      </c>
    </row>
    <row r="129" spans="1:16384" s="233" customFormat="1" ht="24">
      <c r="A129" s="4119" t="str">
        <f>'General TPUM'!B130</f>
        <v>Uluga Adventist Primary Schools</v>
      </c>
      <c r="B129" s="4283">
        <v>8</v>
      </c>
      <c r="C129" s="4284"/>
      <c r="D129" s="757">
        <v>8</v>
      </c>
      <c r="E129" s="4314"/>
      <c r="F129" s="4315"/>
      <c r="G129" s="4281">
        <v>8</v>
      </c>
      <c r="H129" s="4281"/>
      <c r="I129" s="4281"/>
      <c r="J129" s="4281"/>
      <c r="K129" s="4285">
        <v>5</v>
      </c>
      <c r="L129" s="4284"/>
      <c r="M129" s="4285"/>
      <c r="N129" s="4284"/>
      <c r="O129" s="4285">
        <v>8</v>
      </c>
      <c r="P129" s="4284"/>
      <c r="Q129" s="4286">
        <v>8</v>
      </c>
      <c r="R129" s="2193"/>
      <c r="T129" s="233">
        <v>4</v>
      </c>
      <c r="U129" s="1682"/>
    </row>
    <row r="130" spans="1:16384" s="233" customFormat="1" ht="24">
      <c r="A130" s="4119" t="str">
        <f>'General TPUM'!B131</f>
        <v>Umaki Adventist Primary School (Ext Lobo)</v>
      </c>
      <c r="B130" s="4283">
        <v>5</v>
      </c>
      <c r="C130" s="4284"/>
      <c r="D130" s="757">
        <v>5</v>
      </c>
      <c r="E130" s="4314"/>
      <c r="F130" s="4315"/>
      <c r="G130" s="4281">
        <v>5</v>
      </c>
      <c r="H130" s="4281"/>
      <c r="I130" s="4281"/>
      <c r="J130" s="4281"/>
      <c r="K130" s="4285">
        <v>3</v>
      </c>
      <c r="L130" s="4284"/>
      <c r="M130" s="4285"/>
      <c r="N130" s="4284"/>
      <c r="O130" s="4285">
        <v>5</v>
      </c>
      <c r="P130" s="4284"/>
      <c r="Q130" s="4286">
        <v>5</v>
      </c>
      <c r="R130" s="2193"/>
      <c r="T130" s="233">
        <v>7</v>
      </c>
      <c r="U130" s="1682"/>
    </row>
    <row r="131" spans="1:16384" s="233" customFormat="1" ht="24">
      <c r="A131" s="4119" t="str">
        <f>'General TPUM'!B132</f>
        <v>Vare Tutty Adventist Primary School</v>
      </c>
      <c r="B131" s="4283">
        <v>4</v>
      </c>
      <c r="C131" s="4284"/>
      <c r="D131" s="757">
        <v>4</v>
      </c>
      <c r="E131" s="4314"/>
      <c r="F131" s="4315"/>
      <c r="G131" s="4281">
        <v>4</v>
      </c>
      <c r="H131" s="4281"/>
      <c r="I131" s="4281"/>
      <c r="J131" s="4281"/>
      <c r="K131" s="4285">
        <v>4</v>
      </c>
      <c r="L131" s="4284"/>
      <c r="M131" s="4285"/>
      <c r="N131" s="4284"/>
      <c r="O131" s="4285">
        <v>4</v>
      </c>
      <c r="P131" s="4284"/>
      <c r="Q131" s="4286">
        <v>4</v>
      </c>
      <c r="R131" s="2193"/>
      <c r="T131" s="233">
        <v>8</v>
      </c>
      <c r="U131" s="1682"/>
    </row>
    <row r="132" spans="1:16384" s="233" customFormat="1" ht="15.75">
      <c r="A132" s="4119" t="str">
        <f>'General TPUM'!B133</f>
        <v>Varu Adventist Primary School</v>
      </c>
      <c r="B132" s="4283">
        <v>5</v>
      </c>
      <c r="C132" s="4284"/>
      <c r="D132" s="757">
        <v>5</v>
      </c>
      <c r="E132" s="4314"/>
      <c r="F132" s="4315"/>
      <c r="G132" s="4281">
        <v>5</v>
      </c>
      <c r="H132" s="4281"/>
      <c r="I132" s="4281"/>
      <c r="J132" s="4281"/>
      <c r="K132" s="4285">
        <v>1</v>
      </c>
      <c r="L132" s="4284"/>
      <c r="M132" s="4285"/>
      <c r="N132" s="4284"/>
      <c r="O132" s="4285">
        <v>5</v>
      </c>
      <c r="P132" s="4284"/>
      <c r="Q132" s="4286">
        <v>5</v>
      </c>
      <c r="R132" s="2193"/>
      <c r="T132" s="233">
        <v>5</v>
      </c>
      <c r="U132" s="1682"/>
    </row>
    <row r="133" spans="1:16384" s="233" customFormat="1" ht="24">
      <c r="A133" s="4119" t="str">
        <f>'General TPUM'!B134</f>
        <v>Varuga Adventist Primary School (Ext Name?)</v>
      </c>
      <c r="B133" s="4283">
        <v>6</v>
      </c>
      <c r="C133" s="4284"/>
      <c r="D133" s="757">
        <v>6</v>
      </c>
      <c r="E133" s="4314"/>
      <c r="F133" s="4315"/>
      <c r="G133" s="4281">
        <v>6</v>
      </c>
      <c r="H133" s="4281"/>
      <c r="I133" s="4281"/>
      <c r="J133" s="4281"/>
      <c r="K133" s="4285">
        <v>2</v>
      </c>
      <c r="L133" s="4284"/>
      <c r="M133" s="4285"/>
      <c r="N133" s="4284"/>
      <c r="O133" s="4285">
        <v>6</v>
      </c>
      <c r="P133" s="4284"/>
      <c r="Q133" s="4286">
        <v>6</v>
      </c>
      <c r="R133" s="2193"/>
      <c r="T133" s="233">
        <v>4</v>
      </c>
      <c r="U133" s="1682"/>
    </row>
    <row r="134" spans="1:16384" s="233" customFormat="1" ht="24">
      <c r="A134" s="4119" t="str">
        <f>'General TPUM'!B135</f>
        <v>Vavanga Adventist Primary School</v>
      </c>
      <c r="B134" s="4283">
        <v>4</v>
      </c>
      <c r="C134" s="4284"/>
      <c r="D134" s="757">
        <v>4</v>
      </c>
      <c r="E134" s="4314"/>
      <c r="F134" s="4315"/>
      <c r="G134" s="4281">
        <v>4</v>
      </c>
      <c r="H134" s="4281"/>
      <c r="I134" s="4281"/>
      <c r="J134" s="4281"/>
      <c r="K134" s="4285">
        <v>2</v>
      </c>
      <c r="L134" s="4284"/>
      <c r="M134" s="4285"/>
      <c r="N134" s="4284"/>
      <c r="O134" s="4285">
        <v>4</v>
      </c>
      <c r="P134" s="4284"/>
      <c r="Q134" s="4286">
        <v>4</v>
      </c>
      <c r="R134" s="2193"/>
      <c r="T134" s="233">
        <v>5</v>
      </c>
      <c r="U134" s="1682"/>
    </row>
    <row r="135" spans="1:16384" s="233" customFormat="1" ht="24">
      <c r="A135" s="4119" t="str">
        <f>'General TPUM'!B136</f>
        <v>Veraligi Adventist Primary School (Ext Falasi)</v>
      </c>
      <c r="B135" s="4283">
        <v>5</v>
      </c>
      <c r="C135" s="4284"/>
      <c r="D135" s="757">
        <v>5</v>
      </c>
      <c r="E135" s="4314"/>
      <c r="F135" s="4315"/>
      <c r="G135" s="4281">
        <v>5</v>
      </c>
      <c r="H135" s="4281"/>
      <c r="I135" s="4281"/>
      <c r="J135" s="4281"/>
      <c r="K135" s="4285">
        <v>4</v>
      </c>
      <c r="L135" s="4284"/>
      <c r="M135" s="4285"/>
      <c r="N135" s="4284"/>
      <c r="O135" s="4285">
        <v>5</v>
      </c>
      <c r="P135" s="4284"/>
      <c r="Q135" s="4286">
        <v>5</v>
      </c>
      <c r="R135" s="2193"/>
      <c r="T135" s="233">
        <v>6</v>
      </c>
      <c r="U135" s="1682"/>
    </row>
    <row r="136" spans="1:16384" s="233" customFormat="1" ht="24">
      <c r="A136" s="4119" t="str">
        <f>'General TPUM'!B137</f>
        <v>Veramogho Adventist Primary School</v>
      </c>
      <c r="B136" s="4283">
        <v>6</v>
      </c>
      <c r="C136" s="4284"/>
      <c r="D136" s="757">
        <v>6</v>
      </c>
      <c r="E136" s="4314"/>
      <c r="F136" s="4315"/>
      <c r="G136" s="4281">
        <v>6</v>
      </c>
      <c r="H136" s="4281"/>
      <c r="I136" s="4281"/>
      <c r="J136" s="4281"/>
      <c r="K136" s="4285">
        <v>3</v>
      </c>
      <c r="L136" s="4284"/>
      <c r="M136" s="4285"/>
      <c r="N136" s="4284"/>
      <c r="O136" s="4285">
        <v>6</v>
      </c>
      <c r="P136" s="4284"/>
      <c r="Q136" s="4286">
        <v>6</v>
      </c>
      <c r="R136" s="2193"/>
      <c r="T136" s="233">
        <v>4</v>
      </c>
      <c r="U136" s="1682"/>
    </row>
    <row r="137" spans="1:16384" s="453" customFormat="1" ht="15" customHeight="1" thickBot="1">
      <c r="A137" s="3984" t="str">
        <f>'General TPUM'!B138</f>
        <v>TOTALS</v>
      </c>
      <c r="B137" s="3985">
        <f t="shared" ref="B137:R137" si="12">SUM(B42:B136)</f>
        <v>542</v>
      </c>
      <c r="C137" s="3996">
        <f t="shared" si="12"/>
        <v>252</v>
      </c>
      <c r="D137" s="4309">
        <f t="shared" si="12"/>
        <v>794</v>
      </c>
      <c r="E137" s="3454">
        <f t="shared" si="12"/>
        <v>0</v>
      </c>
      <c r="F137" s="3996">
        <f t="shared" si="12"/>
        <v>37</v>
      </c>
      <c r="G137" s="3623">
        <f t="shared" si="12"/>
        <v>542</v>
      </c>
      <c r="H137" s="3635">
        <f t="shared" si="12"/>
        <v>0</v>
      </c>
      <c r="I137" s="3985">
        <f t="shared" si="12"/>
        <v>252</v>
      </c>
      <c r="J137" s="3635">
        <f t="shared" si="12"/>
        <v>0</v>
      </c>
      <c r="K137" s="3454">
        <f t="shared" si="12"/>
        <v>264</v>
      </c>
      <c r="L137" s="3996">
        <f t="shared" si="12"/>
        <v>62</v>
      </c>
      <c r="M137" s="3454">
        <f t="shared" si="12"/>
        <v>17</v>
      </c>
      <c r="N137" s="3996">
        <f t="shared" si="12"/>
        <v>84</v>
      </c>
      <c r="O137" s="3454">
        <f t="shared" si="12"/>
        <v>537</v>
      </c>
      <c r="P137" s="3996">
        <f t="shared" si="12"/>
        <v>252</v>
      </c>
      <c r="Q137" s="3985">
        <f t="shared" si="12"/>
        <v>537</v>
      </c>
      <c r="R137" s="3987">
        <f t="shared" si="12"/>
        <v>252</v>
      </c>
      <c r="S137" s="669"/>
      <c r="T137" s="233">
        <v>5</v>
      </c>
      <c r="U137" s="1682"/>
    </row>
    <row r="138" spans="1:16384" s="675" customFormat="1" ht="14.25" thickTop="1" thickBot="1">
      <c r="A138" s="2605">
        <f>'General TPUM'!B8</f>
        <v>0</v>
      </c>
      <c r="B138" s="759"/>
      <c r="C138" s="759"/>
      <c r="D138" s="759">
        <f>B137+C137</f>
        <v>794</v>
      </c>
      <c r="E138" s="759"/>
      <c r="F138" s="759"/>
      <c r="G138" s="759">
        <f>E137+G137+H137</f>
        <v>542</v>
      </c>
      <c r="H138" s="759">
        <f>G137+H137+I137+J137</f>
        <v>794</v>
      </c>
      <c r="I138" s="759">
        <f>E137+F137+G137+H137+I137+J137</f>
        <v>831</v>
      </c>
      <c r="J138" s="759">
        <f>H137+J137+F137</f>
        <v>37</v>
      </c>
      <c r="K138" s="759"/>
      <c r="L138" s="759"/>
      <c r="M138" s="759"/>
      <c r="N138" s="759"/>
      <c r="O138" s="759"/>
      <c r="P138" s="759"/>
      <c r="Q138" s="759">
        <f>Q137-O137</f>
        <v>0</v>
      </c>
      <c r="R138" s="2606"/>
      <c r="S138" s="675" t="s">
        <v>823</v>
      </c>
      <c r="T138" s="233">
        <v>6</v>
      </c>
      <c r="U138" s="1682"/>
    </row>
    <row r="139" spans="1:16384" s="45" customFormat="1" ht="13.5" thickBot="1">
      <c r="A139" s="1356" t="str">
        <f>'General TPUM'!B140</f>
        <v>Tonga Mission</v>
      </c>
      <c r="B139" s="2607"/>
      <c r="C139" s="2607"/>
      <c r="D139" s="2607"/>
      <c r="E139" s="2607"/>
      <c r="F139" s="2607"/>
      <c r="G139" s="2607"/>
      <c r="H139" s="2607"/>
      <c r="I139" s="2607"/>
      <c r="J139" s="2607"/>
      <c r="K139" s="2608"/>
      <c r="L139" s="2608"/>
      <c r="M139" s="2608"/>
      <c r="N139" s="2608"/>
      <c r="O139" s="2608"/>
      <c r="P139" s="2608"/>
      <c r="Q139" s="2608"/>
      <c r="R139" s="1445"/>
      <c r="T139" s="453"/>
      <c r="U139" s="1682">
        <f t="shared" ref="U139:U142" si="13">D137-SUM(G137:J137)</f>
        <v>0</v>
      </c>
    </row>
    <row r="140" spans="1:16384" s="1682" customFormat="1" ht="15.75">
      <c r="A140" s="4287" t="str">
        <f>'General TPUM'!B141</f>
        <v>Beulah College</v>
      </c>
      <c r="B140" s="4288"/>
      <c r="C140" s="4293">
        <v>21</v>
      </c>
      <c r="D140" s="1684">
        <f>SUM(B140:C140)</f>
        <v>21</v>
      </c>
      <c r="E140" s="4290"/>
      <c r="F140" s="4291">
        <v>5</v>
      </c>
      <c r="G140" s="4281"/>
      <c r="H140" s="4281"/>
      <c r="I140" s="4281">
        <v>20</v>
      </c>
      <c r="J140" s="4281">
        <v>1</v>
      </c>
      <c r="K140" s="4292"/>
      <c r="L140" s="4293">
        <v>6</v>
      </c>
      <c r="M140" s="4292"/>
      <c r="N140" s="4293">
        <v>21</v>
      </c>
      <c r="O140" s="4292"/>
      <c r="P140" s="4293">
        <v>21</v>
      </c>
      <c r="Q140" s="4294"/>
      <c r="R140" s="2600">
        <v>14</v>
      </c>
      <c r="S140" s="1690"/>
      <c r="T140" s="675"/>
      <c r="V140" s="1687"/>
      <c r="AA140" s="1687"/>
      <c r="AB140" s="1687"/>
      <c r="AD140" s="1687"/>
      <c r="AE140" s="1687"/>
      <c r="AF140" s="1687"/>
      <c r="AG140" s="1687"/>
      <c r="AH140" s="1687"/>
      <c r="AI140" s="1687"/>
      <c r="AJ140" s="1687"/>
      <c r="AK140" s="1690"/>
      <c r="AL140" s="1686"/>
      <c r="AM140" s="1687"/>
      <c r="AN140" s="1687"/>
      <c r="AS140" s="1687"/>
      <c r="AT140" s="1687"/>
      <c r="AV140" s="1687"/>
      <c r="AW140" s="1687"/>
      <c r="AX140" s="1687"/>
      <c r="AY140" s="1687"/>
      <c r="AZ140" s="1687"/>
      <c r="BA140" s="1687"/>
      <c r="BB140" s="1687"/>
      <c r="BC140" s="1690"/>
      <c r="BD140" s="1686"/>
      <c r="BE140" s="1687"/>
      <c r="BF140" s="1687"/>
      <c r="BK140" s="1687"/>
      <c r="BL140" s="1687"/>
      <c r="BN140" s="1687"/>
      <c r="BO140" s="1687"/>
      <c r="BP140" s="1687"/>
      <c r="BQ140" s="1687"/>
      <c r="BR140" s="1687"/>
      <c r="BS140" s="1687"/>
      <c r="BT140" s="1687"/>
      <c r="BU140" s="1690"/>
      <c r="BV140" s="1686"/>
      <c r="BW140" s="1687"/>
      <c r="BX140" s="1687"/>
      <c r="CC140" s="1687"/>
      <c r="CD140" s="1687"/>
      <c r="CF140" s="1687"/>
      <c r="CG140" s="1687"/>
      <c r="CH140" s="1687"/>
      <c r="CI140" s="1687"/>
      <c r="CJ140" s="1687"/>
      <c r="CK140" s="1687"/>
      <c r="CL140" s="1687"/>
      <c r="CM140" s="1690"/>
      <c r="CN140" s="1686"/>
      <c r="CO140" s="1687"/>
      <c r="CP140" s="1687"/>
      <c r="CU140" s="1687"/>
      <c r="CV140" s="1687"/>
      <c r="CX140" s="1687"/>
      <c r="CY140" s="1687"/>
      <c r="CZ140" s="1687"/>
      <c r="DA140" s="1687"/>
      <c r="DB140" s="1687"/>
      <c r="DC140" s="1687"/>
      <c r="DD140" s="1687"/>
      <c r="DE140" s="1690"/>
      <c r="DF140" s="1686"/>
      <c r="DG140" s="1687"/>
      <c r="DH140" s="1687"/>
      <c r="DM140" s="1687"/>
      <c r="DN140" s="1687"/>
      <c r="DP140" s="1687"/>
      <c r="DQ140" s="1687"/>
      <c r="DR140" s="1687"/>
      <c r="DS140" s="1687"/>
      <c r="DT140" s="1687"/>
      <c r="DU140" s="1687"/>
      <c r="DV140" s="1687"/>
      <c r="DW140" s="1690"/>
      <c r="DX140" s="1686"/>
      <c r="DY140" s="1687"/>
      <c r="DZ140" s="1687"/>
      <c r="EE140" s="1687"/>
      <c r="EF140" s="1687"/>
      <c r="EH140" s="1687"/>
      <c r="EI140" s="1687"/>
      <c r="EJ140" s="1687"/>
      <c r="EK140" s="1687"/>
      <c r="EL140" s="1687"/>
      <c r="EM140" s="1687"/>
      <c r="EN140" s="1687"/>
      <c r="EO140" s="1690"/>
      <c r="EP140" s="1686"/>
      <c r="EQ140" s="1687"/>
      <c r="ER140" s="1687"/>
      <c r="EW140" s="1687"/>
      <c r="EX140" s="1687"/>
      <c r="EZ140" s="1687"/>
      <c r="FA140" s="1687"/>
      <c r="FB140" s="1687"/>
      <c r="FC140" s="1687"/>
      <c r="FD140" s="1687"/>
      <c r="FE140" s="1687"/>
      <c r="FF140" s="1687"/>
      <c r="FG140" s="1690"/>
      <c r="FH140" s="1686"/>
      <c r="FI140" s="1687"/>
      <c r="FJ140" s="1687"/>
      <c r="FO140" s="1687"/>
      <c r="FP140" s="1687"/>
      <c r="FR140" s="1687"/>
      <c r="FS140" s="1687"/>
      <c r="FT140" s="1687"/>
      <c r="FU140" s="1687"/>
      <c r="FV140" s="1687"/>
      <c r="FW140" s="1687"/>
      <c r="FX140" s="1687"/>
      <c r="FY140" s="1690"/>
      <c r="FZ140" s="1686"/>
      <c r="GA140" s="1687"/>
      <c r="GB140" s="1687"/>
      <c r="GG140" s="1687"/>
      <c r="GH140" s="1687"/>
      <c r="GJ140" s="4299"/>
      <c r="GK140" s="4299"/>
      <c r="GL140" s="4300"/>
      <c r="GM140" s="4301"/>
      <c r="GN140" s="4302"/>
      <c r="GO140" s="4299"/>
      <c r="GP140" s="2602"/>
      <c r="GQ140" s="4287"/>
      <c r="GR140" s="4303"/>
      <c r="GS140" s="4304"/>
      <c r="GT140" s="2603"/>
      <c r="GU140" s="4305"/>
      <c r="GV140" s="4306"/>
      <c r="GW140" s="4305"/>
      <c r="GX140" s="4306"/>
      <c r="GY140" s="4299"/>
      <c r="GZ140" s="4300"/>
      <c r="HA140" s="4305"/>
      <c r="HB140" s="4304"/>
      <c r="HC140" s="4299"/>
      <c r="HD140" s="4300"/>
      <c r="HE140" s="4301"/>
      <c r="HF140" s="4302"/>
      <c r="HG140" s="4299"/>
      <c r="HH140" s="2602"/>
      <c r="HI140" s="4287"/>
      <c r="HJ140" s="4303"/>
      <c r="HK140" s="4304"/>
      <c r="HL140" s="2603"/>
      <c r="HM140" s="4305"/>
      <c r="HN140" s="4306"/>
      <c r="HO140" s="4305"/>
      <c r="HP140" s="4306"/>
      <c r="HQ140" s="4299"/>
      <c r="HR140" s="4300"/>
      <c r="HS140" s="4305"/>
      <c r="HT140" s="4304"/>
      <c r="HU140" s="4299"/>
      <c r="HV140" s="4300"/>
      <c r="HW140" s="4301"/>
      <c r="HX140" s="4302"/>
      <c r="HY140" s="4299"/>
      <c r="HZ140" s="2602"/>
      <c r="IA140" s="4287"/>
      <c r="IB140" s="4303"/>
      <c r="IC140" s="4304"/>
      <c r="ID140" s="2603"/>
      <c r="IE140" s="4305"/>
      <c r="IF140" s="4306"/>
      <c r="IG140" s="4305"/>
      <c r="IH140" s="4306"/>
      <c r="II140" s="4299"/>
      <c r="IJ140" s="4300"/>
      <c r="IK140" s="4305"/>
      <c r="IL140" s="4304"/>
      <c r="IM140" s="4299"/>
      <c r="IN140" s="4300"/>
      <c r="IO140" s="4301"/>
      <c r="IP140" s="4302"/>
      <c r="IQ140" s="4299"/>
      <c r="IR140" s="2602"/>
      <c r="IS140" s="4287"/>
      <c r="IT140" s="4303"/>
      <c r="IU140" s="4304"/>
      <c r="IV140" s="2603"/>
      <c r="IW140" s="4305"/>
      <c r="IX140" s="4306"/>
      <c r="IY140" s="4305"/>
      <c r="IZ140" s="4306"/>
      <c r="JA140" s="4299"/>
      <c r="JB140" s="4300"/>
      <c r="JC140" s="4305"/>
      <c r="JD140" s="4304"/>
      <c r="JE140" s="4299"/>
      <c r="JF140" s="4300"/>
      <c r="JG140" s="4301"/>
      <c r="JH140" s="4302"/>
      <c r="JI140" s="4299"/>
      <c r="JJ140" s="2602"/>
      <c r="JK140" s="4287"/>
      <c r="JL140" s="4303"/>
      <c r="JM140" s="4304"/>
      <c r="JN140" s="2603"/>
      <c r="JO140" s="4305"/>
      <c r="JP140" s="4306"/>
      <c r="JQ140" s="4305"/>
      <c r="JR140" s="4306"/>
      <c r="JS140" s="4299"/>
      <c r="JT140" s="4300"/>
      <c r="JU140" s="4305"/>
      <c r="JV140" s="4304"/>
      <c r="JW140" s="4299"/>
      <c r="JX140" s="4300"/>
      <c r="JY140" s="4301"/>
      <c r="JZ140" s="4302"/>
      <c r="KA140" s="4299"/>
      <c r="KB140" s="2602"/>
      <c r="KC140" s="4287"/>
      <c r="KD140" s="4303"/>
      <c r="KE140" s="4304"/>
      <c r="KF140" s="2603"/>
      <c r="KG140" s="4305"/>
      <c r="KH140" s="4306"/>
      <c r="KI140" s="4305"/>
      <c r="KJ140" s="4306"/>
      <c r="KK140" s="4299"/>
      <c r="KL140" s="4300"/>
      <c r="KM140" s="4305"/>
      <c r="KN140" s="4304"/>
      <c r="KO140" s="4299"/>
      <c r="KP140" s="4300"/>
      <c r="KQ140" s="4301"/>
      <c r="KR140" s="4302"/>
      <c r="KS140" s="4299"/>
      <c r="KT140" s="2602"/>
      <c r="KU140" s="4287"/>
      <c r="KV140" s="4303"/>
      <c r="KW140" s="4304"/>
      <c r="KX140" s="2603"/>
      <c r="KY140" s="4305"/>
      <c r="KZ140" s="4306"/>
      <c r="LA140" s="4305"/>
      <c r="LB140" s="4306"/>
      <c r="LC140" s="4299"/>
      <c r="LD140" s="4300"/>
      <c r="LE140" s="4305"/>
      <c r="LF140" s="4304"/>
      <c r="LG140" s="4299"/>
      <c r="LH140" s="4300"/>
      <c r="LI140" s="4301"/>
      <c r="LJ140" s="4302"/>
      <c r="LK140" s="4299"/>
      <c r="LL140" s="2602"/>
      <c r="LM140" s="4287"/>
      <c r="LN140" s="4303"/>
      <c r="LO140" s="4304"/>
      <c r="LP140" s="2603"/>
      <c r="LQ140" s="4305"/>
      <c r="LR140" s="4306"/>
      <c r="LS140" s="4305"/>
      <c r="LT140" s="4306"/>
      <c r="LU140" s="4299"/>
      <c r="LV140" s="4300"/>
      <c r="LW140" s="4305"/>
      <c r="LX140" s="4304"/>
      <c r="LY140" s="4299"/>
      <c r="LZ140" s="4300"/>
      <c r="MA140" s="4301"/>
      <c r="MB140" s="4302"/>
      <c r="MC140" s="4299"/>
      <c r="MD140" s="2602"/>
      <c r="ME140" s="4287"/>
      <c r="MF140" s="4303"/>
      <c r="MG140" s="4304"/>
      <c r="MH140" s="2603"/>
      <c r="MI140" s="4305"/>
      <c r="MJ140" s="4306"/>
      <c r="MK140" s="4305"/>
      <c r="ML140" s="4306"/>
      <c r="MM140" s="4299"/>
      <c r="MN140" s="4300"/>
      <c r="MO140" s="4305"/>
      <c r="MP140" s="4304"/>
      <c r="MQ140" s="4299"/>
      <c r="MR140" s="4300"/>
      <c r="MS140" s="4301"/>
      <c r="MT140" s="4302"/>
      <c r="MU140" s="4299"/>
      <c r="MV140" s="2602"/>
      <c r="MW140" s="4287"/>
      <c r="MX140" s="4303"/>
      <c r="MY140" s="4304"/>
      <c r="MZ140" s="2603"/>
      <c r="NA140" s="4305"/>
      <c r="NB140" s="4306"/>
      <c r="NC140" s="4305"/>
      <c r="ND140" s="4306"/>
      <c r="NE140" s="4299"/>
      <c r="NF140" s="4300"/>
      <c r="NG140" s="4305"/>
      <c r="NH140" s="4304"/>
      <c r="NI140" s="4299"/>
      <c r="NJ140" s="4300"/>
      <c r="NK140" s="4301"/>
      <c r="NL140" s="4302"/>
      <c r="NM140" s="4299"/>
      <c r="NN140" s="2602"/>
      <c r="NO140" s="4287"/>
      <c r="NP140" s="4303"/>
      <c r="NQ140" s="4304"/>
      <c r="NR140" s="2603"/>
      <c r="NS140" s="4305"/>
      <c r="NT140" s="4306"/>
      <c r="NU140" s="4305"/>
      <c r="NV140" s="4306"/>
      <c r="NW140" s="4299"/>
      <c r="NX140" s="4300"/>
      <c r="NY140" s="4305"/>
      <c r="NZ140" s="4304"/>
      <c r="OA140" s="4299"/>
      <c r="OB140" s="4300"/>
      <c r="OC140" s="4301"/>
      <c r="OD140" s="4302"/>
      <c r="OE140" s="4299"/>
      <c r="OF140" s="2602"/>
      <c r="OG140" s="4287"/>
      <c r="OH140" s="4303"/>
      <c r="OI140" s="4304"/>
      <c r="OJ140" s="2603"/>
      <c r="OK140" s="4305"/>
      <c r="OL140" s="4306"/>
      <c r="OM140" s="4305"/>
      <c r="ON140" s="4306"/>
      <c r="OO140" s="4299"/>
      <c r="OP140" s="4300"/>
      <c r="OQ140" s="4305"/>
      <c r="OR140" s="4304"/>
      <c r="OS140" s="4299"/>
      <c r="OT140" s="4300"/>
      <c r="OU140" s="4301"/>
      <c r="OV140" s="4302"/>
      <c r="OW140" s="4299"/>
      <c r="OX140" s="2602"/>
      <c r="OY140" s="4287"/>
      <c r="OZ140" s="4303"/>
      <c r="PA140" s="4304"/>
      <c r="PB140" s="2603"/>
      <c r="PC140" s="4305"/>
      <c r="PD140" s="4306"/>
      <c r="PE140" s="4305"/>
      <c r="PF140" s="4306"/>
      <c r="PG140" s="4299"/>
      <c r="PH140" s="4300"/>
      <c r="PI140" s="4305"/>
      <c r="PJ140" s="4304"/>
      <c r="PK140" s="4299"/>
      <c r="PL140" s="4300"/>
      <c r="PM140" s="4301"/>
      <c r="PN140" s="4302"/>
      <c r="PO140" s="4299"/>
      <c r="PP140" s="2602"/>
      <c r="PQ140" s="4287"/>
      <c r="PR140" s="4303"/>
      <c r="PS140" s="4304"/>
      <c r="PT140" s="2603"/>
      <c r="PU140" s="4305"/>
      <c r="PV140" s="4306"/>
      <c r="PW140" s="4305"/>
      <c r="PX140" s="4306"/>
      <c r="PY140" s="4299"/>
      <c r="PZ140" s="4300"/>
      <c r="QA140" s="4305"/>
      <c r="QB140" s="4304"/>
      <c r="QC140" s="4299"/>
      <c r="QD140" s="4300"/>
      <c r="QE140" s="4301"/>
      <c r="QF140" s="4302"/>
      <c r="QG140" s="4299"/>
      <c r="QH140" s="2602"/>
      <c r="QI140" s="4287"/>
      <c r="QJ140" s="4303"/>
      <c r="QK140" s="4304"/>
      <c r="QL140" s="2603"/>
      <c r="QM140" s="4305"/>
      <c r="QN140" s="4306"/>
      <c r="QO140" s="4305"/>
      <c r="QP140" s="4306"/>
      <c r="QQ140" s="4299"/>
      <c r="QR140" s="4300"/>
      <c r="QS140" s="4305"/>
      <c r="QT140" s="4304"/>
      <c r="QU140" s="4299"/>
      <c r="QV140" s="4300"/>
      <c r="QW140" s="4301"/>
      <c r="QX140" s="4302"/>
      <c r="QY140" s="4299"/>
      <c r="QZ140" s="2602"/>
      <c r="RA140" s="4287"/>
      <c r="RB140" s="4303"/>
      <c r="RC140" s="4304"/>
      <c r="RD140" s="2603"/>
      <c r="RE140" s="4305"/>
      <c r="RF140" s="4306"/>
      <c r="RG140" s="4305"/>
      <c r="RH140" s="4306"/>
      <c r="RI140" s="4299"/>
      <c r="RJ140" s="4300"/>
      <c r="RK140" s="4305"/>
      <c r="RL140" s="4304"/>
      <c r="RM140" s="4299"/>
      <c r="RN140" s="4300"/>
      <c r="RO140" s="4301"/>
      <c r="RP140" s="4302"/>
      <c r="RQ140" s="4299"/>
      <c r="RR140" s="2602"/>
      <c r="RS140" s="4287"/>
      <c r="RT140" s="4303"/>
      <c r="RU140" s="4304"/>
      <c r="RV140" s="2603"/>
      <c r="RW140" s="4305"/>
      <c r="RX140" s="4306"/>
      <c r="RY140" s="4305"/>
      <c r="RZ140" s="4306"/>
      <c r="SA140" s="4299"/>
      <c r="SB140" s="4300"/>
      <c r="SC140" s="4305"/>
      <c r="SD140" s="4304"/>
      <c r="SE140" s="4299"/>
      <c r="SF140" s="4300"/>
      <c r="SG140" s="4301"/>
      <c r="SH140" s="4302"/>
      <c r="SI140" s="4299"/>
      <c r="SJ140" s="2602"/>
      <c r="SK140" s="4287"/>
      <c r="SL140" s="4303"/>
      <c r="SM140" s="4304"/>
      <c r="SN140" s="2603"/>
      <c r="SO140" s="4305"/>
      <c r="SP140" s="4306"/>
      <c r="SQ140" s="4305"/>
      <c r="SR140" s="4306"/>
      <c r="SS140" s="4299"/>
      <c r="ST140" s="4300"/>
      <c r="SU140" s="4305"/>
      <c r="SV140" s="4304"/>
      <c r="SW140" s="4299"/>
      <c r="SX140" s="4300"/>
      <c r="SY140" s="4301"/>
      <c r="SZ140" s="4302"/>
      <c r="TA140" s="4299"/>
      <c r="TB140" s="2602"/>
      <c r="TC140" s="4287"/>
      <c r="TD140" s="4303"/>
      <c r="TE140" s="4304"/>
      <c r="TF140" s="2603"/>
      <c r="TG140" s="4305"/>
      <c r="TH140" s="4306"/>
      <c r="TI140" s="4305"/>
      <c r="TJ140" s="4306"/>
      <c r="TK140" s="4299"/>
      <c r="TL140" s="4300"/>
      <c r="TM140" s="4305"/>
      <c r="TN140" s="4304"/>
      <c r="TO140" s="4299"/>
      <c r="TP140" s="4300"/>
      <c r="TQ140" s="4301"/>
      <c r="TR140" s="4302"/>
      <c r="TS140" s="4299"/>
      <c r="TT140" s="2602"/>
      <c r="TU140" s="4287"/>
      <c r="TV140" s="4303"/>
      <c r="TW140" s="4304"/>
      <c r="TX140" s="2603"/>
      <c r="TY140" s="4305"/>
      <c r="TZ140" s="4306"/>
      <c r="UA140" s="4305"/>
      <c r="UB140" s="4306"/>
      <c r="UC140" s="4299"/>
      <c r="UD140" s="4300"/>
      <c r="UE140" s="4305"/>
      <c r="UF140" s="4304"/>
      <c r="UG140" s="4299"/>
      <c r="UH140" s="4300"/>
      <c r="UI140" s="4301"/>
      <c r="UJ140" s="4302"/>
      <c r="UK140" s="4299"/>
      <c r="UL140" s="2602"/>
      <c r="UM140" s="4287"/>
      <c r="UN140" s="4303"/>
      <c r="UO140" s="4304"/>
      <c r="UP140" s="2603"/>
      <c r="UQ140" s="4305"/>
      <c r="UR140" s="4306"/>
      <c r="US140" s="4305"/>
      <c r="UT140" s="4306"/>
      <c r="UU140" s="4299"/>
      <c r="UV140" s="4300"/>
      <c r="UW140" s="4305"/>
      <c r="UX140" s="4304"/>
      <c r="UY140" s="4299"/>
      <c r="UZ140" s="4300"/>
      <c r="VA140" s="4301"/>
      <c r="VB140" s="4302"/>
      <c r="VC140" s="4299"/>
      <c r="VD140" s="2602"/>
      <c r="VE140" s="4287"/>
      <c r="VF140" s="4303"/>
      <c r="VG140" s="4304"/>
      <c r="VH140" s="2603"/>
      <c r="VI140" s="4305"/>
      <c r="VJ140" s="4306"/>
      <c r="VK140" s="4305"/>
      <c r="VL140" s="4306"/>
      <c r="VM140" s="4299"/>
      <c r="VN140" s="4300"/>
      <c r="VO140" s="4305"/>
      <c r="VP140" s="4304"/>
      <c r="VQ140" s="4299"/>
      <c r="VR140" s="4300"/>
      <c r="VS140" s="4301"/>
      <c r="VT140" s="4302"/>
      <c r="VU140" s="4299"/>
      <c r="VV140" s="2602"/>
      <c r="VW140" s="4287"/>
      <c r="VX140" s="4303"/>
      <c r="VY140" s="4304"/>
      <c r="VZ140" s="2603"/>
      <c r="WA140" s="4305"/>
      <c r="WB140" s="4306"/>
      <c r="WC140" s="4305"/>
      <c r="WD140" s="4306"/>
      <c r="WE140" s="4299"/>
      <c r="WF140" s="4300"/>
      <c r="WG140" s="4305"/>
      <c r="WH140" s="4304"/>
      <c r="WI140" s="4299"/>
      <c r="WJ140" s="4300"/>
      <c r="WK140" s="4301"/>
      <c r="WL140" s="4302"/>
      <c r="WM140" s="4299"/>
      <c r="WN140" s="2602"/>
      <c r="WO140" s="4287"/>
      <c r="WP140" s="4303"/>
      <c r="WQ140" s="4304"/>
      <c r="WR140" s="2603"/>
      <c r="WS140" s="4305"/>
      <c r="WT140" s="4306"/>
      <c r="WU140" s="4305"/>
      <c r="WV140" s="4306"/>
      <c r="WW140" s="4299"/>
      <c r="WX140" s="4300"/>
      <c r="WY140" s="4305"/>
      <c r="WZ140" s="4304"/>
      <c r="XA140" s="4299"/>
      <c r="XB140" s="4300"/>
      <c r="XC140" s="4301"/>
      <c r="XD140" s="4302"/>
      <c r="XE140" s="4299"/>
      <c r="XF140" s="2602"/>
      <c r="XG140" s="4287"/>
      <c r="XH140" s="4303"/>
      <c r="XI140" s="4304"/>
      <c r="XJ140" s="2603"/>
      <c r="XK140" s="4305"/>
      <c r="XL140" s="4306"/>
      <c r="XM140" s="4305"/>
      <c r="XN140" s="4306"/>
      <c r="XO140" s="4299"/>
      <c r="XP140" s="4300"/>
      <c r="XQ140" s="4305"/>
      <c r="XR140" s="4304"/>
      <c r="XS140" s="4299"/>
      <c r="XT140" s="4300"/>
      <c r="XU140" s="4301"/>
      <c r="XV140" s="4302"/>
      <c r="XW140" s="4299"/>
      <c r="XX140" s="2602"/>
      <c r="XY140" s="4287"/>
      <c r="XZ140" s="4303"/>
      <c r="YA140" s="4304"/>
      <c r="YB140" s="2603"/>
      <c r="YC140" s="4305"/>
      <c r="YD140" s="4306"/>
      <c r="YE140" s="4305"/>
      <c r="YF140" s="4306"/>
      <c r="YG140" s="4299"/>
      <c r="YH140" s="4300"/>
      <c r="YI140" s="4305"/>
      <c r="YJ140" s="4304"/>
      <c r="YK140" s="4299"/>
      <c r="YL140" s="4300"/>
      <c r="YM140" s="4301"/>
      <c r="YN140" s="4302"/>
      <c r="YO140" s="4299"/>
      <c r="YP140" s="2602"/>
      <c r="YQ140" s="4287"/>
      <c r="YR140" s="4303"/>
      <c r="YS140" s="4304"/>
      <c r="YT140" s="2603"/>
      <c r="YU140" s="4305"/>
      <c r="YV140" s="4306"/>
      <c r="YW140" s="4305"/>
      <c r="YX140" s="4306"/>
      <c r="YY140" s="4299"/>
      <c r="YZ140" s="4300"/>
      <c r="ZA140" s="4305"/>
      <c r="ZB140" s="4304"/>
      <c r="ZC140" s="4299"/>
      <c r="ZD140" s="4300"/>
      <c r="ZE140" s="4301"/>
      <c r="ZF140" s="4302"/>
      <c r="ZG140" s="4299"/>
      <c r="ZH140" s="2602"/>
      <c r="ZI140" s="4287"/>
      <c r="ZJ140" s="4303"/>
      <c r="ZK140" s="4304"/>
      <c r="ZL140" s="2603"/>
      <c r="ZM140" s="4305"/>
      <c r="ZN140" s="4306"/>
      <c r="ZO140" s="4305"/>
      <c r="ZP140" s="4306"/>
      <c r="ZQ140" s="4299"/>
      <c r="ZR140" s="4300"/>
      <c r="ZS140" s="4305"/>
      <c r="ZT140" s="4304"/>
      <c r="ZU140" s="4299"/>
      <c r="ZV140" s="4300"/>
      <c r="ZW140" s="4301"/>
      <c r="ZX140" s="4302"/>
      <c r="ZY140" s="4299"/>
      <c r="ZZ140" s="2602"/>
      <c r="AAA140" s="4287"/>
      <c r="AAB140" s="4303"/>
      <c r="AAC140" s="4304"/>
      <c r="AAD140" s="2603"/>
      <c r="AAE140" s="4305"/>
      <c r="AAF140" s="4306"/>
      <c r="AAG140" s="4305"/>
      <c r="AAH140" s="4306"/>
      <c r="AAI140" s="4299"/>
      <c r="AAJ140" s="4300"/>
      <c r="AAK140" s="4305"/>
      <c r="AAL140" s="4304"/>
      <c r="AAM140" s="4299"/>
      <c r="AAN140" s="4300"/>
      <c r="AAO140" s="4301"/>
      <c r="AAP140" s="4302"/>
      <c r="AAQ140" s="4299"/>
      <c r="AAR140" s="2602"/>
      <c r="AAS140" s="4287"/>
      <c r="AAT140" s="4303"/>
      <c r="AAU140" s="4304"/>
      <c r="AAV140" s="2603"/>
      <c r="AAW140" s="4305"/>
      <c r="AAX140" s="4306"/>
      <c r="AAY140" s="4305"/>
      <c r="AAZ140" s="4306"/>
      <c r="ABA140" s="4299"/>
      <c r="ABB140" s="4300"/>
      <c r="ABC140" s="4305"/>
      <c r="ABD140" s="4304"/>
      <c r="ABE140" s="4299"/>
      <c r="ABF140" s="4300"/>
      <c r="ABG140" s="4301"/>
      <c r="ABH140" s="4302"/>
      <c r="ABI140" s="4299"/>
      <c r="ABJ140" s="2602"/>
      <c r="ABK140" s="4287"/>
      <c r="ABL140" s="4303"/>
      <c r="ABM140" s="4304"/>
      <c r="ABN140" s="2603"/>
      <c r="ABO140" s="4305"/>
      <c r="ABP140" s="4306"/>
      <c r="ABQ140" s="4305"/>
      <c r="ABR140" s="4306"/>
      <c r="ABS140" s="4299"/>
      <c r="ABT140" s="4300"/>
      <c r="ABU140" s="4305"/>
      <c r="ABV140" s="4304"/>
      <c r="ABW140" s="4299"/>
      <c r="ABX140" s="4300"/>
      <c r="ABY140" s="4301"/>
      <c r="ABZ140" s="4302"/>
      <c r="ACA140" s="4299"/>
      <c r="ACB140" s="2602"/>
      <c r="ACC140" s="4287"/>
      <c r="ACD140" s="4303"/>
      <c r="ACE140" s="4304"/>
      <c r="ACF140" s="2603"/>
      <c r="ACG140" s="4305"/>
      <c r="ACH140" s="4306"/>
      <c r="ACI140" s="4305"/>
      <c r="ACJ140" s="4306"/>
      <c r="ACK140" s="4299"/>
      <c r="ACL140" s="4300"/>
      <c r="ACM140" s="4305"/>
      <c r="ACN140" s="4304"/>
      <c r="ACO140" s="4299"/>
      <c r="ACP140" s="4300"/>
      <c r="ACQ140" s="4301"/>
      <c r="ACR140" s="4302"/>
      <c r="ACS140" s="4299"/>
      <c r="ACT140" s="2602"/>
      <c r="ACU140" s="4287"/>
      <c r="ACV140" s="4303"/>
      <c r="ACW140" s="4304"/>
      <c r="ACX140" s="2603"/>
      <c r="ACY140" s="4305"/>
      <c r="ACZ140" s="4306"/>
      <c r="ADA140" s="4305"/>
      <c r="ADB140" s="4306"/>
      <c r="ADC140" s="4299"/>
      <c r="ADD140" s="4300"/>
      <c r="ADE140" s="4305"/>
      <c r="ADF140" s="4304"/>
      <c r="ADG140" s="4299"/>
      <c r="ADH140" s="4300"/>
      <c r="ADI140" s="4301"/>
      <c r="ADJ140" s="4302"/>
      <c r="ADK140" s="4299"/>
      <c r="ADL140" s="2602"/>
      <c r="ADM140" s="4287"/>
      <c r="ADN140" s="4303"/>
      <c r="ADO140" s="4304"/>
      <c r="ADP140" s="2603"/>
      <c r="ADQ140" s="4305"/>
      <c r="ADR140" s="4306"/>
      <c r="ADS140" s="4305"/>
      <c r="ADT140" s="4306"/>
      <c r="ADU140" s="4299"/>
      <c r="ADV140" s="4300"/>
      <c r="ADW140" s="4305"/>
      <c r="ADX140" s="4304"/>
      <c r="ADY140" s="4299"/>
      <c r="ADZ140" s="4300"/>
      <c r="AEA140" s="4301"/>
      <c r="AEB140" s="4302"/>
      <c r="AEC140" s="4299"/>
      <c r="AED140" s="2602"/>
      <c r="AEE140" s="4287"/>
      <c r="AEF140" s="4303"/>
      <c r="AEG140" s="4304"/>
      <c r="AEH140" s="2603"/>
      <c r="AEI140" s="4305"/>
      <c r="AEJ140" s="4306"/>
      <c r="AEK140" s="4305"/>
      <c r="AEL140" s="4306"/>
      <c r="AEM140" s="4299"/>
      <c r="AEN140" s="4300"/>
      <c r="AEO140" s="4305"/>
      <c r="AEP140" s="4304"/>
      <c r="AEQ140" s="4299"/>
      <c r="AER140" s="4300"/>
      <c r="AES140" s="4301"/>
      <c r="AET140" s="4302"/>
      <c r="AEU140" s="4299"/>
      <c r="AEV140" s="2602"/>
      <c r="AEW140" s="4287"/>
      <c r="AEX140" s="4303"/>
      <c r="AEY140" s="4304"/>
      <c r="AEZ140" s="2603"/>
      <c r="AFA140" s="4305"/>
      <c r="AFB140" s="4306"/>
      <c r="AFC140" s="4305"/>
      <c r="AFD140" s="4306"/>
      <c r="AFE140" s="4299"/>
      <c r="AFF140" s="4300"/>
      <c r="AFG140" s="4305"/>
      <c r="AFH140" s="4304"/>
      <c r="AFI140" s="4299"/>
      <c r="AFJ140" s="4300"/>
      <c r="AFK140" s="4301"/>
      <c r="AFL140" s="4302"/>
      <c r="AFM140" s="4299"/>
      <c r="AFN140" s="2602"/>
      <c r="AFO140" s="4287"/>
      <c r="AFP140" s="4303"/>
      <c r="AFQ140" s="4304"/>
      <c r="AFR140" s="2603"/>
      <c r="AFS140" s="4305"/>
      <c r="AFT140" s="4306"/>
      <c r="AFU140" s="4305"/>
      <c r="AFV140" s="4306"/>
      <c r="AFW140" s="4299"/>
      <c r="AFX140" s="4300"/>
      <c r="AFY140" s="4305"/>
      <c r="AFZ140" s="4304"/>
      <c r="AGA140" s="4299"/>
      <c r="AGB140" s="4300"/>
      <c r="AGC140" s="4301"/>
      <c r="AGD140" s="4302"/>
      <c r="AGE140" s="4299"/>
      <c r="AGF140" s="2602"/>
      <c r="AGG140" s="4287"/>
      <c r="AGH140" s="4303"/>
      <c r="AGI140" s="4304"/>
      <c r="AGJ140" s="2603"/>
      <c r="AGK140" s="4305"/>
      <c r="AGL140" s="4306"/>
      <c r="AGM140" s="4305"/>
      <c r="AGN140" s="4306"/>
      <c r="AGO140" s="4299"/>
      <c r="AGP140" s="4300"/>
      <c r="AGQ140" s="4305"/>
      <c r="AGR140" s="4304"/>
      <c r="AGS140" s="4299"/>
      <c r="AGT140" s="4300"/>
      <c r="AGU140" s="4301"/>
      <c r="AGV140" s="4302"/>
      <c r="AGW140" s="4299"/>
      <c r="AGX140" s="2602"/>
      <c r="AGY140" s="4287"/>
      <c r="AGZ140" s="4303"/>
      <c r="AHA140" s="4304"/>
      <c r="AHB140" s="2603"/>
      <c r="AHC140" s="4305"/>
      <c r="AHD140" s="4306"/>
      <c r="AHE140" s="4305"/>
      <c r="AHF140" s="4306"/>
      <c r="AHG140" s="4299"/>
      <c r="AHH140" s="4300"/>
      <c r="AHI140" s="4305"/>
      <c r="AHJ140" s="4304"/>
      <c r="AHK140" s="4299"/>
      <c r="AHL140" s="4300"/>
      <c r="AHM140" s="4301"/>
      <c r="AHN140" s="4302"/>
      <c r="AHO140" s="4299"/>
      <c r="AHP140" s="2602"/>
      <c r="AHQ140" s="4287"/>
      <c r="AHR140" s="4303"/>
      <c r="AHS140" s="4304"/>
      <c r="AHT140" s="2603"/>
      <c r="AHU140" s="4305"/>
      <c r="AHV140" s="4306"/>
      <c r="AHW140" s="4305"/>
      <c r="AHX140" s="4306"/>
      <c r="AHY140" s="4299"/>
      <c r="AHZ140" s="4300"/>
      <c r="AIA140" s="4305"/>
      <c r="AIB140" s="4304"/>
      <c r="AIC140" s="4299"/>
      <c r="AID140" s="4300"/>
      <c r="AIE140" s="4301"/>
      <c r="AIF140" s="4302"/>
      <c r="AIG140" s="4299"/>
      <c r="AIH140" s="2602"/>
      <c r="AII140" s="4287"/>
      <c r="AIJ140" s="4303"/>
      <c r="AIK140" s="4304"/>
      <c r="AIL140" s="2603"/>
      <c r="AIM140" s="4305"/>
      <c r="AIN140" s="4306"/>
      <c r="AIO140" s="4305"/>
      <c r="AIP140" s="4306"/>
      <c r="AIQ140" s="4299"/>
      <c r="AIR140" s="4300"/>
      <c r="AIS140" s="4305"/>
      <c r="AIT140" s="4304"/>
      <c r="AIU140" s="4299"/>
      <c r="AIV140" s="4300"/>
      <c r="AIW140" s="4301"/>
      <c r="AIX140" s="4302"/>
      <c r="AIY140" s="4299"/>
      <c r="AIZ140" s="2602"/>
      <c r="AJA140" s="4287"/>
      <c r="AJB140" s="4303"/>
      <c r="AJC140" s="4304"/>
      <c r="AJD140" s="2603"/>
      <c r="AJE140" s="4305"/>
      <c r="AJF140" s="4306"/>
      <c r="AJG140" s="4305"/>
      <c r="AJH140" s="4306"/>
      <c r="AJI140" s="4299"/>
      <c r="AJJ140" s="4300"/>
      <c r="AJK140" s="4305"/>
      <c r="AJL140" s="4304"/>
      <c r="AJM140" s="4299"/>
      <c r="AJN140" s="4300"/>
      <c r="AJO140" s="4301"/>
      <c r="AJP140" s="4302"/>
      <c r="AJQ140" s="4299"/>
      <c r="AJR140" s="2602"/>
      <c r="AJS140" s="4287"/>
      <c r="AJT140" s="4303"/>
      <c r="AJU140" s="4304"/>
      <c r="AJV140" s="2603"/>
      <c r="AJW140" s="4305"/>
      <c r="AJX140" s="4306"/>
      <c r="AJY140" s="4305"/>
      <c r="AJZ140" s="4306"/>
      <c r="AKA140" s="4299"/>
      <c r="AKB140" s="4300"/>
      <c r="AKC140" s="4305"/>
      <c r="AKD140" s="4304"/>
      <c r="AKE140" s="4299"/>
      <c r="AKF140" s="4300"/>
      <c r="AKG140" s="4301"/>
      <c r="AKH140" s="4302"/>
      <c r="AKI140" s="4299"/>
      <c r="AKJ140" s="2602"/>
      <c r="AKK140" s="4287"/>
      <c r="AKL140" s="4303"/>
      <c r="AKM140" s="4304"/>
      <c r="AKN140" s="2603"/>
      <c r="AKO140" s="4305"/>
      <c r="AKP140" s="4306"/>
      <c r="AKQ140" s="4305"/>
      <c r="AKR140" s="4306"/>
      <c r="AKS140" s="4299"/>
      <c r="AKT140" s="4300"/>
      <c r="AKU140" s="4305"/>
      <c r="AKV140" s="4304"/>
      <c r="AKW140" s="4299"/>
      <c r="AKX140" s="4300"/>
      <c r="AKY140" s="4301"/>
      <c r="AKZ140" s="4302"/>
      <c r="ALA140" s="4299"/>
      <c r="ALB140" s="2602"/>
      <c r="ALC140" s="4287"/>
      <c r="ALD140" s="4303"/>
      <c r="ALE140" s="4304"/>
      <c r="ALF140" s="2603"/>
      <c r="ALG140" s="4305"/>
      <c r="ALH140" s="4306"/>
      <c r="ALI140" s="4305"/>
      <c r="ALJ140" s="4306"/>
      <c r="ALK140" s="4299"/>
      <c r="ALL140" s="4300"/>
      <c r="ALM140" s="4305"/>
      <c r="ALN140" s="4304"/>
      <c r="ALO140" s="4299"/>
      <c r="ALP140" s="4300"/>
      <c r="ALQ140" s="4301"/>
      <c r="ALR140" s="4302"/>
      <c r="ALS140" s="4299"/>
      <c r="ALT140" s="2602"/>
      <c r="ALU140" s="4287"/>
      <c r="ALV140" s="4303"/>
      <c r="ALW140" s="4304"/>
      <c r="ALX140" s="2603"/>
      <c r="ALY140" s="4305"/>
      <c r="ALZ140" s="4306"/>
      <c r="AMA140" s="4305"/>
      <c r="AMB140" s="4306"/>
      <c r="AMC140" s="4299"/>
      <c r="AMD140" s="4300"/>
      <c r="AME140" s="4305"/>
      <c r="AMF140" s="4304"/>
      <c r="AMG140" s="4299"/>
      <c r="AMH140" s="4300"/>
      <c r="AMI140" s="4301"/>
      <c r="AMJ140" s="4302"/>
      <c r="AMK140" s="4299"/>
      <c r="AML140" s="2602"/>
      <c r="AMM140" s="4287"/>
      <c r="AMN140" s="4303"/>
      <c r="AMO140" s="4304"/>
      <c r="AMP140" s="2603"/>
      <c r="AMQ140" s="4305"/>
      <c r="AMR140" s="4306"/>
      <c r="AMS140" s="4305"/>
      <c r="AMT140" s="4306"/>
      <c r="AMU140" s="4299"/>
      <c r="AMV140" s="4300"/>
      <c r="AMW140" s="4305"/>
      <c r="AMX140" s="4304"/>
      <c r="AMY140" s="4299"/>
      <c r="AMZ140" s="4300"/>
      <c r="ANA140" s="4301"/>
      <c r="ANB140" s="4302"/>
      <c r="ANC140" s="4299"/>
      <c r="AND140" s="2602"/>
      <c r="ANE140" s="4287"/>
      <c r="ANF140" s="4303"/>
      <c r="ANG140" s="4304"/>
      <c r="ANH140" s="2603"/>
      <c r="ANI140" s="4305"/>
      <c r="ANJ140" s="4306"/>
      <c r="ANK140" s="4305"/>
      <c r="ANL140" s="4306"/>
      <c r="ANM140" s="4299"/>
      <c r="ANN140" s="4300"/>
      <c r="ANO140" s="4305"/>
      <c r="ANP140" s="4304"/>
      <c r="ANQ140" s="4299"/>
      <c r="ANR140" s="4300"/>
      <c r="ANS140" s="4301"/>
      <c r="ANT140" s="4302"/>
      <c r="ANU140" s="4299"/>
      <c r="ANV140" s="2602"/>
      <c r="ANW140" s="4287"/>
      <c r="ANX140" s="4303"/>
      <c r="ANY140" s="4304"/>
      <c r="ANZ140" s="2603"/>
      <c r="AOA140" s="4305"/>
      <c r="AOB140" s="4306"/>
      <c r="AOC140" s="4305"/>
      <c r="AOD140" s="4306"/>
      <c r="AOE140" s="4299"/>
      <c r="AOF140" s="4300"/>
      <c r="AOG140" s="4305"/>
      <c r="AOH140" s="4304"/>
      <c r="AOI140" s="4299"/>
      <c r="AOJ140" s="4300"/>
      <c r="AOK140" s="4301"/>
      <c r="AOL140" s="4302"/>
      <c r="AOM140" s="4299"/>
      <c r="AON140" s="2602"/>
      <c r="AOO140" s="4287"/>
      <c r="AOP140" s="4303"/>
      <c r="AOQ140" s="4304"/>
      <c r="AOR140" s="2603"/>
      <c r="AOS140" s="4305"/>
      <c r="AOT140" s="4306"/>
      <c r="AOU140" s="4305"/>
      <c r="AOV140" s="4306"/>
      <c r="AOW140" s="4299"/>
      <c r="AOX140" s="4300"/>
      <c r="AOY140" s="4305"/>
      <c r="AOZ140" s="4304"/>
      <c r="APA140" s="4299"/>
      <c r="APB140" s="4300"/>
      <c r="APC140" s="4301"/>
      <c r="APD140" s="4302"/>
      <c r="APE140" s="4299"/>
      <c r="APF140" s="2602"/>
      <c r="APG140" s="4287"/>
      <c r="APH140" s="4303"/>
      <c r="API140" s="4304"/>
      <c r="APJ140" s="2603"/>
      <c r="APK140" s="4305"/>
      <c r="APL140" s="4306"/>
      <c r="APM140" s="4305"/>
      <c r="APN140" s="4306"/>
      <c r="APO140" s="4299"/>
      <c r="APP140" s="4300"/>
      <c r="APQ140" s="4305"/>
      <c r="APR140" s="4304"/>
      <c r="APS140" s="4299"/>
      <c r="APT140" s="4300"/>
      <c r="APU140" s="4301"/>
      <c r="APV140" s="4302"/>
      <c r="APW140" s="4299"/>
      <c r="APX140" s="2602"/>
      <c r="APY140" s="4287"/>
      <c r="APZ140" s="4303"/>
      <c r="AQA140" s="4304"/>
      <c r="AQB140" s="2603"/>
      <c r="AQC140" s="4305"/>
      <c r="AQD140" s="4306"/>
      <c r="AQE140" s="4305"/>
      <c r="AQF140" s="4306"/>
      <c r="AQG140" s="4299"/>
      <c r="AQH140" s="4300"/>
      <c r="AQI140" s="4305"/>
      <c r="AQJ140" s="4304"/>
      <c r="AQK140" s="4299"/>
      <c r="AQL140" s="4300"/>
      <c r="AQM140" s="4301"/>
      <c r="AQN140" s="4302"/>
      <c r="AQO140" s="4299"/>
      <c r="AQP140" s="2602"/>
      <c r="AQQ140" s="4287"/>
      <c r="AQR140" s="4303"/>
      <c r="AQS140" s="4304"/>
      <c r="AQT140" s="2603"/>
      <c r="AQU140" s="4305"/>
      <c r="AQV140" s="4306"/>
      <c r="AQW140" s="4305"/>
      <c r="AQX140" s="4306"/>
      <c r="AQY140" s="4299"/>
      <c r="AQZ140" s="4300"/>
      <c r="ARA140" s="4305"/>
      <c r="ARB140" s="4304"/>
      <c r="ARC140" s="4299"/>
      <c r="ARD140" s="4300"/>
      <c r="ARE140" s="4301"/>
      <c r="ARF140" s="4302"/>
      <c r="ARG140" s="4299"/>
      <c r="ARH140" s="2602"/>
      <c r="ARI140" s="4287"/>
      <c r="ARJ140" s="4303"/>
      <c r="ARK140" s="4304"/>
      <c r="ARL140" s="2603"/>
      <c r="ARM140" s="4305"/>
      <c r="ARN140" s="4306"/>
      <c r="ARO140" s="4305"/>
      <c r="ARP140" s="4306"/>
      <c r="ARQ140" s="4299"/>
      <c r="ARR140" s="4300"/>
      <c r="ARS140" s="4305"/>
      <c r="ART140" s="4304"/>
      <c r="ARU140" s="4299"/>
      <c r="ARV140" s="4300"/>
      <c r="ARW140" s="4301"/>
      <c r="ARX140" s="4302"/>
      <c r="ARY140" s="4299"/>
      <c r="ARZ140" s="2602"/>
      <c r="ASA140" s="4287"/>
      <c r="ASB140" s="4303"/>
      <c r="ASC140" s="4304"/>
      <c r="ASD140" s="2603"/>
      <c r="ASE140" s="4305"/>
      <c r="ASF140" s="4306"/>
      <c r="ASG140" s="4305"/>
      <c r="ASH140" s="4306"/>
      <c r="ASI140" s="4299"/>
      <c r="ASJ140" s="4300"/>
      <c r="ASK140" s="4305"/>
      <c r="ASL140" s="4304"/>
      <c r="ASM140" s="4299"/>
      <c r="ASN140" s="4300"/>
      <c r="ASO140" s="4301"/>
      <c r="ASP140" s="4302"/>
      <c r="ASQ140" s="4299"/>
      <c r="ASR140" s="2602"/>
      <c r="ASS140" s="4287"/>
      <c r="AST140" s="4303"/>
      <c r="ASU140" s="4304"/>
      <c r="ASV140" s="2603"/>
      <c r="ASW140" s="4305"/>
      <c r="ASX140" s="4306"/>
      <c r="ASY140" s="4305"/>
      <c r="ASZ140" s="4306"/>
      <c r="ATA140" s="4299"/>
      <c r="ATB140" s="4300"/>
      <c r="ATC140" s="4305"/>
      <c r="ATD140" s="4304"/>
      <c r="ATE140" s="4299"/>
      <c r="ATF140" s="4300"/>
      <c r="ATG140" s="4301"/>
      <c r="ATH140" s="4302"/>
      <c r="ATI140" s="4299"/>
      <c r="ATJ140" s="2602"/>
      <c r="ATK140" s="4287"/>
      <c r="ATL140" s="4303"/>
      <c r="ATM140" s="4304"/>
      <c r="ATN140" s="2603"/>
      <c r="ATO140" s="4305"/>
      <c r="ATP140" s="4306"/>
      <c r="ATQ140" s="4305"/>
      <c r="ATR140" s="4306"/>
      <c r="ATS140" s="4299"/>
      <c r="ATT140" s="4300"/>
      <c r="ATU140" s="4305"/>
      <c r="ATV140" s="4304"/>
      <c r="ATW140" s="4299"/>
      <c r="ATX140" s="4300"/>
      <c r="ATY140" s="4301"/>
      <c r="ATZ140" s="4302"/>
      <c r="AUA140" s="4299"/>
      <c r="AUB140" s="2602"/>
      <c r="AUC140" s="4287"/>
      <c r="AUD140" s="4303"/>
      <c r="AUE140" s="4304"/>
      <c r="AUF140" s="2603"/>
      <c r="AUG140" s="4305"/>
      <c r="AUH140" s="4306"/>
      <c r="AUI140" s="4305"/>
      <c r="AUJ140" s="4306"/>
      <c r="AUK140" s="4299"/>
      <c r="AUL140" s="4300"/>
      <c r="AUM140" s="4305"/>
      <c r="AUN140" s="4304"/>
      <c r="AUO140" s="4299"/>
      <c r="AUP140" s="4300"/>
      <c r="AUQ140" s="4301"/>
      <c r="AUR140" s="4302"/>
      <c r="AUS140" s="4299"/>
      <c r="AUT140" s="2602"/>
      <c r="AUU140" s="4287"/>
      <c r="AUV140" s="4303"/>
      <c r="AUW140" s="4304"/>
      <c r="AUX140" s="2603"/>
      <c r="AUY140" s="4305"/>
      <c r="AUZ140" s="4306"/>
      <c r="AVA140" s="4305"/>
      <c r="AVB140" s="4306"/>
      <c r="AVC140" s="4299"/>
      <c r="AVD140" s="4300"/>
      <c r="AVE140" s="4305"/>
      <c r="AVF140" s="4304"/>
      <c r="AVG140" s="4299"/>
      <c r="AVH140" s="4300"/>
      <c r="AVI140" s="4301"/>
      <c r="AVJ140" s="4302"/>
      <c r="AVK140" s="4299"/>
      <c r="AVL140" s="2602"/>
      <c r="AVM140" s="4287"/>
      <c r="AVN140" s="4303"/>
      <c r="AVO140" s="4304"/>
      <c r="AVP140" s="2603"/>
      <c r="AVQ140" s="4305"/>
      <c r="AVR140" s="4306"/>
      <c r="AVS140" s="4305"/>
      <c r="AVT140" s="4306"/>
      <c r="AVU140" s="4299"/>
      <c r="AVV140" s="4300"/>
      <c r="AVW140" s="4305"/>
      <c r="AVX140" s="4304"/>
      <c r="AVY140" s="4299"/>
      <c r="AVZ140" s="4300"/>
      <c r="AWA140" s="4301"/>
      <c r="AWB140" s="4302"/>
      <c r="AWC140" s="4299"/>
      <c r="AWD140" s="2602"/>
      <c r="AWE140" s="4287"/>
      <c r="AWF140" s="4303"/>
      <c r="AWG140" s="4304"/>
      <c r="AWH140" s="2603"/>
      <c r="AWI140" s="4305"/>
      <c r="AWJ140" s="4306"/>
      <c r="AWK140" s="4305"/>
      <c r="AWL140" s="4306"/>
      <c r="AWM140" s="4299"/>
      <c r="AWN140" s="4300"/>
      <c r="AWO140" s="4305"/>
      <c r="AWP140" s="4304"/>
      <c r="AWQ140" s="4299"/>
      <c r="AWR140" s="4300"/>
      <c r="AWS140" s="4301"/>
      <c r="AWT140" s="4302"/>
      <c r="AWU140" s="4299"/>
      <c r="AWV140" s="2602"/>
      <c r="AWW140" s="4287"/>
      <c r="AWX140" s="4303"/>
      <c r="AWY140" s="4304"/>
      <c r="AWZ140" s="2603"/>
      <c r="AXA140" s="4305"/>
      <c r="AXB140" s="4306"/>
      <c r="AXC140" s="4305"/>
      <c r="AXD140" s="4306"/>
      <c r="AXE140" s="4299"/>
      <c r="AXF140" s="4300"/>
      <c r="AXG140" s="4305"/>
      <c r="AXH140" s="4304"/>
      <c r="AXI140" s="4299"/>
      <c r="AXJ140" s="4300"/>
      <c r="AXK140" s="4301"/>
      <c r="AXL140" s="4302"/>
      <c r="AXM140" s="4299"/>
      <c r="AXN140" s="2602"/>
      <c r="AXO140" s="4287"/>
      <c r="AXP140" s="4303"/>
      <c r="AXQ140" s="4304"/>
      <c r="AXR140" s="2603"/>
      <c r="AXS140" s="4305"/>
      <c r="AXT140" s="4306"/>
      <c r="AXU140" s="4305"/>
      <c r="AXV140" s="4306"/>
      <c r="AXW140" s="4299"/>
      <c r="AXX140" s="4300"/>
      <c r="AXY140" s="4305"/>
      <c r="AXZ140" s="4304"/>
      <c r="AYA140" s="4299"/>
      <c r="AYB140" s="4300"/>
      <c r="AYC140" s="4301"/>
      <c r="AYD140" s="4302"/>
      <c r="AYE140" s="4299"/>
      <c r="AYF140" s="2602"/>
      <c r="AYG140" s="4287"/>
      <c r="AYH140" s="4303"/>
      <c r="AYI140" s="4304"/>
      <c r="AYJ140" s="2603"/>
      <c r="AYK140" s="4305"/>
      <c r="AYL140" s="4306"/>
      <c r="AYM140" s="4305"/>
      <c r="AYN140" s="4306"/>
      <c r="AYO140" s="4299"/>
      <c r="AYP140" s="4300"/>
      <c r="AYQ140" s="4305"/>
      <c r="AYR140" s="4304"/>
      <c r="AYS140" s="4299"/>
      <c r="AYT140" s="4300"/>
      <c r="AYU140" s="4301"/>
      <c r="AYV140" s="4302"/>
      <c r="AYW140" s="4299"/>
      <c r="AYX140" s="2602"/>
      <c r="AYY140" s="4287"/>
      <c r="AYZ140" s="4303"/>
      <c r="AZA140" s="4304"/>
      <c r="AZB140" s="2603"/>
      <c r="AZC140" s="4305"/>
      <c r="AZD140" s="4306"/>
      <c r="AZE140" s="4305"/>
      <c r="AZF140" s="4306"/>
      <c r="AZG140" s="4299"/>
      <c r="AZH140" s="4300"/>
      <c r="AZI140" s="4305"/>
      <c r="AZJ140" s="4304"/>
      <c r="AZK140" s="4299"/>
      <c r="AZL140" s="4300"/>
      <c r="AZM140" s="4301"/>
      <c r="AZN140" s="4302"/>
      <c r="AZO140" s="4299"/>
      <c r="AZP140" s="2602"/>
      <c r="AZQ140" s="4287"/>
      <c r="AZR140" s="4303"/>
      <c r="AZS140" s="4304"/>
      <c r="AZT140" s="2603"/>
      <c r="AZU140" s="4305"/>
      <c r="AZV140" s="4306"/>
      <c r="AZW140" s="4305"/>
      <c r="AZX140" s="4306"/>
      <c r="AZY140" s="4299"/>
      <c r="AZZ140" s="4300"/>
      <c r="BAA140" s="4305"/>
      <c r="BAB140" s="4304"/>
      <c r="BAC140" s="4299"/>
      <c r="BAD140" s="4300"/>
      <c r="BAE140" s="4301"/>
      <c r="BAF140" s="4302"/>
      <c r="BAG140" s="4299"/>
      <c r="BAH140" s="2602"/>
      <c r="BAI140" s="4287"/>
      <c r="BAJ140" s="4303"/>
      <c r="BAK140" s="4304"/>
      <c r="BAL140" s="2603"/>
      <c r="BAM140" s="4305"/>
      <c r="BAN140" s="4306"/>
      <c r="BAO140" s="4305"/>
      <c r="BAP140" s="4306"/>
      <c r="BAQ140" s="4299"/>
      <c r="BAR140" s="4300"/>
      <c r="BAS140" s="4305"/>
      <c r="BAT140" s="4304"/>
      <c r="BAU140" s="4299"/>
      <c r="BAV140" s="4300"/>
      <c r="BAW140" s="4301"/>
      <c r="BAX140" s="4302"/>
      <c r="BAY140" s="4299"/>
      <c r="BAZ140" s="2602"/>
      <c r="BBA140" s="4287"/>
      <c r="BBB140" s="4303"/>
      <c r="BBC140" s="4304"/>
      <c r="BBD140" s="2603"/>
      <c r="BBE140" s="4305"/>
      <c r="BBF140" s="4306"/>
      <c r="BBG140" s="4305"/>
      <c r="BBH140" s="4306"/>
      <c r="BBI140" s="4299"/>
      <c r="BBJ140" s="4300"/>
      <c r="BBK140" s="4305"/>
      <c r="BBL140" s="4304"/>
      <c r="BBM140" s="4299"/>
      <c r="BBN140" s="4300"/>
      <c r="BBO140" s="4301"/>
      <c r="BBP140" s="4302"/>
      <c r="BBQ140" s="4299"/>
      <c r="BBR140" s="2602"/>
      <c r="BBS140" s="4287"/>
      <c r="BBT140" s="4303"/>
      <c r="BBU140" s="4304"/>
      <c r="BBV140" s="2603"/>
      <c r="BBW140" s="4305"/>
      <c r="BBX140" s="4306"/>
      <c r="BBY140" s="4305"/>
      <c r="BBZ140" s="4306"/>
      <c r="BCA140" s="4299"/>
      <c r="BCB140" s="4300"/>
      <c r="BCC140" s="4305"/>
      <c r="BCD140" s="4304"/>
      <c r="BCE140" s="4299"/>
      <c r="BCF140" s="4300"/>
      <c r="BCG140" s="4301"/>
      <c r="BCH140" s="4302"/>
      <c r="BCI140" s="4299"/>
      <c r="BCJ140" s="2602"/>
      <c r="BCK140" s="4287"/>
      <c r="BCL140" s="4303"/>
      <c r="BCM140" s="4304"/>
      <c r="BCN140" s="2603"/>
      <c r="BCO140" s="4305"/>
      <c r="BCP140" s="4306"/>
      <c r="BCQ140" s="4305"/>
      <c r="BCR140" s="4306"/>
      <c r="BCS140" s="4299"/>
      <c r="BCT140" s="4300"/>
      <c r="BCU140" s="4305"/>
      <c r="BCV140" s="4304"/>
      <c r="BCW140" s="4299"/>
      <c r="BCX140" s="4300"/>
      <c r="BCY140" s="4301"/>
      <c r="BCZ140" s="4302"/>
      <c r="BDA140" s="4299"/>
      <c r="BDB140" s="2602"/>
      <c r="BDC140" s="4287"/>
      <c r="BDD140" s="4303"/>
      <c r="BDE140" s="4304"/>
      <c r="BDF140" s="2603"/>
      <c r="BDG140" s="4305"/>
      <c r="BDH140" s="4306"/>
      <c r="BDI140" s="4305"/>
      <c r="BDJ140" s="4306"/>
      <c r="BDK140" s="4299"/>
      <c r="BDL140" s="4300"/>
      <c r="BDM140" s="4305"/>
      <c r="BDN140" s="4304"/>
      <c r="BDO140" s="4299"/>
      <c r="BDP140" s="4300"/>
      <c r="BDQ140" s="4301"/>
      <c r="BDR140" s="4302"/>
      <c r="BDS140" s="4299"/>
      <c r="BDT140" s="2602"/>
      <c r="BDU140" s="4287"/>
      <c r="BDV140" s="4303"/>
      <c r="BDW140" s="4304"/>
      <c r="BDX140" s="2603"/>
      <c r="BDY140" s="4305"/>
      <c r="BDZ140" s="4306"/>
      <c r="BEA140" s="4305"/>
      <c r="BEB140" s="4306"/>
      <c r="BEC140" s="4299"/>
      <c r="BED140" s="4300"/>
      <c r="BEE140" s="4305"/>
      <c r="BEF140" s="4304"/>
      <c r="BEG140" s="4299"/>
      <c r="BEH140" s="4300"/>
      <c r="BEI140" s="4301"/>
      <c r="BEJ140" s="4302"/>
      <c r="BEK140" s="4299"/>
      <c r="BEL140" s="2602"/>
      <c r="BEM140" s="4287"/>
      <c r="BEN140" s="4303"/>
      <c r="BEO140" s="4304"/>
      <c r="BEP140" s="2603"/>
      <c r="BEQ140" s="4305"/>
      <c r="BER140" s="4306"/>
      <c r="BES140" s="4305"/>
      <c r="BET140" s="4306"/>
      <c r="BEU140" s="4299"/>
      <c r="BEV140" s="4300"/>
      <c r="BEW140" s="4305"/>
      <c r="BEX140" s="4304"/>
      <c r="BEY140" s="4299"/>
      <c r="BEZ140" s="4300"/>
      <c r="BFA140" s="4301"/>
      <c r="BFB140" s="4302"/>
      <c r="BFC140" s="4299"/>
      <c r="BFD140" s="2602"/>
      <c r="BFE140" s="4287"/>
      <c r="BFF140" s="4303"/>
      <c r="BFG140" s="4304"/>
      <c r="BFH140" s="2603"/>
      <c r="BFI140" s="4305"/>
      <c r="BFJ140" s="4306"/>
      <c r="BFK140" s="4305"/>
      <c r="BFL140" s="4306"/>
      <c r="BFM140" s="4299"/>
      <c r="BFN140" s="4300"/>
      <c r="BFO140" s="4305"/>
      <c r="BFP140" s="4304"/>
      <c r="BFQ140" s="4299"/>
      <c r="BFR140" s="4300"/>
      <c r="BFS140" s="4301"/>
      <c r="BFT140" s="4302"/>
      <c r="BFU140" s="4299"/>
      <c r="BFV140" s="2602"/>
      <c r="BFW140" s="4287"/>
      <c r="BFX140" s="4303"/>
      <c r="BFY140" s="4304"/>
      <c r="BFZ140" s="2603"/>
      <c r="BGA140" s="4305"/>
      <c r="BGB140" s="4306"/>
      <c r="BGC140" s="4305"/>
      <c r="BGD140" s="4306"/>
      <c r="BGE140" s="4299"/>
      <c r="BGF140" s="4300"/>
      <c r="BGG140" s="4305"/>
      <c r="BGH140" s="4304"/>
      <c r="BGI140" s="4299"/>
      <c r="BGJ140" s="4300"/>
      <c r="BGK140" s="4301"/>
      <c r="BGL140" s="4302"/>
      <c r="BGM140" s="4299"/>
      <c r="BGN140" s="2602"/>
      <c r="BGO140" s="4287"/>
      <c r="BGP140" s="4303"/>
      <c r="BGQ140" s="4304"/>
      <c r="BGR140" s="2603"/>
      <c r="BGS140" s="4305"/>
      <c r="BGT140" s="4306"/>
      <c r="BGU140" s="4305"/>
      <c r="BGV140" s="4306"/>
      <c r="BGW140" s="4299"/>
      <c r="BGX140" s="4300"/>
      <c r="BGY140" s="4305"/>
      <c r="BGZ140" s="4304"/>
      <c r="BHA140" s="4299"/>
      <c r="BHB140" s="4300"/>
      <c r="BHC140" s="4301"/>
      <c r="BHD140" s="4302"/>
      <c r="BHE140" s="4299"/>
      <c r="BHF140" s="2602"/>
      <c r="BHG140" s="4287"/>
      <c r="BHH140" s="4303"/>
      <c r="BHI140" s="4304"/>
      <c r="BHJ140" s="2603"/>
      <c r="BHK140" s="4305"/>
      <c r="BHL140" s="4306"/>
      <c r="BHM140" s="4305"/>
      <c r="BHN140" s="4306"/>
      <c r="BHO140" s="4299"/>
      <c r="BHP140" s="4300"/>
      <c r="BHQ140" s="4305"/>
      <c r="BHR140" s="4304"/>
      <c r="BHS140" s="4299"/>
      <c r="BHT140" s="4300"/>
      <c r="BHU140" s="4301"/>
      <c r="BHV140" s="4302"/>
      <c r="BHW140" s="4299"/>
      <c r="BHX140" s="2602"/>
      <c r="BHY140" s="4287"/>
      <c r="BHZ140" s="4303"/>
      <c r="BIA140" s="4304"/>
      <c r="BIB140" s="2603"/>
      <c r="BIC140" s="4305"/>
      <c r="BID140" s="4306"/>
      <c r="BIE140" s="4305"/>
      <c r="BIF140" s="4306"/>
      <c r="BIG140" s="4299"/>
      <c r="BIH140" s="4300"/>
      <c r="BII140" s="4305"/>
      <c r="BIJ140" s="4304"/>
      <c r="BIK140" s="4299"/>
      <c r="BIL140" s="4300"/>
      <c r="BIM140" s="4301"/>
      <c r="BIN140" s="4302"/>
      <c r="BIO140" s="4299"/>
      <c r="BIP140" s="2602"/>
      <c r="BIQ140" s="4287"/>
      <c r="BIR140" s="4303"/>
      <c r="BIS140" s="4304"/>
      <c r="BIT140" s="2603"/>
      <c r="BIU140" s="4305"/>
      <c r="BIV140" s="4306"/>
      <c r="BIW140" s="4305"/>
      <c r="BIX140" s="4306"/>
      <c r="BIY140" s="4299"/>
      <c r="BIZ140" s="4300"/>
      <c r="BJA140" s="4305"/>
      <c r="BJB140" s="4304"/>
      <c r="BJC140" s="4299"/>
      <c r="BJD140" s="4300"/>
      <c r="BJE140" s="4301"/>
      <c r="BJF140" s="4302"/>
      <c r="BJG140" s="4299"/>
      <c r="BJH140" s="2602"/>
      <c r="BJI140" s="4287"/>
      <c r="BJJ140" s="4303"/>
      <c r="BJK140" s="4304"/>
      <c r="BJL140" s="2603"/>
      <c r="BJM140" s="4305"/>
      <c r="BJN140" s="4306"/>
      <c r="BJO140" s="4305"/>
      <c r="BJP140" s="4306"/>
      <c r="BJQ140" s="4299"/>
      <c r="BJR140" s="4300"/>
      <c r="BJS140" s="4305"/>
      <c r="BJT140" s="4304"/>
      <c r="BJU140" s="4299"/>
      <c r="BJV140" s="4300"/>
      <c r="BJW140" s="4301"/>
      <c r="BJX140" s="4302"/>
      <c r="BJY140" s="4299"/>
      <c r="BJZ140" s="2602"/>
      <c r="BKA140" s="4287"/>
      <c r="BKB140" s="4303"/>
      <c r="BKC140" s="4304"/>
      <c r="BKD140" s="2603"/>
      <c r="BKE140" s="4305"/>
      <c r="BKF140" s="4306"/>
      <c r="BKG140" s="4305"/>
      <c r="BKH140" s="4306"/>
      <c r="BKI140" s="4299"/>
      <c r="BKJ140" s="4300"/>
      <c r="BKK140" s="4305"/>
      <c r="BKL140" s="4304"/>
      <c r="BKM140" s="4299"/>
      <c r="BKN140" s="4300"/>
      <c r="BKO140" s="4301"/>
      <c r="BKP140" s="4302"/>
      <c r="BKQ140" s="4299"/>
      <c r="BKR140" s="2602"/>
      <c r="BKS140" s="4287"/>
      <c r="BKT140" s="4303"/>
      <c r="BKU140" s="4304"/>
      <c r="BKV140" s="2603"/>
      <c r="BKW140" s="4305"/>
      <c r="BKX140" s="4306"/>
      <c r="BKY140" s="4305"/>
      <c r="BKZ140" s="4306"/>
      <c r="BLA140" s="4299"/>
      <c r="BLB140" s="4300"/>
      <c r="BLC140" s="4305"/>
      <c r="BLD140" s="4304"/>
      <c r="BLE140" s="4299"/>
      <c r="BLF140" s="4300"/>
      <c r="BLG140" s="4301"/>
      <c r="BLH140" s="4302"/>
      <c r="BLI140" s="4299"/>
      <c r="BLJ140" s="2602"/>
      <c r="BLK140" s="4287"/>
      <c r="BLL140" s="4303"/>
      <c r="BLM140" s="4304"/>
      <c r="BLN140" s="2603"/>
      <c r="BLO140" s="4305"/>
      <c r="BLP140" s="4306"/>
      <c r="BLQ140" s="4305"/>
      <c r="BLR140" s="4306"/>
      <c r="BLS140" s="4299"/>
      <c r="BLT140" s="4300"/>
      <c r="BLU140" s="4305"/>
      <c r="BLV140" s="4304"/>
      <c r="BLW140" s="4299"/>
      <c r="BLX140" s="4300"/>
      <c r="BLY140" s="4301"/>
      <c r="BLZ140" s="4302"/>
      <c r="BMA140" s="4299"/>
      <c r="BMB140" s="2602"/>
      <c r="BMC140" s="4287"/>
      <c r="BMD140" s="4303"/>
      <c r="BME140" s="4304"/>
      <c r="BMF140" s="2603"/>
      <c r="BMG140" s="4305"/>
      <c r="BMH140" s="4306"/>
      <c r="BMI140" s="4305"/>
      <c r="BMJ140" s="4306"/>
      <c r="BMK140" s="4299"/>
      <c r="BML140" s="4300"/>
      <c r="BMM140" s="4305"/>
      <c r="BMN140" s="4304"/>
      <c r="BMO140" s="4299"/>
      <c r="BMP140" s="4300"/>
      <c r="BMQ140" s="4301"/>
      <c r="BMR140" s="4302"/>
      <c r="BMS140" s="4299"/>
      <c r="BMT140" s="2602"/>
      <c r="BMU140" s="4287"/>
      <c r="BMV140" s="4303"/>
      <c r="BMW140" s="4304"/>
      <c r="BMX140" s="2603"/>
      <c r="BMY140" s="4305"/>
      <c r="BMZ140" s="4306"/>
      <c r="BNA140" s="4305"/>
      <c r="BNB140" s="4306"/>
      <c r="BNC140" s="4299"/>
      <c r="BND140" s="4300"/>
      <c r="BNE140" s="4305"/>
      <c r="BNF140" s="4304"/>
      <c r="BNG140" s="4299"/>
      <c r="BNH140" s="4300"/>
      <c r="BNI140" s="4301"/>
      <c r="BNJ140" s="4302"/>
      <c r="BNK140" s="4299"/>
      <c r="BNL140" s="2602"/>
      <c r="BNM140" s="4287"/>
      <c r="BNN140" s="4303"/>
      <c r="BNO140" s="4304"/>
      <c r="BNP140" s="2603"/>
      <c r="BNQ140" s="4305"/>
      <c r="BNR140" s="4306"/>
      <c r="BNS140" s="4305"/>
      <c r="BNT140" s="4306"/>
      <c r="BNU140" s="4299"/>
      <c r="BNV140" s="4300"/>
      <c r="BNW140" s="4305"/>
      <c r="BNX140" s="4304"/>
      <c r="BNY140" s="4299"/>
      <c r="BNZ140" s="4300"/>
      <c r="BOA140" s="4301"/>
      <c r="BOB140" s="4302"/>
      <c r="BOC140" s="4299"/>
      <c r="BOD140" s="2602"/>
      <c r="BOE140" s="4287"/>
      <c r="BOF140" s="4303"/>
      <c r="BOG140" s="4304"/>
      <c r="BOH140" s="2603"/>
      <c r="BOI140" s="4305"/>
      <c r="BOJ140" s="4306"/>
      <c r="BOK140" s="4305"/>
      <c r="BOL140" s="4306"/>
      <c r="BOM140" s="4299"/>
      <c r="BON140" s="4300"/>
      <c r="BOO140" s="4305"/>
      <c r="BOP140" s="4304"/>
      <c r="BOQ140" s="4299"/>
      <c r="BOR140" s="4300"/>
      <c r="BOS140" s="4301"/>
      <c r="BOT140" s="4302"/>
      <c r="BOU140" s="4299"/>
      <c r="BOV140" s="2602"/>
      <c r="BOW140" s="4287"/>
      <c r="BOX140" s="4303"/>
      <c r="BOY140" s="4304"/>
      <c r="BOZ140" s="2603"/>
      <c r="BPA140" s="4305"/>
      <c r="BPB140" s="4306"/>
      <c r="BPC140" s="4305"/>
      <c r="BPD140" s="4306"/>
      <c r="BPE140" s="4299"/>
      <c r="BPF140" s="4300"/>
      <c r="BPG140" s="4305"/>
      <c r="BPH140" s="4304"/>
      <c r="BPI140" s="4299"/>
      <c r="BPJ140" s="4300"/>
      <c r="BPK140" s="4301"/>
      <c r="BPL140" s="4302"/>
      <c r="BPM140" s="4299"/>
      <c r="BPN140" s="2602"/>
      <c r="BPO140" s="4287"/>
      <c r="BPP140" s="4303"/>
      <c r="BPQ140" s="4304"/>
      <c r="BPR140" s="2603"/>
      <c r="BPS140" s="4305"/>
      <c r="BPT140" s="4306"/>
      <c r="BPU140" s="4305"/>
      <c r="BPV140" s="4306"/>
      <c r="BPW140" s="4299"/>
      <c r="BPX140" s="4300"/>
      <c r="BPY140" s="4305"/>
      <c r="BPZ140" s="4304"/>
      <c r="BQA140" s="4299"/>
      <c r="BQB140" s="4300"/>
      <c r="BQC140" s="4301"/>
      <c r="BQD140" s="4302"/>
      <c r="BQE140" s="4299"/>
      <c r="BQF140" s="2602"/>
      <c r="BQG140" s="4287"/>
      <c r="BQH140" s="4303"/>
      <c r="BQI140" s="4304"/>
      <c r="BQJ140" s="2603"/>
      <c r="BQK140" s="4305"/>
      <c r="BQL140" s="4306"/>
      <c r="BQM140" s="4305"/>
      <c r="BQN140" s="4306"/>
      <c r="BQO140" s="4299"/>
      <c r="BQP140" s="4300"/>
      <c r="BQQ140" s="4305"/>
      <c r="BQR140" s="4304"/>
      <c r="BQS140" s="4299"/>
      <c r="BQT140" s="4300"/>
      <c r="BQU140" s="4301"/>
      <c r="BQV140" s="4302"/>
      <c r="BQW140" s="4299"/>
      <c r="BQX140" s="2602"/>
      <c r="BQY140" s="4287"/>
      <c r="BQZ140" s="4303"/>
      <c r="BRA140" s="4304"/>
      <c r="BRB140" s="2603"/>
      <c r="BRC140" s="4305"/>
      <c r="BRD140" s="4306"/>
      <c r="BRE140" s="4305"/>
      <c r="BRF140" s="4306"/>
      <c r="BRG140" s="4299"/>
      <c r="BRH140" s="4300"/>
      <c r="BRI140" s="4305"/>
      <c r="BRJ140" s="4304"/>
      <c r="BRK140" s="4299"/>
      <c r="BRL140" s="4300"/>
      <c r="BRM140" s="4301"/>
      <c r="BRN140" s="4302"/>
      <c r="BRO140" s="4299"/>
      <c r="BRP140" s="2602"/>
      <c r="BRQ140" s="4287"/>
      <c r="BRR140" s="4303"/>
      <c r="BRS140" s="4304"/>
      <c r="BRT140" s="2603"/>
      <c r="BRU140" s="4305"/>
      <c r="BRV140" s="4306"/>
      <c r="BRW140" s="4305"/>
      <c r="BRX140" s="4306"/>
      <c r="BRY140" s="4299"/>
      <c r="BRZ140" s="4300"/>
      <c r="BSA140" s="4305"/>
      <c r="BSB140" s="4304"/>
      <c r="BSC140" s="4299"/>
      <c r="BSD140" s="4300"/>
      <c r="BSE140" s="4301"/>
      <c r="BSF140" s="4302"/>
      <c r="BSG140" s="4299"/>
      <c r="BSH140" s="2602"/>
      <c r="BSI140" s="4287"/>
      <c r="BSJ140" s="4303"/>
      <c r="BSK140" s="4304"/>
      <c r="BSL140" s="2603"/>
      <c r="BSM140" s="4305"/>
      <c r="BSN140" s="4306"/>
      <c r="BSO140" s="4305"/>
      <c r="BSP140" s="4306"/>
      <c r="BSQ140" s="4299"/>
      <c r="BSR140" s="4300"/>
      <c r="BSS140" s="4305"/>
      <c r="BST140" s="4304"/>
      <c r="BSU140" s="4299"/>
      <c r="BSV140" s="4300"/>
      <c r="BSW140" s="4301"/>
      <c r="BSX140" s="4302"/>
      <c r="BSY140" s="4299"/>
      <c r="BSZ140" s="2602"/>
      <c r="BTA140" s="4287"/>
      <c r="BTB140" s="4303"/>
      <c r="BTC140" s="4304"/>
      <c r="BTD140" s="2603"/>
      <c r="BTE140" s="4305"/>
      <c r="BTF140" s="4306"/>
      <c r="BTG140" s="4305"/>
      <c r="BTH140" s="4306"/>
      <c r="BTI140" s="4299"/>
      <c r="BTJ140" s="4300"/>
      <c r="BTK140" s="4305"/>
      <c r="BTL140" s="4304"/>
      <c r="BTM140" s="4299"/>
      <c r="BTN140" s="4300"/>
      <c r="BTO140" s="4301"/>
      <c r="BTP140" s="4302"/>
      <c r="BTQ140" s="4299"/>
      <c r="BTR140" s="2602"/>
      <c r="BTS140" s="4287"/>
      <c r="BTT140" s="4303"/>
      <c r="BTU140" s="4304"/>
      <c r="BTV140" s="2603"/>
      <c r="BTW140" s="4305"/>
      <c r="BTX140" s="4306"/>
      <c r="BTY140" s="4305"/>
      <c r="BTZ140" s="4306"/>
      <c r="BUA140" s="4299"/>
      <c r="BUB140" s="4300"/>
      <c r="BUC140" s="4305"/>
      <c r="BUD140" s="4304"/>
      <c r="BUE140" s="4299"/>
      <c r="BUF140" s="4300"/>
      <c r="BUG140" s="4301"/>
      <c r="BUH140" s="4302"/>
      <c r="BUI140" s="4299"/>
      <c r="BUJ140" s="2602"/>
      <c r="BUK140" s="4287"/>
      <c r="BUL140" s="4303"/>
      <c r="BUM140" s="4304"/>
      <c r="BUN140" s="2603"/>
      <c r="BUO140" s="4305"/>
      <c r="BUP140" s="4306"/>
      <c r="BUQ140" s="4305"/>
      <c r="BUR140" s="4306"/>
      <c r="BUS140" s="4299"/>
      <c r="BUT140" s="4300"/>
      <c r="BUU140" s="4305"/>
      <c r="BUV140" s="4304"/>
      <c r="BUW140" s="4299"/>
      <c r="BUX140" s="4300"/>
      <c r="BUY140" s="4301"/>
      <c r="BUZ140" s="4302"/>
      <c r="BVA140" s="4299"/>
      <c r="BVB140" s="2602"/>
      <c r="BVC140" s="4287"/>
      <c r="BVD140" s="4303"/>
      <c r="BVE140" s="4304"/>
      <c r="BVF140" s="2603"/>
      <c r="BVG140" s="4305"/>
      <c r="BVH140" s="4306"/>
      <c r="BVI140" s="4305"/>
      <c r="BVJ140" s="4306"/>
      <c r="BVK140" s="4299"/>
      <c r="BVL140" s="4300"/>
      <c r="BVM140" s="4305"/>
      <c r="BVN140" s="4304"/>
      <c r="BVO140" s="4299"/>
      <c r="BVP140" s="4300"/>
      <c r="BVQ140" s="4301"/>
      <c r="BVR140" s="4302"/>
      <c r="BVS140" s="4299"/>
      <c r="BVT140" s="2602"/>
      <c r="BVU140" s="4287"/>
      <c r="BVV140" s="4303"/>
      <c r="BVW140" s="4304"/>
      <c r="BVX140" s="2603"/>
      <c r="BVY140" s="4305"/>
      <c r="BVZ140" s="4306"/>
      <c r="BWA140" s="4305"/>
      <c r="BWB140" s="4306"/>
      <c r="BWC140" s="4299"/>
      <c r="BWD140" s="4300"/>
      <c r="BWE140" s="4305"/>
      <c r="BWF140" s="4304"/>
      <c r="BWG140" s="4299"/>
      <c r="BWH140" s="4300"/>
      <c r="BWI140" s="4301"/>
      <c r="BWJ140" s="4302"/>
      <c r="BWK140" s="4299"/>
      <c r="BWL140" s="2602"/>
      <c r="BWM140" s="4287"/>
      <c r="BWN140" s="4303"/>
      <c r="BWO140" s="4304"/>
      <c r="BWP140" s="2603"/>
      <c r="BWQ140" s="4305"/>
      <c r="BWR140" s="4306"/>
      <c r="BWS140" s="4305"/>
      <c r="BWT140" s="4306"/>
      <c r="BWU140" s="4299"/>
      <c r="BWV140" s="4300"/>
      <c r="BWW140" s="4305"/>
      <c r="BWX140" s="4304"/>
      <c r="BWY140" s="4299"/>
      <c r="BWZ140" s="4300"/>
      <c r="BXA140" s="4301"/>
      <c r="BXB140" s="4302"/>
      <c r="BXC140" s="4299"/>
      <c r="BXD140" s="2602"/>
      <c r="BXE140" s="4287"/>
      <c r="BXF140" s="4303"/>
      <c r="BXG140" s="4304"/>
      <c r="BXH140" s="2603"/>
      <c r="BXI140" s="4305"/>
      <c r="BXJ140" s="4306"/>
      <c r="BXK140" s="4305"/>
      <c r="BXL140" s="4306"/>
      <c r="BXM140" s="4299"/>
      <c r="BXN140" s="4300"/>
      <c r="BXO140" s="4305"/>
      <c r="BXP140" s="4304"/>
      <c r="BXQ140" s="4299"/>
      <c r="BXR140" s="4300"/>
      <c r="BXS140" s="4301"/>
      <c r="BXT140" s="4302"/>
      <c r="BXU140" s="4299"/>
      <c r="BXV140" s="2602"/>
      <c r="BXW140" s="4287"/>
      <c r="BXX140" s="4303"/>
      <c r="BXY140" s="4304"/>
      <c r="BXZ140" s="2603"/>
      <c r="BYA140" s="4305"/>
      <c r="BYB140" s="4306"/>
      <c r="BYC140" s="4305"/>
      <c r="BYD140" s="4306"/>
      <c r="BYE140" s="4299"/>
      <c r="BYF140" s="4300"/>
      <c r="BYG140" s="4305"/>
      <c r="BYH140" s="4304"/>
      <c r="BYI140" s="4299"/>
      <c r="BYJ140" s="4300"/>
      <c r="BYK140" s="4301"/>
      <c r="BYL140" s="4302"/>
      <c r="BYM140" s="4299"/>
      <c r="BYN140" s="2602"/>
      <c r="BYO140" s="4287"/>
      <c r="BYP140" s="4303"/>
      <c r="BYQ140" s="4304"/>
      <c r="BYR140" s="2603"/>
      <c r="BYS140" s="4305"/>
      <c r="BYT140" s="4306"/>
      <c r="BYU140" s="4305"/>
      <c r="BYV140" s="4306"/>
      <c r="BYW140" s="4299"/>
      <c r="BYX140" s="4300"/>
      <c r="BYY140" s="4305"/>
      <c r="BYZ140" s="4304"/>
      <c r="BZA140" s="4299"/>
      <c r="BZB140" s="4300"/>
      <c r="BZC140" s="4301"/>
      <c r="BZD140" s="4302"/>
      <c r="BZE140" s="4299"/>
      <c r="BZF140" s="2602"/>
      <c r="BZG140" s="4287"/>
      <c r="BZH140" s="4303"/>
      <c r="BZI140" s="4304"/>
      <c r="BZJ140" s="2603"/>
      <c r="BZK140" s="4305"/>
      <c r="BZL140" s="4306"/>
      <c r="BZM140" s="4305"/>
      <c r="BZN140" s="4306"/>
      <c r="BZO140" s="4299"/>
      <c r="BZP140" s="4300"/>
      <c r="BZQ140" s="4305"/>
      <c r="BZR140" s="4304"/>
      <c r="BZS140" s="4299"/>
      <c r="BZT140" s="4300"/>
      <c r="BZU140" s="4301"/>
      <c r="BZV140" s="4302"/>
      <c r="BZW140" s="4299"/>
      <c r="BZX140" s="2602"/>
      <c r="BZY140" s="4287"/>
      <c r="BZZ140" s="4303"/>
      <c r="CAA140" s="4304"/>
      <c r="CAB140" s="2603"/>
      <c r="CAC140" s="4305"/>
      <c r="CAD140" s="4306"/>
      <c r="CAE140" s="4305"/>
      <c r="CAF140" s="4306"/>
      <c r="CAG140" s="4299"/>
      <c r="CAH140" s="4300"/>
      <c r="CAI140" s="4305"/>
      <c r="CAJ140" s="4304"/>
      <c r="CAK140" s="4299"/>
      <c r="CAL140" s="4300"/>
      <c r="CAM140" s="4301"/>
      <c r="CAN140" s="4302"/>
      <c r="CAO140" s="4299"/>
      <c r="CAP140" s="2602"/>
      <c r="CAQ140" s="4287"/>
      <c r="CAR140" s="4303"/>
      <c r="CAS140" s="4304"/>
      <c r="CAT140" s="2603"/>
      <c r="CAU140" s="4305"/>
      <c r="CAV140" s="4306"/>
      <c r="CAW140" s="4305"/>
      <c r="CAX140" s="4306"/>
      <c r="CAY140" s="4299"/>
      <c r="CAZ140" s="4300"/>
      <c r="CBA140" s="4305"/>
      <c r="CBB140" s="4304"/>
      <c r="CBC140" s="4299"/>
      <c r="CBD140" s="4300"/>
      <c r="CBE140" s="4301"/>
      <c r="CBF140" s="4302"/>
      <c r="CBG140" s="4299"/>
      <c r="CBH140" s="2602"/>
      <c r="CBI140" s="4287"/>
      <c r="CBJ140" s="4303"/>
      <c r="CBK140" s="4304"/>
      <c r="CBL140" s="2603"/>
      <c r="CBM140" s="4305"/>
      <c r="CBN140" s="4306"/>
      <c r="CBO140" s="4305"/>
      <c r="CBP140" s="4306"/>
      <c r="CBQ140" s="4299"/>
      <c r="CBR140" s="4300"/>
      <c r="CBS140" s="4305"/>
      <c r="CBT140" s="4304"/>
      <c r="CBU140" s="4299"/>
      <c r="CBV140" s="4300"/>
      <c r="CBW140" s="4301"/>
      <c r="CBX140" s="4302"/>
      <c r="CBY140" s="4299"/>
      <c r="CBZ140" s="2602"/>
      <c r="CCA140" s="4287"/>
      <c r="CCB140" s="4303"/>
      <c r="CCC140" s="4304"/>
      <c r="CCD140" s="2603"/>
      <c r="CCE140" s="4305"/>
      <c r="CCF140" s="4306"/>
      <c r="CCG140" s="4305"/>
      <c r="CCH140" s="4306"/>
      <c r="CCI140" s="4299"/>
      <c r="CCJ140" s="4300"/>
      <c r="CCK140" s="4305"/>
      <c r="CCL140" s="4304"/>
      <c r="CCM140" s="4299"/>
      <c r="CCN140" s="4300"/>
      <c r="CCO140" s="4301"/>
      <c r="CCP140" s="4302"/>
      <c r="CCQ140" s="4299"/>
      <c r="CCR140" s="2602"/>
      <c r="CCS140" s="4287"/>
      <c r="CCT140" s="4303"/>
      <c r="CCU140" s="4304"/>
      <c r="CCV140" s="2603"/>
      <c r="CCW140" s="4305"/>
      <c r="CCX140" s="4306"/>
      <c r="CCY140" s="4305"/>
      <c r="CCZ140" s="4306"/>
      <c r="CDA140" s="4299"/>
      <c r="CDB140" s="4300"/>
      <c r="CDC140" s="4305"/>
      <c r="CDD140" s="4304"/>
      <c r="CDE140" s="4299"/>
      <c r="CDF140" s="4300"/>
      <c r="CDG140" s="4301"/>
      <c r="CDH140" s="4302"/>
      <c r="CDI140" s="4299"/>
      <c r="CDJ140" s="2602"/>
      <c r="CDK140" s="4287"/>
      <c r="CDL140" s="4303"/>
      <c r="CDM140" s="4304"/>
      <c r="CDN140" s="2603"/>
      <c r="CDO140" s="4305"/>
      <c r="CDP140" s="4306"/>
      <c r="CDQ140" s="4305"/>
      <c r="CDR140" s="4306"/>
      <c r="CDS140" s="4299"/>
      <c r="CDT140" s="4300"/>
      <c r="CDU140" s="4305"/>
      <c r="CDV140" s="4304"/>
      <c r="CDW140" s="4299"/>
      <c r="CDX140" s="4300"/>
      <c r="CDY140" s="4301"/>
      <c r="CDZ140" s="4302"/>
      <c r="CEA140" s="4299"/>
      <c r="CEB140" s="2602"/>
      <c r="CEC140" s="4287"/>
      <c r="CED140" s="4303"/>
      <c r="CEE140" s="4304"/>
      <c r="CEF140" s="2603"/>
      <c r="CEG140" s="4305"/>
      <c r="CEH140" s="4306"/>
      <c r="CEI140" s="4305"/>
      <c r="CEJ140" s="4306"/>
      <c r="CEK140" s="4299"/>
      <c r="CEL140" s="4300"/>
      <c r="CEM140" s="4305"/>
      <c r="CEN140" s="4304"/>
      <c r="CEO140" s="4299"/>
      <c r="CEP140" s="4300"/>
      <c r="CEQ140" s="4301"/>
      <c r="CER140" s="4302"/>
      <c r="CES140" s="4299"/>
      <c r="CET140" s="2602"/>
      <c r="CEU140" s="4287"/>
      <c r="CEV140" s="4303"/>
      <c r="CEW140" s="4304"/>
      <c r="CEX140" s="2603"/>
      <c r="CEY140" s="4305"/>
      <c r="CEZ140" s="4306"/>
      <c r="CFA140" s="4305"/>
      <c r="CFB140" s="4306"/>
      <c r="CFC140" s="4299"/>
      <c r="CFD140" s="4300"/>
      <c r="CFE140" s="4305"/>
      <c r="CFF140" s="4304"/>
      <c r="CFG140" s="4299"/>
      <c r="CFH140" s="4300"/>
      <c r="CFI140" s="4301"/>
      <c r="CFJ140" s="4302"/>
      <c r="CFK140" s="4299"/>
      <c r="CFL140" s="2602"/>
      <c r="CFM140" s="4287"/>
      <c r="CFN140" s="4303"/>
      <c r="CFO140" s="4304"/>
      <c r="CFP140" s="2603"/>
      <c r="CFQ140" s="4305"/>
      <c r="CFR140" s="4306"/>
      <c r="CFS140" s="4305"/>
      <c r="CFT140" s="4306"/>
      <c r="CFU140" s="4299"/>
      <c r="CFV140" s="4300"/>
      <c r="CFW140" s="4305"/>
      <c r="CFX140" s="4304"/>
      <c r="CFY140" s="4299"/>
      <c r="CFZ140" s="4300"/>
      <c r="CGA140" s="4301"/>
      <c r="CGB140" s="4302"/>
      <c r="CGC140" s="4299"/>
      <c r="CGD140" s="2602"/>
      <c r="CGE140" s="4287"/>
      <c r="CGF140" s="4303"/>
      <c r="CGG140" s="4304"/>
      <c r="CGH140" s="2603"/>
      <c r="CGI140" s="4305"/>
      <c r="CGJ140" s="4306"/>
      <c r="CGK140" s="4305"/>
      <c r="CGL140" s="4306"/>
      <c r="CGM140" s="4299"/>
      <c r="CGN140" s="4300"/>
      <c r="CGO140" s="4305"/>
      <c r="CGP140" s="4304"/>
      <c r="CGQ140" s="4299"/>
      <c r="CGR140" s="4300"/>
      <c r="CGS140" s="4301"/>
      <c r="CGT140" s="4302"/>
      <c r="CGU140" s="4299"/>
      <c r="CGV140" s="2602"/>
      <c r="CGW140" s="4287"/>
      <c r="CGX140" s="4303"/>
      <c r="CGY140" s="4304"/>
      <c r="CGZ140" s="2603"/>
      <c r="CHA140" s="4305"/>
      <c r="CHB140" s="4306"/>
      <c r="CHC140" s="4305"/>
      <c r="CHD140" s="4306"/>
      <c r="CHE140" s="4299"/>
      <c r="CHF140" s="4300"/>
      <c r="CHG140" s="4305"/>
      <c r="CHH140" s="4304"/>
      <c r="CHI140" s="4299"/>
      <c r="CHJ140" s="4300"/>
      <c r="CHK140" s="4301"/>
      <c r="CHL140" s="4302"/>
      <c r="CHM140" s="4299"/>
      <c r="CHN140" s="2602"/>
      <c r="CHO140" s="4287"/>
      <c r="CHP140" s="4303"/>
      <c r="CHQ140" s="4304"/>
      <c r="CHR140" s="2603"/>
      <c r="CHS140" s="4305"/>
      <c r="CHT140" s="4306"/>
      <c r="CHU140" s="4305"/>
      <c r="CHV140" s="4306"/>
      <c r="CHW140" s="4299"/>
      <c r="CHX140" s="4300"/>
      <c r="CHY140" s="4305"/>
      <c r="CHZ140" s="4304"/>
      <c r="CIA140" s="4299"/>
      <c r="CIB140" s="4300"/>
      <c r="CIC140" s="4301"/>
      <c r="CID140" s="4302"/>
      <c r="CIE140" s="4299"/>
      <c r="CIF140" s="2602"/>
      <c r="CIG140" s="4287"/>
      <c r="CIH140" s="4303"/>
      <c r="CII140" s="4304"/>
      <c r="CIJ140" s="2603"/>
      <c r="CIK140" s="4305"/>
      <c r="CIL140" s="4306"/>
      <c r="CIM140" s="4305"/>
      <c r="CIN140" s="4306"/>
      <c r="CIO140" s="4299"/>
      <c r="CIP140" s="4300"/>
      <c r="CIQ140" s="4305"/>
      <c r="CIR140" s="4304"/>
      <c r="CIS140" s="4299"/>
      <c r="CIT140" s="4300"/>
      <c r="CIU140" s="4301"/>
      <c r="CIV140" s="4302"/>
      <c r="CIW140" s="4299"/>
      <c r="CIX140" s="2602"/>
      <c r="CIY140" s="4287"/>
      <c r="CIZ140" s="4303"/>
      <c r="CJA140" s="4304"/>
      <c r="CJB140" s="2603"/>
      <c r="CJC140" s="4305"/>
      <c r="CJD140" s="4306"/>
      <c r="CJE140" s="4305"/>
      <c r="CJF140" s="4306"/>
      <c r="CJG140" s="4299"/>
      <c r="CJH140" s="4300"/>
      <c r="CJI140" s="4305"/>
      <c r="CJJ140" s="4304"/>
      <c r="CJK140" s="4299"/>
      <c r="CJL140" s="4300"/>
      <c r="CJM140" s="4301"/>
      <c r="CJN140" s="4302"/>
      <c r="CJO140" s="4299"/>
      <c r="CJP140" s="2602"/>
      <c r="CJQ140" s="4287"/>
      <c r="CJR140" s="4303"/>
      <c r="CJS140" s="4304"/>
      <c r="CJT140" s="2603"/>
      <c r="CJU140" s="4305"/>
      <c r="CJV140" s="4306"/>
      <c r="CJW140" s="4305"/>
      <c r="CJX140" s="4306"/>
      <c r="CJY140" s="4299"/>
      <c r="CJZ140" s="4300"/>
      <c r="CKA140" s="4305"/>
      <c r="CKB140" s="4304"/>
      <c r="CKC140" s="4299"/>
      <c r="CKD140" s="4300"/>
      <c r="CKE140" s="4301"/>
      <c r="CKF140" s="4302"/>
      <c r="CKG140" s="4299"/>
      <c r="CKH140" s="2602"/>
      <c r="CKI140" s="4287"/>
      <c r="CKJ140" s="4303"/>
      <c r="CKK140" s="4304"/>
      <c r="CKL140" s="2603"/>
      <c r="CKM140" s="4305"/>
      <c r="CKN140" s="4306"/>
      <c r="CKO140" s="4305"/>
      <c r="CKP140" s="4306"/>
      <c r="CKQ140" s="4299"/>
      <c r="CKR140" s="4300"/>
      <c r="CKS140" s="4305"/>
      <c r="CKT140" s="4304"/>
      <c r="CKU140" s="4299"/>
      <c r="CKV140" s="4300"/>
      <c r="CKW140" s="4301"/>
      <c r="CKX140" s="4302"/>
      <c r="CKY140" s="4299"/>
      <c r="CKZ140" s="2602"/>
      <c r="CLA140" s="4287"/>
      <c r="CLB140" s="4303"/>
      <c r="CLC140" s="4304"/>
      <c r="CLD140" s="2603"/>
      <c r="CLE140" s="4305"/>
      <c r="CLF140" s="4306"/>
      <c r="CLG140" s="4305"/>
      <c r="CLH140" s="4306"/>
      <c r="CLI140" s="4299"/>
      <c r="CLJ140" s="4300"/>
      <c r="CLK140" s="4305"/>
      <c r="CLL140" s="4304"/>
      <c r="CLM140" s="4299"/>
      <c r="CLN140" s="4300"/>
      <c r="CLO140" s="4301"/>
      <c r="CLP140" s="4302"/>
      <c r="CLQ140" s="4299"/>
      <c r="CLR140" s="2602"/>
      <c r="CLS140" s="4287"/>
      <c r="CLT140" s="4303"/>
      <c r="CLU140" s="4304"/>
      <c r="CLV140" s="2603"/>
      <c r="CLW140" s="4305"/>
      <c r="CLX140" s="4306"/>
      <c r="CLY140" s="4305"/>
      <c r="CLZ140" s="4306"/>
      <c r="CMA140" s="4299"/>
      <c r="CMB140" s="4300"/>
      <c r="CMC140" s="4305"/>
      <c r="CMD140" s="4304"/>
      <c r="CME140" s="4299"/>
      <c r="CMF140" s="4300"/>
      <c r="CMG140" s="4301"/>
      <c r="CMH140" s="4302"/>
      <c r="CMI140" s="4299"/>
      <c r="CMJ140" s="2602"/>
      <c r="CMK140" s="4287"/>
      <c r="CML140" s="4303"/>
      <c r="CMM140" s="4304"/>
      <c r="CMN140" s="2603"/>
      <c r="CMO140" s="4305"/>
      <c r="CMP140" s="4306"/>
      <c r="CMQ140" s="4305"/>
      <c r="CMR140" s="4306"/>
      <c r="CMS140" s="4299"/>
      <c r="CMT140" s="4300"/>
      <c r="CMU140" s="4305"/>
      <c r="CMV140" s="4304"/>
      <c r="CMW140" s="4299"/>
      <c r="CMX140" s="4300"/>
      <c r="CMY140" s="4301"/>
      <c r="CMZ140" s="4302"/>
      <c r="CNA140" s="4299"/>
      <c r="CNB140" s="2602"/>
      <c r="CNC140" s="4287"/>
      <c r="CND140" s="4303"/>
      <c r="CNE140" s="4304"/>
      <c r="CNF140" s="2603"/>
      <c r="CNG140" s="4305"/>
      <c r="CNH140" s="4306"/>
      <c r="CNI140" s="4305"/>
      <c r="CNJ140" s="4306"/>
      <c r="CNK140" s="4299"/>
      <c r="CNL140" s="4300"/>
      <c r="CNM140" s="4305"/>
      <c r="CNN140" s="4304"/>
      <c r="CNO140" s="4299"/>
      <c r="CNP140" s="4300"/>
      <c r="CNQ140" s="4301"/>
      <c r="CNR140" s="4302"/>
      <c r="CNS140" s="4299"/>
      <c r="CNT140" s="2602"/>
      <c r="CNU140" s="4287"/>
      <c r="CNV140" s="4303"/>
      <c r="CNW140" s="4304"/>
      <c r="CNX140" s="2603"/>
      <c r="CNY140" s="4305"/>
      <c r="CNZ140" s="4306"/>
      <c r="COA140" s="4305"/>
      <c r="COB140" s="4306"/>
      <c r="COC140" s="4299"/>
      <c r="COD140" s="4300"/>
      <c r="COE140" s="4305"/>
      <c r="COF140" s="4304"/>
      <c r="COG140" s="4299"/>
      <c r="COH140" s="4300"/>
      <c r="COI140" s="4301"/>
      <c r="COJ140" s="4302"/>
      <c r="COK140" s="4299"/>
      <c r="COL140" s="2602"/>
      <c r="COM140" s="4287"/>
      <c r="CON140" s="4303"/>
      <c r="COO140" s="4304"/>
      <c r="COP140" s="2603"/>
      <c r="COQ140" s="4305"/>
      <c r="COR140" s="4306"/>
      <c r="COS140" s="4305"/>
      <c r="COT140" s="4306"/>
      <c r="COU140" s="4299"/>
      <c r="COV140" s="4300"/>
      <c r="COW140" s="4305"/>
      <c r="COX140" s="4304"/>
      <c r="COY140" s="4299"/>
      <c r="COZ140" s="4300"/>
      <c r="CPA140" s="4301"/>
      <c r="CPB140" s="4302"/>
      <c r="CPC140" s="4299"/>
      <c r="CPD140" s="2602"/>
      <c r="CPE140" s="4287"/>
      <c r="CPF140" s="4303"/>
      <c r="CPG140" s="4304"/>
      <c r="CPH140" s="2603"/>
      <c r="CPI140" s="4305"/>
      <c r="CPJ140" s="4306"/>
      <c r="CPK140" s="4305"/>
      <c r="CPL140" s="4306"/>
      <c r="CPM140" s="4299"/>
      <c r="CPN140" s="4300"/>
      <c r="CPO140" s="4305"/>
      <c r="CPP140" s="4304"/>
      <c r="CPQ140" s="4299"/>
      <c r="CPR140" s="4300"/>
      <c r="CPS140" s="4301"/>
      <c r="CPT140" s="4302"/>
      <c r="CPU140" s="4299"/>
      <c r="CPV140" s="2602"/>
      <c r="CPW140" s="4287"/>
      <c r="CPX140" s="4303"/>
      <c r="CPY140" s="4304"/>
      <c r="CPZ140" s="2603"/>
      <c r="CQA140" s="4305"/>
      <c r="CQB140" s="4306"/>
      <c r="CQC140" s="4305"/>
      <c r="CQD140" s="4306"/>
      <c r="CQE140" s="4299"/>
      <c r="CQF140" s="4300"/>
      <c r="CQG140" s="4305"/>
      <c r="CQH140" s="4304"/>
      <c r="CQI140" s="4299"/>
      <c r="CQJ140" s="4300"/>
      <c r="CQK140" s="4301"/>
      <c r="CQL140" s="4302"/>
      <c r="CQM140" s="4299"/>
      <c r="CQN140" s="2602"/>
      <c r="CQO140" s="4287"/>
      <c r="CQP140" s="4303"/>
      <c r="CQQ140" s="4304"/>
      <c r="CQR140" s="2603"/>
      <c r="CQS140" s="4305"/>
      <c r="CQT140" s="4306"/>
      <c r="CQU140" s="4305"/>
      <c r="CQV140" s="4306"/>
      <c r="CQW140" s="4299"/>
      <c r="CQX140" s="4300"/>
      <c r="CQY140" s="4305"/>
      <c r="CQZ140" s="4304"/>
      <c r="CRA140" s="4299"/>
      <c r="CRB140" s="4300"/>
      <c r="CRC140" s="4301"/>
      <c r="CRD140" s="4302"/>
      <c r="CRE140" s="4299"/>
      <c r="CRF140" s="2602"/>
      <c r="CRG140" s="4287"/>
      <c r="CRH140" s="4303"/>
      <c r="CRI140" s="4304"/>
      <c r="CRJ140" s="2603"/>
      <c r="CRK140" s="4305"/>
      <c r="CRL140" s="4306"/>
      <c r="CRM140" s="4305"/>
      <c r="CRN140" s="4306"/>
      <c r="CRO140" s="4299"/>
      <c r="CRP140" s="4300"/>
      <c r="CRQ140" s="4305"/>
      <c r="CRR140" s="4304"/>
      <c r="CRS140" s="4299"/>
      <c r="CRT140" s="4300"/>
      <c r="CRU140" s="4301"/>
      <c r="CRV140" s="4302"/>
      <c r="CRW140" s="4299"/>
      <c r="CRX140" s="2602"/>
      <c r="CRY140" s="4287"/>
      <c r="CRZ140" s="4303"/>
      <c r="CSA140" s="4304"/>
      <c r="CSB140" s="2603"/>
      <c r="CSC140" s="4305"/>
      <c r="CSD140" s="4306"/>
      <c r="CSE140" s="4305"/>
      <c r="CSF140" s="4306"/>
      <c r="CSG140" s="4299"/>
      <c r="CSH140" s="4300"/>
      <c r="CSI140" s="4305"/>
      <c r="CSJ140" s="4304"/>
      <c r="CSK140" s="4299"/>
      <c r="CSL140" s="4300"/>
      <c r="CSM140" s="4301"/>
      <c r="CSN140" s="4302"/>
      <c r="CSO140" s="4299"/>
      <c r="CSP140" s="2602"/>
      <c r="CSQ140" s="4287"/>
      <c r="CSR140" s="4303"/>
      <c r="CSS140" s="4304"/>
      <c r="CST140" s="2603"/>
      <c r="CSU140" s="4305"/>
      <c r="CSV140" s="4306"/>
      <c r="CSW140" s="4305"/>
      <c r="CSX140" s="4306"/>
      <c r="CSY140" s="4299"/>
      <c r="CSZ140" s="4300"/>
      <c r="CTA140" s="4305"/>
      <c r="CTB140" s="4304"/>
      <c r="CTC140" s="4299"/>
      <c r="CTD140" s="4300"/>
      <c r="CTE140" s="4301"/>
      <c r="CTF140" s="4302"/>
      <c r="CTG140" s="4299"/>
      <c r="CTH140" s="2602"/>
      <c r="CTI140" s="4287"/>
      <c r="CTJ140" s="4303"/>
      <c r="CTK140" s="4304"/>
      <c r="CTL140" s="2603"/>
      <c r="CTM140" s="4305"/>
      <c r="CTN140" s="4306"/>
      <c r="CTO140" s="4305"/>
      <c r="CTP140" s="4306"/>
      <c r="CTQ140" s="4299"/>
      <c r="CTR140" s="4300"/>
      <c r="CTS140" s="4305"/>
      <c r="CTT140" s="4304"/>
      <c r="CTU140" s="4299"/>
      <c r="CTV140" s="4300"/>
      <c r="CTW140" s="4301"/>
      <c r="CTX140" s="4302"/>
      <c r="CTY140" s="4299"/>
      <c r="CTZ140" s="2602"/>
      <c r="CUA140" s="4287"/>
      <c r="CUB140" s="4303"/>
      <c r="CUC140" s="4304"/>
      <c r="CUD140" s="2603"/>
      <c r="CUE140" s="4305"/>
      <c r="CUF140" s="4306"/>
      <c r="CUG140" s="4305"/>
      <c r="CUH140" s="4306"/>
      <c r="CUI140" s="4299"/>
      <c r="CUJ140" s="4300"/>
      <c r="CUK140" s="4305"/>
      <c r="CUL140" s="4304"/>
      <c r="CUM140" s="4299"/>
      <c r="CUN140" s="4300"/>
      <c r="CUO140" s="4301"/>
      <c r="CUP140" s="4302"/>
      <c r="CUQ140" s="4299"/>
      <c r="CUR140" s="2602"/>
      <c r="CUS140" s="4287"/>
      <c r="CUT140" s="4303"/>
      <c r="CUU140" s="4304"/>
      <c r="CUV140" s="2603"/>
      <c r="CUW140" s="4305"/>
      <c r="CUX140" s="4306"/>
      <c r="CUY140" s="4305"/>
      <c r="CUZ140" s="4306"/>
      <c r="CVA140" s="4299"/>
      <c r="CVB140" s="4300"/>
      <c r="CVC140" s="4305"/>
      <c r="CVD140" s="4304"/>
      <c r="CVE140" s="4299"/>
      <c r="CVF140" s="4300"/>
      <c r="CVG140" s="4301"/>
      <c r="CVH140" s="4302"/>
      <c r="CVI140" s="4299"/>
      <c r="CVJ140" s="2602"/>
      <c r="CVK140" s="4287"/>
      <c r="CVL140" s="4303"/>
      <c r="CVM140" s="4304"/>
      <c r="CVN140" s="2603"/>
      <c r="CVO140" s="4305"/>
      <c r="CVP140" s="4306"/>
      <c r="CVQ140" s="4305"/>
      <c r="CVR140" s="4306"/>
      <c r="CVS140" s="4299"/>
      <c r="CVT140" s="4300"/>
      <c r="CVU140" s="4305"/>
      <c r="CVV140" s="4304"/>
      <c r="CVW140" s="4299"/>
      <c r="CVX140" s="4300"/>
      <c r="CVY140" s="4301"/>
      <c r="CVZ140" s="4302"/>
      <c r="CWA140" s="4299"/>
      <c r="CWB140" s="2602"/>
      <c r="CWC140" s="4287"/>
      <c r="CWD140" s="4303"/>
      <c r="CWE140" s="4304"/>
      <c r="CWF140" s="2603"/>
      <c r="CWG140" s="4305"/>
      <c r="CWH140" s="4306"/>
      <c r="CWI140" s="4305"/>
      <c r="CWJ140" s="4306"/>
      <c r="CWK140" s="4299"/>
      <c r="CWL140" s="4300"/>
      <c r="CWM140" s="4305"/>
      <c r="CWN140" s="4304"/>
      <c r="CWO140" s="4299"/>
      <c r="CWP140" s="4300"/>
      <c r="CWQ140" s="4301"/>
      <c r="CWR140" s="4302"/>
      <c r="CWS140" s="4299"/>
      <c r="CWT140" s="2602"/>
      <c r="CWU140" s="4287"/>
      <c r="CWV140" s="4303"/>
      <c r="CWW140" s="4304"/>
      <c r="CWX140" s="2603"/>
      <c r="CWY140" s="4305"/>
      <c r="CWZ140" s="4306"/>
      <c r="CXA140" s="4305"/>
      <c r="CXB140" s="4306"/>
      <c r="CXC140" s="4299"/>
      <c r="CXD140" s="4300"/>
      <c r="CXE140" s="4305"/>
      <c r="CXF140" s="4304"/>
      <c r="CXG140" s="4299"/>
      <c r="CXH140" s="4300"/>
      <c r="CXI140" s="4301"/>
      <c r="CXJ140" s="4302"/>
      <c r="CXK140" s="4299"/>
      <c r="CXL140" s="2602"/>
      <c r="CXM140" s="4287"/>
      <c r="CXN140" s="4303"/>
      <c r="CXO140" s="4304"/>
      <c r="CXP140" s="2603"/>
      <c r="CXQ140" s="4305"/>
      <c r="CXR140" s="4306"/>
      <c r="CXS140" s="4305"/>
      <c r="CXT140" s="4306"/>
      <c r="CXU140" s="4299"/>
      <c r="CXV140" s="4300"/>
      <c r="CXW140" s="4305"/>
      <c r="CXX140" s="4304"/>
      <c r="CXY140" s="4299"/>
      <c r="CXZ140" s="4300"/>
      <c r="CYA140" s="4301"/>
      <c r="CYB140" s="4302"/>
      <c r="CYC140" s="4299"/>
      <c r="CYD140" s="2602"/>
      <c r="CYE140" s="4287"/>
      <c r="CYF140" s="4303"/>
      <c r="CYG140" s="4304"/>
      <c r="CYH140" s="2603"/>
      <c r="CYI140" s="4305"/>
      <c r="CYJ140" s="4306"/>
      <c r="CYK140" s="4305"/>
      <c r="CYL140" s="4306"/>
      <c r="CYM140" s="4299"/>
      <c r="CYN140" s="4300"/>
      <c r="CYO140" s="4305"/>
      <c r="CYP140" s="4304"/>
      <c r="CYQ140" s="4299"/>
      <c r="CYR140" s="4300"/>
      <c r="CYS140" s="4301"/>
      <c r="CYT140" s="4302"/>
      <c r="CYU140" s="4299"/>
      <c r="CYV140" s="2602"/>
      <c r="CYW140" s="4287"/>
      <c r="CYX140" s="4303"/>
      <c r="CYY140" s="4304"/>
      <c r="CYZ140" s="2603"/>
      <c r="CZA140" s="4305"/>
      <c r="CZB140" s="4306"/>
      <c r="CZC140" s="4305"/>
      <c r="CZD140" s="4306"/>
      <c r="CZE140" s="4299"/>
      <c r="CZF140" s="4300"/>
      <c r="CZG140" s="4305"/>
      <c r="CZH140" s="4304"/>
      <c r="CZI140" s="4299"/>
      <c r="CZJ140" s="4300"/>
      <c r="CZK140" s="4301"/>
      <c r="CZL140" s="4302"/>
      <c r="CZM140" s="4299"/>
      <c r="CZN140" s="2602"/>
      <c r="CZO140" s="4287"/>
      <c r="CZP140" s="4303"/>
      <c r="CZQ140" s="4304"/>
      <c r="CZR140" s="2603"/>
      <c r="CZS140" s="4305"/>
      <c r="CZT140" s="4306"/>
      <c r="CZU140" s="4305"/>
      <c r="CZV140" s="4306"/>
      <c r="CZW140" s="4299"/>
      <c r="CZX140" s="4300"/>
      <c r="CZY140" s="4305"/>
      <c r="CZZ140" s="4304"/>
      <c r="DAA140" s="4299"/>
      <c r="DAB140" s="4300"/>
      <c r="DAC140" s="4301"/>
      <c r="DAD140" s="4302"/>
      <c r="DAE140" s="4299"/>
      <c r="DAF140" s="2602"/>
      <c r="DAG140" s="4287"/>
      <c r="DAH140" s="4303"/>
      <c r="DAI140" s="4304"/>
      <c r="DAJ140" s="2603"/>
      <c r="DAK140" s="4305"/>
      <c r="DAL140" s="4306"/>
      <c r="DAM140" s="4305"/>
      <c r="DAN140" s="4306"/>
      <c r="DAO140" s="4299"/>
      <c r="DAP140" s="4300"/>
      <c r="DAQ140" s="4305"/>
      <c r="DAR140" s="4304"/>
      <c r="DAS140" s="4299"/>
      <c r="DAT140" s="4300"/>
      <c r="DAU140" s="4301"/>
      <c r="DAV140" s="4302"/>
      <c r="DAW140" s="4299"/>
      <c r="DAX140" s="2602"/>
      <c r="DAY140" s="4287"/>
      <c r="DAZ140" s="4303"/>
      <c r="DBA140" s="4304"/>
      <c r="DBB140" s="2603"/>
      <c r="DBC140" s="4305"/>
      <c r="DBD140" s="4306"/>
      <c r="DBE140" s="4305"/>
      <c r="DBF140" s="4306"/>
      <c r="DBG140" s="4299"/>
      <c r="DBH140" s="4300"/>
      <c r="DBI140" s="4305"/>
      <c r="DBJ140" s="4304"/>
      <c r="DBK140" s="4299"/>
      <c r="DBL140" s="4300"/>
      <c r="DBM140" s="4301"/>
      <c r="DBN140" s="4302"/>
      <c r="DBO140" s="4299"/>
      <c r="DBP140" s="2602"/>
      <c r="DBQ140" s="4287"/>
      <c r="DBR140" s="4303"/>
      <c r="DBS140" s="4304"/>
      <c r="DBT140" s="2603"/>
      <c r="DBU140" s="4305"/>
      <c r="DBV140" s="4306"/>
      <c r="DBW140" s="4305"/>
      <c r="DBX140" s="4306"/>
      <c r="DBY140" s="4299"/>
      <c r="DBZ140" s="4300"/>
      <c r="DCA140" s="4305"/>
      <c r="DCB140" s="4304"/>
      <c r="DCC140" s="4299"/>
      <c r="DCD140" s="4300"/>
      <c r="DCE140" s="4301"/>
      <c r="DCF140" s="4302"/>
      <c r="DCG140" s="4299"/>
      <c r="DCH140" s="2602"/>
      <c r="DCI140" s="4287"/>
      <c r="DCJ140" s="4303"/>
      <c r="DCK140" s="4304"/>
      <c r="DCL140" s="2603"/>
      <c r="DCM140" s="4305"/>
      <c r="DCN140" s="4306"/>
      <c r="DCO140" s="4305"/>
      <c r="DCP140" s="4306"/>
      <c r="DCQ140" s="4299"/>
      <c r="DCR140" s="4300"/>
      <c r="DCS140" s="4305"/>
      <c r="DCT140" s="4304"/>
      <c r="DCU140" s="4299"/>
      <c r="DCV140" s="4300"/>
      <c r="DCW140" s="4301"/>
      <c r="DCX140" s="4302"/>
      <c r="DCY140" s="4299"/>
      <c r="DCZ140" s="2602"/>
      <c r="DDA140" s="4287"/>
      <c r="DDB140" s="4303"/>
      <c r="DDC140" s="4304"/>
      <c r="DDD140" s="2603"/>
      <c r="DDE140" s="4305"/>
      <c r="DDF140" s="4306"/>
      <c r="DDG140" s="4305"/>
      <c r="DDH140" s="4306"/>
      <c r="DDI140" s="4299"/>
      <c r="DDJ140" s="4300"/>
      <c r="DDK140" s="4305"/>
      <c r="DDL140" s="4304"/>
      <c r="DDM140" s="4299"/>
      <c r="DDN140" s="4300"/>
      <c r="DDO140" s="4301"/>
      <c r="DDP140" s="4302"/>
      <c r="DDQ140" s="4299"/>
      <c r="DDR140" s="2602"/>
      <c r="DDS140" s="4287"/>
      <c r="DDT140" s="4303"/>
      <c r="DDU140" s="4304"/>
      <c r="DDV140" s="2603"/>
      <c r="DDW140" s="4305"/>
      <c r="DDX140" s="4306"/>
      <c r="DDY140" s="4305"/>
      <c r="DDZ140" s="4306"/>
      <c r="DEA140" s="4299"/>
      <c r="DEB140" s="4300"/>
      <c r="DEC140" s="4305"/>
      <c r="DED140" s="4304"/>
      <c r="DEE140" s="4299"/>
      <c r="DEF140" s="4300"/>
      <c r="DEG140" s="4301"/>
      <c r="DEH140" s="4302"/>
      <c r="DEI140" s="4299"/>
      <c r="DEJ140" s="2602"/>
      <c r="DEK140" s="4287"/>
      <c r="DEL140" s="4303"/>
      <c r="DEM140" s="4304"/>
      <c r="DEN140" s="2603"/>
      <c r="DEO140" s="4305"/>
      <c r="DEP140" s="4306"/>
      <c r="DEQ140" s="4305"/>
      <c r="DER140" s="4306"/>
      <c r="DES140" s="4299"/>
      <c r="DET140" s="4300"/>
      <c r="DEU140" s="4305"/>
      <c r="DEV140" s="4304"/>
      <c r="DEW140" s="4299"/>
      <c r="DEX140" s="4300"/>
      <c r="DEY140" s="4301"/>
      <c r="DEZ140" s="4302"/>
      <c r="DFA140" s="4299"/>
      <c r="DFB140" s="2602"/>
      <c r="DFC140" s="4287"/>
      <c r="DFD140" s="4303"/>
      <c r="DFE140" s="4304"/>
      <c r="DFF140" s="2603"/>
      <c r="DFG140" s="4305"/>
      <c r="DFH140" s="4306"/>
      <c r="DFI140" s="4305"/>
      <c r="DFJ140" s="4306"/>
      <c r="DFK140" s="4299"/>
      <c r="DFL140" s="4300"/>
      <c r="DFM140" s="4305"/>
      <c r="DFN140" s="4304"/>
      <c r="DFO140" s="4299"/>
      <c r="DFP140" s="4300"/>
      <c r="DFQ140" s="4301"/>
      <c r="DFR140" s="4302"/>
      <c r="DFS140" s="4299"/>
      <c r="DFT140" s="2602"/>
      <c r="DFU140" s="4287"/>
      <c r="DFV140" s="4303"/>
      <c r="DFW140" s="4304"/>
      <c r="DFX140" s="2603"/>
      <c r="DFY140" s="4305"/>
      <c r="DFZ140" s="4306"/>
      <c r="DGA140" s="4305"/>
      <c r="DGB140" s="4306"/>
      <c r="DGC140" s="4299"/>
      <c r="DGD140" s="4300"/>
      <c r="DGE140" s="4305"/>
      <c r="DGF140" s="4304"/>
      <c r="DGG140" s="4299"/>
      <c r="DGH140" s="4300"/>
      <c r="DGI140" s="4301"/>
      <c r="DGJ140" s="4302"/>
      <c r="DGK140" s="4299"/>
      <c r="DGL140" s="2602"/>
      <c r="DGM140" s="4287"/>
      <c r="DGN140" s="4303"/>
      <c r="DGO140" s="4304"/>
      <c r="DGP140" s="2603"/>
      <c r="DGQ140" s="4305"/>
      <c r="DGR140" s="4306"/>
      <c r="DGS140" s="4305"/>
      <c r="DGT140" s="4306"/>
      <c r="DGU140" s="4299"/>
      <c r="DGV140" s="4300"/>
      <c r="DGW140" s="4305"/>
      <c r="DGX140" s="4304"/>
      <c r="DGY140" s="4299"/>
      <c r="DGZ140" s="4300"/>
      <c r="DHA140" s="4301"/>
      <c r="DHB140" s="4302"/>
      <c r="DHC140" s="4299"/>
      <c r="DHD140" s="2602"/>
      <c r="DHE140" s="4287"/>
      <c r="DHF140" s="4303"/>
      <c r="DHG140" s="4304"/>
      <c r="DHH140" s="2603"/>
      <c r="DHI140" s="4305"/>
      <c r="DHJ140" s="4306"/>
      <c r="DHK140" s="4305"/>
      <c r="DHL140" s="4306"/>
      <c r="DHM140" s="4299"/>
      <c r="DHN140" s="4300"/>
      <c r="DHO140" s="4305"/>
      <c r="DHP140" s="4304"/>
      <c r="DHQ140" s="4299"/>
      <c r="DHR140" s="4300"/>
      <c r="DHS140" s="4301"/>
      <c r="DHT140" s="4302"/>
      <c r="DHU140" s="4299"/>
      <c r="DHV140" s="2602"/>
      <c r="DHW140" s="4287"/>
      <c r="DHX140" s="4303"/>
      <c r="DHY140" s="4304"/>
      <c r="DHZ140" s="2603"/>
      <c r="DIA140" s="4305"/>
      <c r="DIB140" s="4306"/>
      <c r="DIC140" s="4305"/>
      <c r="DID140" s="4306"/>
      <c r="DIE140" s="4299"/>
      <c r="DIF140" s="4300"/>
      <c r="DIG140" s="4305"/>
      <c r="DIH140" s="4304"/>
      <c r="DII140" s="4299"/>
      <c r="DIJ140" s="4300"/>
      <c r="DIK140" s="4301"/>
      <c r="DIL140" s="4302"/>
      <c r="DIM140" s="4299"/>
      <c r="DIN140" s="2602"/>
      <c r="DIO140" s="4287"/>
      <c r="DIP140" s="4303"/>
      <c r="DIQ140" s="4304"/>
      <c r="DIR140" s="2603"/>
      <c r="DIS140" s="4305"/>
      <c r="DIT140" s="4306"/>
      <c r="DIU140" s="4305"/>
      <c r="DIV140" s="4306"/>
      <c r="DIW140" s="4299"/>
      <c r="DIX140" s="4300"/>
      <c r="DIY140" s="4305"/>
      <c r="DIZ140" s="4304"/>
      <c r="DJA140" s="4299"/>
      <c r="DJB140" s="4300"/>
      <c r="DJC140" s="4301"/>
      <c r="DJD140" s="4302"/>
      <c r="DJE140" s="4299"/>
      <c r="DJF140" s="2602"/>
      <c r="DJG140" s="4287"/>
      <c r="DJH140" s="4303"/>
      <c r="DJI140" s="4304"/>
      <c r="DJJ140" s="2603"/>
      <c r="DJK140" s="4305"/>
      <c r="DJL140" s="4306"/>
      <c r="DJM140" s="4305"/>
      <c r="DJN140" s="4306"/>
      <c r="DJO140" s="4299"/>
      <c r="DJP140" s="4300"/>
      <c r="DJQ140" s="4305"/>
      <c r="DJR140" s="4304"/>
      <c r="DJS140" s="4299"/>
      <c r="DJT140" s="4300"/>
      <c r="DJU140" s="4301"/>
      <c r="DJV140" s="4302"/>
      <c r="DJW140" s="4299"/>
      <c r="DJX140" s="2602"/>
      <c r="DJY140" s="4287"/>
      <c r="DJZ140" s="4303"/>
      <c r="DKA140" s="4304"/>
      <c r="DKB140" s="2603"/>
      <c r="DKC140" s="4305"/>
      <c r="DKD140" s="4306"/>
      <c r="DKE140" s="4305"/>
      <c r="DKF140" s="4306"/>
      <c r="DKG140" s="4299"/>
      <c r="DKH140" s="4300"/>
      <c r="DKI140" s="4305"/>
      <c r="DKJ140" s="4304"/>
      <c r="DKK140" s="4299"/>
      <c r="DKL140" s="4300"/>
      <c r="DKM140" s="4301"/>
      <c r="DKN140" s="4302"/>
      <c r="DKO140" s="4299"/>
      <c r="DKP140" s="2602"/>
      <c r="DKQ140" s="4287"/>
      <c r="DKR140" s="4303"/>
      <c r="DKS140" s="4304"/>
      <c r="DKT140" s="2603"/>
      <c r="DKU140" s="4305"/>
      <c r="DKV140" s="4306"/>
      <c r="DKW140" s="4305"/>
      <c r="DKX140" s="4306"/>
      <c r="DKY140" s="4299"/>
      <c r="DKZ140" s="4300"/>
      <c r="DLA140" s="4305"/>
      <c r="DLB140" s="4304"/>
      <c r="DLC140" s="4299"/>
      <c r="DLD140" s="4300"/>
      <c r="DLE140" s="4301"/>
      <c r="DLF140" s="4302"/>
      <c r="DLG140" s="4299"/>
      <c r="DLH140" s="2602"/>
      <c r="DLI140" s="4287"/>
      <c r="DLJ140" s="4303"/>
      <c r="DLK140" s="4304"/>
      <c r="DLL140" s="2603"/>
      <c r="DLM140" s="4305"/>
      <c r="DLN140" s="4306"/>
      <c r="DLO140" s="4305"/>
      <c r="DLP140" s="4306"/>
      <c r="DLQ140" s="4299"/>
      <c r="DLR140" s="4300"/>
      <c r="DLS140" s="4305"/>
      <c r="DLT140" s="4304"/>
      <c r="DLU140" s="4299"/>
      <c r="DLV140" s="4300"/>
      <c r="DLW140" s="4301"/>
      <c r="DLX140" s="4302"/>
      <c r="DLY140" s="4299"/>
      <c r="DLZ140" s="2602"/>
      <c r="DMA140" s="4287"/>
      <c r="DMB140" s="4303"/>
      <c r="DMC140" s="4304"/>
      <c r="DMD140" s="2603"/>
      <c r="DME140" s="4305"/>
      <c r="DMF140" s="4306"/>
      <c r="DMG140" s="4305"/>
      <c r="DMH140" s="4306"/>
      <c r="DMI140" s="4299"/>
      <c r="DMJ140" s="4300"/>
      <c r="DMK140" s="4305"/>
      <c r="DML140" s="4304"/>
      <c r="DMM140" s="4299"/>
      <c r="DMN140" s="4300"/>
      <c r="DMO140" s="4301"/>
      <c r="DMP140" s="4302"/>
      <c r="DMQ140" s="4299"/>
      <c r="DMR140" s="2602"/>
      <c r="DMS140" s="4287"/>
      <c r="DMT140" s="4303"/>
      <c r="DMU140" s="4304"/>
      <c r="DMV140" s="2603"/>
      <c r="DMW140" s="4305"/>
      <c r="DMX140" s="4306"/>
      <c r="DMY140" s="4305"/>
      <c r="DMZ140" s="4306"/>
      <c r="DNA140" s="4299"/>
      <c r="DNB140" s="4300"/>
      <c r="DNC140" s="4305"/>
      <c r="DND140" s="4304"/>
      <c r="DNE140" s="4299"/>
      <c r="DNF140" s="4300"/>
      <c r="DNG140" s="4301"/>
      <c r="DNH140" s="4302"/>
      <c r="DNI140" s="4299"/>
      <c r="DNJ140" s="2602"/>
      <c r="DNK140" s="4287"/>
      <c r="DNL140" s="4303"/>
      <c r="DNM140" s="4304"/>
      <c r="DNN140" s="2603"/>
      <c r="DNO140" s="4305"/>
      <c r="DNP140" s="4306"/>
      <c r="DNQ140" s="4305"/>
      <c r="DNR140" s="4306"/>
      <c r="DNS140" s="4299"/>
      <c r="DNT140" s="4300"/>
      <c r="DNU140" s="4305"/>
      <c r="DNV140" s="4304"/>
      <c r="DNW140" s="4299"/>
      <c r="DNX140" s="4300"/>
      <c r="DNY140" s="4301"/>
      <c r="DNZ140" s="4302"/>
      <c r="DOA140" s="4299"/>
      <c r="DOB140" s="2602"/>
      <c r="DOC140" s="4287"/>
      <c r="DOD140" s="4303"/>
      <c r="DOE140" s="4304"/>
      <c r="DOF140" s="2603"/>
      <c r="DOG140" s="4305"/>
      <c r="DOH140" s="4306"/>
      <c r="DOI140" s="4305"/>
      <c r="DOJ140" s="4306"/>
      <c r="DOK140" s="4299"/>
      <c r="DOL140" s="4300"/>
      <c r="DOM140" s="4305"/>
      <c r="DON140" s="4304"/>
      <c r="DOO140" s="4299"/>
      <c r="DOP140" s="4300"/>
      <c r="DOQ140" s="4301"/>
      <c r="DOR140" s="4302"/>
      <c r="DOS140" s="4299"/>
      <c r="DOT140" s="2602"/>
      <c r="DOU140" s="4287"/>
      <c r="DOV140" s="4303"/>
      <c r="DOW140" s="4304"/>
      <c r="DOX140" s="2603"/>
      <c r="DOY140" s="4305"/>
      <c r="DOZ140" s="4306"/>
      <c r="DPA140" s="4305"/>
      <c r="DPB140" s="4306"/>
      <c r="DPC140" s="4299"/>
      <c r="DPD140" s="4300"/>
      <c r="DPE140" s="4305"/>
      <c r="DPF140" s="4304"/>
      <c r="DPG140" s="4299"/>
      <c r="DPH140" s="4300"/>
      <c r="DPI140" s="4301"/>
      <c r="DPJ140" s="4302"/>
      <c r="DPK140" s="4299"/>
      <c r="DPL140" s="2602"/>
      <c r="DPM140" s="4287"/>
      <c r="DPN140" s="4303"/>
      <c r="DPO140" s="4304"/>
      <c r="DPP140" s="2603"/>
      <c r="DPQ140" s="4305"/>
      <c r="DPR140" s="4306"/>
      <c r="DPS140" s="4305"/>
      <c r="DPT140" s="4306"/>
      <c r="DPU140" s="4299"/>
      <c r="DPV140" s="4300"/>
      <c r="DPW140" s="4305"/>
      <c r="DPX140" s="4304"/>
      <c r="DPY140" s="4299"/>
      <c r="DPZ140" s="4300"/>
      <c r="DQA140" s="4301"/>
      <c r="DQB140" s="4302"/>
      <c r="DQC140" s="4299"/>
      <c r="DQD140" s="2602"/>
      <c r="DQE140" s="4287"/>
      <c r="DQF140" s="4303"/>
      <c r="DQG140" s="4304"/>
      <c r="DQH140" s="2603"/>
      <c r="DQI140" s="4305"/>
      <c r="DQJ140" s="4306"/>
      <c r="DQK140" s="4305"/>
      <c r="DQL140" s="4306"/>
      <c r="DQM140" s="4299"/>
      <c r="DQN140" s="4300"/>
      <c r="DQO140" s="4305"/>
      <c r="DQP140" s="4304"/>
      <c r="DQQ140" s="4299"/>
      <c r="DQR140" s="4300"/>
      <c r="DQS140" s="4301"/>
      <c r="DQT140" s="4302"/>
      <c r="DQU140" s="4299"/>
      <c r="DQV140" s="2602"/>
      <c r="DQW140" s="4287"/>
      <c r="DQX140" s="4303"/>
      <c r="DQY140" s="4304"/>
      <c r="DQZ140" s="2603"/>
      <c r="DRA140" s="4305"/>
      <c r="DRB140" s="4306"/>
      <c r="DRC140" s="4305"/>
      <c r="DRD140" s="4306"/>
      <c r="DRE140" s="4299"/>
      <c r="DRF140" s="4300"/>
      <c r="DRG140" s="4305"/>
      <c r="DRH140" s="4304"/>
      <c r="DRI140" s="4299"/>
      <c r="DRJ140" s="4300"/>
      <c r="DRK140" s="4301"/>
      <c r="DRL140" s="4302"/>
      <c r="DRM140" s="4299"/>
      <c r="DRN140" s="2602"/>
      <c r="DRO140" s="4287"/>
      <c r="DRP140" s="4303"/>
      <c r="DRQ140" s="4304"/>
      <c r="DRR140" s="2603"/>
      <c r="DRS140" s="4305"/>
      <c r="DRT140" s="4306"/>
      <c r="DRU140" s="4305"/>
      <c r="DRV140" s="4306"/>
      <c r="DRW140" s="4299"/>
      <c r="DRX140" s="4300"/>
      <c r="DRY140" s="4305"/>
      <c r="DRZ140" s="4304"/>
      <c r="DSA140" s="4299"/>
      <c r="DSB140" s="4300"/>
      <c r="DSC140" s="4301"/>
      <c r="DSD140" s="4302"/>
      <c r="DSE140" s="4299"/>
      <c r="DSF140" s="2602"/>
      <c r="DSG140" s="4287"/>
      <c r="DSH140" s="4303"/>
      <c r="DSI140" s="4304"/>
      <c r="DSJ140" s="2603"/>
      <c r="DSK140" s="4305"/>
      <c r="DSL140" s="4306"/>
      <c r="DSM140" s="4305"/>
      <c r="DSN140" s="4306"/>
      <c r="DSO140" s="4299"/>
      <c r="DSP140" s="4300"/>
      <c r="DSQ140" s="4305"/>
      <c r="DSR140" s="4304"/>
      <c r="DSS140" s="4299"/>
      <c r="DST140" s="4300"/>
      <c r="DSU140" s="4301"/>
      <c r="DSV140" s="4302"/>
      <c r="DSW140" s="4299"/>
      <c r="DSX140" s="2602"/>
      <c r="DSY140" s="4287"/>
      <c r="DSZ140" s="4303"/>
      <c r="DTA140" s="4304"/>
      <c r="DTB140" s="2603"/>
      <c r="DTC140" s="4305"/>
      <c r="DTD140" s="4306"/>
      <c r="DTE140" s="4305"/>
      <c r="DTF140" s="4306"/>
      <c r="DTG140" s="4299"/>
      <c r="DTH140" s="4300"/>
      <c r="DTI140" s="4305"/>
      <c r="DTJ140" s="4304"/>
      <c r="DTK140" s="4299"/>
      <c r="DTL140" s="4300"/>
      <c r="DTM140" s="4301"/>
      <c r="DTN140" s="4302"/>
      <c r="DTO140" s="4299"/>
      <c r="DTP140" s="2602"/>
      <c r="DTQ140" s="4287"/>
      <c r="DTR140" s="4303"/>
      <c r="DTS140" s="4304"/>
      <c r="DTT140" s="2603"/>
      <c r="DTU140" s="4305"/>
      <c r="DTV140" s="4306"/>
      <c r="DTW140" s="4305"/>
      <c r="DTX140" s="4306"/>
      <c r="DTY140" s="4299"/>
      <c r="DTZ140" s="4300"/>
      <c r="DUA140" s="4305"/>
      <c r="DUB140" s="4304"/>
      <c r="DUC140" s="4299"/>
      <c r="DUD140" s="4300"/>
      <c r="DUE140" s="4301"/>
      <c r="DUF140" s="4302"/>
      <c r="DUG140" s="4299"/>
      <c r="DUH140" s="2602"/>
      <c r="DUI140" s="4287"/>
      <c r="DUJ140" s="4303"/>
      <c r="DUK140" s="4304"/>
      <c r="DUL140" s="2603"/>
      <c r="DUM140" s="4305"/>
      <c r="DUN140" s="4306"/>
      <c r="DUO140" s="4305"/>
      <c r="DUP140" s="4306"/>
      <c r="DUQ140" s="4299"/>
      <c r="DUR140" s="4300"/>
      <c r="DUS140" s="4305"/>
      <c r="DUT140" s="4304"/>
      <c r="DUU140" s="4299"/>
      <c r="DUV140" s="4300"/>
      <c r="DUW140" s="4301"/>
      <c r="DUX140" s="4302"/>
      <c r="DUY140" s="4299"/>
      <c r="DUZ140" s="2602"/>
      <c r="DVA140" s="4287"/>
      <c r="DVB140" s="4303"/>
      <c r="DVC140" s="4304"/>
      <c r="DVD140" s="2603"/>
      <c r="DVE140" s="4305"/>
      <c r="DVF140" s="4306"/>
      <c r="DVG140" s="4305"/>
      <c r="DVH140" s="4306"/>
      <c r="DVI140" s="4299"/>
      <c r="DVJ140" s="4300"/>
      <c r="DVK140" s="4305"/>
      <c r="DVL140" s="4304"/>
      <c r="DVM140" s="4299"/>
      <c r="DVN140" s="4300"/>
      <c r="DVO140" s="4301"/>
      <c r="DVP140" s="4302"/>
      <c r="DVQ140" s="4299"/>
      <c r="DVR140" s="2602"/>
      <c r="DVS140" s="4287"/>
      <c r="DVT140" s="4303"/>
      <c r="DVU140" s="4304"/>
      <c r="DVV140" s="2603"/>
      <c r="DVW140" s="4305"/>
      <c r="DVX140" s="4306"/>
      <c r="DVY140" s="4305"/>
      <c r="DVZ140" s="4306"/>
      <c r="DWA140" s="4299"/>
      <c r="DWB140" s="4300"/>
      <c r="DWC140" s="4305"/>
      <c r="DWD140" s="4304"/>
      <c r="DWE140" s="4299"/>
      <c r="DWF140" s="4300"/>
      <c r="DWG140" s="4301"/>
      <c r="DWH140" s="4302"/>
      <c r="DWI140" s="4299"/>
      <c r="DWJ140" s="2602"/>
      <c r="DWK140" s="4287"/>
      <c r="DWL140" s="4303"/>
      <c r="DWM140" s="4304"/>
      <c r="DWN140" s="2603"/>
      <c r="DWO140" s="4305"/>
      <c r="DWP140" s="4306"/>
      <c r="DWQ140" s="4305"/>
      <c r="DWR140" s="4306"/>
      <c r="DWS140" s="4299"/>
      <c r="DWT140" s="4300"/>
      <c r="DWU140" s="4305"/>
      <c r="DWV140" s="4304"/>
      <c r="DWW140" s="4299"/>
      <c r="DWX140" s="4300"/>
      <c r="DWY140" s="4301"/>
      <c r="DWZ140" s="4302"/>
      <c r="DXA140" s="4299"/>
      <c r="DXB140" s="2602"/>
      <c r="DXC140" s="4287"/>
      <c r="DXD140" s="4303"/>
      <c r="DXE140" s="4304"/>
      <c r="DXF140" s="2603"/>
      <c r="DXG140" s="4305"/>
      <c r="DXH140" s="4306"/>
      <c r="DXI140" s="4305"/>
      <c r="DXJ140" s="4306"/>
      <c r="DXK140" s="4299"/>
      <c r="DXL140" s="4300"/>
      <c r="DXM140" s="4305"/>
      <c r="DXN140" s="4304"/>
      <c r="DXO140" s="4299"/>
      <c r="DXP140" s="4300"/>
      <c r="DXQ140" s="4301"/>
      <c r="DXR140" s="4302"/>
      <c r="DXS140" s="4299"/>
      <c r="DXT140" s="2602"/>
      <c r="DXU140" s="4287"/>
      <c r="DXV140" s="4303"/>
      <c r="DXW140" s="4304"/>
      <c r="DXX140" s="2603"/>
      <c r="DXY140" s="4305"/>
      <c r="DXZ140" s="4306"/>
      <c r="DYA140" s="4305"/>
      <c r="DYB140" s="4306"/>
      <c r="DYC140" s="4299"/>
      <c r="DYD140" s="4300"/>
      <c r="DYE140" s="4305"/>
      <c r="DYF140" s="4304"/>
      <c r="DYG140" s="4299"/>
      <c r="DYH140" s="4300"/>
      <c r="DYI140" s="4301"/>
      <c r="DYJ140" s="4302"/>
      <c r="DYK140" s="4299"/>
      <c r="DYL140" s="2602"/>
      <c r="DYM140" s="4287"/>
      <c r="DYN140" s="4303"/>
      <c r="DYO140" s="4304"/>
      <c r="DYP140" s="2603"/>
      <c r="DYQ140" s="4305"/>
      <c r="DYR140" s="4306"/>
      <c r="DYS140" s="4305"/>
      <c r="DYT140" s="4306"/>
      <c r="DYU140" s="4299"/>
      <c r="DYV140" s="4300"/>
      <c r="DYW140" s="4305"/>
      <c r="DYX140" s="4304"/>
      <c r="DYY140" s="4299"/>
      <c r="DYZ140" s="4300"/>
      <c r="DZA140" s="4301"/>
      <c r="DZB140" s="4302"/>
      <c r="DZC140" s="4299"/>
      <c r="DZD140" s="2602"/>
      <c r="DZE140" s="4287"/>
      <c r="DZF140" s="4303"/>
      <c r="DZG140" s="4304"/>
      <c r="DZH140" s="2603"/>
      <c r="DZI140" s="4305"/>
      <c r="DZJ140" s="4306"/>
      <c r="DZK140" s="4305"/>
      <c r="DZL140" s="4306"/>
      <c r="DZM140" s="4299"/>
      <c r="DZN140" s="4300"/>
      <c r="DZO140" s="4305"/>
      <c r="DZP140" s="4304"/>
      <c r="DZQ140" s="4299"/>
      <c r="DZR140" s="4300"/>
      <c r="DZS140" s="4301"/>
      <c r="DZT140" s="4302"/>
      <c r="DZU140" s="4299"/>
      <c r="DZV140" s="2602"/>
      <c r="DZW140" s="4287"/>
      <c r="DZX140" s="4303"/>
      <c r="DZY140" s="4304"/>
      <c r="DZZ140" s="2603"/>
      <c r="EAA140" s="4305"/>
      <c r="EAB140" s="4306"/>
      <c r="EAC140" s="4305"/>
      <c r="EAD140" s="4306"/>
      <c r="EAE140" s="4299"/>
      <c r="EAF140" s="4300"/>
      <c r="EAG140" s="4305"/>
      <c r="EAH140" s="4304"/>
      <c r="EAI140" s="4299"/>
      <c r="EAJ140" s="4300"/>
      <c r="EAK140" s="4301"/>
      <c r="EAL140" s="4302"/>
      <c r="EAM140" s="4299"/>
      <c r="EAN140" s="2602"/>
      <c r="EAO140" s="4287"/>
      <c r="EAP140" s="4303"/>
      <c r="EAQ140" s="4304"/>
      <c r="EAR140" s="2603"/>
      <c r="EAS140" s="4305"/>
      <c r="EAT140" s="4306"/>
      <c r="EAU140" s="4305"/>
      <c r="EAV140" s="4306"/>
      <c r="EAW140" s="4299"/>
      <c r="EAX140" s="4300"/>
      <c r="EAY140" s="4305"/>
      <c r="EAZ140" s="4304"/>
      <c r="EBA140" s="4299"/>
      <c r="EBB140" s="4300"/>
      <c r="EBC140" s="4301"/>
      <c r="EBD140" s="4302"/>
      <c r="EBE140" s="4299"/>
      <c r="EBF140" s="2602"/>
      <c r="EBG140" s="4287"/>
      <c r="EBH140" s="4303"/>
      <c r="EBI140" s="4304"/>
      <c r="EBJ140" s="2603"/>
      <c r="EBK140" s="4305"/>
      <c r="EBL140" s="4306"/>
      <c r="EBM140" s="4305"/>
      <c r="EBN140" s="4306"/>
      <c r="EBO140" s="4299"/>
      <c r="EBP140" s="4300"/>
      <c r="EBQ140" s="4305"/>
      <c r="EBR140" s="4304"/>
      <c r="EBS140" s="4299"/>
      <c r="EBT140" s="4300"/>
      <c r="EBU140" s="4301"/>
      <c r="EBV140" s="4302"/>
      <c r="EBW140" s="4299"/>
      <c r="EBX140" s="2602"/>
      <c r="EBY140" s="4287"/>
      <c r="EBZ140" s="4303"/>
      <c r="ECA140" s="4304"/>
      <c r="ECB140" s="2603"/>
      <c r="ECC140" s="4305"/>
      <c r="ECD140" s="4306"/>
      <c r="ECE140" s="4305"/>
      <c r="ECF140" s="4306"/>
      <c r="ECG140" s="4299"/>
      <c r="ECH140" s="4300"/>
      <c r="ECI140" s="4305"/>
      <c r="ECJ140" s="4304"/>
      <c r="ECK140" s="4299"/>
      <c r="ECL140" s="4300"/>
      <c r="ECM140" s="4301"/>
      <c r="ECN140" s="4302"/>
      <c r="ECO140" s="4299"/>
      <c r="ECP140" s="2602"/>
      <c r="ECQ140" s="4287"/>
      <c r="ECR140" s="4303"/>
      <c r="ECS140" s="4304"/>
      <c r="ECT140" s="2603"/>
      <c r="ECU140" s="4305"/>
      <c r="ECV140" s="4306"/>
      <c r="ECW140" s="4305"/>
      <c r="ECX140" s="4306"/>
      <c r="ECY140" s="4299"/>
      <c r="ECZ140" s="4300"/>
      <c r="EDA140" s="4305"/>
      <c r="EDB140" s="4304"/>
      <c r="EDC140" s="4299"/>
      <c r="EDD140" s="4300"/>
      <c r="EDE140" s="4301"/>
      <c r="EDF140" s="4302"/>
      <c r="EDG140" s="4299"/>
      <c r="EDH140" s="2602"/>
      <c r="EDI140" s="4287"/>
      <c r="EDJ140" s="4303"/>
      <c r="EDK140" s="4304"/>
      <c r="EDL140" s="2603"/>
      <c r="EDM140" s="4305"/>
      <c r="EDN140" s="4306"/>
      <c r="EDO140" s="4305"/>
      <c r="EDP140" s="4306"/>
      <c r="EDQ140" s="4299"/>
      <c r="EDR140" s="4300"/>
      <c r="EDS140" s="4305"/>
      <c r="EDT140" s="4304"/>
      <c r="EDU140" s="4299"/>
      <c r="EDV140" s="4300"/>
      <c r="EDW140" s="4301"/>
      <c r="EDX140" s="4302"/>
      <c r="EDY140" s="4299"/>
      <c r="EDZ140" s="2602"/>
      <c r="EEA140" s="4287"/>
      <c r="EEB140" s="4303"/>
      <c r="EEC140" s="4304"/>
      <c r="EED140" s="2603"/>
      <c r="EEE140" s="4305"/>
      <c r="EEF140" s="4306"/>
      <c r="EEG140" s="4305"/>
      <c r="EEH140" s="4306"/>
      <c r="EEI140" s="4299"/>
      <c r="EEJ140" s="4300"/>
      <c r="EEK140" s="4305"/>
      <c r="EEL140" s="4304"/>
      <c r="EEM140" s="4299"/>
      <c r="EEN140" s="4300"/>
      <c r="EEO140" s="4301"/>
      <c r="EEP140" s="4302"/>
      <c r="EEQ140" s="4299"/>
      <c r="EER140" s="2602"/>
      <c r="EES140" s="4287"/>
      <c r="EET140" s="4303"/>
      <c r="EEU140" s="4304"/>
      <c r="EEV140" s="2603"/>
      <c r="EEW140" s="4305"/>
      <c r="EEX140" s="4306"/>
      <c r="EEY140" s="4305"/>
      <c r="EEZ140" s="4306"/>
      <c r="EFA140" s="4299"/>
      <c r="EFB140" s="4300"/>
      <c r="EFC140" s="4305"/>
      <c r="EFD140" s="4304"/>
      <c r="EFE140" s="4299"/>
      <c r="EFF140" s="4300"/>
      <c r="EFG140" s="4301"/>
      <c r="EFH140" s="4302"/>
      <c r="EFI140" s="4299"/>
      <c r="EFJ140" s="2602"/>
      <c r="EFK140" s="4287"/>
      <c r="EFL140" s="4303"/>
      <c r="EFM140" s="4304"/>
      <c r="EFN140" s="2603"/>
      <c r="EFO140" s="4305"/>
      <c r="EFP140" s="4306"/>
      <c r="EFQ140" s="4305"/>
      <c r="EFR140" s="4306"/>
      <c r="EFS140" s="4299"/>
      <c r="EFT140" s="4300"/>
      <c r="EFU140" s="4305"/>
      <c r="EFV140" s="4304"/>
      <c r="EFW140" s="4299"/>
      <c r="EFX140" s="4300"/>
      <c r="EFY140" s="4301"/>
      <c r="EFZ140" s="4302"/>
      <c r="EGA140" s="4299"/>
      <c r="EGB140" s="2602"/>
      <c r="EGC140" s="4287"/>
      <c r="EGD140" s="4303"/>
      <c r="EGE140" s="4304"/>
      <c r="EGF140" s="2603"/>
      <c r="EGG140" s="4305"/>
      <c r="EGH140" s="4306"/>
      <c r="EGI140" s="4305"/>
      <c r="EGJ140" s="4306"/>
      <c r="EGK140" s="4299"/>
      <c r="EGL140" s="4300"/>
      <c r="EGM140" s="4305"/>
      <c r="EGN140" s="4304"/>
      <c r="EGO140" s="4299"/>
      <c r="EGP140" s="4300"/>
      <c r="EGQ140" s="4301"/>
      <c r="EGR140" s="4302"/>
      <c r="EGS140" s="4299"/>
      <c r="EGT140" s="2602"/>
      <c r="EGU140" s="4287"/>
      <c r="EGV140" s="4303"/>
      <c r="EGW140" s="4304"/>
      <c r="EGX140" s="2603"/>
      <c r="EGY140" s="4305"/>
      <c r="EGZ140" s="4306"/>
      <c r="EHA140" s="4305"/>
      <c r="EHB140" s="4306"/>
      <c r="EHC140" s="4299"/>
      <c r="EHD140" s="4300"/>
      <c r="EHE140" s="4305"/>
      <c r="EHF140" s="4304"/>
      <c r="EHG140" s="4299"/>
      <c r="EHH140" s="4300"/>
      <c r="EHI140" s="4301"/>
      <c r="EHJ140" s="4302"/>
      <c r="EHK140" s="4299"/>
      <c r="EHL140" s="2602"/>
      <c r="EHM140" s="4287"/>
      <c r="EHN140" s="4303"/>
      <c r="EHO140" s="4304"/>
      <c r="EHP140" s="2603"/>
      <c r="EHQ140" s="4305"/>
      <c r="EHR140" s="4306"/>
      <c r="EHS140" s="4305"/>
      <c r="EHT140" s="4306"/>
      <c r="EHU140" s="4299"/>
      <c r="EHV140" s="4300"/>
      <c r="EHW140" s="4305"/>
      <c r="EHX140" s="4304"/>
      <c r="EHY140" s="4299"/>
      <c r="EHZ140" s="4300"/>
      <c r="EIA140" s="4301"/>
      <c r="EIB140" s="4302"/>
      <c r="EIC140" s="4299"/>
      <c r="EID140" s="2602"/>
      <c r="EIE140" s="4287"/>
      <c r="EIF140" s="4303"/>
      <c r="EIG140" s="4304"/>
      <c r="EIH140" s="2603"/>
      <c r="EII140" s="4305"/>
      <c r="EIJ140" s="4306"/>
      <c r="EIK140" s="4305"/>
      <c r="EIL140" s="4306"/>
      <c r="EIM140" s="4299"/>
      <c r="EIN140" s="4300"/>
      <c r="EIO140" s="4305"/>
      <c r="EIP140" s="4304"/>
      <c r="EIQ140" s="4299"/>
      <c r="EIR140" s="4300"/>
      <c r="EIS140" s="4301"/>
      <c r="EIT140" s="4302"/>
      <c r="EIU140" s="4299"/>
      <c r="EIV140" s="2602"/>
      <c r="EIW140" s="4287"/>
      <c r="EIX140" s="4303"/>
      <c r="EIY140" s="4304"/>
      <c r="EIZ140" s="2603"/>
      <c r="EJA140" s="4305"/>
      <c r="EJB140" s="4306"/>
      <c r="EJC140" s="4305"/>
      <c r="EJD140" s="4306"/>
      <c r="EJE140" s="4299"/>
      <c r="EJF140" s="4300"/>
      <c r="EJG140" s="4305"/>
      <c r="EJH140" s="4304"/>
      <c r="EJI140" s="4299"/>
      <c r="EJJ140" s="4300"/>
      <c r="EJK140" s="4301"/>
      <c r="EJL140" s="4302"/>
      <c r="EJM140" s="4299"/>
      <c r="EJN140" s="2602"/>
      <c r="EJO140" s="4287"/>
      <c r="EJP140" s="4303"/>
      <c r="EJQ140" s="4304"/>
      <c r="EJR140" s="2603"/>
      <c r="EJS140" s="4305"/>
      <c r="EJT140" s="4306"/>
      <c r="EJU140" s="4305"/>
      <c r="EJV140" s="4306"/>
      <c r="EJW140" s="4299"/>
      <c r="EJX140" s="4300"/>
      <c r="EJY140" s="4305"/>
      <c r="EJZ140" s="4304"/>
      <c r="EKA140" s="4299"/>
      <c r="EKB140" s="4300"/>
      <c r="EKC140" s="4301"/>
      <c r="EKD140" s="4302"/>
      <c r="EKE140" s="4299"/>
      <c r="EKF140" s="2602"/>
      <c r="EKG140" s="4287"/>
      <c r="EKH140" s="4303"/>
      <c r="EKI140" s="4304"/>
      <c r="EKJ140" s="2603"/>
      <c r="EKK140" s="4305"/>
      <c r="EKL140" s="4306"/>
      <c r="EKM140" s="4305"/>
      <c r="EKN140" s="4306"/>
      <c r="EKO140" s="4299"/>
      <c r="EKP140" s="4300"/>
      <c r="EKQ140" s="4305"/>
      <c r="EKR140" s="4304"/>
      <c r="EKS140" s="4299"/>
      <c r="EKT140" s="4300"/>
      <c r="EKU140" s="4301"/>
      <c r="EKV140" s="4302"/>
      <c r="EKW140" s="4299"/>
      <c r="EKX140" s="2602"/>
      <c r="EKY140" s="4287"/>
      <c r="EKZ140" s="4303"/>
      <c r="ELA140" s="4304"/>
      <c r="ELB140" s="2603"/>
      <c r="ELC140" s="4305"/>
      <c r="ELD140" s="4306"/>
      <c r="ELE140" s="4305"/>
      <c r="ELF140" s="4306"/>
      <c r="ELG140" s="4299"/>
      <c r="ELH140" s="4300"/>
      <c r="ELI140" s="4305"/>
      <c r="ELJ140" s="4304"/>
      <c r="ELK140" s="4299"/>
      <c r="ELL140" s="4300"/>
      <c r="ELM140" s="4301"/>
      <c r="ELN140" s="4302"/>
      <c r="ELO140" s="4299"/>
      <c r="ELP140" s="2602"/>
      <c r="ELQ140" s="4287"/>
      <c r="ELR140" s="4303"/>
      <c r="ELS140" s="4304"/>
      <c r="ELT140" s="2603"/>
      <c r="ELU140" s="4305"/>
      <c r="ELV140" s="4306"/>
      <c r="ELW140" s="4305"/>
      <c r="ELX140" s="4306"/>
      <c r="ELY140" s="4299"/>
      <c r="ELZ140" s="4300"/>
      <c r="EMA140" s="4305"/>
      <c r="EMB140" s="4304"/>
      <c r="EMC140" s="4299"/>
      <c r="EMD140" s="4300"/>
      <c r="EME140" s="4301"/>
      <c r="EMF140" s="4302"/>
      <c r="EMG140" s="4299"/>
      <c r="EMH140" s="2602"/>
      <c r="EMI140" s="4287"/>
      <c r="EMJ140" s="4303"/>
      <c r="EMK140" s="4304"/>
      <c r="EML140" s="2603"/>
      <c r="EMM140" s="4305"/>
      <c r="EMN140" s="4306"/>
      <c r="EMO140" s="4305"/>
      <c r="EMP140" s="4306"/>
      <c r="EMQ140" s="4299"/>
      <c r="EMR140" s="4300"/>
      <c r="EMS140" s="4305"/>
      <c r="EMT140" s="4304"/>
      <c r="EMU140" s="4299"/>
      <c r="EMV140" s="4300"/>
      <c r="EMW140" s="4301"/>
      <c r="EMX140" s="4302"/>
      <c r="EMY140" s="4299"/>
      <c r="EMZ140" s="2602"/>
      <c r="ENA140" s="4287"/>
      <c r="ENB140" s="4303"/>
      <c r="ENC140" s="4304"/>
      <c r="END140" s="2603"/>
      <c r="ENE140" s="4305"/>
      <c r="ENF140" s="4306"/>
      <c r="ENG140" s="4305"/>
      <c r="ENH140" s="4306"/>
      <c r="ENI140" s="4299"/>
      <c r="ENJ140" s="4300"/>
      <c r="ENK140" s="4305"/>
      <c r="ENL140" s="4304"/>
      <c r="ENM140" s="4299"/>
      <c r="ENN140" s="4300"/>
      <c r="ENO140" s="4301"/>
      <c r="ENP140" s="4302"/>
      <c r="ENQ140" s="4299"/>
      <c r="ENR140" s="2602"/>
      <c r="ENS140" s="4287"/>
      <c r="ENT140" s="4303"/>
      <c r="ENU140" s="4304"/>
      <c r="ENV140" s="2603"/>
      <c r="ENW140" s="4305"/>
      <c r="ENX140" s="4306"/>
      <c r="ENY140" s="4305"/>
      <c r="ENZ140" s="4306"/>
      <c r="EOA140" s="4299"/>
      <c r="EOB140" s="4300"/>
      <c r="EOC140" s="4305"/>
      <c r="EOD140" s="4304"/>
      <c r="EOE140" s="4299"/>
      <c r="EOF140" s="4300"/>
      <c r="EOG140" s="4301"/>
      <c r="EOH140" s="4302"/>
      <c r="EOI140" s="4299"/>
      <c r="EOJ140" s="2602"/>
      <c r="EOK140" s="4287"/>
      <c r="EOL140" s="4303"/>
      <c r="EOM140" s="4304"/>
      <c r="EON140" s="2603"/>
      <c r="EOO140" s="4305"/>
      <c r="EOP140" s="4306"/>
      <c r="EOQ140" s="4305"/>
      <c r="EOR140" s="4306"/>
      <c r="EOS140" s="4299"/>
      <c r="EOT140" s="4300"/>
      <c r="EOU140" s="4305"/>
      <c r="EOV140" s="4304"/>
      <c r="EOW140" s="4299"/>
      <c r="EOX140" s="4300"/>
      <c r="EOY140" s="4301"/>
      <c r="EOZ140" s="4302"/>
      <c r="EPA140" s="4299"/>
      <c r="EPB140" s="2602"/>
      <c r="EPC140" s="4287"/>
      <c r="EPD140" s="4303"/>
      <c r="EPE140" s="4304"/>
      <c r="EPF140" s="2603"/>
      <c r="EPG140" s="4305"/>
      <c r="EPH140" s="4306"/>
      <c r="EPI140" s="4305"/>
      <c r="EPJ140" s="4306"/>
      <c r="EPK140" s="4299"/>
      <c r="EPL140" s="4300"/>
      <c r="EPM140" s="4305"/>
      <c r="EPN140" s="4304"/>
      <c r="EPO140" s="4299"/>
      <c r="EPP140" s="4300"/>
      <c r="EPQ140" s="4301"/>
      <c r="EPR140" s="4302"/>
      <c r="EPS140" s="4299"/>
      <c r="EPT140" s="2602"/>
      <c r="EPU140" s="4287"/>
      <c r="EPV140" s="4303"/>
      <c r="EPW140" s="4304"/>
      <c r="EPX140" s="2603"/>
      <c r="EPY140" s="4305"/>
      <c r="EPZ140" s="4306"/>
      <c r="EQA140" s="4305"/>
      <c r="EQB140" s="4306"/>
      <c r="EQC140" s="4299"/>
      <c r="EQD140" s="4300"/>
      <c r="EQE140" s="4305"/>
      <c r="EQF140" s="4304"/>
      <c r="EQG140" s="4299"/>
      <c r="EQH140" s="4300"/>
      <c r="EQI140" s="4301"/>
      <c r="EQJ140" s="4302"/>
      <c r="EQK140" s="4299"/>
      <c r="EQL140" s="2602"/>
      <c r="EQM140" s="4287"/>
      <c r="EQN140" s="4303"/>
      <c r="EQO140" s="4304"/>
      <c r="EQP140" s="2603"/>
      <c r="EQQ140" s="4305"/>
      <c r="EQR140" s="4306"/>
      <c r="EQS140" s="4305"/>
      <c r="EQT140" s="4306"/>
      <c r="EQU140" s="4299"/>
      <c r="EQV140" s="4300"/>
      <c r="EQW140" s="4305"/>
      <c r="EQX140" s="4304"/>
      <c r="EQY140" s="4299"/>
      <c r="EQZ140" s="4300"/>
      <c r="ERA140" s="4301"/>
      <c r="ERB140" s="4302"/>
      <c r="ERC140" s="4299"/>
      <c r="ERD140" s="2602"/>
      <c r="ERE140" s="4287"/>
      <c r="ERF140" s="4303"/>
      <c r="ERG140" s="4304"/>
      <c r="ERH140" s="2603"/>
      <c r="ERI140" s="4305"/>
      <c r="ERJ140" s="4306"/>
      <c r="ERK140" s="4305"/>
      <c r="ERL140" s="4306"/>
      <c r="ERM140" s="4299"/>
      <c r="ERN140" s="4300"/>
      <c r="ERO140" s="4305"/>
      <c r="ERP140" s="4304"/>
      <c r="ERQ140" s="4299"/>
      <c r="ERR140" s="4300"/>
      <c r="ERS140" s="4301"/>
      <c r="ERT140" s="4302"/>
      <c r="ERU140" s="4299"/>
      <c r="ERV140" s="2602"/>
      <c r="ERW140" s="4287"/>
      <c r="ERX140" s="4303"/>
      <c r="ERY140" s="4304"/>
      <c r="ERZ140" s="2603"/>
      <c r="ESA140" s="4305"/>
      <c r="ESB140" s="4306"/>
      <c r="ESC140" s="4305"/>
      <c r="ESD140" s="4306"/>
      <c r="ESE140" s="4299"/>
      <c r="ESF140" s="4300"/>
      <c r="ESG140" s="4305"/>
      <c r="ESH140" s="4304"/>
      <c r="ESI140" s="4299"/>
      <c r="ESJ140" s="4300"/>
      <c r="ESK140" s="4301"/>
      <c r="ESL140" s="4302"/>
      <c r="ESM140" s="4299"/>
      <c r="ESN140" s="2602"/>
      <c r="ESO140" s="4287"/>
      <c r="ESP140" s="4303"/>
      <c r="ESQ140" s="4304"/>
      <c r="ESR140" s="2603"/>
      <c r="ESS140" s="4305"/>
      <c r="EST140" s="4306"/>
      <c r="ESU140" s="4305"/>
      <c r="ESV140" s="4306"/>
      <c r="ESW140" s="4299"/>
      <c r="ESX140" s="4300"/>
      <c r="ESY140" s="4305"/>
      <c r="ESZ140" s="4304"/>
      <c r="ETA140" s="4299"/>
      <c r="ETB140" s="4300"/>
      <c r="ETC140" s="4301"/>
      <c r="ETD140" s="4302"/>
      <c r="ETE140" s="4299"/>
      <c r="ETF140" s="2602"/>
      <c r="ETG140" s="4287"/>
      <c r="ETH140" s="4303"/>
      <c r="ETI140" s="4304"/>
      <c r="ETJ140" s="2603"/>
      <c r="ETK140" s="4305"/>
      <c r="ETL140" s="4306"/>
      <c r="ETM140" s="4305"/>
      <c r="ETN140" s="4306"/>
      <c r="ETO140" s="4299"/>
      <c r="ETP140" s="4300"/>
      <c r="ETQ140" s="4305"/>
      <c r="ETR140" s="4304"/>
      <c r="ETS140" s="4299"/>
      <c r="ETT140" s="4300"/>
      <c r="ETU140" s="4301"/>
      <c r="ETV140" s="4302"/>
      <c r="ETW140" s="4299"/>
      <c r="ETX140" s="2602"/>
      <c r="ETY140" s="4287"/>
      <c r="ETZ140" s="4303"/>
      <c r="EUA140" s="4304"/>
      <c r="EUB140" s="2603"/>
      <c r="EUC140" s="4305"/>
      <c r="EUD140" s="4306"/>
      <c r="EUE140" s="4305"/>
      <c r="EUF140" s="4306"/>
      <c r="EUG140" s="4299"/>
      <c r="EUH140" s="4300"/>
      <c r="EUI140" s="4305"/>
      <c r="EUJ140" s="4304"/>
      <c r="EUK140" s="4299"/>
      <c r="EUL140" s="4300"/>
      <c r="EUM140" s="4301"/>
      <c r="EUN140" s="4302"/>
      <c r="EUO140" s="4299"/>
      <c r="EUP140" s="2602"/>
      <c r="EUQ140" s="4287"/>
      <c r="EUR140" s="4303"/>
      <c r="EUS140" s="4304"/>
      <c r="EUT140" s="2603"/>
      <c r="EUU140" s="4305"/>
      <c r="EUV140" s="4306"/>
      <c r="EUW140" s="4305"/>
      <c r="EUX140" s="4306"/>
      <c r="EUY140" s="4299"/>
      <c r="EUZ140" s="4300"/>
      <c r="EVA140" s="4305"/>
      <c r="EVB140" s="4304"/>
      <c r="EVC140" s="4299"/>
      <c r="EVD140" s="4300"/>
      <c r="EVE140" s="4301"/>
      <c r="EVF140" s="4302"/>
      <c r="EVG140" s="4299"/>
      <c r="EVH140" s="2602"/>
      <c r="EVI140" s="4287"/>
      <c r="EVJ140" s="4303"/>
      <c r="EVK140" s="4304"/>
      <c r="EVL140" s="2603"/>
      <c r="EVM140" s="4305"/>
      <c r="EVN140" s="4306"/>
      <c r="EVO140" s="4305"/>
      <c r="EVP140" s="4306"/>
      <c r="EVQ140" s="4299"/>
      <c r="EVR140" s="4300"/>
      <c r="EVS140" s="4305"/>
      <c r="EVT140" s="4304"/>
      <c r="EVU140" s="4299"/>
      <c r="EVV140" s="4300"/>
      <c r="EVW140" s="4301"/>
      <c r="EVX140" s="4302"/>
      <c r="EVY140" s="4299"/>
      <c r="EVZ140" s="2602"/>
      <c r="EWA140" s="4287"/>
      <c r="EWB140" s="4303"/>
      <c r="EWC140" s="4304"/>
      <c r="EWD140" s="2603"/>
      <c r="EWE140" s="4305"/>
      <c r="EWF140" s="4306"/>
      <c r="EWG140" s="4305"/>
      <c r="EWH140" s="4306"/>
      <c r="EWI140" s="4299"/>
      <c r="EWJ140" s="4300"/>
      <c r="EWK140" s="4305"/>
      <c r="EWL140" s="4304"/>
      <c r="EWM140" s="4299"/>
      <c r="EWN140" s="4300"/>
      <c r="EWO140" s="4301"/>
      <c r="EWP140" s="4302"/>
      <c r="EWQ140" s="4299"/>
      <c r="EWR140" s="2602"/>
      <c r="EWS140" s="4287"/>
      <c r="EWT140" s="4303"/>
      <c r="EWU140" s="4304"/>
      <c r="EWV140" s="2603"/>
      <c r="EWW140" s="4305"/>
      <c r="EWX140" s="4306"/>
      <c r="EWY140" s="4305"/>
      <c r="EWZ140" s="4306"/>
      <c r="EXA140" s="4299"/>
      <c r="EXB140" s="4300"/>
      <c r="EXC140" s="4305"/>
      <c r="EXD140" s="4304"/>
      <c r="EXE140" s="4299"/>
      <c r="EXF140" s="4300"/>
      <c r="EXG140" s="4301"/>
      <c r="EXH140" s="4302"/>
      <c r="EXI140" s="4299"/>
      <c r="EXJ140" s="2602"/>
      <c r="EXK140" s="4287"/>
      <c r="EXL140" s="4303"/>
      <c r="EXM140" s="4304"/>
      <c r="EXN140" s="2603"/>
      <c r="EXO140" s="4305"/>
      <c r="EXP140" s="4306"/>
      <c r="EXQ140" s="4305"/>
      <c r="EXR140" s="4306"/>
      <c r="EXS140" s="4299"/>
      <c r="EXT140" s="4300"/>
      <c r="EXU140" s="4305"/>
      <c r="EXV140" s="4304"/>
      <c r="EXW140" s="4299"/>
      <c r="EXX140" s="4300"/>
      <c r="EXY140" s="4301"/>
      <c r="EXZ140" s="4302"/>
      <c r="EYA140" s="4299"/>
      <c r="EYB140" s="2602"/>
      <c r="EYC140" s="4287"/>
      <c r="EYD140" s="4303"/>
      <c r="EYE140" s="4304"/>
      <c r="EYF140" s="2603"/>
      <c r="EYG140" s="4305"/>
      <c r="EYH140" s="4306"/>
      <c r="EYI140" s="4305"/>
      <c r="EYJ140" s="4306"/>
      <c r="EYK140" s="4299"/>
      <c r="EYL140" s="4300"/>
      <c r="EYM140" s="4305"/>
      <c r="EYN140" s="4304"/>
      <c r="EYO140" s="4299"/>
      <c r="EYP140" s="4300"/>
      <c r="EYQ140" s="4301"/>
      <c r="EYR140" s="4302"/>
      <c r="EYS140" s="4299"/>
      <c r="EYT140" s="2602"/>
      <c r="EYU140" s="4287"/>
      <c r="EYV140" s="4303"/>
      <c r="EYW140" s="4304"/>
      <c r="EYX140" s="2603"/>
      <c r="EYY140" s="4305"/>
      <c r="EYZ140" s="4306"/>
      <c r="EZA140" s="4305"/>
      <c r="EZB140" s="4306"/>
      <c r="EZC140" s="4299"/>
      <c r="EZD140" s="4300"/>
      <c r="EZE140" s="4305"/>
      <c r="EZF140" s="4304"/>
      <c r="EZG140" s="4299"/>
      <c r="EZH140" s="4300"/>
      <c r="EZI140" s="4301"/>
      <c r="EZJ140" s="4302"/>
      <c r="EZK140" s="4299"/>
      <c r="EZL140" s="2602"/>
      <c r="EZM140" s="4287"/>
      <c r="EZN140" s="4303"/>
      <c r="EZO140" s="4304"/>
      <c r="EZP140" s="2603"/>
      <c r="EZQ140" s="4305"/>
      <c r="EZR140" s="4306"/>
      <c r="EZS140" s="4305"/>
      <c r="EZT140" s="4306"/>
      <c r="EZU140" s="4299"/>
      <c r="EZV140" s="4300"/>
      <c r="EZW140" s="4305"/>
      <c r="EZX140" s="4304"/>
      <c r="EZY140" s="4299"/>
      <c r="EZZ140" s="4300"/>
      <c r="FAA140" s="4301"/>
      <c r="FAB140" s="4302"/>
      <c r="FAC140" s="4299"/>
      <c r="FAD140" s="2602"/>
      <c r="FAE140" s="4287"/>
      <c r="FAF140" s="4303"/>
      <c r="FAG140" s="4304"/>
      <c r="FAH140" s="2603"/>
      <c r="FAI140" s="4305"/>
      <c r="FAJ140" s="4306"/>
      <c r="FAK140" s="4305"/>
      <c r="FAL140" s="4306"/>
      <c r="FAM140" s="4299"/>
      <c r="FAN140" s="4300"/>
      <c r="FAO140" s="4305"/>
      <c r="FAP140" s="4304"/>
      <c r="FAQ140" s="4299"/>
      <c r="FAR140" s="4300"/>
      <c r="FAS140" s="4301"/>
      <c r="FAT140" s="4302"/>
      <c r="FAU140" s="4299"/>
      <c r="FAV140" s="2602"/>
      <c r="FAW140" s="4287"/>
      <c r="FAX140" s="4303"/>
      <c r="FAY140" s="4304"/>
      <c r="FAZ140" s="2603"/>
      <c r="FBA140" s="4305"/>
      <c r="FBB140" s="4306"/>
      <c r="FBC140" s="4305"/>
      <c r="FBD140" s="4306"/>
      <c r="FBE140" s="4299"/>
      <c r="FBF140" s="4300"/>
      <c r="FBG140" s="4305"/>
      <c r="FBH140" s="4304"/>
      <c r="FBI140" s="4299"/>
      <c r="FBJ140" s="4300"/>
      <c r="FBK140" s="4301"/>
      <c r="FBL140" s="4302"/>
      <c r="FBM140" s="4299"/>
      <c r="FBN140" s="2602"/>
      <c r="FBO140" s="4287"/>
      <c r="FBP140" s="4303"/>
      <c r="FBQ140" s="4304"/>
      <c r="FBR140" s="2603"/>
      <c r="FBS140" s="4305"/>
      <c r="FBT140" s="4306"/>
      <c r="FBU140" s="4305"/>
      <c r="FBV140" s="4306"/>
      <c r="FBW140" s="4299"/>
      <c r="FBX140" s="4300"/>
      <c r="FBY140" s="4305"/>
      <c r="FBZ140" s="4304"/>
      <c r="FCA140" s="4299"/>
      <c r="FCB140" s="4300"/>
      <c r="FCC140" s="4301"/>
      <c r="FCD140" s="4302"/>
      <c r="FCE140" s="4299"/>
      <c r="FCF140" s="2602"/>
      <c r="FCG140" s="4287"/>
      <c r="FCH140" s="4303"/>
      <c r="FCI140" s="4304"/>
      <c r="FCJ140" s="2603"/>
      <c r="FCK140" s="4305"/>
      <c r="FCL140" s="4306"/>
      <c r="FCM140" s="4305"/>
      <c r="FCN140" s="4306"/>
      <c r="FCO140" s="4299"/>
      <c r="FCP140" s="4300"/>
      <c r="FCQ140" s="4305"/>
      <c r="FCR140" s="4304"/>
      <c r="FCS140" s="4299"/>
      <c r="FCT140" s="4300"/>
      <c r="FCU140" s="4301"/>
      <c r="FCV140" s="4302"/>
      <c r="FCW140" s="4299"/>
      <c r="FCX140" s="2602"/>
      <c r="FCY140" s="4287"/>
      <c r="FCZ140" s="4303"/>
      <c r="FDA140" s="4304"/>
      <c r="FDB140" s="2603"/>
      <c r="FDC140" s="4305"/>
      <c r="FDD140" s="4306"/>
      <c r="FDE140" s="4305"/>
      <c r="FDF140" s="4306"/>
      <c r="FDG140" s="4299"/>
      <c r="FDH140" s="4300"/>
      <c r="FDI140" s="4305"/>
      <c r="FDJ140" s="4304"/>
      <c r="FDK140" s="4299"/>
      <c r="FDL140" s="4300"/>
      <c r="FDM140" s="4301"/>
      <c r="FDN140" s="4302"/>
      <c r="FDO140" s="4299"/>
      <c r="FDP140" s="2602"/>
      <c r="FDQ140" s="4287"/>
      <c r="FDR140" s="4303"/>
      <c r="FDS140" s="4304"/>
      <c r="FDT140" s="2603"/>
      <c r="FDU140" s="4305"/>
      <c r="FDV140" s="4306"/>
      <c r="FDW140" s="4305"/>
      <c r="FDX140" s="4306"/>
      <c r="FDY140" s="4299"/>
      <c r="FDZ140" s="4300"/>
      <c r="FEA140" s="4305"/>
      <c r="FEB140" s="4304"/>
      <c r="FEC140" s="4299"/>
      <c r="FED140" s="4300"/>
      <c r="FEE140" s="4301"/>
      <c r="FEF140" s="4302"/>
      <c r="FEG140" s="4299"/>
      <c r="FEH140" s="2602"/>
      <c r="FEI140" s="4287"/>
      <c r="FEJ140" s="4303"/>
      <c r="FEK140" s="4304"/>
      <c r="FEL140" s="2603"/>
      <c r="FEM140" s="4305"/>
      <c r="FEN140" s="4306"/>
      <c r="FEO140" s="4305"/>
      <c r="FEP140" s="4306"/>
      <c r="FEQ140" s="4299"/>
      <c r="FER140" s="4300"/>
      <c r="FES140" s="4305"/>
      <c r="FET140" s="4304"/>
      <c r="FEU140" s="4299"/>
      <c r="FEV140" s="4300"/>
      <c r="FEW140" s="4301"/>
      <c r="FEX140" s="4302"/>
      <c r="FEY140" s="4299"/>
      <c r="FEZ140" s="2602"/>
      <c r="FFA140" s="4287"/>
      <c r="FFB140" s="4303"/>
      <c r="FFC140" s="4304"/>
      <c r="FFD140" s="2603"/>
      <c r="FFE140" s="4305"/>
      <c r="FFF140" s="4306"/>
      <c r="FFG140" s="4305"/>
      <c r="FFH140" s="4306"/>
      <c r="FFI140" s="4299"/>
      <c r="FFJ140" s="4300"/>
      <c r="FFK140" s="4305"/>
      <c r="FFL140" s="4304"/>
      <c r="FFM140" s="4299"/>
      <c r="FFN140" s="4300"/>
      <c r="FFO140" s="4301"/>
      <c r="FFP140" s="4302"/>
      <c r="FFQ140" s="4299"/>
      <c r="FFR140" s="2602"/>
      <c r="FFS140" s="4287"/>
      <c r="FFT140" s="4303"/>
      <c r="FFU140" s="4304"/>
      <c r="FFV140" s="2603"/>
      <c r="FFW140" s="4305"/>
      <c r="FFX140" s="4306"/>
      <c r="FFY140" s="4305"/>
      <c r="FFZ140" s="4306"/>
      <c r="FGA140" s="4299"/>
      <c r="FGB140" s="4300"/>
      <c r="FGC140" s="4305"/>
      <c r="FGD140" s="4304"/>
      <c r="FGE140" s="4299"/>
      <c r="FGF140" s="4300"/>
      <c r="FGG140" s="4301"/>
      <c r="FGH140" s="4302"/>
      <c r="FGI140" s="4299"/>
      <c r="FGJ140" s="2602"/>
      <c r="FGK140" s="4287"/>
      <c r="FGL140" s="4303"/>
      <c r="FGM140" s="4304"/>
      <c r="FGN140" s="2603"/>
      <c r="FGO140" s="4305"/>
      <c r="FGP140" s="4306"/>
      <c r="FGQ140" s="4305"/>
      <c r="FGR140" s="4306"/>
      <c r="FGS140" s="4299"/>
      <c r="FGT140" s="4300"/>
      <c r="FGU140" s="4305"/>
      <c r="FGV140" s="4304"/>
      <c r="FGW140" s="4299"/>
      <c r="FGX140" s="4300"/>
      <c r="FGY140" s="4301"/>
      <c r="FGZ140" s="4302"/>
      <c r="FHA140" s="4299"/>
      <c r="FHB140" s="2602"/>
      <c r="FHC140" s="4287"/>
      <c r="FHD140" s="4303"/>
      <c r="FHE140" s="4304"/>
      <c r="FHF140" s="2603"/>
      <c r="FHG140" s="4305"/>
      <c r="FHH140" s="4306"/>
      <c r="FHI140" s="4305"/>
      <c r="FHJ140" s="4306"/>
      <c r="FHK140" s="4299"/>
      <c r="FHL140" s="4300"/>
      <c r="FHM140" s="4305"/>
      <c r="FHN140" s="4304"/>
      <c r="FHO140" s="4299"/>
      <c r="FHP140" s="4300"/>
      <c r="FHQ140" s="4301"/>
      <c r="FHR140" s="4302"/>
      <c r="FHS140" s="4299"/>
      <c r="FHT140" s="2602"/>
      <c r="FHU140" s="4287"/>
      <c r="FHV140" s="4303"/>
      <c r="FHW140" s="4304"/>
      <c r="FHX140" s="2603"/>
      <c r="FHY140" s="4305"/>
      <c r="FHZ140" s="4306"/>
      <c r="FIA140" s="4305"/>
      <c r="FIB140" s="4306"/>
      <c r="FIC140" s="4299"/>
      <c r="FID140" s="4300"/>
      <c r="FIE140" s="4305"/>
      <c r="FIF140" s="4304"/>
      <c r="FIG140" s="4299"/>
      <c r="FIH140" s="4300"/>
      <c r="FII140" s="4301"/>
      <c r="FIJ140" s="4302"/>
      <c r="FIK140" s="4299"/>
      <c r="FIL140" s="2602"/>
      <c r="FIM140" s="4287"/>
      <c r="FIN140" s="4303"/>
      <c r="FIO140" s="4304"/>
      <c r="FIP140" s="2603"/>
      <c r="FIQ140" s="4305"/>
      <c r="FIR140" s="4306"/>
      <c r="FIS140" s="4305"/>
      <c r="FIT140" s="4306"/>
      <c r="FIU140" s="4299"/>
      <c r="FIV140" s="4300"/>
      <c r="FIW140" s="4305"/>
      <c r="FIX140" s="4304"/>
      <c r="FIY140" s="4299"/>
      <c r="FIZ140" s="4300"/>
      <c r="FJA140" s="4301"/>
      <c r="FJB140" s="4302"/>
      <c r="FJC140" s="4299"/>
      <c r="FJD140" s="2602"/>
      <c r="FJE140" s="4287"/>
      <c r="FJF140" s="4303"/>
      <c r="FJG140" s="4304"/>
      <c r="FJH140" s="2603"/>
      <c r="FJI140" s="4305"/>
      <c r="FJJ140" s="4306"/>
      <c r="FJK140" s="4305"/>
      <c r="FJL140" s="4306"/>
      <c r="FJM140" s="4299"/>
      <c r="FJN140" s="4300"/>
      <c r="FJO140" s="4305"/>
      <c r="FJP140" s="4304"/>
      <c r="FJQ140" s="4299"/>
      <c r="FJR140" s="4300"/>
      <c r="FJS140" s="4301"/>
      <c r="FJT140" s="4302"/>
      <c r="FJU140" s="4299"/>
      <c r="FJV140" s="2602"/>
      <c r="FJW140" s="4287"/>
      <c r="FJX140" s="4303"/>
      <c r="FJY140" s="4304"/>
      <c r="FJZ140" s="2603"/>
      <c r="FKA140" s="4305"/>
      <c r="FKB140" s="4306"/>
      <c r="FKC140" s="4305"/>
      <c r="FKD140" s="4306"/>
      <c r="FKE140" s="4299"/>
      <c r="FKF140" s="4300"/>
      <c r="FKG140" s="4305"/>
      <c r="FKH140" s="4304"/>
      <c r="FKI140" s="4299"/>
      <c r="FKJ140" s="4300"/>
      <c r="FKK140" s="4301"/>
      <c r="FKL140" s="4302"/>
      <c r="FKM140" s="4299"/>
      <c r="FKN140" s="2602"/>
      <c r="FKO140" s="4287"/>
      <c r="FKP140" s="4303"/>
      <c r="FKQ140" s="4304"/>
      <c r="FKR140" s="2603"/>
      <c r="FKS140" s="4305"/>
      <c r="FKT140" s="4306"/>
      <c r="FKU140" s="4305"/>
      <c r="FKV140" s="4306"/>
      <c r="FKW140" s="4299"/>
      <c r="FKX140" s="4300"/>
      <c r="FKY140" s="4305"/>
      <c r="FKZ140" s="4304"/>
      <c r="FLA140" s="4299"/>
      <c r="FLB140" s="4300"/>
      <c r="FLC140" s="4301"/>
      <c r="FLD140" s="4302"/>
      <c r="FLE140" s="4299"/>
      <c r="FLF140" s="2602"/>
      <c r="FLG140" s="4287"/>
      <c r="FLH140" s="4303"/>
      <c r="FLI140" s="4304"/>
      <c r="FLJ140" s="2603"/>
      <c r="FLK140" s="4305"/>
      <c r="FLL140" s="4306"/>
      <c r="FLM140" s="4305"/>
      <c r="FLN140" s="4306"/>
      <c r="FLO140" s="4299"/>
      <c r="FLP140" s="4300"/>
      <c r="FLQ140" s="4305"/>
      <c r="FLR140" s="4304"/>
      <c r="FLS140" s="4299"/>
      <c r="FLT140" s="4300"/>
      <c r="FLU140" s="4301"/>
      <c r="FLV140" s="4302"/>
      <c r="FLW140" s="4299"/>
      <c r="FLX140" s="2602"/>
      <c r="FLY140" s="4287"/>
      <c r="FLZ140" s="4303"/>
      <c r="FMA140" s="4304"/>
      <c r="FMB140" s="2603"/>
      <c r="FMC140" s="4305"/>
      <c r="FMD140" s="4306"/>
      <c r="FME140" s="4305"/>
      <c r="FMF140" s="4306"/>
      <c r="FMG140" s="4299"/>
      <c r="FMH140" s="4300"/>
      <c r="FMI140" s="4305"/>
      <c r="FMJ140" s="4304"/>
      <c r="FMK140" s="4299"/>
      <c r="FML140" s="4300"/>
      <c r="FMM140" s="4301"/>
      <c r="FMN140" s="4302"/>
      <c r="FMO140" s="4299"/>
      <c r="FMP140" s="2602"/>
      <c r="FMQ140" s="4287"/>
      <c r="FMR140" s="4303"/>
      <c r="FMS140" s="4304"/>
      <c r="FMT140" s="2603"/>
      <c r="FMU140" s="4305"/>
      <c r="FMV140" s="4306"/>
      <c r="FMW140" s="4305"/>
      <c r="FMX140" s="4306"/>
      <c r="FMY140" s="4299"/>
      <c r="FMZ140" s="4300"/>
      <c r="FNA140" s="4305"/>
      <c r="FNB140" s="4304"/>
      <c r="FNC140" s="4299"/>
      <c r="FND140" s="4300"/>
      <c r="FNE140" s="4301"/>
      <c r="FNF140" s="4302"/>
      <c r="FNG140" s="4299"/>
      <c r="FNH140" s="2602"/>
      <c r="FNI140" s="4287"/>
      <c r="FNJ140" s="4303"/>
      <c r="FNK140" s="4304"/>
      <c r="FNL140" s="2603"/>
      <c r="FNM140" s="4305"/>
      <c r="FNN140" s="4306"/>
      <c r="FNO140" s="4305"/>
      <c r="FNP140" s="4306"/>
      <c r="FNQ140" s="4299"/>
      <c r="FNR140" s="4300"/>
      <c r="FNS140" s="4305"/>
      <c r="FNT140" s="4304"/>
      <c r="FNU140" s="4299"/>
      <c r="FNV140" s="4300"/>
      <c r="FNW140" s="4301"/>
      <c r="FNX140" s="4302"/>
      <c r="FNY140" s="4299"/>
      <c r="FNZ140" s="2602"/>
      <c r="FOA140" s="4287"/>
      <c r="FOB140" s="4303"/>
      <c r="FOC140" s="4304"/>
      <c r="FOD140" s="2603"/>
      <c r="FOE140" s="4305"/>
      <c r="FOF140" s="4306"/>
      <c r="FOG140" s="4305"/>
      <c r="FOH140" s="4306"/>
      <c r="FOI140" s="4299"/>
      <c r="FOJ140" s="4300"/>
      <c r="FOK140" s="4305"/>
      <c r="FOL140" s="4304"/>
      <c r="FOM140" s="4299"/>
      <c r="FON140" s="4300"/>
      <c r="FOO140" s="4301"/>
      <c r="FOP140" s="4302"/>
      <c r="FOQ140" s="4299"/>
      <c r="FOR140" s="2602"/>
      <c r="FOS140" s="4287"/>
      <c r="FOT140" s="4303"/>
      <c r="FOU140" s="4304"/>
      <c r="FOV140" s="2603"/>
      <c r="FOW140" s="4305"/>
      <c r="FOX140" s="4306"/>
      <c r="FOY140" s="4305"/>
      <c r="FOZ140" s="4306"/>
      <c r="FPA140" s="4299"/>
      <c r="FPB140" s="4300"/>
      <c r="FPC140" s="4305"/>
      <c r="FPD140" s="4304"/>
      <c r="FPE140" s="4299"/>
      <c r="FPF140" s="4300"/>
      <c r="FPG140" s="4301"/>
      <c r="FPH140" s="4302"/>
      <c r="FPI140" s="4299"/>
      <c r="FPJ140" s="2602"/>
      <c r="FPK140" s="4287"/>
      <c r="FPL140" s="4303"/>
      <c r="FPM140" s="4304"/>
      <c r="FPN140" s="2603"/>
      <c r="FPO140" s="4305"/>
      <c r="FPP140" s="4306"/>
      <c r="FPQ140" s="4305"/>
      <c r="FPR140" s="4306"/>
      <c r="FPS140" s="4299"/>
      <c r="FPT140" s="4300"/>
      <c r="FPU140" s="4305"/>
      <c r="FPV140" s="4304"/>
      <c r="FPW140" s="4299"/>
      <c r="FPX140" s="4300"/>
      <c r="FPY140" s="4301"/>
      <c r="FPZ140" s="4302"/>
      <c r="FQA140" s="4299"/>
      <c r="FQB140" s="2602"/>
      <c r="FQC140" s="4287"/>
      <c r="FQD140" s="4303"/>
      <c r="FQE140" s="4304"/>
      <c r="FQF140" s="2603"/>
      <c r="FQG140" s="4305"/>
      <c r="FQH140" s="4306"/>
      <c r="FQI140" s="4305"/>
      <c r="FQJ140" s="4306"/>
      <c r="FQK140" s="4299"/>
      <c r="FQL140" s="4300"/>
      <c r="FQM140" s="4305"/>
      <c r="FQN140" s="4304"/>
      <c r="FQO140" s="4299"/>
      <c r="FQP140" s="4300"/>
      <c r="FQQ140" s="4301"/>
      <c r="FQR140" s="4302"/>
      <c r="FQS140" s="4299"/>
      <c r="FQT140" s="2602"/>
      <c r="FQU140" s="4287"/>
      <c r="FQV140" s="4303"/>
      <c r="FQW140" s="4304"/>
      <c r="FQX140" s="2603"/>
      <c r="FQY140" s="4305"/>
      <c r="FQZ140" s="4306"/>
      <c r="FRA140" s="4305"/>
      <c r="FRB140" s="4306"/>
      <c r="FRC140" s="4299"/>
      <c r="FRD140" s="4300"/>
      <c r="FRE140" s="4305"/>
      <c r="FRF140" s="4304"/>
      <c r="FRG140" s="4299"/>
      <c r="FRH140" s="4300"/>
      <c r="FRI140" s="4301"/>
      <c r="FRJ140" s="4302"/>
      <c r="FRK140" s="4299"/>
      <c r="FRL140" s="2602"/>
      <c r="FRM140" s="4287"/>
      <c r="FRN140" s="4303"/>
      <c r="FRO140" s="4304"/>
      <c r="FRP140" s="2603"/>
      <c r="FRQ140" s="4305"/>
      <c r="FRR140" s="4306"/>
      <c r="FRS140" s="4305"/>
      <c r="FRT140" s="4306"/>
      <c r="FRU140" s="4299"/>
      <c r="FRV140" s="4300"/>
      <c r="FRW140" s="4305"/>
      <c r="FRX140" s="4304"/>
      <c r="FRY140" s="4299"/>
      <c r="FRZ140" s="4300"/>
      <c r="FSA140" s="4301"/>
      <c r="FSB140" s="4302"/>
      <c r="FSC140" s="4299"/>
      <c r="FSD140" s="2602"/>
      <c r="FSE140" s="4287"/>
      <c r="FSF140" s="4303"/>
      <c r="FSG140" s="4304"/>
      <c r="FSH140" s="2603"/>
      <c r="FSI140" s="4305"/>
      <c r="FSJ140" s="4306"/>
      <c r="FSK140" s="4305"/>
      <c r="FSL140" s="4306"/>
      <c r="FSM140" s="4299"/>
      <c r="FSN140" s="4300"/>
      <c r="FSO140" s="4305"/>
      <c r="FSP140" s="4304"/>
      <c r="FSQ140" s="4299"/>
      <c r="FSR140" s="4300"/>
      <c r="FSS140" s="4301"/>
      <c r="FST140" s="4302"/>
      <c r="FSU140" s="4299"/>
      <c r="FSV140" s="2602"/>
      <c r="FSW140" s="4287"/>
      <c r="FSX140" s="4303"/>
      <c r="FSY140" s="4304"/>
      <c r="FSZ140" s="2603"/>
      <c r="FTA140" s="4305"/>
      <c r="FTB140" s="4306"/>
      <c r="FTC140" s="4305"/>
      <c r="FTD140" s="4306"/>
      <c r="FTE140" s="4299"/>
      <c r="FTF140" s="4300"/>
      <c r="FTG140" s="4305"/>
      <c r="FTH140" s="4304"/>
      <c r="FTI140" s="4299"/>
      <c r="FTJ140" s="4300"/>
      <c r="FTK140" s="4301"/>
      <c r="FTL140" s="4302"/>
      <c r="FTM140" s="4299"/>
      <c r="FTN140" s="2602"/>
      <c r="FTO140" s="4287"/>
      <c r="FTP140" s="4303"/>
      <c r="FTQ140" s="4304"/>
      <c r="FTR140" s="2603"/>
      <c r="FTS140" s="4305"/>
      <c r="FTT140" s="4306"/>
      <c r="FTU140" s="4305"/>
      <c r="FTV140" s="4306"/>
      <c r="FTW140" s="4299"/>
      <c r="FTX140" s="4300"/>
      <c r="FTY140" s="4305"/>
      <c r="FTZ140" s="4304"/>
      <c r="FUA140" s="4299"/>
      <c r="FUB140" s="4300"/>
      <c r="FUC140" s="4301"/>
      <c r="FUD140" s="4302"/>
      <c r="FUE140" s="4299"/>
      <c r="FUF140" s="2602"/>
      <c r="FUG140" s="4287"/>
      <c r="FUH140" s="4303"/>
      <c r="FUI140" s="4304"/>
      <c r="FUJ140" s="2603"/>
      <c r="FUK140" s="4305"/>
      <c r="FUL140" s="4306"/>
      <c r="FUM140" s="4305"/>
      <c r="FUN140" s="4306"/>
      <c r="FUO140" s="4299"/>
      <c r="FUP140" s="4300"/>
      <c r="FUQ140" s="4305"/>
      <c r="FUR140" s="4304"/>
      <c r="FUS140" s="4299"/>
      <c r="FUT140" s="4300"/>
      <c r="FUU140" s="4301"/>
      <c r="FUV140" s="4302"/>
      <c r="FUW140" s="4299"/>
      <c r="FUX140" s="2602"/>
      <c r="FUY140" s="4287"/>
      <c r="FUZ140" s="4303"/>
      <c r="FVA140" s="4304"/>
      <c r="FVB140" s="2603"/>
      <c r="FVC140" s="4305"/>
      <c r="FVD140" s="4306"/>
      <c r="FVE140" s="4305"/>
      <c r="FVF140" s="4306"/>
      <c r="FVG140" s="4299"/>
      <c r="FVH140" s="4300"/>
      <c r="FVI140" s="4305"/>
      <c r="FVJ140" s="4304"/>
      <c r="FVK140" s="4299"/>
      <c r="FVL140" s="4300"/>
      <c r="FVM140" s="4301"/>
      <c r="FVN140" s="4302"/>
      <c r="FVO140" s="4299"/>
      <c r="FVP140" s="2602"/>
      <c r="FVQ140" s="4287"/>
      <c r="FVR140" s="4303"/>
      <c r="FVS140" s="4304"/>
      <c r="FVT140" s="2603"/>
      <c r="FVU140" s="4305"/>
      <c r="FVV140" s="4306"/>
      <c r="FVW140" s="4305"/>
      <c r="FVX140" s="4306"/>
      <c r="FVY140" s="4299"/>
      <c r="FVZ140" s="4300"/>
      <c r="FWA140" s="4305"/>
      <c r="FWB140" s="4304"/>
      <c r="FWC140" s="4299"/>
      <c r="FWD140" s="4300"/>
      <c r="FWE140" s="4301"/>
      <c r="FWF140" s="4302"/>
      <c r="FWG140" s="4299"/>
      <c r="FWH140" s="2602"/>
      <c r="FWI140" s="4287"/>
      <c r="FWJ140" s="4303"/>
      <c r="FWK140" s="4304"/>
      <c r="FWL140" s="2603"/>
      <c r="FWM140" s="4305"/>
      <c r="FWN140" s="4306"/>
      <c r="FWO140" s="4305"/>
      <c r="FWP140" s="4306"/>
      <c r="FWQ140" s="4299"/>
      <c r="FWR140" s="4300"/>
      <c r="FWS140" s="4305"/>
      <c r="FWT140" s="4304"/>
      <c r="FWU140" s="4299"/>
      <c r="FWV140" s="4300"/>
      <c r="FWW140" s="4301"/>
      <c r="FWX140" s="4302"/>
      <c r="FWY140" s="4299"/>
      <c r="FWZ140" s="2602"/>
      <c r="FXA140" s="4287"/>
      <c r="FXB140" s="4303"/>
      <c r="FXC140" s="4304"/>
      <c r="FXD140" s="2603"/>
      <c r="FXE140" s="4305"/>
      <c r="FXF140" s="4306"/>
      <c r="FXG140" s="4305"/>
      <c r="FXH140" s="4306"/>
      <c r="FXI140" s="4299"/>
      <c r="FXJ140" s="4300"/>
      <c r="FXK140" s="4305"/>
      <c r="FXL140" s="4304"/>
      <c r="FXM140" s="4299"/>
      <c r="FXN140" s="4300"/>
      <c r="FXO140" s="4301"/>
      <c r="FXP140" s="4302"/>
      <c r="FXQ140" s="4299"/>
      <c r="FXR140" s="2602"/>
      <c r="FXS140" s="4287"/>
      <c r="FXT140" s="4303"/>
      <c r="FXU140" s="4304"/>
      <c r="FXV140" s="2603"/>
      <c r="FXW140" s="4305"/>
      <c r="FXX140" s="4306"/>
      <c r="FXY140" s="4305"/>
      <c r="FXZ140" s="4306"/>
      <c r="FYA140" s="4299"/>
      <c r="FYB140" s="4300"/>
      <c r="FYC140" s="4305"/>
      <c r="FYD140" s="4304"/>
      <c r="FYE140" s="4299"/>
      <c r="FYF140" s="4300"/>
      <c r="FYG140" s="4301"/>
      <c r="FYH140" s="4302"/>
      <c r="FYI140" s="4299"/>
      <c r="FYJ140" s="2602"/>
      <c r="FYK140" s="4287"/>
      <c r="FYL140" s="4303"/>
      <c r="FYM140" s="4304"/>
      <c r="FYN140" s="2603"/>
      <c r="FYO140" s="4305"/>
      <c r="FYP140" s="4306"/>
      <c r="FYQ140" s="4305"/>
      <c r="FYR140" s="4306"/>
      <c r="FYS140" s="4299"/>
      <c r="FYT140" s="4300"/>
      <c r="FYU140" s="4305"/>
      <c r="FYV140" s="4304"/>
      <c r="FYW140" s="4299"/>
      <c r="FYX140" s="4300"/>
      <c r="FYY140" s="4301"/>
      <c r="FYZ140" s="4302"/>
      <c r="FZA140" s="4299"/>
      <c r="FZB140" s="2602"/>
      <c r="FZC140" s="4287"/>
      <c r="FZD140" s="4303"/>
      <c r="FZE140" s="4304"/>
      <c r="FZF140" s="2603"/>
      <c r="FZG140" s="4305"/>
      <c r="FZH140" s="4306"/>
      <c r="FZI140" s="4305"/>
      <c r="FZJ140" s="4306"/>
      <c r="FZK140" s="4299"/>
      <c r="FZL140" s="4300"/>
      <c r="FZM140" s="4305"/>
      <c r="FZN140" s="4304"/>
      <c r="FZO140" s="4299"/>
      <c r="FZP140" s="4300"/>
      <c r="FZQ140" s="4301"/>
      <c r="FZR140" s="4302"/>
      <c r="FZS140" s="4299"/>
      <c r="FZT140" s="2602"/>
      <c r="FZU140" s="4287"/>
      <c r="FZV140" s="4303"/>
      <c r="FZW140" s="4304"/>
      <c r="FZX140" s="2603"/>
      <c r="FZY140" s="4305"/>
      <c r="FZZ140" s="4306"/>
      <c r="GAA140" s="4305"/>
      <c r="GAB140" s="4306"/>
      <c r="GAC140" s="4299"/>
      <c r="GAD140" s="4300"/>
      <c r="GAE140" s="4305"/>
      <c r="GAF140" s="4304"/>
      <c r="GAG140" s="4299"/>
      <c r="GAH140" s="4300"/>
      <c r="GAI140" s="4301"/>
      <c r="GAJ140" s="4302"/>
      <c r="GAK140" s="4299"/>
      <c r="GAL140" s="2602"/>
      <c r="GAM140" s="4287"/>
      <c r="GAN140" s="4303"/>
      <c r="GAO140" s="4304"/>
      <c r="GAP140" s="2603"/>
      <c r="GAQ140" s="4305"/>
      <c r="GAR140" s="4306"/>
      <c r="GAS140" s="4305"/>
      <c r="GAT140" s="4306"/>
      <c r="GAU140" s="4299"/>
      <c r="GAV140" s="4300"/>
      <c r="GAW140" s="4305"/>
      <c r="GAX140" s="4304"/>
      <c r="GAY140" s="4299"/>
      <c r="GAZ140" s="4300"/>
      <c r="GBA140" s="4301"/>
      <c r="GBB140" s="4302"/>
      <c r="GBC140" s="4299"/>
      <c r="GBD140" s="2602"/>
      <c r="GBE140" s="4287"/>
      <c r="GBF140" s="4303"/>
      <c r="GBG140" s="4304"/>
      <c r="GBH140" s="2603"/>
      <c r="GBI140" s="4305"/>
      <c r="GBJ140" s="4306"/>
      <c r="GBK140" s="4305"/>
      <c r="GBL140" s="4306"/>
      <c r="GBM140" s="4299"/>
      <c r="GBN140" s="4300"/>
      <c r="GBO140" s="4305"/>
      <c r="GBP140" s="4304"/>
      <c r="GBQ140" s="4299"/>
      <c r="GBR140" s="4300"/>
      <c r="GBS140" s="4301"/>
      <c r="GBT140" s="4302"/>
      <c r="GBU140" s="4299"/>
      <c r="GBV140" s="2602"/>
      <c r="GBW140" s="4287"/>
      <c r="GBX140" s="4303"/>
      <c r="GBY140" s="4304"/>
      <c r="GBZ140" s="2603"/>
      <c r="GCA140" s="4305"/>
      <c r="GCB140" s="4306"/>
      <c r="GCC140" s="4305"/>
      <c r="GCD140" s="4306"/>
      <c r="GCE140" s="4299"/>
      <c r="GCF140" s="4300"/>
      <c r="GCG140" s="4305"/>
      <c r="GCH140" s="4304"/>
      <c r="GCI140" s="4299"/>
      <c r="GCJ140" s="4300"/>
      <c r="GCK140" s="4301"/>
      <c r="GCL140" s="4302"/>
      <c r="GCM140" s="4299"/>
      <c r="GCN140" s="2602"/>
      <c r="GCO140" s="4287"/>
      <c r="GCP140" s="4303"/>
      <c r="GCQ140" s="4304"/>
      <c r="GCR140" s="2603"/>
      <c r="GCS140" s="4305"/>
      <c r="GCT140" s="4306"/>
      <c r="GCU140" s="4305"/>
      <c r="GCV140" s="4306"/>
      <c r="GCW140" s="4299"/>
      <c r="GCX140" s="4300"/>
      <c r="GCY140" s="4305"/>
      <c r="GCZ140" s="4304"/>
      <c r="GDA140" s="4299"/>
      <c r="GDB140" s="4300"/>
      <c r="GDC140" s="4301"/>
      <c r="GDD140" s="4302"/>
      <c r="GDE140" s="4299"/>
      <c r="GDF140" s="2602"/>
      <c r="GDG140" s="4287"/>
      <c r="GDH140" s="4303"/>
      <c r="GDI140" s="4304"/>
      <c r="GDJ140" s="2603"/>
      <c r="GDK140" s="4305"/>
      <c r="GDL140" s="4306"/>
      <c r="GDM140" s="4305"/>
      <c r="GDN140" s="4306"/>
      <c r="GDO140" s="4299"/>
      <c r="GDP140" s="4300"/>
      <c r="GDQ140" s="4305"/>
      <c r="GDR140" s="4304"/>
      <c r="GDS140" s="4299"/>
      <c r="GDT140" s="4300"/>
      <c r="GDU140" s="4301"/>
      <c r="GDV140" s="4302"/>
      <c r="GDW140" s="4299"/>
      <c r="GDX140" s="2602"/>
      <c r="GDY140" s="4287"/>
      <c r="GDZ140" s="4303"/>
      <c r="GEA140" s="4304"/>
      <c r="GEB140" s="2603"/>
      <c r="GEC140" s="4305"/>
      <c r="GED140" s="4306"/>
      <c r="GEE140" s="4305"/>
      <c r="GEF140" s="4306"/>
      <c r="GEG140" s="4299"/>
      <c r="GEH140" s="4300"/>
      <c r="GEI140" s="4305"/>
      <c r="GEJ140" s="4304"/>
      <c r="GEK140" s="4299"/>
      <c r="GEL140" s="4300"/>
      <c r="GEM140" s="4301"/>
      <c r="GEN140" s="4302"/>
      <c r="GEO140" s="4299"/>
      <c r="GEP140" s="2602"/>
      <c r="GEQ140" s="4287"/>
      <c r="GER140" s="4303"/>
      <c r="GES140" s="4304"/>
      <c r="GET140" s="2603"/>
      <c r="GEU140" s="4305"/>
      <c r="GEV140" s="4306"/>
      <c r="GEW140" s="4305"/>
      <c r="GEX140" s="4306"/>
      <c r="GEY140" s="4299"/>
      <c r="GEZ140" s="4300"/>
      <c r="GFA140" s="4305"/>
      <c r="GFB140" s="4304"/>
      <c r="GFC140" s="4299"/>
      <c r="GFD140" s="4300"/>
      <c r="GFE140" s="4301"/>
      <c r="GFF140" s="4302"/>
      <c r="GFG140" s="4299"/>
      <c r="GFH140" s="2602"/>
      <c r="GFI140" s="4287"/>
      <c r="GFJ140" s="4303"/>
      <c r="GFK140" s="4304"/>
      <c r="GFL140" s="2603"/>
      <c r="GFM140" s="4305"/>
      <c r="GFN140" s="4306"/>
      <c r="GFO140" s="4305"/>
      <c r="GFP140" s="4306"/>
      <c r="GFQ140" s="4299"/>
      <c r="GFR140" s="4300"/>
      <c r="GFS140" s="4305"/>
      <c r="GFT140" s="4304"/>
      <c r="GFU140" s="4299"/>
      <c r="GFV140" s="4300"/>
      <c r="GFW140" s="4301"/>
      <c r="GFX140" s="4302"/>
      <c r="GFY140" s="4299"/>
      <c r="GFZ140" s="2602"/>
      <c r="GGA140" s="4287"/>
      <c r="GGB140" s="4303"/>
      <c r="GGC140" s="4304"/>
      <c r="GGD140" s="2603"/>
      <c r="GGE140" s="4305"/>
      <c r="GGF140" s="4306"/>
      <c r="GGG140" s="4305"/>
      <c r="GGH140" s="4306"/>
      <c r="GGI140" s="4299"/>
      <c r="GGJ140" s="4300"/>
      <c r="GGK140" s="4305"/>
      <c r="GGL140" s="4304"/>
      <c r="GGM140" s="4299"/>
      <c r="GGN140" s="4300"/>
      <c r="GGO140" s="4301"/>
      <c r="GGP140" s="4302"/>
      <c r="GGQ140" s="4299"/>
      <c r="GGR140" s="2602"/>
      <c r="GGS140" s="4287"/>
      <c r="GGT140" s="4303"/>
      <c r="GGU140" s="4304"/>
      <c r="GGV140" s="2603"/>
      <c r="GGW140" s="4305"/>
      <c r="GGX140" s="4306"/>
      <c r="GGY140" s="4305"/>
      <c r="GGZ140" s="4306"/>
      <c r="GHA140" s="4299"/>
      <c r="GHB140" s="4300"/>
      <c r="GHC140" s="4305"/>
      <c r="GHD140" s="4304"/>
      <c r="GHE140" s="4299"/>
      <c r="GHF140" s="4300"/>
      <c r="GHG140" s="4301"/>
      <c r="GHH140" s="4302"/>
      <c r="GHI140" s="4299"/>
      <c r="GHJ140" s="2602"/>
      <c r="GHK140" s="4287"/>
      <c r="GHL140" s="4303"/>
      <c r="GHM140" s="4304"/>
      <c r="GHN140" s="2603"/>
      <c r="GHO140" s="4305"/>
      <c r="GHP140" s="4306"/>
      <c r="GHQ140" s="4305"/>
      <c r="GHR140" s="4306"/>
      <c r="GHS140" s="4299"/>
      <c r="GHT140" s="4300"/>
      <c r="GHU140" s="4305"/>
      <c r="GHV140" s="4304"/>
      <c r="GHW140" s="4299"/>
      <c r="GHX140" s="4300"/>
      <c r="GHY140" s="4301"/>
      <c r="GHZ140" s="4302"/>
      <c r="GIA140" s="4299"/>
      <c r="GIB140" s="2602"/>
      <c r="GIC140" s="4287"/>
      <c r="GID140" s="4303"/>
      <c r="GIE140" s="4304"/>
      <c r="GIF140" s="2603"/>
      <c r="GIG140" s="4305"/>
      <c r="GIH140" s="4306"/>
      <c r="GII140" s="4305"/>
      <c r="GIJ140" s="4306"/>
      <c r="GIK140" s="4299"/>
      <c r="GIL140" s="4300"/>
      <c r="GIM140" s="4305"/>
      <c r="GIN140" s="4304"/>
      <c r="GIO140" s="4299"/>
      <c r="GIP140" s="4300"/>
      <c r="GIQ140" s="4301"/>
      <c r="GIR140" s="4302"/>
      <c r="GIS140" s="4299"/>
      <c r="GIT140" s="2602"/>
      <c r="GIU140" s="4287"/>
      <c r="GIV140" s="4303"/>
      <c r="GIW140" s="4304"/>
      <c r="GIX140" s="2603"/>
      <c r="GIY140" s="4305"/>
      <c r="GIZ140" s="4306"/>
      <c r="GJA140" s="4305"/>
      <c r="GJB140" s="4306"/>
      <c r="GJC140" s="4299"/>
      <c r="GJD140" s="4300"/>
      <c r="GJE140" s="4305"/>
      <c r="GJF140" s="4304"/>
      <c r="GJG140" s="4299"/>
      <c r="GJH140" s="4300"/>
      <c r="GJI140" s="4301"/>
      <c r="GJJ140" s="4302"/>
      <c r="GJK140" s="4299"/>
      <c r="GJL140" s="2602"/>
      <c r="GJM140" s="4287"/>
      <c r="GJN140" s="4303"/>
      <c r="GJO140" s="4304"/>
      <c r="GJP140" s="2603"/>
      <c r="GJQ140" s="4305"/>
      <c r="GJR140" s="4306"/>
      <c r="GJS140" s="4305"/>
      <c r="GJT140" s="4306"/>
      <c r="GJU140" s="4299"/>
      <c r="GJV140" s="4300"/>
      <c r="GJW140" s="4305"/>
      <c r="GJX140" s="4304"/>
      <c r="GJY140" s="4299"/>
      <c r="GJZ140" s="4300"/>
      <c r="GKA140" s="4301"/>
      <c r="GKB140" s="4302"/>
      <c r="GKC140" s="4299"/>
      <c r="GKD140" s="2602"/>
      <c r="GKE140" s="4287"/>
      <c r="GKF140" s="4303"/>
      <c r="GKG140" s="4304"/>
      <c r="GKH140" s="2603"/>
      <c r="GKI140" s="4305"/>
      <c r="GKJ140" s="4306"/>
      <c r="GKK140" s="4305"/>
      <c r="GKL140" s="4306"/>
      <c r="GKM140" s="4299"/>
      <c r="GKN140" s="4300"/>
      <c r="GKO140" s="4305"/>
      <c r="GKP140" s="4304"/>
      <c r="GKQ140" s="4299"/>
      <c r="GKR140" s="4300"/>
      <c r="GKS140" s="4301"/>
      <c r="GKT140" s="4302"/>
      <c r="GKU140" s="4299"/>
      <c r="GKV140" s="2602"/>
      <c r="GKW140" s="4287"/>
      <c r="GKX140" s="4303"/>
      <c r="GKY140" s="4304"/>
      <c r="GKZ140" s="2603"/>
      <c r="GLA140" s="4305"/>
      <c r="GLB140" s="4306"/>
      <c r="GLC140" s="4305"/>
      <c r="GLD140" s="4306"/>
      <c r="GLE140" s="4299"/>
      <c r="GLF140" s="4300"/>
      <c r="GLG140" s="4305"/>
      <c r="GLH140" s="4304"/>
      <c r="GLI140" s="4299"/>
      <c r="GLJ140" s="4300"/>
      <c r="GLK140" s="4301"/>
      <c r="GLL140" s="4302"/>
      <c r="GLM140" s="4299"/>
      <c r="GLN140" s="2602"/>
      <c r="GLO140" s="4287"/>
      <c r="GLP140" s="4303"/>
      <c r="GLQ140" s="4304"/>
      <c r="GLR140" s="2603"/>
      <c r="GLS140" s="4305"/>
      <c r="GLT140" s="4306"/>
      <c r="GLU140" s="4305"/>
      <c r="GLV140" s="4306"/>
      <c r="GLW140" s="4299"/>
      <c r="GLX140" s="4300"/>
      <c r="GLY140" s="4305"/>
      <c r="GLZ140" s="4304"/>
      <c r="GMA140" s="4299"/>
      <c r="GMB140" s="4300"/>
      <c r="GMC140" s="4301"/>
      <c r="GMD140" s="4302"/>
      <c r="GME140" s="4299"/>
      <c r="GMF140" s="2602"/>
      <c r="GMG140" s="4287"/>
      <c r="GMH140" s="4303"/>
      <c r="GMI140" s="4304"/>
      <c r="GMJ140" s="2603"/>
      <c r="GMK140" s="4305"/>
      <c r="GML140" s="4306"/>
      <c r="GMM140" s="4305"/>
      <c r="GMN140" s="4306"/>
      <c r="GMO140" s="4299"/>
      <c r="GMP140" s="4300"/>
      <c r="GMQ140" s="4305"/>
      <c r="GMR140" s="4304"/>
      <c r="GMS140" s="4299"/>
      <c r="GMT140" s="4300"/>
      <c r="GMU140" s="4301"/>
      <c r="GMV140" s="4302"/>
      <c r="GMW140" s="4299"/>
      <c r="GMX140" s="2602"/>
      <c r="GMY140" s="4287"/>
      <c r="GMZ140" s="4303"/>
      <c r="GNA140" s="4304"/>
      <c r="GNB140" s="2603"/>
      <c r="GNC140" s="4305"/>
      <c r="GND140" s="4306"/>
      <c r="GNE140" s="4305"/>
      <c r="GNF140" s="4306"/>
      <c r="GNG140" s="4299"/>
      <c r="GNH140" s="4300"/>
      <c r="GNI140" s="4305"/>
      <c r="GNJ140" s="4304"/>
      <c r="GNK140" s="4299"/>
      <c r="GNL140" s="4300"/>
      <c r="GNM140" s="4301"/>
      <c r="GNN140" s="4302"/>
      <c r="GNO140" s="4299"/>
      <c r="GNP140" s="2602"/>
      <c r="GNQ140" s="4287"/>
      <c r="GNR140" s="4303"/>
      <c r="GNS140" s="4304"/>
      <c r="GNT140" s="2603"/>
      <c r="GNU140" s="4305"/>
      <c r="GNV140" s="4306"/>
      <c r="GNW140" s="4305"/>
      <c r="GNX140" s="4306"/>
      <c r="GNY140" s="4299"/>
      <c r="GNZ140" s="4300"/>
      <c r="GOA140" s="4305"/>
      <c r="GOB140" s="4304"/>
      <c r="GOC140" s="4299"/>
      <c r="GOD140" s="4300"/>
      <c r="GOE140" s="4301"/>
      <c r="GOF140" s="4302"/>
      <c r="GOG140" s="4299"/>
      <c r="GOH140" s="2602"/>
      <c r="GOI140" s="4287"/>
      <c r="GOJ140" s="4303"/>
      <c r="GOK140" s="4304"/>
      <c r="GOL140" s="2603"/>
      <c r="GOM140" s="4305"/>
      <c r="GON140" s="4306"/>
      <c r="GOO140" s="4305"/>
      <c r="GOP140" s="4306"/>
      <c r="GOQ140" s="4299"/>
      <c r="GOR140" s="4300"/>
      <c r="GOS140" s="4305"/>
      <c r="GOT140" s="4304"/>
      <c r="GOU140" s="4299"/>
      <c r="GOV140" s="4300"/>
      <c r="GOW140" s="4301"/>
      <c r="GOX140" s="4302"/>
      <c r="GOY140" s="4299"/>
      <c r="GOZ140" s="2602"/>
      <c r="GPA140" s="4287"/>
      <c r="GPB140" s="4303"/>
      <c r="GPC140" s="4304"/>
      <c r="GPD140" s="2603"/>
      <c r="GPE140" s="4305"/>
      <c r="GPF140" s="4306"/>
      <c r="GPG140" s="4305"/>
      <c r="GPH140" s="4306"/>
      <c r="GPI140" s="4299"/>
      <c r="GPJ140" s="4300"/>
      <c r="GPK140" s="4305"/>
      <c r="GPL140" s="4304"/>
      <c r="GPM140" s="4299"/>
      <c r="GPN140" s="4300"/>
      <c r="GPO140" s="4301"/>
      <c r="GPP140" s="4302"/>
      <c r="GPQ140" s="4299"/>
      <c r="GPR140" s="2602"/>
      <c r="GPS140" s="4287"/>
      <c r="GPT140" s="4303"/>
      <c r="GPU140" s="4304"/>
      <c r="GPV140" s="2603"/>
      <c r="GPW140" s="4305"/>
      <c r="GPX140" s="4306"/>
      <c r="GPY140" s="4305"/>
      <c r="GPZ140" s="4306"/>
      <c r="GQA140" s="4299"/>
      <c r="GQB140" s="4300"/>
      <c r="GQC140" s="4305"/>
      <c r="GQD140" s="4304"/>
      <c r="GQE140" s="4299"/>
      <c r="GQF140" s="4300"/>
      <c r="GQG140" s="4301"/>
      <c r="GQH140" s="4302"/>
      <c r="GQI140" s="4299"/>
      <c r="GQJ140" s="2602"/>
      <c r="GQK140" s="4287"/>
      <c r="GQL140" s="4303"/>
      <c r="GQM140" s="4304"/>
      <c r="GQN140" s="2603"/>
      <c r="GQO140" s="4305"/>
      <c r="GQP140" s="4306"/>
      <c r="GQQ140" s="4305"/>
      <c r="GQR140" s="4306"/>
      <c r="GQS140" s="4299"/>
      <c r="GQT140" s="4300"/>
      <c r="GQU140" s="4305"/>
      <c r="GQV140" s="4304"/>
      <c r="GQW140" s="4299"/>
      <c r="GQX140" s="4300"/>
      <c r="GQY140" s="4301"/>
      <c r="GQZ140" s="4302"/>
      <c r="GRA140" s="4299"/>
      <c r="GRB140" s="2602"/>
      <c r="GRC140" s="4287"/>
      <c r="GRD140" s="4303"/>
      <c r="GRE140" s="4304"/>
      <c r="GRF140" s="2603"/>
      <c r="GRG140" s="4305"/>
      <c r="GRH140" s="4306"/>
      <c r="GRI140" s="4305"/>
      <c r="GRJ140" s="4306"/>
      <c r="GRK140" s="4299"/>
      <c r="GRL140" s="4300"/>
      <c r="GRM140" s="4305"/>
      <c r="GRN140" s="4304"/>
      <c r="GRO140" s="4299"/>
      <c r="GRP140" s="4300"/>
      <c r="GRQ140" s="4301"/>
      <c r="GRR140" s="4302"/>
      <c r="GRS140" s="4299"/>
      <c r="GRT140" s="2602"/>
      <c r="GRU140" s="4287"/>
      <c r="GRV140" s="4303"/>
      <c r="GRW140" s="4304"/>
      <c r="GRX140" s="2603"/>
      <c r="GRY140" s="4305"/>
      <c r="GRZ140" s="4306"/>
      <c r="GSA140" s="4305"/>
      <c r="GSB140" s="4306"/>
      <c r="GSC140" s="4299"/>
      <c r="GSD140" s="4300"/>
      <c r="GSE140" s="4305"/>
      <c r="GSF140" s="4304"/>
      <c r="GSG140" s="4299"/>
      <c r="GSH140" s="4300"/>
      <c r="GSI140" s="4301"/>
      <c r="GSJ140" s="4302"/>
      <c r="GSK140" s="4299"/>
      <c r="GSL140" s="2602"/>
      <c r="GSM140" s="4287"/>
      <c r="GSN140" s="4303"/>
      <c r="GSO140" s="4304"/>
      <c r="GSP140" s="2603"/>
      <c r="GSQ140" s="4305"/>
      <c r="GSR140" s="4306"/>
      <c r="GSS140" s="4305"/>
      <c r="GST140" s="4306"/>
      <c r="GSU140" s="4299"/>
      <c r="GSV140" s="4300"/>
      <c r="GSW140" s="4305"/>
      <c r="GSX140" s="4304"/>
      <c r="GSY140" s="4299"/>
      <c r="GSZ140" s="4300"/>
      <c r="GTA140" s="4301"/>
      <c r="GTB140" s="4302"/>
      <c r="GTC140" s="4299"/>
      <c r="GTD140" s="2602"/>
      <c r="GTE140" s="4287"/>
      <c r="GTF140" s="4303"/>
      <c r="GTG140" s="4304"/>
      <c r="GTH140" s="2603"/>
      <c r="GTI140" s="4305"/>
      <c r="GTJ140" s="4306"/>
      <c r="GTK140" s="4305"/>
      <c r="GTL140" s="4306"/>
      <c r="GTM140" s="4299"/>
      <c r="GTN140" s="4300"/>
      <c r="GTO140" s="4305"/>
      <c r="GTP140" s="4304"/>
      <c r="GTQ140" s="4299"/>
      <c r="GTR140" s="4300"/>
      <c r="GTS140" s="4301"/>
      <c r="GTT140" s="4302"/>
      <c r="GTU140" s="4299"/>
      <c r="GTV140" s="2602"/>
      <c r="GTW140" s="4287"/>
      <c r="GTX140" s="4303"/>
      <c r="GTY140" s="4304"/>
      <c r="GTZ140" s="2603"/>
      <c r="GUA140" s="4305"/>
      <c r="GUB140" s="4306"/>
      <c r="GUC140" s="4305"/>
      <c r="GUD140" s="4306"/>
      <c r="GUE140" s="4299"/>
      <c r="GUF140" s="4300"/>
      <c r="GUG140" s="4305"/>
      <c r="GUH140" s="4304"/>
      <c r="GUI140" s="4299"/>
      <c r="GUJ140" s="4300"/>
      <c r="GUK140" s="4301"/>
      <c r="GUL140" s="4302"/>
      <c r="GUM140" s="4299"/>
      <c r="GUN140" s="2602"/>
      <c r="GUO140" s="4287"/>
      <c r="GUP140" s="4303"/>
      <c r="GUQ140" s="4304"/>
      <c r="GUR140" s="2603"/>
      <c r="GUS140" s="4305"/>
      <c r="GUT140" s="4306"/>
      <c r="GUU140" s="4305"/>
      <c r="GUV140" s="4306"/>
      <c r="GUW140" s="4299"/>
      <c r="GUX140" s="4300"/>
      <c r="GUY140" s="4305"/>
      <c r="GUZ140" s="4304"/>
      <c r="GVA140" s="4299"/>
      <c r="GVB140" s="4300"/>
      <c r="GVC140" s="4301"/>
      <c r="GVD140" s="4302"/>
      <c r="GVE140" s="4299"/>
      <c r="GVF140" s="2602"/>
      <c r="GVG140" s="4287"/>
      <c r="GVH140" s="4303"/>
      <c r="GVI140" s="4304"/>
      <c r="GVJ140" s="2603"/>
      <c r="GVK140" s="4305"/>
      <c r="GVL140" s="4306"/>
      <c r="GVM140" s="4305"/>
      <c r="GVN140" s="4306"/>
      <c r="GVO140" s="4299"/>
      <c r="GVP140" s="4300"/>
      <c r="GVQ140" s="4305"/>
      <c r="GVR140" s="4304"/>
      <c r="GVS140" s="4299"/>
      <c r="GVT140" s="4300"/>
      <c r="GVU140" s="4301"/>
      <c r="GVV140" s="4302"/>
      <c r="GVW140" s="4299"/>
      <c r="GVX140" s="2602"/>
      <c r="GVY140" s="4287"/>
      <c r="GVZ140" s="4303"/>
      <c r="GWA140" s="4304"/>
      <c r="GWB140" s="2603"/>
      <c r="GWC140" s="4305"/>
      <c r="GWD140" s="4306"/>
      <c r="GWE140" s="4305"/>
      <c r="GWF140" s="4306"/>
      <c r="GWG140" s="4299"/>
      <c r="GWH140" s="4300"/>
      <c r="GWI140" s="4305"/>
      <c r="GWJ140" s="4304"/>
      <c r="GWK140" s="4299"/>
      <c r="GWL140" s="4300"/>
      <c r="GWM140" s="4301"/>
      <c r="GWN140" s="4302"/>
      <c r="GWO140" s="4299"/>
      <c r="GWP140" s="2602"/>
      <c r="GWQ140" s="4287"/>
      <c r="GWR140" s="4303"/>
      <c r="GWS140" s="4304"/>
      <c r="GWT140" s="2603"/>
      <c r="GWU140" s="4305"/>
      <c r="GWV140" s="4306"/>
      <c r="GWW140" s="4305"/>
      <c r="GWX140" s="4306"/>
      <c r="GWY140" s="4299"/>
      <c r="GWZ140" s="4300"/>
      <c r="GXA140" s="4305"/>
      <c r="GXB140" s="4304"/>
      <c r="GXC140" s="4299"/>
      <c r="GXD140" s="4300"/>
      <c r="GXE140" s="4301"/>
      <c r="GXF140" s="4302"/>
      <c r="GXG140" s="4299"/>
      <c r="GXH140" s="2602"/>
      <c r="GXI140" s="4287"/>
      <c r="GXJ140" s="4303"/>
      <c r="GXK140" s="4304"/>
      <c r="GXL140" s="2603"/>
      <c r="GXM140" s="4305"/>
      <c r="GXN140" s="4306"/>
      <c r="GXO140" s="4305"/>
      <c r="GXP140" s="4306"/>
      <c r="GXQ140" s="4299"/>
      <c r="GXR140" s="4300"/>
      <c r="GXS140" s="4305"/>
      <c r="GXT140" s="4304"/>
      <c r="GXU140" s="4299"/>
      <c r="GXV140" s="4300"/>
      <c r="GXW140" s="4301"/>
      <c r="GXX140" s="4302"/>
      <c r="GXY140" s="4299"/>
      <c r="GXZ140" s="2602"/>
      <c r="GYA140" s="4287"/>
      <c r="GYB140" s="4303"/>
      <c r="GYC140" s="4304"/>
      <c r="GYD140" s="2603"/>
      <c r="GYE140" s="4305"/>
      <c r="GYF140" s="4306"/>
      <c r="GYG140" s="4305"/>
      <c r="GYH140" s="4306"/>
      <c r="GYI140" s="4299"/>
      <c r="GYJ140" s="4300"/>
      <c r="GYK140" s="4305"/>
      <c r="GYL140" s="4304"/>
      <c r="GYM140" s="4299"/>
      <c r="GYN140" s="4300"/>
      <c r="GYO140" s="4301"/>
      <c r="GYP140" s="4302"/>
      <c r="GYQ140" s="4299"/>
      <c r="GYR140" s="2602"/>
      <c r="GYS140" s="4287"/>
      <c r="GYT140" s="4303"/>
      <c r="GYU140" s="4304"/>
      <c r="GYV140" s="2603"/>
      <c r="GYW140" s="4305"/>
      <c r="GYX140" s="4306"/>
      <c r="GYY140" s="4305"/>
      <c r="GYZ140" s="4306"/>
      <c r="GZA140" s="4299"/>
      <c r="GZB140" s="4300"/>
      <c r="GZC140" s="4305"/>
      <c r="GZD140" s="4304"/>
      <c r="GZE140" s="4299"/>
      <c r="GZF140" s="4300"/>
      <c r="GZG140" s="4301"/>
      <c r="GZH140" s="4302"/>
      <c r="GZI140" s="4299"/>
      <c r="GZJ140" s="2602"/>
      <c r="GZK140" s="4287"/>
      <c r="GZL140" s="4303"/>
      <c r="GZM140" s="4304"/>
      <c r="GZN140" s="2603"/>
      <c r="GZO140" s="4305"/>
      <c r="GZP140" s="4306"/>
      <c r="GZQ140" s="4305"/>
      <c r="GZR140" s="4306"/>
      <c r="GZS140" s="4299"/>
      <c r="GZT140" s="4300"/>
      <c r="GZU140" s="4305"/>
      <c r="GZV140" s="4304"/>
      <c r="GZW140" s="4299"/>
      <c r="GZX140" s="4300"/>
      <c r="GZY140" s="4301"/>
      <c r="GZZ140" s="4302"/>
      <c r="HAA140" s="4299"/>
      <c r="HAB140" s="2602"/>
      <c r="HAC140" s="4287"/>
      <c r="HAD140" s="4303"/>
      <c r="HAE140" s="4304"/>
      <c r="HAF140" s="2603"/>
      <c r="HAG140" s="4305"/>
      <c r="HAH140" s="4306"/>
      <c r="HAI140" s="4305"/>
      <c r="HAJ140" s="4306"/>
      <c r="HAK140" s="4299"/>
      <c r="HAL140" s="4300"/>
      <c r="HAM140" s="4305"/>
      <c r="HAN140" s="4304"/>
      <c r="HAO140" s="4299"/>
      <c r="HAP140" s="4300"/>
      <c r="HAQ140" s="4301"/>
      <c r="HAR140" s="4302"/>
      <c r="HAS140" s="4299"/>
      <c r="HAT140" s="2602"/>
      <c r="HAU140" s="4287"/>
      <c r="HAV140" s="4303"/>
      <c r="HAW140" s="4304"/>
      <c r="HAX140" s="2603"/>
      <c r="HAY140" s="4305"/>
      <c r="HAZ140" s="4306"/>
      <c r="HBA140" s="4305"/>
      <c r="HBB140" s="4306"/>
      <c r="HBC140" s="4299"/>
      <c r="HBD140" s="4300"/>
      <c r="HBE140" s="4305"/>
      <c r="HBF140" s="4304"/>
      <c r="HBG140" s="4299"/>
      <c r="HBH140" s="4300"/>
      <c r="HBI140" s="4301"/>
      <c r="HBJ140" s="4302"/>
      <c r="HBK140" s="4299"/>
      <c r="HBL140" s="2602"/>
      <c r="HBM140" s="4287"/>
      <c r="HBN140" s="4303"/>
      <c r="HBO140" s="4304"/>
      <c r="HBP140" s="2603"/>
      <c r="HBQ140" s="4305"/>
      <c r="HBR140" s="4306"/>
      <c r="HBS140" s="4305"/>
      <c r="HBT140" s="4306"/>
      <c r="HBU140" s="4299"/>
      <c r="HBV140" s="4300"/>
      <c r="HBW140" s="4305"/>
      <c r="HBX140" s="4304"/>
      <c r="HBY140" s="4299"/>
      <c r="HBZ140" s="4300"/>
      <c r="HCA140" s="4301"/>
      <c r="HCB140" s="4302"/>
      <c r="HCC140" s="4299"/>
      <c r="HCD140" s="2602"/>
      <c r="HCE140" s="4287"/>
      <c r="HCF140" s="4303"/>
      <c r="HCG140" s="4304"/>
      <c r="HCH140" s="2603"/>
      <c r="HCI140" s="4305"/>
      <c r="HCJ140" s="4306"/>
      <c r="HCK140" s="4305"/>
      <c r="HCL140" s="4306"/>
      <c r="HCM140" s="4299"/>
      <c r="HCN140" s="4300"/>
      <c r="HCO140" s="4305"/>
      <c r="HCP140" s="4304"/>
      <c r="HCQ140" s="4299"/>
      <c r="HCR140" s="4300"/>
      <c r="HCS140" s="4301"/>
      <c r="HCT140" s="4302"/>
      <c r="HCU140" s="4299"/>
      <c r="HCV140" s="2602"/>
      <c r="HCW140" s="4287"/>
      <c r="HCX140" s="4303"/>
      <c r="HCY140" s="4304"/>
      <c r="HCZ140" s="2603"/>
      <c r="HDA140" s="4305"/>
      <c r="HDB140" s="4306"/>
      <c r="HDC140" s="4305"/>
      <c r="HDD140" s="4306"/>
      <c r="HDE140" s="4299"/>
      <c r="HDF140" s="4300"/>
      <c r="HDG140" s="4305"/>
      <c r="HDH140" s="4304"/>
      <c r="HDI140" s="4299"/>
      <c r="HDJ140" s="4300"/>
      <c r="HDK140" s="4301"/>
      <c r="HDL140" s="4302"/>
      <c r="HDM140" s="4299"/>
      <c r="HDN140" s="2602"/>
      <c r="HDO140" s="4287"/>
      <c r="HDP140" s="4303"/>
      <c r="HDQ140" s="4304"/>
      <c r="HDR140" s="2603"/>
      <c r="HDS140" s="4305"/>
      <c r="HDT140" s="4306"/>
      <c r="HDU140" s="4305"/>
      <c r="HDV140" s="4306"/>
      <c r="HDW140" s="4299"/>
      <c r="HDX140" s="4300"/>
      <c r="HDY140" s="4305"/>
      <c r="HDZ140" s="4304"/>
      <c r="HEA140" s="4299"/>
      <c r="HEB140" s="4300"/>
      <c r="HEC140" s="4301"/>
      <c r="HED140" s="4302"/>
      <c r="HEE140" s="4299"/>
      <c r="HEF140" s="2602"/>
      <c r="HEG140" s="4287"/>
      <c r="HEH140" s="4303"/>
      <c r="HEI140" s="4304"/>
      <c r="HEJ140" s="2603"/>
      <c r="HEK140" s="4305"/>
      <c r="HEL140" s="4306"/>
      <c r="HEM140" s="4305"/>
      <c r="HEN140" s="4306"/>
      <c r="HEO140" s="4299"/>
      <c r="HEP140" s="4300"/>
      <c r="HEQ140" s="4305"/>
      <c r="HER140" s="4304"/>
      <c r="HES140" s="4299"/>
      <c r="HET140" s="4300"/>
      <c r="HEU140" s="4301"/>
      <c r="HEV140" s="4302"/>
      <c r="HEW140" s="4299"/>
      <c r="HEX140" s="2602"/>
      <c r="HEY140" s="4287"/>
      <c r="HEZ140" s="4303"/>
      <c r="HFA140" s="4304"/>
      <c r="HFB140" s="2603"/>
      <c r="HFC140" s="4305"/>
      <c r="HFD140" s="4306"/>
      <c r="HFE140" s="4305"/>
      <c r="HFF140" s="4306"/>
      <c r="HFG140" s="4299"/>
      <c r="HFH140" s="4300"/>
      <c r="HFI140" s="4305"/>
      <c r="HFJ140" s="4304"/>
      <c r="HFK140" s="4299"/>
      <c r="HFL140" s="4300"/>
      <c r="HFM140" s="4301"/>
      <c r="HFN140" s="4302"/>
      <c r="HFO140" s="4299"/>
      <c r="HFP140" s="2602"/>
      <c r="HFQ140" s="4287"/>
      <c r="HFR140" s="4303"/>
      <c r="HFS140" s="4304"/>
      <c r="HFT140" s="2603"/>
      <c r="HFU140" s="4305"/>
      <c r="HFV140" s="4306"/>
      <c r="HFW140" s="4305"/>
      <c r="HFX140" s="4306"/>
      <c r="HFY140" s="4299"/>
      <c r="HFZ140" s="4300"/>
      <c r="HGA140" s="4305"/>
      <c r="HGB140" s="4304"/>
      <c r="HGC140" s="4299"/>
      <c r="HGD140" s="4300"/>
      <c r="HGE140" s="4301"/>
      <c r="HGF140" s="4302"/>
      <c r="HGG140" s="4299"/>
      <c r="HGH140" s="2602"/>
      <c r="HGI140" s="4287"/>
      <c r="HGJ140" s="4303"/>
      <c r="HGK140" s="4304"/>
      <c r="HGL140" s="2603"/>
      <c r="HGM140" s="4305"/>
      <c r="HGN140" s="4306"/>
      <c r="HGO140" s="4305"/>
      <c r="HGP140" s="4306"/>
      <c r="HGQ140" s="4299"/>
      <c r="HGR140" s="4300"/>
      <c r="HGS140" s="4305"/>
      <c r="HGT140" s="4304"/>
      <c r="HGU140" s="4299"/>
      <c r="HGV140" s="4300"/>
      <c r="HGW140" s="4301"/>
      <c r="HGX140" s="4302"/>
      <c r="HGY140" s="4299"/>
      <c r="HGZ140" s="2602"/>
      <c r="HHA140" s="4287"/>
      <c r="HHB140" s="4303"/>
      <c r="HHC140" s="4304"/>
      <c r="HHD140" s="2603"/>
      <c r="HHE140" s="4305"/>
      <c r="HHF140" s="4306"/>
      <c r="HHG140" s="4305"/>
      <c r="HHH140" s="4306"/>
      <c r="HHI140" s="4299"/>
      <c r="HHJ140" s="4300"/>
      <c r="HHK140" s="4305"/>
      <c r="HHL140" s="4304"/>
      <c r="HHM140" s="4299"/>
      <c r="HHN140" s="4300"/>
      <c r="HHO140" s="4301"/>
      <c r="HHP140" s="4302"/>
      <c r="HHQ140" s="4299"/>
      <c r="HHR140" s="2602"/>
      <c r="HHS140" s="4287"/>
      <c r="HHT140" s="4303"/>
      <c r="HHU140" s="4304"/>
      <c r="HHV140" s="2603"/>
      <c r="HHW140" s="4305"/>
      <c r="HHX140" s="4306"/>
      <c r="HHY140" s="4305"/>
      <c r="HHZ140" s="4306"/>
      <c r="HIA140" s="4299"/>
      <c r="HIB140" s="4300"/>
      <c r="HIC140" s="4305"/>
      <c r="HID140" s="4304"/>
      <c r="HIE140" s="4299"/>
      <c r="HIF140" s="4300"/>
      <c r="HIG140" s="4301"/>
      <c r="HIH140" s="4302"/>
      <c r="HII140" s="4299"/>
      <c r="HIJ140" s="2602"/>
      <c r="HIK140" s="4287"/>
      <c r="HIL140" s="4303"/>
      <c r="HIM140" s="4304"/>
      <c r="HIN140" s="2603"/>
      <c r="HIO140" s="4305"/>
      <c r="HIP140" s="4306"/>
      <c r="HIQ140" s="4305"/>
      <c r="HIR140" s="4306"/>
      <c r="HIS140" s="4299"/>
      <c r="HIT140" s="4300"/>
      <c r="HIU140" s="4305"/>
      <c r="HIV140" s="4304"/>
      <c r="HIW140" s="4299"/>
      <c r="HIX140" s="4300"/>
      <c r="HIY140" s="4301"/>
      <c r="HIZ140" s="4302"/>
      <c r="HJA140" s="4299"/>
      <c r="HJB140" s="2602"/>
      <c r="HJC140" s="4287"/>
      <c r="HJD140" s="4303"/>
      <c r="HJE140" s="4304"/>
      <c r="HJF140" s="2603"/>
      <c r="HJG140" s="4305"/>
      <c r="HJH140" s="4306"/>
      <c r="HJI140" s="4305"/>
      <c r="HJJ140" s="4306"/>
      <c r="HJK140" s="4299"/>
      <c r="HJL140" s="4300"/>
      <c r="HJM140" s="4305"/>
      <c r="HJN140" s="4304"/>
      <c r="HJO140" s="4299"/>
      <c r="HJP140" s="4300"/>
      <c r="HJQ140" s="4301"/>
      <c r="HJR140" s="4302"/>
      <c r="HJS140" s="4299"/>
      <c r="HJT140" s="2602"/>
      <c r="HJU140" s="4287"/>
      <c r="HJV140" s="4303"/>
      <c r="HJW140" s="4304"/>
      <c r="HJX140" s="2603"/>
      <c r="HJY140" s="4305"/>
      <c r="HJZ140" s="4306"/>
      <c r="HKA140" s="4305"/>
      <c r="HKB140" s="4306"/>
      <c r="HKC140" s="4299"/>
      <c r="HKD140" s="4300"/>
      <c r="HKE140" s="4305"/>
      <c r="HKF140" s="4304"/>
      <c r="HKG140" s="4299"/>
      <c r="HKH140" s="4300"/>
      <c r="HKI140" s="4301"/>
      <c r="HKJ140" s="4302"/>
      <c r="HKK140" s="4299"/>
      <c r="HKL140" s="2602"/>
      <c r="HKM140" s="4287"/>
      <c r="HKN140" s="4303"/>
      <c r="HKO140" s="4304"/>
      <c r="HKP140" s="2603"/>
      <c r="HKQ140" s="4305"/>
      <c r="HKR140" s="4306"/>
      <c r="HKS140" s="4305"/>
      <c r="HKT140" s="4306"/>
      <c r="HKU140" s="4299"/>
      <c r="HKV140" s="4300"/>
      <c r="HKW140" s="4305"/>
      <c r="HKX140" s="4304"/>
      <c r="HKY140" s="4299"/>
      <c r="HKZ140" s="4300"/>
      <c r="HLA140" s="4301"/>
      <c r="HLB140" s="4302"/>
      <c r="HLC140" s="4299"/>
      <c r="HLD140" s="2602"/>
      <c r="HLE140" s="4287"/>
      <c r="HLF140" s="4303"/>
      <c r="HLG140" s="4304"/>
      <c r="HLH140" s="2603"/>
      <c r="HLI140" s="4305"/>
      <c r="HLJ140" s="4306"/>
      <c r="HLK140" s="4305"/>
      <c r="HLL140" s="4306"/>
      <c r="HLM140" s="4299"/>
      <c r="HLN140" s="4300"/>
      <c r="HLO140" s="4305"/>
      <c r="HLP140" s="4304"/>
      <c r="HLQ140" s="4299"/>
      <c r="HLR140" s="4300"/>
      <c r="HLS140" s="4301"/>
      <c r="HLT140" s="4302"/>
      <c r="HLU140" s="4299"/>
      <c r="HLV140" s="2602"/>
      <c r="HLW140" s="4287"/>
      <c r="HLX140" s="4303"/>
      <c r="HLY140" s="4304"/>
      <c r="HLZ140" s="2603"/>
      <c r="HMA140" s="4305"/>
      <c r="HMB140" s="4306"/>
      <c r="HMC140" s="4305"/>
      <c r="HMD140" s="4306"/>
      <c r="HME140" s="4299"/>
      <c r="HMF140" s="4300"/>
      <c r="HMG140" s="4305"/>
      <c r="HMH140" s="4304"/>
      <c r="HMI140" s="4299"/>
      <c r="HMJ140" s="4300"/>
      <c r="HMK140" s="4301"/>
      <c r="HML140" s="4302"/>
      <c r="HMM140" s="4299"/>
      <c r="HMN140" s="2602"/>
      <c r="HMO140" s="4287"/>
      <c r="HMP140" s="4303"/>
      <c r="HMQ140" s="4304"/>
      <c r="HMR140" s="2603"/>
      <c r="HMS140" s="4305"/>
      <c r="HMT140" s="4306"/>
      <c r="HMU140" s="4305"/>
      <c r="HMV140" s="4306"/>
      <c r="HMW140" s="4299"/>
      <c r="HMX140" s="4300"/>
      <c r="HMY140" s="4305"/>
      <c r="HMZ140" s="4304"/>
      <c r="HNA140" s="4299"/>
      <c r="HNB140" s="4300"/>
      <c r="HNC140" s="4301"/>
      <c r="HND140" s="4302"/>
      <c r="HNE140" s="4299"/>
      <c r="HNF140" s="2602"/>
      <c r="HNG140" s="4287"/>
      <c r="HNH140" s="4303"/>
      <c r="HNI140" s="4304"/>
      <c r="HNJ140" s="2603"/>
      <c r="HNK140" s="4305"/>
      <c r="HNL140" s="4306"/>
      <c r="HNM140" s="4305"/>
      <c r="HNN140" s="4306"/>
      <c r="HNO140" s="4299"/>
      <c r="HNP140" s="4300"/>
      <c r="HNQ140" s="4305"/>
      <c r="HNR140" s="4304"/>
      <c r="HNS140" s="4299"/>
      <c r="HNT140" s="4300"/>
      <c r="HNU140" s="4301"/>
      <c r="HNV140" s="4302"/>
      <c r="HNW140" s="4299"/>
      <c r="HNX140" s="2602"/>
      <c r="HNY140" s="4287"/>
      <c r="HNZ140" s="4303"/>
      <c r="HOA140" s="4304"/>
      <c r="HOB140" s="2603"/>
      <c r="HOC140" s="4305"/>
      <c r="HOD140" s="4306"/>
      <c r="HOE140" s="4305"/>
      <c r="HOF140" s="4306"/>
      <c r="HOG140" s="4299"/>
      <c r="HOH140" s="4300"/>
      <c r="HOI140" s="4305"/>
      <c r="HOJ140" s="4304"/>
      <c r="HOK140" s="4299"/>
      <c r="HOL140" s="4300"/>
      <c r="HOM140" s="4301"/>
      <c r="HON140" s="4302"/>
      <c r="HOO140" s="4299"/>
      <c r="HOP140" s="2602"/>
      <c r="HOQ140" s="4287"/>
      <c r="HOR140" s="4303"/>
      <c r="HOS140" s="4304"/>
      <c r="HOT140" s="2603"/>
      <c r="HOU140" s="4305"/>
      <c r="HOV140" s="4306"/>
      <c r="HOW140" s="4305"/>
      <c r="HOX140" s="4306"/>
      <c r="HOY140" s="4299"/>
      <c r="HOZ140" s="4300"/>
      <c r="HPA140" s="4305"/>
      <c r="HPB140" s="4304"/>
      <c r="HPC140" s="4299"/>
      <c r="HPD140" s="4300"/>
      <c r="HPE140" s="4301"/>
      <c r="HPF140" s="4302"/>
      <c r="HPG140" s="4299"/>
      <c r="HPH140" s="2602"/>
      <c r="HPI140" s="4287"/>
      <c r="HPJ140" s="4303"/>
      <c r="HPK140" s="4304"/>
      <c r="HPL140" s="2603"/>
      <c r="HPM140" s="4305"/>
      <c r="HPN140" s="4306"/>
      <c r="HPO140" s="4305"/>
      <c r="HPP140" s="4306"/>
      <c r="HPQ140" s="4299"/>
      <c r="HPR140" s="4300"/>
      <c r="HPS140" s="4305"/>
      <c r="HPT140" s="4304"/>
      <c r="HPU140" s="4299"/>
      <c r="HPV140" s="4300"/>
      <c r="HPW140" s="4301"/>
      <c r="HPX140" s="4302"/>
      <c r="HPY140" s="4299"/>
      <c r="HPZ140" s="2602"/>
      <c r="HQA140" s="4287"/>
      <c r="HQB140" s="4303"/>
      <c r="HQC140" s="4304"/>
      <c r="HQD140" s="2603"/>
      <c r="HQE140" s="4305"/>
      <c r="HQF140" s="4306"/>
      <c r="HQG140" s="4305"/>
      <c r="HQH140" s="4306"/>
      <c r="HQI140" s="4299"/>
      <c r="HQJ140" s="4300"/>
      <c r="HQK140" s="4305"/>
      <c r="HQL140" s="4304"/>
      <c r="HQM140" s="4299"/>
      <c r="HQN140" s="4300"/>
      <c r="HQO140" s="4301"/>
      <c r="HQP140" s="4302"/>
      <c r="HQQ140" s="4299"/>
      <c r="HQR140" s="2602"/>
      <c r="HQS140" s="4287"/>
      <c r="HQT140" s="4303"/>
      <c r="HQU140" s="4304"/>
      <c r="HQV140" s="2603"/>
      <c r="HQW140" s="4305"/>
      <c r="HQX140" s="4306"/>
      <c r="HQY140" s="4305"/>
      <c r="HQZ140" s="4306"/>
      <c r="HRA140" s="4299"/>
      <c r="HRB140" s="4300"/>
      <c r="HRC140" s="4305"/>
      <c r="HRD140" s="4304"/>
      <c r="HRE140" s="4299"/>
      <c r="HRF140" s="4300"/>
      <c r="HRG140" s="4301"/>
      <c r="HRH140" s="4302"/>
      <c r="HRI140" s="4299"/>
      <c r="HRJ140" s="2602"/>
      <c r="HRK140" s="4287"/>
      <c r="HRL140" s="4303"/>
      <c r="HRM140" s="4304"/>
      <c r="HRN140" s="2603"/>
      <c r="HRO140" s="4305"/>
      <c r="HRP140" s="4306"/>
      <c r="HRQ140" s="4305"/>
      <c r="HRR140" s="4306"/>
      <c r="HRS140" s="4299"/>
      <c r="HRT140" s="4300"/>
      <c r="HRU140" s="4305"/>
      <c r="HRV140" s="4304"/>
      <c r="HRW140" s="4299"/>
      <c r="HRX140" s="4300"/>
      <c r="HRY140" s="4301"/>
      <c r="HRZ140" s="4302"/>
      <c r="HSA140" s="4299"/>
      <c r="HSB140" s="2602"/>
      <c r="HSC140" s="4287"/>
      <c r="HSD140" s="4303"/>
      <c r="HSE140" s="4304"/>
      <c r="HSF140" s="2603"/>
      <c r="HSG140" s="4305"/>
      <c r="HSH140" s="4306"/>
      <c r="HSI140" s="4305"/>
      <c r="HSJ140" s="4306"/>
      <c r="HSK140" s="4299"/>
      <c r="HSL140" s="4300"/>
      <c r="HSM140" s="4305"/>
      <c r="HSN140" s="4304"/>
      <c r="HSO140" s="4299"/>
      <c r="HSP140" s="4300"/>
      <c r="HSQ140" s="4301"/>
      <c r="HSR140" s="4302"/>
      <c r="HSS140" s="4299"/>
      <c r="HST140" s="2602"/>
      <c r="HSU140" s="4287"/>
      <c r="HSV140" s="4303"/>
      <c r="HSW140" s="4304"/>
      <c r="HSX140" s="2603"/>
      <c r="HSY140" s="4305"/>
      <c r="HSZ140" s="4306"/>
      <c r="HTA140" s="4305"/>
      <c r="HTB140" s="4306"/>
      <c r="HTC140" s="4299"/>
      <c r="HTD140" s="4300"/>
      <c r="HTE140" s="4305"/>
      <c r="HTF140" s="4304"/>
      <c r="HTG140" s="4299"/>
      <c r="HTH140" s="4300"/>
      <c r="HTI140" s="4301"/>
      <c r="HTJ140" s="4302"/>
      <c r="HTK140" s="4299"/>
      <c r="HTL140" s="2602"/>
      <c r="HTM140" s="4287"/>
      <c r="HTN140" s="4303"/>
      <c r="HTO140" s="4304"/>
      <c r="HTP140" s="2603"/>
      <c r="HTQ140" s="4305"/>
      <c r="HTR140" s="4306"/>
      <c r="HTS140" s="4305"/>
      <c r="HTT140" s="4306"/>
      <c r="HTU140" s="4299"/>
      <c r="HTV140" s="4300"/>
      <c r="HTW140" s="4305"/>
      <c r="HTX140" s="4304"/>
      <c r="HTY140" s="4299"/>
      <c r="HTZ140" s="4300"/>
      <c r="HUA140" s="4301"/>
      <c r="HUB140" s="4302"/>
      <c r="HUC140" s="4299"/>
      <c r="HUD140" s="2602"/>
      <c r="HUE140" s="4287"/>
      <c r="HUF140" s="4303"/>
      <c r="HUG140" s="4304"/>
      <c r="HUH140" s="2603"/>
      <c r="HUI140" s="4305"/>
      <c r="HUJ140" s="4306"/>
      <c r="HUK140" s="4305"/>
      <c r="HUL140" s="4306"/>
      <c r="HUM140" s="4299"/>
      <c r="HUN140" s="4300"/>
      <c r="HUO140" s="4305"/>
      <c r="HUP140" s="4304"/>
      <c r="HUQ140" s="4299"/>
      <c r="HUR140" s="4300"/>
      <c r="HUS140" s="4301"/>
      <c r="HUT140" s="4302"/>
      <c r="HUU140" s="4299"/>
      <c r="HUV140" s="2602"/>
      <c r="HUW140" s="4287"/>
      <c r="HUX140" s="4303"/>
      <c r="HUY140" s="4304"/>
      <c r="HUZ140" s="2603"/>
      <c r="HVA140" s="4305"/>
      <c r="HVB140" s="4306"/>
      <c r="HVC140" s="4305"/>
      <c r="HVD140" s="4306"/>
      <c r="HVE140" s="4299"/>
      <c r="HVF140" s="4300"/>
      <c r="HVG140" s="4305"/>
      <c r="HVH140" s="4304"/>
      <c r="HVI140" s="4299"/>
      <c r="HVJ140" s="4300"/>
      <c r="HVK140" s="4301"/>
      <c r="HVL140" s="4302"/>
      <c r="HVM140" s="4299"/>
      <c r="HVN140" s="2602"/>
      <c r="HVO140" s="4287"/>
      <c r="HVP140" s="4303"/>
      <c r="HVQ140" s="4304"/>
      <c r="HVR140" s="2603"/>
      <c r="HVS140" s="4305"/>
      <c r="HVT140" s="4306"/>
      <c r="HVU140" s="4305"/>
      <c r="HVV140" s="4306"/>
      <c r="HVW140" s="4299"/>
      <c r="HVX140" s="4300"/>
      <c r="HVY140" s="4305"/>
      <c r="HVZ140" s="4304"/>
      <c r="HWA140" s="4299"/>
      <c r="HWB140" s="4300"/>
      <c r="HWC140" s="4301"/>
      <c r="HWD140" s="4302"/>
      <c r="HWE140" s="4299"/>
      <c r="HWF140" s="2602"/>
      <c r="HWG140" s="4287"/>
      <c r="HWH140" s="4303"/>
      <c r="HWI140" s="4304"/>
      <c r="HWJ140" s="2603"/>
      <c r="HWK140" s="4305"/>
      <c r="HWL140" s="4306"/>
      <c r="HWM140" s="4305"/>
      <c r="HWN140" s="4306"/>
      <c r="HWO140" s="4299"/>
      <c r="HWP140" s="4300"/>
      <c r="HWQ140" s="4305"/>
      <c r="HWR140" s="4304"/>
      <c r="HWS140" s="4299"/>
      <c r="HWT140" s="4300"/>
      <c r="HWU140" s="4301"/>
      <c r="HWV140" s="4302"/>
      <c r="HWW140" s="4299"/>
      <c r="HWX140" s="2602"/>
      <c r="HWY140" s="4287"/>
      <c r="HWZ140" s="4303"/>
      <c r="HXA140" s="4304"/>
      <c r="HXB140" s="2603"/>
      <c r="HXC140" s="4305"/>
      <c r="HXD140" s="4306"/>
      <c r="HXE140" s="4305"/>
      <c r="HXF140" s="4306"/>
      <c r="HXG140" s="4299"/>
      <c r="HXH140" s="4300"/>
      <c r="HXI140" s="4305"/>
      <c r="HXJ140" s="4304"/>
      <c r="HXK140" s="4299"/>
      <c r="HXL140" s="4300"/>
      <c r="HXM140" s="4301"/>
      <c r="HXN140" s="4302"/>
      <c r="HXO140" s="4299"/>
      <c r="HXP140" s="2602"/>
      <c r="HXQ140" s="4287"/>
      <c r="HXR140" s="4303"/>
      <c r="HXS140" s="4304"/>
      <c r="HXT140" s="2603"/>
      <c r="HXU140" s="4305"/>
      <c r="HXV140" s="4306"/>
      <c r="HXW140" s="4305"/>
      <c r="HXX140" s="4306"/>
      <c r="HXY140" s="4299"/>
      <c r="HXZ140" s="4300"/>
      <c r="HYA140" s="4305"/>
      <c r="HYB140" s="4304"/>
      <c r="HYC140" s="4299"/>
      <c r="HYD140" s="4300"/>
      <c r="HYE140" s="4301"/>
      <c r="HYF140" s="4302"/>
      <c r="HYG140" s="4299"/>
      <c r="HYH140" s="2602"/>
      <c r="HYI140" s="4287"/>
      <c r="HYJ140" s="4303"/>
      <c r="HYK140" s="4304"/>
      <c r="HYL140" s="2603"/>
      <c r="HYM140" s="4305"/>
      <c r="HYN140" s="4306"/>
      <c r="HYO140" s="4305"/>
      <c r="HYP140" s="4306"/>
      <c r="HYQ140" s="4299"/>
      <c r="HYR140" s="4300"/>
      <c r="HYS140" s="4305"/>
      <c r="HYT140" s="4304"/>
      <c r="HYU140" s="4299"/>
      <c r="HYV140" s="4300"/>
      <c r="HYW140" s="4301"/>
      <c r="HYX140" s="4302"/>
      <c r="HYY140" s="4299"/>
      <c r="HYZ140" s="2602"/>
      <c r="HZA140" s="4287"/>
      <c r="HZB140" s="4303"/>
      <c r="HZC140" s="4304"/>
      <c r="HZD140" s="2603"/>
      <c r="HZE140" s="4305"/>
      <c r="HZF140" s="4306"/>
      <c r="HZG140" s="4305"/>
      <c r="HZH140" s="4306"/>
      <c r="HZI140" s="4299"/>
      <c r="HZJ140" s="4300"/>
      <c r="HZK140" s="4305"/>
      <c r="HZL140" s="4304"/>
      <c r="HZM140" s="4299"/>
      <c r="HZN140" s="4300"/>
      <c r="HZO140" s="4301"/>
      <c r="HZP140" s="4302"/>
      <c r="HZQ140" s="4299"/>
      <c r="HZR140" s="2602"/>
      <c r="HZS140" s="4287"/>
      <c r="HZT140" s="4303"/>
      <c r="HZU140" s="4304"/>
      <c r="HZV140" s="2603"/>
      <c r="HZW140" s="4305"/>
      <c r="HZX140" s="4306"/>
      <c r="HZY140" s="4305"/>
      <c r="HZZ140" s="4306"/>
      <c r="IAA140" s="4299"/>
      <c r="IAB140" s="4300"/>
      <c r="IAC140" s="4305"/>
      <c r="IAD140" s="4304"/>
      <c r="IAE140" s="4299"/>
      <c r="IAF140" s="4300"/>
      <c r="IAG140" s="4301"/>
      <c r="IAH140" s="4302"/>
      <c r="IAI140" s="4299"/>
      <c r="IAJ140" s="2602"/>
      <c r="IAK140" s="4287"/>
      <c r="IAL140" s="4303"/>
      <c r="IAM140" s="4304"/>
      <c r="IAN140" s="2603"/>
      <c r="IAO140" s="4305"/>
      <c r="IAP140" s="4306"/>
      <c r="IAQ140" s="4305"/>
      <c r="IAR140" s="4306"/>
      <c r="IAS140" s="4299"/>
      <c r="IAT140" s="4300"/>
      <c r="IAU140" s="4305"/>
      <c r="IAV140" s="4304"/>
      <c r="IAW140" s="4299"/>
      <c r="IAX140" s="4300"/>
      <c r="IAY140" s="4301"/>
      <c r="IAZ140" s="4302"/>
      <c r="IBA140" s="4299"/>
      <c r="IBB140" s="2602"/>
      <c r="IBC140" s="4287"/>
      <c r="IBD140" s="4303"/>
      <c r="IBE140" s="4304"/>
      <c r="IBF140" s="2603"/>
      <c r="IBG140" s="4305"/>
      <c r="IBH140" s="4306"/>
      <c r="IBI140" s="4305"/>
      <c r="IBJ140" s="4306"/>
      <c r="IBK140" s="4299"/>
      <c r="IBL140" s="4300"/>
      <c r="IBM140" s="4305"/>
      <c r="IBN140" s="4304"/>
      <c r="IBO140" s="4299"/>
      <c r="IBP140" s="4300"/>
      <c r="IBQ140" s="4301"/>
      <c r="IBR140" s="4302"/>
      <c r="IBS140" s="4299"/>
      <c r="IBT140" s="2602"/>
      <c r="IBU140" s="4287"/>
      <c r="IBV140" s="4303"/>
      <c r="IBW140" s="4304"/>
      <c r="IBX140" s="2603"/>
      <c r="IBY140" s="4305"/>
      <c r="IBZ140" s="4306"/>
      <c r="ICA140" s="4305"/>
      <c r="ICB140" s="4306"/>
      <c r="ICC140" s="4299"/>
      <c r="ICD140" s="4300"/>
      <c r="ICE140" s="4305"/>
      <c r="ICF140" s="4304"/>
      <c r="ICG140" s="4299"/>
      <c r="ICH140" s="4300"/>
      <c r="ICI140" s="4301"/>
      <c r="ICJ140" s="4302"/>
      <c r="ICK140" s="4299"/>
      <c r="ICL140" s="2602"/>
      <c r="ICM140" s="4287"/>
      <c r="ICN140" s="4303"/>
      <c r="ICO140" s="4304"/>
      <c r="ICP140" s="2603"/>
      <c r="ICQ140" s="4305"/>
      <c r="ICR140" s="4306"/>
      <c r="ICS140" s="4305"/>
      <c r="ICT140" s="4306"/>
      <c r="ICU140" s="4299"/>
      <c r="ICV140" s="4300"/>
      <c r="ICW140" s="4305"/>
      <c r="ICX140" s="4304"/>
      <c r="ICY140" s="4299"/>
      <c r="ICZ140" s="4300"/>
      <c r="IDA140" s="4301"/>
      <c r="IDB140" s="4302"/>
      <c r="IDC140" s="4299"/>
      <c r="IDD140" s="2602"/>
      <c r="IDE140" s="4287"/>
      <c r="IDF140" s="4303"/>
      <c r="IDG140" s="4304"/>
      <c r="IDH140" s="2603"/>
      <c r="IDI140" s="4305"/>
      <c r="IDJ140" s="4306"/>
      <c r="IDK140" s="4305"/>
      <c r="IDL140" s="4306"/>
      <c r="IDM140" s="4299"/>
      <c r="IDN140" s="4300"/>
      <c r="IDO140" s="4305"/>
      <c r="IDP140" s="4304"/>
      <c r="IDQ140" s="4299"/>
      <c r="IDR140" s="4300"/>
      <c r="IDS140" s="4301"/>
      <c r="IDT140" s="4302"/>
      <c r="IDU140" s="4299"/>
      <c r="IDV140" s="2602"/>
      <c r="IDW140" s="4287"/>
      <c r="IDX140" s="4303"/>
      <c r="IDY140" s="4304"/>
      <c r="IDZ140" s="2603"/>
      <c r="IEA140" s="4305"/>
      <c r="IEB140" s="4306"/>
      <c r="IEC140" s="4305"/>
      <c r="IED140" s="4306"/>
      <c r="IEE140" s="4299"/>
      <c r="IEF140" s="4300"/>
      <c r="IEG140" s="4305"/>
      <c r="IEH140" s="4304"/>
      <c r="IEI140" s="4299"/>
      <c r="IEJ140" s="4300"/>
      <c r="IEK140" s="4301"/>
      <c r="IEL140" s="4302"/>
      <c r="IEM140" s="4299"/>
      <c r="IEN140" s="2602"/>
      <c r="IEO140" s="4287"/>
      <c r="IEP140" s="4303"/>
      <c r="IEQ140" s="4304"/>
      <c r="IER140" s="2603"/>
      <c r="IES140" s="4305"/>
      <c r="IET140" s="4306"/>
      <c r="IEU140" s="4305"/>
      <c r="IEV140" s="4306"/>
      <c r="IEW140" s="4299"/>
      <c r="IEX140" s="4300"/>
      <c r="IEY140" s="4305"/>
      <c r="IEZ140" s="4304"/>
      <c r="IFA140" s="4299"/>
      <c r="IFB140" s="4300"/>
      <c r="IFC140" s="4301"/>
      <c r="IFD140" s="4302"/>
      <c r="IFE140" s="4299"/>
      <c r="IFF140" s="2602"/>
      <c r="IFG140" s="4287"/>
      <c r="IFH140" s="4303"/>
      <c r="IFI140" s="4304"/>
      <c r="IFJ140" s="2603"/>
      <c r="IFK140" s="4305"/>
      <c r="IFL140" s="4306"/>
      <c r="IFM140" s="4305"/>
      <c r="IFN140" s="4306"/>
      <c r="IFO140" s="4299"/>
      <c r="IFP140" s="4300"/>
      <c r="IFQ140" s="4305"/>
      <c r="IFR140" s="4304"/>
      <c r="IFS140" s="4299"/>
      <c r="IFT140" s="4300"/>
      <c r="IFU140" s="4301"/>
      <c r="IFV140" s="4302"/>
      <c r="IFW140" s="4299"/>
      <c r="IFX140" s="2602"/>
      <c r="IFY140" s="4287"/>
      <c r="IFZ140" s="4303"/>
      <c r="IGA140" s="4304"/>
      <c r="IGB140" s="2603"/>
      <c r="IGC140" s="4305"/>
      <c r="IGD140" s="4306"/>
      <c r="IGE140" s="4305"/>
      <c r="IGF140" s="4306"/>
      <c r="IGG140" s="4299"/>
      <c r="IGH140" s="4300"/>
      <c r="IGI140" s="4305"/>
      <c r="IGJ140" s="4304"/>
      <c r="IGK140" s="4299"/>
      <c r="IGL140" s="4300"/>
      <c r="IGM140" s="4301"/>
      <c r="IGN140" s="4302"/>
      <c r="IGO140" s="4299"/>
      <c r="IGP140" s="2602"/>
      <c r="IGQ140" s="4287"/>
      <c r="IGR140" s="4303"/>
      <c r="IGS140" s="4304"/>
      <c r="IGT140" s="2603"/>
      <c r="IGU140" s="4305"/>
      <c r="IGV140" s="4306"/>
      <c r="IGW140" s="4305"/>
      <c r="IGX140" s="4306"/>
      <c r="IGY140" s="4299"/>
      <c r="IGZ140" s="4300"/>
      <c r="IHA140" s="4305"/>
      <c r="IHB140" s="4304"/>
      <c r="IHC140" s="4299"/>
      <c r="IHD140" s="4300"/>
      <c r="IHE140" s="4301"/>
      <c r="IHF140" s="4302"/>
      <c r="IHG140" s="4299"/>
      <c r="IHH140" s="2602"/>
      <c r="IHI140" s="4287"/>
      <c r="IHJ140" s="4303"/>
      <c r="IHK140" s="4304"/>
      <c r="IHL140" s="2603"/>
      <c r="IHM140" s="4305"/>
      <c r="IHN140" s="4306"/>
      <c r="IHO140" s="4305"/>
      <c r="IHP140" s="4306"/>
      <c r="IHQ140" s="4299"/>
      <c r="IHR140" s="4300"/>
      <c r="IHS140" s="4305"/>
      <c r="IHT140" s="4304"/>
      <c r="IHU140" s="4299"/>
      <c r="IHV140" s="4300"/>
      <c r="IHW140" s="4301"/>
      <c r="IHX140" s="4302"/>
      <c r="IHY140" s="4299"/>
      <c r="IHZ140" s="2602"/>
      <c r="IIA140" s="4287"/>
      <c r="IIB140" s="4303"/>
      <c r="IIC140" s="4304"/>
      <c r="IID140" s="2603"/>
      <c r="IIE140" s="4305"/>
      <c r="IIF140" s="4306"/>
      <c r="IIG140" s="4305"/>
      <c r="IIH140" s="4306"/>
      <c r="III140" s="4299"/>
      <c r="IIJ140" s="4300"/>
      <c r="IIK140" s="4305"/>
      <c r="IIL140" s="4304"/>
      <c r="IIM140" s="4299"/>
      <c r="IIN140" s="4300"/>
      <c r="IIO140" s="4301"/>
      <c r="IIP140" s="4302"/>
      <c r="IIQ140" s="4299"/>
      <c r="IIR140" s="2602"/>
      <c r="IIS140" s="4287"/>
      <c r="IIT140" s="4303"/>
      <c r="IIU140" s="4304"/>
      <c r="IIV140" s="2603"/>
      <c r="IIW140" s="4305"/>
      <c r="IIX140" s="4306"/>
      <c r="IIY140" s="4305"/>
      <c r="IIZ140" s="4306"/>
      <c r="IJA140" s="4299"/>
      <c r="IJB140" s="4300"/>
      <c r="IJC140" s="4305"/>
      <c r="IJD140" s="4304"/>
      <c r="IJE140" s="4299"/>
      <c r="IJF140" s="4300"/>
      <c r="IJG140" s="4301"/>
      <c r="IJH140" s="4302"/>
      <c r="IJI140" s="4299"/>
      <c r="IJJ140" s="2602"/>
      <c r="IJK140" s="4287"/>
      <c r="IJL140" s="4303"/>
      <c r="IJM140" s="4304"/>
      <c r="IJN140" s="2603"/>
      <c r="IJO140" s="4305"/>
      <c r="IJP140" s="4306"/>
      <c r="IJQ140" s="4305"/>
      <c r="IJR140" s="4306"/>
      <c r="IJS140" s="4299"/>
      <c r="IJT140" s="4300"/>
      <c r="IJU140" s="4305"/>
      <c r="IJV140" s="4304"/>
      <c r="IJW140" s="4299"/>
      <c r="IJX140" s="4300"/>
      <c r="IJY140" s="4301"/>
      <c r="IJZ140" s="4302"/>
      <c r="IKA140" s="4299"/>
      <c r="IKB140" s="2602"/>
      <c r="IKC140" s="4287"/>
      <c r="IKD140" s="4303"/>
      <c r="IKE140" s="4304"/>
      <c r="IKF140" s="2603"/>
      <c r="IKG140" s="4305"/>
      <c r="IKH140" s="4306"/>
      <c r="IKI140" s="4305"/>
      <c r="IKJ140" s="4306"/>
      <c r="IKK140" s="4299"/>
      <c r="IKL140" s="4300"/>
      <c r="IKM140" s="4305"/>
      <c r="IKN140" s="4304"/>
      <c r="IKO140" s="4299"/>
      <c r="IKP140" s="4300"/>
      <c r="IKQ140" s="4301"/>
      <c r="IKR140" s="4302"/>
      <c r="IKS140" s="4299"/>
      <c r="IKT140" s="2602"/>
      <c r="IKU140" s="4287"/>
      <c r="IKV140" s="4303"/>
      <c r="IKW140" s="4304"/>
      <c r="IKX140" s="2603"/>
      <c r="IKY140" s="4305"/>
      <c r="IKZ140" s="4306"/>
      <c r="ILA140" s="4305"/>
      <c r="ILB140" s="4306"/>
      <c r="ILC140" s="4299"/>
      <c r="ILD140" s="4300"/>
      <c r="ILE140" s="4305"/>
      <c r="ILF140" s="4304"/>
      <c r="ILG140" s="4299"/>
      <c r="ILH140" s="4300"/>
      <c r="ILI140" s="4301"/>
      <c r="ILJ140" s="4302"/>
      <c r="ILK140" s="4299"/>
      <c r="ILL140" s="2602"/>
      <c r="ILM140" s="4287"/>
      <c r="ILN140" s="4303"/>
      <c r="ILO140" s="4304"/>
      <c r="ILP140" s="2603"/>
      <c r="ILQ140" s="4305"/>
      <c r="ILR140" s="4306"/>
      <c r="ILS140" s="4305"/>
      <c r="ILT140" s="4306"/>
      <c r="ILU140" s="4299"/>
      <c r="ILV140" s="4300"/>
      <c r="ILW140" s="4305"/>
      <c r="ILX140" s="4304"/>
      <c r="ILY140" s="4299"/>
      <c r="ILZ140" s="4300"/>
      <c r="IMA140" s="4301"/>
      <c r="IMB140" s="4302"/>
      <c r="IMC140" s="4299"/>
      <c r="IMD140" s="2602"/>
      <c r="IME140" s="4287"/>
      <c r="IMF140" s="4303"/>
      <c r="IMG140" s="4304"/>
      <c r="IMH140" s="2603"/>
      <c r="IMI140" s="4305"/>
      <c r="IMJ140" s="4306"/>
      <c r="IMK140" s="4305"/>
      <c r="IML140" s="4306"/>
      <c r="IMM140" s="4299"/>
      <c r="IMN140" s="4300"/>
      <c r="IMO140" s="4305"/>
      <c r="IMP140" s="4304"/>
      <c r="IMQ140" s="4299"/>
      <c r="IMR140" s="4300"/>
      <c r="IMS140" s="4301"/>
      <c r="IMT140" s="4302"/>
      <c r="IMU140" s="4299"/>
      <c r="IMV140" s="2602"/>
      <c r="IMW140" s="4287"/>
      <c r="IMX140" s="4303"/>
      <c r="IMY140" s="4304"/>
      <c r="IMZ140" s="2603"/>
      <c r="INA140" s="4305"/>
      <c r="INB140" s="4306"/>
      <c r="INC140" s="4305"/>
      <c r="IND140" s="4306"/>
      <c r="INE140" s="4299"/>
      <c r="INF140" s="4300"/>
      <c r="ING140" s="4305"/>
      <c r="INH140" s="4304"/>
      <c r="INI140" s="4299"/>
      <c r="INJ140" s="4300"/>
      <c r="INK140" s="4301"/>
      <c r="INL140" s="4302"/>
      <c r="INM140" s="4299"/>
      <c r="INN140" s="2602"/>
      <c r="INO140" s="4287"/>
      <c r="INP140" s="4303"/>
      <c r="INQ140" s="4304"/>
      <c r="INR140" s="2603"/>
      <c r="INS140" s="4305"/>
      <c r="INT140" s="4306"/>
      <c r="INU140" s="4305"/>
      <c r="INV140" s="4306"/>
      <c r="INW140" s="4299"/>
      <c r="INX140" s="4300"/>
      <c r="INY140" s="4305"/>
      <c r="INZ140" s="4304"/>
      <c r="IOA140" s="4299"/>
      <c r="IOB140" s="4300"/>
      <c r="IOC140" s="4301"/>
      <c r="IOD140" s="4302"/>
      <c r="IOE140" s="4299"/>
      <c r="IOF140" s="2602"/>
      <c r="IOG140" s="4287"/>
      <c r="IOH140" s="4303"/>
      <c r="IOI140" s="4304"/>
      <c r="IOJ140" s="2603"/>
      <c r="IOK140" s="4305"/>
      <c r="IOL140" s="4306"/>
      <c r="IOM140" s="4305"/>
      <c r="ION140" s="4306"/>
      <c r="IOO140" s="4299"/>
      <c r="IOP140" s="4300"/>
      <c r="IOQ140" s="4305"/>
      <c r="IOR140" s="4304"/>
      <c r="IOS140" s="4299"/>
      <c r="IOT140" s="4300"/>
      <c r="IOU140" s="4301"/>
      <c r="IOV140" s="4302"/>
      <c r="IOW140" s="4299"/>
      <c r="IOX140" s="2602"/>
      <c r="IOY140" s="4287"/>
      <c r="IOZ140" s="4303"/>
      <c r="IPA140" s="4304"/>
      <c r="IPB140" s="2603"/>
      <c r="IPC140" s="4305"/>
      <c r="IPD140" s="4306"/>
      <c r="IPE140" s="4305"/>
      <c r="IPF140" s="4306"/>
      <c r="IPG140" s="4299"/>
      <c r="IPH140" s="4300"/>
      <c r="IPI140" s="4305"/>
      <c r="IPJ140" s="4304"/>
      <c r="IPK140" s="4299"/>
      <c r="IPL140" s="4300"/>
      <c r="IPM140" s="4301"/>
      <c r="IPN140" s="4302"/>
      <c r="IPO140" s="4299"/>
      <c r="IPP140" s="2602"/>
      <c r="IPQ140" s="4287"/>
      <c r="IPR140" s="4303"/>
      <c r="IPS140" s="4304"/>
      <c r="IPT140" s="2603"/>
      <c r="IPU140" s="4305"/>
      <c r="IPV140" s="4306"/>
      <c r="IPW140" s="4305"/>
      <c r="IPX140" s="4306"/>
      <c r="IPY140" s="4299"/>
      <c r="IPZ140" s="4300"/>
      <c r="IQA140" s="4305"/>
      <c r="IQB140" s="4304"/>
      <c r="IQC140" s="4299"/>
      <c r="IQD140" s="4300"/>
      <c r="IQE140" s="4301"/>
      <c r="IQF140" s="4302"/>
      <c r="IQG140" s="4299"/>
      <c r="IQH140" s="2602"/>
      <c r="IQI140" s="4287"/>
      <c r="IQJ140" s="4303"/>
      <c r="IQK140" s="4304"/>
      <c r="IQL140" s="2603"/>
      <c r="IQM140" s="4305"/>
      <c r="IQN140" s="4306"/>
      <c r="IQO140" s="4305"/>
      <c r="IQP140" s="4306"/>
      <c r="IQQ140" s="4299"/>
      <c r="IQR140" s="4300"/>
      <c r="IQS140" s="4305"/>
      <c r="IQT140" s="4304"/>
      <c r="IQU140" s="4299"/>
      <c r="IQV140" s="4300"/>
      <c r="IQW140" s="4301"/>
      <c r="IQX140" s="4302"/>
      <c r="IQY140" s="4299"/>
      <c r="IQZ140" s="2602"/>
      <c r="IRA140" s="4287"/>
      <c r="IRB140" s="4303"/>
      <c r="IRC140" s="4304"/>
      <c r="IRD140" s="2603"/>
      <c r="IRE140" s="4305"/>
      <c r="IRF140" s="4306"/>
      <c r="IRG140" s="4305"/>
      <c r="IRH140" s="4306"/>
      <c r="IRI140" s="4299"/>
      <c r="IRJ140" s="4300"/>
      <c r="IRK140" s="4305"/>
      <c r="IRL140" s="4304"/>
      <c r="IRM140" s="4299"/>
      <c r="IRN140" s="4300"/>
      <c r="IRO140" s="4301"/>
      <c r="IRP140" s="4302"/>
      <c r="IRQ140" s="4299"/>
      <c r="IRR140" s="2602"/>
      <c r="IRS140" s="4287"/>
      <c r="IRT140" s="4303"/>
      <c r="IRU140" s="4304"/>
      <c r="IRV140" s="2603"/>
      <c r="IRW140" s="4305"/>
      <c r="IRX140" s="4306"/>
      <c r="IRY140" s="4305"/>
      <c r="IRZ140" s="4306"/>
      <c r="ISA140" s="4299"/>
      <c r="ISB140" s="4300"/>
      <c r="ISC140" s="4305"/>
      <c r="ISD140" s="4304"/>
      <c r="ISE140" s="4299"/>
      <c r="ISF140" s="4300"/>
      <c r="ISG140" s="4301"/>
      <c r="ISH140" s="4302"/>
      <c r="ISI140" s="4299"/>
      <c r="ISJ140" s="2602"/>
      <c r="ISK140" s="4287"/>
      <c r="ISL140" s="4303"/>
      <c r="ISM140" s="4304"/>
      <c r="ISN140" s="2603"/>
      <c r="ISO140" s="4305"/>
      <c r="ISP140" s="4306"/>
      <c r="ISQ140" s="4305"/>
      <c r="ISR140" s="4306"/>
      <c r="ISS140" s="4299"/>
      <c r="IST140" s="4300"/>
      <c r="ISU140" s="4305"/>
      <c r="ISV140" s="4304"/>
      <c r="ISW140" s="4299"/>
      <c r="ISX140" s="4300"/>
      <c r="ISY140" s="4301"/>
      <c r="ISZ140" s="4302"/>
      <c r="ITA140" s="4299"/>
      <c r="ITB140" s="2602"/>
      <c r="ITC140" s="4287"/>
      <c r="ITD140" s="4303"/>
      <c r="ITE140" s="4304"/>
      <c r="ITF140" s="2603"/>
      <c r="ITG140" s="4305"/>
      <c r="ITH140" s="4306"/>
      <c r="ITI140" s="4305"/>
      <c r="ITJ140" s="4306"/>
      <c r="ITK140" s="4299"/>
      <c r="ITL140" s="4300"/>
      <c r="ITM140" s="4305"/>
      <c r="ITN140" s="4304"/>
      <c r="ITO140" s="4299"/>
      <c r="ITP140" s="4300"/>
      <c r="ITQ140" s="4301"/>
      <c r="ITR140" s="4302"/>
      <c r="ITS140" s="4299"/>
      <c r="ITT140" s="2602"/>
      <c r="ITU140" s="4287"/>
      <c r="ITV140" s="4303"/>
      <c r="ITW140" s="4304"/>
      <c r="ITX140" s="2603"/>
      <c r="ITY140" s="4305"/>
      <c r="ITZ140" s="4306"/>
      <c r="IUA140" s="4305"/>
      <c r="IUB140" s="4306"/>
      <c r="IUC140" s="4299"/>
      <c r="IUD140" s="4300"/>
      <c r="IUE140" s="4305"/>
      <c r="IUF140" s="4304"/>
      <c r="IUG140" s="4299"/>
      <c r="IUH140" s="4300"/>
      <c r="IUI140" s="4301"/>
      <c r="IUJ140" s="4302"/>
      <c r="IUK140" s="4299"/>
      <c r="IUL140" s="2602"/>
      <c r="IUM140" s="4287"/>
      <c r="IUN140" s="4303"/>
      <c r="IUO140" s="4304"/>
      <c r="IUP140" s="2603"/>
      <c r="IUQ140" s="4305"/>
      <c r="IUR140" s="4306"/>
      <c r="IUS140" s="4305"/>
      <c r="IUT140" s="4306"/>
      <c r="IUU140" s="4299"/>
      <c r="IUV140" s="4300"/>
      <c r="IUW140" s="4305"/>
      <c r="IUX140" s="4304"/>
      <c r="IUY140" s="4299"/>
      <c r="IUZ140" s="4300"/>
      <c r="IVA140" s="4301"/>
      <c r="IVB140" s="4302"/>
      <c r="IVC140" s="4299"/>
      <c r="IVD140" s="2602"/>
      <c r="IVE140" s="4287"/>
      <c r="IVF140" s="4303"/>
      <c r="IVG140" s="4304"/>
      <c r="IVH140" s="2603"/>
      <c r="IVI140" s="4305"/>
      <c r="IVJ140" s="4306"/>
      <c r="IVK140" s="4305"/>
      <c r="IVL140" s="4306"/>
      <c r="IVM140" s="4299"/>
      <c r="IVN140" s="4300"/>
      <c r="IVO140" s="4305"/>
      <c r="IVP140" s="4304"/>
      <c r="IVQ140" s="4299"/>
      <c r="IVR140" s="4300"/>
      <c r="IVS140" s="4301"/>
      <c r="IVT140" s="4302"/>
      <c r="IVU140" s="4299"/>
      <c r="IVV140" s="2602"/>
      <c r="IVW140" s="4287"/>
      <c r="IVX140" s="4303"/>
      <c r="IVY140" s="4304"/>
      <c r="IVZ140" s="2603"/>
      <c r="IWA140" s="4305"/>
      <c r="IWB140" s="4306"/>
      <c r="IWC140" s="4305"/>
      <c r="IWD140" s="4306"/>
      <c r="IWE140" s="4299"/>
      <c r="IWF140" s="4300"/>
      <c r="IWG140" s="4305"/>
      <c r="IWH140" s="4304"/>
      <c r="IWI140" s="4299"/>
      <c r="IWJ140" s="4300"/>
      <c r="IWK140" s="4301"/>
      <c r="IWL140" s="4302"/>
      <c r="IWM140" s="4299"/>
      <c r="IWN140" s="2602"/>
      <c r="IWO140" s="4287"/>
      <c r="IWP140" s="4303"/>
      <c r="IWQ140" s="4304"/>
      <c r="IWR140" s="2603"/>
      <c r="IWS140" s="4305"/>
      <c r="IWT140" s="4306"/>
      <c r="IWU140" s="4305"/>
      <c r="IWV140" s="4306"/>
      <c r="IWW140" s="4299"/>
      <c r="IWX140" s="4300"/>
      <c r="IWY140" s="4305"/>
      <c r="IWZ140" s="4304"/>
      <c r="IXA140" s="4299"/>
      <c r="IXB140" s="4300"/>
      <c r="IXC140" s="4301"/>
      <c r="IXD140" s="4302"/>
      <c r="IXE140" s="4299"/>
      <c r="IXF140" s="2602"/>
      <c r="IXG140" s="4287"/>
      <c r="IXH140" s="4303"/>
      <c r="IXI140" s="4304"/>
      <c r="IXJ140" s="2603"/>
      <c r="IXK140" s="4305"/>
      <c r="IXL140" s="4306"/>
      <c r="IXM140" s="4305"/>
      <c r="IXN140" s="4306"/>
      <c r="IXO140" s="4299"/>
      <c r="IXP140" s="4300"/>
      <c r="IXQ140" s="4305"/>
      <c r="IXR140" s="4304"/>
      <c r="IXS140" s="4299"/>
      <c r="IXT140" s="4300"/>
      <c r="IXU140" s="4301"/>
      <c r="IXV140" s="4302"/>
      <c r="IXW140" s="4299"/>
      <c r="IXX140" s="2602"/>
      <c r="IXY140" s="4287"/>
      <c r="IXZ140" s="4303"/>
      <c r="IYA140" s="4304"/>
      <c r="IYB140" s="2603"/>
      <c r="IYC140" s="4305"/>
      <c r="IYD140" s="4306"/>
      <c r="IYE140" s="4305"/>
      <c r="IYF140" s="4306"/>
      <c r="IYG140" s="4299"/>
      <c r="IYH140" s="4300"/>
      <c r="IYI140" s="4305"/>
      <c r="IYJ140" s="4304"/>
      <c r="IYK140" s="4299"/>
      <c r="IYL140" s="4300"/>
      <c r="IYM140" s="4301"/>
      <c r="IYN140" s="4302"/>
      <c r="IYO140" s="4299"/>
      <c r="IYP140" s="2602"/>
      <c r="IYQ140" s="4287"/>
      <c r="IYR140" s="4303"/>
      <c r="IYS140" s="4304"/>
      <c r="IYT140" s="2603"/>
      <c r="IYU140" s="4305"/>
      <c r="IYV140" s="4306"/>
      <c r="IYW140" s="4305"/>
      <c r="IYX140" s="4306"/>
      <c r="IYY140" s="4299"/>
      <c r="IYZ140" s="4300"/>
      <c r="IZA140" s="4305"/>
      <c r="IZB140" s="4304"/>
      <c r="IZC140" s="4299"/>
      <c r="IZD140" s="4300"/>
      <c r="IZE140" s="4301"/>
      <c r="IZF140" s="4302"/>
      <c r="IZG140" s="4299"/>
      <c r="IZH140" s="2602"/>
      <c r="IZI140" s="4287"/>
      <c r="IZJ140" s="4303"/>
      <c r="IZK140" s="4304"/>
      <c r="IZL140" s="2603"/>
      <c r="IZM140" s="4305"/>
      <c r="IZN140" s="4306"/>
      <c r="IZO140" s="4305"/>
      <c r="IZP140" s="4306"/>
      <c r="IZQ140" s="4299"/>
      <c r="IZR140" s="4300"/>
      <c r="IZS140" s="4305"/>
      <c r="IZT140" s="4304"/>
      <c r="IZU140" s="4299"/>
      <c r="IZV140" s="4300"/>
      <c r="IZW140" s="4301"/>
      <c r="IZX140" s="4302"/>
      <c r="IZY140" s="4299"/>
      <c r="IZZ140" s="2602"/>
      <c r="JAA140" s="4287"/>
      <c r="JAB140" s="4303"/>
      <c r="JAC140" s="4304"/>
      <c r="JAD140" s="2603"/>
      <c r="JAE140" s="4305"/>
      <c r="JAF140" s="4306"/>
      <c r="JAG140" s="4305"/>
      <c r="JAH140" s="4306"/>
      <c r="JAI140" s="4299"/>
      <c r="JAJ140" s="4300"/>
      <c r="JAK140" s="4305"/>
      <c r="JAL140" s="4304"/>
      <c r="JAM140" s="4299"/>
      <c r="JAN140" s="4300"/>
      <c r="JAO140" s="4301"/>
      <c r="JAP140" s="4302"/>
      <c r="JAQ140" s="4299"/>
      <c r="JAR140" s="2602"/>
      <c r="JAS140" s="4287"/>
      <c r="JAT140" s="4303"/>
      <c r="JAU140" s="4304"/>
      <c r="JAV140" s="2603"/>
      <c r="JAW140" s="4305"/>
      <c r="JAX140" s="4306"/>
      <c r="JAY140" s="4305"/>
      <c r="JAZ140" s="4306"/>
      <c r="JBA140" s="4299"/>
      <c r="JBB140" s="4300"/>
      <c r="JBC140" s="4305"/>
      <c r="JBD140" s="4304"/>
      <c r="JBE140" s="4299"/>
      <c r="JBF140" s="4300"/>
      <c r="JBG140" s="4301"/>
      <c r="JBH140" s="4302"/>
      <c r="JBI140" s="4299"/>
      <c r="JBJ140" s="2602"/>
      <c r="JBK140" s="4287"/>
      <c r="JBL140" s="4303"/>
      <c r="JBM140" s="4304"/>
      <c r="JBN140" s="2603"/>
      <c r="JBO140" s="4305"/>
      <c r="JBP140" s="4306"/>
      <c r="JBQ140" s="4305"/>
      <c r="JBR140" s="4306"/>
      <c r="JBS140" s="4299"/>
      <c r="JBT140" s="4300"/>
      <c r="JBU140" s="4305"/>
      <c r="JBV140" s="4304"/>
      <c r="JBW140" s="4299"/>
      <c r="JBX140" s="4300"/>
      <c r="JBY140" s="4301"/>
      <c r="JBZ140" s="4302"/>
      <c r="JCA140" s="4299"/>
      <c r="JCB140" s="2602"/>
      <c r="JCC140" s="4287"/>
      <c r="JCD140" s="4303"/>
      <c r="JCE140" s="4304"/>
      <c r="JCF140" s="2603"/>
      <c r="JCG140" s="4305"/>
      <c r="JCH140" s="4306"/>
      <c r="JCI140" s="4305"/>
      <c r="JCJ140" s="4306"/>
      <c r="JCK140" s="4299"/>
      <c r="JCL140" s="4300"/>
      <c r="JCM140" s="4305"/>
      <c r="JCN140" s="4304"/>
      <c r="JCO140" s="4299"/>
      <c r="JCP140" s="4300"/>
      <c r="JCQ140" s="4301"/>
      <c r="JCR140" s="4302"/>
      <c r="JCS140" s="4299"/>
      <c r="JCT140" s="2602"/>
      <c r="JCU140" s="4287"/>
      <c r="JCV140" s="4303"/>
      <c r="JCW140" s="4304"/>
      <c r="JCX140" s="2603"/>
      <c r="JCY140" s="4305"/>
      <c r="JCZ140" s="4306"/>
      <c r="JDA140" s="4305"/>
      <c r="JDB140" s="4306"/>
      <c r="JDC140" s="4299"/>
      <c r="JDD140" s="4300"/>
      <c r="JDE140" s="4305"/>
      <c r="JDF140" s="4304"/>
      <c r="JDG140" s="4299"/>
      <c r="JDH140" s="4300"/>
      <c r="JDI140" s="4301"/>
      <c r="JDJ140" s="4302"/>
      <c r="JDK140" s="4299"/>
      <c r="JDL140" s="2602"/>
      <c r="JDM140" s="4287"/>
      <c r="JDN140" s="4303"/>
      <c r="JDO140" s="4304"/>
      <c r="JDP140" s="2603"/>
      <c r="JDQ140" s="4305"/>
      <c r="JDR140" s="4306"/>
      <c r="JDS140" s="4305"/>
      <c r="JDT140" s="4306"/>
      <c r="JDU140" s="4299"/>
      <c r="JDV140" s="4300"/>
      <c r="JDW140" s="4305"/>
      <c r="JDX140" s="4304"/>
      <c r="JDY140" s="4299"/>
      <c r="JDZ140" s="4300"/>
      <c r="JEA140" s="4301"/>
      <c r="JEB140" s="4302"/>
      <c r="JEC140" s="4299"/>
      <c r="JED140" s="2602"/>
      <c r="JEE140" s="4287"/>
      <c r="JEF140" s="4303"/>
      <c r="JEG140" s="4304"/>
      <c r="JEH140" s="2603"/>
      <c r="JEI140" s="4305"/>
      <c r="JEJ140" s="4306"/>
      <c r="JEK140" s="4305"/>
      <c r="JEL140" s="4306"/>
      <c r="JEM140" s="4299"/>
      <c r="JEN140" s="4300"/>
      <c r="JEO140" s="4305"/>
      <c r="JEP140" s="4304"/>
      <c r="JEQ140" s="4299"/>
      <c r="JER140" s="4300"/>
      <c r="JES140" s="4301"/>
      <c r="JET140" s="4302"/>
      <c r="JEU140" s="4299"/>
      <c r="JEV140" s="2602"/>
      <c r="JEW140" s="4287"/>
      <c r="JEX140" s="4303"/>
      <c r="JEY140" s="4304"/>
      <c r="JEZ140" s="2603"/>
      <c r="JFA140" s="4305"/>
      <c r="JFB140" s="4306"/>
      <c r="JFC140" s="4305"/>
      <c r="JFD140" s="4306"/>
      <c r="JFE140" s="4299"/>
      <c r="JFF140" s="4300"/>
      <c r="JFG140" s="4305"/>
      <c r="JFH140" s="4304"/>
      <c r="JFI140" s="4299"/>
      <c r="JFJ140" s="4300"/>
      <c r="JFK140" s="4301"/>
      <c r="JFL140" s="4302"/>
      <c r="JFM140" s="4299"/>
      <c r="JFN140" s="2602"/>
      <c r="JFO140" s="4287"/>
      <c r="JFP140" s="4303"/>
      <c r="JFQ140" s="4304"/>
      <c r="JFR140" s="2603"/>
      <c r="JFS140" s="4305"/>
      <c r="JFT140" s="4306"/>
      <c r="JFU140" s="4305"/>
      <c r="JFV140" s="4306"/>
      <c r="JFW140" s="4299"/>
      <c r="JFX140" s="4300"/>
      <c r="JFY140" s="4305"/>
      <c r="JFZ140" s="4304"/>
      <c r="JGA140" s="4299"/>
      <c r="JGB140" s="4300"/>
      <c r="JGC140" s="4301"/>
      <c r="JGD140" s="4302"/>
      <c r="JGE140" s="4299"/>
      <c r="JGF140" s="2602"/>
      <c r="JGG140" s="4287"/>
      <c r="JGH140" s="4303"/>
      <c r="JGI140" s="4304"/>
      <c r="JGJ140" s="2603"/>
      <c r="JGK140" s="4305"/>
      <c r="JGL140" s="4306"/>
      <c r="JGM140" s="4305"/>
      <c r="JGN140" s="4306"/>
      <c r="JGO140" s="4299"/>
      <c r="JGP140" s="4300"/>
      <c r="JGQ140" s="4305"/>
      <c r="JGR140" s="4304"/>
      <c r="JGS140" s="4299"/>
      <c r="JGT140" s="4300"/>
      <c r="JGU140" s="4301"/>
      <c r="JGV140" s="4302"/>
      <c r="JGW140" s="4299"/>
      <c r="JGX140" s="2602"/>
      <c r="JGY140" s="4287"/>
      <c r="JGZ140" s="4303"/>
      <c r="JHA140" s="4304"/>
      <c r="JHB140" s="2603"/>
      <c r="JHC140" s="4305"/>
      <c r="JHD140" s="4306"/>
      <c r="JHE140" s="4305"/>
      <c r="JHF140" s="4306"/>
      <c r="JHG140" s="4299"/>
      <c r="JHH140" s="4300"/>
      <c r="JHI140" s="4305"/>
      <c r="JHJ140" s="4304"/>
      <c r="JHK140" s="4299"/>
      <c r="JHL140" s="4300"/>
      <c r="JHM140" s="4301"/>
      <c r="JHN140" s="4302"/>
      <c r="JHO140" s="4299"/>
      <c r="JHP140" s="2602"/>
      <c r="JHQ140" s="4287"/>
      <c r="JHR140" s="4303"/>
      <c r="JHS140" s="4304"/>
      <c r="JHT140" s="2603"/>
      <c r="JHU140" s="4305"/>
      <c r="JHV140" s="4306"/>
      <c r="JHW140" s="4305"/>
      <c r="JHX140" s="4306"/>
      <c r="JHY140" s="4299"/>
      <c r="JHZ140" s="4300"/>
      <c r="JIA140" s="4305"/>
      <c r="JIB140" s="4304"/>
      <c r="JIC140" s="4299"/>
      <c r="JID140" s="4300"/>
      <c r="JIE140" s="4301"/>
      <c r="JIF140" s="4302"/>
      <c r="JIG140" s="4299"/>
      <c r="JIH140" s="2602"/>
      <c r="JII140" s="4287"/>
      <c r="JIJ140" s="4303"/>
      <c r="JIK140" s="4304"/>
      <c r="JIL140" s="2603"/>
      <c r="JIM140" s="4305"/>
      <c r="JIN140" s="4306"/>
      <c r="JIO140" s="4305"/>
      <c r="JIP140" s="4306"/>
      <c r="JIQ140" s="4299"/>
      <c r="JIR140" s="4300"/>
      <c r="JIS140" s="4305"/>
      <c r="JIT140" s="4304"/>
      <c r="JIU140" s="4299"/>
      <c r="JIV140" s="4300"/>
      <c r="JIW140" s="4301"/>
      <c r="JIX140" s="4302"/>
      <c r="JIY140" s="4299"/>
      <c r="JIZ140" s="2602"/>
      <c r="JJA140" s="4287"/>
      <c r="JJB140" s="4303"/>
      <c r="JJC140" s="4304"/>
      <c r="JJD140" s="2603"/>
      <c r="JJE140" s="4305"/>
      <c r="JJF140" s="4306"/>
      <c r="JJG140" s="4305"/>
      <c r="JJH140" s="4306"/>
      <c r="JJI140" s="4299"/>
      <c r="JJJ140" s="4300"/>
      <c r="JJK140" s="4305"/>
      <c r="JJL140" s="4304"/>
      <c r="JJM140" s="4299"/>
      <c r="JJN140" s="4300"/>
      <c r="JJO140" s="4301"/>
      <c r="JJP140" s="4302"/>
      <c r="JJQ140" s="4299"/>
      <c r="JJR140" s="2602"/>
      <c r="JJS140" s="4287"/>
      <c r="JJT140" s="4303"/>
      <c r="JJU140" s="4304"/>
      <c r="JJV140" s="2603"/>
      <c r="JJW140" s="4305"/>
      <c r="JJX140" s="4306"/>
      <c r="JJY140" s="4305"/>
      <c r="JJZ140" s="4306"/>
      <c r="JKA140" s="4299"/>
      <c r="JKB140" s="4300"/>
      <c r="JKC140" s="4305"/>
      <c r="JKD140" s="4304"/>
      <c r="JKE140" s="4299"/>
      <c r="JKF140" s="4300"/>
      <c r="JKG140" s="4301"/>
      <c r="JKH140" s="4302"/>
      <c r="JKI140" s="4299"/>
      <c r="JKJ140" s="2602"/>
      <c r="JKK140" s="4287"/>
      <c r="JKL140" s="4303"/>
      <c r="JKM140" s="4304"/>
      <c r="JKN140" s="2603"/>
      <c r="JKO140" s="4305"/>
      <c r="JKP140" s="4306"/>
      <c r="JKQ140" s="4305"/>
      <c r="JKR140" s="4306"/>
      <c r="JKS140" s="4299"/>
      <c r="JKT140" s="4300"/>
      <c r="JKU140" s="4305"/>
      <c r="JKV140" s="4304"/>
      <c r="JKW140" s="4299"/>
      <c r="JKX140" s="4300"/>
      <c r="JKY140" s="4301"/>
      <c r="JKZ140" s="4302"/>
      <c r="JLA140" s="4299"/>
      <c r="JLB140" s="2602"/>
      <c r="JLC140" s="4287"/>
      <c r="JLD140" s="4303"/>
      <c r="JLE140" s="4304"/>
      <c r="JLF140" s="2603"/>
      <c r="JLG140" s="4305"/>
      <c r="JLH140" s="4306"/>
      <c r="JLI140" s="4305"/>
      <c r="JLJ140" s="4306"/>
      <c r="JLK140" s="4299"/>
      <c r="JLL140" s="4300"/>
      <c r="JLM140" s="4305"/>
      <c r="JLN140" s="4304"/>
      <c r="JLO140" s="4299"/>
      <c r="JLP140" s="4300"/>
      <c r="JLQ140" s="4301"/>
      <c r="JLR140" s="4302"/>
      <c r="JLS140" s="4299"/>
      <c r="JLT140" s="2602"/>
      <c r="JLU140" s="4287"/>
      <c r="JLV140" s="4303"/>
      <c r="JLW140" s="4304"/>
      <c r="JLX140" s="2603"/>
      <c r="JLY140" s="4305"/>
      <c r="JLZ140" s="4306"/>
      <c r="JMA140" s="4305"/>
      <c r="JMB140" s="4306"/>
      <c r="JMC140" s="4299"/>
      <c r="JMD140" s="4300"/>
      <c r="JME140" s="4305"/>
      <c r="JMF140" s="4304"/>
      <c r="JMG140" s="4299"/>
      <c r="JMH140" s="4300"/>
      <c r="JMI140" s="4301"/>
      <c r="JMJ140" s="4302"/>
      <c r="JMK140" s="4299"/>
      <c r="JML140" s="2602"/>
      <c r="JMM140" s="4287"/>
      <c r="JMN140" s="4303"/>
      <c r="JMO140" s="4304"/>
      <c r="JMP140" s="2603"/>
      <c r="JMQ140" s="4305"/>
      <c r="JMR140" s="4306"/>
      <c r="JMS140" s="4305"/>
      <c r="JMT140" s="4306"/>
      <c r="JMU140" s="4299"/>
      <c r="JMV140" s="4300"/>
      <c r="JMW140" s="4305"/>
      <c r="JMX140" s="4304"/>
      <c r="JMY140" s="4299"/>
      <c r="JMZ140" s="4300"/>
      <c r="JNA140" s="4301"/>
      <c r="JNB140" s="4302"/>
      <c r="JNC140" s="4299"/>
      <c r="JND140" s="2602"/>
      <c r="JNE140" s="4287"/>
      <c r="JNF140" s="4303"/>
      <c r="JNG140" s="4304"/>
      <c r="JNH140" s="2603"/>
      <c r="JNI140" s="4305"/>
      <c r="JNJ140" s="4306"/>
      <c r="JNK140" s="4305"/>
      <c r="JNL140" s="4306"/>
      <c r="JNM140" s="4299"/>
      <c r="JNN140" s="4300"/>
      <c r="JNO140" s="4305"/>
      <c r="JNP140" s="4304"/>
      <c r="JNQ140" s="4299"/>
      <c r="JNR140" s="4300"/>
      <c r="JNS140" s="4301"/>
      <c r="JNT140" s="4302"/>
      <c r="JNU140" s="4299"/>
      <c r="JNV140" s="2602"/>
      <c r="JNW140" s="4287"/>
      <c r="JNX140" s="4303"/>
      <c r="JNY140" s="4304"/>
      <c r="JNZ140" s="2603"/>
      <c r="JOA140" s="4305"/>
      <c r="JOB140" s="4306"/>
      <c r="JOC140" s="4305"/>
      <c r="JOD140" s="4306"/>
      <c r="JOE140" s="4299"/>
      <c r="JOF140" s="4300"/>
      <c r="JOG140" s="4305"/>
      <c r="JOH140" s="4304"/>
      <c r="JOI140" s="4299"/>
      <c r="JOJ140" s="4300"/>
      <c r="JOK140" s="4301"/>
      <c r="JOL140" s="4302"/>
      <c r="JOM140" s="4299"/>
      <c r="JON140" s="2602"/>
      <c r="JOO140" s="4287"/>
      <c r="JOP140" s="4303"/>
      <c r="JOQ140" s="4304"/>
      <c r="JOR140" s="2603"/>
      <c r="JOS140" s="4305"/>
      <c r="JOT140" s="4306"/>
      <c r="JOU140" s="4305"/>
      <c r="JOV140" s="4306"/>
      <c r="JOW140" s="4299"/>
      <c r="JOX140" s="4300"/>
      <c r="JOY140" s="4305"/>
      <c r="JOZ140" s="4304"/>
      <c r="JPA140" s="4299"/>
      <c r="JPB140" s="4300"/>
      <c r="JPC140" s="4301"/>
      <c r="JPD140" s="4302"/>
      <c r="JPE140" s="4299"/>
      <c r="JPF140" s="2602"/>
      <c r="JPG140" s="4287"/>
      <c r="JPH140" s="4303"/>
      <c r="JPI140" s="4304"/>
      <c r="JPJ140" s="2603"/>
      <c r="JPK140" s="4305"/>
      <c r="JPL140" s="4306"/>
      <c r="JPM140" s="4305"/>
      <c r="JPN140" s="4306"/>
      <c r="JPO140" s="4299"/>
      <c r="JPP140" s="4300"/>
      <c r="JPQ140" s="4305"/>
      <c r="JPR140" s="4304"/>
      <c r="JPS140" s="4299"/>
      <c r="JPT140" s="4300"/>
      <c r="JPU140" s="4301"/>
      <c r="JPV140" s="4302"/>
      <c r="JPW140" s="4299"/>
      <c r="JPX140" s="2602"/>
      <c r="JPY140" s="4287"/>
      <c r="JPZ140" s="4303"/>
      <c r="JQA140" s="4304"/>
      <c r="JQB140" s="2603"/>
      <c r="JQC140" s="4305"/>
      <c r="JQD140" s="4306"/>
      <c r="JQE140" s="4305"/>
      <c r="JQF140" s="4306"/>
      <c r="JQG140" s="4299"/>
      <c r="JQH140" s="4300"/>
      <c r="JQI140" s="4305"/>
      <c r="JQJ140" s="4304"/>
      <c r="JQK140" s="4299"/>
      <c r="JQL140" s="4300"/>
      <c r="JQM140" s="4301"/>
      <c r="JQN140" s="4302"/>
      <c r="JQO140" s="4299"/>
      <c r="JQP140" s="2602"/>
      <c r="JQQ140" s="4287"/>
      <c r="JQR140" s="4303"/>
      <c r="JQS140" s="4304"/>
      <c r="JQT140" s="2603"/>
      <c r="JQU140" s="4305"/>
      <c r="JQV140" s="4306"/>
      <c r="JQW140" s="4305"/>
      <c r="JQX140" s="4306"/>
      <c r="JQY140" s="4299"/>
      <c r="JQZ140" s="4300"/>
      <c r="JRA140" s="4305"/>
      <c r="JRB140" s="4304"/>
      <c r="JRC140" s="4299"/>
      <c r="JRD140" s="4300"/>
      <c r="JRE140" s="4301"/>
      <c r="JRF140" s="4302"/>
      <c r="JRG140" s="4299"/>
      <c r="JRH140" s="2602"/>
      <c r="JRI140" s="4287"/>
      <c r="JRJ140" s="4303"/>
      <c r="JRK140" s="4304"/>
      <c r="JRL140" s="2603"/>
      <c r="JRM140" s="4305"/>
      <c r="JRN140" s="4306"/>
      <c r="JRO140" s="4305"/>
      <c r="JRP140" s="4306"/>
      <c r="JRQ140" s="4299"/>
      <c r="JRR140" s="4300"/>
      <c r="JRS140" s="4305"/>
      <c r="JRT140" s="4304"/>
      <c r="JRU140" s="4299"/>
      <c r="JRV140" s="4300"/>
      <c r="JRW140" s="4301"/>
      <c r="JRX140" s="4302"/>
      <c r="JRY140" s="4299"/>
      <c r="JRZ140" s="2602"/>
      <c r="JSA140" s="4287"/>
      <c r="JSB140" s="4303"/>
      <c r="JSC140" s="4304"/>
      <c r="JSD140" s="2603"/>
      <c r="JSE140" s="4305"/>
      <c r="JSF140" s="4306"/>
      <c r="JSG140" s="4305"/>
      <c r="JSH140" s="4306"/>
      <c r="JSI140" s="4299"/>
      <c r="JSJ140" s="4300"/>
      <c r="JSK140" s="4305"/>
      <c r="JSL140" s="4304"/>
      <c r="JSM140" s="4299"/>
      <c r="JSN140" s="4300"/>
      <c r="JSO140" s="4301"/>
      <c r="JSP140" s="4302"/>
      <c r="JSQ140" s="4299"/>
      <c r="JSR140" s="2602"/>
      <c r="JSS140" s="4287"/>
      <c r="JST140" s="4303"/>
      <c r="JSU140" s="4304"/>
      <c r="JSV140" s="2603"/>
      <c r="JSW140" s="4305"/>
      <c r="JSX140" s="4306"/>
      <c r="JSY140" s="4305"/>
      <c r="JSZ140" s="4306"/>
      <c r="JTA140" s="4299"/>
      <c r="JTB140" s="4300"/>
      <c r="JTC140" s="4305"/>
      <c r="JTD140" s="4304"/>
      <c r="JTE140" s="4299"/>
      <c r="JTF140" s="4300"/>
      <c r="JTG140" s="4301"/>
      <c r="JTH140" s="4302"/>
      <c r="JTI140" s="4299"/>
      <c r="JTJ140" s="2602"/>
      <c r="JTK140" s="4287"/>
      <c r="JTL140" s="4303"/>
      <c r="JTM140" s="4304"/>
      <c r="JTN140" s="2603"/>
      <c r="JTO140" s="4305"/>
      <c r="JTP140" s="4306"/>
      <c r="JTQ140" s="4305"/>
      <c r="JTR140" s="4306"/>
      <c r="JTS140" s="4299"/>
      <c r="JTT140" s="4300"/>
      <c r="JTU140" s="4305"/>
      <c r="JTV140" s="4304"/>
      <c r="JTW140" s="4299"/>
      <c r="JTX140" s="4300"/>
      <c r="JTY140" s="4301"/>
      <c r="JTZ140" s="4302"/>
      <c r="JUA140" s="4299"/>
      <c r="JUB140" s="2602"/>
      <c r="JUC140" s="4287"/>
      <c r="JUD140" s="4303"/>
      <c r="JUE140" s="4304"/>
      <c r="JUF140" s="2603"/>
      <c r="JUG140" s="4305"/>
      <c r="JUH140" s="4306"/>
      <c r="JUI140" s="4305"/>
      <c r="JUJ140" s="4306"/>
      <c r="JUK140" s="4299"/>
      <c r="JUL140" s="4300"/>
      <c r="JUM140" s="4305"/>
      <c r="JUN140" s="4304"/>
      <c r="JUO140" s="4299"/>
      <c r="JUP140" s="4300"/>
      <c r="JUQ140" s="4301"/>
      <c r="JUR140" s="4302"/>
      <c r="JUS140" s="4299"/>
      <c r="JUT140" s="2602"/>
      <c r="JUU140" s="4287"/>
      <c r="JUV140" s="4303"/>
      <c r="JUW140" s="4304"/>
      <c r="JUX140" s="2603"/>
      <c r="JUY140" s="4305"/>
      <c r="JUZ140" s="4306"/>
      <c r="JVA140" s="4305"/>
      <c r="JVB140" s="4306"/>
      <c r="JVC140" s="4299"/>
      <c r="JVD140" s="4300"/>
      <c r="JVE140" s="4305"/>
      <c r="JVF140" s="4304"/>
      <c r="JVG140" s="4299"/>
      <c r="JVH140" s="4300"/>
      <c r="JVI140" s="4301"/>
      <c r="JVJ140" s="4302"/>
      <c r="JVK140" s="4299"/>
      <c r="JVL140" s="2602"/>
      <c r="JVM140" s="4287"/>
      <c r="JVN140" s="4303"/>
      <c r="JVO140" s="4304"/>
      <c r="JVP140" s="2603"/>
      <c r="JVQ140" s="4305"/>
      <c r="JVR140" s="4306"/>
      <c r="JVS140" s="4305"/>
      <c r="JVT140" s="4306"/>
      <c r="JVU140" s="4299"/>
      <c r="JVV140" s="4300"/>
      <c r="JVW140" s="4305"/>
      <c r="JVX140" s="4304"/>
      <c r="JVY140" s="4299"/>
      <c r="JVZ140" s="4300"/>
      <c r="JWA140" s="4301"/>
      <c r="JWB140" s="4302"/>
      <c r="JWC140" s="4299"/>
      <c r="JWD140" s="2602"/>
      <c r="JWE140" s="4287"/>
      <c r="JWF140" s="4303"/>
      <c r="JWG140" s="4304"/>
      <c r="JWH140" s="2603"/>
      <c r="JWI140" s="4305"/>
      <c r="JWJ140" s="4306"/>
      <c r="JWK140" s="4305"/>
      <c r="JWL140" s="4306"/>
      <c r="JWM140" s="4299"/>
      <c r="JWN140" s="4300"/>
      <c r="JWO140" s="4305"/>
      <c r="JWP140" s="4304"/>
      <c r="JWQ140" s="4299"/>
      <c r="JWR140" s="4300"/>
      <c r="JWS140" s="4301"/>
      <c r="JWT140" s="4302"/>
      <c r="JWU140" s="4299"/>
      <c r="JWV140" s="2602"/>
      <c r="JWW140" s="4287"/>
      <c r="JWX140" s="4303"/>
      <c r="JWY140" s="4304"/>
      <c r="JWZ140" s="2603"/>
      <c r="JXA140" s="4305"/>
      <c r="JXB140" s="4306"/>
      <c r="JXC140" s="4305"/>
      <c r="JXD140" s="4306"/>
      <c r="JXE140" s="4299"/>
      <c r="JXF140" s="4300"/>
      <c r="JXG140" s="4305"/>
      <c r="JXH140" s="4304"/>
      <c r="JXI140" s="4299"/>
      <c r="JXJ140" s="4300"/>
      <c r="JXK140" s="4301"/>
      <c r="JXL140" s="4302"/>
      <c r="JXM140" s="4299"/>
      <c r="JXN140" s="2602"/>
      <c r="JXO140" s="4287"/>
      <c r="JXP140" s="4303"/>
      <c r="JXQ140" s="4304"/>
      <c r="JXR140" s="2603"/>
      <c r="JXS140" s="4305"/>
      <c r="JXT140" s="4306"/>
      <c r="JXU140" s="4305"/>
      <c r="JXV140" s="4306"/>
      <c r="JXW140" s="4299"/>
      <c r="JXX140" s="4300"/>
      <c r="JXY140" s="4305"/>
      <c r="JXZ140" s="4304"/>
      <c r="JYA140" s="4299"/>
      <c r="JYB140" s="4300"/>
      <c r="JYC140" s="4301"/>
      <c r="JYD140" s="4302"/>
      <c r="JYE140" s="4299"/>
      <c r="JYF140" s="2602"/>
      <c r="JYG140" s="4287"/>
      <c r="JYH140" s="4303"/>
      <c r="JYI140" s="4304"/>
      <c r="JYJ140" s="2603"/>
      <c r="JYK140" s="4305"/>
      <c r="JYL140" s="4306"/>
      <c r="JYM140" s="4305"/>
      <c r="JYN140" s="4306"/>
      <c r="JYO140" s="4299"/>
      <c r="JYP140" s="4300"/>
      <c r="JYQ140" s="4305"/>
      <c r="JYR140" s="4304"/>
      <c r="JYS140" s="4299"/>
      <c r="JYT140" s="4300"/>
      <c r="JYU140" s="4301"/>
      <c r="JYV140" s="4302"/>
      <c r="JYW140" s="4299"/>
      <c r="JYX140" s="2602"/>
      <c r="JYY140" s="4287"/>
      <c r="JYZ140" s="4303"/>
      <c r="JZA140" s="4304"/>
      <c r="JZB140" s="2603"/>
      <c r="JZC140" s="4305"/>
      <c r="JZD140" s="4306"/>
      <c r="JZE140" s="4305"/>
      <c r="JZF140" s="4306"/>
      <c r="JZG140" s="4299"/>
      <c r="JZH140" s="4300"/>
      <c r="JZI140" s="4305"/>
      <c r="JZJ140" s="4304"/>
      <c r="JZK140" s="4299"/>
      <c r="JZL140" s="4300"/>
      <c r="JZM140" s="4301"/>
      <c r="JZN140" s="4302"/>
      <c r="JZO140" s="4299"/>
      <c r="JZP140" s="2602"/>
      <c r="JZQ140" s="4287"/>
      <c r="JZR140" s="4303"/>
      <c r="JZS140" s="4304"/>
      <c r="JZT140" s="2603"/>
      <c r="JZU140" s="4305"/>
      <c r="JZV140" s="4306"/>
      <c r="JZW140" s="4305"/>
      <c r="JZX140" s="4306"/>
      <c r="JZY140" s="4299"/>
      <c r="JZZ140" s="4300"/>
      <c r="KAA140" s="4305"/>
      <c r="KAB140" s="4304"/>
      <c r="KAC140" s="4299"/>
      <c r="KAD140" s="4300"/>
      <c r="KAE140" s="4301"/>
      <c r="KAF140" s="4302"/>
      <c r="KAG140" s="4299"/>
      <c r="KAH140" s="2602"/>
      <c r="KAI140" s="4287"/>
      <c r="KAJ140" s="4303"/>
      <c r="KAK140" s="4304"/>
      <c r="KAL140" s="2603"/>
      <c r="KAM140" s="4305"/>
      <c r="KAN140" s="4306"/>
      <c r="KAO140" s="4305"/>
      <c r="KAP140" s="4306"/>
      <c r="KAQ140" s="4299"/>
      <c r="KAR140" s="4300"/>
      <c r="KAS140" s="4305"/>
      <c r="KAT140" s="4304"/>
      <c r="KAU140" s="4299"/>
      <c r="KAV140" s="4300"/>
      <c r="KAW140" s="4301"/>
      <c r="KAX140" s="4302"/>
      <c r="KAY140" s="4299"/>
      <c r="KAZ140" s="2602"/>
      <c r="KBA140" s="4287"/>
      <c r="KBB140" s="4303"/>
      <c r="KBC140" s="4304"/>
      <c r="KBD140" s="2603"/>
      <c r="KBE140" s="4305"/>
      <c r="KBF140" s="4306"/>
      <c r="KBG140" s="4305"/>
      <c r="KBH140" s="4306"/>
      <c r="KBI140" s="4299"/>
      <c r="KBJ140" s="4300"/>
      <c r="KBK140" s="4305"/>
      <c r="KBL140" s="4304"/>
      <c r="KBM140" s="4299"/>
      <c r="KBN140" s="4300"/>
      <c r="KBO140" s="4301"/>
      <c r="KBP140" s="4302"/>
      <c r="KBQ140" s="4299"/>
      <c r="KBR140" s="2602"/>
      <c r="KBS140" s="4287"/>
      <c r="KBT140" s="4303"/>
      <c r="KBU140" s="4304"/>
      <c r="KBV140" s="2603"/>
      <c r="KBW140" s="4305"/>
      <c r="KBX140" s="4306"/>
      <c r="KBY140" s="4305"/>
      <c r="KBZ140" s="4306"/>
      <c r="KCA140" s="4299"/>
      <c r="KCB140" s="4300"/>
      <c r="KCC140" s="4305"/>
      <c r="KCD140" s="4304"/>
      <c r="KCE140" s="4299"/>
      <c r="KCF140" s="4300"/>
      <c r="KCG140" s="4301"/>
      <c r="KCH140" s="4302"/>
      <c r="KCI140" s="4299"/>
      <c r="KCJ140" s="2602"/>
      <c r="KCK140" s="4287"/>
      <c r="KCL140" s="4303"/>
      <c r="KCM140" s="4304"/>
      <c r="KCN140" s="2603"/>
      <c r="KCO140" s="4305"/>
      <c r="KCP140" s="4306"/>
      <c r="KCQ140" s="4305"/>
      <c r="KCR140" s="4306"/>
      <c r="KCS140" s="4299"/>
      <c r="KCT140" s="4300"/>
      <c r="KCU140" s="4305"/>
      <c r="KCV140" s="4304"/>
      <c r="KCW140" s="4299"/>
      <c r="KCX140" s="4300"/>
      <c r="KCY140" s="4301"/>
      <c r="KCZ140" s="4302"/>
      <c r="KDA140" s="4299"/>
      <c r="KDB140" s="2602"/>
      <c r="KDC140" s="4287"/>
      <c r="KDD140" s="4303"/>
      <c r="KDE140" s="4304"/>
      <c r="KDF140" s="2603"/>
      <c r="KDG140" s="4305"/>
      <c r="KDH140" s="4306"/>
      <c r="KDI140" s="4305"/>
      <c r="KDJ140" s="4306"/>
      <c r="KDK140" s="4299"/>
      <c r="KDL140" s="4300"/>
      <c r="KDM140" s="4305"/>
      <c r="KDN140" s="4304"/>
      <c r="KDO140" s="4299"/>
      <c r="KDP140" s="4300"/>
      <c r="KDQ140" s="4301"/>
      <c r="KDR140" s="4302"/>
      <c r="KDS140" s="4299"/>
      <c r="KDT140" s="2602"/>
      <c r="KDU140" s="4287"/>
      <c r="KDV140" s="4303"/>
      <c r="KDW140" s="4304"/>
      <c r="KDX140" s="2603"/>
      <c r="KDY140" s="4305"/>
      <c r="KDZ140" s="4306"/>
      <c r="KEA140" s="4305"/>
      <c r="KEB140" s="4306"/>
      <c r="KEC140" s="4299"/>
      <c r="KED140" s="4300"/>
      <c r="KEE140" s="4305"/>
      <c r="KEF140" s="4304"/>
      <c r="KEG140" s="4299"/>
      <c r="KEH140" s="4300"/>
      <c r="KEI140" s="4301"/>
      <c r="KEJ140" s="4302"/>
      <c r="KEK140" s="4299"/>
      <c r="KEL140" s="2602"/>
      <c r="KEM140" s="4287"/>
      <c r="KEN140" s="4303"/>
      <c r="KEO140" s="4304"/>
      <c r="KEP140" s="2603"/>
      <c r="KEQ140" s="4305"/>
      <c r="KER140" s="4306"/>
      <c r="KES140" s="4305"/>
      <c r="KET140" s="4306"/>
      <c r="KEU140" s="4299"/>
      <c r="KEV140" s="4300"/>
      <c r="KEW140" s="4305"/>
      <c r="KEX140" s="4304"/>
      <c r="KEY140" s="4299"/>
      <c r="KEZ140" s="4300"/>
      <c r="KFA140" s="4301"/>
      <c r="KFB140" s="4302"/>
      <c r="KFC140" s="4299"/>
      <c r="KFD140" s="2602"/>
      <c r="KFE140" s="4287"/>
      <c r="KFF140" s="4303"/>
      <c r="KFG140" s="4304"/>
      <c r="KFH140" s="2603"/>
      <c r="KFI140" s="4305"/>
      <c r="KFJ140" s="4306"/>
      <c r="KFK140" s="4305"/>
      <c r="KFL140" s="4306"/>
      <c r="KFM140" s="4299"/>
      <c r="KFN140" s="4300"/>
      <c r="KFO140" s="4305"/>
      <c r="KFP140" s="4304"/>
      <c r="KFQ140" s="4299"/>
      <c r="KFR140" s="4300"/>
      <c r="KFS140" s="4301"/>
      <c r="KFT140" s="4302"/>
      <c r="KFU140" s="4299"/>
      <c r="KFV140" s="2602"/>
      <c r="KFW140" s="4287"/>
      <c r="KFX140" s="4303"/>
      <c r="KFY140" s="4304"/>
      <c r="KFZ140" s="2603"/>
      <c r="KGA140" s="4305"/>
      <c r="KGB140" s="4306"/>
      <c r="KGC140" s="4305"/>
      <c r="KGD140" s="4306"/>
      <c r="KGE140" s="4299"/>
      <c r="KGF140" s="4300"/>
      <c r="KGG140" s="4305"/>
      <c r="KGH140" s="4304"/>
      <c r="KGI140" s="4299"/>
      <c r="KGJ140" s="4300"/>
      <c r="KGK140" s="4301"/>
      <c r="KGL140" s="4302"/>
      <c r="KGM140" s="4299"/>
      <c r="KGN140" s="2602"/>
      <c r="KGO140" s="4287"/>
      <c r="KGP140" s="4303"/>
      <c r="KGQ140" s="4304"/>
      <c r="KGR140" s="2603"/>
      <c r="KGS140" s="4305"/>
      <c r="KGT140" s="4306"/>
      <c r="KGU140" s="4305"/>
      <c r="KGV140" s="4306"/>
      <c r="KGW140" s="4299"/>
      <c r="KGX140" s="4300"/>
      <c r="KGY140" s="4305"/>
      <c r="KGZ140" s="4304"/>
      <c r="KHA140" s="4299"/>
      <c r="KHB140" s="4300"/>
      <c r="KHC140" s="4301"/>
      <c r="KHD140" s="4302"/>
      <c r="KHE140" s="4299"/>
      <c r="KHF140" s="2602"/>
      <c r="KHG140" s="4287"/>
      <c r="KHH140" s="4303"/>
      <c r="KHI140" s="4304"/>
      <c r="KHJ140" s="2603"/>
      <c r="KHK140" s="4305"/>
      <c r="KHL140" s="4306"/>
      <c r="KHM140" s="4305"/>
      <c r="KHN140" s="4306"/>
      <c r="KHO140" s="4299"/>
      <c r="KHP140" s="4300"/>
      <c r="KHQ140" s="4305"/>
      <c r="KHR140" s="4304"/>
      <c r="KHS140" s="4299"/>
      <c r="KHT140" s="4300"/>
      <c r="KHU140" s="4301"/>
      <c r="KHV140" s="4302"/>
      <c r="KHW140" s="4299"/>
      <c r="KHX140" s="2602"/>
      <c r="KHY140" s="4287"/>
      <c r="KHZ140" s="4303"/>
      <c r="KIA140" s="4304"/>
      <c r="KIB140" s="2603"/>
      <c r="KIC140" s="4305"/>
      <c r="KID140" s="4306"/>
      <c r="KIE140" s="4305"/>
      <c r="KIF140" s="4306"/>
      <c r="KIG140" s="4299"/>
      <c r="KIH140" s="4300"/>
      <c r="KII140" s="4305"/>
      <c r="KIJ140" s="4304"/>
      <c r="KIK140" s="4299"/>
      <c r="KIL140" s="4300"/>
      <c r="KIM140" s="4301"/>
      <c r="KIN140" s="4302"/>
      <c r="KIO140" s="4299"/>
      <c r="KIP140" s="2602"/>
      <c r="KIQ140" s="4287"/>
      <c r="KIR140" s="4303"/>
      <c r="KIS140" s="4304"/>
      <c r="KIT140" s="2603"/>
      <c r="KIU140" s="4305"/>
      <c r="KIV140" s="4306"/>
      <c r="KIW140" s="4305"/>
      <c r="KIX140" s="4306"/>
      <c r="KIY140" s="4299"/>
      <c r="KIZ140" s="4300"/>
      <c r="KJA140" s="4305"/>
      <c r="KJB140" s="4304"/>
      <c r="KJC140" s="4299"/>
      <c r="KJD140" s="4300"/>
      <c r="KJE140" s="4301"/>
      <c r="KJF140" s="4302"/>
      <c r="KJG140" s="4299"/>
      <c r="KJH140" s="2602"/>
      <c r="KJI140" s="4287"/>
      <c r="KJJ140" s="4303"/>
      <c r="KJK140" s="4304"/>
      <c r="KJL140" s="2603"/>
      <c r="KJM140" s="4305"/>
      <c r="KJN140" s="4306"/>
      <c r="KJO140" s="4305"/>
      <c r="KJP140" s="4306"/>
      <c r="KJQ140" s="4299"/>
      <c r="KJR140" s="4300"/>
      <c r="KJS140" s="4305"/>
      <c r="KJT140" s="4304"/>
      <c r="KJU140" s="4299"/>
      <c r="KJV140" s="4300"/>
      <c r="KJW140" s="4301"/>
      <c r="KJX140" s="4302"/>
      <c r="KJY140" s="4299"/>
      <c r="KJZ140" s="2602"/>
      <c r="KKA140" s="4287"/>
      <c r="KKB140" s="4303"/>
      <c r="KKC140" s="4304"/>
      <c r="KKD140" s="2603"/>
      <c r="KKE140" s="4305"/>
      <c r="KKF140" s="4306"/>
      <c r="KKG140" s="4305"/>
      <c r="KKH140" s="4306"/>
      <c r="KKI140" s="4299"/>
      <c r="KKJ140" s="4300"/>
      <c r="KKK140" s="4305"/>
      <c r="KKL140" s="4304"/>
      <c r="KKM140" s="4299"/>
      <c r="KKN140" s="4300"/>
      <c r="KKO140" s="4301"/>
      <c r="KKP140" s="4302"/>
      <c r="KKQ140" s="4299"/>
      <c r="KKR140" s="2602"/>
      <c r="KKS140" s="4287"/>
      <c r="KKT140" s="4303"/>
      <c r="KKU140" s="4304"/>
      <c r="KKV140" s="2603"/>
      <c r="KKW140" s="4305"/>
      <c r="KKX140" s="4306"/>
      <c r="KKY140" s="4305"/>
      <c r="KKZ140" s="4306"/>
      <c r="KLA140" s="4299"/>
      <c r="KLB140" s="4300"/>
      <c r="KLC140" s="4305"/>
      <c r="KLD140" s="4304"/>
      <c r="KLE140" s="4299"/>
      <c r="KLF140" s="4300"/>
      <c r="KLG140" s="4301"/>
      <c r="KLH140" s="4302"/>
      <c r="KLI140" s="4299"/>
      <c r="KLJ140" s="2602"/>
      <c r="KLK140" s="4287"/>
      <c r="KLL140" s="4303"/>
      <c r="KLM140" s="4304"/>
      <c r="KLN140" s="2603"/>
      <c r="KLO140" s="4305"/>
      <c r="KLP140" s="4306"/>
      <c r="KLQ140" s="4305"/>
      <c r="KLR140" s="4306"/>
      <c r="KLS140" s="4299"/>
      <c r="KLT140" s="4300"/>
      <c r="KLU140" s="4305"/>
      <c r="KLV140" s="4304"/>
      <c r="KLW140" s="4299"/>
      <c r="KLX140" s="4300"/>
      <c r="KLY140" s="4301"/>
      <c r="KLZ140" s="4302"/>
      <c r="KMA140" s="4299"/>
      <c r="KMB140" s="2602"/>
      <c r="KMC140" s="4287"/>
      <c r="KMD140" s="4303"/>
      <c r="KME140" s="4304"/>
      <c r="KMF140" s="2603"/>
      <c r="KMG140" s="4305"/>
      <c r="KMH140" s="4306"/>
      <c r="KMI140" s="4305"/>
      <c r="KMJ140" s="4306"/>
      <c r="KMK140" s="4299"/>
      <c r="KML140" s="4300"/>
      <c r="KMM140" s="4305"/>
      <c r="KMN140" s="4304"/>
      <c r="KMO140" s="4299"/>
      <c r="KMP140" s="4300"/>
      <c r="KMQ140" s="4301"/>
      <c r="KMR140" s="4302"/>
      <c r="KMS140" s="4299"/>
      <c r="KMT140" s="2602"/>
      <c r="KMU140" s="4287"/>
      <c r="KMV140" s="4303"/>
      <c r="KMW140" s="4304"/>
      <c r="KMX140" s="2603"/>
      <c r="KMY140" s="4305"/>
      <c r="KMZ140" s="4306"/>
      <c r="KNA140" s="4305"/>
      <c r="KNB140" s="4306"/>
      <c r="KNC140" s="4299"/>
      <c r="KND140" s="4300"/>
      <c r="KNE140" s="4305"/>
      <c r="KNF140" s="4304"/>
      <c r="KNG140" s="4299"/>
      <c r="KNH140" s="4300"/>
      <c r="KNI140" s="4301"/>
      <c r="KNJ140" s="4302"/>
      <c r="KNK140" s="4299"/>
      <c r="KNL140" s="2602"/>
      <c r="KNM140" s="4287"/>
      <c r="KNN140" s="4303"/>
      <c r="KNO140" s="4304"/>
      <c r="KNP140" s="2603"/>
      <c r="KNQ140" s="4305"/>
      <c r="KNR140" s="4306"/>
      <c r="KNS140" s="4305"/>
      <c r="KNT140" s="4306"/>
      <c r="KNU140" s="4299"/>
      <c r="KNV140" s="4300"/>
      <c r="KNW140" s="4305"/>
      <c r="KNX140" s="4304"/>
      <c r="KNY140" s="4299"/>
      <c r="KNZ140" s="4300"/>
      <c r="KOA140" s="4301"/>
      <c r="KOB140" s="4302"/>
      <c r="KOC140" s="4299"/>
      <c r="KOD140" s="2602"/>
      <c r="KOE140" s="4287"/>
      <c r="KOF140" s="4303"/>
      <c r="KOG140" s="4304"/>
      <c r="KOH140" s="2603"/>
      <c r="KOI140" s="4305"/>
      <c r="KOJ140" s="4306"/>
      <c r="KOK140" s="4305"/>
      <c r="KOL140" s="4306"/>
      <c r="KOM140" s="4299"/>
      <c r="KON140" s="4300"/>
      <c r="KOO140" s="4305"/>
      <c r="KOP140" s="4304"/>
      <c r="KOQ140" s="4299"/>
      <c r="KOR140" s="4300"/>
      <c r="KOS140" s="4301"/>
      <c r="KOT140" s="4302"/>
      <c r="KOU140" s="4299"/>
      <c r="KOV140" s="2602"/>
      <c r="KOW140" s="4287"/>
      <c r="KOX140" s="4303"/>
      <c r="KOY140" s="4304"/>
      <c r="KOZ140" s="2603"/>
      <c r="KPA140" s="4305"/>
      <c r="KPB140" s="4306"/>
      <c r="KPC140" s="4305"/>
      <c r="KPD140" s="4306"/>
      <c r="KPE140" s="4299"/>
      <c r="KPF140" s="4300"/>
      <c r="KPG140" s="4305"/>
      <c r="KPH140" s="4304"/>
      <c r="KPI140" s="4299"/>
      <c r="KPJ140" s="4300"/>
      <c r="KPK140" s="4301"/>
      <c r="KPL140" s="4302"/>
      <c r="KPM140" s="4299"/>
      <c r="KPN140" s="2602"/>
      <c r="KPO140" s="4287"/>
      <c r="KPP140" s="4303"/>
      <c r="KPQ140" s="4304"/>
      <c r="KPR140" s="2603"/>
      <c r="KPS140" s="4305"/>
      <c r="KPT140" s="4306"/>
      <c r="KPU140" s="4305"/>
      <c r="KPV140" s="4306"/>
      <c r="KPW140" s="4299"/>
      <c r="KPX140" s="4300"/>
      <c r="KPY140" s="4305"/>
      <c r="KPZ140" s="4304"/>
      <c r="KQA140" s="4299"/>
      <c r="KQB140" s="4300"/>
      <c r="KQC140" s="4301"/>
      <c r="KQD140" s="4302"/>
      <c r="KQE140" s="4299"/>
      <c r="KQF140" s="2602"/>
      <c r="KQG140" s="4287"/>
      <c r="KQH140" s="4303"/>
      <c r="KQI140" s="4304"/>
      <c r="KQJ140" s="2603"/>
      <c r="KQK140" s="4305"/>
      <c r="KQL140" s="4306"/>
      <c r="KQM140" s="4305"/>
      <c r="KQN140" s="4306"/>
      <c r="KQO140" s="4299"/>
      <c r="KQP140" s="4300"/>
      <c r="KQQ140" s="4305"/>
      <c r="KQR140" s="4304"/>
      <c r="KQS140" s="4299"/>
      <c r="KQT140" s="4300"/>
      <c r="KQU140" s="4301"/>
      <c r="KQV140" s="4302"/>
      <c r="KQW140" s="4299"/>
      <c r="KQX140" s="2602"/>
      <c r="KQY140" s="4287"/>
      <c r="KQZ140" s="4303"/>
      <c r="KRA140" s="4304"/>
      <c r="KRB140" s="2603"/>
      <c r="KRC140" s="4305"/>
      <c r="KRD140" s="4306"/>
      <c r="KRE140" s="4305"/>
      <c r="KRF140" s="4306"/>
      <c r="KRG140" s="4299"/>
      <c r="KRH140" s="4300"/>
      <c r="KRI140" s="4305"/>
      <c r="KRJ140" s="4304"/>
      <c r="KRK140" s="4299"/>
      <c r="KRL140" s="4300"/>
      <c r="KRM140" s="4301"/>
      <c r="KRN140" s="4302"/>
      <c r="KRO140" s="4299"/>
      <c r="KRP140" s="2602"/>
      <c r="KRQ140" s="4287"/>
      <c r="KRR140" s="4303"/>
      <c r="KRS140" s="4304"/>
      <c r="KRT140" s="2603"/>
      <c r="KRU140" s="4305"/>
      <c r="KRV140" s="4306"/>
      <c r="KRW140" s="4305"/>
      <c r="KRX140" s="4306"/>
      <c r="KRY140" s="4299"/>
      <c r="KRZ140" s="4300"/>
      <c r="KSA140" s="4305"/>
      <c r="KSB140" s="4304"/>
      <c r="KSC140" s="4299"/>
      <c r="KSD140" s="4300"/>
      <c r="KSE140" s="4301"/>
      <c r="KSF140" s="4302"/>
      <c r="KSG140" s="4299"/>
      <c r="KSH140" s="2602"/>
      <c r="KSI140" s="4287"/>
      <c r="KSJ140" s="4303"/>
      <c r="KSK140" s="4304"/>
      <c r="KSL140" s="2603"/>
      <c r="KSM140" s="4305"/>
      <c r="KSN140" s="4306"/>
      <c r="KSO140" s="4305"/>
      <c r="KSP140" s="4306"/>
      <c r="KSQ140" s="4299"/>
      <c r="KSR140" s="4300"/>
      <c r="KSS140" s="4305"/>
      <c r="KST140" s="4304"/>
      <c r="KSU140" s="4299"/>
      <c r="KSV140" s="4300"/>
      <c r="KSW140" s="4301"/>
      <c r="KSX140" s="4302"/>
      <c r="KSY140" s="4299"/>
      <c r="KSZ140" s="2602"/>
      <c r="KTA140" s="4287"/>
      <c r="KTB140" s="4303"/>
      <c r="KTC140" s="4304"/>
      <c r="KTD140" s="2603"/>
      <c r="KTE140" s="4305"/>
      <c r="KTF140" s="4306"/>
      <c r="KTG140" s="4305"/>
      <c r="KTH140" s="4306"/>
      <c r="KTI140" s="4299"/>
      <c r="KTJ140" s="4300"/>
      <c r="KTK140" s="4305"/>
      <c r="KTL140" s="4304"/>
      <c r="KTM140" s="4299"/>
      <c r="KTN140" s="4300"/>
      <c r="KTO140" s="4301"/>
      <c r="KTP140" s="4302"/>
      <c r="KTQ140" s="4299"/>
      <c r="KTR140" s="2602"/>
      <c r="KTS140" s="4287"/>
      <c r="KTT140" s="4303"/>
      <c r="KTU140" s="4304"/>
      <c r="KTV140" s="2603"/>
      <c r="KTW140" s="4305"/>
      <c r="KTX140" s="4306"/>
      <c r="KTY140" s="4305"/>
      <c r="KTZ140" s="4306"/>
      <c r="KUA140" s="4299"/>
      <c r="KUB140" s="4300"/>
      <c r="KUC140" s="4305"/>
      <c r="KUD140" s="4304"/>
      <c r="KUE140" s="4299"/>
      <c r="KUF140" s="4300"/>
      <c r="KUG140" s="4301"/>
      <c r="KUH140" s="4302"/>
      <c r="KUI140" s="4299"/>
      <c r="KUJ140" s="2602"/>
      <c r="KUK140" s="4287"/>
      <c r="KUL140" s="4303"/>
      <c r="KUM140" s="4304"/>
      <c r="KUN140" s="2603"/>
      <c r="KUO140" s="4305"/>
      <c r="KUP140" s="4306"/>
      <c r="KUQ140" s="4305"/>
      <c r="KUR140" s="4306"/>
      <c r="KUS140" s="4299"/>
      <c r="KUT140" s="4300"/>
      <c r="KUU140" s="4305"/>
      <c r="KUV140" s="4304"/>
      <c r="KUW140" s="4299"/>
      <c r="KUX140" s="4300"/>
      <c r="KUY140" s="4301"/>
      <c r="KUZ140" s="4302"/>
      <c r="KVA140" s="4299"/>
      <c r="KVB140" s="2602"/>
      <c r="KVC140" s="4287"/>
      <c r="KVD140" s="4303"/>
      <c r="KVE140" s="4304"/>
      <c r="KVF140" s="2603"/>
      <c r="KVG140" s="4305"/>
      <c r="KVH140" s="4306"/>
      <c r="KVI140" s="4305"/>
      <c r="KVJ140" s="4306"/>
      <c r="KVK140" s="4299"/>
      <c r="KVL140" s="4300"/>
      <c r="KVM140" s="4305"/>
      <c r="KVN140" s="4304"/>
      <c r="KVO140" s="4299"/>
      <c r="KVP140" s="4300"/>
      <c r="KVQ140" s="4301"/>
      <c r="KVR140" s="4302"/>
      <c r="KVS140" s="4299"/>
      <c r="KVT140" s="2602"/>
      <c r="KVU140" s="4287"/>
      <c r="KVV140" s="4303"/>
      <c r="KVW140" s="4304"/>
      <c r="KVX140" s="2603"/>
      <c r="KVY140" s="4305"/>
      <c r="KVZ140" s="4306"/>
      <c r="KWA140" s="4305"/>
      <c r="KWB140" s="4306"/>
      <c r="KWC140" s="4299"/>
      <c r="KWD140" s="4300"/>
      <c r="KWE140" s="4305"/>
      <c r="KWF140" s="4304"/>
      <c r="KWG140" s="4299"/>
      <c r="KWH140" s="4300"/>
      <c r="KWI140" s="4301"/>
      <c r="KWJ140" s="4302"/>
      <c r="KWK140" s="4299"/>
      <c r="KWL140" s="2602"/>
      <c r="KWM140" s="4287"/>
      <c r="KWN140" s="4303"/>
      <c r="KWO140" s="4304"/>
      <c r="KWP140" s="2603"/>
      <c r="KWQ140" s="4305"/>
      <c r="KWR140" s="4306"/>
      <c r="KWS140" s="4305"/>
      <c r="KWT140" s="4306"/>
      <c r="KWU140" s="4299"/>
      <c r="KWV140" s="4300"/>
      <c r="KWW140" s="4305"/>
      <c r="KWX140" s="4304"/>
      <c r="KWY140" s="4299"/>
      <c r="KWZ140" s="4300"/>
      <c r="KXA140" s="4301"/>
      <c r="KXB140" s="4302"/>
      <c r="KXC140" s="4299"/>
      <c r="KXD140" s="2602"/>
      <c r="KXE140" s="4287"/>
      <c r="KXF140" s="4303"/>
      <c r="KXG140" s="4304"/>
      <c r="KXH140" s="2603"/>
      <c r="KXI140" s="4305"/>
      <c r="KXJ140" s="4306"/>
      <c r="KXK140" s="4305"/>
      <c r="KXL140" s="4306"/>
      <c r="KXM140" s="4299"/>
      <c r="KXN140" s="4300"/>
      <c r="KXO140" s="4305"/>
      <c r="KXP140" s="4304"/>
      <c r="KXQ140" s="4299"/>
      <c r="KXR140" s="4300"/>
      <c r="KXS140" s="4301"/>
      <c r="KXT140" s="4302"/>
      <c r="KXU140" s="4299"/>
      <c r="KXV140" s="2602"/>
      <c r="KXW140" s="4287"/>
      <c r="KXX140" s="4303"/>
      <c r="KXY140" s="4304"/>
      <c r="KXZ140" s="2603"/>
      <c r="KYA140" s="4305"/>
      <c r="KYB140" s="4306"/>
      <c r="KYC140" s="4305"/>
      <c r="KYD140" s="4306"/>
      <c r="KYE140" s="4299"/>
      <c r="KYF140" s="4300"/>
      <c r="KYG140" s="4305"/>
      <c r="KYH140" s="4304"/>
      <c r="KYI140" s="4299"/>
      <c r="KYJ140" s="4300"/>
      <c r="KYK140" s="4301"/>
      <c r="KYL140" s="4302"/>
      <c r="KYM140" s="4299"/>
      <c r="KYN140" s="2602"/>
      <c r="KYO140" s="4287"/>
      <c r="KYP140" s="4303"/>
      <c r="KYQ140" s="4304"/>
      <c r="KYR140" s="2603"/>
      <c r="KYS140" s="4305"/>
      <c r="KYT140" s="4306"/>
      <c r="KYU140" s="4305"/>
      <c r="KYV140" s="4306"/>
      <c r="KYW140" s="4299"/>
      <c r="KYX140" s="4300"/>
      <c r="KYY140" s="4305"/>
      <c r="KYZ140" s="4304"/>
      <c r="KZA140" s="4299"/>
      <c r="KZB140" s="4300"/>
      <c r="KZC140" s="4301"/>
      <c r="KZD140" s="4302"/>
      <c r="KZE140" s="4299"/>
      <c r="KZF140" s="2602"/>
      <c r="KZG140" s="4287"/>
      <c r="KZH140" s="4303"/>
      <c r="KZI140" s="4304"/>
      <c r="KZJ140" s="2603"/>
      <c r="KZK140" s="4305"/>
      <c r="KZL140" s="4306"/>
      <c r="KZM140" s="4305"/>
      <c r="KZN140" s="4306"/>
      <c r="KZO140" s="4299"/>
      <c r="KZP140" s="4300"/>
      <c r="KZQ140" s="4305"/>
      <c r="KZR140" s="4304"/>
      <c r="KZS140" s="4299"/>
      <c r="KZT140" s="4300"/>
      <c r="KZU140" s="4301"/>
      <c r="KZV140" s="4302"/>
      <c r="KZW140" s="4299"/>
      <c r="KZX140" s="2602"/>
      <c r="KZY140" s="4287"/>
      <c r="KZZ140" s="4303"/>
      <c r="LAA140" s="4304"/>
      <c r="LAB140" s="2603"/>
      <c r="LAC140" s="4305"/>
      <c r="LAD140" s="4306"/>
      <c r="LAE140" s="4305"/>
      <c r="LAF140" s="4306"/>
      <c r="LAG140" s="4299"/>
      <c r="LAH140" s="4300"/>
      <c r="LAI140" s="4305"/>
      <c r="LAJ140" s="4304"/>
      <c r="LAK140" s="4299"/>
      <c r="LAL140" s="4300"/>
      <c r="LAM140" s="4301"/>
      <c r="LAN140" s="4302"/>
      <c r="LAO140" s="4299"/>
      <c r="LAP140" s="2602"/>
      <c r="LAQ140" s="4287"/>
      <c r="LAR140" s="4303"/>
      <c r="LAS140" s="4304"/>
      <c r="LAT140" s="2603"/>
      <c r="LAU140" s="4305"/>
      <c r="LAV140" s="4306"/>
      <c r="LAW140" s="4305"/>
      <c r="LAX140" s="4306"/>
      <c r="LAY140" s="4299"/>
      <c r="LAZ140" s="4300"/>
      <c r="LBA140" s="4305"/>
      <c r="LBB140" s="4304"/>
      <c r="LBC140" s="4299"/>
      <c r="LBD140" s="4300"/>
      <c r="LBE140" s="4301"/>
      <c r="LBF140" s="4302"/>
      <c r="LBG140" s="4299"/>
      <c r="LBH140" s="2602"/>
      <c r="LBI140" s="4287"/>
      <c r="LBJ140" s="4303"/>
      <c r="LBK140" s="4304"/>
      <c r="LBL140" s="2603"/>
      <c r="LBM140" s="4305"/>
      <c r="LBN140" s="4306"/>
      <c r="LBO140" s="4305"/>
      <c r="LBP140" s="4306"/>
      <c r="LBQ140" s="4299"/>
      <c r="LBR140" s="4300"/>
      <c r="LBS140" s="4305"/>
      <c r="LBT140" s="4304"/>
      <c r="LBU140" s="4299"/>
      <c r="LBV140" s="4300"/>
      <c r="LBW140" s="4301"/>
      <c r="LBX140" s="4302"/>
      <c r="LBY140" s="4299"/>
      <c r="LBZ140" s="2602"/>
      <c r="LCA140" s="4287"/>
      <c r="LCB140" s="4303"/>
      <c r="LCC140" s="4304"/>
      <c r="LCD140" s="2603"/>
      <c r="LCE140" s="4305"/>
      <c r="LCF140" s="4306"/>
      <c r="LCG140" s="4305"/>
      <c r="LCH140" s="4306"/>
      <c r="LCI140" s="4299"/>
      <c r="LCJ140" s="4300"/>
      <c r="LCK140" s="4305"/>
      <c r="LCL140" s="4304"/>
      <c r="LCM140" s="4299"/>
      <c r="LCN140" s="4300"/>
      <c r="LCO140" s="4301"/>
      <c r="LCP140" s="4302"/>
      <c r="LCQ140" s="4299"/>
      <c r="LCR140" s="2602"/>
      <c r="LCS140" s="4287"/>
      <c r="LCT140" s="4303"/>
      <c r="LCU140" s="4304"/>
      <c r="LCV140" s="2603"/>
      <c r="LCW140" s="4305"/>
      <c r="LCX140" s="4306"/>
      <c r="LCY140" s="4305"/>
      <c r="LCZ140" s="4306"/>
      <c r="LDA140" s="4299"/>
      <c r="LDB140" s="4300"/>
      <c r="LDC140" s="4305"/>
      <c r="LDD140" s="4304"/>
      <c r="LDE140" s="4299"/>
      <c r="LDF140" s="4300"/>
      <c r="LDG140" s="4301"/>
      <c r="LDH140" s="4302"/>
      <c r="LDI140" s="4299"/>
      <c r="LDJ140" s="2602"/>
      <c r="LDK140" s="4287"/>
      <c r="LDL140" s="4303"/>
      <c r="LDM140" s="4304"/>
      <c r="LDN140" s="2603"/>
      <c r="LDO140" s="4305"/>
      <c r="LDP140" s="4306"/>
      <c r="LDQ140" s="4305"/>
      <c r="LDR140" s="4306"/>
      <c r="LDS140" s="4299"/>
      <c r="LDT140" s="4300"/>
      <c r="LDU140" s="4305"/>
      <c r="LDV140" s="4304"/>
      <c r="LDW140" s="4299"/>
      <c r="LDX140" s="4300"/>
      <c r="LDY140" s="4301"/>
      <c r="LDZ140" s="4302"/>
      <c r="LEA140" s="4299"/>
      <c r="LEB140" s="2602"/>
      <c r="LEC140" s="4287"/>
      <c r="LED140" s="4303"/>
      <c r="LEE140" s="4304"/>
      <c r="LEF140" s="2603"/>
      <c r="LEG140" s="4305"/>
      <c r="LEH140" s="4306"/>
      <c r="LEI140" s="4305"/>
      <c r="LEJ140" s="4306"/>
      <c r="LEK140" s="4299"/>
      <c r="LEL140" s="4300"/>
      <c r="LEM140" s="4305"/>
      <c r="LEN140" s="4304"/>
      <c r="LEO140" s="4299"/>
      <c r="LEP140" s="4300"/>
      <c r="LEQ140" s="4301"/>
      <c r="LER140" s="4302"/>
      <c r="LES140" s="4299"/>
      <c r="LET140" s="2602"/>
      <c r="LEU140" s="4287"/>
      <c r="LEV140" s="4303"/>
      <c r="LEW140" s="4304"/>
      <c r="LEX140" s="2603"/>
      <c r="LEY140" s="4305"/>
      <c r="LEZ140" s="4306"/>
      <c r="LFA140" s="4305"/>
      <c r="LFB140" s="4306"/>
      <c r="LFC140" s="4299"/>
      <c r="LFD140" s="4300"/>
      <c r="LFE140" s="4305"/>
      <c r="LFF140" s="4304"/>
      <c r="LFG140" s="4299"/>
      <c r="LFH140" s="4300"/>
      <c r="LFI140" s="4301"/>
      <c r="LFJ140" s="4302"/>
      <c r="LFK140" s="4299"/>
      <c r="LFL140" s="2602"/>
      <c r="LFM140" s="4287"/>
      <c r="LFN140" s="4303"/>
      <c r="LFO140" s="4304"/>
      <c r="LFP140" s="2603"/>
      <c r="LFQ140" s="4305"/>
      <c r="LFR140" s="4306"/>
      <c r="LFS140" s="4305"/>
      <c r="LFT140" s="4306"/>
      <c r="LFU140" s="4299"/>
      <c r="LFV140" s="4300"/>
      <c r="LFW140" s="4305"/>
      <c r="LFX140" s="4304"/>
      <c r="LFY140" s="4299"/>
      <c r="LFZ140" s="4300"/>
      <c r="LGA140" s="4301"/>
      <c r="LGB140" s="4302"/>
      <c r="LGC140" s="4299"/>
      <c r="LGD140" s="2602"/>
      <c r="LGE140" s="4287"/>
      <c r="LGF140" s="4303"/>
      <c r="LGG140" s="4304"/>
      <c r="LGH140" s="2603"/>
      <c r="LGI140" s="4305"/>
      <c r="LGJ140" s="4306"/>
      <c r="LGK140" s="4305"/>
      <c r="LGL140" s="4306"/>
      <c r="LGM140" s="4299"/>
      <c r="LGN140" s="4300"/>
      <c r="LGO140" s="4305"/>
      <c r="LGP140" s="4304"/>
      <c r="LGQ140" s="4299"/>
      <c r="LGR140" s="4300"/>
      <c r="LGS140" s="4301"/>
      <c r="LGT140" s="4302"/>
      <c r="LGU140" s="4299"/>
      <c r="LGV140" s="2602"/>
      <c r="LGW140" s="4287"/>
      <c r="LGX140" s="4303"/>
      <c r="LGY140" s="4304"/>
      <c r="LGZ140" s="2603"/>
      <c r="LHA140" s="4305"/>
      <c r="LHB140" s="4306"/>
      <c r="LHC140" s="4305"/>
      <c r="LHD140" s="4306"/>
      <c r="LHE140" s="4299"/>
      <c r="LHF140" s="4300"/>
      <c r="LHG140" s="4305"/>
      <c r="LHH140" s="4304"/>
      <c r="LHI140" s="4299"/>
      <c r="LHJ140" s="4300"/>
      <c r="LHK140" s="4301"/>
      <c r="LHL140" s="4302"/>
      <c r="LHM140" s="4299"/>
      <c r="LHN140" s="2602"/>
      <c r="LHO140" s="4287"/>
      <c r="LHP140" s="4303"/>
      <c r="LHQ140" s="4304"/>
      <c r="LHR140" s="2603"/>
      <c r="LHS140" s="4305"/>
      <c r="LHT140" s="4306"/>
      <c r="LHU140" s="4305"/>
      <c r="LHV140" s="4306"/>
      <c r="LHW140" s="4299"/>
      <c r="LHX140" s="4300"/>
      <c r="LHY140" s="4305"/>
      <c r="LHZ140" s="4304"/>
      <c r="LIA140" s="4299"/>
      <c r="LIB140" s="4300"/>
      <c r="LIC140" s="4301"/>
      <c r="LID140" s="4302"/>
      <c r="LIE140" s="4299"/>
      <c r="LIF140" s="2602"/>
      <c r="LIG140" s="4287"/>
      <c r="LIH140" s="4303"/>
      <c r="LII140" s="4304"/>
      <c r="LIJ140" s="2603"/>
      <c r="LIK140" s="4305"/>
      <c r="LIL140" s="4306"/>
      <c r="LIM140" s="4305"/>
      <c r="LIN140" s="4306"/>
      <c r="LIO140" s="4299"/>
      <c r="LIP140" s="4300"/>
      <c r="LIQ140" s="4305"/>
      <c r="LIR140" s="4304"/>
      <c r="LIS140" s="4299"/>
      <c r="LIT140" s="4300"/>
      <c r="LIU140" s="4301"/>
      <c r="LIV140" s="4302"/>
      <c r="LIW140" s="4299"/>
      <c r="LIX140" s="2602"/>
      <c r="LIY140" s="4287"/>
      <c r="LIZ140" s="4303"/>
      <c r="LJA140" s="4304"/>
      <c r="LJB140" s="2603"/>
      <c r="LJC140" s="4305"/>
      <c r="LJD140" s="4306"/>
      <c r="LJE140" s="4305"/>
      <c r="LJF140" s="4306"/>
      <c r="LJG140" s="4299"/>
      <c r="LJH140" s="4300"/>
      <c r="LJI140" s="4305"/>
      <c r="LJJ140" s="4304"/>
      <c r="LJK140" s="4299"/>
      <c r="LJL140" s="4300"/>
      <c r="LJM140" s="4301"/>
      <c r="LJN140" s="4302"/>
      <c r="LJO140" s="4299"/>
      <c r="LJP140" s="2602"/>
      <c r="LJQ140" s="4287"/>
      <c r="LJR140" s="4303"/>
      <c r="LJS140" s="4304"/>
      <c r="LJT140" s="2603"/>
      <c r="LJU140" s="4305"/>
      <c r="LJV140" s="4306"/>
      <c r="LJW140" s="4305"/>
      <c r="LJX140" s="4306"/>
      <c r="LJY140" s="4299"/>
      <c r="LJZ140" s="4300"/>
      <c r="LKA140" s="4305"/>
      <c r="LKB140" s="4304"/>
      <c r="LKC140" s="4299"/>
      <c r="LKD140" s="4300"/>
      <c r="LKE140" s="4301"/>
      <c r="LKF140" s="4302"/>
      <c r="LKG140" s="4299"/>
      <c r="LKH140" s="2602"/>
      <c r="LKI140" s="4287"/>
      <c r="LKJ140" s="4303"/>
      <c r="LKK140" s="4304"/>
      <c r="LKL140" s="2603"/>
      <c r="LKM140" s="4305"/>
      <c r="LKN140" s="4306"/>
      <c r="LKO140" s="4305"/>
      <c r="LKP140" s="4306"/>
      <c r="LKQ140" s="4299"/>
      <c r="LKR140" s="4300"/>
      <c r="LKS140" s="4305"/>
      <c r="LKT140" s="4304"/>
      <c r="LKU140" s="4299"/>
      <c r="LKV140" s="4300"/>
      <c r="LKW140" s="4301"/>
      <c r="LKX140" s="4302"/>
      <c r="LKY140" s="4299"/>
      <c r="LKZ140" s="2602"/>
      <c r="LLA140" s="4287"/>
      <c r="LLB140" s="4303"/>
      <c r="LLC140" s="4304"/>
      <c r="LLD140" s="2603"/>
      <c r="LLE140" s="4305"/>
      <c r="LLF140" s="4306"/>
      <c r="LLG140" s="4305"/>
      <c r="LLH140" s="4306"/>
      <c r="LLI140" s="4299"/>
      <c r="LLJ140" s="4300"/>
      <c r="LLK140" s="4305"/>
      <c r="LLL140" s="4304"/>
      <c r="LLM140" s="4299"/>
      <c r="LLN140" s="4300"/>
      <c r="LLO140" s="4301"/>
      <c r="LLP140" s="4302"/>
      <c r="LLQ140" s="4299"/>
      <c r="LLR140" s="2602"/>
      <c r="LLS140" s="4287"/>
      <c r="LLT140" s="4303"/>
      <c r="LLU140" s="4304"/>
      <c r="LLV140" s="2603"/>
      <c r="LLW140" s="4305"/>
      <c r="LLX140" s="4306"/>
      <c r="LLY140" s="4305"/>
      <c r="LLZ140" s="4306"/>
      <c r="LMA140" s="4299"/>
      <c r="LMB140" s="4300"/>
      <c r="LMC140" s="4305"/>
      <c r="LMD140" s="4304"/>
      <c r="LME140" s="4299"/>
      <c r="LMF140" s="4300"/>
      <c r="LMG140" s="4301"/>
      <c r="LMH140" s="4302"/>
      <c r="LMI140" s="4299"/>
      <c r="LMJ140" s="2602"/>
      <c r="LMK140" s="4287"/>
      <c r="LML140" s="4303"/>
      <c r="LMM140" s="4304"/>
      <c r="LMN140" s="2603"/>
      <c r="LMO140" s="4305"/>
      <c r="LMP140" s="4306"/>
      <c r="LMQ140" s="4305"/>
      <c r="LMR140" s="4306"/>
      <c r="LMS140" s="4299"/>
      <c r="LMT140" s="4300"/>
      <c r="LMU140" s="4305"/>
      <c r="LMV140" s="4304"/>
      <c r="LMW140" s="4299"/>
      <c r="LMX140" s="4300"/>
      <c r="LMY140" s="4301"/>
      <c r="LMZ140" s="4302"/>
      <c r="LNA140" s="4299"/>
      <c r="LNB140" s="2602"/>
      <c r="LNC140" s="4287"/>
      <c r="LND140" s="4303"/>
      <c r="LNE140" s="4304"/>
      <c r="LNF140" s="2603"/>
      <c r="LNG140" s="4305"/>
      <c r="LNH140" s="4306"/>
      <c r="LNI140" s="4305"/>
      <c r="LNJ140" s="4306"/>
      <c r="LNK140" s="4299"/>
      <c r="LNL140" s="4300"/>
      <c r="LNM140" s="4305"/>
      <c r="LNN140" s="4304"/>
      <c r="LNO140" s="4299"/>
      <c r="LNP140" s="4300"/>
      <c r="LNQ140" s="4301"/>
      <c r="LNR140" s="4302"/>
      <c r="LNS140" s="4299"/>
      <c r="LNT140" s="2602"/>
      <c r="LNU140" s="4287"/>
      <c r="LNV140" s="4303"/>
      <c r="LNW140" s="4304"/>
      <c r="LNX140" s="2603"/>
      <c r="LNY140" s="4305"/>
      <c r="LNZ140" s="4306"/>
      <c r="LOA140" s="4305"/>
      <c r="LOB140" s="4306"/>
      <c r="LOC140" s="4299"/>
      <c r="LOD140" s="4300"/>
      <c r="LOE140" s="4305"/>
      <c r="LOF140" s="4304"/>
      <c r="LOG140" s="4299"/>
      <c r="LOH140" s="4300"/>
      <c r="LOI140" s="4301"/>
      <c r="LOJ140" s="4302"/>
      <c r="LOK140" s="4299"/>
      <c r="LOL140" s="2602"/>
      <c r="LOM140" s="4287"/>
      <c r="LON140" s="4303"/>
      <c r="LOO140" s="4304"/>
      <c r="LOP140" s="2603"/>
      <c r="LOQ140" s="4305"/>
      <c r="LOR140" s="4306"/>
      <c r="LOS140" s="4305"/>
      <c r="LOT140" s="4306"/>
      <c r="LOU140" s="4299"/>
      <c r="LOV140" s="4300"/>
      <c r="LOW140" s="4305"/>
      <c r="LOX140" s="4304"/>
      <c r="LOY140" s="4299"/>
      <c r="LOZ140" s="4300"/>
      <c r="LPA140" s="4301"/>
      <c r="LPB140" s="4302"/>
      <c r="LPC140" s="4299"/>
      <c r="LPD140" s="2602"/>
      <c r="LPE140" s="4287"/>
      <c r="LPF140" s="4303"/>
      <c r="LPG140" s="4304"/>
      <c r="LPH140" s="2603"/>
      <c r="LPI140" s="4305"/>
      <c r="LPJ140" s="4306"/>
      <c r="LPK140" s="4305"/>
      <c r="LPL140" s="4306"/>
      <c r="LPM140" s="4299"/>
      <c r="LPN140" s="4300"/>
      <c r="LPO140" s="4305"/>
      <c r="LPP140" s="4304"/>
      <c r="LPQ140" s="4299"/>
      <c r="LPR140" s="4300"/>
      <c r="LPS140" s="4301"/>
      <c r="LPT140" s="4302"/>
      <c r="LPU140" s="4299"/>
      <c r="LPV140" s="2602"/>
      <c r="LPW140" s="4287"/>
      <c r="LPX140" s="4303"/>
      <c r="LPY140" s="4304"/>
      <c r="LPZ140" s="2603"/>
      <c r="LQA140" s="4305"/>
      <c r="LQB140" s="4306"/>
      <c r="LQC140" s="4305"/>
      <c r="LQD140" s="4306"/>
      <c r="LQE140" s="4299"/>
      <c r="LQF140" s="4300"/>
      <c r="LQG140" s="4305"/>
      <c r="LQH140" s="4304"/>
      <c r="LQI140" s="4299"/>
      <c r="LQJ140" s="4300"/>
      <c r="LQK140" s="4301"/>
      <c r="LQL140" s="4302"/>
      <c r="LQM140" s="4299"/>
      <c r="LQN140" s="2602"/>
      <c r="LQO140" s="4287"/>
      <c r="LQP140" s="4303"/>
      <c r="LQQ140" s="4304"/>
      <c r="LQR140" s="2603"/>
      <c r="LQS140" s="4305"/>
      <c r="LQT140" s="4306"/>
      <c r="LQU140" s="4305"/>
      <c r="LQV140" s="4306"/>
      <c r="LQW140" s="4299"/>
      <c r="LQX140" s="4300"/>
      <c r="LQY140" s="4305"/>
      <c r="LQZ140" s="4304"/>
      <c r="LRA140" s="4299"/>
      <c r="LRB140" s="4300"/>
      <c r="LRC140" s="4301"/>
      <c r="LRD140" s="4302"/>
      <c r="LRE140" s="4299"/>
      <c r="LRF140" s="2602"/>
      <c r="LRG140" s="4287"/>
      <c r="LRH140" s="4303"/>
      <c r="LRI140" s="4304"/>
      <c r="LRJ140" s="2603"/>
      <c r="LRK140" s="4305"/>
      <c r="LRL140" s="4306"/>
      <c r="LRM140" s="4305"/>
      <c r="LRN140" s="4306"/>
      <c r="LRO140" s="4299"/>
      <c r="LRP140" s="4300"/>
      <c r="LRQ140" s="4305"/>
      <c r="LRR140" s="4304"/>
      <c r="LRS140" s="4299"/>
      <c r="LRT140" s="4300"/>
      <c r="LRU140" s="4301"/>
      <c r="LRV140" s="4302"/>
      <c r="LRW140" s="4299"/>
      <c r="LRX140" s="2602"/>
      <c r="LRY140" s="4287"/>
      <c r="LRZ140" s="4303"/>
      <c r="LSA140" s="4304"/>
      <c r="LSB140" s="2603"/>
      <c r="LSC140" s="4305"/>
      <c r="LSD140" s="4306"/>
      <c r="LSE140" s="4305"/>
      <c r="LSF140" s="4306"/>
      <c r="LSG140" s="4299"/>
      <c r="LSH140" s="4300"/>
      <c r="LSI140" s="4305"/>
      <c r="LSJ140" s="4304"/>
      <c r="LSK140" s="4299"/>
      <c r="LSL140" s="4300"/>
      <c r="LSM140" s="4301"/>
      <c r="LSN140" s="4302"/>
      <c r="LSO140" s="4299"/>
      <c r="LSP140" s="2602"/>
      <c r="LSQ140" s="4287"/>
      <c r="LSR140" s="4303"/>
      <c r="LSS140" s="4304"/>
      <c r="LST140" s="2603"/>
      <c r="LSU140" s="4305"/>
      <c r="LSV140" s="4306"/>
      <c r="LSW140" s="4305"/>
      <c r="LSX140" s="4306"/>
      <c r="LSY140" s="4299"/>
      <c r="LSZ140" s="4300"/>
      <c r="LTA140" s="4305"/>
      <c r="LTB140" s="4304"/>
      <c r="LTC140" s="4299"/>
      <c r="LTD140" s="4300"/>
      <c r="LTE140" s="4301"/>
      <c r="LTF140" s="4302"/>
      <c r="LTG140" s="4299"/>
      <c r="LTH140" s="2602"/>
      <c r="LTI140" s="4287"/>
      <c r="LTJ140" s="4303"/>
      <c r="LTK140" s="4304"/>
      <c r="LTL140" s="2603"/>
      <c r="LTM140" s="4305"/>
      <c r="LTN140" s="4306"/>
      <c r="LTO140" s="4305"/>
      <c r="LTP140" s="4306"/>
      <c r="LTQ140" s="4299"/>
      <c r="LTR140" s="4300"/>
      <c r="LTS140" s="4305"/>
      <c r="LTT140" s="4304"/>
      <c r="LTU140" s="4299"/>
      <c r="LTV140" s="4300"/>
      <c r="LTW140" s="4301"/>
      <c r="LTX140" s="4302"/>
      <c r="LTY140" s="4299"/>
      <c r="LTZ140" s="2602"/>
      <c r="LUA140" s="4287"/>
      <c r="LUB140" s="4303"/>
      <c r="LUC140" s="4304"/>
      <c r="LUD140" s="2603"/>
      <c r="LUE140" s="4305"/>
      <c r="LUF140" s="4306"/>
      <c r="LUG140" s="4305"/>
      <c r="LUH140" s="4306"/>
      <c r="LUI140" s="4299"/>
      <c r="LUJ140" s="4300"/>
      <c r="LUK140" s="4305"/>
      <c r="LUL140" s="4304"/>
      <c r="LUM140" s="4299"/>
      <c r="LUN140" s="4300"/>
      <c r="LUO140" s="4301"/>
      <c r="LUP140" s="4302"/>
      <c r="LUQ140" s="4299"/>
      <c r="LUR140" s="2602"/>
      <c r="LUS140" s="4287"/>
      <c r="LUT140" s="4303"/>
      <c r="LUU140" s="4304"/>
      <c r="LUV140" s="2603"/>
      <c r="LUW140" s="4305"/>
      <c r="LUX140" s="4306"/>
      <c r="LUY140" s="4305"/>
      <c r="LUZ140" s="4306"/>
      <c r="LVA140" s="4299"/>
      <c r="LVB140" s="4300"/>
      <c r="LVC140" s="4305"/>
      <c r="LVD140" s="4304"/>
      <c r="LVE140" s="4299"/>
      <c r="LVF140" s="4300"/>
      <c r="LVG140" s="4301"/>
      <c r="LVH140" s="4302"/>
      <c r="LVI140" s="4299"/>
      <c r="LVJ140" s="2602"/>
      <c r="LVK140" s="4287"/>
      <c r="LVL140" s="4303"/>
      <c r="LVM140" s="4304"/>
      <c r="LVN140" s="2603"/>
      <c r="LVO140" s="4305"/>
      <c r="LVP140" s="4306"/>
      <c r="LVQ140" s="4305"/>
      <c r="LVR140" s="4306"/>
      <c r="LVS140" s="4299"/>
      <c r="LVT140" s="4300"/>
      <c r="LVU140" s="4305"/>
      <c r="LVV140" s="4304"/>
      <c r="LVW140" s="4299"/>
      <c r="LVX140" s="4300"/>
      <c r="LVY140" s="4301"/>
      <c r="LVZ140" s="4302"/>
      <c r="LWA140" s="4299"/>
      <c r="LWB140" s="2602"/>
      <c r="LWC140" s="4287"/>
      <c r="LWD140" s="4303"/>
      <c r="LWE140" s="4304"/>
      <c r="LWF140" s="2603"/>
      <c r="LWG140" s="4305"/>
      <c r="LWH140" s="4306"/>
      <c r="LWI140" s="4305"/>
      <c r="LWJ140" s="4306"/>
      <c r="LWK140" s="4299"/>
      <c r="LWL140" s="4300"/>
      <c r="LWM140" s="4305"/>
      <c r="LWN140" s="4304"/>
      <c r="LWO140" s="4299"/>
      <c r="LWP140" s="4300"/>
      <c r="LWQ140" s="4301"/>
      <c r="LWR140" s="4302"/>
      <c r="LWS140" s="4299"/>
      <c r="LWT140" s="2602"/>
      <c r="LWU140" s="4287"/>
      <c r="LWV140" s="4303"/>
      <c r="LWW140" s="4304"/>
      <c r="LWX140" s="2603"/>
      <c r="LWY140" s="4305"/>
      <c r="LWZ140" s="4306"/>
      <c r="LXA140" s="4305"/>
      <c r="LXB140" s="4306"/>
      <c r="LXC140" s="4299"/>
      <c r="LXD140" s="4300"/>
      <c r="LXE140" s="4305"/>
      <c r="LXF140" s="4304"/>
      <c r="LXG140" s="4299"/>
      <c r="LXH140" s="4300"/>
      <c r="LXI140" s="4301"/>
      <c r="LXJ140" s="4302"/>
      <c r="LXK140" s="4299"/>
      <c r="LXL140" s="2602"/>
      <c r="LXM140" s="4287"/>
      <c r="LXN140" s="4303"/>
      <c r="LXO140" s="4304"/>
      <c r="LXP140" s="2603"/>
      <c r="LXQ140" s="4305"/>
      <c r="LXR140" s="4306"/>
      <c r="LXS140" s="4305"/>
      <c r="LXT140" s="4306"/>
      <c r="LXU140" s="4299"/>
      <c r="LXV140" s="4300"/>
      <c r="LXW140" s="4305"/>
      <c r="LXX140" s="4304"/>
      <c r="LXY140" s="4299"/>
      <c r="LXZ140" s="4300"/>
      <c r="LYA140" s="4301"/>
      <c r="LYB140" s="4302"/>
      <c r="LYC140" s="4299"/>
      <c r="LYD140" s="2602"/>
      <c r="LYE140" s="4287"/>
      <c r="LYF140" s="4303"/>
      <c r="LYG140" s="4304"/>
      <c r="LYH140" s="2603"/>
      <c r="LYI140" s="4305"/>
      <c r="LYJ140" s="4306"/>
      <c r="LYK140" s="4305"/>
      <c r="LYL140" s="4306"/>
      <c r="LYM140" s="4299"/>
      <c r="LYN140" s="4300"/>
      <c r="LYO140" s="4305"/>
      <c r="LYP140" s="4304"/>
      <c r="LYQ140" s="4299"/>
      <c r="LYR140" s="4300"/>
      <c r="LYS140" s="4301"/>
      <c r="LYT140" s="4302"/>
      <c r="LYU140" s="4299"/>
      <c r="LYV140" s="2602"/>
      <c r="LYW140" s="4287"/>
      <c r="LYX140" s="4303"/>
      <c r="LYY140" s="4304"/>
      <c r="LYZ140" s="2603"/>
      <c r="LZA140" s="4305"/>
      <c r="LZB140" s="4306"/>
      <c r="LZC140" s="4305"/>
      <c r="LZD140" s="4306"/>
      <c r="LZE140" s="4299"/>
      <c r="LZF140" s="4300"/>
      <c r="LZG140" s="4305"/>
      <c r="LZH140" s="4304"/>
      <c r="LZI140" s="4299"/>
      <c r="LZJ140" s="4300"/>
      <c r="LZK140" s="4301"/>
      <c r="LZL140" s="4302"/>
      <c r="LZM140" s="4299"/>
      <c r="LZN140" s="2602"/>
      <c r="LZO140" s="4287"/>
      <c r="LZP140" s="4303"/>
      <c r="LZQ140" s="4304"/>
      <c r="LZR140" s="2603"/>
      <c r="LZS140" s="4305"/>
      <c r="LZT140" s="4306"/>
      <c r="LZU140" s="4305"/>
      <c r="LZV140" s="4306"/>
      <c r="LZW140" s="4299"/>
      <c r="LZX140" s="4300"/>
      <c r="LZY140" s="4305"/>
      <c r="LZZ140" s="4304"/>
      <c r="MAA140" s="4299"/>
      <c r="MAB140" s="4300"/>
      <c r="MAC140" s="4301"/>
      <c r="MAD140" s="4302"/>
      <c r="MAE140" s="4299"/>
      <c r="MAF140" s="2602"/>
      <c r="MAG140" s="4287"/>
      <c r="MAH140" s="4303"/>
      <c r="MAI140" s="4304"/>
      <c r="MAJ140" s="2603"/>
      <c r="MAK140" s="4305"/>
      <c r="MAL140" s="4306"/>
      <c r="MAM140" s="4305"/>
      <c r="MAN140" s="4306"/>
      <c r="MAO140" s="4299"/>
      <c r="MAP140" s="4300"/>
      <c r="MAQ140" s="4305"/>
      <c r="MAR140" s="4304"/>
      <c r="MAS140" s="4299"/>
      <c r="MAT140" s="4300"/>
      <c r="MAU140" s="4301"/>
      <c r="MAV140" s="4302"/>
      <c r="MAW140" s="4299"/>
      <c r="MAX140" s="2602"/>
      <c r="MAY140" s="4287"/>
      <c r="MAZ140" s="4303"/>
      <c r="MBA140" s="4304"/>
      <c r="MBB140" s="2603"/>
      <c r="MBC140" s="4305"/>
      <c r="MBD140" s="4306"/>
      <c r="MBE140" s="4305"/>
      <c r="MBF140" s="4306"/>
      <c r="MBG140" s="4299"/>
      <c r="MBH140" s="4300"/>
      <c r="MBI140" s="4305"/>
      <c r="MBJ140" s="4304"/>
      <c r="MBK140" s="4299"/>
      <c r="MBL140" s="4300"/>
      <c r="MBM140" s="4301"/>
      <c r="MBN140" s="4302"/>
      <c r="MBO140" s="4299"/>
      <c r="MBP140" s="2602"/>
      <c r="MBQ140" s="4287"/>
      <c r="MBR140" s="4303"/>
      <c r="MBS140" s="4304"/>
      <c r="MBT140" s="2603"/>
      <c r="MBU140" s="4305"/>
      <c r="MBV140" s="4306"/>
      <c r="MBW140" s="4305"/>
      <c r="MBX140" s="4306"/>
      <c r="MBY140" s="4299"/>
      <c r="MBZ140" s="4300"/>
      <c r="MCA140" s="4305"/>
      <c r="MCB140" s="4304"/>
      <c r="MCC140" s="4299"/>
      <c r="MCD140" s="4300"/>
      <c r="MCE140" s="4301"/>
      <c r="MCF140" s="4302"/>
      <c r="MCG140" s="4299"/>
      <c r="MCH140" s="2602"/>
      <c r="MCI140" s="4287"/>
      <c r="MCJ140" s="4303"/>
      <c r="MCK140" s="4304"/>
      <c r="MCL140" s="2603"/>
      <c r="MCM140" s="4305"/>
      <c r="MCN140" s="4306"/>
      <c r="MCO140" s="4305"/>
      <c r="MCP140" s="4306"/>
      <c r="MCQ140" s="4299"/>
      <c r="MCR140" s="4300"/>
      <c r="MCS140" s="4305"/>
      <c r="MCT140" s="4304"/>
      <c r="MCU140" s="4299"/>
      <c r="MCV140" s="4300"/>
      <c r="MCW140" s="4301"/>
      <c r="MCX140" s="4302"/>
      <c r="MCY140" s="4299"/>
      <c r="MCZ140" s="2602"/>
      <c r="MDA140" s="4287"/>
      <c r="MDB140" s="4303"/>
      <c r="MDC140" s="4304"/>
      <c r="MDD140" s="2603"/>
      <c r="MDE140" s="4305"/>
      <c r="MDF140" s="4306"/>
      <c r="MDG140" s="4305"/>
      <c r="MDH140" s="4306"/>
      <c r="MDI140" s="4299"/>
      <c r="MDJ140" s="4300"/>
      <c r="MDK140" s="4305"/>
      <c r="MDL140" s="4304"/>
      <c r="MDM140" s="4299"/>
      <c r="MDN140" s="4300"/>
      <c r="MDO140" s="4301"/>
      <c r="MDP140" s="4302"/>
      <c r="MDQ140" s="4299"/>
      <c r="MDR140" s="2602"/>
      <c r="MDS140" s="4287"/>
      <c r="MDT140" s="4303"/>
      <c r="MDU140" s="4304"/>
      <c r="MDV140" s="2603"/>
      <c r="MDW140" s="4305"/>
      <c r="MDX140" s="4306"/>
      <c r="MDY140" s="4305"/>
      <c r="MDZ140" s="4306"/>
      <c r="MEA140" s="4299"/>
      <c r="MEB140" s="4300"/>
      <c r="MEC140" s="4305"/>
      <c r="MED140" s="4304"/>
      <c r="MEE140" s="4299"/>
      <c r="MEF140" s="4300"/>
      <c r="MEG140" s="4301"/>
      <c r="MEH140" s="4302"/>
      <c r="MEI140" s="4299"/>
      <c r="MEJ140" s="2602"/>
      <c r="MEK140" s="4287"/>
      <c r="MEL140" s="4303"/>
      <c r="MEM140" s="4304"/>
      <c r="MEN140" s="2603"/>
      <c r="MEO140" s="4305"/>
      <c r="MEP140" s="4306"/>
      <c r="MEQ140" s="4305"/>
      <c r="MER140" s="4306"/>
      <c r="MES140" s="4299"/>
      <c r="MET140" s="4300"/>
      <c r="MEU140" s="4305"/>
      <c r="MEV140" s="4304"/>
      <c r="MEW140" s="4299"/>
      <c r="MEX140" s="4300"/>
      <c r="MEY140" s="4301"/>
      <c r="MEZ140" s="4302"/>
      <c r="MFA140" s="4299"/>
      <c r="MFB140" s="2602"/>
      <c r="MFC140" s="4287"/>
      <c r="MFD140" s="4303"/>
      <c r="MFE140" s="4304"/>
      <c r="MFF140" s="2603"/>
      <c r="MFG140" s="4305"/>
      <c r="MFH140" s="4306"/>
      <c r="MFI140" s="4305"/>
      <c r="MFJ140" s="4306"/>
      <c r="MFK140" s="4299"/>
      <c r="MFL140" s="4300"/>
      <c r="MFM140" s="4305"/>
      <c r="MFN140" s="4304"/>
      <c r="MFO140" s="4299"/>
      <c r="MFP140" s="4300"/>
      <c r="MFQ140" s="4301"/>
      <c r="MFR140" s="4302"/>
      <c r="MFS140" s="4299"/>
      <c r="MFT140" s="2602"/>
      <c r="MFU140" s="4287"/>
      <c r="MFV140" s="4303"/>
      <c r="MFW140" s="4304"/>
      <c r="MFX140" s="2603"/>
      <c r="MFY140" s="4305"/>
      <c r="MFZ140" s="4306"/>
      <c r="MGA140" s="4305"/>
      <c r="MGB140" s="4306"/>
      <c r="MGC140" s="4299"/>
      <c r="MGD140" s="4300"/>
      <c r="MGE140" s="4305"/>
      <c r="MGF140" s="4304"/>
      <c r="MGG140" s="4299"/>
      <c r="MGH140" s="4300"/>
      <c r="MGI140" s="4301"/>
      <c r="MGJ140" s="4302"/>
      <c r="MGK140" s="4299"/>
      <c r="MGL140" s="2602"/>
      <c r="MGM140" s="4287"/>
      <c r="MGN140" s="4303"/>
      <c r="MGO140" s="4304"/>
      <c r="MGP140" s="2603"/>
      <c r="MGQ140" s="4305"/>
      <c r="MGR140" s="4306"/>
      <c r="MGS140" s="4305"/>
      <c r="MGT140" s="4306"/>
      <c r="MGU140" s="4299"/>
      <c r="MGV140" s="4300"/>
      <c r="MGW140" s="4305"/>
      <c r="MGX140" s="4304"/>
      <c r="MGY140" s="4299"/>
      <c r="MGZ140" s="4300"/>
      <c r="MHA140" s="4301"/>
      <c r="MHB140" s="4302"/>
      <c r="MHC140" s="4299"/>
      <c r="MHD140" s="2602"/>
      <c r="MHE140" s="4287"/>
      <c r="MHF140" s="4303"/>
      <c r="MHG140" s="4304"/>
      <c r="MHH140" s="2603"/>
      <c r="MHI140" s="4305"/>
      <c r="MHJ140" s="4306"/>
      <c r="MHK140" s="4305"/>
      <c r="MHL140" s="4306"/>
      <c r="MHM140" s="4299"/>
      <c r="MHN140" s="4300"/>
      <c r="MHO140" s="4305"/>
      <c r="MHP140" s="4304"/>
      <c r="MHQ140" s="4299"/>
      <c r="MHR140" s="4300"/>
      <c r="MHS140" s="4301"/>
      <c r="MHT140" s="4302"/>
      <c r="MHU140" s="4299"/>
      <c r="MHV140" s="2602"/>
      <c r="MHW140" s="4287"/>
      <c r="MHX140" s="4303"/>
      <c r="MHY140" s="4304"/>
      <c r="MHZ140" s="2603"/>
      <c r="MIA140" s="4305"/>
      <c r="MIB140" s="4306"/>
      <c r="MIC140" s="4305"/>
      <c r="MID140" s="4306"/>
      <c r="MIE140" s="4299"/>
      <c r="MIF140" s="4300"/>
      <c r="MIG140" s="4305"/>
      <c r="MIH140" s="4304"/>
      <c r="MII140" s="4299"/>
      <c r="MIJ140" s="4300"/>
      <c r="MIK140" s="4301"/>
      <c r="MIL140" s="4302"/>
      <c r="MIM140" s="4299"/>
      <c r="MIN140" s="2602"/>
      <c r="MIO140" s="4287"/>
      <c r="MIP140" s="4303"/>
      <c r="MIQ140" s="4304"/>
      <c r="MIR140" s="2603"/>
      <c r="MIS140" s="4305"/>
      <c r="MIT140" s="4306"/>
      <c r="MIU140" s="4305"/>
      <c r="MIV140" s="4306"/>
      <c r="MIW140" s="4299"/>
      <c r="MIX140" s="4300"/>
      <c r="MIY140" s="4305"/>
      <c r="MIZ140" s="4304"/>
      <c r="MJA140" s="4299"/>
      <c r="MJB140" s="4300"/>
      <c r="MJC140" s="4301"/>
      <c r="MJD140" s="4302"/>
      <c r="MJE140" s="4299"/>
      <c r="MJF140" s="2602"/>
      <c r="MJG140" s="4287"/>
      <c r="MJH140" s="4303"/>
      <c r="MJI140" s="4304"/>
      <c r="MJJ140" s="2603"/>
      <c r="MJK140" s="4305"/>
      <c r="MJL140" s="4306"/>
      <c r="MJM140" s="4305"/>
      <c r="MJN140" s="4306"/>
      <c r="MJO140" s="4299"/>
      <c r="MJP140" s="4300"/>
      <c r="MJQ140" s="4305"/>
      <c r="MJR140" s="4304"/>
      <c r="MJS140" s="4299"/>
      <c r="MJT140" s="4300"/>
      <c r="MJU140" s="4301"/>
      <c r="MJV140" s="4302"/>
      <c r="MJW140" s="4299"/>
      <c r="MJX140" s="2602"/>
      <c r="MJY140" s="4287"/>
      <c r="MJZ140" s="4303"/>
      <c r="MKA140" s="4304"/>
      <c r="MKB140" s="2603"/>
      <c r="MKC140" s="4305"/>
      <c r="MKD140" s="4306"/>
      <c r="MKE140" s="4305"/>
      <c r="MKF140" s="4306"/>
      <c r="MKG140" s="4299"/>
      <c r="MKH140" s="4300"/>
      <c r="MKI140" s="4305"/>
      <c r="MKJ140" s="4304"/>
      <c r="MKK140" s="4299"/>
      <c r="MKL140" s="4300"/>
      <c r="MKM140" s="4301"/>
      <c r="MKN140" s="4302"/>
      <c r="MKO140" s="4299"/>
      <c r="MKP140" s="2602"/>
      <c r="MKQ140" s="4287"/>
      <c r="MKR140" s="4303"/>
      <c r="MKS140" s="4304"/>
      <c r="MKT140" s="2603"/>
      <c r="MKU140" s="4305"/>
      <c r="MKV140" s="4306"/>
      <c r="MKW140" s="4305"/>
      <c r="MKX140" s="4306"/>
      <c r="MKY140" s="4299"/>
      <c r="MKZ140" s="4300"/>
      <c r="MLA140" s="4305"/>
      <c r="MLB140" s="4304"/>
      <c r="MLC140" s="4299"/>
      <c r="MLD140" s="4300"/>
      <c r="MLE140" s="4301"/>
      <c r="MLF140" s="4302"/>
      <c r="MLG140" s="4299"/>
      <c r="MLH140" s="2602"/>
      <c r="MLI140" s="4287"/>
      <c r="MLJ140" s="4303"/>
      <c r="MLK140" s="4304"/>
      <c r="MLL140" s="2603"/>
      <c r="MLM140" s="4305"/>
      <c r="MLN140" s="4306"/>
      <c r="MLO140" s="4305"/>
      <c r="MLP140" s="4306"/>
      <c r="MLQ140" s="4299"/>
      <c r="MLR140" s="4300"/>
      <c r="MLS140" s="4305"/>
      <c r="MLT140" s="4304"/>
      <c r="MLU140" s="4299"/>
      <c r="MLV140" s="4300"/>
      <c r="MLW140" s="4301"/>
      <c r="MLX140" s="4302"/>
      <c r="MLY140" s="4299"/>
      <c r="MLZ140" s="2602"/>
      <c r="MMA140" s="4287"/>
      <c r="MMB140" s="4303"/>
      <c r="MMC140" s="4304"/>
      <c r="MMD140" s="2603"/>
      <c r="MME140" s="4305"/>
      <c r="MMF140" s="4306"/>
      <c r="MMG140" s="4305"/>
      <c r="MMH140" s="4306"/>
      <c r="MMI140" s="4299"/>
      <c r="MMJ140" s="4300"/>
      <c r="MMK140" s="4305"/>
      <c r="MML140" s="4304"/>
      <c r="MMM140" s="4299"/>
      <c r="MMN140" s="4300"/>
      <c r="MMO140" s="4301"/>
      <c r="MMP140" s="4302"/>
      <c r="MMQ140" s="4299"/>
      <c r="MMR140" s="2602"/>
      <c r="MMS140" s="4287"/>
      <c r="MMT140" s="4303"/>
      <c r="MMU140" s="4304"/>
      <c r="MMV140" s="2603"/>
      <c r="MMW140" s="4305"/>
      <c r="MMX140" s="4306"/>
      <c r="MMY140" s="4305"/>
      <c r="MMZ140" s="4306"/>
      <c r="MNA140" s="4299"/>
      <c r="MNB140" s="4300"/>
      <c r="MNC140" s="4305"/>
      <c r="MND140" s="4304"/>
      <c r="MNE140" s="4299"/>
      <c r="MNF140" s="4300"/>
      <c r="MNG140" s="4301"/>
      <c r="MNH140" s="4302"/>
      <c r="MNI140" s="4299"/>
      <c r="MNJ140" s="2602"/>
      <c r="MNK140" s="4287"/>
      <c r="MNL140" s="4303"/>
      <c r="MNM140" s="4304"/>
      <c r="MNN140" s="2603"/>
      <c r="MNO140" s="4305"/>
      <c r="MNP140" s="4306"/>
      <c r="MNQ140" s="4305"/>
      <c r="MNR140" s="4306"/>
      <c r="MNS140" s="4299"/>
      <c r="MNT140" s="4300"/>
      <c r="MNU140" s="4305"/>
      <c r="MNV140" s="4304"/>
      <c r="MNW140" s="4299"/>
      <c r="MNX140" s="4300"/>
      <c r="MNY140" s="4301"/>
      <c r="MNZ140" s="4302"/>
      <c r="MOA140" s="4299"/>
      <c r="MOB140" s="2602"/>
      <c r="MOC140" s="4287"/>
      <c r="MOD140" s="4303"/>
      <c r="MOE140" s="4304"/>
      <c r="MOF140" s="2603"/>
      <c r="MOG140" s="4305"/>
      <c r="MOH140" s="4306"/>
      <c r="MOI140" s="4305"/>
      <c r="MOJ140" s="4306"/>
      <c r="MOK140" s="4299"/>
      <c r="MOL140" s="4300"/>
      <c r="MOM140" s="4305"/>
      <c r="MON140" s="4304"/>
      <c r="MOO140" s="4299"/>
      <c r="MOP140" s="4300"/>
      <c r="MOQ140" s="4301"/>
      <c r="MOR140" s="4302"/>
      <c r="MOS140" s="4299"/>
      <c r="MOT140" s="2602"/>
      <c r="MOU140" s="4287"/>
      <c r="MOV140" s="4303"/>
      <c r="MOW140" s="4304"/>
      <c r="MOX140" s="2603"/>
      <c r="MOY140" s="4305"/>
      <c r="MOZ140" s="4306"/>
      <c r="MPA140" s="4305"/>
      <c r="MPB140" s="4306"/>
      <c r="MPC140" s="4299"/>
      <c r="MPD140" s="4300"/>
      <c r="MPE140" s="4305"/>
      <c r="MPF140" s="4304"/>
      <c r="MPG140" s="4299"/>
      <c r="MPH140" s="4300"/>
      <c r="MPI140" s="4301"/>
      <c r="MPJ140" s="4302"/>
      <c r="MPK140" s="4299"/>
      <c r="MPL140" s="2602"/>
      <c r="MPM140" s="4287"/>
      <c r="MPN140" s="4303"/>
      <c r="MPO140" s="4304"/>
      <c r="MPP140" s="2603"/>
      <c r="MPQ140" s="4305"/>
      <c r="MPR140" s="4306"/>
      <c r="MPS140" s="4305"/>
      <c r="MPT140" s="4306"/>
      <c r="MPU140" s="4299"/>
      <c r="MPV140" s="4300"/>
      <c r="MPW140" s="4305"/>
      <c r="MPX140" s="4304"/>
      <c r="MPY140" s="4299"/>
      <c r="MPZ140" s="4300"/>
      <c r="MQA140" s="4301"/>
      <c r="MQB140" s="4302"/>
      <c r="MQC140" s="4299"/>
      <c r="MQD140" s="2602"/>
      <c r="MQE140" s="4287"/>
      <c r="MQF140" s="4303"/>
      <c r="MQG140" s="4304"/>
      <c r="MQH140" s="2603"/>
      <c r="MQI140" s="4305"/>
      <c r="MQJ140" s="4306"/>
      <c r="MQK140" s="4305"/>
      <c r="MQL140" s="4306"/>
      <c r="MQM140" s="4299"/>
      <c r="MQN140" s="4300"/>
      <c r="MQO140" s="4305"/>
      <c r="MQP140" s="4304"/>
      <c r="MQQ140" s="4299"/>
      <c r="MQR140" s="4300"/>
      <c r="MQS140" s="4301"/>
      <c r="MQT140" s="4302"/>
      <c r="MQU140" s="4299"/>
      <c r="MQV140" s="2602"/>
      <c r="MQW140" s="4287"/>
      <c r="MQX140" s="4303"/>
      <c r="MQY140" s="4304"/>
      <c r="MQZ140" s="2603"/>
      <c r="MRA140" s="4305"/>
      <c r="MRB140" s="4306"/>
      <c r="MRC140" s="4305"/>
      <c r="MRD140" s="4306"/>
      <c r="MRE140" s="4299"/>
      <c r="MRF140" s="4300"/>
      <c r="MRG140" s="4305"/>
      <c r="MRH140" s="4304"/>
      <c r="MRI140" s="4299"/>
      <c r="MRJ140" s="4300"/>
      <c r="MRK140" s="4301"/>
      <c r="MRL140" s="4302"/>
      <c r="MRM140" s="4299"/>
      <c r="MRN140" s="2602"/>
      <c r="MRO140" s="4287"/>
      <c r="MRP140" s="4303"/>
      <c r="MRQ140" s="4304"/>
      <c r="MRR140" s="2603"/>
      <c r="MRS140" s="4305"/>
      <c r="MRT140" s="4306"/>
      <c r="MRU140" s="4305"/>
      <c r="MRV140" s="4306"/>
      <c r="MRW140" s="4299"/>
      <c r="MRX140" s="4300"/>
      <c r="MRY140" s="4305"/>
      <c r="MRZ140" s="4304"/>
      <c r="MSA140" s="4299"/>
      <c r="MSB140" s="4300"/>
      <c r="MSC140" s="4301"/>
      <c r="MSD140" s="4302"/>
      <c r="MSE140" s="4299"/>
      <c r="MSF140" s="2602"/>
      <c r="MSG140" s="4287"/>
      <c r="MSH140" s="4303"/>
      <c r="MSI140" s="4304"/>
      <c r="MSJ140" s="2603"/>
      <c r="MSK140" s="4305"/>
      <c r="MSL140" s="4306"/>
      <c r="MSM140" s="4305"/>
      <c r="MSN140" s="4306"/>
      <c r="MSO140" s="4299"/>
      <c r="MSP140" s="4300"/>
      <c r="MSQ140" s="4305"/>
      <c r="MSR140" s="4304"/>
      <c r="MSS140" s="4299"/>
      <c r="MST140" s="4300"/>
      <c r="MSU140" s="4301"/>
      <c r="MSV140" s="4302"/>
      <c r="MSW140" s="4299"/>
      <c r="MSX140" s="2602"/>
      <c r="MSY140" s="4287"/>
      <c r="MSZ140" s="4303"/>
      <c r="MTA140" s="4304"/>
      <c r="MTB140" s="2603"/>
      <c r="MTC140" s="4305"/>
      <c r="MTD140" s="4306"/>
      <c r="MTE140" s="4305"/>
      <c r="MTF140" s="4306"/>
      <c r="MTG140" s="4299"/>
      <c r="MTH140" s="4300"/>
      <c r="MTI140" s="4305"/>
      <c r="MTJ140" s="4304"/>
      <c r="MTK140" s="4299"/>
      <c r="MTL140" s="4300"/>
      <c r="MTM140" s="4301"/>
      <c r="MTN140" s="4302"/>
      <c r="MTO140" s="4299"/>
      <c r="MTP140" s="2602"/>
      <c r="MTQ140" s="4287"/>
      <c r="MTR140" s="4303"/>
      <c r="MTS140" s="4304"/>
      <c r="MTT140" s="2603"/>
      <c r="MTU140" s="4305"/>
      <c r="MTV140" s="4306"/>
      <c r="MTW140" s="4305"/>
      <c r="MTX140" s="4306"/>
      <c r="MTY140" s="4299"/>
      <c r="MTZ140" s="4300"/>
      <c r="MUA140" s="4305"/>
      <c r="MUB140" s="4304"/>
      <c r="MUC140" s="4299"/>
      <c r="MUD140" s="4300"/>
      <c r="MUE140" s="4301"/>
      <c r="MUF140" s="4302"/>
      <c r="MUG140" s="4299"/>
      <c r="MUH140" s="2602"/>
      <c r="MUI140" s="4287"/>
      <c r="MUJ140" s="4303"/>
      <c r="MUK140" s="4304"/>
      <c r="MUL140" s="2603"/>
      <c r="MUM140" s="4305"/>
      <c r="MUN140" s="4306"/>
      <c r="MUO140" s="4305"/>
      <c r="MUP140" s="4306"/>
      <c r="MUQ140" s="4299"/>
      <c r="MUR140" s="4300"/>
      <c r="MUS140" s="4305"/>
      <c r="MUT140" s="4304"/>
      <c r="MUU140" s="4299"/>
      <c r="MUV140" s="4300"/>
      <c r="MUW140" s="4301"/>
      <c r="MUX140" s="4302"/>
      <c r="MUY140" s="4299"/>
      <c r="MUZ140" s="2602"/>
      <c r="MVA140" s="4287"/>
      <c r="MVB140" s="4303"/>
      <c r="MVC140" s="4304"/>
      <c r="MVD140" s="2603"/>
      <c r="MVE140" s="4305"/>
      <c r="MVF140" s="4306"/>
      <c r="MVG140" s="4305"/>
      <c r="MVH140" s="4306"/>
      <c r="MVI140" s="4299"/>
      <c r="MVJ140" s="4300"/>
      <c r="MVK140" s="4305"/>
      <c r="MVL140" s="4304"/>
      <c r="MVM140" s="4299"/>
      <c r="MVN140" s="4300"/>
      <c r="MVO140" s="4301"/>
      <c r="MVP140" s="4302"/>
      <c r="MVQ140" s="4299"/>
      <c r="MVR140" s="2602"/>
      <c r="MVS140" s="4287"/>
      <c r="MVT140" s="4303"/>
      <c r="MVU140" s="4304"/>
      <c r="MVV140" s="2603"/>
      <c r="MVW140" s="4305"/>
      <c r="MVX140" s="4306"/>
      <c r="MVY140" s="4305"/>
      <c r="MVZ140" s="4306"/>
      <c r="MWA140" s="4299"/>
      <c r="MWB140" s="4300"/>
      <c r="MWC140" s="4305"/>
      <c r="MWD140" s="4304"/>
      <c r="MWE140" s="4299"/>
      <c r="MWF140" s="4300"/>
      <c r="MWG140" s="4301"/>
      <c r="MWH140" s="4302"/>
      <c r="MWI140" s="4299"/>
      <c r="MWJ140" s="2602"/>
      <c r="MWK140" s="4287"/>
      <c r="MWL140" s="4303"/>
      <c r="MWM140" s="4304"/>
      <c r="MWN140" s="2603"/>
      <c r="MWO140" s="4305"/>
      <c r="MWP140" s="4306"/>
      <c r="MWQ140" s="4305"/>
      <c r="MWR140" s="4306"/>
      <c r="MWS140" s="4299"/>
      <c r="MWT140" s="4300"/>
      <c r="MWU140" s="4305"/>
      <c r="MWV140" s="4304"/>
      <c r="MWW140" s="4299"/>
      <c r="MWX140" s="4300"/>
      <c r="MWY140" s="4301"/>
      <c r="MWZ140" s="4302"/>
      <c r="MXA140" s="4299"/>
      <c r="MXB140" s="2602"/>
      <c r="MXC140" s="4287"/>
      <c r="MXD140" s="4303"/>
      <c r="MXE140" s="4304"/>
      <c r="MXF140" s="2603"/>
      <c r="MXG140" s="4305"/>
      <c r="MXH140" s="4306"/>
      <c r="MXI140" s="4305"/>
      <c r="MXJ140" s="4306"/>
      <c r="MXK140" s="4299"/>
      <c r="MXL140" s="4300"/>
      <c r="MXM140" s="4305"/>
      <c r="MXN140" s="4304"/>
      <c r="MXO140" s="4299"/>
      <c r="MXP140" s="4300"/>
      <c r="MXQ140" s="4301"/>
      <c r="MXR140" s="4302"/>
      <c r="MXS140" s="4299"/>
      <c r="MXT140" s="2602"/>
      <c r="MXU140" s="4287"/>
      <c r="MXV140" s="4303"/>
      <c r="MXW140" s="4304"/>
      <c r="MXX140" s="2603"/>
      <c r="MXY140" s="4305"/>
      <c r="MXZ140" s="4306"/>
      <c r="MYA140" s="4305"/>
      <c r="MYB140" s="4306"/>
      <c r="MYC140" s="4299"/>
      <c r="MYD140" s="4300"/>
      <c r="MYE140" s="4305"/>
      <c r="MYF140" s="4304"/>
      <c r="MYG140" s="4299"/>
      <c r="MYH140" s="4300"/>
      <c r="MYI140" s="4301"/>
      <c r="MYJ140" s="4302"/>
      <c r="MYK140" s="4299"/>
      <c r="MYL140" s="2602"/>
      <c r="MYM140" s="4287"/>
      <c r="MYN140" s="4303"/>
      <c r="MYO140" s="4304"/>
      <c r="MYP140" s="2603"/>
      <c r="MYQ140" s="4305"/>
      <c r="MYR140" s="4306"/>
      <c r="MYS140" s="4305"/>
      <c r="MYT140" s="4306"/>
      <c r="MYU140" s="4299"/>
      <c r="MYV140" s="4300"/>
      <c r="MYW140" s="4305"/>
      <c r="MYX140" s="4304"/>
      <c r="MYY140" s="4299"/>
      <c r="MYZ140" s="4300"/>
      <c r="MZA140" s="4301"/>
      <c r="MZB140" s="4302"/>
      <c r="MZC140" s="4299"/>
      <c r="MZD140" s="2602"/>
      <c r="MZE140" s="4287"/>
      <c r="MZF140" s="4303"/>
      <c r="MZG140" s="4304"/>
      <c r="MZH140" s="2603"/>
      <c r="MZI140" s="4305"/>
      <c r="MZJ140" s="4306"/>
      <c r="MZK140" s="4305"/>
      <c r="MZL140" s="4306"/>
      <c r="MZM140" s="4299"/>
      <c r="MZN140" s="4300"/>
      <c r="MZO140" s="4305"/>
      <c r="MZP140" s="4304"/>
      <c r="MZQ140" s="4299"/>
      <c r="MZR140" s="4300"/>
      <c r="MZS140" s="4301"/>
      <c r="MZT140" s="4302"/>
      <c r="MZU140" s="4299"/>
      <c r="MZV140" s="2602"/>
      <c r="MZW140" s="4287"/>
      <c r="MZX140" s="4303"/>
      <c r="MZY140" s="4304"/>
      <c r="MZZ140" s="2603"/>
      <c r="NAA140" s="4305"/>
      <c r="NAB140" s="4306"/>
      <c r="NAC140" s="4305"/>
      <c r="NAD140" s="4306"/>
      <c r="NAE140" s="4299"/>
      <c r="NAF140" s="4300"/>
      <c r="NAG140" s="4305"/>
      <c r="NAH140" s="4304"/>
      <c r="NAI140" s="4299"/>
      <c r="NAJ140" s="4300"/>
      <c r="NAK140" s="4301"/>
      <c r="NAL140" s="4302"/>
      <c r="NAM140" s="4299"/>
      <c r="NAN140" s="2602"/>
      <c r="NAO140" s="4287"/>
      <c r="NAP140" s="4303"/>
      <c r="NAQ140" s="4304"/>
      <c r="NAR140" s="2603"/>
      <c r="NAS140" s="4305"/>
      <c r="NAT140" s="4306"/>
      <c r="NAU140" s="4305"/>
      <c r="NAV140" s="4306"/>
      <c r="NAW140" s="4299"/>
      <c r="NAX140" s="4300"/>
      <c r="NAY140" s="4305"/>
      <c r="NAZ140" s="4304"/>
      <c r="NBA140" s="4299"/>
      <c r="NBB140" s="4300"/>
      <c r="NBC140" s="4301"/>
      <c r="NBD140" s="4302"/>
      <c r="NBE140" s="4299"/>
      <c r="NBF140" s="2602"/>
      <c r="NBG140" s="4287"/>
      <c r="NBH140" s="4303"/>
      <c r="NBI140" s="4304"/>
      <c r="NBJ140" s="2603"/>
      <c r="NBK140" s="4305"/>
      <c r="NBL140" s="4306"/>
      <c r="NBM140" s="4305"/>
      <c r="NBN140" s="4306"/>
      <c r="NBO140" s="4299"/>
      <c r="NBP140" s="4300"/>
      <c r="NBQ140" s="4305"/>
      <c r="NBR140" s="4304"/>
      <c r="NBS140" s="4299"/>
      <c r="NBT140" s="4300"/>
      <c r="NBU140" s="4301"/>
      <c r="NBV140" s="4302"/>
      <c r="NBW140" s="4299"/>
      <c r="NBX140" s="2602"/>
      <c r="NBY140" s="4287"/>
      <c r="NBZ140" s="4303"/>
      <c r="NCA140" s="4304"/>
      <c r="NCB140" s="2603"/>
      <c r="NCC140" s="4305"/>
      <c r="NCD140" s="4306"/>
      <c r="NCE140" s="4305"/>
      <c r="NCF140" s="4306"/>
      <c r="NCG140" s="4299"/>
      <c r="NCH140" s="4300"/>
      <c r="NCI140" s="4305"/>
      <c r="NCJ140" s="4304"/>
      <c r="NCK140" s="4299"/>
      <c r="NCL140" s="4300"/>
      <c r="NCM140" s="4301"/>
      <c r="NCN140" s="4302"/>
      <c r="NCO140" s="4299"/>
      <c r="NCP140" s="2602"/>
      <c r="NCQ140" s="4287"/>
      <c r="NCR140" s="4303"/>
      <c r="NCS140" s="4304"/>
      <c r="NCT140" s="2603"/>
      <c r="NCU140" s="4305"/>
      <c r="NCV140" s="4306"/>
      <c r="NCW140" s="4305"/>
      <c r="NCX140" s="4306"/>
      <c r="NCY140" s="4299"/>
      <c r="NCZ140" s="4300"/>
      <c r="NDA140" s="4305"/>
      <c r="NDB140" s="4304"/>
      <c r="NDC140" s="4299"/>
      <c r="NDD140" s="4300"/>
      <c r="NDE140" s="4301"/>
      <c r="NDF140" s="4302"/>
      <c r="NDG140" s="4299"/>
      <c r="NDH140" s="2602"/>
      <c r="NDI140" s="4287"/>
      <c r="NDJ140" s="4303"/>
      <c r="NDK140" s="4304"/>
      <c r="NDL140" s="2603"/>
      <c r="NDM140" s="4305"/>
      <c r="NDN140" s="4306"/>
      <c r="NDO140" s="4305"/>
      <c r="NDP140" s="4306"/>
      <c r="NDQ140" s="4299"/>
      <c r="NDR140" s="4300"/>
      <c r="NDS140" s="4305"/>
      <c r="NDT140" s="4304"/>
      <c r="NDU140" s="4299"/>
      <c r="NDV140" s="4300"/>
      <c r="NDW140" s="4301"/>
      <c r="NDX140" s="4302"/>
      <c r="NDY140" s="4299"/>
      <c r="NDZ140" s="2602"/>
      <c r="NEA140" s="4287"/>
      <c r="NEB140" s="4303"/>
      <c r="NEC140" s="4304"/>
      <c r="NED140" s="2603"/>
      <c r="NEE140" s="4305"/>
      <c r="NEF140" s="4306"/>
      <c r="NEG140" s="4305"/>
      <c r="NEH140" s="4306"/>
      <c r="NEI140" s="4299"/>
      <c r="NEJ140" s="4300"/>
      <c r="NEK140" s="4305"/>
      <c r="NEL140" s="4304"/>
      <c r="NEM140" s="4299"/>
      <c r="NEN140" s="4300"/>
      <c r="NEO140" s="4301"/>
      <c r="NEP140" s="4302"/>
      <c r="NEQ140" s="4299"/>
      <c r="NER140" s="2602"/>
      <c r="NES140" s="4287"/>
      <c r="NET140" s="4303"/>
      <c r="NEU140" s="4304"/>
      <c r="NEV140" s="2603"/>
      <c r="NEW140" s="4305"/>
      <c r="NEX140" s="4306"/>
      <c r="NEY140" s="4305"/>
      <c r="NEZ140" s="4306"/>
      <c r="NFA140" s="4299"/>
      <c r="NFB140" s="4300"/>
      <c r="NFC140" s="4305"/>
      <c r="NFD140" s="4304"/>
      <c r="NFE140" s="4299"/>
      <c r="NFF140" s="4300"/>
      <c r="NFG140" s="4301"/>
      <c r="NFH140" s="4302"/>
      <c r="NFI140" s="4299"/>
      <c r="NFJ140" s="2602"/>
      <c r="NFK140" s="4287"/>
      <c r="NFL140" s="4303"/>
      <c r="NFM140" s="4304"/>
      <c r="NFN140" s="2603"/>
      <c r="NFO140" s="4305"/>
      <c r="NFP140" s="4306"/>
      <c r="NFQ140" s="4305"/>
      <c r="NFR140" s="4306"/>
      <c r="NFS140" s="4299"/>
      <c r="NFT140" s="4300"/>
      <c r="NFU140" s="4305"/>
      <c r="NFV140" s="4304"/>
      <c r="NFW140" s="4299"/>
      <c r="NFX140" s="4300"/>
      <c r="NFY140" s="4301"/>
      <c r="NFZ140" s="4302"/>
      <c r="NGA140" s="4299"/>
      <c r="NGB140" s="2602"/>
      <c r="NGC140" s="4287"/>
      <c r="NGD140" s="4303"/>
      <c r="NGE140" s="4304"/>
      <c r="NGF140" s="2603"/>
      <c r="NGG140" s="4305"/>
      <c r="NGH140" s="4306"/>
      <c r="NGI140" s="4305"/>
      <c r="NGJ140" s="4306"/>
      <c r="NGK140" s="4299"/>
      <c r="NGL140" s="4300"/>
      <c r="NGM140" s="4305"/>
      <c r="NGN140" s="4304"/>
      <c r="NGO140" s="4299"/>
      <c r="NGP140" s="4300"/>
      <c r="NGQ140" s="4301"/>
      <c r="NGR140" s="4302"/>
      <c r="NGS140" s="4299"/>
      <c r="NGT140" s="2602"/>
      <c r="NGU140" s="4287"/>
      <c r="NGV140" s="4303"/>
      <c r="NGW140" s="4304"/>
      <c r="NGX140" s="2603"/>
      <c r="NGY140" s="4305"/>
      <c r="NGZ140" s="4306"/>
      <c r="NHA140" s="4305"/>
      <c r="NHB140" s="4306"/>
      <c r="NHC140" s="4299"/>
      <c r="NHD140" s="4300"/>
      <c r="NHE140" s="4305"/>
      <c r="NHF140" s="4304"/>
      <c r="NHG140" s="4299"/>
      <c r="NHH140" s="4300"/>
      <c r="NHI140" s="4301"/>
      <c r="NHJ140" s="4302"/>
      <c r="NHK140" s="4299"/>
      <c r="NHL140" s="2602"/>
      <c r="NHM140" s="4287"/>
      <c r="NHN140" s="4303"/>
      <c r="NHO140" s="4304"/>
      <c r="NHP140" s="2603"/>
      <c r="NHQ140" s="4305"/>
      <c r="NHR140" s="4306"/>
      <c r="NHS140" s="4305"/>
      <c r="NHT140" s="4306"/>
      <c r="NHU140" s="4299"/>
      <c r="NHV140" s="4300"/>
      <c r="NHW140" s="4305"/>
      <c r="NHX140" s="4304"/>
      <c r="NHY140" s="4299"/>
      <c r="NHZ140" s="4300"/>
      <c r="NIA140" s="4301"/>
      <c r="NIB140" s="4302"/>
      <c r="NIC140" s="4299"/>
      <c r="NID140" s="2602"/>
      <c r="NIE140" s="4287"/>
      <c r="NIF140" s="4303"/>
      <c r="NIG140" s="4304"/>
      <c r="NIH140" s="2603"/>
      <c r="NII140" s="4305"/>
      <c r="NIJ140" s="4306"/>
      <c r="NIK140" s="4305"/>
      <c r="NIL140" s="4306"/>
      <c r="NIM140" s="4299"/>
      <c r="NIN140" s="4300"/>
      <c r="NIO140" s="4305"/>
      <c r="NIP140" s="4304"/>
      <c r="NIQ140" s="4299"/>
      <c r="NIR140" s="4300"/>
      <c r="NIS140" s="4301"/>
      <c r="NIT140" s="4302"/>
      <c r="NIU140" s="4299"/>
      <c r="NIV140" s="2602"/>
      <c r="NIW140" s="4287"/>
      <c r="NIX140" s="4303"/>
      <c r="NIY140" s="4304"/>
      <c r="NIZ140" s="2603"/>
      <c r="NJA140" s="4305"/>
      <c r="NJB140" s="4306"/>
      <c r="NJC140" s="4305"/>
      <c r="NJD140" s="4306"/>
      <c r="NJE140" s="4299"/>
      <c r="NJF140" s="4300"/>
      <c r="NJG140" s="4305"/>
      <c r="NJH140" s="4304"/>
      <c r="NJI140" s="4299"/>
      <c r="NJJ140" s="4300"/>
      <c r="NJK140" s="4301"/>
      <c r="NJL140" s="4302"/>
      <c r="NJM140" s="4299"/>
      <c r="NJN140" s="2602"/>
      <c r="NJO140" s="4287"/>
      <c r="NJP140" s="4303"/>
      <c r="NJQ140" s="4304"/>
      <c r="NJR140" s="2603"/>
      <c r="NJS140" s="4305"/>
      <c r="NJT140" s="4306"/>
      <c r="NJU140" s="4305"/>
      <c r="NJV140" s="4306"/>
      <c r="NJW140" s="4299"/>
      <c r="NJX140" s="4300"/>
      <c r="NJY140" s="4305"/>
      <c r="NJZ140" s="4304"/>
      <c r="NKA140" s="4299"/>
      <c r="NKB140" s="4300"/>
      <c r="NKC140" s="4301"/>
      <c r="NKD140" s="4302"/>
      <c r="NKE140" s="4299"/>
      <c r="NKF140" s="2602"/>
      <c r="NKG140" s="4287"/>
      <c r="NKH140" s="4303"/>
      <c r="NKI140" s="4304"/>
      <c r="NKJ140" s="2603"/>
      <c r="NKK140" s="4305"/>
      <c r="NKL140" s="4306"/>
      <c r="NKM140" s="4305"/>
      <c r="NKN140" s="4306"/>
      <c r="NKO140" s="4299"/>
      <c r="NKP140" s="4300"/>
      <c r="NKQ140" s="4305"/>
      <c r="NKR140" s="4304"/>
      <c r="NKS140" s="4299"/>
      <c r="NKT140" s="4300"/>
      <c r="NKU140" s="4301"/>
      <c r="NKV140" s="4302"/>
      <c r="NKW140" s="4299"/>
      <c r="NKX140" s="2602"/>
      <c r="NKY140" s="4287"/>
      <c r="NKZ140" s="4303"/>
      <c r="NLA140" s="4304"/>
      <c r="NLB140" s="2603"/>
      <c r="NLC140" s="4305"/>
      <c r="NLD140" s="4306"/>
      <c r="NLE140" s="4305"/>
      <c r="NLF140" s="4306"/>
      <c r="NLG140" s="4299"/>
      <c r="NLH140" s="4300"/>
      <c r="NLI140" s="4305"/>
      <c r="NLJ140" s="4304"/>
      <c r="NLK140" s="4299"/>
      <c r="NLL140" s="4300"/>
      <c r="NLM140" s="4301"/>
      <c r="NLN140" s="4302"/>
      <c r="NLO140" s="4299"/>
      <c r="NLP140" s="2602"/>
      <c r="NLQ140" s="4287"/>
      <c r="NLR140" s="4303"/>
      <c r="NLS140" s="4304"/>
      <c r="NLT140" s="2603"/>
      <c r="NLU140" s="4305"/>
      <c r="NLV140" s="4306"/>
      <c r="NLW140" s="4305"/>
      <c r="NLX140" s="4306"/>
      <c r="NLY140" s="4299"/>
      <c r="NLZ140" s="4300"/>
      <c r="NMA140" s="4305"/>
      <c r="NMB140" s="4304"/>
      <c r="NMC140" s="4299"/>
      <c r="NMD140" s="4300"/>
      <c r="NME140" s="4301"/>
      <c r="NMF140" s="4302"/>
      <c r="NMG140" s="4299"/>
      <c r="NMH140" s="2602"/>
      <c r="NMI140" s="4287"/>
      <c r="NMJ140" s="4303"/>
      <c r="NMK140" s="4304"/>
      <c r="NML140" s="2603"/>
      <c r="NMM140" s="4305"/>
      <c r="NMN140" s="4306"/>
      <c r="NMO140" s="4305"/>
      <c r="NMP140" s="4306"/>
      <c r="NMQ140" s="4299"/>
      <c r="NMR140" s="4300"/>
      <c r="NMS140" s="4305"/>
      <c r="NMT140" s="4304"/>
      <c r="NMU140" s="4299"/>
      <c r="NMV140" s="4300"/>
      <c r="NMW140" s="4301"/>
      <c r="NMX140" s="4302"/>
      <c r="NMY140" s="4299"/>
      <c r="NMZ140" s="2602"/>
      <c r="NNA140" s="4287"/>
      <c r="NNB140" s="4303"/>
      <c r="NNC140" s="4304"/>
      <c r="NND140" s="2603"/>
      <c r="NNE140" s="4305"/>
      <c r="NNF140" s="4306"/>
      <c r="NNG140" s="4305"/>
      <c r="NNH140" s="4306"/>
      <c r="NNI140" s="4299"/>
      <c r="NNJ140" s="4300"/>
      <c r="NNK140" s="4305"/>
      <c r="NNL140" s="4304"/>
      <c r="NNM140" s="4299"/>
      <c r="NNN140" s="4300"/>
      <c r="NNO140" s="4301"/>
      <c r="NNP140" s="4302"/>
      <c r="NNQ140" s="4299"/>
      <c r="NNR140" s="2602"/>
      <c r="NNS140" s="4287"/>
      <c r="NNT140" s="4303"/>
      <c r="NNU140" s="4304"/>
      <c r="NNV140" s="2603"/>
      <c r="NNW140" s="4305"/>
      <c r="NNX140" s="4306"/>
      <c r="NNY140" s="4305"/>
      <c r="NNZ140" s="4306"/>
      <c r="NOA140" s="4299"/>
      <c r="NOB140" s="4300"/>
      <c r="NOC140" s="4305"/>
      <c r="NOD140" s="4304"/>
      <c r="NOE140" s="4299"/>
      <c r="NOF140" s="4300"/>
      <c r="NOG140" s="4301"/>
      <c r="NOH140" s="4302"/>
      <c r="NOI140" s="4299"/>
      <c r="NOJ140" s="2602"/>
      <c r="NOK140" s="4287"/>
      <c r="NOL140" s="4303"/>
      <c r="NOM140" s="4304"/>
      <c r="NON140" s="2603"/>
      <c r="NOO140" s="4305"/>
      <c r="NOP140" s="4306"/>
      <c r="NOQ140" s="4305"/>
      <c r="NOR140" s="4306"/>
      <c r="NOS140" s="4299"/>
      <c r="NOT140" s="4300"/>
      <c r="NOU140" s="4305"/>
      <c r="NOV140" s="4304"/>
      <c r="NOW140" s="4299"/>
      <c r="NOX140" s="4300"/>
      <c r="NOY140" s="4301"/>
      <c r="NOZ140" s="4302"/>
      <c r="NPA140" s="4299"/>
      <c r="NPB140" s="2602"/>
      <c r="NPC140" s="4287"/>
      <c r="NPD140" s="4303"/>
      <c r="NPE140" s="4304"/>
      <c r="NPF140" s="2603"/>
      <c r="NPG140" s="4305"/>
      <c r="NPH140" s="4306"/>
      <c r="NPI140" s="4305"/>
      <c r="NPJ140" s="4306"/>
      <c r="NPK140" s="4299"/>
      <c r="NPL140" s="4300"/>
      <c r="NPM140" s="4305"/>
      <c r="NPN140" s="4304"/>
      <c r="NPO140" s="4299"/>
      <c r="NPP140" s="4300"/>
      <c r="NPQ140" s="4301"/>
      <c r="NPR140" s="4302"/>
      <c r="NPS140" s="4299"/>
      <c r="NPT140" s="2602"/>
      <c r="NPU140" s="4287"/>
      <c r="NPV140" s="4303"/>
      <c r="NPW140" s="4304"/>
      <c r="NPX140" s="2603"/>
      <c r="NPY140" s="4305"/>
      <c r="NPZ140" s="4306"/>
      <c r="NQA140" s="4305"/>
      <c r="NQB140" s="4306"/>
      <c r="NQC140" s="4299"/>
      <c r="NQD140" s="4300"/>
      <c r="NQE140" s="4305"/>
      <c r="NQF140" s="4304"/>
      <c r="NQG140" s="4299"/>
      <c r="NQH140" s="4300"/>
      <c r="NQI140" s="4301"/>
      <c r="NQJ140" s="4302"/>
      <c r="NQK140" s="4299"/>
      <c r="NQL140" s="2602"/>
      <c r="NQM140" s="4287"/>
      <c r="NQN140" s="4303"/>
      <c r="NQO140" s="4304"/>
      <c r="NQP140" s="2603"/>
      <c r="NQQ140" s="4305"/>
      <c r="NQR140" s="4306"/>
      <c r="NQS140" s="4305"/>
      <c r="NQT140" s="4306"/>
      <c r="NQU140" s="4299"/>
      <c r="NQV140" s="4300"/>
      <c r="NQW140" s="4305"/>
      <c r="NQX140" s="4304"/>
      <c r="NQY140" s="4299"/>
      <c r="NQZ140" s="4300"/>
      <c r="NRA140" s="4301"/>
      <c r="NRB140" s="4302"/>
      <c r="NRC140" s="4299"/>
      <c r="NRD140" s="2602"/>
      <c r="NRE140" s="4287"/>
      <c r="NRF140" s="4303"/>
      <c r="NRG140" s="4304"/>
      <c r="NRH140" s="2603"/>
      <c r="NRI140" s="4305"/>
      <c r="NRJ140" s="4306"/>
      <c r="NRK140" s="4305"/>
      <c r="NRL140" s="4306"/>
      <c r="NRM140" s="4299"/>
      <c r="NRN140" s="4300"/>
      <c r="NRO140" s="4305"/>
      <c r="NRP140" s="4304"/>
      <c r="NRQ140" s="4299"/>
      <c r="NRR140" s="4300"/>
      <c r="NRS140" s="4301"/>
      <c r="NRT140" s="4302"/>
      <c r="NRU140" s="4299"/>
      <c r="NRV140" s="2602"/>
      <c r="NRW140" s="4287"/>
      <c r="NRX140" s="4303"/>
      <c r="NRY140" s="4304"/>
      <c r="NRZ140" s="2603"/>
      <c r="NSA140" s="4305"/>
      <c r="NSB140" s="4306"/>
      <c r="NSC140" s="4305"/>
      <c r="NSD140" s="4306"/>
      <c r="NSE140" s="4299"/>
      <c r="NSF140" s="4300"/>
      <c r="NSG140" s="4305"/>
      <c r="NSH140" s="4304"/>
      <c r="NSI140" s="4299"/>
      <c r="NSJ140" s="4300"/>
      <c r="NSK140" s="4301"/>
      <c r="NSL140" s="4302"/>
      <c r="NSM140" s="4299"/>
      <c r="NSN140" s="2602"/>
      <c r="NSO140" s="4287"/>
      <c r="NSP140" s="4303"/>
      <c r="NSQ140" s="4304"/>
      <c r="NSR140" s="2603"/>
      <c r="NSS140" s="4305"/>
      <c r="NST140" s="4306"/>
      <c r="NSU140" s="4305"/>
      <c r="NSV140" s="4306"/>
      <c r="NSW140" s="4299"/>
      <c r="NSX140" s="4300"/>
      <c r="NSY140" s="4305"/>
      <c r="NSZ140" s="4304"/>
      <c r="NTA140" s="4299"/>
      <c r="NTB140" s="4300"/>
      <c r="NTC140" s="4301"/>
      <c r="NTD140" s="4302"/>
      <c r="NTE140" s="4299"/>
      <c r="NTF140" s="2602"/>
      <c r="NTG140" s="4287"/>
      <c r="NTH140" s="4303"/>
      <c r="NTI140" s="4304"/>
      <c r="NTJ140" s="2603"/>
      <c r="NTK140" s="4305"/>
      <c r="NTL140" s="4306"/>
      <c r="NTM140" s="4305"/>
      <c r="NTN140" s="4306"/>
      <c r="NTO140" s="4299"/>
      <c r="NTP140" s="4300"/>
      <c r="NTQ140" s="4305"/>
      <c r="NTR140" s="4304"/>
      <c r="NTS140" s="4299"/>
      <c r="NTT140" s="4300"/>
      <c r="NTU140" s="4301"/>
      <c r="NTV140" s="4302"/>
      <c r="NTW140" s="4299"/>
      <c r="NTX140" s="2602"/>
      <c r="NTY140" s="4287"/>
      <c r="NTZ140" s="4303"/>
      <c r="NUA140" s="4304"/>
      <c r="NUB140" s="2603"/>
      <c r="NUC140" s="4305"/>
      <c r="NUD140" s="4306"/>
      <c r="NUE140" s="4305"/>
      <c r="NUF140" s="4306"/>
      <c r="NUG140" s="4299"/>
      <c r="NUH140" s="4300"/>
      <c r="NUI140" s="4305"/>
      <c r="NUJ140" s="4304"/>
      <c r="NUK140" s="4299"/>
      <c r="NUL140" s="4300"/>
      <c r="NUM140" s="4301"/>
      <c r="NUN140" s="4302"/>
      <c r="NUO140" s="4299"/>
      <c r="NUP140" s="2602"/>
      <c r="NUQ140" s="4287"/>
      <c r="NUR140" s="4303"/>
      <c r="NUS140" s="4304"/>
      <c r="NUT140" s="2603"/>
      <c r="NUU140" s="4305"/>
      <c r="NUV140" s="4306"/>
      <c r="NUW140" s="4305"/>
      <c r="NUX140" s="4306"/>
      <c r="NUY140" s="4299"/>
      <c r="NUZ140" s="4300"/>
      <c r="NVA140" s="4305"/>
      <c r="NVB140" s="4304"/>
      <c r="NVC140" s="4299"/>
      <c r="NVD140" s="4300"/>
      <c r="NVE140" s="4301"/>
      <c r="NVF140" s="4302"/>
      <c r="NVG140" s="4299"/>
      <c r="NVH140" s="2602"/>
      <c r="NVI140" s="4287"/>
      <c r="NVJ140" s="4303"/>
      <c r="NVK140" s="4304"/>
      <c r="NVL140" s="2603"/>
      <c r="NVM140" s="4305"/>
      <c r="NVN140" s="4306"/>
      <c r="NVO140" s="4305"/>
      <c r="NVP140" s="4306"/>
      <c r="NVQ140" s="4299"/>
      <c r="NVR140" s="4300"/>
      <c r="NVS140" s="4305"/>
      <c r="NVT140" s="4304"/>
      <c r="NVU140" s="4299"/>
      <c r="NVV140" s="4300"/>
      <c r="NVW140" s="4301"/>
      <c r="NVX140" s="4302"/>
      <c r="NVY140" s="4299"/>
      <c r="NVZ140" s="2602"/>
      <c r="NWA140" s="4287"/>
      <c r="NWB140" s="4303"/>
      <c r="NWC140" s="4304"/>
      <c r="NWD140" s="2603"/>
      <c r="NWE140" s="4305"/>
      <c r="NWF140" s="4306"/>
      <c r="NWG140" s="4305"/>
      <c r="NWH140" s="4306"/>
      <c r="NWI140" s="4299"/>
      <c r="NWJ140" s="4300"/>
      <c r="NWK140" s="4305"/>
      <c r="NWL140" s="4304"/>
      <c r="NWM140" s="4299"/>
      <c r="NWN140" s="4300"/>
      <c r="NWO140" s="4301"/>
      <c r="NWP140" s="4302"/>
      <c r="NWQ140" s="4299"/>
      <c r="NWR140" s="2602"/>
      <c r="NWS140" s="4287"/>
      <c r="NWT140" s="4303"/>
      <c r="NWU140" s="4304"/>
      <c r="NWV140" s="2603"/>
      <c r="NWW140" s="4305"/>
      <c r="NWX140" s="4306"/>
      <c r="NWY140" s="4305"/>
      <c r="NWZ140" s="4306"/>
      <c r="NXA140" s="4299"/>
      <c r="NXB140" s="4300"/>
      <c r="NXC140" s="4305"/>
      <c r="NXD140" s="4304"/>
      <c r="NXE140" s="4299"/>
      <c r="NXF140" s="4300"/>
      <c r="NXG140" s="4301"/>
      <c r="NXH140" s="4302"/>
      <c r="NXI140" s="4299"/>
      <c r="NXJ140" s="2602"/>
      <c r="NXK140" s="4287"/>
      <c r="NXL140" s="4303"/>
      <c r="NXM140" s="4304"/>
      <c r="NXN140" s="2603"/>
      <c r="NXO140" s="4305"/>
      <c r="NXP140" s="4306"/>
      <c r="NXQ140" s="4305"/>
      <c r="NXR140" s="4306"/>
      <c r="NXS140" s="4299"/>
      <c r="NXT140" s="4300"/>
      <c r="NXU140" s="4305"/>
      <c r="NXV140" s="4304"/>
      <c r="NXW140" s="4299"/>
      <c r="NXX140" s="4300"/>
      <c r="NXY140" s="4301"/>
      <c r="NXZ140" s="4302"/>
      <c r="NYA140" s="4299"/>
      <c r="NYB140" s="2602"/>
      <c r="NYC140" s="4287"/>
      <c r="NYD140" s="4303"/>
      <c r="NYE140" s="4304"/>
      <c r="NYF140" s="2603"/>
      <c r="NYG140" s="4305"/>
      <c r="NYH140" s="4306"/>
      <c r="NYI140" s="4305"/>
      <c r="NYJ140" s="4306"/>
      <c r="NYK140" s="4299"/>
      <c r="NYL140" s="4300"/>
      <c r="NYM140" s="4305"/>
      <c r="NYN140" s="4304"/>
      <c r="NYO140" s="4299"/>
      <c r="NYP140" s="4300"/>
      <c r="NYQ140" s="4301"/>
      <c r="NYR140" s="4302"/>
      <c r="NYS140" s="4299"/>
      <c r="NYT140" s="2602"/>
      <c r="NYU140" s="4287"/>
      <c r="NYV140" s="4303"/>
      <c r="NYW140" s="4304"/>
      <c r="NYX140" s="2603"/>
      <c r="NYY140" s="4305"/>
      <c r="NYZ140" s="4306"/>
      <c r="NZA140" s="4305"/>
      <c r="NZB140" s="4306"/>
      <c r="NZC140" s="4299"/>
      <c r="NZD140" s="4300"/>
      <c r="NZE140" s="4305"/>
      <c r="NZF140" s="4304"/>
      <c r="NZG140" s="4299"/>
      <c r="NZH140" s="4300"/>
      <c r="NZI140" s="4301"/>
      <c r="NZJ140" s="4302"/>
      <c r="NZK140" s="4299"/>
      <c r="NZL140" s="2602"/>
      <c r="NZM140" s="4287"/>
      <c r="NZN140" s="4303"/>
      <c r="NZO140" s="4304"/>
      <c r="NZP140" s="2603"/>
      <c r="NZQ140" s="4305"/>
      <c r="NZR140" s="4306"/>
      <c r="NZS140" s="4305"/>
      <c r="NZT140" s="4306"/>
      <c r="NZU140" s="4299"/>
      <c r="NZV140" s="4300"/>
      <c r="NZW140" s="4305"/>
      <c r="NZX140" s="4304"/>
      <c r="NZY140" s="4299"/>
      <c r="NZZ140" s="4300"/>
      <c r="OAA140" s="4301"/>
      <c r="OAB140" s="4302"/>
      <c r="OAC140" s="4299"/>
      <c r="OAD140" s="2602"/>
      <c r="OAE140" s="4287"/>
      <c r="OAF140" s="4303"/>
      <c r="OAG140" s="4304"/>
      <c r="OAH140" s="2603"/>
      <c r="OAI140" s="4305"/>
      <c r="OAJ140" s="4306"/>
      <c r="OAK140" s="4305"/>
      <c r="OAL140" s="4306"/>
      <c r="OAM140" s="4299"/>
      <c r="OAN140" s="4300"/>
      <c r="OAO140" s="4305"/>
      <c r="OAP140" s="4304"/>
      <c r="OAQ140" s="4299"/>
      <c r="OAR140" s="4300"/>
      <c r="OAS140" s="4301"/>
      <c r="OAT140" s="4302"/>
      <c r="OAU140" s="4299"/>
      <c r="OAV140" s="2602"/>
      <c r="OAW140" s="4287"/>
      <c r="OAX140" s="4303"/>
      <c r="OAY140" s="4304"/>
      <c r="OAZ140" s="2603"/>
      <c r="OBA140" s="4305"/>
      <c r="OBB140" s="4306"/>
      <c r="OBC140" s="4305"/>
      <c r="OBD140" s="4306"/>
      <c r="OBE140" s="4299"/>
      <c r="OBF140" s="4300"/>
      <c r="OBG140" s="4305"/>
      <c r="OBH140" s="4304"/>
      <c r="OBI140" s="4299"/>
      <c r="OBJ140" s="4300"/>
      <c r="OBK140" s="4301"/>
      <c r="OBL140" s="4302"/>
      <c r="OBM140" s="4299"/>
      <c r="OBN140" s="2602"/>
      <c r="OBO140" s="4287"/>
      <c r="OBP140" s="4303"/>
      <c r="OBQ140" s="4304"/>
      <c r="OBR140" s="2603"/>
      <c r="OBS140" s="4305"/>
      <c r="OBT140" s="4306"/>
      <c r="OBU140" s="4305"/>
      <c r="OBV140" s="4306"/>
      <c r="OBW140" s="4299"/>
      <c r="OBX140" s="4300"/>
      <c r="OBY140" s="4305"/>
      <c r="OBZ140" s="4304"/>
      <c r="OCA140" s="4299"/>
      <c r="OCB140" s="4300"/>
      <c r="OCC140" s="4301"/>
      <c r="OCD140" s="4302"/>
      <c r="OCE140" s="4299"/>
      <c r="OCF140" s="2602"/>
      <c r="OCG140" s="4287"/>
      <c r="OCH140" s="4303"/>
      <c r="OCI140" s="4304"/>
      <c r="OCJ140" s="2603"/>
      <c r="OCK140" s="4305"/>
      <c r="OCL140" s="4306"/>
      <c r="OCM140" s="4305"/>
      <c r="OCN140" s="4306"/>
      <c r="OCO140" s="4299"/>
      <c r="OCP140" s="4300"/>
      <c r="OCQ140" s="4305"/>
      <c r="OCR140" s="4304"/>
      <c r="OCS140" s="4299"/>
      <c r="OCT140" s="4300"/>
      <c r="OCU140" s="4301"/>
      <c r="OCV140" s="4302"/>
      <c r="OCW140" s="4299"/>
      <c r="OCX140" s="2602"/>
      <c r="OCY140" s="4287"/>
      <c r="OCZ140" s="4303"/>
      <c r="ODA140" s="4304"/>
      <c r="ODB140" s="2603"/>
      <c r="ODC140" s="4305"/>
      <c r="ODD140" s="4306"/>
      <c r="ODE140" s="4305"/>
      <c r="ODF140" s="4306"/>
      <c r="ODG140" s="4299"/>
      <c r="ODH140" s="4300"/>
      <c r="ODI140" s="4305"/>
      <c r="ODJ140" s="4304"/>
      <c r="ODK140" s="4299"/>
      <c r="ODL140" s="4300"/>
      <c r="ODM140" s="4301"/>
      <c r="ODN140" s="4302"/>
      <c r="ODO140" s="4299"/>
      <c r="ODP140" s="2602"/>
      <c r="ODQ140" s="4287"/>
      <c r="ODR140" s="4303"/>
      <c r="ODS140" s="4304"/>
      <c r="ODT140" s="2603"/>
      <c r="ODU140" s="4305"/>
      <c r="ODV140" s="4306"/>
      <c r="ODW140" s="4305"/>
      <c r="ODX140" s="4306"/>
      <c r="ODY140" s="4299"/>
      <c r="ODZ140" s="4300"/>
      <c r="OEA140" s="4305"/>
      <c r="OEB140" s="4304"/>
      <c r="OEC140" s="4299"/>
      <c r="OED140" s="4300"/>
      <c r="OEE140" s="4301"/>
      <c r="OEF140" s="4302"/>
      <c r="OEG140" s="4299"/>
      <c r="OEH140" s="2602"/>
      <c r="OEI140" s="4287"/>
      <c r="OEJ140" s="4303"/>
      <c r="OEK140" s="4304"/>
      <c r="OEL140" s="2603"/>
      <c r="OEM140" s="4305"/>
      <c r="OEN140" s="4306"/>
      <c r="OEO140" s="4305"/>
      <c r="OEP140" s="4306"/>
      <c r="OEQ140" s="4299"/>
      <c r="OER140" s="4300"/>
      <c r="OES140" s="4305"/>
      <c r="OET140" s="4304"/>
      <c r="OEU140" s="4299"/>
      <c r="OEV140" s="4300"/>
      <c r="OEW140" s="4301"/>
      <c r="OEX140" s="4302"/>
      <c r="OEY140" s="4299"/>
      <c r="OEZ140" s="2602"/>
      <c r="OFA140" s="4287"/>
      <c r="OFB140" s="4303"/>
      <c r="OFC140" s="4304"/>
      <c r="OFD140" s="2603"/>
      <c r="OFE140" s="4305"/>
      <c r="OFF140" s="4306"/>
      <c r="OFG140" s="4305"/>
      <c r="OFH140" s="4306"/>
      <c r="OFI140" s="4299"/>
      <c r="OFJ140" s="4300"/>
      <c r="OFK140" s="4305"/>
      <c r="OFL140" s="4304"/>
      <c r="OFM140" s="4299"/>
      <c r="OFN140" s="4300"/>
      <c r="OFO140" s="4301"/>
      <c r="OFP140" s="4302"/>
      <c r="OFQ140" s="4299"/>
      <c r="OFR140" s="2602"/>
      <c r="OFS140" s="4287"/>
      <c r="OFT140" s="4303"/>
      <c r="OFU140" s="4304"/>
      <c r="OFV140" s="2603"/>
      <c r="OFW140" s="4305"/>
      <c r="OFX140" s="4306"/>
      <c r="OFY140" s="4305"/>
      <c r="OFZ140" s="4306"/>
      <c r="OGA140" s="4299"/>
      <c r="OGB140" s="4300"/>
      <c r="OGC140" s="4305"/>
      <c r="OGD140" s="4304"/>
      <c r="OGE140" s="4299"/>
      <c r="OGF140" s="4300"/>
      <c r="OGG140" s="4301"/>
      <c r="OGH140" s="4302"/>
      <c r="OGI140" s="4299"/>
      <c r="OGJ140" s="2602"/>
      <c r="OGK140" s="4287"/>
      <c r="OGL140" s="4303"/>
      <c r="OGM140" s="4304"/>
      <c r="OGN140" s="2603"/>
      <c r="OGO140" s="4305"/>
      <c r="OGP140" s="4306"/>
      <c r="OGQ140" s="4305"/>
      <c r="OGR140" s="4306"/>
      <c r="OGS140" s="4299"/>
      <c r="OGT140" s="4300"/>
      <c r="OGU140" s="4305"/>
      <c r="OGV140" s="4304"/>
      <c r="OGW140" s="4299"/>
      <c r="OGX140" s="4300"/>
      <c r="OGY140" s="4301"/>
      <c r="OGZ140" s="4302"/>
      <c r="OHA140" s="4299"/>
      <c r="OHB140" s="2602"/>
      <c r="OHC140" s="4287"/>
      <c r="OHD140" s="4303"/>
      <c r="OHE140" s="4304"/>
      <c r="OHF140" s="2603"/>
      <c r="OHG140" s="4305"/>
      <c r="OHH140" s="4306"/>
      <c r="OHI140" s="4305"/>
      <c r="OHJ140" s="4306"/>
      <c r="OHK140" s="4299"/>
      <c r="OHL140" s="4300"/>
      <c r="OHM140" s="4305"/>
      <c r="OHN140" s="4304"/>
      <c r="OHO140" s="4299"/>
      <c r="OHP140" s="4300"/>
      <c r="OHQ140" s="4301"/>
      <c r="OHR140" s="4302"/>
      <c r="OHS140" s="4299"/>
      <c r="OHT140" s="2602"/>
      <c r="OHU140" s="4287"/>
      <c r="OHV140" s="4303"/>
      <c r="OHW140" s="4304"/>
      <c r="OHX140" s="2603"/>
      <c r="OHY140" s="4305"/>
      <c r="OHZ140" s="4306"/>
      <c r="OIA140" s="4305"/>
      <c r="OIB140" s="4306"/>
      <c r="OIC140" s="4299"/>
      <c r="OID140" s="4300"/>
      <c r="OIE140" s="4305"/>
      <c r="OIF140" s="4304"/>
      <c r="OIG140" s="4299"/>
      <c r="OIH140" s="4300"/>
      <c r="OII140" s="4301"/>
      <c r="OIJ140" s="4302"/>
      <c r="OIK140" s="4299"/>
      <c r="OIL140" s="2602"/>
      <c r="OIM140" s="4287"/>
      <c r="OIN140" s="4303"/>
      <c r="OIO140" s="4304"/>
      <c r="OIP140" s="2603"/>
      <c r="OIQ140" s="4305"/>
      <c r="OIR140" s="4306"/>
      <c r="OIS140" s="4305"/>
      <c r="OIT140" s="4306"/>
      <c r="OIU140" s="4299"/>
      <c r="OIV140" s="4300"/>
      <c r="OIW140" s="4305"/>
      <c r="OIX140" s="4304"/>
      <c r="OIY140" s="4299"/>
      <c r="OIZ140" s="4300"/>
      <c r="OJA140" s="4301"/>
      <c r="OJB140" s="4302"/>
      <c r="OJC140" s="4299"/>
      <c r="OJD140" s="2602"/>
      <c r="OJE140" s="4287"/>
      <c r="OJF140" s="4303"/>
      <c r="OJG140" s="4304"/>
      <c r="OJH140" s="2603"/>
      <c r="OJI140" s="4305"/>
      <c r="OJJ140" s="4306"/>
      <c r="OJK140" s="4305"/>
      <c r="OJL140" s="4306"/>
      <c r="OJM140" s="4299"/>
      <c r="OJN140" s="4300"/>
      <c r="OJO140" s="4305"/>
      <c r="OJP140" s="4304"/>
      <c r="OJQ140" s="4299"/>
      <c r="OJR140" s="4300"/>
      <c r="OJS140" s="4301"/>
      <c r="OJT140" s="4302"/>
      <c r="OJU140" s="4299"/>
      <c r="OJV140" s="2602"/>
      <c r="OJW140" s="4287"/>
      <c r="OJX140" s="4303"/>
      <c r="OJY140" s="4304"/>
      <c r="OJZ140" s="2603"/>
      <c r="OKA140" s="4305"/>
      <c r="OKB140" s="4306"/>
      <c r="OKC140" s="4305"/>
      <c r="OKD140" s="4306"/>
      <c r="OKE140" s="4299"/>
      <c r="OKF140" s="4300"/>
      <c r="OKG140" s="4305"/>
      <c r="OKH140" s="4304"/>
      <c r="OKI140" s="4299"/>
      <c r="OKJ140" s="4300"/>
      <c r="OKK140" s="4301"/>
      <c r="OKL140" s="4302"/>
      <c r="OKM140" s="4299"/>
      <c r="OKN140" s="2602"/>
      <c r="OKO140" s="4287"/>
      <c r="OKP140" s="4303"/>
      <c r="OKQ140" s="4304"/>
      <c r="OKR140" s="2603"/>
      <c r="OKS140" s="4305"/>
      <c r="OKT140" s="4306"/>
      <c r="OKU140" s="4305"/>
      <c r="OKV140" s="4306"/>
      <c r="OKW140" s="4299"/>
      <c r="OKX140" s="4300"/>
      <c r="OKY140" s="4305"/>
      <c r="OKZ140" s="4304"/>
      <c r="OLA140" s="4299"/>
      <c r="OLB140" s="4300"/>
      <c r="OLC140" s="4301"/>
      <c r="OLD140" s="4302"/>
      <c r="OLE140" s="4299"/>
      <c r="OLF140" s="2602"/>
      <c r="OLG140" s="4287"/>
      <c r="OLH140" s="4303"/>
      <c r="OLI140" s="4304"/>
      <c r="OLJ140" s="2603"/>
      <c r="OLK140" s="4305"/>
      <c r="OLL140" s="4306"/>
      <c r="OLM140" s="4305"/>
      <c r="OLN140" s="4306"/>
      <c r="OLO140" s="4299"/>
      <c r="OLP140" s="4300"/>
      <c r="OLQ140" s="4305"/>
      <c r="OLR140" s="4304"/>
      <c r="OLS140" s="4299"/>
      <c r="OLT140" s="4300"/>
      <c r="OLU140" s="4301"/>
      <c r="OLV140" s="4302"/>
      <c r="OLW140" s="4299"/>
      <c r="OLX140" s="2602"/>
      <c r="OLY140" s="4287"/>
      <c r="OLZ140" s="4303"/>
      <c r="OMA140" s="4304"/>
      <c r="OMB140" s="2603"/>
      <c r="OMC140" s="4305"/>
      <c r="OMD140" s="4306"/>
      <c r="OME140" s="4305"/>
      <c r="OMF140" s="4306"/>
      <c r="OMG140" s="4299"/>
      <c r="OMH140" s="4300"/>
      <c r="OMI140" s="4305"/>
      <c r="OMJ140" s="4304"/>
      <c r="OMK140" s="4299"/>
      <c r="OML140" s="4300"/>
      <c r="OMM140" s="4301"/>
      <c r="OMN140" s="4302"/>
      <c r="OMO140" s="4299"/>
      <c r="OMP140" s="2602"/>
      <c r="OMQ140" s="4287"/>
      <c r="OMR140" s="4303"/>
      <c r="OMS140" s="4304"/>
      <c r="OMT140" s="2603"/>
      <c r="OMU140" s="4305"/>
      <c r="OMV140" s="4306"/>
      <c r="OMW140" s="4305"/>
      <c r="OMX140" s="4306"/>
      <c r="OMY140" s="4299"/>
      <c r="OMZ140" s="4300"/>
      <c r="ONA140" s="4305"/>
      <c r="ONB140" s="4304"/>
      <c r="ONC140" s="4299"/>
      <c r="OND140" s="4300"/>
      <c r="ONE140" s="4301"/>
      <c r="ONF140" s="4302"/>
      <c r="ONG140" s="4299"/>
      <c r="ONH140" s="2602"/>
      <c r="ONI140" s="4287"/>
      <c r="ONJ140" s="4303"/>
      <c r="ONK140" s="4304"/>
      <c r="ONL140" s="2603"/>
      <c r="ONM140" s="4305"/>
      <c r="ONN140" s="4306"/>
      <c r="ONO140" s="4305"/>
      <c r="ONP140" s="4306"/>
      <c r="ONQ140" s="4299"/>
      <c r="ONR140" s="4300"/>
      <c r="ONS140" s="4305"/>
      <c r="ONT140" s="4304"/>
      <c r="ONU140" s="4299"/>
      <c r="ONV140" s="4300"/>
      <c r="ONW140" s="4301"/>
      <c r="ONX140" s="4302"/>
      <c r="ONY140" s="4299"/>
      <c r="ONZ140" s="2602"/>
      <c r="OOA140" s="4287"/>
      <c r="OOB140" s="4303"/>
      <c r="OOC140" s="4304"/>
      <c r="OOD140" s="2603"/>
      <c r="OOE140" s="4305"/>
      <c r="OOF140" s="4306"/>
      <c r="OOG140" s="4305"/>
      <c r="OOH140" s="4306"/>
      <c r="OOI140" s="4299"/>
      <c r="OOJ140" s="4300"/>
      <c r="OOK140" s="4305"/>
      <c r="OOL140" s="4304"/>
      <c r="OOM140" s="4299"/>
      <c r="OON140" s="4300"/>
      <c r="OOO140" s="4301"/>
      <c r="OOP140" s="4302"/>
      <c r="OOQ140" s="4299"/>
      <c r="OOR140" s="2602"/>
      <c r="OOS140" s="4287"/>
      <c r="OOT140" s="4303"/>
      <c r="OOU140" s="4304"/>
      <c r="OOV140" s="2603"/>
      <c r="OOW140" s="4305"/>
      <c r="OOX140" s="4306"/>
      <c r="OOY140" s="4305"/>
      <c r="OOZ140" s="4306"/>
      <c r="OPA140" s="4299"/>
      <c r="OPB140" s="4300"/>
      <c r="OPC140" s="4305"/>
      <c r="OPD140" s="4304"/>
      <c r="OPE140" s="4299"/>
      <c r="OPF140" s="4300"/>
      <c r="OPG140" s="4301"/>
      <c r="OPH140" s="4302"/>
      <c r="OPI140" s="4299"/>
      <c r="OPJ140" s="2602"/>
      <c r="OPK140" s="4287"/>
      <c r="OPL140" s="4303"/>
      <c r="OPM140" s="4304"/>
      <c r="OPN140" s="2603"/>
      <c r="OPO140" s="4305"/>
      <c r="OPP140" s="4306"/>
      <c r="OPQ140" s="4305"/>
      <c r="OPR140" s="4306"/>
      <c r="OPS140" s="4299"/>
      <c r="OPT140" s="4300"/>
      <c r="OPU140" s="4305"/>
      <c r="OPV140" s="4304"/>
      <c r="OPW140" s="4299"/>
      <c r="OPX140" s="4300"/>
      <c r="OPY140" s="4301"/>
      <c r="OPZ140" s="4302"/>
      <c r="OQA140" s="4299"/>
      <c r="OQB140" s="2602"/>
      <c r="OQC140" s="4287"/>
      <c r="OQD140" s="4303"/>
      <c r="OQE140" s="4304"/>
      <c r="OQF140" s="2603"/>
      <c r="OQG140" s="4305"/>
      <c r="OQH140" s="4306"/>
      <c r="OQI140" s="4305"/>
      <c r="OQJ140" s="4306"/>
      <c r="OQK140" s="4299"/>
      <c r="OQL140" s="4300"/>
      <c r="OQM140" s="4305"/>
      <c r="OQN140" s="4304"/>
      <c r="OQO140" s="4299"/>
      <c r="OQP140" s="4300"/>
      <c r="OQQ140" s="4301"/>
      <c r="OQR140" s="4302"/>
      <c r="OQS140" s="4299"/>
      <c r="OQT140" s="2602"/>
      <c r="OQU140" s="4287"/>
      <c r="OQV140" s="4303"/>
      <c r="OQW140" s="4304"/>
      <c r="OQX140" s="2603"/>
      <c r="OQY140" s="4305"/>
      <c r="OQZ140" s="4306"/>
      <c r="ORA140" s="4305"/>
      <c r="ORB140" s="4306"/>
      <c r="ORC140" s="4299"/>
      <c r="ORD140" s="4300"/>
      <c r="ORE140" s="4305"/>
      <c r="ORF140" s="4304"/>
      <c r="ORG140" s="4299"/>
      <c r="ORH140" s="4300"/>
      <c r="ORI140" s="4301"/>
      <c r="ORJ140" s="4302"/>
      <c r="ORK140" s="4299"/>
      <c r="ORL140" s="2602"/>
      <c r="ORM140" s="4287"/>
      <c r="ORN140" s="4303"/>
      <c r="ORO140" s="4304"/>
      <c r="ORP140" s="2603"/>
      <c r="ORQ140" s="4305"/>
      <c r="ORR140" s="4306"/>
      <c r="ORS140" s="4305"/>
      <c r="ORT140" s="4306"/>
      <c r="ORU140" s="4299"/>
      <c r="ORV140" s="4300"/>
      <c r="ORW140" s="4305"/>
      <c r="ORX140" s="4304"/>
      <c r="ORY140" s="4299"/>
      <c r="ORZ140" s="4300"/>
      <c r="OSA140" s="4301"/>
      <c r="OSB140" s="4302"/>
      <c r="OSC140" s="4299"/>
      <c r="OSD140" s="2602"/>
      <c r="OSE140" s="4287"/>
      <c r="OSF140" s="4303"/>
      <c r="OSG140" s="4304"/>
      <c r="OSH140" s="2603"/>
      <c r="OSI140" s="4305"/>
      <c r="OSJ140" s="4306"/>
      <c r="OSK140" s="4305"/>
      <c r="OSL140" s="4306"/>
      <c r="OSM140" s="4299"/>
      <c r="OSN140" s="4300"/>
      <c r="OSO140" s="4305"/>
      <c r="OSP140" s="4304"/>
      <c r="OSQ140" s="4299"/>
      <c r="OSR140" s="4300"/>
      <c r="OSS140" s="4301"/>
      <c r="OST140" s="4302"/>
      <c r="OSU140" s="4299"/>
      <c r="OSV140" s="2602"/>
      <c r="OSW140" s="4287"/>
      <c r="OSX140" s="4303"/>
      <c r="OSY140" s="4304"/>
      <c r="OSZ140" s="2603"/>
      <c r="OTA140" s="4305"/>
      <c r="OTB140" s="4306"/>
      <c r="OTC140" s="4305"/>
      <c r="OTD140" s="4306"/>
      <c r="OTE140" s="4299"/>
      <c r="OTF140" s="4300"/>
      <c r="OTG140" s="4305"/>
      <c r="OTH140" s="4304"/>
      <c r="OTI140" s="4299"/>
      <c r="OTJ140" s="4300"/>
      <c r="OTK140" s="4301"/>
      <c r="OTL140" s="4302"/>
      <c r="OTM140" s="4299"/>
      <c r="OTN140" s="2602"/>
      <c r="OTO140" s="4287"/>
      <c r="OTP140" s="4303"/>
      <c r="OTQ140" s="4304"/>
      <c r="OTR140" s="2603"/>
      <c r="OTS140" s="4305"/>
      <c r="OTT140" s="4306"/>
      <c r="OTU140" s="4305"/>
      <c r="OTV140" s="4306"/>
      <c r="OTW140" s="4299"/>
      <c r="OTX140" s="4300"/>
      <c r="OTY140" s="4305"/>
      <c r="OTZ140" s="4304"/>
      <c r="OUA140" s="4299"/>
      <c r="OUB140" s="4300"/>
      <c r="OUC140" s="4301"/>
      <c r="OUD140" s="4302"/>
      <c r="OUE140" s="4299"/>
      <c r="OUF140" s="2602"/>
      <c r="OUG140" s="4287"/>
      <c r="OUH140" s="4303"/>
      <c r="OUI140" s="4304"/>
      <c r="OUJ140" s="2603"/>
      <c r="OUK140" s="4305"/>
      <c r="OUL140" s="4306"/>
      <c r="OUM140" s="4305"/>
      <c r="OUN140" s="4306"/>
      <c r="OUO140" s="4299"/>
      <c r="OUP140" s="4300"/>
      <c r="OUQ140" s="4305"/>
      <c r="OUR140" s="4304"/>
      <c r="OUS140" s="4299"/>
      <c r="OUT140" s="4300"/>
      <c r="OUU140" s="4301"/>
      <c r="OUV140" s="4302"/>
      <c r="OUW140" s="4299"/>
      <c r="OUX140" s="2602"/>
      <c r="OUY140" s="4287"/>
      <c r="OUZ140" s="4303"/>
      <c r="OVA140" s="4304"/>
      <c r="OVB140" s="2603"/>
      <c r="OVC140" s="4305"/>
      <c r="OVD140" s="4306"/>
      <c r="OVE140" s="4305"/>
      <c r="OVF140" s="4306"/>
      <c r="OVG140" s="4299"/>
      <c r="OVH140" s="4300"/>
      <c r="OVI140" s="4305"/>
      <c r="OVJ140" s="4304"/>
      <c r="OVK140" s="4299"/>
      <c r="OVL140" s="4300"/>
      <c r="OVM140" s="4301"/>
      <c r="OVN140" s="4302"/>
      <c r="OVO140" s="4299"/>
      <c r="OVP140" s="2602"/>
      <c r="OVQ140" s="4287"/>
      <c r="OVR140" s="4303"/>
      <c r="OVS140" s="4304"/>
      <c r="OVT140" s="2603"/>
      <c r="OVU140" s="4305"/>
      <c r="OVV140" s="4306"/>
      <c r="OVW140" s="4305"/>
      <c r="OVX140" s="4306"/>
      <c r="OVY140" s="4299"/>
      <c r="OVZ140" s="4300"/>
      <c r="OWA140" s="4305"/>
      <c r="OWB140" s="4304"/>
      <c r="OWC140" s="4299"/>
      <c r="OWD140" s="4300"/>
      <c r="OWE140" s="4301"/>
      <c r="OWF140" s="4302"/>
      <c r="OWG140" s="4299"/>
      <c r="OWH140" s="2602"/>
      <c r="OWI140" s="4287"/>
      <c r="OWJ140" s="4303"/>
      <c r="OWK140" s="4304"/>
      <c r="OWL140" s="2603"/>
      <c r="OWM140" s="4305"/>
      <c r="OWN140" s="4306"/>
      <c r="OWO140" s="4305"/>
      <c r="OWP140" s="4306"/>
      <c r="OWQ140" s="4299"/>
      <c r="OWR140" s="4300"/>
      <c r="OWS140" s="4305"/>
      <c r="OWT140" s="4304"/>
      <c r="OWU140" s="4299"/>
      <c r="OWV140" s="4300"/>
      <c r="OWW140" s="4301"/>
      <c r="OWX140" s="4302"/>
      <c r="OWY140" s="4299"/>
      <c r="OWZ140" s="2602"/>
      <c r="OXA140" s="4287"/>
      <c r="OXB140" s="4303"/>
      <c r="OXC140" s="4304"/>
      <c r="OXD140" s="2603"/>
      <c r="OXE140" s="4305"/>
      <c r="OXF140" s="4306"/>
      <c r="OXG140" s="4305"/>
      <c r="OXH140" s="4306"/>
      <c r="OXI140" s="4299"/>
      <c r="OXJ140" s="4300"/>
      <c r="OXK140" s="4305"/>
      <c r="OXL140" s="4304"/>
      <c r="OXM140" s="4299"/>
      <c r="OXN140" s="4300"/>
      <c r="OXO140" s="4301"/>
      <c r="OXP140" s="4302"/>
      <c r="OXQ140" s="4299"/>
      <c r="OXR140" s="2602"/>
      <c r="OXS140" s="4287"/>
      <c r="OXT140" s="4303"/>
      <c r="OXU140" s="4304"/>
      <c r="OXV140" s="2603"/>
      <c r="OXW140" s="4305"/>
      <c r="OXX140" s="4306"/>
      <c r="OXY140" s="4305"/>
      <c r="OXZ140" s="4306"/>
      <c r="OYA140" s="4299"/>
      <c r="OYB140" s="4300"/>
      <c r="OYC140" s="4305"/>
      <c r="OYD140" s="4304"/>
      <c r="OYE140" s="4299"/>
      <c r="OYF140" s="4300"/>
      <c r="OYG140" s="4301"/>
      <c r="OYH140" s="4302"/>
      <c r="OYI140" s="4299"/>
      <c r="OYJ140" s="2602"/>
      <c r="OYK140" s="4287"/>
      <c r="OYL140" s="4303"/>
      <c r="OYM140" s="4304"/>
      <c r="OYN140" s="2603"/>
      <c r="OYO140" s="4305"/>
      <c r="OYP140" s="4306"/>
      <c r="OYQ140" s="4305"/>
      <c r="OYR140" s="4306"/>
      <c r="OYS140" s="4299"/>
      <c r="OYT140" s="4300"/>
      <c r="OYU140" s="4305"/>
      <c r="OYV140" s="4304"/>
      <c r="OYW140" s="4299"/>
      <c r="OYX140" s="4300"/>
      <c r="OYY140" s="4301"/>
      <c r="OYZ140" s="4302"/>
      <c r="OZA140" s="4299"/>
      <c r="OZB140" s="2602"/>
      <c r="OZC140" s="4287"/>
      <c r="OZD140" s="4303"/>
      <c r="OZE140" s="4304"/>
      <c r="OZF140" s="2603"/>
      <c r="OZG140" s="4305"/>
      <c r="OZH140" s="4306"/>
      <c r="OZI140" s="4305"/>
      <c r="OZJ140" s="4306"/>
      <c r="OZK140" s="4299"/>
      <c r="OZL140" s="4300"/>
      <c r="OZM140" s="4305"/>
      <c r="OZN140" s="4304"/>
      <c r="OZO140" s="4299"/>
      <c r="OZP140" s="4300"/>
      <c r="OZQ140" s="4301"/>
      <c r="OZR140" s="4302"/>
      <c r="OZS140" s="4299"/>
      <c r="OZT140" s="2602"/>
      <c r="OZU140" s="4287"/>
      <c r="OZV140" s="4303"/>
      <c r="OZW140" s="4304"/>
      <c r="OZX140" s="2603"/>
      <c r="OZY140" s="4305"/>
      <c r="OZZ140" s="4306"/>
      <c r="PAA140" s="4305"/>
      <c r="PAB140" s="4306"/>
      <c r="PAC140" s="4299"/>
      <c r="PAD140" s="4300"/>
      <c r="PAE140" s="4305"/>
      <c r="PAF140" s="4304"/>
      <c r="PAG140" s="4299"/>
      <c r="PAH140" s="4300"/>
      <c r="PAI140" s="4301"/>
      <c r="PAJ140" s="4302"/>
      <c r="PAK140" s="4299"/>
      <c r="PAL140" s="2602"/>
      <c r="PAM140" s="4287"/>
      <c r="PAN140" s="4303"/>
      <c r="PAO140" s="4304"/>
      <c r="PAP140" s="2603"/>
      <c r="PAQ140" s="4305"/>
      <c r="PAR140" s="4306"/>
      <c r="PAS140" s="4305"/>
      <c r="PAT140" s="4306"/>
      <c r="PAU140" s="4299"/>
      <c r="PAV140" s="4300"/>
      <c r="PAW140" s="4305"/>
      <c r="PAX140" s="4304"/>
      <c r="PAY140" s="4299"/>
      <c r="PAZ140" s="4300"/>
      <c r="PBA140" s="4301"/>
      <c r="PBB140" s="4302"/>
      <c r="PBC140" s="4299"/>
      <c r="PBD140" s="2602"/>
      <c r="PBE140" s="4287"/>
      <c r="PBF140" s="4303"/>
      <c r="PBG140" s="4304"/>
      <c r="PBH140" s="2603"/>
      <c r="PBI140" s="4305"/>
      <c r="PBJ140" s="4306"/>
      <c r="PBK140" s="4305"/>
      <c r="PBL140" s="4306"/>
      <c r="PBM140" s="4299"/>
      <c r="PBN140" s="4300"/>
      <c r="PBO140" s="4305"/>
      <c r="PBP140" s="4304"/>
      <c r="PBQ140" s="4299"/>
      <c r="PBR140" s="4300"/>
      <c r="PBS140" s="4301"/>
      <c r="PBT140" s="4302"/>
      <c r="PBU140" s="4299"/>
      <c r="PBV140" s="2602"/>
      <c r="PBW140" s="4287"/>
      <c r="PBX140" s="4303"/>
      <c r="PBY140" s="4304"/>
      <c r="PBZ140" s="2603"/>
      <c r="PCA140" s="4305"/>
      <c r="PCB140" s="4306"/>
      <c r="PCC140" s="4305"/>
      <c r="PCD140" s="4306"/>
      <c r="PCE140" s="4299"/>
      <c r="PCF140" s="4300"/>
      <c r="PCG140" s="4305"/>
      <c r="PCH140" s="4304"/>
      <c r="PCI140" s="4299"/>
      <c r="PCJ140" s="4300"/>
      <c r="PCK140" s="4301"/>
      <c r="PCL140" s="4302"/>
      <c r="PCM140" s="4299"/>
      <c r="PCN140" s="2602"/>
      <c r="PCO140" s="4287"/>
      <c r="PCP140" s="4303"/>
      <c r="PCQ140" s="4304"/>
      <c r="PCR140" s="2603"/>
      <c r="PCS140" s="4305"/>
      <c r="PCT140" s="4306"/>
      <c r="PCU140" s="4305"/>
      <c r="PCV140" s="4306"/>
      <c r="PCW140" s="4299"/>
      <c r="PCX140" s="4300"/>
      <c r="PCY140" s="4305"/>
      <c r="PCZ140" s="4304"/>
      <c r="PDA140" s="4299"/>
      <c r="PDB140" s="4300"/>
      <c r="PDC140" s="4301"/>
      <c r="PDD140" s="4302"/>
      <c r="PDE140" s="4299"/>
      <c r="PDF140" s="2602"/>
      <c r="PDG140" s="4287"/>
      <c r="PDH140" s="4303"/>
      <c r="PDI140" s="4304"/>
      <c r="PDJ140" s="2603"/>
      <c r="PDK140" s="4305"/>
      <c r="PDL140" s="4306"/>
      <c r="PDM140" s="4305"/>
      <c r="PDN140" s="4306"/>
      <c r="PDO140" s="4299"/>
      <c r="PDP140" s="4300"/>
      <c r="PDQ140" s="4305"/>
      <c r="PDR140" s="4304"/>
      <c r="PDS140" s="4299"/>
      <c r="PDT140" s="4300"/>
      <c r="PDU140" s="4301"/>
      <c r="PDV140" s="4302"/>
      <c r="PDW140" s="4299"/>
      <c r="PDX140" s="2602"/>
      <c r="PDY140" s="4287"/>
      <c r="PDZ140" s="4303"/>
      <c r="PEA140" s="4304"/>
      <c r="PEB140" s="2603"/>
      <c r="PEC140" s="4305"/>
      <c r="PED140" s="4306"/>
      <c r="PEE140" s="4305"/>
      <c r="PEF140" s="4306"/>
      <c r="PEG140" s="4299"/>
      <c r="PEH140" s="4300"/>
      <c r="PEI140" s="4305"/>
      <c r="PEJ140" s="4304"/>
      <c r="PEK140" s="4299"/>
      <c r="PEL140" s="4300"/>
      <c r="PEM140" s="4301"/>
      <c r="PEN140" s="4302"/>
      <c r="PEO140" s="4299"/>
      <c r="PEP140" s="2602"/>
      <c r="PEQ140" s="4287"/>
      <c r="PER140" s="4303"/>
      <c r="PES140" s="4304"/>
      <c r="PET140" s="2603"/>
      <c r="PEU140" s="4305"/>
      <c r="PEV140" s="4306"/>
      <c r="PEW140" s="4305"/>
      <c r="PEX140" s="4306"/>
      <c r="PEY140" s="4299"/>
      <c r="PEZ140" s="4300"/>
      <c r="PFA140" s="4305"/>
      <c r="PFB140" s="4304"/>
      <c r="PFC140" s="4299"/>
      <c r="PFD140" s="4300"/>
      <c r="PFE140" s="4301"/>
      <c r="PFF140" s="4302"/>
      <c r="PFG140" s="4299"/>
      <c r="PFH140" s="2602"/>
      <c r="PFI140" s="4287"/>
      <c r="PFJ140" s="4303"/>
      <c r="PFK140" s="4304"/>
      <c r="PFL140" s="2603"/>
      <c r="PFM140" s="4305"/>
      <c r="PFN140" s="4306"/>
      <c r="PFO140" s="4305"/>
      <c r="PFP140" s="4306"/>
      <c r="PFQ140" s="4299"/>
      <c r="PFR140" s="4300"/>
      <c r="PFS140" s="4305"/>
      <c r="PFT140" s="4304"/>
      <c r="PFU140" s="4299"/>
      <c r="PFV140" s="4300"/>
      <c r="PFW140" s="4301"/>
      <c r="PFX140" s="4302"/>
      <c r="PFY140" s="4299"/>
      <c r="PFZ140" s="2602"/>
      <c r="PGA140" s="4287"/>
      <c r="PGB140" s="4303"/>
      <c r="PGC140" s="4304"/>
      <c r="PGD140" s="2603"/>
      <c r="PGE140" s="4305"/>
      <c r="PGF140" s="4306"/>
      <c r="PGG140" s="4305"/>
      <c r="PGH140" s="4306"/>
      <c r="PGI140" s="4299"/>
      <c r="PGJ140" s="4300"/>
      <c r="PGK140" s="4305"/>
      <c r="PGL140" s="4304"/>
      <c r="PGM140" s="4299"/>
      <c r="PGN140" s="4300"/>
      <c r="PGO140" s="4301"/>
      <c r="PGP140" s="4302"/>
      <c r="PGQ140" s="4299"/>
      <c r="PGR140" s="2602"/>
      <c r="PGS140" s="4287"/>
      <c r="PGT140" s="4303"/>
      <c r="PGU140" s="4304"/>
      <c r="PGV140" s="2603"/>
      <c r="PGW140" s="4305"/>
      <c r="PGX140" s="4306"/>
      <c r="PGY140" s="4305"/>
      <c r="PGZ140" s="4306"/>
      <c r="PHA140" s="4299"/>
      <c r="PHB140" s="4300"/>
      <c r="PHC140" s="4305"/>
      <c r="PHD140" s="4304"/>
      <c r="PHE140" s="4299"/>
      <c r="PHF140" s="4300"/>
      <c r="PHG140" s="4301"/>
      <c r="PHH140" s="4302"/>
      <c r="PHI140" s="4299"/>
      <c r="PHJ140" s="2602"/>
      <c r="PHK140" s="4287"/>
      <c r="PHL140" s="4303"/>
      <c r="PHM140" s="4304"/>
      <c r="PHN140" s="2603"/>
      <c r="PHO140" s="4305"/>
      <c r="PHP140" s="4306"/>
      <c r="PHQ140" s="4305"/>
      <c r="PHR140" s="4306"/>
      <c r="PHS140" s="4299"/>
      <c r="PHT140" s="4300"/>
      <c r="PHU140" s="4305"/>
      <c r="PHV140" s="4304"/>
      <c r="PHW140" s="4299"/>
      <c r="PHX140" s="4300"/>
      <c r="PHY140" s="4301"/>
      <c r="PHZ140" s="4302"/>
      <c r="PIA140" s="4299"/>
      <c r="PIB140" s="2602"/>
      <c r="PIC140" s="4287"/>
      <c r="PID140" s="4303"/>
      <c r="PIE140" s="4304"/>
      <c r="PIF140" s="2603"/>
      <c r="PIG140" s="4305"/>
      <c r="PIH140" s="4306"/>
      <c r="PII140" s="4305"/>
      <c r="PIJ140" s="4306"/>
      <c r="PIK140" s="4299"/>
      <c r="PIL140" s="4300"/>
      <c r="PIM140" s="4305"/>
      <c r="PIN140" s="4304"/>
      <c r="PIO140" s="4299"/>
      <c r="PIP140" s="4300"/>
      <c r="PIQ140" s="4301"/>
      <c r="PIR140" s="4302"/>
      <c r="PIS140" s="4299"/>
      <c r="PIT140" s="2602"/>
      <c r="PIU140" s="4287"/>
      <c r="PIV140" s="4303"/>
      <c r="PIW140" s="4304"/>
      <c r="PIX140" s="2603"/>
      <c r="PIY140" s="4305"/>
      <c r="PIZ140" s="4306"/>
      <c r="PJA140" s="4305"/>
      <c r="PJB140" s="4306"/>
      <c r="PJC140" s="4299"/>
      <c r="PJD140" s="4300"/>
      <c r="PJE140" s="4305"/>
      <c r="PJF140" s="4304"/>
      <c r="PJG140" s="4299"/>
      <c r="PJH140" s="4300"/>
      <c r="PJI140" s="4301"/>
      <c r="PJJ140" s="4302"/>
      <c r="PJK140" s="4299"/>
      <c r="PJL140" s="2602"/>
      <c r="PJM140" s="4287"/>
      <c r="PJN140" s="4303"/>
      <c r="PJO140" s="4304"/>
      <c r="PJP140" s="2603"/>
      <c r="PJQ140" s="4305"/>
      <c r="PJR140" s="4306"/>
      <c r="PJS140" s="4305"/>
      <c r="PJT140" s="4306"/>
      <c r="PJU140" s="4299"/>
      <c r="PJV140" s="4300"/>
      <c r="PJW140" s="4305"/>
      <c r="PJX140" s="4304"/>
      <c r="PJY140" s="4299"/>
      <c r="PJZ140" s="4300"/>
      <c r="PKA140" s="4301"/>
      <c r="PKB140" s="4302"/>
      <c r="PKC140" s="4299"/>
      <c r="PKD140" s="2602"/>
      <c r="PKE140" s="4287"/>
      <c r="PKF140" s="4303"/>
      <c r="PKG140" s="4304"/>
      <c r="PKH140" s="2603"/>
      <c r="PKI140" s="4305"/>
      <c r="PKJ140" s="4306"/>
      <c r="PKK140" s="4305"/>
      <c r="PKL140" s="4306"/>
      <c r="PKM140" s="4299"/>
      <c r="PKN140" s="4300"/>
      <c r="PKO140" s="4305"/>
      <c r="PKP140" s="4304"/>
      <c r="PKQ140" s="4299"/>
      <c r="PKR140" s="4300"/>
      <c r="PKS140" s="4301"/>
      <c r="PKT140" s="4302"/>
      <c r="PKU140" s="4299"/>
      <c r="PKV140" s="2602"/>
      <c r="PKW140" s="4287"/>
      <c r="PKX140" s="4303"/>
      <c r="PKY140" s="4304"/>
      <c r="PKZ140" s="2603"/>
      <c r="PLA140" s="4305"/>
      <c r="PLB140" s="4306"/>
      <c r="PLC140" s="4305"/>
      <c r="PLD140" s="4306"/>
      <c r="PLE140" s="4299"/>
      <c r="PLF140" s="4300"/>
      <c r="PLG140" s="4305"/>
      <c r="PLH140" s="4304"/>
      <c r="PLI140" s="4299"/>
      <c r="PLJ140" s="4300"/>
      <c r="PLK140" s="4301"/>
      <c r="PLL140" s="4302"/>
      <c r="PLM140" s="4299"/>
      <c r="PLN140" s="2602"/>
      <c r="PLO140" s="4287"/>
      <c r="PLP140" s="4303"/>
      <c r="PLQ140" s="4304"/>
      <c r="PLR140" s="2603"/>
      <c r="PLS140" s="4305"/>
      <c r="PLT140" s="4306"/>
      <c r="PLU140" s="4305"/>
      <c r="PLV140" s="4306"/>
      <c r="PLW140" s="4299"/>
      <c r="PLX140" s="4300"/>
      <c r="PLY140" s="4305"/>
      <c r="PLZ140" s="4304"/>
      <c r="PMA140" s="4299"/>
      <c r="PMB140" s="4300"/>
      <c r="PMC140" s="4301"/>
      <c r="PMD140" s="4302"/>
      <c r="PME140" s="4299"/>
      <c r="PMF140" s="2602"/>
      <c r="PMG140" s="4287"/>
      <c r="PMH140" s="4303"/>
      <c r="PMI140" s="4304"/>
      <c r="PMJ140" s="2603"/>
      <c r="PMK140" s="4305"/>
      <c r="PML140" s="4306"/>
      <c r="PMM140" s="4305"/>
      <c r="PMN140" s="4306"/>
      <c r="PMO140" s="4299"/>
      <c r="PMP140" s="4300"/>
      <c r="PMQ140" s="4305"/>
      <c r="PMR140" s="4304"/>
      <c r="PMS140" s="4299"/>
      <c r="PMT140" s="4300"/>
      <c r="PMU140" s="4301"/>
      <c r="PMV140" s="4302"/>
      <c r="PMW140" s="4299"/>
      <c r="PMX140" s="2602"/>
      <c r="PMY140" s="4287"/>
      <c r="PMZ140" s="4303"/>
      <c r="PNA140" s="4304"/>
      <c r="PNB140" s="2603"/>
      <c r="PNC140" s="4305"/>
      <c r="PND140" s="4306"/>
      <c r="PNE140" s="4305"/>
      <c r="PNF140" s="4306"/>
      <c r="PNG140" s="4299"/>
      <c r="PNH140" s="4300"/>
      <c r="PNI140" s="4305"/>
      <c r="PNJ140" s="4304"/>
      <c r="PNK140" s="4299"/>
      <c r="PNL140" s="4300"/>
      <c r="PNM140" s="4301"/>
      <c r="PNN140" s="4302"/>
      <c r="PNO140" s="4299"/>
      <c r="PNP140" s="2602"/>
      <c r="PNQ140" s="4287"/>
      <c r="PNR140" s="4303"/>
      <c r="PNS140" s="4304"/>
      <c r="PNT140" s="2603"/>
      <c r="PNU140" s="4305"/>
      <c r="PNV140" s="4306"/>
      <c r="PNW140" s="4305"/>
      <c r="PNX140" s="4306"/>
      <c r="PNY140" s="4299"/>
      <c r="PNZ140" s="4300"/>
      <c r="POA140" s="4305"/>
      <c r="POB140" s="4304"/>
      <c r="POC140" s="4299"/>
      <c r="POD140" s="4300"/>
      <c r="POE140" s="4301"/>
      <c r="POF140" s="4302"/>
      <c r="POG140" s="4299"/>
      <c r="POH140" s="2602"/>
      <c r="POI140" s="4287"/>
      <c r="POJ140" s="4303"/>
      <c r="POK140" s="4304"/>
      <c r="POL140" s="2603"/>
      <c r="POM140" s="4305"/>
      <c r="PON140" s="4306"/>
      <c r="POO140" s="4305"/>
      <c r="POP140" s="4306"/>
      <c r="POQ140" s="4299"/>
      <c r="POR140" s="4300"/>
      <c r="POS140" s="4305"/>
      <c r="POT140" s="4304"/>
      <c r="POU140" s="4299"/>
      <c r="POV140" s="4300"/>
      <c r="POW140" s="4301"/>
      <c r="POX140" s="4302"/>
      <c r="POY140" s="4299"/>
      <c r="POZ140" s="2602"/>
      <c r="PPA140" s="4287"/>
      <c r="PPB140" s="4303"/>
      <c r="PPC140" s="4304"/>
      <c r="PPD140" s="2603"/>
      <c r="PPE140" s="4305"/>
      <c r="PPF140" s="4306"/>
      <c r="PPG140" s="4305"/>
      <c r="PPH140" s="4306"/>
      <c r="PPI140" s="4299"/>
      <c r="PPJ140" s="4300"/>
      <c r="PPK140" s="4305"/>
      <c r="PPL140" s="4304"/>
      <c r="PPM140" s="4299"/>
      <c r="PPN140" s="4300"/>
      <c r="PPO140" s="4301"/>
      <c r="PPP140" s="4302"/>
      <c r="PPQ140" s="4299"/>
      <c r="PPR140" s="2602"/>
      <c r="PPS140" s="4287"/>
      <c r="PPT140" s="4303"/>
      <c r="PPU140" s="4304"/>
      <c r="PPV140" s="2603"/>
      <c r="PPW140" s="4305"/>
      <c r="PPX140" s="4306"/>
      <c r="PPY140" s="4305"/>
      <c r="PPZ140" s="4306"/>
      <c r="PQA140" s="4299"/>
      <c r="PQB140" s="4300"/>
      <c r="PQC140" s="4305"/>
      <c r="PQD140" s="4304"/>
      <c r="PQE140" s="4299"/>
      <c r="PQF140" s="4300"/>
      <c r="PQG140" s="4301"/>
      <c r="PQH140" s="4302"/>
      <c r="PQI140" s="4299"/>
      <c r="PQJ140" s="2602"/>
      <c r="PQK140" s="4287"/>
      <c r="PQL140" s="4303"/>
      <c r="PQM140" s="4304"/>
      <c r="PQN140" s="2603"/>
      <c r="PQO140" s="4305"/>
      <c r="PQP140" s="4306"/>
      <c r="PQQ140" s="4305"/>
      <c r="PQR140" s="4306"/>
      <c r="PQS140" s="4299"/>
      <c r="PQT140" s="4300"/>
      <c r="PQU140" s="4305"/>
      <c r="PQV140" s="4304"/>
      <c r="PQW140" s="4299"/>
      <c r="PQX140" s="4300"/>
      <c r="PQY140" s="4301"/>
      <c r="PQZ140" s="4302"/>
      <c r="PRA140" s="4299"/>
      <c r="PRB140" s="2602"/>
      <c r="PRC140" s="4287"/>
      <c r="PRD140" s="4303"/>
      <c r="PRE140" s="4304"/>
      <c r="PRF140" s="2603"/>
      <c r="PRG140" s="4305"/>
      <c r="PRH140" s="4306"/>
      <c r="PRI140" s="4305"/>
      <c r="PRJ140" s="4306"/>
      <c r="PRK140" s="4299"/>
      <c r="PRL140" s="4300"/>
      <c r="PRM140" s="4305"/>
      <c r="PRN140" s="4304"/>
      <c r="PRO140" s="4299"/>
      <c r="PRP140" s="4300"/>
      <c r="PRQ140" s="4301"/>
      <c r="PRR140" s="4302"/>
      <c r="PRS140" s="4299"/>
      <c r="PRT140" s="2602"/>
      <c r="PRU140" s="4287"/>
      <c r="PRV140" s="4303"/>
      <c r="PRW140" s="4304"/>
      <c r="PRX140" s="2603"/>
      <c r="PRY140" s="4305"/>
      <c r="PRZ140" s="4306"/>
      <c r="PSA140" s="4305"/>
      <c r="PSB140" s="4306"/>
      <c r="PSC140" s="4299"/>
      <c r="PSD140" s="4300"/>
      <c r="PSE140" s="4305"/>
      <c r="PSF140" s="4304"/>
      <c r="PSG140" s="4299"/>
      <c r="PSH140" s="4300"/>
      <c r="PSI140" s="4301"/>
      <c r="PSJ140" s="4302"/>
      <c r="PSK140" s="4299"/>
      <c r="PSL140" s="2602"/>
      <c r="PSM140" s="4287"/>
      <c r="PSN140" s="4303"/>
      <c r="PSO140" s="4304"/>
      <c r="PSP140" s="2603"/>
      <c r="PSQ140" s="4305"/>
      <c r="PSR140" s="4306"/>
      <c r="PSS140" s="4305"/>
      <c r="PST140" s="4306"/>
      <c r="PSU140" s="4299"/>
      <c r="PSV140" s="4300"/>
      <c r="PSW140" s="4305"/>
      <c r="PSX140" s="4304"/>
      <c r="PSY140" s="4299"/>
      <c r="PSZ140" s="4300"/>
      <c r="PTA140" s="4301"/>
      <c r="PTB140" s="4302"/>
      <c r="PTC140" s="4299"/>
      <c r="PTD140" s="2602"/>
      <c r="PTE140" s="4287"/>
      <c r="PTF140" s="4303"/>
      <c r="PTG140" s="4304"/>
      <c r="PTH140" s="2603"/>
      <c r="PTI140" s="4305"/>
      <c r="PTJ140" s="4306"/>
      <c r="PTK140" s="4305"/>
      <c r="PTL140" s="4306"/>
      <c r="PTM140" s="4299"/>
      <c r="PTN140" s="4300"/>
      <c r="PTO140" s="4305"/>
      <c r="PTP140" s="4304"/>
      <c r="PTQ140" s="4299"/>
      <c r="PTR140" s="4300"/>
      <c r="PTS140" s="4301"/>
      <c r="PTT140" s="4302"/>
      <c r="PTU140" s="4299"/>
      <c r="PTV140" s="2602"/>
      <c r="PTW140" s="4287"/>
      <c r="PTX140" s="4303"/>
      <c r="PTY140" s="4304"/>
      <c r="PTZ140" s="2603"/>
      <c r="PUA140" s="4305"/>
      <c r="PUB140" s="4306"/>
      <c r="PUC140" s="4305"/>
      <c r="PUD140" s="4306"/>
      <c r="PUE140" s="4299"/>
      <c r="PUF140" s="4300"/>
      <c r="PUG140" s="4305"/>
      <c r="PUH140" s="4304"/>
      <c r="PUI140" s="4299"/>
      <c r="PUJ140" s="4300"/>
      <c r="PUK140" s="4301"/>
      <c r="PUL140" s="4302"/>
      <c r="PUM140" s="4299"/>
      <c r="PUN140" s="2602"/>
      <c r="PUO140" s="4287"/>
      <c r="PUP140" s="4303"/>
      <c r="PUQ140" s="4304"/>
      <c r="PUR140" s="2603"/>
      <c r="PUS140" s="4305"/>
      <c r="PUT140" s="4306"/>
      <c r="PUU140" s="4305"/>
      <c r="PUV140" s="4306"/>
      <c r="PUW140" s="4299"/>
      <c r="PUX140" s="4300"/>
      <c r="PUY140" s="4305"/>
      <c r="PUZ140" s="4304"/>
      <c r="PVA140" s="4299"/>
      <c r="PVB140" s="4300"/>
      <c r="PVC140" s="4301"/>
      <c r="PVD140" s="4302"/>
      <c r="PVE140" s="4299"/>
      <c r="PVF140" s="2602"/>
      <c r="PVG140" s="4287"/>
      <c r="PVH140" s="4303"/>
      <c r="PVI140" s="4304"/>
      <c r="PVJ140" s="2603"/>
      <c r="PVK140" s="4305"/>
      <c r="PVL140" s="4306"/>
      <c r="PVM140" s="4305"/>
      <c r="PVN140" s="4306"/>
      <c r="PVO140" s="4299"/>
      <c r="PVP140" s="4300"/>
      <c r="PVQ140" s="4305"/>
      <c r="PVR140" s="4304"/>
      <c r="PVS140" s="4299"/>
      <c r="PVT140" s="4300"/>
      <c r="PVU140" s="4301"/>
      <c r="PVV140" s="4302"/>
      <c r="PVW140" s="4299"/>
      <c r="PVX140" s="2602"/>
      <c r="PVY140" s="4287"/>
      <c r="PVZ140" s="4303"/>
      <c r="PWA140" s="4304"/>
      <c r="PWB140" s="2603"/>
      <c r="PWC140" s="4305"/>
      <c r="PWD140" s="4306"/>
      <c r="PWE140" s="4305"/>
      <c r="PWF140" s="4306"/>
      <c r="PWG140" s="4299"/>
      <c r="PWH140" s="4300"/>
      <c r="PWI140" s="4305"/>
      <c r="PWJ140" s="4304"/>
      <c r="PWK140" s="4299"/>
      <c r="PWL140" s="4300"/>
      <c r="PWM140" s="4301"/>
      <c r="PWN140" s="4302"/>
      <c r="PWO140" s="4299"/>
      <c r="PWP140" s="2602"/>
      <c r="PWQ140" s="4287"/>
      <c r="PWR140" s="4303"/>
      <c r="PWS140" s="4304"/>
      <c r="PWT140" s="2603"/>
      <c r="PWU140" s="4305"/>
      <c r="PWV140" s="4306"/>
      <c r="PWW140" s="4305"/>
      <c r="PWX140" s="4306"/>
      <c r="PWY140" s="4299"/>
      <c r="PWZ140" s="4300"/>
      <c r="PXA140" s="4305"/>
      <c r="PXB140" s="4304"/>
      <c r="PXC140" s="4299"/>
      <c r="PXD140" s="4300"/>
      <c r="PXE140" s="4301"/>
      <c r="PXF140" s="4302"/>
      <c r="PXG140" s="4299"/>
      <c r="PXH140" s="2602"/>
      <c r="PXI140" s="4287"/>
      <c r="PXJ140" s="4303"/>
      <c r="PXK140" s="4304"/>
      <c r="PXL140" s="2603"/>
      <c r="PXM140" s="4305"/>
      <c r="PXN140" s="4306"/>
      <c r="PXO140" s="4305"/>
      <c r="PXP140" s="4306"/>
      <c r="PXQ140" s="4299"/>
      <c r="PXR140" s="4300"/>
      <c r="PXS140" s="4305"/>
      <c r="PXT140" s="4304"/>
      <c r="PXU140" s="4299"/>
      <c r="PXV140" s="4300"/>
      <c r="PXW140" s="4301"/>
      <c r="PXX140" s="4302"/>
      <c r="PXY140" s="4299"/>
      <c r="PXZ140" s="2602"/>
      <c r="PYA140" s="4287"/>
      <c r="PYB140" s="4303"/>
      <c r="PYC140" s="4304"/>
      <c r="PYD140" s="2603"/>
      <c r="PYE140" s="4305"/>
      <c r="PYF140" s="4306"/>
      <c r="PYG140" s="4305"/>
      <c r="PYH140" s="4306"/>
      <c r="PYI140" s="4299"/>
      <c r="PYJ140" s="4300"/>
      <c r="PYK140" s="4305"/>
      <c r="PYL140" s="4304"/>
      <c r="PYM140" s="4299"/>
      <c r="PYN140" s="4300"/>
      <c r="PYO140" s="4301"/>
      <c r="PYP140" s="4302"/>
      <c r="PYQ140" s="4299"/>
      <c r="PYR140" s="2602"/>
      <c r="PYS140" s="4287"/>
      <c r="PYT140" s="4303"/>
      <c r="PYU140" s="4304"/>
      <c r="PYV140" s="2603"/>
      <c r="PYW140" s="4305"/>
      <c r="PYX140" s="4306"/>
      <c r="PYY140" s="4305"/>
      <c r="PYZ140" s="4306"/>
      <c r="PZA140" s="4299"/>
      <c r="PZB140" s="4300"/>
      <c r="PZC140" s="4305"/>
      <c r="PZD140" s="4304"/>
      <c r="PZE140" s="4299"/>
      <c r="PZF140" s="4300"/>
      <c r="PZG140" s="4301"/>
      <c r="PZH140" s="4302"/>
      <c r="PZI140" s="4299"/>
      <c r="PZJ140" s="2602"/>
      <c r="PZK140" s="4287"/>
      <c r="PZL140" s="4303"/>
      <c r="PZM140" s="4304"/>
      <c r="PZN140" s="2603"/>
      <c r="PZO140" s="4305"/>
      <c r="PZP140" s="4306"/>
      <c r="PZQ140" s="4305"/>
      <c r="PZR140" s="4306"/>
      <c r="PZS140" s="4299"/>
      <c r="PZT140" s="4300"/>
      <c r="PZU140" s="4305"/>
      <c r="PZV140" s="4304"/>
      <c r="PZW140" s="4299"/>
      <c r="PZX140" s="4300"/>
      <c r="PZY140" s="4301"/>
      <c r="PZZ140" s="4302"/>
      <c r="QAA140" s="4299"/>
      <c r="QAB140" s="2602"/>
      <c r="QAC140" s="4287"/>
      <c r="QAD140" s="4303"/>
      <c r="QAE140" s="4304"/>
      <c r="QAF140" s="2603"/>
      <c r="QAG140" s="4305"/>
      <c r="QAH140" s="4306"/>
      <c r="QAI140" s="4305"/>
      <c r="QAJ140" s="4306"/>
      <c r="QAK140" s="4299"/>
      <c r="QAL140" s="4300"/>
      <c r="QAM140" s="4305"/>
      <c r="QAN140" s="4304"/>
      <c r="QAO140" s="4299"/>
      <c r="QAP140" s="4300"/>
      <c r="QAQ140" s="4301"/>
      <c r="QAR140" s="4302"/>
      <c r="QAS140" s="4299"/>
      <c r="QAT140" s="2602"/>
      <c r="QAU140" s="4287"/>
      <c r="QAV140" s="4303"/>
      <c r="QAW140" s="4304"/>
      <c r="QAX140" s="2603"/>
      <c r="QAY140" s="4305"/>
      <c r="QAZ140" s="4306"/>
      <c r="QBA140" s="4305"/>
      <c r="QBB140" s="4306"/>
      <c r="QBC140" s="4299"/>
      <c r="QBD140" s="4300"/>
      <c r="QBE140" s="4305"/>
      <c r="QBF140" s="4304"/>
      <c r="QBG140" s="4299"/>
      <c r="QBH140" s="4300"/>
      <c r="QBI140" s="4301"/>
      <c r="QBJ140" s="4302"/>
      <c r="QBK140" s="4299"/>
      <c r="QBL140" s="2602"/>
      <c r="QBM140" s="4287"/>
      <c r="QBN140" s="4303"/>
      <c r="QBO140" s="4304"/>
      <c r="QBP140" s="2603"/>
      <c r="QBQ140" s="4305"/>
      <c r="QBR140" s="4306"/>
      <c r="QBS140" s="4305"/>
      <c r="QBT140" s="4306"/>
      <c r="QBU140" s="4299"/>
      <c r="QBV140" s="4300"/>
      <c r="QBW140" s="4305"/>
      <c r="QBX140" s="4304"/>
      <c r="QBY140" s="4299"/>
      <c r="QBZ140" s="4300"/>
      <c r="QCA140" s="4301"/>
      <c r="QCB140" s="4302"/>
      <c r="QCC140" s="4299"/>
      <c r="QCD140" s="2602"/>
      <c r="QCE140" s="4287"/>
      <c r="QCF140" s="4303"/>
      <c r="QCG140" s="4304"/>
      <c r="QCH140" s="2603"/>
      <c r="QCI140" s="4305"/>
      <c r="QCJ140" s="4306"/>
      <c r="QCK140" s="4305"/>
      <c r="QCL140" s="4306"/>
      <c r="QCM140" s="4299"/>
      <c r="QCN140" s="4300"/>
      <c r="QCO140" s="4305"/>
      <c r="QCP140" s="4304"/>
      <c r="QCQ140" s="4299"/>
      <c r="QCR140" s="4300"/>
      <c r="QCS140" s="4301"/>
      <c r="QCT140" s="4302"/>
      <c r="QCU140" s="4299"/>
      <c r="QCV140" s="2602"/>
      <c r="QCW140" s="4287"/>
      <c r="QCX140" s="4303"/>
      <c r="QCY140" s="4304"/>
      <c r="QCZ140" s="2603"/>
      <c r="QDA140" s="4305"/>
      <c r="QDB140" s="4306"/>
      <c r="QDC140" s="4305"/>
      <c r="QDD140" s="4306"/>
      <c r="QDE140" s="4299"/>
      <c r="QDF140" s="4300"/>
      <c r="QDG140" s="4305"/>
      <c r="QDH140" s="4304"/>
      <c r="QDI140" s="4299"/>
      <c r="QDJ140" s="4300"/>
      <c r="QDK140" s="4301"/>
      <c r="QDL140" s="4302"/>
      <c r="QDM140" s="4299"/>
      <c r="QDN140" s="2602"/>
      <c r="QDO140" s="4287"/>
      <c r="QDP140" s="4303"/>
      <c r="QDQ140" s="4304"/>
      <c r="QDR140" s="2603"/>
      <c r="QDS140" s="4305"/>
      <c r="QDT140" s="4306"/>
      <c r="QDU140" s="4305"/>
      <c r="QDV140" s="4306"/>
      <c r="QDW140" s="4299"/>
      <c r="QDX140" s="4300"/>
      <c r="QDY140" s="4305"/>
      <c r="QDZ140" s="4304"/>
      <c r="QEA140" s="4299"/>
      <c r="QEB140" s="4300"/>
      <c r="QEC140" s="4301"/>
      <c r="QED140" s="4302"/>
      <c r="QEE140" s="4299"/>
      <c r="QEF140" s="2602"/>
      <c r="QEG140" s="4287"/>
      <c r="QEH140" s="4303"/>
      <c r="QEI140" s="4304"/>
      <c r="QEJ140" s="2603"/>
      <c r="QEK140" s="4305"/>
      <c r="QEL140" s="4306"/>
      <c r="QEM140" s="4305"/>
      <c r="QEN140" s="4306"/>
      <c r="QEO140" s="4299"/>
      <c r="QEP140" s="4300"/>
      <c r="QEQ140" s="4305"/>
      <c r="QER140" s="4304"/>
      <c r="QES140" s="4299"/>
      <c r="QET140" s="4300"/>
      <c r="QEU140" s="4301"/>
      <c r="QEV140" s="4302"/>
      <c r="QEW140" s="4299"/>
      <c r="QEX140" s="2602"/>
      <c r="QEY140" s="4287"/>
      <c r="QEZ140" s="4303"/>
      <c r="QFA140" s="4304"/>
      <c r="QFB140" s="2603"/>
      <c r="QFC140" s="4305"/>
      <c r="QFD140" s="4306"/>
      <c r="QFE140" s="4305"/>
      <c r="QFF140" s="4306"/>
      <c r="QFG140" s="4299"/>
      <c r="QFH140" s="4300"/>
      <c r="QFI140" s="4305"/>
      <c r="QFJ140" s="4304"/>
      <c r="QFK140" s="4299"/>
      <c r="QFL140" s="4300"/>
      <c r="QFM140" s="4301"/>
      <c r="QFN140" s="4302"/>
      <c r="QFO140" s="4299"/>
      <c r="QFP140" s="2602"/>
      <c r="QFQ140" s="4287"/>
      <c r="QFR140" s="4303"/>
      <c r="QFS140" s="4304"/>
      <c r="QFT140" s="2603"/>
      <c r="QFU140" s="4305"/>
      <c r="QFV140" s="4306"/>
      <c r="QFW140" s="4305"/>
      <c r="QFX140" s="4306"/>
      <c r="QFY140" s="4299"/>
      <c r="QFZ140" s="4300"/>
      <c r="QGA140" s="4305"/>
      <c r="QGB140" s="4304"/>
      <c r="QGC140" s="4299"/>
      <c r="QGD140" s="4300"/>
      <c r="QGE140" s="4301"/>
      <c r="QGF140" s="4302"/>
      <c r="QGG140" s="4299"/>
      <c r="QGH140" s="2602"/>
      <c r="QGI140" s="4287"/>
      <c r="QGJ140" s="4303"/>
      <c r="QGK140" s="4304"/>
      <c r="QGL140" s="2603"/>
      <c r="QGM140" s="4305"/>
      <c r="QGN140" s="4306"/>
      <c r="QGO140" s="4305"/>
      <c r="QGP140" s="4306"/>
      <c r="QGQ140" s="4299"/>
      <c r="QGR140" s="4300"/>
      <c r="QGS140" s="4305"/>
      <c r="QGT140" s="4304"/>
      <c r="QGU140" s="4299"/>
      <c r="QGV140" s="4300"/>
      <c r="QGW140" s="4301"/>
      <c r="QGX140" s="4302"/>
      <c r="QGY140" s="4299"/>
      <c r="QGZ140" s="2602"/>
      <c r="QHA140" s="4287"/>
      <c r="QHB140" s="4303"/>
      <c r="QHC140" s="4304"/>
      <c r="QHD140" s="2603"/>
      <c r="QHE140" s="4305"/>
      <c r="QHF140" s="4306"/>
      <c r="QHG140" s="4305"/>
      <c r="QHH140" s="4306"/>
      <c r="QHI140" s="4299"/>
      <c r="QHJ140" s="4300"/>
      <c r="QHK140" s="4305"/>
      <c r="QHL140" s="4304"/>
      <c r="QHM140" s="4299"/>
      <c r="QHN140" s="4300"/>
      <c r="QHO140" s="4301"/>
      <c r="QHP140" s="4302"/>
      <c r="QHQ140" s="4299"/>
      <c r="QHR140" s="2602"/>
      <c r="QHS140" s="4287"/>
      <c r="QHT140" s="4303"/>
      <c r="QHU140" s="4304"/>
      <c r="QHV140" s="2603"/>
      <c r="QHW140" s="4305"/>
      <c r="QHX140" s="4306"/>
      <c r="QHY140" s="4305"/>
      <c r="QHZ140" s="4306"/>
      <c r="QIA140" s="4299"/>
      <c r="QIB140" s="4300"/>
      <c r="QIC140" s="4305"/>
      <c r="QID140" s="4304"/>
      <c r="QIE140" s="4299"/>
      <c r="QIF140" s="4300"/>
      <c r="QIG140" s="4301"/>
      <c r="QIH140" s="4302"/>
      <c r="QII140" s="4299"/>
      <c r="QIJ140" s="2602"/>
      <c r="QIK140" s="4287"/>
      <c r="QIL140" s="4303"/>
      <c r="QIM140" s="4304"/>
      <c r="QIN140" s="2603"/>
      <c r="QIO140" s="4305"/>
      <c r="QIP140" s="4306"/>
      <c r="QIQ140" s="4305"/>
      <c r="QIR140" s="4306"/>
      <c r="QIS140" s="4299"/>
      <c r="QIT140" s="4300"/>
      <c r="QIU140" s="4305"/>
      <c r="QIV140" s="4304"/>
      <c r="QIW140" s="4299"/>
      <c r="QIX140" s="4300"/>
      <c r="QIY140" s="4301"/>
      <c r="QIZ140" s="4302"/>
      <c r="QJA140" s="4299"/>
      <c r="QJB140" s="2602"/>
      <c r="QJC140" s="4287"/>
      <c r="QJD140" s="4303"/>
      <c r="QJE140" s="4304"/>
      <c r="QJF140" s="2603"/>
      <c r="QJG140" s="4305"/>
      <c r="QJH140" s="4306"/>
      <c r="QJI140" s="4305"/>
      <c r="QJJ140" s="4306"/>
      <c r="QJK140" s="4299"/>
      <c r="QJL140" s="4300"/>
      <c r="QJM140" s="4305"/>
      <c r="QJN140" s="4304"/>
      <c r="QJO140" s="4299"/>
      <c r="QJP140" s="4300"/>
      <c r="QJQ140" s="4301"/>
      <c r="QJR140" s="4302"/>
      <c r="QJS140" s="4299"/>
      <c r="QJT140" s="2602"/>
      <c r="QJU140" s="4287"/>
      <c r="QJV140" s="4303"/>
      <c r="QJW140" s="4304"/>
      <c r="QJX140" s="2603"/>
      <c r="QJY140" s="4305"/>
      <c r="QJZ140" s="4306"/>
      <c r="QKA140" s="4305"/>
      <c r="QKB140" s="4306"/>
      <c r="QKC140" s="4299"/>
      <c r="QKD140" s="4300"/>
      <c r="QKE140" s="4305"/>
      <c r="QKF140" s="4304"/>
      <c r="QKG140" s="4299"/>
      <c r="QKH140" s="4300"/>
      <c r="QKI140" s="4301"/>
      <c r="QKJ140" s="4302"/>
      <c r="QKK140" s="4299"/>
      <c r="QKL140" s="2602"/>
      <c r="QKM140" s="4287"/>
      <c r="QKN140" s="4303"/>
      <c r="QKO140" s="4304"/>
      <c r="QKP140" s="2603"/>
      <c r="QKQ140" s="4305"/>
      <c r="QKR140" s="4306"/>
      <c r="QKS140" s="4305"/>
      <c r="QKT140" s="4306"/>
      <c r="QKU140" s="4299"/>
      <c r="QKV140" s="4300"/>
      <c r="QKW140" s="4305"/>
      <c r="QKX140" s="4304"/>
      <c r="QKY140" s="4299"/>
      <c r="QKZ140" s="4300"/>
      <c r="QLA140" s="4301"/>
      <c r="QLB140" s="4302"/>
      <c r="QLC140" s="4299"/>
      <c r="QLD140" s="2602"/>
      <c r="QLE140" s="4287"/>
      <c r="QLF140" s="4303"/>
      <c r="QLG140" s="4304"/>
      <c r="QLH140" s="2603"/>
      <c r="QLI140" s="4305"/>
      <c r="QLJ140" s="4306"/>
      <c r="QLK140" s="4305"/>
      <c r="QLL140" s="4306"/>
      <c r="QLM140" s="4299"/>
      <c r="QLN140" s="4300"/>
      <c r="QLO140" s="4305"/>
      <c r="QLP140" s="4304"/>
      <c r="QLQ140" s="4299"/>
      <c r="QLR140" s="4300"/>
      <c r="QLS140" s="4301"/>
      <c r="QLT140" s="4302"/>
      <c r="QLU140" s="4299"/>
      <c r="QLV140" s="2602"/>
      <c r="QLW140" s="4287"/>
      <c r="QLX140" s="4303"/>
      <c r="QLY140" s="4304"/>
      <c r="QLZ140" s="2603"/>
      <c r="QMA140" s="4305"/>
      <c r="QMB140" s="4306"/>
      <c r="QMC140" s="4305"/>
      <c r="QMD140" s="4306"/>
      <c r="QME140" s="4299"/>
      <c r="QMF140" s="4300"/>
      <c r="QMG140" s="4305"/>
      <c r="QMH140" s="4304"/>
      <c r="QMI140" s="4299"/>
      <c r="QMJ140" s="4300"/>
      <c r="QMK140" s="4301"/>
      <c r="QML140" s="4302"/>
      <c r="QMM140" s="4299"/>
      <c r="QMN140" s="2602"/>
      <c r="QMO140" s="4287"/>
      <c r="QMP140" s="4303"/>
      <c r="QMQ140" s="4304"/>
      <c r="QMR140" s="2603"/>
      <c r="QMS140" s="4305"/>
      <c r="QMT140" s="4306"/>
      <c r="QMU140" s="4305"/>
      <c r="QMV140" s="4306"/>
      <c r="QMW140" s="4299"/>
      <c r="QMX140" s="4300"/>
      <c r="QMY140" s="4305"/>
      <c r="QMZ140" s="4304"/>
      <c r="QNA140" s="4299"/>
      <c r="QNB140" s="4300"/>
      <c r="QNC140" s="4301"/>
      <c r="QND140" s="4302"/>
      <c r="QNE140" s="4299"/>
      <c r="QNF140" s="2602"/>
      <c r="QNG140" s="4287"/>
      <c r="QNH140" s="4303"/>
      <c r="QNI140" s="4304"/>
      <c r="QNJ140" s="2603"/>
      <c r="QNK140" s="4305"/>
      <c r="QNL140" s="4306"/>
      <c r="QNM140" s="4305"/>
      <c r="QNN140" s="4306"/>
      <c r="QNO140" s="4299"/>
      <c r="QNP140" s="4300"/>
      <c r="QNQ140" s="4305"/>
      <c r="QNR140" s="4304"/>
      <c r="QNS140" s="4299"/>
      <c r="QNT140" s="4300"/>
      <c r="QNU140" s="4301"/>
      <c r="QNV140" s="4302"/>
      <c r="QNW140" s="4299"/>
      <c r="QNX140" s="2602"/>
      <c r="QNY140" s="4287"/>
      <c r="QNZ140" s="4303"/>
      <c r="QOA140" s="4304"/>
      <c r="QOB140" s="2603"/>
      <c r="QOC140" s="4305"/>
      <c r="QOD140" s="4306"/>
      <c r="QOE140" s="4305"/>
      <c r="QOF140" s="4306"/>
      <c r="QOG140" s="4299"/>
      <c r="QOH140" s="4300"/>
      <c r="QOI140" s="4305"/>
      <c r="QOJ140" s="4304"/>
      <c r="QOK140" s="4299"/>
      <c r="QOL140" s="4300"/>
      <c r="QOM140" s="4301"/>
      <c r="QON140" s="4302"/>
      <c r="QOO140" s="4299"/>
      <c r="QOP140" s="2602"/>
      <c r="QOQ140" s="4287"/>
      <c r="QOR140" s="4303"/>
      <c r="QOS140" s="4304"/>
      <c r="QOT140" s="2603"/>
      <c r="QOU140" s="4305"/>
      <c r="QOV140" s="4306"/>
      <c r="QOW140" s="4305"/>
      <c r="QOX140" s="4306"/>
      <c r="QOY140" s="4299"/>
      <c r="QOZ140" s="4300"/>
      <c r="QPA140" s="4305"/>
      <c r="QPB140" s="4304"/>
      <c r="QPC140" s="4299"/>
      <c r="QPD140" s="4300"/>
      <c r="QPE140" s="4301"/>
      <c r="QPF140" s="4302"/>
      <c r="QPG140" s="4299"/>
      <c r="QPH140" s="2602"/>
      <c r="QPI140" s="4287"/>
      <c r="QPJ140" s="4303"/>
      <c r="QPK140" s="4304"/>
      <c r="QPL140" s="2603"/>
      <c r="QPM140" s="4305"/>
      <c r="QPN140" s="4306"/>
      <c r="QPO140" s="4305"/>
      <c r="QPP140" s="4306"/>
      <c r="QPQ140" s="4299"/>
      <c r="QPR140" s="4300"/>
      <c r="QPS140" s="4305"/>
      <c r="QPT140" s="4304"/>
      <c r="QPU140" s="4299"/>
      <c r="QPV140" s="4300"/>
      <c r="QPW140" s="4301"/>
      <c r="QPX140" s="4302"/>
      <c r="QPY140" s="4299"/>
      <c r="QPZ140" s="2602"/>
      <c r="QQA140" s="4287"/>
      <c r="QQB140" s="4303"/>
      <c r="QQC140" s="4304"/>
      <c r="QQD140" s="2603"/>
      <c r="QQE140" s="4305"/>
      <c r="QQF140" s="4306"/>
      <c r="QQG140" s="4305"/>
      <c r="QQH140" s="4306"/>
      <c r="QQI140" s="4299"/>
      <c r="QQJ140" s="4300"/>
      <c r="QQK140" s="4305"/>
      <c r="QQL140" s="4304"/>
      <c r="QQM140" s="4299"/>
      <c r="QQN140" s="4300"/>
      <c r="QQO140" s="4301"/>
      <c r="QQP140" s="4302"/>
      <c r="QQQ140" s="4299"/>
      <c r="QQR140" s="2602"/>
      <c r="QQS140" s="4287"/>
      <c r="QQT140" s="4303"/>
      <c r="QQU140" s="4304"/>
      <c r="QQV140" s="2603"/>
      <c r="QQW140" s="4305"/>
      <c r="QQX140" s="4306"/>
      <c r="QQY140" s="4305"/>
      <c r="QQZ140" s="4306"/>
      <c r="QRA140" s="4299"/>
      <c r="QRB140" s="4300"/>
      <c r="QRC140" s="4305"/>
      <c r="QRD140" s="4304"/>
      <c r="QRE140" s="4299"/>
      <c r="QRF140" s="4300"/>
      <c r="QRG140" s="4301"/>
      <c r="QRH140" s="4302"/>
      <c r="QRI140" s="4299"/>
      <c r="QRJ140" s="2602"/>
      <c r="QRK140" s="4287"/>
      <c r="QRL140" s="4303"/>
      <c r="QRM140" s="4304"/>
      <c r="QRN140" s="2603"/>
      <c r="QRO140" s="4305"/>
      <c r="QRP140" s="4306"/>
      <c r="QRQ140" s="4305"/>
      <c r="QRR140" s="4306"/>
      <c r="QRS140" s="4299"/>
      <c r="QRT140" s="4300"/>
      <c r="QRU140" s="4305"/>
      <c r="QRV140" s="4304"/>
      <c r="QRW140" s="4299"/>
      <c r="QRX140" s="4300"/>
      <c r="QRY140" s="4301"/>
      <c r="QRZ140" s="4302"/>
      <c r="QSA140" s="4299"/>
      <c r="QSB140" s="2602"/>
      <c r="QSC140" s="4287"/>
      <c r="QSD140" s="4303"/>
      <c r="QSE140" s="4304"/>
      <c r="QSF140" s="2603"/>
      <c r="QSG140" s="4305"/>
      <c r="QSH140" s="4306"/>
      <c r="QSI140" s="4305"/>
      <c r="QSJ140" s="4306"/>
      <c r="QSK140" s="4299"/>
      <c r="QSL140" s="4300"/>
      <c r="QSM140" s="4305"/>
      <c r="QSN140" s="4304"/>
      <c r="QSO140" s="4299"/>
      <c r="QSP140" s="4300"/>
      <c r="QSQ140" s="4301"/>
      <c r="QSR140" s="4302"/>
      <c r="QSS140" s="4299"/>
      <c r="QST140" s="2602"/>
      <c r="QSU140" s="4287"/>
      <c r="QSV140" s="4303"/>
      <c r="QSW140" s="4304"/>
      <c r="QSX140" s="2603"/>
      <c r="QSY140" s="4305"/>
      <c r="QSZ140" s="4306"/>
      <c r="QTA140" s="4305"/>
      <c r="QTB140" s="4306"/>
      <c r="QTC140" s="4299"/>
      <c r="QTD140" s="4300"/>
      <c r="QTE140" s="4305"/>
      <c r="QTF140" s="4304"/>
      <c r="QTG140" s="4299"/>
      <c r="QTH140" s="4300"/>
      <c r="QTI140" s="4301"/>
      <c r="QTJ140" s="4302"/>
      <c r="QTK140" s="4299"/>
      <c r="QTL140" s="2602"/>
      <c r="QTM140" s="4287"/>
      <c r="QTN140" s="4303"/>
      <c r="QTO140" s="4304"/>
      <c r="QTP140" s="2603"/>
      <c r="QTQ140" s="4305"/>
      <c r="QTR140" s="4306"/>
      <c r="QTS140" s="4305"/>
      <c r="QTT140" s="4306"/>
      <c r="QTU140" s="4299"/>
      <c r="QTV140" s="4300"/>
      <c r="QTW140" s="4305"/>
      <c r="QTX140" s="4304"/>
      <c r="QTY140" s="4299"/>
      <c r="QTZ140" s="4300"/>
      <c r="QUA140" s="4301"/>
      <c r="QUB140" s="4302"/>
      <c r="QUC140" s="4299"/>
      <c r="QUD140" s="2602"/>
      <c r="QUE140" s="4287"/>
      <c r="QUF140" s="4303"/>
      <c r="QUG140" s="4304"/>
      <c r="QUH140" s="2603"/>
      <c r="QUI140" s="4305"/>
      <c r="QUJ140" s="4306"/>
      <c r="QUK140" s="4305"/>
      <c r="QUL140" s="4306"/>
      <c r="QUM140" s="4299"/>
      <c r="QUN140" s="4300"/>
      <c r="QUO140" s="4305"/>
      <c r="QUP140" s="4304"/>
      <c r="QUQ140" s="4299"/>
      <c r="QUR140" s="4300"/>
      <c r="QUS140" s="4301"/>
      <c r="QUT140" s="4302"/>
      <c r="QUU140" s="4299"/>
      <c r="QUV140" s="2602"/>
      <c r="QUW140" s="4287"/>
      <c r="QUX140" s="4303"/>
      <c r="QUY140" s="4304"/>
      <c r="QUZ140" s="2603"/>
      <c r="QVA140" s="4305"/>
      <c r="QVB140" s="4306"/>
      <c r="QVC140" s="4305"/>
      <c r="QVD140" s="4306"/>
      <c r="QVE140" s="4299"/>
      <c r="QVF140" s="4300"/>
      <c r="QVG140" s="4305"/>
      <c r="QVH140" s="4304"/>
      <c r="QVI140" s="4299"/>
      <c r="QVJ140" s="4300"/>
      <c r="QVK140" s="4301"/>
      <c r="QVL140" s="4302"/>
      <c r="QVM140" s="4299"/>
      <c r="QVN140" s="2602"/>
      <c r="QVO140" s="4287"/>
      <c r="QVP140" s="4303"/>
      <c r="QVQ140" s="4304"/>
      <c r="QVR140" s="2603"/>
      <c r="QVS140" s="4305"/>
      <c r="QVT140" s="4306"/>
      <c r="QVU140" s="4305"/>
      <c r="QVV140" s="4306"/>
      <c r="QVW140" s="4299"/>
      <c r="QVX140" s="4300"/>
      <c r="QVY140" s="4305"/>
      <c r="QVZ140" s="4304"/>
      <c r="QWA140" s="4299"/>
      <c r="QWB140" s="4300"/>
      <c r="QWC140" s="4301"/>
      <c r="QWD140" s="4302"/>
      <c r="QWE140" s="4299"/>
      <c r="QWF140" s="2602"/>
      <c r="QWG140" s="4287"/>
      <c r="QWH140" s="4303"/>
      <c r="QWI140" s="4304"/>
      <c r="QWJ140" s="2603"/>
      <c r="QWK140" s="4305"/>
      <c r="QWL140" s="4306"/>
      <c r="QWM140" s="4305"/>
      <c r="QWN140" s="4306"/>
      <c r="QWO140" s="4299"/>
      <c r="QWP140" s="4300"/>
      <c r="QWQ140" s="4305"/>
      <c r="QWR140" s="4304"/>
      <c r="QWS140" s="4299"/>
      <c r="QWT140" s="4300"/>
      <c r="QWU140" s="4301"/>
      <c r="QWV140" s="4302"/>
      <c r="QWW140" s="4299"/>
      <c r="QWX140" s="2602"/>
      <c r="QWY140" s="4287"/>
      <c r="QWZ140" s="4303"/>
      <c r="QXA140" s="4304"/>
      <c r="QXB140" s="2603"/>
      <c r="QXC140" s="4305"/>
      <c r="QXD140" s="4306"/>
      <c r="QXE140" s="4305"/>
      <c r="QXF140" s="4306"/>
      <c r="QXG140" s="4299"/>
      <c r="QXH140" s="4300"/>
      <c r="QXI140" s="4305"/>
      <c r="QXJ140" s="4304"/>
      <c r="QXK140" s="4299"/>
      <c r="QXL140" s="4300"/>
      <c r="QXM140" s="4301"/>
      <c r="QXN140" s="4302"/>
      <c r="QXO140" s="4299"/>
      <c r="QXP140" s="2602"/>
      <c r="QXQ140" s="4287"/>
      <c r="QXR140" s="4303"/>
      <c r="QXS140" s="4304"/>
      <c r="QXT140" s="2603"/>
      <c r="QXU140" s="4305"/>
      <c r="QXV140" s="4306"/>
      <c r="QXW140" s="4305"/>
      <c r="QXX140" s="4306"/>
      <c r="QXY140" s="4299"/>
      <c r="QXZ140" s="4300"/>
      <c r="QYA140" s="4305"/>
      <c r="QYB140" s="4304"/>
      <c r="QYC140" s="4299"/>
      <c r="QYD140" s="4300"/>
      <c r="QYE140" s="4301"/>
      <c r="QYF140" s="4302"/>
      <c r="QYG140" s="4299"/>
      <c r="QYH140" s="2602"/>
      <c r="QYI140" s="4287"/>
      <c r="QYJ140" s="4303"/>
      <c r="QYK140" s="4304"/>
      <c r="QYL140" s="2603"/>
      <c r="QYM140" s="4305"/>
      <c r="QYN140" s="4306"/>
      <c r="QYO140" s="4305"/>
      <c r="QYP140" s="4306"/>
      <c r="QYQ140" s="4299"/>
      <c r="QYR140" s="4300"/>
      <c r="QYS140" s="4305"/>
      <c r="QYT140" s="4304"/>
      <c r="QYU140" s="4299"/>
      <c r="QYV140" s="4300"/>
      <c r="QYW140" s="4301"/>
      <c r="QYX140" s="4302"/>
      <c r="QYY140" s="4299"/>
      <c r="QYZ140" s="2602"/>
      <c r="QZA140" s="4287"/>
      <c r="QZB140" s="4303"/>
      <c r="QZC140" s="4304"/>
      <c r="QZD140" s="2603"/>
      <c r="QZE140" s="4305"/>
      <c r="QZF140" s="4306"/>
      <c r="QZG140" s="4305"/>
      <c r="QZH140" s="4306"/>
      <c r="QZI140" s="4299"/>
      <c r="QZJ140" s="4300"/>
      <c r="QZK140" s="4305"/>
      <c r="QZL140" s="4304"/>
      <c r="QZM140" s="4299"/>
      <c r="QZN140" s="4300"/>
      <c r="QZO140" s="4301"/>
      <c r="QZP140" s="4302"/>
      <c r="QZQ140" s="4299"/>
      <c r="QZR140" s="2602"/>
      <c r="QZS140" s="4287"/>
      <c r="QZT140" s="4303"/>
      <c r="QZU140" s="4304"/>
      <c r="QZV140" s="2603"/>
      <c r="QZW140" s="4305"/>
      <c r="QZX140" s="4306"/>
      <c r="QZY140" s="4305"/>
      <c r="QZZ140" s="4306"/>
      <c r="RAA140" s="4299"/>
      <c r="RAB140" s="4300"/>
      <c r="RAC140" s="4305"/>
      <c r="RAD140" s="4304"/>
      <c r="RAE140" s="4299"/>
      <c r="RAF140" s="4300"/>
      <c r="RAG140" s="4301"/>
      <c r="RAH140" s="4302"/>
      <c r="RAI140" s="4299"/>
      <c r="RAJ140" s="2602"/>
      <c r="RAK140" s="4287"/>
      <c r="RAL140" s="4303"/>
      <c r="RAM140" s="4304"/>
      <c r="RAN140" s="2603"/>
      <c r="RAO140" s="4305"/>
      <c r="RAP140" s="4306"/>
      <c r="RAQ140" s="4305"/>
      <c r="RAR140" s="4306"/>
      <c r="RAS140" s="4299"/>
      <c r="RAT140" s="4300"/>
      <c r="RAU140" s="4305"/>
      <c r="RAV140" s="4304"/>
      <c r="RAW140" s="4299"/>
      <c r="RAX140" s="4300"/>
      <c r="RAY140" s="4301"/>
      <c r="RAZ140" s="4302"/>
      <c r="RBA140" s="4299"/>
      <c r="RBB140" s="2602"/>
      <c r="RBC140" s="4287"/>
      <c r="RBD140" s="4303"/>
      <c r="RBE140" s="4304"/>
      <c r="RBF140" s="2603"/>
      <c r="RBG140" s="4305"/>
      <c r="RBH140" s="4306"/>
      <c r="RBI140" s="4305"/>
      <c r="RBJ140" s="4306"/>
      <c r="RBK140" s="4299"/>
      <c r="RBL140" s="4300"/>
      <c r="RBM140" s="4305"/>
      <c r="RBN140" s="4304"/>
      <c r="RBO140" s="4299"/>
      <c r="RBP140" s="4300"/>
      <c r="RBQ140" s="4301"/>
      <c r="RBR140" s="4302"/>
      <c r="RBS140" s="4299"/>
      <c r="RBT140" s="2602"/>
      <c r="RBU140" s="4287"/>
      <c r="RBV140" s="4303"/>
      <c r="RBW140" s="4304"/>
      <c r="RBX140" s="2603"/>
      <c r="RBY140" s="4305"/>
      <c r="RBZ140" s="4306"/>
      <c r="RCA140" s="4305"/>
      <c r="RCB140" s="4306"/>
      <c r="RCC140" s="4299"/>
      <c r="RCD140" s="4300"/>
      <c r="RCE140" s="4305"/>
      <c r="RCF140" s="4304"/>
      <c r="RCG140" s="4299"/>
      <c r="RCH140" s="4300"/>
      <c r="RCI140" s="4301"/>
      <c r="RCJ140" s="4302"/>
      <c r="RCK140" s="4299"/>
      <c r="RCL140" s="2602"/>
      <c r="RCM140" s="4287"/>
      <c r="RCN140" s="4303"/>
      <c r="RCO140" s="4304"/>
      <c r="RCP140" s="2603"/>
      <c r="RCQ140" s="4305"/>
      <c r="RCR140" s="4306"/>
      <c r="RCS140" s="4305"/>
      <c r="RCT140" s="4306"/>
      <c r="RCU140" s="4299"/>
      <c r="RCV140" s="4300"/>
      <c r="RCW140" s="4305"/>
      <c r="RCX140" s="4304"/>
      <c r="RCY140" s="4299"/>
      <c r="RCZ140" s="4300"/>
      <c r="RDA140" s="4301"/>
      <c r="RDB140" s="4302"/>
      <c r="RDC140" s="4299"/>
      <c r="RDD140" s="2602"/>
      <c r="RDE140" s="4287"/>
      <c r="RDF140" s="4303"/>
      <c r="RDG140" s="4304"/>
      <c r="RDH140" s="2603"/>
      <c r="RDI140" s="4305"/>
      <c r="RDJ140" s="4306"/>
      <c r="RDK140" s="4305"/>
      <c r="RDL140" s="4306"/>
      <c r="RDM140" s="4299"/>
      <c r="RDN140" s="4300"/>
      <c r="RDO140" s="4305"/>
      <c r="RDP140" s="4304"/>
      <c r="RDQ140" s="4299"/>
      <c r="RDR140" s="4300"/>
      <c r="RDS140" s="4301"/>
      <c r="RDT140" s="4302"/>
      <c r="RDU140" s="4299"/>
      <c r="RDV140" s="2602"/>
      <c r="RDW140" s="4287"/>
      <c r="RDX140" s="4303"/>
      <c r="RDY140" s="4304"/>
      <c r="RDZ140" s="2603"/>
      <c r="REA140" s="4305"/>
      <c r="REB140" s="4306"/>
      <c r="REC140" s="4305"/>
      <c r="RED140" s="4306"/>
      <c r="REE140" s="4299"/>
      <c r="REF140" s="4300"/>
      <c r="REG140" s="4305"/>
      <c r="REH140" s="4304"/>
      <c r="REI140" s="4299"/>
      <c r="REJ140" s="4300"/>
      <c r="REK140" s="4301"/>
      <c r="REL140" s="4302"/>
      <c r="REM140" s="4299"/>
      <c r="REN140" s="2602"/>
      <c r="REO140" s="4287"/>
      <c r="REP140" s="4303"/>
      <c r="REQ140" s="4304"/>
      <c r="RER140" s="2603"/>
      <c r="RES140" s="4305"/>
      <c r="RET140" s="4306"/>
      <c r="REU140" s="4305"/>
      <c r="REV140" s="4306"/>
      <c r="REW140" s="4299"/>
      <c r="REX140" s="4300"/>
      <c r="REY140" s="4305"/>
      <c r="REZ140" s="4304"/>
      <c r="RFA140" s="4299"/>
      <c r="RFB140" s="4300"/>
      <c r="RFC140" s="4301"/>
      <c r="RFD140" s="4302"/>
      <c r="RFE140" s="4299"/>
      <c r="RFF140" s="2602"/>
      <c r="RFG140" s="4287"/>
      <c r="RFH140" s="4303"/>
      <c r="RFI140" s="4304"/>
      <c r="RFJ140" s="2603"/>
      <c r="RFK140" s="4305"/>
      <c r="RFL140" s="4306"/>
      <c r="RFM140" s="4305"/>
      <c r="RFN140" s="4306"/>
      <c r="RFO140" s="4299"/>
      <c r="RFP140" s="4300"/>
      <c r="RFQ140" s="4305"/>
      <c r="RFR140" s="4304"/>
      <c r="RFS140" s="4299"/>
      <c r="RFT140" s="4300"/>
      <c r="RFU140" s="4301"/>
      <c r="RFV140" s="4302"/>
      <c r="RFW140" s="4299"/>
      <c r="RFX140" s="2602"/>
      <c r="RFY140" s="4287"/>
      <c r="RFZ140" s="4303"/>
      <c r="RGA140" s="4304"/>
      <c r="RGB140" s="2603"/>
      <c r="RGC140" s="4305"/>
      <c r="RGD140" s="4306"/>
      <c r="RGE140" s="4305"/>
      <c r="RGF140" s="4306"/>
      <c r="RGG140" s="4299"/>
      <c r="RGH140" s="4300"/>
      <c r="RGI140" s="4305"/>
      <c r="RGJ140" s="4304"/>
      <c r="RGK140" s="4299"/>
      <c r="RGL140" s="4300"/>
      <c r="RGM140" s="4301"/>
      <c r="RGN140" s="4302"/>
      <c r="RGO140" s="4299"/>
      <c r="RGP140" s="2602"/>
      <c r="RGQ140" s="4287"/>
      <c r="RGR140" s="4303"/>
      <c r="RGS140" s="4304"/>
      <c r="RGT140" s="2603"/>
      <c r="RGU140" s="4305"/>
      <c r="RGV140" s="4306"/>
      <c r="RGW140" s="4305"/>
      <c r="RGX140" s="4306"/>
      <c r="RGY140" s="4299"/>
      <c r="RGZ140" s="4300"/>
      <c r="RHA140" s="4305"/>
      <c r="RHB140" s="4304"/>
      <c r="RHC140" s="4299"/>
      <c r="RHD140" s="4300"/>
      <c r="RHE140" s="4301"/>
      <c r="RHF140" s="4302"/>
      <c r="RHG140" s="4299"/>
      <c r="RHH140" s="2602"/>
      <c r="RHI140" s="4287"/>
      <c r="RHJ140" s="4303"/>
      <c r="RHK140" s="4304"/>
      <c r="RHL140" s="2603"/>
      <c r="RHM140" s="4305"/>
      <c r="RHN140" s="4306"/>
      <c r="RHO140" s="4305"/>
      <c r="RHP140" s="4306"/>
      <c r="RHQ140" s="4299"/>
      <c r="RHR140" s="4300"/>
      <c r="RHS140" s="4305"/>
      <c r="RHT140" s="4304"/>
      <c r="RHU140" s="4299"/>
      <c r="RHV140" s="4300"/>
      <c r="RHW140" s="4301"/>
      <c r="RHX140" s="4302"/>
      <c r="RHY140" s="4299"/>
      <c r="RHZ140" s="2602"/>
      <c r="RIA140" s="4287"/>
      <c r="RIB140" s="4303"/>
      <c r="RIC140" s="4304"/>
      <c r="RID140" s="2603"/>
      <c r="RIE140" s="4305"/>
      <c r="RIF140" s="4306"/>
      <c r="RIG140" s="4305"/>
      <c r="RIH140" s="4306"/>
      <c r="RII140" s="4299"/>
      <c r="RIJ140" s="4300"/>
      <c r="RIK140" s="4305"/>
      <c r="RIL140" s="4304"/>
      <c r="RIM140" s="4299"/>
      <c r="RIN140" s="4300"/>
      <c r="RIO140" s="4301"/>
      <c r="RIP140" s="4302"/>
      <c r="RIQ140" s="4299"/>
      <c r="RIR140" s="2602"/>
      <c r="RIS140" s="4287"/>
      <c r="RIT140" s="4303"/>
      <c r="RIU140" s="4304"/>
      <c r="RIV140" s="2603"/>
      <c r="RIW140" s="4305"/>
      <c r="RIX140" s="4306"/>
      <c r="RIY140" s="4305"/>
      <c r="RIZ140" s="4306"/>
      <c r="RJA140" s="4299"/>
      <c r="RJB140" s="4300"/>
      <c r="RJC140" s="4305"/>
      <c r="RJD140" s="4304"/>
      <c r="RJE140" s="4299"/>
      <c r="RJF140" s="4300"/>
      <c r="RJG140" s="4301"/>
      <c r="RJH140" s="4302"/>
      <c r="RJI140" s="4299"/>
      <c r="RJJ140" s="2602"/>
      <c r="RJK140" s="4287"/>
      <c r="RJL140" s="4303"/>
      <c r="RJM140" s="4304"/>
      <c r="RJN140" s="2603"/>
      <c r="RJO140" s="4305"/>
      <c r="RJP140" s="4306"/>
      <c r="RJQ140" s="4305"/>
      <c r="RJR140" s="4306"/>
      <c r="RJS140" s="4299"/>
      <c r="RJT140" s="4300"/>
      <c r="RJU140" s="4305"/>
      <c r="RJV140" s="4304"/>
      <c r="RJW140" s="4299"/>
      <c r="RJX140" s="4300"/>
      <c r="RJY140" s="4301"/>
      <c r="RJZ140" s="4302"/>
      <c r="RKA140" s="4299"/>
      <c r="RKB140" s="2602"/>
      <c r="RKC140" s="4287"/>
      <c r="RKD140" s="4303"/>
      <c r="RKE140" s="4304"/>
      <c r="RKF140" s="2603"/>
      <c r="RKG140" s="4305"/>
      <c r="RKH140" s="4306"/>
      <c r="RKI140" s="4305"/>
      <c r="RKJ140" s="4306"/>
      <c r="RKK140" s="4299"/>
      <c r="RKL140" s="4300"/>
      <c r="RKM140" s="4305"/>
      <c r="RKN140" s="4304"/>
      <c r="RKO140" s="4299"/>
      <c r="RKP140" s="4300"/>
      <c r="RKQ140" s="4301"/>
      <c r="RKR140" s="4302"/>
      <c r="RKS140" s="4299"/>
      <c r="RKT140" s="2602"/>
      <c r="RKU140" s="4287"/>
      <c r="RKV140" s="4303"/>
      <c r="RKW140" s="4304"/>
      <c r="RKX140" s="2603"/>
      <c r="RKY140" s="4305"/>
      <c r="RKZ140" s="4306"/>
      <c r="RLA140" s="4305"/>
      <c r="RLB140" s="4306"/>
      <c r="RLC140" s="4299"/>
      <c r="RLD140" s="4300"/>
      <c r="RLE140" s="4305"/>
      <c r="RLF140" s="4304"/>
      <c r="RLG140" s="4299"/>
      <c r="RLH140" s="4300"/>
      <c r="RLI140" s="4301"/>
      <c r="RLJ140" s="4302"/>
      <c r="RLK140" s="4299"/>
      <c r="RLL140" s="2602"/>
      <c r="RLM140" s="4287"/>
      <c r="RLN140" s="4303"/>
      <c r="RLO140" s="4304"/>
      <c r="RLP140" s="2603"/>
      <c r="RLQ140" s="4305"/>
      <c r="RLR140" s="4306"/>
      <c r="RLS140" s="4305"/>
      <c r="RLT140" s="4306"/>
      <c r="RLU140" s="4299"/>
      <c r="RLV140" s="4300"/>
      <c r="RLW140" s="4305"/>
      <c r="RLX140" s="4304"/>
      <c r="RLY140" s="4299"/>
      <c r="RLZ140" s="4300"/>
      <c r="RMA140" s="4301"/>
      <c r="RMB140" s="4302"/>
      <c r="RMC140" s="4299"/>
      <c r="RMD140" s="2602"/>
      <c r="RME140" s="4287"/>
      <c r="RMF140" s="4303"/>
      <c r="RMG140" s="4304"/>
      <c r="RMH140" s="2603"/>
      <c r="RMI140" s="4305"/>
      <c r="RMJ140" s="4306"/>
      <c r="RMK140" s="4305"/>
      <c r="RML140" s="4306"/>
      <c r="RMM140" s="4299"/>
      <c r="RMN140" s="4300"/>
      <c r="RMO140" s="4305"/>
      <c r="RMP140" s="4304"/>
      <c r="RMQ140" s="4299"/>
      <c r="RMR140" s="4300"/>
      <c r="RMS140" s="4301"/>
      <c r="RMT140" s="4302"/>
      <c r="RMU140" s="4299"/>
      <c r="RMV140" s="2602"/>
      <c r="RMW140" s="4287"/>
      <c r="RMX140" s="4303"/>
      <c r="RMY140" s="4304"/>
      <c r="RMZ140" s="2603"/>
      <c r="RNA140" s="4305"/>
      <c r="RNB140" s="4306"/>
      <c r="RNC140" s="4305"/>
      <c r="RND140" s="4306"/>
      <c r="RNE140" s="4299"/>
      <c r="RNF140" s="4300"/>
      <c r="RNG140" s="4305"/>
      <c r="RNH140" s="4304"/>
      <c r="RNI140" s="4299"/>
      <c r="RNJ140" s="4300"/>
      <c r="RNK140" s="4301"/>
      <c r="RNL140" s="4302"/>
      <c r="RNM140" s="4299"/>
      <c r="RNN140" s="2602"/>
      <c r="RNO140" s="4287"/>
      <c r="RNP140" s="4303"/>
      <c r="RNQ140" s="4304"/>
      <c r="RNR140" s="2603"/>
      <c r="RNS140" s="4305"/>
      <c r="RNT140" s="4306"/>
      <c r="RNU140" s="4305"/>
      <c r="RNV140" s="4306"/>
      <c r="RNW140" s="4299"/>
      <c r="RNX140" s="4300"/>
      <c r="RNY140" s="4305"/>
      <c r="RNZ140" s="4304"/>
      <c r="ROA140" s="4299"/>
      <c r="ROB140" s="4300"/>
      <c r="ROC140" s="4301"/>
      <c r="ROD140" s="4302"/>
      <c r="ROE140" s="4299"/>
      <c r="ROF140" s="2602"/>
      <c r="ROG140" s="4287"/>
      <c r="ROH140" s="4303"/>
      <c r="ROI140" s="4304"/>
      <c r="ROJ140" s="2603"/>
      <c r="ROK140" s="4305"/>
      <c r="ROL140" s="4306"/>
      <c r="ROM140" s="4305"/>
      <c r="RON140" s="4306"/>
      <c r="ROO140" s="4299"/>
      <c r="ROP140" s="4300"/>
      <c r="ROQ140" s="4305"/>
      <c r="ROR140" s="4304"/>
      <c r="ROS140" s="4299"/>
      <c r="ROT140" s="4300"/>
      <c r="ROU140" s="4301"/>
      <c r="ROV140" s="4302"/>
      <c r="ROW140" s="4299"/>
      <c r="ROX140" s="2602"/>
      <c r="ROY140" s="4287"/>
      <c r="ROZ140" s="4303"/>
      <c r="RPA140" s="4304"/>
      <c r="RPB140" s="2603"/>
      <c r="RPC140" s="4305"/>
      <c r="RPD140" s="4306"/>
      <c r="RPE140" s="4305"/>
      <c r="RPF140" s="4306"/>
      <c r="RPG140" s="4299"/>
      <c r="RPH140" s="4300"/>
      <c r="RPI140" s="4305"/>
      <c r="RPJ140" s="4304"/>
      <c r="RPK140" s="4299"/>
      <c r="RPL140" s="4300"/>
      <c r="RPM140" s="4301"/>
      <c r="RPN140" s="4302"/>
      <c r="RPO140" s="4299"/>
      <c r="RPP140" s="2602"/>
      <c r="RPQ140" s="4287"/>
      <c r="RPR140" s="4303"/>
      <c r="RPS140" s="4304"/>
      <c r="RPT140" s="2603"/>
      <c r="RPU140" s="4305"/>
      <c r="RPV140" s="4306"/>
      <c r="RPW140" s="4305"/>
      <c r="RPX140" s="4306"/>
      <c r="RPY140" s="4299"/>
      <c r="RPZ140" s="4300"/>
      <c r="RQA140" s="4305"/>
      <c r="RQB140" s="4304"/>
      <c r="RQC140" s="4299"/>
      <c r="RQD140" s="4300"/>
      <c r="RQE140" s="4301"/>
      <c r="RQF140" s="4302"/>
      <c r="RQG140" s="4299"/>
      <c r="RQH140" s="2602"/>
      <c r="RQI140" s="4287"/>
      <c r="RQJ140" s="4303"/>
      <c r="RQK140" s="4304"/>
      <c r="RQL140" s="2603"/>
      <c r="RQM140" s="4305"/>
      <c r="RQN140" s="4306"/>
      <c r="RQO140" s="4305"/>
      <c r="RQP140" s="4306"/>
      <c r="RQQ140" s="4299"/>
      <c r="RQR140" s="4300"/>
      <c r="RQS140" s="4305"/>
      <c r="RQT140" s="4304"/>
      <c r="RQU140" s="4299"/>
      <c r="RQV140" s="4300"/>
      <c r="RQW140" s="4301"/>
      <c r="RQX140" s="4302"/>
      <c r="RQY140" s="4299"/>
      <c r="RQZ140" s="2602"/>
      <c r="RRA140" s="4287"/>
      <c r="RRB140" s="4303"/>
      <c r="RRC140" s="4304"/>
      <c r="RRD140" s="2603"/>
      <c r="RRE140" s="4305"/>
      <c r="RRF140" s="4306"/>
      <c r="RRG140" s="4305"/>
      <c r="RRH140" s="4306"/>
      <c r="RRI140" s="4299"/>
      <c r="RRJ140" s="4300"/>
      <c r="RRK140" s="4305"/>
      <c r="RRL140" s="4304"/>
      <c r="RRM140" s="4299"/>
      <c r="RRN140" s="4300"/>
      <c r="RRO140" s="4301"/>
      <c r="RRP140" s="4302"/>
      <c r="RRQ140" s="4299"/>
      <c r="RRR140" s="2602"/>
      <c r="RRS140" s="4287"/>
      <c r="RRT140" s="4303"/>
      <c r="RRU140" s="4304"/>
      <c r="RRV140" s="2603"/>
      <c r="RRW140" s="4305"/>
      <c r="RRX140" s="4306"/>
      <c r="RRY140" s="4305"/>
      <c r="RRZ140" s="4306"/>
      <c r="RSA140" s="4299"/>
      <c r="RSB140" s="4300"/>
      <c r="RSC140" s="4305"/>
      <c r="RSD140" s="4304"/>
      <c r="RSE140" s="4299"/>
      <c r="RSF140" s="4300"/>
      <c r="RSG140" s="4301"/>
      <c r="RSH140" s="4302"/>
      <c r="RSI140" s="4299"/>
      <c r="RSJ140" s="2602"/>
      <c r="RSK140" s="4287"/>
      <c r="RSL140" s="4303"/>
      <c r="RSM140" s="4304"/>
      <c r="RSN140" s="2603"/>
      <c r="RSO140" s="4305"/>
      <c r="RSP140" s="4306"/>
      <c r="RSQ140" s="4305"/>
      <c r="RSR140" s="4306"/>
      <c r="RSS140" s="4299"/>
      <c r="RST140" s="4300"/>
      <c r="RSU140" s="4305"/>
      <c r="RSV140" s="4304"/>
      <c r="RSW140" s="4299"/>
      <c r="RSX140" s="4300"/>
      <c r="RSY140" s="4301"/>
      <c r="RSZ140" s="4302"/>
      <c r="RTA140" s="4299"/>
      <c r="RTB140" s="2602"/>
      <c r="RTC140" s="4287"/>
      <c r="RTD140" s="4303"/>
      <c r="RTE140" s="4304"/>
      <c r="RTF140" s="2603"/>
      <c r="RTG140" s="4305"/>
      <c r="RTH140" s="4306"/>
      <c r="RTI140" s="4305"/>
      <c r="RTJ140" s="4306"/>
      <c r="RTK140" s="4299"/>
      <c r="RTL140" s="4300"/>
      <c r="RTM140" s="4305"/>
      <c r="RTN140" s="4304"/>
      <c r="RTO140" s="4299"/>
      <c r="RTP140" s="4300"/>
      <c r="RTQ140" s="4301"/>
      <c r="RTR140" s="4302"/>
      <c r="RTS140" s="4299"/>
      <c r="RTT140" s="2602"/>
      <c r="RTU140" s="4287"/>
      <c r="RTV140" s="4303"/>
      <c r="RTW140" s="4304"/>
      <c r="RTX140" s="2603"/>
      <c r="RTY140" s="4305"/>
      <c r="RTZ140" s="4306"/>
      <c r="RUA140" s="4305"/>
      <c r="RUB140" s="4306"/>
      <c r="RUC140" s="4299"/>
      <c r="RUD140" s="4300"/>
      <c r="RUE140" s="4305"/>
      <c r="RUF140" s="4304"/>
      <c r="RUG140" s="4299"/>
      <c r="RUH140" s="4300"/>
      <c r="RUI140" s="4301"/>
      <c r="RUJ140" s="4302"/>
      <c r="RUK140" s="4299"/>
      <c r="RUL140" s="2602"/>
      <c r="RUM140" s="4287"/>
      <c r="RUN140" s="4303"/>
      <c r="RUO140" s="4304"/>
      <c r="RUP140" s="2603"/>
      <c r="RUQ140" s="4305"/>
      <c r="RUR140" s="4306"/>
      <c r="RUS140" s="4305"/>
      <c r="RUT140" s="4306"/>
      <c r="RUU140" s="4299"/>
      <c r="RUV140" s="4300"/>
      <c r="RUW140" s="4305"/>
      <c r="RUX140" s="4304"/>
      <c r="RUY140" s="4299"/>
      <c r="RUZ140" s="4300"/>
      <c r="RVA140" s="4301"/>
      <c r="RVB140" s="4302"/>
      <c r="RVC140" s="4299"/>
      <c r="RVD140" s="2602"/>
      <c r="RVE140" s="4287"/>
      <c r="RVF140" s="4303"/>
      <c r="RVG140" s="4304"/>
      <c r="RVH140" s="2603"/>
      <c r="RVI140" s="4305"/>
      <c r="RVJ140" s="4306"/>
      <c r="RVK140" s="4305"/>
      <c r="RVL140" s="4306"/>
      <c r="RVM140" s="4299"/>
      <c r="RVN140" s="4300"/>
      <c r="RVO140" s="4305"/>
      <c r="RVP140" s="4304"/>
      <c r="RVQ140" s="4299"/>
      <c r="RVR140" s="4300"/>
      <c r="RVS140" s="4301"/>
      <c r="RVT140" s="4302"/>
      <c r="RVU140" s="4299"/>
      <c r="RVV140" s="2602"/>
      <c r="RVW140" s="4287"/>
      <c r="RVX140" s="4303"/>
      <c r="RVY140" s="4304"/>
      <c r="RVZ140" s="2603"/>
      <c r="RWA140" s="4305"/>
      <c r="RWB140" s="4306"/>
      <c r="RWC140" s="4305"/>
      <c r="RWD140" s="4306"/>
      <c r="RWE140" s="4299"/>
      <c r="RWF140" s="4300"/>
      <c r="RWG140" s="4305"/>
      <c r="RWH140" s="4304"/>
      <c r="RWI140" s="4299"/>
      <c r="RWJ140" s="4300"/>
      <c r="RWK140" s="4301"/>
      <c r="RWL140" s="4302"/>
      <c r="RWM140" s="4299"/>
      <c r="RWN140" s="2602"/>
      <c r="RWO140" s="4287"/>
      <c r="RWP140" s="4303"/>
      <c r="RWQ140" s="4304"/>
      <c r="RWR140" s="2603"/>
      <c r="RWS140" s="4305"/>
      <c r="RWT140" s="4306"/>
      <c r="RWU140" s="4305"/>
      <c r="RWV140" s="4306"/>
      <c r="RWW140" s="4299"/>
      <c r="RWX140" s="4300"/>
      <c r="RWY140" s="4305"/>
      <c r="RWZ140" s="4304"/>
      <c r="RXA140" s="4299"/>
      <c r="RXB140" s="4300"/>
      <c r="RXC140" s="4301"/>
      <c r="RXD140" s="4302"/>
      <c r="RXE140" s="4299"/>
      <c r="RXF140" s="2602"/>
      <c r="RXG140" s="4287"/>
      <c r="RXH140" s="4303"/>
      <c r="RXI140" s="4304"/>
      <c r="RXJ140" s="2603"/>
      <c r="RXK140" s="4305"/>
      <c r="RXL140" s="4306"/>
      <c r="RXM140" s="4305"/>
      <c r="RXN140" s="4306"/>
      <c r="RXO140" s="4299"/>
      <c r="RXP140" s="4300"/>
      <c r="RXQ140" s="4305"/>
      <c r="RXR140" s="4304"/>
      <c r="RXS140" s="4299"/>
      <c r="RXT140" s="4300"/>
      <c r="RXU140" s="4301"/>
      <c r="RXV140" s="4302"/>
      <c r="RXW140" s="4299"/>
      <c r="RXX140" s="2602"/>
      <c r="RXY140" s="4287"/>
      <c r="RXZ140" s="4303"/>
      <c r="RYA140" s="4304"/>
      <c r="RYB140" s="2603"/>
      <c r="RYC140" s="4305"/>
      <c r="RYD140" s="4306"/>
      <c r="RYE140" s="4305"/>
      <c r="RYF140" s="4306"/>
      <c r="RYG140" s="4299"/>
      <c r="RYH140" s="4300"/>
      <c r="RYI140" s="4305"/>
      <c r="RYJ140" s="4304"/>
      <c r="RYK140" s="4299"/>
      <c r="RYL140" s="4300"/>
      <c r="RYM140" s="4301"/>
      <c r="RYN140" s="4302"/>
      <c r="RYO140" s="4299"/>
      <c r="RYP140" s="2602"/>
      <c r="RYQ140" s="4287"/>
      <c r="RYR140" s="4303"/>
      <c r="RYS140" s="4304"/>
      <c r="RYT140" s="2603"/>
      <c r="RYU140" s="4305"/>
      <c r="RYV140" s="4306"/>
      <c r="RYW140" s="4305"/>
      <c r="RYX140" s="4306"/>
      <c r="RYY140" s="4299"/>
      <c r="RYZ140" s="4300"/>
      <c r="RZA140" s="4305"/>
      <c r="RZB140" s="4304"/>
      <c r="RZC140" s="4299"/>
      <c r="RZD140" s="4300"/>
      <c r="RZE140" s="4301"/>
      <c r="RZF140" s="4302"/>
      <c r="RZG140" s="4299"/>
      <c r="RZH140" s="2602"/>
      <c r="RZI140" s="4287"/>
      <c r="RZJ140" s="4303"/>
      <c r="RZK140" s="4304"/>
      <c r="RZL140" s="2603"/>
      <c r="RZM140" s="4305"/>
      <c r="RZN140" s="4306"/>
      <c r="RZO140" s="4305"/>
      <c r="RZP140" s="4306"/>
      <c r="RZQ140" s="4299"/>
      <c r="RZR140" s="4300"/>
      <c r="RZS140" s="4305"/>
      <c r="RZT140" s="4304"/>
      <c r="RZU140" s="4299"/>
      <c r="RZV140" s="4300"/>
      <c r="RZW140" s="4301"/>
      <c r="RZX140" s="4302"/>
      <c r="RZY140" s="4299"/>
      <c r="RZZ140" s="2602"/>
      <c r="SAA140" s="4287"/>
      <c r="SAB140" s="4303"/>
      <c r="SAC140" s="4304"/>
      <c r="SAD140" s="2603"/>
      <c r="SAE140" s="4305"/>
      <c r="SAF140" s="4306"/>
      <c r="SAG140" s="4305"/>
      <c r="SAH140" s="4306"/>
      <c r="SAI140" s="4299"/>
      <c r="SAJ140" s="4300"/>
      <c r="SAK140" s="4305"/>
      <c r="SAL140" s="4304"/>
      <c r="SAM140" s="4299"/>
      <c r="SAN140" s="4300"/>
      <c r="SAO140" s="4301"/>
      <c r="SAP140" s="4302"/>
      <c r="SAQ140" s="4299"/>
      <c r="SAR140" s="2602"/>
      <c r="SAS140" s="4287"/>
      <c r="SAT140" s="4303"/>
      <c r="SAU140" s="4304"/>
      <c r="SAV140" s="2603"/>
      <c r="SAW140" s="4305"/>
      <c r="SAX140" s="4306"/>
      <c r="SAY140" s="4305"/>
      <c r="SAZ140" s="4306"/>
      <c r="SBA140" s="4299"/>
      <c r="SBB140" s="4300"/>
      <c r="SBC140" s="4305"/>
      <c r="SBD140" s="4304"/>
      <c r="SBE140" s="4299"/>
      <c r="SBF140" s="4300"/>
      <c r="SBG140" s="4301"/>
      <c r="SBH140" s="4302"/>
      <c r="SBI140" s="4299"/>
      <c r="SBJ140" s="2602"/>
      <c r="SBK140" s="4287"/>
      <c r="SBL140" s="4303"/>
      <c r="SBM140" s="4304"/>
      <c r="SBN140" s="2603"/>
      <c r="SBO140" s="4305"/>
      <c r="SBP140" s="4306"/>
      <c r="SBQ140" s="4305"/>
      <c r="SBR140" s="4306"/>
      <c r="SBS140" s="4299"/>
      <c r="SBT140" s="4300"/>
      <c r="SBU140" s="4305"/>
      <c r="SBV140" s="4304"/>
      <c r="SBW140" s="4299"/>
      <c r="SBX140" s="4300"/>
      <c r="SBY140" s="4301"/>
      <c r="SBZ140" s="4302"/>
      <c r="SCA140" s="4299"/>
      <c r="SCB140" s="2602"/>
      <c r="SCC140" s="4287"/>
      <c r="SCD140" s="4303"/>
      <c r="SCE140" s="4304"/>
      <c r="SCF140" s="2603"/>
      <c r="SCG140" s="4305"/>
      <c r="SCH140" s="4306"/>
      <c r="SCI140" s="4305"/>
      <c r="SCJ140" s="4306"/>
      <c r="SCK140" s="4299"/>
      <c r="SCL140" s="4300"/>
      <c r="SCM140" s="4305"/>
      <c r="SCN140" s="4304"/>
      <c r="SCO140" s="4299"/>
      <c r="SCP140" s="4300"/>
      <c r="SCQ140" s="4301"/>
      <c r="SCR140" s="4302"/>
      <c r="SCS140" s="4299"/>
      <c r="SCT140" s="2602"/>
      <c r="SCU140" s="4287"/>
      <c r="SCV140" s="4303"/>
      <c r="SCW140" s="4304"/>
      <c r="SCX140" s="2603"/>
      <c r="SCY140" s="4305"/>
      <c r="SCZ140" s="4306"/>
      <c r="SDA140" s="4305"/>
      <c r="SDB140" s="4306"/>
      <c r="SDC140" s="4299"/>
      <c r="SDD140" s="4300"/>
      <c r="SDE140" s="4305"/>
      <c r="SDF140" s="4304"/>
      <c r="SDG140" s="4299"/>
      <c r="SDH140" s="4300"/>
      <c r="SDI140" s="4301"/>
      <c r="SDJ140" s="4302"/>
      <c r="SDK140" s="4299"/>
      <c r="SDL140" s="2602"/>
      <c r="SDM140" s="4287"/>
      <c r="SDN140" s="4303"/>
      <c r="SDO140" s="4304"/>
      <c r="SDP140" s="2603"/>
      <c r="SDQ140" s="4305"/>
      <c r="SDR140" s="4306"/>
      <c r="SDS140" s="4305"/>
      <c r="SDT140" s="4306"/>
      <c r="SDU140" s="4299"/>
      <c r="SDV140" s="4300"/>
      <c r="SDW140" s="4305"/>
      <c r="SDX140" s="4304"/>
      <c r="SDY140" s="4299"/>
      <c r="SDZ140" s="4300"/>
      <c r="SEA140" s="4301"/>
      <c r="SEB140" s="4302"/>
      <c r="SEC140" s="4299"/>
      <c r="SED140" s="2602"/>
      <c r="SEE140" s="4287"/>
      <c r="SEF140" s="4303"/>
      <c r="SEG140" s="4304"/>
      <c r="SEH140" s="2603"/>
      <c r="SEI140" s="4305"/>
      <c r="SEJ140" s="4306"/>
      <c r="SEK140" s="4305"/>
      <c r="SEL140" s="4306"/>
      <c r="SEM140" s="4299"/>
      <c r="SEN140" s="4300"/>
      <c r="SEO140" s="4305"/>
      <c r="SEP140" s="4304"/>
      <c r="SEQ140" s="4299"/>
      <c r="SER140" s="4300"/>
      <c r="SES140" s="4301"/>
      <c r="SET140" s="4302"/>
      <c r="SEU140" s="4299"/>
      <c r="SEV140" s="2602"/>
      <c r="SEW140" s="4287"/>
      <c r="SEX140" s="4303"/>
      <c r="SEY140" s="4304"/>
      <c r="SEZ140" s="2603"/>
      <c r="SFA140" s="4305"/>
      <c r="SFB140" s="4306"/>
      <c r="SFC140" s="4305"/>
      <c r="SFD140" s="4306"/>
      <c r="SFE140" s="4299"/>
      <c r="SFF140" s="4300"/>
      <c r="SFG140" s="4305"/>
      <c r="SFH140" s="4304"/>
      <c r="SFI140" s="4299"/>
      <c r="SFJ140" s="4300"/>
      <c r="SFK140" s="4301"/>
      <c r="SFL140" s="4302"/>
      <c r="SFM140" s="4299"/>
      <c r="SFN140" s="2602"/>
      <c r="SFO140" s="4287"/>
      <c r="SFP140" s="4303"/>
      <c r="SFQ140" s="4304"/>
      <c r="SFR140" s="2603"/>
      <c r="SFS140" s="4305"/>
      <c r="SFT140" s="4306"/>
      <c r="SFU140" s="4305"/>
      <c r="SFV140" s="4306"/>
      <c r="SFW140" s="4299"/>
      <c r="SFX140" s="4300"/>
      <c r="SFY140" s="4305"/>
      <c r="SFZ140" s="4304"/>
      <c r="SGA140" s="4299"/>
      <c r="SGB140" s="4300"/>
      <c r="SGC140" s="4301"/>
      <c r="SGD140" s="4302"/>
      <c r="SGE140" s="4299"/>
      <c r="SGF140" s="2602"/>
      <c r="SGG140" s="4287"/>
      <c r="SGH140" s="4303"/>
      <c r="SGI140" s="4304"/>
      <c r="SGJ140" s="2603"/>
      <c r="SGK140" s="4305"/>
      <c r="SGL140" s="4306"/>
      <c r="SGM140" s="4305"/>
      <c r="SGN140" s="4306"/>
      <c r="SGO140" s="4299"/>
      <c r="SGP140" s="4300"/>
      <c r="SGQ140" s="4305"/>
      <c r="SGR140" s="4304"/>
      <c r="SGS140" s="4299"/>
      <c r="SGT140" s="4300"/>
      <c r="SGU140" s="4301"/>
      <c r="SGV140" s="4302"/>
      <c r="SGW140" s="4299"/>
      <c r="SGX140" s="2602"/>
      <c r="SGY140" s="4287"/>
      <c r="SGZ140" s="4303"/>
      <c r="SHA140" s="4304"/>
      <c r="SHB140" s="2603"/>
      <c r="SHC140" s="4305"/>
      <c r="SHD140" s="4306"/>
      <c r="SHE140" s="4305"/>
      <c r="SHF140" s="4306"/>
      <c r="SHG140" s="4299"/>
      <c r="SHH140" s="4300"/>
      <c r="SHI140" s="4305"/>
      <c r="SHJ140" s="4304"/>
      <c r="SHK140" s="4299"/>
      <c r="SHL140" s="4300"/>
      <c r="SHM140" s="4301"/>
      <c r="SHN140" s="4302"/>
      <c r="SHO140" s="4299"/>
      <c r="SHP140" s="2602"/>
      <c r="SHQ140" s="4287"/>
      <c r="SHR140" s="4303"/>
      <c r="SHS140" s="4304"/>
      <c r="SHT140" s="2603"/>
      <c r="SHU140" s="4305"/>
      <c r="SHV140" s="4306"/>
      <c r="SHW140" s="4305"/>
      <c r="SHX140" s="4306"/>
      <c r="SHY140" s="4299"/>
      <c r="SHZ140" s="4300"/>
      <c r="SIA140" s="4305"/>
      <c r="SIB140" s="4304"/>
      <c r="SIC140" s="4299"/>
      <c r="SID140" s="4300"/>
      <c r="SIE140" s="4301"/>
      <c r="SIF140" s="4302"/>
      <c r="SIG140" s="4299"/>
      <c r="SIH140" s="2602"/>
      <c r="SII140" s="4287"/>
      <c r="SIJ140" s="4303"/>
      <c r="SIK140" s="4304"/>
      <c r="SIL140" s="2603"/>
      <c r="SIM140" s="4305"/>
      <c r="SIN140" s="4306"/>
      <c r="SIO140" s="4305"/>
      <c r="SIP140" s="4306"/>
      <c r="SIQ140" s="4299"/>
      <c r="SIR140" s="4300"/>
      <c r="SIS140" s="4305"/>
      <c r="SIT140" s="4304"/>
      <c r="SIU140" s="4299"/>
      <c r="SIV140" s="4300"/>
      <c r="SIW140" s="4301"/>
      <c r="SIX140" s="4302"/>
      <c r="SIY140" s="4299"/>
      <c r="SIZ140" s="2602"/>
      <c r="SJA140" s="4287"/>
      <c r="SJB140" s="4303"/>
      <c r="SJC140" s="4304"/>
      <c r="SJD140" s="2603"/>
      <c r="SJE140" s="4305"/>
      <c r="SJF140" s="4306"/>
      <c r="SJG140" s="4305"/>
      <c r="SJH140" s="4306"/>
      <c r="SJI140" s="4299"/>
      <c r="SJJ140" s="4300"/>
      <c r="SJK140" s="4305"/>
      <c r="SJL140" s="4304"/>
      <c r="SJM140" s="4299"/>
      <c r="SJN140" s="4300"/>
      <c r="SJO140" s="4301"/>
      <c r="SJP140" s="4302"/>
      <c r="SJQ140" s="4299"/>
      <c r="SJR140" s="2602"/>
      <c r="SJS140" s="4287"/>
      <c r="SJT140" s="4303"/>
      <c r="SJU140" s="4304"/>
      <c r="SJV140" s="2603"/>
      <c r="SJW140" s="4305"/>
      <c r="SJX140" s="4306"/>
      <c r="SJY140" s="4305"/>
      <c r="SJZ140" s="4306"/>
      <c r="SKA140" s="4299"/>
      <c r="SKB140" s="4300"/>
      <c r="SKC140" s="4305"/>
      <c r="SKD140" s="4304"/>
      <c r="SKE140" s="4299"/>
      <c r="SKF140" s="4300"/>
      <c r="SKG140" s="4301"/>
      <c r="SKH140" s="4302"/>
      <c r="SKI140" s="4299"/>
      <c r="SKJ140" s="2602"/>
      <c r="SKK140" s="4287"/>
      <c r="SKL140" s="4303"/>
      <c r="SKM140" s="4304"/>
      <c r="SKN140" s="2603"/>
      <c r="SKO140" s="4305"/>
      <c r="SKP140" s="4306"/>
      <c r="SKQ140" s="4305"/>
      <c r="SKR140" s="4306"/>
      <c r="SKS140" s="4299"/>
      <c r="SKT140" s="4300"/>
      <c r="SKU140" s="4305"/>
      <c r="SKV140" s="4304"/>
      <c r="SKW140" s="4299"/>
      <c r="SKX140" s="4300"/>
      <c r="SKY140" s="4301"/>
      <c r="SKZ140" s="4302"/>
      <c r="SLA140" s="4299"/>
      <c r="SLB140" s="2602"/>
      <c r="SLC140" s="4287"/>
      <c r="SLD140" s="4303"/>
      <c r="SLE140" s="4304"/>
      <c r="SLF140" s="2603"/>
      <c r="SLG140" s="4305"/>
      <c r="SLH140" s="4306"/>
      <c r="SLI140" s="4305"/>
      <c r="SLJ140" s="4306"/>
      <c r="SLK140" s="4299"/>
      <c r="SLL140" s="4300"/>
      <c r="SLM140" s="4305"/>
      <c r="SLN140" s="4304"/>
      <c r="SLO140" s="4299"/>
      <c r="SLP140" s="4300"/>
      <c r="SLQ140" s="4301"/>
      <c r="SLR140" s="4302"/>
      <c r="SLS140" s="4299"/>
      <c r="SLT140" s="2602"/>
      <c r="SLU140" s="4287"/>
      <c r="SLV140" s="4303"/>
      <c r="SLW140" s="4304"/>
      <c r="SLX140" s="2603"/>
      <c r="SLY140" s="4305"/>
      <c r="SLZ140" s="4306"/>
      <c r="SMA140" s="4305"/>
      <c r="SMB140" s="4306"/>
      <c r="SMC140" s="4299"/>
      <c r="SMD140" s="4300"/>
      <c r="SME140" s="4305"/>
      <c r="SMF140" s="4304"/>
      <c r="SMG140" s="4299"/>
      <c r="SMH140" s="4300"/>
      <c r="SMI140" s="4301"/>
      <c r="SMJ140" s="4302"/>
      <c r="SMK140" s="4299"/>
      <c r="SML140" s="2602"/>
      <c r="SMM140" s="4287"/>
      <c r="SMN140" s="4303"/>
      <c r="SMO140" s="4304"/>
      <c r="SMP140" s="2603"/>
      <c r="SMQ140" s="4305"/>
      <c r="SMR140" s="4306"/>
      <c r="SMS140" s="4305"/>
      <c r="SMT140" s="4306"/>
      <c r="SMU140" s="4299"/>
      <c r="SMV140" s="4300"/>
      <c r="SMW140" s="4305"/>
      <c r="SMX140" s="4304"/>
      <c r="SMY140" s="4299"/>
      <c r="SMZ140" s="4300"/>
      <c r="SNA140" s="4301"/>
      <c r="SNB140" s="4302"/>
      <c r="SNC140" s="4299"/>
      <c r="SND140" s="2602"/>
      <c r="SNE140" s="4287"/>
      <c r="SNF140" s="4303"/>
      <c r="SNG140" s="4304"/>
      <c r="SNH140" s="2603"/>
      <c r="SNI140" s="4305"/>
      <c r="SNJ140" s="4306"/>
      <c r="SNK140" s="4305"/>
      <c r="SNL140" s="4306"/>
      <c r="SNM140" s="4299"/>
      <c r="SNN140" s="4300"/>
      <c r="SNO140" s="4305"/>
      <c r="SNP140" s="4304"/>
      <c r="SNQ140" s="4299"/>
      <c r="SNR140" s="4300"/>
      <c r="SNS140" s="4301"/>
      <c r="SNT140" s="4302"/>
      <c r="SNU140" s="4299"/>
      <c r="SNV140" s="2602"/>
      <c r="SNW140" s="4287"/>
      <c r="SNX140" s="4303"/>
      <c r="SNY140" s="4304"/>
      <c r="SNZ140" s="2603"/>
      <c r="SOA140" s="4305"/>
      <c r="SOB140" s="4306"/>
      <c r="SOC140" s="4305"/>
      <c r="SOD140" s="4306"/>
      <c r="SOE140" s="4299"/>
      <c r="SOF140" s="4300"/>
      <c r="SOG140" s="4305"/>
      <c r="SOH140" s="4304"/>
      <c r="SOI140" s="4299"/>
      <c r="SOJ140" s="4300"/>
      <c r="SOK140" s="4301"/>
      <c r="SOL140" s="4302"/>
      <c r="SOM140" s="4299"/>
      <c r="SON140" s="2602"/>
      <c r="SOO140" s="4287"/>
      <c r="SOP140" s="4303"/>
      <c r="SOQ140" s="4304"/>
      <c r="SOR140" s="2603"/>
      <c r="SOS140" s="4305"/>
      <c r="SOT140" s="4306"/>
      <c r="SOU140" s="4305"/>
      <c r="SOV140" s="4306"/>
      <c r="SOW140" s="4299"/>
      <c r="SOX140" s="4300"/>
      <c r="SOY140" s="4305"/>
      <c r="SOZ140" s="4304"/>
      <c r="SPA140" s="4299"/>
      <c r="SPB140" s="4300"/>
      <c r="SPC140" s="4301"/>
      <c r="SPD140" s="4302"/>
      <c r="SPE140" s="4299"/>
      <c r="SPF140" s="2602"/>
      <c r="SPG140" s="4287"/>
      <c r="SPH140" s="4303"/>
      <c r="SPI140" s="4304"/>
      <c r="SPJ140" s="2603"/>
      <c r="SPK140" s="4305"/>
      <c r="SPL140" s="4306"/>
      <c r="SPM140" s="4305"/>
      <c r="SPN140" s="4306"/>
      <c r="SPO140" s="4299"/>
      <c r="SPP140" s="4300"/>
      <c r="SPQ140" s="4305"/>
      <c r="SPR140" s="4304"/>
      <c r="SPS140" s="4299"/>
      <c r="SPT140" s="4300"/>
      <c r="SPU140" s="4301"/>
      <c r="SPV140" s="4302"/>
      <c r="SPW140" s="4299"/>
      <c r="SPX140" s="2602"/>
      <c r="SPY140" s="4287"/>
      <c r="SPZ140" s="4303"/>
      <c r="SQA140" s="4304"/>
      <c r="SQB140" s="2603"/>
      <c r="SQC140" s="4305"/>
      <c r="SQD140" s="4306"/>
      <c r="SQE140" s="4305"/>
      <c r="SQF140" s="4306"/>
      <c r="SQG140" s="4299"/>
      <c r="SQH140" s="4300"/>
      <c r="SQI140" s="4305"/>
      <c r="SQJ140" s="4304"/>
      <c r="SQK140" s="4299"/>
      <c r="SQL140" s="4300"/>
      <c r="SQM140" s="4301"/>
      <c r="SQN140" s="4302"/>
      <c r="SQO140" s="4299"/>
      <c r="SQP140" s="2602"/>
      <c r="SQQ140" s="4287"/>
      <c r="SQR140" s="4303"/>
      <c r="SQS140" s="4304"/>
      <c r="SQT140" s="2603"/>
      <c r="SQU140" s="4305"/>
      <c r="SQV140" s="4306"/>
      <c r="SQW140" s="4305"/>
      <c r="SQX140" s="4306"/>
      <c r="SQY140" s="4299"/>
      <c r="SQZ140" s="4300"/>
      <c r="SRA140" s="4305"/>
      <c r="SRB140" s="4304"/>
      <c r="SRC140" s="4299"/>
      <c r="SRD140" s="4300"/>
      <c r="SRE140" s="4301"/>
      <c r="SRF140" s="4302"/>
      <c r="SRG140" s="4299"/>
      <c r="SRH140" s="2602"/>
      <c r="SRI140" s="4287"/>
      <c r="SRJ140" s="4303"/>
      <c r="SRK140" s="4304"/>
      <c r="SRL140" s="2603"/>
      <c r="SRM140" s="4305"/>
      <c r="SRN140" s="4306"/>
      <c r="SRO140" s="4305"/>
      <c r="SRP140" s="4306"/>
      <c r="SRQ140" s="4299"/>
      <c r="SRR140" s="4300"/>
      <c r="SRS140" s="4305"/>
      <c r="SRT140" s="4304"/>
      <c r="SRU140" s="4299"/>
      <c r="SRV140" s="4300"/>
      <c r="SRW140" s="4301"/>
      <c r="SRX140" s="4302"/>
      <c r="SRY140" s="4299"/>
      <c r="SRZ140" s="2602"/>
      <c r="SSA140" s="4287"/>
      <c r="SSB140" s="4303"/>
      <c r="SSC140" s="4304"/>
      <c r="SSD140" s="2603"/>
      <c r="SSE140" s="4305"/>
      <c r="SSF140" s="4306"/>
      <c r="SSG140" s="4305"/>
      <c r="SSH140" s="4306"/>
      <c r="SSI140" s="4299"/>
      <c r="SSJ140" s="4300"/>
      <c r="SSK140" s="4305"/>
      <c r="SSL140" s="4304"/>
      <c r="SSM140" s="4299"/>
      <c r="SSN140" s="4300"/>
      <c r="SSO140" s="4301"/>
      <c r="SSP140" s="4302"/>
      <c r="SSQ140" s="4299"/>
      <c r="SSR140" s="2602"/>
      <c r="SSS140" s="4287"/>
      <c r="SST140" s="4303"/>
      <c r="SSU140" s="4304"/>
      <c r="SSV140" s="2603"/>
      <c r="SSW140" s="4305"/>
      <c r="SSX140" s="4306"/>
      <c r="SSY140" s="4305"/>
      <c r="SSZ140" s="4306"/>
      <c r="STA140" s="4299"/>
      <c r="STB140" s="4300"/>
      <c r="STC140" s="4305"/>
      <c r="STD140" s="4304"/>
      <c r="STE140" s="4299"/>
      <c r="STF140" s="4300"/>
      <c r="STG140" s="4301"/>
      <c r="STH140" s="4302"/>
      <c r="STI140" s="4299"/>
      <c r="STJ140" s="2602"/>
      <c r="STK140" s="4287"/>
      <c r="STL140" s="4303"/>
      <c r="STM140" s="4304"/>
      <c r="STN140" s="2603"/>
      <c r="STO140" s="4305"/>
      <c r="STP140" s="4306"/>
      <c r="STQ140" s="4305"/>
      <c r="STR140" s="4306"/>
      <c r="STS140" s="4299"/>
      <c r="STT140" s="4300"/>
      <c r="STU140" s="4305"/>
      <c r="STV140" s="4304"/>
      <c r="STW140" s="4299"/>
      <c r="STX140" s="4300"/>
      <c r="STY140" s="4301"/>
      <c r="STZ140" s="4302"/>
      <c r="SUA140" s="4299"/>
      <c r="SUB140" s="2602"/>
      <c r="SUC140" s="4287"/>
      <c r="SUD140" s="4303"/>
      <c r="SUE140" s="4304"/>
      <c r="SUF140" s="2603"/>
      <c r="SUG140" s="4305"/>
      <c r="SUH140" s="4306"/>
      <c r="SUI140" s="4305"/>
      <c r="SUJ140" s="4306"/>
      <c r="SUK140" s="4299"/>
      <c r="SUL140" s="4300"/>
      <c r="SUM140" s="4305"/>
      <c r="SUN140" s="4304"/>
      <c r="SUO140" s="4299"/>
      <c r="SUP140" s="4300"/>
      <c r="SUQ140" s="4301"/>
      <c r="SUR140" s="4302"/>
      <c r="SUS140" s="4299"/>
      <c r="SUT140" s="2602"/>
      <c r="SUU140" s="4287"/>
      <c r="SUV140" s="4303"/>
      <c r="SUW140" s="4304"/>
      <c r="SUX140" s="2603"/>
      <c r="SUY140" s="4305"/>
      <c r="SUZ140" s="4306"/>
      <c r="SVA140" s="4305"/>
      <c r="SVB140" s="4306"/>
      <c r="SVC140" s="4299"/>
      <c r="SVD140" s="4300"/>
      <c r="SVE140" s="4305"/>
      <c r="SVF140" s="4304"/>
      <c r="SVG140" s="4299"/>
      <c r="SVH140" s="4300"/>
      <c r="SVI140" s="4301"/>
      <c r="SVJ140" s="4302"/>
      <c r="SVK140" s="4299"/>
      <c r="SVL140" s="2602"/>
      <c r="SVM140" s="4287"/>
      <c r="SVN140" s="4303"/>
      <c r="SVO140" s="4304"/>
      <c r="SVP140" s="2603"/>
      <c r="SVQ140" s="4305"/>
      <c r="SVR140" s="4306"/>
      <c r="SVS140" s="4305"/>
      <c r="SVT140" s="4306"/>
      <c r="SVU140" s="4299"/>
      <c r="SVV140" s="4300"/>
      <c r="SVW140" s="4305"/>
      <c r="SVX140" s="4304"/>
      <c r="SVY140" s="4299"/>
      <c r="SVZ140" s="4300"/>
      <c r="SWA140" s="4301"/>
      <c r="SWB140" s="4302"/>
      <c r="SWC140" s="4299"/>
      <c r="SWD140" s="2602"/>
      <c r="SWE140" s="4287"/>
      <c r="SWF140" s="4303"/>
      <c r="SWG140" s="4304"/>
      <c r="SWH140" s="2603"/>
      <c r="SWI140" s="4305"/>
      <c r="SWJ140" s="4306"/>
      <c r="SWK140" s="4305"/>
      <c r="SWL140" s="4306"/>
      <c r="SWM140" s="4299"/>
      <c r="SWN140" s="4300"/>
      <c r="SWO140" s="4305"/>
      <c r="SWP140" s="4304"/>
      <c r="SWQ140" s="4299"/>
      <c r="SWR140" s="4300"/>
      <c r="SWS140" s="4301"/>
      <c r="SWT140" s="4302"/>
      <c r="SWU140" s="4299"/>
      <c r="SWV140" s="2602"/>
      <c r="SWW140" s="4287"/>
      <c r="SWX140" s="4303"/>
      <c r="SWY140" s="4304"/>
      <c r="SWZ140" s="2603"/>
      <c r="SXA140" s="4305"/>
      <c r="SXB140" s="4306"/>
      <c r="SXC140" s="4305"/>
      <c r="SXD140" s="4306"/>
      <c r="SXE140" s="4299"/>
      <c r="SXF140" s="4300"/>
      <c r="SXG140" s="4305"/>
      <c r="SXH140" s="4304"/>
      <c r="SXI140" s="4299"/>
      <c r="SXJ140" s="4300"/>
      <c r="SXK140" s="4301"/>
      <c r="SXL140" s="4302"/>
      <c r="SXM140" s="4299"/>
      <c r="SXN140" s="2602"/>
      <c r="SXO140" s="4287"/>
      <c r="SXP140" s="4303"/>
      <c r="SXQ140" s="4304"/>
      <c r="SXR140" s="2603"/>
      <c r="SXS140" s="4305"/>
      <c r="SXT140" s="4306"/>
      <c r="SXU140" s="4305"/>
      <c r="SXV140" s="4306"/>
      <c r="SXW140" s="4299"/>
      <c r="SXX140" s="4300"/>
      <c r="SXY140" s="4305"/>
      <c r="SXZ140" s="4304"/>
      <c r="SYA140" s="4299"/>
      <c r="SYB140" s="4300"/>
      <c r="SYC140" s="4301"/>
      <c r="SYD140" s="4302"/>
      <c r="SYE140" s="4299"/>
      <c r="SYF140" s="2602"/>
      <c r="SYG140" s="4287"/>
      <c r="SYH140" s="4303"/>
      <c r="SYI140" s="4304"/>
      <c r="SYJ140" s="2603"/>
      <c r="SYK140" s="4305"/>
      <c r="SYL140" s="4306"/>
      <c r="SYM140" s="4305"/>
      <c r="SYN140" s="4306"/>
      <c r="SYO140" s="4299"/>
      <c r="SYP140" s="4300"/>
      <c r="SYQ140" s="4305"/>
      <c r="SYR140" s="4304"/>
      <c r="SYS140" s="4299"/>
      <c r="SYT140" s="4300"/>
      <c r="SYU140" s="4301"/>
      <c r="SYV140" s="4302"/>
      <c r="SYW140" s="4299"/>
      <c r="SYX140" s="2602"/>
      <c r="SYY140" s="4287"/>
      <c r="SYZ140" s="4303"/>
      <c r="SZA140" s="4304"/>
      <c r="SZB140" s="2603"/>
      <c r="SZC140" s="4305"/>
      <c r="SZD140" s="4306"/>
      <c r="SZE140" s="4305"/>
      <c r="SZF140" s="4306"/>
      <c r="SZG140" s="4299"/>
      <c r="SZH140" s="4300"/>
      <c r="SZI140" s="4305"/>
      <c r="SZJ140" s="4304"/>
      <c r="SZK140" s="4299"/>
      <c r="SZL140" s="4300"/>
      <c r="SZM140" s="4301"/>
      <c r="SZN140" s="4302"/>
      <c r="SZO140" s="4299"/>
      <c r="SZP140" s="2602"/>
      <c r="SZQ140" s="4287"/>
      <c r="SZR140" s="4303"/>
      <c r="SZS140" s="4304"/>
      <c r="SZT140" s="2603"/>
      <c r="SZU140" s="4305"/>
      <c r="SZV140" s="4306"/>
      <c r="SZW140" s="4305"/>
      <c r="SZX140" s="4306"/>
      <c r="SZY140" s="4299"/>
      <c r="SZZ140" s="4300"/>
      <c r="TAA140" s="4305"/>
      <c r="TAB140" s="4304"/>
      <c r="TAC140" s="4299"/>
      <c r="TAD140" s="4300"/>
      <c r="TAE140" s="4301"/>
      <c r="TAF140" s="4302"/>
      <c r="TAG140" s="4299"/>
      <c r="TAH140" s="2602"/>
      <c r="TAI140" s="4287"/>
      <c r="TAJ140" s="4303"/>
      <c r="TAK140" s="4304"/>
      <c r="TAL140" s="2603"/>
      <c r="TAM140" s="4305"/>
      <c r="TAN140" s="4306"/>
      <c r="TAO140" s="4305"/>
      <c r="TAP140" s="4306"/>
      <c r="TAQ140" s="4299"/>
      <c r="TAR140" s="4300"/>
      <c r="TAS140" s="4305"/>
      <c r="TAT140" s="4304"/>
      <c r="TAU140" s="4299"/>
      <c r="TAV140" s="4300"/>
      <c r="TAW140" s="4301"/>
      <c r="TAX140" s="4302"/>
      <c r="TAY140" s="4299"/>
      <c r="TAZ140" s="2602"/>
      <c r="TBA140" s="4287"/>
      <c r="TBB140" s="4303"/>
      <c r="TBC140" s="4304"/>
      <c r="TBD140" s="2603"/>
      <c r="TBE140" s="4305"/>
      <c r="TBF140" s="4306"/>
      <c r="TBG140" s="4305"/>
      <c r="TBH140" s="4306"/>
      <c r="TBI140" s="4299"/>
      <c r="TBJ140" s="4300"/>
      <c r="TBK140" s="4305"/>
      <c r="TBL140" s="4304"/>
      <c r="TBM140" s="4299"/>
      <c r="TBN140" s="4300"/>
      <c r="TBO140" s="4301"/>
      <c r="TBP140" s="4302"/>
      <c r="TBQ140" s="4299"/>
      <c r="TBR140" s="2602"/>
      <c r="TBS140" s="4287"/>
      <c r="TBT140" s="4303"/>
      <c r="TBU140" s="4304"/>
      <c r="TBV140" s="2603"/>
      <c r="TBW140" s="4305"/>
      <c r="TBX140" s="4306"/>
      <c r="TBY140" s="4305"/>
      <c r="TBZ140" s="4306"/>
      <c r="TCA140" s="4299"/>
      <c r="TCB140" s="4300"/>
      <c r="TCC140" s="4305"/>
      <c r="TCD140" s="4304"/>
      <c r="TCE140" s="4299"/>
      <c r="TCF140" s="4300"/>
      <c r="TCG140" s="4301"/>
      <c r="TCH140" s="4302"/>
      <c r="TCI140" s="4299"/>
      <c r="TCJ140" s="2602"/>
      <c r="TCK140" s="4287"/>
      <c r="TCL140" s="4303"/>
      <c r="TCM140" s="4304"/>
      <c r="TCN140" s="2603"/>
      <c r="TCO140" s="4305"/>
      <c r="TCP140" s="4306"/>
      <c r="TCQ140" s="4305"/>
      <c r="TCR140" s="4306"/>
      <c r="TCS140" s="4299"/>
      <c r="TCT140" s="4300"/>
      <c r="TCU140" s="4305"/>
      <c r="TCV140" s="4304"/>
      <c r="TCW140" s="4299"/>
      <c r="TCX140" s="4300"/>
      <c r="TCY140" s="4301"/>
      <c r="TCZ140" s="4302"/>
      <c r="TDA140" s="4299"/>
      <c r="TDB140" s="2602"/>
      <c r="TDC140" s="4287"/>
      <c r="TDD140" s="4303"/>
      <c r="TDE140" s="4304"/>
      <c r="TDF140" s="2603"/>
      <c r="TDG140" s="4305"/>
      <c r="TDH140" s="4306"/>
      <c r="TDI140" s="4305"/>
      <c r="TDJ140" s="4306"/>
      <c r="TDK140" s="4299"/>
      <c r="TDL140" s="4300"/>
      <c r="TDM140" s="4305"/>
      <c r="TDN140" s="4304"/>
      <c r="TDO140" s="4299"/>
      <c r="TDP140" s="4300"/>
      <c r="TDQ140" s="4301"/>
      <c r="TDR140" s="4302"/>
      <c r="TDS140" s="4299"/>
      <c r="TDT140" s="2602"/>
      <c r="TDU140" s="4287"/>
      <c r="TDV140" s="4303"/>
      <c r="TDW140" s="4304"/>
      <c r="TDX140" s="2603"/>
      <c r="TDY140" s="4305"/>
      <c r="TDZ140" s="4306"/>
      <c r="TEA140" s="4305"/>
      <c r="TEB140" s="4306"/>
      <c r="TEC140" s="4299"/>
      <c r="TED140" s="4300"/>
      <c r="TEE140" s="4305"/>
      <c r="TEF140" s="4304"/>
      <c r="TEG140" s="4299"/>
      <c r="TEH140" s="4300"/>
      <c r="TEI140" s="4301"/>
      <c r="TEJ140" s="4302"/>
      <c r="TEK140" s="4299"/>
      <c r="TEL140" s="2602"/>
      <c r="TEM140" s="4287"/>
      <c r="TEN140" s="4303"/>
      <c r="TEO140" s="4304"/>
      <c r="TEP140" s="2603"/>
      <c r="TEQ140" s="4305"/>
      <c r="TER140" s="4306"/>
      <c r="TES140" s="4305"/>
      <c r="TET140" s="4306"/>
      <c r="TEU140" s="4299"/>
      <c r="TEV140" s="4300"/>
      <c r="TEW140" s="4305"/>
      <c r="TEX140" s="4304"/>
      <c r="TEY140" s="4299"/>
      <c r="TEZ140" s="4300"/>
      <c r="TFA140" s="4301"/>
      <c r="TFB140" s="4302"/>
      <c r="TFC140" s="4299"/>
      <c r="TFD140" s="2602"/>
      <c r="TFE140" s="4287"/>
      <c r="TFF140" s="4303"/>
      <c r="TFG140" s="4304"/>
      <c r="TFH140" s="2603"/>
      <c r="TFI140" s="4305"/>
      <c r="TFJ140" s="4306"/>
      <c r="TFK140" s="4305"/>
      <c r="TFL140" s="4306"/>
      <c r="TFM140" s="4299"/>
      <c r="TFN140" s="4300"/>
      <c r="TFO140" s="4305"/>
      <c r="TFP140" s="4304"/>
      <c r="TFQ140" s="4299"/>
      <c r="TFR140" s="4300"/>
      <c r="TFS140" s="4301"/>
      <c r="TFT140" s="4302"/>
      <c r="TFU140" s="4299"/>
      <c r="TFV140" s="2602"/>
      <c r="TFW140" s="4287"/>
      <c r="TFX140" s="4303"/>
      <c r="TFY140" s="4304"/>
      <c r="TFZ140" s="2603"/>
      <c r="TGA140" s="4305"/>
      <c r="TGB140" s="4306"/>
      <c r="TGC140" s="4305"/>
      <c r="TGD140" s="4306"/>
      <c r="TGE140" s="4299"/>
      <c r="TGF140" s="4300"/>
      <c r="TGG140" s="4305"/>
      <c r="TGH140" s="4304"/>
      <c r="TGI140" s="4299"/>
      <c r="TGJ140" s="4300"/>
      <c r="TGK140" s="4301"/>
      <c r="TGL140" s="4302"/>
      <c r="TGM140" s="4299"/>
      <c r="TGN140" s="2602"/>
      <c r="TGO140" s="4287"/>
      <c r="TGP140" s="4303"/>
      <c r="TGQ140" s="4304"/>
      <c r="TGR140" s="2603"/>
      <c r="TGS140" s="4305"/>
      <c r="TGT140" s="4306"/>
      <c r="TGU140" s="4305"/>
      <c r="TGV140" s="4306"/>
      <c r="TGW140" s="4299"/>
      <c r="TGX140" s="4300"/>
      <c r="TGY140" s="4305"/>
      <c r="TGZ140" s="4304"/>
      <c r="THA140" s="4299"/>
      <c r="THB140" s="4300"/>
      <c r="THC140" s="4301"/>
      <c r="THD140" s="4302"/>
      <c r="THE140" s="4299"/>
      <c r="THF140" s="2602"/>
      <c r="THG140" s="4287"/>
      <c r="THH140" s="4303"/>
      <c r="THI140" s="4304"/>
      <c r="THJ140" s="2603"/>
      <c r="THK140" s="4305"/>
      <c r="THL140" s="4306"/>
      <c r="THM140" s="4305"/>
      <c r="THN140" s="4306"/>
      <c r="THO140" s="4299"/>
      <c r="THP140" s="4300"/>
      <c r="THQ140" s="4305"/>
      <c r="THR140" s="4304"/>
      <c r="THS140" s="4299"/>
      <c r="THT140" s="4300"/>
      <c r="THU140" s="4301"/>
      <c r="THV140" s="4302"/>
      <c r="THW140" s="4299"/>
      <c r="THX140" s="2602"/>
      <c r="THY140" s="4287"/>
      <c r="THZ140" s="4303"/>
      <c r="TIA140" s="4304"/>
      <c r="TIB140" s="2603"/>
      <c r="TIC140" s="4305"/>
      <c r="TID140" s="4306"/>
      <c r="TIE140" s="4305"/>
      <c r="TIF140" s="4306"/>
      <c r="TIG140" s="4299"/>
      <c r="TIH140" s="4300"/>
      <c r="TII140" s="4305"/>
      <c r="TIJ140" s="4304"/>
      <c r="TIK140" s="4299"/>
      <c r="TIL140" s="4300"/>
      <c r="TIM140" s="4301"/>
      <c r="TIN140" s="4302"/>
      <c r="TIO140" s="4299"/>
      <c r="TIP140" s="2602"/>
      <c r="TIQ140" s="4287"/>
      <c r="TIR140" s="4303"/>
      <c r="TIS140" s="4304"/>
      <c r="TIT140" s="2603"/>
      <c r="TIU140" s="4305"/>
      <c r="TIV140" s="4306"/>
      <c r="TIW140" s="4305"/>
      <c r="TIX140" s="4306"/>
      <c r="TIY140" s="4299"/>
      <c r="TIZ140" s="4300"/>
      <c r="TJA140" s="4305"/>
      <c r="TJB140" s="4304"/>
      <c r="TJC140" s="4299"/>
      <c r="TJD140" s="4300"/>
      <c r="TJE140" s="4301"/>
      <c r="TJF140" s="4302"/>
      <c r="TJG140" s="4299"/>
      <c r="TJH140" s="2602"/>
      <c r="TJI140" s="4287"/>
      <c r="TJJ140" s="4303"/>
      <c r="TJK140" s="4304"/>
      <c r="TJL140" s="2603"/>
      <c r="TJM140" s="4305"/>
      <c r="TJN140" s="4306"/>
      <c r="TJO140" s="4305"/>
      <c r="TJP140" s="4306"/>
      <c r="TJQ140" s="4299"/>
      <c r="TJR140" s="4300"/>
      <c r="TJS140" s="4305"/>
      <c r="TJT140" s="4304"/>
      <c r="TJU140" s="4299"/>
      <c r="TJV140" s="4300"/>
      <c r="TJW140" s="4301"/>
      <c r="TJX140" s="4302"/>
      <c r="TJY140" s="4299"/>
      <c r="TJZ140" s="2602"/>
      <c r="TKA140" s="4287"/>
      <c r="TKB140" s="4303"/>
      <c r="TKC140" s="4304"/>
      <c r="TKD140" s="2603"/>
      <c r="TKE140" s="4305"/>
      <c r="TKF140" s="4306"/>
      <c r="TKG140" s="4305"/>
      <c r="TKH140" s="4306"/>
      <c r="TKI140" s="4299"/>
      <c r="TKJ140" s="4300"/>
      <c r="TKK140" s="4305"/>
      <c r="TKL140" s="4304"/>
      <c r="TKM140" s="4299"/>
      <c r="TKN140" s="4300"/>
      <c r="TKO140" s="4301"/>
      <c r="TKP140" s="4302"/>
      <c r="TKQ140" s="4299"/>
      <c r="TKR140" s="2602"/>
      <c r="TKS140" s="4287"/>
      <c r="TKT140" s="4303"/>
      <c r="TKU140" s="4304"/>
      <c r="TKV140" s="2603"/>
      <c r="TKW140" s="4305"/>
      <c r="TKX140" s="4306"/>
      <c r="TKY140" s="4305"/>
      <c r="TKZ140" s="4306"/>
      <c r="TLA140" s="4299"/>
      <c r="TLB140" s="4300"/>
      <c r="TLC140" s="4305"/>
      <c r="TLD140" s="4304"/>
      <c r="TLE140" s="4299"/>
      <c r="TLF140" s="4300"/>
      <c r="TLG140" s="4301"/>
      <c r="TLH140" s="4302"/>
      <c r="TLI140" s="4299"/>
      <c r="TLJ140" s="2602"/>
      <c r="TLK140" s="4287"/>
      <c r="TLL140" s="4303"/>
      <c r="TLM140" s="4304"/>
      <c r="TLN140" s="2603"/>
      <c r="TLO140" s="4305"/>
      <c r="TLP140" s="4306"/>
      <c r="TLQ140" s="4305"/>
      <c r="TLR140" s="4306"/>
      <c r="TLS140" s="4299"/>
      <c r="TLT140" s="4300"/>
      <c r="TLU140" s="4305"/>
      <c r="TLV140" s="4304"/>
      <c r="TLW140" s="4299"/>
      <c r="TLX140" s="4300"/>
      <c r="TLY140" s="4301"/>
      <c r="TLZ140" s="4302"/>
      <c r="TMA140" s="4299"/>
      <c r="TMB140" s="2602"/>
      <c r="TMC140" s="4287"/>
      <c r="TMD140" s="4303"/>
      <c r="TME140" s="4304"/>
      <c r="TMF140" s="2603"/>
      <c r="TMG140" s="4305"/>
      <c r="TMH140" s="4306"/>
      <c r="TMI140" s="4305"/>
      <c r="TMJ140" s="4306"/>
      <c r="TMK140" s="4299"/>
      <c r="TML140" s="4300"/>
      <c r="TMM140" s="4305"/>
      <c r="TMN140" s="4304"/>
      <c r="TMO140" s="4299"/>
      <c r="TMP140" s="4300"/>
      <c r="TMQ140" s="4301"/>
      <c r="TMR140" s="4302"/>
      <c r="TMS140" s="4299"/>
      <c r="TMT140" s="2602"/>
      <c r="TMU140" s="4287"/>
      <c r="TMV140" s="4303"/>
      <c r="TMW140" s="4304"/>
      <c r="TMX140" s="2603"/>
      <c r="TMY140" s="4305"/>
      <c r="TMZ140" s="4306"/>
      <c r="TNA140" s="4305"/>
      <c r="TNB140" s="4306"/>
      <c r="TNC140" s="4299"/>
      <c r="TND140" s="4300"/>
      <c r="TNE140" s="4305"/>
      <c r="TNF140" s="4304"/>
      <c r="TNG140" s="4299"/>
      <c r="TNH140" s="4300"/>
      <c r="TNI140" s="4301"/>
      <c r="TNJ140" s="4302"/>
      <c r="TNK140" s="4299"/>
      <c r="TNL140" s="2602"/>
      <c r="TNM140" s="4287"/>
      <c r="TNN140" s="4303"/>
      <c r="TNO140" s="4304"/>
      <c r="TNP140" s="2603"/>
      <c r="TNQ140" s="4305"/>
      <c r="TNR140" s="4306"/>
      <c r="TNS140" s="4305"/>
      <c r="TNT140" s="4306"/>
      <c r="TNU140" s="4299"/>
      <c r="TNV140" s="4300"/>
      <c r="TNW140" s="4305"/>
      <c r="TNX140" s="4304"/>
      <c r="TNY140" s="4299"/>
      <c r="TNZ140" s="4300"/>
      <c r="TOA140" s="4301"/>
      <c r="TOB140" s="4302"/>
      <c r="TOC140" s="4299"/>
      <c r="TOD140" s="2602"/>
      <c r="TOE140" s="4287"/>
      <c r="TOF140" s="4303"/>
      <c r="TOG140" s="4304"/>
      <c r="TOH140" s="2603"/>
      <c r="TOI140" s="4305"/>
      <c r="TOJ140" s="4306"/>
      <c r="TOK140" s="4305"/>
      <c r="TOL140" s="4306"/>
      <c r="TOM140" s="4299"/>
      <c r="TON140" s="4300"/>
      <c r="TOO140" s="4305"/>
      <c r="TOP140" s="4304"/>
      <c r="TOQ140" s="4299"/>
      <c r="TOR140" s="4300"/>
      <c r="TOS140" s="4301"/>
      <c r="TOT140" s="4302"/>
      <c r="TOU140" s="4299"/>
      <c r="TOV140" s="2602"/>
      <c r="TOW140" s="4287"/>
      <c r="TOX140" s="4303"/>
      <c r="TOY140" s="4304"/>
      <c r="TOZ140" s="2603"/>
      <c r="TPA140" s="4305"/>
      <c r="TPB140" s="4306"/>
      <c r="TPC140" s="4305"/>
      <c r="TPD140" s="4306"/>
      <c r="TPE140" s="4299"/>
      <c r="TPF140" s="4300"/>
      <c r="TPG140" s="4305"/>
      <c r="TPH140" s="4304"/>
      <c r="TPI140" s="4299"/>
      <c r="TPJ140" s="4300"/>
      <c r="TPK140" s="4301"/>
      <c r="TPL140" s="4302"/>
      <c r="TPM140" s="4299"/>
      <c r="TPN140" s="2602"/>
      <c r="TPO140" s="4287"/>
      <c r="TPP140" s="4303"/>
      <c r="TPQ140" s="4304"/>
      <c r="TPR140" s="2603"/>
      <c r="TPS140" s="4305"/>
      <c r="TPT140" s="4306"/>
      <c r="TPU140" s="4305"/>
      <c r="TPV140" s="4306"/>
      <c r="TPW140" s="4299"/>
      <c r="TPX140" s="4300"/>
      <c r="TPY140" s="4305"/>
      <c r="TPZ140" s="4304"/>
      <c r="TQA140" s="4299"/>
      <c r="TQB140" s="4300"/>
      <c r="TQC140" s="4301"/>
      <c r="TQD140" s="4302"/>
      <c r="TQE140" s="4299"/>
      <c r="TQF140" s="2602"/>
      <c r="TQG140" s="4287"/>
      <c r="TQH140" s="4303"/>
      <c r="TQI140" s="4304"/>
      <c r="TQJ140" s="2603"/>
      <c r="TQK140" s="4305"/>
      <c r="TQL140" s="4306"/>
      <c r="TQM140" s="4305"/>
      <c r="TQN140" s="4306"/>
      <c r="TQO140" s="4299"/>
      <c r="TQP140" s="4300"/>
      <c r="TQQ140" s="4305"/>
      <c r="TQR140" s="4304"/>
      <c r="TQS140" s="4299"/>
      <c r="TQT140" s="4300"/>
      <c r="TQU140" s="4301"/>
      <c r="TQV140" s="4302"/>
      <c r="TQW140" s="4299"/>
      <c r="TQX140" s="2602"/>
      <c r="TQY140" s="4287"/>
      <c r="TQZ140" s="4303"/>
      <c r="TRA140" s="4304"/>
      <c r="TRB140" s="2603"/>
      <c r="TRC140" s="4305"/>
      <c r="TRD140" s="4306"/>
      <c r="TRE140" s="4305"/>
      <c r="TRF140" s="4306"/>
      <c r="TRG140" s="4299"/>
      <c r="TRH140" s="4300"/>
      <c r="TRI140" s="4305"/>
      <c r="TRJ140" s="4304"/>
      <c r="TRK140" s="4299"/>
      <c r="TRL140" s="4300"/>
      <c r="TRM140" s="4301"/>
      <c r="TRN140" s="4302"/>
      <c r="TRO140" s="4299"/>
      <c r="TRP140" s="2602"/>
      <c r="TRQ140" s="4287"/>
      <c r="TRR140" s="4303"/>
      <c r="TRS140" s="4304"/>
      <c r="TRT140" s="2603"/>
      <c r="TRU140" s="4305"/>
      <c r="TRV140" s="4306"/>
      <c r="TRW140" s="4305"/>
      <c r="TRX140" s="4306"/>
      <c r="TRY140" s="4299"/>
      <c r="TRZ140" s="4300"/>
      <c r="TSA140" s="4305"/>
      <c r="TSB140" s="4304"/>
      <c r="TSC140" s="4299"/>
      <c r="TSD140" s="4300"/>
      <c r="TSE140" s="4301"/>
      <c r="TSF140" s="4302"/>
      <c r="TSG140" s="4299"/>
      <c r="TSH140" s="2602"/>
      <c r="TSI140" s="4287"/>
      <c r="TSJ140" s="4303"/>
      <c r="TSK140" s="4304"/>
      <c r="TSL140" s="2603"/>
      <c r="TSM140" s="4305"/>
      <c r="TSN140" s="4306"/>
      <c r="TSO140" s="4305"/>
      <c r="TSP140" s="4306"/>
      <c r="TSQ140" s="4299"/>
      <c r="TSR140" s="4300"/>
      <c r="TSS140" s="4305"/>
      <c r="TST140" s="4304"/>
      <c r="TSU140" s="4299"/>
      <c r="TSV140" s="4300"/>
      <c r="TSW140" s="4301"/>
      <c r="TSX140" s="4302"/>
      <c r="TSY140" s="4299"/>
      <c r="TSZ140" s="2602"/>
      <c r="TTA140" s="4287"/>
      <c r="TTB140" s="4303"/>
      <c r="TTC140" s="4304"/>
      <c r="TTD140" s="2603"/>
      <c r="TTE140" s="4305"/>
      <c r="TTF140" s="4306"/>
      <c r="TTG140" s="4305"/>
      <c r="TTH140" s="4306"/>
      <c r="TTI140" s="4299"/>
      <c r="TTJ140" s="4300"/>
      <c r="TTK140" s="4305"/>
      <c r="TTL140" s="4304"/>
      <c r="TTM140" s="4299"/>
      <c r="TTN140" s="4300"/>
      <c r="TTO140" s="4301"/>
      <c r="TTP140" s="4302"/>
      <c r="TTQ140" s="4299"/>
      <c r="TTR140" s="2602"/>
      <c r="TTS140" s="4287"/>
      <c r="TTT140" s="4303"/>
      <c r="TTU140" s="4304"/>
      <c r="TTV140" s="2603"/>
      <c r="TTW140" s="4305"/>
      <c r="TTX140" s="4306"/>
      <c r="TTY140" s="4305"/>
      <c r="TTZ140" s="4306"/>
      <c r="TUA140" s="4299"/>
      <c r="TUB140" s="4300"/>
      <c r="TUC140" s="4305"/>
      <c r="TUD140" s="4304"/>
      <c r="TUE140" s="4299"/>
      <c r="TUF140" s="4300"/>
      <c r="TUG140" s="4301"/>
      <c r="TUH140" s="4302"/>
      <c r="TUI140" s="4299"/>
      <c r="TUJ140" s="2602"/>
      <c r="TUK140" s="4287"/>
      <c r="TUL140" s="4303"/>
      <c r="TUM140" s="4304"/>
      <c r="TUN140" s="2603"/>
      <c r="TUO140" s="4305"/>
      <c r="TUP140" s="4306"/>
      <c r="TUQ140" s="4305"/>
      <c r="TUR140" s="4306"/>
      <c r="TUS140" s="4299"/>
      <c r="TUT140" s="4300"/>
      <c r="TUU140" s="4305"/>
      <c r="TUV140" s="4304"/>
      <c r="TUW140" s="4299"/>
      <c r="TUX140" s="4300"/>
      <c r="TUY140" s="4301"/>
      <c r="TUZ140" s="4302"/>
      <c r="TVA140" s="4299"/>
      <c r="TVB140" s="2602"/>
      <c r="TVC140" s="4287"/>
      <c r="TVD140" s="4303"/>
      <c r="TVE140" s="4304"/>
      <c r="TVF140" s="2603"/>
      <c r="TVG140" s="4305"/>
      <c r="TVH140" s="4306"/>
      <c r="TVI140" s="4305"/>
      <c r="TVJ140" s="4306"/>
      <c r="TVK140" s="4299"/>
      <c r="TVL140" s="4300"/>
      <c r="TVM140" s="4305"/>
      <c r="TVN140" s="4304"/>
      <c r="TVO140" s="4299"/>
      <c r="TVP140" s="4300"/>
      <c r="TVQ140" s="4301"/>
      <c r="TVR140" s="4302"/>
      <c r="TVS140" s="4299"/>
      <c r="TVT140" s="2602"/>
      <c r="TVU140" s="4287"/>
      <c r="TVV140" s="4303"/>
      <c r="TVW140" s="4304"/>
      <c r="TVX140" s="2603"/>
      <c r="TVY140" s="4305"/>
      <c r="TVZ140" s="4306"/>
      <c r="TWA140" s="4305"/>
      <c r="TWB140" s="4306"/>
      <c r="TWC140" s="4299"/>
      <c r="TWD140" s="4300"/>
      <c r="TWE140" s="4305"/>
      <c r="TWF140" s="4304"/>
      <c r="TWG140" s="4299"/>
      <c r="TWH140" s="4300"/>
      <c r="TWI140" s="4301"/>
      <c r="TWJ140" s="4302"/>
      <c r="TWK140" s="4299"/>
      <c r="TWL140" s="2602"/>
      <c r="TWM140" s="4287"/>
      <c r="TWN140" s="4303"/>
      <c r="TWO140" s="4304"/>
      <c r="TWP140" s="2603"/>
      <c r="TWQ140" s="4305"/>
      <c r="TWR140" s="4306"/>
      <c r="TWS140" s="4305"/>
      <c r="TWT140" s="4306"/>
      <c r="TWU140" s="4299"/>
      <c r="TWV140" s="4300"/>
      <c r="TWW140" s="4305"/>
      <c r="TWX140" s="4304"/>
      <c r="TWY140" s="4299"/>
      <c r="TWZ140" s="4300"/>
      <c r="TXA140" s="4301"/>
      <c r="TXB140" s="4302"/>
      <c r="TXC140" s="4299"/>
      <c r="TXD140" s="2602"/>
      <c r="TXE140" s="4287"/>
      <c r="TXF140" s="4303"/>
      <c r="TXG140" s="4304"/>
      <c r="TXH140" s="2603"/>
      <c r="TXI140" s="4305"/>
      <c r="TXJ140" s="4306"/>
      <c r="TXK140" s="4305"/>
      <c r="TXL140" s="4306"/>
      <c r="TXM140" s="4299"/>
      <c r="TXN140" s="4300"/>
      <c r="TXO140" s="4305"/>
      <c r="TXP140" s="4304"/>
      <c r="TXQ140" s="4299"/>
      <c r="TXR140" s="4300"/>
      <c r="TXS140" s="4301"/>
      <c r="TXT140" s="4302"/>
      <c r="TXU140" s="4299"/>
      <c r="TXV140" s="2602"/>
      <c r="TXW140" s="4287"/>
      <c r="TXX140" s="4303"/>
      <c r="TXY140" s="4304"/>
      <c r="TXZ140" s="2603"/>
      <c r="TYA140" s="4305"/>
      <c r="TYB140" s="4306"/>
      <c r="TYC140" s="4305"/>
      <c r="TYD140" s="4306"/>
      <c r="TYE140" s="4299"/>
      <c r="TYF140" s="4300"/>
      <c r="TYG140" s="4305"/>
      <c r="TYH140" s="4304"/>
      <c r="TYI140" s="4299"/>
      <c r="TYJ140" s="4300"/>
      <c r="TYK140" s="4301"/>
      <c r="TYL140" s="4302"/>
      <c r="TYM140" s="4299"/>
      <c r="TYN140" s="2602"/>
      <c r="TYO140" s="4287"/>
      <c r="TYP140" s="4303"/>
      <c r="TYQ140" s="4304"/>
      <c r="TYR140" s="2603"/>
      <c r="TYS140" s="4305"/>
      <c r="TYT140" s="4306"/>
      <c r="TYU140" s="4305"/>
      <c r="TYV140" s="4306"/>
      <c r="TYW140" s="4299"/>
      <c r="TYX140" s="4300"/>
      <c r="TYY140" s="4305"/>
      <c r="TYZ140" s="4304"/>
      <c r="TZA140" s="4299"/>
      <c r="TZB140" s="4300"/>
      <c r="TZC140" s="4301"/>
      <c r="TZD140" s="4302"/>
      <c r="TZE140" s="4299"/>
      <c r="TZF140" s="2602"/>
      <c r="TZG140" s="4287"/>
      <c r="TZH140" s="4303"/>
      <c r="TZI140" s="4304"/>
      <c r="TZJ140" s="2603"/>
      <c r="TZK140" s="4305"/>
      <c r="TZL140" s="4306"/>
      <c r="TZM140" s="4305"/>
      <c r="TZN140" s="4306"/>
      <c r="TZO140" s="4299"/>
      <c r="TZP140" s="4300"/>
      <c r="TZQ140" s="4305"/>
      <c r="TZR140" s="4304"/>
      <c r="TZS140" s="4299"/>
      <c r="TZT140" s="4300"/>
      <c r="TZU140" s="4301"/>
      <c r="TZV140" s="4302"/>
      <c r="TZW140" s="4299"/>
      <c r="TZX140" s="2602"/>
      <c r="TZY140" s="4287"/>
      <c r="TZZ140" s="4303"/>
      <c r="UAA140" s="4304"/>
      <c r="UAB140" s="2603"/>
      <c r="UAC140" s="4305"/>
      <c r="UAD140" s="4306"/>
      <c r="UAE140" s="4305"/>
      <c r="UAF140" s="4306"/>
      <c r="UAG140" s="4299"/>
      <c r="UAH140" s="4300"/>
      <c r="UAI140" s="4305"/>
      <c r="UAJ140" s="4304"/>
      <c r="UAK140" s="4299"/>
      <c r="UAL140" s="4300"/>
      <c r="UAM140" s="4301"/>
      <c r="UAN140" s="4302"/>
      <c r="UAO140" s="4299"/>
      <c r="UAP140" s="2602"/>
      <c r="UAQ140" s="4287"/>
      <c r="UAR140" s="4303"/>
      <c r="UAS140" s="4304"/>
      <c r="UAT140" s="2603"/>
      <c r="UAU140" s="4305"/>
      <c r="UAV140" s="4306"/>
      <c r="UAW140" s="4305"/>
      <c r="UAX140" s="4306"/>
      <c r="UAY140" s="4299"/>
      <c r="UAZ140" s="4300"/>
      <c r="UBA140" s="4305"/>
      <c r="UBB140" s="4304"/>
      <c r="UBC140" s="4299"/>
      <c r="UBD140" s="4300"/>
      <c r="UBE140" s="4301"/>
      <c r="UBF140" s="4302"/>
      <c r="UBG140" s="4299"/>
      <c r="UBH140" s="2602"/>
      <c r="UBI140" s="4287"/>
      <c r="UBJ140" s="4303"/>
      <c r="UBK140" s="4304"/>
      <c r="UBL140" s="2603"/>
      <c r="UBM140" s="4305"/>
      <c r="UBN140" s="4306"/>
      <c r="UBO140" s="4305"/>
      <c r="UBP140" s="4306"/>
      <c r="UBQ140" s="4299"/>
      <c r="UBR140" s="4300"/>
      <c r="UBS140" s="4305"/>
      <c r="UBT140" s="4304"/>
      <c r="UBU140" s="4299"/>
      <c r="UBV140" s="4300"/>
      <c r="UBW140" s="4301"/>
      <c r="UBX140" s="4302"/>
      <c r="UBY140" s="4299"/>
      <c r="UBZ140" s="2602"/>
      <c r="UCA140" s="4287"/>
      <c r="UCB140" s="4303"/>
      <c r="UCC140" s="4304"/>
      <c r="UCD140" s="2603"/>
      <c r="UCE140" s="4305"/>
      <c r="UCF140" s="4306"/>
      <c r="UCG140" s="4305"/>
      <c r="UCH140" s="4306"/>
      <c r="UCI140" s="4299"/>
      <c r="UCJ140" s="4300"/>
      <c r="UCK140" s="4305"/>
      <c r="UCL140" s="4304"/>
      <c r="UCM140" s="4299"/>
      <c r="UCN140" s="4300"/>
      <c r="UCO140" s="4301"/>
      <c r="UCP140" s="4302"/>
      <c r="UCQ140" s="4299"/>
      <c r="UCR140" s="2602"/>
      <c r="UCS140" s="4287"/>
      <c r="UCT140" s="4303"/>
      <c r="UCU140" s="4304"/>
      <c r="UCV140" s="2603"/>
      <c r="UCW140" s="4305"/>
      <c r="UCX140" s="4306"/>
      <c r="UCY140" s="4305"/>
      <c r="UCZ140" s="4306"/>
      <c r="UDA140" s="4299"/>
      <c r="UDB140" s="4300"/>
      <c r="UDC140" s="4305"/>
      <c r="UDD140" s="4304"/>
      <c r="UDE140" s="4299"/>
      <c r="UDF140" s="4300"/>
      <c r="UDG140" s="4301"/>
      <c r="UDH140" s="4302"/>
      <c r="UDI140" s="4299"/>
      <c r="UDJ140" s="2602"/>
      <c r="UDK140" s="4287"/>
      <c r="UDL140" s="4303"/>
      <c r="UDM140" s="4304"/>
      <c r="UDN140" s="2603"/>
      <c r="UDO140" s="4305"/>
      <c r="UDP140" s="4306"/>
      <c r="UDQ140" s="4305"/>
      <c r="UDR140" s="4306"/>
      <c r="UDS140" s="4299"/>
      <c r="UDT140" s="4300"/>
      <c r="UDU140" s="4305"/>
      <c r="UDV140" s="4304"/>
      <c r="UDW140" s="4299"/>
      <c r="UDX140" s="4300"/>
      <c r="UDY140" s="4301"/>
      <c r="UDZ140" s="4302"/>
      <c r="UEA140" s="4299"/>
      <c r="UEB140" s="2602"/>
      <c r="UEC140" s="4287"/>
      <c r="UED140" s="4303"/>
      <c r="UEE140" s="4304"/>
      <c r="UEF140" s="2603"/>
      <c r="UEG140" s="4305"/>
      <c r="UEH140" s="4306"/>
      <c r="UEI140" s="4305"/>
      <c r="UEJ140" s="4306"/>
      <c r="UEK140" s="4299"/>
      <c r="UEL140" s="4300"/>
      <c r="UEM140" s="4305"/>
      <c r="UEN140" s="4304"/>
      <c r="UEO140" s="4299"/>
      <c r="UEP140" s="4300"/>
      <c r="UEQ140" s="4301"/>
      <c r="UER140" s="4302"/>
      <c r="UES140" s="4299"/>
      <c r="UET140" s="2602"/>
      <c r="UEU140" s="4287"/>
      <c r="UEV140" s="4303"/>
      <c r="UEW140" s="4304"/>
      <c r="UEX140" s="2603"/>
      <c r="UEY140" s="4305"/>
      <c r="UEZ140" s="4306"/>
      <c r="UFA140" s="4305"/>
      <c r="UFB140" s="4306"/>
      <c r="UFC140" s="4299"/>
      <c r="UFD140" s="4300"/>
      <c r="UFE140" s="4305"/>
      <c r="UFF140" s="4304"/>
      <c r="UFG140" s="4299"/>
      <c r="UFH140" s="4300"/>
      <c r="UFI140" s="4301"/>
      <c r="UFJ140" s="4302"/>
      <c r="UFK140" s="4299"/>
      <c r="UFL140" s="2602"/>
      <c r="UFM140" s="4287"/>
      <c r="UFN140" s="4303"/>
      <c r="UFO140" s="4304"/>
      <c r="UFP140" s="2603"/>
      <c r="UFQ140" s="4305"/>
      <c r="UFR140" s="4306"/>
      <c r="UFS140" s="4305"/>
      <c r="UFT140" s="4306"/>
      <c r="UFU140" s="4299"/>
      <c r="UFV140" s="4300"/>
      <c r="UFW140" s="4305"/>
      <c r="UFX140" s="4304"/>
      <c r="UFY140" s="4299"/>
      <c r="UFZ140" s="4300"/>
      <c r="UGA140" s="4301"/>
      <c r="UGB140" s="4302"/>
      <c r="UGC140" s="4299"/>
      <c r="UGD140" s="2602"/>
      <c r="UGE140" s="4287"/>
      <c r="UGF140" s="4303"/>
      <c r="UGG140" s="4304"/>
      <c r="UGH140" s="2603"/>
      <c r="UGI140" s="4305"/>
      <c r="UGJ140" s="4306"/>
      <c r="UGK140" s="4305"/>
      <c r="UGL140" s="4306"/>
      <c r="UGM140" s="4299"/>
      <c r="UGN140" s="4300"/>
      <c r="UGO140" s="4305"/>
      <c r="UGP140" s="4304"/>
      <c r="UGQ140" s="4299"/>
      <c r="UGR140" s="4300"/>
      <c r="UGS140" s="4301"/>
      <c r="UGT140" s="4302"/>
      <c r="UGU140" s="4299"/>
      <c r="UGV140" s="2602"/>
      <c r="UGW140" s="4287"/>
      <c r="UGX140" s="4303"/>
      <c r="UGY140" s="4304"/>
      <c r="UGZ140" s="2603"/>
      <c r="UHA140" s="4305"/>
      <c r="UHB140" s="4306"/>
      <c r="UHC140" s="4305"/>
      <c r="UHD140" s="4306"/>
      <c r="UHE140" s="4299"/>
      <c r="UHF140" s="4300"/>
      <c r="UHG140" s="4305"/>
      <c r="UHH140" s="4304"/>
      <c r="UHI140" s="4299"/>
      <c r="UHJ140" s="4300"/>
      <c r="UHK140" s="4301"/>
      <c r="UHL140" s="4302"/>
      <c r="UHM140" s="4299"/>
      <c r="UHN140" s="2602"/>
      <c r="UHO140" s="4287"/>
      <c r="UHP140" s="4303"/>
      <c r="UHQ140" s="4304"/>
      <c r="UHR140" s="2603"/>
      <c r="UHS140" s="4305"/>
      <c r="UHT140" s="4306"/>
      <c r="UHU140" s="4305"/>
      <c r="UHV140" s="4306"/>
      <c r="UHW140" s="4299"/>
      <c r="UHX140" s="4300"/>
      <c r="UHY140" s="4305"/>
      <c r="UHZ140" s="4304"/>
      <c r="UIA140" s="4299"/>
      <c r="UIB140" s="4300"/>
      <c r="UIC140" s="4301"/>
      <c r="UID140" s="4302"/>
      <c r="UIE140" s="4299"/>
      <c r="UIF140" s="2602"/>
      <c r="UIG140" s="4287"/>
      <c r="UIH140" s="4303"/>
      <c r="UII140" s="4304"/>
      <c r="UIJ140" s="2603"/>
      <c r="UIK140" s="4305"/>
      <c r="UIL140" s="4306"/>
      <c r="UIM140" s="4305"/>
      <c r="UIN140" s="4306"/>
      <c r="UIO140" s="4299"/>
      <c r="UIP140" s="4300"/>
      <c r="UIQ140" s="4305"/>
      <c r="UIR140" s="4304"/>
      <c r="UIS140" s="4299"/>
      <c r="UIT140" s="4300"/>
      <c r="UIU140" s="4301"/>
      <c r="UIV140" s="4302"/>
      <c r="UIW140" s="4299"/>
      <c r="UIX140" s="2602"/>
      <c r="UIY140" s="4287"/>
      <c r="UIZ140" s="4303"/>
      <c r="UJA140" s="4304"/>
      <c r="UJB140" s="2603"/>
      <c r="UJC140" s="4305"/>
      <c r="UJD140" s="4306"/>
      <c r="UJE140" s="4305"/>
      <c r="UJF140" s="4306"/>
      <c r="UJG140" s="4299"/>
      <c r="UJH140" s="4300"/>
      <c r="UJI140" s="4305"/>
      <c r="UJJ140" s="4304"/>
      <c r="UJK140" s="4299"/>
      <c r="UJL140" s="4300"/>
      <c r="UJM140" s="4301"/>
      <c r="UJN140" s="4302"/>
      <c r="UJO140" s="4299"/>
      <c r="UJP140" s="2602"/>
      <c r="UJQ140" s="4287"/>
      <c r="UJR140" s="4303"/>
      <c r="UJS140" s="4304"/>
      <c r="UJT140" s="2603"/>
      <c r="UJU140" s="4305"/>
      <c r="UJV140" s="4306"/>
      <c r="UJW140" s="4305"/>
      <c r="UJX140" s="4306"/>
      <c r="UJY140" s="4299"/>
      <c r="UJZ140" s="4300"/>
      <c r="UKA140" s="4305"/>
      <c r="UKB140" s="4304"/>
      <c r="UKC140" s="4299"/>
      <c r="UKD140" s="4300"/>
      <c r="UKE140" s="4301"/>
      <c r="UKF140" s="4302"/>
      <c r="UKG140" s="4299"/>
      <c r="UKH140" s="2602"/>
      <c r="UKI140" s="4287"/>
      <c r="UKJ140" s="4303"/>
      <c r="UKK140" s="4304"/>
      <c r="UKL140" s="2603"/>
      <c r="UKM140" s="4305"/>
      <c r="UKN140" s="4306"/>
      <c r="UKO140" s="4305"/>
      <c r="UKP140" s="4306"/>
      <c r="UKQ140" s="4299"/>
      <c r="UKR140" s="4300"/>
      <c r="UKS140" s="4305"/>
      <c r="UKT140" s="4304"/>
      <c r="UKU140" s="4299"/>
      <c r="UKV140" s="4300"/>
      <c r="UKW140" s="4301"/>
      <c r="UKX140" s="4302"/>
      <c r="UKY140" s="4299"/>
      <c r="UKZ140" s="2602"/>
      <c r="ULA140" s="4287"/>
      <c r="ULB140" s="4303"/>
      <c r="ULC140" s="4304"/>
      <c r="ULD140" s="2603"/>
      <c r="ULE140" s="4305"/>
      <c r="ULF140" s="4306"/>
      <c r="ULG140" s="4305"/>
      <c r="ULH140" s="4306"/>
      <c r="ULI140" s="4299"/>
      <c r="ULJ140" s="4300"/>
      <c r="ULK140" s="4305"/>
      <c r="ULL140" s="4304"/>
      <c r="ULM140" s="4299"/>
      <c r="ULN140" s="4300"/>
      <c r="ULO140" s="4301"/>
      <c r="ULP140" s="4302"/>
      <c r="ULQ140" s="4299"/>
      <c r="ULR140" s="2602"/>
      <c r="ULS140" s="4287"/>
      <c r="ULT140" s="4303"/>
      <c r="ULU140" s="4304"/>
      <c r="ULV140" s="2603"/>
      <c r="ULW140" s="4305"/>
      <c r="ULX140" s="4306"/>
      <c r="ULY140" s="4305"/>
      <c r="ULZ140" s="4306"/>
      <c r="UMA140" s="4299"/>
      <c r="UMB140" s="4300"/>
      <c r="UMC140" s="4305"/>
      <c r="UMD140" s="4304"/>
      <c r="UME140" s="4299"/>
      <c r="UMF140" s="4300"/>
      <c r="UMG140" s="4301"/>
      <c r="UMH140" s="4302"/>
      <c r="UMI140" s="4299"/>
      <c r="UMJ140" s="2602"/>
      <c r="UMK140" s="4287"/>
      <c r="UML140" s="4303"/>
      <c r="UMM140" s="4304"/>
      <c r="UMN140" s="2603"/>
      <c r="UMO140" s="4305"/>
      <c r="UMP140" s="4306"/>
      <c r="UMQ140" s="4305"/>
      <c r="UMR140" s="4306"/>
      <c r="UMS140" s="4299"/>
      <c r="UMT140" s="4300"/>
      <c r="UMU140" s="4305"/>
      <c r="UMV140" s="4304"/>
      <c r="UMW140" s="4299"/>
      <c r="UMX140" s="4300"/>
      <c r="UMY140" s="4301"/>
      <c r="UMZ140" s="4302"/>
      <c r="UNA140" s="4299"/>
      <c r="UNB140" s="2602"/>
      <c r="UNC140" s="4287"/>
      <c r="UND140" s="4303"/>
      <c r="UNE140" s="4304"/>
      <c r="UNF140" s="2603"/>
      <c r="UNG140" s="4305"/>
      <c r="UNH140" s="4306"/>
      <c r="UNI140" s="4305"/>
      <c r="UNJ140" s="4306"/>
      <c r="UNK140" s="4299"/>
      <c r="UNL140" s="4300"/>
      <c r="UNM140" s="4305"/>
      <c r="UNN140" s="4304"/>
      <c r="UNO140" s="4299"/>
      <c r="UNP140" s="4300"/>
      <c r="UNQ140" s="4301"/>
      <c r="UNR140" s="4302"/>
      <c r="UNS140" s="4299"/>
      <c r="UNT140" s="2602"/>
      <c r="UNU140" s="4287"/>
      <c r="UNV140" s="4303"/>
      <c r="UNW140" s="4304"/>
      <c r="UNX140" s="2603"/>
      <c r="UNY140" s="4305"/>
      <c r="UNZ140" s="4306"/>
      <c r="UOA140" s="4305"/>
      <c r="UOB140" s="4306"/>
      <c r="UOC140" s="4299"/>
      <c r="UOD140" s="4300"/>
      <c r="UOE140" s="4305"/>
      <c r="UOF140" s="4304"/>
      <c r="UOG140" s="4299"/>
      <c r="UOH140" s="4300"/>
      <c r="UOI140" s="4301"/>
      <c r="UOJ140" s="4302"/>
      <c r="UOK140" s="4299"/>
      <c r="UOL140" s="2602"/>
      <c r="UOM140" s="4287"/>
      <c r="UON140" s="4303"/>
      <c r="UOO140" s="4304"/>
      <c r="UOP140" s="2603"/>
      <c r="UOQ140" s="4305"/>
      <c r="UOR140" s="4306"/>
      <c r="UOS140" s="4305"/>
      <c r="UOT140" s="4306"/>
      <c r="UOU140" s="4299"/>
      <c r="UOV140" s="4300"/>
      <c r="UOW140" s="4305"/>
      <c r="UOX140" s="4304"/>
      <c r="UOY140" s="4299"/>
      <c r="UOZ140" s="4300"/>
      <c r="UPA140" s="4301"/>
      <c r="UPB140" s="4302"/>
      <c r="UPC140" s="4299"/>
      <c r="UPD140" s="2602"/>
      <c r="UPE140" s="4287"/>
      <c r="UPF140" s="4303"/>
      <c r="UPG140" s="4304"/>
      <c r="UPH140" s="2603"/>
      <c r="UPI140" s="4305"/>
      <c r="UPJ140" s="4306"/>
      <c r="UPK140" s="4305"/>
      <c r="UPL140" s="4306"/>
      <c r="UPM140" s="4299"/>
      <c r="UPN140" s="4300"/>
      <c r="UPO140" s="4305"/>
      <c r="UPP140" s="4304"/>
      <c r="UPQ140" s="4299"/>
      <c r="UPR140" s="4300"/>
      <c r="UPS140" s="4301"/>
      <c r="UPT140" s="4302"/>
      <c r="UPU140" s="4299"/>
      <c r="UPV140" s="2602"/>
      <c r="UPW140" s="4287"/>
      <c r="UPX140" s="4303"/>
      <c r="UPY140" s="4304"/>
      <c r="UPZ140" s="2603"/>
      <c r="UQA140" s="4305"/>
      <c r="UQB140" s="4306"/>
      <c r="UQC140" s="4305"/>
      <c r="UQD140" s="4306"/>
      <c r="UQE140" s="4299"/>
      <c r="UQF140" s="4300"/>
      <c r="UQG140" s="4305"/>
      <c r="UQH140" s="4304"/>
      <c r="UQI140" s="4299"/>
      <c r="UQJ140" s="4300"/>
      <c r="UQK140" s="4301"/>
      <c r="UQL140" s="4302"/>
      <c r="UQM140" s="4299"/>
      <c r="UQN140" s="2602"/>
      <c r="UQO140" s="4287"/>
      <c r="UQP140" s="4303"/>
      <c r="UQQ140" s="4304"/>
      <c r="UQR140" s="2603"/>
      <c r="UQS140" s="4305"/>
      <c r="UQT140" s="4306"/>
      <c r="UQU140" s="4305"/>
      <c r="UQV140" s="4306"/>
      <c r="UQW140" s="4299"/>
      <c r="UQX140" s="4300"/>
      <c r="UQY140" s="4305"/>
      <c r="UQZ140" s="4304"/>
      <c r="URA140" s="4299"/>
      <c r="URB140" s="4300"/>
      <c r="URC140" s="4301"/>
      <c r="URD140" s="4302"/>
      <c r="URE140" s="4299"/>
      <c r="URF140" s="2602"/>
      <c r="URG140" s="4287"/>
      <c r="URH140" s="4303"/>
      <c r="URI140" s="4304"/>
      <c r="URJ140" s="2603"/>
      <c r="URK140" s="4305"/>
      <c r="URL140" s="4306"/>
      <c r="URM140" s="4305"/>
      <c r="URN140" s="4306"/>
      <c r="URO140" s="4299"/>
      <c r="URP140" s="4300"/>
      <c r="URQ140" s="4305"/>
      <c r="URR140" s="4304"/>
      <c r="URS140" s="4299"/>
      <c r="URT140" s="4300"/>
      <c r="URU140" s="4301"/>
      <c r="URV140" s="4302"/>
      <c r="URW140" s="4299"/>
      <c r="URX140" s="2602"/>
      <c r="URY140" s="4287"/>
      <c r="URZ140" s="4303"/>
      <c r="USA140" s="4304"/>
      <c r="USB140" s="2603"/>
      <c r="USC140" s="4305"/>
      <c r="USD140" s="4306"/>
      <c r="USE140" s="4305"/>
      <c r="USF140" s="4306"/>
      <c r="USG140" s="4299"/>
      <c r="USH140" s="4300"/>
      <c r="USI140" s="4305"/>
      <c r="USJ140" s="4304"/>
      <c r="USK140" s="4299"/>
      <c r="USL140" s="4300"/>
      <c r="USM140" s="4301"/>
      <c r="USN140" s="4302"/>
      <c r="USO140" s="4299"/>
      <c r="USP140" s="2602"/>
      <c r="USQ140" s="4287"/>
      <c r="USR140" s="4303"/>
      <c r="USS140" s="4304"/>
      <c r="UST140" s="2603"/>
      <c r="USU140" s="4305"/>
      <c r="USV140" s="4306"/>
      <c r="USW140" s="4305"/>
      <c r="USX140" s="4306"/>
      <c r="USY140" s="4299"/>
      <c r="USZ140" s="4300"/>
      <c r="UTA140" s="4305"/>
      <c r="UTB140" s="4304"/>
      <c r="UTC140" s="4299"/>
      <c r="UTD140" s="4300"/>
      <c r="UTE140" s="4301"/>
      <c r="UTF140" s="4302"/>
      <c r="UTG140" s="4299"/>
      <c r="UTH140" s="2602"/>
      <c r="UTI140" s="4287"/>
      <c r="UTJ140" s="4303"/>
      <c r="UTK140" s="4304"/>
      <c r="UTL140" s="2603"/>
      <c r="UTM140" s="4305"/>
      <c r="UTN140" s="4306"/>
      <c r="UTO140" s="4305"/>
      <c r="UTP140" s="4306"/>
      <c r="UTQ140" s="4299"/>
      <c r="UTR140" s="4300"/>
      <c r="UTS140" s="4305"/>
      <c r="UTT140" s="4304"/>
      <c r="UTU140" s="4299"/>
      <c r="UTV140" s="4300"/>
      <c r="UTW140" s="4301"/>
      <c r="UTX140" s="4302"/>
      <c r="UTY140" s="4299"/>
      <c r="UTZ140" s="2602"/>
      <c r="UUA140" s="4287"/>
      <c r="UUB140" s="4303"/>
      <c r="UUC140" s="4304"/>
      <c r="UUD140" s="2603"/>
      <c r="UUE140" s="4305"/>
      <c r="UUF140" s="4306"/>
      <c r="UUG140" s="4305"/>
      <c r="UUH140" s="4306"/>
      <c r="UUI140" s="4299"/>
      <c r="UUJ140" s="4300"/>
      <c r="UUK140" s="4305"/>
      <c r="UUL140" s="4304"/>
      <c r="UUM140" s="4299"/>
      <c r="UUN140" s="4300"/>
      <c r="UUO140" s="4301"/>
      <c r="UUP140" s="4302"/>
      <c r="UUQ140" s="4299"/>
      <c r="UUR140" s="2602"/>
      <c r="UUS140" s="4287"/>
      <c r="UUT140" s="4303"/>
      <c r="UUU140" s="4304"/>
      <c r="UUV140" s="2603"/>
      <c r="UUW140" s="4305"/>
      <c r="UUX140" s="4306"/>
      <c r="UUY140" s="4305"/>
      <c r="UUZ140" s="4306"/>
      <c r="UVA140" s="4299"/>
      <c r="UVB140" s="4300"/>
      <c r="UVC140" s="4305"/>
      <c r="UVD140" s="4304"/>
      <c r="UVE140" s="4299"/>
      <c r="UVF140" s="4300"/>
      <c r="UVG140" s="4301"/>
      <c r="UVH140" s="4302"/>
      <c r="UVI140" s="4299"/>
      <c r="UVJ140" s="2602"/>
      <c r="UVK140" s="4287"/>
      <c r="UVL140" s="4303"/>
      <c r="UVM140" s="4304"/>
      <c r="UVN140" s="2603"/>
      <c r="UVO140" s="4305"/>
      <c r="UVP140" s="4306"/>
      <c r="UVQ140" s="4305"/>
      <c r="UVR140" s="4306"/>
      <c r="UVS140" s="4299"/>
      <c r="UVT140" s="4300"/>
      <c r="UVU140" s="4305"/>
      <c r="UVV140" s="4304"/>
      <c r="UVW140" s="4299"/>
      <c r="UVX140" s="4300"/>
      <c r="UVY140" s="4301"/>
      <c r="UVZ140" s="4302"/>
      <c r="UWA140" s="4299"/>
      <c r="UWB140" s="2602"/>
      <c r="UWC140" s="4287"/>
      <c r="UWD140" s="4303"/>
      <c r="UWE140" s="4304"/>
      <c r="UWF140" s="2603"/>
      <c r="UWG140" s="4305"/>
      <c r="UWH140" s="4306"/>
      <c r="UWI140" s="4305"/>
      <c r="UWJ140" s="4306"/>
      <c r="UWK140" s="4299"/>
      <c r="UWL140" s="4300"/>
      <c r="UWM140" s="4305"/>
      <c r="UWN140" s="4304"/>
      <c r="UWO140" s="4299"/>
      <c r="UWP140" s="4300"/>
      <c r="UWQ140" s="4301"/>
      <c r="UWR140" s="4302"/>
      <c r="UWS140" s="4299"/>
      <c r="UWT140" s="2602"/>
      <c r="UWU140" s="4287"/>
      <c r="UWV140" s="4303"/>
      <c r="UWW140" s="4304"/>
      <c r="UWX140" s="2603"/>
      <c r="UWY140" s="4305"/>
      <c r="UWZ140" s="4306"/>
      <c r="UXA140" s="4305"/>
      <c r="UXB140" s="4306"/>
      <c r="UXC140" s="4299"/>
      <c r="UXD140" s="4300"/>
      <c r="UXE140" s="4305"/>
      <c r="UXF140" s="4304"/>
      <c r="UXG140" s="4299"/>
      <c r="UXH140" s="4300"/>
      <c r="UXI140" s="4301"/>
      <c r="UXJ140" s="4302"/>
      <c r="UXK140" s="4299"/>
      <c r="UXL140" s="2602"/>
      <c r="UXM140" s="4287"/>
      <c r="UXN140" s="4303"/>
      <c r="UXO140" s="4304"/>
      <c r="UXP140" s="2603"/>
      <c r="UXQ140" s="4305"/>
      <c r="UXR140" s="4306"/>
      <c r="UXS140" s="4305"/>
      <c r="UXT140" s="4306"/>
      <c r="UXU140" s="4299"/>
      <c r="UXV140" s="4300"/>
      <c r="UXW140" s="4305"/>
      <c r="UXX140" s="4304"/>
      <c r="UXY140" s="4299"/>
      <c r="UXZ140" s="4300"/>
      <c r="UYA140" s="4301"/>
      <c r="UYB140" s="4302"/>
      <c r="UYC140" s="4299"/>
      <c r="UYD140" s="2602"/>
      <c r="UYE140" s="4287"/>
      <c r="UYF140" s="4303"/>
      <c r="UYG140" s="4304"/>
      <c r="UYH140" s="2603"/>
      <c r="UYI140" s="4305"/>
      <c r="UYJ140" s="4306"/>
      <c r="UYK140" s="4305"/>
      <c r="UYL140" s="4306"/>
      <c r="UYM140" s="4299"/>
      <c r="UYN140" s="4300"/>
      <c r="UYO140" s="4305"/>
      <c r="UYP140" s="4304"/>
      <c r="UYQ140" s="4299"/>
      <c r="UYR140" s="4300"/>
      <c r="UYS140" s="4301"/>
      <c r="UYT140" s="4302"/>
      <c r="UYU140" s="4299"/>
      <c r="UYV140" s="2602"/>
      <c r="UYW140" s="4287"/>
      <c r="UYX140" s="4303"/>
      <c r="UYY140" s="4304"/>
      <c r="UYZ140" s="2603"/>
      <c r="UZA140" s="4305"/>
      <c r="UZB140" s="4306"/>
      <c r="UZC140" s="4305"/>
      <c r="UZD140" s="4306"/>
      <c r="UZE140" s="4299"/>
      <c r="UZF140" s="4300"/>
      <c r="UZG140" s="4305"/>
      <c r="UZH140" s="4304"/>
      <c r="UZI140" s="4299"/>
      <c r="UZJ140" s="4300"/>
      <c r="UZK140" s="4301"/>
      <c r="UZL140" s="4302"/>
      <c r="UZM140" s="4299"/>
      <c r="UZN140" s="2602"/>
      <c r="UZO140" s="4287"/>
      <c r="UZP140" s="4303"/>
      <c r="UZQ140" s="4304"/>
      <c r="UZR140" s="2603"/>
      <c r="UZS140" s="4305"/>
      <c r="UZT140" s="4306"/>
      <c r="UZU140" s="4305"/>
      <c r="UZV140" s="4306"/>
      <c r="UZW140" s="4299"/>
      <c r="UZX140" s="4300"/>
      <c r="UZY140" s="4305"/>
      <c r="UZZ140" s="4304"/>
      <c r="VAA140" s="4299"/>
      <c r="VAB140" s="4300"/>
      <c r="VAC140" s="4301"/>
      <c r="VAD140" s="4302"/>
      <c r="VAE140" s="4299"/>
      <c r="VAF140" s="2602"/>
      <c r="VAG140" s="4287"/>
      <c r="VAH140" s="4303"/>
      <c r="VAI140" s="4304"/>
      <c r="VAJ140" s="2603"/>
      <c r="VAK140" s="4305"/>
      <c r="VAL140" s="4306"/>
      <c r="VAM140" s="4305"/>
      <c r="VAN140" s="4306"/>
      <c r="VAO140" s="4299"/>
      <c r="VAP140" s="4300"/>
      <c r="VAQ140" s="4305"/>
      <c r="VAR140" s="4304"/>
      <c r="VAS140" s="4299"/>
      <c r="VAT140" s="4300"/>
      <c r="VAU140" s="4301"/>
      <c r="VAV140" s="4302"/>
      <c r="VAW140" s="4299"/>
      <c r="VAX140" s="2602"/>
      <c r="VAY140" s="4287"/>
      <c r="VAZ140" s="4303"/>
      <c r="VBA140" s="4304"/>
      <c r="VBB140" s="2603"/>
      <c r="VBC140" s="4305"/>
      <c r="VBD140" s="4306"/>
      <c r="VBE140" s="4305"/>
      <c r="VBF140" s="4306"/>
      <c r="VBG140" s="4299"/>
      <c r="VBH140" s="4300"/>
      <c r="VBI140" s="4305"/>
      <c r="VBJ140" s="4304"/>
      <c r="VBK140" s="4299"/>
      <c r="VBL140" s="4300"/>
      <c r="VBM140" s="4301"/>
      <c r="VBN140" s="4302"/>
      <c r="VBO140" s="4299"/>
      <c r="VBP140" s="2602"/>
      <c r="VBQ140" s="4287"/>
      <c r="VBR140" s="4303"/>
      <c r="VBS140" s="4304"/>
      <c r="VBT140" s="2603"/>
      <c r="VBU140" s="4305"/>
      <c r="VBV140" s="4306"/>
      <c r="VBW140" s="4305"/>
      <c r="VBX140" s="4306"/>
      <c r="VBY140" s="4299"/>
      <c r="VBZ140" s="4300"/>
      <c r="VCA140" s="4305"/>
      <c r="VCB140" s="4304"/>
      <c r="VCC140" s="4299"/>
      <c r="VCD140" s="4300"/>
      <c r="VCE140" s="4301"/>
      <c r="VCF140" s="4302"/>
      <c r="VCG140" s="4299"/>
      <c r="VCH140" s="2602"/>
      <c r="VCI140" s="4287"/>
      <c r="VCJ140" s="4303"/>
      <c r="VCK140" s="4304"/>
      <c r="VCL140" s="2603"/>
      <c r="VCM140" s="4305"/>
      <c r="VCN140" s="4306"/>
      <c r="VCO140" s="4305"/>
      <c r="VCP140" s="4306"/>
      <c r="VCQ140" s="4299"/>
      <c r="VCR140" s="4300"/>
      <c r="VCS140" s="4305"/>
      <c r="VCT140" s="4304"/>
      <c r="VCU140" s="4299"/>
      <c r="VCV140" s="4300"/>
      <c r="VCW140" s="4301"/>
      <c r="VCX140" s="4302"/>
      <c r="VCY140" s="4299"/>
      <c r="VCZ140" s="2602"/>
      <c r="VDA140" s="4287"/>
      <c r="VDB140" s="4303"/>
      <c r="VDC140" s="4304"/>
      <c r="VDD140" s="2603"/>
      <c r="VDE140" s="4305"/>
      <c r="VDF140" s="4306"/>
      <c r="VDG140" s="4305"/>
      <c r="VDH140" s="4306"/>
      <c r="VDI140" s="4299"/>
      <c r="VDJ140" s="4300"/>
      <c r="VDK140" s="4305"/>
      <c r="VDL140" s="4304"/>
      <c r="VDM140" s="4299"/>
      <c r="VDN140" s="4300"/>
      <c r="VDO140" s="4301"/>
      <c r="VDP140" s="4302"/>
      <c r="VDQ140" s="4299"/>
      <c r="VDR140" s="2602"/>
      <c r="VDS140" s="4287"/>
      <c r="VDT140" s="4303"/>
      <c r="VDU140" s="4304"/>
      <c r="VDV140" s="2603"/>
      <c r="VDW140" s="4305"/>
      <c r="VDX140" s="4306"/>
      <c r="VDY140" s="4305"/>
      <c r="VDZ140" s="4306"/>
      <c r="VEA140" s="4299"/>
      <c r="VEB140" s="4300"/>
      <c r="VEC140" s="4305"/>
      <c r="VED140" s="4304"/>
      <c r="VEE140" s="4299"/>
      <c r="VEF140" s="4300"/>
      <c r="VEG140" s="4301"/>
      <c r="VEH140" s="4302"/>
      <c r="VEI140" s="4299"/>
      <c r="VEJ140" s="2602"/>
      <c r="VEK140" s="4287"/>
      <c r="VEL140" s="4303"/>
      <c r="VEM140" s="4304"/>
      <c r="VEN140" s="2603"/>
      <c r="VEO140" s="4305"/>
      <c r="VEP140" s="4306"/>
      <c r="VEQ140" s="4305"/>
      <c r="VER140" s="4306"/>
      <c r="VES140" s="4299"/>
      <c r="VET140" s="4300"/>
      <c r="VEU140" s="4305"/>
      <c r="VEV140" s="4304"/>
      <c r="VEW140" s="4299"/>
      <c r="VEX140" s="4300"/>
      <c r="VEY140" s="4301"/>
      <c r="VEZ140" s="4302"/>
      <c r="VFA140" s="4299"/>
      <c r="VFB140" s="2602"/>
      <c r="VFC140" s="4287"/>
      <c r="VFD140" s="4303"/>
      <c r="VFE140" s="4304"/>
      <c r="VFF140" s="2603"/>
      <c r="VFG140" s="4305"/>
      <c r="VFH140" s="4306"/>
      <c r="VFI140" s="4305"/>
      <c r="VFJ140" s="4306"/>
      <c r="VFK140" s="4299"/>
      <c r="VFL140" s="4300"/>
      <c r="VFM140" s="4305"/>
      <c r="VFN140" s="4304"/>
      <c r="VFO140" s="4299"/>
      <c r="VFP140" s="4300"/>
      <c r="VFQ140" s="4301"/>
      <c r="VFR140" s="4302"/>
      <c r="VFS140" s="4299"/>
      <c r="VFT140" s="2602"/>
      <c r="VFU140" s="4287"/>
      <c r="VFV140" s="4303"/>
      <c r="VFW140" s="4304"/>
      <c r="VFX140" s="2603"/>
      <c r="VFY140" s="4305"/>
      <c r="VFZ140" s="4306"/>
      <c r="VGA140" s="4305"/>
      <c r="VGB140" s="4306"/>
      <c r="VGC140" s="4299"/>
      <c r="VGD140" s="4300"/>
      <c r="VGE140" s="4305"/>
      <c r="VGF140" s="4304"/>
      <c r="VGG140" s="4299"/>
      <c r="VGH140" s="4300"/>
      <c r="VGI140" s="4301"/>
      <c r="VGJ140" s="4302"/>
      <c r="VGK140" s="4299"/>
      <c r="VGL140" s="2602"/>
      <c r="VGM140" s="4287"/>
      <c r="VGN140" s="4303"/>
      <c r="VGO140" s="4304"/>
      <c r="VGP140" s="2603"/>
      <c r="VGQ140" s="4305"/>
      <c r="VGR140" s="4306"/>
      <c r="VGS140" s="4305"/>
      <c r="VGT140" s="4306"/>
      <c r="VGU140" s="4299"/>
      <c r="VGV140" s="4300"/>
      <c r="VGW140" s="4305"/>
      <c r="VGX140" s="4304"/>
      <c r="VGY140" s="4299"/>
      <c r="VGZ140" s="4300"/>
      <c r="VHA140" s="4301"/>
      <c r="VHB140" s="4302"/>
      <c r="VHC140" s="4299"/>
      <c r="VHD140" s="2602"/>
      <c r="VHE140" s="4287"/>
      <c r="VHF140" s="4303"/>
      <c r="VHG140" s="4304"/>
      <c r="VHH140" s="2603"/>
      <c r="VHI140" s="4305"/>
      <c r="VHJ140" s="4306"/>
      <c r="VHK140" s="4305"/>
      <c r="VHL140" s="4306"/>
      <c r="VHM140" s="4299"/>
      <c r="VHN140" s="4300"/>
      <c r="VHO140" s="4305"/>
      <c r="VHP140" s="4304"/>
      <c r="VHQ140" s="4299"/>
      <c r="VHR140" s="4300"/>
      <c r="VHS140" s="4301"/>
      <c r="VHT140" s="4302"/>
      <c r="VHU140" s="4299"/>
      <c r="VHV140" s="2602"/>
      <c r="VHW140" s="4287"/>
      <c r="VHX140" s="4303"/>
      <c r="VHY140" s="4304"/>
      <c r="VHZ140" s="2603"/>
      <c r="VIA140" s="4305"/>
      <c r="VIB140" s="4306"/>
      <c r="VIC140" s="4305"/>
      <c r="VID140" s="4306"/>
      <c r="VIE140" s="4299"/>
      <c r="VIF140" s="4300"/>
      <c r="VIG140" s="4305"/>
      <c r="VIH140" s="4304"/>
      <c r="VII140" s="4299"/>
      <c r="VIJ140" s="4300"/>
      <c r="VIK140" s="4301"/>
      <c r="VIL140" s="4302"/>
      <c r="VIM140" s="4299"/>
      <c r="VIN140" s="2602"/>
      <c r="VIO140" s="4287"/>
      <c r="VIP140" s="4303"/>
      <c r="VIQ140" s="4304"/>
      <c r="VIR140" s="2603"/>
      <c r="VIS140" s="4305"/>
      <c r="VIT140" s="4306"/>
      <c r="VIU140" s="4305"/>
      <c r="VIV140" s="4306"/>
      <c r="VIW140" s="4299"/>
      <c r="VIX140" s="4300"/>
      <c r="VIY140" s="4305"/>
      <c r="VIZ140" s="4304"/>
      <c r="VJA140" s="4299"/>
      <c r="VJB140" s="4300"/>
      <c r="VJC140" s="4301"/>
      <c r="VJD140" s="4302"/>
      <c r="VJE140" s="4299"/>
      <c r="VJF140" s="2602"/>
      <c r="VJG140" s="4287"/>
      <c r="VJH140" s="4303"/>
      <c r="VJI140" s="4304"/>
      <c r="VJJ140" s="2603"/>
      <c r="VJK140" s="4305"/>
      <c r="VJL140" s="4306"/>
      <c r="VJM140" s="4305"/>
      <c r="VJN140" s="4306"/>
      <c r="VJO140" s="4299"/>
      <c r="VJP140" s="4300"/>
      <c r="VJQ140" s="4305"/>
      <c r="VJR140" s="4304"/>
      <c r="VJS140" s="4299"/>
      <c r="VJT140" s="4300"/>
      <c r="VJU140" s="4301"/>
      <c r="VJV140" s="4302"/>
      <c r="VJW140" s="4299"/>
      <c r="VJX140" s="2602"/>
      <c r="VJY140" s="4287"/>
      <c r="VJZ140" s="4303"/>
      <c r="VKA140" s="4304"/>
      <c r="VKB140" s="2603"/>
      <c r="VKC140" s="4305"/>
      <c r="VKD140" s="4306"/>
      <c r="VKE140" s="4305"/>
      <c r="VKF140" s="4306"/>
      <c r="VKG140" s="4299"/>
      <c r="VKH140" s="4300"/>
      <c r="VKI140" s="4305"/>
      <c r="VKJ140" s="4304"/>
      <c r="VKK140" s="4299"/>
      <c r="VKL140" s="4300"/>
      <c r="VKM140" s="4301"/>
      <c r="VKN140" s="4302"/>
      <c r="VKO140" s="4299"/>
      <c r="VKP140" s="2602"/>
      <c r="VKQ140" s="4287"/>
      <c r="VKR140" s="4303"/>
      <c r="VKS140" s="4304"/>
      <c r="VKT140" s="2603"/>
      <c r="VKU140" s="4305"/>
      <c r="VKV140" s="4306"/>
      <c r="VKW140" s="4305"/>
      <c r="VKX140" s="4306"/>
      <c r="VKY140" s="4299"/>
      <c r="VKZ140" s="4300"/>
      <c r="VLA140" s="4305"/>
      <c r="VLB140" s="4304"/>
      <c r="VLC140" s="4299"/>
      <c r="VLD140" s="4300"/>
      <c r="VLE140" s="4301"/>
      <c r="VLF140" s="4302"/>
      <c r="VLG140" s="4299"/>
      <c r="VLH140" s="2602"/>
      <c r="VLI140" s="4287"/>
      <c r="VLJ140" s="4303"/>
      <c r="VLK140" s="4304"/>
      <c r="VLL140" s="2603"/>
      <c r="VLM140" s="4305"/>
      <c r="VLN140" s="4306"/>
      <c r="VLO140" s="4305"/>
      <c r="VLP140" s="4306"/>
      <c r="VLQ140" s="4299"/>
      <c r="VLR140" s="4300"/>
      <c r="VLS140" s="4305"/>
      <c r="VLT140" s="4304"/>
      <c r="VLU140" s="4299"/>
      <c r="VLV140" s="4300"/>
      <c r="VLW140" s="4301"/>
      <c r="VLX140" s="4302"/>
      <c r="VLY140" s="4299"/>
      <c r="VLZ140" s="2602"/>
      <c r="VMA140" s="4287"/>
      <c r="VMB140" s="4303"/>
      <c r="VMC140" s="4304"/>
      <c r="VMD140" s="2603"/>
      <c r="VME140" s="4305"/>
      <c r="VMF140" s="4306"/>
      <c r="VMG140" s="4305"/>
      <c r="VMH140" s="4306"/>
      <c r="VMI140" s="4299"/>
      <c r="VMJ140" s="4300"/>
      <c r="VMK140" s="4305"/>
      <c r="VML140" s="4304"/>
      <c r="VMM140" s="4299"/>
      <c r="VMN140" s="4300"/>
      <c r="VMO140" s="4301"/>
      <c r="VMP140" s="4302"/>
      <c r="VMQ140" s="4299"/>
      <c r="VMR140" s="2602"/>
      <c r="VMS140" s="4287"/>
      <c r="VMT140" s="4303"/>
      <c r="VMU140" s="4304"/>
      <c r="VMV140" s="2603"/>
      <c r="VMW140" s="4305"/>
      <c r="VMX140" s="4306"/>
      <c r="VMY140" s="4305"/>
      <c r="VMZ140" s="4306"/>
      <c r="VNA140" s="4299"/>
      <c r="VNB140" s="4300"/>
      <c r="VNC140" s="4305"/>
      <c r="VND140" s="4304"/>
      <c r="VNE140" s="4299"/>
      <c r="VNF140" s="4300"/>
      <c r="VNG140" s="4301"/>
      <c r="VNH140" s="4302"/>
      <c r="VNI140" s="4299"/>
      <c r="VNJ140" s="2602"/>
      <c r="VNK140" s="4287"/>
      <c r="VNL140" s="4303"/>
      <c r="VNM140" s="4304"/>
      <c r="VNN140" s="2603"/>
      <c r="VNO140" s="4305"/>
      <c r="VNP140" s="4306"/>
      <c r="VNQ140" s="4305"/>
      <c r="VNR140" s="4306"/>
      <c r="VNS140" s="4299"/>
      <c r="VNT140" s="4300"/>
      <c r="VNU140" s="4305"/>
      <c r="VNV140" s="4304"/>
      <c r="VNW140" s="4299"/>
      <c r="VNX140" s="4300"/>
      <c r="VNY140" s="4301"/>
      <c r="VNZ140" s="4302"/>
      <c r="VOA140" s="4299"/>
      <c r="VOB140" s="2602"/>
      <c r="VOC140" s="4287"/>
      <c r="VOD140" s="4303"/>
      <c r="VOE140" s="4304"/>
      <c r="VOF140" s="2603"/>
      <c r="VOG140" s="4305"/>
      <c r="VOH140" s="4306"/>
      <c r="VOI140" s="4305"/>
      <c r="VOJ140" s="4306"/>
      <c r="VOK140" s="4299"/>
      <c r="VOL140" s="4300"/>
      <c r="VOM140" s="4305"/>
      <c r="VON140" s="4304"/>
      <c r="VOO140" s="4299"/>
      <c r="VOP140" s="4300"/>
      <c r="VOQ140" s="4301"/>
      <c r="VOR140" s="4302"/>
      <c r="VOS140" s="4299"/>
      <c r="VOT140" s="2602"/>
      <c r="VOU140" s="4287"/>
      <c r="VOV140" s="4303"/>
      <c r="VOW140" s="4304"/>
      <c r="VOX140" s="2603"/>
      <c r="VOY140" s="4305"/>
      <c r="VOZ140" s="4306"/>
      <c r="VPA140" s="4305"/>
      <c r="VPB140" s="4306"/>
      <c r="VPC140" s="4299"/>
      <c r="VPD140" s="4300"/>
      <c r="VPE140" s="4305"/>
      <c r="VPF140" s="4304"/>
      <c r="VPG140" s="4299"/>
      <c r="VPH140" s="4300"/>
      <c r="VPI140" s="4301"/>
      <c r="VPJ140" s="4302"/>
      <c r="VPK140" s="4299"/>
      <c r="VPL140" s="2602"/>
      <c r="VPM140" s="4287"/>
      <c r="VPN140" s="4303"/>
      <c r="VPO140" s="4304"/>
      <c r="VPP140" s="2603"/>
      <c r="VPQ140" s="4305"/>
      <c r="VPR140" s="4306"/>
      <c r="VPS140" s="4305"/>
      <c r="VPT140" s="4306"/>
      <c r="VPU140" s="4299"/>
      <c r="VPV140" s="4300"/>
      <c r="VPW140" s="4305"/>
      <c r="VPX140" s="4304"/>
      <c r="VPY140" s="4299"/>
      <c r="VPZ140" s="4300"/>
      <c r="VQA140" s="4301"/>
      <c r="VQB140" s="4302"/>
      <c r="VQC140" s="4299"/>
      <c r="VQD140" s="2602"/>
      <c r="VQE140" s="4287"/>
      <c r="VQF140" s="4303"/>
      <c r="VQG140" s="4304"/>
      <c r="VQH140" s="2603"/>
      <c r="VQI140" s="4305"/>
      <c r="VQJ140" s="4306"/>
      <c r="VQK140" s="4305"/>
      <c r="VQL140" s="4306"/>
      <c r="VQM140" s="4299"/>
      <c r="VQN140" s="4300"/>
      <c r="VQO140" s="4305"/>
      <c r="VQP140" s="4304"/>
      <c r="VQQ140" s="4299"/>
      <c r="VQR140" s="4300"/>
      <c r="VQS140" s="4301"/>
      <c r="VQT140" s="4302"/>
      <c r="VQU140" s="4299"/>
      <c r="VQV140" s="2602"/>
      <c r="VQW140" s="4287"/>
      <c r="VQX140" s="4303"/>
      <c r="VQY140" s="4304"/>
      <c r="VQZ140" s="2603"/>
      <c r="VRA140" s="4305"/>
      <c r="VRB140" s="4306"/>
      <c r="VRC140" s="4305"/>
      <c r="VRD140" s="4306"/>
      <c r="VRE140" s="4299"/>
      <c r="VRF140" s="4300"/>
      <c r="VRG140" s="4305"/>
      <c r="VRH140" s="4304"/>
      <c r="VRI140" s="4299"/>
      <c r="VRJ140" s="4300"/>
      <c r="VRK140" s="4301"/>
      <c r="VRL140" s="4302"/>
      <c r="VRM140" s="4299"/>
      <c r="VRN140" s="2602"/>
      <c r="VRO140" s="4287"/>
      <c r="VRP140" s="4303"/>
      <c r="VRQ140" s="4304"/>
      <c r="VRR140" s="2603"/>
      <c r="VRS140" s="4305"/>
      <c r="VRT140" s="4306"/>
      <c r="VRU140" s="4305"/>
      <c r="VRV140" s="4306"/>
      <c r="VRW140" s="4299"/>
      <c r="VRX140" s="4300"/>
      <c r="VRY140" s="4305"/>
      <c r="VRZ140" s="4304"/>
      <c r="VSA140" s="4299"/>
      <c r="VSB140" s="4300"/>
      <c r="VSC140" s="4301"/>
      <c r="VSD140" s="4302"/>
      <c r="VSE140" s="4299"/>
      <c r="VSF140" s="2602"/>
      <c r="VSG140" s="4287"/>
      <c r="VSH140" s="4303"/>
      <c r="VSI140" s="4304"/>
      <c r="VSJ140" s="2603"/>
      <c r="VSK140" s="4305"/>
      <c r="VSL140" s="4306"/>
      <c r="VSM140" s="4305"/>
      <c r="VSN140" s="4306"/>
      <c r="VSO140" s="4299"/>
      <c r="VSP140" s="4300"/>
      <c r="VSQ140" s="4305"/>
      <c r="VSR140" s="4304"/>
      <c r="VSS140" s="4299"/>
      <c r="VST140" s="4300"/>
      <c r="VSU140" s="4301"/>
      <c r="VSV140" s="4302"/>
      <c r="VSW140" s="4299"/>
      <c r="VSX140" s="2602"/>
      <c r="VSY140" s="4287"/>
      <c r="VSZ140" s="4303"/>
      <c r="VTA140" s="4304"/>
      <c r="VTB140" s="2603"/>
      <c r="VTC140" s="4305"/>
      <c r="VTD140" s="4306"/>
      <c r="VTE140" s="4305"/>
      <c r="VTF140" s="4306"/>
      <c r="VTG140" s="4299"/>
      <c r="VTH140" s="4300"/>
      <c r="VTI140" s="4305"/>
      <c r="VTJ140" s="4304"/>
      <c r="VTK140" s="4299"/>
      <c r="VTL140" s="4300"/>
      <c r="VTM140" s="4301"/>
      <c r="VTN140" s="4302"/>
      <c r="VTO140" s="4299"/>
      <c r="VTP140" s="2602"/>
      <c r="VTQ140" s="4287"/>
      <c r="VTR140" s="4303"/>
      <c r="VTS140" s="4304"/>
      <c r="VTT140" s="2603"/>
      <c r="VTU140" s="4305"/>
      <c r="VTV140" s="4306"/>
      <c r="VTW140" s="4305"/>
      <c r="VTX140" s="4306"/>
      <c r="VTY140" s="4299"/>
      <c r="VTZ140" s="4300"/>
      <c r="VUA140" s="4305"/>
      <c r="VUB140" s="4304"/>
      <c r="VUC140" s="4299"/>
      <c r="VUD140" s="4300"/>
      <c r="VUE140" s="4301"/>
      <c r="VUF140" s="4302"/>
      <c r="VUG140" s="4299"/>
      <c r="VUH140" s="2602"/>
      <c r="VUI140" s="4287"/>
      <c r="VUJ140" s="4303"/>
      <c r="VUK140" s="4304"/>
      <c r="VUL140" s="2603"/>
      <c r="VUM140" s="4305"/>
      <c r="VUN140" s="4306"/>
      <c r="VUO140" s="4305"/>
      <c r="VUP140" s="4306"/>
      <c r="VUQ140" s="4299"/>
      <c r="VUR140" s="4300"/>
      <c r="VUS140" s="4305"/>
      <c r="VUT140" s="4304"/>
      <c r="VUU140" s="4299"/>
      <c r="VUV140" s="4300"/>
      <c r="VUW140" s="4301"/>
      <c r="VUX140" s="4302"/>
      <c r="VUY140" s="4299"/>
      <c r="VUZ140" s="2602"/>
      <c r="VVA140" s="4287"/>
      <c r="VVB140" s="4303"/>
      <c r="VVC140" s="4304"/>
      <c r="VVD140" s="2603"/>
      <c r="VVE140" s="4305"/>
      <c r="VVF140" s="4306"/>
      <c r="VVG140" s="4305"/>
      <c r="VVH140" s="4306"/>
      <c r="VVI140" s="4299"/>
      <c r="VVJ140" s="4300"/>
      <c r="VVK140" s="4305"/>
      <c r="VVL140" s="4304"/>
      <c r="VVM140" s="4299"/>
      <c r="VVN140" s="4300"/>
      <c r="VVO140" s="4301"/>
      <c r="VVP140" s="4302"/>
      <c r="VVQ140" s="4299"/>
      <c r="VVR140" s="2602"/>
      <c r="VVS140" s="4287"/>
      <c r="VVT140" s="4303"/>
      <c r="VVU140" s="4304"/>
      <c r="VVV140" s="2603"/>
      <c r="VVW140" s="4305"/>
      <c r="VVX140" s="4306"/>
      <c r="VVY140" s="4305"/>
      <c r="VVZ140" s="4306"/>
      <c r="VWA140" s="4299"/>
      <c r="VWB140" s="4300"/>
      <c r="VWC140" s="4305"/>
      <c r="VWD140" s="4304"/>
      <c r="VWE140" s="4299"/>
      <c r="VWF140" s="4300"/>
      <c r="VWG140" s="4301"/>
      <c r="VWH140" s="4302"/>
      <c r="VWI140" s="4299"/>
      <c r="VWJ140" s="2602"/>
      <c r="VWK140" s="4287"/>
      <c r="VWL140" s="4303"/>
      <c r="VWM140" s="4304"/>
      <c r="VWN140" s="2603"/>
      <c r="VWO140" s="4305"/>
      <c r="VWP140" s="4306"/>
      <c r="VWQ140" s="4305"/>
      <c r="VWR140" s="4306"/>
      <c r="VWS140" s="4299"/>
      <c r="VWT140" s="4300"/>
      <c r="VWU140" s="4305"/>
      <c r="VWV140" s="4304"/>
      <c r="VWW140" s="4299"/>
      <c r="VWX140" s="4300"/>
      <c r="VWY140" s="4301"/>
      <c r="VWZ140" s="4302"/>
      <c r="VXA140" s="4299"/>
      <c r="VXB140" s="2602"/>
      <c r="VXC140" s="4287"/>
      <c r="VXD140" s="4303"/>
      <c r="VXE140" s="4304"/>
      <c r="VXF140" s="2603"/>
      <c r="VXG140" s="4305"/>
      <c r="VXH140" s="4306"/>
      <c r="VXI140" s="4305"/>
      <c r="VXJ140" s="4306"/>
      <c r="VXK140" s="4299"/>
      <c r="VXL140" s="4300"/>
      <c r="VXM140" s="4305"/>
      <c r="VXN140" s="4304"/>
      <c r="VXO140" s="4299"/>
      <c r="VXP140" s="4300"/>
      <c r="VXQ140" s="4301"/>
      <c r="VXR140" s="4302"/>
      <c r="VXS140" s="4299"/>
      <c r="VXT140" s="2602"/>
      <c r="VXU140" s="4287"/>
      <c r="VXV140" s="4303"/>
      <c r="VXW140" s="4304"/>
      <c r="VXX140" s="2603"/>
      <c r="VXY140" s="4305"/>
      <c r="VXZ140" s="4306"/>
      <c r="VYA140" s="4305"/>
      <c r="VYB140" s="4306"/>
      <c r="VYC140" s="4299"/>
      <c r="VYD140" s="4300"/>
      <c r="VYE140" s="4305"/>
      <c r="VYF140" s="4304"/>
      <c r="VYG140" s="4299"/>
      <c r="VYH140" s="4300"/>
      <c r="VYI140" s="4301"/>
      <c r="VYJ140" s="4302"/>
      <c r="VYK140" s="4299"/>
      <c r="VYL140" s="2602"/>
      <c r="VYM140" s="4287"/>
      <c r="VYN140" s="4303"/>
      <c r="VYO140" s="4304"/>
      <c r="VYP140" s="2603"/>
      <c r="VYQ140" s="4305"/>
      <c r="VYR140" s="4306"/>
      <c r="VYS140" s="4305"/>
      <c r="VYT140" s="4306"/>
      <c r="VYU140" s="4299"/>
      <c r="VYV140" s="4300"/>
      <c r="VYW140" s="4305"/>
      <c r="VYX140" s="4304"/>
      <c r="VYY140" s="4299"/>
      <c r="VYZ140" s="4300"/>
      <c r="VZA140" s="4301"/>
      <c r="VZB140" s="4302"/>
      <c r="VZC140" s="4299"/>
      <c r="VZD140" s="2602"/>
      <c r="VZE140" s="4287"/>
      <c r="VZF140" s="4303"/>
      <c r="VZG140" s="4304"/>
      <c r="VZH140" s="2603"/>
      <c r="VZI140" s="4305"/>
      <c r="VZJ140" s="4306"/>
      <c r="VZK140" s="4305"/>
      <c r="VZL140" s="4306"/>
      <c r="VZM140" s="4299"/>
      <c r="VZN140" s="4300"/>
      <c r="VZO140" s="4305"/>
      <c r="VZP140" s="4304"/>
      <c r="VZQ140" s="4299"/>
      <c r="VZR140" s="4300"/>
      <c r="VZS140" s="4301"/>
      <c r="VZT140" s="4302"/>
      <c r="VZU140" s="4299"/>
      <c r="VZV140" s="2602"/>
      <c r="VZW140" s="4287"/>
      <c r="VZX140" s="4303"/>
      <c r="VZY140" s="4304"/>
      <c r="VZZ140" s="2603"/>
      <c r="WAA140" s="4305"/>
      <c r="WAB140" s="4306"/>
      <c r="WAC140" s="4305"/>
      <c r="WAD140" s="4306"/>
      <c r="WAE140" s="4299"/>
      <c r="WAF140" s="4300"/>
      <c r="WAG140" s="4305"/>
      <c r="WAH140" s="4304"/>
      <c r="WAI140" s="4299"/>
      <c r="WAJ140" s="4300"/>
      <c r="WAK140" s="4301"/>
      <c r="WAL140" s="4302"/>
      <c r="WAM140" s="4299"/>
      <c r="WAN140" s="2602"/>
      <c r="WAO140" s="4287"/>
      <c r="WAP140" s="4303"/>
      <c r="WAQ140" s="4304"/>
      <c r="WAR140" s="2603"/>
      <c r="WAS140" s="4305"/>
      <c r="WAT140" s="4306"/>
      <c r="WAU140" s="4305"/>
      <c r="WAV140" s="4306"/>
      <c r="WAW140" s="4299"/>
      <c r="WAX140" s="4300"/>
      <c r="WAY140" s="4305"/>
      <c r="WAZ140" s="4304"/>
      <c r="WBA140" s="4299"/>
      <c r="WBB140" s="4300"/>
      <c r="WBC140" s="4301"/>
      <c r="WBD140" s="4302"/>
      <c r="WBE140" s="4299"/>
      <c r="WBF140" s="2602"/>
      <c r="WBG140" s="4287"/>
      <c r="WBH140" s="4303"/>
      <c r="WBI140" s="4304"/>
      <c r="WBJ140" s="2603"/>
      <c r="WBK140" s="4305"/>
      <c r="WBL140" s="4306"/>
      <c r="WBM140" s="4305"/>
      <c r="WBN140" s="4306"/>
      <c r="WBO140" s="4299"/>
      <c r="WBP140" s="4300"/>
      <c r="WBQ140" s="4305"/>
      <c r="WBR140" s="4304"/>
      <c r="WBS140" s="4299"/>
      <c r="WBT140" s="4300"/>
      <c r="WBU140" s="4301"/>
      <c r="WBV140" s="4302"/>
      <c r="WBW140" s="4299"/>
      <c r="WBX140" s="2602"/>
      <c r="WBY140" s="4287"/>
      <c r="WBZ140" s="4303"/>
      <c r="WCA140" s="4304"/>
      <c r="WCB140" s="2603"/>
      <c r="WCC140" s="4305"/>
      <c r="WCD140" s="4306"/>
      <c r="WCE140" s="4305"/>
      <c r="WCF140" s="4306"/>
      <c r="WCG140" s="4299"/>
      <c r="WCH140" s="4300"/>
      <c r="WCI140" s="4305"/>
      <c r="WCJ140" s="4304"/>
      <c r="WCK140" s="4299"/>
      <c r="WCL140" s="4300"/>
      <c r="WCM140" s="4301"/>
      <c r="WCN140" s="4302"/>
      <c r="WCO140" s="4299"/>
      <c r="WCP140" s="2602"/>
      <c r="WCQ140" s="4287"/>
      <c r="WCR140" s="4303"/>
      <c r="WCS140" s="4304"/>
      <c r="WCT140" s="2603"/>
      <c r="WCU140" s="4305"/>
      <c r="WCV140" s="4306"/>
      <c r="WCW140" s="4305"/>
      <c r="WCX140" s="4306"/>
      <c r="WCY140" s="4299"/>
      <c r="WCZ140" s="4300"/>
      <c r="WDA140" s="4305"/>
      <c r="WDB140" s="4304"/>
      <c r="WDC140" s="4299"/>
      <c r="WDD140" s="4300"/>
      <c r="WDE140" s="4301"/>
      <c r="WDF140" s="4302"/>
      <c r="WDG140" s="4299"/>
      <c r="WDH140" s="2602"/>
      <c r="WDI140" s="4287"/>
      <c r="WDJ140" s="4303"/>
      <c r="WDK140" s="4304"/>
      <c r="WDL140" s="2603"/>
      <c r="WDM140" s="4305"/>
      <c r="WDN140" s="4306"/>
      <c r="WDO140" s="4305"/>
      <c r="WDP140" s="4306"/>
      <c r="WDQ140" s="4299"/>
      <c r="WDR140" s="4300"/>
      <c r="WDS140" s="4305"/>
      <c r="WDT140" s="4304"/>
      <c r="WDU140" s="4299"/>
      <c r="WDV140" s="4300"/>
      <c r="WDW140" s="4301"/>
      <c r="WDX140" s="4302"/>
      <c r="WDY140" s="4299"/>
      <c r="WDZ140" s="2602"/>
      <c r="WEA140" s="4287"/>
      <c r="WEB140" s="4303"/>
      <c r="WEC140" s="4304"/>
      <c r="WED140" s="2603"/>
      <c r="WEE140" s="4305"/>
      <c r="WEF140" s="4306"/>
      <c r="WEG140" s="4305"/>
      <c r="WEH140" s="4306"/>
      <c r="WEI140" s="4299"/>
      <c r="WEJ140" s="4300"/>
      <c r="WEK140" s="4305"/>
      <c r="WEL140" s="4304"/>
      <c r="WEM140" s="4299"/>
      <c r="WEN140" s="4300"/>
      <c r="WEO140" s="4301"/>
      <c r="WEP140" s="4302"/>
      <c r="WEQ140" s="4299"/>
      <c r="WER140" s="2602"/>
      <c r="WES140" s="4287"/>
      <c r="WET140" s="4303"/>
      <c r="WEU140" s="4304"/>
      <c r="WEV140" s="2603"/>
      <c r="WEW140" s="4305"/>
      <c r="WEX140" s="4306"/>
      <c r="WEY140" s="4305"/>
      <c r="WEZ140" s="4306"/>
      <c r="WFA140" s="4299"/>
      <c r="WFB140" s="4300"/>
      <c r="WFC140" s="4305"/>
      <c r="WFD140" s="4304"/>
      <c r="WFE140" s="4299"/>
      <c r="WFF140" s="4300"/>
      <c r="WFG140" s="4301"/>
      <c r="WFH140" s="4302"/>
      <c r="WFI140" s="4299"/>
      <c r="WFJ140" s="2602"/>
      <c r="WFK140" s="4287"/>
      <c r="WFL140" s="4303"/>
      <c r="WFM140" s="4304"/>
      <c r="WFN140" s="2603"/>
      <c r="WFO140" s="4305"/>
      <c r="WFP140" s="4306"/>
      <c r="WFQ140" s="4305"/>
      <c r="WFR140" s="4306"/>
      <c r="WFS140" s="4299"/>
      <c r="WFT140" s="4300"/>
      <c r="WFU140" s="4305"/>
      <c r="WFV140" s="4304"/>
      <c r="WFW140" s="4299"/>
      <c r="WFX140" s="4300"/>
      <c r="WFY140" s="4301"/>
      <c r="WFZ140" s="4302"/>
      <c r="WGA140" s="4299"/>
      <c r="WGB140" s="2602"/>
      <c r="WGC140" s="4287"/>
      <c r="WGD140" s="4303"/>
      <c r="WGE140" s="4304"/>
      <c r="WGF140" s="2603"/>
      <c r="WGG140" s="4305"/>
      <c r="WGH140" s="4306"/>
      <c r="WGI140" s="4305"/>
      <c r="WGJ140" s="4306"/>
      <c r="WGK140" s="4299"/>
      <c r="WGL140" s="4300"/>
      <c r="WGM140" s="4305"/>
      <c r="WGN140" s="4304"/>
      <c r="WGO140" s="4299"/>
      <c r="WGP140" s="4300"/>
      <c r="WGQ140" s="4301"/>
      <c r="WGR140" s="4302"/>
      <c r="WGS140" s="4299"/>
      <c r="WGT140" s="2602"/>
      <c r="WGU140" s="4287"/>
      <c r="WGV140" s="4303"/>
      <c r="WGW140" s="4304"/>
      <c r="WGX140" s="2603"/>
      <c r="WGY140" s="4305"/>
      <c r="WGZ140" s="4306"/>
      <c r="WHA140" s="4305"/>
      <c r="WHB140" s="4306"/>
      <c r="WHC140" s="4299"/>
      <c r="WHD140" s="4300"/>
      <c r="WHE140" s="4305"/>
      <c r="WHF140" s="4304"/>
      <c r="WHG140" s="4299"/>
      <c r="WHH140" s="4300"/>
      <c r="WHI140" s="4301"/>
      <c r="WHJ140" s="4302"/>
      <c r="WHK140" s="4299"/>
      <c r="WHL140" s="2602"/>
      <c r="WHM140" s="4287"/>
      <c r="WHN140" s="4303"/>
      <c r="WHO140" s="4304"/>
      <c r="WHP140" s="2603"/>
      <c r="WHQ140" s="4305"/>
      <c r="WHR140" s="4306"/>
      <c r="WHS140" s="4305"/>
      <c r="WHT140" s="4306"/>
      <c r="WHU140" s="4299"/>
      <c r="WHV140" s="4300"/>
      <c r="WHW140" s="4305"/>
      <c r="WHX140" s="4304"/>
      <c r="WHY140" s="4299"/>
      <c r="WHZ140" s="4300"/>
      <c r="WIA140" s="4301"/>
      <c r="WIB140" s="4302"/>
      <c r="WIC140" s="4299"/>
      <c r="WID140" s="2602"/>
      <c r="WIE140" s="4287"/>
      <c r="WIF140" s="4303"/>
      <c r="WIG140" s="4304"/>
      <c r="WIH140" s="2603"/>
      <c r="WII140" s="4305"/>
      <c r="WIJ140" s="4306"/>
      <c r="WIK140" s="4305"/>
      <c r="WIL140" s="4306"/>
      <c r="WIM140" s="4299"/>
      <c r="WIN140" s="4300"/>
      <c r="WIO140" s="4305"/>
      <c r="WIP140" s="4304"/>
      <c r="WIQ140" s="4299"/>
      <c r="WIR140" s="4300"/>
      <c r="WIS140" s="4301"/>
      <c r="WIT140" s="4302"/>
      <c r="WIU140" s="4299"/>
      <c r="WIV140" s="2602"/>
      <c r="WIW140" s="4287"/>
      <c r="WIX140" s="4303"/>
      <c r="WIY140" s="4304"/>
      <c r="WIZ140" s="2603"/>
      <c r="WJA140" s="4305"/>
      <c r="WJB140" s="4306"/>
      <c r="WJC140" s="4305"/>
      <c r="WJD140" s="4306"/>
      <c r="WJE140" s="4299"/>
      <c r="WJF140" s="4300"/>
      <c r="WJG140" s="4305"/>
      <c r="WJH140" s="4304"/>
      <c r="WJI140" s="4299"/>
      <c r="WJJ140" s="4300"/>
      <c r="WJK140" s="4301"/>
      <c r="WJL140" s="4302"/>
      <c r="WJM140" s="4299"/>
      <c r="WJN140" s="2602"/>
      <c r="WJO140" s="4287"/>
      <c r="WJP140" s="4303"/>
      <c r="WJQ140" s="4304"/>
      <c r="WJR140" s="2603"/>
      <c r="WJS140" s="4305"/>
      <c r="WJT140" s="4306"/>
      <c r="WJU140" s="4305"/>
      <c r="WJV140" s="4306"/>
      <c r="WJW140" s="4299"/>
      <c r="WJX140" s="4300"/>
      <c r="WJY140" s="4305"/>
      <c r="WJZ140" s="4304"/>
      <c r="WKA140" s="4299"/>
      <c r="WKB140" s="4300"/>
      <c r="WKC140" s="4301"/>
      <c r="WKD140" s="4302"/>
      <c r="WKE140" s="4299"/>
      <c r="WKF140" s="2602"/>
      <c r="WKG140" s="4287"/>
      <c r="WKH140" s="4303"/>
      <c r="WKI140" s="4304"/>
      <c r="WKJ140" s="2603"/>
      <c r="WKK140" s="4305"/>
      <c r="WKL140" s="4306"/>
      <c r="WKM140" s="4305"/>
      <c r="WKN140" s="4306"/>
      <c r="WKO140" s="4299"/>
      <c r="WKP140" s="4300"/>
      <c r="WKQ140" s="4305"/>
      <c r="WKR140" s="4304"/>
      <c r="WKS140" s="4299"/>
      <c r="WKT140" s="4300"/>
      <c r="WKU140" s="4301"/>
      <c r="WKV140" s="4302"/>
      <c r="WKW140" s="4299"/>
      <c r="WKX140" s="2602"/>
      <c r="WKY140" s="4287"/>
      <c r="WKZ140" s="4303"/>
      <c r="WLA140" s="4304"/>
      <c r="WLB140" s="2603"/>
      <c r="WLC140" s="4305"/>
      <c r="WLD140" s="4306"/>
      <c r="WLE140" s="4305"/>
      <c r="WLF140" s="4306"/>
      <c r="WLG140" s="4299"/>
      <c r="WLH140" s="4300"/>
      <c r="WLI140" s="4305"/>
      <c r="WLJ140" s="4304"/>
      <c r="WLK140" s="4299"/>
      <c r="WLL140" s="4300"/>
      <c r="WLM140" s="4301"/>
      <c r="WLN140" s="4302"/>
      <c r="WLO140" s="4299"/>
      <c r="WLP140" s="2602"/>
      <c r="WLQ140" s="4287"/>
      <c r="WLR140" s="4303"/>
      <c r="WLS140" s="4304"/>
      <c r="WLT140" s="2603"/>
      <c r="WLU140" s="4305"/>
      <c r="WLV140" s="4306"/>
      <c r="WLW140" s="4305"/>
      <c r="WLX140" s="4306"/>
      <c r="WLY140" s="4299"/>
      <c r="WLZ140" s="4300"/>
      <c r="WMA140" s="4305"/>
      <c r="WMB140" s="4304"/>
      <c r="WMC140" s="4299"/>
      <c r="WMD140" s="4300"/>
      <c r="WME140" s="4301"/>
      <c r="WMF140" s="4302"/>
      <c r="WMG140" s="4299"/>
      <c r="WMH140" s="2602"/>
      <c r="WMI140" s="4287"/>
      <c r="WMJ140" s="4303"/>
      <c r="WMK140" s="4304"/>
      <c r="WML140" s="2603"/>
      <c r="WMM140" s="4305"/>
      <c r="WMN140" s="4306"/>
      <c r="WMO140" s="4305"/>
      <c r="WMP140" s="4306"/>
      <c r="WMQ140" s="4299"/>
      <c r="WMR140" s="4300"/>
      <c r="WMS140" s="4305"/>
      <c r="WMT140" s="4304"/>
      <c r="WMU140" s="4299"/>
      <c r="WMV140" s="4300"/>
      <c r="WMW140" s="4301"/>
      <c r="WMX140" s="4302"/>
      <c r="WMY140" s="4299"/>
      <c r="WMZ140" s="2602"/>
      <c r="WNA140" s="4287"/>
      <c r="WNB140" s="4303"/>
      <c r="WNC140" s="4304"/>
      <c r="WND140" s="2603"/>
      <c r="WNE140" s="4305"/>
      <c r="WNF140" s="4306"/>
      <c r="WNG140" s="4305"/>
      <c r="WNH140" s="4306"/>
      <c r="WNI140" s="4299"/>
      <c r="WNJ140" s="4300"/>
      <c r="WNK140" s="4305"/>
      <c r="WNL140" s="4304"/>
      <c r="WNM140" s="4299"/>
      <c r="WNN140" s="4300"/>
      <c r="WNO140" s="4301"/>
      <c r="WNP140" s="4302"/>
      <c r="WNQ140" s="4299"/>
      <c r="WNR140" s="2602"/>
      <c r="WNS140" s="4287"/>
      <c r="WNT140" s="4303"/>
      <c r="WNU140" s="4304"/>
      <c r="WNV140" s="2603"/>
      <c r="WNW140" s="4305"/>
      <c r="WNX140" s="4306"/>
      <c r="WNY140" s="4305"/>
      <c r="WNZ140" s="4306"/>
      <c r="WOA140" s="4299"/>
      <c r="WOB140" s="4300"/>
      <c r="WOC140" s="4305"/>
      <c r="WOD140" s="4304"/>
      <c r="WOE140" s="4299"/>
      <c r="WOF140" s="4300"/>
      <c r="WOG140" s="4301"/>
      <c r="WOH140" s="4302"/>
      <c r="WOI140" s="4299"/>
      <c r="WOJ140" s="2602"/>
      <c r="WOK140" s="4287"/>
      <c r="WOL140" s="4303"/>
      <c r="WOM140" s="4304"/>
      <c r="WON140" s="2603"/>
      <c r="WOO140" s="4305"/>
      <c r="WOP140" s="4306"/>
      <c r="WOQ140" s="4305"/>
      <c r="WOR140" s="4306"/>
      <c r="WOS140" s="4299"/>
      <c r="WOT140" s="4300"/>
      <c r="WOU140" s="4305"/>
      <c r="WOV140" s="4304"/>
      <c r="WOW140" s="4299"/>
      <c r="WOX140" s="4300"/>
      <c r="WOY140" s="4301"/>
      <c r="WOZ140" s="4302"/>
      <c r="WPA140" s="4299"/>
      <c r="WPB140" s="2602"/>
      <c r="WPC140" s="4287"/>
      <c r="WPD140" s="4303"/>
      <c r="WPE140" s="4304"/>
      <c r="WPF140" s="2603"/>
      <c r="WPG140" s="4305"/>
      <c r="WPH140" s="4306"/>
      <c r="WPI140" s="4305"/>
      <c r="WPJ140" s="4306"/>
      <c r="WPK140" s="4299"/>
      <c r="WPL140" s="4300"/>
      <c r="WPM140" s="4305"/>
      <c r="WPN140" s="4304"/>
      <c r="WPO140" s="4299"/>
      <c r="WPP140" s="4300"/>
      <c r="WPQ140" s="4301"/>
      <c r="WPR140" s="4302"/>
      <c r="WPS140" s="4299"/>
      <c r="WPT140" s="2602"/>
      <c r="WPU140" s="4287"/>
      <c r="WPV140" s="4303"/>
      <c r="WPW140" s="4304"/>
      <c r="WPX140" s="2603"/>
      <c r="WPY140" s="4305"/>
      <c r="WPZ140" s="4306"/>
      <c r="WQA140" s="4305"/>
      <c r="WQB140" s="4306"/>
      <c r="WQC140" s="4299"/>
      <c r="WQD140" s="4300"/>
      <c r="WQE140" s="4305"/>
      <c r="WQF140" s="4304"/>
      <c r="WQG140" s="4299"/>
      <c r="WQH140" s="4300"/>
      <c r="WQI140" s="4301"/>
      <c r="WQJ140" s="4302"/>
      <c r="WQK140" s="4299"/>
      <c r="WQL140" s="2602"/>
      <c r="WQM140" s="4287"/>
      <c r="WQN140" s="4303"/>
      <c r="WQO140" s="4304"/>
      <c r="WQP140" s="2603"/>
      <c r="WQQ140" s="4305"/>
      <c r="WQR140" s="4306"/>
      <c r="WQS140" s="4305"/>
      <c r="WQT140" s="4306"/>
      <c r="WQU140" s="4299"/>
      <c r="WQV140" s="4300"/>
      <c r="WQW140" s="4305"/>
      <c r="WQX140" s="4304"/>
      <c r="WQY140" s="4299"/>
      <c r="WQZ140" s="4300"/>
      <c r="WRA140" s="4301"/>
      <c r="WRB140" s="4302"/>
      <c r="WRC140" s="4299"/>
      <c r="WRD140" s="2602"/>
      <c r="WRE140" s="4287"/>
      <c r="WRF140" s="4303"/>
      <c r="WRG140" s="4304"/>
      <c r="WRH140" s="2603"/>
      <c r="WRI140" s="4305"/>
      <c r="WRJ140" s="4306"/>
      <c r="WRK140" s="4305"/>
      <c r="WRL140" s="4306"/>
      <c r="WRM140" s="4299"/>
      <c r="WRN140" s="4300"/>
      <c r="WRO140" s="4305"/>
      <c r="WRP140" s="4304"/>
      <c r="WRQ140" s="4299"/>
      <c r="WRR140" s="4300"/>
      <c r="WRS140" s="4301"/>
      <c r="WRT140" s="4302"/>
      <c r="WRU140" s="4299"/>
      <c r="WRV140" s="2602"/>
      <c r="WRW140" s="4287"/>
      <c r="WRX140" s="4303"/>
      <c r="WRY140" s="4304"/>
      <c r="WRZ140" s="2603"/>
      <c r="WSA140" s="4305"/>
      <c r="WSB140" s="4306"/>
      <c r="WSC140" s="4305"/>
      <c r="WSD140" s="4306"/>
      <c r="WSE140" s="4299"/>
      <c r="WSF140" s="4300"/>
      <c r="WSG140" s="4305"/>
      <c r="WSH140" s="4304"/>
      <c r="WSI140" s="4299"/>
      <c r="WSJ140" s="4300"/>
      <c r="WSK140" s="4301"/>
      <c r="WSL140" s="4302"/>
      <c r="WSM140" s="4299"/>
      <c r="WSN140" s="2602"/>
      <c r="WSO140" s="4287"/>
      <c r="WSP140" s="4303"/>
      <c r="WSQ140" s="4304"/>
      <c r="WSR140" s="2603"/>
      <c r="WSS140" s="4305"/>
      <c r="WST140" s="4306"/>
      <c r="WSU140" s="4305"/>
      <c r="WSV140" s="4306"/>
      <c r="WSW140" s="4299"/>
      <c r="WSX140" s="4300"/>
      <c r="WSY140" s="4305"/>
      <c r="WSZ140" s="4304"/>
      <c r="WTA140" s="4299"/>
      <c r="WTB140" s="4300"/>
      <c r="WTC140" s="4301"/>
      <c r="WTD140" s="4302"/>
      <c r="WTE140" s="4299"/>
      <c r="WTF140" s="2602"/>
      <c r="WTG140" s="4287"/>
      <c r="WTH140" s="4303"/>
      <c r="WTI140" s="4304"/>
      <c r="WTJ140" s="2603"/>
      <c r="WTK140" s="4305"/>
      <c r="WTL140" s="4306"/>
      <c r="WTM140" s="4305"/>
      <c r="WTN140" s="4306"/>
      <c r="WTO140" s="4299"/>
      <c r="WTP140" s="4300"/>
      <c r="WTQ140" s="4305"/>
      <c r="WTR140" s="4304"/>
      <c r="WTS140" s="4299"/>
      <c r="WTT140" s="4300"/>
      <c r="WTU140" s="4301"/>
      <c r="WTV140" s="4302"/>
      <c r="WTW140" s="4299"/>
      <c r="WTX140" s="2602"/>
      <c r="WTY140" s="4287"/>
      <c r="WTZ140" s="4303"/>
      <c r="WUA140" s="4304"/>
      <c r="WUB140" s="2603"/>
      <c r="WUC140" s="4305"/>
      <c r="WUD140" s="4306"/>
      <c r="WUE140" s="4305"/>
      <c r="WUF140" s="4306"/>
      <c r="WUG140" s="4299"/>
      <c r="WUH140" s="4300"/>
      <c r="WUI140" s="4305"/>
      <c r="WUJ140" s="4304"/>
      <c r="WUK140" s="4299"/>
      <c r="WUL140" s="4300"/>
      <c r="WUM140" s="4301"/>
      <c r="WUN140" s="4302"/>
      <c r="WUO140" s="4299"/>
      <c r="WUP140" s="2602"/>
      <c r="WUQ140" s="4287"/>
      <c r="WUR140" s="4303"/>
      <c r="WUS140" s="4304"/>
      <c r="WUT140" s="2603"/>
      <c r="WUU140" s="4305"/>
      <c r="WUV140" s="4306"/>
      <c r="WUW140" s="4305"/>
      <c r="WUX140" s="4306"/>
      <c r="WUY140" s="4299"/>
      <c r="WUZ140" s="4300"/>
      <c r="WVA140" s="4305"/>
      <c r="WVB140" s="4304"/>
      <c r="WVC140" s="4299"/>
      <c r="WVD140" s="4300"/>
      <c r="WVE140" s="4301"/>
      <c r="WVF140" s="4302"/>
      <c r="WVG140" s="4299"/>
      <c r="WVH140" s="2602"/>
      <c r="WVI140" s="4287"/>
      <c r="WVJ140" s="4303"/>
      <c r="WVK140" s="4304"/>
      <c r="WVL140" s="2603"/>
      <c r="WVM140" s="4305"/>
      <c r="WVN140" s="4306"/>
      <c r="WVO140" s="4305"/>
      <c r="WVP140" s="4306"/>
      <c r="WVQ140" s="4299"/>
      <c r="WVR140" s="4300"/>
      <c r="WVS140" s="4305"/>
      <c r="WVT140" s="4304"/>
      <c r="WVU140" s="4299"/>
      <c r="WVV140" s="4300"/>
      <c r="WVW140" s="4301"/>
      <c r="WVX140" s="4302"/>
      <c r="WVY140" s="4299"/>
      <c r="WVZ140" s="2602"/>
      <c r="WWA140" s="4287"/>
      <c r="WWB140" s="4303"/>
      <c r="WWC140" s="4304"/>
      <c r="WWD140" s="2603"/>
      <c r="WWE140" s="4305"/>
      <c r="WWF140" s="4306"/>
      <c r="WWG140" s="4305"/>
      <c r="WWH140" s="4306"/>
      <c r="WWI140" s="4299"/>
      <c r="WWJ140" s="4300"/>
      <c r="WWK140" s="4305"/>
      <c r="WWL140" s="4304"/>
      <c r="WWM140" s="4299"/>
      <c r="WWN140" s="4300"/>
      <c r="WWO140" s="4301"/>
      <c r="WWP140" s="4302"/>
      <c r="WWQ140" s="4299"/>
      <c r="WWR140" s="2602"/>
      <c r="WWS140" s="4287"/>
      <c r="WWT140" s="4303"/>
      <c r="WWU140" s="4304"/>
      <c r="WWV140" s="2603"/>
      <c r="WWW140" s="4305"/>
      <c r="WWX140" s="4306"/>
      <c r="WWY140" s="4305"/>
      <c r="WWZ140" s="4306"/>
      <c r="WXA140" s="4299"/>
      <c r="WXB140" s="4300"/>
      <c r="WXC140" s="4305"/>
      <c r="WXD140" s="4304"/>
      <c r="WXE140" s="4299"/>
      <c r="WXF140" s="4300"/>
      <c r="WXG140" s="4301"/>
      <c r="WXH140" s="4302"/>
      <c r="WXI140" s="4299"/>
      <c r="WXJ140" s="2602"/>
      <c r="WXK140" s="4287"/>
      <c r="WXL140" s="4303"/>
      <c r="WXM140" s="4304"/>
      <c r="WXN140" s="2603"/>
      <c r="WXO140" s="4305"/>
      <c r="WXP140" s="4306"/>
      <c r="WXQ140" s="4305"/>
      <c r="WXR140" s="4306"/>
      <c r="WXS140" s="4299"/>
      <c r="WXT140" s="4300"/>
      <c r="WXU140" s="4305"/>
      <c r="WXV140" s="4304"/>
      <c r="WXW140" s="4299"/>
      <c r="WXX140" s="4300"/>
      <c r="WXY140" s="4301"/>
      <c r="WXZ140" s="4302"/>
      <c r="WYA140" s="4299"/>
      <c r="WYB140" s="2602"/>
      <c r="WYC140" s="4287"/>
      <c r="WYD140" s="4303"/>
      <c r="WYE140" s="4304"/>
      <c r="WYF140" s="2603"/>
      <c r="WYG140" s="4305"/>
      <c r="WYH140" s="4306"/>
      <c r="WYI140" s="4305"/>
      <c r="WYJ140" s="4306"/>
      <c r="WYK140" s="4299"/>
      <c r="WYL140" s="4300"/>
      <c r="WYM140" s="4305"/>
      <c r="WYN140" s="4304"/>
      <c r="WYO140" s="4299"/>
      <c r="WYP140" s="4300"/>
      <c r="WYQ140" s="4301"/>
      <c r="WYR140" s="4302"/>
      <c r="WYS140" s="4299"/>
      <c r="WYT140" s="2602"/>
      <c r="WYU140" s="4287"/>
      <c r="WYV140" s="4303"/>
      <c r="WYW140" s="4304"/>
      <c r="WYX140" s="2603"/>
      <c r="WYY140" s="4305"/>
      <c r="WYZ140" s="4306"/>
      <c r="WZA140" s="4305"/>
      <c r="WZB140" s="4306"/>
      <c r="WZC140" s="4299"/>
      <c r="WZD140" s="4300"/>
      <c r="WZE140" s="4305"/>
      <c r="WZF140" s="4304"/>
      <c r="WZG140" s="4299"/>
      <c r="WZH140" s="4300"/>
      <c r="WZI140" s="4301"/>
      <c r="WZJ140" s="4302"/>
      <c r="WZK140" s="4299"/>
      <c r="WZL140" s="2602"/>
      <c r="WZM140" s="4287"/>
      <c r="WZN140" s="4303"/>
      <c r="WZO140" s="4304"/>
      <c r="WZP140" s="2603"/>
      <c r="WZQ140" s="4305"/>
      <c r="WZR140" s="4306"/>
      <c r="WZS140" s="4305"/>
      <c r="WZT140" s="4306"/>
      <c r="WZU140" s="4299"/>
      <c r="WZV140" s="4300"/>
      <c r="WZW140" s="4305"/>
      <c r="WZX140" s="4304"/>
      <c r="WZY140" s="4299"/>
      <c r="WZZ140" s="4300"/>
      <c r="XAA140" s="4301"/>
      <c r="XAB140" s="4302"/>
      <c r="XAC140" s="4299"/>
      <c r="XAD140" s="2602"/>
      <c r="XAE140" s="4287"/>
      <c r="XAF140" s="4303"/>
      <c r="XAG140" s="4304"/>
      <c r="XAH140" s="2603"/>
      <c r="XAI140" s="4305"/>
      <c r="XAJ140" s="4306"/>
      <c r="XAK140" s="4305"/>
      <c r="XAL140" s="4306"/>
      <c r="XAM140" s="4299"/>
      <c r="XAN140" s="4300"/>
      <c r="XAO140" s="4305"/>
      <c r="XAP140" s="4304"/>
      <c r="XAQ140" s="4299"/>
      <c r="XAR140" s="4300"/>
      <c r="XAS140" s="4301"/>
      <c r="XAT140" s="4302"/>
      <c r="XAU140" s="4299"/>
      <c r="XAV140" s="2602"/>
      <c r="XAW140" s="4287"/>
      <c r="XAX140" s="4303"/>
      <c r="XAY140" s="4304"/>
      <c r="XAZ140" s="2603"/>
      <c r="XBA140" s="4305"/>
      <c r="XBB140" s="4306"/>
      <c r="XBC140" s="4305"/>
      <c r="XBD140" s="4306"/>
      <c r="XBE140" s="4299"/>
      <c r="XBF140" s="4300"/>
      <c r="XBG140" s="4305"/>
      <c r="XBH140" s="4304"/>
      <c r="XBI140" s="4299"/>
      <c r="XBJ140" s="4300"/>
      <c r="XBK140" s="4301"/>
      <c r="XBL140" s="4302"/>
      <c r="XBM140" s="4299"/>
      <c r="XBN140" s="2602"/>
      <c r="XBO140" s="4287"/>
      <c r="XBP140" s="4303"/>
      <c r="XBQ140" s="4304"/>
      <c r="XBR140" s="2603"/>
      <c r="XBS140" s="4305"/>
      <c r="XBT140" s="4306"/>
      <c r="XBU140" s="4305"/>
      <c r="XBV140" s="4306"/>
      <c r="XBW140" s="4299"/>
      <c r="XBX140" s="4300"/>
      <c r="XBY140" s="4305"/>
      <c r="XBZ140" s="4304"/>
      <c r="XCA140" s="4299"/>
      <c r="XCB140" s="4300"/>
      <c r="XCC140" s="4301"/>
      <c r="XCD140" s="4302"/>
      <c r="XCE140" s="4299"/>
      <c r="XCF140" s="2602"/>
      <c r="XCG140" s="4287"/>
      <c r="XCH140" s="4303"/>
      <c r="XCI140" s="4304"/>
      <c r="XCJ140" s="2603"/>
      <c r="XCK140" s="4305"/>
      <c r="XCL140" s="4306"/>
      <c r="XCM140" s="4305"/>
      <c r="XCN140" s="4306"/>
      <c r="XCO140" s="4299"/>
      <c r="XCP140" s="4300"/>
      <c r="XCQ140" s="4305"/>
      <c r="XCR140" s="4304"/>
      <c r="XCS140" s="4299"/>
      <c r="XCT140" s="4300"/>
      <c r="XCU140" s="4301"/>
      <c r="XCV140" s="4302"/>
      <c r="XCW140" s="4299"/>
      <c r="XCX140" s="2602"/>
      <c r="XCY140" s="4287"/>
      <c r="XCZ140" s="4303"/>
      <c r="XDA140" s="4304"/>
      <c r="XDB140" s="2603"/>
      <c r="XDC140" s="4305"/>
      <c r="XDD140" s="4306"/>
      <c r="XDE140" s="4305"/>
      <c r="XDF140" s="4306"/>
      <c r="XDG140" s="4299"/>
      <c r="XDH140" s="4300"/>
      <c r="XDI140" s="4305"/>
      <c r="XDJ140" s="4304"/>
      <c r="XDK140" s="4299"/>
      <c r="XDL140" s="4300"/>
      <c r="XDM140" s="4301"/>
      <c r="XDN140" s="4302"/>
      <c r="XDO140" s="4299"/>
      <c r="XDP140" s="2602"/>
      <c r="XDQ140" s="4287"/>
      <c r="XDR140" s="4303"/>
      <c r="XDS140" s="4304"/>
      <c r="XDT140" s="2603"/>
      <c r="XDU140" s="4305"/>
      <c r="XDV140" s="4306"/>
      <c r="XDW140" s="4305"/>
      <c r="XDX140" s="4306"/>
      <c r="XDY140" s="4299"/>
      <c r="XDZ140" s="4300"/>
      <c r="XEA140" s="4305"/>
      <c r="XEB140" s="4304"/>
      <c r="XEC140" s="4299"/>
      <c r="XED140" s="4300"/>
      <c r="XEE140" s="4301"/>
      <c r="XEF140" s="4302"/>
      <c r="XEG140" s="4299"/>
      <c r="XEH140" s="2602"/>
      <c r="XEI140" s="4287"/>
      <c r="XEJ140" s="4303"/>
      <c r="XEK140" s="4304"/>
      <c r="XEL140" s="2603"/>
      <c r="XEM140" s="4305"/>
      <c r="XEN140" s="4306"/>
      <c r="XEO140" s="4305"/>
      <c r="XEP140" s="4306"/>
      <c r="XEQ140" s="4299"/>
      <c r="XER140" s="4300"/>
      <c r="XES140" s="4305"/>
      <c r="XET140" s="4304"/>
      <c r="XEU140" s="4299"/>
      <c r="XEV140" s="4300"/>
      <c r="XEW140" s="4301"/>
      <c r="XEX140" s="4302"/>
      <c r="XEY140" s="4299"/>
      <c r="XEZ140" s="2602"/>
      <c r="XFA140" s="4287"/>
      <c r="XFB140" s="4303"/>
      <c r="XFC140" s="4304"/>
      <c r="XFD140" s="2603"/>
    </row>
    <row r="141" spans="1:16384" s="1689" customFormat="1" ht="15.75">
      <c r="A141" s="4295" t="str">
        <f>'General TPUM'!B142</f>
        <v>Beulah Primary</v>
      </c>
      <c r="B141" s="4296">
        <v>8</v>
      </c>
      <c r="C141" s="4289"/>
      <c r="D141" s="1688">
        <f>SUM(B141:C141)</f>
        <v>8</v>
      </c>
      <c r="E141" s="4307"/>
      <c r="F141" s="4308"/>
      <c r="G141" s="4281">
        <v>8</v>
      </c>
      <c r="H141" s="4281"/>
      <c r="I141" s="4281"/>
      <c r="J141" s="4281"/>
      <c r="K141" s="4297">
        <v>4</v>
      </c>
      <c r="L141" s="4289"/>
      <c r="M141" s="4297">
        <v>5</v>
      </c>
      <c r="N141" s="4289"/>
      <c r="O141" s="4297">
        <v>8</v>
      </c>
      <c r="P141" s="4289"/>
      <c r="Q141" s="4298">
        <v>5</v>
      </c>
      <c r="R141" s="2604"/>
      <c r="T141" s="45"/>
      <c r="U141" s="1682">
        <f t="shared" si="13"/>
        <v>0</v>
      </c>
    </row>
    <row r="142" spans="1:16384" s="1689" customFormat="1" ht="24">
      <c r="A142" s="4295" t="str">
        <f>'General TPUM'!B143</f>
        <v>Hilliard Primary (Memorial School)</v>
      </c>
      <c r="B142" s="4296">
        <v>16</v>
      </c>
      <c r="C142" s="4289">
        <v>0</v>
      </c>
      <c r="D142" s="1688">
        <f>SUM(B142:C142)</f>
        <v>16</v>
      </c>
      <c r="E142" s="4307">
        <v>0</v>
      </c>
      <c r="F142" s="4308"/>
      <c r="G142" s="4281">
        <v>15</v>
      </c>
      <c r="H142" s="4281">
        <v>1</v>
      </c>
      <c r="I142" s="4281">
        <v>0</v>
      </c>
      <c r="J142" s="4281">
        <v>0</v>
      </c>
      <c r="K142" s="4297">
        <v>7</v>
      </c>
      <c r="L142" s="4289"/>
      <c r="M142" s="4297">
        <v>8</v>
      </c>
      <c r="N142" s="4289">
        <v>0</v>
      </c>
      <c r="O142" s="4297">
        <v>15</v>
      </c>
      <c r="P142" s="4289">
        <v>0</v>
      </c>
      <c r="Q142" s="4298">
        <v>12</v>
      </c>
      <c r="R142" s="2604">
        <v>0</v>
      </c>
      <c r="T142" s="1686"/>
      <c r="U142" s="1682">
        <f t="shared" si="13"/>
        <v>0</v>
      </c>
    </row>
    <row r="143" spans="1:16384" s="1682" customFormat="1" ht="15.75">
      <c r="A143" s="4287" t="str">
        <f>'General TPUM'!B144</f>
        <v>Mizpah Adventist High School</v>
      </c>
      <c r="B143" s="4288"/>
      <c r="C143" s="4293">
        <v>8</v>
      </c>
      <c r="D143" s="1684">
        <f>SUM(B143:C143)</f>
        <v>8</v>
      </c>
      <c r="E143" s="4290"/>
      <c r="F143" s="4291"/>
      <c r="G143" s="4281"/>
      <c r="H143" s="4281"/>
      <c r="I143" s="4281">
        <v>7</v>
      </c>
      <c r="J143" s="4281">
        <v>1</v>
      </c>
      <c r="K143" s="4292"/>
      <c r="L143" s="4293">
        <v>3</v>
      </c>
      <c r="M143" s="4292"/>
      <c r="N143" s="4293">
        <v>5</v>
      </c>
      <c r="O143" s="4292"/>
      <c r="P143" s="4293">
        <v>8</v>
      </c>
      <c r="Q143" s="4294"/>
      <c r="R143" s="2600">
        <v>4</v>
      </c>
      <c r="S143" s="1690"/>
      <c r="T143" s="1689"/>
      <c r="U143" s="1682">
        <f t="shared" ref="U143:U182" si="14">D141-SUM(G141:J141)</f>
        <v>0</v>
      </c>
      <c r="V143" s="1687"/>
      <c r="AA143" s="1687"/>
      <c r="AB143" s="1687"/>
      <c r="AD143" s="1687"/>
      <c r="AE143" s="1687"/>
      <c r="AF143" s="1687"/>
      <c r="AG143" s="1687"/>
      <c r="AH143" s="1687"/>
      <c r="AI143" s="1687"/>
      <c r="AJ143" s="1687"/>
      <c r="AK143" s="1690"/>
      <c r="AL143" s="1686"/>
      <c r="AM143" s="1687"/>
      <c r="AN143" s="1687"/>
      <c r="AS143" s="1687"/>
      <c r="AT143" s="1687"/>
      <c r="AV143" s="1687"/>
      <c r="AW143" s="1687"/>
      <c r="AX143" s="1687"/>
      <c r="AY143" s="1687"/>
      <c r="AZ143" s="1687"/>
      <c r="BA143" s="1687"/>
      <c r="BB143" s="1687"/>
      <c r="BC143" s="1690"/>
      <c r="BD143" s="1686"/>
      <c r="BE143" s="1687"/>
      <c r="BF143" s="1687"/>
      <c r="BK143" s="1687"/>
      <c r="BL143" s="1687"/>
      <c r="BN143" s="1687"/>
      <c r="BO143" s="1687"/>
      <c r="BP143" s="1687"/>
      <c r="BQ143" s="1687"/>
      <c r="BR143" s="1687"/>
      <c r="BS143" s="1687"/>
      <c r="BT143" s="1687"/>
      <c r="BU143" s="1690"/>
      <c r="BV143" s="1686"/>
      <c r="BW143" s="1687"/>
      <c r="BX143" s="1687"/>
      <c r="CC143" s="1687"/>
      <c r="CD143" s="1687"/>
      <c r="CF143" s="1687"/>
      <c r="CG143" s="1687"/>
      <c r="CH143" s="1687"/>
      <c r="CI143" s="1687"/>
      <c r="CJ143" s="1687"/>
      <c r="CK143" s="1687"/>
      <c r="CL143" s="1687"/>
      <c r="CM143" s="1690"/>
      <c r="CN143" s="1686"/>
      <c r="CO143" s="1687"/>
      <c r="CP143" s="1687"/>
      <c r="CU143" s="1687"/>
      <c r="CV143" s="1687"/>
      <c r="CX143" s="1687"/>
      <c r="CY143" s="1687"/>
      <c r="CZ143" s="1687"/>
      <c r="DA143" s="1687"/>
      <c r="DB143" s="1687"/>
      <c r="DC143" s="1687"/>
      <c r="DD143" s="1687"/>
      <c r="DE143" s="1690"/>
      <c r="DF143" s="1686"/>
      <c r="DG143" s="1687"/>
      <c r="DH143" s="1687"/>
      <c r="DM143" s="1687"/>
      <c r="DN143" s="1687"/>
      <c r="DP143" s="1687"/>
      <c r="DQ143" s="1687"/>
      <c r="DR143" s="1687"/>
      <c r="DS143" s="1687"/>
      <c r="DT143" s="1687"/>
      <c r="DU143" s="1687"/>
      <c r="DV143" s="1687"/>
      <c r="DW143" s="1690"/>
      <c r="DX143" s="1686"/>
      <c r="DY143" s="1687"/>
      <c r="DZ143" s="1687"/>
      <c r="EE143" s="1687"/>
      <c r="EF143" s="1687"/>
      <c r="EH143" s="1687"/>
      <c r="EI143" s="1687"/>
      <c r="EJ143" s="1687"/>
      <c r="EK143" s="1687"/>
      <c r="EL143" s="1687"/>
      <c r="EM143" s="1687"/>
      <c r="EN143" s="1687"/>
      <c r="EO143" s="1690"/>
      <c r="EP143" s="1686"/>
      <c r="EQ143" s="1687"/>
      <c r="ER143" s="1687"/>
      <c r="EW143" s="1687"/>
      <c r="EX143" s="1687"/>
      <c r="EZ143" s="1687"/>
      <c r="FA143" s="1687"/>
      <c r="FB143" s="1687"/>
      <c r="FC143" s="1687"/>
      <c r="FD143" s="1687"/>
      <c r="FE143" s="1687"/>
      <c r="FF143" s="1687"/>
      <c r="FG143" s="1690"/>
      <c r="FH143" s="1686"/>
      <c r="FI143" s="1687"/>
      <c r="FJ143" s="1687"/>
      <c r="FO143" s="1687"/>
      <c r="FP143" s="1687"/>
      <c r="FR143" s="1687"/>
      <c r="FS143" s="1687"/>
      <c r="FT143" s="1687"/>
      <c r="FU143" s="1687"/>
      <c r="FV143" s="1687"/>
      <c r="FW143" s="1687"/>
      <c r="FX143" s="1687"/>
      <c r="FY143" s="1690"/>
      <c r="FZ143" s="1686"/>
      <c r="GA143" s="1687"/>
      <c r="GB143" s="1687"/>
      <c r="GG143" s="1687"/>
      <c r="GH143" s="1687"/>
      <c r="GJ143" s="4299"/>
      <c r="GK143" s="4299"/>
      <c r="GL143" s="4300"/>
      <c r="GM143" s="4301"/>
      <c r="GN143" s="4302"/>
      <c r="GO143" s="4299"/>
      <c r="GP143" s="2602"/>
      <c r="GQ143" s="4287"/>
      <c r="GR143" s="4303"/>
      <c r="GS143" s="4304"/>
      <c r="GT143" s="2603"/>
      <c r="GU143" s="4305"/>
      <c r="GV143" s="4306"/>
      <c r="GW143" s="4305"/>
      <c r="GX143" s="4306"/>
      <c r="GY143" s="4299"/>
      <c r="GZ143" s="4300"/>
      <c r="HA143" s="4305"/>
      <c r="HB143" s="4304"/>
      <c r="HC143" s="4299"/>
      <c r="HD143" s="4300"/>
      <c r="HE143" s="4301"/>
      <c r="HF143" s="4302"/>
      <c r="HG143" s="4299"/>
      <c r="HH143" s="2602"/>
      <c r="HI143" s="4287"/>
      <c r="HJ143" s="4303"/>
      <c r="HK143" s="4304"/>
      <c r="HL143" s="2603"/>
      <c r="HM143" s="4305"/>
      <c r="HN143" s="4306"/>
      <c r="HO143" s="4305"/>
      <c r="HP143" s="4306"/>
      <c r="HQ143" s="4299"/>
      <c r="HR143" s="4300"/>
      <c r="HS143" s="4305"/>
      <c r="HT143" s="4304"/>
      <c r="HU143" s="4299"/>
      <c r="HV143" s="4300"/>
      <c r="HW143" s="4301"/>
      <c r="HX143" s="4302"/>
      <c r="HY143" s="4299"/>
      <c r="HZ143" s="2602"/>
      <c r="IA143" s="4287"/>
      <c r="IB143" s="4303"/>
      <c r="IC143" s="4304"/>
      <c r="ID143" s="2603"/>
      <c r="IE143" s="4305"/>
      <c r="IF143" s="4306"/>
      <c r="IG143" s="4305"/>
      <c r="IH143" s="4306"/>
      <c r="II143" s="4299"/>
      <c r="IJ143" s="4300"/>
      <c r="IK143" s="4305"/>
      <c r="IL143" s="4304"/>
      <c r="IM143" s="4299"/>
      <c r="IN143" s="4300"/>
      <c r="IO143" s="4301"/>
      <c r="IP143" s="4302"/>
      <c r="IQ143" s="4299"/>
      <c r="IR143" s="2602"/>
      <c r="IS143" s="4287"/>
      <c r="IT143" s="4303"/>
      <c r="IU143" s="4304"/>
      <c r="IV143" s="2603"/>
      <c r="IW143" s="4305"/>
      <c r="IX143" s="4306"/>
      <c r="IY143" s="4305"/>
      <c r="IZ143" s="4306"/>
      <c r="JA143" s="4299"/>
      <c r="JB143" s="4300"/>
      <c r="JC143" s="4305"/>
      <c r="JD143" s="4304"/>
      <c r="JE143" s="4299"/>
      <c r="JF143" s="4300"/>
      <c r="JG143" s="4301"/>
      <c r="JH143" s="4302"/>
      <c r="JI143" s="4299"/>
      <c r="JJ143" s="2602"/>
      <c r="JK143" s="4287"/>
      <c r="JL143" s="4303"/>
      <c r="JM143" s="4304"/>
      <c r="JN143" s="2603"/>
      <c r="JO143" s="4305"/>
      <c r="JP143" s="4306"/>
      <c r="JQ143" s="4305"/>
      <c r="JR143" s="4306"/>
      <c r="JS143" s="4299"/>
      <c r="JT143" s="4300"/>
      <c r="JU143" s="4305"/>
      <c r="JV143" s="4304"/>
      <c r="JW143" s="4299"/>
      <c r="JX143" s="4300"/>
      <c r="JY143" s="4301"/>
      <c r="JZ143" s="4302"/>
      <c r="KA143" s="4299"/>
      <c r="KB143" s="2602"/>
      <c r="KC143" s="4287"/>
      <c r="KD143" s="4303"/>
      <c r="KE143" s="4304"/>
      <c r="KF143" s="2603"/>
      <c r="KG143" s="4305"/>
      <c r="KH143" s="4306"/>
      <c r="KI143" s="4305"/>
      <c r="KJ143" s="4306"/>
      <c r="KK143" s="4299"/>
      <c r="KL143" s="4300"/>
      <c r="KM143" s="4305"/>
      <c r="KN143" s="4304"/>
      <c r="KO143" s="4299"/>
      <c r="KP143" s="4300"/>
      <c r="KQ143" s="4301"/>
      <c r="KR143" s="4302"/>
      <c r="KS143" s="4299"/>
      <c r="KT143" s="2602"/>
      <c r="KU143" s="4287"/>
      <c r="KV143" s="4303"/>
      <c r="KW143" s="4304"/>
      <c r="KX143" s="2603"/>
      <c r="KY143" s="4305"/>
      <c r="KZ143" s="4306"/>
      <c r="LA143" s="4305"/>
      <c r="LB143" s="4306"/>
      <c r="LC143" s="4299"/>
      <c r="LD143" s="4300"/>
      <c r="LE143" s="4305"/>
      <c r="LF143" s="4304"/>
      <c r="LG143" s="4299"/>
      <c r="LH143" s="4300"/>
      <c r="LI143" s="4301"/>
      <c r="LJ143" s="4302"/>
      <c r="LK143" s="4299"/>
      <c r="LL143" s="2602"/>
      <c r="LM143" s="4287"/>
      <c r="LN143" s="4303"/>
      <c r="LO143" s="4304"/>
      <c r="LP143" s="2603"/>
      <c r="LQ143" s="4305"/>
      <c r="LR143" s="4306"/>
      <c r="LS143" s="4305"/>
      <c r="LT143" s="4306"/>
      <c r="LU143" s="4299"/>
      <c r="LV143" s="4300"/>
      <c r="LW143" s="4305"/>
      <c r="LX143" s="4304"/>
      <c r="LY143" s="4299"/>
      <c r="LZ143" s="4300"/>
      <c r="MA143" s="4301"/>
      <c r="MB143" s="4302"/>
      <c r="MC143" s="4299"/>
      <c r="MD143" s="2602"/>
      <c r="ME143" s="4287"/>
      <c r="MF143" s="4303"/>
      <c r="MG143" s="4304"/>
      <c r="MH143" s="2603"/>
      <c r="MI143" s="4305"/>
      <c r="MJ143" s="4306"/>
      <c r="MK143" s="4305"/>
      <c r="ML143" s="4306"/>
      <c r="MM143" s="4299"/>
      <c r="MN143" s="4300"/>
      <c r="MO143" s="4305"/>
      <c r="MP143" s="4304"/>
      <c r="MQ143" s="4299"/>
      <c r="MR143" s="4300"/>
      <c r="MS143" s="4301"/>
      <c r="MT143" s="4302"/>
      <c r="MU143" s="4299"/>
      <c r="MV143" s="2602"/>
      <c r="MW143" s="4287"/>
      <c r="MX143" s="4303"/>
      <c r="MY143" s="4304"/>
      <c r="MZ143" s="2603"/>
      <c r="NA143" s="4305"/>
      <c r="NB143" s="4306"/>
      <c r="NC143" s="4305"/>
      <c r="ND143" s="4306"/>
      <c r="NE143" s="4299"/>
      <c r="NF143" s="4300"/>
      <c r="NG143" s="4305"/>
      <c r="NH143" s="4304"/>
      <c r="NI143" s="4299"/>
      <c r="NJ143" s="4300"/>
      <c r="NK143" s="4301"/>
      <c r="NL143" s="4302"/>
      <c r="NM143" s="4299"/>
      <c r="NN143" s="2602"/>
      <c r="NO143" s="4287"/>
      <c r="NP143" s="4303"/>
      <c r="NQ143" s="4304"/>
      <c r="NR143" s="2603"/>
      <c r="NS143" s="4305"/>
      <c r="NT143" s="4306"/>
      <c r="NU143" s="4305"/>
      <c r="NV143" s="4306"/>
      <c r="NW143" s="4299"/>
      <c r="NX143" s="4300"/>
      <c r="NY143" s="4305"/>
      <c r="NZ143" s="4304"/>
      <c r="OA143" s="4299"/>
      <c r="OB143" s="4300"/>
      <c r="OC143" s="4301"/>
      <c r="OD143" s="4302"/>
      <c r="OE143" s="4299"/>
      <c r="OF143" s="2602"/>
      <c r="OG143" s="4287"/>
      <c r="OH143" s="4303"/>
      <c r="OI143" s="4304"/>
      <c r="OJ143" s="2603"/>
      <c r="OK143" s="4305"/>
      <c r="OL143" s="4306"/>
      <c r="OM143" s="4305"/>
      <c r="ON143" s="4306"/>
      <c r="OO143" s="4299"/>
      <c r="OP143" s="4300"/>
      <c r="OQ143" s="4305"/>
      <c r="OR143" s="4304"/>
      <c r="OS143" s="4299"/>
      <c r="OT143" s="4300"/>
      <c r="OU143" s="4301"/>
      <c r="OV143" s="4302"/>
      <c r="OW143" s="4299"/>
      <c r="OX143" s="2602"/>
      <c r="OY143" s="4287"/>
      <c r="OZ143" s="4303"/>
      <c r="PA143" s="4304"/>
      <c r="PB143" s="2603"/>
      <c r="PC143" s="4305"/>
      <c r="PD143" s="4306"/>
      <c r="PE143" s="4305"/>
      <c r="PF143" s="4306"/>
      <c r="PG143" s="4299"/>
      <c r="PH143" s="4300"/>
      <c r="PI143" s="4305"/>
      <c r="PJ143" s="4304"/>
      <c r="PK143" s="4299"/>
      <c r="PL143" s="4300"/>
      <c r="PM143" s="4301"/>
      <c r="PN143" s="4302"/>
      <c r="PO143" s="4299"/>
      <c r="PP143" s="2602"/>
      <c r="PQ143" s="4287"/>
      <c r="PR143" s="4303"/>
      <c r="PS143" s="4304"/>
      <c r="PT143" s="2603"/>
      <c r="PU143" s="4305"/>
      <c r="PV143" s="4306"/>
      <c r="PW143" s="4305"/>
      <c r="PX143" s="4306"/>
      <c r="PY143" s="4299"/>
      <c r="PZ143" s="4300"/>
      <c r="QA143" s="4305"/>
      <c r="QB143" s="4304"/>
      <c r="QC143" s="4299"/>
      <c r="QD143" s="4300"/>
      <c r="QE143" s="4301"/>
      <c r="QF143" s="4302"/>
      <c r="QG143" s="4299"/>
      <c r="QH143" s="2602"/>
      <c r="QI143" s="4287"/>
      <c r="QJ143" s="4303"/>
      <c r="QK143" s="4304"/>
      <c r="QL143" s="2603"/>
      <c r="QM143" s="4305"/>
      <c r="QN143" s="4306"/>
      <c r="QO143" s="4305"/>
      <c r="QP143" s="4306"/>
      <c r="QQ143" s="4299"/>
      <c r="QR143" s="4300"/>
      <c r="QS143" s="4305"/>
      <c r="QT143" s="4304"/>
      <c r="QU143" s="4299"/>
      <c r="QV143" s="4300"/>
      <c r="QW143" s="4301"/>
      <c r="QX143" s="4302"/>
      <c r="QY143" s="4299"/>
      <c r="QZ143" s="2602"/>
      <c r="RA143" s="4287"/>
      <c r="RB143" s="4303"/>
      <c r="RC143" s="4304"/>
      <c r="RD143" s="2603"/>
      <c r="RE143" s="4305"/>
      <c r="RF143" s="4306"/>
      <c r="RG143" s="4305"/>
      <c r="RH143" s="4306"/>
      <c r="RI143" s="4299"/>
      <c r="RJ143" s="4300"/>
      <c r="RK143" s="4305"/>
      <c r="RL143" s="4304"/>
      <c r="RM143" s="4299"/>
      <c r="RN143" s="4300"/>
      <c r="RO143" s="4301"/>
      <c r="RP143" s="4302"/>
      <c r="RQ143" s="4299"/>
      <c r="RR143" s="2602"/>
      <c r="RS143" s="4287"/>
      <c r="RT143" s="4303"/>
      <c r="RU143" s="4304"/>
      <c r="RV143" s="2603"/>
      <c r="RW143" s="4305"/>
      <c r="RX143" s="4306"/>
      <c r="RY143" s="4305"/>
      <c r="RZ143" s="4306"/>
      <c r="SA143" s="4299"/>
      <c r="SB143" s="4300"/>
      <c r="SC143" s="4305"/>
      <c r="SD143" s="4304"/>
      <c r="SE143" s="4299"/>
      <c r="SF143" s="4300"/>
      <c r="SG143" s="4301"/>
      <c r="SH143" s="4302"/>
      <c r="SI143" s="4299"/>
      <c r="SJ143" s="2602"/>
      <c r="SK143" s="4287"/>
      <c r="SL143" s="4303"/>
      <c r="SM143" s="4304"/>
      <c r="SN143" s="2603"/>
      <c r="SO143" s="4305"/>
      <c r="SP143" s="4306"/>
      <c r="SQ143" s="4305"/>
      <c r="SR143" s="4306"/>
      <c r="SS143" s="4299"/>
      <c r="ST143" s="4300"/>
      <c r="SU143" s="4305"/>
      <c r="SV143" s="4304"/>
      <c r="SW143" s="4299"/>
      <c r="SX143" s="4300"/>
      <c r="SY143" s="4301"/>
      <c r="SZ143" s="4302"/>
      <c r="TA143" s="4299"/>
      <c r="TB143" s="2602"/>
      <c r="TC143" s="4287"/>
      <c r="TD143" s="4303"/>
      <c r="TE143" s="4304"/>
      <c r="TF143" s="2603"/>
      <c r="TG143" s="4305"/>
      <c r="TH143" s="4306"/>
      <c r="TI143" s="4305"/>
      <c r="TJ143" s="4306"/>
      <c r="TK143" s="4299"/>
      <c r="TL143" s="4300"/>
      <c r="TM143" s="4305"/>
      <c r="TN143" s="4304"/>
      <c r="TO143" s="4299"/>
      <c r="TP143" s="4300"/>
      <c r="TQ143" s="4301"/>
      <c r="TR143" s="4302"/>
      <c r="TS143" s="4299"/>
      <c r="TT143" s="2602"/>
      <c r="TU143" s="4287"/>
      <c r="TV143" s="4303"/>
      <c r="TW143" s="4304"/>
      <c r="TX143" s="2603"/>
      <c r="TY143" s="4305"/>
      <c r="TZ143" s="4306"/>
      <c r="UA143" s="4305"/>
      <c r="UB143" s="4306"/>
      <c r="UC143" s="4299"/>
      <c r="UD143" s="4300"/>
      <c r="UE143" s="4305"/>
      <c r="UF143" s="4304"/>
      <c r="UG143" s="4299"/>
      <c r="UH143" s="4300"/>
      <c r="UI143" s="4301"/>
      <c r="UJ143" s="4302"/>
      <c r="UK143" s="4299"/>
      <c r="UL143" s="2602"/>
      <c r="UM143" s="4287"/>
      <c r="UN143" s="4303"/>
      <c r="UO143" s="4304"/>
      <c r="UP143" s="2603"/>
      <c r="UQ143" s="4305"/>
      <c r="UR143" s="4306"/>
      <c r="US143" s="4305"/>
      <c r="UT143" s="4306"/>
      <c r="UU143" s="4299"/>
      <c r="UV143" s="4300"/>
      <c r="UW143" s="4305"/>
      <c r="UX143" s="4304"/>
      <c r="UY143" s="4299"/>
      <c r="UZ143" s="4300"/>
      <c r="VA143" s="4301"/>
      <c r="VB143" s="4302"/>
      <c r="VC143" s="4299"/>
      <c r="VD143" s="2602"/>
      <c r="VE143" s="4287"/>
      <c r="VF143" s="4303"/>
      <c r="VG143" s="4304"/>
      <c r="VH143" s="2603"/>
      <c r="VI143" s="4305"/>
      <c r="VJ143" s="4306"/>
      <c r="VK143" s="4305"/>
      <c r="VL143" s="4306"/>
      <c r="VM143" s="4299"/>
      <c r="VN143" s="4300"/>
      <c r="VO143" s="4305"/>
      <c r="VP143" s="4304"/>
      <c r="VQ143" s="4299"/>
      <c r="VR143" s="4300"/>
      <c r="VS143" s="4301"/>
      <c r="VT143" s="4302"/>
      <c r="VU143" s="4299"/>
      <c r="VV143" s="2602"/>
      <c r="VW143" s="4287"/>
      <c r="VX143" s="4303"/>
      <c r="VY143" s="4304"/>
      <c r="VZ143" s="2603"/>
      <c r="WA143" s="4305"/>
      <c r="WB143" s="4306"/>
      <c r="WC143" s="4305"/>
      <c r="WD143" s="4306"/>
      <c r="WE143" s="4299"/>
      <c r="WF143" s="4300"/>
      <c r="WG143" s="4305"/>
      <c r="WH143" s="4304"/>
      <c r="WI143" s="4299"/>
      <c r="WJ143" s="4300"/>
      <c r="WK143" s="4301"/>
      <c r="WL143" s="4302"/>
      <c r="WM143" s="4299"/>
      <c r="WN143" s="2602"/>
      <c r="WO143" s="4287"/>
      <c r="WP143" s="4303"/>
      <c r="WQ143" s="4304"/>
      <c r="WR143" s="2603"/>
      <c r="WS143" s="4305"/>
      <c r="WT143" s="4306"/>
      <c r="WU143" s="4305"/>
      <c r="WV143" s="4306"/>
      <c r="WW143" s="4299"/>
      <c r="WX143" s="4300"/>
      <c r="WY143" s="4305"/>
      <c r="WZ143" s="4304"/>
      <c r="XA143" s="4299"/>
      <c r="XB143" s="4300"/>
      <c r="XC143" s="4301"/>
      <c r="XD143" s="4302"/>
      <c r="XE143" s="4299"/>
      <c r="XF143" s="2602"/>
      <c r="XG143" s="4287"/>
      <c r="XH143" s="4303"/>
      <c r="XI143" s="4304"/>
      <c r="XJ143" s="2603"/>
      <c r="XK143" s="4305"/>
      <c r="XL143" s="4306"/>
      <c r="XM143" s="4305"/>
      <c r="XN143" s="4306"/>
      <c r="XO143" s="4299"/>
      <c r="XP143" s="4300"/>
      <c r="XQ143" s="4305"/>
      <c r="XR143" s="4304"/>
      <c r="XS143" s="4299"/>
      <c r="XT143" s="4300"/>
      <c r="XU143" s="4301"/>
      <c r="XV143" s="4302"/>
      <c r="XW143" s="4299"/>
      <c r="XX143" s="2602"/>
      <c r="XY143" s="4287"/>
      <c r="XZ143" s="4303"/>
      <c r="YA143" s="4304"/>
      <c r="YB143" s="2603"/>
      <c r="YC143" s="4305"/>
      <c r="YD143" s="4306"/>
      <c r="YE143" s="4305"/>
      <c r="YF143" s="4306"/>
      <c r="YG143" s="4299"/>
      <c r="YH143" s="4300"/>
      <c r="YI143" s="4305"/>
      <c r="YJ143" s="4304"/>
      <c r="YK143" s="4299"/>
      <c r="YL143" s="4300"/>
      <c r="YM143" s="4301"/>
      <c r="YN143" s="4302"/>
      <c r="YO143" s="4299"/>
      <c r="YP143" s="2602"/>
      <c r="YQ143" s="4287"/>
      <c r="YR143" s="4303"/>
      <c r="YS143" s="4304"/>
      <c r="YT143" s="2603"/>
      <c r="YU143" s="4305"/>
      <c r="YV143" s="4306"/>
      <c r="YW143" s="4305"/>
      <c r="YX143" s="4306"/>
      <c r="YY143" s="4299"/>
      <c r="YZ143" s="4300"/>
      <c r="ZA143" s="4305"/>
      <c r="ZB143" s="4304"/>
      <c r="ZC143" s="4299"/>
      <c r="ZD143" s="4300"/>
      <c r="ZE143" s="4301"/>
      <c r="ZF143" s="4302"/>
      <c r="ZG143" s="4299"/>
      <c r="ZH143" s="2602"/>
      <c r="ZI143" s="4287"/>
      <c r="ZJ143" s="4303"/>
      <c r="ZK143" s="4304"/>
      <c r="ZL143" s="2603"/>
      <c r="ZM143" s="4305"/>
      <c r="ZN143" s="4306"/>
      <c r="ZO143" s="4305"/>
      <c r="ZP143" s="4306"/>
      <c r="ZQ143" s="4299"/>
      <c r="ZR143" s="4300"/>
      <c r="ZS143" s="4305"/>
      <c r="ZT143" s="4304"/>
      <c r="ZU143" s="4299"/>
      <c r="ZV143" s="4300"/>
      <c r="ZW143" s="4301"/>
      <c r="ZX143" s="4302"/>
      <c r="ZY143" s="4299"/>
      <c r="ZZ143" s="2602"/>
      <c r="AAA143" s="4287"/>
      <c r="AAB143" s="4303"/>
      <c r="AAC143" s="4304"/>
      <c r="AAD143" s="2603"/>
      <c r="AAE143" s="4305"/>
      <c r="AAF143" s="4306"/>
      <c r="AAG143" s="4305"/>
      <c r="AAH143" s="4306"/>
      <c r="AAI143" s="4299"/>
      <c r="AAJ143" s="4300"/>
      <c r="AAK143" s="4305"/>
      <c r="AAL143" s="4304"/>
      <c r="AAM143" s="4299"/>
      <c r="AAN143" s="4300"/>
      <c r="AAO143" s="4301"/>
      <c r="AAP143" s="4302"/>
      <c r="AAQ143" s="4299"/>
      <c r="AAR143" s="2602"/>
      <c r="AAS143" s="4287"/>
      <c r="AAT143" s="4303"/>
      <c r="AAU143" s="4304"/>
      <c r="AAV143" s="2603"/>
      <c r="AAW143" s="4305"/>
      <c r="AAX143" s="4306"/>
      <c r="AAY143" s="4305"/>
      <c r="AAZ143" s="4306"/>
      <c r="ABA143" s="4299"/>
      <c r="ABB143" s="4300"/>
      <c r="ABC143" s="4305"/>
      <c r="ABD143" s="4304"/>
      <c r="ABE143" s="4299"/>
      <c r="ABF143" s="4300"/>
      <c r="ABG143" s="4301"/>
      <c r="ABH143" s="4302"/>
      <c r="ABI143" s="4299"/>
      <c r="ABJ143" s="2602"/>
      <c r="ABK143" s="4287"/>
      <c r="ABL143" s="4303"/>
      <c r="ABM143" s="4304"/>
      <c r="ABN143" s="2603"/>
      <c r="ABO143" s="4305"/>
      <c r="ABP143" s="4306"/>
      <c r="ABQ143" s="4305"/>
      <c r="ABR143" s="4306"/>
      <c r="ABS143" s="4299"/>
      <c r="ABT143" s="4300"/>
      <c r="ABU143" s="4305"/>
      <c r="ABV143" s="4304"/>
      <c r="ABW143" s="4299"/>
      <c r="ABX143" s="4300"/>
      <c r="ABY143" s="4301"/>
      <c r="ABZ143" s="4302"/>
      <c r="ACA143" s="4299"/>
      <c r="ACB143" s="2602"/>
      <c r="ACC143" s="4287"/>
      <c r="ACD143" s="4303"/>
      <c r="ACE143" s="4304"/>
      <c r="ACF143" s="2603"/>
      <c r="ACG143" s="4305"/>
      <c r="ACH143" s="4306"/>
      <c r="ACI143" s="4305"/>
      <c r="ACJ143" s="4306"/>
      <c r="ACK143" s="4299"/>
      <c r="ACL143" s="4300"/>
      <c r="ACM143" s="4305"/>
      <c r="ACN143" s="4304"/>
      <c r="ACO143" s="4299"/>
      <c r="ACP143" s="4300"/>
      <c r="ACQ143" s="4301"/>
      <c r="ACR143" s="4302"/>
      <c r="ACS143" s="4299"/>
      <c r="ACT143" s="2602"/>
      <c r="ACU143" s="4287"/>
      <c r="ACV143" s="4303"/>
      <c r="ACW143" s="4304"/>
      <c r="ACX143" s="2603"/>
      <c r="ACY143" s="4305"/>
      <c r="ACZ143" s="4306"/>
      <c r="ADA143" s="4305"/>
      <c r="ADB143" s="4306"/>
      <c r="ADC143" s="4299"/>
      <c r="ADD143" s="4300"/>
      <c r="ADE143" s="4305"/>
      <c r="ADF143" s="4304"/>
      <c r="ADG143" s="4299"/>
      <c r="ADH143" s="4300"/>
      <c r="ADI143" s="4301"/>
      <c r="ADJ143" s="4302"/>
      <c r="ADK143" s="4299"/>
      <c r="ADL143" s="2602"/>
      <c r="ADM143" s="4287"/>
      <c r="ADN143" s="4303"/>
      <c r="ADO143" s="4304"/>
      <c r="ADP143" s="2603"/>
      <c r="ADQ143" s="4305"/>
      <c r="ADR143" s="4306"/>
      <c r="ADS143" s="4305"/>
      <c r="ADT143" s="4306"/>
      <c r="ADU143" s="4299"/>
      <c r="ADV143" s="4300"/>
      <c r="ADW143" s="4305"/>
      <c r="ADX143" s="4304"/>
      <c r="ADY143" s="4299"/>
      <c r="ADZ143" s="4300"/>
      <c r="AEA143" s="4301"/>
      <c r="AEB143" s="4302"/>
      <c r="AEC143" s="4299"/>
      <c r="AED143" s="2602"/>
      <c r="AEE143" s="4287"/>
      <c r="AEF143" s="4303"/>
      <c r="AEG143" s="4304"/>
      <c r="AEH143" s="2603"/>
      <c r="AEI143" s="4305"/>
      <c r="AEJ143" s="4306"/>
      <c r="AEK143" s="4305"/>
      <c r="AEL143" s="4306"/>
      <c r="AEM143" s="4299"/>
      <c r="AEN143" s="4300"/>
      <c r="AEO143" s="4305"/>
      <c r="AEP143" s="4304"/>
      <c r="AEQ143" s="4299"/>
      <c r="AER143" s="4300"/>
      <c r="AES143" s="4301"/>
      <c r="AET143" s="4302"/>
      <c r="AEU143" s="4299"/>
      <c r="AEV143" s="2602"/>
      <c r="AEW143" s="4287"/>
      <c r="AEX143" s="4303"/>
      <c r="AEY143" s="4304"/>
      <c r="AEZ143" s="2603"/>
      <c r="AFA143" s="4305"/>
      <c r="AFB143" s="4306"/>
      <c r="AFC143" s="4305"/>
      <c r="AFD143" s="4306"/>
      <c r="AFE143" s="4299"/>
      <c r="AFF143" s="4300"/>
      <c r="AFG143" s="4305"/>
      <c r="AFH143" s="4304"/>
      <c r="AFI143" s="4299"/>
      <c r="AFJ143" s="4300"/>
      <c r="AFK143" s="4301"/>
      <c r="AFL143" s="4302"/>
      <c r="AFM143" s="4299"/>
      <c r="AFN143" s="2602"/>
      <c r="AFO143" s="4287"/>
      <c r="AFP143" s="4303"/>
      <c r="AFQ143" s="4304"/>
      <c r="AFR143" s="2603"/>
      <c r="AFS143" s="4305"/>
      <c r="AFT143" s="4306"/>
      <c r="AFU143" s="4305"/>
      <c r="AFV143" s="4306"/>
      <c r="AFW143" s="4299"/>
      <c r="AFX143" s="4300"/>
      <c r="AFY143" s="4305"/>
      <c r="AFZ143" s="4304"/>
      <c r="AGA143" s="4299"/>
      <c r="AGB143" s="4300"/>
      <c r="AGC143" s="4301"/>
      <c r="AGD143" s="4302"/>
      <c r="AGE143" s="4299"/>
      <c r="AGF143" s="2602"/>
      <c r="AGG143" s="4287"/>
      <c r="AGH143" s="4303"/>
      <c r="AGI143" s="4304"/>
      <c r="AGJ143" s="2603"/>
      <c r="AGK143" s="4305"/>
      <c r="AGL143" s="4306"/>
      <c r="AGM143" s="4305"/>
      <c r="AGN143" s="4306"/>
      <c r="AGO143" s="4299"/>
      <c r="AGP143" s="4300"/>
      <c r="AGQ143" s="4305"/>
      <c r="AGR143" s="4304"/>
      <c r="AGS143" s="4299"/>
      <c r="AGT143" s="4300"/>
      <c r="AGU143" s="4301"/>
      <c r="AGV143" s="4302"/>
      <c r="AGW143" s="4299"/>
      <c r="AGX143" s="2602"/>
      <c r="AGY143" s="4287"/>
      <c r="AGZ143" s="4303"/>
      <c r="AHA143" s="4304"/>
      <c r="AHB143" s="2603"/>
      <c r="AHC143" s="4305"/>
      <c r="AHD143" s="4306"/>
      <c r="AHE143" s="4305"/>
      <c r="AHF143" s="4306"/>
      <c r="AHG143" s="4299"/>
      <c r="AHH143" s="4300"/>
      <c r="AHI143" s="4305"/>
      <c r="AHJ143" s="4304"/>
      <c r="AHK143" s="4299"/>
      <c r="AHL143" s="4300"/>
      <c r="AHM143" s="4301"/>
      <c r="AHN143" s="4302"/>
      <c r="AHO143" s="4299"/>
      <c r="AHP143" s="2602"/>
      <c r="AHQ143" s="4287"/>
      <c r="AHR143" s="4303"/>
      <c r="AHS143" s="4304"/>
      <c r="AHT143" s="2603"/>
      <c r="AHU143" s="4305"/>
      <c r="AHV143" s="4306"/>
      <c r="AHW143" s="4305"/>
      <c r="AHX143" s="4306"/>
      <c r="AHY143" s="4299"/>
      <c r="AHZ143" s="4300"/>
      <c r="AIA143" s="4305"/>
      <c r="AIB143" s="4304"/>
      <c r="AIC143" s="4299"/>
      <c r="AID143" s="4300"/>
      <c r="AIE143" s="4301"/>
      <c r="AIF143" s="4302"/>
      <c r="AIG143" s="4299"/>
      <c r="AIH143" s="2602"/>
      <c r="AII143" s="4287"/>
      <c r="AIJ143" s="4303"/>
      <c r="AIK143" s="4304"/>
      <c r="AIL143" s="2603"/>
      <c r="AIM143" s="4305"/>
      <c r="AIN143" s="4306"/>
      <c r="AIO143" s="4305"/>
      <c r="AIP143" s="4306"/>
      <c r="AIQ143" s="4299"/>
      <c r="AIR143" s="4300"/>
      <c r="AIS143" s="4305"/>
      <c r="AIT143" s="4304"/>
      <c r="AIU143" s="4299"/>
      <c r="AIV143" s="4300"/>
      <c r="AIW143" s="4301"/>
      <c r="AIX143" s="4302"/>
      <c r="AIY143" s="4299"/>
      <c r="AIZ143" s="2602"/>
      <c r="AJA143" s="4287"/>
      <c r="AJB143" s="4303"/>
      <c r="AJC143" s="4304"/>
      <c r="AJD143" s="2603"/>
      <c r="AJE143" s="4305"/>
      <c r="AJF143" s="4306"/>
      <c r="AJG143" s="4305"/>
      <c r="AJH143" s="4306"/>
      <c r="AJI143" s="4299"/>
      <c r="AJJ143" s="4300"/>
      <c r="AJK143" s="4305"/>
      <c r="AJL143" s="4304"/>
      <c r="AJM143" s="4299"/>
      <c r="AJN143" s="4300"/>
      <c r="AJO143" s="4301"/>
      <c r="AJP143" s="4302"/>
      <c r="AJQ143" s="4299"/>
      <c r="AJR143" s="2602"/>
      <c r="AJS143" s="4287"/>
      <c r="AJT143" s="4303"/>
      <c r="AJU143" s="4304"/>
      <c r="AJV143" s="2603"/>
      <c r="AJW143" s="4305"/>
      <c r="AJX143" s="4306"/>
      <c r="AJY143" s="4305"/>
      <c r="AJZ143" s="4306"/>
      <c r="AKA143" s="4299"/>
      <c r="AKB143" s="4300"/>
      <c r="AKC143" s="4305"/>
      <c r="AKD143" s="4304"/>
      <c r="AKE143" s="4299"/>
      <c r="AKF143" s="4300"/>
      <c r="AKG143" s="4301"/>
      <c r="AKH143" s="4302"/>
      <c r="AKI143" s="4299"/>
      <c r="AKJ143" s="2602"/>
      <c r="AKK143" s="4287"/>
      <c r="AKL143" s="4303"/>
      <c r="AKM143" s="4304"/>
      <c r="AKN143" s="2603"/>
      <c r="AKO143" s="4305"/>
      <c r="AKP143" s="4306"/>
      <c r="AKQ143" s="4305"/>
      <c r="AKR143" s="4306"/>
      <c r="AKS143" s="4299"/>
      <c r="AKT143" s="4300"/>
      <c r="AKU143" s="4305"/>
      <c r="AKV143" s="4304"/>
      <c r="AKW143" s="4299"/>
      <c r="AKX143" s="4300"/>
      <c r="AKY143" s="4301"/>
      <c r="AKZ143" s="4302"/>
      <c r="ALA143" s="4299"/>
      <c r="ALB143" s="2602"/>
      <c r="ALC143" s="4287"/>
      <c r="ALD143" s="4303"/>
      <c r="ALE143" s="4304"/>
      <c r="ALF143" s="2603"/>
      <c r="ALG143" s="4305"/>
      <c r="ALH143" s="4306"/>
      <c r="ALI143" s="4305"/>
      <c r="ALJ143" s="4306"/>
      <c r="ALK143" s="4299"/>
      <c r="ALL143" s="4300"/>
      <c r="ALM143" s="4305"/>
      <c r="ALN143" s="4304"/>
      <c r="ALO143" s="4299"/>
      <c r="ALP143" s="4300"/>
      <c r="ALQ143" s="4301"/>
      <c r="ALR143" s="4302"/>
      <c r="ALS143" s="4299"/>
      <c r="ALT143" s="2602"/>
      <c r="ALU143" s="4287"/>
      <c r="ALV143" s="4303"/>
      <c r="ALW143" s="4304"/>
      <c r="ALX143" s="2603"/>
      <c r="ALY143" s="4305"/>
      <c r="ALZ143" s="4306"/>
      <c r="AMA143" s="4305"/>
      <c r="AMB143" s="4306"/>
      <c r="AMC143" s="4299"/>
      <c r="AMD143" s="4300"/>
      <c r="AME143" s="4305"/>
      <c r="AMF143" s="4304"/>
      <c r="AMG143" s="4299"/>
      <c r="AMH143" s="4300"/>
      <c r="AMI143" s="4301"/>
      <c r="AMJ143" s="4302"/>
      <c r="AMK143" s="4299"/>
      <c r="AML143" s="2602"/>
      <c r="AMM143" s="4287"/>
      <c r="AMN143" s="4303"/>
      <c r="AMO143" s="4304"/>
      <c r="AMP143" s="2603"/>
      <c r="AMQ143" s="4305"/>
      <c r="AMR143" s="4306"/>
      <c r="AMS143" s="4305"/>
      <c r="AMT143" s="4306"/>
      <c r="AMU143" s="4299"/>
      <c r="AMV143" s="4300"/>
      <c r="AMW143" s="4305"/>
      <c r="AMX143" s="4304"/>
      <c r="AMY143" s="4299"/>
      <c r="AMZ143" s="4300"/>
      <c r="ANA143" s="4301"/>
      <c r="ANB143" s="4302"/>
      <c r="ANC143" s="4299"/>
      <c r="AND143" s="2602"/>
      <c r="ANE143" s="4287"/>
      <c r="ANF143" s="4303"/>
      <c r="ANG143" s="4304"/>
      <c r="ANH143" s="2603"/>
      <c r="ANI143" s="4305"/>
      <c r="ANJ143" s="4306"/>
      <c r="ANK143" s="4305"/>
      <c r="ANL143" s="4306"/>
      <c r="ANM143" s="4299"/>
      <c r="ANN143" s="4300"/>
      <c r="ANO143" s="4305"/>
      <c r="ANP143" s="4304"/>
      <c r="ANQ143" s="4299"/>
      <c r="ANR143" s="4300"/>
      <c r="ANS143" s="4301"/>
      <c r="ANT143" s="4302"/>
      <c r="ANU143" s="4299"/>
      <c r="ANV143" s="2602"/>
      <c r="ANW143" s="4287"/>
      <c r="ANX143" s="4303"/>
      <c r="ANY143" s="4304"/>
      <c r="ANZ143" s="2603"/>
      <c r="AOA143" s="4305"/>
      <c r="AOB143" s="4306"/>
      <c r="AOC143" s="4305"/>
      <c r="AOD143" s="4306"/>
      <c r="AOE143" s="4299"/>
      <c r="AOF143" s="4300"/>
      <c r="AOG143" s="4305"/>
      <c r="AOH143" s="4304"/>
      <c r="AOI143" s="4299"/>
      <c r="AOJ143" s="4300"/>
      <c r="AOK143" s="4301"/>
      <c r="AOL143" s="4302"/>
      <c r="AOM143" s="4299"/>
      <c r="AON143" s="2602"/>
      <c r="AOO143" s="4287"/>
      <c r="AOP143" s="4303"/>
      <c r="AOQ143" s="4304"/>
      <c r="AOR143" s="2603"/>
      <c r="AOS143" s="4305"/>
      <c r="AOT143" s="4306"/>
      <c r="AOU143" s="4305"/>
      <c r="AOV143" s="4306"/>
      <c r="AOW143" s="4299"/>
      <c r="AOX143" s="4300"/>
      <c r="AOY143" s="4305"/>
      <c r="AOZ143" s="4304"/>
      <c r="APA143" s="4299"/>
      <c r="APB143" s="4300"/>
      <c r="APC143" s="4301"/>
      <c r="APD143" s="4302"/>
      <c r="APE143" s="4299"/>
      <c r="APF143" s="2602"/>
      <c r="APG143" s="4287"/>
      <c r="APH143" s="4303"/>
      <c r="API143" s="4304"/>
      <c r="APJ143" s="2603"/>
      <c r="APK143" s="4305"/>
      <c r="APL143" s="4306"/>
      <c r="APM143" s="4305"/>
      <c r="APN143" s="4306"/>
      <c r="APO143" s="4299"/>
      <c r="APP143" s="4300"/>
      <c r="APQ143" s="4305"/>
      <c r="APR143" s="4304"/>
      <c r="APS143" s="4299"/>
      <c r="APT143" s="4300"/>
      <c r="APU143" s="4301"/>
      <c r="APV143" s="4302"/>
      <c r="APW143" s="4299"/>
      <c r="APX143" s="2602"/>
      <c r="APY143" s="4287"/>
      <c r="APZ143" s="4303"/>
      <c r="AQA143" s="4304"/>
      <c r="AQB143" s="2603"/>
      <c r="AQC143" s="4305"/>
      <c r="AQD143" s="4306"/>
      <c r="AQE143" s="4305"/>
      <c r="AQF143" s="4306"/>
      <c r="AQG143" s="4299"/>
      <c r="AQH143" s="4300"/>
      <c r="AQI143" s="4305"/>
      <c r="AQJ143" s="4304"/>
      <c r="AQK143" s="4299"/>
      <c r="AQL143" s="4300"/>
      <c r="AQM143" s="4301"/>
      <c r="AQN143" s="4302"/>
      <c r="AQO143" s="4299"/>
      <c r="AQP143" s="2602"/>
      <c r="AQQ143" s="4287"/>
      <c r="AQR143" s="4303"/>
      <c r="AQS143" s="4304"/>
      <c r="AQT143" s="2603"/>
      <c r="AQU143" s="4305"/>
      <c r="AQV143" s="4306"/>
      <c r="AQW143" s="4305"/>
      <c r="AQX143" s="4306"/>
      <c r="AQY143" s="4299"/>
      <c r="AQZ143" s="4300"/>
      <c r="ARA143" s="4305"/>
      <c r="ARB143" s="4304"/>
      <c r="ARC143" s="4299"/>
      <c r="ARD143" s="4300"/>
      <c r="ARE143" s="4301"/>
      <c r="ARF143" s="4302"/>
      <c r="ARG143" s="4299"/>
      <c r="ARH143" s="2602"/>
      <c r="ARI143" s="4287"/>
      <c r="ARJ143" s="4303"/>
      <c r="ARK143" s="4304"/>
      <c r="ARL143" s="2603"/>
      <c r="ARM143" s="4305"/>
      <c r="ARN143" s="4306"/>
      <c r="ARO143" s="4305"/>
      <c r="ARP143" s="4306"/>
      <c r="ARQ143" s="4299"/>
      <c r="ARR143" s="4300"/>
      <c r="ARS143" s="4305"/>
      <c r="ART143" s="4304"/>
      <c r="ARU143" s="4299"/>
      <c r="ARV143" s="4300"/>
      <c r="ARW143" s="4301"/>
      <c r="ARX143" s="4302"/>
      <c r="ARY143" s="4299"/>
      <c r="ARZ143" s="2602"/>
      <c r="ASA143" s="4287"/>
      <c r="ASB143" s="4303"/>
      <c r="ASC143" s="4304"/>
      <c r="ASD143" s="2603"/>
      <c r="ASE143" s="4305"/>
      <c r="ASF143" s="4306"/>
      <c r="ASG143" s="4305"/>
      <c r="ASH143" s="4306"/>
      <c r="ASI143" s="4299"/>
      <c r="ASJ143" s="4300"/>
      <c r="ASK143" s="4305"/>
      <c r="ASL143" s="4304"/>
      <c r="ASM143" s="4299"/>
      <c r="ASN143" s="4300"/>
      <c r="ASO143" s="4301"/>
      <c r="ASP143" s="4302"/>
      <c r="ASQ143" s="4299"/>
      <c r="ASR143" s="2602"/>
      <c r="ASS143" s="4287"/>
      <c r="AST143" s="4303"/>
      <c r="ASU143" s="4304"/>
      <c r="ASV143" s="2603"/>
      <c r="ASW143" s="4305"/>
      <c r="ASX143" s="4306"/>
      <c r="ASY143" s="4305"/>
      <c r="ASZ143" s="4306"/>
      <c r="ATA143" s="4299"/>
      <c r="ATB143" s="4300"/>
      <c r="ATC143" s="4305"/>
      <c r="ATD143" s="4304"/>
      <c r="ATE143" s="4299"/>
      <c r="ATF143" s="4300"/>
      <c r="ATG143" s="4301"/>
      <c r="ATH143" s="4302"/>
      <c r="ATI143" s="4299"/>
      <c r="ATJ143" s="2602"/>
      <c r="ATK143" s="4287"/>
      <c r="ATL143" s="4303"/>
      <c r="ATM143" s="4304"/>
      <c r="ATN143" s="2603"/>
      <c r="ATO143" s="4305"/>
      <c r="ATP143" s="4306"/>
      <c r="ATQ143" s="4305"/>
      <c r="ATR143" s="4306"/>
      <c r="ATS143" s="4299"/>
      <c r="ATT143" s="4300"/>
      <c r="ATU143" s="4305"/>
      <c r="ATV143" s="4304"/>
      <c r="ATW143" s="4299"/>
      <c r="ATX143" s="4300"/>
      <c r="ATY143" s="4301"/>
      <c r="ATZ143" s="4302"/>
      <c r="AUA143" s="4299"/>
      <c r="AUB143" s="2602"/>
      <c r="AUC143" s="4287"/>
      <c r="AUD143" s="4303"/>
      <c r="AUE143" s="4304"/>
      <c r="AUF143" s="2603"/>
      <c r="AUG143" s="4305"/>
      <c r="AUH143" s="4306"/>
      <c r="AUI143" s="4305"/>
      <c r="AUJ143" s="4306"/>
      <c r="AUK143" s="4299"/>
      <c r="AUL143" s="4300"/>
      <c r="AUM143" s="4305"/>
      <c r="AUN143" s="4304"/>
      <c r="AUO143" s="4299"/>
      <c r="AUP143" s="4300"/>
      <c r="AUQ143" s="4301"/>
      <c r="AUR143" s="4302"/>
      <c r="AUS143" s="4299"/>
      <c r="AUT143" s="2602"/>
      <c r="AUU143" s="4287"/>
      <c r="AUV143" s="4303"/>
      <c r="AUW143" s="4304"/>
      <c r="AUX143" s="2603"/>
      <c r="AUY143" s="4305"/>
      <c r="AUZ143" s="4306"/>
      <c r="AVA143" s="4305"/>
      <c r="AVB143" s="4306"/>
      <c r="AVC143" s="4299"/>
      <c r="AVD143" s="4300"/>
      <c r="AVE143" s="4305"/>
      <c r="AVF143" s="4304"/>
      <c r="AVG143" s="4299"/>
      <c r="AVH143" s="4300"/>
      <c r="AVI143" s="4301"/>
      <c r="AVJ143" s="4302"/>
      <c r="AVK143" s="4299"/>
      <c r="AVL143" s="2602"/>
      <c r="AVM143" s="4287"/>
      <c r="AVN143" s="4303"/>
      <c r="AVO143" s="4304"/>
      <c r="AVP143" s="2603"/>
      <c r="AVQ143" s="4305"/>
      <c r="AVR143" s="4306"/>
      <c r="AVS143" s="4305"/>
      <c r="AVT143" s="4306"/>
      <c r="AVU143" s="4299"/>
      <c r="AVV143" s="4300"/>
      <c r="AVW143" s="4305"/>
      <c r="AVX143" s="4304"/>
      <c r="AVY143" s="4299"/>
      <c r="AVZ143" s="4300"/>
      <c r="AWA143" s="4301"/>
      <c r="AWB143" s="4302"/>
      <c r="AWC143" s="4299"/>
      <c r="AWD143" s="2602"/>
      <c r="AWE143" s="4287"/>
      <c r="AWF143" s="4303"/>
      <c r="AWG143" s="4304"/>
      <c r="AWH143" s="2603"/>
      <c r="AWI143" s="4305"/>
      <c r="AWJ143" s="4306"/>
      <c r="AWK143" s="4305"/>
      <c r="AWL143" s="4306"/>
      <c r="AWM143" s="4299"/>
      <c r="AWN143" s="4300"/>
      <c r="AWO143" s="4305"/>
      <c r="AWP143" s="4304"/>
      <c r="AWQ143" s="4299"/>
      <c r="AWR143" s="4300"/>
      <c r="AWS143" s="4301"/>
      <c r="AWT143" s="4302"/>
      <c r="AWU143" s="4299"/>
      <c r="AWV143" s="2602"/>
      <c r="AWW143" s="4287"/>
      <c r="AWX143" s="4303"/>
      <c r="AWY143" s="4304"/>
      <c r="AWZ143" s="2603"/>
      <c r="AXA143" s="4305"/>
      <c r="AXB143" s="4306"/>
      <c r="AXC143" s="4305"/>
      <c r="AXD143" s="4306"/>
      <c r="AXE143" s="4299"/>
      <c r="AXF143" s="4300"/>
      <c r="AXG143" s="4305"/>
      <c r="AXH143" s="4304"/>
      <c r="AXI143" s="4299"/>
      <c r="AXJ143" s="4300"/>
      <c r="AXK143" s="4301"/>
      <c r="AXL143" s="4302"/>
      <c r="AXM143" s="4299"/>
      <c r="AXN143" s="2602"/>
      <c r="AXO143" s="4287"/>
      <c r="AXP143" s="4303"/>
      <c r="AXQ143" s="4304"/>
      <c r="AXR143" s="2603"/>
      <c r="AXS143" s="4305"/>
      <c r="AXT143" s="4306"/>
      <c r="AXU143" s="4305"/>
      <c r="AXV143" s="4306"/>
      <c r="AXW143" s="4299"/>
      <c r="AXX143" s="4300"/>
      <c r="AXY143" s="4305"/>
      <c r="AXZ143" s="4304"/>
      <c r="AYA143" s="4299"/>
      <c r="AYB143" s="4300"/>
      <c r="AYC143" s="4301"/>
      <c r="AYD143" s="4302"/>
      <c r="AYE143" s="4299"/>
      <c r="AYF143" s="2602"/>
      <c r="AYG143" s="4287"/>
      <c r="AYH143" s="4303"/>
      <c r="AYI143" s="4304"/>
      <c r="AYJ143" s="2603"/>
      <c r="AYK143" s="4305"/>
      <c r="AYL143" s="4306"/>
      <c r="AYM143" s="4305"/>
      <c r="AYN143" s="4306"/>
      <c r="AYO143" s="4299"/>
      <c r="AYP143" s="4300"/>
      <c r="AYQ143" s="4305"/>
      <c r="AYR143" s="4304"/>
      <c r="AYS143" s="4299"/>
      <c r="AYT143" s="4300"/>
      <c r="AYU143" s="4301"/>
      <c r="AYV143" s="4302"/>
      <c r="AYW143" s="4299"/>
      <c r="AYX143" s="2602"/>
      <c r="AYY143" s="4287"/>
      <c r="AYZ143" s="4303"/>
      <c r="AZA143" s="4304"/>
      <c r="AZB143" s="2603"/>
      <c r="AZC143" s="4305"/>
      <c r="AZD143" s="4306"/>
      <c r="AZE143" s="4305"/>
      <c r="AZF143" s="4306"/>
      <c r="AZG143" s="4299"/>
      <c r="AZH143" s="4300"/>
      <c r="AZI143" s="4305"/>
      <c r="AZJ143" s="4304"/>
      <c r="AZK143" s="4299"/>
      <c r="AZL143" s="4300"/>
      <c r="AZM143" s="4301"/>
      <c r="AZN143" s="4302"/>
      <c r="AZO143" s="4299"/>
      <c r="AZP143" s="2602"/>
      <c r="AZQ143" s="4287"/>
      <c r="AZR143" s="4303"/>
      <c r="AZS143" s="4304"/>
      <c r="AZT143" s="2603"/>
      <c r="AZU143" s="4305"/>
      <c r="AZV143" s="4306"/>
      <c r="AZW143" s="4305"/>
      <c r="AZX143" s="4306"/>
      <c r="AZY143" s="4299"/>
      <c r="AZZ143" s="4300"/>
      <c r="BAA143" s="4305"/>
      <c r="BAB143" s="4304"/>
      <c r="BAC143" s="4299"/>
      <c r="BAD143" s="4300"/>
      <c r="BAE143" s="4301"/>
      <c r="BAF143" s="4302"/>
      <c r="BAG143" s="4299"/>
      <c r="BAH143" s="2602"/>
      <c r="BAI143" s="4287"/>
      <c r="BAJ143" s="4303"/>
      <c r="BAK143" s="4304"/>
      <c r="BAL143" s="2603"/>
      <c r="BAM143" s="4305"/>
      <c r="BAN143" s="4306"/>
      <c r="BAO143" s="4305"/>
      <c r="BAP143" s="4306"/>
      <c r="BAQ143" s="4299"/>
      <c r="BAR143" s="4300"/>
      <c r="BAS143" s="4305"/>
      <c r="BAT143" s="4304"/>
      <c r="BAU143" s="4299"/>
      <c r="BAV143" s="4300"/>
      <c r="BAW143" s="4301"/>
      <c r="BAX143" s="4302"/>
      <c r="BAY143" s="4299"/>
      <c r="BAZ143" s="2602"/>
      <c r="BBA143" s="4287"/>
      <c r="BBB143" s="4303"/>
      <c r="BBC143" s="4304"/>
      <c r="BBD143" s="2603"/>
      <c r="BBE143" s="4305"/>
      <c r="BBF143" s="4306"/>
      <c r="BBG143" s="4305"/>
      <c r="BBH143" s="4306"/>
      <c r="BBI143" s="4299"/>
      <c r="BBJ143" s="4300"/>
      <c r="BBK143" s="4305"/>
      <c r="BBL143" s="4304"/>
      <c r="BBM143" s="4299"/>
      <c r="BBN143" s="4300"/>
      <c r="BBO143" s="4301"/>
      <c r="BBP143" s="4302"/>
      <c r="BBQ143" s="4299"/>
      <c r="BBR143" s="2602"/>
      <c r="BBS143" s="4287"/>
      <c r="BBT143" s="4303"/>
      <c r="BBU143" s="4304"/>
      <c r="BBV143" s="2603"/>
      <c r="BBW143" s="4305"/>
      <c r="BBX143" s="4306"/>
      <c r="BBY143" s="4305"/>
      <c r="BBZ143" s="4306"/>
      <c r="BCA143" s="4299"/>
      <c r="BCB143" s="4300"/>
      <c r="BCC143" s="4305"/>
      <c r="BCD143" s="4304"/>
      <c r="BCE143" s="4299"/>
      <c r="BCF143" s="4300"/>
      <c r="BCG143" s="4301"/>
      <c r="BCH143" s="4302"/>
      <c r="BCI143" s="4299"/>
      <c r="BCJ143" s="2602"/>
      <c r="BCK143" s="4287"/>
      <c r="BCL143" s="4303"/>
      <c r="BCM143" s="4304"/>
      <c r="BCN143" s="2603"/>
      <c r="BCO143" s="4305"/>
      <c r="BCP143" s="4306"/>
      <c r="BCQ143" s="4305"/>
      <c r="BCR143" s="4306"/>
      <c r="BCS143" s="4299"/>
      <c r="BCT143" s="4300"/>
      <c r="BCU143" s="4305"/>
      <c r="BCV143" s="4304"/>
      <c r="BCW143" s="4299"/>
      <c r="BCX143" s="4300"/>
      <c r="BCY143" s="4301"/>
      <c r="BCZ143" s="4302"/>
      <c r="BDA143" s="4299"/>
      <c r="BDB143" s="2602"/>
      <c r="BDC143" s="4287"/>
      <c r="BDD143" s="4303"/>
      <c r="BDE143" s="4304"/>
      <c r="BDF143" s="2603"/>
      <c r="BDG143" s="4305"/>
      <c r="BDH143" s="4306"/>
      <c r="BDI143" s="4305"/>
      <c r="BDJ143" s="4306"/>
      <c r="BDK143" s="4299"/>
      <c r="BDL143" s="4300"/>
      <c r="BDM143" s="4305"/>
      <c r="BDN143" s="4304"/>
      <c r="BDO143" s="4299"/>
      <c r="BDP143" s="4300"/>
      <c r="BDQ143" s="4301"/>
      <c r="BDR143" s="4302"/>
      <c r="BDS143" s="4299"/>
      <c r="BDT143" s="2602"/>
      <c r="BDU143" s="4287"/>
      <c r="BDV143" s="4303"/>
      <c r="BDW143" s="4304"/>
      <c r="BDX143" s="2603"/>
      <c r="BDY143" s="4305"/>
      <c r="BDZ143" s="4306"/>
      <c r="BEA143" s="4305"/>
      <c r="BEB143" s="4306"/>
      <c r="BEC143" s="4299"/>
      <c r="BED143" s="4300"/>
      <c r="BEE143" s="4305"/>
      <c r="BEF143" s="4304"/>
      <c r="BEG143" s="4299"/>
      <c r="BEH143" s="4300"/>
      <c r="BEI143" s="4301"/>
      <c r="BEJ143" s="4302"/>
      <c r="BEK143" s="4299"/>
      <c r="BEL143" s="2602"/>
      <c r="BEM143" s="4287"/>
      <c r="BEN143" s="4303"/>
      <c r="BEO143" s="4304"/>
      <c r="BEP143" s="2603"/>
      <c r="BEQ143" s="4305"/>
      <c r="BER143" s="4306"/>
      <c r="BES143" s="4305"/>
      <c r="BET143" s="4306"/>
      <c r="BEU143" s="4299"/>
      <c r="BEV143" s="4300"/>
      <c r="BEW143" s="4305"/>
      <c r="BEX143" s="4304"/>
      <c r="BEY143" s="4299"/>
      <c r="BEZ143" s="4300"/>
      <c r="BFA143" s="4301"/>
      <c r="BFB143" s="4302"/>
      <c r="BFC143" s="4299"/>
      <c r="BFD143" s="2602"/>
      <c r="BFE143" s="4287"/>
      <c r="BFF143" s="4303"/>
      <c r="BFG143" s="4304"/>
      <c r="BFH143" s="2603"/>
      <c r="BFI143" s="4305"/>
      <c r="BFJ143" s="4306"/>
      <c r="BFK143" s="4305"/>
      <c r="BFL143" s="4306"/>
      <c r="BFM143" s="4299"/>
      <c r="BFN143" s="4300"/>
      <c r="BFO143" s="4305"/>
      <c r="BFP143" s="4304"/>
      <c r="BFQ143" s="4299"/>
      <c r="BFR143" s="4300"/>
      <c r="BFS143" s="4301"/>
      <c r="BFT143" s="4302"/>
      <c r="BFU143" s="4299"/>
      <c r="BFV143" s="2602"/>
      <c r="BFW143" s="4287"/>
      <c r="BFX143" s="4303"/>
      <c r="BFY143" s="4304"/>
      <c r="BFZ143" s="2603"/>
      <c r="BGA143" s="4305"/>
      <c r="BGB143" s="4306"/>
      <c r="BGC143" s="4305"/>
      <c r="BGD143" s="4306"/>
      <c r="BGE143" s="4299"/>
      <c r="BGF143" s="4300"/>
      <c r="BGG143" s="4305"/>
      <c r="BGH143" s="4304"/>
      <c r="BGI143" s="4299"/>
      <c r="BGJ143" s="4300"/>
      <c r="BGK143" s="4301"/>
      <c r="BGL143" s="4302"/>
      <c r="BGM143" s="4299"/>
      <c r="BGN143" s="2602"/>
      <c r="BGO143" s="4287"/>
      <c r="BGP143" s="4303"/>
      <c r="BGQ143" s="4304"/>
      <c r="BGR143" s="2603"/>
      <c r="BGS143" s="4305"/>
      <c r="BGT143" s="4306"/>
      <c r="BGU143" s="4305"/>
      <c r="BGV143" s="4306"/>
      <c r="BGW143" s="4299"/>
      <c r="BGX143" s="4300"/>
      <c r="BGY143" s="4305"/>
      <c r="BGZ143" s="4304"/>
      <c r="BHA143" s="4299"/>
      <c r="BHB143" s="4300"/>
      <c r="BHC143" s="4301"/>
      <c r="BHD143" s="4302"/>
      <c r="BHE143" s="4299"/>
      <c r="BHF143" s="2602"/>
      <c r="BHG143" s="4287"/>
      <c r="BHH143" s="4303"/>
      <c r="BHI143" s="4304"/>
      <c r="BHJ143" s="2603"/>
      <c r="BHK143" s="4305"/>
      <c r="BHL143" s="4306"/>
      <c r="BHM143" s="4305"/>
      <c r="BHN143" s="4306"/>
      <c r="BHO143" s="4299"/>
      <c r="BHP143" s="4300"/>
      <c r="BHQ143" s="4305"/>
      <c r="BHR143" s="4304"/>
      <c r="BHS143" s="4299"/>
      <c r="BHT143" s="4300"/>
      <c r="BHU143" s="4301"/>
      <c r="BHV143" s="4302"/>
      <c r="BHW143" s="4299"/>
      <c r="BHX143" s="2602"/>
      <c r="BHY143" s="4287"/>
      <c r="BHZ143" s="4303"/>
      <c r="BIA143" s="4304"/>
      <c r="BIB143" s="2603"/>
      <c r="BIC143" s="4305"/>
      <c r="BID143" s="4306"/>
      <c r="BIE143" s="4305"/>
      <c r="BIF143" s="4306"/>
      <c r="BIG143" s="4299"/>
      <c r="BIH143" s="4300"/>
      <c r="BII143" s="4305"/>
      <c r="BIJ143" s="4304"/>
      <c r="BIK143" s="4299"/>
      <c r="BIL143" s="4300"/>
      <c r="BIM143" s="4301"/>
      <c r="BIN143" s="4302"/>
      <c r="BIO143" s="4299"/>
      <c r="BIP143" s="2602"/>
      <c r="BIQ143" s="4287"/>
      <c r="BIR143" s="4303"/>
      <c r="BIS143" s="4304"/>
      <c r="BIT143" s="2603"/>
      <c r="BIU143" s="4305"/>
      <c r="BIV143" s="4306"/>
      <c r="BIW143" s="4305"/>
      <c r="BIX143" s="4306"/>
      <c r="BIY143" s="4299"/>
      <c r="BIZ143" s="4300"/>
      <c r="BJA143" s="4305"/>
      <c r="BJB143" s="4304"/>
      <c r="BJC143" s="4299"/>
      <c r="BJD143" s="4300"/>
      <c r="BJE143" s="4301"/>
      <c r="BJF143" s="4302"/>
      <c r="BJG143" s="4299"/>
      <c r="BJH143" s="2602"/>
      <c r="BJI143" s="4287"/>
      <c r="BJJ143" s="4303"/>
      <c r="BJK143" s="4304"/>
      <c r="BJL143" s="2603"/>
      <c r="BJM143" s="4305"/>
      <c r="BJN143" s="4306"/>
      <c r="BJO143" s="4305"/>
      <c r="BJP143" s="4306"/>
      <c r="BJQ143" s="4299"/>
      <c r="BJR143" s="4300"/>
      <c r="BJS143" s="4305"/>
      <c r="BJT143" s="4304"/>
      <c r="BJU143" s="4299"/>
      <c r="BJV143" s="4300"/>
      <c r="BJW143" s="4301"/>
      <c r="BJX143" s="4302"/>
      <c r="BJY143" s="4299"/>
      <c r="BJZ143" s="2602"/>
      <c r="BKA143" s="4287"/>
      <c r="BKB143" s="4303"/>
      <c r="BKC143" s="4304"/>
      <c r="BKD143" s="2603"/>
      <c r="BKE143" s="4305"/>
      <c r="BKF143" s="4306"/>
      <c r="BKG143" s="4305"/>
      <c r="BKH143" s="4306"/>
      <c r="BKI143" s="4299"/>
      <c r="BKJ143" s="4300"/>
      <c r="BKK143" s="4305"/>
      <c r="BKL143" s="4304"/>
      <c r="BKM143" s="4299"/>
      <c r="BKN143" s="4300"/>
      <c r="BKO143" s="4301"/>
      <c r="BKP143" s="4302"/>
      <c r="BKQ143" s="4299"/>
      <c r="BKR143" s="2602"/>
      <c r="BKS143" s="4287"/>
      <c r="BKT143" s="4303"/>
      <c r="BKU143" s="4304"/>
      <c r="BKV143" s="2603"/>
      <c r="BKW143" s="4305"/>
      <c r="BKX143" s="4306"/>
      <c r="BKY143" s="4305"/>
      <c r="BKZ143" s="4306"/>
      <c r="BLA143" s="4299"/>
      <c r="BLB143" s="4300"/>
      <c r="BLC143" s="4305"/>
      <c r="BLD143" s="4304"/>
      <c r="BLE143" s="4299"/>
      <c r="BLF143" s="4300"/>
      <c r="BLG143" s="4301"/>
      <c r="BLH143" s="4302"/>
      <c r="BLI143" s="4299"/>
      <c r="BLJ143" s="2602"/>
      <c r="BLK143" s="4287"/>
      <c r="BLL143" s="4303"/>
      <c r="BLM143" s="4304"/>
      <c r="BLN143" s="2603"/>
      <c r="BLO143" s="4305"/>
      <c r="BLP143" s="4306"/>
      <c r="BLQ143" s="4305"/>
      <c r="BLR143" s="4306"/>
      <c r="BLS143" s="4299"/>
      <c r="BLT143" s="4300"/>
      <c r="BLU143" s="4305"/>
      <c r="BLV143" s="4304"/>
      <c r="BLW143" s="4299"/>
      <c r="BLX143" s="4300"/>
      <c r="BLY143" s="4301"/>
      <c r="BLZ143" s="4302"/>
      <c r="BMA143" s="4299"/>
      <c r="BMB143" s="2602"/>
      <c r="BMC143" s="4287"/>
      <c r="BMD143" s="4303"/>
      <c r="BME143" s="4304"/>
      <c r="BMF143" s="2603"/>
      <c r="BMG143" s="4305"/>
      <c r="BMH143" s="4306"/>
      <c r="BMI143" s="4305"/>
      <c r="BMJ143" s="4306"/>
      <c r="BMK143" s="4299"/>
      <c r="BML143" s="4300"/>
      <c r="BMM143" s="4305"/>
      <c r="BMN143" s="4304"/>
      <c r="BMO143" s="4299"/>
      <c r="BMP143" s="4300"/>
      <c r="BMQ143" s="4301"/>
      <c r="BMR143" s="4302"/>
      <c r="BMS143" s="4299"/>
      <c r="BMT143" s="2602"/>
      <c r="BMU143" s="4287"/>
      <c r="BMV143" s="4303"/>
      <c r="BMW143" s="4304"/>
      <c r="BMX143" s="2603"/>
      <c r="BMY143" s="4305"/>
      <c r="BMZ143" s="4306"/>
      <c r="BNA143" s="4305"/>
      <c r="BNB143" s="4306"/>
      <c r="BNC143" s="4299"/>
      <c r="BND143" s="4300"/>
      <c r="BNE143" s="4305"/>
      <c r="BNF143" s="4304"/>
      <c r="BNG143" s="4299"/>
      <c r="BNH143" s="4300"/>
      <c r="BNI143" s="4301"/>
      <c r="BNJ143" s="4302"/>
      <c r="BNK143" s="4299"/>
      <c r="BNL143" s="2602"/>
      <c r="BNM143" s="4287"/>
      <c r="BNN143" s="4303"/>
      <c r="BNO143" s="4304"/>
      <c r="BNP143" s="2603"/>
      <c r="BNQ143" s="4305"/>
      <c r="BNR143" s="4306"/>
      <c r="BNS143" s="4305"/>
      <c r="BNT143" s="4306"/>
      <c r="BNU143" s="4299"/>
      <c r="BNV143" s="4300"/>
      <c r="BNW143" s="4305"/>
      <c r="BNX143" s="4304"/>
      <c r="BNY143" s="4299"/>
      <c r="BNZ143" s="4300"/>
      <c r="BOA143" s="4301"/>
      <c r="BOB143" s="4302"/>
      <c r="BOC143" s="4299"/>
      <c r="BOD143" s="2602"/>
      <c r="BOE143" s="4287"/>
      <c r="BOF143" s="4303"/>
      <c r="BOG143" s="4304"/>
      <c r="BOH143" s="2603"/>
      <c r="BOI143" s="4305"/>
      <c r="BOJ143" s="4306"/>
      <c r="BOK143" s="4305"/>
      <c r="BOL143" s="4306"/>
      <c r="BOM143" s="4299"/>
      <c r="BON143" s="4300"/>
      <c r="BOO143" s="4305"/>
      <c r="BOP143" s="4304"/>
      <c r="BOQ143" s="4299"/>
      <c r="BOR143" s="4300"/>
      <c r="BOS143" s="4301"/>
      <c r="BOT143" s="4302"/>
      <c r="BOU143" s="4299"/>
      <c r="BOV143" s="2602"/>
      <c r="BOW143" s="4287"/>
      <c r="BOX143" s="4303"/>
      <c r="BOY143" s="4304"/>
      <c r="BOZ143" s="2603"/>
      <c r="BPA143" s="4305"/>
      <c r="BPB143" s="4306"/>
      <c r="BPC143" s="4305"/>
      <c r="BPD143" s="4306"/>
      <c r="BPE143" s="4299"/>
      <c r="BPF143" s="4300"/>
      <c r="BPG143" s="4305"/>
      <c r="BPH143" s="4304"/>
      <c r="BPI143" s="4299"/>
      <c r="BPJ143" s="4300"/>
      <c r="BPK143" s="4301"/>
      <c r="BPL143" s="4302"/>
      <c r="BPM143" s="4299"/>
      <c r="BPN143" s="2602"/>
      <c r="BPO143" s="4287"/>
      <c r="BPP143" s="4303"/>
      <c r="BPQ143" s="4304"/>
      <c r="BPR143" s="2603"/>
      <c r="BPS143" s="4305"/>
      <c r="BPT143" s="4306"/>
      <c r="BPU143" s="4305"/>
      <c r="BPV143" s="4306"/>
      <c r="BPW143" s="4299"/>
      <c r="BPX143" s="4300"/>
      <c r="BPY143" s="4305"/>
      <c r="BPZ143" s="4304"/>
      <c r="BQA143" s="4299"/>
      <c r="BQB143" s="4300"/>
      <c r="BQC143" s="4301"/>
      <c r="BQD143" s="4302"/>
      <c r="BQE143" s="4299"/>
      <c r="BQF143" s="2602"/>
      <c r="BQG143" s="4287"/>
      <c r="BQH143" s="4303"/>
      <c r="BQI143" s="4304"/>
      <c r="BQJ143" s="2603"/>
      <c r="BQK143" s="4305"/>
      <c r="BQL143" s="4306"/>
      <c r="BQM143" s="4305"/>
      <c r="BQN143" s="4306"/>
      <c r="BQO143" s="4299"/>
      <c r="BQP143" s="4300"/>
      <c r="BQQ143" s="4305"/>
      <c r="BQR143" s="4304"/>
      <c r="BQS143" s="4299"/>
      <c r="BQT143" s="4300"/>
      <c r="BQU143" s="4301"/>
      <c r="BQV143" s="4302"/>
      <c r="BQW143" s="4299"/>
      <c r="BQX143" s="2602"/>
      <c r="BQY143" s="4287"/>
      <c r="BQZ143" s="4303"/>
      <c r="BRA143" s="4304"/>
      <c r="BRB143" s="2603"/>
      <c r="BRC143" s="4305"/>
      <c r="BRD143" s="4306"/>
      <c r="BRE143" s="4305"/>
      <c r="BRF143" s="4306"/>
      <c r="BRG143" s="4299"/>
      <c r="BRH143" s="4300"/>
      <c r="BRI143" s="4305"/>
      <c r="BRJ143" s="4304"/>
      <c r="BRK143" s="4299"/>
      <c r="BRL143" s="4300"/>
      <c r="BRM143" s="4301"/>
      <c r="BRN143" s="4302"/>
      <c r="BRO143" s="4299"/>
      <c r="BRP143" s="2602"/>
      <c r="BRQ143" s="4287"/>
      <c r="BRR143" s="4303"/>
      <c r="BRS143" s="4304"/>
      <c r="BRT143" s="2603"/>
      <c r="BRU143" s="4305"/>
      <c r="BRV143" s="4306"/>
      <c r="BRW143" s="4305"/>
      <c r="BRX143" s="4306"/>
      <c r="BRY143" s="4299"/>
      <c r="BRZ143" s="4300"/>
      <c r="BSA143" s="4305"/>
      <c r="BSB143" s="4304"/>
      <c r="BSC143" s="4299"/>
      <c r="BSD143" s="4300"/>
      <c r="BSE143" s="4301"/>
      <c r="BSF143" s="4302"/>
      <c r="BSG143" s="4299"/>
      <c r="BSH143" s="2602"/>
      <c r="BSI143" s="4287"/>
      <c r="BSJ143" s="4303"/>
      <c r="BSK143" s="4304"/>
      <c r="BSL143" s="2603"/>
      <c r="BSM143" s="4305"/>
      <c r="BSN143" s="4306"/>
      <c r="BSO143" s="4305"/>
      <c r="BSP143" s="4306"/>
      <c r="BSQ143" s="4299"/>
      <c r="BSR143" s="4300"/>
      <c r="BSS143" s="4305"/>
      <c r="BST143" s="4304"/>
      <c r="BSU143" s="4299"/>
      <c r="BSV143" s="4300"/>
      <c r="BSW143" s="4301"/>
      <c r="BSX143" s="4302"/>
      <c r="BSY143" s="4299"/>
      <c r="BSZ143" s="2602"/>
      <c r="BTA143" s="4287"/>
      <c r="BTB143" s="4303"/>
      <c r="BTC143" s="4304"/>
      <c r="BTD143" s="2603"/>
      <c r="BTE143" s="4305"/>
      <c r="BTF143" s="4306"/>
      <c r="BTG143" s="4305"/>
      <c r="BTH143" s="4306"/>
      <c r="BTI143" s="4299"/>
      <c r="BTJ143" s="4300"/>
      <c r="BTK143" s="4305"/>
      <c r="BTL143" s="4304"/>
      <c r="BTM143" s="4299"/>
      <c r="BTN143" s="4300"/>
      <c r="BTO143" s="4301"/>
      <c r="BTP143" s="4302"/>
      <c r="BTQ143" s="4299"/>
      <c r="BTR143" s="2602"/>
      <c r="BTS143" s="4287"/>
      <c r="BTT143" s="4303"/>
      <c r="BTU143" s="4304"/>
      <c r="BTV143" s="2603"/>
      <c r="BTW143" s="4305"/>
      <c r="BTX143" s="4306"/>
      <c r="BTY143" s="4305"/>
      <c r="BTZ143" s="4306"/>
      <c r="BUA143" s="4299"/>
      <c r="BUB143" s="4300"/>
      <c r="BUC143" s="4305"/>
      <c r="BUD143" s="4304"/>
      <c r="BUE143" s="4299"/>
      <c r="BUF143" s="4300"/>
      <c r="BUG143" s="4301"/>
      <c r="BUH143" s="4302"/>
      <c r="BUI143" s="4299"/>
      <c r="BUJ143" s="2602"/>
      <c r="BUK143" s="4287"/>
      <c r="BUL143" s="4303"/>
      <c r="BUM143" s="4304"/>
      <c r="BUN143" s="2603"/>
      <c r="BUO143" s="4305"/>
      <c r="BUP143" s="4306"/>
      <c r="BUQ143" s="4305"/>
      <c r="BUR143" s="4306"/>
      <c r="BUS143" s="4299"/>
      <c r="BUT143" s="4300"/>
      <c r="BUU143" s="4305"/>
      <c r="BUV143" s="4304"/>
      <c r="BUW143" s="4299"/>
      <c r="BUX143" s="4300"/>
      <c r="BUY143" s="4301"/>
      <c r="BUZ143" s="4302"/>
      <c r="BVA143" s="4299"/>
      <c r="BVB143" s="2602"/>
      <c r="BVC143" s="4287"/>
      <c r="BVD143" s="4303"/>
      <c r="BVE143" s="4304"/>
      <c r="BVF143" s="2603"/>
      <c r="BVG143" s="4305"/>
      <c r="BVH143" s="4306"/>
      <c r="BVI143" s="4305"/>
      <c r="BVJ143" s="4306"/>
      <c r="BVK143" s="4299"/>
      <c r="BVL143" s="4300"/>
      <c r="BVM143" s="4305"/>
      <c r="BVN143" s="4304"/>
      <c r="BVO143" s="4299"/>
      <c r="BVP143" s="4300"/>
      <c r="BVQ143" s="4301"/>
      <c r="BVR143" s="4302"/>
      <c r="BVS143" s="4299"/>
      <c r="BVT143" s="2602"/>
      <c r="BVU143" s="4287"/>
      <c r="BVV143" s="4303"/>
      <c r="BVW143" s="4304"/>
      <c r="BVX143" s="2603"/>
      <c r="BVY143" s="4305"/>
      <c r="BVZ143" s="4306"/>
      <c r="BWA143" s="4305"/>
      <c r="BWB143" s="4306"/>
      <c r="BWC143" s="4299"/>
      <c r="BWD143" s="4300"/>
      <c r="BWE143" s="4305"/>
      <c r="BWF143" s="4304"/>
      <c r="BWG143" s="4299"/>
      <c r="BWH143" s="4300"/>
      <c r="BWI143" s="4301"/>
      <c r="BWJ143" s="4302"/>
      <c r="BWK143" s="4299"/>
      <c r="BWL143" s="2602"/>
      <c r="BWM143" s="4287"/>
      <c r="BWN143" s="4303"/>
      <c r="BWO143" s="4304"/>
      <c r="BWP143" s="2603"/>
      <c r="BWQ143" s="4305"/>
      <c r="BWR143" s="4306"/>
      <c r="BWS143" s="4305"/>
      <c r="BWT143" s="4306"/>
      <c r="BWU143" s="4299"/>
      <c r="BWV143" s="4300"/>
      <c r="BWW143" s="4305"/>
      <c r="BWX143" s="4304"/>
      <c r="BWY143" s="4299"/>
      <c r="BWZ143" s="4300"/>
      <c r="BXA143" s="4301"/>
      <c r="BXB143" s="4302"/>
      <c r="BXC143" s="4299"/>
      <c r="BXD143" s="2602"/>
      <c r="BXE143" s="4287"/>
      <c r="BXF143" s="4303"/>
      <c r="BXG143" s="4304"/>
      <c r="BXH143" s="2603"/>
      <c r="BXI143" s="4305"/>
      <c r="BXJ143" s="4306"/>
      <c r="BXK143" s="4305"/>
      <c r="BXL143" s="4306"/>
      <c r="BXM143" s="4299"/>
      <c r="BXN143" s="4300"/>
      <c r="BXO143" s="4305"/>
      <c r="BXP143" s="4304"/>
      <c r="BXQ143" s="4299"/>
      <c r="BXR143" s="4300"/>
      <c r="BXS143" s="4301"/>
      <c r="BXT143" s="4302"/>
      <c r="BXU143" s="4299"/>
      <c r="BXV143" s="2602"/>
      <c r="BXW143" s="4287"/>
      <c r="BXX143" s="4303"/>
      <c r="BXY143" s="4304"/>
      <c r="BXZ143" s="2603"/>
      <c r="BYA143" s="4305"/>
      <c r="BYB143" s="4306"/>
      <c r="BYC143" s="4305"/>
      <c r="BYD143" s="4306"/>
      <c r="BYE143" s="4299"/>
      <c r="BYF143" s="4300"/>
      <c r="BYG143" s="4305"/>
      <c r="BYH143" s="4304"/>
      <c r="BYI143" s="4299"/>
      <c r="BYJ143" s="4300"/>
      <c r="BYK143" s="4301"/>
      <c r="BYL143" s="4302"/>
      <c r="BYM143" s="4299"/>
      <c r="BYN143" s="2602"/>
      <c r="BYO143" s="4287"/>
      <c r="BYP143" s="4303"/>
      <c r="BYQ143" s="4304"/>
      <c r="BYR143" s="2603"/>
      <c r="BYS143" s="4305"/>
      <c r="BYT143" s="4306"/>
      <c r="BYU143" s="4305"/>
      <c r="BYV143" s="4306"/>
      <c r="BYW143" s="4299"/>
      <c r="BYX143" s="4300"/>
      <c r="BYY143" s="4305"/>
      <c r="BYZ143" s="4304"/>
      <c r="BZA143" s="4299"/>
      <c r="BZB143" s="4300"/>
      <c r="BZC143" s="4301"/>
      <c r="BZD143" s="4302"/>
      <c r="BZE143" s="4299"/>
      <c r="BZF143" s="2602"/>
      <c r="BZG143" s="4287"/>
      <c r="BZH143" s="4303"/>
      <c r="BZI143" s="4304"/>
      <c r="BZJ143" s="2603"/>
      <c r="BZK143" s="4305"/>
      <c r="BZL143" s="4306"/>
      <c r="BZM143" s="4305"/>
      <c r="BZN143" s="4306"/>
      <c r="BZO143" s="4299"/>
      <c r="BZP143" s="4300"/>
      <c r="BZQ143" s="4305"/>
      <c r="BZR143" s="4304"/>
      <c r="BZS143" s="4299"/>
      <c r="BZT143" s="4300"/>
      <c r="BZU143" s="4301"/>
      <c r="BZV143" s="4302"/>
      <c r="BZW143" s="4299"/>
      <c r="BZX143" s="2602"/>
      <c r="BZY143" s="4287"/>
      <c r="BZZ143" s="4303"/>
      <c r="CAA143" s="4304"/>
      <c r="CAB143" s="2603"/>
      <c r="CAC143" s="4305"/>
      <c r="CAD143" s="4306"/>
      <c r="CAE143" s="4305"/>
      <c r="CAF143" s="4306"/>
      <c r="CAG143" s="4299"/>
      <c r="CAH143" s="4300"/>
      <c r="CAI143" s="4305"/>
      <c r="CAJ143" s="4304"/>
      <c r="CAK143" s="4299"/>
      <c r="CAL143" s="4300"/>
      <c r="CAM143" s="4301"/>
      <c r="CAN143" s="4302"/>
      <c r="CAO143" s="4299"/>
      <c r="CAP143" s="2602"/>
      <c r="CAQ143" s="4287"/>
      <c r="CAR143" s="4303"/>
      <c r="CAS143" s="4304"/>
      <c r="CAT143" s="2603"/>
      <c r="CAU143" s="4305"/>
      <c r="CAV143" s="4306"/>
      <c r="CAW143" s="4305"/>
      <c r="CAX143" s="4306"/>
      <c r="CAY143" s="4299"/>
      <c r="CAZ143" s="4300"/>
      <c r="CBA143" s="4305"/>
      <c r="CBB143" s="4304"/>
      <c r="CBC143" s="4299"/>
      <c r="CBD143" s="4300"/>
      <c r="CBE143" s="4301"/>
      <c r="CBF143" s="4302"/>
      <c r="CBG143" s="4299"/>
      <c r="CBH143" s="2602"/>
      <c r="CBI143" s="4287"/>
      <c r="CBJ143" s="4303"/>
      <c r="CBK143" s="4304"/>
      <c r="CBL143" s="2603"/>
      <c r="CBM143" s="4305"/>
      <c r="CBN143" s="4306"/>
      <c r="CBO143" s="4305"/>
      <c r="CBP143" s="4306"/>
      <c r="CBQ143" s="4299"/>
      <c r="CBR143" s="4300"/>
      <c r="CBS143" s="4305"/>
      <c r="CBT143" s="4304"/>
      <c r="CBU143" s="4299"/>
      <c r="CBV143" s="4300"/>
      <c r="CBW143" s="4301"/>
      <c r="CBX143" s="4302"/>
      <c r="CBY143" s="4299"/>
      <c r="CBZ143" s="2602"/>
      <c r="CCA143" s="4287"/>
      <c r="CCB143" s="4303"/>
      <c r="CCC143" s="4304"/>
      <c r="CCD143" s="2603"/>
      <c r="CCE143" s="4305"/>
      <c r="CCF143" s="4306"/>
      <c r="CCG143" s="4305"/>
      <c r="CCH143" s="4306"/>
      <c r="CCI143" s="4299"/>
      <c r="CCJ143" s="4300"/>
      <c r="CCK143" s="4305"/>
      <c r="CCL143" s="4304"/>
      <c r="CCM143" s="4299"/>
      <c r="CCN143" s="4300"/>
      <c r="CCO143" s="4301"/>
      <c r="CCP143" s="4302"/>
      <c r="CCQ143" s="4299"/>
      <c r="CCR143" s="2602"/>
      <c r="CCS143" s="4287"/>
      <c r="CCT143" s="4303"/>
      <c r="CCU143" s="4304"/>
      <c r="CCV143" s="2603"/>
      <c r="CCW143" s="4305"/>
      <c r="CCX143" s="4306"/>
      <c r="CCY143" s="4305"/>
      <c r="CCZ143" s="4306"/>
      <c r="CDA143" s="4299"/>
      <c r="CDB143" s="4300"/>
      <c r="CDC143" s="4305"/>
      <c r="CDD143" s="4304"/>
      <c r="CDE143" s="4299"/>
      <c r="CDF143" s="4300"/>
      <c r="CDG143" s="4301"/>
      <c r="CDH143" s="4302"/>
      <c r="CDI143" s="4299"/>
      <c r="CDJ143" s="2602"/>
      <c r="CDK143" s="4287"/>
      <c r="CDL143" s="4303"/>
      <c r="CDM143" s="4304"/>
      <c r="CDN143" s="2603"/>
      <c r="CDO143" s="4305"/>
      <c r="CDP143" s="4306"/>
      <c r="CDQ143" s="4305"/>
      <c r="CDR143" s="4306"/>
      <c r="CDS143" s="4299"/>
      <c r="CDT143" s="4300"/>
      <c r="CDU143" s="4305"/>
      <c r="CDV143" s="4304"/>
      <c r="CDW143" s="4299"/>
      <c r="CDX143" s="4300"/>
      <c r="CDY143" s="4301"/>
      <c r="CDZ143" s="4302"/>
      <c r="CEA143" s="4299"/>
      <c r="CEB143" s="2602"/>
      <c r="CEC143" s="4287"/>
      <c r="CED143" s="4303"/>
      <c r="CEE143" s="4304"/>
      <c r="CEF143" s="2603"/>
      <c r="CEG143" s="4305"/>
      <c r="CEH143" s="4306"/>
      <c r="CEI143" s="4305"/>
      <c r="CEJ143" s="4306"/>
      <c r="CEK143" s="4299"/>
      <c r="CEL143" s="4300"/>
      <c r="CEM143" s="4305"/>
      <c r="CEN143" s="4304"/>
      <c r="CEO143" s="4299"/>
      <c r="CEP143" s="4300"/>
      <c r="CEQ143" s="4301"/>
      <c r="CER143" s="4302"/>
      <c r="CES143" s="4299"/>
      <c r="CET143" s="2602"/>
      <c r="CEU143" s="4287"/>
      <c r="CEV143" s="4303"/>
      <c r="CEW143" s="4304"/>
      <c r="CEX143" s="2603"/>
      <c r="CEY143" s="4305"/>
      <c r="CEZ143" s="4306"/>
      <c r="CFA143" s="4305"/>
      <c r="CFB143" s="4306"/>
      <c r="CFC143" s="4299"/>
      <c r="CFD143" s="4300"/>
      <c r="CFE143" s="4305"/>
      <c r="CFF143" s="4304"/>
      <c r="CFG143" s="4299"/>
      <c r="CFH143" s="4300"/>
      <c r="CFI143" s="4301"/>
      <c r="CFJ143" s="4302"/>
      <c r="CFK143" s="4299"/>
      <c r="CFL143" s="2602"/>
      <c r="CFM143" s="4287"/>
      <c r="CFN143" s="4303"/>
      <c r="CFO143" s="4304"/>
      <c r="CFP143" s="2603"/>
      <c r="CFQ143" s="4305"/>
      <c r="CFR143" s="4306"/>
      <c r="CFS143" s="4305"/>
      <c r="CFT143" s="4306"/>
      <c r="CFU143" s="4299"/>
      <c r="CFV143" s="4300"/>
      <c r="CFW143" s="4305"/>
      <c r="CFX143" s="4304"/>
      <c r="CFY143" s="4299"/>
      <c r="CFZ143" s="4300"/>
      <c r="CGA143" s="4301"/>
      <c r="CGB143" s="4302"/>
      <c r="CGC143" s="4299"/>
      <c r="CGD143" s="2602"/>
      <c r="CGE143" s="4287"/>
      <c r="CGF143" s="4303"/>
      <c r="CGG143" s="4304"/>
      <c r="CGH143" s="2603"/>
      <c r="CGI143" s="4305"/>
      <c r="CGJ143" s="4306"/>
      <c r="CGK143" s="4305"/>
      <c r="CGL143" s="4306"/>
      <c r="CGM143" s="4299"/>
      <c r="CGN143" s="4300"/>
      <c r="CGO143" s="4305"/>
      <c r="CGP143" s="4304"/>
      <c r="CGQ143" s="4299"/>
      <c r="CGR143" s="4300"/>
      <c r="CGS143" s="4301"/>
      <c r="CGT143" s="4302"/>
      <c r="CGU143" s="4299"/>
      <c r="CGV143" s="2602"/>
      <c r="CGW143" s="4287"/>
      <c r="CGX143" s="4303"/>
      <c r="CGY143" s="4304"/>
      <c r="CGZ143" s="2603"/>
      <c r="CHA143" s="4305"/>
      <c r="CHB143" s="4306"/>
      <c r="CHC143" s="4305"/>
      <c r="CHD143" s="4306"/>
      <c r="CHE143" s="4299"/>
      <c r="CHF143" s="4300"/>
      <c r="CHG143" s="4305"/>
      <c r="CHH143" s="4304"/>
      <c r="CHI143" s="4299"/>
      <c r="CHJ143" s="4300"/>
      <c r="CHK143" s="4301"/>
      <c r="CHL143" s="4302"/>
      <c r="CHM143" s="4299"/>
      <c r="CHN143" s="2602"/>
      <c r="CHO143" s="4287"/>
      <c r="CHP143" s="4303"/>
      <c r="CHQ143" s="4304"/>
      <c r="CHR143" s="2603"/>
      <c r="CHS143" s="4305"/>
      <c r="CHT143" s="4306"/>
      <c r="CHU143" s="4305"/>
      <c r="CHV143" s="4306"/>
      <c r="CHW143" s="4299"/>
      <c r="CHX143" s="4300"/>
      <c r="CHY143" s="4305"/>
      <c r="CHZ143" s="4304"/>
      <c r="CIA143" s="4299"/>
      <c r="CIB143" s="4300"/>
      <c r="CIC143" s="4301"/>
      <c r="CID143" s="4302"/>
      <c r="CIE143" s="4299"/>
      <c r="CIF143" s="2602"/>
      <c r="CIG143" s="4287"/>
      <c r="CIH143" s="4303"/>
      <c r="CII143" s="4304"/>
      <c r="CIJ143" s="2603"/>
      <c r="CIK143" s="4305"/>
      <c r="CIL143" s="4306"/>
      <c r="CIM143" s="4305"/>
      <c r="CIN143" s="4306"/>
      <c r="CIO143" s="4299"/>
      <c r="CIP143" s="4300"/>
      <c r="CIQ143" s="4305"/>
      <c r="CIR143" s="4304"/>
      <c r="CIS143" s="4299"/>
      <c r="CIT143" s="4300"/>
      <c r="CIU143" s="4301"/>
      <c r="CIV143" s="4302"/>
      <c r="CIW143" s="4299"/>
      <c r="CIX143" s="2602"/>
      <c r="CIY143" s="4287"/>
      <c r="CIZ143" s="4303"/>
      <c r="CJA143" s="4304"/>
      <c r="CJB143" s="2603"/>
      <c r="CJC143" s="4305"/>
      <c r="CJD143" s="4306"/>
      <c r="CJE143" s="4305"/>
      <c r="CJF143" s="4306"/>
      <c r="CJG143" s="4299"/>
      <c r="CJH143" s="4300"/>
      <c r="CJI143" s="4305"/>
      <c r="CJJ143" s="4304"/>
      <c r="CJK143" s="4299"/>
      <c r="CJL143" s="4300"/>
      <c r="CJM143" s="4301"/>
      <c r="CJN143" s="4302"/>
      <c r="CJO143" s="4299"/>
      <c r="CJP143" s="2602"/>
      <c r="CJQ143" s="4287"/>
      <c r="CJR143" s="4303"/>
      <c r="CJS143" s="4304"/>
      <c r="CJT143" s="2603"/>
      <c r="CJU143" s="4305"/>
      <c r="CJV143" s="4306"/>
      <c r="CJW143" s="4305"/>
      <c r="CJX143" s="4306"/>
      <c r="CJY143" s="4299"/>
      <c r="CJZ143" s="4300"/>
      <c r="CKA143" s="4305"/>
      <c r="CKB143" s="4304"/>
      <c r="CKC143" s="4299"/>
      <c r="CKD143" s="4300"/>
      <c r="CKE143" s="4301"/>
      <c r="CKF143" s="4302"/>
      <c r="CKG143" s="4299"/>
      <c r="CKH143" s="2602"/>
      <c r="CKI143" s="4287"/>
      <c r="CKJ143" s="4303"/>
      <c r="CKK143" s="4304"/>
      <c r="CKL143" s="2603"/>
      <c r="CKM143" s="4305"/>
      <c r="CKN143" s="4306"/>
      <c r="CKO143" s="4305"/>
      <c r="CKP143" s="4306"/>
      <c r="CKQ143" s="4299"/>
      <c r="CKR143" s="4300"/>
      <c r="CKS143" s="4305"/>
      <c r="CKT143" s="4304"/>
      <c r="CKU143" s="4299"/>
      <c r="CKV143" s="4300"/>
      <c r="CKW143" s="4301"/>
      <c r="CKX143" s="4302"/>
      <c r="CKY143" s="4299"/>
      <c r="CKZ143" s="2602"/>
      <c r="CLA143" s="4287"/>
      <c r="CLB143" s="4303"/>
      <c r="CLC143" s="4304"/>
      <c r="CLD143" s="2603"/>
      <c r="CLE143" s="4305"/>
      <c r="CLF143" s="4306"/>
      <c r="CLG143" s="4305"/>
      <c r="CLH143" s="4306"/>
      <c r="CLI143" s="4299"/>
      <c r="CLJ143" s="4300"/>
      <c r="CLK143" s="4305"/>
      <c r="CLL143" s="4304"/>
      <c r="CLM143" s="4299"/>
      <c r="CLN143" s="4300"/>
      <c r="CLO143" s="4301"/>
      <c r="CLP143" s="4302"/>
      <c r="CLQ143" s="4299"/>
      <c r="CLR143" s="2602"/>
      <c r="CLS143" s="4287"/>
      <c r="CLT143" s="4303"/>
      <c r="CLU143" s="4304"/>
      <c r="CLV143" s="2603"/>
      <c r="CLW143" s="4305"/>
      <c r="CLX143" s="4306"/>
      <c r="CLY143" s="4305"/>
      <c r="CLZ143" s="4306"/>
      <c r="CMA143" s="4299"/>
      <c r="CMB143" s="4300"/>
      <c r="CMC143" s="4305"/>
      <c r="CMD143" s="4304"/>
      <c r="CME143" s="4299"/>
      <c r="CMF143" s="4300"/>
      <c r="CMG143" s="4301"/>
      <c r="CMH143" s="4302"/>
      <c r="CMI143" s="4299"/>
      <c r="CMJ143" s="2602"/>
      <c r="CMK143" s="4287"/>
      <c r="CML143" s="4303"/>
      <c r="CMM143" s="4304"/>
      <c r="CMN143" s="2603"/>
      <c r="CMO143" s="4305"/>
      <c r="CMP143" s="4306"/>
      <c r="CMQ143" s="4305"/>
      <c r="CMR143" s="4306"/>
      <c r="CMS143" s="4299"/>
      <c r="CMT143" s="4300"/>
      <c r="CMU143" s="4305"/>
      <c r="CMV143" s="4304"/>
      <c r="CMW143" s="4299"/>
      <c r="CMX143" s="4300"/>
      <c r="CMY143" s="4301"/>
      <c r="CMZ143" s="4302"/>
      <c r="CNA143" s="4299"/>
      <c r="CNB143" s="2602"/>
      <c r="CNC143" s="4287"/>
      <c r="CND143" s="4303"/>
      <c r="CNE143" s="4304"/>
      <c r="CNF143" s="2603"/>
      <c r="CNG143" s="4305"/>
      <c r="CNH143" s="4306"/>
      <c r="CNI143" s="4305"/>
      <c r="CNJ143" s="4306"/>
      <c r="CNK143" s="4299"/>
      <c r="CNL143" s="4300"/>
      <c r="CNM143" s="4305"/>
      <c r="CNN143" s="4304"/>
      <c r="CNO143" s="4299"/>
      <c r="CNP143" s="4300"/>
      <c r="CNQ143" s="4301"/>
      <c r="CNR143" s="4302"/>
      <c r="CNS143" s="4299"/>
      <c r="CNT143" s="2602"/>
      <c r="CNU143" s="4287"/>
      <c r="CNV143" s="4303"/>
      <c r="CNW143" s="4304"/>
      <c r="CNX143" s="2603"/>
      <c r="CNY143" s="4305"/>
      <c r="CNZ143" s="4306"/>
      <c r="COA143" s="4305"/>
      <c r="COB143" s="4306"/>
      <c r="COC143" s="4299"/>
      <c r="COD143" s="4300"/>
      <c r="COE143" s="4305"/>
      <c r="COF143" s="4304"/>
      <c r="COG143" s="4299"/>
      <c r="COH143" s="4300"/>
      <c r="COI143" s="4301"/>
      <c r="COJ143" s="4302"/>
      <c r="COK143" s="4299"/>
      <c r="COL143" s="2602"/>
      <c r="COM143" s="4287"/>
      <c r="CON143" s="4303"/>
      <c r="COO143" s="4304"/>
      <c r="COP143" s="2603"/>
      <c r="COQ143" s="4305"/>
      <c r="COR143" s="4306"/>
      <c r="COS143" s="4305"/>
      <c r="COT143" s="4306"/>
      <c r="COU143" s="4299"/>
      <c r="COV143" s="4300"/>
      <c r="COW143" s="4305"/>
      <c r="COX143" s="4304"/>
      <c r="COY143" s="4299"/>
      <c r="COZ143" s="4300"/>
      <c r="CPA143" s="4301"/>
      <c r="CPB143" s="4302"/>
      <c r="CPC143" s="4299"/>
      <c r="CPD143" s="2602"/>
      <c r="CPE143" s="4287"/>
      <c r="CPF143" s="4303"/>
      <c r="CPG143" s="4304"/>
      <c r="CPH143" s="2603"/>
      <c r="CPI143" s="4305"/>
      <c r="CPJ143" s="4306"/>
      <c r="CPK143" s="4305"/>
      <c r="CPL143" s="4306"/>
      <c r="CPM143" s="4299"/>
      <c r="CPN143" s="4300"/>
      <c r="CPO143" s="4305"/>
      <c r="CPP143" s="4304"/>
      <c r="CPQ143" s="4299"/>
      <c r="CPR143" s="4300"/>
      <c r="CPS143" s="4301"/>
      <c r="CPT143" s="4302"/>
      <c r="CPU143" s="4299"/>
      <c r="CPV143" s="2602"/>
      <c r="CPW143" s="4287"/>
      <c r="CPX143" s="4303"/>
      <c r="CPY143" s="4304"/>
      <c r="CPZ143" s="2603"/>
      <c r="CQA143" s="4305"/>
      <c r="CQB143" s="4306"/>
      <c r="CQC143" s="4305"/>
      <c r="CQD143" s="4306"/>
      <c r="CQE143" s="4299"/>
      <c r="CQF143" s="4300"/>
      <c r="CQG143" s="4305"/>
      <c r="CQH143" s="4304"/>
      <c r="CQI143" s="4299"/>
      <c r="CQJ143" s="4300"/>
      <c r="CQK143" s="4301"/>
      <c r="CQL143" s="4302"/>
      <c r="CQM143" s="4299"/>
      <c r="CQN143" s="2602"/>
      <c r="CQO143" s="4287"/>
      <c r="CQP143" s="4303"/>
      <c r="CQQ143" s="4304"/>
      <c r="CQR143" s="2603"/>
      <c r="CQS143" s="4305"/>
      <c r="CQT143" s="4306"/>
      <c r="CQU143" s="4305"/>
      <c r="CQV143" s="4306"/>
      <c r="CQW143" s="4299"/>
      <c r="CQX143" s="4300"/>
      <c r="CQY143" s="4305"/>
      <c r="CQZ143" s="4304"/>
      <c r="CRA143" s="4299"/>
      <c r="CRB143" s="4300"/>
      <c r="CRC143" s="4301"/>
      <c r="CRD143" s="4302"/>
      <c r="CRE143" s="4299"/>
      <c r="CRF143" s="2602"/>
      <c r="CRG143" s="4287"/>
      <c r="CRH143" s="4303"/>
      <c r="CRI143" s="4304"/>
      <c r="CRJ143" s="2603"/>
      <c r="CRK143" s="4305"/>
      <c r="CRL143" s="4306"/>
      <c r="CRM143" s="4305"/>
      <c r="CRN143" s="4306"/>
      <c r="CRO143" s="4299"/>
      <c r="CRP143" s="4300"/>
      <c r="CRQ143" s="4305"/>
      <c r="CRR143" s="4304"/>
      <c r="CRS143" s="4299"/>
      <c r="CRT143" s="4300"/>
      <c r="CRU143" s="4301"/>
      <c r="CRV143" s="4302"/>
      <c r="CRW143" s="4299"/>
      <c r="CRX143" s="2602"/>
      <c r="CRY143" s="4287"/>
      <c r="CRZ143" s="4303"/>
      <c r="CSA143" s="4304"/>
      <c r="CSB143" s="2603"/>
      <c r="CSC143" s="4305"/>
      <c r="CSD143" s="4306"/>
      <c r="CSE143" s="4305"/>
      <c r="CSF143" s="4306"/>
      <c r="CSG143" s="4299"/>
      <c r="CSH143" s="4300"/>
      <c r="CSI143" s="4305"/>
      <c r="CSJ143" s="4304"/>
      <c r="CSK143" s="4299"/>
      <c r="CSL143" s="4300"/>
      <c r="CSM143" s="4301"/>
      <c r="CSN143" s="4302"/>
      <c r="CSO143" s="4299"/>
      <c r="CSP143" s="2602"/>
      <c r="CSQ143" s="4287"/>
      <c r="CSR143" s="4303"/>
      <c r="CSS143" s="4304"/>
      <c r="CST143" s="2603"/>
      <c r="CSU143" s="4305"/>
      <c r="CSV143" s="4306"/>
      <c r="CSW143" s="4305"/>
      <c r="CSX143" s="4306"/>
      <c r="CSY143" s="4299"/>
      <c r="CSZ143" s="4300"/>
      <c r="CTA143" s="4305"/>
      <c r="CTB143" s="4304"/>
      <c r="CTC143" s="4299"/>
      <c r="CTD143" s="4300"/>
      <c r="CTE143" s="4301"/>
      <c r="CTF143" s="4302"/>
      <c r="CTG143" s="4299"/>
      <c r="CTH143" s="2602"/>
      <c r="CTI143" s="4287"/>
      <c r="CTJ143" s="4303"/>
      <c r="CTK143" s="4304"/>
      <c r="CTL143" s="2603"/>
      <c r="CTM143" s="4305"/>
      <c r="CTN143" s="4306"/>
      <c r="CTO143" s="4305"/>
      <c r="CTP143" s="4306"/>
      <c r="CTQ143" s="4299"/>
      <c r="CTR143" s="4300"/>
      <c r="CTS143" s="4305"/>
      <c r="CTT143" s="4304"/>
      <c r="CTU143" s="4299"/>
      <c r="CTV143" s="4300"/>
      <c r="CTW143" s="4301"/>
      <c r="CTX143" s="4302"/>
      <c r="CTY143" s="4299"/>
      <c r="CTZ143" s="2602"/>
      <c r="CUA143" s="4287"/>
      <c r="CUB143" s="4303"/>
      <c r="CUC143" s="4304"/>
      <c r="CUD143" s="2603"/>
      <c r="CUE143" s="4305"/>
      <c r="CUF143" s="4306"/>
      <c r="CUG143" s="4305"/>
      <c r="CUH143" s="4306"/>
      <c r="CUI143" s="4299"/>
      <c r="CUJ143" s="4300"/>
      <c r="CUK143" s="4305"/>
      <c r="CUL143" s="4304"/>
      <c r="CUM143" s="4299"/>
      <c r="CUN143" s="4300"/>
      <c r="CUO143" s="4301"/>
      <c r="CUP143" s="4302"/>
      <c r="CUQ143" s="4299"/>
      <c r="CUR143" s="2602"/>
      <c r="CUS143" s="4287"/>
      <c r="CUT143" s="4303"/>
      <c r="CUU143" s="4304"/>
      <c r="CUV143" s="2603"/>
      <c r="CUW143" s="4305"/>
      <c r="CUX143" s="4306"/>
      <c r="CUY143" s="4305"/>
      <c r="CUZ143" s="4306"/>
      <c r="CVA143" s="4299"/>
      <c r="CVB143" s="4300"/>
      <c r="CVC143" s="4305"/>
      <c r="CVD143" s="4304"/>
      <c r="CVE143" s="4299"/>
      <c r="CVF143" s="4300"/>
      <c r="CVG143" s="4301"/>
      <c r="CVH143" s="4302"/>
      <c r="CVI143" s="4299"/>
      <c r="CVJ143" s="2602"/>
      <c r="CVK143" s="4287"/>
      <c r="CVL143" s="4303"/>
      <c r="CVM143" s="4304"/>
      <c r="CVN143" s="2603"/>
      <c r="CVO143" s="4305"/>
      <c r="CVP143" s="4306"/>
      <c r="CVQ143" s="4305"/>
      <c r="CVR143" s="4306"/>
      <c r="CVS143" s="4299"/>
      <c r="CVT143" s="4300"/>
      <c r="CVU143" s="4305"/>
      <c r="CVV143" s="4304"/>
      <c r="CVW143" s="4299"/>
      <c r="CVX143" s="4300"/>
      <c r="CVY143" s="4301"/>
      <c r="CVZ143" s="4302"/>
      <c r="CWA143" s="4299"/>
      <c r="CWB143" s="2602"/>
      <c r="CWC143" s="4287"/>
      <c r="CWD143" s="4303"/>
      <c r="CWE143" s="4304"/>
      <c r="CWF143" s="2603"/>
      <c r="CWG143" s="4305"/>
      <c r="CWH143" s="4306"/>
      <c r="CWI143" s="4305"/>
      <c r="CWJ143" s="4306"/>
      <c r="CWK143" s="4299"/>
      <c r="CWL143" s="4300"/>
      <c r="CWM143" s="4305"/>
      <c r="CWN143" s="4304"/>
      <c r="CWO143" s="4299"/>
      <c r="CWP143" s="4300"/>
      <c r="CWQ143" s="4301"/>
      <c r="CWR143" s="4302"/>
      <c r="CWS143" s="4299"/>
      <c r="CWT143" s="2602"/>
      <c r="CWU143" s="4287"/>
      <c r="CWV143" s="4303"/>
      <c r="CWW143" s="4304"/>
      <c r="CWX143" s="2603"/>
      <c r="CWY143" s="4305"/>
      <c r="CWZ143" s="4306"/>
      <c r="CXA143" s="4305"/>
      <c r="CXB143" s="4306"/>
      <c r="CXC143" s="4299"/>
      <c r="CXD143" s="4300"/>
      <c r="CXE143" s="4305"/>
      <c r="CXF143" s="4304"/>
      <c r="CXG143" s="4299"/>
      <c r="CXH143" s="4300"/>
      <c r="CXI143" s="4301"/>
      <c r="CXJ143" s="4302"/>
      <c r="CXK143" s="4299"/>
      <c r="CXL143" s="2602"/>
      <c r="CXM143" s="4287"/>
      <c r="CXN143" s="4303"/>
      <c r="CXO143" s="4304"/>
      <c r="CXP143" s="2603"/>
      <c r="CXQ143" s="4305"/>
      <c r="CXR143" s="4306"/>
      <c r="CXS143" s="4305"/>
      <c r="CXT143" s="4306"/>
      <c r="CXU143" s="4299"/>
      <c r="CXV143" s="4300"/>
      <c r="CXW143" s="4305"/>
      <c r="CXX143" s="4304"/>
      <c r="CXY143" s="4299"/>
      <c r="CXZ143" s="4300"/>
      <c r="CYA143" s="4301"/>
      <c r="CYB143" s="4302"/>
      <c r="CYC143" s="4299"/>
      <c r="CYD143" s="2602"/>
      <c r="CYE143" s="4287"/>
      <c r="CYF143" s="4303"/>
      <c r="CYG143" s="4304"/>
      <c r="CYH143" s="2603"/>
      <c r="CYI143" s="4305"/>
      <c r="CYJ143" s="4306"/>
      <c r="CYK143" s="4305"/>
      <c r="CYL143" s="4306"/>
      <c r="CYM143" s="4299"/>
      <c r="CYN143" s="4300"/>
      <c r="CYO143" s="4305"/>
      <c r="CYP143" s="4304"/>
      <c r="CYQ143" s="4299"/>
      <c r="CYR143" s="4300"/>
      <c r="CYS143" s="4301"/>
      <c r="CYT143" s="4302"/>
      <c r="CYU143" s="4299"/>
      <c r="CYV143" s="2602"/>
      <c r="CYW143" s="4287"/>
      <c r="CYX143" s="4303"/>
      <c r="CYY143" s="4304"/>
      <c r="CYZ143" s="2603"/>
      <c r="CZA143" s="4305"/>
      <c r="CZB143" s="4306"/>
      <c r="CZC143" s="4305"/>
      <c r="CZD143" s="4306"/>
      <c r="CZE143" s="4299"/>
      <c r="CZF143" s="4300"/>
      <c r="CZG143" s="4305"/>
      <c r="CZH143" s="4304"/>
      <c r="CZI143" s="4299"/>
      <c r="CZJ143" s="4300"/>
      <c r="CZK143" s="4301"/>
      <c r="CZL143" s="4302"/>
      <c r="CZM143" s="4299"/>
      <c r="CZN143" s="2602"/>
      <c r="CZO143" s="4287"/>
      <c r="CZP143" s="4303"/>
      <c r="CZQ143" s="4304"/>
      <c r="CZR143" s="2603"/>
      <c r="CZS143" s="4305"/>
      <c r="CZT143" s="4306"/>
      <c r="CZU143" s="4305"/>
      <c r="CZV143" s="4306"/>
      <c r="CZW143" s="4299"/>
      <c r="CZX143" s="4300"/>
      <c r="CZY143" s="4305"/>
      <c r="CZZ143" s="4304"/>
      <c r="DAA143" s="4299"/>
      <c r="DAB143" s="4300"/>
      <c r="DAC143" s="4301"/>
      <c r="DAD143" s="4302"/>
      <c r="DAE143" s="4299"/>
      <c r="DAF143" s="2602"/>
      <c r="DAG143" s="4287"/>
      <c r="DAH143" s="4303"/>
      <c r="DAI143" s="4304"/>
      <c r="DAJ143" s="2603"/>
      <c r="DAK143" s="4305"/>
      <c r="DAL143" s="4306"/>
      <c r="DAM143" s="4305"/>
      <c r="DAN143" s="4306"/>
      <c r="DAO143" s="4299"/>
      <c r="DAP143" s="4300"/>
      <c r="DAQ143" s="4305"/>
      <c r="DAR143" s="4304"/>
      <c r="DAS143" s="4299"/>
      <c r="DAT143" s="4300"/>
      <c r="DAU143" s="4301"/>
      <c r="DAV143" s="4302"/>
      <c r="DAW143" s="4299"/>
      <c r="DAX143" s="2602"/>
      <c r="DAY143" s="4287"/>
      <c r="DAZ143" s="4303"/>
      <c r="DBA143" s="4304"/>
      <c r="DBB143" s="2603"/>
      <c r="DBC143" s="4305"/>
      <c r="DBD143" s="4306"/>
      <c r="DBE143" s="4305"/>
      <c r="DBF143" s="4306"/>
      <c r="DBG143" s="4299"/>
      <c r="DBH143" s="4300"/>
      <c r="DBI143" s="4305"/>
      <c r="DBJ143" s="4304"/>
      <c r="DBK143" s="4299"/>
      <c r="DBL143" s="4300"/>
      <c r="DBM143" s="4301"/>
      <c r="DBN143" s="4302"/>
      <c r="DBO143" s="4299"/>
      <c r="DBP143" s="2602"/>
      <c r="DBQ143" s="4287"/>
      <c r="DBR143" s="4303"/>
      <c r="DBS143" s="4304"/>
      <c r="DBT143" s="2603"/>
      <c r="DBU143" s="4305"/>
      <c r="DBV143" s="4306"/>
      <c r="DBW143" s="4305"/>
      <c r="DBX143" s="4306"/>
      <c r="DBY143" s="4299"/>
      <c r="DBZ143" s="4300"/>
      <c r="DCA143" s="4305"/>
      <c r="DCB143" s="4304"/>
      <c r="DCC143" s="4299"/>
      <c r="DCD143" s="4300"/>
      <c r="DCE143" s="4301"/>
      <c r="DCF143" s="4302"/>
      <c r="DCG143" s="4299"/>
      <c r="DCH143" s="2602"/>
      <c r="DCI143" s="4287"/>
      <c r="DCJ143" s="4303"/>
      <c r="DCK143" s="4304"/>
      <c r="DCL143" s="2603"/>
      <c r="DCM143" s="4305"/>
      <c r="DCN143" s="4306"/>
      <c r="DCO143" s="4305"/>
      <c r="DCP143" s="4306"/>
      <c r="DCQ143" s="4299"/>
      <c r="DCR143" s="4300"/>
      <c r="DCS143" s="4305"/>
      <c r="DCT143" s="4304"/>
      <c r="DCU143" s="4299"/>
      <c r="DCV143" s="4300"/>
      <c r="DCW143" s="4301"/>
      <c r="DCX143" s="4302"/>
      <c r="DCY143" s="4299"/>
      <c r="DCZ143" s="2602"/>
      <c r="DDA143" s="4287"/>
      <c r="DDB143" s="4303"/>
      <c r="DDC143" s="4304"/>
      <c r="DDD143" s="2603"/>
      <c r="DDE143" s="4305"/>
      <c r="DDF143" s="4306"/>
      <c r="DDG143" s="4305"/>
      <c r="DDH143" s="4306"/>
      <c r="DDI143" s="4299"/>
      <c r="DDJ143" s="4300"/>
      <c r="DDK143" s="4305"/>
      <c r="DDL143" s="4304"/>
      <c r="DDM143" s="4299"/>
      <c r="DDN143" s="4300"/>
      <c r="DDO143" s="4301"/>
      <c r="DDP143" s="4302"/>
      <c r="DDQ143" s="4299"/>
      <c r="DDR143" s="2602"/>
      <c r="DDS143" s="4287"/>
      <c r="DDT143" s="4303"/>
      <c r="DDU143" s="4304"/>
      <c r="DDV143" s="2603"/>
      <c r="DDW143" s="4305"/>
      <c r="DDX143" s="4306"/>
      <c r="DDY143" s="4305"/>
      <c r="DDZ143" s="4306"/>
      <c r="DEA143" s="4299"/>
      <c r="DEB143" s="4300"/>
      <c r="DEC143" s="4305"/>
      <c r="DED143" s="4304"/>
      <c r="DEE143" s="4299"/>
      <c r="DEF143" s="4300"/>
      <c r="DEG143" s="4301"/>
      <c r="DEH143" s="4302"/>
      <c r="DEI143" s="4299"/>
      <c r="DEJ143" s="2602"/>
      <c r="DEK143" s="4287"/>
      <c r="DEL143" s="4303"/>
      <c r="DEM143" s="4304"/>
      <c r="DEN143" s="2603"/>
      <c r="DEO143" s="4305"/>
      <c r="DEP143" s="4306"/>
      <c r="DEQ143" s="4305"/>
      <c r="DER143" s="4306"/>
      <c r="DES143" s="4299"/>
      <c r="DET143" s="4300"/>
      <c r="DEU143" s="4305"/>
      <c r="DEV143" s="4304"/>
      <c r="DEW143" s="4299"/>
      <c r="DEX143" s="4300"/>
      <c r="DEY143" s="4301"/>
      <c r="DEZ143" s="4302"/>
      <c r="DFA143" s="4299"/>
      <c r="DFB143" s="2602"/>
      <c r="DFC143" s="4287"/>
      <c r="DFD143" s="4303"/>
      <c r="DFE143" s="4304"/>
      <c r="DFF143" s="2603"/>
      <c r="DFG143" s="4305"/>
      <c r="DFH143" s="4306"/>
      <c r="DFI143" s="4305"/>
      <c r="DFJ143" s="4306"/>
      <c r="DFK143" s="4299"/>
      <c r="DFL143" s="4300"/>
      <c r="DFM143" s="4305"/>
      <c r="DFN143" s="4304"/>
      <c r="DFO143" s="4299"/>
      <c r="DFP143" s="4300"/>
      <c r="DFQ143" s="4301"/>
      <c r="DFR143" s="4302"/>
      <c r="DFS143" s="4299"/>
      <c r="DFT143" s="2602"/>
      <c r="DFU143" s="4287"/>
      <c r="DFV143" s="4303"/>
      <c r="DFW143" s="4304"/>
      <c r="DFX143" s="2603"/>
      <c r="DFY143" s="4305"/>
      <c r="DFZ143" s="4306"/>
      <c r="DGA143" s="4305"/>
      <c r="DGB143" s="4306"/>
      <c r="DGC143" s="4299"/>
      <c r="DGD143" s="4300"/>
      <c r="DGE143" s="4305"/>
      <c r="DGF143" s="4304"/>
      <c r="DGG143" s="4299"/>
      <c r="DGH143" s="4300"/>
      <c r="DGI143" s="4301"/>
      <c r="DGJ143" s="4302"/>
      <c r="DGK143" s="4299"/>
      <c r="DGL143" s="2602"/>
      <c r="DGM143" s="4287"/>
      <c r="DGN143" s="4303"/>
      <c r="DGO143" s="4304"/>
      <c r="DGP143" s="2603"/>
      <c r="DGQ143" s="4305"/>
      <c r="DGR143" s="4306"/>
      <c r="DGS143" s="4305"/>
      <c r="DGT143" s="4306"/>
      <c r="DGU143" s="4299"/>
      <c r="DGV143" s="4300"/>
      <c r="DGW143" s="4305"/>
      <c r="DGX143" s="4304"/>
      <c r="DGY143" s="4299"/>
      <c r="DGZ143" s="4300"/>
      <c r="DHA143" s="4301"/>
      <c r="DHB143" s="4302"/>
      <c r="DHC143" s="4299"/>
      <c r="DHD143" s="2602"/>
      <c r="DHE143" s="4287"/>
      <c r="DHF143" s="4303"/>
      <c r="DHG143" s="4304"/>
      <c r="DHH143" s="2603"/>
      <c r="DHI143" s="4305"/>
      <c r="DHJ143" s="4306"/>
      <c r="DHK143" s="4305"/>
      <c r="DHL143" s="4306"/>
      <c r="DHM143" s="4299"/>
      <c r="DHN143" s="4300"/>
      <c r="DHO143" s="4305"/>
      <c r="DHP143" s="4304"/>
      <c r="DHQ143" s="4299"/>
      <c r="DHR143" s="4300"/>
      <c r="DHS143" s="4301"/>
      <c r="DHT143" s="4302"/>
      <c r="DHU143" s="4299"/>
      <c r="DHV143" s="2602"/>
      <c r="DHW143" s="4287"/>
      <c r="DHX143" s="4303"/>
      <c r="DHY143" s="4304"/>
      <c r="DHZ143" s="2603"/>
      <c r="DIA143" s="4305"/>
      <c r="DIB143" s="4306"/>
      <c r="DIC143" s="4305"/>
      <c r="DID143" s="4306"/>
      <c r="DIE143" s="4299"/>
      <c r="DIF143" s="4300"/>
      <c r="DIG143" s="4305"/>
      <c r="DIH143" s="4304"/>
      <c r="DII143" s="4299"/>
      <c r="DIJ143" s="4300"/>
      <c r="DIK143" s="4301"/>
      <c r="DIL143" s="4302"/>
      <c r="DIM143" s="4299"/>
      <c r="DIN143" s="2602"/>
      <c r="DIO143" s="4287"/>
      <c r="DIP143" s="4303"/>
      <c r="DIQ143" s="4304"/>
      <c r="DIR143" s="2603"/>
      <c r="DIS143" s="4305"/>
      <c r="DIT143" s="4306"/>
      <c r="DIU143" s="4305"/>
      <c r="DIV143" s="4306"/>
      <c r="DIW143" s="4299"/>
      <c r="DIX143" s="4300"/>
      <c r="DIY143" s="4305"/>
      <c r="DIZ143" s="4304"/>
      <c r="DJA143" s="4299"/>
      <c r="DJB143" s="4300"/>
      <c r="DJC143" s="4301"/>
      <c r="DJD143" s="4302"/>
      <c r="DJE143" s="4299"/>
      <c r="DJF143" s="2602"/>
      <c r="DJG143" s="4287"/>
      <c r="DJH143" s="4303"/>
      <c r="DJI143" s="4304"/>
      <c r="DJJ143" s="2603"/>
      <c r="DJK143" s="4305"/>
      <c r="DJL143" s="4306"/>
      <c r="DJM143" s="4305"/>
      <c r="DJN143" s="4306"/>
      <c r="DJO143" s="4299"/>
      <c r="DJP143" s="4300"/>
      <c r="DJQ143" s="4305"/>
      <c r="DJR143" s="4304"/>
      <c r="DJS143" s="4299"/>
      <c r="DJT143" s="4300"/>
      <c r="DJU143" s="4301"/>
      <c r="DJV143" s="4302"/>
      <c r="DJW143" s="4299"/>
      <c r="DJX143" s="2602"/>
      <c r="DJY143" s="4287"/>
      <c r="DJZ143" s="4303"/>
      <c r="DKA143" s="4304"/>
      <c r="DKB143" s="2603"/>
      <c r="DKC143" s="4305"/>
      <c r="DKD143" s="4306"/>
      <c r="DKE143" s="4305"/>
      <c r="DKF143" s="4306"/>
      <c r="DKG143" s="4299"/>
      <c r="DKH143" s="4300"/>
      <c r="DKI143" s="4305"/>
      <c r="DKJ143" s="4304"/>
      <c r="DKK143" s="4299"/>
      <c r="DKL143" s="4300"/>
      <c r="DKM143" s="4301"/>
      <c r="DKN143" s="4302"/>
      <c r="DKO143" s="4299"/>
      <c r="DKP143" s="2602"/>
      <c r="DKQ143" s="4287"/>
      <c r="DKR143" s="4303"/>
      <c r="DKS143" s="4304"/>
      <c r="DKT143" s="2603"/>
      <c r="DKU143" s="4305"/>
      <c r="DKV143" s="4306"/>
      <c r="DKW143" s="4305"/>
      <c r="DKX143" s="4306"/>
      <c r="DKY143" s="4299"/>
      <c r="DKZ143" s="4300"/>
      <c r="DLA143" s="4305"/>
      <c r="DLB143" s="4304"/>
      <c r="DLC143" s="4299"/>
      <c r="DLD143" s="4300"/>
      <c r="DLE143" s="4301"/>
      <c r="DLF143" s="4302"/>
      <c r="DLG143" s="4299"/>
      <c r="DLH143" s="2602"/>
      <c r="DLI143" s="4287"/>
      <c r="DLJ143" s="4303"/>
      <c r="DLK143" s="4304"/>
      <c r="DLL143" s="2603"/>
      <c r="DLM143" s="4305"/>
      <c r="DLN143" s="4306"/>
      <c r="DLO143" s="4305"/>
      <c r="DLP143" s="4306"/>
      <c r="DLQ143" s="4299"/>
      <c r="DLR143" s="4300"/>
      <c r="DLS143" s="4305"/>
      <c r="DLT143" s="4304"/>
      <c r="DLU143" s="4299"/>
      <c r="DLV143" s="4300"/>
      <c r="DLW143" s="4301"/>
      <c r="DLX143" s="4302"/>
      <c r="DLY143" s="4299"/>
      <c r="DLZ143" s="2602"/>
      <c r="DMA143" s="4287"/>
      <c r="DMB143" s="4303"/>
      <c r="DMC143" s="4304"/>
      <c r="DMD143" s="2603"/>
      <c r="DME143" s="4305"/>
      <c r="DMF143" s="4306"/>
      <c r="DMG143" s="4305"/>
      <c r="DMH143" s="4306"/>
      <c r="DMI143" s="4299"/>
      <c r="DMJ143" s="4300"/>
      <c r="DMK143" s="4305"/>
      <c r="DML143" s="4304"/>
      <c r="DMM143" s="4299"/>
      <c r="DMN143" s="4300"/>
      <c r="DMO143" s="4301"/>
      <c r="DMP143" s="4302"/>
      <c r="DMQ143" s="4299"/>
      <c r="DMR143" s="2602"/>
      <c r="DMS143" s="4287"/>
      <c r="DMT143" s="4303"/>
      <c r="DMU143" s="4304"/>
      <c r="DMV143" s="2603"/>
      <c r="DMW143" s="4305"/>
      <c r="DMX143" s="4306"/>
      <c r="DMY143" s="4305"/>
      <c r="DMZ143" s="4306"/>
      <c r="DNA143" s="4299"/>
      <c r="DNB143" s="4300"/>
      <c r="DNC143" s="4305"/>
      <c r="DND143" s="4304"/>
      <c r="DNE143" s="4299"/>
      <c r="DNF143" s="4300"/>
      <c r="DNG143" s="4301"/>
      <c r="DNH143" s="4302"/>
      <c r="DNI143" s="4299"/>
      <c r="DNJ143" s="2602"/>
      <c r="DNK143" s="4287"/>
      <c r="DNL143" s="4303"/>
      <c r="DNM143" s="4304"/>
      <c r="DNN143" s="2603"/>
      <c r="DNO143" s="4305"/>
      <c r="DNP143" s="4306"/>
      <c r="DNQ143" s="4305"/>
      <c r="DNR143" s="4306"/>
      <c r="DNS143" s="4299"/>
      <c r="DNT143" s="4300"/>
      <c r="DNU143" s="4305"/>
      <c r="DNV143" s="4304"/>
      <c r="DNW143" s="4299"/>
      <c r="DNX143" s="4300"/>
      <c r="DNY143" s="4301"/>
      <c r="DNZ143" s="4302"/>
      <c r="DOA143" s="4299"/>
      <c r="DOB143" s="2602"/>
      <c r="DOC143" s="4287"/>
      <c r="DOD143" s="4303"/>
      <c r="DOE143" s="4304"/>
      <c r="DOF143" s="2603"/>
      <c r="DOG143" s="4305"/>
      <c r="DOH143" s="4306"/>
      <c r="DOI143" s="4305"/>
      <c r="DOJ143" s="4306"/>
      <c r="DOK143" s="4299"/>
      <c r="DOL143" s="4300"/>
      <c r="DOM143" s="4305"/>
      <c r="DON143" s="4304"/>
      <c r="DOO143" s="4299"/>
      <c r="DOP143" s="4300"/>
      <c r="DOQ143" s="4301"/>
      <c r="DOR143" s="4302"/>
      <c r="DOS143" s="4299"/>
      <c r="DOT143" s="2602"/>
      <c r="DOU143" s="4287"/>
      <c r="DOV143" s="4303"/>
      <c r="DOW143" s="4304"/>
      <c r="DOX143" s="2603"/>
      <c r="DOY143" s="4305"/>
      <c r="DOZ143" s="4306"/>
      <c r="DPA143" s="4305"/>
      <c r="DPB143" s="4306"/>
      <c r="DPC143" s="4299"/>
      <c r="DPD143" s="4300"/>
      <c r="DPE143" s="4305"/>
      <c r="DPF143" s="4304"/>
      <c r="DPG143" s="4299"/>
      <c r="DPH143" s="4300"/>
      <c r="DPI143" s="4301"/>
      <c r="DPJ143" s="4302"/>
      <c r="DPK143" s="4299"/>
      <c r="DPL143" s="2602"/>
      <c r="DPM143" s="4287"/>
      <c r="DPN143" s="4303"/>
      <c r="DPO143" s="4304"/>
      <c r="DPP143" s="2603"/>
      <c r="DPQ143" s="4305"/>
      <c r="DPR143" s="4306"/>
      <c r="DPS143" s="4305"/>
      <c r="DPT143" s="4306"/>
      <c r="DPU143" s="4299"/>
      <c r="DPV143" s="4300"/>
      <c r="DPW143" s="4305"/>
      <c r="DPX143" s="4304"/>
      <c r="DPY143" s="4299"/>
      <c r="DPZ143" s="4300"/>
      <c r="DQA143" s="4301"/>
      <c r="DQB143" s="4302"/>
      <c r="DQC143" s="4299"/>
      <c r="DQD143" s="2602"/>
      <c r="DQE143" s="4287"/>
      <c r="DQF143" s="4303"/>
      <c r="DQG143" s="4304"/>
      <c r="DQH143" s="2603"/>
      <c r="DQI143" s="4305"/>
      <c r="DQJ143" s="4306"/>
      <c r="DQK143" s="4305"/>
      <c r="DQL143" s="4306"/>
      <c r="DQM143" s="4299"/>
      <c r="DQN143" s="4300"/>
      <c r="DQO143" s="4305"/>
      <c r="DQP143" s="4304"/>
      <c r="DQQ143" s="4299"/>
      <c r="DQR143" s="4300"/>
      <c r="DQS143" s="4301"/>
      <c r="DQT143" s="4302"/>
      <c r="DQU143" s="4299"/>
      <c r="DQV143" s="2602"/>
      <c r="DQW143" s="4287"/>
      <c r="DQX143" s="4303"/>
      <c r="DQY143" s="4304"/>
      <c r="DQZ143" s="2603"/>
      <c r="DRA143" s="4305"/>
      <c r="DRB143" s="4306"/>
      <c r="DRC143" s="4305"/>
      <c r="DRD143" s="4306"/>
      <c r="DRE143" s="4299"/>
      <c r="DRF143" s="4300"/>
      <c r="DRG143" s="4305"/>
      <c r="DRH143" s="4304"/>
      <c r="DRI143" s="4299"/>
      <c r="DRJ143" s="4300"/>
      <c r="DRK143" s="4301"/>
      <c r="DRL143" s="4302"/>
      <c r="DRM143" s="4299"/>
      <c r="DRN143" s="2602"/>
      <c r="DRO143" s="4287"/>
      <c r="DRP143" s="4303"/>
      <c r="DRQ143" s="4304"/>
      <c r="DRR143" s="2603"/>
      <c r="DRS143" s="4305"/>
      <c r="DRT143" s="4306"/>
      <c r="DRU143" s="4305"/>
      <c r="DRV143" s="4306"/>
      <c r="DRW143" s="4299"/>
      <c r="DRX143" s="4300"/>
      <c r="DRY143" s="4305"/>
      <c r="DRZ143" s="4304"/>
      <c r="DSA143" s="4299"/>
      <c r="DSB143" s="4300"/>
      <c r="DSC143" s="4301"/>
      <c r="DSD143" s="4302"/>
      <c r="DSE143" s="4299"/>
      <c r="DSF143" s="2602"/>
      <c r="DSG143" s="4287"/>
      <c r="DSH143" s="4303"/>
      <c r="DSI143" s="4304"/>
      <c r="DSJ143" s="2603"/>
      <c r="DSK143" s="4305"/>
      <c r="DSL143" s="4306"/>
      <c r="DSM143" s="4305"/>
      <c r="DSN143" s="4306"/>
      <c r="DSO143" s="4299"/>
      <c r="DSP143" s="4300"/>
      <c r="DSQ143" s="4305"/>
      <c r="DSR143" s="4304"/>
      <c r="DSS143" s="4299"/>
      <c r="DST143" s="4300"/>
      <c r="DSU143" s="4301"/>
      <c r="DSV143" s="4302"/>
      <c r="DSW143" s="4299"/>
      <c r="DSX143" s="2602"/>
      <c r="DSY143" s="4287"/>
      <c r="DSZ143" s="4303"/>
      <c r="DTA143" s="4304"/>
      <c r="DTB143" s="2603"/>
      <c r="DTC143" s="4305"/>
      <c r="DTD143" s="4306"/>
      <c r="DTE143" s="4305"/>
      <c r="DTF143" s="4306"/>
      <c r="DTG143" s="4299"/>
      <c r="DTH143" s="4300"/>
      <c r="DTI143" s="4305"/>
      <c r="DTJ143" s="4304"/>
      <c r="DTK143" s="4299"/>
      <c r="DTL143" s="4300"/>
      <c r="DTM143" s="4301"/>
      <c r="DTN143" s="4302"/>
      <c r="DTO143" s="4299"/>
      <c r="DTP143" s="2602"/>
      <c r="DTQ143" s="4287"/>
      <c r="DTR143" s="4303"/>
      <c r="DTS143" s="4304"/>
      <c r="DTT143" s="2603"/>
      <c r="DTU143" s="4305"/>
      <c r="DTV143" s="4306"/>
      <c r="DTW143" s="4305"/>
      <c r="DTX143" s="4306"/>
      <c r="DTY143" s="4299"/>
      <c r="DTZ143" s="4300"/>
      <c r="DUA143" s="4305"/>
      <c r="DUB143" s="4304"/>
      <c r="DUC143" s="4299"/>
      <c r="DUD143" s="4300"/>
      <c r="DUE143" s="4301"/>
      <c r="DUF143" s="4302"/>
      <c r="DUG143" s="4299"/>
      <c r="DUH143" s="2602"/>
      <c r="DUI143" s="4287"/>
      <c r="DUJ143" s="4303"/>
      <c r="DUK143" s="4304"/>
      <c r="DUL143" s="2603"/>
      <c r="DUM143" s="4305"/>
      <c r="DUN143" s="4306"/>
      <c r="DUO143" s="4305"/>
      <c r="DUP143" s="4306"/>
      <c r="DUQ143" s="4299"/>
      <c r="DUR143" s="4300"/>
      <c r="DUS143" s="4305"/>
      <c r="DUT143" s="4304"/>
      <c r="DUU143" s="4299"/>
      <c r="DUV143" s="4300"/>
      <c r="DUW143" s="4301"/>
      <c r="DUX143" s="4302"/>
      <c r="DUY143" s="4299"/>
      <c r="DUZ143" s="2602"/>
      <c r="DVA143" s="4287"/>
      <c r="DVB143" s="4303"/>
      <c r="DVC143" s="4304"/>
      <c r="DVD143" s="2603"/>
      <c r="DVE143" s="4305"/>
      <c r="DVF143" s="4306"/>
      <c r="DVG143" s="4305"/>
      <c r="DVH143" s="4306"/>
      <c r="DVI143" s="4299"/>
      <c r="DVJ143" s="4300"/>
      <c r="DVK143" s="4305"/>
      <c r="DVL143" s="4304"/>
      <c r="DVM143" s="4299"/>
      <c r="DVN143" s="4300"/>
      <c r="DVO143" s="4301"/>
      <c r="DVP143" s="4302"/>
      <c r="DVQ143" s="4299"/>
      <c r="DVR143" s="2602"/>
      <c r="DVS143" s="4287"/>
      <c r="DVT143" s="4303"/>
      <c r="DVU143" s="4304"/>
      <c r="DVV143" s="2603"/>
      <c r="DVW143" s="4305"/>
      <c r="DVX143" s="4306"/>
      <c r="DVY143" s="4305"/>
      <c r="DVZ143" s="4306"/>
      <c r="DWA143" s="4299"/>
      <c r="DWB143" s="4300"/>
      <c r="DWC143" s="4305"/>
      <c r="DWD143" s="4304"/>
      <c r="DWE143" s="4299"/>
      <c r="DWF143" s="4300"/>
      <c r="DWG143" s="4301"/>
      <c r="DWH143" s="4302"/>
      <c r="DWI143" s="4299"/>
      <c r="DWJ143" s="2602"/>
      <c r="DWK143" s="4287"/>
      <c r="DWL143" s="4303"/>
      <c r="DWM143" s="4304"/>
      <c r="DWN143" s="2603"/>
      <c r="DWO143" s="4305"/>
      <c r="DWP143" s="4306"/>
      <c r="DWQ143" s="4305"/>
      <c r="DWR143" s="4306"/>
      <c r="DWS143" s="4299"/>
      <c r="DWT143" s="4300"/>
      <c r="DWU143" s="4305"/>
      <c r="DWV143" s="4304"/>
      <c r="DWW143" s="4299"/>
      <c r="DWX143" s="4300"/>
      <c r="DWY143" s="4301"/>
      <c r="DWZ143" s="4302"/>
      <c r="DXA143" s="4299"/>
      <c r="DXB143" s="2602"/>
      <c r="DXC143" s="4287"/>
      <c r="DXD143" s="4303"/>
      <c r="DXE143" s="4304"/>
      <c r="DXF143" s="2603"/>
      <c r="DXG143" s="4305"/>
      <c r="DXH143" s="4306"/>
      <c r="DXI143" s="4305"/>
      <c r="DXJ143" s="4306"/>
      <c r="DXK143" s="4299"/>
      <c r="DXL143" s="4300"/>
      <c r="DXM143" s="4305"/>
      <c r="DXN143" s="4304"/>
      <c r="DXO143" s="4299"/>
      <c r="DXP143" s="4300"/>
      <c r="DXQ143" s="4301"/>
      <c r="DXR143" s="4302"/>
      <c r="DXS143" s="4299"/>
      <c r="DXT143" s="2602"/>
      <c r="DXU143" s="4287"/>
      <c r="DXV143" s="4303"/>
      <c r="DXW143" s="4304"/>
      <c r="DXX143" s="2603"/>
      <c r="DXY143" s="4305"/>
      <c r="DXZ143" s="4306"/>
      <c r="DYA143" s="4305"/>
      <c r="DYB143" s="4306"/>
      <c r="DYC143" s="4299"/>
      <c r="DYD143" s="4300"/>
      <c r="DYE143" s="4305"/>
      <c r="DYF143" s="4304"/>
      <c r="DYG143" s="4299"/>
      <c r="DYH143" s="4300"/>
      <c r="DYI143" s="4301"/>
      <c r="DYJ143" s="4302"/>
      <c r="DYK143" s="4299"/>
      <c r="DYL143" s="2602"/>
      <c r="DYM143" s="4287"/>
      <c r="DYN143" s="4303"/>
      <c r="DYO143" s="4304"/>
      <c r="DYP143" s="2603"/>
      <c r="DYQ143" s="4305"/>
      <c r="DYR143" s="4306"/>
      <c r="DYS143" s="4305"/>
      <c r="DYT143" s="4306"/>
      <c r="DYU143" s="4299"/>
      <c r="DYV143" s="4300"/>
      <c r="DYW143" s="4305"/>
      <c r="DYX143" s="4304"/>
      <c r="DYY143" s="4299"/>
      <c r="DYZ143" s="4300"/>
      <c r="DZA143" s="4301"/>
      <c r="DZB143" s="4302"/>
      <c r="DZC143" s="4299"/>
      <c r="DZD143" s="2602"/>
      <c r="DZE143" s="4287"/>
      <c r="DZF143" s="4303"/>
      <c r="DZG143" s="4304"/>
      <c r="DZH143" s="2603"/>
      <c r="DZI143" s="4305"/>
      <c r="DZJ143" s="4306"/>
      <c r="DZK143" s="4305"/>
      <c r="DZL143" s="4306"/>
      <c r="DZM143" s="4299"/>
      <c r="DZN143" s="4300"/>
      <c r="DZO143" s="4305"/>
      <c r="DZP143" s="4304"/>
      <c r="DZQ143" s="4299"/>
      <c r="DZR143" s="4300"/>
      <c r="DZS143" s="4301"/>
      <c r="DZT143" s="4302"/>
      <c r="DZU143" s="4299"/>
      <c r="DZV143" s="2602"/>
      <c r="DZW143" s="4287"/>
      <c r="DZX143" s="4303"/>
      <c r="DZY143" s="4304"/>
      <c r="DZZ143" s="2603"/>
      <c r="EAA143" s="4305"/>
      <c r="EAB143" s="4306"/>
      <c r="EAC143" s="4305"/>
      <c r="EAD143" s="4306"/>
      <c r="EAE143" s="4299"/>
      <c r="EAF143" s="4300"/>
      <c r="EAG143" s="4305"/>
      <c r="EAH143" s="4304"/>
      <c r="EAI143" s="4299"/>
      <c r="EAJ143" s="4300"/>
      <c r="EAK143" s="4301"/>
      <c r="EAL143" s="4302"/>
      <c r="EAM143" s="4299"/>
      <c r="EAN143" s="2602"/>
      <c r="EAO143" s="4287"/>
      <c r="EAP143" s="4303"/>
      <c r="EAQ143" s="4304"/>
      <c r="EAR143" s="2603"/>
      <c r="EAS143" s="4305"/>
      <c r="EAT143" s="4306"/>
      <c r="EAU143" s="4305"/>
      <c r="EAV143" s="4306"/>
      <c r="EAW143" s="4299"/>
      <c r="EAX143" s="4300"/>
      <c r="EAY143" s="4305"/>
      <c r="EAZ143" s="4304"/>
      <c r="EBA143" s="4299"/>
      <c r="EBB143" s="4300"/>
      <c r="EBC143" s="4301"/>
      <c r="EBD143" s="4302"/>
      <c r="EBE143" s="4299"/>
      <c r="EBF143" s="2602"/>
      <c r="EBG143" s="4287"/>
      <c r="EBH143" s="4303"/>
      <c r="EBI143" s="4304"/>
      <c r="EBJ143" s="2603"/>
      <c r="EBK143" s="4305"/>
      <c r="EBL143" s="4306"/>
      <c r="EBM143" s="4305"/>
      <c r="EBN143" s="4306"/>
      <c r="EBO143" s="4299"/>
      <c r="EBP143" s="4300"/>
      <c r="EBQ143" s="4305"/>
      <c r="EBR143" s="4304"/>
      <c r="EBS143" s="4299"/>
      <c r="EBT143" s="4300"/>
      <c r="EBU143" s="4301"/>
      <c r="EBV143" s="4302"/>
      <c r="EBW143" s="4299"/>
      <c r="EBX143" s="2602"/>
      <c r="EBY143" s="4287"/>
      <c r="EBZ143" s="4303"/>
      <c r="ECA143" s="4304"/>
      <c r="ECB143" s="2603"/>
      <c r="ECC143" s="4305"/>
      <c r="ECD143" s="4306"/>
      <c r="ECE143" s="4305"/>
      <c r="ECF143" s="4306"/>
      <c r="ECG143" s="4299"/>
      <c r="ECH143" s="4300"/>
      <c r="ECI143" s="4305"/>
      <c r="ECJ143" s="4304"/>
      <c r="ECK143" s="4299"/>
      <c r="ECL143" s="4300"/>
      <c r="ECM143" s="4301"/>
      <c r="ECN143" s="4302"/>
      <c r="ECO143" s="4299"/>
      <c r="ECP143" s="2602"/>
      <c r="ECQ143" s="4287"/>
      <c r="ECR143" s="4303"/>
      <c r="ECS143" s="4304"/>
      <c r="ECT143" s="2603"/>
      <c r="ECU143" s="4305"/>
      <c r="ECV143" s="4306"/>
      <c r="ECW143" s="4305"/>
      <c r="ECX143" s="4306"/>
      <c r="ECY143" s="4299"/>
      <c r="ECZ143" s="4300"/>
      <c r="EDA143" s="4305"/>
      <c r="EDB143" s="4304"/>
      <c r="EDC143" s="4299"/>
      <c r="EDD143" s="4300"/>
      <c r="EDE143" s="4301"/>
      <c r="EDF143" s="4302"/>
      <c r="EDG143" s="4299"/>
      <c r="EDH143" s="2602"/>
      <c r="EDI143" s="4287"/>
      <c r="EDJ143" s="4303"/>
      <c r="EDK143" s="4304"/>
      <c r="EDL143" s="2603"/>
      <c r="EDM143" s="4305"/>
      <c r="EDN143" s="4306"/>
      <c r="EDO143" s="4305"/>
      <c r="EDP143" s="4306"/>
      <c r="EDQ143" s="4299"/>
      <c r="EDR143" s="4300"/>
      <c r="EDS143" s="4305"/>
      <c r="EDT143" s="4304"/>
      <c r="EDU143" s="4299"/>
      <c r="EDV143" s="4300"/>
      <c r="EDW143" s="4301"/>
      <c r="EDX143" s="4302"/>
      <c r="EDY143" s="4299"/>
      <c r="EDZ143" s="2602"/>
      <c r="EEA143" s="4287"/>
      <c r="EEB143" s="4303"/>
      <c r="EEC143" s="4304"/>
      <c r="EED143" s="2603"/>
      <c r="EEE143" s="4305"/>
      <c r="EEF143" s="4306"/>
      <c r="EEG143" s="4305"/>
      <c r="EEH143" s="4306"/>
      <c r="EEI143" s="4299"/>
      <c r="EEJ143" s="4300"/>
      <c r="EEK143" s="4305"/>
      <c r="EEL143" s="4304"/>
      <c r="EEM143" s="4299"/>
      <c r="EEN143" s="4300"/>
      <c r="EEO143" s="4301"/>
      <c r="EEP143" s="4302"/>
      <c r="EEQ143" s="4299"/>
      <c r="EER143" s="2602"/>
      <c r="EES143" s="4287"/>
      <c r="EET143" s="4303"/>
      <c r="EEU143" s="4304"/>
      <c r="EEV143" s="2603"/>
      <c r="EEW143" s="4305"/>
      <c r="EEX143" s="4306"/>
      <c r="EEY143" s="4305"/>
      <c r="EEZ143" s="4306"/>
      <c r="EFA143" s="4299"/>
      <c r="EFB143" s="4300"/>
      <c r="EFC143" s="4305"/>
      <c r="EFD143" s="4304"/>
      <c r="EFE143" s="4299"/>
      <c r="EFF143" s="4300"/>
      <c r="EFG143" s="4301"/>
      <c r="EFH143" s="4302"/>
      <c r="EFI143" s="4299"/>
      <c r="EFJ143" s="2602"/>
      <c r="EFK143" s="4287"/>
      <c r="EFL143" s="4303"/>
      <c r="EFM143" s="4304"/>
      <c r="EFN143" s="2603"/>
      <c r="EFO143" s="4305"/>
      <c r="EFP143" s="4306"/>
      <c r="EFQ143" s="4305"/>
      <c r="EFR143" s="4306"/>
      <c r="EFS143" s="4299"/>
      <c r="EFT143" s="4300"/>
      <c r="EFU143" s="4305"/>
      <c r="EFV143" s="4304"/>
      <c r="EFW143" s="4299"/>
      <c r="EFX143" s="4300"/>
      <c r="EFY143" s="4301"/>
      <c r="EFZ143" s="4302"/>
      <c r="EGA143" s="4299"/>
      <c r="EGB143" s="2602"/>
      <c r="EGC143" s="4287"/>
      <c r="EGD143" s="4303"/>
      <c r="EGE143" s="4304"/>
      <c r="EGF143" s="2603"/>
      <c r="EGG143" s="4305"/>
      <c r="EGH143" s="4306"/>
      <c r="EGI143" s="4305"/>
      <c r="EGJ143" s="4306"/>
      <c r="EGK143" s="4299"/>
      <c r="EGL143" s="4300"/>
      <c r="EGM143" s="4305"/>
      <c r="EGN143" s="4304"/>
      <c r="EGO143" s="4299"/>
      <c r="EGP143" s="4300"/>
      <c r="EGQ143" s="4301"/>
      <c r="EGR143" s="4302"/>
      <c r="EGS143" s="4299"/>
      <c r="EGT143" s="2602"/>
      <c r="EGU143" s="4287"/>
      <c r="EGV143" s="4303"/>
      <c r="EGW143" s="4304"/>
      <c r="EGX143" s="2603"/>
      <c r="EGY143" s="4305"/>
      <c r="EGZ143" s="4306"/>
      <c r="EHA143" s="4305"/>
      <c r="EHB143" s="4306"/>
      <c r="EHC143" s="4299"/>
      <c r="EHD143" s="4300"/>
      <c r="EHE143" s="4305"/>
      <c r="EHF143" s="4304"/>
      <c r="EHG143" s="4299"/>
      <c r="EHH143" s="4300"/>
      <c r="EHI143" s="4301"/>
      <c r="EHJ143" s="4302"/>
      <c r="EHK143" s="4299"/>
      <c r="EHL143" s="2602"/>
      <c r="EHM143" s="4287"/>
      <c r="EHN143" s="4303"/>
      <c r="EHO143" s="4304"/>
      <c r="EHP143" s="2603"/>
      <c r="EHQ143" s="4305"/>
      <c r="EHR143" s="4306"/>
      <c r="EHS143" s="4305"/>
      <c r="EHT143" s="4306"/>
      <c r="EHU143" s="4299"/>
      <c r="EHV143" s="4300"/>
      <c r="EHW143" s="4305"/>
      <c r="EHX143" s="4304"/>
      <c r="EHY143" s="4299"/>
      <c r="EHZ143" s="4300"/>
      <c r="EIA143" s="4301"/>
      <c r="EIB143" s="4302"/>
      <c r="EIC143" s="4299"/>
      <c r="EID143" s="2602"/>
      <c r="EIE143" s="4287"/>
      <c r="EIF143" s="4303"/>
      <c r="EIG143" s="4304"/>
      <c r="EIH143" s="2603"/>
      <c r="EII143" s="4305"/>
      <c r="EIJ143" s="4306"/>
      <c r="EIK143" s="4305"/>
      <c r="EIL143" s="4306"/>
      <c r="EIM143" s="4299"/>
      <c r="EIN143" s="4300"/>
      <c r="EIO143" s="4305"/>
      <c r="EIP143" s="4304"/>
      <c r="EIQ143" s="4299"/>
      <c r="EIR143" s="4300"/>
      <c r="EIS143" s="4301"/>
      <c r="EIT143" s="4302"/>
      <c r="EIU143" s="4299"/>
      <c r="EIV143" s="2602"/>
      <c r="EIW143" s="4287"/>
      <c r="EIX143" s="4303"/>
      <c r="EIY143" s="4304"/>
      <c r="EIZ143" s="2603"/>
      <c r="EJA143" s="4305"/>
      <c r="EJB143" s="4306"/>
      <c r="EJC143" s="4305"/>
      <c r="EJD143" s="4306"/>
      <c r="EJE143" s="4299"/>
      <c r="EJF143" s="4300"/>
      <c r="EJG143" s="4305"/>
      <c r="EJH143" s="4304"/>
      <c r="EJI143" s="4299"/>
      <c r="EJJ143" s="4300"/>
      <c r="EJK143" s="4301"/>
      <c r="EJL143" s="4302"/>
      <c r="EJM143" s="4299"/>
      <c r="EJN143" s="2602"/>
      <c r="EJO143" s="4287"/>
      <c r="EJP143" s="4303"/>
      <c r="EJQ143" s="4304"/>
      <c r="EJR143" s="2603"/>
      <c r="EJS143" s="4305"/>
      <c r="EJT143" s="4306"/>
      <c r="EJU143" s="4305"/>
      <c r="EJV143" s="4306"/>
      <c r="EJW143" s="4299"/>
      <c r="EJX143" s="4300"/>
      <c r="EJY143" s="4305"/>
      <c r="EJZ143" s="4304"/>
      <c r="EKA143" s="4299"/>
      <c r="EKB143" s="4300"/>
      <c r="EKC143" s="4301"/>
      <c r="EKD143" s="4302"/>
      <c r="EKE143" s="4299"/>
      <c r="EKF143" s="2602"/>
      <c r="EKG143" s="4287"/>
      <c r="EKH143" s="4303"/>
      <c r="EKI143" s="4304"/>
      <c r="EKJ143" s="2603"/>
      <c r="EKK143" s="4305"/>
      <c r="EKL143" s="4306"/>
      <c r="EKM143" s="4305"/>
      <c r="EKN143" s="4306"/>
      <c r="EKO143" s="4299"/>
      <c r="EKP143" s="4300"/>
      <c r="EKQ143" s="4305"/>
      <c r="EKR143" s="4304"/>
      <c r="EKS143" s="4299"/>
      <c r="EKT143" s="4300"/>
      <c r="EKU143" s="4301"/>
      <c r="EKV143" s="4302"/>
      <c r="EKW143" s="4299"/>
      <c r="EKX143" s="2602"/>
      <c r="EKY143" s="4287"/>
      <c r="EKZ143" s="4303"/>
      <c r="ELA143" s="4304"/>
      <c r="ELB143" s="2603"/>
      <c r="ELC143" s="4305"/>
      <c r="ELD143" s="4306"/>
      <c r="ELE143" s="4305"/>
      <c r="ELF143" s="4306"/>
      <c r="ELG143" s="4299"/>
      <c r="ELH143" s="4300"/>
      <c r="ELI143" s="4305"/>
      <c r="ELJ143" s="4304"/>
      <c r="ELK143" s="4299"/>
      <c r="ELL143" s="4300"/>
      <c r="ELM143" s="4301"/>
      <c r="ELN143" s="4302"/>
      <c r="ELO143" s="4299"/>
      <c r="ELP143" s="2602"/>
      <c r="ELQ143" s="4287"/>
      <c r="ELR143" s="4303"/>
      <c r="ELS143" s="4304"/>
      <c r="ELT143" s="2603"/>
      <c r="ELU143" s="4305"/>
      <c r="ELV143" s="4306"/>
      <c r="ELW143" s="4305"/>
      <c r="ELX143" s="4306"/>
      <c r="ELY143" s="4299"/>
      <c r="ELZ143" s="4300"/>
      <c r="EMA143" s="4305"/>
      <c r="EMB143" s="4304"/>
      <c r="EMC143" s="4299"/>
      <c r="EMD143" s="4300"/>
      <c r="EME143" s="4301"/>
      <c r="EMF143" s="4302"/>
      <c r="EMG143" s="4299"/>
      <c r="EMH143" s="2602"/>
      <c r="EMI143" s="4287"/>
      <c r="EMJ143" s="4303"/>
      <c r="EMK143" s="4304"/>
      <c r="EML143" s="2603"/>
      <c r="EMM143" s="4305"/>
      <c r="EMN143" s="4306"/>
      <c r="EMO143" s="4305"/>
      <c r="EMP143" s="4306"/>
      <c r="EMQ143" s="4299"/>
      <c r="EMR143" s="4300"/>
      <c r="EMS143" s="4305"/>
      <c r="EMT143" s="4304"/>
      <c r="EMU143" s="4299"/>
      <c r="EMV143" s="4300"/>
      <c r="EMW143" s="4301"/>
      <c r="EMX143" s="4302"/>
      <c r="EMY143" s="4299"/>
      <c r="EMZ143" s="2602"/>
      <c r="ENA143" s="4287"/>
      <c r="ENB143" s="4303"/>
      <c r="ENC143" s="4304"/>
      <c r="END143" s="2603"/>
      <c r="ENE143" s="4305"/>
      <c r="ENF143" s="4306"/>
      <c r="ENG143" s="4305"/>
      <c r="ENH143" s="4306"/>
      <c r="ENI143" s="4299"/>
      <c r="ENJ143" s="4300"/>
      <c r="ENK143" s="4305"/>
      <c r="ENL143" s="4304"/>
      <c r="ENM143" s="4299"/>
      <c r="ENN143" s="4300"/>
      <c r="ENO143" s="4301"/>
      <c r="ENP143" s="4302"/>
      <c r="ENQ143" s="4299"/>
      <c r="ENR143" s="2602"/>
      <c r="ENS143" s="4287"/>
      <c r="ENT143" s="4303"/>
      <c r="ENU143" s="4304"/>
      <c r="ENV143" s="2603"/>
      <c r="ENW143" s="4305"/>
      <c r="ENX143" s="4306"/>
      <c r="ENY143" s="4305"/>
      <c r="ENZ143" s="4306"/>
      <c r="EOA143" s="4299"/>
      <c r="EOB143" s="4300"/>
      <c r="EOC143" s="4305"/>
      <c r="EOD143" s="4304"/>
      <c r="EOE143" s="4299"/>
      <c r="EOF143" s="4300"/>
      <c r="EOG143" s="4301"/>
      <c r="EOH143" s="4302"/>
      <c r="EOI143" s="4299"/>
      <c r="EOJ143" s="2602"/>
      <c r="EOK143" s="4287"/>
      <c r="EOL143" s="4303"/>
      <c r="EOM143" s="4304"/>
      <c r="EON143" s="2603"/>
      <c r="EOO143" s="4305"/>
      <c r="EOP143" s="4306"/>
      <c r="EOQ143" s="4305"/>
      <c r="EOR143" s="4306"/>
      <c r="EOS143" s="4299"/>
      <c r="EOT143" s="4300"/>
      <c r="EOU143" s="4305"/>
      <c r="EOV143" s="4304"/>
      <c r="EOW143" s="4299"/>
      <c r="EOX143" s="4300"/>
      <c r="EOY143" s="4301"/>
      <c r="EOZ143" s="4302"/>
      <c r="EPA143" s="4299"/>
      <c r="EPB143" s="2602"/>
      <c r="EPC143" s="4287"/>
      <c r="EPD143" s="4303"/>
      <c r="EPE143" s="4304"/>
      <c r="EPF143" s="2603"/>
      <c r="EPG143" s="4305"/>
      <c r="EPH143" s="4306"/>
      <c r="EPI143" s="4305"/>
      <c r="EPJ143" s="4306"/>
      <c r="EPK143" s="4299"/>
      <c r="EPL143" s="4300"/>
      <c r="EPM143" s="4305"/>
      <c r="EPN143" s="4304"/>
      <c r="EPO143" s="4299"/>
      <c r="EPP143" s="4300"/>
      <c r="EPQ143" s="4301"/>
      <c r="EPR143" s="4302"/>
      <c r="EPS143" s="4299"/>
      <c r="EPT143" s="2602"/>
      <c r="EPU143" s="4287"/>
      <c r="EPV143" s="4303"/>
      <c r="EPW143" s="4304"/>
      <c r="EPX143" s="2603"/>
      <c r="EPY143" s="4305"/>
      <c r="EPZ143" s="4306"/>
      <c r="EQA143" s="4305"/>
      <c r="EQB143" s="4306"/>
      <c r="EQC143" s="4299"/>
      <c r="EQD143" s="4300"/>
      <c r="EQE143" s="4305"/>
      <c r="EQF143" s="4304"/>
      <c r="EQG143" s="4299"/>
      <c r="EQH143" s="4300"/>
      <c r="EQI143" s="4301"/>
      <c r="EQJ143" s="4302"/>
      <c r="EQK143" s="4299"/>
      <c r="EQL143" s="2602"/>
      <c r="EQM143" s="4287"/>
      <c r="EQN143" s="4303"/>
      <c r="EQO143" s="4304"/>
      <c r="EQP143" s="2603"/>
      <c r="EQQ143" s="4305"/>
      <c r="EQR143" s="4306"/>
      <c r="EQS143" s="4305"/>
      <c r="EQT143" s="4306"/>
      <c r="EQU143" s="4299"/>
      <c r="EQV143" s="4300"/>
      <c r="EQW143" s="4305"/>
      <c r="EQX143" s="4304"/>
      <c r="EQY143" s="4299"/>
      <c r="EQZ143" s="4300"/>
      <c r="ERA143" s="4301"/>
      <c r="ERB143" s="4302"/>
      <c r="ERC143" s="4299"/>
      <c r="ERD143" s="2602"/>
      <c r="ERE143" s="4287"/>
      <c r="ERF143" s="4303"/>
      <c r="ERG143" s="4304"/>
      <c r="ERH143" s="2603"/>
      <c r="ERI143" s="4305"/>
      <c r="ERJ143" s="4306"/>
      <c r="ERK143" s="4305"/>
      <c r="ERL143" s="4306"/>
      <c r="ERM143" s="4299"/>
      <c r="ERN143" s="4300"/>
      <c r="ERO143" s="4305"/>
      <c r="ERP143" s="4304"/>
      <c r="ERQ143" s="4299"/>
      <c r="ERR143" s="4300"/>
      <c r="ERS143" s="4301"/>
      <c r="ERT143" s="4302"/>
      <c r="ERU143" s="4299"/>
      <c r="ERV143" s="2602"/>
      <c r="ERW143" s="4287"/>
      <c r="ERX143" s="4303"/>
      <c r="ERY143" s="4304"/>
      <c r="ERZ143" s="2603"/>
      <c r="ESA143" s="4305"/>
      <c r="ESB143" s="4306"/>
      <c r="ESC143" s="4305"/>
      <c r="ESD143" s="4306"/>
      <c r="ESE143" s="4299"/>
      <c r="ESF143" s="4300"/>
      <c r="ESG143" s="4305"/>
      <c r="ESH143" s="4304"/>
      <c r="ESI143" s="4299"/>
      <c r="ESJ143" s="4300"/>
      <c r="ESK143" s="4301"/>
      <c r="ESL143" s="4302"/>
      <c r="ESM143" s="4299"/>
      <c r="ESN143" s="2602"/>
      <c r="ESO143" s="4287"/>
      <c r="ESP143" s="4303"/>
      <c r="ESQ143" s="4304"/>
      <c r="ESR143" s="2603"/>
      <c r="ESS143" s="4305"/>
      <c r="EST143" s="4306"/>
      <c r="ESU143" s="4305"/>
      <c r="ESV143" s="4306"/>
      <c r="ESW143" s="4299"/>
      <c r="ESX143" s="4300"/>
      <c r="ESY143" s="4305"/>
      <c r="ESZ143" s="4304"/>
      <c r="ETA143" s="4299"/>
      <c r="ETB143" s="4300"/>
      <c r="ETC143" s="4301"/>
      <c r="ETD143" s="4302"/>
      <c r="ETE143" s="4299"/>
      <c r="ETF143" s="2602"/>
      <c r="ETG143" s="4287"/>
      <c r="ETH143" s="4303"/>
      <c r="ETI143" s="4304"/>
      <c r="ETJ143" s="2603"/>
      <c r="ETK143" s="4305"/>
      <c r="ETL143" s="4306"/>
      <c r="ETM143" s="4305"/>
      <c r="ETN143" s="4306"/>
      <c r="ETO143" s="4299"/>
      <c r="ETP143" s="4300"/>
      <c r="ETQ143" s="4305"/>
      <c r="ETR143" s="4304"/>
      <c r="ETS143" s="4299"/>
      <c r="ETT143" s="4300"/>
      <c r="ETU143" s="4301"/>
      <c r="ETV143" s="4302"/>
      <c r="ETW143" s="4299"/>
      <c r="ETX143" s="2602"/>
      <c r="ETY143" s="4287"/>
      <c r="ETZ143" s="4303"/>
      <c r="EUA143" s="4304"/>
      <c r="EUB143" s="2603"/>
      <c r="EUC143" s="4305"/>
      <c r="EUD143" s="4306"/>
      <c r="EUE143" s="4305"/>
      <c r="EUF143" s="4306"/>
      <c r="EUG143" s="4299"/>
      <c r="EUH143" s="4300"/>
      <c r="EUI143" s="4305"/>
      <c r="EUJ143" s="4304"/>
      <c r="EUK143" s="4299"/>
      <c r="EUL143" s="4300"/>
      <c r="EUM143" s="4301"/>
      <c r="EUN143" s="4302"/>
      <c r="EUO143" s="4299"/>
      <c r="EUP143" s="2602"/>
      <c r="EUQ143" s="4287"/>
      <c r="EUR143" s="4303"/>
      <c r="EUS143" s="4304"/>
      <c r="EUT143" s="2603"/>
      <c r="EUU143" s="4305"/>
      <c r="EUV143" s="4306"/>
      <c r="EUW143" s="4305"/>
      <c r="EUX143" s="4306"/>
      <c r="EUY143" s="4299"/>
      <c r="EUZ143" s="4300"/>
      <c r="EVA143" s="4305"/>
      <c r="EVB143" s="4304"/>
      <c r="EVC143" s="4299"/>
      <c r="EVD143" s="4300"/>
      <c r="EVE143" s="4301"/>
      <c r="EVF143" s="4302"/>
      <c r="EVG143" s="4299"/>
      <c r="EVH143" s="2602"/>
      <c r="EVI143" s="4287"/>
      <c r="EVJ143" s="4303"/>
      <c r="EVK143" s="4304"/>
      <c r="EVL143" s="2603"/>
      <c r="EVM143" s="4305"/>
      <c r="EVN143" s="4306"/>
      <c r="EVO143" s="4305"/>
      <c r="EVP143" s="4306"/>
      <c r="EVQ143" s="4299"/>
      <c r="EVR143" s="4300"/>
      <c r="EVS143" s="4305"/>
      <c r="EVT143" s="4304"/>
      <c r="EVU143" s="4299"/>
      <c r="EVV143" s="4300"/>
      <c r="EVW143" s="4301"/>
      <c r="EVX143" s="4302"/>
      <c r="EVY143" s="4299"/>
      <c r="EVZ143" s="2602"/>
      <c r="EWA143" s="4287"/>
      <c r="EWB143" s="4303"/>
      <c r="EWC143" s="4304"/>
      <c r="EWD143" s="2603"/>
      <c r="EWE143" s="4305"/>
      <c r="EWF143" s="4306"/>
      <c r="EWG143" s="4305"/>
      <c r="EWH143" s="4306"/>
      <c r="EWI143" s="4299"/>
      <c r="EWJ143" s="4300"/>
      <c r="EWK143" s="4305"/>
      <c r="EWL143" s="4304"/>
      <c r="EWM143" s="4299"/>
      <c r="EWN143" s="4300"/>
      <c r="EWO143" s="4301"/>
      <c r="EWP143" s="4302"/>
      <c r="EWQ143" s="4299"/>
      <c r="EWR143" s="2602"/>
      <c r="EWS143" s="4287"/>
      <c r="EWT143" s="4303"/>
      <c r="EWU143" s="4304"/>
      <c r="EWV143" s="2603"/>
      <c r="EWW143" s="4305"/>
      <c r="EWX143" s="4306"/>
      <c r="EWY143" s="4305"/>
      <c r="EWZ143" s="4306"/>
      <c r="EXA143" s="4299"/>
      <c r="EXB143" s="4300"/>
      <c r="EXC143" s="4305"/>
      <c r="EXD143" s="4304"/>
      <c r="EXE143" s="4299"/>
      <c r="EXF143" s="4300"/>
      <c r="EXG143" s="4301"/>
      <c r="EXH143" s="4302"/>
      <c r="EXI143" s="4299"/>
      <c r="EXJ143" s="2602"/>
      <c r="EXK143" s="4287"/>
      <c r="EXL143" s="4303"/>
      <c r="EXM143" s="4304"/>
      <c r="EXN143" s="2603"/>
      <c r="EXO143" s="4305"/>
      <c r="EXP143" s="4306"/>
      <c r="EXQ143" s="4305"/>
      <c r="EXR143" s="4306"/>
      <c r="EXS143" s="4299"/>
      <c r="EXT143" s="4300"/>
      <c r="EXU143" s="4305"/>
      <c r="EXV143" s="4304"/>
      <c r="EXW143" s="4299"/>
      <c r="EXX143" s="4300"/>
      <c r="EXY143" s="4301"/>
      <c r="EXZ143" s="4302"/>
      <c r="EYA143" s="4299"/>
      <c r="EYB143" s="2602"/>
      <c r="EYC143" s="4287"/>
      <c r="EYD143" s="4303"/>
      <c r="EYE143" s="4304"/>
      <c r="EYF143" s="2603"/>
      <c r="EYG143" s="4305"/>
      <c r="EYH143" s="4306"/>
      <c r="EYI143" s="4305"/>
      <c r="EYJ143" s="4306"/>
      <c r="EYK143" s="4299"/>
      <c r="EYL143" s="4300"/>
      <c r="EYM143" s="4305"/>
      <c r="EYN143" s="4304"/>
      <c r="EYO143" s="4299"/>
      <c r="EYP143" s="4300"/>
      <c r="EYQ143" s="4301"/>
      <c r="EYR143" s="4302"/>
      <c r="EYS143" s="4299"/>
      <c r="EYT143" s="2602"/>
      <c r="EYU143" s="4287"/>
      <c r="EYV143" s="4303"/>
      <c r="EYW143" s="4304"/>
      <c r="EYX143" s="2603"/>
      <c r="EYY143" s="4305"/>
      <c r="EYZ143" s="4306"/>
      <c r="EZA143" s="4305"/>
      <c r="EZB143" s="4306"/>
      <c r="EZC143" s="4299"/>
      <c r="EZD143" s="4300"/>
      <c r="EZE143" s="4305"/>
      <c r="EZF143" s="4304"/>
      <c r="EZG143" s="4299"/>
      <c r="EZH143" s="4300"/>
      <c r="EZI143" s="4301"/>
      <c r="EZJ143" s="4302"/>
      <c r="EZK143" s="4299"/>
      <c r="EZL143" s="2602"/>
      <c r="EZM143" s="4287"/>
      <c r="EZN143" s="4303"/>
      <c r="EZO143" s="4304"/>
      <c r="EZP143" s="2603"/>
      <c r="EZQ143" s="4305"/>
      <c r="EZR143" s="4306"/>
      <c r="EZS143" s="4305"/>
      <c r="EZT143" s="4306"/>
      <c r="EZU143" s="4299"/>
      <c r="EZV143" s="4300"/>
      <c r="EZW143" s="4305"/>
      <c r="EZX143" s="4304"/>
      <c r="EZY143" s="4299"/>
      <c r="EZZ143" s="4300"/>
      <c r="FAA143" s="4301"/>
      <c r="FAB143" s="4302"/>
      <c r="FAC143" s="4299"/>
      <c r="FAD143" s="2602"/>
      <c r="FAE143" s="4287"/>
      <c r="FAF143" s="4303"/>
      <c r="FAG143" s="4304"/>
      <c r="FAH143" s="2603"/>
      <c r="FAI143" s="4305"/>
      <c r="FAJ143" s="4306"/>
      <c r="FAK143" s="4305"/>
      <c r="FAL143" s="4306"/>
      <c r="FAM143" s="4299"/>
      <c r="FAN143" s="4300"/>
      <c r="FAO143" s="4305"/>
      <c r="FAP143" s="4304"/>
      <c r="FAQ143" s="4299"/>
      <c r="FAR143" s="4300"/>
      <c r="FAS143" s="4301"/>
      <c r="FAT143" s="4302"/>
      <c r="FAU143" s="4299"/>
      <c r="FAV143" s="2602"/>
      <c r="FAW143" s="4287"/>
      <c r="FAX143" s="4303"/>
      <c r="FAY143" s="4304"/>
      <c r="FAZ143" s="2603"/>
      <c r="FBA143" s="4305"/>
      <c r="FBB143" s="4306"/>
      <c r="FBC143" s="4305"/>
      <c r="FBD143" s="4306"/>
      <c r="FBE143" s="4299"/>
      <c r="FBF143" s="4300"/>
      <c r="FBG143" s="4305"/>
      <c r="FBH143" s="4304"/>
      <c r="FBI143" s="4299"/>
      <c r="FBJ143" s="4300"/>
      <c r="FBK143" s="4301"/>
      <c r="FBL143" s="4302"/>
      <c r="FBM143" s="4299"/>
      <c r="FBN143" s="2602"/>
      <c r="FBO143" s="4287"/>
      <c r="FBP143" s="4303"/>
      <c r="FBQ143" s="4304"/>
      <c r="FBR143" s="2603"/>
      <c r="FBS143" s="4305"/>
      <c r="FBT143" s="4306"/>
      <c r="FBU143" s="4305"/>
      <c r="FBV143" s="4306"/>
      <c r="FBW143" s="4299"/>
      <c r="FBX143" s="4300"/>
      <c r="FBY143" s="4305"/>
      <c r="FBZ143" s="4304"/>
      <c r="FCA143" s="4299"/>
      <c r="FCB143" s="4300"/>
      <c r="FCC143" s="4301"/>
      <c r="FCD143" s="4302"/>
      <c r="FCE143" s="4299"/>
      <c r="FCF143" s="2602"/>
      <c r="FCG143" s="4287"/>
      <c r="FCH143" s="4303"/>
      <c r="FCI143" s="4304"/>
      <c r="FCJ143" s="2603"/>
      <c r="FCK143" s="4305"/>
      <c r="FCL143" s="4306"/>
      <c r="FCM143" s="4305"/>
      <c r="FCN143" s="4306"/>
      <c r="FCO143" s="4299"/>
      <c r="FCP143" s="4300"/>
      <c r="FCQ143" s="4305"/>
      <c r="FCR143" s="4304"/>
      <c r="FCS143" s="4299"/>
      <c r="FCT143" s="4300"/>
      <c r="FCU143" s="4301"/>
      <c r="FCV143" s="4302"/>
      <c r="FCW143" s="4299"/>
      <c r="FCX143" s="2602"/>
      <c r="FCY143" s="4287"/>
      <c r="FCZ143" s="4303"/>
      <c r="FDA143" s="4304"/>
      <c r="FDB143" s="2603"/>
      <c r="FDC143" s="4305"/>
      <c r="FDD143" s="4306"/>
      <c r="FDE143" s="4305"/>
      <c r="FDF143" s="4306"/>
      <c r="FDG143" s="4299"/>
      <c r="FDH143" s="4300"/>
      <c r="FDI143" s="4305"/>
      <c r="FDJ143" s="4304"/>
      <c r="FDK143" s="4299"/>
      <c r="FDL143" s="4300"/>
      <c r="FDM143" s="4301"/>
      <c r="FDN143" s="4302"/>
      <c r="FDO143" s="4299"/>
      <c r="FDP143" s="2602"/>
      <c r="FDQ143" s="4287"/>
      <c r="FDR143" s="4303"/>
      <c r="FDS143" s="4304"/>
      <c r="FDT143" s="2603"/>
      <c r="FDU143" s="4305"/>
      <c r="FDV143" s="4306"/>
      <c r="FDW143" s="4305"/>
      <c r="FDX143" s="4306"/>
      <c r="FDY143" s="4299"/>
      <c r="FDZ143" s="4300"/>
      <c r="FEA143" s="4305"/>
      <c r="FEB143" s="4304"/>
      <c r="FEC143" s="4299"/>
      <c r="FED143" s="4300"/>
      <c r="FEE143" s="4301"/>
      <c r="FEF143" s="4302"/>
      <c r="FEG143" s="4299"/>
      <c r="FEH143" s="2602"/>
      <c r="FEI143" s="4287"/>
      <c r="FEJ143" s="4303"/>
      <c r="FEK143" s="4304"/>
      <c r="FEL143" s="2603"/>
      <c r="FEM143" s="4305"/>
      <c r="FEN143" s="4306"/>
      <c r="FEO143" s="4305"/>
      <c r="FEP143" s="4306"/>
      <c r="FEQ143" s="4299"/>
      <c r="FER143" s="4300"/>
      <c r="FES143" s="4305"/>
      <c r="FET143" s="4304"/>
      <c r="FEU143" s="4299"/>
      <c r="FEV143" s="4300"/>
      <c r="FEW143" s="4301"/>
      <c r="FEX143" s="4302"/>
      <c r="FEY143" s="4299"/>
      <c r="FEZ143" s="2602"/>
      <c r="FFA143" s="4287"/>
      <c r="FFB143" s="4303"/>
      <c r="FFC143" s="4304"/>
      <c r="FFD143" s="2603"/>
      <c r="FFE143" s="4305"/>
      <c r="FFF143" s="4306"/>
      <c r="FFG143" s="4305"/>
      <c r="FFH143" s="4306"/>
      <c r="FFI143" s="4299"/>
      <c r="FFJ143" s="4300"/>
      <c r="FFK143" s="4305"/>
      <c r="FFL143" s="4304"/>
      <c r="FFM143" s="4299"/>
      <c r="FFN143" s="4300"/>
      <c r="FFO143" s="4301"/>
      <c r="FFP143" s="4302"/>
      <c r="FFQ143" s="4299"/>
      <c r="FFR143" s="2602"/>
      <c r="FFS143" s="4287"/>
      <c r="FFT143" s="4303"/>
      <c r="FFU143" s="4304"/>
      <c r="FFV143" s="2603"/>
      <c r="FFW143" s="4305"/>
      <c r="FFX143" s="4306"/>
      <c r="FFY143" s="4305"/>
      <c r="FFZ143" s="4306"/>
      <c r="FGA143" s="4299"/>
      <c r="FGB143" s="4300"/>
      <c r="FGC143" s="4305"/>
      <c r="FGD143" s="4304"/>
      <c r="FGE143" s="4299"/>
      <c r="FGF143" s="4300"/>
      <c r="FGG143" s="4301"/>
      <c r="FGH143" s="4302"/>
      <c r="FGI143" s="4299"/>
      <c r="FGJ143" s="2602"/>
      <c r="FGK143" s="4287"/>
      <c r="FGL143" s="4303"/>
      <c r="FGM143" s="4304"/>
      <c r="FGN143" s="2603"/>
      <c r="FGO143" s="4305"/>
      <c r="FGP143" s="4306"/>
      <c r="FGQ143" s="4305"/>
      <c r="FGR143" s="4306"/>
      <c r="FGS143" s="4299"/>
      <c r="FGT143" s="4300"/>
      <c r="FGU143" s="4305"/>
      <c r="FGV143" s="4304"/>
      <c r="FGW143" s="4299"/>
      <c r="FGX143" s="4300"/>
      <c r="FGY143" s="4301"/>
      <c r="FGZ143" s="4302"/>
      <c r="FHA143" s="4299"/>
      <c r="FHB143" s="2602"/>
      <c r="FHC143" s="4287"/>
      <c r="FHD143" s="4303"/>
      <c r="FHE143" s="4304"/>
      <c r="FHF143" s="2603"/>
      <c r="FHG143" s="4305"/>
      <c r="FHH143" s="4306"/>
      <c r="FHI143" s="4305"/>
      <c r="FHJ143" s="4306"/>
      <c r="FHK143" s="4299"/>
      <c r="FHL143" s="4300"/>
      <c r="FHM143" s="4305"/>
      <c r="FHN143" s="4304"/>
      <c r="FHO143" s="4299"/>
      <c r="FHP143" s="4300"/>
      <c r="FHQ143" s="4301"/>
      <c r="FHR143" s="4302"/>
      <c r="FHS143" s="4299"/>
      <c r="FHT143" s="2602"/>
      <c r="FHU143" s="4287"/>
      <c r="FHV143" s="4303"/>
      <c r="FHW143" s="4304"/>
      <c r="FHX143" s="2603"/>
      <c r="FHY143" s="4305"/>
      <c r="FHZ143" s="4306"/>
      <c r="FIA143" s="4305"/>
      <c r="FIB143" s="4306"/>
      <c r="FIC143" s="4299"/>
      <c r="FID143" s="4300"/>
      <c r="FIE143" s="4305"/>
      <c r="FIF143" s="4304"/>
      <c r="FIG143" s="4299"/>
      <c r="FIH143" s="4300"/>
      <c r="FII143" s="4301"/>
      <c r="FIJ143" s="4302"/>
      <c r="FIK143" s="4299"/>
      <c r="FIL143" s="2602"/>
      <c r="FIM143" s="4287"/>
      <c r="FIN143" s="4303"/>
      <c r="FIO143" s="4304"/>
      <c r="FIP143" s="2603"/>
      <c r="FIQ143" s="4305"/>
      <c r="FIR143" s="4306"/>
      <c r="FIS143" s="4305"/>
      <c r="FIT143" s="4306"/>
      <c r="FIU143" s="4299"/>
      <c r="FIV143" s="4300"/>
      <c r="FIW143" s="4305"/>
      <c r="FIX143" s="4304"/>
      <c r="FIY143" s="4299"/>
      <c r="FIZ143" s="4300"/>
      <c r="FJA143" s="4301"/>
      <c r="FJB143" s="4302"/>
      <c r="FJC143" s="4299"/>
      <c r="FJD143" s="2602"/>
      <c r="FJE143" s="4287"/>
      <c r="FJF143" s="4303"/>
      <c r="FJG143" s="4304"/>
      <c r="FJH143" s="2603"/>
      <c r="FJI143" s="4305"/>
      <c r="FJJ143" s="4306"/>
      <c r="FJK143" s="4305"/>
      <c r="FJL143" s="4306"/>
      <c r="FJM143" s="4299"/>
      <c r="FJN143" s="4300"/>
      <c r="FJO143" s="4305"/>
      <c r="FJP143" s="4304"/>
      <c r="FJQ143" s="4299"/>
      <c r="FJR143" s="4300"/>
      <c r="FJS143" s="4301"/>
      <c r="FJT143" s="4302"/>
      <c r="FJU143" s="4299"/>
      <c r="FJV143" s="2602"/>
      <c r="FJW143" s="4287"/>
      <c r="FJX143" s="4303"/>
      <c r="FJY143" s="4304"/>
      <c r="FJZ143" s="2603"/>
      <c r="FKA143" s="4305"/>
      <c r="FKB143" s="4306"/>
      <c r="FKC143" s="4305"/>
      <c r="FKD143" s="4306"/>
      <c r="FKE143" s="4299"/>
      <c r="FKF143" s="4300"/>
      <c r="FKG143" s="4305"/>
      <c r="FKH143" s="4304"/>
      <c r="FKI143" s="4299"/>
      <c r="FKJ143" s="4300"/>
      <c r="FKK143" s="4301"/>
      <c r="FKL143" s="4302"/>
      <c r="FKM143" s="4299"/>
      <c r="FKN143" s="2602"/>
      <c r="FKO143" s="4287"/>
      <c r="FKP143" s="4303"/>
      <c r="FKQ143" s="4304"/>
      <c r="FKR143" s="2603"/>
      <c r="FKS143" s="4305"/>
      <c r="FKT143" s="4306"/>
      <c r="FKU143" s="4305"/>
      <c r="FKV143" s="4306"/>
      <c r="FKW143" s="4299"/>
      <c r="FKX143" s="4300"/>
      <c r="FKY143" s="4305"/>
      <c r="FKZ143" s="4304"/>
      <c r="FLA143" s="4299"/>
      <c r="FLB143" s="4300"/>
      <c r="FLC143" s="4301"/>
      <c r="FLD143" s="4302"/>
      <c r="FLE143" s="4299"/>
      <c r="FLF143" s="2602"/>
      <c r="FLG143" s="4287"/>
      <c r="FLH143" s="4303"/>
      <c r="FLI143" s="4304"/>
      <c r="FLJ143" s="2603"/>
      <c r="FLK143" s="4305"/>
      <c r="FLL143" s="4306"/>
      <c r="FLM143" s="4305"/>
      <c r="FLN143" s="4306"/>
      <c r="FLO143" s="4299"/>
      <c r="FLP143" s="4300"/>
      <c r="FLQ143" s="4305"/>
      <c r="FLR143" s="4304"/>
      <c r="FLS143" s="4299"/>
      <c r="FLT143" s="4300"/>
      <c r="FLU143" s="4301"/>
      <c r="FLV143" s="4302"/>
      <c r="FLW143" s="4299"/>
      <c r="FLX143" s="2602"/>
      <c r="FLY143" s="4287"/>
      <c r="FLZ143" s="4303"/>
      <c r="FMA143" s="4304"/>
      <c r="FMB143" s="2603"/>
      <c r="FMC143" s="4305"/>
      <c r="FMD143" s="4306"/>
      <c r="FME143" s="4305"/>
      <c r="FMF143" s="4306"/>
      <c r="FMG143" s="4299"/>
      <c r="FMH143" s="4300"/>
      <c r="FMI143" s="4305"/>
      <c r="FMJ143" s="4304"/>
      <c r="FMK143" s="4299"/>
      <c r="FML143" s="4300"/>
      <c r="FMM143" s="4301"/>
      <c r="FMN143" s="4302"/>
      <c r="FMO143" s="4299"/>
      <c r="FMP143" s="2602"/>
      <c r="FMQ143" s="4287"/>
      <c r="FMR143" s="4303"/>
      <c r="FMS143" s="4304"/>
      <c r="FMT143" s="2603"/>
      <c r="FMU143" s="4305"/>
      <c r="FMV143" s="4306"/>
      <c r="FMW143" s="4305"/>
      <c r="FMX143" s="4306"/>
      <c r="FMY143" s="4299"/>
      <c r="FMZ143" s="4300"/>
      <c r="FNA143" s="4305"/>
      <c r="FNB143" s="4304"/>
      <c r="FNC143" s="4299"/>
      <c r="FND143" s="4300"/>
      <c r="FNE143" s="4301"/>
      <c r="FNF143" s="4302"/>
      <c r="FNG143" s="4299"/>
      <c r="FNH143" s="2602"/>
      <c r="FNI143" s="4287"/>
      <c r="FNJ143" s="4303"/>
      <c r="FNK143" s="4304"/>
      <c r="FNL143" s="2603"/>
      <c r="FNM143" s="4305"/>
      <c r="FNN143" s="4306"/>
      <c r="FNO143" s="4305"/>
      <c r="FNP143" s="4306"/>
      <c r="FNQ143" s="4299"/>
      <c r="FNR143" s="4300"/>
      <c r="FNS143" s="4305"/>
      <c r="FNT143" s="4304"/>
      <c r="FNU143" s="4299"/>
      <c r="FNV143" s="4300"/>
      <c r="FNW143" s="4301"/>
      <c r="FNX143" s="4302"/>
      <c r="FNY143" s="4299"/>
      <c r="FNZ143" s="2602"/>
      <c r="FOA143" s="4287"/>
      <c r="FOB143" s="4303"/>
      <c r="FOC143" s="4304"/>
      <c r="FOD143" s="2603"/>
      <c r="FOE143" s="4305"/>
      <c r="FOF143" s="4306"/>
      <c r="FOG143" s="4305"/>
      <c r="FOH143" s="4306"/>
      <c r="FOI143" s="4299"/>
      <c r="FOJ143" s="4300"/>
      <c r="FOK143" s="4305"/>
      <c r="FOL143" s="4304"/>
      <c r="FOM143" s="4299"/>
      <c r="FON143" s="4300"/>
      <c r="FOO143" s="4301"/>
      <c r="FOP143" s="4302"/>
      <c r="FOQ143" s="4299"/>
      <c r="FOR143" s="2602"/>
      <c r="FOS143" s="4287"/>
      <c r="FOT143" s="4303"/>
      <c r="FOU143" s="4304"/>
      <c r="FOV143" s="2603"/>
      <c r="FOW143" s="4305"/>
      <c r="FOX143" s="4306"/>
      <c r="FOY143" s="4305"/>
      <c r="FOZ143" s="4306"/>
      <c r="FPA143" s="4299"/>
      <c r="FPB143" s="4300"/>
      <c r="FPC143" s="4305"/>
      <c r="FPD143" s="4304"/>
      <c r="FPE143" s="4299"/>
      <c r="FPF143" s="4300"/>
      <c r="FPG143" s="4301"/>
      <c r="FPH143" s="4302"/>
      <c r="FPI143" s="4299"/>
      <c r="FPJ143" s="2602"/>
      <c r="FPK143" s="4287"/>
      <c r="FPL143" s="4303"/>
      <c r="FPM143" s="4304"/>
      <c r="FPN143" s="2603"/>
      <c r="FPO143" s="4305"/>
      <c r="FPP143" s="4306"/>
      <c r="FPQ143" s="4305"/>
      <c r="FPR143" s="4306"/>
      <c r="FPS143" s="4299"/>
      <c r="FPT143" s="4300"/>
      <c r="FPU143" s="4305"/>
      <c r="FPV143" s="4304"/>
      <c r="FPW143" s="4299"/>
      <c r="FPX143" s="4300"/>
      <c r="FPY143" s="4301"/>
      <c r="FPZ143" s="4302"/>
      <c r="FQA143" s="4299"/>
      <c r="FQB143" s="2602"/>
      <c r="FQC143" s="4287"/>
      <c r="FQD143" s="4303"/>
      <c r="FQE143" s="4304"/>
      <c r="FQF143" s="2603"/>
      <c r="FQG143" s="4305"/>
      <c r="FQH143" s="4306"/>
      <c r="FQI143" s="4305"/>
      <c r="FQJ143" s="4306"/>
      <c r="FQK143" s="4299"/>
      <c r="FQL143" s="4300"/>
      <c r="FQM143" s="4305"/>
      <c r="FQN143" s="4304"/>
      <c r="FQO143" s="4299"/>
      <c r="FQP143" s="4300"/>
      <c r="FQQ143" s="4301"/>
      <c r="FQR143" s="4302"/>
      <c r="FQS143" s="4299"/>
      <c r="FQT143" s="2602"/>
      <c r="FQU143" s="4287"/>
      <c r="FQV143" s="4303"/>
      <c r="FQW143" s="4304"/>
      <c r="FQX143" s="2603"/>
      <c r="FQY143" s="4305"/>
      <c r="FQZ143" s="4306"/>
      <c r="FRA143" s="4305"/>
      <c r="FRB143" s="4306"/>
      <c r="FRC143" s="4299"/>
      <c r="FRD143" s="4300"/>
      <c r="FRE143" s="4305"/>
      <c r="FRF143" s="4304"/>
      <c r="FRG143" s="4299"/>
      <c r="FRH143" s="4300"/>
      <c r="FRI143" s="4301"/>
      <c r="FRJ143" s="4302"/>
      <c r="FRK143" s="4299"/>
      <c r="FRL143" s="2602"/>
      <c r="FRM143" s="4287"/>
      <c r="FRN143" s="4303"/>
      <c r="FRO143" s="4304"/>
      <c r="FRP143" s="2603"/>
      <c r="FRQ143" s="4305"/>
      <c r="FRR143" s="4306"/>
      <c r="FRS143" s="4305"/>
      <c r="FRT143" s="4306"/>
      <c r="FRU143" s="4299"/>
      <c r="FRV143" s="4300"/>
      <c r="FRW143" s="4305"/>
      <c r="FRX143" s="4304"/>
      <c r="FRY143" s="4299"/>
      <c r="FRZ143" s="4300"/>
      <c r="FSA143" s="4301"/>
      <c r="FSB143" s="4302"/>
      <c r="FSC143" s="4299"/>
      <c r="FSD143" s="2602"/>
      <c r="FSE143" s="4287"/>
      <c r="FSF143" s="4303"/>
      <c r="FSG143" s="4304"/>
      <c r="FSH143" s="2603"/>
      <c r="FSI143" s="4305"/>
      <c r="FSJ143" s="4306"/>
      <c r="FSK143" s="4305"/>
      <c r="FSL143" s="4306"/>
      <c r="FSM143" s="4299"/>
      <c r="FSN143" s="4300"/>
      <c r="FSO143" s="4305"/>
      <c r="FSP143" s="4304"/>
      <c r="FSQ143" s="4299"/>
      <c r="FSR143" s="4300"/>
      <c r="FSS143" s="4301"/>
      <c r="FST143" s="4302"/>
      <c r="FSU143" s="4299"/>
      <c r="FSV143" s="2602"/>
      <c r="FSW143" s="4287"/>
      <c r="FSX143" s="4303"/>
      <c r="FSY143" s="4304"/>
      <c r="FSZ143" s="2603"/>
      <c r="FTA143" s="4305"/>
      <c r="FTB143" s="4306"/>
      <c r="FTC143" s="4305"/>
      <c r="FTD143" s="4306"/>
      <c r="FTE143" s="4299"/>
      <c r="FTF143" s="4300"/>
      <c r="FTG143" s="4305"/>
      <c r="FTH143" s="4304"/>
      <c r="FTI143" s="4299"/>
      <c r="FTJ143" s="4300"/>
      <c r="FTK143" s="4301"/>
      <c r="FTL143" s="4302"/>
      <c r="FTM143" s="4299"/>
      <c r="FTN143" s="2602"/>
      <c r="FTO143" s="4287"/>
      <c r="FTP143" s="4303"/>
      <c r="FTQ143" s="4304"/>
      <c r="FTR143" s="2603"/>
      <c r="FTS143" s="4305"/>
      <c r="FTT143" s="4306"/>
      <c r="FTU143" s="4305"/>
      <c r="FTV143" s="4306"/>
      <c r="FTW143" s="4299"/>
      <c r="FTX143" s="4300"/>
      <c r="FTY143" s="4305"/>
      <c r="FTZ143" s="4304"/>
      <c r="FUA143" s="4299"/>
      <c r="FUB143" s="4300"/>
      <c r="FUC143" s="4301"/>
      <c r="FUD143" s="4302"/>
      <c r="FUE143" s="4299"/>
      <c r="FUF143" s="2602"/>
      <c r="FUG143" s="4287"/>
      <c r="FUH143" s="4303"/>
      <c r="FUI143" s="4304"/>
      <c r="FUJ143" s="2603"/>
      <c r="FUK143" s="4305"/>
      <c r="FUL143" s="4306"/>
      <c r="FUM143" s="4305"/>
      <c r="FUN143" s="4306"/>
      <c r="FUO143" s="4299"/>
      <c r="FUP143" s="4300"/>
      <c r="FUQ143" s="4305"/>
      <c r="FUR143" s="4304"/>
      <c r="FUS143" s="4299"/>
      <c r="FUT143" s="4300"/>
      <c r="FUU143" s="4301"/>
      <c r="FUV143" s="4302"/>
      <c r="FUW143" s="4299"/>
      <c r="FUX143" s="2602"/>
      <c r="FUY143" s="4287"/>
      <c r="FUZ143" s="4303"/>
      <c r="FVA143" s="4304"/>
      <c r="FVB143" s="2603"/>
      <c r="FVC143" s="4305"/>
      <c r="FVD143" s="4306"/>
      <c r="FVE143" s="4305"/>
      <c r="FVF143" s="4306"/>
      <c r="FVG143" s="4299"/>
      <c r="FVH143" s="4300"/>
      <c r="FVI143" s="4305"/>
      <c r="FVJ143" s="4304"/>
      <c r="FVK143" s="4299"/>
      <c r="FVL143" s="4300"/>
      <c r="FVM143" s="4301"/>
      <c r="FVN143" s="4302"/>
      <c r="FVO143" s="4299"/>
      <c r="FVP143" s="2602"/>
      <c r="FVQ143" s="4287"/>
      <c r="FVR143" s="4303"/>
      <c r="FVS143" s="4304"/>
      <c r="FVT143" s="2603"/>
      <c r="FVU143" s="4305"/>
      <c r="FVV143" s="4306"/>
      <c r="FVW143" s="4305"/>
      <c r="FVX143" s="4306"/>
      <c r="FVY143" s="4299"/>
      <c r="FVZ143" s="4300"/>
      <c r="FWA143" s="4305"/>
      <c r="FWB143" s="4304"/>
      <c r="FWC143" s="4299"/>
      <c r="FWD143" s="4300"/>
      <c r="FWE143" s="4301"/>
      <c r="FWF143" s="4302"/>
      <c r="FWG143" s="4299"/>
      <c r="FWH143" s="2602"/>
      <c r="FWI143" s="4287"/>
      <c r="FWJ143" s="4303"/>
      <c r="FWK143" s="4304"/>
      <c r="FWL143" s="2603"/>
      <c r="FWM143" s="4305"/>
      <c r="FWN143" s="4306"/>
      <c r="FWO143" s="4305"/>
      <c r="FWP143" s="4306"/>
      <c r="FWQ143" s="4299"/>
      <c r="FWR143" s="4300"/>
      <c r="FWS143" s="4305"/>
      <c r="FWT143" s="4304"/>
      <c r="FWU143" s="4299"/>
      <c r="FWV143" s="4300"/>
      <c r="FWW143" s="4301"/>
      <c r="FWX143" s="4302"/>
      <c r="FWY143" s="4299"/>
      <c r="FWZ143" s="2602"/>
      <c r="FXA143" s="4287"/>
      <c r="FXB143" s="4303"/>
      <c r="FXC143" s="4304"/>
      <c r="FXD143" s="2603"/>
      <c r="FXE143" s="4305"/>
      <c r="FXF143" s="4306"/>
      <c r="FXG143" s="4305"/>
      <c r="FXH143" s="4306"/>
      <c r="FXI143" s="4299"/>
      <c r="FXJ143" s="4300"/>
      <c r="FXK143" s="4305"/>
      <c r="FXL143" s="4304"/>
      <c r="FXM143" s="4299"/>
      <c r="FXN143" s="4300"/>
      <c r="FXO143" s="4301"/>
      <c r="FXP143" s="4302"/>
      <c r="FXQ143" s="4299"/>
      <c r="FXR143" s="2602"/>
      <c r="FXS143" s="4287"/>
      <c r="FXT143" s="4303"/>
      <c r="FXU143" s="4304"/>
      <c r="FXV143" s="2603"/>
      <c r="FXW143" s="4305"/>
      <c r="FXX143" s="4306"/>
      <c r="FXY143" s="4305"/>
      <c r="FXZ143" s="4306"/>
      <c r="FYA143" s="4299"/>
      <c r="FYB143" s="4300"/>
      <c r="FYC143" s="4305"/>
      <c r="FYD143" s="4304"/>
      <c r="FYE143" s="4299"/>
      <c r="FYF143" s="4300"/>
      <c r="FYG143" s="4301"/>
      <c r="FYH143" s="4302"/>
      <c r="FYI143" s="4299"/>
      <c r="FYJ143" s="2602"/>
      <c r="FYK143" s="4287"/>
      <c r="FYL143" s="4303"/>
      <c r="FYM143" s="4304"/>
      <c r="FYN143" s="2603"/>
      <c r="FYO143" s="4305"/>
      <c r="FYP143" s="4306"/>
      <c r="FYQ143" s="4305"/>
      <c r="FYR143" s="4306"/>
      <c r="FYS143" s="4299"/>
      <c r="FYT143" s="4300"/>
      <c r="FYU143" s="4305"/>
      <c r="FYV143" s="4304"/>
      <c r="FYW143" s="4299"/>
      <c r="FYX143" s="4300"/>
      <c r="FYY143" s="4301"/>
      <c r="FYZ143" s="4302"/>
      <c r="FZA143" s="4299"/>
      <c r="FZB143" s="2602"/>
      <c r="FZC143" s="4287"/>
      <c r="FZD143" s="4303"/>
      <c r="FZE143" s="4304"/>
      <c r="FZF143" s="2603"/>
      <c r="FZG143" s="4305"/>
      <c r="FZH143" s="4306"/>
      <c r="FZI143" s="4305"/>
      <c r="FZJ143" s="4306"/>
      <c r="FZK143" s="4299"/>
      <c r="FZL143" s="4300"/>
      <c r="FZM143" s="4305"/>
      <c r="FZN143" s="4304"/>
      <c r="FZO143" s="4299"/>
      <c r="FZP143" s="4300"/>
      <c r="FZQ143" s="4301"/>
      <c r="FZR143" s="4302"/>
      <c r="FZS143" s="4299"/>
      <c r="FZT143" s="2602"/>
      <c r="FZU143" s="4287"/>
      <c r="FZV143" s="4303"/>
      <c r="FZW143" s="4304"/>
      <c r="FZX143" s="2603"/>
      <c r="FZY143" s="4305"/>
      <c r="FZZ143" s="4306"/>
      <c r="GAA143" s="4305"/>
      <c r="GAB143" s="4306"/>
      <c r="GAC143" s="4299"/>
      <c r="GAD143" s="4300"/>
      <c r="GAE143" s="4305"/>
      <c r="GAF143" s="4304"/>
      <c r="GAG143" s="4299"/>
      <c r="GAH143" s="4300"/>
      <c r="GAI143" s="4301"/>
      <c r="GAJ143" s="4302"/>
      <c r="GAK143" s="4299"/>
      <c r="GAL143" s="2602"/>
      <c r="GAM143" s="4287"/>
      <c r="GAN143" s="4303"/>
      <c r="GAO143" s="4304"/>
      <c r="GAP143" s="2603"/>
      <c r="GAQ143" s="4305"/>
      <c r="GAR143" s="4306"/>
      <c r="GAS143" s="4305"/>
      <c r="GAT143" s="4306"/>
      <c r="GAU143" s="4299"/>
      <c r="GAV143" s="4300"/>
      <c r="GAW143" s="4305"/>
      <c r="GAX143" s="4304"/>
      <c r="GAY143" s="4299"/>
      <c r="GAZ143" s="4300"/>
      <c r="GBA143" s="4301"/>
      <c r="GBB143" s="4302"/>
      <c r="GBC143" s="4299"/>
      <c r="GBD143" s="2602"/>
      <c r="GBE143" s="4287"/>
      <c r="GBF143" s="4303"/>
      <c r="GBG143" s="4304"/>
      <c r="GBH143" s="2603"/>
      <c r="GBI143" s="4305"/>
      <c r="GBJ143" s="4306"/>
      <c r="GBK143" s="4305"/>
      <c r="GBL143" s="4306"/>
      <c r="GBM143" s="4299"/>
      <c r="GBN143" s="4300"/>
      <c r="GBO143" s="4305"/>
      <c r="GBP143" s="4304"/>
      <c r="GBQ143" s="4299"/>
      <c r="GBR143" s="4300"/>
      <c r="GBS143" s="4301"/>
      <c r="GBT143" s="4302"/>
      <c r="GBU143" s="4299"/>
      <c r="GBV143" s="2602"/>
      <c r="GBW143" s="4287"/>
      <c r="GBX143" s="4303"/>
      <c r="GBY143" s="4304"/>
      <c r="GBZ143" s="2603"/>
      <c r="GCA143" s="4305"/>
      <c r="GCB143" s="4306"/>
      <c r="GCC143" s="4305"/>
      <c r="GCD143" s="4306"/>
      <c r="GCE143" s="4299"/>
      <c r="GCF143" s="4300"/>
      <c r="GCG143" s="4305"/>
      <c r="GCH143" s="4304"/>
      <c r="GCI143" s="4299"/>
      <c r="GCJ143" s="4300"/>
      <c r="GCK143" s="4301"/>
      <c r="GCL143" s="4302"/>
      <c r="GCM143" s="4299"/>
      <c r="GCN143" s="2602"/>
      <c r="GCO143" s="4287"/>
      <c r="GCP143" s="4303"/>
      <c r="GCQ143" s="4304"/>
      <c r="GCR143" s="2603"/>
      <c r="GCS143" s="4305"/>
      <c r="GCT143" s="4306"/>
      <c r="GCU143" s="4305"/>
      <c r="GCV143" s="4306"/>
      <c r="GCW143" s="4299"/>
      <c r="GCX143" s="4300"/>
      <c r="GCY143" s="4305"/>
      <c r="GCZ143" s="4304"/>
      <c r="GDA143" s="4299"/>
      <c r="GDB143" s="4300"/>
      <c r="GDC143" s="4301"/>
      <c r="GDD143" s="4302"/>
      <c r="GDE143" s="4299"/>
      <c r="GDF143" s="2602"/>
      <c r="GDG143" s="4287"/>
      <c r="GDH143" s="4303"/>
      <c r="GDI143" s="4304"/>
      <c r="GDJ143" s="2603"/>
      <c r="GDK143" s="4305"/>
      <c r="GDL143" s="4306"/>
      <c r="GDM143" s="4305"/>
      <c r="GDN143" s="4306"/>
      <c r="GDO143" s="4299"/>
      <c r="GDP143" s="4300"/>
      <c r="GDQ143" s="4305"/>
      <c r="GDR143" s="4304"/>
      <c r="GDS143" s="4299"/>
      <c r="GDT143" s="4300"/>
      <c r="GDU143" s="4301"/>
      <c r="GDV143" s="4302"/>
      <c r="GDW143" s="4299"/>
      <c r="GDX143" s="2602"/>
      <c r="GDY143" s="4287"/>
      <c r="GDZ143" s="4303"/>
      <c r="GEA143" s="4304"/>
      <c r="GEB143" s="2603"/>
      <c r="GEC143" s="4305"/>
      <c r="GED143" s="4306"/>
      <c r="GEE143" s="4305"/>
      <c r="GEF143" s="4306"/>
      <c r="GEG143" s="4299"/>
      <c r="GEH143" s="4300"/>
      <c r="GEI143" s="4305"/>
      <c r="GEJ143" s="4304"/>
      <c r="GEK143" s="4299"/>
      <c r="GEL143" s="4300"/>
      <c r="GEM143" s="4301"/>
      <c r="GEN143" s="4302"/>
      <c r="GEO143" s="4299"/>
      <c r="GEP143" s="2602"/>
      <c r="GEQ143" s="4287"/>
      <c r="GER143" s="4303"/>
      <c r="GES143" s="4304"/>
      <c r="GET143" s="2603"/>
      <c r="GEU143" s="4305"/>
      <c r="GEV143" s="4306"/>
      <c r="GEW143" s="4305"/>
      <c r="GEX143" s="4306"/>
      <c r="GEY143" s="4299"/>
      <c r="GEZ143" s="4300"/>
      <c r="GFA143" s="4305"/>
      <c r="GFB143" s="4304"/>
      <c r="GFC143" s="4299"/>
      <c r="GFD143" s="4300"/>
      <c r="GFE143" s="4301"/>
      <c r="GFF143" s="4302"/>
      <c r="GFG143" s="4299"/>
      <c r="GFH143" s="2602"/>
      <c r="GFI143" s="4287"/>
      <c r="GFJ143" s="4303"/>
      <c r="GFK143" s="4304"/>
      <c r="GFL143" s="2603"/>
      <c r="GFM143" s="4305"/>
      <c r="GFN143" s="4306"/>
      <c r="GFO143" s="4305"/>
      <c r="GFP143" s="4306"/>
      <c r="GFQ143" s="4299"/>
      <c r="GFR143" s="4300"/>
      <c r="GFS143" s="4305"/>
      <c r="GFT143" s="4304"/>
      <c r="GFU143" s="4299"/>
      <c r="GFV143" s="4300"/>
      <c r="GFW143" s="4301"/>
      <c r="GFX143" s="4302"/>
      <c r="GFY143" s="4299"/>
      <c r="GFZ143" s="2602"/>
      <c r="GGA143" s="4287"/>
      <c r="GGB143" s="4303"/>
      <c r="GGC143" s="4304"/>
      <c r="GGD143" s="2603"/>
      <c r="GGE143" s="4305"/>
      <c r="GGF143" s="4306"/>
      <c r="GGG143" s="4305"/>
      <c r="GGH143" s="4306"/>
      <c r="GGI143" s="4299"/>
      <c r="GGJ143" s="4300"/>
      <c r="GGK143" s="4305"/>
      <c r="GGL143" s="4304"/>
      <c r="GGM143" s="4299"/>
      <c r="GGN143" s="4300"/>
      <c r="GGO143" s="4301"/>
      <c r="GGP143" s="4302"/>
      <c r="GGQ143" s="4299"/>
      <c r="GGR143" s="2602"/>
      <c r="GGS143" s="4287"/>
      <c r="GGT143" s="4303"/>
      <c r="GGU143" s="4304"/>
      <c r="GGV143" s="2603"/>
      <c r="GGW143" s="4305"/>
      <c r="GGX143" s="4306"/>
      <c r="GGY143" s="4305"/>
      <c r="GGZ143" s="4306"/>
      <c r="GHA143" s="4299"/>
      <c r="GHB143" s="4300"/>
      <c r="GHC143" s="4305"/>
      <c r="GHD143" s="4304"/>
      <c r="GHE143" s="4299"/>
      <c r="GHF143" s="4300"/>
      <c r="GHG143" s="4301"/>
      <c r="GHH143" s="4302"/>
      <c r="GHI143" s="4299"/>
      <c r="GHJ143" s="2602"/>
      <c r="GHK143" s="4287"/>
      <c r="GHL143" s="4303"/>
      <c r="GHM143" s="4304"/>
      <c r="GHN143" s="2603"/>
      <c r="GHO143" s="4305"/>
      <c r="GHP143" s="4306"/>
      <c r="GHQ143" s="4305"/>
      <c r="GHR143" s="4306"/>
      <c r="GHS143" s="4299"/>
      <c r="GHT143" s="4300"/>
      <c r="GHU143" s="4305"/>
      <c r="GHV143" s="4304"/>
      <c r="GHW143" s="4299"/>
      <c r="GHX143" s="4300"/>
      <c r="GHY143" s="4301"/>
      <c r="GHZ143" s="4302"/>
      <c r="GIA143" s="4299"/>
      <c r="GIB143" s="2602"/>
      <c r="GIC143" s="4287"/>
      <c r="GID143" s="4303"/>
      <c r="GIE143" s="4304"/>
      <c r="GIF143" s="2603"/>
      <c r="GIG143" s="4305"/>
      <c r="GIH143" s="4306"/>
      <c r="GII143" s="4305"/>
      <c r="GIJ143" s="4306"/>
      <c r="GIK143" s="4299"/>
      <c r="GIL143" s="4300"/>
      <c r="GIM143" s="4305"/>
      <c r="GIN143" s="4304"/>
      <c r="GIO143" s="4299"/>
      <c r="GIP143" s="4300"/>
      <c r="GIQ143" s="4301"/>
      <c r="GIR143" s="4302"/>
      <c r="GIS143" s="4299"/>
      <c r="GIT143" s="2602"/>
      <c r="GIU143" s="4287"/>
      <c r="GIV143" s="4303"/>
      <c r="GIW143" s="4304"/>
      <c r="GIX143" s="2603"/>
      <c r="GIY143" s="4305"/>
      <c r="GIZ143" s="4306"/>
      <c r="GJA143" s="4305"/>
      <c r="GJB143" s="4306"/>
      <c r="GJC143" s="4299"/>
      <c r="GJD143" s="4300"/>
      <c r="GJE143" s="4305"/>
      <c r="GJF143" s="4304"/>
      <c r="GJG143" s="4299"/>
      <c r="GJH143" s="4300"/>
      <c r="GJI143" s="4301"/>
      <c r="GJJ143" s="4302"/>
      <c r="GJK143" s="4299"/>
      <c r="GJL143" s="2602"/>
      <c r="GJM143" s="4287"/>
      <c r="GJN143" s="4303"/>
      <c r="GJO143" s="4304"/>
      <c r="GJP143" s="2603"/>
      <c r="GJQ143" s="4305"/>
      <c r="GJR143" s="4306"/>
      <c r="GJS143" s="4305"/>
      <c r="GJT143" s="4306"/>
      <c r="GJU143" s="4299"/>
      <c r="GJV143" s="4300"/>
      <c r="GJW143" s="4305"/>
      <c r="GJX143" s="4304"/>
      <c r="GJY143" s="4299"/>
      <c r="GJZ143" s="4300"/>
      <c r="GKA143" s="4301"/>
      <c r="GKB143" s="4302"/>
      <c r="GKC143" s="4299"/>
      <c r="GKD143" s="2602"/>
      <c r="GKE143" s="4287"/>
      <c r="GKF143" s="4303"/>
      <c r="GKG143" s="4304"/>
      <c r="GKH143" s="2603"/>
      <c r="GKI143" s="4305"/>
      <c r="GKJ143" s="4306"/>
      <c r="GKK143" s="4305"/>
      <c r="GKL143" s="4306"/>
      <c r="GKM143" s="4299"/>
      <c r="GKN143" s="4300"/>
      <c r="GKO143" s="4305"/>
      <c r="GKP143" s="4304"/>
      <c r="GKQ143" s="4299"/>
      <c r="GKR143" s="4300"/>
      <c r="GKS143" s="4301"/>
      <c r="GKT143" s="4302"/>
      <c r="GKU143" s="4299"/>
      <c r="GKV143" s="2602"/>
      <c r="GKW143" s="4287"/>
      <c r="GKX143" s="4303"/>
      <c r="GKY143" s="4304"/>
      <c r="GKZ143" s="2603"/>
      <c r="GLA143" s="4305"/>
      <c r="GLB143" s="4306"/>
      <c r="GLC143" s="4305"/>
      <c r="GLD143" s="4306"/>
      <c r="GLE143" s="4299"/>
      <c r="GLF143" s="4300"/>
      <c r="GLG143" s="4305"/>
      <c r="GLH143" s="4304"/>
      <c r="GLI143" s="4299"/>
      <c r="GLJ143" s="4300"/>
      <c r="GLK143" s="4301"/>
      <c r="GLL143" s="4302"/>
      <c r="GLM143" s="4299"/>
      <c r="GLN143" s="2602"/>
      <c r="GLO143" s="4287"/>
      <c r="GLP143" s="4303"/>
      <c r="GLQ143" s="4304"/>
      <c r="GLR143" s="2603"/>
      <c r="GLS143" s="4305"/>
      <c r="GLT143" s="4306"/>
      <c r="GLU143" s="4305"/>
      <c r="GLV143" s="4306"/>
      <c r="GLW143" s="4299"/>
      <c r="GLX143" s="4300"/>
      <c r="GLY143" s="4305"/>
      <c r="GLZ143" s="4304"/>
      <c r="GMA143" s="4299"/>
      <c r="GMB143" s="4300"/>
      <c r="GMC143" s="4301"/>
      <c r="GMD143" s="4302"/>
      <c r="GME143" s="4299"/>
      <c r="GMF143" s="2602"/>
      <c r="GMG143" s="4287"/>
      <c r="GMH143" s="4303"/>
      <c r="GMI143" s="4304"/>
      <c r="GMJ143" s="2603"/>
      <c r="GMK143" s="4305"/>
      <c r="GML143" s="4306"/>
      <c r="GMM143" s="4305"/>
      <c r="GMN143" s="4306"/>
      <c r="GMO143" s="4299"/>
      <c r="GMP143" s="4300"/>
      <c r="GMQ143" s="4305"/>
      <c r="GMR143" s="4304"/>
      <c r="GMS143" s="4299"/>
      <c r="GMT143" s="4300"/>
      <c r="GMU143" s="4301"/>
      <c r="GMV143" s="4302"/>
      <c r="GMW143" s="4299"/>
      <c r="GMX143" s="2602"/>
      <c r="GMY143" s="4287"/>
      <c r="GMZ143" s="4303"/>
      <c r="GNA143" s="4304"/>
      <c r="GNB143" s="2603"/>
      <c r="GNC143" s="4305"/>
      <c r="GND143" s="4306"/>
      <c r="GNE143" s="4305"/>
      <c r="GNF143" s="4306"/>
      <c r="GNG143" s="4299"/>
      <c r="GNH143" s="4300"/>
      <c r="GNI143" s="4305"/>
      <c r="GNJ143" s="4304"/>
      <c r="GNK143" s="4299"/>
      <c r="GNL143" s="4300"/>
      <c r="GNM143" s="4301"/>
      <c r="GNN143" s="4302"/>
      <c r="GNO143" s="4299"/>
      <c r="GNP143" s="2602"/>
      <c r="GNQ143" s="4287"/>
      <c r="GNR143" s="4303"/>
      <c r="GNS143" s="4304"/>
      <c r="GNT143" s="2603"/>
      <c r="GNU143" s="4305"/>
      <c r="GNV143" s="4306"/>
      <c r="GNW143" s="4305"/>
      <c r="GNX143" s="4306"/>
      <c r="GNY143" s="4299"/>
      <c r="GNZ143" s="4300"/>
      <c r="GOA143" s="4305"/>
      <c r="GOB143" s="4304"/>
      <c r="GOC143" s="4299"/>
      <c r="GOD143" s="4300"/>
      <c r="GOE143" s="4301"/>
      <c r="GOF143" s="4302"/>
      <c r="GOG143" s="4299"/>
      <c r="GOH143" s="2602"/>
      <c r="GOI143" s="4287"/>
      <c r="GOJ143" s="4303"/>
      <c r="GOK143" s="4304"/>
      <c r="GOL143" s="2603"/>
      <c r="GOM143" s="4305"/>
      <c r="GON143" s="4306"/>
      <c r="GOO143" s="4305"/>
      <c r="GOP143" s="4306"/>
      <c r="GOQ143" s="4299"/>
      <c r="GOR143" s="4300"/>
      <c r="GOS143" s="4305"/>
      <c r="GOT143" s="4304"/>
      <c r="GOU143" s="4299"/>
      <c r="GOV143" s="4300"/>
      <c r="GOW143" s="4301"/>
      <c r="GOX143" s="4302"/>
      <c r="GOY143" s="4299"/>
      <c r="GOZ143" s="2602"/>
      <c r="GPA143" s="4287"/>
      <c r="GPB143" s="4303"/>
      <c r="GPC143" s="4304"/>
      <c r="GPD143" s="2603"/>
      <c r="GPE143" s="4305"/>
      <c r="GPF143" s="4306"/>
      <c r="GPG143" s="4305"/>
      <c r="GPH143" s="4306"/>
      <c r="GPI143" s="4299"/>
      <c r="GPJ143" s="4300"/>
      <c r="GPK143" s="4305"/>
      <c r="GPL143" s="4304"/>
      <c r="GPM143" s="4299"/>
      <c r="GPN143" s="4300"/>
      <c r="GPO143" s="4301"/>
      <c r="GPP143" s="4302"/>
      <c r="GPQ143" s="4299"/>
      <c r="GPR143" s="2602"/>
      <c r="GPS143" s="4287"/>
      <c r="GPT143" s="4303"/>
      <c r="GPU143" s="4304"/>
      <c r="GPV143" s="2603"/>
      <c r="GPW143" s="4305"/>
      <c r="GPX143" s="4306"/>
      <c r="GPY143" s="4305"/>
      <c r="GPZ143" s="4306"/>
      <c r="GQA143" s="4299"/>
      <c r="GQB143" s="4300"/>
      <c r="GQC143" s="4305"/>
      <c r="GQD143" s="4304"/>
      <c r="GQE143" s="4299"/>
      <c r="GQF143" s="4300"/>
      <c r="GQG143" s="4301"/>
      <c r="GQH143" s="4302"/>
      <c r="GQI143" s="4299"/>
      <c r="GQJ143" s="2602"/>
      <c r="GQK143" s="4287"/>
      <c r="GQL143" s="4303"/>
      <c r="GQM143" s="4304"/>
      <c r="GQN143" s="2603"/>
      <c r="GQO143" s="4305"/>
      <c r="GQP143" s="4306"/>
      <c r="GQQ143" s="4305"/>
      <c r="GQR143" s="4306"/>
      <c r="GQS143" s="4299"/>
      <c r="GQT143" s="4300"/>
      <c r="GQU143" s="4305"/>
      <c r="GQV143" s="4304"/>
      <c r="GQW143" s="4299"/>
      <c r="GQX143" s="4300"/>
      <c r="GQY143" s="4301"/>
      <c r="GQZ143" s="4302"/>
      <c r="GRA143" s="4299"/>
      <c r="GRB143" s="2602"/>
      <c r="GRC143" s="4287"/>
      <c r="GRD143" s="4303"/>
      <c r="GRE143" s="4304"/>
      <c r="GRF143" s="2603"/>
      <c r="GRG143" s="4305"/>
      <c r="GRH143" s="4306"/>
      <c r="GRI143" s="4305"/>
      <c r="GRJ143" s="4306"/>
      <c r="GRK143" s="4299"/>
      <c r="GRL143" s="4300"/>
      <c r="GRM143" s="4305"/>
      <c r="GRN143" s="4304"/>
      <c r="GRO143" s="4299"/>
      <c r="GRP143" s="4300"/>
      <c r="GRQ143" s="4301"/>
      <c r="GRR143" s="4302"/>
      <c r="GRS143" s="4299"/>
      <c r="GRT143" s="2602"/>
      <c r="GRU143" s="4287"/>
      <c r="GRV143" s="4303"/>
      <c r="GRW143" s="4304"/>
      <c r="GRX143" s="2603"/>
      <c r="GRY143" s="4305"/>
      <c r="GRZ143" s="4306"/>
      <c r="GSA143" s="4305"/>
      <c r="GSB143" s="4306"/>
      <c r="GSC143" s="4299"/>
      <c r="GSD143" s="4300"/>
      <c r="GSE143" s="4305"/>
      <c r="GSF143" s="4304"/>
      <c r="GSG143" s="4299"/>
      <c r="GSH143" s="4300"/>
      <c r="GSI143" s="4301"/>
      <c r="GSJ143" s="4302"/>
      <c r="GSK143" s="4299"/>
      <c r="GSL143" s="2602"/>
      <c r="GSM143" s="4287"/>
      <c r="GSN143" s="4303"/>
      <c r="GSO143" s="4304"/>
      <c r="GSP143" s="2603"/>
      <c r="GSQ143" s="4305"/>
      <c r="GSR143" s="4306"/>
      <c r="GSS143" s="4305"/>
      <c r="GST143" s="4306"/>
      <c r="GSU143" s="4299"/>
      <c r="GSV143" s="4300"/>
      <c r="GSW143" s="4305"/>
      <c r="GSX143" s="4304"/>
      <c r="GSY143" s="4299"/>
      <c r="GSZ143" s="4300"/>
      <c r="GTA143" s="4301"/>
      <c r="GTB143" s="4302"/>
      <c r="GTC143" s="4299"/>
      <c r="GTD143" s="2602"/>
      <c r="GTE143" s="4287"/>
      <c r="GTF143" s="4303"/>
      <c r="GTG143" s="4304"/>
      <c r="GTH143" s="2603"/>
      <c r="GTI143" s="4305"/>
      <c r="GTJ143" s="4306"/>
      <c r="GTK143" s="4305"/>
      <c r="GTL143" s="4306"/>
      <c r="GTM143" s="4299"/>
      <c r="GTN143" s="4300"/>
      <c r="GTO143" s="4305"/>
      <c r="GTP143" s="4304"/>
      <c r="GTQ143" s="4299"/>
      <c r="GTR143" s="4300"/>
      <c r="GTS143" s="4301"/>
      <c r="GTT143" s="4302"/>
      <c r="GTU143" s="4299"/>
      <c r="GTV143" s="2602"/>
      <c r="GTW143" s="4287"/>
      <c r="GTX143" s="4303"/>
      <c r="GTY143" s="4304"/>
      <c r="GTZ143" s="2603"/>
      <c r="GUA143" s="4305"/>
      <c r="GUB143" s="4306"/>
      <c r="GUC143" s="4305"/>
      <c r="GUD143" s="4306"/>
      <c r="GUE143" s="4299"/>
      <c r="GUF143" s="4300"/>
      <c r="GUG143" s="4305"/>
      <c r="GUH143" s="4304"/>
      <c r="GUI143" s="4299"/>
      <c r="GUJ143" s="4300"/>
      <c r="GUK143" s="4301"/>
      <c r="GUL143" s="4302"/>
      <c r="GUM143" s="4299"/>
      <c r="GUN143" s="2602"/>
      <c r="GUO143" s="4287"/>
      <c r="GUP143" s="4303"/>
      <c r="GUQ143" s="4304"/>
      <c r="GUR143" s="2603"/>
      <c r="GUS143" s="4305"/>
      <c r="GUT143" s="4306"/>
      <c r="GUU143" s="4305"/>
      <c r="GUV143" s="4306"/>
      <c r="GUW143" s="4299"/>
      <c r="GUX143" s="4300"/>
      <c r="GUY143" s="4305"/>
      <c r="GUZ143" s="4304"/>
      <c r="GVA143" s="4299"/>
      <c r="GVB143" s="4300"/>
      <c r="GVC143" s="4301"/>
      <c r="GVD143" s="4302"/>
      <c r="GVE143" s="4299"/>
      <c r="GVF143" s="2602"/>
      <c r="GVG143" s="4287"/>
      <c r="GVH143" s="4303"/>
      <c r="GVI143" s="4304"/>
      <c r="GVJ143" s="2603"/>
      <c r="GVK143" s="4305"/>
      <c r="GVL143" s="4306"/>
      <c r="GVM143" s="4305"/>
      <c r="GVN143" s="4306"/>
      <c r="GVO143" s="4299"/>
      <c r="GVP143" s="4300"/>
      <c r="GVQ143" s="4305"/>
      <c r="GVR143" s="4304"/>
      <c r="GVS143" s="4299"/>
      <c r="GVT143" s="4300"/>
      <c r="GVU143" s="4301"/>
      <c r="GVV143" s="4302"/>
      <c r="GVW143" s="4299"/>
      <c r="GVX143" s="2602"/>
      <c r="GVY143" s="4287"/>
      <c r="GVZ143" s="4303"/>
      <c r="GWA143" s="4304"/>
      <c r="GWB143" s="2603"/>
      <c r="GWC143" s="4305"/>
      <c r="GWD143" s="4306"/>
      <c r="GWE143" s="4305"/>
      <c r="GWF143" s="4306"/>
      <c r="GWG143" s="4299"/>
      <c r="GWH143" s="4300"/>
      <c r="GWI143" s="4305"/>
      <c r="GWJ143" s="4304"/>
      <c r="GWK143" s="4299"/>
      <c r="GWL143" s="4300"/>
      <c r="GWM143" s="4301"/>
      <c r="GWN143" s="4302"/>
      <c r="GWO143" s="4299"/>
      <c r="GWP143" s="2602"/>
      <c r="GWQ143" s="4287"/>
      <c r="GWR143" s="4303"/>
      <c r="GWS143" s="4304"/>
      <c r="GWT143" s="2603"/>
      <c r="GWU143" s="4305"/>
      <c r="GWV143" s="4306"/>
      <c r="GWW143" s="4305"/>
      <c r="GWX143" s="4306"/>
      <c r="GWY143" s="4299"/>
      <c r="GWZ143" s="4300"/>
      <c r="GXA143" s="4305"/>
      <c r="GXB143" s="4304"/>
      <c r="GXC143" s="4299"/>
      <c r="GXD143" s="4300"/>
      <c r="GXE143" s="4301"/>
      <c r="GXF143" s="4302"/>
      <c r="GXG143" s="4299"/>
      <c r="GXH143" s="2602"/>
      <c r="GXI143" s="4287"/>
      <c r="GXJ143" s="4303"/>
      <c r="GXK143" s="4304"/>
      <c r="GXL143" s="2603"/>
      <c r="GXM143" s="4305"/>
      <c r="GXN143" s="4306"/>
      <c r="GXO143" s="4305"/>
      <c r="GXP143" s="4306"/>
      <c r="GXQ143" s="4299"/>
      <c r="GXR143" s="4300"/>
      <c r="GXS143" s="4305"/>
      <c r="GXT143" s="4304"/>
      <c r="GXU143" s="4299"/>
      <c r="GXV143" s="4300"/>
      <c r="GXW143" s="4301"/>
      <c r="GXX143" s="4302"/>
      <c r="GXY143" s="4299"/>
      <c r="GXZ143" s="2602"/>
      <c r="GYA143" s="4287"/>
      <c r="GYB143" s="4303"/>
      <c r="GYC143" s="4304"/>
      <c r="GYD143" s="2603"/>
      <c r="GYE143" s="4305"/>
      <c r="GYF143" s="4306"/>
      <c r="GYG143" s="4305"/>
      <c r="GYH143" s="4306"/>
      <c r="GYI143" s="4299"/>
      <c r="GYJ143" s="4300"/>
      <c r="GYK143" s="4305"/>
      <c r="GYL143" s="4304"/>
      <c r="GYM143" s="4299"/>
      <c r="GYN143" s="4300"/>
      <c r="GYO143" s="4301"/>
      <c r="GYP143" s="4302"/>
      <c r="GYQ143" s="4299"/>
      <c r="GYR143" s="2602"/>
      <c r="GYS143" s="4287"/>
      <c r="GYT143" s="4303"/>
      <c r="GYU143" s="4304"/>
      <c r="GYV143" s="2603"/>
      <c r="GYW143" s="4305"/>
      <c r="GYX143" s="4306"/>
      <c r="GYY143" s="4305"/>
      <c r="GYZ143" s="4306"/>
      <c r="GZA143" s="4299"/>
      <c r="GZB143" s="4300"/>
      <c r="GZC143" s="4305"/>
      <c r="GZD143" s="4304"/>
      <c r="GZE143" s="4299"/>
      <c r="GZF143" s="4300"/>
      <c r="GZG143" s="4301"/>
      <c r="GZH143" s="4302"/>
      <c r="GZI143" s="4299"/>
      <c r="GZJ143" s="2602"/>
      <c r="GZK143" s="4287"/>
      <c r="GZL143" s="4303"/>
      <c r="GZM143" s="4304"/>
      <c r="GZN143" s="2603"/>
      <c r="GZO143" s="4305"/>
      <c r="GZP143" s="4306"/>
      <c r="GZQ143" s="4305"/>
      <c r="GZR143" s="4306"/>
      <c r="GZS143" s="4299"/>
      <c r="GZT143" s="4300"/>
      <c r="GZU143" s="4305"/>
      <c r="GZV143" s="4304"/>
      <c r="GZW143" s="4299"/>
      <c r="GZX143" s="4300"/>
      <c r="GZY143" s="4301"/>
      <c r="GZZ143" s="4302"/>
      <c r="HAA143" s="4299"/>
      <c r="HAB143" s="2602"/>
      <c r="HAC143" s="4287"/>
      <c r="HAD143" s="4303"/>
      <c r="HAE143" s="4304"/>
      <c r="HAF143" s="2603"/>
      <c r="HAG143" s="4305"/>
      <c r="HAH143" s="4306"/>
      <c r="HAI143" s="4305"/>
      <c r="HAJ143" s="4306"/>
      <c r="HAK143" s="4299"/>
      <c r="HAL143" s="4300"/>
      <c r="HAM143" s="4305"/>
      <c r="HAN143" s="4304"/>
      <c r="HAO143" s="4299"/>
      <c r="HAP143" s="4300"/>
      <c r="HAQ143" s="4301"/>
      <c r="HAR143" s="4302"/>
      <c r="HAS143" s="4299"/>
      <c r="HAT143" s="2602"/>
      <c r="HAU143" s="4287"/>
      <c r="HAV143" s="4303"/>
      <c r="HAW143" s="4304"/>
      <c r="HAX143" s="2603"/>
      <c r="HAY143" s="4305"/>
      <c r="HAZ143" s="4306"/>
      <c r="HBA143" s="4305"/>
      <c r="HBB143" s="4306"/>
      <c r="HBC143" s="4299"/>
      <c r="HBD143" s="4300"/>
      <c r="HBE143" s="4305"/>
      <c r="HBF143" s="4304"/>
      <c r="HBG143" s="4299"/>
      <c r="HBH143" s="4300"/>
      <c r="HBI143" s="4301"/>
      <c r="HBJ143" s="4302"/>
      <c r="HBK143" s="4299"/>
      <c r="HBL143" s="2602"/>
      <c r="HBM143" s="4287"/>
      <c r="HBN143" s="4303"/>
      <c r="HBO143" s="4304"/>
      <c r="HBP143" s="2603"/>
      <c r="HBQ143" s="4305"/>
      <c r="HBR143" s="4306"/>
      <c r="HBS143" s="4305"/>
      <c r="HBT143" s="4306"/>
      <c r="HBU143" s="4299"/>
      <c r="HBV143" s="4300"/>
      <c r="HBW143" s="4305"/>
      <c r="HBX143" s="4304"/>
      <c r="HBY143" s="4299"/>
      <c r="HBZ143" s="4300"/>
      <c r="HCA143" s="4301"/>
      <c r="HCB143" s="4302"/>
      <c r="HCC143" s="4299"/>
      <c r="HCD143" s="2602"/>
      <c r="HCE143" s="4287"/>
      <c r="HCF143" s="4303"/>
      <c r="HCG143" s="4304"/>
      <c r="HCH143" s="2603"/>
      <c r="HCI143" s="4305"/>
      <c r="HCJ143" s="4306"/>
      <c r="HCK143" s="4305"/>
      <c r="HCL143" s="4306"/>
      <c r="HCM143" s="4299"/>
      <c r="HCN143" s="4300"/>
      <c r="HCO143" s="4305"/>
      <c r="HCP143" s="4304"/>
      <c r="HCQ143" s="4299"/>
      <c r="HCR143" s="4300"/>
      <c r="HCS143" s="4301"/>
      <c r="HCT143" s="4302"/>
      <c r="HCU143" s="4299"/>
      <c r="HCV143" s="2602"/>
      <c r="HCW143" s="4287"/>
      <c r="HCX143" s="4303"/>
      <c r="HCY143" s="4304"/>
      <c r="HCZ143" s="2603"/>
      <c r="HDA143" s="4305"/>
      <c r="HDB143" s="4306"/>
      <c r="HDC143" s="4305"/>
      <c r="HDD143" s="4306"/>
      <c r="HDE143" s="4299"/>
      <c r="HDF143" s="4300"/>
      <c r="HDG143" s="4305"/>
      <c r="HDH143" s="4304"/>
      <c r="HDI143" s="4299"/>
      <c r="HDJ143" s="4300"/>
      <c r="HDK143" s="4301"/>
      <c r="HDL143" s="4302"/>
      <c r="HDM143" s="4299"/>
      <c r="HDN143" s="2602"/>
      <c r="HDO143" s="4287"/>
      <c r="HDP143" s="4303"/>
      <c r="HDQ143" s="4304"/>
      <c r="HDR143" s="2603"/>
      <c r="HDS143" s="4305"/>
      <c r="HDT143" s="4306"/>
      <c r="HDU143" s="4305"/>
      <c r="HDV143" s="4306"/>
      <c r="HDW143" s="4299"/>
      <c r="HDX143" s="4300"/>
      <c r="HDY143" s="4305"/>
      <c r="HDZ143" s="4304"/>
      <c r="HEA143" s="4299"/>
      <c r="HEB143" s="4300"/>
      <c r="HEC143" s="4301"/>
      <c r="HED143" s="4302"/>
      <c r="HEE143" s="4299"/>
      <c r="HEF143" s="2602"/>
      <c r="HEG143" s="4287"/>
      <c r="HEH143" s="4303"/>
      <c r="HEI143" s="4304"/>
      <c r="HEJ143" s="2603"/>
      <c r="HEK143" s="4305"/>
      <c r="HEL143" s="4306"/>
      <c r="HEM143" s="4305"/>
      <c r="HEN143" s="4306"/>
      <c r="HEO143" s="4299"/>
      <c r="HEP143" s="4300"/>
      <c r="HEQ143" s="4305"/>
      <c r="HER143" s="4304"/>
      <c r="HES143" s="4299"/>
      <c r="HET143" s="4300"/>
      <c r="HEU143" s="4301"/>
      <c r="HEV143" s="4302"/>
      <c r="HEW143" s="4299"/>
      <c r="HEX143" s="2602"/>
      <c r="HEY143" s="4287"/>
      <c r="HEZ143" s="4303"/>
      <c r="HFA143" s="4304"/>
      <c r="HFB143" s="2603"/>
      <c r="HFC143" s="4305"/>
      <c r="HFD143" s="4306"/>
      <c r="HFE143" s="4305"/>
      <c r="HFF143" s="4306"/>
      <c r="HFG143" s="4299"/>
      <c r="HFH143" s="4300"/>
      <c r="HFI143" s="4305"/>
      <c r="HFJ143" s="4304"/>
      <c r="HFK143" s="4299"/>
      <c r="HFL143" s="4300"/>
      <c r="HFM143" s="4301"/>
      <c r="HFN143" s="4302"/>
      <c r="HFO143" s="4299"/>
      <c r="HFP143" s="2602"/>
      <c r="HFQ143" s="4287"/>
      <c r="HFR143" s="4303"/>
      <c r="HFS143" s="4304"/>
      <c r="HFT143" s="2603"/>
      <c r="HFU143" s="4305"/>
      <c r="HFV143" s="4306"/>
      <c r="HFW143" s="4305"/>
      <c r="HFX143" s="4306"/>
      <c r="HFY143" s="4299"/>
      <c r="HFZ143" s="4300"/>
      <c r="HGA143" s="4305"/>
      <c r="HGB143" s="4304"/>
      <c r="HGC143" s="4299"/>
      <c r="HGD143" s="4300"/>
      <c r="HGE143" s="4301"/>
      <c r="HGF143" s="4302"/>
      <c r="HGG143" s="4299"/>
      <c r="HGH143" s="2602"/>
      <c r="HGI143" s="4287"/>
      <c r="HGJ143" s="4303"/>
      <c r="HGK143" s="4304"/>
      <c r="HGL143" s="2603"/>
      <c r="HGM143" s="4305"/>
      <c r="HGN143" s="4306"/>
      <c r="HGO143" s="4305"/>
      <c r="HGP143" s="4306"/>
      <c r="HGQ143" s="4299"/>
      <c r="HGR143" s="4300"/>
      <c r="HGS143" s="4305"/>
      <c r="HGT143" s="4304"/>
      <c r="HGU143" s="4299"/>
      <c r="HGV143" s="4300"/>
      <c r="HGW143" s="4301"/>
      <c r="HGX143" s="4302"/>
      <c r="HGY143" s="4299"/>
      <c r="HGZ143" s="2602"/>
      <c r="HHA143" s="4287"/>
      <c r="HHB143" s="4303"/>
      <c r="HHC143" s="4304"/>
      <c r="HHD143" s="2603"/>
      <c r="HHE143" s="4305"/>
      <c r="HHF143" s="4306"/>
      <c r="HHG143" s="4305"/>
      <c r="HHH143" s="4306"/>
      <c r="HHI143" s="4299"/>
      <c r="HHJ143" s="4300"/>
      <c r="HHK143" s="4305"/>
      <c r="HHL143" s="4304"/>
      <c r="HHM143" s="4299"/>
      <c r="HHN143" s="4300"/>
      <c r="HHO143" s="4301"/>
      <c r="HHP143" s="4302"/>
      <c r="HHQ143" s="4299"/>
      <c r="HHR143" s="2602"/>
      <c r="HHS143" s="4287"/>
      <c r="HHT143" s="4303"/>
      <c r="HHU143" s="4304"/>
      <c r="HHV143" s="2603"/>
      <c r="HHW143" s="4305"/>
      <c r="HHX143" s="4306"/>
      <c r="HHY143" s="4305"/>
      <c r="HHZ143" s="4306"/>
      <c r="HIA143" s="4299"/>
      <c r="HIB143" s="4300"/>
      <c r="HIC143" s="4305"/>
      <c r="HID143" s="4304"/>
      <c r="HIE143" s="4299"/>
      <c r="HIF143" s="4300"/>
      <c r="HIG143" s="4301"/>
      <c r="HIH143" s="4302"/>
      <c r="HII143" s="4299"/>
      <c r="HIJ143" s="2602"/>
      <c r="HIK143" s="4287"/>
      <c r="HIL143" s="4303"/>
      <c r="HIM143" s="4304"/>
      <c r="HIN143" s="2603"/>
      <c r="HIO143" s="4305"/>
      <c r="HIP143" s="4306"/>
      <c r="HIQ143" s="4305"/>
      <c r="HIR143" s="4306"/>
      <c r="HIS143" s="4299"/>
      <c r="HIT143" s="4300"/>
      <c r="HIU143" s="4305"/>
      <c r="HIV143" s="4304"/>
      <c r="HIW143" s="4299"/>
      <c r="HIX143" s="4300"/>
      <c r="HIY143" s="4301"/>
      <c r="HIZ143" s="4302"/>
      <c r="HJA143" s="4299"/>
      <c r="HJB143" s="2602"/>
      <c r="HJC143" s="4287"/>
      <c r="HJD143" s="4303"/>
      <c r="HJE143" s="4304"/>
      <c r="HJF143" s="2603"/>
      <c r="HJG143" s="4305"/>
      <c r="HJH143" s="4306"/>
      <c r="HJI143" s="4305"/>
      <c r="HJJ143" s="4306"/>
      <c r="HJK143" s="4299"/>
      <c r="HJL143" s="4300"/>
      <c r="HJM143" s="4305"/>
      <c r="HJN143" s="4304"/>
      <c r="HJO143" s="4299"/>
      <c r="HJP143" s="4300"/>
      <c r="HJQ143" s="4301"/>
      <c r="HJR143" s="4302"/>
      <c r="HJS143" s="4299"/>
      <c r="HJT143" s="2602"/>
      <c r="HJU143" s="4287"/>
      <c r="HJV143" s="4303"/>
      <c r="HJW143" s="4304"/>
      <c r="HJX143" s="2603"/>
      <c r="HJY143" s="4305"/>
      <c r="HJZ143" s="4306"/>
      <c r="HKA143" s="4305"/>
      <c r="HKB143" s="4306"/>
      <c r="HKC143" s="4299"/>
      <c r="HKD143" s="4300"/>
      <c r="HKE143" s="4305"/>
      <c r="HKF143" s="4304"/>
      <c r="HKG143" s="4299"/>
      <c r="HKH143" s="4300"/>
      <c r="HKI143" s="4301"/>
      <c r="HKJ143" s="4302"/>
      <c r="HKK143" s="4299"/>
      <c r="HKL143" s="2602"/>
      <c r="HKM143" s="4287"/>
      <c r="HKN143" s="4303"/>
      <c r="HKO143" s="4304"/>
      <c r="HKP143" s="2603"/>
      <c r="HKQ143" s="4305"/>
      <c r="HKR143" s="4306"/>
      <c r="HKS143" s="4305"/>
      <c r="HKT143" s="4306"/>
      <c r="HKU143" s="4299"/>
      <c r="HKV143" s="4300"/>
      <c r="HKW143" s="4305"/>
      <c r="HKX143" s="4304"/>
      <c r="HKY143" s="4299"/>
      <c r="HKZ143" s="4300"/>
      <c r="HLA143" s="4301"/>
      <c r="HLB143" s="4302"/>
      <c r="HLC143" s="4299"/>
      <c r="HLD143" s="2602"/>
      <c r="HLE143" s="4287"/>
      <c r="HLF143" s="4303"/>
      <c r="HLG143" s="4304"/>
      <c r="HLH143" s="2603"/>
      <c r="HLI143" s="4305"/>
      <c r="HLJ143" s="4306"/>
      <c r="HLK143" s="4305"/>
      <c r="HLL143" s="4306"/>
      <c r="HLM143" s="4299"/>
      <c r="HLN143" s="4300"/>
      <c r="HLO143" s="4305"/>
      <c r="HLP143" s="4304"/>
      <c r="HLQ143" s="4299"/>
      <c r="HLR143" s="4300"/>
      <c r="HLS143" s="4301"/>
      <c r="HLT143" s="4302"/>
      <c r="HLU143" s="4299"/>
      <c r="HLV143" s="2602"/>
      <c r="HLW143" s="4287"/>
      <c r="HLX143" s="4303"/>
      <c r="HLY143" s="4304"/>
      <c r="HLZ143" s="2603"/>
      <c r="HMA143" s="4305"/>
      <c r="HMB143" s="4306"/>
      <c r="HMC143" s="4305"/>
      <c r="HMD143" s="4306"/>
      <c r="HME143" s="4299"/>
      <c r="HMF143" s="4300"/>
      <c r="HMG143" s="4305"/>
      <c r="HMH143" s="4304"/>
      <c r="HMI143" s="4299"/>
      <c r="HMJ143" s="4300"/>
      <c r="HMK143" s="4301"/>
      <c r="HML143" s="4302"/>
      <c r="HMM143" s="4299"/>
      <c r="HMN143" s="2602"/>
      <c r="HMO143" s="4287"/>
      <c r="HMP143" s="4303"/>
      <c r="HMQ143" s="4304"/>
      <c r="HMR143" s="2603"/>
      <c r="HMS143" s="4305"/>
      <c r="HMT143" s="4306"/>
      <c r="HMU143" s="4305"/>
      <c r="HMV143" s="4306"/>
      <c r="HMW143" s="4299"/>
      <c r="HMX143" s="4300"/>
      <c r="HMY143" s="4305"/>
      <c r="HMZ143" s="4304"/>
      <c r="HNA143" s="4299"/>
      <c r="HNB143" s="4300"/>
      <c r="HNC143" s="4301"/>
      <c r="HND143" s="4302"/>
      <c r="HNE143" s="4299"/>
      <c r="HNF143" s="2602"/>
      <c r="HNG143" s="4287"/>
      <c r="HNH143" s="4303"/>
      <c r="HNI143" s="4304"/>
      <c r="HNJ143" s="2603"/>
      <c r="HNK143" s="4305"/>
      <c r="HNL143" s="4306"/>
      <c r="HNM143" s="4305"/>
      <c r="HNN143" s="4306"/>
      <c r="HNO143" s="4299"/>
      <c r="HNP143" s="4300"/>
      <c r="HNQ143" s="4305"/>
      <c r="HNR143" s="4304"/>
      <c r="HNS143" s="4299"/>
      <c r="HNT143" s="4300"/>
      <c r="HNU143" s="4301"/>
      <c r="HNV143" s="4302"/>
      <c r="HNW143" s="4299"/>
      <c r="HNX143" s="2602"/>
      <c r="HNY143" s="4287"/>
      <c r="HNZ143" s="4303"/>
      <c r="HOA143" s="4304"/>
      <c r="HOB143" s="2603"/>
      <c r="HOC143" s="4305"/>
      <c r="HOD143" s="4306"/>
      <c r="HOE143" s="4305"/>
      <c r="HOF143" s="4306"/>
      <c r="HOG143" s="4299"/>
      <c r="HOH143" s="4300"/>
      <c r="HOI143" s="4305"/>
      <c r="HOJ143" s="4304"/>
      <c r="HOK143" s="4299"/>
      <c r="HOL143" s="4300"/>
      <c r="HOM143" s="4301"/>
      <c r="HON143" s="4302"/>
      <c r="HOO143" s="4299"/>
      <c r="HOP143" s="2602"/>
      <c r="HOQ143" s="4287"/>
      <c r="HOR143" s="4303"/>
      <c r="HOS143" s="4304"/>
      <c r="HOT143" s="2603"/>
      <c r="HOU143" s="4305"/>
      <c r="HOV143" s="4306"/>
      <c r="HOW143" s="4305"/>
      <c r="HOX143" s="4306"/>
      <c r="HOY143" s="4299"/>
      <c r="HOZ143" s="4300"/>
      <c r="HPA143" s="4305"/>
      <c r="HPB143" s="4304"/>
      <c r="HPC143" s="4299"/>
      <c r="HPD143" s="4300"/>
      <c r="HPE143" s="4301"/>
      <c r="HPF143" s="4302"/>
      <c r="HPG143" s="4299"/>
      <c r="HPH143" s="2602"/>
      <c r="HPI143" s="4287"/>
      <c r="HPJ143" s="4303"/>
      <c r="HPK143" s="4304"/>
      <c r="HPL143" s="2603"/>
      <c r="HPM143" s="4305"/>
      <c r="HPN143" s="4306"/>
      <c r="HPO143" s="4305"/>
      <c r="HPP143" s="4306"/>
      <c r="HPQ143" s="4299"/>
      <c r="HPR143" s="4300"/>
      <c r="HPS143" s="4305"/>
      <c r="HPT143" s="4304"/>
      <c r="HPU143" s="4299"/>
      <c r="HPV143" s="4300"/>
      <c r="HPW143" s="4301"/>
      <c r="HPX143" s="4302"/>
      <c r="HPY143" s="4299"/>
      <c r="HPZ143" s="2602"/>
      <c r="HQA143" s="4287"/>
      <c r="HQB143" s="4303"/>
      <c r="HQC143" s="4304"/>
      <c r="HQD143" s="2603"/>
      <c r="HQE143" s="4305"/>
      <c r="HQF143" s="4306"/>
      <c r="HQG143" s="4305"/>
      <c r="HQH143" s="4306"/>
      <c r="HQI143" s="4299"/>
      <c r="HQJ143" s="4300"/>
      <c r="HQK143" s="4305"/>
      <c r="HQL143" s="4304"/>
      <c r="HQM143" s="4299"/>
      <c r="HQN143" s="4300"/>
      <c r="HQO143" s="4301"/>
      <c r="HQP143" s="4302"/>
      <c r="HQQ143" s="4299"/>
      <c r="HQR143" s="2602"/>
      <c r="HQS143" s="4287"/>
      <c r="HQT143" s="4303"/>
      <c r="HQU143" s="4304"/>
      <c r="HQV143" s="2603"/>
      <c r="HQW143" s="4305"/>
      <c r="HQX143" s="4306"/>
      <c r="HQY143" s="4305"/>
      <c r="HQZ143" s="4306"/>
      <c r="HRA143" s="4299"/>
      <c r="HRB143" s="4300"/>
      <c r="HRC143" s="4305"/>
      <c r="HRD143" s="4304"/>
      <c r="HRE143" s="4299"/>
      <c r="HRF143" s="4300"/>
      <c r="HRG143" s="4301"/>
      <c r="HRH143" s="4302"/>
      <c r="HRI143" s="4299"/>
      <c r="HRJ143" s="2602"/>
      <c r="HRK143" s="4287"/>
      <c r="HRL143" s="4303"/>
      <c r="HRM143" s="4304"/>
      <c r="HRN143" s="2603"/>
      <c r="HRO143" s="4305"/>
      <c r="HRP143" s="4306"/>
      <c r="HRQ143" s="4305"/>
      <c r="HRR143" s="4306"/>
      <c r="HRS143" s="4299"/>
      <c r="HRT143" s="4300"/>
      <c r="HRU143" s="4305"/>
      <c r="HRV143" s="4304"/>
      <c r="HRW143" s="4299"/>
      <c r="HRX143" s="4300"/>
      <c r="HRY143" s="4301"/>
      <c r="HRZ143" s="4302"/>
      <c r="HSA143" s="4299"/>
      <c r="HSB143" s="2602"/>
      <c r="HSC143" s="4287"/>
      <c r="HSD143" s="4303"/>
      <c r="HSE143" s="4304"/>
      <c r="HSF143" s="2603"/>
      <c r="HSG143" s="4305"/>
      <c r="HSH143" s="4306"/>
      <c r="HSI143" s="4305"/>
      <c r="HSJ143" s="4306"/>
      <c r="HSK143" s="4299"/>
      <c r="HSL143" s="4300"/>
      <c r="HSM143" s="4305"/>
      <c r="HSN143" s="4304"/>
      <c r="HSO143" s="4299"/>
      <c r="HSP143" s="4300"/>
      <c r="HSQ143" s="4301"/>
      <c r="HSR143" s="4302"/>
      <c r="HSS143" s="4299"/>
      <c r="HST143" s="2602"/>
      <c r="HSU143" s="4287"/>
      <c r="HSV143" s="4303"/>
      <c r="HSW143" s="4304"/>
      <c r="HSX143" s="2603"/>
      <c r="HSY143" s="4305"/>
      <c r="HSZ143" s="4306"/>
      <c r="HTA143" s="4305"/>
      <c r="HTB143" s="4306"/>
      <c r="HTC143" s="4299"/>
      <c r="HTD143" s="4300"/>
      <c r="HTE143" s="4305"/>
      <c r="HTF143" s="4304"/>
      <c r="HTG143" s="4299"/>
      <c r="HTH143" s="4300"/>
      <c r="HTI143" s="4301"/>
      <c r="HTJ143" s="4302"/>
      <c r="HTK143" s="4299"/>
      <c r="HTL143" s="2602"/>
      <c r="HTM143" s="4287"/>
      <c r="HTN143" s="4303"/>
      <c r="HTO143" s="4304"/>
      <c r="HTP143" s="2603"/>
      <c r="HTQ143" s="4305"/>
      <c r="HTR143" s="4306"/>
      <c r="HTS143" s="4305"/>
      <c r="HTT143" s="4306"/>
      <c r="HTU143" s="4299"/>
      <c r="HTV143" s="4300"/>
      <c r="HTW143" s="4305"/>
      <c r="HTX143" s="4304"/>
      <c r="HTY143" s="4299"/>
      <c r="HTZ143" s="4300"/>
      <c r="HUA143" s="4301"/>
      <c r="HUB143" s="4302"/>
      <c r="HUC143" s="4299"/>
      <c r="HUD143" s="2602"/>
      <c r="HUE143" s="4287"/>
      <c r="HUF143" s="4303"/>
      <c r="HUG143" s="4304"/>
      <c r="HUH143" s="2603"/>
      <c r="HUI143" s="4305"/>
      <c r="HUJ143" s="4306"/>
      <c r="HUK143" s="4305"/>
      <c r="HUL143" s="4306"/>
      <c r="HUM143" s="4299"/>
      <c r="HUN143" s="4300"/>
      <c r="HUO143" s="4305"/>
      <c r="HUP143" s="4304"/>
      <c r="HUQ143" s="4299"/>
      <c r="HUR143" s="4300"/>
      <c r="HUS143" s="4301"/>
      <c r="HUT143" s="4302"/>
      <c r="HUU143" s="4299"/>
      <c r="HUV143" s="2602"/>
      <c r="HUW143" s="4287"/>
      <c r="HUX143" s="4303"/>
      <c r="HUY143" s="4304"/>
      <c r="HUZ143" s="2603"/>
      <c r="HVA143" s="4305"/>
      <c r="HVB143" s="4306"/>
      <c r="HVC143" s="4305"/>
      <c r="HVD143" s="4306"/>
      <c r="HVE143" s="4299"/>
      <c r="HVF143" s="4300"/>
      <c r="HVG143" s="4305"/>
      <c r="HVH143" s="4304"/>
      <c r="HVI143" s="4299"/>
      <c r="HVJ143" s="4300"/>
      <c r="HVK143" s="4301"/>
      <c r="HVL143" s="4302"/>
      <c r="HVM143" s="4299"/>
      <c r="HVN143" s="2602"/>
      <c r="HVO143" s="4287"/>
      <c r="HVP143" s="4303"/>
      <c r="HVQ143" s="4304"/>
      <c r="HVR143" s="2603"/>
      <c r="HVS143" s="4305"/>
      <c r="HVT143" s="4306"/>
      <c r="HVU143" s="4305"/>
      <c r="HVV143" s="4306"/>
      <c r="HVW143" s="4299"/>
      <c r="HVX143" s="4300"/>
      <c r="HVY143" s="4305"/>
      <c r="HVZ143" s="4304"/>
      <c r="HWA143" s="4299"/>
      <c r="HWB143" s="4300"/>
      <c r="HWC143" s="4301"/>
      <c r="HWD143" s="4302"/>
      <c r="HWE143" s="4299"/>
      <c r="HWF143" s="2602"/>
      <c r="HWG143" s="4287"/>
      <c r="HWH143" s="4303"/>
      <c r="HWI143" s="4304"/>
      <c r="HWJ143" s="2603"/>
      <c r="HWK143" s="4305"/>
      <c r="HWL143" s="4306"/>
      <c r="HWM143" s="4305"/>
      <c r="HWN143" s="4306"/>
      <c r="HWO143" s="4299"/>
      <c r="HWP143" s="4300"/>
      <c r="HWQ143" s="4305"/>
      <c r="HWR143" s="4304"/>
      <c r="HWS143" s="4299"/>
      <c r="HWT143" s="4300"/>
      <c r="HWU143" s="4301"/>
      <c r="HWV143" s="4302"/>
      <c r="HWW143" s="4299"/>
      <c r="HWX143" s="2602"/>
      <c r="HWY143" s="4287"/>
      <c r="HWZ143" s="4303"/>
      <c r="HXA143" s="4304"/>
      <c r="HXB143" s="2603"/>
      <c r="HXC143" s="4305"/>
      <c r="HXD143" s="4306"/>
      <c r="HXE143" s="4305"/>
      <c r="HXF143" s="4306"/>
      <c r="HXG143" s="4299"/>
      <c r="HXH143" s="4300"/>
      <c r="HXI143" s="4305"/>
      <c r="HXJ143" s="4304"/>
      <c r="HXK143" s="4299"/>
      <c r="HXL143" s="4300"/>
      <c r="HXM143" s="4301"/>
      <c r="HXN143" s="4302"/>
      <c r="HXO143" s="4299"/>
      <c r="HXP143" s="2602"/>
      <c r="HXQ143" s="4287"/>
      <c r="HXR143" s="4303"/>
      <c r="HXS143" s="4304"/>
      <c r="HXT143" s="2603"/>
      <c r="HXU143" s="4305"/>
      <c r="HXV143" s="4306"/>
      <c r="HXW143" s="4305"/>
      <c r="HXX143" s="4306"/>
      <c r="HXY143" s="4299"/>
      <c r="HXZ143" s="4300"/>
      <c r="HYA143" s="4305"/>
      <c r="HYB143" s="4304"/>
      <c r="HYC143" s="4299"/>
      <c r="HYD143" s="4300"/>
      <c r="HYE143" s="4301"/>
      <c r="HYF143" s="4302"/>
      <c r="HYG143" s="4299"/>
      <c r="HYH143" s="2602"/>
      <c r="HYI143" s="4287"/>
      <c r="HYJ143" s="4303"/>
      <c r="HYK143" s="4304"/>
      <c r="HYL143" s="2603"/>
      <c r="HYM143" s="4305"/>
      <c r="HYN143" s="4306"/>
      <c r="HYO143" s="4305"/>
      <c r="HYP143" s="4306"/>
      <c r="HYQ143" s="4299"/>
      <c r="HYR143" s="4300"/>
      <c r="HYS143" s="4305"/>
      <c r="HYT143" s="4304"/>
      <c r="HYU143" s="4299"/>
      <c r="HYV143" s="4300"/>
      <c r="HYW143" s="4301"/>
      <c r="HYX143" s="4302"/>
      <c r="HYY143" s="4299"/>
      <c r="HYZ143" s="2602"/>
      <c r="HZA143" s="4287"/>
      <c r="HZB143" s="4303"/>
      <c r="HZC143" s="4304"/>
      <c r="HZD143" s="2603"/>
      <c r="HZE143" s="4305"/>
      <c r="HZF143" s="4306"/>
      <c r="HZG143" s="4305"/>
      <c r="HZH143" s="4306"/>
      <c r="HZI143" s="4299"/>
      <c r="HZJ143" s="4300"/>
      <c r="HZK143" s="4305"/>
      <c r="HZL143" s="4304"/>
      <c r="HZM143" s="4299"/>
      <c r="HZN143" s="4300"/>
      <c r="HZO143" s="4301"/>
      <c r="HZP143" s="4302"/>
      <c r="HZQ143" s="4299"/>
      <c r="HZR143" s="2602"/>
      <c r="HZS143" s="4287"/>
      <c r="HZT143" s="4303"/>
      <c r="HZU143" s="4304"/>
      <c r="HZV143" s="2603"/>
      <c r="HZW143" s="4305"/>
      <c r="HZX143" s="4306"/>
      <c r="HZY143" s="4305"/>
      <c r="HZZ143" s="4306"/>
      <c r="IAA143" s="4299"/>
      <c r="IAB143" s="4300"/>
      <c r="IAC143" s="4305"/>
      <c r="IAD143" s="4304"/>
      <c r="IAE143" s="4299"/>
      <c r="IAF143" s="4300"/>
      <c r="IAG143" s="4301"/>
      <c r="IAH143" s="4302"/>
      <c r="IAI143" s="4299"/>
      <c r="IAJ143" s="2602"/>
      <c r="IAK143" s="4287"/>
      <c r="IAL143" s="4303"/>
      <c r="IAM143" s="4304"/>
      <c r="IAN143" s="2603"/>
      <c r="IAO143" s="4305"/>
      <c r="IAP143" s="4306"/>
      <c r="IAQ143" s="4305"/>
      <c r="IAR143" s="4306"/>
      <c r="IAS143" s="4299"/>
      <c r="IAT143" s="4300"/>
      <c r="IAU143" s="4305"/>
      <c r="IAV143" s="4304"/>
      <c r="IAW143" s="4299"/>
      <c r="IAX143" s="4300"/>
      <c r="IAY143" s="4301"/>
      <c r="IAZ143" s="4302"/>
      <c r="IBA143" s="4299"/>
      <c r="IBB143" s="2602"/>
      <c r="IBC143" s="4287"/>
      <c r="IBD143" s="4303"/>
      <c r="IBE143" s="4304"/>
      <c r="IBF143" s="2603"/>
      <c r="IBG143" s="4305"/>
      <c r="IBH143" s="4306"/>
      <c r="IBI143" s="4305"/>
      <c r="IBJ143" s="4306"/>
      <c r="IBK143" s="4299"/>
      <c r="IBL143" s="4300"/>
      <c r="IBM143" s="4305"/>
      <c r="IBN143" s="4304"/>
      <c r="IBO143" s="4299"/>
      <c r="IBP143" s="4300"/>
      <c r="IBQ143" s="4301"/>
      <c r="IBR143" s="4302"/>
      <c r="IBS143" s="4299"/>
      <c r="IBT143" s="2602"/>
      <c r="IBU143" s="4287"/>
      <c r="IBV143" s="4303"/>
      <c r="IBW143" s="4304"/>
      <c r="IBX143" s="2603"/>
      <c r="IBY143" s="4305"/>
      <c r="IBZ143" s="4306"/>
      <c r="ICA143" s="4305"/>
      <c r="ICB143" s="4306"/>
      <c r="ICC143" s="4299"/>
      <c r="ICD143" s="4300"/>
      <c r="ICE143" s="4305"/>
      <c r="ICF143" s="4304"/>
      <c r="ICG143" s="4299"/>
      <c r="ICH143" s="4300"/>
      <c r="ICI143" s="4301"/>
      <c r="ICJ143" s="4302"/>
      <c r="ICK143" s="4299"/>
      <c r="ICL143" s="2602"/>
      <c r="ICM143" s="4287"/>
      <c r="ICN143" s="4303"/>
      <c r="ICO143" s="4304"/>
      <c r="ICP143" s="2603"/>
      <c r="ICQ143" s="4305"/>
      <c r="ICR143" s="4306"/>
      <c r="ICS143" s="4305"/>
      <c r="ICT143" s="4306"/>
      <c r="ICU143" s="4299"/>
      <c r="ICV143" s="4300"/>
      <c r="ICW143" s="4305"/>
      <c r="ICX143" s="4304"/>
      <c r="ICY143" s="4299"/>
      <c r="ICZ143" s="4300"/>
      <c r="IDA143" s="4301"/>
      <c r="IDB143" s="4302"/>
      <c r="IDC143" s="4299"/>
      <c r="IDD143" s="2602"/>
      <c r="IDE143" s="4287"/>
      <c r="IDF143" s="4303"/>
      <c r="IDG143" s="4304"/>
      <c r="IDH143" s="2603"/>
      <c r="IDI143" s="4305"/>
      <c r="IDJ143" s="4306"/>
      <c r="IDK143" s="4305"/>
      <c r="IDL143" s="4306"/>
      <c r="IDM143" s="4299"/>
      <c r="IDN143" s="4300"/>
      <c r="IDO143" s="4305"/>
      <c r="IDP143" s="4304"/>
      <c r="IDQ143" s="4299"/>
      <c r="IDR143" s="4300"/>
      <c r="IDS143" s="4301"/>
      <c r="IDT143" s="4302"/>
      <c r="IDU143" s="4299"/>
      <c r="IDV143" s="2602"/>
      <c r="IDW143" s="4287"/>
      <c r="IDX143" s="4303"/>
      <c r="IDY143" s="4304"/>
      <c r="IDZ143" s="2603"/>
      <c r="IEA143" s="4305"/>
      <c r="IEB143" s="4306"/>
      <c r="IEC143" s="4305"/>
      <c r="IED143" s="4306"/>
      <c r="IEE143" s="4299"/>
      <c r="IEF143" s="4300"/>
      <c r="IEG143" s="4305"/>
      <c r="IEH143" s="4304"/>
      <c r="IEI143" s="4299"/>
      <c r="IEJ143" s="4300"/>
      <c r="IEK143" s="4301"/>
      <c r="IEL143" s="4302"/>
      <c r="IEM143" s="4299"/>
      <c r="IEN143" s="2602"/>
      <c r="IEO143" s="4287"/>
      <c r="IEP143" s="4303"/>
      <c r="IEQ143" s="4304"/>
      <c r="IER143" s="2603"/>
      <c r="IES143" s="4305"/>
      <c r="IET143" s="4306"/>
      <c r="IEU143" s="4305"/>
      <c r="IEV143" s="4306"/>
      <c r="IEW143" s="4299"/>
      <c r="IEX143" s="4300"/>
      <c r="IEY143" s="4305"/>
      <c r="IEZ143" s="4304"/>
      <c r="IFA143" s="4299"/>
      <c r="IFB143" s="4300"/>
      <c r="IFC143" s="4301"/>
      <c r="IFD143" s="4302"/>
      <c r="IFE143" s="4299"/>
      <c r="IFF143" s="2602"/>
      <c r="IFG143" s="4287"/>
      <c r="IFH143" s="4303"/>
      <c r="IFI143" s="4304"/>
      <c r="IFJ143" s="2603"/>
      <c r="IFK143" s="4305"/>
      <c r="IFL143" s="4306"/>
      <c r="IFM143" s="4305"/>
      <c r="IFN143" s="4306"/>
      <c r="IFO143" s="4299"/>
      <c r="IFP143" s="4300"/>
      <c r="IFQ143" s="4305"/>
      <c r="IFR143" s="4304"/>
      <c r="IFS143" s="4299"/>
      <c r="IFT143" s="4300"/>
      <c r="IFU143" s="4301"/>
      <c r="IFV143" s="4302"/>
      <c r="IFW143" s="4299"/>
      <c r="IFX143" s="2602"/>
      <c r="IFY143" s="4287"/>
      <c r="IFZ143" s="4303"/>
      <c r="IGA143" s="4304"/>
      <c r="IGB143" s="2603"/>
      <c r="IGC143" s="4305"/>
      <c r="IGD143" s="4306"/>
      <c r="IGE143" s="4305"/>
      <c r="IGF143" s="4306"/>
      <c r="IGG143" s="4299"/>
      <c r="IGH143" s="4300"/>
      <c r="IGI143" s="4305"/>
      <c r="IGJ143" s="4304"/>
      <c r="IGK143" s="4299"/>
      <c r="IGL143" s="4300"/>
      <c r="IGM143" s="4301"/>
      <c r="IGN143" s="4302"/>
      <c r="IGO143" s="4299"/>
      <c r="IGP143" s="2602"/>
      <c r="IGQ143" s="4287"/>
      <c r="IGR143" s="4303"/>
      <c r="IGS143" s="4304"/>
      <c r="IGT143" s="2603"/>
      <c r="IGU143" s="4305"/>
      <c r="IGV143" s="4306"/>
      <c r="IGW143" s="4305"/>
      <c r="IGX143" s="4306"/>
      <c r="IGY143" s="4299"/>
      <c r="IGZ143" s="4300"/>
      <c r="IHA143" s="4305"/>
      <c r="IHB143" s="4304"/>
      <c r="IHC143" s="4299"/>
      <c r="IHD143" s="4300"/>
      <c r="IHE143" s="4301"/>
      <c r="IHF143" s="4302"/>
      <c r="IHG143" s="4299"/>
      <c r="IHH143" s="2602"/>
      <c r="IHI143" s="4287"/>
      <c r="IHJ143" s="4303"/>
      <c r="IHK143" s="4304"/>
      <c r="IHL143" s="2603"/>
      <c r="IHM143" s="4305"/>
      <c r="IHN143" s="4306"/>
      <c r="IHO143" s="4305"/>
      <c r="IHP143" s="4306"/>
      <c r="IHQ143" s="4299"/>
      <c r="IHR143" s="4300"/>
      <c r="IHS143" s="4305"/>
      <c r="IHT143" s="4304"/>
      <c r="IHU143" s="4299"/>
      <c r="IHV143" s="4300"/>
      <c r="IHW143" s="4301"/>
      <c r="IHX143" s="4302"/>
      <c r="IHY143" s="4299"/>
      <c r="IHZ143" s="2602"/>
      <c r="IIA143" s="4287"/>
      <c r="IIB143" s="4303"/>
      <c r="IIC143" s="4304"/>
      <c r="IID143" s="2603"/>
      <c r="IIE143" s="4305"/>
      <c r="IIF143" s="4306"/>
      <c r="IIG143" s="4305"/>
      <c r="IIH143" s="4306"/>
      <c r="III143" s="4299"/>
      <c r="IIJ143" s="4300"/>
      <c r="IIK143" s="4305"/>
      <c r="IIL143" s="4304"/>
      <c r="IIM143" s="4299"/>
      <c r="IIN143" s="4300"/>
      <c r="IIO143" s="4301"/>
      <c r="IIP143" s="4302"/>
      <c r="IIQ143" s="4299"/>
      <c r="IIR143" s="2602"/>
      <c r="IIS143" s="4287"/>
      <c r="IIT143" s="4303"/>
      <c r="IIU143" s="4304"/>
      <c r="IIV143" s="2603"/>
      <c r="IIW143" s="4305"/>
      <c r="IIX143" s="4306"/>
      <c r="IIY143" s="4305"/>
      <c r="IIZ143" s="4306"/>
      <c r="IJA143" s="4299"/>
      <c r="IJB143" s="4300"/>
      <c r="IJC143" s="4305"/>
      <c r="IJD143" s="4304"/>
      <c r="IJE143" s="4299"/>
      <c r="IJF143" s="4300"/>
      <c r="IJG143" s="4301"/>
      <c r="IJH143" s="4302"/>
      <c r="IJI143" s="4299"/>
      <c r="IJJ143" s="2602"/>
      <c r="IJK143" s="4287"/>
      <c r="IJL143" s="4303"/>
      <c r="IJM143" s="4304"/>
      <c r="IJN143" s="2603"/>
      <c r="IJO143" s="4305"/>
      <c r="IJP143" s="4306"/>
      <c r="IJQ143" s="4305"/>
      <c r="IJR143" s="4306"/>
      <c r="IJS143" s="4299"/>
      <c r="IJT143" s="4300"/>
      <c r="IJU143" s="4305"/>
      <c r="IJV143" s="4304"/>
      <c r="IJW143" s="4299"/>
      <c r="IJX143" s="4300"/>
      <c r="IJY143" s="4301"/>
      <c r="IJZ143" s="4302"/>
      <c r="IKA143" s="4299"/>
      <c r="IKB143" s="2602"/>
      <c r="IKC143" s="4287"/>
      <c r="IKD143" s="4303"/>
      <c r="IKE143" s="4304"/>
      <c r="IKF143" s="2603"/>
      <c r="IKG143" s="4305"/>
      <c r="IKH143" s="4306"/>
      <c r="IKI143" s="4305"/>
      <c r="IKJ143" s="4306"/>
      <c r="IKK143" s="4299"/>
      <c r="IKL143" s="4300"/>
      <c r="IKM143" s="4305"/>
      <c r="IKN143" s="4304"/>
      <c r="IKO143" s="4299"/>
      <c r="IKP143" s="4300"/>
      <c r="IKQ143" s="4301"/>
      <c r="IKR143" s="4302"/>
      <c r="IKS143" s="4299"/>
      <c r="IKT143" s="2602"/>
      <c r="IKU143" s="4287"/>
      <c r="IKV143" s="4303"/>
      <c r="IKW143" s="4304"/>
      <c r="IKX143" s="2603"/>
      <c r="IKY143" s="4305"/>
      <c r="IKZ143" s="4306"/>
      <c r="ILA143" s="4305"/>
      <c r="ILB143" s="4306"/>
      <c r="ILC143" s="4299"/>
      <c r="ILD143" s="4300"/>
      <c r="ILE143" s="4305"/>
      <c r="ILF143" s="4304"/>
      <c r="ILG143" s="4299"/>
      <c r="ILH143" s="4300"/>
      <c r="ILI143" s="4301"/>
      <c r="ILJ143" s="4302"/>
      <c r="ILK143" s="4299"/>
      <c r="ILL143" s="2602"/>
      <c r="ILM143" s="4287"/>
      <c r="ILN143" s="4303"/>
      <c r="ILO143" s="4304"/>
      <c r="ILP143" s="2603"/>
      <c r="ILQ143" s="4305"/>
      <c r="ILR143" s="4306"/>
      <c r="ILS143" s="4305"/>
      <c r="ILT143" s="4306"/>
      <c r="ILU143" s="4299"/>
      <c r="ILV143" s="4300"/>
      <c r="ILW143" s="4305"/>
      <c r="ILX143" s="4304"/>
      <c r="ILY143" s="4299"/>
      <c r="ILZ143" s="4300"/>
      <c r="IMA143" s="4301"/>
      <c r="IMB143" s="4302"/>
      <c r="IMC143" s="4299"/>
      <c r="IMD143" s="2602"/>
      <c r="IME143" s="4287"/>
      <c r="IMF143" s="4303"/>
      <c r="IMG143" s="4304"/>
      <c r="IMH143" s="2603"/>
      <c r="IMI143" s="4305"/>
      <c r="IMJ143" s="4306"/>
      <c r="IMK143" s="4305"/>
      <c r="IML143" s="4306"/>
      <c r="IMM143" s="4299"/>
      <c r="IMN143" s="4300"/>
      <c r="IMO143" s="4305"/>
      <c r="IMP143" s="4304"/>
      <c r="IMQ143" s="4299"/>
      <c r="IMR143" s="4300"/>
      <c r="IMS143" s="4301"/>
      <c r="IMT143" s="4302"/>
      <c r="IMU143" s="4299"/>
      <c r="IMV143" s="2602"/>
      <c r="IMW143" s="4287"/>
      <c r="IMX143" s="4303"/>
      <c r="IMY143" s="4304"/>
      <c r="IMZ143" s="2603"/>
      <c r="INA143" s="4305"/>
      <c r="INB143" s="4306"/>
      <c r="INC143" s="4305"/>
      <c r="IND143" s="4306"/>
      <c r="INE143" s="4299"/>
      <c r="INF143" s="4300"/>
      <c r="ING143" s="4305"/>
      <c r="INH143" s="4304"/>
      <c r="INI143" s="4299"/>
      <c r="INJ143" s="4300"/>
      <c r="INK143" s="4301"/>
      <c r="INL143" s="4302"/>
      <c r="INM143" s="4299"/>
      <c r="INN143" s="2602"/>
      <c r="INO143" s="4287"/>
      <c r="INP143" s="4303"/>
      <c r="INQ143" s="4304"/>
      <c r="INR143" s="2603"/>
      <c r="INS143" s="4305"/>
      <c r="INT143" s="4306"/>
      <c r="INU143" s="4305"/>
      <c r="INV143" s="4306"/>
      <c r="INW143" s="4299"/>
      <c r="INX143" s="4300"/>
      <c r="INY143" s="4305"/>
      <c r="INZ143" s="4304"/>
      <c r="IOA143" s="4299"/>
      <c r="IOB143" s="4300"/>
      <c r="IOC143" s="4301"/>
      <c r="IOD143" s="4302"/>
      <c r="IOE143" s="4299"/>
      <c r="IOF143" s="2602"/>
      <c r="IOG143" s="4287"/>
      <c r="IOH143" s="4303"/>
      <c r="IOI143" s="4304"/>
      <c r="IOJ143" s="2603"/>
      <c r="IOK143" s="4305"/>
      <c r="IOL143" s="4306"/>
      <c r="IOM143" s="4305"/>
      <c r="ION143" s="4306"/>
      <c r="IOO143" s="4299"/>
      <c r="IOP143" s="4300"/>
      <c r="IOQ143" s="4305"/>
      <c r="IOR143" s="4304"/>
      <c r="IOS143" s="4299"/>
      <c r="IOT143" s="4300"/>
      <c r="IOU143" s="4301"/>
      <c r="IOV143" s="4302"/>
      <c r="IOW143" s="4299"/>
      <c r="IOX143" s="2602"/>
      <c r="IOY143" s="4287"/>
      <c r="IOZ143" s="4303"/>
      <c r="IPA143" s="4304"/>
      <c r="IPB143" s="2603"/>
      <c r="IPC143" s="4305"/>
      <c r="IPD143" s="4306"/>
      <c r="IPE143" s="4305"/>
      <c r="IPF143" s="4306"/>
      <c r="IPG143" s="4299"/>
      <c r="IPH143" s="4300"/>
      <c r="IPI143" s="4305"/>
      <c r="IPJ143" s="4304"/>
      <c r="IPK143" s="4299"/>
      <c r="IPL143" s="4300"/>
      <c r="IPM143" s="4301"/>
      <c r="IPN143" s="4302"/>
      <c r="IPO143" s="4299"/>
      <c r="IPP143" s="2602"/>
      <c r="IPQ143" s="4287"/>
      <c r="IPR143" s="4303"/>
      <c r="IPS143" s="4304"/>
      <c r="IPT143" s="2603"/>
      <c r="IPU143" s="4305"/>
      <c r="IPV143" s="4306"/>
      <c r="IPW143" s="4305"/>
      <c r="IPX143" s="4306"/>
      <c r="IPY143" s="4299"/>
      <c r="IPZ143" s="4300"/>
      <c r="IQA143" s="4305"/>
      <c r="IQB143" s="4304"/>
      <c r="IQC143" s="4299"/>
      <c r="IQD143" s="4300"/>
      <c r="IQE143" s="4301"/>
      <c r="IQF143" s="4302"/>
      <c r="IQG143" s="4299"/>
      <c r="IQH143" s="2602"/>
      <c r="IQI143" s="4287"/>
      <c r="IQJ143" s="4303"/>
      <c r="IQK143" s="4304"/>
      <c r="IQL143" s="2603"/>
      <c r="IQM143" s="4305"/>
      <c r="IQN143" s="4306"/>
      <c r="IQO143" s="4305"/>
      <c r="IQP143" s="4306"/>
      <c r="IQQ143" s="4299"/>
      <c r="IQR143" s="4300"/>
      <c r="IQS143" s="4305"/>
      <c r="IQT143" s="4304"/>
      <c r="IQU143" s="4299"/>
      <c r="IQV143" s="4300"/>
      <c r="IQW143" s="4301"/>
      <c r="IQX143" s="4302"/>
      <c r="IQY143" s="4299"/>
      <c r="IQZ143" s="2602"/>
      <c r="IRA143" s="4287"/>
      <c r="IRB143" s="4303"/>
      <c r="IRC143" s="4304"/>
      <c r="IRD143" s="2603"/>
      <c r="IRE143" s="4305"/>
      <c r="IRF143" s="4306"/>
      <c r="IRG143" s="4305"/>
      <c r="IRH143" s="4306"/>
      <c r="IRI143" s="4299"/>
      <c r="IRJ143" s="4300"/>
      <c r="IRK143" s="4305"/>
      <c r="IRL143" s="4304"/>
      <c r="IRM143" s="4299"/>
      <c r="IRN143" s="4300"/>
      <c r="IRO143" s="4301"/>
      <c r="IRP143" s="4302"/>
      <c r="IRQ143" s="4299"/>
      <c r="IRR143" s="2602"/>
      <c r="IRS143" s="4287"/>
      <c r="IRT143" s="4303"/>
      <c r="IRU143" s="4304"/>
      <c r="IRV143" s="2603"/>
      <c r="IRW143" s="4305"/>
      <c r="IRX143" s="4306"/>
      <c r="IRY143" s="4305"/>
      <c r="IRZ143" s="4306"/>
      <c r="ISA143" s="4299"/>
      <c r="ISB143" s="4300"/>
      <c r="ISC143" s="4305"/>
      <c r="ISD143" s="4304"/>
      <c r="ISE143" s="4299"/>
      <c r="ISF143" s="4300"/>
      <c r="ISG143" s="4301"/>
      <c r="ISH143" s="4302"/>
      <c r="ISI143" s="4299"/>
      <c r="ISJ143" s="2602"/>
      <c r="ISK143" s="4287"/>
      <c r="ISL143" s="4303"/>
      <c r="ISM143" s="4304"/>
      <c r="ISN143" s="2603"/>
      <c r="ISO143" s="4305"/>
      <c r="ISP143" s="4306"/>
      <c r="ISQ143" s="4305"/>
      <c r="ISR143" s="4306"/>
      <c r="ISS143" s="4299"/>
      <c r="IST143" s="4300"/>
      <c r="ISU143" s="4305"/>
      <c r="ISV143" s="4304"/>
      <c r="ISW143" s="4299"/>
      <c r="ISX143" s="4300"/>
      <c r="ISY143" s="4301"/>
      <c r="ISZ143" s="4302"/>
      <c r="ITA143" s="4299"/>
      <c r="ITB143" s="2602"/>
      <c r="ITC143" s="4287"/>
      <c r="ITD143" s="4303"/>
      <c r="ITE143" s="4304"/>
      <c r="ITF143" s="2603"/>
      <c r="ITG143" s="4305"/>
      <c r="ITH143" s="4306"/>
      <c r="ITI143" s="4305"/>
      <c r="ITJ143" s="4306"/>
      <c r="ITK143" s="4299"/>
      <c r="ITL143" s="4300"/>
      <c r="ITM143" s="4305"/>
      <c r="ITN143" s="4304"/>
      <c r="ITO143" s="4299"/>
      <c r="ITP143" s="4300"/>
      <c r="ITQ143" s="4301"/>
      <c r="ITR143" s="4302"/>
      <c r="ITS143" s="4299"/>
      <c r="ITT143" s="2602"/>
      <c r="ITU143" s="4287"/>
      <c r="ITV143" s="4303"/>
      <c r="ITW143" s="4304"/>
      <c r="ITX143" s="2603"/>
      <c r="ITY143" s="4305"/>
      <c r="ITZ143" s="4306"/>
      <c r="IUA143" s="4305"/>
      <c r="IUB143" s="4306"/>
      <c r="IUC143" s="4299"/>
      <c r="IUD143" s="4300"/>
      <c r="IUE143" s="4305"/>
      <c r="IUF143" s="4304"/>
      <c r="IUG143" s="4299"/>
      <c r="IUH143" s="4300"/>
      <c r="IUI143" s="4301"/>
      <c r="IUJ143" s="4302"/>
      <c r="IUK143" s="4299"/>
      <c r="IUL143" s="2602"/>
      <c r="IUM143" s="4287"/>
      <c r="IUN143" s="4303"/>
      <c r="IUO143" s="4304"/>
      <c r="IUP143" s="2603"/>
      <c r="IUQ143" s="4305"/>
      <c r="IUR143" s="4306"/>
      <c r="IUS143" s="4305"/>
      <c r="IUT143" s="4306"/>
      <c r="IUU143" s="4299"/>
      <c r="IUV143" s="4300"/>
      <c r="IUW143" s="4305"/>
      <c r="IUX143" s="4304"/>
      <c r="IUY143" s="4299"/>
      <c r="IUZ143" s="4300"/>
      <c r="IVA143" s="4301"/>
      <c r="IVB143" s="4302"/>
      <c r="IVC143" s="4299"/>
      <c r="IVD143" s="2602"/>
      <c r="IVE143" s="4287"/>
      <c r="IVF143" s="4303"/>
      <c r="IVG143" s="4304"/>
      <c r="IVH143" s="2603"/>
      <c r="IVI143" s="4305"/>
      <c r="IVJ143" s="4306"/>
      <c r="IVK143" s="4305"/>
      <c r="IVL143" s="4306"/>
      <c r="IVM143" s="4299"/>
      <c r="IVN143" s="4300"/>
      <c r="IVO143" s="4305"/>
      <c r="IVP143" s="4304"/>
      <c r="IVQ143" s="4299"/>
      <c r="IVR143" s="4300"/>
      <c r="IVS143" s="4301"/>
      <c r="IVT143" s="4302"/>
      <c r="IVU143" s="4299"/>
      <c r="IVV143" s="2602"/>
      <c r="IVW143" s="4287"/>
      <c r="IVX143" s="4303"/>
      <c r="IVY143" s="4304"/>
      <c r="IVZ143" s="2603"/>
      <c r="IWA143" s="4305"/>
      <c r="IWB143" s="4306"/>
      <c r="IWC143" s="4305"/>
      <c r="IWD143" s="4306"/>
      <c r="IWE143" s="4299"/>
      <c r="IWF143" s="4300"/>
      <c r="IWG143" s="4305"/>
      <c r="IWH143" s="4304"/>
      <c r="IWI143" s="4299"/>
      <c r="IWJ143" s="4300"/>
      <c r="IWK143" s="4301"/>
      <c r="IWL143" s="4302"/>
      <c r="IWM143" s="4299"/>
      <c r="IWN143" s="2602"/>
      <c r="IWO143" s="4287"/>
      <c r="IWP143" s="4303"/>
      <c r="IWQ143" s="4304"/>
      <c r="IWR143" s="2603"/>
      <c r="IWS143" s="4305"/>
      <c r="IWT143" s="4306"/>
      <c r="IWU143" s="4305"/>
      <c r="IWV143" s="4306"/>
      <c r="IWW143" s="4299"/>
      <c r="IWX143" s="4300"/>
      <c r="IWY143" s="4305"/>
      <c r="IWZ143" s="4304"/>
      <c r="IXA143" s="4299"/>
      <c r="IXB143" s="4300"/>
      <c r="IXC143" s="4301"/>
      <c r="IXD143" s="4302"/>
      <c r="IXE143" s="4299"/>
      <c r="IXF143" s="2602"/>
      <c r="IXG143" s="4287"/>
      <c r="IXH143" s="4303"/>
      <c r="IXI143" s="4304"/>
      <c r="IXJ143" s="2603"/>
      <c r="IXK143" s="4305"/>
      <c r="IXL143" s="4306"/>
      <c r="IXM143" s="4305"/>
      <c r="IXN143" s="4306"/>
      <c r="IXO143" s="4299"/>
      <c r="IXP143" s="4300"/>
      <c r="IXQ143" s="4305"/>
      <c r="IXR143" s="4304"/>
      <c r="IXS143" s="4299"/>
      <c r="IXT143" s="4300"/>
      <c r="IXU143" s="4301"/>
      <c r="IXV143" s="4302"/>
      <c r="IXW143" s="4299"/>
      <c r="IXX143" s="2602"/>
      <c r="IXY143" s="4287"/>
      <c r="IXZ143" s="4303"/>
      <c r="IYA143" s="4304"/>
      <c r="IYB143" s="2603"/>
      <c r="IYC143" s="4305"/>
      <c r="IYD143" s="4306"/>
      <c r="IYE143" s="4305"/>
      <c r="IYF143" s="4306"/>
      <c r="IYG143" s="4299"/>
      <c r="IYH143" s="4300"/>
      <c r="IYI143" s="4305"/>
      <c r="IYJ143" s="4304"/>
      <c r="IYK143" s="4299"/>
      <c r="IYL143" s="4300"/>
      <c r="IYM143" s="4301"/>
      <c r="IYN143" s="4302"/>
      <c r="IYO143" s="4299"/>
      <c r="IYP143" s="2602"/>
      <c r="IYQ143" s="4287"/>
      <c r="IYR143" s="4303"/>
      <c r="IYS143" s="4304"/>
      <c r="IYT143" s="2603"/>
      <c r="IYU143" s="4305"/>
      <c r="IYV143" s="4306"/>
      <c r="IYW143" s="4305"/>
      <c r="IYX143" s="4306"/>
      <c r="IYY143" s="4299"/>
      <c r="IYZ143" s="4300"/>
      <c r="IZA143" s="4305"/>
      <c r="IZB143" s="4304"/>
      <c r="IZC143" s="4299"/>
      <c r="IZD143" s="4300"/>
      <c r="IZE143" s="4301"/>
      <c r="IZF143" s="4302"/>
      <c r="IZG143" s="4299"/>
      <c r="IZH143" s="2602"/>
      <c r="IZI143" s="4287"/>
      <c r="IZJ143" s="4303"/>
      <c r="IZK143" s="4304"/>
      <c r="IZL143" s="2603"/>
      <c r="IZM143" s="4305"/>
      <c r="IZN143" s="4306"/>
      <c r="IZO143" s="4305"/>
      <c r="IZP143" s="4306"/>
      <c r="IZQ143" s="4299"/>
      <c r="IZR143" s="4300"/>
      <c r="IZS143" s="4305"/>
      <c r="IZT143" s="4304"/>
      <c r="IZU143" s="4299"/>
      <c r="IZV143" s="4300"/>
      <c r="IZW143" s="4301"/>
      <c r="IZX143" s="4302"/>
      <c r="IZY143" s="4299"/>
      <c r="IZZ143" s="2602"/>
      <c r="JAA143" s="4287"/>
      <c r="JAB143" s="4303"/>
      <c r="JAC143" s="4304"/>
      <c r="JAD143" s="2603"/>
      <c r="JAE143" s="4305"/>
      <c r="JAF143" s="4306"/>
      <c r="JAG143" s="4305"/>
      <c r="JAH143" s="4306"/>
      <c r="JAI143" s="4299"/>
      <c r="JAJ143" s="4300"/>
      <c r="JAK143" s="4305"/>
      <c r="JAL143" s="4304"/>
      <c r="JAM143" s="4299"/>
      <c r="JAN143" s="4300"/>
      <c r="JAO143" s="4301"/>
      <c r="JAP143" s="4302"/>
      <c r="JAQ143" s="4299"/>
      <c r="JAR143" s="2602"/>
      <c r="JAS143" s="4287"/>
      <c r="JAT143" s="4303"/>
      <c r="JAU143" s="4304"/>
      <c r="JAV143" s="2603"/>
      <c r="JAW143" s="4305"/>
      <c r="JAX143" s="4306"/>
      <c r="JAY143" s="4305"/>
      <c r="JAZ143" s="4306"/>
      <c r="JBA143" s="4299"/>
      <c r="JBB143" s="4300"/>
      <c r="JBC143" s="4305"/>
      <c r="JBD143" s="4304"/>
      <c r="JBE143" s="4299"/>
      <c r="JBF143" s="4300"/>
      <c r="JBG143" s="4301"/>
      <c r="JBH143" s="4302"/>
      <c r="JBI143" s="4299"/>
      <c r="JBJ143" s="2602"/>
      <c r="JBK143" s="4287"/>
      <c r="JBL143" s="4303"/>
      <c r="JBM143" s="4304"/>
      <c r="JBN143" s="2603"/>
      <c r="JBO143" s="4305"/>
      <c r="JBP143" s="4306"/>
      <c r="JBQ143" s="4305"/>
      <c r="JBR143" s="4306"/>
      <c r="JBS143" s="4299"/>
      <c r="JBT143" s="4300"/>
      <c r="JBU143" s="4305"/>
      <c r="JBV143" s="4304"/>
      <c r="JBW143" s="4299"/>
      <c r="JBX143" s="4300"/>
      <c r="JBY143" s="4301"/>
      <c r="JBZ143" s="4302"/>
      <c r="JCA143" s="4299"/>
      <c r="JCB143" s="2602"/>
      <c r="JCC143" s="4287"/>
      <c r="JCD143" s="4303"/>
      <c r="JCE143" s="4304"/>
      <c r="JCF143" s="2603"/>
      <c r="JCG143" s="4305"/>
      <c r="JCH143" s="4306"/>
      <c r="JCI143" s="4305"/>
      <c r="JCJ143" s="4306"/>
      <c r="JCK143" s="4299"/>
      <c r="JCL143" s="4300"/>
      <c r="JCM143" s="4305"/>
      <c r="JCN143" s="4304"/>
      <c r="JCO143" s="4299"/>
      <c r="JCP143" s="4300"/>
      <c r="JCQ143" s="4301"/>
      <c r="JCR143" s="4302"/>
      <c r="JCS143" s="4299"/>
      <c r="JCT143" s="2602"/>
      <c r="JCU143" s="4287"/>
      <c r="JCV143" s="4303"/>
      <c r="JCW143" s="4304"/>
      <c r="JCX143" s="2603"/>
      <c r="JCY143" s="4305"/>
      <c r="JCZ143" s="4306"/>
      <c r="JDA143" s="4305"/>
      <c r="JDB143" s="4306"/>
      <c r="JDC143" s="4299"/>
      <c r="JDD143" s="4300"/>
      <c r="JDE143" s="4305"/>
      <c r="JDF143" s="4304"/>
      <c r="JDG143" s="4299"/>
      <c r="JDH143" s="4300"/>
      <c r="JDI143" s="4301"/>
      <c r="JDJ143" s="4302"/>
      <c r="JDK143" s="4299"/>
      <c r="JDL143" s="2602"/>
      <c r="JDM143" s="4287"/>
      <c r="JDN143" s="4303"/>
      <c r="JDO143" s="4304"/>
      <c r="JDP143" s="2603"/>
      <c r="JDQ143" s="4305"/>
      <c r="JDR143" s="4306"/>
      <c r="JDS143" s="4305"/>
      <c r="JDT143" s="4306"/>
      <c r="JDU143" s="4299"/>
      <c r="JDV143" s="4300"/>
      <c r="JDW143" s="4305"/>
      <c r="JDX143" s="4304"/>
      <c r="JDY143" s="4299"/>
      <c r="JDZ143" s="4300"/>
      <c r="JEA143" s="4301"/>
      <c r="JEB143" s="4302"/>
      <c r="JEC143" s="4299"/>
      <c r="JED143" s="2602"/>
      <c r="JEE143" s="4287"/>
      <c r="JEF143" s="4303"/>
      <c r="JEG143" s="4304"/>
      <c r="JEH143" s="2603"/>
      <c r="JEI143" s="4305"/>
      <c r="JEJ143" s="4306"/>
      <c r="JEK143" s="4305"/>
      <c r="JEL143" s="4306"/>
      <c r="JEM143" s="4299"/>
      <c r="JEN143" s="4300"/>
      <c r="JEO143" s="4305"/>
      <c r="JEP143" s="4304"/>
      <c r="JEQ143" s="4299"/>
      <c r="JER143" s="4300"/>
      <c r="JES143" s="4301"/>
      <c r="JET143" s="4302"/>
      <c r="JEU143" s="4299"/>
      <c r="JEV143" s="2602"/>
      <c r="JEW143" s="4287"/>
      <c r="JEX143" s="4303"/>
      <c r="JEY143" s="4304"/>
      <c r="JEZ143" s="2603"/>
      <c r="JFA143" s="4305"/>
      <c r="JFB143" s="4306"/>
      <c r="JFC143" s="4305"/>
      <c r="JFD143" s="4306"/>
      <c r="JFE143" s="4299"/>
      <c r="JFF143" s="4300"/>
      <c r="JFG143" s="4305"/>
      <c r="JFH143" s="4304"/>
      <c r="JFI143" s="4299"/>
      <c r="JFJ143" s="4300"/>
      <c r="JFK143" s="4301"/>
      <c r="JFL143" s="4302"/>
      <c r="JFM143" s="4299"/>
      <c r="JFN143" s="2602"/>
      <c r="JFO143" s="4287"/>
      <c r="JFP143" s="4303"/>
      <c r="JFQ143" s="4304"/>
      <c r="JFR143" s="2603"/>
      <c r="JFS143" s="4305"/>
      <c r="JFT143" s="4306"/>
      <c r="JFU143" s="4305"/>
      <c r="JFV143" s="4306"/>
      <c r="JFW143" s="4299"/>
      <c r="JFX143" s="4300"/>
      <c r="JFY143" s="4305"/>
      <c r="JFZ143" s="4304"/>
      <c r="JGA143" s="4299"/>
      <c r="JGB143" s="4300"/>
      <c r="JGC143" s="4301"/>
      <c r="JGD143" s="4302"/>
      <c r="JGE143" s="4299"/>
      <c r="JGF143" s="2602"/>
      <c r="JGG143" s="4287"/>
      <c r="JGH143" s="4303"/>
      <c r="JGI143" s="4304"/>
      <c r="JGJ143" s="2603"/>
      <c r="JGK143" s="4305"/>
      <c r="JGL143" s="4306"/>
      <c r="JGM143" s="4305"/>
      <c r="JGN143" s="4306"/>
      <c r="JGO143" s="4299"/>
      <c r="JGP143" s="4300"/>
      <c r="JGQ143" s="4305"/>
      <c r="JGR143" s="4304"/>
      <c r="JGS143" s="4299"/>
      <c r="JGT143" s="4300"/>
      <c r="JGU143" s="4301"/>
      <c r="JGV143" s="4302"/>
      <c r="JGW143" s="4299"/>
      <c r="JGX143" s="2602"/>
      <c r="JGY143" s="4287"/>
      <c r="JGZ143" s="4303"/>
      <c r="JHA143" s="4304"/>
      <c r="JHB143" s="2603"/>
      <c r="JHC143" s="4305"/>
      <c r="JHD143" s="4306"/>
      <c r="JHE143" s="4305"/>
      <c r="JHF143" s="4306"/>
      <c r="JHG143" s="4299"/>
      <c r="JHH143" s="4300"/>
      <c r="JHI143" s="4305"/>
      <c r="JHJ143" s="4304"/>
      <c r="JHK143" s="4299"/>
      <c r="JHL143" s="4300"/>
      <c r="JHM143" s="4301"/>
      <c r="JHN143" s="4302"/>
      <c r="JHO143" s="4299"/>
      <c r="JHP143" s="2602"/>
      <c r="JHQ143" s="4287"/>
      <c r="JHR143" s="4303"/>
      <c r="JHS143" s="4304"/>
      <c r="JHT143" s="2603"/>
      <c r="JHU143" s="4305"/>
      <c r="JHV143" s="4306"/>
      <c r="JHW143" s="4305"/>
      <c r="JHX143" s="4306"/>
      <c r="JHY143" s="4299"/>
      <c r="JHZ143" s="4300"/>
      <c r="JIA143" s="4305"/>
      <c r="JIB143" s="4304"/>
      <c r="JIC143" s="4299"/>
      <c r="JID143" s="4300"/>
      <c r="JIE143" s="4301"/>
      <c r="JIF143" s="4302"/>
      <c r="JIG143" s="4299"/>
      <c r="JIH143" s="2602"/>
      <c r="JII143" s="4287"/>
      <c r="JIJ143" s="4303"/>
      <c r="JIK143" s="4304"/>
      <c r="JIL143" s="2603"/>
      <c r="JIM143" s="4305"/>
      <c r="JIN143" s="4306"/>
      <c r="JIO143" s="4305"/>
      <c r="JIP143" s="4306"/>
      <c r="JIQ143" s="4299"/>
      <c r="JIR143" s="4300"/>
      <c r="JIS143" s="4305"/>
      <c r="JIT143" s="4304"/>
      <c r="JIU143" s="4299"/>
      <c r="JIV143" s="4300"/>
      <c r="JIW143" s="4301"/>
      <c r="JIX143" s="4302"/>
      <c r="JIY143" s="4299"/>
      <c r="JIZ143" s="2602"/>
      <c r="JJA143" s="4287"/>
      <c r="JJB143" s="4303"/>
      <c r="JJC143" s="4304"/>
      <c r="JJD143" s="2603"/>
      <c r="JJE143" s="4305"/>
      <c r="JJF143" s="4306"/>
      <c r="JJG143" s="4305"/>
      <c r="JJH143" s="4306"/>
      <c r="JJI143" s="4299"/>
      <c r="JJJ143" s="4300"/>
      <c r="JJK143" s="4305"/>
      <c r="JJL143" s="4304"/>
      <c r="JJM143" s="4299"/>
      <c r="JJN143" s="4300"/>
      <c r="JJO143" s="4301"/>
      <c r="JJP143" s="4302"/>
      <c r="JJQ143" s="4299"/>
      <c r="JJR143" s="2602"/>
      <c r="JJS143" s="4287"/>
      <c r="JJT143" s="4303"/>
      <c r="JJU143" s="4304"/>
      <c r="JJV143" s="2603"/>
      <c r="JJW143" s="4305"/>
      <c r="JJX143" s="4306"/>
      <c r="JJY143" s="4305"/>
      <c r="JJZ143" s="4306"/>
      <c r="JKA143" s="4299"/>
      <c r="JKB143" s="4300"/>
      <c r="JKC143" s="4305"/>
      <c r="JKD143" s="4304"/>
      <c r="JKE143" s="4299"/>
      <c r="JKF143" s="4300"/>
      <c r="JKG143" s="4301"/>
      <c r="JKH143" s="4302"/>
      <c r="JKI143" s="4299"/>
      <c r="JKJ143" s="2602"/>
      <c r="JKK143" s="4287"/>
      <c r="JKL143" s="4303"/>
      <c r="JKM143" s="4304"/>
      <c r="JKN143" s="2603"/>
      <c r="JKO143" s="4305"/>
      <c r="JKP143" s="4306"/>
      <c r="JKQ143" s="4305"/>
      <c r="JKR143" s="4306"/>
      <c r="JKS143" s="4299"/>
      <c r="JKT143" s="4300"/>
      <c r="JKU143" s="4305"/>
      <c r="JKV143" s="4304"/>
      <c r="JKW143" s="4299"/>
      <c r="JKX143" s="4300"/>
      <c r="JKY143" s="4301"/>
      <c r="JKZ143" s="4302"/>
      <c r="JLA143" s="4299"/>
      <c r="JLB143" s="2602"/>
      <c r="JLC143" s="4287"/>
      <c r="JLD143" s="4303"/>
      <c r="JLE143" s="4304"/>
      <c r="JLF143" s="2603"/>
      <c r="JLG143" s="4305"/>
      <c r="JLH143" s="4306"/>
      <c r="JLI143" s="4305"/>
      <c r="JLJ143" s="4306"/>
      <c r="JLK143" s="4299"/>
      <c r="JLL143" s="4300"/>
      <c r="JLM143" s="4305"/>
      <c r="JLN143" s="4304"/>
      <c r="JLO143" s="4299"/>
      <c r="JLP143" s="4300"/>
      <c r="JLQ143" s="4301"/>
      <c r="JLR143" s="4302"/>
      <c r="JLS143" s="4299"/>
      <c r="JLT143" s="2602"/>
      <c r="JLU143" s="4287"/>
      <c r="JLV143" s="4303"/>
      <c r="JLW143" s="4304"/>
      <c r="JLX143" s="2603"/>
      <c r="JLY143" s="4305"/>
      <c r="JLZ143" s="4306"/>
      <c r="JMA143" s="4305"/>
      <c r="JMB143" s="4306"/>
      <c r="JMC143" s="4299"/>
      <c r="JMD143" s="4300"/>
      <c r="JME143" s="4305"/>
      <c r="JMF143" s="4304"/>
      <c r="JMG143" s="4299"/>
      <c r="JMH143" s="4300"/>
      <c r="JMI143" s="4301"/>
      <c r="JMJ143" s="4302"/>
      <c r="JMK143" s="4299"/>
      <c r="JML143" s="2602"/>
      <c r="JMM143" s="4287"/>
      <c r="JMN143" s="4303"/>
      <c r="JMO143" s="4304"/>
      <c r="JMP143" s="2603"/>
      <c r="JMQ143" s="4305"/>
      <c r="JMR143" s="4306"/>
      <c r="JMS143" s="4305"/>
      <c r="JMT143" s="4306"/>
      <c r="JMU143" s="4299"/>
      <c r="JMV143" s="4300"/>
      <c r="JMW143" s="4305"/>
      <c r="JMX143" s="4304"/>
      <c r="JMY143" s="4299"/>
      <c r="JMZ143" s="4300"/>
      <c r="JNA143" s="4301"/>
      <c r="JNB143" s="4302"/>
      <c r="JNC143" s="4299"/>
      <c r="JND143" s="2602"/>
      <c r="JNE143" s="4287"/>
      <c r="JNF143" s="4303"/>
      <c r="JNG143" s="4304"/>
      <c r="JNH143" s="2603"/>
      <c r="JNI143" s="4305"/>
      <c r="JNJ143" s="4306"/>
      <c r="JNK143" s="4305"/>
      <c r="JNL143" s="4306"/>
      <c r="JNM143" s="4299"/>
      <c r="JNN143" s="4300"/>
      <c r="JNO143" s="4305"/>
      <c r="JNP143" s="4304"/>
      <c r="JNQ143" s="4299"/>
      <c r="JNR143" s="4300"/>
      <c r="JNS143" s="4301"/>
      <c r="JNT143" s="4302"/>
      <c r="JNU143" s="4299"/>
      <c r="JNV143" s="2602"/>
      <c r="JNW143" s="4287"/>
      <c r="JNX143" s="4303"/>
      <c r="JNY143" s="4304"/>
      <c r="JNZ143" s="2603"/>
      <c r="JOA143" s="4305"/>
      <c r="JOB143" s="4306"/>
      <c r="JOC143" s="4305"/>
      <c r="JOD143" s="4306"/>
      <c r="JOE143" s="4299"/>
      <c r="JOF143" s="4300"/>
      <c r="JOG143" s="4305"/>
      <c r="JOH143" s="4304"/>
      <c r="JOI143" s="4299"/>
      <c r="JOJ143" s="4300"/>
      <c r="JOK143" s="4301"/>
      <c r="JOL143" s="4302"/>
      <c r="JOM143" s="4299"/>
      <c r="JON143" s="2602"/>
      <c r="JOO143" s="4287"/>
      <c r="JOP143" s="4303"/>
      <c r="JOQ143" s="4304"/>
      <c r="JOR143" s="2603"/>
      <c r="JOS143" s="4305"/>
      <c r="JOT143" s="4306"/>
      <c r="JOU143" s="4305"/>
      <c r="JOV143" s="4306"/>
      <c r="JOW143" s="4299"/>
      <c r="JOX143" s="4300"/>
      <c r="JOY143" s="4305"/>
      <c r="JOZ143" s="4304"/>
      <c r="JPA143" s="4299"/>
      <c r="JPB143" s="4300"/>
      <c r="JPC143" s="4301"/>
      <c r="JPD143" s="4302"/>
      <c r="JPE143" s="4299"/>
      <c r="JPF143" s="2602"/>
      <c r="JPG143" s="4287"/>
      <c r="JPH143" s="4303"/>
      <c r="JPI143" s="4304"/>
      <c r="JPJ143" s="2603"/>
      <c r="JPK143" s="4305"/>
      <c r="JPL143" s="4306"/>
      <c r="JPM143" s="4305"/>
      <c r="JPN143" s="4306"/>
      <c r="JPO143" s="4299"/>
      <c r="JPP143" s="4300"/>
      <c r="JPQ143" s="4305"/>
      <c r="JPR143" s="4304"/>
      <c r="JPS143" s="4299"/>
      <c r="JPT143" s="4300"/>
      <c r="JPU143" s="4301"/>
      <c r="JPV143" s="4302"/>
      <c r="JPW143" s="4299"/>
      <c r="JPX143" s="2602"/>
      <c r="JPY143" s="4287"/>
      <c r="JPZ143" s="4303"/>
      <c r="JQA143" s="4304"/>
      <c r="JQB143" s="2603"/>
      <c r="JQC143" s="4305"/>
      <c r="JQD143" s="4306"/>
      <c r="JQE143" s="4305"/>
      <c r="JQF143" s="4306"/>
      <c r="JQG143" s="4299"/>
      <c r="JQH143" s="4300"/>
      <c r="JQI143" s="4305"/>
      <c r="JQJ143" s="4304"/>
      <c r="JQK143" s="4299"/>
      <c r="JQL143" s="4300"/>
      <c r="JQM143" s="4301"/>
      <c r="JQN143" s="4302"/>
      <c r="JQO143" s="4299"/>
      <c r="JQP143" s="2602"/>
      <c r="JQQ143" s="4287"/>
      <c r="JQR143" s="4303"/>
      <c r="JQS143" s="4304"/>
      <c r="JQT143" s="2603"/>
      <c r="JQU143" s="4305"/>
      <c r="JQV143" s="4306"/>
      <c r="JQW143" s="4305"/>
      <c r="JQX143" s="4306"/>
      <c r="JQY143" s="4299"/>
      <c r="JQZ143" s="4300"/>
      <c r="JRA143" s="4305"/>
      <c r="JRB143" s="4304"/>
      <c r="JRC143" s="4299"/>
      <c r="JRD143" s="4300"/>
      <c r="JRE143" s="4301"/>
      <c r="JRF143" s="4302"/>
      <c r="JRG143" s="4299"/>
      <c r="JRH143" s="2602"/>
      <c r="JRI143" s="4287"/>
      <c r="JRJ143" s="4303"/>
      <c r="JRK143" s="4304"/>
      <c r="JRL143" s="2603"/>
      <c r="JRM143" s="4305"/>
      <c r="JRN143" s="4306"/>
      <c r="JRO143" s="4305"/>
      <c r="JRP143" s="4306"/>
      <c r="JRQ143" s="4299"/>
      <c r="JRR143" s="4300"/>
      <c r="JRS143" s="4305"/>
      <c r="JRT143" s="4304"/>
      <c r="JRU143" s="4299"/>
      <c r="JRV143" s="4300"/>
      <c r="JRW143" s="4301"/>
      <c r="JRX143" s="4302"/>
      <c r="JRY143" s="4299"/>
      <c r="JRZ143" s="2602"/>
      <c r="JSA143" s="4287"/>
      <c r="JSB143" s="4303"/>
      <c r="JSC143" s="4304"/>
      <c r="JSD143" s="2603"/>
      <c r="JSE143" s="4305"/>
      <c r="JSF143" s="4306"/>
      <c r="JSG143" s="4305"/>
      <c r="JSH143" s="4306"/>
      <c r="JSI143" s="4299"/>
      <c r="JSJ143" s="4300"/>
      <c r="JSK143" s="4305"/>
      <c r="JSL143" s="4304"/>
      <c r="JSM143" s="4299"/>
      <c r="JSN143" s="4300"/>
      <c r="JSO143" s="4301"/>
      <c r="JSP143" s="4302"/>
      <c r="JSQ143" s="4299"/>
      <c r="JSR143" s="2602"/>
      <c r="JSS143" s="4287"/>
      <c r="JST143" s="4303"/>
      <c r="JSU143" s="4304"/>
      <c r="JSV143" s="2603"/>
      <c r="JSW143" s="4305"/>
      <c r="JSX143" s="4306"/>
      <c r="JSY143" s="4305"/>
      <c r="JSZ143" s="4306"/>
      <c r="JTA143" s="4299"/>
      <c r="JTB143" s="4300"/>
      <c r="JTC143" s="4305"/>
      <c r="JTD143" s="4304"/>
      <c r="JTE143" s="4299"/>
      <c r="JTF143" s="4300"/>
      <c r="JTG143" s="4301"/>
      <c r="JTH143" s="4302"/>
      <c r="JTI143" s="4299"/>
      <c r="JTJ143" s="2602"/>
      <c r="JTK143" s="4287"/>
      <c r="JTL143" s="4303"/>
      <c r="JTM143" s="4304"/>
      <c r="JTN143" s="2603"/>
      <c r="JTO143" s="4305"/>
      <c r="JTP143" s="4306"/>
      <c r="JTQ143" s="4305"/>
      <c r="JTR143" s="4306"/>
      <c r="JTS143" s="4299"/>
      <c r="JTT143" s="4300"/>
      <c r="JTU143" s="4305"/>
      <c r="JTV143" s="4304"/>
      <c r="JTW143" s="4299"/>
      <c r="JTX143" s="4300"/>
      <c r="JTY143" s="4301"/>
      <c r="JTZ143" s="4302"/>
      <c r="JUA143" s="4299"/>
      <c r="JUB143" s="2602"/>
      <c r="JUC143" s="4287"/>
      <c r="JUD143" s="4303"/>
      <c r="JUE143" s="4304"/>
      <c r="JUF143" s="2603"/>
      <c r="JUG143" s="4305"/>
      <c r="JUH143" s="4306"/>
      <c r="JUI143" s="4305"/>
      <c r="JUJ143" s="4306"/>
      <c r="JUK143" s="4299"/>
      <c r="JUL143" s="4300"/>
      <c r="JUM143" s="4305"/>
      <c r="JUN143" s="4304"/>
      <c r="JUO143" s="4299"/>
      <c r="JUP143" s="4300"/>
      <c r="JUQ143" s="4301"/>
      <c r="JUR143" s="4302"/>
      <c r="JUS143" s="4299"/>
      <c r="JUT143" s="2602"/>
      <c r="JUU143" s="4287"/>
      <c r="JUV143" s="4303"/>
      <c r="JUW143" s="4304"/>
      <c r="JUX143" s="2603"/>
      <c r="JUY143" s="4305"/>
      <c r="JUZ143" s="4306"/>
      <c r="JVA143" s="4305"/>
      <c r="JVB143" s="4306"/>
      <c r="JVC143" s="4299"/>
      <c r="JVD143" s="4300"/>
      <c r="JVE143" s="4305"/>
      <c r="JVF143" s="4304"/>
      <c r="JVG143" s="4299"/>
      <c r="JVH143" s="4300"/>
      <c r="JVI143" s="4301"/>
      <c r="JVJ143" s="4302"/>
      <c r="JVK143" s="4299"/>
      <c r="JVL143" s="2602"/>
      <c r="JVM143" s="4287"/>
      <c r="JVN143" s="4303"/>
      <c r="JVO143" s="4304"/>
      <c r="JVP143" s="2603"/>
      <c r="JVQ143" s="4305"/>
      <c r="JVR143" s="4306"/>
      <c r="JVS143" s="4305"/>
      <c r="JVT143" s="4306"/>
      <c r="JVU143" s="4299"/>
      <c r="JVV143" s="4300"/>
      <c r="JVW143" s="4305"/>
      <c r="JVX143" s="4304"/>
      <c r="JVY143" s="4299"/>
      <c r="JVZ143" s="4300"/>
      <c r="JWA143" s="4301"/>
      <c r="JWB143" s="4302"/>
      <c r="JWC143" s="4299"/>
      <c r="JWD143" s="2602"/>
      <c r="JWE143" s="4287"/>
      <c r="JWF143" s="4303"/>
      <c r="JWG143" s="4304"/>
      <c r="JWH143" s="2603"/>
      <c r="JWI143" s="4305"/>
      <c r="JWJ143" s="4306"/>
      <c r="JWK143" s="4305"/>
      <c r="JWL143" s="4306"/>
      <c r="JWM143" s="4299"/>
      <c r="JWN143" s="4300"/>
      <c r="JWO143" s="4305"/>
      <c r="JWP143" s="4304"/>
      <c r="JWQ143" s="4299"/>
      <c r="JWR143" s="4300"/>
      <c r="JWS143" s="4301"/>
      <c r="JWT143" s="4302"/>
      <c r="JWU143" s="4299"/>
      <c r="JWV143" s="2602"/>
      <c r="JWW143" s="4287"/>
      <c r="JWX143" s="4303"/>
      <c r="JWY143" s="4304"/>
      <c r="JWZ143" s="2603"/>
      <c r="JXA143" s="4305"/>
      <c r="JXB143" s="4306"/>
      <c r="JXC143" s="4305"/>
      <c r="JXD143" s="4306"/>
      <c r="JXE143" s="4299"/>
      <c r="JXF143" s="4300"/>
      <c r="JXG143" s="4305"/>
      <c r="JXH143" s="4304"/>
      <c r="JXI143" s="4299"/>
      <c r="JXJ143" s="4300"/>
      <c r="JXK143" s="4301"/>
      <c r="JXL143" s="4302"/>
      <c r="JXM143" s="4299"/>
      <c r="JXN143" s="2602"/>
      <c r="JXO143" s="4287"/>
      <c r="JXP143" s="4303"/>
      <c r="JXQ143" s="4304"/>
      <c r="JXR143" s="2603"/>
      <c r="JXS143" s="4305"/>
      <c r="JXT143" s="4306"/>
      <c r="JXU143" s="4305"/>
      <c r="JXV143" s="4306"/>
      <c r="JXW143" s="4299"/>
      <c r="JXX143" s="4300"/>
      <c r="JXY143" s="4305"/>
      <c r="JXZ143" s="4304"/>
      <c r="JYA143" s="4299"/>
      <c r="JYB143" s="4300"/>
      <c r="JYC143" s="4301"/>
      <c r="JYD143" s="4302"/>
      <c r="JYE143" s="4299"/>
      <c r="JYF143" s="2602"/>
      <c r="JYG143" s="4287"/>
      <c r="JYH143" s="4303"/>
      <c r="JYI143" s="4304"/>
      <c r="JYJ143" s="2603"/>
      <c r="JYK143" s="4305"/>
      <c r="JYL143" s="4306"/>
      <c r="JYM143" s="4305"/>
      <c r="JYN143" s="4306"/>
      <c r="JYO143" s="4299"/>
      <c r="JYP143" s="4300"/>
      <c r="JYQ143" s="4305"/>
      <c r="JYR143" s="4304"/>
      <c r="JYS143" s="4299"/>
      <c r="JYT143" s="4300"/>
      <c r="JYU143" s="4301"/>
      <c r="JYV143" s="4302"/>
      <c r="JYW143" s="4299"/>
      <c r="JYX143" s="2602"/>
      <c r="JYY143" s="4287"/>
      <c r="JYZ143" s="4303"/>
      <c r="JZA143" s="4304"/>
      <c r="JZB143" s="2603"/>
      <c r="JZC143" s="4305"/>
      <c r="JZD143" s="4306"/>
      <c r="JZE143" s="4305"/>
      <c r="JZF143" s="4306"/>
      <c r="JZG143" s="4299"/>
      <c r="JZH143" s="4300"/>
      <c r="JZI143" s="4305"/>
      <c r="JZJ143" s="4304"/>
      <c r="JZK143" s="4299"/>
      <c r="JZL143" s="4300"/>
      <c r="JZM143" s="4301"/>
      <c r="JZN143" s="4302"/>
      <c r="JZO143" s="4299"/>
      <c r="JZP143" s="2602"/>
      <c r="JZQ143" s="4287"/>
      <c r="JZR143" s="4303"/>
      <c r="JZS143" s="4304"/>
      <c r="JZT143" s="2603"/>
      <c r="JZU143" s="4305"/>
      <c r="JZV143" s="4306"/>
      <c r="JZW143" s="4305"/>
      <c r="JZX143" s="4306"/>
      <c r="JZY143" s="4299"/>
      <c r="JZZ143" s="4300"/>
      <c r="KAA143" s="4305"/>
      <c r="KAB143" s="4304"/>
      <c r="KAC143" s="4299"/>
      <c r="KAD143" s="4300"/>
      <c r="KAE143" s="4301"/>
      <c r="KAF143" s="4302"/>
      <c r="KAG143" s="4299"/>
      <c r="KAH143" s="2602"/>
      <c r="KAI143" s="4287"/>
      <c r="KAJ143" s="4303"/>
      <c r="KAK143" s="4304"/>
      <c r="KAL143" s="2603"/>
      <c r="KAM143" s="4305"/>
      <c r="KAN143" s="4306"/>
      <c r="KAO143" s="4305"/>
      <c r="KAP143" s="4306"/>
      <c r="KAQ143" s="4299"/>
      <c r="KAR143" s="4300"/>
      <c r="KAS143" s="4305"/>
      <c r="KAT143" s="4304"/>
      <c r="KAU143" s="4299"/>
      <c r="KAV143" s="4300"/>
      <c r="KAW143" s="4301"/>
      <c r="KAX143" s="4302"/>
      <c r="KAY143" s="4299"/>
      <c r="KAZ143" s="2602"/>
      <c r="KBA143" s="4287"/>
      <c r="KBB143" s="4303"/>
      <c r="KBC143" s="4304"/>
      <c r="KBD143" s="2603"/>
      <c r="KBE143" s="4305"/>
      <c r="KBF143" s="4306"/>
      <c r="KBG143" s="4305"/>
      <c r="KBH143" s="4306"/>
      <c r="KBI143" s="4299"/>
      <c r="KBJ143" s="4300"/>
      <c r="KBK143" s="4305"/>
      <c r="KBL143" s="4304"/>
      <c r="KBM143" s="4299"/>
      <c r="KBN143" s="4300"/>
      <c r="KBO143" s="4301"/>
      <c r="KBP143" s="4302"/>
      <c r="KBQ143" s="4299"/>
      <c r="KBR143" s="2602"/>
      <c r="KBS143" s="4287"/>
      <c r="KBT143" s="4303"/>
      <c r="KBU143" s="4304"/>
      <c r="KBV143" s="2603"/>
      <c r="KBW143" s="4305"/>
      <c r="KBX143" s="4306"/>
      <c r="KBY143" s="4305"/>
      <c r="KBZ143" s="4306"/>
      <c r="KCA143" s="4299"/>
      <c r="KCB143" s="4300"/>
      <c r="KCC143" s="4305"/>
      <c r="KCD143" s="4304"/>
      <c r="KCE143" s="4299"/>
      <c r="KCF143" s="4300"/>
      <c r="KCG143" s="4301"/>
      <c r="KCH143" s="4302"/>
      <c r="KCI143" s="4299"/>
      <c r="KCJ143" s="2602"/>
      <c r="KCK143" s="4287"/>
      <c r="KCL143" s="4303"/>
      <c r="KCM143" s="4304"/>
      <c r="KCN143" s="2603"/>
      <c r="KCO143" s="4305"/>
      <c r="KCP143" s="4306"/>
      <c r="KCQ143" s="4305"/>
      <c r="KCR143" s="4306"/>
      <c r="KCS143" s="4299"/>
      <c r="KCT143" s="4300"/>
      <c r="KCU143" s="4305"/>
      <c r="KCV143" s="4304"/>
      <c r="KCW143" s="4299"/>
      <c r="KCX143" s="4300"/>
      <c r="KCY143" s="4301"/>
      <c r="KCZ143" s="4302"/>
      <c r="KDA143" s="4299"/>
      <c r="KDB143" s="2602"/>
      <c r="KDC143" s="4287"/>
      <c r="KDD143" s="4303"/>
      <c r="KDE143" s="4304"/>
      <c r="KDF143" s="2603"/>
      <c r="KDG143" s="4305"/>
      <c r="KDH143" s="4306"/>
      <c r="KDI143" s="4305"/>
      <c r="KDJ143" s="4306"/>
      <c r="KDK143" s="4299"/>
      <c r="KDL143" s="4300"/>
      <c r="KDM143" s="4305"/>
      <c r="KDN143" s="4304"/>
      <c r="KDO143" s="4299"/>
      <c r="KDP143" s="4300"/>
      <c r="KDQ143" s="4301"/>
      <c r="KDR143" s="4302"/>
      <c r="KDS143" s="4299"/>
      <c r="KDT143" s="2602"/>
      <c r="KDU143" s="4287"/>
      <c r="KDV143" s="4303"/>
      <c r="KDW143" s="4304"/>
      <c r="KDX143" s="2603"/>
      <c r="KDY143" s="4305"/>
      <c r="KDZ143" s="4306"/>
      <c r="KEA143" s="4305"/>
      <c r="KEB143" s="4306"/>
      <c r="KEC143" s="4299"/>
      <c r="KED143" s="4300"/>
      <c r="KEE143" s="4305"/>
      <c r="KEF143" s="4304"/>
      <c r="KEG143" s="4299"/>
      <c r="KEH143" s="4300"/>
      <c r="KEI143" s="4301"/>
      <c r="KEJ143" s="4302"/>
      <c r="KEK143" s="4299"/>
      <c r="KEL143" s="2602"/>
      <c r="KEM143" s="4287"/>
      <c r="KEN143" s="4303"/>
      <c r="KEO143" s="4304"/>
      <c r="KEP143" s="2603"/>
      <c r="KEQ143" s="4305"/>
      <c r="KER143" s="4306"/>
      <c r="KES143" s="4305"/>
      <c r="KET143" s="4306"/>
      <c r="KEU143" s="4299"/>
      <c r="KEV143" s="4300"/>
      <c r="KEW143" s="4305"/>
      <c r="KEX143" s="4304"/>
      <c r="KEY143" s="4299"/>
      <c r="KEZ143" s="4300"/>
      <c r="KFA143" s="4301"/>
      <c r="KFB143" s="4302"/>
      <c r="KFC143" s="4299"/>
      <c r="KFD143" s="2602"/>
      <c r="KFE143" s="4287"/>
      <c r="KFF143" s="4303"/>
      <c r="KFG143" s="4304"/>
      <c r="KFH143" s="2603"/>
      <c r="KFI143" s="4305"/>
      <c r="KFJ143" s="4306"/>
      <c r="KFK143" s="4305"/>
      <c r="KFL143" s="4306"/>
      <c r="KFM143" s="4299"/>
      <c r="KFN143" s="4300"/>
      <c r="KFO143" s="4305"/>
      <c r="KFP143" s="4304"/>
      <c r="KFQ143" s="4299"/>
      <c r="KFR143" s="4300"/>
      <c r="KFS143" s="4301"/>
      <c r="KFT143" s="4302"/>
      <c r="KFU143" s="4299"/>
      <c r="KFV143" s="2602"/>
      <c r="KFW143" s="4287"/>
      <c r="KFX143" s="4303"/>
      <c r="KFY143" s="4304"/>
      <c r="KFZ143" s="2603"/>
      <c r="KGA143" s="4305"/>
      <c r="KGB143" s="4306"/>
      <c r="KGC143" s="4305"/>
      <c r="KGD143" s="4306"/>
      <c r="KGE143" s="4299"/>
      <c r="KGF143" s="4300"/>
      <c r="KGG143" s="4305"/>
      <c r="KGH143" s="4304"/>
      <c r="KGI143" s="4299"/>
      <c r="KGJ143" s="4300"/>
      <c r="KGK143" s="4301"/>
      <c r="KGL143" s="4302"/>
      <c r="KGM143" s="4299"/>
      <c r="KGN143" s="2602"/>
      <c r="KGO143" s="4287"/>
      <c r="KGP143" s="4303"/>
      <c r="KGQ143" s="4304"/>
      <c r="KGR143" s="2603"/>
      <c r="KGS143" s="4305"/>
      <c r="KGT143" s="4306"/>
      <c r="KGU143" s="4305"/>
      <c r="KGV143" s="4306"/>
      <c r="KGW143" s="4299"/>
      <c r="KGX143" s="4300"/>
      <c r="KGY143" s="4305"/>
      <c r="KGZ143" s="4304"/>
      <c r="KHA143" s="4299"/>
      <c r="KHB143" s="4300"/>
      <c r="KHC143" s="4301"/>
      <c r="KHD143" s="4302"/>
      <c r="KHE143" s="4299"/>
      <c r="KHF143" s="2602"/>
      <c r="KHG143" s="4287"/>
      <c r="KHH143" s="4303"/>
      <c r="KHI143" s="4304"/>
      <c r="KHJ143" s="2603"/>
      <c r="KHK143" s="4305"/>
      <c r="KHL143" s="4306"/>
      <c r="KHM143" s="4305"/>
      <c r="KHN143" s="4306"/>
      <c r="KHO143" s="4299"/>
      <c r="KHP143" s="4300"/>
      <c r="KHQ143" s="4305"/>
      <c r="KHR143" s="4304"/>
      <c r="KHS143" s="4299"/>
      <c r="KHT143" s="4300"/>
      <c r="KHU143" s="4301"/>
      <c r="KHV143" s="4302"/>
      <c r="KHW143" s="4299"/>
      <c r="KHX143" s="2602"/>
      <c r="KHY143" s="4287"/>
      <c r="KHZ143" s="4303"/>
      <c r="KIA143" s="4304"/>
      <c r="KIB143" s="2603"/>
      <c r="KIC143" s="4305"/>
      <c r="KID143" s="4306"/>
      <c r="KIE143" s="4305"/>
      <c r="KIF143" s="4306"/>
      <c r="KIG143" s="4299"/>
      <c r="KIH143" s="4300"/>
      <c r="KII143" s="4305"/>
      <c r="KIJ143" s="4304"/>
      <c r="KIK143" s="4299"/>
      <c r="KIL143" s="4300"/>
      <c r="KIM143" s="4301"/>
      <c r="KIN143" s="4302"/>
      <c r="KIO143" s="4299"/>
      <c r="KIP143" s="2602"/>
      <c r="KIQ143" s="4287"/>
      <c r="KIR143" s="4303"/>
      <c r="KIS143" s="4304"/>
      <c r="KIT143" s="2603"/>
      <c r="KIU143" s="4305"/>
      <c r="KIV143" s="4306"/>
      <c r="KIW143" s="4305"/>
      <c r="KIX143" s="4306"/>
      <c r="KIY143" s="4299"/>
      <c r="KIZ143" s="4300"/>
      <c r="KJA143" s="4305"/>
      <c r="KJB143" s="4304"/>
      <c r="KJC143" s="4299"/>
      <c r="KJD143" s="4300"/>
      <c r="KJE143" s="4301"/>
      <c r="KJF143" s="4302"/>
      <c r="KJG143" s="4299"/>
      <c r="KJH143" s="2602"/>
      <c r="KJI143" s="4287"/>
      <c r="KJJ143" s="4303"/>
      <c r="KJK143" s="4304"/>
      <c r="KJL143" s="2603"/>
      <c r="KJM143" s="4305"/>
      <c r="KJN143" s="4306"/>
      <c r="KJO143" s="4305"/>
      <c r="KJP143" s="4306"/>
      <c r="KJQ143" s="4299"/>
      <c r="KJR143" s="4300"/>
      <c r="KJS143" s="4305"/>
      <c r="KJT143" s="4304"/>
      <c r="KJU143" s="4299"/>
      <c r="KJV143" s="4300"/>
      <c r="KJW143" s="4301"/>
      <c r="KJX143" s="4302"/>
      <c r="KJY143" s="4299"/>
      <c r="KJZ143" s="2602"/>
      <c r="KKA143" s="4287"/>
      <c r="KKB143" s="4303"/>
      <c r="KKC143" s="4304"/>
      <c r="KKD143" s="2603"/>
      <c r="KKE143" s="4305"/>
      <c r="KKF143" s="4306"/>
      <c r="KKG143" s="4305"/>
      <c r="KKH143" s="4306"/>
      <c r="KKI143" s="4299"/>
      <c r="KKJ143" s="4300"/>
      <c r="KKK143" s="4305"/>
      <c r="KKL143" s="4304"/>
      <c r="KKM143" s="4299"/>
      <c r="KKN143" s="4300"/>
      <c r="KKO143" s="4301"/>
      <c r="KKP143" s="4302"/>
      <c r="KKQ143" s="4299"/>
      <c r="KKR143" s="2602"/>
      <c r="KKS143" s="4287"/>
      <c r="KKT143" s="4303"/>
      <c r="KKU143" s="4304"/>
      <c r="KKV143" s="2603"/>
      <c r="KKW143" s="4305"/>
      <c r="KKX143" s="4306"/>
      <c r="KKY143" s="4305"/>
      <c r="KKZ143" s="4306"/>
      <c r="KLA143" s="4299"/>
      <c r="KLB143" s="4300"/>
      <c r="KLC143" s="4305"/>
      <c r="KLD143" s="4304"/>
      <c r="KLE143" s="4299"/>
      <c r="KLF143" s="4300"/>
      <c r="KLG143" s="4301"/>
      <c r="KLH143" s="4302"/>
      <c r="KLI143" s="4299"/>
      <c r="KLJ143" s="2602"/>
      <c r="KLK143" s="4287"/>
      <c r="KLL143" s="4303"/>
      <c r="KLM143" s="4304"/>
      <c r="KLN143" s="2603"/>
      <c r="KLO143" s="4305"/>
      <c r="KLP143" s="4306"/>
      <c r="KLQ143" s="4305"/>
      <c r="KLR143" s="4306"/>
      <c r="KLS143" s="4299"/>
      <c r="KLT143" s="4300"/>
      <c r="KLU143" s="4305"/>
      <c r="KLV143" s="4304"/>
      <c r="KLW143" s="4299"/>
      <c r="KLX143" s="4300"/>
      <c r="KLY143" s="4301"/>
      <c r="KLZ143" s="4302"/>
      <c r="KMA143" s="4299"/>
      <c r="KMB143" s="2602"/>
      <c r="KMC143" s="4287"/>
      <c r="KMD143" s="4303"/>
      <c r="KME143" s="4304"/>
      <c r="KMF143" s="2603"/>
      <c r="KMG143" s="4305"/>
      <c r="KMH143" s="4306"/>
      <c r="KMI143" s="4305"/>
      <c r="KMJ143" s="4306"/>
      <c r="KMK143" s="4299"/>
      <c r="KML143" s="4300"/>
      <c r="KMM143" s="4305"/>
      <c r="KMN143" s="4304"/>
      <c r="KMO143" s="4299"/>
      <c r="KMP143" s="4300"/>
      <c r="KMQ143" s="4301"/>
      <c r="KMR143" s="4302"/>
      <c r="KMS143" s="4299"/>
      <c r="KMT143" s="2602"/>
      <c r="KMU143" s="4287"/>
      <c r="KMV143" s="4303"/>
      <c r="KMW143" s="4304"/>
      <c r="KMX143" s="2603"/>
      <c r="KMY143" s="4305"/>
      <c r="KMZ143" s="4306"/>
      <c r="KNA143" s="4305"/>
      <c r="KNB143" s="4306"/>
      <c r="KNC143" s="4299"/>
      <c r="KND143" s="4300"/>
      <c r="KNE143" s="4305"/>
      <c r="KNF143" s="4304"/>
      <c r="KNG143" s="4299"/>
      <c r="KNH143" s="4300"/>
      <c r="KNI143" s="4301"/>
      <c r="KNJ143" s="4302"/>
      <c r="KNK143" s="4299"/>
      <c r="KNL143" s="2602"/>
      <c r="KNM143" s="4287"/>
      <c r="KNN143" s="4303"/>
      <c r="KNO143" s="4304"/>
      <c r="KNP143" s="2603"/>
      <c r="KNQ143" s="4305"/>
      <c r="KNR143" s="4306"/>
      <c r="KNS143" s="4305"/>
      <c r="KNT143" s="4306"/>
      <c r="KNU143" s="4299"/>
      <c r="KNV143" s="4300"/>
      <c r="KNW143" s="4305"/>
      <c r="KNX143" s="4304"/>
      <c r="KNY143" s="4299"/>
      <c r="KNZ143" s="4300"/>
      <c r="KOA143" s="4301"/>
      <c r="KOB143" s="4302"/>
      <c r="KOC143" s="4299"/>
      <c r="KOD143" s="2602"/>
      <c r="KOE143" s="4287"/>
      <c r="KOF143" s="4303"/>
      <c r="KOG143" s="4304"/>
      <c r="KOH143" s="2603"/>
      <c r="KOI143" s="4305"/>
      <c r="KOJ143" s="4306"/>
      <c r="KOK143" s="4305"/>
      <c r="KOL143" s="4306"/>
      <c r="KOM143" s="4299"/>
      <c r="KON143" s="4300"/>
      <c r="KOO143" s="4305"/>
      <c r="KOP143" s="4304"/>
      <c r="KOQ143" s="4299"/>
      <c r="KOR143" s="4300"/>
      <c r="KOS143" s="4301"/>
      <c r="KOT143" s="4302"/>
      <c r="KOU143" s="4299"/>
      <c r="KOV143" s="2602"/>
      <c r="KOW143" s="4287"/>
      <c r="KOX143" s="4303"/>
      <c r="KOY143" s="4304"/>
      <c r="KOZ143" s="2603"/>
      <c r="KPA143" s="4305"/>
      <c r="KPB143" s="4306"/>
      <c r="KPC143" s="4305"/>
      <c r="KPD143" s="4306"/>
      <c r="KPE143" s="4299"/>
      <c r="KPF143" s="4300"/>
      <c r="KPG143" s="4305"/>
      <c r="KPH143" s="4304"/>
      <c r="KPI143" s="4299"/>
      <c r="KPJ143" s="4300"/>
      <c r="KPK143" s="4301"/>
      <c r="KPL143" s="4302"/>
      <c r="KPM143" s="4299"/>
      <c r="KPN143" s="2602"/>
      <c r="KPO143" s="4287"/>
      <c r="KPP143" s="4303"/>
      <c r="KPQ143" s="4304"/>
      <c r="KPR143" s="2603"/>
      <c r="KPS143" s="4305"/>
      <c r="KPT143" s="4306"/>
      <c r="KPU143" s="4305"/>
      <c r="KPV143" s="4306"/>
      <c r="KPW143" s="4299"/>
      <c r="KPX143" s="4300"/>
      <c r="KPY143" s="4305"/>
      <c r="KPZ143" s="4304"/>
      <c r="KQA143" s="4299"/>
      <c r="KQB143" s="4300"/>
      <c r="KQC143" s="4301"/>
      <c r="KQD143" s="4302"/>
      <c r="KQE143" s="4299"/>
      <c r="KQF143" s="2602"/>
      <c r="KQG143" s="4287"/>
      <c r="KQH143" s="4303"/>
      <c r="KQI143" s="4304"/>
      <c r="KQJ143" s="2603"/>
      <c r="KQK143" s="4305"/>
      <c r="KQL143" s="4306"/>
      <c r="KQM143" s="4305"/>
      <c r="KQN143" s="4306"/>
      <c r="KQO143" s="4299"/>
      <c r="KQP143" s="4300"/>
      <c r="KQQ143" s="4305"/>
      <c r="KQR143" s="4304"/>
      <c r="KQS143" s="4299"/>
      <c r="KQT143" s="4300"/>
      <c r="KQU143" s="4301"/>
      <c r="KQV143" s="4302"/>
      <c r="KQW143" s="4299"/>
      <c r="KQX143" s="2602"/>
      <c r="KQY143" s="4287"/>
      <c r="KQZ143" s="4303"/>
      <c r="KRA143" s="4304"/>
      <c r="KRB143" s="2603"/>
      <c r="KRC143" s="4305"/>
      <c r="KRD143" s="4306"/>
      <c r="KRE143" s="4305"/>
      <c r="KRF143" s="4306"/>
      <c r="KRG143" s="4299"/>
      <c r="KRH143" s="4300"/>
      <c r="KRI143" s="4305"/>
      <c r="KRJ143" s="4304"/>
      <c r="KRK143" s="4299"/>
      <c r="KRL143" s="4300"/>
      <c r="KRM143" s="4301"/>
      <c r="KRN143" s="4302"/>
      <c r="KRO143" s="4299"/>
      <c r="KRP143" s="2602"/>
      <c r="KRQ143" s="4287"/>
      <c r="KRR143" s="4303"/>
      <c r="KRS143" s="4304"/>
      <c r="KRT143" s="2603"/>
      <c r="KRU143" s="4305"/>
      <c r="KRV143" s="4306"/>
      <c r="KRW143" s="4305"/>
      <c r="KRX143" s="4306"/>
      <c r="KRY143" s="4299"/>
      <c r="KRZ143" s="4300"/>
      <c r="KSA143" s="4305"/>
      <c r="KSB143" s="4304"/>
      <c r="KSC143" s="4299"/>
      <c r="KSD143" s="4300"/>
      <c r="KSE143" s="4301"/>
      <c r="KSF143" s="4302"/>
      <c r="KSG143" s="4299"/>
      <c r="KSH143" s="2602"/>
      <c r="KSI143" s="4287"/>
      <c r="KSJ143" s="4303"/>
      <c r="KSK143" s="4304"/>
      <c r="KSL143" s="2603"/>
      <c r="KSM143" s="4305"/>
      <c r="KSN143" s="4306"/>
      <c r="KSO143" s="4305"/>
      <c r="KSP143" s="4306"/>
      <c r="KSQ143" s="4299"/>
      <c r="KSR143" s="4300"/>
      <c r="KSS143" s="4305"/>
      <c r="KST143" s="4304"/>
      <c r="KSU143" s="4299"/>
      <c r="KSV143" s="4300"/>
      <c r="KSW143" s="4301"/>
      <c r="KSX143" s="4302"/>
      <c r="KSY143" s="4299"/>
      <c r="KSZ143" s="2602"/>
      <c r="KTA143" s="4287"/>
      <c r="KTB143" s="4303"/>
      <c r="KTC143" s="4304"/>
      <c r="KTD143" s="2603"/>
      <c r="KTE143" s="4305"/>
      <c r="KTF143" s="4306"/>
      <c r="KTG143" s="4305"/>
      <c r="KTH143" s="4306"/>
      <c r="KTI143" s="4299"/>
      <c r="KTJ143" s="4300"/>
      <c r="KTK143" s="4305"/>
      <c r="KTL143" s="4304"/>
      <c r="KTM143" s="4299"/>
      <c r="KTN143" s="4300"/>
      <c r="KTO143" s="4301"/>
      <c r="KTP143" s="4302"/>
      <c r="KTQ143" s="4299"/>
      <c r="KTR143" s="2602"/>
      <c r="KTS143" s="4287"/>
      <c r="KTT143" s="4303"/>
      <c r="KTU143" s="4304"/>
      <c r="KTV143" s="2603"/>
      <c r="KTW143" s="4305"/>
      <c r="KTX143" s="4306"/>
      <c r="KTY143" s="4305"/>
      <c r="KTZ143" s="4306"/>
      <c r="KUA143" s="4299"/>
      <c r="KUB143" s="4300"/>
      <c r="KUC143" s="4305"/>
      <c r="KUD143" s="4304"/>
      <c r="KUE143" s="4299"/>
      <c r="KUF143" s="4300"/>
      <c r="KUG143" s="4301"/>
      <c r="KUH143" s="4302"/>
      <c r="KUI143" s="4299"/>
      <c r="KUJ143" s="2602"/>
      <c r="KUK143" s="4287"/>
      <c r="KUL143" s="4303"/>
      <c r="KUM143" s="4304"/>
      <c r="KUN143" s="2603"/>
      <c r="KUO143" s="4305"/>
      <c r="KUP143" s="4306"/>
      <c r="KUQ143" s="4305"/>
      <c r="KUR143" s="4306"/>
      <c r="KUS143" s="4299"/>
      <c r="KUT143" s="4300"/>
      <c r="KUU143" s="4305"/>
      <c r="KUV143" s="4304"/>
      <c r="KUW143" s="4299"/>
      <c r="KUX143" s="4300"/>
      <c r="KUY143" s="4301"/>
      <c r="KUZ143" s="4302"/>
      <c r="KVA143" s="4299"/>
      <c r="KVB143" s="2602"/>
      <c r="KVC143" s="4287"/>
      <c r="KVD143" s="4303"/>
      <c r="KVE143" s="4304"/>
      <c r="KVF143" s="2603"/>
      <c r="KVG143" s="4305"/>
      <c r="KVH143" s="4306"/>
      <c r="KVI143" s="4305"/>
      <c r="KVJ143" s="4306"/>
      <c r="KVK143" s="4299"/>
      <c r="KVL143" s="4300"/>
      <c r="KVM143" s="4305"/>
      <c r="KVN143" s="4304"/>
      <c r="KVO143" s="4299"/>
      <c r="KVP143" s="4300"/>
      <c r="KVQ143" s="4301"/>
      <c r="KVR143" s="4302"/>
      <c r="KVS143" s="4299"/>
      <c r="KVT143" s="2602"/>
      <c r="KVU143" s="4287"/>
      <c r="KVV143" s="4303"/>
      <c r="KVW143" s="4304"/>
      <c r="KVX143" s="2603"/>
      <c r="KVY143" s="4305"/>
      <c r="KVZ143" s="4306"/>
      <c r="KWA143" s="4305"/>
      <c r="KWB143" s="4306"/>
      <c r="KWC143" s="4299"/>
      <c r="KWD143" s="4300"/>
      <c r="KWE143" s="4305"/>
      <c r="KWF143" s="4304"/>
      <c r="KWG143" s="4299"/>
      <c r="KWH143" s="4300"/>
      <c r="KWI143" s="4301"/>
      <c r="KWJ143" s="4302"/>
      <c r="KWK143" s="4299"/>
      <c r="KWL143" s="2602"/>
      <c r="KWM143" s="4287"/>
      <c r="KWN143" s="4303"/>
      <c r="KWO143" s="4304"/>
      <c r="KWP143" s="2603"/>
      <c r="KWQ143" s="4305"/>
      <c r="KWR143" s="4306"/>
      <c r="KWS143" s="4305"/>
      <c r="KWT143" s="4306"/>
      <c r="KWU143" s="4299"/>
      <c r="KWV143" s="4300"/>
      <c r="KWW143" s="4305"/>
      <c r="KWX143" s="4304"/>
      <c r="KWY143" s="4299"/>
      <c r="KWZ143" s="4300"/>
      <c r="KXA143" s="4301"/>
      <c r="KXB143" s="4302"/>
      <c r="KXC143" s="4299"/>
      <c r="KXD143" s="2602"/>
      <c r="KXE143" s="4287"/>
      <c r="KXF143" s="4303"/>
      <c r="KXG143" s="4304"/>
      <c r="KXH143" s="2603"/>
      <c r="KXI143" s="4305"/>
      <c r="KXJ143" s="4306"/>
      <c r="KXK143" s="4305"/>
      <c r="KXL143" s="4306"/>
      <c r="KXM143" s="4299"/>
      <c r="KXN143" s="4300"/>
      <c r="KXO143" s="4305"/>
      <c r="KXP143" s="4304"/>
      <c r="KXQ143" s="4299"/>
      <c r="KXR143" s="4300"/>
      <c r="KXS143" s="4301"/>
      <c r="KXT143" s="4302"/>
      <c r="KXU143" s="4299"/>
      <c r="KXV143" s="2602"/>
      <c r="KXW143" s="4287"/>
      <c r="KXX143" s="4303"/>
      <c r="KXY143" s="4304"/>
      <c r="KXZ143" s="2603"/>
      <c r="KYA143" s="4305"/>
      <c r="KYB143" s="4306"/>
      <c r="KYC143" s="4305"/>
      <c r="KYD143" s="4306"/>
      <c r="KYE143" s="4299"/>
      <c r="KYF143" s="4300"/>
      <c r="KYG143" s="4305"/>
      <c r="KYH143" s="4304"/>
      <c r="KYI143" s="4299"/>
      <c r="KYJ143" s="4300"/>
      <c r="KYK143" s="4301"/>
      <c r="KYL143" s="4302"/>
      <c r="KYM143" s="4299"/>
      <c r="KYN143" s="2602"/>
      <c r="KYO143" s="4287"/>
      <c r="KYP143" s="4303"/>
      <c r="KYQ143" s="4304"/>
      <c r="KYR143" s="2603"/>
      <c r="KYS143" s="4305"/>
      <c r="KYT143" s="4306"/>
      <c r="KYU143" s="4305"/>
      <c r="KYV143" s="4306"/>
      <c r="KYW143" s="4299"/>
      <c r="KYX143" s="4300"/>
      <c r="KYY143" s="4305"/>
      <c r="KYZ143" s="4304"/>
      <c r="KZA143" s="4299"/>
      <c r="KZB143" s="4300"/>
      <c r="KZC143" s="4301"/>
      <c r="KZD143" s="4302"/>
      <c r="KZE143" s="4299"/>
      <c r="KZF143" s="2602"/>
      <c r="KZG143" s="4287"/>
      <c r="KZH143" s="4303"/>
      <c r="KZI143" s="4304"/>
      <c r="KZJ143" s="2603"/>
      <c r="KZK143" s="4305"/>
      <c r="KZL143" s="4306"/>
      <c r="KZM143" s="4305"/>
      <c r="KZN143" s="4306"/>
      <c r="KZO143" s="4299"/>
      <c r="KZP143" s="4300"/>
      <c r="KZQ143" s="4305"/>
      <c r="KZR143" s="4304"/>
      <c r="KZS143" s="4299"/>
      <c r="KZT143" s="4300"/>
      <c r="KZU143" s="4301"/>
      <c r="KZV143" s="4302"/>
      <c r="KZW143" s="4299"/>
      <c r="KZX143" s="2602"/>
      <c r="KZY143" s="4287"/>
      <c r="KZZ143" s="4303"/>
      <c r="LAA143" s="4304"/>
      <c r="LAB143" s="2603"/>
      <c r="LAC143" s="4305"/>
      <c r="LAD143" s="4306"/>
      <c r="LAE143" s="4305"/>
      <c r="LAF143" s="4306"/>
      <c r="LAG143" s="4299"/>
      <c r="LAH143" s="4300"/>
      <c r="LAI143" s="4305"/>
      <c r="LAJ143" s="4304"/>
      <c r="LAK143" s="4299"/>
      <c r="LAL143" s="4300"/>
      <c r="LAM143" s="4301"/>
      <c r="LAN143" s="4302"/>
      <c r="LAO143" s="4299"/>
      <c r="LAP143" s="2602"/>
      <c r="LAQ143" s="4287"/>
      <c r="LAR143" s="4303"/>
      <c r="LAS143" s="4304"/>
      <c r="LAT143" s="2603"/>
      <c r="LAU143" s="4305"/>
      <c r="LAV143" s="4306"/>
      <c r="LAW143" s="4305"/>
      <c r="LAX143" s="4306"/>
      <c r="LAY143" s="4299"/>
      <c r="LAZ143" s="4300"/>
      <c r="LBA143" s="4305"/>
      <c r="LBB143" s="4304"/>
      <c r="LBC143" s="4299"/>
      <c r="LBD143" s="4300"/>
      <c r="LBE143" s="4301"/>
      <c r="LBF143" s="4302"/>
      <c r="LBG143" s="4299"/>
      <c r="LBH143" s="2602"/>
      <c r="LBI143" s="4287"/>
      <c r="LBJ143" s="4303"/>
      <c r="LBK143" s="4304"/>
      <c r="LBL143" s="2603"/>
      <c r="LBM143" s="4305"/>
      <c r="LBN143" s="4306"/>
      <c r="LBO143" s="4305"/>
      <c r="LBP143" s="4306"/>
      <c r="LBQ143" s="4299"/>
      <c r="LBR143" s="4300"/>
      <c r="LBS143" s="4305"/>
      <c r="LBT143" s="4304"/>
      <c r="LBU143" s="4299"/>
      <c r="LBV143" s="4300"/>
      <c r="LBW143" s="4301"/>
      <c r="LBX143" s="4302"/>
      <c r="LBY143" s="4299"/>
      <c r="LBZ143" s="2602"/>
      <c r="LCA143" s="4287"/>
      <c r="LCB143" s="4303"/>
      <c r="LCC143" s="4304"/>
      <c r="LCD143" s="2603"/>
      <c r="LCE143" s="4305"/>
      <c r="LCF143" s="4306"/>
      <c r="LCG143" s="4305"/>
      <c r="LCH143" s="4306"/>
      <c r="LCI143" s="4299"/>
      <c r="LCJ143" s="4300"/>
      <c r="LCK143" s="4305"/>
      <c r="LCL143" s="4304"/>
      <c r="LCM143" s="4299"/>
      <c r="LCN143" s="4300"/>
      <c r="LCO143" s="4301"/>
      <c r="LCP143" s="4302"/>
      <c r="LCQ143" s="4299"/>
      <c r="LCR143" s="2602"/>
      <c r="LCS143" s="4287"/>
      <c r="LCT143" s="4303"/>
      <c r="LCU143" s="4304"/>
      <c r="LCV143" s="2603"/>
      <c r="LCW143" s="4305"/>
      <c r="LCX143" s="4306"/>
      <c r="LCY143" s="4305"/>
      <c r="LCZ143" s="4306"/>
      <c r="LDA143" s="4299"/>
      <c r="LDB143" s="4300"/>
      <c r="LDC143" s="4305"/>
      <c r="LDD143" s="4304"/>
      <c r="LDE143" s="4299"/>
      <c r="LDF143" s="4300"/>
      <c r="LDG143" s="4301"/>
      <c r="LDH143" s="4302"/>
      <c r="LDI143" s="4299"/>
      <c r="LDJ143" s="2602"/>
      <c r="LDK143" s="4287"/>
      <c r="LDL143" s="4303"/>
      <c r="LDM143" s="4304"/>
      <c r="LDN143" s="2603"/>
      <c r="LDO143" s="4305"/>
      <c r="LDP143" s="4306"/>
      <c r="LDQ143" s="4305"/>
      <c r="LDR143" s="4306"/>
      <c r="LDS143" s="4299"/>
      <c r="LDT143" s="4300"/>
      <c r="LDU143" s="4305"/>
      <c r="LDV143" s="4304"/>
      <c r="LDW143" s="4299"/>
      <c r="LDX143" s="4300"/>
      <c r="LDY143" s="4301"/>
      <c r="LDZ143" s="4302"/>
      <c r="LEA143" s="4299"/>
      <c r="LEB143" s="2602"/>
      <c r="LEC143" s="4287"/>
      <c r="LED143" s="4303"/>
      <c r="LEE143" s="4304"/>
      <c r="LEF143" s="2603"/>
      <c r="LEG143" s="4305"/>
      <c r="LEH143" s="4306"/>
      <c r="LEI143" s="4305"/>
      <c r="LEJ143" s="4306"/>
      <c r="LEK143" s="4299"/>
      <c r="LEL143" s="4300"/>
      <c r="LEM143" s="4305"/>
      <c r="LEN143" s="4304"/>
      <c r="LEO143" s="4299"/>
      <c r="LEP143" s="4300"/>
      <c r="LEQ143" s="4301"/>
      <c r="LER143" s="4302"/>
      <c r="LES143" s="4299"/>
      <c r="LET143" s="2602"/>
      <c r="LEU143" s="4287"/>
      <c r="LEV143" s="4303"/>
      <c r="LEW143" s="4304"/>
      <c r="LEX143" s="2603"/>
      <c r="LEY143" s="4305"/>
      <c r="LEZ143" s="4306"/>
      <c r="LFA143" s="4305"/>
      <c r="LFB143" s="4306"/>
      <c r="LFC143" s="4299"/>
      <c r="LFD143" s="4300"/>
      <c r="LFE143" s="4305"/>
      <c r="LFF143" s="4304"/>
      <c r="LFG143" s="4299"/>
      <c r="LFH143" s="4300"/>
      <c r="LFI143" s="4301"/>
      <c r="LFJ143" s="4302"/>
      <c r="LFK143" s="4299"/>
      <c r="LFL143" s="2602"/>
      <c r="LFM143" s="4287"/>
      <c r="LFN143" s="4303"/>
      <c r="LFO143" s="4304"/>
      <c r="LFP143" s="2603"/>
      <c r="LFQ143" s="4305"/>
      <c r="LFR143" s="4306"/>
      <c r="LFS143" s="4305"/>
      <c r="LFT143" s="4306"/>
      <c r="LFU143" s="4299"/>
      <c r="LFV143" s="4300"/>
      <c r="LFW143" s="4305"/>
      <c r="LFX143" s="4304"/>
      <c r="LFY143" s="4299"/>
      <c r="LFZ143" s="4300"/>
      <c r="LGA143" s="4301"/>
      <c r="LGB143" s="4302"/>
      <c r="LGC143" s="4299"/>
      <c r="LGD143" s="2602"/>
      <c r="LGE143" s="4287"/>
      <c r="LGF143" s="4303"/>
      <c r="LGG143" s="4304"/>
      <c r="LGH143" s="2603"/>
      <c r="LGI143" s="4305"/>
      <c r="LGJ143" s="4306"/>
      <c r="LGK143" s="4305"/>
      <c r="LGL143" s="4306"/>
      <c r="LGM143" s="4299"/>
      <c r="LGN143" s="4300"/>
      <c r="LGO143" s="4305"/>
      <c r="LGP143" s="4304"/>
      <c r="LGQ143" s="4299"/>
      <c r="LGR143" s="4300"/>
      <c r="LGS143" s="4301"/>
      <c r="LGT143" s="4302"/>
      <c r="LGU143" s="4299"/>
      <c r="LGV143" s="2602"/>
      <c r="LGW143" s="4287"/>
      <c r="LGX143" s="4303"/>
      <c r="LGY143" s="4304"/>
      <c r="LGZ143" s="2603"/>
      <c r="LHA143" s="4305"/>
      <c r="LHB143" s="4306"/>
      <c r="LHC143" s="4305"/>
      <c r="LHD143" s="4306"/>
      <c r="LHE143" s="4299"/>
      <c r="LHF143" s="4300"/>
      <c r="LHG143" s="4305"/>
      <c r="LHH143" s="4304"/>
      <c r="LHI143" s="4299"/>
      <c r="LHJ143" s="4300"/>
      <c r="LHK143" s="4301"/>
      <c r="LHL143" s="4302"/>
      <c r="LHM143" s="4299"/>
      <c r="LHN143" s="2602"/>
      <c r="LHO143" s="4287"/>
      <c r="LHP143" s="4303"/>
      <c r="LHQ143" s="4304"/>
      <c r="LHR143" s="2603"/>
      <c r="LHS143" s="4305"/>
      <c r="LHT143" s="4306"/>
      <c r="LHU143" s="4305"/>
      <c r="LHV143" s="4306"/>
      <c r="LHW143" s="4299"/>
      <c r="LHX143" s="4300"/>
      <c r="LHY143" s="4305"/>
      <c r="LHZ143" s="4304"/>
      <c r="LIA143" s="4299"/>
      <c r="LIB143" s="4300"/>
      <c r="LIC143" s="4301"/>
      <c r="LID143" s="4302"/>
      <c r="LIE143" s="4299"/>
      <c r="LIF143" s="2602"/>
      <c r="LIG143" s="4287"/>
      <c r="LIH143" s="4303"/>
      <c r="LII143" s="4304"/>
      <c r="LIJ143" s="2603"/>
      <c r="LIK143" s="4305"/>
      <c r="LIL143" s="4306"/>
      <c r="LIM143" s="4305"/>
      <c r="LIN143" s="4306"/>
      <c r="LIO143" s="4299"/>
      <c r="LIP143" s="4300"/>
      <c r="LIQ143" s="4305"/>
      <c r="LIR143" s="4304"/>
      <c r="LIS143" s="4299"/>
      <c r="LIT143" s="4300"/>
      <c r="LIU143" s="4301"/>
      <c r="LIV143" s="4302"/>
      <c r="LIW143" s="4299"/>
      <c r="LIX143" s="2602"/>
      <c r="LIY143" s="4287"/>
      <c r="LIZ143" s="4303"/>
      <c r="LJA143" s="4304"/>
      <c r="LJB143" s="2603"/>
      <c r="LJC143" s="4305"/>
      <c r="LJD143" s="4306"/>
      <c r="LJE143" s="4305"/>
      <c r="LJF143" s="4306"/>
      <c r="LJG143" s="4299"/>
      <c r="LJH143" s="4300"/>
      <c r="LJI143" s="4305"/>
      <c r="LJJ143" s="4304"/>
      <c r="LJK143" s="4299"/>
      <c r="LJL143" s="4300"/>
      <c r="LJM143" s="4301"/>
      <c r="LJN143" s="4302"/>
      <c r="LJO143" s="4299"/>
      <c r="LJP143" s="2602"/>
      <c r="LJQ143" s="4287"/>
      <c r="LJR143" s="4303"/>
      <c r="LJS143" s="4304"/>
      <c r="LJT143" s="2603"/>
      <c r="LJU143" s="4305"/>
      <c r="LJV143" s="4306"/>
      <c r="LJW143" s="4305"/>
      <c r="LJX143" s="4306"/>
      <c r="LJY143" s="4299"/>
      <c r="LJZ143" s="4300"/>
      <c r="LKA143" s="4305"/>
      <c r="LKB143" s="4304"/>
      <c r="LKC143" s="4299"/>
      <c r="LKD143" s="4300"/>
      <c r="LKE143" s="4301"/>
      <c r="LKF143" s="4302"/>
      <c r="LKG143" s="4299"/>
      <c r="LKH143" s="2602"/>
      <c r="LKI143" s="4287"/>
      <c r="LKJ143" s="4303"/>
      <c r="LKK143" s="4304"/>
      <c r="LKL143" s="2603"/>
      <c r="LKM143" s="4305"/>
      <c r="LKN143" s="4306"/>
      <c r="LKO143" s="4305"/>
      <c r="LKP143" s="4306"/>
      <c r="LKQ143" s="4299"/>
      <c r="LKR143" s="4300"/>
      <c r="LKS143" s="4305"/>
      <c r="LKT143" s="4304"/>
      <c r="LKU143" s="4299"/>
      <c r="LKV143" s="4300"/>
      <c r="LKW143" s="4301"/>
      <c r="LKX143" s="4302"/>
      <c r="LKY143" s="4299"/>
      <c r="LKZ143" s="2602"/>
      <c r="LLA143" s="4287"/>
      <c r="LLB143" s="4303"/>
      <c r="LLC143" s="4304"/>
      <c r="LLD143" s="2603"/>
      <c r="LLE143" s="4305"/>
      <c r="LLF143" s="4306"/>
      <c r="LLG143" s="4305"/>
      <c r="LLH143" s="4306"/>
      <c r="LLI143" s="4299"/>
      <c r="LLJ143" s="4300"/>
      <c r="LLK143" s="4305"/>
      <c r="LLL143" s="4304"/>
      <c r="LLM143" s="4299"/>
      <c r="LLN143" s="4300"/>
      <c r="LLO143" s="4301"/>
      <c r="LLP143" s="4302"/>
      <c r="LLQ143" s="4299"/>
      <c r="LLR143" s="2602"/>
      <c r="LLS143" s="4287"/>
      <c r="LLT143" s="4303"/>
      <c r="LLU143" s="4304"/>
      <c r="LLV143" s="2603"/>
      <c r="LLW143" s="4305"/>
      <c r="LLX143" s="4306"/>
      <c r="LLY143" s="4305"/>
      <c r="LLZ143" s="4306"/>
      <c r="LMA143" s="4299"/>
      <c r="LMB143" s="4300"/>
      <c r="LMC143" s="4305"/>
      <c r="LMD143" s="4304"/>
      <c r="LME143" s="4299"/>
      <c r="LMF143" s="4300"/>
      <c r="LMG143" s="4301"/>
      <c r="LMH143" s="4302"/>
      <c r="LMI143" s="4299"/>
      <c r="LMJ143" s="2602"/>
      <c r="LMK143" s="4287"/>
      <c r="LML143" s="4303"/>
      <c r="LMM143" s="4304"/>
      <c r="LMN143" s="2603"/>
      <c r="LMO143" s="4305"/>
      <c r="LMP143" s="4306"/>
      <c r="LMQ143" s="4305"/>
      <c r="LMR143" s="4306"/>
      <c r="LMS143" s="4299"/>
      <c r="LMT143" s="4300"/>
      <c r="LMU143" s="4305"/>
      <c r="LMV143" s="4304"/>
      <c r="LMW143" s="4299"/>
      <c r="LMX143" s="4300"/>
      <c r="LMY143" s="4301"/>
      <c r="LMZ143" s="4302"/>
      <c r="LNA143" s="4299"/>
      <c r="LNB143" s="2602"/>
      <c r="LNC143" s="4287"/>
      <c r="LND143" s="4303"/>
      <c r="LNE143" s="4304"/>
      <c r="LNF143" s="2603"/>
      <c r="LNG143" s="4305"/>
      <c r="LNH143" s="4306"/>
      <c r="LNI143" s="4305"/>
      <c r="LNJ143" s="4306"/>
      <c r="LNK143" s="4299"/>
      <c r="LNL143" s="4300"/>
      <c r="LNM143" s="4305"/>
      <c r="LNN143" s="4304"/>
      <c r="LNO143" s="4299"/>
      <c r="LNP143" s="4300"/>
      <c r="LNQ143" s="4301"/>
      <c r="LNR143" s="4302"/>
      <c r="LNS143" s="4299"/>
      <c r="LNT143" s="2602"/>
      <c r="LNU143" s="4287"/>
      <c r="LNV143" s="4303"/>
      <c r="LNW143" s="4304"/>
      <c r="LNX143" s="2603"/>
      <c r="LNY143" s="4305"/>
      <c r="LNZ143" s="4306"/>
      <c r="LOA143" s="4305"/>
      <c r="LOB143" s="4306"/>
      <c r="LOC143" s="4299"/>
      <c r="LOD143" s="4300"/>
      <c r="LOE143" s="4305"/>
      <c r="LOF143" s="4304"/>
      <c r="LOG143" s="4299"/>
      <c r="LOH143" s="4300"/>
      <c r="LOI143" s="4301"/>
      <c r="LOJ143" s="4302"/>
      <c r="LOK143" s="4299"/>
      <c r="LOL143" s="2602"/>
      <c r="LOM143" s="4287"/>
      <c r="LON143" s="4303"/>
      <c r="LOO143" s="4304"/>
      <c r="LOP143" s="2603"/>
      <c r="LOQ143" s="4305"/>
      <c r="LOR143" s="4306"/>
      <c r="LOS143" s="4305"/>
      <c r="LOT143" s="4306"/>
      <c r="LOU143" s="4299"/>
      <c r="LOV143" s="4300"/>
      <c r="LOW143" s="4305"/>
      <c r="LOX143" s="4304"/>
      <c r="LOY143" s="4299"/>
      <c r="LOZ143" s="4300"/>
      <c r="LPA143" s="4301"/>
      <c r="LPB143" s="4302"/>
      <c r="LPC143" s="4299"/>
      <c r="LPD143" s="2602"/>
      <c r="LPE143" s="4287"/>
      <c r="LPF143" s="4303"/>
      <c r="LPG143" s="4304"/>
      <c r="LPH143" s="2603"/>
      <c r="LPI143" s="4305"/>
      <c r="LPJ143" s="4306"/>
      <c r="LPK143" s="4305"/>
      <c r="LPL143" s="4306"/>
      <c r="LPM143" s="4299"/>
      <c r="LPN143" s="4300"/>
      <c r="LPO143" s="4305"/>
      <c r="LPP143" s="4304"/>
      <c r="LPQ143" s="4299"/>
      <c r="LPR143" s="4300"/>
      <c r="LPS143" s="4301"/>
      <c r="LPT143" s="4302"/>
      <c r="LPU143" s="4299"/>
      <c r="LPV143" s="2602"/>
      <c r="LPW143" s="4287"/>
      <c r="LPX143" s="4303"/>
      <c r="LPY143" s="4304"/>
      <c r="LPZ143" s="2603"/>
      <c r="LQA143" s="4305"/>
      <c r="LQB143" s="4306"/>
      <c r="LQC143" s="4305"/>
      <c r="LQD143" s="4306"/>
      <c r="LQE143" s="4299"/>
      <c r="LQF143" s="4300"/>
      <c r="LQG143" s="4305"/>
      <c r="LQH143" s="4304"/>
      <c r="LQI143" s="4299"/>
      <c r="LQJ143" s="4300"/>
      <c r="LQK143" s="4301"/>
      <c r="LQL143" s="4302"/>
      <c r="LQM143" s="4299"/>
      <c r="LQN143" s="2602"/>
      <c r="LQO143" s="4287"/>
      <c r="LQP143" s="4303"/>
      <c r="LQQ143" s="4304"/>
      <c r="LQR143" s="2603"/>
      <c r="LQS143" s="4305"/>
      <c r="LQT143" s="4306"/>
      <c r="LQU143" s="4305"/>
      <c r="LQV143" s="4306"/>
      <c r="LQW143" s="4299"/>
      <c r="LQX143" s="4300"/>
      <c r="LQY143" s="4305"/>
      <c r="LQZ143" s="4304"/>
      <c r="LRA143" s="4299"/>
      <c r="LRB143" s="4300"/>
      <c r="LRC143" s="4301"/>
      <c r="LRD143" s="4302"/>
      <c r="LRE143" s="4299"/>
      <c r="LRF143" s="2602"/>
      <c r="LRG143" s="4287"/>
      <c r="LRH143" s="4303"/>
      <c r="LRI143" s="4304"/>
      <c r="LRJ143" s="2603"/>
      <c r="LRK143" s="4305"/>
      <c r="LRL143" s="4306"/>
      <c r="LRM143" s="4305"/>
      <c r="LRN143" s="4306"/>
      <c r="LRO143" s="4299"/>
      <c r="LRP143" s="4300"/>
      <c r="LRQ143" s="4305"/>
      <c r="LRR143" s="4304"/>
      <c r="LRS143" s="4299"/>
      <c r="LRT143" s="4300"/>
      <c r="LRU143" s="4301"/>
      <c r="LRV143" s="4302"/>
      <c r="LRW143" s="4299"/>
      <c r="LRX143" s="2602"/>
      <c r="LRY143" s="4287"/>
      <c r="LRZ143" s="4303"/>
      <c r="LSA143" s="4304"/>
      <c r="LSB143" s="2603"/>
      <c r="LSC143" s="4305"/>
      <c r="LSD143" s="4306"/>
      <c r="LSE143" s="4305"/>
      <c r="LSF143" s="4306"/>
      <c r="LSG143" s="4299"/>
      <c r="LSH143" s="4300"/>
      <c r="LSI143" s="4305"/>
      <c r="LSJ143" s="4304"/>
      <c r="LSK143" s="4299"/>
      <c r="LSL143" s="4300"/>
      <c r="LSM143" s="4301"/>
      <c r="LSN143" s="4302"/>
      <c r="LSO143" s="4299"/>
      <c r="LSP143" s="2602"/>
      <c r="LSQ143" s="4287"/>
      <c r="LSR143" s="4303"/>
      <c r="LSS143" s="4304"/>
      <c r="LST143" s="2603"/>
      <c r="LSU143" s="4305"/>
      <c r="LSV143" s="4306"/>
      <c r="LSW143" s="4305"/>
      <c r="LSX143" s="4306"/>
      <c r="LSY143" s="4299"/>
      <c r="LSZ143" s="4300"/>
      <c r="LTA143" s="4305"/>
      <c r="LTB143" s="4304"/>
      <c r="LTC143" s="4299"/>
      <c r="LTD143" s="4300"/>
      <c r="LTE143" s="4301"/>
      <c r="LTF143" s="4302"/>
      <c r="LTG143" s="4299"/>
      <c r="LTH143" s="2602"/>
      <c r="LTI143" s="4287"/>
      <c r="LTJ143" s="4303"/>
      <c r="LTK143" s="4304"/>
      <c r="LTL143" s="2603"/>
      <c r="LTM143" s="4305"/>
      <c r="LTN143" s="4306"/>
      <c r="LTO143" s="4305"/>
      <c r="LTP143" s="4306"/>
      <c r="LTQ143" s="4299"/>
      <c r="LTR143" s="4300"/>
      <c r="LTS143" s="4305"/>
      <c r="LTT143" s="4304"/>
      <c r="LTU143" s="4299"/>
      <c r="LTV143" s="4300"/>
      <c r="LTW143" s="4301"/>
      <c r="LTX143" s="4302"/>
      <c r="LTY143" s="4299"/>
      <c r="LTZ143" s="2602"/>
      <c r="LUA143" s="4287"/>
      <c r="LUB143" s="4303"/>
      <c r="LUC143" s="4304"/>
      <c r="LUD143" s="2603"/>
      <c r="LUE143" s="4305"/>
      <c r="LUF143" s="4306"/>
      <c r="LUG143" s="4305"/>
      <c r="LUH143" s="4306"/>
      <c r="LUI143" s="4299"/>
      <c r="LUJ143" s="4300"/>
      <c r="LUK143" s="4305"/>
      <c r="LUL143" s="4304"/>
      <c r="LUM143" s="4299"/>
      <c r="LUN143" s="4300"/>
      <c r="LUO143" s="4301"/>
      <c r="LUP143" s="4302"/>
      <c r="LUQ143" s="4299"/>
      <c r="LUR143" s="2602"/>
      <c r="LUS143" s="4287"/>
      <c r="LUT143" s="4303"/>
      <c r="LUU143" s="4304"/>
      <c r="LUV143" s="2603"/>
      <c r="LUW143" s="4305"/>
      <c r="LUX143" s="4306"/>
      <c r="LUY143" s="4305"/>
      <c r="LUZ143" s="4306"/>
      <c r="LVA143" s="4299"/>
      <c r="LVB143" s="4300"/>
      <c r="LVC143" s="4305"/>
      <c r="LVD143" s="4304"/>
      <c r="LVE143" s="4299"/>
      <c r="LVF143" s="4300"/>
      <c r="LVG143" s="4301"/>
      <c r="LVH143" s="4302"/>
      <c r="LVI143" s="4299"/>
      <c r="LVJ143" s="2602"/>
      <c r="LVK143" s="4287"/>
      <c r="LVL143" s="4303"/>
      <c r="LVM143" s="4304"/>
      <c r="LVN143" s="2603"/>
      <c r="LVO143" s="4305"/>
      <c r="LVP143" s="4306"/>
      <c r="LVQ143" s="4305"/>
      <c r="LVR143" s="4306"/>
      <c r="LVS143" s="4299"/>
      <c r="LVT143" s="4300"/>
      <c r="LVU143" s="4305"/>
      <c r="LVV143" s="4304"/>
      <c r="LVW143" s="4299"/>
      <c r="LVX143" s="4300"/>
      <c r="LVY143" s="4301"/>
      <c r="LVZ143" s="4302"/>
      <c r="LWA143" s="4299"/>
      <c r="LWB143" s="2602"/>
      <c r="LWC143" s="4287"/>
      <c r="LWD143" s="4303"/>
      <c r="LWE143" s="4304"/>
      <c r="LWF143" s="2603"/>
      <c r="LWG143" s="4305"/>
      <c r="LWH143" s="4306"/>
      <c r="LWI143" s="4305"/>
      <c r="LWJ143" s="4306"/>
      <c r="LWK143" s="4299"/>
      <c r="LWL143" s="4300"/>
      <c r="LWM143" s="4305"/>
      <c r="LWN143" s="4304"/>
      <c r="LWO143" s="4299"/>
      <c r="LWP143" s="4300"/>
      <c r="LWQ143" s="4301"/>
      <c r="LWR143" s="4302"/>
      <c r="LWS143" s="4299"/>
      <c r="LWT143" s="2602"/>
      <c r="LWU143" s="4287"/>
      <c r="LWV143" s="4303"/>
      <c r="LWW143" s="4304"/>
      <c r="LWX143" s="2603"/>
      <c r="LWY143" s="4305"/>
      <c r="LWZ143" s="4306"/>
      <c r="LXA143" s="4305"/>
      <c r="LXB143" s="4306"/>
      <c r="LXC143" s="4299"/>
      <c r="LXD143" s="4300"/>
      <c r="LXE143" s="4305"/>
      <c r="LXF143" s="4304"/>
      <c r="LXG143" s="4299"/>
      <c r="LXH143" s="4300"/>
      <c r="LXI143" s="4301"/>
      <c r="LXJ143" s="4302"/>
      <c r="LXK143" s="4299"/>
      <c r="LXL143" s="2602"/>
      <c r="LXM143" s="4287"/>
      <c r="LXN143" s="4303"/>
      <c r="LXO143" s="4304"/>
      <c r="LXP143" s="2603"/>
      <c r="LXQ143" s="4305"/>
      <c r="LXR143" s="4306"/>
      <c r="LXS143" s="4305"/>
      <c r="LXT143" s="4306"/>
      <c r="LXU143" s="4299"/>
      <c r="LXV143" s="4300"/>
      <c r="LXW143" s="4305"/>
      <c r="LXX143" s="4304"/>
      <c r="LXY143" s="4299"/>
      <c r="LXZ143" s="4300"/>
      <c r="LYA143" s="4301"/>
      <c r="LYB143" s="4302"/>
      <c r="LYC143" s="4299"/>
      <c r="LYD143" s="2602"/>
      <c r="LYE143" s="4287"/>
      <c r="LYF143" s="4303"/>
      <c r="LYG143" s="4304"/>
      <c r="LYH143" s="2603"/>
      <c r="LYI143" s="4305"/>
      <c r="LYJ143" s="4306"/>
      <c r="LYK143" s="4305"/>
      <c r="LYL143" s="4306"/>
      <c r="LYM143" s="4299"/>
      <c r="LYN143" s="4300"/>
      <c r="LYO143" s="4305"/>
      <c r="LYP143" s="4304"/>
      <c r="LYQ143" s="4299"/>
      <c r="LYR143" s="4300"/>
      <c r="LYS143" s="4301"/>
      <c r="LYT143" s="4302"/>
      <c r="LYU143" s="4299"/>
      <c r="LYV143" s="2602"/>
      <c r="LYW143" s="4287"/>
      <c r="LYX143" s="4303"/>
      <c r="LYY143" s="4304"/>
      <c r="LYZ143" s="2603"/>
      <c r="LZA143" s="4305"/>
      <c r="LZB143" s="4306"/>
      <c r="LZC143" s="4305"/>
      <c r="LZD143" s="4306"/>
      <c r="LZE143" s="4299"/>
      <c r="LZF143" s="4300"/>
      <c r="LZG143" s="4305"/>
      <c r="LZH143" s="4304"/>
      <c r="LZI143" s="4299"/>
      <c r="LZJ143" s="4300"/>
      <c r="LZK143" s="4301"/>
      <c r="LZL143" s="4302"/>
      <c r="LZM143" s="4299"/>
      <c r="LZN143" s="2602"/>
      <c r="LZO143" s="4287"/>
      <c r="LZP143" s="4303"/>
      <c r="LZQ143" s="4304"/>
      <c r="LZR143" s="2603"/>
      <c r="LZS143" s="4305"/>
      <c r="LZT143" s="4306"/>
      <c r="LZU143" s="4305"/>
      <c r="LZV143" s="4306"/>
      <c r="LZW143" s="4299"/>
      <c r="LZX143" s="4300"/>
      <c r="LZY143" s="4305"/>
      <c r="LZZ143" s="4304"/>
      <c r="MAA143" s="4299"/>
      <c r="MAB143" s="4300"/>
      <c r="MAC143" s="4301"/>
      <c r="MAD143" s="4302"/>
      <c r="MAE143" s="4299"/>
      <c r="MAF143" s="2602"/>
      <c r="MAG143" s="4287"/>
      <c r="MAH143" s="4303"/>
      <c r="MAI143" s="4304"/>
      <c r="MAJ143" s="2603"/>
      <c r="MAK143" s="4305"/>
      <c r="MAL143" s="4306"/>
      <c r="MAM143" s="4305"/>
      <c r="MAN143" s="4306"/>
      <c r="MAO143" s="4299"/>
      <c r="MAP143" s="4300"/>
      <c r="MAQ143" s="4305"/>
      <c r="MAR143" s="4304"/>
      <c r="MAS143" s="4299"/>
      <c r="MAT143" s="4300"/>
      <c r="MAU143" s="4301"/>
      <c r="MAV143" s="4302"/>
      <c r="MAW143" s="4299"/>
      <c r="MAX143" s="2602"/>
      <c r="MAY143" s="4287"/>
      <c r="MAZ143" s="4303"/>
      <c r="MBA143" s="4304"/>
      <c r="MBB143" s="2603"/>
      <c r="MBC143" s="4305"/>
      <c r="MBD143" s="4306"/>
      <c r="MBE143" s="4305"/>
      <c r="MBF143" s="4306"/>
      <c r="MBG143" s="4299"/>
      <c r="MBH143" s="4300"/>
      <c r="MBI143" s="4305"/>
      <c r="MBJ143" s="4304"/>
      <c r="MBK143" s="4299"/>
      <c r="MBL143" s="4300"/>
      <c r="MBM143" s="4301"/>
      <c r="MBN143" s="4302"/>
      <c r="MBO143" s="4299"/>
      <c r="MBP143" s="2602"/>
      <c r="MBQ143" s="4287"/>
      <c r="MBR143" s="4303"/>
      <c r="MBS143" s="4304"/>
      <c r="MBT143" s="2603"/>
      <c r="MBU143" s="4305"/>
      <c r="MBV143" s="4306"/>
      <c r="MBW143" s="4305"/>
      <c r="MBX143" s="4306"/>
      <c r="MBY143" s="4299"/>
      <c r="MBZ143" s="4300"/>
      <c r="MCA143" s="4305"/>
      <c r="MCB143" s="4304"/>
      <c r="MCC143" s="4299"/>
      <c r="MCD143" s="4300"/>
      <c r="MCE143" s="4301"/>
      <c r="MCF143" s="4302"/>
      <c r="MCG143" s="4299"/>
      <c r="MCH143" s="2602"/>
      <c r="MCI143" s="4287"/>
      <c r="MCJ143" s="4303"/>
      <c r="MCK143" s="4304"/>
      <c r="MCL143" s="2603"/>
      <c r="MCM143" s="4305"/>
      <c r="MCN143" s="4306"/>
      <c r="MCO143" s="4305"/>
      <c r="MCP143" s="4306"/>
      <c r="MCQ143" s="4299"/>
      <c r="MCR143" s="4300"/>
      <c r="MCS143" s="4305"/>
      <c r="MCT143" s="4304"/>
      <c r="MCU143" s="4299"/>
      <c r="MCV143" s="4300"/>
      <c r="MCW143" s="4301"/>
      <c r="MCX143" s="4302"/>
      <c r="MCY143" s="4299"/>
      <c r="MCZ143" s="2602"/>
      <c r="MDA143" s="4287"/>
      <c r="MDB143" s="4303"/>
      <c r="MDC143" s="4304"/>
      <c r="MDD143" s="2603"/>
      <c r="MDE143" s="4305"/>
      <c r="MDF143" s="4306"/>
      <c r="MDG143" s="4305"/>
      <c r="MDH143" s="4306"/>
      <c r="MDI143" s="4299"/>
      <c r="MDJ143" s="4300"/>
      <c r="MDK143" s="4305"/>
      <c r="MDL143" s="4304"/>
      <c r="MDM143" s="4299"/>
      <c r="MDN143" s="4300"/>
      <c r="MDO143" s="4301"/>
      <c r="MDP143" s="4302"/>
      <c r="MDQ143" s="4299"/>
      <c r="MDR143" s="2602"/>
      <c r="MDS143" s="4287"/>
      <c r="MDT143" s="4303"/>
      <c r="MDU143" s="4304"/>
      <c r="MDV143" s="2603"/>
      <c r="MDW143" s="4305"/>
      <c r="MDX143" s="4306"/>
      <c r="MDY143" s="4305"/>
      <c r="MDZ143" s="4306"/>
      <c r="MEA143" s="4299"/>
      <c r="MEB143" s="4300"/>
      <c r="MEC143" s="4305"/>
      <c r="MED143" s="4304"/>
      <c r="MEE143" s="4299"/>
      <c r="MEF143" s="4300"/>
      <c r="MEG143" s="4301"/>
      <c r="MEH143" s="4302"/>
      <c r="MEI143" s="4299"/>
      <c r="MEJ143" s="2602"/>
      <c r="MEK143" s="4287"/>
      <c r="MEL143" s="4303"/>
      <c r="MEM143" s="4304"/>
      <c r="MEN143" s="2603"/>
      <c r="MEO143" s="4305"/>
      <c r="MEP143" s="4306"/>
      <c r="MEQ143" s="4305"/>
      <c r="MER143" s="4306"/>
      <c r="MES143" s="4299"/>
      <c r="MET143" s="4300"/>
      <c r="MEU143" s="4305"/>
      <c r="MEV143" s="4304"/>
      <c r="MEW143" s="4299"/>
      <c r="MEX143" s="4300"/>
      <c r="MEY143" s="4301"/>
      <c r="MEZ143" s="4302"/>
      <c r="MFA143" s="4299"/>
      <c r="MFB143" s="2602"/>
      <c r="MFC143" s="4287"/>
      <c r="MFD143" s="4303"/>
      <c r="MFE143" s="4304"/>
      <c r="MFF143" s="2603"/>
      <c r="MFG143" s="4305"/>
      <c r="MFH143" s="4306"/>
      <c r="MFI143" s="4305"/>
      <c r="MFJ143" s="4306"/>
      <c r="MFK143" s="4299"/>
      <c r="MFL143" s="4300"/>
      <c r="MFM143" s="4305"/>
      <c r="MFN143" s="4304"/>
      <c r="MFO143" s="4299"/>
      <c r="MFP143" s="4300"/>
      <c r="MFQ143" s="4301"/>
      <c r="MFR143" s="4302"/>
      <c r="MFS143" s="4299"/>
      <c r="MFT143" s="2602"/>
      <c r="MFU143" s="4287"/>
      <c r="MFV143" s="4303"/>
      <c r="MFW143" s="4304"/>
      <c r="MFX143" s="2603"/>
      <c r="MFY143" s="4305"/>
      <c r="MFZ143" s="4306"/>
      <c r="MGA143" s="4305"/>
      <c r="MGB143" s="4306"/>
      <c r="MGC143" s="4299"/>
      <c r="MGD143" s="4300"/>
      <c r="MGE143" s="4305"/>
      <c r="MGF143" s="4304"/>
      <c r="MGG143" s="4299"/>
      <c r="MGH143" s="4300"/>
      <c r="MGI143" s="4301"/>
      <c r="MGJ143" s="4302"/>
      <c r="MGK143" s="4299"/>
      <c r="MGL143" s="2602"/>
      <c r="MGM143" s="4287"/>
      <c r="MGN143" s="4303"/>
      <c r="MGO143" s="4304"/>
      <c r="MGP143" s="2603"/>
      <c r="MGQ143" s="4305"/>
      <c r="MGR143" s="4306"/>
      <c r="MGS143" s="4305"/>
      <c r="MGT143" s="4306"/>
      <c r="MGU143" s="4299"/>
      <c r="MGV143" s="4300"/>
      <c r="MGW143" s="4305"/>
      <c r="MGX143" s="4304"/>
      <c r="MGY143" s="4299"/>
      <c r="MGZ143" s="4300"/>
      <c r="MHA143" s="4301"/>
      <c r="MHB143" s="4302"/>
      <c r="MHC143" s="4299"/>
      <c r="MHD143" s="2602"/>
      <c r="MHE143" s="4287"/>
      <c r="MHF143" s="4303"/>
      <c r="MHG143" s="4304"/>
      <c r="MHH143" s="2603"/>
      <c r="MHI143" s="4305"/>
      <c r="MHJ143" s="4306"/>
      <c r="MHK143" s="4305"/>
      <c r="MHL143" s="4306"/>
      <c r="MHM143" s="4299"/>
      <c r="MHN143" s="4300"/>
      <c r="MHO143" s="4305"/>
      <c r="MHP143" s="4304"/>
      <c r="MHQ143" s="4299"/>
      <c r="MHR143" s="4300"/>
      <c r="MHS143" s="4301"/>
      <c r="MHT143" s="4302"/>
      <c r="MHU143" s="4299"/>
      <c r="MHV143" s="2602"/>
      <c r="MHW143" s="4287"/>
      <c r="MHX143" s="4303"/>
      <c r="MHY143" s="4304"/>
      <c r="MHZ143" s="2603"/>
      <c r="MIA143" s="4305"/>
      <c r="MIB143" s="4306"/>
      <c r="MIC143" s="4305"/>
      <c r="MID143" s="4306"/>
      <c r="MIE143" s="4299"/>
      <c r="MIF143" s="4300"/>
      <c r="MIG143" s="4305"/>
      <c r="MIH143" s="4304"/>
      <c r="MII143" s="4299"/>
      <c r="MIJ143" s="4300"/>
      <c r="MIK143" s="4301"/>
      <c r="MIL143" s="4302"/>
      <c r="MIM143" s="4299"/>
      <c r="MIN143" s="2602"/>
      <c r="MIO143" s="4287"/>
      <c r="MIP143" s="4303"/>
      <c r="MIQ143" s="4304"/>
      <c r="MIR143" s="2603"/>
      <c r="MIS143" s="4305"/>
      <c r="MIT143" s="4306"/>
      <c r="MIU143" s="4305"/>
      <c r="MIV143" s="4306"/>
      <c r="MIW143" s="4299"/>
      <c r="MIX143" s="4300"/>
      <c r="MIY143" s="4305"/>
      <c r="MIZ143" s="4304"/>
      <c r="MJA143" s="4299"/>
      <c r="MJB143" s="4300"/>
      <c r="MJC143" s="4301"/>
      <c r="MJD143" s="4302"/>
      <c r="MJE143" s="4299"/>
      <c r="MJF143" s="2602"/>
      <c r="MJG143" s="4287"/>
      <c r="MJH143" s="4303"/>
      <c r="MJI143" s="4304"/>
      <c r="MJJ143" s="2603"/>
      <c r="MJK143" s="4305"/>
      <c r="MJL143" s="4306"/>
      <c r="MJM143" s="4305"/>
      <c r="MJN143" s="4306"/>
      <c r="MJO143" s="4299"/>
      <c r="MJP143" s="4300"/>
      <c r="MJQ143" s="4305"/>
      <c r="MJR143" s="4304"/>
      <c r="MJS143" s="4299"/>
      <c r="MJT143" s="4300"/>
      <c r="MJU143" s="4301"/>
      <c r="MJV143" s="4302"/>
      <c r="MJW143" s="4299"/>
      <c r="MJX143" s="2602"/>
      <c r="MJY143" s="4287"/>
      <c r="MJZ143" s="4303"/>
      <c r="MKA143" s="4304"/>
      <c r="MKB143" s="2603"/>
      <c r="MKC143" s="4305"/>
      <c r="MKD143" s="4306"/>
      <c r="MKE143" s="4305"/>
      <c r="MKF143" s="4306"/>
      <c r="MKG143" s="4299"/>
      <c r="MKH143" s="4300"/>
      <c r="MKI143" s="4305"/>
      <c r="MKJ143" s="4304"/>
      <c r="MKK143" s="4299"/>
      <c r="MKL143" s="4300"/>
      <c r="MKM143" s="4301"/>
      <c r="MKN143" s="4302"/>
      <c r="MKO143" s="4299"/>
      <c r="MKP143" s="2602"/>
      <c r="MKQ143" s="4287"/>
      <c r="MKR143" s="4303"/>
      <c r="MKS143" s="4304"/>
      <c r="MKT143" s="2603"/>
      <c r="MKU143" s="4305"/>
      <c r="MKV143" s="4306"/>
      <c r="MKW143" s="4305"/>
      <c r="MKX143" s="4306"/>
      <c r="MKY143" s="4299"/>
      <c r="MKZ143" s="4300"/>
      <c r="MLA143" s="4305"/>
      <c r="MLB143" s="4304"/>
      <c r="MLC143" s="4299"/>
      <c r="MLD143" s="4300"/>
      <c r="MLE143" s="4301"/>
      <c r="MLF143" s="4302"/>
      <c r="MLG143" s="4299"/>
      <c r="MLH143" s="2602"/>
      <c r="MLI143" s="4287"/>
      <c r="MLJ143" s="4303"/>
      <c r="MLK143" s="4304"/>
      <c r="MLL143" s="2603"/>
      <c r="MLM143" s="4305"/>
      <c r="MLN143" s="4306"/>
      <c r="MLO143" s="4305"/>
      <c r="MLP143" s="4306"/>
      <c r="MLQ143" s="4299"/>
      <c r="MLR143" s="4300"/>
      <c r="MLS143" s="4305"/>
      <c r="MLT143" s="4304"/>
      <c r="MLU143" s="4299"/>
      <c r="MLV143" s="4300"/>
      <c r="MLW143" s="4301"/>
      <c r="MLX143" s="4302"/>
      <c r="MLY143" s="4299"/>
      <c r="MLZ143" s="2602"/>
      <c r="MMA143" s="4287"/>
      <c r="MMB143" s="4303"/>
      <c r="MMC143" s="4304"/>
      <c r="MMD143" s="2603"/>
      <c r="MME143" s="4305"/>
      <c r="MMF143" s="4306"/>
      <c r="MMG143" s="4305"/>
      <c r="MMH143" s="4306"/>
      <c r="MMI143" s="4299"/>
      <c r="MMJ143" s="4300"/>
      <c r="MMK143" s="4305"/>
      <c r="MML143" s="4304"/>
      <c r="MMM143" s="4299"/>
      <c r="MMN143" s="4300"/>
      <c r="MMO143" s="4301"/>
      <c r="MMP143" s="4302"/>
      <c r="MMQ143" s="4299"/>
      <c r="MMR143" s="2602"/>
      <c r="MMS143" s="4287"/>
      <c r="MMT143" s="4303"/>
      <c r="MMU143" s="4304"/>
      <c r="MMV143" s="2603"/>
      <c r="MMW143" s="4305"/>
      <c r="MMX143" s="4306"/>
      <c r="MMY143" s="4305"/>
      <c r="MMZ143" s="4306"/>
      <c r="MNA143" s="4299"/>
      <c r="MNB143" s="4300"/>
      <c r="MNC143" s="4305"/>
      <c r="MND143" s="4304"/>
      <c r="MNE143" s="4299"/>
      <c r="MNF143" s="4300"/>
      <c r="MNG143" s="4301"/>
      <c r="MNH143" s="4302"/>
      <c r="MNI143" s="4299"/>
      <c r="MNJ143" s="2602"/>
      <c r="MNK143" s="4287"/>
      <c r="MNL143" s="4303"/>
      <c r="MNM143" s="4304"/>
      <c r="MNN143" s="2603"/>
      <c r="MNO143" s="4305"/>
      <c r="MNP143" s="4306"/>
      <c r="MNQ143" s="4305"/>
      <c r="MNR143" s="4306"/>
      <c r="MNS143" s="4299"/>
      <c r="MNT143" s="4300"/>
      <c r="MNU143" s="4305"/>
      <c r="MNV143" s="4304"/>
      <c r="MNW143" s="4299"/>
      <c r="MNX143" s="4300"/>
      <c r="MNY143" s="4301"/>
      <c r="MNZ143" s="4302"/>
      <c r="MOA143" s="4299"/>
      <c r="MOB143" s="2602"/>
      <c r="MOC143" s="4287"/>
      <c r="MOD143" s="4303"/>
      <c r="MOE143" s="4304"/>
      <c r="MOF143" s="2603"/>
      <c r="MOG143" s="4305"/>
      <c r="MOH143" s="4306"/>
      <c r="MOI143" s="4305"/>
      <c r="MOJ143" s="4306"/>
      <c r="MOK143" s="4299"/>
      <c r="MOL143" s="4300"/>
      <c r="MOM143" s="4305"/>
      <c r="MON143" s="4304"/>
      <c r="MOO143" s="4299"/>
      <c r="MOP143" s="4300"/>
      <c r="MOQ143" s="4301"/>
      <c r="MOR143" s="4302"/>
      <c r="MOS143" s="4299"/>
      <c r="MOT143" s="2602"/>
      <c r="MOU143" s="4287"/>
      <c r="MOV143" s="4303"/>
      <c r="MOW143" s="4304"/>
      <c r="MOX143" s="2603"/>
      <c r="MOY143" s="4305"/>
      <c r="MOZ143" s="4306"/>
      <c r="MPA143" s="4305"/>
      <c r="MPB143" s="4306"/>
      <c r="MPC143" s="4299"/>
      <c r="MPD143" s="4300"/>
      <c r="MPE143" s="4305"/>
      <c r="MPF143" s="4304"/>
      <c r="MPG143" s="4299"/>
      <c r="MPH143" s="4300"/>
      <c r="MPI143" s="4301"/>
      <c r="MPJ143" s="4302"/>
      <c r="MPK143" s="4299"/>
      <c r="MPL143" s="2602"/>
      <c r="MPM143" s="4287"/>
      <c r="MPN143" s="4303"/>
      <c r="MPO143" s="4304"/>
      <c r="MPP143" s="2603"/>
      <c r="MPQ143" s="4305"/>
      <c r="MPR143" s="4306"/>
      <c r="MPS143" s="4305"/>
      <c r="MPT143" s="4306"/>
      <c r="MPU143" s="4299"/>
      <c r="MPV143" s="4300"/>
      <c r="MPW143" s="4305"/>
      <c r="MPX143" s="4304"/>
      <c r="MPY143" s="4299"/>
      <c r="MPZ143" s="4300"/>
      <c r="MQA143" s="4301"/>
      <c r="MQB143" s="4302"/>
      <c r="MQC143" s="4299"/>
      <c r="MQD143" s="2602"/>
      <c r="MQE143" s="4287"/>
      <c r="MQF143" s="4303"/>
      <c r="MQG143" s="4304"/>
      <c r="MQH143" s="2603"/>
      <c r="MQI143" s="4305"/>
      <c r="MQJ143" s="4306"/>
      <c r="MQK143" s="4305"/>
      <c r="MQL143" s="4306"/>
      <c r="MQM143" s="4299"/>
      <c r="MQN143" s="4300"/>
      <c r="MQO143" s="4305"/>
      <c r="MQP143" s="4304"/>
      <c r="MQQ143" s="4299"/>
      <c r="MQR143" s="4300"/>
      <c r="MQS143" s="4301"/>
      <c r="MQT143" s="4302"/>
      <c r="MQU143" s="4299"/>
      <c r="MQV143" s="2602"/>
      <c r="MQW143" s="4287"/>
      <c r="MQX143" s="4303"/>
      <c r="MQY143" s="4304"/>
      <c r="MQZ143" s="2603"/>
      <c r="MRA143" s="4305"/>
      <c r="MRB143" s="4306"/>
      <c r="MRC143" s="4305"/>
      <c r="MRD143" s="4306"/>
      <c r="MRE143" s="4299"/>
      <c r="MRF143" s="4300"/>
      <c r="MRG143" s="4305"/>
      <c r="MRH143" s="4304"/>
      <c r="MRI143" s="4299"/>
      <c r="MRJ143" s="4300"/>
      <c r="MRK143" s="4301"/>
      <c r="MRL143" s="4302"/>
      <c r="MRM143" s="4299"/>
      <c r="MRN143" s="2602"/>
      <c r="MRO143" s="4287"/>
      <c r="MRP143" s="4303"/>
      <c r="MRQ143" s="4304"/>
      <c r="MRR143" s="2603"/>
      <c r="MRS143" s="4305"/>
      <c r="MRT143" s="4306"/>
      <c r="MRU143" s="4305"/>
      <c r="MRV143" s="4306"/>
      <c r="MRW143" s="4299"/>
      <c r="MRX143" s="4300"/>
      <c r="MRY143" s="4305"/>
      <c r="MRZ143" s="4304"/>
      <c r="MSA143" s="4299"/>
      <c r="MSB143" s="4300"/>
      <c r="MSC143" s="4301"/>
      <c r="MSD143" s="4302"/>
      <c r="MSE143" s="4299"/>
      <c r="MSF143" s="2602"/>
      <c r="MSG143" s="4287"/>
      <c r="MSH143" s="4303"/>
      <c r="MSI143" s="4304"/>
      <c r="MSJ143" s="2603"/>
      <c r="MSK143" s="4305"/>
      <c r="MSL143" s="4306"/>
      <c r="MSM143" s="4305"/>
      <c r="MSN143" s="4306"/>
      <c r="MSO143" s="4299"/>
      <c r="MSP143" s="4300"/>
      <c r="MSQ143" s="4305"/>
      <c r="MSR143" s="4304"/>
      <c r="MSS143" s="4299"/>
      <c r="MST143" s="4300"/>
      <c r="MSU143" s="4301"/>
      <c r="MSV143" s="4302"/>
      <c r="MSW143" s="4299"/>
      <c r="MSX143" s="2602"/>
      <c r="MSY143" s="4287"/>
      <c r="MSZ143" s="4303"/>
      <c r="MTA143" s="4304"/>
      <c r="MTB143" s="2603"/>
      <c r="MTC143" s="4305"/>
      <c r="MTD143" s="4306"/>
      <c r="MTE143" s="4305"/>
      <c r="MTF143" s="4306"/>
      <c r="MTG143" s="4299"/>
      <c r="MTH143" s="4300"/>
      <c r="MTI143" s="4305"/>
      <c r="MTJ143" s="4304"/>
      <c r="MTK143" s="4299"/>
      <c r="MTL143" s="4300"/>
      <c r="MTM143" s="4301"/>
      <c r="MTN143" s="4302"/>
      <c r="MTO143" s="4299"/>
      <c r="MTP143" s="2602"/>
      <c r="MTQ143" s="4287"/>
      <c r="MTR143" s="4303"/>
      <c r="MTS143" s="4304"/>
      <c r="MTT143" s="2603"/>
      <c r="MTU143" s="4305"/>
      <c r="MTV143" s="4306"/>
      <c r="MTW143" s="4305"/>
      <c r="MTX143" s="4306"/>
      <c r="MTY143" s="4299"/>
      <c r="MTZ143" s="4300"/>
      <c r="MUA143" s="4305"/>
      <c r="MUB143" s="4304"/>
      <c r="MUC143" s="4299"/>
      <c r="MUD143" s="4300"/>
      <c r="MUE143" s="4301"/>
      <c r="MUF143" s="4302"/>
      <c r="MUG143" s="4299"/>
      <c r="MUH143" s="2602"/>
      <c r="MUI143" s="4287"/>
      <c r="MUJ143" s="4303"/>
      <c r="MUK143" s="4304"/>
      <c r="MUL143" s="2603"/>
      <c r="MUM143" s="4305"/>
      <c r="MUN143" s="4306"/>
      <c r="MUO143" s="4305"/>
      <c r="MUP143" s="4306"/>
      <c r="MUQ143" s="4299"/>
      <c r="MUR143" s="4300"/>
      <c r="MUS143" s="4305"/>
      <c r="MUT143" s="4304"/>
      <c r="MUU143" s="4299"/>
      <c r="MUV143" s="4300"/>
      <c r="MUW143" s="4301"/>
      <c r="MUX143" s="4302"/>
      <c r="MUY143" s="4299"/>
      <c r="MUZ143" s="2602"/>
      <c r="MVA143" s="4287"/>
      <c r="MVB143" s="4303"/>
      <c r="MVC143" s="4304"/>
      <c r="MVD143" s="2603"/>
      <c r="MVE143" s="4305"/>
      <c r="MVF143" s="4306"/>
      <c r="MVG143" s="4305"/>
      <c r="MVH143" s="4306"/>
      <c r="MVI143" s="4299"/>
      <c r="MVJ143" s="4300"/>
      <c r="MVK143" s="4305"/>
      <c r="MVL143" s="4304"/>
      <c r="MVM143" s="4299"/>
      <c r="MVN143" s="4300"/>
      <c r="MVO143" s="4301"/>
      <c r="MVP143" s="4302"/>
      <c r="MVQ143" s="4299"/>
      <c r="MVR143" s="2602"/>
      <c r="MVS143" s="4287"/>
      <c r="MVT143" s="4303"/>
      <c r="MVU143" s="4304"/>
      <c r="MVV143" s="2603"/>
      <c r="MVW143" s="4305"/>
      <c r="MVX143" s="4306"/>
      <c r="MVY143" s="4305"/>
      <c r="MVZ143" s="4306"/>
      <c r="MWA143" s="4299"/>
      <c r="MWB143" s="4300"/>
      <c r="MWC143" s="4305"/>
      <c r="MWD143" s="4304"/>
      <c r="MWE143" s="4299"/>
      <c r="MWF143" s="4300"/>
      <c r="MWG143" s="4301"/>
      <c r="MWH143" s="4302"/>
      <c r="MWI143" s="4299"/>
      <c r="MWJ143" s="2602"/>
      <c r="MWK143" s="4287"/>
      <c r="MWL143" s="4303"/>
      <c r="MWM143" s="4304"/>
      <c r="MWN143" s="2603"/>
      <c r="MWO143" s="4305"/>
      <c r="MWP143" s="4306"/>
      <c r="MWQ143" s="4305"/>
      <c r="MWR143" s="4306"/>
      <c r="MWS143" s="4299"/>
      <c r="MWT143" s="4300"/>
      <c r="MWU143" s="4305"/>
      <c r="MWV143" s="4304"/>
      <c r="MWW143" s="4299"/>
      <c r="MWX143" s="4300"/>
      <c r="MWY143" s="4301"/>
      <c r="MWZ143" s="4302"/>
      <c r="MXA143" s="4299"/>
      <c r="MXB143" s="2602"/>
      <c r="MXC143" s="4287"/>
      <c r="MXD143" s="4303"/>
      <c r="MXE143" s="4304"/>
      <c r="MXF143" s="2603"/>
      <c r="MXG143" s="4305"/>
      <c r="MXH143" s="4306"/>
      <c r="MXI143" s="4305"/>
      <c r="MXJ143" s="4306"/>
      <c r="MXK143" s="4299"/>
      <c r="MXL143" s="4300"/>
      <c r="MXM143" s="4305"/>
      <c r="MXN143" s="4304"/>
      <c r="MXO143" s="4299"/>
      <c r="MXP143" s="4300"/>
      <c r="MXQ143" s="4301"/>
      <c r="MXR143" s="4302"/>
      <c r="MXS143" s="4299"/>
      <c r="MXT143" s="2602"/>
      <c r="MXU143" s="4287"/>
      <c r="MXV143" s="4303"/>
      <c r="MXW143" s="4304"/>
      <c r="MXX143" s="2603"/>
      <c r="MXY143" s="4305"/>
      <c r="MXZ143" s="4306"/>
      <c r="MYA143" s="4305"/>
      <c r="MYB143" s="4306"/>
      <c r="MYC143" s="4299"/>
      <c r="MYD143" s="4300"/>
      <c r="MYE143" s="4305"/>
      <c r="MYF143" s="4304"/>
      <c r="MYG143" s="4299"/>
      <c r="MYH143" s="4300"/>
      <c r="MYI143" s="4301"/>
      <c r="MYJ143" s="4302"/>
      <c r="MYK143" s="4299"/>
      <c r="MYL143" s="2602"/>
      <c r="MYM143" s="4287"/>
      <c r="MYN143" s="4303"/>
      <c r="MYO143" s="4304"/>
      <c r="MYP143" s="2603"/>
      <c r="MYQ143" s="4305"/>
      <c r="MYR143" s="4306"/>
      <c r="MYS143" s="4305"/>
      <c r="MYT143" s="4306"/>
      <c r="MYU143" s="4299"/>
      <c r="MYV143" s="4300"/>
      <c r="MYW143" s="4305"/>
      <c r="MYX143" s="4304"/>
      <c r="MYY143" s="4299"/>
      <c r="MYZ143" s="4300"/>
      <c r="MZA143" s="4301"/>
      <c r="MZB143" s="4302"/>
      <c r="MZC143" s="4299"/>
      <c r="MZD143" s="2602"/>
      <c r="MZE143" s="4287"/>
      <c r="MZF143" s="4303"/>
      <c r="MZG143" s="4304"/>
      <c r="MZH143" s="2603"/>
      <c r="MZI143" s="4305"/>
      <c r="MZJ143" s="4306"/>
      <c r="MZK143" s="4305"/>
      <c r="MZL143" s="4306"/>
      <c r="MZM143" s="4299"/>
      <c r="MZN143" s="4300"/>
      <c r="MZO143" s="4305"/>
      <c r="MZP143" s="4304"/>
      <c r="MZQ143" s="4299"/>
      <c r="MZR143" s="4300"/>
      <c r="MZS143" s="4301"/>
      <c r="MZT143" s="4302"/>
      <c r="MZU143" s="4299"/>
      <c r="MZV143" s="2602"/>
      <c r="MZW143" s="4287"/>
      <c r="MZX143" s="4303"/>
      <c r="MZY143" s="4304"/>
      <c r="MZZ143" s="2603"/>
      <c r="NAA143" s="4305"/>
      <c r="NAB143" s="4306"/>
      <c r="NAC143" s="4305"/>
      <c r="NAD143" s="4306"/>
      <c r="NAE143" s="4299"/>
      <c r="NAF143" s="4300"/>
      <c r="NAG143" s="4305"/>
      <c r="NAH143" s="4304"/>
      <c r="NAI143" s="4299"/>
      <c r="NAJ143" s="4300"/>
      <c r="NAK143" s="4301"/>
      <c r="NAL143" s="4302"/>
      <c r="NAM143" s="4299"/>
      <c r="NAN143" s="2602"/>
      <c r="NAO143" s="4287"/>
      <c r="NAP143" s="4303"/>
      <c r="NAQ143" s="4304"/>
      <c r="NAR143" s="2603"/>
      <c r="NAS143" s="4305"/>
      <c r="NAT143" s="4306"/>
      <c r="NAU143" s="4305"/>
      <c r="NAV143" s="4306"/>
      <c r="NAW143" s="4299"/>
      <c r="NAX143" s="4300"/>
      <c r="NAY143" s="4305"/>
      <c r="NAZ143" s="4304"/>
      <c r="NBA143" s="4299"/>
      <c r="NBB143" s="4300"/>
      <c r="NBC143" s="4301"/>
      <c r="NBD143" s="4302"/>
      <c r="NBE143" s="4299"/>
      <c r="NBF143" s="2602"/>
      <c r="NBG143" s="4287"/>
      <c r="NBH143" s="4303"/>
      <c r="NBI143" s="4304"/>
      <c r="NBJ143" s="2603"/>
      <c r="NBK143" s="4305"/>
      <c r="NBL143" s="4306"/>
      <c r="NBM143" s="4305"/>
      <c r="NBN143" s="4306"/>
      <c r="NBO143" s="4299"/>
      <c r="NBP143" s="4300"/>
      <c r="NBQ143" s="4305"/>
      <c r="NBR143" s="4304"/>
      <c r="NBS143" s="4299"/>
      <c r="NBT143" s="4300"/>
      <c r="NBU143" s="4301"/>
      <c r="NBV143" s="4302"/>
      <c r="NBW143" s="4299"/>
      <c r="NBX143" s="2602"/>
      <c r="NBY143" s="4287"/>
      <c r="NBZ143" s="4303"/>
      <c r="NCA143" s="4304"/>
      <c r="NCB143" s="2603"/>
      <c r="NCC143" s="4305"/>
      <c r="NCD143" s="4306"/>
      <c r="NCE143" s="4305"/>
      <c r="NCF143" s="4306"/>
      <c r="NCG143" s="4299"/>
      <c r="NCH143" s="4300"/>
      <c r="NCI143" s="4305"/>
      <c r="NCJ143" s="4304"/>
      <c r="NCK143" s="4299"/>
      <c r="NCL143" s="4300"/>
      <c r="NCM143" s="4301"/>
      <c r="NCN143" s="4302"/>
      <c r="NCO143" s="4299"/>
      <c r="NCP143" s="2602"/>
      <c r="NCQ143" s="4287"/>
      <c r="NCR143" s="4303"/>
      <c r="NCS143" s="4304"/>
      <c r="NCT143" s="2603"/>
      <c r="NCU143" s="4305"/>
      <c r="NCV143" s="4306"/>
      <c r="NCW143" s="4305"/>
      <c r="NCX143" s="4306"/>
      <c r="NCY143" s="4299"/>
      <c r="NCZ143" s="4300"/>
      <c r="NDA143" s="4305"/>
      <c r="NDB143" s="4304"/>
      <c r="NDC143" s="4299"/>
      <c r="NDD143" s="4300"/>
      <c r="NDE143" s="4301"/>
      <c r="NDF143" s="4302"/>
      <c r="NDG143" s="4299"/>
      <c r="NDH143" s="2602"/>
      <c r="NDI143" s="4287"/>
      <c r="NDJ143" s="4303"/>
      <c r="NDK143" s="4304"/>
      <c r="NDL143" s="2603"/>
      <c r="NDM143" s="4305"/>
      <c r="NDN143" s="4306"/>
      <c r="NDO143" s="4305"/>
      <c r="NDP143" s="4306"/>
      <c r="NDQ143" s="4299"/>
      <c r="NDR143" s="4300"/>
      <c r="NDS143" s="4305"/>
      <c r="NDT143" s="4304"/>
      <c r="NDU143" s="4299"/>
      <c r="NDV143" s="4300"/>
      <c r="NDW143" s="4301"/>
      <c r="NDX143" s="4302"/>
      <c r="NDY143" s="4299"/>
      <c r="NDZ143" s="2602"/>
      <c r="NEA143" s="4287"/>
      <c r="NEB143" s="4303"/>
      <c r="NEC143" s="4304"/>
      <c r="NED143" s="2603"/>
      <c r="NEE143" s="4305"/>
      <c r="NEF143" s="4306"/>
      <c r="NEG143" s="4305"/>
      <c r="NEH143" s="4306"/>
      <c r="NEI143" s="4299"/>
      <c r="NEJ143" s="4300"/>
      <c r="NEK143" s="4305"/>
      <c r="NEL143" s="4304"/>
      <c r="NEM143" s="4299"/>
      <c r="NEN143" s="4300"/>
      <c r="NEO143" s="4301"/>
      <c r="NEP143" s="4302"/>
      <c r="NEQ143" s="4299"/>
      <c r="NER143" s="2602"/>
      <c r="NES143" s="4287"/>
      <c r="NET143" s="4303"/>
      <c r="NEU143" s="4304"/>
      <c r="NEV143" s="2603"/>
      <c r="NEW143" s="4305"/>
      <c r="NEX143" s="4306"/>
      <c r="NEY143" s="4305"/>
      <c r="NEZ143" s="4306"/>
      <c r="NFA143" s="4299"/>
      <c r="NFB143" s="4300"/>
      <c r="NFC143" s="4305"/>
      <c r="NFD143" s="4304"/>
      <c r="NFE143" s="4299"/>
      <c r="NFF143" s="4300"/>
      <c r="NFG143" s="4301"/>
      <c r="NFH143" s="4302"/>
      <c r="NFI143" s="4299"/>
      <c r="NFJ143" s="2602"/>
      <c r="NFK143" s="4287"/>
      <c r="NFL143" s="4303"/>
      <c r="NFM143" s="4304"/>
      <c r="NFN143" s="2603"/>
      <c r="NFO143" s="4305"/>
      <c r="NFP143" s="4306"/>
      <c r="NFQ143" s="4305"/>
      <c r="NFR143" s="4306"/>
      <c r="NFS143" s="4299"/>
      <c r="NFT143" s="4300"/>
      <c r="NFU143" s="4305"/>
      <c r="NFV143" s="4304"/>
      <c r="NFW143" s="4299"/>
      <c r="NFX143" s="4300"/>
      <c r="NFY143" s="4301"/>
      <c r="NFZ143" s="4302"/>
      <c r="NGA143" s="4299"/>
      <c r="NGB143" s="2602"/>
      <c r="NGC143" s="4287"/>
      <c r="NGD143" s="4303"/>
      <c r="NGE143" s="4304"/>
      <c r="NGF143" s="2603"/>
      <c r="NGG143" s="4305"/>
      <c r="NGH143" s="4306"/>
      <c r="NGI143" s="4305"/>
      <c r="NGJ143" s="4306"/>
      <c r="NGK143" s="4299"/>
      <c r="NGL143" s="4300"/>
      <c r="NGM143" s="4305"/>
      <c r="NGN143" s="4304"/>
      <c r="NGO143" s="4299"/>
      <c r="NGP143" s="4300"/>
      <c r="NGQ143" s="4301"/>
      <c r="NGR143" s="4302"/>
      <c r="NGS143" s="4299"/>
      <c r="NGT143" s="2602"/>
      <c r="NGU143" s="4287"/>
      <c r="NGV143" s="4303"/>
      <c r="NGW143" s="4304"/>
      <c r="NGX143" s="2603"/>
      <c r="NGY143" s="4305"/>
      <c r="NGZ143" s="4306"/>
      <c r="NHA143" s="4305"/>
      <c r="NHB143" s="4306"/>
      <c r="NHC143" s="4299"/>
      <c r="NHD143" s="4300"/>
      <c r="NHE143" s="4305"/>
      <c r="NHF143" s="4304"/>
      <c r="NHG143" s="4299"/>
      <c r="NHH143" s="4300"/>
      <c r="NHI143" s="4301"/>
      <c r="NHJ143" s="4302"/>
      <c r="NHK143" s="4299"/>
      <c r="NHL143" s="2602"/>
      <c r="NHM143" s="4287"/>
      <c r="NHN143" s="4303"/>
      <c r="NHO143" s="4304"/>
      <c r="NHP143" s="2603"/>
      <c r="NHQ143" s="4305"/>
      <c r="NHR143" s="4306"/>
      <c r="NHS143" s="4305"/>
      <c r="NHT143" s="4306"/>
      <c r="NHU143" s="4299"/>
      <c r="NHV143" s="4300"/>
      <c r="NHW143" s="4305"/>
      <c r="NHX143" s="4304"/>
      <c r="NHY143" s="4299"/>
      <c r="NHZ143" s="4300"/>
      <c r="NIA143" s="4301"/>
      <c r="NIB143" s="4302"/>
      <c r="NIC143" s="4299"/>
      <c r="NID143" s="2602"/>
      <c r="NIE143" s="4287"/>
      <c r="NIF143" s="4303"/>
      <c r="NIG143" s="4304"/>
      <c r="NIH143" s="2603"/>
      <c r="NII143" s="4305"/>
      <c r="NIJ143" s="4306"/>
      <c r="NIK143" s="4305"/>
      <c r="NIL143" s="4306"/>
      <c r="NIM143" s="4299"/>
      <c r="NIN143" s="4300"/>
      <c r="NIO143" s="4305"/>
      <c r="NIP143" s="4304"/>
      <c r="NIQ143" s="4299"/>
      <c r="NIR143" s="4300"/>
      <c r="NIS143" s="4301"/>
      <c r="NIT143" s="4302"/>
      <c r="NIU143" s="4299"/>
      <c r="NIV143" s="2602"/>
      <c r="NIW143" s="4287"/>
      <c r="NIX143" s="4303"/>
      <c r="NIY143" s="4304"/>
      <c r="NIZ143" s="2603"/>
      <c r="NJA143" s="4305"/>
      <c r="NJB143" s="4306"/>
      <c r="NJC143" s="4305"/>
      <c r="NJD143" s="4306"/>
      <c r="NJE143" s="4299"/>
      <c r="NJF143" s="4300"/>
      <c r="NJG143" s="4305"/>
      <c r="NJH143" s="4304"/>
      <c r="NJI143" s="4299"/>
      <c r="NJJ143" s="4300"/>
      <c r="NJK143" s="4301"/>
      <c r="NJL143" s="4302"/>
      <c r="NJM143" s="4299"/>
      <c r="NJN143" s="2602"/>
      <c r="NJO143" s="4287"/>
      <c r="NJP143" s="4303"/>
      <c r="NJQ143" s="4304"/>
      <c r="NJR143" s="2603"/>
      <c r="NJS143" s="4305"/>
      <c r="NJT143" s="4306"/>
      <c r="NJU143" s="4305"/>
      <c r="NJV143" s="4306"/>
      <c r="NJW143" s="4299"/>
      <c r="NJX143" s="4300"/>
      <c r="NJY143" s="4305"/>
      <c r="NJZ143" s="4304"/>
      <c r="NKA143" s="4299"/>
      <c r="NKB143" s="4300"/>
      <c r="NKC143" s="4301"/>
      <c r="NKD143" s="4302"/>
      <c r="NKE143" s="4299"/>
      <c r="NKF143" s="2602"/>
      <c r="NKG143" s="4287"/>
      <c r="NKH143" s="4303"/>
      <c r="NKI143" s="4304"/>
      <c r="NKJ143" s="2603"/>
      <c r="NKK143" s="4305"/>
      <c r="NKL143" s="4306"/>
      <c r="NKM143" s="4305"/>
      <c r="NKN143" s="4306"/>
      <c r="NKO143" s="4299"/>
      <c r="NKP143" s="4300"/>
      <c r="NKQ143" s="4305"/>
      <c r="NKR143" s="4304"/>
      <c r="NKS143" s="4299"/>
      <c r="NKT143" s="4300"/>
      <c r="NKU143" s="4301"/>
      <c r="NKV143" s="4302"/>
      <c r="NKW143" s="4299"/>
      <c r="NKX143" s="2602"/>
      <c r="NKY143" s="4287"/>
      <c r="NKZ143" s="4303"/>
      <c r="NLA143" s="4304"/>
      <c r="NLB143" s="2603"/>
      <c r="NLC143" s="4305"/>
      <c r="NLD143" s="4306"/>
      <c r="NLE143" s="4305"/>
      <c r="NLF143" s="4306"/>
      <c r="NLG143" s="4299"/>
      <c r="NLH143" s="4300"/>
      <c r="NLI143" s="4305"/>
      <c r="NLJ143" s="4304"/>
      <c r="NLK143" s="4299"/>
      <c r="NLL143" s="4300"/>
      <c r="NLM143" s="4301"/>
      <c r="NLN143" s="4302"/>
      <c r="NLO143" s="4299"/>
      <c r="NLP143" s="2602"/>
      <c r="NLQ143" s="4287"/>
      <c r="NLR143" s="4303"/>
      <c r="NLS143" s="4304"/>
      <c r="NLT143" s="2603"/>
      <c r="NLU143" s="4305"/>
      <c r="NLV143" s="4306"/>
      <c r="NLW143" s="4305"/>
      <c r="NLX143" s="4306"/>
      <c r="NLY143" s="4299"/>
      <c r="NLZ143" s="4300"/>
      <c r="NMA143" s="4305"/>
      <c r="NMB143" s="4304"/>
      <c r="NMC143" s="4299"/>
      <c r="NMD143" s="4300"/>
      <c r="NME143" s="4301"/>
      <c r="NMF143" s="4302"/>
      <c r="NMG143" s="4299"/>
      <c r="NMH143" s="2602"/>
      <c r="NMI143" s="4287"/>
      <c r="NMJ143" s="4303"/>
      <c r="NMK143" s="4304"/>
      <c r="NML143" s="2603"/>
      <c r="NMM143" s="4305"/>
      <c r="NMN143" s="4306"/>
      <c r="NMO143" s="4305"/>
      <c r="NMP143" s="4306"/>
      <c r="NMQ143" s="4299"/>
      <c r="NMR143" s="4300"/>
      <c r="NMS143" s="4305"/>
      <c r="NMT143" s="4304"/>
      <c r="NMU143" s="4299"/>
      <c r="NMV143" s="4300"/>
      <c r="NMW143" s="4301"/>
      <c r="NMX143" s="4302"/>
      <c r="NMY143" s="4299"/>
      <c r="NMZ143" s="2602"/>
      <c r="NNA143" s="4287"/>
      <c r="NNB143" s="4303"/>
      <c r="NNC143" s="4304"/>
      <c r="NND143" s="2603"/>
      <c r="NNE143" s="4305"/>
      <c r="NNF143" s="4306"/>
      <c r="NNG143" s="4305"/>
      <c r="NNH143" s="4306"/>
      <c r="NNI143" s="4299"/>
      <c r="NNJ143" s="4300"/>
      <c r="NNK143" s="4305"/>
      <c r="NNL143" s="4304"/>
      <c r="NNM143" s="4299"/>
      <c r="NNN143" s="4300"/>
      <c r="NNO143" s="4301"/>
      <c r="NNP143" s="4302"/>
      <c r="NNQ143" s="4299"/>
      <c r="NNR143" s="2602"/>
      <c r="NNS143" s="4287"/>
      <c r="NNT143" s="4303"/>
      <c r="NNU143" s="4304"/>
      <c r="NNV143" s="2603"/>
      <c r="NNW143" s="4305"/>
      <c r="NNX143" s="4306"/>
      <c r="NNY143" s="4305"/>
      <c r="NNZ143" s="4306"/>
      <c r="NOA143" s="4299"/>
      <c r="NOB143" s="4300"/>
      <c r="NOC143" s="4305"/>
      <c r="NOD143" s="4304"/>
      <c r="NOE143" s="4299"/>
      <c r="NOF143" s="4300"/>
      <c r="NOG143" s="4301"/>
      <c r="NOH143" s="4302"/>
      <c r="NOI143" s="4299"/>
      <c r="NOJ143" s="2602"/>
      <c r="NOK143" s="4287"/>
      <c r="NOL143" s="4303"/>
      <c r="NOM143" s="4304"/>
      <c r="NON143" s="2603"/>
      <c r="NOO143" s="4305"/>
      <c r="NOP143" s="4306"/>
      <c r="NOQ143" s="4305"/>
      <c r="NOR143" s="4306"/>
      <c r="NOS143" s="4299"/>
      <c r="NOT143" s="4300"/>
      <c r="NOU143" s="4305"/>
      <c r="NOV143" s="4304"/>
      <c r="NOW143" s="4299"/>
      <c r="NOX143" s="4300"/>
      <c r="NOY143" s="4301"/>
      <c r="NOZ143" s="4302"/>
      <c r="NPA143" s="4299"/>
      <c r="NPB143" s="2602"/>
      <c r="NPC143" s="4287"/>
      <c r="NPD143" s="4303"/>
      <c r="NPE143" s="4304"/>
      <c r="NPF143" s="2603"/>
      <c r="NPG143" s="4305"/>
      <c r="NPH143" s="4306"/>
      <c r="NPI143" s="4305"/>
      <c r="NPJ143" s="4306"/>
      <c r="NPK143" s="4299"/>
      <c r="NPL143" s="4300"/>
      <c r="NPM143" s="4305"/>
      <c r="NPN143" s="4304"/>
      <c r="NPO143" s="4299"/>
      <c r="NPP143" s="4300"/>
      <c r="NPQ143" s="4301"/>
      <c r="NPR143" s="4302"/>
      <c r="NPS143" s="4299"/>
      <c r="NPT143" s="2602"/>
      <c r="NPU143" s="4287"/>
      <c r="NPV143" s="4303"/>
      <c r="NPW143" s="4304"/>
      <c r="NPX143" s="2603"/>
      <c r="NPY143" s="4305"/>
      <c r="NPZ143" s="4306"/>
      <c r="NQA143" s="4305"/>
      <c r="NQB143" s="4306"/>
      <c r="NQC143" s="4299"/>
      <c r="NQD143" s="4300"/>
      <c r="NQE143" s="4305"/>
      <c r="NQF143" s="4304"/>
      <c r="NQG143" s="4299"/>
      <c r="NQH143" s="4300"/>
      <c r="NQI143" s="4301"/>
      <c r="NQJ143" s="4302"/>
      <c r="NQK143" s="4299"/>
      <c r="NQL143" s="2602"/>
      <c r="NQM143" s="4287"/>
      <c r="NQN143" s="4303"/>
      <c r="NQO143" s="4304"/>
      <c r="NQP143" s="2603"/>
      <c r="NQQ143" s="4305"/>
      <c r="NQR143" s="4306"/>
      <c r="NQS143" s="4305"/>
      <c r="NQT143" s="4306"/>
      <c r="NQU143" s="4299"/>
      <c r="NQV143" s="4300"/>
      <c r="NQW143" s="4305"/>
      <c r="NQX143" s="4304"/>
      <c r="NQY143" s="4299"/>
      <c r="NQZ143" s="4300"/>
      <c r="NRA143" s="4301"/>
      <c r="NRB143" s="4302"/>
      <c r="NRC143" s="4299"/>
      <c r="NRD143" s="2602"/>
      <c r="NRE143" s="4287"/>
      <c r="NRF143" s="4303"/>
      <c r="NRG143" s="4304"/>
      <c r="NRH143" s="2603"/>
      <c r="NRI143" s="4305"/>
      <c r="NRJ143" s="4306"/>
      <c r="NRK143" s="4305"/>
      <c r="NRL143" s="4306"/>
      <c r="NRM143" s="4299"/>
      <c r="NRN143" s="4300"/>
      <c r="NRO143" s="4305"/>
      <c r="NRP143" s="4304"/>
      <c r="NRQ143" s="4299"/>
      <c r="NRR143" s="4300"/>
      <c r="NRS143" s="4301"/>
      <c r="NRT143" s="4302"/>
      <c r="NRU143" s="4299"/>
      <c r="NRV143" s="2602"/>
      <c r="NRW143" s="4287"/>
      <c r="NRX143" s="4303"/>
      <c r="NRY143" s="4304"/>
      <c r="NRZ143" s="2603"/>
      <c r="NSA143" s="4305"/>
      <c r="NSB143" s="4306"/>
      <c r="NSC143" s="4305"/>
      <c r="NSD143" s="4306"/>
      <c r="NSE143" s="4299"/>
      <c r="NSF143" s="4300"/>
      <c r="NSG143" s="4305"/>
      <c r="NSH143" s="4304"/>
      <c r="NSI143" s="4299"/>
      <c r="NSJ143" s="4300"/>
      <c r="NSK143" s="4301"/>
      <c r="NSL143" s="4302"/>
      <c r="NSM143" s="4299"/>
      <c r="NSN143" s="2602"/>
      <c r="NSO143" s="4287"/>
      <c r="NSP143" s="4303"/>
      <c r="NSQ143" s="4304"/>
      <c r="NSR143" s="2603"/>
      <c r="NSS143" s="4305"/>
      <c r="NST143" s="4306"/>
      <c r="NSU143" s="4305"/>
      <c r="NSV143" s="4306"/>
      <c r="NSW143" s="4299"/>
      <c r="NSX143" s="4300"/>
      <c r="NSY143" s="4305"/>
      <c r="NSZ143" s="4304"/>
      <c r="NTA143" s="4299"/>
      <c r="NTB143" s="4300"/>
      <c r="NTC143" s="4301"/>
      <c r="NTD143" s="4302"/>
      <c r="NTE143" s="4299"/>
      <c r="NTF143" s="2602"/>
      <c r="NTG143" s="4287"/>
      <c r="NTH143" s="4303"/>
      <c r="NTI143" s="4304"/>
      <c r="NTJ143" s="2603"/>
      <c r="NTK143" s="4305"/>
      <c r="NTL143" s="4306"/>
      <c r="NTM143" s="4305"/>
      <c r="NTN143" s="4306"/>
      <c r="NTO143" s="4299"/>
      <c r="NTP143" s="4300"/>
      <c r="NTQ143" s="4305"/>
      <c r="NTR143" s="4304"/>
      <c r="NTS143" s="4299"/>
      <c r="NTT143" s="4300"/>
      <c r="NTU143" s="4301"/>
      <c r="NTV143" s="4302"/>
      <c r="NTW143" s="4299"/>
      <c r="NTX143" s="2602"/>
      <c r="NTY143" s="4287"/>
      <c r="NTZ143" s="4303"/>
      <c r="NUA143" s="4304"/>
      <c r="NUB143" s="2603"/>
      <c r="NUC143" s="4305"/>
      <c r="NUD143" s="4306"/>
      <c r="NUE143" s="4305"/>
      <c r="NUF143" s="4306"/>
      <c r="NUG143" s="4299"/>
      <c r="NUH143" s="4300"/>
      <c r="NUI143" s="4305"/>
      <c r="NUJ143" s="4304"/>
      <c r="NUK143" s="4299"/>
      <c r="NUL143" s="4300"/>
      <c r="NUM143" s="4301"/>
      <c r="NUN143" s="4302"/>
      <c r="NUO143" s="4299"/>
      <c r="NUP143" s="2602"/>
      <c r="NUQ143" s="4287"/>
      <c r="NUR143" s="4303"/>
      <c r="NUS143" s="4304"/>
      <c r="NUT143" s="2603"/>
      <c r="NUU143" s="4305"/>
      <c r="NUV143" s="4306"/>
      <c r="NUW143" s="4305"/>
      <c r="NUX143" s="4306"/>
      <c r="NUY143" s="4299"/>
      <c r="NUZ143" s="4300"/>
      <c r="NVA143" s="4305"/>
      <c r="NVB143" s="4304"/>
      <c r="NVC143" s="4299"/>
      <c r="NVD143" s="4300"/>
      <c r="NVE143" s="4301"/>
      <c r="NVF143" s="4302"/>
      <c r="NVG143" s="4299"/>
      <c r="NVH143" s="2602"/>
      <c r="NVI143" s="4287"/>
      <c r="NVJ143" s="4303"/>
      <c r="NVK143" s="4304"/>
      <c r="NVL143" s="2603"/>
      <c r="NVM143" s="4305"/>
      <c r="NVN143" s="4306"/>
      <c r="NVO143" s="4305"/>
      <c r="NVP143" s="4306"/>
      <c r="NVQ143" s="4299"/>
      <c r="NVR143" s="4300"/>
      <c r="NVS143" s="4305"/>
      <c r="NVT143" s="4304"/>
      <c r="NVU143" s="4299"/>
      <c r="NVV143" s="4300"/>
      <c r="NVW143" s="4301"/>
      <c r="NVX143" s="4302"/>
      <c r="NVY143" s="4299"/>
      <c r="NVZ143" s="2602"/>
      <c r="NWA143" s="4287"/>
      <c r="NWB143" s="4303"/>
      <c r="NWC143" s="4304"/>
      <c r="NWD143" s="2603"/>
      <c r="NWE143" s="4305"/>
      <c r="NWF143" s="4306"/>
      <c r="NWG143" s="4305"/>
      <c r="NWH143" s="4306"/>
      <c r="NWI143" s="4299"/>
      <c r="NWJ143" s="4300"/>
      <c r="NWK143" s="4305"/>
      <c r="NWL143" s="4304"/>
      <c r="NWM143" s="4299"/>
      <c r="NWN143" s="4300"/>
      <c r="NWO143" s="4301"/>
      <c r="NWP143" s="4302"/>
      <c r="NWQ143" s="4299"/>
      <c r="NWR143" s="2602"/>
      <c r="NWS143" s="4287"/>
      <c r="NWT143" s="4303"/>
      <c r="NWU143" s="4304"/>
      <c r="NWV143" s="2603"/>
      <c r="NWW143" s="4305"/>
      <c r="NWX143" s="4306"/>
      <c r="NWY143" s="4305"/>
      <c r="NWZ143" s="4306"/>
      <c r="NXA143" s="4299"/>
      <c r="NXB143" s="4300"/>
      <c r="NXC143" s="4305"/>
      <c r="NXD143" s="4304"/>
      <c r="NXE143" s="4299"/>
      <c r="NXF143" s="4300"/>
      <c r="NXG143" s="4301"/>
      <c r="NXH143" s="4302"/>
      <c r="NXI143" s="4299"/>
      <c r="NXJ143" s="2602"/>
      <c r="NXK143" s="4287"/>
      <c r="NXL143" s="4303"/>
      <c r="NXM143" s="4304"/>
      <c r="NXN143" s="2603"/>
      <c r="NXO143" s="4305"/>
      <c r="NXP143" s="4306"/>
      <c r="NXQ143" s="4305"/>
      <c r="NXR143" s="4306"/>
      <c r="NXS143" s="4299"/>
      <c r="NXT143" s="4300"/>
      <c r="NXU143" s="4305"/>
      <c r="NXV143" s="4304"/>
      <c r="NXW143" s="4299"/>
      <c r="NXX143" s="4300"/>
      <c r="NXY143" s="4301"/>
      <c r="NXZ143" s="4302"/>
      <c r="NYA143" s="4299"/>
      <c r="NYB143" s="2602"/>
      <c r="NYC143" s="4287"/>
      <c r="NYD143" s="4303"/>
      <c r="NYE143" s="4304"/>
      <c r="NYF143" s="2603"/>
      <c r="NYG143" s="4305"/>
      <c r="NYH143" s="4306"/>
      <c r="NYI143" s="4305"/>
      <c r="NYJ143" s="4306"/>
      <c r="NYK143" s="4299"/>
      <c r="NYL143" s="4300"/>
      <c r="NYM143" s="4305"/>
      <c r="NYN143" s="4304"/>
      <c r="NYO143" s="4299"/>
      <c r="NYP143" s="4300"/>
      <c r="NYQ143" s="4301"/>
      <c r="NYR143" s="4302"/>
      <c r="NYS143" s="4299"/>
      <c r="NYT143" s="2602"/>
      <c r="NYU143" s="4287"/>
      <c r="NYV143" s="4303"/>
      <c r="NYW143" s="4304"/>
      <c r="NYX143" s="2603"/>
      <c r="NYY143" s="4305"/>
      <c r="NYZ143" s="4306"/>
      <c r="NZA143" s="4305"/>
      <c r="NZB143" s="4306"/>
      <c r="NZC143" s="4299"/>
      <c r="NZD143" s="4300"/>
      <c r="NZE143" s="4305"/>
      <c r="NZF143" s="4304"/>
      <c r="NZG143" s="4299"/>
      <c r="NZH143" s="4300"/>
      <c r="NZI143" s="4301"/>
      <c r="NZJ143" s="4302"/>
      <c r="NZK143" s="4299"/>
      <c r="NZL143" s="2602"/>
      <c r="NZM143" s="4287"/>
      <c r="NZN143" s="4303"/>
      <c r="NZO143" s="4304"/>
      <c r="NZP143" s="2603"/>
      <c r="NZQ143" s="4305"/>
      <c r="NZR143" s="4306"/>
      <c r="NZS143" s="4305"/>
      <c r="NZT143" s="4306"/>
      <c r="NZU143" s="4299"/>
      <c r="NZV143" s="4300"/>
      <c r="NZW143" s="4305"/>
      <c r="NZX143" s="4304"/>
      <c r="NZY143" s="4299"/>
      <c r="NZZ143" s="4300"/>
      <c r="OAA143" s="4301"/>
      <c r="OAB143" s="4302"/>
      <c r="OAC143" s="4299"/>
      <c r="OAD143" s="2602"/>
      <c r="OAE143" s="4287"/>
      <c r="OAF143" s="4303"/>
      <c r="OAG143" s="4304"/>
      <c r="OAH143" s="2603"/>
      <c r="OAI143" s="4305"/>
      <c r="OAJ143" s="4306"/>
      <c r="OAK143" s="4305"/>
      <c r="OAL143" s="4306"/>
      <c r="OAM143" s="4299"/>
      <c r="OAN143" s="4300"/>
      <c r="OAO143" s="4305"/>
      <c r="OAP143" s="4304"/>
      <c r="OAQ143" s="4299"/>
      <c r="OAR143" s="4300"/>
      <c r="OAS143" s="4301"/>
      <c r="OAT143" s="4302"/>
      <c r="OAU143" s="4299"/>
      <c r="OAV143" s="2602"/>
      <c r="OAW143" s="4287"/>
      <c r="OAX143" s="4303"/>
      <c r="OAY143" s="4304"/>
      <c r="OAZ143" s="2603"/>
      <c r="OBA143" s="4305"/>
      <c r="OBB143" s="4306"/>
      <c r="OBC143" s="4305"/>
      <c r="OBD143" s="4306"/>
      <c r="OBE143" s="4299"/>
      <c r="OBF143" s="4300"/>
      <c r="OBG143" s="4305"/>
      <c r="OBH143" s="4304"/>
      <c r="OBI143" s="4299"/>
      <c r="OBJ143" s="4300"/>
      <c r="OBK143" s="4301"/>
      <c r="OBL143" s="4302"/>
      <c r="OBM143" s="4299"/>
      <c r="OBN143" s="2602"/>
      <c r="OBO143" s="4287"/>
      <c r="OBP143" s="4303"/>
      <c r="OBQ143" s="4304"/>
      <c r="OBR143" s="2603"/>
      <c r="OBS143" s="4305"/>
      <c r="OBT143" s="4306"/>
      <c r="OBU143" s="4305"/>
      <c r="OBV143" s="4306"/>
      <c r="OBW143" s="4299"/>
      <c r="OBX143" s="4300"/>
      <c r="OBY143" s="4305"/>
      <c r="OBZ143" s="4304"/>
      <c r="OCA143" s="4299"/>
      <c r="OCB143" s="4300"/>
      <c r="OCC143" s="4301"/>
      <c r="OCD143" s="4302"/>
      <c r="OCE143" s="4299"/>
      <c r="OCF143" s="2602"/>
      <c r="OCG143" s="4287"/>
      <c r="OCH143" s="4303"/>
      <c r="OCI143" s="4304"/>
      <c r="OCJ143" s="2603"/>
      <c r="OCK143" s="4305"/>
      <c r="OCL143" s="4306"/>
      <c r="OCM143" s="4305"/>
      <c r="OCN143" s="4306"/>
      <c r="OCO143" s="4299"/>
      <c r="OCP143" s="4300"/>
      <c r="OCQ143" s="4305"/>
      <c r="OCR143" s="4304"/>
      <c r="OCS143" s="4299"/>
      <c r="OCT143" s="4300"/>
      <c r="OCU143" s="4301"/>
      <c r="OCV143" s="4302"/>
      <c r="OCW143" s="4299"/>
      <c r="OCX143" s="2602"/>
      <c r="OCY143" s="4287"/>
      <c r="OCZ143" s="4303"/>
      <c r="ODA143" s="4304"/>
      <c r="ODB143" s="2603"/>
      <c r="ODC143" s="4305"/>
      <c r="ODD143" s="4306"/>
      <c r="ODE143" s="4305"/>
      <c r="ODF143" s="4306"/>
      <c r="ODG143" s="4299"/>
      <c r="ODH143" s="4300"/>
      <c r="ODI143" s="4305"/>
      <c r="ODJ143" s="4304"/>
      <c r="ODK143" s="4299"/>
      <c r="ODL143" s="4300"/>
      <c r="ODM143" s="4301"/>
      <c r="ODN143" s="4302"/>
      <c r="ODO143" s="4299"/>
      <c r="ODP143" s="2602"/>
      <c r="ODQ143" s="4287"/>
      <c r="ODR143" s="4303"/>
      <c r="ODS143" s="4304"/>
      <c r="ODT143" s="2603"/>
      <c r="ODU143" s="4305"/>
      <c r="ODV143" s="4306"/>
      <c r="ODW143" s="4305"/>
      <c r="ODX143" s="4306"/>
      <c r="ODY143" s="4299"/>
      <c r="ODZ143" s="4300"/>
      <c r="OEA143" s="4305"/>
      <c r="OEB143" s="4304"/>
      <c r="OEC143" s="4299"/>
      <c r="OED143" s="4300"/>
      <c r="OEE143" s="4301"/>
      <c r="OEF143" s="4302"/>
      <c r="OEG143" s="4299"/>
      <c r="OEH143" s="2602"/>
      <c r="OEI143" s="4287"/>
      <c r="OEJ143" s="4303"/>
      <c r="OEK143" s="4304"/>
      <c r="OEL143" s="2603"/>
      <c r="OEM143" s="4305"/>
      <c r="OEN143" s="4306"/>
      <c r="OEO143" s="4305"/>
      <c r="OEP143" s="4306"/>
      <c r="OEQ143" s="4299"/>
      <c r="OER143" s="4300"/>
      <c r="OES143" s="4305"/>
      <c r="OET143" s="4304"/>
      <c r="OEU143" s="4299"/>
      <c r="OEV143" s="4300"/>
      <c r="OEW143" s="4301"/>
      <c r="OEX143" s="4302"/>
      <c r="OEY143" s="4299"/>
      <c r="OEZ143" s="2602"/>
      <c r="OFA143" s="4287"/>
      <c r="OFB143" s="4303"/>
      <c r="OFC143" s="4304"/>
      <c r="OFD143" s="2603"/>
      <c r="OFE143" s="4305"/>
      <c r="OFF143" s="4306"/>
      <c r="OFG143" s="4305"/>
      <c r="OFH143" s="4306"/>
      <c r="OFI143" s="4299"/>
      <c r="OFJ143" s="4300"/>
      <c r="OFK143" s="4305"/>
      <c r="OFL143" s="4304"/>
      <c r="OFM143" s="4299"/>
      <c r="OFN143" s="4300"/>
      <c r="OFO143" s="4301"/>
      <c r="OFP143" s="4302"/>
      <c r="OFQ143" s="4299"/>
      <c r="OFR143" s="2602"/>
      <c r="OFS143" s="4287"/>
      <c r="OFT143" s="4303"/>
      <c r="OFU143" s="4304"/>
      <c r="OFV143" s="2603"/>
      <c r="OFW143" s="4305"/>
      <c r="OFX143" s="4306"/>
      <c r="OFY143" s="4305"/>
      <c r="OFZ143" s="4306"/>
      <c r="OGA143" s="4299"/>
      <c r="OGB143" s="4300"/>
      <c r="OGC143" s="4305"/>
      <c r="OGD143" s="4304"/>
      <c r="OGE143" s="4299"/>
      <c r="OGF143" s="4300"/>
      <c r="OGG143" s="4301"/>
      <c r="OGH143" s="4302"/>
      <c r="OGI143" s="4299"/>
      <c r="OGJ143" s="2602"/>
      <c r="OGK143" s="4287"/>
      <c r="OGL143" s="4303"/>
      <c r="OGM143" s="4304"/>
      <c r="OGN143" s="2603"/>
      <c r="OGO143" s="4305"/>
      <c r="OGP143" s="4306"/>
      <c r="OGQ143" s="4305"/>
      <c r="OGR143" s="4306"/>
      <c r="OGS143" s="4299"/>
      <c r="OGT143" s="4300"/>
      <c r="OGU143" s="4305"/>
      <c r="OGV143" s="4304"/>
      <c r="OGW143" s="4299"/>
      <c r="OGX143" s="4300"/>
      <c r="OGY143" s="4301"/>
      <c r="OGZ143" s="4302"/>
      <c r="OHA143" s="4299"/>
      <c r="OHB143" s="2602"/>
      <c r="OHC143" s="4287"/>
      <c r="OHD143" s="4303"/>
      <c r="OHE143" s="4304"/>
      <c r="OHF143" s="2603"/>
      <c r="OHG143" s="4305"/>
      <c r="OHH143" s="4306"/>
      <c r="OHI143" s="4305"/>
      <c r="OHJ143" s="4306"/>
      <c r="OHK143" s="4299"/>
      <c r="OHL143" s="4300"/>
      <c r="OHM143" s="4305"/>
      <c r="OHN143" s="4304"/>
      <c r="OHO143" s="4299"/>
      <c r="OHP143" s="4300"/>
      <c r="OHQ143" s="4301"/>
      <c r="OHR143" s="4302"/>
      <c r="OHS143" s="4299"/>
      <c r="OHT143" s="2602"/>
      <c r="OHU143" s="4287"/>
      <c r="OHV143" s="4303"/>
      <c r="OHW143" s="4304"/>
      <c r="OHX143" s="2603"/>
      <c r="OHY143" s="4305"/>
      <c r="OHZ143" s="4306"/>
      <c r="OIA143" s="4305"/>
      <c r="OIB143" s="4306"/>
      <c r="OIC143" s="4299"/>
      <c r="OID143" s="4300"/>
      <c r="OIE143" s="4305"/>
      <c r="OIF143" s="4304"/>
      <c r="OIG143" s="4299"/>
      <c r="OIH143" s="4300"/>
      <c r="OII143" s="4301"/>
      <c r="OIJ143" s="4302"/>
      <c r="OIK143" s="4299"/>
      <c r="OIL143" s="2602"/>
      <c r="OIM143" s="4287"/>
      <c r="OIN143" s="4303"/>
      <c r="OIO143" s="4304"/>
      <c r="OIP143" s="2603"/>
      <c r="OIQ143" s="4305"/>
      <c r="OIR143" s="4306"/>
      <c r="OIS143" s="4305"/>
      <c r="OIT143" s="4306"/>
      <c r="OIU143" s="4299"/>
      <c r="OIV143" s="4300"/>
      <c r="OIW143" s="4305"/>
      <c r="OIX143" s="4304"/>
      <c r="OIY143" s="4299"/>
      <c r="OIZ143" s="4300"/>
      <c r="OJA143" s="4301"/>
      <c r="OJB143" s="4302"/>
      <c r="OJC143" s="4299"/>
      <c r="OJD143" s="2602"/>
      <c r="OJE143" s="4287"/>
      <c r="OJF143" s="4303"/>
      <c r="OJG143" s="4304"/>
      <c r="OJH143" s="2603"/>
      <c r="OJI143" s="4305"/>
      <c r="OJJ143" s="4306"/>
      <c r="OJK143" s="4305"/>
      <c r="OJL143" s="4306"/>
      <c r="OJM143" s="4299"/>
      <c r="OJN143" s="4300"/>
      <c r="OJO143" s="4305"/>
      <c r="OJP143" s="4304"/>
      <c r="OJQ143" s="4299"/>
      <c r="OJR143" s="4300"/>
      <c r="OJS143" s="4301"/>
      <c r="OJT143" s="4302"/>
      <c r="OJU143" s="4299"/>
      <c r="OJV143" s="2602"/>
      <c r="OJW143" s="4287"/>
      <c r="OJX143" s="4303"/>
      <c r="OJY143" s="4304"/>
      <c r="OJZ143" s="2603"/>
      <c r="OKA143" s="4305"/>
      <c r="OKB143" s="4306"/>
      <c r="OKC143" s="4305"/>
      <c r="OKD143" s="4306"/>
      <c r="OKE143" s="4299"/>
      <c r="OKF143" s="4300"/>
      <c r="OKG143" s="4305"/>
      <c r="OKH143" s="4304"/>
      <c r="OKI143" s="4299"/>
      <c r="OKJ143" s="4300"/>
      <c r="OKK143" s="4301"/>
      <c r="OKL143" s="4302"/>
      <c r="OKM143" s="4299"/>
      <c r="OKN143" s="2602"/>
      <c r="OKO143" s="4287"/>
      <c r="OKP143" s="4303"/>
      <c r="OKQ143" s="4304"/>
      <c r="OKR143" s="2603"/>
      <c r="OKS143" s="4305"/>
      <c r="OKT143" s="4306"/>
      <c r="OKU143" s="4305"/>
      <c r="OKV143" s="4306"/>
      <c r="OKW143" s="4299"/>
      <c r="OKX143" s="4300"/>
      <c r="OKY143" s="4305"/>
      <c r="OKZ143" s="4304"/>
      <c r="OLA143" s="4299"/>
      <c r="OLB143" s="4300"/>
      <c r="OLC143" s="4301"/>
      <c r="OLD143" s="4302"/>
      <c r="OLE143" s="4299"/>
      <c r="OLF143" s="2602"/>
      <c r="OLG143" s="4287"/>
      <c r="OLH143" s="4303"/>
      <c r="OLI143" s="4304"/>
      <c r="OLJ143" s="2603"/>
      <c r="OLK143" s="4305"/>
      <c r="OLL143" s="4306"/>
      <c r="OLM143" s="4305"/>
      <c r="OLN143" s="4306"/>
      <c r="OLO143" s="4299"/>
      <c r="OLP143" s="4300"/>
      <c r="OLQ143" s="4305"/>
      <c r="OLR143" s="4304"/>
      <c r="OLS143" s="4299"/>
      <c r="OLT143" s="4300"/>
      <c r="OLU143" s="4301"/>
      <c r="OLV143" s="4302"/>
      <c r="OLW143" s="4299"/>
      <c r="OLX143" s="2602"/>
      <c r="OLY143" s="4287"/>
      <c r="OLZ143" s="4303"/>
      <c r="OMA143" s="4304"/>
      <c r="OMB143" s="2603"/>
      <c r="OMC143" s="4305"/>
      <c r="OMD143" s="4306"/>
      <c r="OME143" s="4305"/>
      <c r="OMF143" s="4306"/>
      <c r="OMG143" s="4299"/>
      <c r="OMH143" s="4300"/>
      <c r="OMI143" s="4305"/>
      <c r="OMJ143" s="4304"/>
      <c r="OMK143" s="4299"/>
      <c r="OML143" s="4300"/>
      <c r="OMM143" s="4301"/>
      <c r="OMN143" s="4302"/>
      <c r="OMO143" s="4299"/>
      <c r="OMP143" s="2602"/>
      <c r="OMQ143" s="4287"/>
      <c r="OMR143" s="4303"/>
      <c r="OMS143" s="4304"/>
      <c r="OMT143" s="2603"/>
      <c r="OMU143" s="4305"/>
      <c r="OMV143" s="4306"/>
      <c r="OMW143" s="4305"/>
      <c r="OMX143" s="4306"/>
      <c r="OMY143" s="4299"/>
      <c r="OMZ143" s="4300"/>
      <c r="ONA143" s="4305"/>
      <c r="ONB143" s="4304"/>
      <c r="ONC143" s="4299"/>
      <c r="OND143" s="4300"/>
      <c r="ONE143" s="4301"/>
      <c r="ONF143" s="4302"/>
      <c r="ONG143" s="4299"/>
      <c r="ONH143" s="2602"/>
      <c r="ONI143" s="4287"/>
      <c r="ONJ143" s="4303"/>
      <c r="ONK143" s="4304"/>
      <c r="ONL143" s="2603"/>
      <c r="ONM143" s="4305"/>
      <c r="ONN143" s="4306"/>
      <c r="ONO143" s="4305"/>
      <c r="ONP143" s="4306"/>
      <c r="ONQ143" s="4299"/>
      <c r="ONR143" s="4300"/>
      <c r="ONS143" s="4305"/>
      <c r="ONT143" s="4304"/>
      <c r="ONU143" s="4299"/>
      <c r="ONV143" s="4300"/>
      <c r="ONW143" s="4301"/>
      <c r="ONX143" s="4302"/>
      <c r="ONY143" s="4299"/>
      <c r="ONZ143" s="2602"/>
      <c r="OOA143" s="4287"/>
      <c r="OOB143" s="4303"/>
      <c r="OOC143" s="4304"/>
      <c r="OOD143" s="2603"/>
      <c r="OOE143" s="4305"/>
      <c r="OOF143" s="4306"/>
      <c r="OOG143" s="4305"/>
      <c r="OOH143" s="4306"/>
      <c r="OOI143" s="4299"/>
      <c r="OOJ143" s="4300"/>
      <c r="OOK143" s="4305"/>
      <c r="OOL143" s="4304"/>
      <c r="OOM143" s="4299"/>
      <c r="OON143" s="4300"/>
      <c r="OOO143" s="4301"/>
      <c r="OOP143" s="4302"/>
      <c r="OOQ143" s="4299"/>
      <c r="OOR143" s="2602"/>
      <c r="OOS143" s="4287"/>
      <c r="OOT143" s="4303"/>
      <c r="OOU143" s="4304"/>
      <c r="OOV143" s="2603"/>
      <c r="OOW143" s="4305"/>
      <c r="OOX143" s="4306"/>
      <c r="OOY143" s="4305"/>
      <c r="OOZ143" s="4306"/>
      <c r="OPA143" s="4299"/>
      <c r="OPB143" s="4300"/>
      <c r="OPC143" s="4305"/>
      <c r="OPD143" s="4304"/>
      <c r="OPE143" s="4299"/>
      <c r="OPF143" s="4300"/>
      <c r="OPG143" s="4301"/>
      <c r="OPH143" s="4302"/>
      <c r="OPI143" s="4299"/>
      <c r="OPJ143" s="2602"/>
      <c r="OPK143" s="4287"/>
      <c r="OPL143" s="4303"/>
      <c r="OPM143" s="4304"/>
      <c r="OPN143" s="2603"/>
      <c r="OPO143" s="4305"/>
      <c r="OPP143" s="4306"/>
      <c r="OPQ143" s="4305"/>
      <c r="OPR143" s="4306"/>
      <c r="OPS143" s="4299"/>
      <c r="OPT143" s="4300"/>
      <c r="OPU143" s="4305"/>
      <c r="OPV143" s="4304"/>
      <c r="OPW143" s="4299"/>
      <c r="OPX143" s="4300"/>
      <c r="OPY143" s="4301"/>
      <c r="OPZ143" s="4302"/>
      <c r="OQA143" s="4299"/>
      <c r="OQB143" s="2602"/>
      <c r="OQC143" s="4287"/>
      <c r="OQD143" s="4303"/>
      <c r="OQE143" s="4304"/>
      <c r="OQF143" s="2603"/>
      <c r="OQG143" s="4305"/>
      <c r="OQH143" s="4306"/>
      <c r="OQI143" s="4305"/>
      <c r="OQJ143" s="4306"/>
      <c r="OQK143" s="4299"/>
      <c r="OQL143" s="4300"/>
      <c r="OQM143" s="4305"/>
      <c r="OQN143" s="4304"/>
      <c r="OQO143" s="4299"/>
      <c r="OQP143" s="4300"/>
      <c r="OQQ143" s="4301"/>
      <c r="OQR143" s="4302"/>
      <c r="OQS143" s="4299"/>
      <c r="OQT143" s="2602"/>
      <c r="OQU143" s="4287"/>
      <c r="OQV143" s="4303"/>
      <c r="OQW143" s="4304"/>
      <c r="OQX143" s="2603"/>
      <c r="OQY143" s="4305"/>
      <c r="OQZ143" s="4306"/>
      <c r="ORA143" s="4305"/>
      <c r="ORB143" s="4306"/>
      <c r="ORC143" s="4299"/>
      <c r="ORD143" s="4300"/>
      <c r="ORE143" s="4305"/>
      <c r="ORF143" s="4304"/>
      <c r="ORG143" s="4299"/>
      <c r="ORH143" s="4300"/>
      <c r="ORI143" s="4301"/>
      <c r="ORJ143" s="4302"/>
      <c r="ORK143" s="4299"/>
      <c r="ORL143" s="2602"/>
      <c r="ORM143" s="4287"/>
      <c r="ORN143" s="4303"/>
      <c r="ORO143" s="4304"/>
      <c r="ORP143" s="2603"/>
      <c r="ORQ143" s="4305"/>
      <c r="ORR143" s="4306"/>
      <c r="ORS143" s="4305"/>
      <c r="ORT143" s="4306"/>
      <c r="ORU143" s="4299"/>
      <c r="ORV143" s="4300"/>
      <c r="ORW143" s="4305"/>
      <c r="ORX143" s="4304"/>
      <c r="ORY143" s="4299"/>
      <c r="ORZ143" s="4300"/>
      <c r="OSA143" s="4301"/>
      <c r="OSB143" s="4302"/>
      <c r="OSC143" s="4299"/>
      <c r="OSD143" s="2602"/>
      <c r="OSE143" s="4287"/>
      <c r="OSF143" s="4303"/>
      <c r="OSG143" s="4304"/>
      <c r="OSH143" s="2603"/>
      <c r="OSI143" s="4305"/>
      <c r="OSJ143" s="4306"/>
      <c r="OSK143" s="4305"/>
      <c r="OSL143" s="4306"/>
      <c r="OSM143" s="4299"/>
      <c r="OSN143" s="4300"/>
      <c r="OSO143" s="4305"/>
      <c r="OSP143" s="4304"/>
      <c r="OSQ143" s="4299"/>
      <c r="OSR143" s="4300"/>
      <c r="OSS143" s="4301"/>
      <c r="OST143" s="4302"/>
      <c r="OSU143" s="4299"/>
      <c r="OSV143" s="2602"/>
      <c r="OSW143" s="4287"/>
      <c r="OSX143" s="4303"/>
      <c r="OSY143" s="4304"/>
      <c r="OSZ143" s="2603"/>
      <c r="OTA143" s="4305"/>
      <c r="OTB143" s="4306"/>
      <c r="OTC143" s="4305"/>
      <c r="OTD143" s="4306"/>
      <c r="OTE143" s="4299"/>
      <c r="OTF143" s="4300"/>
      <c r="OTG143" s="4305"/>
      <c r="OTH143" s="4304"/>
      <c r="OTI143" s="4299"/>
      <c r="OTJ143" s="4300"/>
      <c r="OTK143" s="4301"/>
      <c r="OTL143" s="4302"/>
      <c r="OTM143" s="4299"/>
      <c r="OTN143" s="2602"/>
      <c r="OTO143" s="4287"/>
      <c r="OTP143" s="4303"/>
      <c r="OTQ143" s="4304"/>
      <c r="OTR143" s="2603"/>
      <c r="OTS143" s="4305"/>
      <c r="OTT143" s="4306"/>
      <c r="OTU143" s="4305"/>
      <c r="OTV143" s="4306"/>
      <c r="OTW143" s="4299"/>
      <c r="OTX143" s="4300"/>
      <c r="OTY143" s="4305"/>
      <c r="OTZ143" s="4304"/>
      <c r="OUA143" s="4299"/>
      <c r="OUB143" s="4300"/>
      <c r="OUC143" s="4301"/>
      <c r="OUD143" s="4302"/>
      <c r="OUE143" s="4299"/>
      <c r="OUF143" s="2602"/>
      <c r="OUG143" s="4287"/>
      <c r="OUH143" s="4303"/>
      <c r="OUI143" s="4304"/>
      <c r="OUJ143" s="2603"/>
      <c r="OUK143" s="4305"/>
      <c r="OUL143" s="4306"/>
      <c r="OUM143" s="4305"/>
      <c r="OUN143" s="4306"/>
      <c r="OUO143" s="4299"/>
      <c r="OUP143" s="4300"/>
      <c r="OUQ143" s="4305"/>
      <c r="OUR143" s="4304"/>
      <c r="OUS143" s="4299"/>
      <c r="OUT143" s="4300"/>
      <c r="OUU143" s="4301"/>
      <c r="OUV143" s="4302"/>
      <c r="OUW143" s="4299"/>
      <c r="OUX143" s="2602"/>
      <c r="OUY143" s="4287"/>
      <c r="OUZ143" s="4303"/>
      <c r="OVA143" s="4304"/>
      <c r="OVB143" s="2603"/>
      <c r="OVC143" s="4305"/>
      <c r="OVD143" s="4306"/>
      <c r="OVE143" s="4305"/>
      <c r="OVF143" s="4306"/>
      <c r="OVG143" s="4299"/>
      <c r="OVH143" s="4300"/>
      <c r="OVI143" s="4305"/>
      <c r="OVJ143" s="4304"/>
      <c r="OVK143" s="4299"/>
      <c r="OVL143" s="4300"/>
      <c r="OVM143" s="4301"/>
      <c r="OVN143" s="4302"/>
      <c r="OVO143" s="4299"/>
      <c r="OVP143" s="2602"/>
      <c r="OVQ143" s="4287"/>
      <c r="OVR143" s="4303"/>
      <c r="OVS143" s="4304"/>
      <c r="OVT143" s="2603"/>
      <c r="OVU143" s="4305"/>
      <c r="OVV143" s="4306"/>
      <c r="OVW143" s="4305"/>
      <c r="OVX143" s="4306"/>
      <c r="OVY143" s="4299"/>
      <c r="OVZ143" s="4300"/>
      <c r="OWA143" s="4305"/>
      <c r="OWB143" s="4304"/>
      <c r="OWC143" s="4299"/>
      <c r="OWD143" s="4300"/>
      <c r="OWE143" s="4301"/>
      <c r="OWF143" s="4302"/>
      <c r="OWG143" s="4299"/>
      <c r="OWH143" s="2602"/>
      <c r="OWI143" s="4287"/>
      <c r="OWJ143" s="4303"/>
      <c r="OWK143" s="4304"/>
      <c r="OWL143" s="2603"/>
      <c r="OWM143" s="4305"/>
      <c r="OWN143" s="4306"/>
      <c r="OWO143" s="4305"/>
      <c r="OWP143" s="4306"/>
      <c r="OWQ143" s="4299"/>
      <c r="OWR143" s="4300"/>
      <c r="OWS143" s="4305"/>
      <c r="OWT143" s="4304"/>
      <c r="OWU143" s="4299"/>
      <c r="OWV143" s="4300"/>
      <c r="OWW143" s="4301"/>
      <c r="OWX143" s="4302"/>
      <c r="OWY143" s="4299"/>
      <c r="OWZ143" s="2602"/>
      <c r="OXA143" s="4287"/>
      <c r="OXB143" s="4303"/>
      <c r="OXC143" s="4304"/>
      <c r="OXD143" s="2603"/>
      <c r="OXE143" s="4305"/>
      <c r="OXF143" s="4306"/>
      <c r="OXG143" s="4305"/>
      <c r="OXH143" s="4306"/>
      <c r="OXI143" s="4299"/>
      <c r="OXJ143" s="4300"/>
      <c r="OXK143" s="4305"/>
      <c r="OXL143" s="4304"/>
      <c r="OXM143" s="4299"/>
      <c r="OXN143" s="4300"/>
      <c r="OXO143" s="4301"/>
      <c r="OXP143" s="4302"/>
      <c r="OXQ143" s="4299"/>
      <c r="OXR143" s="2602"/>
      <c r="OXS143" s="4287"/>
      <c r="OXT143" s="4303"/>
      <c r="OXU143" s="4304"/>
      <c r="OXV143" s="2603"/>
      <c r="OXW143" s="4305"/>
      <c r="OXX143" s="4306"/>
      <c r="OXY143" s="4305"/>
      <c r="OXZ143" s="4306"/>
      <c r="OYA143" s="4299"/>
      <c r="OYB143" s="4300"/>
      <c r="OYC143" s="4305"/>
      <c r="OYD143" s="4304"/>
      <c r="OYE143" s="4299"/>
      <c r="OYF143" s="4300"/>
      <c r="OYG143" s="4301"/>
      <c r="OYH143" s="4302"/>
      <c r="OYI143" s="4299"/>
      <c r="OYJ143" s="2602"/>
      <c r="OYK143" s="4287"/>
      <c r="OYL143" s="4303"/>
      <c r="OYM143" s="4304"/>
      <c r="OYN143" s="2603"/>
      <c r="OYO143" s="4305"/>
      <c r="OYP143" s="4306"/>
      <c r="OYQ143" s="4305"/>
      <c r="OYR143" s="4306"/>
      <c r="OYS143" s="4299"/>
      <c r="OYT143" s="4300"/>
      <c r="OYU143" s="4305"/>
      <c r="OYV143" s="4304"/>
      <c r="OYW143" s="4299"/>
      <c r="OYX143" s="4300"/>
      <c r="OYY143" s="4301"/>
      <c r="OYZ143" s="4302"/>
      <c r="OZA143" s="4299"/>
      <c r="OZB143" s="2602"/>
      <c r="OZC143" s="4287"/>
      <c r="OZD143" s="4303"/>
      <c r="OZE143" s="4304"/>
      <c r="OZF143" s="2603"/>
      <c r="OZG143" s="4305"/>
      <c r="OZH143" s="4306"/>
      <c r="OZI143" s="4305"/>
      <c r="OZJ143" s="4306"/>
      <c r="OZK143" s="4299"/>
      <c r="OZL143" s="4300"/>
      <c r="OZM143" s="4305"/>
      <c r="OZN143" s="4304"/>
      <c r="OZO143" s="4299"/>
      <c r="OZP143" s="4300"/>
      <c r="OZQ143" s="4301"/>
      <c r="OZR143" s="4302"/>
      <c r="OZS143" s="4299"/>
      <c r="OZT143" s="2602"/>
      <c r="OZU143" s="4287"/>
      <c r="OZV143" s="4303"/>
      <c r="OZW143" s="4304"/>
      <c r="OZX143" s="2603"/>
      <c r="OZY143" s="4305"/>
      <c r="OZZ143" s="4306"/>
      <c r="PAA143" s="4305"/>
      <c r="PAB143" s="4306"/>
      <c r="PAC143" s="4299"/>
      <c r="PAD143" s="4300"/>
      <c r="PAE143" s="4305"/>
      <c r="PAF143" s="4304"/>
      <c r="PAG143" s="4299"/>
      <c r="PAH143" s="4300"/>
      <c r="PAI143" s="4301"/>
      <c r="PAJ143" s="4302"/>
      <c r="PAK143" s="4299"/>
      <c r="PAL143" s="2602"/>
      <c r="PAM143" s="4287"/>
      <c r="PAN143" s="4303"/>
      <c r="PAO143" s="4304"/>
      <c r="PAP143" s="2603"/>
      <c r="PAQ143" s="4305"/>
      <c r="PAR143" s="4306"/>
      <c r="PAS143" s="4305"/>
      <c r="PAT143" s="4306"/>
      <c r="PAU143" s="4299"/>
      <c r="PAV143" s="4300"/>
      <c r="PAW143" s="4305"/>
      <c r="PAX143" s="4304"/>
      <c r="PAY143" s="4299"/>
      <c r="PAZ143" s="4300"/>
      <c r="PBA143" s="4301"/>
      <c r="PBB143" s="4302"/>
      <c r="PBC143" s="4299"/>
      <c r="PBD143" s="2602"/>
      <c r="PBE143" s="4287"/>
      <c r="PBF143" s="4303"/>
      <c r="PBG143" s="4304"/>
      <c r="PBH143" s="2603"/>
      <c r="PBI143" s="4305"/>
      <c r="PBJ143" s="4306"/>
      <c r="PBK143" s="4305"/>
      <c r="PBL143" s="4306"/>
      <c r="PBM143" s="4299"/>
      <c r="PBN143" s="4300"/>
      <c r="PBO143" s="4305"/>
      <c r="PBP143" s="4304"/>
      <c r="PBQ143" s="4299"/>
      <c r="PBR143" s="4300"/>
      <c r="PBS143" s="4301"/>
      <c r="PBT143" s="4302"/>
      <c r="PBU143" s="4299"/>
      <c r="PBV143" s="2602"/>
      <c r="PBW143" s="4287"/>
      <c r="PBX143" s="4303"/>
      <c r="PBY143" s="4304"/>
      <c r="PBZ143" s="2603"/>
      <c r="PCA143" s="4305"/>
      <c r="PCB143" s="4306"/>
      <c r="PCC143" s="4305"/>
      <c r="PCD143" s="4306"/>
      <c r="PCE143" s="4299"/>
      <c r="PCF143" s="4300"/>
      <c r="PCG143" s="4305"/>
      <c r="PCH143" s="4304"/>
      <c r="PCI143" s="4299"/>
      <c r="PCJ143" s="4300"/>
      <c r="PCK143" s="4301"/>
      <c r="PCL143" s="4302"/>
      <c r="PCM143" s="4299"/>
      <c r="PCN143" s="2602"/>
      <c r="PCO143" s="4287"/>
      <c r="PCP143" s="4303"/>
      <c r="PCQ143" s="4304"/>
      <c r="PCR143" s="2603"/>
      <c r="PCS143" s="4305"/>
      <c r="PCT143" s="4306"/>
      <c r="PCU143" s="4305"/>
      <c r="PCV143" s="4306"/>
      <c r="PCW143" s="4299"/>
      <c r="PCX143" s="4300"/>
      <c r="PCY143" s="4305"/>
      <c r="PCZ143" s="4304"/>
      <c r="PDA143" s="4299"/>
      <c r="PDB143" s="4300"/>
      <c r="PDC143" s="4301"/>
      <c r="PDD143" s="4302"/>
      <c r="PDE143" s="4299"/>
      <c r="PDF143" s="2602"/>
      <c r="PDG143" s="4287"/>
      <c r="PDH143" s="4303"/>
      <c r="PDI143" s="4304"/>
      <c r="PDJ143" s="2603"/>
      <c r="PDK143" s="4305"/>
      <c r="PDL143" s="4306"/>
      <c r="PDM143" s="4305"/>
      <c r="PDN143" s="4306"/>
      <c r="PDO143" s="4299"/>
      <c r="PDP143" s="4300"/>
      <c r="PDQ143" s="4305"/>
      <c r="PDR143" s="4304"/>
      <c r="PDS143" s="4299"/>
      <c r="PDT143" s="4300"/>
      <c r="PDU143" s="4301"/>
      <c r="PDV143" s="4302"/>
      <c r="PDW143" s="4299"/>
      <c r="PDX143" s="2602"/>
      <c r="PDY143" s="4287"/>
      <c r="PDZ143" s="4303"/>
      <c r="PEA143" s="4304"/>
      <c r="PEB143" s="2603"/>
      <c r="PEC143" s="4305"/>
      <c r="PED143" s="4306"/>
      <c r="PEE143" s="4305"/>
      <c r="PEF143" s="4306"/>
      <c r="PEG143" s="4299"/>
      <c r="PEH143" s="4300"/>
      <c r="PEI143" s="4305"/>
      <c r="PEJ143" s="4304"/>
      <c r="PEK143" s="4299"/>
      <c r="PEL143" s="4300"/>
      <c r="PEM143" s="4301"/>
      <c r="PEN143" s="4302"/>
      <c r="PEO143" s="4299"/>
      <c r="PEP143" s="2602"/>
      <c r="PEQ143" s="4287"/>
      <c r="PER143" s="4303"/>
      <c r="PES143" s="4304"/>
      <c r="PET143" s="2603"/>
      <c r="PEU143" s="4305"/>
      <c r="PEV143" s="4306"/>
      <c r="PEW143" s="4305"/>
      <c r="PEX143" s="4306"/>
      <c r="PEY143" s="4299"/>
      <c r="PEZ143" s="4300"/>
      <c r="PFA143" s="4305"/>
      <c r="PFB143" s="4304"/>
      <c r="PFC143" s="4299"/>
      <c r="PFD143" s="4300"/>
      <c r="PFE143" s="4301"/>
      <c r="PFF143" s="4302"/>
      <c r="PFG143" s="4299"/>
      <c r="PFH143" s="2602"/>
      <c r="PFI143" s="4287"/>
      <c r="PFJ143" s="4303"/>
      <c r="PFK143" s="4304"/>
      <c r="PFL143" s="2603"/>
      <c r="PFM143" s="4305"/>
      <c r="PFN143" s="4306"/>
      <c r="PFO143" s="4305"/>
      <c r="PFP143" s="4306"/>
      <c r="PFQ143" s="4299"/>
      <c r="PFR143" s="4300"/>
      <c r="PFS143" s="4305"/>
      <c r="PFT143" s="4304"/>
      <c r="PFU143" s="4299"/>
      <c r="PFV143" s="4300"/>
      <c r="PFW143" s="4301"/>
      <c r="PFX143" s="4302"/>
      <c r="PFY143" s="4299"/>
      <c r="PFZ143" s="2602"/>
      <c r="PGA143" s="4287"/>
      <c r="PGB143" s="4303"/>
      <c r="PGC143" s="4304"/>
      <c r="PGD143" s="2603"/>
      <c r="PGE143" s="4305"/>
      <c r="PGF143" s="4306"/>
      <c r="PGG143" s="4305"/>
      <c r="PGH143" s="4306"/>
      <c r="PGI143" s="4299"/>
      <c r="PGJ143" s="4300"/>
      <c r="PGK143" s="4305"/>
      <c r="PGL143" s="4304"/>
      <c r="PGM143" s="4299"/>
      <c r="PGN143" s="4300"/>
      <c r="PGO143" s="4301"/>
      <c r="PGP143" s="4302"/>
      <c r="PGQ143" s="4299"/>
      <c r="PGR143" s="2602"/>
      <c r="PGS143" s="4287"/>
      <c r="PGT143" s="4303"/>
      <c r="PGU143" s="4304"/>
      <c r="PGV143" s="2603"/>
      <c r="PGW143" s="4305"/>
      <c r="PGX143" s="4306"/>
      <c r="PGY143" s="4305"/>
      <c r="PGZ143" s="4306"/>
      <c r="PHA143" s="4299"/>
      <c r="PHB143" s="4300"/>
      <c r="PHC143" s="4305"/>
      <c r="PHD143" s="4304"/>
      <c r="PHE143" s="4299"/>
      <c r="PHF143" s="4300"/>
      <c r="PHG143" s="4301"/>
      <c r="PHH143" s="4302"/>
      <c r="PHI143" s="4299"/>
      <c r="PHJ143" s="2602"/>
      <c r="PHK143" s="4287"/>
      <c r="PHL143" s="4303"/>
      <c r="PHM143" s="4304"/>
      <c r="PHN143" s="2603"/>
      <c r="PHO143" s="4305"/>
      <c r="PHP143" s="4306"/>
      <c r="PHQ143" s="4305"/>
      <c r="PHR143" s="4306"/>
      <c r="PHS143" s="4299"/>
      <c r="PHT143" s="4300"/>
      <c r="PHU143" s="4305"/>
      <c r="PHV143" s="4304"/>
      <c r="PHW143" s="4299"/>
      <c r="PHX143" s="4300"/>
      <c r="PHY143" s="4301"/>
      <c r="PHZ143" s="4302"/>
      <c r="PIA143" s="4299"/>
      <c r="PIB143" s="2602"/>
      <c r="PIC143" s="4287"/>
      <c r="PID143" s="4303"/>
      <c r="PIE143" s="4304"/>
      <c r="PIF143" s="2603"/>
      <c r="PIG143" s="4305"/>
      <c r="PIH143" s="4306"/>
      <c r="PII143" s="4305"/>
      <c r="PIJ143" s="4306"/>
      <c r="PIK143" s="4299"/>
      <c r="PIL143" s="4300"/>
      <c r="PIM143" s="4305"/>
      <c r="PIN143" s="4304"/>
      <c r="PIO143" s="4299"/>
      <c r="PIP143" s="4300"/>
      <c r="PIQ143" s="4301"/>
      <c r="PIR143" s="4302"/>
      <c r="PIS143" s="4299"/>
      <c r="PIT143" s="2602"/>
      <c r="PIU143" s="4287"/>
      <c r="PIV143" s="4303"/>
      <c r="PIW143" s="4304"/>
      <c r="PIX143" s="2603"/>
      <c r="PIY143" s="4305"/>
      <c r="PIZ143" s="4306"/>
      <c r="PJA143" s="4305"/>
      <c r="PJB143" s="4306"/>
      <c r="PJC143" s="4299"/>
      <c r="PJD143" s="4300"/>
      <c r="PJE143" s="4305"/>
      <c r="PJF143" s="4304"/>
      <c r="PJG143" s="4299"/>
      <c r="PJH143" s="4300"/>
      <c r="PJI143" s="4301"/>
      <c r="PJJ143" s="4302"/>
      <c r="PJK143" s="4299"/>
      <c r="PJL143" s="2602"/>
      <c r="PJM143" s="4287"/>
      <c r="PJN143" s="4303"/>
      <c r="PJO143" s="4304"/>
      <c r="PJP143" s="2603"/>
      <c r="PJQ143" s="4305"/>
      <c r="PJR143" s="4306"/>
      <c r="PJS143" s="4305"/>
      <c r="PJT143" s="4306"/>
      <c r="PJU143" s="4299"/>
      <c r="PJV143" s="4300"/>
      <c r="PJW143" s="4305"/>
      <c r="PJX143" s="4304"/>
      <c r="PJY143" s="4299"/>
      <c r="PJZ143" s="4300"/>
      <c r="PKA143" s="4301"/>
      <c r="PKB143" s="4302"/>
      <c r="PKC143" s="4299"/>
      <c r="PKD143" s="2602"/>
      <c r="PKE143" s="4287"/>
      <c r="PKF143" s="4303"/>
      <c r="PKG143" s="4304"/>
      <c r="PKH143" s="2603"/>
      <c r="PKI143" s="4305"/>
      <c r="PKJ143" s="4306"/>
      <c r="PKK143" s="4305"/>
      <c r="PKL143" s="4306"/>
      <c r="PKM143" s="4299"/>
      <c r="PKN143" s="4300"/>
      <c r="PKO143" s="4305"/>
      <c r="PKP143" s="4304"/>
      <c r="PKQ143" s="4299"/>
      <c r="PKR143" s="4300"/>
      <c r="PKS143" s="4301"/>
      <c r="PKT143" s="4302"/>
      <c r="PKU143" s="4299"/>
      <c r="PKV143" s="2602"/>
      <c r="PKW143" s="4287"/>
      <c r="PKX143" s="4303"/>
      <c r="PKY143" s="4304"/>
      <c r="PKZ143" s="2603"/>
      <c r="PLA143" s="4305"/>
      <c r="PLB143" s="4306"/>
      <c r="PLC143" s="4305"/>
      <c r="PLD143" s="4306"/>
      <c r="PLE143" s="4299"/>
      <c r="PLF143" s="4300"/>
      <c r="PLG143" s="4305"/>
      <c r="PLH143" s="4304"/>
      <c r="PLI143" s="4299"/>
      <c r="PLJ143" s="4300"/>
      <c r="PLK143" s="4301"/>
      <c r="PLL143" s="4302"/>
      <c r="PLM143" s="4299"/>
      <c r="PLN143" s="2602"/>
      <c r="PLO143" s="4287"/>
      <c r="PLP143" s="4303"/>
      <c r="PLQ143" s="4304"/>
      <c r="PLR143" s="2603"/>
      <c r="PLS143" s="4305"/>
      <c r="PLT143" s="4306"/>
      <c r="PLU143" s="4305"/>
      <c r="PLV143" s="4306"/>
      <c r="PLW143" s="4299"/>
      <c r="PLX143" s="4300"/>
      <c r="PLY143" s="4305"/>
      <c r="PLZ143" s="4304"/>
      <c r="PMA143" s="4299"/>
      <c r="PMB143" s="4300"/>
      <c r="PMC143" s="4301"/>
      <c r="PMD143" s="4302"/>
      <c r="PME143" s="4299"/>
      <c r="PMF143" s="2602"/>
      <c r="PMG143" s="4287"/>
      <c r="PMH143" s="4303"/>
      <c r="PMI143" s="4304"/>
      <c r="PMJ143" s="2603"/>
      <c r="PMK143" s="4305"/>
      <c r="PML143" s="4306"/>
      <c r="PMM143" s="4305"/>
      <c r="PMN143" s="4306"/>
      <c r="PMO143" s="4299"/>
      <c r="PMP143" s="4300"/>
      <c r="PMQ143" s="4305"/>
      <c r="PMR143" s="4304"/>
      <c r="PMS143" s="4299"/>
      <c r="PMT143" s="4300"/>
      <c r="PMU143" s="4301"/>
      <c r="PMV143" s="4302"/>
      <c r="PMW143" s="4299"/>
      <c r="PMX143" s="2602"/>
      <c r="PMY143" s="4287"/>
      <c r="PMZ143" s="4303"/>
      <c r="PNA143" s="4304"/>
      <c r="PNB143" s="2603"/>
      <c r="PNC143" s="4305"/>
      <c r="PND143" s="4306"/>
      <c r="PNE143" s="4305"/>
      <c r="PNF143" s="4306"/>
      <c r="PNG143" s="4299"/>
      <c r="PNH143" s="4300"/>
      <c r="PNI143" s="4305"/>
      <c r="PNJ143" s="4304"/>
      <c r="PNK143" s="4299"/>
      <c r="PNL143" s="4300"/>
      <c r="PNM143" s="4301"/>
      <c r="PNN143" s="4302"/>
      <c r="PNO143" s="4299"/>
      <c r="PNP143" s="2602"/>
      <c r="PNQ143" s="4287"/>
      <c r="PNR143" s="4303"/>
      <c r="PNS143" s="4304"/>
      <c r="PNT143" s="2603"/>
      <c r="PNU143" s="4305"/>
      <c r="PNV143" s="4306"/>
      <c r="PNW143" s="4305"/>
      <c r="PNX143" s="4306"/>
      <c r="PNY143" s="4299"/>
      <c r="PNZ143" s="4300"/>
      <c r="POA143" s="4305"/>
      <c r="POB143" s="4304"/>
      <c r="POC143" s="4299"/>
      <c r="POD143" s="4300"/>
      <c r="POE143" s="4301"/>
      <c r="POF143" s="4302"/>
      <c r="POG143" s="4299"/>
      <c r="POH143" s="2602"/>
      <c r="POI143" s="4287"/>
      <c r="POJ143" s="4303"/>
      <c r="POK143" s="4304"/>
      <c r="POL143" s="2603"/>
      <c r="POM143" s="4305"/>
      <c r="PON143" s="4306"/>
      <c r="POO143" s="4305"/>
      <c r="POP143" s="4306"/>
      <c r="POQ143" s="4299"/>
      <c r="POR143" s="4300"/>
      <c r="POS143" s="4305"/>
      <c r="POT143" s="4304"/>
      <c r="POU143" s="4299"/>
      <c r="POV143" s="4300"/>
      <c r="POW143" s="4301"/>
      <c r="POX143" s="4302"/>
      <c r="POY143" s="4299"/>
      <c r="POZ143" s="2602"/>
      <c r="PPA143" s="4287"/>
      <c r="PPB143" s="4303"/>
      <c r="PPC143" s="4304"/>
      <c r="PPD143" s="2603"/>
      <c r="PPE143" s="4305"/>
      <c r="PPF143" s="4306"/>
      <c r="PPG143" s="4305"/>
      <c r="PPH143" s="4306"/>
      <c r="PPI143" s="4299"/>
      <c r="PPJ143" s="4300"/>
      <c r="PPK143" s="4305"/>
      <c r="PPL143" s="4304"/>
      <c r="PPM143" s="4299"/>
      <c r="PPN143" s="4300"/>
      <c r="PPO143" s="4301"/>
      <c r="PPP143" s="4302"/>
      <c r="PPQ143" s="4299"/>
      <c r="PPR143" s="2602"/>
      <c r="PPS143" s="4287"/>
      <c r="PPT143" s="4303"/>
      <c r="PPU143" s="4304"/>
      <c r="PPV143" s="2603"/>
      <c r="PPW143" s="4305"/>
      <c r="PPX143" s="4306"/>
      <c r="PPY143" s="4305"/>
      <c r="PPZ143" s="4306"/>
      <c r="PQA143" s="4299"/>
      <c r="PQB143" s="4300"/>
      <c r="PQC143" s="4305"/>
      <c r="PQD143" s="4304"/>
      <c r="PQE143" s="4299"/>
      <c r="PQF143" s="4300"/>
      <c r="PQG143" s="4301"/>
      <c r="PQH143" s="4302"/>
      <c r="PQI143" s="4299"/>
      <c r="PQJ143" s="2602"/>
      <c r="PQK143" s="4287"/>
      <c r="PQL143" s="4303"/>
      <c r="PQM143" s="4304"/>
      <c r="PQN143" s="2603"/>
      <c r="PQO143" s="4305"/>
      <c r="PQP143" s="4306"/>
      <c r="PQQ143" s="4305"/>
      <c r="PQR143" s="4306"/>
      <c r="PQS143" s="4299"/>
      <c r="PQT143" s="4300"/>
      <c r="PQU143" s="4305"/>
      <c r="PQV143" s="4304"/>
      <c r="PQW143" s="4299"/>
      <c r="PQX143" s="4300"/>
      <c r="PQY143" s="4301"/>
      <c r="PQZ143" s="4302"/>
      <c r="PRA143" s="4299"/>
      <c r="PRB143" s="2602"/>
      <c r="PRC143" s="4287"/>
      <c r="PRD143" s="4303"/>
      <c r="PRE143" s="4304"/>
      <c r="PRF143" s="2603"/>
      <c r="PRG143" s="4305"/>
      <c r="PRH143" s="4306"/>
      <c r="PRI143" s="4305"/>
      <c r="PRJ143" s="4306"/>
      <c r="PRK143" s="4299"/>
      <c r="PRL143" s="4300"/>
      <c r="PRM143" s="4305"/>
      <c r="PRN143" s="4304"/>
      <c r="PRO143" s="4299"/>
      <c r="PRP143" s="4300"/>
      <c r="PRQ143" s="4301"/>
      <c r="PRR143" s="4302"/>
      <c r="PRS143" s="4299"/>
      <c r="PRT143" s="2602"/>
      <c r="PRU143" s="4287"/>
      <c r="PRV143" s="4303"/>
      <c r="PRW143" s="4304"/>
      <c r="PRX143" s="2603"/>
      <c r="PRY143" s="4305"/>
      <c r="PRZ143" s="4306"/>
      <c r="PSA143" s="4305"/>
      <c r="PSB143" s="4306"/>
      <c r="PSC143" s="4299"/>
      <c r="PSD143" s="4300"/>
      <c r="PSE143" s="4305"/>
      <c r="PSF143" s="4304"/>
      <c r="PSG143" s="4299"/>
      <c r="PSH143" s="4300"/>
      <c r="PSI143" s="4301"/>
      <c r="PSJ143" s="4302"/>
      <c r="PSK143" s="4299"/>
      <c r="PSL143" s="2602"/>
      <c r="PSM143" s="4287"/>
      <c r="PSN143" s="4303"/>
      <c r="PSO143" s="4304"/>
      <c r="PSP143" s="2603"/>
      <c r="PSQ143" s="4305"/>
      <c r="PSR143" s="4306"/>
      <c r="PSS143" s="4305"/>
      <c r="PST143" s="4306"/>
      <c r="PSU143" s="4299"/>
      <c r="PSV143" s="4300"/>
      <c r="PSW143" s="4305"/>
      <c r="PSX143" s="4304"/>
      <c r="PSY143" s="4299"/>
      <c r="PSZ143" s="4300"/>
      <c r="PTA143" s="4301"/>
      <c r="PTB143" s="4302"/>
      <c r="PTC143" s="4299"/>
      <c r="PTD143" s="2602"/>
      <c r="PTE143" s="4287"/>
      <c r="PTF143" s="4303"/>
      <c r="PTG143" s="4304"/>
      <c r="PTH143" s="2603"/>
      <c r="PTI143" s="4305"/>
      <c r="PTJ143" s="4306"/>
      <c r="PTK143" s="4305"/>
      <c r="PTL143" s="4306"/>
      <c r="PTM143" s="4299"/>
      <c r="PTN143" s="4300"/>
      <c r="PTO143" s="4305"/>
      <c r="PTP143" s="4304"/>
      <c r="PTQ143" s="4299"/>
      <c r="PTR143" s="4300"/>
      <c r="PTS143" s="4301"/>
      <c r="PTT143" s="4302"/>
      <c r="PTU143" s="4299"/>
      <c r="PTV143" s="2602"/>
      <c r="PTW143" s="4287"/>
      <c r="PTX143" s="4303"/>
      <c r="PTY143" s="4304"/>
      <c r="PTZ143" s="2603"/>
      <c r="PUA143" s="4305"/>
      <c r="PUB143" s="4306"/>
      <c r="PUC143" s="4305"/>
      <c r="PUD143" s="4306"/>
      <c r="PUE143" s="4299"/>
      <c r="PUF143" s="4300"/>
      <c r="PUG143" s="4305"/>
      <c r="PUH143" s="4304"/>
      <c r="PUI143" s="4299"/>
      <c r="PUJ143" s="4300"/>
      <c r="PUK143" s="4301"/>
      <c r="PUL143" s="4302"/>
      <c r="PUM143" s="4299"/>
      <c r="PUN143" s="2602"/>
      <c r="PUO143" s="4287"/>
      <c r="PUP143" s="4303"/>
      <c r="PUQ143" s="4304"/>
      <c r="PUR143" s="2603"/>
      <c r="PUS143" s="4305"/>
      <c r="PUT143" s="4306"/>
      <c r="PUU143" s="4305"/>
      <c r="PUV143" s="4306"/>
      <c r="PUW143" s="4299"/>
      <c r="PUX143" s="4300"/>
      <c r="PUY143" s="4305"/>
      <c r="PUZ143" s="4304"/>
      <c r="PVA143" s="4299"/>
      <c r="PVB143" s="4300"/>
      <c r="PVC143" s="4301"/>
      <c r="PVD143" s="4302"/>
      <c r="PVE143" s="4299"/>
      <c r="PVF143" s="2602"/>
      <c r="PVG143" s="4287"/>
      <c r="PVH143" s="4303"/>
      <c r="PVI143" s="4304"/>
      <c r="PVJ143" s="2603"/>
      <c r="PVK143" s="4305"/>
      <c r="PVL143" s="4306"/>
      <c r="PVM143" s="4305"/>
      <c r="PVN143" s="4306"/>
      <c r="PVO143" s="4299"/>
      <c r="PVP143" s="4300"/>
      <c r="PVQ143" s="4305"/>
      <c r="PVR143" s="4304"/>
      <c r="PVS143" s="4299"/>
      <c r="PVT143" s="4300"/>
      <c r="PVU143" s="4301"/>
      <c r="PVV143" s="4302"/>
      <c r="PVW143" s="4299"/>
      <c r="PVX143" s="2602"/>
      <c r="PVY143" s="4287"/>
      <c r="PVZ143" s="4303"/>
      <c r="PWA143" s="4304"/>
      <c r="PWB143" s="2603"/>
      <c r="PWC143" s="4305"/>
      <c r="PWD143" s="4306"/>
      <c r="PWE143" s="4305"/>
      <c r="PWF143" s="4306"/>
      <c r="PWG143" s="4299"/>
      <c r="PWH143" s="4300"/>
      <c r="PWI143" s="4305"/>
      <c r="PWJ143" s="4304"/>
      <c r="PWK143" s="4299"/>
      <c r="PWL143" s="4300"/>
      <c r="PWM143" s="4301"/>
      <c r="PWN143" s="4302"/>
      <c r="PWO143" s="4299"/>
      <c r="PWP143" s="2602"/>
      <c r="PWQ143" s="4287"/>
      <c r="PWR143" s="4303"/>
      <c r="PWS143" s="4304"/>
      <c r="PWT143" s="2603"/>
      <c r="PWU143" s="4305"/>
      <c r="PWV143" s="4306"/>
      <c r="PWW143" s="4305"/>
      <c r="PWX143" s="4306"/>
      <c r="PWY143" s="4299"/>
      <c r="PWZ143" s="4300"/>
      <c r="PXA143" s="4305"/>
      <c r="PXB143" s="4304"/>
      <c r="PXC143" s="4299"/>
      <c r="PXD143" s="4300"/>
      <c r="PXE143" s="4301"/>
      <c r="PXF143" s="4302"/>
      <c r="PXG143" s="4299"/>
      <c r="PXH143" s="2602"/>
      <c r="PXI143" s="4287"/>
      <c r="PXJ143" s="4303"/>
      <c r="PXK143" s="4304"/>
      <c r="PXL143" s="2603"/>
      <c r="PXM143" s="4305"/>
      <c r="PXN143" s="4306"/>
      <c r="PXO143" s="4305"/>
      <c r="PXP143" s="4306"/>
      <c r="PXQ143" s="4299"/>
      <c r="PXR143" s="4300"/>
      <c r="PXS143" s="4305"/>
      <c r="PXT143" s="4304"/>
      <c r="PXU143" s="4299"/>
      <c r="PXV143" s="4300"/>
      <c r="PXW143" s="4301"/>
      <c r="PXX143" s="4302"/>
      <c r="PXY143" s="4299"/>
      <c r="PXZ143" s="2602"/>
      <c r="PYA143" s="4287"/>
      <c r="PYB143" s="4303"/>
      <c r="PYC143" s="4304"/>
      <c r="PYD143" s="2603"/>
      <c r="PYE143" s="4305"/>
      <c r="PYF143" s="4306"/>
      <c r="PYG143" s="4305"/>
      <c r="PYH143" s="4306"/>
      <c r="PYI143" s="4299"/>
      <c r="PYJ143" s="4300"/>
      <c r="PYK143" s="4305"/>
      <c r="PYL143" s="4304"/>
      <c r="PYM143" s="4299"/>
      <c r="PYN143" s="4300"/>
      <c r="PYO143" s="4301"/>
      <c r="PYP143" s="4302"/>
      <c r="PYQ143" s="4299"/>
      <c r="PYR143" s="2602"/>
      <c r="PYS143" s="4287"/>
      <c r="PYT143" s="4303"/>
      <c r="PYU143" s="4304"/>
      <c r="PYV143" s="2603"/>
      <c r="PYW143" s="4305"/>
      <c r="PYX143" s="4306"/>
      <c r="PYY143" s="4305"/>
      <c r="PYZ143" s="4306"/>
      <c r="PZA143" s="4299"/>
      <c r="PZB143" s="4300"/>
      <c r="PZC143" s="4305"/>
      <c r="PZD143" s="4304"/>
      <c r="PZE143" s="4299"/>
      <c r="PZF143" s="4300"/>
      <c r="PZG143" s="4301"/>
      <c r="PZH143" s="4302"/>
      <c r="PZI143" s="4299"/>
      <c r="PZJ143" s="2602"/>
      <c r="PZK143" s="4287"/>
      <c r="PZL143" s="4303"/>
      <c r="PZM143" s="4304"/>
      <c r="PZN143" s="2603"/>
      <c r="PZO143" s="4305"/>
      <c r="PZP143" s="4306"/>
      <c r="PZQ143" s="4305"/>
      <c r="PZR143" s="4306"/>
      <c r="PZS143" s="4299"/>
      <c r="PZT143" s="4300"/>
      <c r="PZU143" s="4305"/>
      <c r="PZV143" s="4304"/>
      <c r="PZW143" s="4299"/>
      <c r="PZX143" s="4300"/>
      <c r="PZY143" s="4301"/>
      <c r="PZZ143" s="4302"/>
      <c r="QAA143" s="4299"/>
      <c r="QAB143" s="2602"/>
      <c r="QAC143" s="4287"/>
      <c r="QAD143" s="4303"/>
      <c r="QAE143" s="4304"/>
      <c r="QAF143" s="2603"/>
      <c r="QAG143" s="4305"/>
      <c r="QAH143" s="4306"/>
      <c r="QAI143" s="4305"/>
      <c r="QAJ143" s="4306"/>
      <c r="QAK143" s="4299"/>
      <c r="QAL143" s="4300"/>
      <c r="QAM143" s="4305"/>
      <c r="QAN143" s="4304"/>
      <c r="QAO143" s="4299"/>
      <c r="QAP143" s="4300"/>
      <c r="QAQ143" s="4301"/>
      <c r="QAR143" s="4302"/>
      <c r="QAS143" s="4299"/>
      <c r="QAT143" s="2602"/>
      <c r="QAU143" s="4287"/>
      <c r="QAV143" s="4303"/>
      <c r="QAW143" s="4304"/>
      <c r="QAX143" s="2603"/>
      <c r="QAY143" s="4305"/>
      <c r="QAZ143" s="4306"/>
      <c r="QBA143" s="4305"/>
      <c r="QBB143" s="4306"/>
      <c r="QBC143" s="4299"/>
      <c r="QBD143" s="4300"/>
      <c r="QBE143" s="4305"/>
      <c r="QBF143" s="4304"/>
      <c r="QBG143" s="4299"/>
      <c r="QBH143" s="4300"/>
      <c r="QBI143" s="4301"/>
      <c r="QBJ143" s="4302"/>
      <c r="QBK143" s="4299"/>
      <c r="QBL143" s="2602"/>
      <c r="QBM143" s="4287"/>
      <c r="QBN143" s="4303"/>
      <c r="QBO143" s="4304"/>
      <c r="QBP143" s="2603"/>
      <c r="QBQ143" s="4305"/>
      <c r="QBR143" s="4306"/>
      <c r="QBS143" s="4305"/>
      <c r="QBT143" s="4306"/>
      <c r="QBU143" s="4299"/>
      <c r="QBV143" s="4300"/>
      <c r="QBW143" s="4305"/>
      <c r="QBX143" s="4304"/>
      <c r="QBY143" s="4299"/>
      <c r="QBZ143" s="4300"/>
      <c r="QCA143" s="4301"/>
      <c r="QCB143" s="4302"/>
      <c r="QCC143" s="4299"/>
      <c r="QCD143" s="2602"/>
      <c r="QCE143" s="4287"/>
      <c r="QCF143" s="4303"/>
      <c r="QCG143" s="4304"/>
      <c r="QCH143" s="2603"/>
      <c r="QCI143" s="4305"/>
      <c r="QCJ143" s="4306"/>
      <c r="QCK143" s="4305"/>
      <c r="QCL143" s="4306"/>
      <c r="QCM143" s="4299"/>
      <c r="QCN143" s="4300"/>
      <c r="QCO143" s="4305"/>
      <c r="QCP143" s="4304"/>
      <c r="QCQ143" s="4299"/>
      <c r="QCR143" s="4300"/>
      <c r="QCS143" s="4301"/>
      <c r="QCT143" s="4302"/>
      <c r="QCU143" s="4299"/>
      <c r="QCV143" s="2602"/>
      <c r="QCW143" s="4287"/>
      <c r="QCX143" s="4303"/>
      <c r="QCY143" s="4304"/>
      <c r="QCZ143" s="2603"/>
      <c r="QDA143" s="4305"/>
      <c r="QDB143" s="4306"/>
      <c r="QDC143" s="4305"/>
      <c r="QDD143" s="4306"/>
      <c r="QDE143" s="4299"/>
      <c r="QDF143" s="4300"/>
      <c r="QDG143" s="4305"/>
      <c r="QDH143" s="4304"/>
      <c r="QDI143" s="4299"/>
      <c r="QDJ143" s="4300"/>
      <c r="QDK143" s="4301"/>
      <c r="QDL143" s="4302"/>
      <c r="QDM143" s="4299"/>
      <c r="QDN143" s="2602"/>
      <c r="QDO143" s="4287"/>
      <c r="QDP143" s="4303"/>
      <c r="QDQ143" s="4304"/>
      <c r="QDR143" s="2603"/>
      <c r="QDS143" s="4305"/>
      <c r="QDT143" s="4306"/>
      <c r="QDU143" s="4305"/>
      <c r="QDV143" s="4306"/>
      <c r="QDW143" s="4299"/>
      <c r="QDX143" s="4300"/>
      <c r="QDY143" s="4305"/>
      <c r="QDZ143" s="4304"/>
      <c r="QEA143" s="4299"/>
      <c r="QEB143" s="4300"/>
      <c r="QEC143" s="4301"/>
      <c r="QED143" s="4302"/>
      <c r="QEE143" s="4299"/>
      <c r="QEF143" s="2602"/>
      <c r="QEG143" s="4287"/>
      <c r="QEH143" s="4303"/>
      <c r="QEI143" s="4304"/>
      <c r="QEJ143" s="2603"/>
      <c r="QEK143" s="4305"/>
      <c r="QEL143" s="4306"/>
      <c r="QEM143" s="4305"/>
      <c r="QEN143" s="4306"/>
      <c r="QEO143" s="4299"/>
      <c r="QEP143" s="4300"/>
      <c r="QEQ143" s="4305"/>
      <c r="QER143" s="4304"/>
      <c r="QES143" s="4299"/>
      <c r="QET143" s="4300"/>
      <c r="QEU143" s="4301"/>
      <c r="QEV143" s="4302"/>
      <c r="QEW143" s="4299"/>
      <c r="QEX143" s="2602"/>
      <c r="QEY143" s="4287"/>
      <c r="QEZ143" s="4303"/>
      <c r="QFA143" s="4304"/>
      <c r="QFB143" s="2603"/>
      <c r="QFC143" s="4305"/>
      <c r="QFD143" s="4306"/>
      <c r="QFE143" s="4305"/>
      <c r="QFF143" s="4306"/>
      <c r="QFG143" s="4299"/>
      <c r="QFH143" s="4300"/>
      <c r="QFI143" s="4305"/>
      <c r="QFJ143" s="4304"/>
      <c r="QFK143" s="4299"/>
      <c r="QFL143" s="4300"/>
      <c r="QFM143" s="4301"/>
      <c r="QFN143" s="4302"/>
      <c r="QFO143" s="4299"/>
      <c r="QFP143" s="2602"/>
      <c r="QFQ143" s="4287"/>
      <c r="QFR143" s="4303"/>
      <c r="QFS143" s="4304"/>
      <c r="QFT143" s="2603"/>
      <c r="QFU143" s="4305"/>
      <c r="QFV143" s="4306"/>
      <c r="QFW143" s="4305"/>
      <c r="QFX143" s="4306"/>
      <c r="QFY143" s="4299"/>
      <c r="QFZ143" s="4300"/>
      <c r="QGA143" s="4305"/>
      <c r="QGB143" s="4304"/>
      <c r="QGC143" s="4299"/>
      <c r="QGD143" s="4300"/>
      <c r="QGE143" s="4301"/>
      <c r="QGF143" s="4302"/>
      <c r="QGG143" s="4299"/>
      <c r="QGH143" s="2602"/>
      <c r="QGI143" s="4287"/>
      <c r="QGJ143" s="4303"/>
      <c r="QGK143" s="4304"/>
      <c r="QGL143" s="2603"/>
      <c r="QGM143" s="4305"/>
      <c r="QGN143" s="4306"/>
      <c r="QGO143" s="4305"/>
      <c r="QGP143" s="4306"/>
      <c r="QGQ143" s="4299"/>
      <c r="QGR143" s="4300"/>
      <c r="QGS143" s="4305"/>
      <c r="QGT143" s="4304"/>
      <c r="QGU143" s="4299"/>
      <c r="QGV143" s="4300"/>
      <c r="QGW143" s="4301"/>
      <c r="QGX143" s="4302"/>
      <c r="QGY143" s="4299"/>
      <c r="QGZ143" s="2602"/>
      <c r="QHA143" s="4287"/>
      <c r="QHB143" s="4303"/>
      <c r="QHC143" s="4304"/>
      <c r="QHD143" s="2603"/>
      <c r="QHE143" s="4305"/>
      <c r="QHF143" s="4306"/>
      <c r="QHG143" s="4305"/>
      <c r="QHH143" s="4306"/>
      <c r="QHI143" s="4299"/>
      <c r="QHJ143" s="4300"/>
      <c r="QHK143" s="4305"/>
      <c r="QHL143" s="4304"/>
      <c r="QHM143" s="4299"/>
      <c r="QHN143" s="4300"/>
      <c r="QHO143" s="4301"/>
      <c r="QHP143" s="4302"/>
      <c r="QHQ143" s="4299"/>
      <c r="QHR143" s="2602"/>
      <c r="QHS143" s="4287"/>
      <c r="QHT143" s="4303"/>
      <c r="QHU143" s="4304"/>
      <c r="QHV143" s="2603"/>
      <c r="QHW143" s="4305"/>
      <c r="QHX143" s="4306"/>
      <c r="QHY143" s="4305"/>
      <c r="QHZ143" s="4306"/>
      <c r="QIA143" s="4299"/>
      <c r="QIB143" s="4300"/>
      <c r="QIC143" s="4305"/>
      <c r="QID143" s="4304"/>
      <c r="QIE143" s="4299"/>
      <c r="QIF143" s="4300"/>
      <c r="QIG143" s="4301"/>
      <c r="QIH143" s="4302"/>
      <c r="QII143" s="4299"/>
      <c r="QIJ143" s="2602"/>
      <c r="QIK143" s="4287"/>
      <c r="QIL143" s="4303"/>
      <c r="QIM143" s="4304"/>
      <c r="QIN143" s="2603"/>
      <c r="QIO143" s="4305"/>
      <c r="QIP143" s="4306"/>
      <c r="QIQ143" s="4305"/>
      <c r="QIR143" s="4306"/>
      <c r="QIS143" s="4299"/>
      <c r="QIT143" s="4300"/>
      <c r="QIU143" s="4305"/>
      <c r="QIV143" s="4304"/>
      <c r="QIW143" s="4299"/>
      <c r="QIX143" s="4300"/>
      <c r="QIY143" s="4301"/>
      <c r="QIZ143" s="4302"/>
      <c r="QJA143" s="4299"/>
      <c r="QJB143" s="2602"/>
      <c r="QJC143" s="4287"/>
      <c r="QJD143" s="4303"/>
      <c r="QJE143" s="4304"/>
      <c r="QJF143" s="2603"/>
      <c r="QJG143" s="4305"/>
      <c r="QJH143" s="4306"/>
      <c r="QJI143" s="4305"/>
      <c r="QJJ143" s="4306"/>
      <c r="QJK143" s="4299"/>
      <c r="QJL143" s="4300"/>
      <c r="QJM143" s="4305"/>
      <c r="QJN143" s="4304"/>
      <c r="QJO143" s="4299"/>
      <c r="QJP143" s="4300"/>
      <c r="QJQ143" s="4301"/>
      <c r="QJR143" s="4302"/>
      <c r="QJS143" s="4299"/>
      <c r="QJT143" s="2602"/>
      <c r="QJU143" s="4287"/>
      <c r="QJV143" s="4303"/>
      <c r="QJW143" s="4304"/>
      <c r="QJX143" s="2603"/>
      <c r="QJY143" s="4305"/>
      <c r="QJZ143" s="4306"/>
      <c r="QKA143" s="4305"/>
      <c r="QKB143" s="4306"/>
      <c r="QKC143" s="4299"/>
      <c r="QKD143" s="4300"/>
      <c r="QKE143" s="4305"/>
      <c r="QKF143" s="4304"/>
      <c r="QKG143" s="4299"/>
      <c r="QKH143" s="4300"/>
      <c r="QKI143" s="4301"/>
      <c r="QKJ143" s="4302"/>
      <c r="QKK143" s="4299"/>
      <c r="QKL143" s="2602"/>
      <c r="QKM143" s="4287"/>
      <c r="QKN143" s="4303"/>
      <c r="QKO143" s="4304"/>
      <c r="QKP143" s="2603"/>
      <c r="QKQ143" s="4305"/>
      <c r="QKR143" s="4306"/>
      <c r="QKS143" s="4305"/>
      <c r="QKT143" s="4306"/>
      <c r="QKU143" s="4299"/>
      <c r="QKV143" s="4300"/>
      <c r="QKW143" s="4305"/>
      <c r="QKX143" s="4304"/>
      <c r="QKY143" s="4299"/>
      <c r="QKZ143" s="4300"/>
      <c r="QLA143" s="4301"/>
      <c r="QLB143" s="4302"/>
      <c r="QLC143" s="4299"/>
      <c r="QLD143" s="2602"/>
      <c r="QLE143" s="4287"/>
      <c r="QLF143" s="4303"/>
      <c r="QLG143" s="4304"/>
      <c r="QLH143" s="2603"/>
      <c r="QLI143" s="4305"/>
      <c r="QLJ143" s="4306"/>
      <c r="QLK143" s="4305"/>
      <c r="QLL143" s="4306"/>
      <c r="QLM143" s="4299"/>
      <c r="QLN143" s="4300"/>
      <c r="QLO143" s="4305"/>
      <c r="QLP143" s="4304"/>
      <c r="QLQ143" s="4299"/>
      <c r="QLR143" s="4300"/>
      <c r="QLS143" s="4301"/>
      <c r="QLT143" s="4302"/>
      <c r="QLU143" s="4299"/>
      <c r="QLV143" s="2602"/>
      <c r="QLW143" s="4287"/>
      <c r="QLX143" s="4303"/>
      <c r="QLY143" s="4304"/>
      <c r="QLZ143" s="2603"/>
      <c r="QMA143" s="4305"/>
      <c r="QMB143" s="4306"/>
      <c r="QMC143" s="4305"/>
      <c r="QMD143" s="4306"/>
      <c r="QME143" s="4299"/>
      <c r="QMF143" s="4300"/>
      <c r="QMG143" s="4305"/>
      <c r="QMH143" s="4304"/>
      <c r="QMI143" s="4299"/>
      <c r="QMJ143" s="4300"/>
      <c r="QMK143" s="4301"/>
      <c r="QML143" s="4302"/>
      <c r="QMM143" s="4299"/>
      <c r="QMN143" s="2602"/>
      <c r="QMO143" s="4287"/>
      <c r="QMP143" s="4303"/>
      <c r="QMQ143" s="4304"/>
      <c r="QMR143" s="2603"/>
      <c r="QMS143" s="4305"/>
      <c r="QMT143" s="4306"/>
      <c r="QMU143" s="4305"/>
      <c r="QMV143" s="4306"/>
      <c r="QMW143" s="4299"/>
      <c r="QMX143" s="4300"/>
      <c r="QMY143" s="4305"/>
      <c r="QMZ143" s="4304"/>
      <c r="QNA143" s="4299"/>
      <c r="QNB143" s="4300"/>
      <c r="QNC143" s="4301"/>
      <c r="QND143" s="4302"/>
      <c r="QNE143" s="4299"/>
      <c r="QNF143" s="2602"/>
      <c r="QNG143" s="4287"/>
      <c r="QNH143" s="4303"/>
      <c r="QNI143" s="4304"/>
      <c r="QNJ143" s="2603"/>
      <c r="QNK143" s="4305"/>
      <c r="QNL143" s="4306"/>
      <c r="QNM143" s="4305"/>
      <c r="QNN143" s="4306"/>
      <c r="QNO143" s="4299"/>
      <c r="QNP143" s="4300"/>
      <c r="QNQ143" s="4305"/>
      <c r="QNR143" s="4304"/>
      <c r="QNS143" s="4299"/>
      <c r="QNT143" s="4300"/>
      <c r="QNU143" s="4301"/>
      <c r="QNV143" s="4302"/>
      <c r="QNW143" s="4299"/>
      <c r="QNX143" s="2602"/>
      <c r="QNY143" s="4287"/>
      <c r="QNZ143" s="4303"/>
      <c r="QOA143" s="4304"/>
      <c r="QOB143" s="2603"/>
      <c r="QOC143" s="4305"/>
      <c r="QOD143" s="4306"/>
      <c r="QOE143" s="4305"/>
      <c r="QOF143" s="4306"/>
      <c r="QOG143" s="4299"/>
      <c r="QOH143" s="4300"/>
      <c r="QOI143" s="4305"/>
      <c r="QOJ143" s="4304"/>
      <c r="QOK143" s="4299"/>
      <c r="QOL143" s="4300"/>
      <c r="QOM143" s="4301"/>
      <c r="QON143" s="4302"/>
      <c r="QOO143" s="4299"/>
      <c r="QOP143" s="2602"/>
      <c r="QOQ143" s="4287"/>
      <c r="QOR143" s="4303"/>
      <c r="QOS143" s="4304"/>
      <c r="QOT143" s="2603"/>
      <c r="QOU143" s="4305"/>
      <c r="QOV143" s="4306"/>
      <c r="QOW143" s="4305"/>
      <c r="QOX143" s="4306"/>
      <c r="QOY143" s="4299"/>
      <c r="QOZ143" s="4300"/>
      <c r="QPA143" s="4305"/>
      <c r="QPB143" s="4304"/>
      <c r="QPC143" s="4299"/>
      <c r="QPD143" s="4300"/>
      <c r="QPE143" s="4301"/>
      <c r="QPF143" s="4302"/>
      <c r="QPG143" s="4299"/>
      <c r="QPH143" s="2602"/>
      <c r="QPI143" s="4287"/>
      <c r="QPJ143" s="4303"/>
      <c r="QPK143" s="4304"/>
      <c r="QPL143" s="2603"/>
      <c r="QPM143" s="4305"/>
      <c r="QPN143" s="4306"/>
      <c r="QPO143" s="4305"/>
      <c r="QPP143" s="4306"/>
      <c r="QPQ143" s="4299"/>
      <c r="QPR143" s="4300"/>
      <c r="QPS143" s="4305"/>
      <c r="QPT143" s="4304"/>
      <c r="QPU143" s="4299"/>
      <c r="QPV143" s="4300"/>
      <c r="QPW143" s="4301"/>
      <c r="QPX143" s="4302"/>
      <c r="QPY143" s="4299"/>
      <c r="QPZ143" s="2602"/>
      <c r="QQA143" s="4287"/>
      <c r="QQB143" s="4303"/>
      <c r="QQC143" s="4304"/>
      <c r="QQD143" s="2603"/>
      <c r="QQE143" s="4305"/>
      <c r="QQF143" s="4306"/>
      <c r="QQG143" s="4305"/>
      <c r="QQH143" s="4306"/>
      <c r="QQI143" s="4299"/>
      <c r="QQJ143" s="4300"/>
      <c r="QQK143" s="4305"/>
      <c r="QQL143" s="4304"/>
      <c r="QQM143" s="4299"/>
      <c r="QQN143" s="4300"/>
      <c r="QQO143" s="4301"/>
      <c r="QQP143" s="4302"/>
      <c r="QQQ143" s="4299"/>
      <c r="QQR143" s="2602"/>
      <c r="QQS143" s="4287"/>
      <c r="QQT143" s="4303"/>
      <c r="QQU143" s="4304"/>
      <c r="QQV143" s="2603"/>
      <c r="QQW143" s="4305"/>
      <c r="QQX143" s="4306"/>
      <c r="QQY143" s="4305"/>
      <c r="QQZ143" s="4306"/>
      <c r="QRA143" s="4299"/>
      <c r="QRB143" s="4300"/>
      <c r="QRC143" s="4305"/>
      <c r="QRD143" s="4304"/>
      <c r="QRE143" s="4299"/>
      <c r="QRF143" s="4300"/>
      <c r="QRG143" s="4301"/>
      <c r="QRH143" s="4302"/>
      <c r="QRI143" s="4299"/>
      <c r="QRJ143" s="2602"/>
      <c r="QRK143" s="4287"/>
      <c r="QRL143" s="4303"/>
      <c r="QRM143" s="4304"/>
      <c r="QRN143" s="2603"/>
      <c r="QRO143" s="4305"/>
      <c r="QRP143" s="4306"/>
      <c r="QRQ143" s="4305"/>
      <c r="QRR143" s="4306"/>
      <c r="QRS143" s="4299"/>
      <c r="QRT143" s="4300"/>
      <c r="QRU143" s="4305"/>
      <c r="QRV143" s="4304"/>
      <c r="QRW143" s="4299"/>
      <c r="QRX143" s="4300"/>
      <c r="QRY143" s="4301"/>
      <c r="QRZ143" s="4302"/>
      <c r="QSA143" s="4299"/>
      <c r="QSB143" s="2602"/>
      <c r="QSC143" s="4287"/>
      <c r="QSD143" s="4303"/>
      <c r="QSE143" s="4304"/>
      <c r="QSF143" s="2603"/>
      <c r="QSG143" s="4305"/>
      <c r="QSH143" s="4306"/>
      <c r="QSI143" s="4305"/>
      <c r="QSJ143" s="4306"/>
      <c r="QSK143" s="4299"/>
      <c r="QSL143" s="4300"/>
      <c r="QSM143" s="4305"/>
      <c r="QSN143" s="4304"/>
      <c r="QSO143" s="4299"/>
      <c r="QSP143" s="4300"/>
      <c r="QSQ143" s="4301"/>
      <c r="QSR143" s="4302"/>
      <c r="QSS143" s="4299"/>
      <c r="QST143" s="2602"/>
      <c r="QSU143" s="4287"/>
      <c r="QSV143" s="4303"/>
      <c r="QSW143" s="4304"/>
      <c r="QSX143" s="2603"/>
      <c r="QSY143" s="4305"/>
      <c r="QSZ143" s="4306"/>
      <c r="QTA143" s="4305"/>
      <c r="QTB143" s="4306"/>
      <c r="QTC143" s="4299"/>
      <c r="QTD143" s="4300"/>
      <c r="QTE143" s="4305"/>
      <c r="QTF143" s="4304"/>
      <c r="QTG143" s="4299"/>
      <c r="QTH143" s="4300"/>
      <c r="QTI143" s="4301"/>
      <c r="QTJ143" s="4302"/>
      <c r="QTK143" s="4299"/>
      <c r="QTL143" s="2602"/>
      <c r="QTM143" s="4287"/>
      <c r="QTN143" s="4303"/>
      <c r="QTO143" s="4304"/>
      <c r="QTP143" s="2603"/>
      <c r="QTQ143" s="4305"/>
      <c r="QTR143" s="4306"/>
      <c r="QTS143" s="4305"/>
      <c r="QTT143" s="4306"/>
      <c r="QTU143" s="4299"/>
      <c r="QTV143" s="4300"/>
      <c r="QTW143" s="4305"/>
      <c r="QTX143" s="4304"/>
      <c r="QTY143" s="4299"/>
      <c r="QTZ143" s="4300"/>
      <c r="QUA143" s="4301"/>
      <c r="QUB143" s="4302"/>
      <c r="QUC143" s="4299"/>
      <c r="QUD143" s="2602"/>
      <c r="QUE143" s="4287"/>
      <c r="QUF143" s="4303"/>
      <c r="QUG143" s="4304"/>
      <c r="QUH143" s="2603"/>
      <c r="QUI143" s="4305"/>
      <c r="QUJ143" s="4306"/>
      <c r="QUK143" s="4305"/>
      <c r="QUL143" s="4306"/>
      <c r="QUM143" s="4299"/>
      <c r="QUN143" s="4300"/>
      <c r="QUO143" s="4305"/>
      <c r="QUP143" s="4304"/>
      <c r="QUQ143" s="4299"/>
      <c r="QUR143" s="4300"/>
      <c r="QUS143" s="4301"/>
      <c r="QUT143" s="4302"/>
      <c r="QUU143" s="4299"/>
      <c r="QUV143" s="2602"/>
      <c r="QUW143" s="4287"/>
      <c r="QUX143" s="4303"/>
      <c r="QUY143" s="4304"/>
      <c r="QUZ143" s="2603"/>
      <c r="QVA143" s="4305"/>
      <c r="QVB143" s="4306"/>
      <c r="QVC143" s="4305"/>
      <c r="QVD143" s="4306"/>
      <c r="QVE143" s="4299"/>
      <c r="QVF143" s="4300"/>
      <c r="QVG143" s="4305"/>
      <c r="QVH143" s="4304"/>
      <c r="QVI143" s="4299"/>
      <c r="QVJ143" s="4300"/>
      <c r="QVK143" s="4301"/>
      <c r="QVL143" s="4302"/>
      <c r="QVM143" s="4299"/>
      <c r="QVN143" s="2602"/>
      <c r="QVO143" s="4287"/>
      <c r="QVP143" s="4303"/>
      <c r="QVQ143" s="4304"/>
      <c r="QVR143" s="2603"/>
      <c r="QVS143" s="4305"/>
      <c r="QVT143" s="4306"/>
      <c r="QVU143" s="4305"/>
      <c r="QVV143" s="4306"/>
      <c r="QVW143" s="4299"/>
      <c r="QVX143" s="4300"/>
      <c r="QVY143" s="4305"/>
      <c r="QVZ143" s="4304"/>
      <c r="QWA143" s="4299"/>
      <c r="QWB143" s="4300"/>
      <c r="QWC143" s="4301"/>
      <c r="QWD143" s="4302"/>
      <c r="QWE143" s="4299"/>
      <c r="QWF143" s="2602"/>
      <c r="QWG143" s="4287"/>
      <c r="QWH143" s="4303"/>
      <c r="QWI143" s="4304"/>
      <c r="QWJ143" s="2603"/>
      <c r="QWK143" s="4305"/>
      <c r="QWL143" s="4306"/>
      <c r="QWM143" s="4305"/>
      <c r="QWN143" s="4306"/>
      <c r="QWO143" s="4299"/>
      <c r="QWP143" s="4300"/>
      <c r="QWQ143" s="4305"/>
      <c r="QWR143" s="4304"/>
      <c r="QWS143" s="4299"/>
      <c r="QWT143" s="4300"/>
      <c r="QWU143" s="4301"/>
      <c r="QWV143" s="4302"/>
      <c r="QWW143" s="4299"/>
      <c r="QWX143" s="2602"/>
      <c r="QWY143" s="4287"/>
      <c r="QWZ143" s="4303"/>
      <c r="QXA143" s="4304"/>
      <c r="QXB143" s="2603"/>
      <c r="QXC143" s="4305"/>
      <c r="QXD143" s="4306"/>
      <c r="QXE143" s="4305"/>
      <c r="QXF143" s="4306"/>
      <c r="QXG143" s="4299"/>
      <c r="QXH143" s="4300"/>
      <c r="QXI143" s="4305"/>
      <c r="QXJ143" s="4304"/>
      <c r="QXK143" s="4299"/>
      <c r="QXL143" s="4300"/>
      <c r="QXM143" s="4301"/>
      <c r="QXN143" s="4302"/>
      <c r="QXO143" s="4299"/>
      <c r="QXP143" s="2602"/>
      <c r="QXQ143" s="4287"/>
      <c r="QXR143" s="4303"/>
      <c r="QXS143" s="4304"/>
      <c r="QXT143" s="2603"/>
      <c r="QXU143" s="4305"/>
      <c r="QXV143" s="4306"/>
      <c r="QXW143" s="4305"/>
      <c r="QXX143" s="4306"/>
      <c r="QXY143" s="4299"/>
      <c r="QXZ143" s="4300"/>
      <c r="QYA143" s="4305"/>
      <c r="QYB143" s="4304"/>
      <c r="QYC143" s="4299"/>
      <c r="QYD143" s="4300"/>
      <c r="QYE143" s="4301"/>
      <c r="QYF143" s="4302"/>
      <c r="QYG143" s="4299"/>
      <c r="QYH143" s="2602"/>
      <c r="QYI143" s="4287"/>
      <c r="QYJ143" s="4303"/>
      <c r="QYK143" s="4304"/>
      <c r="QYL143" s="2603"/>
      <c r="QYM143" s="4305"/>
      <c r="QYN143" s="4306"/>
      <c r="QYO143" s="4305"/>
      <c r="QYP143" s="4306"/>
      <c r="QYQ143" s="4299"/>
      <c r="QYR143" s="4300"/>
      <c r="QYS143" s="4305"/>
      <c r="QYT143" s="4304"/>
      <c r="QYU143" s="4299"/>
      <c r="QYV143" s="4300"/>
      <c r="QYW143" s="4301"/>
      <c r="QYX143" s="4302"/>
      <c r="QYY143" s="4299"/>
      <c r="QYZ143" s="2602"/>
      <c r="QZA143" s="4287"/>
      <c r="QZB143" s="4303"/>
      <c r="QZC143" s="4304"/>
      <c r="QZD143" s="2603"/>
      <c r="QZE143" s="4305"/>
      <c r="QZF143" s="4306"/>
      <c r="QZG143" s="4305"/>
      <c r="QZH143" s="4306"/>
      <c r="QZI143" s="4299"/>
      <c r="QZJ143" s="4300"/>
      <c r="QZK143" s="4305"/>
      <c r="QZL143" s="4304"/>
      <c r="QZM143" s="4299"/>
      <c r="QZN143" s="4300"/>
      <c r="QZO143" s="4301"/>
      <c r="QZP143" s="4302"/>
      <c r="QZQ143" s="4299"/>
      <c r="QZR143" s="2602"/>
      <c r="QZS143" s="4287"/>
      <c r="QZT143" s="4303"/>
      <c r="QZU143" s="4304"/>
      <c r="QZV143" s="2603"/>
      <c r="QZW143" s="4305"/>
      <c r="QZX143" s="4306"/>
      <c r="QZY143" s="4305"/>
      <c r="QZZ143" s="4306"/>
      <c r="RAA143" s="4299"/>
      <c r="RAB143" s="4300"/>
      <c r="RAC143" s="4305"/>
      <c r="RAD143" s="4304"/>
      <c r="RAE143" s="4299"/>
      <c r="RAF143" s="4300"/>
      <c r="RAG143" s="4301"/>
      <c r="RAH143" s="4302"/>
      <c r="RAI143" s="4299"/>
      <c r="RAJ143" s="2602"/>
      <c r="RAK143" s="4287"/>
      <c r="RAL143" s="4303"/>
      <c r="RAM143" s="4304"/>
      <c r="RAN143" s="2603"/>
      <c r="RAO143" s="4305"/>
      <c r="RAP143" s="4306"/>
      <c r="RAQ143" s="4305"/>
      <c r="RAR143" s="4306"/>
      <c r="RAS143" s="4299"/>
      <c r="RAT143" s="4300"/>
      <c r="RAU143" s="4305"/>
      <c r="RAV143" s="4304"/>
      <c r="RAW143" s="4299"/>
      <c r="RAX143" s="4300"/>
      <c r="RAY143" s="4301"/>
      <c r="RAZ143" s="4302"/>
      <c r="RBA143" s="4299"/>
      <c r="RBB143" s="2602"/>
      <c r="RBC143" s="4287"/>
      <c r="RBD143" s="4303"/>
      <c r="RBE143" s="4304"/>
      <c r="RBF143" s="2603"/>
      <c r="RBG143" s="4305"/>
      <c r="RBH143" s="4306"/>
      <c r="RBI143" s="4305"/>
      <c r="RBJ143" s="4306"/>
      <c r="RBK143" s="4299"/>
      <c r="RBL143" s="4300"/>
      <c r="RBM143" s="4305"/>
      <c r="RBN143" s="4304"/>
      <c r="RBO143" s="4299"/>
      <c r="RBP143" s="4300"/>
      <c r="RBQ143" s="4301"/>
      <c r="RBR143" s="4302"/>
      <c r="RBS143" s="4299"/>
      <c r="RBT143" s="2602"/>
      <c r="RBU143" s="4287"/>
      <c r="RBV143" s="4303"/>
      <c r="RBW143" s="4304"/>
      <c r="RBX143" s="2603"/>
      <c r="RBY143" s="4305"/>
      <c r="RBZ143" s="4306"/>
      <c r="RCA143" s="4305"/>
      <c r="RCB143" s="4306"/>
      <c r="RCC143" s="4299"/>
      <c r="RCD143" s="4300"/>
      <c r="RCE143" s="4305"/>
      <c r="RCF143" s="4304"/>
      <c r="RCG143" s="4299"/>
      <c r="RCH143" s="4300"/>
      <c r="RCI143" s="4301"/>
      <c r="RCJ143" s="4302"/>
      <c r="RCK143" s="4299"/>
      <c r="RCL143" s="2602"/>
      <c r="RCM143" s="4287"/>
      <c r="RCN143" s="4303"/>
      <c r="RCO143" s="4304"/>
      <c r="RCP143" s="2603"/>
      <c r="RCQ143" s="4305"/>
      <c r="RCR143" s="4306"/>
      <c r="RCS143" s="4305"/>
      <c r="RCT143" s="4306"/>
      <c r="RCU143" s="4299"/>
      <c r="RCV143" s="4300"/>
      <c r="RCW143" s="4305"/>
      <c r="RCX143" s="4304"/>
      <c r="RCY143" s="4299"/>
      <c r="RCZ143" s="4300"/>
      <c r="RDA143" s="4301"/>
      <c r="RDB143" s="4302"/>
      <c r="RDC143" s="4299"/>
      <c r="RDD143" s="2602"/>
      <c r="RDE143" s="4287"/>
      <c r="RDF143" s="4303"/>
      <c r="RDG143" s="4304"/>
      <c r="RDH143" s="2603"/>
      <c r="RDI143" s="4305"/>
      <c r="RDJ143" s="4306"/>
      <c r="RDK143" s="4305"/>
      <c r="RDL143" s="4306"/>
      <c r="RDM143" s="4299"/>
      <c r="RDN143" s="4300"/>
      <c r="RDO143" s="4305"/>
      <c r="RDP143" s="4304"/>
      <c r="RDQ143" s="4299"/>
      <c r="RDR143" s="4300"/>
      <c r="RDS143" s="4301"/>
      <c r="RDT143" s="4302"/>
      <c r="RDU143" s="4299"/>
      <c r="RDV143" s="2602"/>
      <c r="RDW143" s="4287"/>
      <c r="RDX143" s="4303"/>
      <c r="RDY143" s="4304"/>
      <c r="RDZ143" s="2603"/>
      <c r="REA143" s="4305"/>
      <c r="REB143" s="4306"/>
      <c r="REC143" s="4305"/>
      <c r="RED143" s="4306"/>
      <c r="REE143" s="4299"/>
      <c r="REF143" s="4300"/>
      <c r="REG143" s="4305"/>
      <c r="REH143" s="4304"/>
      <c r="REI143" s="4299"/>
      <c r="REJ143" s="4300"/>
      <c r="REK143" s="4301"/>
      <c r="REL143" s="4302"/>
      <c r="REM143" s="4299"/>
      <c r="REN143" s="2602"/>
      <c r="REO143" s="4287"/>
      <c r="REP143" s="4303"/>
      <c r="REQ143" s="4304"/>
      <c r="RER143" s="2603"/>
      <c r="RES143" s="4305"/>
      <c r="RET143" s="4306"/>
      <c r="REU143" s="4305"/>
      <c r="REV143" s="4306"/>
      <c r="REW143" s="4299"/>
      <c r="REX143" s="4300"/>
      <c r="REY143" s="4305"/>
      <c r="REZ143" s="4304"/>
      <c r="RFA143" s="4299"/>
      <c r="RFB143" s="4300"/>
      <c r="RFC143" s="4301"/>
      <c r="RFD143" s="4302"/>
      <c r="RFE143" s="4299"/>
      <c r="RFF143" s="2602"/>
      <c r="RFG143" s="4287"/>
      <c r="RFH143" s="4303"/>
      <c r="RFI143" s="4304"/>
      <c r="RFJ143" s="2603"/>
      <c r="RFK143" s="4305"/>
      <c r="RFL143" s="4306"/>
      <c r="RFM143" s="4305"/>
      <c r="RFN143" s="4306"/>
      <c r="RFO143" s="4299"/>
      <c r="RFP143" s="4300"/>
      <c r="RFQ143" s="4305"/>
      <c r="RFR143" s="4304"/>
      <c r="RFS143" s="4299"/>
      <c r="RFT143" s="4300"/>
      <c r="RFU143" s="4301"/>
      <c r="RFV143" s="4302"/>
      <c r="RFW143" s="4299"/>
      <c r="RFX143" s="2602"/>
      <c r="RFY143" s="4287"/>
      <c r="RFZ143" s="4303"/>
      <c r="RGA143" s="4304"/>
      <c r="RGB143" s="2603"/>
      <c r="RGC143" s="4305"/>
      <c r="RGD143" s="4306"/>
      <c r="RGE143" s="4305"/>
      <c r="RGF143" s="4306"/>
      <c r="RGG143" s="4299"/>
      <c r="RGH143" s="4300"/>
      <c r="RGI143" s="4305"/>
      <c r="RGJ143" s="4304"/>
      <c r="RGK143" s="4299"/>
      <c r="RGL143" s="4300"/>
      <c r="RGM143" s="4301"/>
      <c r="RGN143" s="4302"/>
      <c r="RGO143" s="4299"/>
      <c r="RGP143" s="2602"/>
      <c r="RGQ143" s="4287"/>
      <c r="RGR143" s="4303"/>
      <c r="RGS143" s="4304"/>
      <c r="RGT143" s="2603"/>
      <c r="RGU143" s="4305"/>
      <c r="RGV143" s="4306"/>
      <c r="RGW143" s="4305"/>
      <c r="RGX143" s="4306"/>
      <c r="RGY143" s="4299"/>
      <c r="RGZ143" s="4300"/>
      <c r="RHA143" s="4305"/>
      <c r="RHB143" s="4304"/>
      <c r="RHC143" s="4299"/>
      <c r="RHD143" s="4300"/>
      <c r="RHE143" s="4301"/>
      <c r="RHF143" s="4302"/>
      <c r="RHG143" s="4299"/>
      <c r="RHH143" s="2602"/>
      <c r="RHI143" s="4287"/>
      <c r="RHJ143" s="4303"/>
      <c r="RHK143" s="4304"/>
      <c r="RHL143" s="2603"/>
      <c r="RHM143" s="4305"/>
      <c r="RHN143" s="4306"/>
      <c r="RHO143" s="4305"/>
      <c r="RHP143" s="4306"/>
      <c r="RHQ143" s="4299"/>
      <c r="RHR143" s="4300"/>
      <c r="RHS143" s="4305"/>
      <c r="RHT143" s="4304"/>
      <c r="RHU143" s="4299"/>
      <c r="RHV143" s="4300"/>
      <c r="RHW143" s="4301"/>
      <c r="RHX143" s="4302"/>
      <c r="RHY143" s="4299"/>
      <c r="RHZ143" s="2602"/>
      <c r="RIA143" s="4287"/>
      <c r="RIB143" s="4303"/>
      <c r="RIC143" s="4304"/>
      <c r="RID143" s="2603"/>
      <c r="RIE143" s="4305"/>
      <c r="RIF143" s="4306"/>
      <c r="RIG143" s="4305"/>
      <c r="RIH143" s="4306"/>
      <c r="RII143" s="4299"/>
      <c r="RIJ143" s="4300"/>
      <c r="RIK143" s="4305"/>
      <c r="RIL143" s="4304"/>
      <c r="RIM143" s="4299"/>
      <c r="RIN143" s="4300"/>
      <c r="RIO143" s="4301"/>
      <c r="RIP143" s="4302"/>
      <c r="RIQ143" s="4299"/>
      <c r="RIR143" s="2602"/>
      <c r="RIS143" s="4287"/>
      <c r="RIT143" s="4303"/>
      <c r="RIU143" s="4304"/>
      <c r="RIV143" s="2603"/>
      <c r="RIW143" s="4305"/>
      <c r="RIX143" s="4306"/>
      <c r="RIY143" s="4305"/>
      <c r="RIZ143" s="4306"/>
      <c r="RJA143" s="4299"/>
      <c r="RJB143" s="4300"/>
      <c r="RJC143" s="4305"/>
      <c r="RJD143" s="4304"/>
      <c r="RJE143" s="4299"/>
      <c r="RJF143" s="4300"/>
      <c r="RJG143" s="4301"/>
      <c r="RJH143" s="4302"/>
      <c r="RJI143" s="4299"/>
      <c r="RJJ143" s="2602"/>
      <c r="RJK143" s="4287"/>
      <c r="RJL143" s="4303"/>
      <c r="RJM143" s="4304"/>
      <c r="RJN143" s="2603"/>
      <c r="RJO143" s="4305"/>
      <c r="RJP143" s="4306"/>
      <c r="RJQ143" s="4305"/>
      <c r="RJR143" s="4306"/>
      <c r="RJS143" s="4299"/>
      <c r="RJT143" s="4300"/>
      <c r="RJU143" s="4305"/>
      <c r="RJV143" s="4304"/>
      <c r="RJW143" s="4299"/>
      <c r="RJX143" s="4300"/>
      <c r="RJY143" s="4301"/>
      <c r="RJZ143" s="4302"/>
      <c r="RKA143" s="4299"/>
      <c r="RKB143" s="2602"/>
      <c r="RKC143" s="4287"/>
      <c r="RKD143" s="4303"/>
      <c r="RKE143" s="4304"/>
      <c r="RKF143" s="2603"/>
      <c r="RKG143" s="4305"/>
      <c r="RKH143" s="4306"/>
      <c r="RKI143" s="4305"/>
      <c r="RKJ143" s="4306"/>
      <c r="RKK143" s="4299"/>
      <c r="RKL143" s="4300"/>
      <c r="RKM143" s="4305"/>
      <c r="RKN143" s="4304"/>
      <c r="RKO143" s="4299"/>
      <c r="RKP143" s="4300"/>
      <c r="RKQ143" s="4301"/>
      <c r="RKR143" s="4302"/>
      <c r="RKS143" s="4299"/>
      <c r="RKT143" s="2602"/>
      <c r="RKU143" s="4287"/>
      <c r="RKV143" s="4303"/>
      <c r="RKW143" s="4304"/>
      <c r="RKX143" s="2603"/>
      <c r="RKY143" s="4305"/>
      <c r="RKZ143" s="4306"/>
      <c r="RLA143" s="4305"/>
      <c r="RLB143" s="4306"/>
      <c r="RLC143" s="4299"/>
      <c r="RLD143" s="4300"/>
      <c r="RLE143" s="4305"/>
      <c r="RLF143" s="4304"/>
      <c r="RLG143" s="4299"/>
      <c r="RLH143" s="4300"/>
      <c r="RLI143" s="4301"/>
      <c r="RLJ143" s="4302"/>
      <c r="RLK143" s="4299"/>
      <c r="RLL143" s="2602"/>
      <c r="RLM143" s="4287"/>
      <c r="RLN143" s="4303"/>
      <c r="RLO143" s="4304"/>
      <c r="RLP143" s="2603"/>
      <c r="RLQ143" s="4305"/>
      <c r="RLR143" s="4306"/>
      <c r="RLS143" s="4305"/>
      <c r="RLT143" s="4306"/>
      <c r="RLU143" s="4299"/>
      <c r="RLV143" s="4300"/>
      <c r="RLW143" s="4305"/>
      <c r="RLX143" s="4304"/>
      <c r="RLY143" s="4299"/>
      <c r="RLZ143" s="4300"/>
      <c r="RMA143" s="4301"/>
      <c r="RMB143" s="4302"/>
      <c r="RMC143" s="4299"/>
      <c r="RMD143" s="2602"/>
      <c r="RME143" s="4287"/>
      <c r="RMF143" s="4303"/>
      <c r="RMG143" s="4304"/>
      <c r="RMH143" s="2603"/>
      <c r="RMI143" s="4305"/>
      <c r="RMJ143" s="4306"/>
      <c r="RMK143" s="4305"/>
      <c r="RML143" s="4306"/>
      <c r="RMM143" s="4299"/>
      <c r="RMN143" s="4300"/>
      <c r="RMO143" s="4305"/>
      <c r="RMP143" s="4304"/>
      <c r="RMQ143" s="4299"/>
      <c r="RMR143" s="4300"/>
      <c r="RMS143" s="4301"/>
      <c r="RMT143" s="4302"/>
      <c r="RMU143" s="4299"/>
      <c r="RMV143" s="2602"/>
      <c r="RMW143" s="4287"/>
      <c r="RMX143" s="4303"/>
      <c r="RMY143" s="4304"/>
      <c r="RMZ143" s="2603"/>
      <c r="RNA143" s="4305"/>
      <c r="RNB143" s="4306"/>
      <c r="RNC143" s="4305"/>
      <c r="RND143" s="4306"/>
      <c r="RNE143" s="4299"/>
      <c r="RNF143" s="4300"/>
      <c r="RNG143" s="4305"/>
      <c r="RNH143" s="4304"/>
      <c r="RNI143" s="4299"/>
      <c r="RNJ143" s="4300"/>
      <c r="RNK143" s="4301"/>
      <c r="RNL143" s="4302"/>
      <c r="RNM143" s="4299"/>
      <c r="RNN143" s="2602"/>
      <c r="RNO143" s="4287"/>
      <c r="RNP143" s="4303"/>
      <c r="RNQ143" s="4304"/>
      <c r="RNR143" s="2603"/>
      <c r="RNS143" s="4305"/>
      <c r="RNT143" s="4306"/>
      <c r="RNU143" s="4305"/>
      <c r="RNV143" s="4306"/>
      <c r="RNW143" s="4299"/>
      <c r="RNX143" s="4300"/>
      <c r="RNY143" s="4305"/>
      <c r="RNZ143" s="4304"/>
      <c r="ROA143" s="4299"/>
      <c r="ROB143" s="4300"/>
      <c r="ROC143" s="4301"/>
      <c r="ROD143" s="4302"/>
      <c r="ROE143" s="4299"/>
      <c r="ROF143" s="2602"/>
      <c r="ROG143" s="4287"/>
      <c r="ROH143" s="4303"/>
      <c r="ROI143" s="4304"/>
      <c r="ROJ143" s="2603"/>
      <c r="ROK143" s="4305"/>
      <c r="ROL143" s="4306"/>
      <c r="ROM143" s="4305"/>
      <c r="RON143" s="4306"/>
      <c r="ROO143" s="4299"/>
      <c r="ROP143" s="4300"/>
      <c r="ROQ143" s="4305"/>
      <c r="ROR143" s="4304"/>
      <c r="ROS143" s="4299"/>
      <c r="ROT143" s="4300"/>
      <c r="ROU143" s="4301"/>
      <c r="ROV143" s="4302"/>
      <c r="ROW143" s="4299"/>
      <c r="ROX143" s="2602"/>
      <c r="ROY143" s="4287"/>
      <c r="ROZ143" s="4303"/>
      <c r="RPA143" s="4304"/>
      <c r="RPB143" s="2603"/>
      <c r="RPC143" s="4305"/>
      <c r="RPD143" s="4306"/>
      <c r="RPE143" s="4305"/>
      <c r="RPF143" s="4306"/>
      <c r="RPG143" s="4299"/>
      <c r="RPH143" s="4300"/>
      <c r="RPI143" s="4305"/>
      <c r="RPJ143" s="4304"/>
      <c r="RPK143" s="4299"/>
      <c r="RPL143" s="4300"/>
      <c r="RPM143" s="4301"/>
      <c r="RPN143" s="4302"/>
      <c r="RPO143" s="4299"/>
      <c r="RPP143" s="2602"/>
      <c r="RPQ143" s="4287"/>
      <c r="RPR143" s="4303"/>
      <c r="RPS143" s="4304"/>
      <c r="RPT143" s="2603"/>
      <c r="RPU143" s="4305"/>
      <c r="RPV143" s="4306"/>
      <c r="RPW143" s="4305"/>
      <c r="RPX143" s="4306"/>
      <c r="RPY143" s="4299"/>
      <c r="RPZ143" s="4300"/>
      <c r="RQA143" s="4305"/>
      <c r="RQB143" s="4304"/>
      <c r="RQC143" s="4299"/>
      <c r="RQD143" s="4300"/>
      <c r="RQE143" s="4301"/>
      <c r="RQF143" s="4302"/>
      <c r="RQG143" s="4299"/>
      <c r="RQH143" s="2602"/>
      <c r="RQI143" s="4287"/>
      <c r="RQJ143" s="4303"/>
      <c r="RQK143" s="4304"/>
      <c r="RQL143" s="2603"/>
      <c r="RQM143" s="4305"/>
      <c r="RQN143" s="4306"/>
      <c r="RQO143" s="4305"/>
      <c r="RQP143" s="4306"/>
      <c r="RQQ143" s="4299"/>
      <c r="RQR143" s="4300"/>
      <c r="RQS143" s="4305"/>
      <c r="RQT143" s="4304"/>
      <c r="RQU143" s="4299"/>
      <c r="RQV143" s="4300"/>
      <c r="RQW143" s="4301"/>
      <c r="RQX143" s="4302"/>
      <c r="RQY143" s="4299"/>
      <c r="RQZ143" s="2602"/>
      <c r="RRA143" s="4287"/>
      <c r="RRB143" s="4303"/>
      <c r="RRC143" s="4304"/>
      <c r="RRD143" s="2603"/>
      <c r="RRE143" s="4305"/>
      <c r="RRF143" s="4306"/>
      <c r="RRG143" s="4305"/>
      <c r="RRH143" s="4306"/>
      <c r="RRI143" s="4299"/>
      <c r="RRJ143" s="4300"/>
      <c r="RRK143" s="4305"/>
      <c r="RRL143" s="4304"/>
      <c r="RRM143" s="4299"/>
      <c r="RRN143" s="4300"/>
      <c r="RRO143" s="4301"/>
      <c r="RRP143" s="4302"/>
      <c r="RRQ143" s="4299"/>
      <c r="RRR143" s="2602"/>
      <c r="RRS143" s="4287"/>
      <c r="RRT143" s="4303"/>
      <c r="RRU143" s="4304"/>
      <c r="RRV143" s="2603"/>
      <c r="RRW143" s="4305"/>
      <c r="RRX143" s="4306"/>
      <c r="RRY143" s="4305"/>
      <c r="RRZ143" s="4306"/>
      <c r="RSA143" s="4299"/>
      <c r="RSB143" s="4300"/>
      <c r="RSC143" s="4305"/>
      <c r="RSD143" s="4304"/>
      <c r="RSE143" s="4299"/>
      <c r="RSF143" s="4300"/>
      <c r="RSG143" s="4301"/>
      <c r="RSH143" s="4302"/>
      <c r="RSI143" s="4299"/>
      <c r="RSJ143" s="2602"/>
      <c r="RSK143" s="4287"/>
      <c r="RSL143" s="4303"/>
      <c r="RSM143" s="4304"/>
      <c r="RSN143" s="2603"/>
      <c r="RSO143" s="4305"/>
      <c r="RSP143" s="4306"/>
      <c r="RSQ143" s="4305"/>
      <c r="RSR143" s="4306"/>
      <c r="RSS143" s="4299"/>
      <c r="RST143" s="4300"/>
      <c r="RSU143" s="4305"/>
      <c r="RSV143" s="4304"/>
      <c r="RSW143" s="4299"/>
      <c r="RSX143" s="4300"/>
      <c r="RSY143" s="4301"/>
      <c r="RSZ143" s="4302"/>
      <c r="RTA143" s="4299"/>
      <c r="RTB143" s="2602"/>
      <c r="RTC143" s="4287"/>
      <c r="RTD143" s="4303"/>
      <c r="RTE143" s="4304"/>
      <c r="RTF143" s="2603"/>
      <c r="RTG143" s="4305"/>
      <c r="RTH143" s="4306"/>
      <c r="RTI143" s="4305"/>
      <c r="RTJ143" s="4306"/>
      <c r="RTK143" s="4299"/>
      <c r="RTL143" s="4300"/>
      <c r="RTM143" s="4305"/>
      <c r="RTN143" s="4304"/>
      <c r="RTO143" s="4299"/>
      <c r="RTP143" s="4300"/>
      <c r="RTQ143" s="4301"/>
      <c r="RTR143" s="4302"/>
      <c r="RTS143" s="4299"/>
      <c r="RTT143" s="2602"/>
      <c r="RTU143" s="4287"/>
      <c r="RTV143" s="4303"/>
      <c r="RTW143" s="4304"/>
      <c r="RTX143" s="2603"/>
      <c r="RTY143" s="4305"/>
      <c r="RTZ143" s="4306"/>
      <c r="RUA143" s="4305"/>
      <c r="RUB143" s="4306"/>
      <c r="RUC143" s="4299"/>
      <c r="RUD143" s="4300"/>
      <c r="RUE143" s="4305"/>
      <c r="RUF143" s="4304"/>
      <c r="RUG143" s="4299"/>
      <c r="RUH143" s="4300"/>
      <c r="RUI143" s="4301"/>
      <c r="RUJ143" s="4302"/>
      <c r="RUK143" s="4299"/>
      <c r="RUL143" s="2602"/>
      <c r="RUM143" s="4287"/>
      <c r="RUN143" s="4303"/>
      <c r="RUO143" s="4304"/>
      <c r="RUP143" s="2603"/>
      <c r="RUQ143" s="4305"/>
      <c r="RUR143" s="4306"/>
      <c r="RUS143" s="4305"/>
      <c r="RUT143" s="4306"/>
      <c r="RUU143" s="4299"/>
      <c r="RUV143" s="4300"/>
      <c r="RUW143" s="4305"/>
      <c r="RUX143" s="4304"/>
      <c r="RUY143" s="4299"/>
      <c r="RUZ143" s="4300"/>
      <c r="RVA143" s="4301"/>
      <c r="RVB143" s="4302"/>
      <c r="RVC143" s="4299"/>
      <c r="RVD143" s="2602"/>
      <c r="RVE143" s="4287"/>
      <c r="RVF143" s="4303"/>
      <c r="RVG143" s="4304"/>
      <c r="RVH143" s="2603"/>
      <c r="RVI143" s="4305"/>
      <c r="RVJ143" s="4306"/>
      <c r="RVK143" s="4305"/>
      <c r="RVL143" s="4306"/>
      <c r="RVM143" s="4299"/>
      <c r="RVN143" s="4300"/>
      <c r="RVO143" s="4305"/>
      <c r="RVP143" s="4304"/>
      <c r="RVQ143" s="4299"/>
      <c r="RVR143" s="4300"/>
      <c r="RVS143" s="4301"/>
      <c r="RVT143" s="4302"/>
      <c r="RVU143" s="4299"/>
      <c r="RVV143" s="2602"/>
      <c r="RVW143" s="4287"/>
      <c r="RVX143" s="4303"/>
      <c r="RVY143" s="4304"/>
      <c r="RVZ143" s="2603"/>
      <c r="RWA143" s="4305"/>
      <c r="RWB143" s="4306"/>
      <c r="RWC143" s="4305"/>
      <c r="RWD143" s="4306"/>
      <c r="RWE143" s="4299"/>
      <c r="RWF143" s="4300"/>
      <c r="RWG143" s="4305"/>
      <c r="RWH143" s="4304"/>
      <c r="RWI143" s="4299"/>
      <c r="RWJ143" s="4300"/>
      <c r="RWK143" s="4301"/>
      <c r="RWL143" s="4302"/>
      <c r="RWM143" s="4299"/>
      <c r="RWN143" s="2602"/>
      <c r="RWO143" s="4287"/>
      <c r="RWP143" s="4303"/>
      <c r="RWQ143" s="4304"/>
      <c r="RWR143" s="2603"/>
      <c r="RWS143" s="4305"/>
      <c r="RWT143" s="4306"/>
      <c r="RWU143" s="4305"/>
      <c r="RWV143" s="4306"/>
      <c r="RWW143" s="4299"/>
      <c r="RWX143" s="4300"/>
      <c r="RWY143" s="4305"/>
      <c r="RWZ143" s="4304"/>
      <c r="RXA143" s="4299"/>
      <c r="RXB143" s="4300"/>
      <c r="RXC143" s="4301"/>
      <c r="RXD143" s="4302"/>
      <c r="RXE143" s="4299"/>
      <c r="RXF143" s="2602"/>
      <c r="RXG143" s="4287"/>
      <c r="RXH143" s="4303"/>
      <c r="RXI143" s="4304"/>
      <c r="RXJ143" s="2603"/>
      <c r="RXK143" s="4305"/>
      <c r="RXL143" s="4306"/>
      <c r="RXM143" s="4305"/>
      <c r="RXN143" s="4306"/>
      <c r="RXO143" s="4299"/>
      <c r="RXP143" s="4300"/>
      <c r="RXQ143" s="4305"/>
      <c r="RXR143" s="4304"/>
      <c r="RXS143" s="4299"/>
      <c r="RXT143" s="4300"/>
      <c r="RXU143" s="4301"/>
      <c r="RXV143" s="4302"/>
      <c r="RXW143" s="4299"/>
      <c r="RXX143" s="2602"/>
      <c r="RXY143" s="4287"/>
      <c r="RXZ143" s="4303"/>
      <c r="RYA143" s="4304"/>
      <c r="RYB143" s="2603"/>
      <c r="RYC143" s="4305"/>
      <c r="RYD143" s="4306"/>
      <c r="RYE143" s="4305"/>
      <c r="RYF143" s="4306"/>
      <c r="RYG143" s="4299"/>
      <c r="RYH143" s="4300"/>
      <c r="RYI143" s="4305"/>
      <c r="RYJ143" s="4304"/>
      <c r="RYK143" s="4299"/>
      <c r="RYL143" s="4300"/>
      <c r="RYM143" s="4301"/>
      <c r="RYN143" s="4302"/>
      <c r="RYO143" s="4299"/>
      <c r="RYP143" s="2602"/>
      <c r="RYQ143" s="4287"/>
      <c r="RYR143" s="4303"/>
      <c r="RYS143" s="4304"/>
      <c r="RYT143" s="2603"/>
      <c r="RYU143" s="4305"/>
      <c r="RYV143" s="4306"/>
      <c r="RYW143" s="4305"/>
      <c r="RYX143" s="4306"/>
      <c r="RYY143" s="4299"/>
      <c r="RYZ143" s="4300"/>
      <c r="RZA143" s="4305"/>
      <c r="RZB143" s="4304"/>
      <c r="RZC143" s="4299"/>
      <c r="RZD143" s="4300"/>
      <c r="RZE143" s="4301"/>
      <c r="RZF143" s="4302"/>
      <c r="RZG143" s="4299"/>
      <c r="RZH143" s="2602"/>
      <c r="RZI143" s="4287"/>
      <c r="RZJ143" s="4303"/>
      <c r="RZK143" s="4304"/>
      <c r="RZL143" s="2603"/>
      <c r="RZM143" s="4305"/>
      <c r="RZN143" s="4306"/>
      <c r="RZO143" s="4305"/>
      <c r="RZP143" s="4306"/>
      <c r="RZQ143" s="4299"/>
      <c r="RZR143" s="4300"/>
      <c r="RZS143" s="4305"/>
      <c r="RZT143" s="4304"/>
      <c r="RZU143" s="4299"/>
      <c r="RZV143" s="4300"/>
      <c r="RZW143" s="4301"/>
      <c r="RZX143" s="4302"/>
      <c r="RZY143" s="4299"/>
      <c r="RZZ143" s="2602"/>
      <c r="SAA143" s="4287"/>
      <c r="SAB143" s="4303"/>
      <c r="SAC143" s="4304"/>
      <c r="SAD143" s="2603"/>
      <c r="SAE143" s="4305"/>
      <c r="SAF143" s="4306"/>
      <c r="SAG143" s="4305"/>
      <c r="SAH143" s="4306"/>
      <c r="SAI143" s="4299"/>
      <c r="SAJ143" s="4300"/>
      <c r="SAK143" s="4305"/>
      <c r="SAL143" s="4304"/>
      <c r="SAM143" s="4299"/>
      <c r="SAN143" s="4300"/>
      <c r="SAO143" s="4301"/>
      <c r="SAP143" s="4302"/>
      <c r="SAQ143" s="4299"/>
      <c r="SAR143" s="2602"/>
      <c r="SAS143" s="4287"/>
      <c r="SAT143" s="4303"/>
      <c r="SAU143" s="4304"/>
      <c r="SAV143" s="2603"/>
      <c r="SAW143" s="4305"/>
      <c r="SAX143" s="4306"/>
      <c r="SAY143" s="4305"/>
      <c r="SAZ143" s="4306"/>
      <c r="SBA143" s="4299"/>
      <c r="SBB143" s="4300"/>
      <c r="SBC143" s="4305"/>
      <c r="SBD143" s="4304"/>
      <c r="SBE143" s="4299"/>
      <c r="SBF143" s="4300"/>
      <c r="SBG143" s="4301"/>
      <c r="SBH143" s="4302"/>
      <c r="SBI143" s="4299"/>
      <c r="SBJ143" s="2602"/>
      <c r="SBK143" s="4287"/>
      <c r="SBL143" s="4303"/>
      <c r="SBM143" s="4304"/>
      <c r="SBN143" s="2603"/>
      <c r="SBO143" s="4305"/>
      <c r="SBP143" s="4306"/>
      <c r="SBQ143" s="4305"/>
      <c r="SBR143" s="4306"/>
      <c r="SBS143" s="4299"/>
      <c r="SBT143" s="4300"/>
      <c r="SBU143" s="4305"/>
      <c r="SBV143" s="4304"/>
      <c r="SBW143" s="4299"/>
      <c r="SBX143" s="4300"/>
      <c r="SBY143" s="4301"/>
      <c r="SBZ143" s="4302"/>
      <c r="SCA143" s="4299"/>
      <c r="SCB143" s="2602"/>
      <c r="SCC143" s="4287"/>
      <c r="SCD143" s="4303"/>
      <c r="SCE143" s="4304"/>
      <c r="SCF143" s="2603"/>
      <c r="SCG143" s="4305"/>
      <c r="SCH143" s="4306"/>
      <c r="SCI143" s="4305"/>
      <c r="SCJ143" s="4306"/>
      <c r="SCK143" s="4299"/>
      <c r="SCL143" s="4300"/>
      <c r="SCM143" s="4305"/>
      <c r="SCN143" s="4304"/>
      <c r="SCO143" s="4299"/>
      <c r="SCP143" s="4300"/>
      <c r="SCQ143" s="4301"/>
      <c r="SCR143" s="4302"/>
      <c r="SCS143" s="4299"/>
      <c r="SCT143" s="2602"/>
      <c r="SCU143" s="4287"/>
      <c r="SCV143" s="4303"/>
      <c r="SCW143" s="4304"/>
      <c r="SCX143" s="2603"/>
      <c r="SCY143" s="4305"/>
      <c r="SCZ143" s="4306"/>
      <c r="SDA143" s="4305"/>
      <c r="SDB143" s="4306"/>
      <c r="SDC143" s="4299"/>
      <c r="SDD143" s="4300"/>
      <c r="SDE143" s="4305"/>
      <c r="SDF143" s="4304"/>
      <c r="SDG143" s="4299"/>
      <c r="SDH143" s="4300"/>
      <c r="SDI143" s="4301"/>
      <c r="SDJ143" s="4302"/>
      <c r="SDK143" s="4299"/>
      <c r="SDL143" s="2602"/>
      <c r="SDM143" s="4287"/>
      <c r="SDN143" s="4303"/>
      <c r="SDO143" s="4304"/>
      <c r="SDP143" s="2603"/>
      <c r="SDQ143" s="4305"/>
      <c r="SDR143" s="4306"/>
      <c r="SDS143" s="4305"/>
      <c r="SDT143" s="4306"/>
      <c r="SDU143" s="4299"/>
      <c r="SDV143" s="4300"/>
      <c r="SDW143" s="4305"/>
      <c r="SDX143" s="4304"/>
      <c r="SDY143" s="4299"/>
      <c r="SDZ143" s="4300"/>
      <c r="SEA143" s="4301"/>
      <c r="SEB143" s="4302"/>
      <c r="SEC143" s="4299"/>
      <c r="SED143" s="2602"/>
      <c r="SEE143" s="4287"/>
      <c r="SEF143" s="4303"/>
      <c r="SEG143" s="4304"/>
      <c r="SEH143" s="2603"/>
      <c r="SEI143" s="4305"/>
      <c r="SEJ143" s="4306"/>
      <c r="SEK143" s="4305"/>
      <c r="SEL143" s="4306"/>
      <c r="SEM143" s="4299"/>
      <c r="SEN143" s="4300"/>
      <c r="SEO143" s="4305"/>
      <c r="SEP143" s="4304"/>
      <c r="SEQ143" s="4299"/>
      <c r="SER143" s="4300"/>
      <c r="SES143" s="4301"/>
      <c r="SET143" s="4302"/>
      <c r="SEU143" s="4299"/>
      <c r="SEV143" s="2602"/>
      <c r="SEW143" s="4287"/>
      <c r="SEX143" s="4303"/>
      <c r="SEY143" s="4304"/>
      <c r="SEZ143" s="2603"/>
      <c r="SFA143" s="4305"/>
      <c r="SFB143" s="4306"/>
      <c r="SFC143" s="4305"/>
      <c r="SFD143" s="4306"/>
      <c r="SFE143" s="4299"/>
      <c r="SFF143" s="4300"/>
      <c r="SFG143" s="4305"/>
      <c r="SFH143" s="4304"/>
      <c r="SFI143" s="4299"/>
      <c r="SFJ143" s="4300"/>
      <c r="SFK143" s="4301"/>
      <c r="SFL143" s="4302"/>
      <c r="SFM143" s="4299"/>
      <c r="SFN143" s="2602"/>
      <c r="SFO143" s="4287"/>
      <c r="SFP143" s="4303"/>
      <c r="SFQ143" s="4304"/>
      <c r="SFR143" s="2603"/>
      <c r="SFS143" s="4305"/>
      <c r="SFT143" s="4306"/>
      <c r="SFU143" s="4305"/>
      <c r="SFV143" s="4306"/>
      <c r="SFW143" s="4299"/>
      <c r="SFX143" s="4300"/>
      <c r="SFY143" s="4305"/>
      <c r="SFZ143" s="4304"/>
      <c r="SGA143" s="4299"/>
      <c r="SGB143" s="4300"/>
      <c r="SGC143" s="4301"/>
      <c r="SGD143" s="4302"/>
      <c r="SGE143" s="4299"/>
      <c r="SGF143" s="2602"/>
      <c r="SGG143" s="4287"/>
      <c r="SGH143" s="4303"/>
      <c r="SGI143" s="4304"/>
      <c r="SGJ143" s="2603"/>
      <c r="SGK143" s="4305"/>
      <c r="SGL143" s="4306"/>
      <c r="SGM143" s="4305"/>
      <c r="SGN143" s="4306"/>
      <c r="SGO143" s="4299"/>
      <c r="SGP143" s="4300"/>
      <c r="SGQ143" s="4305"/>
      <c r="SGR143" s="4304"/>
      <c r="SGS143" s="4299"/>
      <c r="SGT143" s="4300"/>
      <c r="SGU143" s="4301"/>
      <c r="SGV143" s="4302"/>
      <c r="SGW143" s="4299"/>
      <c r="SGX143" s="2602"/>
      <c r="SGY143" s="4287"/>
      <c r="SGZ143" s="4303"/>
      <c r="SHA143" s="4304"/>
      <c r="SHB143" s="2603"/>
      <c r="SHC143" s="4305"/>
      <c r="SHD143" s="4306"/>
      <c r="SHE143" s="4305"/>
      <c r="SHF143" s="4306"/>
      <c r="SHG143" s="4299"/>
      <c r="SHH143" s="4300"/>
      <c r="SHI143" s="4305"/>
      <c r="SHJ143" s="4304"/>
      <c r="SHK143" s="4299"/>
      <c r="SHL143" s="4300"/>
      <c r="SHM143" s="4301"/>
      <c r="SHN143" s="4302"/>
      <c r="SHO143" s="4299"/>
      <c r="SHP143" s="2602"/>
      <c r="SHQ143" s="4287"/>
      <c r="SHR143" s="4303"/>
      <c r="SHS143" s="4304"/>
      <c r="SHT143" s="2603"/>
      <c r="SHU143" s="4305"/>
      <c r="SHV143" s="4306"/>
      <c r="SHW143" s="4305"/>
      <c r="SHX143" s="4306"/>
      <c r="SHY143" s="4299"/>
      <c r="SHZ143" s="4300"/>
      <c r="SIA143" s="4305"/>
      <c r="SIB143" s="4304"/>
      <c r="SIC143" s="4299"/>
      <c r="SID143" s="4300"/>
      <c r="SIE143" s="4301"/>
      <c r="SIF143" s="4302"/>
      <c r="SIG143" s="4299"/>
      <c r="SIH143" s="2602"/>
      <c r="SII143" s="4287"/>
      <c r="SIJ143" s="4303"/>
      <c r="SIK143" s="4304"/>
      <c r="SIL143" s="2603"/>
      <c r="SIM143" s="4305"/>
      <c r="SIN143" s="4306"/>
      <c r="SIO143" s="4305"/>
      <c r="SIP143" s="4306"/>
      <c r="SIQ143" s="4299"/>
      <c r="SIR143" s="4300"/>
      <c r="SIS143" s="4305"/>
      <c r="SIT143" s="4304"/>
      <c r="SIU143" s="4299"/>
      <c r="SIV143" s="4300"/>
      <c r="SIW143" s="4301"/>
      <c r="SIX143" s="4302"/>
      <c r="SIY143" s="4299"/>
      <c r="SIZ143" s="2602"/>
      <c r="SJA143" s="4287"/>
      <c r="SJB143" s="4303"/>
      <c r="SJC143" s="4304"/>
      <c r="SJD143" s="2603"/>
      <c r="SJE143" s="4305"/>
      <c r="SJF143" s="4306"/>
      <c r="SJG143" s="4305"/>
      <c r="SJH143" s="4306"/>
      <c r="SJI143" s="4299"/>
      <c r="SJJ143" s="4300"/>
      <c r="SJK143" s="4305"/>
      <c r="SJL143" s="4304"/>
      <c r="SJM143" s="4299"/>
      <c r="SJN143" s="4300"/>
      <c r="SJO143" s="4301"/>
      <c r="SJP143" s="4302"/>
      <c r="SJQ143" s="4299"/>
      <c r="SJR143" s="2602"/>
      <c r="SJS143" s="4287"/>
      <c r="SJT143" s="4303"/>
      <c r="SJU143" s="4304"/>
      <c r="SJV143" s="2603"/>
      <c r="SJW143" s="4305"/>
      <c r="SJX143" s="4306"/>
      <c r="SJY143" s="4305"/>
      <c r="SJZ143" s="4306"/>
      <c r="SKA143" s="4299"/>
      <c r="SKB143" s="4300"/>
      <c r="SKC143" s="4305"/>
      <c r="SKD143" s="4304"/>
      <c r="SKE143" s="4299"/>
      <c r="SKF143" s="4300"/>
      <c r="SKG143" s="4301"/>
      <c r="SKH143" s="4302"/>
      <c r="SKI143" s="4299"/>
      <c r="SKJ143" s="2602"/>
      <c r="SKK143" s="4287"/>
      <c r="SKL143" s="4303"/>
      <c r="SKM143" s="4304"/>
      <c r="SKN143" s="2603"/>
      <c r="SKO143" s="4305"/>
      <c r="SKP143" s="4306"/>
      <c r="SKQ143" s="4305"/>
      <c r="SKR143" s="4306"/>
      <c r="SKS143" s="4299"/>
      <c r="SKT143" s="4300"/>
      <c r="SKU143" s="4305"/>
      <c r="SKV143" s="4304"/>
      <c r="SKW143" s="4299"/>
      <c r="SKX143" s="4300"/>
      <c r="SKY143" s="4301"/>
      <c r="SKZ143" s="4302"/>
      <c r="SLA143" s="4299"/>
      <c r="SLB143" s="2602"/>
      <c r="SLC143" s="4287"/>
      <c r="SLD143" s="4303"/>
      <c r="SLE143" s="4304"/>
      <c r="SLF143" s="2603"/>
      <c r="SLG143" s="4305"/>
      <c r="SLH143" s="4306"/>
      <c r="SLI143" s="4305"/>
      <c r="SLJ143" s="4306"/>
      <c r="SLK143" s="4299"/>
      <c r="SLL143" s="4300"/>
      <c r="SLM143" s="4305"/>
      <c r="SLN143" s="4304"/>
      <c r="SLO143" s="4299"/>
      <c r="SLP143" s="4300"/>
      <c r="SLQ143" s="4301"/>
      <c r="SLR143" s="4302"/>
      <c r="SLS143" s="4299"/>
      <c r="SLT143" s="2602"/>
      <c r="SLU143" s="4287"/>
      <c r="SLV143" s="4303"/>
      <c r="SLW143" s="4304"/>
      <c r="SLX143" s="2603"/>
      <c r="SLY143" s="4305"/>
      <c r="SLZ143" s="4306"/>
      <c r="SMA143" s="4305"/>
      <c r="SMB143" s="4306"/>
      <c r="SMC143" s="4299"/>
      <c r="SMD143" s="4300"/>
      <c r="SME143" s="4305"/>
      <c r="SMF143" s="4304"/>
      <c r="SMG143" s="4299"/>
      <c r="SMH143" s="4300"/>
      <c r="SMI143" s="4301"/>
      <c r="SMJ143" s="4302"/>
      <c r="SMK143" s="4299"/>
      <c r="SML143" s="2602"/>
      <c r="SMM143" s="4287"/>
      <c r="SMN143" s="4303"/>
      <c r="SMO143" s="4304"/>
      <c r="SMP143" s="2603"/>
      <c r="SMQ143" s="4305"/>
      <c r="SMR143" s="4306"/>
      <c r="SMS143" s="4305"/>
      <c r="SMT143" s="4306"/>
      <c r="SMU143" s="4299"/>
      <c r="SMV143" s="4300"/>
      <c r="SMW143" s="4305"/>
      <c r="SMX143" s="4304"/>
      <c r="SMY143" s="4299"/>
      <c r="SMZ143" s="4300"/>
      <c r="SNA143" s="4301"/>
      <c r="SNB143" s="4302"/>
      <c r="SNC143" s="4299"/>
      <c r="SND143" s="2602"/>
      <c r="SNE143" s="4287"/>
      <c r="SNF143" s="4303"/>
      <c r="SNG143" s="4304"/>
      <c r="SNH143" s="2603"/>
      <c r="SNI143" s="4305"/>
      <c r="SNJ143" s="4306"/>
      <c r="SNK143" s="4305"/>
      <c r="SNL143" s="4306"/>
      <c r="SNM143" s="4299"/>
      <c r="SNN143" s="4300"/>
      <c r="SNO143" s="4305"/>
      <c r="SNP143" s="4304"/>
      <c r="SNQ143" s="4299"/>
      <c r="SNR143" s="4300"/>
      <c r="SNS143" s="4301"/>
      <c r="SNT143" s="4302"/>
      <c r="SNU143" s="4299"/>
      <c r="SNV143" s="2602"/>
      <c r="SNW143" s="4287"/>
      <c r="SNX143" s="4303"/>
      <c r="SNY143" s="4304"/>
      <c r="SNZ143" s="2603"/>
      <c r="SOA143" s="4305"/>
      <c r="SOB143" s="4306"/>
      <c r="SOC143" s="4305"/>
      <c r="SOD143" s="4306"/>
      <c r="SOE143" s="4299"/>
      <c r="SOF143" s="4300"/>
      <c r="SOG143" s="4305"/>
      <c r="SOH143" s="4304"/>
      <c r="SOI143" s="4299"/>
      <c r="SOJ143" s="4300"/>
      <c r="SOK143" s="4301"/>
      <c r="SOL143" s="4302"/>
      <c r="SOM143" s="4299"/>
      <c r="SON143" s="2602"/>
      <c r="SOO143" s="4287"/>
      <c r="SOP143" s="4303"/>
      <c r="SOQ143" s="4304"/>
      <c r="SOR143" s="2603"/>
      <c r="SOS143" s="4305"/>
      <c r="SOT143" s="4306"/>
      <c r="SOU143" s="4305"/>
      <c r="SOV143" s="4306"/>
      <c r="SOW143" s="4299"/>
      <c r="SOX143" s="4300"/>
      <c r="SOY143" s="4305"/>
      <c r="SOZ143" s="4304"/>
      <c r="SPA143" s="4299"/>
      <c r="SPB143" s="4300"/>
      <c r="SPC143" s="4301"/>
      <c r="SPD143" s="4302"/>
      <c r="SPE143" s="4299"/>
      <c r="SPF143" s="2602"/>
      <c r="SPG143" s="4287"/>
      <c r="SPH143" s="4303"/>
      <c r="SPI143" s="4304"/>
      <c r="SPJ143" s="2603"/>
      <c r="SPK143" s="4305"/>
      <c r="SPL143" s="4306"/>
      <c r="SPM143" s="4305"/>
      <c r="SPN143" s="4306"/>
      <c r="SPO143" s="4299"/>
      <c r="SPP143" s="4300"/>
      <c r="SPQ143" s="4305"/>
      <c r="SPR143" s="4304"/>
      <c r="SPS143" s="4299"/>
      <c r="SPT143" s="4300"/>
      <c r="SPU143" s="4301"/>
      <c r="SPV143" s="4302"/>
      <c r="SPW143" s="4299"/>
      <c r="SPX143" s="2602"/>
      <c r="SPY143" s="4287"/>
      <c r="SPZ143" s="4303"/>
      <c r="SQA143" s="4304"/>
      <c r="SQB143" s="2603"/>
      <c r="SQC143" s="4305"/>
      <c r="SQD143" s="4306"/>
      <c r="SQE143" s="4305"/>
      <c r="SQF143" s="4306"/>
      <c r="SQG143" s="4299"/>
      <c r="SQH143" s="4300"/>
      <c r="SQI143" s="4305"/>
      <c r="SQJ143" s="4304"/>
      <c r="SQK143" s="4299"/>
      <c r="SQL143" s="4300"/>
      <c r="SQM143" s="4301"/>
      <c r="SQN143" s="4302"/>
      <c r="SQO143" s="4299"/>
      <c r="SQP143" s="2602"/>
      <c r="SQQ143" s="4287"/>
      <c r="SQR143" s="4303"/>
      <c r="SQS143" s="4304"/>
      <c r="SQT143" s="2603"/>
      <c r="SQU143" s="4305"/>
      <c r="SQV143" s="4306"/>
      <c r="SQW143" s="4305"/>
      <c r="SQX143" s="4306"/>
      <c r="SQY143" s="4299"/>
      <c r="SQZ143" s="4300"/>
      <c r="SRA143" s="4305"/>
      <c r="SRB143" s="4304"/>
      <c r="SRC143" s="4299"/>
      <c r="SRD143" s="4300"/>
      <c r="SRE143" s="4301"/>
      <c r="SRF143" s="4302"/>
      <c r="SRG143" s="4299"/>
      <c r="SRH143" s="2602"/>
      <c r="SRI143" s="4287"/>
      <c r="SRJ143" s="4303"/>
      <c r="SRK143" s="4304"/>
      <c r="SRL143" s="2603"/>
      <c r="SRM143" s="4305"/>
      <c r="SRN143" s="4306"/>
      <c r="SRO143" s="4305"/>
      <c r="SRP143" s="4306"/>
      <c r="SRQ143" s="4299"/>
      <c r="SRR143" s="4300"/>
      <c r="SRS143" s="4305"/>
      <c r="SRT143" s="4304"/>
      <c r="SRU143" s="4299"/>
      <c r="SRV143" s="4300"/>
      <c r="SRW143" s="4301"/>
      <c r="SRX143" s="4302"/>
      <c r="SRY143" s="4299"/>
      <c r="SRZ143" s="2602"/>
      <c r="SSA143" s="4287"/>
      <c r="SSB143" s="4303"/>
      <c r="SSC143" s="4304"/>
      <c r="SSD143" s="2603"/>
      <c r="SSE143" s="4305"/>
      <c r="SSF143" s="4306"/>
      <c r="SSG143" s="4305"/>
      <c r="SSH143" s="4306"/>
      <c r="SSI143" s="4299"/>
      <c r="SSJ143" s="4300"/>
      <c r="SSK143" s="4305"/>
      <c r="SSL143" s="4304"/>
      <c r="SSM143" s="4299"/>
      <c r="SSN143" s="4300"/>
      <c r="SSO143" s="4301"/>
      <c r="SSP143" s="4302"/>
      <c r="SSQ143" s="4299"/>
      <c r="SSR143" s="2602"/>
      <c r="SSS143" s="4287"/>
      <c r="SST143" s="4303"/>
      <c r="SSU143" s="4304"/>
      <c r="SSV143" s="2603"/>
      <c r="SSW143" s="4305"/>
      <c r="SSX143" s="4306"/>
      <c r="SSY143" s="4305"/>
      <c r="SSZ143" s="4306"/>
      <c r="STA143" s="4299"/>
      <c r="STB143" s="4300"/>
      <c r="STC143" s="4305"/>
      <c r="STD143" s="4304"/>
      <c r="STE143" s="4299"/>
      <c r="STF143" s="4300"/>
      <c r="STG143" s="4301"/>
      <c r="STH143" s="4302"/>
      <c r="STI143" s="4299"/>
      <c r="STJ143" s="2602"/>
      <c r="STK143" s="4287"/>
      <c r="STL143" s="4303"/>
      <c r="STM143" s="4304"/>
      <c r="STN143" s="2603"/>
      <c r="STO143" s="4305"/>
      <c r="STP143" s="4306"/>
      <c r="STQ143" s="4305"/>
      <c r="STR143" s="4306"/>
      <c r="STS143" s="4299"/>
      <c r="STT143" s="4300"/>
      <c r="STU143" s="4305"/>
      <c r="STV143" s="4304"/>
      <c r="STW143" s="4299"/>
      <c r="STX143" s="4300"/>
      <c r="STY143" s="4301"/>
      <c r="STZ143" s="4302"/>
      <c r="SUA143" s="4299"/>
      <c r="SUB143" s="2602"/>
      <c r="SUC143" s="4287"/>
      <c r="SUD143" s="4303"/>
      <c r="SUE143" s="4304"/>
      <c r="SUF143" s="2603"/>
      <c r="SUG143" s="4305"/>
      <c r="SUH143" s="4306"/>
      <c r="SUI143" s="4305"/>
      <c r="SUJ143" s="4306"/>
      <c r="SUK143" s="4299"/>
      <c r="SUL143" s="4300"/>
      <c r="SUM143" s="4305"/>
      <c r="SUN143" s="4304"/>
      <c r="SUO143" s="4299"/>
      <c r="SUP143" s="4300"/>
      <c r="SUQ143" s="4301"/>
      <c r="SUR143" s="4302"/>
      <c r="SUS143" s="4299"/>
      <c r="SUT143" s="2602"/>
      <c r="SUU143" s="4287"/>
      <c r="SUV143" s="4303"/>
      <c r="SUW143" s="4304"/>
      <c r="SUX143" s="2603"/>
      <c r="SUY143" s="4305"/>
      <c r="SUZ143" s="4306"/>
      <c r="SVA143" s="4305"/>
      <c r="SVB143" s="4306"/>
      <c r="SVC143" s="4299"/>
      <c r="SVD143" s="4300"/>
      <c r="SVE143" s="4305"/>
      <c r="SVF143" s="4304"/>
      <c r="SVG143" s="4299"/>
      <c r="SVH143" s="4300"/>
      <c r="SVI143" s="4301"/>
      <c r="SVJ143" s="4302"/>
      <c r="SVK143" s="4299"/>
      <c r="SVL143" s="2602"/>
      <c r="SVM143" s="4287"/>
      <c r="SVN143" s="4303"/>
      <c r="SVO143" s="4304"/>
      <c r="SVP143" s="2603"/>
      <c r="SVQ143" s="4305"/>
      <c r="SVR143" s="4306"/>
      <c r="SVS143" s="4305"/>
      <c r="SVT143" s="4306"/>
      <c r="SVU143" s="4299"/>
      <c r="SVV143" s="4300"/>
      <c r="SVW143" s="4305"/>
      <c r="SVX143" s="4304"/>
      <c r="SVY143" s="4299"/>
      <c r="SVZ143" s="4300"/>
      <c r="SWA143" s="4301"/>
      <c r="SWB143" s="4302"/>
      <c r="SWC143" s="4299"/>
      <c r="SWD143" s="2602"/>
      <c r="SWE143" s="4287"/>
      <c r="SWF143" s="4303"/>
      <c r="SWG143" s="4304"/>
      <c r="SWH143" s="2603"/>
      <c r="SWI143" s="4305"/>
      <c r="SWJ143" s="4306"/>
      <c r="SWK143" s="4305"/>
      <c r="SWL143" s="4306"/>
      <c r="SWM143" s="4299"/>
      <c r="SWN143" s="4300"/>
      <c r="SWO143" s="4305"/>
      <c r="SWP143" s="4304"/>
      <c r="SWQ143" s="4299"/>
      <c r="SWR143" s="4300"/>
      <c r="SWS143" s="4301"/>
      <c r="SWT143" s="4302"/>
      <c r="SWU143" s="4299"/>
      <c r="SWV143" s="2602"/>
      <c r="SWW143" s="4287"/>
      <c r="SWX143" s="4303"/>
      <c r="SWY143" s="4304"/>
      <c r="SWZ143" s="2603"/>
      <c r="SXA143" s="4305"/>
      <c r="SXB143" s="4306"/>
      <c r="SXC143" s="4305"/>
      <c r="SXD143" s="4306"/>
      <c r="SXE143" s="4299"/>
      <c r="SXF143" s="4300"/>
      <c r="SXG143" s="4305"/>
      <c r="SXH143" s="4304"/>
      <c r="SXI143" s="4299"/>
      <c r="SXJ143" s="4300"/>
      <c r="SXK143" s="4301"/>
      <c r="SXL143" s="4302"/>
      <c r="SXM143" s="4299"/>
      <c r="SXN143" s="2602"/>
      <c r="SXO143" s="4287"/>
      <c r="SXP143" s="4303"/>
      <c r="SXQ143" s="4304"/>
      <c r="SXR143" s="2603"/>
      <c r="SXS143" s="4305"/>
      <c r="SXT143" s="4306"/>
      <c r="SXU143" s="4305"/>
      <c r="SXV143" s="4306"/>
      <c r="SXW143" s="4299"/>
      <c r="SXX143" s="4300"/>
      <c r="SXY143" s="4305"/>
      <c r="SXZ143" s="4304"/>
      <c r="SYA143" s="4299"/>
      <c r="SYB143" s="4300"/>
      <c r="SYC143" s="4301"/>
      <c r="SYD143" s="4302"/>
      <c r="SYE143" s="4299"/>
      <c r="SYF143" s="2602"/>
      <c r="SYG143" s="4287"/>
      <c r="SYH143" s="4303"/>
      <c r="SYI143" s="4304"/>
      <c r="SYJ143" s="2603"/>
      <c r="SYK143" s="4305"/>
      <c r="SYL143" s="4306"/>
      <c r="SYM143" s="4305"/>
      <c r="SYN143" s="4306"/>
      <c r="SYO143" s="4299"/>
      <c r="SYP143" s="4300"/>
      <c r="SYQ143" s="4305"/>
      <c r="SYR143" s="4304"/>
      <c r="SYS143" s="4299"/>
      <c r="SYT143" s="4300"/>
      <c r="SYU143" s="4301"/>
      <c r="SYV143" s="4302"/>
      <c r="SYW143" s="4299"/>
      <c r="SYX143" s="2602"/>
      <c r="SYY143" s="4287"/>
      <c r="SYZ143" s="4303"/>
      <c r="SZA143" s="4304"/>
      <c r="SZB143" s="2603"/>
      <c r="SZC143" s="4305"/>
      <c r="SZD143" s="4306"/>
      <c r="SZE143" s="4305"/>
      <c r="SZF143" s="4306"/>
      <c r="SZG143" s="4299"/>
      <c r="SZH143" s="4300"/>
      <c r="SZI143" s="4305"/>
      <c r="SZJ143" s="4304"/>
      <c r="SZK143" s="4299"/>
      <c r="SZL143" s="4300"/>
      <c r="SZM143" s="4301"/>
      <c r="SZN143" s="4302"/>
      <c r="SZO143" s="4299"/>
      <c r="SZP143" s="2602"/>
      <c r="SZQ143" s="4287"/>
      <c r="SZR143" s="4303"/>
      <c r="SZS143" s="4304"/>
      <c r="SZT143" s="2603"/>
      <c r="SZU143" s="4305"/>
      <c r="SZV143" s="4306"/>
      <c r="SZW143" s="4305"/>
      <c r="SZX143" s="4306"/>
      <c r="SZY143" s="4299"/>
      <c r="SZZ143" s="4300"/>
      <c r="TAA143" s="4305"/>
      <c r="TAB143" s="4304"/>
      <c r="TAC143" s="4299"/>
      <c r="TAD143" s="4300"/>
      <c r="TAE143" s="4301"/>
      <c r="TAF143" s="4302"/>
      <c r="TAG143" s="4299"/>
      <c r="TAH143" s="2602"/>
      <c r="TAI143" s="4287"/>
      <c r="TAJ143" s="4303"/>
      <c r="TAK143" s="4304"/>
      <c r="TAL143" s="2603"/>
      <c r="TAM143" s="4305"/>
      <c r="TAN143" s="4306"/>
      <c r="TAO143" s="4305"/>
      <c r="TAP143" s="4306"/>
      <c r="TAQ143" s="4299"/>
      <c r="TAR143" s="4300"/>
      <c r="TAS143" s="4305"/>
      <c r="TAT143" s="4304"/>
      <c r="TAU143" s="4299"/>
      <c r="TAV143" s="4300"/>
      <c r="TAW143" s="4301"/>
      <c r="TAX143" s="4302"/>
      <c r="TAY143" s="4299"/>
      <c r="TAZ143" s="2602"/>
      <c r="TBA143" s="4287"/>
      <c r="TBB143" s="4303"/>
      <c r="TBC143" s="4304"/>
      <c r="TBD143" s="2603"/>
      <c r="TBE143" s="4305"/>
      <c r="TBF143" s="4306"/>
      <c r="TBG143" s="4305"/>
      <c r="TBH143" s="4306"/>
      <c r="TBI143" s="4299"/>
      <c r="TBJ143" s="4300"/>
      <c r="TBK143" s="4305"/>
      <c r="TBL143" s="4304"/>
      <c r="TBM143" s="4299"/>
      <c r="TBN143" s="4300"/>
      <c r="TBO143" s="4301"/>
      <c r="TBP143" s="4302"/>
      <c r="TBQ143" s="4299"/>
      <c r="TBR143" s="2602"/>
      <c r="TBS143" s="4287"/>
      <c r="TBT143" s="4303"/>
      <c r="TBU143" s="4304"/>
      <c r="TBV143" s="2603"/>
      <c r="TBW143" s="4305"/>
      <c r="TBX143" s="4306"/>
      <c r="TBY143" s="4305"/>
      <c r="TBZ143" s="4306"/>
      <c r="TCA143" s="4299"/>
      <c r="TCB143" s="4300"/>
      <c r="TCC143" s="4305"/>
      <c r="TCD143" s="4304"/>
      <c r="TCE143" s="4299"/>
      <c r="TCF143" s="4300"/>
      <c r="TCG143" s="4301"/>
      <c r="TCH143" s="4302"/>
      <c r="TCI143" s="4299"/>
      <c r="TCJ143" s="2602"/>
      <c r="TCK143" s="4287"/>
      <c r="TCL143" s="4303"/>
      <c r="TCM143" s="4304"/>
      <c r="TCN143" s="2603"/>
      <c r="TCO143" s="4305"/>
      <c r="TCP143" s="4306"/>
      <c r="TCQ143" s="4305"/>
      <c r="TCR143" s="4306"/>
      <c r="TCS143" s="4299"/>
      <c r="TCT143" s="4300"/>
      <c r="TCU143" s="4305"/>
      <c r="TCV143" s="4304"/>
      <c r="TCW143" s="4299"/>
      <c r="TCX143" s="4300"/>
      <c r="TCY143" s="4301"/>
      <c r="TCZ143" s="4302"/>
      <c r="TDA143" s="4299"/>
      <c r="TDB143" s="2602"/>
      <c r="TDC143" s="4287"/>
      <c r="TDD143" s="4303"/>
      <c r="TDE143" s="4304"/>
      <c r="TDF143" s="2603"/>
      <c r="TDG143" s="4305"/>
      <c r="TDH143" s="4306"/>
      <c r="TDI143" s="4305"/>
      <c r="TDJ143" s="4306"/>
      <c r="TDK143" s="4299"/>
      <c r="TDL143" s="4300"/>
      <c r="TDM143" s="4305"/>
      <c r="TDN143" s="4304"/>
      <c r="TDO143" s="4299"/>
      <c r="TDP143" s="4300"/>
      <c r="TDQ143" s="4301"/>
      <c r="TDR143" s="4302"/>
      <c r="TDS143" s="4299"/>
      <c r="TDT143" s="2602"/>
      <c r="TDU143" s="4287"/>
      <c r="TDV143" s="4303"/>
      <c r="TDW143" s="4304"/>
      <c r="TDX143" s="2603"/>
      <c r="TDY143" s="4305"/>
      <c r="TDZ143" s="4306"/>
      <c r="TEA143" s="4305"/>
      <c r="TEB143" s="4306"/>
      <c r="TEC143" s="4299"/>
      <c r="TED143" s="4300"/>
      <c r="TEE143" s="4305"/>
      <c r="TEF143" s="4304"/>
      <c r="TEG143" s="4299"/>
      <c r="TEH143" s="4300"/>
      <c r="TEI143" s="4301"/>
      <c r="TEJ143" s="4302"/>
      <c r="TEK143" s="4299"/>
      <c r="TEL143" s="2602"/>
      <c r="TEM143" s="4287"/>
      <c r="TEN143" s="4303"/>
      <c r="TEO143" s="4304"/>
      <c r="TEP143" s="2603"/>
      <c r="TEQ143" s="4305"/>
      <c r="TER143" s="4306"/>
      <c r="TES143" s="4305"/>
      <c r="TET143" s="4306"/>
      <c r="TEU143" s="4299"/>
      <c r="TEV143" s="4300"/>
      <c r="TEW143" s="4305"/>
      <c r="TEX143" s="4304"/>
      <c r="TEY143" s="4299"/>
      <c r="TEZ143" s="4300"/>
      <c r="TFA143" s="4301"/>
      <c r="TFB143" s="4302"/>
      <c r="TFC143" s="4299"/>
      <c r="TFD143" s="2602"/>
      <c r="TFE143" s="4287"/>
      <c r="TFF143" s="4303"/>
      <c r="TFG143" s="4304"/>
      <c r="TFH143" s="2603"/>
      <c r="TFI143" s="4305"/>
      <c r="TFJ143" s="4306"/>
      <c r="TFK143" s="4305"/>
      <c r="TFL143" s="4306"/>
      <c r="TFM143" s="4299"/>
      <c r="TFN143" s="4300"/>
      <c r="TFO143" s="4305"/>
      <c r="TFP143" s="4304"/>
      <c r="TFQ143" s="4299"/>
      <c r="TFR143" s="4300"/>
      <c r="TFS143" s="4301"/>
      <c r="TFT143" s="4302"/>
      <c r="TFU143" s="4299"/>
      <c r="TFV143" s="2602"/>
      <c r="TFW143" s="4287"/>
      <c r="TFX143" s="4303"/>
      <c r="TFY143" s="4304"/>
      <c r="TFZ143" s="2603"/>
      <c r="TGA143" s="4305"/>
      <c r="TGB143" s="4306"/>
      <c r="TGC143" s="4305"/>
      <c r="TGD143" s="4306"/>
      <c r="TGE143" s="4299"/>
      <c r="TGF143" s="4300"/>
      <c r="TGG143" s="4305"/>
      <c r="TGH143" s="4304"/>
      <c r="TGI143" s="4299"/>
      <c r="TGJ143" s="4300"/>
      <c r="TGK143" s="4301"/>
      <c r="TGL143" s="4302"/>
      <c r="TGM143" s="4299"/>
      <c r="TGN143" s="2602"/>
      <c r="TGO143" s="4287"/>
      <c r="TGP143" s="4303"/>
      <c r="TGQ143" s="4304"/>
      <c r="TGR143" s="2603"/>
      <c r="TGS143" s="4305"/>
      <c r="TGT143" s="4306"/>
      <c r="TGU143" s="4305"/>
      <c r="TGV143" s="4306"/>
      <c r="TGW143" s="4299"/>
      <c r="TGX143" s="4300"/>
      <c r="TGY143" s="4305"/>
      <c r="TGZ143" s="4304"/>
      <c r="THA143" s="4299"/>
      <c r="THB143" s="4300"/>
      <c r="THC143" s="4301"/>
      <c r="THD143" s="4302"/>
      <c r="THE143" s="4299"/>
      <c r="THF143" s="2602"/>
      <c r="THG143" s="4287"/>
      <c r="THH143" s="4303"/>
      <c r="THI143" s="4304"/>
      <c r="THJ143" s="2603"/>
      <c r="THK143" s="4305"/>
      <c r="THL143" s="4306"/>
      <c r="THM143" s="4305"/>
      <c r="THN143" s="4306"/>
      <c r="THO143" s="4299"/>
      <c r="THP143" s="4300"/>
      <c r="THQ143" s="4305"/>
      <c r="THR143" s="4304"/>
      <c r="THS143" s="4299"/>
      <c r="THT143" s="4300"/>
      <c r="THU143" s="4301"/>
      <c r="THV143" s="4302"/>
      <c r="THW143" s="4299"/>
      <c r="THX143" s="2602"/>
      <c r="THY143" s="4287"/>
      <c r="THZ143" s="4303"/>
      <c r="TIA143" s="4304"/>
      <c r="TIB143" s="2603"/>
      <c r="TIC143" s="4305"/>
      <c r="TID143" s="4306"/>
      <c r="TIE143" s="4305"/>
      <c r="TIF143" s="4306"/>
      <c r="TIG143" s="4299"/>
      <c r="TIH143" s="4300"/>
      <c r="TII143" s="4305"/>
      <c r="TIJ143" s="4304"/>
      <c r="TIK143" s="4299"/>
      <c r="TIL143" s="4300"/>
      <c r="TIM143" s="4301"/>
      <c r="TIN143" s="4302"/>
      <c r="TIO143" s="4299"/>
      <c r="TIP143" s="2602"/>
      <c r="TIQ143" s="4287"/>
      <c r="TIR143" s="4303"/>
      <c r="TIS143" s="4304"/>
      <c r="TIT143" s="2603"/>
      <c r="TIU143" s="4305"/>
      <c r="TIV143" s="4306"/>
      <c r="TIW143" s="4305"/>
      <c r="TIX143" s="4306"/>
      <c r="TIY143" s="4299"/>
      <c r="TIZ143" s="4300"/>
      <c r="TJA143" s="4305"/>
      <c r="TJB143" s="4304"/>
      <c r="TJC143" s="4299"/>
      <c r="TJD143" s="4300"/>
      <c r="TJE143" s="4301"/>
      <c r="TJF143" s="4302"/>
      <c r="TJG143" s="4299"/>
      <c r="TJH143" s="2602"/>
      <c r="TJI143" s="4287"/>
      <c r="TJJ143" s="4303"/>
      <c r="TJK143" s="4304"/>
      <c r="TJL143" s="2603"/>
      <c r="TJM143" s="4305"/>
      <c r="TJN143" s="4306"/>
      <c r="TJO143" s="4305"/>
      <c r="TJP143" s="4306"/>
      <c r="TJQ143" s="4299"/>
      <c r="TJR143" s="4300"/>
      <c r="TJS143" s="4305"/>
      <c r="TJT143" s="4304"/>
      <c r="TJU143" s="4299"/>
      <c r="TJV143" s="4300"/>
      <c r="TJW143" s="4301"/>
      <c r="TJX143" s="4302"/>
      <c r="TJY143" s="4299"/>
      <c r="TJZ143" s="2602"/>
      <c r="TKA143" s="4287"/>
      <c r="TKB143" s="4303"/>
      <c r="TKC143" s="4304"/>
      <c r="TKD143" s="2603"/>
      <c r="TKE143" s="4305"/>
      <c r="TKF143" s="4306"/>
      <c r="TKG143" s="4305"/>
      <c r="TKH143" s="4306"/>
      <c r="TKI143" s="4299"/>
      <c r="TKJ143" s="4300"/>
      <c r="TKK143" s="4305"/>
      <c r="TKL143" s="4304"/>
      <c r="TKM143" s="4299"/>
      <c r="TKN143" s="4300"/>
      <c r="TKO143" s="4301"/>
      <c r="TKP143" s="4302"/>
      <c r="TKQ143" s="4299"/>
      <c r="TKR143" s="2602"/>
      <c r="TKS143" s="4287"/>
      <c r="TKT143" s="4303"/>
      <c r="TKU143" s="4304"/>
      <c r="TKV143" s="2603"/>
      <c r="TKW143" s="4305"/>
      <c r="TKX143" s="4306"/>
      <c r="TKY143" s="4305"/>
      <c r="TKZ143" s="4306"/>
      <c r="TLA143" s="4299"/>
      <c r="TLB143" s="4300"/>
      <c r="TLC143" s="4305"/>
      <c r="TLD143" s="4304"/>
      <c r="TLE143" s="4299"/>
      <c r="TLF143" s="4300"/>
      <c r="TLG143" s="4301"/>
      <c r="TLH143" s="4302"/>
      <c r="TLI143" s="4299"/>
      <c r="TLJ143" s="2602"/>
      <c r="TLK143" s="4287"/>
      <c r="TLL143" s="4303"/>
      <c r="TLM143" s="4304"/>
      <c r="TLN143" s="2603"/>
      <c r="TLO143" s="4305"/>
      <c r="TLP143" s="4306"/>
      <c r="TLQ143" s="4305"/>
      <c r="TLR143" s="4306"/>
      <c r="TLS143" s="4299"/>
      <c r="TLT143" s="4300"/>
      <c r="TLU143" s="4305"/>
      <c r="TLV143" s="4304"/>
      <c r="TLW143" s="4299"/>
      <c r="TLX143" s="4300"/>
      <c r="TLY143" s="4301"/>
      <c r="TLZ143" s="4302"/>
      <c r="TMA143" s="4299"/>
      <c r="TMB143" s="2602"/>
      <c r="TMC143" s="4287"/>
      <c r="TMD143" s="4303"/>
      <c r="TME143" s="4304"/>
      <c r="TMF143" s="2603"/>
      <c r="TMG143" s="4305"/>
      <c r="TMH143" s="4306"/>
      <c r="TMI143" s="4305"/>
      <c r="TMJ143" s="4306"/>
      <c r="TMK143" s="4299"/>
      <c r="TML143" s="4300"/>
      <c r="TMM143" s="4305"/>
      <c r="TMN143" s="4304"/>
      <c r="TMO143" s="4299"/>
      <c r="TMP143" s="4300"/>
      <c r="TMQ143" s="4301"/>
      <c r="TMR143" s="4302"/>
      <c r="TMS143" s="4299"/>
      <c r="TMT143" s="2602"/>
      <c r="TMU143" s="4287"/>
      <c r="TMV143" s="4303"/>
      <c r="TMW143" s="4304"/>
      <c r="TMX143" s="2603"/>
      <c r="TMY143" s="4305"/>
      <c r="TMZ143" s="4306"/>
      <c r="TNA143" s="4305"/>
      <c r="TNB143" s="4306"/>
      <c r="TNC143" s="4299"/>
      <c r="TND143" s="4300"/>
      <c r="TNE143" s="4305"/>
      <c r="TNF143" s="4304"/>
      <c r="TNG143" s="4299"/>
      <c r="TNH143" s="4300"/>
      <c r="TNI143" s="4301"/>
      <c r="TNJ143" s="4302"/>
      <c r="TNK143" s="4299"/>
      <c r="TNL143" s="2602"/>
      <c r="TNM143" s="4287"/>
      <c r="TNN143" s="4303"/>
      <c r="TNO143" s="4304"/>
      <c r="TNP143" s="2603"/>
      <c r="TNQ143" s="4305"/>
      <c r="TNR143" s="4306"/>
      <c r="TNS143" s="4305"/>
      <c r="TNT143" s="4306"/>
      <c r="TNU143" s="4299"/>
      <c r="TNV143" s="4300"/>
      <c r="TNW143" s="4305"/>
      <c r="TNX143" s="4304"/>
      <c r="TNY143" s="4299"/>
      <c r="TNZ143" s="4300"/>
      <c r="TOA143" s="4301"/>
      <c r="TOB143" s="4302"/>
      <c r="TOC143" s="4299"/>
      <c r="TOD143" s="2602"/>
      <c r="TOE143" s="4287"/>
      <c r="TOF143" s="4303"/>
      <c r="TOG143" s="4304"/>
      <c r="TOH143" s="2603"/>
      <c r="TOI143" s="4305"/>
      <c r="TOJ143" s="4306"/>
      <c r="TOK143" s="4305"/>
      <c r="TOL143" s="4306"/>
      <c r="TOM143" s="4299"/>
      <c r="TON143" s="4300"/>
      <c r="TOO143" s="4305"/>
      <c r="TOP143" s="4304"/>
      <c r="TOQ143" s="4299"/>
      <c r="TOR143" s="4300"/>
      <c r="TOS143" s="4301"/>
      <c r="TOT143" s="4302"/>
      <c r="TOU143" s="4299"/>
      <c r="TOV143" s="2602"/>
      <c r="TOW143" s="4287"/>
      <c r="TOX143" s="4303"/>
      <c r="TOY143" s="4304"/>
      <c r="TOZ143" s="2603"/>
      <c r="TPA143" s="4305"/>
      <c r="TPB143" s="4306"/>
      <c r="TPC143" s="4305"/>
      <c r="TPD143" s="4306"/>
      <c r="TPE143" s="4299"/>
      <c r="TPF143" s="4300"/>
      <c r="TPG143" s="4305"/>
      <c r="TPH143" s="4304"/>
      <c r="TPI143" s="4299"/>
      <c r="TPJ143" s="4300"/>
      <c r="TPK143" s="4301"/>
      <c r="TPL143" s="4302"/>
      <c r="TPM143" s="4299"/>
      <c r="TPN143" s="2602"/>
      <c r="TPO143" s="4287"/>
      <c r="TPP143" s="4303"/>
      <c r="TPQ143" s="4304"/>
      <c r="TPR143" s="2603"/>
      <c r="TPS143" s="4305"/>
      <c r="TPT143" s="4306"/>
      <c r="TPU143" s="4305"/>
      <c r="TPV143" s="4306"/>
      <c r="TPW143" s="4299"/>
      <c r="TPX143" s="4300"/>
      <c r="TPY143" s="4305"/>
      <c r="TPZ143" s="4304"/>
      <c r="TQA143" s="4299"/>
      <c r="TQB143" s="4300"/>
      <c r="TQC143" s="4301"/>
      <c r="TQD143" s="4302"/>
      <c r="TQE143" s="4299"/>
      <c r="TQF143" s="2602"/>
      <c r="TQG143" s="4287"/>
      <c r="TQH143" s="4303"/>
      <c r="TQI143" s="4304"/>
      <c r="TQJ143" s="2603"/>
      <c r="TQK143" s="4305"/>
      <c r="TQL143" s="4306"/>
      <c r="TQM143" s="4305"/>
      <c r="TQN143" s="4306"/>
      <c r="TQO143" s="4299"/>
      <c r="TQP143" s="4300"/>
      <c r="TQQ143" s="4305"/>
      <c r="TQR143" s="4304"/>
      <c r="TQS143" s="4299"/>
      <c r="TQT143" s="4300"/>
      <c r="TQU143" s="4301"/>
      <c r="TQV143" s="4302"/>
      <c r="TQW143" s="4299"/>
      <c r="TQX143" s="2602"/>
      <c r="TQY143" s="4287"/>
      <c r="TQZ143" s="4303"/>
      <c r="TRA143" s="4304"/>
      <c r="TRB143" s="2603"/>
      <c r="TRC143" s="4305"/>
      <c r="TRD143" s="4306"/>
      <c r="TRE143" s="4305"/>
      <c r="TRF143" s="4306"/>
      <c r="TRG143" s="4299"/>
      <c r="TRH143" s="4300"/>
      <c r="TRI143" s="4305"/>
      <c r="TRJ143" s="4304"/>
      <c r="TRK143" s="4299"/>
      <c r="TRL143" s="4300"/>
      <c r="TRM143" s="4301"/>
      <c r="TRN143" s="4302"/>
      <c r="TRO143" s="4299"/>
      <c r="TRP143" s="2602"/>
      <c r="TRQ143" s="4287"/>
      <c r="TRR143" s="4303"/>
      <c r="TRS143" s="4304"/>
      <c r="TRT143" s="2603"/>
      <c r="TRU143" s="4305"/>
      <c r="TRV143" s="4306"/>
      <c r="TRW143" s="4305"/>
      <c r="TRX143" s="4306"/>
      <c r="TRY143" s="4299"/>
      <c r="TRZ143" s="4300"/>
      <c r="TSA143" s="4305"/>
      <c r="TSB143" s="4304"/>
      <c r="TSC143" s="4299"/>
      <c r="TSD143" s="4300"/>
      <c r="TSE143" s="4301"/>
      <c r="TSF143" s="4302"/>
      <c r="TSG143" s="4299"/>
      <c r="TSH143" s="2602"/>
      <c r="TSI143" s="4287"/>
      <c r="TSJ143" s="4303"/>
      <c r="TSK143" s="4304"/>
      <c r="TSL143" s="2603"/>
      <c r="TSM143" s="4305"/>
      <c r="TSN143" s="4306"/>
      <c r="TSO143" s="4305"/>
      <c r="TSP143" s="4306"/>
      <c r="TSQ143" s="4299"/>
      <c r="TSR143" s="4300"/>
      <c r="TSS143" s="4305"/>
      <c r="TST143" s="4304"/>
      <c r="TSU143" s="4299"/>
      <c r="TSV143" s="4300"/>
      <c r="TSW143" s="4301"/>
      <c r="TSX143" s="4302"/>
      <c r="TSY143" s="4299"/>
      <c r="TSZ143" s="2602"/>
      <c r="TTA143" s="4287"/>
      <c r="TTB143" s="4303"/>
      <c r="TTC143" s="4304"/>
      <c r="TTD143" s="2603"/>
      <c r="TTE143" s="4305"/>
      <c r="TTF143" s="4306"/>
      <c r="TTG143" s="4305"/>
      <c r="TTH143" s="4306"/>
      <c r="TTI143" s="4299"/>
      <c r="TTJ143" s="4300"/>
      <c r="TTK143" s="4305"/>
      <c r="TTL143" s="4304"/>
      <c r="TTM143" s="4299"/>
      <c r="TTN143" s="4300"/>
      <c r="TTO143" s="4301"/>
      <c r="TTP143" s="4302"/>
      <c r="TTQ143" s="4299"/>
      <c r="TTR143" s="2602"/>
      <c r="TTS143" s="4287"/>
      <c r="TTT143" s="4303"/>
      <c r="TTU143" s="4304"/>
      <c r="TTV143" s="2603"/>
      <c r="TTW143" s="4305"/>
      <c r="TTX143" s="4306"/>
      <c r="TTY143" s="4305"/>
      <c r="TTZ143" s="4306"/>
      <c r="TUA143" s="4299"/>
      <c r="TUB143" s="4300"/>
      <c r="TUC143" s="4305"/>
      <c r="TUD143" s="4304"/>
      <c r="TUE143" s="4299"/>
      <c r="TUF143" s="4300"/>
      <c r="TUG143" s="4301"/>
      <c r="TUH143" s="4302"/>
      <c r="TUI143" s="4299"/>
      <c r="TUJ143" s="2602"/>
      <c r="TUK143" s="4287"/>
      <c r="TUL143" s="4303"/>
      <c r="TUM143" s="4304"/>
      <c r="TUN143" s="2603"/>
      <c r="TUO143" s="4305"/>
      <c r="TUP143" s="4306"/>
      <c r="TUQ143" s="4305"/>
      <c r="TUR143" s="4306"/>
      <c r="TUS143" s="4299"/>
      <c r="TUT143" s="4300"/>
      <c r="TUU143" s="4305"/>
      <c r="TUV143" s="4304"/>
      <c r="TUW143" s="4299"/>
      <c r="TUX143" s="4300"/>
      <c r="TUY143" s="4301"/>
      <c r="TUZ143" s="4302"/>
      <c r="TVA143" s="4299"/>
      <c r="TVB143" s="2602"/>
      <c r="TVC143" s="4287"/>
      <c r="TVD143" s="4303"/>
      <c r="TVE143" s="4304"/>
      <c r="TVF143" s="2603"/>
      <c r="TVG143" s="4305"/>
      <c r="TVH143" s="4306"/>
      <c r="TVI143" s="4305"/>
      <c r="TVJ143" s="4306"/>
      <c r="TVK143" s="4299"/>
      <c r="TVL143" s="4300"/>
      <c r="TVM143" s="4305"/>
      <c r="TVN143" s="4304"/>
      <c r="TVO143" s="4299"/>
      <c r="TVP143" s="4300"/>
      <c r="TVQ143" s="4301"/>
      <c r="TVR143" s="4302"/>
      <c r="TVS143" s="4299"/>
      <c r="TVT143" s="2602"/>
      <c r="TVU143" s="4287"/>
      <c r="TVV143" s="4303"/>
      <c r="TVW143" s="4304"/>
      <c r="TVX143" s="2603"/>
      <c r="TVY143" s="4305"/>
      <c r="TVZ143" s="4306"/>
      <c r="TWA143" s="4305"/>
      <c r="TWB143" s="4306"/>
      <c r="TWC143" s="4299"/>
      <c r="TWD143" s="4300"/>
      <c r="TWE143" s="4305"/>
      <c r="TWF143" s="4304"/>
      <c r="TWG143" s="4299"/>
      <c r="TWH143" s="4300"/>
      <c r="TWI143" s="4301"/>
      <c r="TWJ143" s="4302"/>
      <c r="TWK143" s="4299"/>
      <c r="TWL143" s="2602"/>
      <c r="TWM143" s="4287"/>
      <c r="TWN143" s="4303"/>
      <c r="TWO143" s="4304"/>
      <c r="TWP143" s="2603"/>
      <c r="TWQ143" s="4305"/>
      <c r="TWR143" s="4306"/>
      <c r="TWS143" s="4305"/>
      <c r="TWT143" s="4306"/>
      <c r="TWU143" s="4299"/>
      <c r="TWV143" s="4300"/>
      <c r="TWW143" s="4305"/>
      <c r="TWX143" s="4304"/>
      <c r="TWY143" s="4299"/>
      <c r="TWZ143" s="4300"/>
      <c r="TXA143" s="4301"/>
      <c r="TXB143" s="4302"/>
      <c r="TXC143" s="4299"/>
      <c r="TXD143" s="2602"/>
      <c r="TXE143" s="4287"/>
      <c r="TXF143" s="4303"/>
      <c r="TXG143" s="4304"/>
      <c r="TXH143" s="2603"/>
      <c r="TXI143" s="4305"/>
      <c r="TXJ143" s="4306"/>
      <c r="TXK143" s="4305"/>
      <c r="TXL143" s="4306"/>
      <c r="TXM143" s="4299"/>
      <c r="TXN143" s="4300"/>
      <c r="TXO143" s="4305"/>
      <c r="TXP143" s="4304"/>
      <c r="TXQ143" s="4299"/>
      <c r="TXR143" s="4300"/>
      <c r="TXS143" s="4301"/>
      <c r="TXT143" s="4302"/>
      <c r="TXU143" s="4299"/>
      <c r="TXV143" s="2602"/>
      <c r="TXW143" s="4287"/>
      <c r="TXX143" s="4303"/>
      <c r="TXY143" s="4304"/>
      <c r="TXZ143" s="2603"/>
      <c r="TYA143" s="4305"/>
      <c r="TYB143" s="4306"/>
      <c r="TYC143" s="4305"/>
      <c r="TYD143" s="4306"/>
      <c r="TYE143" s="4299"/>
      <c r="TYF143" s="4300"/>
      <c r="TYG143" s="4305"/>
      <c r="TYH143" s="4304"/>
      <c r="TYI143" s="4299"/>
      <c r="TYJ143" s="4300"/>
      <c r="TYK143" s="4301"/>
      <c r="TYL143" s="4302"/>
      <c r="TYM143" s="4299"/>
      <c r="TYN143" s="2602"/>
      <c r="TYO143" s="4287"/>
      <c r="TYP143" s="4303"/>
      <c r="TYQ143" s="4304"/>
      <c r="TYR143" s="2603"/>
      <c r="TYS143" s="4305"/>
      <c r="TYT143" s="4306"/>
      <c r="TYU143" s="4305"/>
      <c r="TYV143" s="4306"/>
      <c r="TYW143" s="4299"/>
      <c r="TYX143" s="4300"/>
      <c r="TYY143" s="4305"/>
      <c r="TYZ143" s="4304"/>
      <c r="TZA143" s="4299"/>
      <c r="TZB143" s="4300"/>
      <c r="TZC143" s="4301"/>
      <c r="TZD143" s="4302"/>
      <c r="TZE143" s="4299"/>
      <c r="TZF143" s="2602"/>
      <c r="TZG143" s="4287"/>
      <c r="TZH143" s="4303"/>
      <c r="TZI143" s="4304"/>
      <c r="TZJ143" s="2603"/>
      <c r="TZK143" s="4305"/>
      <c r="TZL143" s="4306"/>
      <c r="TZM143" s="4305"/>
      <c r="TZN143" s="4306"/>
      <c r="TZO143" s="4299"/>
      <c r="TZP143" s="4300"/>
      <c r="TZQ143" s="4305"/>
      <c r="TZR143" s="4304"/>
      <c r="TZS143" s="4299"/>
      <c r="TZT143" s="4300"/>
      <c r="TZU143" s="4301"/>
      <c r="TZV143" s="4302"/>
      <c r="TZW143" s="4299"/>
      <c r="TZX143" s="2602"/>
      <c r="TZY143" s="4287"/>
      <c r="TZZ143" s="4303"/>
      <c r="UAA143" s="4304"/>
      <c r="UAB143" s="2603"/>
      <c r="UAC143" s="4305"/>
      <c r="UAD143" s="4306"/>
      <c r="UAE143" s="4305"/>
      <c r="UAF143" s="4306"/>
      <c r="UAG143" s="4299"/>
      <c r="UAH143" s="4300"/>
      <c r="UAI143" s="4305"/>
      <c r="UAJ143" s="4304"/>
      <c r="UAK143" s="4299"/>
      <c r="UAL143" s="4300"/>
      <c r="UAM143" s="4301"/>
      <c r="UAN143" s="4302"/>
      <c r="UAO143" s="4299"/>
      <c r="UAP143" s="2602"/>
      <c r="UAQ143" s="4287"/>
      <c r="UAR143" s="4303"/>
      <c r="UAS143" s="4304"/>
      <c r="UAT143" s="2603"/>
      <c r="UAU143" s="4305"/>
      <c r="UAV143" s="4306"/>
      <c r="UAW143" s="4305"/>
      <c r="UAX143" s="4306"/>
      <c r="UAY143" s="4299"/>
      <c r="UAZ143" s="4300"/>
      <c r="UBA143" s="4305"/>
      <c r="UBB143" s="4304"/>
      <c r="UBC143" s="4299"/>
      <c r="UBD143" s="4300"/>
      <c r="UBE143" s="4301"/>
      <c r="UBF143" s="4302"/>
      <c r="UBG143" s="4299"/>
      <c r="UBH143" s="2602"/>
      <c r="UBI143" s="4287"/>
      <c r="UBJ143" s="4303"/>
      <c r="UBK143" s="4304"/>
      <c r="UBL143" s="2603"/>
      <c r="UBM143" s="4305"/>
      <c r="UBN143" s="4306"/>
      <c r="UBO143" s="4305"/>
      <c r="UBP143" s="4306"/>
      <c r="UBQ143" s="4299"/>
      <c r="UBR143" s="4300"/>
      <c r="UBS143" s="4305"/>
      <c r="UBT143" s="4304"/>
      <c r="UBU143" s="4299"/>
      <c r="UBV143" s="4300"/>
      <c r="UBW143" s="4301"/>
      <c r="UBX143" s="4302"/>
      <c r="UBY143" s="4299"/>
      <c r="UBZ143" s="2602"/>
      <c r="UCA143" s="4287"/>
      <c r="UCB143" s="4303"/>
      <c r="UCC143" s="4304"/>
      <c r="UCD143" s="2603"/>
      <c r="UCE143" s="4305"/>
      <c r="UCF143" s="4306"/>
      <c r="UCG143" s="4305"/>
      <c r="UCH143" s="4306"/>
      <c r="UCI143" s="4299"/>
      <c r="UCJ143" s="4300"/>
      <c r="UCK143" s="4305"/>
      <c r="UCL143" s="4304"/>
      <c r="UCM143" s="4299"/>
      <c r="UCN143" s="4300"/>
      <c r="UCO143" s="4301"/>
      <c r="UCP143" s="4302"/>
      <c r="UCQ143" s="4299"/>
      <c r="UCR143" s="2602"/>
      <c r="UCS143" s="4287"/>
      <c r="UCT143" s="4303"/>
      <c r="UCU143" s="4304"/>
      <c r="UCV143" s="2603"/>
      <c r="UCW143" s="4305"/>
      <c r="UCX143" s="4306"/>
      <c r="UCY143" s="4305"/>
      <c r="UCZ143" s="4306"/>
      <c r="UDA143" s="4299"/>
      <c r="UDB143" s="4300"/>
      <c r="UDC143" s="4305"/>
      <c r="UDD143" s="4304"/>
      <c r="UDE143" s="4299"/>
      <c r="UDF143" s="4300"/>
      <c r="UDG143" s="4301"/>
      <c r="UDH143" s="4302"/>
      <c r="UDI143" s="4299"/>
      <c r="UDJ143" s="2602"/>
      <c r="UDK143" s="4287"/>
      <c r="UDL143" s="4303"/>
      <c r="UDM143" s="4304"/>
      <c r="UDN143" s="2603"/>
      <c r="UDO143" s="4305"/>
      <c r="UDP143" s="4306"/>
      <c r="UDQ143" s="4305"/>
      <c r="UDR143" s="4306"/>
      <c r="UDS143" s="4299"/>
      <c r="UDT143" s="4300"/>
      <c r="UDU143" s="4305"/>
      <c r="UDV143" s="4304"/>
      <c r="UDW143" s="4299"/>
      <c r="UDX143" s="4300"/>
      <c r="UDY143" s="4301"/>
      <c r="UDZ143" s="4302"/>
      <c r="UEA143" s="4299"/>
      <c r="UEB143" s="2602"/>
      <c r="UEC143" s="4287"/>
      <c r="UED143" s="4303"/>
      <c r="UEE143" s="4304"/>
      <c r="UEF143" s="2603"/>
      <c r="UEG143" s="4305"/>
      <c r="UEH143" s="4306"/>
      <c r="UEI143" s="4305"/>
      <c r="UEJ143" s="4306"/>
      <c r="UEK143" s="4299"/>
      <c r="UEL143" s="4300"/>
      <c r="UEM143" s="4305"/>
      <c r="UEN143" s="4304"/>
      <c r="UEO143" s="4299"/>
      <c r="UEP143" s="4300"/>
      <c r="UEQ143" s="4301"/>
      <c r="UER143" s="4302"/>
      <c r="UES143" s="4299"/>
      <c r="UET143" s="2602"/>
      <c r="UEU143" s="4287"/>
      <c r="UEV143" s="4303"/>
      <c r="UEW143" s="4304"/>
      <c r="UEX143" s="2603"/>
      <c r="UEY143" s="4305"/>
      <c r="UEZ143" s="4306"/>
      <c r="UFA143" s="4305"/>
      <c r="UFB143" s="4306"/>
      <c r="UFC143" s="4299"/>
      <c r="UFD143" s="4300"/>
      <c r="UFE143" s="4305"/>
      <c r="UFF143" s="4304"/>
      <c r="UFG143" s="4299"/>
      <c r="UFH143" s="4300"/>
      <c r="UFI143" s="4301"/>
      <c r="UFJ143" s="4302"/>
      <c r="UFK143" s="4299"/>
      <c r="UFL143" s="2602"/>
      <c r="UFM143" s="4287"/>
      <c r="UFN143" s="4303"/>
      <c r="UFO143" s="4304"/>
      <c r="UFP143" s="2603"/>
      <c r="UFQ143" s="4305"/>
      <c r="UFR143" s="4306"/>
      <c r="UFS143" s="4305"/>
      <c r="UFT143" s="4306"/>
      <c r="UFU143" s="4299"/>
      <c r="UFV143" s="4300"/>
      <c r="UFW143" s="4305"/>
      <c r="UFX143" s="4304"/>
      <c r="UFY143" s="4299"/>
      <c r="UFZ143" s="4300"/>
      <c r="UGA143" s="4301"/>
      <c r="UGB143" s="4302"/>
      <c r="UGC143" s="4299"/>
      <c r="UGD143" s="2602"/>
      <c r="UGE143" s="4287"/>
      <c r="UGF143" s="4303"/>
      <c r="UGG143" s="4304"/>
      <c r="UGH143" s="2603"/>
      <c r="UGI143" s="4305"/>
      <c r="UGJ143" s="4306"/>
      <c r="UGK143" s="4305"/>
      <c r="UGL143" s="4306"/>
      <c r="UGM143" s="4299"/>
      <c r="UGN143" s="4300"/>
      <c r="UGO143" s="4305"/>
      <c r="UGP143" s="4304"/>
      <c r="UGQ143" s="4299"/>
      <c r="UGR143" s="4300"/>
      <c r="UGS143" s="4301"/>
      <c r="UGT143" s="4302"/>
      <c r="UGU143" s="4299"/>
      <c r="UGV143" s="2602"/>
      <c r="UGW143" s="4287"/>
      <c r="UGX143" s="4303"/>
      <c r="UGY143" s="4304"/>
      <c r="UGZ143" s="2603"/>
      <c r="UHA143" s="4305"/>
      <c r="UHB143" s="4306"/>
      <c r="UHC143" s="4305"/>
      <c r="UHD143" s="4306"/>
      <c r="UHE143" s="4299"/>
      <c r="UHF143" s="4300"/>
      <c r="UHG143" s="4305"/>
      <c r="UHH143" s="4304"/>
      <c r="UHI143" s="4299"/>
      <c r="UHJ143" s="4300"/>
      <c r="UHK143" s="4301"/>
      <c r="UHL143" s="4302"/>
      <c r="UHM143" s="4299"/>
      <c r="UHN143" s="2602"/>
      <c r="UHO143" s="4287"/>
      <c r="UHP143" s="4303"/>
      <c r="UHQ143" s="4304"/>
      <c r="UHR143" s="2603"/>
      <c r="UHS143" s="4305"/>
      <c r="UHT143" s="4306"/>
      <c r="UHU143" s="4305"/>
      <c r="UHV143" s="4306"/>
      <c r="UHW143" s="4299"/>
      <c r="UHX143" s="4300"/>
      <c r="UHY143" s="4305"/>
      <c r="UHZ143" s="4304"/>
      <c r="UIA143" s="4299"/>
      <c r="UIB143" s="4300"/>
      <c r="UIC143" s="4301"/>
      <c r="UID143" s="4302"/>
      <c r="UIE143" s="4299"/>
      <c r="UIF143" s="2602"/>
      <c r="UIG143" s="4287"/>
      <c r="UIH143" s="4303"/>
      <c r="UII143" s="4304"/>
      <c r="UIJ143" s="2603"/>
      <c r="UIK143" s="4305"/>
      <c r="UIL143" s="4306"/>
      <c r="UIM143" s="4305"/>
      <c r="UIN143" s="4306"/>
      <c r="UIO143" s="4299"/>
      <c r="UIP143" s="4300"/>
      <c r="UIQ143" s="4305"/>
      <c r="UIR143" s="4304"/>
      <c r="UIS143" s="4299"/>
      <c r="UIT143" s="4300"/>
      <c r="UIU143" s="4301"/>
      <c r="UIV143" s="4302"/>
      <c r="UIW143" s="4299"/>
      <c r="UIX143" s="2602"/>
      <c r="UIY143" s="4287"/>
      <c r="UIZ143" s="4303"/>
      <c r="UJA143" s="4304"/>
      <c r="UJB143" s="2603"/>
      <c r="UJC143" s="4305"/>
      <c r="UJD143" s="4306"/>
      <c r="UJE143" s="4305"/>
      <c r="UJF143" s="4306"/>
      <c r="UJG143" s="4299"/>
      <c r="UJH143" s="4300"/>
      <c r="UJI143" s="4305"/>
      <c r="UJJ143" s="4304"/>
      <c r="UJK143" s="4299"/>
      <c r="UJL143" s="4300"/>
      <c r="UJM143" s="4301"/>
      <c r="UJN143" s="4302"/>
      <c r="UJO143" s="4299"/>
      <c r="UJP143" s="2602"/>
      <c r="UJQ143" s="4287"/>
      <c r="UJR143" s="4303"/>
      <c r="UJS143" s="4304"/>
      <c r="UJT143" s="2603"/>
      <c r="UJU143" s="4305"/>
      <c r="UJV143" s="4306"/>
      <c r="UJW143" s="4305"/>
      <c r="UJX143" s="4306"/>
      <c r="UJY143" s="4299"/>
      <c r="UJZ143" s="4300"/>
      <c r="UKA143" s="4305"/>
      <c r="UKB143" s="4304"/>
      <c r="UKC143" s="4299"/>
      <c r="UKD143" s="4300"/>
      <c r="UKE143" s="4301"/>
      <c r="UKF143" s="4302"/>
      <c r="UKG143" s="4299"/>
      <c r="UKH143" s="2602"/>
      <c r="UKI143" s="4287"/>
      <c r="UKJ143" s="4303"/>
      <c r="UKK143" s="4304"/>
      <c r="UKL143" s="2603"/>
      <c r="UKM143" s="4305"/>
      <c r="UKN143" s="4306"/>
      <c r="UKO143" s="4305"/>
      <c r="UKP143" s="4306"/>
      <c r="UKQ143" s="4299"/>
      <c r="UKR143" s="4300"/>
      <c r="UKS143" s="4305"/>
      <c r="UKT143" s="4304"/>
      <c r="UKU143" s="4299"/>
      <c r="UKV143" s="4300"/>
      <c r="UKW143" s="4301"/>
      <c r="UKX143" s="4302"/>
      <c r="UKY143" s="4299"/>
      <c r="UKZ143" s="2602"/>
      <c r="ULA143" s="4287"/>
      <c r="ULB143" s="4303"/>
      <c r="ULC143" s="4304"/>
      <c r="ULD143" s="2603"/>
      <c r="ULE143" s="4305"/>
      <c r="ULF143" s="4306"/>
      <c r="ULG143" s="4305"/>
      <c r="ULH143" s="4306"/>
      <c r="ULI143" s="4299"/>
      <c r="ULJ143" s="4300"/>
      <c r="ULK143" s="4305"/>
      <c r="ULL143" s="4304"/>
      <c r="ULM143" s="4299"/>
      <c r="ULN143" s="4300"/>
      <c r="ULO143" s="4301"/>
      <c r="ULP143" s="4302"/>
      <c r="ULQ143" s="4299"/>
      <c r="ULR143" s="2602"/>
      <c r="ULS143" s="4287"/>
      <c r="ULT143" s="4303"/>
      <c r="ULU143" s="4304"/>
      <c r="ULV143" s="2603"/>
      <c r="ULW143" s="4305"/>
      <c r="ULX143" s="4306"/>
      <c r="ULY143" s="4305"/>
      <c r="ULZ143" s="4306"/>
      <c r="UMA143" s="4299"/>
      <c r="UMB143" s="4300"/>
      <c r="UMC143" s="4305"/>
      <c r="UMD143" s="4304"/>
      <c r="UME143" s="4299"/>
      <c r="UMF143" s="4300"/>
      <c r="UMG143" s="4301"/>
      <c r="UMH143" s="4302"/>
      <c r="UMI143" s="4299"/>
      <c r="UMJ143" s="2602"/>
      <c r="UMK143" s="4287"/>
      <c r="UML143" s="4303"/>
      <c r="UMM143" s="4304"/>
      <c r="UMN143" s="2603"/>
      <c r="UMO143" s="4305"/>
      <c r="UMP143" s="4306"/>
      <c r="UMQ143" s="4305"/>
      <c r="UMR143" s="4306"/>
      <c r="UMS143" s="4299"/>
      <c r="UMT143" s="4300"/>
      <c r="UMU143" s="4305"/>
      <c r="UMV143" s="4304"/>
      <c r="UMW143" s="4299"/>
      <c r="UMX143" s="4300"/>
      <c r="UMY143" s="4301"/>
      <c r="UMZ143" s="4302"/>
      <c r="UNA143" s="4299"/>
      <c r="UNB143" s="2602"/>
      <c r="UNC143" s="4287"/>
      <c r="UND143" s="4303"/>
      <c r="UNE143" s="4304"/>
      <c r="UNF143" s="2603"/>
      <c r="UNG143" s="4305"/>
      <c r="UNH143" s="4306"/>
      <c r="UNI143" s="4305"/>
      <c r="UNJ143" s="4306"/>
      <c r="UNK143" s="4299"/>
      <c r="UNL143" s="4300"/>
      <c r="UNM143" s="4305"/>
      <c r="UNN143" s="4304"/>
      <c r="UNO143" s="4299"/>
      <c r="UNP143" s="4300"/>
      <c r="UNQ143" s="4301"/>
      <c r="UNR143" s="4302"/>
      <c r="UNS143" s="4299"/>
      <c r="UNT143" s="2602"/>
      <c r="UNU143" s="4287"/>
      <c r="UNV143" s="4303"/>
      <c r="UNW143" s="4304"/>
      <c r="UNX143" s="2603"/>
      <c r="UNY143" s="4305"/>
      <c r="UNZ143" s="4306"/>
      <c r="UOA143" s="4305"/>
      <c r="UOB143" s="4306"/>
      <c r="UOC143" s="4299"/>
      <c r="UOD143" s="4300"/>
      <c r="UOE143" s="4305"/>
      <c r="UOF143" s="4304"/>
      <c r="UOG143" s="4299"/>
      <c r="UOH143" s="4300"/>
      <c r="UOI143" s="4301"/>
      <c r="UOJ143" s="4302"/>
      <c r="UOK143" s="4299"/>
      <c r="UOL143" s="2602"/>
      <c r="UOM143" s="4287"/>
      <c r="UON143" s="4303"/>
      <c r="UOO143" s="4304"/>
      <c r="UOP143" s="2603"/>
      <c r="UOQ143" s="4305"/>
      <c r="UOR143" s="4306"/>
      <c r="UOS143" s="4305"/>
      <c r="UOT143" s="4306"/>
      <c r="UOU143" s="4299"/>
      <c r="UOV143" s="4300"/>
      <c r="UOW143" s="4305"/>
      <c r="UOX143" s="4304"/>
      <c r="UOY143" s="4299"/>
      <c r="UOZ143" s="4300"/>
      <c r="UPA143" s="4301"/>
      <c r="UPB143" s="4302"/>
      <c r="UPC143" s="4299"/>
      <c r="UPD143" s="2602"/>
      <c r="UPE143" s="4287"/>
      <c r="UPF143" s="4303"/>
      <c r="UPG143" s="4304"/>
      <c r="UPH143" s="2603"/>
      <c r="UPI143" s="4305"/>
      <c r="UPJ143" s="4306"/>
      <c r="UPK143" s="4305"/>
      <c r="UPL143" s="4306"/>
      <c r="UPM143" s="4299"/>
      <c r="UPN143" s="4300"/>
      <c r="UPO143" s="4305"/>
      <c r="UPP143" s="4304"/>
      <c r="UPQ143" s="4299"/>
      <c r="UPR143" s="4300"/>
      <c r="UPS143" s="4301"/>
      <c r="UPT143" s="4302"/>
      <c r="UPU143" s="4299"/>
      <c r="UPV143" s="2602"/>
      <c r="UPW143" s="4287"/>
      <c r="UPX143" s="4303"/>
      <c r="UPY143" s="4304"/>
      <c r="UPZ143" s="2603"/>
      <c r="UQA143" s="4305"/>
      <c r="UQB143" s="4306"/>
      <c r="UQC143" s="4305"/>
      <c r="UQD143" s="4306"/>
      <c r="UQE143" s="4299"/>
      <c r="UQF143" s="4300"/>
      <c r="UQG143" s="4305"/>
      <c r="UQH143" s="4304"/>
      <c r="UQI143" s="4299"/>
      <c r="UQJ143" s="4300"/>
      <c r="UQK143" s="4301"/>
      <c r="UQL143" s="4302"/>
      <c r="UQM143" s="4299"/>
      <c r="UQN143" s="2602"/>
      <c r="UQO143" s="4287"/>
      <c r="UQP143" s="4303"/>
      <c r="UQQ143" s="4304"/>
      <c r="UQR143" s="2603"/>
      <c r="UQS143" s="4305"/>
      <c r="UQT143" s="4306"/>
      <c r="UQU143" s="4305"/>
      <c r="UQV143" s="4306"/>
      <c r="UQW143" s="4299"/>
      <c r="UQX143" s="4300"/>
      <c r="UQY143" s="4305"/>
      <c r="UQZ143" s="4304"/>
      <c r="URA143" s="4299"/>
      <c r="URB143" s="4300"/>
      <c r="URC143" s="4301"/>
      <c r="URD143" s="4302"/>
      <c r="URE143" s="4299"/>
      <c r="URF143" s="2602"/>
      <c r="URG143" s="4287"/>
      <c r="URH143" s="4303"/>
      <c r="URI143" s="4304"/>
      <c r="URJ143" s="2603"/>
      <c r="URK143" s="4305"/>
      <c r="URL143" s="4306"/>
      <c r="URM143" s="4305"/>
      <c r="URN143" s="4306"/>
      <c r="URO143" s="4299"/>
      <c r="URP143" s="4300"/>
      <c r="URQ143" s="4305"/>
      <c r="URR143" s="4304"/>
      <c r="URS143" s="4299"/>
      <c r="URT143" s="4300"/>
      <c r="URU143" s="4301"/>
      <c r="URV143" s="4302"/>
      <c r="URW143" s="4299"/>
      <c r="URX143" s="2602"/>
      <c r="URY143" s="4287"/>
      <c r="URZ143" s="4303"/>
      <c r="USA143" s="4304"/>
      <c r="USB143" s="2603"/>
      <c r="USC143" s="4305"/>
      <c r="USD143" s="4306"/>
      <c r="USE143" s="4305"/>
      <c r="USF143" s="4306"/>
      <c r="USG143" s="4299"/>
      <c r="USH143" s="4300"/>
      <c r="USI143" s="4305"/>
      <c r="USJ143" s="4304"/>
      <c r="USK143" s="4299"/>
      <c r="USL143" s="4300"/>
      <c r="USM143" s="4301"/>
      <c r="USN143" s="4302"/>
      <c r="USO143" s="4299"/>
      <c r="USP143" s="2602"/>
      <c r="USQ143" s="4287"/>
      <c r="USR143" s="4303"/>
      <c r="USS143" s="4304"/>
      <c r="UST143" s="2603"/>
      <c r="USU143" s="4305"/>
      <c r="USV143" s="4306"/>
      <c r="USW143" s="4305"/>
      <c r="USX143" s="4306"/>
      <c r="USY143" s="4299"/>
      <c r="USZ143" s="4300"/>
      <c r="UTA143" s="4305"/>
      <c r="UTB143" s="4304"/>
      <c r="UTC143" s="4299"/>
      <c r="UTD143" s="4300"/>
      <c r="UTE143" s="4301"/>
      <c r="UTF143" s="4302"/>
      <c r="UTG143" s="4299"/>
      <c r="UTH143" s="2602"/>
      <c r="UTI143" s="4287"/>
      <c r="UTJ143" s="4303"/>
      <c r="UTK143" s="4304"/>
      <c r="UTL143" s="2603"/>
      <c r="UTM143" s="4305"/>
      <c r="UTN143" s="4306"/>
      <c r="UTO143" s="4305"/>
      <c r="UTP143" s="4306"/>
      <c r="UTQ143" s="4299"/>
      <c r="UTR143" s="4300"/>
      <c r="UTS143" s="4305"/>
      <c r="UTT143" s="4304"/>
      <c r="UTU143" s="4299"/>
      <c r="UTV143" s="4300"/>
      <c r="UTW143" s="4301"/>
      <c r="UTX143" s="4302"/>
      <c r="UTY143" s="4299"/>
      <c r="UTZ143" s="2602"/>
      <c r="UUA143" s="4287"/>
      <c r="UUB143" s="4303"/>
      <c r="UUC143" s="4304"/>
      <c r="UUD143" s="2603"/>
      <c r="UUE143" s="4305"/>
      <c r="UUF143" s="4306"/>
      <c r="UUG143" s="4305"/>
      <c r="UUH143" s="4306"/>
      <c r="UUI143" s="4299"/>
      <c r="UUJ143" s="4300"/>
      <c r="UUK143" s="4305"/>
      <c r="UUL143" s="4304"/>
      <c r="UUM143" s="4299"/>
      <c r="UUN143" s="4300"/>
      <c r="UUO143" s="4301"/>
      <c r="UUP143" s="4302"/>
      <c r="UUQ143" s="4299"/>
      <c r="UUR143" s="2602"/>
      <c r="UUS143" s="4287"/>
      <c r="UUT143" s="4303"/>
      <c r="UUU143" s="4304"/>
      <c r="UUV143" s="2603"/>
      <c r="UUW143" s="4305"/>
      <c r="UUX143" s="4306"/>
      <c r="UUY143" s="4305"/>
      <c r="UUZ143" s="4306"/>
      <c r="UVA143" s="4299"/>
      <c r="UVB143" s="4300"/>
      <c r="UVC143" s="4305"/>
      <c r="UVD143" s="4304"/>
      <c r="UVE143" s="4299"/>
      <c r="UVF143" s="4300"/>
      <c r="UVG143" s="4301"/>
      <c r="UVH143" s="4302"/>
      <c r="UVI143" s="4299"/>
      <c r="UVJ143" s="2602"/>
      <c r="UVK143" s="4287"/>
      <c r="UVL143" s="4303"/>
      <c r="UVM143" s="4304"/>
      <c r="UVN143" s="2603"/>
      <c r="UVO143" s="4305"/>
      <c r="UVP143" s="4306"/>
      <c r="UVQ143" s="4305"/>
      <c r="UVR143" s="4306"/>
      <c r="UVS143" s="4299"/>
      <c r="UVT143" s="4300"/>
      <c r="UVU143" s="4305"/>
      <c r="UVV143" s="4304"/>
      <c r="UVW143" s="4299"/>
      <c r="UVX143" s="4300"/>
      <c r="UVY143" s="4301"/>
      <c r="UVZ143" s="4302"/>
      <c r="UWA143" s="4299"/>
      <c r="UWB143" s="2602"/>
      <c r="UWC143" s="4287"/>
      <c r="UWD143" s="4303"/>
      <c r="UWE143" s="4304"/>
      <c r="UWF143" s="2603"/>
      <c r="UWG143" s="4305"/>
      <c r="UWH143" s="4306"/>
      <c r="UWI143" s="4305"/>
      <c r="UWJ143" s="4306"/>
      <c r="UWK143" s="4299"/>
      <c r="UWL143" s="4300"/>
      <c r="UWM143" s="4305"/>
      <c r="UWN143" s="4304"/>
      <c r="UWO143" s="4299"/>
      <c r="UWP143" s="4300"/>
      <c r="UWQ143" s="4301"/>
      <c r="UWR143" s="4302"/>
      <c r="UWS143" s="4299"/>
      <c r="UWT143" s="2602"/>
      <c r="UWU143" s="4287"/>
      <c r="UWV143" s="4303"/>
      <c r="UWW143" s="4304"/>
      <c r="UWX143" s="2603"/>
      <c r="UWY143" s="4305"/>
      <c r="UWZ143" s="4306"/>
      <c r="UXA143" s="4305"/>
      <c r="UXB143" s="4306"/>
      <c r="UXC143" s="4299"/>
      <c r="UXD143" s="4300"/>
      <c r="UXE143" s="4305"/>
      <c r="UXF143" s="4304"/>
      <c r="UXG143" s="4299"/>
      <c r="UXH143" s="4300"/>
      <c r="UXI143" s="4301"/>
      <c r="UXJ143" s="4302"/>
      <c r="UXK143" s="4299"/>
      <c r="UXL143" s="2602"/>
      <c r="UXM143" s="4287"/>
      <c r="UXN143" s="4303"/>
      <c r="UXO143" s="4304"/>
      <c r="UXP143" s="2603"/>
      <c r="UXQ143" s="4305"/>
      <c r="UXR143" s="4306"/>
      <c r="UXS143" s="4305"/>
      <c r="UXT143" s="4306"/>
      <c r="UXU143" s="4299"/>
      <c r="UXV143" s="4300"/>
      <c r="UXW143" s="4305"/>
      <c r="UXX143" s="4304"/>
      <c r="UXY143" s="4299"/>
      <c r="UXZ143" s="4300"/>
      <c r="UYA143" s="4301"/>
      <c r="UYB143" s="4302"/>
      <c r="UYC143" s="4299"/>
      <c r="UYD143" s="2602"/>
      <c r="UYE143" s="4287"/>
      <c r="UYF143" s="4303"/>
      <c r="UYG143" s="4304"/>
      <c r="UYH143" s="2603"/>
      <c r="UYI143" s="4305"/>
      <c r="UYJ143" s="4306"/>
      <c r="UYK143" s="4305"/>
      <c r="UYL143" s="4306"/>
      <c r="UYM143" s="4299"/>
      <c r="UYN143" s="4300"/>
      <c r="UYO143" s="4305"/>
      <c r="UYP143" s="4304"/>
      <c r="UYQ143" s="4299"/>
      <c r="UYR143" s="4300"/>
      <c r="UYS143" s="4301"/>
      <c r="UYT143" s="4302"/>
      <c r="UYU143" s="4299"/>
      <c r="UYV143" s="2602"/>
      <c r="UYW143" s="4287"/>
      <c r="UYX143" s="4303"/>
      <c r="UYY143" s="4304"/>
      <c r="UYZ143" s="2603"/>
      <c r="UZA143" s="4305"/>
      <c r="UZB143" s="4306"/>
      <c r="UZC143" s="4305"/>
      <c r="UZD143" s="4306"/>
      <c r="UZE143" s="4299"/>
      <c r="UZF143" s="4300"/>
      <c r="UZG143" s="4305"/>
      <c r="UZH143" s="4304"/>
      <c r="UZI143" s="4299"/>
      <c r="UZJ143" s="4300"/>
      <c r="UZK143" s="4301"/>
      <c r="UZL143" s="4302"/>
      <c r="UZM143" s="4299"/>
      <c r="UZN143" s="2602"/>
      <c r="UZO143" s="4287"/>
      <c r="UZP143" s="4303"/>
      <c r="UZQ143" s="4304"/>
      <c r="UZR143" s="2603"/>
      <c r="UZS143" s="4305"/>
      <c r="UZT143" s="4306"/>
      <c r="UZU143" s="4305"/>
      <c r="UZV143" s="4306"/>
      <c r="UZW143" s="4299"/>
      <c r="UZX143" s="4300"/>
      <c r="UZY143" s="4305"/>
      <c r="UZZ143" s="4304"/>
      <c r="VAA143" s="4299"/>
      <c r="VAB143" s="4300"/>
      <c r="VAC143" s="4301"/>
      <c r="VAD143" s="4302"/>
      <c r="VAE143" s="4299"/>
      <c r="VAF143" s="2602"/>
      <c r="VAG143" s="4287"/>
      <c r="VAH143" s="4303"/>
      <c r="VAI143" s="4304"/>
      <c r="VAJ143" s="2603"/>
      <c r="VAK143" s="4305"/>
      <c r="VAL143" s="4306"/>
      <c r="VAM143" s="4305"/>
      <c r="VAN143" s="4306"/>
      <c r="VAO143" s="4299"/>
      <c r="VAP143" s="4300"/>
      <c r="VAQ143" s="4305"/>
      <c r="VAR143" s="4304"/>
      <c r="VAS143" s="4299"/>
      <c r="VAT143" s="4300"/>
      <c r="VAU143" s="4301"/>
      <c r="VAV143" s="4302"/>
      <c r="VAW143" s="4299"/>
      <c r="VAX143" s="2602"/>
      <c r="VAY143" s="4287"/>
      <c r="VAZ143" s="4303"/>
      <c r="VBA143" s="4304"/>
      <c r="VBB143" s="2603"/>
      <c r="VBC143" s="4305"/>
      <c r="VBD143" s="4306"/>
      <c r="VBE143" s="4305"/>
      <c r="VBF143" s="4306"/>
      <c r="VBG143" s="4299"/>
      <c r="VBH143" s="4300"/>
      <c r="VBI143" s="4305"/>
      <c r="VBJ143" s="4304"/>
      <c r="VBK143" s="4299"/>
      <c r="VBL143" s="4300"/>
      <c r="VBM143" s="4301"/>
      <c r="VBN143" s="4302"/>
      <c r="VBO143" s="4299"/>
      <c r="VBP143" s="2602"/>
      <c r="VBQ143" s="4287"/>
      <c r="VBR143" s="4303"/>
      <c r="VBS143" s="4304"/>
      <c r="VBT143" s="2603"/>
      <c r="VBU143" s="4305"/>
      <c r="VBV143" s="4306"/>
      <c r="VBW143" s="4305"/>
      <c r="VBX143" s="4306"/>
      <c r="VBY143" s="4299"/>
      <c r="VBZ143" s="4300"/>
      <c r="VCA143" s="4305"/>
      <c r="VCB143" s="4304"/>
      <c r="VCC143" s="4299"/>
      <c r="VCD143" s="4300"/>
      <c r="VCE143" s="4301"/>
      <c r="VCF143" s="4302"/>
      <c r="VCG143" s="4299"/>
      <c r="VCH143" s="2602"/>
      <c r="VCI143" s="4287"/>
      <c r="VCJ143" s="4303"/>
      <c r="VCK143" s="4304"/>
      <c r="VCL143" s="2603"/>
      <c r="VCM143" s="4305"/>
      <c r="VCN143" s="4306"/>
      <c r="VCO143" s="4305"/>
      <c r="VCP143" s="4306"/>
      <c r="VCQ143" s="4299"/>
      <c r="VCR143" s="4300"/>
      <c r="VCS143" s="4305"/>
      <c r="VCT143" s="4304"/>
      <c r="VCU143" s="4299"/>
      <c r="VCV143" s="4300"/>
      <c r="VCW143" s="4301"/>
      <c r="VCX143" s="4302"/>
      <c r="VCY143" s="4299"/>
      <c r="VCZ143" s="2602"/>
      <c r="VDA143" s="4287"/>
      <c r="VDB143" s="4303"/>
      <c r="VDC143" s="4304"/>
      <c r="VDD143" s="2603"/>
      <c r="VDE143" s="4305"/>
      <c r="VDF143" s="4306"/>
      <c r="VDG143" s="4305"/>
      <c r="VDH143" s="4306"/>
      <c r="VDI143" s="4299"/>
      <c r="VDJ143" s="4300"/>
      <c r="VDK143" s="4305"/>
      <c r="VDL143" s="4304"/>
      <c r="VDM143" s="4299"/>
      <c r="VDN143" s="4300"/>
      <c r="VDO143" s="4301"/>
      <c r="VDP143" s="4302"/>
      <c r="VDQ143" s="4299"/>
      <c r="VDR143" s="2602"/>
      <c r="VDS143" s="4287"/>
      <c r="VDT143" s="4303"/>
      <c r="VDU143" s="4304"/>
      <c r="VDV143" s="2603"/>
      <c r="VDW143" s="4305"/>
      <c r="VDX143" s="4306"/>
      <c r="VDY143" s="4305"/>
      <c r="VDZ143" s="4306"/>
      <c r="VEA143" s="4299"/>
      <c r="VEB143" s="4300"/>
      <c r="VEC143" s="4305"/>
      <c r="VED143" s="4304"/>
      <c r="VEE143" s="4299"/>
      <c r="VEF143" s="4300"/>
      <c r="VEG143" s="4301"/>
      <c r="VEH143" s="4302"/>
      <c r="VEI143" s="4299"/>
      <c r="VEJ143" s="2602"/>
      <c r="VEK143" s="4287"/>
      <c r="VEL143" s="4303"/>
      <c r="VEM143" s="4304"/>
      <c r="VEN143" s="2603"/>
      <c r="VEO143" s="4305"/>
      <c r="VEP143" s="4306"/>
      <c r="VEQ143" s="4305"/>
      <c r="VER143" s="4306"/>
      <c r="VES143" s="4299"/>
      <c r="VET143" s="4300"/>
      <c r="VEU143" s="4305"/>
      <c r="VEV143" s="4304"/>
      <c r="VEW143" s="4299"/>
      <c r="VEX143" s="4300"/>
      <c r="VEY143" s="4301"/>
      <c r="VEZ143" s="4302"/>
      <c r="VFA143" s="4299"/>
      <c r="VFB143" s="2602"/>
      <c r="VFC143" s="4287"/>
      <c r="VFD143" s="4303"/>
      <c r="VFE143" s="4304"/>
      <c r="VFF143" s="2603"/>
      <c r="VFG143" s="4305"/>
      <c r="VFH143" s="4306"/>
      <c r="VFI143" s="4305"/>
      <c r="VFJ143" s="4306"/>
      <c r="VFK143" s="4299"/>
      <c r="VFL143" s="4300"/>
      <c r="VFM143" s="4305"/>
      <c r="VFN143" s="4304"/>
      <c r="VFO143" s="4299"/>
      <c r="VFP143" s="4300"/>
      <c r="VFQ143" s="4301"/>
      <c r="VFR143" s="4302"/>
      <c r="VFS143" s="4299"/>
      <c r="VFT143" s="2602"/>
      <c r="VFU143" s="4287"/>
      <c r="VFV143" s="4303"/>
      <c r="VFW143" s="4304"/>
      <c r="VFX143" s="2603"/>
      <c r="VFY143" s="4305"/>
      <c r="VFZ143" s="4306"/>
      <c r="VGA143" s="4305"/>
      <c r="VGB143" s="4306"/>
      <c r="VGC143" s="4299"/>
      <c r="VGD143" s="4300"/>
      <c r="VGE143" s="4305"/>
      <c r="VGF143" s="4304"/>
      <c r="VGG143" s="4299"/>
      <c r="VGH143" s="4300"/>
      <c r="VGI143" s="4301"/>
      <c r="VGJ143" s="4302"/>
      <c r="VGK143" s="4299"/>
      <c r="VGL143" s="2602"/>
      <c r="VGM143" s="4287"/>
      <c r="VGN143" s="4303"/>
      <c r="VGO143" s="4304"/>
      <c r="VGP143" s="2603"/>
      <c r="VGQ143" s="4305"/>
      <c r="VGR143" s="4306"/>
      <c r="VGS143" s="4305"/>
      <c r="VGT143" s="4306"/>
      <c r="VGU143" s="4299"/>
      <c r="VGV143" s="4300"/>
      <c r="VGW143" s="4305"/>
      <c r="VGX143" s="4304"/>
      <c r="VGY143" s="4299"/>
      <c r="VGZ143" s="4300"/>
      <c r="VHA143" s="4301"/>
      <c r="VHB143" s="4302"/>
      <c r="VHC143" s="4299"/>
      <c r="VHD143" s="2602"/>
      <c r="VHE143" s="4287"/>
      <c r="VHF143" s="4303"/>
      <c r="VHG143" s="4304"/>
      <c r="VHH143" s="2603"/>
      <c r="VHI143" s="4305"/>
      <c r="VHJ143" s="4306"/>
      <c r="VHK143" s="4305"/>
      <c r="VHL143" s="4306"/>
      <c r="VHM143" s="4299"/>
      <c r="VHN143" s="4300"/>
      <c r="VHO143" s="4305"/>
      <c r="VHP143" s="4304"/>
      <c r="VHQ143" s="4299"/>
      <c r="VHR143" s="4300"/>
      <c r="VHS143" s="4301"/>
      <c r="VHT143" s="4302"/>
      <c r="VHU143" s="4299"/>
      <c r="VHV143" s="2602"/>
      <c r="VHW143" s="4287"/>
      <c r="VHX143" s="4303"/>
      <c r="VHY143" s="4304"/>
      <c r="VHZ143" s="2603"/>
      <c r="VIA143" s="4305"/>
      <c r="VIB143" s="4306"/>
      <c r="VIC143" s="4305"/>
      <c r="VID143" s="4306"/>
      <c r="VIE143" s="4299"/>
      <c r="VIF143" s="4300"/>
      <c r="VIG143" s="4305"/>
      <c r="VIH143" s="4304"/>
      <c r="VII143" s="4299"/>
      <c r="VIJ143" s="4300"/>
      <c r="VIK143" s="4301"/>
      <c r="VIL143" s="4302"/>
      <c r="VIM143" s="4299"/>
      <c r="VIN143" s="2602"/>
      <c r="VIO143" s="4287"/>
      <c r="VIP143" s="4303"/>
      <c r="VIQ143" s="4304"/>
      <c r="VIR143" s="2603"/>
      <c r="VIS143" s="4305"/>
      <c r="VIT143" s="4306"/>
      <c r="VIU143" s="4305"/>
      <c r="VIV143" s="4306"/>
      <c r="VIW143" s="4299"/>
      <c r="VIX143" s="4300"/>
      <c r="VIY143" s="4305"/>
      <c r="VIZ143" s="4304"/>
      <c r="VJA143" s="4299"/>
      <c r="VJB143" s="4300"/>
      <c r="VJC143" s="4301"/>
      <c r="VJD143" s="4302"/>
      <c r="VJE143" s="4299"/>
      <c r="VJF143" s="2602"/>
      <c r="VJG143" s="4287"/>
      <c r="VJH143" s="4303"/>
      <c r="VJI143" s="4304"/>
      <c r="VJJ143" s="2603"/>
      <c r="VJK143" s="4305"/>
      <c r="VJL143" s="4306"/>
      <c r="VJM143" s="4305"/>
      <c r="VJN143" s="4306"/>
      <c r="VJO143" s="4299"/>
      <c r="VJP143" s="4300"/>
      <c r="VJQ143" s="4305"/>
      <c r="VJR143" s="4304"/>
      <c r="VJS143" s="4299"/>
      <c r="VJT143" s="4300"/>
      <c r="VJU143" s="4301"/>
      <c r="VJV143" s="4302"/>
      <c r="VJW143" s="4299"/>
      <c r="VJX143" s="2602"/>
      <c r="VJY143" s="4287"/>
      <c r="VJZ143" s="4303"/>
      <c r="VKA143" s="4304"/>
      <c r="VKB143" s="2603"/>
      <c r="VKC143" s="4305"/>
      <c r="VKD143" s="4306"/>
      <c r="VKE143" s="4305"/>
      <c r="VKF143" s="4306"/>
      <c r="VKG143" s="4299"/>
      <c r="VKH143" s="4300"/>
      <c r="VKI143" s="4305"/>
      <c r="VKJ143" s="4304"/>
      <c r="VKK143" s="4299"/>
      <c r="VKL143" s="4300"/>
      <c r="VKM143" s="4301"/>
      <c r="VKN143" s="4302"/>
      <c r="VKO143" s="4299"/>
      <c r="VKP143" s="2602"/>
      <c r="VKQ143" s="4287"/>
      <c r="VKR143" s="4303"/>
      <c r="VKS143" s="4304"/>
      <c r="VKT143" s="2603"/>
      <c r="VKU143" s="4305"/>
      <c r="VKV143" s="4306"/>
      <c r="VKW143" s="4305"/>
      <c r="VKX143" s="4306"/>
      <c r="VKY143" s="4299"/>
      <c r="VKZ143" s="4300"/>
      <c r="VLA143" s="4305"/>
      <c r="VLB143" s="4304"/>
      <c r="VLC143" s="4299"/>
      <c r="VLD143" s="4300"/>
      <c r="VLE143" s="4301"/>
      <c r="VLF143" s="4302"/>
      <c r="VLG143" s="4299"/>
      <c r="VLH143" s="2602"/>
      <c r="VLI143" s="4287"/>
      <c r="VLJ143" s="4303"/>
      <c r="VLK143" s="4304"/>
      <c r="VLL143" s="2603"/>
      <c r="VLM143" s="4305"/>
      <c r="VLN143" s="4306"/>
      <c r="VLO143" s="4305"/>
      <c r="VLP143" s="4306"/>
      <c r="VLQ143" s="4299"/>
      <c r="VLR143" s="4300"/>
      <c r="VLS143" s="4305"/>
      <c r="VLT143" s="4304"/>
      <c r="VLU143" s="4299"/>
      <c r="VLV143" s="4300"/>
      <c r="VLW143" s="4301"/>
      <c r="VLX143" s="4302"/>
      <c r="VLY143" s="4299"/>
      <c r="VLZ143" s="2602"/>
      <c r="VMA143" s="4287"/>
      <c r="VMB143" s="4303"/>
      <c r="VMC143" s="4304"/>
      <c r="VMD143" s="2603"/>
      <c r="VME143" s="4305"/>
      <c r="VMF143" s="4306"/>
      <c r="VMG143" s="4305"/>
      <c r="VMH143" s="4306"/>
      <c r="VMI143" s="4299"/>
      <c r="VMJ143" s="4300"/>
      <c r="VMK143" s="4305"/>
      <c r="VML143" s="4304"/>
      <c r="VMM143" s="4299"/>
      <c r="VMN143" s="4300"/>
      <c r="VMO143" s="4301"/>
      <c r="VMP143" s="4302"/>
      <c r="VMQ143" s="4299"/>
      <c r="VMR143" s="2602"/>
      <c r="VMS143" s="4287"/>
      <c r="VMT143" s="4303"/>
      <c r="VMU143" s="4304"/>
      <c r="VMV143" s="2603"/>
      <c r="VMW143" s="4305"/>
      <c r="VMX143" s="4306"/>
      <c r="VMY143" s="4305"/>
      <c r="VMZ143" s="4306"/>
      <c r="VNA143" s="4299"/>
      <c r="VNB143" s="4300"/>
      <c r="VNC143" s="4305"/>
      <c r="VND143" s="4304"/>
      <c r="VNE143" s="4299"/>
      <c r="VNF143" s="4300"/>
      <c r="VNG143" s="4301"/>
      <c r="VNH143" s="4302"/>
      <c r="VNI143" s="4299"/>
      <c r="VNJ143" s="2602"/>
      <c r="VNK143" s="4287"/>
      <c r="VNL143" s="4303"/>
      <c r="VNM143" s="4304"/>
      <c r="VNN143" s="2603"/>
      <c r="VNO143" s="4305"/>
      <c r="VNP143" s="4306"/>
      <c r="VNQ143" s="4305"/>
      <c r="VNR143" s="4306"/>
      <c r="VNS143" s="4299"/>
      <c r="VNT143" s="4300"/>
      <c r="VNU143" s="4305"/>
      <c r="VNV143" s="4304"/>
      <c r="VNW143" s="4299"/>
      <c r="VNX143" s="4300"/>
      <c r="VNY143" s="4301"/>
      <c r="VNZ143" s="4302"/>
      <c r="VOA143" s="4299"/>
      <c r="VOB143" s="2602"/>
      <c r="VOC143" s="4287"/>
      <c r="VOD143" s="4303"/>
      <c r="VOE143" s="4304"/>
      <c r="VOF143" s="2603"/>
      <c r="VOG143" s="4305"/>
      <c r="VOH143" s="4306"/>
      <c r="VOI143" s="4305"/>
      <c r="VOJ143" s="4306"/>
      <c r="VOK143" s="4299"/>
      <c r="VOL143" s="4300"/>
      <c r="VOM143" s="4305"/>
      <c r="VON143" s="4304"/>
      <c r="VOO143" s="4299"/>
      <c r="VOP143" s="4300"/>
      <c r="VOQ143" s="4301"/>
      <c r="VOR143" s="4302"/>
      <c r="VOS143" s="4299"/>
      <c r="VOT143" s="2602"/>
      <c r="VOU143" s="4287"/>
      <c r="VOV143" s="4303"/>
      <c r="VOW143" s="4304"/>
      <c r="VOX143" s="2603"/>
      <c r="VOY143" s="4305"/>
      <c r="VOZ143" s="4306"/>
      <c r="VPA143" s="4305"/>
      <c r="VPB143" s="4306"/>
      <c r="VPC143" s="4299"/>
      <c r="VPD143" s="4300"/>
      <c r="VPE143" s="4305"/>
      <c r="VPF143" s="4304"/>
      <c r="VPG143" s="4299"/>
      <c r="VPH143" s="4300"/>
      <c r="VPI143" s="4301"/>
      <c r="VPJ143" s="4302"/>
      <c r="VPK143" s="4299"/>
      <c r="VPL143" s="2602"/>
      <c r="VPM143" s="4287"/>
      <c r="VPN143" s="4303"/>
      <c r="VPO143" s="4304"/>
      <c r="VPP143" s="2603"/>
      <c r="VPQ143" s="4305"/>
      <c r="VPR143" s="4306"/>
      <c r="VPS143" s="4305"/>
      <c r="VPT143" s="4306"/>
      <c r="VPU143" s="4299"/>
      <c r="VPV143" s="4300"/>
      <c r="VPW143" s="4305"/>
      <c r="VPX143" s="4304"/>
      <c r="VPY143" s="4299"/>
      <c r="VPZ143" s="4300"/>
      <c r="VQA143" s="4301"/>
      <c r="VQB143" s="4302"/>
      <c r="VQC143" s="4299"/>
      <c r="VQD143" s="2602"/>
      <c r="VQE143" s="4287"/>
      <c r="VQF143" s="4303"/>
      <c r="VQG143" s="4304"/>
      <c r="VQH143" s="2603"/>
      <c r="VQI143" s="4305"/>
      <c r="VQJ143" s="4306"/>
      <c r="VQK143" s="4305"/>
      <c r="VQL143" s="4306"/>
      <c r="VQM143" s="4299"/>
      <c r="VQN143" s="4300"/>
      <c r="VQO143" s="4305"/>
      <c r="VQP143" s="4304"/>
      <c r="VQQ143" s="4299"/>
      <c r="VQR143" s="4300"/>
      <c r="VQS143" s="4301"/>
      <c r="VQT143" s="4302"/>
      <c r="VQU143" s="4299"/>
      <c r="VQV143" s="2602"/>
      <c r="VQW143" s="4287"/>
      <c r="VQX143" s="4303"/>
      <c r="VQY143" s="4304"/>
      <c r="VQZ143" s="2603"/>
      <c r="VRA143" s="4305"/>
      <c r="VRB143" s="4306"/>
      <c r="VRC143" s="4305"/>
      <c r="VRD143" s="4306"/>
      <c r="VRE143" s="4299"/>
      <c r="VRF143" s="4300"/>
      <c r="VRG143" s="4305"/>
      <c r="VRH143" s="4304"/>
      <c r="VRI143" s="4299"/>
      <c r="VRJ143" s="4300"/>
      <c r="VRK143" s="4301"/>
      <c r="VRL143" s="4302"/>
      <c r="VRM143" s="4299"/>
      <c r="VRN143" s="2602"/>
      <c r="VRO143" s="4287"/>
      <c r="VRP143" s="4303"/>
      <c r="VRQ143" s="4304"/>
      <c r="VRR143" s="2603"/>
      <c r="VRS143" s="4305"/>
      <c r="VRT143" s="4306"/>
      <c r="VRU143" s="4305"/>
      <c r="VRV143" s="4306"/>
      <c r="VRW143" s="4299"/>
      <c r="VRX143" s="4300"/>
      <c r="VRY143" s="4305"/>
      <c r="VRZ143" s="4304"/>
      <c r="VSA143" s="4299"/>
      <c r="VSB143" s="4300"/>
      <c r="VSC143" s="4301"/>
      <c r="VSD143" s="4302"/>
      <c r="VSE143" s="4299"/>
      <c r="VSF143" s="2602"/>
      <c r="VSG143" s="4287"/>
      <c r="VSH143" s="4303"/>
      <c r="VSI143" s="4304"/>
      <c r="VSJ143" s="2603"/>
      <c r="VSK143" s="4305"/>
      <c r="VSL143" s="4306"/>
      <c r="VSM143" s="4305"/>
      <c r="VSN143" s="4306"/>
      <c r="VSO143" s="4299"/>
      <c r="VSP143" s="4300"/>
      <c r="VSQ143" s="4305"/>
      <c r="VSR143" s="4304"/>
      <c r="VSS143" s="4299"/>
      <c r="VST143" s="4300"/>
      <c r="VSU143" s="4301"/>
      <c r="VSV143" s="4302"/>
      <c r="VSW143" s="4299"/>
      <c r="VSX143" s="2602"/>
      <c r="VSY143" s="4287"/>
      <c r="VSZ143" s="4303"/>
      <c r="VTA143" s="4304"/>
      <c r="VTB143" s="2603"/>
      <c r="VTC143" s="4305"/>
      <c r="VTD143" s="4306"/>
      <c r="VTE143" s="4305"/>
      <c r="VTF143" s="4306"/>
      <c r="VTG143" s="4299"/>
      <c r="VTH143" s="4300"/>
      <c r="VTI143" s="4305"/>
      <c r="VTJ143" s="4304"/>
      <c r="VTK143" s="4299"/>
      <c r="VTL143" s="4300"/>
      <c r="VTM143" s="4301"/>
      <c r="VTN143" s="4302"/>
      <c r="VTO143" s="4299"/>
      <c r="VTP143" s="2602"/>
      <c r="VTQ143" s="4287"/>
      <c r="VTR143" s="4303"/>
      <c r="VTS143" s="4304"/>
      <c r="VTT143" s="2603"/>
      <c r="VTU143" s="4305"/>
      <c r="VTV143" s="4306"/>
      <c r="VTW143" s="4305"/>
      <c r="VTX143" s="4306"/>
      <c r="VTY143" s="4299"/>
      <c r="VTZ143" s="4300"/>
      <c r="VUA143" s="4305"/>
      <c r="VUB143" s="4304"/>
      <c r="VUC143" s="4299"/>
      <c r="VUD143" s="4300"/>
      <c r="VUE143" s="4301"/>
      <c r="VUF143" s="4302"/>
      <c r="VUG143" s="4299"/>
      <c r="VUH143" s="2602"/>
      <c r="VUI143" s="4287"/>
      <c r="VUJ143" s="4303"/>
      <c r="VUK143" s="4304"/>
      <c r="VUL143" s="2603"/>
      <c r="VUM143" s="4305"/>
      <c r="VUN143" s="4306"/>
      <c r="VUO143" s="4305"/>
      <c r="VUP143" s="4306"/>
      <c r="VUQ143" s="4299"/>
      <c r="VUR143" s="4300"/>
      <c r="VUS143" s="4305"/>
      <c r="VUT143" s="4304"/>
      <c r="VUU143" s="4299"/>
      <c r="VUV143" s="4300"/>
      <c r="VUW143" s="4301"/>
      <c r="VUX143" s="4302"/>
      <c r="VUY143" s="4299"/>
      <c r="VUZ143" s="2602"/>
      <c r="VVA143" s="4287"/>
      <c r="VVB143" s="4303"/>
      <c r="VVC143" s="4304"/>
      <c r="VVD143" s="2603"/>
      <c r="VVE143" s="4305"/>
      <c r="VVF143" s="4306"/>
      <c r="VVG143" s="4305"/>
      <c r="VVH143" s="4306"/>
      <c r="VVI143" s="4299"/>
      <c r="VVJ143" s="4300"/>
      <c r="VVK143" s="4305"/>
      <c r="VVL143" s="4304"/>
      <c r="VVM143" s="4299"/>
      <c r="VVN143" s="4300"/>
      <c r="VVO143" s="4301"/>
      <c r="VVP143" s="4302"/>
      <c r="VVQ143" s="4299"/>
      <c r="VVR143" s="2602"/>
      <c r="VVS143" s="4287"/>
      <c r="VVT143" s="4303"/>
      <c r="VVU143" s="4304"/>
      <c r="VVV143" s="2603"/>
      <c r="VVW143" s="4305"/>
      <c r="VVX143" s="4306"/>
      <c r="VVY143" s="4305"/>
      <c r="VVZ143" s="4306"/>
      <c r="VWA143" s="4299"/>
      <c r="VWB143" s="4300"/>
      <c r="VWC143" s="4305"/>
      <c r="VWD143" s="4304"/>
      <c r="VWE143" s="4299"/>
      <c r="VWF143" s="4300"/>
      <c r="VWG143" s="4301"/>
      <c r="VWH143" s="4302"/>
      <c r="VWI143" s="4299"/>
      <c r="VWJ143" s="2602"/>
      <c r="VWK143" s="4287"/>
      <c r="VWL143" s="4303"/>
      <c r="VWM143" s="4304"/>
      <c r="VWN143" s="2603"/>
      <c r="VWO143" s="4305"/>
      <c r="VWP143" s="4306"/>
      <c r="VWQ143" s="4305"/>
      <c r="VWR143" s="4306"/>
      <c r="VWS143" s="4299"/>
      <c r="VWT143" s="4300"/>
      <c r="VWU143" s="4305"/>
      <c r="VWV143" s="4304"/>
      <c r="VWW143" s="4299"/>
      <c r="VWX143" s="4300"/>
      <c r="VWY143" s="4301"/>
      <c r="VWZ143" s="4302"/>
      <c r="VXA143" s="4299"/>
      <c r="VXB143" s="2602"/>
      <c r="VXC143" s="4287"/>
      <c r="VXD143" s="4303"/>
      <c r="VXE143" s="4304"/>
      <c r="VXF143" s="2603"/>
      <c r="VXG143" s="4305"/>
      <c r="VXH143" s="4306"/>
      <c r="VXI143" s="4305"/>
      <c r="VXJ143" s="4306"/>
      <c r="VXK143" s="4299"/>
      <c r="VXL143" s="4300"/>
      <c r="VXM143" s="4305"/>
      <c r="VXN143" s="4304"/>
      <c r="VXO143" s="4299"/>
      <c r="VXP143" s="4300"/>
      <c r="VXQ143" s="4301"/>
      <c r="VXR143" s="4302"/>
      <c r="VXS143" s="4299"/>
      <c r="VXT143" s="2602"/>
      <c r="VXU143" s="4287"/>
      <c r="VXV143" s="4303"/>
      <c r="VXW143" s="4304"/>
      <c r="VXX143" s="2603"/>
      <c r="VXY143" s="4305"/>
      <c r="VXZ143" s="4306"/>
      <c r="VYA143" s="4305"/>
      <c r="VYB143" s="4306"/>
      <c r="VYC143" s="4299"/>
      <c r="VYD143" s="4300"/>
      <c r="VYE143" s="4305"/>
      <c r="VYF143" s="4304"/>
      <c r="VYG143" s="4299"/>
      <c r="VYH143" s="4300"/>
      <c r="VYI143" s="4301"/>
      <c r="VYJ143" s="4302"/>
      <c r="VYK143" s="4299"/>
      <c r="VYL143" s="2602"/>
      <c r="VYM143" s="4287"/>
      <c r="VYN143" s="4303"/>
      <c r="VYO143" s="4304"/>
      <c r="VYP143" s="2603"/>
      <c r="VYQ143" s="4305"/>
      <c r="VYR143" s="4306"/>
      <c r="VYS143" s="4305"/>
      <c r="VYT143" s="4306"/>
      <c r="VYU143" s="4299"/>
      <c r="VYV143" s="4300"/>
      <c r="VYW143" s="4305"/>
      <c r="VYX143" s="4304"/>
      <c r="VYY143" s="4299"/>
      <c r="VYZ143" s="4300"/>
      <c r="VZA143" s="4301"/>
      <c r="VZB143" s="4302"/>
      <c r="VZC143" s="4299"/>
      <c r="VZD143" s="2602"/>
      <c r="VZE143" s="4287"/>
      <c r="VZF143" s="4303"/>
      <c r="VZG143" s="4304"/>
      <c r="VZH143" s="2603"/>
      <c r="VZI143" s="4305"/>
      <c r="VZJ143" s="4306"/>
      <c r="VZK143" s="4305"/>
      <c r="VZL143" s="4306"/>
      <c r="VZM143" s="4299"/>
      <c r="VZN143" s="4300"/>
      <c r="VZO143" s="4305"/>
      <c r="VZP143" s="4304"/>
      <c r="VZQ143" s="4299"/>
      <c r="VZR143" s="4300"/>
      <c r="VZS143" s="4301"/>
      <c r="VZT143" s="4302"/>
      <c r="VZU143" s="4299"/>
      <c r="VZV143" s="2602"/>
      <c r="VZW143" s="4287"/>
      <c r="VZX143" s="4303"/>
      <c r="VZY143" s="4304"/>
      <c r="VZZ143" s="2603"/>
      <c r="WAA143" s="4305"/>
      <c r="WAB143" s="4306"/>
      <c r="WAC143" s="4305"/>
      <c r="WAD143" s="4306"/>
      <c r="WAE143" s="4299"/>
      <c r="WAF143" s="4300"/>
      <c r="WAG143" s="4305"/>
      <c r="WAH143" s="4304"/>
      <c r="WAI143" s="4299"/>
      <c r="WAJ143" s="4300"/>
      <c r="WAK143" s="4301"/>
      <c r="WAL143" s="4302"/>
      <c r="WAM143" s="4299"/>
      <c r="WAN143" s="2602"/>
      <c r="WAO143" s="4287"/>
      <c r="WAP143" s="4303"/>
      <c r="WAQ143" s="4304"/>
      <c r="WAR143" s="2603"/>
      <c r="WAS143" s="4305"/>
      <c r="WAT143" s="4306"/>
      <c r="WAU143" s="4305"/>
      <c r="WAV143" s="4306"/>
      <c r="WAW143" s="4299"/>
      <c r="WAX143" s="4300"/>
      <c r="WAY143" s="4305"/>
      <c r="WAZ143" s="4304"/>
      <c r="WBA143" s="4299"/>
      <c r="WBB143" s="4300"/>
      <c r="WBC143" s="4301"/>
      <c r="WBD143" s="4302"/>
      <c r="WBE143" s="4299"/>
      <c r="WBF143" s="2602"/>
      <c r="WBG143" s="4287"/>
      <c r="WBH143" s="4303"/>
      <c r="WBI143" s="4304"/>
      <c r="WBJ143" s="2603"/>
      <c r="WBK143" s="4305"/>
      <c r="WBL143" s="4306"/>
      <c r="WBM143" s="4305"/>
      <c r="WBN143" s="4306"/>
      <c r="WBO143" s="4299"/>
      <c r="WBP143" s="4300"/>
      <c r="WBQ143" s="4305"/>
      <c r="WBR143" s="4304"/>
      <c r="WBS143" s="4299"/>
      <c r="WBT143" s="4300"/>
      <c r="WBU143" s="4301"/>
      <c r="WBV143" s="4302"/>
      <c r="WBW143" s="4299"/>
      <c r="WBX143" s="2602"/>
      <c r="WBY143" s="4287"/>
      <c r="WBZ143" s="4303"/>
      <c r="WCA143" s="4304"/>
      <c r="WCB143" s="2603"/>
      <c r="WCC143" s="4305"/>
      <c r="WCD143" s="4306"/>
      <c r="WCE143" s="4305"/>
      <c r="WCF143" s="4306"/>
      <c r="WCG143" s="4299"/>
      <c r="WCH143" s="4300"/>
      <c r="WCI143" s="4305"/>
      <c r="WCJ143" s="4304"/>
      <c r="WCK143" s="4299"/>
      <c r="WCL143" s="4300"/>
      <c r="WCM143" s="4301"/>
      <c r="WCN143" s="4302"/>
      <c r="WCO143" s="4299"/>
      <c r="WCP143" s="2602"/>
      <c r="WCQ143" s="4287"/>
      <c r="WCR143" s="4303"/>
      <c r="WCS143" s="4304"/>
      <c r="WCT143" s="2603"/>
      <c r="WCU143" s="4305"/>
      <c r="WCV143" s="4306"/>
      <c r="WCW143" s="4305"/>
      <c r="WCX143" s="4306"/>
      <c r="WCY143" s="4299"/>
      <c r="WCZ143" s="4300"/>
      <c r="WDA143" s="4305"/>
      <c r="WDB143" s="4304"/>
      <c r="WDC143" s="4299"/>
      <c r="WDD143" s="4300"/>
      <c r="WDE143" s="4301"/>
      <c r="WDF143" s="4302"/>
      <c r="WDG143" s="4299"/>
      <c r="WDH143" s="2602"/>
      <c r="WDI143" s="4287"/>
      <c r="WDJ143" s="4303"/>
      <c r="WDK143" s="4304"/>
      <c r="WDL143" s="2603"/>
      <c r="WDM143" s="4305"/>
      <c r="WDN143" s="4306"/>
      <c r="WDO143" s="4305"/>
      <c r="WDP143" s="4306"/>
      <c r="WDQ143" s="4299"/>
      <c r="WDR143" s="4300"/>
      <c r="WDS143" s="4305"/>
      <c r="WDT143" s="4304"/>
      <c r="WDU143" s="4299"/>
      <c r="WDV143" s="4300"/>
      <c r="WDW143" s="4301"/>
      <c r="WDX143" s="4302"/>
      <c r="WDY143" s="4299"/>
      <c r="WDZ143" s="2602"/>
      <c r="WEA143" s="4287"/>
      <c r="WEB143" s="4303"/>
      <c r="WEC143" s="4304"/>
      <c r="WED143" s="2603"/>
      <c r="WEE143" s="4305"/>
      <c r="WEF143" s="4306"/>
      <c r="WEG143" s="4305"/>
      <c r="WEH143" s="4306"/>
      <c r="WEI143" s="4299"/>
      <c r="WEJ143" s="4300"/>
      <c r="WEK143" s="4305"/>
      <c r="WEL143" s="4304"/>
      <c r="WEM143" s="4299"/>
      <c r="WEN143" s="4300"/>
      <c r="WEO143" s="4301"/>
      <c r="WEP143" s="4302"/>
      <c r="WEQ143" s="4299"/>
      <c r="WER143" s="2602"/>
      <c r="WES143" s="4287"/>
      <c r="WET143" s="4303"/>
      <c r="WEU143" s="4304"/>
      <c r="WEV143" s="2603"/>
      <c r="WEW143" s="4305"/>
      <c r="WEX143" s="4306"/>
      <c r="WEY143" s="4305"/>
      <c r="WEZ143" s="4306"/>
      <c r="WFA143" s="4299"/>
      <c r="WFB143" s="4300"/>
      <c r="WFC143" s="4305"/>
      <c r="WFD143" s="4304"/>
      <c r="WFE143" s="4299"/>
      <c r="WFF143" s="4300"/>
      <c r="WFG143" s="4301"/>
      <c r="WFH143" s="4302"/>
      <c r="WFI143" s="4299"/>
      <c r="WFJ143" s="2602"/>
      <c r="WFK143" s="4287"/>
      <c r="WFL143" s="4303"/>
      <c r="WFM143" s="4304"/>
      <c r="WFN143" s="2603"/>
      <c r="WFO143" s="4305"/>
      <c r="WFP143" s="4306"/>
      <c r="WFQ143" s="4305"/>
      <c r="WFR143" s="4306"/>
      <c r="WFS143" s="4299"/>
      <c r="WFT143" s="4300"/>
      <c r="WFU143" s="4305"/>
      <c r="WFV143" s="4304"/>
      <c r="WFW143" s="4299"/>
      <c r="WFX143" s="4300"/>
      <c r="WFY143" s="4301"/>
      <c r="WFZ143" s="4302"/>
      <c r="WGA143" s="4299"/>
      <c r="WGB143" s="2602"/>
      <c r="WGC143" s="4287"/>
      <c r="WGD143" s="4303"/>
      <c r="WGE143" s="4304"/>
      <c r="WGF143" s="2603"/>
      <c r="WGG143" s="4305"/>
      <c r="WGH143" s="4306"/>
      <c r="WGI143" s="4305"/>
      <c r="WGJ143" s="4306"/>
      <c r="WGK143" s="4299"/>
      <c r="WGL143" s="4300"/>
      <c r="WGM143" s="4305"/>
      <c r="WGN143" s="4304"/>
      <c r="WGO143" s="4299"/>
      <c r="WGP143" s="4300"/>
      <c r="WGQ143" s="4301"/>
      <c r="WGR143" s="4302"/>
      <c r="WGS143" s="4299"/>
      <c r="WGT143" s="2602"/>
      <c r="WGU143" s="4287"/>
      <c r="WGV143" s="4303"/>
      <c r="WGW143" s="4304"/>
      <c r="WGX143" s="2603"/>
      <c r="WGY143" s="4305"/>
      <c r="WGZ143" s="4306"/>
      <c r="WHA143" s="4305"/>
      <c r="WHB143" s="4306"/>
      <c r="WHC143" s="4299"/>
      <c r="WHD143" s="4300"/>
      <c r="WHE143" s="4305"/>
      <c r="WHF143" s="4304"/>
      <c r="WHG143" s="4299"/>
      <c r="WHH143" s="4300"/>
      <c r="WHI143" s="4301"/>
      <c r="WHJ143" s="4302"/>
      <c r="WHK143" s="4299"/>
      <c r="WHL143" s="2602"/>
      <c r="WHM143" s="4287"/>
      <c r="WHN143" s="4303"/>
      <c r="WHO143" s="4304"/>
      <c r="WHP143" s="2603"/>
      <c r="WHQ143" s="4305"/>
      <c r="WHR143" s="4306"/>
      <c r="WHS143" s="4305"/>
      <c r="WHT143" s="4306"/>
      <c r="WHU143" s="4299"/>
      <c r="WHV143" s="4300"/>
      <c r="WHW143" s="4305"/>
      <c r="WHX143" s="4304"/>
      <c r="WHY143" s="4299"/>
      <c r="WHZ143" s="4300"/>
      <c r="WIA143" s="4301"/>
      <c r="WIB143" s="4302"/>
      <c r="WIC143" s="4299"/>
      <c r="WID143" s="2602"/>
      <c r="WIE143" s="4287"/>
      <c r="WIF143" s="4303"/>
      <c r="WIG143" s="4304"/>
      <c r="WIH143" s="2603"/>
      <c r="WII143" s="4305"/>
      <c r="WIJ143" s="4306"/>
      <c r="WIK143" s="4305"/>
      <c r="WIL143" s="4306"/>
      <c r="WIM143" s="4299"/>
      <c r="WIN143" s="4300"/>
      <c r="WIO143" s="4305"/>
      <c r="WIP143" s="4304"/>
      <c r="WIQ143" s="4299"/>
      <c r="WIR143" s="4300"/>
      <c r="WIS143" s="4301"/>
      <c r="WIT143" s="4302"/>
      <c r="WIU143" s="4299"/>
      <c r="WIV143" s="2602"/>
      <c r="WIW143" s="4287"/>
      <c r="WIX143" s="4303"/>
      <c r="WIY143" s="4304"/>
      <c r="WIZ143" s="2603"/>
      <c r="WJA143" s="4305"/>
      <c r="WJB143" s="4306"/>
      <c r="WJC143" s="4305"/>
      <c r="WJD143" s="4306"/>
      <c r="WJE143" s="4299"/>
      <c r="WJF143" s="4300"/>
      <c r="WJG143" s="4305"/>
      <c r="WJH143" s="4304"/>
      <c r="WJI143" s="4299"/>
      <c r="WJJ143" s="4300"/>
      <c r="WJK143" s="4301"/>
      <c r="WJL143" s="4302"/>
      <c r="WJM143" s="4299"/>
      <c r="WJN143" s="2602"/>
      <c r="WJO143" s="4287"/>
      <c r="WJP143" s="4303"/>
      <c r="WJQ143" s="4304"/>
      <c r="WJR143" s="2603"/>
      <c r="WJS143" s="4305"/>
      <c r="WJT143" s="4306"/>
      <c r="WJU143" s="4305"/>
      <c r="WJV143" s="4306"/>
      <c r="WJW143" s="4299"/>
      <c r="WJX143" s="4300"/>
      <c r="WJY143" s="4305"/>
      <c r="WJZ143" s="4304"/>
      <c r="WKA143" s="4299"/>
      <c r="WKB143" s="4300"/>
      <c r="WKC143" s="4301"/>
      <c r="WKD143" s="4302"/>
      <c r="WKE143" s="4299"/>
      <c r="WKF143" s="2602"/>
      <c r="WKG143" s="4287"/>
      <c r="WKH143" s="4303"/>
      <c r="WKI143" s="4304"/>
      <c r="WKJ143" s="2603"/>
      <c r="WKK143" s="4305"/>
      <c r="WKL143" s="4306"/>
      <c r="WKM143" s="4305"/>
      <c r="WKN143" s="4306"/>
      <c r="WKO143" s="4299"/>
      <c r="WKP143" s="4300"/>
      <c r="WKQ143" s="4305"/>
      <c r="WKR143" s="4304"/>
      <c r="WKS143" s="4299"/>
      <c r="WKT143" s="4300"/>
      <c r="WKU143" s="4301"/>
      <c r="WKV143" s="4302"/>
      <c r="WKW143" s="4299"/>
      <c r="WKX143" s="2602"/>
      <c r="WKY143" s="4287"/>
      <c r="WKZ143" s="4303"/>
      <c r="WLA143" s="4304"/>
      <c r="WLB143" s="2603"/>
      <c r="WLC143" s="4305"/>
      <c r="WLD143" s="4306"/>
      <c r="WLE143" s="4305"/>
      <c r="WLF143" s="4306"/>
      <c r="WLG143" s="4299"/>
      <c r="WLH143" s="4300"/>
      <c r="WLI143" s="4305"/>
      <c r="WLJ143" s="4304"/>
      <c r="WLK143" s="4299"/>
      <c r="WLL143" s="4300"/>
      <c r="WLM143" s="4301"/>
      <c r="WLN143" s="4302"/>
      <c r="WLO143" s="4299"/>
      <c r="WLP143" s="2602"/>
      <c r="WLQ143" s="4287"/>
      <c r="WLR143" s="4303"/>
      <c r="WLS143" s="4304"/>
      <c r="WLT143" s="2603"/>
      <c r="WLU143" s="4305"/>
      <c r="WLV143" s="4306"/>
      <c r="WLW143" s="4305"/>
      <c r="WLX143" s="4306"/>
      <c r="WLY143" s="4299"/>
      <c r="WLZ143" s="4300"/>
      <c r="WMA143" s="4305"/>
      <c r="WMB143" s="4304"/>
      <c r="WMC143" s="4299"/>
      <c r="WMD143" s="4300"/>
      <c r="WME143" s="4301"/>
      <c r="WMF143" s="4302"/>
      <c r="WMG143" s="4299"/>
      <c r="WMH143" s="2602"/>
      <c r="WMI143" s="4287"/>
      <c r="WMJ143" s="4303"/>
      <c r="WMK143" s="4304"/>
      <c r="WML143" s="2603"/>
      <c r="WMM143" s="4305"/>
      <c r="WMN143" s="4306"/>
      <c r="WMO143" s="4305"/>
      <c r="WMP143" s="4306"/>
      <c r="WMQ143" s="4299"/>
      <c r="WMR143" s="4300"/>
      <c r="WMS143" s="4305"/>
      <c r="WMT143" s="4304"/>
      <c r="WMU143" s="4299"/>
      <c r="WMV143" s="4300"/>
      <c r="WMW143" s="4301"/>
      <c r="WMX143" s="4302"/>
      <c r="WMY143" s="4299"/>
      <c r="WMZ143" s="2602"/>
      <c r="WNA143" s="4287"/>
      <c r="WNB143" s="4303"/>
      <c r="WNC143" s="4304"/>
      <c r="WND143" s="2603"/>
      <c r="WNE143" s="4305"/>
      <c r="WNF143" s="4306"/>
      <c r="WNG143" s="4305"/>
      <c r="WNH143" s="4306"/>
      <c r="WNI143" s="4299"/>
      <c r="WNJ143" s="4300"/>
      <c r="WNK143" s="4305"/>
      <c r="WNL143" s="4304"/>
      <c r="WNM143" s="4299"/>
      <c r="WNN143" s="4300"/>
      <c r="WNO143" s="4301"/>
      <c r="WNP143" s="4302"/>
      <c r="WNQ143" s="4299"/>
      <c r="WNR143" s="2602"/>
      <c r="WNS143" s="4287"/>
      <c r="WNT143" s="4303"/>
      <c r="WNU143" s="4304"/>
      <c r="WNV143" s="2603"/>
      <c r="WNW143" s="4305"/>
      <c r="WNX143" s="4306"/>
      <c r="WNY143" s="4305"/>
      <c r="WNZ143" s="4306"/>
      <c r="WOA143" s="4299"/>
      <c r="WOB143" s="4300"/>
      <c r="WOC143" s="4305"/>
      <c r="WOD143" s="4304"/>
      <c r="WOE143" s="4299"/>
      <c r="WOF143" s="4300"/>
      <c r="WOG143" s="4301"/>
      <c r="WOH143" s="4302"/>
      <c r="WOI143" s="4299"/>
      <c r="WOJ143" s="2602"/>
      <c r="WOK143" s="4287"/>
      <c r="WOL143" s="4303"/>
      <c r="WOM143" s="4304"/>
      <c r="WON143" s="2603"/>
      <c r="WOO143" s="4305"/>
      <c r="WOP143" s="4306"/>
      <c r="WOQ143" s="4305"/>
      <c r="WOR143" s="4306"/>
      <c r="WOS143" s="4299"/>
      <c r="WOT143" s="4300"/>
      <c r="WOU143" s="4305"/>
      <c r="WOV143" s="4304"/>
      <c r="WOW143" s="4299"/>
      <c r="WOX143" s="4300"/>
      <c r="WOY143" s="4301"/>
      <c r="WOZ143" s="4302"/>
      <c r="WPA143" s="4299"/>
      <c r="WPB143" s="2602"/>
      <c r="WPC143" s="4287"/>
      <c r="WPD143" s="4303"/>
      <c r="WPE143" s="4304"/>
      <c r="WPF143" s="2603"/>
      <c r="WPG143" s="4305"/>
      <c r="WPH143" s="4306"/>
      <c r="WPI143" s="4305"/>
      <c r="WPJ143" s="4306"/>
      <c r="WPK143" s="4299"/>
      <c r="WPL143" s="4300"/>
      <c r="WPM143" s="4305"/>
      <c r="WPN143" s="4304"/>
      <c r="WPO143" s="4299"/>
      <c r="WPP143" s="4300"/>
      <c r="WPQ143" s="4301"/>
      <c r="WPR143" s="4302"/>
      <c r="WPS143" s="4299"/>
      <c r="WPT143" s="2602"/>
      <c r="WPU143" s="4287"/>
      <c r="WPV143" s="4303"/>
      <c r="WPW143" s="4304"/>
      <c r="WPX143" s="2603"/>
      <c r="WPY143" s="4305"/>
      <c r="WPZ143" s="4306"/>
      <c r="WQA143" s="4305"/>
      <c r="WQB143" s="4306"/>
      <c r="WQC143" s="4299"/>
      <c r="WQD143" s="4300"/>
      <c r="WQE143" s="4305"/>
      <c r="WQF143" s="4304"/>
      <c r="WQG143" s="4299"/>
      <c r="WQH143" s="4300"/>
      <c r="WQI143" s="4301"/>
      <c r="WQJ143" s="4302"/>
      <c r="WQK143" s="4299"/>
      <c r="WQL143" s="2602"/>
      <c r="WQM143" s="4287"/>
      <c r="WQN143" s="4303"/>
      <c r="WQO143" s="4304"/>
      <c r="WQP143" s="2603"/>
      <c r="WQQ143" s="4305"/>
      <c r="WQR143" s="4306"/>
      <c r="WQS143" s="4305"/>
      <c r="WQT143" s="4306"/>
      <c r="WQU143" s="4299"/>
      <c r="WQV143" s="4300"/>
      <c r="WQW143" s="4305"/>
      <c r="WQX143" s="4304"/>
      <c r="WQY143" s="4299"/>
      <c r="WQZ143" s="4300"/>
      <c r="WRA143" s="4301"/>
      <c r="WRB143" s="4302"/>
      <c r="WRC143" s="4299"/>
      <c r="WRD143" s="2602"/>
      <c r="WRE143" s="4287"/>
      <c r="WRF143" s="4303"/>
      <c r="WRG143" s="4304"/>
      <c r="WRH143" s="2603"/>
      <c r="WRI143" s="4305"/>
      <c r="WRJ143" s="4306"/>
      <c r="WRK143" s="4305"/>
      <c r="WRL143" s="4306"/>
      <c r="WRM143" s="4299"/>
      <c r="WRN143" s="4300"/>
      <c r="WRO143" s="4305"/>
      <c r="WRP143" s="4304"/>
      <c r="WRQ143" s="4299"/>
      <c r="WRR143" s="4300"/>
      <c r="WRS143" s="4301"/>
      <c r="WRT143" s="4302"/>
      <c r="WRU143" s="4299"/>
      <c r="WRV143" s="2602"/>
      <c r="WRW143" s="4287"/>
      <c r="WRX143" s="4303"/>
      <c r="WRY143" s="4304"/>
      <c r="WRZ143" s="2603"/>
      <c r="WSA143" s="4305"/>
      <c r="WSB143" s="4306"/>
      <c r="WSC143" s="4305"/>
      <c r="WSD143" s="4306"/>
      <c r="WSE143" s="4299"/>
      <c r="WSF143" s="4300"/>
      <c r="WSG143" s="4305"/>
      <c r="WSH143" s="4304"/>
      <c r="WSI143" s="4299"/>
      <c r="WSJ143" s="4300"/>
      <c r="WSK143" s="4301"/>
      <c r="WSL143" s="4302"/>
      <c r="WSM143" s="4299"/>
      <c r="WSN143" s="2602"/>
      <c r="WSO143" s="4287"/>
      <c r="WSP143" s="4303"/>
      <c r="WSQ143" s="4304"/>
      <c r="WSR143" s="2603"/>
      <c r="WSS143" s="4305"/>
      <c r="WST143" s="4306"/>
      <c r="WSU143" s="4305"/>
      <c r="WSV143" s="4306"/>
      <c r="WSW143" s="4299"/>
      <c r="WSX143" s="4300"/>
      <c r="WSY143" s="4305"/>
      <c r="WSZ143" s="4304"/>
      <c r="WTA143" s="4299"/>
      <c r="WTB143" s="4300"/>
      <c r="WTC143" s="4301"/>
      <c r="WTD143" s="4302"/>
      <c r="WTE143" s="4299"/>
      <c r="WTF143" s="2602"/>
      <c r="WTG143" s="4287"/>
      <c r="WTH143" s="4303"/>
      <c r="WTI143" s="4304"/>
      <c r="WTJ143" s="2603"/>
      <c r="WTK143" s="4305"/>
      <c r="WTL143" s="4306"/>
      <c r="WTM143" s="4305"/>
      <c r="WTN143" s="4306"/>
      <c r="WTO143" s="4299"/>
      <c r="WTP143" s="4300"/>
      <c r="WTQ143" s="4305"/>
      <c r="WTR143" s="4304"/>
      <c r="WTS143" s="4299"/>
      <c r="WTT143" s="4300"/>
      <c r="WTU143" s="4301"/>
      <c r="WTV143" s="4302"/>
      <c r="WTW143" s="4299"/>
      <c r="WTX143" s="2602"/>
      <c r="WTY143" s="4287"/>
      <c r="WTZ143" s="4303"/>
      <c r="WUA143" s="4304"/>
      <c r="WUB143" s="2603"/>
      <c r="WUC143" s="4305"/>
      <c r="WUD143" s="4306"/>
      <c r="WUE143" s="4305"/>
      <c r="WUF143" s="4306"/>
      <c r="WUG143" s="4299"/>
      <c r="WUH143" s="4300"/>
      <c r="WUI143" s="4305"/>
      <c r="WUJ143" s="4304"/>
      <c r="WUK143" s="4299"/>
      <c r="WUL143" s="4300"/>
      <c r="WUM143" s="4301"/>
      <c r="WUN143" s="4302"/>
      <c r="WUO143" s="4299"/>
      <c r="WUP143" s="2602"/>
      <c r="WUQ143" s="4287"/>
      <c r="WUR143" s="4303"/>
      <c r="WUS143" s="4304"/>
      <c r="WUT143" s="2603"/>
      <c r="WUU143" s="4305"/>
      <c r="WUV143" s="4306"/>
      <c r="WUW143" s="4305"/>
      <c r="WUX143" s="4306"/>
      <c r="WUY143" s="4299"/>
      <c r="WUZ143" s="4300"/>
      <c r="WVA143" s="4305"/>
      <c r="WVB143" s="4304"/>
      <c r="WVC143" s="4299"/>
      <c r="WVD143" s="4300"/>
      <c r="WVE143" s="4301"/>
      <c r="WVF143" s="4302"/>
      <c r="WVG143" s="4299"/>
      <c r="WVH143" s="2602"/>
      <c r="WVI143" s="4287"/>
      <c r="WVJ143" s="4303"/>
      <c r="WVK143" s="4304"/>
      <c r="WVL143" s="2603"/>
      <c r="WVM143" s="4305"/>
      <c r="WVN143" s="4306"/>
      <c r="WVO143" s="4305"/>
      <c r="WVP143" s="4306"/>
      <c r="WVQ143" s="4299"/>
      <c r="WVR143" s="4300"/>
      <c r="WVS143" s="4305"/>
      <c r="WVT143" s="4304"/>
      <c r="WVU143" s="4299"/>
      <c r="WVV143" s="4300"/>
      <c r="WVW143" s="4301"/>
      <c r="WVX143" s="4302"/>
      <c r="WVY143" s="4299"/>
      <c r="WVZ143" s="2602"/>
      <c r="WWA143" s="4287"/>
      <c r="WWB143" s="4303"/>
      <c r="WWC143" s="4304"/>
      <c r="WWD143" s="2603"/>
      <c r="WWE143" s="4305"/>
      <c r="WWF143" s="4306"/>
      <c r="WWG143" s="4305"/>
      <c r="WWH143" s="4306"/>
      <c r="WWI143" s="4299"/>
      <c r="WWJ143" s="4300"/>
      <c r="WWK143" s="4305"/>
      <c r="WWL143" s="4304"/>
      <c r="WWM143" s="4299"/>
      <c r="WWN143" s="4300"/>
      <c r="WWO143" s="4301"/>
      <c r="WWP143" s="4302"/>
      <c r="WWQ143" s="4299"/>
      <c r="WWR143" s="2602"/>
      <c r="WWS143" s="4287"/>
      <c r="WWT143" s="4303"/>
      <c r="WWU143" s="4304"/>
      <c r="WWV143" s="2603"/>
      <c r="WWW143" s="4305"/>
      <c r="WWX143" s="4306"/>
      <c r="WWY143" s="4305"/>
      <c r="WWZ143" s="4306"/>
      <c r="WXA143" s="4299"/>
      <c r="WXB143" s="4300"/>
      <c r="WXC143" s="4305"/>
      <c r="WXD143" s="4304"/>
      <c r="WXE143" s="4299"/>
      <c r="WXF143" s="4300"/>
      <c r="WXG143" s="4301"/>
      <c r="WXH143" s="4302"/>
      <c r="WXI143" s="4299"/>
      <c r="WXJ143" s="2602"/>
      <c r="WXK143" s="4287"/>
      <c r="WXL143" s="4303"/>
      <c r="WXM143" s="4304"/>
      <c r="WXN143" s="2603"/>
      <c r="WXO143" s="4305"/>
      <c r="WXP143" s="4306"/>
      <c r="WXQ143" s="4305"/>
      <c r="WXR143" s="4306"/>
      <c r="WXS143" s="4299"/>
      <c r="WXT143" s="4300"/>
      <c r="WXU143" s="4305"/>
      <c r="WXV143" s="4304"/>
      <c r="WXW143" s="4299"/>
      <c r="WXX143" s="4300"/>
      <c r="WXY143" s="4301"/>
      <c r="WXZ143" s="4302"/>
      <c r="WYA143" s="4299"/>
      <c r="WYB143" s="2602"/>
      <c r="WYC143" s="4287"/>
      <c r="WYD143" s="4303"/>
      <c r="WYE143" s="4304"/>
      <c r="WYF143" s="2603"/>
      <c r="WYG143" s="4305"/>
      <c r="WYH143" s="4306"/>
      <c r="WYI143" s="4305"/>
      <c r="WYJ143" s="4306"/>
      <c r="WYK143" s="4299"/>
      <c r="WYL143" s="4300"/>
      <c r="WYM143" s="4305"/>
      <c r="WYN143" s="4304"/>
      <c r="WYO143" s="4299"/>
      <c r="WYP143" s="4300"/>
      <c r="WYQ143" s="4301"/>
      <c r="WYR143" s="4302"/>
      <c r="WYS143" s="4299"/>
      <c r="WYT143" s="2602"/>
      <c r="WYU143" s="4287"/>
      <c r="WYV143" s="4303"/>
      <c r="WYW143" s="4304"/>
      <c r="WYX143" s="2603"/>
      <c r="WYY143" s="4305"/>
      <c r="WYZ143" s="4306"/>
      <c r="WZA143" s="4305"/>
      <c r="WZB143" s="4306"/>
      <c r="WZC143" s="4299"/>
      <c r="WZD143" s="4300"/>
      <c r="WZE143" s="4305"/>
      <c r="WZF143" s="4304"/>
      <c r="WZG143" s="4299"/>
      <c r="WZH143" s="4300"/>
      <c r="WZI143" s="4301"/>
      <c r="WZJ143" s="4302"/>
      <c r="WZK143" s="4299"/>
      <c r="WZL143" s="2602"/>
      <c r="WZM143" s="4287"/>
      <c r="WZN143" s="4303"/>
      <c r="WZO143" s="4304"/>
      <c r="WZP143" s="2603"/>
      <c r="WZQ143" s="4305"/>
      <c r="WZR143" s="4306"/>
      <c r="WZS143" s="4305"/>
      <c r="WZT143" s="4306"/>
      <c r="WZU143" s="4299"/>
      <c r="WZV143" s="4300"/>
      <c r="WZW143" s="4305"/>
      <c r="WZX143" s="4304"/>
      <c r="WZY143" s="4299"/>
      <c r="WZZ143" s="4300"/>
      <c r="XAA143" s="4301"/>
      <c r="XAB143" s="4302"/>
      <c r="XAC143" s="4299"/>
      <c r="XAD143" s="2602"/>
      <c r="XAE143" s="4287"/>
      <c r="XAF143" s="4303"/>
      <c r="XAG143" s="4304"/>
      <c r="XAH143" s="2603"/>
      <c r="XAI143" s="4305"/>
      <c r="XAJ143" s="4306"/>
      <c r="XAK143" s="4305"/>
      <c r="XAL143" s="4306"/>
      <c r="XAM143" s="4299"/>
      <c r="XAN143" s="4300"/>
      <c r="XAO143" s="4305"/>
      <c r="XAP143" s="4304"/>
      <c r="XAQ143" s="4299"/>
      <c r="XAR143" s="4300"/>
      <c r="XAS143" s="4301"/>
      <c r="XAT143" s="4302"/>
      <c r="XAU143" s="4299"/>
      <c r="XAV143" s="2602"/>
      <c r="XAW143" s="4287"/>
      <c r="XAX143" s="4303"/>
      <c r="XAY143" s="4304"/>
      <c r="XAZ143" s="2603"/>
      <c r="XBA143" s="4305"/>
      <c r="XBB143" s="4306"/>
      <c r="XBC143" s="4305"/>
      <c r="XBD143" s="4306"/>
      <c r="XBE143" s="4299"/>
      <c r="XBF143" s="4300"/>
      <c r="XBG143" s="4305"/>
      <c r="XBH143" s="4304"/>
      <c r="XBI143" s="4299"/>
      <c r="XBJ143" s="4300"/>
      <c r="XBK143" s="4301"/>
      <c r="XBL143" s="4302"/>
      <c r="XBM143" s="4299"/>
      <c r="XBN143" s="2602"/>
      <c r="XBO143" s="4287"/>
      <c r="XBP143" s="4303"/>
      <c r="XBQ143" s="4304"/>
      <c r="XBR143" s="2603"/>
      <c r="XBS143" s="4305"/>
      <c r="XBT143" s="4306"/>
      <c r="XBU143" s="4305"/>
      <c r="XBV143" s="4306"/>
      <c r="XBW143" s="4299"/>
      <c r="XBX143" s="4300"/>
      <c r="XBY143" s="4305"/>
      <c r="XBZ143" s="4304"/>
      <c r="XCA143" s="4299"/>
      <c r="XCB143" s="4300"/>
      <c r="XCC143" s="4301"/>
      <c r="XCD143" s="4302"/>
      <c r="XCE143" s="4299"/>
      <c r="XCF143" s="2602"/>
      <c r="XCG143" s="4287"/>
      <c r="XCH143" s="4303"/>
      <c r="XCI143" s="4304"/>
      <c r="XCJ143" s="2603"/>
      <c r="XCK143" s="4305"/>
      <c r="XCL143" s="4306"/>
      <c r="XCM143" s="4305"/>
      <c r="XCN143" s="4306"/>
      <c r="XCO143" s="4299"/>
      <c r="XCP143" s="4300"/>
      <c r="XCQ143" s="4305"/>
      <c r="XCR143" s="4304"/>
      <c r="XCS143" s="4299"/>
      <c r="XCT143" s="4300"/>
      <c r="XCU143" s="4301"/>
      <c r="XCV143" s="4302"/>
      <c r="XCW143" s="4299"/>
      <c r="XCX143" s="2602"/>
      <c r="XCY143" s="4287"/>
      <c r="XCZ143" s="4303"/>
      <c r="XDA143" s="4304"/>
      <c r="XDB143" s="2603"/>
      <c r="XDC143" s="4305"/>
      <c r="XDD143" s="4306"/>
      <c r="XDE143" s="4305"/>
      <c r="XDF143" s="4306"/>
      <c r="XDG143" s="4299"/>
      <c r="XDH143" s="4300"/>
      <c r="XDI143" s="4305"/>
      <c r="XDJ143" s="4304"/>
      <c r="XDK143" s="4299"/>
      <c r="XDL143" s="4300"/>
      <c r="XDM143" s="4301"/>
      <c r="XDN143" s="4302"/>
      <c r="XDO143" s="4299"/>
      <c r="XDP143" s="2602"/>
      <c r="XDQ143" s="4287"/>
      <c r="XDR143" s="4303"/>
      <c r="XDS143" s="4304"/>
      <c r="XDT143" s="2603"/>
      <c r="XDU143" s="4305"/>
      <c r="XDV143" s="4306"/>
      <c r="XDW143" s="4305"/>
      <c r="XDX143" s="4306"/>
      <c r="XDY143" s="4299"/>
      <c r="XDZ143" s="4300"/>
      <c r="XEA143" s="4305"/>
      <c r="XEB143" s="4304"/>
      <c r="XEC143" s="4299"/>
      <c r="XED143" s="4300"/>
      <c r="XEE143" s="4301"/>
      <c r="XEF143" s="4302"/>
      <c r="XEG143" s="4299"/>
      <c r="XEH143" s="2602"/>
      <c r="XEI143" s="4287"/>
      <c r="XEJ143" s="4303"/>
      <c r="XEK143" s="4304"/>
      <c r="XEL143" s="2603"/>
      <c r="XEM143" s="4305"/>
      <c r="XEN143" s="4306"/>
      <c r="XEO143" s="4305"/>
      <c r="XEP143" s="4306"/>
      <c r="XEQ143" s="4299"/>
      <c r="XER143" s="4300"/>
      <c r="XES143" s="4305"/>
      <c r="XET143" s="4304"/>
      <c r="XEU143" s="4299"/>
      <c r="XEV143" s="4300"/>
      <c r="XEW143" s="4301"/>
      <c r="XEX143" s="4302"/>
      <c r="XEY143" s="4299"/>
      <c r="XEZ143" s="2602"/>
      <c r="XFA143" s="4287"/>
      <c r="XFB143" s="4303"/>
      <c r="XFC143" s="4304"/>
      <c r="XFD143" s="2603"/>
    </row>
    <row r="144" spans="1:16384" s="453" customFormat="1" ht="15" customHeight="1" thickBot="1">
      <c r="A144" s="3984" t="str">
        <f>'General TPUM'!B145</f>
        <v>TOTALS</v>
      </c>
      <c r="B144" s="3985">
        <f>SUM(B140:B143)</f>
        <v>24</v>
      </c>
      <c r="C144" s="3996">
        <f t="shared" ref="C144:Q144" si="15">SUM(C140:C143)</f>
        <v>29</v>
      </c>
      <c r="D144" s="4309">
        <f t="shared" si="15"/>
        <v>53</v>
      </c>
      <c r="E144" s="3454">
        <f t="shared" si="15"/>
        <v>0</v>
      </c>
      <c r="F144" s="3996">
        <f>SUM(F140:F143)</f>
        <v>5</v>
      </c>
      <c r="G144" s="3623">
        <f t="shared" si="15"/>
        <v>23</v>
      </c>
      <c r="H144" s="3635">
        <f t="shared" si="15"/>
        <v>1</v>
      </c>
      <c r="I144" s="3985">
        <f>SUM(I140:I143)</f>
        <v>27</v>
      </c>
      <c r="J144" s="3635">
        <f>SUM(J140:J143)</f>
        <v>2</v>
      </c>
      <c r="K144" s="3454">
        <f t="shared" si="15"/>
        <v>11</v>
      </c>
      <c r="L144" s="3996">
        <f t="shared" si="15"/>
        <v>9</v>
      </c>
      <c r="M144" s="3454">
        <f t="shared" si="15"/>
        <v>13</v>
      </c>
      <c r="N144" s="3996">
        <f t="shared" si="15"/>
        <v>26</v>
      </c>
      <c r="O144" s="3454">
        <f t="shared" si="15"/>
        <v>23</v>
      </c>
      <c r="P144" s="3996">
        <f>SUM(P140:P143)</f>
        <v>29</v>
      </c>
      <c r="Q144" s="3985">
        <f t="shared" si="15"/>
        <v>17</v>
      </c>
      <c r="R144" s="3987">
        <f>SUM(R140:R143)</f>
        <v>18</v>
      </c>
      <c r="S144" s="669"/>
      <c r="T144" s="1689"/>
      <c r="U144" s="1682">
        <f t="shared" si="14"/>
        <v>0</v>
      </c>
    </row>
    <row r="145" spans="1:16384" s="675" customFormat="1" ht="14.25" thickTop="1" thickBot="1">
      <c r="A145" s="2605">
        <f>'General TPUM'!B146</f>
        <v>0</v>
      </c>
      <c r="B145" s="759"/>
      <c r="C145" s="759"/>
      <c r="D145" s="759">
        <f>B144+C144</f>
        <v>53</v>
      </c>
      <c r="E145" s="759"/>
      <c r="F145" s="759"/>
      <c r="G145" s="759"/>
      <c r="H145" s="759">
        <f>G144+H144+I144+J144</f>
        <v>53</v>
      </c>
      <c r="I145" s="759">
        <f>E144+F144+G144+H144+I144+J144</f>
        <v>58</v>
      </c>
      <c r="J145" s="759"/>
      <c r="K145" s="759"/>
      <c r="L145" s="759"/>
      <c r="M145" s="759"/>
      <c r="N145" s="759"/>
      <c r="O145" s="759"/>
      <c r="P145" s="759"/>
      <c r="Q145" s="759"/>
      <c r="R145" s="2606"/>
      <c r="T145" s="1686"/>
      <c r="U145" s="1682">
        <f t="shared" si="14"/>
        <v>0</v>
      </c>
    </row>
    <row r="146" spans="1:16384" s="45" customFormat="1" ht="13.5" thickBot="1">
      <c r="A146" s="1356" t="str">
        <f>'General TPUM'!B147</f>
        <v>Tuvalu Mission</v>
      </c>
      <c r="B146" s="2607"/>
      <c r="C146" s="2607"/>
      <c r="D146" s="2607"/>
      <c r="E146" s="2607"/>
      <c r="F146" s="2607"/>
      <c r="G146" s="2607"/>
      <c r="H146" s="2607"/>
      <c r="I146" s="2607"/>
      <c r="J146" s="2607"/>
      <c r="K146" s="2608"/>
      <c r="L146" s="2608"/>
      <c r="M146" s="2608"/>
      <c r="N146" s="2608"/>
      <c r="O146" s="2608"/>
      <c r="P146" s="2608"/>
      <c r="Q146" s="2608"/>
      <c r="R146" s="1445"/>
      <c r="T146" s="453"/>
      <c r="U146" s="1682">
        <f t="shared" si="14"/>
        <v>0</v>
      </c>
    </row>
    <row r="147" spans="1:16384" s="233" customFormat="1" ht="15.75">
      <c r="A147" s="4119" t="str">
        <f>'General TPUM'!B148</f>
        <v>Funafuti Adventist Primary</v>
      </c>
      <c r="B147" s="4283">
        <v>10</v>
      </c>
      <c r="C147" s="4284"/>
      <c r="D147" s="757">
        <f>SUM(B147:C147)</f>
        <v>10</v>
      </c>
      <c r="E147" s="4285">
        <v>1</v>
      </c>
      <c r="F147" s="4284"/>
      <c r="G147" s="4281">
        <v>8</v>
      </c>
      <c r="H147" s="4281">
        <v>2</v>
      </c>
      <c r="I147" s="4281"/>
      <c r="J147" s="4281"/>
      <c r="K147" s="4285">
        <v>4</v>
      </c>
      <c r="L147" s="4284"/>
      <c r="M147" s="4285">
        <v>2</v>
      </c>
      <c r="N147" s="4284"/>
      <c r="O147" s="4285">
        <v>10</v>
      </c>
      <c r="P147" s="4284"/>
      <c r="Q147" s="4286">
        <v>10</v>
      </c>
      <c r="R147" s="2016"/>
      <c r="T147" s="675"/>
      <c r="U147" s="1682"/>
    </row>
    <row r="148" spans="1:16384" s="453" customFormat="1" ht="15" customHeight="1" thickBot="1">
      <c r="A148" s="3984" t="str">
        <f>'General TPUM'!B149</f>
        <v>TOTALS</v>
      </c>
      <c r="B148" s="3985">
        <f t="shared" ref="B148:R148" si="16">B147</f>
        <v>10</v>
      </c>
      <c r="C148" s="3996">
        <f t="shared" si="16"/>
        <v>0</v>
      </c>
      <c r="D148" s="4309">
        <f t="shared" si="16"/>
        <v>10</v>
      </c>
      <c r="E148" s="3454">
        <f t="shared" si="16"/>
        <v>1</v>
      </c>
      <c r="F148" s="3996">
        <f t="shared" si="16"/>
        <v>0</v>
      </c>
      <c r="G148" s="3623">
        <f t="shared" si="16"/>
        <v>8</v>
      </c>
      <c r="H148" s="3635">
        <f t="shared" si="16"/>
        <v>2</v>
      </c>
      <c r="I148" s="3985">
        <f t="shared" si="16"/>
        <v>0</v>
      </c>
      <c r="J148" s="3635">
        <f t="shared" si="16"/>
        <v>0</v>
      </c>
      <c r="K148" s="3454">
        <f t="shared" si="16"/>
        <v>4</v>
      </c>
      <c r="L148" s="3996">
        <f t="shared" si="16"/>
        <v>0</v>
      </c>
      <c r="M148" s="3454">
        <f t="shared" si="16"/>
        <v>2</v>
      </c>
      <c r="N148" s="3996">
        <f t="shared" si="16"/>
        <v>0</v>
      </c>
      <c r="O148" s="3454">
        <f t="shared" si="16"/>
        <v>10</v>
      </c>
      <c r="P148" s="3996">
        <f t="shared" si="16"/>
        <v>0</v>
      </c>
      <c r="Q148" s="3985">
        <f t="shared" si="16"/>
        <v>10</v>
      </c>
      <c r="R148" s="3987">
        <f t="shared" si="16"/>
        <v>0</v>
      </c>
      <c r="S148" s="669"/>
      <c r="T148" s="45"/>
      <c r="U148" s="1682">
        <f t="shared" si="14"/>
        <v>0</v>
      </c>
    </row>
    <row r="149" spans="1:16384" s="675" customFormat="1" ht="14.25" thickTop="1" thickBot="1">
      <c r="A149" s="922">
        <f>'General TPUM'!B150</f>
        <v>0</v>
      </c>
      <c r="B149" s="923"/>
      <c r="C149" s="923"/>
      <c r="D149" s="923">
        <f>B148+C148</f>
        <v>10</v>
      </c>
      <c r="E149" s="923"/>
      <c r="F149" s="923"/>
      <c r="G149" s="923"/>
      <c r="H149" s="923">
        <f>G148+H148+I148+J148</f>
        <v>10</v>
      </c>
      <c r="I149" s="923">
        <f>E148+F148+G148+H148+I148+J148</f>
        <v>11</v>
      </c>
      <c r="J149" s="923"/>
      <c r="K149" s="923"/>
      <c r="L149" s="923"/>
      <c r="M149" s="923"/>
      <c r="N149" s="923"/>
      <c r="O149" s="923"/>
      <c r="P149" s="923"/>
      <c r="Q149" s="923"/>
      <c r="R149" s="924"/>
      <c r="T149" s="233"/>
      <c r="U149" s="1682">
        <f t="shared" si="14"/>
        <v>0</v>
      </c>
    </row>
    <row r="150" spans="1:16384" s="45" customFormat="1" ht="13.5" thickBot="1">
      <c r="A150" s="1356" t="str">
        <f>'General TPUM'!B151</f>
        <v>Vanuatu Mission</v>
      </c>
      <c r="B150" s="2607"/>
      <c r="C150" s="2607"/>
      <c r="D150" s="2607"/>
      <c r="E150" s="2607"/>
      <c r="F150" s="2607"/>
      <c r="G150" s="2607"/>
      <c r="H150" s="2607"/>
      <c r="I150" s="2607"/>
      <c r="J150" s="2607"/>
      <c r="K150" s="2608"/>
      <c r="L150" s="2608"/>
      <c r="M150" s="2608"/>
      <c r="N150" s="2608"/>
      <c r="O150" s="2608"/>
      <c r="P150" s="2608"/>
      <c r="Q150" s="2608"/>
      <c r="R150" s="1445"/>
      <c r="T150" s="453"/>
      <c r="U150" s="1682"/>
    </row>
    <row r="151" spans="1:16384" s="45" customFormat="1" ht="15.75">
      <c r="A151" s="4119" t="str">
        <f>'General TPUM'!B153</f>
        <v>Aore Adventist Academy</v>
      </c>
      <c r="B151" s="4332"/>
      <c r="C151" s="4333">
        <v>22</v>
      </c>
      <c r="D151" s="758">
        <f>SUM(B151:C151)</f>
        <v>22</v>
      </c>
      <c r="E151" s="4334"/>
      <c r="F151" s="4335">
        <v>9</v>
      </c>
      <c r="G151" s="4281"/>
      <c r="H151" s="4281"/>
      <c r="I151" s="4281">
        <v>18</v>
      </c>
      <c r="J151" s="4281">
        <v>4</v>
      </c>
      <c r="K151" s="4336"/>
      <c r="L151" s="4333">
        <v>4</v>
      </c>
      <c r="M151" s="4336"/>
      <c r="N151" s="4333">
        <v>9</v>
      </c>
      <c r="O151" s="4336"/>
      <c r="P151" s="4333">
        <v>22</v>
      </c>
      <c r="Q151" s="4337" t="s">
        <v>147</v>
      </c>
      <c r="R151" s="2611">
        <v>9</v>
      </c>
      <c r="S151" s="648"/>
      <c r="T151" s="675"/>
      <c r="U151" s="1682"/>
      <c r="V151" s="650"/>
      <c r="W151" s="651"/>
      <c r="X151" s="651"/>
      <c r="Y151" s="651"/>
      <c r="Z151" s="651"/>
      <c r="AA151" s="650"/>
      <c r="AB151" s="650"/>
      <c r="AC151" s="651"/>
      <c r="AD151" s="650"/>
      <c r="AE151" s="650"/>
      <c r="AF151" s="650"/>
      <c r="AG151" s="650"/>
      <c r="AH151" s="650"/>
      <c r="AI151" s="650"/>
      <c r="AJ151" s="650"/>
      <c r="AK151" s="648"/>
      <c r="AL151" s="649"/>
      <c r="AM151" s="650"/>
      <c r="AN151" s="650"/>
      <c r="AO151" s="651"/>
      <c r="AP151" s="651"/>
      <c r="AQ151" s="651"/>
      <c r="AR151" s="651"/>
      <c r="AS151" s="650"/>
      <c r="AT151" s="650"/>
      <c r="AU151" s="651"/>
      <c r="AV151" s="650"/>
      <c r="AW151" s="650"/>
      <c r="AX151" s="650"/>
      <c r="AY151" s="650"/>
      <c r="AZ151" s="650"/>
      <c r="BA151" s="650"/>
      <c r="BB151" s="650"/>
      <c r="BC151" s="648"/>
      <c r="BD151" s="649"/>
      <c r="BE151" s="650"/>
      <c r="BF151" s="650"/>
      <c r="BG151" s="651"/>
      <c r="BH151" s="651"/>
      <c r="BI151" s="651"/>
      <c r="BJ151" s="651"/>
      <c r="BK151" s="650"/>
      <c r="BL151" s="650"/>
      <c r="BM151" s="651"/>
      <c r="BN151" s="650"/>
      <c r="BO151" s="650"/>
      <c r="BP151" s="650"/>
      <c r="BQ151" s="650"/>
      <c r="BR151" s="650"/>
      <c r="BS151" s="650"/>
      <c r="BT151" s="650"/>
      <c r="BU151" s="648"/>
      <c r="BV151" s="649"/>
      <c r="BW151" s="650"/>
      <c r="BX151" s="650"/>
      <c r="BY151" s="651"/>
      <c r="BZ151" s="651"/>
      <c r="CA151" s="651"/>
      <c r="CB151" s="651"/>
      <c r="CC151" s="650"/>
      <c r="CD151" s="650"/>
      <c r="CE151" s="651"/>
      <c r="CF151" s="650"/>
      <c r="CG151" s="650"/>
      <c r="CH151" s="650"/>
      <c r="CI151" s="650"/>
      <c r="CJ151" s="650"/>
      <c r="CK151" s="650"/>
      <c r="CL151" s="650"/>
      <c r="CM151" s="648"/>
      <c r="CN151" s="649"/>
      <c r="CO151" s="650"/>
      <c r="CP151" s="650"/>
      <c r="CQ151" s="651"/>
      <c r="CR151" s="651"/>
      <c r="CS151" s="651"/>
      <c r="CT151" s="651"/>
      <c r="CU151" s="650"/>
      <c r="CV151" s="650"/>
      <c r="CW151" s="651"/>
      <c r="CX151" s="650"/>
      <c r="CY151" s="650"/>
      <c r="CZ151" s="650"/>
      <c r="DA151" s="650"/>
      <c r="DB151" s="650"/>
      <c r="DC151" s="650"/>
      <c r="DD151" s="650"/>
      <c r="DE151" s="648"/>
      <c r="DF151" s="649"/>
      <c r="DG151" s="650"/>
      <c r="DH151" s="650"/>
      <c r="DI151" s="651"/>
      <c r="DJ151" s="651"/>
      <c r="DK151" s="651"/>
      <c r="DL151" s="651"/>
      <c r="DM151" s="650"/>
      <c r="DN151" s="650"/>
      <c r="DO151" s="651"/>
      <c r="DP151" s="650"/>
      <c r="DQ151" s="650"/>
      <c r="DR151" s="650"/>
      <c r="DS151" s="650"/>
      <c r="DT151" s="650"/>
      <c r="DU151" s="650"/>
      <c r="DV151" s="650"/>
      <c r="DW151" s="648"/>
      <c r="DX151" s="649"/>
      <c r="DY151" s="650"/>
      <c r="DZ151" s="650"/>
      <c r="EA151" s="651"/>
      <c r="EB151" s="651"/>
      <c r="EC151" s="651"/>
      <c r="ED151" s="651"/>
      <c r="EE151" s="650"/>
      <c r="EF151" s="650"/>
      <c r="EG151" s="651"/>
      <c r="EH151" s="650"/>
      <c r="EI151" s="650"/>
      <c r="EJ151" s="650"/>
      <c r="EK151" s="650"/>
      <c r="EL151" s="650"/>
      <c r="EM151" s="650"/>
      <c r="EN151" s="650"/>
      <c r="EO151" s="648"/>
      <c r="EP151" s="649"/>
      <c r="EQ151" s="650"/>
      <c r="ER151" s="650"/>
      <c r="ES151" s="651"/>
      <c r="ET151" s="651"/>
      <c r="EU151" s="651"/>
      <c r="EV151" s="651"/>
      <c r="EW151" s="650"/>
      <c r="EX151" s="650"/>
      <c r="EY151" s="651"/>
      <c r="EZ151" s="650"/>
      <c r="FA151" s="650"/>
      <c r="FB151" s="650"/>
      <c r="FC151" s="650"/>
      <c r="FD151" s="650"/>
      <c r="FE151" s="650"/>
      <c r="FF151" s="650"/>
      <c r="FG151" s="648"/>
      <c r="FH151" s="649"/>
      <c r="FI151" s="650"/>
      <c r="FJ151" s="650"/>
      <c r="FK151" s="651"/>
      <c r="FL151" s="651"/>
      <c r="FM151" s="651"/>
      <c r="FN151" s="651"/>
      <c r="FO151" s="650"/>
      <c r="FP151" s="650"/>
      <c r="FQ151" s="651"/>
      <c r="FR151" s="650"/>
      <c r="FS151" s="650"/>
      <c r="FT151" s="650"/>
      <c r="FU151" s="650"/>
      <c r="FV151" s="650"/>
      <c r="FW151" s="650"/>
      <c r="FX151" s="650"/>
      <c r="FY151" s="648"/>
      <c r="FZ151" s="649"/>
      <c r="GA151" s="650"/>
      <c r="GB151" s="650"/>
      <c r="GC151" s="651"/>
      <c r="GD151" s="651"/>
      <c r="GE151" s="651"/>
      <c r="GF151" s="651"/>
      <c r="GG151" s="650"/>
      <c r="GH151" s="650"/>
      <c r="GI151" s="651"/>
      <c r="GJ151" s="4338"/>
      <c r="GK151" s="4338"/>
      <c r="GL151" s="4339"/>
      <c r="GM151" s="4340"/>
      <c r="GN151" s="4341"/>
      <c r="GO151" s="4338"/>
      <c r="GP151" s="2612"/>
      <c r="GQ151" s="4342"/>
      <c r="GR151" s="4343"/>
      <c r="GS151" s="4344"/>
      <c r="GT151" s="2613"/>
      <c r="GU151" s="4345"/>
      <c r="GV151" s="4346"/>
      <c r="GW151" s="4345"/>
      <c r="GX151" s="4346"/>
      <c r="GY151" s="4338"/>
      <c r="GZ151" s="4339"/>
      <c r="HA151" s="4345"/>
      <c r="HB151" s="4344"/>
      <c r="HC151" s="4338"/>
      <c r="HD151" s="4339"/>
      <c r="HE151" s="4340"/>
      <c r="HF151" s="4341"/>
      <c r="HG151" s="4338"/>
      <c r="HH151" s="2612"/>
      <c r="HI151" s="4342"/>
      <c r="HJ151" s="4343"/>
      <c r="HK151" s="4344"/>
      <c r="HL151" s="2613"/>
      <c r="HM151" s="4345"/>
      <c r="HN151" s="4346"/>
      <c r="HO151" s="4345"/>
      <c r="HP151" s="4346"/>
      <c r="HQ151" s="4338"/>
      <c r="HR151" s="4339"/>
      <c r="HS151" s="4345"/>
      <c r="HT151" s="4344"/>
      <c r="HU151" s="4338"/>
      <c r="HV151" s="4339"/>
      <c r="HW151" s="4340"/>
      <c r="HX151" s="4341"/>
      <c r="HY151" s="4338"/>
      <c r="HZ151" s="2612"/>
      <c r="IA151" s="4342"/>
      <c r="IB151" s="4343"/>
      <c r="IC151" s="4344"/>
      <c r="ID151" s="2613"/>
      <c r="IE151" s="4345"/>
      <c r="IF151" s="4346"/>
      <c r="IG151" s="4345"/>
      <c r="IH151" s="4346"/>
      <c r="II151" s="4338"/>
      <c r="IJ151" s="4339"/>
      <c r="IK151" s="4345"/>
      <c r="IL151" s="4344"/>
      <c r="IM151" s="4338"/>
      <c r="IN151" s="4339"/>
      <c r="IO151" s="4340"/>
      <c r="IP151" s="4341"/>
      <c r="IQ151" s="4338"/>
      <c r="IR151" s="2612"/>
      <c r="IS151" s="4342"/>
      <c r="IT151" s="4343"/>
      <c r="IU151" s="4344"/>
      <c r="IV151" s="2613"/>
      <c r="IW151" s="4345"/>
      <c r="IX151" s="4346"/>
      <c r="IY151" s="4345"/>
      <c r="IZ151" s="4346"/>
      <c r="JA151" s="4338"/>
      <c r="JB151" s="4339"/>
      <c r="JC151" s="4345"/>
      <c r="JD151" s="4344"/>
      <c r="JE151" s="4338"/>
      <c r="JF151" s="4339"/>
      <c r="JG151" s="4340"/>
      <c r="JH151" s="4341"/>
      <c r="JI151" s="4338"/>
      <c r="JJ151" s="2612"/>
      <c r="JK151" s="4342"/>
      <c r="JL151" s="4343"/>
      <c r="JM151" s="4344"/>
      <c r="JN151" s="2613"/>
      <c r="JO151" s="4345"/>
      <c r="JP151" s="4346"/>
      <c r="JQ151" s="4345"/>
      <c r="JR151" s="4346"/>
      <c r="JS151" s="4338"/>
      <c r="JT151" s="4339"/>
      <c r="JU151" s="4345"/>
      <c r="JV151" s="4344"/>
      <c r="JW151" s="4338"/>
      <c r="JX151" s="4339"/>
      <c r="JY151" s="4340"/>
      <c r="JZ151" s="4341"/>
      <c r="KA151" s="4338"/>
      <c r="KB151" s="2612"/>
      <c r="KC151" s="4342"/>
      <c r="KD151" s="4343"/>
      <c r="KE151" s="4344"/>
      <c r="KF151" s="2613"/>
      <c r="KG151" s="4345"/>
      <c r="KH151" s="4346"/>
      <c r="KI151" s="4345"/>
      <c r="KJ151" s="4346"/>
      <c r="KK151" s="4338"/>
      <c r="KL151" s="4339"/>
      <c r="KM151" s="4345"/>
      <c r="KN151" s="4344"/>
      <c r="KO151" s="4338"/>
      <c r="KP151" s="4339"/>
      <c r="KQ151" s="4340"/>
      <c r="KR151" s="4341"/>
      <c r="KS151" s="4338"/>
      <c r="KT151" s="2612"/>
      <c r="KU151" s="4342"/>
      <c r="KV151" s="4343"/>
      <c r="KW151" s="4344"/>
      <c r="KX151" s="2613"/>
      <c r="KY151" s="4345"/>
      <c r="KZ151" s="4346"/>
      <c r="LA151" s="4345"/>
      <c r="LB151" s="4346"/>
      <c r="LC151" s="4338"/>
      <c r="LD151" s="4339"/>
      <c r="LE151" s="4345"/>
      <c r="LF151" s="4344"/>
      <c r="LG151" s="4338"/>
      <c r="LH151" s="4339"/>
      <c r="LI151" s="4340"/>
      <c r="LJ151" s="4341"/>
      <c r="LK151" s="4338"/>
      <c r="LL151" s="2612"/>
      <c r="LM151" s="4342"/>
      <c r="LN151" s="4343"/>
      <c r="LO151" s="4344"/>
      <c r="LP151" s="2613"/>
      <c r="LQ151" s="4345"/>
      <c r="LR151" s="4346"/>
      <c r="LS151" s="4345"/>
      <c r="LT151" s="4346"/>
      <c r="LU151" s="4338"/>
      <c r="LV151" s="4339"/>
      <c r="LW151" s="4345"/>
      <c r="LX151" s="4344"/>
      <c r="LY151" s="4338"/>
      <c r="LZ151" s="4339"/>
      <c r="MA151" s="4340"/>
      <c r="MB151" s="4341"/>
      <c r="MC151" s="4338"/>
      <c r="MD151" s="2612"/>
      <c r="ME151" s="4342"/>
      <c r="MF151" s="4343"/>
      <c r="MG151" s="4344"/>
      <c r="MH151" s="2613"/>
      <c r="MI151" s="4345"/>
      <c r="MJ151" s="4346"/>
      <c r="MK151" s="4345"/>
      <c r="ML151" s="4346"/>
      <c r="MM151" s="4338"/>
      <c r="MN151" s="4339"/>
      <c r="MO151" s="4345"/>
      <c r="MP151" s="4344"/>
      <c r="MQ151" s="4338"/>
      <c r="MR151" s="4339"/>
      <c r="MS151" s="4340"/>
      <c r="MT151" s="4341"/>
      <c r="MU151" s="4338"/>
      <c r="MV151" s="2612"/>
      <c r="MW151" s="4342"/>
      <c r="MX151" s="4343"/>
      <c r="MY151" s="4344"/>
      <c r="MZ151" s="2613"/>
      <c r="NA151" s="4345"/>
      <c r="NB151" s="4346"/>
      <c r="NC151" s="4345"/>
      <c r="ND151" s="4346"/>
      <c r="NE151" s="4338"/>
      <c r="NF151" s="4339"/>
      <c r="NG151" s="4345"/>
      <c r="NH151" s="4344"/>
      <c r="NI151" s="4338"/>
      <c r="NJ151" s="4339"/>
      <c r="NK151" s="4340"/>
      <c r="NL151" s="4341"/>
      <c r="NM151" s="4338"/>
      <c r="NN151" s="2612"/>
      <c r="NO151" s="4342"/>
      <c r="NP151" s="4343"/>
      <c r="NQ151" s="4344"/>
      <c r="NR151" s="2613"/>
      <c r="NS151" s="4345"/>
      <c r="NT151" s="4346"/>
      <c r="NU151" s="4345"/>
      <c r="NV151" s="4346"/>
      <c r="NW151" s="4338"/>
      <c r="NX151" s="4339"/>
      <c r="NY151" s="4345"/>
      <c r="NZ151" s="4344"/>
      <c r="OA151" s="4338"/>
      <c r="OB151" s="4339"/>
      <c r="OC151" s="4340"/>
      <c r="OD151" s="4341"/>
      <c r="OE151" s="4338"/>
      <c r="OF151" s="2612"/>
      <c r="OG151" s="4342"/>
      <c r="OH151" s="4343"/>
      <c r="OI151" s="4344"/>
      <c r="OJ151" s="2613"/>
      <c r="OK151" s="4345"/>
      <c r="OL151" s="4346"/>
      <c r="OM151" s="4345"/>
      <c r="ON151" s="4346"/>
      <c r="OO151" s="4338"/>
      <c r="OP151" s="4339"/>
      <c r="OQ151" s="4345"/>
      <c r="OR151" s="4344"/>
      <c r="OS151" s="4338"/>
      <c r="OT151" s="4339"/>
      <c r="OU151" s="4340"/>
      <c r="OV151" s="4341"/>
      <c r="OW151" s="4338"/>
      <c r="OX151" s="2612"/>
      <c r="OY151" s="4342"/>
      <c r="OZ151" s="4343"/>
      <c r="PA151" s="4344"/>
      <c r="PB151" s="2613"/>
      <c r="PC151" s="4345"/>
      <c r="PD151" s="4346"/>
      <c r="PE151" s="4345"/>
      <c r="PF151" s="4346"/>
      <c r="PG151" s="4338"/>
      <c r="PH151" s="4339"/>
      <c r="PI151" s="4345"/>
      <c r="PJ151" s="4344"/>
      <c r="PK151" s="4338"/>
      <c r="PL151" s="4339"/>
      <c r="PM151" s="4340"/>
      <c r="PN151" s="4341"/>
      <c r="PO151" s="4338"/>
      <c r="PP151" s="2612"/>
      <c r="PQ151" s="4342"/>
      <c r="PR151" s="4343"/>
      <c r="PS151" s="4344"/>
      <c r="PT151" s="2613"/>
      <c r="PU151" s="4345"/>
      <c r="PV151" s="4346"/>
      <c r="PW151" s="4345"/>
      <c r="PX151" s="4346"/>
      <c r="PY151" s="4338"/>
      <c r="PZ151" s="4339"/>
      <c r="QA151" s="4345"/>
      <c r="QB151" s="4344"/>
      <c r="QC151" s="4338"/>
      <c r="QD151" s="4339"/>
      <c r="QE151" s="4340"/>
      <c r="QF151" s="4341"/>
      <c r="QG151" s="4338"/>
      <c r="QH151" s="2612"/>
      <c r="QI151" s="4342"/>
      <c r="QJ151" s="4343"/>
      <c r="QK151" s="4344"/>
      <c r="QL151" s="2613"/>
      <c r="QM151" s="4345"/>
      <c r="QN151" s="4346"/>
      <c r="QO151" s="4345"/>
      <c r="QP151" s="4346"/>
      <c r="QQ151" s="4338"/>
      <c r="QR151" s="4339"/>
      <c r="QS151" s="4345"/>
      <c r="QT151" s="4344"/>
      <c r="QU151" s="4338"/>
      <c r="QV151" s="4339"/>
      <c r="QW151" s="4340"/>
      <c r="QX151" s="4341"/>
      <c r="QY151" s="4338"/>
      <c r="QZ151" s="2612"/>
      <c r="RA151" s="4342"/>
      <c r="RB151" s="4343"/>
      <c r="RC151" s="4344"/>
      <c r="RD151" s="2613"/>
      <c r="RE151" s="4345"/>
      <c r="RF151" s="4346"/>
      <c r="RG151" s="4345"/>
      <c r="RH151" s="4346"/>
      <c r="RI151" s="4338"/>
      <c r="RJ151" s="4339"/>
      <c r="RK151" s="4345"/>
      <c r="RL151" s="4344"/>
      <c r="RM151" s="4338"/>
      <c r="RN151" s="4339"/>
      <c r="RO151" s="4340"/>
      <c r="RP151" s="4341"/>
      <c r="RQ151" s="4338"/>
      <c r="RR151" s="2612"/>
      <c r="RS151" s="4342"/>
      <c r="RT151" s="4343"/>
      <c r="RU151" s="4344"/>
      <c r="RV151" s="2613"/>
      <c r="RW151" s="4345"/>
      <c r="RX151" s="4346"/>
      <c r="RY151" s="4345"/>
      <c r="RZ151" s="4346"/>
      <c r="SA151" s="4338"/>
      <c r="SB151" s="4339"/>
      <c r="SC151" s="4345"/>
      <c r="SD151" s="4344"/>
      <c r="SE151" s="4338"/>
      <c r="SF151" s="4339"/>
      <c r="SG151" s="4340"/>
      <c r="SH151" s="4341"/>
      <c r="SI151" s="4338"/>
      <c r="SJ151" s="2612"/>
      <c r="SK151" s="4342"/>
      <c r="SL151" s="4343"/>
      <c r="SM151" s="4344"/>
      <c r="SN151" s="2613"/>
      <c r="SO151" s="4345"/>
      <c r="SP151" s="4346"/>
      <c r="SQ151" s="4345"/>
      <c r="SR151" s="4346"/>
      <c r="SS151" s="4338"/>
      <c r="ST151" s="4339"/>
      <c r="SU151" s="4345"/>
      <c r="SV151" s="4344"/>
      <c r="SW151" s="4338"/>
      <c r="SX151" s="4339"/>
      <c r="SY151" s="4340"/>
      <c r="SZ151" s="4341"/>
      <c r="TA151" s="4338"/>
      <c r="TB151" s="2612"/>
      <c r="TC151" s="4342"/>
      <c r="TD151" s="4343"/>
      <c r="TE151" s="4344"/>
      <c r="TF151" s="2613"/>
      <c r="TG151" s="4345"/>
      <c r="TH151" s="4346"/>
      <c r="TI151" s="4345"/>
      <c r="TJ151" s="4346"/>
      <c r="TK151" s="4338"/>
      <c r="TL151" s="4339"/>
      <c r="TM151" s="4345"/>
      <c r="TN151" s="4344"/>
      <c r="TO151" s="4338"/>
      <c r="TP151" s="4339"/>
      <c r="TQ151" s="4340"/>
      <c r="TR151" s="4341"/>
      <c r="TS151" s="4338"/>
      <c r="TT151" s="2612"/>
      <c r="TU151" s="4342"/>
      <c r="TV151" s="4343"/>
      <c r="TW151" s="4344"/>
      <c r="TX151" s="2613"/>
      <c r="TY151" s="4345"/>
      <c r="TZ151" s="4346"/>
      <c r="UA151" s="4345"/>
      <c r="UB151" s="4346"/>
      <c r="UC151" s="4338"/>
      <c r="UD151" s="4339"/>
      <c r="UE151" s="4345"/>
      <c r="UF151" s="4344"/>
      <c r="UG151" s="4338"/>
      <c r="UH151" s="4339"/>
      <c r="UI151" s="4340"/>
      <c r="UJ151" s="4341"/>
      <c r="UK151" s="4338"/>
      <c r="UL151" s="2612"/>
      <c r="UM151" s="4342"/>
      <c r="UN151" s="4343"/>
      <c r="UO151" s="4344"/>
      <c r="UP151" s="2613"/>
      <c r="UQ151" s="4345"/>
      <c r="UR151" s="4346"/>
      <c r="US151" s="4345"/>
      <c r="UT151" s="4346"/>
      <c r="UU151" s="4338"/>
      <c r="UV151" s="4339"/>
      <c r="UW151" s="4345"/>
      <c r="UX151" s="4344"/>
      <c r="UY151" s="4338"/>
      <c r="UZ151" s="4339"/>
      <c r="VA151" s="4340"/>
      <c r="VB151" s="4341"/>
      <c r="VC151" s="4338"/>
      <c r="VD151" s="2612"/>
      <c r="VE151" s="4342"/>
      <c r="VF151" s="4343"/>
      <c r="VG151" s="4344"/>
      <c r="VH151" s="2613"/>
      <c r="VI151" s="4345"/>
      <c r="VJ151" s="4346"/>
      <c r="VK151" s="4345"/>
      <c r="VL151" s="4346"/>
      <c r="VM151" s="4338"/>
      <c r="VN151" s="4339"/>
      <c r="VO151" s="4345"/>
      <c r="VP151" s="4344"/>
      <c r="VQ151" s="4338"/>
      <c r="VR151" s="4339"/>
      <c r="VS151" s="4340"/>
      <c r="VT151" s="4341"/>
      <c r="VU151" s="4338"/>
      <c r="VV151" s="2612"/>
      <c r="VW151" s="4342"/>
      <c r="VX151" s="4343"/>
      <c r="VY151" s="4344"/>
      <c r="VZ151" s="2613"/>
      <c r="WA151" s="4345"/>
      <c r="WB151" s="4346"/>
      <c r="WC151" s="4345"/>
      <c r="WD151" s="4346"/>
      <c r="WE151" s="4338"/>
      <c r="WF151" s="4339"/>
      <c r="WG151" s="4345"/>
      <c r="WH151" s="4344"/>
      <c r="WI151" s="4338"/>
      <c r="WJ151" s="4339"/>
      <c r="WK151" s="4340"/>
      <c r="WL151" s="4341"/>
      <c r="WM151" s="4338"/>
      <c r="WN151" s="2612"/>
      <c r="WO151" s="4342"/>
      <c r="WP151" s="4343"/>
      <c r="WQ151" s="4344"/>
      <c r="WR151" s="2613"/>
      <c r="WS151" s="4345"/>
      <c r="WT151" s="4346"/>
      <c r="WU151" s="4345"/>
      <c r="WV151" s="4346"/>
      <c r="WW151" s="4338"/>
      <c r="WX151" s="4339"/>
      <c r="WY151" s="4345"/>
      <c r="WZ151" s="4344"/>
      <c r="XA151" s="4338"/>
      <c r="XB151" s="4339"/>
      <c r="XC151" s="4340"/>
      <c r="XD151" s="4341"/>
      <c r="XE151" s="4338"/>
      <c r="XF151" s="2612"/>
      <c r="XG151" s="4342"/>
      <c r="XH151" s="4343"/>
      <c r="XI151" s="4344"/>
      <c r="XJ151" s="2613"/>
      <c r="XK151" s="4345"/>
      <c r="XL151" s="4346"/>
      <c r="XM151" s="4345"/>
      <c r="XN151" s="4346"/>
      <c r="XO151" s="4338"/>
      <c r="XP151" s="4339"/>
      <c r="XQ151" s="4345"/>
      <c r="XR151" s="4344"/>
      <c r="XS151" s="4338"/>
      <c r="XT151" s="4339"/>
      <c r="XU151" s="4340"/>
      <c r="XV151" s="4341"/>
      <c r="XW151" s="4338"/>
      <c r="XX151" s="2612"/>
      <c r="XY151" s="4342"/>
      <c r="XZ151" s="4343"/>
      <c r="YA151" s="4344"/>
      <c r="YB151" s="2613"/>
      <c r="YC151" s="4345"/>
      <c r="YD151" s="4346"/>
      <c r="YE151" s="4345"/>
      <c r="YF151" s="4346"/>
      <c r="YG151" s="4338"/>
      <c r="YH151" s="4339"/>
      <c r="YI151" s="4345"/>
      <c r="YJ151" s="4344"/>
      <c r="YK151" s="4338"/>
      <c r="YL151" s="4339"/>
      <c r="YM151" s="4340"/>
      <c r="YN151" s="4341"/>
      <c r="YO151" s="4338"/>
      <c r="YP151" s="2612"/>
      <c r="YQ151" s="4342"/>
      <c r="YR151" s="4343"/>
      <c r="YS151" s="4344"/>
      <c r="YT151" s="2613"/>
      <c r="YU151" s="4345"/>
      <c r="YV151" s="4346"/>
      <c r="YW151" s="4345"/>
      <c r="YX151" s="4346"/>
      <c r="YY151" s="4338"/>
      <c r="YZ151" s="4339"/>
      <c r="ZA151" s="4345"/>
      <c r="ZB151" s="4344"/>
      <c r="ZC151" s="4338"/>
      <c r="ZD151" s="4339"/>
      <c r="ZE151" s="4340"/>
      <c r="ZF151" s="4341"/>
      <c r="ZG151" s="4338"/>
      <c r="ZH151" s="2612"/>
      <c r="ZI151" s="4342"/>
      <c r="ZJ151" s="4343"/>
      <c r="ZK151" s="4344"/>
      <c r="ZL151" s="2613"/>
      <c r="ZM151" s="4345"/>
      <c r="ZN151" s="4346"/>
      <c r="ZO151" s="4345"/>
      <c r="ZP151" s="4346"/>
      <c r="ZQ151" s="4338"/>
      <c r="ZR151" s="4339"/>
      <c r="ZS151" s="4345"/>
      <c r="ZT151" s="4344"/>
      <c r="ZU151" s="4338"/>
      <c r="ZV151" s="4339"/>
      <c r="ZW151" s="4340"/>
      <c r="ZX151" s="4341"/>
      <c r="ZY151" s="4338"/>
      <c r="ZZ151" s="2612"/>
      <c r="AAA151" s="4342"/>
      <c r="AAB151" s="4343"/>
      <c r="AAC151" s="4344"/>
      <c r="AAD151" s="2613"/>
      <c r="AAE151" s="4345"/>
      <c r="AAF151" s="4346"/>
      <c r="AAG151" s="4345"/>
      <c r="AAH151" s="4346"/>
      <c r="AAI151" s="4338"/>
      <c r="AAJ151" s="4339"/>
      <c r="AAK151" s="4345"/>
      <c r="AAL151" s="4344"/>
      <c r="AAM151" s="4338"/>
      <c r="AAN151" s="4339"/>
      <c r="AAO151" s="4340"/>
      <c r="AAP151" s="4341"/>
      <c r="AAQ151" s="4338"/>
      <c r="AAR151" s="2612"/>
      <c r="AAS151" s="4342"/>
      <c r="AAT151" s="4343"/>
      <c r="AAU151" s="4344"/>
      <c r="AAV151" s="2613"/>
      <c r="AAW151" s="4345"/>
      <c r="AAX151" s="4346"/>
      <c r="AAY151" s="4345"/>
      <c r="AAZ151" s="4346"/>
      <c r="ABA151" s="4338"/>
      <c r="ABB151" s="4339"/>
      <c r="ABC151" s="4345"/>
      <c r="ABD151" s="4344"/>
      <c r="ABE151" s="4338"/>
      <c r="ABF151" s="4339"/>
      <c r="ABG151" s="4340"/>
      <c r="ABH151" s="4341"/>
      <c r="ABI151" s="4338"/>
      <c r="ABJ151" s="2612"/>
      <c r="ABK151" s="4342"/>
      <c r="ABL151" s="4343"/>
      <c r="ABM151" s="4344"/>
      <c r="ABN151" s="2613"/>
      <c r="ABO151" s="4345"/>
      <c r="ABP151" s="4346"/>
      <c r="ABQ151" s="4345"/>
      <c r="ABR151" s="4346"/>
      <c r="ABS151" s="4338"/>
      <c r="ABT151" s="4339"/>
      <c r="ABU151" s="4345"/>
      <c r="ABV151" s="4344"/>
      <c r="ABW151" s="4338"/>
      <c r="ABX151" s="4339"/>
      <c r="ABY151" s="4340"/>
      <c r="ABZ151" s="4341"/>
      <c r="ACA151" s="4338"/>
      <c r="ACB151" s="2612"/>
      <c r="ACC151" s="4342"/>
      <c r="ACD151" s="4343"/>
      <c r="ACE151" s="4344"/>
      <c r="ACF151" s="2613"/>
      <c r="ACG151" s="4345"/>
      <c r="ACH151" s="4346"/>
      <c r="ACI151" s="4345"/>
      <c r="ACJ151" s="4346"/>
      <c r="ACK151" s="4338"/>
      <c r="ACL151" s="4339"/>
      <c r="ACM151" s="4345"/>
      <c r="ACN151" s="4344"/>
      <c r="ACO151" s="4338"/>
      <c r="ACP151" s="4339"/>
      <c r="ACQ151" s="4340"/>
      <c r="ACR151" s="4341"/>
      <c r="ACS151" s="4338"/>
      <c r="ACT151" s="2612"/>
      <c r="ACU151" s="4342"/>
      <c r="ACV151" s="4343"/>
      <c r="ACW151" s="4344"/>
      <c r="ACX151" s="2613"/>
      <c r="ACY151" s="4345"/>
      <c r="ACZ151" s="4346"/>
      <c r="ADA151" s="4345"/>
      <c r="ADB151" s="4346"/>
      <c r="ADC151" s="4338"/>
      <c r="ADD151" s="4339"/>
      <c r="ADE151" s="4345"/>
      <c r="ADF151" s="4344"/>
      <c r="ADG151" s="4338"/>
      <c r="ADH151" s="4339"/>
      <c r="ADI151" s="4340"/>
      <c r="ADJ151" s="4341"/>
      <c r="ADK151" s="4338"/>
      <c r="ADL151" s="2612"/>
      <c r="ADM151" s="4342"/>
      <c r="ADN151" s="4343"/>
      <c r="ADO151" s="4344"/>
      <c r="ADP151" s="2613"/>
      <c r="ADQ151" s="4345"/>
      <c r="ADR151" s="4346"/>
      <c r="ADS151" s="4345"/>
      <c r="ADT151" s="4346"/>
      <c r="ADU151" s="4338"/>
      <c r="ADV151" s="4339"/>
      <c r="ADW151" s="4345"/>
      <c r="ADX151" s="4344"/>
      <c r="ADY151" s="4338"/>
      <c r="ADZ151" s="4339"/>
      <c r="AEA151" s="4340"/>
      <c r="AEB151" s="4341"/>
      <c r="AEC151" s="4338"/>
      <c r="AED151" s="2612"/>
      <c r="AEE151" s="4342"/>
      <c r="AEF151" s="4343"/>
      <c r="AEG151" s="4344"/>
      <c r="AEH151" s="2613"/>
      <c r="AEI151" s="4345"/>
      <c r="AEJ151" s="4346"/>
      <c r="AEK151" s="4345"/>
      <c r="AEL151" s="4346"/>
      <c r="AEM151" s="4338"/>
      <c r="AEN151" s="4339"/>
      <c r="AEO151" s="4345"/>
      <c r="AEP151" s="4344"/>
      <c r="AEQ151" s="4338"/>
      <c r="AER151" s="4339"/>
      <c r="AES151" s="4340"/>
      <c r="AET151" s="4341"/>
      <c r="AEU151" s="4338"/>
      <c r="AEV151" s="2612"/>
      <c r="AEW151" s="4342"/>
      <c r="AEX151" s="4343"/>
      <c r="AEY151" s="4344"/>
      <c r="AEZ151" s="2613"/>
      <c r="AFA151" s="4345"/>
      <c r="AFB151" s="4346"/>
      <c r="AFC151" s="4345"/>
      <c r="AFD151" s="4346"/>
      <c r="AFE151" s="4338"/>
      <c r="AFF151" s="4339"/>
      <c r="AFG151" s="4345"/>
      <c r="AFH151" s="4344"/>
      <c r="AFI151" s="4338"/>
      <c r="AFJ151" s="4339"/>
      <c r="AFK151" s="4340"/>
      <c r="AFL151" s="4341"/>
      <c r="AFM151" s="4338"/>
      <c r="AFN151" s="2612"/>
      <c r="AFO151" s="4342"/>
      <c r="AFP151" s="4343"/>
      <c r="AFQ151" s="4344"/>
      <c r="AFR151" s="2613"/>
      <c r="AFS151" s="4345"/>
      <c r="AFT151" s="4346"/>
      <c r="AFU151" s="4345"/>
      <c r="AFV151" s="4346"/>
      <c r="AFW151" s="4338"/>
      <c r="AFX151" s="4339"/>
      <c r="AFY151" s="4345"/>
      <c r="AFZ151" s="4344"/>
      <c r="AGA151" s="4338"/>
      <c r="AGB151" s="4339"/>
      <c r="AGC151" s="4340"/>
      <c r="AGD151" s="4341"/>
      <c r="AGE151" s="4338"/>
      <c r="AGF151" s="2612"/>
      <c r="AGG151" s="4342"/>
      <c r="AGH151" s="4343"/>
      <c r="AGI151" s="4344"/>
      <c r="AGJ151" s="2613"/>
      <c r="AGK151" s="4345"/>
      <c r="AGL151" s="4346"/>
      <c r="AGM151" s="4345"/>
      <c r="AGN151" s="4346"/>
      <c r="AGO151" s="4338"/>
      <c r="AGP151" s="4339"/>
      <c r="AGQ151" s="4345"/>
      <c r="AGR151" s="4344"/>
      <c r="AGS151" s="4338"/>
      <c r="AGT151" s="4339"/>
      <c r="AGU151" s="4340"/>
      <c r="AGV151" s="4341"/>
      <c r="AGW151" s="4338"/>
      <c r="AGX151" s="2612"/>
      <c r="AGY151" s="4342"/>
      <c r="AGZ151" s="4343"/>
      <c r="AHA151" s="4344"/>
      <c r="AHB151" s="2613"/>
      <c r="AHC151" s="4345"/>
      <c r="AHD151" s="4346"/>
      <c r="AHE151" s="4345"/>
      <c r="AHF151" s="4346"/>
      <c r="AHG151" s="4338"/>
      <c r="AHH151" s="4339"/>
      <c r="AHI151" s="4345"/>
      <c r="AHJ151" s="4344"/>
      <c r="AHK151" s="4338"/>
      <c r="AHL151" s="4339"/>
      <c r="AHM151" s="4340"/>
      <c r="AHN151" s="4341"/>
      <c r="AHO151" s="4338"/>
      <c r="AHP151" s="2612"/>
      <c r="AHQ151" s="4342"/>
      <c r="AHR151" s="4343"/>
      <c r="AHS151" s="4344"/>
      <c r="AHT151" s="2613"/>
      <c r="AHU151" s="4345"/>
      <c r="AHV151" s="4346"/>
      <c r="AHW151" s="4345"/>
      <c r="AHX151" s="4346"/>
      <c r="AHY151" s="4338"/>
      <c r="AHZ151" s="4339"/>
      <c r="AIA151" s="4345"/>
      <c r="AIB151" s="4344"/>
      <c r="AIC151" s="4338"/>
      <c r="AID151" s="4339"/>
      <c r="AIE151" s="4340"/>
      <c r="AIF151" s="4341"/>
      <c r="AIG151" s="4338"/>
      <c r="AIH151" s="2612"/>
      <c r="AII151" s="4342"/>
      <c r="AIJ151" s="4343"/>
      <c r="AIK151" s="4344"/>
      <c r="AIL151" s="2613"/>
      <c r="AIM151" s="4345"/>
      <c r="AIN151" s="4346"/>
      <c r="AIO151" s="4345"/>
      <c r="AIP151" s="4346"/>
      <c r="AIQ151" s="4338"/>
      <c r="AIR151" s="4339"/>
      <c r="AIS151" s="4345"/>
      <c r="AIT151" s="4344"/>
      <c r="AIU151" s="4338"/>
      <c r="AIV151" s="4339"/>
      <c r="AIW151" s="4340"/>
      <c r="AIX151" s="4341"/>
      <c r="AIY151" s="4338"/>
      <c r="AIZ151" s="2612"/>
      <c r="AJA151" s="4342"/>
      <c r="AJB151" s="4343"/>
      <c r="AJC151" s="4344"/>
      <c r="AJD151" s="2613"/>
      <c r="AJE151" s="4345"/>
      <c r="AJF151" s="4346"/>
      <c r="AJG151" s="4345"/>
      <c r="AJH151" s="4346"/>
      <c r="AJI151" s="4338"/>
      <c r="AJJ151" s="4339"/>
      <c r="AJK151" s="4345"/>
      <c r="AJL151" s="4344"/>
      <c r="AJM151" s="4338"/>
      <c r="AJN151" s="4339"/>
      <c r="AJO151" s="4340"/>
      <c r="AJP151" s="4341"/>
      <c r="AJQ151" s="4338"/>
      <c r="AJR151" s="2612"/>
      <c r="AJS151" s="4342"/>
      <c r="AJT151" s="4343"/>
      <c r="AJU151" s="4344"/>
      <c r="AJV151" s="2613"/>
      <c r="AJW151" s="4345"/>
      <c r="AJX151" s="4346"/>
      <c r="AJY151" s="4345"/>
      <c r="AJZ151" s="4346"/>
      <c r="AKA151" s="4338"/>
      <c r="AKB151" s="4339"/>
      <c r="AKC151" s="4345"/>
      <c r="AKD151" s="4344"/>
      <c r="AKE151" s="4338"/>
      <c r="AKF151" s="4339"/>
      <c r="AKG151" s="4340"/>
      <c r="AKH151" s="4341"/>
      <c r="AKI151" s="4338"/>
      <c r="AKJ151" s="2612"/>
      <c r="AKK151" s="4342"/>
      <c r="AKL151" s="4343"/>
      <c r="AKM151" s="4344"/>
      <c r="AKN151" s="2613"/>
      <c r="AKO151" s="4345"/>
      <c r="AKP151" s="4346"/>
      <c r="AKQ151" s="4345"/>
      <c r="AKR151" s="4346"/>
      <c r="AKS151" s="4338"/>
      <c r="AKT151" s="4339"/>
      <c r="AKU151" s="4345"/>
      <c r="AKV151" s="4344"/>
      <c r="AKW151" s="4338"/>
      <c r="AKX151" s="4339"/>
      <c r="AKY151" s="4340"/>
      <c r="AKZ151" s="4341"/>
      <c r="ALA151" s="4338"/>
      <c r="ALB151" s="2612"/>
      <c r="ALC151" s="4342"/>
      <c r="ALD151" s="4343"/>
      <c r="ALE151" s="4344"/>
      <c r="ALF151" s="2613"/>
      <c r="ALG151" s="4345"/>
      <c r="ALH151" s="4346"/>
      <c r="ALI151" s="4345"/>
      <c r="ALJ151" s="4346"/>
      <c r="ALK151" s="4338"/>
      <c r="ALL151" s="4339"/>
      <c r="ALM151" s="4345"/>
      <c r="ALN151" s="4344"/>
      <c r="ALO151" s="4338"/>
      <c r="ALP151" s="4339"/>
      <c r="ALQ151" s="4340"/>
      <c r="ALR151" s="4341"/>
      <c r="ALS151" s="4338"/>
      <c r="ALT151" s="2612"/>
      <c r="ALU151" s="4342"/>
      <c r="ALV151" s="4343"/>
      <c r="ALW151" s="4344"/>
      <c r="ALX151" s="2613"/>
      <c r="ALY151" s="4345"/>
      <c r="ALZ151" s="4346"/>
      <c r="AMA151" s="4345"/>
      <c r="AMB151" s="4346"/>
      <c r="AMC151" s="4338"/>
      <c r="AMD151" s="4339"/>
      <c r="AME151" s="4345"/>
      <c r="AMF151" s="4344"/>
      <c r="AMG151" s="4338"/>
      <c r="AMH151" s="4339"/>
      <c r="AMI151" s="4340"/>
      <c r="AMJ151" s="4341"/>
      <c r="AMK151" s="4338"/>
      <c r="AML151" s="2612"/>
      <c r="AMM151" s="4342"/>
      <c r="AMN151" s="4343"/>
      <c r="AMO151" s="4344"/>
      <c r="AMP151" s="2613"/>
      <c r="AMQ151" s="4345"/>
      <c r="AMR151" s="4346"/>
      <c r="AMS151" s="4345"/>
      <c r="AMT151" s="4346"/>
      <c r="AMU151" s="4338"/>
      <c r="AMV151" s="4339"/>
      <c r="AMW151" s="4345"/>
      <c r="AMX151" s="4344"/>
      <c r="AMY151" s="4338"/>
      <c r="AMZ151" s="4339"/>
      <c r="ANA151" s="4340"/>
      <c r="ANB151" s="4341"/>
      <c r="ANC151" s="4338"/>
      <c r="AND151" s="2612"/>
      <c r="ANE151" s="4342"/>
      <c r="ANF151" s="4343"/>
      <c r="ANG151" s="4344"/>
      <c r="ANH151" s="2613"/>
      <c r="ANI151" s="4345"/>
      <c r="ANJ151" s="4346"/>
      <c r="ANK151" s="4345"/>
      <c r="ANL151" s="4346"/>
      <c r="ANM151" s="4338"/>
      <c r="ANN151" s="4339"/>
      <c r="ANO151" s="4345"/>
      <c r="ANP151" s="4344"/>
      <c r="ANQ151" s="4338"/>
      <c r="ANR151" s="4339"/>
      <c r="ANS151" s="4340"/>
      <c r="ANT151" s="4341"/>
      <c r="ANU151" s="4338"/>
      <c r="ANV151" s="2612"/>
      <c r="ANW151" s="4342"/>
      <c r="ANX151" s="4343"/>
      <c r="ANY151" s="4344"/>
      <c r="ANZ151" s="2613"/>
      <c r="AOA151" s="4345"/>
      <c r="AOB151" s="4346"/>
      <c r="AOC151" s="4345"/>
      <c r="AOD151" s="4346"/>
      <c r="AOE151" s="4338"/>
      <c r="AOF151" s="4339"/>
      <c r="AOG151" s="4345"/>
      <c r="AOH151" s="4344"/>
      <c r="AOI151" s="4338"/>
      <c r="AOJ151" s="4339"/>
      <c r="AOK151" s="4340"/>
      <c r="AOL151" s="4341"/>
      <c r="AOM151" s="4338"/>
      <c r="AON151" s="2612"/>
      <c r="AOO151" s="4342"/>
      <c r="AOP151" s="4343"/>
      <c r="AOQ151" s="4344"/>
      <c r="AOR151" s="2613"/>
      <c r="AOS151" s="4345"/>
      <c r="AOT151" s="4346"/>
      <c r="AOU151" s="4345"/>
      <c r="AOV151" s="4346"/>
      <c r="AOW151" s="4338"/>
      <c r="AOX151" s="4339"/>
      <c r="AOY151" s="4345"/>
      <c r="AOZ151" s="4344"/>
      <c r="APA151" s="4338"/>
      <c r="APB151" s="4339"/>
      <c r="APC151" s="4340"/>
      <c r="APD151" s="4341"/>
      <c r="APE151" s="4338"/>
      <c r="APF151" s="2612"/>
      <c r="APG151" s="4342"/>
      <c r="APH151" s="4343"/>
      <c r="API151" s="4344"/>
      <c r="APJ151" s="2613"/>
      <c r="APK151" s="4345"/>
      <c r="APL151" s="4346"/>
      <c r="APM151" s="4345"/>
      <c r="APN151" s="4346"/>
      <c r="APO151" s="4338"/>
      <c r="APP151" s="4339"/>
      <c r="APQ151" s="4345"/>
      <c r="APR151" s="4344"/>
      <c r="APS151" s="4338"/>
      <c r="APT151" s="4339"/>
      <c r="APU151" s="4340"/>
      <c r="APV151" s="4341"/>
      <c r="APW151" s="4338"/>
      <c r="APX151" s="2612"/>
      <c r="APY151" s="4342"/>
      <c r="APZ151" s="4343"/>
      <c r="AQA151" s="4344"/>
      <c r="AQB151" s="2613"/>
      <c r="AQC151" s="4345"/>
      <c r="AQD151" s="4346"/>
      <c r="AQE151" s="4345"/>
      <c r="AQF151" s="4346"/>
      <c r="AQG151" s="4338"/>
      <c r="AQH151" s="4339"/>
      <c r="AQI151" s="4345"/>
      <c r="AQJ151" s="4344"/>
      <c r="AQK151" s="4338"/>
      <c r="AQL151" s="4339"/>
      <c r="AQM151" s="4340"/>
      <c r="AQN151" s="4341"/>
      <c r="AQO151" s="4338"/>
      <c r="AQP151" s="2612"/>
      <c r="AQQ151" s="4342"/>
      <c r="AQR151" s="4343"/>
      <c r="AQS151" s="4344"/>
      <c r="AQT151" s="2613"/>
      <c r="AQU151" s="4345"/>
      <c r="AQV151" s="4346"/>
      <c r="AQW151" s="4345"/>
      <c r="AQX151" s="4346"/>
      <c r="AQY151" s="4338"/>
      <c r="AQZ151" s="4339"/>
      <c r="ARA151" s="4345"/>
      <c r="ARB151" s="4344"/>
      <c r="ARC151" s="4338"/>
      <c r="ARD151" s="4339"/>
      <c r="ARE151" s="4340"/>
      <c r="ARF151" s="4341"/>
      <c r="ARG151" s="4338"/>
      <c r="ARH151" s="2612"/>
      <c r="ARI151" s="4342"/>
      <c r="ARJ151" s="4343"/>
      <c r="ARK151" s="4344"/>
      <c r="ARL151" s="2613"/>
      <c r="ARM151" s="4345"/>
      <c r="ARN151" s="4346"/>
      <c r="ARO151" s="4345"/>
      <c r="ARP151" s="4346"/>
      <c r="ARQ151" s="4338"/>
      <c r="ARR151" s="4339"/>
      <c r="ARS151" s="4345"/>
      <c r="ART151" s="4344"/>
      <c r="ARU151" s="4338"/>
      <c r="ARV151" s="4339"/>
      <c r="ARW151" s="4340"/>
      <c r="ARX151" s="4341"/>
      <c r="ARY151" s="4338"/>
      <c r="ARZ151" s="2612"/>
      <c r="ASA151" s="4342"/>
      <c r="ASB151" s="4343"/>
      <c r="ASC151" s="4344"/>
      <c r="ASD151" s="2613"/>
      <c r="ASE151" s="4345"/>
      <c r="ASF151" s="4346"/>
      <c r="ASG151" s="4345"/>
      <c r="ASH151" s="4346"/>
      <c r="ASI151" s="4338"/>
      <c r="ASJ151" s="4339"/>
      <c r="ASK151" s="4345"/>
      <c r="ASL151" s="4344"/>
      <c r="ASM151" s="4338"/>
      <c r="ASN151" s="4339"/>
      <c r="ASO151" s="4340"/>
      <c r="ASP151" s="4341"/>
      <c r="ASQ151" s="4338"/>
      <c r="ASR151" s="2612"/>
      <c r="ASS151" s="4342"/>
      <c r="AST151" s="4343"/>
      <c r="ASU151" s="4344"/>
      <c r="ASV151" s="2613"/>
      <c r="ASW151" s="4345"/>
      <c r="ASX151" s="4346"/>
      <c r="ASY151" s="4345"/>
      <c r="ASZ151" s="4346"/>
      <c r="ATA151" s="4338"/>
      <c r="ATB151" s="4339"/>
      <c r="ATC151" s="4345"/>
      <c r="ATD151" s="4344"/>
      <c r="ATE151" s="4338"/>
      <c r="ATF151" s="4339"/>
      <c r="ATG151" s="4340"/>
      <c r="ATH151" s="4341"/>
      <c r="ATI151" s="4338"/>
      <c r="ATJ151" s="2612"/>
      <c r="ATK151" s="4342"/>
      <c r="ATL151" s="4343"/>
      <c r="ATM151" s="4344"/>
      <c r="ATN151" s="2613"/>
      <c r="ATO151" s="4345"/>
      <c r="ATP151" s="4346"/>
      <c r="ATQ151" s="4345"/>
      <c r="ATR151" s="4346"/>
      <c r="ATS151" s="4338"/>
      <c r="ATT151" s="4339"/>
      <c r="ATU151" s="4345"/>
      <c r="ATV151" s="4344"/>
      <c r="ATW151" s="4338"/>
      <c r="ATX151" s="4339"/>
      <c r="ATY151" s="4340"/>
      <c r="ATZ151" s="4341"/>
      <c r="AUA151" s="4338"/>
      <c r="AUB151" s="2612"/>
      <c r="AUC151" s="4342"/>
      <c r="AUD151" s="4343"/>
      <c r="AUE151" s="4344"/>
      <c r="AUF151" s="2613"/>
      <c r="AUG151" s="4345"/>
      <c r="AUH151" s="4346"/>
      <c r="AUI151" s="4345"/>
      <c r="AUJ151" s="4346"/>
      <c r="AUK151" s="4338"/>
      <c r="AUL151" s="4339"/>
      <c r="AUM151" s="4345"/>
      <c r="AUN151" s="4344"/>
      <c r="AUO151" s="4338"/>
      <c r="AUP151" s="4339"/>
      <c r="AUQ151" s="4340"/>
      <c r="AUR151" s="4341"/>
      <c r="AUS151" s="4338"/>
      <c r="AUT151" s="2612"/>
      <c r="AUU151" s="4342"/>
      <c r="AUV151" s="4343"/>
      <c r="AUW151" s="4344"/>
      <c r="AUX151" s="2613"/>
      <c r="AUY151" s="4345"/>
      <c r="AUZ151" s="4346"/>
      <c r="AVA151" s="4345"/>
      <c r="AVB151" s="4346"/>
      <c r="AVC151" s="4338"/>
      <c r="AVD151" s="4339"/>
      <c r="AVE151" s="4345"/>
      <c r="AVF151" s="4344"/>
      <c r="AVG151" s="4338"/>
      <c r="AVH151" s="4339"/>
      <c r="AVI151" s="4340"/>
      <c r="AVJ151" s="4341"/>
      <c r="AVK151" s="4338"/>
      <c r="AVL151" s="2612"/>
      <c r="AVM151" s="4342"/>
      <c r="AVN151" s="4343"/>
      <c r="AVO151" s="4344"/>
      <c r="AVP151" s="2613"/>
      <c r="AVQ151" s="4345"/>
      <c r="AVR151" s="4346"/>
      <c r="AVS151" s="4345"/>
      <c r="AVT151" s="4346"/>
      <c r="AVU151" s="4338"/>
      <c r="AVV151" s="4339"/>
      <c r="AVW151" s="4345"/>
      <c r="AVX151" s="4344"/>
      <c r="AVY151" s="4338"/>
      <c r="AVZ151" s="4339"/>
      <c r="AWA151" s="4340"/>
      <c r="AWB151" s="4341"/>
      <c r="AWC151" s="4338"/>
      <c r="AWD151" s="2612"/>
      <c r="AWE151" s="4342"/>
      <c r="AWF151" s="4343"/>
      <c r="AWG151" s="4344"/>
      <c r="AWH151" s="2613"/>
      <c r="AWI151" s="4345"/>
      <c r="AWJ151" s="4346"/>
      <c r="AWK151" s="4345"/>
      <c r="AWL151" s="4346"/>
      <c r="AWM151" s="4338"/>
      <c r="AWN151" s="4339"/>
      <c r="AWO151" s="4345"/>
      <c r="AWP151" s="4344"/>
      <c r="AWQ151" s="4338"/>
      <c r="AWR151" s="4339"/>
      <c r="AWS151" s="4340"/>
      <c r="AWT151" s="4341"/>
      <c r="AWU151" s="4338"/>
      <c r="AWV151" s="2612"/>
      <c r="AWW151" s="4342"/>
      <c r="AWX151" s="4343"/>
      <c r="AWY151" s="4344"/>
      <c r="AWZ151" s="2613"/>
      <c r="AXA151" s="4345"/>
      <c r="AXB151" s="4346"/>
      <c r="AXC151" s="4345"/>
      <c r="AXD151" s="4346"/>
      <c r="AXE151" s="4338"/>
      <c r="AXF151" s="4339"/>
      <c r="AXG151" s="4345"/>
      <c r="AXH151" s="4344"/>
      <c r="AXI151" s="4338"/>
      <c r="AXJ151" s="4339"/>
      <c r="AXK151" s="4340"/>
      <c r="AXL151" s="4341"/>
      <c r="AXM151" s="4338"/>
      <c r="AXN151" s="2612"/>
      <c r="AXO151" s="4342"/>
      <c r="AXP151" s="4343"/>
      <c r="AXQ151" s="4344"/>
      <c r="AXR151" s="2613"/>
      <c r="AXS151" s="4345"/>
      <c r="AXT151" s="4346"/>
      <c r="AXU151" s="4345"/>
      <c r="AXV151" s="4346"/>
      <c r="AXW151" s="4338"/>
      <c r="AXX151" s="4339"/>
      <c r="AXY151" s="4345"/>
      <c r="AXZ151" s="4344"/>
      <c r="AYA151" s="4338"/>
      <c r="AYB151" s="4339"/>
      <c r="AYC151" s="4340"/>
      <c r="AYD151" s="4341"/>
      <c r="AYE151" s="4338"/>
      <c r="AYF151" s="2612"/>
      <c r="AYG151" s="4342"/>
      <c r="AYH151" s="4343"/>
      <c r="AYI151" s="4344"/>
      <c r="AYJ151" s="2613"/>
      <c r="AYK151" s="4345"/>
      <c r="AYL151" s="4346"/>
      <c r="AYM151" s="4345"/>
      <c r="AYN151" s="4346"/>
      <c r="AYO151" s="4338"/>
      <c r="AYP151" s="4339"/>
      <c r="AYQ151" s="4345"/>
      <c r="AYR151" s="4344"/>
      <c r="AYS151" s="4338"/>
      <c r="AYT151" s="4339"/>
      <c r="AYU151" s="4340"/>
      <c r="AYV151" s="4341"/>
      <c r="AYW151" s="4338"/>
      <c r="AYX151" s="2612"/>
      <c r="AYY151" s="4342"/>
      <c r="AYZ151" s="4343"/>
      <c r="AZA151" s="4344"/>
      <c r="AZB151" s="2613"/>
      <c r="AZC151" s="4345"/>
      <c r="AZD151" s="4346"/>
      <c r="AZE151" s="4345"/>
      <c r="AZF151" s="4346"/>
      <c r="AZG151" s="4338"/>
      <c r="AZH151" s="4339"/>
      <c r="AZI151" s="4345"/>
      <c r="AZJ151" s="4344"/>
      <c r="AZK151" s="4338"/>
      <c r="AZL151" s="4339"/>
      <c r="AZM151" s="4340"/>
      <c r="AZN151" s="4341"/>
      <c r="AZO151" s="4338"/>
      <c r="AZP151" s="2612"/>
      <c r="AZQ151" s="4342"/>
      <c r="AZR151" s="4343"/>
      <c r="AZS151" s="4344"/>
      <c r="AZT151" s="2613"/>
      <c r="AZU151" s="4345"/>
      <c r="AZV151" s="4346"/>
      <c r="AZW151" s="4345"/>
      <c r="AZX151" s="4346"/>
      <c r="AZY151" s="4338"/>
      <c r="AZZ151" s="4339"/>
      <c r="BAA151" s="4345"/>
      <c r="BAB151" s="4344"/>
      <c r="BAC151" s="4338"/>
      <c r="BAD151" s="4339"/>
      <c r="BAE151" s="4340"/>
      <c r="BAF151" s="4341"/>
      <c r="BAG151" s="4338"/>
      <c r="BAH151" s="2612"/>
      <c r="BAI151" s="4342"/>
      <c r="BAJ151" s="4343"/>
      <c r="BAK151" s="4344"/>
      <c r="BAL151" s="2613"/>
      <c r="BAM151" s="4345"/>
      <c r="BAN151" s="4346"/>
      <c r="BAO151" s="4345"/>
      <c r="BAP151" s="4346"/>
      <c r="BAQ151" s="4338"/>
      <c r="BAR151" s="4339"/>
      <c r="BAS151" s="4345"/>
      <c r="BAT151" s="4344"/>
      <c r="BAU151" s="4338"/>
      <c r="BAV151" s="4339"/>
      <c r="BAW151" s="4340"/>
      <c r="BAX151" s="4341"/>
      <c r="BAY151" s="4338"/>
      <c r="BAZ151" s="2612"/>
      <c r="BBA151" s="4342"/>
      <c r="BBB151" s="4343"/>
      <c r="BBC151" s="4344"/>
      <c r="BBD151" s="2613"/>
      <c r="BBE151" s="4345"/>
      <c r="BBF151" s="4346"/>
      <c r="BBG151" s="4345"/>
      <c r="BBH151" s="4346"/>
      <c r="BBI151" s="4338"/>
      <c r="BBJ151" s="4339"/>
      <c r="BBK151" s="4345"/>
      <c r="BBL151" s="4344"/>
      <c r="BBM151" s="4338"/>
      <c r="BBN151" s="4339"/>
      <c r="BBO151" s="4340"/>
      <c r="BBP151" s="4341"/>
      <c r="BBQ151" s="4338"/>
      <c r="BBR151" s="2612"/>
      <c r="BBS151" s="4342"/>
      <c r="BBT151" s="4343"/>
      <c r="BBU151" s="4344"/>
      <c r="BBV151" s="2613"/>
      <c r="BBW151" s="4345"/>
      <c r="BBX151" s="4346"/>
      <c r="BBY151" s="4345"/>
      <c r="BBZ151" s="4346"/>
      <c r="BCA151" s="4338"/>
      <c r="BCB151" s="4339"/>
      <c r="BCC151" s="4345"/>
      <c r="BCD151" s="4344"/>
      <c r="BCE151" s="4338"/>
      <c r="BCF151" s="4339"/>
      <c r="BCG151" s="4340"/>
      <c r="BCH151" s="4341"/>
      <c r="BCI151" s="4338"/>
      <c r="BCJ151" s="2612"/>
      <c r="BCK151" s="4342"/>
      <c r="BCL151" s="4343"/>
      <c r="BCM151" s="4344"/>
      <c r="BCN151" s="2613"/>
      <c r="BCO151" s="4345"/>
      <c r="BCP151" s="4346"/>
      <c r="BCQ151" s="4345"/>
      <c r="BCR151" s="4346"/>
      <c r="BCS151" s="4338"/>
      <c r="BCT151" s="4339"/>
      <c r="BCU151" s="4345"/>
      <c r="BCV151" s="4344"/>
      <c r="BCW151" s="4338"/>
      <c r="BCX151" s="4339"/>
      <c r="BCY151" s="4340"/>
      <c r="BCZ151" s="4341"/>
      <c r="BDA151" s="4338"/>
      <c r="BDB151" s="2612"/>
      <c r="BDC151" s="4342"/>
      <c r="BDD151" s="4343"/>
      <c r="BDE151" s="4344"/>
      <c r="BDF151" s="2613"/>
      <c r="BDG151" s="4345"/>
      <c r="BDH151" s="4346"/>
      <c r="BDI151" s="4345"/>
      <c r="BDJ151" s="4346"/>
      <c r="BDK151" s="4338"/>
      <c r="BDL151" s="4339"/>
      <c r="BDM151" s="4345"/>
      <c r="BDN151" s="4344"/>
      <c r="BDO151" s="4338"/>
      <c r="BDP151" s="4339"/>
      <c r="BDQ151" s="4340"/>
      <c r="BDR151" s="4341"/>
      <c r="BDS151" s="4338"/>
      <c r="BDT151" s="2612"/>
      <c r="BDU151" s="4342"/>
      <c r="BDV151" s="4343"/>
      <c r="BDW151" s="4344"/>
      <c r="BDX151" s="2613"/>
      <c r="BDY151" s="4345"/>
      <c r="BDZ151" s="4346"/>
      <c r="BEA151" s="4345"/>
      <c r="BEB151" s="4346"/>
      <c r="BEC151" s="4338"/>
      <c r="BED151" s="4339"/>
      <c r="BEE151" s="4345"/>
      <c r="BEF151" s="4344"/>
      <c r="BEG151" s="4338"/>
      <c r="BEH151" s="4339"/>
      <c r="BEI151" s="4340"/>
      <c r="BEJ151" s="4341"/>
      <c r="BEK151" s="4338"/>
      <c r="BEL151" s="2612"/>
      <c r="BEM151" s="4342"/>
      <c r="BEN151" s="4343"/>
      <c r="BEO151" s="4344"/>
      <c r="BEP151" s="2613"/>
      <c r="BEQ151" s="4345"/>
      <c r="BER151" s="4346"/>
      <c r="BES151" s="4345"/>
      <c r="BET151" s="4346"/>
      <c r="BEU151" s="4338"/>
      <c r="BEV151" s="4339"/>
      <c r="BEW151" s="4345"/>
      <c r="BEX151" s="4344"/>
      <c r="BEY151" s="4338"/>
      <c r="BEZ151" s="4339"/>
      <c r="BFA151" s="4340"/>
      <c r="BFB151" s="4341"/>
      <c r="BFC151" s="4338"/>
      <c r="BFD151" s="2612"/>
      <c r="BFE151" s="4342"/>
      <c r="BFF151" s="4343"/>
      <c r="BFG151" s="4344"/>
      <c r="BFH151" s="2613"/>
      <c r="BFI151" s="4345"/>
      <c r="BFJ151" s="4346"/>
      <c r="BFK151" s="4345"/>
      <c r="BFL151" s="4346"/>
      <c r="BFM151" s="4338"/>
      <c r="BFN151" s="4339"/>
      <c r="BFO151" s="4345"/>
      <c r="BFP151" s="4344"/>
      <c r="BFQ151" s="4338"/>
      <c r="BFR151" s="4339"/>
      <c r="BFS151" s="4340"/>
      <c r="BFT151" s="4341"/>
      <c r="BFU151" s="4338"/>
      <c r="BFV151" s="2612"/>
      <c r="BFW151" s="4342"/>
      <c r="BFX151" s="4343"/>
      <c r="BFY151" s="4344"/>
      <c r="BFZ151" s="2613"/>
      <c r="BGA151" s="4345"/>
      <c r="BGB151" s="4346"/>
      <c r="BGC151" s="4345"/>
      <c r="BGD151" s="4346"/>
      <c r="BGE151" s="4338"/>
      <c r="BGF151" s="4339"/>
      <c r="BGG151" s="4345"/>
      <c r="BGH151" s="4344"/>
      <c r="BGI151" s="4338"/>
      <c r="BGJ151" s="4339"/>
      <c r="BGK151" s="4340"/>
      <c r="BGL151" s="4341"/>
      <c r="BGM151" s="4338"/>
      <c r="BGN151" s="2612"/>
      <c r="BGO151" s="4342"/>
      <c r="BGP151" s="4343"/>
      <c r="BGQ151" s="4344"/>
      <c r="BGR151" s="2613"/>
      <c r="BGS151" s="4345"/>
      <c r="BGT151" s="4346"/>
      <c r="BGU151" s="4345"/>
      <c r="BGV151" s="4346"/>
      <c r="BGW151" s="4338"/>
      <c r="BGX151" s="4339"/>
      <c r="BGY151" s="4345"/>
      <c r="BGZ151" s="4344"/>
      <c r="BHA151" s="4338"/>
      <c r="BHB151" s="4339"/>
      <c r="BHC151" s="4340"/>
      <c r="BHD151" s="4341"/>
      <c r="BHE151" s="4338"/>
      <c r="BHF151" s="2612"/>
      <c r="BHG151" s="4342"/>
      <c r="BHH151" s="4343"/>
      <c r="BHI151" s="4344"/>
      <c r="BHJ151" s="2613"/>
      <c r="BHK151" s="4345"/>
      <c r="BHL151" s="4346"/>
      <c r="BHM151" s="4345"/>
      <c r="BHN151" s="4346"/>
      <c r="BHO151" s="4338"/>
      <c r="BHP151" s="4339"/>
      <c r="BHQ151" s="4345"/>
      <c r="BHR151" s="4344"/>
      <c r="BHS151" s="4338"/>
      <c r="BHT151" s="4339"/>
      <c r="BHU151" s="4340"/>
      <c r="BHV151" s="4341"/>
      <c r="BHW151" s="4338"/>
      <c r="BHX151" s="2612"/>
      <c r="BHY151" s="4342"/>
      <c r="BHZ151" s="4343"/>
      <c r="BIA151" s="4344"/>
      <c r="BIB151" s="2613"/>
      <c r="BIC151" s="4345"/>
      <c r="BID151" s="4346"/>
      <c r="BIE151" s="4345"/>
      <c r="BIF151" s="4346"/>
      <c r="BIG151" s="4338"/>
      <c r="BIH151" s="4339"/>
      <c r="BII151" s="4345"/>
      <c r="BIJ151" s="4344"/>
      <c r="BIK151" s="4338"/>
      <c r="BIL151" s="4339"/>
      <c r="BIM151" s="4340"/>
      <c r="BIN151" s="4341"/>
      <c r="BIO151" s="4338"/>
      <c r="BIP151" s="2612"/>
      <c r="BIQ151" s="4342"/>
      <c r="BIR151" s="4343"/>
      <c r="BIS151" s="4344"/>
      <c r="BIT151" s="2613"/>
      <c r="BIU151" s="4345"/>
      <c r="BIV151" s="4346"/>
      <c r="BIW151" s="4345"/>
      <c r="BIX151" s="4346"/>
      <c r="BIY151" s="4338"/>
      <c r="BIZ151" s="4339"/>
      <c r="BJA151" s="4345"/>
      <c r="BJB151" s="4344"/>
      <c r="BJC151" s="4338"/>
      <c r="BJD151" s="4339"/>
      <c r="BJE151" s="4340"/>
      <c r="BJF151" s="4341"/>
      <c r="BJG151" s="4338"/>
      <c r="BJH151" s="2612"/>
      <c r="BJI151" s="4342"/>
      <c r="BJJ151" s="4343"/>
      <c r="BJK151" s="4344"/>
      <c r="BJL151" s="2613"/>
      <c r="BJM151" s="4345"/>
      <c r="BJN151" s="4346"/>
      <c r="BJO151" s="4345"/>
      <c r="BJP151" s="4346"/>
      <c r="BJQ151" s="4338"/>
      <c r="BJR151" s="4339"/>
      <c r="BJS151" s="4345"/>
      <c r="BJT151" s="4344"/>
      <c r="BJU151" s="4338"/>
      <c r="BJV151" s="4339"/>
      <c r="BJW151" s="4340"/>
      <c r="BJX151" s="4341"/>
      <c r="BJY151" s="4338"/>
      <c r="BJZ151" s="2612"/>
      <c r="BKA151" s="4342"/>
      <c r="BKB151" s="4343"/>
      <c r="BKC151" s="4344"/>
      <c r="BKD151" s="2613"/>
      <c r="BKE151" s="4345"/>
      <c r="BKF151" s="4346"/>
      <c r="BKG151" s="4345"/>
      <c r="BKH151" s="4346"/>
      <c r="BKI151" s="4338"/>
      <c r="BKJ151" s="4339"/>
      <c r="BKK151" s="4345"/>
      <c r="BKL151" s="4344"/>
      <c r="BKM151" s="4338"/>
      <c r="BKN151" s="4339"/>
      <c r="BKO151" s="4340"/>
      <c r="BKP151" s="4341"/>
      <c r="BKQ151" s="4338"/>
      <c r="BKR151" s="2612"/>
      <c r="BKS151" s="4342"/>
      <c r="BKT151" s="4343"/>
      <c r="BKU151" s="4344"/>
      <c r="BKV151" s="2613"/>
      <c r="BKW151" s="4345"/>
      <c r="BKX151" s="4346"/>
      <c r="BKY151" s="4345"/>
      <c r="BKZ151" s="4346"/>
      <c r="BLA151" s="4338"/>
      <c r="BLB151" s="4339"/>
      <c r="BLC151" s="4345"/>
      <c r="BLD151" s="4344"/>
      <c r="BLE151" s="4338"/>
      <c r="BLF151" s="4339"/>
      <c r="BLG151" s="4340"/>
      <c r="BLH151" s="4341"/>
      <c r="BLI151" s="4338"/>
      <c r="BLJ151" s="2612"/>
      <c r="BLK151" s="4342"/>
      <c r="BLL151" s="4343"/>
      <c r="BLM151" s="4344"/>
      <c r="BLN151" s="2613"/>
      <c r="BLO151" s="4345"/>
      <c r="BLP151" s="4346"/>
      <c r="BLQ151" s="4345"/>
      <c r="BLR151" s="4346"/>
      <c r="BLS151" s="4338"/>
      <c r="BLT151" s="4339"/>
      <c r="BLU151" s="4345"/>
      <c r="BLV151" s="4344"/>
      <c r="BLW151" s="4338"/>
      <c r="BLX151" s="4339"/>
      <c r="BLY151" s="4340"/>
      <c r="BLZ151" s="4341"/>
      <c r="BMA151" s="4338"/>
      <c r="BMB151" s="2612"/>
      <c r="BMC151" s="4342"/>
      <c r="BMD151" s="4343"/>
      <c r="BME151" s="4344"/>
      <c r="BMF151" s="2613"/>
      <c r="BMG151" s="4345"/>
      <c r="BMH151" s="4346"/>
      <c r="BMI151" s="4345"/>
      <c r="BMJ151" s="4346"/>
      <c r="BMK151" s="4338"/>
      <c r="BML151" s="4339"/>
      <c r="BMM151" s="4345"/>
      <c r="BMN151" s="4344"/>
      <c r="BMO151" s="4338"/>
      <c r="BMP151" s="4339"/>
      <c r="BMQ151" s="4340"/>
      <c r="BMR151" s="4341"/>
      <c r="BMS151" s="4338"/>
      <c r="BMT151" s="2612"/>
      <c r="BMU151" s="4342"/>
      <c r="BMV151" s="4343"/>
      <c r="BMW151" s="4344"/>
      <c r="BMX151" s="2613"/>
      <c r="BMY151" s="4345"/>
      <c r="BMZ151" s="4346"/>
      <c r="BNA151" s="4345"/>
      <c r="BNB151" s="4346"/>
      <c r="BNC151" s="4338"/>
      <c r="BND151" s="4339"/>
      <c r="BNE151" s="4345"/>
      <c r="BNF151" s="4344"/>
      <c r="BNG151" s="4338"/>
      <c r="BNH151" s="4339"/>
      <c r="BNI151" s="4340"/>
      <c r="BNJ151" s="4341"/>
      <c r="BNK151" s="4338"/>
      <c r="BNL151" s="2612"/>
      <c r="BNM151" s="4342"/>
      <c r="BNN151" s="4343"/>
      <c r="BNO151" s="4344"/>
      <c r="BNP151" s="2613"/>
      <c r="BNQ151" s="4345"/>
      <c r="BNR151" s="4346"/>
      <c r="BNS151" s="4345"/>
      <c r="BNT151" s="4346"/>
      <c r="BNU151" s="4338"/>
      <c r="BNV151" s="4339"/>
      <c r="BNW151" s="4345"/>
      <c r="BNX151" s="4344"/>
      <c r="BNY151" s="4338"/>
      <c r="BNZ151" s="4339"/>
      <c r="BOA151" s="4340"/>
      <c r="BOB151" s="4341"/>
      <c r="BOC151" s="4338"/>
      <c r="BOD151" s="2612"/>
      <c r="BOE151" s="4342"/>
      <c r="BOF151" s="4343"/>
      <c r="BOG151" s="4344"/>
      <c r="BOH151" s="2613"/>
      <c r="BOI151" s="4345"/>
      <c r="BOJ151" s="4346"/>
      <c r="BOK151" s="4345"/>
      <c r="BOL151" s="4346"/>
      <c r="BOM151" s="4338"/>
      <c r="BON151" s="4339"/>
      <c r="BOO151" s="4345"/>
      <c r="BOP151" s="4344"/>
      <c r="BOQ151" s="4338"/>
      <c r="BOR151" s="4339"/>
      <c r="BOS151" s="4340"/>
      <c r="BOT151" s="4341"/>
      <c r="BOU151" s="4338"/>
      <c r="BOV151" s="2612"/>
      <c r="BOW151" s="4342"/>
      <c r="BOX151" s="4343"/>
      <c r="BOY151" s="4344"/>
      <c r="BOZ151" s="2613"/>
      <c r="BPA151" s="4345"/>
      <c r="BPB151" s="4346"/>
      <c r="BPC151" s="4345"/>
      <c r="BPD151" s="4346"/>
      <c r="BPE151" s="4338"/>
      <c r="BPF151" s="4339"/>
      <c r="BPG151" s="4345"/>
      <c r="BPH151" s="4344"/>
      <c r="BPI151" s="4338"/>
      <c r="BPJ151" s="4339"/>
      <c r="BPK151" s="4340"/>
      <c r="BPL151" s="4341"/>
      <c r="BPM151" s="4338"/>
      <c r="BPN151" s="2612"/>
      <c r="BPO151" s="4342"/>
      <c r="BPP151" s="4343"/>
      <c r="BPQ151" s="4344"/>
      <c r="BPR151" s="2613"/>
      <c r="BPS151" s="4345"/>
      <c r="BPT151" s="4346"/>
      <c r="BPU151" s="4345"/>
      <c r="BPV151" s="4346"/>
      <c r="BPW151" s="4338"/>
      <c r="BPX151" s="4339"/>
      <c r="BPY151" s="4345"/>
      <c r="BPZ151" s="4344"/>
      <c r="BQA151" s="4338"/>
      <c r="BQB151" s="4339"/>
      <c r="BQC151" s="4340"/>
      <c r="BQD151" s="4341"/>
      <c r="BQE151" s="4338"/>
      <c r="BQF151" s="2612"/>
      <c r="BQG151" s="4342"/>
      <c r="BQH151" s="4343"/>
      <c r="BQI151" s="4344"/>
      <c r="BQJ151" s="2613"/>
      <c r="BQK151" s="4345"/>
      <c r="BQL151" s="4346"/>
      <c r="BQM151" s="4345"/>
      <c r="BQN151" s="4346"/>
      <c r="BQO151" s="4338"/>
      <c r="BQP151" s="4339"/>
      <c r="BQQ151" s="4345"/>
      <c r="BQR151" s="4344"/>
      <c r="BQS151" s="4338"/>
      <c r="BQT151" s="4339"/>
      <c r="BQU151" s="4340"/>
      <c r="BQV151" s="4341"/>
      <c r="BQW151" s="4338"/>
      <c r="BQX151" s="2612"/>
      <c r="BQY151" s="4342"/>
      <c r="BQZ151" s="4343"/>
      <c r="BRA151" s="4344"/>
      <c r="BRB151" s="2613"/>
      <c r="BRC151" s="4345"/>
      <c r="BRD151" s="4346"/>
      <c r="BRE151" s="4345"/>
      <c r="BRF151" s="4346"/>
      <c r="BRG151" s="4338"/>
      <c r="BRH151" s="4339"/>
      <c r="BRI151" s="4345"/>
      <c r="BRJ151" s="4344"/>
      <c r="BRK151" s="4338"/>
      <c r="BRL151" s="4339"/>
      <c r="BRM151" s="4340"/>
      <c r="BRN151" s="4341"/>
      <c r="BRO151" s="4338"/>
      <c r="BRP151" s="2612"/>
      <c r="BRQ151" s="4342"/>
      <c r="BRR151" s="4343"/>
      <c r="BRS151" s="4344"/>
      <c r="BRT151" s="2613"/>
      <c r="BRU151" s="4345"/>
      <c r="BRV151" s="4346"/>
      <c r="BRW151" s="4345"/>
      <c r="BRX151" s="4346"/>
      <c r="BRY151" s="4338"/>
      <c r="BRZ151" s="4339"/>
      <c r="BSA151" s="4345"/>
      <c r="BSB151" s="4344"/>
      <c r="BSC151" s="4338"/>
      <c r="BSD151" s="4339"/>
      <c r="BSE151" s="4340"/>
      <c r="BSF151" s="4341"/>
      <c r="BSG151" s="4338"/>
      <c r="BSH151" s="2612"/>
      <c r="BSI151" s="4342"/>
      <c r="BSJ151" s="4343"/>
      <c r="BSK151" s="4344"/>
      <c r="BSL151" s="2613"/>
      <c r="BSM151" s="4345"/>
      <c r="BSN151" s="4346"/>
      <c r="BSO151" s="4345"/>
      <c r="BSP151" s="4346"/>
      <c r="BSQ151" s="4338"/>
      <c r="BSR151" s="4339"/>
      <c r="BSS151" s="4345"/>
      <c r="BST151" s="4344"/>
      <c r="BSU151" s="4338"/>
      <c r="BSV151" s="4339"/>
      <c r="BSW151" s="4340"/>
      <c r="BSX151" s="4341"/>
      <c r="BSY151" s="4338"/>
      <c r="BSZ151" s="2612"/>
      <c r="BTA151" s="4342"/>
      <c r="BTB151" s="4343"/>
      <c r="BTC151" s="4344"/>
      <c r="BTD151" s="2613"/>
      <c r="BTE151" s="4345"/>
      <c r="BTF151" s="4346"/>
      <c r="BTG151" s="4345"/>
      <c r="BTH151" s="4346"/>
      <c r="BTI151" s="4338"/>
      <c r="BTJ151" s="4339"/>
      <c r="BTK151" s="4345"/>
      <c r="BTL151" s="4344"/>
      <c r="BTM151" s="4338"/>
      <c r="BTN151" s="4339"/>
      <c r="BTO151" s="4340"/>
      <c r="BTP151" s="4341"/>
      <c r="BTQ151" s="4338"/>
      <c r="BTR151" s="2612"/>
      <c r="BTS151" s="4342"/>
      <c r="BTT151" s="4343"/>
      <c r="BTU151" s="4344"/>
      <c r="BTV151" s="2613"/>
      <c r="BTW151" s="4345"/>
      <c r="BTX151" s="4346"/>
      <c r="BTY151" s="4345"/>
      <c r="BTZ151" s="4346"/>
      <c r="BUA151" s="4338"/>
      <c r="BUB151" s="4339"/>
      <c r="BUC151" s="4345"/>
      <c r="BUD151" s="4344"/>
      <c r="BUE151" s="4338"/>
      <c r="BUF151" s="4339"/>
      <c r="BUG151" s="4340"/>
      <c r="BUH151" s="4341"/>
      <c r="BUI151" s="4338"/>
      <c r="BUJ151" s="2612"/>
      <c r="BUK151" s="4342"/>
      <c r="BUL151" s="4343"/>
      <c r="BUM151" s="4344"/>
      <c r="BUN151" s="2613"/>
      <c r="BUO151" s="4345"/>
      <c r="BUP151" s="4346"/>
      <c r="BUQ151" s="4345"/>
      <c r="BUR151" s="4346"/>
      <c r="BUS151" s="4338"/>
      <c r="BUT151" s="4339"/>
      <c r="BUU151" s="4345"/>
      <c r="BUV151" s="4344"/>
      <c r="BUW151" s="4338"/>
      <c r="BUX151" s="4339"/>
      <c r="BUY151" s="4340"/>
      <c r="BUZ151" s="4341"/>
      <c r="BVA151" s="4338"/>
      <c r="BVB151" s="2612"/>
      <c r="BVC151" s="4342"/>
      <c r="BVD151" s="4343"/>
      <c r="BVE151" s="4344"/>
      <c r="BVF151" s="2613"/>
      <c r="BVG151" s="4345"/>
      <c r="BVH151" s="4346"/>
      <c r="BVI151" s="4345"/>
      <c r="BVJ151" s="4346"/>
      <c r="BVK151" s="4338"/>
      <c r="BVL151" s="4339"/>
      <c r="BVM151" s="4345"/>
      <c r="BVN151" s="4344"/>
      <c r="BVO151" s="4338"/>
      <c r="BVP151" s="4339"/>
      <c r="BVQ151" s="4340"/>
      <c r="BVR151" s="4341"/>
      <c r="BVS151" s="4338"/>
      <c r="BVT151" s="2612"/>
      <c r="BVU151" s="4342"/>
      <c r="BVV151" s="4343"/>
      <c r="BVW151" s="4344"/>
      <c r="BVX151" s="2613"/>
      <c r="BVY151" s="4345"/>
      <c r="BVZ151" s="4346"/>
      <c r="BWA151" s="4345"/>
      <c r="BWB151" s="4346"/>
      <c r="BWC151" s="4338"/>
      <c r="BWD151" s="4339"/>
      <c r="BWE151" s="4345"/>
      <c r="BWF151" s="4344"/>
      <c r="BWG151" s="4338"/>
      <c r="BWH151" s="4339"/>
      <c r="BWI151" s="4340"/>
      <c r="BWJ151" s="4341"/>
      <c r="BWK151" s="4338"/>
      <c r="BWL151" s="2612"/>
      <c r="BWM151" s="4342"/>
      <c r="BWN151" s="4343"/>
      <c r="BWO151" s="4344"/>
      <c r="BWP151" s="2613"/>
      <c r="BWQ151" s="4345"/>
      <c r="BWR151" s="4346"/>
      <c r="BWS151" s="4345"/>
      <c r="BWT151" s="4346"/>
      <c r="BWU151" s="4338"/>
      <c r="BWV151" s="4339"/>
      <c r="BWW151" s="4345"/>
      <c r="BWX151" s="4344"/>
      <c r="BWY151" s="4338"/>
      <c r="BWZ151" s="4339"/>
      <c r="BXA151" s="4340"/>
      <c r="BXB151" s="4341"/>
      <c r="BXC151" s="4338"/>
      <c r="BXD151" s="2612"/>
      <c r="BXE151" s="4342"/>
      <c r="BXF151" s="4343"/>
      <c r="BXG151" s="4344"/>
      <c r="BXH151" s="2613"/>
      <c r="BXI151" s="4345"/>
      <c r="BXJ151" s="4346"/>
      <c r="BXK151" s="4345"/>
      <c r="BXL151" s="4346"/>
      <c r="BXM151" s="4338"/>
      <c r="BXN151" s="4339"/>
      <c r="BXO151" s="4345"/>
      <c r="BXP151" s="4344"/>
      <c r="BXQ151" s="4338"/>
      <c r="BXR151" s="4339"/>
      <c r="BXS151" s="4340"/>
      <c r="BXT151" s="4341"/>
      <c r="BXU151" s="4338"/>
      <c r="BXV151" s="2612"/>
      <c r="BXW151" s="4342"/>
      <c r="BXX151" s="4343"/>
      <c r="BXY151" s="4344"/>
      <c r="BXZ151" s="2613"/>
      <c r="BYA151" s="4345"/>
      <c r="BYB151" s="4346"/>
      <c r="BYC151" s="4345"/>
      <c r="BYD151" s="4346"/>
      <c r="BYE151" s="4338"/>
      <c r="BYF151" s="4339"/>
      <c r="BYG151" s="4345"/>
      <c r="BYH151" s="4344"/>
      <c r="BYI151" s="4338"/>
      <c r="BYJ151" s="4339"/>
      <c r="BYK151" s="4340"/>
      <c r="BYL151" s="4341"/>
      <c r="BYM151" s="4338"/>
      <c r="BYN151" s="2612"/>
      <c r="BYO151" s="4342"/>
      <c r="BYP151" s="4343"/>
      <c r="BYQ151" s="4344"/>
      <c r="BYR151" s="2613"/>
      <c r="BYS151" s="4345"/>
      <c r="BYT151" s="4346"/>
      <c r="BYU151" s="4345"/>
      <c r="BYV151" s="4346"/>
      <c r="BYW151" s="4338"/>
      <c r="BYX151" s="4339"/>
      <c r="BYY151" s="4345"/>
      <c r="BYZ151" s="4344"/>
      <c r="BZA151" s="4338"/>
      <c r="BZB151" s="4339"/>
      <c r="BZC151" s="4340"/>
      <c r="BZD151" s="4341"/>
      <c r="BZE151" s="4338"/>
      <c r="BZF151" s="2612"/>
      <c r="BZG151" s="4342"/>
      <c r="BZH151" s="4343"/>
      <c r="BZI151" s="4344"/>
      <c r="BZJ151" s="2613"/>
      <c r="BZK151" s="4345"/>
      <c r="BZL151" s="4346"/>
      <c r="BZM151" s="4345"/>
      <c r="BZN151" s="4346"/>
      <c r="BZO151" s="4338"/>
      <c r="BZP151" s="4339"/>
      <c r="BZQ151" s="4345"/>
      <c r="BZR151" s="4344"/>
      <c r="BZS151" s="4338"/>
      <c r="BZT151" s="4339"/>
      <c r="BZU151" s="4340"/>
      <c r="BZV151" s="4341"/>
      <c r="BZW151" s="4338"/>
      <c r="BZX151" s="2612"/>
      <c r="BZY151" s="4342"/>
      <c r="BZZ151" s="4343"/>
      <c r="CAA151" s="4344"/>
      <c r="CAB151" s="2613"/>
      <c r="CAC151" s="4345"/>
      <c r="CAD151" s="4346"/>
      <c r="CAE151" s="4345"/>
      <c r="CAF151" s="4346"/>
      <c r="CAG151" s="4338"/>
      <c r="CAH151" s="4339"/>
      <c r="CAI151" s="4345"/>
      <c r="CAJ151" s="4344"/>
      <c r="CAK151" s="4338"/>
      <c r="CAL151" s="4339"/>
      <c r="CAM151" s="4340"/>
      <c r="CAN151" s="4341"/>
      <c r="CAO151" s="4338"/>
      <c r="CAP151" s="2612"/>
      <c r="CAQ151" s="4342"/>
      <c r="CAR151" s="4343"/>
      <c r="CAS151" s="4344"/>
      <c r="CAT151" s="2613"/>
      <c r="CAU151" s="4345"/>
      <c r="CAV151" s="4346"/>
      <c r="CAW151" s="4345"/>
      <c r="CAX151" s="4346"/>
      <c r="CAY151" s="4338"/>
      <c r="CAZ151" s="4339"/>
      <c r="CBA151" s="4345"/>
      <c r="CBB151" s="4344"/>
      <c r="CBC151" s="4338"/>
      <c r="CBD151" s="4339"/>
      <c r="CBE151" s="4340"/>
      <c r="CBF151" s="4341"/>
      <c r="CBG151" s="4338"/>
      <c r="CBH151" s="2612"/>
      <c r="CBI151" s="4342"/>
      <c r="CBJ151" s="4343"/>
      <c r="CBK151" s="4344"/>
      <c r="CBL151" s="2613"/>
      <c r="CBM151" s="4345"/>
      <c r="CBN151" s="4346"/>
      <c r="CBO151" s="4345"/>
      <c r="CBP151" s="4346"/>
      <c r="CBQ151" s="4338"/>
      <c r="CBR151" s="4339"/>
      <c r="CBS151" s="4345"/>
      <c r="CBT151" s="4344"/>
      <c r="CBU151" s="4338"/>
      <c r="CBV151" s="4339"/>
      <c r="CBW151" s="4340"/>
      <c r="CBX151" s="4341"/>
      <c r="CBY151" s="4338"/>
      <c r="CBZ151" s="2612"/>
      <c r="CCA151" s="4342"/>
      <c r="CCB151" s="4343"/>
      <c r="CCC151" s="4344"/>
      <c r="CCD151" s="2613"/>
      <c r="CCE151" s="4345"/>
      <c r="CCF151" s="4346"/>
      <c r="CCG151" s="4345"/>
      <c r="CCH151" s="4346"/>
      <c r="CCI151" s="4338"/>
      <c r="CCJ151" s="4339"/>
      <c r="CCK151" s="4345"/>
      <c r="CCL151" s="4344"/>
      <c r="CCM151" s="4338"/>
      <c r="CCN151" s="4339"/>
      <c r="CCO151" s="4340"/>
      <c r="CCP151" s="4341"/>
      <c r="CCQ151" s="4338"/>
      <c r="CCR151" s="2612"/>
      <c r="CCS151" s="4342"/>
      <c r="CCT151" s="4343"/>
      <c r="CCU151" s="4344"/>
      <c r="CCV151" s="2613"/>
      <c r="CCW151" s="4345"/>
      <c r="CCX151" s="4346"/>
      <c r="CCY151" s="4345"/>
      <c r="CCZ151" s="4346"/>
      <c r="CDA151" s="4338"/>
      <c r="CDB151" s="4339"/>
      <c r="CDC151" s="4345"/>
      <c r="CDD151" s="4344"/>
      <c r="CDE151" s="4338"/>
      <c r="CDF151" s="4339"/>
      <c r="CDG151" s="4340"/>
      <c r="CDH151" s="4341"/>
      <c r="CDI151" s="4338"/>
      <c r="CDJ151" s="2612"/>
      <c r="CDK151" s="4342"/>
      <c r="CDL151" s="4343"/>
      <c r="CDM151" s="4344"/>
      <c r="CDN151" s="2613"/>
      <c r="CDO151" s="4345"/>
      <c r="CDP151" s="4346"/>
      <c r="CDQ151" s="4345"/>
      <c r="CDR151" s="4346"/>
      <c r="CDS151" s="4338"/>
      <c r="CDT151" s="4339"/>
      <c r="CDU151" s="4345"/>
      <c r="CDV151" s="4344"/>
      <c r="CDW151" s="4338"/>
      <c r="CDX151" s="4339"/>
      <c r="CDY151" s="4340"/>
      <c r="CDZ151" s="4341"/>
      <c r="CEA151" s="4338"/>
      <c r="CEB151" s="2612"/>
      <c r="CEC151" s="4342"/>
      <c r="CED151" s="4343"/>
      <c r="CEE151" s="4344"/>
      <c r="CEF151" s="2613"/>
      <c r="CEG151" s="4345"/>
      <c r="CEH151" s="4346"/>
      <c r="CEI151" s="4345"/>
      <c r="CEJ151" s="4346"/>
      <c r="CEK151" s="4338"/>
      <c r="CEL151" s="4339"/>
      <c r="CEM151" s="4345"/>
      <c r="CEN151" s="4344"/>
      <c r="CEO151" s="4338"/>
      <c r="CEP151" s="4339"/>
      <c r="CEQ151" s="4340"/>
      <c r="CER151" s="4341"/>
      <c r="CES151" s="4338"/>
      <c r="CET151" s="2612"/>
      <c r="CEU151" s="4342"/>
      <c r="CEV151" s="4343"/>
      <c r="CEW151" s="4344"/>
      <c r="CEX151" s="2613"/>
      <c r="CEY151" s="4345"/>
      <c r="CEZ151" s="4346"/>
      <c r="CFA151" s="4345"/>
      <c r="CFB151" s="4346"/>
      <c r="CFC151" s="4338"/>
      <c r="CFD151" s="4339"/>
      <c r="CFE151" s="4345"/>
      <c r="CFF151" s="4344"/>
      <c r="CFG151" s="4338"/>
      <c r="CFH151" s="4339"/>
      <c r="CFI151" s="4340"/>
      <c r="CFJ151" s="4341"/>
      <c r="CFK151" s="4338"/>
      <c r="CFL151" s="2612"/>
      <c r="CFM151" s="4342"/>
      <c r="CFN151" s="4343"/>
      <c r="CFO151" s="4344"/>
      <c r="CFP151" s="2613"/>
      <c r="CFQ151" s="4345"/>
      <c r="CFR151" s="4346"/>
      <c r="CFS151" s="4345"/>
      <c r="CFT151" s="4346"/>
      <c r="CFU151" s="4338"/>
      <c r="CFV151" s="4339"/>
      <c r="CFW151" s="4345"/>
      <c r="CFX151" s="4344"/>
      <c r="CFY151" s="4338"/>
      <c r="CFZ151" s="4339"/>
      <c r="CGA151" s="4340"/>
      <c r="CGB151" s="4341"/>
      <c r="CGC151" s="4338"/>
      <c r="CGD151" s="2612"/>
      <c r="CGE151" s="4342"/>
      <c r="CGF151" s="4343"/>
      <c r="CGG151" s="4344"/>
      <c r="CGH151" s="2613"/>
      <c r="CGI151" s="4345"/>
      <c r="CGJ151" s="4346"/>
      <c r="CGK151" s="4345"/>
      <c r="CGL151" s="4346"/>
      <c r="CGM151" s="4338"/>
      <c r="CGN151" s="4339"/>
      <c r="CGO151" s="4345"/>
      <c r="CGP151" s="4344"/>
      <c r="CGQ151" s="4338"/>
      <c r="CGR151" s="4339"/>
      <c r="CGS151" s="4340"/>
      <c r="CGT151" s="4341"/>
      <c r="CGU151" s="4338"/>
      <c r="CGV151" s="2612"/>
      <c r="CGW151" s="4342"/>
      <c r="CGX151" s="4343"/>
      <c r="CGY151" s="4344"/>
      <c r="CGZ151" s="2613"/>
      <c r="CHA151" s="4345"/>
      <c r="CHB151" s="4346"/>
      <c r="CHC151" s="4345"/>
      <c r="CHD151" s="4346"/>
      <c r="CHE151" s="4338"/>
      <c r="CHF151" s="4339"/>
      <c r="CHG151" s="4345"/>
      <c r="CHH151" s="4344"/>
      <c r="CHI151" s="4338"/>
      <c r="CHJ151" s="4339"/>
      <c r="CHK151" s="4340"/>
      <c r="CHL151" s="4341"/>
      <c r="CHM151" s="4338"/>
      <c r="CHN151" s="2612"/>
      <c r="CHO151" s="4342"/>
      <c r="CHP151" s="4343"/>
      <c r="CHQ151" s="4344"/>
      <c r="CHR151" s="2613"/>
      <c r="CHS151" s="4345"/>
      <c r="CHT151" s="4346"/>
      <c r="CHU151" s="4345"/>
      <c r="CHV151" s="4346"/>
      <c r="CHW151" s="4338"/>
      <c r="CHX151" s="4339"/>
      <c r="CHY151" s="4345"/>
      <c r="CHZ151" s="4344"/>
      <c r="CIA151" s="4338"/>
      <c r="CIB151" s="4339"/>
      <c r="CIC151" s="4340"/>
      <c r="CID151" s="4341"/>
      <c r="CIE151" s="4338"/>
      <c r="CIF151" s="2612"/>
      <c r="CIG151" s="4342"/>
      <c r="CIH151" s="4343"/>
      <c r="CII151" s="4344"/>
      <c r="CIJ151" s="2613"/>
      <c r="CIK151" s="4345"/>
      <c r="CIL151" s="4346"/>
      <c r="CIM151" s="4345"/>
      <c r="CIN151" s="4346"/>
      <c r="CIO151" s="4338"/>
      <c r="CIP151" s="4339"/>
      <c r="CIQ151" s="4345"/>
      <c r="CIR151" s="4344"/>
      <c r="CIS151" s="4338"/>
      <c r="CIT151" s="4339"/>
      <c r="CIU151" s="4340"/>
      <c r="CIV151" s="4341"/>
      <c r="CIW151" s="4338"/>
      <c r="CIX151" s="2612"/>
      <c r="CIY151" s="4342"/>
      <c r="CIZ151" s="4343"/>
      <c r="CJA151" s="4344"/>
      <c r="CJB151" s="2613"/>
      <c r="CJC151" s="4345"/>
      <c r="CJD151" s="4346"/>
      <c r="CJE151" s="4345"/>
      <c r="CJF151" s="4346"/>
      <c r="CJG151" s="4338"/>
      <c r="CJH151" s="4339"/>
      <c r="CJI151" s="4345"/>
      <c r="CJJ151" s="4344"/>
      <c r="CJK151" s="4338"/>
      <c r="CJL151" s="4339"/>
      <c r="CJM151" s="4340"/>
      <c r="CJN151" s="4341"/>
      <c r="CJO151" s="4338"/>
      <c r="CJP151" s="2612"/>
      <c r="CJQ151" s="4342"/>
      <c r="CJR151" s="4343"/>
      <c r="CJS151" s="4344"/>
      <c r="CJT151" s="2613"/>
      <c r="CJU151" s="4345"/>
      <c r="CJV151" s="4346"/>
      <c r="CJW151" s="4345"/>
      <c r="CJX151" s="4346"/>
      <c r="CJY151" s="4338"/>
      <c r="CJZ151" s="4339"/>
      <c r="CKA151" s="4345"/>
      <c r="CKB151" s="4344"/>
      <c r="CKC151" s="4338"/>
      <c r="CKD151" s="4339"/>
      <c r="CKE151" s="4340"/>
      <c r="CKF151" s="4341"/>
      <c r="CKG151" s="4338"/>
      <c r="CKH151" s="2612"/>
      <c r="CKI151" s="4342"/>
      <c r="CKJ151" s="4343"/>
      <c r="CKK151" s="4344"/>
      <c r="CKL151" s="2613"/>
      <c r="CKM151" s="4345"/>
      <c r="CKN151" s="4346"/>
      <c r="CKO151" s="4345"/>
      <c r="CKP151" s="4346"/>
      <c r="CKQ151" s="4338"/>
      <c r="CKR151" s="4339"/>
      <c r="CKS151" s="4345"/>
      <c r="CKT151" s="4344"/>
      <c r="CKU151" s="4338"/>
      <c r="CKV151" s="4339"/>
      <c r="CKW151" s="4340"/>
      <c r="CKX151" s="4341"/>
      <c r="CKY151" s="4338"/>
      <c r="CKZ151" s="2612"/>
      <c r="CLA151" s="4342"/>
      <c r="CLB151" s="4343"/>
      <c r="CLC151" s="4344"/>
      <c r="CLD151" s="2613"/>
      <c r="CLE151" s="4345"/>
      <c r="CLF151" s="4346"/>
      <c r="CLG151" s="4345"/>
      <c r="CLH151" s="4346"/>
      <c r="CLI151" s="4338"/>
      <c r="CLJ151" s="4339"/>
      <c r="CLK151" s="4345"/>
      <c r="CLL151" s="4344"/>
      <c r="CLM151" s="4338"/>
      <c r="CLN151" s="4339"/>
      <c r="CLO151" s="4340"/>
      <c r="CLP151" s="4341"/>
      <c r="CLQ151" s="4338"/>
      <c r="CLR151" s="2612"/>
      <c r="CLS151" s="4342"/>
      <c r="CLT151" s="4343"/>
      <c r="CLU151" s="4344"/>
      <c r="CLV151" s="2613"/>
      <c r="CLW151" s="4345"/>
      <c r="CLX151" s="4346"/>
      <c r="CLY151" s="4345"/>
      <c r="CLZ151" s="4346"/>
      <c r="CMA151" s="4338"/>
      <c r="CMB151" s="4339"/>
      <c r="CMC151" s="4345"/>
      <c r="CMD151" s="4344"/>
      <c r="CME151" s="4338"/>
      <c r="CMF151" s="4339"/>
      <c r="CMG151" s="4340"/>
      <c r="CMH151" s="4341"/>
      <c r="CMI151" s="4338"/>
      <c r="CMJ151" s="2612"/>
      <c r="CMK151" s="4342"/>
      <c r="CML151" s="4343"/>
      <c r="CMM151" s="4344"/>
      <c r="CMN151" s="2613"/>
      <c r="CMO151" s="4345"/>
      <c r="CMP151" s="4346"/>
      <c r="CMQ151" s="4345"/>
      <c r="CMR151" s="4346"/>
      <c r="CMS151" s="4338"/>
      <c r="CMT151" s="4339"/>
      <c r="CMU151" s="4345"/>
      <c r="CMV151" s="4344"/>
      <c r="CMW151" s="4338"/>
      <c r="CMX151" s="4339"/>
      <c r="CMY151" s="4340"/>
      <c r="CMZ151" s="4341"/>
      <c r="CNA151" s="4338"/>
      <c r="CNB151" s="2612"/>
      <c r="CNC151" s="4342"/>
      <c r="CND151" s="4343"/>
      <c r="CNE151" s="4344"/>
      <c r="CNF151" s="2613"/>
      <c r="CNG151" s="4345"/>
      <c r="CNH151" s="4346"/>
      <c r="CNI151" s="4345"/>
      <c r="CNJ151" s="4346"/>
      <c r="CNK151" s="4338"/>
      <c r="CNL151" s="4339"/>
      <c r="CNM151" s="4345"/>
      <c r="CNN151" s="4344"/>
      <c r="CNO151" s="4338"/>
      <c r="CNP151" s="4339"/>
      <c r="CNQ151" s="4340"/>
      <c r="CNR151" s="4341"/>
      <c r="CNS151" s="4338"/>
      <c r="CNT151" s="2612"/>
      <c r="CNU151" s="4342"/>
      <c r="CNV151" s="4343"/>
      <c r="CNW151" s="4344"/>
      <c r="CNX151" s="2613"/>
      <c r="CNY151" s="4345"/>
      <c r="CNZ151" s="4346"/>
      <c r="COA151" s="4345"/>
      <c r="COB151" s="4346"/>
      <c r="COC151" s="4338"/>
      <c r="COD151" s="4339"/>
      <c r="COE151" s="4345"/>
      <c r="COF151" s="4344"/>
      <c r="COG151" s="4338"/>
      <c r="COH151" s="4339"/>
      <c r="COI151" s="4340"/>
      <c r="COJ151" s="4341"/>
      <c r="COK151" s="4338"/>
      <c r="COL151" s="2612"/>
      <c r="COM151" s="4342"/>
      <c r="CON151" s="4343"/>
      <c r="COO151" s="4344"/>
      <c r="COP151" s="2613"/>
      <c r="COQ151" s="4345"/>
      <c r="COR151" s="4346"/>
      <c r="COS151" s="4345"/>
      <c r="COT151" s="4346"/>
      <c r="COU151" s="4338"/>
      <c r="COV151" s="4339"/>
      <c r="COW151" s="4345"/>
      <c r="COX151" s="4344"/>
      <c r="COY151" s="4338"/>
      <c r="COZ151" s="4339"/>
      <c r="CPA151" s="4340"/>
      <c r="CPB151" s="4341"/>
      <c r="CPC151" s="4338"/>
      <c r="CPD151" s="2612"/>
      <c r="CPE151" s="4342"/>
      <c r="CPF151" s="4343"/>
      <c r="CPG151" s="4344"/>
      <c r="CPH151" s="2613"/>
      <c r="CPI151" s="4345"/>
      <c r="CPJ151" s="4346"/>
      <c r="CPK151" s="4345"/>
      <c r="CPL151" s="4346"/>
      <c r="CPM151" s="4338"/>
      <c r="CPN151" s="4339"/>
      <c r="CPO151" s="4345"/>
      <c r="CPP151" s="4344"/>
      <c r="CPQ151" s="4338"/>
      <c r="CPR151" s="4339"/>
      <c r="CPS151" s="4340"/>
      <c r="CPT151" s="4341"/>
      <c r="CPU151" s="4338"/>
      <c r="CPV151" s="2612"/>
      <c r="CPW151" s="4342"/>
      <c r="CPX151" s="4343"/>
      <c r="CPY151" s="4344"/>
      <c r="CPZ151" s="2613"/>
      <c r="CQA151" s="4345"/>
      <c r="CQB151" s="4346"/>
      <c r="CQC151" s="4345"/>
      <c r="CQD151" s="4346"/>
      <c r="CQE151" s="4338"/>
      <c r="CQF151" s="4339"/>
      <c r="CQG151" s="4345"/>
      <c r="CQH151" s="4344"/>
      <c r="CQI151" s="4338"/>
      <c r="CQJ151" s="4339"/>
      <c r="CQK151" s="4340"/>
      <c r="CQL151" s="4341"/>
      <c r="CQM151" s="4338"/>
      <c r="CQN151" s="2612"/>
      <c r="CQO151" s="4342"/>
      <c r="CQP151" s="4343"/>
      <c r="CQQ151" s="4344"/>
      <c r="CQR151" s="2613"/>
      <c r="CQS151" s="4345"/>
      <c r="CQT151" s="4346"/>
      <c r="CQU151" s="4345"/>
      <c r="CQV151" s="4346"/>
      <c r="CQW151" s="4338"/>
      <c r="CQX151" s="4339"/>
      <c r="CQY151" s="4345"/>
      <c r="CQZ151" s="4344"/>
      <c r="CRA151" s="4338"/>
      <c r="CRB151" s="4339"/>
      <c r="CRC151" s="4340"/>
      <c r="CRD151" s="4341"/>
      <c r="CRE151" s="4338"/>
      <c r="CRF151" s="2612"/>
      <c r="CRG151" s="4342"/>
      <c r="CRH151" s="4343"/>
      <c r="CRI151" s="4344"/>
      <c r="CRJ151" s="2613"/>
      <c r="CRK151" s="4345"/>
      <c r="CRL151" s="4346"/>
      <c r="CRM151" s="4345"/>
      <c r="CRN151" s="4346"/>
      <c r="CRO151" s="4338"/>
      <c r="CRP151" s="4339"/>
      <c r="CRQ151" s="4345"/>
      <c r="CRR151" s="4344"/>
      <c r="CRS151" s="4338"/>
      <c r="CRT151" s="4339"/>
      <c r="CRU151" s="4340"/>
      <c r="CRV151" s="4341"/>
      <c r="CRW151" s="4338"/>
      <c r="CRX151" s="2612"/>
      <c r="CRY151" s="4342"/>
      <c r="CRZ151" s="4343"/>
      <c r="CSA151" s="4344"/>
      <c r="CSB151" s="2613"/>
      <c r="CSC151" s="4345"/>
      <c r="CSD151" s="4346"/>
      <c r="CSE151" s="4345"/>
      <c r="CSF151" s="4346"/>
      <c r="CSG151" s="4338"/>
      <c r="CSH151" s="4339"/>
      <c r="CSI151" s="4345"/>
      <c r="CSJ151" s="4344"/>
      <c r="CSK151" s="4338"/>
      <c r="CSL151" s="4339"/>
      <c r="CSM151" s="4340"/>
      <c r="CSN151" s="4341"/>
      <c r="CSO151" s="4338"/>
      <c r="CSP151" s="2612"/>
      <c r="CSQ151" s="4342"/>
      <c r="CSR151" s="4343"/>
      <c r="CSS151" s="4344"/>
      <c r="CST151" s="2613"/>
      <c r="CSU151" s="4345"/>
      <c r="CSV151" s="4346"/>
      <c r="CSW151" s="4345"/>
      <c r="CSX151" s="4346"/>
      <c r="CSY151" s="4338"/>
      <c r="CSZ151" s="4339"/>
      <c r="CTA151" s="4345"/>
      <c r="CTB151" s="4344"/>
      <c r="CTC151" s="4338"/>
      <c r="CTD151" s="4339"/>
      <c r="CTE151" s="4340"/>
      <c r="CTF151" s="4341"/>
      <c r="CTG151" s="4338"/>
      <c r="CTH151" s="2612"/>
      <c r="CTI151" s="4342"/>
      <c r="CTJ151" s="4343"/>
      <c r="CTK151" s="4344"/>
      <c r="CTL151" s="2613"/>
      <c r="CTM151" s="4345"/>
      <c r="CTN151" s="4346"/>
      <c r="CTO151" s="4345"/>
      <c r="CTP151" s="4346"/>
      <c r="CTQ151" s="4338"/>
      <c r="CTR151" s="4339"/>
      <c r="CTS151" s="4345"/>
      <c r="CTT151" s="4344"/>
      <c r="CTU151" s="4338"/>
      <c r="CTV151" s="4339"/>
      <c r="CTW151" s="4340"/>
      <c r="CTX151" s="4341"/>
      <c r="CTY151" s="4338"/>
      <c r="CTZ151" s="2612"/>
      <c r="CUA151" s="4342"/>
      <c r="CUB151" s="4343"/>
      <c r="CUC151" s="4344"/>
      <c r="CUD151" s="2613"/>
      <c r="CUE151" s="4345"/>
      <c r="CUF151" s="4346"/>
      <c r="CUG151" s="4345"/>
      <c r="CUH151" s="4346"/>
      <c r="CUI151" s="4338"/>
      <c r="CUJ151" s="4339"/>
      <c r="CUK151" s="4345"/>
      <c r="CUL151" s="4344"/>
      <c r="CUM151" s="4338"/>
      <c r="CUN151" s="4339"/>
      <c r="CUO151" s="4340"/>
      <c r="CUP151" s="4341"/>
      <c r="CUQ151" s="4338"/>
      <c r="CUR151" s="2612"/>
      <c r="CUS151" s="4342"/>
      <c r="CUT151" s="4343"/>
      <c r="CUU151" s="4344"/>
      <c r="CUV151" s="2613"/>
      <c r="CUW151" s="4345"/>
      <c r="CUX151" s="4346"/>
      <c r="CUY151" s="4345"/>
      <c r="CUZ151" s="4346"/>
      <c r="CVA151" s="4338"/>
      <c r="CVB151" s="4339"/>
      <c r="CVC151" s="4345"/>
      <c r="CVD151" s="4344"/>
      <c r="CVE151" s="4338"/>
      <c r="CVF151" s="4339"/>
      <c r="CVG151" s="4340"/>
      <c r="CVH151" s="4341"/>
      <c r="CVI151" s="4338"/>
      <c r="CVJ151" s="2612"/>
      <c r="CVK151" s="4342"/>
      <c r="CVL151" s="4343"/>
      <c r="CVM151" s="4344"/>
      <c r="CVN151" s="2613"/>
      <c r="CVO151" s="4345"/>
      <c r="CVP151" s="4346"/>
      <c r="CVQ151" s="4345"/>
      <c r="CVR151" s="4346"/>
      <c r="CVS151" s="4338"/>
      <c r="CVT151" s="4339"/>
      <c r="CVU151" s="4345"/>
      <c r="CVV151" s="4344"/>
      <c r="CVW151" s="4338"/>
      <c r="CVX151" s="4339"/>
      <c r="CVY151" s="4340"/>
      <c r="CVZ151" s="4341"/>
      <c r="CWA151" s="4338"/>
      <c r="CWB151" s="2612"/>
      <c r="CWC151" s="4342"/>
      <c r="CWD151" s="4343"/>
      <c r="CWE151" s="4344"/>
      <c r="CWF151" s="2613"/>
      <c r="CWG151" s="4345"/>
      <c r="CWH151" s="4346"/>
      <c r="CWI151" s="4345"/>
      <c r="CWJ151" s="4346"/>
      <c r="CWK151" s="4338"/>
      <c r="CWL151" s="4339"/>
      <c r="CWM151" s="4345"/>
      <c r="CWN151" s="4344"/>
      <c r="CWO151" s="4338"/>
      <c r="CWP151" s="4339"/>
      <c r="CWQ151" s="4340"/>
      <c r="CWR151" s="4341"/>
      <c r="CWS151" s="4338"/>
      <c r="CWT151" s="2612"/>
      <c r="CWU151" s="4342"/>
      <c r="CWV151" s="4343"/>
      <c r="CWW151" s="4344"/>
      <c r="CWX151" s="2613"/>
      <c r="CWY151" s="4345"/>
      <c r="CWZ151" s="4346"/>
      <c r="CXA151" s="4345"/>
      <c r="CXB151" s="4346"/>
      <c r="CXC151" s="4338"/>
      <c r="CXD151" s="4339"/>
      <c r="CXE151" s="4345"/>
      <c r="CXF151" s="4344"/>
      <c r="CXG151" s="4338"/>
      <c r="CXH151" s="4339"/>
      <c r="CXI151" s="4340"/>
      <c r="CXJ151" s="4341"/>
      <c r="CXK151" s="4338"/>
      <c r="CXL151" s="2612"/>
      <c r="CXM151" s="4342"/>
      <c r="CXN151" s="4343"/>
      <c r="CXO151" s="4344"/>
      <c r="CXP151" s="2613"/>
      <c r="CXQ151" s="4345"/>
      <c r="CXR151" s="4346"/>
      <c r="CXS151" s="4345"/>
      <c r="CXT151" s="4346"/>
      <c r="CXU151" s="4338"/>
      <c r="CXV151" s="4339"/>
      <c r="CXW151" s="4345"/>
      <c r="CXX151" s="4344"/>
      <c r="CXY151" s="4338"/>
      <c r="CXZ151" s="4339"/>
      <c r="CYA151" s="4340"/>
      <c r="CYB151" s="4341"/>
      <c r="CYC151" s="4338"/>
      <c r="CYD151" s="2612"/>
      <c r="CYE151" s="4342"/>
      <c r="CYF151" s="4343"/>
      <c r="CYG151" s="4344"/>
      <c r="CYH151" s="2613"/>
      <c r="CYI151" s="4345"/>
      <c r="CYJ151" s="4346"/>
      <c r="CYK151" s="4345"/>
      <c r="CYL151" s="4346"/>
      <c r="CYM151" s="4338"/>
      <c r="CYN151" s="4339"/>
      <c r="CYO151" s="4345"/>
      <c r="CYP151" s="4344"/>
      <c r="CYQ151" s="4338"/>
      <c r="CYR151" s="4339"/>
      <c r="CYS151" s="4340"/>
      <c r="CYT151" s="4341"/>
      <c r="CYU151" s="4338"/>
      <c r="CYV151" s="2612"/>
      <c r="CYW151" s="4342"/>
      <c r="CYX151" s="4343"/>
      <c r="CYY151" s="4344"/>
      <c r="CYZ151" s="2613"/>
      <c r="CZA151" s="4345"/>
      <c r="CZB151" s="4346"/>
      <c r="CZC151" s="4345"/>
      <c r="CZD151" s="4346"/>
      <c r="CZE151" s="4338"/>
      <c r="CZF151" s="4339"/>
      <c r="CZG151" s="4345"/>
      <c r="CZH151" s="4344"/>
      <c r="CZI151" s="4338"/>
      <c r="CZJ151" s="4339"/>
      <c r="CZK151" s="4340"/>
      <c r="CZL151" s="4341"/>
      <c r="CZM151" s="4338"/>
      <c r="CZN151" s="2612"/>
      <c r="CZO151" s="4342"/>
      <c r="CZP151" s="4343"/>
      <c r="CZQ151" s="4344"/>
      <c r="CZR151" s="2613"/>
      <c r="CZS151" s="4345"/>
      <c r="CZT151" s="4346"/>
      <c r="CZU151" s="4345"/>
      <c r="CZV151" s="4346"/>
      <c r="CZW151" s="4338"/>
      <c r="CZX151" s="4339"/>
      <c r="CZY151" s="4345"/>
      <c r="CZZ151" s="4344"/>
      <c r="DAA151" s="4338"/>
      <c r="DAB151" s="4339"/>
      <c r="DAC151" s="4340"/>
      <c r="DAD151" s="4341"/>
      <c r="DAE151" s="4338"/>
      <c r="DAF151" s="2612"/>
      <c r="DAG151" s="4342"/>
      <c r="DAH151" s="4343"/>
      <c r="DAI151" s="4344"/>
      <c r="DAJ151" s="2613"/>
      <c r="DAK151" s="4345"/>
      <c r="DAL151" s="4346"/>
      <c r="DAM151" s="4345"/>
      <c r="DAN151" s="4346"/>
      <c r="DAO151" s="4338"/>
      <c r="DAP151" s="4339"/>
      <c r="DAQ151" s="4345"/>
      <c r="DAR151" s="4344"/>
      <c r="DAS151" s="4338"/>
      <c r="DAT151" s="4339"/>
      <c r="DAU151" s="4340"/>
      <c r="DAV151" s="4341"/>
      <c r="DAW151" s="4338"/>
      <c r="DAX151" s="2612"/>
      <c r="DAY151" s="4342"/>
      <c r="DAZ151" s="4343"/>
      <c r="DBA151" s="4344"/>
      <c r="DBB151" s="2613"/>
      <c r="DBC151" s="4345"/>
      <c r="DBD151" s="4346"/>
      <c r="DBE151" s="4345"/>
      <c r="DBF151" s="4346"/>
      <c r="DBG151" s="4338"/>
      <c r="DBH151" s="4339"/>
      <c r="DBI151" s="4345"/>
      <c r="DBJ151" s="4344"/>
      <c r="DBK151" s="4338"/>
      <c r="DBL151" s="4339"/>
      <c r="DBM151" s="4340"/>
      <c r="DBN151" s="4341"/>
      <c r="DBO151" s="4338"/>
      <c r="DBP151" s="2612"/>
      <c r="DBQ151" s="4342"/>
      <c r="DBR151" s="4343"/>
      <c r="DBS151" s="4344"/>
      <c r="DBT151" s="2613"/>
      <c r="DBU151" s="4345"/>
      <c r="DBV151" s="4346"/>
      <c r="DBW151" s="4345"/>
      <c r="DBX151" s="4346"/>
      <c r="DBY151" s="4338"/>
      <c r="DBZ151" s="4339"/>
      <c r="DCA151" s="4345"/>
      <c r="DCB151" s="4344"/>
      <c r="DCC151" s="4338"/>
      <c r="DCD151" s="4339"/>
      <c r="DCE151" s="4340"/>
      <c r="DCF151" s="4341"/>
      <c r="DCG151" s="4338"/>
      <c r="DCH151" s="2612"/>
      <c r="DCI151" s="4342"/>
      <c r="DCJ151" s="4343"/>
      <c r="DCK151" s="4344"/>
      <c r="DCL151" s="2613"/>
      <c r="DCM151" s="4345"/>
      <c r="DCN151" s="4346"/>
      <c r="DCO151" s="4345"/>
      <c r="DCP151" s="4346"/>
      <c r="DCQ151" s="4338"/>
      <c r="DCR151" s="4339"/>
      <c r="DCS151" s="4345"/>
      <c r="DCT151" s="4344"/>
      <c r="DCU151" s="4338"/>
      <c r="DCV151" s="4339"/>
      <c r="DCW151" s="4340"/>
      <c r="DCX151" s="4341"/>
      <c r="DCY151" s="4338"/>
      <c r="DCZ151" s="2612"/>
      <c r="DDA151" s="4342"/>
      <c r="DDB151" s="4343"/>
      <c r="DDC151" s="4344"/>
      <c r="DDD151" s="2613"/>
      <c r="DDE151" s="4345"/>
      <c r="DDF151" s="4346"/>
      <c r="DDG151" s="4345"/>
      <c r="DDH151" s="4346"/>
      <c r="DDI151" s="4338"/>
      <c r="DDJ151" s="4339"/>
      <c r="DDK151" s="4345"/>
      <c r="DDL151" s="4344"/>
      <c r="DDM151" s="4338"/>
      <c r="DDN151" s="4339"/>
      <c r="DDO151" s="4340"/>
      <c r="DDP151" s="4341"/>
      <c r="DDQ151" s="4338"/>
      <c r="DDR151" s="2612"/>
      <c r="DDS151" s="4342"/>
      <c r="DDT151" s="4343"/>
      <c r="DDU151" s="4344"/>
      <c r="DDV151" s="2613"/>
      <c r="DDW151" s="4345"/>
      <c r="DDX151" s="4346"/>
      <c r="DDY151" s="4345"/>
      <c r="DDZ151" s="4346"/>
      <c r="DEA151" s="4338"/>
      <c r="DEB151" s="4339"/>
      <c r="DEC151" s="4345"/>
      <c r="DED151" s="4344"/>
      <c r="DEE151" s="4338"/>
      <c r="DEF151" s="4339"/>
      <c r="DEG151" s="4340"/>
      <c r="DEH151" s="4341"/>
      <c r="DEI151" s="4338"/>
      <c r="DEJ151" s="2612"/>
      <c r="DEK151" s="4342"/>
      <c r="DEL151" s="4343"/>
      <c r="DEM151" s="4344"/>
      <c r="DEN151" s="2613"/>
      <c r="DEO151" s="4345"/>
      <c r="DEP151" s="4346"/>
      <c r="DEQ151" s="4345"/>
      <c r="DER151" s="4346"/>
      <c r="DES151" s="4338"/>
      <c r="DET151" s="4339"/>
      <c r="DEU151" s="4345"/>
      <c r="DEV151" s="4344"/>
      <c r="DEW151" s="4338"/>
      <c r="DEX151" s="4339"/>
      <c r="DEY151" s="4340"/>
      <c r="DEZ151" s="4341"/>
      <c r="DFA151" s="4338"/>
      <c r="DFB151" s="2612"/>
      <c r="DFC151" s="4342"/>
      <c r="DFD151" s="4343"/>
      <c r="DFE151" s="4344"/>
      <c r="DFF151" s="2613"/>
      <c r="DFG151" s="4345"/>
      <c r="DFH151" s="4346"/>
      <c r="DFI151" s="4345"/>
      <c r="DFJ151" s="4346"/>
      <c r="DFK151" s="4338"/>
      <c r="DFL151" s="4339"/>
      <c r="DFM151" s="4345"/>
      <c r="DFN151" s="4344"/>
      <c r="DFO151" s="4338"/>
      <c r="DFP151" s="4339"/>
      <c r="DFQ151" s="4340"/>
      <c r="DFR151" s="4341"/>
      <c r="DFS151" s="4338"/>
      <c r="DFT151" s="2612"/>
      <c r="DFU151" s="4342"/>
      <c r="DFV151" s="4343"/>
      <c r="DFW151" s="4344"/>
      <c r="DFX151" s="2613"/>
      <c r="DFY151" s="4345"/>
      <c r="DFZ151" s="4346"/>
      <c r="DGA151" s="4345"/>
      <c r="DGB151" s="4346"/>
      <c r="DGC151" s="4338"/>
      <c r="DGD151" s="4339"/>
      <c r="DGE151" s="4345"/>
      <c r="DGF151" s="4344"/>
      <c r="DGG151" s="4338"/>
      <c r="DGH151" s="4339"/>
      <c r="DGI151" s="4340"/>
      <c r="DGJ151" s="4341"/>
      <c r="DGK151" s="4338"/>
      <c r="DGL151" s="2612"/>
      <c r="DGM151" s="4342"/>
      <c r="DGN151" s="4343"/>
      <c r="DGO151" s="4344"/>
      <c r="DGP151" s="2613"/>
      <c r="DGQ151" s="4345"/>
      <c r="DGR151" s="4346"/>
      <c r="DGS151" s="4345"/>
      <c r="DGT151" s="4346"/>
      <c r="DGU151" s="4338"/>
      <c r="DGV151" s="4339"/>
      <c r="DGW151" s="4345"/>
      <c r="DGX151" s="4344"/>
      <c r="DGY151" s="4338"/>
      <c r="DGZ151" s="4339"/>
      <c r="DHA151" s="4340"/>
      <c r="DHB151" s="4341"/>
      <c r="DHC151" s="4338"/>
      <c r="DHD151" s="2612"/>
      <c r="DHE151" s="4342"/>
      <c r="DHF151" s="4343"/>
      <c r="DHG151" s="4344"/>
      <c r="DHH151" s="2613"/>
      <c r="DHI151" s="4345"/>
      <c r="DHJ151" s="4346"/>
      <c r="DHK151" s="4345"/>
      <c r="DHL151" s="4346"/>
      <c r="DHM151" s="4338"/>
      <c r="DHN151" s="4339"/>
      <c r="DHO151" s="4345"/>
      <c r="DHP151" s="4344"/>
      <c r="DHQ151" s="4338"/>
      <c r="DHR151" s="4339"/>
      <c r="DHS151" s="4340"/>
      <c r="DHT151" s="4341"/>
      <c r="DHU151" s="4338"/>
      <c r="DHV151" s="2612"/>
      <c r="DHW151" s="4342"/>
      <c r="DHX151" s="4343"/>
      <c r="DHY151" s="4344"/>
      <c r="DHZ151" s="2613"/>
      <c r="DIA151" s="4345"/>
      <c r="DIB151" s="4346"/>
      <c r="DIC151" s="4345"/>
      <c r="DID151" s="4346"/>
      <c r="DIE151" s="4338"/>
      <c r="DIF151" s="4339"/>
      <c r="DIG151" s="4345"/>
      <c r="DIH151" s="4344"/>
      <c r="DII151" s="4338"/>
      <c r="DIJ151" s="4339"/>
      <c r="DIK151" s="4340"/>
      <c r="DIL151" s="4341"/>
      <c r="DIM151" s="4338"/>
      <c r="DIN151" s="2612"/>
      <c r="DIO151" s="4342"/>
      <c r="DIP151" s="4343"/>
      <c r="DIQ151" s="4344"/>
      <c r="DIR151" s="2613"/>
      <c r="DIS151" s="4345"/>
      <c r="DIT151" s="4346"/>
      <c r="DIU151" s="4345"/>
      <c r="DIV151" s="4346"/>
      <c r="DIW151" s="4338"/>
      <c r="DIX151" s="4339"/>
      <c r="DIY151" s="4345"/>
      <c r="DIZ151" s="4344"/>
      <c r="DJA151" s="4338"/>
      <c r="DJB151" s="4339"/>
      <c r="DJC151" s="4340"/>
      <c r="DJD151" s="4341"/>
      <c r="DJE151" s="4338"/>
      <c r="DJF151" s="2612"/>
      <c r="DJG151" s="4342"/>
      <c r="DJH151" s="4343"/>
      <c r="DJI151" s="4344"/>
      <c r="DJJ151" s="2613"/>
      <c r="DJK151" s="4345"/>
      <c r="DJL151" s="4346"/>
      <c r="DJM151" s="4345"/>
      <c r="DJN151" s="4346"/>
      <c r="DJO151" s="4338"/>
      <c r="DJP151" s="4339"/>
      <c r="DJQ151" s="4345"/>
      <c r="DJR151" s="4344"/>
      <c r="DJS151" s="4338"/>
      <c r="DJT151" s="4339"/>
      <c r="DJU151" s="4340"/>
      <c r="DJV151" s="4341"/>
      <c r="DJW151" s="4338"/>
      <c r="DJX151" s="2612"/>
      <c r="DJY151" s="4342"/>
      <c r="DJZ151" s="4343"/>
      <c r="DKA151" s="4344"/>
      <c r="DKB151" s="2613"/>
      <c r="DKC151" s="4345"/>
      <c r="DKD151" s="4346"/>
      <c r="DKE151" s="4345"/>
      <c r="DKF151" s="4346"/>
      <c r="DKG151" s="4338"/>
      <c r="DKH151" s="4339"/>
      <c r="DKI151" s="4345"/>
      <c r="DKJ151" s="4344"/>
      <c r="DKK151" s="4338"/>
      <c r="DKL151" s="4339"/>
      <c r="DKM151" s="4340"/>
      <c r="DKN151" s="4341"/>
      <c r="DKO151" s="4338"/>
      <c r="DKP151" s="2612"/>
      <c r="DKQ151" s="4342"/>
      <c r="DKR151" s="4343"/>
      <c r="DKS151" s="4344"/>
      <c r="DKT151" s="2613"/>
      <c r="DKU151" s="4345"/>
      <c r="DKV151" s="4346"/>
      <c r="DKW151" s="4345"/>
      <c r="DKX151" s="4346"/>
      <c r="DKY151" s="4338"/>
      <c r="DKZ151" s="4339"/>
      <c r="DLA151" s="4345"/>
      <c r="DLB151" s="4344"/>
      <c r="DLC151" s="4338"/>
      <c r="DLD151" s="4339"/>
      <c r="DLE151" s="4340"/>
      <c r="DLF151" s="4341"/>
      <c r="DLG151" s="4338"/>
      <c r="DLH151" s="2612"/>
      <c r="DLI151" s="4342"/>
      <c r="DLJ151" s="4343"/>
      <c r="DLK151" s="4344"/>
      <c r="DLL151" s="2613"/>
      <c r="DLM151" s="4345"/>
      <c r="DLN151" s="4346"/>
      <c r="DLO151" s="4345"/>
      <c r="DLP151" s="4346"/>
      <c r="DLQ151" s="4338"/>
      <c r="DLR151" s="4339"/>
      <c r="DLS151" s="4345"/>
      <c r="DLT151" s="4344"/>
      <c r="DLU151" s="4338"/>
      <c r="DLV151" s="4339"/>
      <c r="DLW151" s="4340"/>
      <c r="DLX151" s="4341"/>
      <c r="DLY151" s="4338"/>
      <c r="DLZ151" s="2612"/>
      <c r="DMA151" s="4342"/>
      <c r="DMB151" s="4343"/>
      <c r="DMC151" s="4344"/>
      <c r="DMD151" s="2613"/>
      <c r="DME151" s="4345"/>
      <c r="DMF151" s="4346"/>
      <c r="DMG151" s="4345"/>
      <c r="DMH151" s="4346"/>
      <c r="DMI151" s="4338"/>
      <c r="DMJ151" s="4339"/>
      <c r="DMK151" s="4345"/>
      <c r="DML151" s="4344"/>
      <c r="DMM151" s="4338"/>
      <c r="DMN151" s="4339"/>
      <c r="DMO151" s="4340"/>
      <c r="DMP151" s="4341"/>
      <c r="DMQ151" s="4338"/>
      <c r="DMR151" s="2612"/>
      <c r="DMS151" s="4342"/>
      <c r="DMT151" s="4343"/>
      <c r="DMU151" s="4344"/>
      <c r="DMV151" s="2613"/>
      <c r="DMW151" s="4345"/>
      <c r="DMX151" s="4346"/>
      <c r="DMY151" s="4345"/>
      <c r="DMZ151" s="4346"/>
      <c r="DNA151" s="4338"/>
      <c r="DNB151" s="4339"/>
      <c r="DNC151" s="4345"/>
      <c r="DND151" s="4344"/>
      <c r="DNE151" s="4338"/>
      <c r="DNF151" s="4339"/>
      <c r="DNG151" s="4340"/>
      <c r="DNH151" s="4341"/>
      <c r="DNI151" s="4338"/>
      <c r="DNJ151" s="2612"/>
      <c r="DNK151" s="4342"/>
      <c r="DNL151" s="4343"/>
      <c r="DNM151" s="4344"/>
      <c r="DNN151" s="2613"/>
      <c r="DNO151" s="4345"/>
      <c r="DNP151" s="4346"/>
      <c r="DNQ151" s="4345"/>
      <c r="DNR151" s="4346"/>
      <c r="DNS151" s="4338"/>
      <c r="DNT151" s="4339"/>
      <c r="DNU151" s="4345"/>
      <c r="DNV151" s="4344"/>
      <c r="DNW151" s="4338"/>
      <c r="DNX151" s="4339"/>
      <c r="DNY151" s="4340"/>
      <c r="DNZ151" s="4341"/>
      <c r="DOA151" s="4338"/>
      <c r="DOB151" s="2612"/>
      <c r="DOC151" s="4342"/>
      <c r="DOD151" s="4343"/>
      <c r="DOE151" s="4344"/>
      <c r="DOF151" s="2613"/>
      <c r="DOG151" s="4345"/>
      <c r="DOH151" s="4346"/>
      <c r="DOI151" s="4345"/>
      <c r="DOJ151" s="4346"/>
      <c r="DOK151" s="4338"/>
      <c r="DOL151" s="4339"/>
      <c r="DOM151" s="4345"/>
      <c r="DON151" s="4344"/>
      <c r="DOO151" s="4338"/>
      <c r="DOP151" s="4339"/>
      <c r="DOQ151" s="4340"/>
      <c r="DOR151" s="4341"/>
      <c r="DOS151" s="4338"/>
      <c r="DOT151" s="2612"/>
      <c r="DOU151" s="4342"/>
      <c r="DOV151" s="4343"/>
      <c r="DOW151" s="4344"/>
      <c r="DOX151" s="2613"/>
      <c r="DOY151" s="4345"/>
      <c r="DOZ151" s="4346"/>
      <c r="DPA151" s="4345"/>
      <c r="DPB151" s="4346"/>
      <c r="DPC151" s="4338"/>
      <c r="DPD151" s="4339"/>
      <c r="DPE151" s="4345"/>
      <c r="DPF151" s="4344"/>
      <c r="DPG151" s="4338"/>
      <c r="DPH151" s="4339"/>
      <c r="DPI151" s="4340"/>
      <c r="DPJ151" s="4341"/>
      <c r="DPK151" s="4338"/>
      <c r="DPL151" s="2612"/>
      <c r="DPM151" s="4342"/>
      <c r="DPN151" s="4343"/>
      <c r="DPO151" s="4344"/>
      <c r="DPP151" s="2613"/>
      <c r="DPQ151" s="4345"/>
      <c r="DPR151" s="4346"/>
      <c r="DPS151" s="4345"/>
      <c r="DPT151" s="4346"/>
      <c r="DPU151" s="4338"/>
      <c r="DPV151" s="4339"/>
      <c r="DPW151" s="4345"/>
      <c r="DPX151" s="4344"/>
      <c r="DPY151" s="4338"/>
      <c r="DPZ151" s="4339"/>
      <c r="DQA151" s="4340"/>
      <c r="DQB151" s="4341"/>
      <c r="DQC151" s="4338"/>
      <c r="DQD151" s="2612"/>
      <c r="DQE151" s="4342"/>
      <c r="DQF151" s="4343"/>
      <c r="DQG151" s="4344"/>
      <c r="DQH151" s="2613"/>
      <c r="DQI151" s="4345"/>
      <c r="DQJ151" s="4346"/>
      <c r="DQK151" s="4345"/>
      <c r="DQL151" s="4346"/>
      <c r="DQM151" s="4338"/>
      <c r="DQN151" s="4339"/>
      <c r="DQO151" s="4345"/>
      <c r="DQP151" s="4344"/>
      <c r="DQQ151" s="4338"/>
      <c r="DQR151" s="4339"/>
      <c r="DQS151" s="4340"/>
      <c r="DQT151" s="4341"/>
      <c r="DQU151" s="4338"/>
      <c r="DQV151" s="2612"/>
      <c r="DQW151" s="4342"/>
      <c r="DQX151" s="4343"/>
      <c r="DQY151" s="4344"/>
      <c r="DQZ151" s="2613"/>
      <c r="DRA151" s="4345"/>
      <c r="DRB151" s="4346"/>
      <c r="DRC151" s="4345"/>
      <c r="DRD151" s="4346"/>
      <c r="DRE151" s="4338"/>
      <c r="DRF151" s="4339"/>
      <c r="DRG151" s="4345"/>
      <c r="DRH151" s="4344"/>
      <c r="DRI151" s="4338"/>
      <c r="DRJ151" s="4339"/>
      <c r="DRK151" s="4340"/>
      <c r="DRL151" s="4341"/>
      <c r="DRM151" s="4338"/>
      <c r="DRN151" s="2612"/>
      <c r="DRO151" s="4342"/>
      <c r="DRP151" s="4343"/>
      <c r="DRQ151" s="4344"/>
      <c r="DRR151" s="2613"/>
      <c r="DRS151" s="4345"/>
      <c r="DRT151" s="4346"/>
      <c r="DRU151" s="4345"/>
      <c r="DRV151" s="4346"/>
      <c r="DRW151" s="4338"/>
      <c r="DRX151" s="4339"/>
      <c r="DRY151" s="4345"/>
      <c r="DRZ151" s="4344"/>
      <c r="DSA151" s="4338"/>
      <c r="DSB151" s="4339"/>
      <c r="DSC151" s="4340"/>
      <c r="DSD151" s="4341"/>
      <c r="DSE151" s="4338"/>
      <c r="DSF151" s="2612"/>
      <c r="DSG151" s="4342"/>
      <c r="DSH151" s="4343"/>
      <c r="DSI151" s="4344"/>
      <c r="DSJ151" s="2613"/>
      <c r="DSK151" s="4345"/>
      <c r="DSL151" s="4346"/>
      <c r="DSM151" s="4345"/>
      <c r="DSN151" s="4346"/>
      <c r="DSO151" s="4338"/>
      <c r="DSP151" s="4339"/>
      <c r="DSQ151" s="4345"/>
      <c r="DSR151" s="4344"/>
      <c r="DSS151" s="4338"/>
      <c r="DST151" s="4339"/>
      <c r="DSU151" s="4340"/>
      <c r="DSV151" s="4341"/>
      <c r="DSW151" s="4338"/>
      <c r="DSX151" s="2612"/>
      <c r="DSY151" s="4342"/>
      <c r="DSZ151" s="4343"/>
      <c r="DTA151" s="4344"/>
      <c r="DTB151" s="2613"/>
      <c r="DTC151" s="4345"/>
      <c r="DTD151" s="4346"/>
      <c r="DTE151" s="4345"/>
      <c r="DTF151" s="4346"/>
      <c r="DTG151" s="4338"/>
      <c r="DTH151" s="4339"/>
      <c r="DTI151" s="4345"/>
      <c r="DTJ151" s="4344"/>
      <c r="DTK151" s="4338"/>
      <c r="DTL151" s="4339"/>
      <c r="DTM151" s="4340"/>
      <c r="DTN151" s="4341"/>
      <c r="DTO151" s="4338"/>
      <c r="DTP151" s="2612"/>
      <c r="DTQ151" s="4342"/>
      <c r="DTR151" s="4343"/>
      <c r="DTS151" s="4344"/>
      <c r="DTT151" s="2613"/>
      <c r="DTU151" s="4345"/>
      <c r="DTV151" s="4346"/>
      <c r="DTW151" s="4345"/>
      <c r="DTX151" s="4346"/>
      <c r="DTY151" s="4338"/>
      <c r="DTZ151" s="4339"/>
      <c r="DUA151" s="4345"/>
      <c r="DUB151" s="4344"/>
      <c r="DUC151" s="4338"/>
      <c r="DUD151" s="4339"/>
      <c r="DUE151" s="4340"/>
      <c r="DUF151" s="4341"/>
      <c r="DUG151" s="4338"/>
      <c r="DUH151" s="2612"/>
      <c r="DUI151" s="4342"/>
      <c r="DUJ151" s="4343"/>
      <c r="DUK151" s="4344"/>
      <c r="DUL151" s="2613"/>
      <c r="DUM151" s="4345"/>
      <c r="DUN151" s="4346"/>
      <c r="DUO151" s="4345"/>
      <c r="DUP151" s="4346"/>
      <c r="DUQ151" s="4338"/>
      <c r="DUR151" s="4339"/>
      <c r="DUS151" s="4345"/>
      <c r="DUT151" s="4344"/>
      <c r="DUU151" s="4338"/>
      <c r="DUV151" s="4339"/>
      <c r="DUW151" s="4340"/>
      <c r="DUX151" s="4341"/>
      <c r="DUY151" s="4338"/>
      <c r="DUZ151" s="2612"/>
      <c r="DVA151" s="4342"/>
      <c r="DVB151" s="4343"/>
      <c r="DVC151" s="4344"/>
      <c r="DVD151" s="2613"/>
      <c r="DVE151" s="4345"/>
      <c r="DVF151" s="4346"/>
      <c r="DVG151" s="4345"/>
      <c r="DVH151" s="4346"/>
      <c r="DVI151" s="4338"/>
      <c r="DVJ151" s="4339"/>
      <c r="DVK151" s="4345"/>
      <c r="DVL151" s="4344"/>
      <c r="DVM151" s="4338"/>
      <c r="DVN151" s="4339"/>
      <c r="DVO151" s="4340"/>
      <c r="DVP151" s="4341"/>
      <c r="DVQ151" s="4338"/>
      <c r="DVR151" s="2612"/>
      <c r="DVS151" s="4342"/>
      <c r="DVT151" s="4343"/>
      <c r="DVU151" s="4344"/>
      <c r="DVV151" s="2613"/>
      <c r="DVW151" s="4345"/>
      <c r="DVX151" s="4346"/>
      <c r="DVY151" s="4345"/>
      <c r="DVZ151" s="4346"/>
      <c r="DWA151" s="4338"/>
      <c r="DWB151" s="4339"/>
      <c r="DWC151" s="4345"/>
      <c r="DWD151" s="4344"/>
      <c r="DWE151" s="4338"/>
      <c r="DWF151" s="4339"/>
      <c r="DWG151" s="4340"/>
      <c r="DWH151" s="4341"/>
      <c r="DWI151" s="4338"/>
      <c r="DWJ151" s="2612"/>
      <c r="DWK151" s="4342"/>
      <c r="DWL151" s="4343"/>
      <c r="DWM151" s="4344"/>
      <c r="DWN151" s="2613"/>
      <c r="DWO151" s="4345"/>
      <c r="DWP151" s="4346"/>
      <c r="DWQ151" s="4345"/>
      <c r="DWR151" s="4346"/>
      <c r="DWS151" s="4338"/>
      <c r="DWT151" s="4339"/>
      <c r="DWU151" s="4345"/>
      <c r="DWV151" s="4344"/>
      <c r="DWW151" s="4338"/>
      <c r="DWX151" s="4339"/>
      <c r="DWY151" s="4340"/>
      <c r="DWZ151" s="4341"/>
      <c r="DXA151" s="4338"/>
      <c r="DXB151" s="2612"/>
      <c r="DXC151" s="4342"/>
      <c r="DXD151" s="4343"/>
      <c r="DXE151" s="4344"/>
      <c r="DXF151" s="2613"/>
      <c r="DXG151" s="4345"/>
      <c r="DXH151" s="4346"/>
      <c r="DXI151" s="4345"/>
      <c r="DXJ151" s="4346"/>
      <c r="DXK151" s="4338"/>
      <c r="DXL151" s="4339"/>
      <c r="DXM151" s="4345"/>
      <c r="DXN151" s="4344"/>
      <c r="DXO151" s="4338"/>
      <c r="DXP151" s="4339"/>
      <c r="DXQ151" s="4340"/>
      <c r="DXR151" s="4341"/>
      <c r="DXS151" s="4338"/>
      <c r="DXT151" s="2612"/>
      <c r="DXU151" s="4342"/>
      <c r="DXV151" s="4343"/>
      <c r="DXW151" s="4344"/>
      <c r="DXX151" s="2613"/>
      <c r="DXY151" s="4345"/>
      <c r="DXZ151" s="4346"/>
      <c r="DYA151" s="4345"/>
      <c r="DYB151" s="4346"/>
      <c r="DYC151" s="4338"/>
      <c r="DYD151" s="4339"/>
      <c r="DYE151" s="4345"/>
      <c r="DYF151" s="4344"/>
      <c r="DYG151" s="4338"/>
      <c r="DYH151" s="4339"/>
      <c r="DYI151" s="4340"/>
      <c r="DYJ151" s="4341"/>
      <c r="DYK151" s="4338"/>
      <c r="DYL151" s="2612"/>
      <c r="DYM151" s="4342"/>
      <c r="DYN151" s="4343"/>
      <c r="DYO151" s="4344"/>
      <c r="DYP151" s="2613"/>
      <c r="DYQ151" s="4345"/>
      <c r="DYR151" s="4346"/>
      <c r="DYS151" s="4345"/>
      <c r="DYT151" s="4346"/>
      <c r="DYU151" s="4338"/>
      <c r="DYV151" s="4339"/>
      <c r="DYW151" s="4345"/>
      <c r="DYX151" s="4344"/>
      <c r="DYY151" s="4338"/>
      <c r="DYZ151" s="4339"/>
      <c r="DZA151" s="4340"/>
      <c r="DZB151" s="4341"/>
      <c r="DZC151" s="4338"/>
      <c r="DZD151" s="2612"/>
      <c r="DZE151" s="4342"/>
      <c r="DZF151" s="4343"/>
      <c r="DZG151" s="4344"/>
      <c r="DZH151" s="2613"/>
      <c r="DZI151" s="4345"/>
      <c r="DZJ151" s="4346"/>
      <c r="DZK151" s="4345"/>
      <c r="DZL151" s="4346"/>
      <c r="DZM151" s="4338"/>
      <c r="DZN151" s="4339"/>
      <c r="DZO151" s="4345"/>
      <c r="DZP151" s="4344"/>
      <c r="DZQ151" s="4338"/>
      <c r="DZR151" s="4339"/>
      <c r="DZS151" s="4340"/>
      <c r="DZT151" s="4341"/>
      <c r="DZU151" s="4338"/>
      <c r="DZV151" s="2612"/>
      <c r="DZW151" s="4342"/>
      <c r="DZX151" s="4343"/>
      <c r="DZY151" s="4344"/>
      <c r="DZZ151" s="2613"/>
      <c r="EAA151" s="4345"/>
      <c r="EAB151" s="4346"/>
      <c r="EAC151" s="4345"/>
      <c r="EAD151" s="4346"/>
      <c r="EAE151" s="4338"/>
      <c r="EAF151" s="4339"/>
      <c r="EAG151" s="4345"/>
      <c r="EAH151" s="4344"/>
      <c r="EAI151" s="4338"/>
      <c r="EAJ151" s="4339"/>
      <c r="EAK151" s="4340"/>
      <c r="EAL151" s="4341"/>
      <c r="EAM151" s="4338"/>
      <c r="EAN151" s="2612"/>
      <c r="EAO151" s="4342"/>
      <c r="EAP151" s="4343"/>
      <c r="EAQ151" s="4344"/>
      <c r="EAR151" s="2613"/>
      <c r="EAS151" s="4345"/>
      <c r="EAT151" s="4346"/>
      <c r="EAU151" s="4345"/>
      <c r="EAV151" s="4346"/>
      <c r="EAW151" s="4338"/>
      <c r="EAX151" s="4339"/>
      <c r="EAY151" s="4345"/>
      <c r="EAZ151" s="4344"/>
      <c r="EBA151" s="4338"/>
      <c r="EBB151" s="4339"/>
      <c r="EBC151" s="4340"/>
      <c r="EBD151" s="4341"/>
      <c r="EBE151" s="4338"/>
      <c r="EBF151" s="2612"/>
      <c r="EBG151" s="4342"/>
      <c r="EBH151" s="4343"/>
      <c r="EBI151" s="4344"/>
      <c r="EBJ151" s="2613"/>
      <c r="EBK151" s="4345"/>
      <c r="EBL151" s="4346"/>
      <c r="EBM151" s="4345"/>
      <c r="EBN151" s="4346"/>
      <c r="EBO151" s="4338"/>
      <c r="EBP151" s="4339"/>
      <c r="EBQ151" s="4345"/>
      <c r="EBR151" s="4344"/>
      <c r="EBS151" s="4338"/>
      <c r="EBT151" s="4339"/>
      <c r="EBU151" s="4340"/>
      <c r="EBV151" s="4341"/>
      <c r="EBW151" s="4338"/>
      <c r="EBX151" s="2612"/>
      <c r="EBY151" s="4342"/>
      <c r="EBZ151" s="4343"/>
      <c r="ECA151" s="4344"/>
      <c r="ECB151" s="2613"/>
      <c r="ECC151" s="4345"/>
      <c r="ECD151" s="4346"/>
      <c r="ECE151" s="4345"/>
      <c r="ECF151" s="4346"/>
      <c r="ECG151" s="4338"/>
      <c r="ECH151" s="4339"/>
      <c r="ECI151" s="4345"/>
      <c r="ECJ151" s="4344"/>
      <c r="ECK151" s="4338"/>
      <c r="ECL151" s="4339"/>
      <c r="ECM151" s="4340"/>
      <c r="ECN151" s="4341"/>
      <c r="ECO151" s="4338"/>
      <c r="ECP151" s="2612"/>
      <c r="ECQ151" s="4342"/>
      <c r="ECR151" s="4343"/>
      <c r="ECS151" s="4344"/>
      <c r="ECT151" s="2613"/>
      <c r="ECU151" s="4345"/>
      <c r="ECV151" s="4346"/>
      <c r="ECW151" s="4345"/>
      <c r="ECX151" s="4346"/>
      <c r="ECY151" s="4338"/>
      <c r="ECZ151" s="4339"/>
      <c r="EDA151" s="4345"/>
      <c r="EDB151" s="4344"/>
      <c r="EDC151" s="4338"/>
      <c r="EDD151" s="4339"/>
      <c r="EDE151" s="4340"/>
      <c r="EDF151" s="4341"/>
      <c r="EDG151" s="4338"/>
      <c r="EDH151" s="2612"/>
      <c r="EDI151" s="4342"/>
      <c r="EDJ151" s="4343"/>
      <c r="EDK151" s="4344"/>
      <c r="EDL151" s="2613"/>
      <c r="EDM151" s="4345"/>
      <c r="EDN151" s="4346"/>
      <c r="EDO151" s="4345"/>
      <c r="EDP151" s="4346"/>
      <c r="EDQ151" s="4338"/>
      <c r="EDR151" s="4339"/>
      <c r="EDS151" s="4345"/>
      <c r="EDT151" s="4344"/>
      <c r="EDU151" s="4338"/>
      <c r="EDV151" s="4339"/>
      <c r="EDW151" s="4340"/>
      <c r="EDX151" s="4341"/>
      <c r="EDY151" s="4338"/>
      <c r="EDZ151" s="2612"/>
      <c r="EEA151" s="4342"/>
      <c r="EEB151" s="4343"/>
      <c r="EEC151" s="4344"/>
      <c r="EED151" s="2613"/>
      <c r="EEE151" s="4345"/>
      <c r="EEF151" s="4346"/>
      <c r="EEG151" s="4345"/>
      <c r="EEH151" s="4346"/>
      <c r="EEI151" s="4338"/>
      <c r="EEJ151" s="4339"/>
      <c r="EEK151" s="4345"/>
      <c r="EEL151" s="4344"/>
      <c r="EEM151" s="4338"/>
      <c r="EEN151" s="4339"/>
      <c r="EEO151" s="4340"/>
      <c r="EEP151" s="4341"/>
      <c r="EEQ151" s="4338"/>
      <c r="EER151" s="2612"/>
      <c r="EES151" s="4342"/>
      <c r="EET151" s="4343"/>
      <c r="EEU151" s="4344"/>
      <c r="EEV151" s="2613"/>
      <c r="EEW151" s="4345"/>
      <c r="EEX151" s="4346"/>
      <c r="EEY151" s="4345"/>
      <c r="EEZ151" s="4346"/>
      <c r="EFA151" s="4338"/>
      <c r="EFB151" s="4339"/>
      <c r="EFC151" s="4345"/>
      <c r="EFD151" s="4344"/>
      <c r="EFE151" s="4338"/>
      <c r="EFF151" s="4339"/>
      <c r="EFG151" s="4340"/>
      <c r="EFH151" s="4341"/>
      <c r="EFI151" s="4338"/>
      <c r="EFJ151" s="2612"/>
      <c r="EFK151" s="4342"/>
      <c r="EFL151" s="4343"/>
      <c r="EFM151" s="4344"/>
      <c r="EFN151" s="2613"/>
      <c r="EFO151" s="4345"/>
      <c r="EFP151" s="4346"/>
      <c r="EFQ151" s="4345"/>
      <c r="EFR151" s="4346"/>
      <c r="EFS151" s="4338"/>
      <c r="EFT151" s="4339"/>
      <c r="EFU151" s="4345"/>
      <c r="EFV151" s="4344"/>
      <c r="EFW151" s="4338"/>
      <c r="EFX151" s="4339"/>
      <c r="EFY151" s="4340"/>
      <c r="EFZ151" s="4341"/>
      <c r="EGA151" s="4338"/>
      <c r="EGB151" s="2612"/>
      <c r="EGC151" s="4342"/>
      <c r="EGD151" s="4343"/>
      <c r="EGE151" s="4344"/>
      <c r="EGF151" s="2613"/>
      <c r="EGG151" s="4345"/>
      <c r="EGH151" s="4346"/>
      <c r="EGI151" s="4345"/>
      <c r="EGJ151" s="4346"/>
      <c r="EGK151" s="4338"/>
      <c r="EGL151" s="4339"/>
      <c r="EGM151" s="4345"/>
      <c r="EGN151" s="4344"/>
      <c r="EGO151" s="4338"/>
      <c r="EGP151" s="4339"/>
      <c r="EGQ151" s="4340"/>
      <c r="EGR151" s="4341"/>
      <c r="EGS151" s="4338"/>
      <c r="EGT151" s="2612"/>
      <c r="EGU151" s="4342"/>
      <c r="EGV151" s="4343"/>
      <c r="EGW151" s="4344"/>
      <c r="EGX151" s="2613"/>
      <c r="EGY151" s="4345"/>
      <c r="EGZ151" s="4346"/>
      <c r="EHA151" s="4345"/>
      <c r="EHB151" s="4346"/>
      <c r="EHC151" s="4338"/>
      <c r="EHD151" s="4339"/>
      <c r="EHE151" s="4345"/>
      <c r="EHF151" s="4344"/>
      <c r="EHG151" s="4338"/>
      <c r="EHH151" s="4339"/>
      <c r="EHI151" s="4340"/>
      <c r="EHJ151" s="4341"/>
      <c r="EHK151" s="4338"/>
      <c r="EHL151" s="2612"/>
      <c r="EHM151" s="4342"/>
      <c r="EHN151" s="4343"/>
      <c r="EHO151" s="4344"/>
      <c r="EHP151" s="2613"/>
      <c r="EHQ151" s="4345"/>
      <c r="EHR151" s="4346"/>
      <c r="EHS151" s="4345"/>
      <c r="EHT151" s="4346"/>
      <c r="EHU151" s="4338"/>
      <c r="EHV151" s="4339"/>
      <c r="EHW151" s="4345"/>
      <c r="EHX151" s="4344"/>
      <c r="EHY151" s="4338"/>
      <c r="EHZ151" s="4339"/>
      <c r="EIA151" s="4340"/>
      <c r="EIB151" s="4341"/>
      <c r="EIC151" s="4338"/>
      <c r="EID151" s="2612"/>
      <c r="EIE151" s="4342"/>
      <c r="EIF151" s="4343"/>
      <c r="EIG151" s="4344"/>
      <c r="EIH151" s="2613"/>
      <c r="EII151" s="4345"/>
      <c r="EIJ151" s="4346"/>
      <c r="EIK151" s="4345"/>
      <c r="EIL151" s="4346"/>
      <c r="EIM151" s="4338"/>
      <c r="EIN151" s="4339"/>
      <c r="EIO151" s="4345"/>
      <c r="EIP151" s="4344"/>
      <c r="EIQ151" s="4338"/>
      <c r="EIR151" s="4339"/>
      <c r="EIS151" s="4340"/>
      <c r="EIT151" s="4341"/>
      <c r="EIU151" s="4338"/>
      <c r="EIV151" s="2612"/>
      <c r="EIW151" s="4342"/>
      <c r="EIX151" s="4343"/>
      <c r="EIY151" s="4344"/>
      <c r="EIZ151" s="2613"/>
      <c r="EJA151" s="4345"/>
      <c r="EJB151" s="4346"/>
      <c r="EJC151" s="4345"/>
      <c r="EJD151" s="4346"/>
      <c r="EJE151" s="4338"/>
      <c r="EJF151" s="4339"/>
      <c r="EJG151" s="4345"/>
      <c r="EJH151" s="4344"/>
      <c r="EJI151" s="4338"/>
      <c r="EJJ151" s="4339"/>
      <c r="EJK151" s="4340"/>
      <c r="EJL151" s="4341"/>
      <c r="EJM151" s="4338"/>
      <c r="EJN151" s="2612"/>
      <c r="EJO151" s="4342"/>
      <c r="EJP151" s="4343"/>
      <c r="EJQ151" s="4344"/>
      <c r="EJR151" s="2613"/>
      <c r="EJS151" s="4345"/>
      <c r="EJT151" s="4346"/>
      <c r="EJU151" s="4345"/>
      <c r="EJV151" s="4346"/>
      <c r="EJW151" s="4338"/>
      <c r="EJX151" s="4339"/>
      <c r="EJY151" s="4345"/>
      <c r="EJZ151" s="4344"/>
      <c r="EKA151" s="4338"/>
      <c r="EKB151" s="4339"/>
      <c r="EKC151" s="4340"/>
      <c r="EKD151" s="4341"/>
      <c r="EKE151" s="4338"/>
      <c r="EKF151" s="2612"/>
      <c r="EKG151" s="4342"/>
      <c r="EKH151" s="4343"/>
      <c r="EKI151" s="4344"/>
      <c r="EKJ151" s="2613"/>
      <c r="EKK151" s="4345"/>
      <c r="EKL151" s="4346"/>
      <c r="EKM151" s="4345"/>
      <c r="EKN151" s="4346"/>
      <c r="EKO151" s="4338"/>
      <c r="EKP151" s="4339"/>
      <c r="EKQ151" s="4345"/>
      <c r="EKR151" s="4344"/>
      <c r="EKS151" s="4338"/>
      <c r="EKT151" s="4339"/>
      <c r="EKU151" s="4340"/>
      <c r="EKV151" s="4341"/>
      <c r="EKW151" s="4338"/>
      <c r="EKX151" s="2612"/>
      <c r="EKY151" s="4342"/>
      <c r="EKZ151" s="4343"/>
      <c r="ELA151" s="4344"/>
      <c r="ELB151" s="2613"/>
      <c r="ELC151" s="4345"/>
      <c r="ELD151" s="4346"/>
      <c r="ELE151" s="4345"/>
      <c r="ELF151" s="4346"/>
      <c r="ELG151" s="4338"/>
      <c r="ELH151" s="4339"/>
      <c r="ELI151" s="4345"/>
      <c r="ELJ151" s="4344"/>
      <c r="ELK151" s="4338"/>
      <c r="ELL151" s="4339"/>
      <c r="ELM151" s="4340"/>
      <c r="ELN151" s="4341"/>
      <c r="ELO151" s="4338"/>
      <c r="ELP151" s="2612"/>
      <c r="ELQ151" s="4342"/>
      <c r="ELR151" s="4343"/>
      <c r="ELS151" s="4344"/>
      <c r="ELT151" s="2613"/>
      <c r="ELU151" s="4345"/>
      <c r="ELV151" s="4346"/>
      <c r="ELW151" s="4345"/>
      <c r="ELX151" s="4346"/>
      <c r="ELY151" s="4338"/>
      <c r="ELZ151" s="4339"/>
      <c r="EMA151" s="4345"/>
      <c r="EMB151" s="4344"/>
      <c r="EMC151" s="4338"/>
      <c r="EMD151" s="4339"/>
      <c r="EME151" s="4340"/>
      <c r="EMF151" s="4341"/>
      <c r="EMG151" s="4338"/>
      <c r="EMH151" s="2612"/>
      <c r="EMI151" s="4342"/>
      <c r="EMJ151" s="4343"/>
      <c r="EMK151" s="4344"/>
      <c r="EML151" s="2613"/>
      <c r="EMM151" s="4345"/>
      <c r="EMN151" s="4346"/>
      <c r="EMO151" s="4345"/>
      <c r="EMP151" s="4346"/>
      <c r="EMQ151" s="4338"/>
      <c r="EMR151" s="4339"/>
      <c r="EMS151" s="4345"/>
      <c r="EMT151" s="4344"/>
      <c r="EMU151" s="4338"/>
      <c r="EMV151" s="4339"/>
      <c r="EMW151" s="4340"/>
      <c r="EMX151" s="4341"/>
      <c r="EMY151" s="4338"/>
      <c r="EMZ151" s="2612"/>
      <c r="ENA151" s="4342"/>
      <c r="ENB151" s="4343"/>
      <c r="ENC151" s="4344"/>
      <c r="END151" s="2613"/>
      <c r="ENE151" s="4345"/>
      <c r="ENF151" s="4346"/>
      <c r="ENG151" s="4345"/>
      <c r="ENH151" s="4346"/>
      <c r="ENI151" s="4338"/>
      <c r="ENJ151" s="4339"/>
      <c r="ENK151" s="4345"/>
      <c r="ENL151" s="4344"/>
      <c r="ENM151" s="4338"/>
      <c r="ENN151" s="4339"/>
      <c r="ENO151" s="4340"/>
      <c r="ENP151" s="4341"/>
      <c r="ENQ151" s="4338"/>
      <c r="ENR151" s="2612"/>
      <c r="ENS151" s="4342"/>
      <c r="ENT151" s="4343"/>
      <c r="ENU151" s="4344"/>
      <c r="ENV151" s="2613"/>
      <c r="ENW151" s="4345"/>
      <c r="ENX151" s="4346"/>
      <c r="ENY151" s="4345"/>
      <c r="ENZ151" s="4346"/>
      <c r="EOA151" s="4338"/>
      <c r="EOB151" s="4339"/>
      <c r="EOC151" s="4345"/>
      <c r="EOD151" s="4344"/>
      <c r="EOE151" s="4338"/>
      <c r="EOF151" s="4339"/>
      <c r="EOG151" s="4340"/>
      <c r="EOH151" s="4341"/>
      <c r="EOI151" s="4338"/>
      <c r="EOJ151" s="2612"/>
      <c r="EOK151" s="4342"/>
      <c r="EOL151" s="4343"/>
      <c r="EOM151" s="4344"/>
      <c r="EON151" s="2613"/>
      <c r="EOO151" s="4345"/>
      <c r="EOP151" s="4346"/>
      <c r="EOQ151" s="4345"/>
      <c r="EOR151" s="4346"/>
      <c r="EOS151" s="4338"/>
      <c r="EOT151" s="4339"/>
      <c r="EOU151" s="4345"/>
      <c r="EOV151" s="4344"/>
      <c r="EOW151" s="4338"/>
      <c r="EOX151" s="4339"/>
      <c r="EOY151" s="4340"/>
      <c r="EOZ151" s="4341"/>
      <c r="EPA151" s="4338"/>
      <c r="EPB151" s="2612"/>
      <c r="EPC151" s="4342"/>
      <c r="EPD151" s="4343"/>
      <c r="EPE151" s="4344"/>
      <c r="EPF151" s="2613"/>
      <c r="EPG151" s="4345"/>
      <c r="EPH151" s="4346"/>
      <c r="EPI151" s="4345"/>
      <c r="EPJ151" s="4346"/>
      <c r="EPK151" s="4338"/>
      <c r="EPL151" s="4339"/>
      <c r="EPM151" s="4345"/>
      <c r="EPN151" s="4344"/>
      <c r="EPO151" s="4338"/>
      <c r="EPP151" s="4339"/>
      <c r="EPQ151" s="4340"/>
      <c r="EPR151" s="4341"/>
      <c r="EPS151" s="4338"/>
      <c r="EPT151" s="2612"/>
      <c r="EPU151" s="4342"/>
      <c r="EPV151" s="4343"/>
      <c r="EPW151" s="4344"/>
      <c r="EPX151" s="2613"/>
      <c r="EPY151" s="4345"/>
      <c r="EPZ151" s="4346"/>
      <c r="EQA151" s="4345"/>
      <c r="EQB151" s="4346"/>
      <c r="EQC151" s="4338"/>
      <c r="EQD151" s="4339"/>
      <c r="EQE151" s="4345"/>
      <c r="EQF151" s="4344"/>
      <c r="EQG151" s="4338"/>
      <c r="EQH151" s="4339"/>
      <c r="EQI151" s="4340"/>
      <c r="EQJ151" s="4341"/>
      <c r="EQK151" s="4338"/>
      <c r="EQL151" s="2612"/>
      <c r="EQM151" s="4342"/>
      <c r="EQN151" s="4343"/>
      <c r="EQO151" s="4344"/>
      <c r="EQP151" s="2613"/>
      <c r="EQQ151" s="4345"/>
      <c r="EQR151" s="4346"/>
      <c r="EQS151" s="4345"/>
      <c r="EQT151" s="4346"/>
      <c r="EQU151" s="4338"/>
      <c r="EQV151" s="4339"/>
      <c r="EQW151" s="4345"/>
      <c r="EQX151" s="4344"/>
      <c r="EQY151" s="4338"/>
      <c r="EQZ151" s="4339"/>
      <c r="ERA151" s="4340"/>
      <c r="ERB151" s="4341"/>
      <c r="ERC151" s="4338"/>
      <c r="ERD151" s="2612"/>
      <c r="ERE151" s="4342"/>
      <c r="ERF151" s="4343"/>
      <c r="ERG151" s="4344"/>
      <c r="ERH151" s="2613"/>
      <c r="ERI151" s="4345"/>
      <c r="ERJ151" s="4346"/>
      <c r="ERK151" s="4345"/>
      <c r="ERL151" s="4346"/>
      <c r="ERM151" s="4338"/>
      <c r="ERN151" s="4339"/>
      <c r="ERO151" s="4345"/>
      <c r="ERP151" s="4344"/>
      <c r="ERQ151" s="4338"/>
      <c r="ERR151" s="4339"/>
      <c r="ERS151" s="4340"/>
      <c r="ERT151" s="4341"/>
      <c r="ERU151" s="4338"/>
      <c r="ERV151" s="2612"/>
      <c r="ERW151" s="4342"/>
      <c r="ERX151" s="4343"/>
      <c r="ERY151" s="4344"/>
      <c r="ERZ151" s="2613"/>
      <c r="ESA151" s="4345"/>
      <c r="ESB151" s="4346"/>
      <c r="ESC151" s="4345"/>
      <c r="ESD151" s="4346"/>
      <c r="ESE151" s="4338"/>
      <c r="ESF151" s="4339"/>
      <c r="ESG151" s="4345"/>
      <c r="ESH151" s="4344"/>
      <c r="ESI151" s="4338"/>
      <c r="ESJ151" s="4339"/>
      <c r="ESK151" s="4340"/>
      <c r="ESL151" s="4341"/>
      <c r="ESM151" s="4338"/>
      <c r="ESN151" s="2612"/>
      <c r="ESO151" s="4342"/>
      <c r="ESP151" s="4343"/>
      <c r="ESQ151" s="4344"/>
      <c r="ESR151" s="2613"/>
      <c r="ESS151" s="4345"/>
      <c r="EST151" s="4346"/>
      <c r="ESU151" s="4345"/>
      <c r="ESV151" s="4346"/>
      <c r="ESW151" s="4338"/>
      <c r="ESX151" s="4339"/>
      <c r="ESY151" s="4345"/>
      <c r="ESZ151" s="4344"/>
      <c r="ETA151" s="4338"/>
      <c r="ETB151" s="4339"/>
      <c r="ETC151" s="4340"/>
      <c r="ETD151" s="4341"/>
      <c r="ETE151" s="4338"/>
      <c r="ETF151" s="2612"/>
      <c r="ETG151" s="4342"/>
      <c r="ETH151" s="4343"/>
      <c r="ETI151" s="4344"/>
      <c r="ETJ151" s="2613"/>
      <c r="ETK151" s="4345"/>
      <c r="ETL151" s="4346"/>
      <c r="ETM151" s="4345"/>
      <c r="ETN151" s="4346"/>
      <c r="ETO151" s="4338"/>
      <c r="ETP151" s="4339"/>
      <c r="ETQ151" s="4345"/>
      <c r="ETR151" s="4344"/>
      <c r="ETS151" s="4338"/>
      <c r="ETT151" s="4339"/>
      <c r="ETU151" s="4340"/>
      <c r="ETV151" s="4341"/>
      <c r="ETW151" s="4338"/>
      <c r="ETX151" s="2612"/>
      <c r="ETY151" s="4342"/>
      <c r="ETZ151" s="4343"/>
      <c r="EUA151" s="4344"/>
      <c r="EUB151" s="2613"/>
      <c r="EUC151" s="4345"/>
      <c r="EUD151" s="4346"/>
      <c r="EUE151" s="4345"/>
      <c r="EUF151" s="4346"/>
      <c r="EUG151" s="4338"/>
      <c r="EUH151" s="4339"/>
      <c r="EUI151" s="4345"/>
      <c r="EUJ151" s="4344"/>
      <c r="EUK151" s="4338"/>
      <c r="EUL151" s="4339"/>
      <c r="EUM151" s="4340"/>
      <c r="EUN151" s="4341"/>
      <c r="EUO151" s="4338"/>
      <c r="EUP151" s="2612"/>
      <c r="EUQ151" s="4342"/>
      <c r="EUR151" s="4343"/>
      <c r="EUS151" s="4344"/>
      <c r="EUT151" s="2613"/>
      <c r="EUU151" s="4345"/>
      <c r="EUV151" s="4346"/>
      <c r="EUW151" s="4345"/>
      <c r="EUX151" s="4346"/>
      <c r="EUY151" s="4338"/>
      <c r="EUZ151" s="4339"/>
      <c r="EVA151" s="4345"/>
      <c r="EVB151" s="4344"/>
      <c r="EVC151" s="4338"/>
      <c r="EVD151" s="4339"/>
      <c r="EVE151" s="4340"/>
      <c r="EVF151" s="4341"/>
      <c r="EVG151" s="4338"/>
      <c r="EVH151" s="2612"/>
      <c r="EVI151" s="4342"/>
      <c r="EVJ151" s="4343"/>
      <c r="EVK151" s="4344"/>
      <c r="EVL151" s="2613"/>
      <c r="EVM151" s="4345"/>
      <c r="EVN151" s="4346"/>
      <c r="EVO151" s="4345"/>
      <c r="EVP151" s="4346"/>
      <c r="EVQ151" s="4338"/>
      <c r="EVR151" s="4339"/>
      <c r="EVS151" s="4345"/>
      <c r="EVT151" s="4344"/>
      <c r="EVU151" s="4338"/>
      <c r="EVV151" s="4339"/>
      <c r="EVW151" s="4340"/>
      <c r="EVX151" s="4341"/>
      <c r="EVY151" s="4338"/>
      <c r="EVZ151" s="2612"/>
      <c r="EWA151" s="4342"/>
      <c r="EWB151" s="4343"/>
      <c r="EWC151" s="4344"/>
      <c r="EWD151" s="2613"/>
      <c r="EWE151" s="4345"/>
      <c r="EWF151" s="4346"/>
      <c r="EWG151" s="4345"/>
      <c r="EWH151" s="4346"/>
      <c r="EWI151" s="4338"/>
      <c r="EWJ151" s="4339"/>
      <c r="EWK151" s="4345"/>
      <c r="EWL151" s="4344"/>
      <c r="EWM151" s="4338"/>
      <c r="EWN151" s="4339"/>
      <c r="EWO151" s="4340"/>
      <c r="EWP151" s="4341"/>
      <c r="EWQ151" s="4338"/>
      <c r="EWR151" s="2612"/>
      <c r="EWS151" s="4342"/>
      <c r="EWT151" s="4343"/>
      <c r="EWU151" s="4344"/>
      <c r="EWV151" s="2613"/>
      <c r="EWW151" s="4345"/>
      <c r="EWX151" s="4346"/>
      <c r="EWY151" s="4345"/>
      <c r="EWZ151" s="4346"/>
      <c r="EXA151" s="4338"/>
      <c r="EXB151" s="4339"/>
      <c r="EXC151" s="4345"/>
      <c r="EXD151" s="4344"/>
      <c r="EXE151" s="4338"/>
      <c r="EXF151" s="4339"/>
      <c r="EXG151" s="4340"/>
      <c r="EXH151" s="4341"/>
      <c r="EXI151" s="4338"/>
      <c r="EXJ151" s="2612"/>
      <c r="EXK151" s="4342"/>
      <c r="EXL151" s="4343"/>
      <c r="EXM151" s="4344"/>
      <c r="EXN151" s="2613"/>
      <c r="EXO151" s="4345"/>
      <c r="EXP151" s="4346"/>
      <c r="EXQ151" s="4345"/>
      <c r="EXR151" s="4346"/>
      <c r="EXS151" s="4338"/>
      <c r="EXT151" s="4339"/>
      <c r="EXU151" s="4345"/>
      <c r="EXV151" s="4344"/>
      <c r="EXW151" s="4338"/>
      <c r="EXX151" s="4339"/>
      <c r="EXY151" s="4340"/>
      <c r="EXZ151" s="4341"/>
      <c r="EYA151" s="4338"/>
      <c r="EYB151" s="2612"/>
      <c r="EYC151" s="4342"/>
      <c r="EYD151" s="4343"/>
      <c r="EYE151" s="4344"/>
      <c r="EYF151" s="2613"/>
      <c r="EYG151" s="4345"/>
      <c r="EYH151" s="4346"/>
      <c r="EYI151" s="4345"/>
      <c r="EYJ151" s="4346"/>
      <c r="EYK151" s="4338"/>
      <c r="EYL151" s="4339"/>
      <c r="EYM151" s="4345"/>
      <c r="EYN151" s="4344"/>
      <c r="EYO151" s="4338"/>
      <c r="EYP151" s="4339"/>
      <c r="EYQ151" s="4340"/>
      <c r="EYR151" s="4341"/>
      <c r="EYS151" s="4338"/>
      <c r="EYT151" s="2612"/>
      <c r="EYU151" s="4342"/>
      <c r="EYV151" s="4343"/>
      <c r="EYW151" s="4344"/>
      <c r="EYX151" s="2613"/>
      <c r="EYY151" s="4345"/>
      <c r="EYZ151" s="4346"/>
      <c r="EZA151" s="4345"/>
      <c r="EZB151" s="4346"/>
      <c r="EZC151" s="4338"/>
      <c r="EZD151" s="4339"/>
      <c r="EZE151" s="4345"/>
      <c r="EZF151" s="4344"/>
      <c r="EZG151" s="4338"/>
      <c r="EZH151" s="4339"/>
      <c r="EZI151" s="4340"/>
      <c r="EZJ151" s="4341"/>
      <c r="EZK151" s="4338"/>
      <c r="EZL151" s="2612"/>
      <c r="EZM151" s="4342"/>
      <c r="EZN151" s="4343"/>
      <c r="EZO151" s="4344"/>
      <c r="EZP151" s="2613"/>
      <c r="EZQ151" s="4345"/>
      <c r="EZR151" s="4346"/>
      <c r="EZS151" s="4345"/>
      <c r="EZT151" s="4346"/>
      <c r="EZU151" s="4338"/>
      <c r="EZV151" s="4339"/>
      <c r="EZW151" s="4345"/>
      <c r="EZX151" s="4344"/>
      <c r="EZY151" s="4338"/>
      <c r="EZZ151" s="4339"/>
      <c r="FAA151" s="4340"/>
      <c r="FAB151" s="4341"/>
      <c r="FAC151" s="4338"/>
      <c r="FAD151" s="2612"/>
      <c r="FAE151" s="4342"/>
      <c r="FAF151" s="4343"/>
      <c r="FAG151" s="4344"/>
      <c r="FAH151" s="2613"/>
      <c r="FAI151" s="4345"/>
      <c r="FAJ151" s="4346"/>
      <c r="FAK151" s="4345"/>
      <c r="FAL151" s="4346"/>
      <c r="FAM151" s="4338"/>
      <c r="FAN151" s="4339"/>
      <c r="FAO151" s="4345"/>
      <c r="FAP151" s="4344"/>
      <c r="FAQ151" s="4338"/>
      <c r="FAR151" s="4339"/>
      <c r="FAS151" s="4340"/>
      <c r="FAT151" s="4341"/>
      <c r="FAU151" s="4338"/>
      <c r="FAV151" s="2612"/>
      <c r="FAW151" s="4342"/>
      <c r="FAX151" s="4343"/>
      <c r="FAY151" s="4344"/>
      <c r="FAZ151" s="2613"/>
      <c r="FBA151" s="4345"/>
      <c r="FBB151" s="4346"/>
      <c r="FBC151" s="4345"/>
      <c r="FBD151" s="4346"/>
      <c r="FBE151" s="4338"/>
      <c r="FBF151" s="4339"/>
      <c r="FBG151" s="4345"/>
      <c r="FBH151" s="4344"/>
      <c r="FBI151" s="4338"/>
      <c r="FBJ151" s="4339"/>
      <c r="FBK151" s="4340"/>
      <c r="FBL151" s="4341"/>
      <c r="FBM151" s="4338"/>
      <c r="FBN151" s="2612"/>
      <c r="FBO151" s="4342"/>
      <c r="FBP151" s="4343"/>
      <c r="FBQ151" s="4344"/>
      <c r="FBR151" s="2613"/>
      <c r="FBS151" s="4345"/>
      <c r="FBT151" s="4346"/>
      <c r="FBU151" s="4345"/>
      <c r="FBV151" s="4346"/>
      <c r="FBW151" s="4338"/>
      <c r="FBX151" s="4339"/>
      <c r="FBY151" s="4345"/>
      <c r="FBZ151" s="4344"/>
      <c r="FCA151" s="4338"/>
      <c r="FCB151" s="4339"/>
      <c r="FCC151" s="4340"/>
      <c r="FCD151" s="4341"/>
      <c r="FCE151" s="4338"/>
      <c r="FCF151" s="2612"/>
      <c r="FCG151" s="4342"/>
      <c r="FCH151" s="4343"/>
      <c r="FCI151" s="4344"/>
      <c r="FCJ151" s="2613"/>
      <c r="FCK151" s="4345"/>
      <c r="FCL151" s="4346"/>
      <c r="FCM151" s="4345"/>
      <c r="FCN151" s="4346"/>
      <c r="FCO151" s="4338"/>
      <c r="FCP151" s="4339"/>
      <c r="FCQ151" s="4345"/>
      <c r="FCR151" s="4344"/>
      <c r="FCS151" s="4338"/>
      <c r="FCT151" s="4339"/>
      <c r="FCU151" s="4340"/>
      <c r="FCV151" s="4341"/>
      <c r="FCW151" s="4338"/>
      <c r="FCX151" s="2612"/>
      <c r="FCY151" s="4342"/>
      <c r="FCZ151" s="4343"/>
      <c r="FDA151" s="4344"/>
      <c r="FDB151" s="2613"/>
      <c r="FDC151" s="4345"/>
      <c r="FDD151" s="4346"/>
      <c r="FDE151" s="4345"/>
      <c r="FDF151" s="4346"/>
      <c r="FDG151" s="4338"/>
      <c r="FDH151" s="4339"/>
      <c r="FDI151" s="4345"/>
      <c r="FDJ151" s="4344"/>
      <c r="FDK151" s="4338"/>
      <c r="FDL151" s="4339"/>
      <c r="FDM151" s="4340"/>
      <c r="FDN151" s="4341"/>
      <c r="FDO151" s="4338"/>
      <c r="FDP151" s="2612"/>
      <c r="FDQ151" s="4342"/>
      <c r="FDR151" s="4343"/>
      <c r="FDS151" s="4344"/>
      <c r="FDT151" s="2613"/>
      <c r="FDU151" s="4345"/>
      <c r="FDV151" s="4346"/>
      <c r="FDW151" s="4345"/>
      <c r="FDX151" s="4346"/>
      <c r="FDY151" s="4338"/>
      <c r="FDZ151" s="4339"/>
      <c r="FEA151" s="4345"/>
      <c r="FEB151" s="4344"/>
      <c r="FEC151" s="4338"/>
      <c r="FED151" s="4339"/>
      <c r="FEE151" s="4340"/>
      <c r="FEF151" s="4341"/>
      <c r="FEG151" s="4338"/>
      <c r="FEH151" s="2612"/>
      <c r="FEI151" s="4342"/>
      <c r="FEJ151" s="4343"/>
      <c r="FEK151" s="4344"/>
      <c r="FEL151" s="2613"/>
      <c r="FEM151" s="4345"/>
      <c r="FEN151" s="4346"/>
      <c r="FEO151" s="4345"/>
      <c r="FEP151" s="4346"/>
      <c r="FEQ151" s="4338"/>
      <c r="FER151" s="4339"/>
      <c r="FES151" s="4345"/>
      <c r="FET151" s="4344"/>
      <c r="FEU151" s="4338"/>
      <c r="FEV151" s="4339"/>
      <c r="FEW151" s="4340"/>
      <c r="FEX151" s="4341"/>
      <c r="FEY151" s="4338"/>
      <c r="FEZ151" s="2612"/>
      <c r="FFA151" s="4342"/>
      <c r="FFB151" s="4343"/>
      <c r="FFC151" s="4344"/>
      <c r="FFD151" s="2613"/>
      <c r="FFE151" s="4345"/>
      <c r="FFF151" s="4346"/>
      <c r="FFG151" s="4345"/>
      <c r="FFH151" s="4346"/>
      <c r="FFI151" s="4338"/>
      <c r="FFJ151" s="4339"/>
      <c r="FFK151" s="4345"/>
      <c r="FFL151" s="4344"/>
      <c r="FFM151" s="4338"/>
      <c r="FFN151" s="4339"/>
      <c r="FFO151" s="4340"/>
      <c r="FFP151" s="4341"/>
      <c r="FFQ151" s="4338"/>
      <c r="FFR151" s="2612"/>
      <c r="FFS151" s="4342"/>
      <c r="FFT151" s="4343"/>
      <c r="FFU151" s="4344"/>
      <c r="FFV151" s="2613"/>
      <c r="FFW151" s="4345"/>
      <c r="FFX151" s="4346"/>
      <c r="FFY151" s="4345"/>
      <c r="FFZ151" s="4346"/>
      <c r="FGA151" s="4338"/>
      <c r="FGB151" s="4339"/>
      <c r="FGC151" s="4345"/>
      <c r="FGD151" s="4344"/>
      <c r="FGE151" s="4338"/>
      <c r="FGF151" s="4339"/>
      <c r="FGG151" s="4340"/>
      <c r="FGH151" s="4341"/>
      <c r="FGI151" s="4338"/>
      <c r="FGJ151" s="2612"/>
      <c r="FGK151" s="4342"/>
      <c r="FGL151" s="4343"/>
      <c r="FGM151" s="4344"/>
      <c r="FGN151" s="2613"/>
      <c r="FGO151" s="4345"/>
      <c r="FGP151" s="4346"/>
      <c r="FGQ151" s="4345"/>
      <c r="FGR151" s="4346"/>
      <c r="FGS151" s="4338"/>
      <c r="FGT151" s="4339"/>
      <c r="FGU151" s="4345"/>
      <c r="FGV151" s="4344"/>
      <c r="FGW151" s="4338"/>
      <c r="FGX151" s="4339"/>
      <c r="FGY151" s="4340"/>
      <c r="FGZ151" s="4341"/>
      <c r="FHA151" s="4338"/>
      <c r="FHB151" s="2612"/>
      <c r="FHC151" s="4342"/>
      <c r="FHD151" s="4343"/>
      <c r="FHE151" s="4344"/>
      <c r="FHF151" s="2613"/>
      <c r="FHG151" s="4345"/>
      <c r="FHH151" s="4346"/>
      <c r="FHI151" s="4345"/>
      <c r="FHJ151" s="4346"/>
      <c r="FHK151" s="4338"/>
      <c r="FHL151" s="4339"/>
      <c r="FHM151" s="4345"/>
      <c r="FHN151" s="4344"/>
      <c r="FHO151" s="4338"/>
      <c r="FHP151" s="4339"/>
      <c r="FHQ151" s="4340"/>
      <c r="FHR151" s="4341"/>
      <c r="FHS151" s="4338"/>
      <c r="FHT151" s="2612"/>
      <c r="FHU151" s="4342"/>
      <c r="FHV151" s="4343"/>
      <c r="FHW151" s="4344"/>
      <c r="FHX151" s="2613"/>
      <c r="FHY151" s="4345"/>
      <c r="FHZ151" s="4346"/>
      <c r="FIA151" s="4345"/>
      <c r="FIB151" s="4346"/>
      <c r="FIC151" s="4338"/>
      <c r="FID151" s="4339"/>
      <c r="FIE151" s="4345"/>
      <c r="FIF151" s="4344"/>
      <c r="FIG151" s="4338"/>
      <c r="FIH151" s="4339"/>
      <c r="FII151" s="4340"/>
      <c r="FIJ151" s="4341"/>
      <c r="FIK151" s="4338"/>
      <c r="FIL151" s="2612"/>
      <c r="FIM151" s="4342"/>
      <c r="FIN151" s="4343"/>
      <c r="FIO151" s="4344"/>
      <c r="FIP151" s="2613"/>
      <c r="FIQ151" s="4345"/>
      <c r="FIR151" s="4346"/>
      <c r="FIS151" s="4345"/>
      <c r="FIT151" s="4346"/>
      <c r="FIU151" s="4338"/>
      <c r="FIV151" s="4339"/>
      <c r="FIW151" s="4345"/>
      <c r="FIX151" s="4344"/>
      <c r="FIY151" s="4338"/>
      <c r="FIZ151" s="4339"/>
      <c r="FJA151" s="4340"/>
      <c r="FJB151" s="4341"/>
      <c r="FJC151" s="4338"/>
      <c r="FJD151" s="2612"/>
      <c r="FJE151" s="4342"/>
      <c r="FJF151" s="4343"/>
      <c r="FJG151" s="4344"/>
      <c r="FJH151" s="2613"/>
      <c r="FJI151" s="4345"/>
      <c r="FJJ151" s="4346"/>
      <c r="FJK151" s="4345"/>
      <c r="FJL151" s="4346"/>
      <c r="FJM151" s="4338"/>
      <c r="FJN151" s="4339"/>
      <c r="FJO151" s="4345"/>
      <c r="FJP151" s="4344"/>
      <c r="FJQ151" s="4338"/>
      <c r="FJR151" s="4339"/>
      <c r="FJS151" s="4340"/>
      <c r="FJT151" s="4341"/>
      <c r="FJU151" s="4338"/>
      <c r="FJV151" s="2612"/>
      <c r="FJW151" s="4342"/>
      <c r="FJX151" s="4343"/>
      <c r="FJY151" s="4344"/>
      <c r="FJZ151" s="2613"/>
      <c r="FKA151" s="4345"/>
      <c r="FKB151" s="4346"/>
      <c r="FKC151" s="4345"/>
      <c r="FKD151" s="4346"/>
      <c r="FKE151" s="4338"/>
      <c r="FKF151" s="4339"/>
      <c r="FKG151" s="4345"/>
      <c r="FKH151" s="4344"/>
      <c r="FKI151" s="4338"/>
      <c r="FKJ151" s="4339"/>
      <c r="FKK151" s="4340"/>
      <c r="FKL151" s="4341"/>
      <c r="FKM151" s="4338"/>
      <c r="FKN151" s="2612"/>
      <c r="FKO151" s="4342"/>
      <c r="FKP151" s="4343"/>
      <c r="FKQ151" s="4344"/>
      <c r="FKR151" s="2613"/>
      <c r="FKS151" s="4345"/>
      <c r="FKT151" s="4346"/>
      <c r="FKU151" s="4345"/>
      <c r="FKV151" s="4346"/>
      <c r="FKW151" s="4338"/>
      <c r="FKX151" s="4339"/>
      <c r="FKY151" s="4345"/>
      <c r="FKZ151" s="4344"/>
      <c r="FLA151" s="4338"/>
      <c r="FLB151" s="4339"/>
      <c r="FLC151" s="4340"/>
      <c r="FLD151" s="4341"/>
      <c r="FLE151" s="4338"/>
      <c r="FLF151" s="2612"/>
      <c r="FLG151" s="4342"/>
      <c r="FLH151" s="4343"/>
      <c r="FLI151" s="4344"/>
      <c r="FLJ151" s="2613"/>
      <c r="FLK151" s="4345"/>
      <c r="FLL151" s="4346"/>
      <c r="FLM151" s="4345"/>
      <c r="FLN151" s="4346"/>
      <c r="FLO151" s="4338"/>
      <c r="FLP151" s="4339"/>
      <c r="FLQ151" s="4345"/>
      <c r="FLR151" s="4344"/>
      <c r="FLS151" s="4338"/>
      <c r="FLT151" s="4339"/>
      <c r="FLU151" s="4340"/>
      <c r="FLV151" s="4341"/>
      <c r="FLW151" s="4338"/>
      <c r="FLX151" s="2612"/>
      <c r="FLY151" s="4342"/>
      <c r="FLZ151" s="4343"/>
      <c r="FMA151" s="4344"/>
      <c r="FMB151" s="2613"/>
      <c r="FMC151" s="4345"/>
      <c r="FMD151" s="4346"/>
      <c r="FME151" s="4345"/>
      <c r="FMF151" s="4346"/>
      <c r="FMG151" s="4338"/>
      <c r="FMH151" s="4339"/>
      <c r="FMI151" s="4345"/>
      <c r="FMJ151" s="4344"/>
      <c r="FMK151" s="4338"/>
      <c r="FML151" s="4339"/>
      <c r="FMM151" s="4340"/>
      <c r="FMN151" s="4341"/>
      <c r="FMO151" s="4338"/>
      <c r="FMP151" s="2612"/>
      <c r="FMQ151" s="4342"/>
      <c r="FMR151" s="4343"/>
      <c r="FMS151" s="4344"/>
      <c r="FMT151" s="2613"/>
      <c r="FMU151" s="4345"/>
      <c r="FMV151" s="4346"/>
      <c r="FMW151" s="4345"/>
      <c r="FMX151" s="4346"/>
      <c r="FMY151" s="4338"/>
      <c r="FMZ151" s="4339"/>
      <c r="FNA151" s="4345"/>
      <c r="FNB151" s="4344"/>
      <c r="FNC151" s="4338"/>
      <c r="FND151" s="4339"/>
      <c r="FNE151" s="4340"/>
      <c r="FNF151" s="4341"/>
      <c r="FNG151" s="4338"/>
      <c r="FNH151" s="2612"/>
      <c r="FNI151" s="4342"/>
      <c r="FNJ151" s="4343"/>
      <c r="FNK151" s="4344"/>
      <c r="FNL151" s="2613"/>
      <c r="FNM151" s="4345"/>
      <c r="FNN151" s="4346"/>
      <c r="FNO151" s="4345"/>
      <c r="FNP151" s="4346"/>
      <c r="FNQ151" s="4338"/>
      <c r="FNR151" s="4339"/>
      <c r="FNS151" s="4345"/>
      <c r="FNT151" s="4344"/>
      <c r="FNU151" s="4338"/>
      <c r="FNV151" s="4339"/>
      <c r="FNW151" s="4340"/>
      <c r="FNX151" s="4341"/>
      <c r="FNY151" s="4338"/>
      <c r="FNZ151" s="2612"/>
      <c r="FOA151" s="4342"/>
      <c r="FOB151" s="4343"/>
      <c r="FOC151" s="4344"/>
      <c r="FOD151" s="2613"/>
      <c r="FOE151" s="4345"/>
      <c r="FOF151" s="4346"/>
      <c r="FOG151" s="4345"/>
      <c r="FOH151" s="4346"/>
      <c r="FOI151" s="4338"/>
      <c r="FOJ151" s="4339"/>
      <c r="FOK151" s="4345"/>
      <c r="FOL151" s="4344"/>
      <c r="FOM151" s="4338"/>
      <c r="FON151" s="4339"/>
      <c r="FOO151" s="4340"/>
      <c r="FOP151" s="4341"/>
      <c r="FOQ151" s="4338"/>
      <c r="FOR151" s="2612"/>
      <c r="FOS151" s="4342"/>
      <c r="FOT151" s="4343"/>
      <c r="FOU151" s="4344"/>
      <c r="FOV151" s="2613"/>
      <c r="FOW151" s="4345"/>
      <c r="FOX151" s="4346"/>
      <c r="FOY151" s="4345"/>
      <c r="FOZ151" s="4346"/>
      <c r="FPA151" s="4338"/>
      <c r="FPB151" s="4339"/>
      <c r="FPC151" s="4345"/>
      <c r="FPD151" s="4344"/>
      <c r="FPE151" s="4338"/>
      <c r="FPF151" s="4339"/>
      <c r="FPG151" s="4340"/>
      <c r="FPH151" s="4341"/>
      <c r="FPI151" s="4338"/>
      <c r="FPJ151" s="2612"/>
      <c r="FPK151" s="4342"/>
      <c r="FPL151" s="4343"/>
      <c r="FPM151" s="4344"/>
      <c r="FPN151" s="2613"/>
      <c r="FPO151" s="4345"/>
      <c r="FPP151" s="4346"/>
      <c r="FPQ151" s="4345"/>
      <c r="FPR151" s="4346"/>
      <c r="FPS151" s="4338"/>
      <c r="FPT151" s="4339"/>
      <c r="FPU151" s="4345"/>
      <c r="FPV151" s="4344"/>
      <c r="FPW151" s="4338"/>
      <c r="FPX151" s="4339"/>
      <c r="FPY151" s="4340"/>
      <c r="FPZ151" s="4341"/>
      <c r="FQA151" s="4338"/>
      <c r="FQB151" s="2612"/>
      <c r="FQC151" s="4342"/>
      <c r="FQD151" s="4343"/>
      <c r="FQE151" s="4344"/>
      <c r="FQF151" s="2613"/>
      <c r="FQG151" s="4345"/>
      <c r="FQH151" s="4346"/>
      <c r="FQI151" s="4345"/>
      <c r="FQJ151" s="4346"/>
      <c r="FQK151" s="4338"/>
      <c r="FQL151" s="4339"/>
      <c r="FQM151" s="4345"/>
      <c r="FQN151" s="4344"/>
      <c r="FQO151" s="4338"/>
      <c r="FQP151" s="4339"/>
      <c r="FQQ151" s="4340"/>
      <c r="FQR151" s="4341"/>
      <c r="FQS151" s="4338"/>
      <c r="FQT151" s="2612"/>
      <c r="FQU151" s="4342"/>
      <c r="FQV151" s="4343"/>
      <c r="FQW151" s="4344"/>
      <c r="FQX151" s="2613"/>
      <c r="FQY151" s="4345"/>
      <c r="FQZ151" s="4346"/>
      <c r="FRA151" s="4345"/>
      <c r="FRB151" s="4346"/>
      <c r="FRC151" s="4338"/>
      <c r="FRD151" s="4339"/>
      <c r="FRE151" s="4345"/>
      <c r="FRF151" s="4344"/>
      <c r="FRG151" s="4338"/>
      <c r="FRH151" s="4339"/>
      <c r="FRI151" s="4340"/>
      <c r="FRJ151" s="4341"/>
      <c r="FRK151" s="4338"/>
      <c r="FRL151" s="2612"/>
      <c r="FRM151" s="4342"/>
      <c r="FRN151" s="4343"/>
      <c r="FRO151" s="4344"/>
      <c r="FRP151" s="2613"/>
      <c r="FRQ151" s="4345"/>
      <c r="FRR151" s="4346"/>
      <c r="FRS151" s="4345"/>
      <c r="FRT151" s="4346"/>
      <c r="FRU151" s="4338"/>
      <c r="FRV151" s="4339"/>
      <c r="FRW151" s="4345"/>
      <c r="FRX151" s="4344"/>
      <c r="FRY151" s="4338"/>
      <c r="FRZ151" s="4339"/>
      <c r="FSA151" s="4340"/>
      <c r="FSB151" s="4341"/>
      <c r="FSC151" s="4338"/>
      <c r="FSD151" s="2612"/>
      <c r="FSE151" s="4342"/>
      <c r="FSF151" s="4343"/>
      <c r="FSG151" s="4344"/>
      <c r="FSH151" s="2613"/>
      <c r="FSI151" s="4345"/>
      <c r="FSJ151" s="4346"/>
      <c r="FSK151" s="4345"/>
      <c r="FSL151" s="4346"/>
      <c r="FSM151" s="4338"/>
      <c r="FSN151" s="4339"/>
      <c r="FSO151" s="4345"/>
      <c r="FSP151" s="4344"/>
      <c r="FSQ151" s="4338"/>
      <c r="FSR151" s="4339"/>
      <c r="FSS151" s="4340"/>
      <c r="FST151" s="4341"/>
      <c r="FSU151" s="4338"/>
      <c r="FSV151" s="2612"/>
      <c r="FSW151" s="4342"/>
      <c r="FSX151" s="4343"/>
      <c r="FSY151" s="4344"/>
      <c r="FSZ151" s="2613"/>
      <c r="FTA151" s="4345"/>
      <c r="FTB151" s="4346"/>
      <c r="FTC151" s="4345"/>
      <c r="FTD151" s="4346"/>
      <c r="FTE151" s="4338"/>
      <c r="FTF151" s="4339"/>
      <c r="FTG151" s="4345"/>
      <c r="FTH151" s="4344"/>
      <c r="FTI151" s="4338"/>
      <c r="FTJ151" s="4339"/>
      <c r="FTK151" s="4340"/>
      <c r="FTL151" s="4341"/>
      <c r="FTM151" s="4338"/>
      <c r="FTN151" s="2612"/>
      <c r="FTO151" s="4342"/>
      <c r="FTP151" s="4343"/>
      <c r="FTQ151" s="4344"/>
      <c r="FTR151" s="2613"/>
      <c r="FTS151" s="4345"/>
      <c r="FTT151" s="4346"/>
      <c r="FTU151" s="4345"/>
      <c r="FTV151" s="4346"/>
      <c r="FTW151" s="4338"/>
      <c r="FTX151" s="4339"/>
      <c r="FTY151" s="4345"/>
      <c r="FTZ151" s="4344"/>
      <c r="FUA151" s="4338"/>
      <c r="FUB151" s="4339"/>
      <c r="FUC151" s="4340"/>
      <c r="FUD151" s="4341"/>
      <c r="FUE151" s="4338"/>
      <c r="FUF151" s="2612"/>
      <c r="FUG151" s="4342"/>
      <c r="FUH151" s="4343"/>
      <c r="FUI151" s="4344"/>
      <c r="FUJ151" s="2613"/>
      <c r="FUK151" s="4345"/>
      <c r="FUL151" s="4346"/>
      <c r="FUM151" s="4345"/>
      <c r="FUN151" s="4346"/>
      <c r="FUO151" s="4338"/>
      <c r="FUP151" s="4339"/>
      <c r="FUQ151" s="4345"/>
      <c r="FUR151" s="4344"/>
      <c r="FUS151" s="4338"/>
      <c r="FUT151" s="4339"/>
      <c r="FUU151" s="4340"/>
      <c r="FUV151" s="4341"/>
      <c r="FUW151" s="4338"/>
      <c r="FUX151" s="2612"/>
      <c r="FUY151" s="4342"/>
      <c r="FUZ151" s="4343"/>
      <c r="FVA151" s="4344"/>
      <c r="FVB151" s="2613"/>
      <c r="FVC151" s="4345"/>
      <c r="FVD151" s="4346"/>
      <c r="FVE151" s="4345"/>
      <c r="FVF151" s="4346"/>
      <c r="FVG151" s="4338"/>
      <c r="FVH151" s="4339"/>
      <c r="FVI151" s="4345"/>
      <c r="FVJ151" s="4344"/>
      <c r="FVK151" s="4338"/>
      <c r="FVL151" s="4339"/>
      <c r="FVM151" s="4340"/>
      <c r="FVN151" s="4341"/>
      <c r="FVO151" s="4338"/>
      <c r="FVP151" s="2612"/>
      <c r="FVQ151" s="4342"/>
      <c r="FVR151" s="4343"/>
      <c r="FVS151" s="4344"/>
      <c r="FVT151" s="2613"/>
      <c r="FVU151" s="4345"/>
      <c r="FVV151" s="4346"/>
      <c r="FVW151" s="4345"/>
      <c r="FVX151" s="4346"/>
      <c r="FVY151" s="4338"/>
      <c r="FVZ151" s="4339"/>
      <c r="FWA151" s="4345"/>
      <c r="FWB151" s="4344"/>
      <c r="FWC151" s="4338"/>
      <c r="FWD151" s="4339"/>
      <c r="FWE151" s="4340"/>
      <c r="FWF151" s="4341"/>
      <c r="FWG151" s="4338"/>
      <c r="FWH151" s="2612"/>
      <c r="FWI151" s="4342"/>
      <c r="FWJ151" s="4343"/>
      <c r="FWK151" s="4344"/>
      <c r="FWL151" s="2613"/>
      <c r="FWM151" s="4345"/>
      <c r="FWN151" s="4346"/>
      <c r="FWO151" s="4345"/>
      <c r="FWP151" s="4346"/>
      <c r="FWQ151" s="4338"/>
      <c r="FWR151" s="4339"/>
      <c r="FWS151" s="4345"/>
      <c r="FWT151" s="4344"/>
      <c r="FWU151" s="4338"/>
      <c r="FWV151" s="4339"/>
      <c r="FWW151" s="4340"/>
      <c r="FWX151" s="4341"/>
      <c r="FWY151" s="4338"/>
      <c r="FWZ151" s="2612"/>
      <c r="FXA151" s="4342"/>
      <c r="FXB151" s="4343"/>
      <c r="FXC151" s="4344"/>
      <c r="FXD151" s="2613"/>
      <c r="FXE151" s="4345"/>
      <c r="FXF151" s="4346"/>
      <c r="FXG151" s="4345"/>
      <c r="FXH151" s="4346"/>
      <c r="FXI151" s="4338"/>
      <c r="FXJ151" s="4339"/>
      <c r="FXK151" s="4345"/>
      <c r="FXL151" s="4344"/>
      <c r="FXM151" s="4338"/>
      <c r="FXN151" s="4339"/>
      <c r="FXO151" s="4340"/>
      <c r="FXP151" s="4341"/>
      <c r="FXQ151" s="4338"/>
      <c r="FXR151" s="2612"/>
      <c r="FXS151" s="4342"/>
      <c r="FXT151" s="4343"/>
      <c r="FXU151" s="4344"/>
      <c r="FXV151" s="2613"/>
      <c r="FXW151" s="4345"/>
      <c r="FXX151" s="4346"/>
      <c r="FXY151" s="4345"/>
      <c r="FXZ151" s="4346"/>
      <c r="FYA151" s="4338"/>
      <c r="FYB151" s="4339"/>
      <c r="FYC151" s="4345"/>
      <c r="FYD151" s="4344"/>
      <c r="FYE151" s="4338"/>
      <c r="FYF151" s="4339"/>
      <c r="FYG151" s="4340"/>
      <c r="FYH151" s="4341"/>
      <c r="FYI151" s="4338"/>
      <c r="FYJ151" s="2612"/>
      <c r="FYK151" s="4342"/>
      <c r="FYL151" s="4343"/>
      <c r="FYM151" s="4344"/>
      <c r="FYN151" s="2613"/>
      <c r="FYO151" s="4345"/>
      <c r="FYP151" s="4346"/>
      <c r="FYQ151" s="4345"/>
      <c r="FYR151" s="4346"/>
      <c r="FYS151" s="4338"/>
      <c r="FYT151" s="4339"/>
      <c r="FYU151" s="4345"/>
      <c r="FYV151" s="4344"/>
      <c r="FYW151" s="4338"/>
      <c r="FYX151" s="4339"/>
      <c r="FYY151" s="4340"/>
      <c r="FYZ151" s="4341"/>
      <c r="FZA151" s="4338"/>
      <c r="FZB151" s="2612"/>
      <c r="FZC151" s="4342"/>
      <c r="FZD151" s="4343"/>
      <c r="FZE151" s="4344"/>
      <c r="FZF151" s="2613"/>
      <c r="FZG151" s="4345"/>
      <c r="FZH151" s="4346"/>
      <c r="FZI151" s="4345"/>
      <c r="FZJ151" s="4346"/>
      <c r="FZK151" s="4338"/>
      <c r="FZL151" s="4339"/>
      <c r="FZM151" s="4345"/>
      <c r="FZN151" s="4344"/>
      <c r="FZO151" s="4338"/>
      <c r="FZP151" s="4339"/>
      <c r="FZQ151" s="4340"/>
      <c r="FZR151" s="4341"/>
      <c r="FZS151" s="4338"/>
      <c r="FZT151" s="2612"/>
      <c r="FZU151" s="4342"/>
      <c r="FZV151" s="4343"/>
      <c r="FZW151" s="4344"/>
      <c r="FZX151" s="2613"/>
      <c r="FZY151" s="4345"/>
      <c r="FZZ151" s="4346"/>
      <c r="GAA151" s="4345"/>
      <c r="GAB151" s="4346"/>
      <c r="GAC151" s="4338"/>
      <c r="GAD151" s="4339"/>
      <c r="GAE151" s="4345"/>
      <c r="GAF151" s="4344"/>
      <c r="GAG151" s="4338"/>
      <c r="GAH151" s="4339"/>
      <c r="GAI151" s="4340"/>
      <c r="GAJ151" s="4341"/>
      <c r="GAK151" s="4338"/>
      <c r="GAL151" s="2612"/>
      <c r="GAM151" s="4342"/>
      <c r="GAN151" s="4343"/>
      <c r="GAO151" s="4344"/>
      <c r="GAP151" s="2613"/>
      <c r="GAQ151" s="4345"/>
      <c r="GAR151" s="4346"/>
      <c r="GAS151" s="4345"/>
      <c r="GAT151" s="4346"/>
      <c r="GAU151" s="4338"/>
      <c r="GAV151" s="4339"/>
      <c r="GAW151" s="4345"/>
      <c r="GAX151" s="4344"/>
      <c r="GAY151" s="4338"/>
      <c r="GAZ151" s="4339"/>
      <c r="GBA151" s="4340"/>
      <c r="GBB151" s="4341"/>
      <c r="GBC151" s="4338"/>
      <c r="GBD151" s="2612"/>
      <c r="GBE151" s="4342"/>
      <c r="GBF151" s="4343"/>
      <c r="GBG151" s="4344"/>
      <c r="GBH151" s="2613"/>
      <c r="GBI151" s="4345"/>
      <c r="GBJ151" s="4346"/>
      <c r="GBK151" s="4345"/>
      <c r="GBL151" s="4346"/>
      <c r="GBM151" s="4338"/>
      <c r="GBN151" s="4339"/>
      <c r="GBO151" s="4345"/>
      <c r="GBP151" s="4344"/>
      <c r="GBQ151" s="4338"/>
      <c r="GBR151" s="4339"/>
      <c r="GBS151" s="4340"/>
      <c r="GBT151" s="4341"/>
      <c r="GBU151" s="4338"/>
      <c r="GBV151" s="2612"/>
      <c r="GBW151" s="4342"/>
      <c r="GBX151" s="4343"/>
      <c r="GBY151" s="4344"/>
      <c r="GBZ151" s="2613"/>
      <c r="GCA151" s="4345"/>
      <c r="GCB151" s="4346"/>
      <c r="GCC151" s="4345"/>
      <c r="GCD151" s="4346"/>
      <c r="GCE151" s="4338"/>
      <c r="GCF151" s="4339"/>
      <c r="GCG151" s="4345"/>
      <c r="GCH151" s="4344"/>
      <c r="GCI151" s="4338"/>
      <c r="GCJ151" s="4339"/>
      <c r="GCK151" s="4340"/>
      <c r="GCL151" s="4341"/>
      <c r="GCM151" s="4338"/>
      <c r="GCN151" s="2612"/>
      <c r="GCO151" s="4342"/>
      <c r="GCP151" s="4343"/>
      <c r="GCQ151" s="4344"/>
      <c r="GCR151" s="2613"/>
      <c r="GCS151" s="4345"/>
      <c r="GCT151" s="4346"/>
      <c r="GCU151" s="4345"/>
      <c r="GCV151" s="4346"/>
      <c r="GCW151" s="4338"/>
      <c r="GCX151" s="4339"/>
      <c r="GCY151" s="4345"/>
      <c r="GCZ151" s="4344"/>
      <c r="GDA151" s="4338"/>
      <c r="GDB151" s="4339"/>
      <c r="GDC151" s="4340"/>
      <c r="GDD151" s="4341"/>
      <c r="GDE151" s="4338"/>
      <c r="GDF151" s="2612"/>
      <c r="GDG151" s="4342"/>
      <c r="GDH151" s="4343"/>
      <c r="GDI151" s="4344"/>
      <c r="GDJ151" s="2613"/>
      <c r="GDK151" s="4345"/>
      <c r="GDL151" s="4346"/>
      <c r="GDM151" s="4345"/>
      <c r="GDN151" s="4346"/>
      <c r="GDO151" s="4338"/>
      <c r="GDP151" s="4339"/>
      <c r="GDQ151" s="4345"/>
      <c r="GDR151" s="4344"/>
      <c r="GDS151" s="4338"/>
      <c r="GDT151" s="4339"/>
      <c r="GDU151" s="4340"/>
      <c r="GDV151" s="4341"/>
      <c r="GDW151" s="4338"/>
      <c r="GDX151" s="2612"/>
      <c r="GDY151" s="4342"/>
      <c r="GDZ151" s="4343"/>
      <c r="GEA151" s="4344"/>
      <c r="GEB151" s="2613"/>
      <c r="GEC151" s="4345"/>
      <c r="GED151" s="4346"/>
      <c r="GEE151" s="4345"/>
      <c r="GEF151" s="4346"/>
      <c r="GEG151" s="4338"/>
      <c r="GEH151" s="4339"/>
      <c r="GEI151" s="4345"/>
      <c r="GEJ151" s="4344"/>
      <c r="GEK151" s="4338"/>
      <c r="GEL151" s="4339"/>
      <c r="GEM151" s="4340"/>
      <c r="GEN151" s="4341"/>
      <c r="GEO151" s="4338"/>
      <c r="GEP151" s="2612"/>
      <c r="GEQ151" s="4342"/>
      <c r="GER151" s="4343"/>
      <c r="GES151" s="4344"/>
      <c r="GET151" s="2613"/>
      <c r="GEU151" s="4345"/>
      <c r="GEV151" s="4346"/>
      <c r="GEW151" s="4345"/>
      <c r="GEX151" s="4346"/>
      <c r="GEY151" s="4338"/>
      <c r="GEZ151" s="4339"/>
      <c r="GFA151" s="4345"/>
      <c r="GFB151" s="4344"/>
      <c r="GFC151" s="4338"/>
      <c r="GFD151" s="4339"/>
      <c r="GFE151" s="4340"/>
      <c r="GFF151" s="4341"/>
      <c r="GFG151" s="4338"/>
      <c r="GFH151" s="2612"/>
      <c r="GFI151" s="4342"/>
      <c r="GFJ151" s="4343"/>
      <c r="GFK151" s="4344"/>
      <c r="GFL151" s="2613"/>
      <c r="GFM151" s="4345"/>
      <c r="GFN151" s="4346"/>
      <c r="GFO151" s="4345"/>
      <c r="GFP151" s="4346"/>
      <c r="GFQ151" s="4338"/>
      <c r="GFR151" s="4339"/>
      <c r="GFS151" s="4345"/>
      <c r="GFT151" s="4344"/>
      <c r="GFU151" s="4338"/>
      <c r="GFV151" s="4339"/>
      <c r="GFW151" s="4340"/>
      <c r="GFX151" s="4341"/>
      <c r="GFY151" s="4338"/>
      <c r="GFZ151" s="2612"/>
      <c r="GGA151" s="4342"/>
      <c r="GGB151" s="4343"/>
      <c r="GGC151" s="4344"/>
      <c r="GGD151" s="2613"/>
      <c r="GGE151" s="4345"/>
      <c r="GGF151" s="4346"/>
      <c r="GGG151" s="4345"/>
      <c r="GGH151" s="4346"/>
      <c r="GGI151" s="4338"/>
      <c r="GGJ151" s="4339"/>
      <c r="GGK151" s="4345"/>
      <c r="GGL151" s="4344"/>
      <c r="GGM151" s="4338"/>
      <c r="GGN151" s="4339"/>
      <c r="GGO151" s="4340"/>
      <c r="GGP151" s="4341"/>
      <c r="GGQ151" s="4338"/>
      <c r="GGR151" s="2612"/>
      <c r="GGS151" s="4342"/>
      <c r="GGT151" s="4343"/>
      <c r="GGU151" s="4344"/>
      <c r="GGV151" s="2613"/>
      <c r="GGW151" s="4345"/>
      <c r="GGX151" s="4346"/>
      <c r="GGY151" s="4345"/>
      <c r="GGZ151" s="4346"/>
      <c r="GHA151" s="4338"/>
      <c r="GHB151" s="4339"/>
      <c r="GHC151" s="4345"/>
      <c r="GHD151" s="4344"/>
      <c r="GHE151" s="4338"/>
      <c r="GHF151" s="4339"/>
      <c r="GHG151" s="4340"/>
      <c r="GHH151" s="4341"/>
      <c r="GHI151" s="4338"/>
      <c r="GHJ151" s="2612"/>
      <c r="GHK151" s="4342"/>
      <c r="GHL151" s="4343"/>
      <c r="GHM151" s="4344"/>
      <c r="GHN151" s="2613"/>
      <c r="GHO151" s="4345"/>
      <c r="GHP151" s="4346"/>
      <c r="GHQ151" s="4345"/>
      <c r="GHR151" s="4346"/>
      <c r="GHS151" s="4338"/>
      <c r="GHT151" s="4339"/>
      <c r="GHU151" s="4345"/>
      <c r="GHV151" s="4344"/>
      <c r="GHW151" s="4338"/>
      <c r="GHX151" s="4339"/>
      <c r="GHY151" s="4340"/>
      <c r="GHZ151" s="4341"/>
      <c r="GIA151" s="4338"/>
      <c r="GIB151" s="2612"/>
      <c r="GIC151" s="4342"/>
      <c r="GID151" s="4343"/>
      <c r="GIE151" s="4344"/>
      <c r="GIF151" s="2613"/>
      <c r="GIG151" s="4345"/>
      <c r="GIH151" s="4346"/>
      <c r="GII151" s="4345"/>
      <c r="GIJ151" s="4346"/>
      <c r="GIK151" s="4338"/>
      <c r="GIL151" s="4339"/>
      <c r="GIM151" s="4345"/>
      <c r="GIN151" s="4344"/>
      <c r="GIO151" s="4338"/>
      <c r="GIP151" s="4339"/>
      <c r="GIQ151" s="4340"/>
      <c r="GIR151" s="4341"/>
      <c r="GIS151" s="4338"/>
      <c r="GIT151" s="2612"/>
      <c r="GIU151" s="4342"/>
      <c r="GIV151" s="4343"/>
      <c r="GIW151" s="4344"/>
      <c r="GIX151" s="2613"/>
      <c r="GIY151" s="4345"/>
      <c r="GIZ151" s="4346"/>
      <c r="GJA151" s="4345"/>
      <c r="GJB151" s="4346"/>
      <c r="GJC151" s="4338"/>
      <c r="GJD151" s="4339"/>
      <c r="GJE151" s="4345"/>
      <c r="GJF151" s="4344"/>
      <c r="GJG151" s="4338"/>
      <c r="GJH151" s="4339"/>
      <c r="GJI151" s="4340"/>
      <c r="GJJ151" s="4341"/>
      <c r="GJK151" s="4338"/>
      <c r="GJL151" s="2612"/>
      <c r="GJM151" s="4342"/>
      <c r="GJN151" s="4343"/>
      <c r="GJO151" s="4344"/>
      <c r="GJP151" s="2613"/>
      <c r="GJQ151" s="4345"/>
      <c r="GJR151" s="4346"/>
      <c r="GJS151" s="4345"/>
      <c r="GJT151" s="4346"/>
      <c r="GJU151" s="4338"/>
      <c r="GJV151" s="4339"/>
      <c r="GJW151" s="4345"/>
      <c r="GJX151" s="4344"/>
      <c r="GJY151" s="4338"/>
      <c r="GJZ151" s="4339"/>
      <c r="GKA151" s="4340"/>
      <c r="GKB151" s="4341"/>
      <c r="GKC151" s="4338"/>
      <c r="GKD151" s="2612"/>
      <c r="GKE151" s="4342"/>
      <c r="GKF151" s="4343"/>
      <c r="GKG151" s="4344"/>
      <c r="GKH151" s="2613"/>
      <c r="GKI151" s="4345"/>
      <c r="GKJ151" s="4346"/>
      <c r="GKK151" s="4345"/>
      <c r="GKL151" s="4346"/>
      <c r="GKM151" s="4338"/>
      <c r="GKN151" s="4339"/>
      <c r="GKO151" s="4345"/>
      <c r="GKP151" s="4344"/>
      <c r="GKQ151" s="4338"/>
      <c r="GKR151" s="4339"/>
      <c r="GKS151" s="4340"/>
      <c r="GKT151" s="4341"/>
      <c r="GKU151" s="4338"/>
      <c r="GKV151" s="2612"/>
      <c r="GKW151" s="4342"/>
      <c r="GKX151" s="4343"/>
      <c r="GKY151" s="4344"/>
      <c r="GKZ151" s="2613"/>
      <c r="GLA151" s="4345"/>
      <c r="GLB151" s="4346"/>
      <c r="GLC151" s="4345"/>
      <c r="GLD151" s="4346"/>
      <c r="GLE151" s="4338"/>
      <c r="GLF151" s="4339"/>
      <c r="GLG151" s="4345"/>
      <c r="GLH151" s="4344"/>
      <c r="GLI151" s="4338"/>
      <c r="GLJ151" s="4339"/>
      <c r="GLK151" s="4340"/>
      <c r="GLL151" s="4341"/>
      <c r="GLM151" s="4338"/>
      <c r="GLN151" s="2612"/>
      <c r="GLO151" s="4342"/>
      <c r="GLP151" s="4343"/>
      <c r="GLQ151" s="4344"/>
      <c r="GLR151" s="2613"/>
      <c r="GLS151" s="4345"/>
      <c r="GLT151" s="4346"/>
      <c r="GLU151" s="4345"/>
      <c r="GLV151" s="4346"/>
      <c r="GLW151" s="4338"/>
      <c r="GLX151" s="4339"/>
      <c r="GLY151" s="4345"/>
      <c r="GLZ151" s="4344"/>
      <c r="GMA151" s="4338"/>
      <c r="GMB151" s="4339"/>
      <c r="GMC151" s="4340"/>
      <c r="GMD151" s="4341"/>
      <c r="GME151" s="4338"/>
      <c r="GMF151" s="2612"/>
      <c r="GMG151" s="4342"/>
      <c r="GMH151" s="4343"/>
      <c r="GMI151" s="4344"/>
      <c r="GMJ151" s="2613"/>
      <c r="GMK151" s="4345"/>
      <c r="GML151" s="4346"/>
      <c r="GMM151" s="4345"/>
      <c r="GMN151" s="4346"/>
      <c r="GMO151" s="4338"/>
      <c r="GMP151" s="4339"/>
      <c r="GMQ151" s="4345"/>
      <c r="GMR151" s="4344"/>
      <c r="GMS151" s="4338"/>
      <c r="GMT151" s="4339"/>
      <c r="GMU151" s="4340"/>
      <c r="GMV151" s="4341"/>
      <c r="GMW151" s="4338"/>
      <c r="GMX151" s="2612"/>
      <c r="GMY151" s="4342"/>
      <c r="GMZ151" s="4343"/>
      <c r="GNA151" s="4344"/>
      <c r="GNB151" s="2613"/>
      <c r="GNC151" s="4345"/>
      <c r="GND151" s="4346"/>
      <c r="GNE151" s="4345"/>
      <c r="GNF151" s="4346"/>
      <c r="GNG151" s="4338"/>
      <c r="GNH151" s="4339"/>
      <c r="GNI151" s="4345"/>
      <c r="GNJ151" s="4344"/>
      <c r="GNK151" s="4338"/>
      <c r="GNL151" s="4339"/>
      <c r="GNM151" s="4340"/>
      <c r="GNN151" s="4341"/>
      <c r="GNO151" s="4338"/>
      <c r="GNP151" s="2612"/>
      <c r="GNQ151" s="4342"/>
      <c r="GNR151" s="4343"/>
      <c r="GNS151" s="4344"/>
      <c r="GNT151" s="2613"/>
      <c r="GNU151" s="4345"/>
      <c r="GNV151" s="4346"/>
      <c r="GNW151" s="4345"/>
      <c r="GNX151" s="4346"/>
      <c r="GNY151" s="4338"/>
      <c r="GNZ151" s="4339"/>
      <c r="GOA151" s="4345"/>
      <c r="GOB151" s="4344"/>
      <c r="GOC151" s="4338"/>
      <c r="GOD151" s="4339"/>
      <c r="GOE151" s="4340"/>
      <c r="GOF151" s="4341"/>
      <c r="GOG151" s="4338"/>
      <c r="GOH151" s="2612"/>
      <c r="GOI151" s="4342"/>
      <c r="GOJ151" s="4343"/>
      <c r="GOK151" s="4344"/>
      <c r="GOL151" s="2613"/>
      <c r="GOM151" s="4345"/>
      <c r="GON151" s="4346"/>
      <c r="GOO151" s="4345"/>
      <c r="GOP151" s="4346"/>
      <c r="GOQ151" s="4338"/>
      <c r="GOR151" s="4339"/>
      <c r="GOS151" s="4345"/>
      <c r="GOT151" s="4344"/>
      <c r="GOU151" s="4338"/>
      <c r="GOV151" s="4339"/>
      <c r="GOW151" s="4340"/>
      <c r="GOX151" s="4341"/>
      <c r="GOY151" s="4338"/>
      <c r="GOZ151" s="2612"/>
      <c r="GPA151" s="4342"/>
      <c r="GPB151" s="4343"/>
      <c r="GPC151" s="4344"/>
      <c r="GPD151" s="2613"/>
      <c r="GPE151" s="4345"/>
      <c r="GPF151" s="4346"/>
      <c r="GPG151" s="4345"/>
      <c r="GPH151" s="4346"/>
      <c r="GPI151" s="4338"/>
      <c r="GPJ151" s="4339"/>
      <c r="GPK151" s="4345"/>
      <c r="GPL151" s="4344"/>
      <c r="GPM151" s="4338"/>
      <c r="GPN151" s="4339"/>
      <c r="GPO151" s="4340"/>
      <c r="GPP151" s="4341"/>
      <c r="GPQ151" s="4338"/>
      <c r="GPR151" s="2612"/>
      <c r="GPS151" s="4342"/>
      <c r="GPT151" s="4343"/>
      <c r="GPU151" s="4344"/>
      <c r="GPV151" s="2613"/>
      <c r="GPW151" s="4345"/>
      <c r="GPX151" s="4346"/>
      <c r="GPY151" s="4345"/>
      <c r="GPZ151" s="4346"/>
      <c r="GQA151" s="4338"/>
      <c r="GQB151" s="4339"/>
      <c r="GQC151" s="4345"/>
      <c r="GQD151" s="4344"/>
      <c r="GQE151" s="4338"/>
      <c r="GQF151" s="4339"/>
      <c r="GQG151" s="4340"/>
      <c r="GQH151" s="4341"/>
      <c r="GQI151" s="4338"/>
      <c r="GQJ151" s="2612"/>
      <c r="GQK151" s="4342"/>
      <c r="GQL151" s="4343"/>
      <c r="GQM151" s="4344"/>
      <c r="GQN151" s="2613"/>
      <c r="GQO151" s="4345"/>
      <c r="GQP151" s="4346"/>
      <c r="GQQ151" s="4345"/>
      <c r="GQR151" s="4346"/>
      <c r="GQS151" s="4338"/>
      <c r="GQT151" s="4339"/>
      <c r="GQU151" s="4345"/>
      <c r="GQV151" s="4344"/>
      <c r="GQW151" s="4338"/>
      <c r="GQX151" s="4339"/>
      <c r="GQY151" s="4340"/>
      <c r="GQZ151" s="4341"/>
      <c r="GRA151" s="4338"/>
      <c r="GRB151" s="2612"/>
      <c r="GRC151" s="4342"/>
      <c r="GRD151" s="4343"/>
      <c r="GRE151" s="4344"/>
      <c r="GRF151" s="2613"/>
      <c r="GRG151" s="4345"/>
      <c r="GRH151" s="4346"/>
      <c r="GRI151" s="4345"/>
      <c r="GRJ151" s="4346"/>
      <c r="GRK151" s="4338"/>
      <c r="GRL151" s="4339"/>
      <c r="GRM151" s="4345"/>
      <c r="GRN151" s="4344"/>
      <c r="GRO151" s="4338"/>
      <c r="GRP151" s="4339"/>
      <c r="GRQ151" s="4340"/>
      <c r="GRR151" s="4341"/>
      <c r="GRS151" s="4338"/>
      <c r="GRT151" s="2612"/>
      <c r="GRU151" s="4342"/>
      <c r="GRV151" s="4343"/>
      <c r="GRW151" s="4344"/>
      <c r="GRX151" s="2613"/>
      <c r="GRY151" s="4345"/>
      <c r="GRZ151" s="4346"/>
      <c r="GSA151" s="4345"/>
      <c r="GSB151" s="4346"/>
      <c r="GSC151" s="4338"/>
      <c r="GSD151" s="4339"/>
      <c r="GSE151" s="4345"/>
      <c r="GSF151" s="4344"/>
      <c r="GSG151" s="4338"/>
      <c r="GSH151" s="4339"/>
      <c r="GSI151" s="4340"/>
      <c r="GSJ151" s="4341"/>
      <c r="GSK151" s="4338"/>
      <c r="GSL151" s="2612"/>
      <c r="GSM151" s="4342"/>
      <c r="GSN151" s="4343"/>
      <c r="GSO151" s="4344"/>
      <c r="GSP151" s="2613"/>
      <c r="GSQ151" s="4345"/>
      <c r="GSR151" s="4346"/>
      <c r="GSS151" s="4345"/>
      <c r="GST151" s="4346"/>
      <c r="GSU151" s="4338"/>
      <c r="GSV151" s="4339"/>
      <c r="GSW151" s="4345"/>
      <c r="GSX151" s="4344"/>
      <c r="GSY151" s="4338"/>
      <c r="GSZ151" s="4339"/>
      <c r="GTA151" s="4340"/>
      <c r="GTB151" s="4341"/>
      <c r="GTC151" s="4338"/>
      <c r="GTD151" s="2612"/>
      <c r="GTE151" s="4342"/>
      <c r="GTF151" s="4343"/>
      <c r="GTG151" s="4344"/>
      <c r="GTH151" s="2613"/>
      <c r="GTI151" s="4345"/>
      <c r="GTJ151" s="4346"/>
      <c r="GTK151" s="4345"/>
      <c r="GTL151" s="4346"/>
      <c r="GTM151" s="4338"/>
      <c r="GTN151" s="4339"/>
      <c r="GTO151" s="4345"/>
      <c r="GTP151" s="4344"/>
      <c r="GTQ151" s="4338"/>
      <c r="GTR151" s="4339"/>
      <c r="GTS151" s="4340"/>
      <c r="GTT151" s="4341"/>
      <c r="GTU151" s="4338"/>
      <c r="GTV151" s="2612"/>
      <c r="GTW151" s="4342"/>
      <c r="GTX151" s="4343"/>
      <c r="GTY151" s="4344"/>
      <c r="GTZ151" s="2613"/>
      <c r="GUA151" s="4345"/>
      <c r="GUB151" s="4346"/>
      <c r="GUC151" s="4345"/>
      <c r="GUD151" s="4346"/>
      <c r="GUE151" s="4338"/>
      <c r="GUF151" s="4339"/>
      <c r="GUG151" s="4345"/>
      <c r="GUH151" s="4344"/>
      <c r="GUI151" s="4338"/>
      <c r="GUJ151" s="4339"/>
      <c r="GUK151" s="4340"/>
      <c r="GUL151" s="4341"/>
      <c r="GUM151" s="4338"/>
      <c r="GUN151" s="2612"/>
      <c r="GUO151" s="4342"/>
      <c r="GUP151" s="4343"/>
      <c r="GUQ151" s="4344"/>
      <c r="GUR151" s="2613"/>
      <c r="GUS151" s="4345"/>
      <c r="GUT151" s="4346"/>
      <c r="GUU151" s="4345"/>
      <c r="GUV151" s="4346"/>
      <c r="GUW151" s="4338"/>
      <c r="GUX151" s="4339"/>
      <c r="GUY151" s="4345"/>
      <c r="GUZ151" s="4344"/>
      <c r="GVA151" s="4338"/>
      <c r="GVB151" s="4339"/>
      <c r="GVC151" s="4340"/>
      <c r="GVD151" s="4341"/>
      <c r="GVE151" s="4338"/>
      <c r="GVF151" s="2612"/>
      <c r="GVG151" s="4342"/>
      <c r="GVH151" s="4343"/>
      <c r="GVI151" s="4344"/>
      <c r="GVJ151" s="2613"/>
      <c r="GVK151" s="4345"/>
      <c r="GVL151" s="4346"/>
      <c r="GVM151" s="4345"/>
      <c r="GVN151" s="4346"/>
      <c r="GVO151" s="4338"/>
      <c r="GVP151" s="4339"/>
      <c r="GVQ151" s="4345"/>
      <c r="GVR151" s="4344"/>
      <c r="GVS151" s="4338"/>
      <c r="GVT151" s="4339"/>
      <c r="GVU151" s="4340"/>
      <c r="GVV151" s="4341"/>
      <c r="GVW151" s="4338"/>
      <c r="GVX151" s="2612"/>
      <c r="GVY151" s="4342"/>
      <c r="GVZ151" s="4343"/>
      <c r="GWA151" s="4344"/>
      <c r="GWB151" s="2613"/>
      <c r="GWC151" s="4345"/>
      <c r="GWD151" s="4346"/>
      <c r="GWE151" s="4345"/>
      <c r="GWF151" s="4346"/>
      <c r="GWG151" s="4338"/>
      <c r="GWH151" s="4339"/>
      <c r="GWI151" s="4345"/>
      <c r="GWJ151" s="4344"/>
      <c r="GWK151" s="4338"/>
      <c r="GWL151" s="4339"/>
      <c r="GWM151" s="4340"/>
      <c r="GWN151" s="4341"/>
      <c r="GWO151" s="4338"/>
      <c r="GWP151" s="2612"/>
      <c r="GWQ151" s="4342"/>
      <c r="GWR151" s="4343"/>
      <c r="GWS151" s="4344"/>
      <c r="GWT151" s="2613"/>
      <c r="GWU151" s="4345"/>
      <c r="GWV151" s="4346"/>
      <c r="GWW151" s="4345"/>
      <c r="GWX151" s="4346"/>
      <c r="GWY151" s="4338"/>
      <c r="GWZ151" s="4339"/>
      <c r="GXA151" s="4345"/>
      <c r="GXB151" s="4344"/>
      <c r="GXC151" s="4338"/>
      <c r="GXD151" s="4339"/>
      <c r="GXE151" s="4340"/>
      <c r="GXF151" s="4341"/>
      <c r="GXG151" s="4338"/>
      <c r="GXH151" s="2612"/>
      <c r="GXI151" s="4342"/>
      <c r="GXJ151" s="4343"/>
      <c r="GXK151" s="4344"/>
      <c r="GXL151" s="2613"/>
      <c r="GXM151" s="4345"/>
      <c r="GXN151" s="4346"/>
      <c r="GXO151" s="4345"/>
      <c r="GXP151" s="4346"/>
      <c r="GXQ151" s="4338"/>
      <c r="GXR151" s="4339"/>
      <c r="GXS151" s="4345"/>
      <c r="GXT151" s="4344"/>
      <c r="GXU151" s="4338"/>
      <c r="GXV151" s="4339"/>
      <c r="GXW151" s="4340"/>
      <c r="GXX151" s="4341"/>
      <c r="GXY151" s="4338"/>
      <c r="GXZ151" s="2612"/>
      <c r="GYA151" s="4342"/>
      <c r="GYB151" s="4343"/>
      <c r="GYC151" s="4344"/>
      <c r="GYD151" s="2613"/>
      <c r="GYE151" s="4345"/>
      <c r="GYF151" s="4346"/>
      <c r="GYG151" s="4345"/>
      <c r="GYH151" s="4346"/>
      <c r="GYI151" s="4338"/>
      <c r="GYJ151" s="4339"/>
      <c r="GYK151" s="4345"/>
      <c r="GYL151" s="4344"/>
      <c r="GYM151" s="4338"/>
      <c r="GYN151" s="4339"/>
      <c r="GYO151" s="4340"/>
      <c r="GYP151" s="4341"/>
      <c r="GYQ151" s="4338"/>
      <c r="GYR151" s="2612"/>
      <c r="GYS151" s="4342"/>
      <c r="GYT151" s="4343"/>
      <c r="GYU151" s="4344"/>
      <c r="GYV151" s="2613"/>
      <c r="GYW151" s="4345"/>
      <c r="GYX151" s="4346"/>
      <c r="GYY151" s="4345"/>
      <c r="GYZ151" s="4346"/>
      <c r="GZA151" s="4338"/>
      <c r="GZB151" s="4339"/>
      <c r="GZC151" s="4345"/>
      <c r="GZD151" s="4344"/>
      <c r="GZE151" s="4338"/>
      <c r="GZF151" s="4339"/>
      <c r="GZG151" s="4340"/>
      <c r="GZH151" s="4341"/>
      <c r="GZI151" s="4338"/>
      <c r="GZJ151" s="2612"/>
      <c r="GZK151" s="4342"/>
      <c r="GZL151" s="4343"/>
      <c r="GZM151" s="4344"/>
      <c r="GZN151" s="2613"/>
      <c r="GZO151" s="4345"/>
      <c r="GZP151" s="4346"/>
      <c r="GZQ151" s="4345"/>
      <c r="GZR151" s="4346"/>
      <c r="GZS151" s="4338"/>
      <c r="GZT151" s="4339"/>
      <c r="GZU151" s="4345"/>
      <c r="GZV151" s="4344"/>
      <c r="GZW151" s="4338"/>
      <c r="GZX151" s="4339"/>
      <c r="GZY151" s="4340"/>
      <c r="GZZ151" s="4341"/>
      <c r="HAA151" s="4338"/>
      <c r="HAB151" s="2612"/>
      <c r="HAC151" s="4342"/>
      <c r="HAD151" s="4343"/>
      <c r="HAE151" s="4344"/>
      <c r="HAF151" s="2613"/>
      <c r="HAG151" s="4345"/>
      <c r="HAH151" s="4346"/>
      <c r="HAI151" s="4345"/>
      <c r="HAJ151" s="4346"/>
      <c r="HAK151" s="4338"/>
      <c r="HAL151" s="4339"/>
      <c r="HAM151" s="4345"/>
      <c r="HAN151" s="4344"/>
      <c r="HAO151" s="4338"/>
      <c r="HAP151" s="4339"/>
      <c r="HAQ151" s="4340"/>
      <c r="HAR151" s="4341"/>
      <c r="HAS151" s="4338"/>
      <c r="HAT151" s="2612"/>
      <c r="HAU151" s="4342"/>
      <c r="HAV151" s="4343"/>
      <c r="HAW151" s="4344"/>
      <c r="HAX151" s="2613"/>
      <c r="HAY151" s="4345"/>
      <c r="HAZ151" s="4346"/>
      <c r="HBA151" s="4345"/>
      <c r="HBB151" s="4346"/>
      <c r="HBC151" s="4338"/>
      <c r="HBD151" s="4339"/>
      <c r="HBE151" s="4345"/>
      <c r="HBF151" s="4344"/>
      <c r="HBG151" s="4338"/>
      <c r="HBH151" s="4339"/>
      <c r="HBI151" s="4340"/>
      <c r="HBJ151" s="4341"/>
      <c r="HBK151" s="4338"/>
      <c r="HBL151" s="2612"/>
      <c r="HBM151" s="4342"/>
      <c r="HBN151" s="4343"/>
      <c r="HBO151" s="4344"/>
      <c r="HBP151" s="2613"/>
      <c r="HBQ151" s="4345"/>
      <c r="HBR151" s="4346"/>
      <c r="HBS151" s="4345"/>
      <c r="HBT151" s="4346"/>
      <c r="HBU151" s="4338"/>
      <c r="HBV151" s="4339"/>
      <c r="HBW151" s="4345"/>
      <c r="HBX151" s="4344"/>
      <c r="HBY151" s="4338"/>
      <c r="HBZ151" s="4339"/>
      <c r="HCA151" s="4340"/>
      <c r="HCB151" s="4341"/>
      <c r="HCC151" s="4338"/>
      <c r="HCD151" s="2612"/>
      <c r="HCE151" s="4342"/>
      <c r="HCF151" s="4343"/>
      <c r="HCG151" s="4344"/>
      <c r="HCH151" s="2613"/>
      <c r="HCI151" s="4345"/>
      <c r="HCJ151" s="4346"/>
      <c r="HCK151" s="4345"/>
      <c r="HCL151" s="4346"/>
      <c r="HCM151" s="4338"/>
      <c r="HCN151" s="4339"/>
      <c r="HCO151" s="4345"/>
      <c r="HCP151" s="4344"/>
      <c r="HCQ151" s="4338"/>
      <c r="HCR151" s="4339"/>
      <c r="HCS151" s="4340"/>
      <c r="HCT151" s="4341"/>
      <c r="HCU151" s="4338"/>
      <c r="HCV151" s="2612"/>
      <c r="HCW151" s="4342"/>
      <c r="HCX151" s="4343"/>
      <c r="HCY151" s="4344"/>
      <c r="HCZ151" s="2613"/>
      <c r="HDA151" s="4345"/>
      <c r="HDB151" s="4346"/>
      <c r="HDC151" s="4345"/>
      <c r="HDD151" s="4346"/>
      <c r="HDE151" s="4338"/>
      <c r="HDF151" s="4339"/>
      <c r="HDG151" s="4345"/>
      <c r="HDH151" s="4344"/>
      <c r="HDI151" s="4338"/>
      <c r="HDJ151" s="4339"/>
      <c r="HDK151" s="4340"/>
      <c r="HDL151" s="4341"/>
      <c r="HDM151" s="4338"/>
      <c r="HDN151" s="2612"/>
      <c r="HDO151" s="4342"/>
      <c r="HDP151" s="4343"/>
      <c r="HDQ151" s="4344"/>
      <c r="HDR151" s="2613"/>
      <c r="HDS151" s="4345"/>
      <c r="HDT151" s="4346"/>
      <c r="HDU151" s="4345"/>
      <c r="HDV151" s="4346"/>
      <c r="HDW151" s="4338"/>
      <c r="HDX151" s="4339"/>
      <c r="HDY151" s="4345"/>
      <c r="HDZ151" s="4344"/>
      <c r="HEA151" s="4338"/>
      <c r="HEB151" s="4339"/>
      <c r="HEC151" s="4340"/>
      <c r="HED151" s="4341"/>
      <c r="HEE151" s="4338"/>
      <c r="HEF151" s="2612"/>
      <c r="HEG151" s="4342"/>
      <c r="HEH151" s="4343"/>
      <c r="HEI151" s="4344"/>
      <c r="HEJ151" s="2613"/>
      <c r="HEK151" s="4345"/>
      <c r="HEL151" s="4346"/>
      <c r="HEM151" s="4345"/>
      <c r="HEN151" s="4346"/>
      <c r="HEO151" s="4338"/>
      <c r="HEP151" s="4339"/>
      <c r="HEQ151" s="4345"/>
      <c r="HER151" s="4344"/>
      <c r="HES151" s="4338"/>
      <c r="HET151" s="4339"/>
      <c r="HEU151" s="4340"/>
      <c r="HEV151" s="4341"/>
      <c r="HEW151" s="4338"/>
      <c r="HEX151" s="2612"/>
      <c r="HEY151" s="4342"/>
      <c r="HEZ151" s="4343"/>
      <c r="HFA151" s="4344"/>
      <c r="HFB151" s="2613"/>
      <c r="HFC151" s="4345"/>
      <c r="HFD151" s="4346"/>
      <c r="HFE151" s="4345"/>
      <c r="HFF151" s="4346"/>
      <c r="HFG151" s="4338"/>
      <c r="HFH151" s="4339"/>
      <c r="HFI151" s="4345"/>
      <c r="HFJ151" s="4344"/>
      <c r="HFK151" s="4338"/>
      <c r="HFL151" s="4339"/>
      <c r="HFM151" s="4340"/>
      <c r="HFN151" s="4341"/>
      <c r="HFO151" s="4338"/>
      <c r="HFP151" s="2612"/>
      <c r="HFQ151" s="4342"/>
      <c r="HFR151" s="4343"/>
      <c r="HFS151" s="4344"/>
      <c r="HFT151" s="2613"/>
      <c r="HFU151" s="4345"/>
      <c r="HFV151" s="4346"/>
      <c r="HFW151" s="4345"/>
      <c r="HFX151" s="4346"/>
      <c r="HFY151" s="4338"/>
      <c r="HFZ151" s="4339"/>
      <c r="HGA151" s="4345"/>
      <c r="HGB151" s="4344"/>
      <c r="HGC151" s="4338"/>
      <c r="HGD151" s="4339"/>
      <c r="HGE151" s="4340"/>
      <c r="HGF151" s="4341"/>
      <c r="HGG151" s="4338"/>
      <c r="HGH151" s="2612"/>
      <c r="HGI151" s="4342"/>
      <c r="HGJ151" s="4343"/>
      <c r="HGK151" s="4344"/>
      <c r="HGL151" s="2613"/>
      <c r="HGM151" s="4345"/>
      <c r="HGN151" s="4346"/>
      <c r="HGO151" s="4345"/>
      <c r="HGP151" s="4346"/>
      <c r="HGQ151" s="4338"/>
      <c r="HGR151" s="4339"/>
      <c r="HGS151" s="4345"/>
      <c r="HGT151" s="4344"/>
      <c r="HGU151" s="4338"/>
      <c r="HGV151" s="4339"/>
      <c r="HGW151" s="4340"/>
      <c r="HGX151" s="4341"/>
      <c r="HGY151" s="4338"/>
      <c r="HGZ151" s="2612"/>
      <c r="HHA151" s="4342"/>
      <c r="HHB151" s="4343"/>
      <c r="HHC151" s="4344"/>
      <c r="HHD151" s="2613"/>
      <c r="HHE151" s="4345"/>
      <c r="HHF151" s="4346"/>
      <c r="HHG151" s="4345"/>
      <c r="HHH151" s="4346"/>
      <c r="HHI151" s="4338"/>
      <c r="HHJ151" s="4339"/>
      <c r="HHK151" s="4345"/>
      <c r="HHL151" s="4344"/>
      <c r="HHM151" s="4338"/>
      <c r="HHN151" s="4339"/>
      <c r="HHO151" s="4340"/>
      <c r="HHP151" s="4341"/>
      <c r="HHQ151" s="4338"/>
      <c r="HHR151" s="2612"/>
      <c r="HHS151" s="4342"/>
      <c r="HHT151" s="4343"/>
      <c r="HHU151" s="4344"/>
      <c r="HHV151" s="2613"/>
      <c r="HHW151" s="4345"/>
      <c r="HHX151" s="4346"/>
      <c r="HHY151" s="4345"/>
      <c r="HHZ151" s="4346"/>
      <c r="HIA151" s="4338"/>
      <c r="HIB151" s="4339"/>
      <c r="HIC151" s="4345"/>
      <c r="HID151" s="4344"/>
      <c r="HIE151" s="4338"/>
      <c r="HIF151" s="4339"/>
      <c r="HIG151" s="4340"/>
      <c r="HIH151" s="4341"/>
      <c r="HII151" s="4338"/>
      <c r="HIJ151" s="2612"/>
      <c r="HIK151" s="4342"/>
      <c r="HIL151" s="4343"/>
      <c r="HIM151" s="4344"/>
      <c r="HIN151" s="2613"/>
      <c r="HIO151" s="4345"/>
      <c r="HIP151" s="4346"/>
      <c r="HIQ151" s="4345"/>
      <c r="HIR151" s="4346"/>
      <c r="HIS151" s="4338"/>
      <c r="HIT151" s="4339"/>
      <c r="HIU151" s="4345"/>
      <c r="HIV151" s="4344"/>
      <c r="HIW151" s="4338"/>
      <c r="HIX151" s="4339"/>
      <c r="HIY151" s="4340"/>
      <c r="HIZ151" s="4341"/>
      <c r="HJA151" s="4338"/>
      <c r="HJB151" s="2612"/>
      <c r="HJC151" s="4342"/>
      <c r="HJD151" s="4343"/>
      <c r="HJE151" s="4344"/>
      <c r="HJF151" s="2613"/>
      <c r="HJG151" s="4345"/>
      <c r="HJH151" s="4346"/>
      <c r="HJI151" s="4345"/>
      <c r="HJJ151" s="4346"/>
      <c r="HJK151" s="4338"/>
      <c r="HJL151" s="4339"/>
      <c r="HJM151" s="4345"/>
      <c r="HJN151" s="4344"/>
      <c r="HJO151" s="4338"/>
      <c r="HJP151" s="4339"/>
      <c r="HJQ151" s="4340"/>
      <c r="HJR151" s="4341"/>
      <c r="HJS151" s="4338"/>
      <c r="HJT151" s="2612"/>
      <c r="HJU151" s="4342"/>
      <c r="HJV151" s="4343"/>
      <c r="HJW151" s="4344"/>
      <c r="HJX151" s="2613"/>
      <c r="HJY151" s="4345"/>
      <c r="HJZ151" s="4346"/>
      <c r="HKA151" s="4345"/>
      <c r="HKB151" s="4346"/>
      <c r="HKC151" s="4338"/>
      <c r="HKD151" s="4339"/>
      <c r="HKE151" s="4345"/>
      <c r="HKF151" s="4344"/>
      <c r="HKG151" s="4338"/>
      <c r="HKH151" s="4339"/>
      <c r="HKI151" s="4340"/>
      <c r="HKJ151" s="4341"/>
      <c r="HKK151" s="4338"/>
      <c r="HKL151" s="2612"/>
      <c r="HKM151" s="4342"/>
      <c r="HKN151" s="4343"/>
      <c r="HKO151" s="4344"/>
      <c r="HKP151" s="2613"/>
      <c r="HKQ151" s="4345"/>
      <c r="HKR151" s="4346"/>
      <c r="HKS151" s="4345"/>
      <c r="HKT151" s="4346"/>
      <c r="HKU151" s="4338"/>
      <c r="HKV151" s="4339"/>
      <c r="HKW151" s="4345"/>
      <c r="HKX151" s="4344"/>
      <c r="HKY151" s="4338"/>
      <c r="HKZ151" s="4339"/>
      <c r="HLA151" s="4340"/>
      <c r="HLB151" s="4341"/>
      <c r="HLC151" s="4338"/>
      <c r="HLD151" s="2612"/>
      <c r="HLE151" s="4342"/>
      <c r="HLF151" s="4343"/>
      <c r="HLG151" s="4344"/>
      <c r="HLH151" s="2613"/>
      <c r="HLI151" s="4345"/>
      <c r="HLJ151" s="4346"/>
      <c r="HLK151" s="4345"/>
      <c r="HLL151" s="4346"/>
      <c r="HLM151" s="4338"/>
      <c r="HLN151" s="4339"/>
      <c r="HLO151" s="4345"/>
      <c r="HLP151" s="4344"/>
      <c r="HLQ151" s="4338"/>
      <c r="HLR151" s="4339"/>
      <c r="HLS151" s="4340"/>
      <c r="HLT151" s="4341"/>
      <c r="HLU151" s="4338"/>
      <c r="HLV151" s="2612"/>
      <c r="HLW151" s="4342"/>
      <c r="HLX151" s="4343"/>
      <c r="HLY151" s="4344"/>
      <c r="HLZ151" s="2613"/>
      <c r="HMA151" s="4345"/>
      <c r="HMB151" s="4346"/>
      <c r="HMC151" s="4345"/>
      <c r="HMD151" s="4346"/>
      <c r="HME151" s="4338"/>
      <c r="HMF151" s="4339"/>
      <c r="HMG151" s="4345"/>
      <c r="HMH151" s="4344"/>
      <c r="HMI151" s="4338"/>
      <c r="HMJ151" s="4339"/>
      <c r="HMK151" s="4340"/>
      <c r="HML151" s="4341"/>
      <c r="HMM151" s="4338"/>
      <c r="HMN151" s="2612"/>
      <c r="HMO151" s="4342"/>
      <c r="HMP151" s="4343"/>
      <c r="HMQ151" s="4344"/>
      <c r="HMR151" s="2613"/>
      <c r="HMS151" s="4345"/>
      <c r="HMT151" s="4346"/>
      <c r="HMU151" s="4345"/>
      <c r="HMV151" s="4346"/>
      <c r="HMW151" s="4338"/>
      <c r="HMX151" s="4339"/>
      <c r="HMY151" s="4345"/>
      <c r="HMZ151" s="4344"/>
      <c r="HNA151" s="4338"/>
      <c r="HNB151" s="4339"/>
      <c r="HNC151" s="4340"/>
      <c r="HND151" s="4341"/>
      <c r="HNE151" s="4338"/>
      <c r="HNF151" s="2612"/>
      <c r="HNG151" s="4342"/>
      <c r="HNH151" s="4343"/>
      <c r="HNI151" s="4344"/>
      <c r="HNJ151" s="2613"/>
      <c r="HNK151" s="4345"/>
      <c r="HNL151" s="4346"/>
      <c r="HNM151" s="4345"/>
      <c r="HNN151" s="4346"/>
      <c r="HNO151" s="4338"/>
      <c r="HNP151" s="4339"/>
      <c r="HNQ151" s="4345"/>
      <c r="HNR151" s="4344"/>
      <c r="HNS151" s="4338"/>
      <c r="HNT151" s="4339"/>
      <c r="HNU151" s="4340"/>
      <c r="HNV151" s="4341"/>
      <c r="HNW151" s="4338"/>
      <c r="HNX151" s="2612"/>
      <c r="HNY151" s="4342"/>
      <c r="HNZ151" s="4343"/>
      <c r="HOA151" s="4344"/>
      <c r="HOB151" s="2613"/>
      <c r="HOC151" s="4345"/>
      <c r="HOD151" s="4346"/>
      <c r="HOE151" s="4345"/>
      <c r="HOF151" s="4346"/>
      <c r="HOG151" s="4338"/>
      <c r="HOH151" s="4339"/>
      <c r="HOI151" s="4345"/>
      <c r="HOJ151" s="4344"/>
      <c r="HOK151" s="4338"/>
      <c r="HOL151" s="4339"/>
      <c r="HOM151" s="4340"/>
      <c r="HON151" s="4341"/>
      <c r="HOO151" s="4338"/>
      <c r="HOP151" s="2612"/>
      <c r="HOQ151" s="4342"/>
      <c r="HOR151" s="4343"/>
      <c r="HOS151" s="4344"/>
      <c r="HOT151" s="2613"/>
      <c r="HOU151" s="4345"/>
      <c r="HOV151" s="4346"/>
      <c r="HOW151" s="4345"/>
      <c r="HOX151" s="4346"/>
      <c r="HOY151" s="4338"/>
      <c r="HOZ151" s="4339"/>
      <c r="HPA151" s="4345"/>
      <c r="HPB151" s="4344"/>
      <c r="HPC151" s="4338"/>
      <c r="HPD151" s="4339"/>
      <c r="HPE151" s="4340"/>
      <c r="HPF151" s="4341"/>
      <c r="HPG151" s="4338"/>
      <c r="HPH151" s="2612"/>
      <c r="HPI151" s="4342"/>
      <c r="HPJ151" s="4343"/>
      <c r="HPK151" s="4344"/>
      <c r="HPL151" s="2613"/>
      <c r="HPM151" s="4345"/>
      <c r="HPN151" s="4346"/>
      <c r="HPO151" s="4345"/>
      <c r="HPP151" s="4346"/>
      <c r="HPQ151" s="4338"/>
      <c r="HPR151" s="4339"/>
      <c r="HPS151" s="4345"/>
      <c r="HPT151" s="4344"/>
      <c r="HPU151" s="4338"/>
      <c r="HPV151" s="4339"/>
      <c r="HPW151" s="4340"/>
      <c r="HPX151" s="4341"/>
      <c r="HPY151" s="4338"/>
      <c r="HPZ151" s="2612"/>
      <c r="HQA151" s="4342"/>
      <c r="HQB151" s="4343"/>
      <c r="HQC151" s="4344"/>
      <c r="HQD151" s="2613"/>
      <c r="HQE151" s="4345"/>
      <c r="HQF151" s="4346"/>
      <c r="HQG151" s="4345"/>
      <c r="HQH151" s="4346"/>
      <c r="HQI151" s="4338"/>
      <c r="HQJ151" s="4339"/>
      <c r="HQK151" s="4345"/>
      <c r="HQL151" s="4344"/>
      <c r="HQM151" s="4338"/>
      <c r="HQN151" s="4339"/>
      <c r="HQO151" s="4340"/>
      <c r="HQP151" s="4341"/>
      <c r="HQQ151" s="4338"/>
      <c r="HQR151" s="2612"/>
      <c r="HQS151" s="4342"/>
      <c r="HQT151" s="4343"/>
      <c r="HQU151" s="4344"/>
      <c r="HQV151" s="2613"/>
      <c r="HQW151" s="4345"/>
      <c r="HQX151" s="4346"/>
      <c r="HQY151" s="4345"/>
      <c r="HQZ151" s="4346"/>
      <c r="HRA151" s="4338"/>
      <c r="HRB151" s="4339"/>
      <c r="HRC151" s="4345"/>
      <c r="HRD151" s="4344"/>
      <c r="HRE151" s="4338"/>
      <c r="HRF151" s="4339"/>
      <c r="HRG151" s="4340"/>
      <c r="HRH151" s="4341"/>
      <c r="HRI151" s="4338"/>
      <c r="HRJ151" s="2612"/>
      <c r="HRK151" s="4342"/>
      <c r="HRL151" s="4343"/>
      <c r="HRM151" s="4344"/>
      <c r="HRN151" s="2613"/>
      <c r="HRO151" s="4345"/>
      <c r="HRP151" s="4346"/>
      <c r="HRQ151" s="4345"/>
      <c r="HRR151" s="4346"/>
      <c r="HRS151" s="4338"/>
      <c r="HRT151" s="4339"/>
      <c r="HRU151" s="4345"/>
      <c r="HRV151" s="4344"/>
      <c r="HRW151" s="4338"/>
      <c r="HRX151" s="4339"/>
      <c r="HRY151" s="4340"/>
      <c r="HRZ151" s="4341"/>
      <c r="HSA151" s="4338"/>
      <c r="HSB151" s="2612"/>
      <c r="HSC151" s="4342"/>
      <c r="HSD151" s="4343"/>
      <c r="HSE151" s="4344"/>
      <c r="HSF151" s="2613"/>
      <c r="HSG151" s="4345"/>
      <c r="HSH151" s="4346"/>
      <c r="HSI151" s="4345"/>
      <c r="HSJ151" s="4346"/>
      <c r="HSK151" s="4338"/>
      <c r="HSL151" s="4339"/>
      <c r="HSM151" s="4345"/>
      <c r="HSN151" s="4344"/>
      <c r="HSO151" s="4338"/>
      <c r="HSP151" s="4339"/>
      <c r="HSQ151" s="4340"/>
      <c r="HSR151" s="4341"/>
      <c r="HSS151" s="4338"/>
      <c r="HST151" s="2612"/>
      <c r="HSU151" s="4342"/>
      <c r="HSV151" s="4343"/>
      <c r="HSW151" s="4344"/>
      <c r="HSX151" s="2613"/>
      <c r="HSY151" s="4345"/>
      <c r="HSZ151" s="4346"/>
      <c r="HTA151" s="4345"/>
      <c r="HTB151" s="4346"/>
      <c r="HTC151" s="4338"/>
      <c r="HTD151" s="4339"/>
      <c r="HTE151" s="4345"/>
      <c r="HTF151" s="4344"/>
      <c r="HTG151" s="4338"/>
      <c r="HTH151" s="4339"/>
      <c r="HTI151" s="4340"/>
      <c r="HTJ151" s="4341"/>
      <c r="HTK151" s="4338"/>
      <c r="HTL151" s="2612"/>
      <c r="HTM151" s="4342"/>
      <c r="HTN151" s="4343"/>
      <c r="HTO151" s="4344"/>
      <c r="HTP151" s="2613"/>
      <c r="HTQ151" s="4345"/>
      <c r="HTR151" s="4346"/>
      <c r="HTS151" s="4345"/>
      <c r="HTT151" s="4346"/>
      <c r="HTU151" s="4338"/>
      <c r="HTV151" s="4339"/>
      <c r="HTW151" s="4345"/>
      <c r="HTX151" s="4344"/>
      <c r="HTY151" s="4338"/>
      <c r="HTZ151" s="4339"/>
      <c r="HUA151" s="4340"/>
      <c r="HUB151" s="4341"/>
      <c r="HUC151" s="4338"/>
      <c r="HUD151" s="2612"/>
      <c r="HUE151" s="4342"/>
      <c r="HUF151" s="4343"/>
      <c r="HUG151" s="4344"/>
      <c r="HUH151" s="2613"/>
      <c r="HUI151" s="4345"/>
      <c r="HUJ151" s="4346"/>
      <c r="HUK151" s="4345"/>
      <c r="HUL151" s="4346"/>
      <c r="HUM151" s="4338"/>
      <c r="HUN151" s="4339"/>
      <c r="HUO151" s="4345"/>
      <c r="HUP151" s="4344"/>
      <c r="HUQ151" s="4338"/>
      <c r="HUR151" s="4339"/>
      <c r="HUS151" s="4340"/>
      <c r="HUT151" s="4341"/>
      <c r="HUU151" s="4338"/>
      <c r="HUV151" s="2612"/>
      <c r="HUW151" s="4342"/>
      <c r="HUX151" s="4343"/>
      <c r="HUY151" s="4344"/>
      <c r="HUZ151" s="2613"/>
      <c r="HVA151" s="4345"/>
      <c r="HVB151" s="4346"/>
      <c r="HVC151" s="4345"/>
      <c r="HVD151" s="4346"/>
      <c r="HVE151" s="4338"/>
      <c r="HVF151" s="4339"/>
      <c r="HVG151" s="4345"/>
      <c r="HVH151" s="4344"/>
      <c r="HVI151" s="4338"/>
      <c r="HVJ151" s="4339"/>
      <c r="HVK151" s="4340"/>
      <c r="HVL151" s="4341"/>
      <c r="HVM151" s="4338"/>
      <c r="HVN151" s="2612"/>
      <c r="HVO151" s="4342"/>
      <c r="HVP151" s="4343"/>
      <c r="HVQ151" s="4344"/>
      <c r="HVR151" s="2613"/>
      <c r="HVS151" s="4345"/>
      <c r="HVT151" s="4346"/>
      <c r="HVU151" s="4345"/>
      <c r="HVV151" s="4346"/>
      <c r="HVW151" s="4338"/>
      <c r="HVX151" s="4339"/>
      <c r="HVY151" s="4345"/>
      <c r="HVZ151" s="4344"/>
      <c r="HWA151" s="4338"/>
      <c r="HWB151" s="4339"/>
      <c r="HWC151" s="4340"/>
      <c r="HWD151" s="4341"/>
      <c r="HWE151" s="4338"/>
      <c r="HWF151" s="2612"/>
      <c r="HWG151" s="4342"/>
      <c r="HWH151" s="4343"/>
      <c r="HWI151" s="4344"/>
      <c r="HWJ151" s="2613"/>
      <c r="HWK151" s="4345"/>
      <c r="HWL151" s="4346"/>
      <c r="HWM151" s="4345"/>
      <c r="HWN151" s="4346"/>
      <c r="HWO151" s="4338"/>
      <c r="HWP151" s="4339"/>
      <c r="HWQ151" s="4345"/>
      <c r="HWR151" s="4344"/>
      <c r="HWS151" s="4338"/>
      <c r="HWT151" s="4339"/>
      <c r="HWU151" s="4340"/>
      <c r="HWV151" s="4341"/>
      <c r="HWW151" s="4338"/>
      <c r="HWX151" s="2612"/>
      <c r="HWY151" s="4342"/>
      <c r="HWZ151" s="4343"/>
      <c r="HXA151" s="4344"/>
      <c r="HXB151" s="2613"/>
      <c r="HXC151" s="4345"/>
      <c r="HXD151" s="4346"/>
      <c r="HXE151" s="4345"/>
      <c r="HXF151" s="4346"/>
      <c r="HXG151" s="4338"/>
      <c r="HXH151" s="4339"/>
      <c r="HXI151" s="4345"/>
      <c r="HXJ151" s="4344"/>
      <c r="HXK151" s="4338"/>
      <c r="HXL151" s="4339"/>
      <c r="HXM151" s="4340"/>
      <c r="HXN151" s="4341"/>
      <c r="HXO151" s="4338"/>
      <c r="HXP151" s="2612"/>
      <c r="HXQ151" s="4342"/>
      <c r="HXR151" s="4343"/>
      <c r="HXS151" s="4344"/>
      <c r="HXT151" s="2613"/>
      <c r="HXU151" s="4345"/>
      <c r="HXV151" s="4346"/>
      <c r="HXW151" s="4345"/>
      <c r="HXX151" s="4346"/>
      <c r="HXY151" s="4338"/>
      <c r="HXZ151" s="4339"/>
      <c r="HYA151" s="4345"/>
      <c r="HYB151" s="4344"/>
      <c r="HYC151" s="4338"/>
      <c r="HYD151" s="4339"/>
      <c r="HYE151" s="4340"/>
      <c r="HYF151" s="4341"/>
      <c r="HYG151" s="4338"/>
      <c r="HYH151" s="2612"/>
      <c r="HYI151" s="4342"/>
      <c r="HYJ151" s="4343"/>
      <c r="HYK151" s="4344"/>
      <c r="HYL151" s="2613"/>
      <c r="HYM151" s="4345"/>
      <c r="HYN151" s="4346"/>
      <c r="HYO151" s="4345"/>
      <c r="HYP151" s="4346"/>
      <c r="HYQ151" s="4338"/>
      <c r="HYR151" s="4339"/>
      <c r="HYS151" s="4345"/>
      <c r="HYT151" s="4344"/>
      <c r="HYU151" s="4338"/>
      <c r="HYV151" s="4339"/>
      <c r="HYW151" s="4340"/>
      <c r="HYX151" s="4341"/>
      <c r="HYY151" s="4338"/>
      <c r="HYZ151" s="2612"/>
      <c r="HZA151" s="4342"/>
      <c r="HZB151" s="4343"/>
      <c r="HZC151" s="4344"/>
      <c r="HZD151" s="2613"/>
      <c r="HZE151" s="4345"/>
      <c r="HZF151" s="4346"/>
      <c r="HZG151" s="4345"/>
      <c r="HZH151" s="4346"/>
      <c r="HZI151" s="4338"/>
      <c r="HZJ151" s="4339"/>
      <c r="HZK151" s="4345"/>
      <c r="HZL151" s="4344"/>
      <c r="HZM151" s="4338"/>
      <c r="HZN151" s="4339"/>
      <c r="HZO151" s="4340"/>
      <c r="HZP151" s="4341"/>
      <c r="HZQ151" s="4338"/>
      <c r="HZR151" s="2612"/>
      <c r="HZS151" s="4342"/>
      <c r="HZT151" s="4343"/>
      <c r="HZU151" s="4344"/>
      <c r="HZV151" s="2613"/>
      <c r="HZW151" s="4345"/>
      <c r="HZX151" s="4346"/>
      <c r="HZY151" s="4345"/>
      <c r="HZZ151" s="4346"/>
      <c r="IAA151" s="4338"/>
      <c r="IAB151" s="4339"/>
      <c r="IAC151" s="4345"/>
      <c r="IAD151" s="4344"/>
      <c r="IAE151" s="4338"/>
      <c r="IAF151" s="4339"/>
      <c r="IAG151" s="4340"/>
      <c r="IAH151" s="4341"/>
      <c r="IAI151" s="4338"/>
      <c r="IAJ151" s="2612"/>
      <c r="IAK151" s="4342"/>
      <c r="IAL151" s="4343"/>
      <c r="IAM151" s="4344"/>
      <c r="IAN151" s="2613"/>
      <c r="IAO151" s="4345"/>
      <c r="IAP151" s="4346"/>
      <c r="IAQ151" s="4345"/>
      <c r="IAR151" s="4346"/>
      <c r="IAS151" s="4338"/>
      <c r="IAT151" s="4339"/>
      <c r="IAU151" s="4345"/>
      <c r="IAV151" s="4344"/>
      <c r="IAW151" s="4338"/>
      <c r="IAX151" s="4339"/>
      <c r="IAY151" s="4340"/>
      <c r="IAZ151" s="4341"/>
      <c r="IBA151" s="4338"/>
      <c r="IBB151" s="2612"/>
      <c r="IBC151" s="4342"/>
      <c r="IBD151" s="4343"/>
      <c r="IBE151" s="4344"/>
      <c r="IBF151" s="2613"/>
      <c r="IBG151" s="4345"/>
      <c r="IBH151" s="4346"/>
      <c r="IBI151" s="4345"/>
      <c r="IBJ151" s="4346"/>
      <c r="IBK151" s="4338"/>
      <c r="IBL151" s="4339"/>
      <c r="IBM151" s="4345"/>
      <c r="IBN151" s="4344"/>
      <c r="IBO151" s="4338"/>
      <c r="IBP151" s="4339"/>
      <c r="IBQ151" s="4340"/>
      <c r="IBR151" s="4341"/>
      <c r="IBS151" s="4338"/>
      <c r="IBT151" s="2612"/>
      <c r="IBU151" s="4342"/>
      <c r="IBV151" s="4343"/>
      <c r="IBW151" s="4344"/>
      <c r="IBX151" s="2613"/>
      <c r="IBY151" s="4345"/>
      <c r="IBZ151" s="4346"/>
      <c r="ICA151" s="4345"/>
      <c r="ICB151" s="4346"/>
      <c r="ICC151" s="4338"/>
      <c r="ICD151" s="4339"/>
      <c r="ICE151" s="4345"/>
      <c r="ICF151" s="4344"/>
      <c r="ICG151" s="4338"/>
      <c r="ICH151" s="4339"/>
      <c r="ICI151" s="4340"/>
      <c r="ICJ151" s="4341"/>
      <c r="ICK151" s="4338"/>
      <c r="ICL151" s="2612"/>
      <c r="ICM151" s="4342"/>
      <c r="ICN151" s="4343"/>
      <c r="ICO151" s="4344"/>
      <c r="ICP151" s="2613"/>
      <c r="ICQ151" s="4345"/>
      <c r="ICR151" s="4346"/>
      <c r="ICS151" s="4345"/>
      <c r="ICT151" s="4346"/>
      <c r="ICU151" s="4338"/>
      <c r="ICV151" s="4339"/>
      <c r="ICW151" s="4345"/>
      <c r="ICX151" s="4344"/>
      <c r="ICY151" s="4338"/>
      <c r="ICZ151" s="4339"/>
      <c r="IDA151" s="4340"/>
      <c r="IDB151" s="4341"/>
      <c r="IDC151" s="4338"/>
      <c r="IDD151" s="2612"/>
      <c r="IDE151" s="4342"/>
      <c r="IDF151" s="4343"/>
      <c r="IDG151" s="4344"/>
      <c r="IDH151" s="2613"/>
      <c r="IDI151" s="4345"/>
      <c r="IDJ151" s="4346"/>
      <c r="IDK151" s="4345"/>
      <c r="IDL151" s="4346"/>
      <c r="IDM151" s="4338"/>
      <c r="IDN151" s="4339"/>
      <c r="IDO151" s="4345"/>
      <c r="IDP151" s="4344"/>
      <c r="IDQ151" s="4338"/>
      <c r="IDR151" s="4339"/>
      <c r="IDS151" s="4340"/>
      <c r="IDT151" s="4341"/>
      <c r="IDU151" s="4338"/>
      <c r="IDV151" s="2612"/>
      <c r="IDW151" s="4342"/>
      <c r="IDX151" s="4343"/>
      <c r="IDY151" s="4344"/>
      <c r="IDZ151" s="2613"/>
      <c r="IEA151" s="4345"/>
      <c r="IEB151" s="4346"/>
      <c r="IEC151" s="4345"/>
      <c r="IED151" s="4346"/>
      <c r="IEE151" s="4338"/>
      <c r="IEF151" s="4339"/>
      <c r="IEG151" s="4345"/>
      <c r="IEH151" s="4344"/>
      <c r="IEI151" s="4338"/>
      <c r="IEJ151" s="4339"/>
      <c r="IEK151" s="4340"/>
      <c r="IEL151" s="4341"/>
      <c r="IEM151" s="4338"/>
      <c r="IEN151" s="2612"/>
      <c r="IEO151" s="4342"/>
      <c r="IEP151" s="4343"/>
      <c r="IEQ151" s="4344"/>
      <c r="IER151" s="2613"/>
      <c r="IES151" s="4345"/>
      <c r="IET151" s="4346"/>
      <c r="IEU151" s="4345"/>
      <c r="IEV151" s="4346"/>
      <c r="IEW151" s="4338"/>
      <c r="IEX151" s="4339"/>
      <c r="IEY151" s="4345"/>
      <c r="IEZ151" s="4344"/>
      <c r="IFA151" s="4338"/>
      <c r="IFB151" s="4339"/>
      <c r="IFC151" s="4340"/>
      <c r="IFD151" s="4341"/>
      <c r="IFE151" s="4338"/>
      <c r="IFF151" s="2612"/>
      <c r="IFG151" s="4342"/>
      <c r="IFH151" s="4343"/>
      <c r="IFI151" s="4344"/>
      <c r="IFJ151" s="2613"/>
      <c r="IFK151" s="4345"/>
      <c r="IFL151" s="4346"/>
      <c r="IFM151" s="4345"/>
      <c r="IFN151" s="4346"/>
      <c r="IFO151" s="4338"/>
      <c r="IFP151" s="4339"/>
      <c r="IFQ151" s="4345"/>
      <c r="IFR151" s="4344"/>
      <c r="IFS151" s="4338"/>
      <c r="IFT151" s="4339"/>
      <c r="IFU151" s="4340"/>
      <c r="IFV151" s="4341"/>
      <c r="IFW151" s="4338"/>
      <c r="IFX151" s="2612"/>
      <c r="IFY151" s="4342"/>
      <c r="IFZ151" s="4343"/>
      <c r="IGA151" s="4344"/>
      <c r="IGB151" s="2613"/>
      <c r="IGC151" s="4345"/>
      <c r="IGD151" s="4346"/>
      <c r="IGE151" s="4345"/>
      <c r="IGF151" s="4346"/>
      <c r="IGG151" s="4338"/>
      <c r="IGH151" s="4339"/>
      <c r="IGI151" s="4345"/>
      <c r="IGJ151" s="4344"/>
      <c r="IGK151" s="4338"/>
      <c r="IGL151" s="4339"/>
      <c r="IGM151" s="4340"/>
      <c r="IGN151" s="4341"/>
      <c r="IGO151" s="4338"/>
      <c r="IGP151" s="2612"/>
      <c r="IGQ151" s="4342"/>
      <c r="IGR151" s="4343"/>
      <c r="IGS151" s="4344"/>
      <c r="IGT151" s="2613"/>
      <c r="IGU151" s="4345"/>
      <c r="IGV151" s="4346"/>
      <c r="IGW151" s="4345"/>
      <c r="IGX151" s="4346"/>
      <c r="IGY151" s="4338"/>
      <c r="IGZ151" s="4339"/>
      <c r="IHA151" s="4345"/>
      <c r="IHB151" s="4344"/>
      <c r="IHC151" s="4338"/>
      <c r="IHD151" s="4339"/>
      <c r="IHE151" s="4340"/>
      <c r="IHF151" s="4341"/>
      <c r="IHG151" s="4338"/>
      <c r="IHH151" s="2612"/>
      <c r="IHI151" s="4342"/>
      <c r="IHJ151" s="4343"/>
      <c r="IHK151" s="4344"/>
      <c r="IHL151" s="2613"/>
      <c r="IHM151" s="4345"/>
      <c r="IHN151" s="4346"/>
      <c r="IHO151" s="4345"/>
      <c r="IHP151" s="4346"/>
      <c r="IHQ151" s="4338"/>
      <c r="IHR151" s="4339"/>
      <c r="IHS151" s="4345"/>
      <c r="IHT151" s="4344"/>
      <c r="IHU151" s="4338"/>
      <c r="IHV151" s="4339"/>
      <c r="IHW151" s="4340"/>
      <c r="IHX151" s="4341"/>
      <c r="IHY151" s="4338"/>
      <c r="IHZ151" s="2612"/>
      <c r="IIA151" s="4342"/>
      <c r="IIB151" s="4343"/>
      <c r="IIC151" s="4344"/>
      <c r="IID151" s="2613"/>
      <c r="IIE151" s="4345"/>
      <c r="IIF151" s="4346"/>
      <c r="IIG151" s="4345"/>
      <c r="IIH151" s="4346"/>
      <c r="III151" s="4338"/>
      <c r="IIJ151" s="4339"/>
      <c r="IIK151" s="4345"/>
      <c r="IIL151" s="4344"/>
      <c r="IIM151" s="4338"/>
      <c r="IIN151" s="4339"/>
      <c r="IIO151" s="4340"/>
      <c r="IIP151" s="4341"/>
      <c r="IIQ151" s="4338"/>
      <c r="IIR151" s="2612"/>
      <c r="IIS151" s="4342"/>
      <c r="IIT151" s="4343"/>
      <c r="IIU151" s="4344"/>
      <c r="IIV151" s="2613"/>
      <c r="IIW151" s="4345"/>
      <c r="IIX151" s="4346"/>
      <c r="IIY151" s="4345"/>
      <c r="IIZ151" s="4346"/>
      <c r="IJA151" s="4338"/>
      <c r="IJB151" s="4339"/>
      <c r="IJC151" s="4345"/>
      <c r="IJD151" s="4344"/>
      <c r="IJE151" s="4338"/>
      <c r="IJF151" s="4339"/>
      <c r="IJG151" s="4340"/>
      <c r="IJH151" s="4341"/>
      <c r="IJI151" s="4338"/>
      <c r="IJJ151" s="2612"/>
      <c r="IJK151" s="4342"/>
      <c r="IJL151" s="4343"/>
      <c r="IJM151" s="4344"/>
      <c r="IJN151" s="2613"/>
      <c r="IJO151" s="4345"/>
      <c r="IJP151" s="4346"/>
      <c r="IJQ151" s="4345"/>
      <c r="IJR151" s="4346"/>
      <c r="IJS151" s="4338"/>
      <c r="IJT151" s="4339"/>
      <c r="IJU151" s="4345"/>
      <c r="IJV151" s="4344"/>
      <c r="IJW151" s="4338"/>
      <c r="IJX151" s="4339"/>
      <c r="IJY151" s="4340"/>
      <c r="IJZ151" s="4341"/>
      <c r="IKA151" s="4338"/>
      <c r="IKB151" s="2612"/>
      <c r="IKC151" s="4342"/>
      <c r="IKD151" s="4343"/>
      <c r="IKE151" s="4344"/>
      <c r="IKF151" s="2613"/>
      <c r="IKG151" s="4345"/>
      <c r="IKH151" s="4346"/>
      <c r="IKI151" s="4345"/>
      <c r="IKJ151" s="4346"/>
      <c r="IKK151" s="4338"/>
      <c r="IKL151" s="4339"/>
      <c r="IKM151" s="4345"/>
      <c r="IKN151" s="4344"/>
      <c r="IKO151" s="4338"/>
      <c r="IKP151" s="4339"/>
      <c r="IKQ151" s="4340"/>
      <c r="IKR151" s="4341"/>
      <c r="IKS151" s="4338"/>
      <c r="IKT151" s="2612"/>
      <c r="IKU151" s="4342"/>
      <c r="IKV151" s="4343"/>
      <c r="IKW151" s="4344"/>
      <c r="IKX151" s="2613"/>
      <c r="IKY151" s="4345"/>
      <c r="IKZ151" s="4346"/>
      <c r="ILA151" s="4345"/>
      <c r="ILB151" s="4346"/>
      <c r="ILC151" s="4338"/>
      <c r="ILD151" s="4339"/>
      <c r="ILE151" s="4345"/>
      <c r="ILF151" s="4344"/>
      <c r="ILG151" s="4338"/>
      <c r="ILH151" s="4339"/>
      <c r="ILI151" s="4340"/>
      <c r="ILJ151" s="4341"/>
      <c r="ILK151" s="4338"/>
      <c r="ILL151" s="2612"/>
      <c r="ILM151" s="4342"/>
      <c r="ILN151" s="4343"/>
      <c r="ILO151" s="4344"/>
      <c r="ILP151" s="2613"/>
      <c r="ILQ151" s="4345"/>
      <c r="ILR151" s="4346"/>
      <c r="ILS151" s="4345"/>
      <c r="ILT151" s="4346"/>
      <c r="ILU151" s="4338"/>
      <c r="ILV151" s="4339"/>
      <c r="ILW151" s="4345"/>
      <c r="ILX151" s="4344"/>
      <c r="ILY151" s="4338"/>
      <c r="ILZ151" s="4339"/>
      <c r="IMA151" s="4340"/>
      <c r="IMB151" s="4341"/>
      <c r="IMC151" s="4338"/>
      <c r="IMD151" s="2612"/>
      <c r="IME151" s="4342"/>
      <c r="IMF151" s="4343"/>
      <c r="IMG151" s="4344"/>
      <c r="IMH151" s="2613"/>
      <c r="IMI151" s="4345"/>
      <c r="IMJ151" s="4346"/>
      <c r="IMK151" s="4345"/>
      <c r="IML151" s="4346"/>
      <c r="IMM151" s="4338"/>
      <c r="IMN151" s="4339"/>
      <c r="IMO151" s="4345"/>
      <c r="IMP151" s="4344"/>
      <c r="IMQ151" s="4338"/>
      <c r="IMR151" s="4339"/>
      <c r="IMS151" s="4340"/>
      <c r="IMT151" s="4341"/>
      <c r="IMU151" s="4338"/>
      <c r="IMV151" s="2612"/>
      <c r="IMW151" s="4342"/>
      <c r="IMX151" s="4343"/>
      <c r="IMY151" s="4344"/>
      <c r="IMZ151" s="2613"/>
      <c r="INA151" s="4345"/>
      <c r="INB151" s="4346"/>
      <c r="INC151" s="4345"/>
      <c r="IND151" s="4346"/>
      <c r="INE151" s="4338"/>
      <c r="INF151" s="4339"/>
      <c r="ING151" s="4345"/>
      <c r="INH151" s="4344"/>
      <c r="INI151" s="4338"/>
      <c r="INJ151" s="4339"/>
      <c r="INK151" s="4340"/>
      <c r="INL151" s="4341"/>
      <c r="INM151" s="4338"/>
      <c r="INN151" s="2612"/>
      <c r="INO151" s="4342"/>
      <c r="INP151" s="4343"/>
      <c r="INQ151" s="4344"/>
      <c r="INR151" s="2613"/>
      <c r="INS151" s="4345"/>
      <c r="INT151" s="4346"/>
      <c r="INU151" s="4345"/>
      <c r="INV151" s="4346"/>
      <c r="INW151" s="4338"/>
      <c r="INX151" s="4339"/>
      <c r="INY151" s="4345"/>
      <c r="INZ151" s="4344"/>
      <c r="IOA151" s="4338"/>
      <c r="IOB151" s="4339"/>
      <c r="IOC151" s="4340"/>
      <c r="IOD151" s="4341"/>
      <c r="IOE151" s="4338"/>
      <c r="IOF151" s="2612"/>
      <c r="IOG151" s="4342"/>
      <c r="IOH151" s="4343"/>
      <c r="IOI151" s="4344"/>
      <c r="IOJ151" s="2613"/>
      <c r="IOK151" s="4345"/>
      <c r="IOL151" s="4346"/>
      <c r="IOM151" s="4345"/>
      <c r="ION151" s="4346"/>
      <c r="IOO151" s="4338"/>
      <c r="IOP151" s="4339"/>
      <c r="IOQ151" s="4345"/>
      <c r="IOR151" s="4344"/>
      <c r="IOS151" s="4338"/>
      <c r="IOT151" s="4339"/>
      <c r="IOU151" s="4340"/>
      <c r="IOV151" s="4341"/>
      <c r="IOW151" s="4338"/>
      <c r="IOX151" s="2612"/>
      <c r="IOY151" s="4342"/>
      <c r="IOZ151" s="4343"/>
      <c r="IPA151" s="4344"/>
      <c r="IPB151" s="2613"/>
      <c r="IPC151" s="4345"/>
      <c r="IPD151" s="4346"/>
      <c r="IPE151" s="4345"/>
      <c r="IPF151" s="4346"/>
      <c r="IPG151" s="4338"/>
      <c r="IPH151" s="4339"/>
      <c r="IPI151" s="4345"/>
      <c r="IPJ151" s="4344"/>
      <c r="IPK151" s="4338"/>
      <c r="IPL151" s="4339"/>
      <c r="IPM151" s="4340"/>
      <c r="IPN151" s="4341"/>
      <c r="IPO151" s="4338"/>
      <c r="IPP151" s="2612"/>
      <c r="IPQ151" s="4342"/>
      <c r="IPR151" s="4343"/>
      <c r="IPS151" s="4344"/>
      <c r="IPT151" s="2613"/>
      <c r="IPU151" s="4345"/>
      <c r="IPV151" s="4346"/>
      <c r="IPW151" s="4345"/>
      <c r="IPX151" s="4346"/>
      <c r="IPY151" s="4338"/>
      <c r="IPZ151" s="4339"/>
      <c r="IQA151" s="4345"/>
      <c r="IQB151" s="4344"/>
      <c r="IQC151" s="4338"/>
      <c r="IQD151" s="4339"/>
      <c r="IQE151" s="4340"/>
      <c r="IQF151" s="4341"/>
      <c r="IQG151" s="4338"/>
      <c r="IQH151" s="2612"/>
      <c r="IQI151" s="4342"/>
      <c r="IQJ151" s="4343"/>
      <c r="IQK151" s="4344"/>
      <c r="IQL151" s="2613"/>
      <c r="IQM151" s="4345"/>
      <c r="IQN151" s="4346"/>
      <c r="IQO151" s="4345"/>
      <c r="IQP151" s="4346"/>
      <c r="IQQ151" s="4338"/>
      <c r="IQR151" s="4339"/>
      <c r="IQS151" s="4345"/>
      <c r="IQT151" s="4344"/>
      <c r="IQU151" s="4338"/>
      <c r="IQV151" s="4339"/>
      <c r="IQW151" s="4340"/>
      <c r="IQX151" s="4341"/>
      <c r="IQY151" s="4338"/>
      <c r="IQZ151" s="2612"/>
      <c r="IRA151" s="4342"/>
      <c r="IRB151" s="4343"/>
      <c r="IRC151" s="4344"/>
      <c r="IRD151" s="2613"/>
      <c r="IRE151" s="4345"/>
      <c r="IRF151" s="4346"/>
      <c r="IRG151" s="4345"/>
      <c r="IRH151" s="4346"/>
      <c r="IRI151" s="4338"/>
      <c r="IRJ151" s="4339"/>
      <c r="IRK151" s="4345"/>
      <c r="IRL151" s="4344"/>
      <c r="IRM151" s="4338"/>
      <c r="IRN151" s="4339"/>
      <c r="IRO151" s="4340"/>
      <c r="IRP151" s="4341"/>
      <c r="IRQ151" s="4338"/>
      <c r="IRR151" s="2612"/>
      <c r="IRS151" s="4342"/>
      <c r="IRT151" s="4343"/>
      <c r="IRU151" s="4344"/>
      <c r="IRV151" s="2613"/>
      <c r="IRW151" s="4345"/>
      <c r="IRX151" s="4346"/>
      <c r="IRY151" s="4345"/>
      <c r="IRZ151" s="4346"/>
      <c r="ISA151" s="4338"/>
      <c r="ISB151" s="4339"/>
      <c r="ISC151" s="4345"/>
      <c r="ISD151" s="4344"/>
      <c r="ISE151" s="4338"/>
      <c r="ISF151" s="4339"/>
      <c r="ISG151" s="4340"/>
      <c r="ISH151" s="4341"/>
      <c r="ISI151" s="4338"/>
      <c r="ISJ151" s="2612"/>
      <c r="ISK151" s="4342"/>
      <c r="ISL151" s="4343"/>
      <c r="ISM151" s="4344"/>
      <c r="ISN151" s="2613"/>
      <c r="ISO151" s="4345"/>
      <c r="ISP151" s="4346"/>
      <c r="ISQ151" s="4345"/>
      <c r="ISR151" s="4346"/>
      <c r="ISS151" s="4338"/>
      <c r="IST151" s="4339"/>
      <c r="ISU151" s="4345"/>
      <c r="ISV151" s="4344"/>
      <c r="ISW151" s="4338"/>
      <c r="ISX151" s="4339"/>
      <c r="ISY151" s="4340"/>
      <c r="ISZ151" s="4341"/>
      <c r="ITA151" s="4338"/>
      <c r="ITB151" s="2612"/>
      <c r="ITC151" s="4342"/>
      <c r="ITD151" s="4343"/>
      <c r="ITE151" s="4344"/>
      <c r="ITF151" s="2613"/>
      <c r="ITG151" s="4345"/>
      <c r="ITH151" s="4346"/>
      <c r="ITI151" s="4345"/>
      <c r="ITJ151" s="4346"/>
      <c r="ITK151" s="4338"/>
      <c r="ITL151" s="4339"/>
      <c r="ITM151" s="4345"/>
      <c r="ITN151" s="4344"/>
      <c r="ITO151" s="4338"/>
      <c r="ITP151" s="4339"/>
      <c r="ITQ151" s="4340"/>
      <c r="ITR151" s="4341"/>
      <c r="ITS151" s="4338"/>
      <c r="ITT151" s="2612"/>
      <c r="ITU151" s="4342"/>
      <c r="ITV151" s="4343"/>
      <c r="ITW151" s="4344"/>
      <c r="ITX151" s="2613"/>
      <c r="ITY151" s="4345"/>
      <c r="ITZ151" s="4346"/>
      <c r="IUA151" s="4345"/>
      <c r="IUB151" s="4346"/>
      <c r="IUC151" s="4338"/>
      <c r="IUD151" s="4339"/>
      <c r="IUE151" s="4345"/>
      <c r="IUF151" s="4344"/>
      <c r="IUG151" s="4338"/>
      <c r="IUH151" s="4339"/>
      <c r="IUI151" s="4340"/>
      <c r="IUJ151" s="4341"/>
      <c r="IUK151" s="4338"/>
      <c r="IUL151" s="2612"/>
      <c r="IUM151" s="4342"/>
      <c r="IUN151" s="4343"/>
      <c r="IUO151" s="4344"/>
      <c r="IUP151" s="2613"/>
      <c r="IUQ151" s="4345"/>
      <c r="IUR151" s="4346"/>
      <c r="IUS151" s="4345"/>
      <c r="IUT151" s="4346"/>
      <c r="IUU151" s="4338"/>
      <c r="IUV151" s="4339"/>
      <c r="IUW151" s="4345"/>
      <c r="IUX151" s="4344"/>
      <c r="IUY151" s="4338"/>
      <c r="IUZ151" s="4339"/>
      <c r="IVA151" s="4340"/>
      <c r="IVB151" s="4341"/>
      <c r="IVC151" s="4338"/>
      <c r="IVD151" s="2612"/>
      <c r="IVE151" s="4342"/>
      <c r="IVF151" s="4343"/>
      <c r="IVG151" s="4344"/>
      <c r="IVH151" s="2613"/>
      <c r="IVI151" s="4345"/>
      <c r="IVJ151" s="4346"/>
      <c r="IVK151" s="4345"/>
      <c r="IVL151" s="4346"/>
      <c r="IVM151" s="4338"/>
      <c r="IVN151" s="4339"/>
      <c r="IVO151" s="4345"/>
      <c r="IVP151" s="4344"/>
      <c r="IVQ151" s="4338"/>
      <c r="IVR151" s="4339"/>
      <c r="IVS151" s="4340"/>
      <c r="IVT151" s="4341"/>
      <c r="IVU151" s="4338"/>
      <c r="IVV151" s="2612"/>
      <c r="IVW151" s="4342"/>
      <c r="IVX151" s="4343"/>
      <c r="IVY151" s="4344"/>
      <c r="IVZ151" s="2613"/>
      <c r="IWA151" s="4345"/>
      <c r="IWB151" s="4346"/>
      <c r="IWC151" s="4345"/>
      <c r="IWD151" s="4346"/>
      <c r="IWE151" s="4338"/>
      <c r="IWF151" s="4339"/>
      <c r="IWG151" s="4345"/>
      <c r="IWH151" s="4344"/>
      <c r="IWI151" s="4338"/>
      <c r="IWJ151" s="4339"/>
      <c r="IWK151" s="4340"/>
      <c r="IWL151" s="4341"/>
      <c r="IWM151" s="4338"/>
      <c r="IWN151" s="2612"/>
      <c r="IWO151" s="4342"/>
      <c r="IWP151" s="4343"/>
      <c r="IWQ151" s="4344"/>
      <c r="IWR151" s="2613"/>
      <c r="IWS151" s="4345"/>
      <c r="IWT151" s="4346"/>
      <c r="IWU151" s="4345"/>
      <c r="IWV151" s="4346"/>
      <c r="IWW151" s="4338"/>
      <c r="IWX151" s="4339"/>
      <c r="IWY151" s="4345"/>
      <c r="IWZ151" s="4344"/>
      <c r="IXA151" s="4338"/>
      <c r="IXB151" s="4339"/>
      <c r="IXC151" s="4340"/>
      <c r="IXD151" s="4341"/>
      <c r="IXE151" s="4338"/>
      <c r="IXF151" s="2612"/>
      <c r="IXG151" s="4342"/>
      <c r="IXH151" s="4343"/>
      <c r="IXI151" s="4344"/>
      <c r="IXJ151" s="2613"/>
      <c r="IXK151" s="4345"/>
      <c r="IXL151" s="4346"/>
      <c r="IXM151" s="4345"/>
      <c r="IXN151" s="4346"/>
      <c r="IXO151" s="4338"/>
      <c r="IXP151" s="4339"/>
      <c r="IXQ151" s="4345"/>
      <c r="IXR151" s="4344"/>
      <c r="IXS151" s="4338"/>
      <c r="IXT151" s="4339"/>
      <c r="IXU151" s="4340"/>
      <c r="IXV151" s="4341"/>
      <c r="IXW151" s="4338"/>
      <c r="IXX151" s="2612"/>
      <c r="IXY151" s="4342"/>
      <c r="IXZ151" s="4343"/>
      <c r="IYA151" s="4344"/>
      <c r="IYB151" s="2613"/>
      <c r="IYC151" s="4345"/>
      <c r="IYD151" s="4346"/>
      <c r="IYE151" s="4345"/>
      <c r="IYF151" s="4346"/>
      <c r="IYG151" s="4338"/>
      <c r="IYH151" s="4339"/>
      <c r="IYI151" s="4345"/>
      <c r="IYJ151" s="4344"/>
      <c r="IYK151" s="4338"/>
      <c r="IYL151" s="4339"/>
      <c r="IYM151" s="4340"/>
      <c r="IYN151" s="4341"/>
      <c r="IYO151" s="4338"/>
      <c r="IYP151" s="2612"/>
      <c r="IYQ151" s="4342"/>
      <c r="IYR151" s="4343"/>
      <c r="IYS151" s="4344"/>
      <c r="IYT151" s="2613"/>
      <c r="IYU151" s="4345"/>
      <c r="IYV151" s="4346"/>
      <c r="IYW151" s="4345"/>
      <c r="IYX151" s="4346"/>
      <c r="IYY151" s="4338"/>
      <c r="IYZ151" s="4339"/>
      <c r="IZA151" s="4345"/>
      <c r="IZB151" s="4344"/>
      <c r="IZC151" s="4338"/>
      <c r="IZD151" s="4339"/>
      <c r="IZE151" s="4340"/>
      <c r="IZF151" s="4341"/>
      <c r="IZG151" s="4338"/>
      <c r="IZH151" s="2612"/>
      <c r="IZI151" s="4342"/>
      <c r="IZJ151" s="4343"/>
      <c r="IZK151" s="4344"/>
      <c r="IZL151" s="2613"/>
      <c r="IZM151" s="4345"/>
      <c r="IZN151" s="4346"/>
      <c r="IZO151" s="4345"/>
      <c r="IZP151" s="4346"/>
      <c r="IZQ151" s="4338"/>
      <c r="IZR151" s="4339"/>
      <c r="IZS151" s="4345"/>
      <c r="IZT151" s="4344"/>
      <c r="IZU151" s="4338"/>
      <c r="IZV151" s="4339"/>
      <c r="IZW151" s="4340"/>
      <c r="IZX151" s="4341"/>
      <c r="IZY151" s="4338"/>
      <c r="IZZ151" s="2612"/>
      <c r="JAA151" s="4342"/>
      <c r="JAB151" s="4343"/>
      <c r="JAC151" s="4344"/>
      <c r="JAD151" s="2613"/>
      <c r="JAE151" s="4345"/>
      <c r="JAF151" s="4346"/>
      <c r="JAG151" s="4345"/>
      <c r="JAH151" s="4346"/>
      <c r="JAI151" s="4338"/>
      <c r="JAJ151" s="4339"/>
      <c r="JAK151" s="4345"/>
      <c r="JAL151" s="4344"/>
      <c r="JAM151" s="4338"/>
      <c r="JAN151" s="4339"/>
      <c r="JAO151" s="4340"/>
      <c r="JAP151" s="4341"/>
      <c r="JAQ151" s="4338"/>
      <c r="JAR151" s="2612"/>
      <c r="JAS151" s="4342"/>
      <c r="JAT151" s="4343"/>
      <c r="JAU151" s="4344"/>
      <c r="JAV151" s="2613"/>
      <c r="JAW151" s="4345"/>
      <c r="JAX151" s="4346"/>
      <c r="JAY151" s="4345"/>
      <c r="JAZ151" s="4346"/>
      <c r="JBA151" s="4338"/>
      <c r="JBB151" s="4339"/>
      <c r="JBC151" s="4345"/>
      <c r="JBD151" s="4344"/>
      <c r="JBE151" s="4338"/>
      <c r="JBF151" s="4339"/>
      <c r="JBG151" s="4340"/>
      <c r="JBH151" s="4341"/>
      <c r="JBI151" s="4338"/>
      <c r="JBJ151" s="2612"/>
      <c r="JBK151" s="4342"/>
      <c r="JBL151" s="4343"/>
      <c r="JBM151" s="4344"/>
      <c r="JBN151" s="2613"/>
      <c r="JBO151" s="4345"/>
      <c r="JBP151" s="4346"/>
      <c r="JBQ151" s="4345"/>
      <c r="JBR151" s="4346"/>
      <c r="JBS151" s="4338"/>
      <c r="JBT151" s="4339"/>
      <c r="JBU151" s="4345"/>
      <c r="JBV151" s="4344"/>
      <c r="JBW151" s="4338"/>
      <c r="JBX151" s="4339"/>
      <c r="JBY151" s="4340"/>
      <c r="JBZ151" s="4341"/>
      <c r="JCA151" s="4338"/>
      <c r="JCB151" s="2612"/>
      <c r="JCC151" s="4342"/>
      <c r="JCD151" s="4343"/>
      <c r="JCE151" s="4344"/>
      <c r="JCF151" s="2613"/>
      <c r="JCG151" s="4345"/>
      <c r="JCH151" s="4346"/>
      <c r="JCI151" s="4345"/>
      <c r="JCJ151" s="4346"/>
      <c r="JCK151" s="4338"/>
      <c r="JCL151" s="4339"/>
      <c r="JCM151" s="4345"/>
      <c r="JCN151" s="4344"/>
      <c r="JCO151" s="4338"/>
      <c r="JCP151" s="4339"/>
      <c r="JCQ151" s="4340"/>
      <c r="JCR151" s="4341"/>
      <c r="JCS151" s="4338"/>
      <c r="JCT151" s="2612"/>
      <c r="JCU151" s="4342"/>
      <c r="JCV151" s="4343"/>
      <c r="JCW151" s="4344"/>
      <c r="JCX151" s="2613"/>
      <c r="JCY151" s="4345"/>
      <c r="JCZ151" s="4346"/>
      <c r="JDA151" s="4345"/>
      <c r="JDB151" s="4346"/>
      <c r="JDC151" s="4338"/>
      <c r="JDD151" s="4339"/>
      <c r="JDE151" s="4345"/>
      <c r="JDF151" s="4344"/>
      <c r="JDG151" s="4338"/>
      <c r="JDH151" s="4339"/>
      <c r="JDI151" s="4340"/>
      <c r="JDJ151" s="4341"/>
      <c r="JDK151" s="4338"/>
      <c r="JDL151" s="2612"/>
      <c r="JDM151" s="4342"/>
      <c r="JDN151" s="4343"/>
      <c r="JDO151" s="4344"/>
      <c r="JDP151" s="2613"/>
      <c r="JDQ151" s="4345"/>
      <c r="JDR151" s="4346"/>
      <c r="JDS151" s="4345"/>
      <c r="JDT151" s="4346"/>
      <c r="JDU151" s="4338"/>
      <c r="JDV151" s="4339"/>
      <c r="JDW151" s="4345"/>
      <c r="JDX151" s="4344"/>
      <c r="JDY151" s="4338"/>
      <c r="JDZ151" s="4339"/>
      <c r="JEA151" s="4340"/>
      <c r="JEB151" s="4341"/>
      <c r="JEC151" s="4338"/>
      <c r="JED151" s="2612"/>
      <c r="JEE151" s="4342"/>
      <c r="JEF151" s="4343"/>
      <c r="JEG151" s="4344"/>
      <c r="JEH151" s="2613"/>
      <c r="JEI151" s="4345"/>
      <c r="JEJ151" s="4346"/>
      <c r="JEK151" s="4345"/>
      <c r="JEL151" s="4346"/>
      <c r="JEM151" s="4338"/>
      <c r="JEN151" s="4339"/>
      <c r="JEO151" s="4345"/>
      <c r="JEP151" s="4344"/>
      <c r="JEQ151" s="4338"/>
      <c r="JER151" s="4339"/>
      <c r="JES151" s="4340"/>
      <c r="JET151" s="4341"/>
      <c r="JEU151" s="4338"/>
      <c r="JEV151" s="2612"/>
      <c r="JEW151" s="4342"/>
      <c r="JEX151" s="4343"/>
      <c r="JEY151" s="4344"/>
      <c r="JEZ151" s="2613"/>
      <c r="JFA151" s="4345"/>
      <c r="JFB151" s="4346"/>
      <c r="JFC151" s="4345"/>
      <c r="JFD151" s="4346"/>
      <c r="JFE151" s="4338"/>
      <c r="JFF151" s="4339"/>
      <c r="JFG151" s="4345"/>
      <c r="JFH151" s="4344"/>
      <c r="JFI151" s="4338"/>
      <c r="JFJ151" s="4339"/>
      <c r="JFK151" s="4340"/>
      <c r="JFL151" s="4341"/>
      <c r="JFM151" s="4338"/>
      <c r="JFN151" s="2612"/>
      <c r="JFO151" s="4342"/>
      <c r="JFP151" s="4343"/>
      <c r="JFQ151" s="4344"/>
      <c r="JFR151" s="2613"/>
      <c r="JFS151" s="4345"/>
      <c r="JFT151" s="4346"/>
      <c r="JFU151" s="4345"/>
      <c r="JFV151" s="4346"/>
      <c r="JFW151" s="4338"/>
      <c r="JFX151" s="4339"/>
      <c r="JFY151" s="4345"/>
      <c r="JFZ151" s="4344"/>
      <c r="JGA151" s="4338"/>
      <c r="JGB151" s="4339"/>
      <c r="JGC151" s="4340"/>
      <c r="JGD151" s="4341"/>
      <c r="JGE151" s="4338"/>
      <c r="JGF151" s="2612"/>
      <c r="JGG151" s="4342"/>
      <c r="JGH151" s="4343"/>
      <c r="JGI151" s="4344"/>
      <c r="JGJ151" s="2613"/>
      <c r="JGK151" s="4345"/>
      <c r="JGL151" s="4346"/>
      <c r="JGM151" s="4345"/>
      <c r="JGN151" s="4346"/>
      <c r="JGO151" s="4338"/>
      <c r="JGP151" s="4339"/>
      <c r="JGQ151" s="4345"/>
      <c r="JGR151" s="4344"/>
      <c r="JGS151" s="4338"/>
      <c r="JGT151" s="4339"/>
      <c r="JGU151" s="4340"/>
      <c r="JGV151" s="4341"/>
      <c r="JGW151" s="4338"/>
      <c r="JGX151" s="2612"/>
      <c r="JGY151" s="4342"/>
      <c r="JGZ151" s="4343"/>
      <c r="JHA151" s="4344"/>
      <c r="JHB151" s="2613"/>
      <c r="JHC151" s="4345"/>
      <c r="JHD151" s="4346"/>
      <c r="JHE151" s="4345"/>
      <c r="JHF151" s="4346"/>
      <c r="JHG151" s="4338"/>
      <c r="JHH151" s="4339"/>
      <c r="JHI151" s="4345"/>
      <c r="JHJ151" s="4344"/>
      <c r="JHK151" s="4338"/>
      <c r="JHL151" s="4339"/>
      <c r="JHM151" s="4340"/>
      <c r="JHN151" s="4341"/>
      <c r="JHO151" s="4338"/>
      <c r="JHP151" s="2612"/>
      <c r="JHQ151" s="4342"/>
      <c r="JHR151" s="4343"/>
      <c r="JHS151" s="4344"/>
      <c r="JHT151" s="2613"/>
      <c r="JHU151" s="4345"/>
      <c r="JHV151" s="4346"/>
      <c r="JHW151" s="4345"/>
      <c r="JHX151" s="4346"/>
      <c r="JHY151" s="4338"/>
      <c r="JHZ151" s="4339"/>
      <c r="JIA151" s="4345"/>
      <c r="JIB151" s="4344"/>
      <c r="JIC151" s="4338"/>
      <c r="JID151" s="4339"/>
      <c r="JIE151" s="4340"/>
      <c r="JIF151" s="4341"/>
      <c r="JIG151" s="4338"/>
      <c r="JIH151" s="2612"/>
      <c r="JII151" s="4342"/>
      <c r="JIJ151" s="4343"/>
      <c r="JIK151" s="4344"/>
      <c r="JIL151" s="2613"/>
      <c r="JIM151" s="4345"/>
      <c r="JIN151" s="4346"/>
      <c r="JIO151" s="4345"/>
      <c r="JIP151" s="4346"/>
      <c r="JIQ151" s="4338"/>
      <c r="JIR151" s="4339"/>
      <c r="JIS151" s="4345"/>
      <c r="JIT151" s="4344"/>
      <c r="JIU151" s="4338"/>
      <c r="JIV151" s="4339"/>
      <c r="JIW151" s="4340"/>
      <c r="JIX151" s="4341"/>
      <c r="JIY151" s="4338"/>
      <c r="JIZ151" s="2612"/>
      <c r="JJA151" s="4342"/>
      <c r="JJB151" s="4343"/>
      <c r="JJC151" s="4344"/>
      <c r="JJD151" s="2613"/>
      <c r="JJE151" s="4345"/>
      <c r="JJF151" s="4346"/>
      <c r="JJG151" s="4345"/>
      <c r="JJH151" s="4346"/>
      <c r="JJI151" s="4338"/>
      <c r="JJJ151" s="4339"/>
      <c r="JJK151" s="4345"/>
      <c r="JJL151" s="4344"/>
      <c r="JJM151" s="4338"/>
      <c r="JJN151" s="4339"/>
      <c r="JJO151" s="4340"/>
      <c r="JJP151" s="4341"/>
      <c r="JJQ151" s="4338"/>
      <c r="JJR151" s="2612"/>
      <c r="JJS151" s="4342"/>
      <c r="JJT151" s="4343"/>
      <c r="JJU151" s="4344"/>
      <c r="JJV151" s="2613"/>
      <c r="JJW151" s="4345"/>
      <c r="JJX151" s="4346"/>
      <c r="JJY151" s="4345"/>
      <c r="JJZ151" s="4346"/>
      <c r="JKA151" s="4338"/>
      <c r="JKB151" s="4339"/>
      <c r="JKC151" s="4345"/>
      <c r="JKD151" s="4344"/>
      <c r="JKE151" s="4338"/>
      <c r="JKF151" s="4339"/>
      <c r="JKG151" s="4340"/>
      <c r="JKH151" s="4341"/>
      <c r="JKI151" s="4338"/>
      <c r="JKJ151" s="2612"/>
      <c r="JKK151" s="4342"/>
      <c r="JKL151" s="4343"/>
      <c r="JKM151" s="4344"/>
      <c r="JKN151" s="2613"/>
      <c r="JKO151" s="4345"/>
      <c r="JKP151" s="4346"/>
      <c r="JKQ151" s="4345"/>
      <c r="JKR151" s="4346"/>
      <c r="JKS151" s="4338"/>
      <c r="JKT151" s="4339"/>
      <c r="JKU151" s="4345"/>
      <c r="JKV151" s="4344"/>
      <c r="JKW151" s="4338"/>
      <c r="JKX151" s="4339"/>
      <c r="JKY151" s="4340"/>
      <c r="JKZ151" s="4341"/>
      <c r="JLA151" s="4338"/>
      <c r="JLB151" s="2612"/>
      <c r="JLC151" s="4342"/>
      <c r="JLD151" s="4343"/>
      <c r="JLE151" s="4344"/>
      <c r="JLF151" s="2613"/>
      <c r="JLG151" s="4345"/>
      <c r="JLH151" s="4346"/>
      <c r="JLI151" s="4345"/>
      <c r="JLJ151" s="4346"/>
      <c r="JLK151" s="4338"/>
      <c r="JLL151" s="4339"/>
      <c r="JLM151" s="4345"/>
      <c r="JLN151" s="4344"/>
      <c r="JLO151" s="4338"/>
      <c r="JLP151" s="4339"/>
      <c r="JLQ151" s="4340"/>
      <c r="JLR151" s="4341"/>
      <c r="JLS151" s="4338"/>
      <c r="JLT151" s="2612"/>
      <c r="JLU151" s="4342"/>
      <c r="JLV151" s="4343"/>
      <c r="JLW151" s="4344"/>
      <c r="JLX151" s="2613"/>
      <c r="JLY151" s="4345"/>
      <c r="JLZ151" s="4346"/>
      <c r="JMA151" s="4345"/>
      <c r="JMB151" s="4346"/>
      <c r="JMC151" s="4338"/>
      <c r="JMD151" s="4339"/>
      <c r="JME151" s="4345"/>
      <c r="JMF151" s="4344"/>
      <c r="JMG151" s="4338"/>
      <c r="JMH151" s="4339"/>
      <c r="JMI151" s="4340"/>
      <c r="JMJ151" s="4341"/>
      <c r="JMK151" s="4338"/>
      <c r="JML151" s="2612"/>
      <c r="JMM151" s="4342"/>
      <c r="JMN151" s="4343"/>
      <c r="JMO151" s="4344"/>
      <c r="JMP151" s="2613"/>
      <c r="JMQ151" s="4345"/>
      <c r="JMR151" s="4346"/>
      <c r="JMS151" s="4345"/>
      <c r="JMT151" s="4346"/>
      <c r="JMU151" s="4338"/>
      <c r="JMV151" s="4339"/>
      <c r="JMW151" s="4345"/>
      <c r="JMX151" s="4344"/>
      <c r="JMY151" s="4338"/>
      <c r="JMZ151" s="4339"/>
      <c r="JNA151" s="4340"/>
      <c r="JNB151" s="4341"/>
      <c r="JNC151" s="4338"/>
      <c r="JND151" s="2612"/>
      <c r="JNE151" s="4342"/>
      <c r="JNF151" s="4343"/>
      <c r="JNG151" s="4344"/>
      <c r="JNH151" s="2613"/>
      <c r="JNI151" s="4345"/>
      <c r="JNJ151" s="4346"/>
      <c r="JNK151" s="4345"/>
      <c r="JNL151" s="4346"/>
      <c r="JNM151" s="4338"/>
      <c r="JNN151" s="4339"/>
      <c r="JNO151" s="4345"/>
      <c r="JNP151" s="4344"/>
      <c r="JNQ151" s="4338"/>
      <c r="JNR151" s="4339"/>
      <c r="JNS151" s="4340"/>
      <c r="JNT151" s="4341"/>
      <c r="JNU151" s="4338"/>
      <c r="JNV151" s="2612"/>
      <c r="JNW151" s="4342"/>
      <c r="JNX151" s="4343"/>
      <c r="JNY151" s="4344"/>
      <c r="JNZ151" s="2613"/>
      <c r="JOA151" s="4345"/>
      <c r="JOB151" s="4346"/>
      <c r="JOC151" s="4345"/>
      <c r="JOD151" s="4346"/>
      <c r="JOE151" s="4338"/>
      <c r="JOF151" s="4339"/>
      <c r="JOG151" s="4345"/>
      <c r="JOH151" s="4344"/>
      <c r="JOI151" s="4338"/>
      <c r="JOJ151" s="4339"/>
      <c r="JOK151" s="4340"/>
      <c r="JOL151" s="4341"/>
      <c r="JOM151" s="4338"/>
      <c r="JON151" s="2612"/>
      <c r="JOO151" s="4342"/>
      <c r="JOP151" s="4343"/>
      <c r="JOQ151" s="4344"/>
      <c r="JOR151" s="2613"/>
      <c r="JOS151" s="4345"/>
      <c r="JOT151" s="4346"/>
      <c r="JOU151" s="4345"/>
      <c r="JOV151" s="4346"/>
      <c r="JOW151" s="4338"/>
      <c r="JOX151" s="4339"/>
      <c r="JOY151" s="4345"/>
      <c r="JOZ151" s="4344"/>
      <c r="JPA151" s="4338"/>
      <c r="JPB151" s="4339"/>
      <c r="JPC151" s="4340"/>
      <c r="JPD151" s="4341"/>
      <c r="JPE151" s="4338"/>
      <c r="JPF151" s="2612"/>
      <c r="JPG151" s="4342"/>
      <c r="JPH151" s="4343"/>
      <c r="JPI151" s="4344"/>
      <c r="JPJ151" s="2613"/>
      <c r="JPK151" s="4345"/>
      <c r="JPL151" s="4346"/>
      <c r="JPM151" s="4345"/>
      <c r="JPN151" s="4346"/>
      <c r="JPO151" s="4338"/>
      <c r="JPP151" s="4339"/>
      <c r="JPQ151" s="4345"/>
      <c r="JPR151" s="4344"/>
      <c r="JPS151" s="4338"/>
      <c r="JPT151" s="4339"/>
      <c r="JPU151" s="4340"/>
      <c r="JPV151" s="4341"/>
      <c r="JPW151" s="4338"/>
      <c r="JPX151" s="2612"/>
      <c r="JPY151" s="4342"/>
      <c r="JPZ151" s="4343"/>
      <c r="JQA151" s="4344"/>
      <c r="JQB151" s="2613"/>
      <c r="JQC151" s="4345"/>
      <c r="JQD151" s="4346"/>
      <c r="JQE151" s="4345"/>
      <c r="JQF151" s="4346"/>
      <c r="JQG151" s="4338"/>
      <c r="JQH151" s="4339"/>
      <c r="JQI151" s="4345"/>
      <c r="JQJ151" s="4344"/>
      <c r="JQK151" s="4338"/>
      <c r="JQL151" s="4339"/>
      <c r="JQM151" s="4340"/>
      <c r="JQN151" s="4341"/>
      <c r="JQO151" s="4338"/>
      <c r="JQP151" s="2612"/>
      <c r="JQQ151" s="4342"/>
      <c r="JQR151" s="4343"/>
      <c r="JQS151" s="4344"/>
      <c r="JQT151" s="2613"/>
      <c r="JQU151" s="4345"/>
      <c r="JQV151" s="4346"/>
      <c r="JQW151" s="4345"/>
      <c r="JQX151" s="4346"/>
      <c r="JQY151" s="4338"/>
      <c r="JQZ151" s="4339"/>
      <c r="JRA151" s="4345"/>
      <c r="JRB151" s="4344"/>
      <c r="JRC151" s="4338"/>
      <c r="JRD151" s="4339"/>
      <c r="JRE151" s="4340"/>
      <c r="JRF151" s="4341"/>
      <c r="JRG151" s="4338"/>
      <c r="JRH151" s="2612"/>
      <c r="JRI151" s="4342"/>
      <c r="JRJ151" s="4343"/>
      <c r="JRK151" s="4344"/>
      <c r="JRL151" s="2613"/>
      <c r="JRM151" s="4345"/>
      <c r="JRN151" s="4346"/>
      <c r="JRO151" s="4345"/>
      <c r="JRP151" s="4346"/>
      <c r="JRQ151" s="4338"/>
      <c r="JRR151" s="4339"/>
      <c r="JRS151" s="4345"/>
      <c r="JRT151" s="4344"/>
      <c r="JRU151" s="4338"/>
      <c r="JRV151" s="4339"/>
      <c r="JRW151" s="4340"/>
      <c r="JRX151" s="4341"/>
      <c r="JRY151" s="4338"/>
      <c r="JRZ151" s="2612"/>
      <c r="JSA151" s="4342"/>
      <c r="JSB151" s="4343"/>
      <c r="JSC151" s="4344"/>
      <c r="JSD151" s="2613"/>
      <c r="JSE151" s="4345"/>
      <c r="JSF151" s="4346"/>
      <c r="JSG151" s="4345"/>
      <c r="JSH151" s="4346"/>
      <c r="JSI151" s="4338"/>
      <c r="JSJ151" s="4339"/>
      <c r="JSK151" s="4345"/>
      <c r="JSL151" s="4344"/>
      <c r="JSM151" s="4338"/>
      <c r="JSN151" s="4339"/>
      <c r="JSO151" s="4340"/>
      <c r="JSP151" s="4341"/>
      <c r="JSQ151" s="4338"/>
      <c r="JSR151" s="2612"/>
      <c r="JSS151" s="4342"/>
      <c r="JST151" s="4343"/>
      <c r="JSU151" s="4344"/>
      <c r="JSV151" s="2613"/>
      <c r="JSW151" s="4345"/>
      <c r="JSX151" s="4346"/>
      <c r="JSY151" s="4345"/>
      <c r="JSZ151" s="4346"/>
      <c r="JTA151" s="4338"/>
      <c r="JTB151" s="4339"/>
      <c r="JTC151" s="4345"/>
      <c r="JTD151" s="4344"/>
      <c r="JTE151" s="4338"/>
      <c r="JTF151" s="4339"/>
      <c r="JTG151" s="4340"/>
      <c r="JTH151" s="4341"/>
      <c r="JTI151" s="4338"/>
      <c r="JTJ151" s="2612"/>
      <c r="JTK151" s="4342"/>
      <c r="JTL151" s="4343"/>
      <c r="JTM151" s="4344"/>
      <c r="JTN151" s="2613"/>
      <c r="JTO151" s="4345"/>
      <c r="JTP151" s="4346"/>
      <c r="JTQ151" s="4345"/>
      <c r="JTR151" s="4346"/>
      <c r="JTS151" s="4338"/>
      <c r="JTT151" s="4339"/>
      <c r="JTU151" s="4345"/>
      <c r="JTV151" s="4344"/>
      <c r="JTW151" s="4338"/>
      <c r="JTX151" s="4339"/>
      <c r="JTY151" s="4340"/>
      <c r="JTZ151" s="4341"/>
      <c r="JUA151" s="4338"/>
      <c r="JUB151" s="2612"/>
      <c r="JUC151" s="4342"/>
      <c r="JUD151" s="4343"/>
      <c r="JUE151" s="4344"/>
      <c r="JUF151" s="2613"/>
      <c r="JUG151" s="4345"/>
      <c r="JUH151" s="4346"/>
      <c r="JUI151" s="4345"/>
      <c r="JUJ151" s="4346"/>
      <c r="JUK151" s="4338"/>
      <c r="JUL151" s="4339"/>
      <c r="JUM151" s="4345"/>
      <c r="JUN151" s="4344"/>
      <c r="JUO151" s="4338"/>
      <c r="JUP151" s="4339"/>
      <c r="JUQ151" s="4340"/>
      <c r="JUR151" s="4341"/>
      <c r="JUS151" s="4338"/>
      <c r="JUT151" s="2612"/>
      <c r="JUU151" s="4342"/>
      <c r="JUV151" s="4343"/>
      <c r="JUW151" s="4344"/>
      <c r="JUX151" s="2613"/>
      <c r="JUY151" s="4345"/>
      <c r="JUZ151" s="4346"/>
      <c r="JVA151" s="4345"/>
      <c r="JVB151" s="4346"/>
      <c r="JVC151" s="4338"/>
      <c r="JVD151" s="4339"/>
      <c r="JVE151" s="4345"/>
      <c r="JVF151" s="4344"/>
      <c r="JVG151" s="4338"/>
      <c r="JVH151" s="4339"/>
      <c r="JVI151" s="4340"/>
      <c r="JVJ151" s="4341"/>
      <c r="JVK151" s="4338"/>
      <c r="JVL151" s="2612"/>
      <c r="JVM151" s="4342"/>
      <c r="JVN151" s="4343"/>
      <c r="JVO151" s="4344"/>
      <c r="JVP151" s="2613"/>
      <c r="JVQ151" s="4345"/>
      <c r="JVR151" s="4346"/>
      <c r="JVS151" s="4345"/>
      <c r="JVT151" s="4346"/>
      <c r="JVU151" s="4338"/>
      <c r="JVV151" s="4339"/>
      <c r="JVW151" s="4345"/>
      <c r="JVX151" s="4344"/>
      <c r="JVY151" s="4338"/>
      <c r="JVZ151" s="4339"/>
      <c r="JWA151" s="4340"/>
      <c r="JWB151" s="4341"/>
      <c r="JWC151" s="4338"/>
      <c r="JWD151" s="2612"/>
      <c r="JWE151" s="4342"/>
      <c r="JWF151" s="4343"/>
      <c r="JWG151" s="4344"/>
      <c r="JWH151" s="2613"/>
      <c r="JWI151" s="4345"/>
      <c r="JWJ151" s="4346"/>
      <c r="JWK151" s="4345"/>
      <c r="JWL151" s="4346"/>
      <c r="JWM151" s="4338"/>
      <c r="JWN151" s="4339"/>
      <c r="JWO151" s="4345"/>
      <c r="JWP151" s="4344"/>
      <c r="JWQ151" s="4338"/>
      <c r="JWR151" s="4339"/>
      <c r="JWS151" s="4340"/>
      <c r="JWT151" s="4341"/>
      <c r="JWU151" s="4338"/>
      <c r="JWV151" s="2612"/>
      <c r="JWW151" s="4342"/>
      <c r="JWX151" s="4343"/>
      <c r="JWY151" s="4344"/>
      <c r="JWZ151" s="2613"/>
      <c r="JXA151" s="4345"/>
      <c r="JXB151" s="4346"/>
      <c r="JXC151" s="4345"/>
      <c r="JXD151" s="4346"/>
      <c r="JXE151" s="4338"/>
      <c r="JXF151" s="4339"/>
      <c r="JXG151" s="4345"/>
      <c r="JXH151" s="4344"/>
      <c r="JXI151" s="4338"/>
      <c r="JXJ151" s="4339"/>
      <c r="JXK151" s="4340"/>
      <c r="JXL151" s="4341"/>
      <c r="JXM151" s="4338"/>
      <c r="JXN151" s="2612"/>
      <c r="JXO151" s="4342"/>
      <c r="JXP151" s="4343"/>
      <c r="JXQ151" s="4344"/>
      <c r="JXR151" s="2613"/>
      <c r="JXS151" s="4345"/>
      <c r="JXT151" s="4346"/>
      <c r="JXU151" s="4345"/>
      <c r="JXV151" s="4346"/>
      <c r="JXW151" s="4338"/>
      <c r="JXX151" s="4339"/>
      <c r="JXY151" s="4345"/>
      <c r="JXZ151" s="4344"/>
      <c r="JYA151" s="4338"/>
      <c r="JYB151" s="4339"/>
      <c r="JYC151" s="4340"/>
      <c r="JYD151" s="4341"/>
      <c r="JYE151" s="4338"/>
      <c r="JYF151" s="2612"/>
      <c r="JYG151" s="4342"/>
      <c r="JYH151" s="4343"/>
      <c r="JYI151" s="4344"/>
      <c r="JYJ151" s="2613"/>
      <c r="JYK151" s="4345"/>
      <c r="JYL151" s="4346"/>
      <c r="JYM151" s="4345"/>
      <c r="JYN151" s="4346"/>
      <c r="JYO151" s="4338"/>
      <c r="JYP151" s="4339"/>
      <c r="JYQ151" s="4345"/>
      <c r="JYR151" s="4344"/>
      <c r="JYS151" s="4338"/>
      <c r="JYT151" s="4339"/>
      <c r="JYU151" s="4340"/>
      <c r="JYV151" s="4341"/>
      <c r="JYW151" s="4338"/>
      <c r="JYX151" s="2612"/>
      <c r="JYY151" s="4342"/>
      <c r="JYZ151" s="4343"/>
      <c r="JZA151" s="4344"/>
      <c r="JZB151" s="2613"/>
      <c r="JZC151" s="4345"/>
      <c r="JZD151" s="4346"/>
      <c r="JZE151" s="4345"/>
      <c r="JZF151" s="4346"/>
      <c r="JZG151" s="4338"/>
      <c r="JZH151" s="4339"/>
      <c r="JZI151" s="4345"/>
      <c r="JZJ151" s="4344"/>
      <c r="JZK151" s="4338"/>
      <c r="JZL151" s="4339"/>
      <c r="JZM151" s="4340"/>
      <c r="JZN151" s="4341"/>
      <c r="JZO151" s="4338"/>
      <c r="JZP151" s="2612"/>
      <c r="JZQ151" s="4342"/>
      <c r="JZR151" s="4343"/>
      <c r="JZS151" s="4344"/>
      <c r="JZT151" s="2613"/>
      <c r="JZU151" s="4345"/>
      <c r="JZV151" s="4346"/>
      <c r="JZW151" s="4345"/>
      <c r="JZX151" s="4346"/>
      <c r="JZY151" s="4338"/>
      <c r="JZZ151" s="4339"/>
      <c r="KAA151" s="4345"/>
      <c r="KAB151" s="4344"/>
      <c r="KAC151" s="4338"/>
      <c r="KAD151" s="4339"/>
      <c r="KAE151" s="4340"/>
      <c r="KAF151" s="4341"/>
      <c r="KAG151" s="4338"/>
      <c r="KAH151" s="2612"/>
      <c r="KAI151" s="4342"/>
      <c r="KAJ151" s="4343"/>
      <c r="KAK151" s="4344"/>
      <c r="KAL151" s="2613"/>
      <c r="KAM151" s="4345"/>
      <c r="KAN151" s="4346"/>
      <c r="KAO151" s="4345"/>
      <c r="KAP151" s="4346"/>
      <c r="KAQ151" s="4338"/>
      <c r="KAR151" s="4339"/>
      <c r="KAS151" s="4345"/>
      <c r="KAT151" s="4344"/>
      <c r="KAU151" s="4338"/>
      <c r="KAV151" s="4339"/>
      <c r="KAW151" s="4340"/>
      <c r="KAX151" s="4341"/>
      <c r="KAY151" s="4338"/>
      <c r="KAZ151" s="2612"/>
      <c r="KBA151" s="4342"/>
      <c r="KBB151" s="4343"/>
      <c r="KBC151" s="4344"/>
      <c r="KBD151" s="2613"/>
      <c r="KBE151" s="4345"/>
      <c r="KBF151" s="4346"/>
      <c r="KBG151" s="4345"/>
      <c r="KBH151" s="4346"/>
      <c r="KBI151" s="4338"/>
      <c r="KBJ151" s="4339"/>
      <c r="KBK151" s="4345"/>
      <c r="KBL151" s="4344"/>
      <c r="KBM151" s="4338"/>
      <c r="KBN151" s="4339"/>
      <c r="KBO151" s="4340"/>
      <c r="KBP151" s="4341"/>
      <c r="KBQ151" s="4338"/>
      <c r="KBR151" s="2612"/>
      <c r="KBS151" s="4342"/>
      <c r="KBT151" s="4343"/>
      <c r="KBU151" s="4344"/>
      <c r="KBV151" s="2613"/>
      <c r="KBW151" s="4345"/>
      <c r="KBX151" s="4346"/>
      <c r="KBY151" s="4345"/>
      <c r="KBZ151" s="4346"/>
      <c r="KCA151" s="4338"/>
      <c r="KCB151" s="4339"/>
      <c r="KCC151" s="4345"/>
      <c r="KCD151" s="4344"/>
      <c r="KCE151" s="4338"/>
      <c r="KCF151" s="4339"/>
      <c r="KCG151" s="4340"/>
      <c r="KCH151" s="4341"/>
      <c r="KCI151" s="4338"/>
      <c r="KCJ151" s="2612"/>
      <c r="KCK151" s="4342"/>
      <c r="KCL151" s="4343"/>
      <c r="KCM151" s="4344"/>
      <c r="KCN151" s="2613"/>
      <c r="KCO151" s="4345"/>
      <c r="KCP151" s="4346"/>
      <c r="KCQ151" s="4345"/>
      <c r="KCR151" s="4346"/>
      <c r="KCS151" s="4338"/>
      <c r="KCT151" s="4339"/>
      <c r="KCU151" s="4345"/>
      <c r="KCV151" s="4344"/>
      <c r="KCW151" s="4338"/>
      <c r="KCX151" s="4339"/>
      <c r="KCY151" s="4340"/>
      <c r="KCZ151" s="4341"/>
      <c r="KDA151" s="4338"/>
      <c r="KDB151" s="2612"/>
      <c r="KDC151" s="4342"/>
      <c r="KDD151" s="4343"/>
      <c r="KDE151" s="4344"/>
      <c r="KDF151" s="2613"/>
      <c r="KDG151" s="4345"/>
      <c r="KDH151" s="4346"/>
      <c r="KDI151" s="4345"/>
      <c r="KDJ151" s="4346"/>
      <c r="KDK151" s="4338"/>
      <c r="KDL151" s="4339"/>
      <c r="KDM151" s="4345"/>
      <c r="KDN151" s="4344"/>
      <c r="KDO151" s="4338"/>
      <c r="KDP151" s="4339"/>
      <c r="KDQ151" s="4340"/>
      <c r="KDR151" s="4341"/>
      <c r="KDS151" s="4338"/>
      <c r="KDT151" s="2612"/>
      <c r="KDU151" s="4342"/>
      <c r="KDV151" s="4343"/>
      <c r="KDW151" s="4344"/>
      <c r="KDX151" s="2613"/>
      <c r="KDY151" s="4345"/>
      <c r="KDZ151" s="4346"/>
      <c r="KEA151" s="4345"/>
      <c r="KEB151" s="4346"/>
      <c r="KEC151" s="4338"/>
      <c r="KED151" s="4339"/>
      <c r="KEE151" s="4345"/>
      <c r="KEF151" s="4344"/>
      <c r="KEG151" s="4338"/>
      <c r="KEH151" s="4339"/>
      <c r="KEI151" s="4340"/>
      <c r="KEJ151" s="4341"/>
      <c r="KEK151" s="4338"/>
      <c r="KEL151" s="2612"/>
      <c r="KEM151" s="4342"/>
      <c r="KEN151" s="4343"/>
      <c r="KEO151" s="4344"/>
      <c r="KEP151" s="2613"/>
      <c r="KEQ151" s="4345"/>
      <c r="KER151" s="4346"/>
      <c r="KES151" s="4345"/>
      <c r="KET151" s="4346"/>
      <c r="KEU151" s="4338"/>
      <c r="KEV151" s="4339"/>
      <c r="KEW151" s="4345"/>
      <c r="KEX151" s="4344"/>
      <c r="KEY151" s="4338"/>
      <c r="KEZ151" s="4339"/>
      <c r="KFA151" s="4340"/>
      <c r="KFB151" s="4341"/>
      <c r="KFC151" s="4338"/>
      <c r="KFD151" s="2612"/>
      <c r="KFE151" s="4342"/>
      <c r="KFF151" s="4343"/>
      <c r="KFG151" s="4344"/>
      <c r="KFH151" s="2613"/>
      <c r="KFI151" s="4345"/>
      <c r="KFJ151" s="4346"/>
      <c r="KFK151" s="4345"/>
      <c r="KFL151" s="4346"/>
      <c r="KFM151" s="4338"/>
      <c r="KFN151" s="4339"/>
      <c r="KFO151" s="4345"/>
      <c r="KFP151" s="4344"/>
      <c r="KFQ151" s="4338"/>
      <c r="KFR151" s="4339"/>
      <c r="KFS151" s="4340"/>
      <c r="KFT151" s="4341"/>
      <c r="KFU151" s="4338"/>
      <c r="KFV151" s="2612"/>
      <c r="KFW151" s="4342"/>
      <c r="KFX151" s="4343"/>
      <c r="KFY151" s="4344"/>
      <c r="KFZ151" s="2613"/>
      <c r="KGA151" s="4345"/>
      <c r="KGB151" s="4346"/>
      <c r="KGC151" s="4345"/>
      <c r="KGD151" s="4346"/>
      <c r="KGE151" s="4338"/>
      <c r="KGF151" s="4339"/>
      <c r="KGG151" s="4345"/>
      <c r="KGH151" s="4344"/>
      <c r="KGI151" s="4338"/>
      <c r="KGJ151" s="4339"/>
      <c r="KGK151" s="4340"/>
      <c r="KGL151" s="4341"/>
      <c r="KGM151" s="4338"/>
      <c r="KGN151" s="2612"/>
      <c r="KGO151" s="4342"/>
      <c r="KGP151" s="4343"/>
      <c r="KGQ151" s="4344"/>
      <c r="KGR151" s="2613"/>
      <c r="KGS151" s="4345"/>
      <c r="KGT151" s="4346"/>
      <c r="KGU151" s="4345"/>
      <c r="KGV151" s="4346"/>
      <c r="KGW151" s="4338"/>
      <c r="KGX151" s="4339"/>
      <c r="KGY151" s="4345"/>
      <c r="KGZ151" s="4344"/>
      <c r="KHA151" s="4338"/>
      <c r="KHB151" s="4339"/>
      <c r="KHC151" s="4340"/>
      <c r="KHD151" s="4341"/>
      <c r="KHE151" s="4338"/>
      <c r="KHF151" s="2612"/>
      <c r="KHG151" s="4342"/>
      <c r="KHH151" s="4343"/>
      <c r="KHI151" s="4344"/>
      <c r="KHJ151" s="2613"/>
      <c r="KHK151" s="4345"/>
      <c r="KHL151" s="4346"/>
      <c r="KHM151" s="4345"/>
      <c r="KHN151" s="4346"/>
      <c r="KHO151" s="4338"/>
      <c r="KHP151" s="4339"/>
      <c r="KHQ151" s="4345"/>
      <c r="KHR151" s="4344"/>
      <c r="KHS151" s="4338"/>
      <c r="KHT151" s="4339"/>
      <c r="KHU151" s="4340"/>
      <c r="KHV151" s="4341"/>
      <c r="KHW151" s="4338"/>
      <c r="KHX151" s="2612"/>
      <c r="KHY151" s="4342"/>
      <c r="KHZ151" s="4343"/>
      <c r="KIA151" s="4344"/>
      <c r="KIB151" s="2613"/>
      <c r="KIC151" s="4345"/>
      <c r="KID151" s="4346"/>
      <c r="KIE151" s="4345"/>
      <c r="KIF151" s="4346"/>
      <c r="KIG151" s="4338"/>
      <c r="KIH151" s="4339"/>
      <c r="KII151" s="4345"/>
      <c r="KIJ151" s="4344"/>
      <c r="KIK151" s="4338"/>
      <c r="KIL151" s="4339"/>
      <c r="KIM151" s="4340"/>
      <c r="KIN151" s="4341"/>
      <c r="KIO151" s="4338"/>
      <c r="KIP151" s="2612"/>
      <c r="KIQ151" s="4342"/>
      <c r="KIR151" s="4343"/>
      <c r="KIS151" s="4344"/>
      <c r="KIT151" s="2613"/>
      <c r="KIU151" s="4345"/>
      <c r="KIV151" s="4346"/>
      <c r="KIW151" s="4345"/>
      <c r="KIX151" s="4346"/>
      <c r="KIY151" s="4338"/>
      <c r="KIZ151" s="4339"/>
      <c r="KJA151" s="4345"/>
      <c r="KJB151" s="4344"/>
      <c r="KJC151" s="4338"/>
      <c r="KJD151" s="4339"/>
      <c r="KJE151" s="4340"/>
      <c r="KJF151" s="4341"/>
      <c r="KJG151" s="4338"/>
      <c r="KJH151" s="2612"/>
      <c r="KJI151" s="4342"/>
      <c r="KJJ151" s="4343"/>
      <c r="KJK151" s="4344"/>
      <c r="KJL151" s="2613"/>
      <c r="KJM151" s="4345"/>
      <c r="KJN151" s="4346"/>
      <c r="KJO151" s="4345"/>
      <c r="KJP151" s="4346"/>
      <c r="KJQ151" s="4338"/>
      <c r="KJR151" s="4339"/>
      <c r="KJS151" s="4345"/>
      <c r="KJT151" s="4344"/>
      <c r="KJU151" s="4338"/>
      <c r="KJV151" s="4339"/>
      <c r="KJW151" s="4340"/>
      <c r="KJX151" s="4341"/>
      <c r="KJY151" s="4338"/>
      <c r="KJZ151" s="2612"/>
      <c r="KKA151" s="4342"/>
      <c r="KKB151" s="4343"/>
      <c r="KKC151" s="4344"/>
      <c r="KKD151" s="2613"/>
      <c r="KKE151" s="4345"/>
      <c r="KKF151" s="4346"/>
      <c r="KKG151" s="4345"/>
      <c r="KKH151" s="4346"/>
      <c r="KKI151" s="4338"/>
      <c r="KKJ151" s="4339"/>
      <c r="KKK151" s="4345"/>
      <c r="KKL151" s="4344"/>
      <c r="KKM151" s="4338"/>
      <c r="KKN151" s="4339"/>
      <c r="KKO151" s="4340"/>
      <c r="KKP151" s="4341"/>
      <c r="KKQ151" s="4338"/>
      <c r="KKR151" s="2612"/>
      <c r="KKS151" s="4342"/>
      <c r="KKT151" s="4343"/>
      <c r="KKU151" s="4344"/>
      <c r="KKV151" s="2613"/>
      <c r="KKW151" s="4345"/>
      <c r="KKX151" s="4346"/>
      <c r="KKY151" s="4345"/>
      <c r="KKZ151" s="4346"/>
      <c r="KLA151" s="4338"/>
      <c r="KLB151" s="4339"/>
      <c r="KLC151" s="4345"/>
      <c r="KLD151" s="4344"/>
      <c r="KLE151" s="4338"/>
      <c r="KLF151" s="4339"/>
      <c r="KLG151" s="4340"/>
      <c r="KLH151" s="4341"/>
      <c r="KLI151" s="4338"/>
      <c r="KLJ151" s="2612"/>
      <c r="KLK151" s="4342"/>
      <c r="KLL151" s="4343"/>
      <c r="KLM151" s="4344"/>
      <c r="KLN151" s="2613"/>
      <c r="KLO151" s="4345"/>
      <c r="KLP151" s="4346"/>
      <c r="KLQ151" s="4345"/>
      <c r="KLR151" s="4346"/>
      <c r="KLS151" s="4338"/>
      <c r="KLT151" s="4339"/>
      <c r="KLU151" s="4345"/>
      <c r="KLV151" s="4344"/>
      <c r="KLW151" s="4338"/>
      <c r="KLX151" s="4339"/>
      <c r="KLY151" s="4340"/>
      <c r="KLZ151" s="4341"/>
      <c r="KMA151" s="4338"/>
      <c r="KMB151" s="2612"/>
      <c r="KMC151" s="4342"/>
      <c r="KMD151" s="4343"/>
      <c r="KME151" s="4344"/>
      <c r="KMF151" s="2613"/>
      <c r="KMG151" s="4345"/>
      <c r="KMH151" s="4346"/>
      <c r="KMI151" s="4345"/>
      <c r="KMJ151" s="4346"/>
      <c r="KMK151" s="4338"/>
      <c r="KML151" s="4339"/>
      <c r="KMM151" s="4345"/>
      <c r="KMN151" s="4344"/>
      <c r="KMO151" s="4338"/>
      <c r="KMP151" s="4339"/>
      <c r="KMQ151" s="4340"/>
      <c r="KMR151" s="4341"/>
      <c r="KMS151" s="4338"/>
      <c r="KMT151" s="2612"/>
      <c r="KMU151" s="4342"/>
      <c r="KMV151" s="4343"/>
      <c r="KMW151" s="4344"/>
      <c r="KMX151" s="2613"/>
      <c r="KMY151" s="4345"/>
      <c r="KMZ151" s="4346"/>
      <c r="KNA151" s="4345"/>
      <c r="KNB151" s="4346"/>
      <c r="KNC151" s="4338"/>
      <c r="KND151" s="4339"/>
      <c r="KNE151" s="4345"/>
      <c r="KNF151" s="4344"/>
      <c r="KNG151" s="4338"/>
      <c r="KNH151" s="4339"/>
      <c r="KNI151" s="4340"/>
      <c r="KNJ151" s="4341"/>
      <c r="KNK151" s="4338"/>
      <c r="KNL151" s="2612"/>
      <c r="KNM151" s="4342"/>
      <c r="KNN151" s="4343"/>
      <c r="KNO151" s="4344"/>
      <c r="KNP151" s="2613"/>
      <c r="KNQ151" s="4345"/>
      <c r="KNR151" s="4346"/>
      <c r="KNS151" s="4345"/>
      <c r="KNT151" s="4346"/>
      <c r="KNU151" s="4338"/>
      <c r="KNV151" s="4339"/>
      <c r="KNW151" s="4345"/>
      <c r="KNX151" s="4344"/>
      <c r="KNY151" s="4338"/>
      <c r="KNZ151" s="4339"/>
      <c r="KOA151" s="4340"/>
      <c r="KOB151" s="4341"/>
      <c r="KOC151" s="4338"/>
      <c r="KOD151" s="2612"/>
      <c r="KOE151" s="4342"/>
      <c r="KOF151" s="4343"/>
      <c r="KOG151" s="4344"/>
      <c r="KOH151" s="2613"/>
      <c r="KOI151" s="4345"/>
      <c r="KOJ151" s="4346"/>
      <c r="KOK151" s="4345"/>
      <c r="KOL151" s="4346"/>
      <c r="KOM151" s="4338"/>
      <c r="KON151" s="4339"/>
      <c r="KOO151" s="4345"/>
      <c r="KOP151" s="4344"/>
      <c r="KOQ151" s="4338"/>
      <c r="KOR151" s="4339"/>
      <c r="KOS151" s="4340"/>
      <c r="KOT151" s="4341"/>
      <c r="KOU151" s="4338"/>
      <c r="KOV151" s="2612"/>
      <c r="KOW151" s="4342"/>
      <c r="KOX151" s="4343"/>
      <c r="KOY151" s="4344"/>
      <c r="KOZ151" s="2613"/>
      <c r="KPA151" s="4345"/>
      <c r="KPB151" s="4346"/>
      <c r="KPC151" s="4345"/>
      <c r="KPD151" s="4346"/>
      <c r="KPE151" s="4338"/>
      <c r="KPF151" s="4339"/>
      <c r="KPG151" s="4345"/>
      <c r="KPH151" s="4344"/>
      <c r="KPI151" s="4338"/>
      <c r="KPJ151" s="4339"/>
      <c r="KPK151" s="4340"/>
      <c r="KPL151" s="4341"/>
      <c r="KPM151" s="4338"/>
      <c r="KPN151" s="2612"/>
      <c r="KPO151" s="4342"/>
      <c r="KPP151" s="4343"/>
      <c r="KPQ151" s="4344"/>
      <c r="KPR151" s="2613"/>
      <c r="KPS151" s="4345"/>
      <c r="KPT151" s="4346"/>
      <c r="KPU151" s="4345"/>
      <c r="KPV151" s="4346"/>
      <c r="KPW151" s="4338"/>
      <c r="KPX151" s="4339"/>
      <c r="KPY151" s="4345"/>
      <c r="KPZ151" s="4344"/>
      <c r="KQA151" s="4338"/>
      <c r="KQB151" s="4339"/>
      <c r="KQC151" s="4340"/>
      <c r="KQD151" s="4341"/>
      <c r="KQE151" s="4338"/>
      <c r="KQF151" s="2612"/>
      <c r="KQG151" s="4342"/>
      <c r="KQH151" s="4343"/>
      <c r="KQI151" s="4344"/>
      <c r="KQJ151" s="2613"/>
      <c r="KQK151" s="4345"/>
      <c r="KQL151" s="4346"/>
      <c r="KQM151" s="4345"/>
      <c r="KQN151" s="4346"/>
      <c r="KQO151" s="4338"/>
      <c r="KQP151" s="4339"/>
      <c r="KQQ151" s="4345"/>
      <c r="KQR151" s="4344"/>
      <c r="KQS151" s="4338"/>
      <c r="KQT151" s="4339"/>
      <c r="KQU151" s="4340"/>
      <c r="KQV151" s="4341"/>
      <c r="KQW151" s="4338"/>
      <c r="KQX151" s="2612"/>
      <c r="KQY151" s="4342"/>
      <c r="KQZ151" s="4343"/>
      <c r="KRA151" s="4344"/>
      <c r="KRB151" s="2613"/>
      <c r="KRC151" s="4345"/>
      <c r="KRD151" s="4346"/>
      <c r="KRE151" s="4345"/>
      <c r="KRF151" s="4346"/>
      <c r="KRG151" s="4338"/>
      <c r="KRH151" s="4339"/>
      <c r="KRI151" s="4345"/>
      <c r="KRJ151" s="4344"/>
      <c r="KRK151" s="4338"/>
      <c r="KRL151" s="4339"/>
      <c r="KRM151" s="4340"/>
      <c r="KRN151" s="4341"/>
      <c r="KRO151" s="4338"/>
      <c r="KRP151" s="2612"/>
      <c r="KRQ151" s="4342"/>
      <c r="KRR151" s="4343"/>
      <c r="KRS151" s="4344"/>
      <c r="KRT151" s="2613"/>
      <c r="KRU151" s="4345"/>
      <c r="KRV151" s="4346"/>
      <c r="KRW151" s="4345"/>
      <c r="KRX151" s="4346"/>
      <c r="KRY151" s="4338"/>
      <c r="KRZ151" s="4339"/>
      <c r="KSA151" s="4345"/>
      <c r="KSB151" s="4344"/>
      <c r="KSC151" s="4338"/>
      <c r="KSD151" s="4339"/>
      <c r="KSE151" s="4340"/>
      <c r="KSF151" s="4341"/>
      <c r="KSG151" s="4338"/>
      <c r="KSH151" s="2612"/>
      <c r="KSI151" s="4342"/>
      <c r="KSJ151" s="4343"/>
      <c r="KSK151" s="4344"/>
      <c r="KSL151" s="2613"/>
      <c r="KSM151" s="4345"/>
      <c r="KSN151" s="4346"/>
      <c r="KSO151" s="4345"/>
      <c r="KSP151" s="4346"/>
      <c r="KSQ151" s="4338"/>
      <c r="KSR151" s="4339"/>
      <c r="KSS151" s="4345"/>
      <c r="KST151" s="4344"/>
      <c r="KSU151" s="4338"/>
      <c r="KSV151" s="4339"/>
      <c r="KSW151" s="4340"/>
      <c r="KSX151" s="4341"/>
      <c r="KSY151" s="4338"/>
      <c r="KSZ151" s="2612"/>
      <c r="KTA151" s="4342"/>
      <c r="KTB151" s="4343"/>
      <c r="KTC151" s="4344"/>
      <c r="KTD151" s="2613"/>
      <c r="KTE151" s="4345"/>
      <c r="KTF151" s="4346"/>
      <c r="KTG151" s="4345"/>
      <c r="KTH151" s="4346"/>
      <c r="KTI151" s="4338"/>
      <c r="KTJ151" s="4339"/>
      <c r="KTK151" s="4345"/>
      <c r="KTL151" s="4344"/>
      <c r="KTM151" s="4338"/>
      <c r="KTN151" s="4339"/>
      <c r="KTO151" s="4340"/>
      <c r="KTP151" s="4341"/>
      <c r="KTQ151" s="4338"/>
      <c r="KTR151" s="2612"/>
      <c r="KTS151" s="4342"/>
      <c r="KTT151" s="4343"/>
      <c r="KTU151" s="4344"/>
      <c r="KTV151" s="2613"/>
      <c r="KTW151" s="4345"/>
      <c r="KTX151" s="4346"/>
      <c r="KTY151" s="4345"/>
      <c r="KTZ151" s="4346"/>
      <c r="KUA151" s="4338"/>
      <c r="KUB151" s="4339"/>
      <c r="KUC151" s="4345"/>
      <c r="KUD151" s="4344"/>
      <c r="KUE151" s="4338"/>
      <c r="KUF151" s="4339"/>
      <c r="KUG151" s="4340"/>
      <c r="KUH151" s="4341"/>
      <c r="KUI151" s="4338"/>
      <c r="KUJ151" s="2612"/>
      <c r="KUK151" s="4342"/>
      <c r="KUL151" s="4343"/>
      <c r="KUM151" s="4344"/>
      <c r="KUN151" s="2613"/>
      <c r="KUO151" s="4345"/>
      <c r="KUP151" s="4346"/>
      <c r="KUQ151" s="4345"/>
      <c r="KUR151" s="4346"/>
      <c r="KUS151" s="4338"/>
      <c r="KUT151" s="4339"/>
      <c r="KUU151" s="4345"/>
      <c r="KUV151" s="4344"/>
      <c r="KUW151" s="4338"/>
      <c r="KUX151" s="4339"/>
      <c r="KUY151" s="4340"/>
      <c r="KUZ151" s="4341"/>
      <c r="KVA151" s="4338"/>
      <c r="KVB151" s="2612"/>
      <c r="KVC151" s="4342"/>
      <c r="KVD151" s="4343"/>
      <c r="KVE151" s="4344"/>
      <c r="KVF151" s="2613"/>
      <c r="KVG151" s="4345"/>
      <c r="KVH151" s="4346"/>
      <c r="KVI151" s="4345"/>
      <c r="KVJ151" s="4346"/>
      <c r="KVK151" s="4338"/>
      <c r="KVL151" s="4339"/>
      <c r="KVM151" s="4345"/>
      <c r="KVN151" s="4344"/>
      <c r="KVO151" s="4338"/>
      <c r="KVP151" s="4339"/>
      <c r="KVQ151" s="4340"/>
      <c r="KVR151" s="4341"/>
      <c r="KVS151" s="4338"/>
      <c r="KVT151" s="2612"/>
      <c r="KVU151" s="4342"/>
      <c r="KVV151" s="4343"/>
      <c r="KVW151" s="4344"/>
      <c r="KVX151" s="2613"/>
      <c r="KVY151" s="4345"/>
      <c r="KVZ151" s="4346"/>
      <c r="KWA151" s="4345"/>
      <c r="KWB151" s="4346"/>
      <c r="KWC151" s="4338"/>
      <c r="KWD151" s="4339"/>
      <c r="KWE151" s="4345"/>
      <c r="KWF151" s="4344"/>
      <c r="KWG151" s="4338"/>
      <c r="KWH151" s="4339"/>
      <c r="KWI151" s="4340"/>
      <c r="KWJ151" s="4341"/>
      <c r="KWK151" s="4338"/>
      <c r="KWL151" s="2612"/>
      <c r="KWM151" s="4342"/>
      <c r="KWN151" s="4343"/>
      <c r="KWO151" s="4344"/>
      <c r="KWP151" s="2613"/>
      <c r="KWQ151" s="4345"/>
      <c r="KWR151" s="4346"/>
      <c r="KWS151" s="4345"/>
      <c r="KWT151" s="4346"/>
      <c r="KWU151" s="4338"/>
      <c r="KWV151" s="4339"/>
      <c r="KWW151" s="4345"/>
      <c r="KWX151" s="4344"/>
      <c r="KWY151" s="4338"/>
      <c r="KWZ151" s="4339"/>
      <c r="KXA151" s="4340"/>
      <c r="KXB151" s="4341"/>
      <c r="KXC151" s="4338"/>
      <c r="KXD151" s="2612"/>
      <c r="KXE151" s="4342"/>
      <c r="KXF151" s="4343"/>
      <c r="KXG151" s="4344"/>
      <c r="KXH151" s="2613"/>
      <c r="KXI151" s="4345"/>
      <c r="KXJ151" s="4346"/>
      <c r="KXK151" s="4345"/>
      <c r="KXL151" s="4346"/>
      <c r="KXM151" s="4338"/>
      <c r="KXN151" s="4339"/>
      <c r="KXO151" s="4345"/>
      <c r="KXP151" s="4344"/>
      <c r="KXQ151" s="4338"/>
      <c r="KXR151" s="4339"/>
      <c r="KXS151" s="4340"/>
      <c r="KXT151" s="4341"/>
      <c r="KXU151" s="4338"/>
      <c r="KXV151" s="2612"/>
      <c r="KXW151" s="4342"/>
      <c r="KXX151" s="4343"/>
      <c r="KXY151" s="4344"/>
      <c r="KXZ151" s="2613"/>
      <c r="KYA151" s="4345"/>
      <c r="KYB151" s="4346"/>
      <c r="KYC151" s="4345"/>
      <c r="KYD151" s="4346"/>
      <c r="KYE151" s="4338"/>
      <c r="KYF151" s="4339"/>
      <c r="KYG151" s="4345"/>
      <c r="KYH151" s="4344"/>
      <c r="KYI151" s="4338"/>
      <c r="KYJ151" s="4339"/>
      <c r="KYK151" s="4340"/>
      <c r="KYL151" s="4341"/>
      <c r="KYM151" s="4338"/>
      <c r="KYN151" s="2612"/>
      <c r="KYO151" s="4342"/>
      <c r="KYP151" s="4343"/>
      <c r="KYQ151" s="4344"/>
      <c r="KYR151" s="2613"/>
      <c r="KYS151" s="4345"/>
      <c r="KYT151" s="4346"/>
      <c r="KYU151" s="4345"/>
      <c r="KYV151" s="4346"/>
      <c r="KYW151" s="4338"/>
      <c r="KYX151" s="4339"/>
      <c r="KYY151" s="4345"/>
      <c r="KYZ151" s="4344"/>
      <c r="KZA151" s="4338"/>
      <c r="KZB151" s="4339"/>
      <c r="KZC151" s="4340"/>
      <c r="KZD151" s="4341"/>
      <c r="KZE151" s="4338"/>
      <c r="KZF151" s="2612"/>
      <c r="KZG151" s="4342"/>
      <c r="KZH151" s="4343"/>
      <c r="KZI151" s="4344"/>
      <c r="KZJ151" s="2613"/>
      <c r="KZK151" s="4345"/>
      <c r="KZL151" s="4346"/>
      <c r="KZM151" s="4345"/>
      <c r="KZN151" s="4346"/>
      <c r="KZO151" s="4338"/>
      <c r="KZP151" s="4339"/>
      <c r="KZQ151" s="4345"/>
      <c r="KZR151" s="4344"/>
      <c r="KZS151" s="4338"/>
      <c r="KZT151" s="4339"/>
      <c r="KZU151" s="4340"/>
      <c r="KZV151" s="4341"/>
      <c r="KZW151" s="4338"/>
      <c r="KZX151" s="2612"/>
      <c r="KZY151" s="4342"/>
      <c r="KZZ151" s="4343"/>
      <c r="LAA151" s="4344"/>
      <c r="LAB151" s="2613"/>
      <c r="LAC151" s="4345"/>
      <c r="LAD151" s="4346"/>
      <c r="LAE151" s="4345"/>
      <c r="LAF151" s="4346"/>
      <c r="LAG151" s="4338"/>
      <c r="LAH151" s="4339"/>
      <c r="LAI151" s="4345"/>
      <c r="LAJ151" s="4344"/>
      <c r="LAK151" s="4338"/>
      <c r="LAL151" s="4339"/>
      <c r="LAM151" s="4340"/>
      <c r="LAN151" s="4341"/>
      <c r="LAO151" s="4338"/>
      <c r="LAP151" s="2612"/>
      <c r="LAQ151" s="4342"/>
      <c r="LAR151" s="4343"/>
      <c r="LAS151" s="4344"/>
      <c r="LAT151" s="2613"/>
      <c r="LAU151" s="4345"/>
      <c r="LAV151" s="4346"/>
      <c r="LAW151" s="4345"/>
      <c r="LAX151" s="4346"/>
      <c r="LAY151" s="4338"/>
      <c r="LAZ151" s="4339"/>
      <c r="LBA151" s="4345"/>
      <c r="LBB151" s="4344"/>
      <c r="LBC151" s="4338"/>
      <c r="LBD151" s="4339"/>
      <c r="LBE151" s="4340"/>
      <c r="LBF151" s="4341"/>
      <c r="LBG151" s="4338"/>
      <c r="LBH151" s="2612"/>
      <c r="LBI151" s="4342"/>
      <c r="LBJ151" s="4343"/>
      <c r="LBK151" s="4344"/>
      <c r="LBL151" s="2613"/>
      <c r="LBM151" s="4345"/>
      <c r="LBN151" s="4346"/>
      <c r="LBO151" s="4345"/>
      <c r="LBP151" s="4346"/>
      <c r="LBQ151" s="4338"/>
      <c r="LBR151" s="4339"/>
      <c r="LBS151" s="4345"/>
      <c r="LBT151" s="4344"/>
      <c r="LBU151" s="4338"/>
      <c r="LBV151" s="4339"/>
      <c r="LBW151" s="4340"/>
      <c r="LBX151" s="4341"/>
      <c r="LBY151" s="4338"/>
      <c r="LBZ151" s="2612"/>
      <c r="LCA151" s="4342"/>
      <c r="LCB151" s="4343"/>
      <c r="LCC151" s="4344"/>
      <c r="LCD151" s="2613"/>
      <c r="LCE151" s="4345"/>
      <c r="LCF151" s="4346"/>
      <c r="LCG151" s="4345"/>
      <c r="LCH151" s="4346"/>
      <c r="LCI151" s="4338"/>
      <c r="LCJ151" s="4339"/>
      <c r="LCK151" s="4345"/>
      <c r="LCL151" s="4344"/>
      <c r="LCM151" s="4338"/>
      <c r="LCN151" s="4339"/>
      <c r="LCO151" s="4340"/>
      <c r="LCP151" s="4341"/>
      <c r="LCQ151" s="4338"/>
      <c r="LCR151" s="2612"/>
      <c r="LCS151" s="4342"/>
      <c r="LCT151" s="4343"/>
      <c r="LCU151" s="4344"/>
      <c r="LCV151" s="2613"/>
      <c r="LCW151" s="4345"/>
      <c r="LCX151" s="4346"/>
      <c r="LCY151" s="4345"/>
      <c r="LCZ151" s="4346"/>
      <c r="LDA151" s="4338"/>
      <c r="LDB151" s="4339"/>
      <c r="LDC151" s="4345"/>
      <c r="LDD151" s="4344"/>
      <c r="LDE151" s="4338"/>
      <c r="LDF151" s="4339"/>
      <c r="LDG151" s="4340"/>
      <c r="LDH151" s="4341"/>
      <c r="LDI151" s="4338"/>
      <c r="LDJ151" s="2612"/>
      <c r="LDK151" s="4342"/>
      <c r="LDL151" s="4343"/>
      <c r="LDM151" s="4344"/>
      <c r="LDN151" s="2613"/>
      <c r="LDO151" s="4345"/>
      <c r="LDP151" s="4346"/>
      <c r="LDQ151" s="4345"/>
      <c r="LDR151" s="4346"/>
      <c r="LDS151" s="4338"/>
      <c r="LDT151" s="4339"/>
      <c r="LDU151" s="4345"/>
      <c r="LDV151" s="4344"/>
      <c r="LDW151" s="4338"/>
      <c r="LDX151" s="4339"/>
      <c r="LDY151" s="4340"/>
      <c r="LDZ151" s="4341"/>
      <c r="LEA151" s="4338"/>
      <c r="LEB151" s="2612"/>
      <c r="LEC151" s="4342"/>
      <c r="LED151" s="4343"/>
      <c r="LEE151" s="4344"/>
      <c r="LEF151" s="2613"/>
      <c r="LEG151" s="4345"/>
      <c r="LEH151" s="4346"/>
      <c r="LEI151" s="4345"/>
      <c r="LEJ151" s="4346"/>
      <c r="LEK151" s="4338"/>
      <c r="LEL151" s="4339"/>
      <c r="LEM151" s="4345"/>
      <c r="LEN151" s="4344"/>
      <c r="LEO151" s="4338"/>
      <c r="LEP151" s="4339"/>
      <c r="LEQ151" s="4340"/>
      <c r="LER151" s="4341"/>
      <c r="LES151" s="4338"/>
      <c r="LET151" s="2612"/>
      <c r="LEU151" s="4342"/>
      <c r="LEV151" s="4343"/>
      <c r="LEW151" s="4344"/>
      <c r="LEX151" s="2613"/>
      <c r="LEY151" s="4345"/>
      <c r="LEZ151" s="4346"/>
      <c r="LFA151" s="4345"/>
      <c r="LFB151" s="4346"/>
      <c r="LFC151" s="4338"/>
      <c r="LFD151" s="4339"/>
      <c r="LFE151" s="4345"/>
      <c r="LFF151" s="4344"/>
      <c r="LFG151" s="4338"/>
      <c r="LFH151" s="4339"/>
      <c r="LFI151" s="4340"/>
      <c r="LFJ151" s="4341"/>
      <c r="LFK151" s="4338"/>
      <c r="LFL151" s="2612"/>
      <c r="LFM151" s="4342"/>
      <c r="LFN151" s="4343"/>
      <c r="LFO151" s="4344"/>
      <c r="LFP151" s="2613"/>
      <c r="LFQ151" s="4345"/>
      <c r="LFR151" s="4346"/>
      <c r="LFS151" s="4345"/>
      <c r="LFT151" s="4346"/>
      <c r="LFU151" s="4338"/>
      <c r="LFV151" s="4339"/>
      <c r="LFW151" s="4345"/>
      <c r="LFX151" s="4344"/>
      <c r="LFY151" s="4338"/>
      <c r="LFZ151" s="4339"/>
      <c r="LGA151" s="4340"/>
      <c r="LGB151" s="4341"/>
      <c r="LGC151" s="4338"/>
      <c r="LGD151" s="2612"/>
      <c r="LGE151" s="4342"/>
      <c r="LGF151" s="4343"/>
      <c r="LGG151" s="4344"/>
      <c r="LGH151" s="2613"/>
      <c r="LGI151" s="4345"/>
      <c r="LGJ151" s="4346"/>
      <c r="LGK151" s="4345"/>
      <c r="LGL151" s="4346"/>
      <c r="LGM151" s="4338"/>
      <c r="LGN151" s="4339"/>
      <c r="LGO151" s="4345"/>
      <c r="LGP151" s="4344"/>
      <c r="LGQ151" s="4338"/>
      <c r="LGR151" s="4339"/>
      <c r="LGS151" s="4340"/>
      <c r="LGT151" s="4341"/>
      <c r="LGU151" s="4338"/>
      <c r="LGV151" s="2612"/>
      <c r="LGW151" s="4342"/>
      <c r="LGX151" s="4343"/>
      <c r="LGY151" s="4344"/>
      <c r="LGZ151" s="2613"/>
      <c r="LHA151" s="4345"/>
      <c r="LHB151" s="4346"/>
      <c r="LHC151" s="4345"/>
      <c r="LHD151" s="4346"/>
      <c r="LHE151" s="4338"/>
      <c r="LHF151" s="4339"/>
      <c r="LHG151" s="4345"/>
      <c r="LHH151" s="4344"/>
      <c r="LHI151" s="4338"/>
      <c r="LHJ151" s="4339"/>
      <c r="LHK151" s="4340"/>
      <c r="LHL151" s="4341"/>
      <c r="LHM151" s="4338"/>
      <c r="LHN151" s="2612"/>
      <c r="LHO151" s="4342"/>
      <c r="LHP151" s="4343"/>
      <c r="LHQ151" s="4344"/>
      <c r="LHR151" s="2613"/>
      <c r="LHS151" s="4345"/>
      <c r="LHT151" s="4346"/>
      <c r="LHU151" s="4345"/>
      <c r="LHV151" s="4346"/>
      <c r="LHW151" s="4338"/>
      <c r="LHX151" s="4339"/>
      <c r="LHY151" s="4345"/>
      <c r="LHZ151" s="4344"/>
      <c r="LIA151" s="4338"/>
      <c r="LIB151" s="4339"/>
      <c r="LIC151" s="4340"/>
      <c r="LID151" s="4341"/>
      <c r="LIE151" s="4338"/>
      <c r="LIF151" s="2612"/>
      <c r="LIG151" s="4342"/>
      <c r="LIH151" s="4343"/>
      <c r="LII151" s="4344"/>
      <c r="LIJ151" s="2613"/>
      <c r="LIK151" s="4345"/>
      <c r="LIL151" s="4346"/>
      <c r="LIM151" s="4345"/>
      <c r="LIN151" s="4346"/>
      <c r="LIO151" s="4338"/>
      <c r="LIP151" s="4339"/>
      <c r="LIQ151" s="4345"/>
      <c r="LIR151" s="4344"/>
      <c r="LIS151" s="4338"/>
      <c r="LIT151" s="4339"/>
      <c r="LIU151" s="4340"/>
      <c r="LIV151" s="4341"/>
      <c r="LIW151" s="4338"/>
      <c r="LIX151" s="2612"/>
      <c r="LIY151" s="4342"/>
      <c r="LIZ151" s="4343"/>
      <c r="LJA151" s="4344"/>
      <c r="LJB151" s="2613"/>
      <c r="LJC151" s="4345"/>
      <c r="LJD151" s="4346"/>
      <c r="LJE151" s="4345"/>
      <c r="LJF151" s="4346"/>
      <c r="LJG151" s="4338"/>
      <c r="LJH151" s="4339"/>
      <c r="LJI151" s="4345"/>
      <c r="LJJ151" s="4344"/>
      <c r="LJK151" s="4338"/>
      <c r="LJL151" s="4339"/>
      <c r="LJM151" s="4340"/>
      <c r="LJN151" s="4341"/>
      <c r="LJO151" s="4338"/>
      <c r="LJP151" s="2612"/>
      <c r="LJQ151" s="4342"/>
      <c r="LJR151" s="4343"/>
      <c r="LJS151" s="4344"/>
      <c r="LJT151" s="2613"/>
      <c r="LJU151" s="4345"/>
      <c r="LJV151" s="4346"/>
      <c r="LJW151" s="4345"/>
      <c r="LJX151" s="4346"/>
      <c r="LJY151" s="4338"/>
      <c r="LJZ151" s="4339"/>
      <c r="LKA151" s="4345"/>
      <c r="LKB151" s="4344"/>
      <c r="LKC151" s="4338"/>
      <c r="LKD151" s="4339"/>
      <c r="LKE151" s="4340"/>
      <c r="LKF151" s="4341"/>
      <c r="LKG151" s="4338"/>
      <c r="LKH151" s="2612"/>
      <c r="LKI151" s="4342"/>
      <c r="LKJ151" s="4343"/>
      <c r="LKK151" s="4344"/>
      <c r="LKL151" s="2613"/>
      <c r="LKM151" s="4345"/>
      <c r="LKN151" s="4346"/>
      <c r="LKO151" s="4345"/>
      <c r="LKP151" s="4346"/>
      <c r="LKQ151" s="4338"/>
      <c r="LKR151" s="4339"/>
      <c r="LKS151" s="4345"/>
      <c r="LKT151" s="4344"/>
      <c r="LKU151" s="4338"/>
      <c r="LKV151" s="4339"/>
      <c r="LKW151" s="4340"/>
      <c r="LKX151" s="4341"/>
      <c r="LKY151" s="4338"/>
      <c r="LKZ151" s="2612"/>
      <c r="LLA151" s="4342"/>
      <c r="LLB151" s="4343"/>
      <c r="LLC151" s="4344"/>
      <c r="LLD151" s="2613"/>
      <c r="LLE151" s="4345"/>
      <c r="LLF151" s="4346"/>
      <c r="LLG151" s="4345"/>
      <c r="LLH151" s="4346"/>
      <c r="LLI151" s="4338"/>
      <c r="LLJ151" s="4339"/>
      <c r="LLK151" s="4345"/>
      <c r="LLL151" s="4344"/>
      <c r="LLM151" s="4338"/>
      <c r="LLN151" s="4339"/>
      <c r="LLO151" s="4340"/>
      <c r="LLP151" s="4341"/>
      <c r="LLQ151" s="4338"/>
      <c r="LLR151" s="2612"/>
      <c r="LLS151" s="4342"/>
      <c r="LLT151" s="4343"/>
      <c r="LLU151" s="4344"/>
      <c r="LLV151" s="2613"/>
      <c r="LLW151" s="4345"/>
      <c r="LLX151" s="4346"/>
      <c r="LLY151" s="4345"/>
      <c r="LLZ151" s="4346"/>
      <c r="LMA151" s="4338"/>
      <c r="LMB151" s="4339"/>
      <c r="LMC151" s="4345"/>
      <c r="LMD151" s="4344"/>
      <c r="LME151" s="4338"/>
      <c r="LMF151" s="4339"/>
      <c r="LMG151" s="4340"/>
      <c r="LMH151" s="4341"/>
      <c r="LMI151" s="4338"/>
      <c r="LMJ151" s="2612"/>
      <c r="LMK151" s="4342"/>
      <c r="LML151" s="4343"/>
      <c r="LMM151" s="4344"/>
      <c r="LMN151" s="2613"/>
      <c r="LMO151" s="4345"/>
      <c r="LMP151" s="4346"/>
      <c r="LMQ151" s="4345"/>
      <c r="LMR151" s="4346"/>
      <c r="LMS151" s="4338"/>
      <c r="LMT151" s="4339"/>
      <c r="LMU151" s="4345"/>
      <c r="LMV151" s="4344"/>
      <c r="LMW151" s="4338"/>
      <c r="LMX151" s="4339"/>
      <c r="LMY151" s="4340"/>
      <c r="LMZ151" s="4341"/>
      <c r="LNA151" s="4338"/>
      <c r="LNB151" s="2612"/>
      <c r="LNC151" s="4342"/>
      <c r="LND151" s="4343"/>
      <c r="LNE151" s="4344"/>
      <c r="LNF151" s="2613"/>
      <c r="LNG151" s="4345"/>
      <c r="LNH151" s="4346"/>
      <c r="LNI151" s="4345"/>
      <c r="LNJ151" s="4346"/>
      <c r="LNK151" s="4338"/>
      <c r="LNL151" s="4339"/>
      <c r="LNM151" s="4345"/>
      <c r="LNN151" s="4344"/>
      <c r="LNO151" s="4338"/>
      <c r="LNP151" s="4339"/>
      <c r="LNQ151" s="4340"/>
      <c r="LNR151" s="4341"/>
      <c r="LNS151" s="4338"/>
      <c r="LNT151" s="2612"/>
      <c r="LNU151" s="4342"/>
      <c r="LNV151" s="4343"/>
      <c r="LNW151" s="4344"/>
      <c r="LNX151" s="2613"/>
      <c r="LNY151" s="4345"/>
      <c r="LNZ151" s="4346"/>
      <c r="LOA151" s="4345"/>
      <c r="LOB151" s="4346"/>
      <c r="LOC151" s="4338"/>
      <c r="LOD151" s="4339"/>
      <c r="LOE151" s="4345"/>
      <c r="LOF151" s="4344"/>
      <c r="LOG151" s="4338"/>
      <c r="LOH151" s="4339"/>
      <c r="LOI151" s="4340"/>
      <c r="LOJ151" s="4341"/>
      <c r="LOK151" s="4338"/>
      <c r="LOL151" s="2612"/>
      <c r="LOM151" s="4342"/>
      <c r="LON151" s="4343"/>
      <c r="LOO151" s="4344"/>
      <c r="LOP151" s="2613"/>
      <c r="LOQ151" s="4345"/>
      <c r="LOR151" s="4346"/>
      <c r="LOS151" s="4345"/>
      <c r="LOT151" s="4346"/>
      <c r="LOU151" s="4338"/>
      <c r="LOV151" s="4339"/>
      <c r="LOW151" s="4345"/>
      <c r="LOX151" s="4344"/>
      <c r="LOY151" s="4338"/>
      <c r="LOZ151" s="4339"/>
      <c r="LPA151" s="4340"/>
      <c r="LPB151" s="4341"/>
      <c r="LPC151" s="4338"/>
      <c r="LPD151" s="2612"/>
      <c r="LPE151" s="4342"/>
      <c r="LPF151" s="4343"/>
      <c r="LPG151" s="4344"/>
      <c r="LPH151" s="2613"/>
      <c r="LPI151" s="4345"/>
      <c r="LPJ151" s="4346"/>
      <c r="LPK151" s="4345"/>
      <c r="LPL151" s="4346"/>
      <c r="LPM151" s="4338"/>
      <c r="LPN151" s="4339"/>
      <c r="LPO151" s="4345"/>
      <c r="LPP151" s="4344"/>
      <c r="LPQ151" s="4338"/>
      <c r="LPR151" s="4339"/>
      <c r="LPS151" s="4340"/>
      <c r="LPT151" s="4341"/>
      <c r="LPU151" s="4338"/>
      <c r="LPV151" s="2612"/>
      <c r="LPW151" s="4342"/>
      <c r="LPX151" s="4343"/>
      <c r="LPY151" s="4344"/>
      <c r="LPZ151" s="2613"/>
      <c r="LQA151" s="4345"/>
      <c r="LQB151" s="4346"/>
      <c r="LQC151" s="4345"/>
      <c r="LQD151" s="4346"/>
      <c r="LQE151" s="4338"/>
      <c r="LQF151" s="4339"/>
      <c r="LQG151" s="4345"/>
      <c r="LQH151" s="4344"/>
      <c r="LQI151" s="4338"/>
      <c r="LQJ151" s="4339"/>
      <c r="LQK151" s="4340"/>
      <c r="LQL151" s="4341"/>
      <c r="LQM151" s="4338"/>
      <c r="LQN151" s="2612"/>
      <c r="LQO151" s="4342"/>
      <c r="LQP151" s="4343"/>
      <c r="LQQ151" s="4344"/>
      <c r="LQR151" s="2613"/>
      <c r="LQS151" s="4345"/>
      <c r="LQT151" s="4346"/>
      <c r="LQU151" s="4345"/>
      <c r="LQV151" s="4346"/>
      <c r="LQW151" s="4338"/>
      <c r="LQX151" s="4339"/>
      <c r="LQY151" s="4345"/>
      <c r="LQZ151" s="4344"/>
      <c r="LRA151" s="4338"/>
      <c r="LRB151" s="4339"/>
      <c r="LRC151" s="4340"/>
      <c r="LRD151" s="4341"/>
      <c r="LRE151" s="4338"/>
      <c r="LRF151" s="2612"/>
      <c r="LRG151" s="4342"/>
      <c r="LRH151" s="4343"/>
      <c r="LRI151" s="4344"/>
      <c r="LRJ151" s="2613"/>
      <c r="LRK151" s="4345"/>
      <c r="LRL151" s="4346"/>
      <c r="LRM151" s="4345"/>
      <c r="LRN151" s="4346"/>
      <c r="LRO151" s="4338"/>
      <c r="LRP151" s="4339"/>
      <c r="LRQ151" s="4345"/>
      <c r="LRR151" s="4344"/>
      <c r="LRS151" s="4338"/>
      <c r="LRT151" s="4339"/>
      <c r="LRU151" s="4340"/>
      <c r="LRV151" s="4341"/>
      <c r="LRW151" s="4338"/>
      <c r="LRX151" s="2612"/>
      <c r="LRY151" s="4342"/>
      <c r="LRZ151" s="4343"/>
      <c r="LSA151" s="4344"/>
      <c r="LSB151" s="2613"/>
      <c r="LSC151" s="4345"/>
      <c r="LSD151" s="4346"/>
      <c r="LSE151" s="4345"/>
      <c r="LSF151" s="4346"/>
      <c r="LSG151" s="4338"/>
      <c r="LSH151" s="4339"/>
      <c r="LSI151" s="4345"/>
      <c r="LSJ151" s="4344"/>
      <c r="LSK151" s="4338"/>
      <c r="LSL151" s="4339"/>
      <c r="LSM151" s="4340"/>
      <c r="LSN151" s="4341"/>
      <c r="LSO151" s="4338"/>
      <c r="LSP151" s="2612"/>
      <c r="LSQ151" s="4342"/>
      <c r="LSR151" s="4343"/>
      <c r="LSS151" s="4344"/>
      <c r="LST151" s="2613"/>
      <c r="LSU151" s="4345"/>
      <c r="LSV151" s="4346"/>
      <c r="LSW151" s="4345"/>
      <c r="LSX151" s="4346"/>
      <c r="LSY151" s="4338"/>
      <c r="LSZ151" s="4339"/>
      <c r="LTA151" s="4345"/>
      <c r="LTB151" s="4344"/>
      <c r="LTC151" s="4338"/>
      <c r="LTD151" s="4339"/>
      <c r="LTE151" s="4340"/>
      <c r="LTF151" s="4341"/>
      <c r="LTG151" s="4338"/>
      <c r="LTH151" s="2612"/>
      <c r="LTI151" s="4342"/>
      <c r="LTJ151" s="4343"/>
      <c r="LTK151" s="4344"/>
      <c r="LTL151" s="2613"/>
      <c r="LTM151" s="4345"/>
      <c r="LTN151" s="4346"/>
      <c r="LTO151" s="4345"/>
      <c r="LTP151" s="4346"/>
      <c r="LTQ151" s="4338"/>
      <c r="LTR151" s="4339"/>
      <c r="LTS151" s="4345"/>
      <c r="LTT151" s="4344"/>
      <c r="LTU151" s="4338"/>
      <c r="LTV151" s="4339"/>
      <c r="LTW151" s="4340"/>
      <c r="LTX151" s="4341"/>
      <c r="LTY151" s="4338"/>
      <c r="LTZ151" s="2612"/>
      <c r="LUA151" s="4342"/>
      <c r="LUB151" s="4343"/>
      <c r="LUC151" s="4344"/>
      <c r="LUD151" s="2613"/>
      <c r="LUE151" s="4345"/>
      <c r="LUF151" s="4346"/>
      <c r="LUG151" s="4345"/>
      <c r="LUH151" s="4346"/>
      <c r="LUI151" s="4338"/>
      <c r="LUJ151" s="4339"/>
      <c r="LUK151" s="4345"/>
      <c r="LUL151" s="4344"/>
      <c r="LUM151" s="4338"/>
      <c r="LUN151" s="4339"/>
      <c r="LUO151" s="4340"/>
      <c r="LUP151" s="4341"/>
      <c r="LUQ151" s="4338"/>
      <c r="LUR151" s="2612"/>
      <c r="LUS151" s="4342"/>
      <c r="LUT151" s="4343"/>
      <c r="LUU151" s="4344"/>
      <c r="LUV151" s="2613"/>
      <c r="LUW151" s="4345"/>
      <c r="LUX151" s="4346"/>
      <c r="LUY151" s="4345"/>
      <c r="LUZ151" s="4346"/>
      <c r="LVA151" s="4338"/>
      <c r="LVB151" s="4339"/>
      <c r="LVC151" s="4345"/>
      <c r="LVD151" s="4344"/>
      <c r="LVE151" s="4338"/>
      <c r="LVF151" s="4339"/>
      <c r="LVG151" s="4340"/>
      <c r="LVH151" s="4341"/>
      <c r="LVI151" s="4338"/>
      <c r="LVJ151" s="2612"/>
      <c r="LVK151" s="4342"/>
      <c r="LVL151" s="4343"/>
      <c r="LVM151" s="4344"/>
      <c r="LVN151" s="2613"/>
      <c r="LVO151" s="4345"/>
      <c r="LVP151" s="4346"/>
      <c r="LVQ151" s="4345"/>
      <c r="LVR151" s="4346"/>
      <c r="LVS151" s="4338"/>
      <c r="LVT151" s="4339"/>
      <c r="LVU151" s="4345"/>
      <c r="LVV151" s="4344"/>
      <c r="LVW151" s="4338"/>
      <c r="LVX151" s="4339"/>
      <c r="LVY151" s="4340"/>
      <c r="LVZ151" s="4341"/>
      <c r="LWA151" s="4338"/>
      <c r="LWB151" s="2612"/>
      <c r="LWC151" s="4342"/>
      <c r="LWD151" s="4343"/>
      <c r="LWE151" s="4344"/>
      <c r="LWF151" s="2613"/>
      <c r="LWG151" s="4345"/>
      <c r="LWH151" s="4346"/>
      <c r="LWI151" s="4345"/>
      <c r="LWJ151" s="4346"/>
      <c r="LWK151" s="4338"/>
      <c r="LWL151" s="4339"/>
      <c r="LWM151" s="4345"/>
      <c r="LWN151" s="4344"/>
      <c r="LWO151" s="4338"/>
      <c r="LWP151" s="4339"/>
      <c r="LWQ151" s="4340"/>
      <c r="LWR151" s="4341"/>
      <c r="LWS151" s="4338"/>
      <c r="LWT151" s="2612"/>
      <c r="LWU151" s="4342"/>
      <c r="LWV151" s="4343"/>
      <c r="LWW151" s="4344"/>
      <c r="LWX151" s="2613"/>
      <c r="LWY151" s="4345"/>
      <c r="LWZ151" s="4346"/>
      <c r="LXA151" s="4345"/>
      <c r="LXB151" s="4346"/>
      <c r="LXC151" s="4338"/>
      <c r="LXD151" s="4339"/>
      <c r="LXE151" s="4345"/>
      <c r="LXF151" s="4344"/>
      <c r="LXG151" s="4338"/>
      <c r="LXH151" s="4339"/>
      <c r="LXI151" s="4340"/>
      <c r="LXJ151" s="4341"/>
      <c r="LXK151" s="4338"/>
      <c r="LXL151" s="2612"/>
      <c r="LXM151" s="4342"/>
      <c r="LXN151" s="4343"/>
      <c r="LXO151" s="4344"/>
      <c r="LXP151" s="2613"/>
      <c r="LXQ151" s="4345"/>
      <c r="LXR151" s="4346"/>
      <c r="LXS151" s="4345"/>
      <c r="LXT151" s="4346"/>
      <c r="LXU151" s="4338"/>
      <c r="LXV151" s="4339"/>
      <c r="LXW151" s="4345"/>
      <c r="LXX151" s="4344"/>
      <c r="LXY151" s="4338"/>
      <c r="LXZ151" s="4339"/>
      <c r="LYA151" s="4340"/>
      <c r="LYB151" s="4341"/>
      <c r="LYC151" s="4338"/>
      <c r="LYD151" s="2612"/>
      <c r="LYE151" s="4342"/>
      <c r="LYF151" s="4343"/>
      <c r="LYG151" s="4344"/>
      <c r="LYH151" s="2613"/>
      <c r="LYI151" s="4345"/>
      <c r="LYJ151" s="4346"/>
      <c r="LYK151" s="4345"/>
      <c r="LYL151" s="4346"/>
      <c r="LYM151" s="4338"/>
      <c r="LYN151" s="4339"/>
      <c r="LYO151" s="4345"/>
      <c r="LYP151" s="4344"/>
      <c r="LYQ151" s="4338"/>
      <c r="LYR151" s="4339"/>
      <c r="LYS151" s="4340"/>
      <c r="LYT151" s="4341"/>
      <c r="LYU151" s="4338"/>
      <c r="LYV151" s="2612"/>
      <c r="LYW151" s="4342"/>
      <c r="LYX151" s="4343"/>
      <c r="LYY151" s="4344"/>
      <c r="LYZ151" s="2613"/>
      <c r="LZA151" s="4345"/>
      <c r="LZB151" s="4346"/>
      <c r="LZC151" s="4345"/>
      <c r="LZD151" s="4346"/>
      <c r="LZE151" s="4338"/>
      <c r="LZF151" s="4339"/>
      <c r="LZG151" s="4345"/>
      <c r="LZH151" s="4344"/>
      <c r="LZI151" s="4338"/>
      <c r="LZJ151" s="4339"/>
      <c r="LZK151" s="4340"/>
      <c r="LZL151" s="4341"/>
      <c r="LZM151" s="4338"/>
      <c r="LZN151" s="2612"/>
      <c r="LZO151" s="4342"/>
      <c r="LZP151" s="4343"/>
      <c r="LZQ151" s="4344"/>
      <c r="LZR151" s="2613"/>
      <c r="LZS151" s="4345"/>
      <c r="LZT151" s="4346"/>
      <c r="LZU151" s="4345"/>
      <c r="LZV151" s="4346"/>
      <c r="LZW151" s="4338"/>
      <c r="LZX151" s="4339"/>
      <c r="LZY151" s="4345"/>
      <c r="LZZ151" s="4344"/>
      <c r="MAA151" s="4338"/>
      <c r="MAB151" s="4339"/>
      <c r="MAC151" s="4340"/>
      <c r="MAD151" s="4341"/>
      <c r="MAE151" s="4338"/>
      <c r="MAF151" s="2612"/>
      <c r="MAG151" s="4342"/>
      <c r="MAH151" s="4343"/>
      <c r="MAI151" s="4344"/>
      <c r="MAJ151" s="2613"/>
      <c r="MAK151" s="4345"/>
      <c r="MAL151" s="4346"/>
      <c r="MAM151" s="4345"/>
      <c r="MAN151" s="4346"/>
      <c r="MAO151" s="4338"/>
      <c r="MAP151" s="4339"/>
      <c r="MAQ151" s="4345"/>
      <c r="MAR151" s="4344"/>
      <c r="MAS151" s="4338"/>
      <c r="MAT151" s="4339"/>
      <c r="MAU151" s="4340"/>
      <c r="MAV151" s="4341"/>
      <c r="MAW151" s="4338"/>
      <c r="MAX151" s="2612"/>
      <c r="MAY151" s="4342"/>
      <c r="MAZ151" s="4343"/>
      <c r="MBA151" s="4344"/>
      <c r="MBB151" s="2613"/>
      <c r="MBC151" s="4345"/>
      <c r="MBD151" s="4346"/>
      <c r="MBE151" s="4345"/>
      <c r="MBF151" s="4346"/>
      <c r="MBG151" s="4338"/>
      <c r="MBH151" s="4339"/>
      <c r="MBI151" s="4345"/>
      <c r="MBJ151" s="4344"/>
      <c r="MBK151" s="4338"/>
      <c r="MBL151" s="4339"/>
      <c r="MBM151" s="4340"/>
      <c r="MBN151" s="4341"/>
      <c r="MBO151" s="4338"/>
      <c r="MBP151" s="2612"/>
      <c r="MBQ151" s="4342"/>
      <c r="MBR151" s="4343"/>
      <c r="MBS151" s="4344"/>
      <c r="MBT151" s="2613"/>
      <c r="MBU151" s="4345"/>
      <c r="MBV151" s="4346"/>
      <c r="MBW151" s="4345"/>
      <c r="MBX151" s="4346"/>
      <c r="MBY151" s="4338"/>
      <c r="MBZ151" s="4339"/>
      <c r="MCA151" s="4345"/>
      <c r="MCB151" s="4344"/>
      <c r="MCC151" s="4338"/>
      <c r="MCD151" s="4339"/>
      <c r="MCE151" s="4340"/>
      <c r="MCF151" s="4341"/>
      <c r="MCG151" s="4338"/>
      <c r="MCH151" s="2612"/>
      <c r="MCI151" s="4342"/>
      <c r="MCJ151" s="4343"/>
      <c r="MCK151" s="4344"/>
      <c r="MCL151" s="2613"/>
      <c r="MCM151" s="4345"/>
      <c r="MCN151" s="4346"/>
      <c r="MCO151" s="4345"/>
      <c r="MCP151" s="4346"/>
      <c r="MCQ151" s="4338"/>
      <c r="MCR151" s="4339"/>
      <c r="MCS151" s="4345"/>
      <c r="MCT151" s="4344"/>
      <c r="MCU151" s="4338"/>
      <c r="MCV151" s="4339"/>
      <c r="MCW151" s="4340"/>
      <c r="MCX151" s="4341"/>
      <c r="MCY151" s="4338"/>
      <c r="MCZ151" s="2612"/>
      <c r="MDA151" s="4342"/>
      <c r="MDB151" s="4343"/>
      <c r="MDC151" s="4344"/>
      <c r="MDD151" s="2613"/>
      <c r="MDE151" s="4345"/>
      <c r="MDF151" s="4346"/>
      <c r="MDG151" s="4345"/>
      <c r="MDH151" s="4346"/>
      <c r="MDI151" s="4338"/>
      <c r="MDJ151" s="4339"/>
      <c r="MDK151" s="4345"/>
      <c r="MDL151" s="4344"/>
      <c r="MDM151" s="4338"/>
      <c r="MDN151" s="4339"/>
      <c r="MDO151" s="4340"/>
      <c r="MDP151" s="4341"/>
      <c r="MDQ151" s="4338"/>
      <c r="MDR151" s="2612"/>
      <c r="MDS151" s="4342"/>
      <c r="MDT151" s="4343"/>
      <c r="MDU151" s="4344"/>
      <c r="MDV151" s="2613"/>
      <c r="MDW151" s="4345"/>
      <c r="MDX151" s="4346"/>
      <c r="MDY151" s="4345"/>
      <c r="MDZ151" s="4346"/>
      <c r="MEA151" s="4338"/>
      <c r="MEB151" s="4339"/>
      <c r="MEC151" s="4345"/>
      <c r="MED151" s="4344"/>
      <c r="MEE151" s="4338"/>
      <c r="MEF151" s="4339"/>
      <c r="MEG151" s="4340"/>
      <c r="MEH151" s="4341"/>
      <c r="MEI151" s="4338"/>
      <c r="MEJ151" s="2612"/>
      <c r="MEK151" s="4342"/>
      <c r="MEL151" s="4343"/>
      <c r="MEM151" s="4344"/>
      <c r="MEN151" s="2613"/>
      <c r="MEO151" s="4345"/>
      <c r="MEP151" s="4346"/>
      <c r="MEQ151" s="4345"/>
      <c r="MER151" s="4346"/>
      <c r="MES151" s="4338"/>
      <c r="MET151" s="4339"/>
      <c r="MEU151" s="4345"/>
      <c r="MEV151" s="4344"/>
      <c r="MEW151" s="4338"/>
      <c r="MEX151" s="4339"/>
      <c r="MEY151" s="4340"/>
      <c r="MEZ151" s="4341"/>
      <c r="MFA151" s="4338"/>
      <c r="MFB151" s="2612"/>
      <c r="MFC151" s="4342"/>
      <c r="MFD151" s="4343"/>
      <c r="MFE151" s="4344"/>
      <c r="MFF151" s="2613"/>
      <c r="MFG151" s="4345"/>
      <c r="MFH151" s="4346"/>
      <c r="MFI151" s="4345"/>
      <c r="MFJ151" s="4346"/>
      <c r="MFK151" s="4338"/>
      <c r="MFL151" s="4339"/>
      <c r="MFM151" s="4345"/>
      <c r="MFN151" s="4344"/>
      <c r="MFO151" s="4338"/>
      <c r="MFP151" s="4339"/>
      <c r="MFQ151" s="4340"/>
      <c r="MFR151" s="4341"/>
      <c r="MFS151" s="4338"/>
      <c r="MFT151" s="2612"/>
      <c r="MFU151" s="4342"/>
      <c r="MFV151" s="4343"/>
      <c r="MFW151" s="4344"/>
      <c r="MFX151" s="2613"/>
      <c r="MFY151" s="4345"/>
      <c r="MFZ151" s="4346"/>
      <c r="MGA151" s="4345"/>
      <c r="MGB151" s="4346"/>
      <c r="MGC151" s="4338"/>
      <c r="MGD151" s="4339"/>
      <c r="MGE151" s="4345"/>
      <c r="MGF151" s="4344"/>
      <c r="MGG151" s="4338"/>
      <c r="MGH151" s="4339"/>
      <c r="MGI151" s="4340"/>
      <c r="MGJ151" s="4341"/>
      <c r="MGK151" s="4338"/>
      <c r="MGL151" s="2612"/>
      <c r="MGM151" s="4342"/>
      <c r="MGN151" s="4343"/>
      <c r="MGO151" s="4344"/>
      <c r="MGP151" s="2613"/>
      <c r="MGQ151" s="4345"/>
      <c r="MGR151" s="4346"/>
      <c r="MGS151" s="4345"/>
      <c r="MGT151" s="4346"/>
      <c r="MGU151" s="4338"/>
      <c r="MGV151" s="4339"/>
      <c r="MGW151" s="4345"/>
      <c r="MGX151" s="4344"/>
      <c r="MGY151" s="4338"/>
      <c r="MGZ151" s="4339"/>
      <c r="MHA151" s="4340"/>
      <c r="MHB151" s="4341"/>
      <c r="MHC151" s="4338"/>
      <c r="MHD151" s="2612"/>
      <c r="MHE151" s="4342"/>
      <c r="MHF151" s="4343"/>
      <c r="MHG151" s="4344"/>
      <c r="MHH151" s="2613"/>
      <c r="MHI151" s="4345"/>
      <c r="MHJ151" s="4346"/>
      <c r="MHK151" s="4345"/>
      <c r="MHL151" s="4346"/>
      <c r="MHM151" s="4338"/>
      <c r="MHN151" s="4339"/>
      <c r="MHO151" s="4345"/>
      <c r="MHP151" s="4344"/>
      <c r="MHQ151" s="4338"/>
      <c r="MHR151" s="4339"/>
      <c r="MHS151" s="4340"/>
      <c r="MHT151" s="4341"/>
      <c r="MHU151" s="4338"/>
      <c r="MHV151" s="2612"/>
      <c r="MHW151" s="4342"/>
      <c r="MHX151" s="4343"/>
      <c r="MHY151" s="4344"/>
      <c r="MHZ151" s="2613"/>
      <c r="MIA151" s="4345"/>
      <c r="MIB151" s="4346"/>
      <c r="MIC151" s="4345"/>
      <c r="MID151" s="4346"/>
      <c r="MIE151" s="4338"/>
      <c r="MIF151" s="4339"/>
      <c r="MIG151" s="4345"/>
      <c r="MIH151" s="4344"/>
      <c r="MII151" s="4338"/>
      <c r="MIJ151" s="4339"/>
      <c r="MIK151" s="4340"/>
      <c r="MIL151" s="4341"/>
      <c r="MIM151" s="4338"/>
      <c r="MIN151" s="2612"/>
      <c r="MIO151" s="4342"/>
      <c r="MIP151" s="4343"/>
      <c r="MIQ151" s="4344"/>
      <c r="MIR151" s="2613"/>
      <c r="MIS151" s="4345"/>
      <c r="MIT151" s="4346"/>
      <c r="MIU151" s="4345"/>
      <c r="MIV151" s="4346"/>
      <c r="MIW151" s="4338"/>
      <c r="MIX151" s="4339"/>
      <c r="MIY151" s="4345"/>
      <c r="MIZ151" s="4344"/>
      <c r="MJA151" s="4338"/>
      <c r="MJB151" s="4339"/>
      <c r="MJC151" s="4340"/>
      <c r="MJD151" s="4341"/>
      <c r="MJE151" s="4338"/>
      <c r="MJF151" s="2612"/>
      <c r="MJG151" s="4342"/>
      <c r="MJH151" s="4343"/>
      <c r="MJI151" s="4344"/>
      <c r="MJJ151" s="2613"/>
      <c r="MJK151" s="4345"/>
      <c r="MJL151" s="4346"/>
      <c r="MJM151" s="4345"/>
      <c r="MJN151" s="4346"/>
      <c r="MJO151" s="4338"/>
      <c r="MJP151" s="4339"/>
      <c r="MJQ151" s="4345"/>
      <c r="MJR151" s="4344"/>
      <c r="MJS151" s="4338"/>
      <c r="MJT151" s="4339"/>
      <c r="MJU151" s="4340"/>
      <c r="MJV151" s="4341"/>
      <c r="MJW151" s="4338"/>
      <c r="MJX151" s="2612"/>
      <c r="MJY151" s="4342"/>
      <c r="MJZ151" s="4343"/>
      <c r="MKA151" s="4344"/>
      <c r="MKB151" s="2613"/>
      <c r="MKC151" s="4345"/>
      <c r="MKD151" s="4346"/>
      <c r="MKE151" s="4345"/>
      <c r="MKF151" s="4346"/>
      <c r="MKG151" s="4338"/>
      <c r="MKH151" s="4339"/>
      <c r="MKI151" s="4345"/>
      <c r="MKJ151" s="4344"/>
      <c r="MKK151" s="4338"/>
      <c r="MKL151" s="4339"/>
      <c r="MKM151" s="4340"/>
      <c r="MKN151" s="4341"/>
      <c r="MKO151" s="4338"/>
      <c r="MKP151" s="2612"/>
      <c r="MKQ151" s="4342"/>
      <c r="MKR151" s="4343"/>
      <c r="MKS151" s="4344"/>
      <c r="MKT151" s="2613"/>
      <c r="MKU151" s="4345"/>
      <c r="MKV151" s="4346"/>
      <c r="MKW151" s="4345"/>
      <c r="MKX151" s="4346"/>
      <c r="MKY151" s="4338"/>
      <c r="MKZ151" s="4339"/>
      <c r="MLA151" s="4345"/>
      <c r="MLB151" s="4344"/>
      <c r="MLC151" s="4338"/>
      <c r="MLD151" s="4339"/>
      <c r="MLE151" s="4340"/>
      <c r="MLF151" s="4341"/>
      <c r="MLG151" s="4338"/>
      <c r="MLH151" s="2612"/>
      <c r="MLI151" s="4342"/>
      <c r="MLJ151" s="4343"/>
      <c r="MLK151" s="4344"/>
      <c r="MLL151" s="2613"/>
      <c r="MLM151" s="4345"/>
      <c r="MLN151" s="4346"/>
      <c r="MLO151" s="4345"/>
      <c r="MLP151" s="4346"/>
      <c r="MLQ151" s="4338"/>
      <c r="MLR151" s="4339"/>
      <c r="MLS151" s="4345"/>
      <c r="MLT151" s="4344"/>
      <c r="MLU151" s="4338"/>
      <c r="MLV151" s="4339"/>
      <c r="MLW151" s="4340"/>
      <c r="MLX151" s="4341"/>
      <c r="MLY151" s="4338"/>
      <c r="MLZ151" s="2612"/>
      <c r="MMA151" s="4342"/>
      <c r="MMB151" s="4343"/>
      <c r="MMC151" s="4344"/>
      <c r="MMD151" s="2613"/>
      <c r="MME151" s="4345"/>
      <c r="MMF151" s="4346"/>
      <c r="MMG151" s="4345"/>
      <c r="MMH151" s="4346"/>
      <c r="MMI151" s="4338"/>
      <c r="MMJ151" s="4339"/>
      <c r="MMK151" s="4345"/>
      <c r="MML151" s="4344"/>
      <c r="MMM151" s="4338"/>
      <c r="MMN151" s="4339"/>
      <c r="MMO151" s="4340"/>
      <c r="MMP151" s="4341"/>
      <c r="MMQ151" s="4338"/>
      <c r="MMR151" s="2612"/>
      <c r="MMS151" s="4342"/>
      <c r="MMT151" s="4343"/>
      <c r="MMU151" s="4344"/>
      <c r="MMV151" s="2613"/>
      <c r="MMW151" s="4345"/>
      <c r="MMX151" s="4346"/>
      <c r="MMY151" s="4345"/>
      <c r="MMZ151" s="4346"/>
      <c r="MNA151" s="4338"/>
      <c r="MNB151" s="4339"/>
      <c r="MNC151" s="4345"/>
      <c r="MND151" s="4344"/>
      <c r="MNE151" s="4338"/>
      <c r="MNF151" s="4339"/>
      <c r="MNG151" s="4340"/>
      <c r="MNH151" s="4341"/>
      <c r="MNI151" s="4338"/>
      <c r="MNJ151" s="2612"/>
      <c r="MNK151" s="4342"/>
      <c r="MNL151" s="4343"/>
      <c r="MNM151" s="4344"/>
      <c r="MNN151" s="2613"/>
      <c r="MNO151" s="4345"/>
      <c r="MNP151" s="4346"/>
      <c r="MNQ151" s="4345"/>
      <c r="MNR151" s="4346"/>
      <c r="MNS151" s="4338"/>
      <c r="MNT151" s="4339"/>
      <c r="MNU151" s="4345"/>
      <c r="MNV151" s="4344"/>
      <c r="MNW151" s="4338"/>
      <c r="MNX151" s="4339"/>
      <c r="MNY151" s="4340"/>
      <c r="MNZ151" s="4341"/>
      <c r="MOA151" s="4338"/>
      <c r="MOB151" s="2612"/>
      <c r="MOC151" s="4342"/>
      <c r="MOD151" s="4343"/>
      <c r="MOE151" s="4344"/>
      <c r="MOF151" s="2613"/>
      <c r="MOG151" s="4345"/>
      <c r="MOH151" s="4346"/>
      <c r="MOI151" s="4345"/>
      <c r="MOJ151" s="4346"/>
      <c r="MOK151" s="4338"/>
      <c r="MOL151" s="4339"/>
      <c r="MOM151" s="4345"/>
      <c r="MON151" s="4344"/>
      <c r="MOO151" s="4338"/>
      <c r="MOP151" s="4339"/>
      <c r="MOQ151" s="4340"/>
      <c r="MOR151" s="4341"/>
      <c r="MOS151" s="4338"/>
      <c r="MOT151" s="2612"/>
      <c r="MOU151" s="4342"/>
      <c r="MOV151" s="4343"/>
      <c r="MOW151" s="4344"/>
      <c r="MOX151" s="2613"/>
      <c r="MOY151" s="4345"/>
      <c r="MOZ151" s="4346"/>
      <c r="MPA151" s="4345"/>
      <c r="MPB151" s="4346"/>
      <c r="MPC151" s="4338"/>
      <c r="MPD151" s="4339"/>
      <c r="MPE151" s="4345"/>
      <c r="MPF151" s="4344"/>
      <c r="MPG151" s="4338"/>
      <c r="MPH151" s="4339"/>
      <c r="MPI151" s="4340"/>
      <c r="MPJ151" s="4341"/>
      <c r="MPK151" s="4338"/>
      <c r="MPL151" s="2612"/>
      <c r="MPM151" s="4342"/>
      <c r="MPN151" s="4343"/>
      <c r="MPO151" s="4344"/>
      <c r="MPP151" s="2613"/>
      <c r="MPQ151" s="4345"/>
      <c r="MPR151" s="4346"/>
      <c r="MPS151" s="4345"/>
      <c r="MPT151" s="4346"/>
      <c r="MPU151" s="4338"/>
      <c r="MPV151" s="4339"/>
      <c r="MPW151" s="4345"/>
      <c r="MPX151" s="4344"/>
      <c r="MPY151" s="4338"/>
      <c r="MPZ151" s="4339"/>
      <c r="MQA151" s="4340"/>
      <c r="MQB151" s="4341"/>
      <c r="MQC151" s="4338"/>
      <c r="MQD151" s="2612"/>
      <c r="MQE151" s="4342"/>
      <c r="MQF151" s="4343"/>
      <c r="MQG151" s="4344"/>
      <c r="MQH151" s="2613"/>
      <c r="MQI151" s="4345"/>
      <c r="MQJ151" s="4346"/>
      <c r="MQK151" s="4345"/>
      <c r="MQL151" s="4346"/>
      <c r="MQM151" s="4338"/>
      <c r="MQN151" s="4339"/>
      <c r="MQO151" s="4345"/>
      <c r="MQP151" s="4344"/>
      <c r="MQQ151" s="4338"/>
      <c r="MQR151" s="4339"/>
      <c r="MQS151" s="4340"/>
      <c r="MQT151" s="4341"/>
      <c r="MQU151" s="4338"/>
      <c r="MQV151" s="2612"/>
      <c r="MQW151" s="4342"/>
      <c r="MQX151" s="4343"/>
      <c r="MQY151" s="4344"/>
      <c r="MQZ151" s="2613"/>
      <c r="MRA151" s="4345"/>
      <c r="MRB151" s="4346"/>
      <c r="MRC151" s="4345"/>
      <c r="MRD151" s="4346"/>
      <c r="MRE151" s="4338"/>
      <c r="MRF151" s="4339"/>
      <c r="MRG151" s="4345"/>
      <c r="MRH151" s="4344"/>
      <c r="MRI151" s="4338"/>
      <c r="MRJ151" s="4339"/>
      <c r="MRK151" s="4340"/>
      <c r="MRL151" s="4341"/>
      <c r="MRM151" s="4338"/>
      <c r="MRN151" s="2612"/>
      <c r="MRO151" s="4342"/>
      <c r="MRP151" s="4343"/>
      <c r="MRQ151" s="4344"/>
      <c r="MRR151" s="2613"/>
      <c r="MRS151" s="4345"/>
      <c r="MRT151" s="4346"/>
      <c r="MRU151" s="4345"/>
      <c r="MRV151" s="4346"/>
      <c r="MRW151" s="4338"/>
      <c r="MRX151" s="4339"/>
      <c r="MRY151" s="4345"/>
      <c r="MRZ151" s="4344"/>
      <c r="MSA151" s="4338"/>
      <c r="MSB151" s="4339"/>
      <c r="MSC151" s="4340"/>
      <c r="MSD151" s="4341"/>
      <c r="MSE151" s="4338"/>
      <c r="MSF151" s="2612"/>
      <c r="MSG151" s="4342"/>
      <c r="MSH151" s="4343"/>
      <c r="MSI151" s="4344"/>
      <c r="MSJ151" s="2613"/>
      <c r="MSK151" s="4345"/>
      <c r="MSL151" s="4346"/>
      <c r="MSM151" s="4345"/>
      <c r="MSN151" s="4346"/>
      <c r="MSO151" s="4338"/>
      <c r="MSP151" s="4339"/>
      <c r="MSQ151" s="4345"/>
      <c r="MSR151" s="4344"/>
      <c r="MSS151" s="4338"/>
      <c r="MST151" s="4339"/>
      <c r="MSU151" s="4340"/>
      <c r="MSV151" s="4341"/>
      <c r="MSW151" s="4338"/>
      <c r="MSX151" s="2612"/>
      <c r="MSY151" s="4342"/>
      <c r="MSZ151" s="4343"/>
      <c r="MTA151" s="4344"/>
      <c r="MTB151" s="2613"/>
      <c r="MTC151" s="4345"/>
      <c r="MTD151" s="4346"/>
      <c r="MTE151" s="4345"/>
      <c r="MTF151" s="4346"/>
      <c r="MTG151" s="4338"/>
      <c r="MTH151" s="4339"/>
      <c r="MTI151" s="4345"/>
      <c r="MTJ151" s="4344"/>
      <c r="MTK151" s="4338"/>
      <c r="MTL151" s="4339"/>
      <c r="MTM151" s="4340"/>
      <c r="MTN151" s="4341"/>
      <c r="MTO151" s="4338"/>
      <c r="MTP151" s="2612"/>
      <c r="MTQ151" s="4342"/>
      <c r="MTR151" s="4343"/>
      <c r="MTS151" s="4344"/>
      <c r="MTT151" s="2613"/>
      <c r="MTU151" s="4345"/>
      <c r="MTV151" s="4346"/>
      <c r="MTW151" s="4345"/>
      <c r="MTX151" s="4346"/>
      <c r="MTY151" s="4338"/>
      <c r="MTZ151" s="4339"/>
      <c r="MUA151" s="4345"/>
      <c r="MUB151" s="4344"/>
      <c r="MUC151" s="4338"/>
      <c r="MUD151" s="4339"/>
      <c r="MUE151" s="4340"/>
      <c r="MUF151" s="4341"/>
      <c r="MUG151" s="4338"/>
      <c r="MUH151" s="2612"/>
      <c r="MUI151" s="4342"/>
      <c r="MUJ151" s="4343"/>
      <c r="MUK151" s="4344"/>
      <c r="MUL151" s="2613"/>
      <c r="MUM151" s="4345"/>
      <c r="MUN151" s="4346"/>
      <c r="MUO151" s="4345"/>
      <c r="MUP151" s="4346"/>
      <c r="MUQ151" s="4338"/>
      <c r="MUR151" s="4339"/>
      <c r="MUS151" s="4345"/>
      <c r="MUT151" s="4344"/>
      <c r="MUU151" s="4338"/>
      <c r="MUV151" s="4339"/>
      <c r="MUW151" s="4340"/>
      <c r="MUX151" s="4341"/>
      <c r="MUY151" s="4338"/>
      <c r="MUZ151" s="2612"/>
      <c r="MVA151" s="4342"/>
      <c r="MVB151" s="4343"/>
      <c r="MVC151" s="4344"/>
      <c r="MVD151" s="2613"/>
      <c r="MVE151" s="4345"/>
      <c r="MVF151" s="4346"/>
      <c r="MVG151" s="4345"/>
      <c r="MVH151" s="4346"/>
      <c r="MVI151" s="4338"/>
      <c r="MVJ151" s="4339"/>
      <c r="MVK151" s="4345"/>
      <c r="MVL151" s="4344"/>
      <c r="MVM151" s="4338"/>
      <c r="MVN151" s="4339"/>
      <c r="MVO151" s="4340"/>
      <c r="MVP151" s="4341"/>
      <c r="MVQ151" s="4338"/>
      <c r="MVR151" s="2612"/>
      <c r="MVS151" s="4342"/>
      <c r="MVT151" s="4343"/>
      <c r="MVU151" s="4344"/>
      <c r="MVV151" s="2613"/>
      <c r="MVW151" s="4345"/>
      <c r="MVX151" s="4346"/>
      <c r="MVY151" s="4345"/>
      <c r="MVZ151" s="4346"/>
      <c r="MWA151" s="4338"/>
      <c r="MWB151" s="4339"/>
      <c r="MWC151" s="4345"/>
      <c r="MWD151" s="4344"/>
      <c r="MWE151" s="4338"/>
      <c r="MWF151" s="4339"/>
      <c r="MWG151" s="4340"/>
      <c r="MWH151" s="4341"/>
      <c r="MWI151" s="4338"/>
      <c r="MWJ151" s="2612"/>
      <c r="MWK151" s="4342"/>
      <c r="MWL151" s="4343"/>
      <c r="MWM151" s="4344"/>
      <c r="MWN151" s="2613"/>
      <c r="MWO151" s="4345"/>
      <c r="MWP151" s="4346"/>
      <c r="MWQ151" s="4345"/>
      <c r="MWR151" s="4346"/>
      <c r="MWS151" s="4338"/>
      <c r="MWT151" s="4339"/>
      <c r="MWU151" s="4345"/>
      <c r="MWV151" s="4344"/>
      <c r="MWW151" s="4338"/>
      <c r="MWX151" s="4339"/>
      <c r="MWY151" s="4340"/>
      <c r="MWZ151" s="4341"/>
      <c r="MXA151" s="4338"/>
      <c r="MXB151" s="2612"/>
      <c r="MXC151" s="4342"/>
      <c r="MXD151" s="4343"/>
      <c r="MXE151" s="4344"/>
      <c r="MXF151" s="2613"/>
      <c r="MXG151" s="4345"/>
      <c r="MXH151" s="4346"/>
      <c r="MXI151" s="4345"/>
      <c r="MXJ151" s="4346"/>
      <c r="MXK151" s="4338"/>
      <c r="MXL151" s="4339"/>
      <c r="MXM151" s="4345"/>
      <c r="MXN151" s="4344"/>
      <c r="MXO151" s="4338"/>
      <c r="MXP151" s="4339"/>
      <c r="MXQ151" s="4340"/>
      <c r="MXR151" s="4341"/>
      <c r="MXS151" s="4338"/>
      <c r="MXT151" s="2612"/>
      <c r="MXU151" s="4342"/>
      <c r="MXV151" s="4343"/>
      <c r="MXW151" s="4344"/>
      <c r="MXX151" s="2613"/>
      <c r="MXY151" s="4345"/>
      <c r="MXZ151" s="4346"/>
      <c r="MYA151" s="4345"/>
      <c r="MYB151" s="4346"/>
      <c r="MYC151" s="4338"/>
      <c r="MYD151" s="4339"/>
      <c r="MYE151" s="4345"/>
      <c r="MYF151" s="4344"/>
      <c r="MYG151" s="4338"/>
      <c r="MYH151" s="4339"/>
      <c r="MYI151" s="4340"/>
      <c r="MYJ151" s="4341"/>
      <c r="MYK151" s="4338"/>
      <c r="MYL151" s="2612"/>
      <c r="MYM151" s="4342"/>
      <c r="MYN151" s="4343"/>
      <c r="MYO151" s="4344"/>
      <c r="MYP151" s="2613"/>
      <c r="MYQ151" s="4345"/>
      <c r="MYR151" s="4346"/>
      <c r="MYS151" s="4345"/>
      <c r="MYT151" s="4346"/>
      <c r="MYU151" s="4338"/>
      <c r="MYV151" s="4339"/>
      <c r="MYW151" s="4345"/>
      <c r="MYX151" s="4344"/>
      <c r="MYY151" s="4338"/>
      <c r="MYZ151" s="4339"/>
      <c r="MZA151" s="4340"/>
      <c r="MZB151" s="4341"/>
      <c r="MZC151" s="4338"/>
      <c r="MZD151" s="2612"/>
      <c r="MZE151" s="4342"/>
      <c r="MZF151" s="4343"/>
      <c r="MZG151" s="4344"/>
      <c r="MZH151" s="2613"/>
      <c r="MZI151" s="4345"/>
      <c r="MZJ151" s="4346"/>
      <c r="MZK151" s="4345"/>
      <c r="MZL151" s="4346"/>
      <c r="MZM151" s="4338"/>
      <c r="MZN151" s="4339"/>
      <c r="MZO151" s="4345"/>
      <c r="MZP151" s="4344"/>
      <c r="MZQ151" s="4338"/>
      <c r="MZR151" s="4339"/>
      <c r="MZS151" s="4340"/>
      <c r="MZT151" s="4341"/>
      <c r="MZU151" s="4338"/>
      <c r="MZV151" s="2612"/>
      <c r="MZW151" s="4342"/>
      <c r="MZX151" s="4343"/>
      <c r="MZY151" s="4344"/>
      <c r="MZZ151" s="2613"/>
      <c r="NAA151" s="4345"/>
      <c r="NAB151" s="4346"/>
      <c r="NAC151" s="4345"/>
      <c r="NAD151" s="4346"/>
      <c r="NAE151" s="4338"/>
      <c r="NAF151" s="4339"/>
      <c r="NAG151" s="4345"/>
      <c r="NAH151" s="4344"/>
      <c r="NAI151" s="4338"/>
      <c r="NAJ151" s="4339"/>
      <c r="NAK151" s="4340"/>
      <c r="NAL151" s="4341"/>
      <c r="NAM151" s="4338"/>
      <c r="NAN151" s="2612"/>
      <c r="NAO151" s="4342"/>
      <c r="NAP151" s="4343"/>
      <c r="NAQ151" s="4344"/>
      <c r="NAR151" s="2613"/>
      <c r="NAS151" s="4345"/>
      <c r="NAT151" s="4346"/>
      <c r="NAU151" s="4345"/>
      <c r="NAV151" s="4346"/>
      <c r="NAW151" s="4338"/>
      <c r="NAX151" s="4339"/>
      <c r="NAY151" s="4345"/>
      <c r="NAZ151" s="4344"/>
      <c r="NBA151" s="4338"/>
      <c r="NBB151" s="4339"/>
      <c r="NBC151" s="4340"/>
      <c r="NBD151" s="4341"/>
      <c r="NBE151" s="4338"/>
      <c r="NBF151" s="2612"/>
      <c r="NBG151" s="4342"/>
      <c r="NBH151" s="4343"/>
      <c r="NBI151" s="4344"/>
      <c r="NBJ151" s="2613"/>
      <c r="NBK151" s="4345"/>
      <c r="NBL151" s="4346"/>
      <c r="NBM151" s="4345"/>
      <c r="NBN151" s="4346"/>
      <c r="NBO151" s="4338"/>
      <c r="NBP151" s="4339"/>
      <c r="NBQ151" s="4345"/>
      <c r="NBR151" s="4344"/>
      <c r="NBS151" s="4338"/>
      <c r="NBT151" s="4339"/>
      <c r="NBU151" s="4340"/>
      <c r="NBV151" s="4341"/>
      <c r="NBW151" s="4338"/>
      <c r="NBX151" s="2612"/>
      <c r="NBY151" s="4342"/>
      <c r="NBZ151" s="4343"/>
      <c r="NCA151" s="4344"/>
      <c r="NCB151" s="2613"/>
      <c r="NCC151" s="4345"/>
      <c r="NCD151" s="4346"/>
      <c r="NCE151" s="4345"/>
      <c r="NCF151" s="4346"/>
      <c r="NCG151" s="4338"/>
      <c r="NCH151" s="4339"/>
      <c r="NCI151" s="4345"/>
      <c r="NCJ151" s="4344"/>
      <c r="NCK151" s="4338"/>
      <c r="NCL151" s="4339"/>
      <c r="NCM151" s="4340"/>
      <c r="NCN151" s="4341"/>
      <c r="NCO151" s="4338"/>
      <c r="NCP151" s="2612"/>
      <c r="NCQ151" s="4342"/>
      <c r="NCR151" s="4343"/>
      <c r="NCS151" s="4344"/>
      <c r="NCT151" s="2613"/>
      <c r="NCU151" s="4345"/>
      <c r="NCV151" s="4346"/>
      <c r="NCW151" s="4345"/>
      <c r="NCX151" s="4346"/>
      <c r="NCY151" s="4338"/>
      <c r="NCZ151" s="4339"/>
      <c r="NDA151" s="4345"/>
      <c r="NDB151" s="4344"/>
      <c r="NDC151" s="4338"/>
      <c r="NDD151" s="4339"/>
      <c r="NDE151" s="4340"/>
      <c r="NDF151" s="4341"/>
      <c r="NDG151" s="4338"/>
      <c r="NDH151" s="2612"/>
      <c r="NDI151" s="4342"/>
      <c r="NDJ151" s="4343"/>
      <c r="NDK151" s="4344"/>
      <c r="NDL151" s="2613"/>
      <c r="NDM151" s="4345"/>
      <c r="NDN151" s="4346"/>
      <c r="NDO151" s="4345"/>
      <c r="NDP151" s="4346"/>
      <c r="NDQ151" s="4338"/>
      <c r="NDR151" s="4339"/>
      <c r="NDS151" s="4345"/>
      <c r="NDT151" s="4344"/>
      <c r="NDU151" s="4338"/>
      <c r="NDV151" s="4339"/>
      <c r="NDW151" s="4340"/>
      <c r="NDX151" s="4341"/>
      <c r="NDY151" s="4338"/>
      <c r="NDZ151" s="2612"/>
      <c r="NEA151" s="4342"/>
      <c r="NEB151" s="4343"/>
      <c r="NEC151" s="4344"/>
      <c r="NED151" s="2613"/>
      <c r="NEE151" s="4345"/>
      <c r="NEF151" s="4346"/>
      <c r="NEG151" s="4345"/>
      <c r="NEH151" s="4346"/>
      <c r="NEI151" s="4338"/>
      <c r="NEJ151" s="4339"/>
      <c r="NEK151" s="4345"/>
      <c r="NEL151" s="4344"/>
      <c r="NEM151" s="4338"/>
      <c r="NEN151" s="4339"/>
      <c r="NEO151" s="4340"/>
      <c r="NEP151" s="4341"/>
      <c r="NEQ151" s="4338"/>
      <c r="NER151" s="2612"/>
      <c r="NES151" s="4342"/>
      <c r="NET151" s="4343"/>
      <c r="NEU151" s="4344"/>
      <c r="NEV151" s="2613"/>
      <c r="NEW151" s="4345"/>
      <c r="NEX151" s="4346"/>
      <c r="NEY151" s="4345"/>
      <c r="NEZ151" s="4346"/>
      <c r="NFA151" s="4338"/>
      <c r="NFB151" s="4339"/>
      <c r="NFC151" s="4345"/>
      <c r="NFD151" s="4344"/>
      <c r="NFE151" s="4338"/>
      <c r="NFF151" s="4339"/>
      <c r="NFG151" s="4340"/>
      <c r="NFH151" s="4341"/>
      <c r="NFI151" s="4338"/>
      <c r="NFJ151" s="2612"/>
      <c r="NFK151" s="4342"/>
      <c r="NFL151" s="4343"/>
      <c r="NFM151" s="4344"/>
      <c r="NFN151" s="2613"/>
      <c r="NFO151" s="4345"/>
      <c r="NFP151" s="4346"/>
      <c r="NFQ151" s="4345"/>
      <c r="NFR151" s="4346"/>
      <c r="NFS151" s="4338"/>
      <c r="NFT151" s="4339"/>
      <c r="NFU151" s="4345"/>
      <c r="NFV151" s="4344"/>
      <c r="NFW151" s="4338"/>
      <c r="NFX151" s="4339"/>
      <c r="NFY151" s="4340"/>
      <c r="NFZ151" s="4341"/>
      <c r="NGA151" s="4338"/>
      <c r="NGB151" s="2612"/>
      <c r="NGC151" s="4342"/>
      <c r="NGD151" s="4343"/>
      <c r="NGE151" s="4344"/>
      <c r="NGF151" s="2613"/>
      <c r="NGG151" s="4345"/>
      <c r="NGH151" s="4346"/>
      <c r="NGI151" s="4345"/>
      <c r="NGJ151" s="4346"/>
      <c r="NGK151" s="4338"/>
      <c r="NGL151" s="4339"/>
      <c r="NGM151" s="4345"/>
      <c r="NGN151" s="4344"/>
      <c r="NGO151" s="4338"/>
      <c r="NGP151" s="4339"/>
      <c r="NGQ151" s="4340"/>
      <c r="NGR151" s="4341"/>
      <c r="NGS151" s="4338"/>
      <c r="NGT151" s="2612"/>
      <c r="NGU151" s="4342"/>
      <c r="NGV151" s="4343"/>
      <c r="NGW151" s="4344"/>
      <c r="NGX151" s="2613"/>
      <c r="NGY151" s="4345"/>
      <c r="NGZ151" s="4346"/>
      <c r="NHA151" s="4345"/>
      <c r="NHB151" s="4346"/>
      <c r="NHC151" s="4338"/>
      <c r="NHD151" s="4339"/>
      <c r="NHE151" s="4345"/>
      <c r="NHF151" s="4344"/>
      <c r="NHG151" s="4338"/>
      <c r="NHH151" s="4339"/>
      <c r="NHI151" s="4340"/>
      <c r="NHJ151" s="4341"/>
      <c r="NHK151" s="4338"/>
      <c r="NHL151" s="2612"/>
      <c r="NHM151" s="4342"/>
      <c r="NHN151" s="4343"/>
      <c r="NHO151" s="4344"/>
      <c r="NHP151" s="2613"/>
      <c r="NHQ151" s="4345"/>
      <c r="NHR151" s="4346"/>
      <c r="NHS151" s="4345"/>
      <c r="NHT151" s="4346"/>
      <c r="NHU151" s="4338"/>
      <c r="NHV151" s="4339"/>
      <c r="NHW151" s="4345"/>
      <c r="NHX151" s="4344"/>
      <c r="NHY151" s="4338"/>
      <c r="NHZ151" s="4339"/>
      <c r="NIA151" s="4340"/>
      <c r="NIB151" s="4341"/>
      <c r="NIC151" s="4338"/>
      <c r="NID151" s="2612"/>
      <c r="NIE151" s="4342"/>
      <c r="NIF151" s="4343"/>
      <c r="NIG151" s="4344"/>
      <c r="NIH151" s="2613"/>
      <c r="NII151" s="4345"/>
      <c r="NIJ151" s="4346"/>
      <c r="NIK151" s="4345"/>
      <c r="NIL151" s="4346"/>
      <c r="NIM151" s="4338"/>
      <c r="NIN151" s="4339"/>
      <c r="NIO151" s="4345"/>
      <c r="NIP151" s="4344"/>
      <c r="NIQ151" s="4338"/>
      <c r="NIR151" s="4339"/>
      <c r="NIS151" s="4340"/>
      <c r="NIT151" s="4341"/>
      <c r="NIU151" s="4338"/>
      <c r="NIV151" s="2612"/>
      <c r="NIW151" s="4342"/>
      <c r="NIX151" s="4343"/>
      <c r="NIY151" s="4344"/>
      <c r="NIZ151" s="2613"/>
      <c r="NJA151" s="4345"/>
      <c r="NJB151" s="4346"/>
      <c r="NJC151" s="4345"/>
      <c r="NJD151" s="4346"/>
      <c r="NJE151" s="4338"/>
      <c r="NJF151" s="4339"/>
      <c r="NJG151" s="4345"/>
      <c r="NJH151" s="4344"/>
      <c r="NJI151" s="4338"/>
      <c r="NJJ151" s="4339"/>
      <c r="NJK151" s="4340"/>
      <c r="NJL151" s="4341"/>
      <c r="NJM151" s="4338"/>
      <c r="NJN151" s="2612"/>
      <c r="NJO151" s="4342"/>
      <c r="NJP151" s="4343"/>
      <c r="NJQ151" s="4344"/>
      <c r="NJR151" s="2613"/>
      <c r="NJS151" s="4345"/>
      <c r="NJT151" s="4346"/>
      <c r="NJU151" s="4345"/>
      <c r="NJV151" s="4346"/>
      <c r="NJW151" s="4338"/>
      <c r="NJX151" s="4339"/>
      <c r="NJY151" s="4345"/>
      <c r="NJZ151" s="4344"/>
      <c r="NKA151" s="4338"/>
      <c r="NKB151" s="4339"/>
      <c r="NKC151" s="4340"/>
      <c r="NKD151" s="4341"/>
      <c r="NKE151" s="4338"/>
      <c r="NKF151" s="2612"/>
      <c r="NKG151" s="4342"/>
      <c r="NKH151" s="4343"/>
      <c r="NKI151" s="4344"/>
      <c r="NKJ151" s="2613"/>
      <c r="NKK151" s="4345"/>
      <c r="NKL151" s="4346"/>
      <c r="NKM151" s="4345"/>
      <c r="NKN151" s="4346"/>
      <c r="NKO151" s="4338"/>
      <c r="NKP151" s="4339"/>
      <c r="NKQ151" s="4345"/>
      <c r="NKR151" s="4344"/>
      <c r="NKS151" s="4338"/>
      <c r="NKT151" s="4339"/>
      <c r="NKU151" s="4340"/>
      <c r="NKV151" s="4341"/>
      <c r="NKW151" s="4338"/>
      <c r="NKX151" s="2612"/>
      <c r="NKY151" s="4342"/>
      <c r="NKZ151" s="4343"/>
      <c r="NLA151" s="4344"/>
      <c r="NLB151" s="2613"/>
      <c r="NLC151" s="4345"/>
      <c r="NLD151" s="4346"/>
      <c r="NLE151" s="4345"/>
      <c r="NLF151" s="4346"/>
      <c r="NLG151" s="4338"/>
      <c r="NLH151" s="4339"/>
      <c r="NLI151" s="4345"/>
      <c r="NLJ151" s="4344"/>
      <c r="NLK151" s="4338"/>
      <c r="NLL151" s="4339"/>
      <c r="NLM151" s="4340"/>
      <c r="NLN151" s="4341"/>
      <c r="NLO151" s="4338"/>
      <c r="NLP151" s="2612"/>
      <c r="NLQ151" s="4342"/>
      <c r="NLR151" s="4343"/>
      <c r="NLS151" s="4344"/>
      <c r="NLT151" s="2613"/>
      <c r="NLU151" s="4345"/>
      <c r="NLV151" s="4346"/>
      <c r="NLW151" s="4345"/>
      <c r="NLX151" s="4346"/>
      <c r="NLY151" s="4338"/>
      <c r="NLZ151" s="4339"/>
      <c r="NMA151" s="4345"/>
      <c r="NMB151" s="4344"/>
      <c r="NMC151" s="4338"/>
      <c r="NMD151" s="4339"/>
      <c r="NME151" s="4340"/>
      <c r="NMF151" s="4341"/>
      <c r="NMG151" s="4338"/>
      <c r="NMH151" s="2612"/>
      <c r="NMI151" s="4342"/>
      <c r="NMJ151" s="4343"/>
      <c r="NMK151" s="4344"/>
      <c r="NML151" s="2613"/>
      <c r="NMM151" s="4345"/>
      <c r="NMN151" s="4346"/>
      <c r="NMO151" s="4345"/>
      <c r="NMP151" s="4346"/>
      <c r="NMQ151" s="4338"/>
      <c r="NMR151" s="4339"/>
      <c r="NMS151" s="4345"/>
      <c r="NMT151" s="4344"/>
      <c r="NMU151" s="4338"/>
      <c r="NMV151" s="4339"/>
      <c r="NMW151" s="4340"/>
      <c r="NMX151" s="4341"/>
      <c r="NMY151" s="4338"/>
      <c r="NMZ151" s="2612"/>
      <c r="NNA151" s="4342"/>
      <c r="NNB151" s="4343"/>
      <c r="NNC151" s="4344"/>
      <c r="NND151" s="2613"/>
      <c r="NNE151" s="4345"/>
      <c r="NNF151" s="4346"/>
      <c r="NNG151" s="4345"/>
      <c r="NNH151" s="4346"/>
      <c r="NNI151" s="4338"/>
      <c r="NNJ151" s="4339"/>
      <c r="NNK151" s="4345"/>
      <c r="NNL151" s="4344"/>
      <c r="NNM151" s="4338"/>
      <c r="NNN151" s="4339"/>
      <c r="NNO151" s="4340"/>
      <c r="NNP151" s="4341"/>
      <c r="NNQ151" s="4338"/>
      <c r="NNR151" s="2612"/>
      <c r="NNS151" s="4342"/>
      <c r="NNT151" s="4343"/>
      <c r="NNU151" s="4344"/>
      <c r="NNV151" s="2613"/>
      <c r="NNW151" s="4345"/>
      <c r="NNX151" s="4346"/>
      <c r="NNY151" s="4345"/>
      <c r="NNZ151" s="4346"/>
      <c r="NOA151" s="4338"/>
      <c r="NOB151" s="4339"/>
      <c r="NOC151" s="4345"/>
      <c r="NOD151" s="4344"/>
      <c r="NOE151" s="4338"/>
      <c r="NOF151" s="4339"/>
      <c r="NOG151" s="4340"/>
      <c r="NOH151" s="4341"/>
      <c r="NOI151" s="4338"/>
      <c r="NOJ151" s="2612"/>
      <c r="NOK151" s="4342"/>
      <c r="NOL151" s="4343"/>
      <c r="NOM151" s="4344"/>
      <c r="NON151" s="2613"/>
      <c r="NOO151" s="4345"/>
      <c r="NOP151" s="4346"/>
      <c r="NOQ151" s="4345"/>
      <c r="NOR151" s="4346"/>
      <c r="NOS151" s="4338"/>
      <c r="NOT151" s="4339"/>
      <c r="NOU151" s="4345"/>
      <c r="NOV151" s="4344"/>
      <c r="NOW151" s="4338"/>
      <c r="NOX151" s="4339"/>
      <c r="NOY151" s="4340"/>
      <c r="NOZ151" s="4341"/>
      <c r="NPA151" s="4338"/>
      <c r="NPB151" s="2612"/>
      <c r="NPC151" s="4342"/>
      <c r="NPD151" s="4343"/>
      <c r="NPE151" s="4344"/>
      <c r="NPF151" s="2613"/>
      <c r="NPG151" s="4345"/>
      <c r="NPH151" s="4346"/>
      <c r="NPI151" s="4345"/>
      <c r="NPJ151" s="4346"/>
      <c r="NPK151" s="4338"/>
      <c r="NPL151" s="4339"/>
      <c r="NPM151" s="4345"/>
      <c r="NPN151" s="4344"/>
      <c r="NPO151" s="4338"/>
      <c r="NPP151" s="4339"/>
      <c r="NPQ151" s="4340"/>
      <c r="NPR151" s="4341"/>
      <c r="NPS151" s="4338"/>
      <c r="NPT151" s="2612"/>
      <c r="NPU151" s="4342"/>
      <c r="NPV151" s="4343"/>
      <c r="NPW151" s="4344"/>
      <c r="NPX151" s="2613"/>
      <c r="NPY151" s="4345"/>
      <c r="NPZ151" s="4346"/>
      <c r="NQA151" s="4345"/>
      <c r="NQB151" s="4346"/>
      <c r="NQC151" s="4338"/>
      <c r="NQD151" s="4339"/>
      <c r="NQE151" s="4345"/>
      <c r="NQF151" s="4344"/>
      <c r="NQG151" s="4338"/>
      <c r="NQH151" s="4339"/>
      <c r="NQI151" s="4340"/>
      <c r="NQJ151" s="4341"/>
      <c r="NQK151" s="4338"/>
      <c r="NQL151" s="2612"/>
      <c r="NQM151" s="4342"/>
      <c r="NQN151" s="4343"/>
      <c r="NQO151" s="4344"/>
      <c r="NQP151" s="2613"/>
      <c r="NQQ151" s="4345"/>
      <c r="NQR151" s="4346"/>
      <c r="NQS151" s="4345"/>
      <c r="NQT151" s="4346"/>
      <c r="NQU151" s="4338"/>
      <c r="NQV151" s="4339"/>
      <c r="NQW151" s="4345"/>
      <c r="NQX151" s="4344"/>
      <c r="NQY151" s="4338"/>
      <c r="NQZ151" s="4339"/>
      <c r="NRA151" s="4340"/>
      <c r="NRB151" s="4341"/>
      <c r="NRC151" s="4338"/>
      <c r="NRD151" s="2612"/>
      <c r="NRE151" s="4342"/>
      <c r="NRF151" s="4343"/>
      <c r="NRG151" s="4344"/>
      <c r="NRH151" s="2613"/>
      <c r="NRI151" s="4345"/>
      <c r="NRJ151" s="4346"/>
      <c r="NRK151" s="4345"/>
      <c r="NRL151" s="4346"/>
      <c r="NRM151" s="4338"/>
      <c r="NRN151" s="4339"/>
      <c r="NRO151" s="4345"/>
      <c r="NRP151" s="4344"/>
      <c r="NRQ151" s="4338"/>
      <c r="NRR151" s="4339"/>
      <c r="NRS151" s="4340"/>
      <c r="NRT151" s="4341"/>
      <c r="NRU151" s="4338"/>
      <c r="NRV151" s="2612"/>
      <c r="NRW151" s="4342"/>
      <c r="NRX151" s="4343"/>
      <c r="NRY151" s="4344"/>
      <c r="NRZ151" s="2613"/>
      <c r="NSA151" s="4345"/>
      <c r="NSB151" s="4346"/>
      <c r="NSC151" s="4345"/>
      <c r="NSD151" s="4346"/>
      <c r="NSE151" s="4338"/>
      <c r="NSF151" s="4339"/>
      <c r="NSG151" s="4345"/>
      <c r="NSH151" s="4344"/>
      <c r="NSI151" s="4338"/>
      <c r="NSJ151" s="4339"/>
      <c r="NSK151" s="4340"/>
      <c r="NSL151" s="4341"/>
      <c r="NSM151" s="4338"/>
      <c r="NSN151" s="2612"/>
      <c r="NSO151" s="4342"/>
      <c r="NSP151" s="4343"/>
      <c r="NSQ151" s="4344"/>
      <c r="NSR151" s="2613"/>
      <c r="NSS151" s="4345"/>
      <c r="NST151" s="4346"/>
      <c r="NSU151" s="4345"/>
      <c r="NSV151" s="4346"/>
      <c r="NSW151" s="4338"/>
      <c r="NSX151" s="4339"/>
      <c r="NSY151" s="4345"/>
      <c r="NSZ151" s="4344"/>
      <c r="NTA151" s="4338"/>
      <c r="NTB151" s="4339"/>
      <c r="NTC151" s="4340"/>
      <c r="NTD151" s="4341"/>
      <c r="NTE151" s="4338"/>
      <c r="NTF151" s="2612"/>
      <c r="NTG151" s="4342"/>
      <c r="NTH151" s="4343"/>
      <c r="NTI151" s="4344"/>
      <c r="NTJ151" s="2613"/>
      <c r="NTK151" s="4345"/>
      <c r="NTL151" s="4346"/>
      <c r="NTM151" s="4345"/>
      <c r="NTN151" s="4346"/>
      <c r="NTO151" s="4338"/>
      <c r="NTP151" s="4339"/>
      <c r="NTQ151" s="4345"/>
      <c r="NTR151" s="4344"/>
      <c r="NTS151" s="4338"/>
      <c r="NTT151" s="4339"/>
      <c r="NTU151" s="4340"/>
      <c r="NTV151" s="4341"/>
      <c r="NTW151" s="4338"/>
      <c r="NTX151" s="2612"/>
      <c r="NTY151" s="4342"/>
      <c r="NTZ151" s="4343"/>
      <c r="NUA151" s="4344"/>
      <c r="NUB151" s="2613"/>
      <c r="NUC151" s="4345"/>
      <c r="NUD151" s="4346"/>
      <c r="NUE151" s="4345"/>
      <c r="NUF151" s="4346"/>
      <c r="NUG151" s="4338"/>
      <c r="NUH151" s="4339"/>
      <c r="NUI151" s="4345"/>
      <c r="NUJ151" s="4344"/>
      <c r="NUK151" s="4338"/>
      <c r="NUL151" s="4339"/>
      <c r="NUM151" s="4340"/>
      <c r="NUN151" s="4341"/>
      <c r="NUO151" s="4338"/>
      <c r="NUP151" s="2612"/>
      <c r="NUQ151" s="4342"/>
      <c r="NUR151" s="4343"/>
      <c r="NUS151" s="4344"/>
      <c r="NUT151" s="2613"/>
      <c r="NUU151" s="4345"/>
      <c r="NUV151" s="4346"/>
      <c r="NUW151" s="4345"/>
      <c r="NUX151" s="4346"/>
      <c r="NUY151" s="4338"/>
      <c r="NUZ151" s="4339"/>
      <c r="NVA151" s="4345"/>
      <c r="NVB151" s="4344"/>
      <c r="NVC151" s="4338"/>
      <c r="NVD151" s="4339"/>
      <c r="NVE151" s="4340"/>
      <c r="NVF151" s="4341"/>
      <c r="NVG151" s="4338"/>
      <c r="NVH151" s="2612"/>
      <c r="NVI151" s="4342"/>
      <c r="NVJ151" s="4343"/>
      <c r="NVK151" s="4344"/>
      <c r="NVL151" s="2613"/>
      <c r="NVM151" s="4345"/>
      <c r="NVN151" s="4346"/>
      <c r="NVO151" s="4345"/>
      <c r="NVP151" s="4346"/>
      <c r="NVQ151" s="4338"/>
      <c r="NVR151" s="4339"/>
      <c r="NVS151" s="4345"/>
      <c r="NVT151" s="4344"/>
      <c r="NVU151" s="4338"/>
      <c r="NVV151" s="4339"/>
      <c r="NVW151" s="4340"/>
      <c r="NVX151" s="4341"/>
      <c r="NVY151" s="4338"/>
      <c r="NVZ151" s="2612"/>
      <c r="NWA151" s="4342"/>
      <c r="NWB151" s="4343"/>
      <c r="NWC151" s="4344"/>
      <c r="NWD151" s="2613"/>
      <c r="NWE151" s="4345"/>
      <c r="NWF151" s="4346"/>
      <c r="NWG151" s="4345"/>
      <c r="NWH151" s="4346"/>
      <c r="NWI151" s="4338"/>
      <c r="NWJ151" s="4339"/>
      <c r="NWK151" s="4345"/>
      <c r="NWL151" s="4344"/>
      <c r="NWM151" s="4338"/>
      <c r="NWN151" s="4339"/>
      <c r="NWO151" s="4340"/>
      <c r="NWP151" s="4341"/>
      <c r="NWQ151" s="4338"/>
      <c r="NWR151" s="2612"/>
      <c r="NWS151" s="4342"/>
      <c r="NWT151" s="4343"/>
      <c r="NWU151" s="4344"/>
      <c r="NWV151" s="2613"/>
      <c r="NWW151" s="4345"/>
      <c r="NWX151" s="4346"/>
      <c r="NWY151" s="4345"/>
      <c r="NWZ151" s="4346"/>
      <c r="NXA151" s="4338"/>
      <c r="NXB151" s="4339"/>
      <c r="NXC151" s="4345"/>
      <c r="NXD151" s="4344"/>
      <c r="NXE151" s="4338"/>
      <c r="NXF151" s="4339"/>
      <c r="NXG151" s="4340"/>
      <c r="NXH151" s="4341"/>
      <c r="NXI151" s="4338"/>
      <c r="NXJ151" s="2612"/>
      <c r="NXK151" s="4342"/>
      <c r="NXL151" s="4343"/>
      <c r="NXM151" s="4344"/>
      <c r="NXN151" s="2613"/>
      <c r="NXO151" s="4345"/>
      <c r="NXP151" s="4346"/>
      <c r="NXQ151" s="4345"/>
      <c r="NXR151" s="4346"/>
      <c r="NXS151" s="4338"/>
      <c r="NXT151" s="4339"/>
      <c r="NXU151" s="4345"/>
      <c r="NXV151" s="4344"/>
      <c r="NXW151" s="4338"/>
      <c r="NXX151" s="4339"/>
      <c r="NXY151" s="4340"/>
      <c r="NXZ151" s="4341"/>
      <c r="NYA151" s="4338"/>
      <c r="NYB151" s="2612"/>
      <c r="NYC151" s="4342"/>
      <c r="NYD151" s="4343"/>
      <c r="NYE151" s="4344"/>
      <c r="NYF151" s="2613"/>
      <c r="NYG151" s="4345"/>
      <c r="NYH151" s="4346"/>
      <c r="NYI151" s="4345"/>
      <c r="NYJ151" s="4346"/>
      <c r="NYK151" s="4338"/>
      <c r="NYL151" s="4339"/>
      <c r="NYM151" s="4345"/>
      <c r="NYN151" s="4344"/>
      <c r="NYO151" s="4338"/>
      <c r="NYP151" s="4339"/>
      <c r="NYQ151" s="4340"/>
      <c r="NYR151" s="4341"/>
      <c r="NYS151" s="4338"/>
      <c r="NYT151" s="2612"/>
      <c r="NYU151" s="4342"/>
      <c r="NYV151" s="4343"/>
      <c r="NYW151" s="4344"/>
      <c r="NYX151" s="2613"/>
      <c r="NYY151" s="4345"/>
      <c r="NYZ151" s="4346"/>
      <c r="NZA151" s="4345"/>
      <c r="NZB151" s="4346"/>
      <c r="NZC151" s="4338"/>
      <c r="NZD151" s="4339"/>
      <c r="NZE151" s="4345"/>
      <c r="NZF151" s="4344"/>
      <c r="NZG151" s="4338"/>
      <c r="NZH151" s="4339"/>
      <c r="NZI151" s="4340"/>
      <c r="NZJ151" s="4341"/>
      <c r="NZK151" s="4338"/>
      <c r="NZL151" s="2612"/>
      <c r="NZM151" s="4342"/>
      <c r="NZN151" s="4343"/>
      <c r="NZO151" s="4344"/>
      <c r="NZP151" s="2613"/>
      <c r="NZQ151" s="4345"/>
      <c r="NZR151" s="4346"/>
      <c r="NZS151" s="4345"/>
      <c r="NZT151" s="4346"/>
      <c r="NZU151" s="4338"/>
      <c r="NZV151" s="4339"/>
      <c r="NZW151" s="4345"/>
      <c r="NZX151" s="4344"/>
      <c r="NZY151" s="4338"/>
      <c r="NZZ151" s="4339"/>
      <c r="OAA151" s="4340"/>
      <c r="OAB151" s="4341"/>
      <c r="OAC151" s="4338"/>
      <c r="OAD151" s="2612"/>
      <c r="OAE151" s="4342"/>
      <c r="OAF151" s="4343"/>
      <c r="OAG151" s="4344"/>
      <c r="OAH151" s="2613"/>
      <c r="OAI151" s="4345"/>
      <c r="OAJ151" s="4346"/>
      <c r="OAK151" s="4345"/>
      <c r="OAL151" s="4346"/>
      <c r="OAM151" s="4338"/>
      <c r="OAN151" s="4339"/>
      <c r="OAO151" s="4345"/>
      <c r="OAP151" s="4344"/>
      <c r="OAQ151" s="4338"/>
      <c r="OAR151" s="4339"/>
      <c r="OAS151" s="4340"/>
      <c r="OAT151" s="4341"/>
      <c r="OAU151" s="4338"/>
      <c r="OAV151" s="2612"/>
      <c r="OAW151" s="4342"/>
      <c r="OAX151" s="4343"/>
      <c r="OAY151" s="4344"/>
      <c r="OAZ151" s="2613"/>
      <c r="OBA151" s="4345"/>
      <c r="OBB151" s="4346"/>
      <c r="OBC151" s="4345"/>
      <c r="OBD151" s="4346"/>
      <c r="OBE151" s="4338"/>
      <c r="OBF151" s="4339"/>
      <c r="OBG151" s="4345"/>
      <c r="OBH151" s="4344"/>
      <c r="OBI151" s="4338"/>
      <c r="OBJ151" s="4339"/>
      <c r="OBK151" s="4340"/>
      <c r="OBL151" s="4341"/>
      <c r="OBM151" s="4338"/>
      <c r="OBN151" s="2612"/>
      <c r="OBO151" s="4342"/>
      <c r="OBP151" s="4343"/>
      <c r="OBQ151" s="4344"/>
      <c r="OBR151" s="2613"/>
      <c r="OBS151" s="4345"/>
      <c r="OBT151" s="4346"/>
      <c r="OBU151" s="4345"/>
      <c r="OBV151" s="4346"/>
      <c r="OBW151" s="4338"/>
      <c r="OBX151" s="4339"/>
      <c r="OBY151" s="4345"/>
      <c r="OBZ151" s="4344"/>
      <c r="OCA151" s="4338"/>
      <c r="OCB151" s="4339"/>
      <c r="OCC151" s="4340"/>
      <c r="OCD151" s="4341"/>
      <c r="OCE151" s="4338"/>
      <c r="OCF151" s="2612"/>
      <c r="OCG151" s="4342"/>
      <c r="OCH151" s="4343"/>
      <c r="OCI151" s="4344"/>
      <c r="OCJ151" s="2613"/>
      <c r="OCK151" s="4345"/>
      <c r="OCL151" s="4346"/>
      <c r="OCM151" s="4345"/>
      <c r="OCN151" s="4346"/>
      <c r="OCO151" s="4338"/>
      <c r="OCP151" s="4339"/>
      <c r="OCQ151" s="4345"/>
      <c r="OCR151" s="4344"/>
      <c r="OCS151" s="4338"/>
      <c r="OCT151" s="4339"/>
      <c r="OCU151" s="4340"/>
      <c r="OCV151" s="4341"/>
      <c r="OCW151" s="4338"/>
      <c r="OCX151" s="2612"/>
      <c r="OCY151" s="4342"/>
      <c r="OCZ151" s="4343"/>
      <c r="ODA151" s="4344"/>
      <c r="ODB151" s="2613"/>
      <c r="ODC151" s="4345"/>
      <c r="ODD151" s="4346"/>
      <c r="ODE151" s="4345"/>
      <c r="ODF151" s="4346"/>
      <c r="ODG151" s="4338"/>
      <c r="ODH151" s="4339"/>
      <c r="ODI151" s="4345"/>
      <c r="ODJ151" s="4344"/>
      <c r="ODK151" s="4338"/>
      <c r="ODL151" s="4339"/>
      <c r="ODM151" s="4340"/>
      <c r="ODN151" s="4341"/>
      <c r="ODO151" s="4338"/>
      <c r="ODP151" s="2612"/>
      <c r="ODQ151" s="4342"/>
      <c r="ODR151" s="4343"/>
      <c r="ODS151" s="4344"/>
      <c r="ODT151" s="2613"/>
      <c r="ODU151" s="4345"/>
      <c r="ODV151" s="4346"/>
      <c r="ODW151" s="4345"/>
      <c r="ODX151" s="4346"/>
      <c r="ODY151" s="4338"/>
      <c r="ODZ151" s="4339"/>
      <c r="OEA151" s="4345"/>
      <c r="OEB151" s="4344"/>
      <c r="OEC151" s="4338"/>
      <c r="OED151" s="4339"/>
      <c r="OEE151" s="4340"/>
      <c r="OEF151" s="4341"/>
      <c r="OEG151" s="4338"/>
      <c r="OEH151" s="2612"/>
      <c r="OEI151" s="4342"/>
      <c r="OEJ151" s="4343"/>
      <c r="OEK151" s="4344"/>
      <c r="OEL151" s="2613"/>
      <c r="OEM151" s="4345"/>
      <c r="OEN151" s="4346"/>
      <c r="OEO151" s="4345"/>
      <c r="OEP151" s="4346"/>
      <c r="OEQ151" s="4338"/>
      <c r="OER151" s="4339"/>
      <c r="OES151" s="4345"/>
      <c r="OET151" s="4344"/>
      <c r="OEU151" s="4338"/>
      <c r="OEV151" s="4339"/>
      <c r="OEW151" s="4340"/>
      <c r="OEX151" s="4341"/>
      <c r="OEY151" s="4338"/>
      <c r="OEZ151" s="2612"/>
      <c r="OFA151" s="4342"/>
      <c r="OFB151" s="4343"/>
      <c r="OFC151" s="4344"/>
      <c r="OFD151" s="2613"/>
      <c r="OFE151" s="4345"/>
      <c r="OFF151" s="4346"/>
      <c r="OFG151" s="4345"/>
      <c r="OFH151" s="4346"/>
      <c r="OFI151" s="4338"/>
      <c r="OFJ151" s="4339"/>
      <c r="OFK151" s="4345"/>
      <c r="OFL151" s="4344"/>
      <c r="OFM151" s="4338"/>
      <c r="OFN151" s="4339"/>
      <c r="OFO151" s="4340"/>
      <c r="OFP151" s="4341"/>
      <c r="OFQ151" s="4338"/>
      <c r="OFR151" s="2612"/>
      <c r="OFS151" s="4342"/>
      <c r="OFT151" s="4343"/>
      <c r="OFU151" s="4344"/>
      <c r="OFV151" s="2613"/>
      <c r="OFW151" s="4345"/>
      <c r="OFX151" s="4346"/>
      <c r="OFY151" s="4345"/>
      <c r="OFZ151" s="4346"/>
      <c r="OGA151" s="4338"/>
      <c r="OGB151" s="4339"/>
      <c r="OGC151" s="4345"/>
      <c r="OGD151" s="4344"/>
      <c r="OGE151" s="4338"/>
      <c r="OGF151" s="4339"/>
      <c r="OGG151" s="4340"/>
      <c r="OGH151" s="4341"/>
      <c r="OGI151" s="4338"/>
      <c r="OGJ151" s="2612"/>
      <c r="OGK151" s="4342"/>
      <c r="OGL151" s="4343"/>
      <c r="OGM151" s="4344"/>
      <c r="OGN151" s="2613"/>
      <c r="OGO151" s="4345"/>
      <c r="OGP151" s="4346"/>
      <c r="OGQ151" s="4345"/>
      <c r="OGR151" s="4346"/>
      <c r="OGS151" s="4338"/>
      <c r="OGT151" s="4339"/>
      <c r="OGU151" s="4345"/>
      <c r="OGV151" s="4344"/>
      <c r="OGW151" s="4338"/>
      <c r="OGX151" s="4339"/>
      <c r="OGY151" s="4340"/>
      <c r="OGZ151" s="4341"/>
      <c r="OHA151" s="4338"/>
      <c r="OHB151" s="2612"/>
      <c r="OHC151" s="4342"/>
      <c r="OHD151" s="4343"/>
      <c r="OHE151" s="4344"/>
      <c r="OHF151" s="2613"/>
      <c r="OHG151" s="4345"/>
      <c r="OHH151" s="4346"/>
      <c r="OHI151" s="4345"/>
      <c r="OHJ151" s="4346"/>
      <c r="OHK151" s="4338"/>
      <c r="OHL151" s="4339"/>
      <c r="OHM151" s="4345"/>
      <c r="OHN151" s="4344"/>
      <c r="OHO151" s="4338"/>
      <c r="OHP151" s="4339"/>
      <c r="OHQ151" s="4340"/>
      <c r="OHR151" s="4341"/>
      <c r="OHS151" s="4338"/>
      <c r="OHT151" s="2612"/>
      <c r="OHU151" s="4342"/>
      <c r="OHV151" s="4343"/>
      <c r="OHW151" s="4344"/>
      <c r="OHX151" s="2613"/>
      <c r="OHY151" s="4345"/>
      <c r="OHZ151" s="4346"/>
      <c r="OIA151" s="4345"/>
      <c r="OIB151" s="4346"/>
      <c r="OIC151" s="4338"/>
      <c r="OID151" s="4339"/>
      <c r="OIE151" s="4345"/>
      <c r="OIF151" s="4344"/>
      <c r="OIG151" s="4338"/>
      <c r="OIH151" s="4339"/>
      <c r="OII151" s="4340"/>
      <c r="OIJ151" s="4341"/>
      <c r="OIK151" s="4338"/>
      <c r="OIL151" s="2612"/>
      <c r="OIM151" s="4342"/>
      <c r="OIN151" s="4343"/>
      <c r="OIO151" s="4344"/>
      <c r="OIP151" s="2613"/>
      <c r="OIQ151" s="4345"/>
      <c r="OIR151" s="4346"/>
      <c r="OIS151" s="4345"/>
      <c r="OIT151" s="4346"/>
      <c r="OIU151" s="4338"/>
      <c r="OIV151" s="4339"/>
      <c r="OIW151" s="4345"/>
      <c r="OIX151" s="4344"/>
      <c r="OIY151" s="4338"/>
      <c r="OIZ151" s="4339"/>
      <c r="OJA151" s="4340"/>
      <c r="OJB151" s="4341"/>
      <c r="OJC151" s="4338"/>
      <c r="OJD151" s="2612"/>
      <c r="OJE151" s="4342"/>
      <c r="OJF151" s="4343"/>
      <c r="OJG151" s="4344"/>
      <c r="OJH151" s="2613"/>
      <c r="OJI151" s="4345"/>
      <c r="OJJ151" s="4346"/>
      <c r="OJK151" s="4345"/>
      <c r="OJL151" s="4346"/>
      <c r="OJM151" s="4338"/>
      <c r="OJN151" s="4339"/>
      <c r="OJO151" s="4345"/>
      <c r="OJP151" s="4344"/>
      <c r="OJQ151" s="4338"/>
      <c r="OJR151" s="4339"/>
      <c r="OJS151" s="4340"/>
      <c r="OJT151" s="4341"/>
      <c r="OJU151" s="4338"/>
      <c r="OJV151" s="2612"/>
      <c r="OJW151" s="4342"/>
      <c r="OJX151" s="4343"/>
      <c r="OJY151" s="4344"/>
      <c r="OJZ151" s="2613"/>
      <c r="OKA151" s="4345"/>
      <c r="OKB151" s="4346"/>
      <c r="OKC151" s="4345"/>
      <c r="OKD151" s="4346"/>
      <c r="OKE151" s="4338"/>
      <c r="OKF151" s="4339"/>
      <c r="OKG151" s="4345"/>
      <c r="OKH151" s="4344"/>
      <c r="OKI151" s="4338"/>
      <c r="OKJ151" s="4339"/>
      <c r="OKK151" s="4340"/>
      <c r="OKL151" s="4341"/>
      <c r="OKM151" s="4338"/>
      <c r="OKN151" s="2612"/>
      <c r="OKO151" s="4342"/>
      <c r="OKP151" s="4343"/>
      <c r="OKQ151" s="4344"/>
      <c r="OKR151" s="2613"/>
      <c r="OKS151" s="4345"/>
      <c r="OKT151" s="4346"/>
      <c r="OKU151" s="4345"/>
      <c r="OKV151" s="4346"/>
      <c r="OKW151" s="4338"/>
      <c r="OKX151" s="4339"/>
      <c r="OKY151" s="4345"/>
      <c r="OKZ151" s="4344"/>
      <c r="OLA151" s="4338"/>
      <c r="OLB151" s="4339"/>
      <c r="OLC151" s="4340"/>
      <c r="OLD151" s="4341"/>
      <c r="OLE151" s="4338"/>
      <c r="OLF151" s="2612"/>
      <c r="OLG151" s="4342"/>
      <c r="OLH151" s="4343"/>
      <c r="OLI151" s="4344"/>
      <c r="OLJ151" s="2613"/>
      <c r="OLK151" s="4345"/>
      <c r="OLL151" s="4346"/>
      <c r="OLM151" s="4345"/>
      <c r="OLN151" s="4346"/>
      <c r="OLO151" s="4338"/>
      <c r="OLP151" s="4339"/>
      <c r="OLQ151" s="4345"/>
      <c r="OLR151" s="4344"/>
      <c r="OLS151" s="4338"/>
      <c r="OLT151" s="4339"/>
      <c r="OLU151" s="4340"/>
      <c r="OLV151" s="4341"/>
      <c r="OLW151" s="4338"/>
      <c r="OLX151" s="2612"/>
      <c r="OLY151" s="4342"/>
      <c r="OLZ151" s="4343"/>
      <c r="OMA151" s="4344"/>
      <c r="OMB151" s="2613"/>
      <c r="OMC151" s="4345"/>
      <c r="OMD151" s="4346"/>
      <c r="OME151" s="4345"/>
      <c r="OMF151" s="4346"/>
      <c r="OMG151" s="4338"/>
      <c r="OMH151" s="4339"/>
      <c r="OMI151" s="4345"/>
      <c r="OMJ151" s="4344"/>
      <c r="OMK151" s="4338"/>
      <c r="OML151" s="4339"/>
      <c r="OMM151" s="4340"/>
      <c r="OMN151" s="4341"/>
      <c r="OMO151" s="4338"/>
      <c r="OMP151" s="2612"/>
      <c r="OMQ151" s="4342"/>
      <c r="OMR151" s="4343"/>
      <c r="OMS151" s="4344"/>
      <c r="OMT151" s="2613"/>
      <c r="OMU151" s="4345"/>
      <c r="OMV151" s="4346"/>
      <c r="OMW151" s="4345"/>
      <c r="OMX151" s="4346"/>
      <c r="OMY151" s="4338"/>
      <c r="OMZ151" s="4339"/>
      <c r="ONA151" s="4345"/>
      <c r="ONB151" s="4344"/>
      <c r="ONC151" s="4338"/>
      <c r="OND151" s="4339"/>
      <c r="ONE151" s="4340"/>
      <c r="ONF151" s="4341"/>
      <c r="ONG151" s="4338"/>
      <c r="ONH151" s="2612"/>
      <c r="ONI151" s="4342"/>
      <c r="ONJ151" s="4343"/>
      <c r="ONK151" s="4344"/>
      <c r="ONL151" s="2613"/>
      <c r="ONM151" s="4345"/>
      <c r="ONN151" s="4346"/>
      <c r="ONO151" s="4345"/>
      <c r="ONP151" s="4346"/>
      <c r="ONQ151" s="4338"/>
      <c r="ONR151" s="4339"/>
      <c r="ONS151" s="4345"/>
      <c r="ONT151" s="4344"/>
      <c r="ONU151" s="4338"/>
      <c r="ONV151" s="4339"/>
      <c r="ONW151" s="4340"/>
      <c r="ONX151" s="4341"/>
      <c r="ONY151" s="4338"/>
      <c r="ONZ151" s="2612"/>
      <c r="OOA151" s="4342"/>
      <c r="OOB151" s="4343"/>
      <c r="OOC151" s="4344"/>
      <c r="OOD151" s="2613"/>
      <c r="OOE151" s="4345"/>
      <c r="OOF151" s="4346"/>
      <c r="OOG151" s="4345"/>
      <c r="OOH151" s="4346"/>
      <c r="OOI151" s="4338"/>
      <c r="OOJ151" s="4339"/>
      <c r="OOK151" s="4345"/>
      <c r="OOL151" s="4344"/>
      <c r="OOM151" s="4338"/>
      <c r="OON151" s="4339"/>
      <c r="OOO151" s="4340"/>
      <c r="OOP151" s="4341"/>
      <c r="OOQ151" s="4338"/>
      <c r="OOR151" s="2612"/>
      <c r="OOS151" s="4342"/>
      <c r="OOT151" s="4343"/>
      <c r="OOU151" s="4344"/>
      <c r="OOV151" s="2613"/>
      <c r="OOW151" s="4345"/>
      <c r="OOX151" s="4346"/>
      <c r="OOY151" s="4345"/>
      <c r="OOZ151" s="4346"/>
      <c r="OPA151" s="4338"/>
      <c r="OPB151" s="4339"/>
      <c r="OPC151" s="4345"/>
      <c r="OPD151" s="4344"/>
      <c r="OPE151" s="4338"/>
      <c r="OPF151" s="4339"/>
      <c r="OPG151" s="4340"/>
      <c r="OPH151" s="4341"/>
      <c r="OPI151" s="4338"/>
      <c r="OPJ151" s="2612"/>
      <c r="OPK151" s="4342"/>
      <c r="OPL151" s="4343"/>
      <c r="OPM151" s="4344"/>
      <c r="OPN151" s="2613"/>
      <c r="OPO151" s="4345"/>
      <c r="OPP151" s="4346"/>
      <c r="OPQ151" s="4345"/>
      <c r="OPR151" s="4346"/>
      <c r="OPS151" s="4338"/>
      <c r="OPT151" s="4339"/>
      <c r="OPU151" s="4345"/>
      <c r="OPV151" s="4344"/>
      <c r="OPW151" s="4338"/>
      <c r="OPX151" s="4339"/>
      <c r="OPY151" s="4340"/>
      <c r="OPZ151" s="4341"/>
      <c r="OQA151" s="4338"/>
      <c r="OQB151" s="2612"/>
      <c r="OQC151" s="4342"/>
      <c r="OQD151" s="4343"/>
      <c r="OQE151" s="4344"/>
      <c r="OQF151" s="2613"/>
      <c r="OQG151" s="4345"/>
      <c r="OQH151" s="4346"/>
      <c r="OQI151" s="4345"/>
      <c r="OQJ151" s="4346"/>
      <c r="OQK151" s="4338"/>
      <c r="OQL151" s="4339"/>
      <c r="OQM151" s="4345"/>
      <c r="OQN151" s="4344"/>
      <c r="OQO151" s="4338"/>
      <c r="OQP151" s="4339"/>
      <c r="OQQ151" s="4340"/>
      <c r="OQR151" s="4341"/>
      <c r="OQS151" s="4338"/>
      <c r="OQT151" s="2612"/>
      <c r="OQU151" s="4342"/>
      <c r="OQV151" s="4343"/>
      <c r="OQW151" s="4344"/>
      <c r="OQX151" s="2613"/>
      <c r="OQY151" s="4345"/>
      <c r="OQZ151" s="4346"/>
      <c r="ORA151" s="4345"/>
      <c r="ORB151" s="4346"/>
      <c r="ORC151" s="4338"/>
      <c r="ORD151" s="4339"/>
      <c r="ORE151" s="4345"/>
      <c r="ORF151" s="4344"/>
      <c r="ORG151" s="4338"/>
      <c r="ORH151" s="4339"/>
      <c r="ORI151" s="4340"/>
      <c r="ORJ151" s="4341"/>
      <c r="ORK151" s="4338"/>
      <c r="ORL151" s="2612"/>
      <c r="ORM151" s="4342"/>
      <c r="ORN151" s="4343"/>
      <c r="ORO151" s="4344"/>
      <c r="ORP151" s="2613"/>
      <c r="ORQ151" s="4345"/>
      <c r="ORR151" s="4346"/>
      <c r="ORS151" s="4345"/>
      <c r="ORT151" s="4346"/>
      <c r="ORU151" s="4338"/>
      <c r="ORV151" s="4339"/>
      <c r="ORW151" s="4345"/>
      <c r="ORX151" s="4344"/>
      <c r="ORY151" s="4338"/>
      <c r="ORZ151" s="4339"/>
      <c r="OSA151" s="4340"/>
      <c r="OSB151" s="4341"/>
      <c r="OSC151" s="4338"/>
      <c r="OSD151" s="2612"/>
      <c r="OSE151" s="4342"/>
      <c r="OSF151" s="4343"/>
      <c r="OSG151" s="4344"/>
      <c r="OSH151" s="2613"/>
      <c r="OSI151" s="4345"/>
      <c r="OSJ151" s="4346"/>
      <c r="OSK151" s="4345"/>
      <c r="OSL151" s="4346"/>
      <c r="OSM151" s="4338"/>
      <c r="OSN151" s="4339"/>
      <c r="OSO151" s="4345"/>
      <c r="OSP151" s="4344"/>
      <c r="OSQ151" s="4338"/>
      <c r="OSR151" s="4339"/>
      <c r="OSS151" s="4340"/>
      <c r="OST151" s="4341"/>
      <c r="OSU151" s="4338"/>
      <c r="OSV151" s="2612"/>
      <c r="OSW151" s="4342"/>
      <c r="OSX151" s="4343"/>
      <c r="OSY151" s="4344"/>
      <c r="OSZ151" s="2613"/>
      <c r="OTA151" s="4345"/>
      <c r="OTB151" s="4346"/>
      <c r="OTC151" s="4345"/>
      <c r="OTD151" s="4346"/>
      <c r="OTE151" s="4338"/>
      <c r="OTF151" s="4339"/>
      <c r="OTG151" s="4345"/>
      <c r="OTH151" s="4344"/>
      <c r="OTI151" s="4338"/>
      <c r="OTJ151" s="4339"/>
      <c r="OTK151" s="4340"/>
      <c r="OTL151" s="4341"/>
      <c r="OTM151" s="4338"/>
      <c r="OTN151" s="2612"/>
      <c r="OTO151" s="4342"/>
      <c r="OTP151" s="4343"/>
      <c r="OTQ151" s="4344"/>
      <c r="OTR151" s="2613"/>
      <c r="OTS151" s="4345"/>
      <c r="OTT151" s="4346"/>
      <c r="OTU151" s="4345"/>
      <c r="OTV151" s="4346"/>
      <c r="OTW151" s="4338"/>
      <c r="OTX151" s="4339"/>
      <c r="OTY151" s="4345"/>
      <c r="OTZ151" s="4344"/>
      <c r="OUA151" s="4338"/>
      <c r="OUB151" s="4339"/>
      <c r="OUC151" s="4340"/>
      <c r="OUD151" s="4341"/>
      <c r="OUE151" s="4338"/>
      <c r="OUF151" s="2612"/>
      <c r="OUG151" s="4342"/>
      <c r="OUH151" s="4343"/>
      <c r="OUI151" s="4344"/>
      <c r="OUJ151" s="2613"/>
      <c r="OUK151" s="4345"/>
      <c r="OUL151" s="4346"/>
      <c r="OUM151" s="4345"/>
      <c r="OUN151" s="4346"/>
      <c r="OUO151" s="4338"/>
      <c r="OUP151" s="4339"/>
      <c r="OUQ151" s="4345"/>
      <c r="OUR151" s="4344"/>
      <c r="OUS151" s="4338"/>
      <c r="OUT151" s="4339"/>
      <c r="OUU151" s="4340"/>
      <c r="OUV151" s="4341"/>
      <c r="OUW151" s="4338"/>
      <c r="OUX151" s="2612"/>
      <c r="OUY151" s="4342"/>
      <c r="OUZ151" s="4343"/>
      <c r="OVA151" s="4344"/>
      <c r="OVB151" s="2613"/>
      <c r="OVC151" s="4345"/>
      <c r="OVD151" s="4346"/>
      <c r="OVE151" s="4345"/>
      <c r="OVF151" s="4346"/>
      <c r="OVG151" s="4338"/>
      <c r="OVH151" s="4339"/>
      <c r="OVI151" s="4345"/>
      <c r="OVJ151" s="4344"/>
      <c r="OVK151" s="4338"/>
      <c r="OVL151" s="4339"/>
      <c r="OVM151" s="4340"/>
      <c r="OVN151" s="4341"/>
      <c r="OVO151" s="4338"/>
      <c r="OVP151" s="2612"/>
      <c r="OVQ151" s="4342"/>
      <c r="OVR151" s="4343"/>
      <c r="OVS151" s="4344"/>
      <c r="OVT151" s="2613"/>
      <c r="OVU151" s="4345"/>
      <c r="OVV151" s="4346"/>
      <c r="OVW151" s="4345"/>
      <c r="OVX151" s="4346"/>
      <c r="OVY151" s="4338"/>
      <c r="OVZ151" s="4339"/>
      <c r="OWA151" s="4345"/>
      <c r="OWB151" s="4344"/>
      <c r="OWC151" s="4338"/>
      <c r="OWD151" s="4339"/>
      <c r="OWE151" s="4340"/>
      <c r="OWF151" s="4341"/>
      <c r="OWG151" s="4338"/>
      <c r="OWH151" s="2612"/>
      <c r="OWI151" s="4342"/>
      <c r="OWJ151" s="4343"/>
      <c r="OWK151" s="4344"/>
      <c r="OWL151" s="2613"/>
      <c r="OWM151" s="4345"/>
      <c r="OWN151" s="4346"/>
      <c r="OWO151" s="4345"/>
      <c r="OWP151" s="4346"/>
      <c r="OWQ151" s="4338"/>
      <c r="OWR151" s="4339"/>
      <c r="OWS151" s="4345"/>
      <c r="OWT151" s="4344"/>
      <c r="OWU151" s="4338"/>
      <c r="OWV151" s="4339"/>
      <c r="OWW151" s="4340"/>
      <c r="OWX151" s="4341"/>
      <c r="OWY151" s="4338"/>
      <c r="OWZ151" s="2612"/>
      <c r="OXA151" s="4342"/>
      <c r="OXB151" s="4343"/>
      <c r="OXC151" s="4344"/>
      <c r="OXD151" s="2613"/>
      <c r="OXE151" s="4345"/>
      <c r="OXF151" s="4346"/>
      <c r="OXG151" s="4345"/>
      <c r="OXH151" s="4346"/>
      <c r="OXI151" s="4338"/>
      <c r="OXJ151" s="4339"/>
      <c r="OXK151" s="4345"/>
      <c r="OXL151" s="4344"/>
      <c r="OXM151" s="4338"/>
      <c r="OXN151" s="4339"/>
      <c r="OXO151" s="4340"/>
      <c r="OXP151" s="4341"/>
      <c r="OXQ151" s="4338"/>
      <c r="OXR151" s="2612"/>
      <c r="OXS151" s="4342"/>
      <c r="OXT151" s="4343"/>
      <c r="OXU151" s="4344"/>
      <c r="OXV151" s="2613"/>
      <c r="OXW151" s="4345"/>
      <c r="OXX151" s="4346"/>
      <c r="OXY151" s="4345"/>
      <c r="OXZ151" s="4346"/>
      <c r="OYA151" s="4338"/>
      <c r="OYB151" s="4339"/>
      <c r="OYC151" s="4345"/>
      <c r="OYD151" s="4344"/>
      <c r="OYE151" s="4338"/>
      <c r="OYF151" s="4339"/>
      <c r="OYG151" s="4340"/>
      <c r="OYH151" s="4341"/>
      <c r="OYI151" s="4338"/>
      <c r="OYJ151" s="2612"/>
      <c r="OYK151" s="4342"/>
      <c r="OYL151" s="4343"/>
      <c r="OYM151" s="4344"/>
      <c r="OYN151" s="2613"/>
      <c r="OYO151" s="4345"/>
      <c r="OYP151" s="4346"/>
      <c r="OYQ151" s="4345"/>
      <c r="OYR151" s="4346"/>
      <c r="OYS151" s="4338"/>
      <c r="OYT151" s="4339"/>
      <c r="OYU151" s="4345"/>
      <c r="OYV151" s="4344"/>
      <c r="OYW151" s="4338"/>
      <c r="OYX151" s="4339"/>
      <c r="OYY151" s="4340"/>
      <c r="OYZ151" s="4341"/>
      <c r="OZA151" s="4338"/>
      <c r="OZB151" s="2612"/>
      <c r="OZC151" s="4342"/>
      <c r="OZD151" s="4343"/>
      <c r="OZE151" s="4344"/>
      <c r="OZF151" s="2613"/>
      <c r="OZG151" s="4345"/>
      <c r="OZH151" s="4346"/>
      <c r="OZI151" s="4345"/>
      <c r="OZJ151" s="4346"/>
      <c r="OZK151" s="4338"/>
      <c r="OZL151" s="4339"/>
      <c r="OZM151" s="4345"/>
      <c r="OZN151" s="4344"/>
      <c r="OZO151" s="4338"/>
      <c r="OZP151" s="4339"/>
      <c r="OZQ151" s="4340"/>
      <c r="OZR151" s="4341"/>
      <c r="OZS151" s="4338"/>
      <c r="OZT151" s="2612"/>
      <c r="OZU151" s="4342"/>
      <c r="OZV151" s="4343"/>
      <c r="OZW151" s="4344"/>
      <c r="OZX151" s="2613"/>
      <c r="OZY151" s="4345"/>
      <c r="OZZ151" s="4346"/>
      <c r="PAA151" s="4345"/>
      <c r="PAB151" s="4346"/>
      <c r="PAC151" s="4338"/>
      <c r="PAD151" s="4339"/>
      <c r="PAE151" s="4345"/>
      <c r="PAF151" s="4344"/>
      <c r="PAG151" s="4338"/>
      <c r="PAH151" s="4339"/>
      <c r="PAI151" s="4340"/>
      <c r="PAJ151" s="4341"/>
      <c r="PAK151" s="4338"/>
      <c r="PAL151" s="2612"/>
      <c r="PAM151" s="4342"/>
      <c r="PAN151" s="4343"/>
      <c r="PAO151" s="4344"/>
      <c r="PAP151" s="2613"/>
      <c r="PAQ151" s="4345"/>
      <c r="PAR151" s="4346"/>
      <c r="PAS151" s="4345"/>
      <c r="PAT151" s="4346"/>
      <c r="PAU151" s="4338"/>
      <c r="PAV151" s="4339"/>
      <c r="PAW151" s="4345"/>
      <c r="PAX151" s="4344"/>
      <c r="PAY151" s="4338"/>
      <c r="PAZ151" s="4339"/>
      <c r="PBA151" s="4340"/>
      <c r="PBB151" s="4341"/>
      <c r="PBC151" s="4338"/>
      <c r="PBD151" s="2612"/>
      <c r="PBE151" s="4342"/>
      <c r="PBF151" s="4343"/>
      <c r="PBG151" s="4344"/>
      <c r="PBH151" s="2613"/>
      <c r="PBI151" s="4345"/>
      <c r="PBJ151" s="4346"/>
      <c r="PBK151" s="4345"/>
      <c r="PBL151" s="4346"/>
      <c r="PBM151" s="4338"/>
      <c r="PBN151" s="4339"/>
      <c r="PBO151" s="4345"/>
      <c r="PBP151" s="4344"/>
      <c r="PBQ151" s="4338"/>
      <c r="PBR151" s="4339"/>
      <c r="PBS151" s="4340"/>
      <c r="PBT151" s="4341"/>
      <c r="PBU151" s="4338"/>
      <c r="PBV151" s="2612"/>
      <c r="PBW151" s="4342"/>
      <c r="PBX151" s="4343"/>
      <c r="PBY151" s="4344"/>
      <c r="PBZ151" s="2613"/>
      <c r="PCA151" s="4345"/>
      <c r="PCB151" s="4346"/>
      <c r="PCC151" s="4345"/>
      <c r="PCD151" s="4346"/>
      <c r="PCE151" s="4338"/>
      <c r="PCF151" s="4339"/>
      <c r="PCG151" s="4345"/>
      <c r="PCH151" s="4344"/>
      <c r="PCI151" s="4338"/>
      <c r="PCJ151" s="4339"/>
      <c r="PCK151" s="4340"/>
      <c r="PCL151" s="4341"/>
      <c r="PCM151" s="4338"/>
      <c r="PCN151" s="2612"/>
      <c r="PCO151" s="4342"/>
      <c r="PCP151" s="4343"/>
      <c r="PCQ151" s="4344"/>
      <c r="PCR151" s="2613"/>
      <c r="PCS151" s="4345"/>
      <c r="PCT151" s="4346"/>
      <c r="PCU151" s="4345"/>
      <c r="PCV151" s="4346"/>
      <c r="PCW151" s="4338"/>
      <c r="PCX151" s="4339"/>
      <c r="PCY151" s="4345"/>
      <c r="PCZ151" s="4344"/>
      <c r="PDA151" s="4338"/>
      <c r="PDB151" s="4339"/>
      <c r="PDC151" s="4340"/>
      <c r="PDD151" s="4341"/>
      <c r="PDE151" s="4338"/>
      <c r="PDF151" s="2612"/>
      <c r="PDG151" s="4342"/>
      <c r="PDH151" s="4343"/>
      <c r="PDI151" s="4344"/>
      <c r="PDJ151" s="2613"/>
      <c r="PDK151" s="4345"/>
      <c r="PDL151" s="4346"/>
      <c r="PDM151" s="4345"/>
      <c r="PDN151" s="4346"/>
      <c r="PDO151" s="4338"/>
      <c r="PDP151" s="4339"/>
      <c r="PDQ151" s="4345"/>
      <c r="PDR151" s="4344"/>
      <c r="PDS151" s="4338"/>
      <c r="PDT151" s="4339"/>
      <c r="PDU151" s="4340"/>
      <c r="PDV151" s="4341"/>
      <c r="PDW151" s="4338"/>
      <c r="PDX151" s="2612"/>
      <c r="PDY151" s="4342"/>
      <c r="PDZ151" s="4343"/>
      <c r="PEA151" s="4344"/>
      <c r="PEB151" s="2613"/>
      <c r="PEC151" s="4345"/>
      <c r="PED151" s="4346"/>
      <c r="PEE151" s="4345"/>
      <c r="PEF151" s="4346"/>
      <c r="PEG151" s="4338"/>
      <c r="PEH151" s="4339"/>
      <c r="PEI151" s="4345"/>
      <c r="PEJ151" s="4344"/>
      <c r="PEK151" s="4338"/>
      <c r="PEL151" s="4339"/>
      <c r="PEM151" s="4340"/>
      <c r="PEN151" s="4341"/>
      <c r="PEO151" s="4338"/>
      <c r="PEP151" s="2612"/>
      <c r="PEQ151" s="4342"/>
      <c r="PER151" s="4343"/>
      <c r="PES151" s="4344"/>
      <c r="PET151" s="2613"/>
      <c r="PEU151" s="4345"/>
      <c r="PEV151" s="4346"/>
      <c r="PEW151" s="4345"/>
      <c r="PEX151" s="4346"/>
      <c r="PEY151" s="4338"/>
      <c r="PEZ151" s="4339"/>
      <c r="PFA151" s="4345"/>
      <c r="PFB151" s="4344"/>
      <c r="PFC151" s="4338"/>
      <c r="PFD151" s="4339"/>
      <c r="PFE151" s="4340"/>
      <c r="PFF151" s="4341"/>
      <c r="PFG151" s="4338"/>
      <c r="PFH151" s="2612"/>
      <c r="PFI151" s="4342"/>
      <c r="PFJ151" s="4343"/>
      <c r="PFK151" s="4344"/>
      <c r="PFL151" s="2613"/>
      <c r="PFM151" s="4345"/>
      <c r="PFN151" s="4346"/>
      <c r="PFO151" s="4345"/>
      <c r="PFP151" s="4346"/>
      <c r="PFQ151" s="4338"/>
      <c r="PFR151" s="4339"/>
      <c r="PFS151" s="4345"/>
      <c r="PFT151" s="4344"/>
      <c r="PFU151" s="4338"/>
      <c r="PFV151" s="4339"/>
      <c r="PFW151" s="4340"/>
      <c r="PFX151" s="4341"/>
      <c r="PFY151" s="4338"/>
      <c r="PFZ151" s="2612"/>
      <c r="PGA151" s="4342"/>
      <c r="PGB151" s="4343"/>
      <c r="PGC151" s="4344"/>
      <c r="PGD151" s="2613"/>
      <c r="PGE151" s="4345"/>
      <c r="PGF151" s="4346"/>
      <c r="PGG151" s="4345"/>
      <c r="PGH151" s="4346"/>
      <c r="PGI151" s="4338"/>
      <c r="PGJ151" s="4339"/>
      <c r="PGK151" s="4345"/>
      <c r="PGL151" s="4344"/>
      <c r="PGM151" s="4338"/>
      <c r="PGN151" s="4339"/>
      <c r="PGO151" s="4340"/>
      <c r="PGP151" s="4341"/>
      <c r="PGQ151" s="4338"/>
      <c r="PGR151" s="2612"/>
      <c r="PGS151" s="4342"/>
      <c r="PGT151" s="4343"/>
      <c r="PGU151" s="4344"/>
      <c r="PGV151" s="2613"/>
      <c r="PGW151" s="4345"/>
      <c r="PGX151" s="4346"/>
      <c r="PGY151" s="4345"/>
      <c r="PGZ151" s="4346"/>
      <c r="PHA151" s="4338"/>
      <c r="PHB151" s="4339"/>
      <c r="PHC151" s="4345"/>
      <c r="PHD151" s="4344"/>
      <c r="PHE151" s="4338"/>
      <c r="PHF151" s="4339"/>
      <c r="PHG151" s="4340"/>
      <c r="PHH151" s="4341"/>
      <c r="PHI151" s="4338"/>
      <c r="PHJ151" s="2612"/>
      <c r="PHK151" s="4342"/>
      <c r="PHL151" s="4343"/>
      <c r="PHM151" s="4344"/>
      <c r="PHN151" s="2613"/>
      <c r="PHO151" s="4345"/>
      <c r="PHP151" s="4346"/>
      <c r="PHQ151" s="4345"/>
      <c r="PHR151" s="4346"/>
      <c r="PHS151" s="4338"/>
      <c r="PHT151" s="4339"/>
      <c r="PHU151" s="4345"/>
      <c r="PHV151" s="4344"/>
      <c r="PHW151" s="4338"/>
      <c r="PHX151" s="4339"/>
      <c r="PHY151" s="4340"/>
      <c r="PHZ151" s="4341"/>
      <c r="PIA151" s="4338"/>
      <c r="PIB151" s="2612"/>
      <c r="PIC151" s="4342"/>
      <c r="PID151" s="4343"/>
      <c r="PIE151" s="4344"/>
      <c r="PIF151" s="2613"/>
      <c r="PIG151" s="4345"/>
      <c r="PIH151" s="4346"/>
      <c r="PII151" s="4345"/>
      <c r="PIJ151" s="4346"/>
      <c r="PIK151" s="4338"/>
      <c r="PIL151" s="4339"/>
      <c r="PIM151" s="4345"/>
      <c r="PIN151" s="4344"/>
      <c r="PIO151" s="4338"/>
      <c r="PIP151" s="4339"/>
      <c r="PIQ151" s="4340"/>
      <c r="PIR151" s="4341"/>
      <c r="PIS151" s="4338"/>
      <c r="PIT151" s="2612"/>
      <c r="PIU151" s="4342"/>
      <c r="PIV151" s="4343"/>
      <c r="PIW151" s="4344"/>
      <c r="PIX151" s="2613"/>
      <c r="PIY151" s="4345"/>
      <c r="PIZ151" s="4346"/>
      <c r="PJA151" s="4345"/>
      <c r="PJB151" s="4346"/>
      <c r="PJC151" s="4338"/>
      <c r="PJD151" s="4339"/>
      <c r="PJE151" s="4345"/>
      <c r="PJF151" s="4344"/>
      <c r="PJG151" s="4338"/>
      <c r="PJH151" s="4339"/>
      <c r="PJI151" s="4340"/>
      <c r="PJJ151" s="4341"/>
      <c r="PJK151" s="4338"/>
      <c r="PJL151" s="2612"/>
      <c r="PJM151" s="4342"/>
      <c r="PJN151" s="4343"/>
      <c r="PJO151" s="4344"/>
      <c r="PJP151" s="2613"/>
      <c r="PJQ151" s="4345"/>
      <c r="PJR151" s="4346"/>
      <c r="PJS151" s="4345"/>
      <c r="PJT151" s="4346"/>
      <c r="PJU151" s="4338"/>
      <c r="PJV151" s="4339"/>
      <c r="PJW151" s="4345"/>
      <c r="PJX151" s="4344"/>
      <c r="PJY151" s="4338"/>
      <c r="PJZ151" s="4339"/>
      <c r="PKA151" s="4340"/>
      <c r="PKB151" s="4341"/>
      <c r="PKC151" s="4338"/>
      <c r="PKD151" s="2612"/>
      <c r="PKE151" s="4342"/>
      <c r="PKF151" s="4343"/>
      <c r="PKG151" s="4344"/>
      <c r="PKH151" s="2613"/>
      <c r="PKI151" s="4345"/>
      <c r="PKJ151" s="4346"/>
      <c r="PKK151" s="4345"/>
      <c r="PKL151" s="4346"/>
      <c r="PKM151" s="4338"/>
      <c r="PKN151" s="4339"/>
      <c r="PKO151" s="4345"/>
      <c r="PKP151" s="4344"/>
      <c r="PKQ151" s="4338"/>
      <c r="PKR151" s="4339"/>
      <c r="PKS151" s="4340"/>
      <c r="PKT151" s="4341"/>
      <c r="PKU151" s="4338"/>
      <c r="PKV151" s="2612"/>
      <c r="PKW151" s="4342"/>
      <c r="PKX151" s="4343"/>
      <c r="PKY151" s="4344"/>
      <c r="PKZ151" s="2613"/>
      <c r="PLA151" s="4345"/>
      <c r="PLB151" s="4346"/>
      <c r="PLC151" s="4345"/>
      <c r="PLD151" s="4346"/>
      <c r="PLE151" s="4338"/>
      <c r="PLF151" s="4339"/>
      <c r="PLG151" s="4345"/>
      <c r="PLH151" s="4344"/>
      <c r="PLI151" s="4338"/>
      <c r="PLJ151" s="4339"/>
      <c r="PLK151" s="4340"/>
      <c r="PLL151" s="4341"/>
      <c r="PLM151" s="4338"/>
      <c r="PLN151" s="2612"/>
      <c r="PLO151" s="4342"/>
      <c r="PLP151" s="4343"/>
      <c r="PLQ151" s="4344"/>
      <c r="PLR151" s="2613"/>
      <c r="PLS151" s="4345"/>
      <c r="PLT151" s="4346"/>
      <c r="PLU151" s="4345"/>
      <c r="PLV151" s="4346"/>
      <c r="PLW151" s="4338"/>
      <c r="PLX151" s="4339"/>
      <c r="PLY151" s="4345"/>
      <c r="PLZ151" s="4344"/>
      <c r="PMA151" s="4338"/>
      <c r="PMB151" s="4339"/>
      <c r="PMC151" s="4340"/>
      <c r="PMD151" s="4341"/>
      <c r="PME151" s="4338"/>
      <c r="PMF151" s="2612"/>
      <c r="PMG151" s="4342"/>
      <c r="PMH151" s="4343"/>
      <c r="PMI151" s="4344"/>
      <c r="PMJ151" s="2613"/>
      <c r="PMK151" s="4345"/>
      <c r="PML151" s="4346"/>
      <c r="PMM151" s="4345"/>
      <c r="PMN151" s="4346"/>
      <c r="PMO151" s="4338"/>
      <c r="PMP151" s="4339"/>
      <c r="PMQ151" s="4345"/>
      <c r="PMR151" s="4344"/>
      <c r="PMS151" s="4338"/>
      <c r="PMT151" s="4339"/>
      <c r="PMU151" s="4340"/>
      <c r="PMV151" s="4341"/>
      <c r="PMW151" s="4338"/>
      <c r="PMX151" s="2612"/>
      <c r="PMY151" s="4342"/>
      <c r="PMZ151" s="4343"/>
      <c r="PNA151" s="4344"/>
      <c r="PNB151" s="2613"/>
      <c r="PNC151" s="4345"/>
      <c r="PND151" s="4346"/>
      <c r="PNE151" s="4345"/>
      <c r="PNF151" s="4346"/>
      <c r="PNG151" s="4338"/>
      <c r="PNH151" s="4339"/>
      <c r="PNI151" s="4345"/>
      <c r="PNJ151" s="4344"/>
      <c r="PNK151" s="4338"/>
      <c r="PNL151" s="4339"/>
      <c r="PNM151" s="4340"/>
      <c r="PNN151" s="4341"/>
      <c r="PNO151" s="4338"/>
      <c r="PNP151" s="2612"/>
      <c r="PNQ151" s="4342"/>
      <c r="PNR151" s="4343"/>
      <c r="PNS151" s="4344"/>
      <c r="PNT151" s="2613"/>
      <c r="PNU151" s="4345"/>
      <c r="PNV151" s="4346"/>
      <c r="PNW151" s="4345"/>
      <c r="PNX151" s="4346"/>
      <c r="PNY151" s="4338"/>
      <c r="PNZ151" s="4339"/>
      <c r="POA151" s="4345"/>
      <c r="POB151" s="4344"/>
      <c r="POC151" s="4338"/>
      <c r="POD151" s="4339"/>
      <c r="POE151" s="4340"/>
      <c r="POF151" s="4341"/>
      <c r="POG151" s="4338"/>
      <c r="POH151" s="2612"/>
      <c r="POI151" s="4342"/>
      <c r="POJ151" s="4343"/>
      <c r="POK151" s="4344"/>
      <c r="POL151" s="2613"/>
      <c r="POM151" s="4345"/>
      <c r="PON151" s="4346"/>
      <c r="POO151" s="4345"/>
      <c r="POP151" s="4346"/>
      <c r="POQ151" s="4338"/>
      <c r="POR151" s="4339"/>
      <c r="POS151" s="4345"/>
      <c r="POT151" s="4344"/>
      <c r="POU151" s="4338"/>
      <c r="POV151" s="4339"/>
      <c r="POW151" s="4340"/>
      <c r="POX151" s="4341"/>
      <c r="POY151" s="4338"/>
      <c r="POZ151" s="2612"/>
      <c r="PPA151" s="4342"/>
      <c r="PPB151" s="4343"/>
      <c r="PPC151" s="4344"/>
      <c r="PPD151" s="2613"/>
      <c r="PPE151" s="4345"/>
      <c r="PPF151" s="4346"/>
      <c r="PPG151" s="4345"/>
      <c r="PPH151" s="4346"/>
      <c r="PPI151" s="4338"/>
      <c r="PPJ151" s="4339"/>
      <c r="PPK151" s="4345"/>
      <c r="PPL151" s="4344"/>
      <c r="PPM151" s="4338"/>
      <c r="PPN151" s="4339"/>
      <c r="PPO151" s="4340"/>
      <c r="PPP151" s="4341"/>
      <c r="PPQ151" s="4338"/>
      <c r="PPR151" s="2612"/>
      <c r="PPS151" s="4342"/>
      <c r="PPT151" s="4343"/>
      <c r="PPU151" s="4344"/>
      <c r="PPV151" s="2613"/>
      <c r="PPW151" s="4345"/>
      <c r="PPX151" s="4346"/>
      <c r="PPY151" s="4345"/>
      <c r="PPZ151" s="4346"/>
      <c r="PQA151" s="4338"/>
      <c r="PQB151" s="4339"/>
      <c r="PQC151" s="4345"/>
      <c r="PQD151" s="4344"/>
      <c r="PQE151" s="4338"/>
      <c r="PQF151" s="4339"/>
      <c r="PQG151" s="4340"/>
      <c r="PQH151" s="4341"/>
      <c r="PQI151" s="4338"/>
      <c r="PQJ151" s="2612"/>
      <c r="PQK151" s="4342"/>
      <c r="PQL151" s="4343"/>
      <c r="PQM151" s="4344"/>
      <c r="PQN151" s="2613"/>
      <c r="PQO151" s="4345"/>
      <c r="PQP151" s="4346"/>
      <c r="PQQ151" s="4345"/>
      <c r="PQR151" s="4346"/>
      <c r="PQS151" s="4338"/>
      <c r="PQT151" s="4339"/>
      <c r="PQU151" s="4345"/>
      <c r="PQV151" s="4344"/>
      <c r="PQW151" s="4338"/>
      <c r="PQX151" s="4339"/>
      <c r="PQY151" s="4340"/>
      <c r="PQZ151" s="4341"/>
      <c r="PRA151" s="4338"/>
      <c r="PRB151" s="2612"/>
      <c r="PRC151" s="4342"/>
      <c r="PRD151" s="4343"/>
      <c r="PRE151" s="4344"/>
      <c r="PRF151" s="2613"/>
      <c r="PRG151" s="4345"/>
      <c r="PRH151" s="4346"/>
      <c r="PRI151" s="4345"/>
      <c r="PRJ151" s="4346"/>
      <c r="PRK151" s="4338"/>
      <c r="PRL151" s="4339"/>
      <c r="PRM151" s="4345"/>
      <c r="PRN151" s="4344"/>
      <c r="PRO151" s="4338"/>
      <c r="PRP151" s="4339"/>
      <c r="PRQ151" s="4340"/>
      <c r="PRR151" s="4341"/>
      <c r="PRS151" s="4338"/>
      <c r="PRT151" s="2612"/>
      <c r="PRU151" s="4342"/>
      <c r="PRV151" s="4343"/>
      <c r="PRW151" s="4344"/>
      <c r="PRX151" s="2613"/>
      <c r="PRY151" s="4345"/>
      <c r="PRZ151" s="4346"/>
      <c r="PSA151" s="4345"/>
      <c r="PSB151" s="4346"/>
      <c r="PSC151" s="4338"/>
      <c r="PSD151" s="4339"/>
      <c r="PSE151" s="4345"/>
      <c r="PSF151" s="4344"/>
      <c r="PSG151" s="4338"/>
      <c r="PSH151" s="4339"/>
      <c r="PSI151" s="4340"/>
      <c r="PSJ151" s="4341"/>
      <c r="PSK151" s="4338"/>
      <c r="PSL151" s="2612"/>
      <c r="PSM151" s="4342"/>
      <c r="PSN151" s="4343"/>
      <c r="PSO151" s="4344"/>
      <c r="PSP151" s="2613"/>
      <c r="PSQ151" s="4345"/>
      <c r="PSR151" s="4346"/>
      <c r="PSS151" s="4345"/>
      <c r="PST151" s="4346"/>
      <c r="PSU151" s="4338"/>
      <c r="PSV151" s="4339"/>
      <c r="PSW151" s="4345"/>
      <c r="PSX151" s="4344"/>
      <c r="PSY151" s="4338"/>
      <c r="PSZ151" s="4339"/>
      <c r="PTA151" s="4340"/>
      <c r="PTB151" s="4341"/>
      <c r="PTC151" s="4338"/>
      <c r="PTD151" s="2612"/>
      <c r="PTE151" s="4342"/>
      <c r="PTF151" s="4343"/>
      <c r="PTG151" s="4344"/>
      <c r="PTH151" s="2613"/>
      <c r="PTI151" s="4345"/>
      <c r="PTJ151" s="4346"/>
      <c r="PTK151" s="4345"/>
      <c r="PTL151" s="4346"/>
      <c r="PTM151" s="4338"/>
      <c r="PTN151" s="4339"/>
      <c r="PTO151" s="4345"/>
      <c r="PTP151" s="4344"/>
      <c r="PTQ151" s="4338"/>
      <c r="PTR151" s="4339"/>
      <c r="PTS151" s="4340"/>
      <c r="PTT151" s="4341"/>
      <c r="PTU151" s="4338"/>
      <c r="PTV151" s="2612"/>
      <c r="PTW151" s="4342"/>
      <c r="PTX151" s="4343"/>
      <c r="PTY151" s="4344"/>
      <c r="PTZ151" s="2613"/>
      <c r="PUA151" s="4345"/>
      <c r="PUB151" s="4346"/>
      <c r="PUC151" s="4345"/>
      <c r="PUD151" s="4346"/>
      <c r="PUE151" s="4338"/>
      <c r="PUF151" s="4339"/>
      <c r="PUG151" s="4345"/>
      <c r="PUH151" s="4344"/>
      <c r="PUI151" s="4338"/>
      <c r="PUJ151" s="4339"/>
      <c r="PUK151" s="4340"/>
      <c r="PUL151" s="4341"/>
      <c r="PUM151" s="4338"/>
      <c r="PUN151" s="2612"/>
      <c r="PUO151" s="4342"/>
      <c r="PUP151" s="4343"/>
      <c r="PUQ151" s="4344"/>
      <c r="PUR151" s="2613"/>
      <c r="PUS151" s="4345"/>
      <c r="PUT151" s="4346"/>
      <c r="PUU151" s="4345"/>
      <c r="PUV151" s="4346"/>
      <c r="PUW151" s="4338"/>
      <c r="PUX151" s="4339"/>
      <c r="PUY151" s="4345"/>
      <c r="PUZ151" s="4344"/>
      <c r="PVA151" s="4338"/>
      <c r="PVB151" s="4339"/>
      <c r="PVC151" s="4340"/>
      <c r="PVD151" s="4341"/>
      <c r="PVE151" s="4338"/>
      <c r="PVF151" s="2612"/>
      <c r="PVG151" s="4342"/>
      <c r="PVH151" s="4343"/>
      <c r="PVI151" s="4344"/>
      <c r="PVJ151" s="2613"/>
      <c r="PVK151" s="4345"/>
      <c r="PVL151" s="4346"/>
      <c r="PVM151" s="4345"/>
      <c r="PVN151" s="4346"/>
      <c r="PVO151" s="4338"/>
      <c r="PVP151" s="4339"/>
      <c r="PVQ151" s="4345"/>
      <c r="PVR151" s="4344"/>
      <c r="PVS151" s="4338"/>
      <c r="PVT151" s="4339"/>
      <c r="PVU151" s="4340"/>
      <c r="PVV151" s="4341"/>
      <c r="PVW151" s="4338"/>
      <c r="PVX151" s="2612"/>
      <c r="PVY151" s="4342"/>
      <c r="PVZ151" s="4343"/>
      <c r="PWA151" s="4344"/>
      <c r="PWB151" s="2613"/>
      <c r="PWC151" s="4345"/>
      <c r="PWD151" s="4346"/>
      <c r="PWE151" s="4345"/>
      <c r="PWF151" s="4346"/>
      <c r="PWG151" s="4338"/>
      <c r="PWH151" s="4339"/>
      <c r="PWI151" s="4345"/>
      <c r="PWJ151" s="4344"/>
      <c r="PWK151" s="4338"/>
      <c r="PWL151" s="4339"/>
      <c r="PWM151" s="4340"/>
      <c r="PWN151" s="4341"/>
      <c r="PWO151" s="4338"/>
      <c r="PWP151" s="2612"/>
      <c r="PWQ151" s="4342"/>
      <c r="PWR151" s="4343"/>
      <c r="PWS151" s="4344"/>
      <c r="PWT151" s="2613"/>
      <c r="PWU151" s="4345"/>
      <c r="PWV151" s="4346"/>
      <c r="PWW151" s="4345"/>
      <c r="PWX151" s="4346"/>
      <c r="PWY151" s="4338"/>
      <c r="PWZ151" s="4339"/>
      <c r="PXA151" s="4345"/>
      <c r="PXB151" s="4344"/>
      <c r="PXC151" s="4338"/>
      <c r="PXD151" s="4339"/>
      <c r="PXE151" s="4340"/>
      <c r="PXF151" s="4341"/>
      <c r="PXG151" s="4338"/>
      <c r="PXH151" s="2612"/>
      <c r="PXI151" s="4342"/>
      <c r="PXJ151" s="4343"/>
      <c r="PXK151" s="4344"/>
      <c r="PXL151" s="2613"/>
      <c r="PXM151" s="4345"/>
      <c r="PXN151" s="4346"/>
      <c r="PXO151" s="4345"/>
      <c r="PXP151" s="4346"/>
      <c r="PXQ151" s="4338"/>
      <c r="PXR151" s="4339"/>
      <c r="PXS151" s="4345"/>
      <c r="PXT151" s="4344"/>
      <c r="PXU151" s="4338"/>
      <c r="PXV151" s="4339"/>
      <c r="PXW151" s="4340"/>
      <c r="PXX151" s="4341"/>
      <c r="PXY151" s="4338"/>
      <c r="PXZ151" s="2612"/>
      <c r="PYA151" s="4342"/>
      <c r="PYB151" s="4343"/>
      <c r="PYC151" s="4344"/>
      <c r="PYD151" s="2613"/>
      <c r="PYE151" s="4345"/>
      <c r="PYF151" s="4346"/>
      <c r="PYG151" s="4345"/>
      <c r="PYH151" s="4346"/>
      <c r="PYI151" s="4338"/>
      <c r="PYJ151" s="4339"/>
      <c r="PYK151" s="4345"/>
      <c r="PYL151" s="4344"/>
      <c r="PYM151" s="4338"/>
      <c r="PYN151" s="4339"/>
      <c r="PYO151" s="4340"/>
      <c r="PYP151" s="4341"/>
      <c r="PYQ151" s="4338"/>
      <c r="PYR151" s="2612"/>
      <c r="PYS151" s="4342"/>
      <c r="PYT151" s="4343"/>
      <c r="PYU151" s="4344"/>
      <c r="PYV151" s="2613"/>
      <c r="PYW151" s="4345"/>
      <c r="PYX151" s="4346"/>
      <c r="PYY151" s="4345"/>
      <c r="PYZ151" s="4346"/>
      <c r="PZA151" s="4338"/>
      <c r="PZB151" s="4339"/>
      <c r="PZC151" s="4345"/>
      <c r="PZD151" s="4344"/>
      <c r="PZE151" s="4338"/>
      <c r="PZF151" s="4339"/>
      <c r="PZG151" s="4340"/>
      <c r="PZH151" s="4341"/>
      <c r="PZI151" s="4338"/>
      <c r="PZJ151" s="2612"/>
      <c r="PZK151" s="4342"/>
      <c r="PZL151" s="4343"/>
      <c r="PZM151" s="4344"/>
      <c r="PZN151" s="2613"/>
      <c r="PZO151" s="4345"/>
      <c r="PZP151" s="4346"/>
      <c r="PZQ151" s="4345"/>
      <c r="PZR151" s="4346"/>
      <c r="PZS151" s="4338"/>
      <c r="PZT151" s="4339"/>
      <c r="PZU151" s="4345"/>
      <c r="PZV151" s="4344"/>
      <c r="PZW151" s="4338"/>
      <c r="PZX151" s="4339"/>
      <c r="PZY151" s="4340"/>
      <c r="PZZ151" s="4341"/>
      <c r="QAA151" s="4338"/>
      <c r="QAB151" s="2612"/>
      <c r="QAC151" s="4342"/>
      <c r="QAD151" s="4343"/>
      <c r="QAE151" s="4344"/>
      <c r="QAF151" s="2613"/>
      <c r="QAG151" s="4345"/>
      <c r="QAH151" s="4346"/>
      <c r="QAI151" s="4345"/>
      <c r="QAJ151" s="4346"/>
      <c r="QAK151" s="4338"/>
      <c r="QAL151" s="4339"/>
      <c r="QAM151" s="4345"/>
      <c r="QAN151" s="4344"/>
      <c r="QAO151" s="4338"/>
      <c r="QAP151" s="4339"/>
      <c r="QAQ151" s="4340"/>
      <c r="QAR151" s="4341"/>
      <c r="QAS151" s="4338"/>
      <c r="QAT151" s="2612"/>
      <c r="QAU151" s="4342"/>
      <c r="QAV151" s="4343"/>
      <c r="QAW151" s="4344"/>
      <c r="QAX151" s="2613"/>
      <c r="QAY151" s="4345"/>
      <c r="QAZ151" s="4346"/>
      <c r="QBA151" s="4345"/>
      <c r="QBB151" s="4346"/>
      <c r="QBC151" s="4338"/>
      <c r="QBD151" s="4339"/>
      <c r="QBE151" s="4345"/>
      <c r="QBF151" s="4344"/>
      <c r="QBG151" s="4338"/>
      <c r="QBH151" s="4339"/>
      <c r="QBI151" s="4340"/>
      <c r="QBJ151" s="4341"/>
      <c r="QBK151" s="4338"/>
      <c r="QBL151" s="2612"/>
      <c r="QBM151" s="4342"/>
      <c r="QBN151" s="4343"/>
      <c r="QBO151" s="4344"/>
      <c r="QBP151" s="2613"/>
      <c r="QBQ151" s="4345"/>
      <c r="QBR151" s="4346"/>
      <c r="QBS151" s="4345"/>
      <c r="QBT151" s="4346"/>
      <c r="QBU151" s="4338"/>
      <c r="QBV151" s="4339"/>
      <c r="QBW151" s="4345"/>
      <c r="QBX151" s="4344"/>
      <c r="QBY151" s="4338"/>
      <c r="QBZ151" s="4339"/>
      <c r="QCA151" s="4340"/>
      <c r="QCB151" s="4341"/>
      <c r="QCC151" s="4338"/>
      <c r="QCD151" s="2612"/>
      <c r="QCE151" s="4342"/>
      <c r="QCF151" s="4343"/>
      <c r="QCG151" s="4344"/>
      <c r="QCH151" s="2613"/>
      <c r="QCI151" s="4345"/>
      <c r="QCJ151" s="4346"/>
      <c r="QCK151" s="4345"/>
      <c r="QCL151" s="4346"/>
      <c r="QCM151" s="4338"/>
      <c r="QCN151" s="4339"/>
      <c r="QCO151" s="4345"/>
      <c r="QCP151" s="4344"/>
      <c r="QCQ151" s="4338"/>
      <c r="QCR151" s="4339"/>
      <c r="QCS151" s="4340"/>
      <c r="QCT151" s="4341"/>
      <c r="QCU151" s="4338"/>
      <c r="QCV151" s="2612"/>
      <c r="QCW151" s="4342"/>
      <c r="QCX151" s="4343"/>
      <c r="QCY151" s="4344"/>
      <c r="QCZ151" s="2613"/>
      <c r="QDA151" s="4345"/>
      <c r="QDB151" s="4346"/>
      <c r="QDC151" s="4345"/>
      <c r="QDD151" s="4346"/>
      <c r="QDE151" s="4338"/>
      <c r="QDF151" s="4339"/>
      <c r="QDG151" s="4345"/>
      <c r="QDH151" s="4344"/>
      <c r="QDI151" s="4338"/>
      <c r="QDJ151" s="4339"/>
      <c r="QDK151" s="4340"/>
      <c r="QDL151" s="4341"/>
      <c r="QDM151" s="4338"/>
      <c r="QDN151" s="2612"/>
      <c r="QDO151" s="4342"/>
      <c r="QDP151" s="4343"/>
      <c r="QDQ151" s="4344"/>
      <c r="QDR151" s="2613"/>
      <c r="QDS151" s="4345"/>
      <c r="QDT151" s="4346"/>
      <c r="QDU151" s="4345"/>
      <c r="QDV151" s="4346"/>
      <c r="QDW151" s="4338"/>
      <c r="QDX151" s="4339"/>
      <c r="QDY151" s="4345"/>
      <c r="QDZ151" s="4344"/>
      <c r="QEA151" s="4338"/>
      <c r="QEB151" s="4339"/>
      <c r="QEC151" s="4340"/>
      <c r="QED151" s="4341"/>
      <c r="QEE151" s="4338"/>
      <c r="QEF151" s="2612"/>
      <c r="QEG151" s="4342"/>
      <c r="QEH151" s="4343"/>
      <c r="QEI151" s="4344"/>
      <c r="QEJ151" s="2613"/>
      <c r="QEK151" s="4345"/>
      <c r="QEL151" s="4346"/>
      <c r="QEM151" s="4345"/>
      <c r="QEN151" s="4346"/>
      <c r="QEO151" s="4338"/>
      <c r="QEP151" s="4339"/>
      <c r="QEQ151" s="4345"/>
      <c r="QER151" s="4344"/>
      <c r="QES151" s="4338"/>
      <c r="QET151" s="4339"/>
      <c r="QEU151" s="4340"/>
      <c r="QEV151" s="4341"/>
      <c r="QEW151" s="4338"/>
      <c r="QEX151" s="2612"/>
      <c r="QEY151" s="4342"/>
      <c r="QEZ151" s="4343"/>
      <c r="QFA151" s="4344"/>
      <c r="QFB151" s="2613"/>
      <c r="QFC151" s="4345"/>
      <c r="QFD151" s="4346"/>
      <c r="QFE151" s="4345"/>
      <c r="QFF151" s="4346"/>
      <c r="QFG151" s="4338"/>
      <c r="QFH151" s="4339"/>
      <c r="QFI151" s="4345"/>
      <c r="QFJ151" s="4344"/>
      <c r="QFK151" s="4338"/>
      <c r="QFL151" s="4339"/>
      <c r="QFM151" s="4340"/>
      <c r="QFN151" s="4341"/>
      <c r="QFO151" s="4338"/>
      <c r="QFP151" s="2612"/>
      <c r="QFQ151" s="4342"/>
      <c r="QFR151" s="4343"/>
      <c r="QFS151" s="4344"/>
      <c r="QFT151" s="2613"/>
      <c r="QFU151" s="4345"/>
      <c r="QFV151" s="4346"/>
      <c r="QFW151" s="4345"/>
      <c r="QFX151" s="4346"/>
      <c r="QFY151" s="4338"/>
      <c r="QFZ151" s="4339"/>
      <c r="QGA151" s="4345"/>
      <c r="QGB151" s="4344"/>
      <c r="QGC151" s="4338"/>
      <c r="QGD151" s="4339"/>
      <c r="QGE151" s="4340"/>
      <c r="QGF151" s="4341"/>
      <c r="QGG151" s="4338"/>
      <c r="QGH151" s="2612"/>
      <c r="QGI151" s="4342"/>
      <c r="QGJ151" s="4343"/>
      <c r="QGK151" s="4344"/>
      <c r="QGL151" s="2613"/>
      <c r="QGM151" s="4345"/>
      <c r="QGN151" s="4346"/>
      <c r="QGO151" s="4345"/>
      <c r="QGP151" s="4346"/>
      <c r="QGQ151" s="4338"/>
      <c r="QGR151" s="4339"/>
      <c r="QGS151" s="4345"/>
      <c r="QGT151" s="4344"/>
      <c r="QGU151" s="4338"/>
      <c r="QGV151" s="4339"/>
      <c r="QGW151" s="4340"/>
      <c r="QGX151" s="4341"/>
      <c r="QGY151" s="4338"/>
      <c r="QGZ151" s="2612"/>
      <c r="QHA151" s="4342"/>
      <c r="QHB151" s="4343"/>
      <c r="QHC151" s="4344"/>
      <c r="QHD151" s="2613"/>
      <c r="QHE151" s="4345"/>
      <c r="QHF151" s="4346"/>
      <c r="QHG151" s="4345"/>
      <c r="QHH151" s="4346"/>
      <c r="QHI151" s="4338"/>
      <c r="QHJ151" s="4339"/>
      <c r="QHK151" s="4345"/>
      <c r="QHL151" s="4344"/>
      <c r="QHM151" s="4338"/>
      <c r="QHN151" s="4339"/>
      <c r="QHO151" s="4340"/>
      <c r="QHP151" s="4341"/>
      <c r="QHQ151" s="4338"/>
      <c r="QHR151" s="2612"/>
      <c r="QHS151" s="4342"/>
      <c r="QHT151" s="4343"/>
      <c r="QHU151" s="4344"/>
      <c r="QHV151" s="2613"/>
      <c r="QHW151" s="4345"/>
      <c r="QHX151" s="4346"/>
      <c r="QHY151" s="4345"/>
      <c r="QHZ151" s="4346"/>
      <c r="QIA151" s="4338"/>
      <c r="QIB151" s="4339"/>
      <c r="QIC151" s="4345"/>
      <c r="QID151" s="4344"/>
      <c r="QIE151" s="4338"/>
      <c r="QIF151" s="4339"/>
      <c r="QIG151" s="4340"/>
      <c r="QIH151" s="4341"/>
      <c r="QII151" s="4338"/>
      <c r="QIJ151" s="2612"/>
      <c r="QIK151" s="4342"/>
      <c r="QIL151" s="4343"/>
      <c r="QIM151" s="4344"/>
      <c r="QIN151" s="2613"/>
      <c r="QIO151" s="4345"/>
      <c r="QIP151" s="4346"/>
      <c r="QIQ151" s="4345"/>
      <c r="QIR151" s="4346"/>
      <c r="QIS151" s="4338"/>
      <c r="QIT151" s="4339"/>
      <c r="QIU151" s="4345"/>
      <c r="QIV151" s="4344"/>
      <c r="QIW151" s="4338"/>
      <c r="QIX151" s="4339"/>
      <c r="QIY151" s="4340"/>
      <c r="QIZ151" s="4341"/>
      <c r="QJA151" s="4338"/>
      <c r="QJB151" s="2612"/>
      <c r="QJC151" s="4342"/>
      <c r="QJD151" s="4343"/>
      <c r="QJE151" s="4344"/>
      <c r="QJF151" s="2613"/>
      <c r="QJG151" s="4345"/>
      <c r="QJH151" s="4346"/>
      <c r="QJI151" s="4345"/>
      <c r="QJJ151" s="4346"/>
      <c r="QJK151" s="4338"/>
      <c r="QJL151" s="4339"/>
      <c r="QJM151" s="4345"/>
      <c r="QJN151" s="4344"/>
      <c r="QJO151" s="4338"/>
      <c r="QJP151" s="4339"/>
      <c r="QJQ151" s="4340"/>
      <c r="QJR151" s="4341"/>
      <c r="QJS151" s="4338"/>
      <c r="QJT151" s="2612"/>
      <c r="QJU151" s="4342"/>
      <c r="QJV151" s="4343"/>
      <c r="QJW151" s="4344"/>
      <c r="QJX151" s="2613"/>
      <c r="QJY151" s="4345"/>
      <c r="QJZ151" s="4346"/>
      <c r="QKA151" s="4345"/>
      <c r="QKB151" s="4346"/>
      <c r="QKC151" s="4338"/>
      <c r="QKD151" s="4339"/>
      <c r="QKE151" s="4345"/>
      <c r="QKF151" s="4344"/>
      <c r="QKG151" s="4338"/>
      <c r="QKH151" s="4339"/>
      <c r="QKI151" s="4340"/>
      <c r="QKJ151" s="4341"/>
      <c r="QKK151" s="4338"/>
      <c r="QKL151" s="2612"/>
      <c r="QKM151" s="4342"/>
      <c r="QKN151" s="4343"/>
      <c r="QKO151" s="4344"/>
      <c r="QKP151" s="2613"/>
      <c r="QKQ151" s="4345"/>
      <c r="QKR151" s="4346"/>
      <c r="QKS151" s="4345"/>
      <c r="QKT151" s="4346"/>
      <c r="QKU151" s="4338"/>
      <c r="QKV151" s="4339"/>
      <c r="QKW151" s="4345"/>
      <c r="QKX151" s="4344"/>
      <c r="QKY151" s="4338"/>
      <c r="QKZ151" s="4339"/>
      <c r="QLA151" s="4340"/>
      <c r="QLB151" s="4341"/>
      <c r="QLC151" s="4338"/>
      <c r="QLD151" s="2612"/>
      <c r="QLE151" s="4342"/>
      <c r="QLF151" s="4343"/>
      <c r="QLG151" s="4344"/>
      <c r="QLH151" s="2613"/>
      <c r="QLI151" s="4345"/>
      <c r="QLJ151" s="4346"/>
      <c r="QLK151" s="4345"/>
      <c r="QLL151" s="4346"/>
      <c r="QLM151" s="4338"/>
      <c r="QLN151" s="4339"/>
      <c r="QLO151" s="4345"/>
      <c r="QLP151" s="4344"/>
      <c r="QLQ151" s="4338"/>
      <c r="QLR151" s="4339"/>
      <c r="QLS151" s="4340"/>
      <c r="QLT151" s="4341"/>
      <c r="QLU151" s="4338"/>
      <c r="QLV151" s="2612"/>
      <c r="QLW151" s="4342"/>
      <c r="QLX151" s="4343"/>
      <c r="QLY151" s="4344"/>
      <c r="QLZ151" s="2613"/>
      <c r="QMA151" s="4345"/>
      <c r="QMB151" s="4346"/>
      <c r="QMC151" s="4345"/>
      <c r="QMD151" s="4346"/>
      <c r="QME151" s="4338"/>
      <c r="QMF151" s="4339"/>
      <c r="QMG151" s="4345"/>
      <c r="QMH151" s="4344"/>
      <c r="QMI151" s="4338"/>
      <c r="QMJ151" s="4339"/>
      <c r="QMK151" s="4340"/>
      <c r="QML151" s="4341"/>
      <c r="QMM151" s="4338"/>
      <c r="QMN151" s="2612"/>
      <c r="QMO151" s="4342"/>
      <c r="QMP151" s="4343"/>
      <c r="QMQ151" s="4344"/>
      <c r="QMR151" s="2613"/>
      <c r="QMS151" s="4345"/>
      <c r="QMT151" s="4346"/>
      <c r="QMU151" s="4345"/>
      <c r="QMV151" s="4346"/>
      <c r="QMW151" s="4338"/>
      <c r="QMX151" s="4339"/>
      <c r="QMY151" s="4345"/>
      <c r="QMZ151" s="4344"/>
      <c r="QNA151" s="4338"/>
      <c r="QNB151" s="4339"/>
      <c r="QNC151" s="4340"/>
      <c r="QND151" s="4341"/>
      <c r="QNE151" s="4338"/>
      <c r="QNF151" s="2612"/>
      <c r="QNG151" s="4342"/>
      <c r="QNH151" s="4343"/>
      <c r="QNI151" s="4344"/>
      <c r="QNJ151" s="2613"/>
      <c r="QNK151" s="4345"/>
      <c r="QNL151" s="4346"/>
      <c r="QNM151" s="4345"/>
      <c r="QNN151" s="4346"/>
      <c r="QNO151" s="4338"/>
      <c r="QNP151" s="4339"/>
      <c r="QNQ151" s="4345"/>
      <c r="QNR151" s="4344"/>
      <c r="QNS151" s="4338"/>
      <c r="QNT151" s="4339"/>
      <c r="QNU151" s="4340"/>
      <c r="QNV151" s="4341"/>
      <c r="QNW151" s="4338"/>
      <c r="QNX151" s="2612"/>
      <c r="QNY151" s="4342"/>
      <c r="QNZ151" s="4343"/>
      <c r="QOA151" s="4344"/>
      <c r="QOB151" s="2613"/>
      <c r="QOC151" s="4345"/>
      <c r="QOD151" s="4346"/>
      <c r="QOE151" s="4345"/>
      <c r="QOF151" s="4346"/>
      <c r="QOG151" s="4338"/>
      <c r="QOH151" s="4339"/>
      <c r="QOI151" s="4345"/>
      <c r="QOJ151" s="4344"/>
      <c r="QOK151" s="4338"/>
      <c r="QOL151" s="4339"/>
      <c r="QOM151" s="4340"/>
      <c r="QON151" s="4341"/>
      <c r="QOO151" s="4338"/>
      <c r="QOP151" s="2612"/>
      <c r="QOQ151" s="4342"/>
      <c r="QOR151" s="4343"/>
      <c r="QOS151" s="4344"/>
      <c r="QOT151" s="2613"/>
      <c r="QOU151" s="4345"/>
      <c r="QOV151" s="4346"/>
      <c r="QOW151" s="4345"/>
      <c r="QOX151" s="4346"/>
      <c r="QOY151" s="4338"/>
      <c r="QOZ151" s="4339"/>
      <c r="QPA151" s="4345"/>
      <c r="QPB151" s="4344"/>
      <c r="QPC151" s="4338"/>
      <c r="QPD151" s="4339"/>
      <c r="QPE151" s="4340"/>
      <c r="QPF151" s="4341"/>
      <c r="QPG151" s="4338"/>
      <c r="QPH151" s="2612"/>
      <c r="QPI151" s="4342"/>
      <c r="QPJ151" s="4343"/>
      <c r="QPK151" s="4344"/>
      <c r="QPL151" s="2613"/>
      <c r="QPM151" s="4345"/>
      <c r="QPN151" s="4346"/>
      <c r="QPO151" s="4345"/>
      <c r="QPP151" s="4346"/>
      <c r="QPQ151" s="4338"/>
      <c r="QPR151" s="4339"/>
      <c r="QPS151" s="4345"/>
      <c r="QPT151" s="4344"/>
      <c r="QPU151" s="4338"/>
      <c r="QPV151" s="4339"/>
      <c r="QPW151" s="4340"/>
      <c r="QPX151" s="4341"/>
      <c r="QPY151" s="4338"/>
      <c r="QPZ151" s="2612"/>
      <c r="QQA151" s="4342"/>
      <c r="QQB151" s="4343"/>
      <c r="QQC151" s="4344"/>
      <c r="QQD151" s="2613"/>
      <c r="QQE151" s="4345"/>
      <c r="QQF151" s="4346"/>
      <c r="QQG151" s="4345"/>
      <c r="QQH151" s="4346"/>
      <c r="QQI151" s="4338"/>
      <c r="QQJ151" s="4339"/>
      <c r="QQK151" s="4345"/>
      <c r="QQL151" s="4344"/>
      <c r="QQM151" s="4338"/>
      <c r="QQN151" s="4339"/>
      <c r="QQO151" s="4340"/>
      <c r="QQP151" s="4341"/>
      <c r="QQQ151" s="4338"/>
      <c r="QQR151" s="2612"/>
      <c r="QQS151" s="4342"/>
      <c r="QQT151" s="4343"/>
      <c r="QQU151" s="4344"/>
      <c r="QQV151" s="2613"/>
      <c r="QQW151" s="4345"/>
      <c r="QQX151" s="4346"/>
      <c r="QQY151" s="4345"/>
      <c r="QQZ151" s="4346"/>
      <c r="QRA151" s="4338"/>
      <c r="QRB151" s="4339"/>
      <c r="QRC151" s="4345"/>
      <c r="QRD151" s="4344"/>
      <c r="QRE151" s="4338"/>
      <c r="QRF151" s="4339"/>
      <c r="QRG151" s="4340"/>
      <c r="QRH151" s="4341"/>
      <c r="QRI151" s="4338"/>
      <c r="QRJ151" s="2612"/>
      <c r="QRK151" s="4342"/>
      <c r="QRL151" s="4343"/>
      <c r="QRM151" s="4344"/>
      <c r="QRN151" s="2613"/>
      <c r="QRO151" s="4345"/>
      <c r="QRP151" s="4346"/>
      <c r="QRQ151" s="4345"/>
      <c r="QRR151" s="4346"/>
      <c r="QRS151" s="4338"/>
      <c r="QRT151" s="4339"/>
      <c r="QRU151" s="4345"/>
      <c r="QRV151" s="4344"/>
      <c r="QRW151" s="4338"/>
      <c r="QRX151" s="4339"/>
      <c r="QRY151" s="4340"/>
      <c r="QRZ151" s="4341"/>
      <c r="QSA151" s="4338"/>
      <c r="QSB151" s="2612"/>
      <c r="QSC151" s="4342"/>
      <c r="QSD151" s="4343"/>
      <c r="QSE151" s="4344"/>
      <c r="QSF151" s="2613"/>
      <c r="QSG151" s="4345"/>
      <c r="QSH151" s="4346"/>
      <c r="QSI151" s="4345"/>
      <c r="QSJ151" s="4346"/>
      <c r="QSK151" s="4338"/>
      <c r="QSL151" s="4339"/>
      <c r="QSM151" s="4345"/>
      <c r="QSN151" s="4344"/>
      <c r="QSO151" s="4338"/>
      <c r="QSP151" s="4339"/>
      <c r="QSQ151" s="4340"/>
      <c r="QSR151" s="4341"/>
      <c r="QSS151" s="4338"/>
      <c r="QST151" s="2612"/>
      <c r="QSU151" s="4342"/>
      <c r="QSV151" s="4343"/>
      <c r="QSW151" s="4344"/>
      <c r="QSX151" s="2613"/>
      <c r="QSY151" s="4345"/>
      <c r="QSZ151" s="4346"/>
      <c r="QTA151" s="4345"/>
      <c r="QTB151" s="4346"/>
      <c r="QTC151" s="4338"/>
      <c r="QTD151" s="4339"/>
      <c r="QTE151" s="4345"/>
      <c r="QTF151" s="4344"/>
      <c r="QTG151" s="4338"/>
      <c r="QTH151" s="4339"/>
      <c r="QTI151" s="4340"/>
      <c r="QTJ151" s="4341"/>
      <c r="QTK151" s="4338"/>
      <c r="QTL151" s="2612"/>
      <c r="QTM151" s="4342"/>
      <c r="QTN151" s="4343"/>
      <c r="QTO151" s="4344"/>
      <c r="QTP151" s="2613"/>
      <c r="QTQ151" s="4345"/>
      <c r="QTR151" s="4346"/>
      <c r="QTS151" s="4345"/>
      <c r="QTT151" s="4346"/>
      <c r="QTU151" s="4338"/>
      <c r="QTV151" s="4339"/>
      <c r="QTW151" s="4345"/>
      <c r="QTX151" s="4344"/>
      <c r="QTY151" s="4338"/>
      <c r="QTZ151" s="4339"/>
      <c r="QUA151" s="4340"/>
      <c r="QUB151" s="4341"/>
      <c r="QUC151" s="4338"/>
      <c r="QUD151" s="2612"/>
      <c r="QUE151" s="4342"/>
      <c r="QUF151" s="4343"/>
      <c r="QUG151" s="4344"/>
      <c r="QUH151" s="2613"/>
      <c r="QUI151" s="4345"/>
      <c r="QUJ151" s="4346"/>
      <c r="QUK151" s="4345"/>
      <c r="QUL151" s="4346"/>
      <c r="QUM151" s="4338"/>
      <c r="QUN151" s="4339"/>
      <c r="QUO151" s="4345"/>
      <c r="QUP151" s="4344"/>
      <c r="QUQ151" s="4338"/>
      <c r="QUR151" s="4339"/>
      <c r="QUS151" s="4340"/>
      <c r="QUT151" s="4341"/>
      <c r="QUU151" s="4338"/>
      <c r="QUV151" s="2612"/>
      <c r="QUW151" s="4342"/>
      <c r="QUX151" s="4343"/>
      <c r="QUY151" s="4344"/>
      <c r="QUZ151" s="2613"/>
      <c r="QVA151" s="4345"/>
      <c r="QVB151" s="4346"/>
      <c r="QVC151" s="4345"/>
      <c r="QVD151" s="4346"/>
      <c r="QVE151" s="4338"/>
      <c r="QVF151" s="4339"/>
      <c r="QVG151" s="4345"/>
      <c r="QVH151" s="4344"/>
      <c r="QVI151" s="4338"/>
      <c r="QVJ151" s="4339"/>
      <c r="QVK151" s="4340"/>
      <c r="QVL151" s="4341"/>
      <c r="QVM151" s="4338"/>
      <c r="QVN151" s="2612"/>
      <c r="QVO151" s="4342"/>
      <c r="QVP151" s="4343"/>
      <c r="QVQ151" s="4344"/>
      <c r="QVR151" s="2613"/>
      <c r="QVS151" s="4345"/>
      <c r="QVT151" s="4346"/>
      <c r="QVU151" s="4345"/>
      <c r="QVV151" s="4346"/>
      <c r="QVW151" s="4338"/>
      <c r="QVX151" s="4339"/>
      <c r="QVY151" s="4345"/>
      <c r="QVZ151" s="4344"/>
      <c r="QWA151" s="4338"/>
      <c r="QWB151" s="4339"/>
      <c r="QWC151" s="4340"/>
      <c r="QWD151" s="4341"/>
      <c r="QWE151" s="4338"/>
      <c r="QWF151" s="2612"/>
      <c r="QWG151" s="4342"/>
      <c r="QWH151" s="4343"/>
      <c r="QWI151" s="4344"/>
      <c r="QWJ151" s="2613"/>
      <c r="QWK151" s="4345"/>
      <c r="QWL151" s="4346"/>
      <c r="QWM151" s="4345"/>
      <c r="QWN151" s="4346"/>
      <c r="QWO151" s="4338"/>
      <c r="QWP151" s="4339"/>
      <c r="QWQ151" s="4345"/>
      <c r="QWR151" s="4344"/>
      <c r="QWS151" s="4338"/>
      <c r="QWT151" s="4339"/>
      <c r="QWU151" s="4340"/>
      <c r="QWV151" s="4341"/>
      <c r="QWW151" s="4338"/>
      <c r="QWX151" s="2612"/>
      <c r="QWY151" s="4342"/>
      <c r="QWZ151" s="4343"/>
      <c r="QXA151" s="4344"/>
      <c r="QXB151" s="2613"/>
      <c r="QXC151" s="4345"/>
      <c r="QXD151" s="4346"/>
      <c r="QXE151" s="4345"/>
      <c r="QXF151" s="4346"/>
      <c r="QXG151" s="4338"/>
      <c r="QXH151" s="4339"/>
      <c r="QXI151" s="4345"/>
      <c r="QXJ151" s="4344"/>
      <c r="QXK151" s="4338"/>
      <c r="QXL151" s="4339"/>
      <c r="QXM151" s="4340"/>
      <c r="QXN151" s="4341"/>
      <c r="QXO151" s="4338"/>
      <c r="QXP151" s="2612"/>
      <c r="QXQ151" s="4342"/>
      <c r="QXR151" s="4343"/>
      <c r="QXS151" s="4344"/>
      <c r="QXT151" s="2613"/>
      <c r="QXU151" s="4345"/>
      <c r="QXV151" s="4346"/>
      <c r="QXW151" s="4345"/>
      <c r="QXX151" s="4346"/>
      <c r="QXY151" s="4338"/>
      <c r="QXZ151" s="4339"/>
      <c r="QYA151" s="4345"/>
      <c r="QYB151" s="4344"/>
      <c r="QYC151" s="4338"/>
      <c r="QYD151" s="4339"/>
      <c r="QYE151" s="4340"/>
      <c r="QYF151" s="4341"/>
      <c r="QYG151" s="4338"/>
      <c r="QYH151" s="2612"/>
      <c r="QYI151" s="4342"/>
      <c r="QYJ151" s="4343"/>
      <c r="QYK151" s="4344"/>
      <c r="QYL151" s="2613"/>
      <c r="QYM151" s="4345"/>
      <c r="QYN151" s="4346"/>
      <c r="QYO151" s="4345"/>
      <c r="QYP151" s="4346"/>
      <c r="QYQ151" s="4338"/>
      <c r="QYR151" s="4339"/>
      <c r="QYS151" s="4345"/>
      <c r="QYT151" s="4344"/>
      <c r="QYU151" s="4338"/>
      <c r="QYV151" s="4339"/>
      <c r="QYW151" s="4340"/>
      <c r="QYX151" s="4341"/>
      <c r="QYY151" s="4338"/>
      <c r="QYZ151" s="2612"/>
      <c r="QZA151" s="4342"/>
      <c r="QZB151" s="4343"/>
      <c r="QZC151" s="4344"/>
      <c r="QZD151" s="2613"/>
      <c r="QZE151" s="4345"/>
      <c r="QZF151" s="4346"/>
      <c r="QZG151" s="4345"/>
      <c r="QZH151" s="4346"/>
      <c r="QZI151" s="4338"/>
      <c r="QZJ151" s="4339"/>
      <c r="QZK151" s="4345"/>
      <c r="QZL151" s="4344"/>
      <c r="QZM151" s="4338"/>
      <c r="QZN151" s="4339"/>
      <c r="QZO151" s="4340"/>
      <c r="QZP151" s="4341"/>
      <c r="QZQ151" s="4338"/>
      <c r="QZR151" s="2612"/>
      <c r="QZS151" s="4342"/>
      <c r="QZT151" s="4343"/>
      <c r="QZU151" s="4344"/>
      <c r="QZV151" s="2613"/>
      <c r="QZW151" s="4345"/>
      <c r="QZX151" s="4346"/>
      <c r="QZY151" s="4345"/>
      <c r="QZZ151" s="4346"/>
      <c r="RAA151" s="4338"/>
      <c r="RAB151" s="4339"/>
      <c r="RAC151" s="4345"/>
      <c r="RAD151" s="4344"/>
      <c r="RAE151" s="4338"/>
      <c r="RAF151" s="4339"/>
      <c r="RAG151" s="4340"/>
      <c r="RAH151" s="4341"/>
      <c r="RAI151" s="4338"/>
      <c r="RAJ151" s="2612"/>
      <c r="RAK151" s="4342"/>
      <c r="RAL151" s="4343"/>
      <c r="RAM151" s="4344"/>
      <c r="RAN151" s="2613"/>
      <c r="RAO151" s="4345"/>
      <c r="RAP151" s="4346"/>
      <c r="RAQ151" s="4345"/>
      <c r="RAR151" s="4346"/>
      <c r="RAS151" s="4338"/>
      <c r="RAT151" s="4339"/>
      <c r="RAU151" s="4345"/>
      <c r="RAV151" s="4344"/>
      <c r="RAW151" s="4338"/>
      <c r="RAX151" s="4339"/>
      <c r="RAY151" s="4340"/>
      <c r="RAZ151" s="4341"/>
      <c r="RBA151" s="4338"/>
      <c r="RBB151" s="2612"/>
      <c r="RBC151" s="4342"/>
      <c r="RBD151" s="4343"/>
      <c r="RBE151" s="4344"/>
      <c r="RBF151" s="2613"/>
      <c r="RBG151" s="4345"/>
      <c r="RBH151" s="4346"/>
      <c r="RBI151" s="4345"/>
      <c r="RBJ151" s="4346"/>
      <c r="RBK151" s="4338"/>
      <c r="RBL151" s="4339"/>
      <c r="RBM151" s="4345"/>
      <c r="RBN151" s="4344"/>
      <c r="RBO151" s="4338"/>
      <c r="RBP151" s="4339"/>
      <c r="RBQ151" s="4340"/>
      <c r="RBR151" s="4341"/>
      <c r="RBS151" s="4338"/>
      <c r="RBT151" s="2612"/>
      <c r="RBU151" s="4342"/>
      <c r="RBV151" s="4343"/>
      <c r="RBW151" s="4344"/>
      <c r="RBX151" s="2613"/>
      <c r="RBY151" s="4345"/>
      <c r="RBZ151" s="4346"/>
      <c r="RCA151" s="4345"/>
      <c r="RCB151" s="4346"/>
      <c r="RCC151" s="4338"/>
      <c r="RCD151" s="4339"/>
      <c r="RCE151" s="4345"/>
      <c r="RCF151" s="4344"/>
      <c r="RCG151" s="4338"/>
      <c r="RCH151" s="4339"/>
      <c r="RCI151" s="4340"/>
      <c r="RCJ151" s="4341"/>
      <c r="RCK151" s="4338"/>
      <c r="RCL151" s="2612"/>
      <c r="RCM151" s="4342"/>
      <c r="RCN151" s="4343"/>
      <c r="RCO151" s="4344"/>
      <c r="RCP151" s="2613"/>
      <c r="RCQ151" s="4345"/>
      <c r="RCR151" s="4346"/>
      <c r="RCS151" s="4345"/>
      <c r="RCT151" s="4346"/>
      <c r="RCU151" s="4338"/>
      <c r="RCV151" s="4339"/>
      <c r="RCW151" s="4345"/>
      <c r="RCX151" s="4344"/>
      <c r="RCY151" s="4338"/>
      <c r="RCZ151" s="4339"/>
      <c r="RDA151" s="4340"/>
      <c r="RDB151" s="4341"/>
      <c r="RDC151" s="4338"/>
      <c r="RDD151" s="2612"/>
      <c r="RDE151" s="4342"/>
      <c r="RDF151" s="4343"/>
      <c r="RDG151" s="4344"/>
      <c r="RDH151" s="2613"/>
      <c r="RDI151" s="4345"/>
      <c r="RDJ151" s="4346"/>
      <c r="RDK151" s="4345"/>
      <c r="RDL151" s="4346"/>
      <c r="RDM151" s="4338"/>
      <c r="RDN151" s="4339"/>
      <c r="RDO151" s="4345"/>
      <c r="RDP151" s="4344"/>
      <c r="RDQ151" s="4338"/>
      <c r="RDR151" s="4339"/>
      <c r="RDS151" s="4340"/>
      <c r="RDT151" s="4341"/>
      <c r="RDU151" s="4338"/>
      <c r="RDV151" s="2612"/>
      <c r="RDW151" s="4342"/>
      <c r="RDX151" s="4343"/>
      <c r="RDY151" s="4344"/>
      <c r="RDZ151" s="2613"/>
      <c r="REA151" s="4345"/>
      <c r="REB151" s="4346"/>
      <c r="REC151" s="4345"/>
      <c r="RED151" s="4346"/>
      <c r="REE151" s="4338"/>
      <c r="REF151" s="4339"/>
      <c r="REG151" s="4345"/>
      <c r="REH151" s="4344"/>
      <c r="REI151" s="4338"/>
      <c r="REJ151" s="4339"/>
      <c r="REK151" s="4340"/>
      <c r="REL151" s="4341"/>
      <c r="REM151" s="4338"/>
      <c r="REN151" s="2612"/>
      <c r="REO151" s="4342"/>
      <c r="REP151" s="4343"/>
      <c r="REQ151" s="4344"/>
      <c r="RER151" s="2613"/>
      <c r="RES151" s="4345"/>
      <c r="RET151" s="4346"/>
      <c r="REU151" s="4345"/>
      <c r="REV151" s="4346"/>
      <c r="REW151" s="4338"/>
      <c r="REX151" s="4339"/>
      <c r="REY151" s="4345"/>
      <c r="REZ151" s="4344"/>
      <c r="RFA151" s="4338"/>
      <c r="RFB151" s="4339"/>
      <c r="RFC151" s="4340"/>
      <c r="RFD151" s="4341"/>
      <c r="RFE151" s="4338"/>
      <c r="RFF151" s="2612"/>
      <c r="RFG151" s="4342"/>
      <c r="RFH151" s="4343"/>
      <c r="RFI151" s="4344"/>
      <c r="RFJ151" s="2613"/>
      <c r="RFK151" s="4345"/>
      <c r="RFL151" s="4346"/>
      <c r="RFM151" s="4345"/>
      <c r="RFN151" s="4346"/>
      <c r="RFO151" s="4338"/>
      <c r="RFP151" s="4339"/>
      <c r="RFQ151" s="4345"/>
      <c r="RFR151" s="4344"/>
      <c r="RFS151" s="4338"/>
      <c r="RFT151" s="4339"/>
      <c r="RFU151" s="4340"/>
      <c r="RFV151" s="4341"/>
      <c r="RFW151" s="4338"/>
      <c r="RFX151" s="2612"/>
      <c r="RFY151" s="4342"/>
      <c r="RFZ151" s="4343"/>
      <c r="RGA151" s="4344"/>
      <c r="RGB151" s="2613"/>
      <c r="RGC151" s="4345"/>
      <c r="RGD151" s="4346"/>
      <c r="RGE151" s="4345"/>
      <c r="RGF151" s="4346"/>
      <c r="RGG151" s="4338"/>
      <c r="RGH151" s="4339"/>
      <c r="RGI151" s="4345"/>
      <c r="RGJ151" s="4344"/>
      <c r="RGK151" s="4338"/>
      <c r="RGL151" s="4339"/>
      <c r="RGM151" s="4340"/>
      <c r="RGN151" s="4341"/>
      <c r="RGO151" s="4338"/>
      <c r="RGP151" s="2612"/>
      <c r="RGQ151" s="4342"/>
      <c r="RGR151" s="4343"/>
      <c r="RGS151" s="4344"/>
      <c r="RGT151" s="2613"/>
      <c r="RGU151" s="4345"/>
      <c r="RGV151" s="4346"/>
      <c r="RGW151" s="4345"/>
      <c r="RGX151" s="4346"/>
      <c r="RGY151" s="4338"/>
      <c r="RGZ151" s="4339"/>
      <c r="RHA151" s="4345"/>
      <c r="RHB151" s="4344"/>
      <c r="RHC151" s="4338"/>
      <c r="RHD151" s="4339"/>
      <c r="RHE151" s="4340"/>
      <c r="RHF151" s="4341"/>
      <c r="RHG151" s="4338"/>
      <c r="RHH151" s="2612"/>
      <c r="RHI151" s="4342"/>
      <c r="RHJ151" s="4343"/>
      <c r="RHK151" s="4344"/>
      <c r="RHL151" s="2613"/>
      <c r="RHM151" s="4345"/>
      <c r="RHN151" s="4346"/>
      <c r="RHO151" s="4345"/>
      <c r="RHP151" s="4346"/>
      <c r="RHQ151" s="4338"/>
      <c r="RHR151" s="4339"/>
      <c r="RHS151" s="4345"/>
      <c r="RHT151" s="4344"/>
      <c r="RHU151" s="4338"/>
      <c r="RHV151" s="4339"/>
      <c r="RHW151" s="4340"/>
      <c r="RHX151" s="4341"/>
      <c r="RHY151" s="4338"/>
      <c r="RHZ151" s="2612"/>
      <c r="RIA151" s="4342"/>
      <c r="RIB151" s="4343"/>
      <c r="RIC151" s="4344"/>
      <c r="RID151" s="2613"/>
      <c r="RIE151" s="4345"/>
      <c r="RIF151" s="4346"/>
      <c r="RIG151" s="4345"/>
      <c r="RIH151" s="4346"/>
      <c r="RII151" s="4338"/>
      <c r="RIJ151" s="4339"/>
      <c r="RIK151" s="4345"/>
      <c r="RIL151" s="4344"/>
      <c r="RIM151" s="4338"/>
      <c r="RIN151" s="4339"/>
      <c r="RIO151" s="4340"/>
      <c r="RIP151" s="4341"/>
      <c r="RIQ151" s="4338"/>
      <c r="RIR151" s="2612"/>
      <c r="RIS151" s="4342"/>
      <c r="RIT151" s="4343"/>
      <c r="RIU151" s="4344"/>
      <c r="RIV151" s="2613"/>
      <c r="RIW151" s="4345"/>
      <c r="RIX151" s="4346"/>
      <c r="RIY151" s="4345"/>
      <c r="RIZ151" s="4346"/>
      <c r="RJA151" s="4338"/>
      <c r="RJB151" s="4339"/>
      <c r="RJC151" s="4345"/>
      <c r="RJD151" s="4344"/>
      <c r="RJE151" s="4338"/>
      <c r="RJF151" s="4339"/>
      <c r="RJG151" s="4340"/>
      <c r="RJH151" s="4341"/>
      <c r="RJI151" s="4338"/>
      <c r="RJJ151" s="2612"/>
      <c r="RJK151" s="4342"/>
      <c r="RJL151" s="4343"/>
      <c r="RJM151" s="4344"/>
      <c r="RJN151" s="2613"/>
      <c r="RJO151" s="4345"/>
      <c r="RJP151" s="4346"/>
      <c r="RJQ151" s="4345"/>
      <c r="RJR151" s="4346"/>
      <c r="RJS151" s="4338"/>
      <c r="RJT151" s="4339"/>
      <c r="RJU151" s="4345"/>
      <c r="RJV151" s="4344"/>
      <c r="RJW151" s="4338"/>
      <c r="RJX151" s="4339"/>
      <c r="RJY151" s="4340"/>
      <c r="RJZ151" s="4341"/>
      <c r="RKA151" s="4338"/>
      <c r="RKB151" s="2612"/>
      <c r="RKC151" s="4342"/>
      <c r="RKD151" s="4343"/>
      <c r="RKE151" s="4344"/>
      <c r="RKF151" s="2613"/>
      <c r="RKG151" s="4345"/>
      <c r="RKH151" s="4346"/>
      <c r="RKI151" s="4345"/>
      <c r="RKJ151" s="4346"/>
      <c r="RKK151" s="4338"/>
      <c r="RKL151" s="4339"/>
      <c r="RKM151" s="4345"/>
      <c r="RKN151" s="4344"/>
      <c r="RKO151" s="4338"/>
      <c r="RKP151" s="4339"/>
      <c r="RKQ151" s="4340"/>
      <c r="RKR151" s="4341"/>
      <c r="RKS151" s="4338"/>
      <c r="RKT151" s="2612"/>
      <c r="RKU151" s="4342"/>
      <c r="RKV151" s="4343"/>
      <c r="RKW151" s="4344"/>
      <c r="RKX151" s="2613"/>
      <c r="RKY151" s="4345"/>
      <c r="RKZ151" s="4346"/>
      <c r="RLA151" s="4345"/>
      <c r="RLB151" s="4346"/>
      <c r="RLC151" s="4338"/>
      <c r="RLD151" s="4339"/>
      <c r="RLE151" s="4345"/>
      <c r="RLF151" s="4344"/>
      <c r="RLG151" s="4338"/>
      <c r="RLH151" s="4339"/>
      <c r="RLI151" s="4340"/>
      <c r="RLJ151" s="4341"/>
      <c r="RLK151" s="4338"/>
      <c r="RLL151" s="2612"/>
      <c r="RLM151" s="4342"/>
      <c r="RLN151" s="4343"/>
      <c r="RLO151" s="4344"/>
      <c r="RLP151" s="2613"/>
      <c r="RLQ151" s="4345"/>
      <c r="RLR151" s="4346"/>
      <c r="RLS151" s="4345"/>
      <c r="RLT151" s="4346"/>
      <c r="RLU151" s="4338"/>
      <c r="RLV151" s="4339"/>
      <c r="RLW151" s="4345"/>
      <c r="RLX151" s="4344"/>
      <c r="RLY151" s="4338"/>
      <c r="RLZ151" s="4339"/>
      <c r="RMA151" s="4340"/>
      <c r="RMB151" s="4341"/>
      <c r="RMC151" s="4338"/>
      <c r="RMD151" s="2612"/>
      <c r="RME151" s="4342"/>
      <c r="RMF151" s="4343"/>
      <c r="RMG151" s="4344"/>
      <c r="RMH151" s="2613"/>
      <c r="RMI151" s="4345"/>
      <c r="RMJ151" s="4346"/>
      <c r="RMK151" s="4345"/>
      <c r="RML151" s="4346"/>
      <c r="RMM151" s="4338"/>
      <c r="RMN151" s="4339"/>
      <c r="RMO151" s="4345"/>
      <c r="RMP151" s="4344"/>
      <c r="RMQ151" s="4338"/>
      <c r="RMR151" s="4339"/>
      <c r="RMS151" s="4340"/>
      <c r="RMT151" s="4341"/>
      <c r="RMU151" s="4338"/>
      <c r="RMV151" s="2612"/>
      <c r="RMW151" s="4342"/>
      <c r="RMX151" s="4343"/>
      <c r="RMY151" s="4344"/>
      <c r="RMZ151" s="2613"/>
      <c r="RNA151" s="4345"/>
      <c r="RNB151" s="4346"/>
      <c r="RNC151" s="4345"/>
      <c r="RND151" s="4346"/>
      <c r="RNE151" s="4338"/>
      <c r="RNF151" s="4339"/>
      <c r="RNG151" s="4345"/>
      <c r="RNH151" s="4344"/>
      <c r="RNI151" s="4338"/>
      <c r="RNJ151" s="4339"/>
      <c r="RNK151" s="4340"/>
      <c r="RNL151" s="4341"/>
      <c r="RNM151" s="4338"/>
      <c r="RNN151" s="2612"/>
      <c r="RNO151" s="4342"/>
      <c r="RNP151" s="4343"/>
      <c r="RNQ151" s="4344"/>
      <c r="RNR151" s="2613"/>
      <c r="RNS151" s="4345"/>
      <c r="RNT151" s="4346"/>
      <c r="RNU151" s="4345"/>
      <c r="RNV151" s="4346"/>
      <c r="RNW151" s="4338"/>
      <c r="RNX151" s="4339"/>
      <c r="RNY151" s="4345"/>
      <c r="RNZ151" s="4344"/>
      <c r="ROA151" s="4338"/>
      <c r="ROB151" s="4339"/>
      <c r="ROC151" s="4340"/>
      <c r="ROD151" s="4341"/>
      <c r="ROE151" s="4338"/>
      <c r="ROF151" s="2612"/>
      <c r="ROG151" s="4342"/>
      <c r="ROH151" s="4343"/>
      <c r="ROI151" s="4344"/>
      <c r="ROJ151" s="2613"/>
      <c r="ROK151" s="4345"/>
      <c r="ROL151" s="4346"/>
      <c r="ROM151" s="4345"/>
      <c r="RON151" s="4346"/>
      <c r="ROO151" s="4338"/>
      <c r="ROP151" s="4339"/>
      <c r="ROQ151" s="4345"/>
      <c r="ROR151" s="4344"/>
      <c r="ROS151" s="4338"/>
      <c r="ROT151" s="4339"/>
      <c r="ROU151" s="4340"/>
      <c r="ROV151" s="4341"/>
      <c r="ROW151" s="4338"/>
      <c r="ROX151" s="2612"/>
      <c r="ROY151" s="4342"/>
      <c r="ROZ151" s="4343"/>
      <c r="RPA151" s="4344"/>
      <c r="RPB151" s="2613"/>
      <c r="RPC151" s="4345"/>
      <c r="RPD151" s="4346"/>
      <c r="RPE151" s="4345"/>
      <c r="RPF151" s="4346"/>
      <c r="RPG151" s="4338"/>
      <c r="RPH151" s="4339"/>
      <c r="RPI151" s="4345"/>
      <c r="RPJ151" s="4344"/>
      <c r="RPK151" s="4338"/>
      <c r="RPL151" s="4339"/>
      <c r="RPM151" s="4340"/>
      <c r="RPN151" s="4341"/>
      <c r="RPO151" s="4338"/>
      <c r="RPP151" s="2612"/>
      <c r="RPQ151" s="4342"/>
      <c r="RPR151" s="4343"/>
      <c r="RPS151" s="4344"/>
      <c r="RPT151" s="2613"/>
      <c r="RPU151" s="4345"/>
      <c r="RPV151" s="4346"/>
      <c r="RPW151" s="4345"/>
      <c r="RPX151" s="4346"/>
      <c r="RPY151" s="4338"/>
      <c r="RPZ151" s="4339"/>
      <c r="RQA151" s="4345"/>
      <c r="RQB151" s="4344"/>
      <c r="RQC151" s="4338"/>
      <c r="RQD151" s="4339"/>
      <c r="RQE151" s="4340"/>
      <c r="RQF151" s="4341"/>
      <c r="RQG151" s="4338"/>
      <c r="RQH151" s="2612"/>
      <c r="RQI151" s="4342"/>
      <c r="RQJ151" s="4343"/>
      <c r="RQK151" s="4344"/>
      <c r="RQL151" s="2613"/>
      <c r="RQM151" s="4345"/>
      <c r="RQN151" s="4346"/>
      <c r="RQO151" s="4345"/>
      <c r="RQP151" s="4346"/>
      <c r="RQQ151" s="4338"/>
      <c r="RQR151" s="4339"/>
      <c r="RQS151" s="4345"/>
      <c r="RQT151" s="4344"/>
      <c r="RQU151" s="4338"/>
      <c r="RQV151" s="4339"/>
      <c r="RQW151" s="4340"/>
      <c r="RQX151" s="4341"/>
      <c r="RQY151" s="4338"/>
      <c r="RQZ151" s="2612"/>
      <c r="RRA151" s="4342"/>
      <c r="RRB151" s="4343"/>
      <c r="RRC151" s="4344"/>
      <c r="RRD151" s="2613"/>
      <c r="RRE151" s="4345"/>
      <c r="RRF151" s="4346"/>
      <c r="RRG151" s="4345"/>
      <c r="RRH151" s="4346"/>
      <c r="RRI151" s="4338"/>
      <c r="RRJ151" s="4339"/>
      <c r="RRK151" s="4345"/>
      <c r="RRL151" s="4344"/>
      <c r="RRM151" s="4338"/>
      <c r="RRN151" s="4339"/>
      <c r="RRO151" s="4340"/>
      <c r="RRP151" s="4341"/>
      <c r="RRQ151" s="4338"/>
      <c r="RRR151" s="2612"/>
      <c r="RRS151" s="4342"/>
      <c r="RRT151" s="4343"/>
      <c r="RRU151" s="4344"/>
      <c r="RRV151" s="2613"/>
      <c r="RRW151" s="4345"/>
      <c r="RRX151" s="4346"/>
      <c r="RRY151" s="4345"/>
      <c r="RRZ151" s="4346"/>
      <c r="RSA151" s="4338"/>
      <c r="RSB151" s="4339"/>
      <c r="RSC151" s="4345"/>
      <c r="RSD151" s="4344"/>
      <c r="RSE151" s="4338"/>
      <c r="RSF151" s="4339"/>
      <c r="RSG151" s="4340"/>
      <c r="RSH151" s="4341"/>
      <c r="RSI151" s="4338"/>
      <c r="RSJ151" s="2612"/>
      <c r="RSK151" s="4342"/>
      <c r="RSL151" s="4343"/>
      <c r="RSM151" s="4344"/>
      <c r="RSN151" s="2613"/>
      <c r="RSO151" s="4345"/>
      <c r="RSP151" s="4346"/>
      <c r="RSQ151" s="4345"/>
      <c r="RSR151" s="4346"/>
      <c r="RSS151" s="4338"/>
      <c r="RST151" s="4339"/>
      <c r="RSU151" s="4345"/>
      <c r="RSV151" s="4344"/>
      <c r="RSW151" s="4338"/>
      <c r="RSX151" s="4339"/>
      <c r="RSY151" s="4340"/>
      <c r="RSZ151" s="4341"/>
      <c r="RTA151" s="4338"/>
      <c r="RTB151" s="2612"/>
      <c r="RTC151" s="4342"/>
      <c r="RTD151" s="4343"/>
      <c r="RTE151" s="4344"/>
      <c r="RTF151" s="2613"/>
      <c r="RTG151" s="4345"/>
      <c r="RTH151" s="4346"/>
      <c r="RTI151" s="4345"/>
      <c r="RTJ151" s="4346"/>
      <c r="RTK151" s="4338"/>
      <c r="RTL151" s="4339"/>
      <c r="RTM151" s="4345"/>
      <c r="RTN151" s="4344"/>
      <c r="RTO151" s="4338"/>
      <c r="RTP151" s="4339"/>
      <c r="RTQ151" s="4340"/>
      <c r="RTR151" s="4341"/>
      <c r="RTS151" s="4338"/>
      <c r="RTT151" s="2612"/>
      <c r="RTU151" s="4342"/>
      <c r="RTV151" s="4343"/>
      <c r="RTW151" s="4344"/>
      <c r="RTX151" s="2613"/>
      <c r="RTY151" s="4345"/>
      <c r="RTZ151" s="4346"/>
      <c r="RUA151" s="4345"/>
      <c r="RUB151" s="4346"/>
      <c r="RUC151" s="4338"/>
      <c r="RUD151" s="4339"/>
      <c r="RUE151" s="4345"/>
      <c r="RUF151" s="4344"/>
      <c r="RUG151" s="4338"/>
      <c r="RUH151" s="4339"/>
      <c r="RUI151" s="4340"/>
      <c r="RUJ151" s="4341"/>
      <c r="RUK151" s="4338"/>
      <c r="RUL151" s="2612"/>
      <c r="RUM151" s="4342"/>
      <c r="RUN151" s="4343"/>
      <c r="RUO151" s="4344"/>
      <c r="RUP151" s="2613"/>
      <c r="RUQ151" s="4345"/>
      <c r="RUR151" s="4346"/>
      <c r="RUS151" s="4345"/>
      <c r="RUT151" s="4346"/>
      <c r="RUU151" s="4338"/>
      <c r="RUV151" s="4339"/>
      <c r="RUW151" s="4345"/>
      <c r="RUX151" s="4344"/>
      <c r="RUY151" s="4338"/>
      <c r="RUZ151" s="4339"/>
      <c r="RVA151" s="4340"/>
      <c r="RVB151" s="4341"/>
      <c r="RVC151" s="4338"/>
      <c r="RVD151" s="2612"/>
      <c r="RVE151" s="4342"/>
      <c r="RVF151" s="4343"/>
      <c r="RVG151" s="4344"/>
      <c r="RVH151" s="2613"/>
      <c r="RVI151" s="4345"/>
      <c r="RVJ151" s="4346"/>
      <c r="RVK151" s="4345"/>
      <c r="RVL151" s="4346"/>
      <c r="RVM151" s="4338"/>
      <c r="RVN151" s="4339"/>
      <c r="RVO151" s="4345"/>
      <c r="RVP151" s="4344"/>
      <c r="RVQ151" s="4338"/>
      <c r="RVR151" s="4339"/>
      <c r="RVS151" s="4340"/>
      <c r="RVT151" s="4341"/>
      <c r="RVU151" s="4338"/>
      <c r="RVV151" s="2612"/>
      <c r="RVW151" s="4342"/>
      <c r="RVX151" s="4343"/>
      <c r="RVY151" s="4344"/>
      <c r="RVZ151" s="2613"/>
      <c r="RWA151" s="4345"/>
      <c r="RWB151" s="4346"/>
      <c r="RWC151" s="4345"/>
      <c r="RWD151" s="4346"/>
      <c r="RWE151" s="4338"/>
      <c r="RWF151" s="4339"/>
      <c r="RWG151" s="4345"/>
      <c r="RWH151" s="4344"/>
      <c r="RWI151" s="4338"/>
      <c r="RWJ151" s="4339"/>
      <c r="RWK151" s="4340"/>
      <c r="RWL151" s="4341"/>
      <c r="RWM151" s="4338"/>
      <c r="RWN151" s="2612"/>
      <c r="RWO151" s="4342"/>
      <c r="RWP151" s="4343"/>
      <c r="RWQ151" s="4344"/>
      <c r="RWR151" s="2613"/>
      <c r="RWS151" s="4345"/>
      <c r="RWT151" s="4346"/>
      <c r="RWU151" s="4345"/>
      <c r="RWV151" s="4346"/>
      <c r="RWW151" s="4338"/>
      <c r="RWX151" s="4339"/>
      <c r="RWY151" s="4345"/>
      <c r="RWZ151" s="4344"/>
      <c r="RXA151" s="4338"/>
      <c r="RXB151" s="4339"/>
      <c r="RXC151" s="4340"/>
      <c r="RXD151" s="4341"/>
      <c r="RXE151" s="4338"/>
      <c r="RXF151" s="2612"/>
      <c r="RXG151" s="4342"/>
      <c r="RXH151" s="4343"/>
      <c r="RXI151" s="4344"/>
      <c r="RXJ151" s="2613"/>
      <c r="RXK151" s="4345"/>
      <c r="RXL151" s="4346"/>
      <c r="RXM151" s="4345"/>
      <c r="RXN151" s="4346"/>
      <c r="RXO151" s="4338"/>
      <c r="RXP151" s="4339"/>
      <c r="RXQ151" s="4345"/>
      <c r="RXR151" s="4344"/>
      <c r="RXS151" s="4338"/>
      <c r="RXT151" s="4339"/>
      <c r="RXU151" s="4340"/>
      <c r="RXV151" s="4341"/>
      <c r="RXW151" s="4338"/>
      <c r="RXX151" s="2612"/>
      <c r="RXY151" s="4342"/>
      <c r="RXZ151" s="4343"/>
      <c r="RYA151" s="4344"/>
      <c r="RYB151" s="2613"/>
      <c r="RYC151" s="4345"/>
      <c r="RYD151" s="4346"/>
      <c r="RYE151" s="4345"/>
      <c r="RYF151" s="4346"/>
      <c r="RYG151" s="4338"/>
      <c r="RYH151" s="4339"/>
      <c r="RYI151" s="4345"/>
      <c r="RYJ151" s="4344"/>
      <c r="RYK151" s="4338"/>
      <c r="RYL151" s="4339"/>
      <c r="RYM151" s="4340"/>
      <c r="RYN151" s="4341"/>
      <c r="RYO151" s="4338"/>
      <c r="RYP151" s="2612"/>
      <c r="RYQ151" s="4342"/>
      <c r="RYR151" s="4343"/>
      <c r="RYS151" s="4344"/>
      <c r="RYT151" s="2613"/>
      <c r="RYU151" s="4345"/>
      <c r="RYV151" s="4346"/>
      <c r="RYW151" s="4345"/>
      <c r="RYX151" s="4346"/>
      <c r="RYY151" s="4338"/>
      <c r="RYZ151" s="4339"/>
      <c r="RZA151" s="4345"/>
      <c r="RZB151" s="4344"/>
      <c r="RZC151" s="4338"/>
      <c r="RZD151" s="4339"/>
      <c r="RZE151" s="4340"/>
      <c r="RZF151" s="4341"/>
      <c r="RZG151" s="4338"/>
      <c r="RZH151" s="2612"/>
      <c r="RZI151" s="4342"/>
      <c r="RZJ151" s="4343"/>
      <c r="RZK151" s="4344"/>
      <c r="RZL151" s="2613"/>
      <c r="RZM151" s="4345"/>
      <c r="RZN151" s="4346"/>
      <c r="RZO151" s="4345"/>
      <c r="RZP151" s="4346"/>
      <c r="RZQ151" s="4338"/>
      <c r="RZR151" s="4339"/>
      <c r="RZS151" s="4345"/>
      <c r="RZT151" s="4344"/>
      <c r="RZU151" s="4338"/>
      <c r="RZV151" s="4339"/>
      <c r="RZW151" s="4340"/>
      <c r="RZX151" s="4341"/>
      <c r="RZY151" s="4338"/>
      <c r="RZZ151" s="2612"/>
      <c r="SAA151" s="4342"/>
      <c r="SAB151" s="4343"/>
      <c r="SAC151" s="4344"/>
      <c r="SAD151" s="2613"/>
      <c r="SAE151" s="4345"/>
      <c r="SAF151" s="4346"/>
      <c r="SAG151" s="4345"/>
      <c r="SAH151" s="4346"/>
      <c r="SAI151" s="4338"/>
      <c r="SAJ151" s="4339"/>
      <c r="SAK151" s="4345"/>
      <c r="SAL151" s="4344"/>
      <c r="SAM151" s="4338"/>
      <c r="SAN151" s="4339"/>
      <c r="SAO151" s="4340"/>
      <c r="SAP151" s="4341"/>
      <c r="SAQ151" s="4338"/>
      <c r="SAR151" s="2612"/>
      <c r="SAS151" s="4342"/>
      <c r="SAT151" s="4343"/>
      <c r="SAU151" s="4344"/>
      <c r="SAV151" s="2613"/>
      <c r="SAW151" s="4345"/>
      <c r="SAX151" s="4346"/>
      <c r="SAY151" s="4345"/>
      <c r="SAZ151" s="4346"/>
      <c r="SBA151" s="4338"/>
      <c r="SBB151" s="4339"/>
      <c r="SBC151" s="4345"/>
      <c r="SBD151" s="4344"/>
      <c r="SBE151" s="4338"/>
      <c r="SBF151" s="4339"/>
      <c r="SBG151" s="4340"/>
      <c r="SBH151" s="4341"/>
      <c r="SBI151" s="4338"/>
      <c r="SBJ151" s="2612"/>
      <c r="SBK151" s="4342"/>
      <c r="SBL151" s="4343"/>
      <c r="SBM151" s="4344"/>
      <c r="SBN151" s="2613"/>
      <c r="SBO151" s="4345"/>
      <c r="SBP151" s="4346"/>
      <c r="SBQ151" s="4345"/>
      <c r="SBR151" s="4346"/>
      <c r="SBS151" s="4338"/>
      <c r="SBT151" s="4339"/>
      <c r="SBU151" s="4345"/>
      <c r="SBV151" s="4344"/>
      <c r="SBW151" s="4338"/>
      <c r="SBX151" s="4339"/>
      <c r="SBY151" s="4340"/>
      <c r="SBZ151" s="4341"/>
      <c r="SCA151" s="4338"/>
      <c r="SCB151" s="2612"/>
      <c r="SCC151" s="4342"/>
      <c r="SCD151" s="4343"/>
      <c r="SCE151" s="4344"/>
      <c r="SCF151" s="2613"/>
      <c r="SCG151" s="4345"/>
      <c r="SCH151" s="4346"/>
      <c r="SCI151" s="4345"/>
      <c r="SCJ151" s="4346"/>
      <c r="SCK151" s="4338"/>
      <c r="SCL151" s="4339"/>
      <c r="SCM151" s="4345"/>
      <c r="SCN151" s="4344"/>
      <c r="SCO151" s="4338"/>
      <c r="SCP151" s="4339"/>
      <c r="SCQ151" s="4340"/>
      <c r="SCR151" s="4341"/>
      <c r="SCS151" s="4338"/>
      <c r="SCT151" s="2612"/>
      <c r="SCU151" s="4342"/>
      <c r="SCV151" s="4343"/>
      <c r="SCW151" s="4344"/>
      <c r="SCX151" s="2613"/>
      <c r="SCY151" s="4345"/>
      <c r="SCZ151" s="4346"/>
      <c r="SDA151" s="4345"/>
      <c r="SDB151" s="4346"/>
      <c r="SDC151" s="4338"/>
      <c r="SDD151" s="4339"/>
      <c r="SDE151" s="4345"/>
      <c r="SDF151" s="4344"/>
      <c r="SDG151" s="4338"/>
      <c r="SDH151" s="4339"/>
      <c r="SDI151" s="4340"/>
      <c r="SDJ151" s="4341"/>
      <c r="SDK151" s="4338"/>
      <c r="SDL151" s="2612"/>
      <c r="SDM151" s="4342"/>
      <c r="SDN151" s="4343"/>
      <c r="SDO151" s="4344"/>
      <c r="SDP151" s="2613"/>
      <c r="SDQ151" s="4345"/>
      <c r="SDR151" s="4346"/>
      <c r="SDS151" s="4345"/>
      <c r="SDT151" s="4346"/>
      <c r="SDU151" s="4338"/>
      <c r="SDV151" s="4339"/>
      <c r="SDW151" s="4345"/>
      <c r="SDX151" s="4344"/>
      <c r="SDY151" s="4338"/>
      <c r="SDZ151" s="4339"/>
      <c r="SEA151" s="4340"/>
      <c r="SEB151" s="4341"/>
      <c r="SEC151" s="4338"/>
      <c r="SED151" s="2612"/>
      <c r="SEE151" s="4342"/>
      <c r="SEF151" s="4343"/>
      <c r="SEG151" s="4344"/>
      <c r="SEH151" s="2613"/>
      <c r="SEI151" s="4345"/>
      <c r="SEJ151" s="4346"/>
      <c r="SEK151" s="4345"/>
      <c r="SEL151" s="4346"/>
      <c r="SEM151" s="4338"/>
      <c r="SEN151" s="4339"/>
      <c r="SEO151" s="4345"/>
      <c r="SEP151" s="4344"/>
      <c r="SEQ151" s="4338"/>
      <c r="SER151" s="4339"/>
      <c r="SES151" s="4340"/>
      <c r="SET151" s="4341"/>
      <c r="SEU151" s="4338"/>
      <c r="SEV151" s="2612"/>
      <c r="SEW151" s="4342"/>
      <c r="SEX151" s="4343"/>
      <c r="SEY151" s="4344"/>
      <c r="SEZ151" s="2613"/>
      <c r="SFA151" s="4345"/>
      <c r="SFB151" s="4346"/>
      <c r="SFC151" s="4345"/>
      <c r="SFD151" s="4346"/>
      <c r="SFE151" s="4338"/>
      <c r="SFF151" s="4339"/>
      <c r="SFG151" s="4345"/>
      <c r="SFH151" s="4344"/>
      <c r="SFI151" s="4338"/>
      <c r="SFJ151" s="4339"/>
      <c r="SFK151" s="4340"/>
      <c r="SFL151" s="4341"/>
      <c r="SFM151" s="4338"/>
      <c r="SFN151" s="2612"/>
      <c r="SFO151" s="4342"/>
      <c r="SFP151" s="4343"/>
      <c r="SFQ151" s="4344"/>
      <c r="SFR151" s="2613"/>
      <c r="SFS151" s="4345"/>
      <c r="SFT151" s="4346"/>
      <c r="SFU151" s="4345"/>
      <c r="SFV151" s="4346"/>
      <c r="SFW151" s="4338"/>
      <c r="SFX151" s="4339"/>
      <c r="SFY151" s="4345"/>
      <c r="SFZ151" s="4344"/>
      <c r="SGA151" s="4338"/>
      <c r="SGB151" s="4339"/>
      <c r="SGC151" s="4340"/>
      <c r="SGD151" s="4341"/>
      <c r="SGE151" s="4338"/>
      <c r="SGF151" s="2612"/>
      <c r="SGG151" s="4342"/>
      <c r="SGH151" s="4343"/>
      <c r="SGI151" s="4344"/>
      <c r="SGJ151" s="2613"/>
      <c r="SGK151" s="4345"/>
      <c r="SGL151" s="4346"/>
      <c r="SGM151" s="4345"/>
      <c r="SGN151" s="4346"/>
      <c r="SGO151" s="4338"/>
      <c r="SGP151" s="4339"/>
      <c r="SGQ151" s="4345"/>
      <c r="SGR151" s="4344"/>
      <c r="SGS151" s="4338"/>
      <c r="SGT151" s="4339"/>
      <c r="SGU151" s="4340"/>
      <c r="SGV151" s="4341"/>
      <c r="SGW151" s="4338"/>
      <c r="SGX151" s="2612"/>
      <c r="SGY151" s="4342"/>
      <c r="SGZ151" s="4343"/>
      <c r="SHA151" s="4344"/>
      <c r="SHB151" s="2613"/>
      <c r="SHC151" s="4345"/>
      <c r="SHD151" s="4346"/>
      <c r="SHE151" s="4345"/>
      <c r="SHF151" s="4346"/>
      <c r="SHG151" s="4338"/>
      <c r="SHH151" s="4339"/>
      <c r="SHI151" s="4345"/>
      <c r="SHJ151" s="4344"/>
      <c r="SHK151" s="4338"/>
      <c r="SHL151" s="4339"/>
      <c r="SHM151" s="4340"/>
      <c r="SHN151" s="4341"/>
      <c r="SHO151" s="4338"/>
      <c r="SHP151" s="2612"/>
      <c r="SHQ151" s="4342"/>
      <c r="SHR151" s="4343"/>
      <c r="SHS151" s="4344"/>
      <c r="SHT151" s="2613"/>
      <c r="SHU151" s="4345"/>
      <c r="SHV151" s="4346"/>
      <c r="SHW151" s="4345"/>
      <c r="SHX151" s="4346"/>
      <c r="SHY151" s="4338"/>
      <c r="SHZ151" s="4339"/>
      <c r="SIA151" s="4345"/>
      <c r="SIB151" s="4344"/>
      <c r="SIC151" s="4338"/>
      <c r="SID151" s="4339"/>
      <c r="SIE151" s="4340"/>
      <c r="SIF151" s="4341"/>
      <c r="SIG151" s="4338"/>
      <c r="SIH151" s="2612"/>
      <c r="SII151" s="4342"/>
      <c r="SIJ151" s="4343"/>
      <c r="SIK151" s="4344"/>
      <c r="SIL151" s="2613"/>
      <c r="SIM151" s="4345"/>
      <c r="SIN151" s="4346"/>
      <c r="SIO151" s="4345"/>
      <c r="SIP151" s="4346"/>
      <c r="SIQ151" s="4338"/>
      <c r="SIR151" s="4339"/>
      <c r="SIS151" s="4345"/>
      <c r="SIT151" s="4344"/>
      <c r="SIU151" s="4338"/>
      <c r="SIV151" s="4339"/>
      <c r="SIW151" s="4340"/>
      <c r="SIX151" s="4341"/>
      <c r="SIY151" s="4338"/>
      <c r="SIZ151" s="2612"/>
      <c r="SJA151" s="4342"/>
      <c r="SJB151" s="4343"/>
      <c r="SJC151" s="4344"/>
      <c r="SJD151" s="2613"/>
      <c r="SJE151" s="4345"/>
      <c r="SJF151" s="4346"/>
      <c r="SJG151" s="4345"/>
      <c r="SJH151" s="4346"/>
      <c r="SJI151" s="4338"/>
      <c r="SJJ151" s="4339"/>
      <c r="SJK151" s="4345"/>
      <c r="SJL151" s="4344"/>
      <c r="SJM151" s="4338"/>
      <c r="SJN151" s="4339"/>
      <c r="SJO151" s="4340"/>
      <c r="SJP151" s="4341"/>
      <c r="SJQ151" s="4338"/>
      <c r="SJR151" s="2612"/>
      <c r="SJS151" s="4342"/>
      <c r="SJT151" s="4343"/>
      <c r="SJU151" s="4344"/>
      <c r="SJV151" s="2613"/>
      <c r="SJW151" s="4345"/>
      <c r="SJX151" s="4346"/>
      <c r="SJY151" s="4345"/>
      <c r="SJZ151" s="4346"/>
      <c r="SKA151" s="4338"/>
      <c r="SKB151" s="4339"/>
      <c r="SKC151" s="4345"/>
      <c r="SKD151" s="4344"/>
      <c r="SKE151" s="4338"/>
      <c r="SKF151" s="4339"/>
      <c r="SKG151" s="4340"/>
      <c r="SKH151" s="4341"/>
      <c r="SKI151" s="4338"/>
      <c r="SKJ151" s="2612"/>
      <c r="SKK151" s="4342"/>
      <c r="SKL151" s="4343"/>
      <c r="SKM151" s="4344"/>
      <c r="SKN151" s="2613"/>
      <c r="SKO151" s="4345"/>
      <c r="SKP151" s="4346"/>
      <c r="SKQ151" s="4345"/>
      <c r="SKR151" s="4346"/>
      <c r="SKS151" s="4338"/>
      <c r="SKT151" s="4339"/>
      <c r="SKU151" s="4345"/>
      <c r="SKV151" s="4344"/>
      <c r="SKW151" s="4338"/>
      <c r="SKX151" s="4339"/>
      <c r="SKY151" s="4340"/>
      <c r="SKZ151" s="4341"/>
      <c r="SLA151" s="4338"/>
      <c r="SLB151" s="2612"/>
      <c r="SLC151" s="4342"/>
      <c r="SLD151" s="4343"/>
      <c r="SLE151" s="4344"/>
      <c r="SLF151" s="2613"/>
      <c r="SLG151" s="4345"/>
      <c r="SLH151" s="4346"/>
      <c r="SLI151" s="4345"/>
      <c r="SLJ151" s="4346"/>
      <c r="SLK151" s="4338"/>
      <c r="SLL151" s="4339"/>
      <c r="SLM151" s="4345"/>
      <c r="SLN151" s="4344"/>
      <c r="SLO151" s="4338"/>
      <c r="SLP151" s="4339"/>
      <c r="SLQ151" s="4340"/>
      <c r="SLR151" s="4341"/>
      <c r="SLS151" s="4338"/>
      <c r="SLT151" s="2612"/>
      <c r="SLU151" s="4342"/>
      <c r="SLV151" s="4343"/>
      <c r="SLW151" s="4344"/>
      <c r="SLX151" s="2613"/>
      <c r="SLY151" s="4345"/>
      <c r="SLZ151" s="4346"/>
      <c r="SMA151" s="4345"/>
      <c r="SMB151" s="4346"/>
      <c r="SMC151" s="4338"/>
      <c r="SMD151" s="4339"/>
      <c r="SME151" s="4345"/>
      <c r="SMF151" s="4344"/>
      <c r="SMG151" s="4338"/>
      <c r="SMH151" s="4339"/>
      <c r="SMI151" s="4340"/>
      <c r="SMJ151" s="4341"/>
      <c r="SMK151" s="4338"/>
      <c r="SML151" s="2612"/>
      <c r="SMM151" s="4342"/>
      <c r="SMN151" s="4343"/>
      <c r="SMO151" s="4344"/>
      <c r="SMP151" s="2613"/>
      <c r="SMQ151" s="4345"/>
      <c r="SMR151" s="4346"/>
      <c r="SMS151" s="4345"/>
      <c r="SMT151" s="4346"/>
      <c r="SMU151" s="4338"/>
      <c r="SMV151" s="4339"/>
      <c r="SMW151" s="4345"/>
      <c r="SMX151" s="4344"/>
      <c r="SMY151" s="4338"/>
      <c r="SMZ151" s="4339"/>
      <c r="SNA151" s="4340"/>
      <c r="SNB151" s="4341"/>
      <c r="SNC151" s="4338"/>
      <c r="SND151" s="2612"/>
      <c r="SNE151" s="4342"/>
      <c r="SNF151" s="4343"/>
      <c r="SNG151" s="4344"/>
      <c r="SNH151" s="2613"/>
      <c r="SNI151" s="4345"/>
      <c r="SNJ151" s="4346"/>
      <c r="SNK151" s="4345"/>
      <c r="SNL151" s="4346"/>
      <c r="SNM151" s="4338"/>
      <c r="SNN151" s="4339"/>
      <c r="SNO151" s="4345"/>
      <c r="SNP151" s="4344"/>
      <c r="SNQ151" s="4338"/>
      <c r="SNR151" s="4339"/>
      <c r="SNS151" s="4340"/>
      <c r="SNT151" s="4341"/>
      <c r="SNU151" s="4338"/>
      <c r="SNV151" s="2612"/>
      <c r="SNW151" s="4342"/>
      <c r="SNX151" s="4343"/>
      <c r="SNY151" s="4344"/>
      <c r="SNZ151" s="2613"/>
      <c r="SOA151" s="4345"/>
      <c r="SOB151" s="4346"/>
      <c r="SOC151" s="4345"/>
      <c r="SOD151" s="4346"/>
      <c r="SOE151" s="4338"/>
      <c r="SOF151" s="4339"/>
      <c r="SOG151" s="4345"/>
      <c r="SOH151" s="4344"/>
      <c r="SOI151" s="4338"/>
      <c r="SOJ151" s="4339"/>
      <c r="SOK151" s="4340"/>
      <c r="SOL151" s="4341"/>
      <c r="SOM151" s="4338"/>
      <c r="SON151" s="2612"/>
      <c r="SOO151" s="4342"/>
      <c r="SOP151" s="4343"/>
      <c r="SOQ151" s="4344"/>
      <c r="SOR151" s="2613"/>
      <c r="SOS151" s="4345"/>
      <c r="SOT151" s="4346"/>
      <c r="SOU151" s="4345"/>
      <c r="SOV151" s="4346"/>
      <c r="SOW151" s="4338"/>
      <c r="SOX151" s="4339"/>
      <c r="SOY151" s="4345"/>
      <c r="SOZ151" s="4344"/>
      <c r="SPA151" s="4338"/>
      <c r="SPB151" s="4339"/>
      <c r="SPC151" s="4340"/>
      <c r="SPD151" s="4341"/>
      <c r="SPE151" s="4338"/>
      <c r="SPF151" s="2612"/>
      <c r="SPG151" s="4342"/>
      <c r="SPH151" s="4343"/>
      <c r="SPI151" s="4344"/>
      <c r="SPJ151" s="2613"/>
      <c r="SPK151" s="4345"/>
      <c r="SPL151" s="4346"/>
      <c r="SPM151" s="4345"/>
      <c r="SPN151" s="4346"/>
      <c r="SPO151" s="4338"/>
      <c r="SPP151" s="4339"/>
      <c r="SPQ151" s="4345"/>
      <c r="SPR151" s="4344"/>
      <c r="SPS151" s="4338"/>
      <c r="SPT151" s="4339"/>
      <c r="SPU151" s="4340"/>
      <c r="SPV151" s="4341"/>
      <c r="SPW151" s="4338"/>
      <c r="SPX151" s="2612"/>
      <c r="SPY151" s="4342"/>
      <c r="SPZ151" s="4343"/>
      <c r="SQA151" s="4344"/>
      <c r="SQB151" s="2613"/>
      <c r="SQC151" s="4345"/>
      <c r="SQD151" s="4346"/>
      <c r="SQE151" s="4345"/>
      <c r="SQF151" s="4346"/>
      <c r="SQG151" s="4338"/>
      <c r="SQH151" s="4339"/>
      <c r="SQI151" s="4345"/>
      <c r="SQJ151" s="4344"/>
      <c r="SQK151" s="4338"/>
      <c r="SQL151" s="4339"/>
      <c r="SQM151" s="4340"/>
      <c r="SQN151" s="4341"/>
      <c r="SQO151" s="4338"/>
      <c r="SQP151" s="2612"/>
      <c r="SQQ151" s="4342"/>
      <c r="SQR151" s="4343"/>
      <c r="SQS151" s="4344"/>
      <c r="SQT151" s="2613"/>
      <c r="SQU151" s="4345"/>
      <c r="SQV151" s="4346"/>
      <c r="SQW151" s="4345"/>
      <c r="SQX151" s="4346"/>
      <c r="SQY151" s="4338"/>
      <c r="SQZ151" s="4339"/>
      <c r="SRA151" s="4345"/>
      <c r="SRB151" s="4344"/>
      <c r="SRC151" s="4338"/>
      <c r="SRD151" s="4339"/>
      <c r="SRE151" s="4340"/>
      <c r="SRF151" s="4341"/>
      <c r="SRG151" s="4338"/>
      <c r="SRH151" s="2612"/>
      <c r="SRI151" s="4342"/>
      <c r="SRJ151" s="4343"/>
      <c r="SRK151" s="4344"/>
      <c r="SRL151" s="2613"/>
      <c r="SRM151" s="4345"/>
      <c r="SRN151" s="4346"/>
      <c r="SRO151" s="4345"/>
      <c r="SRP151" s="4346"/>
      <c r="SRQ151" s="4338"/>
      <c r="SRR151" s="4339"/>
      <c r="SRS151" s="4345"/>
      <c r="SRT151" s="4344"/>
      <c r="SRU151" s="4338"/>
      <c r="SRV151" s="4339"/>
      <c r="SRW151" s="4340"/>
      <c r="SRX151" s="4341"/>
      <c r="SRY151" s="4338"/>
      <c r="SRZ151" s="2612"/>
      <c r="SSA151" s="4342"/>
      <c r="SSB151" s="4343"/>
      <c r="SSC151" s="4344"/>
      <c r="SSD151" s="2613"/>
      <c r="SSE151" s="4345"/>
      <c r="SSF151" s="4346"/>
      <c r="SSG151" s="4345"/>
      <c r="SSH151" s="4346"/>
      <c r="SSI151" s="4338"/>
      <c r="SSJ151" s="4339"/>
      <c r="SSK151" s="4345"/>
      <c r="SSL151" s="4344"/>
      <c r="SSM151" s="4338"/>
      <c r="SSN151" s="4339"/>
      <c r="SSO151" s="4340"/>
      <c r="SSP151" s="4341"/>
      <c r="SSQ151" s="4338"/>
      <c r="SSR151" s="2612"/>
      <c r="SSS151" s="4342"/>
      <c r="SST151" s="4343"/>
      <c r="SSU151" s="4344"/>
      <c r="SSV151" s="2613"/>
      <c r="SSW151" s="4345"/>
      <c r="SSX151" s="4346"/>
      <c r="SSY151" s="4345"/>
      <c r="SSZ151" s="4346"/>
      <c r="STA151" s="4338"/>
      <c r="STB151" s="4339"/>
      <c r="STC151" s="4345"/>
      <c r="STD151" s="4344"/>
      <c r="STE151" s="4338"/>
      <c r="STF151" s="4339"/>
      <c r="STG151" s="4340"/>
      <c r="STH151" s="4341"/>
      <c r="STI151" s="4338"/>
      <c r="STJ151" s="2612"/>
      <c r="STK151" s="4342"/>
      <c r="STL151" s="4343"/>
      <c r="STM151" s="4344"/>
      <c r="STN151" s="2613"/>
      <c r="STO151" s="4345"/>
      <c r="STP151" s="4346"/>
      <c r="STQ151" s="4345"/>
      <c r="STR151" s="4346"/>
      <c r="STS151" s="4338"/>
      <c r="STT151" s="4339"/>
      <c r="STU151" s="4345"/>
      <c r="STV151" s="4344"/>
      <c r="STW151" s="4338"/>
      <c r="STX151" s="4339"/>
      <c r="STY151" s="4340"/>
      <c r="STZ151" s="4341"/>
      <c r="SUA151" s="4338"/>
      <c r="SUB151" s="2612"/>
      <c r="SUC151" s="4342"/>
      <c r="SUD151" s="4343"/>
      <c r="SUE151" s="4344"/>
      <c r="SUF151" s="2613"/>
      <c r="SUG151" s="4345"/>
      <c r="SUH151" s="4346"/>
      <c r="SUI151" s="4345"/>
      <c r="SUJ151" s="4346"/>
      <c r="SUK151" s="4338"/>
      <c r="SUL151" s="4339"/>
      <c r="SUM151" s="4345"/>
      <c r="SUN151" s="4344"/>
      <c r="SUO151" s="4338"/>
      <c r="SUP151" s="4339"/>
      <c r="SUQ151" s="4340"/>
      <c r="SUR151" s="4341"/>
      <c r="SUS151" s="4338"/>
      <c r="SUT151" s="2612"/>
      <c r="SUU151" s="4342"/>
      <c r="SUV151" s="4343"/>
      <c r="SUW151" s="4344"/>
      <c r="SUX151" s="2613"/>
      <c r="SUY151" s="4345"/>
      <c r="SUZ151" s="4346"/>
      <c r="SVA151" s="4345"/>
      <c r="SVB151" s="4346"/>
      <c r="SVC151" s="4338"/>
      <c r="SVD151" s="4339"/>
      <c r="SVE151" s="4345"/>
      <c r="SVF151" s="4344"/>
      <c r="SVG151" s="4338"/>
      <c r="SVH151" s="4339"/>
      <c r="SVI151" s="4340"/>
      <c r="SVJ151" s="4341"/>
      <c r="SVK151" s="4338"/>
      <c r="SVL151" s="2612"/>
      <c r="SVM151" s="4342"/>
      <c r="SVN151" s="4343"/>
      <c r="SVO151" s="4344"/>
      <c r="SVP151" s="2613"/>
      <c r="SVQ151" s="4345"/>
      <c r="SVR151" s="4346"/>
      <c r="SVS151" s="4345"/>
      <c r="SVT151" s="4346"/>
      <c r="SVU151" s="4338"/>
      <c r="SVV151" s="4339"/>
      <c r="SVW151" s="4345"/>
      <c r="SVX151" s="4344"/>
      <c r="SVY151" s="4338"/>
      <c r="SVZ151" s="4339"/>
      <c r="SWA151" s="4340"/>
      <c r="SWB151" s="4341"/>
      <c r="SWC151" s="4338"/>
      <c r="SWD151" s="2612"/>
      <c r="SWE151" s="4342"/>
      <c r="SWF151" s="4343"/>
      <c r="SWG151" s="4344"/>
      <c r="SWH151" s="2613"/>
      <c r="SWI151" s="4345"/>
      <c r="SWJ151" s="4346"/>
      <c r="SWK151" s="4345"/>
      <c r="SWL151" s="4346"/>
      <c r="SWM151" s="4338"/>
      <c r="SWN151" s="4339"/>
      <c r="SWO151" s="4345"/>
      <c r="SWP151" s="4344"/>
      <c r="SWQ151" s="4338"/>
      <c r="SWR151" s="4339"/>
      <c r="SWS151" s="4340"/>
      <c r="SWT151" s="4341"/>
      <c r="SWU151" s="4338"/>
      <c r="SWV151" s="2612"/>
      <c r="SWW151" s="4342"/>
      <c r="SWX151" s="4343"/>
      <c r="SWY151" s="4344"/>
      <c r="SWZ151" s="2613"/>
      <c r="SXA151" s="4345"/>
      <c r="SXB151" s="4346"/>
      <c r="SXC151" s="4345"/>
      <c r="SXD151" s="4346"/>
      <c r="SXE151" s="4338"/>
      <c r="SXF151" s="4339"/>
      <c r="SXG151" s="4345"/>
      <c r="SXH151" s="4344"/>
      <c r="SXI151" s="4338"/>
      <c r="SXJ151" s="4339"/>
      <c r="SXK151" s="4340"/>
      <c r="SXL151" s="4341"/>
      <c r="SXM151" s="4338"/>
      <c r="SXN151" s="2612"/>
      <c r="SXO151" s="4342"/>
      <c r="SXP151" s="4343"/>
      <c r="SXQ151" s="4344"/>
      <c r="SXR151" s="2613"/>
      <c r="SXS151" s="4345"/>
      <c r="SXT151" s="4346"/>
      <c r="SXU151" s="4345"/>
      <c r="SXV151" s="4346"/>
      <c r="SXW151" s="4338"/>
      <c r="SXX151" s="4339"/>
      <c r="SXY151" s="4345"/>
      <c r="SXZ151" s="4344"/>
      <c r="SYA151" s="4338"/>
      <c r="SYB151" s="4339"/>
      <c r="SYC151" s="4340"/>
      <c r="SYD151" s="4341"/>
      <c r="SYE151" s="4338"/>
      <c r="SYF151" s="2612"/>
      <c r="SYG151" s="4342"/>
      <c r="SYH151" s="4343"/>
      <c r="SYI151" s="4344"/>
      <c r="SYJ151" s="2613"/>
      <c r="SYK151" s="4345"/>
      <c r="SYL151" s="4346"/>
      <c r="SYM151" s="4345"/>
      <c r="SYN151" s="4346"/>
      <c r="SYO151" s="4338"/>
      <c r="SYP151" s="4339"/>
      <c r="SYQ151" s="4345"/>
      <c r="SYR151" s="4344"/>
      <c r="SYS151" s="4338"/>
      <c r="SYT151" s="4339"/>
      <c r="SYU151" s="4340"/>
      <c r="SYV151" s="4341"/>
      <c r="SYW151" s="4338"/>
      <c r="SYX151" s="2612"/>
      <c r="SYY151" s="4342"/>
      <c r="SYZ151" s="4343"/>
      <c r="SZA151" s="4344"/>
      <c r="SZB151" s="2613"/>
      <c r="SZC151" s="4345"/>
      <c r="SZD151" s="4346"/>
      <c r="SZE151" s="4345"/>
      <c r="SZF151" s="4346"/>
      <c r="SZG151" s="4338"/>
      <c r="SZH151" s="4339"/>
      <c r="SZI151" s="4345"/>
      <c r="SZJ151" s="4344"/>
      <c r="SZK151" s="4338"/>
      <c r="SZL151" s="4339"/>
      <c r="SZM151" s="4340"/>
      <c r="SZN151" s="4341"/>
      <c r="SZO151" s="4338"/>
      <c r="SZP151" s="2612"/>
      <c r="SZQ151" s="4342"/>
      <c r="SZR151" s="4343"/>
      <c r="SZS151" s="4344"/>
      <c r="SZT151" s="2613"/>
      <c r="SZU151" s="4345"/>
      <c r="SZV151" s="4346"/>
      <c r="SZW151" s="4345"/>
      <c r="SZX151" s="4346"/>
      <c r="SZY151" s="4338"/>
      <c r="SZZ151" s="4339"/>
      <c r="TAA151" s="4345"/>
      <c r="TAB151" s="4344"/>
      <c r="TAC151" s="4338"/>
      <c r="TAD151" s="4339"/>
      <c r="TAE151" s="4340"/>
      <c r="TAF151" s="4341"/>
      <c r="TAG151" s="4338"/>
      <c r="TAH151" s="2612"/>
      <c r="TAI151" s="4342"/>
      <c r="TAJ151" s="4343"/>
      <c r="TAK151" s="4344"/>
      <c r="TAL151" s="2613"/>
      <c r="TAM151" s="4345"/>
      <c r="TAN151" s="4346"/>
      <c r="TAO151" s="4345"/>
      <c r="TAP151" s="4346"/>
      <c r="TAQ151" s="4338"/>
      <c r="TAR151" s="4339"/>
      <c r="TAS151" s="4345"/>
      <c r="TAT151" s="4344"/>
      <c r="TAU151" s="4338"/>
      <c r="TAV151" s="4339"/>
      <c r="TAW151" s="4340"/>
      <c r="TAX151" s="4341"/>
      <c r="TAY151" s="4338"/>
      <c r="TAZ151" s="2612"/>
      <c r="TBA151" s="4342"/>
      <c r="TBB151" s="4343"/>
      <c r="TBC151" s="4344"/>
      <c r="TBD151" s="2613"/>
      <c r="TBE151" s="4345"/>
      <c r="TBF151" s="4346"/>
      <c r="TBG151" s="4345"/>
      <c r="TBH151" s="4346"/>
      <c r="TBI151" s="4338"/>
      <c r="TBJ151" s="4339"/>
      <c r="TBK151" s="4345"/>
      <c r="TBL151" s="4344"/>
      <c r="TBM151" s="4338"/>
      <c r="TBN151" s="4339"/>
      <c r="TBO151" s="4340"/>
      <c r="TBP151" s="4341"/>
      <c r="TBQ151" s="4338"/>
      <c r="TBR151" s="2612"/>
      <c r="TBS151" s="4342"/>
      <c r="TBT151" s="4343"/>
      <c r="TBU151" s="4344"/>
      <c r="TBV151" s="2613"/>
      <c r="TBW151" s="4345"/>
      <c r="TBX151" s="4346"/>
      <c r="TBY151" s="4345"/>
      <c r="TBZ151" s="4346"/>
      <c r="TCA151" s="4338"/>
      <c r="TCB151" s="4339"/>
      <c r="TCC151" s="4345"/>
      <c r="TCD151" s="4344"/>
      <c r="TCE151" s="4338"/>
      <c r="TCF151" s="4339"/>
      <c r="TCG151" s="4340"/>
      <c r="TCH151" s="4341"/>
      <c r="TCI151" s="4338"/>
      <c r="TCJ151" s="2612"/>
      <c r="TCK151" s="4342"/>
      <c r="TCL151" s="4343"/>
      <c r="TCM151" s="4344"/>
      <c r="TCN151" s="2613"/>
      <c r="TCO151" s="4345"/>
      <c r="TCP151" s="4346"/>
      <c r="TCQ151" s="4345"/>
      <c r="TCR151" s="4346"/>
      <c r="TCS151" s="4338"/>
      <c r="TCT151" s="4339"/>
      <c r="TCU151" s="4345"/>
      <c r="TCV151" s="4344"/>
      <c r="TCW151" s="4338"/>
      <c r="TCX151" s="4339"/>
      <c r="TCY151" s="4340"/>
      <c r="TCZ151" s="4341"/>
      <c r="TDA151" s="4338"/>
      <c r="TDB151" s="2612"/>
      <c r="TDC151" s="4342"/>
      <c r="TDD151" s="4343"/>
      <c r="TDE151" s="4344"/>
      <c r="TDF151" s="2613"/>
      <c r="TDG151" s="4345"/>
      <c r="TDH151" s="4346"/>
      <c r="TDI151" s="4345"/>
      <c r="TDJ151" s="4346"/>
      <c r="TDK151" s="4338"/>
      <c r="TDL151" s="4339"/>
      <c r="TDM151" s="4345"/>
      <c r="TDN151" s="4344"/>
      <c r="TDO151" s="4338"/>
      <c r="TDP151" s="4339"/>
      <c r="TDQ151" s="4340"/>
      <c r="TDR151" s="4341"/>
      <c r="TDS151" s="4338"/>
      <c r="TDT151" s="2612"/>
      <c r="TDU151" s="4342"/>
      <c r="TDV151" s="4343"/>
      <c r="TDW151" s="4344"/>
      <c r="TDX151" s="2613"/>
      <c r="TDY151" s="4345"/>
      <c r="TDZ151" s="4346"/>
      <c r="TEA151" s="4345"/>
      <c r="TEB151" s="4346"/>
      <c r="TEC151" s="4338"/>
      <c r="TED151" s="4339"/>
      <c r="TEE151" s="4345"/>
      <c r="TEF151" s="4344"/>
      <c r="TEG151" s="4338"/>
      <c r="TEH151" s="4339"/>
      <c r="TEI151" s="4340"/>
      <c r="TEJ151" s="4341"/>
      <c r="TEK151" s="4338"/>
      <c r="TEL151" s="2612"/>
      <c r="TEM151" s="4342"/>
      <c r="TEN151" s="4343"/>
      <c r="TEO151" s="4344"/>
      <c r="TEP151" s="2613"/>
      <c r="TEQ151" s="4345"/>
      <c r="TER151" s="4346"/>
      <c r="TES151" s="4345"/>
      <c r="TET151" s="4346"/>
      <c r="TEU151" s="4338"/>
      <c r="TEV151" s="4339"/>
      <c r="TEW151" s="4345"/>
      <c r="TEX151" s="4344"/>
      <c r="TEY151" s="4338"/>
      <c r="TEZ151" s="4339"/>
      <c r="TFA151" s="4340"/>
      <c r="TFB151" s="4341"/>
      <c r="TFC151" s="4338"/>
      <c r="TFD151" s="2612"/>
      <c r="TFE151" s="4342"/>
      <c r="TFF151" s="4343"/>
      <c r="TFG151" s="4344"/>
      <c r="TFH151" s="2613"/>
      <c r="TFI151" s="4345"/>
      <c r="TFJ151" s="4346"/>
      <c r="TFK151" s="4345"/>
      <c r="TFL151" s="4346"/>
      <c r="TFM151" s="4338"/>
      <c r="TFN151" s="4339"/>
      <c r="TFO151" s="4345"/>
      <c r="TFP151" s="4344"/>
      <c r="TFQ151" s="4338"/>
      <c r="TFR151" s="4339"/>
      <c r="TFS151" s="4340"/>
      <c r="TFT151" s="4341"/>
      <c r="TFU151" s="4338"/>
      <c r="TFV151" s="2612"/>
      <c r="TFW151" s="4342"/>
      <c r="TFX151" s="4343"/>
      <c r="TFY151" s="4344"/>
      <c r="TFZ151" s="2613"/>
      <c r="TGA151" s="4345"/>
      <c r="TGB151" s="4346"/>
      <c r="TGC151" s="4345"/>
      <c r="TGD151" s="4346"/>
      <c r="TGE151" s="4338"/>
      <c r="TGF151" s="4339"/>
      <c r="TGG151" s="4345"/>
      <c r="TGH151" s="4344"/>
      <c r="TGI151" s="4338"/>
      <c r="TGJ151" s="4339"/>
      <c r="TGK151" s="4340"/>
      <c r="TGL151" s="4341"/>
      <c r="TGM151" s="4338"/>
      <c r="TGN151" s="2612"/>
      <c r="TGO151" s="4342"/>
      <c r="TGP151" s="4343"/>
      <c r="TGQ151" s="4344"/>
      <c r="TGR151" s="2613"/>
      <c r="TGS151" s="4345"/>
      <c r="TGT151" s="4346"/>
      <c r="TGU151" s="4345"/>
      <c r="TGV151" s="4346"/>
      <c r="TGW151" s="4338"/>
      <c r="TGX151" s="4339"/>
      <c r="TGY151" s="4345"/>
      <c r="TGZ151" s="4344"/>
      <c r="THA151" s="4338"/>
      <c r="THB151" s="4339"/>
      <c r="THC151" s="4340"/>
      <c r="THD151" s="4341"/>
      <c r="THE151" s="4338"/>
      <c r="THF151" s="2612"/>
      <c r="THG151" s="4342"/>
      <c r="THH151" s="4343"/>
      <c r="THI151" s="4344"/>
      <c r="THJ151" s="2613"/>
      <c r="THK151" s="4345"/>
      <c r="THL151" s="4346"/>
      <c r="THM151" s="4345"/>
      <c r="THN151" s="4346"/>
      <c r="THO151" s="4338"/>
      <c r="THP151" s="4339"/>
      <c r="THQ151" s="4345"/>
      <c r="THR151" s="4344"/>
      <c r="THS151" s="4338"/>
      <c r="THT151" s="4339"/>
      <c r="THU151" s="4340"/>
      <c r="THV151" s="4341"/>
      <c r="THW151" s="4338"/>
      <c r="THX151" s="2612"/>
      <c r="THY151" s="4342"/>
      <c r="THZ151" s="4343"/>
      <c r="TIA151" s="4344"/>
      <c r="TIB151" s="2613"/>
      <c r="TIC151" s="4345"/>
      <c r="TID151" s="4346"/>
      <c r="TIE151" s="4345"/>
      <c r="TIF151" s="4346"/>
      <c r="TIG151" s="4338"/>
      <c r="TIH151" s="4339"/>
      <c r="TII151" s="4345"/>
      <c r="TIJ151" s="4344"/>
      <c r="TIK151" s="4338"/>
      <c r="TIL151" s="4339"/>
      <c r="TIM151" s="4340"/>
      <c r="TIN151" s="4341"/>
      <c r="TIO151" s="4338"/>
      <c r="TIP151" s="2612"/>
      <c r="TIQ151" s="4342"/>
      <c r="TIR151" s="4343"/>
      <c r="TIS151" s="4344"/>
      <c r="TIT151" s="2613"/>
      <c r="TIU151" s="4345"/>
      <c r="TIV151" s="4346"/>
      <c r="TIW151" s="4345"/>
      <c r="TIX151" s="4346"/>
      <c r="TIY151" s="4338"/>
      <c r="TIZ151" s="4339"/>
      <c r="TJA151" s="4345"/>
      <c r="TJB151" s="4344"/>
      <c r="TJC151" s="4338"/>
      <c r="TJD151" s="4339"/>
      <c r="TJE151" s="4340"/>
      <c r="TJF151" s="4341"/>
      <c r="TJG151" s="4338"/>
      <c r="TJH151" s="2612"/>
      <c r="TJI151" s="4342"/>
      <c r="TJJ151" s="4343"/>
      <c r="TJK151" s="4344"/>
      <c r="TJL151" s="2613"/>
      <c r="TJM151" s="4345"/>
      <c r="TJN151" s="4346"/>
      <c r="TJO151" s="4345"/>
      <c r="TJP151" s="4346"/>
      <c r="TJQ151" s="4338"/>
      <c r="TJR151" s="4339"/>
      <c r="TJS151" s="4345"/>
      <c r="TJT151" s="4344"/>
      <c r="TJU151" s="4338"/>
      <c r="TJV151" s="4339"/>
      <c r="TJW151" s="4340"/>
      <c r="TJX151" s="4341"/>
      <c r="TJY151" s="4338"/>
      <c r="TJZ151" s="2612"/>
      <c r="TKA151" s="4342"/>
      <c r="TKB151" s="4343"/>
      <c r="TKC151" s="4344"/>
      <c r="TKD151" s="2613"/>
      <c r="TKE151" s="4345"/>
      <c r="TKF151" s="4346"/>
      <c r="TKG151" s="4345"/>
      <c r="TKH151" s="4346"/>
      <c r="TKI151" s="4338"/>
      <c r="TKJ151" s="4339"/>
      <c r="TKK151" s="4345"/>
      <c r="TKL151" s="4344"/>
      <c r="TKM151" s="4338"/>
      <c r="TKN151" s="4339"/>
      <c r="TKO151" s="4340"/>
      <c r="TKP151" s="4341"/>
      <c r="TKQ151" s="4338"/>
      <c r="TKR151" s="2612"/>
      <c r="TKS151" s="4342"/>
      <c r="TKT151" s="4343"/>
      <c r="TKU151" s="4344"/>
      <c r="TKV151" s="2613"/>
      <c r="TKW151" s="4345"/>
      <c r="TKX151" s="4346"/>
      <c r="TKY151" s="4345"/>
      <c r="TKZ151" s="4346"/>
      <c r="TLA151" s="4338"/>
      <c r="TLB151" s="4339"/>
      <c r="TLC151" s="4345"/>
      <c r="TLD151" s="4344"/>
      <c r="TLE151" s="4338"/>
      <c r="TLF151" s="4339"/>
      <c r="TLG151" s="4340"/>
      <c r="TLH151" s="4341"/>
      <c r="TLI151" s="4338"/>
      <c r="TLJ151" s="2612"/>
      <c r="TLK151" s="4342"/>
      <c r="TLL151" s="4343"/>
      <c r="TLM151" s="4344"/>
      <c r="TLN151" s="2613"/>
      <c r="TLO151" s="4345"/>
      <c r="TLP151" s="4346"/>
      <c r="TLQ151" s="4345"/>
      <c r="TLR151" s="4346"/>
      <c r="TLS151" s="4338"/>
      <c r="TLT151" s="4339"/>
      <c r="TLU151" s="4345"/>
      <c r="TLV151" s="4344"/>
      <c r="TLW151" s="4338"/>
      <c r="TLX151" s="4339"/>
      <c r="TLY151" s="4340"/>
      <c r="TLZ151" s="4341"/>
      <c r="TMA151" s="4338"/>
      <c r="TMB151" s="2612"/>
      <c r="TMC151" s="4342"/>
      <c r="TMD151" s="4343"/>
      <c r="TME151" s="4344"/>
      <c r="TMF151" s="2613"/>
      <c r="TMG151" s="4345"/>
      <c r="TMH151" s="4346"/>
      <c r="TMI151" s="4345"/>
      <c r="TMJ151" s="4346"/>
      <c r="TMK151" s="4338"/>
      <c r="TML151" s="4339"/>
      <c r="TMM151" s="4345"/>
      <c r="TMN151" s="4344"/>
      <c r="TMO151" s="4338"/>
      <c r="TMP151" s="4339"/>
      <c r="TMQ151" s="4340"/>
      <c r="TMR151" s="4341"/>
      <c r="TMS151" s="4338"/>
      <c r="TMT151" s="2612"/>
      <c r="TMU151" s="4342"/>
      <c r="TMV151" s="4343"/>
      <c r="TMW151" s="4344"/>
      <c r="TMX151" s="2613"/>
      <c r="TMY151" s="4345"/>
      <c r="TMZ151" s="4346"/>
      <c r="TNA151" s="4345"/>
      <c r="TNB151" s="4346"/>
      <c r="TNC151" s="4338"/>
      <c r="TND151" s="4339"/>
      <c r="TNE151" s="4345"/>
      <c r="TNF151" s="4344"/>
      <c r="TNG151" s="4338"/>
      <c r="TNH151" s="4339"/>
      <c r="TNI151" s="4340"/>
      <c r="TNJ151" s="4341"/>
      <c r="TNK151" s="4338"/>
      <c r="TNL151" s="2612"/>
      <c r="TNM151" s="4342"/>
      <c r="TNN151" s="4343"/>
      <c r="TNO151" s="4344"/>
      <c r="TNP151" s="2613"/>
      <c r="TNQ151" s="4345"/>
      <c r="TNR151" s="4346"/>
      <c r="TNS151" s="4345"/>
      <c r="TNT151" s="4346"/>
      <c r="TNU151" s="4338"/>
      <c r="TNV151" s="4339"/>
      <c r="TNW151" s="4345"/>
      <c r="TNX151" s="4344"/>
      <c r="TNY151" s="4338"/>
      <c r="TNZ151" s="4339"/>
      <c r="TOA151" s="4340"/>
      <c r="TOB151" s="4341"/>
      <c r="TOC151" s="4338"/>
      <c r="TOD151" s="2612"/>
      <c r="TOE151" s="4342"/>
      <c r="TOF151" s="4343"/>
      <c r="TOG151" s="4344"/>
      <c r="TOH151" s="2613"/>
      <c r="TOI151" s="4345"/>
      <c r="TOJ151" s="4346"/>
      <c r="TOK151" s="4345"/>
      <c r="TOL151" s="4346"/>
      <c r="TOM151" s="4338"/>
      <c r="TON151" s="4339"/>
      <c r="TOO151" s="4345"/>
      <c r="TOP151" s="4344"/>
      <c r="TOQ151" s="4338"/>
      <c r="TOR151" s="4339"/>
      <c r="TOS151" s="4340"/>
      <c r="TOT151" s="4341"/>
      <c r="TOU151" s="4338"/>
      <c r="TOV151" s="2612"/>
      <c r="TOW151" s="4342"/>
      <c r="TOX151" s="4343"/>
      <c r="TOY151" s="4344"/>
      <c r="TOZ151" s="2613"/>
      <c r="TPA151" s="4345"/>
      <c r="TPB151" s="4346"/>
      <c r="TPC151" s="4345"/>
      <c r="TPD151" s="4346"/>
      <c r="TPE151" s="4338"/>
      <c r="TPF151" s="4339"/>
      <c r="TPG151" s="4345"/>
      <c r="TPH151" s="4344"/>
      <c r="TPI151" s="4338"/>
      <c r="TPJ151" s="4339"/>
      <c r="TPK151" s="4340"/>
      <c r="TPL151" s="4341"/>
      <c r="TPM151" s="4338"/>
      <c r="TPN151" s="2612"/>
      <c r="TPO151" s="4342"/>
      <c r="TPP151" s="4343"/>
      <c r="TPQ151" s="4344"/>
      <c r="TPR151" s="2613"/>
      <c r="TPS151" s="4345"/>
      <c r="TPT151" s="4346"/>
      <c r="TPU151" s="4345"/>
      <c r="TPV151" s="4346"/>
      <c r="TPW151" s="4338"/>
      <c r="TPX151" s="4339"/>
      <c r="TPY151" s="4345"/>
      <c r="TPZ151" s="4344"/>
      <c r="TQA151" s="4338"/>
      <c r="TQB151" s="4339"/>
      <c r="TQC151" s="4340"/>
      <c r="TQD151" s="4341"/>
      <c r="TQE151" s="4338"/>
      <c r="TQF151" s="2612"/>
      <c r="TQG151" s="4342"/>
      <c r="TQH151" s="4343"/>
      <c r="TQI151" s="4344"/>
      <c r="TQJ151" s="2613"/>
      <c r="TQK151" s="4345"/>
      <c r="TQL151" s="4346"/>
      <c r="TQM151" s="4345"/>
      <c r="TQN151" s="4346"/>
      <c r="TQO151" s="4338"/>
      <c r="TQP151" s="4339"/>
      <c r="TQQ151" s="4345"/>
      <c r="TQR151" s="4344"/>
      <c r="TQS151" s="4338"/>
      <c r="TQT151" s="4339"/>
      <c r="TQU151" s="4340"/>
      <c r="TQV151" s="4341"/>
      <c r="TQW151" s="4338"/>
      <c r="TQX151" s="2612"/>
      <c r="TQY151" s="4342"/>
      <c r="TQZ151" s="4343"/>
      <c r="TRA151" s="4344"/>
      <c r="TRB151" s="2613"/>
      <c r="TRC151" s="4345"/>
      <c r="TRD151" s="4346"/>
      <c r="TRE151" s="4345"/>
      <c r="TRF151" s="4346"/>
      <c r="TRG151" s="4338"/>
      <c r="TRH151" s="4339"/>
      <c r="TRI151" s="4345"/>
      <c r="TRJ151" s="4344"/>
      <c r="TRK151" s="4338"/>
      <c r="TRL151" s="4339"/>
      <c r="TRM151" s="4340"/>
      <c r="TRN151" s="4341"/>
      <c r="TRO151" s="4338"/>
      <c r="TRP151" s="2612"/>
      <c r="TRQ151" s="4342"/>
      <c r="TRR151" s="4343"/>
      <c r="TRS151" s="4344"/>
      <c r="TRT151" s="2613"/>
      <c r="TRU151" s="4345"/>
      <c r="TRV151" s="4346"/>
      <c r="TRW151" s="4345"/>
      <c r="TRX151" s="4346"/>
      <c r="TRY151" s="4338"/>
      <c r="TRZ151" s="4339"/>
      <c r="TSA151" s="4345"/>
      <c r="TSB151" s="4344"/>
      <c r="TSC151" s="4338"/>
      <c r="TSD151" s="4339"/>
      <c r="TSE151" s="4340"/>
      <c r="TSF151" s="4341"/>
      <c r="TSG151" s="4338"/>
      <c r="TSH151" s="2612"/>
      <c r="TSI151" s="4342"/>
      <c r="TSJ151" s="4343"/>
      <c r="TSK151" s="4344"/>
      <c r="TSL151" s="2613"/>
      <c r="TSM151" s="4345"/>
      <c r="TSN151" s="4346"/>
      <c r="TSO151" s="4345"/>
      <c r="TSP151" s="4346"/>
      <c r="TSQ151" s="4338"/>
      <c r="TSR151" s="4339"/>
      <c r="TSS151" s="4345"/>
      <c r="TST151" s="4344"/>
      <c r="TSU151" s="4338"/>
      <c r="TSV151" s="4339"/>
      <c r="TSW151" s="4340"/>
      <c r="TSX151" s="4341"/>
      <c r="TSY151" s="4338"/>
      <c r="TSZ151" s="2612"/>
      <c r="TTA151" s="4342"/>
      <c r="TTB151" s="4343"/>
      <c r="TTC151" s="4344"/>
      <c r="TTD151" s="2613"/>
      <c r="TTE151" s="4345"/>
      <c r="TTF151" s="4346"/>
      <c r="TTG151" s="4345"/>
      <c r="TTH151" s="4346"/>
      <c r="TTI151" s="4338"/>
      <c r="TTJ151" s="4339"/>
      <c r="TTK151" s="4345"/>
      <c r="TTL151" s="4344"/>
      <c r="TTM151" s="4338"/>
      <c r="TTN151" s="4339"/>
      <c r="TTO151" s="4340"/>
      <c r="TTP151" s="4341"/>
      <c r="TTQ151" s="4338"/>
      <c r="TTR151" s="2612"/>
      <c r="TTS151" s="4342"/>
      <c r="TTT151" s="4343"/>
      <c r="TTU151" s="4344"/>
      <c r="TTV151" s="2613"/>
      <c r="TTW151" s="4345"/>
      <c r="TTX151" s="4346"/>
      <c r="TTY151" s="4345"/>
      <c r="TTZ151" s="4346"/>
      <c r="TUA151" s="4338"/>
      <c r="TUB151" s="4339"/>
      <c r="TUC151" s="4345"/>
      <c r="TUD151" s="4344"/>
      <c r="TUE151" s="4338"/>
      <c r="TUF151" s="4339"/>
      <c r="TUG151" s="4340"/>
      <c r="TUH151" s="4341"/>
      <c r="TUI151" s="4338"/>
      <c r="TUJ151" s="2612"/>
      <c r="TUK151" s="4342"/>
      <c r="TUL151" s="4343"/>
      <c r="TUM151" s="4344"/>
      <c r="TUN151" s="2613"/>
      <c r="TUO151" s="4345"/>
      <c r="TUP151" s="4346"/>
      <c r="TUQ151" s="4345"/>
      <c r="TUR151" s="4346"/>
      <c r="TUS151" s="4338"/>
      <c r="TUT151" s="4339"/>
      <c r="TUU151" s="4345"/>
      <c r="TUV151" s="4344"/>
      <c r="TUW151" s="4338"/>
      <c r="TUX151" s="4339"/>
      <c r="TUY151" s="4340"/>
      <c r="TUZ151" s="4341"/>
      <c r="TVA151" s="4338"/>
      <c r="TVB151" s="2612"/>
      <c r="TVC151" s="4342"/>
      <c r="TVD151" s="4343"/>
      <c r="TVE151" s="4344"/>
      <c r="TVF151" s="2613"/>
      <c r="TVG151" s="4345"/>
      <c r="TVH151" s="4346"/>
      <c r="TVI151" s="4345"/>
      <c r="TVJ151" s="4346"/>
      <c r="TVK151" s="4338"/>
      <c r="TVL151" s="4339"/>
      <c r="TVM151" s="4345"/>
      <c r="TVN151" s="4344"/>
      <c r="TVO151" s="4338"/>
      <c r="TVP151" s="4339"/>
      <c r="TVQ151" s="4340"/>
      <c r="TVR151" s="4341"/>
      <c r="TVS151" s="4338"/>
      <c r="TVT151" s="2612"/>
      <c r="TVU151" s="4342"/>
      <c r="TVV151" s="4343"/>
      <c r="TVW151" s="4344"/>
      <c r="TVX151" s="2613"/>
      <c r="TVY151" s="4345"/>
      <c r="TVZ151" s="4346"/>
      <c r="TWA151" s="4345"/>
      <c r="TWB151" s="4346"/>
      <c r="TWC151" s="4338"/>
      <c r="TWD151" s="4339"/>
      <c r="TWE151" s="4345"/>
      <c r="TWF151" s="4344"/>
      <c r="TWG151" s="4338"/>
      <c r="TWH151" s="4339"/>
      <c r="TWI151" s="4340"/>
      <c r="TWJ151" s="4341"/>
      <c r="TWK151" s="4338"/>
      <c r="TWL151" s="2612"/>
      <c r="TWM151" s="4342"/>
      <c r="TWN151" s="4343"/>
      <c r="TWO151" s="4344"/>
      <c r="TWP151" s="2613"/>
      <c r="TWQ151" s="4345"/>
      <c r="TWR151" s="4346"/>
      <c r="TWS151" s="4345"/>
      <c r="TWT151" s="4346"/>
      <c r="TWU151" s="4338"/>
      <c r="TWV151" s="4339"/>
      <c r="TWW151" s="4345"/>
      <c r="TWX151" s="4344"/>
      <c r="TWY151" s="4338"/>
      <c r="TWZ151" s="4339"/>
      <c r="TXA151" s="4340"/>
      <c r="TXB151" s="4341"/>
      <c r="TXC151" s="4338"/>
      <c r="TXD151" s="2612"/>
      <c r="TXE151" s="4342"/>
      <c r="TXF151" s="4343"/>
      <c r="TXG151" s="4344"/>
      <c r="TXH151" s="2613"/>
      <c r="TXI151" s="4345"/>
      <c r="TXJ151" s="4346"/>
      <c r="TXK151" s="4345"/>
      <c r="TXL151" s="4346"/>
      <c r="TXM151" s="4338"/>
      <c r="TXN151" s="4339"/>
      <c r="TXO151" s="4345"/>
      <c r="TXP151" s="4344"/>
      <c r="TXQ151" s="4338"/>
      <c r="TXR151" s="4339"/>
      <c r="TXS151" s="4340"/>
      <c r="TXT151" s="4341"/>
      <c r="TXU151" s="4338"/>
      <c r="TXV151" s="2612"/>
      <c r="TXW151" s="4342"/>
      <c r="TXX151" s="4343"/>
      <c r="TXY151" s="4344"/>
      <c r="TXZ151" s="2613"/>
      <c r="TYA151" s="4345"/>
      <c r="TYB151" s="4346"/>
      <c r="TYC151" s="4345"/>
      <c r="TYD151" s="4346"/>
      <c r="TYE151" s="4338"/>
      <c r="TYF151" s="4339"/>
      <c r="TYG151" s="4345"/>
      <c r="TYH151" s="4344"/>
      <c r="TYI151" s="4338"/>
      <c r="TYJ151" s="4339"/>
      <c r="TYK151" s="4340"/>
      <c r="TYL151" s="4341"/>
      <c r="TYM151" s="4338"/>
      <c r="TYN151" s="2612"/>
      <c r="TYO151" s="4342"/>
      <c r="TYP151" s="4343"/>
      <c r="TYQ151" s="4344"/>
      <c r="TYR151" s="2613"/>
      <c r="TYS151" s="4345"/>
      <c r="TYT151" s="4346"/>
      <c r="TYU151" s="4345"/>
      <c r="TYV151" s="4346"/>
      <c r="TYW151" s="4338"/>
      <c r="TYX151" s="4339"/>
      <c r="TYY151" s="4345"/>
      <c r="TYZ151" s="4344"/>
      <c r="TZA151" s="4338"/>
      <c r="TZB151" s="4339"/>
      <c r="TZC151" s="4340"/>
      <c r="TZD151" s="4341"/>
      <c r="TZE151" s="4338"/>
      <c r="TZF151" s="2612"/>
      <c r="TZG151" s="4342"/>
      <c r="TZH151" s="4343"/>
      <c r="TZI151" s="4344"/>
      <c r="TZJ151" s="2613"/>
      <c r="TZK151" s="4345"/>
      <c r="TZL151" s="4346"/>
      <c r="TZM151" s="4345"/>
      <c r="TZN151" s="4346"/>
      <c r="TZO151" s="4338"/>
      <c r="TZP151" s="4339"/>
      <c r="TZQ151" s="4345"/>
      <c r="TZR151" s="4344"/>
      <c r="TZS151" s="4338"/>
      <c r="TZT151" s="4339"/>
      <c r="TZU151" s="4340"/>
      <c r="TZV151" s="4341"/>
      <c r="TZW151" s="4338"/>
      <c r="TZX151" s="2612"/>
      <c r="TZY151" s="4342"/>
      <c r="TZZ151" s="4343"/>
      <c r="UAA151" s="4344"/>
      <c r="UAB151" s="2613"/>
      <c r="UAC151" s="4345"/>
      <c r="UAD151" s="4346"/>
      <c r="UAE151" s="4345"/>
      <c r="UAF151" s="4346"/>
      <c r="UAG151" s="4338"/>
      <c r="UAH151" s="4339"/>
      <c r="UAI151" s="4345"/>
      <c r="UAJ151" s="4344"/>
      <c r="UAK151" s="4338"/>
      <c r="UAL151" s="4339"/>
      <c r="UAM151" s="4340"/>
      <c r="UAN151" s="4341"/>
      <c r="UAO151" s="4338"/>
      <c r="UAP151" s="2612"/>
      <c r="UAQ151" s="4342"/>
      <c r="UAR151" s="4343"/>
      <c r="UAS151" s="4344"/>
      <c r="UAT151" s="2613"/>
      <c r="UAU151" s="4345"/>
      <c r="UAV151" s="4346"/>
      <c r="UAW151" s="4345"/>
      <c r="UAX151" s="4346"/>
      <c r="UAY151" s="4338"/>
      <c r="UAZ151" s="4339"/>
      <c r="UBA151" s="4345"/>
      <c r="UBB151" s="4344"/>
      <c r="UBC151" s="4338"/>
      <c r="UBD151" s="4339"/>
      <c r="UBE151" s="4340"/>
      <c r="UBF151" s="4341"/>
      <c r="UBG151" s="4338"/>
      <c r="UBH151" s="2612"/>
      <c r="UBI151" s="4342"/>
      <c r="UBJ151" s="4343"/>
      <c r="UBK151" s="4344"/>
      <c r="UBL151" s="2613"/>
      <c r="UBM151" s="4345"/>
      <c r="UBN151" s="4346"/>
      <c r="UBO151" s="4345"/>
      <c r="UBP151" s="4346"/>
      <c r="UBQ151" s="4338"/>
      <c r="UBR151" s="4339"/>
      <c r="UBS151" s="4345"/>
      <c r="UBT151" s="4344"/>
      <c r="UBU151" s="4338"/>
      <c r="UBV151" s="4339"/>
      <c r="UBW151" s="4340"/>
      <c r="UBX151" s="4341"/>
      <c r="UBY151" s="4338"/>
      <c r="UBZ151" s="2612"/>
      <c r="UCA151" s="4342"/>
      <c r="UCB151" s="4343"/>
      <c r="UCC151" s="4344"/>
      <c r="UCD151" s="2613"/>
      <c r="UCE151" s="4345"/>
      <c r="UCF151" s="4346"/>
      <c r="UCG151" s="4345"/>
      <c r="UCH151" s="4346"/>
      <c r="UCI151" s="4338"/>
      <c r="UCJ151" s="4339"/>
      <c r="UCK151" s="4345"/>
      <c r="UCL151" s="4344"/>
      <c r="UCM151" s="4338"/>
      <c r="UCN151" s="4339"/>
      <c r="UCO151" s="4340"/>
      <c r="UCP151" s="4341"/>
      <c r="UCQ151" s="4338"/>
      <c r="UCR151" s="2612"/>
      <c r="UCS151" s="4342"/>
      <c r="UCT151" s="4343"/>
      <c r="UCU151" s="4344"/>
      <c r="UCV151" s="2613"/>
      <c r="UCW151" s="4345"/>
      <c r="UCX151" s="4346"/>
      <c r="UCY151" s="4345"/>
      <c r="UCZ151" s="4346"/>
      <c r="UDA151" s="4338"/>
      <c r="UDB151" s="4339"/>
      <c r="UDC151" s="4345"/>
      <c r="UDD151" s="4344"/>
      <c r="UDE151" s="4338"/>
      <c r="UDF151" s="4339"/>
      <c r="UDG151" s="4340"/>
      <c r="UDH151" s="4341"/>
      <c r="UDI151" s="4338"/>
      <c r="UDJ151" s="2612"/>
      <c r="UDK151" s="4342"/>
      <c r="UDL151" s="4343"/>
      <c r="UDM151" s="4344"/>
      <c r="UDN151" s="2613"/>
      <c r="UDO151" s="4345"/>
      <c r="UDP151" s="4346"/>
      <c r="UDQ151" s="4345"/>
      <c r="UDR151" s="4346"/>
      <c r="UDS151" s="4338"/>
      <c r="UDT151" s="4339"/>
      <c r="UDU151" s="4345"/>
      <c r="UDV151" s="4344"/>
      <c r="UDW151" s="4338"/>
      <c r="UDX151" s="4339"/>
      <c r="UDY151" s="4340"/>
      <c r="UDZ151" s="4341"/>
      <c r="UEA151" s="4338"/>
      <c r="UEB151" s="2612"/>
      <c r="UEC151" s="4342"/>
      <c r="UED151" s="4343"/>
      <c r="UEE151" s="4344"/>
      <c r="UEF151" s="2613"/>
      <c r="UEG151" s="4345"/>
      <c r="UEH151" s="4346"/>
      <c r="UEI151" s="4345"/>
      <c r="UEJ151" s="4346"/>
      <c r="UEK151" s="4338"/>
      <c r="UEL151" s="4339"/>
      <c r="UEM151" s="4345"/>
      <c r="UEN151" s="4344"/>
      <c r="UEO151" s="4338"/>
      <c r="UEP151" s="4339"/>
      <c r="UEQ151" s="4340"/>
      <c r="UER151" s="4341"/>
      <c r="UES151" s="4338"/>
      <c r="UET151" s="2612"/>
      <c r="UEU151" s="4342"/>
      <c r="UEV151" s="4343"/>
      <c r="UEW151" s="4344"/>
      <c r="UEX151" s="2613"/>
      <c r="UEY151" s="4345"/>
      <c r="UEZ151" s="4346"/>
      <c r="UFA151" s="4345"/>
      <c r="UFB151" s="4346"/>
      <c r="UFC151" s="4338"/>
      <c r="UFD151" s="4339"/>
      <c r="UFE151" s="4345"/>
      <c r="UFF151" s="4344"/>
      <c r="UFG151" s="4338"/>
      <c r="UFH151" s="4339"/>
      <c r="UFI151" s="4340"/>
      <c r="UFJ151" s="4341"/>
      <c r="UFK151" s="4338"/>
      <c r="UFL151" s="2612"/>
      <c r="UFM151" s="4342"/>
      <c r="UFN151" s="4343"/>
      <c r="UFO151" s="4344"/>
      <c r="UFP151" s="2613"/>
      <c r="UFQ151" s="4345"/>
      <c r="UFR151" s="4346"/>
      <c r="UFS151" s="4345"/>
      <c r="UFT151" s="4346"/>
      <c r="UFU151" s="4338"/>
      <c r="UFV151" s="4339"/>
      <c r="UFW151" s="4345"/>
      <c r="UFX151" s="4344"/>
      <c r="UFY151" s="4338"/>
      <c r="UFZ151" s="4339"/>
      <c r="UGA151" s="4340"/>
      <c r="UGB151" s="4341"/>
      <c r="UGC151" s="4338"/>
      <c r="UGD151" s="2612"/>
      <c r="UGE151" s="4342"/>
      <c r="UGF151" s="4343"/>
      <c r="UGG151" s="4344"/>
      <c r="UGH151" s="2613"/>
      <c r="UGI151" s="4345"/>
      <c r="UGJ151" s="4346"/>
      <c r="UGK151" s="4345"/>
      <c r="UGL151" s="4346"/>
      <c r="UGM151" s="4338"/>
      <c r="UGN151" s="4339"/>
      <c r="UGO151" s="4345"/>
      <c r="UGP151" s="4344"/>
      <c r="UGQ151" s="4338"/>
      <c r="UGR151" s="4339"/>
      <c r="UGS151" s="4340"/>
      <c r="UGT151" s="4341"/>
      <c r="UGU151" s="4338"/>
      <c r="UGV151" s="2612"/>
      <c r="UGW151" s="4342"/>
      <c r="UGX151" s="4343"/>
      <c r="UGY151" s="4344"/>
      <c r="UGZ151" s="2613"/>
      <c r="UHA151" s="4345"/>
      <c r="UHB151" s="4346"/>
      <c r="UHC151" s="4345"/>
      <c r="UHD151" s="4346"/>
      <c r="UHE151" s="4338"/>
      <c r="UHF151" s="4339"/>
      <c r="UHG151" s="4345"/>
      <c r="UHH151" s="4344"/>
      <c r="UHI151" s="4338"/>
      <c r="UHJ151" s="4339"/>
      <c r="UHK151" s="4340"/>
      <c r="UHL151" s="4341"/>
      <c r="UHM151" s="4338"/>
      <c r="UHN151" s="2612"/>
      <c r="UHO151" s="4342"/>
      <c r="UHP151" s="4343"/>
      <c r="UHQ151" s="4344"/>
      <c r="UHR151" s="2613"/>
      <c r="UHS151" s="4345"/>
      <c r="UHT151" s="4346"/>
      <c r="UHU151" s="4345"/>
      <c r="UHV151" s="4346"/>
      <c r="UHW151" s="4338"/>
      <c r="UHX151" s="4339"/>
      <c r="UHY151" s="4345"/>
      <c r="UHZ151" s="4344"/>
      <c r="UIA151" s="4338"/>
      <c r="UIB151" s="4339"/>
      <c r="UIC151" s="4340"/>
      <c r="UID151" s="4341"/>
      <c r="UIE151" s="4338"/>
      <c r="UIF151" s="2612"/>
      <c r="UIG151" s="4342"/>
      <c r="UIH151" s="4343"/>
      <c r="UII151" s="4344"/>
      <c r="UIJ151" s="2613"/>
      <c r="UIK151" s="4345"/>
      <c r="UIL151" s="4346"/>
      <c r="UIM151" s="4345"/>
      <c r="UIN151" s="4346"/>
      <c r="UIO151" s="4338"/>
      <c r="UIP151" s="4339"/>
      <c r="UIQ151" s="4345"/>
      <c r="UIR151" s="4344"/>
      <c r="UIS151" s="4338"/>
      <c r="UIT151" s="4339"/>
      <c r="UIU151" s="4340"/>
      <c r="UIV151" s="4341"/>
      <c r="UIW151" s="4338"/>
      <c r="UIX151" s="2612"/>
      <c r="UIY151" s="4342"/>
      <c r="UIZ151" s="4343"/>
      <c r="UJA151" s="4344"/>
      <c r="UJB151" s="2613"/>
      <c r="UJC151" s="4345"/>
      <c r="UJD151" s="4346"/>
      <c r="UJE151" s="4345"/>
      <c r="UJF151" s="4346"/>
      <c r="UJG151" s="4338"/>
      <c r="UJH151" s="4339"/>
      <c r="UJI151" s="4345"/>
      <c r="UJJ151" s="4344"/>
      <c r="UJK151" s="4338"/>
      <c r="UJL151" s="4339"/>
      <c r="UJM151" s="4340"/>
      <c r="UJN151" s="4341"/>
      <c r="UJO151" s="4338"/>
      <c r="UJP151" s="2612"/>
      <c r="UJQ151" s="4342"/>
      <c r="UJR151" s="4343"/>
      <c r="UJS151" s="4344"/>
      <c r="UJT151" s="2613"/>
      <c r="UJU151" s="4345"/>
      <c r="UJV151" s="4346"/>
      <c r="UJW151" s="4345"/>
      <c r="UJX151" s="4346"/>
      <c r="UJY151" s="4338"/>
      <c r="UJZ151" s="4339"/>
      <c r="UKA151" s="4345"/>
      <c r="UKB151" s="4344"/>
      <c r="UKC151" s="4338"/>
      <c r="UKD151" s="4339"/>
      <c r="UKE151" s="4340"/>
      <c r="UKF151" s="4341"/>
      <c r="UKG151" s="4338"/>
      <c r="UKH151" s="2612"/>
      <c r="UKI151" s="4342"/>
      <c r="UKJ151" s="4343"/>
      <c r="UKK151" s="4344"/>
      <c r="UKL151" s="2613"/>
      <c r="UKM151" s="4345"/>
      <c r="UKN151" s="4346"/>
      <c r="UKO151" s="4345"/>
      <c r="UKP151" s="4346"/>
      <c r="UKQ151" s="4338"/>
      <c r="UKR151" s="4339"/>
      <c r="UKS151" s="4345"/>
      <c r="UKT151" s="4344"/>
      <c r="UKU151" s="4338"/>
      <c r="UKV151" s="4339"/>
      <c r="UKW151" s="4340"/>
      <c r="UKX151" s="4341"/>
      <c r="UKY151" s="4338"/>
      <c r="UKZ151" s="2612"/>
      <c r="ULA151" s="4342"/>
      <c r="ULB151" s="4343"/>
      <c r="ULC151" s="4344"/>
      <c r="ULD151" s="2613"/>
      <c r="ULE151" s="4345"/>
      <c r="ULF151" s="4346"/>
      <c r="ULG151" s="4345"/>
      <c r="ULH151" s="4346"/>
      <c r="ULI151" s="4338"/>
      <c r="ULJ151" s="4339"/>
      <c r="ULK151" s="4345"/>
      <c r="ULL151" s="4344"/>
      <c r="ULM151" s="4338"/>
      <c r="ULN151" s="4339"/>
      <c r="ULO151" s="4340"/>
      <c r="ULP151" s="4341"/>
      <c r="ULQ151" s="4338"/>
      <c r="ULR151" s="2612"/>
      <c r="ULS151" s="4342"/>
      <c r="ULT151" s="4343"/>
      <c r="ULU151" s="4344"/>
      <c r="ULV151" s="2613"/>
      <c r="ULW151" s="4345"/>
      <c r="ULX151" s="4346"/>
      <c r="ULY151" s="4345"/>
      <c r="ULZ151" s="4346"/>
      <c r="UMA151" s="4338"/>
      <c r="UMB151" s="4339"/>
      <c r="UMC151" s="4345"/>
      <c r="UMD151" s="4344"/>
      <c r="UME151" s="4338"/>
      <c r="UMF151" s="4339"/>
      <c r="UMG151" s="4340"/>
      <c r="UMH151" s="4341"/>
      <c r="UMI151" s="4338"/>
      <c r="UMJ151" s="2612"/>
      <c r="UMK151" s="4342"/>
      <c r="UML151" s="4343"/>
      <c r="UMM151" s="4344"/>
      <c r="UMN151" s="2613"/>
      <c r="UMO151" s="4345"/>
      <c r="UMP151" s="4346"/>
      <c r="UMQ151" s="4345"/>
      <c r="UMR151" s="4346"/>
      <c r="UMS151" s="4338"/>
      <c r="UMT151" s="4339"/>
      <c r="UMU151" s="4345"/>
      <c r="UMV151" s="4344"/>
      <c r="UMW151" s="4338"/>
      <c r="UMX151" s="4339"/>
      <c r="UMY151" s="4340"/>
      <c r="UMZ151" s="4341"/>
      <c r="UNA151" s="4338"/>
      <c r="UNB151" s="2612"/>
      <c r="UNC151" s="4342"/>
      <c r="UND151" s="4343"/>
      <c r="UNE151" s="4344"/>
      <c r="UNF151" s="2613"/>
      <c r="UNG151" s="4345"/>
      <c r="UNH151" s="4346"/>
      <c r="UNI151" s="4345"/>
      <c r="UNJ151" s="4346"/>
      <c r="UNK151" s="4338"/>
      <c r="UNL151" s="4339"/>
      <c r="UNM151" s="4345"/>
      <c r="UNN151" s="4344"/>
      <c r="UNO151" s="4338"/>
      <c r="UNP151" s="4339"/>
      <c r="UNQ151" s="4340"/>
      <c r="UNR151" s="4341"/>
      <c r="UNS151" s="4338"/>
      <c r="UNT151" s="2612"/>
      <c r="UNU151" s="4342"/>
      <c r="UNV151" s="4343"/>
      <c r="UNW151" s="4344"/>
      <c r="UNX151" s="2613"/>
      <c r="UNY151" s="4345"/>
      <c r="UNZ151" s="4346"/>
      <c r="UOA151" s="4345"/>
      <c r="UOB151" s="4346"/>
      <c r="UOC151" s="4338"/>
      <c r="UOD151" s="4339"/>
      <c r="UOE151" s="4345"/>
      <c r="UOF151" s="4344"/>
      <c r="UOG151" s="4338"/>
      <c r="UOH151" s="4339"/>
      <c r="UOI151" s="4340"/>
      <c r="UOJ151" s="4341"/>
      <c r="UOK151" s="4338"/>
      <c r="UOL151" s="2612"/>
      <c r="UOM151" s="4342"/>
      <c r="UON151" s="4343"/>
      <c r="UOO151" s="4344"/>
      <c r="UOP151" s="2613"/>
      <c r="UOQ151" s="4345"/>
      <c r="UOR151" s="4346"/>
      <c r="UOS151" s="4345"/>
      <c r="UOT151" s="4346"/>
      <c r="UOU151" s="4338"/>
      <c r="UOV151" s="4339"/>
      <c r="UOW151" s="4345"/>
      <c r="UOX151" s="4344"/>
      <c r="UOY151" s="4338"/>
      <c r="UOZ151" s="4339"/>
      <c r="UPA151" s="4340"/>
      <c r="UPB151" s="4341"/>
      <c r="UPC151" s="4338"/>
      <c r="UPD151" s="2612"/>
      <c r="UPE151" s="4342"/>
      <c r="UPF151" s="4343"/>
      <c r="UPG151" s="4344"/>
      <c r="UPH151" s="2613"/>
      <c r="UPI151" s="4345"/>
      <c r="UPJ151" s="4346"/>
      <c r="UPK151" s="4345"/>
      <c r="UPL151" s="4346"/>
      <c r="UPM151" s="4338"/>
      <c r="UPN151" s="4339"/>
      <c r="UPO151" s="4345"/>
      <c r="UPP151" s="4344"/>
      <c r="UPQ151" s="4338"/>
      <c r="UPR151" s="4339"/>
      <c r="UPS151" s="4340"/>
      <c r="UPT151" s="4341"/>
      <c r="UPU151" s="4338"/>
      <c r="UPV151" s="2612"/>
      <c r="UPW151" s="4342"/>
      <c r="UPX151" s="4343"/>
      <c r="UPY151" s="4344"/>
      <c r="UPZ151" s="2613"/>
      <c r="UQA151" s="4345"/>
      <c r="UQB151" s="4346"/>
      <c r="UQC151" s="4345"/>
      <c r="UQD151" s="4346"/>
      <c r="UQE151" s="4338"/>
      <c r="UQF151" s="4339"/>
      <c r="UQG151" s="4345"/>
      <c r="UQH151" s="4344"/>
      <c r="UQI151" s="4338"/>
      <c r="UQJ151" s="4339"/>
      <c r="UQK151" s="4340"/>
      <c r="UQL151" s="4341"/>
      <c r="UQM151" s="4338"/>
      <c r="UQN151" s="2612"/>
      <c r="UQO151" s="4342"/>
      <c r="UQP151" s="4343"/>
      <c r="UQQ151" s="4344"/>
      <c r="UQR151" s="2613"/>
      <c r="UQS151" s="4345"/>
      <c r="UQT151" s="4346"/>
      <c r="UQU151" s="4345"/>
      <c r="UQV151" s="4346"/>
      <c r="UQW151" s="4338"/>
      <c r="UQX151" s="4339"/>
      <c r="UQY151" s="4345"/>
      <c r="UQZ151" s="4344"/>
      <c r="URA151" s="4338"/>
      <c r="URB151" s="4339"/>
      <c r="URC151" s="4340"/>
      <c r="URD151" s="4341"/>
      <c r="URE151" s="4338"/>
      <c r="URF151" s="2612"/>
      <c r="URG151" s="4342"/>
      <c r="URH151" s="4343"/>
      <c r="URI151" s="4344"/>
      <c r="URJ151" s="2613"/>
      <c r="URK151" s="4345"/>
      <c r="URL151" s="4346"/>
      <c r="URM151" s="4345"/>
      <c r="URN151" s="4346"/>
      <c r="URO151" s="4338"/>
      <c r="URP151" s="4339"/>
      <c r="URQ151" s="4345"/>
      <c r="URR151" s="4344"/>
      <c r="URS151" s="4338"/>
      <c r="URT151" s="4339"/>
      <c r="URU151" s="4340"/>
      <c r="URV151" s="4341"/>
      <c r="URW151" s="4338"/>
      <c r="URX151" s="2612"/>
      <c r="URY151" s="4342"/>
      <c r="URZ151" s="4343"/>
      <c r="USA151" s="4344"/>
      <c r="USB151" s="2613"/>
      <c r="USC151" s="4345"/>
      <c r="USD151" s="4346"/>
      <c r="USE151" s="4345"/>
      <c r="USF151" s="4346"/>
      <c r="USG151" s="4338"/>
      <c r="USH151" s="4339"/>
      <c r="USI151" s="4345"/>
      <c r="USJ151" s="4344"/>
      <c r="USK151" s="4338"/>
      <c r="USL151" s="4339"/>
      <c r="USM151" s="4340"/>
      <c r="USN151" s="4341"/>
      <c r="USO151" s="4338"/>
      <c r="USP151" s="2612"/>
      <c r="USQ151" s="4342"/>
      <c r="USR151" s="4343"/>
      <c r="USS151" s="4344"/>
      <c r="UST151" s="2613"/>
      <c r="USU151" s="4345"/>
      <c r="USV151" s="4346"/>
      <c r="USW151" s="4345"/>
      <c r="USX151" s="4346"/>
      <c r="USY151" s="4338"/>
      <c r="USZ151" s="4339"/>
      <c r="UTA151" s="4345"/>
      <c r="UTB151" s="4344"/>
      <c r="UTC151" s="4338"/>
      <c r="UTD151" s="4339"/>
      <c r="UTE151" s="4340"/>
      <c r="UTF151" s="4341"/>
      <c r="UTG151" s="4338"/>
      <c r="UTH151" s="2612"/>
      <c r="UTI151" s="4342"/>
      <c r="UTJ151" s="4343"/>
      <c r="UTK151" s="4344"/>
      <c r="UTL151" s="2613"/>
      <c r="UTM151" s="4345"/>
      <c r="UTN151" s="4346"/>
      <c r="UTO151" s="4345"/>
      <c r="UTP151" s="4346"/>
      <c r="UTQ151" s="4338"/>
      <c r="UTR151" s="4339"/>
      <c r="UTS151" s="4345"/>
      <c r="UTT151" s="4344"/>
      <c r="UTU151" s="4338"/>
      <c r="UTV151" s="4339"/>
      <c r="UTW151" s="4340"/>
      <c r="UTX151" s="4341"/>
      <c r="UTY151" s="4338"/>
      <c r="UTZ151" s="2612"/>
      <c r="UUA151" s="4342"/>
      <c r="UUB151" s="4343"/>
      <c r="UUC151" s="4344"/>
      <c r="UUD151" s="2613"/>
      <c r="UUE151" s="4345"/>
      <c r="UUF151" s="4346"/>
      <c r="UUG151" s="4345"/>
      <c r="UUH151" s="4346"/>
      <c r="UUI151" s="4338"/>
      <c r="UUJ151" s="4339"/>
      <c r="UUK151" s="4345"/>
      <c r="UUL151" s="4344"/>
      <c r="UUM151" s="4338"/>
      <c r="UUN151" s="4339"/>
      <c r="UUO151" s="4340"/>
      <c r="UUP151" s="4341"/>
      <c r="UUQ151" s="4338"/>
      <c r="UUR151" s="2612"/>
      <c r="UUS151" s="4342"/>
      <c r="UUT151" s="4343"/>
      <c r="UUU151" s="4344"/>
      <c r="UUV151" s="2613"/>
      <c r="UUW151" s="4345"/>
      <c r="UUX151" s="4346"/>
      <c r="UUY151" s="4345"/>
      <c r="UUZ151" s="4346"/>
      <c r="UVA151" s="4338"/>
      <c r="UVB151" s="4339"/>
      <c r="UVC151" s="4345"/>
      <c r="UVD151" s="4344"/>
      <c r="UVE151" s="4338"/>
      <c r="UVF151" s="4339"/>
      <c r="UVG151" s="4340"/>
      <c r="UVH151" s="4341"/>
      <c r="UVI151" s="4338"/>
      <c r="UVJ151" s="2612"/>
      <c r="UVK151" s="4342"/>
      <c r="UVL151" s="4343"/>
      <c r="UVM151" s="4344"/>
      <c r="UVN151" s="2613"/>
      <c r="UVO151" s="4345"/>
      <c r="UVP151" s="4346"/>
      <c r="UVQ151" s="4345"/>
      <c r="UVR151" s="4346"/>
      <c r="UVS151" s="4338"/>
      <c r="UVT151" s="4339"/>
      <c r="UVU151" s="4345"/>
      <c r="UVV151" s="4344"/>
      <c r="UVW151" s="4338"/>
      <c r="UVX151" s="4339"/>
      <c r="UVY151" s="4340"/>
      <c r="UVZ151" s="4341"/>
      <c r="UWA151" s="4338"/>
      <c r="UWB151" s="2612"/>
      <c r="UWC151" s="4342"/>
      <c r="UWD151" s="4343"/>
      <c r="UWE151" s="4344"/>
      <c r="UWF151" s="2613"/>
      <c r="UWG151" s="4345"/>
      <c r="UWH151" s="4346"/>
      <c r="UWI151" s="4345"/>
      <c r="UWJ151" s="4346"/>
      <c r="UWK151" s="4338"/>
      <c r="UWL151" s="4339"/>
      <c r="UWM151" s="4345"/>
      <c r="UWN151" s="4344"/>
      <c r="UWO151" s="4338"/>
      <c r="UWP151" s="4339"/>
      <c r="UWQ151" s="4340"/>
      <c r="UWR151" s="4341"/>
      <c r="UWS151" s="4338"/>
      <c r="UWT151" s="2612"/>
      <c r="UWU151" s="4342"/>
      <c r="UWV151" s="4343"/>
      <c r="UWW151" s="4344"/>
      <c r="UWX151" s="2613"/>
      <c r="UWY151" s="4345"/>
      <c r="UWZ151" s="4346"/>
      <c r="UXA151" s="4345"/>
      <c r="UXB151" s="4346"/>
      <c r="UXC151" s="4338"/>
      <c r="UXD151" s="4339"/>
      <c r="UXE151" s="4345"/>
      <c r="UXF151" s="4344"/>
      <c r="UXG151" s="4338"/>
      <c r="UXH151" s="4339"/>
      <c r="UXI151" s="4340"/>
      <c r="UXJ151" s="4341"/>
      <c r="UXK151" s="4338"/>
      <c r="UXL151" s="2612"/>
      <c r="UXM151" s="4342"/>
      <c r="UXN151" s="4343"/>
      <c r="UXO151" s="4344"/>
      <c r="UXP151" s="2613"/>
      <c r="UXQ151" s="4345"/>
      <c r="UXR151" s="4346"/>
      <c r="UXS151" s="4345"/>
      <c r="UXT151" s="4346"/>
      <c r="UXU151" s="4338"/>
      <c r="UXV151" s="4339"/>
      <c r="UXW151" s="4345"/>
      <c r="UXX151" s="4344"/>
      <c r="UXY151" s="4338"/>
      <c r="UXZ151" s="4339"/>
      <c r="UYA151" s="4340"/>
      <c r="UYB151" s="4341"/>
      <c r="UYC151" s="4338"/>
      <c r="UYD151" s="2612"/>
      <c r="UYE151" s="4342"/>
      <c r="UYF151" s="4343"/>
      <c r="UYG151" s="4344"/>
      <c r="UYH151" s="2613"/>
      <c r="UYI151" s="4345"/>
      <c r="UYJ151" s="4346"/>
      <c r="UYK151" s="4345"/>
      <c r="UYL151" s="4346"/>
      <c r="UYM151" s="4338"/>
      <c r="UYN151" s="4339"/>
      <c r="UYO151" s="4345"/>
      <c r="UYP151" s="4344"/>
      <c r="UYQ151" s="4338"/>
      <c r="UYR151" s="4339"/>
      <c r="UYS151" s="4340"/>
      <c r="UYT151" s="4341"/>
      <c r="UYU151" s="4338"/>
      <c r="UYV151" s="2612"/>
      <c r="UYW151" s="4342"/>
      <c r="UYX151" s="4343"/>
      <c r="UYY151" s="4344"/>
      <c r="UYZ151" s="2613"/>
      <c r="UZA151" s="4345"/>
      <c r="UZB151" s="4346"/>
      <c r="UZC151" s="4345"/>
      <c r="UZD151" s="4346"/>
      <c r="UZE151" s="4338"/>
      <c r="UZF151" s="4339"/>
      <c r="UZG151" s="4345"/>
      <c r="UZH151" s="4344"/>
      <c r="UZI151" s="4338"/>
      <c r="UZJ151" s="4339"/>
      <c r="UZK151" s="4340"/>
      <c r="UZL151" s="4341"/>
      <c r="UZM151" s="4338"/>
      <c r="UZN151" s="2612"/>
      <c r="UZO151" s="4342"/>
      <c r="UZP151" s="4343"/>
      <c r="UZQ151" s="4344"/>
      <c r="UZR151" s="2613"/>
      <c r="UZS151" s="4345"/>
      <c r="UZT151" s="4346"/>
      <c r="UZU151" s="4345"/>
      <c r="UZV151" s="4346"/>
      <c r="UZW151" s="4338"/>
      <c r="UZX151" s="4339"/>
      <c r="UZY151" s="4345"/>
      <c r="UZZ151" s="4344"/>
      <c r="VAA151" s="4338"/>
      <c r="VAB151" s="4339"/>
      <c r="VAC151" s="4340"/>
      <c r="VAD151" s="4341"/>
      <c r="VAE151" s="4338"/>
      <c r="VAF151" s="2612"/>
      <c r="VAG151" s="4342"/>
      <c r="VAH151" s="4343"/>
      <c r="VAI151" s="4344"/>
      <c r="VAJ151" s="2613"/>
      <c r="VAK151" s="4345"/>
      <c r="VAL151" s="4346"/>
      <c r="VAM151" s="4345"/>
      <c r="VAN151" s="4346"/>
      <c r="VAO151" s="4338"/>
      <c r="VAP151" s="4339"/>
      <c r="VAQ151" s="4345"/>
      <c r="VAR151" s="4344"/>
      <c r="VAS151" s="4338"/>
      <c r="VAT151" s="4339"/>
      <c r="VAU151" s="4340"/>
      <c r="VAV151" s="4341"/>
      <c r="VAW151" s="4338"/>
      <c r="VAX151" s="2612"/>
      <c r="VAY151" s="4342"/>
      <c r="VAZ151" s="4343"/>
      <c r="VBA151" s="4344"/>
      <c r="VBB151" s="2613"/>
      <c r="VBC151" s="4345"/>
      <c r="VBD151" s="4346"/>
      <c r="VBE151" s="4345"/>
      <c r="VBF151" s="4346"/>
      <c r="VBG151" s="4338"/>
      <c r="VBH151" s="4339"/>
      <c r="VBI151" s="4345"/>
      <c r="VBJ151" s="4344"/>
      <c r="VBK151" s="4338"/>
      <c r="VBL151" s="4339"/>
      <c r="VBM151" s="4340"/>
      <c r="VBN151" s="4341"/>
      <c r="VBO151" s="4338"/>
      <c r="VBP151" s="2612"/>
      <c r="VBQ151" s="4342"/>
      <c r="VBR151" s="4343"/>
      <c r="VBS151" s="4344"/>
      <c r="VBT151" s="2613"/>
      <c r="VBU151" s="4345"/>
      <c r="VBV151" s="4346"/>
      <c r="VBW151" s="4345"/>
      <c r="VBX151" s="4346"/>
      <c r="VBY151" s="4338"/>
      <c r="VBZ151" s="4339"/>
      <c r="VCA151" s="4345"/>
      <c r="VCB151" s="4344"/>
      <c r="VCC151" s="4338"/>
      <c r="VCD151" s="4339"/>
      <c r="VCE151" s="4340"/>
      <c r="VCF151" s="4341"/>
      <c r="VCG151" s="4338"/>
      <c r="VCH151" s="2612"/>
      <c r="VCI151" s="4342"/>
      <c r="VCJ151" s="4343"/>
      <c r="VCK151" s="4344"/>
      <c r="VCL151" s="2613"/>
      <c r="VCM151" s="4345"/>
      <c r="VCN151" s="4346"/>
      <c r="VCO151" s="4345"/>
      <c r="VCP151" s="4346"/>
      <c r="VCQ151" s="4338"/>
      <c r="VCR151" s="4339"/>
      <c r="VCS151" s="4345"/>
      <c r="VCT151" s="4344"/>
      <c r="VCU151" s="4338"/>
      <c r="VCV151" s="4339"/>
      <c r="VCW151" s="4340"/>
      <c r="VCX151" s="4341"/>
      <c r="VCY151" s="4338"/>
      <c r="VCZ151" s="2612"/>
      <c r="VDA151" s="4342"/>
      <c r="VDB151" s="4343"/>
      <c r="VDC151" s="4344"/>
      <c r="VDD151" s="2613"/>
      <c r="VDE151" s="4345"/>
      <c r="VDF151" s="4346"/>
      <c r="VDG151" s="4345"/>
      <c r="VDH151" s="4346"/>
      <c r="VDI151" s="4338"/>
      <c r="VDJ151" s="4339"/>
      <c r="VDK151" s="4345"/>
      <c r="VDL151" s="4344"/>
      <c r="VDM151" s="4338"/>
      <c r="VDN151" s="4339"/>
      <c r="VDO151" s="4340"/>
      <c r="VDP151" s="4341"/>
      <c r="VDQ151" s="4338"/>
      <c r="VDR151" s="2612"/>
      <c r="VDS151" s="4342"/>
      <c r="VDT151" s="4343"/>
      <c r="VDU151" s="4344"/>
      <c r="VDV151" s="2613"/>
      <c r="VDW151" s="4345"/>
      <c r="VDX151" s="4346"/>
      <c r="VDY151" s="4345"/>
      <c r="VDZ151" s="4346"/>
      <c r="VEA151" s="4338"/>
      <c r="VEB151" s="4339"/>
      <c r="VEC151" s="4345"/>
      <c r="VED151" s="4344"/>
      <c r="VEE151" s="4338"/>
      <c r="VEF151" s="4339"/>
      <c r="VEG151" s="4340"/>
      <c r="VEH151" s="4341"/>
      <c r="VEI151" s="4338"/>
      <c r="VEJ151" s="2612"/>
      <c r="VEK151" s="4342"/>
      <c r="VEL151" s="4343"/>
      <c r="VEM151" s="4344"/>
      <c r="VEN151" s="2613"/>
      <c r="VEO151" s="4345"/>
      <c r="VEP151" s="4346"/>
      <c r="VEQ151" s="4345"/>
      <c r="VER151" s="4346"/>
      <c r="VES151" s="4338"/>
      <c r="VET151" s="4339"/>
      <c r="VEU151" s="4345"/>
      <c r="VEV151" s="4344"/>
      <c r="VEW151" s="4338"/>
      <c r="VEX151" s="4339"/>
      <c r="VEY151" s="4340"/>
      <c r="VEZ151" s="4341"/>
      <c r="VFA151" s="4338"/>
      <c r="VFB151" s="2612"/>
      <c r="VFC151" s="4342"/>
      <c r="VFD151" s="4343"/>
      <c r="VFE151" s="4344"/>
      <c r="VFF151" s="2613"/>
      <c r="VFG151" s="4345"/>
      <c r="VFH151" s="4346"/>
      <c r="VFI151" s="4345"/>
      <c r="VFJ151" s="4346"/>
      <c r="VFK151" s="4338"/>
      <c r="VFL151" s="4339"/>
      <c r="VFM151" s="4345"/>
      <c r="VFN151" s="4344"/>
      <c r="VFO151" s="4338"/>
      <c r="VFP151" s="4339"/>
      <c r="VFQ151" s="4340"/>
      <c r="VFR151" s="4341"/>
      <c r="VFS151" s="4338"/>
      <c r="VFT151" s="2612"/>
      <c r="VFU151" s="4342"/>
      <c r="VFV151" s="4343"/>
      <c r="VFW151" s="4344"/>
      <c r="VFX151" s="2613"/>
      <c r="VFY151" s="4345"/>
      <c r="VFZ151" s="4346"/>
      <c r="VGA151" s="4345"/>
      <c r="VGB151" s="4346"/>
      <c r="VGC151" s="4338"/>
      <c r="VGD151" s="4339"/>
      <c r="VGE151" s="4345"/>
      <c r="VGF151" s="4344"/>
      <c r="VGG151" s="4338"/>
      <c r="VGH151" s="4339"/>
      <c r="VGI151" s="4340"/>
      <c r="VGJ151" s="4341"/>
      <c r="VGK151" s="4338"/>
      <c r="VGL151" s="2612"/>
      <c r="VGM151" s="4342"/>
      <c r="VGN151" s="4343"/>
      <c r="VGO151" s="4344"/>
      <c r="VGP151" s="2613"/>
      <c r="VGQ151" s="4345"/>
      <c r="VGR151" s="4346"/>
      <c r="VGS151" s="4345"/>
      <c r="VGT151" s="4346"/>
      <c r="VGU151" s="4338"/>
      <c r="VGV151" s="4339"/>
      <c r="VGW151" s="4345"/>
      <c r="VGX151" s="4344"/>
      <c r="VGY151" s="4338"/>
      <c r="VGZ151" s="4339"/>
      <c r="VHA151" s="4340"/>
      <c r="VHB151" s="4341"/>
      <c r="VHC151" s="4338"/>
      <c r="VHD151" s="2612"/>
      <c r="VHE151" s="4342"/>
      <c r="VHF151" s="4343"/>
      <c r="VHG151" s="4344"/>
      <c r="VHH151" s="2613"/>
      <c r="VHI151" s="4345"/>
      <c r="VHJ151" s="4346"/>
      <c r="VHK151" s="4345"/>
      <c r="VHL151" s="4346"/>
      <c r="VHM151" s="4338"/>
      <c r="VHN151" s="4339"/>
      <c r="VHO151" s="4345"/>
      <c r="VHP151" s="4344"/>
      <c r="VHQ151" s="4338"/>
      <c r="VHR151" s="4339"/>
      <c r="VHS151" s="4340"/>
      <c r="VHT151" s="4341"/>
      <c r="VHU151" s="4338"/>
      <c r="VHV151" s="2612"/>
      <c r="VHW151" s="4342"/>
      <c r="VHX151" s="4343"/>
      <c r="VHY151" s="4344"/>
      <c r="VHZ151" s="2613"/>
      <c r="VIA151" s="4345"/>
      <c r="VIB151" s="4346"/>
      <c r="VIC151" s="4345"/>
      <c r="VID151" s="4346"/>
      <c r="VIE151" s="4338"/>
      <c r="VIF151" s="4339"/>
      <c r="VIG151" s="4345"/>
      <c r="VIH151" s="4344"/>
      <c r="VII151" s="4338"/>
      <c r="VIJ151" s="4339"/>
      <c r="VIK151" s="4340"/>
      <c r="VIL151" s="4341"/>
      <c r="VIM151" s="4338"/>
      <c r="VIN151" s="2612"/>
      <c r="VIO151" s="4342"/>
      <c r="VIP151" s="4343"/>
      <c r="VIQ151" s="4344"/>
      <c r="VIR151" s="2613"/>
      <c r="VIS151" s="4345"/>
      <c r="VIT151" s="4346"/>
      <c r="VIU151" s="4345"/>
      <c r="VIV151" s="4346"/>
      <c r="VIW151" s="4338"/>
      <c r="VIX151" s="4339"/>
      <c r="VIY151" s="4345"/>
      <c r="VIZ151" s="4344"/>
      <c r="VJA151" s="4338"/>
      <c r="VJB151" s="4339"/>
      <c r="VJC151" s="4340"/>
      <c r="VJD151" s="4341"/>
      <c r="VJE151" s="4338"/>
      <c r="VJF151" s="2612"/>
      <c r="VJG151" s="4342"/>
      <c r="VJH151" s="4343"/>
      <c r="VJI151" s="4344"/>
      <c r="VJJ151" s="2613"/>
      <c r="VJK151" s="4345"/>
      <c r="VJL151" s="4346"/>
      <c r="VJM151" s="4345"/>
      <c r="VJN151" s="4346"/>
      <c r="VJO151" s="4338"/>
      <c r="VJP151" s="4339"/>
      <c r="VJQ151" s="4345"/>
      <c r="VJR151" s="4344"/>
      <c r="VJS151" s="4338"/>
      <c r="VJT151" s="4339"/>
      <c r="VJU151" s="4340"/>
      <c r="VJV151" s="4341"/>
      <c r="VJW151" s="4338"/>
      <c r="VJX151" s="2612"/>
      <c r="VJY151" s="4342"/>
      <c r="VJZ151" s="4343"/>
      <c r="VKA151" s="4344"/>
      <c r="VKB151" s="2613"/>
      <c r="VKC151" s="4345"/>
      <c r="VKD151" s="4346"/>
      <c r="VKE151" s="4345"/>
      <c r="VKF151" s="4346"/>
      <c r="VKG151" s="4338"/>
      <c r="VKH151" s="4339"/>
      <c r="VKI151" s="4345"/>
      <c r="VKJ151" s="4344"/>
      <c r="VKK151" s="4338"/>
      <c r="VKL151" s="4339"/>
      <c r="VKM151" s="4340"/>
      <c r="VKN151" s="4341"/>
      <c r="VKO151" s="4338"/>
      <c r="VKP151" s="2612"/>
      <c r="VKQ151" s="4342"/>
      <c r="VKR151" s="4343"/>
      <c r="VKS151" s="4344"/>
      <c r="VKT151" s="2613"/>
      <c r="VKU151" s="4345"/>
      <c r="VKV151" s="4346"/>
      <c r="VKW151" s="4345"/>
      <c r="VKX151" s="4346"/>
      <c r="VKY151" s="4338"/>
      <c r="VKZ151" s="4339"/>
      <c r="VLA151" s="4345"/>
      <c r="VLB151" s="4344"/>
      <c r="VLC151" s="4338"/>
      <c r="VLD151" s="4339"/>
      <c r="VLE151" s="4340"/>
      <c r="VLF151" s="4341"/>
      <c r="VLG151" s="4338"/>
      <c r="VLH151" s="2612"/>
      <c r="VLI151" s="4342"/>
      <c r="VLJ151" s="4343"/>
      <c r="VLK151" s="4344"/>
      <c r="VLL151" s="2613"/>
      <c r="VLM151" s="4345"/>
      <c r="VLN151" s="4346"/>
      <c r="VLO151" s="4345"/>
      <c r="VLP151" s="4346"/>
      <c r="VLQ151" s="4338"/>
      <c r="VLR151" s="4339"/>
      <c r="VLS151" s="4345"/>
      <c r="VLT151" s="4344"/>
      <c r="VLU151" s="4338"/>
      <c r="VLV151" s="4339"/>
      <c r="VLW151" s="4340"/>
      <c r="VLX151" s="4341"/>
      <c r="VLY151" s="4338"/>
      <c r="VLZ151" s="2612"/>
      <c r="VMA151" s="4342"/>
      <c r="VMB151" s="4343"/>
      <c r="VMC151" s="4344"/>
      <c r="VMD151" s="2613"/>
      <c r="VME151" s="4345"/>
      <c r="VMF151" s="4346"/>
      <c r="VMG151" s="4345"/>
      <c r="VMH151" s="4346"/>
      <c r="VMI151" s="4338"/>
      <c r="VMJ151" s="4339"/>
      <c r="VMK151" s="4345"/>
      <c r="VML151" s="4344"/>
      <c r="VMM151" s="4338"/>
      <c r="VMN151" s="4339"/>
      <c r="VMO151" s="4340"/>
      <c r="VMP151" s="4341"/>
      <c r="VMQ151" s="4338"/>
      <c r="VMR151" s="2612"/>
      <c r="VMS151" s="4342"/>
      <c r="VMT151" s="4343"/>
      <c r="VMU151" s="4344"/>
      <c r="VMV151" s="2613"/>
      <c r="VMW151" s="4345"/>
      <c r="VMX151" s="4346"/>
      <c r="VMY151" s="4345"/>
      <c r="VMZ151" s="4346"/>
      <c r="VNA151" s="4338"/>
      <c r="VNB151" s="4339"/>
      <c r="VNC151" s="4345"/>
      <c r="VND151" s="4344"/>
      <c r="VNE151" s="4338"/>
      <c r="VNF151" s="4339"/>
      <c r="VNG151" s="4340"/>
      <c r="VNH151" s="4341"/>
      <c r="VNI151" s="4338"/>
      <c r="VNJ151" s="2612"/>
      <c r="VNK151" s="4342"/>
      <c r="VNL151" s="4343"/>
      <c r="VNM151" s="4344"/>
      <c r="VNN151" s="2613"/>
      <c r="VNO151" s="4345"/>
      <c r="VNP151" s="4346"/>
      <c r="VNQ151" s="4345"/>
      <c r="VNR151" s="4346"/>
      <c r="VNS151" s="4338"/>
      <c r="VNT151" s="4339"/>
      <c r="VNU151" s="4345"/>
      <c r="VNV151" s="4344"/>
      <c r="VNW151" s="4338"/>
      <c r="VNX151" s="4339"/>
      <c r="VNY151" s="4340"/>
      <c r="VNZ151" s="4341"/>
      <c r="VOA151" s="4338"/>
      <c r="VOB151" s="2612"/>
      <c r="VOC151" s="4342"/>
      <c r="VOD151" s="4343"/>
      <c r="VOE151" s="4344"/>
      <c r="VOF151" s="2613"/>
      <c r="VOG151" s="4345"/>
      <c r="VOH151" s="4346"/>
      <c r="VOI151" s="4345"/>
      <c r="VOJ151" s="4346"/>
      <c r="VOK151" s="4338"/>
      <c r="VOL151" s="4339"/>
      <c r="VOM151" s="4345"/>
      <c r="VON151" s="4344"/>
      <c r="VOO151" s="4338"/>
      <c r="VOP151" s="4339"/>
      <c r="VOQ151" s="4340"/>
      <c r="VOR151" s="4341"/>
      <c r="VOS151" s="4338"/>
      <c r="VOT151" s="2612"/>
      <c r="VOU151" s="4342"/>
      <c r="VOV151" s="4343"/>
      <c r="VOW151" s="4344"/>
      <c r="VOX151" s="2613"/>
      <c r="VOY151" s="4345"/>
      <c r="VOZ151" s="4346"/>
      <c r="VPA151" s="4345"/>
      <c r="VPB151" s="4346"/>
      <c r="VPC151" s="4338"/>
      <c r="VPD151" s="4339"/>
      <c r="VPE151" s="4345"/>
      <c r="VPF151" s="4344"/>
      <c r="VPG151" s="4338"/>
      <c r="VPH151" s="4339"/>
      <c r="VPI151" s="4340"/>
      <c r="VPJ151" s="4341"/>
      <c r="VPK151" s="4338"/>
      <c r="VPL151" s="2612"/>
      <c r="VPM151" s="4342"/>
      <c r="VPN151" s="4343"/>
      <c r="VPO151" s="4344"/>
      <c r="VPP151" s="2613"/>
      <c r="VPQ151" s="4345"/>
      <c r="VPR151" s="4346"/>
      <c r="VPS151" s="4345"/>
      <c r="VPT151" s="4346"/>
      <c r="VPU151" s="4338"/>
      <c r="VPV151" s="4339"/>
      <c r="VPW151" s="4345"/>
      <c r="VPX151" s="4344"/>
      <c r="VPY151" s="4338"/>
      <c r="VPZ151" s="4339"/>
      <c r="VQA151" s="4340"/>
      <c r="VQB151" s="4341"/>
      <c r="VQC151" s="4338"/>
      <c r="VQD151" s="2612"/>
      <c r="VQE151" s="4342"/>
      <c r="VQF151" s="4343"/>
      <c r="VQG151" s="4344"/>
      <c r="VQH151" s="2613"/>
      <c r="VQI151" s="4345"/>
      <c r="VQJ151" s="4346"/>
      <c r="VQK151" s="4345"/>
      <c r="VQL151" s="4346"/>
      <c r="VQM151" s="4338"/>
      <c r="VQN151" s="4339"/>
      <c r="VQO151" s="4345"/>
      <c r="VQP151" s="4344"/>
      <c r="VQQ151" s="4338"/>
      <c r="VQR151" s="4339"/>
      <c r="VQS151" s="4340"/>
      <c r="VQT151" s="4341"/>
      <c r="VQU151" s="4338"/>
      <c r="VQV151" s="2612"/>
      <c r="VQW151" s="4342"/>
      <c r="VQX151" s="4343"/>
      <c r="VQY151" s="4344"/>
      <c r="VQZ151" s="2613"/>
      <c r="VRA151" s="4345"/>
      <c r="VRB151" s="4346"/>
      <c r="VRC151" s="4345"/>
      <c r="VRD151" s="4346"/>
      <c r="VRE151" s="4338"/>
      <c r="VRF151" s="4339"/>
      <c r="VRG151" s="4345"/>
      <c r="VRH151" s="4344"/>
      <c r="VRI151" s="4338"/>
      <c r="VRJ151" s="4339"/>
      <c r="VRK151" s="4340"/>
      <c r="VRL151" s="4341"/>
      <c r="VRM151" s="4338"/>
      <c r="VRN151" s="2612"/>
      <c r="VRO151" s="4342"/>
      <c r="VRP151" s="4343"/>
      <c r="VRQ151" s="4344"/>
      <c r="VRR151" s="2613"/>
      <c r="VRS151" s="4345"/>
      <c r="VRT151" s="4346"/>
      <c r="VRU151" s="4345"/>
      <c r="VRV151" s="4346"/>
      <c r="VRW151" s="4338"/>
      <c r="VRX151" s="4339"/>
      <c r="VRY151" s="4345"/>
      <c r="VRZ151" s="4344"/>
      <c r="VSA151" s="4338"/>
      <c r="VSB151" s="4339"/>
      <c r="VSC151" s="4340"/>
      <c r="VSD151" s="4341"/>
      <c r="VSE151" s="4338"/>
      <c r="VSF151" s="2612"/>
      <c r="VSG151" s="4342"/>
      <c r="VSH151" s="4343"/>
      <c r="VSI151" s="4344"/>
      <c r="VSJ151" s="2613"/>
      <c r="VSK151" s="4345"/>
      <c r="VSL151" s="4346"/>
      <c r="VSM151" s="4345"/>
      <c r="VSN151" s="4346"/>
      <c r="VSO151" s="4338"/>
      <c r="VSP151" s="4339"/>
      <c r="VSQ151" s="4345"/>
      <c r="VSR151" s="4344"/>
      <c r="VSS151" s="4338"/>
      <c r="VST151" s="4339"/>
      <c r="VSU151" s="4340"/>
      <c r="VSV151" s="4341"/>
      <c r="VSW151" s="4338"/>
      <c r="VSX151" s="2612"/>
      <c r="VSY151" s="4342"/>
      <c r="VSZ151" s="4343"/>
      <c r="VTA151" s="4344"/>
      <c r="VTB151" s="2613"/>
      <c r="VTC151" s="4345"/>
      <c r="VTD151" s="4346"/>
      <c r="VTE151" s="4345"/>
      <c r="VTF151" s="4346"/>
      <c r="VTG151" s="4338"/>
      <c r="VTH151" s="4339"/>
      <c r="VTI151" s="4345"/>
      <c r="VTJ151" s="4344"/>
      <c r="VTK151" s="4338"/>
      <c r="VTL151" s="4339"/>
      <c r="VTM151" s="4340"/>
      <c r="VTN151" s="4341"/>
      <c r="VTO151" s="4338"/>
      <c r="VTP151" s="2612"/>
      <c r="VTQ151" s="4342"/>
      <c r="VTR151" s="4343"/>
      <c r="VTS151" s="4344"/>
      <c r="VTT151" s="2613"/>
      <c r="VTU151" s="4345"/>
      <c r="VTV151" s="4346"/>
      <c r="VTW151" s="4345"/>
      <c r="VTX151" s="4346"/>
      <c r="VTY151" s="4338"/>
      <c r="VTZ151" s="4339"/>
      <c r="VUA151" s="4345"/>
      <c r="VUB151" s="4344"/>
      <c r="VUC151" s="4338"/>
      <c r="VUD151" s="4339"/>
      <c r="VUE151" s="4340"/>
      <c r="VUF151" s="4341"/>
      <c r="VUG151" s="4338"/>
      <c r="VUH151" s="2612"/>
      <c r="VUI151" s="4342"/>
      <c r="VUJ151" s="4343"/>
      <c r="VUK151" s="4344"/>
      <c r="VUL151" s="2613"/>
      <c r="VUM151" s="4345"/>
      <c r="VUN151" s="4346"/>
      <c r="VUO151" s="4345"/>
      <c r="VUP151" s="4346"/>
      <c r="VUQ151" s="4338"/>
      <c r="VUR151" s="4339"/>
      <c r="VUS151" s="4345"/>
      <c r="VUT151" s="4344"/>
      <c r="VUU151" s="4338"/>
      <c r="VUV151" s="4339"/>
      <c r="VUW151" s="4340"/>
      <c r="VUX151" s="4341"/>
      <c r="VUY151" s="4338"/>
      <c r="VUZ151" s="2612"/>
      <c r="VVA151" s="4342"/>
      <c r="VVB151" s="4343"/>
      <c r="VVC151" s="4344"/>
      <c r="VVD151" s="2613"/>
      <c r="VVE151" s="4345"/>
      <c r="VVF151" s="4346"/>
      <c r="VVG151" s="4345"/>
      <c r="VVH151" s="4346"/>
      <c r="VVI151" s="4338"/>
      <c r="VVJ151" s="4339"/>
      <c r="VVK151" s="4345"/>
      <c r="VVL151" s="4344"/>
      <c r="VVM151" s="4338"/>
      <c r="VVN151" s="4339"/>
      <c r="VVO151" s="4340"/>
      <c r="VVP151" s="4341"/>
      <c r="VVQ151" s="4338"/>
      <c r="VVR151" s="2612"/>
      <c r="VVS151" s="4342"/>
      <c r="VVT151" s="4343"/>
      <c r="VVU151" s="4344"/>
      <c r="VVV151" s="2613"/>
      <c r="VVW151" s="4345"/>
      <c r="VVX151" s="4346"/>
      <c r="VVY151" s="4345"/>
      <c r="VVZ151" s="4346"/>
      <c r="VWA151" s="4338"/>
      <c r="VWB151" s="4339"/>
      <c r="VWC151" s="4345"/>
      <c r="VWD151" s="4344"/>
      <c r="VWE151" s="4338"/>
      <c r="VWF151" s="4339"/>
      <c r="VWG151" s="4340"/>
      <c r="VWH151" s="4341"/>
      <c r="VWI151" s="4338"/>
      <c r="VWJ151" s="2612"/>
      <c r="VWK151" s="4342"/>
      <c r="VWL151" s="4343"/>
      <c r="VWM151" s="4344"/>
      <c r="VWN151" s="2613"/>
      <c r="VWO151" s="4345"/>
      <c r="VWP151" s="4346"/>
      <c r="VWQ151" s="4345"/>
      <c r="VWR151" s="4346"/>
      <c r="VWS151" s="4338"/>
      <c r="VWT151" s="4339"/>
      <c r="VWU151" s="4345"/>
      <c r="VWV151" s="4344"/>
      <c r="VWW151" s="4338"/>
      <c r="VWX151" s="4339"/>
      <c r="VWY151" s="4340"/>
      <c r="VWZ151" s="4341"/>
      <c r="VXA151" s="4338"/>
      <c r="VXB151" s="2612"/>
      <c r="VXC151" s="4342"/>
      <c r="VXD151" s="4343"/>
      <c r="VXE151" s="4344"/>
      <c r="VXF151" s="2613"/>
      <c r="VXG151" s="4345"/>
      <c r="VXH151" s="4346"/>
      <c r="VXI151" s="4345"/>
      <c r="VXJ151" s="4346"/>
      <c r="VXK151" s="4338"/>
      <c r="VXL151" s="4339"/>
      <c r="VXM151" s="4345"/>
      <c r="VXN151" s="4344"/>
      <c r="VXO151" s="4338"/>
      <c r="VXP151" s="4339"/>
      <c r="VXQ151" s="4340"/>
      <c r="VXR151" s="4341"/>
      <c r="VXS151" s="4338"/>
      <c r="VXT151" s="2612"/>
      <c r="VXU151" s="4342"/>
      <c r="VXV151" s="4343"/>
      <c r="VXW151" s="4344"/>
      <c r="VXX151" s="2613"/>
      <c r="VXY151" s="4345"/>
      <c r="VXZ151" s="4346"/>
      <c r="VYA151" s="4345"/>
      <c r="VYB151" s="4346"/>
      <c r="VYC151" s="4338"/>
      <c r="VYD151" s="4339"/>
      <c r="VYE151" s="4345"/>
      <c r="VYF151" s="4344"/>
      <c r="VYG151" s="4338"/>
      <c r="VYH151" s="4339"/>
      <c r="VYI151" s="4340"/>
      <c r="VYJ151" s="4341"/>
      <c r="VYK151" s="4338"/>
      <c r="VYL151" s="2612"/>
      <c r="VYM151" s="4342"/>
      <c r="VYN151" s="4343"/>
      <c r="VYO151" s="4344"/>
      <c r="VYP151" s="2613"/>
      <c r="VYQ151" s="4345"/>
      <c r="VYR151" s="4346"/>
      <c r="VYS151" s="4345"/>
      <c r="VYT151" s="4346"/>
      <c r="VYU151" s="4338"/>
      <c r="VYV151" s="4339"/>
      <c r="VYW151" s="4345"/>
      <c r="VYX151" s="4344"/>
      <c r="VYY151" s="4338"/>
      <c r="VYZ151" s="4339"/>
      <c r="VZA151" s="4340"/>
      <c r="VZB151" s="4341"/>
      <c r="VZC151" s="4338"/>
      <c r="VZD151" s="2612"/>
      <c r="VZE151" s="4342"/>
      <c r="VZF151" s="4343"/>
      <c r="VZG151" s="4344"/>
      <c r="VZH151" s="2613"/>
      <c r="VZI151" s="4345"/>
      <c r="VZJ151" s="4346"/>
      <c r="VZK151" s="4345"/>
      <c r="VZL151" s="4346"/>
      <c r="VZM151" s="4338"/>
      <c r="VZN151" s="4339"/>
      <c r="VZO151" s="4345"/>
      <c r="VZP151" s="4344"/>
      <c r="VZQ151" s="4338"/>
      <c r="VZR151" s="4339"/>
      <c r="VZS151" s="4340"/>
      <c r="VZT151" s="4341"/>
      <c r="VZU151" s="4338"/>
      <c r="VZV151" s="2612"/>
      <c r="VZW151" s="4342"/>
      <c r="VZX151" s="4343"/>
      <c r="VZY151" s="4344"/>
      <c r="VZZ151" s="2613"/>
      <c r="WAA151" s="4345"/>
      <c r="WAB151" s="4346"/>
      <c r="WAC151" s="4345"/>
      <c r="WAD151" s="4346"/>
      <c r="WAE151" s="4338"/>
      <c r="WAF151" s="4339"/>
      <c r="WAG151" s="4345"/>
      <c r="WAH151" s="4344"/>
      <c r="WAI151" s="4338"/>
      <c r="WAJ151" s="4339"/>
      <c r="WAK151" s="4340"/>
      <c r="WAL151" s="4341"/>
      <c r="WAM151" s="4338"/>
      <c r="WAN151" s="2612"/>
      <c r="WAO151" s="4342"/>
      <c r="WAP151" s="4343"/>
      <c r="WAQ151" s="4344"/>
      <c r="WAR151" s="2613"/>
      <c r="WAS151" s="4345"/>
      <c r="WAT151" s="4346"/>
      <c r="WAU151" s="4345"/>
      <c r="WAV151" s="4346"/>
      <c r="WAW151" s="4338"/>
      <c r="WAX151" s="4339"/>
      <c r="WAY151" s="4345"/>
      <c r="WAZ151" s="4344"/>
      <c r="WBA151" s="4338"/>
      <c r="WBB151" s="4339"/>
      <c r="WBC151" s="4340"/>
      <c r="WBD151" s="4341"/>
      <c r="WBE151" s="4338"/>
      <c r="WBF151" s="2612"/>
      <c r="WBG151" s="4342"/>
      <c r="WBH151" s="4343"/>
      <c r="WBI151" s="4344"/>
      <c r="WBJ151" s="2613"/>
      <c r="WBK151" s="4345"/>
      <c r="WBL151" s="4346"/>
      <c r="WBM151" s="4345"/>
      <c r="WBN151" s="4346"/>
      <c r="WBO151" s="4338"/>
      <c r="WBP151" s="4339"/>
      <c r="WBQ151" s="4345"/>
      <c r="WBR151" s="4344"/>
      <c r="WBS151" s="4338"/>
      <c r="WBT151" s="4339"/>
      <c r="WBU151" s="4340"/>
      <c r="WBV151" s="4341"/>
      <c r="WBW151" s="4338"/>
      <c r="WBX151" s="2612"/>
      <c r="WBY151" s="4342"/>
      <c r="WBZ151" s="4343"/>
      <c r="WCA151" s="4344"/>
      <c r="WCB151" s="2613"/>
      <c r="WCC151" s="4345"/>
      <c r="WCD151" s="4346"/>
      <c r="WCE151" s="4345"/>
      <c r="WCF151" s="4346"/>
      <c r="WCG151" s="4338"/>
      <c r="WCH151" s="4339"/>
      <c r="WCI151" s="4345"/>
      <c r="WCJ151" s="4344"/>
      <c r="WCK151" s="4338"/>
      <c r="WCL151" s="4339"/>
      <c r="WCM151" s="4340"/>
      <c r="WCN151" s="4341"/>
      <c r="WCO151" s="4338"/>
      <c r="WCP151" s="2612"/>
      <c r="WCQ151" s="4342"/>
      <c r="WCR151" s="4343"/>
      <c r="WCS151" s="4344"/>
      <c r="WCT151" s="2613"/>
      <c r="WCU151" s="4345"/>
      <c r="WCV151" s="4346"/>
      <c r="WCW151" s="4345"/>
      <c r="WCX151" s="4346"/>
      <c r="WCY151" s="4338"/>
      <c r="WCZ151" s="4339"/>
      <c r="WDA151" s="4345"/>
      <c r="WDB151" s="4344"/>
      <c r="WDC151" s="4338"/>
      <c r="WDD151" s="4339"/>
      <c r="WDE151" s="4340"/>
      <c r="WDF151" s="4341"/>
      <c r="WDG151" s="4338"/>
      <c r="WDH151" s="2612"/>
      <c r="WDI151" s="4342"/>
      <c r="WDJ151" s="4343"/>
      <c r="WDK151" s="4344"/>
      <c r="WDL151" s="2613"/>
      <c r="WDM151" s="4345"/>
      <c r="WDN151" s="4346"/>
      <c r="WDO151" s="4345"/>
      <c r="WDP151" s="4346"/>
      <c r="WDQ151" s="4338"/>
      <c r="WDR151" s="4339"/>
      <c r="WDS151" s="4345"/>
      <c r="WDT151" s="4344"/>
      <c r="WDU151" s="4338"/>
      <c r="WDV151" s="4339"/>
      <c r="WDW151" s="4340"/>
      <c r="WDX151" s="4341"/>
      <c r="WDY151" s="4338"/>
      <c r="WDZ151" s="2612"/>
      <c r="WEA151" s="4342"/>
      <c r="WEB151" s="4343"/>
      <c r="WEC151" s="4344"/>
      <c r="WED151" s="2613"/>
      <c r="WEE151" s="4345"/>
      <c r="WEF151" s="4346"/>
      <c r="WEG151" s="4345"/>
      <c r="WEH151" s="4346"/>
      <c r="WEI151" s="4338"/>
      <c r="WEJ151" s="4339"/>
      <c r="WEK151" s="4345"/>
      <c r="WEL151" s="4344"/>
      <c r="WEM151" s="4338"/>
      <c r="WEN151" s="4339"/>
      <c r="WEO151" s="4340"/>
      <c r="WEP151" s="4341"/>
      <c r="WEQ151" s="4338"/>
      <c r="WER151" s="2612"/>
      <c r="WES151" s="4342"/>
      <c r="WET151" s="4343"/>
      <c r="WEU151" s="4344"/>
      <c r="WEV151" s="2613"/>
      <c r="WEW151" s="4345"/>
      <c r="WEX151" s="4346"/>
      <c r="WEY151" s="4345"/>
      <c r="WEZ151" s="4346"/>
      <c r="WFA151" s="4338"/>
      <c r="WFB151" s="4339"/>
      <c r="WFC151" s="4345"/>
      <c r="WFD151" s="4344"/>
      <c r="WFE151" s="4338"/>
      <c r="WFF151" s="4339"/>
      <c r="WFG151" s="4340"/>
      <c r="WFH151" s="4341"/>
      <c r="WFI151" s="4338"/>
      <c r="WFJ151" s="2612"/>
      <c r="WFK151" s="4342"/>
      <c r="WFL151" s="4343"/>
      <c r="WFM151" s="4344"/>
      <c r="WFN151" s="2613"/>
      <c r="WFO151" s="4345"/>
      <c r="WFP151" s="4346"/>
      <c r="WFQ151" s="4345"/>
      <c r="WFR151" s="4346"/>
      <c r="WFS151" s="4338"/>
      <c r="WFT151" s="4339"/>
      <c r="WFU151" s="4345"/>
      <c r="WFV151" s="4344"/>
      <c r="WFW151" s="4338"/>
      <c r="WFX151" s="4339"/>
      <c r="WFY151" s="4340"/>
      <c r="WFZ151" s="4341"/>
      <c r="WGA151" s="4338"/>
      <c r="WGB151" s="2612"/>
      <c r="WGC151" s="4342"/>
      <c r="WGD151" s="4343"/>
      <c r="WGE151" s="4344"/>
      <c r="WGF151" s="2613"/>
      <c r="WGG151" s="4345"/>
      <c r="WGH151" s="4346"/>
      <c r="WGI151" s="4345"/>
      <c r="WGJ151" s="4346"/>
      <c r="WGK151" s="4338"/>
      <c r="WGL151" s="4339"/>
      <c r="WGM151" s="4345"/>
      <c r="WGN151" s="4344"/>
      <c r="WGO151" s="4338"/>
      <c r="WGP151" s="4339"/>
      <c r="WGQ151" s="4340"/>
      <c r="WGR151" s="4341"/>
      <c r="WGS151" s="4338"/>
      <c r="WGT151" s="2612"/>
      <c r="WGU151" s="4342"/>
      <c r="WGV151" s="4343"/>
      <c r="WGW151" s="4344"/>
      <c r="WGX151" s="2613"/>
      <c r="WGY151" s="4345"/>
      <c r="WGZ151" s="4346"/>
      <c r="WHA151" s="4345"/>
      <c r="WHB151" s="4346"/>
      <c r="WHC151" s="4338"/>
      <c r="WHD151" s="4339"/>
      <c r="WHE151" s="4345"/>
      <c r="WHF151" s="4344"/>
      <c r="WHG151" s="4338"/>
      <c r="WHH151" s="4339"/>
      <c r="WHI151" s="4340"/>
      <c r="WHJ151" s="4341"/>
      <c r="WHK151" s="4338"/>
      <c r="WHL151" s="2612"/>
      <c r="WHM151" s="4342"/>
      <c r="WHN151" s="4343"/>
      <c r="WHO151" s="4344"/>
      <c r="WHP151" s="2613"/>
      <c r="WHQ151" s="4345"/>
      <c r="WHR151" s="4346"/>
      <c r="WHS151" s="4345"/>
      <c r="WHT151" s="4346"/>
      <c r="WHU151" s="4338"/>
      <c r="WHV151" s="4339"/>
      <c r="WHW151" s="4345"/>
      <c r="WHX151" s="4344"/>
      <c r="WHY151" s="4338"/>
      <c r="WHZ151" s="4339"/>
      <c r="WIA151" s="4340"/>
      <c r="WIB151" s="4341"/>
      <c r="WIC151" s="4338"/>
      <c r="WID151" s="2612"/>
      <c r="WIE151" s="4342"/>
      <c r="WIF151" s="4343"/>
      <c r="WIG151" s="4344"/>
      <c r="WIH151" s="2613"/>
      <c r="WII151" s="4345"/>
      <c r="WIJ151" s="4346"/>
      <c r="WIK151" s="4345"/>
      <c r="WIL151" s="4346"/>
      <c r="WIM151" s="4338"/>
      <c r="WIN151" s="4339"/>
      <c r="WIO151" s="4345"/>
      <c r="WIP151" s="4344"/>
      <c r="WIQ151" s="4338"/>
      <c r="WIR151" s="4339"/>
      <c r="WIS151" s="4340"/>
      <c r="WIT151" s="4341"/>
      <c r="WIU151" s="4338"/>
      <c r="WIV151" s="2612"/>
      <c r="WIW151" s="4342"/>
      <c r="WIX151" s="4343"/>
      <c r="WIY151" s="4344"/>
      <c r="WIZ151" s="2613"/>
      <c r="WJA151" s="4345"/>
      <c r="WJB151" s="4346"/>
      <c r="WJC151" s="4345"/>
      <c r="WJD151" s="4346"/>
      <c r="WJE151" s="4338"/>
      <c r="WJF151" s="4339"/>
      <c r="WJG151" s="4345"/>
      <c r="WJH151" s="4344"/>
      <c r="WJI151" s="4338"/>
      <c r="WJJ151" s="4339"/>
      <c r="WJK151" s="4340"/>
      <c r="WJL151" s="4341"/>
      <c r="WJM151" s="4338"/>
      <c r="WJN151" s="2612"/>
      <c r="WJO151" s="4342"/>
      <c r="WJP151" s="4343"/>
      <c r="WJQ151" s="4344"/>
      <c r="WJR151" s="2613"/>
      <c r="WJS151" s="4345"/>
      <c r="WJT151" s="4346"/>
      <c r="WJU151" s="4345"/>
      <c r="WJV151" s="4346"/>
      <c r="WJW151" s="4338"/>
      <c r="WJX151" s="4339"/>
      <c r="WJY151" s="4345"/>
      <c r="WJZ151" s="4344"/>
      <c r="WKA151" s="4338"/>
      <c r="WKB151" s="4339"/>
      <c r="WKC151" s="4340"/>
      <c r="WKD151" s="4341"/>
      <c r="WKE151" s="4338"/>
      <c r="WKF151" s="2612"/>
      <c r="WKG151" s="4342"/>
      <c r="WKH151" s="4343"/>
      <c r="WKI151" s="4344"/>
      <c r="WKJ151" s="2613"/>
      <c r="WKK151" s="4345"/>
      <c r="WKL151" s="4346"/>
      <c r="WKM151" s="4345"/>
      <c r="WKN151" s="4346"/>
      <c r="WKO151" s="4338"/>
      <c r="WKP151" s="4339"/>
      <c r="WKQ151" s="4345"/>
      <c r="WKR151" s="4344"/>
      <c r="WKS151" s="4338"/>
      <c r="WKT151" s="4339"/>
      <c r="WKU151" s="4340"/>
      <c r="WKV151" s="4341"/>
      <c r="WKW151" s="4338"/>
      <c r="WKX151" s="2612"/>
      <c r="WKY151" s="4342"/>
      <c r="WKZ151" s="4343"/>
      <c r="WLA151" s="4344"/>
      <c r="WLB151" s="2613"/>
      <c r="WLC151" s="4345"/>
      <c r="WLD151" s="4346"/>
      <c r="WLE151" s="4345"/>
      <c r="WLF151" s="4346"/>
      <c r="WLG151" s="4338"/>
      <c r="WLH151" s="4339"/>
      <c r="WLI151" s="4345"/>
      <c r="WLJ151" s="4344"/>
      <c r="WLK151" s="4338"/>
      <c r="WLL151" s="4339"/>
      <c r="WLM151" s="4340"/>
      <c r="WLN151" s="4341"/>
      <c r="WLO151" s="4338"/>
      <c r="WLP151" s="2612"/>
      <c r="WLQ151" s="4342"/>
      <c r="WLR151" s="4343"/>
      <c r="WLS151" s="4344"/>
      <c r="WLT151" s="2613"/>
      <c r="WLU151" s="4345"/>
      <c r="WLV151" s="4346"/>
      <c r="WLW151" s="4345"/>
      <c r="WLX151" s="4346"/>
      <c r="WLY151" s="4338"/>
      <c r="WLZ151" s="4339"/>
      <c r="WMA151" s="4345"/>
      <c r="WMB151" s="4344"/>
      <c r="WMC151" s="4338"/>
      <c r="WMD151" s="4339"/>
      <c r="WME151" s="4340"/>
      <c r="WMF151" s="4341"/>
      <c r="WMG151" s="4338"/>
      <c r="WMH151" s="2612"/>
      <c r="WMI151" s="4342"/>
      <c r="WMJ151" s="4343"/>
      <c r="WMK151" s="4344"/>
      <c r="WML151" s="2613"/>
      <c r="WMM151" s="4345"/>
      <c r="WMN151" s="4346"/>
      <c r="WMO151" s="4345"/>
      <c r="WMP151" s="4346"/>
      <c r="WMQ151" s="4338"/>
      <c r="WMR151" s="4339"/>
      <c r="WMS151" s="4345"/>
      <c r="WMT151" s="4344"/>
      <c r="WMU151" s="4338"/>
      <c r="WMV151" s="4339"/>
      <c r="WMW151" s="4340"/>
      <c r="WMX151" s="4341"/>
      <c r="WMY151" s="4338"/>
      <c r="WMZ151" s="2612"/>
      <c r="WNA151" s="4342"/>
      <c r="WNB151" s="4343"/>
      <c r="WNC151" s="4344"/>
      <c r="WND151" s="2613"/>
      <c r="WNE151" s="4345"/>
      <c r="WNF151" s="4346"/>
      <c r="WNG151" s="4345"/>
      <c r="WNH151" s="4346"/>
      <c r="WNI151" s="4338"/>
      <c r="WNJ151" s="4339"/>
      <c r="WNK151" s="4345"/>
      <c r="WNL151" s="4344"/>
      <c r="WNM151" s="4338"/>
      <c r="WNN151" s="4339"/>
      <c r="WNO151" s="4340"/>
      <c r="WNP151" s="4341"/>
      <c r="WNQ151" s="4338"/>
      <c r="WNR151" s="2612"/>
      <c r="WNS151" s="4342"/>
      <c r="WNT151" s="4343"/>
      <c r="WNU151" s="4344"/>
      <c r="WNV151" s="2613"/>
      <c r="WNW151" s="4345"/>
      <c r="WNX151" s="4346"/>
      <c r="WNY151" s="4345"/>
      <c r="WNZ151" s="4346"/>
      <c r="WOA151" s="4338"/>
      <c r="WOB151" s="4339"/>
      <c r="WOC151" s="4345"/>
      <c r="WOD151" s="4344"/>
      <c r="WOE151" s="4338"/>
      <c r="WOF151" s="4339"/>
      <c r="WOG151" s="4340"/>
      <c r="WOH151" s="4341"/>
      <c r="WOI151" s="4338"/>
      <c r="WOJ151" s="2612"/>
      <c r="WOK151" s="4342"/>
      <c r="WOL151" s="4343"/>
      <c r="WOM151" s="4344"/>
      <c r="WON151" s="2613"/>
      <c r="WOO151" s="4345"/>
      <c r="WOP151" s="4346"/>
      <c r="WOQ151" s="4345"/>
      <c r="WOR151" s="4346"/>
      <c r="WOS151" s="4338"/>
      <c r="WOT151" s="4339"/>
      <c r="WOU151" s="4345"/>
      <c r="WOV151" s="4344"/>
      <c r="WOW151" s="4338"/>
      <c r="WOX151" s="4339"/>
      <c r="WOY151" s="4340"/>
      <c r="WOZ151" s="4341"/>
      <c r="WPA151" s="4338"/>
      <c r="WPB151" s="2612"/>
      <c r="WPC151" s="4342"/>
      <c r="WPD151" s="4343"/>
      <c r="WPE151" s="4344"/>
      <c r="WPF151" s="2613"/>
      <c r="WPG151" s="4345"/>
      <c r="WPH151" s="4346"/>
      <c r="WPI151" s="4345"/>
      <c r="WPJ151" s="4346"/>
      <c r="WPK151" s="4338"/>
      <c r="WPL151" s="4339"/>
      <c r="WPM151" s="4345"/>
      <c r="WPN151" s="4344"/>
      <c r="WPO151" s="4338"/>
      <c r="WPP151" s="4339"/>
      <c r="WPQ151" s="4340"/>
      <c r="WPR151" s="4341"/>
      <c r="WPS151" s="4338"/>
      <c r="WPT151" s="2612"/>
      <c r="WPU151" s="4342"/>
      <c r="WPV151" s="4343"/>
      <c r="WPW151" s="4344"/>
      <c r="WPX151" s="2613"/>
      <c r="WPY151" s="4345"/>
      <c r="WPZ151" s="4346"/>
      <c r="WQA151" s="4345"/>
      <c r="WQB151" s="4346"/>
      <c r="WQC151" s="4338"/>
      <c r="WQD151" s="4339"/>
      <c r="WQE151" s="4345"/>
      <c r="WQF151" s="4344"/>
      <c r="WQG151" s="4338"/>
      <c r="WQH151" s="4339"/>
      <c r="WQI151" s="4340"/>
      <c r="WQJ151" s="4341"/>
      <c r="WQK151" s="4338"/>
      <c r="WQL151" s="2612"/>
      <c r="WQM151" s="4342"/>
      <c r="WQN151" s="4343"/>
      <c r="WQO151" s="4344"/>
      <c r="WQP151" s="2613"/>
      <c r="WQQ151" s="4345"/>
      <c r="WQR151" s="4346"/>
      <c r="WQS151" s="4345"/>
      <c r="WQT151" s="4346"/>
      <c r="WQU151" s="4338"/>
      <c r="WQV151" s="4339"/>
      <c r="WQW151" s="4345"/>
      <c r="WQX151" s="4344"/>
      <c r="WQY151" s="4338"/>
      <c r="WQZ151" s="4339"/>
      <c r="WRA151" s="4340"/>
      <c r="WRB151" s="4341"/>
      <c r="WRC151" s="4338"/>
      <c r="WRD151" s="2612"/>
      <c r="WRE151" s="4342"/>
      <c r="WRF151" s="4343"/>
      <c r="WRG151" s="4344"/>
      <c r="WRH151" s="2613"/>
      <c r="WRI151" s="4345"/>
      <c r="WRJ151" s="4346"/>
      <c r="WRK151" s="4345"/>
      <c r="WRL151" s="4346"/>
      <c r="WRM151" s="4338"/>
      <c r="WRN151" s="4339"/>
      <c r="WRO151" s="4345"/>
      <c r="WRP151" s="4344"/>
      <c r="WRQ151" s="4338"/>
      <c r="WRR151" s="4339"/>
      <c r="WRS151" s="4340"/>
      <c r="WRT151" s="4341"/>
      <c r="WRU151" s="4338"/>
      <c r="WRV151" s="2612"/>
      <c r="WRW151" s="4342"/>
      <c r="WRX151" s="4343"/>
      <c r="WRY151" s="4344"/>
      <c r="WRZ151" s="2613"/>
      <c r="WSA151" s="4345"/>
      <c r="WSB151" s="4346"/>
      <c r="WSC151" s="4345"/>
      <c r="WSD151" s="4346"/>
      <c r="WSE151" s="4338"/>
      <c r="WSF151" s="4339"/>
      <c r="WSG151" s="4345"/>
      <c r="WSH151" s="4344"/>
      <c r="WSI151" s="4338"/>
      <c r="WSJ151" s="4339"/>
      <c r="WSK151" s="4340"/>
      <c r="WSL151" s="4341"/>
      <c r="WSM151" s="4338"/>
      <c r="WSN151" s="2612"/>
      <c r="WSO151" s="4342"/>
      <c r="WSP151" s="4343"/>
      <c r="WSQ151" s="4344"/>
      <c r="WSR151" s="2613"/>
      <c r="WSS151" s="4345"/>
      <c r="WST151" s="4346"/>
      <c r="WSU151" s="4345"/>
      <c r="WSV151" s="4346"/>
      <c r="WSW151" s="4338"/>
      <c r="WSX151" s="4339"/>
      <c r="WSY151" s="4345"/>
      <c r="WSZ151" s="4344"/>
      <c r="WTA151" s="4338"/>
      <c r="WTB151" s="4339"/>
      <c r="WTC151" s="4340"/>
      <c r="WTD151" s="4341"/>
      <c r="WTE151" s="4338"/>
      <c r="WTF151" s="2612"/>
      <c r="WTG151" s="4342"/>
      <c r="WTH151" s="4343"/>
      <c r="WTI151" s="4344"/>
      <c r="WTJ151" s="2613"/>
      <c r="WTK151" s="4345"/>
      <c r="WTL151" s="4346"/>
      <c r="WTM151" s="4345"/>
      <c r="WTN151" s="4346"/>
      <c r="WTO151" s="4338"/>
      <c r="WTP151" s="4339"/>
      <c r="WTQ151" s="4345"/>
      <c r="WTR151" s="4344"/>
      <c r="WTS151" s="4338"/>
      <c r="WTT151" s="4339"/>
      <c r="WTU151" s="4340"/>
      <c r="WTV151" s="4341"/>
      <c r="WTW151" s="4338"/>
      <c r="WTX151" s="2612"/>
      <c r="WTY151" s="4342"/>
      <c r="WTZ151" s="4343"/>
      <c r="WUA151" s="4344"/>
      <c r="WUB151" s="2613"/>
      <c r="WUC151" s="4345"/>
      <c r="WUD151" s="4346"/>
      <c r="WUE151" s="4345"/>
      <c r="WUF151" s="4346"/>
      <c r="WUG151" s="4338"/>
      <c r="WUH151" s="4339"/>
      <c r="WUI151" s="4345"/>
      <c r="WUJ151" s="4344"/>
      <c r="WUK151" s="4338"/>
      <c r="WUL151" s="4339"/>
      <c r="WUM151" s="4340"/>
      <c r="WUN151" s="4341"/>
      <c r="WUO151" s="4338"/>
      <c r="WUP151" s="2612"/>
      <c r="WUQ151" s="4342"/>
      <c r="WUR151" s="4343"/>
      <c r="WUS151" s="4344"/>
      <c r="WUT151" s="2613"/>
      <c r="WUU151" s="4345"/>
      <c r="WUV151" s="4346"/>
      <c r="WUW151" s="4345"/>
      <c r="WUX151" s="4346"/>
      <c r="WUY151" s="4338"/>
      <c r="WUZ151" s="4339"/>
      <c r="WVA151" s="4345"/>
      <c r="WVB151" s="4344"/>
      <c r="WVC151" s="4338"/>
      <c r="WVD151" s="4339"/>
      <c r="WVE151" s="4340"/>
      <c r="WVF151" s="4341"/>
      <c r="WVG151" s="4338"/>
      <c r="WVH151" s="2612"/>
      <c r="WVI151" s="4342"/>
      <c r="WVJ151" s="4343"/>
      <c r="WVK151" s="4344"/>
      <c r="WVL151" s="2613"/>
      <c r="WVM151" s="4345"/>
      <c r="WVN151" s="4346"/>
      <c r="WVO151" s="4345"/>
      <c r="WVP151" s="4346"/>
      <c r="WVQ151" s="4338"/>
      <c r="WVR151" s="4339"/>
      <c r="WVS151" s="4345"/>
      <c r="WVT151" s="4344"/>
      <c r="WVU151" s="4338"/>
      <c r="WVV151" s="4339"/>
      <c r="WVW151" s="4340"/>
      <c r="WVX151" s="4341"/>
      <c r="WVY151" s="4338"/>
      <c r="WVZ151" s="2612"/>
      <c r="WWA151" s="4342"/>
      <c r="WWB151" s="4343"/>
      <c r="WWC151" s="4344"/>
      <c r="WWD151" s="2613"/>
      <c r="WWE151" s="4345"/>
      <c r="WWF151" s="4346"/>
      <c r="WWG151" s="4345"/>
      <c r="WWH151" s="4346"/>
      <c r="WWI151" s="4338"/>
      <c r="WWJ151" s="4339"/>
      <c r="WWK151" s="4345"/>
      <c r="WWL151" s="4344"/>
      <c r="WWM151" s="4338"/>
      <c r="WWN151" s="4339"/>
      <c r="WWO151" s="4340"/>
      <c r="WWP151" s="4341"/>
      <c r="WWQ151" s="4338"/>
      <c r="WWR151" s="2612"/>
      <c r="WWS151" s="4342"/>
      <c r="WWT151" s="4343"/>
      <c r="WWU151" s="4344"/>
      <c r="WWV151" s="2613"/>
      <c r="WWW151" s="4345"/>
      <c r="WWX151" s="4346"/>
      <c r="WWY151" s="4345"/>
      <c r="WWZ151" s="4346"/>
      <c r="WXA151" s="4338"/>
      <c r="WXB151" s="4339"/>
      <c r="WXC151" s="4345"/>
      <c r="WXD151" s="4344"/>
      <c r="WXE151" s="4338"/>
      <c r="WXF151" s="4339"/>
      <c r="WXG151" s="4340"/>
      <c r="WXH151" s="4341"/>
      <c r="WXI151" s="4338"/>
      <c r="WXJ151" s="2612"/>
      <c r="WXK151" s="4342"/>
      <c r="WXL151" s="4343"/>
      <c r="WXM151" s="4344"/>
      <c r="WXN151" s="2613"/>
      <c r="WXO151" s="4345"/>
      <c r="WXP151" s="4346"/>
      <c r="WXQ151" s="4345"/>
      <c r="WXR151" s="4346"/>
      <c r="WXS151" s="4338"/>
      <c r="WXT151" s="4339"/>
      <c r="WXU151" s="4345"/>
      <c r="WXV151" s="4344"/>
      <c r="WXW151" s="4338"/>
      <c r="WXX151" s="4339"/>
      <c r="WXY151" s="4340"/>
      <c r="WXZ151" s="4341"/>
      <c r="WYA151" s="4338"/>
      <c r="WYB151" s="2612"/>
      <c r="WYC151" s="4342"/>
      <c r="WYD151" s="4343"/>
      <c r="WYE151" s="4344"/>
      <c r="WYF151" s="2613"/>
      <c r="WYG151" s="4345"/>
      <c r="WYH151" s="4346"/>
      <c r="WYI151" s="4345"/>
      <c r="WYJ151" s="4346"/>
      <c r="WYK151" s="4338"/>
      <c r="WYL151" s="4339"/>
      <c r="WYM151" s="4345"/>
      <c r="WYN151" s="4344"/>
      <c r="WYO151" s="4338"/>
      <c r="WYP151" s="4339"/>
      <c r="WYQ151" s="4340"/>
      <c r="WYR151" s="4341"/>
      <c r="WYS151" s="4338"/>
      <c r="WYT151" s="2612"/>
      <c r="WYU151" s="4342"/>
      <c r="WYV151" s="4343"/>
      <c r="WYW151" s="4344"/>
      <c r="WYX151" s="2613"/>
      <c r="WYY151" s="4345"/>
      <c r="WYZ151" s="4346"/>
      <c r="WZA151" s="4345"/>
      <c r="WZB151" s="4346"/>
      <c r="WZC151" s="4338"/>
      <c r="WZD151" s="4339"/>
      <c r="WZE151" s="4345"/>
      <c r="WZF151" s="4344"/>
      <c r="WZG151" s="4338"/>
      <c r="WZH151" s="4339"/>
      <c r="WZI151" s="4340"/>
      <c r="WZJ151" s="4341"/>
      <c r="WZK151" s="4338"/>
      <c r="WZL151" s="2612"/>
      <c r="WZM151" s="4342"/>
      <c r="WZN151" s="4343"/>
      <c r="WZO151" s="4344"/>
      <c r="WZP151" s="2613"/>
      <c r="WZQ151" s="4345"/>
      <c r="WZR151" s="4346"/>
      <c r="WZS151" s="4345"/>
      <c r="WZT151" s="4346"/>
      <c r="WZU151" s="4338"/>
      <c r="WZV151" s="4339"/>
      <c r="WZW151" s="4345"/>
      <c r="WZX151" s="4344"/>
      <c r="WZY151" s="4338"/>
      <c r="WZZ151" s="4339"/>
      <c r="XAA151" s="4340"/>
      <c r="XAB151" s="4341"/>
      <c r="XAC151" s="4338"/>
      <c r="XAD151" s="2612"/>
      <c r="XAE151" s="4342"/>
      <c r="XAF151" s="4343"/>
      <c r="XAG151" s="4344"/>
      <c r="XAH151" s="2613"/>
      <c r="XAI151" s="4345"/>
      <c r="XAJ151" s="4346"/>
      <c r="XAK151" s="4345"/>
      <c r="XAL151" s="4346"/>
      <c r="XAM151" s="4338"/>
      <c r="XAN151" s="4339"/>
      <c r="XAO151" s="4345"/>
      <c r="XAP151" s="4344"/>
      <c r="XAQ151" s="4338"/>
      <c r="XAR151" s="4339"/>
      <c r="XAS151" s="4340"/>
      <c r="XAT151" s="4341"/>
      <c r="XAU151" s="4338"/>
      <c r="XAV151" s="2612"/>
      <c r="XAW151" s="4342"/>
      <c r="XAX151" s="4343"/>
      <c r="XAY151" s="4344"/>
      <c r="XAZ151" s="2613"/>
      <c r="XBA151" s="4345"/>
      <c r="XBB151" s="4346"/>
      <c r="XBC151" s="4345"/>
      <c r="XBD151" s="4346"/>
      <c r="XBE151" s="4338"/>
      <c r="XBF151" s="4339"/>
      <c r="XBG151" s="4345"/>
      <c r="XBH151" s="4344"/>
      <c r="XBI151" s="4338"/>
      <c r="XBJ151" s="4339"/>
      <c r="XBK151" s="4340"/>
      <c r="XBL151" s="4341"/>
      <c r="XBM151" s="4338"/>
      <c r="XBN151" s="2612"/>
      <c r="XBO151" s="4342"/>
      <c r="XBP151" s="4343"/>
      <c r="XBQ151" s="4344"/>
      <c r="XBR151" s="2613"/>
      <c r="XBS151" s="4345"/>
      <c r="XBT151" s="4346"/>
      <c r="XBU151" s="4345"/>
      <c r="XBV151" s="4346"/>
      <c r="XBW151" s="4338"/>
      <c r="XBX151" s="4339"/>
      <c r="XBY151" s="4345"/>
      <c r="XBZ151" s="4344"/>
      <c r="XCA151" s="4338"/>
      <c r="XCB151" s="4339"/>
      <c r="XCC151" s="4340"/>
      <c r="XCD151" s="4341"/>
      <c r="XCE151" s="4338"/>
      <c r="XCF151" s="2612"/>
      <c r="XCG151" s="4342"/>
      <c r="XCH151" s="4343"/>
      <c r="XCI151" s="4344"/>
      <c r="XCJ151" s="2613"/>
      <c r="XCK151" s="4345"/>
      <c r="XCL151" s="4346"/>
      <c r="XCM151" s="4345"/>
      <c r="XCN151" s="4346"/>
      <c r="XCO151" s="4338"/>
      <c r="XCP151" s="4339"/>
      <c r="XCQ151" s="4345"/>
      <c r="XCR151" s="4344"/>
      <c r="XCS151" s="4338"/>
      <c r="XCT151" s="4339"/>
      <c r="XCU151" s="4340"/>
      <c r="XCV151" s="4341"/>
      <c r="XCW151" s="4338"/>
      <c r="XCX151" s="2612"/>
      <c r="XCY151" s="4342"/>
      <c r="XCZ151" s="4343"/>
      <c r="XDA151" s="4344"/>
      <c r="XDB151" s="2613"/>
      <c r="XDC151" s="4345"/>
      <c r="XDD151" s="4346"/>
      <c r="XDE151" s="4345"/>
      <c r="XDF151" s="4346"/>
      <c r="XDG151" s="4338"/>
      <c r="XDH151" s="4339"/>
      <c r="XDI151" s="4345"/>
      <c r="XDJ151" s="4344"/>
      <c r="XDK151" s="4338"/>
      <c r="XDL151" s="4339"/>
      <c r="XDM151" s="4340"/>
      <c r="XDN151" s="4341"/>
      <c r="XDO151" s="4338"/>
      <c r="XDP151" s="2612"/>
      <c r="XDQ151" s="4342"/>
      <c r="XDR151" s="4343"/>
      <c r="XDS151" s="4344"/>
      <c r="XDT151" s="2613"/>
      <c r="XDU151" s="4345"/>
      <c r="XDV151" s="4346"/>
      <c r="XDW151" s="4345"/>
      <c r="XDX151" s="4346"/>
      <c r="XDY151" s="4338"/>
      <c r="XDZ151" s="4339"/>
      <c r="XEA151" s="4345"/>
      <c r="XEB151" s="4344"/>
      <c r="XEC151" s="4338"/>
      <c r="XED151" s="4339"/>
      <c r="XEE151" s="4340"/>
      <c r="XEF151" s="4341"/>
      <c r="XEG151" s="4338"/>
      <c r="XEH151" s="2612"/>
      <c r="XEI151" s="4342"/>
      <c r="XEJ151" s="4343"/>
      <c r="XEK151" s="4344"/>
      <c r="XEL151" s="2613"/>
      <c r="XEM151" s="4345"/>
      <c r="XEN151" s="4346"/>
      <c r="XEO151" s="4345"/>
      <c r="XEP151" s="4346"/>
      <c r="XEQ151" s="4338"/>
      <c r="XER151" s="4339"/>
      <c r="XES151" s="4345"/>
      <c r="XET151" s="4344"/>
      <c r="XEU151" s="4338"/>
      <c r="XEV151" s="4339"/>
      <c r="XEW151" s="4340"/>
      <c r="XEX151" s="4341"/>
      <c r="XEY151" s="4338"/>
      <c r="XEZ151" s="2612"/>
      <c r="XFA151" s="4342"/>
      <c r="XFB151" s="4343"/>
      <c r="XFC151" s="4344"/>
      <c r="XFD151" s="2613"/>
    </row>
    <row r="152" spans="1:16384" s="233" customFormat="1" ht="24">
      <c r="A152" s="4119" t="str">
        <f>'General TPUM'!B154</f>
        <v>Baiap Adventist Primary School</v>
      </c>
      <c r="B152" s="4283">
        <v>4</v>
      </c>
      <c r="C152" s="4284"/>
      <c r="D152" s="757">
        <f t="shared" ref="D152:D181" si="17">SUM(B152:C152)</f>
        <v>4</v>
      </c>
      <c r="E152" s="4314"/>
      <c r="F152" s="4315"/>
      <c r="G152" s="4281">
        <v>4</v>
      </c>
      <c r="H152" s="4281"/>
      <c r="I152" s="4281"/>
      <c r="J152" s="4281"/>
      <c r="K152" s="4285"/>
      <c r="L152" s="4284"/>
      <c r="M152" s="4285"/>
      <c r="N152" s="4284"/>
      <c r="O152" s="4285"/>
      <c r="P152" s="4284"/>
      <c r="Q152" s="4286"/>
      <c r="R152" s="2193"/>
      <c r="T152" s="45"/>
      <c r="U152" s="1682">
        <f t="shared" si="14"/>
        <v>0</v>
      </c>
    </row>
    <row r="153" spans="1:16384" s="233" customFormat="1" ht="27.95" customHeight="1">
      <c r="A153" s="4119" t="str">
        <f>'General TPUM'!B155</f>
        <v>Battle Creek Adventist Primary School (no enrolment for 2017)</v>
      </c>
      <c r="B153" s="4283">
        <v>2</v>
      </c>
      <c r="C153" s="4284"/>
      <c r="D153" s="757">
        <f t="shared" si="17"/>
        <v>2</v>
      </c>
      <c r="E153" s="4314"/>
      <c r="F153" s="4315"/>
      <c r="G153" s="4281">
        <v>1</v>
      </c>
      <c r="H153" s="4281">
        <v>1</v>
      </c>
      <c r="I153" s="4281"/>
      <c r="J153" s="4281"/>
      <c r="K153" s="4285"/>
      <c r="L153" s="4284"/>
      <c r="M153" s="4285"/>
      <c r="N153" s="4284"/>
      <c r="O153" s="4285">
        <v>2</v>
      </c>
      <c r="P153" s="4284"/>
      <c r="Q153" s="4286"/>
      <c r="R153" s="2193"/>
      <c r="T153" s="649"/>
      <c r="U153" s="1682">
        <f t="shared" si="14"/>
        <v>0</v>
      </c>
    </row>
    <row r="154" spans="1:16384" s="233" customFormat="1" ht="24">
      <c r="A154" s="4119" t="str">
        <f>'General TPUM'!B156</f>
        <v>Enekis Adventist Primary School</v>
      </c>
      <c r="B154" s="4283">
        <v>8</v>
      </c>
      <c r="C154" s="4284"/>
      <c r="D154" s="757">
        <f t="shared" si="17"/>
        <v>8</v>
      </c>
      <c r="E154" s="4314"/>
      <c r="F154" s="4315"/>
      <c r="G154" s="4281">
        <v>8</v>
      </c>
      <c r="H154" s="4281" t="s">
        <v>147</v>
      </c>
      <c r="I154" s="4281"/>
      <c r="J154" s="4281"/>
      <c r="K154" s="4285">
        <v>1</v>
      </c>
      <c r="L154" s="4284"/>
      <c r="M154" s="4285">
        <v>1</v>
      </c>
      <c r="N154" s="4284"/>
      <c r="O154" s="4285">
        <v>2</v>
      </c>
      <c r="P154" s="4284"/>
      <c r="Q154" s="4286">
        <v>1</v>
      </c>
      <c r="R154" s="2193"/>
      <c r="U154" s="1682">
        <f t="shared" si="14"/>
        <v>0</v>
      </c>
    </row>
    <row r="155" spans="1:16384" s="233" customFormat="1" ht="24">
      <c r="A155" s="4119" t="str">
        <f>'General TPUM'!B157</f>
        <v>Entan-Vui (Hebron) SDA School</v>
      </c>
      <c r="B155" s="4283"/>
      <c r="C155" s="4284">
        <v>6</v>
      </c>
      <c r="D155" s="757">
        <f t="shared" si="17"/>
        <v>6</v>
      </c>
      <c r="E155" s="4314"/>
      <c r="F155" s="4315">
        <v>2</v>
      </c>
      <c r="G155" s="4281"/>
      <c r="H155" s="4281"/>
      <c r="I155" s="4281">
        <v>6</v>
      </c>
      <c r="J155" s="4281"/>
      <c r="K155" s="4285"/>
      <c r="L155" s="4284">
        <v>0</v>
      </c>
      <c r="M155" s="4285"/>
      <c r="N155" s="4284">
        <v>1</v>
      </c>
      <c r="O155" s="4285"/>
      <c r="P155" s="4284">
        <v>2</v>
      </c>
      <c r="Q155" s="4286"/>
      <c r="R155" s="2193">
        <v>1</v>
      </c>
      <c r="U155" s="1682">
        <f t="shared" si="14"/>
        <v>0</v>
      </c>
    </row>
    <row r="156" spans="1:16384" s="45" customFormat="1" ht="24">
      <c r="A156" s="4119" t="str">
        <f>'General TPUM'!B158</f>
        <v>Epauto Adventist Senopr Secondary School</v>
      </c>
      <c r="B156" s="4332"/>
      <c r="C156" s="4333">
        <v>32</v>
      </c>
      <c r="D156" s="757">
        <f t="shared" si="17"/>
        <v>32</v>
      </c>
      <c r="E156" s="4334"/>
      <c r="F156" s="4335">
        <v>5</v>
      </c>
      <c r="G156" s="4281"/>
      <c r="H156" s="4281"/>
      <c r="I156" s="4281">
        <v>30</v>
      </c>
      <c r="J156" s="4281">
        <v>2</v>
      </c>
      <c r="K156" s="4336"/>
      <c r="L156" s="4333">
        <v>12</v>
      </c>
      <c r="M156" s="4336"/>
      <c r="N156" s="4333">
        <v>15</v>
      </c>
      <c r="O156" s="4336"/>
      <c r="P156" s="4333">
        <v>10</v>
      </c>
      <c r="Q156" s="4337" t="s">
        <v>147</v>
      </c>
      <c r="R156" s="2611">
        <v>26</v>
      </c>
      <c r="S156" s="648"/>
      <c r="T156" s="233"/>
      <c r="U156" s="1682">
        <f t="shared" si="14"/>
        <v>0</v>
      </c>
      <c r="V156" s="650"/>
      <c r="W156" s="651"/>
      <c r="X156" s="651"/>
      <c r="Y156" s="651"/>
      <c r="Z156" s="651"/>
      <c r="AA156" s="650"/>
      <c r="AB156" s="650"/>
      <c r="AC156" s="651"/>
      <c r="AD156" s="650"/>
      <c r="AE156" s="650"/>
      <c r="AF156" s="650"/>
      <c r="AG156" s="650"/>
      <c r="AH156" s="650"/>
      <c r="AI156" s="650"/>
      <c r="AJ156" s="650"/>
      <c r="AK156" s="648"/>
      <c r="AL156" s="649"/>
      <c r="AM156" s="650"/>
      <c r="AN156" s="650"/>
      <c r="AO156" s="651"/>
      <c r="AP156" s="651"/>
      <c r="AQ156" s="651"/>
      <c r="AR156" s="651"/>
      <c r="AS156" s="650"/>
      <c r="AT156" s="650"/>
      <c r="AU156" s="651"/>
      <c r="AV156" s="650"/>
      <c r="AW156" s="650"/>
      <c r="AX156" s="650"/>
      <c r="AY156" s="650"/>
      <c r="AZ156" s="650"/>
      <c r="BA156" s="650"/>
      <c r="BB156" s="650"/>
      <c r="BC156" s="648"/>
      <c r="BD156" s="649"/>
      <c r="BE156" s="650"/>
      <c r="BF156" s="650"/>
      <c r="BG156" s="651"/>
      <c r="BH156" s="651"/>
      <c r="BI156" s="651"/>
      <c r="BJ156" s="651"/>
      <c r="BK156" s="650"/>
      <c r="BL156" s="650"/>
      <c r="BM156" s="651"/>
      <c r="BN156" s="650"/>
      <c r="BO156" s="650"/>
      <c r="BP156" s="650"/>
      <c r="BQ156" s="650"/>
      <c r="BR156" s="650"/>
      <c r="BS156" s="650"/>
      <c r="BT156" s="650"/>
      <c r="BU156" s="648"/>
      <c r="BV156" s="649"/>
      <c r="BW156" s="650"/>
      <c r="BX156" s="650"/>
      <c r="BY156" s="651"/>
      <c r="BZ156" s="651"/>
      <c r="CA156" s="651"/>
      <c r="CB156" s="651"/>
      <c r="CC156" s="650"/>
      <c r="CD156" s="650"/>
      <c r="CE156" s="651"/>
      <c r="CF156" s="650"/>
      <c r="CG156" s="650"/>
      <c r="CH156" s="650"/>
      <c r="CI156" s="650"/>
      <c r="CJ156" s="650"/>
      <c r="CK156" s="650"/>
      <c r="CL156" s="650"/>
      <c r="CM156" s="648"/>
      <c r="CN156" s="649"/>
      <c r="CO156" s="650"/>
      <c r="CP156" s="650"/>
      <c r="CQ156" s="651"/>
      <c r="CR156" s="651"/>
      <c r="CS156" s="651"/>
      <c r="CT156" s="651"/>
      <c r="CU156" s="650"/>
      <c r="CV156" s="650"/>
      <c r="CW156" s="651"/>
      <c r="CX156" s="650"/>
      <c r="CY156" s="650"/>
      <c r="CZ156" s="650"/>
      <c r="DA156" s="650"/>
      <c r="DB156" s="650"/>
      <c r="DC156" s="650"/>
      <c r="DD156" s="650"/>
      <c r="DE156" s="648"/>
      <c r="DF156" s="649"/>
      <c r="DG156" s="650"/>
      <c r="DH156" s="650"/>
      <c r="DI156" s="651"/>
      <c r="DJ156" s="651"/>
      <c r="DK156" s="651"/>
      <c r="DL156" s="651"/>
      <c r="DM156" s="650"/>
      <c r="DN156" s="650"/>
      <c r="DO156" s="651"/>
      <c r="DP156" s="650"/>
      <c r="DQ156" s="650"/>
      <c r="DR156" s="650"/>
      <c r="DS156" s="650"/>
      <c r="DT156" s="650"/>
      <c r="DU156" s="650"/>
      <c r="DV156" s="650"/>
      <c r="DW156" s="648"/>
      <c r="DX156" s="649"/>
      <c r="DY156" s="650"/>
      <c r="DZ156" s="650"/>
      <c r="EA156" s="651"/>
      <c r="EB156" s="651"/>
      <c r="EC156" s="651"/>
      <c r="ED156" s="651"/>
      <c r="EE156" s="650"/>
      <c r="EF156" s="650"/>
      <c r="EG156" s="651"/>
      <c r="EH156" s="650"/>
      <c r="EI156" s="650"/>
      <c r="EJ156" s="650"/>
      <c r="EK156" s="650"/>
      <c r="EL156" s="650"/>
      <c r="EM156" s="650"/>
      <c r="EN156" s="650"/>
      <c r="EO156" s="648"/>
      <c r="EP156" s="649"/>
      <c r="EQ156" s="650"/>
      <c r="ER156" s="650"/>
      <c r="ES156" s="651"/>
      <c r="ET156" s="651"/>
      <c r="EU156" s="651"/>
      <c r="EV156" s="651"/>
      <c r="EW156" s="650"/>
      <c r="EX156" s="650"/>
      <c r="EY156" s="651"/>
      <c r="EZ156" s="650"/>
      <c r="FA156" s="650"/>
      <c r="FB156" s="650"/>
      <c r="FC156" s="650"/>
      <c r="FD156" s="650"/>
      <c r="FE156" s="650"/>
      <c r="FF156" s="650"/>
      <c r="FG156" s="648"/>
      <c r="FH156" s="649"/>
      <c r="FI156" s="650"/>
      <c r="FJ156" s="650"/>
      <c r="FK156" s="651"/>
      <c r="FL156" s="651"/>
      <c r="FM156" s="651"/>
      <c r="FN156" s="651"/>
      <c r="FO156" s="650"/>
      <c r="FP156" s="650"/>
      <c r="FQ156" s="651"/>
      <c r="FR156" s="650"/>
      <c r="FS156" s="650"/>
      <c r="FT156" s="650"/>
      <c r="FU156" s="650"/>
      <c r="FV156" s="650"/>
      <c r="FW156" s="650"/>
      <c r="FX156" s="650"/>
      <c r="FY156" s="648"/>
      <c r="FZ156" s="649"/>
      <c r="GA156" s="650"/>
      <c r="GB156" s="650"/>
      <c r="GC156" s="651"/>
      <c r="GD156" s="651"/>
      <c r="GE156" s="651"/>
      <c r="GF156" s="651"/>
      <c r="GG156" s="650"/>
      <c r="GH156" s="650"/>
      <c r="GI156" s="651"/>
      <c r="GJ156" s="4338"/>
      <c r="GK156" s="4338"/>
      <c r="GL156" s="4339"/>
      <c r="GM156" s="4340"/>
      <c r="GN156" s="4341"/>
      <c r="GO156" s="4338"/>
      <c r="GP156" s="2612"/>
      <c r="GQ156" s="4342"/>
      <c r="GR156" s="4343"/>
      <c r="GS156" s="4344"/>
      <c r="GT156" s="2613"/>
      <c r="GU156" s="4345"/>
      <c r="GV156" s="4346"/>
      <c r="GW156" s="4345"/>
      <c r="GX156" s="4346"/>
      <c r="GY156" s="4338"/>
      <c r="GZ156" s="4339"/>
      <c r="HA156" s="4345"/>
      <c r="HB156" s="4344"/>
      <c r="HC156" s="4338"/>
      <c r="HD156" s="4339"/>
      <c r="HE156" s="4340"/>
      <c r="HF156" s="4341"/>
      <c r="HG156" s="4338"/>
      <c r="HH156" s="2612"/>
      <c r="HI156" s="4342"/>
      <c r="HJ156" s="4343"/>
      <c r="HK156" s="4344"/>
      <c r="HL156" s="2613"/>
      <c r="HM156" s="4345"/>
      <c r="HN156" s="4346"/>
      <c r="HO156" s="4345"/>
      <c r="HP156" s="4346"/>
      <c r="HQ156" s="4338"/>
      <c r="HR156" s="4339"/>
      <c r="HS156" s="4345"/>
      <c r="HT156" s="4344"/>
      <c r="HU156" s="4338"/>
      <c r="HV156" s="4339"/>
      <c r="HW156" s="4340"/>
      <c r="HX156" s="4341"/>
      <c r="HY156" s="4338"/>
      <c r="HZ156" s="2612"/>
      <c r="IA156" s="4342"/>
      <c r="IB156" s="4343"/>
      <c r="IC156" s="4344"/>
      <c r="ID156" s="2613"/>
      <c r="IE156" s="4345"/>
      <c r="IF156" s="4346"/>
      <c r="IG156" s="4345"/>
      <c r="IH156" s="4346"/>
      <c r="II156" s="4338"/>
      <c r="IJ156" s="4339"/>
      <c r="IK156" s="4345"/>
      <c r="IL156" s="4344"/>
      <c r="IM156" s="4338"/>
      <c r="IN156" s="4339"/>
      <c r="IO156" s="4340"/>
      <c r="IP156" s="4341"/>
      <c r="IQ156" s="4338"/>
      <c r="IR156" s="2612"/>
      <c r="IS156" s="4342"/>
      <c r="IT156" s="4343"/>
      <c r="IU156" s="4344"/>
      <c r="IV156" s="2613"/>
      <c r="IW156" s="4345"/>
      <c r="IX156" s="4346"/>
      <c r="IY156" s="4345"/>
      <c r="IZ156" s="4346"/>
      <c r="JA156" s="4338"/>
      <c r="JB156" s="4339"/>
      <c r="JC156" s="4345"/>
      <c r="JD156" s="4344"/>
      <c r="JE156" s="4338"/>
      <c r="JF156" s="4339"/>
      <c r="JG156" s="4340"/>
      <c r="JH156" s="4341"/>
      <c r="JI156" s="4338"/>
      <c r="JJ156" s="2612"/>
      <c r="JK156" s="4342"/>
      <c r="JL156" s="4343"/>
      <c r="JM156" s="4344"/>
      <c r="JN156" s="2613"/>
      <c r="JO156" s="4345"/>
      <c r="JP156" s="4346"/>
      <c r="JQ156" s="4345"/>
      <c r="JR156" s="4346"/>
      <c r="JS156" s="4338"/>
      <c r="JT156" s="4339"/>
      <c r="JU156" s="4345"/>
      <c r="JV156" s="4344"/>
      <c r="JW156" s="4338"/>
      <c r="JX156" s="4339"/>
      <c r="JY156" s="4340"/>
      <c r="JZ156" s="4341"/>
      <c r="KA156" s="4338"/>
      <c r="KB156" s="2612"/>
      <c r="KC156" s="4342"/>
      <c r="KD156" s="4343"/>
      <c r="KE156" s="4344"/>
      <c r="KF156" s="2613"/>
      <c r="KG156" s="4345"/>
      <c r="KH156" s="4346"/>
      <c r="KI156" s="4345"/>
      <c r="KJ156" s="4346"/>
      <c r="KK156" s="4338"/>
      <c r="KL156" s="4339"/>
      <c r="KM156" s="4345"/>
      <c r="KN156" s="4344"/>
      <c r="KO156" s="4338"/>
      <c r="KP156" s="4339"/>
      <c r="KQ156" s="4340"/>
      <c r="KR156" s="4341"/>
      <c r="KS156" s="4338"/>
      <c r="KT156" s="2612"/>
      <c r="KU156" s="4342"/>
      <c r="KV156" s="4343"/>
      <c r="KW156" s="4344"/>
      <c r="KX156" s="2613"/>
      <c r="KY156" s="4345"/>
      <c r="KZ156" s="4346"/>
      <c r="LA156" s="4345"/>
      <c r="LB156" s="4346"/>
      <c r="LC156" s="4338"/>
      <c r="LD156" s="4339"/>
      <c r="LE156" s="4345"/>
      <c r="LF156" s="4344"/>
      <c r="LG156" s="4338"/>
      <c r="LH156" s="4339"/>
      <c r="LI156" s="4340"/>
      <c r="LJ156" s="4341"/>
      <c r="LK156" s="4338"/>
      <c r="LL156" s="2612"/>
      <c r="LM156" s="4342"/>
      <c r="LN156" s="4343"/>
      <c r="LO156" s="4344"/>
      <c r="LP156" s="2613"/>
      <c r="LQ156" s="4345"/>
      <c r="LR156" s="4346"/>
      <c r="LS156" s="4345"/>
      <c r="LT156" s="4346"/>
      <c r="LU156" s="4338"/>
      <c r="LV156" s="4339"/>
      <c r="LW156" s="4345"/>
      <c r="LX156" s="4344"/>
      <c r="LY156" s="4338"/>
      <c r="LZ156" s="4339"/>
      <c r="MA156" s="4340"/>
      <c r="MB156" s="4341"/>
      <c r="MC156" s="4338"/>
      <c r="MD156" s="2612"/>
      <c r="ME156" s="4342"/>
      <c r="MF156" s="4343"/>
      <c r="MG156" s="4344"/>
      <c r="MH156" s="2613"/>
      <c r="MI156" s="4345"/>
      <c r="MJ156" s="4346"/>
      <c r="MK156" s="4345"/>
      <c r="ML156" s="4346"/>
      <c r="MM156" s="4338"/>
      <c r="MN156" s="4339"/>
      <c r="MO156" s="4345"/>
      <c r="MP156" s="4344"/>
      <c r="MQ156" s="4338"/>
      <c r="MR156" s="4339"/>
      <c r="MS156" s="4340"/>
      <c r="MT156" s="4341"/>
      <c r="MU156" s="4338"/>
      <c r="MV156" s="2612"/>
      <c r="MW156" s="4342"/>
      <c r="MX156" s="4343"/>
      <c r="MY156" s="4344"/>
      <c r="MZ156" s="2613"/>
      <c r="NA156" s="4345"/>
      <c r="NB156" s="4346"/>
      <c r="NC156" s="4345"/>
      <c r="ND156" s="4346"/>
      <c r="NE156" s="4338"/>
      <c r="NF156" s="4339"/>
      <c r="NG156" s="4345"/>
      <c r="NH156" s="4344"/>
      <c r="NI156" s="4338"/>
      <c r="NJ156" s="4339"/>
      <c r="NK156" s="4340"/>
      <c r="NL156" s="4341"/>
      <c r="NM156" s="4338"/>
      <c r="NN156" s="2612"/>
      <c r="NO156" s="4342"/>
      <c r="NP156" s="4343"/>
      <c r="NQ156" s="4344"/>
      <c r="NR156" s="2613"/>
      <c r="NS156" s="4345"/>
      <c r="NT156" s="4346"/>
      <c r="NU156" s="4345"/>
      <c r="NV156" s="4346"/>
      <c r="NW156" s="4338"/>
      <c r="NX156" s="4339"/>
      <c r="NY156" s="4345"/>
      <c r="NZ156" s="4344"/>
      <c r="OA156" s="4338"/>
      <c r="OB156" s="4339"/>
      <c r="OC156" s="4340"/>
      <c r="OD156" s="4341"/>
      <c r="OE156" s="4338"/>
      <c r="OF156" s="2612"/>
      <c r="OG156" s="4342"/>
      <c r="OH156" s="4343"/>
      <c r="OI156" s="4344"/>
      <c r="OJ156" s="2613"/>
      <c r="OK156" s="4345"/>
      <c r="OL156" s="4346"/>
      <c r="OM156" s="4345"/>
      <c r="ON156" s="4346"/>
      <c r="OO156" s="4338"/>
      <c r="OP156" s="4339"/>
      <c r="OQ156" s="4345"/>
      <c r="OR156" s="4344"/>
      <c r="OS156" s="4338"/>
      <c r="OT156" s="4339"/>
      <c r="OU156" s="4340"/>
      <c r="OV156" s="4341"/>
      <c r="OW156" s="4338"/>
      <c r="OX156" s="2612"/>
      <c r="OY156" s="4342"/>
      <c r="OZ156" s="4343"/>
      <c r="PA156" s="4344"/>
      <c r="PB156" s="2613"/>
      <c r="PC156" s="4345"/>
      <c r="PD156" s="4346"/>
      <c r="PE156" s="4345"/>
      <c r="PF156" s="4346"/>
      <c r="PG156" s="4338"/>
      <c r="PH156" s="4339"/>
      <c r="PI156" s="4345"/>
      <c r="PJ156" s="4344"/>
      <c r="PK156" s="4338"/>
      <c r="PL156" s="4339"/>
      <c r="PM156" s="4340"/>
      <c r="PN156" s="4341"/>
      <c r="PO156" s="4338"/>
      <c r="PP156" s="2612"/>
      <c r="PQ156" s="4342"/>
      <c r="PR156" s="4343"/>
      <c r="PS156" s="4344"/>
      <c r="PT156" s="2613"/>
      <c r="PU156" s="4345"/>
      <c r="PV156" s="4346"/>
      <c r="PW156" s="4345"/>
      <c r="PX156" s="4346"/>
      <c r="PY156" s="4338"/>
      <c r="PZ156" s="4339"/>
      <c r="QA156" s="4345"/>
      <c r="QB156" s="4344"/>
      <c r="QC156" s="4338"/>
      <c r="QD156" s="4339"/>
      <c r="QE156" s="4340"/>
      <c r="QF156" s="4341"/>
      <c r="QG156" s="4338"/>
      <c r="QH156" s="2612"/>
      <c r="QI156" s="4342"/>
      <c r="QJ156" s="4343"/>
      <c r="QK156" s="4344"/>
      <c r="QL156" s="2613"/>
      <c r="QM156" s="4345"/>
      <c r="QN156" s="4346"/>
      <c r="QO156" s="4345"/>
      <c r="QP156" s="4346"/>
      <c r="QQ156" s="4338"/>
      <c r="QR156" s="4339"/>
      <c r="QS156" s="4345"/>
      <c r="QT156" s="4344"/>
      <c r="QU156" s="4338"/>
      <c r="QV156" s="4339"/>
      <c r="QW156" s="4340"/>
      <c r="QX156" s="4341"/>
      <c r="QY156" s="4338"/>
      <c r="QZ156" s="2612"/>
      <c r="RA156" s="4342"/>
      <c r="RB156" s="4343"/>
      <c r="RC156" s="4344"/>
      <c r="RD156" s="2613"/>
      <c r="RE156" s="4345"/>
      <c r="RF156" s="4346"/>
      <c r="RG156" s="4345"/>
      <c r="RH156" s="4346"/>
      <c r="RI156" s="4338"/>
      <c r="RJ156" s="4339"/>
      <c r="RK156" s="4345"/>
      <c r="RL156" s="4344"/>
      <c r="RM156" s="4338"/>
      <c r="RN156" s="4339"/>
      <c r="RO156" s="4340"/>
      <c r="RP156" s="4341"/>
      <c r="RQ156" s="4338"/>
      <c r="RR156" s="2612"/>
      <c r="RS156" s="4342"/>
      <c r="RT156" s="4343"/>
      <c r="RU156" s="4344"/>
      <c r="RV156" s="2613"/>
      <c r="RW156" s="4345"/>
      <c r="RX156" s="4346"/>
      <c r="RY156" s="4345"/>
      <c r="RZ156" s="4346"/>
      <c r="SA156" s="4338"/>
      <c r="SB156" s="4339"/>
      <c r="SC156" s="4345"/>
      <c r="SD156" s="4344"/>
      <c r="SE156" s="4338"/>
      <c r="SF156" s="4339"/>
      <c r="SG156" s="4340"/>
      <c r="SH156" s="4341"/>
      <c r="SI156" s="4338"/>
      <c r="SJ156" s="2612"/>
      <c r="SK156" s="4342"/>
      <c r="SL156" s="4343"/>
      <c r="SM156" s="4344"/>
      <c r="SN156" s="2613"/>
      <c r="SO156" s="4345"/>
      <c r="SP156" s="4346"/>
      <c r="SQ156" s="4345"/>
      <c r="SR156" s="4346"/>
      <c r="SS156" s="4338"/>
      <c r="ST156" s="4339"/>
      <c r="SU156" s="4345"/>
      <c r="SV156" s="4344"/>
      <c r="SW156" s="4338"/>
      <c r="SX156" s="4339"/>
      <c r="SY156" s="4340"/>
      <c r="SZ156" s="4341"/>
      <c r="TA156" s="4338"/>
      <c r="TB156" s="2612"/>
      <c r="TC156" s="4342"/>
      <c r="TD156" s="4343"/>
      <c r="TE156" s="4344"/>
      <c r="TF156" s="2613"/>
      <c r="TG156" s="4345"/>
      <c r="TH156" s="4346"/>
      <c r="TI156" s="4345"/>
      <c r="TJ156" s="4346"/>
      <c r="TK156" s="4338"/>
      <c r="TL156" s="4339"/>
      <c r="TM156" s="4345"/>
      <c r="TN156" s="4344"/>
      <c r="TO156" s="4338"/>
      <c r="TP156" s="4339"/>
      <c r="TQ156" s="4340"/>
      <c r="TR156" s="4341"/>
      <c r="TS156" s="4338"/>
      <c r="TT156" s="2612"/>
      <c r="TU156" s="4342"/>
      <c r="TV156" s="4343"/>
      <c r="TW156" s="4344"/>
      <c r="TX156" s="2613"/>
      <c r="TY156" s="4345"/>
      <c r="TZ156" s="4346"/>
      <c r="UA156" s="4345"/>
      <c r="UB156" s="4346"/>
      <c r="UC156" s="4338"/>
      <c r="UD156" s="4339"/>
      <c r="UE156" s="4345"/>
      <c r="UF156" s="4344"/>
      <c r="UG156" s="4338"/>
      <c r="UH156" s="4339"/>
      <c r="UI156" s="4340"/>
      <c r="UJ156" s="4341"/>
      <c r="UK156" s="4338"/>
      <c r="UL156" s="2612"/>
      <c r="UM156" s="4342"/>
      <c r="UN156" s="4343"/>
      <c r="UO156" s="4344"/>
      <c r="UP156" s="2613"/>
      <c r="UQ156" s="4345"/>
      <c r="UR156" s="4346"/>
      <c r="US156" s="4345"/>
      <c r="UT156" s="4346"/>
      <c r="UU156" s="4338"/>
      <c r="UV156" s="4339"/>
      <c r="UW156" s="4345"/>
      <c r="UX156" s="4344"/>
      <c r="UY156" s="4338"/>
      <c r="UZ156" s="4339"/>
      <c r="VA156" s="4340"/>
      <c r="VB156" s="4341"/>
      <c r="VC156" s="4338"/>
      <c r="VD156" s="2612"/>
      <c r="VE156" s="4342"/>
      <c r="VF156" s="4343"/>
      <c r="VG156" s="4344"/>
      <c r="VH156" s="2613"/>
      <c r="VI156" s="4345"/>
      <c r="VJ156" s="4346"/>
      <c r="VK156" s="4345"/>
      <c r="VL156" s="4346"/>
      <c r="VM156" s="4338"/>
      <c r="VN156" s="4339"/>
      <c r="VO156" s="4345"/>
      <c r="VP156" s="4344"/>
      <c r="VQ156" s="4338"/>
      <c r="VR156" s="4339"/>
      <c r="VS156" s="4340"/>
      <c r="VT156" s="4341"/>
      <c r="VU156" s="4338"/>
      <c r="VV156" s="2612"/>
      <c r="VW156" s="4342"/>
      <c r="VX156" s="4343"/>
      <c r="VY156" s="4344"/>
      <c r="VZ156" s="2613"/>
      <c r="WA156" s="4345"/>
      <c r="WB156" s="4346"/>
      <c r="WC156" s="4345"/>
      <c r="WD156" s="4346"/>
      <c r="WE156" s="4338"/>
      <c r="WF156" s="4339"/>
      <c r="WG156" s="4345"/>
      <c r="WH156" s="4344"/>
      <c r="WI156" s="4338"/>
      <c r="WJ156" s="4339"/>
      <c r="WK156" s="4340"/>
      <c r="WL156" s="4341"/>
      <c r="WM156" s="4338"/>
      <c r="WN156" s="2612"/>
      <c r="WO156" s="4342"/>
      <c r="WP156" s="4343"/>
      <c r="WQ156" s="4344"/>
      <c r="WR156" s="2613"/>
      <c r="WS156" s="4345"/>
      <c r="WT156" s="4346"/>
      <c r="WU156" s="4345"/>
      <c r="WV156" s="4346"/>
      <c r="WW156" s="4338"/>
      <c r="WX156" s="4339"/>
      <c r="WY156" s="4345"/>
      <c r="WZ156" s="4344"/>
      <c r="XA156" s="4338"/>
      <c r="XB156" s="4339"/>
      <c r="XC156" s="4340"/>
      <c r="XD156" s="4341"/>
      <c r="XE156" s="4338"/>
      <c r="XF156" s="2612"/>
      <c r="XG156" s="4342"/>
      <c r="XH156" s="4343"/>
      <c r="XI156" s="4344"/>
      <c r="XJ156" s="2613"/>
      <c r="XK156" s="4345"/>
      <c r="XL156" s="4346"/>
      <c r="XM156" s="4345"/>
      <c r="XN156" s="4346"/>
      <c r="XO156" s="4338"/>
      <c r="XP156" s="4339"/>
      <c r="XQ156" s="4345"/>
      <c r="XR156" s="4344"/>
      <c r="XS156" s="4338"/>
      <c r="XT156" s="4339"/>
      <c r="XU156" s="4340"/>
      <c r="XV156" s="4341"/>
      <c r="XW156" s="4338"/>
      <c r="XX156" s="2612"/>
      <c r="XY156" s="4342"/>
      <c r="XZ156" s="4343"/>
      <c r="YA156" s="4344"/>
      <c r="YB156" s="2613"/>
      <c r="YC156" s="4345"/>
      <c r="YD156" s="4346"/>
      <c r="YE156" s="4345"/>
      <c r="YF156" s="4346"/>
      <c r="YG156" s="4338"/>
      <c r="YH156" s="4339"/>
      <c r="YI156" s="4345"/>
      <c r="YJ156" s="4344"/>
      <c r="YK156" s="4338"/>
      <c r="YL156" s="4339"/>
      <c r="YM156" s="4340"/>
      <c r="YN156" s="4341"/>
      <c r="YO156" s="4338"/>
      <c r="YP156" s="2612"/>
      <c r="YQ156" s="4342"/>
      <c r="YR156" s="4343"/>
      <c r="YS156" s="4344"/>
      <c r="YT156" s="2613"/>
      <c r="YU156" s="4345"/>
      <c r="YV156" s="4346"/>
      <c r="YW156" s="4345"/>
      <c r="YX156" s="4346"/>
      <c r="YY156" s="4338"/>
      <c r="YZ156" s="4339"/>
      <c r="ZA156" s="4345"/>
      <c r="ZB156" s="4344"/>
      <c r="ZC156" s="4338"/>
      <c r="ZD156" s="4339"/>
      <c r="ZE156" s="4340"/>
      <c r="ZF156" s="4341"/>
      <c r="ZG156" s="4338"/>
      <c r="ZH156" s="2612"/>
      <c r="ZI156" s="4342"/>
      <c r="ZJ156" s="4343"/>
      <c r="ZK156" s="4344"/>
      <c r="ZL156" s="2613"/>
      <c r="ZM156" s="4345"/>
      <c r="ZN156" s="4346"/>
      <c r="ZO156" s="4345"/>
      <c r="ZP156" s="4346"/>
      <c r="ZQ156" s="4338"/>
      <c r="ZR156" s="4339"/>
      <c r="ZS156" s="4345"/>
      <c r="ZT156" s="4344"/>
      <c r="ZU156" s="4338"/>
      <c r="ZV156" s="4339"/>
      <c r="ZW156" s="4340"/>
      <c r="ZX156" s="4341"/>
      <c r="ZY156" s="4338"/>
      <c r="ZZ156" s="2612"/>
      <c r="AAA156" s="4342"/>
      <c r="AAB156" s="4343"/>
      <c r="AAC156" s="4344"/>
      <c r="AAD156" s="2613"/>
      <c r="AAE156" s="4345"/>
      <c r="AAF156" s="4346"/>
      <c r="AAG156" s="4345"/>
      <c r="AAH156" s="4346"/>
      <c r="AAI156" s="4338"/>
      <c r="AAJ156" s="4339"/>
      <c r="AAK156" s="4345"/>
      <c r="AAL156" s="4344"/>
      <c r="AAM156" s="4338"/>
      <c r="AAN156" s="4339"/>
      <c r="AAO156" s="4340"/>
      <c r="AAP156" s="4341"/>
      <c r="AAQ156" s="4338"/>
      <c r="AAR156" s="2612"/>
      <c r="AAS156" s="4342"/>
      <c r="AAT156" s="4343"/>
      <c r="AAU156" s="4344"/>
      <c r="AAV156" s="2613"/>
      <c r="AAW156" s="4345"/>
      <c r="AAX156" s="4346"/>
      <c r="AAY156" s="4345"/>
      <c r="AAZ156" s="4346"/>
      <c r="ABA156" s="4338"/>
      <c r="ABB156" s="4339"/>
      <c r="ABC156" s="4345"/>
      <c r="ABD156" s="4344"/>
      <c r="ABE156" s="4338"/>
      <c r="ABF156" s="4339"/>
      <c r="ABG156" s="4340"/>
      <c r="ABH156" s="4341"/>
      <c r="ABI156" s="4338"/>
      <c r="ABJ156" s="2612"/>
      <c r="ABK156" s="4342"/>
      <c r="ABL156" s="4343"/>
      <c r="ABM156" s="4344"/>
      <c r="ABN156" s="2613"/>
      <c r="ABO156" s="4345"/>
      <c r="ABP156" s="4346"/>
      <c r="ABQ156" s="4345"/>
      <c r="ABR156" s="4346"/>
      <c r="ABS156" s="4338"/>
      <c r="ABT156" s="4339"/>
      <c r="ABU156" s="4345"/>
      <c r="ABV156" s="4344"/>
      <c r="ABW156" s="4338"/>
      <c r="ABX156" s="4339"/>
      <c r="ABY156" s="4340"/>
      <c r="ABZ156" s="4341"/>
      <c r="ACA156" s="4338"/>
      <c r="ACB156" s="2612"/>
      <c r="ACC156" s="4342"/>
      <c r="ACD156" s="4343"/>
      <c r="ACE156" s="4344"/>
      <c r="ACF156" s="2613"/>
      <c r="ACG156" s="4345"/>
      <c r="ACH156" s="4346"/>
      <c r="ACI156" s="4345"/>
      <c r="ACJ156" s="4346"/>
      <c r="ACK156" s="4338"/>
      <c r="ACL156" s="4339"/>
      <c r="ACM156" s="4345"/>
      <c r="ACN156" s="4344"/>
      <c r="ACO156" s="4338"/>
      <c r="ACP156" s="4339"/>
      <c r="ACQ156" s="4340"/>
      <c r="ACR156" s="4341"/>
      <c r="ACS156" s="4338"/>
      <c r="ACT156" s="2612"/>
      <c r="ACU156" s="4342"/>
      <c r="ACV156" s="4343"/>
      <c r="ACW156" s="4344"/>
      <c r="ACX156" s="2613"/>
      <c r="ACY156" s="4345"/>
      <c r="ACZ156" s="4346"/>
      <c r="ADA156" s="4345"/>
      <c r="ADB156" s="4346"/>
      <c r="ADC156" s="4338"/>
      <c r="ADD156" s="4339"/>
      <c r="ADE156" s="4345"/>
      <c r="ADF156" s="4344"/>
      <c r="ADG156" s="4338"/>
      <c r="ADH156" s="4339"/>
      <c r="ADI156" s="4340"/>
      <c r="ADJ156" s="4341"/>
      <c r="ADK156" s="4338"/>
      <c r="ADL156" s="2612"/>
      <c r="ADM156" s="4342"/>
      <c r="ADN156" s="4343"/>
      <c r="ADO156" s="4344"/>
      <c r="ADP156" s="2613"/>
      <c r="ADQ156" s="4345"/>
      <c r="ADR156" s="4346"/>
      <c r="ADS156" s="4345"/>
      <c r="ADT156" s="4346"/>
      <c r="ADU156" s="4338"/>
      <c r="ADV156" s="4339"/>
      <c r="ADW156" s="4345"/>
      <c r="ADX156" s="4344"/>
      <c r="ADY156" s="4338"/>
      <c r="ADZ156" s="4339"/>
      <c r="AEA156" s="4340"/>
      <c r="AEB156" s="4341"/>
      <c r="AEC156" s="4338"/>
      <c r="AED156" s="2612"/>
      <c r="AEE156" s="4342"/>
      <c r="AEF156" s="4343"/>
      <c r="AEG156" s="4344"/>
      <c r="AEH156" s="2613"/>
      <c r="AEI156" s="4345"/>
      <c r="AEJ156" s="4346"/>
      <c r="AEK156" s="4345"/>
      <c r="AEL156" s="4346"/>
      <c r="AEM156" s="4338"/>
      <c r="AEN156" s="4339"/>
      <c r="AEO156" s="4345"/>
      <c r="AEP156" s="4344"/>
      <c r="AEQ156" s="4338"/>
      <c r="AER156" s="4339"/>
      <c r="AES156" s="4340"/>
      <c r="AET156" s="4341"/>
      <c r="AEU156" s="4338"/>
      <c r="AEV156" s="2612"/>
      <c r="AEW156" s="4342"/>
      <c r="AEX156" s="4343"/>
      <c r="AEY156" s="4344"/>
      <c r="AEZ156" s="2613"/>
      <c r="AFA156" s="4345"/>
      <c r="AFB156" s="4346"/>
      <c r="AFC156" s="4345"/>
      <c r="AFD156" s="4346"/>
      <c r="AFE156" s="4338"/>
      <c r="AFF156" s="4339"/>
      <c r="AFG156" s="4345"/>
      <c r="AFH156" s="4344"/>
      <c r="AFI156" s="4338"/>
      <c r="AFJ156" s="4339"/>
      <c r="AFK156" s="4340"/>
      <c r="AFL156" s="4341"/>
      <c r="AFM156" s="4338"/>
      <c r="AFN156" s="2612"/>
      <c r="AFO156" s="4342"/>
      <c r="AFP156" s="4343"/>
      <c r="AFQ156" s="4344"/>
      <c r="AFR156" s="2613"/>
      <c r="AFS156" s="4345"/>
      <c r="AFT156" s="4346"/>
      <c r="AFU156" s="4345"/>
      <c r="AFV156" s="4346"/>
      <c r="AFW156" s="4338"/>
      <c r="AFX156" s="4339"/>
      <c r="AFY156" s="4345"/>
      <c r="AFZ156" s="4344"/>
      <c r="AGA156" s="4338"/>
      <c r="AGB156" s="4339"/>
      <c r="AGC156" s="4340"/>
      <c r="AGD156" s="4341"/>
      <c r="AGE156" s="4338"/>
      <c r="AGF156" s="2612"/>
      <c r="AGG156" s="4342"/>
      <c r="AGH156" s="4343"/>
      <c r="AGI156" s="4344"/>
      <c r="AGJ156" s="2613"/>
      <c r="AGK156" s="4345"/>
      <c r="AGL156" s="4346"/>
      <c r="AGM156" s="4345"/>
      <c r="AGN156" s="4346"/>
      <c r="AGO156" s="4338"/>
      <c r="AGP156" s="4339"/>
      <c r="AGQ156" s="4345"/>
      <c r="AGR156" s="4344"/>
      <c r="AGS156" s="4338"/>
      <c r="AGT156" s="4339"/>
      <c r="AGU156" s="4340"/>
      <c r="AGV156" s="4341"/>
      <c r="AGW156" s="4338"/>
      <c r="AGX156" s="2612"/>
      <c r="AGY156" s="4342"/>
      <c r="AGZ156" s="4343"/>
      <c r="AHA156" s="4344"/>
      <c r="AHB156" s="2613"/>
      <c r="AHC156" s="4345"/>
      <c r="AHD156" s="4346"/>
      <c r="AHE156" s="4345"/>
      <c r="AHF156" s="4346"/>
      <c r="AHG156" s="4338"/>
      <c r="AHH156" s="4339"/>
      <c r="AHI156" s="4345"/>
      <c r="AHJ156" s="4344"/>
      <c r="AHK156" s="4338"/>
      <c r="AHL156" s="4339"/>
      <c r="AHM156" s="4340"/>
      <c r="AHN156" s="4341"/>
      <c r="AHO156" s="4338"/>
      <c r="AHP156" s="2612"/>
      <c r="AHQ156" s="4342"/>
      <c r="AHR156" s="4343"/>
      <c r="AHS156" s="4344"/>
      <c r="AHT156" s="2613"/>
      <c r="AHU156" s="4345"/>
      <c r="AHV156" s="4346"/>
      <c r="AHW156" s="4345"/>
      <c r="AHX156" s="4346"/>
      <c r="AHY156" s="4338"/>
      <c r="AHZ156" s="4339"/>
      <c r="AIA156" s="4345"/>
      <c r="AIB156" s="4344"/>
      <c r="AIC156" s="4338"/>
      <c r="AID156" s="4339"/>
      <c r="AIE156" s="4340"/>
      <c r="AIF156" s="4341"/>
      <c r="AIG156" s="4338"/>
      <c r="AIH156" s="2612"/>
      <c r="AII156" s="4342"/>
      <c r="AIJ156" s="4343"/>
      <c r="AIK156" s="4344"/>
      <c r="AIL156" s="2613"/>
      <c r="AIM156" s="4345"/>
      <c r="AIN156" s="4346"/>
      <c r="AIO156" s="4345"/>
      <c r="AIP156" s="4346"/>
      <c r="AIQ156" s="4338"/>
      <c r="AIR156" s="4339"/>
      <c r="AIS156" s="4345"/>
      <c r="AIT156" s="4344"/>
      <c r="AIU156" s="4338"/>
      <c r="AIV156" s="4339"/>
      <c r="AIW156" s="4340"/>
      <c r="AIX156" s="4341"/>
      <c r="AIY156" s="4338"/>
      <c r="AIZ156" s="2612"/>
      <c r="AJA156" s="4342"/>
      <c r="AJB156" s="4343"/>
      <c r="AJC156" s="4344"/>
      <c r="AJD156" s="2613"/>
      <c r="AJE156" s="4345"/>
      <c r="AJF156" s="4346"/>
      <c r="AJG156" s="4345"/>
      <c r="AJH156" s="4346"/>
      <c r="AJI156" s="4338"/>
      <c r="AJJ156" s="4339"/>
      <c r="AJK156" s="4345"/>
      <c r="AJL156" s="4344"/>
      <c r="AJM156" s="4338"/>
      <c r="AJN156" s="4339"/>
      <c r="AJO156" s="4340"/>
      <c r="AJP156" s="4341"/>
      <c r="AJQ156" s="4338"/>
      <c r="AJR156" s="2612"/>
      <c r="AJS156" s="4342"/>
      <c r="AJT156" s="4343"/>
      <c r="AJU156" s="4344"/>
      <c r="AJV156" s="2613"/>
      <c r="AJW156" s="4345"/>
      <c r="AJX156" s="4346"/>
      <c r="AJY156" s="4345"/>
      <c r="AJZ156" s="4346"/>
      <c r="AKA156" s="4338"/>
      <c r="AKB156" s="4339"/>
      <c r="AKC156" s="4345"/>
      <c r="AKD156" s="4344"/>
      <c r="AKE156" s="4338"/>
      <c r="AKF156" s="4339"/>
      <c r="AKG156" s="4340"/>
      <c r="AKH156" s="4341"/>
      <c r="AKI156" s="4338"/>
      <c r="AKJ156" s="2612"/>
      <c r="AKK156" s="4342"/>
      <c r="AKL156" s="4343"/>
      <c r="AKM156" s="4344"/>
      <c r="AKN156" s="2613"/>
      <c r="AKO156" s="4345"/>
      <c r="AKP156" s="4346"/>
      <c r="AKQ156" s="4345"/>
      <c r="AKR156" s="4346"/>
      <c r="AKS156" s="4338"/>
      <c r="AKT156" s="4339"/>
      <c r="AKU156" s="4345"/>
      <c r="AKV156" s="4344"/>
      <c r="AKW156" s="4338"/>
      <c r="AKX156" s="4339"/>
      <c r="AKY156" s="4340"/>
      <c r="AKZ156" s="4341"/>
      <c r="ALA156" s="4338"/>
      <c r="ALB156" s="2612"/>
      <c r="ALC156" s="4342"/>
      <c r="ALD156" s="4343"/>
      <c r="ALE156" s="4344"/>
      <c r="ALF156" s="2613"/>
      <c r="ALG156" s="4345"/>
      <c r="ALH156" s="4346"/>
      <c r="ALI156" s="4345"/>
      <c r="ALJ156" s="4346"/>
      <c r="ALK156" s="4338"/>
      <c r="ALL156" s="4339"/>
      <c r="ALM156" s="4345"/>
      <c r="ALN156" s="4344"/>
      <c r="ALO156" s="4338"/>
      <c r="ALP156" s="4339"/>
      <c r="ALQ156" s="4340"/>
      <c r="ALR156" s="4341"/>
      <c r="ALS156" s="4338"/>
      <c r="ALT156" s="2612"/>
      <c r="ALU156" s="4342"/>
      <c r="ALV156" s="4343"/>
      <c r="ALW156" s="4344"/>
      <c r="ALX156" s="2613"/>
      <c r="ALY156" s="4345"/>
      <c r="ALZ156" s="4346"/>
      <c r="AMA156" s="4345"/>
      <c r="AMB156" s="4346"/>
      <c r="AMC156" s="4338"/>
      <c r="AMD156" s="4339"/>
      <c r="AME156" s="4345"/>
      <c r="AMF156" s="4344"/>
      <c r="AMG156" s="4338"/>
      <c r="AMH156" s="4339"/>
      <c r="AMI156" s="4340"/>
      <c r="AMJ156" s="4341"/>
      <c r="AMK156" s="4338"/>
      <c r="AML156" s="2612"/>
      <c r="AMM156" s="4342"/>
      <c r="AMN156" s="4343"/>
      <c r="AMO156" s="4344"/>
      <c r="AMP156" s="2613"/>
      <c r="AMQ156" s="4345"/>
      <c r="AMR156" s="4346"/>
      <c r="AMS156" s="4345"/>
      <c r="AMT156" s="4346"/>
      <c r="AMU156" s="4338"/>
      <c r="AMV156" s="4339"/>
      <c r="AMW156" s="4345"/>
      <c r="AMX156" s="4344"/>
      <c r="AMY156" s="4338"/>
      <c r="AMZ156" s="4339"/>
      <c r="ANA156" s="4340"/>
      <c r="ANB156" s="4341"/>
      <c r="ANC156" s="4338"/>
      <c r="AND156" s="2612"/>
      <c r="ANE156" s="4342"/>
      <c r="ANF156" s="4343"/>
      <c r="ANG156" s="4344"/>
      <c r="ANH156" s="2613"/>
      <c r="ANI156" s="4345"/>
      <c r="ANJ156" s="4346"/>
      <c r="ANK156" s="4345"/>
      <c r="ANL156" s="4346"/>
      <c r="ANM156" s="4338"/>
      <c r="ANN156" s="4339"/>
      <c r="ANO156" s="4345"/>
      <c r="ANP156" s="4344"/>
      <c r="ANQ156" s="4338"/>
      <c r="ANR156" s="4339"/>
      <c r="ANS156" s="4340"/>
      <c r="ANT156" s="4341"/>
      <c r="ANU156" s="4338"/>
      <c r="ANV156" s="2612"/>
      <c r="ANW156" s="4342"/>
      <c r="ANX156" s="4343"/>
      <c r="ANY156" s="4344"/>
      <c r="ANZ156" s="2613"/>
      <c r="AOA156" s="4345"/>
      <c r="AOB156" s="4346"/>
      <c r="AOC156" s="4345"/>
      <c r="AOD156" s="4346"/>
      <c r="AOE156" s="4338"/>
      <c r="AOF156" s="4339"/>
      <c r="AOG156" s="4345"/>
      <c r="AOH156" s="4344"/>
      <c r="AOI156" s="4338"/>
      <c r="AOJ156" s="4339"/>
      <c r="AOK156" s="4340"/>
      <c r="AOL156" s="4341"/>
      <c r="AOM156" s="4338"/>
      <c r="AON156" s="2612"/>
      <c r="AOO156" s="4342"/>
      <c r="AOP156" s="4343"/>
      <c r="AOQ156" s="4344"/>
      <c r="AOR156" s="2613"/>
      <c r="AOS156" s="4345"/>
      <c r="AOT156" s="4346"/>
      <c r="AOU156" s="4345"/>
      <c r="AOV156" s="4346"/>
      <c r="AOW156" s="4338"/>
      <c r="AOX156" s="4339"/>
      <c r="AOY156" s="4345"/>
      <c r="AOZ156" s="4344"/>
      <c r="APA156" s="4338"/>
      <c r="APB156" s="4339"/>
      <c r="APC156" s="4340"/>
      <c r="APD156" s="4341"/>
      <c r="APE156" s="4338"/>
      <c r="APF156" s="2612"/>
      <c r="APG156" s="4342"/>
      <c r="APH156" s="4343"/>
      <c r="API156" s="4344"/>
      <c r="APJ156" s="2613"/>
      <c r="APK156" s="4345"/>
      <c r="APL156" s="4346"/>
      <c r="APM156" s="4345"/>
      <c r="APN156" s="4346"/>
      <c r="APO156" s="4338"/>
      <c r="APP156" s="4339"/>
      <c r="APQ156" s="4345"/>
      <c r="APR156" s="4344"/>
      <c r="APS156" s="4338"/>
      <c r="APT156" s="4339"/>
      <c r="APU156" s="4340"/>
      <c r="APV156" s="4341"/>
      <c r="APW156" s="4338"/>
      <c r="APX156" s="2612"/>
      <c r="APY156" s="4342"/>
      <c r="APZ156" s="4343"/>
      <c r="AQA156" s="4344"/>
      <c r="AQB156" s="2613"/>
      <c r="AQC156" s="4345"/>
      <c r="AQD156" s="4346"/>
      <c r="AQE156" s="4345"/>
      <c r="AQF156" s="4346"/>
      <c r="AQG156" s="4338"/>
      <c r="AQH156" s="4339"/>
      <c r="AQI156" s="4345"/>
      <c r="AQJ156" s="4344"/>
      <c r="AQK156" s="4338"/>
      <c r="AQL156" s="4339"/>
      <c r="AQM156" s="4340"/>
      <c r="AQN156" s="4341"/>
      <c r="AQO156" s="4338"/>
      <c r="AQP156" s="2612"/>
      <c r="AQQ156" s="4342"/>
      <c r="AQR156" s="4343"/>
      <c r="AQS156" s="4344"/>
      <c r="AQT156" s="2613"/>
      <c r="AQU156" s="4345"/>
      <c r="AQV156" s="4346"/>
      <c r="AQW156" s="4345"/>
      <c r="AQX156" s="4346"/>
      <c r="AQY156" s="4338"/>
      <c r="AQZ156" s="4339"/>
      <c r="ARA156" s="4345"/>
      <c r="ARB156" s="4344"/>
      <c r="ARC156" s="4338"/>
      <c r="ARD156" s="4339"/>
      <c r="ARE156" s="4340"/>
      <c r="ARF156" s="4341"/>
      <c r="ARG156" s="4338"/>
      <c r="ARH156" s="2612"/>
      <c r="ARI156" s="4342"/>
      <c r="ARJ156" s="4343"/>
      <c r="ARK156" s="4344"/>
      <c r="ARL156" s="2613"/>
      <c r="ARM156" s="4345"/>
      <c r="ARN156" s="4346"/>
      <c r="ARO156" s="4345"/>
      <c r="ARP156" s="4346"/>
      <c r="ARQ156" s="4338"/>
      <c r="ARR156" s="4339"/>
      <c r="ARS156" s="4345"/>
      <c r="ART156" s="4344"/>
      <c r="ARU156" s="4338"/>
      <c r="ARV156" s="4339"/>
      <c r="ARW156" s="4340"/>
      <c r="ARX156" s="4341"/>
      <c r="ARY156" s="4338"/>
      <c r="ARZ156" s="2612"/>
      <c r="ASA156" s="4342"/>
      <c r="ASB156" s="4343"/>
      <c r="ASC156" s="4344"/>
      <c r="ASD156" s="2613"/>
      <c r="ASE156" s="4345"/>
      <c r="ASF156" s="4346"/>
      <c r="ASG156" s="4345"/>
      <c r="ASH156" s="4346"/>
      <c r="ASI156" s="4338"/>
      <c r="ASJ156" s="4339"/>
      <c r="ASK156" s="4345"/>
      <c r="ASL156" s="4344"/>
      <c r="ASM156" s="4338"/>
      <c r="ASN156" s="4339"/>
      <c r="ASO156" s="4340"/>
      <c r="ASP156" s="4341"/>
      <c r="ASQ156" s="4338"/>
      <c r="ASR156" s="2612"/>
      <c r="ASS156" s="4342"/>
      <c r="AST156" s="4343"/>
      <c r="ASU156" s="4344"/>
      <c r="ASV156" s="2613"/>
      <c r="ASW156" s="4345"/>
      <c r="ASX156" s="4346"/>
      <c r="ASY156" s="4345"/>
      <c r="ASZ156" s="4346"/>
      <c r="ATA156" s="4338"/>
      <c r="ATB156" s="4339"/>
      <c r="ATC156" s="4345"/>
      <c r="ATD156" s="4344"/>
      <c r="ATE156" s="4338"/>
      <c r="ATF156" s="4339"/>
      <c r="ATG156" s="4340"/>
      <c r="ATH156" s="4341"/>
      <c r="ATI156" s="4338"/>
      <c r="ATJ156" s="2612"/>
      <c r="ATK156" s="4342"/>
      <c r="ATL156" s="4343"/>
      <c r="ATM156" s="4344"/>
      <c r="ATN156" s="2613"/>
      <c r="ATO156" s="4345"/>
      <c r="ATP156" s="4346"/>
      <c r="ATQ156" s="4345"/>
      <c r="ATR156" s="4346"/>
      <c r="ATS156" s="4338"/>
      <c r="ATT156" s="4339"/>
      <c r="ATU156" s="4345"/>
      <c r="ATV156" s="4344"/>
      <c r="ATW156" s="4338"/>
      <c r="ATX156" s="4339"/>
      <c r="ATY156" s="4340"/>
      <c r="ATZ156" s="4341"/>
      <c r="AUA156" s="4338"/>
      <c r="AUB156" s="2612"/>
      <c r="AUC156" s="4342"/>
      <c r="AUD156" s="4343"/>
      <c r="AUE156" s="4344"/>
      <c r="AUF156" s="2613"/>
      <c r="AUG156" s="4345"/>
      <c r="AUH156" s="4346"/>
      <c r="AUI156" s="4345"/>
      <c r="AUJ156" s="4346"/>
      <c r="AUK156" s="4338"/>
      <c r="AUL156" s="4339"/>
      <c r="AUM156" s="4345"/>
      <c r="AUN156" s="4344"/>
      <c r="AUO156" s="4338"/>
      <c r="AUP156" s="4339"/>
      <c r="AUQ156" s="4340"/>
      <c r="AUR156" s="4341"/>
      <c r="AUS156" s="4338"/>
      <c r="AUT156" s="2612"/>
      <c r="AUU156" s="4342"/>
      <c r="AUV156" s="4343"/>
      <c r="AUW156" s="4344"/>
      <c r="AUX156" s="2613"/>
      <c r="AUY156" s="4345"/>
      <c r="AUZ156" s="4346"/>
      <c r="AVA156" s="4345"/>
      <c r="AVB156" s="4346"/>
      <c r="AVC156" s="4338"/>
      <c r="AVD156" s="4339"/>
      <c r="AVE156" s="4345"/>
      <c r="AVF156" s="4344"/>
      <c r="AVG156" s="4338"/>
      <c r="AVH156" s="4339"/>
      <c r="AVI156" s="4340"/>
      <c r="AVJ156" s="4341"/>
      <c r="AVK156" s="4338"/>
      <c r="AVL156" s="2612"/>
      <c r="AVM156" s="4342"/>
      <c r="AVN156" s="4343"/>
      <c r="AVO156" s="4344"/>
      <c r="AVP156" s="2613"/>
      <c r="AVQ156" s="4345"/>
      <c r="AVR156" s="4346"/>
      <c r="AVS156" s="4345"/>
      <c r="AVT156" s="4346"/>
      <c r="AVU156" s="4338"/>
      <c r="AVV156" s="4339"/>
      <c r="AVW156" s="4345"/>
      <c r="AVX156" s="4344"/>
      <c r="AVY156" s="4338"/>
      <c r="AVZ156" s="4339"/>
      <c r="AWA156" s="4340"/>
      <c r="AWB156" s="4341"/>
      <c r="AWC156" s="4338"/>
      <c r="AWD156" s="2612"/>
      <c r="AWE156" s="4342"/>
      <c r="AWF156" s="4343"/>
      <c r="AWG156" s="4344"/>
      <c r="AWH156" s="2613"/>
      <c r="AWI156" s="4345"/>
      <c r="AWJ156" s="4346"/>
      <c r="AWK156" s="4345"/>
      <c r="AWL156" s="4346"/>
      <c r="AWM156" s="4338"/>
      <c r="AWN156" s="4339"/>
      <c r="AWO156" s="4345"/>
      <c r="AWP156" s="4344"/>
      <c r="AWQ156" s="4338"/>
      <c r="AWR156" s="4339"/>
      <c r="AWS156" s="4340"/>
      <c r="AWT156" s="4341"/>
      <c r="AWU156" s="4338"/>
      <c r="AWV156" s="2612"/>
      <c r="AWW156" s="4342"/>
      <c r="AWX156" s="4343"/>
      <c r="AWY156" s="4344"/>
      <c r="AWZ156" s="2613"/>
      <c r="AXA156" s="4345"/>
      <c r="AXB156" s="4346"/>
      <c r="AXC156" s="4345"/>
      <c r="AXD156" s="4346"/>
      <c r="AXE156" s="4338"/>
      <c r="AXF156" s="4339"/>
      <c r="AXG156" s="4345"/>
      <c r="AXH156" s="4344"/>
      <c r="AXI156" s="4338"/>
      <c r="AXJ156" s="4339"/>
      <c r="AXK156" s="4340"/>
      <c r="AXL156" s="4341"/>
      <c r="AXM156" s="4338"/>
      <c r="AXN156" s="2612"/>
      <c r="AXO156" s="4342"/>
      <c r="AXP156" s="4343"/>
      <c r="AXQ156" s="4344"/>
      <c r="AXR156" s="2613"/>
      <c r="AXS156" s="4345"/>
      <c r="AXT156" s="4346"/>
      <c r="AXU156" s="4345"/>
      <c r="AXV156" s="4346"/>
      <c r="AXW156" s="4338"/>
      <c r="AXX156" s="4339"/>
      <c r="AXY156" s="4345"/>
      <c r="AXZ156" s="4344"/>
      <c r="AYA156" s="4338"/>
      <c r="AYB156" s="4339"/>
      <c r="AYC156" s="4340"/>
      <c r="AYD156" s="4341"/>
      <c r="AYE156" s="4338"/>
      <c r="AYF156" s="2612"/>
      <c r="AYG156" s="4342"/>
      <c r="AYH156" s="4343"/>
      <c r="AYI156" s="4344"/>
      <c r="AYJ156" s="2613"/>
      <c r="AYK156" s="4345"/>
      <c r="AYL156" s="4346"/>
      <c r="AYM156" s="4345"/>
      <c r="AYN156" s="4346"/>
      <c r="AYO156" s="4338"/>
      <c r="AYP156" s="4339"/>
      <c r="AYQ156" s="4345"/>
      <c r="AYR156" s="4344"/>
      <c r="AYS156" s="4338"/>
      <c r="AYT156" s="4339"/>
      <c r="AYU156" s="4340"/>
      <c r="AYV156" s="4341"/>
      <c r="AYW156" s="4338"/>
      <c r="AYX156" s="2612"/>
      <c r="AYY156" s="4342"/>
      <c r="AYZ156" s="4343"/>
      <c r="AZA156" s="4344"/>
      <c r="AZB156" s="2613"/>
      <c r="AZC156" s="4345"/>
      <c r="AZD156" s="4346"/>
      <c r="AZE156" s="4345"/>
      <c r="AZF156" s="4346"/>
      <c r="AZG156" s="4338"/>
      <c r="AZH156" s="4339"/>
      <c r="AZI156" s="4345"/>
      <c r="AZJ156" s="4344"/>
      <c r="AZK156" s="4338"/>
      <c r="AZL156" s="4339"/>
      <c r="AZM156" s="4340"/>
      <c r="AZN156" s="4341"/>
      <c r="AZO156" s="4338"/>
      <c r="AZP156" s="2612"/>
      <c r="AZQ156" s="4342"/>
      <c r="AZR156" s="4343"/>
      <c r="AZS156" s="4344"/>
      <c r="AZT156" s="2613"/>
      <c r="AZU156" s="4345"/>
      <c r="AZV156" s="4346"/>
      <c r="AZW156" s="4345"/>
      <c r="AZX156" s="4346"/>
      <c r="AZY156" s="4338"/>
      <c r="AZZ156" s="4339"/>
      <c r="BAA156" s="4345"/>
      <c r="BAB156" s="4344"/>
      <c r="BAC156" s="4338"/>
      <c r="BAD156" s="4339"/>
      <c r="BAE156" s="4340"/>
      <c r="BAF156" s="4341"/>
      <c r="BAG156" s="4338"/>
      <c r="BAH156" s="2612"/>
      <c r="BAI156" s="4342"/>
      <c r="BAJ156" s="4343"/>
      <c r="BAK156" s="4344"/>
      <c r="BAL156" s="2613"/>
      <c r="BAM156" s="4345"/>
      <c r="BAN156" s="4346"/>
      <c r="BAO156" s="4345"/>
      <c r="BAP156" s="4346"/>
      <c r="BAQ156" s="4338"/>
      <c r="BAR156" s="4339"/>
      <c r="BAS156" s="4345"/>
      <c r="BAT156" s="4344"/>
      <c r="BAU156" s="4338"/>
      <c r="BAV156" s="4339"/>
      <c r="BAW156" s="4340"/>
      <c r="BAX156" s="4341"/>
      <c r="BAY156" s="4338"/>
      <c r="BAZ156" s="2612"/>
      <c r="BBA156" s="4342"/>
      <c r="BBB156" s="4343"/>
      <c r="BBC156" s="4344"/>
      <c r="BBD156" s="2613"/>
      <c r="BBE156" s="4345"/>
      <c r="BBF156" s="4346"/>
      <c r="BBG156" s="4345"/>
      <c r="BBH156" s="4346"/>
      <c r="BBI156" s="4338"/>
      <c r="BBJ156" s="4339"/>
      <c r="BBK156" s="4345"/>
      <c r="BBL156" s="4344"/>
      <c r="BBM156" s="4338"/>
      <c r="BBN156" s="4339"/>
      <c r="BBO156" s="4340"/>
      <c r="BBP156" s="4341"/>
      <c r="BBQ156" s="4338"/>
      <c r="BBR156" s="2612"/>
      <c r="BBS156" s="4342"/>
      <c r="BBT156" s="4343"/>
      <c r="BBU156" s="4344"/>
      <c r="BBV156" s="2613"/>
      <c r="BBW156" s="4345"/>
      <c r="BBX156" s="4346"/>
      <c r="BBY156" s="4345"/>
      <c r="BBZ156" s="4346"/>
      <c r="BCA156" s="4338"/>
      <c r="BCB156" s="4339"/>
      <c r="BCC156" s="4345"/>
      <c r="BCD156" s="4344"/>
      <c r="BCE156" s="4338"/>
      <c r="BCF156" s="4339"/>
      <c r="BCG156" s="4340"/>
      <c r="BCH156" s="4341"/>
      <c r="BCI156" s="4338"/>
      <c r="BCJ156" s="2612"/>
      <c r="BCK156" s="4342"/>
      <c r="BCL156" s="4343"/>
      <c r="BCM156" s="4344"/>
      <c r="BCN156" s="2613"/>
      <c r="BCO156" s="4345"/>
      <c r="BCP156" s="4346"/>
      <c r="BCQ156" s="4345"/>
      <c r="BCR156" s="4346"/>
      <c r="BCS156" s="4338"/>
      <c r="BCT156" s="4339"/>
      <c r="BCU156" s="4345"/>
      <c r="BCV156" s="4344"/>
      <c r="BCW156" s="4338"/>
      <c r="BCX156" s="4339"/>
      <c r="BCY156" s="4340"/>
      <c r="BCZ156" s="4341"/>
      <c r="BDA156" s="4338"/>
      <c r="BDB156" s="2612"/>
      <c r="BDC156" s="4342"/>
      <c r="BDD156" s="4343"/>
      <c r="BDE156" s="4344"/>
      <c r="BDF156" s="2613"/>
      <c r="BDG156" s="4345"/>
      <c r="BDH156" s="4346"/>
      <c r="BDI156" s="4345"/>
      <c r="BDJ156" s="4346"/>
      <c r="BDK156" s="4338"/>
      <c r="BDL156" s="4339"/>
      <c r="BDM156" s="4345"/>
      <c r="BDN156" s="4344"/>
      <c r="BDO156" s="4338"/>
      <c r="BDP156" s="4339"/>
      <c r="BDQ156" s="4340"/>
      <c r="BDR156" s="4341"/>
      <c r="BDS156" s="4338"/>
      <c r="BDT156" s="2612"/>
      <c r="BDU156" s="4342"/>
      <c r="BDV156" s="4343"/>
      <c r="BDW156" s="4344"/>
      <c r="BDX156" s="2613"/>
      <c r="BDY156" s="4345"/>
      <c r="BDZ156" s="4346"/>
      <c r="BEA156" s="4345"/>
      <c r="BEB156" s="4346"/>
      <c r="BEC156" s="4338"/>
      <c r="BED156" s="4339"/>
      <c r="BEE156" s="4345"/>
      <c r="BEF156" s="4344"/>
      <c r="BEG156" s="4338"/>
      <c r="BEH156" s="4339"/>
      <c r="BEI156" s="4340"/>
      <c r="BEJ156" s="4341"/>
      <c r="BEK156" s="4338"/>
      <c r="BEL156" s="2612"/>
      <c r="BEM156" s="4342"/>
      <c r="BEN156" s="4343"/>
      <c r="BEO156" s="4344"/>
      <c r="BEP156" s="2613"/>
      <c r="BEQ156" s="4345"/>
      <c r="BER156" s="4346"/>
      <c r="BES156" s="4345"/>
      <c r="BET156" s="4346"/>
      <c r="BEU156" s="4338"/>
      <c r="BEV156" s="4339"/>
      <c r="BEW156" s="4345"/>
      <c r="BEX156" s="4344"/>
      <c r="BEY156" s="4338"/>
      <c r="BEZ156" s="4339"/>
      <c r="BFA156" s="4340"/>
      <c r="BFB156" s="4341"/>
      <c r="BFC156" s="4338"/>
      <c r="BFD156" s="2612"/>
      <c r="BFE156" s="4342"/>
      <c r="BFF156" s="4343"/>
      <c r="BFG156" s="4344"/>
      <c r="BFH156" s="2613"/>
      <c r="BFI156" s="4345"/>
      <c r="BFJ156" s="4346"/>
      <c r="BFK156" s="4345"/>
      <c r="BFL156" s="4346"/>
      <c r="BFM156" s="4338"/>
      <c r="BFN156" s="4339"/>
      <c r="BFO156" s="4345"/>
      <c r="BFP156" s="4344"/>
      <c r="BFQ156" s="4338"/>
      <c r="BFR156" s="4339"/>
      <c r="BFS156" s="4340"/>
      <c r="BFT156" s="4341"/>
      <c r="BFU156" s="4338"/>
      <c r="BFV156" s="2612"/>
      <c r="BFW156" s="4342"/>
      <c r="BFX156" s="4343"/>
      <c r="BFY156" s="4344"/>
      <c r="BFZ156" s="2613"/>
      <c r="BGA156" s="4345"/>
      <c r="BGB156" s="4346"/>
      <c r="BGC156" s="4345"/>
      <c r="BGD156" s="4346"/>
      <c r="BGE156" s="4338"/>
      <c r="BGF156" s="4339"/>
      <c r="BGG156" s="4345"/>
      <c r="BGH156" s="4344"/>
      <c r="BGI156" s="4338"/>
      <c r="BGJ156" s="4339"/>
      <c r="BGK156" s="4340"/>
      <c r="BGL156" s="4341"/>
      <c r="BGM156" s="4338"/>
      <c r="BGN156" s="2612"/>
      <c r="BGO156" s="4342"/>
      <c r="BGP156" s="4343"/>
      <c r="BGQ156" s="4344"/>
      <c r="BGR156" s="2613"/>
      <c r="BGS156" s="4345"/>
      <c r="BGT156" s="4346"/>
      <c r="BGU156" s="4345"/>
      <c r="BGV156" s="4346"/>
      <c r="BGW156" s="4338"/>
      <c r="BGX156" s="4339"/>
      <c r="BGY156" s="4345"/>
      <c r="BGZ156" s="4344"/>
      <c r="BHA156" s="4338"/>
      <c r="BHB156" s="4339"/>
      <c r="BHC156" s="4340"/>
      <c r="BHD156" s="4341"/>
      <c r="BHE156" s="4338"/>
      <c r="BHF156" s="2612"/>
      <c r="BHG156" s="4342"/>
      <c r="BHH156" s="4343"/>
      <c r="BHI156" s="4344"/>
      <c r="BHJ156" s="2613"/>
      <c r="BHK156" s="4345"/>
      <c r="BHL156" s="4346"/>
      <c r="BHM156" s="4345"/>
      <c r="BHN156" s="4346"/>
      <c r="BHO156" s="4338"/>
      <c r="BHP156" s="4339"/>
      <c r="BHQ156" s="4345"/>
      <c r="BHR156" s="4344"/>
      <c r="BHS156" s="4338"/>
      <c r="BHT156" s="4339"/>
      <c r="BHU156" s="4340"/>
      <c r="BHV156" s="4341"/>
      <c r="BHW156" s="4338"/>
      <c r="BHX156" s="2612"/>
      <c r="BHY156" s="4342"/>
      <c r="BHZ156" s="4343"/>
      <c r="BIA156" s="4344"/>
      <c r="BIB156" s="2613"/>
      <c r="BIC156" s="4345"/>
      <c r="BID156" s="4346"/>
      <c r="BIE156" s="4345"/>
      <c r="BIF156" s="4346"/>
      <c r="BIG156" s="4338"/>
      <c r="BIH156" s="4339"/>
      <c r="BII156" s="4345"/>
      <c r="BIJ156" s="4344"/>
      <c r="BIK156" s="4338"/>
      <c r="BIL156" s="4339"/>
      <c r="BIM156" s="4340"/>
      <c r="BIN156" s="4341"/>
      <c r="BIO156" s="4338"/>
      <c r="BIP156" s="2612"/>
      <c r="BIQ156" s="4342"/>
      <c r="BIR156" s="4343"/>
      <c r="BIS156" s="4344"/>
      <c r="BIT156" s="2613"/>
      <c r="BIU156" s="4345"/>
      <c r="BIV156" s="4346"/>
      <c r="BIW156" s="4345"/>
      <c r="BIX156" s="4346"/>
      <c r="BIY156" s="4338"/>
      <c r="BIZ156" s="4339"/>
      <c r="BJA156" s="4345"/>
      <c r="BJB156" s="4344"/>
      <c r="BJC156" s="4338"/>
      <c r="BJD156" s="4339"/>
      <c r="BJE156" s="4340"/>
      <c r="BJF156" s="4341"/>
      <c r="BJG156" s="4338"/>
      <c r="BJH156" s="2612"/>
      <c r="BJI156" s="4342"/>
      <c r="BJJ156" s="4343"/>
      <c r="BJK156" s="4344"/>
      <c r="BJL156" s="2613"/>
      <c r="BJM156" s="4345"/>
      <c r="BJN156" s="4346"/>
      <c r="BJO156" s="4345"/>
      <c r="BJP156" s="4346"/>
      <c r="BJQ156" s="4338"/>
      <c r="BJR156" s="4339"/>
      <c r="BJS156" s="4345"/>
      <c r="BJT156" s="4344"/>
      <c r="BJU156" s="4338"/>
      <c r="BJV156" s="4339"/>
      <c r="BJW156" s="4340"/>
      <c r="BJX156" s="4341"/>
      <c r="BJY156" s="4338"/>
      <c r="BJZ156" s="2612"/>
      <c r="BKA156" s="4342"/>
      <c r="BKB156" s="4343"/>
      <c r="BKC156" s="4344"/>
      <c r="BKD156" s="2613"/>
      <c r="BKE156" s="4345"/>
      <c r="BKF156" s="4346"/>
      <c r="BKG156" s="4345"/>
      <c r="BKH156" s="4346"/>
      <c r="BKI156" s="4338"/>
      <c r="BKJ156" s="4339"/>
      <c r="BKK156" s="4345"/>
      <c r="BKL156" s="4344"/>
      <c r="BKM156" s="4338"/>
      <c r="BKN156" s="4339"/>
      <c r="BKO156" s="4340"/>
      <c r="BKP156" s="4341"/>
      <c r="BKQ156" s="4338"/>
      <c r="BKR156" s="2612"/>
      <c r="BKS156" s="4342"/>
      <c r="BKT156" s="4343"/>
      <c r="BKU156" s="4344"/>
      <c r="BKV156" s="2613"/>
      <c r="BKW156" s="4345"/>
      <c r="BKX156" s="4346"/>
      <c r="BKY156" s="4345"/>
      <c r="BKZ156" s="4346"/>
      <c r="BLA156" s="4338"/>
      <c r="BLB156" s="4339"/>
      <c r="BLC156" s="4345"/>
      <c r="BLD156" s="4344"/>
      <c r="BLE156" s="4338"/>
      <c r="BLF156" s="4339"/>
      <c r="BLG156" s="4340"/>
      <c r="BLH156" s="4341"/>
      <c r="BLI156" s="4338"/>
      <c r="BLJ156" s="2612"/>
      <c r="BLK156" s="4342"/>
      <c r="BLL156" s="4343"/>
      <c r="BLM156" s="4344"/>
      <c r="BLN156" s="2613"/>
      <c r="BLO156" s="4345"/>
      <c r="BLP156" s="4346"/>
      <c r="BLQ156" s="4345"/>
      <c r="BLR156" s="4346"/>
      <c r="BLS156" s="4338"/>
      <c r="BLT156" s="4339"/>
      <c r="BLU156" s="4345"/>
      <c r="BLV156" s="4344"/>
      <c r="BLW156" s="4338"/>
      <c r="BLX156" s="4339"/>
      <c r="BLY156" s="4340"/>
      <c r="BLZ156" s="4341"/>
      <c r="BMA156" s="4338"/>
      <c r="BMB156" s="2612"/>
      <c r="BMC156" s="4342"/>
      <c r="BMD156" s="4343"/>
      <c r="BME156" s="4344"/>
      <c r="BMF156" s="2613"/>
      <c r="BMG156" s="4345"/>
      <c r="BMH156" s="4346"/>
      <c r="BMI156" s="4345"/>
      <c r="BMJ156" s="4346"/>
      <c r="BMK156" s="4338"/>
      <c r="BML156" s="4339"/>
      <c r="BMM156" s="4345"/>
      <c r="BMN156" s="4344"/>
      <c r="BMO156" s="4338"/>
      <c r="BMP156" s="4339"/>
      <c r="BMQ156" s="4340"/>
      <c r="BMR156" s="4341"/>
      <c r="BMS156" s="4338"/>
      <c r="BMT156" s="2612"/>
      <c r="BMU156" s="4342"/>
      <c r="BMV156" s="4343"/>
      <c r="BMW156" s="4344"/>
      <c r="BMX156" s="2613"/>
      <c r="BMY156" s="4345"/>
      <c r="BMZ156" s="4346"/>
      <c r="BNA156" s="4345"/>
      <c r="BNB156" s="4346"/>
      <c r="BNC156" s="4338"/>
      <c r="BND156" s="4339"/>
      <c r="BNE156" s="4345"/>
      <c r="BNF156" s="4344"/>
      <c r="BNG156" s="4338"/>
      <c r="BNH156" s="4339"/>
      <c r="BNI156" s="4340"/>
      <c r="BNJ156" s="4341"/>
      <c r="BNK156" s="4338"/>
      <c r="BNL156" s="2612"/>
      <c r="BNM156" s="4342"/>
      <c r="BNN156" s="4343"/>
      <c r="BNO156" s="4344"/>
      <c r="BNP156" s="2613"/>
      <c r="BNQ156" s="4345"/>
      <c r="BNR156" s="4346"/>
      <c r="BNS156" s="4345"/>
      <c r="BNT156" s="4346"/>
      <c r="BNU156" s="4338"/>
      <c r="BNV156" s="4339"/>
      <c r="BNW156" s="4345"/>
      <c r="BNX156" s="4344"/>
      <c r="BNY156" s="4338"/>
      <c r="BNZ156" s="4339"/>
      <c r="BOA156" s="4340"/>
      <c r="BOB156" s="4341"/>
      <c r="BOC156" s="4338"/>
      <c r="BOD156" s="2612"/>
      <c r="BOE156" s="4342"/>
      <c r="BOF156" s="4343"/>
      <c r="BOG156" s="4344"/>
      <c r="BOH156" s="2613"/>
      <c r="BOI156" s="4345"/>
      <c r="BOJ156" s="4346"/>
      <c r="BOK156" s="4345"/>
      <c r="BOL156" s="4346"/>
      <c r="BOM156" s="4338"/>
      <c r="BON156" s="4339"/>
      <c r="BOO156" s="4345"/>
      <c r="BOP156" s="4344"/>
      <c r="BOQ156" s="4338"/>
      <c r="BOR156" s="4339"/>
      <c r="BOS156" s="4340"/>
      <c r="BOT156" s="4341"/>
      <c r="BOU156" s="4338"/>
      <c r="BOV156" s="2612"/>
      <c r="BOW156" s="4342"/>
      <c r="BOX156" s="4343"/>
      <c r="BOY156" s="4344"/>
      <c r="BOZ156" s="2613"/>
      <c r="BPA156" s="4345"/>
      <c r="BPB156" s="4346"/>
      <c r="BPC156" s="4345"/>
      <c r="BPD156" s="4346"/>
      <c r="BPE156" s="4338"/>
      <c r="BPF156" s="4339"/>
      <c r="BPG156" s="4345"/>
      <c r="BPH156" s="4344"/>
      <c r="BPI156" s="4338"/>
      <c r="BPJ156" s="4339"/>
      <c r="BPK156" s="4340"/>
      <c r="BPL156" s="4341"/>
      <c r="BPM156" s="4338"/>
      <c r="BPN156" s="2612"/>
      <c r="BPO156" s="4342"/>
      <c r="BPP156" s="4343"/>
      <c r="BPQ156" s="4344"/>
      <c r="BPR156" s="2613"/>
      <c r="BPS156" s="4345"/>
      <c r="BPT156" s="4346"/>
      <c r="BPU156" s="4345"/>
      <c r="BPV156" s="4346"/>
      <c r="BPW156" s="4338"/>
      <c r="BPX156" s="4339"/>
      <c r="BPY156" s="4345"/>
      <c r="BPZ156" s="4344"/>
      <c r="BQA156" s="4338"/>
      <c r="BQB156" s="4339"/>
      <c r="BQC156" s="4340"/>
      <c r="BQD156" s="4341"/>
      <c r="BQE156" s="4338"/>
      <c r="BQF156" s="2612"/>
      <c r="BQG156" s="4342"/>
      <c r="BQH156" s="4343"/>
      <c r="BQI156" s="4344"/>
      <c r="BQJ156" s="2613"/>
      <c r="BQK156" s="4345"/>
      <c r="BQL156" s="4346"/>
      <c r="BQM156" s="4345"/>
      <c r="BQN156" s="4346"/>
      <c r="BQO156" s="4338"/>
      <c r="BQP156" s="4339"/>
      <c r="BQQ156" s="4345"/>
      <c r="BQR156" s="4344"/>
      <c r="BQS156" s="4338"/>
      <c r="BQT156" s="4339"/>
      <c r="BQU156" s="4340"/>
      <c r="BQV156" s="4341"/>
      <c r="BQW156" s="4338"/>
      <c r="BQX156" s="2612"/>
      <c r="BQY156" s="4342"/>
      <c r="BQZ156" s="4343"/>
      <c r="BRA156" s="4344"/>
      <c r="BRB156" s="2613"/>
      <c r="BRC156" s="4345"/>
      <c r="BRD156" s="4346"/>
      <c r="BRE156" s="4345"/>
      <c r="BRF156" s="4346"/>
      <c r="BRG156" s="4338"/>
      <c r="BRH156" s="4339"/>
      <c r="BRI156" s="4345"/>
      <c r="BRJ156" s="4344"/>
      <c r="BRK156" s="4338"/>
      <c r="BRL156" s="4339"/>
      <c r="BRM156" s="4340"/>
      <c r="BRN156" s="4341"/>
      <c r="BRO156" s="4338"/>
      <c r="BRP156" s="2612"/>
      <c r="BRQ156" s="4342"/>
      <c r="BRR156" s="4343"/>
      <c r="BRS156" s="4344"/>
      <c r="BRT156" s="2613"/>
      <c r="BRU156" s="4345"/>
      <c r="BRV156" s="4346"/>
      <c r="BRW156" s="4345"/>
      <c r="BRX156" s="4346"/>
      <c r="BRY156" s="4338"/>
      <c r="BRZ156" s="4339"/>
      <c r="BSA156" s="4345"/>
      <c r="BSB156" s="4344"/>
      <c r="BSC156" s="4338"/>
      <c r="BSD156" s="4339"/>
      <c r="BSE156" s="4340"/>
      <c r="BSF156" s="4341"/>
      <c r="BSG156" s="4338"/>
      <c r="BSH156" s="2612"/>
      <c r="BSI156" s="4342"/>
      <c r="BSJ156" s="4343"/>
      <c r="BSK156" s="4344"/>
      <c r="BSL156" s="2613"/>
      <c r="BSM156" s="4345"/>
      <c r="BSN156" s="4346"/>
      <c r="BSO156" s="4345"/>
      <c r="BSP156" s="4346"/>
      <c r="BSQ156" s="4338"/>
      <c r="BSR156" s="4339"/>
      <c r="BSS156" s="4345"/>
      <c r="BST156" s="4344"/>
      <c r="BSU156" s="4338"/>
      <c r="BSV156" s="4339"/>
      <c r="BSW156" s="4340"/>
      <c r="BSX156" s="4341"/>
      <c r="BSY156" s="4338"/>
      <c r="BSZ156" s="2612"/>
      <c r="BTA156" s="4342"/>
      <c r="BTB156" s="4343"/>
      <c r="BTC156" s="4344"/>
      <c r="BTD156" s="2613"/>
      <c r="BTE156" s="4345"/>
      <c r="BTF156" s="4346"/>
      <c r="BTG156" s="4345"/>
      <c r="BTH156" s="4346"/>
      <c r="BTI156" s="4338"/>
      <c r="BTJ156" s="4339"/>
      <c r="BTK156" s="4345"/>
      <c r="BTL156" s="4344"/>
      <c r="BTM156" s="4338"/>
      <c r="BTN156" s="4339"/>
      <c r="BTO156" s="4340"/>
      <c r="BTP156" s="4341"/>
      <c r="BTQ156" s="4338"/>
      <c r="BTR156" s="2612"/>
      <c r="BTS156" s="4342"/>
      <c r="BTT156" s="4343"/>
      <c r="BTU156" s="4344"/>
      <c r="BTV156" s="2613"/>
      <c r="BTW156" s="4345"/>
      <c r="BTX156" s="4346"/>
      <c r="BTY156" s="4345"/>
      <c r="BTZ156" s="4346"/>
      <c r="BUA156" s="4338"/>
      <c r="BUB156" s="4339"/>
      <c r="BUC156" s="4345"/>
      <c r="BUD156" s="4344"/>
      <c r="BUE156" s="4338"/>
      <c r="BUF156" s="4339"/>
      <c r="BUG156" s="4340"/>
      <c r="BUH156" s="4341"/>
      <c r="BUI156" s="4338"/>
      <c r="BUJ156" s="2612"/>
      <c r="BUK156" s="4342"/>
      <c r="BUL156" s="4343"/>
      <c r="BUM156" s="4344"/>
      <c r="BUN156" s="2613"/>
      <c r="BUO156" s="4345"/>
      <c r="BUP156" s="4346"/>
      <c r="BUQ156" s="4345"/>
      <c r="BUR156" s="4346"/>
      <c r="BUS156" s="4338"/>
      <c r="BUT156" s="4339"/>
      <c r="BUU156" s="4345"/>
      <c r="BUV156" s="4344"/>
      <c r="BUW156" s="4338"/>
      <c r="BUX156" s="4339"/>
      <c r="BUY156" s="4340"/>
      <c r="BUZ156" s="4341"/>
      <c r="BVA156" s="4338"/>
      <c r="BVB156" s="2612"/>
      <c r="BVC156" s="4342"/>
      <c r="BVD156" s="4343"/>
      <c r="BVE156" s="4344"/>
      <c r="BVF156" s="2613"/>
      <c r="BVG156" s="4345"/>
      <c r="BVH156" s="4346"/>
      <c r="BVI156" s="4345"/>
      <c r="BVJ156" s="4346"/>
      <c r="BVK156" s="4338"/>
      <c r="BVL156" s="4339"/>
      <c r="BVM156" s="4345"/>
      <c r="BVN156" s="4344"/>
      <c r="BVO156" s="4338"/>
      <c r="BVP156" s="4339"/>
      <c r="BVQ156" s="4340"/>
      <c r="BVR156" s="4341"/>
      <c r="BVS156" s="4338"/>
      <c r="BVT156" s="2612"/>
      <c r="BVU156" s="4342"/>
      <c r="BVV156" s="4343"/>
      <c r="BVW156" s="4344"/>
      <c r="BVX156" s="2613"/>
      <c r="BVY156" s="4345"/>
      <c r="BVZ156" s="4346"/>
      <c r="BWA156" s="4345"/>
      <c r="BWB156" s="4346"/>
      <c r="BWC156" s="4338"/>
      <c r="BWD156" s="4339"/>
      <c r="BWE156" s="4345"/>
      <c r="BWF156" s="4344"/>
      <c r="BWG156" s="4338"/>
      <c r="BWH156" s="4339"/>
      <c r="BWI156" s="4340"/>
      <c r="BWJ156" s="4341"/>
      <c r="BWK156" s="4338"/>
      <c r="BWL156" s="2612"/>
      <c r="BWM156" s="4342"/>
      <c r="BWN156" s="4343"/>
      <c r="BWO156" s="4344"/>
      <c r="BWP156" s="2613"/>
      <c r="BWQ156" s="4345"/>
      <c r="BWR156" s="4346"/>
      <c r="BWS156" s="4345"/>
      <c r="BWT156" s="4346"/>
      <c r="BWU156" s="4338"/>
      <c r="BWV156" s="4339"/>
      <c r="BWW156" s="4345"/>
      <c r="BWX156" s="4344"/>
      <c r="BWY156" s="4338"/>
      <c r="BWZ156" s="4339"/>
      <c r="BXA156" s="4340"/>
      <c r="BXB156" s="4341"/>
      <c r="BXC156" s="4338"/>
      <c r="BXD156" s="2612"/>
      <c r="BXE156" s="4342"/>
      <c r="BXF156" s="4343"/>
      <c r="BXG156" s="4344"/>
      <c r="BXH156" s="2613"/>
      <c r="BXI156" s="4345"/>
      <c r="BXJ156" s="4346"/>
      <c r="BXK156" s="4345"/>
      <c r="BXL156" s="4346"/>
      <c r="BXM156" s="4338"/>
      <c r="BXN156" s="4339"/>
      <c r="BXO156" s="4345"/>
      <c r="BXP156" s="4344"/>
      <c r="BXQ156" s="4338"/>
      <c r="BXR156" s="4339"/>
      <c r="BXS156" s="4340"/>
      <c r="BXT156" s="4341"/>
      <c r="BXU156" s="4338"/>
      <c r="BXV156" s="2612"/>
      <c r="BXW156" s="4342"/>
      <c r="BXX156" s="4343"/>
      <c r="BXY156" s="4344"/>
      <c r="BXZ156" s="2613"/>
      <c r="BYA156" s="4345"/>
      <c r="BYB156" s="4346"/>
      <c r="BYC156" s="4345"/>
      <c r="BYD156" s="4346"/>
      <c r="BYE156" s="4338"/>
      <c r="BYF156" s="4339"/>
      <c r="BYG156" s="4345"/>
      <c r="BYH156" s="4344"/>
      <c r="BYI156" s="4338"/>
      <c r="BYJ156" s="4339"/>
      <c r="BYK156" s="4340"/>
      <c r="BYL156" s="4341"/>
      <c r="BYM156" s="4338"/>
      <c r="BYN156" s="2612"/>
      <c r="BYO156" s="4342"/>
      <c r="BYP156" s="4343"/>
      <c r="BYQ156" s="4344"/>
      <c r="BYR156" s="2613"/>
      <c r="BYS156" s="4345"/>
      <c r="BYT156" s="4346"/>
      <c r="BYU156" s="4345"/>
      <c r="BYV156" s="4346"/>
      <c r="BYW156" s="4338"/>
      <c r="BYX156" s="4339"/>
      <c r="BYY156" s="4345"/>
      <c r="BYZ156" s="4344"/>
      <c r="BZA156" s="4338"/>
      <c r="BZB156" s="4339"/>
      <c r="BZC156" s="4340"/>
      <c r="BZD156" s="4341"/>
      <c r="BZE156" s="4338"/>
      <c r="BZF156" s="2612"/>
      <c r="BZG156" s="4342"/>
      <c r="BZH156" s="4343"/>
      <c r="BZI156" s="4344"/>
      <c r="BZJ156" s="2613"/>
      <c r="BZK156" s="4345"/>
      <c r="BZL156" s="4346"/>
      <c r="BZM156" s="4345"/>
      <c r="BZN156" s="4346"/>
      <c r="BZO156" s="4338"/>
      <c r="BZP156" s="4339"/>
      <c r="BZQ156" s="4345"/>
      <c r="BZR156" s="4344"/>
      <c r="BZS156" s="4338"/>
      <c r="BZT156" s="4339"/>
      <c r="BZU156" s="4340"/>
      <c r="BZV156" s="4341"/>
      <c r="BZW156" s="4338"/>
      <c r="BZX156" s="2612"/>
      <c r="BZY156" s="4342"/>
      <c r="BZZ156" s="4343"/>
      <c r="CAA156" s="4344"/>
      <c r="CAB156" s="2613"/>
      <c r="CAC156" s="4345"/>
      <c r="CAD156" s="4346"/>
      <c r="CAE156" s="4345"/>
      <c r="CAF156" s="4346"/>
      <c r="CAG156" s="4338"/>
      <c r="CAH156" s="4339"/>
      <c r="CAI156" s="4345"/>
      <c r="CAJ156" s="4344"/>
      <c r="CAK156" s="4338"/>
      <c r="CAL156" s="4339"/>
      <c r="CAM156" s="4340"/>
      <c r="CAN156" s="4341"/>
      <c r="CAO156" s="4338"/>
      <c r="CAP156" s="2612"/>
      <c r="CAQ156" s="4342"/>
      <c r="CAR156" s="4343"/>
      <c r="CAS156" s="4344"/>
      <c r="CAT156" s="2613"/>
      <c r="CAU156" s="4345"/>
      <c r="CAV156" s="4346"/>
      <c r="CAW156" s="4345"/>
      <c r="CAX156" s="4346"/>
      <c r="CAY156" s="4338"/>
      <c r="CAZ156" s="4339"/>
      <c r="CBA156" s="4345"/>
      <c r="CBB156" s="4344"/>
      <c r="CBC156" s="4338"/>
      <c r="CBD156" s="4339"/>
      <c r="CBE156" s="4340"/>
      <c r="CBF156" s="4341"/>
      <c r="CBG156" s="4338"/>
      <c r="CBH156" s="2612"/>
      <c r="CBI156" s="4342"/>
      <c r="CBJ156" s="4343"/>
      <c r="CBK156" s="4344"/>
      <c r="CBL156" s="2613"/>
      <c r="CBM156" s="4345"/>
      <c r="CBN156" s="4346"/>
      <c r="CBO156" s="4345"/>
      <c r="CBP156" s="4346"/>
      <c r="CBQ156" s="4338"/>
      <c r="CBR156" s="4339"/>
      <c r="CBS156" s="4345"/>
      <c r="CBT156" s="4344"/>
      <c r="CBU156" s="4338"/>
      <c r="CBV156" s="4339"/>
      <c r="CBW156" s="4340"/>
      <c r="CBX156" s="4341"/>
      <c r="CBY156" s="4338"/>
      <c r="CBZ156" s="2612"/>
      <c r="CCA156" s="4342"/>
      <c r="CCB156" s="4343"/>
      <c r="CCC156" s="4344"/>
      <c r="CCD156" s="2613"/>
      <c r="CCE156" s="4345"/>
      <c r="CCF156" s="4346"/>
      <c r="CCG156" s="4345"/>
      <c r="CCH156" s="4346"/>
      <c r="CCI156" s="4338"/>
      <c r="CCJ156" s="4339"/>
      <c r="CCK156" s="4345"/>
      <c r="CCL156" s="4344"/>
      <c r="CCM156" s="4338"/>
      <c r="CCN156" s="4339"/>
      <c r="CCO156" s="4340"/>
      <c r="CCP156" s="4341"/>
      <c r="CCQ156" s="4338"/>
      <c r="CCR156" s="2612"/>
      <c r="CCS156" s="4342"/>
      <c r="CCT156" s="4343"/>
      <c r="CCU156" s="4344"/>
      <c r="CCV156" s="2613"/>
      <c r="CCW156" s="4345"/>
      <c r="CCX156" s="4346"/>
      <c r="CCY156" s="4345"/>
      <c r="CCZ156" s="4346"/>
      <c r="CDA156" s="4338"/>
      <c r="CDB156" s="4339"/>
      <c r="CDC156" s="4345"/>
      <c r="CDD156" s="4344"/>
      <c r="CDE156" s="4338"/>
      <c r="CDF156" s="4339"/>
      <c r="CDG156" s="4340"/>
      <c r="CDH156" s="4341"/>
      <c r="CDI156" s="4338"/>
      <c r="CDJ156" s="2612"/>
      <c r="CDK156" s="4342"/>
      <c r="CDL156" s="4343"/>
      <c r="CDM156" s="4344"/>
      <c r="CDN156" s="2613"/>
      <c r="CDO156" s="4345"/>
      <c r="CDP156" s="4346"/>
      <c r="CDQ156" s="4345"/>
      <c r="CDR156" s="4346"/>
      <c r="CDS156" s="4338"/>
      <c r="CDT156" s="4339"/>
      <c r="CDU156" s="4345"/>
      <c r="CDV156" s="4344"/>
      <c r="CDW156" s="4338"/>
      <c r="CDX156" s="4339"/>
      <c r="CDY156" s="4340"/>
      <c r="CDZ156" s="4341"/>
      <c r="CEA156" s="4338"/>
      <c r="CEB156" s="2612"/>
      <c r="CEC156" s="4342"/>
      <c r="CED156" s="4343"/>
      <c r="CEE156" s="4344"/>
      <c r="CEF156" s="2613"/>
      <c r="CEG156" s="4345"/>
      <c r="CEH156" s="4346"/>
      <c r="CEI156" s="4345"/>
      <c r="CEJ156" s="4346"/>
      <c r="CEK156" s="4338"/>
      <c r="CEL156" s="4339"/>
      <c r="CEM156" s="4345"/>
      <c r="CEN156" s="4344"/>
      <c r="CEO156" s="4338"/>
      <c r="CEP156" s="4339"/>
      <c r="CEQ156" s="4340"/>
      <c r="CER156" s="4341"/>
      <c r="CES156" s="4338"/>
      <c r="CET156" s="2612"/>
      <c r="CEU156" s="4342"/>
      <c r="CEV156" s="4343"/>
      <c r="CEW156" s="4344"/>
      <c r="CEX156" s="2613"/>
      <c r="CEY156" s="4345"/>
      <c r="CEZ156" s="4346"/>
      <c r="CFA156" s="4345"/>
      <c r="CFB156" s="4346"/>
      <c r="CFC156" s="4338"/>
      <c r="CFD156" s="4339"/>
      <c r="CFE156" s="4345"/>
      <c r="CFF156" s="4344"/>
      <c r="CFG156" s="4338"/>
      <c r="CFH156" s="4339"/>
      <c r="CFI156" s="4340"/>
      <c r="CFJ156" s="4341"/>
      <c r="CFK156" s="4338"/>
      <c r="CFL156" s="2612"/>
      <c r="CFM156" s="4342"/>
      <c r="CFN156" s="4343"/>
      <c r="CFO156" s="4344"/>
      <c r="CFP156" s="2613"/>
      <c r="CFQ156" s="4345"/>
      <c r="CFR156" s="4346"/>
      <c r="CFS156" s="4345"/>
      <c r="CFT156" s="4346"/>
      <c r="CFU156" s="4338"/>
      <c r="CFV156" s="4339"/>
      <c r="CFW156" s="4345"/>
      <c r="CFX156" s="4344"/>
      <c r="CFY156" s="4338"/>
      <c r="CFZ156" s="4339"/>
      <c r="CGA156" s="4340"/>
      <c r="CGB156" s="4341"/>
      <c r="CGC156" s="4338"/>
      <c r="CGD156" s="2612"/>
      <c r="CGE156" s="4342"/>
      <c r="CGF156" s="4343"/>
      <c r="CGG156" s="4344"/>
      <c r="CGH156" s="2613"/>
      <c r="CGI156" s="4345"/>
      <c r="CGJ156" s="4346"/>
      <c r="CGK156" s="4345"/>
      <c r="CGL156" s="4346"/>
      <c r="CGM156" s="4338"/>
      <c r="CGN156" s="4339"/>
      <c r="CGO156" s="4345"/>
      <c r="CGP156" s="4344"/>
      <c r="CGQ156" s="4338"/>
      <c r="CGR156" s="4339"/>
      <c r="CGS156" s="4340"/>
      <c r="CGT156" s="4341"/>
      <c r="CGU156" s="4338"/>
      <c r="CGV156" s="2612"/>
      <c r="CGW156" s="4342"/>
      <c r="CGX156" s="4343"/>
      <c r="CGY156" s="4344"/>
      <c r="CGZ156" s="2613"/>
      <c r="CHA156" s="4345"/>
      <c r="CHB156" s="4346"/>
      <c r="CHC156" s="4345"/>
      <c r="CHD156" s="4346"/>
      <c r="CHE156" s="4338"/>
      <c r="CHF156" s="4339"/>
      <c r="CHG156" s="4345"/>
      <c r="CHH156" s="4344"/>
      <c r="CHI156" s="4338"/>
      <c r="CHJ156" s="4339"/>
      <c r="CHK156" s="4340"/>
      <c r="CHL156" s="4341"/>
      <c r="CHM156" s="4338"/>
      <c r="CHN156" s="2612"/>
      <c r="CHO156" s="4342"/>
      <c r="CHP156" s="4343"/>
      <c r="CHQ156" s="4344"/>
      <c r="CHR156" s="2613"/>
      <c r="CHS156" s="4345"/>
      <c r="CHT156" s="4346"/>
      <c r="CHU156" s="4345"/>
      <c r="CHV156" s="4346"/>
      <c r="CHW156" s="4338"/>
      <c r="CHX156" s="4339"/>
      <c r="CHY156" s="4345"/>
      <c r="CHZ156" s="4344"/>
      <c r="CIA156" s="4338"/>
      <c r="CIB156" s="4339"/>
      <c r="CIC156" s="4340"/>
      <c r="CID156" s="4341"/>
      <c r="CIE156" s="4338"/>
      <c r="CIF156" s="2612"/>
      <c r="CIG156" s="4342"/>
      <c r="CIH156" s="4343"/>
      <c r="CII156" s="4344"/>
      <c r="CIJ156" s="2613"/>
      <c r="CIK156" s="4345"/>
      <c r="CIL156" s="4346"/>
      <c r="CIM156" s="4345"/>
      <c r="CIN156" s="4346"/>
      <c r="CIO156" s="4338"/>
      <c r="CIP156" s="4339"/>
      <c r="CIQ156" s="4345"/>
      <c r="CIR156" s="4344"/>
      <c r="CIS156" s="4338"/>
      <c r="CIT156" s="4339"/>
      <c r="CIU156" s="4340"/>
      <c r="CIV156" s="4341"/>
      <c r="CIW156" s="4338"/>
      <c r="CIX156" s="2612"/>
      <c r="CIY156" s="4342"/>
      <c r="CIZ156" s="4343"/>
      <c r="CJA156" s="4344"/>
      <c r="CJB156" s="2613"/>
      <c r="CJC156" s="4345"/>
      <c r="CJD156" s="4346"/>
      <c r="CJE156" s="4345"/>
      <c r="CJF156" s="4346"/>
      <c r="CJG156" s="4338"/>
      <c r="CJH156" s="4339"/>
      <c r="CJI156" s="4345"/>
      <c r="CJJ156" s="4344"/>
      <c r="CJK156" s="4338"/>
      <c r="CJL156" s="4339"/>
      <c r="CJM156" s="4340"/>
      <c r="CJN156" s="4341"/>
      <c r="CJO156" s="4338"/>
      <c r="CJP156" s="2612"/>
      <c r="CJQ156" s="4342"/>
      <c r="CJR156" s="4343"/>
      <c r="CJS156" s="4344"/>
      <c r="CJT156" s="2613"/>
      <c r="CJU156" s="4345"/>
      <c r="CJV156" s="4346"/>
      <c r="CJW156" s="4345"/>
      <c r="CJX156" s="4346"/>
      <c r="CJY156" s="4338"/>
      <c r="CJZ156" s="4339"/>
      <c r="CKA156" s="4345"/>
      <c r="CKB156" s="4344"/>
      <c r="CKC156" s="4338"/>
      <c r="CKD156" s="4339"/>
      <c r="CKE156" s="4340"/>
      <c r="CKF156" s="4341"/>
      <c r="CKG156" s="4338"/>
      <c r="CKH156" s="2612"/>
      <c r="CKI156" s="4342"/>
      <c r="CKJ156" s="4343"/>
      <c r="CKK156" s="4344"/>
      <c r="CKL156" s="2613"/>
      <c r="CKM156" s="4345"/>
      <c r="CKN156" s="4346"/>
      <c r="CKO156" s="4345"/>
      <c r="CKP156" s="4346"/>
      <c r="CKQ156" s="4338"/>
      <c r="CKR156" s="4339"/>
      <c r="CKS156" s="4345"/>
      <c r="CKT156" s="4344"/>
      <c r="CKU156" s="4338"/>
      <c r="CKV156" s="4339"/>
      <c r="CKW156" s="4340"/>
      <c r="CKX156" s="4341"/>
      <c r="CKY156" s="4338"/>
      <c r="CKZ156" s="2612"/>
      <c r="CLA156" s="4342"/>
      <c r="CLB156" s="4343"/>
      <c r="CLC156" s="4344"/>
      <c r="CLD156" s="2613"/>
      <c r="CLE156" s="4345"/>
      <c r="CLF156" s="4346"/>
      <c r="CLG156" s="4345"/>
      <c r="CLH156" s="4346"/>
      <c r="CLI156" s="4338"/>
      <c r="CLJ156" s="4339"/>
      <c r="CLK156" s="4345"/>
      <c r="CLL156" s="4344"/>
      <c r="CLM156" s="4338"/>
      <c r="CLN156" s="4339"/>
      <c r="CLO156" s="4340"/>
      <c r="CLP156" s="4341"/>
      <c r="CLQ156" s="4338"/>
      <c r="CLR156" s="2612"/>
      <c r="CLS156" s="4342"/>
      <c r="CLT156" s="4343"/>
      <c r="CLU156" s="4344"/>
      <c r="CLV156" s="2613"/>
      <c r="CLW156" s="4345"/>
      <c r="CLX156" s="4346"/>
      <c r="CLY156" s="4345"/>
      <c r="CLZ156" s="4346"/>
      <c r="CMA156" s="4338"/>
      <c r="CMB156" s="4339"/>
      <c r="CMC156" s="4345"/>
      <c r="CMD156" s="4344"/>
      <c r="CME156" s="4338"/>
      <c r="CMF156" s="4339"/>
      <c r="CMG156" s="4340"/>
      <c r="CMH156" s="4341"/>
      <c r="CMI156" s="4338"/>
      <c r="CMJ156" s="2612"/>
      <c r="CMK156" s="4342"/>
      <c r="CML156" s="4343"/>
      <c r="CMM156" s="4344"/>
      <c r="CMN156" s="2613"/>
      <c r="CMO156" s="4345"/>
      <c r="CMP156" s="4346"/>
      <c r="CMQ156" s="4345"/>
      <c r="CMR156" s="4346"/>
      <c r="CMS156" s="4338"/>
      <c r="CMT156" s="4339"/>
      <c r="CMU156" s="4345"/>
      <c r="CMV156" s="4344"/>
      <c r="CMW156" s="4338"/>
      <c r="CMX156" s="4339"/>
      <c r="CMY156" s="4340"/>
      <c r="CMZ156" s="4341"/>
      <c r="CNA156" s="4338"/>
      <c r="CNB156" s="2612"/>
      <c r="CNC156" s="4342"/>
      <c r="CND156" s="4343"/>
      <c r="CNE156" s="4344"/>
      <c r="CNF156" s="2613"/>
      <c r="CNG156" s="4345"/>
      <c r="CNH156" s="4346"/>
      <c r="CNI156" s="4345"/>
      <c r="CNJ156" s="4346"/>
      <c r="CNK156" s="4338"/>
      <c r="CNL156" s="4339"/>
      <c r="CNM156" s="4345"/>
      <c r="CNN156" s="4344"/>
      <c r="CNO156" s="4338"/>
      <c r="CNP156" s="4339"/>
      <c r="CNQ156" s="4340"/>
      <c r="CNR156" s="4341"/>
      <c r="CNS156" s="4338"/>
      <c r="CNT156" s="2612"/>
      <c r="CNU156" s="4342"/>
      <c r="CNV156" s="4343"/>
      <c r="CNW156" s="4344"/>
      <c r="CNX156" s="2613"/>
      <c r="CNY156" s="4345"/>
      <c r="CNZ156" s="4346"/>
      <c r="COA156" s="4345"/>
      <c r="COB156" s="4346"/>
      <c r="COC156" s="4338"/>
      <c r="COD156" s="4339"/>
      <c r="COE156" s="4345"/>
      <c r="COF156" s="4344"/>
      <c r="COG156" s="4338"/>
      <c r="COH156" s="4339"/>
      <c r="COI156" s="4340"/>
      <c r="COJ156" s="4341"/>
      <c r="COK156" s="4338"/>
      <c r="COL156" s="2612"/>
      <c r="COM156" s="4342"/>
      <c r="CON156" s="4343"/>
      <c r="COO156" s="4344"/>
      <c r="COP156" s="2613"/>
      <c r="COQ156" s="4345"/>
      <c r="COR156" s="4346"/>
      <c r="COS156" s="4345"/>
      <c r="COT156" s="4346"/>
      <c r="COU156" s="4338"/>
      <c r="COV156" s="4339"/>
      <c r="COW156" s="4345"/>
      <c r="COX156" s="4344"/>
      <c r="COY156" s="4338"/>
      <c r="COZ156" s="4339"/>
      <c r="CPA156" s="4340"/>
      <c r="CPB156" s="4341"/>
      <c r="CPC156" s="4338"/>
      <c r="CPD156" s="2612"/>
      <c r="CPE156" s="4342"/>
      <c r="CPF156" s="4343"/>
      <c r="CPG156" s="4344"/>
      <c r="CPH156" s="2613"/>
      <c r="CPI156" s="4345"/>
      <c r="CPJ156" s="4346"/>
      <c r="CPK156" s="4345"/>
      <c r="CPL156" s="4346"/>
      <c r="CPM156" s="4338"/>
      <c r="CPN156" s="4339"/>
      <c r="CPO156" s="4345"/>
      <c r="CPP156" s="4344"/>
      <c r="CPQ156" s="4338"/>
      <c r="CPR156" s="4339"/>
      <c r="CPS156" s="4340"/>
      <c r="CPT156" s="4341"/>
      <c r="CPU156" s="4338"/>
      <c r="CPV156" s="2612"/>
      <c r="CPW156" s="4342"/>
      <c r="CPX156" s="4343"/>
      <c r="CPY156" s="4344"/>
      <c r="CPZ156" s="2613"/>
      <c r="CQA156" s="4345"/>
      <c r="CQB156" s="4346"/>
      <c r="CQC156" s="4345"/>
      <c r="CQD156" s="4346"/>
      <c r="CQE156" s="4338"/>
      <c r="CQF156" s="4339"/>
      <c r="CQG156" s="4345"/>
      <c r="CQH156" s="4344"/>
      <c r="CQI156" s="4338"/>
      <c r="CQJ156" s="4339"/>
      <c r="CQK156" s="4340"/>
      <c r="CQL156" s="4341"/>
      <c r="CQM156" s="4338"/>
      <c r="CQN156" s="2612"/>
      <c r="CQO156" s="4342"/>
      <c r="CQP156" s="4343"/>
      <c r="CQQ156" s="4344"/>
      <c r="CQR156" s="2613"/>
      <c r="CQS156" s="4345"/>
      <c r="CQT156" s="4346"/>
      <c r="CQU156" s="4345"/>
      <c r="CQV156" s="4346"/>
      <c r="CQW156" s="4338"/>
      <c r="CQX156" s="4339"/>
      <c r="CQY156" s="4345"/>
      <c r="CQZ156" s="4344"/>
      <c r="CRA156" s="4338"/>
      <c r="CRB156" s="4339"/>
      <c r="CRC156" s="4340"/>
      <c r="CRD156" s="4341"/>
      <c r="CRE156" s="4338"/>
      <c r="CRF156" s="2612"/>
      <c r="CRG156" s="4342"/>
      <c r="CRH156" s="4343"/>
      <c r="CRI156" s="4344"/>
      <c r="CRJ156" s="2613"/>
      <c r="CRK156" s="4345"/>
      <c r="CRL156" s="4346"/>
      <c r="CRM156" s="4345"/>
      <c r="CRN156" s="4346"/>
      <c r="CRO156" s="4338"/>
      <c r="CRP156" s="4339"/>
      <c r="CRQ156" s="4345"/>
      <c r="CRR156" s="4344"/>
      <c r="CRS156" s="4338"/>
      <c r="CRT156" s="4339"/>
      <c r="CRU156" s="4340"/>
      <c r="CRV156" s="4341"/>
      <c r="CRW156" s="4338"/>
      <c r="CRX156" s="2612"/>
      <c r="CRY156" s="4342"/>
      <c r="CRZ156" s="4343"/>
      <c r="CSA156" s="4344"/>
      <c r="CSB156" s="2613"/>
      <c r="CSC156" s="4345"/>
      <c r="CSD156" s="4346"/>
      <c r="CSE156" s="4345"/>
      <c r="CSF156" s="4346"/>
      <c r="CSG156" s="4338"/>
      <c r="CSH156" s="4339"/>
      <c r="CSI156" s="4345"/>
      <c r="CSJ156" s="4344"/>
      <c r="CSK156" s="4338"/>
      <c r="CSL156" s="4339"/>
      <c r="CSM156" s="4340"/>
      <c r="CSN156" s="4341"/>
      <c r="CSO156" s="4338"/>
      <c r="CSP156" s="2612"/>
      <c r="CSQ156" s="4342"/>
      <c r="CSR156" s="4343"/>
      <c r="CSS156" s="4344"/>
      <c r="CST156" s="2613"/>
      <c r="CSU156" s="4345"/>
      <c r="CSV156" s="4346"/>
      <c r="CSW156" s="4345"/>
      <c r="CSX156" s="4346"/>
      <c r="CSY156" s="4338"/>
      <c r="CSZ156" s="4339"/>
      <c r="CTA156" s="4345"/>
      <c r="CTB156" s="4344"/>
      <c r="CTC156" s="4338"/>
      <c r="CTD156" s="4339"/>
      <c r="CTE156" s="4340"/>
      <c r="CTF156" s="4341"/>
      <c r="CTG156" s="4338"/>
      <c r="CTH156" s="2612"/>
      <c r="CTI156" s="4342"/>
      <c r="CTJ156" s="4343"/>
      <c r="CTK156" s="4344"/>
      <c r="CTL156" s="2613"/>
      <c r="CTM156" s="4345"/>
      <c r="CTN156" s="4346"/>
      <c r="CTO156" s="4345"/>
      <c r="CTP156" s="4346"/>
      <c r="CTQ156" s="4338"/>
      <c r="CTR156" s="4339"/>
      <c r="CTS156" s="4345"/>
      <c r="CTT156" s="4344"/>
      <c r="CTU156" s="4338"/>
      <c r="CTV156" s="4339"/>
      <c r="CTW156" s="4340"/>
      <c r="CTX156" s="4341"/>
      <c r="CTY156" s="4338"/>
      <c r="CTZ156" s="2612"/>
      <c r="CUA156" s="4342"/>
      <c r="CUB156" s="4343"/>
      <c r="CUC156" s="4344"/>
      <c r="CUD156" s="2613"/>
      <c r="CUE156" s="4345"/>
      <c r="CUF156" s="4346"/>
      <c r="CUG156" s="4345"/>
      <c r="CUH156" s="4346"/>
      <c r="CUI156" s="4338"/>
      <c r="CUJ156" s="4339"/>
      <c r="CUK156" s="4345"/>
      <c r="CUL156" s="4344"/>
      <c r="CUM156" s="4338"/>
      <c r="CUN156" s="4339"/>
      <c r="CUO156" s="4340"/>
      <c r="CUP156" s="4341"/>
      <c r="CUQ156" s="4338"/>
      <c r="CUR156" s="2612"/>
      <c r="CUS156" s="4342"/>
      <c r="CUT156" s="4343"/>
      <c r="CUU156" s="4344"/>
      <c r="CUV156" s="2613"/>
      <c r="CUW156" s="4345"/>
      <c r="CUX156" s="4346"/>
      <c r="CUY156" s="4345"/>
      <c r="CUZ156" s="4346"/>
      <c r="CVA156" s="4338"/>
      <c r="CVB156" s="4339"/>
      <c r="CVC156" s="4345"/>
      <c r="CVD156" s="4344"/>
      <c r="CVE156" s="4338"/>
      <c r="CVF156" s="4339"/>
      <c r="CVG156" s="4340"/>
      <c r="CVH156" s="4341"/>
      <c r="CVI156" s="4338"/>
      <c r="CVJ156" s="2612"/>
      <c r="CVK156" s="4342"/>
      <c r="CVL156" s="4343"/>
      <c r="CVM156" s="4344"/>
      <c r="CVN156" s="2613"/>
      <c r="CVO156" s="4345"/>
      <c r="CVP156" s="4346"/>
      <c r="CVQ156" s="4345"/>
      <c r="CVR156" s="4346"/>
      <c r="CVS156" s="4338"/>
      <c r="CVT156" s="4339"/>
      <c r="CVU156" s="4345"/>
      <c r="CVV156" s="4344"/>
      <c r="CVW156" s="4338"/>
      <c r="CVX156" s="4339"/>
      <c r="CVY156" s="4340"/>
      <c r="CVZ156" s="4341"/>
      <c r="CWA156" s="4338"/>
      <c r="CWB156" s="2612"/>
      <c r="CWC156" s="4342"/>
      <c r="CWD156" s="4343"/>
      <c r="CWE156" s="4344"/>
      <c r="CWF156" s="2613"/>
      <c r="CWG156" s="4345"/>
      <c r="CWH156" s="4346"/>
      <c r="CWI156" s="4345"/>
      <c r="CWJ156" s="4346"/>
      <c r="CWK156" s="4338"/>
      <c r="CWL156" s="4339"/>
      <c r="CWM156" s="4345"/>
      <c r="CWN156" s="4344"/>
      <c r="CWO156" s="4338"/>
      <c r="CWP156" s="4339"/>
      <c r="CWQ156" s="4340"/>
      <c r="CWR156" s="4341"/>
      <c r="CWS156" s="4338"/>
      <c r="CWT156" s="2612"/>
      <c r="CWU156" s="4342"/>
      <c r="CWV156" s="4343"/>
      <c r="CWW156" s="4344"/>
      <c r="CWX156" s="2613"/>
      <c r="CWY156" s="4345"/>
      <c r="CWZ156" s="4346"/>
      <c r="CXA156" s="4345"/>
      <c r="CXB156" s="4346"/>
      <c r="CXC156" s="4338"/>
      <c r="CXD156" s="4339"/>
      <c r="CXE156" s="4345"/>
      <c r="CXF156" s="4344"/>
      <c r="CXG156" s="4338"/>
      <c r="CXH156" s="4339"/>
      <c r="CXI156" s="4340"/>
      <c r="CXJ156" s="4341"/>
      <c r="CXK156" s="4338"/>
      <c r="CXL156" s="2612"/>
      <c r="CXM156" s="4342"/>
      <c r="CXN156" s="4343"/>
      <c r="CXO156" s="4344"/>
      <c r="CXP156" s="2613"/>
      <c r="CXQ156" s="4345"/>
      <c r="CXR156" s="4346"/>
      <c r="CXS156" s="4345"/>
      <c r="CXT156" s="4346"/>
      <c r="CXU156" s="4338"/>
      <c r="CXV156" s="4339"/>
      <c r="CXW156" s="4345"/>
      <c r="CXX156" s="4344"/>
      <c r="CXY156" s="4338"/>
      <c r="CXZ156" s="4339"/>
      <c r="CYA156" s="4340"/>
      <c r="CYB156" s="4341"/>
      <c r="CYC156" s="4338"/>
      <c r="CYD156" s="2612"/>
      <c r="CYE156" s="4342"/>
      <c r="CYF156" s="4343"/>
      <c r="CYG156" s="4344"/>
      <c r="CYH156" s="2613"/>
      <c r="CYI156" s="4345"/>
      <c r="CYJ156" s="4346"/>
      <c r="CYK156" s="4345"/>
      <c r="CYL156" s="4346"/>
      <c r="CYM156" s="4338"/>
      <c r="CYN156" s="4339"/>
      <c r="CYO156" s="4345"/>
      <c r="CYP156" s="4344"/>
      <c r="CYQ156" s="4338"/>
      <c r="CYR156" s="4339"/>
      <c r="CYS156" s="4340"/>
      <c r="CYT156" s="4341"/>
      <c r="CYU156" s="4338"/>
      <c r="CYV156" s="2612"/>
      <c r="CYW156" s="4342"/>
      <c r="CYX156" s="4343"/>
      <c r="CYY156" s="4344"/>
      <c r="CYZ156" s="2613"/>
      <c r="CZA156" s="4345"/>
      <c r="CZB156" s="4346"/>
      <c r="CZC156" s="4345"/>
      <c r="CZD156" s="4346"/>
      <c r="CZE156" s="4338"/>
      <c r="CZF156" s="4339"/>
      <c r="CZG156" s="4345"/>
      <c r="CZH156" s="4344"/>
      <c r="CZI156" s="4338"/>
      <c r="CZJ156" s="4339"/>
      <c r="CZK156" s="4340"/>
      <c r="CZL156" s="4341"/>
      <c r="CZM156" s="4338"/>
      <c r="CZN156" s="2612"/>
      <c r="CZO156" s="4342"/>
      <c r="CZP156" s="4343"/>
      <c r="CZQ156" s="4344"/>
      <c r="CZR156" s="2613"/>
      <c r="CZS156" s="4345"/>
      <c r="CZT156" s="4346"/>
      <c r="CZU156" s="4345"/>
      <c r="CZV156" s="4346"/>
      <c r="CZW156" s="4338"/>
      <c r="CZX156" s="4339"/>
      <c r="CZY156" s="4345"/>
      <c r="CZZ156" s="4344"/>
      <c r="DAA156" s="4338"/>
      <c r="DAB156" s="4339"/>
      <c r="DAC156" s="4340"/>
      <c r="DAD156" s="4341"/>
      <c r="DAE156" s="4338"/>
      <c r="DAF156" s="2612"/>
      <c r="DAG156" s="4342"/>
      <c r="DAH156" s="4343"/>
      <c r="DAI156" s="4344"/>
      <c r="DAJ156" s="2613"/>
      <c r="DAK156" s="4345"/>
      <c r="DAL156" s="4346"/>
      <c r="DAM156" s="4345"/>
      <c r="DAN156" s="4346"/>
      <c r="DAO156" s="4338"/>
      <c r="DAP156" s="4339"/>
      <c r="DAQ156" s="4345"/>
      <c r="DAR156" s="4344"/>
      <c r="DAS156" s="4338"/>
      <c r="DAT156" s="4339"/>
      <c r="DAU156" s="4340"/>
      <c r="DAV156" s="4341"/>
      <c r="DAW156" s="4338"/>
      <c r="DAX156" s="2612"/>
      <c r="DAY156" s="4342"/>
      <c r="DAZ156" s="4343"/>
      <c r="DBA156" s="4344"/>
      <c r="DBB156" s="2613"/>
      <c r="DBC156" s="4345"/>
      <c r="DBD156" s="4346"/>
      <c r="DBE156" s="4345"/>
      <c r="DBF156" s="4346"/>
      <c r="DBG156" s="4338"/>
      <c r="DBH156" s="4339"/>
      <c r="DBI156" s="4345"/>
      <c r="DBJ156" s="4344"/>
      <c r="DBK156" s="4338"/>
      <c r="DBL156" s="4339"/>
      <c r="DBM156" s="4340"/>
      <c r="DBN156" s="4341"/>
      <c r="DBO156" s="4338"/>
      <c r="DBP156" s="2612"/>
      <c r="DBQ156" s="4342"/>
      <c r="DBR156" s="4343"/>
      <c r="DBS156" s="4344"/>
      <c r="DBT156" s="2613"/>
      <c r="DBU156" s="4345"/>
      <c r="DBV156" s="4346"/>
      <c r="DBW156" s="4345"/>
      <c r="DBX156" s="4346"/>
      <c r="DBY156" s="4338"/>
      <c r="DBZ156" s="4339"/>
      <c r="DCA156" s="4345"/>
      <c r="DCB156" s="4344"/>
      <c r="DCC156" s="4338"/>
      <c r="DCD156" s="4339"/>
      <c r="DCE156" s="4340"/>
      <c r="DCF156" s="4341"/>
      <c r="DCG156" s="4338"/>
      <c r="DCH156" s="2612"/>
      <c r="DCI156" s="4342"/>
      <c r="DCJ156" s="4343"/>
      <c r="DCK156" s="4344"/>
      <c r="DCL156" s="2613"/>
      <c r="DCM156" s="4345"/>
      <c r="DCN156" s="4346"/>
      <c r="DCO156" s="4345"/>
      <c r="DCP156" s="4346"/>
      <c r="DCQ156" s="4338"/>
      <c r="DCR156" s="4339"/>
      <c r="DCS156" s="4345"/>
      <c r="DCT156" s="4344"/>
      <c r="DCU156" s="4338"/>
      <c r="DCV156" s="4339"/>
      <c r="DCW156" s="4340"/>
      <c r="DCX156" s="4341"/>
      <c r="DCY156" s="4338"/>
      <c r="DCZ156" s="2612"/>
      <c r="DDA156" s="4342"/>
      <c r="DDB156" s="4343"/>
      <c r="DDC156" s="4344"/>
      <c r="DDD156" s="2613"/>
      <c r="DDE156" s="4345"/>
      <c r="DDF156" s="4346"/>
      <c r="DDG156" s="4345"/>
      <c r="DDH156" s="4346"/>
      <c r="DDI156" s="4338"/>
      <c r="DDJ156" s="4339"/>
      <c r="DDK156" s="4345"/>
      <c r="DDL156" s="4344"/>
      <c r="DDM156" s="4338"/>
      <c r="DDN156" s="4339"/>
      <c r="DDO156" s="4340"/>
      <c r="DDP156" s="4341"/>
      <c r="DDQ156" s="4338"/>
      <c r="DDR156" s="2612"/>
      <c r="DDS156" s="4342"/>
      <c r="DDT156" s="4343"/>
      <c r="DDU156" s="4344"/>
      <c r="DDV156" s="2613"/>
      <c r="DDW156" s="4345"/>
      <c r="DDX156" s="4346"/>
      <c r="DDY156" s="4345"/>
      <c r="DDZ156" s="4346"/>
      <c r="DEA156" s="4338"/>
      <c r="DEB156" s="4339"/>
      <c r="DEC156" s="4345"/>
      <c r="DED156" s="4344"/>
      <c r="DEE156" s="4338"/>
      <c r="DEF156" s="4339"/>
      <c r="DEG156" s="4340"/>
      <c r="DEH156" s="4341"/>
      <c r="DEI156" s="4338"/>
      <c r="DEJ156" s="2612"/>
      <c r="DEK156" s="4342"/>
      <c r="DEL156" s="4343"/>
      <c r="DEM156" s="4344"/>
      <c r="DEN156" s="2613"/>
      <c r="DEO156" s="4345"/>
      <c r="DEP156" s="4346"/>
      <c r="DEQ156" s="4345"/>
      <c r="DER156" s="4346"/>
      <c r="DES156" s="4338"/>
      <c r="DET156" s="4339"/>
      <c r="DEU156" s="4345"/>
      <c r="DEV156" s="4344"/>
      <c r="DEW156" s="4338"/>
      <c r="DEX156" s="4339"/>
      <c r="DEY156" s="4340"/>
      <c r="DEZ156" s="4341"/>
      <c r="DFA156" s="4338"/>
      <c r="DFB156" s="2612"/>
      <c r="DFC156" s="4342"/>
      <c r="DFD156" s="4343"/>
      <c r="DFE156" s="4344"/>
      <c r="DFF156" s="2613"/>
      <c r="DFG156" s="4345"/>
      <c r="DFH156" s="4346"/>
      <c r="DFI156" s="4345"/>
      <c r="DFJ156" s="4346"/>
      <c r="DFK156" s="4338"/>
      <c r="DFL156" s="4339"/>
      <c r="DFM156" s="4345"/>
      <c r="DFN156" s="4344"/>
      <c r="DFO156" s="4338"/>
      <c r="DFP156" s="4339"/>
      <c r="DFQ156" s="4340"/>
      <c r="DFR156" s="4341"/>
      <c r="DFS156" s="4338"/>
      <c r="DFT156" s="2612"/>
      <c r="DFU156" s="4342"/>
      <c r="DFV156" s="4343"/>
      <c r="DFW156" s="4344"/>
      <c r="DFX156" s="2613"/>
      <c r="DFY156" s="4345"/>
      <c r="DFZ156" s="4346"/>
      <c r="DGA156" s="4345"/>
      <c r="DGB156" s="4346"/>
      <c r="DGC156" s="4338"/>
      <c r="DGD156" s="4339"/>
      <c r="DGE156" s="4345"/>
      <c r="DGF156" s="4344"/>
      <c r="DGG156" s="4338"/>
      <c r="DGH156" s="4339"/>
      <c r="DGI156" s="4340"/>
      <c r="DGJ156" s="4341"/>
      <c r="DGK156" s="4338"/>
      <c r="DGL156" s="2612"/>
      <c r="DGM156" s="4342"/>
      <c r="DGN156" s="4343"/>
      <c r="DGO156" s="4344"/>
      <c r="DGP156" s="2613"/>
      <c r="DGQ156" s="4345"/>
      <c r="DGR156" s="4346"/>
      <c r="DGS156" s="4345"/>
      <c r="DGT156" s="4346"/>
      <c r="DGU156" s="4338"/>
      <c r="DGV156" s="4339"/>
      <c r="DGW156" s="4345"/>
      <c r="DGX156" s="4344"/>
      <c r="DGY156" s="4338"/>
      <c r="DGZ156" s="4339"/>
      <c r="DHA156" s="4340"/>
      <c r="DHB156" s="4341"/>
      <c r="DHC156" s="4338"/>
      <c r="DHD156" s="2612"/>
      <c r="DHE156" s="4342"/>
      <c r="DHF156" s="4343"/>
      <c r="DHG156" s="4344"/>
      <c r="DHH156" s="2613"/>
      <c r="DHI156" s="4345"/>
      <c r="DHJ156" s="4346"/>
      <c r="DHK156" s="4345"/>
      <c r="DHL156" s="4346"/>
      <c r="DHM156" s="4338"/>
      <c r="DHN156" s="4339"/>
      <c r="DHO156" s="4345"/>
      <c r="DHP156" s="4344"/>
      <c r="DHQ156" s="4338"/>
      <c r="DHR156" s="4339"/>
      <c r="DHS156" s="4340"/>
      <c r="DHT156" s="4341"/>
      <c r="DHU156" s="4338"/>
      <c r="DHV156" s="2612"/>
      <c r="DHW156" s="4342"/>
      <c r="DHX156" s="4343"/>
      <c r="DHY156" s="4344"/>
      <c r="DHZ156" s="2613"/>
      <c r="DIA156" s="4345"/>
      <c r="DIB156" s="4346"/>
      <c r="DIC156" s="4345"/>
      <c r="DID156" s="4346"/>
      <c r="DIE156" s="4338"/>
      <c r="DIF156" s="4339"/>
      <c r="DIG156" s="4345"/>
      <c r="DIH156" s="4344"/>
      <c r="DII156" s="4338"/>
      <c r="DIJ156" s="4339"/>
      <c r="DIK156" s="4340"/>
      <c r="DIL156" s="4341"/>
      <c r="DIM156" s="4338"/>
      <c r="DIN156" s="2612"/>
      <c r="DIO156" s="4342"/>
      <c r="DIP156" s="4343"/>
      <c r="DIQ156" s="4344"/>
      <c r="DIR156" s="2613"/>
      <c r="DIS156" s="4345"/>
      <c r="DIT156" s="4346"/>
      <c r="DIU156" s="4345"/>
      <c r="DIV156" s="4346"/>
      <c r="DIW156" s="4338"/>
      <c r="DIX156" s="4339"/>
      <c r="DIY156" s="4345"/>
      <c r="DIZ156" s="4344"/>
      <c r="DJA156" s="4338"/>
      <c r="DJB156" s="4339"/>
      <c r="DJC156" s="4340"/>
      <c r="DJD156" s="4341"/>
      <c r="DJE156" s="4338"/>
      <c r="DJF156" s="2612"/>
      <c r="DJG156" s="4342"/>
      <c r="DJH156" s="4343"/>
      <c r="DJI156" s="4344"/>
      <c r="DJJ156" s="2613"/>
      <c r="DJK156" s="4345"/>
      <c r="DJL156" s="4346"/>
      <c r="DJM156" s="4345"/>
      <c r="DJN156" s="4346"/>
      <c r="DJO156" s="4338"/>
      <c r="DJP156" s="4339"/>
      <c r="DJQ156" s="4345"/>
      <c r="DJR156" s="4344"/>
      <c r="DJS156" s="4338"/>
      <c r="DJT156" s="4339"/>
      <c r="DJU156" s="4340"/>
      <c r="DJV156" s="4341"/>
      <c r="DJW156" s="4338"/>
      <c r="DJX156" s="2612"/>
      <c r="DJY156" s="4342"/>
      <c r="DJZ156" s="4343"/>
      <c r="DKA156" s="4344"/>
      <c r="DKB156" s="2613"/>
      <c r="DKC156" s="4345"/>
      <c r="DKD156" s="4346"/>
      <c r="DKE156" s="4345"/>
      <c r="DKF156" s="4346"/>
      <c r="DKG156" s="4338"/>
      <c r="DKH156" s="4339"/>
      <c r="DKI156" s="4345"/>
      <c r="DKJ156" s="4344"/>
      <c r="DKK156" s="4338"/>
      <c r="DKL156" s="4339"/>
      <c r="DKM156" s="4340"/>
      <c r="DKN156" s="4341"/>
      <c r="DKO156" s="4338"/>
      <c r="DKP156" s="2612"/>
      <c r="DKQ156" s="4342"/>
      <c r="DKR156" s="4343"/>
      <c r="DKS156" s="4344"/>
      <c r="DKT156" s="2613"/>
      <c r="DKU156" s="4345"/>
      <c r="DKV156" s="4346"/>
      <c r="DKW156" s="4345"/>
      <c r="DKX156" s="4346"/>
      <c r="DKY156" s="4338"/>
      <c r="DKZ156" s="4339"/>
      <c r="DLA156" s="4345"/>
      <c r="DLB156" s="4344"/>
      <c r="DLC156" s="4338"/>
      <c r="DLD156" s="4339"/>
      <c r="DLE156" s="4340"/>
      <c r="DLF156" s="4341"/>
      <c r="DLG156" s="4338"/>
      <c r="DLH156" s="2612"/>
      <c r="DLI156" s="4342"/>
      <c r="DLJ156" s="4343"/>
      <c r="DLK156" s="4344"/>
      <c r="DLL156" s="2613"/>
      <c r="DLM156" s="4345"/>
      <c r="DLN156" s="4346"/>
      <c r="DLO156" s="4345"/>
      <c r="DLP156" s="4346"/>
      <c r="DLQ156" s="4338"/>
      <c r="DLR156" s="4339"/>
      <c r="DLS156" s="4345"/>
      <c r="DLT156" s="4344"/>
      <c r="DLU156" s="4338"/>
      <c r="DLV156" s="4339"/>
      <c r="DLW156" s="4340"/>
      <c r="DLX156" s="4341"/>
      <c r="DLY156" s="4338"/>
      <c r="DLZ156" s="2612"/>
      <c r="DMA156" s="4342"/>
      <c r="DMB156" s="4343"/>
      <c r="DMC156" s="4344"/>
      <c r="DMD156" s="2613"/>
      <c r="DME156" s="4345"/>
      <c r="DMF156" s="4346"/>
      <c r="DMG156" s="4345"/>
      <c r="DMH156" s="4346"/>
      <c r="DMI156" s="4338"/>
      <c r="DMJ156" s="4339"/>
      <c r="DMK156" s="4345"/>
      <c r="DML156" s="4344"/>
      <c r="DMM156" s="4338"/>
      <c r="DMN156" s="4339"/>
      <c r="DMO156" s="4340"/>
      <c r="DMP156" s="4341"/>
      <c r="DMQ156" s="4338"/>
      <c r="DMR156" s="2612"/>
      <c r="DMS156" s="4342"/>
      <c r="DMT156" s="4343"/>
      <c r="DMU156" s="4344"/>
      <c r="DMV156" s="2613"/>
      <c r="DMW156" s="4345"/>
      <c r="DMX156" s="4346"/>
      <c r="DMY156" s="4345"/>
      <c r="DMZ156" s="4346"/>
      <c r="DNA156" s="4338"/>
      <c r="DNB156" s="4339"/>
      <c r="DNC156" s="4345"/>
      <c r="DND156" s="4344"/>
      <c r="DNE156" s="4338"/>
      <c r="DNF156" s="4339"/>
      <c r="DNG156" s="4340"/>
      <c r="DNH156" s="4341"/>
      <c r="DNI156" s="4338"/>
      <c r="DNJ156" s="2612"/>
      <c r="DNK156" s="4342"/>
      <c r="DNL156" s="4343"/>
      <c r="DNM156" s="4344"/>
      <c r="DNN156" s="2613"/>
      <c r="DNO156" s="4345"/>
      <c r="DNP156" s="4346"/>
      <c r="DNQ156" s="4345"/>
      <c r="DNR156" s="4346"/>
      <c r="DNS156" s="4338"/>
      <c r="DNT156" s="4339"/>
      <c r="DNU156" s="4345"/>
      <c r="DNV156" s="4344"/>
      <c r="DNW156" s="4338"/>
      <c r="DNX156" s="4339"/>
      <c r="DNY156" s="4340"/>
      <c r="DNZ156" s="4341"/>
      <c r="DOA156" s="4338"/>
      <c r="DOB156" s="2612"/>
      <c r="DOC156" s="4342"/>
      <c r="DOD156" s="4343"/>
      <c r="DOE156" s="4344"/>
      <c r="DOF156" s="2613"/>
      <c r="DOG156" s="4345"/>
      <c r="DOH156" s="4346"/>
      <c r="DOI156" s="4345"/>
      <c r="DOJ156" s="4346"/>
      <c r="DOK156" s="4338"/>
      <c r="DOL156" s="4339"/>
      <c r="DOM156" s="4345"/>
      <c r="DON156" s="4344"/>
      <c r="DOO156" s="4338"/>
      <c r="DOP156" s="4339"/>
      <c r="DOQ156" s="4340"/>
      <c r="DOR156" s="4341"/>
      <c r="DOS156" s="4338"/>
      <c r="DOT156" s="2612"/>
      <c r="DOU156" s="4342"/>
      <c r="DOV156" s="4343"/>
      <c r="DOW156" s="4344"/>
      <c r="DOX156" s="2613"/>
      <c r="DOY156" s="4345"/>
      <c r="DOZ156" s="4346"/>
      <c r="DPA156" s="4345"/>
      <c r="DPB156" s="4346"/>
      <c r="DPC156" s="4338"/>
      <c r="DPD156" s="4339"/>
      <c r="DPE156" s="4345"/>
      <c r="DPF156" s="4344"/>
      <c r="DPG156" s="4338"/>
      <c r="DPH156" s="4339"/>
      <c r="DPI156" s="4340"/>
      <c r="DPJ156" s="4341"/>
      <c r="DPK156" s="4338"/>
      <c r="DPL156" s="2612"/>
      <c r="DPM156" s="4342"/>
      <c r="DPN156" s="4343"/>
      <c r="DPO156" s="4344"/>
      <c r="DPP156" s="2613"/>
      <c r="DPQ156" s="4345"/>
      <c r="DPR156" s="4346"/>
      <c r="DPS156" s="4345"/>
      <c r="DPT156" s="4346"/>
      <c r="DPU156" s="4338"/>
      <c r="DPV156" s="4339"/>
      <c r="DPW156" s="4345"/>
      <c r="DPX156" s="4344"/>
      <c r="DPY156" s="4338"/>
      <c r="DPZ156" s="4339"/>
      <c r="DQA156" s="4340"/>
      <c r="DQB156" s="4341"/>
      <c r="DQC156" s="4338"/>
      <c r="DQD156" s="2612"/>
      <c r="DQE156" s="4342"/>
      <c r="DQF156" s="4343"/>
      <c r="DQG156" s="4344"/>
      <c r="DQH156" s="2613"/>
      <c r="DQI156" s="4345"/>
      <c r="DQJ156" s="4346"/>
      <c r="DQK156" s="4345"/>
      <c r="DQL156" s="4346"/>
      <c r="DQM156" s="4338"/>
      <c r="DQN156" s="4339"/>
      <c r="DQO156" s="4345"/>
      <c r="DQP156" s="4344"/>
      <c r="DQQ156" s="4338"/>
      <c r="DQR156" s="4339"/>
      <c r="DQS156" s="4340"/>
      <c r="DQT156" s="4341"/>
      <c r="DQU156" s="4338"/>
      <c r="DQV156" s="2612"/>
      <c r="DQW156" s="4342"/>
      <c r="DQX156" s="4343"/>
      <c r="DQY156" s="4344"/>
      <c r="DQZ156" s="2613"/>
      <c r="DRA156" s="4345"/>
      <c r="DRB156" s="4346"/>
      <c r="DRC156" s="4345"/>
      <c r="DRD156" s="4346"/>
      <c r="DRE156" s="4338"/>
      <c r="DRF156" s="4339"/>
      <c r="DRG156" s="4345"/>
      <c r="DRH156" s="4344"/>
      <c r="DRI156" s="4338"/>
      <c r="DRJ156" s="4339"/>
      <c r="DRK156" s="4340"/>
      <c r="DRL156" s="4341"/>
      <c r="DRM156" s="4338"/>
      <c r="DRN156" s="2612"/>
      <c r="DRO156" s="4342"/>
      <c r="DRP156" s="4343"/>
      <c r="DRQ156" s="4344"/>
      <c r="DRR156" s="2613"/>
      <c r="DRS156" s="4345"/>
      <c r="DRT156" s="4346"/>
      <c r="DRU156" s="4345"/>
      <c r="DRV156" s="4346"/>
      <c r="DRW156" s="4338"/>
      <c r="DRX156" s="4339"/>
      <c r="DRY156" s="4345"/>
      <c r="DRZ156" s="4344"/>
      <c r="DSA156" s="4338"/>
      <c r="DSB156" s="4339"/>
      <c r="DSC156" s="4340"/>
      <c r="DSD156" s="4341"/>
      <c r="DSE156" s="4338"/>
      <c r="DSF156" s="2612"/>
      <c r="DSG156" s="4342"/>
      <c r="DSH156" s="4343"/>
      <c r="DSI156" s="4344"/>
      <c r="DSJ156" s="2613"/>
      <c r="DSK156" s="4345"/>
      <c r="DSL156" s="4346"/>
      <c r="DSM156" s="4345"/>
      <c r="DSN156" s="4346"/>
      <c r="DSO156" s="4338"/>
      <c r="DSP156" s="4339"/>
      <c r="DSQ156" s="4345"/>
      <c r="DSR156" s="4344"/>
      <c r="DSS156" s="4338"/>
      <c r="DST156" s="4339"/>
      <c r="DSU156" s="4340"/>
      <c r="DSV156" s="4341"/>
      <c r="DSW156" s="4338"/>
      <c r="DSX156" s="2612"/>
      <c r="DSY156" s="4342"/>
      <c r="DSZ156" s="4343"/>
      <c r="DTA156" s="4344"/>
      <c r="DTB156" s="2613"/>
      <c r="DTC156" s="4345"/>
      <c r="DTD156" s="4346"/>
      <c r="DTE156" s="4345"/>
      <c r="DTF156" s="4346"/>
      <c r="DTG156" s="4338"/>
      <c r="DTH156" s="4339"/>
      <c r="DTI156" s="4345"/>
      <c r="DTJ156" s="4344"/>
      <c r="DTK156" s="4338"/>
      <c r="DTL156" s="4339"/>
      <c r="DTM156" s="4340"/>
      <c r="DTN156" s="4341"/>
      <c r="DTO156" s="4338"/>
      <c r="DTP156" s="2612"/>
      <c r="DTQ156" s="4342"/>
      <c r="DTR156" s="4343"/>
      <c r="DTS156" s="4344"/>
      <c r="DTT156" s="2613"/>
      <c r="DTU156" s="4345"/>
      <c r="DTV156" s="4346"/>
      <c r="DTW156" s="4345"/>
      <c r="DTX156" s="4346"/>
      <c r="DTY156" s="4338"/>
      <c r="DTZ156" s="4339"/>
      <c r="DUA156" s="4345"/>
      <c r="DUB156" s="4344"/>
      <c r="DUC156" s="4338"/>
      <c r="DUD156" s="4339"/>
      <c r="DUE156" s="4340"/>
      <c r="DUF156" s="4341"/>
      <c r="DUG156" s="4338"/>
      <c r="DUH156" s="2612"/>
      <c r="DUI156" s="4342"/>
      <c r="DUJ156" s="4343"/>
      <c r="DUK156" s="4344"/>
      <c r="DUL156" s="2613"/>
      <c r="DUM156" s="4345"/>
      <c r="DUN156" s="4346"/>
      <c r="DUO156" s="4345"/>
      <c r="DUP156" s="4346"/>
      <c r="DUQ156" s="4338"/>
      <c r="DUR156" s="4339"/>
      <c r="DUS156" s="4345"/>
      <c r="DUT156" s="4344"/>
      <c r="DUU156" s="4338"/>
      <c r="DUV156" s="4339"/>
      <c r="DUW156" s="4340"/>
      <c r="DUX156" s="4341"/>
      <c r="DUY156" s="4338"/>
      <c r="DUZ156" s="2612"/>
      <c r="DVA156" s="4342"/>
      <c r="DVB156" s="4343"/>
      <c r="DVC156" s="4344"/>
      <c r="DVD156" s="2613"/>
      <c r="DVE156" s="4345"/>
      <c r="DVF156" s="4346"/>
      <c r="DVG156" s="4345"/>
      <c r="DVH156" s="4346"/>
      <c r="DVI156" s="4338"/>
      <c r="DVJ156" s="4339"/>
      <c r="DVK156" s="4345"/>
      <c r="DVL156" s="4344"/>
      <c r="DVM156" s="4338"/>
      <c r="DVN156" s="4339"/>
      <c r="DVO156" s="4340"/>
      <c r="DVP156" s="4341"/>
      <c r="DVQ156" s="4338"/>
      <c r="DVR156" s="2612"/>
      <c r="DVS156" s="4342"/>
      <c r="DVT156" s="4343"/>
      <c r="DVU156" s="4344"/>
      <c r="DVV156" s="2613"/>
      <c r="DVW156" s="4345"/>
      <c r="DVX156" s="4346"/>
      <c r="DVY156" s="4345"/>
      <c r="DVZ156" s="4346"/>
      <c r="DWA156" s="4338"/>
      <c r="DWB156" s="4339"/>
      <c r="DWC156" s="4345"/>
      <c r="DWD156" s="4344"/>
      <c r="DWE156" s="4338"/>
      <c r="DWF156" s="4339"/>
      <c r="DWG156" s="4340"/>
      <c r="DWH156" s="4341"/>
      <c r="DWI156" s="4338"/>
      <c r="DWJ156" s="2612"/>
      <c r="DWK156" s="4342"/>
      <c r="DWL156" s="4343"/>
      <c r="DWM156" s="4344"/>
      <c r="DWN156" s="2613"/>
      <c r="DWO156" s="4345"/>
      <c r="DWP156" s="4346"/>
      <c r="DWQ156" s="4345"/>
      <c r="DWR156" s="4346"/>
      <c r="DWS156" s="4338"/>
      <c r="DWT156" s="4339"/>
      <c r="DWU156" s="4345"/>
      <c r="DWV156" s="4344"/>
      <c r="DWW156" s="4338"/>
      <c r="DWX156" s="4339"/>
      <c r="DWY156" s="4340"/>
      <c r="DWZ156" s="4341"/>
      <c r="DXA156" s="4338"/>
      <c r="DXB156" s="2612"/>
      <c r="DXC156" s="4342"/>
      <c r="DXD156" s="4343"/>
      <c r="DXE156" s="4344"/>
      <c r="DXF156" s="2613"/>
      <c r="DXG156" s="4345"/>
      <c r="DXH156" s="4346"/>
      <c r="DXI156" s="4345"/>
      <c r="DXJ156" s="4346"/>
      <c r="DXK156" s="4338"/>
      <c r="DXL156" s="4339"/>
      <c r="DXM156" s="4345"/>
      <c r="DXN156" s="4344"/>
      <c r="DXO156" s="4338"/>
      <c r="DXP156" s="4339"/>
      <c r="DXQ156" s="4340"/>
      <c r="DXR156" s="4341"/>
      <c r="DXS156" s="4338"/>
      <c r="DXT156" s="2612"/>
      <c r="DXU156" s="4342"/>
      <c r="DXV156" s="4343"/>
      <c r="DXW156" s="4344"/>
      <c r="DXX156" s="2613"/>
      <c r="DXY156" s="4345"/>
      <c r="DXZ156" s="4346"/>
      <c r="DYA156" s="4345"/>
      <c r="DYB156" s="4346"/>
      <c r="DYC156" s="4338"/>
      <c r="DYD156" s="4339"/>
      <c r="DYE156" s="4345"/>
      <c r="DYF156" s="4344"/>
      <c r="DYG156" s="4338"/>
      <c r="DYH156" s="4339"/>
      <c r="DYI156" s="4340"/>
      <c r="DYJ156" s="4341"/>
      <c r="DYK156" s="4338"/>
      <c r="DYL156" s="2612"/>
      <c r="DYM156" s="4342"/>
      <c r="DYN156" s="4343"/>
      <c r="DYO156" s="4344"/>
      <c r="DYP156" s="2613"/>
      <c r="DYQ156" s="4345"/>
      <c r="DYR156" s="4346"/>
      <c r="DYS156" s="4345"/>
      <c r="DYT156" s="4346"/>
      <c r="DYU156" s="4338"/>
      <c r="DYV156" s="4339"/>
      <c r="DYW156" s="4345"/>
      <c r="DYX156" s="4344"/>
      <c r="DYY156" s="4338"/>
      <c r="DYZ156" s="4339"/>
      <c r="DZA156" s="4340"/>
      <c r="DZB156" s="4341"/>
      <c r="DZC156" s="4338"/>
      <c r="DZD156" s="2612"/>
      <c r="DZE156" s="4342"/>
      <c r="DZF156" s="4343"/>
      <c r="DZG156" s="4344"/>
      <c r="DZH156" s="2613"/>
      <c r="DZI156" s="4345"/>
      <c r="DZJ156" s="4346"/>
      <c r="DZK156" s="4345"/>
      <c r="DZL156" s="4346"/>
      <c r="DZM156" s="4338"/>
      <c r="DZN156" s="4339"/>
      <c r="DZO156" s="4345"/>
      <c r="DZP156" s="4344"/>
      <c r="DZQ156" s="4338"/>
      <c r="DZR156" s="4339"/>
      <c r="DZS156" s="4340"/>
      <c r="DZT156" s="4341"/>
      <c r="DZU156" s="4338"/>
      <c r="DZV156" s="2612"/>
      <c r="DZW156" s="4342"/>
      <c r="DZX156" s="4343"/>
      <c r="DZY156" s="4344"/>
      <c r="DZZ156" s="2613"/>
      <c r="EAA156" s="4345"/>
      <c r="EAB156" s="4346"/>
      <c r="EAC156" s="4345"/>
      <c r="EAD156" s="4346"/>
      <c r="EAE156" s="4338"/>
      <c r="EAF156" s="4339"/>
      <c r="EAG156" s="4345"/>
      <c r="EAH156" s="4344"/>
      <c r="EAI156" s="4338"/>
      <c r="EAJ156" s="4339"/>
      <c r="EAK156" s="4340"/>
      <c r="EAL156" s="4341"/>
      <c r="EAM156" s="4338"/>
      <c r="EAN156" s="2612"/>
      <c r="EAO156" s="4342"/>
      <c r="EAP156" s="4343"/>
      <c r="EAQ156" s="4344"/>
      <c r="EAR156" s="2613"/>
      <c r="EAS156" s="4345"/>
      <c r="EAT156" s="4346"/>
      <c r="EAU156" s="4345"/>
      <c r="EAV156" s="4346"/>
      <c r="EAW156" s="4338"/>
      <c r="EAX156" s="4339"/>
      <c r="EAY156" s="4345"/>
      <c r="EAZ156" s="4344"/>
      <c r="EBA156" s="4338"/>
      <c r="EBB156" s="4339"/>
      <c r="EBC156" s="4340"/>
      <c r="EBD156" s="4341"/>
      <c r="EBE156" s="4338"/>
      <c r="EBF156" s="2612"/>
      <c r="EBG156" s="4342"/>
      <c r="EBH156" s="4343"/>
      <c r="EBI156" s="4344"/>
      <c r="EBJ156" s="2613"/>
      <c r="EBK156" s="4345"/>
      <c r="EBL156" s="4346"/>
      <c r="EBM156" s="4345"/>
      <c r="EBN156" s="4346"/>
      <c r="EBO156" s="4338"/>
      <c r="EBP156" s="4339"/>
      <c r="EBQ156" s="4345"/>
      <c r="EBR156" s="4344"/>
      <c r="EBS156" s="4338"/>
      <c r="EBT156" s="4339"/>
      <c r="EBU156" s="4340"/>
      <c r="EBV156" s="4341"/>
      <c r="EBW156" s="4338"/>
      <c r="EBX156" s="2612"/>
      <c r="EBY156" s="4342"/>
      <c r="EBZ156" s="4343"/>
      <c r="ECA156" s="4344"/>
      <c r="ECB156" s="2613"/>
      <c r="ECC156" s="4345"/>
      <c r="ECD156" s="4346"/>
      <c r="ECE156" s="4345"/>
      <c r="ECF156" s="4346"/>
      <c r="ECG156" s="4338"/>
      <c r="ECH156" s="4339"/>
      <c r="ECI156" s="4345"/>
      <c r="ECJ156" s="4344"/>
      <c r="ECK156" s="4338"/>
      <c r="ECL156" s="4339"/>
      <c r="ECM156" s="4340"/>
      <c r="ECN156" s="4341"/>
      <c r="ECO156" s="4338"/>
      <c r="ECP156" s="2612"/>
      <c r="ECQ156" s="4342"/>
      <c r="ECR156" s="4343"/>
      <c r="ECS156" s="4344"/>
      <c r="ECT156" s="2613"/>
      <c r="ECU156" s="4345"/>
      <c r="ECV156" s="4346"/>
      <c r="ECW156" s="4345"/>
      <c r="ECX156" s="4346"/>
      <c r="ECY156" s="4338"/>
      <c r="ECZ156" s="4339"/>
      <c r="EDA156" s="4345"/>
      <c r="EDB156" s="4344"/>
      <c r="EDC156" s="4338"/>
      <c r="EDD156" s="4339"/>
      <c r="EDE156" s="4340"/>
      <c r="EDF156" s="4341"/>
      <c r="EDG156" s="4338"/>
      <c r="EDH156" s="2612"/>
      <c r="EDI156" s="4342"/>
      <c r="EDJ156" s="4343"/>
      <c r="EDK156" s="4344"/>
      <c r="EDL156" s="2613"/>
      <c r="EDM156" s="4345"/>
      <c r="EDN156" s="4346"/>
      <c r="EDO156" s="4345"/>
      <c r="EDP156" s="4346"/>
      <c r="EDQ156" s="4338"/>
      <c r="EDR156" s="4339"/>
      <c r="EDS156" s="4345"/>
      <c r="EDT156" s="4344"/>
      <c r="EDU156" s="4338"/>
      <c r="EDV156" s="4339"/>
      <c r="EDW156" s="4340"/>
      <c r="EDX156" s="4341"/>
      <c r="EDY156" s="4338"/>
      <c r="EDZ156" s="2612"/>
      <c r="EEA156" s="4342"/>
      <c r="EEB156" s="4343"/>
      <c r="EEC156" s="4344"/>
      <c r="EED156" s="2613"/>
      <c r="EEE156" s="4345"/>
      <c r="EEF156" s="4346"/>
      <c r="EEG156" s="4345"/>
      <c r="EEH156" s="4346"/>
      <c r="EEI156" s="4338"/>
      <c r="EEJ156" s="4339"/>
      <c r="EEK156" s="4345"/>
      <c r="EEL156" s="4344"/>
      <c r="EEM156" s="4338"/>
      <c r="EEN156" s="4339"/>
      <c r="EEO156" s="4340"/>
      <c r="EEP156" s="4341"/>
      <c r="EEQ156" s="4338"/>
      <c r="EER156" s="2612"/>
      <c r="EES156" s="4342"/>
      <c r="EET156" s="4343"/>
      <c r="EEU156" s="4344"/>
      <c r="EEV156" s="2613"/>
      <c r="EEW156" s="4345"/>
      <c r="EEX156" s="4346"/>
      <c r="EEY156" s="4345"/>
      <c r="EEZ156" s="4346"/>
      <c r="EFA156" s="4338"/>
      <c r="EFB156" s="4339"/>
      <c r="EFC156" s="4345"/>
      <c r="EFD156" s="4344"/>
      <c r="EFE156" s="4338"/>
      <c r="EFF156" s="4339"/>
      <c r="EFG156" s="4340"/>
      <c r="EFH156" s="4341"/>
      <c r="EFI156" s="4338"/>
      <c r="EFJ156" s="2612"/>
      <c r="EFK156" s="4342"/>
      <c r="EFL156" s="4343"/>
      <c r="EFM156" s="4344"/>
      <c r="EFN156" s="2613"/>
      <c r="EFO156" s="4345"/>
      <c r="EFP156" s="4346"/>
      <c r="EFQ156" s="4345"/>
      <c r="EFR156" s="4346"/>
      <c r="EFS156" s="4338"/>
      <c r="EFT156" s="4339"/>
      <c r="EFU156" s="4345"/>
      <c r="EFV156" s="4344"/>
      <c r="EFW156" s="4338"/>
      <c r="EFX156" s="4339"/>
      <c r="EFY156" s="4340"/>
      <c r="EFZ156" s="4341"/>
      <c r="EGA156" s="4338"/>
      <c r="EGB156" s="2612"/>
      <c r="EGC156" s="4342"/>
      <c r="EGD156" s="4343"/>
      <c r="EGE156" s="4344"/>
      <c r="EGF156" s="2613"/>
      <c r="EGG156" s="4345"/>
      <c r="EGH156" s="4346"/>
      <c r="EGI156" s="4345"/>
      <c r="EGJ156" s="4346"/>
      <c r="EGK156" s="4338"/>
      <c r="EGL156" s="4339"/>
      <c r="EGM156" s="4345"/>
      <c r="EGN156" s="4344"/>
      <c r="EGO156" s="4338"/>
      <c r="EGP156" s="4339"/>
      <c r="EGQ156" s="4340"/>
      <c r="EGR156" s="4341"/>
      <c r="EGS156" s="4338"/>
      <c r="EGT156" s="2612"/>
      <c r="EGU156" s="4342"/>
      <c r="EGV156" s="4343"/>
      <c r="EGW156" s="4344"/>
      <c r="EGX156" s="2613"/>
      <c r="EGY156" s="4345"/>
      <c r="EGZ156" s="4346"/>
      <c r="EHA156" s="4345"/>
      <c r="EHB156" s="4346"/>
      <c r="EHC156" s="4338"/>
      <c r="EHD156" s="4339"/>
      <c r="EHE156" s="4345"/>
      <c r="EHF156" s="4344"/>
      <c r="EHG156" s="4338"/>
      <c r="EHH156" s="4339"/>
      <c r="EHI156" s="4340"/>
      <c r="EHJ156" s="4341"/>
      <c r="EHK156" s="4338"/>
      <c r="EHL156" s="2612"/>
      <c r="EHM156" s="4342"/>
      <c r="EHN156" s="4343"/>
      <c r="EHO156" s="4344"/>
      <c r="EHP156" s="2613"/>
      <c r="EHQ156" s="4345"/>
      <c r="EHR156" s="4346"/>
      <c r="EHS156" s="4345"/>
      <c r="EHT156" s="4346"/>
      <c r="EHU156" s="4338"/>
      <c r="EHV156" s="4339"/>
      <c r="EHW156" s="4345"/>
      <c r="EHX156" s="4344"/>
      <c r="EHY156" s="4338"/>
      <c r="EHZ156" s="4339"/>
      <c r="EIA156" s="4340"/>
      <c r="EIB156" s="4341"/>
      <c r="EIC156" s="4338"/>
      <c r="EID156" s="2612"/>
      <c r="EIE156" s="4342"/>
      <c r="EIF156" s="4343"/>
      <c r="EIG156" s="4344"/>
      <c r="EIH156" s="2613"/>
      <c r="EII156" s="4345"/>
      <c r="EIJ156" s="4346"/>
      <c r="EIK156" s="4345"/>
      <c r="EIL156" s="4346"/>
      <c r="EIM156" s="4338"/>
      <c r="EIN156" s="4339"/>
      <c r="EIO156" s="4345"/>
      <c r="EIP156" s="4344"/>
      <c r="EIQ156" s="4338"/>
      <c r="EIR156" s="4339"/>
      <c r="EIS156" s="4340"/>
      <c r="EIT156" s="4341"/>
      <c r="EIU156" s="4338"/>
      <c r="EIV156" s="2612"/>
      <c r="EIW156" s="4342"/>
      <c r="EIX156" s="4343"/>
      <c r="EIY156" s="4344"/>
      <c r="EIZ156" s="2613"/>
      <c r="EJA156" s="4345"/>
      <c r="EJB156" s="4346"/>
      <c r="EJC156" s="4345"/>
      <c r="EJD156" s="4346"/>
      <c r="EJE156" s="4338"/>
      <c r="EJF156" s="4339"/>
      <c r="EJG156" s="4345"/>
      <c r="EJH156" s="4344"/>
      <c r="EJI156" s="4338"/>
      <c r="EJJ156" s="4339"/>
      <c r="EJK156" s="4340"/>
      <c r="EJL156" s="4341"/>
      <c r="EJM156" s="4338"/>
      <c r="EJN156" s="2612"/>
      <c r="EJO156" s="4342"/>
      <c r="EJP156" s="4343"/>
      <c r="EJQ156" s="4344"/>
      <c r="EJR156" s="2613"/>
      <c r="EJS156" s="4345"/>
      <c r="EJT156" s="4346"/>
      <c r="EJU156" s="4345"/>
      <c r="EJV156" s="4346"/>
      <c r="EJW156" s="4338"/>
      <c r="EJX156" s="4339"/>
      <c r="EJY156" s="4345"/>
      <c r="EJZ156" s="4344"/>
      <c r="EKA156" s="4338"/>
      <c r="EKB156" s="4339"/>
      <c r="EKC156" s="4340"/>
      <c r="EKD156" s="4341"/>
      <c r="EKE156" s="4338"/>
      <c r="EKF156" s="2612"/>
      <c r="EKG156" s="4342"/>
      <c r="EKH156" s="4343"/>
      <c r="EKI156" s="4344"/>
      <c r="EKJ156" s="2613"/>
      <c r="EKK156" s="4345"/>
      <c r="EKL156" s="4346"/>
      <c r="EKM156" s="4345"/>
      <c r="EKN156" s="4346"/>
      <c r="EKO156" s="4338"/>
      <c r="EKP156" s="4339"/>
      <c r="EKQ156" s="4345"/>
      <c r="EKR156" s="4344"/>
      <c r="EKS156" s="4338"/>
      <c r="EKT156" s="4339"/>
      <c r="EKU156" s="4340"/>
      <c r="EKV156" s="4341"/>
      <c r="EKW156" s="4338"/>
      <c r="EKX156" s="2612"/>
      <c r="EKY156" s="4342"/>
      <c r="EKZ156" s="4343"/>
      <c r="ELA156" s="4344"/>
      <c r="ELB156" s="2613"/>
      <c r="ELC156" s="4345"/>
      <c r="ELD156" s="4346"/>
      <c r="ELE156" s="4345"/>
      <c r="ELF156" s="4346"/>
      <c r="ELG156" s="4338"/>
      <c r="ELH156" s="4339"/>
      <c r="ELI156" s="4345"/>
      <c r="ELJ156" s="4344"/>
      <c r="ELK156" s="4338"/>
      <c r="ELL156" s="4339"/>
      <c r="ELM156" s="4340"/>
      <c r="ELN156" s="4341"/>
      <c r="ELO156" s="4338"/>
      <c r="ELP156" s="2612"/>
      <c r="ELQ156" s="4342"/>
      <c r="ELR156" s="4343"/>
      <c r="ELS156" s="4344"/>
      <c r="ELT156" s="2613"/>
      <c r="ELU156" s="4345"/>
      <c r="ELV156" s="4346"/>
      <c r="ELW156" s="4345"/>
      <c r="ELX156" s="4346"/>
      <c r="ELY156" s="4338"/>
      <c r="ELZ156" s="4339"/>
      <c r="EMA156" s="4345"/>
      <c r="EMB156" s="4344"/>
      <c r="EMC156" s="4338"/>
      <c r="EMD156" s="4339"/>
      <c r="EME156" s="4340"/>
      <c r="EMF156" s="4341"/>
      <c r="EMG156" s="4338"/>
      <c r="EMH156" s="2612"/>
      <c r="EMI156" s="4342"/>
      <c r="EMJ156" s="4343"/>
      <c r="EMK156" s="4344"/>
      <c r="EML156" s="2613"/>
      <c r="EMM156" s="4345"/>
      <c r="EMN156" s="4346"/>
      <c r="EMO156" s="4345"/>
      <c r="EMP156" s="4346"/>
      <c r="EMQ156" s="4338"/>
      <c r="EMR156" s="4339"/>
      <c r="EMS156" s="4345"/>
      <c r="EMT156" s="4344"/>
      <c r="EMU156" s="4338"/>
      <c r="EMV156" s="4339"/>
      <c r="EMW156" s="4340"/>
      <c r="EMX156" s="4341"/>
      <c r="EMY156" s="4338"/>
      <c r="EMZ156" s="2612"/>
      <c r="ENA156" s="4342"/>
      <c r="ENB156" s="4343"/>
      <c r="ENC156" s="4344"/>
      <c r="END156" s="2613"/>
      <c r="ENE156" s="4345"/>
      <c r="ENF156" s="4346"/>
      <c r="ENG156" s="4345"/>
      <c r="ENH156" s="4346"/>
      <c r="ENI156" s="4338"/>
      <c r="ENJ156" s="4339"/>
      <c r="ENK156" s="4345"/>
      <c r="ENL156" s="4344"/>
      <c r="ENM156" s="4338"/>
      <c r="ENN156" s="4339"/>
      <c r="ENO156" s="4340"/>
      <c r="ENP156" s="4341"/>
      <c r="ENQ156" s="4338"/>
      <c r="ENR156" s="2612"/>
      <c r="ENS156" s="4342"/>
      <c r="ENT156" s="4343"/>
      <c r="ENU156" s="4344"/>
      <c r="ENV156" s="2613"/>
      <c r="ENW156" s="4345"/>
      <c r="ENX156" s="4346"/>
      <c r="ENY156" s="4345"/>
      <c r="ENZ156" s="4346"/>
      <c r="EOA156" s="4338"/>
      <c r="EOB156" s="4339"/>
      <c r="EOC156" s="4345"/>
      <c r="EOD156" s="4344"/>
      <c r="EOE156" s="4338"/>
      <c r="EOF156" s="4339"/>
      <c r="EOG156" s="4340"/>
      <c r="EOH156" s="4341"/>
      <c r="EOI156" s="4338"/>
      <c r="EOJ156" s="2612"/>
      <c r="EOK156" s="4342"/>
      <c r="EOL156" s="4343"/>
      <c r="EOM156" s="4344"/>
      <c r="EON156" s="2613"/>
      <c r="EOO156" s="4345"/>
      <c r="EOP156" s="4346"/>
      <c r="EOQ156" s="4345"/>
      <c r="EOR156" s="4346"/>
      <c r="EOS156" s="4338"/>
      <c r="EOT156" s="4339"/>
      <c r="EOU156" s="4345"/>
      <c r="EOV156" s="4344"/>
      <c r="EOW156" s="4338"/>
      <c r="EOX156" s="4339"/>
      <c r="EOY156" s="4340"/>
      <c r="EOZ156" s="4341"/>
      <c r="EPA156" s="4338"/>
      <c r="EPB156" s="2612"/>
      <c r="EPC156" s="4342"/>
      <c r="EPD156" s="4343"/>
      <c r="EPE156" s="4344"/>
      <c r="EPF156" s="2613"/>
      <c r="EPG156" s="4345"/>
      <c r="EPH156" s="4346"/>
      <c r="EPI156" s="4345"/>
      <c r="EPJ156" s="4346"/>
      <c r="EPK156" s="4338"/>
      <c r="EPL156" s="4339"/>
      <c r="EPM156" s="4345"/>
      <c r="EPN156" s="4344"/>
      <c r="EPO156" s="4338"/>
      <c r="EPP156" s="4339"/>
      <c r="EPQ156" s="4340"/>
      <c r="EPR156" s="4341"/>
      <c r="EPS156" s="4338"/>
      <c r="EPT156" s="2612"/>
      <c r="EPU156" s="4342"/>
      <c r="EPV156" s="4343"/>
      <c r="EPW156" s="4344"/>
      <c r="EPX156" s="2613"/>
      <c r="EPY156" s="4345"/>
      <c r="EPZ156" s="4346"/>
      <c r="EQA156" s="4345"/>
      <c r="EQB156" s="4346"/>
      <c r="EQC156" s="4338"/>
      <c r="EQD156" s="4339"/>
      <c r="EQE156" s="4345"/>
      <c r="EQF156" s="4344"/>
      <c r="EQG156" s="4338"/>
      <c r="EQH156" s="4339"/>
      <c r="EQI156" s="4340"/>
      <c r="EQJ156" s="4341"/>
      <c r="EQK156" s="4338"/>
      <c r="EQL156" s="2612"/>
      <c r="EQM156" s="4342"/>
      <c r="EQN156" s="4343"/>
      <c r="EQO156" s="4344"/>
      <c r="EQP156" s="2613"/>
      <c r="EQQ156" s="4345"/>
      <c r="EQR156" s="4346"/>
      <c r="EQS156" s="4345"/>
      <c r="EQT156" s="4346"/>
      <c r="EQU156" s="4338"/>
      <c r="EQV156" s="4339"/>
      <c r="EQW156" s="4345"/>
      <c r="EQX156" s="4344"/>
      <c r="EQY156" s="4338"/>
      <c r="EQZ156" s="4339"/>
      <c r="ERA156" s="4340"/>
      <c r="ERB156" s="4341"/>
      <c r="ERC156" s="4338"/>
      <c r="ERD156" s="2612"/>
      <c r="ERE156" s="4342"/>
      <c r="ERF156" s="4343"/>
      <c r="ERG156" s="4344"/>
      <c r="ERH156" s="2613"/>
      <c r="ERI156" s="4345"/>
      <c r="ERJ156" s="4346"/>
      <c r="ERK156" s="4345"/>
      <c r="ERL156" s="4346"/>
      <c r="ERM156" s="4338"/>
      <c r="ERN156" s="4339"/>
      <c r="ERO156" s="4345"/>
      <c r="ERP156" s="4344"/>
      <c r="ERQ156" s="4338"/>
      <c r="ERR156" s="4339"/>
      <c r="ERS156" s="4340"/>
      <c r="ERT156" s="4341"/>
      <c r="ERU156" s="4338"/>
      <c r="ERV156" s="2612"/>
      <c r="ERW156" s="4342"/>
      <c r="ERX156" s="4343"/>
      <c r="ERY156" s="4344"/>
      <c r="ERZ156" s="2613"/>
      <c r="ESA156" s="4345"/>
      <c r="ESB156" s="4346"/>
      <c r="ESC156" s="4345"/>
      <c r="ESD156" s="4346"/>
      <c r="ESE156" s="4338"/>
      <c r="ESF156" s="4339"/>
      <c r="ESG156" s="4345"/>
      <c r="ESH156" s="4344"/>
      <c r="ESI156" s="4338"/>
      <c r="ESJ156" s="4339"/>
      <c r="ESK156" s="4340"/>
      <c r="ESL156" s="4341"/>
      <c r="ESM156" s="4338"/>
      <c r="ESN156" s="2612"/>
      <c r="ESO156" s="4342"/>
      <c r="ESP156" s="4343"/>
      <c r="ESQ156" s="4344"/>
      <c r="ESR156" s="2613"/>
      <c r="ESS156" s="4345"/>
      <c r="EST156" s="4346"/>
      <c r="ESU156" s="4345"/>
      <c r="ESV156" s="4346"/>
      <c r="ESW156" s="4338"/>
      <c r="ESX156" s="4339"/>
      <c r="ESY156" s="4345"/>
      <c r="ESZ156" s="4344"/>
      <c r="ETA156" s="4338"/>
      <c r="ETB156" s="4339"/>
      <c r="ETC156" s="4340"/>
      <c r="ETD156" s="4341"/>
      <c r="ETE156" s="4338"/>
      <c r="ETF156" s="2612"/>
      <c r="ETG156" s="4342"/>
      <c r="ETH156" s="4343"/>
      <c r="ETI156" s="4344"/>
      <c r="ETJ156" s="2613"/>
      <c r="ETK156" s="4345"/>
      <c r="ETL156" s="4346"/>
      <c r="ETM156" s="4345"/>
      <c r="ETN156" s="4346"/>
      <c r="ETO156" s="4338"/>
      <c r="ETP156" s="4339"/>
      <c r="ETQ156" s="4345"/>
      <c r="ETR156" s="4344"/>
      <c r="ETS156" s="4338"/>
      <c r="ETT156" s="4339"/>
      <c r="ETU156" s="4340"/>
      <c r="ETV156" s="4341"/>
      <c r="ETW156" s="4338"/>
      <c r="ETX156" s="2612"/>
      <c r="ETY156" s="4342"/>
      <c r="ETZ156" s="4343"/>
      <c r="EUA156" s="4344"/>
      <c r="EUB156" s="2613"/>
      <c r="EUC156" s="4345"/>
      <c r="EUD156" s="4346"/>
      <c r="EUE156" s="4345"/>
      <c r="EUF156" s="4346"/>
      <c r="EUG156" s="4338"/>
      <c r="EUH156" s="4339"/>
      <c r="EUI156" s="4345"/>
      <c r="EUJ156" s="4344"/>
      <c r="EUK156" s="4338"/>
      <c r="EUL156" s="4339"/>
      <c r="EUM156" s="4340"/>
      <c r="EUN156" s="4341"/>
      <c r="EUO156" s="4338"/>
      <c r="EUP156" s="2612"/>
      <c r="EUQ156" s="4342"/>
      <c r="EUR156" s="4343"/>
      <c r="EUS156" s="4344"/>
      <c r="EUT156" s="2613"/>
      <c r="EUU156" s="4345"/>
      <c r="EUV156" s="4346"/>
      <c r="EUW156" s="4345"/>
      <c r="EUX156" s="4346"/>
      <c r="EUY156" s="4338"/>
      <c r="EUZ156" s="4339"/>
      <c r="EVA156" s="4345"/>
      <c r="EVB156" s="4344"/>
      <c r="EVC156" s="4338"/>
      <c r="EVD156" s="4339"/>
      <c r="EVE156" s="4340"/>
      <c r="EVF156" s="4341"/>
      <c r="EVG156" s="4338"/>
      <c r="EVH156" s="2612"/>
      <c r="EVI156" s="4342"/>
      <c r="EVJ156" s="4343"/>
      <c r="EVK156" s="4344"/>
      <c r="EVL156" s="2613"/>
      <c r="EVM156" s="4345"/>
      <c r="EVN156" s="4346"/>
      <c r="EVO156" s="4345"/>
      <c r="EVP156" s="4346"/>
      <c r="EVQ156" s="4338"/>
      <c r="EVR156" s="4339"/>
      <c r="EVS156" s="4345"/>
      <c r="EVT156" s="4344"/>
      <c r="EVU156" s="4338"/>
      <c r="EVV156" s="4339"/>
      <c r="EVW156" s="4340"/>
      <c r="EVX156" s="4341"/>
      <c r="EVY156" s="4338"/>
      <c r="EVZ156" s="2612"/>
      <c r="EWA156" s="4342"/>
      <c r="EWB156" s="4343"/>
      <c r="EWC156" s="4344"/>
      <c r="EWD156" s="2613"/>
      <c r="EWE156" s="4345"/>
      <c r="EWF156" s="4346"/>
      <c r="EWG156" s="4345"/>
      <c r="EWH156" s="4346"/>
      <c r="EWI156" s="4338"/>
      <c r="EWJ156" s="4339"/>
      <c r="EWK156" s="4345"/>
      <c r="EWL156" s="4344"/>
      <c r="EWM156" s="4338"/>
      <c r="EWN156" s="4339"/>
      <c r="EWO156" s="4340"/>
      <c r="EWP156" s="4341"/>
      <c r="EWQ156" s="4338"/>
      <c r="EWR156" s="2612"/>
      <c r="EWS156" s="4342"/>
      <c r="EWT156" s="4343"/>
      <c r="EWU156" s="4344"/>
      <c r="EWV156" s="2613"/>
      <c r="EWW156" s="4345"/>
      <c r="EWX156" s="4346"/>
      <c r="EWY156" s="4345"/>
      <c r="EWZ156" s="4346"/>
      <c r="EXA156" s="4338"/>
      <c r="EXB156" s="4339"/>
      <c r="EXC156" s="4345"/>
      <c r="EXD156" s="4344"/>
      <c r="EXE156" s="4338"/>
      <c r="EXF156" s="4339"/>
      <c r="EXG156" s="4340"/>
      <c r="EXH156" s="4341"/>
      <c r="EXI156" s="4338"/>
      <c r="EXJ156" s="2612"/>
      <c r="EXK156" s="4342"/>
      <c r="EXL156" s="4343"/>
      <c r="EXM156" s="4344"/>
      <c r="EXN156" s="2613"/>
      <c r="EXO156" s="4345"/>
      <c r="EXP156" s="4346"/>
      <c r="EXQ156" s="4345"/>
      <c r="EXR156" s="4346"/>
      <c r="EXS156" s="4338"/>
      <c r="EXT156" s="4339"/>
      <c r="EXU156" s="4345"/>
      <c r="EXV156" s="4344"/>
      <c r="EXW156" s="4338"/>
      <c r="EXX156" s="4339"/>
      <c r="EXY156" s="4340"/>
      <c r="EXZ156" s="4341"/>
      <c r="EYA156" s="4338"/>
      <c r="EYB156" s="2612"/>
      <c r="EYC156" s="4342"/>
      <c r="EYD156" s="4343"/>
      <c r="EYE156" s="4344"/>
      <c r="EYF156" s="2613"/>
      <c r="EYG156" s="4345"/>
      <c r="EYH156" s="4346"/>
      <c r="EYI156" s="4345"/>
      <c r="EYJ156" s="4346"/>
      <c r="EYK156" s="4338"/>
      <c r="EYL156" s="4339"/>
      <c r="EYM156" s="4345"/>
      <c r="EYN156" s="4344"/>
      <c r="EYO156" s="4338"/>
      <c r="EYP156" s="4339"/>
      <c r="EYQ156" s="4340"/>
      <c r="EYR156" s="4341"/>
      <c r="EYS156" s="4338"/>
      <c r="EYT156" s="2612"/>
      <c r="EYU156" s="4342"/>
      <c r="EYV156" s="4343"/>
      <c r="EYW156" s="4344"/>
      <c r="EYX156" s="2613"/>
      <c r="EYY156" s="4345"/>
      <c r="EYZ156" s="4346"/>
      <c r="EZA156" s="4345"/>
      <c r="EZB156" s="4346"/>
      <c r="EZC156" s="4338"/>
      <c r="EZD156" s="4339"/>
      <c r="EZE156" s="4345"/>
      <c r="EZF156" s="4344"/>
      <c r="EZG156" s="4338"/>
      <c r="EZH156" s="4339"/>
      <c r="EZI156" s="4340"/>
      <c r="EZJ156" s="4341"/>
      <c r="EZK156" s="4338"/>
      <c r="EZL156" s="2612"/>
      <c r="EZM156" s="4342"/>
      <c r="EZN156" s="4343"/>
      <c r="EZO156" s="4344"/>
      <c r="EZP156" s="2613"/>
      <c r="EZQ156" s="4345"/>
      <c r="EZR156" s="4346"/>
      <c r="EZS156" s="4345"/>
      <c r="EZT156" s="4346"/>
      <c r="EZU156" s="4338"/>
      <c r="EZV156" s="4339"/>
      <c r="EZW156" s="4345"/>
      <c r="EZX156" s="4344"/>
      <c r="EZY156" s="4338"/>
      <c r="EZZ156" s="4339"/>
      <c r="FAA156" s="4340"/>
      <c r="FAB156" s="4341"/>
      <c r="FAC156" s="4338"/>
      <c r="FAD156" s="2612"/>
      <c r="FAE156" s="4342"/>
      <c r="FAF156" s="4343"/>
      <c r="FAG156" s="4344"/>
      <c r="FAH156" s="2613"/>
      <c r="FAI156" s="4345"/>
      <c r="FAJ156" s="4346"/>
      <c r="FAK156" s="4345"/>
      <c r="FAL156" s="4346"/>
      <c r="FAM156" s="4338"/>
      <c r="FAN156" s="4339"/>
      <c r="FAO156" s="4345"/>
      <c r="FAP156" s="4344"/>
      <c r="FAQ156" s="4338"/>
      <c r="FAR156" s="4339"/>
      <c r="FAS156" s="4340"/>
      <c r="FAT156" s="4341"/>
      <c r="FAU156" s="4338"/>
      <c r="FAV156" s="2612"/>
      <c r="FAW156" s="4342"/>
      <c r="FAX156" s="4343"/>
      <c r="FAY156" s="4344"/>
      <c r="FAZ156" s="2613"/>
      <c r="FBA156" s="4345"/>
      <c r="FBB156" s="4346"/>
      <c r="FBC156" s="4345"/>
      <c r="FBD156" s="4346"/>
      <c r="FBE156" s="4338"/>
      <c r="FBF156" s="4339"/>
      <c r="FBG156" s="4345"/>
      <c r="FBH156" s="4344"/>
      <c r="FBI156" s="4338"/>
      <c r="FBJ156" s="4339"/>
      <c r="FBK156" s="4340"/>
      <c r="FBL156" s="4341"/>
      <c r="FBM156" s="4338"/>
      <c r="FBN156" s="2612"/>
      <c r="FBO156" s="4342"/>
      <c r="FBP156" s="4343"/>
      <c r="FBQ156" s="4344"/>
      <c r="FBR156" s="2613"/>
      <c r="FBS156" s="4345"/>
      <c r="FBT156" s="4346"/>
      <c r="FBU156" s="4345"/>
      <c r="FBV156" s="4346"/>
      <c r="FBW156" s="4338"/>
      <c r="FBX156" s="4339"/>
      <c r="FBY156" s="4345"/>
      <c r="FBZ156" s="4344"/>
      <c r="FCA156" s="4338"/>
      <c r="FCB156" s="4339"/>
      <c r="FCC156" s="4340"/>
      <c r="FCD156" s="4341"/>
      <c r="FCE156" s="4338"/>
      <c r="FCF156" s="2612"/>
      <c r="FCG156" s="4342"/>
      <c r="FCH156" s="4343"/>
      <c r="FCI156" s="4344"/>
      <c r="FCJ156" s="2613"/>
      <c r="FCK156" s="4345"/>
      <c r="FCL156" s="4346"/>
      <c r="FCM156" s="4345"/>
      <c r="FCN156" s="4346"/>
      <c r="FCO156" s="4338"/>
      <c r="FCP156" s="4339"/>
      <c r="FCQ156" s="4345"/>
      <c r="FCR156" s="4344"/>
      <c r="FCS156" s="4338"/>
      <c r="FCT156" s="4339"/>
      <c r="FCU156" s="4340"/>
      <c r="FCV156" s="4341"/>
      <c r="FCW156" s="4338"/>
      <c r="FCX156" s="2612"/>
      <c r="FCY156" s="4342"/>
      <c r="FCZ156" s="4343"/>
      <c r="FDA156" s="4344"/>
      <c r="FDB156" s="2613"/>
      <c r="FDC156" s="4345"/>
      <c r="FDD156" s="4346"/>
      <c r="FDE156" s="4345"/>
      <c r="FDF156" s="4346"/>
      <c r="FDG156" s="4338"/>
      <c r="FDH156" s="4339"/>
      <c r="FDI156" s="4345"/>
      <c r="FDJ156" s="4344"/>
      <c r="FDK156" s="4338"/>
      <c r="FDL156" s="4339"/>
      <c r="FDM156" s="4340"/>
      <c r="FDN156" s="4341"/>
      <c r="FDO156" s="4338"/>
      <c r="FDP156" s="2612"/>
      <c r="FDQ156" s="4342"/>
      <c r="FDR156" s="4343"/>
      <c r="FDS156" s="4344"/>
      <c r="FDT156" s="2613"/>
      <c r="FDU156" s="4345"/>
      <c r="FDV156" s="4346"/>
      <c r="FDW156" s="4345"/>
      <c r="FDX156" s="4346"/>
      <c r="FDY156" s="4338"/>
      <c r="FDZ156" s="4339"/>
      <c r="FEA156" s="4345"/>
      <c r="FEB156" s="4344"/>
      <c r="FEC156" s="4338"/>
      <c r="FED156" s="4339"/>
      <c r="FEE156" s="4340"/>
      <c r="FEF156" s="4341"/>
      <c r="FEG156" s="4338"/>
      <c r="FEH156" s="2612"/>
      <c r="FEI156" s="4342"/>
      <c r="FEJ156" s="4343"/>
      <c r="FEK156" s="4344"/>
      <c r="FEL156" s="2613"/>
      <c r="FEM156" s="4345"/>
      <c r="FEN156" s="4346"/>
      <c r="FEO156" s="4345"/>
      <c r="FEP156" s="4346"/>
      <c r="FEQ156" s="4338"/>
      <c r="FER156" s="4339"/>
      <c r="FES156" s="4345"/>
      <c r="FET156" s="4344"/>
      <c r="FEU156" s="4338"/>
      <c r="FEV156" s="4339"/>
      <c r="FEW156" s="4340"/>
      <c r="FEX156" s="4341"/>
      <c r="FEY156" s="4338"/>
      <c r="FEZ156" s="2612"/>
      <c r="FFA156" s="4342"/>
      <c r="FFB156" s="4343"/>
      <c r="FFC156" s="4344"/>
      <c r="FFD156" s="2613"/>
      <c r="FFE156" s="4345"/>
      <c r="FFF156" s="4346"/>
      <c r="FFG156" s="4345"/>
      <c r="FFH156" s="4346"/>
      <c r="FFI156" s="4338"/>
      <c r="FFJ156" s="4339"/>
      <c r="FFK156" s="4345"/>
      <c r="FFL156" s="4344"/>
      <c r="FFM156" s="4338"/>
      <c r="FFN156" s="4339"/>
      <c r="FFO156" s="4340"/>
      <c r="FFP156" s="4341"/>
      <c r="FFQ156" s="4338"/>
      <c r="FFR156" s="2612"/>
      <c r="FFS156" s="4342"/>
      <c r="FFT156" s="4343"/>
      <c r="FFU156" s="4344"/>
      <c r="FFV156" s="2613"/>
      <c r="FFW156" s="4345"/>
      <c r="FFX156" s="4346"/>
      <c r="FFY156" s="4345"/>
      <c r="FFZ156" s="4346"/>
      <c r="FGA156" s="4338"/>
      <c r="FGB156" s="4339"/>
      <c r="FGC156" s="4345"/>
      <c r="FGD156" s="4344"/>
      <c r="FGE156" s="4338"/>
      <c r="FGF156" s="4339"/>
      <c r="FGG156" s="4340"/>
      <c r="FGH156" s="4341"/>
      <c r="FGI156" s="4338"/>
      <c r="FGJ156" s="2612"/>
      <c r="FGK156" s="4342"/>
      <c r="FGL156" s="4343"/>
      <c r="FGM156" s="4344"/>
      <c r="FGN156" s="2613"/>
      <c r="FGO156" s="4345"/>
      <c r="FGP156" s="4346"/>
      <c r="FGQ156" s="4345"/>
      <c r="FGR156" s="4346"/>
      <c r="FGS156" s="4338"/>
      <c r="FGT156" s="4339"/>
      <c r="FGU156" s="4345"/>
      <c r="FGV156" s="4344"/>
      <c r="FGW156" s="4338"/>
      <c r="FGX156" s="4339"/>
      <c r="FGY156" s="4340"/>
      <c r="FGZ156" s="4341"/>
      <c r="FHA156" s="4338"/>
      <c r="FHB156" s="2612"/>
      <c r="FHC156" s="4342"/>
      <c r="FHD156" s="4343"/>
      <c r="FHE156" s="4344"/>
      <c r="FHF156" s="2613"/>
      <c r="FHG156" s="4345"/>
      <c r="FHH156" s="4346"/>
      <c r="FHI156" s="4345"/>
      <c r="FHJ156" s="4346"/>
      <c r="FHK156" s="4338"/>
      <c r="FHL156" s="4339"/>
      <c r="FHM156" s="4345"/>
      <c r="FHN156" s="4344"/>
      <c r="FHO156" s="4338"/>
      <c r="FHP156" s="4339"/>
      <c r="FHQ156" s="4340"/>
      <c r="FHR156" s="4341"/>
      <c r="FHS156" s="4338"/>
      <c r="FHT156" s="2612"/>
      <c r="FHU156" s="4342"/>
      <c r="FHV156" s="4343"/>
      <c r="FHW156" s="4344"/>
      <c r="FHX156" s="2613"/>
      <c r="FHY156" s="4345"/>
      <c r="FHZ156" s="4346"/>
      <c r="FIA156" s="4345"/>
      <c r="FIB156" s="4346"/>
      <c r="FIC156" s="4338"/>
      <c r="FID156" s="4339"/>
      <c r="FIE156" s="4345"/>
      <c r="FIF156" s="4344"/>
      <c r="FIG156" s="4338"/>
      <c r="FIH156" s="4339"/>
      <c r="FII156" s="4340"/>
      <c r="FIJ156" s="4341"/>
      <c r="FIK156" s="4338"/>
      <c r="FIL156" s="2612"/>
      <c r="FIM156" s="4342"/>
      <c r="FIN156" s="4343"/>
      <c r="FIO156" s="4344"/>
      <c r="FIP156" s="2613"/>
      <c r="FIQ156" s="4345"/>
      <c r="FIR156" s="4346"/>
      <c r="FIS156" s="4345"/>
      <c r="FIT156" s="4346"/>
      <c r="FIU156" s="4338"/>
      <c r="FIV156" s="4339"/>
      <c r="FIW156" s="4345"/>
      <c r="FIX156" s="4344"/>
      <c r="FIY156" s="4338"/>
      <c r="FIZ156" s="4339"/>
      <c r="FJA156" s="4340"/>
      <c r="FJB156" s="4341"/>
      <c r="FJC156" s="4338"/>
      <c r="FJD156" s="2612"/>
      <c r="FJE156" s="4342"/>
      <c r="FJF156" s="4343"/>
      <c r="FJG156" s="4344"/>
      <c r="FJH156" s="2613"/>
      <c r="FJI156" s="4345"/>
      <c r="FJJ156" s="4346"/>
      <c r="FJK156" s="4345"/>
      <c r="FJL156" s="4346"/>
      <c r="FJM156" s="4338"/>
      <c r="FJN156" s="4339"/>
      <c r="FJO156" s="4345"/>
      <c r="FJP156" s="4344"/>
      <c r="FJQ156" s="4338"/>
      <c r="FJR156" s="4339"/>
      <c r="FJS156" s="4340"/>
      <c r="FJT156" s="4341"/>
      <c r="FJU156" s="4338"/>
      <c r="FJV156" s="2612"/>
      <c r="FJW156" s="4342"/>
      <c r="FJX156" s="4343"/>
      <c r="FJY156" s="4344"/>
      <c r="FJZ156" s="2613"/>
      <c r="FKA156" s="4345"/>
      <c r="FKB156" s="4346"/>
      <c r="FKC156" s="4345"/>
      <c r="FKD156" s="4346"/>
      <c r="FKE156" s="4338"/>
      <c r="FKF156" s="4339"/>
      <c r="FKG156" s="4345"/>
      <c r="FKH156" s="4344"/>
      <c r="FKI156" s="4338"/>
      <c r="FKJ156" s="4339"/>
      <c r="FKK156" s="4340"/>
      <c r="FKL156" s="4341"/>
      <c r="FKM156" s="4338"/>
      <c r="FKN156" s="2612"/>
      <c r="FKO156" s="4342"/>
      <c r="FKP156" s="4343"/>
      <c r="FKQ156" s="4344"/>
      <c r="FKR156" s="2613"/>
      <c r="FKS156" s="4345"/>
      <c r="FKT156" s="4346"/>
      <c r="FKU156" s="4345"/>
      <c r="FKV156" s="4346"/>
      <c r="FKW156" s="4338"/>
      <c r="FKX156" s="4339"/>
      <c r="FKY156" s="4345"/>
      <c r="FKZ156" s="4344"/>
      <c r="FLA156" s="4338"/>
      <c r="FLB156" s="4339"/>
      <c r="FLC156" s="4340"/>
      <c r="FLD156" s="4341"/>
      <c r="FLE156" s="4338"/>
      <c r="FLF156" s="2612"/>
      <c r="FLG156" s="4342"/>
      <c r="FLH156" s="4343"/>
      <c r="FLI156" s="4344"/>
      <c r="FLJ156" s="2613"/>
      <c r="FLK156" s="4345"/>
      <c r="FLL156" s="4346"/>
      <c r="FLM156" s="4345"/>
      <c r="FLN156" s="4346"/>
      <c r="FLO156" s="4338"/>
      <c r="FLP156" s="4339"/>
      <c r="FLQ156" s="4345"/>
      <c r="FLR156" s="4344"/>
      <c r="FLS156" s="4338"/>
      <c r="FLT156" s="4339"/>
      <c r="FLU156" s="4340"/>
      <c r="FLV156" s="4341"/>
      <c r="FLW156" s="4338"/>
      <c r="FLX156" s="2612"/>
      <c r="FLY156" s="4342"/>
      <c r="FLZ156" s="4343"/>
      <c r="FMA156" s="4344"/>
      <c r="FMB156" s="2613"/>
      <c r="FMC156" s="4345"/>
      <c r="FMD156" s="4346"/>
      <c r="FME156" s="4345"/>
      <c r="FMF156" s="4346"/>
      <c r="FMG156" s="4338"/>
      <c r="FMH156" s="4339"/>
      <c r="FMI156" s="4345"/>
      <c r="FMJ156" s="4344"/>
      <c r="FMK156" s="4338"/>
      <c r="FML156" s="4339"/>
      <c r="FMM156" s="4340"/>
      <c r="FMN156" s="4341"/>
      <c r="FMO156" s="4338"/>
      <c r="FMP156" s="2612"/>
      <c r="FMQ156" s="4342"/>
      <c r="FMR156" s="4343"/>
      <c r="FMS156" s="4344"/>
      <c r="FMT156" s="2613"/>
      <c r="FMU156" s="4345"/>
      <c r="FMV156" s="4346"/>
      <c r="FMW156" s="4345"/>
      <c r="FMX156" s="4346"/>
      <c r="FMY156" s="4338"/>
      <c r="FMZ156" s="4339"/>
      <c r="FNA156" s="4345"/>
      <c r="FNB156" s="4344"/>
      <c r="FNC156" s="4338"/>
      <c r="FND156" s="4339"/>
      <c r="FNE156" s="4340"/>
      <c r="FNF156" s="4341"/>
      <c r="FNG156" s="4338"/>
      <c r="FNH156" s="2612"/>
      <c r="FNI156" s="4342"/>
      <c r="FNJ156" s="4343"/>
      <c r="FNK156" s="4344"/>
      <c r="FNL156" s="2613"/>
      <c r="FNM156" s="4345"/>
      <c r="FNN156" s="4346"/>
      <c r="FNO156" s="4345"/>
      <c r="FNP156" s="4346"/>
      <c r="FNQ156" s="4338"/>
      <c r="FNR156" s="4339"/>
      <c r="FNS156" s="4345"/>
      <c r="FNT156" s="4344"/>
      <c r="FNU156" s="4338"/>
      <c r="FNV156" s="4339"/>
      <c r="FNW156" s="4340"/>
      <c r="FNX156" s="4341"/>
      <c r="FNY156" s="4338"/>
      <c r="FNZ156" s="2612"/>
      <c r="FOA156" s="4342"/>
      <c r="FOB156" s="4343"/>
      <c r="FOC156" s="4344"/>
      <c r="FOD156" s="2613"/>
      <c r="FOE156" s="4345"/>
      <c r="FOF156" s="4346"/>
      <c r="FOG156" s="4345"/>
      <c r="FOH156" s="4346"/>
      <c r="FOI156" s="4338"/>
      <c r="FOJ156" s="4339"/>
      <c r="FOK156" s="4345"/>
      <c r="FOL156" s="4344"/>
      <c r="FOM156" s="4338"/>
      <c r="FON156" s="4339"/>
      <c r="FOO156" s="4340"/>
      <c r="FOP156" s="4341"/>
      <c r="FOQ156" s="4338"/>
      <c r="FOR156" s="2612"/>
      <c r="FOS156" s="4342"/>
      <c r="FOT156" s="4343"/>
      <c r="FOU156" s="4344"/>
      <c r="FOV156" s="2613"/>
      <c r="FOW156" s="4345"/>
      <c r="FOX156" s="4346"/>
      <c r="FOY156" s="4345"/>
      <c r="FOZ156" s="4346"/>
      <c r="FPA156" s="4338"/>
      <c r="FPB156" s="4339"/>
      <c r="FPC156" s="4345"/>
      <c r="FPD156" s="4344"/>
      <c r="FPE156" s="4338"/>
      <c r="FPF156" s="4339"/>
      <c r="FPG156" s="4340"/>
      <c r="FPH156" s="4341"/>
      <c r="FPI156" s="4338"/>
      <c r="FPJ156" s="2612"/>
      <c r="FPK156" s="4342"/>
      <c r="FPL156" s="4343"/>
      <c r="FPM156" s="4344"/>
      <c r="FPN156" s="2613"/>
      <c r="FPO156" s="4345"/>
      <c r="FPP156" s="4346"/>
      <c r="FPQ156" s="4345"/>
      <c r="FPR156" s="4346"/>
      <c r="FPS156" s="4338"/>
      <c r="FPT156" s="4339"/>
      <c r="FPU156" s="4345"/>
      <c r="FPV156" s="4344"/>
      <c r="FPW156" s="4338"/>
      <c r="FPX156" s="4339"/>
      <c r="FPY156" s="4340"/>
      <c r="FPZ156" s="4341"/>
      <c r="FQA156" s="4338"/>
      <c r="FQB156" s="2612"/>
      <c r="FQC156" s="4342"/>
      <c r="FQD156" s="4343"/>
      <c r="FQE156" s="4344"/>
      <c r="FQF156" s="2613"/>
      <c r="FQG156" s="4345"/>
      <c r="FQH156" s="4346"/>
      <c r="FQI156" s="4345"/>
      <c r="FQJ156" s="4346"/>
      <c r="FQK156" s="4338"/>
      <c r="FQL156" s="4339"/>
      <c r="FQM156" s="4345"/>
      <c r="FQN156" s="4344"/>
      <c r="FQO156" s="4338"/>
      <c r="FQP156" s="4339"/>
      <c r="FQQ156" s="4340"/>
      <c r="FQR156" s="4341"/>
      <c r="FQS156" s="4338"/>
      <c r="FQT156" s="2612"/>
      <c r="FQU156" s="4342"/>
      <c r="FQV156" s="4343"/>
      <c r="FQW156" s="4344"/>
      <c r="FQX156" s="2613"/>
      <c r="FQY156" s="4345"/>
      <c r="FQZ156" s="4346"/>
      <c r="FRA156" s="4345"/>
      <c r="FRB156" s="4346"/>
      <c r="FRC156" s="4338"/>
      <c r="FRD156" s="4339"/>
      <c r="FRE156" s="4345"/>
      <c r="FRF156" s="4344"/>
      <c r="FRG156" s="4338"/>
      <c r="FRH156" s="4339"/>
      <c r="FRI156" s="4340"/>
      <c r="FRJ156" s="4341"/>
      <c r="FRK156" s="4338"/>
      <c r="FRL156" s="2612"/>
      <c r="FRM156" s="4342"/>
      <c r="FRN156" s="4343"/>
      <c r="FRO156" s="4344"/>
      <c r="FRP156" s="2613"/>
      <c r="FRQ156" s="4345"/>
      <c r="FRR156" s="4346"/>
      <c r="FRS156" s="4345"/>
      <c r="FRT156" s="4346"/>
      <c r="FRU156" s="4338"/>
      <c r="FRV156" s="4339"/>
      <c r="FRW156" s="4345"/>
      <c r="FRX156" s="4344"/>
      <c r="FRY156" s="4338"/>
      <c r="FRZ156" s="4339"/>
      <c r="FSA156" s="4340"/>
      <c r="FSB156" s="4341"/>
      <c r="FSC156" s="4338"/>
      <c r="FSD156" s="2612"/>
      <c r="FSE156" s="4342"/>
      <c r="FSF156" s="4343"/>
      <c r="FSG156" s="4344"/>
      <c r="FSH156" s="2613"/>
      <c r="FSI156" s="4345"/>
      <c r="FSJ156" s="4346"/>
      <c r="FSK156" s="4345"/>
      <c r="FSL156" s="4346"/>
      <c r="FSM156" s="4338"/>
      <c r="FSN156" s="4339"/>
      <c r="FSO156" s="4345"/>
      <c r="FSP156" s="4344"/>
      <c r="FSQ156" s="4338"/>
      <c r="FSR156" s="4339"/>
      <c r="FSS156" s="4340"/>
      <c r="FST156" s="4341"/>
      <c r="FSU156" s="4338"/>
      <c r="FSV156" s="2612"/>
      <c r="FSW156" s="4342"/>
      <c r="FSX156" s="4343"/>
      <c r="FSY156" s="4344"/>
      <c r="FSZ156" s="2613"/>
      <c r="FTA156" s="4345"/>
      <c r="FTB156" s="4346"/>
      <c r="FTC156" s="4345"/>
      <c r="FTD156" s="4346"/>
      <c r="FTE156" s="4338"/>
      <c r="FTF156" s="4339"/>
      <c r="FTG156" s="4345"/>
      <c r="FTH156" s="4344"/>
      <c r="FTI156" s="4338"/>
      <c r="FTJ156" s="4339"/>
      <c r="FTK156" s="4340"/>
      <c r="FTL156" s="4341"/>
      <c r="FTM156" s="4338"/>
      <c r="FTN156" s="2612"/>
      <c r="FTO156" s="4342"/>
      <c r="FTP156" s="4343"/>
      <c r="FTQ156" s="4344"/>
      <c r="FTR156" s="2613"/>
      <c r="FTS156" s="4345"/>
      <c r="FTT156" s="4346"/>
      <c r="FTU156" s="4345"/>
      <c r="FTV156" s="4346"/>
      <c r="FTW156" s="4338"/>
      <c r="FTX156" s="4339"/>
      <c r="FTY156" s="4345"/>
      <c r="FTZ156" s="4344"/>
      <c r="FUA156" s="4338"/>
      <c r="FUB156" s="4339"/>
      <c r="FUC156" s="4340"/>
      <c r="FUD156" s="4341"/>
      <c r="FUE156" s="4338"/>
      <c r="FUF156" s="2612"/>
      <c r="FUG156" s="4342"/>
      <c r="FUH156" s="4343"/>
      <c r="FUI156" s="4344"/>
      <c r="FUJ156" s="2613"/>
      <c r="FUK156" s="4345"/>
      <c r="FUL156" s="4346"/>
      <c r="FUM156" s="4345"/>
      <c r="FUN156" s="4346"/>
      <c r="FUO156" s="4338"/>
      <c r="FUP156" s="4339"/>
      <c r="FUQ156" s="4345"/>
      <c r="FUR156" s="4344"/>
      <c r="FUS156" s="4338"/>
      <c r="FUT156" s="4339"/>
      <c r="FUU156" s="4340"/>
      <c r="FUV156" s="4341"/>
      <c r="FUW156" s="4338"/>
      <c r="FUX156" s="2612"/>
      <c r="FUY156" s="4342"/>
      <c r="FUZ156" s="4343"/>
      <c r="FVA156" s="4344"/>
      <c r="FVB156" s="2613"/>
      <c r="FVC156" s="4345"/>
      <c r="FVD156" s="4346"/>
      <c r="FVE156" s="4345"/>
      <c r="FVF156" s="4346"/>
      <c r="FVG156" s="4338"/>
      <c r="FVH156" s="4339"/>
      <c r="FVI156" s="4345"/>
      <c r="FVJ156" s="4344"/>
      <c r="FVK156" s="4338"/>
      <c r="FVL156" s="4339"/>
      <c r="FVM156" s="4340"/>
      <c r="FVN156" s="4341"/>
      <c r="FVO156" s="4338"/>
      <c r="FVP156" s="2612"/>
      <c r="FVQ156" s="4342"/>
      <c r="FVR156" s="4343"/>
      <c r="FVS156" s="4344"/>
      <c r="FVT156" s="2613"/>
      <c r="FVU156" s="4345"/>
      <c r="FVV156" s="4346"/>
      <c r="FVW156" s="4345"/>
      <c r="FVX156" s="4346"/>
      <c r="FVY156" s="4338"/>
      <c r="FVZ156" s="4339"/>
      <c r="FWA156" s="4345"/>
      <c r="FWB156" s="4344"/>
      <c r="FWC156" s="4338"/>
      <c r="FWD156" s="4339"/>
      <c r="FWE156" s="4340"/>
      <c r="FWF156" s="4341"/>
      <c r="FWG156" s="4338"/>
      <c r="FWH156" s="2612"/>
      <c r="FWI156" s="4342"/>
      <c r="FWJ156" s="4343"/>
      <c r="FWK156" s="4344"/>
      <c r="FWL156" s="2613"/>
      <c r="FWM156" s="4345"/>
      <c r="FWN156" s="4346"/>
      <c r="FWO156" s="4345"/>
      <c r="FWP156" s="4346"/>
      <c r="FWQ156" s="4338"/>
      <c r="FWR156" s="4339"/>
      <c r="FWS156" s="4345"/>
      <c r="FWT156" s="4344"/>
      <c r="FWU156" s="4338"/>
      <c r="FWV156" s="4339"/>
      <c r="FWW156" s="4340"/>
      <c r="FWX156" s="4341"/>
      <c r="FWY156" s="4338"/>
      <c r="FWZ156" s="2612"/>
      <c r="FXA156" s="4342"/>
      <c r="FXB156" s="4343"/>
      <c r="FXC156" s="4344"/>
      <c r="FXD156" s="2613"/>
      <c r="FXE156" s="4345"/>
      <c r="FXF156" s="4346"/>
      <c r="FXG156" s="4345"/>
      <c r="FXH156" s="4346"/>
      <c r="FXI156" s="4338"/>
      <c r="FXJ156" s="4339"/>
      <c r="FXK156" s="4345"/>
      <c r="FXL156" s="4344"/>
      <c r="FXM156" s="4338"/>
      <c r="FXN156" s="4339"/>
      <c r="FXO156" s="4340"/>
      <c r="FXP156" s="4341"/>
      <c r="FXQ156" s="4338"/>
      <c r="FXR156" s="2612"/>
      <c r="FXS156" s="4342"/>
      <c r="FXT156" s="4343"/>
      <c r="FXU156" s="4344"/>
      <c r="FXV156" s="2613"/>
      <c r="FXW156" s="4345"/>
      <c r="FXX156" s="4346"/>
      <c r="FXY156" s="4345"/>
      <c r="FXZ156" s="4346"/>
      <c r="FYA156" s="4338"/>
      <c r="FYB156" s="4339"/>
      <c r="FYC156" s="4345"/>
      <c r="FYD156" s="4344"/>
      <c r="FYE156" s="4338"/>
      <c r="FYF156" s="4339"/>
      <c r="FYG156" s="4340"/>
      <c r="FYH156" s="4341"/>
      <c r="FYI156" s="4338"/>
      <c r="FYJ156" s="2612"/>
      <c r="FYK156" s="4342"/>
      <c r="FYL156" s="4343"/>
      <c r="FYM156" s="4344"/>
      <c r="FYN156" s="2613"/>
      <c r="FYO156" s="4345"/>
      <c r="FYP156" s="4346"/>
      <c r="FYQ156" s="4345"/>
      <c r="FYR156" s="4346"/>
      <c r="FYS156" s="4338"/>
      <c r="FYT156" s="4339"/>
      <c r="FYU156" s="4345"/>
      <c r="FYV156" s="4344"/>
      <c r="FYW156" s="4338"/>
      <c r="FYX156" s="4339"/>
      <c r="FYY156" s="4340"/>
      <c r="FYZ156" s="4341"/>
      <c r="FZA156" s="4338"/>
      <c r="FZB156" s="2612"/>
      <c r="FZC156" s="4342"/>
      <c r="FZD156" s="4343"/>
      <c r="FZE156" s="4344"/>
      <c r="FZF156" s="2613"/>
      <c r="FZG156" s="4345"/>
      <c r="FZH156" s="4346"/>
      <c r="FZI156" s="4345"/>
      <c r="FZJ156" s="4346"/>
      <c r="FZK156" s="4338"/>
      <c r="FZL156" s="4339"/>
      <c r="FZM156" s="4345"/>
      <c r="FZN156" s="4344"/>
      <c r="FZO156" s="4338"/>
      <c r="FZP156" s="4339"/>
      <c r="FZQ156" s="4340"/>
      <c r="FZR156" s="4341"/>
      <c r="FZS156" s="4338"/>
      <c r="FZT156" s="2612"/>
      <c r="FZU156" s="4342"/>
      <c r="FZV156" s="4343"/>
      <c r="FZW156" s="4344"/>
      <c r="FZX156" s="2613"/>
      <c r="FZY156" s="4345"/>
      <c r="FZZ156" s="4346"/>
      <c r="GAA156" s="4345"/>
      <c r="GAB156" s="4346"/>
      <c r="GAC156" s="4338"/>
      <c r="GAD156" s="4339"/>
      <c r="GAE156" s="4345"/>
      <c r="GAF156" s="4344"/>
      <c r="GAG156" s="4338"/>
      <c r="GAH156" s="4339"/>
      <c r="GAI156" s="4340"/>
      <c r="GAJ156" s="4341"/>
      <c r="GAK156" s="4338"/>
      <c r="GAL156" s="2612"/>
      <c r="GAM156" s="4342"/>
      <c r="GAN156" s="4343"/>
      <c r="GAO156" s="4344"/>
      <c r="GAP156" s="2613"/>
      <c r="GAQ156" s="4345"/>
      <c r="GAR156" s="4346"/>
      <c r="GAS156" s="4345"/>
      <c r="GAT156" s="4346"/>
      <c r="GAU156" s="4338"/>
      <c r="GAV156" s="4339"/>
      <c r="GAW156" s="4345"/>
      <c r="GAX156" s="4344"/>
      <c r="GAY156" s="4338"/>
      <c r="GAZ156" s="4339"/>
      <c r="GBA156" s="4340"/>
      <c r="GBB156" s="4341"/>
      <c r="GBC156" s="4338"/>
      <c r="GBD156" s="2612"/>
      <c r="GBE156" s="4342"/>
      <c r="GBF156" s="4343"/>
      <c r="GBG156" s="4344"/>
      <c r="GBH156" s="2613"/>
      <c r="GBI156" s="4345"/>
      <c r="GBJ156" s="4346"/>
      <c r="GBK156" s="4345"/>
      <c r="GBL156" s="4346"/>
      <c r="GBM156" s="4338"/>
      <c r="GBN156" s="4339"/>
      <c r="GBO156" s="4345"/>
      <c r="GBP156" s="4344"/>
      <c r="GBQ156" s="4338"/>
      <c r="GBR156" s="4339"/>
      <c r="GBS156" s="4340"/>
      <c r="GBT156" s="4341"/>
      <c r="GBU156" s="4338"/>
      <c r="GBV156" s="2612"/>
      <c r="GBW156" s="4342"/>
      <c r="GBX156" s="4343"/>
      <c r="GBY156" s="4344"/>
      <c r="GBZ156" s="2613"/>
      <c r="GCA156" s="4345"/>
      <c r="GCB156" s="4346"/>
      <c r="GCC156" s="4345"/>
      <c r="GCD156" s="4346"/>
      <c r="GCE156" s="4338"/>
      <c r="GCF156" s="4339"/>
      <c r="GCG156" s="4345"/>
      <c r="GCH156" s="4344"/>
      <c r="GCI156" s="4338"/>
      <c r="GCJ156" s="4339"/>
      <c r="GCK156" s="4340"/>
      <c r="GCL156" s="4341"/>
      <c r="GCM156" s="4338"/>
      <c r="GCN156" s="2612"/>
      <c r="GCO156" s="4342"/>
      <c r="GCP156" s="4343"/>
      <c r="GCQ156" s="4344"/>
      <c r="GCR156" s="2613"/>
      <c r="GCS156" s="4345"/>
      <c r="GCT156" s="4346"/>
      <c r="GCU156" s="4345"/>
      <c r="GCV156" s="4346"/>
      <c r="GCW156" s="4338"/>
      <c r="GCX156" s="4339"/>
      <c r="GCY156" s="4345"/>
      <c r="GCZ156" s="4344"/>
      <c r="GDA156" s="4338"/>
      <c r="GDB156" s="4339"/>
      <c r="GDC156" s="4340"/>
      <c r="GDD156" s="4341"/>
      <c r="GDE156" s="4338"/>
      <c r="GDF156" s="2612"/>
      <c r="GDG156" s="4342"/>
      <c r="GDH156" s="4343"/>
      <c r="GDI156" s="4344"/>
      <c r="GDJ156" s="2613"/>
      <c r="GDK156" s="4345"/>
      <c r="GDL156" s="4346"/>
      <c r="GDM156" s="4345"/>
      <c r="GDN156" s="4346"/>
      <c r="GDO156" s="4338"/>
      <c r="GDP156" s="4339"/>
      <c r="GDQ156" s="4345"/>
      <c r="GDR156" s="4344"/>
      <c r="GDS156" s="4338"/>
      <c r="GDT156" s="4339"/>
      <c r="GDU156" s="4340"/>
      <c r="GDV156" s="4341"/>
      <c r="GDW156" s="4338"/>
      <c r="GDX156" s="2612"/>
      <c r="GDY156" s="4342"/>
      <c r="GDZ156" s="4343"/>
      <c r="GEA156" s="4344"/>
      <c r="GEB156" s="2613"/>
      <c r="GEC156" s="4345"/>
      <c r="GED156" s="4346"/>
      <c r="GEE156" s="4345"/>
      <c r="GEF156" s="4346"/>
      <c r="GEG156" s="4338"/>
      <c r="GEH156" s="4339"/>
      <c r="GEI156" s="4345"/>
      <c r="GEJ156" s="4344"/>
      <c r="GEK156" s="4338"/>
      <c r="GEL156" s="4339"/>
      <c r="GEM156" s="4340"/>
      <c r="GEN156" s="4341"/>
      <c r="GEO156" s="4338"/>
      <c r="GEP156" s="2612"/>
      <c r="GEQ156" s="4342"/>
      <c r="GER156" s="4343"/>
      <c r="GES156" s="4344"/>
      <c r="GET156" s="2613"/>
      <c r="GEU156" s="4345"/>
      <c r="GEV156" s="4346"/>
      <c r="GEW156" s="4345"/>
      <c r="GEX156" s="4346"/>
      <c r="GEY156" s="4338"/>
      <c r="GEZ156" s="4339"/>
      <c r="GFA156" s="4345"/>
      <c r="GFB156" s="4344"/>
      <c r="GFC156" s="4338"/>
      <c r="GFD156" s="4339"/>
      <c r="GFE156" s="4340"/>
      <c r="GFF156" s="4341"/>
      <c r="GFG156" s="4338"/>
      <c r="GFH156" s="2612"/>
      <c r="GFI156" s="4342"/>
      <c r="GFJ156" s="4343"/>
      <c r="GFK156" s="4344"/>
      <c r="GFL156" s="2613"/>
      <c r="GFM156" s="4345"/>
      <c r="GFN156" s="4346"/>
      <c r="GFO156" s="4345"/>
      <c r="GFP156" s="4346"/>
      <c r="GFQ156" s="4338"/>
      <c r="GFR156" s="4339"/>
      <c r="GFS156" s="4345"/>
      <c r="GFT156" s="4344"/>
      <c r="GFU156" s="4338"/>
      <c r="GFV156" s="4339"/>
      <c r="GFW156" s="4340"/>
      <c r="GFX156" s="4341"/>
      <c r="GFY156" s="4338"/>
      <c r="GFZ156" s="2612"/>
      <c r="GGA156" s="4342"/>
      <c r="GGB156" s="4343"/>
      <c r="GGC156" s="4344"/>
      <c r="GGD156" s="2613"/>
      <c r="GGE156" s="4345"/>
      <c r="GGF156" s="4346"/>
      <c r="GGG156" s="4345"/>
      <c r="GGH156" s="4346"/>
      <c r="GGI156" s="4338"/>
      <c r="GGJ156" s="4339"/>
      <c r="GGK156" s="4345"/>
      <c r="GGL156" s="4344"/>
      <c r="GGM156" s="4338"/>
      <c r="GGN156" s="4339"/>
      <c r="GGO156" s="4340"/>
      <c r="GGP156" s="4341"/>
      <c r="GGQ156" s="4338"/>
      <c r="GGR156" s="2612"/>
      <c r="GGS156" s="4342"/>
      <c r="GGT156" s="4343"/>
      <c r="GGU156" s="4344"/>
      <c r="GGV156" s="2613"/>
      <c r="GGW156" s="4345"/>
      <c r="GGX156" s="4346"/>
      <c r="GGY156" s="4345"/>
      <c r="GGZ156" s="4346"/>
      <c r="GHA156" s="4338"/>
      <c r="GHB156" s="4339"/>
      <c r="GHC156" s="4345"/>
      <c r="GHD156" s="4344"/>
      <c r="GHE156" s="4338"/>
      <c r="GHF156" s="4339"/>
      <c r="GHG156" s="4340"/>
      <c r="GHH156" s="4341"/>
      <c r="GHI156" s="4338"/>
      <c r="GHJ156" s="2612"/>
      <c r="GHK156" s="4342"/>
      <c r="GHL156" s="4343"/>
      <c r="GHM156" s="4344"/>
      <c r="GHN156" s="2613"/>
      <c r="GHO156" s="4345"/>
      <c r="GHP156" s="4346"/>
      <c r="GHQ156" s="4345"/>
      <c r="GHR156" s="4346"/>
      <c r="GHS156" s="4338"/>
      <c r="GHT156" s="4339"/>
      <c r="GHU156" s="4345"/>
      <c r="GHV156" s="4344"/>
      <c r="GHW156" s="4338"/>
      <c r="GHX156" s="4339"/>
      <c r="GHY156" s="4340"/>
      <c r="GHZ156" s="4341"/>
      <c r="GIA156" s="4338"/>
      <c r="GIB156" s="2612"/>
      <c r="GIC156" s="4342"/>
      <c r="GID156" s="4343"/>
      <c r="GIE156" s="4344"/>
      <c r="GIF156" s="2613"/>
      <c r="GIG156" s="4345"/>
      <c r="GIH156" s="4346"/>
      <c r="GII156" s="4345"/>
      <c r="GIJ156" s="4346"/>
      <c r="GIK156" s="4338"/>
      <c r="GIL156" s="4339"/>
      <c r="GIM156" s="4345"/>
      <c r="GIN156" s="4344"/>
      <c r="GIO156" s="4338"/>
      <c r="GIP156" s="4339"/>
      <c r="GIQ156" s="4340"/>
      <c r="GIR156" s="4341"/>
      <c r="GIS156" s="4338"/>
      <c r="GIT156" s="2612"/>
      <c r="GIU156" s="4342"/>
      <c r="GIV156" s="4343"/>
      <c r="GIW156" s="4344"/>
      <c r="GIX156" s="2613"/>
      <c r="GIY156" s="4345"/>
      <c r="GIZ156" s="4346"/>
      <c r="GJA156" s="4345"/>
      <c r="GJB156" s="4346"/>
      <c r="GJC156" s="4338"/>
      <c r="GJD156" s="4339"/>
      <c r="GJE156" s="4345"/>
      <c r="GJF156" s="4344"/>
      <c r="GJG156" s="4338"/>
      <c r="GJH156" s="4339"/>
      <c r="GJI156" s="4340"/>
      <c r="GJJ156" s="4341"/>
      <c r="GJK156" s="4338"/>
      <c r="GJL156" s="2612"/>
      <c r="GJM156" s="4342"/>
      <c r="GJN156" s="4343"/>
      <c r="GJO156" s="4344"/>
      <c r="GJP156" s="2613"/>
      <c r="GJQ156" s="4345"/>
      <c r="GJR156" s="4346"/>
      <c r="GJS156" s="4345"/>
      <c r="GJT156" s="4346"/>
      <c r="GJU156" s="4338"/>
      <c r="GJV156" s="4339"/>
      <c r="GJW156" s="4345"/>
      <c r="GJX156" s="4344"/>
      <c r="GJY156" s="4338"/>
      <c r="GJZ156" s="4339"/>
      <c r="GKA156" s="4340"/>
      <c r="GKB156" s="4341"/>
      <c r="GKC156" s="4338"/>
      <c r="GKD156" s="2612"/>
      <c r="GKE156" s="4342"/>
      <c r="GKF156" s="4343"/>
      <c r="GKG156" s="4344"/>
      <c r="GKH156" s="2613"/>
      <c r="GKI156" s="4345"/>
      <c r="GKJ156" s="4346"/>
      <c r="GKK156" s="4345"/>
      <c r="GKL156" s="4346"/>
      <c r="GKM156" s="4338"/>
      <c r="GKN156" s="4339"/>
      <c r="GKO156" s="4345"/>
      <c r="GKP156" s="4344"/>
      <c r="GKQ156" s="4338"/>
      <c r="GKR156" s="4339"/>
      <c r="GKS156" s="4340"/>
      <c r="GKT156" s="4341"/>
      <c r="GKU156" s="4338"/>
      <c r="GKV156" s="2612"/>
      <c r="GKW156" s="4342"/>
      <c r="GKX156" s="4343"/>
      <c r="GKY156" s="4344"/>
      <c r="GKZ156" s="2613"/>
      <c r="GLA156" s="4345"/>
      <c r="GLB156" s="4346"/>
      <c r="GLC156" s="4345"/>
      <c r="GLD156" s="4346"/>
      <c r="GLE156" s="4338"/>
      <c r="GLF156" s="4339"/>
      <c r="GLG156" s="4345"/>
      <c r="GLH156" s="4344"/>
      <c r="GLI156" s="4338"/>
      <c r="GLJ156" s="4339"/>
      <c r="GLK156" s="4340"/>
      <c r="GLL156" s="4341"/>
      <c r="GLM156" s="4338"/>
      <c r="GLN156" s="2612"/>
      <c r="GLO156" s="4342"/>
      <c r="GLP156" s="4343"/>
      <c r="GLQ156" s="4344"/>
      <c r="GLR156" s="2613"/>
      <c r="GLS156" s="4345"/>
      <c r="GLT156" s="4346"/>
      <c r="GLU156" s="4345"/>
      <c r="GLV156" s="4346"/>
      <c r="GLW156" s="4338"/>
      <c r="GLX156" s="4339"/>
      <c r="GLY156" s="4345"/>
      <c r="GLZ156" s="4344"/>
      <c r="GMA156" s="4338"/>
      <c r="GMB156" s="4339"/>
      <c r="GMC156" s="4340"/>
      <c r="GMD156" s="4341"/>
      <c r="GME156" s="4338"/>
      <c r="GMF156" s="2612"/>
      <c r="GMG156" s="4342"/>
      <c r="GMH156" s="4343"/>
      <c r="GMI156" s="4344"/>
      <c r="GMJ156" s="2613"/>
      <c r="GMK156" s="4345"/>
      <c r="GML156" s="4346"/>
      <c r="GMM156" s="4345"/>
      <c r="GMN156" s="4346"/>
      <c r="GMO156" s="4338"/>
      <c r="GMP156" s="4339"/>
      <c r="GMQ156" s="4345"/>
      <c r="GMR156" s="4344"/>
      <c r="GMS156" s="4338"/>
      <c r="GMT156" s="4339"/>
      <c r="GMU156" s="4340"/>
      <c r="GMV156" s="4341"/>
      <c r="GMW156" s="4338"/>
      <c r="GMX156" s="2612"/>
      <c r="GMY156" s="4342"/>
      <c r="GMZ156" s="4343"/>
      <c r="GNA156" s="4344"/>
      <c r="GNB156" s="2613"/>
      <c r="GNC156" s="4345"/>
      <c r="GND156" s="4346"/>
      <c r="GNE156" s="4345"/>
      <c r="GNF156" s="4346"/>
      <c r="GNG156" s="4338"/>
      <c r="GNH156" s="4339"/>
      <c r="GNI156" s="4345"/>
      <c r="GNJ156" s="4344"/>
      <c r="GNK156" s="4338"/>
      <c r="GNL156" s="4339"/>
      <c r="GNM156" s="4340"/>
      <c r="GNN156" s="4341"/>
      <c r="GNO156" s="4338"/>
      <c r="GNP156" s="2612"/>
      <c r="GNQ156" s="4342"/>
      <c r="GNR156" s="4343"/>
      <c r="GNS156" s="4344"/>
      <c r="GNT156" s="2613"/>
      <c r="GNU156" s="4345"/>
      <c r="GNV156" s="4346"/>
      <c r="GNW156" s="4345"/>
      <c r="GNX156" s="4346"/>
      <c r="GNY156" s="4338"/>
      <c r="GNZ156" s="4339"/>
      <c r="GOA156" s="4345"/>
      <c r="GOB156" s="4344"/>
      <c r="GOC156" s="4338"/>
      <c r="GOD156" s="4339"/>
      <c r="GOE156" s="4340"/>
      <c r="GOF156" s="4341"/>
      <c r="GOG156" s="4338"/>
      <c r="GOH156" s="2612"/>
      <c r="GOI156" s="4342"/>
      <c r="GOJ156" s="4343"/>
      <c r="GOK156" s="4344"/>
      <c r="GOL156" s="2613"/>
      <c r="GOM156" s="4345"/>
      <c r="GON156" s="4346"/>
      <c r="GOO156" s="4345"/>
      <c r="GOP156" s="4346"/>
      <c r="GOQ156" s="4338"/>
      <c r="GOR156" s="4339"/>
      <c r="GOS156" s="4345"/>
      <c r="GOT156" s="4344"/>
      <c r="GOU156" s="4338"/>
      <c r="GOV156" s="4339"/>
      <c r="GOW156" s="4340"/>
      <c r="GOX156" s="4341"/>
      <c r="GOY156" s="4338"/>
      <c r="GOZ156" s="2612"/>
      <c r="GPA156" s="4342"/>
      <c r="GPB156" s="4343"/>
      <c r="GPC156" s="4344"/>
      <c r="GPD156" s="2613"/>
      <c r="GPE156" s="4345"/>
      <c r="GPF156" s="4346"/>
      <c r="GPG156" s="4345"/>
      <c r="GPH156" s="4346"/>
      <c r="GPI156" s="4338"/>
      <c r="GPJ156" s="4339"/>
      <c r="GPK156" s="4345"/>
      <c r="GPL156" s="4344"/>
      <c r="GPM156" s="4338"/>
      <c r="GPN156" s="4339"/>
      <c r="GPO156" s="4340"/>
      <c r="GPP156" s="4341"/>
      <c r="GPQ156" s="4338"/>
      <c r="GPR156" s="2612"/>
      <c r="GPS156" s="4342"/>
      <c r="GPT156" s="4343"/>
      <c r="GPU156" s="4344"/>
      <c r="GPV156" s="2613"/>
      <c r="GPW156" s="4345"/>
      <c r="GPX156" s="4346"/>
      <c r="GPY156" s="4345"/>
      <c r="GPZ156" s="4346"/>
      <c r="GQA156" s="4338"/>
      <c r="GQB156" s="4339"/>
      <c r="GQC156" s="4345"/>
      <c r="GQD156" s="4344"/>
      <c r="GQE156" s="4338"/>
      <c r="GQF156" s="4339"/>
      <c r="GQG156" s="4340"/>
      <c r="GQH156" s="4341"/>
      <c r="GQI156" s="4338"/>
      <c r="GQJ156" s="2612"/>
      <c r="GQK156" s="4342"/>
      <c r="GQL156" s="4343"/>
      <c r="GQM156" s="4344"/>
      <c r="GQN156" s="2613"/>
      <c r="GQO156" s="4345"/>
      <c r="GQP156" s="4346"/>
      <c r="GQQ156" s="4345"/>
      <c r="GQR156" s="4346"/>
      <c r="GQS156" s="4338"/>
      <c r="GQT156" s="4339"/>
      <c r="GQU156" s="4345"/>
      <c r="GQV156" s="4344"/>
      <c r="GQW156" s="4338"/>
      <c r="GQX156" s="4339"/>
      <c r="GQY156" s="4340"/>
      <c r="GQZ156" s="4341"/>
      <c r="GRA156" s="4338"/>
      <c r="GRB156" s="2612"/>
      <c r="GRC156" s="4342"/>
      <c r="GRD156" s="4343"/>
      <c r="GRE156" s="4344"/>
      <c r="GRF156" s="2613"/>
      <c r="GRG156" s="4345"/>
      <c r="GRH156" s="4346"/>
      <c r="GRI156" s="4345"/>
      <c r="GRJ156" s="4346"/>
      <c r="GRK156" s="4338"/>
      <c r="GRL156" s="4339"/>
      <c r="GRM156" s="4345"/>
      <c r="GRN156" s="4344"/>
      <c r="GRO156" s="4338"/>
      <c r="GRP156" s="4339"/>
      <c r="GRQ156" s="4340"/>
      <c r="GRR156" s="4341"/>
      <c r="GRS156" s="4338"/>
      <c r="GRT156" s="2612"/>
      <c r="GRU156" s="4342"/>
      <c r="GRV156" s="4343"/>
      <c r="GRW156" s="4344"/>
      <c r="GRX156" s="2613"/>
      <c r="GRY156" s="4345"/>
      <c r="GRZ156" s="4346"/>
      <c r="GSA156" s="4345"/>
      <c r="GSB156" s="4346"/>
      <c r="GSC156" s="4338"/>
      <c r="GSD156" s="4339"/>
      <c r="GSE156" s="4345"/>
      <c r="GSF156" s="4344"/>
      <c r="GSG156" s="4338"/>
      <c r="GSH156" s="4339"/>
      <c r="GSI156" s="4340"/>
      <c r="GSJ156" s="4341"/>
      <c r="GSK156" s="4338"/>
      <c r="GSL156" s="2612"/>
      <c r="GSM156" s="4342"/>
      <c r="GSN156" s="4343"/>
      <c r="GSO156" s="4344"/>
      <c r="GSP156" s="2613"/>
      <c r="GSQ156" s="4345"/>
      <c r="GSR156" s="4346"/>
      <c r="GSS156" s="4345"/>
      <c r="GST156" s="4346"/>
      <c r="GSU156" s="4338"/>
      <c r="GSV156" s="4339"/>
      <c r="GSW156" s="4345"/>
      <c r="GSX156" s="4344"/>
      <c r="GSY156" s="4338"/>
      <c r="GSZ156" s="4339"/>
      <c r="GTA156" s="4340"/>
      <c r="GTB156" s="4341"/>
      <c r="GTC156" s="4338"/>
      <c r="GTD156" s="2612"/>
      <c r="GTE156" s="4342"/>
      <c r="GTF156" s="4343"/>
      <c r="GTG156" s="4344"/>
      <c r="GTH156" s="2613"/>
      <c r="GTI156" s="4345"/>
      <c r="GTJ156" s="4346"/>
      <c r="GTK156" s="4345"/>
      <c r="GTL156" s="4346"/>
      <c r="GTM156" s="4338"/>
      <c r="GTN156" s="4339"/>
      <c r="GTO156" s="4345"/>
      <c r="GTP156" s="4344"/>
      <c r="GTQ156" s="4338"/>
      <c r="GTR156" s="4339"/>
      <c r="GTS156" s="4340"/>
      <c r="GTT156" s="4341"/>
      <c r="GTU156" s="4338"/>
      <c r="GTV156" s="2612"/>
      <c r="GTW156" s="4342"/>
      <c r="GTX156" s="4343"/>
      <c r="GTY156" s="4344"/>
      <c r="GTZ156" s="2613"/>
      <c r="GUA156" s="4345"/>
      <c r="GUB156" s="4346"/>
      <c r="GUC156" s="4345"/>
      <c r="GUD156" s="4346"/>
      <c r="GUE156" s="4338"/>
      <c r="GUF156" s="4339"/>
      <c r="GUG156" s="4345"/>
      <c r="GUH156" s="4344"/>
      <c r="GUI156" s="4338"/>
      <c r="GUJ156" s="4339"/>
      <c r="GUK156" s="4340"/>
      <c r="GUL156" s="4341"/>
      <c r="GUM156" s="4338"/>
      <c r="GUN156" s="2612"/>
      <c r="GUO156" s="4342"/>
      <c r="GUP156" s="4343"/>
      <c r="GUQ156" s="4344"/>
      <c r="GUR156" s="2613"/>
      <c r="GUS156" s="4345"/>
      <c r="GUT156" s="4346"/>
      <c r="GUU156" s="4345"/>
      <c r="GUV156" s="4346"/>
      <c r="GUW156" s="4338"/>
      <c r="GUX156" s="4339"/>
      <c r="GUY156" s="4345"/>
      <c r="GUZ156" s="4344"/>
      <c r="GVA156" s="4338"/>
      <c r="GVB156" s="4339"/>
      <c r="GVC156" s="4340"/>
      <c r="GVD156" s="4341"/>
      <c r="GVE156" s="4338"/>
      <c r="GVF156" s="2612"/>
      <c r="GVG156" s="4342"/>
      <c r="GVH156" s="4343"/>
      <c r="GVI156" s="4344"/>
      <c r="GVJ156" s="2613"/>
      <c r="GVK156" s="4345"/>
      <c r="GVL156" s="4346"/>
      <c r="GVM156" s="4345"/>
      <c r="GVN156" s="4346"/>
      <c r="GVO156" s="4338"/>
      <c r="GVP156" s="4339"/>
      <c r="GVQ156" s="4345"/>
      <c r="GVR156" s="4344"/>
      <c r="GVS156" s="4338"/>
      <c r="GVT156" s="4339"/>
      <c r="GVU156" s="4340"/>
      <c r="GVV156" s="4341"/>
      <c r="GVW156" s="4338"/>
      <c r="GVX156" s="2612"/>
      <c r="GVY156" s="4342"/>
      <c r="GVZ156" s="4343"/>
      <c r="GWA156" s="4344"/>
      <c r="GWB156" s="2613"/>
      <c r="GWC156" s="4345"/>
      <c r="GWD156" s="4346"/>
      <c r="GWE156" s="4345"/>
      <c r="GWF156" s="4346"/>
      <c r="GWG156" s="4338"/>
      <c r="GWH156" s="4339"/>
      <c r="GWI156" s="4345"/>
      <c r="GWJ156" s="4344"/>
      <c r="GWK156" s="4338"/>
      <c r="GWL156" s="4339"/>
      <c r="GWM156" s="4340"/>
      <c r="GWN156" s="4341"/>
      <c r="GWO156" s="4338"/>
      <c r="GWP156" s="2612"/>
      <c r="GWQ156" s="4342"/>
      <c r="GWR156" s="4343"/>
      <c r="GWS156" s="4344"/>
      <c r="GWT156" s="2613"/>
      <c r="GWU156" s="4345"/>
      <c r="GWV156" s="4346"/>
      <c r="GWW156" s="4345"/>
      <c r="GWX156" s="4346"/>
      <c r="GWY156" s="4338"/>
      <c r="GWZ156" s="4339"/>
      <c r="GXA156" s="4345"/>
      <c r="GXB156" s="4344"/>
      <c r="GXC156" s="4338"/>
      <c r="GXD156" s="4339"/>
      <c r="GXE156" s="4340"/>
      <c r="GXF156" s="4341"/>
      <c r="GXG156" s="4338"/>
      <c r="GXH156" s="2612"/>
      <c r="GXI156" s="4342"/>
      <c r="GXJ156" s="4343"/>
      <c r="GXK156" s="4344"/>
      <c r="GXL156" s="2613"/>
      <c r="GXM156" s="4345"/>
      <c r="GXN156" s="4346"/>
      <c r="GXO156" s="4345"/>
      <c r="GXP156" s="4346"/>
      <c r="GXQ156" s="4338"/>
      <c r="GXR156" s="4339"/>
      <c r="GXS156" s="4345"/>
      <c r="GXT156" s="4344"/>
      <c r="GXU156" s="4338"/>
      <c r="GXV156" s="4339"/>
      <c r="GXW156" s="4340"/>
      <c r="GXX156" s="4341"/>
      <c r="GXY156" s="4338"/>
      <c r="GXZ156" s="2612"/>
      <c r="GYA156" s="4342"/>
      <c r="GYB156" s="4343"/>
      <c r="GYC156" s="4344"/>
      <c r="GYD156" s="2613"/>
      <c r="GYE156" s="4345"/>
      <c r="GYF156" s="4346"/>
      <c r="GYG156" s="4345"/>
      <c r="GYH156" s="4346"/>
      <c r="GYI156" s="4338"/>
      <c r="GYJ156" s="4339"/>
      <c r="GYK156" s="4345"/>
      <c r="GYL156" s="4344"/>
      <c r="GYM156" s="4338"/>
      <c r="GYN156" s="4339"/>
      <c r="GYO156" s="4340"/>
      <c r="GYP156" s="4341"/>
      <c r="GYQ156" s="4338"/>
      <c r="GYR156" s="2612"/>
      <c r="GYS156" s="4342"/>
      <c r="GYT156" s="4343"/>
      <c r="GYU156" s="4344"/>
      <c r="GYV156" s="2613"/>
      <c r="GYW156" s="4345"/>
      <c r="GYX156" s="4346"/>
      <c r="GYY156" s="4345"/>
      <c r="GYZ156" s="4346"/>
      <c r="GZA156" s="4338"/>
      <c r="GZB156" s="4339"/>
      <c r="GZC156" s="4345"/>
      <c r="GZD156" s="4344"/>
      <c r="GZE156" s="4338"/>
      <c r="GZF156" s="4339"/>
      <c r="GZG156" s="4340"/>
      <c r="GZH156" s="4341"/>
      <c r="GZI156" s="4338"/>
      <c r="GZJ156" s="2612"/>
      <c r="GZK156" s="4342"/>
      <c r="GZL156" s="4343"/>
      <c r="GZM156" s="4344"/>
      <c r="GZN156" s="2613"/>
      <c r="GZO156" s="4345"/>
      <c r="GZP156" s="4346"/>
      <c r="GZQ156" s="4345"/>
      <c r="GZR156" s="4346"/>
      <c r="GZS156" s="4338"/>
      <c r="GZT156" s="4339"/>
      <c r="GZU156" s="4345"/>
      <c r="GZV156" s="4344"/>
      <c r="GZW156" s="4338"/>
      <c r="GZX156" s="4339"/>
      <c r="GZY156" s="4340"/>
      <c r="GZZ156" s="4341"/>
      <c r="HAA156" s="4338"/>
      <c r="HAB156" s="2612"/>
      <c r="HAC156" s="4342"/>
      <c r="HAD156" s="4343"/>
      <c r="HAE156" s="4344"/>
      <c r="HAF156" s="2613"/>
      <c r="HAG156" s="4345"/>
      <c r="HAH156" s="4346"/>
      <c r="HAI156" s="4345"/>
      <c r="HAJ156" s="4346"/>
      <c r="HAK156" s="4338"/>
      <c r="HAL156" s="4339"/>
      <c r="HAM156" s="4345"/>
      <c r="HAN156" s="4344"/>
      <c r="HAO156" s="4338"/>
      <c r="HAP156" s="4339"/>
      <c r="HAQ156" s="4340"/>
      <c r="HAR156" s="4341"/>
      <c r="HAS156" s="4338"/>
      <c r="HAT156" s="2612"/>
      <c r="HAU156" s="4342"/>
      <c r="HAV156" s="4343"/>
      <c r="HAW156" s="4344"/>
      <c r="HAX156" s="2613"/>
      <c r="HAY156" s="4345"/>
      <c r="HAZ156" s="4346"/>
      <c r="HBA156" s="4345"/>
      <c r="HBB156" s="4346"/>
      <c r="HBC156" s="4338"/>
      <c r="HBD156" s="4339"/>
      <c r="HBE156" s="4345"/>
      <c r="HBF156" s="4344"/>
      <c r="HBG156" s="4338"/>
      <c r="HBH156" s="4339"/>
      <c r="HBI156" s="4340"/>
      <c r="HBJ156" s="4341"/>
      <c r="HBK156" s="4338"/>
      <c r="HBL156" s="2612"/>
      <c r="HBM156" s="4342"/>
      <c r="HBN156" s="4343"/>
      <c r="HBO156" s="4344"/>
      <c r="HBP156" s="2613"/>
      <c r="HBQ156" s="4345"/>
      <c r="HBR156" s="4346"/>
      <c r="HBS156" s="4345"/>
      <c r="HBT156" s="4346"/>
      <c r="HBU156" s="4338"/>
      <c r="HBV156" s="4339"/>
      <c r="HBW156" s="4345"/>
      <c r="HBX156" s="4344"/>
      <c r="HBY156" s="4338"/>
      <c r="HBZ156" s="4339"/>
      <c r="HCA156" s="4340"/>
      <c r="HCB156" s="4341"/>
      <c r="HCC156" s="4338"/>
      <c r="HCD156" s="2612"/>
      <c r="HCE156" s="4342"/>
      <c r="HCF156" s="4343"/>
      <c r="HCG156" s="4344"/>
      <c r="HCH156" s="2613"/>
      <c r="HCI156" s="4345"/>
      <c r="HCJ156" s="4346"/>
      <c r="HCK156" s="4345"/>
      <c r="HCL156" s="4346"/>
      <c r="HCM156" s="4338"/>
      <c r="HCN156" s="4339"/>
      <c r="HCO156" s="4345"/>
      <c r="HCP156" s="4344"/>
      <c r="HCQ156" s="4338"/>
      <c r="HCR156" s="4339"/>
      <c r="HCS156" s="4340"/>
      <c r="HCT156" s="4341"/>
      <c r="HCU156" s="4338"/>
      <c r="HCV156" s="2612"/>
      <c r="HCW156" s="4342"/>
      <c r="HCX156" s="4343"/>
      <c r="HCY156" s="4344"/>
      <c r="HCZ156" s="2613"/>
      <c r="HDA156" s="4345"/>
      <c r="HDB156" s="4346"/>
      <c r="HDC156" s="4345"/>
      <c r="HDD156" s="4346"/>
      <c r="HDE156" s="4338"/>
      <c r="HDF156" s="4339"/>
      <c r="HDG156" s="4345"/>
      <c r="HDH156" s="4344"/>
      <c r="HDI156" s="4338"/>
      <c r="HDJ156" s="4339"/>
      <c r="HDK156" s="4340"/>
      <c r="HDL156" s="4341"/>
      <c r="HDM156" s="4338"/>
      <c r="HDN156" s="2612"/>
      <c r="HDO156" s="4342"/>
      <c r="HDP156" s="4343"/>
      <c r="HDQ156" s="4344"/>
      <c r="HDR156" s="2613"/>
      <c r="HDS156" s="4345"/>
      <c r="HDT156" s="4346"/>
      <c r="HDU156" s="4345"/>
      <c r="HDV156" s="4346"/>
      <c r="HDW156" s="4338"/>
      <c r="HDX156" s="4339"/>
      <c r="HDY156" s="4345"/>
      <c r="HDZ156" s="4344"/>
      <c r="HEA156" s="4338"/>
      <c r="HEB156" s="4339"/>
      <c r="HEC156" s="4340"/>
      <c r="HED156" s="4341"/>
      <c r="HEE156" s="4338"/>
      <c r="HEF156" s="2612"/>
      <c r="HEG156" s="4342"/>
      <c r="HEH156" s="4343"/>
      <c r="HEI156" s="4344"/>
      <c r="HEJ156" s="2613"/>
      <c r="HEK156" s="4345"/>
      <c r="HEL156" s="4346"/>
      <c r="HEM156" s="4345"/>
      <c r="HEN156" s="4346"/>
      <c r="HEO156" s="4338"/>
      <c r="HEP156" s="4339"/>
      <c r="HEQ156" s="4345"/>
      <c r="HER156" s="4344"/>
      <c r="HES156" s="4338"/>
      <c r="HET156" s="4339"/>
      <c r="HEU156" s="4340"/>
      <c r="HEV156" s="4341"/>
      <c r="HEW156" s="4338"/>
      <c r="HEX156" s="2612"/>
      <c r="HEY156" s="4342"/>
      <c r="HEZ156" s="4343"/>
      <c r="HFA156" s="4344"/>
      <c r="HFB156" s="2613"/>
      <c r="HFC156" s="4345"/>
      <c r="HFD156" s="4346"/>
      <c r="HFE156" s="4345"/>
      <c r="HFF156" s="4346"/>
      <c r="HFG156" s="4338"/>
      <c r="HFH156" s="4339"/>
      <c r="HFI156" s="4345"/>
      <c r="HFJ156" s="4344"/>
      <c r="HFK156" s="4338"/>
      <c r="HFL156" s="4339"/>
      <c r="HFM156" s="4340"/>
      <c r="HFN156" s="4341"/>
      <c r="HFO156" s="4338"/>
      <c r="HFP156" s="2612"/>
      <c r="HFQ156" s="4342"/>
      <c r="HFR156" s="4343"/>
      <c r="HFS156" s="4344"/>
      <c r="HFT156" s="2613"/>
      <c r="HFU156" s="4345"/>
      <c r="HFV156" s="4346"/>
      <c r="HFW156" s="4345"/>
      <c r="HFX156" s="4346"/>
      <c r="HFY156" s="4338"/>
      <c r="HFZ156" s="4339"/>
      <c r="HGA156" s="4345"/>
      <c r="HGB156" s="4344"/>
      <c r="HGC156" s="4338"/>
      <c r="HGD156" s="4339"/>
      <c r="HGE156" s="4340"/>
      <c r="HGF156" s="4341"/>
      <c r="HGG156" s="4338"/>
      <c r="HGH156" s="2612"/>
      <c r="HGI156" s="4342"/>
      <c r="HGJ156" s="4343"/>
      <c r="HGK156" s="4344"/>
      <c r="HGL156" s="2613"/>
      <c r="HGM156" s="4345"/>
      <c r="HGN156" s="4346"/>
      <c r="HGO156" s="4345"/>
      <c r="HGP156" s="4346"/>
      <c r="HGQ156" s="4338"/>
      <c r="HGR156" s="4339"/>
      <c r="HGS156" s="4345"/>
      <c r="HGT156" s="4344"/>
      <c r="HGU156" s="4338"/>
      <c r="HGV156" s="4339"/>
      <c r="HGW156" s="4340"/>
      <c r="HGX156" s="4341"/>
      <c r="HGY156" s="4338"/>
      <c r="HGZ156" s="2612"/>
      <c r="HHA156" s="4342"/>
      <c r="HHB156" s="4343"/>
      <c r="HHC156" s="4344"/>
      <c r="HHD156" s="2613"/>
      <c r="HHE156" s="4345"/>
      <c r="HHF156" s="4346"/>
      <c r="HHG156" s="4345"/>
      <c r="HHH156" s="4346"/>
      <c r="HHI156" s="4338"/>
      <c r="HHJ156" s="4339"/>
      <c r="HHK156" s="4345"/>
      <c r="HHL156" s="4344"/>
      <c r="HHM156" s="4338"/>
      <c r="HHN156" s="4339"/>
      <c r="HHO156" s="4340"/>
      <c r="HHP156" s="4341"/>
      <c r="HHQ156" s="4338"/>
      <c r="HHR156" s="2612"/>
      <c r="HHS156" s="4342"/>
      <c r="HHT156" s="4343"/>
      <c r="HHU156" s="4344"/>
      <c r="HHV156" s="2613"/>
      <c r="HHW156" s="4345"/>
      <c r="HHX156" s="4346"/>
      <c r="HHY156" s="4345"/>
      <c r="HHZ156" s="4346"/>
      <c r="HIA156" s="4338"/>
      <c r="HIB156" s="4339"/>
      <c r="HIC156" s="4345"/>
      <c r="HID156" s="4344"/>
      <c r="HIE156" s="4338"/>
      <c r="HIF156" s="4339"/>
      <c r="HIG156" s="4340"/>
      <c r="HIH156" s="4341"/>
      <c r="HII156" s="4338"/>
      <c r="HIJ156" s="2612"/>
      <c r="HIK156" s="4342"/>
      <c r="HIL156" s="4343"/>
      <c r="HIM156" s="4344"/>
      <c r="HIN156" s="2613"/>
      <c r="HIO156" s="4345"/>
      <c r="HIP156" s="4346"/>
      <c r="HIQ156" s="4345"/>
      <c r="HIR156" s="4346"/>
      <c r="HIS156" s="4338"/>
      <c r="HIT156" s="4339"/>
      <c r="HIU156" s="4345"/>
      <c r="HIV156" s="4344"/>
      <c r="HIW156" s="4338"/>
      <c r="HIX156" s="4339"/>
      <c r="HIY156" s="4340"/>
      <c r="HIZ156" s="4341"/>
      <c r="HJA156" s="4338"/>
      <c r="HJB156" s="2612"/>
      <c r="HJC156" s="4342"/>
      <c r="HJD156" s="4343"/>
      <c r="HJE156" s="4344"/>
      <c r="HJF156" s="2613"/>
      <c r="HJG156" s="4345"/>
      <c r="HJH156" s="4346"/>
      <c r="HJI156" s="4345"/>
      <c r="HJJ156" s="4346"/>
      <c r="HJK156" s="4338"/>
      <c r="HJL156" s="4339"/>
      <c r="HJM156" s="4345"/>
      <c r="HJN156" s="4344"/>
      <c r="HJO156" s="4338"/>
      <c r="HJP156" s="4339"/>
      <c r="HJQ156" s="4340"/>
      <c r="HJR156" s="4341"/>
      <c r="HJS156" s="4338"/>
      <c r="HJT156" s="2612"/>
      <c r="HJU156" s="4342"/>
      <c r="HJV156" s="4343"/>
      <c r="HJW156" s="4344"/>
      <c r="HJX156" s="2613"/>
      <c r="HJY156" s="4345"/>
      <c r="HJZ156" s="4346"/>
      <c r="HKA156" s="4345"/>
      <c r="HKB156" s="4346"/>
      <c r="HKC156" s="4338"/>
      <c r="HKD156" s="4339"/>
      <c r="HKE156" s="4345"/>
      <c r="HKF156" s="4344"/>
      <c r="HKG156" s="4338"/>
      <c r="HKH156" s="4339"/>
      <c r="HKI156" s="4340"/>
      <c r="HKJ156" s="4341"/>
      <c r="HKK156" s="4338"/>
      <c r="HKL156" s="2612"/>
      <c r="HKM156" s="4342"/>
      <c r="HKN156" s="4343"/>
      <c r="HKO156" s="4344"/>
      <c r="HKP156" s="2613"/>
      <c r="HKQ156" s="4345"/>
      <c r="HKR156" s="4346"/>
      <c r="HKS156" s="4345"/>
      <c r="HKT156" s="4346"/>
      <c r="HKU156" s="4338"/>
      <c r="HKV156" s="4339"/>
      <c r="HKW156" s="4345"/>
      <c r="HKX156" s="4344"/>
      <c r="HKY156" s="4338"/>
      <c r="HKZ156" s="4339"/>
      <c r="HLA156" s="4340"/>
      <c r="HLB156" s="4341"/>
      <c r="HLC156" s="4338"/>
      <c r="HLD156" s="2612"/>
      <c r="HLE156" s="4342"/>
      <c r="HLF156" s="4343"/>
      <c r="HLG156" s="4344"/>
      <c r="HLH156" s="2613"/>
      <c r="HLI156" s="4345"/>
      <c r="HLJ156" s="4346"/>
      <c r="HLK156" s="4345"/>
      <c r="HLL156" s="4346"/>
      <c r="HLM156" s="4338"/>
      <c r="HLN156" s="4339"/>
      <c r="HLO156" s="4345"/>
      <c r="HLP156" s="4344"/>
      <c r="HLQ156" s="4338"/>
      <c r="HLR156" s="4339"/>
      <c r="HLS156" s="4340"/>
      <c r="HLT156" s="4341"/>
      <c r="HLU156" s="4338"/>
      <c r="HLV156" s="2612"/>
      <c r="HLW156" s="4342"/>
      <c r="HLX156" s="4343"/>
      <c r="HLY156" s="4344"/>
      <c r="HLZ156" s="2613"/>
      <c r="HMA156" s="4345"/>
      <c r="HMB156" s="4346"/>
      <c r="HMC156" s="4345"/>
      <c r="HMD156" s="4346"/>
      <c r="HME156" s="4338"/>
      <c r="HMF156" s="4339"/>
      <c r="HMG156" s="4345"/>
      <c r="HMH156" s="4344"/>
      <c r="HMI156" s="4338"/>
      <c r="HMJ156" s="4339"/>
      <c r="HMK156" s="4340"/>
      <c r="HML156" s="4341"/>
      <c r="HMM156" s="4338"/>
      <c r="HMN156" s="2612"/>
      <c r="HMO156" s="4342"/>
      <c r="HMP156" s="4343"/>
      <c r="HMQ156" s="4344"/>
      <c r="HMR156" s="2613"/>
      <c r="HMS156" s="4345"/>
      <c r="HMT156" s="4346"/>
      <c r="HMU156" s="4345"/>
      <c r="HMV156" s="4346"/>
      <c r="HMW156" s="4338"/>
      <c r="HMX156" s="4339"/>
      <c r="HMY156" s="4345"/>
      <c r="HMZ156" s="4344"/>
      <c r="HNA156" s="4338"/>
      <c r="HNB156" s="4339"/>
      <c r="HNC156" s="4340"/>
      <c r="HND156" s="4341"/>
      <c r="HNE156" s="4338"/>
      <c r="HNF156" s="2612"/>
      <c r="HNG156" s="4342"/>
      <c r="HNH156" s="4343"/>
      <c r="HNI156" s="4344"/>
      <c r="HNJ156" s="2613"/>
      <c r="HNK156" s="4345"/>
      <c r="HNL156" s="4346"/>
      <c r="HNM156" s="4345"/>
      <c r="HNN156" s="4346"/>
      <c r="HNO156" s="4338"/>
      <c r="HNP156" s="4339"/>
      <c r="HNQ156" s="4345"/>
      <c r="HNR156" s="4344"/>
      <c r="HNS156" s="4338"/>
      <c r="HNT156" s="4339"/>
      <c r="HNU156" s="4340"/>
      <c r="HNV156" s="4341"/>
      <c r="HNW156" s="4338"/>
      <c r="HNX156" s="2612"/>
      <c r="HNY156" s="4342"/>
      <c r="HNZ156" s="4343"/>
      <c r="HOA156" s="4344"/>
      <c r="HOB156" s="2613"/>
      <c r="HOC156" s="4345"/>
      <c r="HOD156" s="4346"/>
      <c r="HOE156" s="4345"/>
      <c r="HOF156" s="4346"/>
      <c r="HOG156" s="4338"/>
      <c r="HOH156" s="4339"/>
      <c r="HOI156" s="4345"/>
      <c r="HOJ156" s="4344"/>
      <c r="HOK156" s="4338"/>
      <c r="HOL156" s="4339"/>
      <c r="HOM156" s="4340"/>
      <c r="HON156" s="4341"/>
      <c r="HOO156" s="4338"/>
      <c r="HOP156" s="2612"/>
      <c r="HOQ156" s="4342"/>
      <c r="HOR156" s="4343"/>
      <c r="HOS156" s="4344"/>
      <c r="HOT156" s="2613"/>
      <c r="HOU156" s="4345"/>
      <c r="HOV156" s="4346"/>
      <c r="HOW156" s="4345"/>
      <c r="HOX156" s="4346"/>
      <c r="HOY156" s="4338"/>
      <c r="HOZ156" s="4339"/>
      <c r="HPA156" s="4345"/>
      <c r="HPB156" s="4344"/>
      <c r="HPC156" s="4338"/>
      <c r="HPD156" s="4339"/>
      <c r="HPE156" s="4340"/>
      <c r="HPF156" s="4341"/>
      <c r="HPG156" s="4338"/>
      <c r="HPH156" s="2612"/>
      <c r="HPI156" s="4342"/>
      <c r="HPJ156" s="4343"/>
      <c r="HPK156" s="4344"/>
      <c r="HPL156" s="2613"/>
      <c r="HPM156" s="4345"/>
      <c r="HPN156" s="4346"/>
      <c r="HPO156" s="4345"/>
      <c r="HPP156" s="4346"/>
      <c r="HPQ156" s="4338"/>
      <c r="HPR156" s="4339"/>
      <c r="HPS156" s="4345"/>
      <c r="HPT156" s="4344"/>
      <c r="HPU156" s="4338"/>
      <c r="HPV156" s="4339"/>
      <c r="HPW156" s="4340"/>
      <c r="HPX156" s="4341"/>
      <c r="HPY156" s="4338"/>
      <c r="HPZ156" s="2612"/>
      <c r="HQA156" s="4342"/>
      <c r="HQB156" s="4343"/>
      <c r="HQC156" s="4344"/>
      <c r="HQD156" s="2613"/>
      <c r="HQE156" s="4345"/>
      <c r="HQF156" s="4346"/>
      <c r="HQG156" s="4345"/>
      <c r="HQH156" s="4346"/>
      <c r="HQI156" s="4338"/>
      <c r="HQJ156" s="4339"/>
      <c r="HQK156" s="4345"/>
      <c r="HQL156" s="4344"/>
      <c r="HQM156" s="4338"/>
      <c r="HQN156" s="4339"/>
      <c r="HQO156" s="4340"/>
      <c r="HQP156" s="4341"/>
      <c r="HQQ156" s="4338"/>
      <c r="HQR156" s="2612"/>
      <c r="HQS156" s="4342"/>
      <c r="HQT156" s="4343"/>
      <c r="HQU156" s="4344"/>
      <c r="HQV156" s="2613"/>
      <c r="HQW156" s="4345"/>
      <c r="HQX156" s="4346"/>
      <c r="HQY156" s="4345"/>
      <c r="HQZ156" s="4346"/>
      <c r="HRA156" s="4338"/>
      <c r="HRB156" s="4339"/>
      <c r="HRC156" s="4345"/>
      <c r="HRD156" s="4344"/>
      <c r="HRE156" s="4338"/>
      <c r="HRF156" s="4339"/>
      <c r="HRG156" s="4340"/>
      <c r="HRH156" s="4341"/>
      <c r="HRI156" s="4338"/>
      <c r="HRJ156" s="2612"/>
      <c r="HRK156" s="4342"/>
      <c r="HRL156" s="4343"/>
      <c r="HRM156" s="4344"/>
      <c r="HRN156" s="2613"/>
      <c r="HRO156" s="4345"/>
      <c r="HRP156" s="4346"/>
      <c r="HRQ156" s="4345"/>
      <c r="HRR156" s="4346"/>
      <c r="HRS156" s="4338"/>
      <c r="HRT156" s="4339"/>
      <c r="HRU156" s="4345"/>
      <c r="HRV156" s="4344"/>
      <c r="HRW156" s="4338"/>
      <c r="HRX156" s="4339"/>
      <c r="HRY156" s="4340"/>
      <c r="HRZ156" s="4341"/>
      <c r="HSA156" s="4338"/>
      <c r="HSB156" s="2612"/>
      <c r="HSC156" s="4342"/>
      <c r="HSD156" s="4343"/>
      <c r="HSE156" s="4344"/>
      <c r="HSF156" s="2613"/>
      <c r="HSG156" s="4345"/>
      <c r="HSH156" s="4346"/>
      <c r="HSI156" s="4345"/>
      <c r="HSJ156" s="4346"/>
      <c r="HSK156" s="4338"/>
      <c r="HSL156" s="4339"/>
      <c r="HSM156" s="4345"/>
      <c r="HSN156" s="4344"/>
      <c r="HSO156" s="4338"/>
      <c r="HSP156" s="4339"/>
      <c r="HSQ156" s="4340"/>
      <c r="HSR156" s="4341"/>
      <c r="HSS156" s="4338"/>
      <c r="HST156" s="2612"/>
      <c r="HSU156" s="4342"/>
      <c r="HSV156" s="4343"/>
      <c r="HSW156" s="4344"/>
      <c r="HSX156" s="2613"/>
      <c r="HSY156" s="4345"/>
      <c r="HSZ156" s="4346"/>
      <c r="HTA156" s="4345"/>
      <c r="HTB156" s="4346"/>
      <c r="HTC156" s="4338"/>
      <c r="HTD156" s="4339"/>
      <c r="HTE156" s="4345"/>
      <c r="HTF156" s="4344"/>
      <c r="HTG156" s="4338"/>
      <c r="HTH156" s="4339"/>
      <c r="HTI156" s="4340"/>
      <c r="HTJ156" s="4341"/>
      <c r="HTK156" s="4338"/>
      <c r="HTL156" s="2612"/>
      <c r="HTM156" s="4342"/>
      <c r="HTN156" s="4343"/>
      <c r="HTO156" s="4344"/>
      <c r="HTP156" s="2613"/>
      <c r="HTQ156" s="4345"/>
      <c r="HTR156" s="4346"/>
      <c r="HTS156" s="4345"/>
      <c r="HTT156" s="4346"/>
      <c r="HTU156" s="4338"/>
      <c r="HTV156" s="4339"/>
      <c r="HTW156" s="4345"/>
      <c r="HTX156" s="4344"/>
      <c r="HTY156" s="4338"/>
      <c r="HTZ156" s="4339"/>
      <c r="HUA156" s="4340"/>
      <c r="HUB156" s="4341"/>
      <c r="HUC156" s="4338"/>
      <c r="HUD156" s="2612"/>
      <c r="HUE156" s="4342"/>
      <c r="HUF156" s="4343"/>
      <c r="HUG156" s="4344"/>
      <c r="HUH156" s="2613"/>
      <c r="HUI156" s="4345"/>
      <c r="HUJ156" s="4346"/>
      <c r="HUK156" s="4345"/>
      <c r="HUL156" s="4346"/>
      <c r="HUM156" s="4338"/>
      <c r="HUN156" s="4339"/>
      <c r="HUO156" s="4345"/>
      <c r="HUP156" s="4344"/>
      <c r="HUQ156" s="4338"/>
      <c r="HUR156" s="4339"/>
      <c r="HUS156" s="4340"/>
      <c r="HUT156" s="4341"/>
      <c r="HUU156" s="4338"/>
      <c r="HUV156" s="2612"/>
      <c r="HUW156" s="4342"/>
      <c r="HUX156" s="4343"/>
      <c r="HUY156" s="4344"/>
      <c r="HUZ156" s="2613"/>
      <c r="HVA156" s="4345"/>
      <c r="HVB156" s="4346"/>
      <c r="HVC156" s="4345"/>
      <c r="HVD156" s="4346"/>
      <c r="HVE156" s="4338"/>
      <c r="HVF156" s="4339"/>
      <c r="HVG156" s="4345"/>
      <c r="HVH156" s="4344"/>
      <c r="HVI156" s="4338"/>
      <c r="HVJ156" s="4339"/>
      <c r="HVK156" s="4340"/>
      <c r="HVL156" s="4341"/>
      <c r="HVM156" s="4338"/>
      <c r="HVN156" s="2612"/>
      <c r="HVO156" s="4342"/>
      <c r="HVP156" s="4343"/>
      <c r="HVQ156" s="4344"/>
      <c r="HVR156" s="2613"/>
      <c r="HVS156" s="4345"/>
      <c r="HVT156" s="4346"/>
      <c r="HVU156" s="4345"/>
      <c r="HVV156" s="4346"/>
      <c r="HVW156" s="4338"/>
      <c r="HVX156" s="4339"/>
      <c r="HVY156" s="4345"/>
      <c r="HVZ156" s="4344"/>
      <c r="HWA156" s="4338"/>
      <c r="HWB156" s="4339"/>
      <c r="HWC156" s="4340"/>
      <c r="HWD156" s="4341"/>
      <c r="HWE156" s="4338"/>
      <c r="HWF156" s="2612"/>
      <c r="HWG156" s="4342"/>
      <c r="HWH156" s="4343"/>
      <c r="HWI156" s="4344"/>
      <c r="HWJ156" s="2613"/>
      <c r="HWK156" s="4345"/>
      <c r="HWL156" s="4346"/>
      <c r="HWM156" s="4345"/>
      <c r="HWN156" s="4346"/>
      <c r="HWO156" s="4338"/>
      <c r="HWP156" s="4339"/>
      <c r="HWQ156" s="4345"/>
      <c r="HWR156" s="4344"/>
      <c r="HWS156" s="4338"/>
      <c r="HWT156" s="4339"/>
      <c r="HWU156" s="4340"/>
      <c r="HWV156" s="4341"/>
      <c r="HWW156" s="4338"/>
      <c r="HWX156" s="2612"/>
      <c r="HWY156" s="4342"/>
      <c r="HWZ156" s="4343"/>
      <c r="HXA156" s="4344"/>
      <c r="HXB156" s="2613"/>
      <c r="HXC156" s="4345"/>
      <c r="HXD156" s="4346"/>
      <c r="HXE156" s="4345"/>
      <c r="HXF156" s="4346"/>
      <c r="HXG156" s="4338"/>
      <c r="HXH156" s="4339"/>
      <c r="HXI156" s="4345"/>
      <c r="HXJ156" s="4344"/>
      <c r="HXK156" s="4338"/>
      <c r="HXL156" s="4339"/>
      <c r="HXM156" s="4340"/>
      <c r="HXN156" s="4341"/>
      <c r="HXO156" s="4338"/>
      <c r="HXP156" s="2612"/>
      <c r="HXQ156" s="4342"/>
      <c r="HXR156" s="4343"/>
      <c r="HXS156" s="4344"/>
      <c r="HXT156" s="2613"/>
      <c r="HXU156" s="4345"/>
      <c r="HXV156" s="4346"/>
      <c r="HXW156" s="4345"/>
      <c r="HXX156" s="4346"/>
      <c r="HXY156" s="4338"/>
      <c r="HXZ156" s="4339"/>
      <c r="HYA156" s="4345"/>
      <c r="HYB156" s="4344"/>
      <c r="HYC156" s="4338"/>
      <c r="HYD156" s="4339"/>
      <c r="HYE156" s="4340"/>
      <c r="HYF156" s="4341"/>
      <c r="HYG156" s="4338"/>
      <c r="HYH156" s="2612"/>
      <c r="HYI156" s="4342"/>
      <c r="HYJ156" s="4343"/>
      <c r="HYK156" s="4344"/>
      <c r="HYL156" s="2613"/>
      <c r="HYM156" s="4345"/>
      <c r="HYN156" s="4346"/>
      <c r="HYO156" s="4345"/>
      <c r="HYP156" s="4346"/>
      <c r="HYQ156" s="4338"/>
      <c r="HYR156" s="4339"/>
      <c r="HYS156" s="4345"/>
      <c r="HYT156" s="4344"/>
      <c r="HYU156" s="4338"/>
      <c r="HYV156" s="4339"/>
      <c r="HYW156" s="4340"/>
      <c r="HYX156" s="4341"/>
      <c r="HYY156" s="4338"/>
      <c r="HYZ156" s="2612"/>
      <c r="HZA156" s="4342"/>
      <c r="HZB156" s="4343"/>
      <c r="HZC156" s="4344"/>
      <c r="HZD156" s="2613"/>
      <c r="HZE156" s="4345"/>
      <c r="HZF156" s="4346"/>
      <c r="HZG156" s="4345"/>
      <c r="HZH156" s="4346"/>
      <c r="HZI156" s="4338"/>
      <c r="HZJ156" s="4339"/>
      <c r="HZK156" s="4345"/>
      <c r="HZL156" s="4344"/>
      <c r="HZM156" s="4338"/>
      <c r="HZN156" s="4339"/>
      <c r="HZO156" s="4340"/>
      <c r="HZP156" s="4341"/>
      <c r="HZQ156" s="4338"/>
      <c r="HZR156" s="2612"/>
      <c r="HZS156" s="4342"/>
      <c r="HZT156" s="4343"/>
      <c r="HZU156" s="4344"/>
      <c r="HZV156" s="2613"/>
      <c r="HZW156" s="4345"/>
      <c r="HZX156" s="4346"/>
      <c r="HZY156" s="4345"/>
      <c r="HZZ156" s="4346"/>
      <c r="IAA156" s="4338"/>
      <c r="IAB156" s="4339"/>
      <c r="IAC156" s="4345"/>
      <c r="IAD156" s="4344"/>
      <c r="IAE156" s="4338"/>
      <c r="IAF156" s="4339"/>
      <c r="IAG156" s="4340"/>
      <c r="IAH156" s="4341"/>
      <c r="IAI156" s="4338"/>
      <c r="IAJ156" s="2612"/>
      <c r="IAK156" s="4342"/>
      <c r="IAL156" s="4343"/>
      <c r="IAM156" s="4344"/>
      <c r="IAN156" s="2613"/>
      <c r="IAO156" s="4345"/>
      <c r="IAP156" s="4346"/>
      <c r="IAQ156" s="4345"/>
      <c r="IAR156" s="4346"/>
      <c r="IAS156" s="4338"/>
      <c r="IAT156" s="4339"/>
      <c r="IAU156" s="4345"/>
      <c r="IAV156" s="4344"/>
      <c r="IAW156" s="4338"/>
      <c r="IAX156" s="4339"/>
      <c r="IAY156" s="4340"/>
      <c r="IAZ156" s="4341"/>
      <c r="IBA156" s="4338"/>
      <c r="IBB156" s="2612"/>
      <c r="IBC156" s="4342"/>
      <c r="IBD156" s="4343"/>
      <c r="IBE156" s="4344"/>
      <c r="IBF156" s="2613"/>
      <c r="IBG156" s="4345"/>
      <c r="IBH156" s="4346"/>
      <c r="IBI156" s="4345"/>
      <c r="IBJ156" s="4346"/>
      <c r="IBK156" s="4338"/>
      <c r="IBL156" s="4339"/>
      <c r="IBM156" s="4345"/>
      <c r="IBN156" s="4344"/>
      <c r="IBO156" s="4338"/>
      <c r="IBP156" s="4339"/>
      <c r="IBQ156" s="4340"/>
      <c r="IBR156" s="4341"/>
      <c r="IBS156" s="4338"/>
      <c r="IBT156" s="2612"/>
      <c r="IBU156" s="4342"/>
      <c r="IBV156" s="4343"/>
      <c r="IBW156" s="4344"/>
      <c r="IBX156" s="2613"/>
      <c r="IBY156" s="4345"/>
      <c r="IBZ156" s="4346"/>
      <c r="ICA156" s="4345"/>
      <c r="ICB156" s="4346"/>
      <c r="ICC156" s="4338"/>
      <c r="ICD156" s="4339"/>
      <c r="ICE156" s="4345"/>
      <c r="ICF156" s="4344"/>
      <c r="ICG156" s="4338"/>
      <c r="ICH156" s="4339"/>
      <c r="ICI156" s="4340"/>
      <c r="ICJ156" s="4341"/>
      <c r="ICK156" s="4338"/>
      <c r="ICL156" s="2612"/>
      <c r="ICM156" s="4342"/>
      <c r="ICN156" s="4343"/>
      <c r="ICO156" s="4344"/>
      <c r="ICP156" s="2613"/>
      <c r="ICQ156" s="4345"/>
      <c r="ICR156" s="4346"/>
      <c r="ICS156" s="4345"/>
      <c r="ICT156" s="4346"/>
      <c r="ICU156" s="4338"/>
      <c r="ICV156" s="4339"/>
      <c r="ICW156" s="4345"/>
      <c r="ICX156" s="4344"/>
      <c r="ICY156" s="4338"/>
      <c r="ICZ156" s="4339"/>
      <c r="IDA156" s="4340"/>
      <c r="IDB156" s="4341"/>
      <c r="IDC156" s="4338"/>
      <c r="IDD156" s="2612"/>
      <c r="IDE156" s="4342"/>
      <c r="IDF156" s="4343"/>
      <c r="IDG156" s="4344"/>
      <c r="IDH156" s="2613"/>
      <c r="IDI156" s="4345"/>
      <c r="IDJ156" s="4346"/>
      <c r="IDK156" s="4345"/>
      <c r="IDL156" s="4346"/>
      <c r="IDM156" s="4338"/>
      <c r="IDN156" s="4339"/>
      <c r="IDO156" s="4345"/>
      <c r="IDP156" s="4344"/>
      <c r="IDQ156" s="4338"/>
      <c r="IDR156" s="4339"/>
      <c r="IDS156" s="4340"/>
      <c r="IDT156" s="4341"/>
      <c r="IDU156" s="4338"/>
      <c r="IDV156" s="2612"/>
      <c r="IDW156" s="4342"/>
      <c r="IDX156" s="4343"/>
      <c r="IDY156" s="4344"/>
      <c r="IDZ156" s="2613"/>
      <c r="IEA156" s="4345"/>
      <c r="IEB156" s="4346"/>
      <c r="IEC156" s="4345"/>
      <c r="IED156" s="4346"/>
      <c r="IEE156" s="4338"/>
      <c r="IEF156" s="4339"/>
      <c r="IEG156" s="4345"/>
      <c r="IEH156" s="4344"/>
      <c r="IEI156" s="4338"/>
      <c r="IEJ156" s="4339"/>
      <c r="IEK156" s="4340"/>
      <c r="IEL156" s="4341"/>
      <c r="IEM156" s="4338"/>
      <c r="IEN156" s="2612"/>
      <c r="IEO156" s="4342"/>
      <c r="IEP156" s="4343"/>
      <c r="IEQ156" s="4344"/>
      <c r="IER156" s="2613"/>
      <c r="IES156" s="4345"/>
      <c r="IET156" s="4346"/>
      <c r="IEU156" s="4345"/>
      <c r="IEV156" s="4346"/>
      <c r="IEW156" s="4338"/>
      <c r="IEX156" s="4339"/>
      <c r="IEY156" s="4345"/>
      <c r="IEZ156" s="4344"/>
      <c r="IFA156" s="4338"/>
      <c r="IFB156" s="4339"/>
      <c r="IFC156" s="4340"/>
      <c r="IFD156" s="4341"/>
      <c r="IFE156" s="4338"/>
      <c r="IFF156" s="2612"/>
      <c r="IFG156" s="4342"/>
      <c r="IFH156" s="4343"/>
      <c r="IFI156" s="4344"/>
      <c r="IFJ156" s="2613"/>
      <c r="IFK156" s="4345"/>
      <c r="IFL156" s="4346"/>
      <c r="IFM156" s="4345"/>
      <c r="IFN156" s="4346"/>
      <c r="IFO156" s="4338"/>
      <c r="IFP156" s="4339"/>
      <c r="IFQ156" s="4345"/>
      <c r="IFR156" s="4344"/>
      <c r="IFS156" s="4338"/>
      <c r="IFT156" s="4339"/>
      <c r="IFU156" s="4340"/>
      <c r="IFV156" s="4341"/>
      <c r="IFW156" s="4338"/>
      <c r="IFX156" s="2612"/>
      <c r="IFY156" s="4342"/>
      <c r="IFZ156" s="4343"/>
      <c r="IGA156" s="4344"/>
      <c r="IGB156" s="2613"/>
      <c r="IGC156" s="4345"/>
      <c r="IGD156" s="4346"/>
      <c r="IGE156" s="4345"/>
      <c r="IGF156" s="4346"/>
      <c r="IGG156" s="4338"/>
      <c r="IGH156" s="4339"/>
      <c r="IGI156" s="4345"/>
      <c r="IGJ156" s="4344"/>
      <c r="IGK156" s="4338"/>
      <c r="IGL156" s="4339"/>
      <c r="IGM156" s="4340"/>
      <c r="IGN156" s="4341"/>
      <c r="IGO156" s="4338"/>
      <c r="IGP156" s="2612"/>
      <c r="IGQ156" s="4342"/>
      <c r="IGR156" s="4343"/>
      <c r="IGS156" s="4344"/>
      <c r="IGT156" s="2613"/>
      <c r="IGU156" s="4345"/>
      <c r="IGV156" s="4346"/>
      <c r="IGW156" s="4345"/>
      <c r="IGX156" s="4346"/>
      <c r="IGY156" s="4338"/>
      <c r="IGZ156" s="4339"/>
      <c r="IHA156" s="4345"/>
      <c r="IHB156" s="4344"/>
      <c r="IHC156" s="4338"/>
      <c r="IHD156" s="4339"/>
      <c r="IHE156" s="4340"/>
      <c r="IHF156" s="4341"/>
      <c r="IHG156" s="4338"/>
      <c r="IHH156" s="2612"/>
      <c r="IHI156" s="4342"/>
      <c r="IHJ156" s="4343"/>
      <c r="IHK156" s="4344"/>
      <c r="IHL156" s="2613"/>
      <c r="IHM156" s="4345"/>
      <c r="IHN156" s="4346"/>
      <c r="IHO156" s="4345"/>
      <c r="IHP156" s="4346"/>
      <c r="IHQ156" s="4338"/>
      <c r="IHR156" s="4339"/>
      <c r="IHS156" s="4345"/>
      <c r="IHT156" s="4344"/>
      <c r="IHU156" s="4338"/>
      <c r="IHV156" s="4339"/>
      <c r="IHW156" s="4340"/>
      <c r="IHX156" s="4341"/>
      <c r="IHY156" s="4338"/>
      <c r="IHZ156" s="2612"/>
      <c r="IIA156" s="4342"/>
      <c r="IIB156" s="4343"/>
      <c r="IIC156" s="4344"/>
      <c r="IID156" s="2613"/>
      <c r="IIE156" s="4345"/>
      <c r="IIF156" s="4346"/>
      <c r="IIG156" s="4345"/>
      <c r="IIH156" s="4346"/>
      <c r="III156" s="4338"/>
      <c r="IIJ156" s="4339"/>
      <c r="IIK156" s="4345"/>
      <c r="IIL156" s="4344"/>
      <c r="IIM156" s="4338"/>
      <c r="IIN156" s="4339"/>
      <c r="IIO156" s="4340"/>
      <c r="IIP156" s="4341"/>
      <c r="IIQ156" s="4338"/>
      <c r="IIR156" s="2612"/>
      <c r="IIS156" s="4342"/>
      <c r="IIT156" s="4343"/>
      <c r="IIU156" s="4344"/>
      <c r="IIV156" s="2613"/>
      <c r="IIW156" s="4345"/>
      <c r="IIX156" s="4346"/>
      <c r="IIY156" s="4345"/>
      <c r="IIZ156" s="4346"/>
      <c r="IJA156" s="4338"/>
      <c r="IJB156" s="4339"/>
      <c r="IJC156" s="4345"/>
      <c r="IJD156" s="4344"/>
      <c r="IJE156" s="4338"/>
      <c r="IJF156" s="4339"/>
      <c r="IJG156" s="4340"/>
      <c r="IJH156" s="4341"/>
      <c r="IJI156" s="4338"/>
      <c r="IJJ156" s="2612"/>
      <c r="IJK156" s="4342"/>
      <c r="IJL156" s="4343"/>
      <c r="IJM156" s="4344"/>
      <c r="IJN156" s="2613"/>
      <c r="IJO156" s="4345"/>
      <c r="IJP156" s="4346"/>
      <c r="IJQ156" s="4345"/>
      <c r="IJR156" s="4346"/>
      <c r="IJS156" s="4338"/>
      <c r="IJT156" s="4339"/>
      <c r="IJU156" s="4345"/>
      <c r="IJV156" s="4344"/>
      <c r="IJW156" s="4338"/>
      <c r="IJX156" s="4339"/>
      <c r="IJY156" s="4340"/>
      <c r="IJZ156" s="4341"/>
      <c r="IKA156" s="4338"/>
      <c r="IKB156" s="2612"/>
      <c r="IKC156" s="4342"/>
      <c r="IKD156" s="4343"/>
      <c r="IKE156" s="4344"/>
      <c r="IKF156" s="2613"/>
      <c r="IKG156" s="4345"/>
      <c r="IKH156" s="4346"/>
      <c r="IKI156" s="4345"/>
      <c r="IKJ156" s="4346"/>
      <c r="IKK156" s="4338"/>
      <c r="IKL156" s="4339"/>
      <c r="IKM156" s="4345"/>
      <c r="IKN156" s="4344"/>
      <c r="IKO156" s="4338"/>
      <c r="IKP156" s="4339"/>
      <c r="IKQ156" s="4340"/>
      <c r="IKR156" s="4341"/>
      <c r="IKS156" s="4338"/>
      <c r="IKT156" s="2612"/>
      <c r="IKU156" s="4342"/>
      <c r="IKV156" s="4343"/>
      <c r="IKW156" s="4344"/>
      <c r="IKX156" s="2613"/>
      <c r="IKY156" s="4345"/>
      <c r="IKZ156" s="4346"/>
      <c r="ILA156" s="4345"/>
      <c r="ILB156" s="4346"/>
      <c r="ILC156" s="4338"/>
      <c r="ILD156" s="4339"/>
      <c r="ILE156" s="4345"/>
      <c r="ILF156" s="4344"/>
      <c r="ILG156" s="4338"/>
      <c r="ILH156" s="4339"/>
      <c r="ILI156" s="4340"/>
      <c r="ILJ156" s="4341"/>
      <c r="ILK156" s="4338"/>
      <c r="ILL156" s="2612"/>
      <c r="ILM156" s="4342"/>
      <c r="ILN156" s="4343"/>
      <c r="ILO156" s="4344"/>
      <c r="ILP156" s="2613"/>
      <c r="ILQ156" s="4345"/>
      <c r="ILR156" s="4346"/>
      <c r="ILS156" s="4345"/>
      <c r="ILT156" s="4346"/>
      <c r="ILU156" s="4338"/>
      <c r="ILV156" s="4339"/>
      <c r="ILW156" s="4345"/>
      <c r="ILX156" s="4344"/>
      <c r="ILY156" s="4338"/>
      <c r="ILZ156" s="4339"/>
      <c r="IMA156" s="4340"/>
      <c r="IMB156" s="4341"/>
      <c r="IMC156" s="4338"/>
      <c r="IMD156" s="2612"/>
      <c r="IME156" s="4342"/>
      <c r="IMF156" s="4343"/>
      <c r="IMG156" s="4344"/>
      <c r="IMH156" s="2613"/>
      <c r="IMI156" s="4345"/>
      <c r="IMJ156" s="4346"/>
      <c r="IMK156" s="4345"/>
      <c r="IML156" s="4346"/>
      <c r="IMM156" s="4338"/>
      <c r="IMN156" s="4339"/>
      <c r="IMO156" s="4345"/>
      <c r="IMP156" s="4344"/>
      <c r="IMQ156" s="4338"/>
      <c r="IMR156" s="4339"/>
      <c r="IMS156" s="4340"/>
      <c r="IMT156" s="4341"/>
      <c r="IMU156" s="4338"/>
      <c r="IMV156" s="2612"/>
      <c r="IMW156" s="4342"/>
      <c r="IMX156" s="4343"/>
      <c r="IMY156" s="4344"/>
      <c r="IMZ156" s="2613"/>
      <c r="INA156" s="4345"/>
      <c r="INB156" s="4346"/>
      <c r="INC156" s="4345"/>
      <c r="IND156" s="4346"/>
      <c r="INE156" s="4338"/>
      <c r="INF156" s="4339"/>
      <c r="ING156" s="4345"/>
      <c r="INH156" s="4344"/>
      <c r="INI156" s="4338"/>
      <c r="INJ156" s="4339"/>
      <c r="INK156" s="4340"/>
      <c r="INL156" s="4341"/>
      <c r="INM156" s="4338"/>
      <c r="INN156" s="2612"/>
      <c r="INO156" s="4342"/>
      <c r="INP156" s="4343"/>
      <c r="INQ156" s="4344"/>
      <c r="INR156" s="2613"/>
      <c r="INS156" s="4345"/>
      <c r="INT156" s="4346"/>
      <c r="INU156" s="4345"/>
      <c r="INV156" s="4346"/>
      <c r="INW156" s="4338"/>
      <c r="INX156" s="4339"/>
      <c r="INY156" s="4345"/>
      <c r="INZ156" s="4344"/>
      <c r="IOA156" s="4338"/>
      <c r="IOB156" s="4339"/>
      <c r="IOC156" s="4340"/>
      <c r="IOD156" s="4341"/>
      <c r="IOE156" s="4338"/>
      <c r="IOF156" s="2612"/>
      <c r="IOG156" s="4342"/>
      <c r="IOH156" s="4343"/>
      <c r="IOI156" s="4344"/>
      <c r="IOJ156" s="2613"/>
      <c r="IOK156" s="4345"/>
      <c r="IOL156" s="4346"/>
      <c r="IOM156" s="4345"/>
      <c r="ION156" s="4346"/>
      <c r="IOO156" s="4338"/>
      <c r="IOP156" s="4339"/>
      <c r="IOQ156" s="4345"/>
      <c r="IOR156" s="4344"/>
      <c r="IOS156" s="4338"/>
      <c r="IOT156" s="4339"/>
      <c r="IOU156" s="4340"/>
      <c r="IOV156" s="4341"/>
      <c r="IOW156" s="4338"/>
      <c r="IOX156" s="2612"/>
      <c r="IOY156" s="4342"/>
      <c r="IOZ156" s="4343"/>
      <c r="IPA156" s="4344"/>
      <c r="IPB156" s="2613"/>
      <c r="IPC156" s="4345"/>
      <c r="IPD156" s="4346"/>
      <c r="IPE156" s="4345"/>
      <c r="IPF156" s="4346"/>
      <c r="IPG156" s="4338"/>
      <c r="IPH156" s="4339"/>
      <c r="IPI156" s="4345"/>
      <c r="IPJ156" s="4344"/>
      <c r="IPK156" s="4338"/>
      <c r="IPL156" s="4339"/>
      <c r="IPM156" s="4340"/>
      <c r="IPN156" s="4341"/>
      <c r="IPO156" s="4338"/>
      <c r="IPP156" s="2612"/>
      <c r="IPQ156" s="4342"/>
      <c r="IPR156" s="4343"/>
      <c r="IPS156" s="4344"/>
      <c r="IPT156" s="2613"/>
      <c r="IPU156" s="4345"/>
      <c r="IPV156" s="4346"/>
      <c r="IPW156" s="4345"/>
      <c r="IPX156" s="4346"/>
      <c r="IPY156" s="4338"/>
      <c r="IPZ156" s="4339"/>
      <c r="IQA156" s="4345"/>
      <c r="IQB156" s="4344"/>
      <c r="IQC156" s="4338"/>
      <c r="IQD156" s="4339"/>
      <c r="IQE156" s="4340"/>
      <c r="IQF156" s="4341"/>
      <c r="IQG156" s="4338"/>
      <c r="IQH156" s="2612"/>
      <c r="IQI156" s="4342"/>
      <c r="IQJ156" s="4343"/>
      <c r="IQK156" s="4344"/>
      <c r="IQL156" s="2613"/>
      <c r="IQM156" s="4345"/>
      <c r="IQN156" s="4346"/>
      <c r="IQO156" s="4345"/>
      <c r="IQP156" s="4346"/>
      <c r="IQQ156" s="4338"/>
      <c r="IQR156" s="4339"/>
      <c r="IQS156" s="4345"/>
      <c r="IQT156" s="4344"/>
      <c r="IQU156" s="4338"/>
      <c r="IQV156" s="4339"/>
      <c r="IQW156" s="4340"/>
      <c r="IQX156" s="4341"/>
      <c r="IQY156" s="4338"/>
      <c r="IQZ156" s="2612"/>
      <c r="IRA156" s="4342"/>
      <c r="IRB156" s="4343"/>
      <c r="IRC156" s="4344"/>
      <c r="IRD156" s="2613"/>
      <c r="IRE156" s="4345"/>
      <c r="IRF156" s="4346"/>
      <c r="IRG156" s="4345"/>
      <c r="IRH156" s="4346"/>
      <c r="IRI156" s="4338"/>
      <c r="IRJ156" s="4339"/>
      <c r="IRK156" s="4345"/>
      <c r="IRL156" s="4344"/>
      <c r="IRM156" s="4338"/>
      <c r="IRN156" s="4339"/>
      <c r="IRO156" s="4340"/>
      <c r="IRP156" s="4341"/>
      <c r="IRQ156" s="4338"/>
      <c r="IRR156" s="2612"/>
      <c r="IRS156" s="4342"/>
      <c r="IRT156" s="4343"/>
      <c r="IRU156" s="4344"/>
      <c r="IRV156" s="2613"/>
      <c r="IRW156" s="4345"/>
      <c r="IRX156" s="4346"/>
      <c r="IRY156" s="4345"/>
      <c r="IRZ156" s="4346"/>
      <c r="ISA156" s="4338"/>
      <c r="ISB156" s="4339"/>
      <c r="ISC156" s="4345"/>
      <c r="ISD156" s="4344"/>
      <c r="ISE156" s="4338"/>
      <c r="ISF156" s="4339"/>
      <c r="ISG156" s="4340"/>
      <c r="ISH156" s="4341"/>
      <c r="ISI156" s="4338"/>
      <c r="ISJ156" s="2612"/>
      <c r="ISK156" s="4342"/>
      <c r="ISL156" s="4343"/>
      <c r="ISM156" s="4344"/>
      <c r="ISN156" s="2613"/>
      <c r="ISO156" s="4345"/>
      <c r="ISP156" s="4346"/>
      <c r="ISQ156" s="4345"/>
      <c r="ISR156" s="4346"/>
      <c r="ISS156" s="4338"/>
      <c r="IST156" s="4339"/>
      <c r="ISU156" s="4345"/>
      <c r="ISV156" s="4344"/>
      <c r="ISW156" s="4338"/>
      <c r="ISX156" s="4339"/>
      <c r="ISY156" s="4340"/>
      <c r="ISZ156" s="4341"/>
      <c r="ITA156" s="4338"/>
      <c r="ITB156" s="2612"/>
      <c r="ITC156" s="4342"/>
      <c r="ITD156" s="4343"/>
      <c r="ITE156" s="4344"/>
      <c r="ITF156" s="2613"/>
      <c r="ITG156" s="4345"/>
      <c r="ITH156" s="4346"/>
      <c r="ITI156" s="4345"/>
      <c r="ITJ156" s="4346"/>
      <c r="ITK156" s="4338"/>
      <c r="ITL156" s="4339"/>
      <c r="ITM156" s="4345"/>
      <c r="ITN156" s="4344"/>
      <c r="ITO156" s="4338"/>
      <c r="ITP156" s="4339"/>
      <c r="ITQ156" s="4340"/>
      <c r="ITR156" s="4341"/>
      <c r="ITS156" s="4338"/>
      <c r="ITT156" s="2612"/>
      <c r="ITU156" s="4342"/>
      <c r="ITV156" s="4343"/>
      <c r="ITW156" s="4344"/>
      <c r="ITX156" s="2613"/>
      <c r="ITY156" s="4345"/>
      <c r="ITZ156" s="4346"/>
      <c r="IUA156" s="4345"/>
      <c r="IUB156" s="4346"/>
      <c r="IUC156" s="4338"/>
      <c r="IUD156" s="4339"/>
      <c r="IUE156" s="4345"/>
      <c r="IUF156" s="4344"/>
      <c r="IUG156" s="4338"/>
      <c r="IUH156" s="4339"/>
      <c r="IUI156" s="4340"/>
      <c r="IUJ156" s="4341"/>
      <c r="IUK156" s="4338"/>
      <c r="IUL156" s="2612"/>
      <c r="IUM156" s="4342"/>
      <c r="IUN156" s="4343"/>
      <c r="IUO156" s="4344"/>
      <c r="IUP156" s="2613"/>
      <c r="IUQ156" s="4345"/>
      <c r="IUR156" s="4346"/>
      <c r="IUS156" s="4345"/>
      <c r="IUT156" s="4346"/>
      <c r="IUU156" s="4338"/>
      <c r="IUV156" s="4339"/>
      <c r="IUW156" s="4345"/>
      <c r="IUX156" s="4344"/>
      <c r="IUY156" s="4338"/>
      <c r="IUZ156" s="4339"/>
      <c r="IVA156" s="4340"/>
      <c r="IVB156" s="4341"/>
      <c r="IVC156" s="4338"/>
      <c r="IVD156" s="2612"/>
      <c r="IVE156" s="4342"/>
      <c r="IVF156" s="4343"/>
      <c r="IVG156" s="4344"/>
      <c r="IVH156" s="2613"/>
      <c r="IVI156" s="4345"/>
      <c r="IVJ156" s="4346"/>
      <c r="IVK156" s="4345"/>
      <c r="IVL156" s="4346"/>
      <c r="IVM156" s="4338"/>
      <c r="IVN156" s="4339"/>
      <c r="IVO156" s="4345"/>
      <c r="IVP156" s="4344"/>
      <c r="IVQ156" s="4338"/>
      <c r="IVR156" s="4339"/>
      <c r="IVS156" s="4340"/>
      <c r="IVT156" s="4341"/>
      <c r="IVU156" s="4338"/>
      <c r="IVV156" s="2612"/>
      <c r="IVW156" s="4342"/>
      <c r="IVX156" s="4343"/>
      <c r="IVY156" s="4344"/>
      <c r="IVZ156" s="2613"/>
      <c r="IWA156" s="4345"/>
      <c r="IWB156" s="4346"/>
      <c r="IWC156" s="4345"/>
      <c r="IWD156" s="4346"/>
      <c r="IWE156" s="4338"/>
      <c r="IWF156" s="4339"/>
      <c r="IWG156" s="4345"/>
      <c r="IWH156" s="4344"/>
      <c r="IWI156" s="4338"/>
      <c r="IWJ156" s="4339"/>
      <c r="IWK156" s="4340"/>
      <c r="IWL156" s="4341"/>
      <c r="IWM156" s="4338"/>
      <c r="IWN156" s="2612"/>
      <c r="IWO156" s="4342"/>
      <c r="IWP156" s="4343"/>
      <c r="IWQ156" s="4344"/>
      <c r="IWR156" s="2613"/>
      <c r="IWS156" s="4345"/>
      <c r="IWT156" s="4346"/>
      <c r="IWU156" s="4345"/>
      <c r="IWV156" s="4346"/>
      <c r="IWW156" s="4338"/>
      <c r="IWX156" s="4339"/>
      <c r="IWY156" s="4345"/>
      <c r="IWZ156" s="4344"/>
      <c r="IXA156" s="4338"/>
      <c r="IXB156" s="4339"/>
      <c r="IXC156" s="4340"/>
      <c r="IXD156" s="4341"/>
      <c r="IXE156" s="4338"/>
      <c r="IXF156" s="2612"/>
      <c r="IXG156" s="4342"/>
      <c r="IXH156" s="4343"/>
      <c r="IXI156" s="4344"/>
      <c r="IXJ156" s="2613"/>
      <c r="IXK156" s="4345"/>
      <c r="IXL156" s="4346"/>
      <c r="IXM156" s="4345"/>
      <c r="IXN156" s="4346"/>
      <c r="IXO156" s="4338"/>
      <c r="IXP156" s="4339"/>
      <c r="IXQ156" s="4345"/>
      <c r="IXR156" s="4344"/>
      <c r="IXS156" s="4338"/>
      <c r="IXT156" s="4339"/>
      <c r="IXU156" s="4340"/>
      <c r="IXV156" s="4341"/>
      <c r="IXW156" s="4338"/>
      <c r="IXX156" s="2612"/>
      <c r="IXY156" s="4342"/>
      <c r="IXZ156" s="4343"/>
      <c r="IYA156" s="4344"/>
      <c r="IYB156" s="2613"/>
      <c r="IYC156" s="4345"/>
      <c r="IYD156" s="4346"/>
      <c r="IYE156" s="4345"/>
      <c r="IYF156" s="4346"/>
      <c r="IYG156" s="4338"/>
      <c r="IYH156" s="4339"/>
      <c r="IYI156" s="4345"/>
      <c r="IYJ156" s="4344"/>
      <c r="IYK156" s="4338"/>
      <c r="IYL156" s="4339"/>
      <c r="IYM156" s="4340"/>
      <c r="IYN156" s="4341"/>
      <c r="IYO156" s="4338"/>
      <c r="IYP156" s="2612"/>
      <c r="IYQ156" s="4342"/>
      <c r="IYR156" s="4343"/>
      <c r="IYS156" s="4344"/>
      <c r="IYT156" s="2613"/>
      <c r="IYU156" s="4345"/>
      <c r="IYV156" s="4346"/>
      <c r="IYW156" s="4345"/>
      <c r="IYX156" s="4346"/>
      <c r="IYY156" s="4338"/>
      <c r="IYZ156" s="4339"/>
      <c r="IZA156" s="4345"/>
      <c r="IZB156" s="4344"/>
      <c r="IZC156" s="4338"/>
      <c r="IZD156" s="4339"/>
      <c r="IZE156" s="4340"/>
      <c r="IZF156" s="4341"/>
      <c r="IZG156" s="4338"/>
      <c r="IZH156" s="2612"/>
      <c r="IZI156" s="4342"/>
      <c r="IZJ156" s="4343"/>
      <c r="IZK156" s="4344"/>
      <c r="IZL156" s="2613"/>
      <c r="IZM156" s="4345"/>
      <c r="IZN156" s="4346"/>
      <c r="IZO156" s="4345"/>
      <c r="IZP156" s="4346"/>
      <c r="IZQ156" s="4338"/>
      <c r="IZR156" s="4339"/>
      <c r="IZS156" s="4345"/>
      <c r="IZT156" s="4344"/>
      <c r="IZU156" s="4338"/>
      <c r="IZV156" s="4339"/>
      <c r="IZW156" s="4340"/>
      <c r="IZX156" s="4341"/>
      <c r="IZY156" s="4338"/>
      <c r="IZZ156" s="2612"/>
      <c r="JAA156" s="4342"/>
      <c r="JAB156" s="4343"/>
      <c r="JAC156" s="4344"/>
      <c r="JAD156" s="2613"/>
      <c r="JAE156" s="4345"/>
      <c r="JAF156" s="4346"/>
      <c r="JAG156" s="4345"/>
      <c r="JAH156" s="4346"/>
      <c r="JAI156" s="4338"/>
      <c r="JAJ156" s="4339"/>
      <c r="JAK156" s="4345"/>
      <c r="JAL156" s="4344"/>
      <c r="JAM156" s="4338"/>
      <c r="JAN156" s="4339"/>
      <c r="JAO156" s="4340"/>
      <c r="JAP156" s="4341"/>
      <c r="JAQ156" s="4338"/>
      <c r="JAR156" s="2612"/>
      <c r="JAS156" s="4342"/>
      <c r="JAT156" s="4343"/>
      <c r="JAU156" s="4344"/>
      <c r="JAV156" s="2613"/>
      <c r="JAW156" s="4345"/>
      <c r="JAX156" s="4346"/>
      <c r="JAY156" s="4345"/>
      <c r="JAZ156" s="4346"/>
      <c r="JBA156" s="4338"/>
      <c r="JBB156" s="4339"/>
      <c r="JBC156" s="4345"/>
      <c r="JBD156" s="4344"/>
      <c r="JBE156" s="4338"/>
      <c r="JBF156" s="4339"/>
      <c r="JBG156" s="4340"/>
      <c r="JBH156" s="4341"/>
      <c r="JBI156" s="4338"/>
      <c r="JBJ156" s="2612"/>
      <c r="JBK156" s="4342"/>
      <c r="JBL156" s="4343"/>
      <c r="JBM156" s="4344"/>
      <c r="JBN156" s="2613"/>
      <c r="JBO156" s="4345"/>
      <c r="JBP156" s="4346"/>
      <c r="JBQ156" s="4345"/>
      <c r="JBR156" s="4346"/>
      <c r="JBS156" s="4338"/>
      <c r="JBT156" s="4339"/>
      <c r="JBU156" s="4345"/>
      <c r="JBV156" s="4344"/>
      <c r="JBW156" s="4338"/>
      <c r="JBX156" s="4339"/>
      <c r="JBY156" s="4340"/>
      <c r="JBZ156" s="4341"/>
      <c r="JCA156" s="4338"/>
      <c r="JCB156" s="2612"/>
      <c r="JCC156" s="4342"/>
      <c r="JCD156" s="4343"/>
      <c r="JCE156" s="4344"/>
      <c r="JCF156" s="2613"/>
      <c r="JCG156" s="4345"/>
      <c r="JCH156" s="4346"/>
      <c r="JCI156" s="4345"/>
      <c r="JCJ156" s="4346"/>
      <c r="JCK156" s="4338"/>
      <c r="JCL156" s="4339"/>
      <c r="JCM156" s="4345"/>
      <c r="JCN156" s="4344"/>
      <c r="JCO156" s="4338"/>
      <c r="JCP156" s="4339"/>
      <c r="JCQ156" s="4340"/>
      <c r="JCR156" s="4341"/>
      <c r="JCS156" s="4338"/>
      <c r="JCT156" s="2612"/>
      <c r="JCU156" s="4342"/>
      <c r="JCV156" s="4343"/>
      <c r="JCW156" s="4344"/>
      <c r="JCX156" s="2613"/>
      <c r="JCY156" s="4345"/>
      <c r="JCZ156" s="4346"/>
      <c r="JDA156" s="4345"/>
      <c r="JDB156" s="4346"/>
      <c r="JDC156" s="4338"/>
      <c r="JDD156" s="4339"/>
      <c r="JDE156" s="4345"/>
      <c r="JDF156" s="4344"/>
      <c r="JDG156" s="4338"/>
      <c r="JDH156" s="4339"/>
      <c r="JDI156" s="4340"/>
      <c r="JDJ156" s="4341"/>
      <c r="JDK156" s="4338"/>
      <c r="JDL156" s="2612"/>
      <c r="JDM156" s="4342"/>
      <c r="JDN156" s="4343"/>
      <c r="JDO156" s="4344"/>
      <c r="JDP156" s="2613"/>
      <c r="JDQ156" s="4345"/>
      <c r="JDR156" s="4346"/>
      <c r="JDS156" s="4345"/>
      <c r="JDT156" s="4346"/>
      <c r="JDU156" s="4338"/>
      <c r="JDV156" s="4339"/>
      <c r="JDW156" s="4345"/>
      <c r="JDX156" s="4344"/>
      <c r="JDY156" s="4338"/>
      <c r="JDZ156" s="4339"/>
      <c r="JEA156" s="4340"/>
      <c r="JEB156" s="4341"/>
      <c r="JEC156" s="4338"/>
      <c r="JED156" s="2612"/>
      <c r="JEE156" s="4342"/>
      <c r="JEF156" s="4343"/>
      <c r="JEG156" s="4344"/>
      <c r="JEH156" s="2613"/>
      <c r="JEI156" s="4345"/>
      <c r="JEJ156" s="4346"/>
      <c r="JEK156" s="4345"/>
      <c r="JEL156" s="4346"/>
      <c r="JEM156" s="4338"/>
      <c r="JEN156" s="4339"/>
      <c r="JEO156" s="4345"/>
      <c r="JEP156" s="4344"/>
      <c r="JEQ156" s="4338"/>
      <c r="JER156" s="4339"/>
      <c r="JES156" s="4340"/>
      <c r="JET156" s="4341"/>
      <c r="JEU156" s="4338"/>
      <c r="JEV156" s="2612"/>
      <c r="JEW156" s="4342"/>
      <c r="JEX156" s="4343"/>
      <c r="JEY156" s="4344"/>
      <c r="JEZ156" s="2613"/>
      <c r="JFA156" s="4345"/>
      <c r="JFB156" s="4346"/>
      <c r="JFC156" s="4345"/>
      <c r="JFD156" s="4346"/>
      <c r="JFE156" s="4338"/>
      <c r="JFF156" s="4339"/>
      <c r="JFG156" s="4345"/>
      <c r="JFH156" s="4344"/>
      <c r="JFI156" s="4338"/>
      <c r="JFJ156" s="4339"/>
      <c r="JFK156" s="4340"/>
      <c r="JFL156" s="4341"/>
      <c r="JFM156" s="4338"/>
      <c r="JFN156" s="2612"/>
      <c r="JFO156" s="4342"/>
      <c r="JFP156" s="4343"/>
      <c r="JFQ156" s="4344"/>
      <c r="JFR156" s="2613"/>
      <c r="JFS156" s="4345"/>
      <c r="JFT156" s="4346"/>
      <c r="JFU156" s="4345"/>
      <c r="JFV156" s="4346"/>
      <c r="JFW156" s="4338"/>
      <c r="JFX156" s="4339"/>
      <c r="JFY156" s="4345"/>
      <c r="JFZ156" s="4344"/>
      <c r="JGA156" s="4338"/>
      <c r="JGB156" s="4339"/>
      <c r="JGC156" s="4340"/>
      <c r="JGD156" s="4341"/>
      <c r="JGE156" s="4338"/>
      <c r="JGF156" s="2612"/>
      <c r="JGG156" s="4342"/>
      <c r="JGH156" s="4343"/>
      <c r="JGI156" s="4344"/>
      <c r="JGJ156" s="2613"/>
      <c r="JGK156" s="4345"/>
      <c r="JGL156" s="4346"/>
      <c r="JGM156" s="4345"/>
      <c r="JGN156" s="4346"/>
      <c r="JGO156" s="4338"/>
      <c r="JGP156" s="4339"/>
      <c r="JGQ156" s="4345"/>
      <c r="JGR156" s="4344"/>
      <c r="JGS156" s="4338"/>
      <c r="JGT156" s="4339"/>
      <c r="JGU156" s="4340"/>
      <c r="JGV156" s="4341"/>
      <c r="JGW156" s="4338"/>
      <c r="JGX156" s="2612"/>
      <c r="JGY156" s="4342"/>
      <c r="JGZ156" s="4343"/>
      <c r="JHA156" s="4344"/>
      <c r="JHB156" s="2613"/>
      <c r="JHC156" s="4345"/>
      <c r="JHD156" s="4346"/>
      <c r="JHE156" s="4345"/>
      <c r="JHF156" s="4346"/>
      <c r="JHG156" s="4338"/>
      <c r="JHH156" s="4339"/>
      <c r="JHI156" s="4345"/>
      <c r="JHJ156" s="4344"/>
      <c r="JHK156" s="4338"/>
      <c r="JHL156" s="4339"/>
      <c r="JHM156" s="4340"/>
      <c r="JHN156" s="4341"/>
      <c r="JHO156" s="4338"/>
      <c r="JHP156" s="2612"/>
      <c r="JHQ156" s="4342"/>
      <c r="JHR156" s="4343"/>
      <c r="JHS156" s="4344"/>
      <c r="JHT156" s="2613"/>
      <c r="JHU156" s="4345"/>
      <c r="JHV156" s="4346"/>
      <c r="JHW156" s="4345"/>
      <c r="JHX156" s="4346"/>
      <c r="JHY156" s="4338"/>
      <c r="JHZ156" s="4339"/>
      <c r="JIA156" s="4345"/>
      <c r="JIB156" s="4344"/>
      <c r="JIC156" s="4338"/>
      <c r="JID156" s="4339"/>
      <c r="JIE156" s="4340"/>
      <c r="JIF156" s="4341"/>
      <c r="JIG156" s="4338"/>
      <c r="JIH156" s="2612"/>
      <c r="JII156" s="4342"/>
      <c r="JIJ156" s="4343"/>
      <c r="JIK156" s="4344"/>
      <c r="JIL156" s="2613"/>
      <c r="JIM156" s="4345"/>
      <c r="JIN156" s="4346"/>
      <c r="JIO156" s="4345"/>
      <c r="JIP156" s="4346"/>
      <c r="JIQ156" s="4338"/>
      <c r="JIR156" s="4339"/>
      <c r="JIS156" s="4345"/>
      <c r="JIT156" s="4344"/>
      <c r="JIU156" s="4338"/>
      <c r="JIV156" s="4339"/>
      <c r="JIW156" s="4340"/>
      <c r="JIX156" s="4341"/>
      <c r="JIY156" s="4338"/>
      <c r="JIZ156" s="2612"/>
      <c r="JJA156" s="4342"/>
      <c r="JJB156" s="4343"/>
      <c r="JJC156" s="4344"/>
      <c r="JJD156" s="2613"/>
      <c r="JJE156" s="4345"/>
      <c r="JJF156" s="4346"/>
      <c r="JJG156" s="4345"/>
      <c r="JJH156" s="4346"/>
      <c r="JJI156" s="4338"/>
      <c r="JJJ156" s="4339"/>
      <c r="JJK156" s="4345"/>
      <c r="JJL156" s="4344"/>
      <c r="JJM156" s="4338"/>
      <c r="JJN156" s="4339"/>
      <c r="JJO156" s="4340"/>
      <c r="JJP156" s="4341"/>
      <c r="JJQ156" s="4338"/>
      <c r="JJR156" s="2612"/>
      <c r="JJS156" s="4342"/>
      <c r="JJT156" s="4343"/>
      <c r="JJU156" s="4344"/>
      <c r="JJV156" s="2613"/>
      <c r="JJW156" s="4345"/>
      <c r="JJX156" s="4346"/>
      <c r="JJY156" s="4345"/>
      <c r="JJZ156" s="4346"/>
      <c r="JKA156" s="4338"/>
      <c r="JKB156" s="4339"/>
      <c r="JKC156" s="4345"/>
      <c r="JKD156" s="4344"/>
      <c r="JKE156" s="4338"/>
      <c r="JKF156" s="4339"/>
      <c r="JKG156" s="4340"/>
      <c r="JKH156" s="4341"/>
      <c r="JKI156" s="4338"/>
      <c r="JKJ156" s="2612"/>
      <c r="JKK156" s="4342"/>
      <c r="JKL156" s="4343"/>
      <c r="JKM156" s="4344"/>
      <c r="JKN156" s="2613"/>
      <c r="JKO156" s="4345"/>
      <c r="JKP156" s="4346"/>
      <c r="JKQ156" s="4345"/>
      <c r="JKR156" s="4346"/>
      <c r="JKS156" s="4338"/>
      <c r="JKT156" s="4339"/>
      <c r="JKU156" s="4345"/>
      <c r="JKV156" s="4344"/>
      <c r="JKW156" s="4338"/>
      <c r="JKX156" s="4339"/>
      <c r="JKY156" s="4340"/>
      <c r="JKZ156" s="4341"/>
      <c r="JLA156" s="4338"/>
      <c r="JLB156" s="2612"/>
      <c r="JLC156" s="4342"/>
      <c r="JLD156" s="4343"/>
      <c r="JLE156" s="4344"/>
      <c r="JLF156" s="2613"/>
      <c r="JLG156" s="4345"/>
      <c r="JLH156" s="4346"/>
      <c r="JLI156" s="4345"/>
      <c r="JLJ156" s="4346"/>
      <c r="JLK156" s="4338"/>
      <c r="JLL156" s="4339"/>
      <c r="JLM156" s="4345"/>
      <c r="JLN156" s="4344"/>
      <c r="JLO156" s="4338"/>
      <c r="JLP156" s="4339"/>
      <c r="JLQ156" s="4340"/>
      <c r="JLR156" s="4341"/>
      <c r="JLS156" s="4338"/>
      <c r="JLT156" s="2612"/>
      <c r="JLU156" s="4342"/>
      <c r="JLV156" s="4343"/>
      <c r="JLW156" s="4344"/>
      <c r="JLX156" s="2613"/>
      <c r="JLY156" s="4345"/>
      <c r="JLZ156" s="4346"/>
      <c r="JMA156" s="4345"/>
      <c r="JMB156" s="4346"/>
      <c r="JMC156" s="4338"/>
      <c r="JMD156" s="4339"/>
      <c r="JME156" s="4345"/>
      <c r="JMF156" s="4344"/>
      <c r="JMG156" s="4338"/>
      <c r="JMH156" s="4339"/>
      <c r="JMI156" s="4340"/>
      <c r="JMJ156" s="4341"/>
      <c r="JMK156" s="4338"/>
      <c r="JML156" s="2612"/>
      <c r="JMM156" s="4342"/>
      <c r="JMN156" s="4343"/>
      <c r="JMO156" s="4344"/>
      <c r="JMP156" s="2613"/>
      <c r="JMQ156" s="4345"/>
      <c r="JMR156" s="4346"/>
      <c r="JMS156" s="4345"/>
      <c r="JMT156" s="4346"/>
      <c r="JMU156" s="4338"/>
      <c r="JMV156" s="4339"/>
      <c r="JMW156" s="4345"/>
      <c r="JMX156" s="4344"/>
      <c r="JMY156" s="4338"/>
      <c r="JMZ156" s="4339"/>
      <c r="JNA156" s="4340"/>
      <c r="JNB156" s="4341"/>
      <c r="JNC156" s="4338"/>
      <c r="JND156" s="2612"/>
      <c r="JNE156" s="4342"/>
      <c r="JNF156" s="4343"/>
      <c r="JNG156" s="4344"/>
      <c r="JNH156" s="2613"/>
      <c r="JNI156" s="4345"/>
      <c r="JNJ156" s="4346"/>
      <c r="JNK156" s="4345"/>
      <c r="JNL156" s="4346"/>
      <c r="JNM156" s="4338"/>
      <c r="JNN156" s="4339"/>
      <c r="JNO156" s="4345"/>
      <c r="JNP156" s="4344"/>
      <c r="JNQ156" s="4338"/>
      <c r="JNR156" s="4339"/>
      <c r="JNS156" s="4340"/>
      <c r="JNT156" s="4341"/>
      <c r="JNU156" s="4338"/>
      <c r="JNV156" s="2612"/>
      <c r="JNW156" s="4342"/>
      <c r="JNX156" s="4343"/>
      <c r="JNY156" s="4344"/>
      <c r="JNZ156" s="2613"/>
      <c r="JOA156" s="4345"/>
      <c r="JOB156" s="4346"/>
      <c r="JOC156" s="4345"/>
      <c r="JOD156" s="4346"/>
      <c r="JOE156" s="4338"/>
      <c r="JOF156" s="4339"/>
      <c r="JOG156" s="4345"/>
      <c r="JOH156" s="4344"/>
      <c r="JOI156" s="4338"/>
      <c r="JOJ156" s="4339"/>
      <c r="JOK156" s="4340"/>
      <c r="JOL156" s="4341"/>
      <c r="JOM156" s="4338"/>
      <c r="JON156" s="2612"/>
      <c r="JOO156" s="4342"/>
      <c r="JOP156" s="4343"/>
      <c r="JOQ156" s="4344"/>
      <c r="JOR156" s="2613"/>
      <c r="JOS156" s="4345"/>
      <c r="JOT156" s="4346"/>
      <c r="JOU156" s="4345"/>
      <c r="JOV156" s="4346"/>
      <c r="JOW156" s="4338"/>
      <c r="JOX156" s="4339"/>
      <c r="JOY156" s="4345"/>
      <c r="JOZ156" s="4344"/>
      <c r="JPA156" s="4338"/>
      <c r="JPB156" s="4339"/>
      <c r="JPC156" s="4340"/>
      <c r="JPD156" s="4341"/>
      <c r="JPE156" s="4338"/>
      <c r="JPF156" s="2612"/>
      <c r="JPG156" s="4342"/>
      <c r="JPH156" s="4343"/>
      <c r="JPI156" s="4344"/>
      <c r="JPJ156" s="2613"/>
      <c r="JPK156" s="4345"/>
      <c r="JPL156" s="4346"/>
      <c r="JPM156" s="4345"/>
      <c r="JPN156" s="4346"/>
      <c r="JPO156" s="4338"/>
      <c r="JPP156" s="4339"/>
      <c r="JPQ156" s="4345"/>
      <c r="JPR156" s="4344"/>
      <c r="JPS156" s="4338"/>
      <c r="JPT156" s="4339"/>
      <c r="JPU156" s="4340"/>
      <c r="JPV156" s="4341"/>
      <c r="JPW156" s="4338"/>
      <c r="JPX156" s="2612"/>
      <c r="JPY156" s="4342"/>
      <c r="JPZ156" s="4343"/>
      <c r="JQA156" s="4344"/>
      <c r="JQB156" s="2613"/>
      <c r="JQC156" s="4345"/>
      <c r="JQD156" s="4346"/>
      <c r="JQE156" s="4345"/>
      <c r="JQF156" s="4346"/>
      <c r="JQG156" s="4338"/>
      <c r="JQH156" s="4339"/>
      <c r="JQI156" s="4345"/>
      <c r="JQJ156" s="4344"/>
      <c r="JQK156" s="4338"/>
      <c r="JQL156" s="4339"/>
      <c r="JQM156" s="4340"/>
      <c r="JQN156" s="4341"/>
      <c r="JQO156" s="4338"/>
      <c r="JQP156" s="2612"/>
      <c r="JQQ156" s="4342"/>
      <c r="JQR156" s="4343"/>
      <c r="JQS156" s="4344"/>
      <c r="JQT156" s="2613"/>
      <c r="JQU156" s="4345"/>
      <c r="JQV156" s="4346"/>
      <c r="JQW156" s="4345"/>
      <c r="JQX156" s="4346"/>
      <c r="JQY156" s="4338"/>
      <c r="JQZ156" s="4339"/>
      <c r="JRA156" s="4345"/>
      <c r="JRB156" s="4344"/>
      <c r="JRC156" s="4338"/>
      <c r="JRD156" s="4339"/>
      <c r="JRE156" s="4340"/>
      <c r="JRF156" s="4341"/>
      <c r="JRG156" s="4338"/>
      <c r="JRH156" s="2612"/>
      <c r="JRI156" s="4342"/>
      <c r="JRJ156" s="4343"/>
      <c r="JRK156" s="4344"/>
      <c r="JRL156" s="2613"/>
      <c r="JRM156" s="4345"/>
      <c r="JRN156" s="4346"/>
      <c r="JRO156" s="4345"/>
      <c r="JRP156" s="4346"/>
      <c r="JRQ156" s="4338"/>
      <c r="JRR156" s="4339"/>
      <c r="JRS156" s="4345"/>
      <c r="JRT156" s="4344"/>
      <c r="JRU156" s="4338"/>
      <c r="JRV156" s="4339"/>
      <c r="JRW156" s="4340"/>
      <c r="JRX156" s="4341"/>
      <c r="JRY156" s="4338"/>
      <c r="JRZ156" s="2612"/>
      <c r="JSA156" s="4342"/>
      <c r="JSB156" s="4343"/>
      <c r="JSC156" s="4344"/>
      <c r="JSD156" s="2613"/>
      <c r="JSE156" s="4345"/>
      <c r="JSF156" s="4346"/>
      <c r="JSG156" s="4345"/>
      <c r="JSH156" s="4346"/>
      <c r="JSI156" s="4338"/>
      <c r="JSJ156" s="4339"/>
      <c r="JSK156" s="4345"/>
      <c r="JSL156" s="4344"/>
      <c r="JSM156" s="4338"/>
      <c r="JSN156" s="4339"/>
      <c r="JSO156" s="4340"/>
      <c r="JSP156" s="4341"/>
      <c r="JSQ156" s="4338"/>
      <c r="JSR156" s="2612"/>
      <c r="JSS156" s="4342"/>
      <c r="JST156" s="4343"/>
      <c r="JSU156" s="4344"/>
      <c r="JSV156" s="2613"/>
      <c r="JSW156" s="4345"/>
      <c r="JSX156" s="4346"/>
      <c r="JSY156" s="4345"/>
      <c r="JSZ156" s="4346"/>
      <c r="JTA156" s="4338"/>
      <c r="JTB156" s="4339"/>
      <c r="JTC156" s="4345"/>
      <c r="JTD156" s="4344"/>
      <c r="JTE156" s="4338"/>
      <c r="JTF156" s="4339"/>
      <c r="JTG156" s="4340"/>
      <c r="JTH156" s="4341"/>
      <c r="JTI156" s="4338"/>
      <c r="JTJ156" s="2612"/>
      <c r="JTK156" s="4342"/>
      <c r="JTL156" s="4343"/>
      <c r="JTM156" s="4344"/>
      <c r="JTN156" s="2613"/>
      <c r="JTO156" s="4345"/>
      <c r="JTP156" s="4346"/>
      <c r="JTQ156" s="4345"/>
      <c r="JTR156" s="4346"/>
      <c r="JTS156" s="4338"/>
      <c r="JTT156" s="4339"/>
      <c r="JTU156" s="4345"/>
      <c r="JTV156" s="4344"/>
      <c r="JTW156" s="4338"/>
      <c r="JTX156" s="4339"/>
      <c r="JTY156" s="4340"/>
      <c r="JTZ156" s="4341"/>
      <c r="JUA156" s="4338"/>
      <c r="JUB156" s="2612"/>
      <c r="JUC156" s="4342"/>
      <c r="JUD156" s="4343"/>
      <c r="JUE156" s="4344"/>
      <c r="JUF156" s="2613"/>
      <c r="JUG156" s="4345"/>
      <c r="JUH156" s="4346"/>
      <c r="JUI156" s="4345"/>
      <c r="JUJ156" s="4346"/>
      <c r="JUK156" s="4338"/>
      <c r="JUL156" s="4339"/>
      <c r="JUM156" s="4345"/>
      <c r="JUN156" s="4344"/>
      <c r="JUO156" s="4338"/>
      <c r="JUP156" s="4339"/>
      <c r="JUQ156" s="4340"/>
      <c r="JUR156" s="4341"/>
      <c r="JUS156" s="4338"/>
      <c r="JUT156" s="2612"/>
      <c r="JUU156" s="4342"/>
      <c r="JUV156" s="4343"/>
      <c r="JUW156" s="4344"/>
      <c r="JUX156" s="2613"/>
      <c r="JUY156" s="4345"/>
      <c r="JUZ156" s="4346"/>
      <c r="JVA156" s="4345"/>
      <c r="JVB156" s="4346"/>
      <c r="JVC156" s="4338"/>
      <c r="JVD156" s="4339"/>
      <c r="JVE156" s="4345"/>
      <c r="JVF156" s="4344"/>
      <c r="JVG156" s="4338"/>
      <c r="JVH156" s="4339"/>
      <c r="JVI156" s="4340"/>
      <c r="JVJ156" s="4341"/>
      <c r="JVK156" s="4338"/>
      <c r="JVL156" s="2612"/>
      <c r="JVM156" s="4342"/>
      <c r="JVN156" s="4343"/>
      <c r="JVO156" s="4344"/>
      <c r="JVP156" s="2613"/>
      <c r="JVQ156" s="4345"/>
      <c r="JVR156" s="4346"/>
      <c r="JVS156" s="4345"/>
      <c r="JVT156" s="4346"/>
      <c r="JVU156" s="4338"/>
      <c r="JVV156" s="4339"/>
      <c r="JVW156" s="4345"/>
      <c r="JVX156" s="4344"/>
      <c r="JVY156" s="4338"/>
      <c r="JVZ156" s="4339"/>
      <c r="JWA156" s="4340"/>
      <c r="JWB156" s="4341"/>
      <c r="JWC156" s="4338"/>
      <c r="JWD156" s="2612"/>
      <c r="JWE156" s="4342"/>
      <c r="JWF156" s="4343"/>
      <c r="JWG156" s="4344"/>
      <c r="JWH156" s="2613"/>
      <c r="JWI156" s="4345"/>
      <c r="JWJ156" s="4346"/>
      <c r="JWK156" s="4345"/>
      <c r="JWL156" s="4346"/>
      <c r="JWM156" s="4338"/>
      <c r="JWN156" s="4339"/>
      <c r="JWO156" s="4345"/>
      <c r="JWP156" s="4344"/>
      <c r="JWQ156" s="4338"/>
      <c r="JWR156" s="4339"/>
      <c r="JWS156" s="4340"/>
      <c r="JWT156" s="4341"/>
      <c r="JWU156" s="4338"/>
      <c r="JWV156" s="2612"/>
      <c r="JWW156" s="4342"/>
      <c r="JWX156" s="4343"/>
      <c r="JWY156" s="4344"/>
      <c r="JWZ156" s="2613"/>
      <c r="JXA156" s="4345"/>
      <c r="JXB156" s="4346"/>
      <c r="JXC156" s="4345"/>
      <c r="JXD156" s="4346"/>
      <c r="JXE156" s="4338"/>
      <c r="JXF156" s="4339"/>
      <c r="JXG156" s="4345"/>
      <c r="JXH156" s="4344"/>
      <c r="JXI156" s="4338"/>
      <c r="JXJ156" s="4339"/>
      <c r="JXK156" s="4340"/>
      <c r="JXL156" s="4341"/>
      <c r="JXM156" s="4338"/>
      <c r="JXN156" s="2612"/>
      <c r="JXO156" s="4342"/>
      <c r="JXP156" s="4343"/>
      <c r="JXQ156" s="4344"/>
      <c r="JXR156" s="2613"/>
      <c r="JXS156" s="4345"/>
      <c r="JXT156" s="4346"/>
      <c r="JXU156" s="4345"/>
      <c r="JXV156" s="4346"/>
      <c r="JXW156" s="4338"/>
      <c r="JXX156" s="4339"/>
      <c r="JXY156" s="4345"/>
      <c r="JXZ156" s="4344"/>
      <c r="JYA156" s="4338"/>
      <c r="JYB156" s="4339"/>
      <c r="JYC156" s="4340"/>
      <c r="JYD156" s="4341"/>
      <c r="JYE156" s="4338"/>
      <c r="JYF156" s="2612"/>
      <c r="JYG156" s="4342"/>
      <c r="JYH156" s="4343"/>
      <c r="JYI156" s="4344"/>
      <c r="JYJ156" s="2613"/>
      <c r="JYK156" s="4345"/>
      <c r="JYL156" s="4346"/>
      <c r="JYM156" s="4345"/>
      <c r="JYN156" s="4346"/>
      <c r="JYO156" s="4338"/>
      <c r="JYP156" s="4339"/>
      <c r="JYQ156" s="4345"/>
      <c r="JYR156" s="4344"/>
      <c r="JYS156" s="4338"/>
      <c r="JYT156" s="4339"/>
      <c r="JYU156" s="4340"/>
      <c r="JYV156" s="4341"/>
      <c r="JYW156" s="4338"/>
      <c r="JYX156" s="2612"/>
      <c r="JYY156" s="4342"/>
      <c r="JYZ156" s="4343"/>
      <c r="JZA156" s="4344"/>
      <c r="JZB156" s="2613"/>
      <c r="JZC156" s="4345"/>
      <c r="JZD156" s="4346"/>
      <c r="JZE156" s="4345"/>
      <c r="JZF156" s="4346"/>
      <c r="JZG156" s="4338"/>
      <c r="JZH156" s="4339"/>
      <c r="JZI156" s="4345"/>
      <c r="JZJ156" s="4344"/>
      <c r="JZK156" s="4338"/>
      <c r="JZL156" s="4339"/>
      <c r="JZM156" s="4340"/>
      <c r="JZN156" s="4341"/>
      <c r="JZO156" s="4338"/>
      <c r="JZP156" s="2612"/>
      <c r="JZQ156" s="4342"/>
      <c r="JZR156" s="4343"/>
      <c r="JZS156" s="4344"/>
      <c r="JZT156" s="2613"/>
      <c r="JZU156" s="4345"/>
      <c r="JZV156" s="4346"/>
      <c r="JZW156" s="4345"/>
      <c r="JZX156" s="4346"/>
      <c r="JZY156" s="4338"/>
      <c r="JZZ156" s="4339"/>
      <c r="KAA156" s="4345"/>
      <c r="KAB156" s="4344"/>
      <c r="KAC156" s="4338"/>
      <c r="KAD156" s="4339"/>
      <c r="KAE156" s="4340"/>
      <c r="KAF156" s="4341"/>
      <c r="KAG156" s="4338"/>
      <c r="KAH156" s="2612"/>
      <c r="KAI156" s="4342"/>
      <c r="KAJ156" s="4343"/>
      <c r="KAK156" s="4344"/>
      <c r="KAL156" s="2613"/>
      <c r="KAM156" s="4345"/>
      <c r="KAN156" s="4346"/>
      <c r="KAO156" s="4345"/>
      <c r="KAP156" s="4346"/>
      <c r="KAQ156" s="4338"/>
      <c r="KAR156" s="4339"/>
      <c r="KAS156" s="4345"/>
      <c r="KAT156" s="4344"/>
      <c r="KAU156" s="4338"/>
      <c r="KAV156" s="4339"/>
      <c r="KAW156" s="4340"/>
      <c r="KAX156" s="4341"/>
      <c r="KAY156" s="4338"/>
      <c r="KAZ156" s="2612"/>
      <c r="KBA156" s="4342"/>
      <c r="KBB156" s="4343"/>
      <c r="KBC156" s="4344"/>
      <c r="KBD156" s="2613"/>
      <c r="KBE156" s="4345"/>
      <c r="KBF156" s="4346"/>
      <c r="KBG156" s="4345"/>
      <c r="KBH156" s="4346"/>
      <c r="KBI156" s="4338"/>
      <c r="KBJ156" s="4339"/>
      <c r="KBK156" s="4345"/>
      <c r="KBL156" s="4344"/>
      <c r="KBM156" s="4338"/>
      <c r="KBN156" s="4339"/>
      <c r="KBO156" s="4340"/>
      <c r="KBP156" s="4341"/>
      <c r="KBQ156" s="4338"/>
      <c r="KBR156" s="2612"/>
      <c r="KBS156" s="4342"/>
      <c r="KBT156" s="4343"/>
      <c r="KBU156" s="4344"/>
      <c r="KBV156" s="2613"/>
      <c r="KBW156" s="4345"/>
      <c r="KBX156" s="4346"/>
      <c r="KBY156" s="4345"/>
      <c r="KBZ156" s="4346"/>
      <c r="KCA156" s="4338"/>
      <c r="KCB156" s="4339"/>
      <c r="KCC156" s="4345"/>
      <c r="KCD156" s="4344"/>
      <c r="KCE156" s="4338"/>
      <c r="KCF156" s="4339"/>
      <c r="KCG156" s="4340"/>
      <c r="KCH156" s="4341"/>
      <c r="KCI156" s="4338"/>
      <c r="KCJ156" s="2612"/>
      <c r="KCK156" s="4342"/>
      <c r="KCL156" s="4343"/>
      <c r="KCM156" s="4344"/>
      <c r="KCN156" s="2613"/>
      <c r="KCO156" s="4345"/>
      <c r="KCP156" s="4346"/>
      <c r="KCQ156" s="4345"/>
      <c r="KCR156" s="4346"/>
      <c r="KCS156" s="4338"/>
      <c r="KCT156" s="4339"/>
      <c r="KCU156" s="4345"/>
      <c r="KCV156" s="4344"/>
      <c r="KCW156" s="4338"/>
      <c r="KCX156" s="4339"/>
      <c r="KCY156" s="4340"/>
      <c r="KCZ156" s="4341"/>
      <c r="KDA156" s="4338"/>
      <c r="KDB156" s="2612"/>
      <c r="KDC156" s="4342"/>
      <c r="KDD156" s="4343"/>
      <c r="KDE156" s="4344"/>
      <c r="KDF156" s="2613"/>
      <c r="KDG156" s="4345"/>
      <c r="KDH156" s="4346"/>
      <c r="KDI156" s="4345"/>
      <c r="KDJ156" s="4346"/>
      <c r="KDK156" s="4338"/>
      <c r="KDL156" s="4339"/>
      <c r="KDM156" s="4345"/>
      <c r="KDN156" s="4344"/>
      <c r="KDO156" s="4338"/>
      <c r="KDP156" s="4339"/>
      <c r="KDQ156" s="4340"/>
      <c r="KDR156" s="4341"/>
      <c r="KDS156" s="4338"/>
      <c r="KDT156" s="2612"/>
      <c r="KDU156" s="4342"/>
      <c r="KDV156" s="4343"/>
      <c r="KDW156" s="4344"/>
      <c r="KDX156" s="2613"/>
      <c r="KDY156" s="4345"/>
      <c r="KDZ156" s="4346"/>
      <c r="KEA156" s="4345"/>
      <c r="KEB156" s="4346"/>
      <c r="KEC156" s="4338"/>
      <c r="KED156" s="4339"/>
      <c r="KEE156" s="4345"/>
      <c r="KEF156" s="4344"/>
      <c r="KEG156" s="4338"/>
      <c r="KEH156" s="4339"/>
      <c r="KEI156" s="4340"/>
      <c r="KEJ156" s="4341"/>
      <c r="KEK156" s="4338"/>
      <c r="KEL156" s="2612"/>
      <c r="KEM156" s="4342"/>
      <c r="KEN156" s="4343"/>
      <c r="KEO156" s="4344"/>
      <c r="KEP156" s="2613"/>
      <c r="KEQ156" s="4345"/>
      <c r="KER156" s="4346"/>
      <c r="KES156" s="4345"/>
      <c r="KET156" s="4346"/>
      <c r="KEU156" s="4338"/>
      <c r="KEV156" s="4339"/>
      <c r="KEW156" s="4345"/>
      <c r="KEX156" s="4344"/>
      <c r="KEY156" s="4338"/>
      <c r="KEZ156" s="4339"/>
      <c r="KFA156" s="4340"/>
      <c r="KFB156" s="4341"/>
      <c r="KFC156" s="4338"/>
      <c r="KFD156" s="2612"/>
      <c r="KFE156" s="4342"/>
      <c r="KFF156" s="4343"/>
      <c r="KFG156" s="4344"/>
      <c r="KFH156" s="2613"/>
      <c r="KFI156" s="4345"/>
      <c r="KFJ156" s="4346"/>
      <c r="KFK156" s="4345"/>
      <c r="KFL156" s="4346"/>
      <c r="KFM156" s="4338"/>
      <c r="KFN156" s="4339"/>
      <c r="KFO156" s="4345"/>
      <c r="KFP156" s="4344"/>
      <c r="KFQ156" s="4338"/>
      <c r="KFR156" s="4339"/>
      <c r="KFS156" s="4340"/>
      <c r="KFT156" s="4341"/>
      <c r="KFU156" s="4338"/>
      <c r="KFV156" s="2612"/>
      <c r="KFW156" s="4342"/>
      <c r="KFX156" s="4343"/>
      <c r="KFY156" s="4344"/>
      <c r="KFZ156" s="2613"/>
      <c r="KGA156" s="4345"/>
      <c r="KGB156" s="4346"/>
      <c r="KGC156" s="4345"/>
      <c r="KGD156" s="4346"/>
      <c r="KGE156" s="4338"/>
      <c r="KGF156" s="4339"/>
      <c r="KGG156" s="4345"/>
      <c r="KGH156" s="4344"/>
      <c r="KGI156" s="4338"/>
      <c r="KGJ156" s="4339"/>
      <c r="KGK156" s="4340"/>
      <c r="KGL156" s="4341"/>
      <c r="KGM156" s="4338"/>
      <c r="KGN156" s="2612"/>
      <c r="KGO156" s="4342"/>
      <c r="KGP156" s="4343"/>
      <c r="KGQ156" s="4344"/>
      <c r="KGR156" s="2613"/>
      <c r="KGS156" s="4345"/>
      <c r="KGT156" s="4346"/>
      <c r="KGU156" s="4345"/>
      <c r="KGV156" s="4346"/>
      <c r="KGW156" s="4338"/>
      <c r="KGX156" s="4339"/>
      <c r="KGY156" s="4345"/>
      <c r="KGZ156" s="4344"/>
      <c r="KHA156" s="4338"/>
      <c r="KHB156" s="4339"/>
      <c r="KHC156" s="4340"/>
      <c r="KHD156" s="4341"/>
      <c r="KHE156" s="4338"/>
      <c r="KHF156" s="2612"/>
      <c r="KHG156" s="4342"/>
      <c r="KHH156" s="4343"/>
      <c r="KHI156" s="4344"/>
      <c r="KHJ156" s="2613"/>
      <c r="KHK156" s="4345"/>
      <c r="KHL156" s="4346"/>
      <c r="KHM156" s="4345"/>
      <c r="KHN156" s="4346"/>
      <c r="KHO156" s="4338"/>
      <c r="KHP156" s="4339"/>
      <c r="KHQ156" s="4345"/>
      <c r="KHR156" s="4344"/>
      <c r="KHS156" s="4338"/>
      <c r="KHT156" s="4339"/>
      <c r="KHU156" s="4340"/>
      <c r="KHV156" s="4341"/>
      <c r="KHW156" s="4338"/>
      <c r="KHX156" s="2612"/>
      <c r="KHY156" s="4342"/>
      <c r="KHZ156" s="4343"/>
      <c r="KIA156" s="4344"/>
      <c r="KIB156" s="2613"/>
      <c r="KIC156" s="4345"/>
      <c r="KID156" s="4346"/>
      <c r="KIE156" s="4345"/>
      <c r="KIF156" s="4346"/>
      <c r="KIG156" s="4338"/>
      <c r="KIH156" s="4339"/>
      <c r="KII156" s="4345"/>
      <c r="KIJ156" s="4344"/>
      <c r="KIK156" s="4338"/>
      <c r="KIL156" s="4339"/>
      <c r="KIM156" s="4340"/>
      <c r="KIN156" s="4341"/>
      <c r="KIO156" s="4338"/>
      <c r="KIP156" s="2612"/>
      <c r="KIQ156" s="4342"/>
      <c r="KIR156" s="4343"/>
      <c r="KIS156" s="4344"/>
      <c r="KIT156" s="2613"/>
      <c r="KIU156" s="4345"/>
      <c r="KIV156" s="4346"/>
      <c r="KIW156" s="4345"/>
      <c r="KIX156" s="4346"/>
      <c r="KIY156" s="4338"/>
      <c r="KIZ156" s="4339"/>
      <c r="KJA156" s="4345"/>
      <c r="KJB156" s="4344"/>
      <c r="KJC156" s="4338"/>
      <c r="KJD156" s="4339"/>
      <c r="KJE156" s="4340"/>
      <c r="KJF156" s="4341"/>
      <c r="KJG156" s="4338"/>
      <c r="KJH156" s="2612"/>
      <c r="KJI156" s="4342"/>
      <c r="KJJ156" s="4343"/>
      <c r="KJK156" s="4344"/>
      <c r="KJL156" s="2613"/>
      <c r="KJM156" s="4345"/>
      <c r="KJN156" s="4346"/>
      <c r="KJO156" s="4345"/>
      <c r="KJP156" s="4346"/>
      <c r="KJQ156" s="4338"/>
      <c r="KJR156" s="4339"/>
      <c r="KJS156" s="4345"/>
      <c r="KJT156" s="4344"/>
      <c r="KJU156" s="4338"/>
      <c r="KJV156" s="4339"/>
      <c r="KJW156" s="4340"/>
      <c r="KJX156" s="4341"/>
      <c r="KJY156" s="4338"/>
      <c r="KJZ156" s="2612"/>
      <c r="KKA156" s="4342"/>
      <c r="KKB156" s="4343"/>
      <c r="KKC156" s="4344"/>
      <c r="KKD156" s="2613"/>
      <c r="KKE156" s="4345"/>
      <c r="KKF156" s="4346"/>
      <c r="KKG156" s="4345"/>
      <c r="KKH156" s="4346"/>
      <c r="KKI156" s="4338"/>
      <c r="KKJ156" s="4339"/>
      <c r="KKK156" s="4345"/>
      <c r="KKL156" s="4344"/>
      <c r="KKM156" s="4338"/>
      <c r="KKN156" s="4339"/>
      <c r="KKO156" s="4340"/>
      <c r="KKP156" s="4341"/>
      <c r="KKQ156" s="4338"/>
      <c r="KKR156" s="2612"/>
      <c r="KKS156" s="4342"/>
      <c r="KKT156" s="4343"/>
      <c r="KKU156" s="4344"/>
      <c r="KKV156" s="2613"/>
      <c r="KKW156" s="4345"/>
      <c r="KKX156" s="4346"/>
      <c r="KKY156" s="4345"/>
      <c r="KKZ156" s="4346"/>
      <c r="KLA156" s="4338"/>
      <c r="KLB156" s="4339"/>
      <c r="KLC156" s="4345"/>
      <c r="KLD156" s="4344"/>
      <c r="KLE156" s="4338"/>
      <c r="KLF156" s="4339"/>
      <c r="KLG156" s="4340"/>
      <c r="KLH156" s="4341"/>
      <c r="KLI156" s="4338"/>
      <c r="KLJ156" s="2612"/>
      <c r="KLK156" s="4342"/>
      <c r="KLL156" s="4343"/>
      <c r="KLM156" s="4344"/>
      <c r="KLN156" s="2613"/>
      <c r="KLO156" s="4345"/>
      <c r="KLP156" s="4346"/>
      <c r="KLQ156" s="4345"/>
      <c r="KLR156" s="4346"/>
      <c r="KLS156" s="4338"/>
      <c r="KLT156" s="4339"/>
      <c r="KLU156" s="4345"/>
      <c r="KLV156" s="4344"/>
      <c r="KLW156" s="4338"/>
      <c r="KLX156" s="4339"/>
      <c r="KLY156" s="4340"/>
      <c r="KLZ156" s="4341"/>
      <c r="KMA156" s="4338"/>
      <c r="KMB156" s="2612"/>
      <c r="KMC156" s="4342"/>
      <c r="KMD156" s="4343"/>
      <c r="KME156" s="4344"/>
      <c r="KMF156" s="2613"/>
      <c r="KMG156" s="4345"/>
      <c r="KMH156" s="4346"/>
      <c r="KMI156" s="4345"/>
      <c r="KMJ156" s="4346"/>
      <c r="KMK156" s="4338"/>
      <c r="KML156" s="4339"/>
      <c r="KMM156" s="4345"/>
      <c r="KMN156" s="4344"/>
      <c r="KMO156" s="4338"/>
      <c r="KMP156" s="4339"/>
      <c r="KMQ156" s="4340"/>
      <c r="KMR156" s="4341"/>
      <c r="KMS156" s="4338"/>
      <c r="KMT156" s="2612"/>
      <c r="KMU156" s="4342"/>
      <c r="KMV156" s="4343"/>
      <c r="KMW156" s="4344"/>
      <c r="KMX156" s="2613"/>
      <c r="KMY156" s="4345"/>
      <c r="KMZ156" s="4346"/>
      <c r="KNA156" s="4345"/>
      <c r="KNB156" s="4346"/>
      <c r="KNC156" s="4338"/>
      <c r="KND156" s="4339"/>
      <c r="KNE156" s="4345"/>
      <c r="KNF156" s="4344"/>
      <c r="KNG156" s="4338"/>
      <c r="KNH156" s="4339"/>
      <c r="KNI156" s="4340"/>
      <c r="KNJ156" s="4341"/>
      <c r="KNK156" s="4338"/>
      <c r="KNL156" s="2612"/>
      <c r="KNM156" s="4342"/>
      <c r="KNN156" s="4343"/>
      <c r="KNO156" s="4344"/>
      <c r="KNP156" s="2613"/>
      <c r="KNQ156" s="4345"/>
      <c r="KNR156" s="4346"/>
      <c r="KNS156" s="4345"/>
      <c r="KNT156" s="4346"/>
      <c r="KNU156" s="4338"/>
      <c r="KNV156" s="4339"/>
      <c r="KNW156" s="4345"/>
      <c r="KNX156" s="4344"/>
      <c r="KNY156" s="4338"/>
      <c r="KNZ156" s="4339"/>
      <c r="KOA156" s="4340"/>
      <c r="KOB156" s="4341"/>
      <c r="KOC156" s="4338"/>
      <c r="KOD156" s="2612"/>
      <c r="KOE156" s="4342"/>
      <c r="KOF156" s="4343"/>
      <c r="KOG156" s="4344"/>
      <c r="KOH156" s="2613"/>
      <c r="KOI156" s="4345"/>
      <c r="KOJ156" s="4346"/>
      <c r="KOK156" s="4345"/>
      <c r="KOL156" s="4346"/>
      <c r="KOM156" s="4338"/>
      <c r="KON156" s="4339"/>
      <c r="KOO156" s="4345"/>
      <c r="KOP156" s="4344"/>
      <c r="KOQ156" s="4338"/>
      <c r="KOR156" s="4339"/>
      <c r="KOS156" s="4340"/>
      <c r="KOT156" s="4341"/>
      <c r="KOU156" s="4338"/>
      <c r="KOV156" s="2612"/>
      <c r="KOW156" s="4342"/>
      <c r="KOX156" s="4343"/>
      <c r="KOY156" s="4344"/>
      <c r="KOZ156" s="2613"/>
      <c r="KPA156" s="4345"/>
      <c r="KPB156" s="4346"/>
      <c r="KPC156" s="4345"/>
      <c r="KPD156" s="4346"/>
      <c r="KPE156" s="4338"/>
      <c r="KPF156" s="4339"/>
      <c r="KPG156" s="4345"/>
      <c r="KPH156" s="4344"/>
      <c r="KPI156" s="4338"/>
      <c r="KPJ156" s="4339"/>
      <c r="KPK156" s="4340"/>
      <c r="KPL156" s="4341"/>
      <c r="KPM156" s="4338"/>
      <c r="KPN156" s="2612"/>
      <c r="KPO156" s="4342"/>
      <c r="KPP156" s="4343"/>
      <c r="KPQ156" s="4344"/>
      <c r="KPR156" s="2613"/>
      <c r="KPS156" s="4345"/>
      <c r="KPT156" s="4346"/>
      <c r="KPU156" s="4345"/>
      <c r="KPV156" s="4346"/>
      <c r="KPW156" s="4338"/>
      <c r="KPX156" s="4339"/>
      <c r="KPY156" s="4345"/>
      <c r="KPZ156" s="4344"/>
      <c r="KQA156" s="4338"/>
      <c r="KQB156" s="4339"/>
      <c r="KQC156" s="4340"/>
      <c r="KQD156" s="4341"/>
      <c r="KQE156" s="4338"/>
      <c r="KQF156" s="2612"/>
      <c r="KQG156" s="4342"/>
      <c r="KQH156" s="4343"/>
      <c r="KQI156" s="4344"/>
      <c r="KQJ156" s="2613"/>
      <c r="KQK156" s="4345"/>
      <c r="KQL156" s="4346"/>
      <c r="KQM156" s="4345"/>
      <c r="KQN156" s="4346"/>
      <c r="KQO156" s="4338"/>
      <c r="KQP156" s="4339"/>
      <c r="KQQ156" s="4345"/>
      <c r="KQR156" s="4344"/>
      <c r="KQS156" s="4338"/>
      <c r="KQT156" s="4339"/>
      <c r="KQU156" s="4340"/>
      <c r="KQV156" s="4341"/>
      <c r="KQW156" s="4338"/>
      <c r="KQX156" s="2612"/>
      <c r="KQY156" s="4342"/>
      <c r="KQZ156" s="4343"/>
      <c r="KRA156" s="4344"/>
      <c r="KRB156" s="2613"/>
      <c r="KRC156" s="4345"/>
      <c r="KRD156" s="4346"/>
      <c r="KRE156" s="4345"/>
      <c r="KRF156" s="4346"/>
      <c r="KRG156" s="4338"/>
      <c r="KRH156" s="4339"/>
      <c r="KRI156" s="4345"/>
      <c r="KRJ156" s="4344"/>
      <c r="KRK156" s="4338"/>
      <c r="KRL156" s="4339"/>
      <c r="KRM156" s="4340"/>
      <c r="KRN156" s="4341"/>
      <c r="KRO156" s="4338"/>
      <c r="KRP156" s="2612"/>
      <c r="KRQ156" s="4342"/>
      <c r="KRR156" s="4343"/>
      <c r="KRS156" s="4344"/>
      <c r="KRT156" s="2613"/>
      <c r="KRU156" s="4345"/>
      <c r="KRV156" s="4346"/>
      <c r="KRW156" s="4345"/>
      <c r="KRX156" s="4346"/>
      <c r="KRY156" s="4338"/>
      <c r="KRZ156" s="4339"/>
      <c r="KSA156" s="4345"/>
      <c r="KSB156" s="4344"/>
      <c r="KSC156" s="4338"/>
      <c r="KSD156" s="4339"/>
      <c r="KSE156" s="4340"/>
      <c r="KSF156" s="4341"/>
      <c r="KSG156" s="4338"/>
      <c r="KSH156" s="2612"/>
      <c r="KSI156" s="4342"/>
      <c r="KSJ156" s="4343"/>
      <c r="KSK156" s="4344"/>
      <c r="KSL156" s="2613"/>
      <c r="KSM156" s="4345"/>
      <c r="KSN156" s="4346"/>
      <c r="KSO156" s="4345"/>
      <c r="KSP156" s="4346"/>
      <c r="KSQ156" s="4338"/>
      <c r="KSR156" s="4339"/>
      <c r="KSS156" s="4345"/>
      <c r="KST156" s="4344"/>
      <c r="KSU156" s="4338"/>
      <c r="KSV156" s="4339"/>
      <c r="KSW156" s="4340"/>
      <c r="KSX156" s="4341"/>
      <c r="KSY156" s="4338"/>
      <c r="KSZ156" s="2612"/>
      <c r="KTA156" s="4342"/>
      <c r="KTB156" s="4343"/>
      <c r="KTC156" s="4344"/>
      <c r="KTD156" s="2613"/>
      <c r="KTE156" s="4345"/>
      <c r="KTF156" s="4346"/>
      <c r="KTG156" s="4345"/>
      <c r="KTH156" s="4346"/>
      <c r="KTI156" s="4338"/>
      <c r="KTJ156" s="4339"/>
      <c r="KTK156" s="4345"/>
      <c r="KTL156" s="4344"/>
      <c r="KTM156" s="4338"/>
      <c r="KTN156" s="4339"/>
      <c r="KTO156" s="4340"/>
      <c r="KTP156" s="4341"/>
      <c r="KTQ156" s="4338"/>
      <c r="KTR156" s="2612"/>
      <c r="KTS156" s="4342"/>
      <c r="KTT156" s="4343"/>
      <c r="KTU156" s="4344"/>
      <c r="KTV156" s="2613"/>
      <c r="KTW156" s="4345"/>
      <c r="KTX156" s="4346"/>
      <c r="KTY156" s="4345"/>
      <c r="KTZ156" s="4346"/>
      <c r="KUA156" s="4338"/>
      <c r="KUB156" s="4339"/>
      <c r="KUC156" s="4345"/>
      <c r="KUD156" s="4344"/>
      <c r="KUE156" s="4338"/>
      <c r="KUF156" s="4339"/>
      <c r="KUG156" s="4340"/>
      <c r="KUH156" s="4341"/>
      <c r="KUI156" s="4338"/>
      <c r="KUJ156" s="2612"/>
      <c r="KUK156" s="4342"/>
      <c r="KUL156" s="4343"/>
      <c r="KUM156" s="4344"/>
      <c r="KUN156" s="2613"/>
      <c r="KUO156" s="4345"/>
      <c r="KUP156" s="4346"/>
      <c r="KUQ156" s="4345"/>
      <c r="KUR156" s="4346"/>
      <c r="KUS156" s="4338"/>
      <c r="KUT156" s="4339"/>
      <c r="KUU156" s="4345"/>
      <c r="KUV156" s="4344"/>
      <c r="KUW156" s="4338"/>
      <c r="KUX156" s="4339"/>
      <c r="KUY156" s="4340"/>
      <c r="KUZ156" s="4341"/>
      <c r="KVA156" s="4338"/>
      <c r="KVB156" s="2612"/>
      <c r="KVC156" s="4342"/>
      <c r="KVD156" s="4343"/>
      <c r="KVE156" s="4344"/>
      <c r="KVF156" s="2613"/>
      <c r="KVG156" s="4345"/>
      <c r="KVH156" s="4346"/>
      <c r="KVI156" s="4345"/>
      <c r="KVJ156" s="4346"/>
      <c r="KVK156" s="4338"/>
      <c r="KVL156" s="4339"/>
      <c r="KVM156" s="4345"/>
      <c r="KVN156" s="4344"/>
      <c r="KVO156" s="4338"/>
      <c r="KVP156" s="4339"/>
      <c r="KVQ156" s="4340"/>
      <c r="KVR156" s="4341"/>
      <c r="KVS156" s="4338"/>
      <c r="KVT156" s="2612"/>
      <c r="KVU156" s="4342"/>
      <c r="KVV156" s="4343"/>
      <c r="KVW156" s="4344"/>
      <c r="KVX156" s="2613"/>
      <c r="KVY156" s="4345"/>
      <c r="KVZ156" s="4346"/>
      <c r="KWA156" s="4345"/>
      <c r="KWB156" s="4346"/>
      <c r="KWC156" s="4338"/>
      <c r="KWD156" s="4339"/>
      <c r="KWE156" s="4345"/>
      <c r="KWF156" s="4344"/>
      <c r="KWG156" s="4338"/>
      <c r="KWH156" s="4339"/>
      <c r="KWI156" s="4340"/>
      <c r="KWJ156" s="4341"/>
      <c r="KWK156" s="4338"/>
      <c r="KWL156" s="2612"/>
      <c r="KWM156" s="4342"/>
      <c r="KWN156" s="4343"/>
      <c r="KWO156" s="4344"/>
      <c r="KWP156" s="2613"/>
      <c r="KWQ156" s="4345"/>
      <c r="KWR156" s="4346"/>
      <c r="KWS156" s="4345"/>
      <c r="KWT156" s="4346"/>
      <c r="KWU156" s="4338"/>
      <c r="KWV156" s="4339"/>
      <c r="KWW156" s="4345"/>
      <c r="KWX156" s="4344"/>
      <c r="KWY156" s="4338"/>
      <c r="KWZ156" s="4339"/>
      <c r="KXA156" s="4340"/>
      <c r="KXB156" s="4341"/>
      <c r="KXC156" s="4338"/>
      <c r="KXD156" s="2612"/>
      <c r="KXE156" s="4342"/>
      <c r="KXF156" s="4343"/>
      <c r="KXG156" s="4344"/>
      <c r="KXH156" s="2613"/>
      <c r="KXI156" s="4345"/>
      <c r="KXJ156" s="4346"/>
      <c r="KXK156" s="4345"/>
      <c r="KXL156" s="4346"/>
      <c r="KXM156" s="4338"/>
      <c r="KXN156" s="4339"/>
      <c r="KXO156" s="4345"/>
      <c r="KXP156" s="4344"/>
      <c r="KXQ156" s="4338"/>
      <c r="KXR156" s="4339"/>
      <c r="KXS156" s="4340"/>
      <c r="KXT156" s="4341"/>
      <c r="KXU156" s="4338"/>
      <c r="KXV156" s="2612"/>
      <c r="KXW156" s="4342"/>
      <c r="KXX156" s="4343"/>
      <c r="KXY156" s="4344"/>
      <c r="KXZ156" s="2613"/>
      <c r="KYA156" s="4345"/>
      <c r="KYB156" s="4346"/>
      <c r="KYC156" s="4345"/>
      <c r="KYD156" s="4346"/>
      <c r="KYE156" s="4338"/>
      <c r="KYF156" s="4339"/>
      <c r="KYG156" s="4345"/>
      <c r="KYH156" s="4344"/>
      <c r="KYI156" s="4338"/>
      <c r="KYJ156" s="4339"/>
      <c r="KYK156" s="4340"/>
      <c r="KYL156" s="4341"/>
      <c r="KYM156" s="4338"/>
      <c r="KYN156" s="2612"/>
      <c r="KYO156" s="4342"/>
      <c r="KYP156" s="4343"/>
      <c r="KYQ156" s="4344"/>
      <c r="KYR156" s="2613"/>
      <c r="KYS156" s="4345"/>
      <c r="KYT156" s="4346"/>
      <c r="KYU156" s="4345"/>
      <c r="KYV156" s="4346"/>
      <c r="KYW156" s="4338"/>
      <c r="KYX156" s="4339"/>
      <c r="KYY156" s="4345"/>
      <c r="KYZ156" s="4344"/>
      <c r="KZA156" s="4338"/>
      <c r="KZB156" s="4339"/>
      <c r="KZC156" s="4340"/>
      <c r="KZD156" s="4341"/>
      <c r="KZE156" s="4338"/>
      <c r="KZF156" s="2612"/>
      <c r="KZG156" s="4342"/>
      <c r="KZH156" s="4343"/>
      <c r="KZI156" s="4344"/>
      <c r="KZJ156" s="2613"/>
      <c r="KZK156" s="4345"/>
      <c r="KZL156" s="4346"/>
      <c r="KZM156" s="4345"/>
      <c r="KZN156" s="4346"/>
      <c r="KZO156" s="4338"/>
      <c r="KZP156" s="4339"/>
      <c r="KZQ156" s="4345"/>
      <c r="KZR156" s="4344"/>
      <c r="KZS156" s="4338"/>
      <c r="KZT156" s="4339"/>
      <c r="KZU156" s="4340"/>
      <c r="KZV156" s="4341"/>
      <c r="KZW156" s="4338"/>
      <c r="KZX156" s="2612"/>
      <c r="KZY156" s="4342"/>
      <c r="KZZ156" s="4343"/>
      <c r="LAA156" s="4344"/>
      <c r="LAB156" s="2613"/>
      <c r="LAC156" s="4345"/>
      <c r="LAD156" s="4346"/>
      <c r="LAE156" s="4345"/>
      <c r="LAF156" s="4346"/>
      <c r="LAG156" s="4338"/>
      <c r="LAH156" s="4339"/>
      <c r="LAI156" s="4345"/>
      <c r="LAJ156" s="4344"/>
      <c r="LAK156" s="4338"/>
      <c r="LAL156" s="4339"/>
      <c r="LAM156" s="4340"/>
      <c r="LAN156" s="4341"/>
      <c r="LAO156" s="4338"/>
      <c r="LAP156" s="2612"/>
      <c r="LAQ156" s="4342"/>
      <c r="LAR156" s="4343"/>
      <c r="LAS156" s="4344"/>
      <c r="LAT156" s="2613"/>
      <c r="LAU156" s="4345"/>
      <c r="LAV156" s="4346"/>
      <c r="LAW156" s="4345"/>
      <c r="LAX156" s="4346"/>
      <c r="LAY156" s="4338"/>
      <c r="LAZ156" s="4339"/>
      <c r="LBA156" s="4345"/>
      <c r="LBB156" s="4344"/>
      <c r="LBC156" s="4338"/>
      <c r="LBD156" s="4339"/>
      <c r="LBE156" s="4340"/>
      <c r="LBF156" s="4341"/>
      <c r="LBG156" s="4338"/>
      <c r="LBH156" s="2612"/>
      <c r="LBI156" s="4342"/>
      <c r="LBJ156" s="4343"/>
      <c r="LBK156" s="4344"/>
      <c r="LBL156" s="2613"/>
      <c r="LBM156" s="4345"/>
      <c r="LBN156" s="4346"/>
      <c r="LBO156" s="4345"/>
      <c r="LBP156" s="4346"/>
      <c r="LBQ156" s="4338"/>
      <c r="LBR156" s="4339"/>
      <c r="LBS156" s="4345"/>
      <c r="LBT156" s="4344"/>
      <c r="LBU156" s="4338"/>
      <c r="LBV156" s="4339"/>
      <c r="LBW156" s="4340"/>
      <c r="LBX156" s="4341"/>
      <c r="LBY156" s="4338"/>
      <c r="LBZ156" s="2612"/>
      <c r="LCA156" s="4342"/>
      <c r="LCB156" s="4343"/>
      <c r="LCC156" s="4344"/>
      <c r="LCD156" s="2613"/>
      <c r="LCE156" s="4345"/>
      <c r="LCF156" s="4346"/>
      <c r="LCG156" s="4345"/>
      <c r="LCH156" s="4346"/>
      <c r="LCI156" s="4338"/>
      <c r="LCJ156" s="4339"/>
      <c r="LCK156" s="4345"/>
      <c r="LCL156" s="4344"/>
      <c r="LCM156" s="4338"/>
      <c r="LCN156" s="4339"/>
      <c r="LCO156" s="4340"/>
      <c r="LCP156" s="4341"/>
      <c r="LCQ156" s="4338"/>
      <c r="LCR156" s="2612"/>
      <c r="LCS156" s="4342"/>
      <c r="LCT156" s="4343"/>
      <c r="LCU156" s="4344"/>
      <c r="LCV156" s="2613"/>
      <c r="LCW156" s="4345"/>
      <c r="LCX156" s="4346"/>
      <c r="LCY156" s="4345"/>
      <c r="LCZ156" s="4346"/>
      <c r="LDA156" s="4338"/>
      <c r="LDB156" s="4339"/>
      <c r="LDC156" s="4345"/>
      <c r="LDD156" s="4344"/>
      <c r="LDE156" s="4338"/>
      <c r="LDF156" s="4339"/>
      <c r="LDG156" s="4340"/>
      <c r="LDH156" s="4341"/>
      <c r="LDI156" s="4338"/>
      <c r="LDJ156" s="2612"/>
      <c r="LDK156" s="4342"/>
      <c r="LDL156" s="4343"/>
      <c r="LDM156" s="4344"/>
      <c r="LDN156" s="2613"/>
      <c r="LDO156" s="4345"/>
      <c r="LDP156" s="4346"/>
      <c r="LDQ156" s="4345"/>
      <c r="LDR156" s="4346"/>
      <c r="LDS156" s="4338"/>
      <c r="LDT156" s="4339"/>
      <c r="LDU156" s="4345"/>
      <c r="LDV156" s="4344"/>
      <c r="LDW156" s="4338"/>
      <c r="LDX156" s="4339"/>
      <c r="LDY156" s="4340"/>
      <c r="LDZ156" s="4341"/>
      <c r="LEA156" s="4338"/>
      <c r="LEB156" s="2612"/>
      <c r="LEC156" s="4342"/>
      <c r="LED156" s="4343"/>
      <c r="LEE156" s="4344"/>
      <c r="LEF156" s="2613"/>
      <c r="LEG156" s="4345"/>
      <c r="LEH156" s="4346"/>
      <c r="LEI156" s="4345"/>
      <c r="LEJ156" s="4346"/>
      <c r="LEK156" s="4338"/>
      <c r="LEL156" s="4339"/>
      <c r="LEM156" s="4345"/>
      <c r="LEN156" s="4344"/>
      <c r="LEO156" s="4338"/>
      <c r="LEP156" s="4339"/>
      <c r="LEQ156" s="4340"/>
      <c r="LER156" s="4341"/>
      <c r="LES156" s="4338"/>
      <c r="LET156" s="2612"/>
      <c r="LEU156" s="4342"/>
      <c r="LEV156" s="4343"/>
      <c r="LEW156" s="4344"/>
      <c r="LEX156" s="2613"/>
      <c r="LEY156" s="4345"/>
      <c r="LEZ156" s="4346"/>
      <c r="LFA156" s="4345"/>
      <c r="LFB156" s="4346"/>
      <c r="LFC156" s="4338"/>
      <c r="LFD156" s="4339"/>
      <c r="LFE156" s="4345"/>
      <c r="LFF156" s="4344"/>
      <c r="LFG156" s="4338"/>
      <c r="LFH156" s="4339"/>
      <c r="LFI156" s="4340"/>
      <c r="LFJ156" s="4341"/>
      <c r="LFK156" s="4338"/>
      <c r="LFL156" s="2612"/>
      <c r="LFM156" s="4342"/>
      <c r="LFN156" s="4343"/>
      <c r="LFO156" s="4344"/>
      <c r="LFP156" s="2613"/>
      <c r="LFQ156" s="4345"/>
      <c r="LFR156" s="4346"/>
      <c r="LFS156" s="4345"/>
      <c r="LFT156" s="4346"/>
      <c r="LFU156" s="4338"/>
      <c r="LFV156" s="4339"/>
      <c r="LFW156" s="4345"/>
      <c r="LFX156" s="4344"/>
      <c r="LFY156" s="4338"/>
      <c r="LFZ156" s="4339"/>
      <c r="LGA156" s="4340"/>
      <c r="LGB156" s="4341"/>
      <c r="LGC156" s="4338"/>
      <c r="LGD156" s="2612"/>
      <c r="LGE156" s="4342"/>
      <c r="LGF156" s="4343"/>
      <c r="LGG156" s="4344"/>
      <c r="LGH156" s="2613"/>
      <c r="LGI156" s="4345"/>
      <c r="LGJ156" s="4346"/>
      <c r="LGK156" s="4345"/>
      <c r="LGL156" s="4346"/>
      <c r="LGM156" s="4338"/>
      <c r="LGN156" s="4339"/>
      <c r="LGO156" s="4345"/>
      <c r="LGP156" s="4344"/>
      <c r="LGQ156" s="4338"/>
      <c r="LGR156" s="4339"/>
      <c r="LGS156" s="4340"/>
      <c r="LGT156" s="4341"/>
      <c r="LGU156" s="4338"/>
      <c r="LGV156" s="2612"/>
      <c r="LGW156" s="4342"/>
      <c r="LGX156" s="4343"/>
      <c r="LGY156" s="4344"/>
      <c r="LGZ156" s="2613"/>
      <c r="LHA156" s="4345"/>
      <c r="LHB156" s="4346"/>
      <c r="LHC156" s="4345"/>
      <c r="LHD156" s="4346"/>
      <c r="LHE156" s="4338"/>
      <c r="LHF156" s="4339"/>
      <c r="LHG156" s="4345"/>
      <c r="LHH156" s="4344"/>
      <c r="LHI156" s="4338"/>
      <c r="LHJ156" s="4339"/>
      <c r="LHK156" s="4340"/>
      <c r="LHL156" s="4341"/>
      <c r="LHM156" s="4338"/>
      <c r="LHN156" s="2612"/>
      <c r="LHO156" s="4342"/>
      <c r="LHP156" s="4343"/>
      <c r="LHQ156" s="4344"/>
      <c r="LHR156" s="2613"/>
      <c r="LHS156" s="4345"/>
      <c r="LHT156" s="4346"/>
      <c r="LHU156" s="4345"/>
      <c r="LHV156" s="4346"/>
      <c r="LHW156" s="4338"/>
      <c r="LHX156" s="4339"/>
      <c r="LHY156" s="4345"/>
      <c r="LHZ156" s="4344"/>
      <c r="LIA156" s="4338"/>
      <c r="LIB156" s="4339"/>
      <c r="LIC156" s="4340"/>
      <c r="LID156" s="4341"/>
      <c r="LIE156" s="4338"/>
      <c r="LIF156" s="2612"/>
      <c r="LIG156" s="4342"/>
      <c r="LIH156" s="4343"/>
      <c r="LII156" s="4344"/>
      <c r="LIJ156" s="2613"/>
      <c r="LIK156" s="4345"/>
      <c r="LIL156" s="4346"/>
      <c r="LIM156" s="4345"/>
      <c r="LIN156" s="4346"/>
      <c r="LIO156" s="4338"/>
      <c r="LIP156" s="4339"/>
      <c r="LIQ156" s="4345"/>
      <c r="LIR156" s="4344"/>
      <c r="LIS156" s="4338"/>
      <c r="LIT156" s="4339"/>
      <c r="LIU156" s="4340"/>
      <c r="LIV156" s="4341"/>
      <c r="LIW156" s="4338"/>
      <c r="LIX156" s="2612"/>
      <c r="LIY156" s="4342"/>
      <c r="LIZ156" s="4343"/>
      <c r="LJA156" s="4344"/>
      <c r="LJB156" s="2613"/>
      <c r="LJC156" s="4345"/>
      <c r="LJD156" s="4346"/>
      <c r="LJE156" s="4345"/>
      <c r="LJF156" s="4346"/>
      <c r="LJG156" s="4338"/>
      <c r="LJH156" s="4339"/>
      <c r="LJI156" s="4345"/>
      <c r="LJJ156" s="4344"/>
      <c r="LJK156" s="4338"/>
      <c r="LJL156" s="4339"/>
      <c r="LJM156" s="4340"/>
      <c r="LJN156" s="4341"/>
      <c r="LJO156" s="4338"/>
      <c r="LJP156" s="2612"/>
      <c r="LJQ156" s="4342"/>
      <c r="LJR156" s="4343"/>
      <c r="LJS156" s="4344"/>
      <c r="LJT156" s="2613"/>
      <c r="LJU156" s="4345"/>
      <c r="LJV156" s="4346"/>
      <c r="LJW156" s="4345"/>
      <c r="LJX156" s="4346"/>
      <c r="LJY156" s="4338"/>
      <c r="LJZ156" s="4339"/>
      <c r="LKA156" s="4345"/>
      <c r="LKB156" s="4344"/>
      <c r="LKC156" s="4338"/>
      <c r="LKD156" s="4339"/>
      <c r="LKE156" s="4340"/>
      <c r="LKF156" s="4341"/>
      <c r="LKG156" s="4338"/>
      <c r="LKH156" s="2612"/>
      <c r="LKI156" s="4342"/>
      <c r="LKJ156" s="4343"/>
      <c r="LKK156" s="4344"/>
      <c r="LKL156" s="2613"/>
      <c r="LKM156" s="4345"/>
      <c r="LKN156" s="4346"/>
      <c r="LKO156" s="4345"/>
      <c r="LKP156" s="4346"/>
      <c r="LKQ156" s="4338"/>
      <c r="LKR156" s="4339"/>
      <c r="LKS156" s="4345"/>
      <c r="LKT156" s="4344"/>
      <c r="LKU156" s="4338"/>
      <c r="LKV156" s="4339"/>
      <c r="LKW156" s="4340"/>
      <c r="LKX156" s="4341"/>
      <c r="LKY156" s="4338"/>
      <c r="LKZ156" s="2612"/>
      <c r="LLA156" s="4342"/>
      <c r="LLB156" s="4343"/>
      <c r="LLC156" s="4344"/>
      <c r="LLD156" s="2613"/>
      <c r="LLE156" s="4345"/>
      <c r="LLF156" s="4346"/>
      <c r="LLG156" s="4345"/>
      <c r="LLH156" s="4346"/>
      <c r="LLI156" s="4338"/>
      <c r="LLJ156" s="4339"/>
      <c r="LLK156" s="4345"/>
      <c r="LLL156" s="4344"/>
      <c r="LLM156" s="4338"/>
      <c r="LLN156" s="4339"/>
      <c r="LLO156" s="4340"/>
      <c r="LLP156" s="4341"/>
      <c r="LLQ156" s="4338"/>
      <c r="LLR156" s="2612"/>
      <c r="LLS156" s="4342"/>
      <c r="LLT156" s="4343"/>
      <c r="LLU156" s="4344"/>
      <c r="LLV156" s="2613"/>
      <c r="LLW156" s="4345"/>
      <c r="LLX156" s="4346"/>
      <c r="LLY156" s="4345"/>
      <c r="LLZ156" s="4346"/>
      <c r="LMA156" s="4338"/>
      <c r="LMB156" s="4339"/>
      <c r="LMC156" s="4345"/>
      <c r="LMD156" s="4344"/>
      <c r="LME156" s="4338"/>
      <c r="LMF156" s="4339"/>
      <c r="LMG156" s="4340"/>
      <c r="LMH156" s="4341"/>
      <c r="LMI156" s="4338"/>
      <c r="LMJ156" s="2612"/>
      <c r="LMK156" s="4342"/>
      <c r="LML156" s="4343"/>
      <c r="LMM156" s="4344"/>
      <c r="LMN156" s="2613"/>
      <c r="LMO156" s="4345"/>
      <c r="LMP156" s="4346"/>
      <c r="LMQ156" s="4345"/>
      <c r="LMR156" s="4346"/>
      <c r="LMS156" s="4338"/>
      <c r="LMT156" s="4339"/>
      <c r="LMU156" s="4345"/>
      <c r="LMV156" s="4344"/>
      <c r="LMW156" s="4338"/>
      <c r="LMX156" s="4339"/>
      <c r="LMY156" s="4340"/>
      <c r="LMZ156" s="4341"/>
      <c r="LNA156" s="4338"/>
      <c r="LNB156" s="2612"/>
      <c r="LNC156" s="4342"/>
      <c r="LND156" s="4343"/>
      <c r="LNE156" s="4344"/>
      <c r="LNF156" s="2613"/>
      <c r="LNG156" s="4345"/>
      <c r="LNH156" s="4346"/>
      <c r="LNI156" s="4345"/>
      <c r="LNJ156" s="4346"/>
      <c r="LNK156" s="4338"/>
      <c r="LNL156" s="4339"/>
      <c r="LNM156" s="4345"/>
      <c r="LNN156" s="4344"/>
      <c r="LNO156" s="4338"/>
      <c r="LNP156" s="4339"/>
      <c r="LNQ156" s="4340"/>
      <c r="LNR156" s="4341"/>
      <c r="LNS156" s="4338"/>
      <c r="LNT156" s="2612"/>
      <c r="LNU156" s="4342"/>
      <c r="LNV156" s="4343"/>
      <c r="LNW156" s="4344"/>
      <c r="LNX156" s="2613"/>
      <c r="LNY156" s="4345"/>
      <c r="LNZ156" s="4346"/>
      <c r="LOA156" s="4345"/>
      <c r="LOB156" s="4346"/>
      <c r="LOC156" s="4338"/>
      <c r="LOD156" s="4339"/>
      <c r="LOE156" s="4345"/>
      <c r="LOF156" s="4344"/>
      <c r="LOG156" s="4338"/>
      <c r="LOH156" s="4339"/>
      <c r="LOI156" s="4340"/>
      <c r="LOJ156" s="4341"/>
      <c r="LOK156" s="4338"/>
      <c r="LOL156" s="2612"/>
      <c r="LOM156" s="4342"/>
      <c r="LON156" s="4343"/>
      <c r="LOO156" s="4344"/>
      <c r="LOP156" s="2613"/>
      <c r="LOQ156" s="4345"/>
      <c r="LOR156" s="4346"/>
      <c r="LOS156" s="4345"/>
      <c r="LOT156" s="4346"/>
      <c r="LOU156" s="4338"/>
      <c r="LOV156" s="4339"/>
      <c r="LOW156" s="4345"/>
      <c r="LOX156" s="4344"/>
      <c r="LOY156" s="4338"/>
      <c r="LOZ156" s="4339"/>
      <c r="LPA156" s="4340"/>
      <c r="LPB156" s="4341"/>
      <c r="LPC156" s="4338"/>
      <c r="LPD156" s="2612"/>
      <c r="LPE156" s="4342"/>
      <c r="LPF156" s="4343"/>
      <c r="LPG156" s="4344"/>
      <c r="LPH156" s="2613"/>
      <c r="LPI156" s="4345"/>
      <c r="LPJ156" s="4346"/>
      <c r="LPK156" s="4345"/>
      <c r="LPL156" s="4346"/>
      <c r="LPM156" s="4338"/>
      <c r="LPN156" s="4339"/>
      <c r="LPO156" s="4345"/>
      <c r="LPP156" s="4344"/>
      <c r="LPQ156" s="4338"/>
      <c r="LPR156" s="4339"/>
      <c r="LPS156" s="4340"/>
      <c r="LPT156" s="4341"/>
      <c r="LPU156" s="4338"/>
      <c r="LPV156" s="2612"/>
      <c r="LPW156" s="4342"/>
      <c r="LPX156" s="4343"/>
      <c r="LPY156" s="4344"/>
      <c r="LPZ156" s="2613"/>
      <c r="LQA156" s="4345"/>
      <c r="LQB156" s="4346"/>
      <c r="LQC156" s="4345"/>
      <c r="LQD156" s="4346"/>
      <c r="LQE156" s="4338"/>
      <c r="LQF156" s="4339"/>
      <c r="LQG156" s="4345"/>
      <c r="LQH156" s="4344"/>
      <c r="LQI156" s="4338"/>
      <c r="LQJ156" s="4339"/>
      <c r="LQK156" s="4340"/>
      <c r="LQL156" s="4341"/>
      <c r="LQM156" s="4338"/>
      <c r="LQN156" s="2612"/>
      <c r="LQO156" s="4342"/>
      <c r="LQP156" s="4343"/>
      <c r="LQQ156" s="4344"/>
      <c r="LQR156" s="2613"/>
      <c r="LQS156" s="4345"/>
      <c r="LQT156" s="4346"/>
      <c r="LQU156" s="4345"/>
      <c r="LQV156" s="4346"/>
      <c r="LQW156" s="4338"/>
      <c r="LQX156" s="4339"/>
      <c r="LQY156" s="4345"/>
      <c r="LQZ156" s="4344"/>
      <c r="LRA156" s="4338"/>
      <c r="LRB156" s="4339"/>
      <c r="LRC156" s="4340"/>
      <c r="LRD156" s="4341"/>
      <c r="LRE156" s="4338"/>
      <c r="LRF156" s="2612"/>
      <c r="LRG156" s="4342"/>
      <c r="LRH156" s="4343"/>
      <c r="LRI156" s="4344"/>
      <c r="LRJ156" s="2613"/>
      <c r="LRK156" s="4345"/>
      <c r="LRL156" s="4346"/>
      <c r="LRM156" s="4345"/>
      <c r="LRN156" s="4346"/>
      <c r="LRO156" s="4338"/>
      <c r="LRP156" s="4339"/>
      <c r="LRQ156" s="4345"/>
      <c r="LRR156" s="4344"/>
      <c r="LRS156" s="4338"/>
      <c r="LRT156" s="4339"/>
      <c r="LRU156" s="4340"/>
      <c r="LRV156" s="4341"/>
      <c r="LRW156" s="4338"/>
      <c r="LRX156" s="2612"/>
      <c r="LRY156" s="4342"/>
      <c r="LRZ156" s="4343"/>
      <c r="LSA156" s="4344"/>
      <c r="LSB156" s="2613"/>
      <c r="LSC156" s="4345"/>
      <c r="LSD156" s="4346"/>
      <c r="LSE156" s="4345"/>
      <c r="LSF156" s="4346"/>
      <c r="LSG156" s="4338"/>
      <c r="LSH156" s="4339"/>
      <c r="LSI156" s="4345"/>
      <c r="LSJ156" s="4344"/>
      <c r="LSK156" s="4338"/>
      <c r="LSL156" s="4339"/>
      <c r="LSM156" s="4340"/>
      <c r="LSN156" s="4341"/>
      <c r="LSO156" s="4338"/>
      <c r="LSP156" s="2612"/>
      <c r="LSQ156" s="4342"/>
      <c r="LSR156" s="4343"/>
      <c r="LSS156" s="4344"/>
      <c r="LST156" s="2613"/>
      <c r="LSU156" s="4345"/>
      <c r="LSV156" s="4346"/>
      <c r="LSW156" s="4345"/>
      <c r="LSX156" s="4346"/>
      <c r="LSY156" s="4338"/>
      <c r="LSZ156" s="4339"/>
      <c r="LTA156" s="4345"/>
      <c r="LTB156" s="4344"/>
      <c r="LTC156" s="4338"/>
      <c r="LTD156" s="4339"/>
      <c r="LTE156" s="4340"/>
      <c r="LTF156" s="4341"/>
      <c r="LTG156" s="4338"/>
      <c r="LTH156" s="2612"/>
      <c r="LTI156" s="4342"/>
      <c r="LTJ156" s="4343"/>
      <c r="LTK156" s="4344"/>
      <c r="LTL156" s="2613"/>
      <c r="LTM156" s="4345"/>
      <c r="LTN156" s="4346"/>
      <c r="LTO156" s="4345"/>
      <c r="LTP156" s="4346"/>
      <c r="LTQ156" s="4338"/>
      <c r="LTR156" s="4339"/>
      <c r="LTS156" s="4345"/>
      <c r="LTT156" s="4344"/>
      <c r="LTU156" s="4338"/>
      <c r="LTV156" s="4339"/>
      <c r="LTW156" s="4340"/>
      <c r="LTX156" s="4341"/>
      <c r="LTY156" s="4338"/>
      <c r="LTZ156" s="2612"/>
      <c r="LUA156" s="4342"/>
      <c r="LUB156" s="4343"/>
      <c r="LUC156" s="4344"/>
      <c r="LUD156" s="2613"/>
      <c r="LUE156" s="4345"/>
      <c r="LUF156" s="4346"/>
      <c r="LUG156" s="4345"/>
      <c r="LUH156" s="4346"/>
      <c r="LUI156" s="4338"/>
      <c r="LUJ156" s="4339"/>
      <c r="LUK156" s="4345"/>
      <c r="LUL156" s="4344"/>
      <c r="LUM156" s="4338"/>
      <c r="LUN156" s="4339"/>
      <c r="LUO156" s="4340"/>
      <c r="LUP156" s="4341"/>
      <c r="LUQ156" s="4338"/>
      <c r="LUR156" s="2612"/>
      <c r="LUS156" s="4342"/>
      <c r="LUT156" s="4343"/>
      <c r="LUU156" s="4344"/>
      <c r="LUV156" s="2613"/>
      <c r="LUW156" s="4345"/>
      <c r="LUX156" s="4346"/>
      <c r="LUY156" s="4345"/>
      <c r="LUZ156" s="4346"/>
      <c r="LVA156" s="4338"/>
      <c r="LVB156" s="4339"/>
      <c r="LVC156" s="4345"/>
      <c r="LVD156" s="4344"/>
      <c r="LVE156" s="4338"/>
      <c r="LVF156" s="4339"/>
      <c r="LVG156" s="4340"/>
      <c r="LVH156" s="4341"/>
      <c r="LVI156" s="4338"/>
      <c r="LVJ156" s="2612"/>
      <c r="LVK156" s="4342"/>
      <c r="LVL156" s="4343"/>
      <c r="LVM156" s="4344"/>
      <c r="LVN156" s="2613"/>
      <c r="LVO156" s="4345"/>
      <c r="LVP156" s="4346"/>
      <c r="LVQ156" s="4345"/>
      <c r="LVR156" s="4346"/>
      <c r="LVS156" s="4338"/>
      <c r="LVT156" s="4339"/>
      <c r="LVU156" s="4345"/>
      <c r="LVV156" s="4344"/>
      <c r="LVW156" s="4338"/>
      <c r="LVX156" s="4339"/>
      <c r="LVY156" s="4340"/>
      <c r="LVZ156" s="4341"/>
      <c r="LWA156" s="4338"/>
      <c r="LWB156" s="2612"/>
      <c r="LWC156" s="4342"/>
      <c r="LWD156" s="4343"/>
      <c r="LWE156" s="4344"/>
      <c r="LWF156" s="2613"/>
      <c r="LWG156" s="4345"/>
      <c r="LWH156" s="4346"/>
      <c r="LWI156" s="4345"/>
      <c r="LWJ156" s="4346"/>
      <c r="LWK156" s="4338"/>
      <c r="LWL156" s="4339"/>
      <c r="LWM156" s="4345"/>
      <c r="LWN156" s="4344"/>
      <c r="LWO156" s="4338"/>
      <c r="LWP156" s="4339"/>
      <c r="LWQ156" s="4340"/>
      <c r="LWR156" s="4341"/>
      <c r="LWS156" s="4338"/>
      <c r="LWT156" s="2612"/>
      <c r="LWU156" s="4342"/>
      <c r="LWV156" s="4343"/>
      <c r="LWW156" s="4344"/>
      <c r="LWX156" s="2613"/>
      <c r="LWY156" s="4345"/>
      <c r="LWZ156" s="4346"/>
      <c r="LXA156" s="4345"/>
      <c r="LXB156" s="4346"/>
      <c r="LXC156" s="4338"/>
      <c r="LXD156" s="4339"/>
      <c r="LXE156" s="4345"/>
      <c r="LXF156" s="4344"/>
      <c r="LXG156" s="4338"/>
      <c r="LXH156" s="4339"/>
      <c r="LXI156" s="4340"/>
      <c r="LXJ156" s="4341"/>
      <c r="LXK156" s="4338"/>
      <c r="LXL156" s="2612"/>
      <c r="LXM156" s="4342"/>
      <c r="LXN156" s="4343"/>
      <c r="LXO156" s="4344"/>
      <c r="LXP156" s="2613"/>
      <c r="LXQ156" s="4345"/>
      <c r="LXR156" s="4346"/>
      <c r="LXS156" s="4345"/>
      <c r="LXT156" s="4346"/>
      <c r="LXU156" s="4338"/>
      <c r="LXV156" s="4339"/>
      <c r="LXW156" s="4345"/>
      <c r="LXX156" s="4344"/>
      <c r="LXY156" s="4338"/>
      <c r="LXZ156" s="4339"/>
      <c r="LYA156" s="4340"/>
      <c r="LYB156" s="4341"/>
      <c r="LYC156" s="4338"/>
      <c r="LYD156" s="2612"/>
      <c r="LYE156" s="4342"/>
      <c r="LYF156" s="4343"/>
      <c r="LYG156" s="4344"/>
      <c r="LYH156" s="2613"/>
      <c r="LYI156" s="4345"/>
      <c r="LYJ156" s="4346"/>
      <c r="LYK156" s="4345"/>
      <c r="LYL156" s="4346"/>
      <c r="LYM156" s="4338"/>
      <c r="LYN156" s="4339"/>
      <c r="LYO156" s="4345"/>
      <c r="LYP156" s="4344"/>
      <c r="LYQ156" s="4338"/>
      <c r="LYR156" s="4339"/>
      <c r="LYS156" s="4340"/>
      <c r="LYT156" s="4341"/>
      <c r="LYU156" s="4338"/>
      <c r="LYV156" s="2612"/>
      <c r="LYW156" s="4342"/>
      <c r="LYX156" s="4343"/>
      <c r="LYY156" s="4344"/>
      <c r="LYZ156" s="2613"/>
      <c r="LZA156" s="4345"/>
      <c r="LZB156" s="4346"/>
      <c r="LZC156" s="4345"/>
      <c r="LZD156" s="4346"/>
      <c r="LZE156" s="4338"/>
      <c r="LZF156" s="4339"/>
      <c r="LZG156" s="4345"/>
      <c r="LZH156" s="4344"/>
      <c r="LZI156" s="4338"/>
      <c r="LZJ156" s="4339"/>
      <c r="LZK156" s="4340"/>
      <c r="LZL156" s="4341"/>
      <c r="LZM156" s="4338"/>
      <c r="LZN156" s="2612"/>
      <c r="LZO156" s="4342"/>
      <c r="LZP156" s="4343"/>
      <c r="LZQ156" s="4344"/>
      <c r="LZR156" s="2613"/>
      <c r="LZS156" s="4345"/>
      <c r="LZT156" s="4346"/>
      <c r="LZU156" s="4345"/>
      <c r="LZV156" s="4346"/>
      <c r="LZW156" s="4338"/>
      <c r="LZX156" s="4339"/>
      <c r="LZY156" s="4345"/>
      <c r="LZZ156" s="4344"/>
      <c r="MAA156" s="4338"/>
      <c r="MAB156" s="4339"/>
      <c r="MAC156" s="4340"/>
      <c r="MAD156" s="4341"/>
      <c r="MAE156" s="4338"/>
      <c r="MAF156" s="2612"/>
      <c r="MAG156" s="4342"/>
      <c r="MAH156" s="4343"/>
      <c r="MAI156" s="4344"/>
      <c r="MAJ156" s="2613"/>
      <c r="MAK156" s="4345"/>
      <c r="MAL156" s="4346"/>
      <c r="MAM156" s="4345"/>
      <c r="MAN156" s="4346"/>
      <c r="MAO156" s="4338"/>
      <c r="MAP156" s="4339"/>
      <c r="MAQ156" s="4345"/>
      <c r="MAR156" s="4344"/>
      <c r="MAS156" s="4338"/>
      <c r="MAT156" s="4339"/>
      <c r="MAU156" s="4340"/>
      <c r="MAV156" s="4341"/>
      <c r="MAW156" s="4338"/>
      <c r="MAX156" s="2612"/>
      <c r="MAY156" s="4342"/>
      <c r="MAZ156" s="4343"/>
      <c r="MBA156" s="4344"/>
      <c r="MBB156" s="2613"/>
      <c r="MBC156" s="4345"/>
      <c r="MBD156" s="4346"/>
      <c r="MBE156" s="4345"/>
      <c r="MBF156" s="4346"/>
      <c r="MBG156" s="4338"/>
      <c r="MBH156" s="4339"/>
      <c r="MBI156" s="4345"/>
      <c r="MBJ156" s="4344"/>
      <c r="MBK156" s="4338"/>
      <c r="MBL156" s="4339"/>
      <c r="MBM156" s="4340"/>
      <c r="MBN156" s="4341"/>
      <c r="MBO156" s="4338"/>
      <c r="MBP156" s="2612"/>
      <c r="MBQ156" s="4342"/>
      <c r="MBR156" s="4343"/>
      <c r="MBS156" s="4344"/>
      <c r="MBT156" s="2613"/>
      <c r="MBU156" s="4345"/>
      <c r="MBV156" s="4346"/>
      <c r="MBW156" s="4345"/>
      <c r="MBX156" s="4346"/>
      <c r="MBY156" s="4338"/>
      <c r="MBZ156" s="4339"/>
      <c r="MCA156" s="4345"/>
      <c r="MCB156" s="4344"/>
      <c r="MCC156" s="4338"/>
      <c r="MCD156" s="4339"/>
      <c r="MCE156" s="4340"/>
      <c r="MCF156" s="4341"/>
      <c r="MCG156" s="4338"/>
      <c r="MCH156" s="2612"/>
      <c r="MCI156" s="4342"/>
      <c r="MCJ156" s="4343"/>
      <c r="MCK156" s="4344"/>
      <c r="MCL156" s="2613"/>
      <c r="MCM156" s="4345"/>
      <c r="MCN156" s="4346"/>
      <c r="MCO156" s="4345"/>
      <c r="MCP156" s="4346"/>
      <c r="MCQ156" s="4338"/>
      <c r="MCR156" s="4339"/>
      <c r="MCS156" s="4345"/>
      <c r="MCT156" s="4344"/>
      <c r="MCU156" s="4338"/>
      <c r="MCV156" s="4339"/>
      <c r="MCW156" s="4340"/>
      <c r="MCX156" s="4341"/>
      <c r="MCY156" s="4338"/>
      <c r="MCZ156" s="2612"/>
      <c r="MDA156" s="4342"/>
      <c r="MDB156" s="4343"/>
      <c r="MDC156" s="4344"/>
      <c r="MDD156" s="2613"/>
      <c r="MDE156" s="4345"/>
      <c r="MDF156" s="4346"/>
      <c r="MDG156" s="4345"/>
      <c r="MDH156" s="4346"/>
      <c r="MDI156" s="4338"/>
      <c r="MDJ156" s="4339"/>
      <c r="MDK156" s="4345"/>
      <c r="MDL156" s="4344"/>
      <c r="MDM156" s="4338"/>
      <c r="MDN156" s="4339"/>
      <c r="MDO156" s="4340"/>
      <c r="MDP156" s="4341"/>
      <c r="MDQ156" s="4338"/>
      <c r="MDR156" s="2612"/>
      <c r="MDS156" s="4342"/>
      <c r="MDT156" s="4343"/>
      <c r="MDU156" s="4344"/>
      <c r="MDV156" s="2613"/>
      <c r="MDW156" s="4345"/>
      <c r="MDX156" s="4346"/>
      <c r="MDY156" s="4345"/>
      <c r="MDZ156" s="4346"/>
      <c r="MEA156" s="4338"/>
      <c r="MEB156" s="4339"/>
      <c r="MEC156" s="4345"/>
      <c r="MED156" s="4344"/>
      <c r="MEE156" s="4338"/>
      <c r="MEF156" s="4339"/>
      <c r="MEG156" s="4340"/>
      <c r="MEH156" s="4341"/>
      <c r="MEI156" s="4338"/>
      <c r="MEJ156" s="2612"/>
      <c r="MEK156" s="4342"/>
      <c r="MEL156" s="4343"/>
      <c r="MEM156" s="4344"/>
      <c r="MEN156" s="2613"/>
      <c r="MEO156" s="4345"/>
      <c r="MEP156" s="4346"/>
      <c r="MEQ156" s="4345"/>
      <c r="MER156" s="4346"/>
      <c r="MES156" s="4338"/>
      <c r="MET156" s="4339"/>
      <c r="MEU156" s="4345"/>
      <c r="MEV156" s="4344"/>
      <c r="MEW156" s="4338"/>
      <c r="MEX156" s="4339"/>
      <c r="MEY156" s="4340"/>
      <c r="MEZ156" s="4341"/>
      <c r="MFA156" s="4338"/>
      <c r="MFB156" s="2612"/>
      <c r="MFC156" s="4342"/>
      <c r="MFD156" s="4343"/>
      <c r="MFE156" s="4344"/>
      <c r="MFF156" s="2613"/>
      <c r="MFG156" s="4345"/>
      <c r="MFH156" s="4346"/>
      <c r="MFI156" s="4345"/>
      <c r="MFJ156" s="4346"/>
      <c r="MFK156" s="4338"/>
      <c r="MFL156" s="4339"/>
      <c r="MFM156" s="4345"/>
      <c r="MFN156" s="4344"/>
      <c r="MFO156" s="4338"/>
      <c r="MFP156" s="4339"/>
      <c r="MFQ156" s="4340"/>
      <c r="MFR156" s="4341"/>
      <c r="MFS156" s="4338"/>
      <c r="MFT156" s="2612"/>
      <c r="MFU156" s="4342"/>
      <c r="MFV156" s="4343"/>
      <c r="MFW156" s="4344"/>
      <c r="MFX156" s="2613"/>
      <c r="MFY156" s="4345"/>
      <c r="MFZ156" s="4346"/>
      <c r="MGA156" s="4345"/>
      <c r="MGB156" s="4346"/>
      <c r="MGC156" s="4338"/>
      <c r="MGD156" s="4339"/>
      <c r="MGE156" s="4345"/>
      <c r="MGF156" s="4344"/>
      <c r="MGG156" s="4338"/>
      <c r="MGH156" s="4339"/>
      <c r="MGI156" s="4340"/>
      <c r="MGJ156" s="4341"/>
      <c r="MGK156" s="4338"/>
      <c r="MGL156" s="2612"/>
      <c r="MGM156" s="4342"/>
      <c r="MGN156" s="4343"/>
      <c r="MGO156" s="4344"/>
      <c r="MGP156" s="2613"/>
      <c r="MGQ156" s="4345"/>
      <c r="MGR156" s="4346"/>
      <c r="MGS156" s="4345"/>
      <c r="MGT156" s="4346"/>
      <c r="MGU156" s="4338"/>
      <c r="MGV156" s="4339"/>
      <c r="MGW156" s="4345"/>
      <c r="MGX156" s="4344"/>
      <c r="MGY156" s="4338"/>
      <c r="MGZ156" s="4339"/>
      <c r="MHA156" s="4340"/>
      <c r="MHB156" s="4341"/>
      <c r="MHC156" s="4338"/>
      <c r="MHD156" s="2612"/>
      <c r="MHE156" s="4342"/>
      <c r="MHF156" s="4343"/>
      <c r="MHG156" s="4344"/>
      <c r="MHH156" s="2613"/>
      <c r="MHI156" s="4345"/>
      <c r="MHJ156" s="4346"/>
      <c r="MHK156" s="4345"/>
      <c r="MHL156" s="4346"/>
      <c r="MHM156" s="4338"/>
      <c r="MHN156" s="4339"/>
      <c r="MHO156" s="4345"/>
      <c r="MHP156" s="4344"/>
      <c r="MHQ156" s="4338"/>
      <c r="MHR156" s="4339"/>
      <c r="MHS156" s="4340"/>
      <c r="MHT156" s="4341"/>
      <c r="MHU156" s="4338"/>
      <c r="MHV156" s="2612"/>
      <c r="MHW156" s="4342"/>
      <c r="MHX156" s="4343"/>
      <c r="MHY156" s="4344"/>
      <c r="MHZ156" s="2613"/>
      <c r="MIA156" s="4345"/>
      <c r="MIB156" s="4346"/>
      <c r="MIC156" s="4345"/>
      <c r="MID156" s="4346"/>
      <c r="MIE156" s="4338"/>
      <c r="MIF156" s="4339"/>
      <c r="MIG156" s="4345"/>
      <c r="MIH156" s="4344"/>
      <c r="MII156" s="4338"/>
      <c r="MIJ156" s="4339"/>
      <c r="MIK156" s="4340"/>
      <c r="MIL156" s="4341"/>
      <c r="MIM156" s="4338"/>
      <c r="MIN156" s="2612"/>
      <c r="MIO156" s="4342"/>
      <c r="MIP156" s="4343"/>
      <c r="MIQ156" s="4344"/>
      <c r="MIR156" s="2613"/>
      <c r="MIS156" s="4345"/>
      <c r="MIT156" s="4346"/>
      <c r="MIU156" s="4345"/>
      <c r="MIV156" s="4346"/>
      <c r="MIW156" s="4338"/>
      <c r="MIX156" s="4339"/>
      <c r="MIY156" s="4345"/>
      <c r="MIZ156" s="4344"/>
      <c r="MJA156" s="4338"/>
      <c r="MJB156" s="4339"/>
      <c r="MJC156" s="4340"/>
      <c r="MJD156" s="4341"/>
      <c r="MJE156" s="4338"/>
      <c r="MJF156" s="2612"/>
      <c r="MJG156" s="4342"/>
      <c r="MJH156" s="4343"/>
      <c r="MJI156" s="4344"/>
      <c r="MJJ156" s="2613"/>
      <c r="MJK156" s="4345"/>
      <c r="MJL156" s="4346"/>
      <c r="MJM156" s="4345"/>
      <c r="MJN156" s="4346"/>
      <c r="MJO156" s="4338"/>
      <c r="MJP156" s="4339"/>
      <c r="MJQ156" s="4345"/>
      <c r="MJR156" s="4344"/>
      <c r="MJS156" s="4338"/>
      <c r="MJT156" s="4339"/>
      <c r="MJU156" s="4340"/>
      <c r="MJV156" s="4341"/>
      <c r="MJW156" s="4338"/>
      <c r="MJX156" s="2612"/>
      <c r="MJY156" s="4342"/>
      <c r="MJZ156" s="4343"/>
      <c r="MKA156" s="4344"/>
      <c r="MKB156" s="2613"/>
      <c r="MKC156" s="4345"/>
      <c r="MKD156" s="4346"/>
      <c r="MKE156" s="4345"/>
      <c r="MKF156" s="4346"/>
      <c r="MKG156" s="4338"/>
      <c r="MKH156" s="4339"/>
      <c r="MKI156" s="4345"/>
      <c r="MKJ156" s="4344"/>
      <c r="MKK156" s="4338"/>
      <c r="MKL156" s="4339"/>
      <c r="MKM156" s="4340"/>
      <c r="MKN156" s="4341"/>
      <c r="MKO156" s="4338"/>
      <c r="MKP156" s="2612"/>
      <c r="MKQ156" s="4342"/>
      <c r="MKR156" s="4343"/>
      <c r="MKS156" s="4344"/>
      <c r="MKT156" s="2613"/>
      <c r="MKU156" s="4345"/>
      <c r="MKV156" s="4346"/>
      <c r="MKW156" s="4345"/>
      <c r="MKX156" s="4346"/>
      <c r="MKY156" s="4338"/>
      <c r="MKZ156" s="4339"/>
      <c r="MLA156" s="4345"/>
      <c r="MLB156" s="4344"/>
      <c r="MLC156" s="4338"/>
      <c r="MLD156" s="4339"/>
      <c r="MLE156" s="4340"/>
      <c r="MLF156" s="4341"/>
      <c r="MLG156" s="4338"/>
      <c r="MLH156" s="2612"/>
      <c r="MLI156" s="4342"/>
      <c r="MLJ156" s="4343"/>
      <c r="MLK156" s="4344"/>
      <c r="MLL156" s="2613"/>
      <c r="MLM156" s="4345"/>
      <c r="MLN156" s="4346"/>
      <c r="MLO156" s="4345"/>
      <c r="MLP156" s="4346"/>
      <c r="MLQ156" s="4338"/>
      <c r="MLR156" s="4339"/>
      <c r="MLS156" s="4345"/>
      <c r="MLT156" s="4344"/>
      <c r="MLU156" s="4338"/>
      <c r="MLV156" s="4339"/>
      <c r="MLW156" s="4340"/>
      <c r="MLX156" s="4341"/>
      <c r="MLY156" s="4338"/>
      <c r="MLZ156" s="2612"/>
      <c r="MMA156" s="4342"/>
      <c r="MMB156" s="4343"/>
      <c r="MMC156" s="4344"/>
      <c r="MMD156" s="2613"/>
      <c r="MME156" s="4345"/>
      <c r="MMF156" s="4346"/>
      <c r="MMG156" s="4345"/>
      <c r="MMH156" s="4346"/>
      <c r="MMI156" s="4338"/>
      <c r="MMJ156" s="4339"/>
      <c r="MMK156" s="4345"/>
      <c r="MML156" s="4344"/>
      <c r="MMM156" s="4338"/>
      <c r="MMN156" s="4339"/>
      <c r="MMO156" s="4340"/>
      <c r="MMP156" s="4341"/>
      <c r="MMQ156" s="4338"/>
      <c r="MMR156" s="2612"/>
      <c r="MMS156" s="4342"/>
      <c r="MMT156" s="4343"/>
      <c r="MMU156" s="4344"/>
      <c r="MMV156" s="2613"/>
      <c r="MMW156" s="4345"/>
      <c r="MMX156" s="4346"/>
      <c r="MMY156" s="4345"/>
      <c r="MMZ156" s="4346"/>
      <c r="MNA156" s="4338"/>
      <c r="MNB156" s="4339"/>
      <c r="MNC156" s="4345"/>
      <c r="MND156" s="4344"/>
      <c r="MNE156" s="4338"/>
      <c r="MNF156" s="4339"/>
      <c r="MNG156" s="4340"/>
      <c r="MNH156" s="4341"/>
      <c r="MNI156" s="4338"/>
      <c r="MNJ156" s="2612"/>
      <c r="MNK156" s="4342"/>
      <c r="MNL156" s="4343"/>
      <c r="MNM156" s="4344"/>
      <c r="MNN156" s="2613"/>
      <c r="MNO156" s="4345"/>
      <c r="MNP156" s="4346"/>
      <c r="MNQ156" s="4345"/>
      <c r="MNR156" s="4346"/>
      <c r="MNS156" s="4338"/>
      <c r="MNT156" s="4339"/>
      <c r="MNU156" s="4345"/>
      <c r="MNV156" s="4344"/>
      <c r="MNW156" s="4338"/>
      <c r="MNX156" s="4339"/>
      <c r="MNY156" s="4340"/>
      <c r="MNZ156" s="4341"/>
      <c r="MOA156" s="4338"/>
      <c r="MOB156" s="2612"/>
      <c r="MOC156" s="4342"/>
      <c r="MOD156" s="4343"/>
      <c r="MOE156" s="4344"/>
      <c r="MOF156" s="2613"/>
      <c r="MOG156" s="4345"/>
      <c r="MOH156" s="4346"/>
      <c r="MOI156" s="4345"/>
      <c r="MOJ156" s="4346"/>
      <c r="MOK156" s="4338"/>
      <c r="MOL156" s="4339"/>
      <c r="MOM156" s="4345"/>
      <c r="MON156" s="4344"/>
      <c r="MOO156" s="4338"/>
      <c r="MOP156" s="4339"/>
      <c r="MOQ156" s="4340"/>
      <c r="MOR156" s="4341"/>
      <c r="MOS156" s="4338"/>
      <c r="MOT156" s="2612"/>
      <c r="MOU156" s="4342"/>
      <c r="MOV156" s="4343"/>
      <c r="MOW156" s="4344"/>
      <c r="MOX156" s="2613"/>
      <c r="MOY156" s="4345"/>
      <c r="MOZ156" s="4346"/>
      <c r="MPA156" s="4345"/>
      <c r="MPB156" s="4346"/>
      <c r="MPC156" s="4338"/>
      <c r="MPD156" s="4339"/>
      <c r="MPE156" s="4345"/>
      <c r="MPF156" s="4344"/>
      <c r="MPG156" s="4338"/>
      <c r="MPH156" s="4339"/>
      <c r="MPI156" s="4340"/>
      <c r="MPJ156" s="4341"/>
      <c r="MPK156" s="4338"/>
      <c r="MPL156" s="2612"/>
      <c r="MPM156" s="4342"/>
      <c r="MPN156" s="4343"/>
      <c r="MPO156" s="4344"/>
      <c r="MPP156" s="2613"/>
      <c r="MPQ156" s="4345"/>
      <c r="MPR156" s="4346"/>
      <c r="MPS156" s="4345"/>
      <c r="MPT156" s="4346"/>
      <c r="MPU156" s="4338"/>
      <c r="MPV156" s="4339"/>
      <c r="MPW156" s="4345"/>
      <c r="MPX156" s="4344"/>
      <c r="MPY156" s="4338"/>
      <c r="MPZ156" s="4339"/>
      <c r="MQA156" s="4340"/>
      <c r="MQB156" s="4341"/>
      <c r="MQC156" s="4338"/>
      <c r="MQD156" s="2612"/>
      <c r="MQE156" s="4342"/>
      <c r="MQF156" s="4343"/>
      <c r="MQG156" s="4344"/>
      <c r="MQH156" s="2613"/>
      <c r="MQI156" s="4345"/>
      <c r="MQJ156" s="4346"/>
      <c r="MQK156" s="4345"/>
      <c r="MQL156" s="4346"/>
      <c r="MQM156" s="4338"/>
      <c r="MQN156" s="4339"/>
      <c r="MQO156" s="4345"/>
      <c r="MQP156" s="4344"/>
      <c r="MQQ156" s="4338"/>
      <c r="MQR156" s="4339"/>
      <c r="MQS156" s="4340"/>
      <c r="MQT156" s="4341"/>
      <c r="MQU156" s="4338"/>
      <c r="MQV156" s="2612"/>
      <c r="MQW156" s="4342"/>
      <c r="MQX156" s="4343"/>
      <c r="MQY156" s="4344"/>
      <c r="MQZ156" s="2613"/>
      <c r="MRA156" s="4345"/>
      <c r="MRB156" s="4346"/>
      <c r="MRC156" s="4345"/>
      <c r="MRD156" s="4346"/>
      <c r="MRE156" s="4338"/>
      <c r="MRF156" s="4339"/>
      <c r="MRG156" s="4345"/>
      <c r="MRH156" s="4344"/>
      <c r="MRI156" s="4338"/>
      <c r="MRJ156" s="4339"/>
      <c r="MRK156" s="4340"/>
      <c r="MRL156" s="4341"/>
      <c r="MRM156" s="4338"/>
      <c r="MRN156" s="2612"/>
      <c r="MRO156" s="4342"/>
      <c r="MRP156" s="4343"/>
      <c r="MRQ156" s="4344"/>
      <c r="MRR156" s="2613"/>
      <c r="MRS156" s="4345"/>
      <c r="MRT156" s="4346"/>
      <c r="MRU156" s="4345"/>
      <c r="MRV156" s="4346"/>
      <c r="MRW156" s="4338"/>
      <c r="MRX156" s="4339"/>
      <c r="MRY156" s="4345"/>
      <c r="MRZ156" s="4344"/>
      <c r="MSA156" s="4338"/>
      <c r="MSB156" s="4339"/>
      <c r="MSC156" s="4340"/>
      <c r="MSD156" s="4341"/>
      <c r="MSE156" s="4338"/>
      <c r="MSF156" s="2612"/>
      <c r="MSG156" s="4342"/>
      <c r="MSH156" s="4343"/>
      <c r="MSI156" s="4344"/>
      <c r="MSJ156" s="2613"/>
      <c r="MSK156" s="4345"/>
      <c r="MSL156" s="4346"/>
      <c r="MSM156" s="4345"/>
      <c r="MSN156" s="4346"/>
      <c r="MSO156" s="4338"/>
      <c r="MSP156" s="4339"/>
      <c r="MSQ156" s="4345"/>
      <c r="MSR156" s="4344"/>
      <c r="MSS156" s="4338"/>
      <c r="MST156" s="4339"/>
      <c r="MSU156" s="4340"/>
      <c r="MSV156" s="4341"/>
      <c r="MSW156" s="4338"/>
      <c r="MSX156" s="2612"/>
      <c r="MSY156" s="4342"/>
      <c r="MSZ156" s="4343"/>
      <c r="MTA156" s="4344"/>
      <c r="MTB156" s="2613"/>
      <c r="MTC156" s="4345"/>
      <c r="MTD156" s="4346"/>
      <c r="MTE156" s="4345"/>
      <c r="MTF156" s="4346"/>
      <c r="MTG156" s="4338"/>
      <c r="MTH156" s="4339"/>
      <c r="MTI156" s="4345"/>
      <c r="MTJ156" s="4344"/>
      <c r="MTK156" s="4338"/>
      <c r="MTL156" s="4339"/>
      <c r="MTM156" s="4340"/>
      <c r="MTN156" s="4341"/>
      <c r="MTO156" s="4338"/>
      <c r="MTP156" s="2612"/>
      <c r="MTQ156" s="4342"/>
      <c r="MTR156" s="4343"/>
      <c r="MTS156" s="4344"/>
      <c r="MTT156" s="2613"/>
      <c r="MTU156" s="4345"/>
      <c r="MTV156" s="4346"/>
      <c r="MTW156" s="4345"/>
      <c r="MTX156" s="4346"/>
      <c r="MTY156" s="4338"/>
      <c r="MTZ156" s="4339"/>
      <c r="MUA156" s="4345"/>
      <c r="MUB156" s="4344"/>
      <c r="MUC156" s="4338"/>
      <c r="MUD156" s="4339"/>
      <c r="MUE156" s="4340"/>
      <c r="MUF156" s="4341"/>
      <c r="MUG156" s="4338"/>
      <c r="MUH156" s="2612"/>
      <c r="MUI156" s="4342"/>
      <c r="MUJ156" s="4343"/>
      <c r="MUK156" s="4344"/>
      <c r="MUL156" s="2613"/>
      <c r="MUM156" s="4345"/>
      <c r="MUN156" s="4346"/>
      <c r="MUO156" s="4345"/>
      <c r="MUP156" s="4346"/>
      <c r="MUQ156" s="4338"/>
      <c r="MUR156" s="4339"/>
      <c r="MUS156" s="4345"/>
      <c r="MUT156" s="4344"/>
      <c r="MUU156" s="4338"/>
      <c r="MUV156" s="4339"/>
      <c r="MUW156" s="4340"/>
      <c r="MUX156" s="4341"/>
      <c r="MUY156" s="4338"/>
      <c r="MUZ156" s="2612"/>
      <c r="MVA156" s="4342"/>
      <c r="MVB156" s="4343"/>
      <c r="MVC156" s="4344"/>
      <c r="MVD156" s="2613"/>
      <c r="MVE156" s="4345"/>
      <c r="MVF156" s="4346"/>
      <c r="MVG156" s="4345"/>
      <c r="MVH156" s="4346"/>
      <c r="MVI156" s="4338"/>
      <c r="MVJ156" s="4339"/>
      <c r="MVK156" s="4345"/>
      <c r="MVL156" s="4344"/>
      <c r="MVM156" s="4338"/>
      <c r="MVN156" s="4339"/>
      <c r="MVO156" s="4340"/>
      <c r="MVP156" s="4341"/>
      <c r="MVQ156" s="4338"/>
      <c r="MVR156" s="2612"/>
      <c r="MVS156" s="4342"/>
      <c r="MVT156" s="4343"/>
      <c r="MVU156" s="4344"/>
      <c r="MVV156" s="2613"/>
      <c r="MVW156" s="4345"/>
      <c r="MVX156" s="4346"/>
      <c r="MVY156" s="4345"/>
      <c r="MVZ156" s="4346"/>
      <c r="MWA156" s="4338"/>
      <c r="MWB156" s="4339"/>
      <c r="MWC156" s="4345"/>
      <c r="MWD156" s="4344"/>
      <c r="MWE156" s="4338"/>
      <c r="MWF156" s="4339"/>
      <c r="MWG156" s="4340"/>
      <c r="MWH156" s="4341"/>
      <c r="MWI156" s="4338"/>
      <c r="MWJ156" s="2612"/>
      <c r="MWK156" s="4342"/>
      <c r="MWL156" s="4343"/>
      <c r="MWM156" s="4344"/>
      <c r="MWN156" s="2613"/>
      <c r="MWO156" s="4345"/>
      <c r="MWP156" s="4346"/>
      <c r="MWQ156" s="4345"/>
      <c r="MWR156" s="4346"/>
      <c r="MWS156" s="4338"/>
      <c r="MWT156" s="4339"/>
      <c r="MWU156" s="4345"/>
      <c r="MWV156" s="4344"/>
      <c r="MWW156" s="4338"/>
      <c r="MWX156" s="4339"/>
      <c r="MWY156" s="4340"/>
      <c r="MWZ156" s="4341"/>
      <c r="MXA156" s="4338"/>
      <c r="MXB156" s="2612"/>
      <c r="MXC156" s="4342"/>
      <c r="MXD156" s="4343"/>
      <c r="MXE156" s="4344"/>
      <c r="MXF156" s="2613"/>
      <c r="MXG156" s="4345"/>
      <c r="MXH156" s="4346"/>
      <c r="MXI156" s="4345"/>
      <c r="MXJ156" s="4346"/>
      <c r="MXK156" s="4338"/>
      <c r="MXL156" s="4339"/>
      <c r="MXM156" s="4345"/>
      <c r="MXN156" s="4344"/>
      <c r="MXO156" s="4338"/>
      <c r="MXP156" s="4339"/>
      <c r="MXQ156" s="4340"/>
      <c r="MXR156" s="4341"/>
      <c r="MXS156" s="4338"/>
      <c r="MXT156" s="2612"/>
      <c r="MXU156" s="4342"/>
      <c r="MXV156" s="4343"/>
      <c r="MXW156" s="4344"/>
      <c r="MXX156" s="2613"/>
      <c r="MXY156" s="4345"/>
      <c r="MXZ156" s="4346"/>
      <c r="MYA156" s="4345"/>
      <c r="MYB156" s="4346"/>
      <c r="MYC156" s="4338"/>
      <c r="MYD156" s="4339"/>
      <c r="MYE156" s="4345"/>
      <c r="MYF156" s="4344"/>
      <c r="MYG156" s="4338"/>
      <c r="MYH156" s="4339"/>
      <c r="MYI156" s="4340"/>
      <c r="MYJ156" s="4341"/>
      <c r="MYK156" s="4338"/>
      <c r="MYL156" s="2612"/>
      <c r="MYM156" s="4342"/>
      <c r="MYN156" s="4343"/>
      <c r="MYO156" s="4344"/>
      <c r="MYP156" s="2613"/>
      <c r="MYQ156" s="4345"/>
      <c r="MYR156" s="4346"/>
      <c r="MYS156" s="4345"/>
      <c r="MYT156" s="4346"/>
      <c r="MYU156" s="4338"/>
      <c r="MYV156" s="4339"/>
      <c r="MYW156" s="4345"/>
      <c r="MYX156" s="4344"/>
      <c r="MYY156" s="4338"/>
      <c r="MYZ156" s="4339"/>
      <c r="MZA156" s="4340"/>
      <c r="MZB156" s="4341"/>
      <c r="MZC156" s="4338"/>
      <c r="MZD156" s="2612"/>
      <c r="MZE156" s="4342"/>
      <c r="MZF156" s="4343"/>
      <c r="MZG156" s="4344"/>
      <c r="MZH156" s="2613"/>
      <c r="MZI156" s="4345"/>
      <c r="MZJ156" s="4346"/>
      <c r="MZK156" s="4345"/>
      <c r="MZL156" s="4346"/>
      <c r="MZM156" s="4338"/>
      <c r="MZN156" s="4339"/>
      <c r="MZO156" s="4345"/>
      <c r="MZP156" s="4344"/>
      <c r="MZQ156" s="4338"/>
      <c r="MZR156" s="4339"/>
      <c r="MZS156" s="4340"/>
      <c r="MZT156" s="4341"/>
      <c r="MZU156" s="4338"/>
      <c r="MZV156" s="2612"/>
      <c r="MZW156" s="4342"/>
      <c r="MZX156" s="4343"/>
      <c r="MZY156" s="4344"/>
      <c r="MZZ156" s="2613"/>
      <c r="NAA156" s="4345"/>
      <c r="NAB156" s="4346"/>
      <c r="NAC156" s="4345"/>
      <c r="NAD156" s="4346"/>
      <c r="NAE156" s="4338"/>
      <c r="NAF156" s="4339"/>
      <c r="NAG156" s="4345"/>
      <c r="NAH156" s="4344"/>
      <c r="NAI156" s="4338"/>
      <c r="NAJ156" s="4339"/>
      <c r="NAK156" s="4340"/>
      <c r="NAL156" s="4341"/>
      <c r="NAM156" s="4338"/>
      <c r="NAN156" s="2612"/>
      <c r="NAO156" s="4342"/>
      <c r="NAP156" s="4343"/>
      <c r="NAQ156" s="4344"/>
      <c r="NAR156" s="2613"/>
      <c r="NAS156" s="4345"/>
      <c r="NAT156" s="4346"/>
      <c r="NAU156" s="4345"/>
      <c r="NAV156" s="4346"/>
      <c r="NAW156" s="4338"/>
      <c r="NAX156" s="4339"/>
      <c r="NAY156" s="4345"/>
      <c r="NAZ156" s="4344"/>
      <c r="NBA156" s="4338"/>
      <c r="NBB156" s="4339"/>
      <c r="NBC156" s="4340"/>
      <c r="NBD156" s="4341"/>
      <c r="NBE156" s="4338"/>
      <c r="NBF156" s="2612"/>
      <c r="NBG156" s="4342"/>
      <c r="NBH156" s="4343"/>
      <c r="NBI156" s="4344"/>
      <c r="NBJ156" s="2613"/>
      <c r="NBK156" s="4345"/>
      <c r="NBL156" s="4346"/>
      <c r="NBM156" s="4345"/>
      <c r="NBN156" s="4346"/>
      <c r="NBO156" s="4338"/>
      <c r="NBP156" s="4339"/>
      <c r="NBQ156" s="4345"/>
      <c r="NBR156" s="4344"/>
      <c r="NBS156" s="4338"/>
      <c r="NBT156" s="4339"/>
      <c r="NBU156" s="4340"/>
      <c r="NBV156" s="4341"/>
      <c r="NBW156" s="4338"/>
      <c r="NBX156" s="2612"/>
      <c r="NBY156" s="4342"/>
      <c r="NBZ156" s="4343"/>
      <c r="NCA156" s="4344"/>
      <c r="NCB156" s="2613"/>
      <c r="NCC156" s="4345"/>
      <c r="NCD156" s="4346"/>
      <c r="NCE156" s="4345"/>
      <c r="NCF156" s="4346"/>
      <c r="NCG156" s="4338"/>
      <c r="NCH156" s="4339"/>
      <c r="NCI156" s="4345"/>
      <c r="NCJ156" s="4344"/>
      <c r="NCK156" s="4338"/>
      <c r="NCL156" s="4339"/>
      <c r="NCM156" s="4340"/>
      <c r="NCN156" s="4341"/>
      <c r="NCO156" s="4338"/>
      <c r="NCP156" s="2612"/>
      <c r="NCQ156" s="4342"/>
      <c r="NCR156" s="4343"/>
      <c r="NCS156" s="4344"/>
      <c r="NCT156" s="2613"/>
      <c r="NCU156" s="4345"/>
      <c r="NCV156" s="4346"/>
      <c r="NCW156" s="4345"/>
      <c r="NCX156" s="4346"/>
      <c r="NCY156" s="4338"/>
      <c r="NCZ156" s="4339"/>
      <c r="NDA156" s="4345"/>
      <c r="NDB156" s="4344"/>
      <c r="NDC156" s="4338"/>
      <c r="NDD156" s="4339"/>
      <c r="NDE156" s="4340"/>
      <c r="NDF156" s="4341"/>
      <c r="NDG156" s="4338"/>
      <c r="NDH156" s="2612"/>
      <c r="NDI156" s="4342"/>
      <c r="NDJ156" s="4343"/>
      <c r="NDK156" s="4344"/>
      <c r="NDL156" s="2613"/>
      <c r="NDM156" s="4345"/>
      <c r="NDN156" s="4346"/>
      <c r="NDO156" s="4345"/>
      <c r="NDP156" s="4346"/>
      <c r="NDQ156" s="4338"/>
      <c r="NDR156" s="4339"/>
      <c r="NDS156" s="4345"/>
      <c r="NDT156" s="4344"/>
      <c r="NDU156" s="4338"/>
      <c r="NDV156" s="4339"/>
      <c r="NDW156" s="4340"/>
      <c r="NDX156" s="4341"/>
      <c r="NDY156" s="4338"/>
      <c r="NDZ156" s="2612"/>
      <c r="NEA156" s="4342"/>
      <c r="NEB156" s="4343"/>
      <c r="NEC156" s="4344"/>
      <c r="NED156" s="2613"/>
      <c r="NEE156" s="4345"/>
      <c r="NEF156" s="4346"/>
      <c r="NEG156" s="4345"/>
      <c r="NEH156" s="4346"/>
      <c r="NEI156" s="4338"/>
      <c r="NEJ156" s="4339"/>
      <c r="NEK156" s="4345"/>
      <c r="NEL156" s="4344"/>
      <c r="NEM156" s="4338"/>
      <c r="NEN156" s="4339"/>
      <c r="NEO156" s="4340"/>
      <c r="NEP156" s="4341"/>
      <c r="NEQ156" s="4338"/>
      <c r="NER156" s="2612"/>
      <c r="NES156" s="4342"/>
      <c r="NET156" s="4343"/>
      <c r="NEU156" s="4344"/>
      <c r="NEV156" s="2613"/>
      <c r="NEW156" s="4345"/>
      <c r="NEX156" s="4346"/>
      <c r="NEY156" s="4345"/>
      <c r="NEZ156" s="4346"/>
      <c r="NFA156" s="4338"/>
      <c r="NFB156" s="4339"/>
      <c r="NFC156" s="4345"/>
      <c r="NFD156" s="4344"/>
      <c r="NFE156" s="4338"/>
      <c r="NFF156" s="4339"/>
      <c r="NFG156" s="4340"/>
      <c r="NFH156" s="4341"/>
      <c r="NFI156" s="4338"/>
      <c r="NFJ156" s="2612"/>
      <c r="NFK156" s="4342"/>
      <c r="NFL156" s="4343"/>
      <c r="NFM156" s="4344"/>
      <c r="NFN156" s="2613"/>
      <c r="NFO156" s="4345"/>
      <c r="NFP156" s="4346"/>
      <c r="NFQ156" s="4345"/>
      <c r="NFR156" s="4346"/>
      <c r="NFS156" s="4338"/>
      <c r="NFT156" s="4339"/>
      <c r="NFU156" s="4345"/>
      <c r="NFV156" s="4344"/>
      <c r="NFW156" s="4338"/>
      <c r="NFX156" s="4339"/>
      <c r="NFY156" s="4340"/>
      <c r="NFZ156" s="4341"/>
      <c r="NGA156" s="4338"/>
      <c r="NGB156" s="2612"/>
      <c r="NGC156" s="4342"/>
      <c r="NGD156" s="4343"/>
      <c r="NGE156" s="4344"/>
      <c r="NGF156" s="2613"/>
      <c r="NGG156" s="4345"/>
      <c r="NGH156" s="4346"/>
      <c r="NGI156" s="4345"/>
      <c r="NGJ156" s="4346"/>
      <c r="NGK156" s="4338"/>
      <c r="NGL156" s="4339"/>
      <c r="NGM156" s="4345"/>
      <c r="NGN156" s="4344"/>
      <c r="NGO156" s="4338"/>
      <c r="NGP156" s="4339"/>
      <c r="NGQ156" s="4340"/>
      <c r="NGR156" s="4341"/>
      <c r="NGS156" s="4338"/>
      <c r="NGT156" s="2612"/>
      <c r="NGU156" s="4342"/>
      <c r="NGV156" s="4343"/>
      <c r="NGW156" s="4344"/>
      <c r="NGX156" s="2613"/>
      <c r="NGY156" s="4345"/>
      <c r="NGZ156" s="4346"/>
      <c r="NHA156" s="4345"/>
      <c r="NHB156" s="4346"/>
      <c r="NHC156" s="4338"/>
      <c r="NHD156" s="4339"/>
      <c r="NHE156" s="4345"/>
      <c r="NHF156" s="4344"/>
      <c r="NHG156" s="4338"/>
      <c r="NHH156" s="4339"/>
      <c r="NHI156" s="4340"/>
      <c r="NHJ156" s="4341"/>
      <c r="NHK156" s="4338"/>
      <c r="NHL156" s="2612"/>
      <c r="NHM156" s="4342"/>
      <c r="NHN156" s="4343"/>
      <c r="NHO156" s="4344"/>
      <c r="NHP156" s="2613"/>
      <c r="NHQ156" s="4345"/>
      <c r="NHR156" s="4346"/>
      <c r="NHS156" s="4345"/>
      <c r="NHT156" s="4346"/>
      <c r="NHU156" s="4338"/>
      <c r="NHV156" s="4339"/>
      <c r="NHW156" s="4345"/>
      <c r="NHX156" s="4344"/>
      <c r="NHY156" s="4338"/>
      <c r="NHZ156" s="4339"/>
      <c r="NIA156" s="4340"/>
      <c r="NIB156" s="4341"/>
      <c r="NIC156" s="4338"/>
      <c r="NID156" s="2612"/>
      <c r="NIE156" s="4342"/>
      <c r="NIF156" s="4343"/>
      <c r="NIG156" s="4344"/>
      <c r="NIH156" s="2613"/>
      <c r="NII156" s="4345"/>
      <c r="NIJ156" s="4346"/>
      <c r="NIK156" s="4345"/>
      <c r="NIL156" s="4346"/>
      <c r="NIM156" s="4338"/>
      <c r="NIN156" s="4339"/>
      <c r="NIO156" s="4345"/>
      <c r="NIP156" s="4344"/>
      <c r="NIQ156" s="4338"/>
      <c r="NIR156" s="4339"/>
      <c r="NIS156" s="4340"/>
      <c r="NIT156" s="4341"/>
      <c r="NIU156" s="4338"/>
      <c r="NIV156" s="2612"/>
      <c r="NIW156" s="4342"/>
      <c r="NIX156" s="4343"/>
      <c r="NIY156" s="4344"/>
      <c r="NIZ156" s="2613"/>
      <c r="NJA156" s="4345"/>
      <c r="NJB156" s="4346"/>
      <c r="NJC156" s="4345"/>
      <c r="NJD156" s="4346"/>
      <c r="NJE156" s="4338"/>
      <c r="NJF156" s="4339"/>
      <c r="NJG156" s="4345"/>
      <c r="NJH156" s="4344"/>
      <c r="NJI156" s="4338"/>
      <c r="NJJ156" s="4339"/>
      <c r="NJK156" s="4340"/>
      <c r="NJL156" s="4341"/>
      <c r="NJM156" s="4338"/>
      <c r="NJN156" s="2612"/>
      <c r="NJO156" s="4342"/>
      <c r="NJP156" s="4343"/>
      <c r="NJQ156" s="4344"/>
      <c r="NJR156" s="2613"/>
      <c r="NJS156" s="4345"/>
      <c r="NJT156" s="4346"/>
      <c r="NJU156" s="4345"/>
      <c r="NJV156" s="4346"/>
      <c r="NJW156" s="4338"/>
      <c r="NJX156" s="4339"/>
      <c r="NJY156" s="4345"/>
      <c r="NJZ156" s="4344"/>
      <c r="NKA156" s="4338"/>
      <c r="NKB156" s="4339"/>
      <c r="NKC156" s="4340"/>
      <c r="NKD156" s="4341"/>
      <c r="NKE156" s="4338"/>
      <c r="NKF156" s="2612"/>
      <c r="NKG156" s="4342"/>
      <c r="NKH156" s="4343"/>
      <c r="NKI156" s="4344"/>
      <c r="NKJ156" s="2613"/>
      <c r="NKK156" s="4345"/>
      <c r="NKL156" s="4346"/>
      <c r="NKM156" s="4345"/>
      <c r="NKN156" s="4346"/>
      <c r="NKO156" s="4338"/>
      <c r="NKP156" s="4339"/>
      <c r="NKQ156" s="4345"/>
      <c r="NKR156" s="4344"/>
      <c r="NKS156" s="4338"/>
      <c r="NKT156" s="4339"/>
      <c r="NKU156" s="4340"/>
      <c r="NKV156" s="4341"/>
      <c r="NKW156" s="4338"/>
      <c r="NKX156" s="2612"/>
      <c r="NKY156" s="4342"/>
      <c r="NKZ156" s="4343"/>
      <c r="NLA156" s="4344"/>
      <c r="NLB156" s="2613"/>
      <c r="NLC156" s="4345"/>
      <c r="NLD156" s="4346"/>
      <c r="NLE156" s="4345"/>
      <c r="NLF156" s="4346"/>
      <c r="NLG156" s="4338"/>
      <c r="NLH156" s="4339"/>
      <c r="NLI156" s="4345"/>
      <c r="NLJ156" s="4344"/>
      <c r="NLK156" s="4338"/>
      <c r="NLL156" s="4339"/>
      <c r="NLM156" s="4340"/>
      <c r="NLN156" s="4341"/>
      <c r="NLO156" s="4338"/>
      <c r="NLP156" s="2612"/>
      <c r="NLQ156" s="4342"/>
      <c r="NLR156" s="4343"/>
      <c r="NLS156" s="4344"/>
      <c r="NLT156" s="2613"/>
      <c r="NLU156" s="4345"/>
      <c r="NLV156" s="4346"/>
      <c r="NLW156" s="4345"/>
      <c r="NLX156" s="4346"/>
      <c r="NLY156" s="4338"/>
      <c r="NLZ156" s="4339"/>
      <c r="NMA156" s="4345"/>
      <c r="NMB156" s="4344"/>
      <c r="NMC156" s="4338"/>
      <c r="NMD156" s="4339"/>
      <c r="NME156" s="4340"/>
      <c r="NMF156" s="4341"/>
      <c r="NMG156" s="4338"/>
      <c r="NMH156" s="2612"/>
      <c r="NMI156" s="4342"/>
      <c r="NMJ156" s="4343"/>
      <c r="NMK156" s="4344"/>
      <c r="NML156" s="2613"/>
      <c r="NMM156" s="4345"/>
      <c r="NMN156" s="4346"/>
      <c r="NMO156" s="4345"/>
      <c r="NMP156" s="4346"/>
      <c r="NMQ156" s="4338"/>
      <c r="NMR156" s="4339"/>
      <c r="NMS156" s="4345"/>
      <c r="NMT156" s="4344"/>
      <c r="NMU156" s="4338"/>
      <c r="NMV156" s="4339"/>
      <c r="NMW156" s="4340"/>
      <c r="NMX156" s="4341"/>
      <c r="NMY156" s="4338"/>
      <c r="NMZ156" s="2612"/>
      <c r="NNA156" s="4342"/>
      <c r="NNB156" s="4343"/>
      <c r="NNC156" s="4344"/>
      <c r="NND156" s="2613"/>
      <c r="NNE156" s="4345"/>
      <c r="NNF156" s="4346"/>
      <c r="NNG156" s="4345"/>
      <c r="NNH156" s="4346"/>
      <c r="NNI156" s="4338"/>
      <c r="NNJ156" s="4339"/>
      <c r="NNK156" s="4345"/>
      <c r="NNL156" s="4344"/>
      <c r="NNM156" s="4338"/>
      <c r="NNN156" s="4339"/>
      <c r="NNO156" s="4340"/>
      <c r="NNP156" s="4341"/>
      <c r="NNQ156" s="4338"/>
      <c r="NNR156" s="2612"/>
      <c r="NNS156" s="4342"/>
      <c r="NNT156" s="4343"/>
      <c r="NNU156" s="4344"/>
      <c r="NNV156" s="2613"/>
      <c r="NNW156" s="4345"/>
      <c r="NNX156" s="4346"/>
      <c r="NNY156" s="4345"/>
      <c r="NNZ156" s="4346"/>
      <c r="NOA156" s="4338"/>
      <c r="NOB156" s="4339"/>
      <c r="NOC156" s="4345"/>
      <c r="NOD156" s="4344"/>
      <c r="NOE156" s="4338"/>
      <c r="NOF156" s="4339"/>
      <c r="NOG156" s="4340"/>
      <c r="NOH156" s="4341"/>
      <c r="NOI156" s="4338"/>
      <c r="NOJ156" s="2612"/>
      <c r="NOK156" s="4342"/>
      <c r="NOL156" s="4343"/>
      <c r="NOM156" s="4344"/>
      <c r="NON156" s="2613"/>
      <c r="NOO156" s="4345"/>
      <c r="NOP156" s="4346"/>
      <c r="NOQ156" s="4345"/>
      <c r="NOR156" s="4346"/>
      <c r="NOS156" s="4338"/>
      <c r="NOT156" s="4339"/>
      <c r="NOU156" s="4345"/>
      <c r="NOV156" s="4344"/>
      <c r="NOW156" s="4338"/>
      <c r="NOX156" s="4339"/>
      <c r="NOY156" s="4340"/>
      <c r="NOZ156" s="4341"/>
      <c r="NPA156" s="4338"/>
      <c r="NPB156" s="2612"/>
      <c r="NPC156" s="4342"/>
      <c r="NPD156" s="4343"/>
      <c r="NPE156" s="4344"/>
      <c r="NPF156" s="2613"/>
      <c r="NPG156" s="4345"/>
      <c r="NPH156" s="4346"/>
      <c r="NPI156" s="4345"/>
      <c r="NPJ156" s="4346"/>
      <c r="NPK156" s="4338"/>
      <c r="NPL156" s="4339"/>
      <c r="NPM156" s="4345"/>
      <c r="NPN156" s="4344"/>
      <c r="NPO156" s="4338"/>
      <c r="NPP156" s="4339"/>
      <c r="NPQ156" s="4340"/>
      <c r="NPR156" s="4341"/>
      <c r="NPS156" s="4338"/>
      <c r="NPT156" s="2612"/>
      <c r="NPU156" s="4342"/>
      <c r="NPV156" s="4343"/>
      <c r="NPW156" s="4344"/>
      <c r="NPX156" s="2613"/>
      <c r="NPY156" s="4345"/>
      <c r="NPZ156" s="4346"/>
      <c r="NQA156" s="4345"/>
      <c r="NQB156" s="4346"/>
      <c r="NQC156" s="4338"/>
      <c r="NQD156" s="4339"/>
      <c r="NQE156" s="4345"/>
      <c r="NQF156" s="4344"/>
      <c r="NQG156" s="4338"/>
      <c r="NQH156" s="4339"/>
      <c r="NQI156" s="4340"/>
      <c r="NQJ156" s="4341"/>
      <c r="NQK156" s="4338"/>
      <c r="NQL156" s="2612"/>
      <c r="NQM156" s="4342"/>
      <c r="NQN156" s="4343"/>
      <c r="NQO156" s="4344"/>
      <c r="NQP156" s="2613"/>
      <c r="NQQ156" s="4345"/>
      <c r="NQR156" s="4346"/>
      <c r="NQS156" s="4345"/>
      <c r="NQT156" s="4346"/>
      <c r="NQU156" s="4338"/>
      <c r="NQV156" s="4339"/>
      <c r="NQW156" s="4345"/>
      <c r="NQX156" s="4344"/>
      <c r="NQY156" s="4338"/>
      <c r="NQZ156" s="4339"/>
      <c r="NRA156" s="4340"/>
      <c r="NRB156" s="4341"/>
      <c r="NRC156" s="4338"/>
      <c r="NRD156" s="2612"/>
      <c r="NRE156" s="4342"/>
      <c r="NRF156" s="4343"/>
      <c r="NRG156" s="4344"/>
      <c r="NRH156" s="2613"/>
      <c r="NRI156" s="4345"/>
      <c r="NRJ156" s="4346"/>
      <c r="NRK156" s="4345"/>
      <c r="NRL156" s="4346"/>
      <c r="NRM156" s="4338"/>
      <c r="NRN156" s="4339"/>
      <c r="NRO156" s="4345"/>
      <c r="NRP156" s="4344"/>
      <c r="NRQ156" s="4338"/>
      <c r="NRR156" s="4339"/>
      <c r="NRS156" s="4340"/>
      <c r="NRT156" s="4341"/>
      <c r="NRU156" s="4338"/>
      <c r="NRV156" s="2612"/>
      <c r="NRW156" s="4342"/>
      <c r="NRX156" s="4343"/>
      <c r="NRY156" s="4344"/>
      <c r="NRZ156" s="2613"/>
      <c r="NSA156" s="4345"/>
      <c r="NSB156" s="4346"/>
      <c r="NSC156" s="4345"/>
      <c r="NSD156" s="4346"/>
      <c r="NSE156" s="4338"/>
      <c r="NSF156" s="4339"/>
      <c r="NSG156" s="4345"/>
      <c r="NSH156" s="4344"/>
      <c r="NSI156" s="4338"/>
      <c r="NSJ156" s="4339"/>
      <c r="NSK156" s="4340"/>
      <c r="NSL156" s="4341"/>
      <c r="NSM156" s="4338"/>
      <c r="NSN156" s="2612"/>
      <c r="NSO156" s="4342"/>
      <c r="NSP156" s="4343"/>
      <c r="NSQ156" s="4344"/>
      <c r="NSR156" s="2613"/>
      <c r="NSS156" s="4345"/>
      <c r="NST156" s="4346"/>
      <c r="NSU156" s="4345"/>
      <c r="NSV156" s="4346"/>
      <c r="NSW156" s="4338"/>
      <c r="NSX156" s="4339"/>
      <c r="NSY156" s="4345"/>
      <c r="NSZ156" s="4344"/>
      <c r="NTA156" s="4338"/>
      <c r="NTB156" s="4339"/>
      <c r="NTC156" s="4340"/>
      <c r="NTD156" s="4341"/>
      <c r="NTE156" s="4338"/>
      <c r="NTF156" s="2612"/>
      <c r="NTG156" s="4342"/>
      <c r="NTH156" s="4343"/>
      <c r="NTI156" s="4344"/>
      <c r="NTJ156" s="2613"/>
      <c r="NTK156" s="4345"/>
      <c r="NTL156" s="4346"/>
      <c r="NTM156" s="4345"/>
      <c r="NTN156" s="4346"/>
      <c r="NTO156" s="4338"/>
      <c r="NTP156" s="4339"/>
      <c r="NTQ156" s="4345"/>
      <c r="NTR156" s="4344"/>
      <c r="NTS156" s="4338"/>
      <c r="NTT156" s="4339"/>
      <c r="NTU156" s="4340"/>
      <c r="NTV156" s="4341"/>
      <c r="NTW156" s="4338"/>
      <c r="NTX156" s="2612"/>
      <c r="NTY156" s="4342"/>
      <c r="NTZ156" s="4343"/>
      <c r="NUA156" s="4344"/>
      <c r="NUB156" s="2613"/>
      <c r="NUC156" s="4345"/>
      <c r="NUD156" s="4346"/>
      <c r="NUE156" s="4345"/>
      <c r="NUF156" s="4346"/>
      <c r="NUG156" s="4338"/>
      <c r="NUH156" s="4339"/>
      <c r="NUI156" s="4345"/>
      <c r="NUJ156" s="4344"/>
      <c r="NUK156" s="4338"/>
      <c r="NUL156" s="4339"/>
      <c r="NUM156" s="4340"/>
      <c r="NUN156" s="4341"/>
      <c r="NUO156" s="4338"/>
      <c r="NUP156" s="2612"/>
      <c r="NUQ156" s="4342"/>
      <c r="NUR156" s="4343"/>
      <c r="NUS156" s="4344"/>
      <c r="NUT156" s="2613"/>
      <c r="NUU156" s="4345"/>
      <c r="NUV156" s="4346"/>
      <c r="NUW156" s="4345"/>
      <c r="NUX156" s="4346"/>
      <c r="NUY156" s="4338"/>
      <c r="NUZ156" s="4339"/>
      <c r="NVA156" s="4345"/>
      <c r="NVB156" s="4344"/>
      <c r="NVC156" s="4338"/>
      <c r="NVD156" s="4339"/>
      <c r="NVE156" s="4340"/>
      <c r="NVF156" s="4341"/>
      <c r="NVG156" s="4338"/>
      <c r="NVH156" s="2612"/>
      <c r="NVI156" s="4342"/>
      <c r="NVJ156" s="4343"/>
      <c r="NVK156" s="4344"/>
      <c r="NVL156" s="2613"/>
      <c r="NVM156" s="4345"/>
      <c r="NVN156" s="4346"/>
      <c r="NVO156" s="4345"/>
      <c r="NVP156" s="4346"/>
      <c r="NVQ156" s="4338"/>
      <c r="NVR156" s="4339"/>
      <c r="NVS156" s="4345"/>
      <c r="NVT156" s="4344"/>
      <c r="NVU156" s="4338"/>
      <c r="NVV156" s="4339"/>
      <c r="NVW156" s="4340"/>
      <c r="NVX156" s="4341"/>
      <c r="NVY156" s="4338"/>
      <c r="NVZ156" s="2612"/>
      <c r="NWA156" s="4342"/>
      <c r="NWB156" s="4343"/>
      <c r="NWC156" s="4344"/>
      <c r="NWD156" s="2613"/>
      <c r="NWE156" s="4345"/>
      <c r="NWF156" s="4346"/>
      <c r="NWG156" s="4345"/>
      <c r="NWH156" s="4346"/>
      <c r="NWI156" s="4338"/>
      <c r="NWJ156" s="4339"/>
      <c r="NWK156" s="4345"/>
      <c r="NWL156" s="4344"/>
      <c r="NWM156" s="4338"/>
      <c r="NWN156" s="4339"/>
      <c r="NWO156" s="4340"/>
      <c r="NWP156" s="4341"/>
      <c r="NWQ156" s="4338"/>
      <c r="NWR156" s="2612"/>
      <c r="NWS156" s="4342"/>
      <c r="NWT156" s="4343"/>
      <c r="NWU156" s="4344"/>
      <c r="NWV156" s="2613"/>
      <c r="NWW156" s="4345"/>
      <c r="NWX156" s="4346"/>
      <c r="NWY156" s="4345"/>
      <c r="NWZ156" s="4346"/>
      <c r="NXA156" s="4338"/>
      <c r="NXB156" s="4339"/>
      <c r="NXC156" s="4345"/>
      <c r="NXD156" s="4344"/>
      <c r="NXE156" s="4338"/>
      <c r="NXF156" s="4339"/>
      <c r="NXG156" s="4340"/>
      <c r="NXH156" s="4341"/>
      <c r="NXI156" s="4338"/>
      <c r="NXJ156" s="2612"/>
      <c r="NXK156" s="4342"/>
      <c r="NXL156" s="4343"/>
      <c r="NXM156" s="4344"/>
      <c r="NXN156" s="2613"/>
      <c r="NXO156" s="4345"/>
      <c r="NXP156" s="4346"/>
      <c r="NXQ156" s="4345"/>
      <c r="NXR156" s="4346"/>
      <c r="NXS156" s="4338"/>
      <c r="NXT156" s="4339"/>
      <c r="NXU156" s="4345"/>
      <c r="NXV156" s="4344"/>
      <c r="NXW156" s="4338"/>
      <c r="NXX156" s="4339"/>
      <c r="NXY156" s="4340"/>
      <c r="NXZ156" s="4341"/>
      <c r="NYA156" s="4338"/>
      <c r="NYB156" s="2612"/>
      <c r="NYC156" s="4342"/>
      <c r="NYD156" s="4343"/>
      <c r="NYE156" s="4344"/>
      <c r="NYF156" s="2613"/>
      <c r="NYG156" s="4345"/>
      <c r="NYH156" s="4346"/>
      <c r="NYI156" s="4345"/>
      <c r="NYJ156" s="4346"/>
      <c r="NYK156" s="4338"/>
      <c r="NYL156" s="4339"/>
      <c r="NYM156" s="4345"/>
      <c r="NYN156" s="4344"/>
      <c r="NYO156" s="4338"/>
      <c r="NYP156" s="4339"/>
      <c r="NYQ156" s="4340"/>
      <c r="NYR156" s="4341"/>
      <c r="NYS156" s="4338"/>
      <c r="NYT156" s="2612"/>
      <c r="NYU156" s="4342"/>
      <c r="NYV156" s="4343"/>
      <c r="NYW156" s="4344"/>
      <c r="NYX156" s="2613"/>
      <c r="NYY156" s="4345"/>
      <c r="NYZ156" s="4346"/>
      <c r="NZA156" s="4345"/>
      <c r="NZB156" s="4346"/>
      <c r="NZC156" s="4338"/>
      <c r="NZD156" s="4339"/>
      <c r="NZE156" s="4345"/>
      <c r="NZF156" s="4344"/>
      <c r="NZG156" s="4338"/>
      <c r="NZH156" s="4339"/>
      <c r="NZI156" s="4340"/>
      <c r="NZJ156" s="4341"/>
      <c r="NZK156" s="4338"/>
      <c r="NZL156" s="2612"/>
      <c r="NZM156" s="4342"/>
      <c r="NZN156" s="4343"/>
      <c r="NZO156" s="4344"/>
      <c r="NZP156" s="2613"/>
      <c r="NZQ156" s="4345"/>
      <c r="NZR156" s="4346"/>
      <c r="NZS156" s="4345"/>
      <c r="NZT156" s="4346"/>
      <c r="NZU156" s="4338"/>
      <c r="NZV156" s="4339"/>
      <c r="NZW156" s="4345"/>
      <c r="NZX156" s="4344"/>
      <c r="NZY156" s="4338"/>
      <c r="NZZ156" s="4339"/>
      <c r="OAA156" s="4340"/>
      <c r="OAB156" s="4341"/>
      <c r="OAC156" s="4338"/>
      <c r="OAD156" s="2612"/>
      <c r="OAE156" s="4342"/>
      <c r="OAF156" s="4343"/>
      <c r="OAG156" s="4344"/>
      <c r="OAH156" s="2613"/>
      <c r="OAI156" s="4345"/>
      <c r="OAJ156" s="4346"/>
      <c r="OAK156" s="4345"/>
      <c r="OAL156" s="4346"/>
      <c r="OAM156" s="4338"/>
      <c r="OAN156" s="4339"/>
      <c r="OAO156" s="4345"/>
      <c r="OAP156" s="4344"/>
      <c r="OAQ156" s="4338"/>
      <c r="OAR156" s="4339"/>
      <c r="OAS156" s="4340"/>
      <c r="OAT156" s="4341"/>
      <c r="OAU156" s="4338"/>
      <c r="OAV156" s="2612"/>
      <c r="OAW156" s="4342"/>
      <c r="OAX156" s="4343"/>
      <c r="OAY156" s="4344"/>
      <c r="OAZ156" s="2613"/>
      <c r="OBA156" s="4345"/>
      <c r="OBB156" s="4346"/>
      <c r="OBC156" s="4345"/>
      <c r="OBD156" s="4346"/>
      <c r="OBE156" s="4338"/>
      <c r="OBF156" s="4339"/>
      <c r="OBG156" s="4345"/>
      <c r="OBH156" s="4344"/>
      <c r="OBI156" s="4338"/>
      <c r="OBJ156" s="4339"/>
      <c r="OBK156" s="4340"/>
      <c r="OBL156" s="4341"/>
      <c r="OBM156" s="4338"/>
      <c r="OBN156" s="2612"/>
      <c r="OBO156" s="4342"/>
      <c r="OBP156" s="4343"/>
      <c r="OBQ156" s="4344"/>
      <c r="OBR156" s="2613"/>
      <c r="OBS156" s="4345"/>
      <c r="OBT156" s="4346"/>
      <c r="OBU156" s="4345"/>
      <c r="OBV156" s="4346"/>
      <c r="OBW156" s="4338"/>
      <c r="OBX156" s="4339"/>
      <c r="OBY156" s="4345"/>
      <c r="OBZ156" s="4344"/>
      <c r="OCA156" s="4338"/>
      <c r="OCB156" s="4339"/>
      <c r="OCC156" s="4340"/>
      <c r="OCD156" s="4341"/>
      <c r="OCE156" s="4338"/>
      <c r="OCF156" s="2612"/>
      <c r="OCG156" s="4342"/>
      <c r="OCH156" s="4343"/>
      <c r="OCI156" s="4344"/>
      <c r="OCJ156" s="2613"/>
      <c r="OCK156" s="4345"/>
      <c r="OCL156" s="4346"/>
      <c r="OCM156" s="4345"/>
      <c r="OCN156" s="4346"/>
      <c r="OCO156" s="4338"/>
      <c r="OCP156" s="4339"/>
      <c r="OCQ156" s="4345"/>
      <c r="OCR156" s="4344"/>
      <c r="OCS156" s="4338"/>
      <c r="OCT156" s="4339"/>
      <c r="OCU156" s="4340"/>
      <c r="OCV156" s="4341"/>
      <c r="OCW156" s="4338"/>
      <c r="OCX156" s="2612"/>
      <c r="OCY156" s="4342"/>
      <c r="OCZ156" s="4343"/>
      <c r="ODA156" s="4344"/>
      <c r="ODB156" s="2613"/>
      <c r="ODC156" s="4345"/>
      <c r="ODD156" s="4346"/>
      <c r="ODE156" s="4345"/>
      <c r="ODF156" s="4346"/>
      <c r="ODG156" s="4338"/>
      <c r="ODH156" s="4339"/>
      <c r="ODI156" s="4345"/>
      <c r="ODJ156" s="4344"/>
      <c r="ODK156" s="4338"/>
      <c r="ODL156" s="4339"/>
      <c r="ODM156" s="4340"/>
      <c r="ODN156" s="4341"/>
      <c r="ODO156" s="4338"/>
      <c r="ODP156" s="2612"/>
      <c r="ODQ156" s="4342"/>
      <c r="ODR156" s="4343"/>
      <c r="ODS156" s="4344"/>
      <c r="ODT156" s="2613"/>
      <c r="ODU156" s="4345"/>
      <c r="ODV156" s="4346"/>
      <c r="ODW156" s="4345"/>
      <c r="ODX156" s="4346"/>
      <c r="ODY156" s="4338"/>
      <c r="ODZ156" s="4339"/>
      <c r="OEA156" s="4345"/>
      <c r="OEB156" s="4344"/>
      <c r="OEC156" s="4338"/>
      <c r="OED156" s="4339"/>
      <c r="OEE156" s="4340"/>
      <c r="OEF156" s="4341"/>
      <c r="OEG156" s="4338"/>
      <c r="OEH156" s="2612"/>
      <c r="OEI156" s="4342"/>
      <c r="OEJ156" s="4343"/>
      <c r="OEK156" s="4344"/>
      <c r="OEL156" s="2613"/>
      <c r="OEM156" s="4345"/>
      <c r="OEN156" s="4346"/>
      <c r="OEO156" s="4345"/>
      <c r="OEP156" s="4346"/>
      <c r="OEQ156" s="4338"/>
      <c r="OER156" s="4339"/>
      <c r="OES156" s="4345"/>
      <c r="OET156" s="4344"/>
      <c r="OEU156" s="4338"/>
      <c r="OEV156" s="4339"/>
      <c r="OEW156" s="4340"/>
      <c r="OEX156" s="4341"/>
      <c r="OEY156" s="4338"/>
      <c r="OEZ156" s="2612"/>
      <c r="OFA156" s="4342"/>
      <c r="OFB156" s="4343"/>
      <c r="OFC156" s="4344"/>
      <c r="OFD156" s="2613"/>
      <c r="OFE156" s="4345"/>
      <c r="OFF156" s="4346"/>
      <c r="OFG156" s="4345"/>
      <c r="OFH156" s="4346"/>
      <c r="OFI156" s="4338"/>
      <c r="OFJ156" s="4339"/>
      <c r="OFK156" s="4345"/>
      <c r="OFL156" s="4344"/>
      <c r="OFM156" s="4338"/>
      <c r="OFN156" s="4339"/>
      <c r="OFO156" s="4340"/>
      <c r="OFP156" s="4341"/>
      <c r="OFQ156" s="4338"/>
      <c r="OFR156" s="2612"/>
      <c r="OFS156" s="4342"/>
      <c r="OFT156" s="4343"/>
      <c r="OFU156" s="4344"/>
      <c r="OFV156" s="2613"/>
      <c r="OFW156" s="4345"/>
      <c r="OFX156" s="4346"/>
      <c r="OFY156" s="4345"/>
      <c r="OFZ156" s="4346"/>
      <c r="OGA156" s="4338"/>
      <c r="OGB156" s="4339"/>
      <c r="OGC156" s="4345"/>
      <c r="OGD156" s="4344"/>
      <c r="OGE156" s="4338"/>
      <c r="OGF156" s="4339"/>
      <c r="OGG156" s="4340"/>
      <c r="OGH156" s="4341"/>
      <c r="OGI156" s="4338"/>
      <c r="OGJ156" s="2612"/>
      <c r="OGK156" s="4342"/>
      <c r="OGL156" s="4343"/>
      <c r="OGM156" s="4344"/>
      <c r="OGN156" s="2613"/>
      <c r="OGO156" s="4345"/>
      <c r="OGP156" s="4346"/>
      <c r="OGQ156" s="4345"/>
      <c r="OGR156" s="4346"/>
      <c r="OGS156" s="4338"/>
      <c r="OGT156" s="4339"/>
      <c r="OGU156" s="4345"/>
      <c r="OGV156" s="4344"/>
      <c r="OGW156" s="4338"/>
      <c r="OGX156" s="4339"/>
      <c r="OGY156" s="4340"/>
      <c r="OGZ156" s="4341"/>
      <c r="OHA156" s="4338"/>
      <c r="OHB156" s="2612"/>
      <c r="OHC156" s="4342"/>
      <c r="OHD156" s="4343"/>
      <c r="OHE156" s="4344"/>
      <c r="OHF156" s="2613"/>
      <c r="OHG156" s="4345"/>
      <c r="OHH156" s="4346"/>
      <c r="OHI156" s="4345"/>
      <c r="OHJ156" s="4346"/>
      <c r="OHK156" s="4338"/>
      <c r="OHL156" s="4339"/>
      <c r="OHM156" s="4345"/>
      <c r="OHN156" s="4344"/>
      <c r="OHO156" s="4338"/>
      <c r="OHP156" s="4339"/>
      <c r="OHQ156" s="4340"/>
      <c r="OHR156" s="4341"/>
      <c r="OHS156" s="4338"/>
      <c r="OHT156" s="2612"/>
      <c r="OHU156" s="4342"/>
      <c r="OHV156" s="4343"/>
      <c r="OHW156" s="4344"/>
      <c r="OHX156" s="2613"/>
      <c r="OHY156" s="4345"/>
      <c r="OHZ156" s="4346"/>
      <c r="OIA156" s="4345"/>
      <c r="OIB156" s="4346"/>
      <c r="OIC156" s="4338"/>
      <c r="OID156" s="4339"/>
      <c r="OIE156" s="4345"/>
      <c r="OIF156" s="4344"/>
      <c r="OIG156" s="4338"/>
      <c r="OIH156" s="4339"/>
      <c r="OII156" s="4340"/>
      <c r="OIJ156" s="4341"/>
      <c r="OIK156" s="4338"/>
      <c r="OIL156" s="2612"/>
      <c r="OIM156" s="4342"/>
      <c r="OIN156" s="4343"/>
      <c r="OIO156" s="4344"/>
      <c r="OIP156" s="2613"/>
      <c r="OIQ156" s="4345"/>
      <c r="OIR156" s="4346"/>
      <c r="OIS156" s="4345"/>
      <c r="OIT156" s="4346"/>
      <c r="OIU156" s="4338"/>
      <c r="OIV156" s="4339"/>
      <c r="OIW156" s="4345"/>
      <c r="OIX156" s="4344"/>
      <c r="OIY156" s="4338"/>
      <c r="OIZ156" s="4339"/>
      <c r="OJA156" s="4340"/>
      <c r="OJB156" s="4341"/>
      <c r="OJC156" s="4338"/>
      <c r="OJD156" s="2612"/>
      <c r="OJE156" s="4342"/>
      <c r="OJF156" s="4343"/>
      <c r="OJG156" s="4344"/>
      <c r="OJH156" s="2613"/>
      <c r="OJI156" s="4345"/>
      <c r="OJJ156" s="4346"/>
      <c r="OJK156" s="4345"/>
      <c r="OJL156" s="4346"/>
      <c r="OJM156" s="4338"/>
      <c r="OJN156" s="4339"/>
      <c r="OJO156" s="4345"/>
      <c r="OJP156" s="4344"/>
      <c r="OJQ156" s="4338"/>
      <c r="OJR156" s="4339"/>
      <c r="OJS156" s="4340"/>
      <c r="OJT156" s="4341"/>
      <c r="OJU156" s="4338"/>
      <c r="OJV156" s="2612"/>
      <c r="OJW156" s="4342"/>
      <c r="OJX156" s="4343"/>
      <c r="OJY156" s="4344"/>
      <c r="OJZ156" s="2613"/>
      <c r="OKA156" s="4345"/>
      <c r="OKB156" s="4346"/>
      <c r="OKC156" s="4345"/>
      <c r="OKD156" s="4346"/>
      <c r="OKE156" s="4338"/>
      <c r="OKF156" s="4339"/>
      <c r="OKG156" s="4345"/>
      <c r="OKH156" s="4344"/>
      <c r="OKI156" s="4338"/>
      <c r="OKJ156" s="4339"/>
      <c r="OKK156" s="4340"/>
      <c r="OKL156" s="4341"/>
      <c r="OKM156" s="4338"/>
      <c r="OKN156" s="2612"/>
      <c r="OKO156" s="4342"/>
      <c r="OKP156" s="4343"/>
      <c r="OKQ156" s="4344"/>
      <c r="OKR156" s="2613"/>
      <c r="OKS156" s="4345"/>
      <c r="OKT156" s="4346"/>
      <c r="OKU156" s="4345"/>
      <c r="OKV156" s="4346"/>
      <c r="OKW156" s="4338"/>
      <c r="OKX156" s="4339"/>
      <c r="OKY156" s="4345"/>
      <c r="OKZ156" s="4344"/>
      <c r="OLA156" s="4338"/>
      <c r="OLB156" s="4339"/>
      <c r="OLC156" s="4340"/>
      <c r="OLD156" s="4341"/>
      <c r="OLE156" s="4338"/>
      <c r="OLF156" s="2612"/>
      <c r="OLG156" s="4342"/>
      <c r="OLH156" s="4343"/>
      <c r="OLI156" s="4344"/>
      <c r="OLJ156" s="2613"/>
      <c r="OLK156" s="4345"/>
      <c r="OLL156" s="4346"/>
      <c r="OLM156" s="4345"/>
      <c r="OLN156" s="4346"/>
      <c r="OLO156" s="4338"/>
      <c r="OLP156" s="4339"/>
      <c r="OLQ156" s="4345"/>
      <c r="OLR156" s="4344"/>
      <c r="OLS156" s="4338"/>
      <c r="OLT156" s="4339"/>
      <c r="OLU156" s="4340"/>
      <c r="OLV156" s="4341"/>
      <c r="OLW156" s="4338"/>
      <c r="OLX156" s="2612"/>
      <c r="OLY156" s="4342"/>
      <c r="OLZ156" s="4343"/>
      <c r="OMA156" s="4344"/>
      <c r="OMB156" s="2613"/>
      <c r="OMC156" s="4345"/>
      <c r="OMD156" s="4346"/>
      <c r="OME156" s="4345"/>
      <c r="OMF156" s="4346"/>
      <c r="OMG156" s="4338"/>
      <c r="OMH156" s="4339"/>
      <c r="OMI156" s="4345"/>
      <c r="OMJ156" s="4344"/>
      <c r="OMK156" s="4338"/>
      <c r="OML156" s="4339"/>
      <c r="OMM156" s="4340"/>
      <c r="OMN156" s="4341"/>
      <c r="OMO156" s="4338"/>
      <c r="OMP156" s="2612"/>
      <c r="OMQ156" s="4342"/>
      <c r="OMR156" s="4343"/>
      <c r="OMS156" s="4344"/>
      <c r="OMT156" s="2613"/>
      <c r="OMU156" s="4345"/>
      <c r="OMV156" s="4346"/>
      <c r="OMW156" s="4345"/>
      <c r="OMX156" s="4346"/>
      <c r="OMY156" s="4338"/>
      <c r="OMZ156" s="4339"/>
      <c r="ONA156" s="4345"/>
      <c r="ONB156" s="4344"/>
      <c r="ONC156" s="4338"/>
      <c r="OND156" s="4339"/>
      <c r="ONE156" s="4340"/>
      <c r="ONF156" s="4341"/>
      <c r="ONG156" s="4338"/>
      <c r="ONH156" s="2612"/>
      <c r="ONI156" s="4342"/>
      <c r="ONJ156" s="4343"/>
      <c r="ONK156" s="4344"/>
      <c r="ONL156" s="2613"/>
      <c r="ONM156" s="4345"/>
      <c r="ONN156" s="4346"/>
      <c r="ONO156" s="4345"/>
      <c r="ONP156" s="4346"/>
      <c r="ONQ156" s="4338"/>
      <c r="ONR156" s="4339"/>
      <c r="ONS156" s="4345"/>
      <c r="ONT156" s="4344"/>
      <c r="ONU156" s="4338"/>
      <c r="ONV156" s="4339"/>
      <c r="ONW156" s="4340"/>
      <c r="ONX156" s="4341"/>
      <c r="ONY156" s="4338"/>
      <c r="ONZ156" s="2612"/>
      <c r="OOA156" s="4342"/>
      <c r="OOB156" s="4343"/>
      <c r="OOC156" s="4344"/>
      <c r="OOD156" s="2613"/>
      <c r="OOE156" s="4345"/>
      <c r="OOF156" s="4346"/>
      <c r="OOG156" s="4345"/>
      <c r="OOH156" s="4346"/>
      <c r="OOI156" s="4338"/>
      <c r="OOJ156" s="4339"/>
      <c r="OOK156" s="4345"/>
      <c r="OOL156" s="4344"/>
      <c r="OOM156" s="4338"/>
      <c r="OON156" s="4339"/>
      <c r="OOO156" s="4340"/>
      <c r="OOP156" s="4341"/>
      <c r="OOQ156" s="4338"/>
      <c r="OOR156" s="2612"/>
      <c r="OOS156" s="4342"/>
      <c r="OOT156" s="4343"/>
      <c r="OOU156" s="4344"/>
      <c r="OOV156" s="2613"/>
      <c r="OOW156" s="4345"/>
      <c r="OOX156" s="4346"/>
      <c r="OOY156" s="4345"/>
      <c r="OOZ156" s="4346"/>
      <c r="OPA156" s="4338"/>
      <c r="OPB156" s="4339"/>
      <c r="OPC156" s="4345"/>
      <c r="OPD156" s="4344"/>
      <c r="OPE156" s="4338"/>
      <c r="OPF156" s="4339"/>
      <c r="OPG156" s="4340"/>
      <c r="OPH156" s="4341"/>
      <c r="OPI156" s="4338"/>
      <c r="OPJ156" s="2612"/>
      <c r="OPK156" s="4342"/>
      <c r="OPL156" s="4343"/>
      <c r="OPM156" s="4344"/>
      <c r="OPN156" s="2613"/>
      <c r="OPO156" s="4345"/>
      <c r="OPP156" s="4346"/>
      <c r="OPQ156" s="4345"/>
      <c r="OPR156" s="4346"/>
      <c r="OPS156" s="4338"/>
      <c r="OPT156" s="4339"/>
      <c r="OPU156" s="4345"/>
      <c r="OPV156" s="4344"/>
      <c r="OPW156" s="4338"/>
      <c r="OPX156" s="4339"/>
      <c r="OPY156" s="4340"/>
      <c r="OPZ156" s="4341"/>
      <c r="OQA156" s="4338"/>
      <c r="OQB156" s="2612"/>
      <c r="OQC156" s="4342"/>
      <c r="OQD156" s="4343"/>
      <c r="OQE156" s="4344"/>
      <c r="OQF156" s="2613"/>
      <c r="OQG156" s="4345"/>
      <c r="OQH156" s="4346"/>
      <c r="OQI156" s="4345"/>
      <c r="OQJ156" s="4346"/>
      <c r="OQK156" s="4338"/>
      <c r="OQL156" s="4339"/>
      <c r="OQM156" s="4345"/>
      <c r="OQN156" s="4344"/>
      <c r="OQO156" s="4338"/>
      <c r="OQP156" s="4339"/>
      <c r="OQQ156" s="4340"/>
      <c r="OQR156" s="4341"/>
      <c r="OQS156" s="4338"/>
      <c r="OQT156" s="2612"/>
      <c r="OQU156" s="4342"/>
      <c r="OQV156" s="4343"/>
      <c r="OQW156" s="4344"/>
      <c r="OQX156" s="2613"/>
      <c r="OQY156" s="4345"/>
      <c r="OQZ156" s="4346"/>
      <c r="ORA156" s="4345"/>
      <c r="ORB156" s="4346"/>
      <c r="ORC156" s="4338"/>
      <c r="ORD156" s="4339"/>
      <c r="ORE156" s="4345"/>
      <c r="ORF156" s="4344"/>
      <c r="ORG156" s="4338"/>
      <c r="ORH156" s="4339"/>
      <c r="ORI156" s="4340"/>
      <c r="ORJ156" s="4341"/>
      <c r="ORK156" s="4338"/>
      <c r="ORL156" s="2612"/>
      <c r="ORM156" s="4342"/>
      <c r="ORN156" s="4343"/>
      <c r="ORO156" s="4344"/>
      <c r="ORP156" s="2613"/>
      <c r="ORQ156" s="4345"/>
      <c r="ORR156" s="4346"/>
      <c r="ORS156" s="4345"/>
      <c r="ORT156" s="4346"/>
      <c r="ORU156" s="4338"/>
      <c r="ORV156" s="4339"/>
      <c r="ORW156" s="4345"/>
      <c r="ORX156" s="4344"/>
      <c r="ORY156" s="4338"/>
      <c r="ORZ156" s="4339"/>
      <c r="OSA156" s="4340"/>
      <c r="OSB156" s="4341"/>
      <c r="OSC156" s="4338"/>
      <c r="OSD156" s="2612"/>
      <c r="OSE156" s="4342"/>
      <c r="OSF156" s="4343"/>
      <c r="OSG156" s="4344"/>
      <c r="OSH156" s="2613"/>
      <c r="OSI156" s="4345"/>
      <c r="OSJ156" s="4346"/>
      <c r="OSK156" s="4345"/>
      <c r="OSL156" s="4346"/>
      <c r="OSM156" s="4338"/>
      <c r="OSN156" s="4339"/>
      <c r="OSO156" s="4345"/>
      <c r="OSP156" s="4344"/>
      <c r="OSQ156" s="4338"/>
      <c r="OSR156" s="4339"/>
      <c r="OSS156" s="4340"/>
      <c r="OST156" s="4341"/>
      <c r="OSU156" s="4338"/>
      <c r="OSV156" s="2612"/>
      <c r="OSW156" s="4342"/>
      <c r="OSX156" s="4343"/>
      <c r="OSY156" s="4344"/>
      <c r="OSZ156" s="2613"/>
      <c r="OTA156" s="4345"/>
      <c r="OTB156" s="4346"/>
      <c r="OTC156" s="4345"/>
      <c r="OTD156" s="4346"/>
      <c r="OTE156" s="4338"/>
      <c r="OTF156" s="4339"/>
      <c r="OTG156" s="4345"/>
      <c r="OTH156" s="4344"/>
      <c r="OTI156" s="4338"/>
      <c r="OTJ156" s="4339"/>
      <c r="OTK156" s="4340"/>
      <c r="OTL156" s="4341"/>
      <c r="OTM156" s="4338"/>
      <c r="OTN156" s="2612"/>
      <c r="OTO156" s="4342"/>
      <c r="OTP156" s="4343"/>
      <c r="OTQ156" s="4344"/>
      <c r="OTR156" s="2613"/>
      <c r="OTS156" s="4345"/>
      <c r="OTT156" s="4346"/>
      <c r="OTU156" s="4345"/>
      <c r="OTV156" s="4346"/>
      <c r="OTW156" s="4338"/>
      <c r="OTX156" s="4339"/>
      <c r="OTY156" s="4345"/>
      <c r="OTZ156" s="4344"/>
      <c r="OUA156" s="4338"/>
      <c r="OUB156" s="4339"/>
      <c r="OUC156" s="4340"/>
      <c r="OUD156" s="4341"/>
      <c r="OUE156" s="4338"/>
      <c r="OUF156" s="2612"/>
      <c r="OUG156" s="4342"/>
      <c r="OUH156" s="4343"/>
      <c r="OUI156" s="4344"/>
      <c r="OUJ156" s="2613"/>
      <c r="OUK156" s="4345"/>
      <c r="OUL156" s="4346"/>
      <c r="OUM156" s="4345"/>
      <c r="OUN156" s="4346"/>
      <c r="OUO156" s="4338"/>
      <c r="OUP156" s="4339"/>
      <c r="OUQ156" s="4345"/>
      <c r="OUR156" s="4344"/>
      <c r="OUS156" s="4338"/>
      <c r="OUT156" s="4339"/>
      <c r="OUU156" s="4340"/>
      <c r="OUV156" s="4341"/>
      <c r="OUW156" s="4338"/>
      <c r="OUX156" s="2612"/>
      <c r="OUY156" s="4342"/>
      <c r="OUZ156" s="4343"/>
      <c r="OVA156" s="4344"/>
      <c r="OVB156" s="2613"/>
      <c r="OVC156" s="4345"/>
      <c r="OVD156" s="4346"/>
      <c r="OVE156" s="4345"/>
      <c r="OVF156" s="4346"/>
      <c r="OVG156" s="4338"/>
      <c r="OVH156" s="4339"/>
      <c r="OVI156" s="4345"/>
      <c r="OVJ156" s="4344"/>
      <c r="OVK156" s="4338"/>
      <c r="OVL156" s="4339"/>
      <c r="OVM156" s="4340"/>
      <c r="OVN156" s="4341"/>
      <c r="OVO156" s="4338"/>
      <c r="OVP156" s="2612"/>
      <c r="OVQ156" s="4342"/>
      <c r="OVR156" s="4343"/>
      <c r="OVS156" s="4344"/>
      <c r="OVT156" s="2613"/>
      <c r="OVU156" s="4345"/>
      <c r="OVV156" s="4346"/>
      <c r="OVW156" s="4345"/>
      <c r="OVX156" s="4346"/>
      <c r="OVY156" s="4338"/>
      <c r="OVZ156" s="4339"/>
      <c r="OWA156" s="4345"/>
      <c r="OWB156" s="4344"/>
      <c r="OWC156" s="4338"/>
      <c r="OWD156" s="4339"/>
      <c r="OWE156" s="4340"/>
      <c r="OWF156" s="4341"/>
      <c r="OWG156" s="4338"/>
      <c r="OWH156" s="2612"/>
      <c r="OWI156" s="4342"/>
      <c r="OWJ156" s="4343"/>
      <c r="OWK156" s="4344"/>
      <c r="OWL156" s="2613"/>
      <c r="OWM156" s="4345"/>
      <c r="OWN156" s="4346"/>
      <c r="OWO156" s="4345"/>
      <c r="OWP156" s="4346"/>
      <c r="OWQ156" s="4338"/>
      <c r="OWR156" s="4339"/>
      <c r="OWS156" s="4345"/>
      <c r="OWT156" s="4344"/>
      <c r="OWU156" s="4338"/>
      <c r="OWV156" s="4339"/>
      <c r="OWW156" s="4340"/>
      <c r="OWX156" s="4341"/>
      <c r="OWY156" s="4338"/>
      <c r="OWZ156" s="2612"/>
      <c r="OXA156" s="4342"/>
      <c r="OXB156" s="4343"/>
      <c r="OXC156" s="4344"/>
      <c r="OXD156" s="2613"/>
      <c r="OXE156" s="4345"/>
      <c r="OXF156" s="4346"/>
      <c r="OXG156" s="4345"/>
      <c r="OXH156" s="4346"/>
      <c r="OXI156" s="4338"/>
      <c r="OXJ156" s="4339"/>
      <c r="OXK156" s="4345"/>
      <c r="OXL156" s="4344"/>
      <c r="OXM156" s="4338"/>
      <c r="OXN156" s="4339"/>
      <c r="OXO156" s="4340"/>
      <c r="OXP156" s="4341"/>
      <c r="OXQ156" s="4338"/>
      <c r="OXR156" s="2612"/>
      <c r="OXS156" s="4342"/>
      <c r="OXT156" s="4343"/>
      <c r="OXU156" s="4344"/>
      <c r="OXV156" s="2613"/>
      <c r="OXW156" s="4345"/>
      <c r="OXX156" s="4346"/>
      <c r="OXY156" s="4345"/>
      <c r="OXZ156" s="4346"/>
      <c r="OYA156" s="4338"/>
      <c r="OYB156" s="4339"/>
      <c r="OYC156" s="4345"/>
      <c r="OYD156" s="4344"/>
      <c r="OYE156" s="4338"/>
      <c r="OYF156" s="4339"/>
      <c r="OYG156" s="4340"/>
      <c r="OYH156" s="4341"/>
      <c r="OYI156" s="4338"/>
      <c r="OYJ156" s="2612"/>
      <c r="OYK156" s="4342"/>
      <c r="OYL156" s="4343"/>
      <c r="OYM156" s="4344"/>
      <c r="OYN156" s="2613"/>
      <c r="OYO156" s="4345"/>
      <c r="OYP156" s="4346"/>
      <c r="OYQ156" s="4345"/>
      <c r="OYR156" s="4346"/>
      <c r="OYS156" s="4338"/>
      <c r="OYT156" s="4339"/>
      <c r="OYU156" s="4345"/>
      <c r="OYV156" s="4344"/>
      <c r="OYW156" s="4338"/>
      <c r="OYX156" s="4339"/>
      <c r="OYY156" s="4340"/>
      <c r="OYZ156" s="4341"/>
      <c r="OZA156" s="4338"/>
      <c r="OZB156" s="2612"/>
      <c r="OZC156" s="4342"/>
      <c r="OZD156" s="4343"/>
      <c r="OZE156" s="4344"/>
      <c r="OZF156" s="2613"/>
      <c r="OZG156" s="4345"/>
      <c r="OZH156" s="4346"/>
      <c r="OZI156" s="4345"/>
      <c r="OZJ156" s="4346"/>
      <c r="OZK156" s="4338"/>
      <c r="OZL156" s="4339"/>
      <c r="OZM156" s="4345"/>
      <c r="OZN156" s="4344"/>
      <c r="OZO156" s="4338"/>
      <c r="OZP156" s="4339"/>
      <c r="OZQ156" s="4340"/>
      <c r="OZR156" s="4341"/>
      <c r="OZS156" s="4338"/>
      <c r="OZT156" s="2612"/>
      <c r="OZU156" s="4342"/>
      <c r="OZV156" s="4343"/>
      <c r="OZW156" s="4344"/>
      <c r="OZX156" s="2613"/>
      <c r="OZY156" s="4345"/>
      <c r="OZZ156" s="4346"/>
      <c r="PAA156" s="4345"/>
      <c r="PAB156" s="4346"/>
      <c r="PAC156" s="4338"/>
      <c r="PAD156" s="4339"/>
      <c r="PAE156" s="4345"/>
      <c r="PAF156" s="4344"/>
      <c r="PAG156" s="4338"/>
      <c r="PAH156" s="4339"/>
      <c r="PAI156" s="4340"/>
      <c r="PAJ156" s="4341"/>
      <c r="PAK156" s="4338"/>
      <c r="PAL156" s="2612"/>
      <c r="PAM156" s="4342"/>
      <c r="PAN156" s="4343"/>
      <c r="PAO156" s="4344"/>
      <c r="PAP156" s="2613"/>
      <c r="PAQ156" s="4345"/>
      <c r="PAR156" s="4346"/>
      <c r="PAS156" s="4345"/>
      <c r="PAT156" s="4346"/>
      <c r="PAU156" s="4338"/>
      <c r="PAV156" s="4339"/>
      <c r="PAW156" s="4345"/>
      <c r="PAX156" s="4344"/>
      <c r="PAY156" s="4338"/>
      <c r="PAZ156" s="4339"/>
      <c r="PBA156" s="4340"/>
      <c r="PBB156" s="4341"/>
      <c r="PBC156" s="4338"/>
      <c r="PBD156" s="2612"/>
      <c r="PBE156" s="4342"/>
      <c r="PBF156" s="4343"/>
      <c r="PBG156" s="4344"/>
      <c r="PBH156" s="2613"/>
      <c r="PBI156" s="4345"/>
      <c r="PBJ156" s="4346"/>
      <c r="PBK156" s="4345"/>
      <c r="PBL156" s="4346"/>
      <c r="PBM156" s="4338"/>
      <c r="PBN156" s="4339"/>
      <c r="PBO156" s="4345"/>
      <c r="PBP156" s="4344"/>
      <c r="PBQ156" s="4338"/>
      <c r="PBR156" s="4339"/>
      <c r="PBS156" s="4340"/>
      <c r="PBT156" s="4341"/>
      <c r="PBU156" s="4338"/>
      <c r="PBV156" s="2612"/>
      <c r="PBW156" s="4342"/>
      <c r="PBX156" s="4343"/>
      <c r="PBY156" s="4344"/>
      <c r="PBZ156" s="2613"/>
      <c r="PCA156" s="4345"/>
      <c r="PCB156" s="4346"/>
      <c r="PCC156" s="4345"/>
      <c r="PCD156" s="4346"/>
      <c r="PCE156" s="4338"/>
      <c r="PCF156" s="4339"/>
      <c r="PCG156" s="4345"/>
      <c r="PCH156" s="4344"/>
      <c r="PCI156" s="4338"/>
      <c r="PCJ156" s="4339"/>
      <c r="PCK156" s="4340"/>
      <c r="PCL156" s="4341"/>
      <c r="PCM156" s="4338"/>
      <c r="PCN156" s="2612"/>
      <c r="PCO156" s="4342"/>
      <c r="PCP156" s="4343"/>
      <c r="PCQ156" s="4344"/>
      <c r="PCR156" s="2613"/>
      <c r="PCS156" s="4345"/>
      <c r="PCT156" s="4346"/>
      <c r="PCU156" s="4345"/>
      <c r="PCV156" s="4346"/>
      <c r="PCW156" s="4338"/>
      <c r="PCX156" s="4339"/>
      <c r="PCY156" s="4345"/>
      <c r="PCZ156" s="4344"/>
      <c r="PDA156" s="4338"/>
      <c r="PDB156" s="4339"/>
      <c r="PDC156" s="4340"/>
      <c r="PDD156" s="4341"/>
      <c r="PDE156" s="4338"/>
      <c r="PDF156" s="2612"/>
      <c r="PDG156" s="4342"/>
      <c r="PDH156" s="4343"/>
      <c r="PDI156" s="4344"/>
      <c r="PDJ156" s="2613"/>
      <c r="PDK156" s="4345"/>
      <c r="PDL156" s="4346"/>
      <c r="PDM156" s="4345"/>
      <c r="PDN156" s="4346"/>
      <c r="PDO156" s="4338"/>
      <c r="PDP156" s="4339"/>
      <c r="PDQ156" s="4345"/>
      <c r="PDR156" s="4344"/>
      <c r="PDS156" s="4338"/>
      <c r="PDT156" s="4339"/>
      <c r="PDU156" s="4340"/>
      <c r="PDV156" s="4341"/>
      <c r="PDW156" s="4338"/>
      <c r="PDX156" s="2612"/>
      <c r="PDY156" s="4342"/>
      <c r="PDZ156" s="4343"/>
      <c r="PEA156" s="4344"/>
      <c r="PEB156" s="2613"/>
      <c r="PEC156" s="4345"/>
      <c r="PED156" s="4346"/>
      <c r="PEE156" s="4345"/>
      <c r="PEF156" s="4346"/>
      <c r="PEG156" s="4338"/>
      <c r="PEH156" s="4339"/>
      <c r="PEI156" s="4345"/>
      <c r="PEJ156" s="4344"/>
      <c r="PEK156" s="4338"/>
      <c r="PEL156" s="4339"/>
      <c r="PEM156" s="4340"/>
      <c r="PEN156" s="4341"/>
      <c r="PEO156" s="4338"/>
      <c r="PEP156" s="2612"/>
      <c r="PEQ156" s="4342"/>
      <c r="PER156" s="4343"/>
      <c r="PES156" s="4344"/>
      <c r="PET156" s="2613"/>
      <c r="PEU156" s="4345"/>
      <c r="PEV156" s="4346"/>
      <c r="PEW156" s="4345"/>
      <c r="PEX156" s="4346"/>
      <c r="PEY156" s="4338"/>
      <c r="PEZ156" s="4339"/>
      <c r="PFA156" s="4345"/>
      <c r="PFB156" s="4344"/>
      <c r="PFC156" s="4338"/>
      <c r="PFD156" s="4339"/>
      <c r="PFE156" s="4340"/>
      <c r="PFF156" s="4341"/>
      <c r="PFG156" s="4338"/>
      <c r="PFH156" s="2612"/>
      <c r="PFI156" s="4342"/>
      <c r="PFJ156" s="4343"/>
      <c r="PFK156" s="4344"/>
      <c r="PFL156" s="2613"/>
      <c r="PFM156" s="4345"/>
      <c r="PFN156" s="4346"/>
      <c r="PFO156" s="4345"/>
      <c r="PFP156" s="4346"/>
      <c r="PFQ156" s="4338"/>
      <c r="PFR156" s="4339"/>
      <c r="PFS156" s="4345"/>
      <c r="PFT156" s="4344"/>
      <c r="PFU156" s="4338"/>
      <c r="PFV156" s="4339"/>
      <c r="PFW156" s="4340"/>
      <c r="PFX156" s="4341"/>
      <c r="PFY156" s="4338"/>
      <c r="PFZ156" s="2612"/>
      <c r="PGA156" s="4342"/>
      <c r="PGB156" s="4343"/>
      <c r="PGC156" s="4344"/>
      <c r="PGD156" s="2613"/>
      <c r="PGE156" s="4345"/>
      <c r="PGF156" s="4346"/>
      <c r="PGG156" s="4345"/>
      <c r="PGH156" s="4346"/>
      <c r="PGI156" s="4338"/>
      <c r="PGJ156" s="4339"/>
      <c r="PGK156" s="4345"/>
      <c r="PGL156" s="4344"/>
      <c r="PGM156" s="4338"/>
      <c r="PGN156" s="4339"/>
      <c r="PGO156" s="4340"/>
      <c r="PGP156" s="4341"/>
      <c r="PGQ156" s="4338"/>
      <c r="PGR156" s="2612"/>
      <c r="PGS156" s="4342"/>
      <c r="PGT156" s="4343"/>
      <c r="PGU156" s="4344"/>
      <c r="PGV156" s="2613"/>
      <c r="PGW156" s="4345"/>
      <c r="PGX156" s="4346"/>
      <c r="PGY156" s="4345"/>
      <c r="PGZ156" s="4346"/>
      <c r="PHA156" s="4338"/>
      <c r="PHB156" s="4339"/>
      <c r="PHC156" s="4345"/>
      <c r="PHD156" s="4344"/>
      <c r="PHE156" s="4338"/>
      <c r="PHF156" s="4339"/>
      <c r="PHG156" s="4340"/>
      <c r="PHH156" s="4341"/>
      <c r="PHI156" s="4338"/>
      <c r="PHJ156" s="2612"/>
      <c r="PHK156" s="4342"/>
      <c r="PHL156" s="4343"/>
      <c r="PHM156" s="4344"/>
      <c r="PHN156" s="2613"/>
      <c r="PHO156" s="4345"/>
      <c r="PHP156" s="4346"/>
      <c r="PHQ156" s="4345"/>
      <c r="PHR156" s="4346"/>
      <c r="PHS156" s="4338"/>
      <c r="PHT156" s="4339"/>
      <c r="PHU156" s="4345"/>
      <c r="PHV156" s="4344"/>
      <c r="PHW156" s="4338"/>
      <c r="PHX156" s="4339"/>
      <c r="PHY156" s="4340"/>
      <c r="PHZ156" s="4341"/>
      <c r="PIA156" s="4338"/>
      <c r="PIB156" s="2612"/>
      <c r="PIC156" s="4342"/>
      <c r="PID156" s="4343"/>
      <c r="PIE156" s="4344"/>
      <c r="PIF156" s="2613"/>
      <c r="PIG156" s="4345"/>
      <c r="PIH156" s="4346"/>
      <c r="PII156" s="4345"/>
      <c r="PIJ156" s="4346"/>
      <c r="PIK156" s="4338"/>
      <c r="PIL156" s="4339"/>
      <c r="PIM156" s="4345"/>
      <c r="PIN156" s="4344"/>
      <c r="PIO156" s="4338"/>
      <c r="PIP156" s="4339"/>
      <c r="PIQ156" s="4340"/>
      <c r="PIR156" s="4341"/>
      <c r="PIS156" s="4338"/>
      <c r="PIT156" s="2612"/>
      <c r="PIU156" s="4342"/>
      <c r="PIV156" s="4343"/>
      <c r="PIW156" s="4344"/>
      <c r="PIX156" s="2613"/>
      <c r="PIY156" s="4345"/>
      <c r="PIZ156" s="4346"/>
      <c r="PJA156" s="4345"/>
      <c r="PJB156" s="4346"/>
      <c r="PJC156" s="4338"/>
      <c r="PJD156" s="4339"/>
      <c r="PJE156" s="4345"/>
      <c r="PJF156" s="4344"/>
      <c r="PJG156" s="4338"/>
      <c r="PJH156" s="4339"/>
      <c r="PJI156" s="4340"/>
      <c r="PJJ156" s="4341"/>
      <c r="PJK156" s="4338"/>
      <c r="PJL156" s="2612"/>
      <c r="PJM156" s="4342"/>
      <c r="PJN156" s="4343"/>
      <c r="PJO156" s="4344"/>
      <c r="PJP156" s="2613"/>
      <c r="PJQ156" s="4345"/>
      <c r="PJR156" s="4346"/>
      <c r="PJS156" s="4345"/>
      <c r="PJT156" s="4346"/>
      <c r="PJU156" s="4338"/>
      <c r="PJV156" s="4339"/>
      <c r="PJW156" s="4345"/>
      <c r="PJX156" s="4344"/>
      <c r="PJY156" s="4338"/>
      <c r="PJZ156" s="4339"/>
      <c r="PKA156" s="4340"/>
      <c r="PKB156" s="4341"/>
      <c r="PKC156" s="4338"/>
      <c r="PKD156" s="2612"/>
      <c r="PKE156" s="4342"/>
      <c r="PKF156" s="4343"/>
      <c r="PKG156" s="4344"/>
      <c r="PKH156" s="2613"/>
      <c r="PKI156" s="4345"/>
      <c r="PKJ156" s="4346"/>
      <c r="PKK156" s="4345"/>
      <c r="PKL156" s="4346"/>
      <c r="PKM156" s="4338"/>
      <c r="PKN156" s="4339"/>
      <c r="PKO156" s="4345"/>
      <c r="PKP156" s="4344"/>
      <c r="PKQ156" s="4338"/>
      <c r="PKR156" s="4339"/>
      <c r="PKS156" s="4340"/>
      <c r="PKT156" s="4341"/>
      <c r="PKU156" s="4338"/>
      <c r="PKV156" s="2612"/>
      <c r="PKW156" s="4342"/>
      <c r="PKX156" s="4343"/>
      <c r="PKY156" s="4344"/>
      <c r="PKZ156" s="2613"/>
      <c r="PLA156" s="4345"/>
      <c r="PLB156" s="4346"/>
      <c r="PLC156" s="4345"/>
      <c r="PLD156" s="4346"/>
      <c r="PLE156" s="4338"/>
      <c r="PLF156" s="4339"/>
      <c r="PLG156" s="4345"/>
      <c r="PLH156" s="4344"/>
      <c r="PLI156" s="4338"/>
      <c r="PLJ156" s="4339"/>
      <c r="PLK156" s="4340"/>
      <c r="PLL156" s="4341"/>
      <c r="PLM156" s="4338"/>
      <c r="PLN156" s="2612"/>
      <c r="PLO156" s="4342"/>
      <c r="PLP156" s="4343"/>
      <c r="PLQ156" s="4344"/>
      <c r="PLR156" s="2613"/>
      <c r="PLS156" s="4345"/>
      <c r="PLT156" s="4346"/>
      <c r="PLU156" s="4345"/>
      <c r="PLV156" s="4346"/>
      <c r="PLW156" s="4338"/>
      <c r="PLX156" s="4339"/>
      <c r="PLY156" s="4345"/>
      <c r="PLZ156" s="4344"/>
      <c r="PMA156" s="4338"/>
      <c r="PMB156" s="4339"/>
      <c r="PMC156" s="4340"/>
      <c r="PMD156" s="4341"/>
      <c r="PME156" s="4338"/>
      <c r="PMF156" s="2612"/>
      <c r="PMG156" s="4342"/>
      <c r="PMH156" s="4343"/>
      <c r="PMI156" s="4344"/>
      <c r="PMJ156" s="2613"/>
      <c r="PMK156" s="4345"/>
      <c r="PML156" s="4346"/>
      <c r="PMM156" s="4345"/>
      <c r="PMN156" s="4346"/>
      <c r="PMO156" s="4338"/>
      <c r="PMP156" s="4339"/>
      <c r="PMQ156" s="4345"/>
      <c r="PMR156" s="4344"/>
      <c r="PMS156" s="4338"/>
      <c r="PMT156" s="4339"/>
      <c r="PMU156" s="4340"/>
      <c r="PMV156" s="4341"/>
      <c r="PMW156" s="4338"/>
      <c r="PMX156" s="2612"/>
      <c r="PMY156" s="4342"/>
      <c r="PMZ156" s="4343"/>
      <c r="PNA156" s="4344"/>
      <c r="PNB156" s="2613"/>
      <c r="PNC156" s="4345"/>
      <c r="PND156" s="4346"/>
      <c r="PNE156" s="4345"/>
      <c r="PNF156" s="4346"/>
      <c r="PNG156" s="4338"/>
      <c r="PNH156" s="4339"/>
      <c r="PNI156" s="4345"/>
      <c r="PNJ156" s="4344"/>
      <c r="PNK156" s="4338"/>
      <c r="PNL156" s="4339"/>
      <c r="PNM156" s="4340"/>
      <c r="PNN156" s="4341"/>
      <c r="PNO156" s="4338"/>
      <c r="PNP156" s="2612"/>
      <c r="PNQ156" s="4342"/>
      <c r="PNR156" s="4343"/>
      <c r="PNS156" s="4344"/>
      <c r="PNT156" s="2613"/>
      <c r="PNU156" s="4345"/>
      <c r="PNV156" s="4346"/>
      <c r="PNW156" s="4345"/>
      <c r="PNX156" s="4346"/>
      <c r="PNY156" s="4338"/>
      <c r="PNZ156" s="4339"/>
      <c r="POA156" s="4345"/>
      <c r="POB156" s="4344"/>
      <c r="POC156" s="4338"/>
      <c r="POD156" s="4339"/>
      <c r="POE156" s="4340"/>
      <c r="POF156" s="4341"/>
      <c r="POG156" s="4338"/>
      <c r="POH156" s="2612"/>
      <c r="POI156" s="4342"/>
      <c r="POJ156" s="4343"/>
      <c r="POK156" s="4344"/>
      <c r="POL156" s="2613"/>
      <c r="POM156" s="4345"/>
      <c r="PON156" s="4346"/>
      <c r="POO156" s="4345"/>
      <c r="POP156" s="4346"/>
      <c r="POQ156" s="4338"/>
      <c r="POR156" s="4339"/>
      <c r="POS156" s="4345"/>
      <c r="POT156" s="4344"/>
      <c r="POU156" s="4338"/>
      <c r="POV156" s="4339"/>
      <c r="POW156" s="4340"/>
      <c r="POX156" s="4341"/>
      <c r="POY156" s="4338"/>
      <c r="POZ156" s="2612"/>
      <c r="PPA156" s="4342"/>
      <c r="PPB156" s="4343"/>
      <c r="PPC156" s="4344"/>
      <c r="PPD156" s="2613"/>
      <c r="PPE156" s="4345"/>
      <c r="PPF156" s="4346"/>
      <c r="PPG156" s="4345"/>
      <c r="PPH156" s="4346"/>
      <c r="PPI156" s="4338"/>
      <c r="PPJ156" s="4339"/>
      <c r="PPK156" s="4345"/>
      <c r="PPL156" s="4344"/>
      <c r="PPM156" s="4338"/>
      <c r="PPN156" s="4339"/>
      <c r="PPO156" s="4340"/>
      <c r="PPP156" s="4341"/>
      <c r="PPQ156" s="4338"/>
      <c r="PPR156" s="2612"/>
      <c r="PPS156" s="4342"/>
      <c r="PPT156" s="4343"/>
      <c r="PPU156" s="4344"/>
      <c r="PPV156" s="2613"/>
      <c r="PPW156" s="4345"/>
      <c r="PPX156" s="4346"/>
      <c r="PPY156" s="4345"/>
      <c r="PPZ156" s="4346"/>
      <c r="PQA156" s="4338"/>
      <c r="PQB156" s="4339"/>
      <c r="PQC156" s="4345"/>
      <c r="PQD156" s="4344"/>
      <c r="PQE156" s="4338"/>
      <c r="PQF156" s="4339"/>
      <c r="PQG156" s="4340"/>
      <c r="PQH156" s="4341"/>
      <c r="PQI156" s="4338"/>
      <c r="PQJ156" s="2612"/>
      <c r="PQK156" s="4342"/>
      <c r="PQL156" s="4343"/>
      <c r="PQM156" s="4344"/>
      <c r="PQN156" s="2613"/>
      <c r="PQO156" s="4345"/>
      <c r="PQP156" s="4346"/>
      <c r="PQQ156" s="4345"/>
      <c r="PQR156" s="4346"/>
      <c r="PQS156" s="4338"/>
      <c r="PQT156" s="4339"/>
      <c r="PQU156" s="4345"/>
      <c r="PQV156" s="4344"/>
      <c r="PQW156" s="4338"/>
      <c r="PQX156" s="4339"/>
      <c r="PQY156" s="4340"/>
      <c r="PQZ156" s="4341"/>
      <c r="PRA156" s="4338"/>
      <c r="PRB156" s="2612"/>
      <c r="PRC156" s="4342"/>
      <c r="PRD156" s="4343"/>
      <c r="PRE156" s="4344"/>
      <c r="PRF156" s="2613"/>
      <c r="PRG156" s="4345"/>
      <c r="PRH156" s="4346"/>
      <c r="PRI156" s="4345"/>
      <c r="PRJ156" s="4346"/>
      <c r="PRK156" s="4338"/>
      <c r="PRL156" s="4339"/>
      <c r="PRM156" s="4345"/>
      <c r="PRN156" s="4344"/>
      <c r="PRO156" s="4338"/>
      <c r="PRP156" s="4339"/>
      <c r="PRQ156" s="4340"/>
      <c r="PRR156" s="4341"/>
      <c r="PRS156" s="4338"/>
      <c r="PRT156" s="2612"/>
      <c r="PRU156" s="4342"/>
      <c r="PRV156" s="4343"/>
      <c r="PRW156" s="4344"/>
      <c r="PRX156" s="2613"/>
      <c r="PRY156" s="4345"/>
      <c r="PRZ156" s="4346"/>
      <c r="PSA156" s="4345"/>
      <c r="PSB156" s="4346"/>
      <c r="PSC156" s="4338"/>
      <c r="PSD156" s="4339"/>
      <c r="PSE156" s="4345"/>
      <c r="PSF156" s="4344"/>
      <c r="PSG156" s="4338"/>
      <c r="PSH156" s="4339"/>
      <c r="PSI156" s="4340"/>
      <c r="PSJ156" s="4341"/>
      <c r="PSK156" s="4338"/>
      <c r="PSL156" s="2612"/>
      <c r="PSM156" s="4342"/>
      <c r="PSN156" s="4343"/>
      <c r="PSO156" s="4344"/>
      <c r="PSP156" s="2613"/>
      <c r="PSQ156" s="4345"/>
      <c r="PSR156" s="4346"/>
      <c r="PSS156" s="4345"/>
      <c r="PST156" s="4346"/>
      <c r="PSU156" s="4338"/>
      <c r="PSV156" s="4339"/>
      <c r="PSW156" s="4345"/>
      <c r="PSX156" s="4344"/>
      <c r="PSY156" s="4338"/>
      <c r="PSZ156" s="4339"/>
      <c r="PTA156" s="4340"/>
      <c r="PTB156" s="4341"/>
      <c r="PTC156" s="4338"/>
      <c r="PTD156" s="2612"/>
      <c r="PTE156" s="4342"/>
      <c r="PTF156" s="4343"/>
      <c r="PTG156" s="4344"/>
      <c r="PTH156" s="2613"/>
      <c r="PTI156" s="4345"/>
      <c r="PTJ156" s="4346"/>
      <c r="PTK156" s="4345"/>
      <c r="PTL156" s="4346"/>
      <c r="PTM156" s="4338"/>
      <c r="PTN156" s="4339"/>
      <c r="PTO156" s="4345"/>
      <c r="PTP156" s="4344"/>
      <c r="PTQ156" s="4338"/>
      <c r="PTR156" s="4339"/>
      <c r="PTS156" s="4340"/>
      <c r="PTT156" s="4341"/>
      <c r="PTU156" s="4338"/>
      <c r="PTV156" s="2612"/>
      <c r="PTW156" s="4342"/>
      <c r="PTX156" s="4343"/>
      <c r="PTY156" s="4344"/>
      <c r="PTZ156" s="2613"/>
      <c r="PUA156" s="4345"/>
      <c r="PUB156" s="4346"/>
      <c r="PUC156" s="4345"/>
      <c r="PUD156" s="4346"/>
      <c r="PUE156" s="4338"/>
      <c r="PUF156" s="4339"/>
      <c r="PUG156" s="4345"/>
      <c r="PUH156" s="4344"/>
      <c r="PUI156" s="4338"/>
      <c r="PUJ156" s="4339"/>
      <c r="PUK156" s="4340"/>
      <c r="PUL156" s="4341"/>
      <c r="PUM156" s="4338"/>
      <c r="PUN156" s="2612"/>
      <c r="PUO156" s="4342"/>
      <c r="PUP156" s="4343"/>
      <c r="PUQ156" s="4344"/>
      <c r="PUR156" s="2613"/>
      <c r="PUS156" s="4345"/>
      <c r="PUT156" s="4346"/>
      <c r="PUU156" s="4345"/>
      <c r="PUV156" s="4346"/>
      <c r="PUW156" s="4338"/>
      <c r="PUX156" s="4339"/>
      <c r="PUY156" s="4345"/>
      <c r="PUZ156" s="4344"/>
      <c r="PVA156" s="4338"/>
      <c r="PVB156" s="4339"/>
      <c r="PVC156" s="4340"/>
      <c r="PVD156" s="4341"/>
      <c r="PVE156" s="4338"/>
      <c r="PVF156" s="2612"/>
      <c r="PVG156" s="4342"/>
      <c r="PVH156" s="4343"/>
      <c r="PVI156" s="4344"/>
      <c r="PVJ156" s="2613"/>
      <c r="PVK156" s="4345"/>
      <c r="PVL156" s="4346"/>
      <c r="PVM156" s="4345"/>
      <c r="PVN156" s="4346"/>
      <c r="PVO156" s="4338"/>
      <c r="PVP156" s="4339"/>
      <c r="PVQ156" s="4345"/>
      <c r="PVR156" s="4344"/>
      <c r="PVS156" s="4338"/>
      <c r="PVT156" s="4339"/>
      <c r="PVU156" s="4340"/>
      <c r="PVV156" s="4341"/>
      <c r="PVW156" s="4338"/>
      <c r="PVX156" s="2612"/>
      <c r="PVY156" s="4342"/>
      <c r="PVZ156" s="4343"/>
      <c r="PWA156" s="4344"/>
      <c r="PWB156" s="2613"/>
      <c r="PWC156" s="4345"/>
      <c r="PWD156" s="4346"/>
      <c r="PWE156" s="4345"/>
      <c r="PWF156" s="4346"/>
      <c r="PWG156" s="4338"/>
      <c r="PWH156" s="4339"/>
      <c r="PWI156" s="4345"/>
      <c r="PWJ156" s="4344"/>
      <c r="PWK156" s="4338"/>
      <c r="PWL156" s="4339"/>
      <c r="PWM156" s="4340"/>
      <c r="PWN156" s="4341"/>
      <c r="PWO156" s="4338"/>
      <c r="PWP156" s="2612"/>
      <c r="PWQ156" s="4342"/>
      <c r="PWR156" s="4343"/>
      <c r="PWS156" s="4344"/>
      <c r="PWT156" s="2613"/>
      <c r="PWU156" s="4345"/>
      <c r="PWV156" s="4346"/>
      <c r="PWW156" s="4345"/>
      <c r="PWX156" s="4346"/>
      <c r="PWY156" s="4338"/>
      <c r="PWZ156" s="4339"/>
      <c r="PXA156" s="4345"/>
      <c r="PXB156" s="4344"/>
      <c r="PXC156" s="4338"/>
      <c r="PXD156" s="4339"/>
      <c r="PXE156" s="4340"/>
      <c r="PXF156" s="4341"/>
      <c r="PXG156" s="4338"/>
      <c r="PXH156" s="2612"/>
      <c r="PXI156" s="4342"/>
      <c r="PXJ156" s="4343"/>
      <c r="PXK156" s="4344"/>
      <c r="PXL156" s="2613"/>
      <c r="PXM156" s="4345"/>
      <c r="PXN156" s="4346"/>
      <c r="PXO156" s="4345"/>
      <c r="PXP156" s="4346"/>
      <c r="PXQ156" s="4338"/>
      <c r="PXR156" s="4339"/>
      <c r="PXS156" s="4345"/>
      <c r="PXT156" s="4344"/>
      <c r="PXU156" s="4338"/>
      <c r="PXV156" s="4339"/>
      <c r="PXW156" s="4340"/>
      <c r="PXX156" s="4341"/>
      <c r="PXY156" s="4338"/>
      <c r="PXZ156" s="2612"/>
      <c r="PYA156" s="4342"/>
      <c r="PYB156" s="4343"/>
      <c r="PYC156" s="4344"/>
      <c r="PYD156" s="2613"/>
      <c r="PYE156" s="4345"/>
      <c r="PYF156" s="4346"/>
      <c r="PYG156" s="4345"/>
      <c r="PYH156" s="4346"/>
      <c r="PYI156" s="4338"/>
      <c r="PYJ156" s="4339"/>
      <c r="PYK156" s="4345"/>
      <c r="PYL156" s="4344"/>
      <c r="PYM156" s="4338"/>
      <c r="PYN156" s="4339"/>
      <c r="PYO156" s="4340"/>
      <c r="PYP156" s="4341"/>
      <c r="PYQ156" s="4338"/>
      <c r="PYR156" s="2612"/>
      <c r="PYS156" s="4342"/>
      <c r="PYT156" s="4343"/>
      <c r="PYU156" s="4344"/>
      <c r="PYV156" s="2613"/>
      <c r="PYW156" s="4345"/>
      <c r="PYX156" s="4346"/>
      <c r="PYY156" s="4345"/>
      <c r="PYZ156" s="4346"/>
      <c r="PZA156" s="4338"/>
      <c r="PZB156" s="4339"/>
      <c r="PZC156" s="4345"/>
      <c r="PZD156" s="4344"/>
      <c r="PZE156" s="4338"/>
      <c r="PZF156" s="4339"/>
      <c r="PZG156" s="4340"/>
      <c r="PZH156" s="4341"/>
      <c r="PZI156" s="4338"/>
      <c r="PZJ156" s="2612"/>
      <c r="PZK156" s="4342"/>
      <c r="PZL156" s="4343"/>
      <c r="PZM156" s="4344"/>
      <c r="PZN156" s="2613"/>
      <c r="PZO156" s="4345"/>
      <c r="PZP156" s="4346"/>
      <c r="PZQ156" s="4345"/>
      <c r="PZR156" s="4346"/>
      <c r="PZS156" s="4338"/>
      <c r="PZT156" s="4339"/>
      <c r="PZU156" s="4345"/>
      <c r="PZV156" s="4344"/>
      <c r="PZW156" s="4338"/>
      <c r="PZX156" s="4339"/>
      <c r="PZY156" s="4340"/>
      <c r="PZZ156" s="4341"/>
      <c r="QAA156" s="4338"/>
      <c r="QAB156" s="2612"/>
      <c r="QAC156" s="4342"/>
      <c r="QAD156" s="4343"/>
      <c r="QAE156" s="4344"/>
      <c r="QAF156" s="2613"/>
      <c r="QAG156" s="4345"/>
      <c r="QAH156" s="4346"/>
      <c r="QAI156" s="4345"/>
      <c r="QAJ156" s="4346"/>
      <c r="QAK156" s="4338"/>
      <c r="QAL156" s="4339"/>
      <c r="QAM156" s="4345"/>
      <c r="QAN156" s="4344"/>
      <c r="QAO156" s="4338"/>
      <c r="QAP156" s="4339"/>
      <c r="QAQ156" s="4340"/>
      <c r="QAR156" s="4341"/>
      <c r="QAS156" s="4338"/>
      <c r="QAT156" s="2612"/>
      <c r="QAU156" s="4342"/>
      <c r="QAV156" s="4343"/>
      <c r="QAW156" s="4344"/>
      <c r="QAX156" s="2613"/>
      <c r="QAY156" s="4345"/>
      <c r="QAZ156" s="4346"/>
      <c r="QBA156" s="4345"/>
      <c r="QBB156" s="4346"/>
      <c r="QBC156" s="4338"/>
      <c r="QBD156" s="4339"/>
      <c r="QBE156" s="4345"/>
      <c r="QBF156" s="4344"/>
      <c r="QBG156" s="4338"/>
      <c r="QBH156" s="4339"/>
      <c r="QBI156" s="4340"/>
      <c r="QBJ156" s="4341"/>
      <c r="QBK156" s="4338"/>
      <c r="QBL156" s="2612"/>
      <c r="QBM156" s="4342"/>
      <c r="QBN156" s="4343"/>
      <c r="QBO156" s="4344"/>
      <c r="QBP156" s="2613"/>
      <c r="QBQ156" s="4345"/>
      <c r="QBR156" s="4346"/>
      <c r="QBS156" s="4345"/>
      <c r="QBT156" s="4346"/>
      <c r="QBU156" s="4338"/>
      <c r="QBV156" s="4339"/>
      <c r="QBW156" s="4345"/>
      <c r="QBX156" s="4344"/>
      <c r="QBY156" s="4338"/>
      <c r="QBZ156" s="4339"/>
      <c r="QCA156" s="4340"/>
      <c r="QCB156" s="4341"/>
      <c r="QCC156" s="4338"/>
      <c r="QCD156" s="2612"/>
      <c r="QCE156" s="4342"/>
      <c r="QCF156" s="4343"/>
      <c r="QCG156" s="4344"/>
      <c r="QCH156" s="2613"/>
      <c r="QCI156" s="4345"/>
      <c r="QCJ156" s="4346"/>
      <c r="QCK156" s="4345"/>
      <c r="QCL156" s="4346"/>
      <c r="QCM156" s="4338"/>
      <c r="QCN156" s="4339"/>
      <c r="QCO156" s="4345"/>
      <c r="QCP156" s="4344"/>
      <c r="QCQ156" s="4338"/>
      <c r="QCR156" s="4339"/>
      <c r="QCS156" s="4340"/>
      <c r="QCT156" s="4341"/>
      <c r="QCU156" s="4338"/>
      <c r="QCV156" s="2612"/>
      <c r="QCW156" s="4342"/>
      <c r="QCX156" s="4343"/>
      <c r="QCY156" s="4344"/>
      <c r="QCZ156" s="2613"/>
      <c r="QDA156" s="4345"/>
      <c r="QDB156" s="4346"/>
      <c r="QDC156" s="4345"/>
      <c r="QDD156" s="4346"/>
      <c r="QDE156" s="4338"/>
      <c r="QDF156" s="4339"/>
      <c r="QDG156" s="4345"/>
      <c r="QDH156" s="4344"/>
      <c r="QDI156" s="4338"/>
      <c r="QDJ156" s="4339"/>
      <c r="QDK156" s="4340"/>
      <c r="QDL156" s="4341"/>
      <c r="QDM156" s="4338"/>
      <c r="QDN156" s="2612"/>
      <c r="QDO156" s="4342"/>
      <c r="QDP156" s="4343"/>
      <c r="QDQ156" s="4344"/>
      <c r="QDR156" s="2613"/>
      <c r="QDS156" s="4345"/>
      <c r="QDT156" s="4346"/>
      <c r="QDU156" s="4345"/>
      <c r="QDV156" s="4346"/>
      <c r="QDW156" s="4338"/>
      <c r="QDX156" s="4339"/>
      <c r="QDY156" s="4345"/>
      <c r="QDZ156" s="4344"/>
      <c r="QEA156" s="4338"/>
      <c r="QEB156" s="4339"/>
      <c r="QEC156" s="4340"/>
      <c r="QED156" s="4341"/>
      <c r="QEE156" s="4338"/>
      <c r="QEF156" s="2612"/>
      <c r="QEG156" s="4342"/>
      <c r="QEH156" s="4343"/>
      <c r="QEI156" s="4344"/>
      <c r="QEJ156" s="2613"/>
      <c r="QEK156" s="4345"/>
      <c r="QEL156" s="4346"/>
      <c r="QEM156" s="4345"/>
      <c r="QEN156" s="4346"/>
      <c r="QEO156" s="4338"/>
      <c r="QEP156" s="4339"/>
      <c r="QEQ156" s="4345"/>
      <c r="QER156" s="4344"/>
      <c r="QES156" s="4338"/>
      <c r="QET156" s="4339"/>
      <c r="QEU156" s="4340"/>
      <c r="QEV156" s="4341"/>
      <c r="QEW156" s="4338"/>
      <c r="QEX156" s="2612"/>
      <c r="QEY156" s="4342"/>
      <c r="QEZ156" s="4343"/>
      <c r="QFA156" s="4344"/>
      <c r="QFB156" s="2613"/>
      <c r="QFC156" s="4345"/>
      <c r="QFD156" s="4346"/>
      <c r="QFE156" s="4345"/>
      <c r="QFF156" s="4346"/>
      <c r="QFG156" s="4338"/>
      <c r="QFH156" s="4339"/>
      <c r="QFI156" s="4345"/>
      <c r="QFJ156" s="4344"/>
      <c r="QFK156" s="4338"/>
      <c r="QFL156" s="4339"/>
      <c r="QFM156" s="4340"/>
      <c r="QFN156" s="4341"/>
      <c r="QFO156" s="4338"/>
      <c r="QFP156" s="2612"/>
      <c r="QFQ156" s="4342"/>
      <c r="QFR156" s="4343"/>
      <c r="QFS156" s="4344"/>
      <c r="QFT156" s="2613"/>
      <c r="QFU156" s="4345"/>
      <c r="QFV156" s="4346"/>
      <c r="QFW156" s="4345"/>
      <c r="QFX156" s="4346"/>
      <c r="QFY156" s="4338"/>
      <c r="QFZ156" s="4339"/>
      <c r="QGA156" s="4345"/>
      <c r="QGB156" s="4344"/>
      <c r="QGC156" s="4338"/>
      <c r="QGD156" s="4339"/>
      <c r="QGE156" s="4340"/>
      <c r="QGF156" s="4341"/>
      <c r="QGG156" s="4338"/>
      <c r="QGH156" s="2612"/>
      <c r="QGI156" s="4342"/>
      <c r="QGJ156" s="4343"/>
      <c r="QGK156" s="4344"/>
      <c r="QGL156" s="2613"/>
      <c r="QGM156" s="4345"/>
      <c r="QGN156" s="4346"/>
      <c r="QGO156" s="4345"/>
      <c r="QGP156" s="4346"/>
      <c r="QGQ156" s="4338"/>
      <c r="QGR156" s="4339"/>
      <c r="QGS156" s="4345"/>
      <c r="QGT156" s="4344"/>
      <c r="QGU156" s="4338"/>
      <c r="QGV156" s="4339"/>
      <c r="QGW156" s="4340"/>
      <c r="QGX156" s="4341"/>
      <c r="QGY156" s="4338"/>
      <c r="QGZ156" s="2612"/>
      <c r="QHA156" s="4342"/>
      <c r="QHB156" s="4343"/>
      <c r="QHC156" s="4344"/>
      <c r="QHD156" s="2613"/>
      <c r="QHE156" s="4345"/>
      <c r="QHF156" s="4346"/>
      <c r="QHG156" s="4345"/>
      <c r="QHH156" s="4346"/>
      <c r="QHI156" s="4338"/>
      <c r="QHJ156" s="4339"/>
      <c r="QHK156" s="4345"/>
      <c r="QHL156" s="4344"/>
      <c r="QHM156" s="4338"/>
      <c r="QHN156" s="4339"/>
      <c r="QHO156" s="4340"/>
      <c r="QHP156" s="4341"/>
      <c r="QHQ156" s="4338"/>
      <c r="QHR156" s="2612"/>
      <c r="QHS156" s="4342"/>
      <c r="QHT156" s="4343"/>
      <c r="QHU156" s="4344"/>
      <c r="QHV156" s="2613"/>
      <c r="QHW156" s="4345"/>
      <c r="QHX156" s="4346"/>
      <c r="QHY156" s="4345"/>
      <c r="QHZ156" s="4346"/>
      <c r="QIA156" s="4338"/>
      <c r="QIB156" s="4339"/>
      <c r="QIC156" s="4345"/>
      <c r="QID156" s="4344"/>
      <c r="QIE156" s="4338"/>
      <c r="QIF156" s="4339"/>
      <c r="QIG156" s="4340"/>
      <c r="QIH156" s="4341"/>
      <c r="QII156" s="4338"/>
      <c r="QIJ156" s="2612"/>
      <c r="QIK156" s="4342"/>
      <c r="QIL156" s="4343"/>
      <c r="QIM156" s="4344"/>
      <c r="QIN156" s="2613"/>
      <c r="QIO156" s="4345"/>
      <c r="QIP156" s="4346"/>
      <c r="QIQ156" s="4345"/>
      <c r="QIR156" s="4346"/>
      <c r="QIS156" s="4338"/>
      <c r="QIT156" s="4339"/>
      <c r="QIU156" s="4345"/>
      <c r="QIV156" s="4344"/>
      <c r="QIW156" s="4338"/>
      <c r="QIX156" s="4339"/>
      <c r="QIY156" s="4340"/>
      <c r="QIZ156" s="4341"/>
      <c r="QJA156" s="4338"/>
      <c r="QJB156" s="2612"/>
      <c r="QJC156" s="4342"/>
      <c r="QJD156" s="4343"/>
      <c r="QJE156" s="4344"/>
      <c r="QJF156" s="2613"/>
      <c r="QJG156" s="4345"/>
      <c r="QJH156" s="4346"/>
      <c r="QJI156" s="4345"/>
      <c r="QJJ156" s="4346"/>
      <c r="QJK156" s="4338"/>
      <c r="QJL156" s="4339"/>
      <c r="QJM156" s="4345"/>
      <c r="QJN156" s="4344"/>
      <c r="QJO156" s="4338"/>
      <c r="QJP156" s="4339"/>
      <c r="QJQ156" s="4340"/>
      <c r="QJR156" s="4341"/>
      <c r="QJS156" s="4338"/>
      <c r="QJT156" s="2612"/>
      <c r="QJU156" s="4342"/>
      <c r="QJV156" s="4343"/>
      <c r="QJW156" s="4344"/>
      <c r="QJX156" s="2613"/>
      <c r="QJY156" s="4345"/>
      <c r="QJZ156" s="4346"/>
      <c r="QKA156" s="4345"/>
      <c r="QKB156" s="4346"/>
      <c r="QKC156" s="4338"/>
      <c r="QKD156" s="4339"/>
      <c r="QKE156" s="4345"/>
      <c r="QKF156" s="4344"/>
      <c r="QKG156" s="4338"/>
      <c r="QKH156" s="4339"/>
      <c r="QKI156" s="4340"/>
      <c r="QKJ156" s="4341"/>
      <c r="QKK156" s="4338"/>
      <c r="QKL156" s="2612"/>
      <c r="QKM156" s="4342"/>
      <c r="QKN156" s="4343"/>
      <c r="QKO156" s="4344"/>
      <c r="QKP156" s="2613"/>
      <c r="QKQ156" s="4345"/>
      <c r="QKR156" s="4346"/>
      <c r="QKS156" s="4345"/>
      <c r="QKT156" s="4346"/>
      <c r="QKU156" s="4338"/>
      <c r="QKV156" s="4339"/>
      <c r="QKW156" s="4345"/>
      <c r="QKX156" s="4344"/>
      <c r="QKY156" s="4338"/>
      <c r="QKZ156" s="4339"/>
      <c r="QLA156" s="4340"/>
      <c r="QLB156" s="4341"/>
      <c r="QLC156" s="4338"/>
      <c r="QLD156" s="2612"/>
      <c r="QLE156" s="4342"/>
      <c r="QLF156" s="4343"/>
      <c r="QLG156" s="4344"/>
      <c r="QLH156" s="2613"/>
      <c r="QLI156" s="4345"/>
      <c r="QLJ156" s="4346"/>
      <c r="QLK156" s="4345"/>
      <c r="QLL156" s="4346"/>
      <c r="QLM156" s="4338"/>
      <c r="QLN156" s="4339"/>
      <c r="QLO156" s="4345"/>
      <c r="QLP156" s="4344"/>
      <c r="QLQ156" s="4338"/>
      <c r="QLR156" s="4339"/>
      <c r="QLS156" s="4340"/>
      <c r="QLT156" s="4341"/>
      <c r="QLU156" s="4338"/>
      <c r="QLV156" s="2612"/>
      <c r="QLW156" s="4342"/>
      <c r="QLX156" s="4343"/>
      <c r="QLY156" s="4344"/>
      <c r="QLZ156" s="2613"/>
      <c r="QMA156" s="4345"/>
      <c r="QMB156" s="4346"/>
      <c r="QMC156" s="4345"/>
      <c r="QMD156" s="4346"/>
      <c r="QME156" s="4338"/>
      <c r="QMF156" s="4339"/>
      <c r="QMG156" s="4345"/>
      <c r="QMH156" s="4344"/>
      <c r="QMI156" s="4338"/>
      <c r="QMJ156" s="4339"/>
      <c r="QMK156" s="4340"/>
      <c r="QML156" s="4341"/>
      <c r="QMM156" s="4338"/>
      <c r="QMN156" s="2612"/>
      <c r="QMO156" s="4342"/>
      <c r="QMP156" s="4343"/>
      <c r="QMQ156" s="4344"/>
      <c r="QMR156" s="2613"/>
      <c r="QMS156" s="4345"/>
      <c r="QMT156" s="4346"/>
      <c r="QMU156" s="4345"/>
      <c r="QMV156" s="4346"/>
      <c r="QMW156" s="4338"/>
      <c r="QMX156" s="4339"/>
      <c r="QMY156" s="4345"/>
      <c r="QMZ156" s="4344"/>
      <c r="QNA156" s="4338"/>
      <c r="QNB156" s="4339"/>
      <c r="QNC156" s="4340"/>
      <c r="QND156" s="4341"/>
      <c r="QNE156" s="4338"/>
      <c r="QNF156" s="2612"/>
      <c r="QNG156" s="4342"/>
      <c r="QNH156" s="4343"/>
      <c r="QNI156" s="4344"/>
      <c r="QNJ156" s="2613"/>
      <c r="QNK156" s="4345"/>
      <c r="QNL156" s="4346"/>
      <c r="QNM156" s="4345"/>
      <c r="QNN156" s="4346"/>
      <c r="QNO156" s="4338"/>
      <c r="QNP156" s="4339"/>
      <c r="QNQ156" s="4345"/>
      <c r="QNR156" s="4344"/>
      <c r="QNS156" s="4338"/>
      <c r="QNT156" s="4339"/>
      <c r="QNU156" s="4340"/>
      <c r="QNV156" s="4341"/>
      <c r="QNW156" s="4338"/>
      <c r="QNX156" s="2612"/>
      <c r="QNY156" s="4342"/>
      <c r="QNZ156" s="4343"/>
      <c r="QOA156" s="4344"/>
      <c r="QOB156" s="2613"/>
      <c r="QOC156" s="4345"/>
      <c r="QOD156" s="4346"/>
      <c r="QOE156" s="4345"/>
      <c r="QOF156" s="4346"/>
      <c r="QOG156" s="4338"/>
      <c r="QOH156" s="4339"/>
      <c r="QOI156" s="4345"/>
      <c r="QOJ156" s="4344"/>
      <c r="QOK156" s="4338"/>
      <c r="QOL156" s="4339"/>
      <c r="QOM156" s="4340"/>
      <c r="QON156" s="4341"/>
      <c r="QOO156" s="4338"/>
      <c r="QOP156" s="2612"/>
      <c r="QOQ156" s="4342"/>
      <c r="QOR156" s="4343"/>
      <c r="QOS156" s="4344"/>
      <c r="QOT156" s="2613"/>
      <c r="QOU156" s="4345"/>
      <c r="QOV156" s="4346"/>
      <c r="QOW156" s="4345"/>
      <c r="QOX156" s="4346"/>
      <c r="QOY156" s="4338"/>
      <c r="QOZ156" s="4339"/>
      <c r="QPA156" s="4345"/>
      <c r="QPB156" s="4344"/>
      <c r="QPC156" s="4338"/>
      <c r="QPD156" s="4339"/>
      <c r="QPE156" s="4340"/>
      <c r="QPF156" s="4341"/>
      <c r="QPG156" s="4338"/>
      <c r="QPH156" s="2612"/>
      <c r="QPI156" s="4342"/>
      <c r="QPJ156" s="4343"/>
      <c r="QPK156" s="4344"/>
      <c r="QPL156" s="2613"/>
      <c r="QPM156" s="4345"/>
      <c r="QPN156" s="4346"/>
      <c r="QPO156" s="4345"/>
      <c r="QPP156" s="4346"/>
      <c r="QPQ156" s="4338"/>
      <c r="QPR156" s="4339"/>
      <c r="QPS156" s="4345"/>
      <c r="QPT156" s="4344"/>
      <c r="QPU156" s="4338"/>
      <c r="QPV156" s="4339"/>
      <c r="QPW156" s="4340"/>
      <c r="QPX156" s="4341"/>
      <c r="QPY156" s="4338"/>
      <c r="QPZ156" s="2612"/>
      <c r="QQA156" s="4342"/>
      <c r="QQB156" s="4343"/>
      <c r="QQC156" s="4344"/>
      <c r="QQD156" s="2613"/>
      <c r="QQE156" s="4345"/>
      <c r="QQF156" s="4346"/>
      <c r="QQG156" s="4345"/>
      <c r="QQH156" s="4346"/>
      <c r="QQI156" s="4338"/>
      <c r="QQJ156" s="4339"/>
      <c r="QQK156" s="4345"/>
      <c r="QQL156" s="4344"/>
      <c r="QQM156" s="4338"/>
      <c r="QQN156" s="4339"/>
      <c r="QQO156" s="4340"/>
      <c r="QQP156" s="4341"/>
      <c r="QQQ156" s="4338"/>
      <c r="QQR156" s="2612"/>
      <c r="QQS156" s="4342"/>
      <c r="QQT156" s="4343"/>
      <c r="QQU156" s="4344"/>
      <c r="QQV156" s="2613"/>
      <c r="QQW156" s="4345"/>
      <c r="QQX156" s="4346"/>
      <c r="QQY156" s="4345"/>
      <c r="QQZ156" s="4346"/>
      <c r="QRA156" s="4338"/>
      <c r="QRB156" s="4339"/>
      <c r="QRC156" s="4345"/>
      <c r="QRD156" s="4344"/>
      <c r="QRE156" s="4338"/>
      <c r="QRF156" s="4339"/>
      <c r="QRG156" s="4340"/>
      <c r="QRH156" s="4341"/>
      <c r="QRI156" s="4338"/>
      <c r="QRJ156" s="2612"/>
      <c r="QRK156" s="4342"/>
      <c r="QRL156" s="4343"/>
      <c r="QRM156" s="4344"/>
      <c r="QRN156" s="2613"/>
      <c r="QRO156" s="4345"/>
      <c r="QRP156" s="4346"/>
      <c r="QRQ156" s="4345"/>
      <c r="QRR156" s="4346"/>
      <c r="QRS156" s="4338"/>
      <c r="QRT156" s="4339"/>
      <c r="QRU156" s="4345"/>
      <c r="QRV156" s="4344"/>
      <c r="QRW156" s="4338"/>
      <c r="QRX156" s="4339"/>
      <c r="QRY156" s="4340"/>
      <c r="QRZ156" s="4341"/>
      <c r="QSA156" s="4338"/>
      <c r="QSB156" s="2612"/>
      <c r="QSC156" s="4342"/>
      <c r="QSD156" s="4343"/>
      <c r="QSE156" s="4344"/>
      <c r="QSF156" s="2613"/>
      <c r="QSG156" s="4345"/>
      <c r="QSH156" s="4346"/>
      <c r="QSI156" s="4345"/>
      <c r="QSJ156" s="4346"/>
      <c r="QSK156" s="4338"/>
      <c r="QSL156" s="4339"/>
      <c r="QSM156" s="4345"/>
      <c r="QSN156" s="4344"/>
      <c r="QSO156" s="4338"/>
      <c r="QSP156" s="4339"/>
      <c r="QSQ156" s="4340"/>
      <c r="QSR156" s="4341"/>
      <c r="QSS156" s="4338"/>
      <c r="QST156" s="2612"/>
      <c r="QSU156" s="4342"/>
      <c r="QSV156" s="4343"/>
      <c r="QSW156" s="4344"/>
      <c r="QSX156" s="2613"/>
      <c r="QSY156" s="4345"/>
      <c r="QSZ156" s="4346"/>
      <c r="QTA156" s="4345"/>
      <c r="QTB156" s="4346"/>
      <c r="QTC156" s="4338"/>
      <c r="QTD156" s="4339"/>
      <c r="QTE156" s="4345"/>
      <c r="QTF156" s="4344"/>
      <c r="QTG156" s="4338"/>
      <c r="QTH156" s="4339"/>
      <c r="QTI156" s="4340"/>
      <c r="QTJ156" s="4341"/>
      <c r="QTK156" s="4338"/>
      <c r="QTL156" s="2612"/>
      <c r="QTM156" s="4342"/>
      <c r="QTN156" s="4343"/>
      <c r="QTO156" s="4344"/>
      <c r="QTP156" s="2613"/>
      <c r="QTQ156" s="4345"/>
      <c r="QTR156" s="4346"/>
      <c r="QTS156" s="4345"/>
      <c r="QTT156" s="4346"/>
      <c r="QTU156" s="4338"/>
      <c r="QTV156" s="4339"/>
      <c r="QTW156" s="4345"/>
      <c r="QTX156" s="4344"/>
      <c r="QTY156" s="4338"/>
      <c r="QTZ156" s="4339"/>
      <c r="QUA156" s="4340"/>
      <c r="QUB156" s="4341"/>
      <c r="QUC156" s="4338"/>
      <c r="QUD156" s="2612"/>
      <c r="QUE156" s="4342"/>
      <c r="QUF156" s="4343"/>
      <c r="QUG156" s="4344"/>
      <c r="QUH156" s="2613"/>
      <c r="QUI156" s="4345"/>
      <c r="QUJ156" s="4346"/>
      <c r="QUK156" s="4345"/>
      <c r="QUL156" s="4346"/>
      <c r="QUM156" s="4338"/>
      <c r="QUN156" s="4339"/>
      <c r="QUO156" s="4345"/>
      <c r="QUP156" s="4344"/>
      <c r="QUQ156" s="4338"/>
      <c r="QUR156" s="4339"/>
      <c r="QUS156" s="4340"/>
      <c r="QUT156" s="4341"/>
      <c r="QUU156" s="4338"/>
      <c r="QUV156" s="2612"/>
      <c r="QUW156" s="4342"/>
      <c r="QUX156" s="4343"/>
      <c r="QUY156" s="4344"/>
      <c r="QUZ156" s="2613"/>
      <c r="QVA156" s="4345"/>
      <c r="QVB156" s="4346"/>
      <c r="QVC156" s="4345"/>
      <c r="QVD156" s="4346"/>
      <c r="QVE156" s="4338"/>
      <c r="QVF156" s="4339"/>
      <c r="QVG156" s="4345"/>
      <c r="QVH156" s="4344"/>
      <c r="QVI156" s="4338"/>
      <c r="QVJ156" s="4339"/>
      <c r="QVK156" s="4340"/>
      <c r="QVL156" s="4341"/>
      <c r="QVM156" s="4338"/>
      <c r="QVN156" s="2612"/>
      <c r="QVO156" s="4342"/>
      <c r="QVP156" s="4343"/>
      <c r="QVQ156" s="4344"/>
      <c r="QVR156" s="2613"/>
      <c r="QVS156" s="4345"/>
      <c r="QVT156" s="4346"/>
      <c r="QVU156" s="4345"/>
      <c r="QVV156" s="4346"/>
      <c r="QVW156" s="4338"/>
      <c r="QVX156" s="4339"/>
      <c r="QVY156" s="4345"/>
      <c r="QVZ156" s="4344"/>
      <c r="QWA156" s="4338"/>
      <c r="QWB156" s="4339"/>
      <c r="QWC156" s="4340"/>
      <c r="QWD156" s="4341"/>
      <c r="QWE156" s="4338"/>
      <c r="QWF156" s="2612"/>
      <c r="QWG156" s="4342"/>
      <c r="QWH156" s="4343"/>
      <c r="QWI156" s="4344"/>
      <c r="QWJ156" s="2613"/>
      <c r="QWK156" s="4345"/>
      <c r="QWL156" s="4346"/>
      <c r="QWM156" s="4345"/>
      <c r="QWN156" s="4346"/>
      <c r="QWO156" s="4338"/>
      <c r="QWP156" s="4339"/>
      <c r="QWQ156" s="4345"/>
      <c r="QWR156" s="4344"/>
      <c r="QWS156" s="4338"/>
      <c r="QWT156" s="4339"/>
      <c r="QWU156" s="4340"/>
      <c r="QWV156" s="4341"/>
      <c r="QWW156" s="4338"/>
      <c r="QWX156" s="2612"/>
      <c r="QWY156" s="4342"/>
      <c r="QWZ156" s="4343"/>
      <c r="QXA156" s="4344"/>
      <c r="QXB156" s="2613"/>
      <c r="QXC156" s="4345"/>
      <c r="QXD156" s="4346"/>
      <c r="QXE156" s="4345"/>
      <c r="QXF156" s="4346"/>
      <c r="QXG156" s="4338"/>
      <c r="QXH156" s="4339"/>
      <c r="QXI156" s="4345"/>
      <c r="QXJ156" s="4344"/>
      <c r="QXK156" s="4338"/>
      <c r="QXL156" s="4339"/>
      <c r="QXM156" s="4340"/>
      <c r="QXN156" s="4341"/>
      <c r="QXO156" s="4338"/>
      <c r="QXP156" s="2612"/>
      <c r="QXQ156" s="4342"/>
      <c r="QXR156" s="4343"/>
      <c r="QXS156" s="4344"/>
      <c r="QXT156" s="2613"/>
      <c r="QXU156" s="4345"/>
      <c r="QXV156" s="4346"/>
      <c r="QXW156" s="4345"/>
      <c r="QXX156" s="4346"/>
      <c r="QXY156" s="4338"/>
      <c r="QXZ156" s="4339"/>
      <c r="QYA156" s="4345"/>
      <c r="QYB156" s="4344"/>
      <c r="QYC156" s="4338"/>
      <c r="QYD156" s="4339"/>
      <c r="QYE156" s="4340"/>
      <c r="QYF156" s="4341"/>
      <c r="QYG156" s="4338"/>
      <c r="QYH156" s="2612"/>
      <c r="QYI156" s="4342"/>
      <c r="QYJ156" s="4343"/>
      <c r="QYK156" s="4344"/>
      <c r="QYL156" s="2613"/>
      <c r="QYM156" s="4345"/>
      <c r="QYN156" s="4346"/>
      <c r="QYO156" s="4345"/>
      <c r="QYP156" s="4346"/>
      <c r="QYQ156" s="4338"/>
      <c r="QYR156" s="4339"/>
      <c r="QYS156" s="4345"/>
      <c r="QYT156" s="4344"/>
      <c r="QYU156" s="4338"/>
      <c r="QYV156" s="4339"/>
      <c r="QYW156" s="4340"/>
      <c r="QYX156" s="4341"/>
      <c r="QYY156" s="4338"/>
      <c r="QYZ156" s="2612"/>
      <c r="QZA156" s="4342"/>
      <c r="QZB156" s="4343"/>
      <c r="QZC156" s="4344"/>
      <c r="QZD156" s="2613"/>
      <c r="QZE156" s="4345"/>
      <c r="QZF156" s="4346"/>
      <c r="QZG156" s="4345"/>
      <c r="QZH156" s="4346"/>
      <c r="QZI156" s="4338"/>
      <c r="QZJ156" s="4339"/>
      <c r="QZK156" s="4345"/>
      <c r="QZL156" s="4344"/>
      <c r="QZM156" s="4338"/>
      <c r="QZN156" s="4339"/>
      <c r="QZO156" s="4340"/>
      <c r="QZP156" s="4341"/>
      <c r="QZQ156" s="4338"/>
      <c r="QZR156" s="2612"/>
      <c r="QZS156" s="4342"/>
      <c r="QZT156" s="4343"/>
      <c r="QZU156" s="4344"/>
      <c r="QZV156" s="2613"/>
      <c r="QZW156" s="4345"/>
      <c r="QZX156" s="4346"/>
      <c r="QZY156" s="4345"/>
      <c r="QZZ156" s="4346"/>
      <c r="RAA156" s="4338"/>
      <c r="RAB156" s="4339"/>
      <c r="RAC156" s="4345"/>
      <c r="RAD156" s="4344"/>
      <c r="RAE156" s="4338"/>
      <c r="RAF156" s="4339"/>
      <c r="RAG156" s="4340"/>
      <c r="RAH156" s="4341"/>
      <c r="RAI156" s="4338"/>
      <c r="RAJ156" s="2612"/>
      <c r="RAK156" s="4342"/>
      <c r="RAL156" s="4343"/>
      <c r="RAM156" s="4344"/>
      <c r="RAN156" s="2613"/>
      <c r="RAO156" s="4345"/>
      <c r="RAP156" s="4346"/>
      <c r="RAQ156" s="4345"/>
      <c r="RAR156" s="4346"/>
      <c r="RAS156" s="4338"/>
      <c r="RAT156" s="4339"/>
      <c r="RAU156" s="4345"/>
      <c r="RAV156" s="4344"/>
      <c r="RAW156" s="4338"/>
      <c r="RAX156" s="4339"/>
      <c r="RAY156" s="4340"/>
      <c r="RAZ156" s="4341"/>
      <c r="RBA156" s="4338"/>
      <c r="RBB156" s="2612"/>
      <c r="RBC156" s="4342"/>
      <c r="RBD156" s="4343"/>
      <c r="RBE156" s="4344"/>
      <c r="RBF156" s="2613"/>
      <c r="RBG156" s="4345"/>
      <c r="RBH156" s="4346"/>
      <c r="RBI156" s="4345"/>
      <c r="RBJ156" s="4346"/>
      <c r="RBK156" s="4338"/>
      <c r="RBL156" s="4339"/>
      <c r="RBM156" s="4345"/>
      <c r="RBN156" s="4344"/>
      <c r="RBO156" s="4338"/>
      <c r="RBP156" s="4339"/>
      <c r="RBQ156" s="4340"/>
      <c r="RBR156" s="4341"/>
      <c r="RBS156" s="4338"/>
      <c r="RBT156" s="2612"/>
      <c r="RBU156" s="4342"/>
      <c r="RBV156" s="4343"/>
      <c r="RBW156" s="4344"/>
      <c r="RBX156" s="2613"/>
      <c r="RBY156" s="4345"/>
      <c r="RBZ156" s="4346"/>
      <c r="RCA156" s="4345"/>
      <c r="RCB156" s="4346"/>
      <c r="RCC156" s="4338"/>
      <c r="RCD156" s="4339"/>
      <c r="RCE156" s="4345"/>
      <c r="RCF156" s="4344"/>
      <c r="RCG156" s="4338"/>
      <c r="RCH156" s="4339"/>
      <c r="RCI156" s="4340"/>
      <c r="RCJ156" s="4341"/>
      <c r="RCK156" s="4338"/>
      <c r="RCL156" s="2612"/>
      <c r="RCM156" s="4342"/>
      <c r="RCN156" s="4343"/>
      <c r="RCO156" s="4344"/>
      <c r="RCP156" s="2613"/>
      <c r="RCQ156" s="4345"/>
      <c r="RCR156" s="4346"/>
      <c r="RCS156" s="4345"/>
      <c r="RCT156" s="4346"/>
      <c r="RCU156" s="4338"/>
      <c r="RCV156" s="4339"/>
      <c r="RCW156" s="4345"/>
      <c r="RCX156" s="4344"/>
      <c r="RCY156" s="4338"/>
      <c r="RCZ156" s="4339"/>
      <c r="RDA156" s="4340"/>
      <c r="RDB156" s="4341"/>
      <c r="RDC156" s="4338"/>
      <c r="RDD156" s="2612"/>
      <c r="RDE156" s="4342"/>
      <c r="RDF156" s="4343"/>
      <c r="RDG156" s="4344"/>
      <c r="RDH156" s="2613"/>
      <c r="RDI156" s="4345"/>
      <c r="RDJ156" s="4346"/>
      <c r="RDK156" s="4345"/>
      <c r="RDL156" s="4346"/>
      <c r="RDM156" s="4338"/>
      <c r="RDN156" s="4339"/>
      <c r="RDO156" s="4345"/>
      <c r="RDP156" s="4344"/>
      <c r="RDQ156" s="4338"/>
      <c r="RDR156" s="4339"/>
      <c r="RDS156" s="4340"/>
      <c r="RDT156" s="4341"/>
      <c r="RDU156" s="4338"/>
      <c r="RDV156" s="2612"/>
      <c r="RDW156" s="4342"/>
      <c r="RDX156" s="4343"/>
      <c r="RDY156" s="4344"/>
      <c r="RDZ156" s="2613"/>
      <c r="REA156" s="4345"/>
      <c r="REB156" s="4346"/>
      <c r="REC156" s="4345"/>
      <c r="RED156" s="4346"/>
      <c r="REE156" s="4338"/>
      <c r="REF156" s="4339"/>
      <c r="REG156" s="4345"/>
      <c r="REH156" s="4344"/>
      <c r="REI156" s="4338"/>
      <c r="REJ156" s="4339"/>
      <c r="REK156" s="4340"/>
      <c r="REL156" s="4341"/>
      <c r="REM156" s="4338"/>
      <c r="REN156" s="2612"/>
      <c r="REO156" s="4342"/>
      <c r="REP156" s="4343"/>
      <c r="REQ156" s="4344"/>
      <c r="RER156" s="2613"/>
      <c r="RES156" s="4345"/>
      <c r="RET156" s="4346"/>
      <c r="REU156" s="4345"/>
      <c r="REV156" s="4346"/>
      <c r="REW156" s="4338"/>
      <c r="REX156" s="4339"/>
      <c r="REY156" s="4345"/>
      <c r="REZ156" s="4344"/>
      <c r="RFA156" s="4338"/>
      <c r="RFB156" s="4339"/>
      <c r="RFC156" s="4340"/>
      <c r="RFD156" s="4341"/>
      <c r="RFE156" s="4338"/>
      <c r="RFF156" s="2612"/>
      <c r="RFG156" s="4342"/>
      <c r="RFH156" s="4343"/>
      <c r="RFI156" s="4344"/>
      <c r="RFJ156" s="2613"/>
      <c r="RFK156" s="4345"/>
      <c r="RFL156" s="4346"/>
      <c r="RFM156" s="4345"/>
      <c r="RFN156" s="4346"/>
      <c r="RFO156" s="4338"/>
      <c r="RFP156" s="4339"/>
      <c r="RFQ156" s="4345"/>
      <c r="RFR156" s="4344"/>
      <c r="RFS156" s="4338"/>
      <c r="RFT156" s="4339"/>
      <c r="RFU156" s="4340"/>
      <c r="RFV156" s="4341"/>
      <c r="RFW156" s="4338"/>
      <c r="RFX156" s="2612"/>
      <c r="RFY156" s="4342"/>
      <c r="RFZ156" s="4343"/>
      <c r="RGA156" s="4344"/>
      <c r="RGB156" s="2613"/>
      <c r="RGC156" s="4345"/>
      <c r="RGD156" s="4346"/>
      <c r="RGE156" s="4345"/>
      <c r="RGF156" s="4346"/>
      <c r="RGG156" s="4338"/>
      <c r="RGH156" s="4339"/>
      <c r="RGI156" s="4345"/>
      <c r="RGJ156" s="4344"/>
      <c r="RGK156" s="4338"/>
      <c r="RGL156" s="4339"/>
      <c r="RGM156" s="4340"/>
      <c r="RGN156" s="4341"/>
      <c r="RGO156" s="4338"/>
      <c r="RGP156" s="2612"/>
      <c r="RGQ156" s="4342"/>
      <c r="RGR156" s="4343"/>
      <c r="RGS156" s="4344"/>
      <c r="RGT156" s="2613"/>
      <c r="RGU156" s="4345"/>
      <c r="RGV156" s="4346"/>
      <c r="RGW156" s="4345"/>
      <c r="RGX156" s="4346"/>
      <c r="RGY156" s="4338"/>
      <c r="RGZ156" s="4339"/>
      <c r="RHA156" s="4345"/>
      <c r="RHB156" s="4344"/>
      <c r="RHC156" s="4338"/>
      <c r="RHD156" s="4339"/>
      <c r="RHE156" s="4340"/>
      <c r="RHF156" s="4341"/>
      <c r="RHG156" s="4338"/>
      <c r="RHH156" s="2612"/>
      <c r="RHI156" s="4342"/>
      <c r="RHJ156" s="4343"/>
      <c r="RHK156" s="4344"/>
      <c r="RHL156" s="2613"/>
      <c r="RHM156" s="4345"/>
      <c r="RHN156" s="4346"/>
      <c r="RHO156" s="4345"/>
      <c r="RHP156" s="4346"/>
      <c r="RHQ156" s="4338"/>
      <c r="RHR156" s="4339"/>
      <c r="RHS156" s="4345"/>
      <c r="RHT156" s="4344"/>
      <c r="RHU156" s="4338"/>
      <c r="RHV156" s="4339"/>
      <c r="RHW156" s="4340"/>
      <c r="RHX156" s="4341"/>
      <c r="RHY156" s="4338"/>
      <c r="RHZ156" s="2612"/>
      <c r="RIA156" s="4342"/>
      <c r="RIB156" s="4343"/>
      <c r="RIC156" s="4344"/>
      <c r="RID156" s="2613"/>
      <c r="RIE156" s="4345"/>
      <c r="RIF156" s="4346"/>
      <c r="RIG156" s="4345"/>
      <c r="RIH156" s="4346"/>
      <c r="RII156" s="4338"/>
      <c r="RIJ156" s="4339"/>
      <c r="RIK156" s="4345"/>
      <c r="RIL156" s="4344"/>
      <c r="RIM156" s="4338"/>
      <c r="RIN156" s="4339"/>
      <c r="RIO156" s="4340"/>
      <c r="RIP156" s="4341"/>
      <c r="RIQ156" s="4338"/>
      <c r="RIR156" s="2612"/>
      <c r="RIS156" s="4342"/>
      <c r="RIT156" s="4343"/>
      <c r="RIU156" s="4344"/>
      <c r="RIV156" s="2613"/>
      <c r="RIW156" s="4345"/>
      <c r="RIX156" s="4346"/>
      <c r="RIY156" s="4345"/>
      <c r="RIZ156" s="4346"/>
      <c r="RJA156" s="4338"/>
      <c r="RJB156" s="4339"/>
      <c r="RJC156" s="4345"/>
      <c r="RJD156" s="4344"/>
      <c r="RJE156" s="4338"/>
      <c r="RJF156" s="4339"/>
      <c r="RJG156" s="4340"/>
      <c r="RJH156" s="4341"/>
      <c r="RJI156" s="4338"/>
      <c r="RJJ156" s="2612"/>
      <c r="RJK156" s="4342"/>
      <c r="RJL156" s="4343"/>
      <c r="RJM156" s="4344"/>
      <c r="RJN156" s="2613"/>
      <c r="RJO156" s="4345"/>
      <c r="RJP156" s="4346"/>
      <c r="RJQ156" s="4345"/>
      <c r="RJR156" s="4346"/>
      <c r="RJS156" s="4338"/>
      <c r="RJT156" s="4339"/>
      <c r="RJU156" s="4345"/>
      <c r="RJV156" s="4344"/>
      <c r="RJW156" s="4338"/>
      <c r="RJX156" s="4339"/>
      <c r="RJY156" s="4340"/>
      <c r="RJZ156" s="4341"/>
      <c r="RKA156" s="4338"/>
      <c r="RKB156" s="2612"/>
      <c r="RKC156" s="4342"/>
      <c r="RKD156" s="4343"/>
      <c r="RKE156" s="4344"/>
      <c r="RKF156" s="2613"/>
      <c r="RKG156" s="4345"/>
      <c r="RKH156" s="4346"/>
      <c r="RKI156" s="4345"/>
      <c r="RKJ156" s="4346"/>
      <c r="RKK156" s="4338"/>
      <c r="RKL156" s="4339"/>
      <c r="RKM156" s="4345"/>
      <c r="RKN156" s="4344"/>
      <c r="RKO156" s="4338"/>
      <c r="RKP156" s="4339"/>
      <c r="RKQ156" s="4340"/>
      <c r="RKR156" s="4341"/>
      <c r="RKS156" s="4338"/>
      <c r="RKT156" s="2612"/>
      <c r="RKU156" s="4342"/>
      <c r="RKV156" s="4343"/>
      <c r="RKW156" s="4344"/>
      <c r="RKX156" s="2613"/>
      <c r="RKY156" s="4345"/>
      <c r="RKZ156" s="4346"/>
      <c r="RLA156" s="4345"/>
      <c r="RLB156" s="4346"/>
      <c r="RLC156" s="4338"/>
      <c r="RLD156" s="4339"/>
      <c r="RLE156" s="4345"/>
      <c r="RLF156" s="4344"/>
      <c r="RLG156" s="4338"/>
      <c r="RLH156" s="4339"/>
      <c r="RLI156" s="4340"/>
      <c r="RLJ156" s="4341"/>
      <c r="RLK156" s="4338"/>
      <c r="RLL156" s="2612"/>
      <c r="RLM156" s="4342"/>
      <c r="RLN156" s="4343"/>
      <c r="RLO156" s="4344"/>
      <c r="RLP156" s="2613"/>
      <c r="RLQ156" s="4345"/>
      <c r="RLR156" s="4346"/>
      <c r="RLS156" s="4345"/>
      <c r="RLT156" s="4346"/>
      <c r="RLU156" s="4338"/>
      <c r="RLV156" s="4339"/>
      <c r="RLW156" s="4345"/>
      <c r="RLX156" s="4344"/>
      <c r="RLY156" s="4338"/>
      <c r="RLZ156" s="4339"/>
      <c r="RMA156" s="4340"/>
      <c r="RMB156" s="4341"/>
      <c r="RMC156" s="4338"/>
      <c r="RMD156" s="2612"/>
      <c r="RME156" s="4342"/>
      <c r="RMF156" s="4343"/>
      <c r="RMG156" s="4344"/>
      <c r="RMH156" s="2613"/>
      <c r="RMI156" s="4345"/>
      <c r="RMJ156" s="4346"/>
      <c r="RMK156" s="4345"/>
      <c r="RML156" s="4346"/>
      <c r="RMM156" s="4338"/>
      <c r="RMN156" s="4339"/>
      <c r="RMO156" s="4345"/>
      <c r="RMP156" s="4344"/>
      <c r="RMQ156" s="4338"/>
      <c r="RMR156" s="4339"/>
      <c r="RMS156" s="4340"/>
      <c r="RMT156" s="4341"/>
      <c r="RMU156" s="4338"/>
      <c r="RMV156" s="2612"/>
      <c r="RMW156" s="4342"/>
      <c r="RMX156" s="4343"/>
      <c r="RMY156" s="4344"/>
      <c r="RMZ156" s="2613"/>
      <c r="RNA156" s="4345"/>
      <c r="RNB156" s="4346"/>
      <c r="RNC156" s="4345"/>
      <c r="RND156" s="4346"/>
      <c r="RNE156" s="4338"/>
      <c r="RNF156" s="4339"/>
      <c r="RNG156" s="4345"/>
      <c r="RNH156" s="4344"/>
      <c r="RNI156" s="4338"/>
      <c r="RNJ156" s="4339"/>
      <c r="RNK156" s="4340"/>
      <c r="RNL156" s="4341"/>
      <c r="RNM156" s="4338"/>
      <c r="RNN156" s="2612"/>
      <c r="RNO156" s="4342"/>
      <c r="RNP156" s="4343"/>
      <c r="RNQ156" s="4344"/>
      <c r="RNR156" s="2613"/>
      <c r="RNS156" s="4345"/>
      <c r="RNT156" s="4346"/>
      <c r="RNU156" s="4345"/>
      <c r="RNV156" s="4346"/>
      <c r="RNW156" s="4338"/>
      <c r="RNX156" s="4339"/>
      <c r="RNY156" s="4345"/>
      <c r="RNZ156" s="4344"/>
      <c r="ROA156" s="4338"/>
      <c r="ROB156" s="4339"/>
      <c r="ROC156" s="4340"/>
      <c r="ROD156" s="4341"/>
      <c r="ROE156" s="4338"/>
      <c r="ROF156" s="2612"/>
      <c r="ROG156" s="4342"/>
      <c r="ROH156" s="4343"/>
      <c r="ROI156" s="4344"/>
      <c r="ROJ156" s="2613"/>
      <c r="ROK156" s="4345"/>
      <c r="ROL156" s="4346"/>
      <c r="ROM156" s="4345"/>
      <c r="RON156" s="4346"/>
      <c r="ROO156" s="4338"/>
      <c r="ROP156" s="4339"/>
      <c r="ROQ156" s="4345"/>
      <c r="ROR156" s="4344"/>
      <c r="ROS156" s="4338"/>
      <c r="ROT156" s="4339"/>
      <c r="ROU156" s="4340"/>
      <c r="ROV156" s="4341"/>
      <c r="ROW156" s="4338"/>
      <c r="ROX156" s="2612"/>
      <c r="ROY156" s="4342"/>
      <c r="ROZ156" s="4343"/>
      <c r="RPA156" s="4344"/>
      <c r="RPB156" s="2613"/>
      <c r="RPC156" s="4345"/>
      <c r="RPD156" s="4346"/>
      <c r="RPE156" s="4345"/>
      <c r="RPF156" s="4346"/>
      <c r="RPG156" s="4338"/>
      <c r="RPH156" s="4339"/>
      <c r="RPI156" s="4345"/>
      <c r="RPJ156" s="4344"/>
      <c r="RPK156" s="4338"/>
      <c r="RPL156" s="4339"/>
      <c r="RPM156" s="4340"/>
      <c r="RPN156" s="4341"/>
      <c r="RPO156" s="4338"/>
      <c r="RPP156" s="2612"/>
      <c r="RPQ156" s="4342"/>
      <c r="RPR156" s="4343"/>
      <c r="RPS156" s="4344"/>
      <c r="RPT156" s="2613"/>
      <c r="RPU156" s="4345"/>
      <c r="RPV156" s="4346"/>
      <c r="RPW156" s="4345"/>
      <c r="RPX156" s="4346"/>
      <c r="RPY156" s="4338"/>
      <c r="RPZ156" s="4339"/>
      <c r="RQA156" s="4345"/>
      <c r="RQB156" s="4344"/>
      <c r="RQC156" s="4338"/>
      <c r="RQD156" s="4339"/>
      <c r="RQE156" s="4340"/>
      <c r="RQF156" s="4341"/>
      <c r="RQG156" s="4338"/>
      <c r="RQH156" s="2612"/>
      <c r="RQI156" s="4342"/>
      <c r="RQJ156" s="4343"/>
      <c r="RQK156" s="4344"/>
      <c r="RQL156" s="2613"/>
      <c r="RQM156" s="4345"/>
      <c r="RQN156" s="4346"/>
      <c r="RQO156" s="4345"/>
      <c r="RQP156" s="4346"/>
      <c r="RQQ156" s="4338"/>
      <c r="RQR156" s="4339"/>
      <c r="RQS156" s="4345"/>
      <c r="RQT156" s="4344"/>
      <c r="RQU156" s="4338"/>
      <c r="RQV156" s="4339"/>
      <c r="RQW156" s="4340"/>
      <c r="RQX156" s="4341"/>
      <c r="RQY156" s="4338"/>
      <c r="RQZ156" s="2612"/>
      <c r="RRA156" s="4342"/>
      <c r="RRB156" s="4343"/>
      <c r="RRC156" s="4344"/>
      <c r="RRD156" s="2613"/>
      <c r="RRE156" s="4345"/>
      <c r="RRF156" s="4346"/>
      <c r="RRG156" s="4345"/>
      <c r="RRH156" s="4346"/>
      <c r="RRI156" s="4338"/>
      <c r="RRJ156" s="4339"/>
      <c r="RRK156" s="4345"/>
      <c r="RRL156" s="4344"/>
      <c r="RRM156" s="4338"/>
      <c r="RRN156" s="4339"/>
      <c r="RRO156" s="4340"/>
      <c r="RRP156" s="4341"/>
      <c r="RRQ156" s="4338"/>
      <c r="RRR156" s="2612"/>
      <c r="RRS156" s="4342"/>
      <c r="RRT156" s="4343"/>
      <c r="RRU156" s="4344"/>
      <c r="RRV156" s="2613"/>
      <c r="RRW156" s="4345"/>
      <c r="RRX156" s="4346"/>
      <c r="RRY156" s="4345"/>
      <c r="RRZ156" s="4346"/>
      <c r="RSA156" s="4338"/>
      <c r="RSB156" s="4339"/>
      <c r="RSC156" s="4345"/>
      <c r="RSD156" s="4344"/>
      <c r="RSE156" s="4338"/>
      <c r="RSF156" s="4339"/>
      <c r="RSG156" s="4340"/>
      <c r="RSH156" s="4341"/>
      <c r="RSI156" s="4338"/>
      <c r="RSJ156" s="2612"/>
      <c r="RSK156" s="4342"/>
      <c r="RSL156" s="4343"/>
      <c r="RSM156" s="4344"/>
      <c r="RSN156" s="2613"/>
      <c r="RSO156" s="4345"/>
      <c r="RSP156" s="4346"/>
      <c r="RSQ156" s="4345"/>
      <c r="RSR156" s="4346"/>
      <c r="RSS156" s="4338"/>
      <c r="RST156" s="4339"/>
      <c r="RSU156" s="4345"/>
      <c r="RSV156" s="4344"/>
      <c r="RSW156" s="4338"/>
      <c r="RSX156" s="4339"/>
      <c r="RSY156" s="4340"/>
      <c r="RSZ156" s="4341"/>
      <c r="RTA156" s="4338"/>
      <c r="RTB156" s="2612"/>
      <c r="RTC156" s="4342"/>
      <c r="RTD156" s="4343"/>
      <c r="RTE156" s="4344"/>
      <c r="RTF156" s="2613"/>
      <c r="RTG156" s="4345"/>
      <c r="RTH156" s="4346"/>
      <c r="RTI156" s="4345"/>
      <c r="RTJ156" s="4346"/>
      <c r="RTK156" s="4338"/>
      <c r="RTL156" s="4339"/>
      <c r="RTM156" s="4345"/>
      <c r="RTN156" s="4344"/>
      <c r="RTO156" s="4338"/>
      <c r="RTP156" s="4339"/>
      <c r="RTQ156" s="4340"/>
      <c r="RTR156" s="4341"/>
      <c r="RTS156" s="4338"/>
      <c r="RTT156" s="2612"/>
      <c r="RTU156" s="4342"/>
      <c r="RTV156" s="4343"/>
      <c r="RTW156" s="4344"/>
      <c r="RTX156" s="2613"/>
      <c r="RTY156" s="4345"/>
      <c r="RTZ156" s="4346"/>
      <c r="RUA156" s="4345"/>
      <c r="RUB156" s="4346"/>
      <c r="RUC156" s="4338"/>
      <c r="RUD156" s="4339"/>
      <c r="RUE156" s="4345"/>
      <c r="RUF156" s="4344"/>
      <c r="RUG156" s="4338"/>
      <c r="RUH156" s="4339"/>
      <c r="RUI156" s="4340"/>
      <c r="RUJ156" s="4341"/>
      <c r="RUK156" s="4338"/>
      <c r="RUL156" s="2612"/>
      <c r="RUM156" s="4342"/>
      <c r="RUN156" s="4343"/>
      <c r="RUO156" s="4344"/>
      <c r="RUP156" s="2613"/>
      <c r="RUQ156" s="4345"/>
      <c r="RUR156" s="4346"/>
      <c r="RUS156" s="4345"/>
      <c r="RUT156" s="4346"/>
      <c r="RUU156" s="4338"/>
      <c r="RUV156" s="4339"/>
      <c r="RUW156" s="4345"/>
      <c r="RUX156" s="4344"/>
      <c r="RUY156" s="4338"/>
      <c r="RUZ156" s="4339"/>
      <c r="RVA156" s="4340"/>
      <c r="RVB156" s="4341"/>
      <c r="RVC156" s="4338"/>
      <c r="RVD156" s="2612"/>
      <c r="RVE156" s="4342"/>
      <c r="RVF156" s="4343"/>
      <c r="RVG156" s="4344"/>
      <c r="RVH156" s="2613"/>
      <c r="RVI156" s="4345"/>
      <c r="RVJ156" s="4346"/>
      <c r="RVK156" s="4345"/>
      <c r="RVL156" s="4346"/>
      <c r="RVM156" s="4338"/>
      <c r="RVN156" s="4339"/>
      <c r="RVO156" s="4345"/>
      <c r="RVP156" s="4344"/>
      <c r="RVQ156" s="4338"/>
      <c r="RVR156" s="4339"/>
      <c r="RVS156" s="4340"/>
      <c r="RVT156" s="4341"/>
      <c r="RVU156" s="4338"/>
      <c r="RVV156" s="2612"/>
      <c r="RVW156" s="4342"/>
      <c r="RVX156" s="4343"/>
      <c r="RVY156" s="4344"/>
      <c r="RVZ156" s="2613"/>
      <c r="RWA156" s="4345"/>
      <c r="RWB156" s="4346"/>
      <c r="RWC156" s="4345"/>
      <c r="RWD156" s="4346"/>
      <c r="RWE156" s="4338"/>
      <c r="RWF156" s="4339"/>
      <c r="RWG156" s="4345"/>
      <c r="RWH156" s="4344"/>
      <c r="RWI156" s="4338"/>
      <c r="RWJ156" s="4339"/>
      <c r="RWK156" s="4340"/>
      <c r="RWL156" s="4341"/>
      <c r="RWM156" s="4338"/>
      <c r="RWN156" s="2612"/>
      <c r="RWO156" s="4342"/>
      <c r="RWP156" s="4343"/>
      <c r="RWQ156" s="4344"/>
      <c r="RWR156" s="2613"/>
      <c r="RWS156" s="4345"/>
      <c r="RWT156" s="4346"/>
      <c r="RWU156" s="4345"/>
      <c r="RWV156" s="4346"/>
      <c r="RWW156" s="4338"/>
      <c r="RWX156" s="4339"/>
      <c r="RWY156" s="4345"/>
      <c r="RWZ156" s="4344"/>
      <c r="RXA156" s="4338"/>
      <c r="RXB156" s="4339"/>
      <c r="RXC156" s="4340"/>
      <c r="RXD156" s="4341"/>
      <c r="RXE156" s="4338"/>
      <c r="RXF156" s="2612"/>
      <c r="RXG156" s="4342"/>
      <c r="RXH156" s="4343"/>
      <c r="RXI156" s="4344"/>
      <c r="RXJ156" s="2613"/>
      <c r="RXK156" s="4345"/>
      <c r="RXL156" s="4346"/>
      <c r="RXM156" s="4345"/>
      <c r="RXN156" s="4346"/>
      <c r="RXO156" s="4338"/>
      <c r="RXP156" s="4339"/>
      <c r="RXQ156" s="4345"/>
      <c r="RXR156" s="4344"/>
      <c r="RXS156" s="4338"/>
      <c r="RXT156" s="4339"/>
      <c r="RXU156" s="4340"/>
      <c r="RXV156" s="4341"/>
      <c r="RXW156" s="4338"/>
      <c r="RXX156" s="2612"/>
      <c r="RXY156" s="4342"/>
      <c r="RXZ156" s="4343"/>
      <c r="RYA156" s="4344"/>
      <c r="RYB156" s="2613"/>
      <c r="RYC156" s="4345"/>
      <c r="RYD156" s="4346"/>
      <c r="RYE156" s="4345"/>
      <c r="RYF156" s="4346"/>
      <c r="RYG156" s="4338"/>
      <c r="RYH156" s="4339"/>
      <c r="RYI156" s="4345"/>
      <c r="RYJ156" s="4344"/>
      <c r="RYK156" s="4338"/>
      <c r="RYL156" s="4339"/>
      <c r="RYM156" s="4340"/>
      <c r="RYN156" s="4341"/>
      <c r="RYO156" s="4338"/>
      <c r="RYP156" s="2612"/>
      <c r="RYQ156" s="4342"/>
      <c r="RYR156" s="4343"/>
      <c r="RYS156" s="4344"/>
      <c r="RYT156" s="2613"/>
      <c r="RYU156" s="4345"/>
      <c r="RYV156" s="4346"/>
      <c r="RYW156" s="4345"/>
      <c r="RYX156" s="4346"/>
      <c r="RYY156" s="4338"/>
      <c r="RYZ156" s="4339"/>
      <c r="RZA156" s="4345"/>
      <c r="RZB156" s="4344"/>
      <c r="RZC156" s="4338"/>
      <c r="RZD156" s="4339"/>
      <c r="RZE156" s="4340"/>
      <c r="RZF156" s="4341"/>
      <c r="RZG156" s="4338"/>
      <c r="RZH156" s="2612"/>
      <c r="RZI156" s="4342"/>
      <c r="RZJ156" s="4343"/>
      <c r="RZK156" s="4344"/>
      <c r="RZL156" s="2613"/>
      <c r="RZM156" s="4345"/>
      <c r="RZN156" s="4346"/>
      <c r="RZO156" s="4345"/>
      <c r="RZP156" s="4346"/>
      <c r="RZQ156" s="4338"/>
      <c r="RZR156" s="4339"/>
      <c r="RZS156" s="4345"/>
      <c r="RZT156" s="4344"/>
      <c r="RZU156" s="4338"/>
      <c r="RZV156" s="4339"/>
      <c r="RZW156" s="4340"/>
      <c r="RZX156" s="4341"/>
      <c r="RZY156" s="4338"/>
      <c r="RZZ156" s="2612"/>
      <c r="SAA156" s="4342"/>
      <c r="SAB156" s="4343"/>
      <c r="SAC156" s="4344"/>
      <c r="SAD156" s="2613"/>
      <c r="SAE156" s="4345"/>
      <c r="SAF156" s="4346"/>
      <c r="SAG156" s="4345"/>
      <c r="SAH156" s="4346"/>
      <c r="SAI156" s="4338"/>
      <c r="SAJ156" s="4339"/>
      <c r="SAK156" s="4345"/>
      <c r="SAL156" s="4344"/>
      <c r="SAM156" s="4338"/>
      <c r="SAN156" s="4339"/>
      <c r="SAO156" s="4340"/>
      <c r="SAP156" s="4341"/>
      <c r="SAQ156" s="4338"/>
      <c r="SAR156" s="2612"/>
      <c r="SAS156" s="4342"/>
      <c r="SAT156" s="4343"/>
      <c r="SAU156" s="4344"/>
      <c r="SAV156" s="2613"/>
      <c r="SAW156" s="4345"/>
      <c r="SAX156" s="4346"/>
      <c r="SAY156" s="4345"/>
      <c r="SAZ156" s="4346"/>
      <c r="SBA156" s="4338"/>
      <c r="SBB156" s="4339"/>
      <c r="SBC156" s="4345"/>
      <c r="SBD156" s="4344"/>
      <c r="SBE156" s="4338"/>
      <c r="SBF156" s="4339"/>
      <c r="SBG156" s="4340"/>
      <c r="SBH156" s="4341"/>
      <c r="SBI156" s="4338"/>
      <c r="SBJ156" s="2612"/>
      <c r="SBK156" s="4342"/>
      <c r="SBL156" s="4343"/>
      <c r="SBM156" s="4344"/>
      <c r="SBN156" s="2613"/>
      <c r="SBO156" s="4345"/>
      <c r="SBP156" s="4346"/>
      <c r="SBQ156" s="4345"/>
      <c r="SBR156" s="4346"/>
      <c r="SBS156" s="4338"/>
      <c r="SBT156" s="4339"/>
      <c r="SBU156" s="4345"/>
      <c r="SBV156" s="4344"/>
      <c r="SBW156" s="4338"/>
      <c r="SBX156" s="4339"/>
      <c r="SBY156" s="4340"/>
      <c r="SBZ156" s="4341"/>
      <c r="SCA156" s="4338"/>
      <c r="SCB156" s="2612"/>
      <c r="SCC156" s="4342"/>
      <c r="SCD156" s="4343"/>
      <c r="SCE156" s="4344"/>
      <c r="SCF156" s="2613"/>
      <c r="SCG156" s="4345"/>
      <c r="SCH156" s="4346"/>
      <c r="SCI156" s="4345"/>
      <c r="SCJ156" s="4346"/>
      <c r="SCK156" s="4338"/>
      <c r="SCL156" s="4339"/>
      <c r="SCM156" s="4345"/>
      <c r="SCN156" s="4344"/>
      <c r="SCO156" s="4338"/>
      <c r="SCP156" s="4339"/>
      <c r="SCQ156" s="4340"/>
      <c r="SCR156" s="4341"/>
      <c r="SCS156" s="4338"/>
      <c r="SCT156" s="2612"/>
      <c r="SCU156" s="4342"/>
      <c r="SCV156" s="4343"/>
      <c r="SCW156" s="4344"/>
      <c r="SCX156" s="2613"/>
      <c r="SCY156" s="4345"/>
      <c r="SCZ156" s="4346"/>
      <c r="SDA156" s="4345"/>
      <c r="SDB156" s="4346"/>
      <c r="SDC156" s="4338"/>
      <c r="SDD156" s="4339"/>
      <c r="SDE156" s="4345"/>
      <c r="SDF156" s="4344"/>
      <c r="SDG156" s="4338"/>
      <c r="SDH156" s="4339"/>
      <c r="SDI156" s="4340"/>
      <c r="SDJ156" s="4341"/>
      <c r="SDK156" s="4338"/>
      <c r="SDL156" s="2612"/>
      <c r="SDM156" s="4342"/>
      <c r="SDN156" s="4343"/>
      <c r="SDO156" s="4344"/>
      <c r="SDP156" s="2613"/>
      <c r="SDQ156" s="4345"/>
      <c r="SDR156" s="4346"/>
      <c r="SDS156" s="4345"/>
      <c r="SDT156" s="4346"/>
      <c r="SDU156" s="4338"/>
      <c r="SDV156" s="4339"/>
      <c r="SDW156" s="4345"/>
      <c r="SDX156" s="4344"/>
      <c r="SDY156" s="4338"/>
      <c r="SDZ156" s="4339"/>
      <c r="SEA156" s="4340"/>
      <c r="SEB156" s="4341"/>
      <c r="SEC156" s="4338"/>
      <c r="SED156" s="2612"/>
      <c r="SEE156" s="4342"/>
      <c r="SEF156" s="4343"/>
      <c r="SEG156" s="4344"/>
      <c r="SEH156" s="2613"/>
      <c r="SEI156" s="4345"/>
      <c r="SEJ156" s="4346"/>
      <c r="SEK156" s="4345"/>
      <c r="SEL156" s="4346"/>
      <c r="SEM156" s="4338"/>
      <c r="SEN156" s="4339"/>
      <c r="SEO156" s="4345"/>
      <c r="SEP156" s="4344"/>
      <c r="SEQ156" s="4338"/>
      <c r="SER156" s="4339"/>
      <c r="SES156" s="4340"/>
      <c r="SET156" s="4341"/>
      <c r="SEU156" s="4338"/>
      <c r="SEV156" s="2612"/>
      <c r="SEW156" s="4342"/>
      <c r="SEX156" s="4343"/>
      <c r="SEY156" s="4344"/>
      <c r="SEZ156" s="2613"/>
      <c r="SFA156" s="4345"/>
      <c r="SFB156" s="4346"/>
      <c r="SFC156" s="4345"/>
      <c r="SFD156" s="4346"/>
      <c r="SFE156" s="4338"/>
      <c r="SFF156" s="4339"/>
      <c r="SFG156" s="4345"/>
      <c r="SFH156" s="4344"/>
      <c r="SFI156" s="4338"/>
      <c r="SFJ156" s="4339"/>
      <c r="SFK156" s="4340"/>
      <c r="SFL156" s="4341"/>
      <c r="SFM156" s="4338"/>
      <c r="SFN156" s="2612"/>
      <c r="SFO156" s="4342"/>
      <c r="SFP156" s="4343"/>
      <c r="SFQ156" s="4344"/>
      <c r="SFR156" s="2613"/>
      <c r="SFS156" s="4345"/>
      <c r="SFT156" s="4346"/>
      <c r="SFU156" s="4345"/>
      <c r="SFV156" s="4346"/>
      <c r="SFW156" s="4338"/>
      <c r="SFX156" s="4339"/>
      <c r="SFY156" s="4345"/>
      <c r="SFZ156" s="4344"/>
      <c r="SGA156" s="4338"/>
      <c r="SGB156" s="4339"/>
      <c r="SGC156" s="4340"/>
      <c r="SGD156" s="4341"/>
      <c r="SGE156" s="4338"/>
      <c r="SGF156" s="2612"/>
      <c r="SGG156" s="4342"/>
      <c r="SGH156" s="4343"/>
      <c r="SGI156" s="4344"/>
      <c r="SGJ156" s="2613"/>
      <c r="SGK156" s="4345"/>
      <c r="SGL156" s="4346"/>
      <c r="SGM156" s="4345"/>
      <c r="SGN156" s="4346"/>
      <c r="SGO156" s="4338"/>
      <c r="SGP156" s="4339"/>
      <c r="SGQ156" s="4345"/>
      <c r="SGR156" s="4344"/>
      <c r="SGS156" s="4338"/>
      <c r="SGT156" s="4339"/>
      <c r="SGU156" s="4340"/>
      <c r="SGV156" s="4341"/>
      <c r="SGW156" s="4338"/>
      <c r="SGX156" s="2612"/>
      <c r="SGY156" s="4342"/>
      <c r="SGZ156" s="4343"/>
      <c r="SHA156" s="4344"/>
      <c r="SHB156" s="2613"/>
      <c r="SHC156" s="4345"/>
      <c r="SHD156" s="4346"/>
      <c r="SHE156" s="4345"/>
      <c r="SHF156" s="4346"/>
      <c r="SHG156" s="4338"/>
      <c r="SHH156" s="4339"/>
      <c r="SHI156" s="4345"/>
      <c r="SHJ156" s="4344"/>
      <c r="SHK156" s="4338"/>
      <c r="SHL156" s="4339"/>
      <c r="SHM156" s="4340"/>
      <c r="SHN156" s="4341"/>
      <c r="SHO156" s="4338"/>
      <c r="SHP156" s="2612"/>
      <c r="SHQ156" s="4342"/>
      <c r="SHR156" s="4343"/>
      <c r="SHS156" s="4344"/>
      <c r="SHT156" s="2613"/>
      <c r="SHU156" s="4345"/>
      <c r="SHV156" s="4346"/>
      <c r="SHW156" s="4345"/>
      <c r="SHX156" s="4346"/>
      <c r="SHY156" s="4338"/>
      <c r="SHZ156" s="4339"/>
      <c r="SIA156" s="4345"/>
      <c r="SIB156" s="4344"/>
      <c r="SIC156" s="4338"/>
      <c r="SID156" s="4339"/>
      <c r="SIE156" s="4340"/>
      <c r="SIF156" s="4341"/>
      <c r="SIG156" s="4338"/>
      <c r="SIH156" s="2612"/>
      <c r="SII156" s="4342"/>
      <c r="SIJ156" s="4343"/>
      <c r="SIK156" s="4344"/>
      <c r="SIL156" s="2613"/>
      <c r="SIM156" s="4345"/>
      <c r="SIN156" s="4346"/>
      <c r="SIO156" s="4345"/>
      <c r="SIP156" s="4346"/>
      <c r="SIQ156" s="4338"/>
      <c r="SIR156" s="4339"/>
      <c r="SIS156" s="4345"/>
      <c r="SIT156" s="4344"/>
      <c r="SIU156" s="4338"/>
      <c r="SIV156" s="4339"/>
      <c r="SIW156" s="4340"/>
      <c r="SIX156" s="4341"/>
      <c r="SIY156" s="4338"/>
      <c r="SIZ156" s="2612"/>
      <c r="SJA156" s="4342"/>
      <c r="SJB156" s="4343"/>
      <c r="SJC156" s="4344"/>
      <c r="SJD156" s="2613"/>
      <c r="SJE156" s="4345"/>
      <c r="SJF156" s="4346"/>
      <c r="SJG156" s="4345"/>
      <c r="SJH156" s="4346"/>
      <c r="SJI156" s="4338"/>
      <c r="SJJ156" s="4339"/>
      <c r="SJK156" s="4345"/>
      <c r="SJL156" s="4344"/>
      <c r="SJM156" s="4338"/>
      <c r="SJN156" s="4339"/>
      <c r="SJO156" s="4340"/>
      <c r="SJP156" s="4341"/>
      <c r="SJQ156" s="4338"/>
      <c r="SJR156" s="2612"/>
      <c r="SJS156" s="4342"/>
      <c r="SJT156" s="4343"/>
      <c r="SJU156" s="4344"/>
      <c r="SJV156" s="2613"/>
      <c r="SJW156" s="4345"/>
      <c r="SJX156" s="4346"/>
      <c r="SJY156" s="4345"/>
      <c r="SJZ156" s="4346"/>
      <c r="SKA156" s="4338"/>
      <c r="SKB156" s="4339"/>
      <c r="SKC156" s="4345"/>
      <c r="SKD156" s="4344"/>
      <c r="SKE156" s="4338"/>
      <c r="SKF156" s="4339"/>
      <c r="SKG156" s="4340"/>
      <c r="SKH156" s="4341"/>
      <c r="SKI156" s="4338"/>
      <c r="SKJ156" s="2612"/>
      <c r="SKK156" s="4342"/>
      <c r="SKL156" s="4343"/>
      <c r="SKM156" s="4344"/>
      <c r="SKN156" s="2613"/>
      <c r="SKO156" s="4345"/>
      <c r="SKP156" s="4346"/>
      <c r="SKQ156" s="4345"/>
      <c r="SKR156" s="4346"/>
      <c r="SKS156" s="4338"/>
      <c r="SKT156" s="4339"/>
      <c r="SKU156" s="4345"/>
      <c r="SKV156" s="4344"/>
      <c r="SKW156" s="4338"/>
      <c r="SKX156" s="4339"/>
      <c r="SKY156" s="4340"/>
      <c r="SKZ156" s="4341"/>
      <c r="SLA156" s="4338"/>
      <c r="SLB156" s="2612"/>
      <c r="SLC156" s="4342"/>
      <c r="SLD156" s="4343"/>
      <c r="SLE156" s="4344"/>
      <c r="SLF156" s="2613"/>
      <c r="SLG156" s="4345"/>
      <c r="SLH156" s="4346"/>
      <c r="SLI156" s="4345"/>
      <c r="SLJ156" s="4346"/>
      <c r="SLK156" s="4338"/>
      <c r="SLL156" s="4339"/>
      <c r="SLM156" s="4345"/>
      <c r="SLN156" s="4344"/>
      <c r="SLO156" s="4338"/>
      <c r="SLP156" s="4339"/>
      <c r="SLQ156" s="4340"/>
      <c r="SLR156" s="4341"/>
      <c r="SLS156" s="4338"/>
      <c r="SLT156" s="2612"/>
      <c r="SLU156" s="4342"/>
      <c r="SLV156" s="4343"/>
      <c r="SLW156" s="4344"/>
      <c r="SLX156" s="2613"/>
      <c r="SLY156" s="4345"/>
      <c r="SLZ156" s="4346"/>
      <c r="SMA156" s="4345"/>
      <c r="SMB156" s="4346"/>
      <c r="SMC156" s="4338"/>
      <c r="SMD156" s="4339"/>
      <c r="SME156" s="4345"/>
      <c r="SMF156" s="4344"/>
      <c r="SMG156" s="4338"/>
      <c r="SMH156" s="4339"/>
      <c r="SMI156" s="4340"/>
      <c r="SMJ156" s="4341"/>
      <c r="SMK156" s="4338"/>
      <c r="SML156" s="2612"/>
      <c r="SMM156" s="4342"/>
      <c r="SMN156" s="4343"/>
      <c r="SMO156" s="4344"/>
      <c r="SMP156" s="2613"/>
      <c r="SMQ156" s="4345"/>
      <c r="SMR156" s="4346"/>
      <c r="SMS156" s="4345"/>
      <c r="SMT156" s="4346"/>
      <c r="SMU156" s="4338"/>
      <c r="SMV156" s="4339"/>
      <c r="SMW156" s="4345"/>
      <c r="SMX156" s="4344"/>
      <c r="SMY156" s="4338"/>
      <c r="SMZ156" s="4339"/>
      <c r="SNA156" s="4340"/>
      <c r="SNB156" s="4341"/>
      <c r="SNC156" s="4338"/>
      <c r="SND156" s="2612"/>
      <c r="SNE156" s="4342"/>
      <c r="SNF156" s="4343"/>
      <c r="SNG156" s="4344"/>
      <c r="SNH156" s="2613"/>
      <c r="SNI156" s="4345"/>
      <c r="SNJ156" s="4346"/>
      <c r="SNK156" s="4345"/>
      <c r="SNL156" s="4346"/>
      <c r="SNM156" s="4338"/>
      <c r="SNN156" s="4339"/>
      <c r="SNO156" s="4345"/>
      <c r="SNP156" s="4344"/>
      <c r="SNQ156" s="4338"/>
      <c r="SNR156" s="4339"/>
      <c r="SNS156" s="4340"/>
      <c r="SNT156" s="4341"/>
      <c r="SNU156" s="4338"/>
      <c r="SNV156" s="2612"/>
      <c r="SNW156" s="4342"/>
      <c r="SNX156" s="4343"/>
      <c r="SNY156" s="4344"/>
      <c r="SNZ156" s="2613"/>
      <c r="SOA156" s="4345"/>
      <c r="SOB156" s="4346"/>
      <c r="SOC156" s="4345"/>
      <c r="SOD156" s="4346"/>
      <c r="SOE156" s="4338"/>
      <c r="SOF156" s="4339"/>
      <c r="SOG156" s="4345"/>
      <c r="SOH156" s="4344"/>
      <c r="SOI156" s="4338"/>
      <c r="SOJ156" s="4339"/>
      <c r="SOK156" s="4340"/>
      <c r="SOL156" s="4341"/>
      <c r="SOM156" s="4338"/>
      <c r="SON156" s="2612"/>
      <c r="SOO156" s="4342"/>
      <c r="SOP156" s="4343"/>
      <c r="SOQ156" s="4344"/>
      <c r="SOR156" s="2613"/>
      <c r="SOS156" s="4345"/>
      <c r="SOT156" s="4346"/>
      <c r="SOU156" s="4345"/>
      <c r="SOV156" s="4346"/>
      <c r="SOW156" s="4338"/>
      <c r="SOX156" s="4339"/>
      <c r="SOY156" s="4345"/>
      <c r="SOZ156" s="4344"/>
      <c r="SPA156" s="4338"/>
      <c r="SPB156" s="4339"/>
      <c r="SPC156" s="4340"/>
      <c r="SPD156" s="4341"/>
      <c r="SPE156" s="4338"/>
      <c r="SPF156" s="2612"/>
      <c r="SPG156" s="4342"/>
      <c r="SPH156" s="4343"/>
      <c r="SPI156" s="4344"/>
      <c r="SPJ156" s="2613"/>
      <c r="SPK156" s="4345"/>
      <c r="SPL156" s="4346"/>
      <c r="SPM156" s="4345"/>
      <c r="SPN156" s="4346"/>
      <c r="SPO156" s="4338"/>
      <c r="SPP156" s="4339"/>
      <c r="SPQ156" s="4345"/>
      <c r="SPR156" s="4344"/>
      <c r="SPS156" s="4338"/>
      <c r="SPT156" s="4339"/>
      <c r="SPU156" s="4340"/>
      <c r="SPV156" s="4341"/>
      <c r="SPW156" s="4338"/>
      <c r="SPX156" s="2612"/>
      <c r="SPY156" s="4342"/>
      <c r="SPZ156" s="4343"/>
      <c r="SQA156" s="4344"/>
      <c r="SQB156" s="2613"/>
      <c r="SQC156" s="4345"/>
      <c r="SQD156" s="4346"/>
      <c r="SQE156" s="4345"/>
      <c r="SQF156" s="4346"/>
      <c r="SQG156" s="4338"/>
      <c r="SQH156" s="4339"/>
      <c r="SQI156" s="4345"/>
      <c r="SQJ156" s="4344"/>
      <c r="SQK156" s="4338"/>
      <c r="SQL156" s="4339"/>
      <c r="SQM156" s="4340"/>
      <c r="SQN156" s="4341"/>
      <c r="SQO156" s="4338"/>
      <c r="SQP156" s="2612"/>
      <c r="SQQ156" s="4342"/>
      <c r="SQR156" s="4343"/>
      <c r="SQS156" s="4344"/>
      <c r="SQT156" s="2613"/>
      <c r="SQU156" s="4345"/>
      <c r="SQV156" s="4346"/>
      <c r="SQW156" s="4345"/>
      <c r="SQX156" s="4346"/>
      <c r="SQY156" s="4338"/>
      <c r="SQZ156" s="4339"/>
      <c r="SRA156" s="4345"/>
      <c r="SRB156" s="4344"/>
      <c r="SRC156" s="4338"/>
      <c r="SRD156" s="4339"/>
      <c r="SRE156" s="4340"/>
      <c r="SRF156" s="4341"/>
      <c r="SRG156" s="4338"/>
      <c r="SRH156" s="2612"/>
      <c r="SRI156" s="4342"/>
      <c r="SRJ156" s="4343"/>
      <c r="SRK156" s="4344"/>
      <c r="SRL156" s="2613"/>
      <c r="SRM156" s="4345"/>
      <c r="SRN156" s="4346"/>
      <c r="SRO156" s="4345"/>
      <c r="SRP156" s="4346"/>
      <c r="SRQ156" s="4338"/>
      <c r="SRR156" s="4339"/>
      <c r="SRS156" s="4345"/>
      <c r="SRT156" s="4344"/>
      <c r="SRU156" s="4338"/>
      <c r="SRV156" s="4339"/>
      <c r="SRW156" s="4340"/>
      <c r="SRX156" s="4341"/>
      <c r="SRY156" s="4338"/>
      <c r="SRZ156" s="2612"/>
      <c r="SSA156" s="4342"/>
      <c r="SSB156" s="4343"/>
      <c r="SSC156" s="4344"/>
      <c r="SSD156" s="2613"/>
      <c r="SSE156" s="4345"/>
      <c r="SSF156" s="4346"/>
      <c r="SSG156" s="4345"/>
      <c r="SSH156" s="4346"/>
      <c r="SSI156" s="4338"/>
      <c r="SSJ156" s="4339"/>
      <c r="SSK156" s="4345"/>
      <c r="SSL156" s="4344"/>
      <c r="SSM156" s="4338"/>
      <c r="SSN156" s="4339"/>
      <c r="SSO156" s="4340"/>
      <c r="SSP156" s="4341"/>
      <c r="SSQ156" s="4338"/>
      <c r="SSR156" s="2612"/>
      <c r="SSS156" s="4342"/>
      <c r="SST156" s="4343"/>
      <c r="SSU156" s="4344"/>
      <c r="SSV156" s="2613"/>
      <c r="SSW156" s="4345"/>
      <c r="SSX156" s="4346"/>
      <c r="SSY156" s="4345"/>
      <c r="SSZ156" s="4346"/>
      <c r="STA156" s="4338"/>
      <c r="STB156" s="4339"/>
      <c r="STC156" s="4345"/>
      <c r="STD156" s="4344"/>
      <c r="STE156" s="4338"/>
      <c r="STF156" s="4339"/>
      <c r="STG156" s="4340"/>
      <c r="STH156" s="4341"/>
      <c r="STI156" s="4338"/>
      <c r="STJ156" s="2612"/>
      <c r="STK156" s="4342"/>
      <c r="STL156" s="4343"/>
      <c r="STM156" s="4344"/>
      <c r="STN156" s="2613"/>
      <c r="STO156" s="4345"/>
      <c r="STP156" s="4346"/>
      <c r="STQ156" s="4345"/>
      <c r="STR156" s="4346"/>
      <c r="STS156" s="4338"/>
      <c r="STT156" s="4339"/>
      <c r="STU156" s="4345"/>
      <c r="STV156" s="4344"/>
      <c r="STW156" s="4338"/>
      <c r="STX156" s="4339"/>
      <c r="STY156" s="4340"/>
      <c r="STZ156" s="4341"/>
      <c r="SUA156" s="4338"/>
      <c r="SUB156" s="2612"/>
      <c r="SUC156" s="4342"/>
      <c r="SUD156" s="4343"/>
      <c r="SUE156" s="4344"/>
      <c r="SUF156" s="2613"/>
      <c r="SUG156" s="4345"/>
      <c r="SUH156" s="4346"/>
      <c r="SUI156" s="4345"/>
      <c r="SUJ156" s="4346"/>
      <c r="SUK156" s="4338"/>
      <c r="SUL156" s="4339"/>
      <c r="SUM156" s="4345"/>
      <c r="SUN156" s="4344"/>
      <c r="SUO156" s="4338"/>
      <c r="SUP156" s="4339"/>
      <c r="SUQ156" s="4340"/>
      <c r="SUR156" s="4341"/>
      <c r="SUS156" s="4338"/>
      <c r="SUT156" s="2612"/>
      <c r="SUU156" s="4342"/>
      <c r="SUV156" s="4343"/>
      <c r="SUW156" s="4344"/>
      <c r="SUX156" s="2613"/>
      <c r="SUY156" s="4345"/>
      <c r="SUZ156" s="4346"/>
      <c r="SVA156" s="4345"/>
      <c r="SVB156" s="4346"/>
      <c r="SVC156" s="4338"/>
      <c r="SVD156" s="4339"/>
      <c r="SVE156" s="4345"/>
      <c r="SVF156" s="4344"/>
      <c r="SVG156" s="4338"/>
      <c r="SVH156" s="4339"/>
      <c r="SVI156" s="4340"/>
      <c r="SVJ156" s="4341"/>
      <c r="SVK156" s="4338"/>
      <c r="SVL156" s="2612"/>
      <c r="SVM156" s="4342"/>
      <c r="SVN156" s="4343"/>
      <c r="SVO156" s="4344"/>
      <c r="SVP156" s="2613"/>
      <c r="SVQ156" s="4345"/>
      <c r="SVR156" s="4346"/>
      <c r="SVS156" s="4345"/>
      <c r="SVT156" s="4346"/>
      <c r="SVU156" s="4338"/>
      <c r="SVV156" s="4339"/>
      <c r="SVW156" s="4345"/>
      <c r="SVX156" s="4344"/>
      <c r="SVY156" s="4338"/>
      <c r="SVZ156" s="4339"/>
      <c r="SWA156" s="4340"/>
      <c r="SWB156" s="4341"/>
      <c r="SWC156" s="4338"/>
      <c r="SWD156" s="2612"/>
      <c r="SWE156" s="4342"/>
      <c r="SWF156" s="4343"/>
      <c r="SWG156" s="4344"/>
      <c r="SWH156" s="2613"/>
      <c r="SWI156" s="4345"/>
      <c r="SWJ156" s="4346"/>
      <c r="SWK156" s="4345"/>
      <c r="SWL156" s="4346"/>
      <c r="SWM156" s="4338"/>
      <c r="SWN156" s="4339"/>
      <c r="SWO156" s="4345"/>
      <c r="SWP156" s="4344"/>
      <c r="SWQ156" s="4338"/>
      <c r="SWR156" s="4339"/>
      <c r="SWS156" s="4340"/>
      <c r="SWT156" s="4341"/>
      <c r="SWU156" s="4338"/>
      <c r="SWV156" s="2612"/>
      <c r="SWW156" s="4342"/>
      <c r="SWX156" s="4343"/>
      <c r="SWY156" s="4344"/>
      <c r="SWZ156" s="2613"/>
      <c r="SXA156" s="4345"/>
      <c r="SXB156" s="4346"/>
      <c r="SXC156" s="4345"/>
      <c r="SXD156" s="4346"/>
      <c r="SXE156" s="4338"/>
      <c r="SXF156" s="4339"/>
      <c r="SXG156" s="4345"/>
      <c r="SXH156" s="4344"/>
      <c r="SXI156" s="4338"/>
      <c r="SXJ156" s="4339"/>
      <c r="SXK156" s="4340"/>
      <c r="SXL156" s="4341"/>
      <c r="SXM156" s="4338"/>
      <c r="SXN156" s="2612"/>
      <c r="SXO156" s="4342"/>
      <c r="SXP156" s="4343"/>
      <c r="SXQ156" s="4344"/>
      <c r="SXR156" s="2613"/>
      <c r="SXS156" s="4345"/>
      <c r="SXT156" s="4346"/>
      <c r="SXU156" s="4345"/>
      <c r="SXV156" s="4346"/>
      <c r="SXW156" s="4338"/>
      <c r="SXX156" s="4339"/>
      <c r="SXY156" s="4345"/>
      <c r="SXZ156" s="4344"/>
      <c r="SYA156" s="4338"/>
      <c r="SYB156" s="4339"/>
      <c r="SYC156" s="4340"/>
      <c r="SYD156" s="4341"/>
      <c r="SYE156" s="4338"/>
      <c r="SYF156" s="2612"/>
      <c r="SYG156" s="4342"/>
      <c r="SYH156" s="4343"/>
      <c r="SYI156" s="4344"/>
      <c r="SYJ156" s="2613"/>
      <c r="SYK156" s="4345"/>
      <c r="SYL156" s="4346"/>
      <c r="SYM156" s="4345"/>
      <c r="SYN156" s="4346"/>
      <c r="SYO156" s="4338"/>
      <c r="SYP156" s="4339"/>
      <c r="SYQ156" s="4345"/>
      <c r="SYR156" s="4344"/>
      <c r="SYS156" s="4338"/>
      <c r="SYT156" s="4339"/>
      <c r="SYU156" s="4340"/>
      <c r="SYV156" s="4341"/>
      <c r="SYW156" s="4338"/>
      <c r="SYX156" s="2612"/>
      <c r="SYY156" s="4342"/>
      <c r="SYZ156" s="4343"/>
      <c r="SZA156" s="4344"/>
      <c r="SZB156" s="2613"/>
      <c r="SZC156" s="4345"/>
      <c r="SZD156" s="4346"/>
      <c r="SZE156" s="4345"/>
      <c r="SZF156" s="4346"/>
      <c r="SZG156" s="4338"/>
      <c r="SZH156" s="4339"/>
      <c r="SZI156" s="4345"/>
      <c r="SZJ156" s="4344"/>
      <c r="SZK156" s="4338"/>
      <c r="SZL156" s="4339"/>
      <c r="SZM156" s="4340"/>
      <c r="SZN156" s="4341"/>
      <c r="SZO156" s="4338"/>
      <c r="SZP156" s="2612"/>
      <c r="SZQ156" s="4342"/>
      <c r="SZR156" s="4343"/>
      <c r="SZS156" s="4344"/>
      <c r="SZT156" s="2613"/>
      <c r="SZU156" s="4345"/>
      <c r="SZV156" s="4346"/>
      <c r="SZW156" s="4345"/>
      <c r="SZX156" s="4346"/>
      <c r="SZY156" s="4338"/>
      <c r="SZZ156" s="4339"/>
      <c r="TAA156" s="4345"/>
      <c r="TAB156" s="4344"/>
      <c r="TAC156" s="4338"/>
      <c r="TAD156" s="4339"/>
      <c r="TAE156" s="4340"/>
      <c r="TAF156" s="4341"/>
      <c r="TAG156" s="4338"/>
      <c r="TAH156" s="2612"/>
      <c r="TAI156" s="4342"/>
      <c r="TAJ156" s="4343"/>
      <c r="TAK156" s="4344"/>
      <c r="TAL156" s="2613"/>
      <c r="TAM156" s="4345"/>
      <c r="TAN156" s="4346"/>
      <c r="TAO156" s="4345"/>
      <c r="TAP156" s="4346"/>
      <c r="TAQ156" s="4338"/>
      <c r="TAR156" s="4339"/>
      <c r="TAS156" s="4345"/>
      <c r="TAT156" s="4344"/>
      <c r="TAU156" s="4338"/>
      <c r="TAV156" s="4339"/>
      <c r="TAW156" s="4340"/>
      <c r="TAX156" s="4341"/>
      <c r="TAY156" s="4338"/>
      <c r="TAZ156" s="2612"/>
      <c r="TBA156" s="4342"/>
      <c r="TBB156" s="4343"/>
      <c r="TBC156" s="4344"/>
      <c r="TBD156" s="2613"/>
      <c r="TBE156" s="4345"/>
      <c r="TBF156" s="4346"/>
      <c r="TBG156" s="4345"/>
      <c r="TBH156" s="4346"/>
      <c r="TBI156" s="4338"/>
      <c r="TBJ156" s="4339"/>
      <c r="TBK156" s="4345"/>
      <c r="TBL156" s="4344"/>
      <c r="TBM156" s="4338"/>
      <c r="TBN156" s="4339"/>
      <c r="TBO156" s="4340"/>
      <c r="TBP156" s="4341"/>
      <c r="TBQ156" s="4338"/>
      <c r="TBR156" s="2612"/>
      <c r="TBS156" s="4342"/>
      <c r="TBT156" s="4343"/>
      <c r="TBU156" s="4344"/>
      <c r="TBV156" s="2613"/>
      <c r="TBW156" s="4345"/>
      <c r="TBX156" s="4346"/>
      <c r="TBY156" s="4345"/>
      <c r="TBZ156" s="4346"/>
      <c r="TCA156" s="4338"/>
      <c r="TCB156" s="4339"/>
      <c r="TCC156" s="4345"/>
      <c r="TCD156" s="4344"/>
      <c r="TCE156" s="4338"/>
      <c r="TCF156" s="4339"/>
      <c r="TCG156" s="4340"/>
      <c r="TCH156" s="4341"/>
      <c r="TCI156" s="4338"/>
      <c r="TCJ156" s="2612"/>
      <c r="TCK156" s="4342"/>
      <c r="TCL156" s="4343"/>
      <c r="TCM156" s="4344"/>
      <c r="TCN156" s="2613"/>
      <c r="TCO156" s="4345"/>
      <c r="TCP156" s="4346"/>
      <c r="TCQ156" s="4345"/>
      <c r="TCR156" s="4346"/>
      <c r="TCS156" s="4338"/>
      <c r="TCT156" s="4339"/>
      <c r="TCU156" s="4345"/>
      <c r="TCV156" s="4344"/>
      <c r="TCW156" s="4338"/>
      <c r="TCX156" s="4339"/>
      <c r="TCY156" s="4340"/>
      <c r="TCZ156" s="4341"/>
      <c r="TDA156" s="4338"/>
      <c r="TDB156" s="2612"/>
      <c r="TDC156" s="4342"/>
      <c r="TDD156" s="4343"/>
      <c r="TDE156" s="4344"/>
      <c r="TDF156" s="2613"/>
      <c r="TDG156" s="4345"/>
      <c r="TDH156" s="4346"/>
      <c r="TDI156" s="4345"/>
      <c r="TDJ156" s="4346"/>
      <c r="TDK156" s="4338"/>
      <c r="TDL156" s="4339"/>
      <c r="TDM156" s="4345"/>
      <c r="TDN156" s="4344"/>
      <c r="TDO156" s="4338"/>
      <c r="TDP156" s="4339"/>
      <c r="TDQ156" s="4340"/>
      <c r="TDR156" s="4341"/>
      <c r="TDS156" s="4338"/>
      <c r="TDT156" s="2612"/>
      <c r="TDU156" s="4342"/>
      <c r="TDV156" s="4343"/>
      <c r="TDW156" s="4344"/>
      <c r="TDX156" s="2613"/>
      <c r="TDY156" s="4345"/>
      <c r="TDZ156" s="4346"/>
      <c r="TEA156" s="4345"/>
      <c r="TEB156" s="4346"/>
      <c r="TEC156" s="4338"/>
      <c r="TED156" s="4339"/>
      <c r="TEE156" s="4345"/>
      <c r="TEF156" s="4344"/>
      <c r="TEG156" s="4338"/>
      <c r="TEH156" s="4339"/>
      <c r="TEI156" s="4340"/>
      <c r="TEJ156" s="4341"/>
      <c r="TEK156" s="4338"/>
      <c r="TEL156" s="2612"/>
      <c r="TEM156" s="4342"/>
      <c r="TEN156" s="4343"/>
      <c r="TEO156" s="4344"/>
      <c r="TEP156" s="2613"/>
      <c r="TEQ156" s="4345"/>
      <c r="TER156" s="4346"/>
      <c r="TES156" s="4345"/>
      <c r="TET156" s="4346"/>
      <c r="TEU156" s="4338"/>
      <c r="TEV156" s="4339"/>
      <c r="TEW156" s="4345"/>
      <c r="TEX156" s="4344"/>
      <c r="TEY156" s="4338"/>
      <c r="TEZ156" s="4339"/>
      <c r="TFA156" s="4340"/>
      <c r="TFB156" s="4341"/>
      <c r="TFC156" s="4338"/>
      <c r="TFD156" s="2612"/>
      <c r="TFE156" s="4342"/>
      <c r="TFF156" s="4343"/>
      <c r="TFG156" s="4344"/>
      <c r="TFH156" s="2613"/>
      <c r="TFI156" s="4345"/>
      <c r="TFJ156" s="4346"/>
      <c r="TFK156" s="4345"/>
      <c r="TFL156" s="4346"/>
      <c r="TFM156" s="4338"/>
      <c r="TFN156" s="4339"/>
      <c r="TFO156" s="4345"/>
      <c r="TFP156" s="4344"/>
      <c r="TFQ156" s="4338"/>
      <c r="TFR156" s="4339"/>
      <c r="TFS156" s="4340"/>
      <c r="TFT156" s="4341"/>
      <c r="TFU156" s="4338"/>
      <c r="TFV156" s="2612"/>
      <c r="TFW156" s="4342"/>
      <c r="TFX156" s="4343"/>
      <c r="TFY156" s="4344"/>
      <c r="TFZ156" s="2613"/>
      <c r="TGA156" s="4345"/>
      <c r="TGB156" s="4346"/>
      <c r="TGC156" s="4345"/>
      <c r="TGD156" s="4346"/>
      <c r="TGE156" s="4338"/>
      <c r="TGF156" s="4339"/>
      <c r="TGG156" s="4345"/>
      <c r="TGH156" s="4344"/>
      <c r="TGI156" s="4338"/>
      <c r="TGJ156" s="4339"/>
      <c r="TGK156" s="4340"/>
      <c r="TGL156" s="4341"/>
      <c r="TGM156" s="4338"/>
      <c r="TGN156" s="2612"/>
      <c r="TGO156" s="4342"/>
      <c r="TGP156" s="4343"/>
      <c r="TGQ156" s="4344"/>
      <c r="TGR156" s="2613"/>
      <c r="TGS156" s="4345"/>
      <c r="TGT156" s="4346"/>
      <c r="TGU156" s="4345"/>
      <c r="TGV156" s="4346"/>
      <c r="TGW156" s="4338"/>
      <c r="TGX156" s="4339"/>
      <c r="TGY156" s="4345"/>
      <c r="TGZ156" s="4344"/>
      <c r="THA156" s="4338"/>
      <c r="THB156" s="4339"/>
      <c r="THC156" s="4340"/>
      <c r="THD156" s="4341"/>
      <c r="THE156" s="4338"/>
      <c r="THF156" s="2612"/>
      <c r="THG156" s="4342"/>
      <c r="THH156" s="4343"/>
      <c r="THI156" s="4344"/>
      <c r="THJ156" s="2613"/>
      <c r="THK156" s="4345"/>
      <c r="THL156" s="4346"/>
      <c r="THM156" s="4345"/>
      <c r="THN156" s="4346"/>
      <c r="THO156" s="4338"/>
      <c r="THP156" s="4339"/>
      <c r="THQ156" s="4345"/>
      <c r="THR156" s="4344"/>
      <c r="THS156" s="4338"/>
      <c r="THT156" s="4339"/>
      <c r="THU156" s="4340"/>
      <c r="THV156" s="4341"/>
      <c r="THW156" s="4338"/>
      <c r="THX156" s="2612"/>
      <c r="THY156" s="4342"/>
      <c r="THZ156" s="4343"/>
      <c r="TIA156" s="4344"/>
      <c r="TIB156" s="2613"/>
      <c r="TIC156" s="4345"/>
      <c r="TID156" s="4346"/>
      <c r="TIE156" s="4345"/>
      <c r="TIF156" s="4346"/>
      <c r="TIG156" s="4338"/>
      <c r="TIH156" s="4339"/>
      <c r="TII156" s="4345"/>
      <c r="TIJ156" s="4344"/>
      <c r="TIK156" s="4338"/>
      <c r="TIL156" s="4339"/>
      <c r="TIM156" s="4340"/>
      <c r="TIN156" s="4341"/>
      <c r="TIO156" s="4338"/>
      <c r="TIP156" s="2612"/>
      <c r="TIQ156" s="4342"/>
      <c r="TIR156" s="4343"/>
      <c r="TIS156" s="4344"/>
      <c r="TIT156" s="2613"/>
      <c r="TIU156" s="4345"/>
      <c r="TIV156" s="4346"/>
      <c r="TIW156" s="4345"/>
      <c r="TIX156" s="4346"/>
      <c r="TIY156" s="4338"/>
      <c r="TIZ156" s="4339"/>
      <c r="TJA156" s="4345"/>
      <c r="TJB156" s="4344"/>
      <c r="TJC156" s="4338"/>
      <c r="TJD156" s="4339"/>
      <c r="TJE156" s="4340"/>
      <c r="TJF156" s="4341"/>
      <c r="TJG156" s="4338"/>
      <c r="TJH156" s="2612"/>
      <c r="TJI156" s="4342"/>
      <c r="TJJ156" s="4343"/>
      <c r="TJK156" s="4344"/>
      <c r="TJL156" s="2613"/>
      <c r="TJM156" s="4345"/>
      <c r="TJN156" s="4346"/>
      <c r="TJO156" s="4345"/>
      <c r="TJP156" s="4346"/>
      <c r="TJQ156" s="4338"/>
      <c r="TJR156" s="4339"/>
      <c r="TJS156" s="4345"/>
      <c r="TJT156" s="4344"/>
      <c r="TJU156" s="4338"/>
      <c r="TJV156" s="4339"/>
      <c r="TJW156" s="4340"/>
      <c r="TJX156" s="4341"/>
      <c r="TJY156" s="4338"/>
      <c r="TJZ156" s="2612"/>
      <c r="TKA156" s="4342"/>
      <c r="TKB156" s="4343"/>
      <c r="TKC156" s="4344"/>
      <c r="TKD156" s="2613"/>
      <c r="TKE156" s="4345"/>
      <c r="TKF156" s="4346"/>
      <c r="TKG156" s="4345"/>
      <c r="TKH156" s="4346"/>
      <c r="TKI156" s="4338"/>
      <c r="TKJ156" s="4339"/>
      <c r="TKK156" s="4345"/>
      <c r="TKL156" s="4344"/>
      <c r="TKM156" s="4338"/>
      <c r="TKN156" s="4339"/>
      <c r="TKO156" s="4340"/>
      <c r="TKP156" s="4341"/>
      <c r="TKQ156" s="4338"/>
      <c r="TKR156" s="2612"/>
      <c r="TKS156" s="4342"/>
      <c r="TKT156" s="4343"/>
      <c r="TKU156" s="4344"/>
      <c r="TKV156" s="2613"/>
      <c r="TKW156" s="4345"/>
      <c r="TKX156" s="4346"/>
      <c r="TKY156" s="4345"/>
      <c r="TKZ156" s="4346"/>
      <c r="TLA156" s="4338"/>
      <c r="TLB156" s="4339"/>
      <c r="TLC156" s="4345"/>
      <c r="TLD156" s="4344"/>
      <c r="TLE156" s="4338"/>
      <c r="TLF156" s="4339"/>
      <c r="TLG156" s="4340"/>
      <c r="TLH156" s="4341"/>
      <c r="TLI156" s="4338"/>
      <c r="TLJ156" s="2612"/>
      <c r="TLK156" s="4342"/>
      <c r="TLL156" s="4343"/>
      <c r="TLM156" s="4344"/>
      <c r="TLN156" s="2613"/>
      <c r="TLO156" s="4345"/>
      <c r="TLP156" s="4346"/>
      <c r="TLQ156" s="4345"/>
      <c r="TLR156" s="4346"/>
      <c r="TLS156" s="4338"/>
      <c r="TLT156" s="4339"/>
      <c r="TLU156" s="4345"/>
      <c r="TLV156" s="4344"/>
      <c r="TLW156" s="4338"/>
      <c r="TLX156" s="4339"/>
      <c r="TLY156" s="4340"/>
      <c r="TLZ156" s="4341"/>
      <c r="TMA156" s="4338"/>
      <c r="TMB156" s="2612"/>
      <c r="TMC156" s="4342"/>
      <c r="TMD156" s="4343"/>
      <c r="TME156" s="4344"/>
      <c r="TMF156" s="2613"/>
      <c r="TMG156" s="4345"/>
      <c r="TMH156" s="4346"/>
      <c r="TMI156" s="4345"/>
      <c r="TMJ156" s="4346"/>
      <c r="TMK156" s="4338"/>
      <c r="TML156" s="4339"/>
      <c r="TMM156" s="4345"/>
      <c r="TMN156" s="4344"/>
      <c r="TMO156" s="4338"/>
      <c r="TMP156" s="4339"/>
      <c r="TMQ156" s="4340"/>
      <c r="TMR156" s="4341"/>
      <c r="TMS156" s="4338"/>
      <c r="TMT156" s="2612"/>
      <c r="TMU156" s="4342"/>
      <c r="TMV156" s="4343"/>
      <c r="TMW156" s="4344"/>
      <c r="TMX156" s="2613"/>
      <c r="TMY156" s="4345"/>
      <c r="TMZ156" s="4346"/>
      <c r="TNA156" s="4345"/>
      <c r="TNB156" s="4346"/>
      <c r="TNC156" s="4338"/>
      <c r="TND156" s="4339"/>
      <c r="TNE156" s="4345"/>
      <c r="TNF156" s="4344"/>
      <c r="TNG156" s="4338"/>
      <c r="TNH156" s="4339"/>
      <c r="TNI156" s="4340"/>
      <c r="TNJ156" s="4341"/>
      <c r="TNK156" s="4338"/>
      <c r="TNL156" s="2612"/>
      <c r="TNM156" s="4342"/>
      <c r="TNN156" s="4343"/>
      <c r="TNO156" s="4344"/>
      <c r="TNP156" s="2613"/>
      <c r="TNQ156" s="4345"/>
      <c r="TNR156" s="4346"/>
      <c r="TNS156" s="4345"/>
      <c r="TNT156" s="4346"/>
      <c r="TNU156" s="4338"/>
      <c r="TNV156" s="4339"/>
      <c r="TNW156" s="4345"/>
      <c r="TNX156" s="4344"/>
      <c r="TNY156" s="4338"/>
      <c r="TNZ156" s="4339"/>
      <c r="TOA156" s="4340"/>
      <c r="TOB156" s="4341"/>
      <c r="TOC156" s="4338"/>
      <c r="TOD156" s="2612"/>
      <c r="TOE156" s="4342"/>
      <c r="TOF156" s="4343"/>
      <c r="TOG156" s="4344"/>
      <c r="TOH156" s="2613"/>
      <c r="TOI156" s="4345"/>
      <c r="TOJ156" s="4346"/>
      <c r="TOK156" s="4345"/>
      <c r="TOL156" s="4346"/>
      <c r="TOM156" s="4338"/>
      <c r="TON156" s="4339"/>
      <c r="TOO156" s="4345"/>
      <c r="TOP156" s="4344"/>
      <c r="TOQ156" s="4338"/>
      <c r="TOR156" s="4339"/>
      <c r="TOS156" s="4340"/>
      <c r="TOT156" s="4341"/>
      <c r="TOU156" s="4338"/>
      <c r="TOV156" s="2612"/>
      <c r="TOW156" s="4342"/>
      <c r="TOX156" s="4343"/>
      <c r="TOY156" s="4344"/>
      <c r="TOZ156" s="2613"/>
      <c r="TPA156" s="4345"/>
      <c r="TPB156" s="4346"/>
      <c r="TPC156" s="4345"/>
      <c r="TPD156" s="4346"/>
      <c r="TPE156" s="4338"/>
      <c r="TPF156" s="4339"/>
      <c r="TPG156" s="4345"/>
      <c r="TPH156" s="4344"/>
      <c r="TPI156" s="4338"/>
      <c r="TPJ156" s="4339"/>
      <c r="TPK156" s="4340"/>
      <c r="TPL156" s="4341"/>
      <c r="TPM156" s="4338"/>
      <c r="TPN156" s="2612"/>
      <c r="TPO156" s="4342"/>
      <c r="TPP156" s="4343"/>
      <c r="TPQ156" s="4344"/>
      <c r="TPR156" s="2613"/>
      <c r="TPS156" s="4345"/>
      <c r="TPT156" s="4346"/>
      <c r="TPU156" s="4345"/>
      <c r="TPV156" s="4346"/>
      <c r="TPW156" s="4338"/>
      <c r="TPX156" s="4339"/>
      <c r="TPY156" s="4345"/>
      <c r="TPZ156" s="4344"/>
      <c r="TQA156" s="4338"/>
      <c r="TQB156" s="4339"/>
      <c r="TQC156" s="4340"/>
      <c r="TQD156" s="4341"/>
      <c r="TQE156" s="4338"/>
      <c r="TQF156" s="2612"/>
      <c r="TQG156" s="4342"/>
      <c r="TQH156" s="4343"/>
      <c r="TQI156" s="4344"/>
      <c r="TQJ156" s="2613"/>
      <c r="TQK156" s="4345"/>
      <c r="TQL156" s="4346"/>
      <c r="TQM156" s="4345"/>
      <c r="TQN156" s="4346"/>
      <c r="TQO156" s="4338"/>
      <c r="TQP156" s="4339"/>
      <c r="TQQ156" s="4345"/>
      <c r="TQR156" s="4344"/>
      <c r="TQS156" s="4338"/>
      <c r="TQT156" s="4339"/>
      <c r="TQU156" s="4340"/>
      <c r="TQV156" s="4341"/>
      <c r="TQW156" s="4338"/>
      <c r="TQX156" s="2612"/>
      <c r="TQY156" s="4342"/>
      <c r="TQZ156" s="4343"/>
      <c r="TRA156" s="4344"/>
      <c r="TRB156" s="2613"/>
      <c r="TRC156" s="4345"/>
      <c r="TRD156" s="4346"/>
      <c r="TRE156" s="4345"/>
      <c r="TRF156" s="4346"/>
      <c r="TRG156" s="4338"/>
      <c r="TRH156" s="4339"/>
      <c r="TRI156" s="4345"/>
      <c r="TRJ156" s="4344"/>
      <c r="TRK156" s="4338"/>
      <c r="TRL156" s="4339"/>
      <c r="TRM156" s="4340"/>
      <c r="TRN156" s="4341"/>
      <c r="TRO156" s="4338"/>
      <c r="TRP156" s="2612"/>
      <c r="TRQ156" s="4342"/>
      <c r="TRR156" s="4343"/>
      <c r="TRS156" s="4344"/>
      <c r="TRT156" s="2613"/>
      <c r="TRU156" s="4345"/>
      <c r="TRV156" s="4346"/>
      <c r="TRW156" s="4345"/>
      <c r="TRX156" s="4346"/>
      <c r="TRY156" s="4338"/>
      <c r="TRZ156" s="4339"/>
      <c r="TSA156" s="4345"/>
      <c r="TSB156" s="4344"/>
      <c r="TSC156" s="4338"/>
      <c r="TSD156" s="4339"/>
      <c r="TSE156" s="4340"/>
      <c r="TSF156" s="4341"/>
      <c r="TSG156" s="4338"/>
      <c r="TSH156" s="2612"/>
      <c r="TSI156" s="4342"/>
      <c r="TSJ156" s="4343"/>
      <c r="TSK156" s="4344"/>
      <c r="TSL156" s="2613"/>
      <c r="TSM156" s="4345"/>
      <c r="TSN156" s="4346"/>
      <c r="TSO156" s="4345"/>
      <c r="TSP156" s="4346"/>
      <c r="TSQ156" s="4338"/>
      <c r="TSR156" s="4339"/>
      <c r="TSS156" s="4345"/>
      <c r="TST156" s="4344"/>
      <c r="TSU156" s="4338"/>
      <c r="TSV156" s="4339"/>
      <c r="TSW156" s="4340"/>
      <c r="TSX156" s="4341"/>
      <c r="TSY156" s="4338"/>
      <c r="TSZ156" s="2612"/>
      <c r="TTA156" s="4342"/>
      <c r="TTB156" s="4343"/>
      <c r="TTC156" s="4344"/>
      <c r="TTD156" s="2613"/>
      <c r="TTE156" s="4345"/>
      <c r="TTF156" s="4346"/>
      <c r="TTG156" s="4345"/>
      <c r="TTH156" s="4346"/>
      <c r="TTI156" s="4338"/>
      <c r="TTJ156" s="4339"/>
      <c r="TTK156" s="4345"/>
      <c r="TTL156" s="4344"/>
      <c r="TTM156" s="4338"/>
      <c r="TTN156" s="4339"/>
      <c r="TTO156" s="4340"/>
      <c r="TTP156" s="4341"/>
      <c r="TTQ156" s="4338"/>
      <c r="TTR156" s="2612"/>
      <c r="TTS156" s="4342"/>
      <c r="TTT156" s="4343"/>
      <c r="TTU156" s="4344"/>
      <c r="TTV156" s="2613"/>
      <c r="TTW156" s="4345"/>
      <c r="TTX156" s="4346"/>
      <c r="TTY156" s="4345"/>
      <c r="TTZ156" s="4346"/>
      <c r="TUA156" s="4338"/>
      <c r="TUB156" s="4339"/>
      <c r="TUC156" s="4345"/>
      <c r="TUD156" s="4344"/>
      <c r="TUE156" s="4338"/>
      <c r="TUF156" s="4339"/>
      <c r="TUG156" s="4340"/>
      <c r="TUH156" s="4341"/>
      <c r="TUI156" s="4338"/>
      <c r="TUJ156" s="2612"/>
      <c r="TUK156" s="4342"/>
      <c r="TUL156" s="4343"/>
      <c r="TUM156" s="4344"/>
      <c r="TUN156" s="2613"/>
      <c r="TUO156" s="4345"/>
      <c r="TUP156" s="4346"/>
      <c r="TUQ156" s="4345"/>
      <c r="TUR156" s="4346"/>
      <c r="TUS156" s="4338"/>
      <c r="TUT156" s="4339"/>
      <c r="TUU156" s="4345"/>
      <c r="TUV156" s="4344"/>
      <c r="TUW156" s="4338"/>
      <c r="TUX156" s="4339"/>
      <c r="TUY156" s="4340"/>
      <c r="TUZ156" s="4341"/>
      <c r="TVA156" s="4338"/>
      <c r="TVB156" s="2612"/>
      <c r="TVC156" s="4342"/>
      <c r="TVD156" s="4343"/>
      <c r="TVE156" s="4344"/>
      <c r="TVF156" s="2613"/>
      <c r="TVG156" s="4345"/>
      <c r="TVH156" s="4346"/>
      <c r="TVI156" s="4345"/>
      <c r="TVJ156" s="4346"/>
      <c r="TVK156" s="4338"/>
      <c r="TVL156" s="4339"/>
      <c r="TVM156" s="4345"/>
      <c r="TVN156" s="4344"/>
      <c r="TVO156" s="4338"/>
      <c r="TVP156" s="4339"/>
      <c r="TVQ156" s="4340"/>
      <c r="TVR156" s="4341"/>
      <c r="TVS156" s="4338"/>
      <c r="TVT156" s="2612"/>
      <c r="TVU156" s="4342"/>
      <c r="TVV156" s="4343"/>
      <c r="TVW156" s="4344"/>
      <c r="TVX156" s="2613"/>
      <c r="TVY156" s="4345"/>
      <c r="TVZ156" s="4346"/>
      <c r="TWA156" s="4345"/>
      <c r="TWB156" s="4346"/>
      <c r="TWC156" s="4338"/>
      <c r="TWD156" s="4339"/>
      <c r="TWE156" s="4345"/>
      <c r="TWF156" s="4344"/>
      <c r="TWG156" s="4338"/>
      <c r="TWH156" s="4339"/>
      <c r="TWI156" s="4340"/>
      <c r="TWJ156" s="4341"/>
      <c r="TWK156" s="4338"/>
      <c r="TWL156" s="2612"/>
      <c r="TWM156" s="4342"/>
      <c r="TWN156" s="4343"/>
      <c r="TWO156" s="4344"/>
      <c r="TWP156" s="2613"/>
      <c r="TWQ156" s="4345"/>
      <c r="TWR156" s="4346"/>
      <c r="TWS156" s="4345"/>
      <c r="TWT156" s="4346"/>
      <c r="TWU156" s="4338"/>
      <c r="TWV156" s="4339"/>
      <c r="TWW156" s="4345"/>
      <c r="TWX156" s="4344"/>
      <c r="TWY156" s="4338"/>
      <c r="TWZ156" s="4339"/>
      <c r="TXA156" s="4340"/>
      <c r="TXB156" s="4341"/>
      <c r="TXC156" s="4338"/>
      <c r="TXD156" s="2612"/>
      <c r="TXE156" s="4342"/>
      <c r="TXF156" s="4343"/>
      <c r="TXG156" s="4344"/>
      <c r="TXH156" s="2613"/>
      <c r="TXI156" s="4345"/>
      <c r="TXJ156" s="4346"/>
      <c r="TXK156" s="4345"/>
      <c r="TXL156" s="4346"/>
      <c r="TXM156" s="4338"/>
      <c r="TXN156" s="4339"/>
      <c r="TXO156" s="4345"/>
      <c r="TXP156" s="4344"/>
      <c r="TXQ156" s="4338"/>
      <c r="TXR156" s="4339"/>
      <c r="TXS156" s="4340"/>
      <c r="TXT156" s="4341"/>
      <c r="TXU156" s="4338"/>
      <c r="TXV156" s="2612"/>
      <c r="TXW156" s="4342"/>
      <c r="TXX156" s="4343"/>
      <c r="TXY156" s="4344"/>
      <c r="TXZ156" s="2613"/>
      <c r="TYA156" s="4345"/>
      <c r="TYB156" s="4346"/>
      <c r="TYC156" s="4345"/>
      <c r="TYD156" s="4346"/>
      <c r="TYE156" s="4338"/>
      <c r="TYF156" s="4339"/>
      <c r="TYG156" s="4345"/>
      <c r="TYH156" s="4344"/>
      <c r="TYI156" s="4338"/>
      <c r="TYJ156" s="4339"/>
      <c r="TYK156" s="4340"/>
      <c r="TYL156" s="4341"/>
      <c r="TYM156" s="4338"/>
      <c r="TYN156" s="2612"/>
      <c r="TYO156" s="4342"/>
      <c r="TYP156" s="4343"/>
      <c r="TYQ156" s="4344"/>
      <c r="TYR156" s="2613"/>
      <c r="TYS156" s="4345"/>
      <c r="TYT156" s="4346"/>
      <c r="TYU156" s="4345"/>
      <c r="TYV156" s="4346"/>
      <c r="TYW156" s="4338"/>
      <c r="TYX156" s="4339"/>
      <c r="TYY156" s="4345"/>
      <c r="TYZ156" s="4344"/>
      <c r="TZA156" s="4338"/>
      <c r="TZB156" s="4339"/>
      <c r="TZC156" s="4340"/>
      <c r="TZD156" s="4341"/>
      <c r="TZE156" s="4338"/>
      <c r="TZF156" s="2612"/>
      <c r="TZG156" s="4342"/>
      <c r="TZH156" s="4343"/>
      <c r="TZI156" s="4344"/>
      <c r="TZJ156" s="2613"/>
      <c r="TZK156" s="4345"/>
      <c r="TZL156" s="4346"/>
      <c r="TZM156" s="4345"/>
      <c r="TZN156" s="4346"/>
      <c r="TZO156" s="4338"/>
      <c r="TZP156" s="4339"/>
      <c r="TZQ156" s="4345"/>
      <c r="TZR156" s="4344"/>
      <c r="TZS156" s="4338"/>
      <c r="TZT156" s="4339"/>
      <c r="TZU156" s="4340"/>
      <c r="TZV156" s="4341"/>
      <c r="TZW156" s="4338"/>
      <c r="TZX156" s="2612"/>
      <c r="TZY156" s="4342"/>
      <c r="TZZ156" s="4343"/>
      <c r="UAA156" s="4344"/>
      <c r="UAB156" s="2613"/>
      <c r="UAC156" s="4345"/>
      <c r="UAD156" s="4346"/>
      <c r="UAE156" s="4345"/>
      <c r="UAF156" s="4346"/>
      <c r="UAG156" s="4338"/>
      <c r="UAH156" s="4339"/>
      <c r="UAI156" s="4345"/>
      <c r="UAJ156" s="4344"/>
      <c r="UAK156" s="4338"/>
      <c r="UAL156" s="4339"/>
      <c r="UAM156" s="4340"/>
      <c r="UAN156" s="4341"/>
      <c r="UAO156" s="4338"/>
      <c r="UAP156" s="2612"/>
      <c r="UAQ156" s="4342"/>
      <c r="UAR156" s="4343"/>
      <c r="UAS156" s="4344"/>
      <c r="UAT156" s="2613"/>
      <c r="UAU156" s="4345"/>
      <c r="UAV156" s="4346"/>
      <c r="UAW156" s="4345"/>
      <c r="UAX156" s="4346"/>
      <c r="UAY156" s="4338"/>
      <c r="UAZ156" s="4339"/>
      <c r="UBA156" s="4345"/>
      <c r="UBB156" s="4344"/>
      <c r="UBC156" s="4338"/>
      <c r="UBD156" s="4339"/>
      <c r="UBE156" s="4340"/>
      <c r="UBF156" s="4341"/>
      <c r="UBG156" s="4338"/>
      <c r="UBH156" s="2612"/>
      <c r="UBI156" s="4342"/>
      <c r="UBJ156" s="4343"/>
      <c r="UBK156" s="4344"/>
      <c r="UBL156" s="2613"/>
      <c r="UBM156" s="4345"/>
      <c r="UBN156" s="4346"/>
      <c r="UBO156" s="4345"/>
      <c r="UBP156" s="4346"/>
      <c r="UBQ156" s="4338"/>
      <c r="UBR156" s="4339"/>
      <c r="UBS156" s="4345"/>
      <c r="UBT156" s="4344"/>
      <c r="UBU156" s="4338"/>
      <c r="UBV156" s="4339"/>
      <c r="UBW156" s="4340"/>
      <c r="UBX156" s="4341"/>
      <c r="UBY156" s="4338"/>
      <c r="UBZ156" s="2612"/>
      <c r="UCA156" s="4342"/>
      <c r="UCB156" s="4343"/>
      <c r="UCC156" s="4344"/>
      <c r="UCD156" s="2613"/>
      <c r="UCE156" s="4345"/>
      <c r="UCF156" s="4346"/>
      <c r="UCG156" s="4345"/>
      <c r="UCH156" s="4346"/>
      <c r="UCI156" s="4338"/>
      <c r="UCJ156" s="4339"/>
      <c r="UCK156" s="4345"/>
      <c r="UCL156" s="4344"/>
      <c r="UCM156" s="4338"/>
      <c r="UCN156" s="4339"/>
      <c r="UCO156" s="4340"/>
      <c r="UCP156" s="4341"/>
      <c r="UCQ156" s="4338"/>
      <c r="UCR156" s="2612"/>
      <c r="UCS156" s="4342"/>
      <c r="UCT156" s="4343"/>
      <c r="UCU156" s="4344"/>
      <c r="UCV156" s="2613"/>
      <c r="UCW156" s="4345"/>
      <c r="UCX156" s="4346"/>
      <c r="UCY156" s="4345"/>
      <c r="UCZ156" s="4346"/>
      <c r="UDA156" s="4338"/>
      <c r="UDB156" s="4339"/>
      <c r="UDC156" s="4345"/>
      <c r="UDD156" s="4344"/>
      <c r="UDE156" s="4338"/>
      <c r="UDF156" s="4339"/>
      <c r="UDG156" s="4340"/>
      <c r="UDH156" s="4341"/>
      <c r="UDI156" s="4338"/>
      <c r="UDJ156" s="2612"/>
      <c r="UDK156" s="4342"/>
      <c r="UDL156" s="4343"/>
      <c r="UDM156" s="4344"/>
      <c r="UDN156" s="2613"/>
      <c r="UDO156" s="4345"/>
      <c r="UDP156" s="4346"/>
      <c r="UDQ156" s="4345"/>
      <c r="UDR156" s="4346"/>
      <c r="UDS156" s="4338"/>
      <c r="UDT156" s="4339"/>
      <c r="UDU156" s="4345"/>
      <c r="UDV156" s="4344"/>
      <c r="UDW156" s="4338"/>
      <c r="UDX156" s="4339"/>
      <c r="UDY156" s="4340"/>
      <c r="UDZ156" s="4341"/>
      <c r="UEA156" s="4338"/>
      <c r="UEB156" s="2612"/>
      <c r="UEC156" s="4342"/>
      <c r="UED156" s="4343"/>
      <c r="UEE156" s="4344"/>
      <c r="UEF156" s="2613"/>
      <c r="UEG156" s="4345"/>
      <c r="UEH156" s="4346"/>
      <c r="UEI156" s="4345"/>
      <c r="UEJ156" s="4346"/>
      <c r="UEK156" s="4338"/>
      <c r="UEL156" s="4339"/>
      <c r="UEM156" s="4345"/>
      <c r="UEN156" s="4344"/>
      <c r="UEO156" s="4338"/>
      <c r="UEP156" s="4339"/>
      <c r="UEQ156" s="4340"/>
      <c r="UER156" s="4341"/>
      <c r="UES156" s="4338"/>
      <c r="UET156" s="2612"/>
      <c r="UEU156" s="4342"/>
      <c r="UEV156" s="4343"/>
      <c r="UEW156" s="4344"/>
      <c r="UEX156" s="2613"/>
      <c r="UEY156" s="4345"/>
      <c r="UEZ156" s="4346"/>
      <c r="UFA156" s="4345"/>
      <c r="UFB156" s="4346"/>
      <c r="UFC156" s="4338"/>
      <c r="UFD156" s="4339"/>
      <c r="UFE156" s="4345"/>
      <c r="UFF156" s="4344"/>
      <c r="UFG156" s="4338"/>
      <c r="UFH156" s="4339"/>
      <c r="UFI156" s="4340"/>
      <c r="UFJ156" s="4341"/>
      <c r="UFK156" s="4338"/>
      <c r="UFL156" s="2612"/>
      <c r="UFM156" s="4342"/>
      <c r="UFN156" s="4343"/>
      <c r="UFO156" s="4344"/>
      <c r="UFP156" s="2613"/>
      <c r="UFQ156" s="4345"/>
      <c r="UFR156" s="4346"/>
      <c r="UFS156" s="4345"/>
      <c r="UFT156" s="4346"/>
      <c r="UFU156" s="4338"/>
      <c r="UFV156" s="4339"/>
      <c r="UFW156" s="4345"/>
      <c r="UFX156" s="4344"/>
      <c r="UFY156" s="4338"/>
      <c r="UFZ156" s="4339"/>
      <c r="UGA156" s="4340"/>
      <c r="UGB156" s="4341"/>
      <c r="UGC156" s="4338"/>
      <c r="UGD156" s="2612"/>
      <c r="UGE156" s="4342"/>
      <c r="UGF156" s="4343"/>
      <c r="UGG156" s="4344"/>
      <c r="UGH156" s="2613"/>
      <c r="UGI156" s="4345"/>
      <c r="UGJ156" s="4346"/>
      <c r="UGK156" s="4345"/>
      <c r="UGL156" s="4346"/>
      <c r="UGM156" s="4338"/>
      <c r="UGN156" s="4339"/>
      <c r="UGO156" s="4345"/>
      <c r="UGP156" s="4344"/>
      <c r="UGQ156" s="4338"/>
      <c r="UGR156" s="4339"/>
      <c r="UGS156" s="4340"/>
      <c r="UGT156" s="4341"/>
      <c r="UGU156" s="4338"/>
      <c r="UGV156" s="2612"/>
      <c r="UGW156" s="4342"/>
      <c r="UGX156" s="4343"/>
      <c r="UGY156" s="4344"/>
      <c r="UGZ156" s="2613"/>
      <c r="UHA156" s="4345"/>
      <c r="UHB156" s="4346"/>
      <c r="UHC156" s="4345"/>
      <c r="UHD156" s="4346"/>
      <c r="UHE156" s="4338"/>
      <c r="UHF156" s="4339"/>
      <c r="UHG156" s="4345"/>
      <c r="UHH156" s="4344"/>
      <c r="UHI156" s="4338"/>
      <c r="UHJ156" s="4339"/>
      <c r="UHK156" s="4340"/>
      <c r="UHL156" s="4341"/>
      <c r="UHM156" s="4338"/>
      <c r="UHN156" s="2612"/>
      <c r="UHO156" s="4342"/>
      <c r="UHP156" s="4343"/>
      <c r="UHQ156" s="4344"/>
      <c r="UHR156" s="2613"/>
      <c r="UHS156" s="4345"/>
      <c r="UHT156" s="4346"/>
      <c r="UHU156" s="4345"/>
      <c r="UHV156" s="4346"/>
      <c r="UHW156" s="4338"/>
      <c r="UHX156" s="4339"/>
      <c r="UHY156" s="4345"/>
      <c r="UHZ156" s="4344"/>
      <c r="UIA156" s="4338"/>
      <c r="UIB156" s="4339"/>
      <c r="UIC156" s="4340"/>
      <c r="UID156" s="4341"/>
      <c r="UIE156" s="4338"/>
      <c r="UIF156" s="2612"/>
      <c r="UIG156" s="4342"/>
      <c r="UIH156" s="4343"/>
      <c r="UII156" s="4344"/>
      <c r="UIJ156" s="2613"/>
      <c r="UIK156" s="4345"/>
      <c r="UIL156" s="4346"/>
      <c r="UIM156" s="4345"/>
      <c r="UIN156" s="4346"/>
      <c r="UIO156" s="4338"/>
      <c r="UIP156" s="4339"/>
      <c r="UIQ156" s="4345"/>
      <c r="UIR156" s="4344"/>
      <c r="UIS156" s="4338"/>
      <c r="UIT156" s="4339"/>
      <c r="UIU156" s="4340"/>
      <c r="UIV156" s="4341"/>
      <c r="UIW156" s="4338"/>
      <c r="UIX156" s="2612"/>
      <c r="UIY156" s="4342"/>
      <c r="UIZ156" s="4343"/>
      <c r="UJA156" s="4344"/>
      <c r="UJB156" s="2613"/>
      <c r="UJC156" s="4345"/>
      <c r="UJD156" s="4346"/>
      <c r="UJE156" s="4345"/>
      <c r="UJF156" s="4346"/>
      <c r="UJG156" s="4338"/>
      <c r="UJH156" s="4339"/>
      <c r="UJI156" s="4345"/>
      <c r="UJJ156" s="4344"/>
      <c r="UJK156" s="4338"/>
      <c r="UJL156" s="4339"/>
      <c r="UJM156" s="4340"/>
      <c r="UJN156" s="4341"/>
      <c r="UJO156" s="4338"/>
      <c r="UJP156" s="2612"/>
      <c r="UJQ156" s="4342"/>
      <c r="UJR156" s="4343"/>
      <c r="UJS156" s="4344"/>
      <c r="UJT156" s="2613"/>
      <c r="UJU156" s="4345"/>
      <c r="UJV156" s="4346"/>
      <c r="UJW156" s="4345"/>
      <c r="UJX156" s="4346"/>
      <c r="UJY156" s="4338"/>
      <c r="UJZ156" s="4339"/>
      <c r="UKA156" s="4345"/>
      <c r="UKB156" s="4344"/>
      <c r="UKC156" s="4338"/>
      <c r="UKD156" s="4339"/>
      <c r="UKE156" s="4340"/>
      <c r="UKF156" s="4341"/>
      <c r="UKG156" s="4338"/>
      <c r="UKH156" s="2612"/>
      <c r="UKI156" s="4342"/>
      <c r="UKJ156" s="4343"/>
      <c r="UKK156" s="4344"/>
      <c r="UKL156" s="2613"/>
      <c r="UKM156" s="4345"/>
      <c r="UKN156" s="4346"/>
      <c r="UKO156" s="4345"/>
      <c r="UKP156" s="4346"/>
      <c r="UKQ156" s="4338"/>
      <c r="UKR156" s="4339"/>
      <c r="UKS156" s="4345"/>
      <c r="UKT156" s="4344"/>
      <c r="UKU156" s="4338"/>
      <c r="UKV156" s="4339"/>
      <c r="UKW156" s="4340"/>
      <c r="UKX156" s="4341"/>
      <c r="UKY156" s="4338"/>
      <c r="UKZ156" s="2612"/>
      <c r="ULA156" s="4342"/>
      <c r="ULB156" s="4343"/>
      <c r="ULC156" s="4344"/>
      <c r="ULD156" s="2613"/>
      <c r="ULE156" s="4345"/>
      <c r="ULF156" s="4346"/>
      <c r="ULG156" s="4345"/>
      <c r="ULH156" s="4346"/>
      <c r="ULI156" s="4338"/>
      <c r="ULJ156" s="4339"/>
      <c r="ULK156" s="4345"/>
      <c r="ULL156" s="4344"/>
      <c r="ULM156" s="4338"/>
      <c r="ULN156" s="4339"/>
      <c r="ULO156" s="4340"/>
      <c r="ULP156" s="4341"/>
      <c r="ULQ156" s="4338"/>
      <c r="ULR156" s="2612"/>
      <c r="ULS156" s="4342"/>
      <c r="ULT156" s="4343"/>
      <c r="ULU156" s="4344"/>
      <c r="ULV156" s="2613"/>
      <c r="ULW156" s="4345"/>
      <c r="ULX156" s="4346"/>
      <c r="ULY156" s="4345"/>
      <c r="ULZ156" s="4346"/>
      <c r="UMA156" s="4338"/>
      <c r="UMB156" s="4339"/>
      <c r="UMC156" s="4345"/>
      <c r="UMD156" s="4344"/>
      <c r="UME156" s="4338"/>
      <c r="UMF156" s="4339"/>
      <c r="UMG156" s="4340"/>
      <c r="UMH156" s="4341"/>
      <c r="UMI156" s="4338"/>
      <c r="UMJ156" s="2612"/>
      <c r="UMK156" s="4342"/>
      <c r="UML156" s="4343"/>
      <c r="UMM156" s="4344"/>
      <c r="UMN156" s="2613"/>
      <c r="UMO156" s="4345"/>
      <c r="UMP156" s="4346"/>
      <c r="UMQ156" s="4345"/>
      <c r="UMR156" s="4346"/>
      <c r="UMS156" s="4338"/>
      <c r="UMT156" s="4339"/>
      <c r="UMU156" s="4345"/>
      <c r="UMV156" s="4344"/>
      <c r="UMW156" s="4338"/>
      <c r="UMX156" s="4339"/>
      <c r="UMY156" s="4340"/>
      <c r="UMZ156" s="4341"/>
      <c r="UNA156" s="4338"/>
      <c r="UNB156" s="2612"/>
      <c r="UNC156" s="4342"/>
      <c r="UND156" s="4343"/>
      <c r="UNE156" s="4344"/>
      <c r="UNF156" s="2613"/>
      <c r="UNG156" s="4345"/>
      <c r="UNH156" s="4346"/>
      <c r="UNI156" s="4345"/>
      <c r="UNJ156" s="4346"/>
      <c r="UNK156" s="4338"/>
      <c r="UNL156" s="4339"/>
      <c r="UNM156" s="4345"/>
      <c r="UNN156" s="4344"/>
      <c r="UNO156" s="4338"/>
      <c r="UNP156" s="4339"/>
      <c r="UNQ156" s="4340"/>
      <c r="UNR156" s="4341"/>
      <c r="UNS156" s="4338"/>
      <c r="UNT156" s="2612"/>
      <c r="UNU156" s="4342"/>
      <c r="UNV156" s="4343"/>
      <c r="UNW156" s="4344"/>
      <c r="UNX156" s="2613"/>
      <c r="UNY156" s="4345"/>
      <c r="UNZ156" s="4346"/>
      <c r="UOA156" s="4345"/>
      <c r="UOB156" s="4346"/>
      <c r="UOC156" s="4338"/>
      <c r="UOD156" s="4339"/>
      <c r="UOE156" s="4345"/>
      <c r="UOF156" s="4344"/>
      <c r="UOG156" s="4338"/>
      <c r="UOH156" s="4339"/>
      <c r="UOI156" s="4340"/>
      <c r="UOJ156" s="4341"/>
      <c r="UOK156" s="4338"/>
      <c r="UOL156" s="2612"/>
      <c r="UOM156" s="4342"/>
      <c r="UON156" s="4343"/>
      <c r="UOO156" s="4344"/>
      <c r="UOP156" s="2613"/>
      <c r="UOQ156" s="4345"/>
      <c r="UOR156" s="4346"/>
      <c r="UOS156" s="4345"/>
      <c r="UOT156" s="4346"/>
      <c r="UOU156" s="4338"/>
      <c r="UOV156" s="4339"/>
      <c r="UOW156" s="4345"/>
      <c r="UOX156" s="4344"/>
      <c r="UOY156" s="4338"/>
      <c r="UOZ156" s="4339"/>
      <c r="UPA156" s="4340"/>
      <c r="UPB156" s="4341"/>
      <c r="UPC156" s="4338"/>
      <c r="UPD156" s="2612"/>
      <c r="UPE156" s="4342"/>
      <c r="UPF156" s="4343"/>
      <c r="UPG156" s="4344"/>
      <c r="UPH156" s="2613"/>
      <c r="UPI156" s="4345"/>
      <c r="UPJ156" s="4346"/>
      <c r="UPK156" s="4345"/>
      <c r="UPL156" s="4346"/>
      <c r="UPM156" s="4338"/>
      <c r="UPN156" s="4339"/>
      <c r="UPO156" s="4345"/>
      <c r="UPP156" s="4344"/>
      <c r="UPQ156" s="4338"/>
      <c r="UPR156" s="4339"/>
      <c r="UPS156" s="4340"/>
      <c r="UPT156" s="4341"/>
      <c r="UPU156" s="4338"/>
      <c r="UPV156" s="2612"/>
      <c r="UPW156" s="4342"/>
      <c r="UPX156" s="4343"/>
      <c r="UPY156" s="4344"/>
      <c r="UPZ156" s="2613"/>
      <c r="UQA156" s="4345"/>
      <c r="UQB156" s="4346"/>
      <c r="UQC156" s="4345"/>
      <c r="UQD156" s="4346"/>
      <c r="UQE156" s="4338"/>
      <c r="UQF156" s="4339"/>
      <c r="UQG156" s="4345"/>
      <c r="UQH156" s="4344"/>
      <c r="UQI156" s="4338"/>
      <c r="UQJ156" s="4339"/>
      <c r="UQK156" s="4340"/>
      <c r="UQL156" s="4341"/>
      <c r="UQM156" s="4338"/>
      <c r="UQN156" s="2612"/>
      <c r="UQO156" s="4342"/>
      <c r="UQP156" s="4343"/>
      <c r="UQQ156" s="4344"/>
      <c r="UQR156" s="2613"/>
      <c r="UQS156" s="4345"/>
      <c r="UQT156" s="4346"/>
      <c r="UQU156" s="4345"/>
      <c r="UQV156" s="4346"/>
      <c r="UQW156" s="4338"/>
      <c r="UQX156" s="4339"/>
      <c r="UQY156" s="4345"/>
      <c r="UQZ156" s="4344"/>
      <c r="URA156" s="4338"/>
      <c r="URB156" s="4339"/>
      <c r="URC156" s="4340"/>
      <c r="URD156" s="4341"/>
      <c r="URE156" s="4338"/>
      <c r="URF156" s="2612"/>
      <c r="URG156" s="4342"/>
      <c r="URH156" s="4343"/>
      <c r="URI156" s="4344"/>
      <c r="URJ156" s="2613"/>
      <c r="URK156" s="4345"/>
      <c r="URL156" s="4346"/>
      <c r="URM156" s="4345"/>
      <c r="URN156" s="4346"/>
      <c r="URO156" s="4338"/>
      <c r="URP156" s="4339"/>
      <c r="URQ156" s="4345"/>
      <c r="URR156" s="4344"/>
      <c r="URS156" s="4338"/>
      <c r="URT156" s="4339"/>
      <c r="URU156" s="4340"/>
      <c r="URV156" s="4341"/>
      <c r="URW156" s="4338"/>
      <c r="URX156" s="2612"/>
      <c r="URY156" s="4342"/>
      <c r="URZ156" s="4343"/>
      <c r="USA156" s="4344"/>
      <c r="USB156" s="2613"/>
      <c r="USC156" s="4345"/>
      <c r="USD156" s="4346"/>
      <c r="USE156" s="4345"/>
      <c r="USF156" s="4346"/>
      <c r="USG156" s="4338"/>
      <c r="USH156" s="4339"/>
      <c r="USI156" s="4345"/>
      <c r="USJ156" s="4344"/>
      <c r="USK156" s="4338"/>
      <c r="USL156" s="4339"/>
      <c r="USM156" s="4340"/>
      <c r="USN156" s="4341"/>
      <c r="USO156" s="4338"/>
      <c r="USP156" s="2612"/>
      <c r="USQ156" s="4342"/>
      <c r="USR156" s="4343"/>
      <c r="USS156" s="4344"/>
      <c r="UST156" s="2613"/>
      <c r="USU156" s="4345"/>
      <c r="USV156" s="4346"/>
      <c r="USW156" s="4345"/>
      <c r="USX156" s="4346"/>
      <c r="USY156" s="4338"/>
      <c r="USZ156" s="4339"/>
      <c r="UTA156" s="4345"/>
      <c r="UTB156" s="4344"/>
      <c r="UTC156" s="4338"/>
      <c r="UTD156" s="4339"/>
      <c r="UTE156" s="4340"/>
      <c r="UTF156" s="4341"/>
      <c r="UTG156" s="4338"/>
      <c r="UTH156" s="2612"/>
      <c r="UTI156" s="4342"/>
      <c r="UTJ156" s="4343"/>
      <c r="UTK156" s="4344"/>
      <c r="UTL156" s="2613"/>
      <c r="UTM156" s="4345"/>
      <c r="UTN156" s="4346"/>
      <c r="UTO156" s="4345"/>
      <c r="UTP156" s="4346"/>
      <c r="UTQ156" s="4338"/>
      <c r="UTR156" s="4339"/>
      <c r="UTS156" s="4345"/>
      <c r="UTT156" s="4344"/>
      <c r="UTU156" s="4338"/>
      <c r="UTV156" s="4339"/>
      <c r="UTW156" s="4340"/>
      <c r="UTX156" s="4341"/>
      <c r="UTY156" s="4338"/>
      <c r="UTZ156" s="2612"/>
      <c r="UUA156" s="4342"/>
      <c r="UUB156" s="4343"/>
      <c r="UUC156" s="4344"/>
      <c r="UUD156" s="2613"/>
      <c r="UUE156" s="4345"/>
      <c r="UUF156" s="4346"/>
      <c r="UUG156" s="4345"/>
      <c r="UUH156" s="4346"/>
      <c r="UUI156" s="4338"/>
      <c r="UUJ156" s="4339"/>
      <c r="UUK156" s="4345"/>
      <c r="UUL156" s="4344"/>
      <c r="UUM156" s="4338"/>
      <c r="UUN156" s="4339"/>
      <c r="UUO156" s="4340"/>
      <c r="UUP156" s="4341"/>
      <c r="UUQ156" s="4338"/>
      <c r="UUR156" s="2612"/>
      <c r="UUS156" s="4342"/>
      <c r="UUT156" s="4343"/>
      <c r="UUU156" s="4344"/>
      <c r="UUV156" s="2613"/>
      <c r="UUW156" s="4345"/>
      <c r="UUX156" s="4346"/>
      <c r="UUY156" s="4345"/>
      <c r="UUZ156" s="4346"/>
      <c r="UVA156" s="4338"/>
      <c r="UVB156" s="4339"/>
      <c r="UVC156" s="4345"/>
      <c r="UVD156" s="4344"/>
      <c r="UVE156" s="4338"/>
      <c r="UVF156" s="4339"/>
      <c r="UVG156" s="4340"/>
      <c r="UVH156" s="4341"/>
      <c r="UVI156" s="4338"/>
      <c r="UVJ156" s="2612"/>
      <c r="UVK156" s="4342"/>
      <c r="UVL156" s="4343"/>
      <c r="UVM156" s="4344"/>
      <c r="UVN156" s="2613"/>
      <c r="UVO156" s="4345"/>
      <c r="UVP156" s="4346"/>
      <c r="UVQ156" s="4345"/>
      <c r="UVR156" s="4346"/>
      <c r="UVS156" s="4338"/>
      <c r="UVT156" s="4339"/>
      <c r="UVU156" s="4345"/>
      <c r="UVV156" s="4344"/>
      <c r="UVW156" s="4338"/>
      <c r="UVX156" s="4339"/>
      <c r="UVY156" s="4340"/>
      <c r="UVZ156" s="4341"/>
      <c r="UWA156" s="4338"/>
      <c r="UWB156" s="2612"/>
      <c r="UWC156" s="4342"/>
      <c r="UWD156" s="4343"/>
      <c r="UWE156" s="4344"/>
      <c r="UWF156" s="2613"/>
      <c r="UWG156" s="4345"/>
      <c r="UWH156" s="4346"/>
      <c r="UWI156" s="4345"/>
      <c r="UWJ156" s="4346"/>
      <c r="UWK156" s="4338"/>
      <c r="UWL156" s="4339"/>
      <c r="UWM156" s="4345"/>
      <c r="UWN156" s="4344"/>
      <c r="UWO156" s="4338"/>
      <c r="UWP156" s="4339"/>
      <c r="UWQ156" s="4340"/>
      <c r="UWR156" s="4341"/>
      <c r="UWS156" s="4338"/>
      <c r="UWT156" s="2612"/>
      <c r="UWU156" s="4342"/>
      <c r="UWV156" s="4343"/>
      <c r="UWW156" s="4344"/>
      <c r="UWX156" s="2613"/>
      <c r="UWY156" s="4345"/>
      <c r="UWZ156" s="4346"/>
      <c r="UXA156" s="4345"/>
      <c r="UXB156" s="4346"/>
      <c r="UXC156" s="4338"/>
      <c r="UXD156" s="4339"/>
      <c r="UXE156" s="4345"/>
      <c r="UXF156" s="4344"/>
      <c r="UXG156" s="4338"/>
      <c r="UXH156" s="4339"/>
      <c r="UXI156" s="4340"/>
      <c r="UXJ156" s="4341"/>
      <c r="UXK156" s="4338"/>
      <c r="UXL156" s="2612"/>
      <c r="UXM156" s="4342"/>
      <c r="UXN156" s="4343"/>
      <c r="UXO156" s="4344"/>
      <c r="UXP156" s="2613"/>
      <c r="UXQ156" s="4345"/>
      <c r="UXR156" s="4346"/>
      <c r="UXS156" s="4345"/>
      <c r="UXT156" s="4346"/>
      <c r="UXU156" s="4338"/>
      <c r="UXV156" s="4339"/>
      <c r="UXW156" s="4345"/>
      <c r="UXX156" s="4344"/>
      <c r="UXY156" s="4338"/>
      <c r="UXZ156" s="4339"/>
      <c r="UYA156" s="4340"/>
      <c r="UYB156" s="4341"/>
      <c r="UYC156" s="4338"/>
      <c r="UYD156" s="2612"/>
      <c r="UYE156" s="4342"/>
      <c r="UYF156" s="4343"/>
      <c r="UYG156" s="4344"/>
      <c r="UYH156" s="2613"/>
      <c r="UYI156" s="4345"/>
      <c r="UYJ156" s="4346"/>
      <c r="UYK156" s="4345"/>
      <c r="UYL156" s="4346"/>
      <c r="UYM156" s="4338"/>
      <c r="UYN156" s="4339"/>
      <c r="UYO156" s="4345"/>
      <c r="UYP156" s="4344"/>
      <c r="UYQ156" s="4338"/>
      <c r="UYR156" s="4339"/>
      <c r="UYS156" s="4340"/>
      <c r="UYT156" s="4341"/>
      <c r="UYU156" s="4338"/>
      <c r="UYV156" s="2612"/>
      <c r="UYW156" s="4342"/>
      <c r="UYX156" s="4343"/>
      <c r="UYY156" s="4344"/>
      <c r="UYZ156" s="2613"/>
      <c r="UZA156" s="4345"/>
      <c r="UZB156" s="4346"/>
      <c r="UZC156" s="4345"/>
      <c r="UZD156" s="4346"/>
      <c r="UZE156" s="4338"/>
      <c r="UZF156" s="4339"/>
      <c r="UZG156" s="4345"/>
      <c r="UZH156" s="4344"/>
      <c r="UZI156" s="4338"/>
      <c r="UZJ156" s="4339"/>
      <c r="UZK156" s="4340"/>
      <c r="UZL156" s="4341"/>
      <c r="UZM156" s="4338"/>
      <c r="UZN156" s="2612"/>
      <c r="UZO156" s="4342"/>
      <c r="UZP156" s="4343"/>
      <c r="UZQ156" s="4344"/>
      <c r="UZR156" s="2613"/>
      <c r="UZS156" s="4345"/>
      <c r="UZT156" s="4346"/>
      <c r="UZU156" s="4345"/>
      <c r="UZV156" s="4346"/>
      <c r="UZW156" s="4338"/>
      <c r="UZX156" s="4339"/>
      <c r="UZY156" s="4345"/>
      <c r="UZZ156" s="4344"/>
      <c r="VAA156" s="4338"/>
      <c r="VAB156" s="4339"/>
      <c r="VAC156" s="4340"/>
      <c r="VAD156" s="4341"/>
      <c r="VAE156" s="4338"/>
      <c r="VAF156" s="2612"/>
      <c r="VAG156" s="4342"/>
      <c r="VAH156" s="4343"/>
      <c r="VAI156" s="4344"/>
      <c r="VAJ156" s="2613"/>
      <c r="VAK156" s="4345"/>
      <c r="VAL156" s="4346"/>
      <c r="VAM156" s="4345"/>
      <c r="VAN156" s="4346"/>
      <c r="VAO156" s="4338"/>
      <c r="VAP156" s="4339"/>
      <c r="VAQ156" s="4345"/>
      <c r="VAR156" s="4344"/>
      <c r="VAS156" s="4338"/>
      <c r="VAT156" s="4339"/>
      <c r="VAU156" s="4340"/>
      <c r="VAV156" s="4341"/>
      <c r="VAW156" s="4338"/>
      <c r="VAX156" s="2612"/>
      <c r="VAY156" s="4342"/>
      <c r="VAZ156" s="4343"/>
      <c r="VBA156" s="4344"/>
      <c r="VBB156" s="2613"/>
      <c r="VBC156" s="4345"/>
      <c r="VBD156" s="4346"/>
      <c r="VBE156" s="4345"/>
      <c r="VBF156" s="4346"/>
      <c r="VBG156" s="4338"/>
      <c r="VBH156" s="4339"/>
      <c r="VBI156" s="4345"/>
      <c r="VBJ156" s="4344"/>
      <c r="VBK156" s="4338"/>
      <c r="VBL156" s="4339"/>
      <c r="VBM156" s="4340"/>
      <c r="VBN156" s="4341"/>
      <c r="VBO156" s="4338"/>
      <c r="VBP156" s="2612"/>
      <c r="VBQ156" s="4342"/>
      <c r="VBR156" s="4343"/>
      <c r="VBS156" s="4344"/>
      <c r="VBT156" s="2613"/>
      <c r="VBU156" s="4345"/>
      <c r="VBV156" s="4346"/>
      <c r="VBW156" s="4345"/>
      <c r="VBX156" s="4346"/>
      <c r="VBY156" s="4338"/>
      <c r="VBZ156" s="4339"/>
      <c r="VCA156" s="4345"/>
      <c r="VCB156" s="4344"/>
      <c r="VCC156" s="4338"/>
      <c r="VCD156" s="4339"/>
      <c r="VCE156" s="4340"/>
      <c r="VCF156" s="4341"/>
      <c r="VCG156" s="4338"/>
      <c r="VCH156" s="2612"/>
      <c r="VCI156" s="4342"/>
      <c r="VCJ156" s="4343"/>
      <c r="VCK156" s="4344"/>
      <c r="VCL156" s="2613"/>
      <c r="VCM156" s="4345"/>
      <c r="VCN156" s="4346"/>
      <c r="VCO156" s="4345"/>
      <c r="VCP156" s="4346"/>
      <c r="VCQ156" s="4338"/>
      <c r="VCR156" s="4339"/>
      <c r="VCS156" s="4345"/>
      <c r="VCT156" s="4344"/>
      <c r="VCU156" s="4338"/>
      <c r="VCV156" s="4339"/>
      <c r="VCW156" s="4340"/>
      <c r="VCX156" s="4341"/>
      <c r="VCY156" s="4338"/>
      <c r="VCZ156" s="2612"/>
      <c r="VDA156" s="4342"/>
      <c r="VDB156" s="4343"/>
      <c r="VDC156" s="4344"/>
      <c r="VDD156" s="2613"/>
      <c r="VDE156" s="4345"/>
      <c r="VDF156" s="4346"/>
      <c r="VDG156" s="4345"/>
      <c r="VDH156" s="4346"/>
      <c r="VDI156" s="4338"/>
      <c r="VDJ156" s="4339"/>
      <c r="VDK156" s="4345"/>
      <c r="VDL156" s="4344"/>
      <c r="VDM156" s="4338"/>
      <c r="VDN156" s="4339"/>
      <c r="VDO156" s="4340"/>
      <c r="VDP156" s="4341"/>
      <c r="VDQ156" s="4338"/>
      <c r="VDR156" s="2612"/>
      <c r="VDS156" s="4342"/>
      <c r="VDT156" s="4343"/>
      <c r="VDU156" s="4344"/>
      <c r="VDV156" s="2613"/>
      <c r="VDW156" s="4345"/>
      <c r="VDX156" s="4346"/>
      <c r="VDY156" s="4345"/>
      <c r="VDZ156" s="4346"/>
      <c r="VEA156" s="4338"/>
      <c r="VEB156" s="4339"/>
      <c r="VEC156" s="4345"/>
      <c r="VED156" s="4344"/>
      <c r="VEE156" s="4338"/>
      <c r="VEF156" s="4339"/>
      <c r="VEG156" s="4340"/>
      <c r="VEH156" s="4341"/>
      <c r="VEI156" s="4338"/>
      <c r="VEJ156" s="2612"/>
      <c r="VEK156" s="4342"/>
      <c r="VEL156" s="4343"/>
      <c r="VEM156" s="4344"/>
      <c r="VEN156" s="2613"/>
      <c r="VEO156" s="4345"/>
      <c r="VEP156" s="4346"/>
      <c r="VEQ156" s="4345"/>
      <c r="VER156" s="4346"/>
      <c r="VES156" s="4338"/>
      <c r="VET156" s="4339"/>
      <c r="VEU156" s="4345"/>
      <c r="VEV156" s="4344"/>
      <c r="VEW156" s="4338"/>
      <c r="VEX156" s="4339"/>
      <c r="VEY156" s="4340"/>
      <c r="VEZ156" s="4341"/>
      <c r="VFA156" s="4338"/>
      <c r="VFB156" s="2612"/>
      <c r="VFC156" s="4342"/>
      <c r="VFD156" s="4343"/>
      <c r="VFE156" s="4344"/>
      <c r="VFF156" s="2613"/>
      <c r="VFG156" s="4345"/>
      <c r="VFH156" s="4346"/>
      <c r="VFI156" s="4345"/>
      <c r="VFJ156" s="4346"/>
      <c r="VFK156" s="4338"/>
      <c r="VFL156" s="4339"/>
      <c r="VFM156" s="4345"/>
      <c r="VFN156" s="4344"/>
      <c r="VFO156" s="4338"/>
      <c r="VFP156" s="4339"/>
      <c r="VFQ156" s="4340"/>
      <c r="VFR156" s="4341"/>
      <c r="VFS156" s="4338"/>
      <c r="VFT156" s="2612"/>
      <c r="VFU156" s="4342"/>
      <c r="VFV156" s="4343"/>
      <c r="VFW156" s="4344"/>
      <c r="VFX156" s="2613"/>
      <c r="VFY156" s="4345"/>
      <c r="VFZ156" s="4346"/>
      <c r="VGA156" s="4345"/>
      <c r="VGB156" s="4346"/>
      <c r="VGC156" s="4338"/>
      <c r="VGD156" s="4339"/>
      <c r="VGE156" s="4345"/>
      <c r="VGF156" s="4344"/>
      <c r="VGG156" s="4338"/>
      <c r="VGH156" s="4339"/>
      <c r="VGI156" s="4340"/>
      <c r="VGJ156" s="4341"/>
      <c r="VGK156" s="4338"/>
      <c r="VGL156" s="2612"/>
      <c r="VGM156" s="4342"/>
      <c r="VGN156" s="4343"/>
      <c r="VGO156" s="4344"/>
      <c r="VGP156" s="2613"/>
      <c r="VGQ156" s="4345"/>
      <c r="VGR156" s="4346"/>
      <c r="VGS156" s="4345"/>
      <c r="VGT156" s="4346"/>
      <c r="VGU156" s="4338"/>
      <c r="VGV156" s="4339"/>
      <c r="VGW156" s="4345"/>
      <c r="VGX156" s="4344"/>
      <c r="VGY156" s="4338"/>
      <c r="VGZ156" s="4339"/>
      <c r="VHA156" s="4340"/>
      <c r="VHB156" s="4341"/>
      <c r="VHC156" s="4338"/>
      <c r="VHD156" s="2612"/>
      <c r="VHE156" s="4342"/>
      <c r="VHF156" s="4343"/>
      <c r="VHG156" s="4344"/>
      <c r="VHH156" s="2613"/>
      <c r="VHI156" s="4345"/>
      <c r="VHJ156" s="4346"/>
      <c r="VHK156" s="4345"/>
      <c r="VHL156" s="4346"/>
      <c r="VHM156" s="4338"/>
      <c r="VHN156" s="4339"/>
      <c r="VHO156" s="4345"/>
      <c r="VHP156" s="4344"/>
      <c r="VHQ156" s="4338"/>
      <c r="VHR156" s="4339"/>
      <c r="VHS156" s="4340"/>
      <c r="VHT156" s="4341"/>
      <c r="VHU156" s="4338"/>
      <c r="VHV156" s="2612"/>
      <c r="VHW156" s="4342"/>
      <c r="VHX156" s="4343"/>
      <c r="VHY156" s="4344"/>
      <c r="VHZ156" s="2613"/>
      <c r="VIA156" s="4345"/>
      <c r="VIB156" s="4346"/>
      <c r="VIC156" s="4345"/>
      <c r="VID156" s="4346"/>
      <c r="VIE156" s="4338"/>
      <c r="VIF156" s="4339"/>
      <c r="VIG156" s="4345"/>
      <c r="VIH156" s="4344"/>
      <c r="VII156" s="4338"/>
      <c r="VIJ156" s="4339"/>
      <c r="VIK156" s="4340"/>
      <c r="VIL156" s="4341"/>
      <c r="VIM156" s="4338"/>
      <c r="VIN156" s="2612"/>
      <c r="VIO156" s="4342"/>
      <c r="VIP156" s="4343"/>
      <c r="VIQ156" s="4344"/>
      <c r="VIR156" s="2613"/>
      <c r="VIS156" s="4345"/>
      <c r="VIT156" s="4346"/>
      <c r="VIU156" s="4345"/>
      <c r="VIV156" s="4346"/>
      <c r="VIW156" s="4338"/>
      <c r="VIX156" s="4339"/>
      <c r="VIY156" s="4345"/>
      <c r="VIZ156" s="4344"/>
      <c r="VJA156" s="4338"/>
      <c r="VJB156" s="4339"/>
      <c r="VJC156" s="4340"/>
      <c r="VJD156" s="4341"/>
      <c r="VJE156" s="4338"/>
      <c r="VJF156" s="2612"/>
      <c r="VJG156" s="4342"/>
      <c r="VJH156" s="4343"/>
      <c r="VJI156" s="4344"/>
      <c r="VJJ156" s="2613"/>
      <c r="VJK156" s="4345"/>
      <c r="VJL156" s="4346"/>
      <c r="VJM156" s="4345"/>
      <c r="VJN156" s="4346"/>
      <c r="VJO156" s="4338"/>
      <c r="VJP156" s="4339"/>
      <c r="VJQ156" s="4345"/>
      <c r="VJR156" s="4344"/>
      <c r="VJS156" s="4338"/>
      <c r="VJT156" s="4339"/>
      <c r="VJU156" s="4340"/>
      <c r="VJV156" s="4341"/>
      <c r="VJW156" s="4338"/>
      <c r="VJX156" s="2612"/>
      <c r="VJY156" s="4342"/>
      <c r="VJZ156" s="4343"/>
      <c r="VKA156" s="4344"/>
      <c r="VKB156" s="2613"/>
      <c r="VKC156" s="4345"/>
      <c r="VKD156" s="4346"/>
      <c r="VKE156" s="4345"/>
      <c r="VKF156" s="4346"/>
      <c r="VKG156" s="4338"/>
      <c r="VKH156" s="4339"/>
      <c r="VKI156" s="4345"/>
      <c r="VKJ156" s="4344"/>
      <c r="VKK156" s="4338"/>
      <c r="VKL156" s="4339"/>
      <c r="VKM156" s="4340"/>
      <c r="VKN156" s="4341"/>
      <c r="VKO156" s="4338"/>
      <c r="VKP156" s="2612"/>
      <c r="VKQ156" s="4342"/>
      <c r="VKR156" s="4343"/>
      <c r="VKS156" s="4344"/>
      <c r="VKT156" s="2613"/>
      <c r="VKU156" s="4345"/>
      <c r="VKV156" s="4346"/>
      <c r="VKW156" s="4345"/>
      <c r="VKX156" s="4346"/>
      <c r="VKY156" s="4338"/>
      <c r="VKZ156" s="4339"/>
      <c r="VLA156" s="4345"/>
      <c r="VLB156" s="4344"/>
      <c r="VLC156" s="4338"/>
      <c r="VLD156" s="4339"/>
      <c r="VLE156" s="4340"/>
      <c r="VLF156" s="4341"/>
      <c r="VLG156" s="4338"/>
      <c r="VLH156" s="2612"/>
      <c r="VLI156" s="4342"/>
      <c r="VLJ156" s="4343"/>
      <c r="VLK156" s="4344"/>
      <c r="VLL156" s="2613"/>
      <c r="VLM156" s="4345"/>
      <c r="VLN156" s="4346"/>
      <c r="VLO156" s="4345"/>
      <c r="VLP156" s="4346"/>
      <c r="VLQ156" s="4338"/>
      <c r="VLR156" s="4339"/>
      <c r="VLS156" s="4345"/>
      <c r="VLT156" s="4344"/>
      <c r="VLU156" s="4338"/>
      <c r="VLV156" s="4339"/>
      <c r="VLW156" s="4340"/>
      <c r="VLX156" s="4341"/>
      <c r="VLY156" s="4338"/>
      <c r="VLZ156" s="2612"/>
      <c r="VMA156" s="4342"/>
      <c r="VMB156" s="4343"/>
      <c r="VMC156" s="4344"/>
      <c r="VMD156" s="2613"/>
      <c r="VME156" s="4345"/>
      <c r="VMF156" s="4346"/>
      <c r="VMG156" s="4345"/>
      <c r="VMH156" s="4346"/>
      <c r="VMI156" s="4338"/>
      <c r="VMJ156" s="4339"/>
      <c r="VMK156" s="4345"/>
      <c r="VML156" s="4344"/>
      <c r="VMM156" s="4338"/>
      <c r="VMN156" s="4339"/>
      <c r="VMO156" s="4340"/>
      <c r="VMP156" s="4341"/>
      <c r="VMQ156" s="4338"/>
      <c r="VMR156" s="2612"/>
      <c r="VMS156" s="4342"/>
      <c r="VMT156" s="4343"/>
      <c r="VMU156" s="4344"/>
      <c r="VMV156" s="2613"/>
      <c r="VMW156" s="4345"/>
      <c r="VMX156" s="4346"/>
      <c r="VMY156" s="4345"/>
      <c r="VMZ156" s="4346"/>
      <c r="VNA156" s="4338"/>
      <c r="VNB156" s="4339"/>
      <c r="VNC156" s="4345"/>
      <c r="VND156" s="4344"/>
      <c r="VNE156" s="4338"/>
      <c r="VNF156" s="4339"/>
      <c r="VNG156" s="4340"/>
      <c r="VNH156" s="4341"/>
      <c r="VNI156" s="4338"/>
      <c r="VNJ156" s="2612"/>
      <c r="VNK156" s="4342"/>
      <c r="VNL156" s="4343"/>
      <c r="VNM156" s="4344"/>
      <c r="VNN156" s="2613"/>
      <c r="VNO156" s="4345"/>
      <c r="VNP156" s="4346"/>
      <c r="VNQ156" s="4345"/>
      <c r="VNR156" s="4346"/>
      <c r="VNS156" s="4338"/>
      <c r="VNT156" s="4339"/>
      <c r="VNU156" s="4345"/>
      <c r="VNV156" s="4344"/>
      <c r="VNW156" s="4338"/>
      <c r="VNX156" s="4339"/>
      <c r="VNY156" s="4340"/>
      <c r="VNZ156" s="4341"/>
      <c r="VOA156" s="4338"/>
      <c r="VOB156" s="2612"/>
      <c r="VOC156" s="4342"/>
      <c r="VOD156" s="4343"/>
      <c r="VOE156" s="4344"/>
      <c r="VOF156" s="2613"/>
      <c r="VOG156" s="4345"/>
      <c r="VOH156" s="4346"/>
      <c r="VOI156" s="4345"/>
      <c r="VOJ156" s="4346"/>
      <c r="VOK156" s="4338"/>
      <c r="VOL156" s="4339"/>
      <c r="VOM156" s="4345"/>
      <c r="VON156" s="4344"/>
      <c r="VOO156" s="4338"/>
      <c r="VOP156" s="4339"/>
      <c r="VOQ156" s="4340"/>
      <c r="VOR156" s="4341"/>
      <c r="VOS156" s="4338"/>
      <c r="VOT156" s="2612"/>
      <c r="VOU156" s="4342"/>
      <c r="VOV156" s="4343"/>
      <c r="VOW156" s="4344"/>
      <c r="VOX156" s="2613"/>
      <c r="VOY156" s="4345"/>
      <c r="VOZ156" s="4346"/>
      <c r="VPA156" s="4345"/>
      <c r="VPB156" s="4346"/>
      <c r="VPC156" s="4338"/>
      <c r="VPD156" s="4339"/>
      <c r="VPE156" s="4345"/>
      <c r="VPF156" s="4344"/>
      <c r="VPG156" s="4338"/>
      <c r="VPH156" s="4339"/>
      <c r="VPI156" s="4340"/>
      <c r="VPJ156" s="4341"/>
      <c r="VPK156" s="4338"/>
      <c r="VPL156" s="2612"/>
      <c r="VPM156" s="4342"/>
      <c r="VPN156" s="4343"/>
      <c r="VPO156" s="4344"/>
      <c r="VPP156" s="2613"/>
      <c r="VPQ156" s="4345"/>
      <c r="VPR156" s="4346"/>
      <c r="VPS156" s="4345"/>
      <c r="VPT156" s="4346"/>
      <c r="VPU156" s="4338"/>
      <c r="VPV156" s="4339"/>
      <c r="VPW156" s="4345"/>
      <c r="VPX156" s="4344"/>
      <c r="VPY156" s="4338"/>
      <c r="VPZ156" s="4339"/>
      <c r="VQA156" s="4340"/>
      <c r="VQB156" s="4341"/>
      <c r="VQC156" s="4338"/>
      <c r="VQD156" s="2612"/>
      <c r="VQE156" s="4342"/>
      <c r="VQF156" s="4343"/>
      <c r="VQG156" s="4344"/>
      <c r="VQH156" s="2613"/>
      <c r="VQI156" s="4345"/>
      <c r="VQJ156" s="4346"/>
      <c r="VQK156" s="4345"/>
      <c r="VQL156" s="4346"/>
      <c r="VQM156" s="4338"/>
      <c r="VQN156" s="4339"/>
      <c r="VQO156" s="4345"/>
      <c r="VQP156" s="4344"/>
      <c r="VQQ156" s="4338"/>
      <c r="VQR156" s="4339"/>
      <c r="VQS156" s="4340"/>
      <c r="VQT156" s="4341"/>
      <c r="VQU156" s="4338"/>
      <c r="VQV156" s="2612"/>
      <c r="VQW156" s="4342"/>
      <c r="VQX156" s="4343"/>
      <c r="VQY156" s="4344"/>
      <c r="VQZ156" s="2613"/>
      <c r="VRA156" s="4345"/>
      <c r="VRB156" s="4346"/>
      <c r="VRC156" s="4345"/>
      <c r="VRD156" s="4346"/>
      <c r="VRE156" s="4338"/>
      <c r="VRF156" s="4339"/>
      <c r="VRG156" s="4345"/>
      <c r="VRH156" s="4344"/>
      <c r="VRI156" s="4338"/>
      <c r="VRJ156" s="4339"/>
      <c r="VRK156" s="4340"/>
      <c r="VRL156" s="4341"/>
      <c r="VRM156" s="4338"/>
      <c r="VRN156" s="2612"/>
      <c r="VRO156" s="4342"/>
      <c r="VRP156" s="4343"/>
      <c r="VRQ156" s="4344"/>
      <c r="VRR156" s="2613"/>
      <c r="VRS156" s="4345"/>
      <c r="VRT156" s="4346"/>
      <c r="VRU156" s="4345"/>
      <c r="VRV156" s="4346"/>
      <c r="VRW156" s="4338"/>
      <c r="VRX156" s="4339"/>
      <c r="VRY156" s="4345"/>
      <c r="VRZ156" s="4344"/>
      <c r="VSA156" s="4338"/>
      <c r="VSB156" s="4339"/>
      <c r="VSC156" s="4340"/>
      <c r="VSD156" s="4341"/>
      <c r="VSE156" s="4338"/>
      <c r="VSF156" s="2612"/>
      <c r="VSG156" s="4342"/>
      <c r="VSH156" s="4343"/>
      <c r="VSI156" s="4344"/>
      <c r="VSJ156" s="2613"/>
      <c r="VSK156" s="4345"/>
      <c r="VSL156" s="4346"/>
      <c r="VSM156" s="4345"/>
      <c r="VSN156" s="4346"/>
      <c r="VSO156" s="4338"/>
      <c r="VSP156" s="4339"/>
      <c r="VSQ156" s="4345"/>
      <c r="VSR156" s="4344"/>
      <c r="VSS156" s="4338"/>
      <c r="VST156" s="4339"/>
      <c r="VSU156" s="4340"/>
      <c r="VSV156" s="4341"/>
      <c r="VSW156" s="4338"/>
      <c r="VSX156" s="2612"/>
      <c r="VSY156" s="4342"/>
      <c r="VSZ156" s="4343"/>
      <c r="VTA156" s="4344"/>
      <c r="VTB156" s="2613"/>
      <c r="VTC156" s="4345"/>
      <c r="VTD156" s="4346"/>
      <c r="VTE156" s="4345"/>
      <c r="VTF156" s="4346"/>
      <c r="VTG156" s="4338"/>
      <c r="VTH156" s="4339"/>
      <c r="VTI156" s="4345"/>
      <c r="VTJ156" s="4344"/>
      <c r="VTK156" s="4338"/>
      <c r="VTL156" s="4339"/>
      <c r="VTM156" s="4340"/>
      <c r="VTN156" s="4341"/>
      <c r="VTO156" s="4338"/>
      <c r="VTP156" s="2612"/>
      <c r="VTQ156" s="4342"/>
      <c r="VTR156" s="4343"/>
      <c r="VTS156" s="4344"/>
      <c r="VTT156" s="2613"/>
      <c r="VTU156" s="4345"/>
      <c r="VTV156" s="4346"/>
      <c r="VTW156" s="4345"/>
      <c r="VTX156" s="4346"/>
      <c r="VTY156" s="4338"/>
      <c r="VTZ156" s="4339"/>
      <c r="VUA156" s="4345"/>
      <c r="VUB156" s="4344"/>
      <c r="VUC156" s="4338"/>
      <c r="VUD156" s="4339"/>
      <c r="VUE156" s="4340"/>
      <c r="VUF156" s="4341"/>
      <c r="VUG156" s="4338"/>
      <c r="VUH156" s="2612"/>
      <c r="VUI156" s="4342"/>
      <c r="VUJ156" s="4343"/>
      <c r="VUK156" s="4344"/>
      <c r="VUL156" s="2613"/>
      <c r="VUM156" s="4345"/>
      <c r="VUN156" s="4346"/>
      <c r="VUO156" s="4345"/>
      <c r="VUP156" s="4346"/>
      <c r="VUQ156" s="4338"/>
      <c r="VUR156" s="4339"/>
      <c r="VUS156" s="4345"/>
      <c r="VUT156" s="4344"/>
      <c r="VUU156" s="4338"/>
      <c r="VUV156" s="4339"/>
      <c r="VUW156" s="4340"/>
      <c r="VUX156" s="4341"/>
      <c r="VUY156" s="4338"/>
      <c r="VUZ156" s="2612"/>
      <c r="VVA156" s="4342"/>
      <c r="VVB156" s="4343"/>
      <c r="VVC156" s="4344"/>
      <c r="VVD156" s="2613"/>
      <c r="VVE156" s="4345"/>
      <c r="VVF156" s="4346"/>
      <c r="VVG156" s="4345"/>
      <c r="VVH156" s="4346"/>
      <c r="VVI156" s="4338"/>
      <c r="VVJ156" s="4339"/>
      <c r="VVK156" s="4345"/>
      <c r="VVL156" s="4344"/>
      <c r="VVM156" s="4338"/>
      <c r="VVN156" s="4339"/>
      <c r="VVO156" s="4340"/>
      <c r="VVP156" s="4341"/>
      <c r="VVQ156" s="4338"/>
      <c r="VVR156" s="2612"/>
      <c r="VVS156" s="4342"/>
      <c r="VVT156" s="4343"/>
      <c r="VVU156" s="4344"/>
      <c r="VVV156" s="2613"/>
      <c r="VVW156" s="4345"/>
      <c r="VVX156" s="4346"/>
      <c r="VVY156" s="4345"/>
      <c r="VVZ156" s="4346"/>
      <c r="VWA156" s="4338"/>
      <c r="VWB156" s="4339"/>
      <c r="VWC156" s="4345"/>
      <c r="VWD156" s="4344"/>
      <c r="VWE156" s="4338"/>
      <c r="VWF156" s="4339"/>
      <c r="VWG156" s="4340"/>
      <c r="VWH156" s="4341"/>
      <c r="VWI156" s="4338"/>
      <c r="VWJ156" s="2612"/>
      <c r="VWK156" s="4342"/>
      <c r="VWL156" s="4343"/>
      <c r="VWM156" s="4344"/>
      <c r="VWN156" s="2613"/>
      <c r="VWO156" s="4345"/>
      <c r="VWP156" s="4346"/>
      <c r="VWQ156" s="4345"/>
      <c r="VWR156" s="4346"/>
      <c r="VWS156" s="4338"/>
      <c r="VWT156" s="4339"/>
      <c r="VWU156" s="4345"/>
      <c r="VWV156" s="4344"/>
      <c r="VWW156" s="4338"/>
      <c r="VWX156" s="4339"/>
      <c r="VWY156" s="4340"/>
      <c r="VWZ156" s="4341"/>
      <c r="VXA156" s="4338"/>
      <c r="VXB156" s="2612"/>
      <c r="VXC156" s="4342"/>
      <c r="VXD156" s="4343"/>
      <c r="VXE156" s="4344"/>
      <c r="VXF156" s="2613"/>
      <c r="VXG156" s="4345"/>
      <c r="VXH156" s="4346"/>
      <c r="VXI156" s="4345"/>
      <c r="VXJ156" s="4346"/>
      <c r="VXK156" s="4338"/>
      <c r="VXL156" s="4339"/>
      <c r="VXM156" s="4345"/>
      <c r="VXN156" s="4344"/>
      <c r="VXO156" s="4338"/>
      <c r="VXP156" s="4339"/>
      <c r="VXQ156" s="4340"/>
      <c r="VXR156" s="4341"/>
      <c r="VXS156" s="4338"/>
      <c r="VXT156" s="2612"/>
      <c r="VXU156" s="4342"/>
      <c r="VXV156" s="4343"/>
      <c r="VXW156" s="4344"/>
      <c r="VXX156" s="2613"/>
      <c r="VXY156" s="4345"/>
      <c r="VXZ156" s="4346"/>
      <c r="VYA156" s="4345"/>
      <c r="VYB156" s="4346"/>
      <c r="VYC156" s="4338"/>
      <c r="VYD156" s="4339"/>
      <c r="VYE156" s="4345"/>
      <c r="VYF156" s="4344"/>
      <c r="VYG156" s="4338"/>
      <c r="VYH156" s="4339"/>
      <c r="VYI156" s="4340"/>
      <c r="VYJ156" s="4341"/>
      <c r="VYK156" s="4338"/>
      <c r="VYL156" s="2612"/>
      <c r="VYM156" s="4342"/>
      <c r="VYN156" s="4343"/>
      <c r="VYO156" s="4344"/>
      <c r="VYP156" s="2613"/>
      <c r="VYQ156" s="4345"/>
      <c r="VYR156" s="4346"/>
      <c r="VYS156" s="4345"/>
      <c r="VYT156" s="4346"/>
      <c r="VYU156" s="4338"/>
      <c r="VYV156" s="4339"/>
      <c r="VYW156" s="4345"/>
      <c r="VYX156" s="4344"/>
      <c r="VYY156" s="4338"/>
      <c r="VYZ156" s="4339"/>
      <c r="VZA156" s="4340"/>
      <c r="VZB156" s="4341"/>
      <c r="VZC156" s="4338"/>
      <c r="VZD156" s="2612"/>
      <c r="VZE156" s="4342"/>
      <c r="VZF156" s="4343"/>
      <c r="VZG156" s="4344"/>
      <c r="VZH156" s="2613"/>
      <c r="VZI156" s="4345"/>
      <c r="VZJ156" s="4346"/>
      <c r="VZK156" s="4345"/>
      <c r="VZL156" s="4346"/>
      <c r="VZM156" s="4338"/>
      <c r="VZN156" s="4339"/>
      <c r="VZO156" s="4345"/>
      <c r="VZP156" s="4344"/>
      <c r="VZQ156" s="4338"/>
      <c r="VZR156" s="4339"/>
      <c r="VZS156" s="4340"/>
      <c r="VZT156" s="4341"/>
      <c r="VZU156" s="4338"/>
      <c r="VZV156" s="2612"/>
      <c r="VZW156" s="4342"/>
      <c r="VZX156" s="4343"/>
      <c r="VZY156" s="4344"/>
      <c r="VZZ156" s="2613"/>
      <c r="WAA156" s="4345"/>
      <c r="WAB156" s="4346"/>
      <c r="WAC156" s="4345"/>
      <c r="WAD156" s="4346"/>
      <c r="WAE156" s="4338"/>
      <c r="WAF156" s="4339"/>
      <c r="WAG156" s="4345"/>
      <c r="WAH156" s="4344"/>
      <c r="WAI156" s="4338"/>
      <c r="WAJ156" s="4339"/>
      <c r="WAK156" s="4340"/>
      <c r="WAL156" s="4341"/>
      <c r="WAM156" s="4338"/>
      <c r="WAN156" s="2612"/>
      <c r="WAO156" s="4342"/>
      <c r="WAP156" s="4343"/>
      <c r="WAQ156" s="4344"/>
      <c r="WAR156" s="2613"/>
      <c r="WAS156" s="4345"/>
      <c r="WAT156" s="4346"/>
      <c r="WAU156" s="4345"/>
      <c r="WAV156" s="4346"/>
      <c r="WAW156" s="4338"/>
      <c r="WAX156" s="4339"/>
      <c r="WAY156" s="4345"/>
      <c r="WAZ156" s="4344"/>
      <c r="WBA156" s="4338"/>
      <c r="WBB156" s="4339"/>
      <c r="WBC156" s="4340"/>
      <c r="WBD156" s="4341"/>
      <c r="WBE156" s="4338"/>
      <c r="WBF156" s="2612"/>
      <c r="WBG156" s="4342"/>
      <c r="WBH156" s="4343"/>
      <c r="WBI156" s="4344"/>
      <c r="WBJ156" s="2613"/>
      <c r="WBK156" s="4345"/>
      <c r="WBL156" s="4346"/>
      <c r="WBM156" s="4345"/>
      <c r="WBN156" s="4346"/>
      <c r="WBO156" s="4338"/>
      <c r="WBP156" s="4339"/>
      <c r="WBQ156" s="4345"/>
      <c r="WBR156" s="4344"/>
      <c r="WBS156" s="4338"/>
      <c r="WBT156" s="4339"/>
      <c r="WBU156" s="4340"/>
      <c r="WBV156" s="4341"/>
      <c r="WBW156" s="4338"/>
      <c r="WBX156" s="2612"/>
      <c r="WBY156" s="4342"/>
      <c r="WBZ156" s="4343"/>
      <c r="WCA156" s="4344"/>
      <c r="WCB156" s="2613"/>
      <c r="WCC156" s="4345"/>
      <c r="WCD156" s="4346"/>
      <c r="WCE156" s="4345"/>
      <c r="WCF156" s="4346"/>
      <c r="WCG156" s="4338"/>
      <c r="WCH156" s="4339"/>
      <c r="WCI156" s="4345"/>
      <c r="WCJ156" s="4344"/>
      <c r="WCK156" s="4338"/>
      <c r="WCL156" s="4339"/>
      <c r="WCM156" s="4340"/>
      <c r="WCN156" s="4341"/>
      <c r="WCO156" s="4338"/>
      <c r="WCP156" s="2612"/>
      <c r="WCQ156" s="4342"/>
      <c r="WCR156" s="4343"/>
      <c r="WCS156" s="4344"/>
      <c r="WCT156" s="2613"/>
      <c r="WCU156" s="4345"/>
      <c r="WCV156" s="4346"/>
      <c r="WCW156" s="4345"/>
      <c r="WCX156" s="4346"/>
      <c r="WCY156" s="4338"/>
      <c r="WCZ156" s="4339"/>
      <c r="WDA156" s="4345"/>
      <c r="WDB156" s="4344"/>
      <c r="WDC156" s="4338"/>
      <c r="WDD156" s="4339"/>
      <c r="WDE156" s="4340"/>
      <c r="WDF156" s="4341"/>
      <c r="WDG156" s="4338"/>
      <c r="WDH156" s="2612"/>
      <c r="WDI156" s="4342"/>
      <c r="WDJ156" s="4343"/>
      <c r="WDK156" s="4344"/>
      <c r="WDL156" s="2613"/>
      <c r="WDM156" s="4345"/>
      <c r="WDN156" s="4346"/>
      <c r="WDO156" s="4345"/>
      <c r="WDP156" s="4346"/>
      <c r="WDQ156" s="4338"/>
      <c r="WDR156" s="4339"/>
      <c r="WDS156" s="4345"/>
      <c r="WDT156" s="4344"/>
      <c r="WDU156" s="4338"/>
      <c r="WDV156" s="4339"/>
      <c r="WDW156" s="4340"/>
      <c r="WDX156" s="4341"/>
      <c r="WDY156" s="4338"/>
      <c r="WDZ156" s="2612"/>
      <c r="WEA156" s="4342"/>
      <c r="WEB156" s="4343"/>
      <c r="WEC156" s="4344"/>
      <c r="WED156" s="2613"/>
      <c r="WEE156" s="4345"/>
      <c r="WEF156" s="4346"/>
      <c r="WEG156" s="4345"/>
      <c r="WEH156" s="4346"/>
      <c r="WEI156" s="4338"/>
      <c r="WEJ156" s="4339"/>
      <c r="WEK156" s="4345"/>
      <c r="WEL156" s="4344"/>
      <c r="WEM156" s="4338"/>
      <c r="WEN156" s="4339"/>
      <c r="WEO156" s="4340"/>
      <c r="WEP156" s="4341"/>
      <c r="WEQ156" s="4338"/>
      <c r="WER156" s="2612"/>
      <c r="WES156" s="4342"/>
      <c r="WET156" s="4343"/>
      <c r="WEU156" s="4344"/>
      <c r="WEV156" s="2613"/>
      <c r="WEW156" s="4345"/>
      <c r="WEX156" s="4346"/>
      <c r="WEY156" s="4345"/>
      <c r="WEZ156" s="4346"/>
      <c r="WFA156" s="4338"/>
      <c r="WFB156" s="4339"/>
      <c r="WFC156" s="4345"/>
      <c r="WFD156" s="4344"/>
      <c r="WFE156" s="4338"/>
      <c r="WFF156" s="4339"/>
      <c r="WFG156" s="4340"/>
      <c r="WFH156" s="4341"/>
      <c r="WFI156" s="4338"/>
      <c r="WFJ156" s="2612"/>
      <c r="WFK156" s="4342"/>
      <c r="WFL156" s="4343"/>
      <c r="WFM156" s="4344"/>
      <c r="WFN156" s="2613"/>
      <c r="WFO156" s="4345"/>
      <c r="WFP156" s="4346"/>
      <c r="WFQ156" s="4345"/>
      <c r="WFR156" s="4346"/>
      <c r="WFS156" s="4338"/>
      <c r="WFT156" s="4339"/>
      <c r="WFU156" s="4345"/>
      <c r="WFV156" s="4344"/>
      <c r="WFW156" s="4338"/>
      <c r="WFX156" s="4339"/>
      <c r="WFY156" s="4340"/>
      <c r="WFZ156" s="4341"/>
      <c r="WGA156" s="4338"/>
      <c r="WGB156" s="2612"/>
      <c r="WGC156" s="4342"/>
      <c r="WGD156" s="4343"/>
      <c r="WGE156" s="4344"/>
      <c r="WGF156" s="2613"/>
      <c r="WGG156" s="4345"/>
      <c r="WGH156" s="4346"/>
      <c r="WGI156" s="4345"/>
      <c r="WGJ156" s="4346"/>
      <c r="WGK156" s="4338"/>
      <c r="WGL156" s="4339"/>
      <c r="WGM156" s="4345"/>
      <c r="WGN156" s="4344"/>
      <c r="WGO156" s="4338"/>
      <c r="WGP156" s="4339"/>
      <c r="WGQ156" s="4340"/>
      <c r="WGR156" s="4341"/>
      <c r="WGS156" s="4338"/>
      <c r="WGT156" s="2612"/>
      <c r="WGU156" s="4342"/>
      <c r="WGV156" s="4343"/>
      <c r="WGW156" s="4344"/>
      <c r="WGX156" s="2613"/>
      <c r="WGY156" s="4345"/>
      <c r="WGZ156" s="4346"/>
      <c r="WHA156" s="4345"/>
      <c r="WHB156" s="4346"/>
      <c r="WHC156" s="4338"/>
      <c r="WHD156" s="4339"/>
      <c r="WHE156" s="4345"/>
      <c r="WHF156" s="4344"/>
      <c r="WHG156" s="4338"/>
      <c r="WHH156" s="4339"/>
      <c r="WHI156" s="4340"/>
      <c r="WHJ156" s="4341"/>
      <c r="WHK156" s="4338"/>
      <c r="WHL156" s="2612"/>
      <c r="WHM156" s="4342"/>
      <c r="WHN156" s="4343"/>
      <c r="WHO156" s="4344"/>
      <c r="WHP156" s="2613"/>
      <c r="WHQ156" s="4345"/>
      <c r="WHR156" s="4346"/>
      <c r="WHS156" s="4345"/>
      <c r="WHT156" s="4346"/>
      <c r="WHU156" s="4338"/>
      <c r="WHV156" s="4339"/>
      <c r="WHW156" s="4345"/>
      <c r="WHX156" s="4344"/>
      <c r="WHY156" s="4338"/>
      <c r="WHZ156" s="4339"/>
      <c r="WIA156" s="4340"/>
      <c r="WIB156" s="4341"/>
      <c r="WIC156" s="4338"/>
      <c r="WID156" s="2612"/>
      <c r="WIE156" s="4342"/>
      <c r="WIF156" s="4343"/>
      <c r="WIG156" s="4344"/>
      <c r="WIH156" s="2613"/>
      <c r="WII156" s="4345"/>
      <c r="WIJ156" s="4346"/>
      <c r="WIK156" s="4345"/>
      <c r="WIL156" s="4346"/>
      <c r="WIM156" s="4338"/>
      <c r="WIN156" s="4339"/>
      <c r="WIO156" s="4345"/>
      <c r="WIP156" s="4344"/>
      <c r="WIQ156" s="4338"/>
      <c r="WIR156" s="4339"/>
      <c r="WIS156" s="4340"/>
      <c r="WIT156" s="4341"/>
      <c r="WIU156" s="4338"/>
      <c r="WIV156" s="2612"/>
      <c r="WIW156" s="4342"/>
      <c r="WIX156" s="4343"/>
      <c r="WIY156" s="4344"/>
      <c r="WIZ156" s="2613"/>
      <c r="WJA156" s="4345"/>
      <c r="WJB156" s="4346"/>
      <c r="WJC156" s="4345"/>
      <c r="WJD156" s="4346"/>
      <c r="WJE156" s="4338"/>
      <c r="WJF156" s="4339"/>
      <c r="WJG156" s="4345"/>
      <c r="WJH156" s="4344"/>
      <c r="WJI156" s="4338"/>
      <c r="WJJ156" s="4339"/>
      <c r="WJK156" s="4340"/>
      <c r="WJL156" s="4341"/>
      <c r="WJM156" s="4338"/>
      <c r="WJN156" s="2612"/>
      <c r="WJO156" s="4342"/>
      <c r="WJP156" s="4343"/>
      <c r="WJQ156" s="4344"/>
      <c r="WJR156" s="2613"/>
      <c r="WJS156" s="4345"/>
      <c r="WJT156" s="4346"/>
      <c r="WJU156" s="4345"/>
      <c r="WJV156" s="4346"/>
      <c r="WJW156" s="4338"/>
      <c r="WJX156" s="4339"/>
      <c r="WJY156" s="4345"/>
      <c r="WJZ156" s="4344"/>
      <c r="WKA156" s="4338"/>
      <c r="WKB156" s="4339"/>
      <c r="WKC156" s="4340"/>
      <c r="WKD156" s="4341"/>
      <c r="WKE156" s="4338"/>
      <c r="WKF156" s="2612"/>
      <c r="WKG156" s="4342"/>
      <c r="WKH156" s="4343"/>
      <c r="WKI156" s="4344"/>
      <c r="WKJ156" s="2613"/>
      <c r="WKK156" s="4345"/>
      <c r="WKL156" s="4346"/>
      <c r="WKM156" s="4345"/>
      <c r="WKN156" s="4346"/>
      <c r="WKO156" s="4338"/>
      <c r="WKP156" s="4339"/>
      <c r="WKQ156" s="4345"/>
      <c r="WKR156" s="4344"/>
      <c r="WKS156" s="4338"/>
      <c r="WKT156" s="4339"/>
      <c r="WKU156" s="4340"/>
      <c r="WKV156" s="4341"/>
      <c r="WKW156" s="4338"/>
      <c r="WKX156" s="2612"/>
      <c r="WKY156" s="4342"/>
      <c r="WKZ156" s="4343"/>
      <c r="WLA156" s="4344"/>
      <c r="WLB156" s="2613"/>
      <c r="WLC156" s="4345"/>
      <c r="WLD156" s="4346"/>
      <c r="WLE156" s="4345"/>
      <c r="WLF156" s="4346"/>
      <c r="WLG156" s="4338"/>
      <c r="WLH156" s="4339"/>
      <c r="WLI156" s="4345"/>
      <c r="WLJ156" s="4344"/>
      <c r="WLK156" s="4338"/>
      <c r="WLL156" s="4339"/>
      <c r="WLM156" s="4340"/>
      <c r="WLN156" s="4341"/>
      <c r="WLO156" s="4338"/>
      <c r="WLP156" s="2612"/>
      <c r="WLQ156" s="4342"/>
      <c r="WLR156" s="4343"/>
      <c r="WLS156" s="4344"/>
      <c r="WLT156" s="2613"/>
      <c r="WLU156" s="4345"/>
      <c r="WLV156" s="4346"/>
      <c r="WLW156" s="4345"/>
      <c r="WLX156" s="4346"/>
      <c r="WLY156" s="4338"/>
      <c r="WLZ156" s="4339"/>
      <c r="WMA156" s="4345"/>
      <c r="WMB156" s="4344"/>
      <c r="WMC156" s="4338"/>
      <c r="WMD156" s="4339"/>
      <c r="WME156" s="4340"/>
      <c r="WMF156" s="4341"/>
      <c r="WMG156" s="4338"/>
      <c r="WMH156" s="2612"/>
      <c r="WMI156" s="4342"/>
      <c r="WMJ156" s="4343"/>
      <c r="WMK156" s="4344"/>
      <c r="WML156" s="2613"/>
      <c r="WMM156" s="4345"/>
      <c r="WMN156" s="4346"/>
      <c r="WMO156" s="4345"/>
      <c r="WMP156" s="4346"/>
      <c r="WMQ156" s="4338"/>
      <c r="WMR156" s="4339"/>
      <c r="WMS156" s="4345"/>
      <c r="WMT156" s="4344"/>
      <c r="WMU156" s="4338"/>
      <c r="WMV156" s="4339"/>
      <c r="WMW156" s="4340"/>
      <c r="WMX156" s="4341"/>
      <c r="WMY156" s="4338"/>
      <c r="WMZ156" s="2612"/>
      <c r="WNA156" s="4342"/>
      <c r="WNB156" s="4343"/>
      <c r="WNC156" s="4344"/>
      <c r="WND156" s="2613"/>
      <c r="WNE156" s="4345"/>
      <c r="WNF156" s="4346"/>
      <c r="WNG156" s="4345"/>
      <c r="WNH156" s="4346"/>
      <c r="WNI156" s="4338"/>
      <c r="WNJ156" s="4339"/>
      <c r="WNK156" s="4345"/>
      <c r="WNL156" s="4344"/>
      <c r="WNM156" s="4338"/>
      <c r="WNN156" s="4339"/>
      <c r="WNO156" s="4340"/>
      <c r="WNP156" s="4341"/>
      <c r="WNQ156" s="4338"/>
      <c r="WNR156" s="2612"/>
      <c r="WNS156" s="4342"/>
      <c r="WNT156" s="4343"/>
      <c r="WNU156" s="4344"/>
      <c r="WNV156" s="2613"/>
      <c r="WNW156" s="4345"/>
      <c r="WNX156" s="4346"/>
      <c r="WNY156" s="4345"/>
      <c r="WNZ156" s="4346"/>
      <c r="WOA156" s="4338"/>
      <c r="WOB156" s="4339"/>
      <c r="WOC156" s="4345"/>
      <c r="WOD156" s="4344"/>
      <c r="WOE156" s="4338"/>
      <c r="WOF156" s="4339"/>
      <c r="WOG156" s="4340"/>
      <c r="WOH156" s="4341"/>
      <c r="WOI156" s="4338"/>
      <c r="WOJ156" s="2612"/>
      <c r="WOK156" s="4342"/>
      <c r="WOL156" s="4343"/>
      <c r="WOM156" s="4344"/>
      <c r="WON156" s="2613"/>
      <c r="WOO156" s="4345"/>
      <c r="WOP156" s="4346"/>
      <c r="WOQ156" s="4345"/>
      <c r="WOR156" s="4346"/>
      <c r="WOS156" s="4338"/>
      <c r="WOT156" s="4339"/>
      <c r="WOU156" s="4345"/>
      <c r="WOV156" s="4344"/>
      <c r="WOW156" s="4338"/>
      <c r="WOX156" s="4339"/>
      <c r="WOY156" s="4340"/>
      <c r="WOZ156" s="4341"/>
      <c r="WPA156" s="4338"/>
      <c r="WPB156" s="2612"/>
      <c r="WPC156" s="4342"/>
      <c r="WPD156" s="4343"/>
      <c r="WPE156" s="4344"/>
      <c r="WPF156" s="2613"/>
      <c r="WPG156" s="4345"/>
      <c r="WPH156" s="4346"/>
      <c r="WPI156" s="4345"/>
      <c r="WPJ156" s="4346"/>
      <c r="WPK156" s="4338"/>
      <c r="WPL156" s="4339"/>
      <c r="WPM156" s="4345"/>
      <c r="WPN156" s="4344"/>
      <c r="WPO156" s="4338"/>
      <c r="WPP156" s="4339"/>
      <c r="WPQ156" s="4340"/>
      <c r="WPR156" s="4341"/>
      <c r="WPS156" s="4338"/>
      <c r="WPT156" s="2612"/>
      <c r="WPU156" s="4342"/>
      <c r="WPV156" s="4343"/>
      <c r="WPW156" s="4344"/>
      <c r="WPX156" s="2613"/>
      <c r="WPY156" s="4345"/>
      <c r="WPZ156" s="4346"/>
      <c r="WQA156" s="4345"/>
      <c r="WQB156" s="4346"/>
      <c r="WQC156" s="4338"/>
      <c r="WQD156" s="4339"/>
      <c r="WQE156" s="4345"/>
      <c r="WQF156" s="4344"/>
      <c r="WQG156" s="4338"/>
      <c r="WQH156" s="4339"/>
      <c r="WQI156" s="4340"/>
      <c r="WQJ156" s="4341"/>
      <c r="WQK156" s="4338"/>
      <c r="WQL156" s="2612"/>
      <c r="WQM156" s="4342"/>
      <c r="WQN156" s="4343"/>
      <c r="WQO156" s="4344"/>
      <c r="WQP156" s="2613"/>
      <c r="WQQ156" s="4345"/>
      <c r="WQR156" s="4346"/>
      <c r="WQS156" s="4345"/>
      <c r="WQT156" s="4346"/>
      <c r="WQU156" s="4338"/>
      <c r="WQV156" s="4339"/>
      <c r="WQW156" s="4345"/>
      <c r="WQX156" s="4344"/>
      <c r="WQY156" s="4338"/>
      <c r="WQZ156" s="4339"/>
      <c r="WRA156" s="4340"/>
      <c r="WRB156" s="4341"/>
      <c r="WRC156" s="4338"/>
      <c r="WRD156" s="2612"/>
      <c r="WRE156" s="4342"/>
      <c r="WRF156" s="4343"/>
      <c r="WRG156" s="4344"/>
      <c r="WRH156" s="2613"/>
      <c r="WRI156" s="4345"/>
      <c r="WRJ156" s="4346"/>
      <c r="WRK156" s="4345"/>
      <c r="WRL156" s="4346"/>
      <c r="WRM156" s="4338"/>
      <c r="WRN156" s="4339"/>
      <c r="WRO156" s="4345"/>
      <c r="WRP156" s="4344"/>
      <c r="WRQ156" s="4338"/>
      <c r="WRR156" s="4339"/>
      <c r="WRS156" s="4340"/>
      <c r="WRT156" s="4341"/>
      <c r="WRU156" s="4338"/>
      <c r="WRV156" s="2612"/>
      <c r="WRW156" s="4342"/>
      <c r="WRX156" s="4343"/>
      <c r="WRY156" s="4344"/>
      <c r="WRZ156" s="2613"/>
      <c r="WSA156" s="4345"/>
      <c r="WSB156" s="4346"/>
      <c r="WSC156" s="4345"/>
      <c r="WSD156" s="4346"/>
      <c r="WSE156" s="4338"/>
      <c r="WSF156" s="4339"/>
      <c r="WSG156" s="4345"/>
      <c r="WSH156" s="4344"/>
      <c r="WSI156" s="4338"/>
      <c r="WSJ156" s="4339"/>
      <c r="WSK156" s="4340"/>
      <c r="WSL156" s="4341"/>
      <c r="WSM156" s="4338"/>
      <c r="WSN156" s="2612"/>
      <c r="WSO156" s="4342"/>
      <c r="WSP156" s="4343"/>
      <c r="WSQ156" s="4344"/>
      <c r="WSR156" s="2613"/>
      <c r="WSS156" s="4345"/>
      <c r="WST156" s="4346"/>
      <c r="WSU156" s="4345"/>
      <c r="WSV156" s="4346"/>
      <c r="WSW156" s="4338"/>
      <c r="WSX156" s="4339"/>
      <c r="WSY156" s="4345"/>
      <c r="WSZ156" s="4344"/>
      <c r="WTA156" s="4338"/>
      <c r="WTB156" s="4339"/>
      <c r="WTC156" s="4340"/>
      <c r="WTD156" s="4341"/>
      <c r="WTE156" s="4338"/>
      <c r="WTF156" s="2612"/>
      <c r="WTG156" s="4342"/>
      <c r="WTH156" s="4343"/>
      <c r="WTI156" s="4344"/>
      <c r="WTJ156" s="2613"/>
      <c r="WTK156" s="4345"/>
      <c r="WTL156" s="4346"/>
      <c r="WTM156" s="4345"/>
      <c r="WTN156" s="4346"/>
      <c r="WTO156" s="4338"/>
      <c r="WTP156" s="4339"/>
      <c r="WTQ156" s="4345"/>
      <c r="WTR156" s="4344"/>
      <c r="WTS156" s="4338"/>
      <c r="WTT156" s="4339"/>
      <c r="WTU156" s="4340"/>
      <c r="WTV156" s="4341"/>
      <c r="WTW156" s="4338"/>
      <c r="WTX156" s="2612"/>
      <c r="WTY156" s="4342"/>
      <c r="WTZ156" s="4343"/>
      <c r="WUA156" s="4344"/>
      <c r="WUB156" s="2613"/>
      <c r="WUC156" s="4345"/>
      <c r="WUD156" s="4346"/>
      <c r="WUE156" s="4345"/>
      <c r="WUF156" s="4346"/>
      <c r="WUG156" s="4338"/>
      <c r="WUH156" s="4339"/>
      <c r="WUI156" s="4345"/>
      <c r="WUJ156" s="4344"/>
      <c r="WUK156" s="4338"/>
      <c r="WUL156" s="4339"/>
      <c r="WUM156" s="4340"/>
      <c r="WUN156" s="4341"/>
      <c r="WUO156" s="4338"/>
      <c r="WUP156" s="2612"/>
      <c r="WUQ156" s="4342"/>
      <c r="WUR156" s="4343"/>
      <c r="WUS156" s="4344"/>
      <c r="WUT156" s="2613"/>
      <c r="WUU156" s="4345"/>
      <c r="WUV156" s="4346"/>
      <c r="WUW156" s="4345"/>
      <c r="WUX156" s="4346"/>
      <c r="WUY156" s="4338"/>
      <c r="WUZ156" s="4339"/>
      <c r="WVA156" s="4345"/>
      <c r="WVB156" s="4344"/>
      <c r="WVC156" s="4338"/>
      <c r="WVD156" s="4339"/>
      <c r="WVE156" s="4340"/>
      <c r="WVF156" s="4341"/>
      <c r="WVG156" s="4338"/>
      <c r="WVH156" s="2612"/>
      <c r="WVI156" s="4342"/>
      <c r="WVJ156" s="4343"/>
      <c r="WVK156" s="4344"/>
      <c r="WVL156" s="2613"/>
      <c r="WVM156" s="4345"/>
      <c r="WVN156" s="4346"/>
      <c r="WVO156" s="4345"/>
      <c r="WVP156" s="4346"/>
      <c r="WVQ156" s="4338"/>
      <c r="WVR156" s="4339"/>
      <c r="WVS156" s="4345"/>
      <c r="WVT156" s="4344"/>
      <c r="WVU156" s="4338"/>
      <c r="WVV156" s="4339"/>
      <c r="WVW156" s="4340"/>
      <c r="WVX156" s="4341"/>
      <c r="WVY156" s="4338"/>
      <c r="WVZ156" s="2612"/>
      <c r="WWA156" s="4342"/>
      <c r="WWB156" s="4343"/>
      <c r="WWC156" s="4344"/>
      <c r="WWD156" s="2613"/>
      <c r="WWE156" s="4345"/>
      <c r="WWF156" s="4346"/>
      <c r="WWG156" s="4345"/>
      <c r="WWH156" s="4346"/>
      <c r="WWI156" s="4338"/>
      <c r="WWJ156" s="4339"/>
      <c r="WWK156" s="4345"/>
      <c r="WWL156" s="4344"/>
      <c r="WWM156" s="4338"/>
      <c r="WWN156" s="4339"/>
      <c r="WWO156" s="4340"/>
      <c r="WWP156" s="4341"/>
      <c r="WWQ156" s="4338"/>
      <c r="WWR156" s="2612"/>
      <c r="WWS156" s="4342"/>
      <c r="WWT156" s="4343"/>
      <c r="WWU156" s="4344"/>
      <c r="WWV156" s="2613"/>
      <c r="WWW156" s="4345"/>
      <c r="WWX156" s="4346"/>
      <c r="WWY156" s="4345"/>
      <c r="WWZ156" s="4346"/>
      <c r="WXA156" s="4338"/>
      <c r="WXB156" s="4339"/>
      <c r="WXC156" s="4345"/>
      <c r="WXD156" s="4344"/>
      <c r="WXE156" s="4338"/>
      <c r="WXF156" s="4339"/>
      <c r="WXG156" s="4340"/>
      <c r="WXH156" s="4341"/>
      <c r="WXI156" s="4338"/>
      <c r="WXJ156" s="2612"/>
      <c r="WXK156" s="4342"/>
      <c r="WXL156" s="4343"/>
      <c r="WXM156" s="4344"/>
      <c r="WXN156" s="2613"/>
      <c r="WXO156" s="4345"/>
      <c r="WXP156" s="4346"/>
      <c r="WXQ156" s="4345"/>
      <c r="WXR156" s="4346"/>
      <c r="WXS156" s="4338"/>
      <c r="WXT156" s="4339"/>
      <c r="WXU156" s="4345"/>
      <c r="WXV156" s="4344"/>
      <c r="WXW156" s="4338"/>
      <c r="WXX156" s="4339"/>
      <c r="WXY156" s="4340"/>
      <c r="WXZ156" s="4341"/>
      <c r="WYA156" s="4338"/>
      <c r="WYB156" s="2612"/>
      <c r="WYC156" s="4342"/>
      <c r="WYD156" s="4343"/>
      <c r="WYE156" s="4344"/>
      <c r="WYF156" s="2613"/>
      <c r="WYG156" s="4345"/>
      <c r="WYH156" s="4346"/>
      <c r="WYI156" s="4345"/>
      <c r="WYJ156" s="4346"/>
      <c r="WYK156" s="4338"/>
      <c r="WYL156" s="4339"/>
      <c r="WYM156" s="4345"/>
      <c r="WYN156" s="4344"/>
      <c r="WYO156" s="4338"/>
      <c r="WYP156" s="4339"/>
      <c r="WYQ156" s="4340"/>
      <c r="WYR156" s="4341"/>
      <c r="WYS156" s="4338"/>
      <c r="WYT156" s="2612"/>
      <c r="WYU156" s="4342"/>
      <c r="WYV156" s="4343"/>
      <c r="WYW156" s="4344"/>
      <c r="WYX156" s="2613"/>
      <c r="WYY156" s="4345"/>
      <c r="WYZ156" s="4346"/>
      <c r="WZA156" s="4345"/>
      <c r="WZB156" s="4346"/>
      <c r="WZC156" s="4338"/>
      <c r="WZD156" s="4339"/>
      <c r="WZE156" s="4345"/>
      <c r="WZF156" s="4344"/>
      <c r="WZG156" s="4338"/>
      <c r="WZH156" s="4339"/>
      <c r="WZI156" s="4340"/>
      <c r="WZJ156" s="4341"/>
      <c r="WZK156" s="4338"/>
      <c r="WZL156" s="2612"/>
      <c r="WZM156" s="4342"/>
      <c r="WZN156" s="4343"/>
      <c r="WZO156" s="4344"/>
      <c r="WZP156" s="2613"/>
      <c r="WZQ156" s="4345"/>
      <c r="WZR156" s="4346"/>
      <c r="WZS156" s="4345"/>
      <c r="WZT156" s="4346"/>
      <c r="WZU156" s="4338"/>
      <c r="WZV156" s="4339"/>
      <c r="WZW156" s="4345"/>
      <c r="WZX156" s="4344"/>
      <c r="WZY156" s="4338"/>
      <c r="WZZ156" s="4339"/>
      <c r="XAA156" s="4340"/>
      <c r="XAB156" s="4341"/>
      <c r="XAC156" s="4338"/>
      <c r="XAD156" s="2612"/>
      <c r="XAE156" s="4342"/>
      <c r="XAF156" s="4343"/>
      <c r="XAG156" s="4344"/>
      <c r="XAH156" s="2613"/>
      <c r="XAI156" s="4345"/>
      <c r="XAJ156" s="4346"/>
      <c r="XAK156" s="4345"/>
      <c r="XAL156" s="4346"/>
      <c r="XAM156" s="4338"/>
      <c r="XAN156" s="4339"/>
      <c r="XAO156" s="4345"/>
      <c r="XAP156" s="4344"/>
      <c r="XAQ156" s="4338"/>
      <c r="XAR156" s="4339"/>
      <c r="XAS156" s="4340"/>
      <c r="XAT156" s="4341"/>
      <c r="XAU156" s="4338"/>
      <c r="XAV156" s="2612"/>
      <c r="XAW156" s="4342"/>
      <c r="XAX156" s="4343"/>
      <c r="XAY156" s="4344"/>
      <c r="XAZ156" s="2613"/>
      <c r="XBA156" s="4345"/>
      <c r="XBB156" s="4346"/>
      <c r="XBC156" s="4345"/>
      <c r="XBD156" s="4346"/>
      <c r="XBE156" s="4338"/>
      <c r="XBF156" s="4339"/>
      <c r="XBG156" s="4345"/>
      <c r="XBH156" s="4344"/>
      <c r="XBI156" s="4338"/>
      <c r="XBJ156" s="4339"/>
      <c r="XBK156" s="4340"/>
      <c r="XBL156" s="4341"/>
      <c r="XBM156" s="4338"/>
      <c r="XBN156" s="2612"/>
      <c r="XBO156" s="4342"/>
      <c r="XBP156" s="4343"/>
      <c r="XBQ156" s="4344"/>
      <c r="XBR156" s="2613"/>
      <c r="XBS156" s="4345"/>
      <c r="XBT156" s="4346"/>
      <c r="XBU156" s="4345"/>
      <c r="XBV156" s="4346"/>
      <c r="XBW156" s="4338"/>
      <c r="XBX156" s="4339"/>
      <c r="XBY156" s="4345"/>
      <c r="XBZ156" s="4344"/>
      <c r="XCA156" s="4338"/>
      <c r="XCB156" s="4339"/>
      <c r="XCC156" s="4340"/>
      <c r="XCD156" s="4341"/>
      <c r="XCE156" s="4338"/>
      <c r="XCF156" s="2612"/>
      <c r="XCG156" s="4342"/>
      <c r="XCH156" s="4343"/>
      <c r="XCI156" s="4344"/>
      <c r="XCJ156" s="2613"/>
      <c r="XCK156" s="4345"/>
      <c r="XCL156" s="4346"/>
      <c r="XCM156" s="4345"/>
      <c r="XCN156" s="4346"/>
      <c r="XCO156" s="4338"/>
      <c r="XCP156" s="4339"/>
      <c r="XCQ156" s="4345"/>
      <c r="XCR156" s="4344"/>
      <c r="XCS156" s="4338"/>
      <c r="XCT156" s="4339"/>
      <c r="XCU156" s="4340"/>
      <c r="XCV156" s="4341"/>
      <c r="XCW156" s="4338"/>
      <c r="XCX156" s="2612"/>
      <c r="XCY156" s="4342"/>
      <c r="XCZ156" s="4343"/>
      <c r="XDA156" s="4344"/>
      <c r="XDB156" s="2613"/>
      <c r="XDC156" s="4345"/>
      <c r="XDD156" s="4346"/>
      <c r="XDE156" s="4345"/>
      <c r="XDF156" s="4346"/>
      <c r="XDG156" s="4338"/>
      <c r="XDH156" s="4339"/>
      <c r="XDI156" s="4345"/>
      <c r="XDJ156" s="4344"/>
      <c r="XDK156" s="4338"/>
      <c r="XDL156" s="4339"/>
      <c r="XDM156" s="4340"/>
      <c r="XDN156" s="4341"/>
      <c r="XDO156" s="4338"/>
      <c r="XDP156" s="2612"/>
      <c r="XDQ156" s="4342"/>
      <c r="XDR156" s="4343"/>
      <c r="XDS156" s="4344"/>
      <c r="XDT156" s="2613"/>
      <c r="XDU156" s="4345"/>
      <c r="XDV156" s="4346"/>
      <c r="XDW156" s="4345"/>
      <c r="XDX156" s="4346"/>
      <c r="XDY156" s="4338"/>
      <c r="XDZ156" s="4339"/>
      <c r="XEA156" s="4345"/>
      <c r="XEB156" s="4344"/>
      <c r="XEC156" s="4338"/>
      <c r="XED156" s="4339"/>
      <c r="XEE156" s="4340"/>
      <c r="XEF156" s="4341"/>
      <c r="XEG156" s="4338"/>
      <c r="XEH156" s="2612"/>
      <c r="XEI156" s="4342"/>
      <c r="XEJ156" s="4343"/>
      <c r="XEK156" s="4344"/>
      <c r="XEL156" s="2613"/>
      <c r="XEM156" s="4345"/>
      <c r="XEN156" s="4346"/>
      <c r="XEO156" s="4345"/>
      <c r="XEP156" s="4346"/>
      <c r="XEQ156" s="4338"/>
      <c r="XER156" s="4339"/>
      <c r="XES156" s="4345"/>
      <c r="XET156" s="4344"/>
      <c r="XEU156" s="4338"/>
      <c r="XEV156" s="4339"/>
      <c r="XEW156" s="4340"/>
      <c r="XEX156" s="4341"/>
      <c r="XEY156" s="4338"/>
      <c r="XEZ156" s="2612"/>
      <c r="XFA156" s="4342"/>
      <c r="XFB156" s="4343"/>
      <c r="XFC156" s="4344"/>
      <c r="XFD156" s="2613"/>
    </row>
    <row r="157" spans="1:16384" s="233" customFormat="1" ht="24">
      <c r="A157" s="4119" t="str">
        <f>'General TPUM'!B159</f>
        <v>Fokona Adventist Primary School</v>
      </c>
      <c r="B157" s="4283">
        <v>6</v>
      </c>
      <c r="C157" s="4284"/>
      <c r="D157" s="757">
        <f t="shared" si="17"/>
        <v>6</v>
      </c>
      <c r="E157" s="4314"/>
      <c r="F157" s="4315"/>
      <c r="G157" s="4281">
        <v>4</v>
      </c>
      <c r="H157" s="4281">
        <v>2</v>
      </c>
      <c r="I157" s="4281"/>
      <c r="J157" s="4281"/>
      <c r="K157" s="4285">
        <v>4</v>
      </c>
      <c r="L157" s="4284"/>
      <c r="M157" s="4285">
        <v>2</v>
      </c>
      <c r="N157" s="4284"/>
      <c r="O157" s="4285">
        <v>2</v>
      </c>
      <c r="P157" s="4284"/>
      <c r="Q157" s="4286">
        <v>2</v>
      </c>
      <c r="R157" s="2193"/>
      <c r="U157" s="1682">
        <f t="shared" si="14"/>
        <v>0</v>
      </c>
    </row>
    <row r="158" spans="1:16384" s="233" customFormat="1" ht="24">
      <c r="A158" s="4119" t="str">
        <f>'General TPUM'!B160</f>
        <v>Fonteng Adventist Primary School</v>
      </c>
      <c r="B158" s="4283">
        <v>3</v>
      </c>
      <c r="C158" s="4284"/>
      <c r="D158" s="757">
        <f t="shared" si="17"/>
        <v>3</v>
      </c>
      <c r="E158" s="4285"/>
      <c r="F158" s="4284"/>
      <c r="G158" s="4281">
        <v>3</v>
      </c>
      <c r="H158" s="4281"/>
      <c r="I158" s="4281"/>
      <c r="J158" s="4281"/>
      <c r="K158" s="4285"/>
      <c r="L158" s="4284"/>
      <c r="M158" s="4285"/>
      <c r="N158" s="4284"/>
      <c r="O158" s="4285">
        <v>2</v>
      </c>
      <c r="P158" s="4284"/>
      <c r="Q158" s="4286"/>
      <c r="R158" s="2016"/>
      <c r="T158" s="649"/>
      <c r="U158" s="1682">
        <f t="shared" si="14"/>
        <v>0</v>
      </c>
    </row>
    <row r="159" spans="1:16384" s="233" customFormat="1" ht="24">
      <c r="A159" s="4119" t="str">
        <f>'General TPUM'!B161</f>
        <v>Galilee Adventist Primary School</v>
      </c>
      <c r="B159" s="4283">
        <v>5</v>
      </c>
      <c r="C159" s="4284"/>
      <c r="D159" s="757">
        <f t="shared" si="17"/>
        <v>5</v>
      </c>
      <c r="E159" s="4285"/>
      <c r="F159" s="4284"/>
      <c r="G159" s="4281">
        <v>5</v>
      </c>
      <c r="H159" s="4281"/>
      <c r="I159" s="4281"/>
      <c r="J159" s="4281"/>
      <c r="K159" s="4285"/>
      <c r="L159" s="4284"/>
      <c r="M159" s="4285"/>
      <c r="N159" s="4284"/>
      <c r="O159" s="4285">
        <v>4</v>
      </c>
      <c r="P159" s="4284"/>
      <c r="Q159" s="4286"/>
      <c r="R159" s="2016"/>
      <c r="U159" s="1682">
        <f t="shared" si="14"/>
        <v>0</v>
      </c>
    </row>
    <row r="160" spans="1:16384" s="45" customFormat="1" ht="24">
      <c r="A160" s="4119" t="str">
        <f>'General TPUM'!B162</f>
        <v>Kwataparen Adventist Junior Secondary School</v>
      </c>
      <c r="B160" s="4332"/>
      <c r="C160" s="4333">
        <v>15</v>
      </c>
      <c r="D160" s="757">
        <f t="shared" si="17"/>
        <v>15</v>
      </c>
      <c r="E160" s="4334"/>
      <c r="F160" s="4335">
        <v>4</v>
      </c>
      <c r="G160" s="4334"/>
      <c r="H160" s="4335"/>
      <c r="I160" s="4337">
        <v>15</v>
      </c>
      <c r="J160" s="4347"/>
      <c r="K160" s="4336"/>
      <c r="L160" s="4333">
        <v>3</v>
      </c>
      <c r="M160" s="4336"/>
      <c r="N160" s="4333">
        <v>3</v>
      </c>
      <c r="O160" s="4336"/>
      <c r="P160" s="4333">
        <v>4</v>
      </c>
      <c r="Q160" s="4337"/>
      <c r="R160" s="2611">
        <v>3</v>
      </c>
      <c r="S160" s="648"/>
      <c r="T160" s="233"/>
      <c r="U160" s="1682">
        <f t="shared" si="14"/>
        <v>0</v>
      </c>
      <c r="V160" s="650"/>
      <c r="W160" s="651"/>
      <c r="X160" s="651"/>
      <c r="Y160" s="651"/>
      <c r="Z160" s="651"/>
      <c r="AA160" s="650"/>
      <c r="AB160" s="650"/>
      <c r="AC160" s="651"/>
      <c r="AD160" s="650"/>
      <c r="AE160" s="650"/>
      <c r="AF160" s="650"/>
      <c r="AG160" s="650"/>
      <c r="AH160" s="650"/>
      <c r="AI160" s="650"/>
      <c r="AJ160" s="650"/>
      <c r="AK160" s="648"/>
      <c r="AL160" s="649"/>
      <c r="AM160" s="650"/>
      <c r="AN160" s="650"/>
      <c r="AO160" s="651"/>
      <c r="AP160" s="651"/>
      <c r="AQ160" s="651"/>
      <c r="AR160" s="651"/>
      <c r="AS160" s="650"/>
      <c r="AT160" s="650"/>
      <c r="AU160" s="651"/>
      <c r="AV160" s="650"/>
      <c r="AW160" s="650"/>
      <c r="AX160" s="650"/>
      <c r="AY160" s="650"/>
      <c r="AZ160" s="650"/>
      <c r="BA160" s="650"/>
      <c r="BB160" s="650"/>
      <c r="BC160" s="648"/>
      <c r="BD160" s="649"/>
      <c r="BE160" s="650"/>
      <c r="BF160" s="650"/>
      <c r="BG160" s="651"/>
      <c r="BH160" s="651"/>
      <c r="BI160" s="651"/>
      <c r="BJ160" s="651"/>
      <c r="BK160" s="650"/>
      <c r="BL160" s="650"/>
      <c r="BM160" s="651"/>
      <c r="BN160" s="650"/>
      <c r="BO160" s="650"/>
      <c r="BP160" s="650"/>
      <c r="BQ160" s="650"/>
      <c r="BR160" s="650"/>
      <c r="BS160" s="650"/>
      <c r="BT160" s="650"/>
      <c r="BU160" s="648"/>
      <c r="BV160" s="649"/>
      <c r="BW160" s="650"/>
      <c r="BX160" s="650"/>
      <c r="BY160" s="651"/>
      <c r="BZ160" s="651"/>
      <c r="CA160" s="651"/>
      <c r="CB160" s="651"/>
      <c r="CC160" s="650"/>
      <c r="CD160" s="650"/>
      <c r="CE160" s="651"/>
      <c r="CF160" s="650"/>
      <c r="CG160" s="650"/>
      <c r="CH160" s="650"/>
      <c r="CI160" s="650"/>
      <c r="CJ160" s="650"/>
      <c r="CK160" s="650"/>
      <c r="CL160" s="650"/>
      <c r="CM160" s="648"/>
      <c r="CN160" s="649"/>
      <c r="CO160" s="650"/>
      <c r="CP160" s="650"/>
      <c r="CQ160" s="651"/>
      <c r="CR160" s="651"/>
      <c r="CS160" s="651"/>
      <c r="CT160" s="651"/>
      <c r="CU160" s="650"/>
      <c r="CV160" s="650"/>
      <c r="CW160" s="651"/>
      <c r="CX160" s="650"/>
      <c r="CY160" s="650"/>
      <c r="CZ160" s="650"/>
      <c r="DA160" s="650"/>
      <c r="DB160" s="650"/>
      <c r="DC160" s="650"/>
      <c r="DD160" s="650"/>
      <c r="DE160" s="648"/>
      <c r="DF160" s="649"/>
      <c r="DG160" s="650"/>
      <c r="DH160" s="650"/>
      <c r="DI160" s="651"/>
      <c r="DJ160" s="651"/>
      <c r="DK160" s="651"/>
      <c r="DL160" s="651"/>
      <c r="DM160" s="650"/>
      <c r="DN160" s="650"/>
      <c r="DO160" s="651"/>
      <c r="DP160" s="650"/>
      <c r="DQ160" s="650"/>
      <c r="DR160" s="650"/>
      <c r="DS160" s="650"/>
      <c r="DT160" s="650"/>
      <c r="DU160" s="650"/>
      <c r="DV160" s="650"/>
      <c r="DW160" s="648"/>
      <c r="DX160" s="649"/>
      <c r="DY160" s="650"/>
      <c r="DZ160" s="650"/>
      <c r="EA160" s="651"/>
      <c r="EB160" s="651"/>
      <c r="EC160" s="651"/>
      <c r="ED160" s="651"/>
      <c r="EE160" s="650"/>
      <c r="EF160" s="650"/>
      <c r="EG160" s="651"/>
      <c r="EH160" s="650"/>
      <c r="EI160" s="650"/>
      <c r="EJ160" s="650"/>
      <c r="EK160" s="650"/>
      <c r="EL160" s="650"/>
      <c r="EM160" s="650"/>
      <c r="EN160" s="650"/>
      <c r="EO160" s="648"/>
      <c r="EP160" s="649"/>
      <c r="EQ160" s="650"/>
      <c r="ER160" s="650"/>
      <c r="ES160" s="651"/>
      <c r="ET160" s="651"/>
      <c r="EU160" s="651"/>
      <c r="EV160" s="651"/>
      <c r="EW160" s="650"/>
      <c r="EX160" s="650"/>
      <c r="EY160" s="651"/>
      <c r="EZ160" s="650"/>
      <c r="FA160" s="650"/>
      <c r="FB160" s="650"/>
      <c r="FC160" s="650"/>
      <c r="FD160" s="650"/>
      <c r="FE160" s="650"/>
      <c r="FF160" s="650"/>
      <c r="FG160" s="648"/>
      <c r="FH160" s="649"/>
      <c r="FI160" s="650"/>
      <c r="FJ160" s="650"/>
      <c r="FK160" s="651"/>
      <c r="FL160" s="651"/>
      <c r="FM160" s="651"/>
      <c r="FN160" s="651"/>
      <c r="FO160" s="650"/>
      <c r="FP160" s="650"/>
      <c r="FQ160" s="651"/>
      <c r="FR160" s="650"/>
      <c r="FS160" s="650"/>
      <c r="FT160" s="650"/>
      <c r="FU160" s="650"/>
      <c r="FV160" s="650"/>
      <c r="FW160" s="650"/>
      <c r="FX160" s="650"/>
      <c r="FY160" s="648"/>
      <c r="FZ160" s="649"/>
      <c r="GA160" s="650"/>
      <c r="GB160" s="650"/>
      <c r="GC160" s="651"/>
      <c r="GD160" s="651"/>
      <c r="GE160" s="651"/>
      <c r="GF160" s="651"/>
      <c r="GG160" s="650"/>
      <c r="GH160" s="650"/>
      <c r="GI160" s="651"/>
      <c r="GJ160" s="4338"/>
      <c r="GK160" s="4338"/>
      <c r="GL160" s="4339"/>
      <c r="GM160" s="4340"/>
      <c r="GN160" s="4341"/>
      <c r="GO160" s="4338"/>
      <c r="GP160" s="2612"/>
      <c r="GQ160" s="4342"/>
      <c r="GR160" s="4343"/>
      <c r="GS160" s="4344"/>
      <c r="GT160" s="2613"/>
      <c r="GU160" s="4345"/>
      <c r="GV160" s="4346"/>
      <c r="GW160" s="4345"/>
      <c r="GX160" s="4346"/>
      <c r="GY160" s="4338"/>
      <c r="GZ160" s="4339"/>
      <c r="HA160" s="4345"/>
      <c r="HB160" s="4344"/>
      <c r="HC160" s="4338"/>
      <c r="HD160" s="4339"/>
      <c r="HE160" s="4340"/>
      <c r="HF160" s="4341"/>
      <c r="HG160" s="4338"/>
      <c r="HH160" s="2612"/>
      <c r="HI160" s="4342"/>
      <c r="HJ160" s="4343"/>
      <c r="HK160" s="4344"/>
      <c r="HL160" s="2613"/>
      <c r="HM160" s="4345"/>
      <c r="HN160" s="4346"/>
      <c r="HO160" s="4345"/>
      <c r="HP160" s="4346"/>
      <c r="HQ160" s="4338"/>
      <c r="HR160" s="4339"/>
      <c r="HS160" s="4345"/>
      <c r="HT160" s="4344"/>
      <c r="HU160" s="4338"/>
      <c r="HV160" s="4339"/>
      <c r="HW160" s="4340"/>
      <c r="HX160" s="4341"/>
      <c r="HY160" s="4338"/>
      <c r="HZ160" s="2612"/>
      <c r="IA160" s="4342"/>
      <c r="IB160" s="4343"/>
      <c r="IC160" s="4344"/>
      <c r="ID160" s="2613"/>
      <c r="IE160" s="4345"/>
      <c r="IF160" s="4346"/>
      <c r="IG160" s="4345"/>
      <c r="IH160" s="4346"/>
      <c r="II160" s="4338"/>
      <c r="IJ160" s="4339"/>
      <c r="IK160" s="4345"/>
      <c r="IL160" s="4344"/>
      <c r="IM160" s="4338"/>
      <c r="IN160" s="4339"/>
      <c r="IO160" s="4340"/>
      <c r="IP160" s="4341"/>
      <c r="IQ160" s="4338"/>
      <c r="IR160" s="2612"/>
      <c r="IS160" s="4342"/>
      <c r="IT160" s="4343"/>
      <c r="IU160" s="4344"/>
      <c r="IV160" s="2613"/>
      <c r="IW160" s="4345"/>
      <c r="IX160" s="4346"/>
      <c r="IY160" s="4345"/>
      <c r="IZ160" s="4346"/>
      <c r="JA160" s="4338"/>
      <c r="JB160" s="4339"/>
      <c r="JC160" s="4345"/>
      <c r="JD160" s="4344"/>
      <c r="JE160" s="4338"/>
      <c r="JF160" s="4339"/>
      <c r="JG160" s="4340"/>
      <c r="JH160" s="4341"/>
      <c r="JI160" s="4338"/>
      <c r="JJ160" s="2612"/>
      <c r="JK160" s="4342"/>
      <c r="JL160" s="4343"/>
      <c r="JM160" s="4344"/>
      <c r="JN160" s="2613"/>
      <c r="JO160" s="4345"/>
      <c r="JP160" s="4346"/>
      <c r="JQ160" s="4345"/>
      <c r="JR160" s="4346"/>
      <c r="JS160" s="4338"/>
      <c r="JT160" s="4339"/>
      <c r="JU160" s="4345"/>
      <c r="JV160" s="4344"/>
      <c r="JW160" s="4338"/>
      <c r="JX160" s="4339"/>
      <c r="JY160" s="4340"/>
      <c r="JZ160" s="4341"/>
      <c r="KA160" s="4338"/>
      <c r="KB160" s="2612"/>
      <c r="KC160" s="4342"/>
      <c r="KD160" s="4343"/>
      <c r="KE160" s="4344"/>
      <c r="KF160" s="2613"/>
      <c r="KG160" s="4345"/>
      <c r="KH160" s="4346"/>
      <c r="KI160" s="4345"/>
      <c r="KJ160" s="4346"/>
      <c r="KK160" s="4338"/>
      <c r="KL160" s="4339"/>
      <c r="KM160" s="4345"/>
      <c r="KN160" s="4344"/>
      <c r="KO160" s="4338"/>
      <c r="KP160" s="4339"/>
      <c r="KQ160" s="4340"/>
      <c r="KR160" s="4341"/>
      <c r="KS160" s="4338"/>
      <c r="KT160" s="2612"/>
      <c r="KU160" s="4342"/>
      <c r="KV160" s="4343"/>
      <c r="KW160" s="4344"/>
      <c r="KX160" s="2613"/>
      <c r="KY160" s="4345"/>
      <c r="KZ160" s="4346"/>
      <c r="LA160" s="4345"/>
      <c r="LB160" s="4346"/>
      <c r="LC160" s="4338"/>
      <c r="LD160" s="4339"/>
      <c r="LE160" s="4345"/>
      <c r="LF160" s="4344"/>
      <c r="LG160" s="4338"/>
      <c r="LH160" s="4339"/>
      <c r="LI160" s="4340"/>
      <c r="LJ160" s="4341"/>
      <c r="LK160" s="4338"/>
      <c r="LL160" s="2612"/>
      <c r="LM160" s="4342"/>
      <c r="LN160" s="4343"/>
      <c r="LO160" s="4344"/>
      <c r="LP160" s="2613"/>
      <c r="LQ160" s="4345"/>
      <c r="LR160" s="4346"/>
      <c r="LS160" s="4345"/>
      <c r="LT160" s="4346"/>
      <c r="LU160" s="4338"/>
      <c r="LV160" s="4339"/>
      <c r="LW160" s="4345"/>
      <c r="LX160" s="4344"/>
      <c r="LY160" s="4338"/>
      <c r="LZ160" s="4339"/>
      <c r="MA160" s="4340"/>
      <c r="MB160" s="4341"/>
      <c r="MC160" s="4338"/>
      <c r="MD160" s="2612"/>
      <c r="ME160" s="4342"/>
      <c r="MF160" s="4343"/>
      <c r="MG160" s="4344"/>
      <c r="MH160" s="2613"/>
      <c r="MI160" s="4345"/>
      <c r="MJ160" s="4346"/>
      <c r="MK160" s="4345"/>
      <c r="ML160" s="4346"/>
      <c r="MM160" s="4338"/>
      <c r="MN160" s="4339"/>
      <c r="MO160" s="4345"/>
      <c r="MP160" s="4344"/>
      <c r="MQ160" s="4338"/>
      <c r="MR160" s="4339"/>
      <c r="MS160" s="4340"/>
      <c r="MT160" s="4341"/>
      <c r="MU160" s="4338"/>
      <c r="MV160" s="2612"/>
      <c r="MW160" s="4342"/>
      <c r="MX160" s="4343"/>
      <c r="MY160" s="4344"/>
      <c r="MZ160" s="2613"/>
      <c r="NA160" s="4345"/>
      <c r="NB160" s="4346"/>
      <c r="NC160" s="4345"/>
      <c r="ND160" s="4346"/>
      <c r="NE160" s="4338"/>
      <c r="NF160" s="4339"/>
      <c r="NG160" s="4345"/>
      <c r="NH160" s="4344"/>
      <c r="NI160" s="4338"/>
      <c r="NJ160" s="4339"/>
      <c r="NK160" s="4340"/>
      <c r="NL160" s="4341"/>
      <c r="NM160" s="4338"/>
      <c r="NN160" s="2612"/>
      <c r="NO160" s="4342"/>
      <c r="NP160" s="4343"/>
      <c r="NQ160" s="4344"/>
      <c r="NR160" s="2613"/>
      <c r="NS160" s="4345"/>
      <c r="NT160" s="4346"/>
      <c r="NU160" s="4345"/>
      <c r="NV160" s="4346"/>
      <c r="NW160" s="4338"/>
      <c r="NX160" s="4339"/>
      <c r="NY160" s="4345"/>
      <c r="NZ160" s="4344"/>
      <c r="OA160" s="4338"/>
      <c r="OB160" s="4339"/>
      <c r="OC160" s="4340"/>
      <c r="OD160" s="4341"/>
      <c r="OE160" s="4338"/>
      <c r="OF160" s="2612"/>
      <c r="OG160" s="4342"/>
      <c r="OH160" s="4343"/>
      <c r="OI160" s="4344"/>
      <c r="OJ160" s="2613"/>
      <c r="OK160" s="4345"/>
      <c r="OL160" s="4346"/>
      <c r="OM160" s="4345"/>
      <c r="ON160" s="4346"/>
      <c r="OO160" s="4338"/>
      <c r="OP160" s="4339"/>
      <c r="OQ160" s="4345"/>
      <c r="OR160" s="4344"/>
      <c r="OS160" s="4338"/>
      <c r="OT160" s="4339"/>
      <c r="OU160" s="4340"/>
      <c r="OV160" s="4341"/>
      <c r="OW160" s="4338"/>
      <c r="OX160" s="2612"/>
      <c r="OY160" s="4342"/>
      <c r="OZ160" s="4343"/>
      <c r="PA160" s="4344"/>
      <c r="PB160" s="2613"/>
      <c r="PC160" s="4345"/>
      <c r="PD160" s="4346"/>
      <c r="PE160" s="4345"/>
      <c r="PF160" s="4346"/>
      <c r="PG160" s="4338"/>
      <c r="PH160" s="4339"/>
      <c r="PI160" s="4345"/>
      <c r="PJ160" s="4344"/>
      <c r="PK160" s="4338"/>
      <c r="PL160" s="4339"/>
      <c r="PM160" s="4340"/>
      <c r="PN160" s="4341"/>
      <c r="PO160" s="4338"/>
      <c r="PP160" s="2612"/>
      <c r="PQ160" s="4342"/>
      <c r="PR160" s="4343"/>
      <c r="PS160" s="4344"/>
      <c r="PT160" s="2613"/>
      <c r="PU160" s="4345"/>
      <c r="PV160" s="4346"/>
      <c r="PW160" s="4345"/>
      <c r="PX160" s="4346"/>
      <c r="PY160" s="4338"/>
      <c r="PZ160" s="4339"/>
      <c r="QA160" s="4345"/>
      <c r="QB160" s="4344"/>
      <c r="QC160" s="4338"/>
      <c r="QD160" s="4339"/>
      <c r="QE160" s="4340"/>
      <c r="QF160" s="4341"/>
      <c r="QG160" s="4338"/>
      <c r="QH160" s="2612"/>
      <c r="QI160" s="4342"/>
      <c r="QJ160" s="4343"/>
      <c r="QK160" s="4344"/>
      <c r="QL160" s="2613"/>
      <c r="QM160" s="4345"/>
      <c r="QN160" s="4346"/>
      <c r="QO160" s="4345"/>
      <c r="QP160" s="4346"/>
      <c r="QQ160" s="4338"/>
      <c r="QR160" s="4339"/>
      <c r="QS160" s="4345"/>
      <c r="QT160" s="4344"/>
      <c r="QU160" s="4338"/>
      <c r="QV160" s="4339"/>
      <c r="QW160" s="4340"/>
      <c r="QX160" s="4341"/>
      <c r="QY160" s="4338"/>
      <c r="QZ160" s="2612"/>
      <c r="RA160" s="4342"/>
      <c r="RB160" s="4343"/>
      <c r="RC160" s="4344"/>
      <c r="RD160" s="2613"/>
      <c r="RE160" s="4345"/>
      <c r="RF160" s="4346"/>
      <c r="RG160" s="4345"/>
      <c r="RH160" s="4346"/>
      <c r="RI160" s="4338"/>
      <c r="RJ160" s="4339"/>
      <c r="RK160" s="4345"/>
      <c r="RL160" s="4344"/>
      <c r="RM160" s="4338"/>
      <c r="RN160" s="4339"/>
      <c r="RO160" s="4340"/>
      <c r="RP160" s="4341"/>
      <c r="RQ160" s="4338"/>
      <c r="RR160" s="2612"/>
      <c r="RS160" s="4342"/>
      <c r="RT160" s="4343"/>
      <c r="RU160" s="4344"/>
      <c r="RV160" s="2613"/>
      <c r="RW160" s="4345"/>
      <c r="RX160" s="4346"/>
      <c r="RY160" s="4345"/>
      <c r="RZ160" s="4346"/>
      <c r="SA160" s="4338"/>
      <c r="SB160" s="4339"/>
      <c r="SC160" s="4345"/>
      <c r="SD160" s="4344"/>
      <c r="SE160" s="4338"/>
      <c r="SF160" s="4339"/>
      <c r="SG160" s="4340"/>
      <c r="SH160" s="4341"/>
      <c r="SI160" s="4338"/>
      <c r="SJ160" s="2612"/>
      <c r="SK160" s="4342"/>
      <c r="SL160" s="4343"/>
      <c r="SM160" s="4344"/>
      <c r="SN160" s="2613"/>
      <c r="SO160" s="4345"/>
      <c r="SP160" s="4346"/>
      <c r="SQ160" s="4345"/>
      <c r="SR160" s="4346"/>
      <c r="SS160" s="4338"/>
      <c r="ST160" s="4339"/>
      <c r="SU160" s="4345"/>
      <c r="SV160" s="4344"/>
      <c r="SW160" s="4338"/>
      <c r="SX160" s="4339"/>
      <c r="SY160" s="4340"/>
      <c r="SZ160" s="4341"/>
      <c r="TA160" s="4338"/>
      <c r="TB160" s="2612"/>
      <c r="TC160" s="4342"/>
      <c r="TD160" s="4343"/>
      <c r="TE160" s="4344"/>
      <c r="TF160" s="2613"/>
      <c r="TG160" s="4345"/>
      <c r="TH160" s="4346"/>
      <c r="TI160" s="4345"/>
      <c r="TJ160" s="4346"/>
      <c r="TK160" s="4338"/>
      <c r="TL160" s="4339"/>
      <c r="TM160" s="4345"/>
      <c r="TN160" s="4344"/>
      <c r="TO160" s="4338"/>
      <c r="TP160" s="4339"/>
      <c r="TQ160" s="4340"/>
      <c r="TR160" s="4341"/>
      <c r="TS160" s="4338"/>
      <c r="TT160" s="2612"/>
      <c r="TU160" s="4342"/>
      <c r="TV160" s="4343"/>
      <c r="TW160" s="4344"/>
      <c r="TX160" s="2613"/>
      <c r="TY160" s="4345"/>
      <c r="TZ160" s="4346"/>
      <c r="UA160" s="4345"/>
      <c r="UB160" s="4346"/>
      <c r="UC160" s="4338"/>
      <c r="UD160" s="4339"/>
      <c r="UE160" s="4345"/>
      <c r="UF160" s="4344"/>
      <c r="UG160" s="4338"/>
      <c r="UH160" s="4339"/>
      <c r="UI160" s="4340"/>
      <c r="UJ160" s="4341"/>
      <c r="UK160" s="4338"/>
      <c r="UL160" s="2612"/>
      <c r="UM160" s="4342"/>
      <c r="UN160" s="4343"/>
      <c r="UO160" s="4344"/>
      <c r="UP160" s="2613"/>
      <c r="UQ160" s="4345"/>
      <c r="UR160" s="4346"/>
      <c r="US160" s="4345"/>
      <c r="UT160" s="4346"/>
      <c r="UU160" s="4338"/>
      <c r="UV160" s="4339"/>
      <c r="UW160" s="4345"/>
      <c r="UX160" s="4344"/>
      <c r="UY160" s="4338"/>
      <c r="UZ160" s="4339"/>
      <c r="VA160" s="4340"/>
      <c r="VB160" s="4341"/>
      <c r="VC160" s="4338"/>
      <c r="VD160" s="2612"/>
      <c r="VE160" s="4342"/>
      <c r="VF160" s="4343"/>
      <c r="VG160" s="4344"/>
      <c r="VH160" s="2613"/>
      <c r="VI160" s="4345"/>
      <c r="VJ160" s="4346"/>
      <c r="VK160" s="4345"/>
      <c r="VL160" s="4346"/>
      <c r="VM160" s="4338"/>
      <c r="VN160" s="4339"/>
      <c r="VO160" s="4345"/>
      <c r="VP160" s="4344"/>
      <c r="VQ160" s="4338"/>
      <c r="VR160" s="4339"/>
      <c r="VS160" s="4340"/>
      <c r="VT160" s="4341"/>
      <c r="VU160" s="4338"/>
      <c r="VV160" s="2612"/>
      <c r="VW160" s="4342"/>
      <c r="VX160" s="4343"/>
      <c r="VY160" s="4344"/>
      <c r="VZ160" s="2613"/>
      <c r="WA160" s="4345"/>
      <c r="WB160" s="4346"/>
      <c r="WC160" s="4345"/>
      <c r="WD160" s="4346"/>
      <c r="WE160" s="4338"/>
      <c r="WF160" s="4339"/>
      <c r="WG160" s="4345"/>
      <c r="WH160" s="4344"/>
      <c r="WI160" s="4338"/>
      <c r="WJ160" s="4339"/>
      <c r="WK160" s="4340"/>
      <c r="WL160" s="4341"/>
      <c r="WM160" s="4338"/>
      <c r="WN160" s="2612"/>
      <c r="WO160" s="4342"/>
      <c r="WP160" s="4343"/>
      <c r="WQ160" s="4344"/>
      <c r="WR160" s="2613"/>
      <c r="WS160" s="4345"/>
      <c r="WT160" s="4346"/>
      <c r="WU160" s="4345"/>
      <c r="WV160" s="4346"/>
      <c r="WW160" s="4338"/>
      <c r="WX160" s="4339"/>
      <c r="WY160" s="4345"/>
      <c r="WZ160" s="4344"/>
      <c r="XA160" s="4338"/>
      <c r="XB160" s="4339"/>
      <c r="XC160" s="4340"/>
      <c r="XD160" s="4341"/>
      <c r="XE160" s="4338"/>
      <c r="XF160" s="2612"/>
      <c r="XG160" s="4342"/>
      <c r="XH160" s="4343"/>
      <c r="XI160" s="4344"/>
      <c r="XJ160" s="2613"/>
      <c r="XK160" s="4345"/>
      <c r="XL160" s="4346"/>
      <c r="XM160" s="4345"/>
      <c r="XN160" s="4346"/>
      <c r="XO160" s="4338"/>
      <c r="XP160" s="4339"/>
      <c r="XQ160" s="4345"/>
      <c r="XR160" s="4344"/>
      <c r="XS160" s="4338"/>
      <c r="XT160" s="4339"/>
      <c r="XU160" s="4340"/>
      <c r="XV160" s="4341"/>
      <c r="XW160" s="4338"/>
      <c r="XX160" s="2612"/>
      <c r="XY160" s="4342"/>
      <c r="XZ160" s="4343"/>
      <c r="YA160" s="4344"/>
      <c r="YB160" s="2613"/>
      <c r="YC160" s="4345"/>
      <c r="YD160" s="4346"/>
      <c r="YE160" s="4345"/>
      <c r="YF160" s="4346"/>
      <c r="YG160" s="4338"/>
      <c r="YH160" s="4339"/>
      <c r="YI160" s="4345"/>
      <c r="YJ160" s="4344"/>
      <c r="YK160" s="4338"/>
      <c r="YL160" s="4339"/>
      <c r="YM160" s="4340"/>
      <c r="YN160" s="4341"/>
      <c r="YO160" s="4338"/>
      <c r="YP160" s="2612"/>
      <c r="YQ160" s="4342"/>
      <c r="YR160" s="4343"/>
      <c r="YS160" s="4344"/>
      <c r="YT160" s="2613"/>
      <c r="YU160" s="4345"/>
      <c r="YV160" s="4346"/>
      <c r="YW160" s="4345"/>
      <c r="YX160" s="4346"/>
      <c r="YY160" s="4338"/>
      <c r="YZ160" s="4339"/>
      <c r="ZA160" s="4345"/>
      <c r="ZB160" s="4344"/>
      <c r="ZC160" s="4338"/>
      <c r="ZD160" s="4339"/>
      <c r="ZE160" s="4340"/>
      <c r="ZF160" s="4341"/>
      <c r="ZG160" s="4338"/>
      <c r="ZH160" s="2612"/>
      <c r="ZI160" s="4342"/>
      <c r="ZJ160" s="4343"/>
      <c r="ZK160" s="4344"/>
      <c r="ZL160" s="2613"/>
      <c r="ZM160" s="4345"/>
      <c r="ZN160" s="4346"/>
      <c r="ZO160" s="4345"/>
      <c r="ZP160" s="4346"/>
      <c r="ZQ160" s="4338"/>
      <c r="ZR160" s="4339"/>
      <c r="ZS160" s="4345"/>
      <c r="ZT160" s="4344"/>
      <c r="ZU160" s="4338"/>
      <c r="ZV160" s="4339"/>
      <c r="ZW160" s="4340"/>
      <c r="ZX160" s="4341"/>
      <c r="ZY160" s="4338"/>
      <c r="ZZ160" s="2612"/>
      <c r="AAA160" s="4342"/>
      <c r="AAB160" s="4343"/>
      <c r="AAC160" s="4344"/>
      <c r="AAD160" s="2613"/>
      <c r="AAE160" s="4345"/>
      <c r="AAF160" s="4346"/>
      <c r="AAG160" s="4345"/>
      <c r="AAH160" s="4346"/>
      <c r="AAI160" s="4338"/>
      <c r="AAJ160" s="4339"/>
      <c r="AAK160" s="4345"/>
      <c r="AAL160" s="4344"/>
      <c r="AAM160" s="4338"/>
      <c r="AAN160" s="4339"/>
      <c r="AAO160" s="4340"/>
      <c r="AAP160" s="4341"/>
      <c r="AAQ160" s="4338"/>
      <c r="AAR160" s="2612"/>
      <c r="AAS160" s="4342"/>
      <c r="AAT160" s="4343"/>
      <c r="AAU160" s="4344"/>
      <c r="AAV160" s="2613"/>
      <c r="AAW160" s="4345"/>
      <c r="AAX160" s="4346"/>
      <c r="AAY160" s="4345"/>
      <c r="AAZ160" s="4346"/>
      <c r="ABA160" s="4338"/>
      <c r="ABB160" s="4339"/>
      <c r="ABC160" s="4345"/>
      <c r="ABD160" s="4344"/>
      <c r="ABE160" s="4338"/>
      <c r="ABF160" s="4339"/>
      <c r="ABG160" s="4340"/>
      <c r="ABH160" s="4341"/>
      <c r="ABI160" s="4338"/>
      <c r="ABJ160" s="2612"/>
      <c r="ABK160" s="4342"/>
      <c r="ABL160" s="4343"/>
      <c r="ABM160" s="4344"/>
      <c r="ABN160" s="2613"/>
      <c r="ABO160" s="4345"/>
      <c r="ABP160" s="4346"/>
      <c r="ABQ160" s="4345"/>
      <c r="ABR160" s="4346"/>
      <c r="ABS160" s="4338"/>
      <c r="ABT160" s="4339"/>
      <c r="ABU160" s="4345"/>
      <c r="ABV160" s="4344"/>
      <c r="ABW160" s="4338"/>
      <c r="ABX160" s="4339"/>
      <c r="ABY160" s="4340"/>
      <c r="ABZ160" s="4341"/>
      <c r="ACA160" s="4338"/>
      <c r="ACB160" s="2612"/>
      <c r="ACC160" s="4342"/>
      <c r="ACD160" s="4343"/>
      <c r="ACE160" s="4344"/>
      <c r="ACF160" s="2613"/>
      <c r="ACG160" s="4345"/>
      <c r="ACH160" s="4346"/>
      <c r="ACI160" s="4345"/>
      <c r="ACJ160" s="4346"/>
      <c r="ACK160" s="4338"/>
      <c r="ACL160" s="4339"/>
      <c r="ACM160" s="4345"/>
      <c r="ACN160" s="4344"/>
      <c r="ACO160" s="4338"/>
      <c r="ACP160" s="4339"/>
      <c r="ACQ160" s="4340"/>
      <c r="ACR160" s="4341"/>
      <c r="ACS160" s="4338"/>
      <c r="ACT160" s="2612"/>
      <c r="ACU160" s="4342"/>
      <c r="ACV160" s="4343"/>
      <c r="ACW160" s="4344"/>
      <c r="ACX160" s="2613"/>
      <c r="ACY160" s="4345"/>
      <c r="ACZ160" s="4346"/>
      <c r="ADA160" s="4345"/>
      <c r="ADB160" s="4346"/>
      <c r="ADC160" s="4338"/>
      <c r="ADD160" s="4339"/>
      <c r="ADE160" s="4345"/>
      <c r="ADF160" s="4344"/>
      <c r="ADG160" s="4338"/>
      <c r="ADH160" s="4339"/>
      <c r="ADI160" s="4340"/>
      <c r="ADJ160" s="4341"/>
      <c r="ADK160" s="4338"/>
      <c r="ADL160" s="2612"/>
      <c r="ADM160" s="4342"/>
      <c r="ADN160" s="4343"/>
      <c r="ADO160" s="4344"/>
      <c r="ADP160" s="2613"/>
      <c r="ADQ160" s="4345"/>
      <c r="ADR160" s="4346"/>
      <c r="ADS160" s="4345"/>
      <c r="ADT160" s="4346"/>
      <c r="ADU160" s="4338"/>
      <c r="ADV160" s="4339"/>
      <c r="ADW160" s="4345"/>
      <c r="ADX160" s="4344"/>
      <c r="ADY160" s="4338"/>
      <c r="ADZ160" s="4339"/>
      <c r="AEA160" s="4340"/>
      <c r="AEB160" s="4341"/>
      <c r="AEC160" s="4338"/>
      <c r="AED160" s="2612"/>
      <c r="AEE160" s="4342"/>
      <c r="AEF160" s="4343"/>
      <c r="AEG160" s="4344"/>
      <c r="AEH160" s="2613"/>
      <c r="AEI160" s="4345"/>
      <c r="AEJ160" s="4346"/>
      <c r="AEK160" s="4345"/>
      <c r="AEL160" s="4346"/>
      <c r="AEM160" s="4338"/>
      <c r="AEN160" s="4339"/>
      <c r="AEO160" s="4345"/>
      <c r="AEP160" s="4344"/>
      <c r="AEQ160" s="4338"/>
      <c r="AER160" s="4339"/>
      <c r="AES160" s="4340"/>
      <c r="AET160" s="4341"/>
      <c r="AEU160" s="4338"/>
      <c r="AEV160" s="2612"/>
      <c r="AEW160" s="4342"/>
      <c r="AEX160" s="4343"/>
      <c r="AEY160" s="4344"/>
      <c r="AEZ160" s="2613"/>
      <c r="AFA160" s="4345"/>
      <c r="AFB160" s="4346"/>
      <c r="AFC160" s="4345"/>
      <c r="AFD160" s="4346"/>
      <c r="AFE160" s="4338"/>
      <c r="AFF160" s="4339"/>
      <c r="AFG160" s="4345"/>
      <c r="AFH160" s="4344"/>
      <c r="AFI160" s="4338"/>
      <c r="AFJ160" s="4339"/>
      <c r="AFK160" s="4340"/>
      <c r="AFL160" s="4341"/>
      <c r="AFM160" s="4338"/>
      <c r="AFN160" s="2612"/>
      <c r="AFO160" s="4342"/>
      <c r="AFP160" s="4343"/>
      <c r="AFQ160" s="4344"/>
      <c r="AFR160" s="2613"/>
      <c r="AFS160" s="4345"/>
      <c r="AFT160" s="4346"/>
      <c r="AFU160" s="4345"/>
      <c r="AFV160" s="4346"/>
      <c r="AFW160" s="4338"/>
      <c r="AFX160" s="4339"/>
      <c r="AFY160" s="4345"/>
      <c r="AFZ160" s="4344"/>
      <c r="AGA160" s="4338"/>
      <c r="AGB160" s="4339"/>
      <c r="AGC160" s="4340"/>
      <c r="AGD160" s="4341"/>
      <c r="AGE160" s="4338"/>
      <c r="AGF160" s="2612"/>
      <c r="AGG160" s="4342"/>
      <c r="AGH160" s="4343"/>
      <c r="AGI160" s="4344"/>
      <c r="AGJ160" s="2613"/>
      <c r="AGK160" s="4345"/>
      <c r="AGL160" s="4346"/>
      <c r="AGM160" s="4345"/>
      <c r="AGN160" s="4346"/>
      <c r="AGO160" s="4338"/>
      <c r="AGP160" s="4339"/>
      <c r="AGQ160" s="4345"/>
      <c r="AGR160" s="4344"/>
      <c r="AGS160" s="4338"/>
      <c r="AGT160" s="4339"/>
      <c r="AGU160" s="4340"/>
      <c r="AGV160" s="4341"/>
      <c r="AGW160" s="4338"/>
      <c r="AGX160" s="2612"/>
      <c r="AGY160" s="4342"/>
      <c r="AGZ160" s="4343"/>
      <c r="AHA160" s="4344"/>
      <c r="AHB160" s="2613"/>
      <c r="AHC160" s="4345"/>
      <c r="AHD160" s="4346"/>
      <c r="AHE160" s="4345"/>
      <c r="AHF160" s="4346"/>
      <c r="AHG160" s="4338"/>
      <c r="AHH160" s="4339"/>
      <c r="AHI160" s="4345"/>
      <c r="AHJ160" s="4344"/>
      <c r="AHK160" s="4338"/>
      <c r="AHL160" s="4339"/>
      <c r="AHM160" s="4340"/>
      <c r="AHN160" s="4341"/>
      <c r="AHO160" s="4338"/>
      <c r="AHP160" s="2612"/>
      <c r="AHQ160" s="4342"/>
      <c r="AHR160" s="4343"/>
      <c r="AHS160" s="4344"/>
      <c r="AHT160" s="2613"/>
      <c r="AHU160" s="4345"/>
      <c r="AHV160" s="4346"/>
      <c r="AHW160" s="4345"/>
      <c r="AHX160" s="4346"/>
      <c r="AHY160" s="4338"/>
      <c r="AHZ160" s="4339"/>
      <c r="AIA160" s="4345"/>
      <c r="AIB160" s="4344"/>
      <c r="AIC160" s="4338"/>
      <c r="AID160" s="4339"/>
      <c r="AIE160" s="4340"/>
      <c r="AIF160" s="4341"/>
      <c r="AIG160" s="4338"/>
      <c r="AIH160" s="2612"/>
      <c r="AII160" s="4342"/>
      <c r="AIJ160" s="4343"/>
      <c r="AIK160" s="4344"/>
      <c r="AIL160" s="2613"/>
      <c r="AIM160" s="4345"/>
      <c r="AIN160" s="4346"/>
      <c r="AIO160" s="4345"/>
      <c r="AIP160" s="4346"/>
      <c r="AIQ160" s="4338"/>
      <c r="AIR160" s="4339"/>
      <c r="AIS160" s="4345"/>
      <c r="AIT160" s="4344"/>
      <c r="AIU160" s="4338"/>
      <c r="AIV160" s="4339"/>
      <c r="AIW160" s="4340"/>
      <c r="AIX160" s="4341"/>
      <c r="AIY160" s="4338"/>
      <c r="AIZ160" s="2612"/>
      <c r="AJA160" s="4342"/>
      <c r="AJB160" s="4343"/>
      <c r="AJC160" s="4344"/>
      <c r="AJD160" s="2613"/>
      <c r="AJE160" s="4345"/>
      <c r="AJF160" s="4346"/>
      <c r="AJG160" s="4345"/>
      <c r="AJH160" s="4346"/>
      <c r="AJI160" s="4338"/>
      <c r="AJJ160" s="4339"/>
      <c r="AJK160" s="4345"/>
      <c r="AJL160" s="4344"/>
      <c r="AJM160" s="4338"/>
      <c r="AJN160" s="4339"/>
      <c r="AJO160" s="4340"/>
      <c r="AJP160" s="4341"/>
      <c r="AJQ160" s="4338"/>
      <c r="AJR160" s="2612"/>
      <c r="AJS160" s="4342"/>
      <c r="AJT160" s="4343"/>
      <c r="AJU160" s="4344"/>
      <c r="AJV160" s="2613"/>
      <c r="AJW160" s="4345"/>
      <c r="AJX160" s="4346"/>
      <c r="AJY160" s="4345"/>
      <c r="AJZ160" s="4346"/>
      <c r="AKA160" s="4338"/>
      <c r="AKB160" s="4339"/>
      <c r="AKC160" s="4345"/>
      <c r="AKD160" s="4344"/>
      <c r="AKE160" s="4338"/>
      <c r="AKF160" s="4339"/>
      <c r="AKG160" s="4340"/>
      <c r="AKH160" s="4341"/>
      <c r="AKI160" s="4338"/>
      <c r="AKJ160" s="2612"/>
      <c r="AKK160" s="4342"/>
      <c r="AKL160" s="4343"/>
      <c r="AKM160" s="4344"/>
      <c r="AKN160" s="2613"/>
      <c r="AKO160" s="4345"/>
      <c r="AKP160" s="4346"/>
      <c r="AKQ160" s="4345"/>
      <c r="AKR160" s="4346"/>
      <c r="AKS160" s="4338"/>
      <c r="AKT160" s="4339"/>
      <c r="AKU160" s="4345"/>
      <c r="AKV160" s="4344"/>
      <c r="AKW160" s="4338"/>
      <c r="AKX160" s="4339"/>
      <c r="AKY160" s="4340"/>
      <c r="AKZ160" s="4341"/>
      <c r="ALA160" s="4338"/>
      <c r="ALB160" s="2612"/>
      <c r="ALC160" s="4342"/>
      <c r="ALD160" s="4343"/>
      <c r="ALE160" s="4344"/>
      <c r="ALF160" s="2613"/>
      <c r="ALG160" s="4345"/>
      <c r="ALH160" s="4346"/>
      <c r="ALI160" s="4345"/>
      <c r="ALJ160" s="4346"/>
      <c r="ALK160" s="4338"/>
      <c r="ALL160" s="4339"/>
      <c r="ALM160" s="4345"/>
      <c r="ALN160" s="4344"/>
      <c r="ALO160" s="4338"/>
      <c r="ALP160" s="4339"/>
      <c r="ALQ160" s="4340"/>
      <c r="ALR160" s="4341"/>
      <c r="ALS160" s="4338"/>
      <c r="ALT160" s="2612"/>
      <c r="ALU160" s="4342"/>
      <c r="ALV160" s="4343"/>
      <c r="ALW160" s="4344"/>
      <c r="ALX160" s="2613"/>
      <c r="ALY160" s="4345"/>
      <c r="ALZ160" s="4346"/>
      <c r="AMA160" s="4345"/>
      <c r="AMB160" s="4346"/>
      <c r="AMC160" s="4338"/>
      <c r="AMD160" s="4339"/>
      <c r="AME160" s="4345"/>
      <c r="AMF160" s="4344"/>
      <c r="AMG160" s="4338"/>
      <c r="AMH160" s="4339"/>
      <c r="AMI160" s="4340"/>
      <c r="AMJ160" s="4341"/>
      <c r="AMK160" s="4338"/>
      <c r="AML160" s="2612"/>
      <c r="AMM160" s="4342"/>
      <c r="AMN160" s="4343"/>
      <c r="AMO160" s="4344"/>
      <c r="AMP160" s="2613"/>
      <c r="AMQ160" s="4345"/>
      <c r="AMR160" s="4346"/>
      <c r="AMS160" s="4345"/>
      <c r="AMT160" s="4346"/>
      <c r="AMU160" s="4338"/>
      <c r="AMV160" s="4339"/>
      <c r="AMW160" s="4345"/>
      <c r="AMX160" s="4344"/>
      <c r="AMY160" s="4338"/>
      <c r="AMZ160" s="4339"/>
      <c r="ANA160" s="4340"/>
      <c r="ANB160" s="4341"/>
      <c r="ANC160" s="4338"/>
      <c r="AND160" s="2612"/>
      <c r="ANE160" s="4342"/>
      <c r="ANF160" s="4343"/>
      <c r="ANG160" s="4344"/>
      <c r="ANH160" s="2613"/>
      <c r="ANI160" s="4345"/>
      <c r="ANJ160" s="4346"/>
      <c r="ANK160" s="4345"/>
      <c r="ANL160" s="4346"/>
      <c r="ANM160" s="4338"/>
      <c r="ANN160" s="4339"/>
      <c r="ANO160" s="4345"/>
      <c r="ANP160" s="4344"/>
      <c r="ANQ160" s="4338"/>
      <c r="ANR160" s="4339"/>
      <c r="ANS160" s="4340"/>
      <c r="ANT160" s="4341"/>
      <c r="ANU160" s="4338"/>
      <c r="ANV160" s="2612"/>
      <c r="ANW160" s="4342"/>
      <c r="ANX160" s="4343"/>
      <c r="ANY160" s="4344"/>
      <c r="ANZ160" s="2613"/>
      <c r="AOA160" s="4345"/>
      <c r="AOB160" s="4346"/>
      <c r="AOC160" s="4345"/>
      <c r="AOD160" s="4346"/>
      <c r="AOE160" s="4338"/>
      <c r="AOF160" s="4339"/>
      <c r="AOG160" s="4345"/>
      <c r="AOH160" s="4344"/>
      <c r="AOI160" s="4338"/>
      <c r="AOJ160" s="4339"/>
      <c r="AOK160" s="4340"/>
      <c r="AOL160" s="4341"/>
      <c r="AOM160" s="4338"/>
      <c r="AON160" s="2612"/>
      <c r="AOO160" s="4342"/>
      <c r="AOP160" s="4343"/>
      <c r="AOQ160" s="4344"/>
      <c r="AOR160" s="2613"/>
      <c r="AOS160" s="4345"/>
      <c r="AOT160" s="4346"/>
      <c r="AOU160" s="4345"/>
      <c r="AOV160" s="4346"/>
      <c r="AOW160" s="4338"/>
      <c r="AOX160" s="4339"/>
      <c r="AOY160" s="4345"/>
      <c r="AOZ160" s="4344"/>
      <c r="APA160" s="4338"/>
      <c r="APB160" s="4339"/>
      <c r="APC160" s="4340"/>
      <c r="APD160" s="4341"/>
      <c r="APE160" s="4338"/>
      <c r="APF160" s="2612"/>
      <c r="APG160" s="4342"/>
      <c r="APH160" s="4343"/>
      <c r="API160" s="4344"/>
      <c r="APJ160" s="2613"/>
      <c r="APK160" s="4345"/>
      <c r="APL160" s="4346"/>
      <c r="APM160" s="4345"/>
      <c r="APN160" s="4346"/>
      <c r="APO160" s="4338"/>
      <c r="APP160" s="4339"/>
      <c r="APQ160" s="4345"/>
      <c r="APR160" s="4344"/>
      <c r="APS160" s="4338"/>
      <c r="APT160" s="4339"/>
      <c r="APU160" s="4340"/>
      <c r="APV160" s="4341"/>
      <c r="APW160" s="4338"/>
      <c r="APX160" s="2612"/>
      <c r="APY160" s="4342"/>
      <c r="APZ160" s="4343"/>
      <c r="AQA160" s="4344"/>
      <c r="AQB160" s="2613"/>
      <c r="AQC160" s="4345"/>
      <c r="AQD160" s="4346"/>
      <c r="AQE160" s="4345"/>
      <c r="AQF160" s="4346"/>
      <c r="AQG160" s="4338"/>
      <c r="AQH160" s="4339"/>
      <c r="AQI160" s="4345"/>
      <c r="AQJ160" s="4344"/>
      <c r="AQK160" s="4338"/>
      <c r="AQL160" s="4339"/>
      <c r="AQM160" s="4340"/>
      <c r="AQN160" s="4341"/>
      <c r="AQO160" s="4338"/>
      <c r="AQP160" s="2612"/>
      <c r="AQQ160" s="4342"/>
      <c r="AQR160" s="4343"/>
      <c r="AQS160" s="4344"/>
      <c r="AQT160" s="2613"/>
      <c r="AQU160" s="4345"/>
      <c r="AQV160" s="4346"/>
      <c r="AQW160" s="4345"/>
      <c r="AQX160" s="4346"/>
      <c r="AQY160" s="4338"/>
      <c r="AQZ160" s="4339"/>
      <c r="ARA160" s="4345"/>
      <c r="ARB160" s="4344"/>
      <c r="ARC160" s="4338"/>
      <c r="ARD160" s="4339"/>
      <c r="ARE160" s="4340"/>
      <c r="ARF160" s="4341"/>
      <c r="ARG160" s="4338"/>
      <c r="ARH160" s="2612"/>
      <c r="ARI160" s="4342"/>
      <c r="ARJ160" s="4343"/>
      <c r="ARK160" s="4344"/>
      <c r="ARL160" s="2613"/>
      <c r="ARM160" s="4345"/>
      <c r="ARN160" s="4346"/>
      <c r="ARO160" s="4345"/>
      <c r="ARP160" s="4346"/>
      <c r="ARQ160" s="4338"/>
      <c r="ARR160" s="4339"/>
      <c r="ARS160" s="4345"/>
      <c r="ART160" s="4344"/>
      <c r="ARU160" s="4338"/>
      <c r="ARV160" s="4339"/>
      <c r="ARW160" s="4340"/>
      <c r="ARX160" s="4341"/>
      <c r="ARY160" s="4338"/>
      <c r="ARZ160" s="2612"/>
      <c r="ASA160" s="4342"/>
      <c r="ASB160" s="4343"/>
      <c r="ASC160" s="4344"/>
      <c r="ASD160" s="2613"/>
      <c r="ASE160" s="4345"/>
      <c r="ASF160" s="4346"/>
      <c r="ASG160" s="4345"/>
      <c r="ASH160" s="4346"/>
      <c r="ASI160" s="4338"/>
      <c r="ASJ160" s="4339"/>
      <c r="ASK160" s="4345"/>
      <c r="ASL160" s="4344"/>
      <c r="ASM160" s="4338"/>
      <c r="ASN160" s="4339"/>
      <c r="ASO160" s="4340"/>
      <c r="ASP160" s="4341"/>
      <c r="ASQ160" s="4338"/>
      <c r="ASR160" s="2612"/>
      <c r="ASS160" s="4342"/>
      <c r="AST160" s="4343"/>
      <c r="ASU160" s="4344"/>
      <c r="ASV160" s="2613"/>
      <c r="ASW160" s="4345"/>
      <c r="ASX160" s="4346"/>
      <c r="ASY160" s="4345"/>
      <c r="ASZ160" s="4346"/>
      <c r="ATA160" s="4338"/>
      <c r="ATB160" s="4339"/>
      <c r="ATC160" s="4345"/>
      <c r="ATD160" s="4344"/>
      <c r="ATE160" s="4338"/>
      <c r="ATF160" s="4339"/>
      <c r="ATG160" s="4340"/>
      <c r="ATH160" s="4341"/>
      <c r="ATI160" s="4338"/>
      <c r="ATJ160" s="2612"/>
      <c r="ATK160" s="4342"/>
      <c r="ATL160" s="4343"/>
      <c r="ATM160" s="4344"/>
      <c r="ATN160" s="2613"/>
      <c r="ATO160" s="4345"/>
      <c r="ATP160" s="4346"/>
      <c r="ATQ160" s="4345"/>
      <c r="ATR160" s="4346"/>
      <c r="ATS160" s="4338"/>
      <c r="ATT160" s="4339"/>
      <c r="ATU160" s="4345"/>
      <c r="ATV160" s="4344"/>
      <c r="ATW160" s="4338"/>
      <c r="ATX160" s="4339"/>
      <c r="ATY160" s="4340"/>
      <c r="ATZ160" s="4341"/>
      <c r="AUA160" s="4338"/>
      <c r="AUB160" s="2612"/>
      <c r="AUC160" s="4342"/>
      <c r="AUD160" s="4343"/>
      <c r="AUE160" s="4344"/>
      <c r="AUF160" s="2613"/>
      <c r="AUG160" s="4345"/>
      <c r="AUH160" s="4346"/>
      <c r="AUI160" s="4345"/>
      <c r="AUJ160" s="4346"/>
      <c r="AUK160" s="4338"/>
      <c r="AUL160" s="4339"/>
      <c r="AUM160" s="4345"/>
      <c r="AUN160" s="4344"/>
      <c r="AUO160" s="4338"/>
      <c r="AUP160" s="4339"/>
      <c r="AUQ160" s="4340"/>
      <c r="AUR160" s="4341"/>
      <c r="AUS160" s="4338"/>
      <c r="AUT160" s="2612"/>
      <c r="AUU160" s="4342"/>
      <c r="AUV160" s="4343"/>
      <c r="AUW160" s="4344"/>
      <c r="AUX160" s="2613"/>
      <c r="AUY160" s="4345"/>
      <c r="AUZ160" s="4346"/>
      <c r="AVA160" s="4345"/>
      <c r="AVB160" s="4346"/>
      <c r="AVC160" s="4338"/>
      <c r="AVD160" s="4339"/>
      <c r="AVE160" s="4345"/>
      <c r="AVF160" s="4344"/>
      <c r="AVG160" s="4338"/>
      <c r="AVH160" s="4339"/>
      <c r="AVI160" s="4340"/>
      <c r="AVJ160" s="4341"/>
      <c r="AVK160" s="4338"/>
      <c r="AVL160" s="2612"/>
      <c r="AVM160" s="4342"/>
      <c r="AVN160" s="4343"/>
      <c r="AVO160" s="4344"/>
      <c r="AVP160" s="2613"/>
      <c r="AVQ160" s="4345"/>
      <c r="AVR160" s="4346"/>
      <c r="AVS160" s="4345"/>
      <c r="AVT160" s="4346"/>
      <c r="AVU160" s="4338"/>
      <c r="AVV160" s="4339"/>
      <c r="AVW160" s="4345"/>
      <c r="AVX160" s="4344"/>
      <c r="AVY160" s="4338"/>
      <c r="AVZ160" s="4339"/>
      <c r="AWA160" s="4340"/>
      <c r="AWB160" s="4341"/>
      <c r="AWC160" s="4338"/>
      <c r="AWD160" s="2612"/>
      <c r="AWE160" s="4342"/>
      <c r="AWF160" s="4343"/>
      <c r="AWG160" s="4344"/>
      <c r="AWH160" s="2613"/>
      <c r="AWI160" s="4345"/>
      <c r="AWJ160" s="4346"/>
      <c r="AWK160" s="4345"/>
      <c r="AWL160" s="4346"/>
      <c r="AWM160" s="4338"/>
      <c r="AWN160" s="4339"/>
      <c r="AWO160" s="4345"/>
      <c r="AWP160" s="4344"/>
      <c r="AWQ160" s="4338"/>
      <c r="AWR160" s="4339"/>
      <c r="AWS160" s="4340"/>
      <c r="AWT160" s="4341"/>
      <c r="AWU160" s="4338"/>
      <c r="AWV160" s="2612"/>
      <c r="AWW160" s="4342"/>
      <c r="AWX160" s="4343"/>
      <c r="AWY160" s="4344"/>
      <c r="AWZ160" s="2613"/>
      <c r="AXA160" s="4345"/>
      <c r="AXB160" s="4346"/>
      <c r="AXC160" s="4345"/>
      <c r="AXD160" s="4346"/>
      <c r="AXE160" s="4338"/>
      <c r="AXF160" s="4339"/>
      <c r="AXG160" s="4345"/>
      <c r="AXH160" s="4344"/>
      <c r="AXI160" s="4338"/>
      <c r="AXJ160" s="4339"/>
      <c r="AXK160" s="4340"/>
      <c r="AXL160" s="4341"/>
      <c r="AXM160" s="4338"/>
      <c r="AXN160" s="2612"/>
      <c r="AXO160" s="4342"/>
      <c r="AXP160" s="4343"/>
      <c r="AXQ160" s="4344"/>
      <c r="AXR160" s="2613"/>
      <c r="AXS160" s="4345"/>
      <c r="AXT160" s="4346"/>
      <c r="AXU160" s="4345"/>
      <c r="AXV160" s="4346"/>
      <c r="AXW160" s="4338"/>
      <c r="AXX160" s="4339"/>
      <c r="AXY160" s="4345"/>
      <c r="AXZ160" s="4344"/>
      <c r="AYA160" s="4338"/>
      <c r="AYB160" s="4339"/>
      <c r="AYC160" s="4340"/>
      <c r="AYD160" s="4341"/>
      <c r="AYE160" s="4338"/>
      <c r="AYF160" s="2612"/>
      <c r="AYG160" s="4342"/>
      <c r="AYH160" s="4343"/>
      <c r="AYI160" s="4344"/>
      <c r="AYJ160" s="2613"/>
      <c r="AYK160" s="4345"/>
      <c r="AYL160" s="4346"/>
      <c r="AYM160" s="4345"/>
      <c r="AYN160" s="4346"/>
      <c r="AYO160" s="4338"/>
      <c r="AYP160" s="4339"/>
      <c r="AYQ160" s="4345"/>
      <c r="AYR160" s="4344"/>
      <c r="AYS160" s="4338"/>
      <c r="AYT160" s="4339"/>
      <c r="AYU160" s="4340"/>
      <c r="AYV160" s="4341"/>
      <c r="AYW160" s="4338"/>
      <c r="AYX160" s="2612"/>
      <c r="AYY160" s="4342"/>
      <c r="AYZ160" s="4343"/>
      <c r="AZA160" s="4344"/>
      <c r="AZB160" s="2613"/>
      <c r="AZC160" s="4345"/>
      <c r="AZD160" s="4346"/>
      <c r="AZE160" s="4345"/>
      <c r="AZF160" s="4346"/>
      <c r="AZG160" s="4338"/>
      <c r="AZH160" s="4339"/>
      <c r="AZI160" s="4345"/>
      <c r="AZJ160" s="4344"/>
      <c r="AZK160" s="4338"/>
      <c r="AZL160" s="4339"/>
      <c r="AZM160" s="4340"/>
      <c r="AZN160" s="4341"/>
      <c r="AZO160" s="4338"/>
      <c r="AZP160" s="2612"/>
      <c r="AZQ160" s="4342"/>
      <c r="AZR160" s="4343"/>
      <c r="AZS160" s="4344"/>
      <c r="AZT160" s="2613"/>
      <c r="AZU160" s="4345"/>
      <c r="AZV160" s="4346"/>
      <c r="AZW160" s="4345"/>
      <c r="AZX160" s="4346"/>
      <c r="AZY160" s="4338"/>
      <c r="AZZ160" s="4339"/>
      <c r="BAA160" s="4345"/>
      <c r="BAB160" s="4344"/>
      <c r="BAC160" s="4338"/>
      <c r="BAD160" s="4339"/>
      <c r="BAE160" s="4340"/>
      <c r="BAF160" s="4341"/>
      <c r="BAG160" s="4338"/>
      <c r="BAH160" s="2612"/>
      <c r="BAI160" s="4342"/>
      <c r="BAJ160" s="4343"/>
      <c r="BAK160" s="4344"/>
      <c r="BAL160" s="2613"/>
      <c r="BAM160" s="4345"/>
      <c r="BAN160" s="4346"/>
      <c r="BAO160" s="4345"/>
      <c r="BAP160" s="4346"/>
      <c r="BAQ160" s="4338"/>
      <c r="BAR160" s="4339"/>
      <c r="BAS160" s="4345"/>
      <c r="BAT160" s="4344"/>
      <c r="BAU160" s="4338"/>
      <c r="BAV160" s="4339"/>
      <c r="BAW160" s="4340"/>
      <c r="BAX160" s="4341"/>
      <c r="BAY160" s="4338"/>
      <c r="BAZ160" s="2612"/>
      <c r="BBA160" s="4342"/>
      <c r="BBB160" s="4343"/>
      <c r="BBC160" s="4344"/>
      <c r="BBD160" s="2613"/>
      <c r="BBE160" s="4345"/>
      <c r="BBF160" s="4346"/>
      <c r="BBG160" s="4345"/>
      <c r="BBH160" s="4346"/>
      <c r="BBI160" s="4338"/>
      <c r="BBJ160" s="4339"/>
      <c r="BBK160" s="4345"/>
      <c r="BBL160" s="4344"/>
      <c r="BBM160" s="4338"/>
      <c r="BBN160" s="4339"/>
      <c r="BBO160" s="4340"/>
      <c r="BBP160" s="4341"/>
      <c r="BBQ160" s="4338"/>
      <c r="BBR160" s="2612"/>
      <c r="BBS160" s="4342"/>
      <c r="BBT160" s="4343"/>
      <c r="BBU160" s="4344"/>
      <c r="BBV160" s="2613"/>
      <c r="BBW160" s="4345"/>
      <c r="BBX160" s="4346"/>
      <c r="BBY160" s="4345"/>
      <c r="BBZ160" s="4346"/>
      <c r="BCA160" s="4338"/>
      <c r="BCB160" s="4339"/>
      <c r="BCC160" s="4345"/>
      <c r="BCD160" s="4344"/>
      <c r="BCE160" s="4338"/>
      <c r="BCF160" s="4339"/>
      <c r="BCG160" s="4340"/>
      <c r="BCH160" s="4341"/>
      <c r="BCI160" s="4338"/>
      <c r="BCJ160" s="2612"/>
      <c r="BCK160" s="4342"/>
      <c r="BCL160" s="4343"/>
      <c r="BCM160" s="4344"/>
      <c r="BCN160" s="2613"/>
      <c r="BCO160" s="4345"/>
      <c r="BCP160" s="4346"/>
      <c r="BCQ160" s="4345"/>
      <c r="BCR160" s="4346"/>
      <c r="BCS160" s="4338"/>
      <c r="BCT160" s="4339"/>
      <c r="BCU160" s="4345"/>
      <c r="BCV160" s="4344"/>
      <c r="BCW160" s="4338"/>
      <c r="BCX160" s="4339"/>
      <c r="BCY160" s="4340"/>
      <c r="BCZ160" s="4341"/>
      <c r="BDA160" s="4338"/>
      <c r="BDB160" s="2612"/>
      <c r="BDC160" s="4342"/>
      <c r="BDD160" s="4343"/>
      <c r="BDE160" s="4344"/>
      <c r="BDF160" s="2613"/>
      <c r="BDG160" s="4345"/>
      <c r="BDH160" s="4346"/>
      <c r="BDI160" s="4345"/>
      <c r="BDJ160" s="4346"/>
      <c r="BDK160" s="4338"/>
      <c r="BDL160" s="4339"/>
      <c r="BDM160" s="4345"/>
      <c r="BDN160" s="4344"/>
      <c r="BDO160" s="4338"/>
      <c r="BDP160" s="4339"/>
      <c r="BDQ160" s="4340"/>
      <c r="BDR160" s="4341"/>
      <c r="BDS160" s="4338"/>
      <c r="BDT160" s="2612"/>
      <c r="BDU160" s="4342"/>
      <c r="BDV160" s="4343"/>
      <c r="BDW160" s="4344"/>
      <c r="BDX160" s="2613"/>
      <c r="BDY160" s="4345"/>
      <c r="BDZ160" s="4346"/>
      <c r="BEA160" s="4345"/>
      <c r="BEB160" s="4346"/>
      <c r="BEC160" s="4338"/>
      <c r="BED160" s="4339"/>
      <c r="BEE160" s="4345"/>
      <c r="BEF160" s="4344"/>
      <c r="BEG160" s="4338"/>
      <c r="BEH160" s="4339"/>
      <c r="BEI160" s="4340"/>
      <c r="BEJ160" s="4341"/>
      <c r="BEK160" s="4338"/>
      <c r="BEL160" s="2612"/>
      <c r="BEM160" s="4342"/>
      <c r="BEN160" s="4343"/>
      <c r="BEO160" s="4344"/>
      <c r="BEP160" s="2613"/>
      <c r="BEQ160" s="4345"/>
      <c r="BER160" s="4346"/>
      <c r="BES160" s="4345"/>
      <c r="BET160" s="4346"/>
      <c r="BEU160" s="4338"/>
      <c r="BEV160" s="4339"/>
      <c r="BEW160" s="4345"/>
      <c r="BEX160" s="4344"/>
      <c r="BEY160" s="4338"/>
      <c r="BEZ160" s="4339"/>
      <c r="BFA160" s="4340"/>
      <c r="BFB160" s="4341"/>
      <c r="BFC160" s="4338"/>
      <c r="BFD160" s="2612"/>
      <c r="BFE160" s="4342"/>
      <c r="BFF160" s="4343"/>
      <c r="BFG160" s="4344"/>
      <c r="BFH160" s="2613"/>
      <c r="BFI160" s="4345"/>
      <c r="BFJ160" s="4346"/>
      <c r="BFK160" s="4345"/>
      <c r="BFL160" s="4346"/>
      <c r="BFM160" s="4338"/>
      <c r="BFN160" s="4339"/>
      <c r="BFO160" s="4345"/>
      <c r="BFP160" s="4344"/>
      <c r="BFQ160" s="4338"/>
      <c r="BFR160" s="4339"/>
      <c r="BFS160" s="4340"/>
      <c r="BFT160" s="4341"/>
      <c r="BFU160" s="4338"/>
      <c r="BFV160" s="2612"/>
      <c r="BFW160" s="4342"/>
      <c r="BFX160" s="4343"/>
      <c r="BFY160" s="4344"/>
      <c r="BFZ160" s="2613"/>
      <c r="BGA160" s="4345"/>
      <c r="BGB160" s="4346"/>
      <c r="BGC160" s="4345"/>
      <c r="BGD160" s="4346"/>
      <c r="BGE160" s="4338"/>
      <c r="BGF160" s="4339"/>
      <c r="BGG160" s="4345"/>
      <c r="BGH160" s="4344"/>
      <c r="BGI160" s="4338"/>
      <c r="BGJ160" s="4339"/>
      <c r="BGK160" s="4340"/>
      <c r="BGL160" s="4341"/>
      <c r="BGM160" s="4338"/>
      <c r="BGN160" s="2612"/>
      <c r="BGO160" s="4342"/>
      <c r="BGP160" s="4343"/>
      <c r="BGQ160" s="4344"/>
      <c r="BGR160" s="2613"/>
      <c r="BGS160" s="4345"/>
      <c r="BGT160" s="4346"/>
      <c r="BGU160" s="4345"/>
      <c r="BGV160" s="4346"/>
      <c r="BGW160" s="4338"/>
      <c r="BGX160" s="4339"/>
      <c r="BGY160" s="4345"/>
      <c r="BGZ160" s="4344"/>
      <c r="BHA160" s="4338"/>
      <c r="BHB160" s="4339"/>
      <c r="BHC160" s="4340"/>
      <c r="BHD160" s="4341"/>
      <c r="BHE160" s="4338"/>
      <c r="BHF160" s="2612"/>
      <c r="BHG160" s="4342"/>
      <c r="BHH160" s="4343"/>
      <c r="BHI160" s="4344"/>
      <c r="BHJ160" s="2613"/>
      <c r="BHK160" s="4345"/>
      <c r="BHL160" s="4346"/>
      <c r="BHM160" s="4345"/>
      <c r="BHN160" s="4346"/>
      <c r="BHO160" s="4338"/>
      <c r="BHP160" s="4339"/>
      <c r="BHQ160" s="4345"/>
      <c r="BHR160" s="4344"/>
      <c r="BHS160" s="4338"/>
      <c r="BHT160" s="4339"/>
      <c r="BHU160" s="4340"/>
      <c r="BHV160" s="4341"/>
      <c r="BHW160" s="4338"/>
      <c r="BHX160" s="2612"/>
      <c r="BHY160" s="4342"/>
      <c r="BHZ160" s="4343"/>
      <c r="BIA160" s="4344"/>
      <c r="BIB160" s="2613"/>
      <c r="BIC160" s="4345"/>
      <c r="BID160" s="4346"/>
      <c r="BIE160" s="4345"/>
      <c r="BIF160" s="4346"/>
      <c r="BIG160" s="4338"/>
      <c r="BIH160" s="4339"/>
      <c r="BII160" s="4345"/>
      <c r="BIJ160" s="4344"/>
      <c r="BIK160" s="4338"/>
      <c r="BIL160" s="4339"/>
      <c r="BIM160" s="4340"/>
      <c r="BIN160" s="4341"/>
      <c r="BIO160" s="4338"/>
      <c r="BIP160" s="2612"/>
      <c r="BIQ160" s="4342"/>
      <c r="BIR160" s="4343"/>
      <c r="BIS160" s="4344"/>
      <c r="BIT160" s="2613"/>
      <c r="BIU160" s="4345"/>
      <c r="BIV160" s="4346"/>
      <c r="BIW160" s="4345"/>
      <c r="BIX160" s="4346"/>
      <c r="BIY160" s="4338"/>
      <c r="BIZ160" s="4339"/>
      <c r="BJA160" s="4345"/>
      <c r="BJB160" s="4344"/>
      <c r="BJC160" s="4338"/>
      <c r="BJD160" s="4339"/>
      <c r="BJE160" s="4340"/>
      <c r="BJF160" s="4341"/>
      <c r="BJG160" s="4338"/>
      <c r="BJH160" s="2612"/>
      <c r="BJI160" s="4342"/>
      <c r="BJJ160" s="4343"/>
      <c r="BJK160" s="4344"/>
      <c r="BJL160" s="2613"/>
      <c r="BJM160" s="4345"/>
      <c r="BJN160" s="4346"/>
      <c r="BJO160" s="4345"/>
      <c r="BJP160" s="4346"/>
      <c r="BJQ160" s="4338"/>
      <c r="BJR160" s="4339"/>
      <c r="BJS160" s="4345"/>
      <c r="BJT160" s="4344"/>
      <c r="BJU160" s="4338"/>
      <c r="BJV160" s="4339"/>
      <c r="BJW160" s="4340"/>
      <c r="BJX160" s="4341"/>
      <c r="BJY160" s="4338"/>
      <c r="BJZ160" s="2612"/>
      <c r="BKA160" s="4342"/>
      <c r="BKB160" s="4343"/>
      <c r="BKC160" s="4344"/>
      <c r="BKD160" s="2613"/>
      <c r="BKE160" s="4345"/>
      <c r="BKF160" s="4346"/>
      <c r="BKG160" s="4345"/>
      <c r="BKH160" s="4346"/>
      <c r="BKI160" s="4338"/>
      <c r="BKJ160" s="4339"/>
      <c r="BKK160" s="4345"/>
      <c r="BKL160" s="4344"/>
      <c r="BKM160" s="4338"/>
      <c r="BKN160" s="4339"/>
      <c r="BKO160" s="4340"/>
      <c r="BKP160" s="4341"/>
      <c r="BKQ160" s="4338"/>
      <c r="BKR160" s="2612"/>
      <c r="BKS160" s="4342"/>
      <c r="BKT160" s="4343"/>
      <c r="BKU160" s="4344"/>
      <c r="BKV160" s="2613"/>
      <c r="BKW160" s="4345"/>
      <c r="BKX160" s="4346"/>
      <c r="BKY160" s="4345"/>
      <c r="BKZ160" s="4346"/>
      <c r="BLA160" s="4338"/>
      <c r="BLB160" s="4339"/>
      <c r="BLC160" s="4345"/>
      <c r="BLD160" s="4344"/>
      <c r="BLE160" s="4338"/>
      <c r="BLF160" s="4339"/>
      <c r="BLG160" s="4340"/>
      <c r="BLH160" s="4341"/>
      <c r="BLI160" s="4338"/>
      <c r="BLJ160" s="2612"/>
      <c r="BLK160" s="4342"/>
      <c r="BLL160" s="4343"/>
      <c r="BLM160" s="4344"/>
      <c r="BLN160" s="2613"/>
      <c r="BLO160" s="4345"/>
      <c r="BLP160" s="4346"/>
      <c r="BLQ160" s="4345"/>
      <c r="BLR160" s="4346"/>
      <c r="BLS160" s="4338"/>
      <c r="BLT160" s="4339"/>
      <c r="BLU160" s="4345"/>
      <c r="BLV160" s="4344"/>
      <c r="BLW160" s="4338"/>
      <c r="BLX160" s="4339"/>
      <c r="BLY160" s="4340"/>
      <c r="BLZ160" s="4341"/>
      <c r="BMA160" s="4338"/>
      <c r="BMB160" s="2612"/>
      <c r="BMC160" s="4342"/>
      <c r="BMD160" s="4343"/>
      <c r="BME160" s="4344"/>
      <c r="BMF160" s="2613"/>
      <c r="BMG160" s="4345"/>
      <c r="BMH160" s="4346"/>
      <c r="BMI160" s="4345"/>
      <c r="BMJ160" s="4346"/>
      <c r="BMK160" s="4338"/>
      <c r="BML160" s="4339"/>
      <c r="BMM160" s="4345"/>
      <c r="BMN160" s="4344"/>
      <c r="BMO160" s="4338"/>
      <c r="BMP160" s="4339"/>
      <c r="BMQ160" s="4340"/>
      <c r="BMR160" s="4341"/>
      <c r="BMS160" s="4338"/>
      <c r="BMT160" s="2612"/>
      <c r="BMU160" s="4342"/>
      <c r="BMV160" s="4343"/>
      <c r="BMW160" s="4344"/>
      <c r="BMX160" s="2613"/>
      <c r="BMY160" s="4345"/>
      <c r="BMZ160" s="4346"/>
      <c r="BNA160" s="4345"/>
      <c r="BNB160" s="4346"/>
      <c r="BNC160" s="4338"/>
      <c r="BND160" s="4339"/>
      <c r="BNE160" s="4345"/>
      <c r="BNF160" s="4344"/>
      <c r="BNG160" s="4338"/>
      <c r="BNH160" s="4339"/>
      <c r="BNI160" s="4340"/>
      <c r="BNJ160" s="4341"/>
      <c r="BNK160" s="4338"/>
      <c r="BNL160" s="2612"/>
      <c r="BNM160" s="4342"/>
      <c r="BNN160" s="4343"/>
      <c r="BNO160" s="4344"/>
      <c r="BNP160" s="2613"/>
      <c r="BNQ160" s="4345"/>
      <c r="BNR160" s="4346"/>
      <c r="BNS160" s="4345"/>
      <c r="BNT160" s="4346"/>
      <c r="BNU160" s="4338"/>
      <c r="BNV160" s="4339"/>
      <c r="BNW160" s="4345"/>
      <c r="BNX160" s="4344"/>
      <c r="BNY160" s="4338"/>
      <c r="BNZ160" s="4339"/>
      <c r="BOA160" s="4340"/>
      <c r="BOB160" s="4341"/>
      <c r="BOC160" s="4338"/>
      <c r="BOD160" s="2612"/>
      <c r="BOE160" s="4342"/>
      <c r="BOF160" s="4343"/>
      <c r="BOG160" s="4344"/>
      <c r="BOH160" s="2613"/>
      <c r="BOI160" s="4345"/>
      <c r="BOJ160" s="4346"/>
      <c r="BOK160" s="4345"/>
      <c r="BOL160" s="4346"/>
      <c r="BOM160" s="4338"/>
      <c r="BON160" s="4339"/>
      <c r="BOO160" s="4345"/>
      <c r="BOP160" s="4344"/>
      <c r="BOQ160" s="4338"/>
      <c r="BOR160" s="4339"/>
      <c r="BOS160" s="4340"/>
      <c r="BOT160" s="4341"/>
      <c r="BOU160" s="4338"/>
      <c r="BOV160" s="2612"/>
      <c r="BOW160" s="4342"/>
      <c r="BOX160" s="4343"/>
      <c r="BOY160" s="4344"/>
      <c r="BOZ160" s="2613"/>
      <c r="BPA160" s="4345"/>
      <c r="BPB160" s="4346"/>
      <c r="BPC160" s="4345"/>
      <c r="BPD160" s="4346"/>
      <c r="BPE160" s="4338"/>
      <c r="BPF160" s="4339"/>
      <c r="BPG160" s="4345"/>
      <c r="BPH160" s="4344"/>
      <c r="BPI160" s="4338"/>
      <c r="BPJ160" s="4339"/>
      <c r="BPK160" s="4340"/>
      <c r="BPL160" s="4341"/>
      <c r="BPM160" s="4338"/>
      <c r="BPN160" s="2612"/>
      <c r="BPO160" s="4342"/>
      <c r="BPP160" s="4343"/>
      <c r="BPQ160" s="4344"/>
      <c r="BPR160" s="2613"/>
      <c r="BPS160" s="4345"/>
      <c r="BPT160" s="4346"/>
      <c r="BPU160" s="4345"/>
      <c r="BPV160" s="4346"/>
      <c r="BPW160" s="4338"/>
      <c r="BPX160" s="4339"/>
      <c r="BPY160" s="4345"/>
      <c r="BPZ160" s="4344"/>
      <c r="BQA160" s="4338"/>
      <c r="BQB160" s="4339"/>
      <c r="BQC160" s="4340"/>
      <c r="BQD160" s="4341"/>
      <c r="BQE160" s="4338"/>
      <c r="BQF160" s="2612"/>
      <c r="BQG160" s="4342"/>
      <c r="BQH160" s="4343"/>
      <c r="BQI160" s="4344"/>
      <c r="BQJ160" s="2613"/>
      <c r="BQK160" s="4345"/>
      <c r="BQL160" s="4346"/>
      <c r="BQM160" s="4345"/>
      <c r="BQN160" s="4346"/>
      <c r="BQO160" s="4338"/>
      <c r="BQP160" s="4339"/>
      <c r="BQQ160" s="4345"/>
      <c r="BQR160" s="4344"/>
      <c r="BQS160" s="4338"/>
      <c r="BQT160" s="4339"/>
      <c r="BQU160" s="4340"/>
      <c r="BQV160" s="4341"/>
      <c r="BQW160" s="4338"/>
      <c r="BQX160" s="2612"/>
      <c r="BQY160" s="4342"/>
      <c r="BQZ160" s="4343"/>
      <c r="BRA160" s="4344"/>
      <c r="BRB160" s="2613"/>
      <c r="BRC160" s="4345"/>
      <c r="BRD160" s="4346"/>
      <c r="BRE160" s="4345"/>
      <c r="BRF160" s="4346"/>
      <c r="BRG160" s="4338"/>
      <c r="BRH160" s="4339"/>
      <c r="BRI160" s="4345"/>
      <c r="BRJ160" s="4344"/>
      <c r="BRK160" s="4338"/>
      <c r="BRL160" s="4339"/>
      <c r="BRM160" s="4340"/>
      <c r="BRN160" s="4341"/>
      <c r="BRO160" s="4338"/>
      <c r="BRP160" s="2612"/>
      <c r="BRQ160" s="4342"/>
      <c r="BRR160" s="4343"/>
      <c r="BRS160" s="4344"/>
      <c r="BRT160" s="2613"/>
      <c r="BRU160" s="4345"/>
      <c r="BRV160" s="4346"/>
      <c r="BRW160" s="4345"/>
      <c r="BRX160" s="4346"/>
      <c r="BRY160" s="4338"/>
      <c r="BRZ160" s="4339"/>
      <c r="BSA160" s="4345"/>
      <c r="BSB160" s="4344"/>
      <c r="BSC160" s="4338"/>
      <c r="BSD160" s="4339"/>
      <c r="BSE160" s="4340"/>
      <c r="BSF160" s="4341"/>
      <c r="BSG160" s="4338"/>
      <c r="BSH160" s="2612"/>
      <c r="BSI160" s="4342"/>
      <c r="BSJ160" s="4343"/>
      <c r="BSK160" s="4344"/>
      <c r="BSL160" s="2613"/>
      <c r="BSM160" s="4345"/>
      <c r="BSN160" s="4346"/>
      <c r="BSO160" s="4345"/>
      <c r="BSP160" s="4346"/>
      <c r="BSQ160" s="4338"/>
      <c r="BSR160" s="4339"/>
      <c r="BSS160" s="4345"/>
      <c r="BST160" s="4344"/>
      <c r="BSU160" s="4338"/>
      <c r="BSV160" s="4339"/>
      <c r="BSW160" s="4340"/>
      <c r="BSX160" s="4341"/>
      <c r="BSY160" s="4338"/>
      <c r="BSZ160" s="2612"/>
      <c r="BTA160" s="4342"/>
      <c r="BTB160" s="4343"/>
      <c r="BTC160" s="4344"/>
      <c r="BTD160" s="2613"/>
      <c r="BTE160" s="4345"/>
      <c r="BTF160" s="4346"/>
      <c r="BTG160" s="4345"/>
      <c r="BTH160" s="4346"/>
      <c r="BTI160" s="4338"/>
      <c r="BTJ160" s="4339"/>
      <c r="BTK160" s="4345"/>
      <c r="BTL160" s="4344"/>
      <c r="BTM160" s="4338"/>
      <c r="BTN160" s="4339"/>
      <c r="BTO160" s="4340"/>
      <c r="BTP160" s="4341"/>
      <c r="BTQ160" s="4338"/>
      <c r="BTR160" s="2612"/>
      <c r="BTS160" s="4342"/>
      <c r="BTT160" s="4343"/>
      <c r="BTU160" s="4344"/>
      <c r="BTV160" s="2613"/>
      <c r="BTW160" s="4345"/>
      <c r="BTX160" s="4346"/>
      <c r="BTY160" s="4345"/>
      <c r="BTZ160" s="4346"/>
      <c r="BUA160" s="4338"/>
      <c r="BUB160" s="4339"/>
      <c r="BUC160" s="4345"/>
      <c r="BUD160" s="4344"/>
      <c r="BUE160" s="4338"/>
      <c r="BUF160" s="4339"/>
      <c r="BUG160" s="4340"/>
      <c r="BUH160" s="4341"/>
      <c r="BUI160" s="4338"/>
      <c r="BUJ160" s="2612"/>
      <c r="BUK160" s="4342"/>
      <c r="BUL160" s="4343"/>
      <c r="BUM160" s="4344"/>
      <c r="BUN160" s="2613"/>
      <c r="BUO160" s="4345"/>
      <c r="BUP160" s="4346"/>
      <c r="BUQ160" s="4345"/>
      <c r="BUR160" s="4346"/>
      <c r="BUS160" s="4338"/>
      <c r="BUT160" s="4339"/>
      <c r="BUU160" s="4345"/>
      <c r="BUV160" s="4344"/>
      <c r="BUW160" s="4338"/>
      <c r="BUX160" s="4339"/>
      <c r="BUY160" s="4340"/>
      <c r="BUZ160" s="4341"/>
      <c r="BVA160" s="4338"/>
      <c r="BVB160" s="2612"/>
      <c r="BVC160" s="4342"/>
      <c r="BVD160" s="4343"/>
      <c r="BVE160" s="4344"/>
      <c r="BVF160" s="2613"/>
      <c r="BVG160" s="4345"/>
      <c r="BVH160" s="4346"/>
      <c r="BVI160" s="4345"/>
      <c r="BVJ160" s="4346"/>
      <c r="BVK160" s="4338"/>
      <c r="BVL160" s="4339"/>
      <c r="BVM160" s="4345"/>
      <c r="BVN160" s="4344"/>
      <c r="BVO160" s="4338"/>
      <c r="BVP160" s="4339"/>
      <c r="BVQ160" s="4340"/>
      <c r="BVR160" s="4341"/>
      <c r="BVS160" s="4338"/>
      <c r="BVT160" s="2612"/>
      <c r="BVU160" s="4342"/>
      <c r="BVV160" s="4343"/>
      <c r="BVW160" s="4344"/>
      <c r="BVX160" s="2613"/>
      <c r="BVY160" s="4345"/>
      <c r="BVZ160" s="4346"/>
      <c r="BWA160" s="4345"/>
      <c r="BWB160" s="4346"/>
      <c r="BWC160" s="4338"/>
      <c r="BWD160" s="4339"/>
      <c r="BWE160" s="4345"/>
      <c r="BWF160" s="4344"/>
      <c r="BWG160" s="4338"/>
      <c r="BWH160" s="4339"/>
      <c r="BWI160" s="4340"/>
      <c r="BWJ160" s="4341"/>
      <c r="BWK160" s="4338"/>
      <c r="BWL160" s="2612"/>
      <c r="BWM160" s="4342"/>
      <c r="BWN160" s="4343"/>
      <c r="BWO160" s="4344"/>
      <c r="BWP160" s="2613"/>
      <c r="BWQ160" s="4345"/>
      <c r="BWR160" s="4346"/>
      <c r="BWS160" s="4345"/>
      <c r="BWT160" s="4346"/>
      <c r="BWU160" s="4338"/>
      <c r="BWV160" s="4339"/>
      <c r="BWW160" s="4345"/>
      <c r="BWX160" s="4344"/>
      <c r="BWY160" s="4338"/>
      <c r="BWZ160" s="4339"/>
      <c r="BXA160" s="4340"/>
      <c r="BXB160" s="4341"/>
      <c r="BXC160" s="4338"/>
      <c r="BXD160" s="2612"/>
      <c r="BXE160" s="4342"/>
      <c r="BXF160" s="4343"/>
      <c r="BXG160" s="4344"/>
      <c r="BXH160" s="2613"/>
      <c r="BXI160" s="4345"/>
      <c r="BXJ160" s="4346"/>
      <c r="BXK160" s="4345"/>
      <c r="BXL160" s="4346"/>
      <c r="BXM160" s="4338"/>
      <c r="BXN160" s="4339"/>
      <c r="BXO160" s="4345"/>
      <c r="BXP160" s="4344"/>
      <c r="BXQ160" s="4338"/>
      <c r="BXR160" s="4339"/>
      <c r="BXS160" s="4340"/>
      <c r="BXT160" s="4341"/>
      <c r="BXU160" s="4338"/>
      <c r="BXV160" s="2612"/>
      <c r="BXW160" s="4342"/>
      <c r="BXX160" s="4343"/>
      <c r="BXY160" s="4344"/>
      <c r="BXZ160" s="2613"/>
      <c r="BYA160" s="4345"/>
      <c r="BYB160" s="4346"/>
      <c r="BYC160" s="4345"/>
      <c r="BYD160" s="4346"/>
      <c r="BYE160" s="4338"/>
      <c r="BYF160" s="4339"/>
      <c r="BYG160" s="4345"/>
      <c r="BYH160" s="4344"/>
      <c r="BYI160" s="4338"/>
      <c r="BYJ160" s="4339"/>
      <c r="BYK160" s="4340"/>
      <c r="BYL160" s="4341"/>
      <c r="BYM160" s="4338"/>
      <c r="BYN160" s="2612"/>
      <c r="BYO160" s="4342"/>
      <c r="BYP160" s="4343"/>
      <c r="BYQ160" s="4344"/>
      <c r="BYR160" s="2613"/>
      <c r="BYS160" s="4345"/>
      <c r="BYT160" s="4346"/>
      <c r="BYU160" s="4345"/>
      <c r="BYV160" s="4346"/>
      <c r="BYW160" s="4338"/>
      <c r="BYX160" s="4339"/>
      <c r="BYY160" s="4345"/>
      <c r="BYZ160" s="4344"/>
      <c r="BZA160" s="4338"/>
      <c r="BZB160" s="4339"/>
      <c r="BZC160" s="4340"/>
      <c r="BZD160" s="4341"/>
      <c r="BZE160" s="4338"/>
      <c r="BZF160" s="2612"/>
      <c r="BZG160" s="4342"/>
      <c r="BZH160" s="4343"/>
      <c r="BZI160" s="4344"/>
      <c r="BZJ160" s="2613"/>
      <c r="BZK160" s="4345"/>
      <c r="BZL160" s="4346"/>
      <c r="BZM160" s="4345"/>
      <c r="BZN160" s="4346"/>
      <c r="BZO160" s="4338"/>
      <c r="BZP160" s="4339"/>
      <c r="BZQ160" s="4345"/>
      <c r="BZR160" s="4344"/>
      <c r="BZS160" s="4338"/>
      <c r="BZT160" s="4339"/>
      <c r="BZU160" s="4340"/>
      <c r="BZV160" s="4341"/>
      <c r="BZW160" s="4338"/>
      <c r="BZX160" s="2612"/>
      <c r="BZY160" s="4342"/>
      <c r="BZZ160" s="4343"/>
      <c r="CAA160" s="4344"/>
      <c r="CAB160" s="2613"/>
      <c r="CAC160" s="4345"/>
      <c r="CAD160" s="4346"/>
      <c r="CAE160" s="4345"/>
      <c r="CAF160" s="4346"/>
      <c r="CAG160" s="4338"/>
      <c r="CAH160" s="4339"/>
      <c r="CAI160" s="4345"/>
      <c r="CAJ160" s="4344"/>
      <c r="CAK160" s="4338"/>
      <c r="CAL160" s="4339"/>
      <c r="CAM160" s="4340"/>
      <c r="CAN160" s="4341"/>
      <c r="CAO160" s="4338"/>
      <c r="CAP160" s="2612"/>
      <c r="CAQ160" s="4342"/>
      <c r="CAR160" s="4343"/>
      <c r="CAS160" s="4344"/>
      <c r="CAT160" s="2613"/>
      <c r="CAU160" s="4345"/>
      <c r="CAV160" s="4346"/>
      <c r="CAW160" s="4345"/>
      <c r="CAX160" s="4346"/>
      <c r="CAY160" s="4338"/>
      <c r="CAZ160" s="4339"/>
      <c r="CBA160" s="4345"/>
      <c r="CBB160" s="4344"/>
      <c r="CBC160" s="4338"/>
      <c r="CBD160" s="4339"/>
      <c r="CBE160" s="4340"/>
      <c r="CBF160" s="4341"/>
      <c r="CBG160" s="4338"/>
      <c r="CBH160" s="2612"/>
      <c r="CBI160" s="4342"/>
      <c r="CBJ160" s="4343"/>
      <c r="CBK160" s="4344"/>
      <c r="CBL160" s="2613"/>
      <c r="CBM160" s="4345"/>
      <c r="CBN160" s="4346"/>
      <c r="CBO160" s="4345"/>
      <c r="CBP160" s="4346"/>
      <c r="CBQ160" s="4338"/>
      <c r="CBR160" s="4339"/>
      <c r="CBS160" s="4345"/>
      <c r="CBT160" s="4344"/>
      <c r="CBU160" s="4338"/>
      <c r="CBV160" s="4339"/>
      <c r="CBW160" s="4340"/>
      <c r="CBX160" s="4341"/>
      <c r="CBY160" s="4338"/>
      <c r="CBZ160" s="2612"/>
      <c r="CCA160" s="4342"/>
      <c r="CCB160" s="4343"/>
      <c r="CCC160" s="4344"/>
      <c r="CCD160" s="2613"/>
      <c r="CCE160" s="4345"/>
      <c r="CCF160" s="4346"/>
      <c r="CCG160" s="4345"/>
      <c r="CCH160" s="4346"/>
      <c r="CCI160" s="4338"/>
      <c r="CCJ160" s="4339"/>
      <c r="CCK160" s="4345"/>
      <c r="CCL160" s="4344"/>
      <c r="CCM160" s="4338"/>
      <c r="CCN160" s="4339"/>
      <c r="CCO160" s="4340"/>
      <c r="CCP160" s="4341"/>
      <c r="CCQ160" s="4338"/>
      <c r="CCR160" s="2612"/>
      <c r="CCS160" s="4342"/>
      <c r="CCT160" s="4343"/>
      <c r="CCU160" s="4344"/>
      <c r="CCV160" s="2613"/>
      <c r="CCW160" s="4345"/>
      <c r="CCX160" s="4346"/>
      <c r="CCY160" s="4345"/>
      <c r="CCZ160" s="4346"/>
      <c r="CDA160" s="4338"/>
      <c r="CDB160" s="4339"/>
      <c r="CDC160" s="4345"/>
      <c r="CDD160" s="4344"/>
      <c r="CDE160" s="4338"/>
      <c r="CDF160" s="4339"/>
      <c r="CDG160" s="4340"/>
      <c r="CDH160" s="4341"/>
      <c r="CDI160" s="4338"/>
      <c r="CDJ160" s="2612"/>
      <c r="CDK160" s="4342"/>
      <c r="CDL160" s="4343"/>
      <c r="CDM160" s="4344"/>
      <c r="CDN160" s="2613"/>
      <c r="CDO160" s="4345"/>
      <c r="CDP160" s="4346"/>
      <c r="CDQ160" s="4345"/>
      <c r="CDR160" s="4346"/>
      <c r="CDS160" s="4338"/>
      <c r="CDT160" s="4339"/>
      <c r="CDU160" s="4345"/>
      <c r="CDV160" s="4344"/>
      <c r="CDW160" s="4338"/>
      <c r="CDX160" s="4339"/>
      <c r="CDY160" s="4340"/>
      <c r="CDZ160" s="4341"/>
      <c r="CEA160" s="4338"/>
      <c r="CEB160" s="2612"/>
      <c r="CEC160" s="4342"/>
      <c r="CED160" s="4343"/>
      <c r="CEE160" s="4344"/>
      <c r="CEF160" s="2613"/>
      <c r="CEG160" s="4345"/>
      <c r="CEH160" s="4346"/>
      <c r="CEI160" s="4345"/>
      <c r="CEJ160" s="4346"/>
      <c r="CEK160" s="4338"/>
      <c r="CEL160" s="4339"/>
      <c r="CEM160" s="4345"/>
      <c r="CEN160" s="4344"/>
      <c r="CEO160" s="4338"/>
      <c r="CEP160" s="4339"/>
      <c r="CEQ160" s="4340"/>
      <c r="CER160" s="4341"/>
      <c r="CES160" s="4338"/>
      <c r="CET160" s="2612"/>
      <c r="CEU160" s="4342"/>
      <c r="CEV160" s="4343"/>
      <c r="CEW160" s="4344"/>
      <c r="CEX160" s="2613"/>
      <c r="CEY160" s="4345"/>
      <c r="CEZ160" s="4346"/>
      <c r="CFA160" s="4345"/>
      <c r="CFB160" s="4346"/>
      <c r="CFC160" s="4338"/>
      <c r="CFD160" s="4339"/>
      <c r="CFE160" s="4345"/>
      <c r="CFF160" s="4344"/>
      <c r="CFG160" s="4338"/>
      <c r="CFH160" s="4339"/>
      <c r="CFI160" s="4340"/>
      <c r="CFJ160" s="4341"/>
      <c r="CFK160" s="4338"/>
      <c r="CFL160" s="2612"/>
      <c r="CFM160" s="4342"/>
      <c r="CFN160" s="4343"/>
      <c r="CFO160" s="4344"/>
      <c r="CFP160" s="2613"/>
      <c r="CFQ160" s="4345"/>
      <c r="CFR160" s="4346"/>
      <c r="CFS160" s="4345"/>
      <c r="CFT160" s="4346"/>
      <c r="CFU160" s="4338"/>
      <c r="CFV160" s="4339"/>
      <c r="CFW160" s="4345"/>
      <c r="CFX160" s="4344"/>
      <c r="CFY160" s="4338"/>
      <c r="CFZ160" s="4339"/>
      <c r="CGA160" s="4340"/>
      <c r="CGB160" s="4341"/>
      <c r="CGC160" s="4338"/>
      <c r="CGD160" s="2612"/>
      <c r="CGE160" s="4342"/>
      <c r="CGF160" s="4343"/>
      <c r="CGG160" s="4344"/>
      <c r="CGH160" s="2613"/>
      <c r="CGI160" s="4345"/>
      <c r="CGJ160" s="4346"/>
      <c r="CGK160" s="4345"/>
      <c r="CGL160" s="4346"/>
      <c r="CGM160" s="4338"/>
      <c r="CGN160" s="4339"/>
      <c r="CGO160" s="4345"/>
      <c r="CGP160" s="4344"/>
      <c r="CGQ160" s="4338"/>
      <c r="CGR160" s="4339"/>
      <c r="CGS160" s="4340"/>
      <c r="CGT160" s="4341"/>
      <c r="CGU160" s="4338"/>
      <c r="CGV160" s="2612"/>
      <c r="CGW160" s="4342"/>
      <c r="CGX160" s="4343"/>
      <c r="CGY160" s="4344"/>
      <c r="CGZ160" s="2613"/>
      <c r="CHA160" s="4345"/>
      <c r="CHB160" s="4346"/>
      <c r="CHC160" s="4345"/>
      <c r="CHD160" s="4346"/>
      <c r="CHE160" s="4338"/>
      <c r="CHF160" s="4339"/>
      <c r="CHG160" s="4345"/>
      <c r="CHH160" s="4344"/>
      <c r="CHI160" s="4338"/>
      <c r="CHJ160" s="4339"/>
      <c r="CHK160" s="4340"/>
      <c r="CHL160" s="4341"/>
      <c r="CHM160" s="4338"/>
      <c r="CHN160" s="2612"/>
      <c r="CHO160" s="4342"/>
      <c r="CHP160" s="4343"/>
      <c r="CHQ160" s="4344"/>
      <c r="CHR160" s="2613"/>
      <c r="CHS160" s="4345"/>
      <c r="CHT160" s="4346"/>
      <c r="CHU160" s="4345"/>
      <c r="CHV160" s="4346"/>
      <c r="CHW160" s="4338"/>
      <c r="CHX160" s="4339"/>
      <c r="CHY160" s="4345"/>
      <c r="CHZ160" s="4344"/>
      <c r="CIA160" s="4338"/>
      <c r="CIB160" s="4339"/>
      <c r="CIC160" s="4340"/>
      <c r="CID160" s="4341"/>
      <c r="CIE160" s="4338"/>
      <c r="CIF160" s="2612"/>
      <c r="CIG160" s="4342"/>
      <c r="CIH160" s="4343"/>
      <c r="CII160" s="4344"/>
      <c r="CIJ160" s="2613"/>
      <c r="CIK160" s="4345"/>
      <c r="CIL160" s="4346"/>
      <c r="CIM160" s="4345"/>
      <c r="CIN160" s="4346"/>
      <c r="CIO160" s="4338"/>
      <c r="CIP160" s="4339"/>
      <c r="CIQ160" s="4345"/>
      <c r="CIR160" s="4344"/>
      <c r="CIS160" s="4338"/>
      <c r="CIT160" s="4339"/>
      <c r="CIU160" s="4340"/>
      <c r="CIV160" s="4341"/>
      <c r="CIW160" s="4338"/>
      <c r="CIX160" s="2612"/>
      <c r="CIY160" s="4342"/>
      <c r="CIZ160" s="4343"/>
      <c r="CJA160" s="4344"/>
      <c r="CJB160" s="2613"/>
      <c r="CJC160" s="4345"/>
      <c r="CJD160" s="4346"/>
      <c r="CJE160" s="4345"/>
      <c r="CJF160" s="4346"/>
      <c r="CJG160" s="4338"/>
      <c r="CJH160" s="4339"/>
      <c r="CJI160" s="4345"/>
      <c r="CJJ160" s="4344"/>
      <c r="CJK160" s="4338"/>
      <c r="CJL160" s="4339"/>
      <c r="CJM160" s="4340"/>
      <c r="CJN160" s="4341"/>
      <c r="CJO160" s="4338"/>
      <c r="CJP160" s="2612"/>
      <c r="CJQ160" s="4342"/>
      <c r="CJR160" s="4343"/>
      <c r="CJS160" s="4344"/>
      <c r="CJT160" s="2613"/>
      <c r="CJU160" s="4345"/>
      <c r="CJV160" s="4346"/>
      <c r="CJW160" s="4345"/>
      <c r="CJX160" s="4346"/>
      <c r="CJY160" s="4338"/>
      <c r="CJZ160" s="4339"/>
      <c r="CKA160" s="4345"/>
      <c r="CKB160" s="4344"/>
      <c r="CKC160" s="4338"/>
      <c r="CKD160" s="4339"/>
      <c r="CKE160" s="4340"/>
      <c r="CKF160" s="4341"/>
      <c r="CKG160" s="4338"/>
      <c r="CKH160" s="2612"/>
      <c r="CKI160" s="4342"/>
      <c r="CKJ160" s="4343"/>
      <c r="CKK160" s="4344"/>
      <c r="CKL160" s="2613"/>
      <c r="CKM160" s="4345"/>
      <c r="CKN160" s="4346"/>
      <c r="CKO160" s="4345"/>
      <c r="CKP160" s="4346"/>
      <c r="CKQ160" s="4338"/>
      <c r="CKR160" s="4339"/>
      <c r="CKS160" s="4345"/>
      <c r="CKT160" s="4344"/>
      <c r="CKU160" s="4338"/>
      <c r="CKV160" s="4339"/>
      <c r="CKW160" s="4340"/>
      <c r="CKX160" s="4341"/>
      <c r="CKY160" s="4338"/>
      <c r="CKZ160" s="2612"/>
      <c r="CLA160" s="4342"/>
      <c r="CLB160" s="4343"/>
      <c r="CLC160" s="4344"/>
      <c r="CLD160" s="2613"/>
      <c r="CLE160" s="4345"/>
      <c r="CLF160" s="4346"/>
      <c r="CLG160" s="4345"/>
      <c r="CLH160" s="4346"/>
      <c r="CLI160" s="4338"/>
      <c r="CLJ160" s="4339"/>
      <c r="CLK160" s="4345"/>
      <c r="CLL160" s="4344"/>
      <c r="CLM160" s="4338"/>
      <c r="CLN160" s="4339"/>
      <c r="CLO160" s="4340"/>
      <c r="CLP160" s="4341"/>
      <c r="CLQ160" s="4338"/>
      <c r="CLR160" s="2612"/>
      <c r="CLS160" s="4342"/>
      <c r="CLT160" s="4343"/>
      <c r="CLU160" s="4344"/>
      <c r="CLV160" s="2613"/>
      <c r="CLW160" s="4345"/>
      <c r="CLX160" s="4346"/>
      <c r="CLY160" s="4345"/>
      <c r="CLZ160" s="4346"/>
      <c r="CMA160" s="4338"/>
      <c r="CMB160" s="4339"/>
      <c r="CMC160" s="4345"/>
      <c r="CMD160" s="4344"/>
      <c r="CME160" s="4338"/>
      <c r="CMF160" s="4339"/>
      <c r="CMG160" s="4340"/>
      <c r="CMH160" s="4341"/>
      <c r="CMI160" s="4338"/>
      <c r="CMJ160" s="2612"/>
      <c r="CMK160" s="4342"/>
      <c r="CML160" s="4343"/>
      <c r="CMM160" s="4344"/>
      <c r="CMN160" s="2613"/>
      <c r="CMO160" s="4345"/>
      <c r="CMP160" s="4346"/>
      <c r="CMQ160" s="4345"/>
      <c r="CMR160" s="4346"/>
      <c r="CMS160" s="4338"/>
      <c r="CMT160" s="4339"/>
      <c r="CMU160" s="4345"/>
      <c r="CMV160" s="4344"/>
      <c r="CMW160" s="4338"/>
      <c r="CMX160" s="4339"/>
      <c r="CMY160" s="4340"/>
      <c r="CMZ160" s="4341"/>
      <c r="CNA160" s="4338"/>
      <c r="CNB160" s="2612"/>
      <c r="CNC160" s="4342"/>
      <c r="CND160" s="4343"/>
      <c r="CNE160" s="4344"/>
      <c r="CNF160" s="2613"/>
      <c r="CNG160" s="4345"/>
      <c r="CNH160" s="4346"/>
      <c r="CNI160" s="4345"/>
      <c r="CNJ160" s="4346"/>
      <c r="CNK160" s="4338"/>
      <c r="CNL160" s="4339"/>
      <c r="CNM160" s="4345"/>
      <c r="CNN160" s="4344"/>
      <c r="CNO160" s="4338"/>
      <c r="CNP160" s="4339"/>
      <c r="CNQ160" s="4340"/>
      <c r="CNR160" s="4341"/>
      <c r="CNS160" s="4338"/>
      <c r="CNT160" s="2612"/>
      <c r="CNU160" s="4342"/>
      <c r="CNV160" s="4343"/>
      <c r="CNW160" s="4344"/>
      <c r="CNX160" s="2613"/>
      <c r="CNY160" s="4345"/>
      <c r="CNZ160" s="4346"/>
      <c r="COA160" s="4345"/>
      <c r="COB160" s="4346"/>
      <c r="COC160" s="4338"/>
      <c r="COD160" s="4339"/>
      <c r="COE160" s="4345"/>
      <c r="COF160" s="4344"/>
      <c r="COG160" s="4338"/>
      <c r="COH160" s="4339"/>
      <c r="COI160" s="4340"/>
      <c r="COJ160" s="4341"/>
      <c r="COK160" s="4338"/>
      <c r="COL160" s="2612"/>
      <c r="COM160" s="4342"/>
      <c r="CON160" s="4343"/>
      <c r="COO160" s="4344"/>
      <c r="COP160" s="2613"/>
      <c r="COQ160" s="4345"/>
      <c r="COR160" s="4346"/>
      <c r="COS160" s="4345"/>
      <c r="COT160" s="4346"/>
      <c r="COU160" s="4338"/>
      <c r="COV160" s="4339"/>
      <c r="COW160" s="4345"/>
      <c r="COX160" s="4344"/>
      <c r="COY160" s="4338"/>
      <c r="COZ160" s="4339"/>
      <c r="CPA160" s="4340"/>
      <c r="CPB160" s="4341"/>
      <c r="CPC160" s="4338"/>
      <c r="CPD160" s="2612"/>
      <c r="CPE160" s="4342"/>
      <c r="CPF160" s="4343"/>
      <c r="CPG160" s="4344"/>
      <c r="CPH160" s="2613"/>
      <c r="CPI160" s="4345"/>
      <c r="CPJ160" s="4346"/>
      <c r="CPK160" s="4345"/>
      <c r="CPL160" s="4346"/>
      <c r="CPM160" s="4338"/>
      <c r="CPN160" s="4339"/>
      <c r="CPO160" s="4345"/>
      <c r="CPP160" s="4344"/>
      <c r="CPQ160" s="4338"/>
      <c r="CPR160" s="4339"/>
      <c r="CPS160" s="4340"/>
      <c r="CPT160" s="4341"/>
      <c r="CPU160" s="4338"/>
      <c r="CPV160" s="2612"/>
      <c r="CPW160" s="4342"/>
      <c r="CPX160" s="4343"/>
      <c r="CPY160" s="4344"/>
      <c r="CPZ160" s="2613"/>
      <c r="CQA160" s="4345"/>
      <c r="CQB160" s="4346"/>
      <c r="CQC160" s="4345"/>
      <c r="CQD160" s="4346"/>
      <c r="CQE160" s="4338"/>
      <c r="CQF160" s="4339"/>
      <c r="CQG160" s="4345"/>
      <c r="CQH160" s="4344"/>
      <c r="CQI160" s="4338"/>
      <c r="CQJ160" s="4339"/>
      <c r="CQK160" s="4340"/>
      <c r="CQL160" s="4341"/>
      <c r="CQM160" s="4338"/>
      <c r="CQN160" s="2612"/>
      <c r="CQO160" s="4342"/>
      <c r="CQP160" s="4343"/>
      <c r="CQQ160" s="4344"/>
      <c r="CQR160" s="2613"/>
      <c r="CQS160" s="4345"/>
      <c r="CQT160" s="4346"/>
      <c r="CQU160" s="4345"/>
      <c r="CQV160" s="4346"/>
      <c r="CQW160" s="4338"/>
      <c r="CQX160" s="4339"/>
      <c r="CQY160" s="4345"/>
      <c r="CQZ160" s="4344"/>
      <c r="CRA160" s="4338"/>
      <c r="CRB160" s="4339"/>
      <c r="CRC160" s="4340"/>
      <c r="CRD160" s="4341"/>
      <c r="CRE160" s="4338"/>
      <c r="CRF160" s="2612"/>
      <c r="CRG160" s="4342"/>
      <c r="CRH160" s="4343"/>
      <c r="CRI160" s="4344"/>
      <c r="CRJ160" s="2613"/>
      <c r="CRK160" s="4345"/>
      <c r="CRL160" s="4346"/>
      <c r="CRM160" s="4345"/>
      <c r="CRN160" s="4346"/>
      <c r="CRO160" s="4338"/>
      <c r="CRP160" s="4339"/>
      <c r="CRQ160" s="4345"/>
      <c r="CRR160" s="4344"/>
      <c r="CRS160" s="4338"/>
      <c r="CRT160" s="4339"/>
      <c r="CRU160" s="4340"/>
      <c r="CRV160" s="4341"/>
      <c r="CRW160" s="4338"/>
      <c r="CRX160" s="2612"/>
      <c r="CRY160" s="4342"/>
      <c r="CRZ160" s="4343"/>
      <c r="CSA160" s="4344"/>
      <c r="CSB160" s="2613"/>
      <c r="CSC160" s="4345"/>
      <c r="CSD160" s="4346"/>
      <c r="CSE160" s="4345"/>
      <c r="CSF160" s="4346"/>
      <c r="CSG160" s="4338"/>
      <c r="CSH160" s="4339"/>
      <c r="CSI160" s="4345"/>
      <c r="CSJ160" s="4344"/>
      <c r="CSK160" s="4338"/>
      <c r="CSL160" s="4339"/>
      <c r="CSM160" s="4340"/>
      <c r="CSN160" s="4341"/>
      <c r="CSO160" s="4338"/>
      <c r="CSP160" s="2612"/>
      <c r="CSQ160" s="4342"/>
      <c r="CSR160" s="4343"/>
      <c r="CSS160" s="4344"/>
      <c r="CST160" s="2613"/>
      <c r="CSU160" s="4345"/>
      <c r="CSV160" s="4346"/>
      <c r="CSW160" s="4345"/>
      <c r="CSX160" s="4346"/>
      <c r="CSY160" s="4338"/>
      <c r="CSZ160" s="4339"/>
      <c r="CTA160" s="4345"/>
      <c r="CTB160" s="4344"/>
      <c r="CTC160" s="4338"/>
      <c r="CTD160" s="4339"/>
      <c r="CTE160" s="4340"/>
      <c r="CTF160" s="4341"/>
      <c r="CTG160" s="4338"/>
      <c r="CTH160" s="2612"/>
      <c r="CTI160" s="4342"/>
      <c r="CTJ160" s="4343"/>
      <c r="CTK160" s="4344"/>
      <c r="CTL160" s="2613"/>
      <c r="CTM160" s="4345"/>
      <c r="CTN160" s="4346"/>
      <c r="CTO160" s="4345"/>
      <c r="CTP160" s="4346"/>
      <c r="CTQ160" s="4338"/>
      <c r="CTR160" s="4339"/>
      <c r="CTS160" s="4345"/>
      <c r="CTT160" s="4344"/>
      <c r="CTU160" s="4338"/>
      <c r="CTV160" s="4339"/>
      <c r="CTW160" s="4340"/>
      <c r="CTX160" s="4341"/>
      <c r="CTY160" s="4338"/>
      <c r="CTZ160" s="2612"/>
      <c r="CUA160" s="4342"/>
      <c r="CUB160" s="4343"/>
      <c r="CUC160" s="4344"/>
      <c r="CUD160" s="2613"/>
      <c r="CUE160" s="4345"/>
      <c r="CUF160" s="4346"/>
      <c r="CUG160" s="4345"/>
      <c r="CUH160" s="4346"/>
      <c r="CUI160" s="4338"/>
      <c r="CUJ160" s="4339"/>
      <c r="CUK160" s="4345"/>
      <c r="CUL160" s="4344"/>
      <c r="CUM160" s="4338"/>
      <c r="CUN160" s="4339"/>
      <c r="CUO160" s="4340"/>
      <c r="CUP160" s="4341"/>
      <c r="CUQ160" s="4338"/>
      <c r="CUR160" s="2612"/>
      <c r="CUS160" s="4342"/>
      <c r="CUT160" s="4343"/>
      <c r="CUU160" s="4344"/>
      <c r="CUV160" s="2613"/>
      <c r="CUW160" s="4345"/>
      <c r="CUX160" s="4346"/>
      <c r="CUY160" s="4345"/>
      <c r="CUZ160" s="4346"/>
      <c r="CVA160" s="4338"/>
      <c r="CVB160" s="4339"/>
      <c r="CVC160" s="4345"/>
      <c r="CVD160" s="4344"/>
      <c r="CVE160" s="4338"/>
      <c r="CVF160" s="4339"/>
      <c r="CVG160" s="4340"/>
      <c r="CVH160" s="4341"/>
      <c r="CVI160" s="4338"/>
      <c r="CVJ160" s="2612"/>
      <c r="CVK160" s="4342"/>
      <c r="CVL160" s="4343"/>
      <c r="CVM160" s="4344"/>
      <c r="CVN160" s="2613"/>
      <c r="CVO160" s="4345"/>
      <c r="CVP160" s="4346"/>
      <c r="CVQ160" s="4345"/>
      <c r="CVR160" s="4346"/>
      <c r="CVS160" s="4338"/>
      <c r="CVT160" s="4339"/>
      <c r="CVU160" s="4345"/>
      <c r="CVV160" s="4344"/>
      <c r="CVW160" s="4338"/>
      <c r="CVX160" s="4339"/>
      <c r="CVY160" s="4340"/>
      <c r="CVZ160" s="4341"/>
      <c r="CWA160" s="4338"/>
      <c r="CWB160" s="2612"/>
      <c r="CWC160" s="4342"/>
      <c r="CWD160" s="4343"/>
      <c r="CWE160" s="4344"/>
      <c r="CWF160" s="2613"/>
      <c r="CWG160" s="4345"/>
      <c r="CWH160" s="4346"/>
      <c r="CWI160" s="4345"/>
      <c r="CWJ160" s="4346"/>
      <c r="CWK160" s="4338"/>
      <c r="CWL160" s="4339"/>
      <c r="CWM160" s="4345"/>
      <c r="CWN160" s="4344"/>
      <c r="CWO160" s="4338"/>
      <c r="CWP160" s="4339"/>
      <c r="CWQ160" s="4340"/>
      <c r="CWR160" s="4341"/>
      <c r="CWS160" s="4338"/>
      <c r="CWT160" s="2612"/>
      <c r="CWU160" s="4342"/>
      <c r="CWV160" s="4343"/>
      <c r="CWW160" s="4344"/>
      <c r="CWX160" s="2613"/>
      <c r="CWY160" s="4345"/>
      <c r="CWZ160" s="4346"/>
      <c r="CXA160" s="4345"/>
      <c r="CXB160" s="4346"/>
      <c r="CXC160" s="4338"/>
      <c r="CXD160" s="4339"/>
      <c r="CXE160" s="4345"/>
      <c r="CXF160" s="4344"/>
      <c r="CXG160" s="4338"/>
      <c r="CXH160" s="4339"/>
      <c r="CXI160" s="4340"/>
      <c r="CXJ160" s="4341"/>
      <c r="CXK160" s="4338"/>
      <c r="CXL160" s="2612"/>
      <c r="CXM160" s="4342"/>
      <c r="CXN160" s="4343"/>
      <c r="CXO160" s="4344"/>
      <c r="CXP160" s="2613"/>
      <c r="CXQ160" s="4345"/>
      <c r="CXR160" s="4346"/>
      <c r="CXS160" s="4345"/>
      <c r="CXT160" s="4346"/>
      <c r="CXU160" s="4338"/>
      <c r="CXV160" s="4339"/>
      <c r="CXW160" s="4345"/>
      <c r="CXX160" s="4344"/>
      <c r="CXY160" s="4338"/>
      <c r="CXZ160" s="4339"/>
      <c r="CYA160" s="4340"/>
      <c r="CYB160" s="4341"/>
      <c r="CYC160" s="4338"/>
      <c r="CYD160" s="2612"/>
      <c r="CYE160" s="4342"/>
      <c r="CYF160" s="4343"/>
      <c r="CYG160" s="4344"/>
      <c r="CYH160" s="2613"/>
      <c r="CYI160" s="4345"/>
      <c r="CYJ160" s="4346"/>
      <c r="CYK160" s="4345"/>
      <c r="CYL160" s="4346"/>
      <c r="CYM160" s="4338"/>
      <c r="CYN160" s="4339"/>
      <c r="CYO160" s="4345"/>
      <c r="CYP160" s="4344"/>
      <c r="CYQ160" s="4338"/>
      <c r="CYR160" s="4339"/>
      <c r="CYS160" s="4340"/>
      <c r="CYT160" s="4341"/>
      <c r="CYU160" s="4338"/>
      <c r="CYV160" s="2612"/>
      <c r="CYW160" s="4342"/>
      <c r="CYX160" s="4343"/>
      <c r="CYY160" s="4344"/>
      <c r="CYZ160" s="2613"/>
      <c r="CZA160" s="4345"/>
      <c r="CZB160" s="4346"/>
      <c r="CZC160" s="4345"/>
      <c r="CZD160" s="4346"/>
      <c r="CZE160" s="4338"/>
      <c r="CZF160" s="4339"/>
      <c r="CZG160" s="4345"/>
      <c r="CZH160" s="4344"/>
      <c r="CZI160" s="4338"/>
      <c r="CZJ160" s="4339"/>
      <c r="CZK160" s="4340"/>
      <c r="CZL160" s="4341"/>
      <c r="CZM160" s="4338"/>
      <c r="CZN160" s="2612"/>
      <c r="CZO160" s="4342"/>
      <c r="CZP160" s="4343"/>
      <c r="CZQ160" s="4344"/>
      <c r="CZR160" s="2613"/>
      <c r="CZS160" s="4345"/>
      <c r="CZT160" s="4346"/>
      <c r="CZU160" s="4345"/>
      <c r="CZV160" s="4346"/>
      <c r="CZW160" s="4338"/>
      <c r="CZX160" s="4339"/>
      <c r="CZY160" s="4345"/>
      <c r="CZZ160" s="4344"/>
      <c r="DAA160" s="4338"/>
      <c r="DAB160" s="4339"/>
      <c r="DAC160" s="4340"/>
      <c r="DAD160" s="4341"/>
      <c r="DAE160" s="4338"/>
      <c r="DAF160" s="2612"/>
      <c r="DAG160" s="4342"/>
      <c r="DAH160" s="4343"/>
      <c r="DAI160" s="4344"/>
      <c r="DAJ160" s="2613"/>
      <c r="DAK160" s="4345"/>
      <c r="DAL160" s="4346"/>
      <c r="DAM160" s="4345"/>
      <c r="DAN160" s="4346"/>
      <c r="DAO160" s="4338"/>
      <c r="DAP160" s="4339"/>
      <c r="DAQ160" s="4345"/>
      <c r="DAR160" s="4344"/>
      <c r="DAS160" s="4338"/>
      <c r="DAT160" s="4339"/>
      <c r="DAU160" s="4340"/>
      <c r="DAV160" s="4341"/>
      <c r="DAW160" s="4338"/>
      <c r="DAX160" s="2612"/>
      <c r="DAY160" s="4342"/>
      <c r="DAZ160" s="4343"/>
      <c r="DBA160" s="4344"/>
      <c r="DBB160" s="2613"/>
      <c r="DBC160" s="4345"/>
      <c r="DBD160" s="4346"/>
      <c r="DBE160" s="4345"/>
      <c r="DBF160" s="4346"/>
      <c r="DBG160" s="4338"/>
      <c r="DBH160" s="4339"/>
      <c r="DBI160" s="4345"/>
      <c r="DBJ160" s="4344"/>
      <c r="DBK160" s="4338"/>
      <c r="DBL160" s="4339"/>
      <c r="DBM160" s="4340"/>
      <c r="DBN160" s="4341"/>
      <c r="DBO160" s="4338"/>
      <c r="DBP160" s="2612"/>
      <c r="DBQ160" s="4342"/>
      <c r="DBR160" s="4343"/>
      <c r="DBS160" s="4344"/>
      <c r="DBT160" s="2613"/>
      <c r="DBU160" s="4345"/>
      <c r="DBV160" s="4346"/>
      <c r="DBW160" s="4345"/>
      <c r="DBX160" s="4346"/>
      <c r="DBY160" s="4338"/>
      <c r="DBZ160" s="4339"/>
      <c r="DCA160" s="4345"/>
      <c r="DCB160" s="4344"/>
      <c r="DCC160" s="4338"/>
      <c r="DCD160" s="4339"/>
      <c r="DCE160" s="4340"/>
      <c r="DCF160" s="4341"/>
      <c r="DCG160" s="4338"/>
      <c r="DCH160" s="2612"/>
      <c r="DCI160" s="4342"/>
      <c r="DCJ160" s="4343"/>
      <c r="DCK160" s="4344"/>
      <c r="DCL160" s="2613"/>
      <c r="DCM160" s="4345"/>
      <c r="DCN160" s="4346"/>
      <c r="DCO160" s="4345"/>
      <c r="DCP160" s="4346"/>
      <c r="DCQ160" s="4338"/>
      <c r="DCR160" s="4339"/>
      <c r="DCS160" s="4345"/>
      <c r="DCT160" s="4344"/>
      <c r="DCU160" s="4338"/>
      <c r="DCV160" s="4339"/>
      <c r="DCW160" s="4340"/>
      <c r="DCX160" s="4341"/>
      <c r="DCY160" s="4338"/>
      <c r="DCZ160" s="2612"/>
      <c r="DDA160" s="4342"/>
      <c r="DDB160" s="4343"/>
      <c r="DDC160" s="4344"/>
      <c r="DDD160" s="2613"/>
      <c r="DDE160" s="4345"/>
      <c r="DDF160" s="4346"/>
      <c r="DDG160" s="4345"/>
      <c r="DDH160" s="4346"/>
      <c r="DDI160" s="4338"/>
      <c r="DDJ160" s="4339"/>
      <c r="DDK160" s="4345"/>
      <c r="DDL160" s="4344"/>
      <c r="DDM160" s="4338"/>
      <c r="DDN160" s="4339"/>
      <c r="DDO160" s="4340"/>
      <c r="DDP160" s="4341"/>
      <c r="DDQ160" s="4338"/>
      <c r="DDR160" s="2612"/>
      <c r="DDS160" s="4342"/>
      <c r="DDT160" s="4343"/>
      <c r="DDU160" s="4344"/>
      <c r="DDV160" s="2613"/>
      <c r="DDW160" s="4345"/>
      <c r="DDX160" s="4346"/>
      <c r="DDY160" s="4345"/>
      <c r="DDZ160" s="4346"/>
      <c r="DEA160" s="4338"/>
      <c r="DEB160" s="4339"/>
      <c r="DEC160" s="4345"/>
      <c r="DED160" s="4344"/>
      <c r="DEE160" s="4338"/>
      <c r="DEF160" s="4339"/>
      <c r="DEG160" s="4340"/>
      <c r="DEH160" s="4341"/>
      <c r="DEI160" s="4338"/>
      <c r="DEJ160" s="2612"/>
      <c r="DEK160" s="4342"/>
      <c r="DEL160" s="4343"/>
      <c r="DEM160" s="4344"/>
      <c r="DEN160" s="2613"/>
      <c r="DEO160" s="4345"/>
      <c r="DEP160" s="4346"/>
      <c r="DEQ160" s="4345"/>
      <c r="DER160" s="4346"/>
      <c r="DES160" s="4338"/>
      <c r="DET160" s="4339"/>
      <c r="DEU160" s="4345"/>
      <c r="DEV160" s="4344"/>
      <c r="DEW160" s="4338"/>
      <c r="DEX160" s="4339"/>
      <c r="DEY160" s="4340"/>
      <c r="DEZ160" s="4341"/>
      <c r="DFA160" s="4338"/>
      <c r="DFB160" s="2612"/>
      <c r="DFC160" s="4342"/>
      <c r="DFD160" s="4343"/>
      <c r="DFE160" s="4344"/>
      <c r="DFF160" s="2613"/>
      <c r="DFG160" s="4345"/>
      <c r="DFH160" s="4346"/>
      <c r="DFI160" s="4345"/>
      <c r="DFJ160" s="4346"/>
      <c r="DFK160" s="4338"/>
      <c r="DFL160" s="4339"/>
      <c r="DFM160" s="4345"/>
      <c r="DFN160" s="4344"/>
      <c r="DFO160" s="4338"/>
      <c r="DFP160" s="4339"/>
      <c r="DFQ160" s="4340"/>
      <c r="DFR160" s="4341"/>
      <c r="DFS160" s="4338"/>
      <c r="DFT160" s="2612"/>
      <c r="DFU160" s="4342"/>
      <c r="DFV160" s="4343"/>
      <c r="DFW160" s="4344"/>
      <c r="DFX160" s="2613"/>
      <c r="DFY160" s="4345"/>
      <c r="DFZ160" s="4346"/>
      <c r="DGA160" s="4345"/>
      <c r="DGB160" s="4346"/>
      <c r="DGC160" s="4338"/>
      <c r="DGD160" s="4339"/>
      <c r="DGE160" s="4345"/>
      <c r="DGF160" s="4344"/>
      <c r="DGG160" s="4338"/>
      <c r="DGH160" s="4339"/>
      <c r="DGI160" s="4340"/>
      <c r="DGJ160" s="4341"/>
      <c r="DGK160" s="4338"/>
      <c r="DGL160" s="2612"/>
      <c r="DGM160" s="4342"/>
      <c r="DGN160" s="4343"/>
      <c r="DGO160" s="4344"/>
      <c r="DGP160" s="2613"/>
      <c r="DGQ160" s="4345"/>
      <c r="DGR160" s="4346"/>
      <c r="DGS160" s="4345"/>
      <c r="DGT160" s="4346"/>
      <c r="DGU160" s="4338"/>
      <c r="DGV160" s="4339"/>
      <c r="DGW160" s="4345"/>
      <c r="DGX160" s="4344"/>
      <c r="DGY160" s="4338"/>
      <c r="DGZ160" s="4339"/>
      <c r="DHA160" s="4340"/>
      <c r="DHB160" s="4341"/>
      <c r="DHC160" s="4338"/>
      <c r="DHD160" s="2612"/>
      <c r="DHE160" s="4342"/>
      <c r="DHF160" s="4343"/>
      <c r="DHG160" s="4344"/>
      <c r="DHH160" s="2613"/>
      <c r="DHI160" s="4345"/>
      <c r="DHJ160" s="4346"/>
      <c r="DHK160" s="4345"/>
      <c r="DHL160" s="4346"/>
      <c r="DHM160" s="4338"/>
      <c r="DHN160" s="4339"/>
      <c r="DHO160" s="4345"/>
      <c r="DHP160" s="4344"/>
      <c r="DHQ160" s="4338"/>
      <c r="DHR160" s="4339"/>
      <c r="DHS160" s="4340"/>
      <c r="DHT160" s="4341"/>
      <c r="DHU160" s="4338"/>
      <c r="DHV160" s="2612"/>
      <c r="DHW160" s="4342"/>
      <c r="DHX160" s="4343"/>
      <c r="DHY160" s="4344"/>
      <c r="DHZ160" s="2613"/>
      <c r="DIA160" s="4345"/>
      <c r="DIB160" s="4346"/>
      <c r="DIC160" s="4345"/>
      <c r="DID160" s="4346"/>
      <c r="DIE160" s="4338"/>
      <c r="DIF160" s="4339"/>
      <c r="DIG160" s="4345"/>
      <c r="DIH160" s="4344"/>
      <c r="DII160" s="4338"/>
      <c r="DIJ160" s="4339"/>
      <c r="DIK160" s="4340"/>
      <c r="DIL160" s="4341"/>
      <c r="DIM160" s="4338"/>
      <c r="DIN160" s="2612"/>
      <c r="DIO160" s="4342"/>
      <c r="DIP160" s="4343"/>
      <c r="DIQ160" s="4344"/>
      <c r="DIR160" s="2613"/>
      <c r="DIS160" s="4345"/>
      <c r="DIT160" s="4346"/>
      <c r="DIU160" s="4345"/>
      <c r="DIV160" s="4346"/>
      <c r="DIW160" s="4338"/>
      <c r="DIX160" s="4339"/>
      <c r="DIY160" s="4345"/>
      <c r="DIZ160" s="4344"/>
      <c r="DJA160" s="4338"/>
      <c r="DJB160" s="4339"/>
      <c r="DJC160" s="4340"/>
      <c r="DJD160" s="4341"/>
      <c r="DJE160" s="4338"/>
      <c r="DJF160" s="2612"/>
      <c r="DJG160" s="4342"/>
      <c r="DJH160" s="4343"/>
      <c r="DJI160" s="4344"/>
      <c r="DJJ160" s="2613"/>
      <c r="DJK160" s="4345"/>
      <c r="DJL160" s="4346"/>
      <c r="DJM160" s="4345"/>
      <c r="DJN160" s="4346"/>
      <c r="DJO160" s="4338"/>
      <c r="DJP160" s="4339"/>
      <c r="DJQ160" s="4345"/>
      <c r="DJR160" s="4344"/>
      <c r="DJS160" s="4338"/>
      <c r="DJT160" s="4339"/>
      <c r="DJU160" s="4340"/>
      <c r="DJV160" s="4341"/>
      <c r="DJW160" s="4338"/>
      <c r="DJX160" s="2612"/>
      <c r="DJY160" s="4342"/>
      <c r="DJZ160" s="4343"/>
      <c r="DKA160" s="4344"/>
      <c r="DKB160" s="2613"/>
      <c r="DKC160" s="4345"/>
      <c r="DKD160" s="4346"/>
      <c r="DKE160" s="4345"/>
      <c r="DKF160" s="4346"/>
      <c r="DKG160" s="4338"/>
      <c r="DKH160" s="4339"/>
      <c r="DKI160" s="4345"/>
      <c r="DKJ160" s="4344"/>
      <c r="DKK160" s="4338"/>
      <c r="DKL160" s="4339"/>
      <c r="DKM160" s="4340"/>
      <c r="DKN160" s="4341"/>
      <c r="DKO160" s="4338"/>
      <c r="DKP160" s="2612"/>
      <c r="DKQ160" s="4342"/>
      <c r="DKR160" s="4343"/>
      <c r="DKS160" s="4344"/>
      <c r="DKT160" s="2613"/>
      <c r="DKU160" s="4345"/>
      <c r="DKV160" s="4346"/>
      <c r="DKW160" s="4345"/>
      <c r="DKX160" s="4346"/>
      <c r="DKY160" s="4338"/>
      <c r="DKZ160" s="4339"/>
      <c r="DLA160" s="4345"/>
      <c r="DLB160" s="4344"/>
      <c r="DLC160" s="4338"/>
      <c r="DLD160" s="4339"/>
      <c r="DLE160" s="4340"/>
      <c r="DLF160" s="4341"/>
      <c r="DLG160" s="4338"/>
      <c r="DLH160" s="2612"/>
      <c r="DLI160" s="4342"/>
      <c r="DLJ160" s="4343"/>
      <c r="DLK160" s="4344"/>
      <c r="DLL160" s="2613"/>
      <c r="DLM160" s="4345"/>
      <c r="DLN160" s="4346"/>
      <c r="DLO160" s="4345"/>
      <c r="DLP160" s="4346"/>
      <c r="DLQ160" s="4338"/>
      <c r="DLR160" s="4339"/>
      <c r="DLS160" s="4345"/>
      <c r="DLT160" s="4344"/>
      <c r="DLU160" s="4338"/>
      <c r="DLV160" s="4339"/>
      <c r="DLW160" s="4340"/>
      <c r="DLX160" s="4341"/>
      <c r="DLY160" s="4338"/>
      <c r="DLZ160" s="2612"/>
      <c r="DMA160" s="4342"/>
      <c r="DMB160" s="4343"/>
      <c r="DMC160" s="4344"/>
      <c r="DMD160" s="2613"/>
      <c r="DME160" s="4345"/>
      <c r="DMF160" s="4346"/>
      <c r="DMG160" s="4345"/>
      <c r="DMH160" s="4346"/>
      <c r="DMI160" s="4338"/>
      <c r="DMJ160" s="4339"/>
      <c r="DMK160" s="4345"/>
      <c r="DML160" s="4344"/>
      <c r="DMM160" s="4338"/>
      <c r="DMN160" s="4339"/>
      <c r="DMO160" s="4340"/>
      <c r="DMP160" s="4341"/>
      <c r="DMQ160" s="4338"/>
      <c r="DMR160" s="2612"/>
      <c r="DMS160" s="4342"/>
      <c r="DMT160" s="4343"/>
      <c r="DMU160" s="4344"/>
      <c r="DMV160" s="2613"/>
      <c r="DMW160" s="4345"/>
      <c r="DMX160" s="4346"/>
      <c r="DMY160" s="4345"/>
      <c r="DMZ160" s="4346"/>
      <c r="DNA160" s="4338"/>
      <c r="DNB160" s="4339"/>
      <c r="DNC160" s="4345"/>
      <c r="DND160" s="4344"/>
      <c r="DNE160" s="4338"/>
      <c r="DNF160" s="4339"/>
      <c r="DNG160" s="4340"/>
      <c r="DNH160" s="4341"/>
      <c r="DNI160" s="4338"/>
      <c r="DNJ160" s="2612"/>
      <c r="DNK160" s="4342"/>
      <c r="DNL160" s="4343"/>
      <c r="DNM160" s="4344"/>
      <c r="DNN160" s="2613"/>
      <c r="DNO160" s="4345"/>
      <c r="DNP160" s="4346"/>
      <c r="DNQ160" s="4345"/>
      <c r="DNR160" s="4346"/>
      <c r="DNS160" s="4338"/>
      <c r="DNT160" s="4339"/>
      <c r="DNU160" s="4345"/>
      <c r="DNV160" s="4344"/>
      <c r="DNW160" s="4338"/>
      <c r="DNX160" s="4339"/>
      <c r="DNY160" s="4340"/>
      <c r="DNZ160" s="4341"/>
      <c r="DOA160" s="4338"/>
      <c r="DOB160" s="2612"/>
      <c r="DOC160" s="4342"/>
      <c r="DOD160" s="4343"/>
      <c r="DOE160" s="4344"/>
      <c r="DOF160" s="2613"/>
      <c r="DOG160" s="4345"/>
      <c r="DOH160" s="4346"/>
      <c r="DOI160" s="4345"/>
      <c r="DOJ160" s="4346"/>
      <c r="DOK160" s="4338"/>
      <c r="DOL160" s="4339"/>
      <c r="DOM160" s="4345"/>
      <c r="DON160" s="4344"/>
      <c r="DOO160" s="4338"/>
      <c r="DOP160" s="4339"/>
      <c r="DOQ160" s="4340"/>
      <c r="DOR160" s="4341"/>
      <c r="DOS160" s="4338"/>
      <c r="DOT160" s="2612"/>
      <c r="DOU160" s="4342"/>
      <c r="DOV160" s="4343"/>
      <c r="DOW160" s="4344"/>
      <c r="DOX160" s="2613"/>
      <c r="DOY160" s="4345"/>
      <c r="DOZ160" s="4346"/>
      <c r="DPA160" s="4345"/>
      <c r="DPB160" s="4346"/>
      <c r="DPC160" s="4338"/>
      <c r="DPD160" s="4339"/>
      <c r="DPE160" s="4345"/>
      <c r="DPF160" s="4344"/>
      <c r="DPG160" s="4338"/>
      <c r="DPH160" s="4339"/>
      <c r="DPI160" s="4340"/>
      <c r="DPJ160" s="4341"/>
      <c r="DPK160" s="4338"/>
      <c r="DPL160" s="2612"/>
      <c r="DPM160" s="4342"/>
      <c r="DPN160" s="4343"/>
      <c r="DPO160" s="4344"/>
      <c r="DPP160" s="2613"/>
      <c r="DPQ160" s="4345"/>
      <c r="DPR160" s="4346"/>
      <c r="DPS160" s="4345"/>
      <c r="DPT160" s="4346"/>
      <c r="DPU160" s="4338"/>
      <c r="DPV160" s="4339"/>
      <c r="DPW160" s="4345"/>
      <c r="DPX160" s="4344"/>
      <c r="DPY160" s="4338"/>
      <c r="DPZ160" s="4339"/>
      <c r="DQA160" s="4340"/>
      <c r="DQB160" s="4341"/>
      <c r="DQC160" s="4338"/>
      <c r="DQD160" s="2612"/>
      <c r="DQE160" s="4342"/>
      <c r="DQF160" s="4343"/>
      <c r="DQG160" s="4344"/>
      <c r="DQH160" s="2613"/>
      <c r="DQI160" s="4345"/>
      <c r="DQJ160" s="4346"/>
      <c r="DQK160" s="4345"/>
      <c r="DQL160" s="4346"/>
      <c r="DQM160" s="4338"/>
      <c r="DQN160" s="4339"/>
      <c r="DQO160" s="4345"/>
      <c r="DQP160" s="4344"/>
      <c r="DQQ160" s="4338"/>
      <c r="DQR160" s="4339"/>
      <c r="DQS160" s="4340"/>
      <c r="DQT160" s="4341"/>
      <c r="DQU160" s="4338"/>
      <c r="DQV160" s="2612"/>
      <c r="DQW160" s="4342"/>
      <c r="DQX160" s="4343"/>
      <c r="DQY160" s="4344"/>
      <c r="DQZ160" s="2613"/>
      <c r="DRA160" s="4345"/>
      <c r="DRB160" s="4346"/>
      <c r="DRC160" s="4345"/>
      <c r="DRD160" s="4346"/>
      <c r="DRE160" s="4338"/>
      <c r="DRF160" s="4339"/>
      <c r="DRG160" s="4345"/>
      <c r="DRH160" s="4344"/>
      <c r="DRI160" s="4338"/>
      <c r="DRJ160" s="4339"/>
      <c r="DRK160" s="4340"/>
      <c r="DRL160" s="4341"/>
      <c r="DRM160" s="4338"/>
      <c r="DRN160" s="2612"/>
      <c r="DRO160" s="4342"/>
      <c r="DRP160" s="4343"/>
      <c r="DRQ160" s="4344"/>
      <c r="DRR160" s="2613"/>
      <c r="DRS160" s="4345"/>
      <c r="DRT160" s="4346"/>
      <c r="DRU160" s="4345"/>
      <c r="DRV160" s="4346"/>
      <c r="DRW160" s="4338"/>
      <c r="DRX160" s="4339"/>
      <c r="DRY160" s="4345"/>
      <c r="DRZ160" s="4344"/>
      <c r="DSA160" s="4338"/>
      <c r="DSB160" s="4339"/>
      <c r="DSC160" s="4340"/>
      <c r="DSD160" s="4341"/>
      <c r="DSE160" s="4338"/>
      <c r="DSF160" s="2612"/>
      <c r="DSG160" s="4342"/>
      <c r="DSH160" s="4343"/>
      <c r="DSI160" s="4344"/>
      <c r="DSJ160" s="2613"/>
      <c r="DSK160" s="4345"/>
      <c r="DSL160" s="4346"/>
      <c r="DSM160" s="4345"/>
      <c r="DSN160" s="4346"/>
      <c r="DSO160" s="4338"/>
      <c r="DSP160" s="4339"/>
      <c r="DSQ160" s="4345"/>
      <c r="DSR160" s="4344"/>
      <c r="DSS160" s="4338"/>
      <c r="DST160" s="4339"/>
      <c r="DSU160" s="4340"/>
      <c r="DSV160" s="4341"/>
      <c r="DSW160" s="4338"/>
      <c r="DSX160" s="2612"/>
      <c r="DSY160" s="4342"/>
      <c r="DSZ160" s="4343"/>
      <c r="DTA160" s="4344"/>
      <c r="DTB160" s="2613"/>
      <c r="DTC160" s="4345"/>
      <c r="DTD160" s="4346"/>
      <c r="DTE160" s="4345"/>
      <c r="DTF160" s="4346"/>
      <c r="DTG160" s="4338"/>
      <c r="DTH160" s="4339"/>
      <c r="DTI160" s="4345"/>
      <c r="DTJ160" s="4344"/>
      <c r="DTK160" s="4338"/>
      <c r="DTL160" s="4339"/>
      <c r="DTM160" s="4340"/>
      <c r="DTN160" s="4341"/>
      <c r="DTO160" s="4338"/>
      <c r="DTP160" s="2612"/>
      <c r="DTQ160" s="4342"/>
      <c r="DTR160" s="4343"/>
      <c r="DTS160" s="4344"/>
      <c r="DTT160" s="2613"/>
      <c r="DTU160" s="4345"/>
      <c r="DTV160" s="4346"/>
      <c r="DTW160" s="4345"/>
      <c r="DTX160" s="4346"/>
      <c r="DTY160" s="4338"/>
      <c r="DTZ160" s="4339"/>
      <c r="DUA160" s="4345"/>
      <c r="DUB160" s="4344"/>
      <c r="DUC160" s="4338"/>
      <c r="DUD160" s="4339"/>
      <c r="DUE160" s="4340"/>
      <c r="DUF160" s="4341"/>
      <c r="DUG160" s="4338"/>
      <c r="DUH160" s="2612"/>
      <c r="DUI160" s="4342"/>
      <c r="DUJ160" s="4343"/>
      <c r="DUK160" s="4344"/>
      <c r="DUL160" s="2613"/>
      <c r="DUM160" s="4345"/>
      <c r="DUN160" s="4346"/>
      <c r="DUO160" s="4345"/>
      <c r="DUP160" s="4346"/>
      <c r="DUQ160" s="4338"/>
      <c r="DUR160" s="4339"/>
      <c r="DUS160" s="4345"/>
      <c r="DUT160" s="4344"/>
      <c r="DUU160" s="4338"/>
      <c r="DUV160" s="4339"/>
      <c r="DUW160" s="4340"/>
      <c r="DUX160" s="4341"/>
      <c r="DUY160" s="4338"/>
      <c r="DUZ160" s="2612"/>
      <c r="DVA160" s="4342"/>
      <c r="DVB160" s="4343"/>
      <c r="DVC160" s="4344"/>
      <c r="DVD160" s="2613"/>
      <c r="DVE160" s="4345"/>
      <c r="DVF160" s="4346"/>
      <c r="DVG160" s="4345"/>
      <c r="DVH160" s="4346"/>
      <c r="DVI160" s="4338"/>
      <c r="DVJ160" s="4339"/>
      <c r="DVK160" s="4345"/>
      <c r="DVL160" s="4344"/>
      <c r="DVM160" s="4338"/>
      <c r="DVN160" s="4339"/>
      <c r="DVO160" s="4340"/>
      <c r="DVP160" s="4341"/>
      <c r="DVQ160" s="4338"/>
      <c r="DVR160" s="2612"/>
      <c r="DVS160" s="4342"/>
      <c r="DVT160" s="4343"/>
      <c r="DVU160" s="4344"/>
      <c r="DVV160" s="2613"/>
      <c r="DVW160" s="4345"/>
      <c r="DVX160" s="4346"/>
      <c r="DVY160" s="4345"/>
      <c r="DVZ160" s="4346"/>
      <c r="DWA160" s="4338"/>
      <c r="DWB160" s="4339"/>
      <c r="DWC160" s="4345"/>
      <c r="DWD160" s="4344"/>
      <c r="DWE160" s="4338"/>
      <c r="DWF160" s="4339"/>
      <c r="DWG160" s="4340"/>
      <c r="DWH160" s="4341"/>
      <c r="DWI160" s="4338"/>
      <c r="DWJ160" s="2612"/>
      <c r="DWK160" s="4342"/>
      <c r="DWL160" s="4343"/>
      <c r="DWM160" s="4344"/>
      <c r="DWN160" s="2613"/>
      <c r="DWO160" s="4345"/>
      <c r="DWP160" s="4346"/>
      <c r="DWQ160" s="4345"/>
      <c r="DWR160" s="4346"/>
      <c r="DWS160" s="4338"/>
      <c r="DWT160" s="4339"/>
      <c r="DWU160" s="4345"/>
      <c r="DWV160" s="4344"/>
      <c r="DWW160" s="4338"/>
      <c r="DWX160" s="4339"/>
      <c r="DWY160" s="4340"/>
      <c r="DWZ160" s="4341"/>
      <c r="DXA160" s="4338"/>
      <c r="DXB160" s="2612"/>
      <c r="DXC160" s="4342"/>
      <c r="DXD160" s="4343"/>
      <c r="DXE160" s="4344"/>
      <c r="DXF160" s="2613"/>
      <c r="DXG160" s="4345"/>
      <c r="DXH160" s="4346"/>
      <c r="DXI160" s="4345"/>
      <c r="DXJ160" s="4346"/>
      <c r="DXK160" s="4338"/>
      <c r="DXL160" s="4339"/>
      <c r="DXM160" s="4345"/>
      <c r="DXN160" s="4344"/>
      <c r="DXO160" s="4338"/>
      <c r="DXP160" s="4339"/>
      <c r="DXQ160" s="4340"/>
      <c r="DXR160" s="4341"/>
      <c r="DXS160" s="4338"/>
      <c r="DXT160" s="2612"/>
      <c r="DXU160" s="4342"/>
      <c r="DXV160" s="4343"/>
      <c r="DXW160" s="4344"/>
      <c r="DXX160" s="2613"/>
      <c r="DXY160" s="4345"/>
      <c r="DXZ160" s="4346"/>
      <c r="DYA160" s="4345"/>
      <c r="DYB160" s="4346"/>
      <c r="DYC160" s="4338"/>
      <c r="DYD160" s="4339"/>
      <c r="DYE160" s="4345"/>
      <c r="DYF160" s="4344"/>
      <c r="DYG160" s="4338"/>
      <c r="DYH160" s="4339"/>
      <c r="DYI160" s="4340"/>
      <c r="DYJ160" s="4341"/>
      <c r="DYK160" s="4338"/>
      <c r="DYL160" s="2612"/>
      <c r="DYM160" s="4342"/>
      <c r="DYN160" s="4343"/>
      <c r="DYO160" s="4344"/>
      <c r="DYP160" s="2613"/>
      <c r="DYQ160" s="4345"/>
      <c r="DYR160" s="4346"/>
      <c r="DYS160" s="4345"/>
      <c r="DYT160" s="4346"/>
      <c r="DYU160" s="4338"/>
      <c r="DYV160" s="4339"/>
      <c r="DYW160" s="4345"/>
      <c r="DYX160" s="4344"/>
      <c r="DYY160" s="4338"/>
      <c r="DYZ160" s="4339"/>
      <c r="DZA160" s="4340"/>
      <c r="DZB160" s="4341"/>
      <c r="DZC160" s="4338"/>
      <c r="DZD160" s="2612"/>
      <c r="DZE160" s="4342"/>
      <c r="DZF160" s="4343"/>
      <c r="DZG160" s="4344"/>
      <c r="DZH160" s="2613"/>
      <c r="DZI160" s="4345"/>
      <c r="DZJ160" s="4346"/>
      <c r="DZK160" s="4345"/>
      <c r="DZL160" s="4346"/>
      <c r="DZM160" s="4338"/>
      <c r="DZN160" s="4339"/>
      <c r="DZO160" s="4345"/>
      <c r="DZP160" s="4344"/>
      <c r="DZQ160" s="4338"/>
      <c r="DZR160" s="4339"/>
      <c r="DZS160" s="4340"/>
      <c r="DZT160" s="4341"/>
      <c r="DZU160" s="4338"/>
      <c r="DZV160" s="2612"/>
      <c r="DZW160" s="4342"/>
      <c r="DZX160" s="4343"/>
      <c r="DZY160" s="4344"/>
      <c r="DZZ160" s="2613"/>
      <c r="EAA160" s="4345"/>
      <c r="EAB160" s="4346"/>
      <c r="EAC160" s="4345"/>
      <c r="EAD160" s="4346"/>
      <c r="EAE160" s="4338"/>
      <c r="EAF160" s="4339"/>
      <c r="EAG160" s="4345"/>
      <c r="EAH160" s="4344"/>
      <c r="EAI160" s="4338"/>
      <c r="EAJ160" s="4339"/>
      <c r="EAK160" s="4340"/>
      <c r="EAL160" s="4341"/>
      <c r="EAM160" s="4338"/>
      <c r="EAN160" s="2612"/>
      <c r="EAO160" s="4342"/>
      <c r="EAP160" s="4343"/>
      <c r="EAQ160" s="4344"/>
      <c r="EAR160" s="2613"/>
      <c r="EAS160" s="4345"/>
      <c r="EAT160" s="4346"/>
      <c r="EAU160" s="4345"/>
      <c r="EAV160" s="4346"/>
      <c r="EAW160" s="4338"/>
      <c r="EAX160" s="4339"/>
      <c r="EAY160" s="4345"/>
      <c r="EAZ160" s="4344"/>
      <c r="EBA160" s="4338"/>
      <c r="EBB160" s="4339"/>
      <c r="EBC160" s="4340"/>
      <c r="EBD160" s="4341"/>
      <c r="EBE160" s="4338"/>
      <c r="EBF160" s="2612"/>
      <c r="EBG160" s="4342"/>
      <c r="EBH160" s="4343"/>
      <c r="EBI160" s="4344"/>
      <c r="EBJ160" s="2613"/>
      <c r="EBK160" s="4345"/>
      <c r="EBL160" s="4346"/>
      <c r="EBM160" s="4345"/>
      <c r="EBN160" s="4346"/>
      <c r="EBO160" s="4338"/>
      <c r="EBP160" s="4339"/>
      <c r="EBQ160" s="4345"/>
      <c r="EBR160" s="4344"/>
      <c r="EBS160" s="4338"/>
      <c r="EBT160" s="4339"/>
      <c r="EBU160" s="4340"/>
      <c r="EBV160" s="4341"/>
      <c r="EBW160" s="4338"/>
      <c r="EBX160" s="2612"/>
      <c r="EBY160" s="4342"/>
      <c r="EBZ160" s="4343"/>
      <c r="ECA160" s="4344"/>
      <c r="ECB160" s="2613"/>
      <c r="ECC160" s="4345"/>
      <c r="ECD160" s="4346"/>
      <c r="ECE160" s="4345"/>
      <c r="ECF160" s="4346"/>
      <c r="ECG160" s="4338"/>
      <c r="ECH160" s="4339"/>
      <c r="ECI160" s="4345"/>
      <c r="ECJ160" s="4344"/>
      <c r="ECK160" s="4338"/>
      <c r="ECL160" s="4339"/>
      <c r="ECM160" s="4340"/>
      <c r="ECN160" s="4341"/>
      <c r="ECO160" s="4338"/>
      <c r="ECP160" s="2612"/>
      <c r="ECQ160" s="4342"/>
      <c r="ECR160" s="4343"/>
      <c r="ECS160" s="4344"/>
      <c r="ECT160" s="2613"/>
      <c r="ECU160" s="4345"/>
      <c r="ECV160" s="4346"/>
      <c r="ECW160" s="4345"/>
      <c r="ECX160" s="4346"/>
      <c r="ECY160" s="4338"/>
      <c r="ECZ160" s="4339"/>
      <c r="EDA160" s="4345"/>
      <c r="EDB160" s="4344"/>
      <c r="EDC160" s="4338"/>
      <c r="EDD160" s="4339"/>
      <c r="EDE160" s="4340"/>
      <c r="EDF160" s="4341"/>
      <c r="EDG160" s="4338"/>
      <c r="EDH160" s="2612"/>
      <c r="EDI160" s="4342"/>
      <c r="EDJ160" s="4343"/>
      <c r="EDK160" s="4344"/>
      <c r="EDL160" s="2613"/>
      <c r="EDM160" s="4345"/>
      <c r="EDN160" s="4346"/>
      <c r="EDO160" s="4345"/>
      <c r="EDP160" s="4346"/>
      <c r="EDQ160" s="4338"/>
      <c r="EDR160" s="4339"/>
      <c r="EDS160" s="4345"/>
      <c r="EDT160" s="4344"/>
      <c r="EDU160" s="4338"/>
      <c r="EDV160" s="4339"/>
      <c r="EDW160" s="4340"/>
      <c r="EDX160" s="4341"/>
      <c r="EDY160" s="4338"/>
      <c r="EDZ160" s="2612"/>
      <c r="EEA160" s="4342"/>
      <c r="EEB160" s="4343"/>
      <c r="EEC160" s="4344"/>
      <c r="EED160" s="2613"/>
      <c r="EEE160" s="4345"/>
      <c r="EEF160" s="4346"/>
      <c r="EEG160" s="4345"/>
      <c r="EEH160" s="4346"/>
      <c r="EEI160" s="4338"/>
      <c r="EEJ160" s="4339"/>
      <c r="EEK160" s="4345"/>
      <c r="EEL160" s="4344"/>
      <c r="EEM160" s="4338"/>
      <c r="EEN160" s="4339"/>
      <c r="EEO160" s="4340"/>
      <c r="EEP160" s="4341"/>
      <c r="EEQ160" s="4338"/>
      <c r="EER160" s="2612"/>
      <c r="EES160" s="4342"/>
      <c r="EET160" s="4343"/>
      <c r="EEU160" s="4344"/>
      <c r="EEV160" s="2613"/>
      <c r="EEW160" s="4345"/>
      <c r="EEX160" s="4346"/>
      <c r="EEY160" s="4345"/>
      <c r="EEZ160" s="4346"/>
      <c r="EFA160" s="4338"/>
      <c r="EFB160" s="4339"/>
      <c r="EFC160" s="4345"/>
      <c r="EFD160" s="4344"/>
      <c r="EFE160" s="4338"/>
      <c r="EFF160" s="4339"/>
      <c r="EFG160" s="4340"/>
      <c r="EFH160" s="4341"/>
      <c r="EFI160" s="4338"/>
      <c r="EFJ160" s="2612"/>
      <c r="EFK160" s="4342"/>
      <c r="EFL160" s="4343"/>
      <c r="EFM160" s="4344"/>
      <c r="EFN160" s="2613"/>
      <c r="EFO160" s="4345"/>
      <c r="EFP160" s="4346"/>
      <c r="EFQ160" s="4345"/>
      <c r="EFR160" s="4346"/>
      <c r="EFS160" s="4338"/>
      <c r="EFT160" s="4339"/>
      <c r="EFU160" s="4345"/>
      <c r="EFV160" s="4344"/>
      <c r="EFW160" s="4338"/>
      <c r="EFX160" s="4339"/>
      <c r="EFY160" s="4340"/>
      <c r="EFZ160" s="4341"/>
      <c r="EGA160" s="4338"/>
      <c r="EGB160" s="2612"/>
      <c r="EGC160" s="4342"/>
      <c r="EGD160" s="4343"/>
      <c r="EGE160" s="4344"/>
      <c r="EGF160" s="2613"/>
      <c r="EGG160" s="4345"/>
      <c r="EGH160" s="4346"/>
      <c r="EGI160" s="4345"/>
      <c r="EGJ160" s="4346"/>
      <c r="EGK160" s="4338"/>
      <c r="EGL160" s="4339"/>
      <c r="EGM160" s="4345"/>
      <c r="EGN160" s="4344"/>
      <c r="EGO160" s="4338"/>
      <c r="EGP160" s="4339"/>
      <c r="EGQ160" s="4340"/>
      <c r="EGR160" s="4341"/>
      <c r="EGS160" s="4338"/>
      <c r="EGT160" s="2612"/>
      <c r="EGU160" s="4342"/>
      <c r="EGV160" s="4343"/>
      <c r="EGW160" s="4344"/>
      <c r="EGX160" s="2613"/>
      <c r="EGY160" s="4345"/>
      <c r="EGZ160" s="4346"/>
      <c r="EHA160" s="4345"/>
      <c r="EHB160" s="4346"/>
      <c r="EHC160" s="4338"/>
      <c r="EHD160" s="4339"/>
      <c r="EHE160" s="4345"/>
      <c r="EHF160" s="4344"/>
      <c r="EHG160" s="4338"/>
      <c r="EHH160" s="4339"/>
      <c r="EHI160" s="4340"/>
      <c r="EHJ160" s="4341"/>
      <c r="EHK160" s="4338"/>
      <c r="EHL160" s="2612"/>
      <c r="EHM160" s="4342"/>
      <c r="EHN160" s="4343"/>
      <c r="EHO160" s="4344"/>
      <c r="EHP160" s="2613"/>
      <c r="EHQ160" s="4345"/>
      <c r="EHR160" s="4346"/>
      <c r="EHS160" s="4345"/>
      <c r="EHT160" s="4346"/>
      <c r="EHU160" s="4338"/>
      <c r="EHV160" s="4339"/>
      <c r="EHW160" s="4345"/>
      <c r="EHX160" s="4344"/>
      <c r="EHY160" s="4338"/>
      <c r="EHZ160" s="4339"/>
      <c r="EIA160" s="4340"/>
      <c r="EIB160" s="4341"/>
      <c r="EIC160" s="4338"/>
      <c r="EID160" s="2612"/>
      <c r="EIE160" s="4342"/>
      <c r="EIF160" s="4343"/>
      <c r="EIG160" s="4344"/>
      <c r="EIH160" s="2613"/>
      <c r="EII160" s="4345"/>
      <c r="EIJ160" s="4346"/>
      <c r="EIK160" s="4345"/>
      <c r="EIL160" s="4346"/>
      <c r="EIM160" s="4338"/>
      <c r="EIN160" s="4339"/>
      <c r="EIO160" s="4345"/>
      <c r="EIP160" s="4344"/>
      <c r="EIQ160" s="4338"/>
      <c r="EIR160" s="4339"/>
      <c r="EIS160" s="4340"/>
      <c r="EIT160" s="4341"/>
      <c r="EIU160" s="4338"/>
      <c r="EIV160" s="2612"/>
      <c r="EIW160" s="4342"/>
      <c r="EIX160" s="4343"/>
      <c r="EIY160" s="4344"/>
      <c r="EIZ160" s="2613"/>
      <c r="EJA160" s="4345"/>
      <c r="EJB160" s="4346"/>
      <c r="EJC160" s="4345"/>
      <c r="EJD160" s="4346"/>
      <c r="EJE160" s="4338"/>
      <c r="EJF160" s="4339"/>
      <c r="EJG160" s="4345"/>
      <c r="EJH160" s="4344"/>
      <c r="EJI160" s="4338"/>
      <c r="EJJ160" s="4339"/>
      <c r="EJK160" s="4340"/>
      <c r="EJL160" s="4341"/>
      <c r="EJM160" s="4338"/>
      <c r="EJN160" s="2612"/>
      <c r="EJO160" s="4342"/>
      <c r="EJP160" s="4343"/>
      <c r="EJQ160" s="4344"/>
      <c r="EJR160" s="2613"/>
      <c r="EJS160" s="4345"/>
      <c r="EJT160" s="4346"/>
      <c r="EJU160" s="4345"/>
      <c r="EJV160" s="4346"/>
      <c r="EJW160" s="4338"/>
      <c r="EJX160" s="4339"/>
      <c r="EJY160" s="4345"/>
      <c r="EJZ160" s="4344"/>
      <c r="EKA160" s="4338"/>
      <c r="EKB160" s="4339"/>
      <c r="EKC160" s="4340"/>
      <c r="EKD160" s="4341"/>
      <c r="EKE160" s="4338"/>
      <c r="EKF160" s="2612"/>
      <c r="EKG160" s="4342"/>
      <c r="EKH160" s="4343"/>
      <c r="EKI160" s="4344"/>
      <c r="EKJ160" s="2613"/>
      <c r="EKK160" s="4345"/>
      <c r="EKL160" s="4346"/>
      <c r="EKM160" s="4345"/>
      <c r="EKN160" s="4346"/>
      <c r="EKO160" s="4338"/>
      <c r="EKP160" s="4339"/>
      <c r="EKQ160" s="4345"/>
      <c r="EKR160" s="4344"/>
      <c r="EKS160" s="4338"/>
      <c r="EKT160" s="4339"/>
      <c r="EKU160" s="4340"/>
      <c r="EKV160" s="4341"/>
      <c r="EKW160" s="4338"/>
      <c r="EKX160" s="2612"/>
      <c r="EKY160" s="4342"/>
      <c r="EKZ160" s="4343"/>
      <c r="ELA160" s="4344"/>
      <c r="ELB160" s="2613"/>
      <c r="ELC160" s="4345"/>
      <c r="ELD160" s="4346"/>
      <c r="ELE160" s="4345"/>
      <c r="ELF160" s="4346"/>
      <c r="ELG160" s="4338"/>
      <c r="ELH160" s="4339"/>
      <c r="ELI160" s="4345"/>
      <c r="ELJ160" s="4344"/>
      <c r="ELK160" s="4338"/>
      <c r="ELL160" s="4339"/>
      <c r="ELM160" s="4340"/>
      <c r="ELN160" s="4341"/>
      <c r="ELO160" s="4338"/>
      <c r="ELP160" s="2612"/>
      <c r="ELQ160" s="4342"/>
      <c r="ELR160" s="4343"/>
      <c r="ELS160" s="4344"/>
      <c r="ELT160" s="2613"/>
      <c r="ELU160" s="4345"/>
      <c r="ELV160" s="4346"/>
      <c r="ELW160" s="4345"/>
      <c r="ELX160" s="4346"/>
      <c r="ELY160" s="4338"/>
      <c r="ELZ160" s="4339"/>
      <c r="EMA160" s="4345"/>
      <c r="EMB160" s="4344"/>
      <c r="EMC160" s="4338"/>
      <c r="EMD160" s="4339"/>
      <c r="EME160" s="4340"/>
      <c r="EMF160" s="4341"/>
      <c r="EMG160" s="4338"/>
      <c r="EMH160" s="2612"/>
      <c r="EMI160" s="4342"/>
      <c r="EMJ160" s="4343"/>
      <c r="EMK160" s="4344"/>
      <c r="EML160" s="2613"/>
      <c r="EMM160" s="4345"/>
      <c r="EMN160" s="4346"/>
      <c r="EMO160" s="4345"/>
      <c r="EMP160" s="4346"/>
      <c r="EMQ160" s="4338"/>
      <c r="EMR160" s="4339"/>
      <c r="EMS160" s="4345"/>
      <c r="EMT160" s="4344"/>
      <c r="EMU160" s="4338"/>
      <c r="EMV160" s="4339"/>
      <c r="EMW160" s="4340"/>
      <c r="EMX160" s="4341"/>
      <c r="EMY160" s="4338"/>
      <c r="EMZ160" s="2612"/>
      <c r="ENA160" s="4342"/>
      <c r="ENB160" s="4343"/>
      <c r="ENC160" s="4344"/>
      <c r="END160" s="2613"/>
      <c r="ENE160" s="4345"/>
      <c r="ENF160" s="4346"/>
      <c r="ENG160" s="4345"/>
      <c r="ENH160" s="4346"/>
      <c r="ENI160" s="4338"/>
      <c r="ENJ160" s="4339"/>
      <c r="ENK160" s="4345"/>
      <c r="ENL160" s="4344"/>
      <c r="ENM160" s="4338"/>
      <c r="ENN160" s="4339"/>
      <c r="ENO160" s="4340"/>
      <c r="ENP160" s="4341"/>
      <c r="ENQ160" s="4338"/>
      <c r="ENR160" s="2612"/>
      <c r="ENS160" s="4342"/>
      <c r="ENT160" s="4343"/>
      <c r="ENU160" s="4344"/>
      <c r="ENV160" s="2613"/>
      <c r="ENW160" s="4345"/>
      <c r="ENX160" s="4346"/>
      <c r="ENY160" s="4345"/>
      <c r="ENZ160" s="4346"/>
      <c r="EOA160" s="4338"/>
      <c r="EOB160" s="4339"/>
      <c r="EOC160" s="4345"/>
      <c r="EOD160" s="4344"/>
      <c r="EOE160" s="4338"/>
      <c r="EOF160" s="4339"/>
      <c r="EOG160" s="4340"/>
      <c r="EOH160" s="4341"/>
      <c r="EOI160" s="4338"/>
      <c r="EOJ160" s="2612"/>
      <c r="EOK160" s="4342"/>
      <c r="EOL160" s="4343"/>
      <c r="EOM160" s="4344"/>
      <c r="EON160" s="2613"/>
      <c r="EOO160" s="4345"/>
      <c r="EOP160" s="4346"/>
      <c r="EOQ160" s="4345"/>
      <c r="EOR160" s="4346"/>
      <c r="EOS160" s="4338"/>
      <c r="EOT160" s="4339"/>
      <c r="EOU160" s="4345"/>
      <c r="EOV160" s="4344"/>
      <c r="EOW160" s="4338"/>
      <c r="EOX160" s="4339"/>
      <c r="EOY160" s="4340"/>
      <c r="EOZ160" s="4341"/>
      <c r="EPA160" s="4338"/>
      <c r="EPB160" s="2612"/>
      <c r="EPC160" s="4342"/>
      <c r="EPD160" s="4343"/>
      <c r="EPE160" s="4344"/>
      <c r="EPF160" s="2613"/>
      <c r="EPG160" s="4345"/>
      <c r="EPH160" s="4346"/>
      <c r="EPI160" s="4345"/>
      <c r="EPJ160" s="4346"/>
      <c r="EPK160" s="4338"/>
      <c r="EPL160" s="4339"/>
      <c r="EPM160" s="4345"/>
      <c r="EPN160" s="4344"/>
      <c r="EPO160" s="4338"/>
      <c r="EPP160" s="4339"/>
      <c r="EPQ160" s="4340"/>
      <c r="EPR160" s="4341"/>
      <c r="EPS160" s="4338"/>
      <c r="EPT160" s="2612"/>
      <c r="EPU160" s="4342"/>
      <c r="EPV160" s="4343"/>
      <c r="EPW160" s="4344"/>
      <c r="EPX160" s="2613"/>
      <c r="EPY160" s="4345"/>
      <c r="EPZ160" s="4346"/>
      <c r="EQA160" s="4345"/>
      <c r="EQB160" s="4346"/>
      <c r="EQC160" s="4338"/>
      <c r="EQD160" s="4339"/>
      <c r="EQE160" s="4345"/>
      <c r="EQF160" s="4344"/>
      <c r="EQG160" s="4338"/>
      <c r="EQH160" s="4339"/>
      <c r="EQI160" s="4340"/>
      <c r="EQJ160" s="4341"/>
      <c r="EQK160" s="4338"/>
      <c r="EQL160" s="2612"/>
      <c r="EQM160" s="4342"/>
      <c r="EQN160" s="4343"/>
      <c r="EQO160" s="4344"/>
      <c r="EQP160" s="2613"/>
      <c r="EQQ160" s="4345"/>
      <c r="EQR160" s="4346"/>
      <c r="EQS160" s="4345"/>
      <c r="EQT160" s="4346"/>
      <c r="EQU160" s="4338"/>
      <c r="EQV160" s="4339"/>
      <c r="EQW160" s="4345"/>
      <c r="EQX160" s="4344"/>
      <c r="EQY160" s="4338"/>
      <c r="EQZ160" s="4339"/>
      <c r="ERA160" s="4340"/>
      <c r="ERB160" s="4341"/>
      <c r="ERC160" s="4338"/>
      <c r="ERD160" s="2612"/>
      <c r="ERE160" s="4342"/>
      <c r="ERF160" s="4343"/>
      <c r="ERG160" s="4344"/>
      <c r="ERH160" s="2613"/>
      <c r="ERI160" s="4345"/>
      <c r="ERJ160" s="4346"/>
      <c r="ERK160" s="4345"/>
      <c r="ERL160" s="4346"/>
      <c r="ERM160" s="4338"/>
      <c r="ERN160" s="4339"/>
      <c r="ERO160" s="4345"/>
      <c r="ERP160" s="4344"/>
      <c r="ERQ160" s="4338"/>
      <c r="ERR160" s="4339"/>
      <c r="ERS160" s="4340"/>
      <c r="ERT160" s="4341"/>
      <c r="ERU160" s="4338"/>
      <c r="ERV160" s="2612"/>
      <c r="ERW160" s="4342"/>
      <c r="ERX160" s="4343"/>
      <c r="ERY160" s="4344"/>
      <c r="ERZ160" s="2613"/>
      <c r="ESA160" s="4345"/>
      <c r="ESB160" s="4346"/>
      <c r="ESC160" s="4345"/>
      <c r="ESD160" s="4346"/>
      <c r="ESE160" s="4338"/>
      <c r="ESF160" s="4339"/>
      <c r="ESG160" s="4345"/>
      <c r="ESH160" s="4344"/>
      <c r="ESI160" s="4338"/>
      <c r="ESJ160" s="4339"/>
      <c r="ESK160" s="4340"/>
      <c r="ESL160" s="4341"/>
      <c r="ESM160" s="4338"/>
      <c r="ESN160" s="2612"/>
      <c r="ESO160" s="4342"/>
      <c r="ESP160" s="4343"/>
      <c r="ESQ160" s="4344"/>
      <c r="ESR160" s="2613"/>
      <c r="ESS160" s="4345"/>
      <c r="EST160" s="4346"/>
      <c r="ESU160" s="4345"/>
      <c r="ESV160" s="4346"/>
      <c r="ESW160" s="4338"/>
      <c r="ESX160" s="4339"/>
      <c r="ESY160" s="4345"/>
      <c r="ESZ160" s="4344"/>
      <c r="ETA160" s="4338"/>
      <c r="ETB160" s="4339"/>
      <c r="ETC160" s="4340"/>
      <c r="ETD160" s="4341"/>
      <c r="ETE160" s="4338"/>
      <c r="ETF160" s="2612"/>
      <c r="ETG160" s="4342"/>
      <c r="ETH160" s="4343"/>
      <c r="ETI160" s="4344"/>
      <c r="ETJ160" s="2613"/>
      <c r="ETK160" s="4345"/>
      <c r="ETL160" s="4346"/>
      <c r="ETM160" s="4345"/>
      <c r="ETN160" s="4346"/>
      <c r="ETO160" s="4338"/>
      <c r="ETP160" s="4339"/>
      <c r="ETQ160" s="4345"/>
      <c r="ETR160" s="4344"/>
      <c r="ETS160" s="4338"/>
      <c r="ETT160" s="4339"/>
      <c r="ETU160" s="4340"/>
      <c r="ETV160" s="4341"/>
      <c r="ETW160" s="4338"/>
      <c r="ETX160" s="2612"/>
      <c r="ETY160" s="4342"/>
      <c r="ETZ160" s="4343"/>
      <c r="EUA160" s="4344"/>
      <c r="EUB160" s="2613"/>
      <c r="EUC160" s="4345"/>
      <c r="EUD160" s="4346"/>
      <c r="EUE160" s="4345"/>
      <c r="EUF160" s="4346"/>
      <c r="EUG160" s="4338"/>
      <c r="EUH160" s="4339"/>
      <c r="EUI160" s="4345"/>
      <c r="EUJ160" s="4344"/>
      <c r="EUK160" s="4338"/>
      <c r="EUL160" s="4339"/>
      <c r="EUM160" s="4340"/>
      <c r="EUN160" s="4341"/>
      <c r="EUO160" s="4338"/>
      <c r="EUP160" s="2612"/>
      <c r="EUQ160" s="4342"/>
      <c r="EUR160" s="4343"/>
      <c r="EUS160" s="4344"/>
      <c r="EUT160" s="2613"/>
      <c r="EUU160" s="4345"/>
      <c r="EUV160" s="4346"/>
      <c r="EUW160" s="4345"/>
      <c r="EUX160" s="4346"/>
      <c r="EUY160" s="4338"/>
      <c r="EUZ160" s="4339"/>
      <c r="EVA160" s="4345"/>
      <c r="EVB160" s="4344"/>
      <c r="EVC160" s="4338"/>
      <c r="EVD160" s="4339"/>
      <c r="EVE160" s="4340"/>
      <c r="EVF160" s="4341"/>
      <c r="EVG160" s="4338"/>
      <c r="EVH160" s="2612"/>
      <c r="EVI160" s="4342"/>
      <c r="EVJ160" s="4343"/>
      <c r="EVK160" s="4344"/>
      <c r="EVL160" s="2613"/>
      <c r="EVM160" s="4345"/>
      <c r="EVN160" s="4346"/>
      <c r="EVO160" s="4345"/>
      <c r="EVP160" s="4346"/>
      <c r="EVQ160" s="4338"/>
      <c r="EVR160" s="4339"/>
      <c r="EVS160" s="4345"/>
      <c r="EVT160" s="4344"/>
      <c r="EVU160" s="4338"/>
      <c r="EVV160" s="4339"/>
      <c r="EVW160" s="4340"/>
      <c r="EVX160" s="4341"/>
      <c r="EVY160" s="4338"/>
      <c r="EVZ160" s="2612"/>
      <c r="EWA160" s="4342"/>
      <c r="EWB160" s="4343"/>
      <c r="EWC160" s="4344"/>
      <c r="EWD160" s="2613"/>
      <c r="EWE160" s="4345"/>
      <c r="EWF160" s="4346"/>
      <c r="EWG160" s="4345"/>
      <c r="EWH160" s="4346"/>
      <c r="EWI160" s="4338"/>
      <c r="EWJ160" s="4339"/>
      <c r="EWK160" s="4345"/>
      <c r="EWL160" s="4344"/>
      <c r="EWM160" s="4338"/>
      <c r="EWN160" s="4339"/>
      <c r="EWO160" s="4340"/>
      <c r="EWP160" s="4341"/>
      <c r="EWQ160" s="4338"/>
      <c r="EWR160" s="2612"/>
      <c r="EWS160" s="4342"/>
      <c r="EWT160" s="4343"/>
      <c r="EWU160" s="4344"/>
      <c r="EWV160" s="2613"/>
      <c r="EWW160" s="4345"/>
      <c r="EWX160" s="4346"/>
      <c r="EWY160" s="4345"/>
      <c r="EWZ160" s="4346"/>
      <c r="EXA160" s="4338"/>
      <c r="EXB160" s="4339"/>
      <c r="EXC160" s="4345"/>
      <c r="EXD160" s="4344"/>
      <c r="EXE160" s="4338"/>
      <c r="EXF160" s="4339"/>
      <c r="EXG160" s="4340"/>
      <c r="EXH160" s="4341"/>
      <c r="EXI160" s="4338"/>
      <c r="EXJ160" s="2612"/>
      <c r="EXK160" s="4342"/>
      <c r="EXL160" s="4343"/>
      <c r="EXM160" s="4344"/>
      <c r="EXN160" s="2613"/>
      <c r="EXO160" s="4345"/>
      <c r="EXP160" s="4346"/>
      <c r="EXQ160" s="4345"/>
      <c r="EXR160" s="4346"/>
      <c r="EXS160" s="4338"/>
      <c r="EXT160" s="4339"/>
      <c r="EXU160" s="4345"/>
      <c r="EXV160" s="4344"/>
      <c r="EXW160" s="4338"/>
      <c r="EXX160" s="4339"/>
      <c r="EXY160" s="4340"/>
      <c r="EXZ160" s="4341"/>
      <c r="EYA160" s="4338"/>
      <c r="EYB160" s="2612"/>
      <c r="EYC160" s="4342"/>
      <c r="EYD160" s="4343"/>
      <c r="EYE160" s="4344"/>
      <c r="EYF160" s="2613"/>
      <c r="EYG160" s="4345"/>
      <c r="EYH160" s="4346"/>
      <c r="EYI160" s="4345"/>
      <c r="EYJ160" s="4346"/>
      <c r="EYK160" s="4338"/>
      <c r="EYL160" s="4339"/>
      <c r="EYM160" s="4345"/>
      <c r="EYN160" s="4344"/>
      <c r="EYO160" s="4338"/>
      <c r="EYP160" s="4339"/>
      <c r="EYQ160" s="4340"/>
      <c r="EYR160" s="4341"/>
      <c r="EYS160" s="4338"/>
      <c r="EYT160" s="2612"/>
      <c r="EYU160" s="4342"/>
      <c r="EYV160" s="4343"/>
      <c r="EYW160" s="4344"/>
      <c r="EYX160" s="2613"/>
      <c r="EYY160" s="4345"/>
      <c r="EYZ160" s="4346"/>
      <c r="EZA160" s="4345"/>
      <c r="EZB160" s="4346"/>
      <c r="EZC160" s="4338"/>
      <c r="EZD160" s="4339"/>
      <c r="EZE160" s="4345"/>
      <c r="EZF160" s="4344"/>
      <c r="EZG160" s="4338"/>
      <c r="EZH160" s="4339"/>
      <c r="EZI160" s="4340"/>
      <c r="EZJ160" s="4341"/>
      <c r="EZK160" s="4338"/>
      <c r="EZL160" s="2612"/>
      <c r="EZM160" s="4342"/>
      <c r="EZN160" s="4343"/>
      <c r="EZO160" s="4344"/>
      <c r="EZP160" s="2613"/>
      <c r="EZQ160" s="4345"/>
      <c r="EZR160" s="4346"/>
      <c r="EZS160" s="4345"/>
      <c r="EZT160" s="4346"/>
      <c r="EZU160" s="4338"/>
      <c r="EZV160" s="4339"/>
      <c r="EZW160" s="4345"/>
      <c r="EZX160" s="4344"/>
      <c r="EZY160" s="4338"/>
      <c r="EZZ160" s="4339"/>
      <c r="FAA160" s="4340"/>
      <c r="FAB160" s="4341"/>
      <c r="FAC160" s="4338"/>
      <c r="FAD160" s="2612"/>
      <c r="FAE160" s="4342"/>
      <c r="FAF160" s="4343"/>
      <c r="FAG160" s="4344"/>
      <c r="FAH160" s="2613"/>
      <c r="FAI160" s="4345"/>
      <c r="FAJ160" s="4346"/>
      <c r="FAK160" s="4345"/>
      <c r="FAL160" s="4346"/>
      <c r="FAM160" s="4338"/>
      <c r="FAN160" s="4339"/>
      <c r="FAO160" s="4345"/>
      <c r="FAP160" s="4344"/>
      <c r="FAQ160" s="4338"/>
      <c r="FAR160" s="4339"/>
      <c r="FAS160" s="4340"/>
      <c r="FAT160" s="4341"/>
      <c r="FAU160" s="4338"/>
      <c r="FAV160" s="2612"/>
      <c r="FAW160" s="4342"/>
      <c r="FAX160" s="4343"/>
      <c r="FAY160" s="4344"/>
      <c r="FAZ160" s="2613"/>
      <c r="FBA160" s="4345"/>
      <c r="FBB160" s="4346"/>
      <c r="FBC160" s="4345"/>
      <c r="FBD160" s="4346"/>
      <c r="FBE160" s="4338"/>
      <c r="FBF160" s="4339"/>
      <c r="FBG160" s="4345"/>
      <c r="FBH160" s="4344"/>
      <c r="FBI160" s="4338"/>
      <c r="FBJ160" s="4339"/>
      <c r="FBK160" s="4340"/>
      <c r="FBL160" s="4341"/>
      <c r="FBM160" s="4338"/>
      <c r="FBN160" s="2612"/>
      <c r="FBO160" s="4342"/>
      <c r="FBP160" s="4343"/>
      <c r="FBQ160" s="4344"/>
      <c r="FBR160" s="2613"/>
      <c r="FBS160" s="4345"/>
      <c r="FBT160" s="4346"/>
      <c r="FBU160" s="4345"/>
      <c r="FBV160" s="4346"/>
      <c r="FBW160" s="4338"/>
      <c r="FBX160" s="4339"/>
      <c r="FBY160" s="4345"/>
      <c r="FBZ160" s="4344"/>
      <c r="FCA160" s="4338"/>
      <c r="FCB160" s="4339"/>
      <c r="FCC160" s="4340"/>
      <c r="FCD160" s="4341"/>
      <c r="FCE160" s="4338"/>
      <c r="FCF160" s="2612"/>
      <c r="FCG160" s="4342"/>
      <c r="FCH160" s="4343"/>
      <c r="FCI160" s="4344"/>
      <c r="FCJ160" s="2613"/>
      <c r="FCK160" s="4345"/>
      <c r="FCL160" s="4346"/>
      <c r="FCM160" s="4345"/>
      <c r="FCN160" s="4346"/>
      <c r="FCO160" s="4338"/>
      <c r="FCP160" s="4339"/>
      <c r="FCQ160" s="4345"/>
      <c r="FCR160" s="4344"/>
      <c r="FCS160" s="4338"/>
      <c r="FCT160" s="4339"/>
      <c r="FCU160" s="4340"/>
      <c r="FCV160" s="4341"/>
      <c r="FCW160" s="4338"/>
      <c r="FCX160" s="2612"/>
      <c r="FCY160" s="4342"/>
      <c r="FCZ160" s="4343"/>
      <c r="FDA160" s="4344"/>
      <c r="FDB160" s="2613"/>
      <c r="FDC160" s="4345"/>
      <c r="FDD160" s="4346"/>
      <c r="FDE160" s="4345"/>
      <c r="FDF160" s="4346"/>
      <c r="FDG160" s="4338"/>
      <c r="FDH160" s="4339"/>
      <c r="FDI160" s="4345"/>
      <c r="FDJ160" s="4344"/>
      <c r="FDK160" s="4338"/>
      <c r="FDL160" s="4339"/>
      <c r="FDM160" s="4340"/>
      <c r="FDN160" s="4341"/>
      <c r="FDO160" s="4338"/>
      <c r="FDP160" s="2612"/>
      <c r="FDQ160" s="4342"/>
      <c r="FDR160" s="4343"/>
      <c r="FDS160" s="4344"/>
      <c r="FDT160" s="2613"/>
      <c r="FDU160" s="4345"/>
      <c r="FDV160" s="4346"/>
      <c r="FDW160" s="4345"/>
      <c r="FDX160" s="4346"/>
      <c r="FDY160" s="4338"/>
      <c r="FDZ160" s="4339"/>
      <c r="FEA160" s="4345"/>
      <c r="FEB160" s="4344"/>
      <c r="FEC160" s="4338"/>
      <c r="FED160" s="4339"/>
      <c r="FEE160" s="4340"/>
      <c r="FEF160" s="4341"/>
      <c r="FEG160" s="4338"/>
      <c r="FEH160" s="2612"/>
      <c r="FEI160" s="4342"/>
      <c r="FEJ160" s="4343"/>
      <c r="FEK160" s="4344"/>
      <c r="FEL160" s="2613"/>
      <c r="FEM160" s="4345"/>
      <c r="FEN160" s="4346"/>
      <c r="FEO160" s="4345"/>
      <c r="FEP160" s="4346"/>
      <c r="FEQ160" s="4338"/>
      <c r="FER160" s="4339"/>
      <c r="FES160" s="4345"/>
      <c r="FET160" s="4344"/>
      <c r="FEU160" s="4338"/>
      <c r="FEV160" s="4339"/>
      <c r="FEW160" s="4340"/>
      <c r="FEX160" s="4341"/>
      <c r="FEY160" s="4338"/>
      <c r="FEZ160" s="2612"/>
      <c r="FFA160" s="4342"/>
      <c r="FFB160" s="4343"/>
      <c r="FFC160" s="4344"/>
      <c r="FFD160" s="2613"/>
      <c r="FFE160" s="4345"/>
      <c r="FFF160" s="4346"/>
      <c r="FFG160" s="4345"/>
      <c r="FFH160" s="4346"/>
      <c r="FFI160" s="4338"/>
      <c r="FFJ160" s="4339"/>
      <c r="FFK160" s="4345"/>
      <c r="FFL160" s="4344"/>
      <c r="FFM160" s="4338"/>
      <c r="FFN160" s="4339"/>
      <c r="FFO160" s="4340"/>
      <c r="FFP160" s="4341"/>
      <c r="FFQ160" s="4338"/>
      <c r="FFR160" s="2612"/>
      <c r="FFS160" s="4342"/>
      <c r="FFT160" s="4343"/>
      <c r="FFU160" s="4344"/>
      <c r="FFV160" s="2613"/>
      <c r="FFW160" s="4345"/>
      <c r="FFX160" s="4346"/>
      <c r="FFY160" s="4345"/>
      <c r="FFZ160" s="4346"/>
      <c r="FGA160" s="4338"/>
      <c r="FGB160" s="4339"/>
      <c r="FGC160" s="4345"/>
      <c r="FGD160" s="4344"/>
      <c r="FGE160" s="4338"/>
      <c r="FGF160" s="4339"/>
      <c r="FGG160" s="4340"/>
      <c r="FGH160" s="4341"/>
      <c r="FGI160" s="4338"/>
      <c r="FGJ160" s="2612"/>
      <c r="FGK160" s="4342"/>
      <c r="FGL160" s="4343"/>
      <c r="FGM160" s="4344"/>
      <c r="FGN160" s="2613"/>
      <c r="FGO160" s="4345"/>
      <c r="FGP160" s="4346"/>
      <c r="FGQ160" s="4345"/>
      <c r="FGR160" s="4346"/>
      <c r="FGS160" s="4338"/>
      <c r="FGT160" s="4339"/>
      <c r="FGU160" s="4345"/>
      <c r="FGV160" s="4344"/>
      <c r="FGW160" s="4338"/>
      <c r="FGX160" s="4339"/>
      <c r="FGY160" s="4340"/>
      <c r="FGZ160" s="4341"/>
      <c r="FHA160" s="4338"/>
      <c r="FHB160" s="2612"/>
      <c r="FHC160" s="4342"/>
      <c r="FHD160" s="4343"/>
      <c r="FHE160" s="4344"/>
      <c r="FHF160" s="2613"/>
      <c r="FHG160" s="4345"/>
      <c r="FHH160" s="4346"/>
      <c r="FHI160" s="4345"/>
      <c r="FHJ160" s="4346"/>
      <c r="FHK160" s="4338"/>
      <c r="FHL160" s="4339"/>
      <c r="FHM160" s="4345"/>
      <c r="FHN160" s="4344"/>
      <c r="FHO160" s="4338"/>
      <c r="FHP160" s="4339"/>
      <c r="FHQ160" s="4340"/>
      <c r="FHR160" s="4341"/>
      <c r="FHS160" s="4338"/>
      <c r="FHT160" s="2612"/>
      <c r="FHU160" s="4342"/>
      <c r="FHV160" s="4343"/>
      <c r="FHW160" s="4344"/>
      <c r="FHX160" s="2613"/>
      <c r="FHY160" s="4345"/>
      <c r="FHZ160" s="4346"/>
      <c r="FIA160" s="4345"/>
      <c r="FIB160" s="4346"/>
      <c r="FIC160" s="4338"/>
      <c r="FID160" s="4339"/>
      <c r="FIE160" s="4345"/>
      <c r="FIF160" s="4344"/>
      <c r="FIG160" s="4338"/>
      <c r="FIH160" s="4339"/>
      <c r="FII160" s="4340"/>
      <c r="FIJ160" s="4341"/>
      <c r="FIK160" s="4338"/>
      <c r="FIL160" s="2612"/>
      <c r="FIM160" s="4342"/>
      <c r="FIN160" s="4343"/>
      <c r="FIO160" s="4344"/>
      <c r="FIP160" s="2613"/>
      <c r="FIQ160" s="4345"/>
      <c r="FIR160" s="4346"/>
      <c r="FIS160" s="4345"/>
      <c r="FIT160" s="4346"/>
      <c r="FIU160" s="4338"/>
      <c r="FIV160" s="4339"/>
      <c r="FIW160" s="4345"/>
      <c r="FIX160" s="4344"/>
      <c r="FIY160" s="4338"/>
      <c r="FIZ160" s="4339"/>
      <c r="FJA160" s="4340"/>
      <c r="FJB160" s="4341"/>
      <c r="FJC160" s="4338"/>
      <c r="FJD160" s="2612"/>
      <c r="FJE160" s="4342"/>
      <c r="FJF160" s="4343"/>
      <c r="FJG160" s="4344"/>
      <c r="FJH160" s="2613"/>
      <c r="FJI160" s="4345"/>
      <c r="FJJ160" s="4346"/>
      <c r="FJK160" s="4345"/>
      <c r="FJL160" s="4346"/>
      <c r="FJM160" s="4338"/>
      <c r="FJN160" s="4339"/>
      <c r="FJO160" s="4345"/>
      <c r="FJP160" s="4344"/>
      <c r="FJQ160" s="4338"/>
      <c r="FJR160" s="4339"/>
      <c r="FJS160" s="4340"/>
      <c r="FJT160" s="4341"/>
      <c r="FJU160" s="4338"/>
      <c r="FJV160" s="2612"/>
      <c r="FJW160" s="4342"/>
      <c r="FJX160" s="4343"/>
      <c r="FJY160" s="4344"/>
      <c r="FJZ160" s="2613"/>
      <c r="FKA160" s="4345"/>
      <c r="FKB160" s="4346"/>
      <c r="FKC160" s="4345"/>
      <c r="FKD160" s="4346"/>
      <c r="FKE160" s="4338"/>
      <c r="FKF160" s="4339"/>
      <c r="FKG160" s="4345"/>
      <c r="FKH160" s="4344"/>
      <c r="FKI160" s="4338"/>
      <c r="FKJ160" s="4339"/>
      <c r="FKK160" s="4340"/>
      <c r="FKL160" s="4341"/>
      <c r="FKM160" s="4338"/>
      <c r="FKN160" s="2612"/>
      <c r="FKO160" s="4342"/>
      <c r="FKP160" s="4343"/>
      <c r="FKQ160" s="4344"/>
      <c r="FKR160" s="2613"/>
      <c r="FKS160" s="4345"/>
      <c r="FKT160" s="4346"/>
      <c r="FKU160" s="4345"/>
      <c r="FKV160" s="4346"/>
      <c r="FKW160" s="4338"/>
      <c r="FKX160" s="4339"/>
      <c r="FKY160" s="4345"/>
      <c r="FKZ160" s="4344"/>
      <c r="FLA160" s="4338"/>
      <c r="FLB160" s="4339"/>
      <c r="FLC160" s="4340"/>
      <c r="FLD160" s="4341"/>
      <c r="FLE160" s="4338"/>
      <c r="FLF160" s="2612"/>
      <c r="FLG160" s="4342"/>
      <c r="FLH160" s="4343"/>
      <c r="FLI160" s="4344"/>
      <c r="FLJ160" s="2613"/>
      <c r="FLK160" s="4345"/>
      <c r="FLL160" s="4346"/>
      <c r="FLM160" s="4345"/>
      <c r="FLN160" s="4346"/>
      <c r="FLO160" s="4338"/>
      <c r="FLP160" s="4339"/>
      <c r="FLQ160" s="4345"/>
      <c r="FLR160" s="4344"/>
      <c r="FLS160" s="4338"/>
      <c r="FLT160" s="4339"/>
      <c r="FLU160" s="4340"/>
      <c r="FLV160" s="4341"/>
      <c r="FLW160" s="4338"/>
      <c r="FLX160" s="2612"/>
      <c r="FLY160" s="4342"/>
      <c r="FLZ160" s="4343"/>
      <c r="FMA160" s="4344"/>
      <c r="FMB160" s="2613"/>
      <c r="FMC160" s="4345"/>
      <c r="FMD160" s="4346"/>
      <c r="FME160" s="4345"/>
      <c r="FMF160" s="4346"/>
      <c r="FMG160" s="4338"/>
      <c r="FMH160" s="4339"/>
      <c r="FMI160" s="4345"/>
      <c r="FMJ160" s="4344"/>
      <c r="FMK160" s="4338"/>
      <c r="FML160" s="4339"/>
      <c r="FMM160" s="4340"/>
      <c r="FMN160" s="4341"/>
      <c r="FMO160" s="4338"/>
      <c r="FMP160" s="2612"/>
      <c r="FMQ160" s="4342"/>
      <c r="FMR160" s="4343"/>
      <c r="FMS160" s="4344"/>
      <c r="FMT160" s="2613"/>
      <c r="FMU160" s="4345"/>
      <c r="FMV160" s="4346"/>
      <c r="FMW160" s="4345"/>
      <c r="FMX160" s="4346"/>
      <c r="FMY160" s="4338"/>
      <c r="FMZ160" s="4339"/>
      <c r="FNA160" s="4345"/>
      <c r="FNB160" s="4344"/>
      <c r="FNC160" s="4338"/>
      <c r="FND160" s="4339"/>
      <c r="FNE160" s="4340"/>
      <c r="FNF160" s="4341"/>
      <c r="FNG160" s="4338"/>
      <c r="FNH160" s="2612"/>
      <c r="FNI160" s="4342"/>
      <c r="FNJ160" s="4343"/>
      <c r="FNK160" s="4344"/>
      <c r="FNL160" s="2613"/>
      <c r="FNM160" s="4345"/>
      <c r="FNN160" s="4346"/>
      <c r="FNO160" s="4345"/>
      <c r="FNP160" s="4346"/>
      <c r="FNQ160" s="4338"/>
      <c r="FNR160" s="4339"/>
      <c r="FNS160" s="4345"/>
      <c r="FNT160" s="4344"/>
      <c r="FNU160" s="4338"/>
      <c r="FNV160" s="4339"/>
      <c r="FNW160" s="4340"/>
      <c r="FNX160" s="4341"/>
      <c r="FNY160" s="4338"/>
      <c r="FNZ160" s="2612"/>
      <c r="FOA160" s="4342"/>
      <c r="FOB160" s="4343"/>
      <c r="FOC160" s="4344"/>
      <c r="FOD160" s="2613"/>
      <c r="FOE160" s="4345"/>
      <c r="FOF160" s="4346"/>
      <c r="FOG160" s="4345"/>
      <c r="FOH160" s="4346"/>
      <c r="FOI160" s="4338"/>
      <c r="FOJ160" s="4339"/>
      <c r="FOK160" s="4345"/>
      <c r="FOL160" s="4344"/>
      <c r="FOM160" s="4338"/>
      <c r="FON160" s="4339"/>
      <c r="FOO160" s="4340"/>
      <c r="FOP160" s="4341"/>
      <c r="FOQ160" s="4338"/>
      <c r="FOR160" s="2612"/>
      <c r="FOS160" s="4342"/>
      <c r="FOT160" s="4343"/>
      <c r="FOU160" s="4344"/>
      <c r="FOV160" s="2613"/>
      <c r="FOW160" s="4345"/>
      <c r="FOX160" s="4346"/>
      <c r="FOY160" s="4345"/>
      <c r="FOZ160" s="4346"/>
      <c r="FPA160" s="4338"/>
      <c r="FPB160" s="4339"/>
      <c r="FPC160" s="4345"/>
      <c r="FPD160" s="4344"/>
      <c r="FPE160" s="4338"/>
      <c r="FPF160" s="4339"/>
      <c r="FPG160" s="4340"/>
      <c r="FPH160" s="4341"/>
      <c r="FPI160" s="4338"/>
      <c r="FPJ160" s="2612"/>
      <c r="FPK160" s="4342"/>
      <c r="FPL160" s="4343"/>
      <c r="FPM160" s="4344"/>
      <c r="FPN160" s="2613"/>
      <c r="FPO160" s="4345"/>
      <c r="FPP160" s="4346"/>
      <c r="FPQ160" s="4345"/>
      <c r="FPR160" s="4346"/>
      <c r="FPS160" s="4338"/>
      <c r="FPT160" s="4339"/>
      <c r="FPU160" s="4345"/>
      <c r="FPV160" s="4344"/>
      <c r="FPW160" s="4338"/>
      <c r="FPX160" s="4339"/>
      <c r="FPY160" s="4340"/>
      <c r="FPZ160" s="4341"/>
      <c r="FQA160" s="4338"/>
      <c r="FQB160" s="2612"/>
      <c r="FQC160" s="4342"/>
      <c r="FQD160" s="4343"/>
      <c r="FQE160" s="4344"/>
      <c r="FQF160" s="2613"/>
      <c r="FQG160" s="4345"/>
      <c r="FQH160" s="4346"/>
      <c r="FQI160" s="4345"/>
      <c r="FQJ160" s="4346"/>
      <c r="FQK160" s="4338"/>
      <c r="FQL160" s="4339"/>
      <c r="FQM160" s="4345"/>
      <c r="FQN160" s="4344"/>
      <c r="FQO160" s="4338"/>
      <c r="FQP160" s="4339"/>
      <c r="FQQ160" s="4340"/>
      <c r="FQR160" s="4341"/>
      <c r="FQS160" s="4338"/>
      <c r="FQT160" s="2612"/>
      <c r="FQU160" s="4342"/>
      <c r="FQV160" s="4343"/>
      <c r="FQW160" s="4344"/>
      <c r="FQX160" s="2613"/>
      <c r="FQY160" s="4345"/>
      <c r="FQZ160" s="4346"/>
      <c r="FRA160" s="4345"/>
      <c r="FRB160" s="4346"/>
      <c r="FRC160" s="4338"/>
      <c r="FRD160" s="4339"/>
      <c r="FRE160" s="4345"/>
      <c r="FRF160" s="4344"/>
      <c r="FRG160" s="4338"/>
      <c r="FRH160" s="4339"/>
      <c r="FRI160" s="4340"/>
      <c r="FRJ160" s="4341"/>
      <c r="FRK160" s="4338"/>
      <c r="FRL160" s="2612"/>
      <c r="FRM160" s="4342"/>
      <c r="FRN160" s="4343"/>
      <c r="FRO160" s="4344"/>
      <c r="FRP160" s="2613"/>
      <c r="FRQ160" s="4345"/>
      <c r="FRR160" s="4346"/>
      <c r="FRS160" s="4345"/>
      <c r="FRT160" s="4346"/>
      <c r="FRU160" s="4338"/>
      <c r="FRV160" s="4339"/>
      <c r="FRW160" s="4345"/>
      <c r="FRX160" s="4344"/>
      <c r="FRY160" s="4338"/>
      <c r="FRZ160" s="4339"/>
      <c r="FSA160" s="4340"/>
      <c r="FSB160" s="4341"/>
      <c r="FSC160" s="4338"/>
      <c r="FSD160" s="2612"/>
      <c r="FSE160" s="4342"/>
      <c r="FSF160" s="4343"/>
      <c r="FSG160" s="4344"/>
      <c r="FSH160" s="2613"/>
      <c r="FSI160" s="4345"/>
      <c r="FSJ160" s="4346"/>
      <c r="FSK160" s="4345"/>
      <c r="FSL160" s="4346"/>
      <c r="FSM160" s="4338"/>
      <c r="FSN160" s="4339"/>
      <c r="FSO160" s="4345"/>
      <c r="FSP160" s="4344"/>
      <c r="FSQ160" s="4338"/>
      <c r="FSR160" s="4339"/>
      <c r="FSS160" s="4340"/>
      <c r="FST160" s="4341"/>
      <c r="FSU160" s="4338"/>
      <c r="FSV160" s="2612"/>
      <c r="FSW160" s="4342"/>
      <c r="FSX160" s="4343"/>
      <c r="FSY160" s="4344"/>
      <c r="FSZ160" s="2613"/>
      <c r="FTA160" s="4345"/>
      <c r="FTB160" s="4346"/>
      <c r="FTC160" s="4345"/>
      <c r="FTD160" s="4346"/>
      <c r="FTE160" s="4338"/>
      <c r="FTF160" s="4339"/>
      <c r="FTG160" s="4345"/>
      <c r="FTH160" s="4344"/>
      <c r="FTI160" s="4338"/>
      <c r="FTJ160" s="4339"/>
      <c r="FTK160" s="4340"/>
      <c r="FTL160" s="4341"/>
      <c r="FTM160" s="4338"/>
      <c r="FTN160" s="2612"/>
      <c r="FTO160" s="4342"/>
      <c r="FTP160" s="4343"/>
      <c r="FTQ160" s="4344"/>
      <c r="FTR160" s="2613"/>
      <c r="FTS160" s="4345"/>
      <c r="FTT160" s="4346"/>
      <c r="FTU160" s="4345"/>
      <c r="FTV160" s="4346"/>
      <c r="FTW160" s="4338"/>
      <c r="FTX160" s="4339"/>
      <c r="FTY160" s="4345"/>
      <c r="FTZ160" s="4344"/>
      <c r="FUA160" s="4338"/>
      <c r="FUB160" s="4339"/>
      <c r="FUC160" s="4340"/>
      <c r="FUD160" s="4341"/>
      <c r="FUE160" s="4338"/>
      <c r="FUF160" s="2612"/>
      <c r="FUG160" s="4342"/>
      <c r="FUH160" s="4343"/>
      <c r="FUI160" s="4344"/>
      <c r="FUJ160" s="2613"/>
      <c r="FUK160" s="4345"/>
      <c r="FUL160" s="4346"/>
      <c r="FUM160" s="4345"/>
      <c r="FUN160" s="4346"/>
      <c r="FUO160" s="4338"/>
      <c r="FUP160" s="4339"/>
      <c r="FUQ160" s="4345"/>
      <c r="FUR160" s="4344"/>
      <c r="FUS160" s="4338"/>
      <c r="FUT160" s="4339"/>
      <c r="FUU160" s="4340"/>
      <c r="FUV160" s="4341"/>
      <c r="FUW160" s="4338"/>
      <c r="FUX160" s="2612"/>
      <c r="FUY160" s="4342"/>
      <c r="FUZ160" s="4343"/>
      <c r="FVA160" s="4344"/>
      <c r="FVB160" s="2613"/>
      <c r="FVC160" s="4345"/>
      <c r="FVD160" s="4346"/>
      <c r="FVE160" s="4345"/>
      <c r="FVF160" s="4346"/>
      <c r="FVG160" s="4338"/>
      <c r="FVH160" s="4339"/>
      <c r="FVI160" s="4345"/>
      <c r="FVJ160" s="4344"/>
      <c r="FVK160" s="4338"/>
      <c r="FVL160" s="4339"/>
      <c r="FVM160" s="4340"/>
      <c r="FVN160" s="4341"/>
      <c r="FVO160" s="4338"/>
      <c r="FVP160" s="2612"/>
      <c r="FVQ160" s="4342"/>
      <c r="FVR160" s="4343"/>
      <c r="FVS160" s="4344"/>
      <c r="FVT160" s="2613"/>
      <c r="FVU160" s="4345"/>
      <c r="FVV160" s="4346"/>
      <c r="FVW160" s="4345"/>
      <c r="FVX160" s="4346"/>
      <c r="FVY160" s="4338"/>
      <c r="FVZ160" s="4339"/>
      <c r="FWA160" s="4345"/>
      <c r="FWB160" s="4344"/>
      <c r="FWC160" s="4338"/>
      <c r="FWD160" s="4339"/>
      <c r="FWE160" s="4340"/>
      <c r="FWF160" s="4341"/>
      <c r="FWG160" s="4338"/>
      <c r="FWH160" s="2612"/>
      <c r="FWI160" s="4342"/>
      <c r="FWJ160" s="4343"/>
      <c r="FWK160" s="4344"/>
      <c r="FWL160" s="2613"/>
      <c r="FWM160" s="4345"/>
      <c r="FWN160" s="4346"/>
      <c r="FWO160" s="4345"/>
      <c r="FWP160" s="4346"/>
      <c r="FWQ160" s="4338"/>
      <c r="FWR160" s="4339"/>
      <c r="FWS160" s="4345"/>
      <c r="FWT160" s="4344"/>
      <c r="FWU160" s="4338"/>
      <c r="FWV160" s="4339"/>
      <c r="FWW160" s="4340"/>
      <c r="FWX160" s="4341"/>
      <c r="FWY160" s="4338"/>
      <c r="FWZ160" s="2612"/>
      <c r="FXA160" s="4342"/>
      <c r="FXB160" s="4343"/>
      <c r="FXC160" s="4344"/>
      <c r="FXD160" s="2613"/>
      <c r="FXE160" s="4345"/>
      <c r="FXF160" s="4346"/>
      <c r="FXG160" s="4345"/>
      <c r="FXH160" s="4346"/>
      <c r="FXI160" s="4338"/>
      <c r="FXJ160" s="4339"/>
      <c r="FXK160" s="4345"/>
      <c r="FXL160" s="4344"/>
      <c r="FXM160" s="4338"/>
      <c r="FXN160" s="4339"/>
      <c r="FXO160" s="4340"/>
      <c r="FXP160" s="4341"/>
      <c r="FXQ160" s="4338"/>
      <c r="FXR160" s="2612"/>
      <c r="FXS160" s="4342"/>
      <c r="FXT160" s="4343"/>
      <c r="FXU160" s="4344"/>
      <c r="FXV160" s="2613"/>
      <c r="FXW160" s="4345"/>
      <c r="FXX160" s="4346"/>
      <c r="FXY160" s="4345"/>
      <c r="FXZ160" s="4346"/>
      <c r="FYA160" s="4338"/>
      <c r="FYB160" s="4339"/>
      <c r="FYC160" s="4345"/>
      <c r="FYD160" s="4344"/>
      <c r="FYE160" s="4338"/>
      <c r="FYF160" s="4339"/>
      <c r="FYG160" s="4340"/>
      <c r="FYH160" s="4341"/>
      <c r="FYI160" s="4338"/>
      <c r="FYJ160" s="2612"/>
      <c r="FYK160" s="4342"/>
      <c r="FYL160" s="4343"/>
      <c r="FYM160" s="4344"/>
      <c r="FYN160" s="2613"/>
      <c r="FYO160" s="4345"/>
      <c r="FYP160" s="4346"/>
      <c r="FYQ160" s="4345"/>
      <c r="FYR160" s="4346"/>
      <c r="FYS160" s="4338"/>
      <c r="FYT160" s="4339"/>
      <c r="FYU160" s="4345"/>
      <c r="FYV160" s="4344"/>
      <c r="FYW160" s="4338"/>
      <c r="FYX160" s="4339"/>
      <c r="FYY160" s="4340"/>
      <c r="FYZ160" s="4341"/>
      <c r="FZA160" s="4338"/>
      <c r="FZB160" s="2612"/>
      <c r="FZC160" s="4342"/>
      <c r="FZD160" s="4343"/>
      <c r="FZE160" s="4344"/>
      <c r="FZF160" s="2613"/>
      <c r="FZG160" s="4345"/>
      <c r="FZH160" s="4346"/>
      <c r="FZI160" s="4345"/>
      <c r="FZJ160" s="4346"/>
      <c r="FZK160" s="4338"/>
      <c r="FZL160" s="4339"/>
      <c r="FZM160" s="4345"/>
      <c r="FZN160" s="4344"/>
      <c r="FZO160" s="4338"/>
      <c r="FZP160" s="4339"/>
      <c r="FZQ160" s="4340"/>
      <c r="FZR160" s="4341"/>
      <c r="FZS160" s="4338"/>
      <c r="FZT160" s="2612"/>
      <c r="FZU160" s="4342"/>
      <c r="FZV160" s="4343"/>
      <c r="FZW160" s="4344"/>
      <c r="FZX160" s="2613"/>
      <c r="FZY160" s="4345"/>
      <c r="FZZ160" s="4346"/>
      <c r="GAA160" s="4345"/>
      <c r="GAB160" s="4346"/>
      <c r="GAC160" s="4338"/>
      <c r="GAD160" s="4339"/>
      <c r="GAE160" s="4345"/>
      <c r="GAF160" s="4344"/>
      <c r="GAG160" s="4338"/>
      <c r="GAH160" s="4339"/>
      <c r="GAI160" s="4340"/>
      <c r="GAJ160" s="4341"/>
      <c r="GAK160" s="4338"/>
      <c r="GAL160" s="2612"/>
      <c r="GAM160" s="4342"/>
      <c r="GAN160" s="4343"/>
      <c r="GAO160" s="4344"/>
      <c r="GAP160" s="2613"/>
      <c r="GAQ160" s="4345"/>
      <c r="GAR160" s="4346"/>
      <c r="GAS160" s="4345"/>
      <c r="GAT160" s="4346"/>
      <c r="GAU160" s="4338"/>
      <c r="GAV160" s="4339"/>
      <c r="GAW160" s="4345"/>
      <c r="GAX160" s="4344"/>
      <c r="GAY160" s="4338"/>
      <c r="GAZ160" s="4339"/>
      <c r="GBA160" s="4340"/>
      <c r="GBB160" s="4341"/>
      <c r="GBC160" s="4338"/>
      <c r="GBD160" s="2612"/>
      <c r="GBE160" s="4342"/>
      <c r="GBF160" s="4343"/>
      <c r="GBG160" s="4344"/>
      <c r="GBH160" s="2613"/>
      <c r="GBI160" s="4345"/>
      <c r="GBJ160" s="4346"/>
      <c r="GBK160" s="4345"/>
      <c r="GBL160" s="4346"/>
      <c r="GBM160" s="4338"/>
      <c r="GBN160" s="4339"/>
      <c r="GBO160" s="4345"/>
      <c r="GBP160" s="4344"/>
      <c r="GBQ160" s="4338"/>
      <c r="GBR160" s="4339"/>
      <c r="GBS160" s="4340"/>
      <c r="GBT160" s="4341"/>
      <c r="GBU160" s="4338"/>
      <c r="GBV160" s="2612"/>
      <c r="GBW160" s="4342"/>
      <c r="GBX160" s="4343"/>
      <c r="GBY160" s="4344"/>
      <c r="GBZ160" s="2613"/>
      <c r="GCA160" s="4345"/>
      <c r="GCB160" s="4346"/>
      <c r="GCC160" s="4345"/>
      <c r="GCD160" s="4346"/>
      <c r="GCE160" s="4338"/>
      <c r="GCF160" s="4339"/>
      <c r="GCG160" s="4345"/>
      <c r="GCH160" s="4344"/>
      <c r="GCI160" s="4338"/>
      <c r="GCJ160" s="4339"/>
      <c r="GCK160" s="4340"/>
      <c r="GCL160" s="4341"/>
      <c r="GCM160" s="4338"/>
      <c r="GCN160" s="2612"/>
      <c r="GCO160" s="4342"/>
      <c r="GCP160" s="4343"/>
      <c r="GCQ160" s="4344"/>
      <c r="GCR160" s="2613"/>
      <c r="GCS160" s="4345"/>
      <c r="GCT160" s="4346"/>
      <c r="GCU160" s="4345"/>
      <c r="GCV160" s="4346"/>
      <c r="GCW160" s="4338"/>
      <c r="GCX160" s="4339"/>
      <c r="GCY160" s="4345"/>
      <c r="GCZ160" s="4344"/>
      <c r="GDA160" s="4338"/>
      <c r="GDB160" s="4339"/>
      <c r="GDC160" s="4340"/>
      <c r="GDD160" s="4341"/>
      <c r="GDE160" s="4338"/>
      <c r="GDF160" s="2612"/>
      <c r="GDG160" s="4342"/>
      <c r="GDH160" s="4343"/>
      <c r="GDI160" s="4344"/>
      <c r="GDJ160" s="2613"/>
      <c r="GDK160" s="4345"/>
      <c r="GDL160" s="4346"/>
      <c r="GDM160" s="4345"/>
      <c r="GDN160" s="4346"/>
      <c r="GDO160" s="4338"/>
      <c r="GDP160" s="4339"/>
      <c r="GDQ160" s="4345"/>
      <c r="GDR160" s="4344"/>
      <c r="GDS160" s="4338"/>
      <c r="GDT160" s="4339"/>
      <c r="GDU160" s="4340"/>
      <c r="GDV160" s="4341"/>
      <c r="GDW160" s="4338"/>
      <c r="GDX160" s="2612"/>
      <c r="GDY160" s="4342"/>
      <c r="GDZ160" s="4343"/>
      <c r="GEA160" s="4344"/>
      <c r="GEB160" s="2613"/>
      <c r="GEC160" s="4345"/>
      <c r="GED160" s="4346"/>
      <c r="GEE160" s="4345"/>
      <c r="GEF160" s="4346"/>
      <c r="GEG160" s="4338"/>
      <c r="GEH160" s="4339"/>
      <c r="GEI160" s="4345"/>
      <c r="GEJ160" s="4344"/>
      <c r="GEK160" s="4338"/>
      <c r="GEL160" s="4339"/>
      <c r="GEM160" s="4340"/>
      <c r="GEN160" s="4341"/>
      <c r="GEO160" s="4338"/>
      <c r="GEP160" s="2612"/>
      <c r="GEQ160" s="4342"/>
      <c r="GER160" s="4343"/>
      <c r="GES160" s="4344"/>
      <c r="GET160" s="2613"/>
      <c r="GEU160" s="4345"/>
      <c r="GEV160" s="4346"/>
      <c r="GEW160" s="4345"/>
      <c r="GEX160" s="4346"/>
      <c r="GEY160" s="4338"/>
      <c r="GEZ160" s="4339"/>
      <c r="GFA160" s="4345"/>
      <c r="GFB160" s="4344"/>
      <c r="GFC160" s="4338"/>
      <c r="GFD160" s="4339"/>
      <c r="GFE160" s="4340"/>
      <c r="GFF160" s="4341"/>
      <c r="GFG160" s="4338"/>
      <c r="GFH160" s="2612"/>
      <c r="GFI160" s="4342"/>
      <c r="GFJ160" s="4343"/>
      <c r="GFK160" s="4344"/>
      <c r="GFL160" s="2613"/>
      <c r="GFM160" s="4345"/>
      <c r="GFN160" s="4346"/>
      <c r="GFO160" s="4345"/>
      <c r="GFP160" s="4346"/>
      <c r="GFQ160" s="4338"/>
      <c r="GFR160" s="4339"/>
      <c r="GFS160" s="4345"/>
      <c r="GFT160" s="4344"/>
      <c r="GFU160" s="4338"/>
      <c r="GFV160" s="4339"/>
      <c r="GFW160" s="4340"/>
      <c r="GFX160" s="4341"/>
      <c r="GFY160" s="4338"/>
      <c r="GFZ160" s="2612"/>
      <c r="GGA160" s="4342"/>
      <c r="GGB160" s="4343"/>
      <c r="GGC160" s="4344"/>
      <c r="GGD160" s="2613"/>
      <c r="GGE160" s="4345"/>
      <c r="GGF160" s="4346"/>
      <c r="GGG160" s="4345"/>
      <c r="GGH160" s="4346"/>
      <c r="GGI160" s="4338"/>
      <c r="GGJ160" s="4339"/>
      <c r="GGK160" s="4345"/>
      <c r="GGL160" s="4344"/>
      <c r="GGM160" s="4338"/>
      <c r="GGN160" s="4339"/>
      <c r="GGO160" s="4340"/>
      <c r="GGP160" s="4341"/>
      <c r="GGQ160" s="4338"/>
      <c r="GGR160" s="2612"/>
      <c r="GGS160" s="4342"/>
      <c r="GGT160" s="4343"/>
      <c r="GGU160" s="4344"/>
      <c r="GGV160" s="2613"/>
      <c r="GGW160" s="4345"/>
      <c r="GGX160" s="4346"/>
      <c r="GGY160" s="4345"/>
      <c r="GGZ160" s="4346"/>
      <c r="GHA160" s="4338"/>
      <c r="GHB160" s="4339"/>
      <c r="GHC160" s="4345"/>
      <c r="GHD160" s="4344"/>
      <c r="GHE160" s="4338"/>
      <c r="GHF160" s="4339"/>
      <c r="GHG160" s="4340"/>
      <c r="GHH160" s="4341"/>
      <c r="GHI160" s="4338"/>
      <c r="GHJ160" s="2612"/>
      <c r="GHK160" s="4342"/>
      <c r="GHL160" s="4343"/>
      <c r="GHM160" s="4344"/>
      <c r="GHN160" s="2613"/>
      <c r="GHO160" s="4345"/>
      <c r="GHP160" s="4346"/>
      <c r="GHQ160" s="4345"/>
      <c r="GHR160" s="4346"/>
      <c r="GHS160" s="4338"/>
      <c r="GHT160" s="4339"/>
      <c r="GHU160" s="4345"/>
      <c r="GHV160" s="4344"/>
      <c r="GHW160" s="4338"/>
      <c r="GHX160" s="4339"/>
      <c r="GHY160" s="4340"/>
      <c r="GHZ160" s="4341"/>
      <c r="GIA160" s="4338"/>
      <c r="GIB160" s="2612"/>
      <c r="GIC160" s="4342"/>
      <c r="GID160" s="4343"/>
      <c r="GIE160" s="4344"/>
      <c r="GIF160" s="2613"/>
      <c r="GIG160" s="4345"/>
      <c r="GIH160" s="4346"/>
      <c r="GII160" s="4345"/>
      <c r="GIJ160" s="4346"/>
      <c r="GIK160" s="4338"/>
      <c r="GIL160" s="4339"/>
      <c r="GIM160" s="4345"/>
      <c r="GIN160" s="4344"/>
      <c r="GIO160" s="4338"/>
      <c r="GIP160" s="4339"/>
      <c r="GIQ160" s="4340"/>
      <c r="GIR160" s="4341"/>
      <c r="GIS160" s="4338"/>
      <c r="GIT160" s="2612"/>
      <c r="GIU160" s="4342"/>
      <c r="GIV160" s="4343"/>
      <c r="GIW160" s="4344"/>
      <c r="GIX160" s="2613"/>
      <c r="GIY160" s="4345"/>
      <c r="GIZ160" s="4346"/>
      <c r="GJA160" s="4345"/>
      <c r="GJB160" s="4346"/>
      <c r="GJC160" s="4338"/>
      <c r="GJD160" s="4339"/>
      <c r="GJE160" s="4345"/>
      <c r="GJF160" s="4344"/>
      <c r="GJG160" s="4338"/>
      <c r="GJH160" s="4339"/>
      <c r="GJI160" s="4340"/>
      <c r="GJJ160" s="4341"/>
      <c r="GJK160" s="4338"/>
      <c r="GJL160" s="2612"/>
      <c r="GJM160" s="4342"/>
      <c r="GJN160" s="4343"/>
      <c r="GJO160" s="4344"/>
      <c r="GJP160" s="2613"/>
      <c r="GJQ160" s="4345"/>
      <c r="GJR160" s="4346"/>
      <c r="GJS160" s="4345"/>
      <c r="GJT160" s="4346"/>
      <c r="GJU160" s="4338"/>
      <c r="GJV160" s="4339"/>
      <c r="GJW160" s="4345"/>
      <c r="GJX160" s="4344"/>
      <c r="GJY160" s="4338"/>
      <c r="GJZ160" s="4339"/>
      <c r="GKA160" s="4340"/>
      <c r="GKB160" s="4341"/>
      <c r="GKC160" s="4338"/>
      <c r="GKD160" s="2612"/>
      <c r="GKE160" s="4342"/>
      <c r="GKF160" s="4343"/>
      <c r="GKG160" s="4344"/>
      <c r="GKH160" s="2613"/>
      <c r="GKI160" s="4345"/>
      <c r="GKJ160" s="4346"/>
      <c r="GKK160" s="4345"/>
      <c r="GKL160" s="4346"/>
      <c r="GKM160" s="4338"/>
      <c r="GKN160" s="4339"/>
      <c r="GKO160" s="4345"/>
      <c r="GKP160" s="4344"/>
      <c r="GKQ160" s="4338"/>
      <c r="GKR160" s="4339"/>
      <c r="GKS160" s="4340"/>
      <c r="GKT160" s="4341"/>
      <c r="GKU160" s="4338"/>
      <c r="GKV160" s="2612"/>
      <c r="GKW160" s="4342"/>
      <c r="GKX160" s="4343"/>
      <c r="GKY160" s="4344"/>
      <c r="GKZ160" s="2613"/>
      <c r="GLA160" s="4345"/>
      <c r="GLB160" s="4346"/>
      <c r="GLC160" s="4345"/>
      <c r="GLD160" s="4346"/>
      <c r="GLE160" s="4338"/>
      <c r="GLF160" s="4339"/>
      <c r="GLG160" s="4345"/>
      <c r="GLH160" s="4344"/>
      <c r="GLI160" s="4338"/>
      <c r="GLJ160" s="4339"/>
      <c r="GLK160" s="4340"/>
      <c r="GLL160" s="4341"/>
      <c r="GLM160" s="4338"/>
      <c r="GLN160" s="2612"/>
      <c r="GLO160" s="4342"/>
      <c r="GLP160" s="4343"/>
      <c r="GLQ160" s="4344"/>
      <c r="GLR160" s="2613"/>
      <c r="GLS160" s="4345"/>
      <c r="GLT160" s="4346"/>
      <c r="GLU160" s="4345"/>
      <c r="GLV160" s="4346"/>
      <c r="GLW160" s="4338"/>
      <c r="GLX160" s="4339"/>
      <c r="GLY160" s="4345"/>
      <c r="GLZ160" s="4344"/>
      <c r="GMA160" s="4338"/>
      <c r="GMB160" s="4339"/>
      <c r="GMC160" s="4340"/>
      <c r="GMD160" s="4341"/>
      <c r="GME160" s="4338"/>
      <c r="GMF160" s="2612"/>
      <c r="GMG160" s="4342"/>
      <c r="GMH160" s="4343"/>
      <c r="GMI160" s="4344"/>
      <c r="GMJ160" s="2613"/>
      <c r="GMK160" s="4345"/>
      <c r="GML160" s="4346"/>
      <c r="GMM160" s="4345"/>
      <c r="GMN160" s="4346"/>
      <c r="GMO160" s="4338"/>
      <c r="GMP160" s="4339"/>
      <c r="GMQ160" s="4345"/>
      <c r="GMR160" s="4344"/>
      <c r="GMS160" s="4338"/>
      <c r="GMT160" s="4339"/>
      <c r="GMU160" s="4340"/>
      <c r="GMV160" s="4341"/>
      <c r="GMW160" s="4338"/>
      <c r="GMX160" s="2612"/>
      <c r="GMY160" s="4342"/>
      <c r="GMZ160" s="4343"/>
      <c r="GNA160" s="4344"/>
      <c r="GNB160" s="2613"/>
      <c r="GNC160" s="4345"/>
      <c r="GND160" s="4346"/>
      <c r="GNE160" s="4345"/>
      <c r="GNF160" s="4346"/>
      <c r="GNG160" s="4338"/>
      <c r="GNH160" s="4339"/>
      <c r="GNI160" s="4345"/>
      <c r="GNJ160" s="4344"/>
      <c r="GNK160" s="4338"/>
      <c r="GNL160" s="4339"/>
      <c r="GNM160" s="4340"/>
      <c r="GNN160" s="4341"/>
      <c r="GNO160" s="4338"/>
      <c r="GNP160" s="2612"/>
      <c r="GNQ160" s="4342"/>
      <c r="GNR160" s="4343"/>
      <c r="GNS160" s="4344"/>
      <c r="GNT160" s="2613"/>
      <c r="GNU160" s="4345"/>
      <c r="GNV160" s="4346"/>
      <c r="GNW160" s="4345"/>
      <c r="GNX160" s="4346"/>
      <c r="GNY160" s="4338"/>
      <c r="GNZ160" s="4339"/>
      <c r="GOA160" s="4345"/>
      <c r="GOB160" s="4344"/>
      <c r="GOC160" s="4338"/>
      <c r="GOD160" s="4339"/>
      <c r="GOE160" s="4340"/>
      <c r="GOF160" s="4341"/>
      <c r="GOG160" s="4338"/>
      <c r="GOH160" s="2612"/>
      <c r="GOI160" s="4342"/>
      <c r="GOJ160" s="4343"/>
      <c r="GOK160" s="4344"/>
      <c r="GOL160" s="2613"/>
      <c r="GOM160" s="4345"/>
      <c r="GON160" s="4346"/>
      <c r="GOO160" s="4345"/>
      <c r="GOP160" s="4346"/>
      <c r="GOQ160" s="4338"/>
      <c r="GOR160" s="4339"/>
      <c r="GOS160" s="4345"/>
      <c r="GOT160" s="4344"/>
      <c r="GOU160" s="4338"/>
      <c r="GOV160" s="4339"/>
      <c r="GOW160" s="4340"/>
      <c r="GOX160" s="4341"/>
      <c r="GOY160" s="4338"/>
      <c r="GOZ160" s="2612"/>
      <c r="GPA160" s="4342"/>
      <c r="GPB160" s="4343"/>
      <c r="GPC160" s="4344"/>
      <c r="GPD160" s="2613"/>
      <c r="GPE160" s="4345"/>
      <c r="GPF160" s="4346"/>
      <c r="GPG160" s="4345"/>
      <c r="GPH160" s="4346"/>
      <c r="GPI160" s="4338"/>
      <c r="GPJ160" s="4339"/>
      <c r="GPK160" s="4345"/>
      <c r="GPL160" s="4344"/>
      <c r="GPM160" s="4338"/>
      <c r="GPN160" s="4339"/>
      <c r="GPO160" s="4340"/>
      <c r="GPP160" s="4341"/>
      <c r="GPQ160" s="4338"/>
      <c r="GPR160" s="2612"/>
      <c r="GPS160" s="4342"/>
      <c r="GPT160" s="4343"/>
      <c r="GPU160" s="4344"/>
      <c r="GPV160" s="2613"/>
      <c r="GPW160" s="4345"/>
      <c r="GPX160" s="4346"/>
      <c r="GPY160" s="4345"/>
      <c r="GPZ160" s="4346"/>
      <c r="GQA160" s="4338"/>
      <c r="GQB160" s="4339"/>
      <c r="GQC160" s="4345"/>
      <c r="GQD160" s="4344"/>
      <c r="GQE160" s="4338"/>
      <c r="GQF160" s="4339"/>
      <c r="GQG160" s="4340"/>
      <c r="GQH160" s="4341"/>
      <c r="GQI160" s="4338"/>
      <c r="GQJ160" s="2612"/>
      <c r="GQK160" s="4342"/>
      <c r="GQL160" s="4343"/>
      <c r="GQM160" s="4344"/>
      <c r="GQN160" s="2613"/>
      <c r="GQO160" s="4345"/>
      <c r="GQP160" s="4346"/>
      <c r="GQQ160" s="4345"/>
      <c r="GQR160" s="4346"/>
      <c r="GQS160" s="4338"/>
      <c r="GQT160" s="4339"/>
      <c r="GQU160" s="4345"/>
      <c r="GQV160" s="4344"/>
      <c r="GQW160" s="4338"/>
      <c r="GQX160" s="4339"/>
      <c r="GQY160" s="4340"/>
      <c r="GQZ160" s="4341"/>
      <c r="GRA160" s="4338"/>
      <c r="GRB160" s="2612"/>
      <c r="GRC160" s="4342"/>
      <c r="GRD160" s="4343"/>
      <c r="GRE160" s="4344"/>
      <c r="GRF160" s="2613"/>
      <c r="GRG160" s="4345"/>
      <c r="GRH160" s="4346"/>
      <c r="GRI160" s="4345"/>
      <c r="GRJ160" s="4346"/>
      <c r="GRK160" s="4338"/>
      <c r="GRL160" s="4339"/>
      <c r="GRM160" s="4345"/>
      <c r="GRN160" s="4344"/>
      <c r="GRO160" s="4338"/>
      <c r="GRP160" s="4339"/>
      <c r="GRQ160" s="4340"/>
      <c r="GRR160" s="4341"/>
      <c r="GRS160" s="4338"/>
      <c r="GRT160" s="2612"/>
      <c r="GRU160" s="4342"/>
      <c r="GRV160" s="4343"/>
      <c r="GRW160" s="4344"/>
      <c r="GRX160" s="2613"/>
      <c r="GRY160" s="4345"/>
      <c r="GRZ160" s="4346"/>
      <c r="GSA160" s="4345"/>
      <c r="GSB160" s="4346"/>
      <c r="GSC160" s="4338"/>
      <c r="GSD160" s="4339"/>
      <c r="GSE160" s="4345"/>
      <c r="GSF160" s="4344"/>
      <c r="GSG160" s="4338"/>
      <c r="GSH160" s="4339"/>
      <c r="GSI160" s="4340"/>
      <c r="GSJ160" s="4341"/>
      <c r="GSK160" s="4338"/>
      <c r="GSL160" s="2612"/>
      <c r="GSM160" s="4342"/>
      <c r="GSN160" s="4343"/>
      <c r="GSO160" s="4344"/>
      <c r="GSP160" s="2613"/>
      <c r="GSQ160" s="4345"/>
      <c r="GSR160" s="4346"/>
      <c r="GSS160" s="4345"/>
      <c r="GST160" s="4346"/>
      <c r="GSU160" s="4338"/>
      <c r="GSV160" s="4339"/>
      <c r="GSW160" s="4345"/>
      <c r="GSX160" s="4344"/>
      <c r="GSY160" s="4338"/>
      <c r="GSZ160" s="4339"/>
      <c r="GTA160" s="4340"/>
      <c r="GTB160" s="4341"/>
      <c r="GTC160" s="4338"/>
      <c r="GTD160" s="2612"/>
      <c r="GTE160" s="4342"/>
      <c r="GTF160" s="4343"/>
      <c r="GTG160" s="4344"/>
      <c r="GTH160" s="2613"/>
      <c r="GTI160" s="4345"/>
      <c r="GTJ160" s="4346"/>
      <c r="GTK160" s="4345"/>
      <c r="GTL160" s="4346"/>
      <c r="GTM160" s="4338"/>
      <c r="GTN160" s="4339"/>
      <c r="GTO160" s="4345"/>
      <c r="GTP160" s="4344"/>
      <c r="GTQ160" s="4338"/>
      <c r="GTR160" s="4339"/>
      <c r="GTS160" s="4340"/>
      <c r="GTT160" s="4341"/>
      <c r="GTU160" s="4338"/>
      <c r="GTV160" s="2612"/>
      <c r="GTW160" s="4342"/>
      <c r="GTX160" s="4343"/>
      <c r="GTY160" s="4344"/>
      <c r="GTZ160" s="2613"/>
      <c r="GUA160" s="4345"/>
      <c r="GUB160" s="4346"/>
      <c r="GUC160" s="4345"/>
      <c r="GUD160" s="4346"/>
      <c r="GUE160" s="4338"/>
      <c r="GUF160" s="4339"/>
      <c r="GUG160" s="4345"/>
      <c r="GUH160" s="4344"/>
      <c r="GUI160" s="4338"/>
      <c r="GUJ160" s="4339"/>
      <c r="GUK160" s="4340"/>
      <c r="GUL160" s="4341"/>
      <c r="GUM160" s="4338"/>
      <c r="GUN160" s="2612"/>
      <c r="GUO160" s="4342"/>
      <c r="GUP160" s="4343"/>
      <c r="GUQ160" s="4344"/>
      <c r="GUR160" s="2613"/>
      <c r="GUS160" s="4345"/>
      <c r="GUT160" s="4346"/>
      <c r="GUU160" s="4345"/>
      <c r="GUV160" s="4346"/>
      <c r="GUW160" s="4338"/>
      <c r="GUX160" s="4339"/>
      <c r="GUY160" s="4345"/>
      <c r="GUZ160" s="4344"/>
      <c r="GVA160" s="4338"/>
      <c r="GVB160" s="4339"/>
      <c r="GVC160" s="4340"/>
      <c r="GVD160" s="4341"/>
      <c r="GVE160" s="4338"/>
      <c r="GVF160" s="2612"/>
      <c r="GVG160" s="4342"/>
      <c r="GVH160" s="4343"/>
      <c r="GVI160" s="4344"/>
      <c r="GVJ160" s="2613"/>
      <c r="GVK160" s="4345"/>
      <c r="GVL160" s="4346"/>
      <c r="GVM160" s="4345"/>
      <c r="GVN160" s="4346"/>
      <c r="GVO160" s="4338"/>
      <c r="GVP160" s="4339"/>
      <c r="GVQ160" s="4345"/>
      <c r="GVR160" s="4344"/>
      <c r="GVS160" s="4338"/>
      <c r="GVT160" s="4339"/>
      <c r="GVU160" s="4340"/>
      <c r="GVV160" s="4341"/>
      <c r="GVW160" s="4338"/>
      <c r="GVX160" s="2612"/>
      <c r="GVY160" s="4342"/>
      <c r="GVZ160" s="4343"/>
      <c r="GWA160" s="4344"/>
      <c r="GWB160" s="2613"/>
      <c r="GWC160" s="4345"/>
      <c r="GWD160" s="4346"/>
      <c r="GWE160" s="4345"/>
      <c r="GWF160" s="4346"/>
      <c r="GWG160" s="4338"/>
      <c r="GWH160" s="4339"/>
      <c r="GWI160" s="4345"/>
      <c r="GWJ160" s="4344"/>
      <c r="GWK160" s="4338"/>
      <c r="GWL160" s="4339"/>
      <c r="GWM160" s="4340"/>
      <c r="GWN160" s="4341"/>
      <c r="GWO160" s="4338"/>
      <c r="GWP160" s="2612"/>
      <c r="GWQ160" s="4342"/>
      <c r="GWR160" s="4343"/>
      <c r="GWS160" s="4344"/>
      <c r="GWT160" s="2613"/>
      <c r="GWU160" s="4345"/>
      <c r="GWV160" s="4346"/>
      <c r="GWW160" s="4345"/>
      <c r="GWX160" s="4346"/>
      <c r="GWY160" s="4338"/>
      <c r="GWZ160" s="4339"/>
      <c r="GXA160" s="4345"/>
      <c r="GXB160" s="4344"/>
      <c r="GXC160" s="4338"/>
      <c r="GXD160" s="4339"/>
      <c r="GXE160" s="4340"/>
      <c r="GXF160" s="4341"/>
      <c r="GXG160" s="4338"/>
      <c r="GXH160" s="2612"/>
      <c r="GXI160" s="4342"/>
      <c r="GXJ160" s="4343"/>
      <c r="GXK160" s="4344"/>
      <c r="GXL160" s="2613"/>
      <c r="GXM160" s="4345"/>
      <c r="GXN160" s="4346"/>
      <c r="GXO160" s="4345"/>
      <c r="GXP160" s="4346"/>
      <c r="GXQ160" s="4338"/>
      <c r="GXR160" s="4339"/>
      <c r="GXS160" s="4345"/>
      <c r="GXT160" s="4344"/>
      <c r="GXU160" s="4338"/>
      <c r="GXV160" s="4339"/>
      <c r="GXW160" s="4340"/>
      <c r="GXX160" s="4341"/>
      <c r="GXY160" s="4338"/>
      <c r="GXZ160" s="2612"/>
      <c r="GYA160" s="4342"/>
      <c r="GYB160" s="4343"/>
      <c r="GYC160" s="4344"/>
      <c r="GYD160" s="2613"/>
      <c r="GYE160" s="4345"/>
      <c r="GYF160" s="4346"/>
      <c r="GYG160" s="4345"/>
      <c r="GYH160" s="4346"/>
      <c r="GYI160" s="4338"/>
      <c r="GYJ160" s="4339"/>
      <c r="GYK160" s="4345"/>
      <c r="GYL160" s="4344"/>
      <c r="GYM160" s="4338"/>
      <c r="GYN160" s="4339"/>
      <c r="GYO160" s="4340"/>
      <c r="GYP160" s="4341"/>
      <c r="GYQ160" s="4338"/>
      <c r="GYR160" s="2612"/>
      <c r="GYS160" s="4342"/>
      <c r="GYT160" s="4343"/>
      <c r="GYU160" s="4344"/>
      <c r="GYV160" s="2613"/>
      <c r="GYW160" s="4345"/>
      <c r="GYX160" s="4346"/>
      <c r="GYY160" s="4345"/>
      <c r="GYZ160" s="4346"/>
      <c r="GZA160" s="4338"/>
      <c r="GZB160" s="4339"/>
      <c r="GZC160" s="4345"/>
      <c r="GZD160" s="4344"/>
      <c r="GZE160" s="4338"/>
      <c r="GZF160" s="4339"/>
      <c r="GZG160" s="4340"/>
      <c r="GZH160" s="4341"/>
      <c r="GZI160" s="4338"/>
      <c r="GZJ160" s="2612"/>
      <c r="GZK160" s="4342"/>
      <c r="GZL160" s="4343"/>
      <c r="GZM160" s="4344"/>
      <c r="GZN160" s="2613"/>
      <c r="GZO160" s="4345"/>
      <c r="GZP160" s="4346"/>
      <c r="GZQ160" s="4345"/>
      <c r="GZR160" s="4346"/>
      <c r="GZS160" s="4338"/>
      <c r="GZT160" s="4339"/>
      <c r="GZU160" s="4345"/>
      <c r="GZV160" s="4344"/>
      <c r="GZW160" s="4338"/>
      <c r="GZX160" s="4339"/>
      <c r="GZY160" s="4340"/>
      <c r="GZZ160" s="4341"/>
      <c r="HAA160" s="4338"/>
      <c r="HAB160" s="2612"/>
      <c r="HAC160" s="4342"/>
      <c r="HAD160" s="4343"/>
      <c r="HAE160" s="4344"/>
      <c r="HAF160" s="2613"/>
      <c r="HAG160" s="4345"/>
      <c r="HAH160" s="4346"/>
      <c r="HAI160" s="4345"/>
      <c r="HAJ160" s="4346"/>
      <c r="HAK160" s="4338"/>
      <c r="HAL160" s="4339"/>
      <c r="HAM160" s="4345"/>
      <c r="HAN160" s="4344"/>
      <c r="HAO160" s="4338"/>
      <c r="HAP160" s="4339"/>
      <c r="HAQ160" s="4340"/>
      <c r="HAR160" s="4341"/>
      <c r="HAS160" s="4338"/>
      <c r="HAT160" s="2612"/>
      <c r="HAU160" s="4342"/>
      <c r="HAV160" s="4343"/>
      <c r="HAW160" s="4344"/>
      <c r="HAX160" s="2613"/>
      <c r="HAY160" s="4345"/>
      <c r="HAZ160" s="4346"/>
      <c r="HBA160" s="4345"/>
      <c r="HBB160" s="4346"/>
      <c r="HBC160" s="4338"/>
      <c r="HBD160" s="4339"/>
      <c r="HBE160" s="4345"/>
      <c r="HBF160" s="4344"/>
      <c r="HBG160" s="4338"/>
      <c r="HBH160" s="4339"/>
      <c r="HBI160" s="4340"/>
      <c r="HBJ160" s="4341"/>
      <c r="HBK160" s="4338"/>
      <c r="HBL160" s="2612"/>
      <c r="HBM160" s="4342"/>
      <c r="HBN160" s="4343"/>
      <c r="HBO160" s="4344"/>
      <c r="HBP160" s="2613"/>
      <c r="HBQ160" s="4345"/>
      <c r="HBR160" s="4346"/>
      <c r="HBS160" s="4345"/>
      <c r="HBT160" s="4346"/>
      <c r="HBU160" s="4338"/>
      <c r="HBV160" s="4339"/>
      <c r="HBW160" s="4345"/>
      <c r="HBX160" s="4344"/>
      <c r="HBY160" s="4338"/>
      <c r="HBZ160" s="4339"/>
      <c r="HCA160" s="4340"/>
      <c r="HCB160" s="4341"/>
      <c r="HCC160" s="4338"/>
      <c r="HCD160" s="2612"/>
      <c r="HCE160" s="4342"/>
      <c r="HCF160" s="4343"/>
      <c r="HCG160" s="4344"/>
      <c r="HCH160" s="2613"/>
      <c r="HCI160" s="4345"/>
      <c r="HCJ160" s="4346"/>
      <c r="HCK160" s="4345"/>
      <c r="HCL160" s="4346"/>
      <c r="HCM160" s="4338"/>
      <c r="HCN160" s="4339"/>
      <c r="HCO160" s="4345"/>
      <c r="HCP160" s="4344"/>
      <c r="HCQ160" s="4338"/>
      <c r="HCR160" s="4339"/>
      <c r="HCS160" s="4340"/>
      <c r="HCT160" s="4341"/>
      <c r="HCU160" s="4338"/>
      <c r="HCV160" s="2612"/>
      <c r="HCW160" s="4342"/>
      <c r="HCX160" s="4343"/>
      <c r="HCY160" s="4344"/>
      <c r="HCZ160" s="2613"/>
      <c r="HDA160" s="4345"/>
      <c r="HDB160" s="4346"/>
      <c r="HDC160" s="4345"/>
      <c r="HDD160" s="4346"/>
      <c r="HDE160" s="4338"/>
      <c r="HDF160" s="4339"/>
      <c r="HDG160" s="4345"/>
      <c r="HDH160" s="4344"/>
      <c r="HDI160" s="4338"/>
      <c r="HDJ160" s="4339"/>
      <c r="HDK160" s="4340"/>
      <c r="HDL160" s="4341"/>
      <c r="HDM160" s="4338"/>
      <c r="HDN160" s="2612"/>
      <c r="HDO160" s="4342"/>
      <c r="HDP160" s="4343"/>
      <c r="HDQ160" s="4344"/>
      <c r="HDR160" s="2613"/>
      <c r="HDS160" s="4345"/>
      <c r="HDT160" s="4346"/>
      <c r="HDU160" s="4345"/>
      <c r="HDV160" s="4346"/>
      <c r="HDW160" s="4338"/>
      <c r="HDX160" s="4339"/>
      <c r="HDY160" s="4345"/>
      <c r="HDZ160" s="4344"/>
      <c r="HEA160" s="4338"/>
      <c r="HEB160" s="4339"/>
      <c r="HEC160" s="4340"/>
      <c r="HED160" s="4341"/>
      <c r="HEE160" s="4338"/>
      <c r="HEF160" s="2612"/>
      <c r="HEG160" s="4342"/>
      <c r="HEH160" s="4343"/>
      <c r="HEI160" s="4344"/>
      <c r="HEJ160" s="2613"/>
      <c r="HEK160" s="4345"/>
      <c r="HEL160" s="4346"/>
      <c r="HEM160" s="4345"/>
      <c r="HEN160" s="4346"/>
      <c r="HEO160" s="4338"/>
      <c r="HEP160" s="4339"/>
      <c r="HEQ160" s="4345"/>
      <c r="HER160" s="4344"/>
      <c r="HES160" s="4338"/>
      <c r="HET160" s="4339"/>
      <c r="HEU160" s="4340"/>
      <c r="HEV160" s="4341"/>
      <c r="HEW160" s="4338"/>
      <c r="HEX160" s="2612"/>
      <c r="HEY160" s="4342"/>
      <c r="HEZ160" s="4343"/>
      <c r="HFA160" s="4344"/>
      <c r="HFB160" s="2613"/>
      <c r="HFC160" s="4345"/>
      <c r="HFD160" s="4346"/>
      <c r="HFE160" s="4345"/>
      <c r="HFF160" s="4346"/>
      <c r="HFG160" s="4338"/>
      <c r="HFH160" s="4339"/>
      <c r="HFI160" s="4345"/>
      <c r="HFJ160" s="4344"/>
      <c r="HFK160" s="4338"/>
      <c r="HFL160" s="4339"/>
      <c r="HFM160" s="4340"/>
      <c r="HFN160" s="4341"/>
      <c r="HFO160" s="4338"/>
      <c r="HFP160" s="2612"/>
      <c r="HFQ160" s="4342"/>
      <c r="HFR160" s="4343"/>
      <c r="HFS160" s="4344"/>
      <c r="HFT160" s="2613"/>
      <c r="HFU160" s="4345"/>
      <c r="HFV160" s="4346"/>
      <c r="HFW160" s="4345"/>
      <c r="HFX160" s="4346"/>
      <c r="HFY160" s="4338"/>
      <c r="HFZ160" s="4339"/>
      <c r="HGA160" s="4345"/>
      <c r="HGB160" s="4344"/>
      <c r="HGC160" s="4338"/>
      <c r="HGD160" s="4339"/>
      <c r="HGE160" s="4340"/>
      <c r="HGF160" s="4341"/>
      <c r="HGG160" s="4338"/>
      <c r="HGH160" s="2612"/>
      <c r="HGI160" s="4342"/>
      <c r="HGJ160" s="4343"/>
      <c r="HGK160" s="4344"/>
      <c r="HGL160" s="2613"/>
      <c r="HGM160" s="4345"/>
      <c r="HGN160" s="4346"/>
      <c r="HGO160" s="4345"/>
      <c r="HGP160" s="4346"/>
      <c r="HGQ160" s="4338"/>
      <c r="HGR160" s="4339"/>
      <c r="HGS160" s="4345"/>
      <c r="HGT160" s="4344"/>
      <c r="HGU160" s="4338"/>
      <c r="HGV160" s="4339"/>
      <c r="HGW160" s="4340"/>
      <c r="HGX160" s="4341"/>
      <c r="HGY160" s="4338"/>
      <c r="HGZ160" s="2612"/>
      <c r="HHA160" s="4342"/>
      <c r="HHB160" s="4343"/>
      <c r="HHC160" s="4344"/>
      <c r="HHD160" s="2613"/>
      <c r="HHE160" s="4345"/>
      <c r="HHF160" s="4346"/>
      <c r="HHG160" s="4345"/>
      <c r="HHH160" s="4346"/>
      <c r="HHI160" s="4338"/>
      <c r="HHJ160" s="4339"/>
      <c r="HHK160" s="4345"/>
      <c r="HHL160" s="4344"/>
      <c r="HHM160" s="4338"/>
      <c r="HHN160" s="4339"/>
      <c r="HHO160" s="4340"/>
      <c r="HHP160" s="4341"/>
      <c r="HHQ160" s="4338"/>
      <c r="HHR160" s="2612"/>
      <c r="HHS160" s="4342"/>
      <c r="HHT160" s="4343"/>
      <c r="HHU160" s="4344"/>
      <c r="HHV160" s="2613"/>
      <c r="HHW160" s="4345"/>
      <c r="HHX160" s="4346"/>
      <c r="HHY160" s="4345"/>
      <c r="HHZ160" s="4346"/>
      <c r="HIA160" s="4338"/>
      <c r="HIB160" s="4339"/>
      <c r="HIC160" s="4345"/>
      <c r="HID160" s="4344"/>
      <c r="HIE160" s="4338"/>
      <c r="HIF160" s="4339"/>
      <c r="HIG160" s="4340"/>
      <c r="HIH160" s="4341"/>
      <c r="HII160" s="4338"/>
      <c r="HIJ160" s="2612"/>
      <c r="HIK160" s="4342"/>
      <c r="HIL160" s="4343"/>
      <c r="HIM160" s="4344"/>
      <c r="HIN160" s="2613"/>
      <c r="HIO160" s="4345"/>
      <c r="HIP160" s="4346"/>
      <c r="HIQ160" s="4345"/>
      <c r="HIR160" s="4346"/>
      <c r="HIS160" s="4338"/>
      <c r="HIT160" s="4339"/>
      <c r="HIU160" s="4345"/>
      <c r="HIV160" s="4344"/>
      <c r="HIW160" s="4338"/>
      <c r="HIX160" s="4339"/>
      <c r="HIY160" s="4340"/>
      <c r="HIZ160" s="4341"/>
      <c r="HJA160" s="4338"/>
      <c r="HJB160" s="2612"/>
      <c r="HJC160" s="4342"/>
      <c r="HJD160" s="4343"/>
      <c r="HJE160" s="4344"/>
      <c r="HJF160" s="2613"/>
      <c r="HJG160" s="4345"/>
      <c r="HJH160" s="4346"/>
      <c r="HJI160" s="4345"/>
      <c r="HJJ160" s="4346"/>
      <c r="HJK160" s="4338"/>
      <c r="HJL160" s="4339"/>
      <c r="HJM160" s="4345"/>
      <c r="HJN160" s="4344"/>
      <c r="HJO160" s="4338"/>
      <c r="HJP160" s="4339"/>
      <c r="HJQ160" s="4340"/>
      <c r="HJR160" s="4341"/>
      <c r="HJS160" s="4338"/>
      <c r="HJT160" s="2612"/>
      <c r="HJU160" s="4342"/>
      <c r="HJV160" s="4343"/>
      <c r="HJW160" s="4344"/>
      <c r="HJX160" s="2613"/>
      <c r="HJY160" s="4345"/>
      <c r="HJZ160" s="4346"/>
      <c r="HKA160" s="4345"/>
      <c r="HKB160" s="4346"/>
      <c r="HKC160" s="4338"/>
      <c r="HKD160" s="4339"/>
      <c r="HKE160" s="4345"/>
      <c r="HKF160" s="4344"/>
      <c r="HKG160" s="4338"/>
      <c r="HKH160" s="4339"/>
      <c r="HKI160" s="4340"/>
      <c r="HKJ160" s="4341"/>
      <c r="HKK160" s="4338"/>
      <c r="HKL160" s="2612"/>
      <c r="HKM160" s="4342"/>
      <c r="HKN160" s="4343"/>
      <c r="HKO160" s="4344"/>
      <c r="HKP160" s="2613"/>
      <c r="HKQ160" s="4345"/>
      <c r="HKR160" s="4346"/>
      <c r="HKS160" s="4345"/>
      <c r="HKT160" s="4346"/>
      <c r="HKU160" s="4338"/>
      <c r="HKV160" s="4339"/>
      <c r="HKW160" s="4345"/>
      <c r="HKX160" s="4344"/>
      <c r="HKY160" s="4338"/>
      <c r="HKZ160" s="4339"/>
      <c r="HLA160" s="4340"/>
      <c r="HLB160" s="4341"/>
      <c r="HLC160" s="4338"/>
      <c r="HLD160" s="2612"/>
      <c r="HLE160" s="4342"/>
      <c r="HLF160" s="4343"/>
      <c r="HLG160" s="4344"/>
      <c r="HLH160" s="2613"/>
      <c r="HLI160" s="4345"/>
      <c r="HLJ160" s="4346"/>
      <c r="HLK160" s="4345"/>
      <c r="HLL160" s="4346"/>
      <c r="HLM160" s="4338"/>
      <c r="HLN160" s="4339"/>
      <c r="HLO160" s="4345"/>
      <c r="HLP160" s="4344"/>
      <c r="HLQ160" s="4338"/>
      <c r="HLR160" s="4339"/>
      <c r="HLS160" s="4340"/>
      <c r="HLT160" s="4341"/>
      <c r="HLU160" s="4338"/>
      <c r="HLV160" s="2612"/>
      <c r="HLW160" s="4342"/>
      <c r="HLX160" s="4343"/>
      <c r="HLY160" s="4344"/>
      <c r="HLZ160" s="2613"/>
      <c r="HMA160" s="4345"/>
      <c r="HMB160" s="4346"/>
      <c r="HMC160" s="4345"/>
      <c r="HMD160" s="4346"/>
      <c r="HME160" s="4338"/>
      <c r="HMF160" s="4339"/>
      <c r="HMG160" s="4345"/>
      <c r="HMH160" s="4344"/>
      <c r="HMI160" s="4338"/>
      <c r="HMJ160" s="4339"/>
      <c r="HMK160" s="4340"/>
      <c r="HML160" s="4341"/>
      <c r="HMM160" s="4338"/>
      <c r="HMN160" s="2612"/>
      <c r="HMO160" s="4342"/>
      <c r="HMP160" s="4343"/>
      <c r="HMQ160" s="4344"/>
      <c r="HMR160" s="2613"/>
      <c r="HMS160" s="4345"/>
      <c r="HMT160" s="4346"/>
      <c r="HMU160" s="4345"/>
      <c r="HMV160" s="4346"/>
      <c r="HMW160" s="4338"/>
      <c r="HMX160" s="4339"/>
      <c r="HMY160" s="4345"/>
      <c r="HMZ160" s="4344"/>
      <c r="HNA160" s="4338"/>
      <c r="HNB160" s="4339"/>
      <c r="HNC160" s="4340"/>
      <c r="HND160" s="4341"/>
      <c r="HNE160" s="4338"/>
      <c r="HNF160" s="2612"/>
      <c r="HNG160" s="4342"/>
      <c r="HNH160" s="4343"/>
      <c r="HNI160" s="4344"/>
      <c r="HNJ160" s="2613"/>
      <c r="HNK160" s="4345"/>
      <c r="HNL160" s="4346"/>
      <c r="HNM160" s="4345"/>
      <c r="HNN160" s="4346"/>
      <c r="HNO160" s="4338"/>
      <c r="HNP160" s="4339"/>
      <c r="HNQ160" s="4345"/>
      <c r="HNR160" s="4344"/>
      <c r="HNS160" s="4338"/>
      <c r="HNT160" s="4339"/>
      <c r="HNU160" s="4340"/>
      <c r="HNV160" s="4341"/>
      <c r="HNW160" s="4338"/>
      <c r="HNX160" s="2612"/>
      <c r="HNY160" s="4342"/>
      <c r="HNZ160" s="4343"/>
      <c r="HOA160" s="4344"/>
      <c r="HOB160" s="2613"/>
      <c r="HOC160" s="4345"/>
      <c r="HOD160" s="4346"/>
      <c r="HOE160" s="4345"/>
      <c r="HOF160" s="4346"/>
      <c r="HOG160" s="4338"/>
      <c r="HOH160" s="4339"/>
      <c r="HOI160" s="4345"/>
      <c r="HOJ160" s="4344"/>
      <c r="HOK160" s="4338"/>
      <c r="HOL160" s="4339"/>
      <c r="HOM160" s="4340"/>
      <c r="HON160" s="4341"/>
      <c r="HOO160" s="4338"/>
      <c r="HOP160" s="2612"/>
      <c r="HOQ160" s="4342"/>
      <c r="HOR160" s="4343"/>
      <c r="HOS160" s="4344"/>
      <c r="HOT160" s="2613"/>
      <c r="HOU160" s="4345"/>
      <c r="HOV160" s="4346"/>
      <c r="HOW160" s="4345"/>
      <c r="HOX160" s="4346"/>
      <c r="HOY160" s="4338"/>
      <c r="HOZ160" s="4339"/>
      <c r="HPA160" s="4345"/>
      <c r="HPB160" s="4344"/>
      <c r="HPC160" s="4338"/>
      <c r="HPD160" s="4339"/>
      <c r="HPE160" s="4340"/>
      <c r="HPF160" s="4341"/>
      <c r="HPG160" s="4338"/>
      <c r="HPH160" s="2612"/>
      <c r="HPI160" s="4342"/>
      <c r="HPJ160" s="4343"/>
      <c r="HPK160" s="4344"/>
      <c r="HPL160" s="2613"/>
      <c r="HPM160" s="4345"/>
      <c r="HPN160" s="4346"/>
      <c r="HPO160" s="4345"/>
      <c r="HPP160" s="4346"/>
      <c r="HPQ160" s="4338"/>
      <c r="HPR160" s="4339"/>
      <c r="HPS160" s="4345"/>
      <c r="HPT160" s="4344"/>
      <c r="HPU160" s="4338"/>
      <c r="HPV160" s="4339"/>
      <c r="HPW160" s="4340"/>
      <c r="HPX160" s="4341"/>
      <c r="HPY160" s="4338"/>
      <c r="HPZ160" s="2612"/>
      <c r="HQA160" s="4342"/>
      <c r="HQB160" s="4343"/>
      <c r="HQC160" s="4344"/>
      <c r="HQD160" s="2613"/>
      <c r="HQE160" s="4345"/>
      <c r="HQF160" s="4346"/>
      <c r="HQG160" s="4345"/>
      <c r="HQH160" s="4346"/>
      <c r="HQI160" s="4338"/>
      <c r="HQJ160" s="4339"/>
      <c r="HQK160" s="4345"/>
      <c r="HQL160" s="4344"/>
      <c r="HQM160" s="4338"/>
      <c r="HQN160" s="4339"/>
      <c r="HQO160" s="4340"/>
      <c r="HQP160" s="4341"/>
      <c r="HQQ160" s="4338"/>
      <c r="HQR160" s="2612"/>
      <c r="HQS160" s="4342"/>
      <c r="HQT160" s="4343"/>
      <c r="HQU160" s="4344"/>
      <c r="HQV160" s="2613"/>
      <c r="HQW160" s="4345"/>
      <c r="HQX160" s="4346"/>
      <c r="HQY160" s="4345"/>
      <c r="HQZ160" s="4346"/>
      <c r="HRA160" s="4338"/>
      <c r="HRB160" s="4339"/>
      <c r="HRC160" s="4345"/>
      <c r="HRD160" s="4344"/>
      <c r="HRE160" s="4338"/>
      <c r="HRF160" s="4339"/>
      <c r="HRG160" s="4340"/>
      <c r="HRH160" s="4341"/>
      <c r="HRI160" s="4338"/>
      <c r="HRJ160" s="2612"/>
      <c r="HRK160" s="4342"/>
      <c r="HRL160" s="4343"/>
      <c r="HRM160" s="4344"/>
      <c r="HRN160" s="2613"/>
      <c r="HRO160" s="4345"/>
      <c r="HRP160" s="4346"/>
      <c r="HRQ160" s="4345"/>
      <c r="HRR160" s="4346"/>
      <c r="HRS160" s="4338"/>
      <c r="HRT160" s="4339"/>
      <c r="HRU160" s="4345"/>
      <c r="HRV160" s="4344"/>
      <c r="HRW160" s="4338"/>
      <c r="HRX160" s="4339"/>
      <c r="HRY160" s="4340"/>
      <c r="HRZ160" s="4341"/>
      <c r="HSA160" s="4338"/>
      <c r="HSB160" s="2612"/>
      <c r="HSC160" s="4342"/>
      <c r="HSD160" s="4343"/>
      <c r="HSE160" s="4344"/>
      <c r="HSF160" s="2613"/>
      <c r="HSG160" s="4345"/>
      <c r="HSH160" s="4346"/>
      <c r="HSI160" s="4345"/>
      <c r="HSJ160" s="4346"/>
      <c r="HSK160" s="4338"/>
      <c r="HSL160" s="4339"/>
      <c r="HSM160" s="4345"/>
      <c r="HSN160" s="4344"/>
      <c r="HSO160" s="4338"/>
      <c r="HSP160" s="4339"/>
      <c r="HSQ160" s="4340"/>
      <c r="HSR160" s="4341"/>
      <c r="HSS160" s="4338"/>
      <c r="HST160" s="2612"/>
      <c r="HSU160" s="4342"/>
      <c r="HSV160" s="4343"/>
      <c r="HSW160" s="4344"/>
      <c r="HSX160" s="2613"/>
      <c r="HSY160" s="4345"/>
      <c r="HSZ160" s="4346"/>
      <c r="HTA160" s="4345"/>
      <c r="HTB160" s="4346"/>
      <c r="HTC160" s="4338"/>
      <c r="HTD160" s="4339"/>
      <c r="HTE160" s="4345"/>
      <c r="HTF160" s="4344"/>
      <c r="HTG160" s="4338"/>
      <c r="HTH160" s="4339"/>
      <c r="HTI160" s="4340"/>
      <c r="HTJ160" s="4341"/>
      <c r="HTK160" s="4338"/>
      <c r="HTL160" s="2612"/>
      <c r="HTM160" s="4342"/>
      <c r="HTN160" s="4343"/>
      <c r="HTO160" s="4344"/>
      <c r="HTP160" s="2613"/>
      <c r="HTQ160" s="4345"/>
      <c r="HTR160" s="4346"/>
      <c r="HTS160" s="4345"/>
      <c r="HTT160" s="4346"/>
      <c r="HTU160" s="4338"/>
      <c r="HTV160" s="4339"/>
      <c r="HTW160" s="4345"/>
      <c r="HTX160" s="4344"/>
      <c r="HTY160" s="4338"/>
      <c r="HTZ160" s="4339"/>
      <c r="HUA160" s="4340"/>
      <c r="HUB160" s="4341"/>
      <c r="HUC160" s="4338"/>
      <c r="HUD160" s="2612"/>
      <c r="HUE160" s="4342"/>
      <c r="HUF160" s="4343"/>
      <c r="HUG160" s="4344"/>
      <c r="HUH160" s="2613"/>
      <c r="HUI160" s="4345"/>
      <c r="HUJ160" s="4346"/>
      <c r="HUK160" s="4345"/>
      <c r="HUL160" s="4346"/>
      <c r="HUM160" s="4338"/>
      <c r="HUN160" s="4339"/>
      <c r="HUO160" s="4345"/>
      <c r="HUP160" s="4344"/>
      <c r="HUQ160" s="4338"/>
      <c r="HUR160" s="4339"/>
      <c r="HUS160" s="4340"/>
      <c r="HUT160" s="4341"/>
      <c r="HUU160" s="4338"/>
      <c r="HUV160" s="2612"/>
      <c r="HUW160" s="4342"/>
      <c r="HUX160" s="4343"/>
      <c r="HUY160" s="4344"/>
      <c r="HUZ160" s="2613"/>
      <c r="HVA160" s="4345"/>
      <c r="HVB160" s="4346"/>
      <c r="HVC160" s="4345"/>
      <c r="HVD160" s="4346"/>
      <c r="HVE160" s="4338"/>
      <c r="HVF160" s="4339"/>
      <c r="HVG160" s="4345"/>
      <c r="HVH160" s="4344"/>
      <c r="HVI160" s="4338"/>
      <c r="HVJ160" s="4339"/>
      <c r="HVK160" s="4340"/>
      <c r="HVL160" s="4341"/>
      <c r="HVM160" s="4338"/>
      <c r="HVN160" s="2612"/>
      <c r="HVO160" s="4342"/>
      <c r="HVP160" s="4343"/>
      <c r="HVQ160" s="4344"/>
      <c r="HVR160" s="2613"/>
      <c r="HVS160" s="4345"/>
      <c r="HVT160" s="4346"/>
      <c r="HVU160" s="4345"/>
      <c r="HVV160" s="4346"/>
      <c r="HVW160" s="4338"/>
      <c r="HVX160" s="4339"/>
      <c r="HVY160" s="4345"/>
      <c r="HVZ160" s="4344"/>
      <c r="HWA160" s="4338"/>
      <c r="HWB160" s="4339"/>
      <c r="HWC160" s="4340"/>
      <c r="HWD160" s="4341"/>
      <c r="HWE160" s="4338"/>
      <c r="HWF160" s="2612"/>
      <c r="HWG160" s="4342"/>
      <c r="HWH160" s="4343"/>
      <c r="HWI160" s="4344"/>
      <c r="HWJ160" s="2613"/>
      <c r="HWK160" s="4345"/>
      <c r="HWL160" s="4346"/>
      <c r="HWM160" s="4345"/>
      <c r="HWN160" s="4346"/>
      <c r="HWO160" s="4338"/>
      <c r="HWP160" s="4339"/>
      <c r="HWQ160" s="4345"/>
      <c r="HWR160" s="4344"/>
      <c r="HWS160" s="4338"/>
      <c r="HWT160" s="4339"/>
      <c r="HWU160" s="4340"/>
      <c r="HWV160" s="4341"/>
      <c r="HWW160" s="4338"/>
      <c r="HWX160" s="2612"/>
      <c r="HWY160" s="4342"/>
      <c r="HWZ160" s="4343"/>
      <c r="HXA160" s="4344"/>
      <c r="HXB160" s="2613"/>
      <c r="HXC160" s="4345"/>
      <c r="HXD160" s="4346"/>
      <c r="HXE160" s="4345"/>
      <c r="HXF160" s="4346"/>
      <c r="HXG160" s="4338"/>
      <c r="HXH160" s="4339"/>
      <c r="HXI160" s="4345"/>
      <c r="HXJ160" s="4344"/>
      <c r="HXK160" s="4338"/>
      <c r="HXL160" s="4339"/>
      <c r="HXM160" s="4340"/>
      <c r="HXN160" s="4341"/>
      <c r="HXO160" s="4338"/>
      <c r="HXP160" s="2612"/>
      <c r="HXQ160" s="4342"/>
      <c r="HXR160" s="4343"/>
      <c r="HXS160" s="4344"/>
      <c r="HXT160" s="2613"/>
      <c r="HXU160" s="4345"/>
      <c r="HXV160" s="4346"/>
      <c r="HXW160" s="4345"/>
      <c r="HXX160" s="4346"/>
      <c r="HXY160" s="4338"/>
      <c r="HXZ160" s="4339"/>
      <c r="HYA160" s="4345"/>
      <c r="HYB160" s="4344"/>
      <c r="HYC160" s="4338"/>
      <c r="HYD160" s="4339"/>
      <c r="HYE160" s="4340"/>
      <c r="HYF160" s="4341"/>
      <c r="HYG160" s="4338"/>
      <c r="HYH160" s="2612"/>
      <c r="HYI160" s="4342"/>
      <c r="HYJ160" s="4343"/>
      <c r="HYK160" s="4344"/>
      <c r="HYL160" s="2613"/>
      <c r="HYM160" s="4345"/>
      <c r="HYN160" s="4346"/>
      <c r="HYO160" s="4345"/>
      <c r="HYP160" s="4346"/>
      <c r="HYQ160" s="4338"/>
      <c r="HYR160" s="4339"/>
      <c r="HYS160" s="4345"/>
      <c r="HYT160" s="4344"/>
      <c r="HYU160" s="4338"/>
      <c r="HYV160" s="4339"/>
      <c r="HYW160" s="4340"/>
      <c r="HYX160" s="4341"/>
      <c r="HYY160" s="4338"/>
      <c r="HYZ160" s="2612"/>
      <c r="HZA160" s="4342"/>
      <c r="HZB160" s="4343"/>
      <c r="HZC160" s="4344"/>
      <c r="HZD160" s="2613"/>
      <c r="HZE160" s="4345"/>
      <c r="HZF160" s="4346"/>
      <c r="HZG160" s="4345"/>
      <c r="HZH160" s="4346"/>
      <c r="HZI160" s="4338"/>
      <c r="HZJ160" s="4339"/>
      <c r="HZK160" s="4345"/>
      <c r="HZL160" s="4344"/>
      <c r="HZM160" s="4338"/>
      <c r="HZN160" s="4339"/>
      <c r="HZO160" s="4340"/>
      <c r="HZP160" s="4341"/>
      <c r="HZQ160" s="4338"/>
      <c r="HZR160" s="2612"/>
      <c r="HZS160" s="4342"/>
      <c r="HZT160" s="4343"/>
      <c r="HZU160" s="4344"/>
      <c r="HZV160" s="2613"/>
      <c r="HZW160" s="4345"/>
      <c r="HZX160" s="4346"/>
      <c r="HZY160" s="4345"/>
      <c r="HZZ160" s="4346"/>
      <c r="IAA160" s="4338"/>
      <c r="IAB160" s="4339"/>
      <c r="IAC160" s="4345"/>
      <c r="IAD160" s="4344"/>
      <c r="IAE160" s="4338"/>
      <c r="IAF160" s="4339"/>
      <c r="IAG160" s="4340"/>
      <c r="IAH160" s="4341"/>
      <c r="IAI160" s="4338"/>
      <c r="IAJ160" s="2612"/>
      <c r="IAK160" s="4342"/>
      <c r="IAL160" s="4343"/>
      <c r="IAM160" s="4344"/>
      <c r="IAN160" s="2613"/>
      <c r="IAO160" s="4345"/>
      <c r="IAP160" s="4346"/>
      <c r="IAQ160" s="4345"/>
      <c r="IAR160" s="4346"/>
      <c r="IAS160" s="4338"/>
      <c r="IAT160" s="4339"/>
      <c r="IAU160" s="4345"/>
      <c r="IAV160" s="4344"/>
      <c r="IAW160" s="4338"/>
      <c r="IAX160" s="4339"/>
      <c r="IAY160" s="4340"/>
      <c r="IAZ160" s="4341"/>
      <c r="IBA160" s="4338"/>
      <c r="IBB160" s="2612"/>
      <c r="IBC160" s="4342"/>
      <c r="IBD160" s="4343"/>
      <c r="IBE160" s="4344"/>
      <c r="IBF160" s="2613"/>
      <c r="IBG160" s="4345"/>
      <c r="IBH160" s="4346"/>
      <c r="IBI160" s="4345"/>
      <c r="IBJ160" s="4346"/>
      <c r="IBK160" s="4338"/>
      <c r="IBL160" s="4339"/>
      <c r="IBM160" s="4345"/>
      <c r="IBN160" s="4344"/>
      <c r="IBO160" s="4338"/>
      <c r="IBP160" s="4339"/>
      <c r="IBQ160" s="4340"/>
      <c r="IBR160" s="4341"/>
      <c r="IBS160" s="4338"/>
      <c r="IBT160" s="2612"/>
      <c r="IBU160" s="4342"/>
      <c r="IBV160" s="4343"/>
      <c r="IBW160" s="4344"/>
      <c r="IBX160" s="2613"/>
      <c r="IBY160" s="4345"/>
      <c r="IBZ160" s="4346"/>
      <c r="ICA160" s="4345"/>
      <c r="ICB160" s="4346"/>
      <c r="ICC160" s="4338"/>
      <c r="ICD160" s="4339"/>
      <c r="ICE160" s="4345"/>
      <c r="ICF160" s="4344"/>
      <c r="ICG160" s="4338"/>
      <c r="ICH160" s="4339"/>
      <c r="ICI160" s="4340"/>
      <c r="ICJ160" s="4341"/>
      <c r="ICK160" s="4338"/>
      <c r="ICL160" s="2612"/>
      <c r="ICM160" s="4342"/>
      <c r="ICN160" s="4343"/>
      <c r="ICO160" s="4344"/>
      <c r="ICP160" s="2613"/>
      <c r="ICQ160" s="4345"/>
      <c r="ICR160" s="4346"/>
      <c r="ICS160" s="4345"/>
      <c r="ICT160" s="4346"/>
      <c r="ICU160" s="4338"/>
      <c r="ICV160" s="4339"/>
      <c r="ICW160" s="4345"/>
      <c r="ICX160" s="4344"/>
      <c r="ICY160" s="4338"/>
      <c r="ICZ160" s="4339"/>
      <c r="IDA160" s="4340"/>
      <c r="IDB160" s="4341"/>
      <c r="IDC160" s="4338"/>
      <c r="IDD160" s="2612"/>
      <c r="IDE160" s="4342"/>
      <c r="IDF160" s="4343"/>
      <c r="IDG160" s="4344"/>
      <c r="IDH160" s="2613"/>
      <c r="IDI160" s="4345"/>
      <c r="IDJ160" s="4346"/>
      <c r="IDK160" s="4345"/>
      <c r="IDL160" s="4346"/>
      <c r="IDM160" s="4338"/>
      <c r="IDN160" s="4339"/>
      <c r="IDO160" s="4345"/>
      <c r="IDP160" s="4344"/>
      <c r="IDQ160" s="4338"/>
      <c r="IDR160" s="4339"/>
      <c r="IDS160" s="4340"/>
      <c r="IDT160" s="4341"/>
      <c r="IDU160" s="4338"/>
      <c r="IDV160" s="2612"/>
      <c r="IDW160" s="4342"/>
      <c r="IDX160" s="4343"/>
      <c r="IDY160" s="4344"/>
      <c r="IDZ160" s="2613"/>
      <c r="IEA160" s="4345"/>
      <c r="IEB160" s="4346"/>
      <c r="IEC160" s="4345"/>
      <c r="IED160" s="4346"/>
      <c r="IEE160" s="4338"/>
      <c r="IEF160" s="4339"/>
      <c r="IEG160" s="4345"/>
      <c r="IEH160" s="4344"/>
      <c r="IEI160" s="4338"/>
      <c r="IEJ160" s="4339"/>
      <c r="IEK160" s="4340"/>
      <c r="IEL160" s="4341"/>
      <c r="IEM160" s="4338"/>
      <c r="IEN160" s="2612"/>
      <c r="IEO160" s="4342"/>
      <c r="IEP160" s="4343"/>
      <c r="IEQ160" s="4344"/>
      <c r="IER160" s="2613"/>
      <c r="IES160" s="4345"/>
      <c r="IET160" s="4346"/>
      <c r="IEU160" s="4345"/>
      <c r="IEV160" s="4346"/>
      <c r="IEW160" s="4338"/>
      <c r="IEX160" s="4339"/>
      <c r="IEY160" s="4345"/>
      <c r="IEZ160" s="4344"/>
      <c r="IFA160" s="4338"/>
      <c r="IFB160" s="4339"/>
      <c r="IFC160" s="4340"/>
      <c r="IFD160" s="4341"/>
      <c r="IFE160" s="4338"/>
      <c r="IFF160" s="2612"/>
      <c r="IFG160" s="4342"/>
      <c r="IFH160" s="4343"/>
      <c r="IFI160" s="4344"/>
      <c r="IFJ160" s="2613"/>
      <c r="IFK160" s="4345"/>
      <c r="IFL160" s="4346"/>
      <c r="IFM160" s="4345"/>
      <c r="IFN160" s="4346"/>
      <c r="IFO160" s="4338"/>
      <c r="IFP160" s="4339"/>
      <c r="IFQ160" s="4345"/>
      <c r="IFR160" s="4344"/>
      <c r="IFS160" s="4338"/>
      <c r="IFT160" s="4339"/>
      <c r="IFU160" s="4340"/>
      <c r="IFV160" s="4341"/>
      <c r="IFW160" s="4338"/>
      <c r="IFX160" s="2612"/>
      <c r="IFY160" s="4342"/>
      <c r="IFZ160" s="4343"/>
      <c r="IGA160" s="4344"/>
      <c r="IGB160" s="2613"/>
      <c r="IGC160" s="4345"/>
      <c r="IGD160" s="4346"/>
      <c r="IGE160" s="4345"/>
      <c r="IGF160" s="4346"/>
      <c r="IGG160" s="4338"/>
      <c r="IGH160" s="4339"/>
      <c r="IGI160" s="4345"/>
      <c r="IGJ160" s="4344"/>
      <c r="IGK160" s="4338"/>
      <c r="IGL160" s="4339"/>
      <c r="IGM160" s="4340"/>
      <c r="IGN160" s="4341"/>
      <c r="IGO160" s="4338"/>
      <c r="IGP160" s="2612"/>
      <c r="IGQ160" s="4342"/>
      <c r="IGR160" s="4343"/>
      <c r="IGS160" s="4344"/>
      <c r="IGT160" s="2613"/>
      <c r="IGU160" s="4345"/>
      <c r="IGV160" s="4346"/>
      <c r="IGW160" s="4345"/>
      <c r="IGX160" s="4346"/>
      <c r="IGY160" s="4338"/>
      <c r="IGZ160" s="4339"/>
      <c r="IHA160" s="4345"/>
      <c r="IHB160" s="4344"/>
      <c r="IHC160" s="4338"/>
      <c r="IHD160" s="4339"/>
      <c r="IHE160" s="4340"/>
      <c r="IHF160" s="4341"/>
      <c r="IHG160" s="4338"/>
      <c r="IHH160" s="2612"/>
      <c r="IHI160" s="4342"/>
      <c r="IHJ160" s="4343"/>
      <c r="IHK160" s="4344"/>
      <c r="IHL160" s="2613"/>
      <c r="IHM160" s="4345"/>
      <c r="IHN160" s="4346"/>
      <c r="IHO160" s="4345"/>
      <c r="IHP160" s="4346"/>
      <c r="IHQ160" s="4338"/>
      <c r="IHR160" s="4339"/>
      <c r="IHS160" s="4345"/>
      <c r="IHT160" s="4344"/>
      <c r="IHU160" s="4338"/>
      <c r="IHV160" s="4339"/>
      <c r="IHW160" s="4340"/>
      <c r="IHX160" s="4341"/>
      <c r="IHY160" s="4338"/>
      <c r="IHZ160" s="2612"/>
      <c r="IIA160" s="4342"/>
      <c r="IIB160" s="4343"/>
      <c r="IIC160" s="4344"/>
      <c r="IID160" s="2613"/>
      <c r="IIE160" s="4345"/>
      <c r="IIF160" s="4346"/>
      <c r="IIG160" s="4345"/>
      <c r="IIH160" s="4346"/>
      <c r="III160" s="4338"/>
      <c r="IIJ160" s="4339"/>
      <c r="IIK160" s="4345"/>
      <c r="IIL160" s="4344"/>
      <c r="IIM160" s="4338"/>
      <c r="IIN160" s="4339"/>
      <c r="IIO160" s="4340"/>
      <c r="IIP160" s="4341"/>
      <c r="IIQ160" s="4338"/>
      <c r="IIR160" s="2612"/>
      <c r="IIS160" s="4342"/>
      <c r="IIT160" s="4343"/>
      <c r="IIU160" s="4344"/>
      <c r="IIV160" s="2613"/>
      <c r="IIW160" s="4345"/>
      <c r="IIX160" s="4346"/>
      <c r="IIY160" s="4345"/>
      <c r="IIZ160" s="4346"/>
      <c r="IJA160" s="4338"/>
      <c r="IJB160" s="4339"/>
      <c r="IJC160" s="4345"/>
      <c r="IJD160" s="4344"/>
      <c r="IJE160" s="4338"/>
      <c r="IJF160" s="4339"/>
      <c r="IJG160" s="4340"/>
      <c r="IJH160" s="4341"/>
      <c r="IJI160" s="4338"/>
      <c r="IJJ160" s="2612"/>
      <c r="IJK160" s="4342"/>
      <c r="IJL160" s="4343"/>
      <c r="IJM160" s="4344"/>
      <c r="IJN160" s="2613"/>
      <c r="IJO160" s="4345"/>
      <c r="IJP160" s="4346"/>
      <c r="IJQ160" s="4345"/>
      <c r="IJR160" s="4346"/>
      <c r="IJS160" s="4338"/>
      <c r="IJT160" s="4339"/>
      <c r="IJU160" s="4345"/>
      <c r="IJV160" s="4344"/>
      <c r="IJW160" s="4338"/>
      <c r="IJX160" s="4339"/>
      <c r="IJY160" s="4340"/>
      <c r="IJZ160" s="4341"/>
      <c r="IKA160" s="4338"/>
      <c r="IKB160" s="2612"/>
      <c r="IKC160" s="4342"/>
      <c r="IKD160" s="4343"/>
      <c r="IKE160" s="4344"/>
      <c r="IKF160" s="2613"/>
      <c r="IKG160" s="4345"/>
      <c r="IKH160" s="4346"/>
      <c r="IKI160" s="4345"/>
      <c r="IKJ160" s="4346"/>
      <c r="IKK160" s="4338"/>
      <c r="IKL160" s="4339"/>
      <c r="IKM160" s="4345"/>
      <c r="IKN160" s="4344"/>
      <c r="IKO160" s="4338"/>
      <c r="IKP160" s="4339"/>
      <c r="IKQ160" s="4340"/>
      <c r="IKR160" s="4341"/>
      <c r="IKS160" s="4338"/>
      <c r="IKT160" s="2612"/>
      <c r="IKU160" s="4342"/>
      <c r="IKV160" s="4343"/>
      <c r="IKW160" s="4344"/>
      <c r="IKX160" s="2613"/>
      <c r="IKY160" s="4345"/>
      <c r="IKZ160" s="4346"/>
      <c r="ILA160" s="4345"/>
      <c r="ILB160" s="4346"/>
      <c r="ILC160" s="4338"/>
      <c r="ILD160" s="4339"/>
      <c r="ILE160" s="4345"/>
      <c r="ILF160" s="4344"/>
      <c r="ILG160" s="4338"/>
      <c r="ILH160" s="4339"/>
      <c r="ILI160" s="4340"/>
      <c r="ILJ160" s="4341"/>
      <c r="ILK160" s="4338"/>
      <c r="ILL160" s="2612"/>
      <c r="ILM160" s="4342"/>
      <c r="ILN160" s="4343"/>
      <c r="ILO160" s="4344"/>
      <c r="ILP160" s="2613"/>
      <c r="ILQ160" s="4345"/>
      <c r="ILR160" s="4346"/>
      <c r="ILS160" s="4345"/>
      <c r="ILT160" s="4346"/>
      <c r="ILU160" s="4338"/>
      <c r="ILV160" s="4339"/>
      <c r="ILW160" s="4345"/>
      <c r="ILX160" s="4344"/>
      <c r="ILY160" s="4338"/>
      <c r="ILZ160" s="4339"/>
      <c r="IMA160" s="4340"/>
      <c r="IMB160" s="4341"/>
      <c r="IMC160" s="4338"/>
      <c r="IMD160" s="2612"/>
      <c r="IME160" s="4342"/>
      <c r="IMF160" s="4343"/>
      <c r="IMG160" s="4344"/>
      <c r="IMH160" s="2613"/>
      <c r="IMI160" s="4345"/>
      <c r="IMJ160" s="4346"/>
      <c r="IMK160" s="4345"/>
      <c r="IML160" s="4346"/>
      <c r="IMM160" s="4338"/>
      <c r="IMN160" s="4339"/>
      <c r="IMO160" s="4345"/>
      <c r="IMP160" s="4344"/>
      <c r="IMQ160" s="4338"/>
      <c r="IMR160" s="4339"/>
      <c r="IMS160" s="4340"/>
      <c r="IMT160" s="4341"/>
      <c r="IMU160" s="4338"/>
      <c r="IMV160" s="2612"/>
      <c r="IMW160" s="4342"/>
      <c r="IMX160" s="4343"/>
      <c r="IMY160" s="4344"/>
      <c r="IMZ160" s="2613"/>
      <c r="INA160" s="4345"/>
      <c r="INB160" s="4346"/>
      <c r="INC160" s="4345"/>
      <c r="IND160" s="4346"/>
      <c r="INE160" s="4338"/>
      <c r="INF160" s="4339"/>
      <c r="ING160" s="4345"/>
      <c r="INH160" s="4344"/>
      <c r="INI160" s="4338"/>
      <c r="INJ160" s="4339"/>
      <c r="INK160" s="4340"/>
      <c r="INL160" s="4341"/>
      <c r="INM160" s="4338"/>
      <c r="INN160" s="2612"/>
      <c r="INO160" s="4342"/>
      <c r="INP160" s="4343"/>
      <c r="INQ160" s="4344"/>
      <c r="INR160" s="2613"/>
      <c r="INS160" s="4345"/>
      <c r="INT160" s="4346"/>
      <c r="INU160" s="4345"/>
      <c r="INV160" s="4346"/>
      <c r="INW160" s="4338"/>
      <c r="INX160" s="4339"/>
      <c r="INY160" s="4345"/>
      <c r="INZ160" s="4344"/>
      <c r="IOA160" s="4338"/>
      <c r="IOB160" s="4339"/>
      <c r="IOC160" s="4340"/>
      <c r="IOD160" s="4341"/>
      <c r="IOE160" s="4338"/>
      <c r="IOF160" s="2612"/>
      <c r="IOG160" s="4342"/>
      <c r="IOH160" s="4343"/>
      <c r="IOI160" s="4344"/>
      <c r="IOJ160" s="2613"/>
      <c r="IOK160" s="4345"/>
      <c r="IOL160" s="4346"/>
      <c r="IOM160" s="4345"/>
      <c r="ION160" s="4346"/>
      <c r="IOO160" s="4338"/>
      <c r="IOP160" s="4339"/>
      <c r="IOQ160" s="4345"/>
      <c r="IOR160" s="4344"/>
      <c r="IOS160" s="4338"/>
      <c r="IOT160" s="4339"/>
      <c r="IOU160" s="4340"/>
      <c r="IOV160" s="4341"/>
      <c r="IOW160" s="4338"/>
      <c r="IOX160" s="2612"/>
      <c r="IOY160" s="4342"/>
      <c r="IOZ160" s="4343"/>
      <c r="IPA160" s="4344"/>
      <c r="IPB160" s="2613"/>
      <c r="IPC160" s="4345"/>
      <c r="IPD160" s="4346"/>
      <c r="IPE160" s="4345"/>
      <c r="IPF160" s="4346"/>
      <c r="IPG160" s="4338"/>
      <c r="IPH160" s="4339"/>
      <c r="IPI160" s="4345"/>
      <c r="IPJ160" s="4344"/>
      <c r="IPK160" s="4338"/>
      <c r="IPL160" s="4339"/>
      <c r="IPM160" s="4340"/>
      <c r="IPN160" s="4341"/>
      <c r="IPO160" s="4338"/>
      <c r="IPP160" s="2612"/>
      <c r="IPQ160" s="4342"/>
      <c r="IPR160" s="4343"/>
      <c r="IPS160" s="4344"/>
      <c r="IPT160" s="2613"/>
      <c r="IPU160" s="4345"/>
      <c r="IPV160" s="4346"/>
      <c r="IPW160" s="4345"/>
      <c r="IPX160" s="4346"/>
      <c r="IPY160" s="4338"/>
      <c r="IPZ160" s="4339"/>
      <c r="IQA160" s="4345"/>
      <c r="IQB160" s="4344"/>
      <c r="IQC160" s="4338"/>
      <c r="IQD160" s="4339"/>
      <c r="IQE160" s="4340"/>
      <c r="IQF160" s="4341"/>
      <c r="IQG160" s="4338"/>
      <c r="IQH160" s="2612"/>
      <c r="IQI160" s="4342"/>
      <c r="IQJ160" s="4343"/>
      <c r="IQK160" s="4344"/>
      <c r="IQL160" s="2613"/>
      <c r="IQM160" s="4345"/>
      <c r="IQN160" s="4346"/>
      <c r="IQO160" s="4345"/>
      <c r="IQP160" s="4346"/>
      <c r="IQQ160" s="4338"/>
      <c r="IQR160" s="4339"/>
      <c r="IQS160" s="4345"/>
      <c r="IQT160" s="4344"/>
      <c r="IQU160" s="4338"/>
      <c r="IQV160" s="4339"/>
      <c r="IQW160" s="4340"/>
      <c r="IQX160" s="4341"/>
      <c r="IQY160" s="4338"/>
      <c r="IQZ160" s="2612"/>
      <c r="IRA160" s="4342"/>
      <c r="IRB160" s="4343"/>
      <c r="IRC160" s="4344"/>
      <c r="IRD160" s="2613"/>
      <c r="IRE160" s="4345"/>
      <c r="IRF160" s="4346"/>
      <c r="IRG160" s="4345"/>
      <c r="IRH160" s="4346"/>
      <c r="IRI160" s="4338"/>
      <c r="IRJ160" s="4339"/>
      <c r="IRK160" s="4345"/>
      <c r="IRL160" s="4344"/>
      <c r="IRM160" s="4338"/>
      <c r="IRN160" s="4339"/>
      <c r="IRO160" s="4340"/>
      <c r="IRP160" s="4341"/>
      <c r="IRQ160" s="4338"/>
      <c r="IRR160" s="2612"/>
      <c r="IRS160" s="4342"/>
      <c r="IRT160" s="4343"/>
      <c r="IRU160" s="4344"/>
      <c r="IRV160" s="2613"/>
      <c r="IRW160" s="4345"/>
      <c r="IRX160" s="4346"/>
      <c r="IRY160" s="4345"/>
      <c r="IRZ160" s="4346"/>
      <c r="ISA160" s="4338"/>
      <c r="ISB160" s="4339"/>
      <c r="ISC160" s="4345"/>
      <c r="ISD160" s="4344"/>
      <c r="ISE160" s="4338"/>
      <c r="ISF160" s="4339"/>
      <c r="ISG160" s="4340"/>
      <c r="ISH160" s="4341"/>
      <c r="ISI160" s="4338"/>
      <c r="ISJ160" s="2612"/>
      <c r="ISK160" s="4342"/>
      <c r="ISL160" s="4343"/>
      <c r="ISM160" s="4344"/>
      <c r="ISN160" s="2613"/>
      <c r="ISO160" s="4345"/>
      <c r="ISP160" s="4346"/>
      <c r="ISQ160" s="4345"/>
      <c r="ISR160" s="4346"/>
      <c r="ISS160" s="4338"/>
      <c r="IST160" s="4339"/>
      <c r="ISU160" s="4345"/>
      <c r="ISV160" s="4344"/>
      <c r="ISW160" s="4338"/>
      <c r="ISX160" s="4339"/>
      <c r="ISY160" s="4340"/>
      <c r="ISZ160" s="4341"/>
      <c r="ITA160" s="4338"/>
      <c r="ITB160" s="2612"/>
      <c r="ITC160" s="4342"/>
      <c r="ITD160" s="4343"/>
      <c r="ITE160" s="4344"/>
      <c r="ITF160" s="2613"/>
      <c r="ITG160" s="4345"/>
      <c r="ITH160" s="4346"/>
      <c r="ITI160" s="4345"/>
      <c r="ITJ160" s="4346"/>
      <c r="ITK160" s="4338"/>
      <c r="ITL160" s="4339"/>
      <c r="ITM160" s="4345"/>
      <c r="ITN160" s="4344"/>
      <c r="ITO160" s="4338"/>
      <c r="ITP160" s="4339"/>
      <c r="ITQ160" s="4340"/>
      <c r="ITR160" s="4341"/>
      <c r="ITS160" s="4338"/>
      <c r="ITT160" s="2612"/>
      <c r="ITU160" s="4342"/>
      <c r="ITV160" s="4343"/>
      <c r="ITW160" s="4344"/>
      <c r="ITX160" s="2613"/>
      <c r="ITY160" s="4345"/>
      <c r="ITZ160" s="4346"/>
      <c r="IUA160" s="4345"/>
      <c r="IUB160" s="4346"/>
      <c r="IUC160" s="4338"/>
      <c r="IUD160" s="4339"/>
      <c r="IUE160" s="4345"/>
      <c r="IUF160" s="4344"/>
      <c r="IUG160" s="4338"/>
      <c r="IUH160" s="4339"/>
      <c r="IUI160" s="4340"/>
      <c r="IUJ160" s="4341"/>
      <c r="IUK160" s="4338"/>
      <c r="IUL160" s="2612"/>
      <c r="IUM160" s="4342"/>
      <c r="IUN160" s="4343"/>
      <c r="IUO160" s="4344"/>
      <c r="IUP160" s="2613"/>
      <c r="IUQ160" s="4345"/>
      <c r="IUR160" s="4346"/>
      <c r="IUS160" s="4345"/>
      <c r="IUT160" s="4346"/>
      <c r="IUU160" s="4338"/>
      <c r="IUV160" s="4339"/>
      <c r="IUW160" s="4345"/>
      <c r="IUX160" s="4344"/>
      <c r="IUY160" s="4338"/>
      <c r="IUZ160" s="4339"/>
      <c r="IVA160" s="4340"/>
      <c r="IVB160" s="4341"/>
      <c r="IVC160" s="4338"/>
      <c r="IVD160" s="2612"/>
      <c r="IVE160" s="4342"/>
      <c r="IVF160" s="4343"/>
      <c r="IVG160" s="4344"/>
      <c r="IVH160" s="2613"/>
      <c r="IVI160" s="4345"/>
      <c r="IVJ160" s="4346"/>
      <c r="IVK160" s="4345"/>
      <c r="IVL160" s="4346"/>
      <c r="IVM160" s="4338"/>
      <c r="IVN160" s="4339"/>
      <c r="IVO160" s="4345"/>
      <c r="IVP160" s="4344"/>
      <c r="IVQ160" s="4338"/>
      <c r="IVR160" s="4339"/>
      <c r="IVS160" s="4340"/>
      <c r="IVT160" s="4341"/>
      <c r="IVU160" s="4338"/>
      <c r="IVV160" s="2612"/>
      <c r="IVW160" s="4342"/>
      <c r="IVX160" s="4343"/>
      <c r="IVY160" s="4344"/>
      <c r="IVZ160" s="2613"/>
      <c r="IWA160" s="4345"/>
      <c r="IWB160" s="4346"/>
      <c r="IWC160" s="4345"/>
      <c r="IWD160" s="4346"/>
      <c r="IWE160" s="4338"/>
      <c r="IWF160" s="4339"/>
      <c r="IWG160" s="4345"/>
      <c r="IWH160" s="4344"/>
      <c r="IWI160" s="4338"/>
      <c r="IWJ160" s="4339"/>
      <c r="IWK160" s="4340"/>
      <c r="IWL160" s="4341"/>
      <c r="IWM160" s="4338"/>
      <c r="IWN160" s="2612"/>
      <c r="IWO160" s="4342"/>
      <c r="IWP160" s="4343"/>
      <c r="IWQ160" s="4344"/>
      <c r="IWR160" s="2613"/>
      <c r="IWS160" s="4345"/>
      <c r="IWT160" s="4346"/>
      <c r="IWU160" s="4345"/>
      <c r="IWV160" s="4346"/>
      <c r="IWW160" s="4338"/>
      <c r="IWX160" s="4339"/>
      <c r="IWY160" s="4345"/>
      <c r="IWZ160" s="4344"/>
      <c r="IXA160" s="4338"/>
      <c r="IXB160" s="4339"/>
      <c r="IXC160" s="4340"/>
      <c r="IXD160" s="4341"/>
      <c r="IXE160" s="4338"/>
      <c r="IXF160" s="2612"/>
      <c r="IXG160" s="4342"/>
      <c r="IXH160" s="4343"/>
      <c r="IXI160" s="4344"/>
      <c r="IXJ160" s="2613"/>
      <c r="IXK160" s="4345"/>
      <c r="IXL160" s="4346"/>
      <c r="IXM160" s="4345"/>
      <c r="IXN160" s="4346"/>
      <c r="IXO160" s="4338"/>
      <c r="IXP160" s="4339"/>
      <c r="IXQ160" s="4345"/>
      <c r="IXR160" s="4344"/>
      <c r="IXS160" s="4338"/>
      <c r="IXT160" s="4339"/>
      <c r="IXU160" s="4340"/>
      <c r="IXV160" s="4341"/>
      <c r="IXW160" s="4338"/>
      <c r="IXX160" s="2612"/>
      <c r="IXY160" s="4342"/>
      <c r="IXZ160" s="4343"/>
      <c r="IYA160" s="4344"/>
      <c r="IYB160" s="2613"/>
      <c r="IYC160" s="4345"/>
      <c r="IYD160" s="4346"/>
      <c r="IYE160" s="4345"/>
      <c r="IYF160" s="4346"/>
      <c r="IYG160" s="4338"/>
      <c r="IYH160" s="4339"/>
      <c r="IYI160" s="4345"/>
      <c r="IYJ160" s="4344"/>
      <c r="IYK160" s="4338"/>
      <c r="IYL160" s="4339"/>
      <c r="IYM160" s="4340"/>
      <c r="IYN160" s="4341"/>
      <c r="IYO160" s="4338"/>
      <c r="IYP160" s="2612"/>
      <c r="IYQ160" s="4342"/>
      <c r="IYR160" s="4343"/>
      <c r="IYS160" s="4344"/>
      <c r="IYT160" s="2613"/>
      <c r="IYU160" s="4345"/>
      <c r="IYV160" s="4346"/>
      <c r="IYW160" s="4345"/>
      <c r="IYX160" s="4346"/>
      <c r="IYY160" s="4338"/>
      <c r="IYZ160" s="4339"/>
      <c r="IZA160" s="4345"/>
      <c r="IZB160" s="4344"/>
      <c r="IZC160" s="4338"/>
      <c r="IZD160" s="4339"/>
      <c r="IZE160" s="4340"/>
      <c r="IZF160" s="4341"/>
      <c r="IZG160" s="4338"/>
      <c r="IZH160" s="2612"/>
      <c r="IZI160" s="4342"/>
      <c r="IZJ160" s="4343"/>
      <c r="IZK160" s="4344"/>
      <c r="IZL160" s="2613"/>
      <c r="IZM160" s="4345"/>
      <c r="IZN160" s="4346"/>
      <c r="IZO160" s="4345"/>
      <c r="IZP160" s="4346"/>
      <c r="IZQ160" s="4338"/>
      <c r="IZR160" s="4339"/>
      <c r="IZS160" s="4345"/>
      <c r="IZT160" s="4344"/>
      <c r="IZU160" s="4338"/>
      <c r="IZV160" s="4339"/>
      <c r="IZW160" s="4340"/>
      <c r="IZX160" s="4341"/>
      <c r="IZY160" s="4338"/>
      <c r="IZZ160" s="2612"/>
      <c r="JAA160" s="4342"/>
      <c r="JAB160" s="4343"/>
      <c r="JAC160" s="4344"/>
      <c r="JAD160" s="2613"/>
      <c r="JAE160" s="4345"/>
      <c r="JAF160" s="4346"/>
      <c r="JAG160" s="4345"/>
      <c r="JAH160" s="4346"/>
      <c r="JAI160" s="4338"/>
      <c r="JAJ160" s="4339"/>
      <c r="JAK160" s="4345"/>
      <c r="JAL160" s="4344"/>
      <c r="JAM160" s="4338"/>
      <c r="JAN160" s="4339"/>
      <c r="JAO160" s="4340"/>
      <c r="JAP160" s="4341"/>
      <c r="JAQ160" s="4338"/>
      <c r="JAR160" s="2612"/>
      <c r="JAS160" s="4342"/>
      <c r="JAT160" s="4343"/>
      <c r="JAU160" s="4344"/>
      <c r="JAV160" s="2613"/>
      <c r="JAW160" s="4345"/>
      <c r="JAX160" s="4346"/>
      <c r="JAY160" s="4345"/>
      <c r="JAZ160" s="4346"/>
      <c r="JBA160" s="4338"/>
      <c r="JBB160" s="4339"/>
      <c r="JBC160" s="4345"/>
      <c r="JBD160" s="4344"/>
      <c r="JBE160" s="4338"/>
      <c r="JBF160" s="4339"/>
      <c r="JBG160" s="4340"/>
      <c r="JBH160" s="4341"/>
      <c r="JBI160" s="4338"/>
      <c r="JBJ160" s="2612"/>
      <c r="JBK160" s="4342"/>
      <c r="JBL160" s="4343"/>
      <c r="JBM160" s="4344"/>
      <c r="JBN160" s="2613"/>
      <c r="JBO160" s="4345"/>
      <c r="JBP160" s="4346"/>
      <c r="JBQ160" s="4345"/>
      <c r="JBR160" s="4346"/>
      <c r="JBS160" s="4338"/>
      <c r="JBT160" s="4339"/>
      <c r="JBU160" s="4345"/>
      <c r="JBV160" s="4344"/>
      <c r="JBW160" s="4338"/>
      <c r="JBX160" s="4339"/>
      <c r="JBY160" s="4340"/>
      <c r="JBZ160" s="4341"/>
      <c r="JCA160" s="4338"/>
      <c r="JCB160" s="2612"/>
      <c r="JCC160" s="4342"/>
      <c r="JCD160" s="4343"/>
      <c r="JCE160" s="4344"/>
      <c r="JCF160" s="2613"/>
      <c r="JCG160" s="4345"/>
      <c r="JCH160" s="4346"/>
      <c r="JCI160" s="4345"/>
      <c r="JCJ160" s="4346"/>
      <c r="JCK160" s="4338"/>
      <c r="JCL160" s="4339"/>
      <c r="JCM160" s="4345"/>
      <c r="JCN160" s="4344"/>
      <c r="JCO160" s="4338"/>
      <c r="JCP160" s="4339"/>
      <c r="JCQ160" s="4340"/>
      <c r="JCR160" s="4341"/>
      <c r="JCS160" s="4338"/>
      <c r="JCT160" s="2612"/>
      <c r="JCU160" s="4342"/>
      <c r="JCV160" s="4343"/>
      <c r="JCW160" s="4344"/>
      <c r="JCX160" s="2613"/>
      <c r="JCY160" s="4345"/>
      <c r="JCZ160" s="4346"/>
      <c r="JDA160" s="4345"/>
      <c r="JDB160" s="4346"/>
      <c r="JDC160" s="4338"/>
      <c r="JDD160" s="4339"/>
      <c r="JDE160" s="4345"/>
      <c r="JDF160" s="4344"/>
      <c r="JDG160" s="4338"/>
      <c r="JDH160" s="4339"/>
      <c r="JDI160" s="4340"/>
      <c r="JDJ160" s="4341"/>
      <c r="JDK160" s="4338"/>
      <c r="JDL160" s="2612"/>
      <c r="JDM160" s="4342"/>
      <c r="JDN160" s="4343"/>
      <c r="JDO160" s="4344"/>
      <c r="JDP160" s="2613"/>
      <c r="JDQ160" s="4345"/>
      <c r="JDR160" s="4346"/>
      <c r="JDS160" s="4345"/>
      <c r="JDT160" s="4346"/>
      <c r="JDU160" s="4338"/>
      <c r="JDV160" s="4339"/>
      <c r="JDW160" s="4345"/>
      <c r="JDX160" s="4344"/>
      <c r="JDY160" s="4338"/>
      <c r="JDZ160" s="4339"/>
      <c r="JEA160" s="4340"/>
      <c r="JEB160" s="4341"/>
      <c r="JEC160" s="4338"/>
      <c r="JED160" s="2612"/>
      <c r="JEE160" s="4342"/>
      <c r="JEF160" s="4343"/>
      <c r="JEG160" s="4344"/>
      <c r="JEH160" s="2613"/>
      <c r="JEI160" s="4345"/>
      <c r="JEJ160" s="4346"/>
      <c r="JEK160" s="4345"/>
      <c r="JEL160" s="4346"/>
      <c r="JEM160" s="4338"/>
      <c r="JEN160" s="4339"/>
      <c r="JEO160" s="4345"/>
      <c r="JEP160" s="4344"/>
      <c r="JEQ160" s="4338"/>
      <c r="JER160" s="4339"/>
      <c r="JES160" s="4340"/>
      <c r="JET160" s="4341"/>
      <c r="JEU160" s="4338"/>
      <c r="JEV160" s="2612"/>
      <c r="JEW160" s="4342"/>
      <c r="JEX160" s="4343"/>
      <c r="JEY160" s="4344"/>
      <c r="JEZ160" s="2613"/>
      <c r="JFA160" s="4345"/>
      <c r="JFB160" s="4346"/>
      <c r="JFC160" s="4345"/>
      <c r="JFD160" s="4346"/>
      <c r="JFE160" s="4338"/>
      <c r="JFF160" s="4339"/>
      <c r="JFG160" s="4345"/>
      <c r="JFH160" s="4344"/>
      <c r="JFI160" s="4338"/>
      <c r="JFJ160" s="4339"/>
      <c r="JFK160" s="4340"/>
      <c r="JFL160" s="4341"/>
      <c r="JFM160" s="4338"/>
      <c r="JFN160" s="2612"/>
      <c r="JFO160" s="4342"/>
      <c r="JFP160" s="4343"/>
      <c r="JFQ160" s="4344"/>
      <c r="JFR160" s="2613"/>
      <c r="JFS160" s="4345"/>
      <c r="JFT160" s="4346"/>
      <c r="JFU160" s="4345"/>
      <c r="JFV160" s="4346"/>
      <c r="JFW160" s="4338"/>
      <c r="JFX160" s="4339"/>
      <c r="JFY160" s="4345"/>
      <c r="JFZ160" s="4344"/>
      <c r="JGA160" s="4338"/>
      <c r="JGB160" s="4339"/>
      <c r="JGC160" s="4340"/>
      <c r="JGD160" s="4341"/>
      <c r="JGE160" s="4338"/>
      <c r="JGF160" s="2612"/>
      <c r="JGG160" s="4342"/>
      <c r="JGH160" s="4343"/>
      <c r="JGI160" s="4344"/>
      <c r="JGJ160" s="2613"/>
      <c r="JGK160" s="4345"/>
      <c r="JGL160" s="4346"/>
      <c r="JGM160" s="4345"/>
      <c r="JGN160" s="4346"/>
      <c r="JGO160" s="4338"/>
      <c r="JGP160" s="4339"/>
      <c r="JGQ160" s="4345"/>
      <c r="JGR160" s="4344"/>
      <c r="JGS160" s="4338"/>
      <c r="JGT160" s="4339"/>
      <c r="JGU160" s="4340"/>
      <c r="JGV160" s="4341"/>
      <c r="JGW160" s="4338"/>
      <c r="JGX160" s="2612"/>
      <c r="JGY160" s="4342"/>
      <c r="JGZ160" s="4343"/>
      <c r="JHA160" s="4344"/>
      <c r="JHB160" s="2613"/>
      <c r="JHC160" s="4345"/>
      <c r="JHD160" s="4346"/>
      <c r="JHE160" s="4345"/>
      <c r="JHF160" s="4346"/>
      <c r="JHG160" s="4338"/>
      <c r="JHH160" s="4339"/>
      <c r="JHI160" s="4345"/>
      <c r="JHJ160" s="4344"/>
      <c r="JHK160" s="4338"/>
      <c r="JHL160" s="4339"/>
      <c r="JHM160" s="4340"/>
      <c r="JHN160" s="4341"/>
      <c r="JHO160" s="4338"/>
      <c r="JHP160" s="2612"/>
      <c r="JHQ160" s="4342"/>
      <c r="JHR160" s="4343"/>
      <c r="JHS160" s="4344"/>
      <c r="JHT160" s="2613"/>
      <c r="JHU160" s="4345"/>
      <c r="JHV160" s="4346"/>
      <c r="JHW160" s="4345"/>
      <c r="JHX160" s="4346"/>
      <c r="JHY160" s="4338"/>
      <c r="JHZ160" s="4339"/>
      <c r="JIA160" s="4345"/>
      <c r="JIB160" s="4344"/>
      <c r="JIC160" s="4338"/>
      <c r="JID160" s="4339"/>
      <c r="JIE160" s="4340"/>
      <c r="JIF160" s="4341"/>
      <c r="JIG160" s="4338"/>
      <c r="JIH160" s="2612"/>
      <c r="JII160" s="4342"/>
      <c r="JIJ160" s="4343"/>
      <c r="JIK160" s="4344"/>
      <c r="JIL160" s="2613"/>
      <c r="JIM160" s="4345"/>
      <c r="JIN160" s="4346"/>
      <c r="JIO160" s="4345"/>
      <c r="JIP160" s="4346"/>
      <c r="JIQ160" s="4338"/>
      <c r="JIR160" s="4339"/>
      <c r="JIS160" s="4345"/>
      <c r="JIT160" s="4344"/>
      <c r="JIU160" s="4338"/>
      <c r="JIV160" s="4339"/>
      <c r="JIW160" s="4340"/>
      <c r="JIX160" s="4341"/>
      <c r="JIY160" s="4338"/>
      <c r="JIZ160" s="2612"/>
      <c r="JJA160" s="4342"/>
      <c r="JJB160" s="4343"/>
      <c r="JJC160" s="4344"/>
      <c r="JJD160" s="2613"/>
      <c r="JJE160" s="4345"/>
      <c r="JJF160" s="4346"/>
      <c r="JJG160" s="4345"/>
      <c r="JJH160" s="4346"/>
      <c r="JJI160" s="4338"/>
      <c r="JJJ160" s="4339"/>
      <c r="JJK160" s="4345"/>
      <c r="JJL160" s="4344"/>
      <c r="JJM160" s="4338"/>
      <c r="JJN160" s="4339"/>
      <c r="JJO160" s="4340"/>
      <c r="JJP160" s="4341"/>
      <c r="JJQ160" s="4338"/>
      <c r="JJR160" s="2612"/>
      <c r="JJS160" s="4342"/>
      <c r="JJT160" s="4343"/>
      <c r="JJU160" s="4344"/>
      <c r="JJV160" s="2613"/>
      <c r="JJW160" s="4345"/>
      <c r="JJX160" s="4346"/>
      <c r="JJY160" s="4345"/>
      <c r="JJZ160" s="4346"/>
      <c r="JKA160" s="4338"/>
      <c r="JKB160" s="4339"/>
      <c r="JKC160" s="4345"/>
      <c r="JKD160" s="4344"/>
      <c r="JKE160" s="4338"/>
      <c r="JKF160" s="4339"/>
      <c r="JKG160" s="4340"/>
      <c r="JKH160" s="4341"/>
      <c r="JKI160" s="4338"/>
      <c r="JKJ160" s="2612"/>
      <c r="JKK160" s="4342"/>
      <c r="JKL160" s="4343"/>
      <c r="JKM160" s="4344"/>
      <c r="JKN160" s="2613"/>
      <c r="JKO160" s="4345"/>
      <c r="JKP160" s="4346"/>
      <c r="JKQ160" s="4345"/>
      <c r="JKR160" s="4346"/>
      <c r="JKS160" s="4338"/>
      <c r="JKT160" s="4339"/>
      <c r="JKU160" s="4345"/>
      <c r="JKV160" s="4344"/>
      <c r="JKW160" s="4338"/>
      <c r="JKX160" s="4339"/>
      <c r="JKY160" s="4340"/>
      <c r="JKZ160" s="4341"/>
      <c r="JLA160" s="4338"/>
      <c r="JLB160" s="2612"/>
      <c r="JLC160" s="4342"/>
      <c r="JLD160" s="4343"/>
      <c r="JLE160" s="4344"/>
      <c r="JLF160" s="2613"/>
      <c r="JLG160" s="4345"/>
      <c r="JLH160" s="4346"/>
      <c r="JLI160" s="4345"/>
      <c r="JLJ160" s="4346"/>
      <c r="JLK160" s="4338"/>
      <c r="JLL160" s="4339"/>
      <c r="JLM160" s="4345"/>
      <c r="JLN160" s="4344"/>
      <c r="JLO160" s="4338"/>
      <c r="JLP160" s="4339"/>
      <c r="JLQ160" s="4340"/>
      <c r="JLR160" s="4341"/>
      <c r="JLS160" s="4338"/>
      <c r="JLT160" s="2612"/>
      <c r="JLU160" s="4342"/>
      <c r="JLV160" s="4343"/>
      <c r="JLW160" s="4344"/>
      <c r="JLX160" s="2613"/>
      <c r="JLY160" s="4345"/>
      <c r="JLZ160" s="4346"/>
      <c r="JMA160" s="4345"/>
      <c r="JMB160" s="4346"/>
      <c r="JMC160" s="4338"/>
      <c r="JMD160" s="4339"/>
      <c r="JME160" s="4345"/>
      <c r="JMF160" s="4344"/>
      <c r="JMG160" s="4338"/>
      <c r="JMH160" s="4339"/>
      <c r="JMI160" s="4340"/>
      <c r="JMJ160" s="4341"/>
      <c r="JMK160" s="4338"/>
      <c r="JML160" s="2612"/>
      <c r="JMM160" s="4342"/>
      <c r="JMN160" s="4343"/>
      <c r="JMO160" s="4344"/>
      <c r="JMP160" s="2613"/>
      <c r="JMQ160" s="4345"/>
      <c r="JMR160" s="4346"/>
      <c r="JMS160" s="4345"/>
      <c r="JMT160" s="4346"/>
      <c r="JMU160" s="4338"/>
      <c r="JMV160" s="4339"/>
      <c r="JMW160" s="4345"/>
      <c r="JMX160" s="4344"/>
      <c r="JMY160" s="4338"/>
      <c r="JMZ160" s="4339"/>
      <c r="JNA160" s="4340"/>
      <c r="JNB160" s="4341"/>
      <c r="JNC160" s="4338"/>
      <c r="JND160" s="2612"/>
      <c r="JNE160" s="4342"/>
      <c r="JNF160" s="4343"/>
      <c r="JNG160" s="4344"/>
      <c r="JNH160" s="2613"/>
      <c r="JNI160" s="4345"/>
      <c r="JNJ160" s="4346"/>
      <c r="JNK160" s="4345"/>
      <c r="JNL160" s="4346"/>
      <c r="JNM160" s="4338"/>
      <c r="JNN160" s="4339"/>
      <c r="JNO160" s="4345"/>
      <c r="JNP160" s="4344"/>
      <c r="JNQ160" s="4338"/>
      <c r="JNR160" s="4339"/>
      <c r="JNS160" s="4340"/>
      <c r="JNT160" s="4341"/>
      <c r="JNU160" s="4338"/>
      <c r="JNV160" s="2612"/>
      <c r="JNW160" s="4342"/>
      <c r="JNX160" s="4343"/>
      <c r="JNY160" s="4344"/>
      <c r="JNZ160" s="2613"/>
      <c r="JOA160" s="4345"/>
      <c r="JOB160" s="4346"/>
      <c r="JOC160" s="4345"/>
      <c r="JOD160" s="4346"/>
      <c r="JOE160" s="4338"/>
      <c r="JOF160" s="4339"/>
      <c r="JOG160" s="4345"/>
      <c r="JOH160" s="4344"/>
      <c r="JOI160" s="4338"/>
      <c r="JOJ160" s="4339"/>
      <c r="JOK160" s="4340"/>
      <c r="JOL160" s="4341"/>
      <c r="JOM160" s="4338"/>
      <c r="JON160" s="2612"/>
      <c r="JOO160" s="4342"/>
      <c r="JOP160" s="4343"/>
      <c r="JOQ160" s="4344"/>
      <c r="JOR160" s="2613"/>
      <c r="JOS160" s="4345"/>
      <c r="JOT160" s="4346"/>
      <c r="JOU160" s="4345"/>
      <c r="JOV160" s="4346"/>
      <c r="JOW160" s="4338"/>
      <c r="JOX160" s="4339"/>
      <c r="JOY160" s="4345"/>
      <c r="JOZ160" s="4344"/>
      <c r="JPA160" s="4338"/>
      <c r="JPB160" s="4339"/>
      <c r="JPC160" s="4340"/>
      <c r="JPD160" s="4341"/>
      <c r="JPE160" s="4338"/>
      <c r="JPF160" s="2612"/>
      <c r="JPG160" s="4342"/>
      <c r="JPH160" s="4343"/>
      <c r="JPI160" s="4344"/>
      <c r="JPJ160" s="2613"/>
      <c r="JPK160" s="4345"/>
      <c r="JPL160" s="4346"/>
      <c r="JPM160" s="4345"/>
      <c r="JPN160" s="4346"/>
      <c r="JPO160" s="4338"/>
      <c r="JPP160" s="4339"/>
      <c r="JPQ160" s="4345"/>
      <c r="JPR160" s="4344"/>
      <c r="JPS160" s="4338"/>
      <c r="JPT160" s="4339"/>
      <c r="JPU160" s="4340"/>
      <c r="JPV160" s="4341"/>
      <c r="JPW160" s="4338"/>
      <c r="JPX160" s="2612"/>
      <c r="JPY160" s="4342"/>
      <c r="JPZ160" s="4343"/>
      <c r="JQA160" s="4344"/>
      <c r="JQB160" s="2613"/>
      <c r="JQC160" s="4345"/>
      <c r="JQD160" s="4346"/>
      <c r="JQE160" s="4345"/>
      <c r="JQF160" s="4346"/>
      <c r="JQG160" s="4338"/>
      <c r="JQH160" s="4339"/>
      <c r="JQI160" s="4345"/>
      <c r="JQJ160" s="4344"/>
      <c r="JQK160" s="4338"/>
      <c r="JQL160" s="4339"/>
      <c r="JQM160" s="4340"/>
      <c r="JQN160" s="4341"/>
      <c r="JQO160" s="4338"/>
      <c r="JQP160" s="2612"/>
      <c r="JQQ160" s="4342"/>
      <c r="JQR160" s="4343"/>
      <c r="JQS160" s="4344"/>
      <c r="JQT160" s="2613"/>
      <c r="JQU160" s="4345"/>
      <c r="JQV160" s="4346"/>
      <c r="JQW160" s="4345"/>
      <c r="JQX160" s="4346"/>
      <c r="JQY160" s="4338"/>
      <c r="JQZ160" s="4339"/>
      <c r="JRA160" s="4345"/>
      <c r="JRB160" s="4344"/>
      <c r="JRC160" s="4338"/>
      <c r="JRD160" s="4339"/>
      <c r="JRE160" s="4340"/>
      <c r="JRF160" s="4341"/>
      <c r="JRG160" s="4338"/>
      <c r="JRH160" s="2612"/>
      <c r="JRI160" s="4342"/>
      <c r="JRJ160" s="4343"/>
      <c r="JRK160" s="4344"/>
      <c r="JRL160" s="2613"/>
      <c r="JRM160" s="4345"/>
      <c r="JRN160" s="4346"/>
      <c r="JRO160" s="4345"/>
      <c r="JRP160" s="4346"/>
      <c r="JRQ160" s="4338"/>
      <c r="JRR160" s="4339"/>
      <c r="JRS160" s="4345"/>
      <c r="JRT160" s="4344"/>
      <c r="JRU160" s="4338"/>
      <c r="JRV160" s="4339"/>
      <c r="JRW160" s="4340"/>
      <c r="JRX160" s="4341"/>
      <c r="JRY160" s="4338"/>
      <c r="JRZ160" s="2612"/>
      <c r="JSA160" s="4342"/>
      <c r="JSB160" s="4343"/>
      <c r="JSC160" s="4344"/>
      <c r="JSD160" s="2613"/>
      <c r="JSE160" s="4345"/>
      <c r="JSF160" s="4346"/>
      <c r="JSG160" s="4345"/>
      <c r="JSH160" s="4346"/>
      <c r="JSI160" s="4338"/>
      <c r="JSJ160" s="4339"/>
      <c r="JSK160" s="4345"/>
      <c r="JSL160" s="4344"/>
      <c r="JSM160" s="4338"/>
      <c r="JSN160" s="4339"/>
      <c r="JSO160" s="4340"/>
      <c r="JSP160" s="4341"/>
      <c r="JSQ160" s="4338"/>
      <c r="JSR160" s="2612"/>
      <c r="JSS160" s="4342"/>
      <c r="JST160" s="4343"/>
      <c r="JSU160" s="4344"/>
      <c r="JSV160" s="2613"/>
      <c r="JSW160" s="4345"/>
      <c r="JSX160" s="4346"/>
      <c r="JSY160" s="4345"/>
      <c r="JSZ160" s="4346"/>
      <c r="JTA160" s="4338"/>
      <c r="JTB160" s="4339"/>
      <c r="JTC160" s="4345"/>
      <c r="JTD160" s="4344"/>
      <c r="JTE160" s="4338"/>
      <c r="JTF160" s="4339"/>
      <c r="JTG160" s="4340"/>
      <c r="JTH160" s="4341"/>
      <c r="JTI160" s="4338"/>
      <c r="JTJ160" s="2612"/>
      <c r="JTK160" s="4342"/>
      <c r="JTL160" s="4343"/>
      <c r="JTM160" s="4344"/>
      <c r="JTN160" s="2613"/>
      <c r="JTO160" s="4345"/>
      <c r="JTP160" s="4346"/>
      <c r="JTQ160" s="4345"/>
      <c r="JTR160" s="4346"/>
      <c r="JTS160" s="4338"/>
      <c r="JTT160" s="4339"/>
      <c r="JTU160" s="4345"/>
      <c r="JTV160" s="4344"/>
      <c r="JTW160" s="4338"/>
      <c r="JTX160" s="4339"/>
      <c r="JTY160" s="4340"/>
      <c r="JTZ160" s="4341"/>
      <c r="JUA160" s="4338"/>
      <c r="JUB160" s="2612"/>
      <c r="JUC160" s="4342"/>
      <c r="JUD160" s="4343"/>
      <c r="JUE160" s="4344"/>
      <c r="JUF160" s="2613"/>
      <c r="JUG160" s="4345"/>
      <c r="JUH160" s="4346"/>
      <c r="JUI160" s="4345"/>
      <c r="JUJ160" s="4346"/>
      <c r="JUK160" s="4338"/>
      <c r="JUL160" s="4339"/>
      <c r="JUM160" s="4345"/>
      <c r="JUN160" s="4344"/>
      <c r="JUO160" s="4338"/>
      <c r="JUP160" s="4339"/>
      <c r="JUQ160" s="4340"/>
      <c r="JUR160" s="4341"/>
      <c r="JUS160" s="4338"/>
      <c r="JUT160" s="2612"/>
      <c r="JUU160" s="4342"/>
      <c r="JUV160" s="4343"/>
      <c r="JUW160" s="4344"/>
      <c r="JUX160" s="2613"/>
      <c r="JUY160" s="4345"/>
      <c r="JUZ160" s="4346"/>
      <c r="JVA160" s="4345"/>
      <c r="JVB160" s="4346"/>
      <c r="JVC160" s="4338"/>
      <c r="JVD160" s="4339"/>
      <c r="JVE160" s="4345"/>
      <c r="JVF160" s="4344"/>
      <c r="JVG160" s="4338"/>
      <c r="JVH160" s="4339"/>
      <c r="JVI160" s="4340"/>
      <c r="JVJ160" s="4341"/>
      <c r="JVK160" s="4338"/>
      <c r="JVL160" s="2612"/>
      <c r="JVM160" s="4342"/>
      <c r="JVN160" s="4343"/>
      <c r="JVO160" s="4344"/>
      <c r="JVP160" s="2613"/>
      <c r="JVQ160" s="4345"/>
      <c r="JVR160" s="4346"/>
      <c r="JVS160" s="4345"/>
      <c r="JVT160" s="4346"/>
      <c r="JVU160" s="4338"/>
      <c r="JVV160" s="4339"/>
      <c r="JVW160" s="4345"/>
      <c r="JVX160" s="4344"/>
      <c r="JVY160" s="4338"/>
      <c r="JVZ160" s="4339"/>
      <c r="JWA160" s="4340"/>
      <c r="JWB160" s="4341"/>
      <c r="JWC160" s="4338"/>
      <c r="JWD160" s="2612"/>
      <c r="JWE160" s="4342"/>
      <c r="JWF160" s="4343"/>
      <c r="JWG160" s="4344"/>
      <c r="JWH160" s="2613"/>
      <c r="JWI160" s="4345"/>
      <c r="JWJ160" s="4346"/>
      <c r="JWK160" s="4345"/>
      <c r="JWL160" s="4346"/>
      <c r="JWM160" s="4338"/>
      <c r="JWN160" s="4339"/>
      <c r="JWO160" s="4345"/>
      <c r="JWP160" s="4344"/>
      <c r="JWQ160" s="4338"/>
      <c r="JWR160" s="4339"/>
      <c r="JWS160" s="4340"/>
      <c r="JWT160" s="4341"/>
      <c r="JWU160" s="4338"/>
      <c r="JWV160" s="2612"/>
      <c r="JWW160" s="4342"/>
      <c r="JWX160" s="4343"/>
      <c r="JWY160" s="4344"/>
      <c r="JWZ160" s="2613"/>
      <c r="JXA160" s="4345"/>
      <c r="JXB160" s="4346"/>
      <c r="JXC160" s="4345"/>
      <c r="JXD160" s="4346"/>
      <c r="JXE160" s="4338"/>
      <c r="JXF160" s="4339"/>
      <c r="JXG160" s="4345"/>
      <c r="JXH160" s="4344"/>
      <c r="JXI160" s="4338"/>
      <c r="JXJ160" s="4339"/>
      <c r="JXK160" s="4340"/>
      <c r="JXL160" s="4341"/>
      <c r="JXM160" s="4338"/>
      <c r="JXN160" s="2612"/>
      <c r="JXO160" s="4342"/>
      <c r="JXP160" s="4343"/>
      <c r="JXQ160" s="4344"/>
      <c r="JXR160" s="2613"/>
      <c r="JXS160" s="4345"/>
      <c r="JXT160" s="4346"/>
      <c r="JXU160" s="4345"/>
      <c r="JXV160" s="4346"/>
      <c r="JXW160" s="4338"/>
      <c r="JXX160" s="4339"/>
      <c r="JXY160" s="4345"/>
      <c r="JXZ160" s="4344"/>
      <c r="JYA160" s="4338"/>
      <c r="JYB160" s="4339"/>
      <c r="JYC160" s="4340"/>
      <c r="JYD160" s="4341"/>
      <c r="JYE160" s="4338"/>
      <c r="JYF160" s="2612"/>
      <c r="JYG160" s="4342"/>
      <c r="JYH160" s="4343"/>
      <c r="JYI160" s="4344"/>
      <c r="JYJ160" s="2613"/>
      <c r="JYK160" s="4345"/>
      <c r="JYL160" s="4346"/>
      <c r="JYM160" s="4345"/>
      <c r="JYN160" s="4346"/>
      <c r="JYO160" s="4338"/>
      <c r="JYP160" s="4339"/>
      <c r="JYQ160" s="4345"/>
      <c r="JYR160" s="4344"/>
      <c r="JYS160" s="4338"/>
      <c r="JYT160" s="4339"/>
      <c r="JYU160" s="4340"/>
      <c r="JYV160" s="4341"/>
      <c r="JYW160" s="4338"/>
      <c r="JYX160" s="2612"/>
      <c r="JYY160" s="4342"/>
      <c r="JYZ160" s="4343"/>
      <c r="JZA160" s="4344"/>
      <c r="JZB160" s="2613"/>
      <c r="JZC160" s="4345"/>
      <c r="JZD160" s="4346"/>
      <c r="JZE160" s="4345"/>
      <c r="JZF160" s="4346"/>
      <c r="JZG160" s="4338"/>
      <c r="JZH160" s="4339"/>
      <c r="JZI160" s="4345"/>
      <c r="JZJ160" s="4344"/>
      <c r="JZK160" s="4338"/>
      <c r="JZL160" s="4339"/>
      <c r="JZM160" s="4340"/>
      <c r="JZN160" s="4341"/>
      <c r="JZO160" s="4338"/>
      <c r="JZP160" s="2612"/>
      <c r="JZQ160" s="4342"/>
      <c r="JZR160" s="4343"/>
      <c r="JZS160" s="4344"/>
      <c r="JZT160" s="2613"/>
      <c r="JZU160" s="4345"/>
      <c r="JZV160" s="4346"/>
      <c r="JZW160" s="4345"/>
      <c r="JZX160" s="4346"/>
      <c r="JZY160" s="4338"/>
      <c r="JZZ160" s="4339"/>
      <c r="KAA160" s="4345"/>
      <c r="KAB160" s="4344"/>
      <c r="KAC160" s="4338"/>
      <c r="KAD160" s="4339"/>
      <c r="KAE160" s="4340"/>
      <c r="KAF160" s="4341"/>
      <c r="KAG160" s="4338"/>
      <c r="KAH160" s="2612"/>
      <c r="KAI160" s="4342"/>
      <c r="KAJ160" s="4343"/>
      <c r="KAK160" s="4344"/>
      <c r="KAL160" s="2613"/>
      <c r="KAM160" s="4345"/>
      <c r="KAN160" s="4346"/>
      <c r="KAO160" s="4345"/>
      <c r="KAP160" s="4346"/>
      <c r="KAQ160" s="4338"/>
      <c r="KAR160" s="4339"/>
      <c r="KAS160" s="4345"/>
      <c r="KAT160" s="4344"/>
      <c r="KAU160" s="4338"/>
      <c r="KAV160" s="4339"/>
      <c r="KAW160" s="4340"/>
      <c r="KAX160" s="4341"/>
      <c r="KAY160" s="4338"/>
      <c r="KAZ160" s="2612"/>
      <c r="KBA160" s="4342"/>
      <c r="KBB160" s="4343"/>
      <c r="KBC160" s="4344"/>
      <c r="KBD160" s="2613"/>
      <c r="KBE160" s="4345"/>
      <c r="KBF160" s="4346"/>
      <c r="KBG160" s="4345"/>
      <c r="KBH160" s="4346"/>
      <c r="KBI160" s="4338"/>
      <c r="KBJ160" s="4339"/>
      <c r="KBK160" s="4345"/>
      <c r="KBL160" s="4344"/>
      <c r="KBM160" s="4338"/>
      <c r="KBN160" s="4339"/>
      <c r="KBO160" s="4340"/>
      <c r="KBP160" s="4341"/>
      <c r="KBQ160" s="4338"/>
      <c r="KBR160" s="2612"/>
      <c r="KBS160" s="4342"/>
      <c r="KBT160" s="4343"/>
      <c r="KBU160" s="4344"/>
      <c r="KBV160" s="2613"/>
      <c r="KBW160" s="4345"/>
      <c r="KBX160" s="4346"/>
      <c r="KBY160" s="4345"/>
      <c r="KBZ160" s="4346"/>
      <c r="KCA160" s="4338"/>
      <c r="KCB160" s="4339"/>
      <c r="KCC160" s="4345"/>
      <c r="KCD160" s="4344"/>
      <c r="KCE160" s="4338"/>
      <c r="KCF160" s="4339"/>
      <c r="KCG160" s="4340"/>
      <c r="KCH160" s="4341"/>
      <c r="KCI160" s="4338"/>
      <c r="KCJ160" s="2612"/>
      <c r="KCK160" s="4342"/>
      <c r="KCL160" s="4343"/>
      <c r="KCM160" s="4344"/>
      <c r="KCN160" s="2613"/>
      <c r="KCO160" s="4345"/>
      <c r="KCP160" s="4346"/>
      <c r="KCQ160" s="4345"/>
      <c r="KCR160" s="4346"/>
      <c r="KCS160" s="4338"/>
      <c r="KCT160" s="4339"/>
      <c r="KCU160" s="4345"/>
      <c r="KCV160" s="4344"/>
      <c r="KCW160" s="4338"/>
      <c r="KCX160" s="4339"/>
      <c r="KCY160" s="4340"/>
      <c r="KCZ160" s="4341"/>
      <c r="KDA160" s="4338"/>
      <c r="KDB160" s="2612"/>
      <c r="KDC160" s="4342"/>
      <c r="KDD160" s="4343"/>
      <c r="KDE160" s="4344"/>
      <c r="KDF160" s="2613"/>
      <c r="KDG160" s="4345"/>
      <c r="KDH160" s="4346"/>
      <c r="KDI160" s="4345"/>
      <c r="KDJ160" s="4346"/>
      <c r="KDK160" s="4338"/>
      <c r="KDL160" s="4339"/>
      <c r="KDM160" s="4345"/>
      <c r="KDN160" s="4344"/>
      <c r="KDO160" s="4338"/>
      <c r="KDP160" s="4339"/>
      <c r="KDQ160" s="4340"/>
      <c r="KDR160" s="4341"/>
      <c r="KDS160" s="4338"/>
      <c r="KDT160" s="2612"/>
      <c r="KDU160" s="4342"/>
      <c r="KDV160" s="4343"/>
      <c r="KDW160" s="4344"/>
      <c r="KDX160" s="2613"/>
      <c r="KDY160" s="4345"/>
      <c r="KDZ160" s="4346"/>
      <c r="KEA160" s="4345"/>
      <c r="KEB160" s="4346"/>
      <c r="KEC160" s="4338"/>
      <c r="KED160" s="4339"/>
      <c r="KEE160" s="4345"/>
      <c r="KEF160" s="4344"/>
      <c r="KEG160" s="4338"/>
      <c r="KEH160" s="4339"/>
      <c r="KEI160" s="4340"/>
      <c r="KEJ160" s="4341"/>
      <c r="KEK160" s="4338"/>
      <c r="KEL160" s="2612"/>
      <c r="KEM160" s="4342"/>
      <c r="KEN160" s="4343"/>
      <c r="KEO160" s="4344"/>
      <c r="KEP160" s="2613"/>
      <c r="KEQ160" s="4345"/>
      <c r="KER160" s="4346"/>
      <c r="KES160" s="4345"/>
      <c r="KET160" s="4346"/>
      <c r="KEU160" s="4338"/>
      <c r="KEV160" s="4339"/>
      <c r="KEW160" s="4345"/>
      <c r="KEX160" s="4344"/>
      <c r="KEY160" s="4338"/>
      <c r="KEZ160" s="4339"/>
      <c r="KFA160" s="4340"/>
      <c r="KFB160" s="4341"/>
      <c r="KFC160" s="4338"/>
      <c r="KFD160" s="2612"/>
      <c r="KFE160" s="4342"/>
      <c r="KFF160" s="4343"/>
      <c r="KFG160" s="4344"/>
      <c r="KFH160" s="2613"/>
      <c r="KFI160" s="4345"/>
      <c r="KFJ160" s="4346"/>
      <c r="KFK160" s="4345"/>
      <c r="KFL160" s="4346"/>
      <c r="KFM160" s="4338"/>
      <c r="KFN160" s="4339"/>
      <c r="KFO160" s="4345"/>
      <c r="KFP160" s="4344"/>
      <c r="KFQ160" s="4338"/>
      <c r="KFR160" s="4339"/>
      <c r="KFS160" s="4340"/>
      <c r="KFT160" s="4341"/>
      <c r="KFU160" s="4338"/>
      <c r="KFV160" s="2612"/>
      <c r="KFW160" s="4342"/>
      <c r="KFX160" s="4343"/>
      <c r="KFY160" s="4344"/>
      <c r="KFZ160" s="2613"/>
      <c r="KGA160" s="4345"/>
      <c r="KGB160" s="4346"/>
      <c r="KGC160" s="4345"/>
      <c r="KGD160" s="4346"/>
      <c r="KGE160" s="4338"/>
      <c r="KGF160" s="4339"/>
      <c r="KGG160" s="4345"/>
      <c r="KGH160" s="4344"/>
      <c r="KGI160" s="4338"/>
      <c r="KGJ160" s="4339"/>
      <c r="KGK160" s="4340"/>
      <c r="KGL160" s="4341"/>
      <c r="KGM160" s="4338"/>
      <c r="KGN160" s="2612"/>
      <c r="KGO160" s="4342"/>
      <c r="KGP160" s="4343"/>
      <c r="KGQ160" s="4344"/>
      <c r="KGR160" s="2613"/>
      <c r="KGS160" s="4345"/>
      <c r="KGT160" s="4346"/>
      <c r="KGU160" s="4345"/>
      <c r="KGV160" s="4346"/>
      <c r="KGW160" s="4338"/>
      <c r="KGX160" s="4339"/>
      <c r="KGY160" s="4345"/>
      <c r="KGZ160" s="4344"/>
      <c r="KHA160" s="4338"/>
      <c r="KHB160" s="4339"/>
      <c r="KHC160" s="4340"/>
      <c r="KHD160" s="4341"/>
      <c r="KHE160" s="4338"/>
      <c r="KHF160" s="2612"/>
      <c r="KHG160" s="4342"/>
      <c r="KHH160" s="4343"/>
      <c r="KHI160" s="4344"/>
      <c r="KHJ160" s="2613"/>
      <c r="KHK160" s="4345"/>
      <c r="KHL160" s="4346"/>
      <c r="KHM160" s="4345"/>
      <c r="KHN160" s="4346"/>
      <c r="KHO160" s="4338"/>
      <c r="KHP160" s="4339"/>
      <c r="KHQ160" s="4345"/>
      <c r="KHR160" s="4344"/>
      <c r="KHS160" s="4338"/>
      <c r="KHT160" s="4339"/>
      <c r="KHU160" s="4340"/>
      <c r="KHV160" s="4341"/>
      <c r="KHW160" s="4338"/>
      <c r="KHX160" s="2612"/>
      <c r="KHY160" s="4342"/>
      <c r="KHZ160" s="4343"/>
      <c r="KIA160" s="4344"/>
      <c r="KIB160" s="2613"/>
      <c r="KIC160" s="4345"/>
      <c r="KID160" s="4346"/>
      <c r="KIE160" s="4345"/>
      <c r="KIF160" s="4346"/>
      <c r="KIG160" s="4338"/>
      <c r="KIH160" s="4339"/>
      <c r="KII160" s="4345"/>
      <c r="KIJ160" s="4344"/>
      <c r="KIK160" s="4338"/>
      <c r="KIL160" s="4339"/>
      <c r="KIM160" s="4340"/>
      <c r="KIN160" s="4341"/>
      <c r="KIO160" s="4338"/>
      <c r="KIP160" s="2612"/>
      <c r="KIQ160" s="4342"/>
      <c r="KIR160" s="4343"/>
      <c r="KIS160" s="4344"/>
      <c r="KIT160" s="2613"/>
      <c r="KIU160" s="4345"/>
      <c r="KIV160" s="4346"/>
      <c r="KIW160" s="4345"/>
      <c r="KIX160" s="4346"/>
      <c r="KIY160" s="4338"/>
      <c r="KIZ160" s="4339"/>
      <c r="KJA160" s="4345"/>
      <c r="KJB160" s="4344"/>
      <c r="KJC160" s="4338"/>
      <c r="KJD160" s="4339"/>
      <c r="KJE160" s="4340"/>
      <c r="KJF160" s="4341"/>
      <c r="KJG160" s="4338"/>
      <c r="KJH160" s="2612"/>
      <c r="KJI160" s="4342"/>
      <c r="KJJ160" s="4343"/>
      <c r="KJK160" s="4344"/>
      <c r="KJL160" s="2613"/>
      <c r="KJM160" s="4345"/>
      <c r="KJN160" s="4346"/>
      <c r="KJO160" s="4345"/>
      <c r="KJP160" s="4346"/>
      <c r="KJQ160" s="4338"/>
      <c r="KJR160" s="4339"/>
      <c r="KJS160" s="4345"/>
      <c r="KJT160" s="4344"/>
      <c r="KJU160" s="4338"/>
      <c r="KJV160" s="4339"/>
      <c r="KJW160" s="4340"/>
      <c r="KJX160" s="4341"/>
      <c r="KJY160" s="4338"/>
      <c r="KJZ160" s="2612"/>
      <c r="KKA160" s="4342"/>
      <c r="KKB160" s="4343"/>
      <c r="KKC160" s="4344"/>
      <c r="KKD160" s="2613"/>
      <c r="KKE160" s="4345"/>
      <c r="KKF160" s="4346"/>
      <c r="KKG160" s="4345"/>
      <c r="KKH160" s="4346"/>
      <c r="KKI160" s="4338"/>
      <c r="KKJ160" s="4339"/>
      <c r="KKK160" s="4345"/>
      <c r="KKL160" s="4344"/>
      <c r="KKM160" s="4338"/>
      <c r="KKN160" s="4339"/>
      <c r="KKO160" s="4340"/>
      <c r="KKP160" s="4341"/>
      <c r="KKQ160" s="4338"/>
      <c r="KKR160" s="2612"/>
      <c r="KKS160" s="4342"/>
      <c r="KKT160" s="4343"/>
      <c r="KKU160" s="4344"/>
      <c r="KKV160" s="2613"/>
      <c r="KKW160" s="4345"/>
      <c r="KKX160" s="4346"/>
      <c r="KKY160" s="4345"/>
      <c r="KKZ160" s="4346"/>
      <c r="KLA160" s="4338"/>
      <c r="KLB160" s="4339"/>
      <c r="KLC160" s="4345"/>
      <c r="KLD160" s="4344"/>
      <c r="KLE160" s="4338"/>
      <c r="KLF160" s="4339"/>
      <c r="KLG160" s="4340"/>
      <c r="KLH160" s="4341"/>
      <c r="KLI160" s="4338"/>
      <c r="KLJ160" s="2612"/>
      <c r="KLK160" s="4342"/>
      <c r="KLL160" s="4343"/>
      <c r="KLM160" s="4344"/>
      <c r="KLN160" s="2613"/>
      <c r="KLO160" s="4345"/>
      <c r="KLP160" s="4346"/>
      <c r="KLQ160" s="4345"/>
      <c r="KLR160" s="4346"/>
      <c r="KLS160" s="4338"/>
      <c r="KLT160" s="4339"/>
      <c r="KLU160" s="4345"/>
      <c r="KLV160" s="4344"/>
      <c r="KLW160" s="4338"/>
      <c r="KLX160" s="4339"/>
      <c r="KLY160" s="4340"/>
      <c r="KLZ160" s="4341"/>
      <c r="KMA160" s="4338"/>
      <c r="KMB160" s="2612"/>
      <c r="KMC160" s="4342"/>
      <c r="KMD160" s="4343"/>
      <c r="KME160" s="4344"/>
      <c r="KMF160" s="2613"/>
      <c r="KMG160" s="4345"/>
      <c r="KMH160" s="4346"/>
      <c r="KMI160" s="4345"/>
      <c r="KMJ160" s="4346"/>
      <c r="KMK160" s="4338"/>
      <c r="KML160" s="4339"/>
      <c r="KMM160" s="4345"/>
      <c r="KMN160" s="4344"/>
      <c r="KMO160" s="4338"/>
      <c r="KMP160" s="4339"/>
      <c r="KMQ160" s="4340"/>
      <c r="KMR160" s="4341"/>
      <c r="KMS160" s="4338"/>
      <c r="KMT160" s="2612"/>
      <c r="KMU160" s="4342"/>
      <c r="KMV160" s="4343"/>
      <c r="KMW160" s="4344"/>
      <c r="KMX160" s="2613"/>
      <c r="KMY160" s="4345"/>
      <c r="KMZ160" s="4346"/>
      <c r="KNA160" s="4345"/>
      <c r="KNB160" s="4346"/>
      <c r="KNC160" s="4338"/>
      <c r="KND160" s="4339"/>
      <c r="KNE160" s="4345"/>
      <c r="KNF160" s="4344"/>
      <c r="KNG160" s="4338"/>
      <c r="KNH160" s="4339"/>
      <c r="KNI160" s="4340"/>
      <c r="KNJ160" s="4341"/>
      <c r="KNK160" s="4338"/>
      <c r="KNL160" s="2612"/>
      <c r="KNM160" s="4342"/>
      <c r="KNN160" s="4343"/>
      <c r="KNO160" s="4344"/>
      <c r="KNP160" s="2613"/>
      <c r="KNQ160" s="4345"/>
      <c r="KNR160" s="4346"/>
      <c r="KNS160" s="4345"/>
      <c r="KNT160" s="4346"/>
      <c r="KNU160" s="4338"/>
      <c r="KNV160" s="4339"/>
      <c r="KNW160" s="4345"/>
      <c r="KNX160" s="4344"/>
      <c r="KNY160" s="4338"/>
      <c r="KNZ160" s="4339"/>
      <c r="KOA160" s="4340"/>
      <c r="KOB160" s="4341"/>
      <c r="KOC160" s="4338"/>
      <c r="KOD160" s="2612"/>
      <c r="KOE160" s="4342"/>
      <c r="KOF160" s="4343"/>
      <c r="KOG160" s="4344"/>
      <c r="KOH160" s="2613"/>
      <c r="KOI160" s="4345"/>
      <c r="KOJ160" s="4346"/>
      <c r="KOK160" s="4345"/>
      <c r="KOL160" s="4346"/>
      <c r="KOM160" s="4338"/>
      <c r="KON160" s="4339"/>
      <c r="KOO160" s="4345"/>
      <c r="KOP160" s="4344"/>
      <c r="KOQ160" s="4338"/>
      <c r="KOR160" s="4339"/>
      <c r="KOS160" s="4340"/>
      <c r="KOT160" s="4341"/>
      <c r="KOU160" s="4338"/>
      <c r="KOV160" s="2612"/>
      <c r="KOW160" s="4342"/>
      <c r="KOX160" s="4343"/>
      <c r="KOY160" s="4344"/>
      <c r="KOZ160" s="2613"/>
      <c r="KPA160" s="4345"/>
      <c r="KPB160" s="4346"/>
      <c r="KPC160" s="4345"/>
      <c r="KPD160" s="4346"/>
      <c r="KPE160" s="4338"/>
      <c r="KPF160" s="4339"/>
      <c r="KPG160" s="4345"/>
      <c r="KPH160" s="4344"/>
      <c r="KPI160" s="4338"/>
      <c r="KPJ160" s="4339"/>
      <c r="KPK160" s="4340"/>
      <c r="KPL160" s="4341"/>
      <c r="KPM160" s="4338"/>
      <c r="KPN160" s="2612"/>
      <c r="KPO160" s="4342"/>
      <c r="KPP160" s="4343"/>
      <c r="KPQ160" s="4344"/>
      <c r="KPR160" s="2613"/>
      <c r="KPS160" s="4345"/>
      <c r="KPT160" s="4346"/>
      <c r="KPU160" s="4345"/>
      <c r="KPV160" s="4346"/>
      <c r="KPW160" s="4338"/>
      <c r="KPX160" s="4339"/>
      <c r="KPY160" s="4345"/>
      <c r="KPZ160" s="4344"/>
      <c r="KQA160" s="4338"/>
      <c r="KQB160" s="4339"/>
      <c r="KQC160" s="4340"/>
      <c r="KQD160" s="4341"/>
      <c r="KQE160" s="4338"/>
      <c r="KQF160" s="2612"/>
      <c r="KQG160" s="4342"/>
      <c r="KQH160" s="4343"/>
      <c r="KQI160" s="4344"/>
      <c r="KQJ160" s="2613"/>
      <c r="KQK160" s="4345"/>
      <c r="KQL160" s="4346"/>
      <c r="KQM160" s="4345"/>
      <c r="KQN160" s="4346"/>
      <c r="KQO160" s="4338"/>
      <c r="KQP160" s="4339"/>
      <c r="KQQ160" s="4345"/>
      <c r="KQR160" s="4344"/>
      <c r="KQS160" s="4338"/>
      <c r="KQT160" s="4339"/>
      <c r="KQU160" s="4340"/>
      <c r="KQV160" s="4341"/>
      <c r="KQW160" s="4338"/>
      <c r="KQX160" s="2612"/>
      <c r="KQY160" s="4342"/>
      <c r="KQZ160" s="4343"/>
      <c r="KRA160" s="4344"/>
      <c r="KRB160" s="2613"/>
      <c r="KRC160" s="4345"/>
      <c r="KRD160" s="4346"/>
      <c r="KRE160" s="4345"/>
      <c r="KRF160" s="4346"/>
      <c r="KRG160" s="4338"/>
      <c r="KRH160" s="4339"/>
      <c r="KRI160" s="4345"/>
      <c r="KRJ160" s="4344"/>
      <c r="KRK160" s="4338"/>
      <c r="KRL160" s="4339"/>
      <c r="KRM160" s="4340"/>
      <c r="KRN160" s="4341"/>
      <c r="KRO160" s="4338"/>
      <c r="KRP160" s="2612"/>
      <c r="KRQ160" s="4342"/>
      <c r="KRR160" s="4343"/>
      <c r="KRS160" s="4344"/>
      <c r="KRT160" s="2613"/>
      <c r="KRU160" s="4345"/>
      <c r="KRV160" s="4346"/>
      <c r="KRW160" s="4345"/>
      <c r="KRX160" s="4346"/>
      <c r="KRY160" s="4338"/>
      <c r="KRZ160" s="4339"/>
      <c r="KSA160" s="4345"/>
      <c r="KSB160" s="4344"/>
      <c r="KSC160" s="4338"/>
      <c r="KSD160" s="4339"/>
      <c r="KSE160" s="4340"/>
      <c r="KSF160" s="4341"/>
      <c r="KSG160" s="4338"/>
      <c r="KSH160" s="2612"/>
      <c r="KSI160" s="4342"/>
      <c r="KSJ160" s="4343"/>
      <c r="KSK160" s="4344"/>
      <c r="KSL160" s="2613"/>
      <c r="KSM160" s="4345"/>
      <c r="KSN160" s="4346"/>
      <c r="KSO160" s="4345"/>
      <c r="KSP160" s="4346"/>
      <c r="KSQ160" s="4338"/>
      <c r="KSR160" s="4339"/>
      <c r="KSS160" s="4345"/>
      <c r="KST160" s="4344"/>
      <c r="KSU160" s="4338"/>
      <c r="KSV160" s="4339"/>
      <c r="KSW160" s="4340"/>
      <c r="KSX160" s="4341"/>
      <c r="KSY160" s="4338"/>
      <c r="KSZ160" s="2612"/>
      <c r="KTA160" s="4342"/>
      <c r="KTB160" s="4343"/>
      <c r="KTC160" s="4344"/>
      <c r="KTD160" s="2613"/>
      <c r="KTE160" s="4345"/>
      <c r="KTF160" s="4346"/>
      <c r="KTG160" s="4345"/>
      <c r="KTH160" s="4346"/>
      <c r="KTI160" s="4338"/>
      <c r="KTJ160" s="4339"/>
      <c r="KTK160" s="4345"/>
      <c r="KTL160" s="4344"/>
      <c r="KTM160" s="4338"/>
      <c r="KTN160" s="4339"/>
      <c r="KTO160" s="4340"/>
      <c r="KTP160" s="4341"/>
      <c r="KTQ160" s="4338"/>
      <c r="KTR160" s="2612"/>
      <c r="KTS160" s="4342"/>
      <c r="KTT160" s="4343"/>
      <c r="KTU160" s="4344"/>
      <c r="KTV160" s="2613"/>
      <c r="KTW160" s="4345"/>
      <c r="KTX160" s="4346"/>
      <c r="KTY160" s="4345"/>
      <c r="KTZ160" s="4346"/>
      <c r="KUA160" s="4338"/>
      <c r="KUB160" s="4339"/>
      <c r="KUC160" s="4345"/>
      <c r="KUD160" s="4344"/>
      <c r="KUE160" s="4338"/>
      <c r="KUF160" s="4339"/>
      <c r="KUG160" s="4340"/>
      <c r="KUH160" s="4341"/>
      <c r="KUI160" s="4338"/>
      <c r="KUJ160" s="2612"/>
      <c r="KUK160" s="4342"/>
      <c r="KUL160" s="4343"/>
      <c r="KUM160" s="4344"/>
      <c r="KUN160" s="2613"/>
      <c r="KUO160" s="4345"/>
      <c r="KUP160" s="4346"/>
      <c r="KUQ160" s="4345"/>
      <c r="KUR160" s="4346"/>
      <c r="KUS160" s="4338"/>
      <c r="KUT160" s="4339"/>
      <c r="KUU160" s="4345"/>
      <c r="KUV160" s="4344"/>
      <c r="KUW160" s="4338"/>
      <c r="KUX160" s="4339"/>
      <c r="KUY160" s="4340"/>
      <c r="KUZ160" s="4341"/>
      <c r="KVA160" s="4338"/>
      <c r="KVB160" s="2612"/>
      <c r="KVC160" s="4342"/>
      <c r="KVD160" s="4343"/>
      <c r="KVE160" s="4344"/>
      <c r="KVF160" s="2613"/>
      <c r="KVG160" s="4345"/>
      <c r="KVH160" s="4346"/>
      <c r="KVI160" s="4345"/>
      <c r="KVJ160" s="4346"/>
      <c r="KVK160" s="4338"/>
      <c r="KVL160" s="4339"/>
      <c r="KVM160" s="4345"/>
      <c r="KVN160" s="4344"/>
      <c r="KVO160" s="4338"/>
      <c r="KVP160" s="4339"/>
      <c r="KVQ160" s="4340"/>
      <c r="KVR160" s="4341"/>
      <c r="KVS160" s="4338"/>
      <c r="KVT160" s="2612"/>
      <c r="KVU160" s="4342"/>
      <c r="KVV160" s="4343"/>
      <c r="KVW160" s="4344"/>
      <c r="KVX160" s="2613"/>
      <c r="KVY160" s="4345"/>
      <c r="KVZ160" s="4346"/>
      <c r="KWA160" s="4345"/>
      <c r="KWB160" s="4346"/>
      <c r="KWC160" s="4338"/>
      <c r="KWD160" s="4339"/>
      <c r="KWE160" s="4345"/>
      <c r="KWF160" s="4344"/>
      <c r="KWG160" s="4338"/>
      <c r="KWH160" s="4339"/>
      <c r="KWI160" s="4340"/>
      <c r="KWJ160" s="4341"/>
      <c r="KWK160" s="4338"/>
      <c r="KWL160" s="2612"/>
      <c r="KWM160" s="4342"/>
      <c r="KWN160" s="4343"/>
      <c r="KWO160" s="4344"/>
      <c r="KWP160" s="2613"/>
      <c r="KWQ160" s="4345"/>
      <c r="KWR160" s="4346"/>
      <c r="KWS160" s="4345"/>
      <c r="KWT160" s="4346"/>
      <c r="KWU160" s="4338"/>
      <c r="KWV160" s="4339"/>
      <c r="KWW160" s="4345"/>
      <c r="KWX160" s="4344"/>
      <c r="KWY160" s="4338"/>
      <c r="KWZ160" s="4339"/>
      <c r="KXA160" s="4340"/>
      <c r="KXB160" s="4341"/>
      <c r="KXC160" s="4338"/>
      <c r="KXD160" s="2612"/>
      <c r="KXE160" s="4342"/>
      <c r="KXF160" s="4343"/>
      <c r="KXG160" s="4344"/>
      <c r="KXH160" s="2613"/>
      <c r="KXI160" s="4345"/>
      <c r="KXJ160" s="4346"/>
      <c r="KXK160" s="4345"/>
      <c r="KXL160" s="4346"/>
      <c r="KXM160" s="4338"/>
      <c r="KXN160" s="4339"/>
      <c r="KXO160" s="4345"/>
      <c r="KXP160" s="4344"/>
      <c r="KXQ160" s="4338"/>
      <c r="KXR160" s="4339"/>
      <c r="KXS160" s="4340"/>
      <c r="KXT160" s="4341"/>
      <c r="KXU160" s="4338"/>
      <c r="KXV160" s="2612"/>
      <c r="KXW160" s="4342"/>
      <c r="KXX160" s="4343"/>
      <c r="KXY160" s="4344"/>
      <c r="KXZ160" s="2613"/>
      <c r="KYA160" s="4345"/>
      <c r="KYB160" s="4346"/>
      <c r="KYC160" s="4345"/>
      <c r="KYD160" s="4346"/>
      <c r="KYE160" s="4338"/>
      <c r="KYF160" s="4339"/>
      <c r="KYG160" s="4345"/>
      <c r="KYH160" s="4344"/>
      <c r="KYI160" s="4338"/>
      <c r="KYJ160" s="4339"/>
      <c r="KYK160" s="4340"/>
      <c r="KYL160" s="4341"/>
      <c r="KYM160" s="4338"/>
      <c r="KYN160" s="2612"/>
      <c r="KYO160" s="4342"/>
      <c r="KYP160" s="4343"/>
      <c r="KYQ160" s="4344"/>
      <c r="KYR160" s="2613"/>
      <c r="KYS160" s="4345"/>
      <c r="KYT160" s="4346"/>
      <c r="KYU160" s="4345"/>
      <c r="KYV160" s="4346"/>
      <c r="KYW160" s="4338"/>
      <c r="KYX160" s="4339"/>
      <c r="KYY160" s="4345"/>
      <c r="KYZ160" s="4344"/>
      <c r="KZA160" s="4338"/>
      <c r="KZB160" s="4339"/>
      <c r="KZC160" s="4340"/>
      <c r="KZD160" s="4341"/>
      <c r="KZE160" s="4338"/>
      <c r="KZF160" s="2612"/>
      <c r="KZG160" s="4342"/>
      <c r="KZH160" s="4343"/>
      <c r="KZI160" s="4344"/>
      <c r="KZJ160" s="2613"/>
      <c r="KZK160" s="4345"/>
      <c r="KZL160" s="4346"/>
      <c r="KZM160" s="4345"/>
      <c r="KZN160" s="4346"/>
      <c r="KZO160" s="4338"/>
      <c r="KZP160" s="4339"/>
      <c r="KZQ160" s="4345"/>
      <c r="KZR160" s="4344"/>
      <c r="KZS160" s="4338"/>
      <c r="KZT160" s="4339"/>
      <c r="KZU160" s="4340"/>
      <c r="KZV160" s="4341"/>
      <c r="KZW160" s="4338"/>
      <c r="KZX160" s="2612"/>
      <c r="KZY160" s="4342"/>
      <c r="KZZ160" s="4343"/>
      <c r="LAA160" s="4344"/>
      <c r="LAB160" s="2613"/>
      <c r="LAC160" s="4345"/>
      <c r="LAD160" s="4346"/>
      <c r="LAE160" s="4345"/>
      <c r="LAF160" s="4346"/>
      <c r="LAG160" s="4338"/>
      <c r="LAH160" s="4339"/>
      <c r="LAI160" s="4345"/>
      <c r="LAJ160" s="4344"/>
      <c r="LAK160" s="4338"/>
      <c r="LAL160" s="4339"/>
      <c r="LAM160" s="4340"/>
      <c r="LAN160" s="4341"/>
      <c r="LAO160" s="4338"/>
      <c r="LAP160" s="2612"/>
      <c r="LAQ160" s="4342"/>
      <c r="LAR160" s="4343"/>
      <c r="LAS160" s="4344"/>
      <c r="LAT160" s="2613"/>
      <c r="LAU160" s="4345"/>
      <c r="LAV160" s="4346"/>
      <c r="LAW160" s="4345"/>
      <c r="LAX160" s="4346"/>
      <c r="LAY160" s="4338"/>
      <c r="LAZ160" s="4339"/>
      <c r="LBA160" s="4345"/>
      <c r="LBB160" s="4344"/>
      <c r="LBC160" s="4338"/>
      <c r="LBD160" s="4339"/>
      <c r="LBE160" s="4340"/>
      <c r="LBF160" s="4341"/>
      <c r="LBG160" s="4338"/>
      <c r="LBH160" s="2612"/>
      <c r="LBI160" s="4342"/>
      <c r="LBJ160" s="4343"/>
      <c r="LBK160" s="4344"/>
      <c r="LBL160" s="2613"/>
      <c r="LBM160" s="4345"/>
      <c r="LBN160" s="4346"/>
      <c r="LBO160" s="4345"/>
      <c r="LBP160" s="4346"/>
      <c r="LBQ160" s="4338"/>
      <c r="LBR160" s="4339"/>
      <c r="LBS160" s="4345"/>
      <c r="LBT160" s="4344"/>
      <c r="LBU160" s="4338"/>
      <c r="LBV160" s="4339"/>
      <c r="LBW160" s="4340"/>
      <c r="LBX160" s="4341"/>
      <c r="LBY160" s="4338"/>
      <c r="LBZ160" s="2612"/>
      <c r="LCA160" s="4342"/>
      <c r="LCB160" s="4343"/>
      <c r="LCC160" s="4344"/>
      <c r="LCD160" s="2613"/>
      <c r="LCE160" s="4345"/>
      <c r="LCF160" s="4346"/>
      <c r="LCG160" s="4345"/>
      <c r="LCH160" s="4346"/>
      <c r="LCI160" s="4338"/>
      <c r="LCJ160" s="4339"/>
      <c r="LCK160" s="4345"/>
      <c r="LCL160" s="4344"/>
      <c r="LCM160" s="4338"/>
      <c r="LCN160" s="4339"/>
      <c r="LCO160" s="4340"/>
      <c r="LCP160" s="4341"/>
      <c r="LCQ160" s="4338"/>
      <c r="LCR160" s="2612"/>
      <c r="LCS160" s="4342"/>
      <c r="LCT160" s="4343"/>
      <c r="LCU160" s="4344"/>
      <c r="LCV160" s="2613"/>
      <c r="LCW160" s="4345"/>
      <c r="LCX160" s="4346"/>
      <c r="LCY160" s="4345"/>
      <c r="LCZ160" s="4346"/>
      <c r="LDA160" s="4338"/>
      <c r="LDB160" s="4339"/>
      <c r="LDC160" s="4345"/>
      <c r="LDD160" s="4344"/>
      <c r="LDE160" s="4338"/>
      <c r="LDF160" s="4339"/>
      <c r="LDG160" s="4340"/>
      <c r="LDH160" s="4341"/>
      <c r="LDI160" s="4338"/>
      <c r="LDJ160" s="2612"/>
      <c r="LDK160" s="4342"/>
      <c r="LDL160" s="4343"/>
      <c r="LDM160" s="4344"/>
      <c r="LDN160" s="2613"/>
      <c r="LDO160" s="4345"/>
      <c r="LDP160" s="4346"/>
      <c r="LDQ160" s="4345"/>
      <c r="LDR160" s="4346"/>
      <c r="LDS160" s="4338"/>
      <c r="LDT160" s="4339"/>
      <c r="LDU160" s="4345"/>
      <c r="LDV160" s="4344"/>
      <c r="LDW160" s="4338"/>
      <c r="LDX160" s="4339"/>
      <c r="LDY160" s="4340"/>
      <c r="LDZ160" s="4341"/>
      <c r="LEA160" s="4338"/>
      <c r="LEB160" s="2612"/>
      <c r="LEC160" s="4342"/>
      <c r="LED160" s="4343"/>
      <c r="LEE160" s="4344"/>
      <c r="LEF160" s="2613"/>
      <c r="LEG160" s="4345"/>
      <c r="LEH160" s="4346"/>
      <c r="LEI160" s="4345"/>
      <c r="LEJ160" s="4346"/>
      <c r="LEK160" s="4338"/>
      <c r="LEL160" s="4339"/>
      <c r="LEM160" s="4345"/>
      <c r="LEN160" s="4344"/>
      <c r="LEO160" s="4338"/>
      <c r="LEP160" s="4339"/>
      <c r="LEQ160" s="4340"/>
      <c r="LER160" s="4341"/>
      <c r="LES160" s="4338"/>
      <c r="LET160" s="2612"/>
      <c r="LEU160" s="4342"/>
      <c r="LEV160" s="4343"/>
      <c r="LEW160" s="4344"/>
      <c r="LEX160" s="2613"/>
      <c r="LEY160" s="4345"/>
      <c r="LEZ160" s="4346"/>
      <c r="LFA160" s="4345"/>
      <c r="LFB160" s="4346"/>
      <c r="LFC160" s="4338"/>
      <c r="LFD160" s="4339"/>
      <c r="LFE160" s="4345"/>
      <c r="LFF160" s="4344"/>
      <c r="LFG160" s="4338"/>
      <c r="LFH160" s="4339"/>
      <c r="LFI160" s="4340"/>
      <c r="LFJ160" s="4341"/>
      <c r="LFK160" s="4338"/>
      <c r="LFL160" s="2612"/>
      <c r="LFM160" s="4342"/>
      <c r="LFN160" s="4343"/>
      <c r="LFO160" s="4344"/>
      <c r="LFP160" s="2613"/>
      <c r="LFQ160" s="4345"/>
      <c r="LFR160" s="4346"/>
      <c r="LFS160" s="4345"/>
      <c r="LFT160" s="4346"/>
      <c r="LFU160" s="4338"/>
      <c r="LFV160" s="4339"/>
      <c r="LFW160" s="4345"/>
      <c r="LFX160" s="4344"/>
      <c r="LFY160" s="4338"/>
      <c r="LFZ160" s="4339"/>
      <c r="LGA160" s="4340"/>
      <c r="LGB160" s="4341"/>
      <c r="LGC160" s="4338"/>
      <c r="LGD160" s="2612"/>
      <c r="LGE160" s="4342"/>
      <c r="LGF160" s="4343"/>
      <c r="LGG160" s="4344"/>
      <c r="LGH160" s="2613"/>
      <c r="LGI160" s="4345"/>
      <c r="LGJ160" s="4346"/>
      <c r="LGK160" s="4345"/>
      <c r="LGL160" s="4346"/>
      <c r="LGM160" s="4338"/>
      <c r="LGN160" s="4339"/>
      <c r="LGO160" s="4345"/>
      <c r="LGP160" s="4344"/>
      <c r="LGQ160" s="4338"/>
      <c r="LGR160" s="4339"/>
      <c r="LGS160" s="4340"/>
      <c r="LGT160" s="4341"/>
      <c r="LGU160" s="4338"/>
      <c r="LGV160" s="2612"/>
      <c r="LGW160" s="4342"/>
      <c r="LGX160" s="4343"/>
      <c r="LGY160" s="4344"/>
      <c r="LGZ160" s="2613"/>
      <c r="LHA160" s="4345"/>
      <c r="LHB160" s="4346"/>
      <c r="LHC160" s="4345"/>
      <c r="LHD160" s="4346"/>
      <c r="LHE160" s="4338"/>
      <c r="LHF160" s="4339"/>
      <c r="LHG160" s="4345"/>
      <c r="LHH160" s="4344"/>
      <c r="LHI160" s="4338"/>
      <c r="LHJ160" s="4339"/>
      <c r="LHK160" s="4340"/>
      <c r="LHL160" s="4341"/>
      <c r="LHM160" s="4338"/>
      <c r="LHN160" s="2612"/>
      <c r="LHO160" s="4342"/>
      <c r="LHP160" s="4343"/>
      <c r="LHQ160" s="4344"/>
      <c r="LHR160" s="2613"/>
      <c r="LHS160" s="4345"/>
      <c r="LHT160" s="4346"/>
      <c r="LHU160" s="4345"/>
      <c r="LHV160" s="4346"/>
      <c r="LHW160" s="4338"/>
      <c r="LHX160" s="4339"/>
      <c r="LHY160" s="4345"/>
      <c r="LHZ160" s="4344"/>
      <c r="LIA160" s="4338"/>
      <c r="LIB160" s="4339"/>
      <c r="LIC160" s="4340"/>
      <c r="LID160" s="4341"/>
      <c r="LIE160" s="4338"/>
      <c r="LIF160" s="2612"/>
      <c r="LIG160" s="4342"/>
      <c r="LIH160" s="4343"/>
      <c r="LII160" s="4344"/>
      <c r="LIJ160" s="2613"/>
      <c r="LIK160" s="4345"/>
      <c r="LIL160" s="4346"/>
      <c r="LIM160" s="4345"/>
      <c r="LIN160" s="4346"/>
      <c r="LIO160" s="4338"/>
      <c r="LIP160" s="4339"/>
      <c r="LIQ160" s="4345"/>
      <c r="LIR160" s="4344"/>
      <c r="LIS160" s="4338"/>
      <c r="LIT160" s="4339"/>
      <c r="LIU160" s="4340"/>
      <c r="LIV160" s="4341"/>
      <c r="LIW160" s="4338"/>
      <c r="LIX160" s="2612"/>
      <c r="LIY160" s="4342"/>
      <c r="LIZ160" s="4343"/>
      <c r="LJA160" s="4344"/>
      <c r="LJB160" s="2613"/>
      <c r="LJC160" s="4345"/>
      <c r="LJD160" s="4346"/>
      <c r="LJE160" s="4345"/>
      <c r="LJF160" s="4346"/>
      <c r="LJG160" s="4338"/>
      <c r="LJH160" s="4339"/>
      <c r="LJI160" s="4345"/>
      <c r="LJJ160" s="4344"/>
      <c r="LJK160" s="4338"/>
      <c r="LJL160" s="4339"/>
      <c r="LJM160" s="4340"/>
      <c r="LJN160" s="4341"/>
      <c r="LJO160" s="4338"/>
      <c r="LJP160" s="2612"/>
      <c r="LJQ160" s="4342"/>
      <c r="LJR160" s="4343"/>
      <c r="LJS160" s="4344"/>
      <c r="LJT160" s="2613"/>
      <c r="LJU160" s="4345"/>
      <c r="LJV160" s="4346"/>
      <c r="LJW160" s="4345"/>
      <c r="LJX160" s="4346"/>
      <c r="LJY160" s="4338"/>
      <c r="LJZ160" s="4339"/>
      <c r="LKA160" s="4345"/>
      <c r="LKB160" s="4344"/>
      <c r="LKC160" s="4338"/>
      <c r="LKD160" s="4339"/>
      <c r="LKE160" s="4340"/>
      <c r="LKF160" s="4341"/>
      <c r="LKG160" s="4338"/>
      <c r="LKH160" s="2612"/>
      <c r="LKI160" s="4342"/>
      <c r="LKJ160" s="4343"/>
      <c r="LKK160" s="4344"/>
      <c r="LKL160" s="2613"/>
      <c r="LKM160" s="4345"/>
      <c r="LKN160" s="4346"/>
      <c r="LKO160" s="4345"/>
      <c r="LKP160" s="4346"/>
      <c r="LKQ160" s="4338"/>
      <c r="LKR160" s="4339"/>
      <c r="LKS160" s="4345"/>
      <c r="LKT160" s="4344"/>
      <c r="LKU160" s="4338"/>
      <c r="LKV160" s="4339"/>
      <c r="LKW160" s="4340"/>
      <c r="LKX160" s="4341"/>
      <c r="LKY160" s="4338"/>
      <c r="LKZ160" s="2612"/>
      <c r="LLA160" s="4342"/>
      <c r="LLB160" s="4343"/>
      <c r="LLC160" s="4344"/>
      <c r="LLD160" s="2613"/>
      <c r="LLE160" s="4345"/>
      <c r="LLF160" s="4346"/>
      <c r="LLG160" s="4345"/>
      <c r="LLH160" s="4346"/>
      <c r="LLI160" s="4338"/>
      <c r="LLJ160" s="4339"/>
      <c r="LLK160" s="4345"/>
      <c r="LLL160" s="4344"/>
      <c r="LLM160" s="4338"/>
      <c r="LLN160" s="4339"/>
      <c r="LLO160" s="4340"/>
      <c r="LLP160" s="4341"/>
      <c r="LLQ160" s="4338"/>
      <c r="LLR160" s="2612"/>
      <c r="LLS160" s="4342"/>
      <c r="LLT160" s="4343"/>
      <c r="LLU160" s="4344"/>
      <c r="LLV160" s="2613"/>
      <c r="LLW160" s="4345"/>
      <c r="LLX160" s="4346"/>
      <c r="LLY160" s="4345"/>
      <c r="LLZ160" s="4346"/>
      <c r="LMA160" s="4338"/>
      <c r="LMB160" s="4339"/>
      <c r="LMC160" s="4345"/>
      <c r="LMD160" s="4344"/>
      <c r="LME160" s="4338"/>
      <c r="LMF160" s="4339"/>
      <c r="LMG160" s="4340"/>
      <c r="LMH160" s="4341"/>
      <c r="LMI160" s="4338"/>
      <c r="LMJ160" s="2612"/>
      <c r="LMK160" s="4342"/>
      <c r="LML160" s="4343"/>
      <c r="LMM160" s="4344"/>
      <c r="LMN160" s="2613"/>
      <c r="LMO160" s="4345"/>
      <c r="LMP160" s="4346"/>
      <c r="LMQ160" s="4345"/>
      <c r="LMR160" s="4346"/>
      <c r="LMS160" s="4338"/>
      <c r="LMT160" s="4339"/>
      <c r="LMU160" s="4345"/>
      <c r="LMV160" s="4344"/>
      <c r="LMW160" s="4338"/>
      <c r="LMX160" s="4339"/>
      <c r="LMY160" s="4340"/>
      <c r="LMZ160" s="4341"/>
      <c r="LNA160" s="4338"/>
      <c r="LNB160" s="2612"/>
      <c r="LNC160" s="4342"/>
      <c r="LND160" s="4343"/>
      <c r="LNE160" s="4344"/>
      <c r="LNF160" s="2613"/>
      <c r="LNG160" s="4345"/>
      <c r="LNH160" s="4346"/>
      <c r="LNI160" s="4345"/>
      <c r="LNJ160" s="4346"/>
      <c r="LNK160" s="4338"/>
      <c r="LNL160" s="4339"/>
      <c r="LNM160" s="4345"/>
      <c r="LNN160" s="4344"/>
      <c r="LNO160" s="4338"/>
      <c r="LNP160" s="4339"/>
      <c r="LNQ160" s="4340"/>
      <c r="LNR160" s="4341"/>
      <c r="LNS160" s="4338"/>
      <c r="LNT160" s="2612"/>
      <c r="LNU160" s="4342"/>
      <c r="LNV160" s="4343"/>
      <c r="LNW160" s="4344"/>
      <c r="LNX160" s="2613"/>
      <c r="LNY160" s="4345"/>
      <c r="LNZ160" s="4346"/>
      <c r="LOA160" s="4345"/>
      <c r="LOB160" s="4346"/>
      <c r="LOC160" s="4338"/>
      <c r="LOD160" s="4339"/>
      <c r="LOE160" s="4345"/>
      <c r="LOF160" s="4344"/>
      <c r="LOG160" s="4338"/>
      <c r="LOH160" s="4339"/>
      <c r="LOI160" s="4340"/>
      <c r="LOJ160" s="4341"/>
      <c r="LOK160" s="4338"/>
      <c r="LOL160" s="2612"/>
      <c r="LOM160" s="4342"/>
      <c r="LON160" s="4343"/>
      <c r="LOO160" s="4344"/>
      <c r="LOP160" s="2613"/>
      <c r="LOQ160" s="4345"/>
      <c r="LOR160" s="4346"/>
      <c r="LOS160" s="4345"/>
      <c r="LOT160" s="4346"/>
      <c r="LOU160" s="4338"/>
      <c r="LOV160" s="4339"/>
      <c r="LOW160" s="4345"/>
      <c r="LOX160" s="4344"/>
      <c r="LOY160" s="4338"/>
      <c r="LOZ160" s="4339"/>
      <c r="LPA160" s="4340"/>
      <c r="LPB160" s="4341"/>
      <c r="LPC160" s="4338"/>
      <c r="LPD160" s="2612"/>
      <c r="LPE160" s="4342"/>
      <c r="LPF160" s="4343"/>
      <c r="LPG160" s="4344"/>
      <c r="LPH160" s="2613"/>
      <c r="LPI160" s="4345"/>
      <c r="LPJ160" s="4346"/>
      <c r="LPK160" s="4345"/>
      <c r="LPL160" s="4346"/>
      <c r="LPM160" s="4338"/>
      <c r="LPN160" s="4339"/>
      <c r="LPO160" s="4345"/>
      <c r="LPP160" s="4344"/>
      <c r="LPQ160" s="4338"/>
      <c r="LPR160" s="4339"/>
      <c r="LPS160" s="4340"/>
      <c r="LPT160" s="4341"/>
      <c r="LPU160" s="4338"/>
      <c r="LPV160" s="2612"/>
      <c r="LPW160" s="4342"/>
      <c r="LPX160" s="4343"/>
      <c r="LPY160" s="4344"/>
      <c r="LPZ160" s="2613"/>
      <c r="LQA160" s="4345"/>
      <c r="LQB160" s="4346"/>
      <c r="LQC160" s="4345"/>
      <c r="LQD160" s="4346"/>
      <c r="LQE160" s="4338"/>
      <c r="LQF160" s="4339"/>
      <c r="LQG160" s="4345"/>
      <c r="LQH160" s="4344"/>
      <c r="LQI160" s="4338"/>
      <c r="LQJ160" s="4339"/>
      <c r="LQK160" s="4340"/>
      <c r="LQL160" s="4341"/>
      <c r="LQM160" s="4338"/>
      <c r="LQN160" s="2612"/>
      <c r="LQO160" s="4342"/>
      <c r="LQP160" s="4343"/>
      <c r="LQQ160" s="4344"/>
      <c r="LQR160" s="2613"/>
      <c r="LQS160" s="4345"/>
      <c r="LQT160" s="4346"/>
      <c r="LQU160" s="4345"/>
      <c r="LQV160" s="4346"/>
      <c r="LQW160" s="4338"/>
      <c r="LQX160" s="4339"/>
      <c r="LQY160" s="4345"/>
      <c r="LQZ160" s="4344"/>
      <c r="LRA160" s="4338"/>
      <c r="LRB160" s="4339"/>
      <c r="LRC160" s="4340"/>
      <c r="LRD160" s="4341"/>
      <c r="LRE160" s="4338"/>
      <c r="LRF160" s="2612"/>
      <c r="LRG160" s="4342"/>
      <c r="LRH160" s="4343"/>
      <c r="LRI160" s="4344"/>
      <c r="LRJ160" s="2613"/>
      <c r="LRK160" s="4345"/>
      <c r="LRL160" s="4346"/>
      <c r="LRM160" s="4345"/>
      <c r="LRN160" s="4346"/>
      <c r="LRO160" s="4338"/>
      <c r="LRP160" s="4339"/>
      <c r="LRQ160" s="4345"/>
      <c r="LRR160" s="4344"/>
      <c r="LRS160" s="4338"/>
      <c r="LRT160" s="4339"/>
      <c r="LRU160" s="4340"/>
      <c r="LRV160" s="4341"/>
      <c r="LRW160" s="4338"/>
      <c r="LRX160" s="2612"/>
      <c r="LRY160" s="4342"/>
      <c r="LRZ160" s="4343"/>
      <c r="LSA160" s="4344"/>
      <c r="LSB160" s="2613"/>
      <c r="LSC160" s="4345"/>
      <c r="LSD160" s="4346"/>
      <c r="LSE160" s="4345"/>
      <c r="LSF160" s="4346"/>
      <c r="LSG160" s="4338"/>
      <c r="LSH160" s="4339"/>
      <c r="LSI160" s="4345"/>
      <c r="LSJ160" s="4344"/>
      <c r="LSK160" s="4338"/>
      <c r="LSL160" s="4339"/>
      <c r="LSM160" s="4340"/>
      <c r="LSN160" s="4341"/>
      <c r="LSO160" s="4338"/>
      <c r="LSP160" s="2612"/>
      <c r="LSQ160" s="4342"/>
      <c r="LSR160" s="4343"/>
      <c r="LSS160" s="4344"/>
      <c r="LST160" s="2613"/>
      <c r="LSU160" s="4345"/>
      <c r="LSV160" s="4346"/>
      <c r="LSW160" s="4345"/>
      <c r="LSX160" s="4346"/>
      <c r="LSY160" s="4338"/>
      <c r="LSZ160" s="4339"/>
      <c r="LTA160" s="4345"/>
      <c r="LTB160" s="4344"/>
      <c r="LTC160" s="4338"/>
      <c r="LTD160" s="4339"/>
      <c r="LTE160" s="4340"/>
      <c r="LTF160" s="4341"/>
      <c r="LTG160" s="4338"/>
      <c r="LTH160" s="2612"/>
      <c r="LTI160" s="4342"/>
      <c r="LTJ160" s="4343"/>
      <c r="LTK160" s="4344"/>
      <c r="LTL160" s="2613"/>
      <c r="LTM160" s="4345"/>
      <c r="LTN160" s="4346"/>
      <c r="LTO160" s="4345"/>
      <c r="LTP160" s="4346"/>
      <c r="LTQ160" s="4338"/>
      <c r="LTR160" s="4339"/>
      <c r="LTS160" s="4345"/>
      <c r="LTT160" s="4344"/>
      <c r="LTU160" s="4338"/>
      <c r="LTV160" s="4339"/>
      <c r="LTW160" s="4340"/>
      <c r="LTX160" s="4341"/>
      <c r="LTY160" s="4338"/>
      <c r="LTZ160" s="2612"/>
      <c r="LUA160" s="4342"/>
      <c r="LUB160" s="4343"/>
      <c r="LUC160" s="4344"/>
      <c r="LUD160" s="2613"/>
      <c r="LUE160" s="4345"/>
      <c r="LUF160" s="4346"/>
      <c r="LUG160" s="4345"/>
      <c r="LUH160" s="4346"/>
      <c r="LUI160" s="4338"/>
      <c r="LUJ160" s="4339"/>
      <c r="LUK160" s="4345"/>
      <c r="LUL160" s="4344"/>
      <c r="LUM160" s="4338"/>
      <c r="LUN160" s="4339"/>
      <c r="LUO160" s="4340"/>
      <c r="LUP160" s="4341"/>
      <c r="LUQ160" s="4338"/>
      <c r="LUR160" s="2612"/>
      <c r="LUS160" s="4342"/>
      <c r="LUT160" s="4343"/>
      <c r="LUU160" s="4344"/>
      <c r="LUV160" s="2613"/>
      <c r="LUW160" s="4345"/>
      <c r="LUX160" s="4346"/>
      <c r="LUY160" s="4345"/>
      <c r="LUZ160" s="4346"/>
      <c r="LVA160" s="4338"/>
      <c r="LVB160" s="4339"/>
      <c r="LVC160" s="4345"/>
      <c r="LVD160" s="4344"/>
      <c r="LVE160" s="4338"/>
      <c r="LVF160" s="4339"/>
      <c r="LVG160" s="4340"/>
      <c r="LVH160" s="4341"/>
      <c r="LVI160" s="4338"/>
      <c r="LVJ160" s="2612"/>
      <c r="LVK160" s="4342"/>
      <c r="LVL160" s="4343"/>
      <c r="LVM160" s="4344"/>
      <c r="LVN160" s="2613"/>
      <c r="LVO160" s="4345"/>
      <c r="LVP160" s="4346"/>
      <c r="LVQ160" s="4345"/>
      <c r="LVR160" s="4346"/>
      <c r="LVS160" s="4338"/>
      <c r="LVT160" s="4339"/>
      <c r="LVU160" s="4345"/>
      <c r="LVV160" s="4344"/>
      <c r="LVW160" s="4338"/>
      <c r="LVX160" s="4339"/>
      <c r="LVY160" s="4340"/>
      <c r="LVZ160" s="4341"/>
      <c r="LWA160" s="4338"/>
      <c r="LWB160" s="2612"/>
      <c r="LWC160" s="4342"/>
      <c r="LWD160" s="4343"/>
      <c r="LWE160" s="4344"/>
      <c r="LWF160" s="2613"/>
      <c r="LWG160" s="4345"/>
      <c r="LWH160" s="4346"/>
      <c r="LWI160" s="4345"/>
      <c r="LWJ160" s="4346"/>
      <c r="LWK160" s="4338"/>
      <c r="LWL160" s="4339"/>
      <c r="LWM160" s="4345"/>
      <c r="LWN160" s="4344"/>
      <c r="LWO160" s="4338"/>
      <c r="LWP160" s="4339"/>
      <c r="LWQ160" s="4340"/>
      <c r="LWR160" s="4341"/>
      <c r="LWS160" s="4338"/>
      <c r="LWT160" s="2612"/>
      <c r="LWU160" s="4342"/>
      <c r="LWV160" s="4343"/>
      <c r="LWW160" s="4344"/>
      <c r="LWX160" s="2613"/>
      <c r="LWY160" s="4345"/>
      <c r="LWZ160" s="4346"/>
      <c r="LXA160" s="4345"/>
      <c r="LXB160" s="4346"/>
      <c r="LXC160" s="4338"/>
      <c r="LXD160" s="4339"/>
      <c r="LXE160" s="4345"/>
      <c r="LXF160" s="4344"/>
      <c r="LXG160" s="4338"/>
      <c r="LXH160" s="4339"/>
      <c r="LXI160" s="4340"/>
      <c r="LXJ160" s="4341"/>
      <c r="LXK160" s="4338"/>
      <c r="LXL160" s="2612"/>
      <c r="LXM160" s="4342"/>
      <c r="LXN160" s="4343"/>
      <c r="LXO160" s="4344"/>
      <c r="LXP160" s="2613"/>
      <c r="LXQ160" s="4345"/>
      <c r="LXR160" s="4346"/>
      <c r="LXS160" s="4345"/>
      <c r="LXT160" s="4346"/>
      <c r="LXU160" s="4338"/>
      <c r="LXV160" s="4339"/>
      <c r="LXW160" s="4345"/>
      <c r="LXX160" s="4344"/>
      <c r="LXY160" s="4338"/>
      <c r="LXZ160" s="4339"/>
      <c r="LYA160" s="4340"/>
      <c r="LYB160" s="4341"/>
      <c r="LYC160" s="4338"/>
      <c r="LYD160" s="2612"/>
      <c r="LYE160" s="4342"/>
      <c r="LYF160" s="4343"/>
      <c r="LYG160" s="4344"/>
      <c r="LYH160" s="2613"/>
      <c r="LYI160" s="4345"/>
      <c r="LYJ160" s="4346"/>
      <c r="LYK160" s="4345"/>
      <c r="LYL160" s="4346"/>
      <c r="LYM160" s="4338"/>
      <c r="LYN160" s="4339"/>
      <c r="LYO160" s="4345"/>
      <c r="LYP160" s="4344"/>
      <c r="LYQ160" s="4338"/>
      <c r="LYR160" s="4339"/>
      <c r="LYS160" s="4340"/>
      <c r="LYT160" s="4341"/>
      <c r="LYU160" s="4338"/>
      <c r="LYV160" s="2612"/>
      <c r="LYW160" s="4342"/>
      <c r="LYX160" s="4343"/>
      <c r="LYY160" s="4344"/>
      <c r="LYZ160" s="2613"/>
      <c r="LZA160" s="4345"/>
      <c r="LZB160" s="4346"/>
      <c r="LZC160" s="4345"/>
      <c r="LZD160" s="4346"/>
      <c r="LZE160" s="4338"/>
      <c r="LZF160" s="4339"/>
      <c r="LZG160" s="4345"/>
      <c r="LZH160" s="4344"/>
      <c r="LZI160" s="4338"/>
      <c r="LZJ160" s="4339"/>
      <c r="LZK160" s="4340"/>
      <c r="LZL160" s="4341"/>
      <c r="LZM160" s="4338"/>
      <c r="LZN160" s="2612"/>
      <c r="LZO160" s="4342"/>
      <c r="LZP160" s="4343"/>
      <c r="LZQ160" s="4344"/>
      <c r="LZR160" s="2613"/>
      <c r="LZS160" s="4345"/>
      <c r="LZT160" s="4346"/>
      <c r="LZU160" s="4345"/>
      <c r="LZV160" s="4346"/>
      <c r="LZW160" s="4338"/>
      <c r="LZX160" s="4339"/>
      <c r="LZY160" s="4345"/>
      <c r="LZZ160" s="4344"/>
      <c r="MAA160" s="4338"/>
      <c r="MAB160" s="4339"/>
      <c r="MAC160" s="4340"/>
      <c r="MAD160" s="4341"/>
      <c r="MAE160" s="4338"/>
      <c r="MAF160" s="2612"/>
      <c r="MAG160" s="4342"/>
      <c r="MAH160" s="4343"/>
      <c r="MAI160" s="4344"/>
      <c r="MAJ160" s="2613"/>
      <c r="MAK160" s="4345"/>
      <c r="MAL160" s="4346"/>
      <c r="MAM160" s="4345"/>
      <c r="MAN160" s="4346"/>
      <c r="MAO160" s="4338"/>
      <c r="MAP160" s="4339"/>
      <c r="MAQ160" s="4345"/>
      <c r="MAR160" s="4344"/>
      <c r="MAS160" s="4338"/>
      <c r="MAT160" s="4339"/>
      <c r="MAU160" s="4340"/>
      <c r="MAV160" s="4341"/>
      <c r="MAW160" s="4338"/>
      <c r="MAX160" s="2612"/>
      <c r="MAY160" s="4342"/>
      <c r="MAZ160" s="4343"/>
      <c r="MBA160" s="4344"/>
      <c r="MBB160" s="2613"/>
      <c r="MBC160" s="4345"/>
      <c r="MBD160" s="4346"/>
      <c r="MBE160" s="4345"/>
      <c r="MBF160" s="4346"/>
      <c r="MBG160" s="4338"/>
      <c r="MBH160" s="4339"/>
      <c r="MBI160" s="4345"/>
      <c r="MBJ160" s="4344"/>
      <c r="MBK160" s="4338"/>
      <c r="MBL160" s="4339"/>
      <c r="MBM160" s="4340"/>
      <c r="MBN160" s="4341"/>
      <c r="MBO160" s="4338"/>
      <c r="MBP160" s="2612"/>
      <c r="MBQ160" s="4342"/>
      <c r="MBR160" s="4343"/>
      <c r="MBS160" s="4344"/>
      <c r="MBT160" s="2613"/>
      <c r="MBU160" s="4345"/>
      <c r="MBV160" s="4346"/>
      <c r="MBW160" s="4345"/>
      <c r="MBX160" s="4346"/>
      <c r="MBY160" s="4338"/>
      <c r="MBZ160" s="4339"/>
      <c r="MCA160" s="4345"/>
      <c r="MCB160" s="4344"/>
      <c r="MCC160" s="4338"/>
      <c r="MCD160" s="4339"/>
      <c r="MCE160" s="4340"/>
      <c r="MCF160" s="4341"/>
      <c r="MCG160" s="4338"/>
      <c r="MCH160" s="2612"/>
      <c r="MCI160" s="4342"/>
      <c r="MCJ160" s="4343"/>
      <c r="MCK160" s="4344"/>
      <c r="MCL160" s="2613"/>
      <c r="MCM160" s="4345"/>
      <c r="MCN160" s="4346"/>
      <c r="MCO160" s="4345"/>
      <c r="MCP160" s="4346"/>
      <c r="MCQ160" s="4338"/>
      <c r="MCR160" s="4339"/>
      <c r="MCS160" s="4345"/>
      <c r="MCT160" s="4344"/>
      <c r="MCU160" s="4338"/>
      <c r="MCV160" s="4339"/>
      <c r="MCW160" s="4340"/>
      <c r="MCX160" s="4341"/>
      <c r="MCY160" s="4338"/>
      <c r="MCZ160" s="2612"/>
      <c r="MDA160" s="4342"/>
      <c r="MDB160" s="4343"/>
      <c r="MDC160" s="4344"/>
      <c r="MDD160" s="2613"/>
      <c r="MDE160" s="4345"/>
      <c r="MDF160" s="4346"/>
      <c r="MDG160" s="4345"/>
      <c r="MDH160" s="4346"/>
      <c r="MDI160" s="4338"/>
      <c r="MDJ160" s="4339"/>
      <c r="MDK160" s="4345"/>
      <c r="MDL160" s="4344"/>
      <c r="MDM160" s="4338"/>
      <c r="MDN160" s="4339"/>
      <c r="MDO160" s="4340"/>
      <c r="MDP160" s="4341"/>
      <c r="MDQ160" s="4338"/>
      <c r="MDR160" s="2612"/>
      <c r="MDS160" s="4342"/>
      <c r="MDT160" s="4343"/>
      <c r="MDU160" s="4344"/>
      <c r="MDV160" s="2613"/>
      <c r="MDW160" s="4345"/>
      <c r="MDX160" s="4346"/>
      <c r="MDY160" s="4345"/>
      <c r="MDZ160" s="4346"/>
      <c r="MEA160" s="4338"/>
      <c r="MEB160" s="4339"/>
      <c r="MEC160" s="4345"/>
      <c r="MED160" s="4344"/>
      <c r="MEE160" s="4338"/>
      <c r="MEF160" s="4339"/>
      <c r="MEG160" s="4340"/>
      <c r="MEH160" s="4341"/>
      <c r="MEI160" s="4338"/>
      <c r="MEJ160" s="2612"/>
      <c r="MEK160" s="4342"/>
      <c r="MEL160" s="4343"/>
      <c r="MEM160" s="4344"/>
      <c r="MEN160" s="2613"/>
      <c r="MEO160" s="4345"/>
      <c r="MEP160" s="4346"/>
      <c r="MEQ160" s="4345"/>
      <c r="MER160" s="4346"/>
      <c r="MES160" s="4338"/>
      <c r="MET160" s="4339"/>
      <c r="MEU160" s="4345"/>
      <c r="MEV160" s="4344"/>
      <c r="MEW160" s="4338"/>
      <c r="MEX160" s="4339"/>
      <c r="MEY160" s="4340"/>
      <c r="MEZ160" s="4341"/>
      <c r="MFA160" s="4338"/>
      <c r="MFB160" s="2612"/>
      <c r="MFC160" s="4342"/>
      <c r="MFD160" s="4343"/>
      <c r="MFE160" s="4344"/>
      <c r="MFF160" s="2613"/>
      <c r="MFG160" s="4345"/>
      <c r="MFH160" s="4346"/>
      <c r="MFI160" s="4345"/>
      <c r="MFJ160" s="4346"/>
      <c r="MFK160" s="4338"/>
      <c r="MFL160" s="4339"/>
      <c r="MFM160" s="4345"/>
      <c r="MFN160" s="4344"/>
      <c r="MFO160" s="4338"/>
      <c r="MFP160" s="4339"/>
      <c r="MFQ160" s="4340"/>
      <c r="MFR160" s="4341"/>
      <c r="MFS160" s="4338"/>
      <c r="MFT160" s="2612"/>
      <c r="MFU160" s="4342"/>
      <c r="MFV160" s="4343"/>
      <c r="MFW160" s="4344"/>
      <c r="MFX160" s="2613"/>
      <c r="MFY160" s="4345"/>
      <c r="MFZ160" s="4346"/>
      <c r="MGA160" s="4345"/>
      <c r="MGB160" s="4346"/>
      <c r="MGC160" s="4338"/>
      <c r="MGD160" s="4339"/>
      <c r="MGE160" s="4345"/>
      <c r="MGF160" s="4344"/>
      <c r="MGG160" s="4338"/>
      <c r="MGH160" s="4339"/>
      <c r="MGI160" s="4340"/>
      <c r="MGJ160" s="4341"/>
      <c r="MGK160" s="4338"/>
      <c r="MGL160" s="2612"/>
      <c r="MGM160" s="4342"/>
      <c r="MGN160" s="4343"/>
      <c r="MGO160" s="4344"/>
      <c r="MGP160" s="2613"/>
      <c r="MGQ160" s="4345"/>
      <c r="MGR160" s="4346"/>
      <c r="MGS160" s="4345"/>
      <c r="MGT160" s="4346"/>
      <c r="MGU160" s="4338"/>
      <c r="MGV160" s="4339"/>
      <c r="MGW160" s="4345"/>
      <c r="MGX160" s="4344"/>
      <c r="MGY160" s="4338"/>
      <c r="MGZ160" s="4339"/>
      <c r="MHA160" s="4340"/>
      <c r="MHB160" s="4341"/>
      <c r="MHC160" s="4338"/>
      <c r="MHD160" s="2612"/>
      <c r="MHE160" s="4342"/>
      <c r="MHF160" s="4343"/>
      <c r="MHG160" s="4344"/>
      <c r="MHH160" s="2613"/>
      <c r="MHI160" s="4345"/>
      <c r="MHJ160" s="4346"/>
      <c r="MHK160" s="4345"/>
      <c r="MHL160" s="4346"/>
      <c r="MHM160" s="4338"/>
      <c r="MHN160" s="4339"/>
      <c r="MHO160" s="4345"/>
      <c r="MHP160" s="4344"/>
      <c r="MHQ160" s="4338"/>
      <c r="MHR160" s="4339"/>
      <c r="MHS160" s="4340"/>
      <c r="MHT160" s="4341"/>
      <c r="MHU160" s="4338"/>
      <c r="MHV160" s="2612"/>
      <c r="MHW160" s="4342"/>
      <c r="MHX160" s="4343"/>
      <c r="MHY160" s="4344"/>
      <c r="MHZ160" s="2613"/>
      <c r="MIA160" s="4345"/>
      <c r="MIB160" s="4346"/>
      <c r="MIC160" s="4345"/>
      <c r="MID160" s="4346"/>
      <c r="MIE160" s="4338"/>
      <c r="MIF160" s="4339"/>
      <c r="MIG160" s="4345"/>
      <c r="MIH160" s="4344"/>
      <c r="MII160" s="4338"/>
      <c r="MIJ160" s="4339"/>
      <c r="MIK160" s="4340"/>
      <c r="MIL160" s="4341"/>
      <c r="MIM160" s="4338"/>
      <c r="MIN160" s="2612"/>
      <c r="MIO160" s="4342"/>
      <c r="MIP160" s="4343"/>
      <c r="MIQ160" s="4344"/>
      <c r="MIR160" s="2613"/>
      <c r="MIS160" s="4345"/>
      <c r="MIT160" s="4346"/>
      <c r="MIU160" s="4345"/>
      <c r="MIV160" s="4346"/>
      <c r="MIW160" s="4338"/>
      <c r="MIX160" s="4339"/>
      <c r="MIY160" s="4345"/>
      <c r="MIZ160" s="4344"/>
      <c r="MJA160" s="4338"/>
      <c r="MJB160" s="4339"/>
      <c r="MJC160" s="4340"/>
      <c r="MJD160" s="4341"/>
      <c r="MJE160" s="4338"/>
      <c r="MJF160" s="2612"/>
      <c r="MJG160" s="4342"/>
      <c r="MJH160" s="4343"/>
      <c r="MJI160" s="4344"/>
      <c r="MJJ160" s="2613"/>
      <c r="MJK160" s="4345"/>
      <c r="MJL160" s="4346"/>
      <c r="MJM160" s="4345"/>
      <c r="MJN160" s="4346"/>
      <c r="MJO160" s="4338"/>
      <c r="MJP160" s="4339"/>
      <c r="MJQ160" s="4345"/>
      <c r="MJR160" s="4344"/>
      <c r="MJS160" s="4338"/>
      <c r="MJT160" s="4339"/>
      <c r="MJU160" s="4340"/>
      <c r="MJV160" s="4341"/>
      <c r="MJW160" s="4338"/>
      <c r="MJX160" s="2612"/>
      <c r="MJY160" s="4342"/>
      <c r="MJZ160" s="4343"/>
      <c r="MKA160" s="4344"/>
      <c r="MKB160" s="2613"/>
      <c r="MKC160" s="4345"/>
      <c r="MKD160" s="4346"/>
      <c r="MKE160" s="4345"/>
      <c r="MKF160" s="4346"/>
      <c r="MKG160" s="4338"/>
      <c r="MKH160" s="4339"/>
      <c r="MKI160" s="4345"/>
      <c r="MKJ160" s="4344"/>
      <c r="MKK160" s="4338"/>
      <c r="MKL160" s="4339"/>
      <c r="MKM160" s="4340"/>
      <c r="MKN160" s="4341"/>
      <c r="MKO160" s="4338"/>
      <c r="MKP160" s="2612"/>
      <c r="MKQ160" s="4342"/>
      <c r="MKR160" s="4343"/>
      <c r="MKS160" s="4344"/>
      <c r="MKT160" s="2613"/>
      <c r="MKU160" s="4345"/>
      <c r="MKV160" s="4346"/>
      <c r="MKW160" s="4345"/>
      <c r="MKX160" s="4346"/>
      <c r="MKY160" s="4338"/>
      <c r="MKZ160" s="4339"/>
      <c r="MLA160" s="4345"/>
      <c r="MLB160" s="4344"/>
      <c r="MLC160" s="4338"/>
      <c r="MLD160" s="4339"/>
      <c r="MLE160" s="4340"/>
      <c r="MLF160" s="4341"/>
      <c r="MLG160" s="4338"/>
      <c r="MLH160" s="2612"/>
      <c r="MLI160" s="4342"/>
      <c r="MLJ160" s="4343"/>
      <c r="MLK160" s="4344"/>
      <c r="MLL160" s="2613"/>
      <c r="MLM160" s="4345"/>
      <c r="MLN160" s="4346"/>
      <c r="MLO160" s="4345"/>
      <c r="MLP160" s="4346"/>
      <c r="MLQ160" s="4338"/>
      <c r="MLR160" s="4339"/>
      <c r="MLS160" s="4345"/>
      <c r="MLT160" s="4344"/>
      <c r="MLU160" s="4338"/>
      <c r="MLV160" s="4339"/>
      <c r="MLW160" s="4340"/>
      <c r="MLX160" s="4341"/>
      <c r="MLY160" s="4338"/>
      <c r="MLZ160" s="2612"/>
      <c r="MMA160" s="4342"/>
      <c r="MMB160" s="4343"/>
      <c r="MMC160" s="4344"/>
      <c r="MMD160" s="2613"/>
      <c r="MME160" s="4345"/>
      <c r="MMF160" s="4346"/>
      <c r="MMG160" s="4345"/>
      <c r="MMH160" s="4346"/>
      <c r="MMI160" s="4338"/>
      <c r="MMJ160" s="4339"/>
      <c r="MMK160" s="4345"/>
      <c r="MML160" s="4344"/>
      <c r="MMM160" s="4338"/>
      <c r="MMN160" s="4339"/>
      <c r="MMO160" s="4340"/>
      <c r="MMP160" s="4341"/>
      <c r="MMQ160" s="4338"/>
      <c r="MMR160" s="2612"/>
      <c r="MMS160" s="4342"/>
      <c r="MMT160" s="4343"/>
      <c r="MMU160" s="4344"/>
      <c r="MMV160" s="2613"/>
      <c r="MMW160" s="4345"/>
      <c r="MMX160" s="4346"/>
      <c r="MMY160" s="4345"/>
      <c r="MMZ160" s="4346"/>
      <c r="MNA160" s="4338"/>
      <c r="MNB160" s="4339"/>
      <c r="MNC160" s="4345"/>
      <c r="MND160" s="4344"/>
      <c r="MNE160" s="4338"/>
      <c r="MNF160" s="4339"/>
      <c r="MNG160" s="4340"/>
      <c r="MNH160" s="4341"/>
      <c r="MNI160" s="4338"/>
      <c r="MNJ160" s="2612"/>
      <c r="MNK160" s="4342"/>
      <c r="MNL160" s="4343"/>
      <c r="MNM160" s="4344"/>
      <c r="MNN160" s="2613"/>
      <c r="MNO160" s="4345"/>
      <c r="MNP160" s="4346"/>
      <c r="MNQ160" s="4345"/>
      <c r="MNR160" s="4346"/>
      <c r="MNS160" s="4338"/>
      <c r="MNT160" s="4339"/>
      <c r="MNU160" s="4345"/>
      <c r="MNV160" s="4344"/>
      <c r="MNW160" s="4338"/>
      <c r="MNX160" s="4339"/>
      <c r="MNY160" s="4340"/>
      <c r="MNZ160" s="4341"/>
      <c r="MOA160" s="4338"/>
      <c r="MOB160" s="2612"/>
      <c r="MOC160" s="4342"/>
      <c r="MOD160" s="4343"/>
      <c r="MOE160" s="4344"/>
      <c r="MOF160" s="2613"/>
      <c r="MOG160" s="4345"/>
      <c r="MOH160" s="4346"/>
      <c r="MOI160" s="4345"/>
      <c r="MOJ160" s="4346"/>
      <c r="MOK160" s="4338"/>
      <c r="MOL160" s="4339"/>
      <c r="MOM160" s="4345"/>
      <c r="MON160" s="4344"/>
      <c r="MOO160" s="4338"/>
      <c r="MOP160" s="4339"/>
      <c r="MOQ160" s="4340"/>
      <c r="MOR160" s="4341"/>
      <c r="MOS160" s="4338"/>
      <c r="MOT160" s="2612"/>
      <c r="MOU160" s="4342"/>
      <c r="MOV160" s="4343"/>
      <c r="MOW160" s="4344"/>
      <c r="MOX160" s="2613"/>
      <c r="MOY160" s="4345"/>
      <c r="MOZ160" s="4346"/>
      <c r="MPA160" s="4345"/>
      <c r="MPB160" s="4346"/>
      <c r="MPC160" s="4338"/>
      <c r="MPD160" s="4339"/>
      <c r="MPE160" s="4345"/>
      <c r="MPF160" s="4344"/>
      <c r="MPG160" s="4338"/>
      <c r="MPH160" s="4339"/>
      <c r="MPI160" s="4340"/>
      <c r="MPJ160" s="4341"/>
      <c r="MPK160" s="4338"/>
      <c r="MPL160" s="2612"/>
      <c r="MPM160" s="4342"/>
      <c r="MPN160" s="4343"/>
      <c r="MPO160" s="4344"/>
      <c r="MPP160" s="2613"/>
      <c r="MPQ160" s="4345"/>
      <c r="MPR160" s="4346"/>
      <c r="MPS160" s="4345"/>
      <c r="MPT160" s="4346"/>
      <c r="MPU160" s="4338"/>
      <c r="MPV160" s="4339"/>
      <c r="MPW160" s="4345"/>
      <c r="MPX160" s="4344"/>
      <c r="MPY160" s="4338"/>
      <c r="MPZ160" s="4339"/>
      <c r="MQA160" s="4340"/>
      <c r="MQB160" s="4341"/>
      <c r="MQC160" s="4338"/>
      <c r="MQD160" s="2612"/>
      <c r="MQE160" s="4342"/>
      <c r="MQF160" s="4343"/>
      <c r="MQG160" s="4344"/>
      <c r="MQH160" s="2613"/>
      <c r="MQI160" s="4345"/>
      <c r="MQJ160" s="4346"/>
      <c r="MQK160" s="4345"/>
      <c r="MQL160" s="4346"/>
      <c r="MQM160" s="4338"/>
      <c r="MQN160" s="4339"/>
      <c r="MQO160" s="4345"/>
      <c r="MQP160" s="4344"/>
      <c r="MQQ160" s="4338"/>
      <c r="MQR160" s="4339"/>
      <c r="MQS160" s="4340"/>
      <c r="MQT160" s="4341"/>
      <c r="MQU160" s="4338"/>
      <c r="MQV160" s="2612"/>
      <c r="MQW160" s="4342"/>
      <c r="MQX160" s="4343"/>
      <c r="MQY160" s="4344"/>
      <c r="MQZ160" s="2613"/>
      <c r="MRA160" s="4345"/>
      <c r="MRB160" s="4346"/>
      <c r="MRC160" s="4345"/>
      <c r="MRD160" s="4346"/>
      <c r="MRE160" s="4338"/>
      <c r="MRF160" s="4339"/>
      <c r="MRG160" s="4345"/>
      <c r="MRH160" s="4344"/>
      <c r="MRI160" s="4338"/>
      <c r="MRJ160" s="4339"/>
      <c r="MRK160" s="4340"/>
      <c r="MRL160" s="4341"/>
      <c r="MRM160" s="4338"/>
      <c r="MRN160" s="2612"/>
      <c r="MRO160" s="4342"/>
      <c r="MRP160" s="4343"/>
      <c r="MRQ160" s="4344"/>
      <c r="MRR160" s="2613"/>
      <c r="MRS160" s="4345"/>
      <c r="MRT160" s="4346"/>
      <c r="MRU160" s="4345"/>
      <c r="MRV160" s="4346"/>
      <c r="MRW160" s="4338"/>
      <c r="MRX160" s="4339"/>
      <c r="MRY160" s="4345"/>
      <c r="MRZ160" s="4344"/>
      <c r="MSA160" s="4338"/>
      <c r="MSB160" s="4339"/>
      <c r="MSC160" s="4340"/>
      <c r="MSD160" s="4341"/>
      <c r="MSE160" s="4338"/>
      <c r="MSF160" s="2612"/>
      <c r="MSG160" s="4342"/>
      <c r="MSH160" s="4343"/>
      <c r="MSI160" s="4344"/>
      <c r="MSJ160" s="2613"/>
      <c r="MSK160" s="4345"/>
      <c r="MSL160" s="4346"/>
      <c r="MSM160" s="4345"/>
      <c r="MSN160" s="4346"/>
      <c r="MSO160" s="4338"/>
      <c r="MSP160" s="4339"/>
      <c r="MSQ160" s="4345"/>
      <c r="MSR160" s="4344"/>
      <c r="MSS160" s="4338"/>
      <c r="MST160" s="4339"/>
      <c r="MSU160" s="4340"/>
      <c r="MSV160" s="4341"/>
      <c r="MSW160" s="4338"/>
      <c r="MSX160" s="2612"/>
      <c r="MSY160" s="4342"/>
      <c r="MSZ160" s="4343"/>
      <c r="MTA160" s="4344"/>
      <c r="MTB160" s="2613"/>
      <c r="MTC160" s="4345"/>
      <c r="MTD160" s="4346"/>
      <c r="MTE160" s="4345"/>
      <c r="MTF160" s="4346"/>
      <c r="MTG160" s="4338"/>
      <c r="MTH160" s="4339"/>
      <c r="MTI160" s="4345"/>
      <c r="MTJ160" s="4344"/>
      <c r="MTK160" s="4338"/>
      <c r="MTL160" s="4339"/>
      <c r="MTM160" s="4340"/>
      <c r="MTN160" s="4341"/>
      <c r="MTO160" s="4338"/>
      <c r="MTP160" s="2612"/>
      <c r="MTQ160" s="4342"/>
      <c r="MTR160" s="4343"/>
      <c r="MTS160" s="4344"/>
      <c r="MTT160" s="2613"/>
      <c r="MTU160" s="4345"/>
      <c r="MTV160" s="4346"/>
      <c r="MTW160" s="4345"/>
      <c r="MTX160" s="4346"/>
      <c r="MTY160" s="4338"/>
      <c r="MTZ160" s="4339"/>
      <c r="MUA160" s="4345"/>
      <c r="MUB160" s="4344"/>
      <c r="MUC160" s="4338"/>
      <c r="MUD160" s="4339"/>
      <c r="MUE160" s="4340"/>
      <c r="MUF160" s="4341"/>
      <c r="MUG160" s="4338"/>
      <c r="MUH160" s="2612"/>
      <c r="MUI160" s="4342"/>
      <c r="MUJ160" s="4343"/>
      <c r="MUK160" s="4344"/>
      <c r="MUL160" s="2613"/>
      <c r="MUM160" s="4345"/>
      <c r="MUN160" s="4346"/>
      <c r="MUO160" s="4345"/>
      <c r="MUP160" s="4346"/>
      <c r="MUQ160" s="4338"/>
      <c r="MUR160" s="4339"/>
      <c r="MUS160" s="4345"/>
      <c r="MUT160" s="4344"/>
      <c r="MUU160" s="4338"/>
      <c r="MUV160" s="4339"/>
      <c r="MUW160" s="4340"/>
      <c r="MUX160" s="4341"/>
      <c r="MUY160" s="4338"/>
      <c r="MUZ160" s="2612"/>
      <c r="MVA160" s="4342"/>
      <c r="MVB160" s="4343"/>
      <c r="MVC160" s="4344"/>
      <c r="MVD160" s="2613"/>
      <c r="MVE160" s="4345"/>
      <c r="MVF160" s="4346"/>
      <c r="MVG160" s="4345"/>
      <c r="MVH160" s="4346"/>
      <c r="MVI160" s="4338"/>
      <c r="MVJ160" s="4339"/>
      <c r="MVK160" s="4345"/>
      <c r="MVL160" s="4344"/>
      <c r="MVM160" s="4338"/>
      <c r="MVN160" s="4339"/>
      <c r="MVO160" s="4340"/>
      <c r="MVP160" s="4341"/>
      <c r="MVQ160" s="4338"/>
      <c r="MVR160" s="2612"/>
      <c r="MVS160" s="4342"/>
      <c r="MVT160" s="4343"/>
      <c r="MVU160" s="4344"/>
      <c r="MVV160" s="2613"/>
      <c r="MVW160" s="4345"/>
      <c r="MVX160" s="4346"/>
      <c r="MVY160" s="4345"/>
      <c r="MVZ160" s="4346"/>
      <c r="MWA160" s="4338"/>
      <c r="MWB160" s="4339"/>
      <c r="MWC160" s="4345"/>
      <c r="MWD160" s="4344"/>
      <c r="MWE160" s="4338"/>
      <c r="MWF160" s="4339"/>
      <c r="MWG160" s="4340"/>
      <c r="MWH160" s="4341"/>
      <c r="MWI160" s="4338"/>
      <c r="MWJ160" s="2612"/>
      <c r="MWK160" s="4342"/>
      <c r="MWL160" s="4343"/>
      <c r="MWM160" s="4344"/>
      <c r="MWN160" s="2613"/>
      <c r="MWO160" s="4345"/>
      <c r="MWP160" s="4346"/>
      <c r="MWQ160" s="4345"/>
      <c r="MWR160" s="4346"/>
      <c r="MWS160" s="4338"/>
      <c r="MWT160" s="4339"/>
      <c r="MWU160" s="4345"/>
      <c r="MWV160" s="4344"/>
      <c r="MWW160" s="4338"/>
      <c r="MWX160" s="4339"/>
      <c r="MWY160" s="4340"/>
      <c r="MWZ160" s="4341"/>
      <c r="MXA160" s="4338"/>
      <c r="MXB160" s="2612"/>
      <c r="MXC160" s="4342"/>
      <c r="MXD160" s="4343"/>
      <c r="MXE160" s="4344"/>
      <c r="MXF160" s="2613"/>
      <c r="MXG160" s="4345"/>
      <c r="MXH160" s="4346"/>
      <c r="MXI160" s="4345"/>
      <c r="MXJ160" s="4346"/>
      <c r="MXK160" s="4338"/>
      <c r="MXL160" s="4339"/>
      <c r="MXM160" s="4345"/>
      <c r="MXN160" s="4344"/>
      <c r="MXO160" s="4338"/>
      <c r="MXP160" s="4339"/>
      <c r="MXQ160" s="4340"/>
      <c r="MXR160" s="4341"/>
      <c r="MXS160" s="4338"/>
      <c r="MXT160" s="2612"/>
      <c r="MXU160" s="4342"/>
      <c r="MXV160" s="4343"/>
      <c r="MXW160" s="4344"/>
      <c r="MXX160" s="2613"/>
      <c r="MXY160" s="4345"/>
      <c r="MXZ160" s="4346"/>
      <c r="MYA160" s="4345"/>
      <c r="MYB160" s="4346"/>
      <c r="MYC160" s="4338"/>
      <c r="MYD160" s="4339"/>
      <c r="MYE160" s="4345"/>
      <c r="MYF160" s="4344"/>
      <c r="MYG160" s="4338"/>
      <c r="MYH160" s="4339"/>
      <c r="MYI160" s="4340"/>
      <c r="MYJ160" s="4341"/>
      <c r="MYK160" s="4338"/>
      <c r="MYL160" s="2612"/>
      <c r="MYM160" s="4342"/>
      <c r="MYN160" s="4343"/>
      <c r="MYO160" s="4344"/>
      <c r="MYP160" s="2613"/>
      <c r="MYQ160" s="4345"/>
      <c r="MYR160" s="4346"/>
      <c r="MYS160" s="4345"/>
      <c r="MYT160" s="4346"/>
      <c r="MYU160" s="4338"/>
      <c r="MYV160" s="4339"/>
      <c r="MYW160" s="4345"/>
      <c r="MYX160" s="4344"/>
      <c r="MYY160" s="4338"/>
      <c r="MYZ160" s="4339"/>
      <c r="MZA160" s="4340"/>
      <c r="MZB160" s="4341"/>
      <c r="MZC160" s="4338"/>
      <c r="MZD160" s="2612"/>
      <c r="MZE160" s="4342"/>
      <c r="MZF160" s="4343"/>
      <c r="MZG160" s="4344"/>
      <c r="MZH160" s="2613"/>
      <c r="MZI160" s="4345"/>
      <c r="MZJ160" s="4346"/>
      <c r="MZK160" s="4345"/>
      <c r="MZL160" s="4346"/>
      <c r="MZM160" s="4338"/>
      <c r="MZN160" s="4339"/>
      <c r="MZO160" s="4345"/>
      <c r="MZP160" s="4344"/>
      <c r="MZQ160" s="4338"/>
      <c r="MZR160" s="4339"/>
      <c r="MZS160" s="4340"/>
      <c r="MZT160" s="4341"/>
      <c r="MZU160" s="4338"/>
      <c r="MZV160" s="2612"/>
      <c r="MZW160" s="4342"/>
      <c r="MZX160" s="4343"/>
      <c r="MZY160" s="4344"/>
      <c r="MZZ160" s="2613"/>
      <c r="NAA160" s="4345"/>
      <c r="NAB160" s="4346"/>
      <c r="NAC160" s="4345"/>
      <c r="NAD160" s="4346"/>
      <c r="NAE160" s="4338"/>
      <c r="NAF160" s="4339"/>
      <c r="NAG160" s="4345"/>
      <c r="NAH160" s="4344"/>
      <c r="NAI160" s="4338"/>
      <c r="NAJ160" s="4339"/>
      <c r="NAK160" s="4340"/>
      <c r="NAL160" s="4341"/>
      <c r="NAM160" s="4338"/>
      <c r="NAN160" s="2612"/>
      <c r="NAO160" s="4342"/>
      <c r="NAP160" s="4343"/>
      <c r="NAQ160" s="4344"/>
      <c r="NAR160" s="2613"/>
      <c r="NAS160" s="4345"/>
      <c r="NAT160" s="4346"/>
      <c r="NAU160" s="4345"/>
      <c r="NAV160" s="4346"/>
      <c r="NAW160" s="4338"/>
      <c r="NAX160" s="4339"/>
      <c r="NAY160" s="4345"/>
      <c r="NAZ160" s="4344"/>
      <c r="NBA160" s="4338"/>
      <c r="NBB160" s="4339"/>
      <c r="NBC160" s="4340"/>
      <c r="NBD160" s="4341"/>
      <c r="NBE160" s="4338"/>
      <c r="NBF160" s="2612"/>
      <c r="NBG160" s="4342"/>
      <c r="NBH160" s="4343"/>
      <c r="NBI160" s="4344"/>
      <c r="NBJ160" s="2613"/>
      <c r="NBK160" s="4345"/>
      <c r="NBL160" s="4346"/>
      <c r="NBM160" s="4345"/>
      <c r="NBN160" s="4346"/>
      <c r="NBO160" s="4338"/>
      <c r="NBP160" s="4339"/>
      <c r="NBQ160" s="4345"/>
      <c r="NBR160" s="4344"/>
      <c r="NBS160" s="4338"/>
      <c r="NBT160" s="4339"/>
      <c r="NBU160" s="4340"/>
      <c r="NBV160" s="4341"/>
      <c r="NBW160" s="4338"/>
      <c r="NBX160" s="2612"/>
      <c r="NBY160" s="4342"/>
      <c r="NBZ160" s="4343"/>
      <c r="NCA160" s="4344"/>
      <c r="NCB160" s="2613"/>
      <c r="NCC160" s="4345"/>
      <c r="NCD160" s="4346"/>
      <c r="NCE160" s="4345"/>
      <c r="NCF160" s="4346"/>
      <c r="NCG160" s="4338"/>
      <c r="NCH160" s="4339"/>
      <c r="NCI160" s="4345"/>
      <c r="NCJ160" s="4344"/>
      <c r="NCK160" s="4338"/>
      <c r="NCL160" s="4339"/>
      <c r="NCM160" s="4340"/>
      <c r="NCN160" s="4341"/>
      <c r="NCO160" s="4338"/>
      <c r="NCP160" s="2612"/>
      <c r="NCQ160" s="4342"/>
      <c r="NCR160" s="4343"/>
      <c r="NCS160" s="4344"/>
      <c r="NCT160" s="2613"/>
      <c r="NCU160" s="4345"/>
      <c r="NCV160" s="4346"/>
      <c r="NCW160" s="4345"/>
      <c r="NCX160" s="4346"/>
      <c r="NCY160" s="4338"/>
      <c r="NCZ160" s="4339"/>
      <c r="NDA160" s="4345"/>
      <c r="NDB160" s="4344"/>
      <c r="NDC160" s="4338"/>
      <c r="NDD160" s="4339"/>
      <c r="NDE160" s="4340"/>
      <c r="NDF160" s="4341"/>
      <c r="NDG160" s="4338"/>
      <c r="NDH160" s="2612"/>
      <c r="NDI160" s="4342"/>
      <c r="NDJ160" s="4343"/>
      <c r="NDK160" s="4344"/>
      <c r="NDL160" s="2613"/>
      <c r="NDM160" s="4345"/>
      <c r="NDN160" s="4346"/>
      <c r="NDO160" s="4345"/>
      <c r="NDP160" s="4346"/>
      <c r="NDQ160" s="4338"/>
      <c r="NDR160" s="4339"/>
      <c r="NDS160" s="4345"/>
      <c r="NDT160" s="4344"/>
      <c r="NDU160" s="4338"/>
      <c r="NDV160" s="4339"/>
      <c r="NDW160" s="4340"/>
      <c r="NDX160" s="4341"/>
      <c r="NDY160" s="4338"/>
      <c r="NDZ160" s="2612"/>
      <c r="NEA160" s="4342"/>
      <c r="NEB160" s="4343"/>
      <c r="NEC160" s="4344"/>
      <c r="NED160" s="2613"/>
      <c r="NEE160" s="4345"/>
      <c r="NEF160" s="4346"/>
      <c r="NEG160" s="4345"/>
      <c r="NEH160" s="4346"/>
      <c r="NEI160" s="4338"/>
      <c r="NEJ160" s="4339"/>
      <c r="NEK160" s="4345"/>
      <c r="NEL160" s="4344"/>
      <c r="NEM160" s="4338"/>
      <c r="NEN160" s="4339"/>
      <c r="NEO160" s="4340"/>
      <c r="NEP160" s="4341"/>
      <c r="NEQ160" s="4338"/>
      <c r="NER160" s="2612"/>
      <c r="NES160" s="4342"/>
      <c r="NET160" s="4343"/>
      <c r="NEU160" s="4344"/>
      <c r="NEV160" s="2613"/>
      <c r="NEW160" s="4345"/>
      <c r="NEX160" s="4346"/>
      <c r="NEY160" s="4345"/>
      <c r="NEZ160" s="4346"/>
      <c r="NFA160" s="4338"/>
      <c r="NFB160" s="4339"/>
      <c r="NFC160" s="4345"/>
      <c r="NFD160" s="4344"/>
      <c r="NFE160" s="4338"/>
      <c r="NFF160" s="4339"/>
      <c r="NFG160" s="4340"/>
      <c r="NFH160" s="4341"/>
      <c r="NFI160" s="4338"/>
      <c r="NFJ160" s="2612"/>
      <c r="NFK160" s="4342"/>
      <c r="NFL160" s="4343"/>
      <c r="NFM160" s="4344"/>
      <c r="NFN160" s="2613"/>
      <c r="NFO160" s="4345"/>
      <c r="NFP160" s="4346"/>
      <c r="NFQ160" s="4345"/>
      <c r="NFR160" s="4346"/>
      <c r="NFS160" s="4338"/>
      <c r="NFT160" s="4339"/>
      <c r="NFU160" s="4345"/>
      <c r="NFV160" s="4344"/>
      <c r="NFW160" s="4338"/>
      <c r="NFX160" s="4339"/>
      <c r="NFY160" s="4340"/>
      <c r="NFZ160" s="4341"/>
      <c r="NGA160" s="4338"/>
      <c r="NGB160" s="2612"/>
      <c r="NGC160" s="4342"/>
      <c r="NGD160" s="4343"/>
      <c r="NGE160" s="4344"/>
      <c r="NGF160" s="2613"/>
      <c r="NGG160" s="4345"/>
      <c r="NGH160" s="4346"/>
      <c r="NGI160" s="4345"/>
      <c r="NGJ160" s="4346"/>
      <c r="NGK160" s="4338"/>
      <c r="NGL160" s="4339"/>
      <c r="NGM160" s="4345"/>
      <c r="NGN160" s="4344"/>
      <c r="NGO160" s="4338"/>
      <c r="NGP160" s="4339"/>
      <c r="NGQ160" s="4340"/>
      <c r="NGR160" s="4341"/>
      <c r="NGS160" s="4338"/>
      <c r="NGT160" s="2612"/>
      <c r="NGU160" s="4342"/>
      <c r="NGV160" s="4343"/>
      <c r="NGW160" s="4344"/>
      <c r="NGX160" s="2613"/>
      <c r="NGY160" s="4345"/>
      <c r="NGZ160" s="4346"/>
      <c r="NHA160" s="4345"/>
      <c r="NHB160" s="4346"/>
      <c r="NHC160" s="4338"/>
      <c r="NHD160" s="4339"/>
      <c r="NHE160" s="4345"/>
      <c r="NHF160" s="4344"/>
      <c r="NHG160" s="4338"/>
      <c r="NHH160" s="4339"/>
      <c r="NHI160" s="4340"/>
      <c r="NHJ160" s="4341"/>
      <c r="NHK160" s="4338"/>
      <c r="NHL160" s="2612"/>
      <c r="NHM160" s="4342"/>
      <c r="NHN160" s="4343"/>
      <c r="NHO160" s="4344"/>
      <c r="NHP160" s="2613"/>
      <c r="NHQ160" s="4345"/>
      <c r="NHR160" s="4346"/>
      <c r="NHS160" s="4345"/>
      <c r="NHT160" s="4346"/>
      <c r="NHU160" s="4338"/>
      <c r="NHV160" s="4339"/>
      <c r="NHW160" s="4345"/>
      <c r="NHX160" s="4344"/>
      <c r="NHY160" s="4338"/>
      <c r="NHZ160" s="4339"/>
      <c r="NIA160" s="4340"/>
      <c r="NIB160" s="4341"/>
      <c r="NIC160" s="4338"/>
      <c r="NID160" s="2612"/>
      <c r="NIE160" s="4342"/>
      <c r="NIF160" s="4343"/>
      <c r="NIG160" s="4344"/>
      <c r="NIH160" s="2613"/>
      <c r="NII160" s="4345"/>
      <c r="NIJ160" s="4346"/>
      <c r="NIK160" s="4345"/>
      <c r="NIL160" s="4346"/>
      <c r="NIM160" s="4338"/>
      <c r="NIN160" s="4339"/>
      <c r="NIO160" s="4345"/>
      <c r="NIP160" s="4344"/>
      <c r="NIQ160" s="4338"/>
      <c r="NIR160" s="4339"/>
      <c r="NIS160" s="4340"/>
      <c r="NIT160" s="4341"/>
      <c r="NIU160" s="4338"/>
      <c r="NIV160" s="2612"/>
      <c r="NIW160" s="4342"/>
      <c r="NIX160" s="4343"/>
      <c r="NIY160" s="4344"/>
      <c r="NIZ160" s="2613"/>
      <c r="NJA160" s="4345"/>
      <c r="NJB160" s="4346"/>
      <c r="NJC160" s="4345"/>
      <c r="NJD160" s="4346"/>
      <c r="NJE160" s="4338"/>
      <c r="NJF160" s="4339"/>
      <c r="NJG160" s="4345"/>
      <c r="NJH160" s="4344"/>
      <c r="NJI160" s="4338"/>
      <c r="NJJ160" s="4339"/>
      <c r="NJK160" s="4340"/>
      <c r="NJL160" s="4341"/>
      <c r="NJM160" s="4338"/>
      <c r="NJN160" s="2612"/>
      <c r="NJO160" s="4342"/>
      <c r="NJP160" s="4343"/>
      <c r="NJQ160" s="4344"/>
      <c r="NJR160" s="2613"/>
      <c r="NJS160" s="4345"/>
      <c r="NJT160" s="4346"/>
      <c r="NJU160" s="4345"/>
      <c r="NJV160" s="4346"/>
      <c r="NJW160" s="4338"/>
      <c r="NJX160" s="4339"/>
      <c r="NJY160" s="4345"/>
      <c r="NJZ160" s="4344"/>
      <c r="NKA160" s="4338"/>
      <c r="NKB160" s="4339"/>
      <c r="NKC160" s="4340"/>
      <c r="NKD160" s="4341"/>
      <c r="NKE160" s="4338"/>
      <c r="NKF160" s="2612"/>
      <c r="NKG160" s="4342"/>
      <c r="NKH160" s="4343"/>
      <c r="NKI160" s="4344"/>
      <c r="NKJ160" s="2613"/>
      <c r="NKK160" s="4345"/>
      <c r="NKL160" s="4346"/>
      <c r="NKM160" s="4345"/>
      <c r="NKN160" s="4346"/>
      <c r="NKO160" s="4338"/>
      <c r="NKP160" s="4339"/>
      <c r="NKQ160" s="4345"/>
      <c r="NKR160" s="4344"/>
      <c r="NKS160" s="4338"/>
      <c r="NKT160" s="4339"/>
      <c r="NKU160" s="4340"/>
      <c r="NKV160" s="4341"/>
      <c r="NKW160" s="4338"/>
      <c r="NKX160" s="2612"/>
      <c r="NKY160" s="4342"/>
      <c r="NKZ160" s="4343"/>
      <c r="NLA160" s="4344"/>
      <c r="NLB160" s="2613"/>
      <c r="NLC160" s="4345"/>
      <c r="NLD160" s="4346"/>
      <c r="NLE160" s="4345"/>
      <c r="NLF160" s="4346"/>
      <c r="NLG160" s="4338"/>
      <c r="NLH160" s="4339"/>
      <c r="NLI160" s="4345"/>
      <c r="NLJ160" s="4344"/>
      <c r="NLK160" s="4338"/>
      <c r="NLL160" s="4339"/>
      <c r="NLM160" s="4340"/>
      <c r="NLN160" s="4341"/>
      <c r="NLO160" s="4338"/>
      <c r="NLP160" s="2612"/>
      <c r="NLQ160" s="4342"/>
      <c r="NLR160" s="4343"/>
      <c r="NLS160" s="4344"/>
      <c r="NLT160" s="2613"/>
      <c r="NLU160" s="4345"/>
      <c r="NLV160" s="4346"/>
      <c r="NLW160" s="4345"/>
      <c r="NLX160" s="4346"/>
      <c r="NLY160" s="4338"/>
      <c r="NLZ160" s="4339"/>
      <c r="NMA160" s="4345"/>
      <c r="NMB160" s="4344"/>
      <c r="NMC160" s="4338"/>
      <c r="NMD160" s="4339"/>
      <c r="NME160" s="4340"/>
      <c r="NMF160" s="4341"/>
      <c r="NMG160" s="4338"/>
      <c r="NMH160" s="2612"/>
      <c r="NMI160" s="4342"/>
      <c r="NMJ160" s="4343"/>
      <c r="NMK160" s="4344"/>
      <c r="NML160" s="2613"/>
      <c r="NMM160" s="4345"/>
      <c r="NMN160" s="4346"/>
      <c r="NMO160" s="4345"/>
      <c r="NMP160" s="4346"/>
      <c r="NMQ160" s="4338"/>
      <c r="NMR160" s="4339"/>
      <c r="NMS160" s="4345"/>
      <c r="NMT160" s="4344"/>
      <c r="NMU160" s="4338"/>
      <c r="NMV160" s="4339"/>
      <c r="NMW160" s="4340"/>
      <c r="NMX160" s="4341"/>
      <c r="NMY160" s="4338"/>
      <c r="NMZ160" s="2612"/>
      <c r="NNA160" s="4342"/>
      <c r="NNB160" s="4343"/>
      <c r="NNC160" s="4344"/>
      <c r="NND160" s="2613"/>
      <c r="NNE160" s="4345"/>
      <c r="NNF160" s="4346"/>
      <c r="NNG160" s="4345"/>
      <c r="NNH160" s="4346"/>
      <c r="NNI160" s="4338"/>
      <c r="NNJ160" s="4339"/>
      <c r="NNK160" s="4345"/>
      <c r="NNL160" s="4344"/>
      <c r="NNM160" s="4338"/>
      <c r="NNN160" s="4339"/>
      <c r="NNO160" s="4340"/>
      <c r="NNP160" s="4341"/>
      <c r="NNQ160" s="4338"/>
      <c r="NNR160" s="2612"/>
      <c r="NNS160" s="4342"/>
      <c r="NNT160" s="4343"/>
      <c r="NNU160" s="4344"/>
      <c r="NNV160" s="2613"/>
      <c r="NNW160" s="4345"/>
      <c r="NNX160" s="4346"/>
      <c r="NNY160" s="4345"/>
      <c r="NNZ160" s="4346"/>
      <c r="NOA160" s="4338"/>
      <c r="NOB160" s="4339"/>
      <c r="NOC160" s="4345"/>
      <c r="NOD160" s="4344"/>
      <c r="NOE160" s="4338"/>
      <c r="NOF160" s="4339"/>
      <c r="NOG160" s="4340"/>
      <c r="NOH160" s="4341"/>
      <c r="NOI160" s="4338"/>
      <c r="NOJ160" s="2612"/>
      <c r="NOK160" s="4342"/>
      <c r="NOL160" s="4343"/>
      <c r="NOM160" s="4344"/>
      <c r="NON160" s="2613"/>
      <c r="NOO160" s="4345"/>
      <c r="NOP160" s="4346"/>
      <c r="NOQ160" s="4345"/>
      <c r="NOR160" s="4346"/>
      <c r="NOS160" s="4338"/>
      <c r="NOT160" s="4339"/>
      <c r="NOU160" s="4345"/>
      <c r="NOV160" s="4344"/>
      <c r="NOW160" s="4338"/>
      <c r="NOX160" s="4339"/>
      <c r="NOY160" s="4340"/>
      <c r="NOZ160" s="4341"/>
      <c r="NPA160" s="4338"/>
      <c r="NPB160" s="2612"/>
      <c r="NPC160" s="4342"/>
      <c r="NPD160" s="4343"/>
      <c r="NPE160" s="4344"/>
      <c r="NPF160" s="2613"/>
      <c r="NPG160" s="4345"/>
      <c r="NPH160" s="4346"/>
      <c r="NPI160" s="4345"/>
      <c r="NPJ160" s="4346"/>
      <c r="NPK160" s="4338"/>
      <c r="NPL160" s="4339"/>
      <c r="NPM160" s="4345"/>
      <c r="NPN160" s="4344"/>
      <c r="NPO160" s="4338"/>
      <c r="NPP160" s="4339"/>
      <c r="NPQ160" s="4340"/>
      <c r="NPR160" s="4341"/>
      <c r="NPS160" s="4338"/>
      <c r="NPT160" s="2612"/>
      <c r="NPU160" s="4342"/>
      <c r="NPV160" s="4343"/>
      <c r="NPW160" s="4344"/>
      <c r="NPX160" s="2613"/>
      <c r="NPY160" s="4345"/>
      <c r="NPZ160" s="4346"/>
      <c r="NQA160" s="4345"/>
      <c r="NQB160" s="4346"/>
      <c r="NQC160" s="4338"/>
      <c r="NQD160" s="4339"/>
      <c r="NQE160" s="4345"/>
      <c r="NQF160" s="4344"/>
      <c r="NQG160" s="4338"/>
      <c r="NQH160" s="4339"/>
      <c r="NQI160" s="4340"/>
      <c r="NQJ160" s="4341"/>
      <c r="NQK160" s="4338"/>
      <c r="NQL160" s="2612"/>
      <c r="NQM160" s="4342"/>
      <c r="NQN160" s="4343"/>
      <c r="NQO160" s="4344"/>
      <c r="NQP160" s="2613"/>
      <c r="NQQ160" s="4345"/>
      <c r="NQR160" s="4346"/>
      <c r="NQS160" s="4345"/>
      <c r="NQT160" s="4346"/>
      <c r="NQU160" s="4338"/>
      <c r="NQV160" s="4339"/>
      <c r="NQW160" s="4345"/>
      <c r="NQX160" s="4344"/>
      <c r="NQY160" s="4338"/>
      <c r="NQZ160" s="4339"/>
      <c r="NRA160" s="4340"/>
      <c r="NRB160" s="4341"/>
      <c r="NRC160" s="4338"/>
      <c r="NRD160" s="2612"/>
      <c r="NRE160" s="4342"/>
      <c r="NRF160" s="4343"/>
      <c r="NRG160" s="4344"/>
      <c r="NRH160" s="2613"/>
      <c r="NRI160" s="4345"/>
      <c r="NRJ160" s="4346"/>
      <c r="NRK160" s="4345"/>
      <c r="NRL160" s="4346"/>
      <c r="NRM160" s="4338"/>
      <c r="NRN160" s="4339"/>
      <c r="NRO160" s="4345"/>
      <c r="NRP160" s="4344"/>
      <c r="NRQ160" s="4338"/>
      <c r="NRR160" s="4339"/>
      <c r="NRS160" s="4340"/>
      <c r="NRT160" s="4341"/>
      <c r="NRU160" s="4338"/>
      <c r="NRV160" s="2612"/>
      <c r="NRW160" s="4342"/>
      <c r="NRX160" s="4343"/>
      <c r="NRY160" s="4344"/>
      <c r="NRZ160" s="2613"/>
      <c r="NSA160" s="4345"/>
      <c r="NSB160" s="4346"/>
      <c r="NSC160" s="4345"/>
      <c r="NSD160" s="4346"/>
      <c r="NSE160" s="4338"/>
      <c r="NSF160" s="4339"/>
      <c r="NSG160" s="4345"/>
      <c r="NSH160" s="4344"/>
      <c r="NSI160" s="4338"/>
      <c r="NSJ160" s="4339"/>
      <c r="NSK160" s="4340"/>
      <c r="NSL160" s="4341"/>
      <c r="NSM160" s="4338"/>
      <c r="NSN160" s="2612"/>
      <c r="NSO160" s="4342"/>
      <c r="NSP160" s="4343"/>
      <c r="NSQ160" s="4344"/>
      <c r="NSR160" s="2613"/>
      <c r="NSS160" s="4345"/>
      <c r="NST160" s="4346"/>
      <c r="NSU160" s="4345"/>
      <c r="NSV160" s="4346"/>
      <c r="NSW160" s="4338"/>
      <c r="NSX160" s="4339"/>
      <c r="NSY160" s="4345"/>
      <c r="NSZ160" s="4344"/>
      <c r="NTA160" s="4338"/>
      <c r="NTB160" s="4339"/>
      <c r="NTC160" s="4340"/>
      <c r="NTD160" s="4341"/>
      <c r="NTE160" s="4338"/>
      <c r="NTF160" s="2612"/>
      <c r="NTG160" s="4342"/>
      <c r="NTH160" s="4343"/>
      <c r="NTI160" s="4344"/>
      <c r="NTJ160" s="2613"/>
      <c r="NTK160" s="4345"/>
      <c r="NTL160" s="4346"/>
      <c r="NTM160" s="4345"/>
      <c r="NTN160" s="4346"/>
      <c r="NTO160" s="4338"/>
      <c r="NTP160" s="4339"/>
      <c r="NTQ160" s="4345"/>
      <c r="NTR160" s="4344"/>
      <c r="NTS160" s="4338"/>
      <c r="NTT160" s="4339"/>
      <c r="NTU160" s="4340"/>
      <c r="NTV160" s="4341"/>
      <c r="NTW160" s="4338"/>
      <c r="NTX160" s="2612"/>
      <c r="NTY160" s="4342"/>
      <c r="NTZ160" s="4343"/>
      <c r="NUA160" s="4344"/>
      <c r="NUB160" s="2613"/>
      <c r="NUC160" s="4345"/>
      <c r="NUD160" s="4346"/>
      <c r="NUE160" s="4345"/>
      <c r="NUF160" s="4346"/>
      <c r="NUG160" s="4338"/>
      <c r="NUH160" s="4339"/>
      <c r="NUI160" s="4345"/>
      <c r="NUJ160" s="4344"/>
      <c r="NUK160" s="4338"/>
      <c r="NUL160" s="4339"/>
      <c r="NUM160" s="4340"/>
      <c r="NUN160" s="4341"/>
      <c r="NUO160" s="4338"/>
      <c r="NUP160" s="2612"/>
      <c r="NUQ160" s="4342"/>
      <c r="NUR160" s="4343"/>
      <c r="NUS160" s="4344"/>
      <c r="NUT160" s="2613"/>
      <c r="NUU160" s="4345"/>
      <c r="NUV160" s="4346"/>
      <c r="NUW160" s="4345"/>
      <c r="NUX160" s="4346"/>
      <c r="NUY160" s="4338"/>
      <c r="NUZ160" s="4339"/>
      <c r="NVA160" s="4345"/>
      <c r="NVB160" s="4344"/>
      <c r="NVC160" s="4338"/>
      <c r="NVD160" s="4339"/>
      <c r="NVE160" s="4340"/>
      <c r="NVF160" s="4341"/>
      <c r="NVG160" s="4338"/>
      <c r="NVH160" s="2612"/>
      <c r="NVI160" s="4342"/>
      <c r="NVJ160" s="4343"/>
      <c r="NVK160" s="4344"/>
      <c r="NVL160" s="2613"/>
      <c r="NVM160" s="4345"/>
      <c r="NVN160" s="4346"/>
      <c r="NVO160" s="4345"/>
      <c r="NVP160" s="4346"/>
      <c r="NVQ160" s="4338"/>
      <c r="NVR160" s="4339"/>
      <c r="NVS160" s="4345"/>
      <c r="NVT160" s="4344"/>
      <c r="NVU160" s="4338"/>
      <c r="NVV160" s="4339"/>
      <c r="NVW160" s="4340"/>
      <c r="NVX160" s="4341"/>
      <c r="NVY160" s="4338"/>
      <c r="NVZ160" s="2612"/>
      <c r="NWA160" s="4342"/>
      <c r="NWB160" s="4343"/>
      <c r="NWC160" s="4344"/>
      <c r="NWD160" s="2613"/>
      <c r="NWE160" s="4345"/>
      <c r="NWF160" s="4346"/>
      <c r="NWG160" s="4345"/>
      <c r="NWH160" s="4346"/>
      <c r="NWI160" s="4338"/>
      <c r="NWJ160" s="4339"/>
      <c r="NWK160" s="4345"/>
      <c r="NWL160" s="4344"/>
      <c r="NWM160" s="4338"/>
      <c r="NWN160" s="4339"/>
      <c r="NWO160" s="4340"/>
      <c r="NWP160" s="4341"/>
      <c r="NWQ160" s="4338"/>
      <c r="NWR160" s="2612"/>
      <c r="NWS160" s="4342"/>
      <c r="NWT160" s="4343"/>
      <c r="NWU160" s="4344"/>
      <c r="NWV160" s="2613"/>
      <c r="NWW160" s="4345"/>
      <c r="NWX160" s="4346"/>
      <c r="NWY160" s="4345"/>
      <c r="NWZ160" s="4346"/>
      <c r="NXA160" s="4338"/>
      <c r="NXB160" s="4339"/>
      <c r="NXC160" s="4345"/>
      <c r="NXD160" s="4344"/>
      <c r="NXE160" s="4338"/>
      <c r="NXF160" s="4339"/>
      <c r="NXG160" s="4340"/>
      <c r="NXH160" s="4341"/>
      <c r="NXI160" s="4338"/>
      <c r="NXJ160" s="2612"/>
      <c r="NXK160" s="4342"/>
      <c r="NXL160" s="4343"/>
      <c r="NXM160" s="4344"/>
      <c r="NXN160" s="2613"/>
      <c r="NXO160" s="4345"/>
      <c r="NXP160" s="4346"/>
      <c r="NXQ160" s="4345"/>
      <c r="NXR160" s="4346"/>
      <c r="NXS160" s="4338"/>
      <c r="NXT160" s="4339"/>
      <c r="NXU160" s="4345"/>
      <c r="NXV160" s="4344"/>
      <c r="NXW160" s="4338"/>
      <c r="NXX160" s="4339"/>
      <c r="NXY160" s="4340"/>
      <c r="NXZ160" s="4341"/>
      <c r="NYA160" s="4338"/>
      <c r="NYB160" s="2612"/>
      <c r="NYC160" s="4342"/>
      <c r="NYD160" s="4343"/>
      <c r="NYE160" s="4344"/>
      <c r="NYF160" s="2613"/>
      <c r="NYG160" s="4345"/>
      <c r="NYH160" s="4346"/>
      <c r="NYI160" s="4345"/>
      <c r="NYJ160" s="4346"/>
      <c r="NYK160" s="4338"/>
      <c r="NYL160" s="4339"/>
      <c r="NYM160" s="4345"/>
      <c r="NYN160" s="4344"/>
      <c r="NYO160" s="4338"/>
      <c r="NYP160" s="4339"/>
      <c r="NYQ160" s="4340"/>
      <c r="NYR160" s="4341"/>
      <c r="NYS160" s="4338"/>
      <c r="NYT160" s="2612"/>
      <c r="NYU160" s="4342"/>
      <c r="NYV160" s="4343"/>
      <c r="NYW160" s="4344"/>
      <c r="NYX160" s="2613"/>
      <c r="NYY160" s="4345"/>
      <c r="NYZ160" s="4346"/>
      <c r="NZA160" s="4345"/>
      <c r="NZB160" s="4346"/>
      <c r="NZC160" s="4338"/>
      <c r="NZD160" s="4339"/>
      <c r="NZE160" s="4345"/>
      <c r="NZF160" s="4344"/>
      <c r="NZG160" s="4338"/>
      <c r="NZH160" s="4339"/>
      <c r="NZI160" s="4340"/>
      <c r="NZJ160" s="4341"/>
      <c r="NZK160" s="4338"/>
      <c r="NZL160" s="2612"/>
      <c r="NZM160" s="4342"/>
      <c r="NZN160" s="4343"/>
      <c r="NZO160" s="4344"/>
      <c r="NZP160" s="2613"/>
      <c r="NZQ160" s="4345"/>
      <c r="NZR160" s="4346"/>
      <c r="NZS160" s="4345"/>
      <c r="NZT160" s="4346"/>
      <c r="NZU160" s="4338"/>
      <c r="NZV160" s="4339"/>
      <c r="NZW160" s="4345"/>
      <c r="NZX160" s="4344"/>
      <c r="NZY160" s="4338"/>
      <c r="NZZ160" s="4339"/>
      <c r="OAA160" s="4340"/>
      <c r="OAB160" s="4341"/>
      <c r="OAC160" s="4338"/>
      <c r="OAD160" s="2612"/>
      <c r="OAE160" s="4342"/>
      <c r="OAF160" s="4343"/>
      <c r="OAG160" s="4344"/>
      <c r="OAH160" s="2613"/>
      <c r="OAI160" s="4345"/>
      <c r="OAJ160" s="4346"/>
      <c r="OAK160" s="4345"/>
      <c r="OAL160" s="4346"/>
      <c r="OAM160" s="4338"/>
      <c r="OAN160" s="4339"/>
      <c r="OAO160" s="4345"/>
      <c r="OAP160" s="4344"/>
      <c r="OAQ160" s="4338"/>
      <c r="OAR160" s="4339"/>
      <c r="OAS160" s="4340"/>
      <c r="OAT160" s="4341"/>
      <c r="OAU160" s="4338"/>
      <c r="OAV160" s="2612"/>
      <c r="OAW160" s="4342"/>
      <c r="OAX160" s="4343"/>
      <c r="OAY160" s="4344"/>
      <c r="OAZ160" s="2613"/>
      <c r="OBA160" s="4345"/>
      <c r="OBB160" s="4346"/>
      <c r="OBC160" s="4345"/>
      <c r="OBD160" s="4346"/>
      <c r="OBE160" s="4338"/>
      <c r="OBF160" s="4339"/>
      <c r="OBG160" s="4345"/>
      <c r="OBH160" s="4344"/>
      <c r="OBI160" s="4338"/>
      <c r="OBJ160" s="4339"/>
      <c r="OBK160" s="4340"/>
      <c r="OBL160" s="4341"/>
      <c r="OBM160" s="4338"/>
      <c r="OBN160" s="2612"/>
      <c r="OBO160" s="4342"/>
      <c r="OBP160" s="4343"/>
      <c r="OBQ160" s="4344"/>
      <c r="OBR160" s="2613"/>
      <c r="OBS160" s="4345"/>
      <c r="OBT160" s="4346"/>
      <c r="OBU160" s="4345"/>
      <c r="OBV160" s="4346"/>
      <c r="OBW160" s="4338"/>
      <c r="OBX160" s="4339"/>
      <c r="OBY160" s="4345"/>
      <c r="OBZ160" s="4344"/>
      <c r="OCA160" s="4338"/>
      <c r="OCB160" s="4339"/>
      <c r="OCC160" s="4340"/>
      <c r="OCD160" s="4341"/>
      <c r="OCE160" s="4338"/>
      <c r="OCF160" s="2612"/>
      <c r="OCG160" s="4342"/>
      <c r="OCH160" s="4343"/>
      <c r="OCI160" s="4344"/>
      <c r="OCJ160" s="2613"/>
      <c r="OCK160" s="4345"/>
      <c r="OCL160" s="4346"/>
      <c r="OCM160" s="4345"/>
      <c r="OCN160" s="4346"/>
      <c r="OCO160" s="4338"/>
      <c r="OCP160" s="4339"/>
      <c r="OCQ160" s="4345"/>
      <c r="OCR160" s="4344"/>
      <c r="OCS160" s="4338"/>
      <c r="OCT160" s="4339"/>
      <c r="OCU160" s="4340"/>
      <c r="OCV160" s="4341"/>
      <c r="OCW160" s="4338"/>
      <c r="OCX160" s="2612"/>
      <c r="OCY160" s="4342"/>
      <c r="OCZ160" s="4343"/>
      <c r="ODA160" s="4344"/>
      <c r="ODB160" s="2613"/>
      <c r="ODC160" s="4345"/>
      <c r="ODD160" s="4346"/>
      <c r="ODE160" s="4345"/>
      <c r="ODF160" s="4346"/>
      <c r="ODG160" s="4338"/>
      <c r="ODH160" s="4339"/>
      <c r="ODI160" s="4345"/>
      <c r="ODJ160" s="4344"/>
      <c r="ODK160" s="4338"/>
      <c r="ODL160" s="4339"/>
      <c r="ODM160" s="4340"/>
      <c r="ODN160" s="4341"/>
      <c r="ODO160" s="4338"/>
      <c r="ODP160" s="2612"/>
      <c r="ODQ160" s="4342"/>
      <c r="ODR160" s="4343"/>
      <c r="ODS160" s="4344"/>
      <c r="ODT160" s="2613"/>
      <c r="ODU160" s="4345"/>
      <c r="ODV160" s="4346"/>
      <c r="ODW160" s="4345"/>
      <c r="ODX160" s="4346"/>
      <c r="ODY160" s="4338"/>
      <c r="ODZ160" s="4339"/>
      <c r="OEA160" s="4345"/>
      <c r="OEB160" s="4344"/>
      <c r="OEC160" s="4338"/>
      <c r="OED160" s="4339"/>
      <c r="OEE160" s="4340"/>
      <c r="OEF160" s="4341"/>
      <c r="OEG160" s="4338"/>
      <c r="OEH160" s="2612"/>
      <c r="OEI160" s="4342"/>
      <c r="OEJ160" s="4343"/>
      <c r="OEK160" s="4344"/>
      <c r="OEL160" s="2613"/>
      <c r="OEM160" s="4345"/>
      <c r="OEN160" s="4346"/>
      <c r="OEO160" s="4345"/>
      <c r="OEP160" s="4346"/>
      <c r="OEQ160" s="4338"/>
      <c r="OER160" s="4339"/>
      <c r="OES160" s="4345"/>
      <c r="OET160" s="4344"/>
      <c r="OEU160" s="4338"/>
      <c r="OEV160" s="4339"/>
      <c r="OEW160" s="4340"/>
      <c r="OEX160" s="4341"/>
      <c r="OEY160" s="4338"/>
      <c r="OEZ160" s="2612"/>
      <c r="OFA160" s="4342"/>
      <c r="OFB160" s="4343"/>
      <c r="OFC160" s="4344"/>
      <c r="OFD160" s="2613"/>
      <c r="OFE160" s="4345"/>
      <c r="OFF160" s="4346"/>
      <c r="OFG160" s="4345"/>
      <c r="OFH160" s="4346"/>
      <c r="OFI160" s="4338"/>
      <c r="OFJ160" s="4339"/>
      <c r="OFK160" s="4345"/>
      <c r="OFL160" s="4344"/>
      <c r="OFM160" s="4338"/>
      <c r="OFN160" s="4339"/>
      <c r="OFO160" s="4340"/>
      <c r="OFP160" s="4341"/>
      <c r="OFQ160" s="4338"/>
      <c r="OFR160" s="2612"/>
      <c r="OFS160" s="4342"/>
      <c r="OFT160" s="4343"/>
      <c r="OFU160" s="4344"/>
      <c r="OFV160" s="2613"/>
      <c r="OFW160" s="4345"/>
      <c r="OFX160" s="4346"/>
      <c r="OFY160" s="4345"/>
      <c r="OFZ160" s="4346"/>
      <c r="OGA160" s="4338"/>
      <c r="OGB160" s="4339"/>
      <c r="OGC160" s="4345"/>
      <c r="OGD160" s="4344"/>
      <c r="OGE160" s="4338"/>
      <c r="OGF160" s="4339"/>
      <c r="OGG160" s="4340"/>
      <c r="OGH160" s="4341"/>
      <c r="OGI160" s="4338"/>
      <c r="OGJ160" s="2612"/>
      <c r="OGK160" s="4342"/>
      <c r="OGL160" s="4343"/>
      <c r="OGM160" s="4344"/>
      <c r="OGN160" s="2613"/>
      <c r="OGO160" s="4345"/>
      <c r="OGP160" s="4346"/>
      <c r="OGQ160" s="4345"/>
      <c r="OGR160" s="4346"/>
      <c r="OGS160" s="4338"/>
      <c r="OGT160" s="4339"/>
      <c r="OGU160" s="4345"/>
      <c r="OGV160" s="4344"/>
      <c r="OGW160" s="4338"/>
      <c r="OGX160" s="4339"/>
      <c r="OGY160" s="4340"/>
      <c r="OGZ160" s="4341"/>
      <c r="OHA160" s="4338"/>
      <c r="OHB160" s="2612"/>
      <c r="OHC160" s="4342"/>
      <c r="OHD160" s="4343"/>
      <c r="OHE160" s="4344"/>
      <c r="OHF160" s="2613"/>
      <c r="OHG160" s="4345"/>
      <c r="OHH160" s="4346"/>
      <c r="OHI160" s="4345"/>
      <c r="OHJ160" s="4346"/>
      <c r="OHK160" s="4338"/>
      <c r="OHL160" s="4339"/>
      <c r="OHM160" s="4345"/>
      <c r="OHN160" s="4344"/>
      <c r="OHO160" s="4338"/>
      <c r="OHP160" s="4339"/>
      <c r="OHQ160" s="4340"/>
      <c r="OHR160" s="4341"/>
      <c r="OHS160" s="4338"/>
      <c r="OHT160" s="2612"/>
      <c r="OHU160" s="4342"/>
      <c r="OHV160" s="4343"/>
      <c r="OHW160" s="4344"/>
      <c r="OHX160" s="2613"/>
      <c r="OHY160" s="4345"/>
      <c r="OHZ160" s="4346"/>
      <c r="OIA160" s="4345"/>
      <c r="OIB160" s="4346"/>
      <c r="OIC160" s="4338"/>
      <c r="OID160" s="4339"/>
      <c r="OIE160" s="4345"/>
      <c r="OIF160" s="4344"/>
      <c r="OIG160" s="4338"/>
      <c r="OIH160" s="4339"/>
      <c r="OII160" s="4340"/>
      <c r="OIJ160" s="4341"/>
      <c r="OIK160" s="4338"/>
      <c r="OIL160" s="2612"/>
      <c r="OIM160" s="4342"/>
      <c r="OIN160" s="4343"/>
      <c r="OIO160" s="4344"/>
      <c r="OIP160" s="2613"/>
      <c r="OIQ160" s="4345"/>
      <c r="OIR160" s="4346"/>
      <c r="OIS160" s="4345"/>
      <c r="OIT160" s="4346"/>
      <c r="OIU160" s="4338"/>
      <c r="OIV160" s="4339"/>
      <c r="OIW160" s="4345"/>
      <c r="OIX160" s="4344"/>
      <c r="OIY160" s="4338"/>
      <c r="OIZ160" s="4339"/>
      <c r="OJA160" s="4340"/>
      <c r="OJB160" s="4341"/>
      <c r="OJC160" s="4338"/>
      <c r="OJD160" s="2612"/>
      <c r="OJE160" s="4342"/>
      <c r="OJF160" s="4343"/>
      <c r="OJG160" s="4344"/>
      <c r="OJH160" s="2613"/>
      <c r="OJI160" s="4345"/>
      <c r="OJJ160" s="4346"/>
      <c r="OJK160" s="4345"/>
      <c r="OJL160" s="4346"/>
      <c r="OJM160" s="4338"/>
      <c r="OJN160" s="4339"/>
      <c r="OJO160" s="4345"/>
      <c r="OJP160" s="4344"/>
      <c r="OJQ160" s="4338"/>
      <c r="OJR160" s="4339"/>
      <c r="OJS160" s="4340"/>
      <c r="OJT160" s="4341"/>
      <c r="OJU160" s="4338"/>
      <c r="OJV160" s="2612"/>
      <c r="OJW160" s="4342"/>
      <c r="OJX160" s="4343"/>
      <c r="OJY160" s="4344"/>
      <c r="OJZ160" s="2613"/>
      <c r="OKA160" s="4345"/>
      <c r="OKB160" s="4346"/>
      <c r="OKC160" s="4345"/>
      <c r="OKD160" s="4346"/>
      <c r="OKE160" s="4338"/>
      <c r="OKF160" s="4339"/>
      <c r="OKG160" s="4345"/>
      <c r="OKH160" s="4344"/>
      <c r="OKI160" s="4338"/>
      <c r="OKJ160" s="4339"/>
      <c r="OKK160" s="4340"/>
      <c r="OKL160" s="4341"/>
      <c r="OKM160" s="4338"/>
      <c r="OKN160" s="2612"/>
      <c r="OKO160" s="4342"/>
      <c r="OKP160" s="4343"/>
      <c r="OKQ160" s="4344"/>
      <c r="OKR160" s="2613"/>
      <c r="OKS160" s="4345"/>
      <c r="OKT160" s="4346"/>
      <c r="OKU160" s="4345"/>
      <c r="OKV160" s="4346"/>
      <c r="OKW160" s="4338"/>
      <c r="OKX160" s="4339"/>
      <c r="OKY160" s="4345"/>
      <c r="OKZ160" s="4344"/>
      <c r="OLA160" s="4338"/>
      <c r="OLB160" s="4339"/>
      <c r="OLC160" s="4340"/>
      <c r="OLD160" s="4341"/>
      <c r="OLE160" s="4338"/>
      <c r="OLF160" s="2612"/>
      <c r="OLG160" s="4342"/>
      <c r="OLH160" s="4343"/>
      <c r="OLI160" s="4344"/>
      <c r="OLJ160" s="2613"/>
      <c r="OLK160" s="4345"/>
      <c r="OLL160" s="4346"/>
      <c r="OLM160" s="4345"/>
      <c r="OLN160" s="4346"/>
      <c r="OLO160" s="4338"/>
      <c r="OLP160" s="4339"/>
      <c r="OLQ160" s="4345"/>
      <c r="OLR160" s="4344"/>
      <c r="OLS160" s="4338"/>
      <c r="OLT160" s="4339"/>
      <c r="OLU160" s="4340"/>
      <c r="OLV160" s="4341"/>
      <c r="OLW160" s="4338"/>
      <c r="OLX160" s="2612"/>
      <c r="OLY160" s="4342"/>
      <c r="OLZ160" s="4343"/>
      <c r="OMA160" s="4344"/>
      <c r="OMB160" s="2613"/>
      <c r="OMC160" s="4345"/>
      <c r="OMD160" s="4346"/>
      <c r="OME160" s="4345"/>
      <c r="OMF160" s="4346"/>
      <c r="OMG160" s="4338"/>
      <c r="OMH160" s="4339"/>
      <c r="OMI160" s="4345"/>
      <c r="OMJ160" s="4344"/>
      <c r="OMK160" s="4338"/>
      <c r="OML160" s="4339"/>
      <c r="OMM160" s="4340"/>
      <c r="OMN160" s="4341"/>
      <c r="OMO160" s="4338"/>
      <c r="OMP160" s="2612"/>
      <c r="OMQ160" s="4342"/>
      <c r="OMR160" s="4343"/>
      <c r="OMS160" s="4344"/>
      <c r="OMT160" s="2613"/>
      <c r="OMU160" s="4345"/>
      <c r="OMV160" s="4346"/>
      <c r="OMW160" s="4345"/>
      <c r="OMX160" s="4346"/>
      <c r="OMY160" s="4338"/>
      <c r="OMZ160" s="4339"/>
      <c r="ONA160" s="4345"/>
      <c r="ONB160" s="4344"/>
      <c r="ONC160" s="4338"/>
      <c r="OND160" s="4339"/>
      <c r="ONE160" s="4340"/>
      <c r="ONF160" s="4341"/>
      <c r="ONG160" s="4338"/>
      <c r="ONH160" s="2612"/>
      <c r="ONI160" s="4342"/>
      <c r="ONJ160" s="4343"/>
      <c r="ONK160" s="4344"/>
      <c r="ONL160" s="2613"/>
      <c r="ONM160" s="4345"/>
      <c r="ONN160" s="4346"/>
      <c r="ONO160" s="4345"/>
      <c r="ONP160" s="4346"/>
      <c r="ONQ160" s="4338"/>
      <c r="ONR160" s="4339"/>
      <c r="ONS160" s="4345"/>
      <c r="ONT160" s="4344"/>
      <c r="ONU160" s="4338"/>
      <c r="ONV160" s="4339"/>
      <c r="ONW160" s="4340"/>
      <c r="ONX160" s="4341"/>
      <c r="ONY160" s="4338"/>
      <c r="ONZ160" s="2612"/>
      <c r="OOA160" s="4342"/>
      <c r="OOB160" s="4343"/>
      <c r="OOC160" s="4344"/>
      <c r="OOD160" s="2613"/>
      <c r="OOE160" s="4345"/>
      <c r="OOF160" s="4346"/>
      <c r="OOG160" s="4345"/>
      <c r="OOH160" s="4346"/>
      <c r="OOI160" s="4338"/>
      <c r="OOJ160" s="4339"/>
      <c r="OOK160" s="4345"/>
      <c r="OOL160" s="4344"/>
      <c r="OOM160" s="4338"/>
      <c r="OON160" s="4339"/>
      <c r="OOO160" s="4340"/>
      <c r="OOP160" s="4341"/>
      <c r="OOQ160" s="4338"/>
      <c r="OOR160" s="2612"/>
      <c r="OOS160" s="4342"/>
      <c r="OOT160" s="4343"/>
      <c r="OOU160" s="4344"/>
      <c r="OOV160" s="2613"/>
      <c r="OOW160" s="4345"/>
      <c r="OOX160" s="4346"/>
      <c r="OOY160" s="4345"/>
      <c r="OOZ160" s="4346"/>
      <c r="OPA160" s="4338"/>
      <c r="OPB160" s="4339"/>
      <c r="OPC160" s="4345"/>
      <c r="OPD160" s="4344"/>
      <c r="OPE160" s="4338"/>
      <c r="OPF160" s="4339"/>
      <c r="OPG160" s="4340"/>
      <c r="OPH160" s="4341"/>
      <c r="OPI160" s="4338"/>
      <c r="OPJ160" s="2612"/>
      <c r="OPK160" s="4342"/>
      <c r="OPL160" s="4343"/>
      <c r="OPM160" s="4344"/>
      <c r="OPN160" s="2613"/>
      <c r="OPO160" s="4345"/>
      <c r="OPP160" s="4346"/>
      <c r="OPQ160" s="4345"/>
      <c r="OPR160" s="4346"/>
      <c r="OPS160" s="4338"/>
      <c r="OPT160" s="4339"/>
      <c r="OPU160" s="4345"/>
      <c r="OPV160" s="4344"/>
      <c r="OPW160" s="4338"/>
      <c r="OPX160" s="4339"/>
      <c r="OPY160" s="4340"/>
      <c r="OPZ160" s="4341"/>
      <c r="OQA160" s="4338"/>
      <c r="OQB160" s="2612"/>
      <c r="OQC160" s="4342"/>
      <c r="OQD160" s="4343"/>
      <c r="OQE160" s="4344"/>
      <c r="OQF160" s="2613"/>
      <c r="OQG160" s="4345"/>
      <c r="OQH160" s="4346"/>
      <c r="OQI160" s="4345"/>
      <c r="OQJ160" s="4346"/>
      <c r="OQK160" s="4338"/>
      <c r="OQL160" s="4339"/>
      <c r="OQM160" s="4345"/>
      <c r="OQN160" s="4344"/>
      <c r="OQO160" s="4338"/>
      <c r="OQP160" s="4339"/>
      <c r="OQQ160" s="4340"/>
      <c r="OQR160" s="4341"/>
      <c r="OQS160" s="4338"/>
      <c r="OQT160" s="2612"/>
      <c r="OQU160" s="4342"/>
      <c r="OQV160" s="4343"/>
      <c r="OQW160" s="4344"/>
      <c r="OQX160" s="2613"/>
      <c r="OQY160" s="4345"/>
      <c r="OQZ160" s="4346"/>
      <c r="ORA160" s="4345"/>
      <c r="ORB160" s="4346"/>
      <c r="ORC160" s="4338"/>
      <c r="ORD160" s="4339"/>
      <c r="ORE160" s="4345"/>
      <c r="ORF160" s="4344"/>
      <c r="ORG160" s="4338"/>
      <c r="ORH160" s="4339"/>
      <c r="ORI160" s="4340"/>
      <c r="ORJ160" s="4341"/>
      <c r="ORK160" s="4338"/>
      <c r="ORL160" s="2612"/>
      <c r="ORM160" s="4342"/>
      <c r="ORN160" s="4343"/>
      <c r="ORO160" s="4344"/>
      <c r="ORP160" s="2613"/>
      <c r="ORQ160" s="4345"/>
      <c r="ORR160" s="4346"/>
      <c r="ORS160" s="4345"/>
      <c r="ORT160" s="4346"/>
      <c r="ORU160" s="4338"/>
      <c r="ORV160" s="4339"/>
      <c r="ORW160" s="4345"/>
      <c r="ORX160" s="4344"/>
      <c r="ORY160" s="4338"/>
      <c r="ORZ160" s="4339"/>
      <c r="OSA160" s="4340"/>
      <c r="OSB160" s="4341"/>
      <c r="OSC160" s="4338"/>
      <c r="OSD160" s="2612"/>
      <c r="OSE160" s="4342"/>
      <c r="OSF160" s="4343"/>
      <c r="OSG160" s="4344"/>
      <c r="OSH160" s="2613"/>
      <c r="OSI160" s="4345"/>
      <c r="OSJ160" s="4346"/>
      <c r="OSK160" s="4345"/>
      <c r="OSL160" s="4346"/>
      <c r="OSM160" s="4338"/>
      <c r="OSN160" s="4339"/>
      <c r="OSO160" s="4345"/>
      <c r="OSP160" s="4344"/>
      <c r="OSQ160" s="4338"/>
      <c r="OSR160" s="4339"/>
      <c r="OSS160" s="4340"/>
      <c r="OST160" s="4341"/>
      <c r="OSU160" s="4338"/>
      <c r="OSV160" s="2612"/>
      <c r="OSW160" s="4342"/>
      <c r="OSX160" s="4343"/>
      <c r="OSY160" s="4344"/>
      <c r="OSZ160" s="2613"/>
      <c r="OTA160" s="4345"/>
      <c r="OTB160" s="4346"/>
      <c r="OTC160" s="4345"/>
      <c r="OTD160" s="4346"/>
      <c r="OTE160" s="4338"/>
      <c r="OTF160" s="4339"/>
      <c r="OTG160" s="4345"/>
      <c r="OTH160" s="4344"/>
      <c r="OTI160" s="4338"/>
      <c r="OTJ160" s="4339"/>
      <c r="OTK160" s="4340"/>
      <c r="OTL160" s="4341"/>
      <c r="OTM160" s="4338"/>
      <c r="OTN160" s="2612"/>
      <c r="OTO160" s="4342"/>
      <c r="OTP160" s="4343"/>
      <c r="OTQ160" s="4344"/>
      <c r="OTR160" s="2613"/>
      <c r="OTS160" s="4345"/>
      <c r="OTT160" s="4346"/>
      <c r="OTU160" s="4345"/>
      <c r="OTV160" s="4346"/>
      <c r="OTW160" s="4338"/>
      <c r="OTX160" s="4339"/>
      <c r="OTY160" s="4345"/>
      <c r="OTZ160" s="4344"/>
      <c r="OUA160" s="4338"/>
      <c r="OUB160" s="4339"/>
      <c r="OUC160" s="4340"/>
      <c r="OUD160" s="4341"/>
      <c r="OUE160" s="4338"/>
      <c r="OUF160" s="2612"/>
      <c r="OUG160" s="4342"/>
      <c r="OUH160" s="4343"/>
      <c r="OUI160" s="4344"/>
      <c r="OUJ160" s="2613"/>
      <c r="OUK160" s="4345"/>
      <c r="OUL160" s="4346"/>
      <c r="OUM160" s="4345"/>
      <c r="OUN160" s="4346"/>
      <c r="OUO160" s="4338"/>
      <c r="OUP160" s="4339"/>
      <c r="OUQ160" s="4345"/>
      <c r="OUR160" s="4344"/>
      <c r="OUS160" s="4338"/>
      <c r="OUT160" s="4339"/>
      <c r="OUU160" s="4340"/>
      <c r="OUV160" s="4341"/>
      <c r="OUW160" s="4338"/>
      <c r="OUX160" s="2612"/>
      <c r="OUY160" s="4342"/>
      <c r="OUZ160" s="4343"/>
      <c r="OVA160" s="4344"/>
      <c r="OVB160" s="2613"/>
      <c r="OVC160" s="4345"/>
      <c r="OVD160" s="4346"/>
      <c r="OVE160" s="4345"/>
      <c r="OVF160" s="4346"/>
      <c r="OVG160" s="4338"/>
      <c r="OVH160" s="4339"/>
      <c r="OVI160" s="4345"/>
      <c r="OVJ160" s="4344"/>
      <c r="OVK160" s="4338"/>
      <c r="OVL160" s="4339"/>
      <c r="OVM160" s="4340"/>
      <c r="OVN160" s="4341"/>
      <c r="OVO160" s="4338"/>
      <c r="OVP160" s="2612"/>
      <c r="OVQ160" s="4342"/>
      <c r="OVR160" s="4343"/>
      <c r="OVS160" s="4344"/>
      <c r="OVT160" s="2613"/>
      <c r="OVU160" s="4345"/>
      <c r="OVV160" s="4346"/>
      <c r="OVW160" s="4345"/>
      <c r="OVX160" s="4346"/>
      <c r="OVY160" s="4338"/>
      <c r="OVZ160" s="4339"/>
      <c r="OWA160" s="4345"/>
      <c r="OWB160" s="4344"/>
      <c r="OWC160" s="4338"/>
      <c r="OWD160" s="4339"/>
      <c r="OWE160" s="4340"/>
      <c r="OWF160" s="4341"/>
      <c r="OWG160" s="4338"/>
      <c r="OWH160" s="2612"/>
      <c r="OWI160" s="4342"/>
      <c r="OWJ160" s="4343"/>
      <c r="OWK160" s="4344"/>
      <c r="OWL160" s="2613"/>
      <c r="OWM160" s="4345"/>
      <c r="OWN160" s="4346"/>
      <c r="OWO160" s="4345"/>
      <c r="OWP160" s="4346"/>
      <c r="OWQ160" s="4338"/>
      <c r="OWR160" s="4339"/>
      <c r="OWS160" s="4345"/>
      <c r="OWT160" s="4344"/>
      <c r="OWU160" s="4338"/>
      <c r="OWV160" s="4339"/>
      <c r="OWW160" s="4340"/>
      <c r="OWX160" s="4341"/>
      <c r="OWY160" s="4338"/>
      <c r="OWZ160" s="2612"/>
      <c r="OXA160" s="4342"/>
      <c r="OXB160" s="4343"/>
      <c r="OXC160" s="4344"/>
      <c r="OXD160" s="2613"/>
      <c r="OXE160" s="4345"/>
      <c r="OXF160" s="4346"/>
      <c r="OXG160" s="4345"/>
      <c r="OXH160" s="4346"/>
      <c r="OXI160" s="4338"/>
      <c r="OXJ160" s="4339"/>
      <c r="OXK160" s="4345"/>
      <c r="OXL160" s="4344"/>
      <c r="OXM160" s="4338"/>
      <c r="OXN160" s="4339"/>
      <c r="OXO160" s="4340"/>
      <c r="OXP160" s="4341"/>
      <c r="OXQ160" s="4338"/>
      <c r="OXR160" s="2612"/>
      <c r="OXS160" s="4342"/>
      <c r="OXT160" s="4343"/>
      <c r="OXU160" s="4344"/>
      <c r="OXV160" s="2613"/>
      <c r="OXW160" s="4345"/>
      <c r="OXX160" s="4346"/>
      <c r="OXY160" s="4345"/>
      <c r="OXZ160" s="4346"/>
      <c r="OYA160" s="4338"/>
      <c r="OYB160" s="4339"/>
      <c r="OYC160" s="4345"/>
      <c r="OYD160" s="4344"/>
      <c r="OYE160" s="4338"/>
      <c r="OYF160" s="4339"/>
      <c r="OYG160" s="4340"/>
      <c r="OYH160" s="4341"/>
      <c r="OYI160" s="4338"/>
      <c r="OYJ160" s="2612"/>
      <c r="OYK160" s="4342"/>
      <c r="OYL160" s="4343"/>
      <c r="OYM160" s="4344"/>
      <c r="OYN160" s="2613"/>
      <c r="OYO160" s="4345"/>
      <c r="OYP160" s="4346"/>
      <c r="OYQ160" s="4345"/>
      <c r="OYR160" s="4346"/>
      <c r="OYS160" s="4338"/>
      <c r="OYT160" s="4339"/>
      <c r="OYU160" s="4345"/>
      <c r="OYV160" s="4344"/>
      <c r="OYW160" s="4338"/>
      <c r="OYX160" s="4339"/>
      <c r="OYY160" s="4340"/>
      <c r="OYZ160" s="4341"/>
      <c r="OZA160" s="4338"/>
      <c r="OZB160" s="2612"/>
      <c r="OZC160" s="4342"/>
      <c r="OZD160" s="4343"/>
      <c r="OZE160" s="4344"/>
      <c r="OZF160" s="2613"/>
      <c r="OZG160" s="4345"/>
      <c r="OZH160" s="4346"/>
      <c r="OZI160" s="4345"/>
      <c r="OZJ160" s="4346"/>
      <c r="OZK160" s="4338"/>
      <c r="OZL160" s="4339"/>
      <c r="OZM160" s="4345"/>
      <c r="OZN160" s="4344"/>
      <c r="OZO160" s="4338"/>
      <c r="OZP160" s="4339"/>
      <c r="OZQ160" s="4340"/>
      <c r="OZR160" s="4341"/>
      <c r="OZS160" s="4338"/>
      <c r="OZT160" s="2612"/>
      <c r="OZU160" s="4342"/>
      <c r="OZV160" s="4343"/>
      <c r="OZW160" s="4344"/>
      <c r="OZX160" s="2613"/>
      <c r="OZY160" s="4345"/>
      <c r="OZZ160" s="4346"/>
      <c r="PAA160" s="4345"/>
      <c r="PAB160" s="4346"/>
      <c r="PAC160" s="4338"/>
      <c r="PAD160" s="4339"/>
      <c r="PAE160" s="4345"/>
      <c r="PAF160" s="4344"/>
      <c r="PAG160" s="4338"/>
      <c r="PAH160" s="4339"/>
      <c r="PAI160" s="4340"/>
      <c r="PAJ160" s="4341"/>
      <c r="PAK160" s="4338"/>
      <c r="PAL160" s="2612"/>
      <c r="PAM160" s="4342"/>
      <c r="PAN160" s="4343"/>
      <c r="PAO160" s="4344"/>
      <c r="PAP160" s="2613"/>
      <c r="PAQ160" s="4345"/>
      <c r="PAR160" s="4346"/>
      <c r="PAS160" s="4345"/>
      <c r="PAT160" s="4346"/>
      <c r="PAU160" s="4338"/>
      <c r="PAV160" s="4339"/>
      <c r="PAW160" s="4345"/>
      <c r="PAX160" s="4344"/>
      <c r="PAY160" s="4338"/>
      <c r="PAZ160" s="4339"/>
      <c r="PBA160" s="4340"/>
      <c r="PBB160" s="4341"/>
      <c r="PBC160" s="4338"/>
      <c r="PBD160" s="2612"/>
      <c r="PBE160" s="4342"/>
      <c r="PBF160" s="4343"/>
      <c r="PBG160" s="4344"/>
      <c r="PBH160" s="2613"/>
      <c r="PBI160" s="4345"/>
      <c r="PBJ160" s="4346"/>
      <c r="PBK160" s="4345"/>
      <c r="PBL160" s="4346"/>
      <c r="PBM160" s="4338"/>
      <c r="PBN160" s="4339"/>
      <c r="PBO160" s="4345"/>
      <c r="PBP160" s="4344"/>
      <c r="PBQ160" s="4338"/>
      <c r="PBR160" s="4339"/>
      <c r="PBS160" s="4340"/>
      <c r="PBT160" s="4341"/>
      <c r="PBU160" s="4338"/>
      <c r="PBV160" s="2612"/>
      <c r="PBW160" s="4342"/>
      <c r="PBX160" s="4343"/>
      <c r="PBY160" s="4344"/>
      <c r="PBZ160" s="2613"/>
      <c r="PCA160" s="4345"/>
      <c r="PCB160" s="4346"/>
      <c r="PCC160" s="4345"/>
      <c r="PCD160" s="4346"/>
      <c r="PCE160" s="4338"/>
      <c r="PCF160" s="4339"/>
      <c r="PCG160" s="4345"/>
      <c r="PCH160" s="4344"/>
      <c r="PCI160" s="4338"/>
      <c r="PCJ160" s="4339"/>
      <c r="PCK160" s="4340"/>
      <c r="PCL160" s="4341"/>
      <c r="PCM160" s="4338"/>
      <c r="PCN160" s="2612"/>
      <c r="PCO160" s="4342"/>
      <c r="PCP160" s="4343"/>
      <c r="PCQ160" s="4344"/>
      <c r="PCR160" s="2613"/>
      <c r="PCS160" s="4345"/>
      <c r="PCT160" s="4346"/>
      <c r="PCU160" s="4345"/>
      <c r="PCV160" s="4346"/>
      <c r="PCW160" s="4338"/>
      <c r="PCX160" s="4339"/>
      <c r="PCY160" s="4345"/>
      <c r="PCZ160" s="4344"/>
      <c r="PDA160" s="4338"/>
      <c r="PDB160" s="4339"/>
      <c r="PDC160" s="4340"/>
      <c r="PDD160" s="4341"/>
      <c r="PDE160" s="4338"/>
      <c r="PDF160" s="2612"/>
      <c r="PDG160" s="4342"/>
      <c r="PDH160" s="4343"/>
      <c r="PDI160" s="4344"/>
      <c r="PDJ160" s="2613"/>
      <c r="PDK160" s="4345"/>
      <c r="PDL160" s="4346"/>
      <c r="PDM160" s="4345"/>
      <c r="PDN160" s="4346"/>
      <c r="PDO160" s="4338"/>
      <c r="PDP160" s="4339"/>
      <c r="PDQ160" s="4345"/>
      <c r="PDR160" s="4344"/>
      <c r="PDS160" s="4338"/>
      <c r="PDT160" s="4339"/>
      <c r="PDU160" s="4340"/>
      <c r="PDV160" s="4341"/>
      <c r="PDW160" s="4338"/>
      <c r="PDX160" s="2612"/>
      <c r="PDY160" s="4342"/>
      <c r="PDZ160" s="4343"/>
      <c r="PEA160" s="4344"/>
      <c r="PEB160" s="2613"/>
      <c r="PEC160" s="4345"/>
      <c r="PED160" s="4346"/>
      <c r="PEE160" s="4345"/>
      <c r="PEF160" s="4346"/>
      <c r="PEG160" s="4338"/>
      <c r="PEH160" s="4339"/>
      <c r="PEI160" s="4345"/>
      <c r="PEJ160" s="4344"/>
      <c r="PEK160" s="4338"/>
      <c r="PEL160" s="4339"/>
      <c r="PEM160" s="4340"/>
      <c r="PEN160" s="4341"/>
      <c r="PEO160" s="4338"/>
      <c r="PEP160" s="2612"/>
      <c r="PEQ160" s="4342"/>
      <c r="PER160" s="4343"/>
      <c r="PES160" s="4344"/>
      <c r="PET160" s="2613"/>
      <c r="PEU160" s="4345"/>
      <c r="PEV160" s="4346"/>
      <c r="PEW160" s="4345"/>
      <c r="PEX160" s="4346"/>
      <c r="PEY160" s="4338"/>
      <c r="PEZ160" s="4339"/>
      <c r="PFA160" s="4345"/>
      <c r="PFB160" s="4344"/>
      <c r="PFC160" s="4338"/>
      <c r="PFD160" s="4339"/>
      <c r="PFE160" s="4340"/>
      <c r="PFF160" s="4341"/>
      <c r="PFG160" s="4338"/>
      <c r="PFH160" s="2612"/>
      <c r="PFI160" s="4342"/>
      <c r="PFJ160" s="4343"/>
      <c r="PFK160" s="4344"/>
      <c r="PFL160" s="2613"/>
      <c r="PFM160" s="4345"/>
      <c r="PFN160" s="4346"/>
      <c r="PFO160" s="4345"/>
      <c r="PFP160" s="4346"/>
      <c r="PFQ160" s="4338"/>
      <c r="PFR160" s="4339"/>
      <c r="PFS160" s="4345"/>
      <c r="PFT160" s="4344"/>
      <c r="PFU160" s="4338"/>
      <c r="PFV160" s="4339"/>
      <c r="PFW160" s="4340"/>
      <c r="PFX160" s="4341"/>
      <c r="PFY160" s="4338"/>
      <c r="PFZ160" s="2612"/>
      <c r="PGA160" s="4342"/>
      <c r="PGB160" s="4343"/>
      <c r="PGC160" s="4344"/>
      <c r="PGD160" s="2613"/>
      <c r="PGE160" s="4345"/>
      <c r="PGF160" s="4346"/>
      <c r="PGG160" s="4345"/>
      <c r="PGH160" s="4346"/>
      <c r="PGI160" s="4338"/>
      <c r="PGJ160" s="4339"/>
      <c r="PGK160" s="4345"/>
      <c r="PGL160" s="4344"/>
      <c r="PGM160" s="4338"/>
      <c r="PGN160" s="4339"/>
      <c r="PGO160" s="4340"/>
      <c r="PGP160" s="4341"/>
      <c r="PGQ160" s="4338"/>
      <c r="PGR160" s="2612"/>
      <c r="PGS160" s="4342"/>
      <c r="PGT160" s="4343"/>
      <c r="PGU160" s="4344"/>
      <c r="PGV160" s="2613"/>
      <c r="PGW160" s="4345"/>
      <c r="PGX160" s="4346"/>
      <c r="PGY160" s="4345"/>
      <c r="PGZ160" s="4346"/>
      <c r="PHA160" s="4338"/>
      <c r="PHB160" s="4339"/>
      <c r="PHC160" s="4345"/>
      <c r="PHD160" s="4344"/>
      <c r="PHE160" s="4338"/>
      <c r="PHF160" s="4339"/>
      <c r="PHG160" s="4340"/>
      <c r="PHH160" s="4341"/>
      <c r="PHI160" s="4338"/>
      <c r="PHJ160" s="2612"/>
      <c r="PHK160" s="4342"/>
      <c r="PHL160" s="4343"/>
      <c r="PHM160" s="4344"/>
      <c r="PHN160" s="2613"/>
      <c r="PHO160" s="4345"/>
      <c r="PHP160" s="4346"/>
      <c r="PHQ160" s="4345"/>
      <c r="PHR160" s="4346"/>
      <c r="PHS160" s="4338"/>
      <c r="PHT160" s="4339"/>
      <c r="PHU160" s="4345"/>
      <c r="PHV160" s="4344"/>
      <c r="PHW160" s="4338"/>
      <c r="PHX160" s="4339"/>
      <c r="PHY160" s="4340"/>
      <c r="PHZ160" s="4341"/>
      <c r="PIA160" s="4338"/>
      <c r="PIB160" s="2612"/>
      <c r="PIC160" s="4342"/>
      <c r="PID160" s="4343"/>
      <c r="PIE160" s="4344"/>
      <c r="PIF160" s="2613"/>
      <c r="PIG160" s="4345"/>
      <c r="PIH160" s="4346"/>
      <c r="PII160" s="4345"/>
      <c r="PIJ160" s="4346"/>
      <c r="PIK160" s="4338"/>
      <c r="PIL160" s="4339"/>
      <c r="PIM160" s="4345"/>
      <c r="PIN160" s="4344"/>
      <c r="PIO160" s="4338"/>
      <c r="PIP160" s="4339"/>
      <c r="PIQ160" s="4340"/>
      <c r="PIR160" s="4341"/>
      <c r="PIS160" s="4338"/>
      <c r="PIT160" s="2612"/>
      <c r="PIU160" s="4342"/>
      <c r="PIV160" s="4343"/>
      <c r="PIW160" s="4344"/>
      <c r="PIX160" s="2613"/>
      <c r="PIY160" s="4345"/>
      <c r="PIZ160" s="4346"/>
      <c r="PJA160" s="4345"/>
      <c r="PJB160" s="4346"/>
      <c r="PJC160" s="4338"/>
      <c r="PJD160" s="4339"/>
      <c r="PJE160" s="4345"/>
      <c r="PJF160" s="4344"/>
      <c r="PJG160" s="4338"/>
      <c r="PJH160" s="4339"/>
      <c r="PJI160" s="4340"/>
      <c r="PJJ160" s="4341"/>
      <c r="PJK160" s="4338"/>
      <c r="PJL160" s="2612"/>
      <c r="PJM160" s="4342"/>
      <c r="PJN160" s="4343"/>
      <c r="PJO160" s="4344"/>
      <c r="PJP160" s="2613"/>
      <c r="PJQ160" s="4345"/>
      <c r="PJR160" s="4346"/>
      <c r="PJS160" s="4345"/>
      <c r="PJT160" s="4346"/>
      <c r="PJU160" s="4338"/>
      <c r="PJV160" s="4339"/>
      <c r="PJW160" s="4345"/>
      <c r="PJX160" s="4344"/>
      <c r="PJY160" s="4338"/>
      <c r="PJZ160" s="4339"/>
      <c r="PKA160" s="4340"/>
      <c r="PKB160" s="4341"/>
      <c r="PKC160" s="4338"/>
      <c r="PKD160" s="2612"/>
      <c r="PKE160" s="4342"/>
      <c r="PKF160" s="4343"/>
      <c r="PKG160" s="4344"/>
      <c r="PKH160" s="2613"/>
      <c r="PKI160" s="4345"/>
      <c r="PKJ160" s="4346"/>
      <c r="PKK160" s="4345"/>
      <c r="PKL160" s="4346"/>
      <c r="PKM160" s="4338"/>
      <c r="PKN160" s="4339"/>
      <c r="PKO160" s="4345"/>
      <c r="PKP160" s="4344"/>
      <c r="PKQ160" s="4338"/>
      <c r="PKR160" s="4339"/>
      <c r="PKS160" s="4340"/>
      <c r="PKT160" s="4341"/>
      <c r="PKU160" s="4338"/>
      <c r="PKV160" s="2612"/>
      <c r="PKW160" s="4342"/>
      <c r="PKX160" s="4343"/>
      <c r="PKY160" s="4344"/>
      <c r="PKZ160" s="2613"/>
      <c r="PLA160" s="4345"/>
      <c r="PLB160" s="4346"/>
      <c r="PLC160" s="4345"/>
      <c r="PLD160" s="4346"/>
      <c r="PLE160" s="4338"/>
      <c r="PLF160" s="4339"/>
      <c r="PLG160" s="4345"/>
      <c r="PLH160" s="4344"/>
      <c r="PLI160" s="4338"/>
      <c r="PLJ160" s="4339"/>
      <c r="PLK160" s="4340"/>
      <c r="PLL160" s="4341"/>
      <c r="PLM160" s="4338"/>
      <c r="PLN160" s="2612"/>
      <c r="PLO160" s="4342"/>
      <c r="PLP160" s="4343"/>
      <c r="PLQ160" s="4344"/>
      <c r="PLR160" s="2613"/>
      <c r="PLS160" s="4345"/>
      <c r="PLT160" s="4346"/>
      <c r="PLU160" s="4345"/>
      <c r="PLV160" s="4346"/>
      <c r="PLW160" s="4338"/>
      <c r="PLX160" s="4339"/>
      <c r="PLY160" s="4345"/>
      <c r="PLZ160" s="4344"/>
      <c r="PMA160" s="4338"/>
      <c r="PMB160" s="4339"/>
      <c r="PMC160" s="4340"/>
      <c r="PMD160" s="4341"/>
      <c r="PME160" s="4338"/>
      <c r="PMF160" s="2612"/>
      <c r="PMG160" s="4342"/>
      <c r="PMH160" s="4343"/>
      <c r="PMI160" s="4344"/>
      <c r="PMJ160" s="2613"/>
      <c r="PMK160" s="4345"/>
      <c r="PML160" s="4346"/>
      <c r="PMM160" s="4345"/>
      <c r="PMN160" s="4346"/>
      <c r="PMO160" s="4338"/>
      <c r="PMP160" s="4339"/>
      <c r="PMQ160" s="4345"/>
      <c r="PMR160" s="4344"/>
      <c r="PMS160" s="4338"/>
      <c r="PMT160" s="4339"/>
      <c r="PMU160" s="4340"/>
      <c r="PMV160" s="4341"/>
      <c r="PMW160" s="4338"/>
      <c r="PMX160" s="2612"/>
      <c r="PMY160" s="4342"/>
      <c r="PMZ160" s="4343"/>
      <c r="PNA160" s="4344"/>
      <c r="PNB160" s="2613"/>
      <c r="PNC160" s="4345"/>
      <c r="PND160" s="4346"/>
      <c r="PNE160" s="4345"/>
      <c r="PNF160" s="4346"/>
      <c r="PNG160" s="4338"/>
      <c r="PNH160" s="4339"/>
      <c r="PNI160" s="4345"/>
      <c r="PNJ160" s="4344"/>
      <c r="PNK160" s="4338"/>
      <c r="PNL160" s="4339"/>
      <c r="PNM160" s="4340"/>
      <c r="PNN160" s="4341"/>
      <c r="PNO160" s="4338"/>
      <c r="PNP160" s="2612"/>
      <c r="PNQ160" s="4342"/>
      <c r="PNR160" s="4343"/>
      <c r="PNS160" s="4344"/>
      <c r="PNT160" s="2613"/>
      <c r="PNU160" s="4345"/>
      <c r="PNV160" s="4346"/>
      <c r="PNW160" s="4345"/>
      <c r="PNX160" s="4346"/>
      <c r="PNY160" s="4338"/>
      <c r="PNZ160" s="4339"/>
      <c r="POA160" s="4345"/>
      <c r="POB160" s="4344"/>
      <c r="POC160" s="4338"/>
      <c r="POD160" s="4339"/>
      <c r="POE160" s="4340"/>
      <c r="POF160" s="4341"/>
      <c r="POG160" s="4338"/>
      <c r="POH160" s="2612"/>
      <c r="POI160" s="4342"/>
      <c r="POJ160" s="4343"/>
      <c r="POK160" s="4344"/>
      <c r="POL160" s="2613"/>
      <c r="POM160" s="4345"/>
      <c r="PON160" s="4346"/>
      <c r="POO160" s="4345"/>
      <c r="POP160" s="4346"/>
      <c r="POQ160" s="4338"/>
      <c r="POR160" s="4339"/>
      <c r="POS160" s="4345"/>
      <c r="POT160" s="4344"/>
      <c r="POU160" s="4338"/>
      <c r="POV160" s="4339"/>
      <c r="POW160" s="4340"/>
      <c r="POX160" s="4341"/>
      <c r="POY160" s="4338"/>
      <c r="POZ160" s="2612"/>
      <c r="PPA160" s="4342"/>
      <c r="PPB160" s="4343"/>
      <c r="PPC160" s="4344"/>
      <c r="PPD160" s="2613"/>
      <c r="PPE160" s="4345"/>
      <c r="PPF160" s="4346"/>
      <c r="PPG160" s="4345"/>
      <c r="PPH160" s="4346"/>
      <c r="PPI160" s="4338"/>
      <c r="PPJ160" s="4339"/>
      <c r="PPK160" s="4345"/>
      <c r="PPL160" s="4344"/>
      <c r="PPM160" s="4338"/>
      <c r="PPN160" s="4339"/>
      <c r="PPO160" s="4340"/>
      <c r="PPP160" s="4341"/>
      <c r="PPQ160" s="4338"/>
      <c r="PPR160" s="2612"/>
      <c r="PPS160" s="4342"/>
      <c r="PPT160" s="4343"/>
      <c r="PPU160" s="4344"/>
      <c r="PPV160" s="2613"/>
      <c r="PPW160" s="4345"/>
      <c r="PPX160" s="4346"/>
      <c r="PPY160" s="4345"/>
      <c r="PPZ160" s="4346"/>
      <c r="PQA160" s="4338"/>
      <c r="PQB160" s="4339"/>
      <c r="PQC160" s="4345"/>
      <c r="PQD160" s="4344"/>
      <c r="PQE160" s="4338"/>
      <c r="PQF160" s="4339"/>
      <c r="PQG160" s="4340"/>
      <c r="PQH160" s="4341"/>
      <c r="PQI160" s="4338"/>
      <c r="PQJ160" s="2612"/>
      <c r="PQK160" s="4342"/>
      <c r="PQL160" s="4343"/>
      <c r="PQM160" s="4344"/>
      <c r="PQN160" s="2613"/>
      <c r="PQO160" s="4345"/>
      <c r="PQP160" s="4346"/>
      <c r="PQQ160" s="4345"/>
      <c r="PQR160" s="4346"/>
      <c r="PQS160" s="4338"/>
      <c r="PQT160" s="4339"/>
      <c r="PQU160" s="4345"/>
      <c r="PQV160" s="4344"/>
      <c r="PQW160" s="4338"/>
      <c r="PQX160" s="4339"/>
      <c r="PQY160" s="4340"/>
      <c r="PQZ160" s="4341"/>
      <c r="PRA160" s="4338"/>
      <c r="PRB160" s="2612"/>
      <c r="PRC160" s="4342"/>
      <c r="PRD160" s="4343"/>
      <c r="PRE160" s="4344"/>
      <c r="PRF160" s="2613"/>
      <c r="PRG160" s="4345"/>
      <c r="PRH160" s="4346"/>
      <c r="PRI160" s="4345"/>
      <c r="PRJ160" s="4346"/>
      <c r="PRK160" s="4338"/>
      <c r="PRL160" s="4339"/>
      <c r="PRM160" s="4345"/>
      <c r="PRN160" s="4344"/>
      <c r="PRO160" s="4338"/>
      <c r="PRP160" s="4339"/>
      <c r="PRQ160" s="4340"/>
      <c r="PRR160" s="4341"/>
      <c r="PRS160" s="4338"/>
      <c r="PRT160" s="2612"/>
      <c r="PRU160" s="4342"/>
      <c r="PRV160" s="4343"/>
      <c r="PRW160" s="4344"/>
      <c r="PRX160" s="2613"/>
      <c r="PRY160" s="4345"/>
      <c r="PRZ160" s="4346"/>
      <c r="PSA160" s="4345"/>
      <c r="PSB160" s="4346"/>
      <c r="PSC160" s="4338"/>
      <c r="PSD160" s="4339"/>
      <c r="PSE160" s="4345"/>
      <c r="PSF160" s="4344"/>
      <c r="PSG160" s="4338"/>
      <c r="PSH160" s="4339"/>
      <c r="PSI160" s="4340"/>
      <c r="PSJ160" s="4341"/>
      <c r="PSK160" s="4338"/>
      <c r="PSL160" s="2612"/>
      <c r="PSM160" s="4342"/>
      <c r="PSN160" s="4343"/>
      <c r="PSO160" s="4344"/>
      <c r="PSP160" s="2613"/>
      <c r="PSQ160" s="4345"/>
      <c r="PSR160" s="4346"/>
      <c r="PSS160" s="4345"/>
      <c r="PST160" s="4346"/>
      <c r="PSU160" s="4338"/>
      <c r="PSV160" s="4339"/>
      <c r="PSW160" s="4345"/>
      <c r="PSX160" s="4344"/>
      <c r="PSY160" s="4338"/>
      <c r="PSZ160" s="4339"/>
      <c r="PTA160" s="4340"/>
      <c r="PTB160" s="4341"/>
      <c r="PTC160" s="4338"/>
      <c r="PTD160" s="2612"/>
      <c r="PTE160" s="4342"/>
      <c r="PTF160" s="4343"/>
      <c r="PTG160" s="4344"/>
      <c r="PTH160" s="2613"/>
      <c r="PTI160" s="4345"/>
      <c r="PTJ160" s="4346"/>
      <c r="PTK160" s="4345"/>
      <c r="PTL160" s="4346"/>
      <c r="PTM160" s="4338"/>
      <c r="PTN160" s="4339"/>
      <c r="PTO160" s="4345"/>
      <c r="PTP160" s="4344"/>
      <c r="PTQ160" s="4338"/>
      <c r="PTR160" s="4339"/>
      <c r="PTS160" s="4340"/>
      <c r="PTT160" s="4341"/>
      <c r="PTU160" s="4338"/>
      <c r="PTV160" s="2612"/>
      <c r="PTW160" s="4342"/>
      <c r="PTX160" s="4343"/>
      <c r="PTY160" s="4344"/>
      <c r="PTZ160" s="2613"/>
      <c r="PUA160" s="4345"/>
      <c r="PUB160" s="4346"/>
      <c r="PUC160" s="4345"/>
      <c r="PUD160" s="4346"/>
      <c r="PUE160" s="4338"/>
      <c r="PUF160" s="4339"/>
      <c r="PUG160" s="4345"/>
      <c r="PUH160" s="4344"/>
      <c r="PUI160" s="4338"/>
      <c r="PUJ160" s="4339"/>
      <c r="PUK160" s="4340"/>
      <c r="PUL160" s="4341"/>
      <c r="PUM160" s="4338"/>
      <c r="PUN160" s="2612"/>
      <c r="PUO160" s="4342"/>
      <c r="PUP160" s="4343"/>
      <c r="PUQ160" s="4344"/>
      <c r="PUR160" s="2613"/>
      <c r="PUS160" s="4345"/>
      <c r="PUT160" s="4346"/>
      <c r="PUU160" s="4345"/>
      <c r="PUV160" s="4346"/>
      <c r="PUW160" s="4338"/>
      <c r="PUX160" s="4339"/>
      <c r="PUY160" s="4345"/>
      <c r="PUZ160" s="4344"/>
      <c r="PVA160" s="4338"/>
      <c r="PVB160" s="4339"/>
      <c r="PVC160" s="4340"/>
      <c r="PVD160" s="4341"/>
      <c r="PVE160" s="4338"/>
      <c r="PVF160" s="2612"/>
      <c r="PVG160" s="4342"/>
      <c r="PVH160" s="4343"/>
      <c r="PVI160" s="4344"/>
      <c r="PVJ160" s="2613"/>
      <c r="PVK160" s="4345"/>
      <c r="PVL160" s="4346"/>
      <c r="PVM160" s="4345"/>
      <c r="PVN160" s="4346"/>
      <c r="PVO160" s="4338"/>
      <c r="PVP160" s="4339"/>
      <c r="PVQ160" s="4345"/>
      <c r="PVR160" s="4344"/>
      <c r="PVS160" s="4338"/>
      <c r="PVT160" s="4339"/>
      <c r="PVU160" s="4340"/>
      <c r="PVV160" s="4341"/>
      <c r="PVW160" s="4338"/>
      <c r="PVX160" s="2612"/>
      <c r="PVY160" s="4342"/>
      <c r="PVZ160" s="4343"/>
      <c r="PWA160" s="4344"/>
      <c r="PWB160" s="2613"/>
      <c r="PWC160" s="4345"/>
      <c r="PWD160" s="4346"/>
      <c r="PWE160" s="4345"/>
      <c r="PWF160" s="4346"/>
      <c r="PWG160" s="4338"/>
      <c r="PWH160" s="4339"/>
      <c r="PWI160" s="4345"/>
      <c r="PWJ160" s="4344"/>
      <c r="PWK160" s="4338"/>
      <c r="PWL160" s="4339"/>
      <c r="PWM160" s="4340"/>
      <c r="PWN160" s="4341"/>
      <c r="PWO160" s="4338"/>
      <c r="PWP160" s="2612"/>
      <c r="PWQ160" s="4342"/>
      <c r="PWR160" s="4343"/>
      <c r="PWS160" s="4344"/>
      <c r="PWT160" s="2613"/>
      <c r="PWU160" s="4345"/>
      <c r="PWV160" s="4346"/>
      <c r="PWW160" s="4345"/>
      <c r="PWX160" s="4346"/>
      <c r="PWY160" s="4338"/>
      <c r="PWZ160" s="4339"/>
      <c r="PXA160" s="4345"/>
      <c r="PXB160" s="4344"/>
      <c r="PXC160" s="4338"/>
      <c r="PXD160" s="4339"/>
      <c r="PXE160" s="4340"/>
      <c r="PXF160" s="4341"/>
      <c r="PXG160" s="4338"/>
      <c r="PXH160" s="2612"/>
      <c r="PXI160" s="4342"/>
      <c r="PXJ160" s="4343"/>
      <c r="PXK160" s="4344"/>
      <c r="PXL160" s="2613"/>
      <c r="PXM160" s="4345"/>
      <c r="PXN160" s="4346"/>
      <c r="PXO160" s="4345"/>
      <c r="PXP160" s="4346"/>
      <c r="PXQ160" s="4338"/>
      <c r="PXR160" s="4339"/>
      <c r="PXS160" s="4345"/>
      <c r="PXT160" s="4344"/>
      <c r="PXU160" s="4338"/>
      <c r="PXV160" s="4339"/>
      <c r="PXW160" s="4340"/>
      <c r="PXX160" s="4341"/>
      <c r="PXY160" s="4338"/>
      <c r="PXZ160" s="2612"/>
      <c r="PYA160" s="4342"/>
      <c r="PYB160" s="4343"/>
      <c r="PYC160" s="4344"/>
      <c r="PYD160" s="2613"/>
      <c r="PYE160" s="4345"/>
      <c r="PYF160" s="4346"/>
      <c r="PYG160" s="4345"/>
      <c r="PYH160" s="4346"/>
      <c r="PYI160" s="4338"/>
      <c r="PYJ160" s="4339"/>
      <c r="PYK160" s="4345"/>
      <c r="PYL160" s="4344"/>
      <c r="PYM160" s="4338"/>
      <c r="PYN160" s="4339"/>
      <c r="PYO160" s="4340"/>
      <c r="PYP160" s="4341"/>
      <c r="PYQ160" s="4338"/>
      <c r="PYR160" s="2612"/>
      <c r="PYS160" s="4342"/>
      <c r="PYT160" s="4343"/>
      <c r="PYU160" s="4344"/>
      <c r="PYV160" s="2613"/>
      <c r="PYW160" s="4345"/>
      <c r="PYX160" s="4346"/>
      <c r="PYY160" s="4345"/>
      <c r="PYZ160" s="4346"/>
      <c r="PZA160" s="4338"/>
      <c r="PZB160" s="4339"/>
      <c r="PZC160" s="4345"/>
      <c r="PZD160" s="4344"/>
      <c r="PZE160" s="4338"/>
      <c r="PZF160" s="4339"/>
      <c r="PZG160" s="4340"/>
      <c r="PZH160" s="4341"/>
      <c r="PZI160" s="4338"/>
      <c r="PZJ160" s="2612"/>
      <c r="PZK160" s="4342"/>
      <c r="PZL160" s="4343"/>
      <c r="PZM160" s="4344"/>
      <c r="PZN160" s="2613"/>
      <c r="PZO160" s="4345"/>
      <c r="PZP160" s="4346"/>
      <c r="PZQ160" s="4345"/>
      <c r="PZR160" s="4346"/>
      <c r="PZS160" s="4338"/>
      <c r="PZT160" s="4339"/>
      <c r="PZU160" s="4345"/>
      <c r="PZV160" s="4344"/>
      <c r="PZW160" s="4338"/>
      <c r="PZX160" s="4339"/>
      <c r="PZY160" s="4340"/>
      <c r="PZZ160" s="4341"/>
      <c r="QAA160" s="4338"/>
      <c r="QAB160" s="2612"/>
      <c r="QAC160" s="4342"/>
      <c r="QAD160" s="4343"/>
      <c r="QAE160" s="4344"/>
      <c r="QAF160" s="2613"/>
      <c r="QAG160" s="4345"/>
      <c r="QAH160" s="4346"/>
      <c r="QAI160" s="4345"/>
      <c r="QAJ160" s="4346"/>
      <c r="QAK160" s="4338"/>
      <c r="QAL160" s="4339"/>
      <c r="QAM160" s="4345"/>
      <c r="QAN160" s="4344"/>
      <c r="QAO160" s="4338"/>
      <c r="QAP160" s="4339"/>
      <c r="QAQ160" s="4340"/>
      <c r="QAR160" s="4341"/>
      <c r="QAS160" s="4338"/>
      <c r="QAT160" s="2612"/>
      <c r="QAU160" s="4342"/>
      <c r="QAV160" s="4343"/>
      <c r="QAW160" s="4344"/>
      <c r="QAX160" s="2613"/>
      <c r="QAY160" s="4345"/>
      <c r="QAZ160" s="4346"/>
      <c r="QBA160" s="4345"/>
      <c r="QBB160" s="4346"/>
      <c r="QBC160" s="4338"/>
      <c r="QBD160" s="4339"/>
      <c r="QBE160" s="4345"/>
      <c r="QBF160" s="4344"/>
      <c r="QBG160" s="4338"/>
      <c r="QBH160" s="4339"/>
      <c r="QBI160" s="4340"/>
      <c r="QBJ160" s="4341"/>
      <c r="QBK160" s="4338"/>
      <c r="QBL160" s="2612"/>
      <c r="QBM160" s="4342"/>
      <c r="QBN160" s="4343"/>
      <c r="QBO160" s="4344"/>
      <c r="QBP160" s="2613"/>
      <c r="QBQ160" s="4345"/>
      <c r="QBR160" s="4346"/>
      <c r="QBS160" s="4345"/>
      <c r="QBT160" s="4346"/>
      <c r="QBU160" s="4338"/>
      <c r="QBV160" s="4339"/>
      <c r="QBW160" s="4345"/>
      <c r="QBX160" s="4344"/>
      <c r="QBY160" s="4338"/>
      <c r="QBZ160" s="4339"/>
      <c r="QCA160" s="4340"/>
      <c r="QCB160" s="4341"/>
      <c r="QCC160" s="4338"/>
      <c r="QCD160" s="2612"/>
      <c r="QCE160" s="4342"/>
      <c r="QCF160" s="4343"/>
      <c r="QCG160" s="4344"/>
      <c r="QCH160" s="2613"/>
      <c r="QCI160" s="4345"/>
      <c r="QCJ160" s="4346"/>
      <c r="QCK160" s="4345"/>
      <c r="QCL160" s="4346"/>
      <c r="QCM160" s="4338"/>
      <c r="QCN160" s="4339"/>
      <c r="QCO160" s="4345"/>
      <c r="QCP160" s="4344"/>
      <c r="QCQ160" s="4338"/>
      <c r="QCR160" s="4339"/>
      <c r="QCS160" s="4340"/>
      <c r="QCT160" s="4341"/>
      <c r="QCU160" s="4338"/>
      <c r="QCV160" s="2612"/>
      <c r="QCW160" s="4342"/>
      <c r="QCX160" s="4343"/>
      <c r="QCY160" s="4344"/>
      <c r="QCZ160" s="2613"/>
      <c r="QDA160" s="4345"/>
      <c r="QDB160" s="4346"/>
      <c r="QDC160" s="4345"/>
      <c r="QDD160" s="4346"/>
      <c r="QDE160" s="4338"/>
      <c r="QDF160" s="4339"/>
      <c r="QDG160" s="4345"/>
      <c r="QDH160" s="4344"/>
      <c r="QDI160" s="4338"/>
      <c r="QDJ160" s="4339"/>
      <c r="QDK160" s="4340"/>
      <c r="QDL160" s="4341"/>
      <c r="QDM160" s="4338"/>
      <c r="QDN160" s="2612"/>
      <c r="QDO160" s="4342"/>
      <c r="QDP160" s="4343"/>
      <c r="QDQ160" s="4344"/>
      <c r="QDR160" s="2613"/>
      <c r="QDS160" s="4345"/>
      <c r="QDT160" s="4346"/>
      <c r="QDU160" s="4345"/>
      <c r="QDV160" s="4346"/>
      <c r="QDW160" s="4338"/>
      <c r="QDX160" s="4339"/>
      <c r="QDY160" s="4345"/>
      <c r="QDZ160" s="4344"/>
      <c r="QEA160" s="4338"/>
      <c r="QEB160" s="4339"/>
      <c r="QEC160" s="4340"/>
      <c r="QED160" s="4341"/>
      <c r="QEE160" s="4338"/>
      <c r="QEF160" s="2612"/>
      <c r="QEG160" s="4342"/>
      <c r="QEH160" s="4343"/>
      <c r="QEI160" s="4344"/>
      <c r="QEJ160" s="2613"/>
      <c r="QEK160" s="4345"/>
      <c r="QEL160" s="4346"/>
      <c r="QEM160" s="4345"/>
      <c r="QEN160" s="4346"/>
      <c r="QEO160" s="4338"/>
      <c r="QEP160" s="4339"/>
      <c r="QEQ160" s="4345"/>
      <c r="QER160" s="4344"/>
      <c r="QES160" s="4338"/>
      <c r="QET160" s="4339"/>
      <c r="QEU160" s="4340"/>
      <c r="QEV160" s="4341"/>
      <c r="QEW160" s="4338"/>
      <c r="QEX160" s="2612"/>
      <c r="QEY160" s="4342"/>
      <c r="QEZ160" s="4343"/>
      <c r="QFA160" s="4344"/>
      <c r="QFB160" s="2613"/>
      <c r="QFC160" s="4345"/>
      <c r="QFD160" s="4346"/>
      <c r="QFE160" s="4345"/>
      <c r="QFF160" s="4346"/>
      <c r="QFG160" s="4338"/>
      <c r="QFH160" s="4339"/>
      <c r="QFI160" s="4345"/>
      <c r="QFJ160" s="4344"/>
      <c r="QFK160" s="4338"/>
      <c r="QFL160" s="4339"/>
      <c r="QFM160" s="4340"/>
      <c r="QFN160" s="4341"/>
      <c r="QFO160" s="4338"/>
      <c r="QFP160" s="2612"/>
      <c r="QFQ160" s="4342"/>
      <c r="QFR160" s="4343"/>
      <c r="QFS160" s="4344"/>
      <c r="QFT160" s="2613"/>
      <c r="QFU160" s="4345"/>
      <c r="QFV160" s="4346"/>
      <c r="QFW160" s="4345"/>
      <c r="QFX160" s="4346"/>
      <c r="QFY160" s="4338"/>
      <c r="QFZ160" s="4339"/>
      <c r="QGA160" s="4345"/>
      <c r="QGB160" s="4344"/>
      <c r="QGC160" s="4338"/>
      <c r="QGD160" s="4339"/>
      <c r="QGE160" s="4340"/>
      <c r="QGF160" s="4341"/>
      <c r="QGG160" s="4338"/>
      <c r="QGH160" s="2612"/>
      <c r="QGI160" s="4342"/>
      <c r="QGJ160" s="4343"/>
      <c r="QGK160" s="4344"/>
      <c r="QGL160" s="2613"/>
      <c r="QGM160" s="4345"/>
      <c r="QGN160" s="4346"/>
      <c r="QGO160" s="4345"/>
      <c r="QGP160" s="4346"/>
      <c r="QGQ160" s="4338"/>
      <c r="QGR160" s="4339"/>
      <c r="QGS160" s="4345"/>
      <c r="QGT160" s="4344"/>
      <c r="QGU160" s="4338"/>
      <c r="QGV160" s="4339"/>
      <c r="QGW160" s="4340"/>
      <c r="QGX160" s="4341"/>
      <c r="QGY160" s="4338"/>
      <c r="QGZ160" s="2612"/>
      <c r="QHA160" s="4342"/>
      <c r="QHB160" s="4343"/>
      <c r="QHC160" s="4344"/>
      <c r="QHD160" s="2613"/>
      <c r="QHE160" s="4345"/>
      <c r="QHF160" s="4346"/>
      <c r="QHG160" s="4345"/>
      <c r="QHH160" s="4346"/>
      <c r="QHI160" s="4338"/>
      <c r="QHJ160" s="4339"/>
      <c r="QHK160" s="4345"/>
      <c r="QHL160" s="4344"/>
      <c r="QHM160" s="4338"/>
      <c r="QHN160" s="4339"/>
      <c r="QHO160" s="4340"/>
      <c r="QHP160" s="4341"/>
      <c r="QHQ160" s="4338"/>
      <c r="QHR160" s="2612"/>
      <c r="QHS160" s="4342"/>
      <c r="QHT160" s="4343"/>
      <c r="QHU160" s="4344"/>
      <c r="QHV160" s="2613"/>
      <c r="QHW160" s="4345"/>
      <c r="QHX160" s="4346"/>
      <c r="QHY160" s="4345"/>
      <c r="QHZ160" s="4346"/>
      <c r="QIA160" s="4338"/>
      <c r="QIB160" s="4339"/>
      <c r="QIC160" s="4345"/>
      <c r="QID160" s="4344"/>
      <c r="QIE160" s="4338"/>
      <c r="QIF160" s="4339"/>
      <c r="QIG160" s="4340"/>
      <c r="QIH160" s="4341"/>
      <c r="QII160" s="4338"/>
      <c r="QIJ160" s="2612"/>
      <c r="QIK160" s="4342"/>
      <c r="QIL160" s="4343"/>
      <c r="QIM160" s="4344"/>
      <c r="QIN160" s="2613"/>
      <c r="QIO160" s="4345"/>
      <c r="QIP160" s="4346"/>
      <c r="QIQ160" s="4345"/>
      <c r="QIR160" s="4346"/>
      <c r="QIS160" s="4338"/>
      <c r="QIT160" s="4339"/>
      <c r="QIU160" s="4345"/>
      <c r="QIV160" s="4344"/>
      <c r="QIW160" s="4338"/>
      <c r="QIX160" s="4339"/>
      <c r="QIY160" s="4340"/>
      <c r="QIZ160" s="4341"/>
      <c r="QJA160" s="4338"/>
      <c r="QJB160" s="2612"/>
      <c r="QJC160" s="4342"/>
      <c r="QJD160" s="4343"/>
      <c r="QJE160" s="4344"/>
      <c r="QJF160" s="2613"/>
      <c r="QJG160" s="4345"/>
      <c r="QJH160" s="4346"/>
      <c r="QJI160" s="4345"/>
      <c r="QJJ160" s="4346"/>
      <c r="QJK160" s="4338"/>
      <c r="QJL160" s="4339"/>
      <c r="QJM160" s="4345"/>
      <c r="QJN160" s="4344"/>
      <c r="QJO160" s="4338"/>
      <c r="QJP160" s="4339"/>
      <c r="QJQ160" s="4340"/>
      <c r="QJR160" s="4341"/>
      <c r="QJS160" s="4338"/>
      <c r="QJT160" s="2612"/>
      <c r="QJU160" s="4342"/>
      <c r="QJV160" s="4343"/>
      <c r="QJW160" s="4344"/>
      <c r="QJX160" s="2613"/>
      <c r="QJY160" s="4345"/>
      <c r="QJZ160" s="4346"/>
      <c r="QKA160" s="4345"/>
      <c r="QKB160" s="4346"/>
      <c r="QKC160" s="4338"/>
      <c r="QKD160" s="4339"/>
      <c r="QKE160" s="4345"/>
      <c r="QKF160" s="4344"/>
      <c r="QKG160" s="4338"/>
      <c r="QKH160" s="4339"/>
      <c r="QKI160" s="4340"/>
      <c r="QKJ160" s="4341"/>
      <c r="QKK160" s="4338"/>
      <c r="QKL160" s="2612"/>
      <c r="QKM160" s="4342"/>
      <c r="QKN160" s="4343"/>
      <c r="QKO160" s="4344"/>
      <c r="QKP160" s="2613"/>
      <c r="QKQ160" s="4345"/>
      <c r="QKR160" s="4346"/>
      <c r="QKS160" s="4345"/>
      <c r="QKT160" s="4346"/>
      <c r="QKU160" s="4338"/>
      <c r="QKV160" s="4339"/>
      <c r="QKW160" s="4345"/>
      <c r="QKX160" s="4344"/>
      <c r="QKY160" s="4338"/>
      <c r="QKZ160" s="4339"/>
      <c r="QLA160" s="4340"/>
      <c r="QLB160" s="4341"/>
      <c r="QLC160" s="4338"/>
      <c r="QLD160" s="2612"/>
      <c r="QLE160" s="4342"/>
      <c r="QLF160" s="4343"/>
      <c r="QLG160" s="4344"/>
      <c r="QLH160" s="2613"/>
      <c r="QLI160" s="4345"/>
      <c r="QLJ160" s="4346"/>
      <c r="QLK160" s="4345"/>
      <c r="QLL160" s="4346"/>
      <c r="QLM160" s="4338"/>
      <c r="QLN160" s="4339"/>
      <c r="QLO160" s="4345"/>
      <c r="QLP160" s="4344"/>
      <c r="QLQ160" s="4338"/>
      <c r="QLR160" s="4339"/>
      <c r="QLS160" s="4340"/>
      <c r="QLT160" s="4341"/>
      <c r="QLU160" s="4338"/>
      <c r="QLV160" s="2612"/>
      <c r="QLW160" s="4342"/>
      <c r="QLX160" s="4343"/>
      <c r="QLY160" s="4344"/>
      <c r="QLZ160" s="2613"/>
      <c r="QMA160" s="4345"/>
      <c r="QMB160" s="4346"/>
      <c r="QMC160" s="4345"/>
      <c r="QMD160" s="4346"/>
      <c r="QME160" s="4338"/>
      <c r="QMF160" s="4339"/>
      <c r="QMG160" s="4345"/>
      <c r="QMH160" s="4344"/>
      <c r="QMI160" s="4338"/>
      <c r="QMJ160" s="4339"/>
      <c r="QMK160" s="4340"/>
      <c r="QML160" s="4341"/>
      <c r="QMM160" s="4338"/>
      <c r="QMN160" s="2612"/>
      <c r="QMO160" s="4342"/>
      <c r="QMP160" s="4343"/>
      <c r="QMQ160" s="4344"/>
      <c r="QMR160" s="2613"/>
      <c r="QMS160" s="4345"/>
      <c r="QMT160" s="4346"/>
      <c r="QMU160" s="4345"/>
      <c r="QMV160" s="4346"/>
      <c r="QMW160" s="4338"/>
      <c r="QMX160" s="4339"/>
      <c r="QMY160" s="4345"/>
      <c r="QMZ160" s="4344"/>
      <c r="QNA160" s="4338"/>
      <c r="QNB160" s="4339"/>
      <c r="QNC160" s="4340"/>
      <c r="QND160" s="4341"/>
      <c r="QNE160" s="4338"/>
      <c r="QNF160" s="2612"/>
      <c r="QNG160" s="4342"/>
      <c r="QNH160" s="4343"/>
      <c r="QNI160" s="4344"/>
      <c r="QNJ160" s="2613"/>
      <c r="QNK160" s="4345"/>
      <c r="QNL160" s="4346"/>
      <c r="QNM160" s="4345"/>
      <c r="QNN160" s="4346"/>
      <c r="QNO160" s="4338"/>
      <c r="QNP160" s="4339"/>
      <c r="QNQ160" s="4345"/>
      <c r="QNR160" s="4344"/>
      <c r="QNS160" s="4338"/>
      <c r="QNT160" s="4339"/>
      <c r="QNU160" s="4340"/>
      <c r="QNV160" s="4341"/>
      <c r="QNW160" s="4338"/>
      <c r="QNX160" s="2612"/>
      <c r="QNY160" s="4342"/>
      <c r="QNZ160" s="4343"/>
      <c r="QOA160" s="4344"/>
      <c r="QOB160" s="2613"/>
      <c r="QOC160" s="4345"/>
      <c r="QOD160" s="4346"/>
      <c r="QOE160" s="4345"/>
      <c r="QOF160" s="4346"/>
      <c r="QOG160" s="4338"/>
      <c r="QOH160" s="4339"/>
      <c r="QOI160" s="4345"/>
      <c r="QOJ160" s="4344"/>
      <c r="QOK160" s="4338"/>
      <c r="QOL160" s="4339"/>
      <c r="QOM160" s="4340"/>
      <c r="QON160" s="4341"/>
      <c r="QOO160" s="4338"/>
      <c r="QOP160" s="2612"/>
      <c r="QOQ160" s="4342"/>
      <c r="QOR160" s="4343"/>
      <c r="QOS160" s="4344"/>
      <c r="QOT160" s="2613"/>
      <c r="QOU160" s="4345"/>
      <c r="QOV160" s="4346"/>
      <c r="QOW160" s="4345"/>
      <c r="QOX160" s="4346"/>
      <c r="QOY160" s="4338"/>
      <c r="QOZ160" s="4339"/>
      <c r="QPA160" s="4345"/>
      <c r="QPB160" s="4344"/>
      <c r="QPC160" s="4338"/>
      <c r="QPD160" s="4339"/>
      <c r="QPE160" s="4340"/>
      <c r="QPF160" s="4341"/>
      <c r="QPG160" s="4338"/>
      <c r="QPH160" s="2612"/>
      <c r="QPI160" s="4342"/>
      <c r="QPJ160" s="4343"/>
      <c r="QPK160" s="4344"/>
      <c r="QPL160" s="2613"/>
      <c r="QPM160" s="4345"/>
      <c r="QPN160" s="4346"/>
      <c r="QPO160" s="4345"/>
      <c r="QPP160" s="4346"/>
      <c r="QPQ160" s="4338"/>
      <c r="QPR160" s="4339"/>
      <c r="QPS160" s="4345"/>
      <c r="QPT160" s="4344"/>
      <c r="QPU160" s="4338"/>
      <c r="QPV160" s="4339"/>
      <c r="QPW160" s="4340"/>
      <c r="QPX160" s="4341"/>
      <c r="QPY160" s="4338"/>
      <c r="QPZ160" s="2612"/>
      <c r="QQA160" s="4342"/>
      <c r="QQB160" s="4343"/>
      <c r="QQC160" s="4344"/>
      <c r="QQD160" s="2613"/>
      <c r="QQE160" s="4345"/>
      <c r="QQF160" s="4346"/>
      <c r="QQG160" s="4345"/>
      <c r="QQH160" s="4346"/>
      <c r="QQI160" s="4338"/>
      <c r="QQJ160" s="4339"/>
      <c r="QQK160" s="4345"/>
      <c r="QQL160" s="4344"/>
      <c r="QQM160" s="4338"/>
      <c r="QQN160" s="4339"/>
      <c r="QQO160" s="4340"/>
      <c r="QQP160" s="4341"/>
      <c r="QQQ160" s="4338"/>
      <c r="QQR160" s="2612"/>
      <c r="QQS160" s="4342"/>
      <c r="QQT160" s="4343"/>
      <c r="QQU160" s="4344"/>
      <c r="QQV160" s="2613"/>
      <c r="QQW160" s="4345"/>
      <c r="QQX160" s="4346"/>
      <c r="QQY160" s="4345"/>
      <c r="QQZ160" s="4346"/>
      <c r="QRA160" s="4338"/>
      <c r="QRB160" s="4339"/>
      <c r="QRC160" s="4345"/>
      <c r="QRD160" s="4344"/>
      <c r="QRE160" s="4338"/>
      <c r="QRF160" s="4339"/>
      <c r="QRG160" s="4340"/>
      <c r="QRH160" s="4341"/>
      <c r="QRI160" s="4338"/>
      <c r="QRJ160" s="2612"/>
      <c r="QRK160" s="4342"/>
      <c r="QRL160" s="4343"/>
      <c r="QRM160" s="4344"/>
      <c r="QRN160" s="2613"/>
      <c r="QRO160" s="4345"/>
      <c r="QRP160" s="4346"/>
      <c r="QRQ160" s="4345"/>
      <c r="QRR160" s="4346"/>
      <c r="QRS160" s="4338"/>
      <c r="QRT160" s="4339"/>
      <c r="QRU160" s="4345"/>
      <c r="QRV160" s="4344"/>
      <c r="QRW160" s="4338"/>
      <c r="QRX160" s="4339"/>
      <c r="QRY160" s="4340"/>
      <c r="QRZ160" s="4341"/>
      <c r="QSA160" s="4338"/>
      <c r="QSB160" s="2612"/>
      <c r="QSC160" s="4342"/>
      <c r="QSD160" s="4343"/>
      <c r="QSE160" s="4344"/>
      <c r="QSF160" s="2613"/>
      <c r="QSG160" s="4345"/>
      <c r="QSH160" s="4346"/>
      <c r="QSI160" s="4345"/>
      <c r="QSJ160" s="4346"/>
      <c r="QSK160" s="4338"/>
      <c r="QSL160" s="4339"/>
      <c r="QSM160" s="4345"/>
      <c r="QSN160" s="4344"/>
      <c r="QSO160" s="4338"/>
      <c r="QSP160" s="4339"/>
      <c r="QSQ160" s="4340"/>
      <c r="QSR160" s="4341"/>
      <c r="QSS160" s="4338"/>
      <c r="QST160" s="2612"/>
      <c r="QSU160" s="4342"/>
      <c r="QSV160" s="4343"/>
      <c r="QSW160" s="4344"/>
      <c r="QSX160" s="2613"/>
      <c r="QSY160" s="4345"/>
      <c r="QSZ160" s="4346"/>
      <c r="QTA160" s="4345"/>
      <c r="QTB160" s="4346"/>
      <c r="QTC160" s="4338"/>
      <c r="QTD160" s="4339"/>
      <c r="QTE160" s="4345"/>
      <c r="QTF160" s="4344"/>
      <c r="QTG160" s="4338"/>
      <c r="QTH160" s="4339"/>
      <c r="QTI160" s="4340"/>
      <c r="QTJ160" s="4341"/>
      <c r="QTK160" s="4338"/>
      <c r="QTL160" s="2612"/>
      <c r="QTM160" s="4342"/>
      <c r="QTN160" s="4343"/>
      <c r="QTO160" s="4344"/>
      <c r="QTP160" s="2613"/>
      <c r="QTQ160" s="4345"/>
      <c r="QTR160" s="4346"/>
      <c r="QTS160" s="4345"/>
      <c r="QTT160" s="4346"/>
      <c r="QTU160" s="4338"/>
      <c r="QTV160" s="4339"/>
      <c r="QTW160" s="4345"/>
      <c r="QTX160" s="4344"/>
      <c r="QTY160" s="4338"/>
      <c r="QTZ160" s="4339"/>
      <c r="QUA160" s="4340"/>
      <c r="QUB160" s="4341"/>
      <c r="QUC160" s="4338"/>
      <c r="QUD160" s="2612"/>
      <c r="QUE160" s="4342"/>
      <c r="QUF160" s="4343"/>
      <c r="QUG160" s="4344"/>
      <c r="QUH160" s="2613"/>
      <c r="QUI160" s="4345"/>
      <c r="QUJ160" s="4346"/>
      <c r="QUK160" s="4345"/>
      <c r="QUL160" s="4346"/>
      <c r="QUM160" s="4338"/>
      <c r="QUN160" s="4339"/>
      <c r="QUO160" s="4345"/>
      <c r="QUP160" s="4344"/>
      <c r="QUQ160" s="4338"/>
      <c r="QUR160" s="4339"/>
      <c r="QUS160" s="4340"/>
      <c r="QUT160" s="4341"/>
      <c r="QUU160" s="4338"/>
      <c r="QUV160" s="2612"/>
      <c r="QUW160" s="4342"/>
      <c r="QUX160" s="4343"/>
      <c r="QUY160" s="4344"/>
      <c r="QUZ160" s="2613"/>
      <c r="QVA160" s="4345"/>
      <c r="QVB160" s="4346"/>
      <c r="QVC160" s="4345"/>
      <c r="QVD160" s="4346"/>
      <c r="QVE160" s="4338"/>
      <c r="QVF160" s="4339"/>
      <c r="QVG160" s="4345"/>
      <c r="QVH160" s="4344"/>
      <c r="QVI160" s="4338"/>
      <c r="QVJ160" s="4339"/>
      <c r="QVK160" s="4340"/>
      <c r="QVL160" s="4341"/>
      <c r="QVM160" s="4338"/>
      <c r="QVN160" s="2612"/>
      <c r="QVO160" s="4342"/>
      <c r="QVP160" s="4343"/>
      <c r="QVQ160" s="4344"/>
      <c r="QVR160" s="2613"/>
      <c r="QVS160" s="4345"/>
      <c r="QVT160" s="4346"/>
      <c r="QVU160" s="4345"/>
      <c r="QVV160" s="4346"/>
      <c r="QVW160" s="4338"/>
      <c r="QVX160" s="4339"/>
      <c r="QVY160" s="4345"/>
      <c r="QVZ160" s="4344"/>
      <c r="QWA160" s="4338"/>
      <c r="QWB160" s="4339"/>
      <c r="QWC160" s="4340"/>
      <c r="QWD160" s="4341"/>
      <c r="QWE160" s="4338"/>
      <c r="QWF160" s="2612"/>
      <c r="QWG160" s="4342"/>
      <c r="QWH160" s="4343"/>
      <c r="QWI160" s="4344"/>
      <c r="QWJ160" s="2613"/>
      <c r="QWK160" s="4345"/>
      <c r="QWL160" s="4346"/>
      <c r="QWM160" s="4345"/>
      <c r="QWN160" s="4346"/>
      <c r="QWO160" s="4338"/>
      <c r="QWP160" s="4339"/>
      <c r="QWQ160" s="4345"/>
      <c r="QWR160" s="4344"/>
      <c r="QWS160" s="4338"/>
      <c r="QWT160" s="4339"/>
      <c r="QWU160" s="4340"/>
      <c r="QWV160" s="4341"/>
      <c r="QWW160" s="4338"/>
      <c r="QWX160" s="2612"/>
      <c r="QWY160" s="4342"/>
      <c r="QWZ160" s="4343"/>
      <c r="QXA160" s="4344"/>
      <c r="QXB160" s="2613"/>
      <c r="QXC160" s="4345"/>
      <c r="QXD160" s="4346"/>
      <c r="QXE160" s="4345"/>
      <c r="QXF160" s="4346"/>
      <c r="QXG160" s="4338"/>
      <c r="QXH160" s="4339"/>
      <c r="QXI160" s="4345"/>
      <c r="QXJ160" s="4344"/>
      <c r="QXK160" s="4338"/>
      <c r="QXL160" s="4339"/>
      <c r="QXM160" s="4340"/>
      <c r="QXN160" s="4341"/>
      <c r="QXO160" s="4338"/>
      <c r="QXP160" s="2612"/>
      <c r="QXQ160" s="4342"/>
      <c r="QXR160" s="4343"/>
      <c r="QXS160" s="4344"/>
      <c r="QXT160" s="2613"/>
      <c r="QXU160" s="4345"/>
      <c r="QXV160" s="4346"/>
      <c r="QXW160" s="4345"/>
      <c r="QXX160" s="4346"/>
      <c r="QXY160" s="4338"/>
      <c r="QXZ160" s="4339"/>
      <c r="QYA160" s="4345"/>
      <c r="QYB160" s="4344"/>
      <c r="QYC160" s="4338"/>
      <c r="QYD160" s="4339"/>
      <c r="QYE160" s="4340"/>
      <c r="QYF160" s="4341"/>
      <c r="QYG160" s="4338"/>
      <c r="QYH160" s="2612"/>
      <c r="QYI160" s="4342"/>
      <c r="QYJ160" s="4343"/>
      <c r="QYK160" s="4344"/>
      <c r="QYL160" s="2613"/>
      <c r="QYM160" s="4345"/>
      <c r="QYN160" s="4346"/>
      <c r="QYO160" s="4345"/>
      <c r="QYP160" s="4346"/>
      <c r="QYQ160" s="4338"/>
      <c r="QYR160" s="4339"/>
      <c r="QYS160" s="4345"/>
      <c r="QYT160" s="4344"/>
      <c r="QYU160" s="4338"/>
      <c r="QYV160" s="4339"/>
      <c r="QYW160" s="4340"/>
      <c r="QYX160" s="4341"/>
      <c r="QYY160" s="4338"/>
      <c r="QYZ160" s="2612"/>
      <c r="QZA160" s="4342"/>
      <c r="QZB160" s="4343"/>
      <c r="QZC160" s="4344"/>
      <c r="QZD160" s="2613"/>
      <c r="QZE160" s="4345"/>
      <c r="QZF160" s="4346"/>
      <c r="QZG160" s="4345"/>
      <c r="QZH160" s="4346"/>
      <c r="QZI160" s="4338"/>
      <c r="QZJ160" s="4339"/>
      <c r="QZK160" s="4345"/>
      <c r="QZL160" s="4344"/>
      <c r="QZM160" s="4338"/>
      <c r="QZN160" s="4339"/>
      <c r="QZO160" s="4340"/>
      <c r="QZP160" s="4341"/>
      <c r="QZQ160" s="4338"/>
      <c r="QZR160" s="2612"/>
      <c r="QZS160" s="4342"/>
      <c r="QZT160" s="4343"/>
      <c r="QZU160" s="4344"/>
      <c r="QZV160" s="2613"/>
      <c r="QZW160" s="4345"/>
      <c r="QZX160" s="4346"/>
      <c r="QZY160" s="4345"/>
      <c r="QZZ160" s="4346"/>
      <c r="RAA160" s="4338"/>
      <c r="RAB160" s="4339"/>
      <c r="RAC160" s="4345"/>
      <c r="RAD160" s="4344"/>
      <c r="RAE160" s="4338"/>
      <c r="RAF160" s="4339"/>
      <c r="RAG160" s="4340"/>
      <c r="RAH160" s="4341"/>
      <c r="RAI160" s="4338"/>
      <c r="RAJ160" s="2612"/>
      <c r="RAK160" s="4342"/>
      <c r="RAL160" s="4343"/>
      <c r="RAM160" s="4344"/>
      <c r="RAN160" s="2613"/>
      <c r="RAO160" s="4345"/>
      <c r="RAP160" s="4346"/>
      <c r="RAQ160" s="4345"/>
      <c r="RAR160" s="4346"/>
      <c r="RAS160" s="4338"/>
      <c r="RAT160" s="4339"/>
      <c r="RAU160" s="4345"/>
      <c r="RAV160" s="4344"/>
      <c r="RAW160" s="4338"/>
      <c r="RAX160" s="4339"/>
      <c r="RAY160" s="4340"/>
      <c r="RAZ160" s="4341"/>
      <c r="RBA160" s="4338"/>
      <c r="RBB160" s="2612"/>
      <c r="RBC160" s="4342"/>
      <c r="RBD160" s="4343"/>
      <c r="RBE160" s="4344"/>
      <c r="RBF160" s="2613"/>
      <c r="RBG160" s="4345"/>
      <c r="RBH160" s="4346"/>
      <c r="RBI160" s="4345"/>
      <c r="RBJ160" s="4346"/>
      <c r="RBK160" s="4338"/>
      <c r="RBL160" s="4339"/>
      <c r="RBM160" s="4345"/>
      <c r="RBN160" s="4344"/>
      <c r="RBO160" s="4338"/>
      <c r="RBP160" s="4339"/>
      <c r="RBQ160" s="4340"/>
      <c r="RBR160" s="4341"/>
      <c r="RBS160" s="4338"/>
      <c r="RBT160" s="2612"/>
      <c r="RBU160" s="4342"/>
      <c r="RBV160" s="4343"/>
      <c r="RBW160" s="4344"/>
      <c r="RBX160" s="2613"/>
      <c r="RBY160" s="4345"/>
      <c r="RBZ160" s="4346"/>
      <c r="RCA160" s="4345"/>
      <c r="RCB160" s="4346"/>
      <c r="RCC160" s="4338"/>
      <c r="RCD160" s="4339"/>
      <c r="RCE160" s="4345"/>
      <c r="RCF160" s="4344"/>
      <c r="RCG160" s="4338"/>
      <c r="RCH160" s="4339"/>
      <c r="RCI160" s="4340"/>
      <c r="RCJ160" s="4341"/>
      <c r="RCK160" s="4338"/>
      <c r="RCL160" s="2612"/>
      <c r="RCM160" s="4342"/>
      <c r="RCN160" s="4343"/>
      <c r="RCO160" s="4344"/>
      <c r="RCP160" s="2613"/>
      <c r="RCQ160" s="4345"/>
      <c r="RCR160" s="4346"/>
      <c r="RCS160" s="4345"/>
      <c r="RCT160" s="4346"/>
      <c r="RCU160" s="4338"/>
      <c r="RCV160" s="4339"/>
      <c r="RCW160" s="4345"/>
      <c r="RCX160" s="4344"/>
      <c r="RCY160" s="4338"/>
      <c r="RCZ160" s="4339"/>
      <c r="RDA160" s="4340"/>
      <c r="RDB160" s="4341"/>
      <c r="RDC160" s="4338"/>
      <c r="RDD160" s="2612"/>
      <c r="RDE160" s="4342"/>
      <c r="RDF160" s="4343"/>
      <c r="RDG160" s="4344"/>
      <c r="RDH160" s="2613"/>
      <c r="RDI160" s="4345"/>
      <c r="RDJ160" s="4346"/>
      <c r="RDK160" s="4345"/>
      <c r="RDL160" s="4346"/>
      <c r="RDM160" s="4338"/>
      <c r="RDN160" s="4339"/>
      <c r="RDO160" s="4345"/>
      <c r="RDP160" s="4344"/>
      <c r="RDQ160" s="4338"/>
      <c r="RDR160" s="4339"/>
      <c r="RDS160" s="4340"/>
      <c r="RDT160" s="4341"/>
      <c r="RDU160" s="4338"/>
      <c r="RDV160" s="2612"/>
      <c r="RDW160" s="4342"/>
      <c r="RDX160" s="4343"/>
      <c r="RDY160" s="4344"/>
      <c r="RDZ160" s="2613"/>
      <c r="REA160" s="4345"/>
      <c r="REB160" s="4346"/>
      <c r="REC160" s="4345"/>
      <c r="RED160" s="4346"/>
      <c r="REE160" s="4338"/>
      <c r="REF160" s="4339"/>
      <c r="REG160" s="4345"/>
      <c r="REH160" s="4344"/>
      <c r="REI160" s="4338"/>
      <c r="REJ160" s="4339"/>
      <c r="REK160" s="4340"/>
      <c r="REL160" s="4341"/>
      <c r="REM160" s="4338"/>
      <c r="REN160" s="2612"/>
      <c r="REO160" s="4342"/>
      <c r="REP160" s="4343"/>
      <c r="REQ160" s="4344"/>
      <c r="RER160" s="2613"/>
      <c r="RES160" s="4345"/>
      <c r="RET160" s="4346"/>
      <c r="REU160" s="4345"/>
      <c r="REV160" s="4346"/>
      <c r="REW160" s="4338"/>
      <c r="REX160" s="4339"/>
      <c r="REY160" s="4345"/>
      <c r="REZ160" s="4344"/>
      <c r="RFA160" s="4338"/>
      <c r="RFB160" s="4339"/>
      <c r="RFC160" s="4340"/>
      <c r="RFD160" s="4341"/>
      <c r="RFE160" s="4338"/>
      <c r="RFF160" s="2612"/>
      <c r="RFG160" s="4342"/>
      <c r="RFH160" s="4343"/>
      <c r="RFI160" s="4344"/>
      <c r="RFJ160" s="2613"/>
      <c r="RFK160" s="4345"/>
      <c r="RFL160" s="4346"/>
      <c r="RFM160" s="4345"/>
      <c r="RFN160" s="4346"/>
      <c r="RFO160" s="4338"/>
      <c r="RFP160" s="4339"/>
      <c r="RFQ160" s="4345"/>
      <c r="RFR160" s="4344"/>
      <c r="RFS160" s="4338"/>
      <c r="RFT160" s="4339"/>
      <c r="RFU160" s="4340"/>
      <c r="RFV160" s="4341"/>
      <c r="RFW160" s="4338"/>
      <c r="RFX160" s="2612"/>
      <c r="RFY160" s="4342"/>
      <c r="RFZ160" s="4343"/>
      <c r="RGA160" s="4344"/>
      <c r="RGB160" s="2613"/>
      <c r="RGC160" s="4345"/>
      <c r="RGD160" s="4346"/>
      <c r="RGE160" s="4345"/>
      <c r="RGF160" s="4346"/>
      <c r="RGG160" s="4338"/>
      <c r="RGH160" s="4339"/>
      <c r="RGI160" s="4345"/>
      <c r="RGJ160" s="4344"/>
      <c r="RGK160" s="4338"/>
      <c r="RGL160" s="4339"/>
      <c r="RGM160" s="4340"/>
      <c r="RGN160" s="4341"/>
      <c r="RGO160" s="4338"/>
      <c r="RGP160" s="2612"/>
      <c r="RGQ160" s="4342"/>
      <c r="RGR160" s="4343"/>
      <c r="RGS160" s="4344"/>
      <c r="RGT160" s="2613"/>
      <c r="RGU160" s="4345"/>
      <c r="RGV160" s="4346"/>
      <c r="RGW160" s="4345"/>
      <c r="RGX160" s="4346"/>
      <c r="RGY160" s="4338"/>
      <c r="RGZ160" s="4339"/>
      <c r="RHA160" s="4345"/>
      <c r="RHB160" s="4344"/>
      <c r="RHC160" s="4338"/>
      <c r="RHD160" s="4339"/>
      <c r="RHE160" s="4340"/>
      <c r="RHF160" s="4341"/>
      <c r="RHG160" s="4338"/>
      <c r="RHH160" s="2612"/>
      <c r="RHI160" s="4342"/>
      <c r="RHJ160" s="4343"/>
      <c r="RHK160" s="4344"/>
      <c r="RHL160" s="2613"/>
      <c r="RHM160" s="4345"/>
      <c r="RHN160" s="4346"/>
      <c r="RHO160" s="4345"/>
      <c r="RHP160" s="4346"/>
      <c r="RHQ160" s="4338"/>
      <c r="RHR160" s="4339"/>
      <c r="RHS160" s="4345"/>
      <c r="RHT160" s="4344"/>
      <c r="RHU160" s="4338"/>
      <c r="RHV160" s="4339"/>
      <c r="RHW160" s="4340"/>
      <c r="RHX160" s="4341"/>
      <c r="RHY160" s="4338"/>
      <c r="RHZ160" s="2612"/>
      <c r="RIA160" s="4342"/>
      <c r="RIB160" s="4343"/>
      <c r="RIC160" s="4344"/>
      <c r="RID160" s="2613"/>
      <c r="RIE160" s="4345"/>
      <c r="RIF160" s="4346"/>
      <c r="RIG160" s="4345"/>
      <c r="RIH160" s="4346"/>
      <c r="RII160" s="4338"/>
      <c r="RIJ160" s="4339"/>
      <c r="RIK160" s="4345"/>
      <c r="RIL160" s="4344"/>
      <c r="RIM160" s="4338"/>
      <c r="RIN160" s="4339"/>
      <c r="RIO160" s="4340"/>
      <c r="RIP160" s="4341"/>
      <c r="RIQ160" s="4338"/>
      <c r="RIR160" s="2612"/>
      <c r="RIS160" s="4342"/>
      <c r="RIT160" s="4343"/>
      <c r="RIU160" s="4344"/>
      <c r="RIV160" s="2613"/>
      <c r="RIW160" s="4345"/>
      <c r="RIX160" s="4346"/>
      <c r="RIY160" s="4345"/>
      <c r="RIZ160" s="4346"/>
      <c r="RJA160" s="4338"/>
      <c r="RJB160" s="4339"/>
      <c r="RJC160" s="4345"/>
      <c r="RJD160" s="4344"/>
      <c r="RJE160" s="4338"/>
      <c r="RJF160" s="4339"/>
      <c r="RJG160" s="4340"/>
      <c r="RJH160" s="4341"/>
      <c r="RJI160" s="4338"/>
      <c r="RJJ160" s="2612"/>
      <c r="RJK160" s="4342"/>
      <c r="RJL160" s="4343"/>
      <c r="RJM160" s="4344"/>
      <c r="RJN160" s="2613"/>
      <c r="RJO160" s="4345"/>
      <c r="RJP160" s="4346"/>
      <c r="RJQ160" s="4345"/>
      <c r="RJR160" s="4346"/>
      <c r="RJS160" s="4338"/>
      <c r="RJT160" s="4339"/>
      <c r="RJU160" s="4345"/>
      <c r="RJV160" s="4344"/>
      <c r="RJW160" s="4338"/>
      <c r="RJX160" s="4339"/>
      <c r="RJY160" s="4340"/>
      <c r="RJZ160" s="4341"/>
      <c r="RKA160" s="4338"/>
      <c r="RKB160" s="2612"/>
      <c r="RKC160" s="4342"/>
      <c r="RKD160" s="4343"/>
      <c r="RKE160" s="4344"/>
      <c r="RKF160" s="2613"/>
      <c r="RKG160" s="4345"/>
      <c r="RKH160" s="4346"/>
      <c r="RKI160" s="4345"/>
      <c r="RKJ160" s="4346"/>
      <c r="RKK160" s="4338"/>
      <c r="RKL160" s="4339"/>
      <c r="RKM160" s="4345"/>
      <c r="RKN160" s="4344"/>
      <c r="RKO160" s="4338"/>
      <c r="RKP160" s="4339"/>
      <c r="RKQ160" s="4340"/>
      <c r="RKR160" s="4341"/>
      <c r="RKS160" s="4338"/>
      <c r="RKT160" s="2612"/>
      <c r="RKU160" s="4342"/>
      <c r="RKV160" s="4343"/>
      <c r="RKW160" s="4344"/>
      <c r="RKX160" s="2613"/>
      <c r="RKY160" s="4345"/>
      <c r="RKZ160" s="4346"/>
      <c r="RLA160" s="4345"/>
      <c r="RLB160" s="4346"/>
      <c r="RLC160" s="4338"/>
      <c r="RLD160" s="4339"/>
      <c r="RLE160" s="4345"/>
      <c r="RLF160" s="4344"/>
      <c r="RLG160" s="4338"/>
      <c r="RLH160" s="4339"/>
      <c r="RLI160" s="4340"/>
      <c r="RLJ160" s="4341"/>
      <c r="RLK160" s="4338"/>
      <c r="RLL160" s="2612"/>
      <c r="RLM160" s="4342"/>
      <c r="RLN160" s="4343"/>
      <c r="RLO160" s="4344"/>
      <c r="RLP160" s="2613"/>
      <c r="RLQ160" s="4345"/>
      <c r="RLR160" s="4346"/>
      <c r="RLS160" s="4345"/>
      <c r="RLT160" s="4346"/>
      <c r="RLU160" s="4338"/>
      <c r="RLV160" s="4339"/>
      <c r="RLW160" s="4345"/>
      <c r="RLX160" s="4344"/>
      <c r="RLY160" s="4338"/>
      <c r="RLZ160" s="4339"/>
      <c r="RMA160" s="4340"/>
      <c r="RMB160" s="4341"/>
      <c r="RMC160" s="4338"/>
      <c r="RMD160" s="2612"/>
      <c r="RME160" s="4342"/>
      <c r="RMF160" s="4343"/>
      <c r="RMG160" s="4344"/>
      <c r="RMH160" s="2613"/>
      <c r="RMI160" s="4345"/>
      <c r="RMJ160" s="4346"/>
      <c r="RMK160" s="4345"/>
      <c r="RML160" s="4346"/>
      <c r="RMM160" s="4338"/>
      <c r="RMN160" s="4339"/>
      <c r="RMO160" s="4345"/>
      <c r="RMP160" s="4344"/>
      <c r="RMQ160" s="4338"/>
      <c r="RMR160" s="4339"/>
      <c r="RMS160" s="4340"/>
      <c r="RMT160" s="4341"/>
      <c r="RMU160" s="4338"/>
      <c r="RMV160" s="2612"/>
      <c r="RMW160" s="4342"/>
      <c r="RMX160" s="4343"/>
      <c r="RMY160" s="4344"/>
      <c r="RMZ160" s="2613"/>
      <c r="RNA160" s="4345"/>
      <c r="RNB160" s="4346"/>
      <c r="RNC160" s="4345"/>
      <c r="RND160" s="4346"/>
      <c r="RNE160" s="4338"/>
      <c r="RNF160" s="4339"/>
      <c r="RNG160" s="4345"/>
      <c r="RNH160" s="4344"/>
      <c r="RNI160" s="4338"/>
      <c r="RNJ160" s="4339"/>
      <c r="RNK160" s="4340"/>
      <c r="RNL160" s="4341"/>
      <c r="RNM160" s="4338"/>
      <c r="RNN160" s="2612"/>
      <c r="RNO160" s="4342"/>
      <c r="RNP160" s="4343"/>
      <c r="RNQ160" s="4344"/>
      <c r="RNR160" s="2613"/>
      <c r="RNS160" s="4345"/>
      <c r="RNT160" s="4346"/>
      <c r="RNU160" s="4345"/>
      <c r="RNV160" s="4346"/>
      <c r="RNW160" s="4338"/>
      <c r="RNX160" s="4339"/>
      <c r="RNY160" s="4345"/>
      <c r="RNZ160" s="4344"/>
      <c r="ROA160" s="4338"/>
      <c r="ROB160" s="4339"/>
      <c r="ROC160" s="4340"/>
      <c r="ROD160" s="4341"/>
      <c r="ROE160" s="4338"/>
      <c r="ROF160" s="2612"/>
      <c r="ROG160" s="4342"/>
      <c r="ROH160" s="4343"/>
      <c r="ROI160" s="4344"/>
      <c r="ROJ160" s="2613"/>
      <c r="ROK160" s="4345"/>
      <c r="ROL160" s="4346"/>
      <c r="ROM160" s="4345"/>
      <c r="RON160" s="4346"/>
      <c r="ROO160" s="4338"/>
      <c r="ROP160" s="4339"/>
      <c r="ROQ160" s="4345"/>
      <c r="ROR160" s="4344"/>
      <c r="ROS160" s="4338"/>
      <c r="ROT160" s="4339"/>
      <c r="ROU160" s="4340"/>
      <c r="ROV160" s="4341"/>
      <c r="ROW160" s="4338"/>
      <c r="ROX160" s="2612"/>
      <c r="ROY160" s="4342"/>
      <c r="ROZ160" s="4343"/>
      <c r="RPA160" s="4344"/>
      <c r="RPB160" s="2613"/>
      <c r="RPC160" s="4345"/>
      <c r="RPD160" s="4346"/>
      <c r="RPE160" s="4345"/>
      <c r="RPF160" s="4346"/>
      <c r="RPG160" s="4338"/>
      <c r="RPH160" s="4339"/>
      <c r="RPI160" s="4345"/>
      <c r="RPJ160" s="4344"/>
      <c r="RPK160" s="4338"/>
      <c r="RPL160" s="4339"/>
      <c r="RPM160" s="4340"/>
      <c r="RPN160" s="4341"/>
      <c r="RPO160" s="4338"/>
      <c r="RPP160" s="2612"/>
      <c r="RPQ160" s="4342"/>
      <c r="RPR160" s="4343"/>
      <c r="RPS160" s="4344"/>
      <c r="RPT160" s="2613"/>
      <c r="RPU160" s="4345"/>
      <c r="RPV160" s="4346"/>
      <c r="RPW160" s="4345"/>
      <c r="RPX160" s="4346"/>
      <c r="RPY160" s="4338"/>
      <c r="RPZ160" s="4339"/>
      <c r="RQA160" s="4345"/>
      <c r="RQB160" s="4344"/>
      <c r="RQC160" s="4338"/>
      <c r="RQD160" s="4339"/>
      <c r="RQE160" s="4340"/>
      <c r="RQF160" s="4341"/>
      <c r="RQG160" s="4338"/>
      <c r="RQH160" s="2612"/>
      <c r="RQI160" s="4342"/>
      <c r="RQJ160" s="4343"/>
      <c r="RQK160" s="4344"/>
      <c r="RQL160" s="2613"/>
      <c r="RQM160" s="4345"/>
      <c r="RQN160" s="4346"/>
      <c r="RQO160" s="4345"/>
      <c r="RQP160" s="4346"/>
      <c r="RQQ160" s="4338"/>
      <c r="RQR160" s="4339"/>
      <c r="RQS160" s="4345"/>
      <c r="RQT160" s="4344"/>
      <c r="RQU160" s="4338"/>
      <c r="RQV160" s="4339"/>
      <c r="RQW160" s="4340"/>
      <c r="RQX160" s="4341"/>
      <c r="RQY160" s="4338"/>
      <c r="RQZ160" s="2612"/>
      <c r="RRA160" s="4342"/>
      <c r="RRB160" s="4343"/>
      <c r="RRC160" s="4344"/>
      <c r="RRD160" s="2613"/>
      <c r="RRE160" s="4345"/>
      <c r="RRF160" s="4346"/>
      <c r="RRG160" s="4345"/>
      <c r="RRH160" s="4346"/>
      <c r="RRI160" s="4338"/>
      <c r="RRJ160" s="4339"/>
      <c r="RRK160" s="4345"/>
      <c r="RRL160" s="4344"/>
      <c r="RRM160" s="4338"/>
      <c r="RRN160" s="4339"/>
      <c r="RRO160" s="4340"/>
      <c r="RRP160" s="4341"/>
      <c r="RRQ160" s="4338"/>
      <c r="RRR160" s="2612"/>
      <c r="RRS160" s="4342"/>
      <c r="RRT160" s="4343"/>
      <c r="RRU160" s="4344"/>
      <c r="RRV160" s="2613"/>
      <c r="RRW160" s="4345"/>
      <c r="RRX160" s="4346"/>
      <c r="RRY160" s="4345"/>
      <c r="RRZ160" s="4346"/>
      <c r="RSA160" s="4338"/>
      <c r="RSB160" s="4339"/>
      <c r="RSC160" s="4345"/>
      <c r="RSD160" s="4344"/>
      <c r="RSE160" s="4338"/>
      <c r="RSF160" s="4339"/>
      <c r="RSG160" s="4340"/>
      <c r="RSH160" s="4341"/>
      <c r="RSI160" s="4338"/>
      <c r="RSJ160" s="2612"/>
      <c r="RSK160" s="4342"/>
      <c r="RSL160" s="4343"/>
      <c r="RSM160" s="4344"/>
      <c r="RSN160" s="2613"/>
      <c r="RSO160" s="4345"/>
      <c r="RSP160" s="4346"/>
      <c r="RSQ160" s="4345"/>
      <c r="RSR160" s="4346"/>
      <c r="RSS160" s="4338"/>
      <c r="RST160" s="4339"/>
      <c r="RSU160" s="4345"/>
      <c r="RSV160" s="4344"/>
      <c r="RSW160" s="4338"/>
      <c r="RSX160" s="4339"/>
      <c r="RSY160" s="4340"/>
      <c r="RSZ160" s="4341"/>
      <c r="RTA160" s="4338"/>
      <c r="RTB160" s="2612"/>
      <c r="RTC160" s="4342"/>
      <c r="RTD160" s="4343"/>
      <c r="RTE160" s="4344"/>
      <c r="RTF160" s="2613"/>
      <c r="RTG160" s="4345"/>
      <c r="RTH160" s="4346"/>
      <c r="RTI160" s="4345"/>
      <c r="RTJ160" s="4346"/>
      <c r="RTK160" s="4338"/>
      <c r="RTL160" s="4339"/>
      <c r="RTM160" s="4345"/>
      <c r="RTN160" s="4344"/>
      <c r="RTO160" s="4338"/>
      <c r="RTP160" s="4339"/>
      <c r="RTQ160" s="4340"/>
      <c r="RTR160" s="4341"/>
      <c r="RTS160" s="4338"/>
      <c r="RTT160" s="2612"/>
      <c r="RTU160" s="4342"/>
      <c r="RTV160" s="4343"/>
      <c r="RTW160" s="4344"/>
      <c r="RTX160" s="2613"/>
      <c r="RTY160" s="4345"/>
      <c r="RTZ160" s="4346"/>
      <c r="RUA160" s="4345"/>
      <c r="RUB160" s="4346"/>
      <c r="RUC160" s="4338"/>
      <c r="RUD160" s="4339"/>
      <c r="RUE160" s="4345"/>
      <c r="RUF160" s="4344"/>
      <c r="RUG160" s="4338"/>
      <c r="RUH160" s="4339"/>
      <c r="RUI160" s="4340"/>
      <c r="RUJ160" s="4341"/>
      <c r="RUK160" s="4338"/>
      <c r="RUL160" s="2612"/>
      <c r="RUM160" s="4342"/>
      <c r="RUN160" s="4343"/>
      <c r="RUO160" s="4344"/>
      <c r="RUP160" s="2613"/>
      <c r="RUQ160" s="4345"/>
      <c r="RUR160" s="4346"/>
      <c r="RUS160" s="4345"/>
      <c r="RUT160" s="4346"/>
      <c r="RUU160" s="4338"/>
      <c r="RUV160" s="4339"/>
      <c r="RUW160" s="4345"/>
      <c r="RUX160" s="4344"/>
      <c r="RUY160" s="4338"/>
      <c r="RUZ160" s="4339"/>
      <c r="RVA160" s="4340"/>
      <c r="RVB160" s="4341"/>
      <c r="RVC160" s="4338"/>
      <c r="RVD160" s="2612"/>
      <c r="RVE160" s="4342"/>
      <c r="RVF160" s="4343"/>
      <c r="RVG160" s="4344"/>
      <c r="RVH160" s="2613"/>
      <c r="RVI160" s="4345"/>
      <c r="RVJ160" s="4346"/>
      <c r="RVK160" s="4345"/>
      <c r="RVL160" s="4346"/>
      <c r="RVM160" s="4338"/>
      <c r="RVN160" s="4339"/>
      <c r="RVO160" s="4345"/>
      <c r="RVP160" s="4344"/>
      <c r="RVQ160" s="4338"/>
      <c r="RVR160" s="4339"/>
      <c r="RVS160" s="4340"/>
      <c r="RVT160" s="4341"/>
      <c r="RVU160" s="4338"/>
      <c r="RVV160" s="2612"/>
      <c r="RVW160" s="4342"/>
      <c r="RVX160" s="4343"/>
      <c r="RVY160" s="4344"/>
      <c r="RVZ160" s="2613"/>
      <c r="RWA160" s="4345"/>
      <c r="RWB160" s="4346"/>
      <c r="RWC160" s="4345"/>
      <c r="RWD160" s="4346"/>
      <c r="RWE160" s="4338"/>
      <c r="RWF160" s="4339"/>
      <c r="RWG160" s="4345"/>
      <c r="RWH160" s="4344"/>
      <c r="RWI160" s="4338"/>
      <c r="RWJ160" s="4339"/>
      <c r="RWK160" s="4340"/>
      <c r="RWL160" s="4341"/>
      <c r="RWM160" s="4338"/>
      <c r="RWN160" s="2612"/>
      <c r="RWO160" s="4342"/>
      <c r="RWP160" s="4343"/>
      <c r="RWQ160" s="4344"/>
      <c r="RWR160" s="2613"/>
      <c r="RWS160" s="4345"/>
      <c r="RWT160" s="4346"/>
      <c r="RWU160" s="4345"/>
      <c r="RWV160" s="4346"/>
      <c r="RWW160" s="4338"/>
      <c r="RWX160" s="4339"/>
      <c r="RWY160" s="4345"/>
      <c r="RWZ160" s="4344"/>
      <c r="RXA160" s="4338"/>
      <c r="RXB160" s="4339"/>
      <c r="RXC160" s="4340"/>
      <c r="RXD160" s="4341"/>
      <c r="RXE160" s="4338"/>
      <c r="RXF160" s="2612"/>
      <c r="RXG160" s="4342"/>
      <c r="RXH160" s="4343"/>
      <c r="RXI160" s="4344"/>
      <c r="RXJ160" s="2613"/>
      <c r="RXK160" s="4345"/>
      <c r="RXL160" s="4346"/>
      <c r="RXM160" s="4345"/>
      <c r="RXN160" s="4346"/>
      <c r="RXO160" s="4338"/>
      <c r="RXP160" s="4339"/>
      <c r="RXQ160" s="4345"/>
      <c r="RXR160" s="4344"/>
      <c r="RXS160" s="4338"/>
      <c r="RXT160" s="4339"/>
      <c r="RXU160" s="4340"/>
      <c r="RXV160" s="4341"/>
      <c r="RXW160" s="4338"/>
      <c r="RXX160" s="2612"/>
      <c r="RXY160" s="4342"/>
      <c r="RXZ160" s="4343"/>
      <c r="RYA160" s="4344"/>
      <c r="RYB160" s="2613"/>
      <c r="RYC160" s="4345"/>
      <c r="RYD160" s="4346"/>
      <c r="RYE160" s="4345"/>
      <c r="RYF160" s="4346"/>
      <c r="RYG160" s="4338"/>
      <c r="RYH160" s="4339"/>
      <c r="RYI160" s="4345"/>
      <c r="RYJ160" s="4344"/>
      <c r="RYK160" s="4338"/>
      <c r="RYL160" s="4339"/>
      <c r="RYM160" s="4340"/>
      <c r="RYN160" s="4341"/>
      <c r="RYO160" s="4338"/>
      <c r="RYP160" s="2612"/>
      <c r="RYQ160" s="4342"/>
      <c r="RYR160" s="4343"/>
      <c r="RYS160" s="4344"/>
      <c r="RYT160" s="2613"/>
      <c r="RYU160" s="4345"/>
      <c r="RYV160" s="4346"/>
      <c r="RYW160" s="4345"/>
      <c r="RYX160" s="4346"/>
      <c r="RYY160" s="4338"/>
      <c r="RYZ160" s="4339"/>
      <c r="RZA160" s="4345"/>
      <c r="RZB160" s="4344"/>
      <c r="RZC160" s="4338"/>
      <c r="RZD160" s="4339"/>
      <c r="RZE160" s="4340"/>
      <c r="RZF160" s="4341"/>
      <c r="RZG160" s="4338"/>
      <c r="RZH160" s="2612"/>
      <c r="RZI160" s="4342"/>
      <c r="RZJ160" s="4343"/>
      <c r="RZK160" s="4344"/>
      <c r="RZL160" s="2613"/>
      <c r="RZM160" s="4345"/>
      <c r="RZN160" s="4346"/>
      <c r="RZO160" s="4345"/>
      <c r="RZP160" s="4346"/>
      <c r="RZQ160" s="4338"/>
      <c r="RZR160" s="4339"/>
      <c r="RZS160" s="4345"/>
      <c r="RZT160" s="4344"/>
      <c r="RZU160" s="4338"/>
      <c r="RZV160" s="4339"/>
      <c r="RZW160" s="4340"/>
      <c r="RZX160" s="4341"/>
      <c r="RZY160" s="4338"/>
      <c r="RZZ160" s="2612"/>
      <c r="SAA160" s="4342"/>
      <c r="SAB160" s="4343"/>
      <c r="SAC160" s="4344"/>
      <c r="SAD160" s="2613"/>
      <c r="SAE160" s="4345"/>
      <c r="SAF160" s="4346"/>
      <c r="SAG160" s="4345"/>
      <c r="SAH160" s="4346"/>
      <c r="SAI160" s="4338"/>
      <c r="SAJ160" s="4339"/>
      <c r="SAK160" s="4345"/>
      <c r="SAL160" s="4344"/>
      <c r="SAM160" s="4338"/>
      <c r="SAN160" s="4339"/>
      <c r="SAO160" s="4340"/>
      <c r="SAP160" s="4341"/>
      <c r="SAQ160" s="4338"/>
      <c r="SAR160" s="2612"/>
      <c r="SAS160" s="4342"/>
      <c r="SAT160" s="4343"/>
      <c r="SAU160" s="4344"/>
      <c r="SAV160" s="2613"/>
      <c r="SAW160" s="4345"/>
      <c r="SAX160" s="4346"/>
      <c r="SAY160" s="4345"/>
      <c r="SAZ160" s="4346"/>
      <c r="SBA160" s="4338"/>
      <c r="SBB160" s="4339"/>
      <c r="SBC160" s="4345"/>
      <c r="SBD160" s="4344"/>
      <c r="SBE160" s="4338"/>
      <c r="SBF160" s="4339"/>
      <c r="SBG160" s="4340"/>
      <c r="SBH160" s="4341"/>
      <c r="SBI160" s="4338"/>
      <c r="SBJ160" s="2612"/>
      <c r="SBK160" s="4342"/>
      <c r="SBL160" s="4343"/>
      <c r="SBM160" s="4344"/>
      <c r="SBN160" s="2613"/>
      <c r="SBO160" s="4345"/>
      <c r="SBP160" s="4346"/>
      <c r="SBQ160" s="4345"/>
      <c r="SBR160" s="4346"/>
      <c r="SBS160" s="4338"/>
      <c r="SBT160" s="4339"/>
      <c r="SBU160" s="4345"/>
      <c r="SBV160" s="4344"/>
      <c r="SBW160" s="4338"/>
      <c r="SBX160" s="4339"/>
      <c r="SBY160" s="4340"/>
      <c r="SBZ160" s="4341"/>
      <c r="SCA160" s="4338"/>
      <c r="SCB160" s="2612"/>
      <c r="SCC160" s="4342"/>
      <c r="SCD160" s="4343"/>
      <c r="SCE160" s="4344"/>
      <c r="SCF160" s="2613"/>
      <c r="SCG160" s="4345"/>
      <c r="SCH160" s="4346"/>
      <c r="SCI160" s="4345"/>
      <c r="SCJ160" s="4346"/>
      <c r="SCK160" s="4338"/>
      <c r="SCL160" s="4339"/>
      <c r="SCM160" s="4345"/>
      <c r="SCN160" s="4344"/>
      <c r="SCO160" s="4338"/>
      <c r="SCP160" s="4339"/>
      <c r="SCQ160" s="4340"/>
      <c r="SCR160" s="4341"/>
      <c r="SCS160" s="4338"/>
      <c r="SCT160" s="2612"/>
      <c r="SCU160" s="4342"/>
      <c r="SCV160" s="4343"/>
      <c r="SCW160" s="4344"/>
      <c r="SCX160" s="2613"/>
      <c r="SCY160" s="4345"/>
      <c r="SCZ160" s="4346"/>
      <c r="SDA160" s="4345"/>
      <c r="SDB160" s="4346"/>
      <c r="SDC160" s="4338"/>
      <c r="SDD160" s="4339"/>
      <c r="SDE160" s="4345"/>
      <c r="SDF160" s="4344"/>
      <c r="SDG160" s="4338"/>
      <c r="SDH160" s="4339"/>
      <c r="SDI160" s="4340"/>
      <c r="SDJ160" s="4341"/>
      <c r="SDK160" s="4338"/>
      <c r="SDL160" s="2612"/>
      <c r="SDM160" s="4342"/>
      <c r="SDN160" s="4343"/>
      <c r="SDO160" s="4344"/>
      <c r="SDP160" s="2613"/>
      <c r="SDQ160" s="4345"/>
      <c r="SDR160" s="4346"/>
      <c r="SDS160" s="4345"/>
      <c r="SDT160" s="4346"/>
      <c r="SDU160" s="4338"/>
      <c r="SDV160" s="4339"/>
      <c r="SDW160" s="4345"/>
      <c r="SDX160" s="4344"/>
      <c r="SDY160" s="4338"/>
      <c r="SDZ160" s="4339"/>
      <c r="SEA160" s="4340"/>
      <c r="SEB160" s="4341"/>
      <c r="SEC160" s="4338"/>
      <c r="SED160" s="2612"/>
      <c r="SEE160" s="4342"/>
      <c r="SEF160" s="4343"/>
      <c r="SEG160" s="4344"/>
      <c r="SEH160" s="2613"/>
      <c r="SEI160" s="4345"/>
      <c r="SEJ160" s="4346"/>
      <c r="SEK160" s="4345"/>
      <c r="SEL160" s="4346"/>
      <c r="SEM160" s="4338"/>
      <c r="SEN160" s="4339"/>
      <c r="SEO160" s="4345"/>
      <c r="SEP160" s="4344"/>
      <c r="SEQ160" s="4338"/>
      <c r="SER160" s="4339"/>
      <c r="SES160" s="4340"/>
      <c r="SET160" s="4341"/>
      <c r="SEU160" s="4338"/>
      <c r="SEV160" s="2612"/>
      <c r="SEW160" s="4342"/>
      <c r="SEX160" s="4343"/>
      <c r="SEY160" s="4344"/>
      <c r="SEZ160" s="2613"/>
      <c r="SFA160" s="4345"/>
      <c r="SFB160" s="4346"/>
      <c r="SFC160" s="4345"/>
      <c r="SFD160" s="4346"/>
      <c r="SFE160" s="4338"/>
      <c r="SFF160" s="4339"/>
      <c r="SFG160" s="4345"/>
      <c r="SFH160" s="4344"/>
      <c r="SFI160" s="4338"/>
      <c r="SFJ160" s="4339"/>
      <c r="SFK160" s="4340"/>
      <c r="SFL160" s="4341"/>
      <c r="SFM160" s="4338"/>
      <c r="SFN160" s="2612"/>
      <c r="SFO160" s="4342"/>
      <c r="SFP160" s="4343"/>
      <c r="SFQ160" s="4344"/>
      <c r="SFR160" s="2613"/>
      <c r="SFS160" s="4345"/>
      <c r="SFT160" s="4346"/>
      <c r="SFU160" s="4345"/>
      <c r="SFV160" s="4346"/>
      <c r="SFW160" s="4338"/>
      <c r="SFX160" s="4339"/>
      <c r="SFY160" s="4345"/>
      <c r="SFZ160" s="4344"/>
      <c r="SGA160" s="4338"/>
      <c r="SGB160" s="4339"/>
      <c r="SGC160" s="4340"/>
      <c r="SGD160" s="4341"/>
      <c r="SGE160" s="4338"/>
      <c r="SGF160" s="2612"/>
      <c r="SGG160" s="4342"/>
      <c r="SGH160" s="4343"/>
      <c r="SGI160" s="4344"/>
      <c r="SGJ160" s="2613"/>
      <c r="SGK160" s="4345"/>
      <c r="SGL160" s="4346"/>
      <c r="SGM160" s="4345"/>
      <c r="SGN160" s="4346"/>
      <c r="SGO160" s="4338"/>
      <c r="SGP160" s="4339"/>
      <c r="SGQ160" s="4345"/>
      <c r="SGR160" s="4344"/>
      <c r="SGS160" s="4338"/>
      <c r="SGT160" s="4339"/>
      <c r="SGU160" s="4340"/>
      <c r="SGV160" s="4341"/>
      <c r="SGW160" s="4338"/>
      <c r="SGX160" s="2612"/>
      <c r="SGY160" s="4342"/>
      <c r="SGZ160" s="4343"/>
      <c r="SHA160" s="4344"/>
      <c r="SHB160" s="2613"/>
      <c r="SHC160" s="4345"/>
      <c r="SHD160" s="4346"/>
      <c r="SHE160" s="4345"/>
      <c r="SHF160" s="4346"/>
      <c r="SHG160" s="4338"/>
      <c r="SHH160" s="4339"/>
      <c r="SHI160" s="4345"/>
      <c r="SHJ160" s="4344"/>
      <c r="SHK160" s="4338"/>
      <c r="SHL160" s="4339"/>
      <c r="SHM160" s="4340"/>
      <c r="SHN160" s="4341"/>
      <c r="SHO160" s="4338"/>
      <c r="SHP160" s="2612"/>
      <c r="SHQ160" s="4342"/>
      <c r="SHR160" s="4343"/>
      <c r="SHS160" s="4344"/>
      <c r="SHT160" s="2613"/>
      <c r="SHU160" s="4345"/>
      <c r="SHV160" s="4346"/>
      <c r="SHW160" s="4345"/>
      <c r="SHX160" s="4346"/>
      <c r="SHY160" s="4338"/>
      <c r="SHZ160" s="4339"/>
      <c r="SIA160" s="4345"/>
      <c r="SIB160" s="4344"/>
      <c r="SIC160" s="4338"/>
      <c r="SID160" s="4339"/>
      <c r="SIE160" s="4340"/>
      <c r="SIF160" s="4341"/>
      <c r="SIG160" s="4338"/>
      <c r="SIH160" s="2612"/>
      <c r="SII160" s="4342"/>
      <c r="SIJ160" s="4343"/>
      <c r="SIK160" s="4344"/>
      <c r="SIL160" s="2613"/>
      <c r="SIM160" s="4345"/>
      <c r="SIN160" s="4346"/>
      <c r="SIO160" s="4345"/>
      <c r="SIP160" s="4346"/>
      <c r="SIQ160" s="4338"/>
      <c r="SIR160" s="4339"/>
      <c r="SIS160" s="4345"/>
      <c r="SIT160" s="4344"/>
      <c r="SIU160" s="4338"/>
      <c r="SIV160" s="4339"/>
      <c r="SIW160" s="4340"/>
      <c r="SIX160" s="4341"/>
      <c r="SIY160" s="4338"/>
      <c r="SIZ160" s="2612"/>
      <c r="SJA160" s="4342"/>
      <c r="SJB160" s="4343"/>
      <c r="SJC160" s="4344"/>
      <c r="SJD160" s="2613"/>
      <c r="SJE160" s="4345"/>
      <c r="SJF160" s="4346"/>
      <c r="SJG160" s="4345"/>
      <c r="SJH160" s="4346"/>
      <c r="SJI160" s="4338"/>
      <c r="SJJ160" s="4339"/>
      <c r="SJK160" s="4345"/>
      <c r="SJL160" s="4344"/>
      <c r="SJM160" s="4338"/>
      <c r="SJN160" s="4339"/>
      <c r="SJO160" s="4340"/>
      <c r="SJP160" s="4341"/>
      <c r="SJQ160" s="4338"/>
      <c r="SJR160" s="2612"/>
      <c r="SJS160" s="4342"/>
      <c r="SJT160" s="4343"/>
      <c r="SJU160" s="4344"/>
      <c r="SJV160" s="2613"/>
      <c r="SJW160" s="4345"/>
      <c r="SJX160" s="4346"/>
      <c r="SJY160" s="4345"/>
      <c r="SJZ160" s="4346"/>
      <c r="SKA160" s="4338"/>
      <c r="SKB160" s="4339"/>
      <c r="SKC160" s="4345"/>
      <c r="SKD160" s="4344"/>
      <c r="SKE160" s="4338"/>
      <c r="SKF160" s="4339"/>
      <c r="SKG160" s="4340"/>
      <c r="SKH160" s="4341"/>
      <c r="SKI160" s="4338"/>
      <c r="SKJ160" s="2612"/>
      <c r="SKK160" s="4342"/>
      <c r="SKL160" s="4343"/>
      <c r="SKM160" s="4344"/>
      <c r="SKN160" s="2613"/>
      <c r="SKO160" s="4345"/>
      <c r="SKP160" s="4346"/>
      <c r="SKQ160" s="4345"/>
      <c r="SKR160" s="4346"/>
      <c r="SKS160" s="4338"/>
      <c r="SKT160" s="4339"/>
      <c r="SKU160" s="4345"/>
      <c r="SKV160" s="4344"/>
      <c r="SKW160" s="4338"/>
      <c r="SKX160" s="4339"/>
      <c r="SKY160" s="4340"/>
      <c r="SKZ160" s="4341"/>
      <c r="SLA160" s="4338"/>
      <c r="SLB160" s="2612"/>
      <c r="SLC160" s="4342"/>
      <c r="SLD160" s="4343"/>
      <c r="SLE160" s="4344"/>
      <c r="SLF160" s="2613"/>
      <c r="SLG160" s="4345"/>
      <c r="SLH160" s="4346"/>
      <c r="SLI160" s="4345"/>
      <c r="SLJ160" s="4346"/>
      <c r="SLK160" s="4338"/>
      <c r="SLL160" s="4339"/>
      <c r="SLM160" s="4345"/>
      <c r="SLN160" s="4344"/>
      <c r="SLO160" s="4338"/>
      <c r="SLP160" s="4339"/>
      <c r="SLQ160" s="4340"/>
      <c r="SLR160" s="4341"/>
      <c r="SLS160" s="4338"/>
      <c r="SLT160" s="2612"/>
      <c r="SLU160" s="4342"/>
      <c r="SLV160" s="4343"/>
      <c r="SLW160" s="4344"/>
      <c r="SLX160" s="2613"/>
      <c r="SLY160" s="4345"/>
      <c r="SLZ160" s="4346"/>
      <c r="SMA160" s="4345"/>
      <c r="SMB160" s="4346"/>
      <c r="SMC160" s="4338"/>
      <c r="SMD160" s="4339"/>
      <c r="SME160" s="4345"/>
      <c r="SMF160" s="4344"/>
      <c r="SMG160" s="4338"/>
      <c r="SMH160" s="4339"/>
      <c r="SMI160" s="4340"/>
      <c r="SMJ160" s="4341"/>
      <c r="SMK160" s="4338"/>
      <c r="SML160" s="2612"/>
      <c r="SMM160" s="4342"/>
      <c r="SMN160" s="4343"/>
      <c r="SMO160" s="4344"/>
      <c r="SMP160" s="2613"/>
      <c r="SMQ160" s="4345"/>
      <c r="SMR160" s="4346"/>
      <c r="SMS160" s="4345"/>
      <c r="SMT160" s="4346"/>
      <c r="SMU160" s="4338"/>
      <c r="SMV160" s="4339"/>
      <c r="SMW160" s="4345"/>
      <c r="SMX160" s="4344"/>
      <c r="SMY160" s="4338"/>
      <c r="SMZ160" s="4339"/>
      <c r="SNA160" s="4340"/>
      <c r="SNB160" s="4341"/>
      <c r="SNC160" s="4338"/>
      <c r="SND160" s="2612"/>
      <c r="SNE160" s="4342"/>
      <c r="SNF160" s="4343"/>
      <c r="SNG160" s="4344"/>
      <c r="SNH160" s="2613"/>
      <c r="SNI160" s="4345"/>
      <c r="SNJ160" s="4346"/>
      <c r="SNK160" s="4345"/>
      <c r="SNL160" s="4346"/>
      <c r="SNM160" s="4338"/>
      <c r="SNN160" s="4339"/>
      <c r="SNO160" s="4345"/>
      <c r="SNP160" s="4344"/>
      <c r="SNQ160" s="4338"/>
      <c r="SNR160" s="4339"/>
      <c r="SNS160" s="4340"/>
      <c r="SNT160" s="4341"/>
      <c r="SNU160" s="4338"/>
      <c r="SNV160" s="2612"/>
      <c r="SNW160" s="4342"/>
      <c r="SNX160" s="4343"/>
      <c r="SNY160" s="4344"/>
      <c r="SNZ160" s="2613"/>
      <c r="SOA160" s="4345"/>
      <c r="SOB160" s="4346"/>
      <c r="SOC160" s="4345"/>
      <c r="SOD160" s="4346"/>
      <c r="SOE160" s="4338"/>
      <c r="SOF160" s="4339"/>
      <c r="SOG160" s="4345"/>
      <c r="SOH160" s="4344"/>
      <c r="SOI160" s="4338"/>
      <c r="SOJ160" s="4339"/>
      <c r="SOK160" s="4340"/>
      <c r="SOL160" s="4341"/>
      <c r="SOM160" s="4338"/>
      <c r="SON160" s="2612"/>
      <c r="SOO160" s="4342"/>
      <c r="SOP160" s="4343"/>
      <c r="SOQ160" s="4344"/>
      <c r="SOR160" s="2613"/>
      <c r="SOS160" s="4345"/>
      <c r="SOT160" s="4346"/>
      <c r="SOU160" s="4345"/>
      <c r="SOV160" s="4346"/>
      <c r="SOW160" s="4338"/>
      <c r="SOX160" s="4339"/>
      <c r="SOY160" s="4345"/>
      <c r="SOZ160" s="4344"/>
      <c r="SPA160" s="4338"/>
      <c r="SPB160" s="4339"/>
      <c r="SPC160" s="4340"/>
      <c r="SPD160" s="4341"/>
      <c r="SPE160" s="4338"/>
      <c r="SPF160" s="2612"/>
      <c r="SPG160" s="4342"/>
      <c r="SPH160" s="4343"/>
      <c r="SPI160" s="4344"/>
      <c r="SPJ160" s="2613"/>
      <c r="SPK160" s="4345"/>
      <c r="SPL160" s="4346"/>
      <c r="SPM160" s="4345"/>
      <c r="SPN160" s="4346"/>
      <c r="SPO160" s="4338"/>
      <c r="SPP160" s="4339"/>
      <c r="SPQ160" s="4345"/>
      <c r="SPR160" s="4344"/>
      <c r="SPS160" s="4338"/>
      <c r="SPT160" s="4339"/>
      <c r="SPU160" s="4340"/>
      <c r="SPV160" s="4341"/>
      <c r="SPW160" s="4338"/>
      <c r="SPX160" s="2612"/>
      <c r="SPY160" s="4342"/>
      <c r="SPZ160" s="4343"/>
      <c r="SQA160" s="4344"/>
      <c r="SQB160" s="2613"/>
      <c r="SQC160" s="4345"/>
      <c r="SQD160" s="4346"/>
      <c r="SQE160" s="4345"/>
      <c r="SQF160" s="4346"/>
      <c r="SQG160" s="4338"/>
      <c r="SQH160" s="4339"/>
      <c r="SQI160" s="4345"/>
      <c r="SQJ160" s="4344"/>
      <c r="SQK160" s="4338"/>
      <c r="SQL160" s="4339"/>
      <c r="SQM160" s="4340"/>
      <c r="SQN160" s="4341"/>
      <c r="SQO160" s="4338"/>
      <c r="SQP160" s="2612"/>
      <c r="SQQ160" s="4342"/>
      <c r="SQR160" s="4343"/>
      <c r="SQS160" s="4344"/>
      <c r="SQT160" s="2613"/>
      <c r="SQU160" s="4345"/>
      <c r="SQV160" s="4346"/>
      <c r="SQW160" s="4345"/>
      <c r="SQX160" s="4346"/>
      <c r="SQY160" s="4338"/>
      <c r="SQZ160" s="4339"/>
      <c r="SRA160" s="4345"/>
      <c r="SRB160" s="4344"/>
      <c r="SRC160" s="4338"/>
      <c r="SRD160" s="4339"/>
      <c r="SRE160" s="4340"/>
      <c r="SRF160" s="4341"/>
      <c r="SRG160" s="4338"/>
      <c r="SRH160" s="2612"/>
      <c r="SRI160" s="4342"/>
      <c r="SRJ160" s="4343"/>
      <c r="SRK160" s="4344"/>
      <c r="SRL160" s="2613"/>
      <c r="SRM160" s="4345"/>
      <c r="SRN160" s="4346"/>
      <c r="SRO160" s="4345"/>
      <c r="SRP160" s="4346"/>
      <c r="SRQ160" s="4338"/>
      <c r="SRR160" s="4339"/>
      <c r="SRS160" s="4345"/>
      <c r="SRT160" s="4344"/>
      <c r="SRU160" s="4338"/>
      <c r="SRV160" s="4339"/>
      <c r="SRW160" s="4340"/>
      <c r="SRX160" s="4341"/>
      <c r="SRY160" s="4338"/>
      <c r="SRZ160" s="2612"/>
      <c r="SSA160" s="4342"/>
      <c r="SSB160" s="4343"/>
      <c r="SSC160" s="4344"/>
      <c r="SSD160" s="2613"/>
      <c r="SSE160" s="4345"/>
      <c r="SSF160" s="4346"/>
      <c r="SSG160" s="4345"/>
      <c r="SSH160" s="4346"/>
      <c r="SSI160" s="4338"/>
      <c r="SSJ160" s="4339"/>
      <c r="SSK160" s="4345"/>
      <c r="SSL160" s="4344"/>
      <c r="SSM160" s="4338"/>
      <c r="SSN160" s="4339"/>
      <c r="SSO160" s="4340"/>
      <c r="SSP160" s="4341"/>
      <c r="SSQ160" s="4338"/>
      <c r="SSR160" s="2612"/>
      <c r="SSS160" s="4342"/>
      <c r="SST160" s="4343"/>
      <c r="SSU160" s="4344"/>
      <c r="SSV160" s="2613"/>
      <c r="SSW160" s="4345"/>
      <c r="SSX160" s="4346"/>
      <c r="SSY160" s="4345"/>
      <c r="SSZ160" s="4346"/>
      <c r="STA160" s="4338"/>
      <c r="STB160" s="4339"/>
      <c r="STC160" s="4345"/>
      <c r="STD160" s="4344"/>
      <c r="STE160" s="4338"/>
      <c r="STF160" s="4339"/>
      <c r="STG160" s="4340"/>
      <c r="STH160" s="4341"/>
      <c r="STI160" s="4338"/>
      <c r="STJ160" s="2612"/>
      <c r="STK160" s="4342"/>
      <c r="STL160" s="4343"/>
      <c r="STM160" s="4344"/>
      <c r="STN160" s="2613"/>
      <c r="STO160" s="4345"/>
      <c r="STP160" s="4346"/>
      <c r="STQ160" s="4345"/>
      <c r="STR160" s="4346"/>
      <c r="STS160" s="4338"/>
      <c r="STT160" s="4339"/>
      <c r="STU160" s="4345"/>
      <c r="STV160" s="4344"/>
      <c r="STW160" s="4338"/>
      <c r="STX160" s="4339"/>
      <c r="STY160" s="4340"/>
      <c r="STZ160" s="4341"/>
      <c r="SUA160" s="4338"/>
      <c r="SUB160" s="2612"/>
      <c r="SUC160" s="4342"/>
      <c r="SUD160" s="4343"/>
      <c r="SUE160" s="4344"/>
      <c r="SUF160" s="2613"/>
      <c r="SUG160" s="4345"/>
      <c r="SUH160" s="4346"/>
      <c r="SUI160" s="4345"/>
      <c r="SUJ160" s="4346"/>
      <c r="SUK160" s="4338"/>
      <c r="SUL160" s="4339"/>
      <c r="SUM160" s="4345"/>
      <c r="SUN160" s="4344"/>
      <c r="SUO160" s="4338"/>
      <c r="SUP160" s="4339"/>
      <c r="SUQ160" s="4340"/>
      <c r="SUR160" s="4341"/>
      <c r="SUS160" s="4338"/>
      <c r="SUT160" s="2612"/>
      <c r="SUU160" s="4342"/>
      <c r="SUV160" s="4343"/>
      <c r="SUW160" s="4344"/>
      <c r="SUX160" s="2613"/>
      <c r="SUY160" s="4345"/>
      <c r="SUZ160" s="4346"/>
      <c r="SVA160" s="4345"/>
      <c r="SVB160" s="4346"/>
      <c r="SVC160" s="4338"/>
      <c r="SVD160" s="4339"/>
      <c r="SVE160" s="4345"/>
      <c r="SVF160" s="4344"/>
      <c r="SVG160" s="4338"/>
      <c r="SVH160" s="4339"/>
      <c r="SVI160" s="4340"/>
      <c r="SVJ160" s="4341"/>
      <c r="SVK160" s="4338"/>
      <c r="SVL160" s="2612"/>
      <c r="SVM160" s="4342"/>
      <c r="SVN160" s="4343"/>
      <c r="SVO160" s="4344"/>
      <c r="SVP160" s="2613"/>
      <c r="SVQ160" s="4345"/>
      <c r="SVR160" s="4346"/>
      <c r="SVS160" s="4345"/>
      <c r="SVT160" s="4346"/>
      <c r="SVU160" s="4338"/>
      <c r="SVV160" s="4339"/>
      <c r="SVW160" s="4345"/>
      <c r="SVX160" s="4344"/>
      <c r="SVY160" s="4338"/>
      <c r="SVZ160" s="4339"/>
      <c r="SWA160" s="4340"/>
      <c r="SWB160" s="4341"/>
      <c r="SWC160" s="4338"/>
      <c r="SWD160" s="2612"/>
      <c r="SWE160" s="4342"/>
      <c r="SWF160" s="4343"/>
      <c r="SWG160" s="4344"/>
      <c r="SWH160" s="2613"/>
      <c r="SWI160" s="4345"/>
      <c r="SWJ160" s="4346"/>
      <c r="SWK160" s="4345"/>
      <c r="SWL160" s="4346"/>
      <c r="SWM160" s="4338"/>
      <c r="SWN160" s="4339"/>
      <c r="SWO160" s="4345"/>
      <c r="SWP160" s="4344"/>
      <c r="SWQ160" s="4338"/>
      <c r="SWR160" s="4339"/>
      <c r="SWS160" s="4340"/>
      <c r="SWT160" s="4341"/>
      <c r="SWU160" s="4338"/>
      <c r="SWV160" s="2612"/>
      <c r="SWW160" s="4342"/>
      <c r="SWX160" s="4343"/>
      <c r="SWY160" s="4344"/>
      <c r="SWZ160" s="2613"/>
      <c r="SXA160" s="4345"/>
      <c r="SXB160" s="4346"/>
      <c r="SXC160" s="4345"/>
      <c r="SXD160" s="4346"/>
      <c r="SXE160" s="4338"/>
      <c r="SXF160" s="4339"/>
      <c r="SXG160" s="4345"/>
      <c r="SXH160" s="4344"/>
      <c r="SXI160" s="4338"/>
      <c r="SXJ160" s="4339"/>
      <c r="SXK160" s="4340"/>
      <c r="SXL160" s="4341"/>
      <c r="SXM160" s="4338"/>
      <c r="SXN160" s="2612"/>
      <c r="SXO160" s="4342"/>
      <c r="SXP160" s="4343"/>
      <c r="SXQ160" s="4344"/>
      <c r="SXR160" s="2613"/>
      <c r="SXS160" s="4345"/>
      <c r="SXT160" s="4346"/>
      <c r="SXU160" s="4345"/>
      <c r="SXV160" s="4346"/>
      <c r="SXW160" s="4338"/>
      <c r="SXX160" s="4339"/>
      <c r="SXY160" s="4345"/>
      <c r="SXZ160" s="4344"/>
      <c r="SYA160" s="4338"/>
      <c r="SYB160" s="4339"/>
      <c r="SYC160" s="4340"/>
      <c r="SYD160" s="4341"/>
      <c r="SYE160" s="4338"/>
      <c r="SYF160" s="2612"/>
      <c r="SYG160" s="4342"/>
      <c r="SYH160" s="4343"/>
      <c r="SYI160" s="4344"/>
      <c r="SYJ160" s="2613"/>
      <c r="SYK160" s="4345"/>
      <c r="SYL160" s="4346"/>
      <c r="SYM160" s="4345"/>
      <c r="SYN160" s="4346"/>
      <c r="SYO160" s="4338"/>
      <c r="SYP160" s="4339"/>
      <c r="SYQ160" s="4345"/>
      <c r="SYR160" s="4344"/>
      <c r="SYS160" s="4338"/>
      <c r="SYT160" s="4339"/>
      <c r="SYU160" s="4340"/>
      <c r="SYV160" s="4341"/>
      <c r="SYW160" s="4338"/>
      <c r="SYX160" s="2612"/>
      <c r="SYY160" s="4342"/>
      <c r="SYZ160" s="4343"/>
      <c r="SZA160" s="4344"/>
      <c r="SZB160" s="2613"/>
      <c r="SZC160" s="4345"/>
      <c r="SZD160" s="4346"/>
      <c r="SZE160" s="4345"/>
      <c r="SZF160" s="4346"/>
      <c r="SZG160" s="4338"/>
      <c r="SZH160" s="4339"/>
      <c r="SZI160" s="4345"/>
      <c r="SZJ160" s="4344"/>
      <c r="SZK160" s="4338"/>
      <c r="SZL160" s="4339"/>
      <c r="SZM160" s="4340"/>
      <c r="SZN160" s="4341"/>
      <c r="SZO160" s="4338"/>
      <c r="SZP160" s="2612"/>
      <c r="SZQ160" s="4342"/>
      <c r="SZR160" s="4343"/>
      <c r="SZS160" s="4344"/>
      <c r="SZT160" s="2613"/>
      <c r="SZU160" s="4345"/>
      <c r="SZV160" s="4346"/>
      <c r="SZW160" s="4345"/>
      <c r="SZX160" s="4346"/>
      <c r="SZY160" s="4338"/>
      <c r="SZZ160" s="4339"/>
      <c r="TAA160" s="4345"/>
      <c r="TAB160" s="4344"/>
      <c r="TAC160" s="4338"/>
      <c r="TAD160" s="4339"/>
      <c r="TAE160" s="4340"/>
      <c r="TAF160" s="4341"/>
      <c r="TAG160" s="4338"/>
      <c r="TAH160" s="2612"/>
      <c r="TAI160" s="4342"/>
      <c r="TAJ160" s="4343"/>
      <c r="TAK160" s="4344"/>
      <c r="TAL160" s="2613"/>
      <c r="TAM160" s="4345"/>
      <c r="TAN160" s="4346"/>
      <c r="TAO160" s="4345"/>
      <c r="TAP160" s="4346"/>
      <c r="TAQ160" s="4338"/>
      <c r="TAR160" s="4339"/>
      <c r="TAS160" s="4345"/>
      <c r="TAT160" s="4344"/>
      <c r="TAU160" s="4338"/>
      <c r="TAV160" s="4339"/>
      <c r="TAW160" s="4340"/>
      <c r="TAX160" s="4341"/>
      <c r="TAY160" s="4338"/>
      <c r="TAZ160" s="2612"/>
      <c r="TBA160" s="4342"/>
      <c r="TBB160" s="4343"/>
      <c r="TBC160" s="4344"/>
      <c r="TBD160" s="2613"/>
      <c r="TBE160" s="4345"/>
      <c r="TBF160" s="4346"/>
      <c r="TBG160" s="4345"/>
      <c r="TBH160" s="4346"/>
      <c r="TBI160" s="4338"/>
      <c r="TBJ160" s="4339"/>
      <c r="TBK160" s="4345"/>
      <c r="TBL160" s="4344"/>
      <c r="TBM160" s="4338"/>
      <c r="TBN160" s="4339"/>
      <c r="TBO160" s="4340"/>
      <c r="TBP160" s="4341"/>
      <c r="TBQ160" s="4338"/>
      <c r="TBR160" s="2612"/>
      <c r="TBS160" s="4342"/>
      <c r="TBT160" s="4343"/>
      <c r="TBU160" s="4344"/>
      <c r="TBV160" s="2613"/>
      <c r="TBW160" s="4345"/>
      <c r="TBX160" s="4346"/>
      <c r="TBY160" s="4345"/>
      <c r="TBZ160" s="4346"/>
      <c r="TCA160" s="4338"/>
      <c r="TCB160" s="4339"/>
      <c r="TCC160" s="4345"/>
      <c r="TCD160" s="4344"/>
      <c r="TCE160" s="4338"/>
      <c r="TCF160" s="4339"/>
      <c r="TCG160" s="4340"/>
      <c r="TCH160" s="4341"/>
      <c r="TCI160" s="4338"/>
      <c r="TCJ160" s="2612"/>
      <c r="TCK160" s="4342"/>
      <c r="TCL160" s="4343"/>
      <c r="TCM160" s="4344"/>
      <c r="TCN160" s="2613"/>
      <c r="TCO160" s="4345"/>
      <c r="TCP160" s="4346"/>
      <c r="TCQ160" s="4345"/>
      <c r="TCR160" s="4346"/>
      <c r="TCS160" s="4338"/>
      <c r="TCT160" s="4339"/>
      <c r="TCU160" s="4345"/>
      <c r="TCV160" s="4344"/>
      <c r="TCW160" s="4338"/>
      <c r="TCX160" s="4339"/>
      <c r="TCY160" s="4340"/>
      <c r="TCZ160" s="4341"/>
      <c r="TDA160" s="4338"/>
      <c r="TDB160" s="2612"/>
      <c r="TDC160" s="4342"/>
      <c r="TDD160" s="4343"/>
      <c r="TDE160" s="4344"/>
      <c r="TDF160" s="2613"/>
      <c r="TDG160" s="4345"/>
      <c r="TDH160" s="4346"/>
      <c r="TDI160" s="4345"/>
      <c r="TDJ160" s="4346"/>
      <c r="TDK160" s="4338"/>
      <c r="TDL160" s="4339"/>
      <c r="TDM160" s="4345"/>
      <c r="TDN160" s="4344"/>
      <c r="TDO160" s="4338"/>
      <c r="TDP160" s="4339"/>
      <c r="TDQ160" s="4340"/>
      <c r="TDR160" s="4341"/>
      <c r="TDS160" s="4338"/>
      <c r="TDT160" s="2612"/>
      <c r="TDU160" s="4342"/>
      <c r="TDV160" s="4343"/>
      <c r="TDW160" s="4344"/>
      <c r="TDX160" s="2613"/>
      <c r="TDY160" s="4345"/>
      <c r="TDZ160" s="4346"/>
      <c r="TEA160" s="4345"/>
      <c r="TEB160" s="4346"/>
      <c r="TEC160" s="4338"/>
      <c r="TED160" s="4339"/>
      <c r="TEE160" s="4345"/>
      <c r="TEF160" s="4344"/>
      <c r="TEG160" s="4338"/>
      <c r="TEH160" s="4339"/>
      <c r="TEI160" s="4340"/>
      <c r="TEJ160" s="4341"/>
      <c r="TEK160" s="4338"/>
      <c r="TEL160" s="2612"/>
      <c r="TEM160" s="4342"/>
      <c r="TEN160" s="4343"/>
      <c r="TEO160" s="4344"/>
      <c r="TEP160" s="2613"/>
      <c r="TEQ160" s="4345"/>
      <c r="TER160" s="4346"/>
      <c r="TES160" s="4345"/>
      <c r="TET160" s="4346"/>
      <c r="TEU160" s="4338"/>
      <c r="TEV160" s="4339"/>
      <c r="TEW160" s="4345"/>
      <c r="TEX160" s="4344"/>
      <c r="TEY160" s="4338"/>
      <c r="TEZ160" s="4339"/>
      <c r="TFA160" s="4340"/>
      <c r="TFB160" s="4341"/>
      <c r="TFC160" s="4338"/>
      <c r="TFD160" s="2612"/>
      <c r="TFE160" s="4342"/>
      <c r="TFF160" s="4343"/>
      <c r="TFG160" s="4344"/>
      <c r="TFH160" s="2613"/>
      <c r="TFI160" s="4345"/>
      <c r="TFJ160" s="4346"/>
      <c r="TFK160" s="4345"/>
      <c r="TFL160" s="4346"/>
      <c r="TFM160" s="4338"/>
      <c r="TFN160" s="4339"/>
      <c r="TFO160" s="4345"/>
      <c r="TFP160" s="4344"/>
      <c r="TFQ160" s="4338"/>
      <c r="TFR160" s="4339"/>
      <c r="TFS160" s="4340"/>
      <c r="TFT160" s="4341"/>
      <c r="TFU160" s="4338"/>
      <c r="TFV160" s="2612"/>
      <c r="TFW160" s="4342"/>
      <c r="TFX160" s="4343"/>
      <c r="TFY160" s="4344"/>
      <c r="TFZ160" s="2613"/>
      <c r="TGA160" s="4345"/>
      <c r="TGB160" s="4346"/>
      <c r="TGC160" s="4345"/>
      <c r="TGD160" s="4346"/>
      <c r="TGE160" s="4338"/>
      <c r="TGF160" s="4339"/>
      <c r="TGG160" s="4345"/>
      <c r="TGH160" s="4344"/>
      <c r="TGI160" s="4338"/>
      <c r="TGJ160" s="4339"/>
      <c r="TGK160" s="4340"/>
      <c r="TGL160" s="4341"/>
      <c r="TGM160" s="4338"/>
      <c r="TGN160" s="2612"/>
      <c r="TGO160" s="4342"/>
      <c r="TGP160" s="4343"/>
      <c r="TGQ160" s="4344"/>
      <c r="TGR160" s="2613"/>
      <c r="TGS160" s="4345"/>
      <c r="TGT160" s="4346"/>
      <c r="TGU160" s="4345"/>
      <c r="TGV160" s="4346"/>
      <c r="TGW160" s="4338"/>
      <c r="TGX160" s="4339"/>
      <c r="TGY160" s="4345"/>
      <c r="TGZ160" s="4344"/>
      <c r="THA160" s="4338"/>
      <c r="THB160" s="4339"/>
      <c r="THC160" s="4340"/>
      <c r="THD160" s="4341"/>
      <c r="THE160" s="4338"/>
      <c r="THF160" s="2612"/>
      <c r="THG160" s="4342"/>
      <c r="THH160" s="4343"/>
      <c r="THI160" s="4344"/>
      <c r="THJ160" s="2613"/>
      <c r="THK160" s="4345"/>
      <c r="THL160" s="4346"/>
      <c r="THM160" s="4345"/>
      <c r="THN160" s="4346"/>
      <c r="THO160" s="4338"/>
      <c r="THP160" s="4339"/>
      <c r="THQ160" s="4345"/>
      <c r="THR160" s="4344"/>
      <c r="THS160" s="4338"/>
      <c r="THT160" s="4339"/>
      <c r="THU160" s="4340"/>
      <c r="THV160" s="4341"/>
      <c r="THW160" s="4338"/>
      <c r="THX160" s="2612"/>
      <c r="THY160" s="4342"/>
      <c r="THZ160" s="4343"/>
      <c r="TIA160" s="4344"/>
      <c r="TIB160" s="2613"/>
      <c r="TIC160" s="4345"/>
      <c r="TID160" s="4346"/>
      <c r="TIE160" s="4345"/>
      <c r="TIF160" s="4346"/>
      <c r="TIG160" s="4338"/>
      <c r="TIH160" s="4339"/>
      <c r="TII160" s="4345"/>
      <c r="TIJ160" s="4344"/>
      <c r="TIK160" s="4338"/>
      <c r="TIL160" s="4339"/>
      <c r="TIM160" s="4340"/>
      <c r="TIN160" s="4341"/>
      <c r="TIO160" s="4338"/>
      <c r="TIP160" s="2612"/>
      <c r="TIQ160" s="4342"/>
      <c r="TIR160" s="4343"/>
      <c r="TIS160" s="4344"/>
      <c r="TIT160" s="2613"/>
      <c r="TIU160" s="4345"/>
      <c r="TIV160" s="4346"/>
      <c r="TIW160" s="4345"/>
      <c r="TIX160" s="4346"/>
      <c r="TIY160" s="4338"/>
      <c r="TIZ160" s="4339"/>
      <c r="TJA160" s="4345"/>
      <c r="TJB160" s="4344"/>
      <c r="TJC160" s="4338"/>
      <c r="TJD160" s="4339"/>
      <c r="TJE160" s="4340"/>
      <c r="TJF160" s="4341"/>
      <c r="TJG160" s="4338"/>
      <c r="TJH160" s="2612"/>
      <c r="TJI160" s="4342"/>
      <c r="TJJ160" s="4343"/>
      <c r="TJK160" s="4344"/>
      <c r="TJL160" s="2613"/>
      <c r="TJM160" s="4345"/>
      <c r="TJN160" s="4346"/>
      <c r="TJO160" s="4345"/>
      <c r="TJP160" s="4346"/>
      <c r="TJQ160" s="4338"/>
      <c r="TJR160" s="4339"/>
      <c r="TJS160" s="4345"/>
      <c r="TJT160" s="4344"/>
      <c r="TJU160" s="4338"/>
      <c r="TJV160" s="4339"/>
      <c r="TJW160" s="4340"/>
      <c r="TJX160" s="4341"/>
      <c r="TJY160" s="4338"/>
      <c r="TJZ160" s="2612"/>
      <c r="TKA160" s="4342"/>
      <c r="TKB160" s="4343"/>
      <c r="TKC160" s="4344"/>
      <c r="TKD160" s="2613"/>
      <c r="TKE160" s="4345"/>
      <c r="TKF160" s="4346"/>
      <c r="TKG160" s="4345"/>
      <c r="TKH160" s="4346"/>
      <c r="TKI160" s="4338"/>
      <c r="TKJ160" s="4339"/>
      <c r="TKK160" s="4345"/>
      <c r="TKL160" s="4344"/>
      <c r="TKM160" s="4338"/>
      <c r="TKN160" s="4339"/>
      <c r="TKO160" s="4340"/>
      <c r="TKP160" s="4341"/>
      <c r="TKQ160" s="4338"/>
      <c r="TKR160" s="2612"/>
      <c r="TKS160" s="4342"/>
      <c r="TKT160" s="4343"/>
      <c r="TKU160" s="4344"/>
      <c r="TKV160" s="2613"/>
      <c r="TKW160" s="4345"/>
      <c r="TKX160" s="4346"/>
      <c r="TKY160" s="4345"/>
      <c r="TKZ160" s="4346"/>
      <c r="TLA160" s="4338"/>
      <c r="TLB160" s="4339"/>
      <c r="TLC160" s="4345"/>
      <c r="TLD160" s="4344"/>
      <c r="TLE160" s="4338"/>
      <c r="TLF160" s="4339"/>
      <c r="TLG160" s="4340"/>
      <c r="TLH160" s="4341"/>
      <c r="TLI160" s="4338"/>
      <c r="TLJ160" s="2612"/>
      <c r="TLK160" s="4342"/>
      <c r="TLL160" s="4343"/>
      <c r="TLM160" s="4344"/>
      <c r="TLN160" s="2613"/>
      <c r="TLO160" s="4345"/>
      <c r="TLP160" s="4346"/>
      <c r="TLQ160" s="4345"/>
      <c r="TLR160" s="4346"/>
      <c r="TLS160" s="4338"/>
      <c r="TLT160" s="4339"/>
      <c r="TLU160" s="4345"/>
      <c r="TLV160" s="4344"/>
      <c r="TLW160" s="4338"/>
      <c r="TLX160" s="4339"/>
      <c r="TLY160" s="4340"/>
      <c r="TLZ160" s="4341"/>
      <c r="TMA160" s="4338"/>
      <c r="TMB160" s="2612"/>
      <c r="TMC160" s="4342"/>
      <c r="TMD160" s="4343"/>
      <c r="TME160" s="4344"/>
      <c r="TMF160" s="2613"/>
      <c r="TMG160" s="4345"/>
      <c r="TMH160" s="4346"/>
      <c r="TMI160" s="4345"/>
      <c r="TMJ160" s="4346"/>
      <c r="TMK160" s="4338"/>
      <c r="TML160" s="4339"/>
      <c r="TMM160" s="4345"/>
      <c r="TMN160" s="4344"/>
      <c r="TMO160" s="4338"/>
      <c r="TMP160" s="4339"/>
      <c r="TMQ160" s="4340"/>
      <c r="TMR160" s="4341"/>
      <c r="TMS160" s="4338"/>
      <c r="TMT160" s="2612"/>
      <c r="TMU160" s="4342"/>
      <c r="TMV160" s="4343"/>
      <c r="TMW160" s="4344"/>
      <c r="TMX160" s="2613"/>
      <c r="TMY160" s="4345"/>
      <c r="TMZ160" s="4346"/>
      <c r="TNA160" s="4345"/>
      <c r="TNB160" s="4346"/>
      <c r="TNC160" s="4338"/>
      <c r="TND160" s="4339"/>
      <c r="TNE160" s="4345"/>
      <c r="TNF160" s="4344"/>
      <c r="TNG160" s="4338"/>
      <c r="TNH160" s="4339"/>
      <c r="TNI160" s="4340"/>
      <c r="TNJ160" s="4341"/>
      <c r="TNK160" s="4338"/>
      <c r="TNL160" s="2612"/>
      <c r="TNM160" s="4342"/>
      <c r="TNN160" s="4343"/>
      <c r="TNO160" s="4344"/>
      <c r="TNP160" s="2613"/>
      <c r="TNQ160" s="4345"/>
      <c r="TNR160" s="4346"/>
      <c r="TNS160" s="4345"/>
      <c r="TNT160" s="4346"/>
      <c r="TNU160" s="4338"/>
      <c r="TNV160" s="4339"/>
      <c r="TNW160" s="4345"/>
      <c r="TNX160" s="4344"/>
      <c r="TNY160" s="4338"/>
      <c r="TNZ160" s="4339"/>
      <c r="TOA160" s="4340"/>
      <c r="TOB160" s="4341"/>
      <c r="TOC160" s="4338"/>
      <c r="TOD160" s="2612"/>
      <c r="TOE160" s="4342"/>
      <c r="TOF160" s="4343"/>
      <c r="TOG160" s="4344"/>
      <c r="TOH160" s="2613"/>
      <c r="TOI160" s="4345"/>
      <c r="TOJ160" s="4346"/>
      <c r="TOK160" s="4345"/>
      <c r="TOL160" s="4346"/>
      <c r="TOM160" s="4338"/>
      <c r="TON160" s="4339"/>
      <c r="TOO160" s="4345"/>
      <c r="TOP160" s="4344"/>
      <c r="TOQ160" s="4338"/>
      <c r="TOR160" s="4339"/>
      <c r="TOS160" s="4340"/>
      <c r="TOT160" s="4341"/>
      <c r="TOU160" s="4338"/>
      <c r="TOV160" s="2612"/>
      <c r="TOW160" s="4342"/>
      <c r="TOX160" s="4343"/>
      <c r="TOY160" s="4344"/>
      <c r="TOZ160" s="2613"/>
      <c r="TPA160" s="4345"/>
      <c r="TPB160" s="4346"/>
      <c r="TPC160" s="4345"/>
      <c r="TPD160" s="4346"/>
      <c r="TPE160" s="4338"/>
      <c r="TPF160" s="4339"/>
      <c r="TPG160" s="4345"/>
      <c r="TPH160" s="4344"/>
      <c r="TPI160" s="4338"/>
      <c r="TPJ160" s="4339"/>
      <c r="TPK160" s="4340"/>
      <c r="TPL160" s="4341"/>
      <c r="TPM160" s="4338"/>
      <c r="TPN160" s="2612"/>
      <c r="TPO160" s="4342"/>
      <c r="TPP160" s="4343"/>
      <c r="TPQ160" s="4344"/>
      <c r="TPR160" s="2613"/>
      <c r="TPS160" s="4345"/>
      <c r="TPT160" s="4346"/>
      <c r="TPU160" s="4345"/>
      <c r="TPV160" s="4346"/>
      <c r="TPW160" s="4338"/>
      <c r="TPX160" s="4339"/>
      <c r="TPY160" s="4345"/>
      <c r="TPZ160" s="4344"/>
      <c r="TQA160" s="4338"/>
      <c r="TQB160" s="4339"/>
      <c r="TQC160" s="4340"/>
      <c r="TQD160" s="4341"/>
      <c r="TQE160" s="4338"/>
      <c r="TQF160" s="2612"/>
      <c r="TQG160" s="4342"/>
      <c r="TQH160" s="4343"/>
      <c r="TQI160" s="4344"/>
      <c r="TQJ160" s="2613"/>
      <c r="TQK160" s="4345"/>
      <c r="TQL160" s="4346"/>
      <c r="TQM160" s="4345"/>
      <c r="TQN160" s="4346"/>
      <c r="TQO160" s="4338"/>
      <c r="TQP160" s="4339"/>
      <c r="TQQ160" s="4345"/>
      <c r="TQR160" s="4344"/>
      <c r="TQS160" s="4338"/>
      <c r="TQT160" s="4339"/>
      <c r="TQU160" s="4340"/>
      <c r="TQV160" s="4341"/>
      <c r="TQW160" s="4338"/>
      <c r="TQX160" s="2612"/>
      <c r="TQY160" s="4342"/>
      <c r="TQZ160" s="4343"/>
      <c r="TRA160" s="4344"/>
      <c r="TRB160" s="2613"/>
      <c r="TRC160" s="4345"/>
      <c r="TRD160" s="4346"/>
      <c r="TRE160" s="4345"/>
      <c r="TRF160" s="4346"/>
      <c r="TRG160" s="4338"/>
      <c r="TRH160" s="4339"/>
      <c r="TRI160" s="4345"/>
      <c r="TRJ160" s="4344"/>
      <c r="TRK160" s="4338"/>
      <c r="TRL160" s="4339"/>
      <c r="TRM160" s="4340"/>
      <c r="TRN160" s="4341"/>
      <c r="TRO160" s="4338"/>
      <c r="TRP160" s="2612"/>
      <c r="TRQ160" s="4342"/>
      <c r="TRR160" s="4343"/>
      <c r="TRS160" s="4344"/>
      <c r="TRT160" s="2613"/>
      <c r="TRU160" s="4345"/>
      <c r="TRV160" s="4346"/>
      <c r="TRW160" s="4345"/>
      <c r="TRX160" s="4346"/>
      <c r="TRY160" s="4338"/>
      <c r="TRZ160" s="4339"/>
      <c r="TSA160" s="4345"/>
      <c r="TSB160" s="4344"/>
      <c r="TSC160" s="4338"/>
      <c r="TSD160" s="4339"/>
      <c r="TSE160" s="4340"/>
      <c r="TSF160" s="4341"/>
      <c r="TSG160" s="4338"/>
      <c r="TSH160" s="2612"/>
      <c r="TSI160" s="4342"/>
      <c r="TSJ160" s="4343"/>
      <c r="TSK160" s="4344"/>
      <c r="TSL160" s="2613"/>
      <c r="TSM160" s="4345"/>
      <c r="TSN160" s="4346"/>
      <c r="TSO160" s="4345"/>
      <c r="TSP160" s="4346"/>
      <c r="TSQ160" s="4338"/>
      <c r="TSR160" s="4339"/>
      <c r="TSS160" s="4345"/>
      <c r="TST160" s="4344"/>
      <c r="TSU160" s="4338"/>
      <c r="TSV160" s="4339"/>
      <c r="TSW160" s="4340"/>
      <c r="TSX160" s="4341"/>
      <c r="TSY160" s="4338"/>
      <c r="TSZ160" s="2612"/>
      <c r="TTA160" s="4342"/>
      <c r="TTB160" s="4343"/>
      <c r="TTC160" s="4344"/>
      <c r="TTD160" s="2613"/>
      <c r="TTE160" s="4345"/>
      <c r="TTF160" s="4346"/>
      <c r="TTG160" s="4345"/>
      <c r="TTH160" s="4346"/>
      <c r="TTI160" s="4338"/>
      <c r="TTJ160" s="4339"/>
      <c r="TTK160" s="4345"/>
      <c r="TTL160" s="4344"/>
      <c r="TTM160" s="4338"/>
      <c r="TTN160" s="4339"/>
      <c r="TTO160" s="4340"/>
      <c r="TTP160" s="4341"/>
      <c r="TTQ160" s="4338"/>
      <c r="TTR160" s="2612"/>
      <c r="TTS160" s="4342"/>
      <c r="TTT160" s="4343"/>
      <c r="TTU160" s="4344"/>
      <c r="TTV160" s="2613"/>
      <c r="TTW160" s="4345"/>
      <c r="TTX160" s="4346"/>
      <c r="TTY160" s="4345"/>
      <c r="TTZ160" s="4346"/>
      <c r="TUA160" s="4338"/>
      <c r="TUB160" s="4339"/>
      <c r="TUC160" s="4345"/>
      <c r="TUD160" s="4344"/>
      <c r="TUE160" s="4338"/>
      <c r="TUF160" s="4339"/>
      <c r="TUG160" s="4340"/>
      <c r="TUH160" s="4341"/>
      <c r="TUI160" s="4338"/>
      <c r="TUJ160" s="2612"/>
      <c r="TUK160" s="4342"/>
      <c r="TUL160" s="4343"/>
      <c r="TUM160" s="4344"/>
      <c r="TUN160" s="2613"/>
      <c r="TUO160" s="4345"/>
      <c r="TUP160" s="4346"/>
      <c r="TUQ160" s="4345"/>
      <c r="TUR160" s="4346"/>
      <c r="TUS160" s="4338"/>
      <c r="TUT160" s="4339"/>
      <c r="TUU160" s="4345"/>
      <c r="TUV160" s="4344"/>
      <c r="TUW160" s="4338"/>
      <c r="TUX160" s="4339"/>
      <c r="TUY160" s="4340"/>
      <c r="TUZ160" s="4341"/>
      <c r="TVA160" s="4338"/>
      <c r="TVB160" s="2612"/>
      <c r="TVC160" s="4342"/>
      <c r="TVD160" s="4343"/>
      <c r="TVE160" s="4344"/>
      <c r="TVF160" s="2613"/>
      <c r="TVG160" s="4345"/>
      <c r="TVH160" s="4346"/>
      <c r="TVI160" s="4345"/>
      <c r="TVJ160" s="4346"/>
      <c r="TVK160" s="4338"/>
      <c r="TVL160" s="4339"/>
      <c r="TVM160" s="4345"/>
      <c r="TVN160" s="4344"/>
      <c r="TVO160" s="4338"/>
      <c r="TVP160" s="4339"/>
      <c r="TVQ160" s="4340"/>
      <c r="TVR160" s="4341"/>
      <c r="TVS160" s="4338"/>
      <c r="TVT160" s="2612"/>
      <c r="TVU160" s="4342"/>
      <c r="TVV160" s="4343"/>
      <c r="TVW160" s="4344"/>
      <c r="TVX160" s="2613"/>
      <c r="TVY160" s="4345"/>
      <c r="TVZ160" s="4346"/>
      <c r="TWA160" s="4345"/>
      <c r="TWB160" s="4346"/>
      <c r="TWC160" s="4338"/>
      <c r="TWD160" s="4339"/>
      <c r="TWE160" s="4345"/>
      <c r="TWF160" s="4344"/>
      <c r="TWG160" s="4338"/>
      <c r="TWH160" s="4339"/>
      <c r="TWI160" s="4340"/>
      <c r="TWJ160" s="4341"/>
      <c r="TWK160" s="4338"/>
      <c r="TWL160" s="2612"/>
      <c r="TWM160" s="4342"/>
      <c r="TWN160" s="4343"/>
      <c r="TWO160" s="4344"/>
      <c r="TWP160" s="2613"/>
      <c r="TWQ160" s="4345"/>
      <c r="TWR160" s="4346"/>
      <c r="TWS160" s="4345"/>
      <c r="TWT160" s="4346"/>
      <c r="TWU160" s="4338"/>
      <c r="TWV160" s="4339"/>
      <c r="TWW160" s="4345"/>
      <c r="TWX160" s="4344"/>
      <c r="TWY160" s="4338"/>
      <c r="TWZ160" s="4339"/>
      <c r="TXA160" s="4340"/>
      <c r="TXB160" s="4341"/>
      <c r="TXC160" s="4338"/>
      <c r="TXD160" s="2612"/>
      <c r="TXE160" s="4342"/>
      <c r="TXF160" s="4343"/>
      <c r="TXG160" s="4344"/>
      <c r="TXH160" s="2613"/>
      <c r="TXI160" s="4345"/>
      <c r="TXJ160" s="4346"/>
      <c r="TXK160" s="4345"/>
      <c r="TXL160" s="4346"/>
      <c r="TXM160" s="4338"/>
      <c r="TXN160" s="4339"/>
      <c r="TXO160" s="4345"/>
      <c r="TXP160" s="4344"/>
      <c r="TXQ160" s="4338"/>
      <c r="TXR160" s="4339"/>
      <c r="TXS160" s="4340"/>
      <c r="TXT160" s="4341"/>
      <c r="TXU160" s="4338"/>
      <c r="TXV160" s="2612"/>
      <c r="TXW160" s="4342"/>
      <c r="TXX160" s="4343"/>
      <c r="TXY160" s="4344"/>
      <c r="TXZ160" s="2613"/>
      <c r="TYA160" s="4345"/>
      <c r="TYB160" s="4346"/>
      <c r="TYC160" s="4345"/>
      <c r="TYD160" s="4346"/>
      <c r="TYE160" s="4338"/>
      <c r="TYF160" s="4339"/>
      <c r="TYG160" s="4345"/>
      <c r="TYH160" s="4344"/>
      <c r="TYI160" s="4338"/>
      <c r="TYJ160" s="4339"/>
      <c r="TYK160" s="4340"/>
      <c r="TYL160" s="4341"/>
      <c r="TYM160" s="4338"/>
      <c r="TYN160" s="2612"/>
      <c r="TYO160" s="4342"/>
      <c r="TYP160" s="4343"/>
      <c r="TYQ160" s="4344"/>
      <c r="TYR160" s="2613"/>
      <c r="TYS160" s="4345"/>
      <c r="TYT160" s="4346"/>
      <c r="TYU160" s="4345"/>
      <c r="TYV160" s="4346"/>
      <c r="TYW160" s="4338"/>
      <c r="TYX160" s="4339"/>
      <c r="TYY160" s="4345"/>
      <c r="TYZ160" s="4344"/>
      <c r="TZA160" s="4338"/>
      <c r="TZB160" s="4339"/>
      <c r="TZC160" s="4340"/>
      <c r="TZD160" s="4341"/>
      <c r="TZE160" s="4338"/>
      <c r="TZF160" s="2612"/>
      <c r="TZG160" s="4342"/>
      <c r="TZH160" s="4343"/>
      <c r="TZI160" s="4344"/>
      <c r="TZJ160" s="2613"/>
      <c r="TZK160" s="4345"/>
      <c r="TZL160" s="4346"/>
      <c r="TZM160" s="4345"/>
      <c r="TZN160" s="4346"/>
      <c r="TZO160" s="4338"/>
      <c r="TZP160" s="4339"/>
      <c r="TZQ160" s="4345"/>
      <c r="TZR160" s="4344"/>
      <c r="TZS160" s="4338"/>
      <c r="TZT160" s="4339"/>
      <c r="TZU160" s="4340"/>
      <c r="TZV160" s="4341"/>
      <c r="TZW160" s="4338"/>
      <c r="TZX160" s="2612"/>
      <c r="TZY160" s="4342"/>
      <c r="TZZ160" s="4343"/>
      <c r="UAA160" s="4344"/>
      <c r="UAB160" s="2613"/>
      <c r="UAC160" s="4345"/>
      <c r="UAD160" s="4346"/>
      <c r="UAE160" s="4345"/>
      <c r="UAF160" s="4346"/>
      <c r="UAG160" s="4338"/>
      <c r="UAH160" s="4339"/>
      <c r="UAI160" s="4345"/>
      <c r="UAJ160" s="4344"/>
      <c r="UAK160" s="4338"/>
      <c r="UAL160" s="4339"/>
      <c r="UAM160" s="4340"/>
      <c r="UAN160" s="4341"/>
      <c r="UAO160" s="4338"/>
      <c r="UAP160" s="2612"/>
      <c r="UAQ160" s="4342"/>
      <c r="UAR160" s="4343"/>
      <c r="UAS160" s="4344"/>
      <c r="UAT160" s="2613"/>
      <c r="UAU160" s="4345"/>
      <c r="UAV160" s="4346"/>
      <c r="UAW160" s="4345"/>
      <c r="UAX160" s="4346"/>
      <c r="UAY160" s="4338"/>
      <c r="UAZ160" s="4339"/>
      <c r="UBA160" s="4345"/>
      <c r="UBB160" s="4344"/>
      <c r="UBC160" s="4338"/>
      <c r="UBD160" s="4339"/>
      <c r="UBE160" s="4340"/>
      <c r="UBF160" s="4341"/>
      <c r="UBG160" s="4338"/>
      <c r="UBH160" s="2612"/>
      <c r="UBI160" s="4342"/>
      <c r="UBJ160" s="4343"/>
      <c r="UBK160" s="4344"/>
      <c r="UBL160" s="2613"/>
      <c r="UBM160" s="4345"/>
      <c r="UBN160" s="4346"/>
      <c r="UBO160" s="4345"/>
      <c r="UBP160" s="4346"/>
      <c r="UBQ160" s="4338"/>
      <c r="UBR160" s="4339"/>
      <c r="UBS160" s="4345"/>
      <c r="UBT160" s="4344"/>
      <c r="UBU160" s="4338"/>
      <c r="UBV160" s="4339"/>
      <c r="UBW160" s="4340"/>
      <c r="UBX160" s="4341"/>
      <c r="UBY160" s="4338"/>
      <c r="UBZ160" s="2612"/>
      <c r="UCA160" s="4342"/>
      <c r="UCB160" s="4343"/>
      <c r="UCC160" s="4344"/>
      <c r="UCD160" s="2613"/>
      <c r="UCE160" s="4345"/>
      <c r="UCF160" s="4346"/>
      <c r="UCG160" s="4345"/>
      <c r="UCH160" s="4346"/>
      <c r="UCI160" s="4338"/>
      <c r="UCJ160" s="4339"/>
      <c r="UCK160" s="4345"/>
      <c r="UCL160" s="4344"/>
      <c r="UCM160" s="4338"/>
      <c r="UCN160" s="4339"/>
      <c r="UCO160" s="4340"/>
      <c r="UCP160" s="4341"/>
      <c r="UCQ160" s="4338"/>
      <c r="UCR160" s="2612"/>
      <c r="UCS160" s="4342"/>
      <c r="UCT160" s="4343"/>
      <c r="UCU160" s="4344"/>
      <c r="UCV160" s="2613"/>
      <c r="UCW160" s="4345"/>
      <c r="UCX160" s="4346"/>
      <c r="UCY160" s="4345"/>
      <c r="UCZ160" s="4346"/>
      <c r="UDA160" s="4338"/>
      <c r="UDB160" s="4339"/>
      <c r="UDC160" s="4345"/>
      <c r="UDD160" s="4344"/>
      <c r="UDE160" s="4338"/>
      <c r="UDF160" s="4339"/>
      <c r="UDG160" s="4340"/>
      <c r="UDH160" s="4341"/>
      <c r="UDI160" s="4338"/>
      <c r="UDJ160" s="2612"/>
      <c r="UDK160" s="4342"/>
      <c r="UDL160" s="4343"/>
      <c r="UDM160" s="4344"/>
      <c r="UDN160" s="2613"/>
      <c r="UDO160" s="4345"/>
      <c r="UDP160" s="4346"/>
      <c r="UDQ160" s="4345"/>
      <c r="UDR160" s="4346"/>
      <c r="UDS160" s="4338"/>
      <c r="UDT160" s="4339"/>
      <c r="UDU160" s="4345"/>
      <c r="UDV160" s="4344"/>
      <c r="UDW160" s="4338"/>
      <c r="UDX160" s="4339"/>
      <c r="UDY160" s="4340"/>
      <c r="UDZ160" s="4341"/>
      <c r="UEA160" s="4338"/>
      <c r="UEB160" s="2612"/>
      <c r="UEC160" s="4342"/>
      <c r="UED160" s="4343"/>
      <c r="UEE160" s="4344"/>
      <c r="UEF160" s="2613"/>
      <c r="UEG160" s="4345"/>
      <c r="UEH160" s="4346"/>
      <c r="UEI160" s="4345"/>
      <c r="UEJ160" s="4346"/>
      <c r="UEK160" s="4338"/>
      <c r="UEL160" s="4339"/>
      <c r="UEM160" s="4345"/>
      <c r="UEN160" s="4344"/>
      <c r="UEO160" s="4338"/>
      <c r="UEP160" s="4339"/>
      <c r="UEQ160" s="4340"/>
      <c r="UER160" s="4341"/>
      <c r="UES160" s="4338"/>
      <c r="UET160" s="2612"/>
      <c r="UEU160" s="4342"/>
      <c r="UEV160" s="4343"/>
      <c r="UEW160" s="4344"/>
      <c r="UEX160" s="2613"/>
      <c r="UEY160" s="4345"/>
      <c r="UEZ160" s="4346"/>
      <c r="UFA160" s="4345"/>
      <c r="UFB160" s="4346"/>
      <c r="UFC160" s="4338"/>
      <c r="UFD160" s="4339"/>
      <c r="UFE160" s="4345"/>
      <c r="UFF160" s="4344"/>
      <c r="UFG160" s="4338"/>
      <c r="UFH160" s="4339"/>
      <c r="UFI160" s="4340"/>
      <c r="UFJ160" s="4341"/>
      <c r="UFK160" s="4338"/>
      <c r="UFL160" s="2612"/>
      <c r="UFM160" s="4342"/>
      <c r="UFN160" s="4343"/>
      <c r="UFO160" s="4344"/>
      <c r="UFP160" s="2613"/>
      <c r="UFQ160" s="4345"/>
      <c r="UFR160" s="4346"/>
      <c r="UFS160" s="4345"/>
      <c r="UFT160" s="4346"/>
      <c r="UFU160" s="4338"/>
      <c r="UFV160" s="4339"/>
      <c r="UFW160" s="4345"/>
      <c r="UFX160" s="4344"/>
      <c r="UFY160" s="4338"/>
      <c r="UFZ160" s="4339"/>
      <c r="UGA160" s="4340"/>
      <c r="UGB160" s="4341"/>
      <c r="UGC160" s="4338"/>
      <c r="UGD160" s="2612"/>
      <c r="UGE160" s="4342"/>
      <c r="UGF160" s="4343"/>
      <c r="UGG160" s="4344"/>
      <c r="UGH160" s="2613"/>
      <c r="UGI160" s="4345"/>
      <c r="UGJ160" s="4346"/>
      <c r="UGK160" s="4345"/>
      <c r="UGL160" s="4346"/>
      <c r="UGM160" s="4338"/>
      <c r="UGN160" s="4339"/>
      <c r="UGO160" s="4345"/>
      <c r="UGP160" s="4344"/>
      <c r="UGQ160" s="4338"/>
      <c r="UGR160" s="4339"/>
      <c r="UGS160" s="4340"/>
      <c r="UGT160" s="4341"/>
      <c r="UGU160" s="4338"/>
      <c r="UGV160" s="2612"/>
      <c r="UGW160" s="4342"/>
      <c r="UGX160" s="4343"/>
      <c r="UGY160" s="4344"/>
      <c r="UGZ160" s="2613"/>
      <c r="UHA160" s="4345"/>
      <c r="UHB160" s="4346"/>
      <c r="UHC160" s="4345"/>
      <c r="UHD160" s="4346"/>
      <c r="UHE160" s="4338"/>
      <c r="UHF160" s="4339"/>
      <c r="UHG160" s="4345"/>
      <c r="UHH160" s="4344"/>
      <c r="UHI160" s="4338"/>
      <c r="UHJ160" s="4339"/>
      <c r="UHK160" s="4340"/>
      <c r="UHL160" s="4341"/>
      <c r="UHM160" s="4338"/>
      <c r="UHN160" s="2612"/>
      <c r="UHO160" s="4342"/>
      <c r="UHP160" s="4343"/>
      <c r="UHQ160" s="4344"/>
      <c r="UHR160" s="2613"/>
      <c r="UHS160" s="4345"/>
      <c r="UHT160" s="4346"/>
      <c r="UHU160" s="4345"/>
      <c r="UHV160" s="4346"/>
      <c r="UHW160" s="4338"/>
      <c r="UHX160" s="4339"/>
      <c r="UHY160" s="4345"/>
      <c r="UHZ160" s="4344"/>
      <c r="UIA160" s="4338"/>
      <c r="UIB160" s="4339"/>
      <c r="UIC160" s="4340"/>
      <c r="UID160" s="4341"/>
      <c r="UIE160" s="4338"/>
      <c r="UIF160" s="2612"/>
      <c r="UIG160" s="4342"/>
      <c r="UIH160" s="4343"/>
      <c r="UII160" s="4344"/>
      <c r="UIJ160" s="2613"/>
      <c r="UIK160" s="4345"/>
      <c r="UIL160" s="4346"/>
      <c r="UIM160" s="4345"/>
      <c r="UIN160" s="4346"/>
      <c r="UIO160" s="4338"/>
      <c r="UIP160" s="4339"/>
      <c r="UIQ160" s="4345"/>
      <c r="UIR160" s="4344"/>
      <c r="UIS160" s="4338"/>
      <c r="UIT160" s="4339"/>
      <c r="UIU160" s="4340"/>
      <c r="UIV160" s="4341"/>
      <c r="UIW160" s="4338"/>
      <c r="UIX160" s="2612"/>
      <c r="UIY160" s="4342"/>
      <c r="UIZ160" s="4343"/>
      <c r="UJA160" s="4344"/>
      <c r="UJB160" s="2613"/>
      <c r="UJC160" s="4345"/>
      <c r="UJD160" s="4346"/>
      <c r="UJE160" s="4345"/>
      <c r="UJF160" s="4346"/>
      <c r="UJG160" s="4338"/>
      <c r="UJH160" s="4339"/>
      <c r="UJI160" s="4345"/>
      <c r="UJJ160" s="4344"/>
      <c r="UJK160" s="4338"/>
      <c r="UJL160" s="4339"/>
      <c r="UJM160" s="4340"/>
      <c r="UJN160" s="4341"/>
      <c r="UJO160" s="4338"/>
      <c r="UJP160" s="2612"/>
      <c r="UJQ160" s="4342"/>
      <c r="UJR160" s="4343"/>
      <c r="UJS160" s="4344"/>
      <c r="UJT160" s="2613"/>
      <c r="UJU160" s="4345"/>
      <c r="UJV160" s="4346"/>
      <c r="UJW160" s="4345"/>
      <c r="UJX160" s="4346"/>
      <c r="UJY160" s="4338"/>
      <c r="UJZ160" s="4339"/>
      <c r="UKA160" s="4345"/>
      <c r="UKB160" s="4344"/>
      <c r="UKC160" s="4338"/>
      <c r="UKD160" s="4339"/>
      <c r="UKE160" s="4340"/>
      <c r="UKF160" s="4341"/>
      <c r="UKG160" s="4338"/>
      <c r="UKH160" s="2612"/>
      <c r="UKI160" s="4342"/>
      <c r="UKJ160" s="4343"/>
      <c r="UKK160" s="4344"/>
      <c r="UKL160" s="2613"/>
      <c r="UKM160" s="4345"/>
      <c r="UKN160" s="4346"/>
      <c r="UKO160" s="4345"/>
      <c r="UKP160" s="4346"/>
      <c r="UKQ160" s="4338"/>
      <c r="UKR160" s="4339"/>
      <c r="UKS160" s="4345"/>
      <c r="UKT160" s="4344"/>
      <c r="UKU160" s="4338"/>
      <c r="UKV160" s="4339"/>
      <c r="UKW160" s="4340"/>
      <c r="UKX160" s="4341"/>
      <c r="UKY160" s="4338"/>
      <c r="UKZ160" s="2612"/>
      <c r="ULA160" s="4342"/>
      <c r="ULB160" s="4343"/>
      <c r="ULC160" s="4344"/>
      <c r="ULD160" s="2613"/>
      <c r="ULE160" s="4345"/>
      <c r="ULF160" s="4346"/>
      <c r="ULG160" s="4345"/>
      <c r="ULH160" s="4346"/>
      <c r="ULI160" s="4338"/>
      <c r="ULJ160" s="4339"/>
      <c r="ULK160" s="4345"/>
      <c r="ULL160" s="4344"/>
      <c r="ULM160" s="4338"/>
      <c r="ULN160" s="4339"/>
      <c r="ULO160" s="4340"/>
      <c r="ULP160" s="4341"/>
      <c r="ULQ160" s="4338"/>
      <c r="ULR160" s="2612"/>
      <c r="ULS160" s="4342"/>
      <c r="ULT160" s="4343"/>
      <c r="ULU160" s="4344"/>
      <c r="ULV160" s="2613"/>
      <c r="ULW160" s="4345"/>
      <c r="ULX160" s="4346"/>
      <c r="ULY160" s="4345"/>
      <c r="ULZ160" s="4346"/>
      <c r="UMA160" s="4338"/>
      <c r="UMB160" s="4339"/>
      <c r="UMC160" s="4345"/>
      <c r="UMD160" s="4344"/>
      <c r="UME160" s="4338"/>
      <c r="UMF160" s="4339"/>
      <c r="UMG160" s="4340"/>
      <c r="UMH160" s="4341"/>
      <c r="UMI160" s="4338"/>
      <c r="UMJ160" s="2612"/>
      <c r="UMK160" s="4342"/>
      <c r="UML160" s="4343"/>
      <c r="UMM160" s="4344"/>
      <c r="UMN160" s="2613"/>
      <c r="UMO160" s="4345"/>
      <c r="UMP160" s="4346"/>
      <c r="UMQ160" s="4345"/>
      <c r="UMR160" s="4346"/>
      <c r="UMS160" s="4338"/>
      <c r="UMT160" s="4339"/>
      <c r="UMU160" s="4345"/>
      <c r="UMV160" s="4344"/>
      <c r="UMW160" s="4338"/>
      <c r="UMX160" s="4339"/>
      <c r="UMY160" s="4340"/>
      <c r="UMZ160" s="4341"/>
      <c r="UNA160" s="4338"/>
      <c r="UNB160" s="2612"/>
      <c r="UNC160" s="4342"/>
      <c r="UND160" s="4343"/>
      <c r="UNE160" s="4344"/>
      <c r="UNF160" s="2613"/>
      <c r="UNG160" s="4345"/>
      <c r="UNH160" s="4346"/>
      <c r="UNI160" s="4345"/>
      <c r="UNJ160" s="4346"/>
      <c r="UNK160" s="4338"/>
      <c r="UNL160" s="4339"/>
      <c r="UNM160" s="4345"/>
      <c r="UNN160" s="4344"/>
      <c r="UNO160" s="4338"/>
      <c r="UNP160" s="4339"/>
      <c r="UNQ160" s="4340"/>
      <c r="UNR160" s="4341"/>
      <c r="UNS160" s="4338"/>
      <c r="UNT160" s="2612"/>
      <c r="UNU160" s="4342"/>
      <c r="UNV160" s="4343"/>
      <c r="UNW160" s="4344"/>
      <c r="UNX160" s="2613"/>
      <c r="UNY160" s="4345"/>
      <c r="UNZ160" s="4346"/>
      <c r="UOA160" s="4345"/>
      <c r="UOB160" s="4346"/>
      <c r="UOC160" s="4338"/>
      <c r="UOD160" s="4339"/>
      <c r="UOE160" s="4345"/>
      <c r="UOF160" s="4344"/>
      <c r="UOG160" s="4338"/>
      <c r="UOH160" s="4339"/>
      <c r="UOI160" s="4340"/>
      <c r="UOJ160" s="4341"/>
      <c r="UOK160" s="4338"/>
      <c r="UOL160" s="2612"/>
      <c r="UOM160" s="4342"/>
      <c r="UON160" s="4343"/>
      <c r="UOO160" s="4344"/>
      <c r="UOP160" s="2613"/>
      <c r="UOQ160" s="4345"/>
      <c r="UOR160" s="4346"/>
      <c r="UOS160" s="4345"/>
      <c r="UOT160" s="4346"/>
      <c r="UOU160" s="4338"/>
      <c r="UOV160" s="4339"/>
      <c r="UOW160" s="4345"/>
      <c r="UOX160" s="4344"/>
      <c r="UOY160" s="4338"/>
      <c r="UOZ160" s="4339"/>
      <c r="UPA160" s="4340"/>
      <c r="UPB160" s="4341"/>
      <c r="UPC160" s="4338"/>
      <c r="UPD160" s="2612"/>
      <c r="UPE160" s="4342"/>
      <c r="UPF160" s="4343"/>
      <c r="UPG160" s="4344"/>
      <c r="UPH160" s="2613"/>
      <c r="UPI160" s="4345"/>
      <c r="UPJ160" s="4346"/>
      <c r="UPK160" s="4345"/>
      <c r="UPL160" s="4346"/>
      <c r="UPM160" s="4338"/>
      <c r="UPN160" s="4339"/>
      <c r="UPO160" s="4345"/>
      <c r="UPP160" s="4344"/>
      <c r="UPQ160" s="4338"/>
      <c r="UPR160" s="4339"/>
      <c r="UPS160" s="4340"/>
      <c r="UPT160" s="4341"/>
      <c r="UPU160" s="4338"/>
      <c r="UPV160" s="2612"/>
      <c r="UPW160" s="4342"/>
      <c r="UPX160" s="4343"/>
      <c r="UPY160" s="4344"/>
      <c r="UPZ160" s="2613"/>
      <c r="UQA160" s="4345"/>
      <c r="UQB160" s="4346"/>
      <c r="UQC160" s="4345"/>
      <c r="UQD160" s="4346"/>
      <c r="UQE160" s="4338"/>
      <c r="UQF160" s="4339"/>
      <c r="UQG160" s="4345"/>
      <c r="UQH160" s="4344"/>
      <c r="UQI160" s="4338"/>
      <c r="UQJ160" s="4339"/>
      <c r="UQK160" s="4340"/>
      <c r="UQL160" s="4341"/>
      <c r="UQM160" s="4338"/>
      <c r="UQN160" s="2612"/>
      <c r="UQO160" s="4342"/>
      <c r="UQP160" s="4343"/>
      <c r="UQQ160" s="4344"/>
      <c r="UQR160" s="2613"/>
      <c r="UQS160" s="4345"/>
      <c r="UQT160" s="4346"/>
      <c r="UQU160" s="4345"/>
      <c r="UQV160" s="4346"/>
      <c r="UQW160" s="4338"/>
      <c r="UQX160" s="4339"/>
      <c r="UQY160" s="4345"/>
      <c r="UQZ160" s="4344"/>
      <c r="URA160" s="4338"/>
      <c r="URB160" s="4339"/>
      <c r="URC160" s="4340"/>
      <c r="URD160" s="4341"/>
      <c r="URE160" s="4338"/>
      <c r="URF160" s="2612"/>
      <c r="URG160" s="4342"/>
      <c r="URH160" s="4343"/>
      <c r="URI160" s="4344"/>
      <c r="URJ160" s="2613"/>
      <c r="URK160" s="4345"/>
      <c r="URL160" s="4346"/>
      <c r="URM160" s="4345"/>
      <c r="URN160" s="4346"/>
      <c r="URO160" s="4338"/>
      <c r="URP160" s="4339"/>
      <c r="URQ160" s="4345"/>
      <c r="URR160" s="4344"/>
      <c r="URS160" s="4338"/>
      <c r="URT160" s="4339"/>
      <c r="URU160" s="4340"/>
      <c r="URV160" s="4341"/>
      <c r="URW160" s="4338"/>
      <c r="URX160" s="2612"/>
      <c r="URY160" s="4342"/>
      <c r="URZ160" s="4343"/>
      <c r="USA160" s="4344"/>
      <c r="USB160" s="2613"/>
      <c r="USC160" s="4345"/>
      <c r="USD160" s="4346"/>
      <c r="USE160" s="4345"/>
      <c r="USF160" s="4346"/>
      <c r="USG160" s="4338"/>
      <c r="USH160" s="4339"/>
      <c r="USI160" s="4345"/>
      <c r="USJ160" s="4344"/>
      <c r="USK160" s="4338"/>
      <c r="USL160" s="4339"/>
      <c r="USM160" s="4340"/>
      <c r="USN160" s="4341"/>
      <c r="USO160" s="4338"/>
      <c r="USP160" s="2612"/>
      <c r="USQ160" s="4342"/>
      <c r="USR160" s="4343"/>
      <c r="USS160" s="4344"/>
      <c r="UST160" s="2613"/>
      <c r="USU160" s="4345"/>
      <c r="USV160" s="4346"/>
      <c r="USW160" s="4345"/>
      <c r="USX160" s="4346"/>
      <c r="USY160" s="4338"/>
      <c r="USZ160" s="4339"/>
      <c r="UTA160" s="4345"/>
      <c r="UTB160" s="4344"/>
      <c r="UTC160" s="4338"/>
      <c r="UTD160" s="4339"/>
      <c r="UTE160" s="4340"/>
      <c r="UTF160" s="4341"/>
      <c r="UTG160" s="4338"/>
      <c r="UTH160" s="2612"/>
      <c r="UTI160" s="4342"/>
      <c r="UTJ160" s="4343"/>
      <c r="UTK160" s="4344"/>
      <c r="UTL160" s="2613"/>
      <c r="UTM160" s="4345"/>
      <c r="UTN160" s="4346"/>
      <c r="UTO160" s="4345"/>
      <c r="UTP160" s="4346"/>
      <c r="UTQ160" s="4338"/>
      <c r="UTR160" s="4339"/>
      <c r="UTS160" s="4345"/>
      <c r="UTT160" s="4344"/>
      <c r="UTU160" s="4338"/>
      <c r="UTV160" s="4339"/>
      <c r="UTW160" s="4340"/>
      <c r="UTX160" s="4341"/>
      <c r="UTY160" s="4338"/>
      <c r="UTZ160" s="2612"/>
      <c r="UUA160" s="4342"/>
      <c r="UUB160" s="4343"/>
      <c r="UUC160" s="4344"/>
      <c r="UUD160" s="2613"/>
      <c r="UUE160" s="4345"/>
      <c r="UUF160" s="4346"/>
      <c r="UUG160" s="4345"/>
      <c r="UUH160" s="4346"/>
      <c r="UUI160" s="4338"/>
      <c r="UUJ160" s="4339"/>
      <c r="UUK160" s="4345"/>
      <c r="UUL160" s="4344"/>
      <c r="UUM160" s="4338"/>
      <c r="UUN160" s="4339"/>
      <c r="UUO160" s="4340"/>
      <c r="UUP160" s="4341"/>
      <c r="UUQ160" s="4338"/>
      <c r="UUR160" s="2612"/>
      <c r="UUS160" s="4342"/>
      <c r="UUT160" s="4343"/>
      <c r="UUU160" s="4344"/>
      <c r="UUV160" s="2613"/>
      <c r="UUW160" s="4345"/>
      <c r="UUX160" s="4346"/>
      <c r="UUY160" s="4345"/>
      <c r="UUZ160" s="4346"/>
      <c r="UVA160" s="4338"/>
      <c r="UVB160" s="4339"/>
      <c r="UVC160" s="4345"/>
      <c r="UVD160" s="4344"/>
      <c r="UVE160" s="4338"/>
      <c r="UVF160" s="4339"/>
      <c r="UVG160" s="4340"/>
      <c r="UVH160" s="4341"/>
      <c r="UVI160" s="4338"/>
      <c r="UVJ160" s="2612"/>
      <c r="UVK160" s="4342"/>
      <c r="UVL160" s="4343"/>
      <c r="UVM160" s="4344"/>
      <c r="UVN160" s="2613"/>
      <c r="UVO160" s="4345"/>
      <c r="UVP160" s="4346"/>
      <c r="UVQ160" s="4345"/>
      <c r="UVR160" s="4346"/>
      <c r="UVS160" s="4338"/>
      <c r="UVT160" s="4339"/>
      <c r="UVU160" s="4345"/>
      <c r="UVV160" s="4344"/>
      <c r="UVW160" s="4338"/>
      <c r="UVX160" s="4339"/>
      <c r="UVY160" s="4340"/>
      <c r="UVZ160" s="4341"/>
      <c r="UWA160" s="4338"/>
      <c r="UWB160" s="2612"/>
      <c r="UWC160" s="4342"/>
      <c r="UWD160" s="4343"/>
      <c r="UWE160" s="4344"/>
      <c r="UWF160" s="2613"/>
      <c r="UWG160" s="4345"/>
      <c r="UWH160" s="4346"/>
      <c r="UWI160" s="4345"/>
      <c r="UWJ160" s="4346"/>
      <c r="UWK160" s="4338"/>
      <c r="UWL160" s="4339"/>
      <c r="UWM160" s="4345"/>
      <c r="UWN160" s="4344"/>
      <c r="UWO160" s="4338"/>
      <c r="UWP160" s="4339"/>
      <c r="UWQ160" s="4340"/>
      <c r="UWR160" s="4341"/>
      <c r="UWS160" s="4338"/>
      <c r="UWT160" s="2612"/>
      <c r="UWU160" s="4342"/>
      <c r="UWV160" s="4343"/>
      <c r="UWW160" s="4344"/>
      <c r="UWX160" s="2613"/>
      <c r="UWY160" s="4345"/>
      <c r="UWZ160" s="4346"/>
      <c r="UXA160" s="4345"/>
      <c r="UXB160" s="4346"/>
      <c r="UXC160" s="4338"/>
      <c r="UXD160" s="4339"/>
      <c r="UXE160" s="4345"/>
      <c r="UXF160" s="4344"/>
      <c r="UXG160" s="4338"/>
      <c r="UXH160" s="4339"/>
      <c r="UXI160" s="4340"/>
      <c r="UXJ160" s="4341"/>
      <c r="UXK160" s="4338"/>
      <c r="UXL160" s="2612"/>
      <c r="UXM160" s="4342"/>
      <c r="UXN160" s="4343"/>
      <c r="UXO160" s="4344"/>
      <c r="UXP160" s="2613"/>
      <c r="UXQ160" s="4345"/>
      <c r="UXR160" s="4346"/>
      <c r="UXS160" s="4345"/>
      <c r="UXT160" s="4346"/>
      <c r="UXU160" s="4338"/>
      <c r="UXV160" s="4339"/>
      <c r="UXW160" s="4345"/>
      <c r="UXX160" s="4344"/>
      <c r="UXY160" s="4338"/>
      <c r="UXZ160" s="4339"/>
      <c r="UYA160" s="4340"/>
      <c r="UYB160" s="4341"/>
      <c r="UYC160" s="4338"/>
      <c r="UYD160" s="2612"/>
      <c r="UYE160" s="4342"/>
      <c r="UYF160" s="4343"/>
      <c r="UYG160" s="4344"/>
      <c r="UYH160" s="2613"/>
      <c r="UYI160" s="4345"/>
      <c r="UYJ160" s="4346"/>
      <c r="UYK160" s="4345"/>
      <c r="UYL160" s="4346"/>
      <c r="UYM160" s="4338"/>
      <c r="UYN160" s="4339"/>
      <c r="UYO160" s="4345"/>
      <c r="UYP160" s="4344"/>
      <c r="UYQ160" s="4338"/>
      <c r="UYR160" s="4339"/>
      <c r="UYS160" s="4340"/>
      <c r="UYT160" s="4341"/>
      <c r="UYU160" s="4338"/>
      <c r="UYV160" s="2612"/>
      <c r="UYW160" s="4342"/>
      <c r="UYX160" s="4343"/>
      <c r="UYY160" s="4344"/>
      <c r="UYZ160" s="2613"/>
      <c r="UZA160" s="4345"/>
      <c r="UZB160" s="4346"/>
      <c r="UZC160" s="4345"/>
      <c r="UZD160" s="4346"/>
      <c r="UZE160" s="4338"/>
      <c r="UZF160" s="4339"/>
      <c r="UZG160" s="4345"/>
      <c r="UZH160" s="4344"/>
      <c r="UZI160" s="4338"/>
      <c r="UZJ160" s="4339"/>
      <c r="UZK160" s="4340"/>
      <c r="UZL160" s="4341"/>
      <c r="UZM160" s="4338"/>
      <c r="UZN160" s="2612"/>
      <c r="UZO160" s="4342"/>
      <c r="UZP160" s="4343"/>
      <c r="UZQ160" s="4344"/>
      <c r="UZR160" s="2613"/>
      <c r="UZS160" s="4345"/>
      <c r="UZT160" s="4346"/>
      <c r="UZU160" s="4345"/>
      <c r="UZV160" s="4346"/>
      <c r="UZW160" s="4338"/>
      <c r="UZX160" s="4339"/>
      <c r="UZY160" s="4345"/>
      <c r="UZZ160" s="4344"/>
      <c r="VAA160" s="4338"/>
      <c r="VAB160" s="4339"/>
      <c r="VAC160" s="4340"/>
      <c r="VAD160" s="4341"/>
      <c r="VAE160" s="4338"/>
      <c r="VAF160" s="2612"/>
      <c r="VAG160" s="4342"/>
      <c r="VAH160" s="4343"/>
      <c r="VAI160" s="4344"/>
      <c r="VAJ160" s="2613"/>
      <c r="VAK160" s="4345"/>
      <c r="VAL160" s="4346"/>
      <c r="VAM160" s="4345"/>
      <c r="VAN160" s="4346"/>
      <c r="VAO160" s="4338"/>
      <c r="VAP160" s="4339"/>
      <c r="VAQ160" s="4345"/>
      <c r="VAR160" s="4344"/>
      <c r="VAS160" s="4338"/>
      <c r="VAT160" s="4339"/>
      <c r="VAU160" s="4340"/>
      <c r="VAV160" s="4341"/>
      <c r="VAW160" s="4338"/>
      <c r="VAX160" s="2612"/>
      <c r="VAY160" s="4342"/>
      <c r="VAZ160" s="4343"/>
      <c r="VBA160" s="4344"/>
      <c r="VBB160" s="2613"/>
      <c r="VBC160" s="4345"/>
      <c r="VBD160" s="4346"/>
      <c r="VBE160" s="4345"/>
      <c r="VBF160" s="4346"/>
      <c r="VBG160" s="4338"/>
      <c r="VBH160" s="4339"/>
      <c r="VBI160" s="4345"/>
      <c r="VBJ160" s="4344"/>
      <c r="VBK160" s="4338"/>
      <c r="VBL160" s="4339"/>
      <c r="VBM160" s="4340"/>
      <c r="VBN160" s="4341"/>
      <c r="VBO160" s="4338"/>
      <c r="VBP160" s="2612"/>
      <c r="VBQ160" s="4342"/>
      <c r="VBR160" s="4343"/>
      <c r="VBS160" s="4344"/>
      <c r="VBT160" s="2613"/>
      <c r="VBU160" s="4345"/>
      <c r="VBV160" s="4346"/>
      <c r="VBW160" s="4345"/>
      <c r="VBX160" s="4346"/>
      <c r="VBY160" s="4338"/>
      <c r="VBZ160" s="4339"/>
      <c r="VCA160" s="4345"/>
      <c r="VCB160" s="4344"/>
      <c r="VCC160" s="4338"/>
      <c r="VCD160" s="4339"/>
      <c r="VCE160" s="4340"/>
      <c r="VCF160" s="4341"/>
      <c r="VCG160" s="4338"/>
      <c r="VCH160" s="2612"/>
      <c r="VCI160" s="4342"/>
      <c r="VCJ160" s="4343"/>
      <c r="VCK160" s="4344"/>
      <c r="VCL160" s="2613"/>
      <c r="VCM160" s="4345"/>
      <c r="VCN160" s="4346"/>
      <c r="VCO160" s="4345"/>
      <c r="VCP160" s="4346"/>
      <c r="VCQ160" s="4338"/>
      <c r="VCR160" s="4339"/>
      <c r="VCS160" s="4345"/>
      <c r="VCT160" s="4344"/>
      <c r="VCU160" s="4338"/>
      <c r="VCV160" s="4339"/>
      <c r="VCW160" s="4340"/>
      <c r="VCX160" s="4341"/>
      <c r="VCY160" s="4338"/>
      <c r="VCZ160" s="2612"/>
      <c r="VDA160" s="4342"/>
      <c r="VDB160" s="4343"/>
      <c r="VDC160" s="4344"/>
      <c r="VDD160" s="2613"/>
      <c r="VDE160" s="4345"/>
      <c r="VDF160" s="4346"/>
      <c r="VDG160" s="4345"/>
      <c r="VDH160" s="4346"/>
      <c r="VDI160" s="4338"/>
      <c r="VDJ160" s="4339"/>
      <c r="VDK160" s="4345"/>
      <c r="VDL160" s="4344"/>
      <c r="VDM160" s="4338"/>
      <c r="VDN160" s="4339"/>
      <c r="VDO160" s="4340"/>
      <c r="VDP160" s="4341"/>
      <c r="VDQ160" s="4338"/>
      <c r="VDR160" s="2612"/>
      <c r="VDS160" s="4342"/>
      <c r="VDT160" s="4343"/>
      <c r="VDU160" s="4344"/>
      <c r="VDV160" s="2613"/>
      <c r="VDW160" s="4345"/>
      <c r="VDX160" s="4346"/>
      <c r="VDY160" s="4345"/>
      <c r="VDZ160" s="4346"/>
      <c r="VEA160" s="4338"/>
      <c r="VEB160" s="4339"/>
      <c r="VEC160" s="4345"/>
      <c r="VED160" s="4344"/>
      <c r="VEE160" s="4338"/>
      <c r="VEF160" s="4339"/>
      <c r="VEG160" s="4340"/>
      <c r="VEH160" s="4341"/>
      <c r="VEI160" s="4338"/>
      <c r="VEJ160" s="2612"/>
      <c r="VEK160" s="4342"/>
      <c r="VEL160" s="4343"/>
      <c r="VEM160" s="4344"/>
      <c r="VEN160" s="2613"/>
      <c r="VEO160" s="4345"/>
      <c r="VEP160" s="4346"/>
      <c r="VEQ160" s="4345"/>
      <c r="VER160" s="4346"/>
      <c r="VES160" s="4338"/>
      <c r="VET160" s="4339"/>
      <c r="VEU160" s="4345"/>
      <c r="VEV160" s="4344"/>
      <c r="VEW160" s="4338"/>
      <c r="VEX160" s="4339"/>
      <c r="VEY160" s="4340"/>
      <c r="VEZ160" s="4341"/>
      <c r="VFA160" s="4338"/>
      <c r="VFB160" s="2612"/>
      <c r="VFC160" s="4342"/>
      <c r="VFD160" s="4343"/>
      <c r="VFE160" s="4344"/>
      <c r="VFF160" s="2613"/>
      <c r="VFG160" s="4345"/>
      <c r="VFH160" s="4346"/>
      <c r="VFI160" s="4345"/>
      <c r="VFJ160" s="4346"/>
      <c r="VFK160" s="4338"/>
      <c r="VFL160" s="4339"/>
      <c r="VFM160" s="4345"/>
      <c r="VFN160" s="4344"/>
      <c r="VFO160" s="4338"/>
      <c r="VFP160" s="4339"/>
      <c r="VFQ160" s="4340"/>
      <c r="VFR160" s="4341"/>
      <c r="VFS160" s="4338"/>
      <c r="VFT160" s="2612"/>
      <c r="VFU160" s="4342"/>
      <c r="VFV160" s="4343"/>
      <c r="VFW160" s="4344"/>
      <c r="VFX160" s="2613"/>
      <c r="VFY160" s="4345"/>
      <c r="VFZ160" s="4346"/>
      <c r="VGA160" s="4345"/>
      <c r="VGB160" s="4346"/>
      <c r="VGC160" s="4338"/>
      <c r="VGD160" s="4339"/>
      <c r="VGE160" s="4345"/>
      <c r="VGF160" s="4344"/>
      <c r="VGG160" s="4338"/>
      <c r="VGH160" s="4339"/>
      <c r="VGI160" s="4340"/>
      <c r="VGJ160" s="4341"/>
      <c r="VGK160" s="4338"/>
      <c r="VGL160" s="2612"/>
      <c r="VGM160" s="4342"/>
      <c r="VGN160" s="4343"/>
      <c r="VGO160" s="4344"/>
      <c r="VGP160" s="2613"/>
      <c r="VGQ160" s="4345"/>
      <c r="VGR160" s="4346"/>
      <c r="VGS160" s="4345"/>
      <c r="VGT160" s="4346"/>
      <c r="VGU160" s="4338"/>
      <c r="VGV160" s="4339"/>
      <c r="VGW160" s="4345"/>
      <c r="VGX160" s="4344"/>
      <c r="VGY160" s="4338"/>
      <c r="VGZ160" s="4339"/>
      <c r="VHA160" s="4340"/>
      <c r="VHB160" s="4341"/>
      <c r="VHC160" s="4338"/>
      <c r="VHD160" s="2612"/>
      <c r="VHE160" s="4342"/>
      <c r="VHF160" s="4343"/>
      <c r="VHG160" s="4344"/>
      <c r="VHH160" s="2613"/>
      <c r="VHI160" s="4345"/>
      <c r="VHJ160" s="4346"/>
      <c r="VHK160" s="4345"/>
      <c r="VHL160" s="4346"/>
      <c r="VHM160" s="4338"/>
      <c r="VHN160" s="4339"/>
      <c r="VHO160" s="4345"/>
      <c r="VHP160" s="4344"/>
      <c r="VHQ160" s="4338"/>
      <c r="VHR160" s="4339"/>
      <c r="VHS160" s="4340"/>
      <c r="VHT160" s="4341"/>
      <c r="VHU160" s="4338"/>
      <c r="VHV160" s="2612"/>
      <c r="VHW160" s="4342"/>
      <c r="VHX160" s="4343"/>
      <c r="VHY160" s="4344"/>
      <c r="VHZ160" s="2613"/>
      <c r="VIA160" s="4345"/>
      <c r="VIB160" s="4346"/>
      <c r="VIC160" s="4345"/>
      <c r="VID160" s="4346"/>
      <c r="VIE160" s="4338"/>
      <c r="VIF160" s="4339"/>
      <c r="VIG160" s="4345"/>
      <c r="VIH160" s="4344"/>
      <c r="VII160" s="4338"/>
      <c r="VIJ160" s="4339"/>
      <c r="VIK160" s="4340"/>
      <c r="VIL160" s="4341"/>
      <c r="VIM160" s="4338"/>
      <c r="VIN160" s="2612"/>
      <c r="VIO160" s="4342"/>
      <c r="VIP160" s="4343"/>
      <c r="VIQ160" s="4344"/>
      <c r="VIR160" s="2613"/>
      <c r="VIS160" s="4345"/>
      <c r="VIT160" s="4346"/>
      <c r="VIU160" s="4345"/>
      <c r="VIV160" s="4346"/>
      <c r="VIW160" s="4338"/>
      <c r="VIX160" s="4339"/>
      <c r="VIY160" s="4345"/>
      <c r="VIZ160" s="4344"/>
      <c r="VJA160" s="4338"/>
      <c r="VJB160" s="4339"/>
      <c r="VJC160" s="4340"/>
      <c r="VJD160" s="4341"/>
      <c r="VJE160" s="4338"/>
      <c r="VJF160" s="2612"/>
      <c r="VJG160" s="4342"/>
      <c r="VJH160" s="4343"/>
      <c r="VJI160" s="4344"/>
      <c r="VJJ160" s="2613"/>
      <c r="VJK160" s="4345"/>
      <c r="VJL160" s="4346"/>
      <c r="VJM160" s="4345"/>
      <c r="VJN160" s="4346"/>
      <c r="VJO160" s="4338"/>
      <c r="VJP160" s="4339"/>
      <c r="VJQ160" s="4345"/>
      <c r="VJR160" s="4344"/>
      <c r="VJS160" s="4338"/>
      <c r="VJT160" s="4339"/>
      <c r="VJU160" s="4340"/>
      <c r="VJV160" s="4341"/>
      <c r="VJW160" s="4338"/>
      <c r="VJX160" s="2612"/>
      <c r="VJY160" s="4342"/>
      <c r="VJZ160" s="4343"/>
      <c r="VKA160" s="4344"/>
      <c r="VKB160" s="2613"/>
      <c r="VKC160" s="4345"/>
      <c r="VKD160" s="4346"/>
      <c r="VKE160" s="4345"/>
      <c r="VKF160" s="4346"/>
      <c r="VKG160" s="4338"/>
      <c r="VKH160" s="4339"/>
      <c r="VKI160" s="4345"/>
      <c r="VKJ160" s="4344"/>
      <c r="VKK160" s="4338"/>
      <c r="VKL160" s="4339"/>
      <c r="VKM160" s="4340"/>
      <c r="VKN160" s="4341"/>
      <c r="VKO160" s="4338"/>
      <c r="VKP160" s="2612"/>
      <c r="VKQ160" s="4342"/>
      <c r="VKR160" s="4343"/>
      <c r="VKS160" s="4344"/>
      <c r="VKT160" s="2613"/>
      <c r="VKU160" s="4345"/>
      <c r="VKV160" s="4346"/>
      <c r="VKW160" s="4345"/>
      <c r="VKX160" s="4346"/>
      <c r="VKY160" s="4338"/>
      <c r="VKZ160" s="4339"/>
      <c r="VLA160" s="4345"/>
      <c r="VLB160" s="4344"/>
      <c r="VLC160" s="4338"/>
      <c r="VLD160" s="4339"/>
      <c r="VLE160" s="4340"/>
      <c r="VLF160" s="4341"/>
      <c r="VLG160" s="4338"/>
      <c r="VLH160" s="2612"/>
      <c r="VLI160" s="4342"/>
      <c r="VLJ160" s="4343"/>
      <c r="VLK160" s="4344"/>
      <c r="VLL160" s="2613"/>
      <c r="VLM160" s="4345"/>
      <c r="VLN160" s="4346"/>
      <c r="VLO160" s="4345"/>
      <c r="VLP160" s="4346"/>
      <c r="VLQ160" s="4338"/>
      <c r="VLR160" s="4339"/>
      <c r="VLS160" s="4345"/>
      <c r="VLT160" s="4344"/>
      <c r="VLU160" s="4338"/>
      <c r="VLV160" s="4339"/>
      <c r="VLW160" s="4340"/>
      <c r="VLX160" s="4341"/>
      <c r="VLY160" s="4338"/>
      <c r="VLZ160" s="2612"/>
      <c r="VMA160" s="4342"/>
      <c r="VMB160" s="4343"/>
      <c r="VMC160" s="4344"/>
      <c r="VMD160" s="2613"/>
      <c r="VME160" s="4345"/>
      <c r="VMF160" s="4346"/>
      <c r="VMG160" s="4345"/>
      <c r="VMH160" s="4346"/>
      <c r="VMI160" s="4338"/>
      <c r="VMJ160" s="4339"/>
      <c r="VMK160" s="4345"/>
      <c r="VML160" s="4344"/>
      <c r="VMM160" s="4338"/>
      <c r="VMN160" s="4339"/>
      <c r="VMO160" s="4340"/>
      <c r="VMP160" s="4341"/>
      <c r="VMQ160" s="4338"/>
      <c r="VMR160" s="2612"/>
      <c r="VMS160" s="4342"/>
      <c r="VMT160" s="4343"/>
      <c r="VMU160" s="4344"/>
      <c r="VMV160" s="2613"/>
      <c r="VMW160" s="4345"/>
      <c r="VMX160" s="4346"/>
      <c r="VMY160" s="4345"/>
      <c r="VMZ160" s="4346"/>
      <c r="VNA160" s="4338"/>
      <c r="VNB160" s="4339"/>
      <c r="VNC160" s="4345"/>
      <c r="VND160" s="4344"/>
      <c r="VNE160" s="4338"/>
      <c r="VNF160" s="4339"/>
      <c r="VNG160" s="4340"/>
      <c r="VNH160" s="4341"/>
      <c r="VNI160" s="4338"/>
      <c r="VNJ160" s="2612"/>
      <c r="VNK160" s="4342"/>
      <c r="VNL160" s="4343"/>
      <c r="VNM160" s="4344"/>
      <c r="VNN160" s="2613"/>
      <c r="VNO160" s="4345"/>
      <c r="VNP160" s="4346"/>
      <c r="VNQ160" s="4345"/>
      <c r="VNR160" s="4346"/>
      <c r="VNS160" s="4338"/>
      <c r="VNT160" s="4339"/>
      <c r="VNU160" s="4345"/>
      <c r="VNV160" s="4344"/>
      <c r="VNW160" s="4338"/>
      <c r="VNX160" s="4339"/>
      <c r="VNY160" s="4340"/>
      <c r="VNZ160" s="4341"/>
      <c r="VOA160" s="4338"/>
      <c r="VOB160" s="2612"/>
      <c r="VOC160" s="4342"/>
      <c r="VOD160" s="4343"/>
      <c r="VOE160" s="4344"/>
      <c r="VOF160" s="2613"/>
      <c r="VOG160" s="4345"/>
      <c r="VOH160" s="4346"/>
      <c r="VOI160" s="4345"/>
      <c r="VOJ160" s="4346"/>
      <c r="VOK160" s="4338"/>
      <c r="VOL160" s="4339"/>
      <c r="VOM160" s="4345"/>
      <c r="VON160" s="4344"/>
      <c r="VOO160" s="4338"/>
      <c r="VOP160" s="4339"/>
      <c r="VOQ160" s="4340"/>
      <c r="VOR160" s="4341"/>
      <c r="VOS160" s="4338"/>
      <c r="VOT160" s="2612"/>
      <c r="VOU160" s="4342"/>
      <c r="VOV160" s="4343"/>
      <c r="VOW160" s="4344"/>
      <c r="VOX160" s="2613"/>
      <c r="VOY160" s="4345"/>
      <c r="VOZ160" s="4346"/>
      <c r="VPA160" s="4345"/>
      <c r="VPB160" s="4346"/>
      <c r="VPC160" s="4338"/>
      <c r="VPD160" s="4339"/>
      <c r="VPE160" s="4345"/>
      <c r="VPF160" s="4344"/>
      <c r="VPG160" s="4338"/>
      <c r="VPH160" s="4339"/>
      <c r="VPI160" s="4340"/>
      <c r="VPJ160" s="4341"/>
      <c r="VPK160" s="4338"/>
      <c r="VPL160" s="2612"/>
      <c r="VPM160" s="4342"/>
      <c r="VPN160" s="4343"/>
      <c r="VPO160" s="4344"/>
      <c r="VPP160" s="2613"/>
      <c r="VPQ160" s="4345"/>
      <c r="VPR160" s="4346"/>
      <c r="VPS160" s="4345"/>
      <c r="VPT160" s="4346"/>
      <c r="VPU160" s="4338"/>
      <c r="VPV160" s="4339"/>
      <c r="VPW160" s="4345"/>
      <c r="VPX160" s="4344"/>
      <c r="VPY160" s="4338"/>
      <c r="VPZ160" s="4339"/>
      <c r="VQA160" s="4340"/>
      <c r="VQB160" s="4341"/>
      <c r="VQC160" s="4338"/>
      <c r="VQD160" s="2612"/>
      <c r="VQE160" s="4342"/>
      <c r="VQF160" s="4343"/>
      <c r="VQG160" s="4344"/>
      <c r="VQH160" s="2613"/>
      <c r="VQI160" s="4345"/>
      <c r="VQJ160" s="4346"/>
      <c r="VQK160" s="4345"/>
      <c r="VQL160" s="4346"/>
      <c r="VQM160" s="4338"/>
      <c r="VQN160" s="4339"/>
      <c r="VQO160" s="4345"/>
      <c r="VQP160" s="4344"/>
      <c r="VQQ160" s="4338"/>
      <c r="VQR160" s="4339"/>
      <c r="VQS160" s="4340"/>
      <c r="VQT160" s="4341"/>
      <c r="VQU160" s="4338"/>
      <c r="VQV160" s="2612"/>
      <c r="VQW160" s="4342"/>
      <c r="VQX160" s="4343"/>
      <c r="VQY160" s="4344"/>
      <c r="VQZ160" s="2613"/>
      <c r="VRA160" s="4345"/>
      <c r="VRB160" s="4346"/>
      <c r="VRC160" s="4345"/>
      <c r="VRD160" s="4346"/>
      <c r="VRE160" s="4338"/>
      <c r="VRF160" s="4339"/>
      <c r="VRG160" s="4345"/>
      <c r="VRH160" s="4344"/>
      <c r="VRI160" s="4338"/>
      <c r="VRJ160" s="4339"/>
      <c r="VRK160" s="4340"/>
      <c r="VRL160" s="4341"/>
      <c r="VRM160" s="4338"/>
      <c r="VRN160" s="2612"/>
      <c r="VRO160" s="4342"/>
      <c r="VRP160" s="4343"/>
      <c r="VRQ160" s="4344"/>
      <c r="VRR160" s="2613"/>
      <c r="VRS160" s="4345"/>
      <c r="VRT160" s="4346"/>
      <c r="VRU160" s="4345"/>
      <c r="VRV160" s="4346"/>
      <c r="VRW160" s="4338"/>
      <c r="VRX160" s="4339"/>
      <c r="VRY160" s="4345"/>
      <c r="VRZ160" s="4344"/>
      <c r="VSA160" s="4338"/>
      <c r="VSB160" s="4339"/>
      <c r="VSC160" s="4340"/>
      <c r="VSD160" s="4341"/>
      <c r="VSE160" s="4338"/>
      <c r="VSF160" s="2612"/>
      <c r="VSG160" s="4342"/>
      <c r="VSH160" s="4343"/>
      <c r="VSI160" s="4344"/>
      <c r="VSJ160" s="2613"/>
      <c r="VSK160" s="4345"/>
      <c r="VSL160" s="4346"/>
      <c r="VSM160" s="4345"/>
      <c r="VSN160" s="4346"/>
      <c r="VSO160" s="4338"/>
      <c r="VSP160" s="4339"/>
      <c r="VSQ160" s="4345"/>
      <c r="VSR160" s="4344"/>
      <c r="VSS160" s="4338"/>
      <c r="VST160" s="4339"/>
      <c r="VSU160" s="4340"/>
      <c r="VSV160" s="4341"/>
      <c r="VSW160" s="4338"/>
      <c r="VSX160" s="2612"/>
      <c r="VSY160" s="4342"/>
      <c r="VSZ160" s="4343"/>
      <c r="VTA160" s="4344"/>
      <c r="VTB160" s="2613"/>
      <c r="VTC160" s="4345"/>
      <c r="VTD160" s="4346"/>
      <c r="VTE160" s="4345"/>
      <c r="VTF160" s="4346"/>
      <c r="VTG160" s="4338"/>
      <c r="VTH160" s="4339"/>
      <c r="VTI160" s="4345"/>
      <c r="VTJ160" s="4344"/>
      <c r="VTK160" s="4338"/>
      <c r="VTL160" s="4339"/>
      <c r="VTM160" s="4340"/>
      <c r="VTN160" s="4341"/>
      <c r="VTO160" s="4338"/>
      <c r="VTP160" s="2612"/>
      <c r="VTQ160" s="4342"/>
      <c r="VTR160" s="4343"/>
      <c r="VTS160" s="4344"/>
      <c r="VTT160" s="2613"/>
      <c r="VTU160" s="4345"/>
      <c r="VTV160" s="4346"/>
      <c r="VTW160" s="4345"/>
      <c r="VTX160" s="4346"/>
      <c r="VTY160" s="4338"/>
      <c r="VTZ160" s="4339"/>
      <c r="VUA160" s="4345"/>
      <c r="VUB160" s="4344"/>
      <c r="VUC160" s="4338"/>
      <c r="VUD160" s="4339"/>
      <c r="VUE160" s="4340"/>
      <c r="VUF160" s="4341"/>
      <c r="VUG160" s="4338"/>
      <c r="VUH160" s="2612"/>
      <c r="VUI160" s="4342"/>
      <c r="VUJ160" s="4343"/>
      <c r="VUK160" s="4344"/>
      <c r="VUL160" s="2613"/>
      <c r="VUM160" s="4345"/>
      <c r="VUN160" s="4346"/>
      <c r="VUO160" s="4345"/>
      <c r="VUP160" s="4346"/>
      <c r="VUQ160" s="4338"/>
      <c r="VUR160" s="4339"/>
      <c r="VUS160" s="4345"/>
      <c r="VUT160" s="4344"/>
      <c r="VUU160" s="4338"/>
      <c r="VUV160" s="4339"/>
      <c r="VUW160" s="4340"/>
      <c r="VUX160" s="4341"/>
      <c r="VUY160" s="4338"/>
      <c r="VUZ160" s="2612"/>
      <c r="VVA160" s="4342"/>
      <c r="VVB160" s="4343"/>
      <c r="VVC160" s="4344"/>
      <c r="VVD160" s="2613"/>
      <c r="VVE160" s="4345"/>
      <c r="VVF160" s="4346"/>
      <c r="VVG160" s="4345"/>
      <c r="VVH160" s="4346"/>
      <c r="VVI160" s="4338"/>
      <c r="VVJ160" s="4339"/>
      <c r="VVK160" s="4345"/>
      <c r="VVL160" s="4344"/>
      <c r="VVM160" s="4338"/>
      <c r="VVN160" s="4339"/>
      <c r="VVO160" s="4340"/>
      <c r="VVP160" s="4341"/>
      <c r="VVQ160" s="4338"/>
      <c r="VVR160" s="2612"/>
      <c r="VVS160" s="4342"/>
      <c r="VVT160" s="4343"/>
      <c r="VVU160" s="4344"/>
      <c r="VVV160" s="2613"/>
      <c r="VVW160" s="4345"/>
      <c r="VVX160" s="4346"/>
      <c r="VVY160" s="4345"/>
      <c r="VVZ160" s="4346"/>
      <c r="VWA160" s="4338"/>
      <c r="VWB160" s="4339"/>
      <c r="VWC160" s="4345"/>
      <c r="VWD160" s="4344"/>
      <c r="VWE160" s="4338"/>
      <c r="VWF160" s="4339"/>
      <c r="VWG160" s="4340"/>
      <c r="VWH160" s="4341"/>
      <c r="VWI160" s="4338"/>
      <c r="VWJ160" s="2612"/>
      <c r="VWK160" s="4342"/>
      <c r="VWL160" s="4343"/>
      <c r="VWM160" s="4344"/>
      <c r="VWN160" s="2613"/>
      <c r="VWO160" s="4345"/>
      <c r="VWP160" s="4346"/>
      <c r="VWQ160" s="4345"/>
      <c r="VWR160" s="4346"/>
      <c r="VWS160" s="4338"/>
      <c r="VWT160" s="4339"/>
      <c r="VWU160" s="4345"/>
      <c r="VWV160" s="4344"/>
      <c r="VWW160" s="4338"/>
      <c r="VWX160" s="4339"/>
      <c r="VWY160" s="4340"/>
      <c r="VWZ160" s="4341"/>
      <c r="VXA160" s="4338"/>
      <c r="VXB160" s="2612"/>
      <c r="VXC160" s="4342"/>
      <c r="VXD160" s="4343"/>
      <c r="VXE160" s="4344"/>
      <c r="VXF160" s="2613"/>
      <c r="VXG160" s="4345"/>
      <c r="VXH160" s="4346"/>
      <c r="VXI160" s="4345"/>
      <c r="VXJ160" s="4346"/>
      <c r="VXK160" s="4338"/>
      <c r="VXL160" s="4339"/>
      <c r="VXM160" s="4345"/>
      <c r="VXN160" s="4344"/>
      <c r="VXO160" s="4338"/>
      <c r="VXP160" s="4339"/>
      <c r="VXQ160" s="4340"/>
      <c r="VXR160" s="4341"/>
      <c r="VXS160" s="4338"/>
      <c r="VXT160" s="2612"/>
      <c r="VXU160" s="4342"/>
      <c r="VXV160" s="4343"/>
      <c r="VXW160" s="4344"/>
      <c r="VXX160" s="2613"/>
      <c r="VXY160" s="4345"/>
      <c r="VXZ160" s="4346"/>
      <c r="VYA160" s="4345"/>
      <c r="VYB160" s="4346"/>
      <c r="VYC160" s="4338"/>
      <c r="VYD160" s="4339"/>
      <c r="VYE160" s="4345"/>
      <c r="VYF160" s="4344"/>
      <c r="VYG160" s="4338"/>
      <c r="VYH160" s="4339"/>
      <c r="VYI160" s="4340"/>
      <c r="VYJ160" s="4341"/>
      <c r="VYK160" s="4338"/>
      <c r="VYL160" s="2612"/>
      <c r="VYM160" s="4342"/>
      <c r="VYN160" s="4343"/>
      <c r="VYO160" s="4344"/>
      <c r="VYP160" s="2613"/>
      <c r="VYQ160" s="4345"/>
      <c r="VYR160" s="4346"/>
      <c r="VYS160" s="4345"/>
      <c r="VYT160" s="4346"/>
      <c r="VYU160" s="4338"/>
      <c r="VYV160" s="4339"/>
      <c r="VYW160" s="4345"/>
      <c r="VYX160" s="4344"/>
      <c r="VYY160" s="4338"/>
      <c r="VYZ160" s="4339"/>
      <c r="VZA160" s="4340"/>
      <c r="VZB160" s="4341"/>
      <c r="VZC160" s="4338"/>
      <c r="VZD160" s="2612"/>
      <c r="VZE160" s="4342"/>
      <c r="VZF160" s="4343"/>
      <c r="VZG160" s="4344"/>
      <c r="VZH160" s="2613"/>
      <c r="VZI160" s="4345"/>
      <c r="VZJ160" s="4346"/>
      <c r="VZK160" s="4345"/>
      <c r="VZL160" s="4346"/>
      <c r="VZM160" s="4338"/>
      <c r="VZN160" s="4339"/>
      <c r="VZO160" s="4345"/>
      <c r="VZP160" s="4344"/>
      <c r="VZQ160" s="4338"/>
      <c r="VZR160" s="4339"/>
      <c r="VZS160" s="4340"/>
      <c r="VZT160" s="4341"/>
      <c r="VZU160" s="4338"/>
      <c r="VZV160" s="2612"/>
      <c r="VZW160" s="4342"/>
      <c r="VZX160" s="4343"/>
      <c r="VZY160" s="4344"/>
      <c r="VZZ160" s="2613"/>
      <c r="WAA160" s="4345"/>
      <c r="WAB160" s="4346"/>
      <c r="WAC160" s="4345"/>
      <c r="WAD160" s="4346"/>
      <c r="WAE160" s="4338"/>
      <c r="WAF160" s="4339"/>
      <c r="WAG160" s="4345"/>
      <c r="WAH160" s="4344"/>
      <c r="WAI160" s="4338"/>
      <c r="WAJ160" s="4339"/>
      <c r="WAK160" s="4340"/>
      <c r="WAL160" s="4341"/>
      <c r="WAM160" s="4338"/>
      <c r="WAN160" s="2612"/>
      <c r="WAO160" s="4342"/>
      <c r="WAP160" s="4343"/>
      <c r="WAQ160" s="4344"/>
      <c r="WAR160" s="2613"/>
      <c r="WAS160" s="4345"/>
      <c r="WAT160" s="4346"/>
      <c r="WAU160" s="4345"/>
      <c r="WAV160" s="4346"/>
      <c r="WAW160" s="4338"/>
      <c r="WAX160" s="4339"/>
      <c r="WAY160" s="4345"/>
      <c r="WAZ160" s="4344"/>
      <c r="WBA160" s="4338"/>
      <c r="WBB160" s="4339"/>
      <c r="WBC160" s="4340"/>
      <c r="WBD160" s="4341"/>
      <c r="WBE160" s="4338"/>
      <c r="WBF160" s="2612"/>
      <c r="WBG160" s="4342"/>
      <c r="WBH160" s="4343"/>
      <c r="WBI160" s="4344"/>
      <c r="WBJ160" s="2613"/>
      <c r="WBK160" s="4345"/>
      <c r="WBL160" s="4346"/>
      <c r="WBM160" s="4345"/>
      <c r="WBN160" s="4346"/>
      <c r="WBO160" s="4338"/>
      <c r="WBP160" s="4339"/>
      <c r="WBQ160" s="4345"/>
      <c r="WBR160" s="4344"/>
      <c r="WBS160" s="4338"/>
      <c r="WBT160" s="4339"/>
      <c r="WBU160" s="4340"/>
      <c r="WBV160" s="4341"/>
      <c r="WBW160" s="4338"/>
      <c r="WBX160" s="2612"/>
      <c r="WBY160" s="4342"/>
      <c r="WBZ160" s="4343"/>
      <c r="WCA160" s="4344"/>
      <c r="WCB160" s="2613"/>
      <c r="WCC160" s="4345"/>
      <c r="WCD160" s="4346"/>
      <c r="WCE160" s="4345"/>
      <c r="WCF160" s="4346"/>
      <c r="WCG160" s="4338"/>
      <c r="WCH160" s="4339"/>
      <c r="WCI160" s="4345"/>
      <c r="WCJ160" s="4344"/>
      <c r="WCK160" s="4338"/>
      <c r="WCL160" s="4339"/>
      <c r="WCM160" s="4340"/>
      <c r="WCN160" s="4341"/>
      <c r="WCO160" s="4338"/>
      <c r="WCP160" s="2612"/>
      <c r="WCQ160" s="4342"/>
      <c r="WCR160" s="4343"/>
      <c r="WCS160" s="4344"/>
      <c r="WCT160" s="2613"/>
      <c r="WCU160" s="4345"/>
      <c r="WCV160" s="4346"/>
      <c r="WCW160" s="4345"/>
      <c r="WCX160" s="4346"/>
      <c r="WCY160" s="4338"/>
      <c r="WCZ160" s="4339"/>
      <c r="WDA160" s="4345"/>
      <c r="WDB160" s="4344"/>
      <c r="WDC160" s="4338"/>
      <c r="WDD160" s="4339"/>
      <c r="WDE160" s="4340"/>
      <c r="WDF160" s="4341"/>
      <c r="WDG160" s="4338"/>
      <c r="WDH160" s="2612"/>
      <c r="WDI160" s="4342"/>
      <c r="WDJ160" s="4343"/>
      <c r="WDK160" s="4344"/>
      <c r="WDL160" s="2613"/>
      <c r="WDM160" s="4345"/>
      <c r="WDN160" s="4346"/>
      <c r="WDO160" s="4345"/>
      <c r="WDP160" s="4346"/>
      <c r="WDQ160" s="4338"/>
      <c r="WDR160" s="4339"/>
      <c r="WDS160" s="4345"/>
      <c r="WDT160" s="4344"/>
      <c r="WDU160" s="4338"/>
      <c r="WDV160" s="4339"/>
      <c r="WDW160" s="4340"/>
      <c r="WDX160" s="4341"/>
      <c r="WDY160" s="4338"/>
      <c r="WDZ160" s="2612"/>
      <c r="WEA160" s="4342"/>
      <c r="WEB160" s="4343"/>
      <c r="WEC160" s="4344"/>
      <c r="WED160" s="2613"/>
      <c r="WEE160" s="4345"/>
      <c r="WEF160" s="4346"/>
      <c r="WEG160" s="4345"/>
      <c r="WEH160" s="4346"/>
      <c r="WEI160" s="4338"/>
      <c r="WEJ160" s="4339"/>
      <c r="WEK160" s="4345"/>
      <c r="WEL160" s="4344"/>
      <c r="WEM160" s="4338"/>
      <c r="WEN160" s="4339"/>
      <c r="WEO160" s="4340"/>
      <c r="WEP160" s="4341"/>
      <c r="WEQ160" s="4338"/>
      <c r="WER160" s="2612"/>
      <c r="WES160" s="4342"/>
      <c r="WET160" s="4343"/>
      <c r="WEU160" s="4344"/>
      <c r="WEV160" s="2613"/>
      <c r="WEW160" s="4345"/>
      <c r="WEX160" s="4346"/>
      <c r="WEY160" s="4345"/>
      <c r="WEZ160" s="4346"/>
      <c r="WFA160" s="4338"/>
      <c r="WFB160" s="4339"/>
      <c r="WFC160" s="4345"/>
      <c r="WFD160" s="4344"/>
      <c r="WFE160" s="4338"/>
      <c r="WFF160" s="4339"/>
      <c r="WFG160" s="4340"/>
      <c r="WFH160" s="4341"/>
      <c r="WFI160" s="4338"/>
      <c r="WFJ160" s="2612"/>
      <c r="WFK160" s="4342"/>
      <c r="WFL160" s="4343"/>
      <c r="WFM160" s="4344"/>
      <c r="WFN160" s="2613"/>
      <c r="WFO160" s="4345"/>
      <c r="WFP160" s="4346"/>
      <c r="WFQ160" s="4345"/>
      <c r="WFR160" s="4346"/>
      <c r="WFS160" s="4338"/>
      <c r="WFT160" s="4339"/>
      <c r="WFU160" s="4345"/>
      <c r="WFV160" s="4344"/>
      <c r="WFW160" s="4338"/>
      <c r="WFX160" s="4339"/>
      <c r="WFY160" s="4340"/>
      <c r="WFZ160" s="4341"/>
      <c r="WGA160" s="4338"/>
      <c r="WGB160" s="2612"/>
      <c r="WGC160" s="4342"/>
      <c r="WGD160" s="4343"/>
      <c r="WGE160" s="4344"/>
      <c r="WGF160" s="2613"/>
      <c r="WGG160" s="4345"/>
      <c r="WGH160" s="4346"/>
      <c r="WGI160" s="4345"/>
      <c r="WGJ160" s="4346"/>
      <c r="WGK160" s="4338"/>
      <c r="WGL160" s="4339"/>
      <c r="WGM160" s="4345"/>
      <c r="WGN160" s="4344"/>
      <c r="WGO160" s="4338"/>
      <c r="WGP160" s="4339"/>
      <c r="WGQ160" s="4340"/>
      <c r="WGR160" s="4341"/>
      <c r="WGS160" s="4338"/>
      <c r="WGT160" s="2612"/>
      <c r="WGU160" s="4342"/>
      <c r="WGV160" s="4343"/>
      <c r="WGW160" s="4344"/>
      <c r="WGX160" s="2613"/>
      <c r="WGY160" s="4345"/>
      <c r="WGZ160" s="4346"/>
      <c r="WHA160" s="4345"/>
      <c r="WHB160" s="4346"/>
      <c r="WHC160" s="4338"/>
      <c r="WHD160" s="4339"/>
      <c r="WHE160" s="4345"/>
      <c r="WHF160" s="4344"/>
      <c r="WHG160" s="4338"/>
      <c r="WHH160" s="4339"/>
      <c r="WHI160" s="4340"/>
      <c r="WHJ160" s="4341"/>
      <c r="WHK160" s="4338"/>
      <c r="WHL160" s="2612"/>
      <c r="WHM160" s="4342"/>
      <c r="WHN160" s="4343"/>
      <c r="WHO160" s="4344"/>
      <c r="WHP160" s="2613"/>
      <c r="WHQ160" s="4345"/>
      <c r="WHR160" s="4346"/>
      <c r="WHS160" s="4345"/>
      <c r="WHT160" s="4346"/>
      <c r="WHU160" s="4338"/>
      <c r="WHV160" s="4339"/>
      <c r="WHW160" s="4345"/>
      <c r="WHX160" s="4344"/>
      <c r="WHY160" s="4338"/>
      <c r="WHZ160" s="4339"/>
      <c r="WIA160" s="4340"/>
      <c r="WIB160" s="4341"/>
      <c r="WIC160" s="4338"/>
      <c r="WID160" s="2612"/>
      <c r="WIE160" s="4342"/>
      <c r="WIF160" s="4343"/>
      <c r="WIG160" s="4344"/>
      <c r="WIH160" s="2613"/>
      <c r="WII160" s="4345"/>
      <c r="WIJ160" s="4346"/>
      <c r="WIK160" s="4345"/>
      <c r="WIL160" s="4346"/>
      <c r="WIM160" s="4338"/>
      <c r="WIN160" s="4339"/>
      <c r="WIO160" s="4345"/>
      <c r="WIP160" s="4344"/>
      <c r="WIQ160" s="4338"/>
      <c r="WIR160" s="4339"/>
      <c r="WIS160" s="4340"/>
      <c r="WIT160" s="4341"/>
      <c r="WIU160" s="4338"/>
      <c r="WIV160" s="2612"/>
      <c r="WIW160" s="4342"/>
      <c r="WIX160" s="4343"/>
      <c r="WIY160" s="4344"/>
      <c r="WIZ160" s="2613"/>
      <c r="WJA160" s="4345"/>
      <c r="WJB160" s="4346"/>
      <c r="WJC160" s="4345"/>
      <c r="WJD160" s="4346"/>
      <c r="WJE160" s="4338"/>
      <c r="WJF160" s="4339"/>
      <c r="WJG160" s="4345"/>
      <c r="WJH160" s="4344"/>
      <c r="WJI160" s="4338"/>
      <c r="WJJ160" s="4339"/>
      <c r="WJK160" s="4340"/>
      <c r="WJL160" s="4341"/>
      <c r="WJM160" s="4338"/>
      <c r="WJN160" s="2612"/>
      <c r="WJO160" s="4342"/>
      <c r="WJP160" s="4343"/>
      <c r="WJQ160" s="4344"/>
      <c r="WJR160" s="2613"/>
      <c r="WJS160" s="4345"/>
      <c r="WJT160" s="4346"/>
      <c r="WJU160" s="4345"/>
      <c r="WJV160" s="4346"/>
      <c r="WJW160" s="4338"/>
      <c r="WJX160" s="4339"/>
      <c r="WJY160" s="4345"/>
      <c r="WJZ160" s="4344"/>
      <c r="WKA160" s="4338"/>
      <c r="WKB160" s="4339"/>
      <c r="WKC160" s="4340"/>
      <c r="WKD160" s="4341"/>
      <c r="WKE160" s="4338"/>
      <c r="WKF160" s="2612"/>
      <c r="WKG160" s="4342"/>
      <c r="WKH160" s="4343"/>
      <c r="WKI160" s="4344"/>
      <c r="WKJ160" s="2613"/>
      <c r="WKK160" s="4345"/>
      <c r="WKL160" s="4346"/>
      <c r="WKM160" s="4345"/>
      <c r="WKN160" s="4346"/>
      <c r="WKO160" s="4338"/>
      <c r="WKP160" s="4339"/>
      <c r="WKQ160" s="4345"/>
      <c r="WKR160" s="4344"/>
      <c r="WKS160" s="4338"/>
      <c r="WKT160" s="4339"/>
      <c r="WKU160" s="4340"/>
      <c r="WKV160" s="4341"/>
      <c r="WKW160" s="4338"/>
      <c r="WKX160" s="2612"/>
      <c r="WKY160" s="4342"/>
      <c r="WKZ160" s="4343"/>
      <c r="WLA160" s="4344"/>
      <c r="WLB160" s="2613"/>
      <c r="WLC160" s="4345"/>
      <c r="WLD160" s="4346"/>
      <c r="WLE160" s="4345"/>
      <c r="WLF160" s="4346"/>
      <c r="WLG160" s="4338"/>
      <c r="WLH160" s="4339"/>
      <c r="WLI160" s="4345"/>
      <c r="WLJ160" s="4344"/>
      <c r="WLK160" s="4338"/>
      <c r="WLL160" s="4339"/>
      <c r="WLM160" s="4340"/>
      <c r="WLN160" s="4341"/>
      <c r="WLO160" s="4338"/>
      <c r="WLP160" s="2612"/>
      <c r="WLQ160" s="4342"/>
      <c r="WLR160" s="4343"/>
      <c r="WLS160" s="4344"/>
      <c r="WLT160" s="2613"/>
      <c r="WLU160" s="4345"/>
      <c r="WLV160" s="4346"/>
      <c r="WLW160" s="4345"/>
      <c r="WLX160" s="4346"/>
      <c r="WLY160" s="4338"/>
      <c r="WLZ160" s="4339"/>
      <c r="WMA160" s="4345"/>
      <c r="WMB160" s="4344"/>
      <c r="WMC160" s="4338"/>
      <c r="WMD160" s="4339"/>
      <c r="WME160" s="4340"/>
      <c r="WMF160" s="4341"/>
      <c r="WMG160" s="4338"/>
      <c r="WMH160" s="2612"/>
      <c r="WMI160" s="4342"/>
      <c r="WMJ160" s="4343"/>
      <c r="WMK160" s="4344"/>
      <c r="WML160" s="2613"/>
      <c r="WMM160" s="4345"/>
      <c r="WMN160" s="4346"/>
      <c r="WMO160" s="4345"/>
      <c r="WMP160" s="4346"/>
      <c r="WMQ160" s="4338"/>
      <c r="WMR160" s="4339"/>
      <c r="WMS160" s="4345"/>
      <c r="WMT160" s="4344"/>
      <c r="WMU160" s="4338"/>
      <c r="WMV160" s="4339"/>
      <c r="WMW160" s="4340"/>
      <c r="WMX160" s="4341"/>
      <c r="WMY160" s="4338"/>
      <c r="WMZ160" s="2612"/>
      <c r="WNA160" s="4342"/>
      <c r="WNB160" s="4343"/>
      <c r="WNC160" s="4344"/>
      <c r="WND160" s="2613"/>
      <c r="WNE160" s="4345"/>
      <c r="WNF160" s="4346"/>
      <c r="WNG160" s="4345"/>
      <c r="WNH160" s="4346"/>
      <c r="WNI160" s="4338"/>
      <c r="WNJ160" s="4339"/>
      <c r="WNK160" s="4345"/>
      <c r="WNL160" s="4344"/>
      <c r="WNM160" s="4338"/>
      <c r="WNN160" s="4339"/>
      <c r="WNO160" s="4340"/>
      <c r="WNP160" s="4341"/>
      <c r="WNQ160" s="4338"/>
      <c r="WNR160" s="2612"/>
      <c r="WNS160" s="4342"/>
      <c r="WNT160" s="4343"/>
      <c r="WNU160" s="4344"/>
      <c r="WNV160" s="2613"/>
      <c r="WNW160" s="4345"/>
      <c r="WNX160" s="4346"/>
      <c r="WNY160" s="4345"/>
      <c r="WNZ160" s="4346"/>
      <c r="WOA160" s="4338"/>
      <c r="WOB160" s="4339"/>
      <c r="WOC160" s="4345"/>
      <c r="WOD160" s="4344"/>
      <c r="WOE160" s="4338"/>
      <c r="WOF160" s="4339"/>
      <c r="WOG160" s="4340"/>
      <c r="WOH160" s="4341"/>
      <c r="WOI160" s="4338"/>
      <c r="WOJ160" s="2612"/>
      <c r="WOK160" s="4342"/>
      <c r="WOL160" s="4343"/>
      <c r="WOM160" s="4344"/>
      <c r="WON160" s="2613"/>
      <c r="WOO160" s="4345"/>
      <c r="WOP160" s="4346"/>
      <c r="WOQ160" s="4345"/>
      <c r="WOR160" s="4346"/>
      <c r="WOS160" s="4338"/>
      <c r="WOT160" s="4339"/>
      <c r="WOU160" s="4345"/>
      <c r="WOV160" s="4344"/>
      <c r="WOW160" s="4338"/>
      <c r="WOX160" s="4339"/>
      <c r="WOY160" s="4340"/>
      <c r="WOZ160" s="4341"/>
      <c r="WPA160" s="4338"/>
      <c r="WPB160" s="2612"/>
      <c r="WPC160" s="4342"/>
      <c r="WPD160" s="4343"/>
      <c r="WPE160" s="4344"/>
      <c r="WPF160" s="2613"/>
      <c r="WPG160" s="4345"/>
      <c r="WPH160" s="4346"/>
      <c r="WPI160" s="4345"/>
      <c r="WPJ160" s="4346"/>
      <c r="WPK160" s="4338"/>
      <c r="WPL160" s="4339"/>
      <c r="WPM160" s="4345"/>
      <c r="WPN160" s="4344"/>
      <c r="WPO160" s="4338"/>
      <c r="WPP160" s="4339"/>
      <c r="WPQ160" s="4340"/>
      <c r="WPR160" s="4341"/>
      <c r="WPS160" s="4338"/>
      <c r="WPT160" s="2612"/>
      <c r="WPU160" s="4342"/>
      <c r="WPV160" s="4343"/>
      <c r="WPW160" s="4344"/>
      <c r="WPX160" s="2613"/>
      <c r="WPY160" s="4345"/>
      <c r="WPZ160" s="4346"/>
      <c r="WQA160" s="4345"/>
      <c r="WQB160" s="4346"/>
      <c r="WQC160" s="4338"/>
      <c r="WQD160" s="4339"/>
      <c r="WQE160" s="4345"/>
      <c r="WQF160" s="4344"/>
      <c r="WQG160" s="4338"/>
      <c r="WQH160" s="4339"/>
      <c r="WQI160" s="4340"/>
      <c r="WQJ160" s="4341"/>
      <c r="WQK160" s="4338"/>
      <c r="WQL160" s="2612"/>
      <c r="WQM160" s="4342"/>
      <c r="WQN160" s="4343"/>
      <c r="WQO160" s="4344"/>
      <c r="WQP160" s="2613"/>
      <c r="WQQ160" s="4345"/>
      <c r="WQR160" s="4346"/>
      <c r="WQS160" s="4345"/>
      <c r="WQT160" s="4346"/>
      <c r="WQU160" s="4338"/>
      <c r="WQV160" s="4339"/>
      <c r="WQW160" s="4345"/>
      <c r="WQX160" s="4344"/>
      <c r="WQY160" s="4338"/>
      <c r="WQZ160" s="4339"/>
      <c r="WRA160" s="4340"/>
      <c r="WRB160" s="4341"/>
      <c r="WRC160" s="4338"/>
      <c r="WRD160" s="2612"/>
      <c r="WRE160" s="4342"/>
      <c r="WRF160" s="4343"/>
      <c r="WRG160" s="4344"/>
      <c r="WRH160" s="2613"/>
      <c r="WRI160" s="4345"/>
      <c r="WRJ160" s="4346"/>
      <c r="WRK160" s="4345"/>
      <c r="WRL160" s="4346"/>
      <c r="WRM160" s="4338"/>
      <c r="WRN160" s="4339"/>
      <c r="WRO160" s="4345"/>
      <c r="WRP160" s="4344"/>
      <c r="WRQ160" s="4338"/>
      <c r="WRR160" s="4339"/>
      <c r="WRS160" s="4340"/>
      <c r="WRT160" s="4341"/>
      <c r="WRU160" s="4338"/>
      <c r="WRV160" s="2612"/>
      <c r="WRW160" s="4342"/>
      <c r="WRX160" s="4343"/>
      <c r="WRY160" s="4344"/>
      <c r="WRZ160" s="2613"/>
      <c r="WSA160" s="4345"/>
      <c r="WSB160" s="4346"/>
      <c r="WSC160" s="4345"/>
      <c r="WSD160" s="4346"/>
      <c r="WSE160" s="4338"/>
      <c r="WSF160" s="4339"/>
      <c r="WSG160" s="4345"/>
      <c r="WSH160" s="4344"/>
      <c r="WSI160" s="4338"/>
      <c r="WSJ160" s="4339"/>
      <c r="WSK160" s="4340"/>
      <c r="WSL160" s="4341"/>
      <c r="WSM160" s="4338"/>
      <c r="WSN160" s="2612"/>
      <c r="WSO160" s="4342"/>
      <c r="WSP160" s="4343"/>
      <c r="WSQ160" s="4344"/>
      <c r="WSR160" s="2613"/>
      <c r="WSS160" s="4345"/>
      <c r="WST160" s="4346"/>
      <c r="WSU160" s="4345"/>
      <c r="WSV160" s="4346"/>
      <c r="WSW160" s="4338"/>
      <c r="WSX160" s="4339"/>
      <c r="WSY160" s="4345"/>
      <c r="WSZ160" s="4344"/>
      <c r="WTA160" s="4338"/>
      <c r="WTB160" s="4339"/>
      <c r="WTC160" s="4340"/>
      <c r="WTD160" s="4341"/>
      <c r="WTE160" s="4338"/>
      <c r="WTF160" s="2612"/>
      <c r="WTG160" s="4342"/>
      <c r="WTH160" s="4343"/>
      <c r="WTI160" s="4344"/>
      <c r="WTJ160" s="2613"/>
      <c r="WTK160" s="4345"/>
      <c r="WTL160" s="4346"/>
      <c r="WTM160" s="4345"/>
      <c r="WTN160" s="4346"/>
      <c r="WTO160" s="4338"/>
      <c r="WTP160" s="4339"/>
      <c r="WTQ160" s="4345"/>
      <c r="WTR160" s="4344"/>
      <c r="WTS160" s="4338"/>
      <c r="WTT160" s="4339"/>
      <c r="WTU160" s="4340"/>
      <c r="WTV160" s="4341"/>
      <c r="WTW160" s="4338"/>
      <c r="WTX160" s="2612"/>
      <c r="WTY160" s="4342"/>
      <c r="WTZ160" s="4343"/>
      <c r="WUA160" s="4344"/>
      <c r="WUB160" s="2613"/>
      <c r="WUC160" s="4345"/>
      <c r="WUD160" s="4346"/>
      <c r="WUE160" s="4345"/>
      <c r="WUF160" s="4346"/>
      <c r="WUG160" s="4338"/>
      <c r="WUH160" s="4339"/>
      <c r="WUI160" s="4345"/>
      <c r="WUJ160" s="4344"/>
      <c r="WUK160" s="4338"/>
      <c r="WUL160" s="4339"/>
      <c r="WUM160" s="4340"/>
      <c r="WUN160" s="4341"/>
      <c r="WUO160" s="4338"/>
      <c r="WUP160" s="2612"/>
      <c r="WUQ160" s="4342"/>
      <c r="WUR160" s="4343"/>
      <c r="WUS160" s="4344"/>
      <c r="WUT160" s="2613"/>
      <c r="WUU160" s="4345"/>
      <c r="WUV160" s="4346"/>
      <c r="WUW160" s="4345"/>
      <c r="WUX160" s="4346"/>
      <c r="WUY160" s="4338"/>
      <c r="WUZ160" s="4339"/>
      <c r="WVA160" s="4345"/>
      <c r="WVB160" s="4344"/>
      <c r="WVC160" s="4338"/>
      <c r="WVD160" s="4339"/>
      <c r="WVE160" s="4340"/>
      <c r="WVF160" s="4341"/>
      <c r="WVG160" s="4338"/>
      <c r="WVH160" s="2612"/>
      <c r="WVI160" s="4342"/>
      <c r="WVJ160" s="4343"/>
      <c r="WVK160" s="4344"/>
      <c r="WVL160" s="2613"/>
      <c r="WVM160" s="4345"/>
      <c r="WVN160" s="4346"/>
      <c r="WVO160" s="4345"/>
      <c r="WVP160" s="4346"/>
      <c r="WVQ160" s="4338"/>
      <c r="WVR160" s="4339"/>
      <c r="WVS160" s="4345"/>
      <c r="WVT160" s="4344"/>
      <c r="WVU160" s="4338"/>
      <c r="WVV160" s="4339"/>
      <c r="WVW160" s="4340"/>
      <c r="WVX160" s="4341"/>
      <c r="WVY160" s="4338"/>
      <c r="WVZ160" s="2612"/>
      <c r="WWA160" s="4342"/>
      <c r="WWB160" s="4343"/>
      <c r="WWC160" s="4344"/>
      <c r="WWD160" s="2613"/>
      <c r="WWE160" s="4345"/>
      <c r="WWF160" s="4346"/>
      <c r="WWG160" s="4345"/>
      <c r="WWH160" s="4346"/>
      <c r="WWI160" s="4338"/>
      <c r="WWJ160" s="4339"/>
      <c r="WWK160" s="4345"/>
      <c r="WWL160" s="4344"/>
      <c r="WWM160" s="4338"/>
      <c r="WWN160" s="4339"/>
      <c r="WWO160" s="4340"/>
      <c r="WWP160" s="4341"/>
      <c r="WWQ160" s="4338"/>
      <c r="WWR160" s="2612"/>
      <c r="WWS160" s="4342"/>
      <c r="WWT160" s="4343"/>
      <c r="WWU160" s="4344"/>
      <c r="WWV160" s="2613"/>
      <c r="WWW160" s="4345"/>
      <c r="WWX160" s="4346"/>
      <c r="WWY160" s="4345"/>
      <c r="WWZ160" s="4346"/>
      <c r="WXA160" s="4338"/>
      <c r="WXB160" s="4339"/>
      <c r="WXC160" s="4345"/>
      <c r="WXD160" s="4344"/>
      <c r="WXE160" s="4338"/>
      <c r="WXF160" s="4339"/>
      <c r="WXG160" s="4340"/>
      <c r="WXH160" s="4341"/>
      <c r="WXI160" s="4338"/>
      <c r="WXJ160" s="2612"/>
      <c r="WXK160" s="4342"/>
      <c r="WXL160" s="4343"/>
      <c r="WXM160" s="4344"/>
      <c r="WXN160" s="2613"/>
      <c r="WXO160" s="4345"/>
      <c r="WXP160" s="4346"/>
      <c r="WXQ160" s="4345"/>
      <c r="WXR160" s="4346"/>
      <c r="WXS160" s="4338"/>
      <c r="WXT160" s="4339"/>
      <c r="WXU160" s="4345"/>
      <c r="WXV160" s="4344"/>
      <c r="WXW160" s="4338"/>
      <c r="WXX160" s="4339"/>
      <c r="WXY160" s="4340"/>
      <c r="WXZ160" s="4341"/>
      <c r="WYA160" s="4338"/>
      <c r="WYB160" s="2612"/>
      <c r="WYC160" s="4342"/>
      <c r="WYD160" s="4343"/>
      <c r="WYE160" s="4344"/>
      <c r="WYF160" s="2613"/>
      <c r="WYG160" s="4345"/>
      <c r="WYH160" s="4346"/>
      <c r="WYI160" s="4345"/>
      <c r="WYJ160" s="4346"/>
      <c r="WYK160" s="4338"/>
      <c r="WYL160" s="4339"/>
      <c r="WYM160" s="4345"/>
      <c r="WYN160" s="4344"/>
      <c r="WYO160" s="4338"/>
      <c r="WYP160" s="4339"/>
      <c r="WYQ160" s="4340"/>
      <c r="WYR160" s="4341"/>
      <c r="WYS160" s="4338"/>
      <c r="WYT160" s="2612"/>
      <c r="WYU160" s="4342"/>
      <c r="WYV160" s="4343"/>
      <c r="WYW160" s="4344"/>
      <c r="WYX160" s="2613"/>
      <c r="WYY160" s="4345"/>
      <c r="WYZ160" s="4346"/>
      <c r="WZA160" s="4345"/>
      <c r="WZB160" s="4346"/>
      <c r="WZC160" s="4338"/>
      <c r="WZD160" s="4339"/>
      <c r="WZE160" s="4345"/>
      <c r="WZF160" s="4344"/>
      <c r="WZG160" s="4338"/>
      <c r="WZH160" s="4339"/>
      <c r="WZI160" s="4340"/>
      <c r="WZJ160" s="4341"/>
      <c r="WZK160" s="4338"/>
      <c r="WZL160" s="2612"/>
      <c r="WZM160" s="4342"/>
      <c r="WZN160" s="4343"/>
      <c r="WZO160" s="4344"/>
      <c r="WZP160" s="2613"/>
      <c r="WZQ160" s="4345"/>
      <c r="WZR160" s="4346"/>
      <c r="WZS160" s="4345"/>
      <c r="WZT160" s="4346"/>
      <c r="WZU160" s="4338"/>
      <c r="WZV160" s="4339"/>
      <c r="WZW160" s="4345"/>
      <c r="WZX160" s="4344"/>
      <c r="WZY160" s="4338"/>
      <c r="WZZ160" s="4339"/>
      <c r="XAA160" s="4340"/>
      <c r="XAB160" s="4341"/>
      <c r="XAC160" s="4338"/>
      <c r="XAD160" s="2612"/>
      <c r="XAE160" s="4342"/>
      <c r="XAF160" s="4343"/>
      <c r="XAG160" s="4344"/>
      <c r="XAH160" s="2613"/>
      <c r="XAI160" s="4345"/>
      <c r="XAJ160" s="4346"/>
      <c r="XAK160" s="4345"/>
      <c r="XAL160" s="4346"/>
      <c r="XAM160" s="4338"/>
      <c r="XAN160" s="4339"/>
      <c r="XAO160" s="4345"/>
      <c r="XAP160" s="4344"/>
      <c r="XAQ160" s="4338"/>
      <c r="XAR160" s="4339"/>
      <c r="XAS160" s="4340"/>
      <c r="XAT160" s="4341"/>
      <c r="XAU160" s="4338"/>
      <c r="XAV160" s="2612"/>
      <c r="XAW160" s="4342"/>
      <c r="XAX160" s="4343"/>
      <c r="XAY160" s="4344"/>
      <c r="XAZ160" s="2613"/>
      <c r="XBA160" s="4345"/>
      <c r="XBB160" s="4346"/>
      <c r="XBC160" s="4345"/>
      <c r="XBD160" s="4346"/>
      <c r="XBE160" s="4338"/>
      <c r="XBF160" s="4339"/>
      <c r="XBG160" s="4345"/>
      <c r="XBH160" s="4344"/>
      <c r="XBI160" s="4338"/>
      <c r="XBJ160" s="4339"/>
      <c r="XBK160" s="4340"/>
      <c r="XBL160" s="4341"/>
      <c r="XBM160" s="4338"/>
      <c r="XBN160" s="2612"/>
      <c r="XBO160" s="4342"/>
      <c r="XBP160" s="4343"/>
      <c r="XBQ160" s="4344"/>
      <c r="XBR160" s="2613"/>
      <c r="XBS160" s="4345"/>
      <c r="XBT160" s="4346"/>
      <c r="XBU160" s="4345"/>
      <c r="XBV160" s="4346"/>
      <c r="XBW160" s="4338"/>
      <c r="XBX160" s="4339"/>
      <c r="XBY160" s="4345"/>
      <c r="XBZ160" s="4344"/>
      <c r="XCA160" s="4338"/>
      <c r="XCB160" s="4339"/>
      <c r="XCC160" s="4340"/>
      <c r="XCD160" s="4341"/>
      <c r="XCE160" s="4338"/>
      <c r="XCF160" s="2612"/>
      <c r="XCG160" s="4342"/>
      <c r="XCH160" s="4343"/>
      <c r="XCI160" s="4344"/>
      <c r="XCJ160" s="2613"/>
      <c r="XCK160" s="4345"/>
      <c r="XCL160" s="4346"/>
      <c r="XCM160" s="4345"/>
      <c r="XCN160" s="4346"/>
      <c r="XCO160" s="4338"/>
      <c r="XCP160" s="4339"/>
      <c r="XCQ160" s="4345"/>
      <c r="XCR160" s="4344"/>
      <c r="XCS160" s="4338"/>
      <c r="XCT160" s="4339"/>
      <c r="XCU160" s="4340"/>
      <c r="XCV160" s="4341"/>
      <c r="XCW160" s="4338"/>
      <c r="XCX160" s="2612"/>
      <c r="XCY160" s="4342"/>
      <c r="XCZ160" s="4343"/>
      <c r="XDA160" s="4344"/>
      <c r="XDB160" s="2613"/>
      <c r="XDC160" s="4345"/>
      <c r="XDD160" s="4346"/>
      <c r="XDE160" s="4345"/>
      <c r="XDF160" s="4346"/>
      <c r="XDG160" s="4338"/>
      <c r="XDH160" s="4339"/>
      <c r="XDI160" s="4345"/>
      <c r="XDJ160" s="4344"/>
      <c r="XDK160" s="4338"/>
      <c r="XDL160" s="4339"/>
      <c r="XDM160" s="4340"/>
      <c r="XDN160" s="4341"/>
      <c r="XDO160" s="4338"/>
      <c r="XDP160" s="2612"/>
      <c r="XDQ160" s="4342"/>
      <c r="XDR160" s="4343"/>
      <c r="XDS160" s="4344"/>
      <c r="XDT160" s="2613"/>
      <c r="XDU160" s="4345"/>
      <c r="XDV160" s="4346"/>
      <c r="XDW160" s="4345"/>
      <c r="XDX160" s="4346"/>
      <c r="XDY160" s="4338"/>
      <c r="XDZ160" s="4339"/>
      <c r="XEA160" s="4345"/>
      <c r="XEB160" s="4344"/>
      <c r="XEC160" s="4338"/>
      <c r="XED160" s="4339"/>
      <c r="XEE160" s="4340"/>
      <c r="XEF160" s="4341"/>
      <c r="XEG160" s="4338"/>
      <c r="XEH160" s="2612"/>
      <c r="XEI160" s="4342"/>
      <c r="XEJ160" s="4343"/>
      <c r="XEK160" s="4344"/>
      <c r="XEL160" s="2613"/>
      <c r="XEM160" s="4345"/>
      <c r="XEN160" s="4346"/>
      <c r="XEO160" s="4345"/>
      <c r="XEP160" s="4346"/>
      <c r="XEQ160" s="4338"/>
      <c r="XER160" s="4339"/>
      <c r="XES160" s="4345"/>
      <c r="XET160" s="4344"/>
      <c r="XEU160" s="4338"/>
      <c r="XEV160" s="4339"/>
      <c r="XEW160" s="4340"/>
      <c r="XEX160" s="4341"/>
      <c r="XEY160" s="4338"/>
      <c r="XEZ160" s="2612"/>
      <c r="XFA160" s="4342"/>
      <c r="XFB160" s="4343"/>
      <c r="XFC160" s="4344"/>
      <c r="XFD160" s="2613"/>
    </row>
    <row r="161" spans="1:16384" s="233" customFormat="1" ht="24">
      <c r="A161" s="4119" t="str">
        <f>'General TPUM'!B163</f>
        <v>Lalinda Adventist Primary School</v>
      </c>
      <c r="B161" s="4283">
        <v>3</v>
      </c>
      <c r="C161" s="4284"/>
      <c r="D161" s="757">
        <f t="shared" si="17"/>
        <v>3</v>
      </c>
      <c r="E161" s="4285">
        <v>3</v>
      </c>
      <c r="F161" s="4284"/>
      <c r="G161" s="4281">
        <v>3</v>
      </c>
      <c r="H161" s="4281"/>
      <c r="I161" s="4281"/>
      <c r="J161" s="4281"/>
      <c r="K161" s="4285"/>
      <c r="L161" s="4284"/>
      <c r="M161" s="4285"/>
      <c r="N161" s="4284"/>
      <c r="O161" s="4285">
        <v>3</v>
      </c>
      <c r="P161" s="4284"/>
      <c r="Q161" s="4286"/>
      <c r="R161" s="2016"/>
      <c r="U161" s="1682">
        <f t="shared" si="14"/>
        <v>0</v>
      </c>
    </row>
    <row r="162" spans="1:16384" s="233" customFormat="1" ht="15.75">
      <c r="A162" s="4119" t="str">
        <f>'General TPUM'!B164</f>
        <v>Leaur Adventist Primary School</v>
      </c>
      <c r="B162" s="2172">
        <v>5</v>
      </c>
      <c r="C162" s="4284"/>
      <c r="D162" s="757">
        <f t="shared" si="17"/>
        <v>5</v>
      </c>
      <c r="E162" s="4285"/>
      <c r="F162" s="4284"/>
      <c r="G162" s="4281">
        <v>5</v>
      </c>
      <c r="H162" s="4281"/>
      <c r="I162" s="4281"/>
      <c r="J162" s="4281"/>
      <c r="K162" s="4285">
        <v>2</v>
      </c>
      <c r="L162" s="4284"/>
      <c r="M162" s="4285">
        <v>1</v>
      </c>
      <c r="N162" s="4284"/>
      <c r="O162" s="4285"/>
      <c r="P162" s="4284"/>
      <c r="Q162" s="4286"/>
      <c r="R162" s="2016"/>
      <c r="T162" s="649"/>
      <c r="U162" s="1682">
        <f t="shared" si="14"/>
        <v>0</v>
      </c>
    </row>
    <row r="163" spans="1:16384" s="233" customFormat="1" ht="24">
      <c r="A163" s="4119" t="str">
        <f>'General TPUM'!B165</f>
        <v>Lekan Adventist Primary School</v>
      </c>
      <c r="B163" s="2172">
        <v>4</v>
      </c>
      <c r="C163" s="4284"/>
      <c r="D163" s="757">
        <f t="shared" si="17"/>
        <v>4</v>
      </c>
      <c r="E163" s="4285"/>
      <c r="F163" s="4284"/>
      <c r="G163" s="4281">
        <v>4</v>
      </c>
      <c r="H163" s="4281"/>
      <c r="I163" s="4281"/>
      <c r="J163" s="4281"/>
      <c r="K163" s="4285"/>
      <c r="L163" s="4284"/>
      <c r="M163" s="4285">
        <v>1</v>
      </c>
      <c r="N163" s="4284"/>
      <c r="O163" s="4285">
        <v>2</v>
      </c>
      <c r="P163" s="4284"/>
      <c r="Q163" s="4286">
        <v>1</v>
      </c>
      <c r="R163" s="2016"/>
      <c r="U163" s="1682">
        <f t="shared" si="14"/>
        <v>0</v>
      </c>
    </row>
    <row r="164" spans="1:16384" s="233" customFormat="1" ht="24">
      <c r="A164" s="4119" t="str">
        <f>'General TPUM'!B166</f>
        <v>Linbul Adventist Primary School</v>
      </c>
      <c r="B164" s="2172">
        <v>6</v>
      </c>
      <c r="C164" s="4284"/>
      <c r="D164" s="757">
        <f t="shared" si="17"/>
        <v>6</v>
      </c>
      <c r="E164" s="4285"/>
      <c r="F164" s="4284"/>
      <c r="G164" s="4281">
        <v>6</v>
      </c>
      <c r="H164" s="4281"/>
      <c r="I164" s="4281"/>
      <c r="J164" s="4281"/>
      <c r="K164" s="4285"/>
      <c r="L164" s="4284"/>
      <c r="M164" s="4285"/>
      <c r="N164" s="4284"/>
      <c r="O164" s="4285"/>
      <c r="P164" s="4284"/>
      <c r="Q164" s="4286">
        <v>1</v>
      </c>
      <c r="R164" s="2016"/>
      <c r="U164" s="1682">
        <f t="shared" si="14"/>
        <v>0</v>
      </c>
    </row>
    <row r="165" spans="1:16384" s="233" customFormat="1" ht="24">
      <c r="A165" s="4119" t="str">
        <f>'General TPUM'!B167</f>
        <v>Loukaru  Adventist Primary School</v>
      </c>
      <c r="B165" s="2172">
        <v>8</v>
      </c>
      <c r="C165" s="4284"/>
      <c r="D165" s="757">
        <f t="shared" si="17"/>
        <v>8</v>
      </c>
      <c r="E165" s="4285"/>
      <c r="F165" s="4284"/>
      <c r="G165" s="4281">
        <v>8</v>
      </c>
      <c r="H165" s="4281"/>
      <c r="I165" s="4281"/>
      <c r="J165" s="4281"/>
      <c r="K165" s="4285">
        <v>4</v>
      </c>
      <c r="L165" s="4284"/>
      <c r="M165" s="4285">
        <v>1</v>
      </c>
      <c r="N165" s="4284"/>
      <c r="O165" s="4285">
        <v>3</v>
      </c>
      <c r="P165" s="4284"/>
      <c r="Q165" s="4286">
        <v>1</v>
      </c>
      <c r="R165" s="2016"/>
      <c r="U165" s="1682">
        <f t="shared" si="14"/>
        <v>0</v>
      </c>
    </row>
    <row r="166" spans="1:16384" s="233" customFormat="1" ht="24">
      <c r="A166" s="4119" t="str">
        <f>'General TPUM'!B168</f>
        <v>Lowenata Adventist Primary School</v>
      </c>
      <c r="B166" s="2172">
        <v>4</v>
      </c>
      <c r="C166" s="4284"/>
      <c r="D166" s="757">
        <f t="shared" si="17"/>
        <v>4</v>
      </c>
      <c r="E166" s="4285">
        <v>0</v>
      </c>
      <c r="F166" s="4284"/>
      <c r="G166" s="4281">
        <v>4</v>
      </c>
      <c r="H166" s="4281"/>
      <c r="I166" s="4281"/>
      <c r="J166" s="4281"/>
      <c r="K166" s="4285">
        <v>2</v>
      </c>
      <c r="L166" s="4284"/>
      <c r="M166" s="4285"/>
      <c r="N166" s="4284"/>
      <c r="O166" s="4285">
        <v>3</v>
      </c>
      <c r="P166" s="4284"/>
      <c r="Q166" s="4286">
        <v>1</v>
      </c>
      <c r="R166" s="2016"/>
      <c r="U166" s="1682">
        <f t="shared" si="14"/>
        <v>0</v>
      </c>
    </row>
    <row r="167" spans="1:16384" s="233" customFormat="1" ht="24">
      <c r="A167" s="4119" t="str">
        <f>'General TPUM'!B169</f>
        <v>Luganville Adventist Primary School</v>
      </c>
      <c r="B167" s="2172">
        <v>8</v>
      </c>
      <c r="C167" s="4284"/>
      <c r="D167" s="757">
        <f t="shared" si="17"/>
        <v>8</v>
      </c>
      <c r="E167" s="4285">
        <v>3</v>
      </c>
      <c r="F167" s="4284"/>
      <c r="G167" s="4281">
        <v>6</v>
      </c>
      <c r="H167" s="4281">
        <v>2</v>
      </c>
      <c r="I167" s="4281"/>
      <c r="J167" s="4281"/>
      <c r="K167" s="4285">
        <v>5</v>
      </c>
      <c r="L167" s="4284"/>
      <c r="M167" s="4285">
        <v>1</v>
      </c>
      <c r="N167" s="4284"/>
      <c r="O167" s="4285">
        <v>4</v>
      </c>
      <c r="P167" s="4284"/>
      <c r="Q167" s="4286">
        <v>3</v>
      </c>
      <c r="R167" s="2016"/>
      <c r="U167" s="1682">
        <f t="shared" si="14"/>
        <v>0</v>
      </c>
    </row>
    <row r="168" spans="1:16384" s="233" customFormat="1" ht="15.75">
      <c r="A168" s="4119" t="str">
        <f>'General TPUM'!B170</f>
        <v>Malo Adventist Primary School</v>
      </c>
      <c r="B168" s="4283">
        <v>5</v>
      </c>
      <c r="C168" s="4284"/>
      <c r="D168" s="757">
        <f t="shared" si="17"/>
        <v>5</v>
      </c>
      <c r="E168" s="4285"/>
      <c r="F168" s="4284"/>
      <c r="G168" s="4281">
        <v>5</v>
      </c>
      <c r="H168" s="4281"/>
      <c r="I168" s="4281"/>
      <c r="J168" s="4281"/>
      <c r="K168" s="4285"/>
      <c r="L168" s="4284"/>
      <c r="M168" s="4285"/>
      <c r="N168" s="4284"/>
      <c r="O168" s="4285">
        <v>3</v>
      </c>
      <c r="P168" s="4284"/>
      <c r="Q168" s="4286">
        <v>1</v>
      </c>
      <c r="R168" s="2016"/>
      <c r="U168" s="1682">
        <f t="shared" si="14"/>
        <v>0</v>
      </c>
    </row>
    <row r="169" spans="1:16384" s="233" customFormat="1" ht="15.75">
      <c r="A169" s="4119" t="str">
        <f>'General TPUM'!B171</f>
        <v>Malua Bay Adventist School</v>
      </c>
      <c r="B169" s="4283">
        <v>13</v>
      </c>
      <c r="C169" s="4284">
        <v>7</v>
      </c>
      <c r="D169" s="757">
        <f t="shared" si="17"/>
        <v>20</v>
      </c>
      <c r="E169" s="4285" t="s">
        <v>147</v>
      </c>
      <c r="F169" s="4284">
        <v>2</v>
      </c>
      <c r="G169" s="4281">
        <v>13</v>
      </c>
      <c r="H169" s="4281" t="s">
        <v>147</v>
      </c>
      <c r="I169" s="4281">
        <v>7</v>
      </c>
      <c r="J169" s="4281"/>
      <c r="K169" s="4285"/>
      <c r="L169" s="4284">
        <v>1</v>
      </c>
      <c r="M169" s="4285" t="s">
        <v>147</v>
      </c>
      <c r="N169" s="4284"/>
      <c r="O169" s="4285"/>
      <c r="P169" s="4284">
        <v>1</v>
      </c>
      <c r="Q169" s="4286"/>
      <c r="R169" s="2016">
        <v>1</v>
      </c>
      <c r="U169" s="1682">
        <f t="shared" si="14"/>
        <v>0</v>
      </c>
    </row>
    <row r="170" spans="1:16384" s="233" customFormat="1" ht="24">
      <c r="A170" s="4119" t="str">
        <f>'General TPUM'!B172</f>
        <v>Mamau Adventist Primary School</v>
      </c>
      <c r="B170" s="4283">
        <v>12</v>
      </c>
      <c r="C170" s="4284"/>
      <c r="D170" s="757">
        <f t="shared" si="17"/>
        <v>12</v>
      </c>
      <c r="E170" s="4285"/>
      <c r="F170" s="4284"/>
      <c r="G170" s="4281">
        <v>11</v>
      </c>
      <c r="H170" s="4281">
        <v>1</v>
      </c>
      <c r="I170" s="4281"/>
      <c r="J170" s="4281"/>
      <c r="K170" s="4285">
        <v>4</v>
      </c>
      <c r="L170" s="4284"/>
      <c r="M170" s="4285"/>
      <c r="N170" s="4284"/>
      <c r="O170" s="4285">
        <v>3</v>
      </c>
      <c r="P170" s="4284"/>
      <c r="Q170" s="4286">
        <v>5</v>
      </c>
      <c r="R170" s="2016"/>
      <c r="U170" s="1682">
        <f t="shared" si="14"/>
        <v>0</v>
      </c>
    </row>
    <row r="171" spans="1:16384" s="233" customFormat="1" ht="24">
      <c r="A171" s="4119" t="str">
        <f>'General TPUM'!B173</f>
        <v>Maranatha Adventist Junior Secondary School</v>
      </c>
      <c r="B171" s="4348"/>
      <c r="C171" s="4349">
        <v>6</v>
      </c>
      <c r="D171" s="757">
        <f t="shared" si="17"/>
        <v>6</v>
      </c>
      <c r="E171" s="4350"/>
      <c r="F171" s="4349">
        <v>3</v>
      </c>
      <c r="G171" s="4281"/>
      <c r="H171" s="4281"/>
      <c r="I171" s="4281">
        <v>6</v>
      </c>
      <c r="J171" s="4281"/>
      <c r="K171" s="4350"/>
      <c r="L171" s="4349">
        <v>1</v>
      </c>
      <c r="M171" s="4350"/>
      <c r="N171" s="4349"/>
      <c r="O171" s="4350"/>
      <c r="P171" s="4349">
        <v>1</v>
      </c>
      <c r="Q171" s="4351"/>
      <c r="R171" s="2614">
        <v>4</v>
      </c>
      <c r="U171" s="1682">
        <f t="shared" si="14"/>
        <v>0</v>
      </c>
    </row>
    <row r="172" spans="1:16384" s="233" customFormat="1" ht="24">
      <c r="A172" s="4119" t="str">
        <f>'General TPUM'!B174</f>
        <v>Matafanga Adventist Primary School</v>
      </c>
      <c r="B172" s="4283">
        <v>8</v>
      </c>
      <c r="C172" s="4284"/>
      <c r="D172" s="757">
        <f t="shared" si="17"/>
        <v>8</v>
      </c>
      <c r="E172" s="4285">
        <v>3</v>
      </c>
      <c r="F172" s="4284"/>
      <c r="G172" s="4281">
        <v>8</v>
      </c>
      <c r="H172" s="4281"/>
      <c r="I172" s="4281"/>
      <c r="J172" s="4281"/>
      <c r="K172" s="4285"/>
      <c r="L172" s="4284"/>
      <c r="M172" s="4285"/>
      <c r="N172" s="4284"/>
      <c r="O172" s="4285"/>
      <c r="P172" s="4284"/>
      <c r="Q172" s="4286">
        <v>6</v>
      </c>
      <c r="R172" s="2016"/>
      <c r="U172" s="1682">
        <f t="shared" si="14"/>
        <v>0</v>
      </c>
    </row>
    <row r="173" spans="1:16384" s="233" customFormat="1" ht="15.75">
      <c r="A173" s="4119" t="str">
        <f>'General TPUM'!B175</f>
        <v>Olwi Adventist Primary School</v>
      </c>
      <c r="B173" s="4283">
        <v>10</v>
      </c>
      <c r="C173" s="4284"/>
      <c r="D173" s="757">
        <f t="shared" si="17"/>
        <v>10</v>
      </c>
      <c r="E173" s="4285">
        <v>2</v>
      </c>
      <c r="F173" s="4284"/>
      <c r="G173" s="4281">
        <v>10</v>
      </c>
      <c r="H173" s="4281"/>
      <c r="I173" s="4281"/>
      <c r="J173" s="4281"/>
      <c r="K173" s="4285">
        <v>4</v>
      </c>
      <c r="L173" s="4284"/>
      <c r="M173" s="4285">
        <v>1</v>
      </c>
      <c r="N173" s="4284"/>
      <c r="O173" s="4285">
        <v>8</v>
      </c>
      <c r="P173" s="4284"/>
      <c r="Q173" s="4286">
        <v>2</v>
      </c>
      <c r="R173" s="2016"/>
      <c r="U173" s="1682">
        <f t="shared" si="14"/>
        <v>0</v>
      </c>
    </row>
    <row r="174" spans="1:16384" s="233" customFormat="1" ht="24">
      <c r="A174" s="4119" t="str">
        <f>'General TPUM'!B176</f>
        <v>Parker Adventist Primary School</v>
      </c>
      <c r="B174" s="4283">
        <v>1</v>
      </c>
      <c r="C174" s="4284"/>
      <c r="D174" s="757">
        <f t="shared" si="17"/>
        <v>1</v>
      </c>
      <c r="E174" s="4285"/>
      <c r="F174" s="4284"/>
      <c r="G174" s="4281">
        <v>1</v>
      </c>
      <c r="H174" s="4281"/>
      <c r="I174" s="4281"/>
      <c r="J174" s="4281"/>
      <c r="K174" s="4285">
        <v>1</v>
      </c>
      <c r="L174" s="4284"/>
      <c r="M174" s="4285">
        <v>0</v>
      </c>
      <c r="N174" s="4284"/>
      <c r="O174" s="4285">
        <v>1</v>
      </c>
      <c r="P174" s="4284"/>
      <c r="Q174" s="4286">
        <v>0</v>
      </c>
      <c r="R174" s="2016"/>
      <c r="U174" s="1682">
        <f t="shared" si="14"/>
        <v>0</v>
      </c>
    </row>
    <row r="175" spans="1:16384" s="45" customFormat="1" ht="24">
      <c r="A175" s="4119" t="str">
        <f>'General TPUM'!B177</f>
        <v>Port Quimi Adventist Junior Secondary School</v>
      </c>
      <c r="B175" s="4332"/>
      <c r="C175" s="4333"/>
      <c r="D175" s="757">
        <f t="shared" si="17"/>
        <v>0</v>
      </c>
      <c r="E175" s="4334"/>
      <c r="F175" s="4335"/>
      <c r="G175" s="4281"/>
      <c r="H175" s="4281"/>
      <c r="I175" s="4281"/>
      <c r="J175" s="4281"/>
      <c r="K175" s="4336"/>
      <c r="L175" s="4333"/>
      <c r="M175" s="4336"/>
      <c r="N175" s="4333"/>
      <c r="O175" s="4336"/>
      <c r="P175" s="4333"/>
      <c r="Q175" s="4337"/>
      <c r="R175" s="2611"/>
      <c r="S175" s="648"/>
      <c r="T175" s="233"/>
      <c r="U175" s="1682">
        <f t="shared" si="14"/>
        <v>0</v>
      </c>
      <c r="V175" s="650"/>
      <c r="W175" s="651"/>
      <c r="X175" s="651"/>
      <c r="Y175" s="651"/>
      <c r="Z175" s="651"/>
      <c r="AA175" s="650"/>
      <c r="AB175" s="650"/>
      <c r="AC175" s="651"/>
      <c r="AD175" s="650"/>
      <c r="AE175" s="650"/>
      <c r="AF175" s="650"/>
      <c r="AG175" s="650"/>
      <c r="AH175" s="650"/>
      <c r="AI175" s="650"/>
      <c r="AJ175" s="650"/>
      <c r="AK175" s="648"/>
      <c r="AL175" s="649"/>
      <c r="AM175" s="650"/>
      <c r="AN175" s="650"/>
      <c r="AO175" s="651"/>
      <c r="AP175" s="651"/>
      <c r="AQ175" s="651"/>
      <c r="AR175" s="651"/>
      <c r="AS175" s="650"/>
      <c r="AT175" s="650"/>
      <c r="AU175" s="651"/>
      <c r="AV175" s="650"/>
      <c r="AW175" s="650"/>
      <c r="AX175" s="650"/>
      <c r="AY175" s="650"/>
      <c r="AZ175" s="650"/>
      <c r="BA175" s="650"/>
      <c r="BB175" s="650"/>
      <c r="BC175" s="648"/>
      <c r="BD175" s="649"/>
      <c r="BE175" s="650"/>
      <c r="BF175" s="650"/>
      <c r="BG175" s="651"/>
      <c r="BH175" s="651"/>
      <c r="BI175" s="651"/>
      <c r="BJ175" s="651"/>
      <c r="BK175" s="650"/>
      <c r="BL175" s="650"/>
      <c r="BM175" s="651"/>
      <c r="BN175" s="650"/>
      <c r="BO175" s="650"/>
      <c r="BP175" s="650"/>
      <c r="BQ175" s="650"/>
      <c r="BR175" s="650"/>
      <c r="BS175" s="650"/>
      <c r="BT175" s="650"/>
      <c r="BU175" s="648"/>
      <c r="BV175" s="649"/>
      <c r="BW175" s="650"/>
      <c r="BX175" s="650"/>
      <c r="BY175" s="651"/>
      <c r="BZ175" s="651"/>
      <c r="CA175" s="651"/>
      <c r="CB175" s="651"/>
      <c r="CC175" s="650"/>
      <c r="CD175" s="650"/>
      <c r="CE175" s="651"/>
      <c r="CF175" s="650"/>
      <c r="CG175" s="650"/>
      <c r="CH175" s="650"/>
      <c r="CI175" s="650"/>
      <c r="CJ175" s="650"/>
      <c r="CK175" s="650"/>
      <c r="CL175" s="650"/>
      <c r="CM175" s="648"/>
      <c r="CN175" s="649"/>
      <c r="CO175" s="650"/>
      <c r="CP175" s="650"/>
      <c r="CQ175" s="651"/>
      <c r="CR175" s="651"/>
      <c r="CS175" s="651"/>
      <c r="CT175" s="651"/>
      <c r="CU175" s="650"/>
      <c r="CV175" s="650"/>
      <c r="CW175" s="651"/>
      <c r="CX175" s="650"/>
      <c r="CY175" s="650"/>
      <c r="CZ175" s="650"/>
      <c r="DA175" s="650"/>
      <c r="DB175" s="650"/>
      <c r="DC175" s="650"/>
      <c r="DD175" s="650"/>
      <c r="DE175" s="648"/>
      <c r="DF175" s="649"/>
      <c r="DG175" s="650"/>
      <c r="DH175" s="650"/>
      <c r="DI175" s="651"/>
      <c r="DJ175" s="651"/>
      <c r="DK175" s="651"/>
      <c r="DL175" s="651"/>
      <c r="DM175" s="650"/>
      <c r="DN175" s="650"/>
      <c r="DO175" s="651"/>
      <c r="DP175" s="650"/>
      <c r="DQ175" s="650"/>
      <c r="DR175" s="650"/>
      <c r="DS175" s="650"/>
      <c r="DT175" s="650"/>
      <c r="DU175" s="650"/>
      <c r="DV175" s="650"/>
      <c r="DW175" s="648"/>
      <c r="DX175" s="649"/>
      <c r="DY175" s="650"/>
      <c r="DZ175" s="650"/>
      <c r="EA175" s="651"/>
      <c r="EB175" s="651"/>
      <c r="EC175" s="651"/>
      <c r="ED175" s="651"/>
      <c r="EE175" s="650"/>
      <c r="EF175" s="650"/>
      <c r="EG175" s="651"/>
      <c r="EH175" s="650"/>
      <c r="EI175" s="650"/>
      <c r="EJ175" s="650"/>
      <c r="EK175" s="650"/>
      <c r="EL175" s="650"/>
      <c r="EM175" s="650"/>
      <c r="EN175" s="650"/>
      <c r="EO175" s="648"/>
      <c r="EP175" s="649"/>
      <c r="EQ175" s="650"/>
      <c r="ER175" s="650"/>
      <c r="ES175" s="651"/>
      <c r="ET175" s="651"/>
      <c r="EU175" s="651"/>
      <c r="EV175" s="651"/>
      <c r="EW175" s="650"/>
      <c r="EX175" s="650"/>
      <c r="EY175" s="651"/>
      <c r="EZ175" s="650"/>
      <c r="FA175" s="650"/>
      <c r="FB175" s="650"/>
      <c r="FC175" s="650"/>
      <c r="FD175" s="650"/>
      <c r="FE175" s="650"/>
      <c r="FF175" s="650"/>
      <c r="FG175" s="648"/>
      <c r="FH175" s="649"/>
      <c r="FI175" s="650"/>
      <c r="FJ175" s="650"/>
      <c r="FK175" s="651"/>
      <c r="FL175" s="651"/>
      <c r="FM175" s="651"/>
      <c r="FN175" s="651"/>
      <c r="FO175" s="650"/>
      <c r="FP175" s="650"/>
      <c r="FQ175" s="651"/>
      <c r="FR175" s="650"/>
      <c r="FS175" s="650"/>
      <c r="FT175" s="650"/>
      <c r="FU175" s="650"/>
      <c r="FV175" s="650"/>
      <c r="FW175" s="650"/>
      <c r="FX175" s="650"/>
      <c r="FY175" s="648"/>
      <c r="FZ175" s="649"/>
      <c r="GA175" s="650"/>
      <c r="GB175" s="650"/>
      <c r="GC175" s="651"/>
      <c r="GD175" s="651"/>
      <c r="GE175" s="651"/>
      <c r="GF175" s="651"/>
      <c r="GG175" s="650"/>
      <c r="GH175" s="650"/>
      <c r="GI175" s="651"/>
      <c r="GJ175" s="4338"/>
      <c r="GK175" s="4338"/>
      <c r="GL175" s="4339"/>
      <c r="GM175" s="4340"/>
      <c r="GN175" s="4341"/>
      <c r="GO175" s="4338"/>
      <c r="GP175" s="2612"/>
      <c r="GQ175" s="4342"/>
      <c r="GR175" s="4343"/>
      <c r="GS175" s="4344"/>
      <c r="GT175" s="2613"/>
      <c r="GU175" s="4345"/>
      <c r="GV175" s="4346"/>
      <c r="GW175" s="4345"/>
      <c r="GX175" s="4346"/>
      <c r="GY175" s="4338"/>
      <c r="GZ175" s="4339"/>
      <c r="HA175" s="4345"/>
      <c r="HB175" s="4344"/>
      <c r="HC175" s="4338"/>
      <c r="HD175" s="4339"/>
      <c r="HE175" s="4340"/>
      <c r="HF175" s="4341"/>
      <c r="HG175" s="4338"/>
      <c r="HH175" s="2612"/>
      <c r="HI175" s="4342"/>
      <c r="HJ175" s="4343"/>
      <c r="HK175" s="4344"/>
      <c r="HL175" s="2613"/>
      <c r="HM175" s="4345"/>
      <c r="HN175" s="4346"/>
      <c r="HO175" s="4345"/>
      <c r="HP175" s="4346"/>
      <c r="HQ175" s="4338"/>
      <c r="HR175" s="4339"/>
      <c r="HS175" s="4345"/>
      <c r="HT175" s="4344"/>
      <c r="HU175" s="4338"/>
      <c r="HV175" s="4339"/>
      <c r="HW175" s="4340"/>
      <c r="HX175" s="4341"/>
      <c r="HY175" s="4338"/>
      <c r="HZ175" s="2612"/>
      <c r="IA175" s="4342"/>
      <c r="IB175" s="4343"/>
      <c r="IC175" s="4344"/>
      <c r="ID175" s="2613"/>
      <c r="IE175" s="4345"/>
      <c r="IF175" s="4346"/>
      <c r="IG175" s="4345"/>
      <c r="IH175" s="4346"/>
      <c r="II175" s="4338"/>
      <c r="IJ175" s="4339"/>
      <c r="IK175" s="4345"/>
      <c r="IL175" s="4344"/>
      <c r="IM175" s="4338"/>
      <c r="IN175" s="4339"/>
      <c r="IO175" s="4340"/>
      <c r="IP175" s="4341"/>
      <c r="IQ175" s="4338"/>
      <c r="IR175" s="2612"/>
      <c r="IS175" s="4342"/>
      <c r="IT175" s="4343"/>
      <c r="IU175" s="4344"/>
      <c r="IV175" s="2613"/>
      <c r="IW175" s="4345"/>
      <c r="IX175" s="4346"/>
      <c r="IY175" s="4345"/>
      <c r="IZ175" s="4346"/>
      <c r="JA175" s="4338"/>
      <c r="JB175" s="4339"/>
      <c r="JC175" s="4345"/>
      <c r="JD175" s="4344"/>
      <c r="JE175" s="4338"/>
      <c r="JF175" s="4339"/>
      <c r="JG175" s="4340"/>
      <c r="JH175" s="4341"/>
      <c r="JI175" s="4338"/>
      <c r="JJ175" s="2612"/>
      <c r="JK175" s="4342"/>
      <c r="JL175" s="4343"/>
      <c r="JM175" s="4344"/>
      <c r="JN175" s="2613"/>
      <c r="JO175" s="4345"/>
      <c r="JP175" s="4346"/>
      <c r="JQ175" s="4345"/>
      <c r="JR175" s="4346"/>
      <c r="JS175" s="4338"/>
      <c r="JT175" s="4339"/>
      <c r="JU175" s="4345"/>
      <c r="JV175" s="4344"/>
      <c r="JW175" s="4338"/>
      <c r="JX175" s="4339"/>
      <c r="JY175" s="4340"/>
      <c r="JZ175" s="4341"/>
      <c r="KA175" s="4338"/>
      <c r="KB175" s="2612"/>
      <c r="KC175" s="4342"/>
      <c r="KD175" s="4343"/>
      <c r="KE175" s="4344"/>
      <c r="KF175" s="2613"/>
      <c r="KG175" s="4345"/>
      <c r="KH175" s="4346"/>
      <c r="KI175" s="4345"/>
      <c r="KJ175" s="4346"/>
      <c r="KK175" s="4338"/>
      <c r="KL175" s="4339"/>
      <c r="KM175" s="4345"/>
      <c r="KN175" s="4344"/>
      <c r="KO175" s="4338"/>
      <c r="KP175" s="4339"/>
      <c r="KQ175" s="4340"/>
      <c r="KR175" s="4341"/>
      <c r="KS175" s="4338"/>
      <c r="KT175" s="2612"/>
      <c r="KU175" s="4342"/>
      <c r="KV175" s="4343"/>
      <c r="KW175" s="4344"/>
      <c r="KX175" s="2613"/>
      <c r="KY175" s="4345"/>
      <c r="KZ175" s="4346"/>
      <c r="LA175" s="4345"/>
      <c r="LB175" s="4346"/>
      <c r="LC175" s="4338"/>
      <c r="LD175" s="4339"/>
      <c r="LE175" s="4345"/>
      <c r="LF175" s="4344"/>
      <c r="LG175" s="4338"/>
      <c r="LH175" s="4339"/>
      <c r="LI175" s="4340"/>
      <c r="LJ175" s="4341"/>
      <c r="LK175" s="4338"/>
      <c r="LL175" s="2612"/>
      <c r="LM175" s="4342"/>
      <c r="LN175" s="4343"/>
      <c r="LO175" s="4344"/>
      <c r="LP175" s="2613"/>
      <c r="LQ175" s="4345"/>
      <c r="LR175" s="4346"/>
      <c r="LS175" s="4345"/>
      <c r="LT175" s="4346"/>
      <c r="LU175" s="4338"/>
      <c r="LV175" s="4339"/>
      <c r="LW175" s="4345"/>
      <c r="LX175" s="4344"/>
      <c r="LY175" s="4338"/>
      <c r="LZ175" s="4339"/>
      <c r="MA175" s="4340"/>
      <c r="MB175" s="4341"/>
      <c r="MC175" s="4338"/>
      <c r="MD175" s="2612"/>
      <c r="ME175" s="4342"/>
      <c r="MF175" s="4343"/>
      <c r="MG175" s="4344"/>
      <c r="MH175" s="2613"/>
      <c r="MI175" s="4345"/>
      <c r="MJ175" s="4346"/>
      <c r="MK175" s="4345"/>
      <c r="ML175" s="4346"/>
      <c r="MM175" s="4338"/>
      <c r="MN175" s="4339"/>
      <c r="MO175" s="4345"/>
      <c r="MP175" s="4344"/>
      <c r="MQ175" s="4338"/>
      <c r="MR175" s="4339"/>
      <c r="MS175" s="4340"/>
      <c r="MT175" s="4341"/>
      <c r="MU175" s="4338"/>
      <c r="MV175" s="2612"/>
      <c r="MW175" s="4342"/>
      <c r="MX175" s="4343"/>
      <c r="MY175" s="4344"/>
      <c r="MZ175" s="2613"/>
      <c r="NA175" s="4345"/>
      <c r="NB175" s="4346"/>
      <c r="NC175" s="4345"/>
      <c r="ND175" s="4346"/>
      <c r="NE175" s="4338"/>
      <c r="NF175" s="4339"/>
      <c r="NG175" s="4345"/>
      <c r="NH175" s="4344"/>
      <c r="NI175" s="4338"/>
      <c r="NJ175" s="4339"/>
      <c r="NK175" s="4340"/>
      <c r="NL175" s="4341"/>
      <c r="NM175" s="4338"/>
      <c r="NN175" s="2612"/>
      <c r="NO175" s="4342"/>
      <c r="NP175" s="4343"/>
      <c r="NQ175" s="4344"/>
      <c r="NR175" s="2613"/>
      <c r="NS175" s="4345"/>
      <c r="NT175" s="4346"/>
      <c r="NU175" s="4345"/>
      <c r="NV175" s="4346"/>
      <c r="NW175" s="4338"/>
      <c r="NX175" s="4339"/>
      <c r="NY175" s="4345"/>
      <c r="NZ175" s="4344"/>
      <c r="OA175" s="4338"/>
      <c r="OB175" s="4339"/>
      <c r="OC175" s="4340"/>
      <c r="OD175" s="4341"/>
      <c r="OE175" s="4338"/>
      <c r="OF175" s="2612"/>
      <c r="OG175" s="4342"/>
      <c r="OH175" s="4343"/>
      <c r="OI175" s="4344"/>
      <c r="OJ175" s="2613"/>
      <c r="OK175" s="4345"/>
      <c r="OL175" s="4346"/>
      <c r="OM175" s="4345"/>
      <c r="ON175" s="4346"/>
      <c r="OO175" s="4338"/>
      <c r="OP175" s="4339"/>
      <c r="OQ175" s="4345"/>
      <c r="OR175" s="4344"/>
      <c r="OS175" s="4338"/>
      <c r="OT175" s="4339"/>
      <c r="OU175" s="4340"/>
      <c r="OV175" s="4341"/>
      <c r="OW175" s="4338"/>
      <c r="OX175" s="2612"/>
      <c r="OY175" s="4342"/>
      <c r="OZ175" s="4343"/>
      <c r="PA175" s="4344"/>
      <c r="PB175" s="2613"/>
      <c r="PC175" s="4345"/>
      <c r="PD175" s="4346"/>
      <c r="PE175" s="4345"/>
      <c r="PF175" s="4346"/>
      <c r="PG175" s="4338"/>
      <c r="PH175" s="4339"/>
      <c r="PI175" s="4345"/>
      <c r="PJ175" s="4344"/>
      <c r="PK175" s="4338"/>
      <c r="PL175" s="4339"/>
      <c r="PM175" s="4340"/>
      <c r="PN175" s="4341"/>
      <c r="PO175" s="4338"/>
      <c r="PP175" s="2612"/>
      <c r="PQ175" s="4342"/>
      <c r="PR175" s="4343"/>
      <c r="PS175" s="4344"/>
      <c r="PT175" s="2613"/>
      <c r="PU175" s="4345"/>
      <c r="PV175" s="4346"/>
      <c r="PW175" s="4345"/>
      <c r="PX175" s="4346"/>
      <c r="PY175" s="4338"/>
      <c r="PZ175" s="4339"/>
      <c r="QA175" s="4345"/>
      <c r="QB175" s="4344"/>
      <c r="QC175" s="4338"/>
      <c r="QD175" s="4339"/>
      <c r="QE175" s="4340"/>
      <c r="QF175" s="4341"/>
      <c r="QG175" s="4338"/>
      <c r="QH175" s="2612"/>
      <c r="QI175" s="4342"/>
      <c r="QJ175" s="4343"/>
      <c r="QK175" s="4344"/>
      <c r="QL175" s="2613"/>
      <c r="QM175" s="4345"/>
      <c r="QN175" s="4346"/>
      <c r="QO175" s="4345"/>
      <c r="QP175" s="4346"/>
      <c r="QQ175" s="4338"/>
      <c r="QR175" s="4339"/>
      <c r="QS175" s="4345"/>
      <c r="QT175" s="4344"/>
      <c r="QU175" s="4338"/>
      <c r="QV175" s="4339"/>
      <c r="QW175" s="4340"/>
      <c r="QX175" s="4341"/>
      <c r="QY175" s="4338"/>
      <c r="QZ175" s="2612"/>
      <c r="RA175" s="4342"/>
      <c r="RB175" s="4343"/>
      <c r="RC175" s="4344"/>
      <c r="RD175" s="2613"/>
      <c r="RE175" s="4345"/>
      <c r="RF175" s="4346"/>
      <c r="RG175" s="4345"/>
      <c r="RH175" s="4346"/>
      <c r="RI175" s="4338"/>
      <c r="RJ175" s="4339"/>
      <c r="RK175" s="4345"/>
      <c r="RL175" s="4344"/>
      <c r="RM175" s="4338"/>
      <c r="RN175" s="4339"/>
      <c r="RO175" s="4340"/>
      <c r="RP175" s="4341"/>
      <c r="RQ175" s="4338"/>
      <c r="RR175" s="2612"/>
      <c r="RS175" s="4342"/>
      <c r="RT175" s="4343"/>
      <c r="RU175" s="4344"/>
      <c r="RV175" s="2613"/>
      <c r="RW175" s="4345"/>
      <c r="RX175" s="4346"/>
      <c r="RY175" s="4345"/>
      <c r="RZ175" s="4346"/>
      <c r="SA175" s="4338"/>
      <c r="SB175" s="4339"/>
      <c r="SC175" s="4345"/>
      <c r="SD175" s="4344"/>
      <c r="SE175" s="4338"/>
      <c r="SF175" s="4339"/>
      <c r="SG175" s="4340"/>
      <c r="SH175" s="4341"/>
      <c r="SI175" s="4338"/>
      <c r="SJ175" s="2612"/>
      <c r="SK175" s="4342"/>
      <c r="SL175" s="4343"/>
      <c r="SM175" s="4344"/>
      <c r="SN175" s="2613"/>
      <c r="SO175" s="4345"/>
      <c r="SP175" s="4346"/>
      <c r="SQ175" s="4345"/>
      <c r="SR175" s="4346"/>
      <c r="SS175" s="4338"/>
      <c r="ST175" s="4339"/>
      <c r="SU175" s="4345"/>
      <c r="SV175" s="4344"/>
      <c r="SW175" s="4338"/>
      <c r="SX175" s="4339"/>
      <c r="SY175" s="4340"/>
      <c r="SZ175" s="4341"/>
      <c r="TA175" s="4338"/>
      <c r="TB175" s="2612"/>
      <c r="TC175" s="4342"/>
      <c r="TD175" s="4343"/>
      <c r="TE175" s="4344"/>
      <c r="TF175" s="2613"/>
      <c r="TG175" s="4345"/>
      <c r="TH175" s="4346"/>
      <c r="TI175" s="4345"/>
      <c r="TJ175" s="4346"/>
      <c r="TK175" s="4338"/>
      <c r="TL175" s="4339"/>
      <c r="TM175" s="4345"/>
      <c r="TN175" s="4344"/>
      <c r="TO175" s="4338"/>
      <c r="TP175" s="4339"/>
      <c r="TQ175" s="4340"/>
      <c r="TR175" s="4341"/>
      <c r="TS175" s="4338"/>
      <c r="TT175" s="2612"/>
      <c r="TU175" s="4342"/>
      <c r="TV175" s="4343"/>
      <c r="TW175" s="4344"/>
      <c r="TX175" s="2613"/>
      <c r="TY175" s="4345"/>
      <c r="TZ175" s="4346"/>
      <c r="UA175" s="4345"/>
      <c r="UB175" s="4346"/>
      <c r="UC175" s="4338"/>
      <c r="UD175" s="4339"/>
      <c r="UE175" s="4345"/>
      <c r="UF175" s="4344"/>
      <c r="UG175" s="4338"/>
      <c r="UH175" s="4339"/>
      <c r="UI175" s="4340"/>
      <c r="UJ175" s="4341"/>
      <c r="UK175" s="4338"/>
      <c r="UL175" s="2612"/>
      <c r="UM175" s="4342"/>
      <c r="UN175" s="4343"/>
      <c r="UO175" s="4344"/>
      <c r="UP175" s="2613"/>
      <c r="UQ175" s="4345"/>
      <c r="UR175" s="4346"/>
      <c r="US175" s="4345"/>
      <c r="UT175" s="4346"/>
      <c r="UU175" s="4338"/>
      <c r="UV175" s="4339"/>
      <c r="UW175" s="4345"/>
      <c r="UX175" s="4344"/>
      <c r="UY175" s="4338"/>
      <c r="UZ175" s="4339"/>
      <c r="VA175" s="4340"/>
      <c r="VB175" s="4341"/>
      <c r="VC175" s="4338"/>
      <c r="VD175" s="2612"/>
      <c r="VE175" s="4342"/>
      <c r="VF175" s="4343"/>
      <c r="VG175" s="4344"/>
      <c r="VH175" s="2613"/>
      <c r="VI175" s="4345"/>
      <c r="VJ175" s="4346"/>
      <c r="VK175" s="4345"/>
      <c r="VL175" s="4346"/>
      <c r="VM175" s="4338"/>
      <c r="VN175" s="4339"/>
      <c r="VO175" s="4345"/>
      <c r="VP175" s="4344"/>
      <c r="VQ175" s="4338"/>
      <c r="VR175" s="4339"/>
      <c r="VS175" s="4340"/>
      <c r="VT175" s="4341"/>
      <c r="VU175" s="4338"/>
      <c r="VV175" s="2612"/>
      <c r="VW175" s="4342"/>
      <c r="VX175" s="4343"/>
      <c r="VY175" s="4344"/>
      <c r="VZ175" s="2613"/>
      <c r="WA175" s="4345"/>
      <c r="WB175" s="4346"/>
      <c r="WC175" s="4345"/>
      <c r="WD175" s="4346"/>
      <c r="WE175" s="4338"/>
      <c r="WF175" s="4339"/>
      <c r="WG175" s="4345"/>
      <c r="WH175" s="4344"/>
      <c r="WI175" s="4338"/>
      <c r="WJ175" s="4339"/>
      <c r="WK175" s="4340"/>
      <c r="WL175" s="4341"/>
      <c r="WM175" s="4338"/>
      <c r="WN175" s="2612"/>
      <c r="WO175" s="4342"/>
      <c r="WP175" s="4343"/>
      <c r="WQ175" s="4344"/>
      <c r="WR175" s="2613"/>
      <c r="WS175" s="4345"/>
      <c r="WT175" s="4346"/>
      <c r="WU175" s="4345"/>
      <c r="WV175" s="4346"/>
      <c r="WW175" s="4338"/>
      <c r="WX175" s="4339"/>
      <c r="WY175" s="4345"/>
      <c r="WZ175" s="4344"/>
      <c r="XA175" s="4338"/>
      <c r="XB175" s="4339"/>
      <c r="XC175" s="4340"/>
      <c r="XD175" s="4341"/>
      <c r="XE175" s="4338"/>
      <c r="XF175" s="2612"/>
      <c r="XG175" s="4342"/>
      <c r="XH175" s="4343"/>
      <c r="XI175" s="4344"/>
      <c r="XJ175" s="2613"/>
      <c r="XK175" s="4345"/>
      <c r="XL175" s="4346"/>
      <c r="XM175" s="4345"/>
      <c r="XN175" s="4346"/>
      <c r="XO175" s="4338"/>
      <c r="XP175" s="4339"/>
      <c r="XQ175" s="4345"/>
      <c r="XR175" s="4344"/>
      <c r="XS175" s="4338"/>
      <c r="XT175" s="4339"/>
      <c r="XU175" s="4340"/>
      <c r="XV175" s="4341"/>
      <c r="XW175" s="4338"/>
      <c r="XX175" s="2612"/>
      <c r="XY175" s="4342"/>
      <c r="XZ175" s="4343"/>
      <c r="YA175" s="4344"/>
      <c r="YB175" s="2613"/>
      <c r="YC175" s="4345"/>
      <c r="YD175" s="4346"/>
      <c r="YE175" s="4345"/>
      <c r="YF175" s="4346"/>
      <c r="YG175" s="4338"/>
      <c r="YH175" s="4339"/>
      <c r="YI175" s="4345"/>
      <c r="YJ175" s="4344"/>
      <c r="YK175" s="4338"/>
      <c r="YL175" s="4339"/>
      <c r="YM175" s="4340"/>
      <c r="YN175" s="4341"/>
      <c r="YO175" s="4338"/>
      <c r="YP175" s="2612"/>
      <c r="YQ175" s="4342"/>
      <c r="YR175" s="4343"/>
      <c r="YS175" s="4344"/>
      <c r="YT175" s="2613"/>
      <c r="YU175" s="4345"/>
      <c r="YV175" s="4346"/>
      <c r="YW175" s="4345"/>
      <c r="YX175" s="4346"/>
      <c r="YY175" s="4338"/>
      <c r="YZ175" s="4339"/>
      <c r="ZA175" s="4345"/>
      <c r="ZB175" s="4344"/>
      <c r="ZC175" s="4338"/>
      <c r="ZD175" s="4339"/>
      <c r="ZE175" s="4340"/>
      <c r="ZF175" s="4341"/>
      <c r="ZG175" s="4338"/>
      <c r="ZH175" s="2612"/>
      <c r="ZI175" s="4342"/>
      <c r="ZJ175" s="4343"/>
      <c r="ZK175" s="4344"/>
      <c r="ZL175" s="2613"/>
      <c r="ZM175" s="4345"/>
      <c r="ZN175" s="4346"/>
      <c r="ZO175" s="4345"/>
      <c r="ZP175" s="4346"/>
      <c r="ZQ175" s="4338"/>
      <c r="ZR175" s="4339"/>
      <c r="ZS175" s="4345"/>
      <c r="ZT175" s="4344"/>
      <c r="ZU175" s="4338"/>
      <c r="ZV175" s="4339"/>
      <c r="ZW175" s="4340"/>
      <c r="ZX175" s="4341"/>
      <c r="ZY175" s="4338"/>
      <c r="ZZ175" s="2612"/>
      <c r="AAA175" s="4342"/>
      <c r="AAB175" s="4343"/>
      <c r="AAC175" s="4344"/>
      <c r="AAD175" s="2613"/>
      <c r="AAE175" s="4345"/>
      <c r="AAF175" s="4346"/>
      <c r="AAG175" s="4345"/>
      <c r="AAH175" s="4346"/>
      <c r="AAI175" s="4338"/>
      <c r="AAJ175" s="4339"/>
      <c r="AAK175" s="4345"/>
      <c r="AAL175" s="4344"/>
      <c r="AAM175" s="4338"/>
      <c r="AAN175" s="4339"/>
      <c r="AAO175" s="4340"/>
      <c r="AAP175" s="4341"/>
      <c r="AAQ175" s="4338"/>
      <c r="AAR175" s="2612"/>
      <c r="AAS175" s="4342"/>
      <c r="AAT175" s="4343"/>
      <c r="AAU175" s="4344"/>
      <c r="AAV175" s="2613"/>
      <c r="AAW175" s="4345"/>
      <c r="AAX175" s="4346"/>
      <c r="AAY175" s="4345"/>
      <c r="AAZ175" s="4346"/>
      <c r="ABA175" s="4338"/>
      <c r="ABB175" s="4339"/>
      <c r="ABC175" s="4345"/>
      <c r="ABD175" s="4344"/>
      <c r="ABE175" s="4338"/>
      <c r="ABF175" s="4339"/>
      <c r="ABG175" s="4340"/>
      <c r="ABH175" s="4341"/>
      <c r="ABI175" s="4338"/>
      <c r="ABJ175" s="2612"/>
      <c r="ABK175" s="4342"/>
      <c r="ABL175" s="4343"/>
      <c r="ABM175" s="4344"/>
      <c r="ABN175" s="2613"/>
      <c r="ABO175" s="4345"/>
      <c r="ABP175" s="4346"/>
      <c r="ABQ175" s="4345"/>
      <c r="ABR175" s="4346"/>
      <c r="ABS175" s="4338"/>
      <c r="ABT175" s="4339"/>
      <c r="ABU175" s="4345"/>
      <c r="ABV175" s="4344"/>
      <c r="ABW175" s="4338"/>
      <c r="ABX175" s="4339"/>
      <c r="ABY175" s="4340"/>
      <c r="ABZ175" s="4341"/>
      <c r="ACA175" s="4338"/>
      <c r="ACB175" s="2612"/>
      <c r="ACC175" s="4342"/>
      <c r="ACD175" s="4343"/>
      <c r="ACE175" s="4344"/>
      <c r="ACF175" s="2613"/>
      <c r="ACG175" s="4345"/>
      <c r="ACH175" s="4346"/>
      <c r="ACI175" s="4345"/>
      <c r="ACJ175" s="4346"/>
      <c r="ACK175" s="4338"/>
      <c r="ACL175" s="4339"/>
      <c r="ACM175" s="4345"/>
      <c r="ACN175" s="4344"/>
      <c r="ACO175" s="4338"/>
      <c r="ACP175" s="4339"/>
      <c r="ACQ175" s="4340"/>
      <c r="ACR175" s="4341"/>
      <c r="ACS175" s="4338"/>
      <c r="ACT175" s="2612"/>
      <c r="ACU175" s="4342"/>
      <c r="ACV175" s="4343"/>
      <c r="ACW175" s="4344"/>
      <c r="ACX175" s="2613"/>
      <c r="ACY175" s="4345"/>
      <c r="ACZ175" s="4346"/>
      <c r="ADA175" s="4345"/>
      <c r="ADB175" s="4346"/>
      <c r="ADC175" s="4338"/>
      <c r="ADD175" s="4339"/>
      <c r="ADE175" s="4345"/>
      <c r="ADF175" s="4344"/>
      <c r="ADG175" s="4338"/>
      <c r="ADH175" s="4339"/>
      <c r="ADI175" s="4340"/>
      <c r="ADJ175" s="4341"/>
      <c r="ADK175" s="4338"/>
      <c r="ADL175" s="2612"/>
      <c r="ADM175" s="4342"/>
      <c r="ADN175" s="4343"/>
      <c r="ADO175" s="4344"/>
      <c r="ADP175" s="2613"/>
      <c r="ADQ175" s="4345"/>
      <c r="ADR175" s="4346"/>
      <c r="ADS175" s="4345"/>
      <c r="ADT175" s="4346"/>
      <c r="ADU175" s="4338"/>
      <c r="ADV175" s="4339"/>
      <c r="ADW175" s="4345"/>
      <c r="ADX175" s="4344"/>
      <c r="ADY175" s="4338"/>
      <c r="ADZ175" s="4339"/>
      <c r="AEA175" s="4340"/>
      <c r="AEB175" s="4341"/>
      <c r="AEC175" s="4338"/>
      <c r="AED175" s="2612"/>
      <c r="AEE175" s="4342"/>
      <c r="AEF175" s="4343"/>
      <c r="AEG175" s="4344"/>
      <c r="AEH175" s="2613"/>
      <c r="AEI175" s="4345"/>
      <c r="AEJ175" s="4346"/>
      <c r="AEK175" s="4345"/>
      <c r="AEL175" s="4346"/>
      <c r="AEM175" s="4338"/>
      <c r="AEN175" s="4339"/>
      <c r="AEO175" s="4345"/>
      <c r="AEP175" s="4344"/>
      <c r="AEQ175" s="4338"/>
      <c r="AER175" s="4339"/>
      <c r="AES175" s="4340"/>
      <c r="AET175" s="4341"/>
      <c r="AEU175" s="4338"/>
      <c r="AEV175" s="2612"/>
      <c r="AEW175" s="4342"/>
      <c r="AEX175" s="4343"/>
      <c r="AEY175" s="4344"/>
      <c r="AEZ175" s="2613"/>
      <c r="AFA175" s="4345"/>
      <c r="AFB175" s="4346"/>
      <c r="AFC175" s="4345"/>
      <c r="AFD175" s="4346"/>
      <c r="AFE175" s="4338"/>
      <c r="AFF175" s="4339"/>
      <c r="AFG175" s="4345"/>
      <c r="AFH175" s="4344"/>
      <c r="AFI175" s="4338"/>
      <c r="AFJ175" s="4339"/>
      <c r="AFK175" s="4340"/>
      <c r="AFL175" s="4341"/>
      <c r="AFM175" s="4338"/>
      <c r="AFN175" s="2612"/>
      <c r="AFO175" s="4342"/>
      <c r="AFP175" s="4343"/>
      <c r="AFQ175" s="4344"/>
      <c r="AFR175" s="2613"/>
      <c r="AFS175" s="4345"/>
      <c r="AFT175" s="4346"/>
      <c r="AFU175" s="4345"/>
      <c r="AFV175" s="4346"/>
      <c r="AFW175" s="4338"/>
      <c r="AFX175" s="4339"/>
      <c r="AFY175" s="4345"/>
      <c r="AFZ175" s="4344"/>
      <c r="AGA175" s="4338"/>
      <c r="AGB175" s="4339"/>
      <c r="AGC175" s="4340"/>
      <c r="AGD175" s="4341"/>
      <c r="AGE175" s="4338"/>
      <c r="AGF175" s="2612"/>
      <c r="AGG175" s="4342"/>
      <c r="AGH175" s="4343"/>
      <c r="AGI175" s="4344"/>
      <c r="AGJ175" s="2613"/>
      <c r="AGK175" s="4345"/>
      <c r="AGL175" s="4346"/>
      <c r="AGM175" s="4345"/>
      <c r="AGN175" s="4346"/>
      <c r="AGO175" s="4338"/>
      <c r="AGP175" s="4339"/>
      <c r="AGQ175" s="4345"/>
      <c r="AGR175" s="4344"/>
      <c r="AGS175" s="4338"/>
      <c r="AGT175" s="4339"/>
      <c r="AGU175" s="4340"/>
      <c r="AGV175" s="4341"/>
      <c r="AGW175" s="4338"/>
      <c r="AGX175" s="2612"/>
      <c r="AGY175" s="4342"/>
      <c r="AGZ175" s="4343"/>
      <c r="AHA175" s="4344"/>
      <c r="AHB175" s="2613"/>
      <c r="AHC175" s="4345"/>
      <c r="AHD175" s="4346"/>
      <c r="AHE175" s="4345"/>
      <c r="AHF175" s="4346"/>
      <c r="AHG175" s="4338"/>
      <c r="AHH175" s="4339"/>
      <c r="AHI175" s="4345"/>
      <c r="AHJ175" s="4344"/>
      <c r="AHK175" s="4338"/>
      <c r="AHL175" s="4339"/>
      <c r="AHM175" s="4340"/>
      <c r="AHN175" s="4341"/>
      <c r="AHO175" s="4338"/>
      <c r="AHP175" s="2612"/>
      <c r="AHQ175" s="4342"/>
      <c r="AHR175" s="4343"/>
      <c r="AHS175" s="4344"/>
      <c r="AHT175" s="2613"/>
      <c r="AHU175" s="4345"/>
      <c r="AHV175" s="4346"/>
      <c r="AHW175" s="4345"/>
      <c r="AHX175" s="4346"/>
      <c r="AHY175" s="4338"/>
      <c r="AHZ175" s="4339"/>
      <c r="AIA175" s="4345"/>
      <c r="AIB175" s="4344"/>
      <c r="AIC175" s="4338"/>
      <c r="AID175" s="4339"/>
      <c r="AIE175" s="4340"/>
      <c r="AIF175" s="4341"/>
      <c r="AIG175" s="4338"/>
      <c r="AIH175" s="2612"/>
      <c r="AII175" s="4342"/>
      <c r="AIJ175" s="4343"/>
      <c r="AIK175" s="4344"/>
      <c r="AIL175" s="2613"/>
      <c r="AIM175" s="4345"/>
      <c r="AIN175" s="4346"/>
      <c r="AIO175" s="4345"/>
      <c r="AIP175" s="4346"/>
      <c r="AIQ175" s="4338"/>
      <c r="AIR175" s="4339"/>
      <c r="AIS175" s="4345"/>
      <c r="AIT175" s="4344"/>
      <c r="AIU175" s="4338"/>
      <c r="AIV175" s="4339"/>
      <c r="AIW175" s="4340"/>
      <c r="AIX175" s="4341"/>
      <c r="AIY175" s="4338"/>
      <c r="AIZ175" s="2612"/>
      <c r="AJA175" s="4342"/>
      <c r="AJB175" s="4343"/>
      <c r="AJC175" s="4344"/>
      <c r="AJD175" s="2613"/>
      <c r="AJE175" s="4345"/>
      <c r="AJF175" s="4346"/>
      <c r="AJG175" s="4345"/>
      <c r="AJH175" s="4346"/>
      <c r="AJI175" s="4338"/>
      <c r="AJJ175" s="4339"/>
      <c r="AJK175" s="4345"/>
      <c r="AJL175" s="4344"/>
      <c r="AJM175" s="4338"/>
      <c r="AJN175" s="4339"/>
      <c r="AJO175" s="4340"/>
      <c r="AJP175" s="4341"/>
      <c r="AJQ175" s="4338"/>
      <c r="AJR175" s="2612"/>
      <c r="AJS175" s="4342"/>
      <c r="AJT175" s="4343"/>
      <c r="AJU175" s="4344"/>
      <c r="AJV175" s="2613"/>
      <c r="AJW175" s="4345"/>
      <c r="AJX175" s="4346"/>
      <c r="AJY175" s="4345"/>
      <c r="AJZ175" s="4346"/>
      <c r="AKA175" s="4338"/>
      <c r="AKB175" s="4339"/>
      <c r="AKC175" s="4345"/>
      <c r="AKD175" s="4344"/>
      <c r="AKE175" s="4338"/>
      <c r="AKF175" s="4339"/>
      <c r="AKG175" s="4340"/>
      <c r="AKH175" s="4341"/>
      <c r="AKI175" s="4338"/>
      <c r="AKJ175" s="2612"/>
      <c r="AKK175" s="4342"/>
      <c r="AKL175" s="4343"/>
      <c r="AKM175" s="4344"/>
      <c r="AKN175" s="2613"/>
      <c r="AKO175" s="4345"/>
      <c r="AKP175" s="4346"/>
      <c r="AKQ175" s="4345"/>
      <c r="AKR175" s="4346"/>
      <c r="AKS175" s="4338"/>
      <c r="AKT175" s="4339"/>
      <c r="AKU175" s="4345"/>
      <c r="AKV175" s="4344"/>
      <c r="AKW175" s="4338"/>
      <c r="AKX175" s="4339"/>
      <c r="AKY175" s="4340"/>
      <c r="AKZ175" s="4341"/>
      <c r="ALA175" s="4338"/>
      <c r="ALB175" s="2612"/>
      <c r="ALC175" s="4342"/>
      <c r="ALD175" s="4343"/>
      <c r="ALE175" s="4344"/>
      <c r="ALF175" s="2613"/>
      <c r="ALG175" s="4345"/>
      <c r="ALH175" s="4346"/>
      <c r="ALI175" s="4345"/>
      <c r="ALJ175" s="4346"/>
      <c r="ALK175" s="4338"/>
      <c r="ALL175" s="4339"/>
      <c r="ALM175" s="4345"/>
      <c r="ALN175" s="4344"/>
      <c r="ALO175" s="4338"/>
      <c r="ALP175" s="4339"/>
      <c r="ALQ175" s="4340"/>
      <c r="ALR175" s="4341"/>
      <c r="ALS175" s="4338"/>
      <c r="ALT175" s="2612"/>
      <c r="ALU175" s="4342"/>
      <c r="ALV175" s="4343"/>
      <c r="ALW175" s="4344"/>
      <c r="ALX175" s="2613"/>
      <c r="ALY175" s="4345"/>
      <c r="ALZ175" s="4346"/>
      <c r="AMA175" s="4345"/>
      <c r="AMB175" s="4346"/>
      <c r="AMC175" s="4338"/>
      <c r="AMD175" s="4339"/>
      <c r="AME175" s="4345"/>
      <c r="AMF175" s="4344"/>
      <c r="AMG175" s="4338"/>
      <c r="AMH175" s="4339"/>
      <c r="AMI175" s="4340"/>
      <c r="AMJ175" s="4341"/>
      <c r="AMK175" s="4338"/>
      <c r="AML175" s="2612"/>
      <c r="AMM175" s="4342"/>
      <c r="AMN175" s="4343"/>
      <c r="AMO175" s="4344"/>
      <c r="AMP175" s="2613"/>
      <c r="AMQ175" s="4345"/>
      <c r="AMR175" s="4346"/>
      <c r="AMS175" s="4345"/>
      <c r="AMT175" s="4346"/>
      <c r="AMU175" s="4338"/>
      <c r="AMV175" s="4339"/>
      <c r="AMW175" s="4345"/>
      <c r="AMX175" s="4344"/>
      <c r="AMY175" s="4338"/>
      <c r="AMZ175" s="4339"/>
      <c r="ANA175" s="4340"/>
      <c r="ANB175" s="4341"/>
      <c r="ANC175" s="4338"/>
      <c r="AND175" s="2612"/>
      <c r="ANE175" s="4342"/>
      <c r="ANF175" s="4343"/>
      <c r="ANG175" s="4344"/>
      <c r="ANH175" s="2613"/>
      <c r="ANI175" s="4345"/>
      <c r="ANJ175" s="4346"/>
      <c r="ANK175" s="4345"/>
      <c r="ANL175" s="4346"/>
      <c r="ANM175" s="4338"/>
      <c r="ANN175" s="4339"/>
      <c r="ANO175" s="4345"/>
      <c r="ANP175" s="4344"/>
      <c r="ANQ175" s="4338"/>
      <c r="ANR175" s="4339"/>
      <c r="ANS175" s="4340"/>
      <c r="ANT175" s="4341"/>
      <c r="ANU175" s="4338"/>
      <c r="ANV175" s="2612"/>
      <c r="ANW175" s="4342"/>
      <c r="ANX175" s="4343"/>
      <c r="ANY175" s="4344"/>
      <c r="ANZ175" s="2613"/>
      <c r="AOA175" s="4345"/>
      <c r="AOB175" s="4346"/>
      <c r="AOC175" s="4345"/>
      <c r="AOD175" s="4346"/>
      <c r="AOE175" s="4338"/>
      <c r="AOF175" s="4339"/>
      <c r="AOG175" s="4345"/>
      <c r="AOH175" s="4344"/>
      <c r="AOI175" s="4338"/>
      <c r="AOJ175" s="4339"/>
      <c r="AOK175" s="4340"/>
      <c r="AOL175" s="4341"/>
      <c r="AOM175" s="4338"/>
      <c r="AON175" s="2612"/>
      <c r="AOO175" s="4342"/>
      <c r="AOP175" s="4343"/>
      <c r="AOQ175" s="4344"/>
      <c r="AOR175" s="2613"/>
      <c r="AOS175" s="4345"/>
      <c r="AOT175" s="4346"/>
      <c r="AOU175" s="4345"/>
      <c r="AOV175" s="4346"/>
      <c r="AOW175" s="4338"/>
      <c r="AOX175" s="4339"/>
      <c r="AOY175" s="4345"/>
      <c r="AOZ175" s="4344"/>
      <c r="APA175" s="4338"/>
      <c r="APB175" s="4339"/>
      <c r="APC175" s="4340"/>
      <c r="APD175" s="4341"/>
      <c r="APE175" s="4338"/>
      <c r="APF175" s="2612"/>
      <c r="APG175" s="4342"/>
      <c r="APH175" s="4343"/>
      <c r="API175" s="4344"/>
      <c r="APJ175" s="2613"/>
      <c r="APK175" s="4345"/>
      <c r="APL175" s="4346"/>
      <c r="APM175" s="4345"/>
      <c r="APN175" s="4346"/>
      <c r="APO175" s="4338"/>
      <c r="APP175" s="4339"/>
      <c r="APQ175" s="4345"/>
      <c r="APR175" s="4344"/>
      <c r="APS175" s="4338"/>
      <c r="APT175" s="4339"/>
      <c r="APU175" s="4340"/>
      <c r="APV175" s="4341"/>
      <c r="APW175" s="4338"/>
      <c r="APX175" s="2612"/>
      <c r="APY175" s="4342"/>
      <c r="APZ175" s="4343"/>
      <c r="AQA175" s="4344"/>
      <c r="AQB175" s="2613"/>
      <c r="AQC175" s="4345"/>
      <c r="AQD175" s="4346"/>
      <c r="AQE175" s="4345"/>
      <c r="AQF175" s="4346"/>
      <c r="AQG175" s="4338"/>
      <c r="AQH175" s="4339"/>
      <c r="AQI175" s="4345"/>
      <c r="AQJ175" s="4344"/>
      <c r="AQK175" s="4338"/>
      <c r="AQL175" s="4339"/>
      <c r="AQM175" s="4340"/>
      <c r="AQN175" s="4341"/>
      <c r="AQO175" s="4338"/>
      <c r="AQP175" s="2612"/>
      <c r="AQQ175" s="4342"/>
      <c r="AQR175" s="4343"/>
      <c r="AQS175" s="4344"/>
      <c r="AQT175" s="2613"/>
      <c r="AQU175" s="4345"/>
      <c r="AQV175" s="4346"/>
      <c r="AQW175" s="4345"/>
      <c r="AQX175" s="4346"/>
      <c r="AQY175" s="4338"/>
      <c r="AQZ175" s="4339"/>
      <c r="ARA175" s="4345"/>
      <c r="ARB175" s="4344"/>
      <c r="ARC175" s="4338"/>
      <c r="ARD175" s="4339"/>
      <c r="ARE175" s="4340"/>
      <c r="ARF175" s="4341"/>
      <c r="ARG175" s="4338"/>
      <c r="ARH175" s="2612"/>
      <c r="ARI175" s="4342"/>
      <c r="ARJ175" s="4343"/>
      <c r="ARK175" s="4344"/>
      <c r="ARL175" s="2613"/>
      <c r="ARM175" s="4345"/>
      <c r="ARN175" s="4346"/>
      <c r="ARO175" s="4345"/>
      <c r="ARP175" s="4346"/>
      <c r="ARQ175" s="4338"/>
      <c r="ARR175" s="4339"/>
      <c r="ARS175" s="4345"/>
      <c r="ART175" s="4344"/>
      <c r="ARU175" s="4338"/>
      <c r="ARV175" s="4339"/>
      <c r="ARW175" s="4340"/>
      <c r="ARX175" s="4341"/>
      <c r="ARY175" s="4338"/>
      <c r="ARZ175" s="2612"/>
      <c r="ASA175" s="4342"/>
      <c r="ASB175" s="4343"/>
      <c r="ASC175" s="4344"/>
      <c r="ASD175" s="2613"/>
      <c r="ASE175" s="4345"/>
      <c r="ASF175" s="4346"/>
      <c r="ASG175" s="4345"/>
      <c r="ASH175" s="4346"/>
      <c r="ASI175" s="4338"/>
      <c r="ASJ175" s="4339"/>
      <c r="ASK175" s="4345"/>
      <c r="ASL175" s="4344"/>
      <c r="ASM175" s="4338"/>
      <c r="ASN175" s="4339"/>
      <c r="ASO175" s="4340"/>
      <c r="ASP175" s="4341"/>
      <c r="ASQ175" s="4338"/>
      <c r="ASR175" s="2612"/>
      <c r="ASS175" s="4342"/>
      <c r="AST175" s="4343"/>
      <c r="ASU175" s="4344"/>
      <c r="ASV175" s="2613"/>
      <c r="ASW175" s="4345"/>
      <c r="ASX175" s="4346"/>
      <c r="ASY175" s="4345"/>
      <c r="ASZ175" s="4346"/>
      <c r="ATA175" s="4338"/>
      <c r="ATB175" s="4339"/>
      <c r="ATC175" s="4345"/>
      <c r="ATD175" s="4344"/>
      <c r="ATE175" s="4338"/>
      <c r="ATF175" s="4339"/>
      <c r="ATG175" s="4340"/>
      <c r="ATH175" s="4341"/>
      <c r="ATI175" s="4338"/>
      <c r="ATJ175" s="2612"/>
      <c r="ATK175" s="4342"/>
      <c r="ATL175" s="4343"/>
      <c r="ATM175" s="4344"/>
      <c r="ATN175" s="2613"/>
      <c r="ATO175" s="4345"/>
      <c r="ATP175" s="4346"/>
      <c r="ATQ175" s="4345"/>
      <c r="ATR175" s="4346"/>
      <c r="ATS175" s="4338"/>
      <c r="ATT175" s="4339"/>
      <c r="ATU175" s="4345"/>
      <c r="ATV175" s="4344"/>
      <c r="ATW175" s="4338"/>
      <c r="ATX175" s="4339"/>
      <c r="ATY175" s="4340"/>
      <c r="ATZ175" s="4341"/>
      <c r="AUA175" s="4338"/>
      <c r="AUB175" s="2612"/>
      <c r="AUC175" s="4342"/>
      <c r="AUD175" s="4343"/>
      <c r="AUE175" s="4344"/>
      <c r="AUF175" s="2613"/>
      <c r="AUG175" s="4345"/>
      <c r="AUH175" s="4346"/>
      <c r="AUI175" s="4345"/>
      <c r="AUJ175" s="4346"/>
      <c r="AUK175" s="4338"/>
      <c r="AUL175" s="4339"/>
      <c r="AUM175" s="4345"/>
      <c r="AUN175" s="4344"/>
      <c r="AUO175" s="4338"/>
      <c r="AUP175" s="4339"/>
      <c r="AUQ175" s="4340"/>
      <c r="AUR175" s="4341"/>
      <c r="AUS175" s="4338"/>
      <c r="AUT175" s="2612"/>
      <c r="AUU175" s="4342"/>
      <c r="AUV175" s="4343"/>
      <c r="AUW175" s="4344"/>
      <c r="AUX175" s="2613"/>
      <c r="AUY175" s="4345"/>
      <c r="AUZ175" s="4346"/>
      <c r="AVA175" s="4345"/>
      <c r="AVB175" s="4346"/>
      <c r="AVC175" s="4338"/>
      <c r="AVD175" s="4339"/>
      <c r="AVE175" s="4345"/>
      <c r="AVF175" s="4344"/>
      <c r="AVG175" s="4338"/>
      <c r="AVH175" s="4339"/>
      <c r="AVI175" s="4340"/>
      <c r="AVJ175" s="4341"/>
      <c r="AVK175" s="4338"/>
      <c r="AVL175" s="2612"/>
      <c r="AVM175" s="4342"/>
      <c r="AVN175" s="4343"/>
      <c r="AVO175" s="4344"/>
      <c r="AVP175" s="2613"/>
      <c r="AVQ175" s="4345"/>
      <c r="AVR175" s="4346"/>
      <c r="AVS175" s="4345"/>
      <c r="AVT175" s="4346"/>
      <c r="AVU175" s="4338"/>
      <c r="AVV175" s="4339"/>
      <c r="AVW175" s="4345"/>
      <c r="AVX175" s="4344"/>
      <c r="AVY175" s="4338"/>
      <c r="AVZ175" s="4339"/>
      <c r="AWA175" s="4340"/>
      <c r="AWB175" s="4341"/>
      <c r="AWC175" s="4338"/>
      <c r="AWD175" s="2612"/>
      <c r="AWE175" s="4342"/>
      <c r="AWF175" s="4343"/>
      <c r="AWG175" s="4344"/>
      <c r="AWH175" s="2613"/>
      <c r="AWI175" s="4345"/>
      <c r="AWJ175" s="4346"/>
      <c r="AWK175" s="4345"/>
      <c r="AWL175" s="4346"/>
      <c r="AWM175" s="4338"/>
      <c r="AWN175" s="4339"/>
      <c r="AWO175" s="4345"/>
      <c r="AWP175" s="4344"/>
      <c r="AWQ175" s="4338"/>
      <c r="AWR175" s="4339"/>
      <c r="AWS175" s="4340"/>
      <c r="AWT175" s="4341"/>
      <c r="AWU175" s="4338"/>
      <c r="AWV175" s="2612"/>
      <c r="AWW175" s="4342"/>
      <c r="AWX175" s="4343"/>
      <c r="AWY175" s="4344"/>
      <c r="AWZ175" s="2613"/>
      <c r="AXA175" s="4345"/>
      <c r="AXB175" s="4346"/>
      <c r="AXC175" s="4345"/>
      <c r="AXD175" s="4346"/>
      <c r="AXE175" s="4338"/>
      <c r="AXF175" s="4339"/>
      <c r="AXG175" s="4345"/>
      <c r="AXH175" s="4344"/>
      <c r="AXI175" s="4338"/>
      <c r="AXJ175" s="4339"/>
      <c r="AXK175" s="4340"/>
      <c r="AXL175" s="4341"/>
      <c r="AXM175" s="4338"/>
      <c r="AXN175" s="2612"/>
      <c r="AXO175" s="4342"/>
      <c r="AXP175" s="4343"/>
      <c r="AXQ175" s="4344"/>
      <c r="AXR175" s="2613"/>
      <c r="AXS175" s="4345"/>
      <c r="AXT175" s="4346"/>
      <c r="AXU175" s="4345"/>
      <c r="AXV175" s="4346"/>
      <c r="AXW175" s="4338"/>
      <c r="AXX175" s="4339"/>
      <c r="AXY175" s="4345"/>
      <c r="AXZ175" s="4344"/>
      <c r="AYA175" s="4338"/>
      <c r="AYB175" s="4339"/>
      <c r="AYC175" s="4340"/>
      <c r="AYD175" s="4341"/>
      <c r="AYE175" s="4338"/>
      <c r="AYF175" s="2612"/>
      <c r="AYG175" s="4342"/>
      <c r="AYH175" s="4343"/>
      <c r="AYI175" s="4344"/>
      <c r="AYJ175" s="2613"/>
      <c r="AYK175" s="4345"/>
      <c r="AYL175" s="4346"/>
      <c r="AYM175" s="4345"/>
      <c r="AYN175" s="4346"/>
      <c r="AYO175" s="4338"/>
      <c r="AYP175" s="4339"/>
      <c r="AYQ175" s="4345"/>
      <c r="AYR175" s="4344"/>
      <c r="AYS175" s="4338"/>
      <c r="AYT175" s="4339"/>
      <c r="AYU175" s="4340"/>
      <c r="AYV175" s="4341"/>
      <c r="AYW175" s="4338"/>
      <c r="AYX175" s="2612"/>
      <c r="AYY175" s="4342"/>
      <c r="AYZ175" s="4343"/>
      <c r="AZA175" s="4344"/>
      <c r="AZB175" s="2613"/>
      <c r="AZC175" s="4345"/>
      <c r="AZD175" s="4346"/>
      <c r="AZE175" s="4345"/>
      <c r="AZF175" s="4346"/>
      <c r="AZG175" s="4338"/>
      <c r="AZH175" s="4339"/>
      <c r="AZI175" s="4345"/>
      <c r="AZJ175" s="4344"/>
      <c r="AZK175" s="4338"/>
      <c r="AZL175" s="4339"/>
      <c r="AZM175" s="4340"/>
      <c r="AZN175" s="4341"/>
      <c r="AZO175" s="4338"/>
      <c r="AZP175" s="2612"/>
      <c r="AZQ175" s="4342"/>
      <c r="AZR175" s="4343"/>
      <c r="AZS175" s="4344"/>
      <c r="AZT175" s="2613"/>
      <c r="AZU175" s="4345"/>
      <c r="AZV175" s="4346"/>
      <c r="AZW175" s="4345"/>
      <c r="AZX175" s="4346"/>
      <c r="AZY175" s="4338"/>
      <c r="AZZ175" s="4339"/>
      <c r="BAA175" s="4345"/>
      <c r="BAB175" s="4344"/>
      <c r="BAC175" s="4338"/>
      <c r="BAD175" s="4339"/>
      <c r="BAE175" s="4340"/>
      <c r="BAF175" s="4341"/>
      <c r="BAG175" s="4338"/>
      <c r="BAH175" s="2612"/>
      <c r="BAI175" s="4342"/>
      <c r="BAJ175" s="4343"/>
      <c r="BAK175" s="4344"/>
      <c r="BAL175" s="2613"/>
      <c r="BAM175" s="4345"/>
      <c r="BAN175" s="4346"/>
      <c r="BAO175" s="4345"/>
      <c r="BAP175" s="4346"/>
      <c r="BAQ175" s="4338"/>
      <c r="BAR175" s="4339"/>
      <c r="BAS175" s="4345"/>
      <c r="BAT175" s="4344"/>
      <c r="BAU175" s="4338"/>
      <c r="BAV175" s="4339"/>
      <c r="BAW175" s="4340"/>
      <c r="BAX175" s="4341"/>
      <c r="BAY175" s="4338"/>
      <c r="BAZ175" s="2612"/>
      <c r="BBA175" s="4342"/>
      <c r="BBB175" s="4343"/>
      <c r="BBC175" s="4344"/>
      <c r="BBD175" s="2613"/>
      <c r="BBE175" s="4345"/>
      <c r="BBF175" s="4346"/>
      <c r="BBG175" s="4345"/>
      <c r="BBH175" s="4346"/>
      <c r="BBI175" s="4338"/>
      <c r="BBJ175" s="4339"/>
      <c r="BBK175" s="4345"/>
      <c r="BBL175" s="4344"/>
      <c r="BBM175" s="4338"/>
      <c r="BBN175" s="4339"/>
      <c r="BBO175" s="4340"/>
      <c r="BBP175" s="4341"/>
      <c r="BBQ175" s="4338"/>
      <c r="BBR175" s="2612"/>
      <c r="BBS175" s="4342"/>
      <c r="BBT175" s="4343"/>
      <c r="BBU175" s="4344"/>
      <c r="BBV175" s="2613"/>
      <c r="BBW175" s="4345"/>
      <c r="BBX175" s="4346"/>
      <c r="BBY175" s="4345"/>
      <c r="BBZ175" s="4346"/>
      <c r="BCA175" s="4338"/>
      <c r="BCB175" s="4339"/>
      <c r="BCC175" s="4345"/>
      <c r="BCD175" s="4344"/>
      <c r="BCE175" s="4338"/>
      <c r="BCF175" s="4339"/>
      <c r="BCG175" s="4340"/>
      <c r="BCH175" s="4341"/>
      <c r="BCI175" s="4338"/>
      <c r="BCJ175" s="2612"/>
      <c r="BCK175" s="4342"/>
      <c r="BCL175" s="4343"/>
      <c r="BCM175" s="4344"/>
      <c r="BCN175" s="2613"/>
      <c r="BCO175" s="4345"/>
      <c r="BCP175" s="4346"/>
      <c r="BCQ175" s="4345"/>
      <c r="BCR175" s="4346"/>
      <c r="BCS175" s="4338"/>
      <c r="BCT175" s="4339"/>
      <c r="BCU175" s="4345"/>
      <c r="BCV175" s="4344"/>
      <c r="BCW175" s="4338"/>
      <c r="BCX175" s="4339"/>
      <c r="BCY175" s="4340"/>
      <c r="BCZ175" s="4341"/>
      <c r="BDA175" s="4338"/>
      <c r="BDB175" s="2612"/>
      <c r="BDC175" s="4342"/>
      <c r="BDD175" s="4343"/>
      <c r="BDE175" s="4344"/>
      <c r="BDF175" s="2613"/>
      <c r="BDG175" s="4345"/>
      <c r="BDH175" s="4346"/>
      <c r="BDI175" s="4345"/>
      <c r="BDJ175" s="4346"/>
      <c r="BDK175" s="4338"/>
      <c r="BDL175" s="4339"/>
      <c r="BDM175" s="4345"/>
      <c r="BDN175" s="4344"/>
      <c r="BDO175" s="4338"/>
      <c r="BDP175" s="4339"/>
      <c r="BDQ175" s="4340"/>
      <c r="BDR175" s="4341"/>
      <c r="BDS175" s="4338"/>
      <c r="BDT175" s="2612"/>
      <c r="BDU175" s="4342"/>
      <c r="BDV175" s="4343"/>
      <c r="BDW175" s="4344"/>
      <c r="BDX175" s="2613"/>
      <c r="BDY175" s="4345"/>
      <c r="BDZ175" s="4346"/>
      <c r="BEA175" s="4345"/>
      <c r="BEB175" s="4346"/>
      <c r="BEC175" s="4338"/>
      <c r="BED175" s="4339"/>
      <c r="BEE175" s="4345"/>
      <c r="BEF175" s="4344"/>
      <c r="BEG175" s="4338"/>
      <c r="BEH175" s="4339"/>
      <c r="BEI175" s="4340"/>
      <c r="BEJ175" s="4341"/>
      <c r="BEK175" s="4338"/>
      <c r="BEL175" s="2612"/>
      <c r="BEM175" s="4342"/>
      <c r="BEN175" s="4343"/>
      <c r="BEO175" s="4344"/>
      <c r="BEP175" s="2613"/>
      <c r="BEQ175" s="4345"/>
      <c r="BER175" s="4346"/>
      <c r="BES175" s="4345"/>
      <c r="BET175" s="4346"/>
      <c r="BEU175" s="4338"/>
      <c r="BEV175" s="4339"/>
      <c r="BEW175" s="4345"/>
      <c r="BEX175" s="4344"/>
      <c r="BEY175" s="4338"/>
      <c r="BEZ175" s="4339"/>
      <c r="BFA175" s="4340"/>
      <c r="BFB175" s="4341"/>
      <c r="BFC175" s="4338"/>
      <c r="BFD175" s="2612"/>
      <c r="BFE175" s="4342"/>
      <c r="BFF175" s="4343"/>
      <c r="BFG175" s="4344"/>
      <c r="BFH175" s="2613"/>
      <c r="BFI175" s="4345"/>
      <c r="BFJ175" s="4346"/>
      <c r="BFK175" s="4345"/>
      <c r="BFL175" s="4346"/>
      <c r="BFM175" s="4338"/>
      <c r="BFN175" s="4339"/>
      <c r="BFO175" s="4345"/>
      <c r="BFP175" s="4344"/>
      <c r="BFQ175" s="4338"/>
      <c r="BFR175" s="4339"/>
      <c r="BFS175" s="4340"/>
      <c r="BFT175" s="4341"/>
      <c r="BFU175" s="4338"/>
      <c r="BFV175" s="2612"/>
      <c r="BFW175" s="4342"/>
      <c r="BFX175" s="4343"/>
      <c r="BFY175" s="4344"/>
      <c r="BFZ175" s="2613"/>
      <c r="BGA175" s="4345"/>
      <c r="BGB175" s="4346"/>
      <c r="BGC175" s="4345"/>
      <c r="BGD175" s="4346"/>
      <c r="BGE175" s="4338"/>
      <c r="BGF175" s="4339"/>
      <c r="BGG175" s="4345"/>
      <c r="BGH175" s="4344"/>
      <c r="BGI175" s="4338"/>
      <c r="BGJ175" s="4339"/>
      <c r="BGK175" s="4340"/>
      <c r="BGL175" s="4341"/>
      <c r="BGM175" s="4338"/>
      <c r="BGN175" s="2612"/>
      <c r="BGO175" s="4342"/>
      <c r="BGP175" s="4343"/>
      <c r="BGQ175" s="4344"/>
      <c r="BGR175" s="2613"/>
      <c r="BGS175" s="4345"/>
      <c r="BGT175" s="4346"/>
      <c r="BGU175" s="4345"/>
      <c r="BGV175" s="4346"/>
      <c r="BGW175" s="4338"/>
      <c r="BGX175" s="4339"/>
      <c r="BGY175" s="4345"/>
      <c r="BGZ175" s="4344"/>
      <c r="BHA175" s="4338"/>
      <c r="BHB175" s="4339"/>
      <c r="BHC175" s="4340"/>
      <c r="BHD175" s="4341"/>
      <c r="BHE175" s="4338"/>
      <c r="BHF175" s="2612"/>
      <c r="BHG175" s="4342"/>
      <c r="BHH175" s="4343"/>
      <c r="BHI175" s="4344"/>
      <c r="BHJ175" s="2613"/>
      <c r="BHK175" s="4345"/>
      <c r="BHL175" s="4346"/>
      <c r="BHM175" s="4345"/>
      <c r="BHN175" s="4346"/>
      <c r="BHO175" s="4338"/>
      <c r="BHP175" s="4339"/>
      <c r="BHQ175" s="4345"/>
      <c r="BHR175" s="4344"/>
      <c r="BHS175" s="4338"/>
      <c r="BHT175" s="4339"/>
      <c r="BHU175" s="4340"/>
      <c r="BHV175" s="4341"/>
      <c r="BHW175" s="4338"/>
      <c r="BHX175" s="2612"/>
      <c r="BHY175" s="4342"/>
      <c r="BHZ175" s="4343"/>
      <c r="BIA175" s="4344"/>
      <c r="BIB175" s="2613"/>
      <c r="BIC175" s="4345"/>
      <c r="BID175" s="4346"/>
      <c r="BIE175" s="4345"/>
      <c r="BIF175" s="4346"/>
      <c r="BIG175" s="4338"/>
      <c r="BIH175" s="4339"/>
      <c r="BII175" s="4345"/>
      <c r="BIJ175" s="4344"/>
      <c r="BIK175" s="4338"/>
      <c r="BIL175" s="4339"/>
      <c r="BIM175" s="4340"/>
      <c r="BIN175" s="4341"/>
      <c r="BIO175" s="4338"/>
      <c r="BIP175" s="2612"/>
      <c r="BIQ175" s="4342"/>
      <c r="BIR175" s="4343"/>
      <c r="BIS175" s="4344"/>
      <c r="BIT175" s="2613"/>
      <c r="BIU175" s="4345"/>
      <c r="BIV175" s="4346"/>
      <c r="BIW175" s="4345"/>
      <c r="BIX175" s="4346"/>
      <c r="BIY175" s="4338"/>
      <c r="BIZ175" s="4339"/>
      <c r="BJA175" s="4345"/>
      <c r="BJB175" s="4344"/>
      <c r="BJC175" s="4338"/>
      <c r="BJD175" s="4339"/>
      <c r="BJE175" s="4340"/>
      <c r="BJF175" s="4341"/>
      <c r="BJG175" s="4338"/>
      <c r="BJH175" s="2612"/>
      <c r="BJI175" s="4342"/>
      <c r="BJJ175" s="4343"/>
      <c r="BJK175" s="4344"/>
      <c r="BJL175" s="2613"/>
      <c r="BJM175" s="4345"/>
      <c r="BJN175" s="4346"/>
      <c r="BJO175" s="4345"/>
      <c r="BJP175" s="4346"/>
      <c r="BJQ175" s="4338"/>
      <c r="BJR175" s="4339"/>
      <c r="BJS175" s="4345"/>
      <c r="BJT175" s="4344"/>
      <c r="BJU175" s="4338"/>
      <c r="BJV175" s="4339"/>
      <c r="BJW175" s="4340"/>
      <c r="BJX175" s="4341"/>
      <c r="BJY175" s="4338"/>
      <c r="BJZ175" s="2612"/>
      <c r="BKA175" s="4342"/>
      <c r="BKB175" s="4343"/>
      <c r="BKC175" s="4344"/>
      <c r="BKD175" s="2613"/>
      <c r="BKE175" s="4345"/>
      <c r="BKF175" s="4346"/>
      <c r="BKG175" s="4345"/>
      <c r="BKH175" s="4346"/>
      <c r="BKI175" s="4338"/>
      <c r="BKJ175" s="4339"/>
      <c r="BKK175" s="4345"/>
      <c r="BKL175" s="4344"/>
      <c r="BKM175" s="4338"/>
      <c r="BKN175" s="4339"/>
      <c r="BKO175" s="4340"/>
      <c r="BKP175" s="4341"/>
      <c r="BKQ175" s="4338"/>
      <c r="BKR175" s="2612"/>
      <c r="BKS175" s="4342"/>
      <c r="BKT175" s="4343"/>
      <c r="BKU175" s="4344"/>
      <c r="BKV175" s="2613"/>
      <c r="BKW175" s="4345"/>
      <c r="BKX175" s="4346"/>
      <c r="BKY175" s="4345"/>
      <c r="BKZ175" s="4346"/>
      <c r="BLA175" s="4338"/>
      <c r="BLB175" s="4339"/>
      <c r="BLC175" s="4345"/>
      <c r="BLD175" s="4344"/>
      <c r="BLE175" s="4338"/>
      <c r="BLF175" s="4339"/>
      <c r="BLG175" s="4340"/>
      <c r="BLH175" s="4341"/>
      <c r="BLI175" s="4338"/>
      <c r="BLJ175" s="2612"/>
      <c r="BLK175" s="4342"/>
      <c r="BLL175" s="4343"/>
      <c r="BLM175" s="4344"/>
      <c r="BLN175" s="2613"/>
      <c r="BLO175" s="4345"/>
      <c r="BLP175" s="4346"/>
      <c r="BLQ175" s="4345"/>
      <c r="BLR175" s="4346"/>
      <c r="BLS175" s="4338"/>
      <c r="BLT175" s="4339"/>
      <c r="BLU175" s="4345"/>
      <c r="BLV175" s="4344"/>
      <c r="BLW175" s="4338"/>
      <c r="BLX175" s="4339"/>
      <c r="BLY175" s="4340"/>
      <c r="BLZ175" s="4341"/>
      <c r="BMA175" s="4338"/>
      <c r="BMB175" s="2612"/>
      <c r="BMC175" s="4342"/>
      <c r="BMD175" s="4343"/>
      <c r="BME175" s="4344"/>
      <c r="BMF175" s="2613"/>
      <c r="BMG175" s="4345"/>
      <c r="BMH175" s="4346"/>
      <c r="BMI175" s="4345"/>
      <c r="BMJ175" s="4346"/>
      <c r="BMK175" s="4338"/>
      <c r="BML175" s="4339"/>
      <c r="BMM175" s="4345"/>
      <c r="BMN175" s="4344"/>
      <c r="BMO175" s="4338"/>
      <c r="BMP175" s="4339"/>
      <c r="BMQ175" s="4340"/>
      <c r="BMR175" s="4341"/>
      <c r="BMS175" s="4338"/>
      <c r="BMT175" s="2612"/>
      <c r="BMU175" s="4342"/>
      <c r="BMV175" s="4343"/>
      <c r="BMW175" s="4344"/>
      <c r="BMX175" s="2613"/>
      <c r="BMY175" s="4345"/>
      <c r="BMZ175" s="4346"/>
      <c r="BNA175" s="4345"/>
      <c r="BNB175" s="4346"/>
      <c r="BNC175" s="4338"/>
      <c r="BND175" s="4339"/>
      <c r="BNE175" s="4345"/>
      <c r="BNF175" s="4344"/>
      <c r="BNG175" s="4338"/>
      <c r="BNH175" s="4339"/>
      <c r="BNI175" s="4340"/>
      <c r="BNJ175" s="4341"/>
      <c r="BNK175" s="4338"/>
      <c r="BNL175" s="2612"/>
      <c r="BNM175" s="4342"/>
      <c r="BNN175" s="4343"/>
      <c r="BNO175" s="4344"/>
      <c r="BNP175" s="2613"/>
      <c r="BNQ175" s="4345"/>
      <c r="BNR175" s="4346"/>
      <c r="BNS175" s="4345"/>
      <c r="BNT175" s="4346"/>
      <c r="BNU175" s="4338"/>
      <c r="BNV175" s="4339"/>
      <c r="BNW175" s="4345"/>
      <c r="BNX175" s="4344"/>
      <c r="BNY175" s="4338"/>
      <c r="BNZ175" s="4339"/>
      <c r="BOA175" s="4340"/>
      <c r="BOB175" s="4341"/>
      <c r="BOC175" s="4338"/>
      <c r="BOD175" s="2612"/>
      <c r="BOE175" s="4342"/>
      <c r="BOF175" s="4343"/>
      <c r="BOG175" s="4344"/>
      <c r="BOH175" s="2613"/>
      <c r="BOI175" s="4345"/>
      <c r="BOJ175" s="4346"/>
      <c r="BOK175" s="4345"/>
      <c r="BOL175" s="4346"/>
      <c r="BOM175" s="4338"/>
      <c r="BON175" s="4339"/>
      <c r="BOO175" s="4345"/>
      <c r="BOP175" s="4344"/>
      <c r="BOQ175" s="4338"/>
      <c r="BOR175" s="4339"/>
      <c r="BOS175" s="4340"/>
      <c r="BOT175" s="4341"/>
      <c r="BOU175" s="4338"/>
      <c r="BOV175" s="2612"/>
      <c r="BOW175" s="4342"/>
      <c r="BOX175" s="4343"/>
      <c r="BOY175" s="4344"/>
      <c r="BOZ175" s="2613"/>
      <c r="BPA175" s="4345"/>
      <c r="BPB175" s="4346"/>
      <c r="BPC175" s="4345"/>
      <c r="BPD175" s="4346"/>
      <c r="BPE175" s="4338"/>
      <c r="BPF175" s="4339"/>
      <c r="BPG175" s="4345"/>
      <c r="BPH175" s="4344"/>
      <c r="BPI175" s="4338"/>
      <c r="BPJ175" s="4339"/>
      <c r="BPK175" s="4340"/>
      <c r="BPL175" s="4341"/>
      <c r="BPM175" s="4338"/>
      <c r="BPN175" s="2612"/>
      <c r="BPO175" s="4342"/>
      <c r="BPP175" s="4343"/>
      <c r="BPQ175" s="4344"/>
      <c r="BPR175" s="2613"/>
      <c r="BPS175" s="4345"/>
      <c r="BPT175" s="4346"/>
      <c r="BPU175" s="4345"/>
      <c r="BPV175" s="4346"/>
      <c r="BPW175" s="4338"/>
      <c r="BPX175" s="4339"/>
      <c r="BPY175" s="4345"/>
      <c r="BPZ175" s="4344"/>
      <c r="BQA175" s="4338"/>
      <c r="BQB175" s="4339"/>
      <c r="BQC175" s="4340"/>
      <c r="BQD175" s="4341"/>
      <c r="BQE175" s="4338"/>
      <c r="BQF175" s="2612"/>
      <c r="BQG175" s="4342"/>
      <c r="BQH175" s="4343"/>
      <c r="BQI175" s="4344"/>
      <c r="BQJ175" s="2613"/>
      <c r="BQK175" s="4345"/>
      <c r="BQL175" s="4346"/>
      <c r="BQM175" s="4345"/>
      <c r="BQN175" s="4346"/>
      <c r="BQO175" s="4338"/>
      <c r="BQP175" s="4339"/>
      <c r="BQQ175" s="4345"/>
      <c r="BQR175" s="4344"/>
      <c r="BQS175" s="4338"/>
      <c r="BQT175" s="4339"/>
      <c r="BQU175" s="4340"/>
      <c r="BQV175" s="4341"/>
      <c r="BQW175" s="4338"/>
      <c r="BQX175" s="2612"/>
      <c r="BQY175" s="4342"/>
      <c r="BQZ175" s="4343"/>
      <c r="BRA175" s="4344"/>
      <c r="BRB175" s="2613"/>
      <c r="BRC175" s="4345"/>
      <c r="BRD175" s="4346"/>
      <c r="BRE175" s="4345"/>
      <c r="BRF175" s="4346"/>
      <c r="BRG175" s="4338"/>
      <c r="BRH175" s="4339"/>
      <c r="BRI175" s="4345"/>
      <c r="BRJ175" s="4344"/>
      <c r="BRK175" s="4338"/>
      <c r="BRL175" s="4339"/>
      <c r="BRM175" s="4340"/>
      <c r="BRN175" s="4341"/>
      <c r="BRO175" s="4338"/>
      <c r="BRP175" s="2612"/>
      <c r="BRQ175" s="4342"/>
      <c r="BRR175" s="4343"/>
      <c r="BRS175" s="4344"/>
      <c r="BRT175" s="2613"/>
      <c r="BRU175" s="4345"/>
      <c r="BRV175" s="4346"/>
      <c r="BRW175" s="4345"/>
      <c r="BRX175" s="4346"/>
      <c r="BRY175" s="4338"/>
      <c r="BRZ175" s="4339"/>
      <c r="BSA175" s="4345"/>
      <c r="BSB175" s="4344"/>
      <c r="BSC175" s="4338"/>
      <c r="BSD175" s="4339"/>
      <c r="BSE175" s="4340"/>
      <c r="BSF175" s="4341"/>
      <c r="BSG175" s="4338"/>
      <c r="BSH175" s="2612"/>
      <c r="BSI175" s="4342"/>
      <c r="BSJ175" s="4343"/>
      <c r="BSK175" s="4344"/>
      <c r="BSL175" s="2613"/>
      <c r="BSM175" s="4345"/>
      <c r="BSN175" s="4346"/>
      <c r="BSO175" s="4345"/>
      <c r="BSP175" s="4346"/>
      <c r="BSQ175" s="4338"/>
      <c r="BSR175" s="4339"/>
      <c r="BSS175" s="4345"/>
      <c r="BST175" s="4344"/>
      <c r="BSU175" s="4338"/>
      <c r="BSV175" s="4339"/>
      <c r="BSW175" s="4340"/>
      <c r="BSX175" s="4341"/>
      <c r="BSY175" s="4338"/>
      <c r="BSZ175" s="2612"/>
      <c r="BTA175" s="4342"/>
      <c r="BTB175" s="4343"/>
      <c r="BTC175" s="4344"/>
      <c r="BTD175" s="2613"/>
      <c r="BTE175" s="4345"/>
      <c r="BTF175" s="4346"/>
      <c r="BTG175" s="4345"/>
      <c r="BTH175" s="4346"/>
      <c r="BTI175" s="4338"/>
      <c r="BTJ175" s="4339"/>
      <c r="BTK175" s="4345"/>
      <c r="BTL175" s="4344"/>
      <c r="BTM175" s="4338"/>
      <c r="BTN175" s="4339"/>
      <c r="BTO175" s="4340"/>
      <c r="BTP175" s="4341"/>
      <c r="BTQ175" s="4338"/>
      <c r="BTR175" s="2612"/>
      <c r="BTS175" s="4342"/>
      <c r="BTT175" s="4343"/>
      <c r="BTU175" s="4344"/>
      <c r="BTV175" s="2613"/>
      <c r="BTW175" s="4345"/>
      <c r="BTX175" s="4346"/>
      <c r="BTY175" s="4345"/>
      <c r="BTZ175" s="4346"/>
      <c r="BUA175" s="4338"/>
      <c r="BUB175" s="4339"/>
      <c r="BUC175" s="4345"/>
      <c r="BUD175" s="4344"/>
      <c r="BUE175" s="4338"/>
      <c r="BUF175" s="4339"/>
      <c r="BUG175" s="4340"/>
      <c r="BUH175" s="4341"/>
      <c r="BUI175" s="4338"/>
      <c r="BUJ175" s="2612"/>
      <c r="BUK175" s="4342"/>
      <c r="BUL175" s="4343"/>
      <c r="BUM175" s="4344"/>
      <c r="BUN175" s="2613"/>
      <c r="BUO175" s="4345"/>
      <c r="BUP175" s="4346"/>
      <c r="BUQ175" s="4345"/>
      <c r="BUR175" s="4346"/>
      <c r="BUS175" s="4338"/>
      <c r="BUT175" s="4339"/>
      <c r="BUU175" s="4345"/>
      <c r="BUV175" s="4344"/>
      <c r="BUW175" s="4338"/>
      <c r="BUX175" s="4339"/>
      <c r="BUY175" s="4340"/>
      <c r="BUZ175" s="4341"/>
      <c r="BVA175" s="4338"/>
      <c r="BVB175" s="2612"/>
      <c r="BVC175" s="4342"/>
      <c r="BVD175" s="4343"/>
      <c r="BVE175" s="4344"/>
      <c r="BVF175" s="2613"/>
      <c r="BVG175" s="4345"/>
      <c r="BVH175" s="4346"/>
      <c r="BVI175" s="4345"/>
      <c r="BVJ175" s="4346"/>
      <c r="BVK175" s="4338"/>
      <c r="BVL175" s="4339"/>
      <c r="BVM175" s="4345"/>
      <c r="BVN175" s="4344"/>
      <c r="BVO175" s="4338"/>
      <c r="BVP175" s="4339"/>
      <c r="BVQ175" s="4340"/>
      <c r="BVR175" s="4341"/>
      <c r="BVS175" s="4338"/>
      <c r="BVT175" s="2612"/>
      <c r="BVU175" s="4342"/>
      <c r="BVV175" s="4343"/>
      <c r="BVW175" s="4344"/>
      <c r="BVX175" s="2613"/>
      <c r="BVY175" s="4345"/>
      <c r="BVZ175" s="4346"/>
      <c r="BWA175" s="4345"/>
      <c r="BWB175" s="4346"/>
      <c r="BWC175" s="4338"/>
      <c r="BWD175" s="4339"/>
      <c r="BWE175" s="4345"/>
      <c r="BWF175" s="4344"/>
      <c r="BWG175" s="4338"/>
      <c r="BWH175" s="4339"/>
      <c r="BWI175" s="4340"/>
      <c r="BWJ175" s="4341"/>
      <c r="BWK175" s="4338"/>
      <c r="BWL175" s="2612"/>
      <c r="BWM175" s="4342"/>
      <c r="BWN175" s="4343"/>
      <c r="BWO175" s="4344"/>
      <c r="BWP175" s="2613"/>
      <c r="BWQ175" s="4345"/>
      <c r="BWR175" s="4346"/>
      <c r="BWS175" s="4345"/>
      <c r="BWT175" s="4346"/>
      <c r="BWU175" s="4338"/>
      <c r="BWV175" s="4339"/>
      <c r="BWW175" s="4345"/>
      <c r="BWX175" s="4344"/>
      <c r="BWY175" s="4338"/>
      <c r="BWZ175" s="4339"/>
      <c r="BXA175" s="4340"/>
      <c r="BXB175" s="4341"/>
      <c r="BXC175" s="4338"/>
      <c r="BXD175" s="2612"/>
      <c r="BXE175" s="4342"/>
      <c r="BXF175" s="4343"/>
      <c r="BXG175" s="4344"/>
      <c r="BXH175" s="2613"/>
      <c r="BXI175" s="4345"/>
      <c r="BXJ175" s="4346"/>
      <c r="BXK175" s="4345"/>
      <c r="BXL175" s="4346"/>
      <c r="BXM175" s="4338"/>
      <c r="BXN175" s="4339"/>
      <c r="BXO175" s="4345"/>
      <c r="BXP175" s="4344"/>
      <c r="BXQ175" s="4338"/>
      <c r="BXR175" s="4339"/>
      <c r="BXS175" s="4340"/>
      <c r="BXT175" s="4341"/>
      <c r="BXU175" s="4338"/>
      <c r="BXV175" s="2612"/>
      <c r="BXW175" s="4342"/>
      <c r="BXX175" s="4343"/>
      <c r="BXY175" s="4344"/>
      <c r="BXZ175" s="2613"/>
      <c r="BYA175" s="4345"/>
      <c r="BYB175" s="4346"/>
      <c r="BYC175" s="4345"/>
      <c r="BYD175" s="4346"/>
      <c r="BYE175" s="4338"/>
      <c r="BYF175" s="4339"/>
      <c r="BYG175" s="4345"/>
      <c r="BYH175" s="4344"/>
      <c r="BYI175" s="4338"/>
      <c r="BYJ175" s="4339"/>
      <c r="BYK175" s="4340"/>
      <c r="BYL175" s="4341"/>
      <c r="BYM175" s="4338"/>
      <c r="BYN175" s="2612"/>
      <c r="BYO175" s="4342"/>
      <c r="BYP175" s="4343"/>
      <c r="BYQ175" s="4344"/>
      <c r="BYR175" s="2613"/>
      <c r="BYS175" s="4345"/>
      <c r="BYT175" s="4346"/>
      <c r="BYU175" s="4345"/>
      <c r="BYV175" s="4346"/>
      <c r="BYW175" s="4338"/>
      <c r="BYX175" s="4339"/>
      <c r="BYY175" s="4345"/>
      <c r="BYZ175" s="4344"/>
      <c r="BZA175" s="4338"/>
      <c r="BZB175" s="4339"/>
      <c r="BZC175" s="4340"/>
      <c r="BZD175" s="4341"/>
      <c r="BZE175" s="4338"/>
      <c r="BZF175" s="2612"/>
      <c r="BZG175" s="4342"/>
      <c r="BZH175" s="4343"/>
      <c r="BZI175" s="4344"/>
      <c r="BZJ175" s="2613"/>
      <c r="BZK175" s="4345"/>
      <c r="BZL175" s="4346"/>
      <c r="BZM175" s="4345"/>
      <c r="BZN175" s="4346"/>
      <c r="BZO175" s="4338"/>
      <c r="BZP175" s="4339"/>
      <c r="BZQ175" s="4345"/>
      <c r="BZR175" s="4344"/>
      <c r="BZS175" s="4338"/>
      <c r="BZT175" s="4339"/>
      <c r="BZU175" s="4340"/>
      <c r="BZV175" s="4341"/>
      <c r="BZW175" s="4338"/>
      <c r="BZX175" s="2612"/>
      <c r="BZY175" s="4342"/>
      <c r="BZZ175" s="4343"/>
      <c r="CAA175" s="4344"/>
      <c r="CAB175" s="2613"/>
      <c r="CAC175" s="4345"/>
      <c r="CAD175" s="4346"/>
      <c r="CAE175" s="4345"/>
      <c r="CAF175" s="4346"/>
      <c r="CAG175" s="4338"/>
      <c r="CAH175" s="4339"/>
      <c r="CAI175" s="4345"/>
      <c r="CAJ175" s="4344"/>
      <c r="CAK175" s="4338"/>
      <c r="CAL175" s="4339"/>
      <c r="CAM175" s="4340"/>
      <c r="CAN175" s="4341"/>
      <c r="CAO175" s="4338"/>
      <c r="CAP175" s="2612"/>
      <c r="CAQ175" s="4342"/>
      <c r="CAR175" s="4343"/>
      <c r="CAS175" s="4344"/>
      <c r="CAT175" s="2613"/>
      <c r="CAU175" s="4345"/>
      <c r="CAV175" s="4346"/>
      <c r="CAW175" s="4345"/>
      <c r="CAX175" s="4346"/>
      <c r="CAY175" s="4338"/>
      <c r="CAZ175" s="4339"/>
      <c r="CBA175" s="4345"/>
      <c r="CBB175" s="4344"/>
      <c r="CBC175" s="4338"/>
      <c r="CBD175" s="4339"/>
      <c r="CBE175" s="4340"/>
      <c r="CBF175" s="4341"/>
      <c r="CBG175" s="4338"/>
      <c r="CBH175" s="2612"/>
      <c r="CBI175" s="4342"/>
      <c r="CBJ175" s="4343"/>
      <c r="CBK175" s="4344"/>
      <c r="CBL175" s="2613"/>
      <c r="CBM175" s="4345"/>
      <c r="CBN175" s="4346"/>
      <c r="CBO175" s="4345"/>
      <c r="CBP175" s="4346"/>
      <c r="CBQ175" s="4338"/>
      <c r="CBR175" s="4339"/>
      <c r="CBS175" s="4345"/>
      <c r="CBT175" s="4344"/>
      <c r="CBU175" s="4338"/>
      <c r="CBV175" s="4339"/>
      <c r="CBW175" s="4340"/>
      <c r="CBX175" s="4341"/>
      <c r="CBY175" s="4338"/>
      <c r="CBZ175" s="2612"/>
      <c r="CCA175" s="4342"/>
      <c r="CCB175" s="4343"/>
      <c r="CCC175" s="4344"/>
      <c r="CCD175" s="2613"/>
      <c r="CCE175" s="4345"/>
      <c r="CCF175" s="4346"/>
      <c r="CCG175" s="4345"/>
      <c r="CCH175" s="4346"/>
      <c r="CCI175" s="4338"/>
      <c r="CCJ175" s="4339"/>
      <c r="CCK175" s="4345"/>
      <c r="CCL175" s="4344"/>
      <c r="CCM175" s="4338"/>
      <c r="CCN175" s="4339"/>
      <c r="CCO175" s="4340"/>
      <c r="CCP175" s="4341"/>
      <c r="CCQ175" s="4338"/>
      <c r="CCR175" s="2612"/>
      <c r="CCS175" s="4342"/>
      <c r="CCT175" s="4343"/>
      <c r="CCU175" s="4344"/>
      <c r="CCV175" s="2613"/>
      <c r="CCW175" s="4345"/>
      <c r="CCX175" s="4346"/>
      <c r="CCY175" s="4345"/>
      <c r="CCZ175" s="4346"/>
      <c r="CDA175" s="4338"/>
      <c r="CDB175" s="4339"/>
      <c r="CDC175" s="4345"/>
      <c r="CDD175" s="4344"/>
      <c r="CDE175" s="4338"/>
      <c r="CDF175" s="4339"/>
      <c r="CDG175" s="4340"/>
      <c r="CDH175" s="4341"/>
      <c r="CDI175" s="4338"/>
      <c r="CDJ175" s="2612"/>
      <c r="CDK175" s="4342"/>
      <c r="CDL175" s="4343"/>
      <c r="CDM175" s="4344"/>
      <c r="CDN175" s="2613"/>
      <c r="CDO175" s="4345"/>
      <c r="CDP175" s="4346"/>
      <c r="CDQ175" s="4345"/>
      <c r="CDR175" s="4346"/>
      <c r="CDS175" s="4338"/>
      <c r="CDT175" s="4339"/>
      <c r="CDU175" s="4345"/>
      <c r="CDV175" s="4344"/>
      <c r="CDW175" s="4338"/>
      <c r="CDX175" s="4339"/>
      <c r="CDY175" s="4340"/>
      <c r="CDZ175" s="4341"/>
      <c r="CEA175" s="4338"/>
      <c r="CEB175" s="2612"/>
      <c r="CEC175" s="4342"/>
      <c r="CED175" s="4343"/>
      <c r="CEE175" s="4344"/>
      <c r="CEF175" s="2613"/>
      <c r="CEG175" s="4345"/>
      <c r="CEH175" s="4346"/>
      <c r="CEI175" s="4345"/>
      <c r="CEJ175" s="4346"/>
      <c r="CEK175" s="4338"/>
      <c r="CEL175" s="4339"/>
      <c r="CEM175" s="4345"/>
      <c r="CEN175" s="4344"/>
      <c r="CEO175" s="4338"/>
      <c r="CEP175" s="4339"/>
      <c r="CEQ175" s="4340"/>
      <c r="CER175" s="4341"/>
      <c r="CES175" s="4338"/>
      <c r="CET175" s="2612"/>
      <c r="CEU175" s="4342"/>
      <c r="CEV175" s="4343"/>
      <c r="CEW175" s="4344"/>
      <c r="CEX175" s="2613"/>
      <c r="CEY175" s="4345"/>
      <c r="CEZ175" s="4346"/>
      <c r="CFA175" s="4345"/>
      <c r="CFB175" s="4346"/>
      <c r="CFC175" s="4338"/>
      <c r="CFD175" s="4339"/>
      <c r="CFE175" s="4345"/>
      <c r="CFF175" s="4344"/>
      <c r="CFG175" s="4338"/>
      <c r="CFH175" s="4339"/>
      <c r="CFI175" s="4340"/>
      <c r="CFJ175" s="4341"/>
      <c r="CFK175" s="4338"/>
      <c r="CFL175" s="2612"/>
      <c r="CFM175" s="4342"/>
      <c r="CFN175" s="4343"/>
      <c r="CFO175" s="4344"/>
      <c r="CFP175" s="2613"/>
      <c r="CFQ175" s="4345"/>
      <c r="CFR175" s="4346"/>
      <c r="CFS175" s="4345"/>
      <c r="CFT175" s="4346"/>
      <c r="CFU175" s="4338"/>
      <c r="CFV175" s="4339"/>
      <c r="CFW175" s="4345"/>
      <c r="CFX175" s="4344"/>
      <c r="CFY175" s="4338"/>
      <c r="CFZ175" s="4339"/>
      <c r="CGA175" s="4340"/>
      <c r="CGB175" s="4341"/>
      <c r="CGC175" s="4338"/>
      <c r="CGD175" s="2612"/>
      <c r="CGE175" s="4342"/>
      <c r="CGF175" s="4343"/>
      <c r="CGG175" s="4344"/>
      <c r="CGH175" s="2613"/>
      <c r="CGI175" s="4345"/>
      <c r="CGJ175" s="4346"/>
      <c r="CGK175" s="4345"/>
      <c r="CGL175" s="4346"/>
      <c r="CGM175" s="4338"/>
      <c r="CGN175" s="4339"/>
      <c r="CGO175" s="4345"/>
      <c r="CGP175" s="4344"/>
      <c r="CGQ175" s="4338"/>
      <c r="CGR175" s="4339"/>
      <c r="CGS175" s="4340"/>
      <c r="CGT175" s="4341"/>
      <c r="CGU175" s="4338"/>
      <c r="CGV175" s="2612"/>
      <c r="CGW175" s="4342"/>
      <c r="CGX175" s="4343"/>
      <c r="CGY175" s="4344"/>
      <c r="CGZ175" s="2613"/>
      <c r="CHA175" s="4345"/>
      <c r="CHB175" s="4346"/>
      <c r="CHC175" s="4345"/>
      <c r="CHD175" s="4346"/>
      <c r="CHE175" s="4338"/>
      <c r="CHF175" s="4339"/>
      <c r="CHG175" s="4345"/>
      <c r="CHH175" s="4344"/>
      <c r="CHI175" s="4338"/>
      <c r="CHJ175" s="4339"/>
      <c r="CHK175" s="4340"/>
      <c r="CHL175" s="4341"/>
      <c r="CHM175" s="4338"/>
      <c r="CHN175" s="2612"/>
      <c r="CHO175" s="4342"/>
      <c r="CHP175" s="4343"/>
      <c r="CHQ175" s="4344"/>
      <c r="CHR175" s="2613"/>
      <c r="CHS175" s="4345"/>
      <c r="CHT175" s="4346"/>
      <c r="CHU175" s="4345"/>
      <c r="CHV175" s="4346"/>
      <c r="CHW175" s="4338"/>
      <c r="CHX175" s="4339"/>
      <c r="CHY175" s="4345"/>
      <c r="CHZ175" s="4344"/>
      <c r="CIA175" s="4338"/>
      <c r="CIB175" s="4339"/>
      <c r="CIC175" s="4340"/>
      <c r="CID175" s="4341"/>
      <c r="CIE175" s="4338"/>
      <c r="CIF175" s="2612"/>
      <c r="CIG175" s="4342"/>
      <c r="CIH175" s="4343"/>
      <c r="CII175" s="4344"/>
      <c r="CIJ175" s="2613"/>
      <c r="CIK175" s="4345"/>
      <c r="CIL175" s="4346"/>
      <c r="CIM175" s="4345"/>
      <c r="CIN175" s="4346"/>
      <c r="CIO175" s="4338"/>
      <c r="CIP175" s="4339"/>
      <c r="CIQ175" s="4345"/>
      <c r="CIR175" s="4344"/>
      <c r="CIS175" s="4338"/>
      <c r="CIT175" s="4339"/>
      <c r="CIU175" s="4340"/>
      <c r="CIV175" s="4341"/>
      <c r="CIW175" s="4338"/>
      <c r="CIX175" s="2612"/>
      <c r="CIY175" s="4342"/>
      <c r="CIZ175" s="4343"/>
      <c r="CJA175" s="4344"/>
      <c r="CJB175" s="2613"/>
      <c r="CJC175" s="4345"/>
      <c r="CJD175" s="4346"/>
      <c r="CJE175" s="4345"/>
      <c r="CJF175" s="4346"/>
      <c r="CJG175" s="4338"/>
      <c r="CJH175" s="4339"/>
      <c r="CJI175" s="4345"/>
      <c r="CJJ175" s="4344"/>
      <c r="CJK175" s="4338"/>
      <c r="CJL175" s="4339"/>
      <c r="CJM175" s="4340"/>
      <c r="CJN175" s="4341"/>
      <c r="CJO175" s="4338"/>
      <c r="CJP175" s="2612"/>
      <c r="CJQ175" s="4342"/>
      <c r="CJR175" s="4343"/>
      <c r="CJS175" s="4344"/>
      <c r="CJT175" s="2613"/>
      <c r="CJU175" s="4345"/>
      <c r="CJV175" s="4346"/>
      <c r="CJW175" s="4345"/>
      <c r="CJX175" s="4346"/>
      <c r="CJY175" s="4338"/>
      <c r="CJZ175" s="4339"/>
      <c r="CKA175" s="4345"/>
      <c r="CKB175" s="4344"/>
      <c r="CKC175" s="4338"/>
      <c r="CKD175" s="4339"/>
      <c r="CKE175" s="4340"/>
      <c r="CKF175" s="4341"/>
      <c r="CKG175" s="4338"/>
      <c r="CKH175" s="2612"/>
      <c r="CKI175" s="4342"/>
      <c r="CKJ175" s="4343"/>
      <c r="CKK175" s="4344"/>
      <c r="CKL175" s="2613"/>
      <c r="CKM175" s="4345"/>
      <c r="CKN175" s="4346"/>
      <c r="CKO175" s="4345"/>
      <c r="CKP175" s="4346"/>
      <c r="CKQ175" s="4338"/>
      <c r="CKR175" s="4339"/>
      <c r="CKS175" s="4345"/>
      <c r="CKT175" s="4344"/>
      <c r="CKU175" s="4338"/>
      <c r="CKV175" s="4339"/>
      <c r="CKW175" s="4340"/>
      <c r="CKX175" s="4341"/>
      <c r="CKY175" s="4338"/>
      <c r="CKZ175" s="2612"/>
      <c r="CLA175" s="4342"/>
      <c r="CLB175" s="4343"/>
      <c r="CLC175" s="4344"/>
      <c r="CLD175" s="2613"/>
      <c r="CLE175" s="4345"/>
      <c r="CLF175" s="4346"/>
      <c r="CLG175" s="4345"/>
      <c r="CLH175" s="4346"/>
      <c r="CLI175" s="4338"/>
      <c r="CLJ175" s="4339"/>
      <c r="CLK175" s="4345"/>
      <c r="CLL175" s="4344"/>
      <c r="CLM175" s="4338"/>
      <c r="CLN175" s="4339"/>
      <c r="CLO175" s="4340"/>
      <c r="CLP175" s="4341"/>
      <c r="CLQ175" s="4338"/>
      <c r="CLR175" s="2612"/>
      <c r="CLS175" s="4342"/>
      <c r="CLT175" s="4343"/>
      <c r="CLU175" s="4344"/>
      <c r="CLV175" s="2613"/>
      <c r="CLW175" s="4345"/>
      <c r="CLX175" s="4346"/>
      <c r="CLY175" s="4345"/>
      <c r="CLZ175" s="4346"/>
      <c r="CMA175" s="4338"/>
      <c r="CMB175" s="4339"/>
      <c r="CMC175" s="4345"/>
      <c r="CMD175" s="4344"/>
      <c r="CME175" s="4338"/>
      <c r="CMF175" s="4339"/>
      <c r="CMG175" s="4340"/>
      <c r="CMH175" s="4341"/>
      <c r="CMI175" s="4338"/>
      <c r="CMJ175" s="2612"/>
      <c r="CMK175" s="4342"/>
      <c r="CML175" s="4343"/>
      <c r="CMM175" s="4344"/>
      <c r="CMN175" s="2613"/>
      <c r="CMO175" s="4345"/>
      <c r="CMP175" s="4346"/>
      <c r="CMQ175" s="4345"/>
      <c r="CMR175" s="4346"/>
      <c r="CMS175" s="4338"/>
      <c r="CMT175" s="4339"/>
      <c r="CMU175" s="4345"/>
      <c r="CMV175" s="4344"/>
      <c r="CMW175" s="4338"/>
      <c r="CMX175" s="4339"/>
      <c r="CMY175" s="4340"/>
      <c r="CMZ175" s="4341"/>
      <c r="CNA175" s="4338"/>
      <c r="CNB175" s="2612"/>
      <c r="CNC175" s="4342"/>
      <c r="CND175" s="4343"/>
      <c r="CNE175" s="4344"/>
      <c r="CNF175" s="2613"/>
      <c r="CNG175" s="4345"/>
      <c r="CNH175" s="4346"/>
      <c r="CNI175" s="4345"/>
      <c r="CNJ175" s="4346"/>
      <c r="CNK175" s="4338"/>
      <c r="CNL175" s="4339"/>
      <c r="CNM175" s="4345"/>
      <c r="CNN175" s="4344"/>
      <c r="CNO175" s="4338"/>
      <c r="CNP175" s="4339"/>
      <c r="CNQ175" s="4340"/>
      <c r="CNR175" s="4341"/>
      <c r="CNS175" s="4338"/>
      <c r="CNT175" s="2612"/>
      <c r="CNU175" s="4342"/>
      <c r="CNV175" s="4343"/>
      <c r="CNW175" s="4344"/>
      <c r="CNX175" s="2613"/>
      <c r="CNY175" s="4345"/>
      <c r="CNZ175" s="4346"/>
      <c r="COA175" s="4345"/>
      <c r="COB175" s="4346"/>
      <c r="COC175" s="4338"/>
      <c r="COD175" s="4339"/>
      <c r="COE175" s="4345"/>
      <c r="COF175" s="4344"/>
      <c r="COG175" s="4338"/>
      <c r="COH175" s="4339"/>
      <c r="COI175" s="4340"/>
      <c r="COJ175" s="4341"/>
      <c r="COK175" s="4338"/>
      <c r="COL175" s="2612"/>
      <c r="COM175" s="4342"/>
      <c r="CON175" s="4343"/>
      <c r="COO175" s="4344"/>
      <c r="COP175" s="2613"/>
      <c r="COQ175" s="4345"/>
      <c r="COR175" s="4346"/>
      <c r="COS175" s="4345"/>
      <c r="COT175" s="4346"/>
      <c r="COU175" s="4338"/>
      <c r="COV175" s="4339"/>
      <c r="COW175" s="4345"/>
      <c r="COX175" s="4344"/>
      <c r="COY175" s="4338"/>
      <c r="COZ175" s="4339"/>
      <c r="CPA175" s="4340"/>
      <c r="CPB175" s="4341"/>
      <c r="CPC175" s="4338"/>
      <c r="CPD175" s="2612"/>
      <c r="CPE175" s="4342"/>
      <c r="CPF175" s="4343"/>
      <c r="CPG175" s="4344"/>
      <c r="CPH175" s="2613"/>
      <c r="CPI175" s="4345"/>
      <c r="CPJ175" s="4346"/>
      <c r="CPK175" s="4345"/>
      <c r="CPL175" s="4346"/>
      <c r="CPM175" s="4338"/>
      <c r="CPN175" s="4339"/>
      <c r="CPO175" s="4345"/>
      <c r="CPP175" s="4344"/>
      <c r="CPQ175" s="4338"/>
      <c r="CPR175" s="4339"/>
      <c r="CPS175" s="4340"/>
      <c r="CPT175" s="4341"/>
      <c r="CPU175" s="4338"/>
      <c r="CPV175" s="2612"/>
      <c r="CPW175" s="4342"/>
      <c r="CPX175" s="4343"/>
      <c r="CPY175" s="4344"/>
      <c r="CPZ175" s="2613"/>
      <c r="CQA175" s="4345"/>
      <c r="CQB175" s="4346"/>
      <c r="CQC175" s="4345"/>
      <c r="CQD175" s="4346"/>
      <c r="CQE175" s="4338"/>
      <c r="CQF175" s="4339"/>
      <c r="CQG175" s="4345"/>
      <c r="CQH175" s="4344"/>
      <c r="CQI175" s="4338"/>
      <c r="CQJ175" s="4339"/>
      <c r="CQK175" s="4340"/>
      <c r="CQL175" s="4341"/>
      <c r="CQM175" s="4338"/>
      <c r="CQN175" s="2612"/>
      <c r="CQO175" s="4342"/>
      <c r="CQP175" s="4343"/>
      <c r="CQQ175" s="4344"/>
      <c r="CQR175" s="2613"/>
      <c r="CQS175" s="4345"/>
      <c r="CQT175" s="4346"/>
      <c r="CQU175" s="4345"/>
      <c r="CQV175" s="4346"/>
      <c r="CQW175" s="4338"/>
      <c r="CQX175" s="4339"/>
      <c r="CQY175" s="4345"/>
      <c r="CQZ175" s="4344"/>
      <c r="CRA175" s="4338"/>
      <c r="CRB175" s="4339"/>
      <c r="CRC175" s="4340"/>
      <c r="CRD175" s="4341"/>
      <c r="CRE175" s="4338"/>
      <c r="CRF175" s="2612"/>
      <c r="CRG175" s="4342"/>
      <c r="CRH175" s="4343"/>
      <c r="CRI175" s="4344"/>
      <c r="CRJ175" s="2613"/>
      <c r="CRK175" s="4345"/>
      <c r="CRL175" s="4346"/>
      <c r="CRM175" s="4345"/>
      <c r="CRN175" s="4346"/>
      <c r="CRO175" s="4338"/>
      <c r="CRP175" s="4339"/>
      <c r="CRQ175" s="4345"/>
      <c r="CRR175" s="4344"/>
      <c r="CRS175" s="4338"/>
      <c r="CRT175" s="4339"/>
      <c r="CRU175" s="4340"/>
      <c r="CRV175" s="4341"/>
      <c r="CRW175" s="4338"/>
      <c r="CRX175" s="2612"/>
      <c r="CRY175" s="4342"/>
      <c r="CRZ175" s="4343"/>
      <c r="CSA175" s="4344"/>
      <c r="CSB175" s="2613"/>
      <c r="CSC175" s="4345"/>
      <c r="CSD175" s="4346"/>
      <c r="CSE175" s="4345"/>
      <c r="CSF175" s="4346"/>
      <c r="CSG175" s="4338"/>
      <c r="CSH175" s="4339"/>
      <c r="CSI175" s="4345"/>
      <c r="CSJ175" s="4344"/>
      <c r="CSK175" s="4338"/>
      <c r="CSL175" s="4339"/>
      <c r="CSM175" s="4340"/>
      <c r="CSN175" s="4341"/>
      <c r="CSO175" s="4338"/>
      <c r="CSP175" s="2612"/>
      <c r="CSQ175" s="4342"/>
      <c r="CSR175" s="4343"/>
      <c r="CSS175" s="4344"/>
      <c r="CST175" s="2613"/>
      <c r="CSU175" s="4345"/>
      <c r="CSV175" s="4346"/>
      <c r="CSW175" s="4345"/>
      <c r="CSX175" s="4346"/>
      <c r="CSY175" s="4338"/>
      <c r="CSZ175" s="4339"/>
      <c r="CTA175" s="4345"/>
      <c r="CTB175" s="4344"/>
      <c r="CTC175" s="4338"/>
      <c r="CTD175" s="4339"/>
      <c r="CTE175" s="4340"/>
      <c r="CTF175" s="4341"/>
      <c r="CTG175" s="4338"/>
      <c r="CTH175" s="2612"/>
      <c r="CTI175" s="4342"/>
      <c r="CTJ175" s="4343"/>
      <c r="CTK175" s="4344"/>
      <c r="CTL175" s="2613"/>
      <c r="CTM175" s="4345"/>
      <c r="CTN175" s="4346"/>
      <c r="CTO175" s="4345"/>
      <c r="CTP175" s="4346"/>
      <c r="CTQ175" s="4338"/>
      <c r="CTR175" s="4339"/>
      <c r="CTS175" s="4345"/>
      <c r="CTT175" s="4344"/>
      <c r="CTU175" s="4338"/>
      <c r="CTV175" s="4339"/>
      <c r="CTW175" s="4340"/>
      <c r="CTX175" s="4341"/>
      <c r="CTY175" s="4338"/>
      <c r="CTZ175" s="2612"/>
      <c r="CUA175" s="4342"/>
      <c r="CUB175" s="4343"/>
      <c r="CUC175" s="4344"/>
      <c r="CUD175" s="2613"/>
      <c r="CUE175" s="4345"/>
      <c r="CUF175" s="4346"/>
      <c r="CUG175" s="4345"/>
      <c r="CUH175" s="4346"/>
      <c r="CUI175" s="4338"/>
      <c r="CUJ175" s="4339"/>
      <c r="CUK175" s="4345"/>
      <c r="CUL175" s="4344"/>
      <c r="CUM175" s="4338"/>
      <c r="CUN175" s="4339"/>
      <c r="CUO175" s="4340"/>
      <c r="CUP175" s="4341"/>
      <c r="CUQ175" s="4338"/>
      <c r="CUR175" s="2612"/>
      <c r="CUS175" s="4342"/>
      <c r="CUT175" s="4343"/>
      <c r="CUU175" s="4344"/>
      <c r="CUV175" s="2613"/>
      <c r="CUW175" s="4345"/>
      <c r="CUX175" s="4346"/>
      <c r="CUY175" s="4345"/>
      <c r="CUZ175" s="4346"/>
      <c r="CVA175" s="4338"/>
      <c r="CVB175" s="4339"/>
      <c r="CVC175" s="4345"/>
      <c r="CVD175" s="4344"/>
      <c r="CVE175" s="4338"/>
      <c r="CVF175" s="4339"/>
      <c r="CVG175" s="4340"/>
      <c r="CVH175" s="4341"/>
      <c r="CVI175" s="4338"/>
      <c r="CVJ175" s="2612"/>
      <c r="CVK175" s="4342"/>
      <c r="CVL175" s="4343"/>
      <c r="CVM175" s="4344"/>
      <c r="CVN175" s="2613"/>
      <c r="CVO175" s="4345"/>
      <c r="CVP175" s="4346"/>
      <c r="CVQ175" s="4345"/>
      <c r="CVR175" s="4346"/>
      <c r="CVS175" s="4338"/>
      <c r="CVT175" s="4339"/>
      <c r="CVU175" s="4345"/>
      <c r="CVV175" s="4344"/>
      <c r="CVW175" s="4338"/>
      <c r="CVX175" s="4339"/>
      <c r="CVY175" s="4340"/>
      <c r="CVZ175" s="4341"/>
      <c r="CWA175" s="4338"/>
      <c r="CWB175" s="2612"/>
      <c r="CWC175" s="4342"/>
      <c r="CWD175" s="4343"/>
      <c r="CWE175" s="4344"/>
      <c r="CWF175" s="2613"/>
      <c r="CWG175" s="4345"/>
      <c r="CWH175" s="4346"/>
      <c r="CWI175" s="4345"/>
      <c r="CWJ175" s="4346"/>
      <c r="CWK175" s="4338"/>
      <c r="CWL175" s="4339"/>
      <c r="CWM175" s="4345"/>
      <c r="CWN175" s="4344"/>
      <c r="CWO175" s="4338"/>
      <c r="CWP175" s="4339"/>
      <c r="CWQ175" s="4340"/>
      <c r="CWR175" s="4341"/>
      <c r="CWS175" s="4338"/>
      <c r="CWT175" s="2612"/>
      <c r="CWU175" s="4342"/>
      <c r="CWV175" s="4343"/>
      <c r="CWW175" s="4344"/>
      <c r="CWX175" s="2613"/>
      <c r="CWY175" s="4345"/>
      <c r="CWZ175" s="4346"/>
      <c r="CXA175" s="4345"/>
      <c r="CXB175" s="4346"/>
      <c r="CXC175" s="4338"/>
      <c r="CXD175" s="4339"/>
      <c r="CXE175" s="4345"/>
      <c r="CXF175" s="4344"/>
      <c r="CXG175" s="4338"/>
      <c r="CXH175" s="4339"/>
      <c r="CXI175" s="4340"/>
      <c r="CXJ175" s="4341"/>
      <c r="CXK175" s="4338"/>
      <c r="CXL175" s="2612"/>
      <c r="CXM175" s="4342"/>
      <c r="CXN175" s="4343"/>
      <c r="CXO175" s="4344"/>
      <c r="CXP175" s="2613"/>
      <c r="CXQ175" s="4345"/>
      <c r="CXR175" s="4346"/>
      <c r="CXS175" s="4345"/>
      <c r="CXT175" s="4346"/>
      <c r="CXU175" s="4338"/>
      <c r="CXV175" s="4339"/>
      <c r="CXW175" s="4345"/>
      <c r="CXX175" s="4344"/>
      <c r="CXY175" s="4338"/>
      <c r="CXZ175" s="4339"/>
      <c r="CYA175" s="4340"/>
      <c r="CYB175" s="4341"/>
      <c r="CYC175" s="4338"/>
      <c r="CYD175" s="2612"/>
      <c r="CYE175" s="4342"/>
      <c r="CYF175" s="4343"/>
      <c r="CYG175" s="4344"/>
      <c r="CYH175" s="2613"/>
      <c r="CYI175" s="4345"/>
      <c r="CYJ175" s="4346"/>
      <c r="CYK175" s="4345"/>
      <c r="CYL175" s="4346"/>
      <c r="CYM175" s="4338"/>
      <c r="CYN175" s="4339"/>
      <c r="CYO175" s="4345"/>
      <c r="CYP175" s="4344"/>
      <c r="CYQ175" s="4338"/>
      <c r="CYR175" s="4339"/>
      <c r="CYS175" s="4340"/>
      <c r="CYT175" s="4341"/>
      <c r="CYU175" s="4338"/>
      <c r="CYV175" s="2612"/>
      <c r="CYW175" s="4342"/>
      <c r="CYX175" s="4343"/>
      <c r="CYY175" s="4344"/>
      <c r="CYZ175" s="2613"/>
      <c r="CZA175" s="4345"/>
      <c r="CZB175" s="4346"/>
      <c r="CZC175" s="4345"/>
      <c r="CZD175" s="4346"/>
      <c r="CZE175" s="4338"/>
      <c r="CZF175" s="4339"/>
      <c r="CZG175" s="4345"/>
      <c r="CZH175" s="4344"/>
      <c r="CZI175" s="4338"/>
      <c r="CZJ175" s="4339"/>
      <c r="CZK175" s="4340"/>
      <c r="CZL175" s="4341"/>
      <c r="CZM175" s="4338"/>
      <c r="CZN175" s="2612"/>
      <c r="CZO175" s="4342"/>
      <c r="CZP175" s="4343"/>
      <c r="CZQ175" s="4344"/>
      <c r="CZR175" s="2613"/>
      <c r="CZS175" s="4345"/>
      <c r="CZT175" s="4346"/>
      <c r="CZU175" s="4345"/>
      <c r="CZV175" s="4346"/>
      <c r="CZW175" s="4338"/>
      <c r="CZX175" s="4339"/>
      <c r="CZY175" s="4345"/>
      <c r="CZZ175" s="4344"/>
      <c r="DAA175" s="4338"/>
      <c r="DAB175" s="4339"/>
      <c r="DAC175" s="4340"/>
      <c r="DAD175" s="4341"/>
      <c r="DAE175" s="4338"/>
      <c r="DAF175" s="2612"/>
      <c r="DAG175" s="4342"/>
      <c r="DAH175" s="4343"/>
      <c r="DAI175" s="4344"/>
      <c r="DAJ175" s="2613"/>
      <c r="DAK175" s="4345"/>
      <c r="DAL175" s="4346"/>
      <c r="DAM175" s="4345"/>
      <c r="DAN175" s="4346"/>
      <c r="DAO175" s="4338"/>
      <c r="DAP175" s="4339"/>
      <c r="DAQ175" s="4345"/>
      <c r="DAR175" s="4344"/>
      <c r="DAS175" s="4338"/>
      <c r="DAT175" s="4339"/>
      <c r="DAU175" s="4340"/>
      <c r="DAV175" s="4341"/>
      <c r="DAW175" s="4338"/>
      <c r="DAX175" s="2612"/>
      <c r="DAY175" s="4342"/>
      <c r="DAZ175" s="4343"/>
      <c r="DBA175" s="4344"/>
      <c r="DBB175" s="2613"/>
      <c r="DBC175" s="4345"/>
      <c r="DBD175" s="4346"/>
      <c r="DBE175" s="4345"/>
      <c r="DBF175" s="4346"/>
      <c r="DBG175" s="4338"/>
      <c r="DBH175" s="4339"/>
      <c r="DBI175" s="4345"/>
      <c r="DBJ175" s="4344"/>
      <c r="DBK175" s="4338"/>
      <c r="DBL175" s="4339"/>
      <c r="DBM175" s="4340"/>
      <c r="DBN175" s="4341"/>
      <c r="DBO175" s="4338"/>
      <c r="DBP175" s="2612"/>
      <c r="DBQ175" s="4342"/>
      <c r="DBR175" s="4343"/>
      <c r="DBS175" s="4344"/>
      <c r="DBT175" s="2613"/>
      <c r="DBU175" s="4345"/>
      <c r="DBV175" s="4346"/>
      <c r="DBW175" s="4345"/>
      <c r="DBX175" s="4346"/>
      <c r="DBY175" s="4338"/>
      <c r="DBZ175" s="4339"/>
      <c r="DCA175" s="4345"/>
      <c r="DCB175" s="4344"/>
      <c r="DCC175" s="4338"/>
      <c r="DCD175" s="4339"/>
      <c r="DCE175" s="4340"/>
      <c r="DCF175" s="4341"/>
      <c r="DCG175" s="4338"/>
      <c r="DCH175" s="2612"/>
      <c r="DCI175" s="4342"/>
      <c r="DCJ175" s="4343"/>
      <c r="DCK175" s="4344"/>
      <c r="DCL175" s="2613"/>
      <c r="DCM175" s="4345"/>
      <c r="DCN175" s="4346"/>
      <c r="DCO175" s="4345"/>
      <c r="DCP175" s="4346"/>
      <c r="DCQ175" s="4338"/>
      <c r="DCR175" s="4339"/>
      <c r="DCS175" s="4345"/>
      <c r="DCT175" s="4344"/>
      <c r="DCU175" s="4338"/>
      <c r="DCV175" s="4339"/>
      <c r="DCW175" s="4340"/>
      <c r="DCX175" s="4341"/>
      <c r="DCY175" s="4338"/>
      <c r="DCZ175" s="2612"/>
      <c r="DDA175" s="4342"/>
      <c r="DDB175" s="4343"/>
      <c r="DDC175" s="4344"/>
      <c r="DDD175" s="2613"/>
      <c r="DDE175" s="4345"/>
      <c r="DDF175" s="4346"/>
      <c r="DDG175" s="4345"/>
      <c r="DDH175" s="4346"/>
      <c r="DDI175" s="4338"/>
      <c r="DDJ175" s="4339"/>
      <c r="DDK175" s="4345"/>
      <c r="DDL175" s="4344"/>
      <c r="DDM175" s="4338"/>
      <c r="DDN175" s="4339"/>
      <c r="DDO175" s="4340"/>
      <c r="DDP175" s="4341"/>
      <c r="DDQ175" s="4338"/>
      <c r="DDR175" s="2612"/>
      <c r="DDS175" s="4342"/>
      <c r="DDT175" s="4343"/>
      <c r="DDU175" s="4344"/>
      <c r="DDV175" s="2613"/>
      <c r="DDW175" s="4345"/>
      <c r="DDX175" s="4346"/>
      <c r="DDY175" s="4345"/>
      <c r="DDZ175" s="4346"/>
      <c r="DEA175" s="4338"/>
      <c r="DEB175" s="4339"/>
      <c r="DEC175" s="4345"/>
      <c r="DED175" s="4344"/>
      <c r="DEE175" s="4338"/>
      <c r="DEF175" s="4339"/>
      <c r="DEG175" s="4340"/>
      <c r="DEH175" s="4341"/>
      <c r="DEI175" s="4338"/>
      <c r="DEJ175" s="2612"/>
      <c r="DEK175" s="4342"/>
      <c r="DEL175" s="4343"/>
      <c r="DEM175" s="4344"/>
      <c r="DEN175" s="2613"/>
      <c r="DEO175" s="4345"/>
      <c r="DEP175" s="4346"/>
      <c r="DEQ175" s="4345"/>
      <c r="DER175" s="4346"/>
      <c r="DES175" s="4338"/>
      <c r="DET175" s="4339"/>
      <c r="DEU175" s="4345"/>
      <c r="DEV175" s="4344"/>
      <c r="DEW175" s="4338"/>
      <c r="DEX175" s="4339"/>
      <c r="DEY175" s="4340"/>
      <c r="DEZ175" s="4341"/>
      <c r="DFA175" s="4338"/>
      <c r="DFB175" s="2612"/>
      <c r="DFC175" s="4342"/>
      <c r="DFD175" s="4343"/>
      <c r="DFE175" s="4344"/>
      <c r="DFF175" s="2613"/>
      <c r="DFG175" s="4345"/>
      <c r="DFH175" s="4346"/>
      <c r="DFI175" s="4345"/>
      <c r="DFJ175" s="4346"/>
      <c r="DFK175" s="4338"/>
      <c r="DFL175" s="4339"/>
      <c r="DFM175" s="4345"/>
      <c r="DFN175" s="4344"/>
      <c r="DFO175" s="4338"/>
      <c r="DFP175" s="4339"/>
      <c r="DFQ175" s="4340"/>
      <c r="DFR175" s="4341"/>
      <c r="DFS175" s="4338"/>
      <c r="DFT175" s="2612"/>
      <c r="DFU175" s="4342"/>
      <c r="DFV175" s="4343"/>
      <c r="DFW175" s="4344"/>
      <c r="DFX175" s="2613"/>
      <c r="DFY175" s="4345"/>
      <c r="DFZ175" s="4346"/>
      <c r="DGA175" s="4345"/>
      <c r="DGB175" s="4346"/>
      <c r="DGC175" s="4338"/>
      <c r="DGD175" s="4339"/>
      <c r="DGE175" s="4345"/>
      <c r="DGF175" s="4344"/>
      <c r="DGG175" s="4338"/>
      <c r="DGH175" s="4339"/>
      <c r="DGI175" s="4340"/>
      <c r="DGJ175" s="4341"/>
      <c r="DGK175" s="4338"/>
      <c r="DGL175" s="2612"/>
      <c r="DGM175" s="4342"/>
      <c r="DGN175" s="4343"/>
      <c r="DGO175" s="4344"/>
      <c r="DGP175" s="2613"/>
      <c r="DGQ175" s="4345"/>
      <c r="DGR175" s="4346"/>
      <c r="DGS175" s="4345"/>
      <c r="DGT175" s="4346"/>
      <c r="DGU175" s="4338"/>
      <c r="DGV175" s="4339"/>
      <c r="DGW175" s="4345"/>
      <c r="DGX175" s="4344"/>
      <c r="DGY175" s="4338"/>
      <c r="DGZ175" s="4339"/>
      <c r="DHA175" s="4340"/>
      <c r="DHB175" s="4341"/>
      <c r="DHC175" s="4338"/>
      <c r="DHD175" s="2612"/>
      <c r="DHE175" s="4342"/>
      <c r="DHF175" s="4343"/>
      <c r="DHG175" s="4344"/>
      <c r="DHH175" s="2613"/>
      <c r="DHI175" s="4345"/>
      <c r="DHJ175" s="4346"/>
      <c r="DHK175" s="4345"/>
      <c r="DHL175" s="4346"/>
      <c r="DHM175" s="4338"/>
      <c r="DHN175" s="4339"/>
      <c r="DHO175" s="4345"/>
      <c r="DHP175" s="4344"/>
      <c r="DHQ175" s="4338"/>
      <c r="DHR175" s="4339"/>
      <c r="DHS175" s="4340"/>
      <c r="DHT175" s="4341"/>
      <c r="DHU175" s="4338"/>
      <c r="DHV175" s="2612"/>
      <c r="DHW175" s="4342"/>
      <c r="DHX175" s="4343"/>
      <c r="DHY175" s="4344"/>
      <c r="DHZ175" s="2613"/>
      <c r="DIA175" s="4345"/>
      <c r="DIB175" s="4346"/>
      <c r="DIC175" s="4345"/>
      <c r="DID175" s="4346"/>
      <c r="DIE175" s="4338"/>
      <c r="DIF175" s="4339"/>
      <c r="DIG175" s="4345"/>
      <c r="DIH175" s="4344"/>
      <c r="DII175" s="4338"/>
      <c r="DIJ175" s="4339"/>
      <c r="DIK175" s="4340"/>
      <c r="DIL175" s="4341"/>
      <c r="DIM175" s="4338"/>
      <c r="DIN175" s="2612"/>
      <c r="DIO175" s="4342"/>
      <c r="DIP175" s="4343"/>
      <c r="DIQ175" s="4344"/>
      <c r="DIR175" s="2613"/>
      <c r="DIS175" s="4345"/>
      <c r="DIT175" s="4346"/>
      <c r="DIU175" s="4345"/>
      <c r="DIV175" s="4346"/>
      <c r="DIW175" s="4338"/>
      <c r="DIX175" s="4339"/>
      <c r="DIY175" s="4345"/>
      <c r="DIZ175" s="4344"/>
      <c r="DJA175" s="4338"/>
      <c r="DJB175" s="4339"/>
      <c r="DJC175" s="4340"/>
      <c r="DJD175" s="4341"/>
      <c r="DJE175" s="4338"/>
      <c r="DJF175" s="2612"/>
      <c r="DJG175" s="4342"/>
      <c r="DJH175" s="4343"/>
      <c r="DJI175" s="4344"/>
      <c r="DJJ175" s="2613"/>
      <c r="DJK175" s="4345"/>
      <c r="DJL175" s="4346"/>
      <c r="DJM175" s="4345"/>
      <c r="DJN175" s="4346"/>
      <c r="DJO175" s="4338"/>
      <c r="DJP175" s="4339"/>
      <c r="DJQ175" s="4345"/>
      <c r="DJR175" s="4344"/>
      <c r="DJS175" s="4338"/>
      <c r="DJT175" s="4339"/>
      <c r="DJU175" s="4340"/>
      <c r="DJV175" s="4341"/>
      <c r="DJW175" s="4338"/>
      <c r="DJX175" s="2612"/>
      <c r="DJY175" s="4342"/>
      <c r="DJZ175" s="4343"/>
      <c r="DKA175" s="4344"/>
      <c r="DKB175" s="2613"/>
      <c r="DKC175" s="4345"/>
      <c r="DKD175" s="4346"/>
      <c r="DKE175" s="4345"/>
      <c r="DKF175" s="4346"/>
      <c r="DKG175" s="4338"/>
      <c r="DKH175" s="4339"/>
      <c r="DKI175" s="4345"/>
      <c r="DKJ175" s="4344"/>
      <c r="DKK175" s="4338"/>
      <c r="DKL175" s="4339"/>
      <c r="DKM175" s="4340"/>
      <c r="DKN175" s="4341"/>
      <c r="DKO175" s="4338"/>
      <c r="DKP175" s="2612"/>
      <c r="DKQ175" s="4342"/>
      <c r="DKR175" s="4343"/>
      <c r="DKS175" s="4344"/>
      <c r="DKT175" s="2613"/>
      <c r="DKU175" s="4345"/>
      <c r="DKV175" s="4346"/>
      <c r="DKW175" s="4345"/>
      <c r="DKX175" s="4346"/>
      <c r="DKY175" s="4338"/>
      <c r="DKZ175" s="4339"/>
      <c r="DLA175" s="4345"/>
      <c r="DLB175" s="4344"/>
      <c r="DLC175" s="4338"/>
      <c r="DLD175" s="4339"/>
      <c r="DLE175" s="4340"/>
      <c r="DLF175" s="4341"/>
      <c r="DLG175" s="4338"/>
      <c r="DLH175" s="2612"/>
      <c r="DLI175" s="4342"/>
      <c r="DLJ175" s="4343"/>
      <c r="DLK175" s="4344"/>
      <c r="DLL175" s="2613"/>
      <c r="DLM175" s="4345"/>
      <c r="DLN175" s="4346"/>
      <c r="DLO175" s="4345"/>
      <c r="DLP175" s="4346"/>
      <c r="DLQ175" s="4338"/>
      <c r="DLR175" s="4339"/>
      <c r="DLS175" s="4345"/>
      <c r="DLT175" s="4344"/>
      <c r="DLU175" s="4338"/>
      <c r="DLV175" s="4339"/>
      <c r="DLW175" s="4340"/>
      <c r="DLX175" s="4341"/>
      <c r="DLY175" s="4338"/>
      <c r="DLZ175" s="2612"/>
      <c r="DMA175" s="4342"/>
      <c r="DMB175" s="4343"/>
      <c r="DMC175" s="4344"/>
      <c r="DMD175" s="2613"/>
      <c r="DME175" s="4345"/>
      <c r="DMF175" s="4346"/>
      <c r="DMG175" s="4345"/>
      <c r="DMH175" s="4346"/>
      <c r="DMI175" s="4338"/>
      <c r="DMJ175" s="4339"/>
      <c r="DMK175" s="4345"/>
      <c r="DML175" s="4344"/>
      <c r="DMM175" s="4338"/>
      <c r="DMN175" s="4339"/>
      <c r="DMO175" s="4340"/>
      <c r="DMP175" s="4341"/>
      <c r="DMQ175" s="4338"/>
      <c r="DMR175" s="2612"/>
      <c r="DMS175" s="4342"/>
      <c r="DMT175" s="4343"/>
      <c r="DMU175" s="4344"/>
      <c r="DMV175" s="2613"/>
      <c r="DMW175" s="4345"/>
      <c r="DMX175" s="4346"/>
      <c r="DMY175" s="4345"/>
      <c r="DMZ175" s="4346"/>
      <c r="DNA175" s="4338"/>
      <c r="DNB175" s="4339"/>
      <c r="DNC175" s="4345"/>
      <c r="DND175" s="4344"/>
      <c r="DNE175" s="4338"/>
      <c r="DNF175" s="4339"/>
      <c r="DNG175" s="4340"/>
      <c r="DNH175" s="4341"/>
      <c r="DNI175" s="4338"/>
      <c r="DNJ175" s="2612"/>
      <c r="DNK175" s="4342"/>
      <c r="DNL175" s="4343"/>
      <c r="DNM175" s="4344"/>
      <c r="DNN175" s="2613"/>
      <c r="DNO175" s="4345"/>
      <c r="DNP175" s="4346"/>
      <c r="DNQ175" s="4345"/>
      <c r="DNR175" s="4346"/>
      <c r="DNS175" s="4338"/>
      <c r="DNT175" s="4339"/>
      <c r="DNU175" s="4345"/>
      <c r="DNV175" s="4344"/>
      <c r="DNW175" s="4338"/>
      <c r="DNX175" s="4339"/>
      <c r="DNY175" s="4340"/>
      <c r="DNZ175" s="4341"/>
      <c r="DOA175" s="4338"/>
      <c r="DOB175" s="2612"/>
      <c r="DOC175" s="4342"/>
      <c r="DOD175" s="4343"/>
      <c r="DOE175" s="4344"/>
      <c r="DOF175" s="2613"/>
      <c r="DOG175" s="4345"/>
      <c r="DOH175" s="4346"/>
      <c r="DOI175" s="4345"/>
      <c r="DOJ175" s="4346"/>
      <c r="DOK175" s="4338"/>
      <c r="DOL175" s="4339"/>
      <c r="DOM175" s="4345"/>
      <c r="DON175" s="4344"/>
      <c r="DOO175" s="4338"/>
      <c r="DOP175" s="4339"/>
      <c r="DOQ175" s="4340"/>
      <c r="DOR175" s="4341"/>
      <c r="DOS175" s="4338"/>
      <c r="DOT175" s="2612"/>
      <c r="DOU175" s="4342"/>
      <c r="DOV175" s="4343"/>
      <c r="DOW175" s="4344"/>
      <c r="DOX175" s="2613"/>
      <c r="DOY175" s="4345"/>
      <c r="DOZ175" s="4346"/>
      <c r="DPA175" s="4345"/>
      <c r="DPB175" s="4346"/>
      <c r="DPC175" s="4338"/>
      <c r="DPD175" s="4339"/>
      <c r="DPE175" s="4345"/>
      <c r="DPF175" s="4344"/>
      <c r="DPG175" s="4338"/>
      <c r="DPH175" s="4339"/>
      <c r="DPI175" s="4340"/>
      <c r="DPJ175" s="4341"/>
      <c r="DPK175" s="4338"/>
      <c r="DPL175" s="2612"/>
      <c r="DPM175" s="4342"/>
      <c r="DPN175" s="4343"/>
      <c r="DPO175" s="4344"/>
      <c r="DPP175" s="2613"/>
      <c r="DPQ175" s="4345"/>
      <c r="DPR175" s="4346"/>
      <c r="DPS175" s="4345"/>
      <c r="DPT175" s="4346"/>
      <c r="DPU175" s="4338"/>
      <c r="DPV175" s="4339"/>
      <c r="DPW175" s="4345"/>
      <c r="DPX175" s="4344"/>
      <c r="DPY175" s="4338"/>
      <c r="DPZ175" s="4339"/>
      <c r="DQA175" s="4340"/>
      <c r="DQB175" s="4341"/>
      <c r="DQC175" s="4338"/>
      <c r="DQD175" s="2612"/>
      <c r="DQE175" s="4342"/>
      <c r="DQF175" s="4343"/>
      <c r="DQG175" s="4344"/>
      <c r="DQH175" s="2613"/>
      <c r="DQI175" s="4345"/>
      <c r="DQJ175" s="4346"/>
      <c r="DQK175" s="4345"/>
      <c r="DQL175" s="4346"/>
      <c r="DQM175" s="4338"/>
      <c r="DQN175" s="4339"/>
      <c r="DQO175" s="4345"/>
      <c r="DQP175" s="4344"/>
      <c r="DQQ175" s="4338"/>
      <c r="DQR175" s="4339"/>
      <c r="DQS175" s="4340"/>
      <c r="DQT175" s="4341"/>
      <c r="DQU175" s="4338"/>
      <c r="DQV175" s="2612"/>
      <c r="DQW175" s="4342"/>
      <c r="DQX175" s="4343"/>
      <c r="DQY175" s="4344"/>
      <c r="DQZ175" s="2613"/>
      <c r="DRA175" s="4345"/>
      <c r="DRB175" s="4346"/>
      <c r="DRC175" s="4345"/>
      <c r="DRD175" s="4346"/>
      <c r="DRE175" s="4338"/>
      <c r="DRF175" s="4339"/>
      <c r="DRG175" s="4345"/>
      <c r="DRH175" s="4344"/>
      <c r="DRI175" s="4338"/>
      <c r="DRJ175" s="4339"/>
      <c r="DRK175" s="4340"/>
      <c r="DRL175" s="4341"/>
      <c r="DRM175" s="4338"/>
      <c r="DRN175" s="2612"/>
      <c r="DRO175" s="4342"/>
      <c r="DRP175" s="4343"/>
      <c r="DRQ175" s="4344"/>
      <c r="DRR175" s="2613"/>
      <c r="DRS175" s="4345"/>
      <c r="DRT175" s="4346"/>
      <c r="DRU175" s="4345"/>
      <c r="DRV175" s="4346"/>
      <c r="DRW175" s="4338"/>
      <c r="DRX175" s="4339"/>
      <c r="DRY175" s="4345"/>
      <c r="DRZ175" s="4344"/>
      <c r="DSA175" s="4338"/>
      <c r="DSB175" s="4339"/>
      <c r="DSC175" s="4340"/>
      <c r="DSD175" s="4341"/>
      <c r="DSE175" s="4338"/>
      <c r="DSF175" s="2612"/>
      <c r="DSG175" s="4342"/>
      <c r="DSH175" s="4343"/>
      <c r="DSI175" s="4344"/>
      <c r="DSJ175" s="2613"/>
      <c r="DSK175" s="4345"/>
      <c r="DSL175" s="4346"/>
      <c r="DSM175" s="4345"/>
      <c r="DSN175" s="4346"/>
      <c r="DSO175" s="4338"/>
      <c r="DSP175" s="4339"/>
      <c r="DSQ175" s="4345"/>
      <c r="DSR175" s="4344"/>
      <c r="DSS175" s="4338"/>
      <c r="DST175" s="4339"/>
      <c r="DSU175" s="4340"/>
      <c r="DSV175" s="4341"/>
      <c r="DSW175" s="4338"/>
      <c r="DSX175" s="2612"/>
      <c r="DSY175" s="4342"/>
      <c r="DSZ175" s="4343"/>
      <c r="DTA175" s="4344"/>
      <c r="DTB175" s="2613"/>
      <c r="DTC175" s="4345"/>
      <c r="DTD175" s="4346"/>
      <c r="DTE175" s="4345"/>
      <c r="DTF175" s="4346"/>
      <c r="DTG175" s="4338"/>
      <c r="DTH175" s="4339"/>
      <c r="DTI175" s="4345"/>
      <c r="DTJ175" s="4344"/>
      <c r="DTK175" s="4338"/>
      <c r="DTL175" s="4339"/>
      <c r="DTM175" s="4340"/>
      <c r="DTN175" s="4341"/>
      <c r="DTO175" s="4338"/>
      <c r="DTP175" s="2612"/>
      <c r="DTQ175" s="4342"/>
      <c r="DTR175" s="4343"/>
      <c r="DTS175" s="4344"/>
      <c r="DTT175" s="2613"/>
      <c r="DTU175" s="4345"/>
      <c r="DTV175" s="4346"/>
      <c r="DTW175" s="4345"/>
      <c r="DTX175" s="4346"/>
      <c r="DTY175" s="4338"/>
      <c r="DTZ175" s="4339"/>
      <c r="DUA175" s="4345"/>
      <c r="DUB175" s="4344"/>
      <c r="DUC175" s="4338"/>
      <c r="DUD175" s="4339"/>
      <c r="DUE175" s="4340"/>
      <c r="DUF175" s="4341"/>
      <c r="DUG175" s="4338"/>
      <c r="DUH175" s="2612"/>
      <c r="DUI175" s="4342"/>
      <c r="DUJ175" s="4343"/>
      <c r="DUK175" s="4344"/>
      <c r="DUL175" s="2613"/>
      <c r="DUM175" s="4345"/>
      <c r="DUN175" s="4346"/>
      <c r="DUO175" s="4345"/>
      <c r="DUP175" s="4346"/>
      <c r="DUQ175" s="4338"/>
      <c r="DUR175" s="4339"/>
      <c r="DUS175" s="4345"/>
      <c r="DUT175" s="4344"/>
      <c r="DUU175" s="4338"/>
      <c r="DUV175" s="4339"/>
      <c r="DUW175" s="4340"/>
      <c r="DUX175" s="4341"/>
      <c r="DUY175" s="4338"/>
      <c r="DUZ175" s="2612"/>
      <c r="DVA175" s="4342"/>
      <c r="DVB175" s="4343"/>
      <c r="DVC175" s="4344"/>
      <c r="DVD175" s="2613"/>
      <c r="DVE175" s="4345"/>
      <c r="DVF175" s="4346"/>
      <c r="DVG175" s="4345"/>
      <c r="DVH175" s="4346"/>
      <c r="DVI175" s="4338"/>
      <c r="DVJ175" s="4339"/>
      <c r="DVK175" s="4345"/>
      <c r="DVL175" s="4344"/>
      <c r="DVM175" s="4338"/>
      <c r="DVN175" s="4339"/>
      <c r="DVO175" s="4340"/>
      <c r="DVP175" s="4341"/>
      <c r="DVQ175" s="4338"/>
      <c r="DVR175" s="2612"/>
      <c r="DVS175" s="4342"/>
      <c r="DVT175" s="4343"/>
      <c r="DVU175" s="4344"/>
      <c r="DVV175" s="2613"/>
      <c r="DVW175" s="4345"/>
      <c r="DVX175" s="4346"/>
      <c r="DVY175" s="4345"/>
      <c r="DVZ175" s="4346"/>
      <c r="DWA175" s="4338"/>
      <c r="DWB175" s="4339"/>
      <c r="DWC175" s="4345"/>
      <c r="DWD175" s="4344"/>
      <c r="DWE175" s="4338"/>
      <c r="DWF175" s="4339"/>
      <c r="DWG175" s="4340"/>
      <c r="DWH175" s="4341"/>
      <c r="DWI175" s="4338"/>
      <c r="DWJ175" s="2612"/>
      <c r="DWK175" s="4342"/>
      <c r="DWL175" s="4343"/>
      <c r="DWM175" s="4344"/>
      <c r="DWN175" s="2613"/>
      <c r="DWO175" s="4345"/>
      <c r="DWP175" s="4346"/>
      <c r="DWQ175" s="4345"/>
      <c r="DWR175" s="4346"/>
      <c r="DWS175" s="4338"/>
      <c r="DWT175" s="4339"/>
      <c r="DWU175" s="4345"/>
      <c r="DWV175" s="4344"/>
      <c r="DWW175" s="4338"/>
      <c r="DWX175" s="4339"/>
      <c r="DWY175" s="4340"/>
      <c r="DWZ175" s="4341"/>
      <c r="DXA175" s="4338"/>
      <c r="DXB175" s="2612"/>
      <c r="DXC175" s="4342"/>
      <c r="DXD175" s="4343"/>
      <c r="DXE175" s="4344"/>
      <c r="DXF175" s="2613"/>
      <c r="DXG175" s="4345"/>
      <c r="DXH175" s="4346"/>
      <c r="DXI175" s="4345"/>
      <c r="DXJ175" s="4346"/>
      <c r="DXK175" s="4338"/>
      <c r="DXL175" s="4339"/>
      <c r="DXM175" s="4345"/>
      <c r="DXN175" s="4344"/>
      <c r="DXO175" s="4338"/>
      <c r="DXP175" s="4339"/>
      <c r="DXQ175" s="4340"/>
      <c r="DXR175" s="4341"/>
      <c r="DXS175" s="4338"/>
      <c r="DXT175" s="2612"/>
      <c r="DXU175" s="4342"/>
      <c r="DXV175" s="4343"/>
      <c r="DXW175" s="4344"/>
      <c r="DXX175" s="2613"/>
      <c r="DXY175" s="4345"/>
      <c r="DXZ175" s="4346"/>
      <c r="DYA175" s="4345"/>
      <c r="DYB175" s="4346"/>
      <c r="DYC175" s="4338"/>
      <c r="DYD175" s="4339"/>
      <c r="DYE175" s="4345"/>
      <c r="DYF175" s="4344"/>
      <c r="DYG175" s="4338"/>
      <c r="DYH175" s="4339"/>
      <c r="DYI175" s="4340"/>
      <c r="DYJ175" s="4341"/>
      <c r="DYK175" s="4338"/>
      <c r="DYL175" s="2612"/>
      <c r="DYM175" s="4342"/>
      <c r="DYN175" s="4343"/>
      <c r="DYO175" s="4344"/>
      <c r="DYP175" s="2613"/>
      <c r="DYQ175" s="4345"/>
      <c r="DYR175" s="4346"/>
      <c r="DYS175" s="4345"/>
      <c r="DYT175" s="4346"/>
      <c r="DYU175" s="4338"/>
      <c r="DYV175" s="4339"/>
      <c r="DYW175" s="4345"/>
      <c r="DYX175" s="4344"/>
      <c r="DYY175" s="4338"/>
      <c r="DYZ175" s="4339"/>
      <c r="DZA175" s="4340"/>
      <c r="DZB175" s="4341"/>
      <c r="DZC175" s="4338"/>
      <c r="DZD175" s="2612"/>
      <c r="DZE175" s="4342"/>
      <c r="DZF175" s="4343"/>
      <c r="DZG175" s="4344"/>
      <c r="DZH175" s="2613"/>
      <c r="DZI175" s="4345"/>
      <c r="DZJ175" s="4346"/>
      <c r="DZK175" s="4345"/>
      <c r="DZL175" s="4346"/>
      <c r="DZM175" s="4338"/>
      <c r="DZN175" s="4339"/>
      <c r="DZO175" s="4345"/>
      <c r="DZP175" s="4344"/>
      <c r="DZQ175" s="4338"/>
      <c r="DZR175" s="4339"/>
      <c r="DZS175" s="4340"/>
      <c r="DZT175" s="4341"/>
      <c r="DZU175" s="4338"/>
      <c r="DZV175" s="2612"/>
      <c r="DZW175" s="4342"/>
      <c r="DZX175" s="4343"/>
      <c r="DZY175" s="4344"/>
      <c r="DZZ175" s="2613"/>
      <c r="EAA175" s="4345"/>
      <c r="EAB175" s="4346"/>
      <c r="EAC175" s="4345"/>
      <c r="EAD175" s="4346"/>
      <c r="EAE175" s="4338"/>
      <c r="EAF175" s="4339"/>
      <c r="EAG175" s="4345"/>
      <c r="EAH175" s="4344"/>
      <c r="EAI175" s="4338"/>
      <c r="EAJ175" s="4339"/>
      <c r="EAK175" s="4340"/>
      <c r="EAL175" s="4341"/>
      <c r="EAM175" s="4338"/>
      <c r="EAN175" s="2612"/>
      <c r="EAO175" s="4342"/>
      <c r="EAP175" s="4343"/>
      <c r="EAQ175" s="4344"/>
      <c r="EAR175" s="2613"/>
      <c r="EAS175" s="4345"/>
      <c r="EAT175" s="4346"/>
      <c r="EAU175" s="4345"/>
      <c r="EAV175" s="4346"/>
      <c r="EAW175" s="4338"/>
      <c r="EAX175" s="4339"/>
      <c r="EAY175" s="4345"/>
      <c r="EAZ175" s="4344"/>
      <c r="EBA175" s="4338"/>
      <c r="EBB175" s="4339"/>
      <c r="EBC175" s="4340"/>
      <c r="EBD175" s="4341"/>
      <c r="EBE175" s="4338"/>
      <c r="EBF175" s="2612"/>
      <c r="EBG175" s="4342"/>
      <c r="EBH175" s="4343"/>
      <c r="EBI175" s="4344"/>
      <c r="EBJ175" s="2613"/>
      <c r="EBK175" s="4345"/>
      <c r="EBL175" s="4346"/>
      <c r="EBM175" s="4345"/>
      <c r="EBN175" s="4346"/>
      <c r="EBO175" s="4338"/>
      <c r="EBP175" s="4339"/>
      <c r="EBQ175" s="4345"/>
      <c r="EBR175" s="4344"/>
      <c r="EBS175" s="4338"/>
      <c r="EBT175" s="4339"/>
      <c r="EBU175" s="4340"/>
      <c r="EBV175" s="4341"/>
      <c r="EBW175" s="4338"/>
      <c r="EBX175" s="2612"/>
      <c r="EBY175" s="4342"/>
      <c r="EBZ175" s="4343"/>
      <c r="ECA175" s="4344"/>
      <c r="ECB175" s="2613"/>
      <c r="ECC175" s="4345"/>
      <c r="ECD175" s="4346"/>
      <c r="ECE175" s="4345"/>
      <c r="ECF175" s="4346"/>
      <c r="ECG175" s="4338"/>
      <c r="ECH175" s="4339"/>
      <c r="ECI175" s="4345"/>
      <c r="ECJ175" s="4344"/>
      <c r="ECK175" s="4338"/>
      <c r="ECL175" s="4339"/>
      <c r="ECM175" s="4340"/>
      <c r="ECN175" s="4341"/>
      <c r="ECO175" s="4338"/>
      <c r="ECP175" s="2612"/>
      <c r="ECQ175" s="4342"/>
      <c r="ECR175" s="4343"/>
      <c r="ECS175" s="4344"/>
      <c r="ECT175" s="2613"/>
      <c r="ECU175" s="4345"/>
      <c r="ECV175" s="4346"/>
      <c r="ECW175" s="4345"/>
      <c r="ECX175" s="4346"/>
      <c r="ECY175" s="4338"/>
      <c r="ECZ175" s="4339"/>
      <c r="EDA175" s="4345"/>
      <c r="EDB175" s="4344"/>
      <c r="EDC175" s="4338"/>
      <c r="EDD175" s="4339"/>
      <c r="EDE175" s="4340"/>
      <c r="EDF175" s="4341"/>
      <c r="EDG175" s="4338"/>
      <c r="EDH175" s="2612"/>
      <c r="EDI175" s="4342"/>
      <c r="EDJ175" s="4343"/>
      <c r="EDK175" s="4344"/>
      <c r="EDL175" s="2613"/>
      <c r="EDM175" s="4345"/>
      <c r="EDN175" s="4346"/>
      <c r="EDO175" s="4345"/>
      <c r="EDP175" s="4346"/>
      <c r="EDQ175" s="4338"/>
      <c r="EDR175" s="4339"/>
      <c r="EDS175" s="4345"/>
      <c r="EDT175" s="4344"/>
      <c r="EDU175" s="4338"/>
      <c r="EDV175" s="4339"/>
      <c r="EDW175" s="4340"/>
      <c r="EDX175" s="4341"/>
      <c r="EDY175" s="4338"/>
      <c r="EDZ175" s="2612"/>
      <c r="EEA175" s="4342"/>
      <c r="EEB175" s="4343"/>
      <c r="EEC175" s="4344"/>
      <c r="EED175" s="2613"/>
      <c r="EEE175" s="4345"/>
      <c r="EEF175" s="4346"/>
      <c r="EEG175" s="4345"/>
      <c r="EEH175" s="4346"/>
      <c r="EEI175" s="4338"/>
      <c r="EEJ175" s="4339"/>
      <c r="EEK175" s="4345"/>
      <c r="EEL175" s="4344"/>
      <c r="EEM175" s="4338"/>
      <c r="EEN175" s="4339"/>
      <c r="EEO175" s="4340"/>
      <c r="EEP175" s="4341"/>
      <c r="EEQ175" s="4338"/>
      <c r="EER175" s="2612"/>
      <c r="EES175" s="4342"/>
      <c r="EET175" s="4343"/>
      <c r="EEU175" s="4344"/>
      <c r="EEV175" s="2613"/>
      <c r="EEW175" s="4345"/>
      <c r="EEX175" s="4346"/>
      <c r="EEY175" s="4345"/>
      <c r="EEZ175" s="4346"/>
      <c r="EFA175" s="4338"/>
      <c r="EFB175" s="4339"/>
      <c r="EFC175" s="4345"/>
      <c r="EFD175" s="4344"/>
      <c r="EFE175" s="4338"/>
      <c r="EFF175" s="4339"/>
      <c r="EFG175" s="4340"/>
      <c r="EFH175" s="4341"/>
      <c r="EFI175" s="4338"/>
      <c r="EFJ175" s="2612"/>
      <c r="EFK175" s="4342"/>
      <c r="EFL175" s="4343"/>
      <c r="EFM175" s="4344"/>
      <c r="EFN175" s="2613"/>
      <c r="EFO175" s="4345"/>
      <c r="EFP175" s="4346"/>
      <c r="EFQ175" s="4345"/>
      <c r="EFR175" s="4346"/>
      <c r="EFS175" s="4338"/>
      <c r="EFT175" s="4339"/>
      <c r="EFU175" s="4345"/>
      <c r="EFV175" s="4344"/>
      <c r="EFW175" s="4338"/>
      <c r="EFX175" s="4339"/>
      <c r="EFY175" s="4340"/>
      <c r="EFZ175" s="4341"/>
      <c r="EGA175" s="4338"/>
      <c r="EGB175" s="2612"/>
      <c r="EGC175" s="4342"/>
      <c r="EGD175" s="4343"/>
      <c r="EGE175" s="4344"/>
      <c r="EGF175" s="2613"/>
      <c r="EGG175" s="4345"/>
      <c r="EGH175" s="4346"/>
      <c r="EGI175" s="4345"/>
      <c r="EGJ175" s="4346"/>
      <c r="EGK175" s="4338"/>
      <c r="EGL175" s="4339"/>
      <c r="EGM175" s="4345"/>
      <c r="EGN175" s="4344"/>
      <c r="EGO175" s="4338"/>
      <c r="EGP175" s="4339"/>
      <c r="EGQ175" s="4340"/>
      <c r="EGR175" s="4341"/>
      <c r="EGS175" s="4338"/>
      <c r="EGT175" s="2612"/>
      <c r="EGU175" s="4342"/>
      <c r="EGV175" s="4343"/>
      <c r="EGW175" s="4344"/>
      <c r="EGX175" s="2613"/>
      <c r="EGY175" s="4345"/>
      <c r="EGZ175" s="4346"/>
      <c r="EHA175" s="4345"/>
      <c r="EHB175" s="4346"/>
      <c r="EHC175" s="4338"/>
      <c r="EHD175" s="4339"/>
      <c r="EHE175" s="4345"/>
      <c r="EHF175" s="4344"/>
      <c r="EHG175" s="4338"/>
      <c r="EHH175" s="4339"/>
      <c r="EHI175" s="4340"/>
      <c r="EHJ175" s="4341"/>
      <c r="EHK175" s="4338"/>
      <c r="EHL175" s="2612"/>
      <c r="EHM175" s="4342"/>
      <c r="EHN175" s="4343"/>
      <c r="EHO175" s="4344"/>
      <c r="EHP175" s="2613"/>
      <c r="EHQ175" s="4345"/>
      <c r="EHR175" s="4346"/>
      <c r="EHS175" s="4345"/>
      <c r="EHT175" s="4346"/>
      <c r="EHU175" s="4338"/>
      <c r="EHV175" s="4339"/>
      <c r="EHW175" s="4345"/>
      <c r="EHX175" s="4344"/>
      <c r="EHY175" s="4338"/>
      <c r="EHZ175" s="4339"/>
      <c r="EIA175" s="4340"/>
      <c r="EIB175" s="4341"/>
      <c r="EIC175" s="4338"/>
      <c r="EID175" s="2612"/>
      <c r="EIE175" s="4342"/>
      <c r="EIF175" s="4343"/>
      <c r="EIG175" s="4344"/>
      <c r="EIH175" s="2613"/>
      <c r="EII175" s="4345"/>
      <c r="EIJ175" s="4346"/>
      <c r="EIK175" s="4345"/>
      <c r="EIL175" s="4346"/>
      <c r="EIM175" s="4338"/>
      <c r="EIN175" s="4339"/>
      <c r="EIO175" s="4345"/>
      <c r="EIP175" s="4344"/>
      <c r="EIQ175" s="4338"/>
      <c r="EIR175" s="4339"/>
      <c r="EIS175" s="4340"/>
      <c r="EIT175" s="4341"/>
      <c r="EIU175" s="4338"/>
      <c r="EIV175" s="2612"/>
      <c r="EIW175" s="4342"/>
      <c r="EIX175" s="4343"/>
      <c r="EIY175" s="4344"/>
      <c r="EIZ175" s="2613"/>
      <c r="EJA175" s="4345"/>
      <c r="EJB175" s="4346"/>
      <c r="EJC175" s="4345"/>
      <c r="EJD175" s="4346"/>
      <c r="EJE175" s="4338"/>
      <c r="EJF175" s="4339"/>
      <c r="EJG175" s="4345"/>
      <c r="EJH175" s="4344"/>
      <c r="EJI175" s="4338"/>
      <c r="EJJ175" s="4339"/>
      <c r="EJK175" s="4340"/>
      <c r="EJL175" s="4341"/>
      <c r="EJM175" s="4338"/>
      <c r="EJN175" s="2612"/>
      <c r="EJO175" s="4342"/>
      <c r="EJP175" s="4343"/>
      <c r="EJQ175" s="4344"/>
      <c r="EJR175" s="2613"/>
      <c r="EJS175" s="4345"/>
      <c r="EJT175" s="4346"/>
      <c r="EJU175" s="4345"/>
      <c r="EJV175" s="4346"/>
      <c r="EJW175" s="4338"/>
      <c r="EJX175" s="4339"/>
      <c r="EJY175" s="4345"/>
      <c r="EJZ175" s="4344"/>
      <c r="EKA175" s="4338"/>
      <c r="EKB175" s="4339"/>
      <c r="EKC175" s="4340"/>
      <c r="EKD175" s="4341"/>
      <c r="EKE175" s="4338"/>
      <c r="EKF175" s="2612"/>
      <c r="EKG175" s="4342"/>
      <c r="EKH175" s="4343"/>
      <c r="EKI175" s="4344"/>
      <c r="EKJ175" s="2613"/>
      <c r="EKK175" s="4345"/>
      <c r="EKL175" s="4346"/>
      <c r="EKM175" s="4345"/>
      <c r="EKN175" s="4346"/>
      <c r="EKO175" s="4338"/>
      <c r="EKP175" s="4339"/>
      <c r="EKQ175" s="4345"/>
      <c r="EKR175" s="4344"/>
      <c r="EKS175" s="4338"/>
      <c r="EKT175" s="4339"/>
      <c r="EKU175" s="4340"/>
      <c r="EKV175" s="4341"/>
      <c r="EKW175" s="4338"/>
      <c r="EKX175" s="2612"/>
      <c r="EKY175" s="4342"/>
      <c r="EKZ175" s="4343"/>
      <c r="ELA175" s="4344"/>
      <c r="ELB175" s="2613"/>
      <c r="ELC175" s="4345"/>
      <c r="ELD175" s="4346"/>
      <c r="ELE175" s="4345"/>
      <c r="ELF175" s="4346"/>
      <c r="ELG175" s="4338"/>
      <c r="ELH175" s="4339"/>
      <c r="ELI175" s="4345"/>
      <c r="ELJ175" s="4344"/>
      <c r="ELK175" s="4338"/>
      <c r="ELL175" s="4339"/>
      <c r="ELM175" s="4340"/>
      <c r="ELN175" s="4341"/>
      <c r="ELO175" s="4338"/>
      <c r="ELP175" s="2612"/>
      <c r="ELQ175" s="4342"/>
      <c r="ELR175" s="4343"/>
      <c r="ELS175" s="4344"/>
      <c r="ELT175" s="2613"/>
      <c r="ELU175" s="4345"/>
      <c r="ELV175" s="4346"/>
      <c r="ELW175" s="4345"/>
      <c r="ELX175" s="4346"/>
      <c r="ELY175" s="4338"/>
      <c r="ELZ175" s="4339"/>
      <c r="EMA175" s="4345"/>
      <c r="EMB175" s="4344"/>
      <c r="EMC175" s="4338"/>
      <c r="EMD175" s="4339"/>
      <c r="EME175" s="4340"/>
      <c r="EMF175" s="4341"/>
      <c r="EMG175" s="4338"/>
      <c r="EMH175" s="2612"/>
      <c r="EMI175" s="4342"/>
      <c r="EMJ175" s="4343"/>
      <c r="EMK175" s="4344"/>
      <c r="EML175" s="2613"/>
      <c r="EMM175" s="4345"/>
      <c r="EMN175" s="4346"/>
      <c r="EMO175" s="4345"/>
      <c r="EMP175" s="4346"/>
      <c r="EMQ175" s="4338"/>
      <c r="EMR175" s="4339"/>
      <c r="EMS175" s="4345"/>
      <c r="EMT175" s="4344"/>
      <c r="EMU175" s="4338"/>
      <c r="EMV175" s="4339"/>
      <c r="EMW175" s="4340"/>
      <c r="EMX175" s="4341"/>
      <c r="EMY175" s="4338"/>
      <c r="EMZ175" s="2612"/>
      <c r="ENA175" s="4342"/>
      <c r="ENB175" s="4343"/>
      <c r="ENC175" s="4344"/>
      <c r="END175" s="2613"/>
      <c r="ENE175" s="4345"/>
      <c r="ENF175" s="4346"/>
      <c r="ENG175" s="4345"/>
      <c r="ENH175" s="4346"/>
      <c r="ENI175" s="4338"/>
      <c r="ENJ175" s="4339"/>
      <c r="ENK175" s="4345"/>
      <c r="ENL175" s="4344"/>
      <c r="ENM175" s="4338"/>
      <c r="ENN175" s="4339"/>
      <c r="ENO175" s="4340"/>
      <c r="ENP175" s="4341"/>
      <c r="ENQ175" s="4338"/>
      <c r="ENR175" s="2612"/>
      <c r="ENS175" s="4342"/>
      <c r="ENT175" s="4343"/>
      <c r="ENU175" s="4344"/>
      <c r="ENV175" s="2613"/>
      <c r="ENW175" s="4345"/>
      <c r="ENX175" s="4346"/>
      <c r="ENY175" s="4345"/>
      <c r="ENZ175" s="4346"/>
      <c r="EOA175" s="4338"/>
      <c r="EOB175" s="4339"/>
      <c r="EOC175" s="4345"/>
      <c r="EOD175" s="4344"/>
      <c r="EOE175" s="4338"/>
      <c r="EOF175" s="4339"/>
      <c r="EOG175" s="4340"/>
      <c r="EOH175" s="4341"/>
      <c r="EOI175" s="4338"/>
      <c r="EOJ175" s="2612"/>
      <c r="EOK175" s="4342"/>
      <c r="EOL175" s="4343"/>
      <c r="EOM175" s="4344"/>
      <c r="EON175" s="2613"/>
      <c r="EOO175" s="4345"/>
      <c r="EOP175" s="4346"/>
      <c r="EOQ175" s="4345"/>
      <c r="EOR175" s="4346"/>
      <c r="EOS175" s="4338"/>
      <c r="EOT175" s="4339"/>
      <c r="EOU175" s="4345"/>
      <c r="EOV175" s="4344"/>
      <c r="EOW175" s="4338"/>
      <c r="EOX175" s="4339"/>
      <c r="EOY175" s="4340"/>
      <c r="EOZ175" s="4341"/>
      <c r="EPA175" s="4338"/>
      <c r="EPB175" s="2612"/>
      <c r="EPC175" s="4342"/>
      <c r="EPD175" s="4343"/>
      <c r="EPE175" s="4344"/>
      <c r="EPF175" s="2613"/>
      <c r="EPG175" s="4345"/>
      <c r="EPH175" s="4346"/>
      <c r="EPI175" s="4345"/>
      <c r="EPJ175" s="4346"/>
      <c r="EPK175" s="4338"/>
      <c r="EPL175" s="4339"/>
      <c r="EPM175" s="4345"/>
      <c r="EPN175" s="4344"/>
      <c r="EPO175" s="4338"/>
      <c r="EPP175" s="4339"/>
      <c r="EPQ175" s="4340"/>
      <c r="EPR175" s="4341"/>
      <c r="EPS175" s="4338"/>
      <c r="EPT175" s="2612"/>
      <c r="EPU175" s="4342"/>
      <c r="EPV175" s="4343"/>
      <c r="EPW175" s="4344"/>
      <c r="EPX175" s="2613"/>
      <c r="EPY175" s="4345"/>
      <c r="EPZ175" s="4346"/>
      <c r="EQA175" s="4345"/>
      <c r="EQB175" s="4346"/>
      <c r="EQC175" s="4338"/>
      <c r="EQD175" s="4339"/>
      <c r="EQE175" s="4345"/>
      <c r="EQF175" s="4344"/>
      <c r="EQG175" s="4338"/>
      <c r="EQH175" s="4339"/>
      <c r="EQI175" s="4340"/>
      <c r="EQJ175" s="4341"/>
      <c r="EQK175" s="4338"/>
      <c r="EQL175" s="2612"/>
      <c r="EQM175" s="4342"/>
      <c r="EQN175" s="4343"/>
      <c r="EQO175" s="4344"/>
      <c r="EQP175" s="2613"/>
      <c r="EQQ175" s="4345"/>
      <c r="EQR175" s="4346"/>
      <c r="EQS175" s="4345"/>
      <c r="EQT175" s="4346"/>
      <c r="EQU175" s="4338"/>
      <c r="EQV175" s="4339"/>
      <c r="EQW175" s="4345"/>
      <c r="EQX175" s="4344"/>
      <c r="EQY175" s="4338"/>
      <c r="EQZ175" s="4339"/>
      <c r="ERA175" s="4340"/>
      <c r="ERB175" s="4341"/>
      <c r="ERC175" s="4338"/>
      <c r="ERD175" s="2612"/>
      <c r="ERE175" s="4342"/>
      <c r="ERF175" s="4343"/>
      <c r="ERG175" s="4344"/>
      <c r="ERH175" s="2613"/>
      <c r="ERI175" s="4345"/>
      <c r="ERJ175" s="4346"/>
      <c r="ERK175" s="4345"/>
      <c r="ERL175" s="4346"/>
      <c r="ERM175" s="4338"/>
      <c r="ERN175" s="4339"/>
      <c r="ERO175" s="4345"/>
      <c r="ERP175" s="4344"/>
      <c r="ERQ175" s="4338"/>
      <c r="ERR175" s="4339"/>
      <c r="ERS175" s="4340"/>
      <c r="ERT175" s="4341"/>
      <c r="ERU175" s="4338"/>
      <c r="ERV175" s="2612"/>
      <c r="ERW175" s="4342"/>
      <c r="ERX175" s="4343"/>
      <c r="ERY175" s="4344"/>
      <c r="ERZ175" s="2613"/>
      <c r="ESA175" s="4345"/>
      <c r="ESB175" s="4346"/>
      <c r="ESC175" s="4345"/>
      <c r="ESD175" s="4346"/>
      <c r="ESE175" s="4338"/>
      <c r="ESF175" s="4339"/>
      <c r="ESG175" s="4345"/>
      <c r="ESH175" s="4344"/>
      <c r="ESI175" s="4338"/>
      <c r="ESJ175" s="4339"/>
      <c r="ESK175" s="4340"/>
      <c r="ESL175" s="4341"/>
      <c r="ESM175" s="4338"/>
      <c r="ESN175" s="2612"/>
      <c r="ESO175" s="4342"/>
      <c r="ESP175" s="4343"/>
      <c r="ESQ175" s="4344"/>
      <c r="ESR175" s="2613"/>
      <c r="ESS175" s="4345"/>
      <c r="EST175" s="4346"/>
      <c r="ESU175" s="4345"/>
      <c r="ESV175" s="4346"/>
      <c r="ESW175" s="4338"/>
      <c r="ESX175" s="4339"/>
      <c r="ESY175" s="4345"/>
      <c r="ESZ175" s="4344"/>
      <c r="ETA175" s="4338"/>
      <c r="ETB175" s="4339"/>
      <c r="ETC175" s="4340"/>
      <c r="ETD175" s="4341"/>
      <c r="ETE175" s="4338"/>
      <c r="ETF175" s="2612"/>
      <c r="ETG175" s="4342"/>
      <c r="ETH175" s="4343"/>
      <c r="ETI175" s="4344"/>
      <c r="ETJ175" s="2613"/>
      <c r="ETK175" s="4345"/>
      <c r="ETL175" s="4346"/>
      <c r="ETM175" s="4345"/>
      <c r="ETN175" s="4346"/>
      <c r="ETO175" s="4338"/>
      <c r="ETP175" s="4339"/>
      <c r="ETQ175" s="4345"/>
      <c r="ETR175" s="4344"/>
      <c r="ETS175" s="4338"/>
      <c r="ETT175" s="4339"/>
      <c r="ETU175" s="4340"/>
      <c r="ETV175" s="4341"/>
      <c r="ETW175" s="4338"/>
      <c r="ETX175" s="2612"/>
      <c r="ETY175" s="4342"/>
      <c r="ETZ175" s="4343"/>
      <c r="EUA175" s="4344"/>
      <c r="EUB175" s="2613"/>
      <c r="EUC175" s="4345"/>
      <c r="EUD175" s="4346"/>
      <c r="EUE175" s="4345"/>
      <c r="EUF175" s="4346"/>
      <c r="EUG175" s="4338"/>
      <c r="EUH175" s="4339"/>
      <c r="EUI175" s="4345"/>
      <c r="EUJ175" s="4344"/>
      <c r="EUK175" s="4338"/>
      <c r="EUL175" s="4339"/>
      <c r="EUM175" s="4340"/>
      <c r="EUN175" s="4341"/>
      <c r="EUO175" s="4338"/>
      <c r="EUP175" s="2612"/>
      <c r="EUQ175" s="4342"/>
      <c r="EUR175" s="4343"/>
      <c r="EUS175" s="4344"/>
      <c r="EUT175" s="2613"/>
      <c r="EUU175" s="4345"/>
      <c r="EUV175" s="4346"/>
      <c r="EUW175" s="4345"/>
      <c r="EUX175" s="4346"/>
      <c r="EUY175" s="4338"/>
      <c r="EUZ175" s="4339"/>
      <c r="EVA175" s="4345"/>
      <c r="EVB175" s="4344"/>
      <c r="EVC175" s="4338"/>
      <c r="EVD175" s="4339"/>
      <c r="EVE175" s="4340"/>
      <c r="EVF175" s="4341"/>
      <c r="EVG175" s="4338"/>
      <c r="EVH175" s="2612"/>
      <c r="EVI175" s="4342"/>
      <c r="EVJ175" s="4343"/>
      <c r="EVK175" s="4344"/>
      <c r="EVL175" s="2613"/>
      <c r="EVM175" s="4345"/>
      <c r="EVN175" s="4346"/>
      <c r="EVO175" s="4345"/>
      <c r="EVP175" s="4346"/>
      <c r="EVQ175" s="4338"/>
      <c r="EVR175" s="4339"/>
      <c r="EVS175" s="4345"/>
      <c r="EVT175" s="4344"/>
      <c r="EVU175" s="4338"/>
      <c r="EVV175" s="4339"/>
      <c r="EVW175" s="4340"/>
      <c r="EVX175" s="4341"/>
      <c r="EVY175" s="4338"/>
      <c r="EVZ175" s="2612"/>
      <c r="EWA175" s="4342"/>
      <c r="EWB175" s="4343"/>
      <c r="EWC175" s="4344"/>
      <c r="EWD175" s="2613"/>
      <c r="EWE175" s="4345"/>
      <c r="EWF175" s="4346"/>
      <c r="EWG175" s="4345"/>
      <c r="EWH175" s="4346"/>
      <c r="EWI175" s="4338"/>
      <c r="EWJ175" s="4339"/>
      <c r="EWK175" s="4345"/>
      <c r="EWL175" s="4344"/>
      <c r="EWM175" s="4338"/>
      <c r="EWN175" s="4339"/>
      <c r="EWO175" s="4340"/>
      <c r="EWP175" s="4341"/>
      <c r="EWQ175" s="4338"/>
      <c r="EWR175" s="2612"/>
      <c r="EWS175" s="4342"/>
      <c r="EWT175" s="4343"/>
      <c r="EWU175" s="4344"/>
      <c r="EWV175" s="2613"/>
      <c r="EWW175" s="4345"/>
      <c r="EWX175" s="4346"/>
      <c r="EWY175" s="4345"/>
      <c r="EWZ175" s="4346"/>
      <c r="EXA175" s="4338"/>
      <c r="EXB175" s="4339"/>
      <c r="EXC175" s="4345"/>
      <c r="EXD175" s="4344"/>
      <c r="EXE175" s="4338"/>
      <c r="EXF175" s="4339"/>
      <c r="EXG175" s="4340"/>
      <c r="EXH175" s="4341"/>
      <c r="EXI175" s="4338"/>
      <c r="EXJ175" s="2612"/>
      <c r="EXK175" s="4342"/>
      <c r="EXL175" s="4343"/>
      <c r="EXM175" s="4344"/>
      <c r="EXN175" s="2613"/>
      <c r="EXO175" s="4345"/>
      <c r="EXP175" s="4346"/>
      <c r="EXQ175" s="4345"/>
      <c r="EXR175" s="4346"/>
      <c r="EXS175" s="4338"/>
      <c r="EXT175" s="4339"/>
      <c r="EXU175" s="4345"/>
      <c r="EXV175" s="4344"/>
      <c r="EXW175" s="4338"/>
      <c r="EXX175" s="4339"/>
      <c r="EXY175" s="4340"/>
      <c r="EXZ175" s="4341"/>
      <c r="EYA175" s="4338"/>
      <c r="EYB175" s="2612"/>
      <c r="EYC175" s="4342"/>
      <c r="EYD175" s="4343"/>
      <c r="EYE175" s="4344"/>
      <c r="EYF175" s="2613"/>
      <c r="EYG175" s="4345"/>
      <c r="EYH175" s="4346"/>
      <c r="EYI175" s="4345"/>
      <c r="EYJ175" s="4346"/>
      <c r="EYK175" s="4338"/>
      <c r="EYL175" s="4339"/>
      <c r="EYM175" s="4345"/>
      <c r="EYN175" s="4344"/>
      <c r="EYO175" s="4338"/>
      <c r="EYP175" s="4339"/>
      <c r="EYQ175" s="4340"/>
      <c r="EYR175" s="4341"/>
      <c r="EYS175" s="4338"/>
      <c r="EYT175" s="2612"/>
      <c r="EYU175" s="4342"/>
      <c r="EYV175" s="4343"/>
      <c r="EYW175" s="4344"/>
      <c r="EYX175" s="2613"/>
      <c r="EYY175" s="4345"/>
      <c r="EYZ175" s="4346"/>
      <c r="EZA175" s="4345"/>
      <c r="EZB175" s="4346"/>
      <c r="EZC175" s="4338"/>
      <c r="EZD175" s="4339"/>
      <c r="EZE175" s="4345"/>
      <c r="EZF175" s="4344"/>
      <c r="EZG175" s="4338"/>
      <c r="EZH175" s="4339"/>
      <c r="EZI175" s="4340"/>
      <c r="EZJ175" s="4341"/>
      <c r="EZK175" s="4338"/>
      <c r="EZL175" s="2612"/>
      <c r="EZM175" s="4342"/>
      <c r="EZN175" s="4343"/>
      <c r="EZO175" s="4344"/>
      <c r="EZP175" s="2613"/>
      <c r="EZQ175" s="4345"/>
      <c r="EZR175" s="4346"/>
      <c r="EZS175" s="4345"/>
      <c r="EZT175" s="4346"/>
      <c r="EZU175" s="4338"/>
      <c r="EZV175" s="4339"/>
      <c r="EZW175" s="4345"/>
      <c r="EZX175" s="4344"/>
      <c r="EZY175" s="4338"/>
      <c r="EZZ175" s="4339"/>
      <c r="FAA175" s="4340"/>
      <c r="FAB175" s="4341"/>
      <c r="FAC175" s="4338"/>
      <c r="FAD175" s="2612"/>
      <c r="FAE175" s="4342"/>
      <c r="FAF175" s="4343"/>
      <c r="FAG175" s="4344"/>
      <c r="FAH175" s="2613"/>
      <c r="FAI175" s="4345"/>
      <c r="FAJ175" s="4346"/>
      <c r="FAK175" s="4345"/>
      <c r="FAL175" s="4346"/>
      <c r="FAM175" s="4338"/>
      <c r="FAN175" s="4339"/>
      <c r="FAO175" s="4345"/>
      <c r="FAP175" s="4344"/>
      <c r="FAQ175" s="4338"/>
      <c r="FAR175" s="4339"/>
      <c r="FAS175" s="4340"/>
      <c r="FAT175" s="4341"/>
      <c r="FAU175" s="4338"/>
      <c r="FAV175" s="2612"/>
      <c r="FAW175" s="4342"/>
      <c r="FAX175" s="4343"/>
      <c r="FAY175" s="4344"/>
      <c r="FAZ175" s="2613"/>
      <c r="FBA175" s="4345"/>
      <c r="FBB175" s="4346"/>
      <c r="FBC175" s="4345"/>
      <c r="FBD175" s="4346"/>
      <c r="FBE175" s="4338"/>
      <c r="FBF175" s="4339"/>
      <c r="FBG175" s="4345"/>
      <c r="FBH175" s="4344"/>
      <c r="FBI175" s="4338"/>
      <c r="FBJ175" s="4339"/>
      <c r="FBK175" s="4340"/>
      <c r="FBL175" s="4341"/>
      <c r="FBM175" s="4338"/>
      <c r="FBN175" s="2612"/>
      <c r="FBO175" s="4342"/>
      <c r="FBP175" s="4343"/>
      <c r="FBQ175" s="4344"/>
      <c r="FBR175" s="2613"/>
      <c r="FBS175" s="4345"/>
      <c r="FBT175" s="4346"/>
      <c r="FBU175" s="4345"/>
      <c r="FBV175" s="4346"/>
      <c r="FBW175" s="4338"/>
      <c r="FBX175" s="4339"/>
      <c r="FBY175" s="4345"/>
      <c r="FBZ175" s="4344"/>
      <c r="FCA175" s="4338"/>
      <c r="FCB175" s="4339"/>
      <c r="FCC175" s="4340"/>
      <c r="FCD175" s="4341"/>
      <c r="FCE175" s="4338"/>
      <c r="FCF175" s="2612"/>
      <c r="FCG175" s="4342"/>
      <c r="FCH175" s="4343"/>
      <c r="FCI175" s="4344"/>
      <c r="FCJ175" s="2613"/>
      <c r="FCK175" s="4345"/>
      <c r="FCL175" s="4346"/>
      <c r="FCM175" s="4345"/>
      <c r="FCN175" s="4346"/>
      <c r="FCO175" s="4338"/>
      <c r="FCP175" s="4339"/>
      <c r="FCQ175" s="4345"/>
      <c r="FCR175" s="4344"/>
      <c r="FCS175" s="4338"/>
      <c r="FCT175" s="4339"/>
      <c r="FCU175" s="4340"/>
      <c r="FCV175" s="4341"/>
      <c r="FCW175" s="4338"/>
      <c r="FCX175" s="2612"/>
      <c r="FCY175" s="4342"/>
      <c r="FCZ175" s="4343"/>
      <c r="FDA175" s="4344"/>
      <c r="FDB175" s="2613"/>
      <c r="FDC175" s="4345"/>
      <c r="FDD175" s="4346"/>
      <c r="FDE175" s="4345"/>
      <c r="FDF175" s="4346"/>
      <c r="FDG175" s="4338"/>
      <c r="FDH175" s="4339"/>
      <c r="FDI175" s="4345"/>
      <c r="FDJ175" s="4344"/>
      <c r="FDK175" s="4338"/>
      <c r="FDL175" s="4339"/>
      <c r="FDM175" s="4340"/>
      <c r="FDN175" s="4341"/>
      <c r="FDO175" s="4338"/>
      <c r="FDP175" s="2612"/>
      <c r="FDQ175" s="4342"/>
      <c r="FDR175" s="4343"/>
      <c r="FDS175" s="4344"/>
      <c r="FDT175" s="2613"/>
      <c r="FDU175" s="4345"/>
      <c r="FDV175" s="4346"/>
      <c r="FDW175" s="4345"/>
      <c r="FDX175" s="4346"/>
      <c r="FDY175" s="4338"/>
      <c r="FDZ175" s="4339"/>
      <c r="FEA175" s="4345"/>
      <c r="FEB175" s="4344"/>
      <c r="FEC175" s="4338"/>
      <c r="FED175" s="4339"/>
      <c r="FEE175" s="4340"/>
      <c r="FEF175" s="4341"/>
      <c r="FEG175" s="4338"/>
      <c r="FEH175" s="2612"/>
      <c r="FEI175" s="4342"/>
      <c r="FEJ175" s="4343"/>
      <c r="FEK175" s="4344"/>
      <c r="FEL175" s="2613"/>
      <c r="FEM175" s="4345"/>
      <c r="FEN175" s="4346"/>
      <c r="FEO175" s="4345"/>
      <c r="FEP175" s="4346"/>
      <c r="FEQ175" s="4338"/>
      <c r="FER175" s="4339"/>
      <c r="FES175" s="4345"/>
      <c r="FET175" s="4344"/>
      <c r="FEU175" s="4338"/>
      <c r="FEV175" s="4339"/>
      <c r="FEW175" s="4340"/>
      <c r="FEX175" s="4341"/>
      <c r="FEY175" s="4338"/>
      <c r="FEZ175" s="2612"/>
      <c r="FFA175" s="4342"/>
      <c r="FFB175" s="4343"/>
      <c r="FFC175" s="4344"/>
      <c r="FFD175" s="2613"/>
      <c r="FFE175" s="4345"/>
      <c r="FFF175" s="4346"/>
      <c r="FFG175" s="4345"/>
      <c r="FFH175" s="4346"/>
      <c r="FFI175" s="4338"/>
      <c r="FFJ175" s="4339"/>
      <c r="FFK175" s="4345"/>
      <c r="FFL175" s="4344"/>
      <c r="FFM175" s="4338"/>
      <c r="FFN175" s="4339"/>
      <c r="FFO175" s="4340"/>
      <c r="FFP175" s="4341"/>
      <c r="FFQ175" s="4338"/>
      <c r="FFR175" s="2612"/>
      <c r="FFS175" s="4342"/>
      <c r="FFT175" s="4343"/>
      <c r="FFU175" s="4344"/>
      <c r="FFV175" s="2613"/>
      <c r="FFW175" s="4345"/>
      <c r="FFX175" s="4346"/>
      <c r="FFY175" s="4345"/>
      <c r="FFZ175" s="4346"/>
      <c r="FGA175" s="4338"/>
      <c r="FGB175" s="4339"/>
      <c r="FGC175" s="4345"/>
      <c r="FGD175" s="4344"/>
      <c r="FGE175" s="4338"/>
      <c r="FGF175" s="4339"/>
      <c r="FGG175" s="4340"/>
      <c r="FGH175" s="4341"/>
      <c r="FGI175" s="4338"/>
      <c r="FGJ175" s="2612"/>
      <c r="FGK175" s="4342"/>
      <c r="FGL175" s="4343"/>
      <c r="FGM175" s="4344"/>
      <c r="FGN175" s="2613"/>
      <c r="FGO175" s="4345"/>
      <c r="FGP175" s="4346"/>
      <c r="FGQ175" s="4345"/>
      <c r="FGR175" s="4346"/>
      <c r="FGS175" s="4338"/>
      <c r="FGT175" s="4339"/>
      <c r="FGU175" s="4345"/>
      <c r="FGV175" s="4344"/>
      <c r="FGW175" s="4338"/>
      <c r="FGX175" s="4339"/>
      <c r="FGY175" s="4340"/>
      <c r="FGZ175" s="4341"/>
      <c r="FHA175" s="4338"/>
      <c r="FHB175" s="2612"/>
      <c r="FHC175" s="4342"/>
      <c r="FHD175" s="4343"/>
      <c r="FHE175" s="4344"/>
      <c r="FHF175" s="2613"/>
      <c r="FHG175" s="4345"/>
      <c r="FHH175" s="4346"/>
      <c r="FHI175" s="4345"/>
      <c r="FHJ175" s="4346"/>
      <c r="FHK175" s="4338"/>
      <c r="FHL175" s="4339"/>
      <c r="FHM175" s="4345"/>
      <c r="FHN175" s="4344"/>
      <c r="FHO175" s="4338"/>
      <c r="FHP175" s="4339"/>
      <c r="FHQ175" s="4340"/>
      <c r="FHR175" s="4341"/>
      <c r="FHS175" s="4338"/>
      <c r="FHT175" s="2612"/>
      <c r="FHU175" s="4342"/>
      <c r="FHV175" s="4343"/>
      <c r="FHW175" s="4344"/>
      <c r="FHX175" s="2613"/>
      <c r="FHY175" s="4345"/>
      <c r="FHZ175" s="4346"/>
      <c r="FIA175" s="4345"/>
      <c r="FIB175" s="4346"/>
      <c r="FIC175" s="4338"/>
      <c r="FID175" s="4339"/>
      <c r="FIE175" s="4345"/>
      <c r="FIF175" s="4344"/>
      <c r="FIG175" s="4338"/>
      <c r="FIH175" s="4339"/>
      <c r="FII175" s="4340"/>
      <c r="FIJ175" s="4341"/>
      <c r="FIK175" s="4338"/>
      <c r="FIL175" s="2612"/>
      <c r="FIM175" s="4342"/>
      <c r="FIN175" s="4343"/>
      <c r="FIO175" s="4344"/>
      <c r="FIP175" s="2613"/>
      <c r="FIQ175" s="4345"/>
      <c r="FIR175" s="4346"/>
      <c r="FIS175" s="4345"/>
      <c r="FIT175" s="4346"/>
      <c r="FIU175" s="4338"/>
      <c r="FIV175" s="4339"/>
      <c r="FIW175" s="4345"/>
      <c r="FIX175" s="4344"/>
      <c r="FIY175" s="4338"/>
      <c r="FIZ175" s="4339"/>
      <c r="FJA175" s="4340"/>
      <c r="FJB175" s="4341"/>
      <c r="FJC175" s="4338"/>
      <c r="FJD175" s="2612"/>
      <c r="FJE175" s="4342"/>
      <c r="FJF175" s="4343"/>
      <c r="FJG175" s="4344"/>
      <c r="FJH175" s="2613"/>
      <c r="FJI175" s="4345"/>
      <c r="FJJ175" s="4346"/>
      <c r="FJK175" s="4345"/>
      <c r="FJL175" s="4346"/>
      <c r="FJM175" s="4338"/>
      <c r="FJN175" s="4339"/>
      <c r="FJO175" s="4345"/>
      <c r="FJP175" s="4344"/>
      <c r="FJQ175" s="4338"/>
      <c r="FJR175" s="4339"/>
      <c r="FJS175" s="4340"/>
      <c r="FJT175" s="4341"/>
      <c r="FJU175" s="4338"/>
      <c r="FJV175" s="2612"/>
      <c r="FJW175" s="4342"/>
      <c r="FJX175" s="4343"/>
      <c r="FJY175" s="4344"/>
      <c r="FJZ175" s="2613"/>
      <c r="FKA175" s="4345"/>
      <c r="FKB175" s="4346"/>
      <c r="FKC175" s="4345"/>
      <c r="FKD175" s="4346"/>
      <c r="FKE175" s="4338"/>
      <c r="FKF175" s="4339"/>
      <c r="FKG175" s="4345"/>
      <c r="FKH175" s="4344"/>
      <c r="FKI175" s="4338"/>
      <c r="FKJ175" s="4339"/>
      <c r="FKK175" s="4340"/>
      <c r="FKL175" s="4341"/>
      <c r="FKM175" s="4338"/>
      <c r="FKN175" s="2612"/>
      <c r="FKO175" s="4342"/>
      <c r="FKP175" s="4343"/>
      <c r="FKQ175" s="4344"/>
      <c r="FKR175" s="2613"/>
      <c r="FKS175" s="4345"/>
      <c r="FKT175" s="4346"/>
      <c r="FKU175" s="4345"/>
      <c r="FKV175" s="4346"/>
      <c r="FKW175" s="4338"/>
      <c r="FKX175" s="4339"/>
      <c r="FKY175" s="4345"/>
      <c r="FKZ175" s="4344"/>
      <c r="FLA175" s="4338"/>
      <c r="FLB175" s="4339"/>
      <c r="FLC175" s="4340"/>
      <c r="FLD175" s="4341"/>
      <c r="FLE175" s="4338"/>
      <c r="FLF175" s="2612"/>
      <c r="FLG175" s="4342"/>
      <c r="FLH175" s="4343"/>
      <c r="FLI175" s="4344"/>
      <c r="FLJ175" s="2613"/>
      <c r="FLK175" s="4345"/>
      <c r="FLL175" s="4346"/>
      <c r="FLM175" s="4345"/>
      <c r="FLN175" s="4346"/>
      <c r="FLO175" s="4338"/>
      <c r="FLP175" s="4339"/>
      <c r="FLQ175" s="4345"/>
      <c r="FLR175" s="4344"/>
      <c r="FLS175" s="4338"/>
      <c r="FLT175" s="4339"/>
      <c r="FLU175" s="4340"/>
      <c r="FLV175" s="4341"/>
      <c r="FLW175" s="4338"/>
      <c r="FLX175" s="2612"/>
      <c r="FLY175" s="4342"/>
      <c r="FLZ175" s="4343"/>
      <c r="FMA175" s="4344"/>
      <c r="FMB175" s="2613"/>
      <c r="FMC175" s="4345"/>
      <c r="FMD175" s="4346"/>
      <c r="FME175" s="4345"/>
      <c r="FMF175" s="4346"/>
      <c r="FMG175" s="4338"/>
      <c r="FMH175" s="4339"/>
      <c r="FMI175" s="4345"/>
      <c r="FMJ175" s="4344"/>
      <c r="FMK175" s="4338"/>
      <c r="FML175" s="4339"/>
      <c r="FMM175" s="4340"/>
      <c r="FMN175" s="4341"/>
      <c r="FMO175" s="4338"/>
      <c r="FMP175" s="2612"/>
      <c r="FMQ175" s="4342"/>
      <c r="FMR175" s="4343"/>
      <c r="FMS175" s="4344"/>
      <c r="FMT175" s="2613"/>
      <c r="FMU175" s="4345"/>
      <c r="FMV175" s="4346"/>
      <c r="FMW175" s="4345"/>
      <c r="FMX175" s="4346"/>
      <c r="FMY175" s="4338"/>
      <c r="FMZ175" s="4339"/>
      <c r="FNA175" s="4345"/>
      <c r="FNB175" s="4344"/>
      <c r="FNC175" s="4338"/>
      <c r="FND175" s="4339"/>
      <c r="FNE175" s="4340"/>
      <c r="FNF175" s="4341"/>
      <c r="FNG175" s="4338"/>
      <c r="FNH175" s="2612"/>
      <c r="FNI175" s="4342"/>
      <c r="FNJ175" s="4343"/>
      <c r="FNK175" s="4344"/>
      <c r="FNL175" s="2613"/>
      <c r="FNM175" s="4345"/>
      <c r="FNN175" s="4346"/>
      <c r="FNO175" s="4345"/>
      <c r="FNP175" s="4346"/>
      <c r="FNQ175" s="4338"/>
      <c r="FNR175" s="4339"/>
      <c r="FNS175" s="4345"/>
      <c r="FNT175" s="4344"/>
      <c r="FNU175" s="4338"/>
      <c r="FNV175" s="4339"/>
      <c r="FNW175" s="4340"/>
      <c r="FNX175" s="4341"/>
      <c r="FNY175" s="4338"/>
      <c r="FNZ175" s="2612"/>
      <c r="FOA175" s="4342"/>
      <c r="FOB175" s="4343"/>
      <c r="FOC175" s="4344"/>
      <c r="FOD175" s="2613"/>
      <c r="FOE175" s="4345"/>
      <c r="FOF175" s="4346"/>
      <c r="FOG175" s="4345"/>
      <c r="FOH175" s="4346"/>
      <c r="FOI175" s="4338"/>
      <c r="FOJ175" s="4339"/>
      <c r="FOK175" s="4345"/>
      <c r="FOL175" s="4344"/>
      <c r="FOM175" s="4338"/>
      <c r="FON175" s="4339"/>
      <c r="FOO175" s="4340"/>
      <c r="FOP175" s="4341"/>
      <c r="FOQ175" s="4338"/>
      <c r="FOR175" s="2612"/>
      <c r="FOS175" s="4342"/>
      <c r="FOT175" s="4343"/>
      <c r="FOU175" s="4344"/>
      <c r="FOV175" s="2613"/>
      <c r="FOW175" s="4345"/>
      <c r="FOX175" s="4346"/>
      <c r="FOY175" s="4345"/>
      <c r="FOZ175" s="4346"/>
      <c r="FPA175" s="4338"/>
      <c r="FPB175" s="4339"/>
      <c r="FPC175" s="4345"/>
      <c r="FPD175" s="4344"/>
      <c r="FPE175" s="4338"/>
      <c r="FPF175" s="4339"/>
      <c r="FPG175" s="4340"/>
      <c r="FPH175" s="4341"/>
      <c r="FPI175" s="4338"/>
      <c r="FPJ175" s="2612"/>
      <c r="FPK175" s="4342"/>
      <c r="FPL175" s="4343"/>
      <c r="FPM175" s="4344"/>
      <c r="FPN175" s="2613"/>
      <c r="FPO175" s="4345"/>
      <c r="FPP175" s="4346"/>
      <c r="FPQ175" s="4345"/>
      <c r="FPR175" s="4346"/>
      <c r="FPS175" s="4338"/>
      <c r="FPT175" s="4339"/>
      <c r="FPU175" s="4345"/>
      <c r="FPV175" s="4344"/>
      <c r="FPW175" s="4338"/>
      <c r="FPX175" s="4339"/>
      <c r="FPY175" s="4340"/>
      <c r="FPZ175" s="4341"/>
      <c r="FQA175" s="4338"/>
      <c r="FQB175" s="2612"/>
      <c r="FQC175" s="4342"/>
      <c r="FQD175" s="4343"/>
      <c r="FQE175" s="4344"/>
      <c r="FQF175" s="2613"/>
      <c r="FQG175" s="4345"/>
      <c r="FQH175" s="4346"/>
      <c r="FQI175" s="4345"/>
      <c r="FQJ175" s="4346"/>
      <c r="FQK175" s="4338"/>
      <c r="FQL175" s="4339"/>
      <c r="FQM175" s="4345"/>
      <c r="FQN175" s="4344"/>
      <c r="FQO175" s="4338"/>
      <c r="FQP175" s="4339"/>
      <c r="FQQ175" s="4340"/>
      <c r="FQR175" s="4341"/>
      <c r="FQS175" s="4338"/>
      <c r="FQT175" s="2612"/>
      <c r="FQU175" s="4342"/>
      <c r="FQV175" s="4343"/>
      <c r="FQW175" s="4344"/>
      <c r="FQX175" s="2613"/>
      <c r="FQY175" s="4345"/>
      <c r="FQZ175" s="4346"/>
      <c r="FRA175" s="4345"/>
      <c r="FRB175" s="4346"/>
      <c r="FRC175" s="4338"/>
      <c r="FRD175" s="4339"/>
      <c r="FRE175" s="4345"/>
      <c r="FRF175" s="4344"/>
      <c r="FRG175" s="4338"/>
      <c r="FRH175" s="4339"/>
      <c r="FRI175" s="4340"/>
      <c r="FRJ175" s="4341"/>
      <c r="FRK175" s="4338"/>
      <c r="FRL175" s="2612"/>
      <c r="FRM175" s="4342"/>
      <c r="FRN175" s="4343"/>
      <c r="FRO175" s="4344"/>
      <c r="FRP175" s="2613"/>
      <c r="FRQ175" s="4345"/>
      <c r="FRR175" s="4346"/>
      <c r="FRS175" s="4345"/>
      <c r="FRT175" s="4346"/>
      <c r="FRU175" s="4338"/>
      <c r="FRV175" s="4339"/>
      <c r="FRW175" s="4345"/>
      <c r="FRX175" s="4344"/>
      <c r="FRY175" s="4338"/>
      <c r="FRZ175" s="4339"/>
      <c r="FSA175" s="4340"/>
      <c r="FSB175" s="4341"/>
      <c r="FSC175" s="4338"/>
      <c r="FSD175" s="2612"/>
      <c r="FSE175" s="4342"/>
      <c r="FSF175" s="4343"/>
      <c r="FSG175" s="4344"/>
      <c r="FSH175" s="2613"/>
      <c r="FSI175" s="4345"/>
      <c r="FSJ175" s="4346"/>
      <c r="FSK175" s="4345"/>
      <c r="FSL175" s="4346"/>
      <c r="FSM175" s="4338"/>
      <c r="FSN175" s="4339"/>
      <c r="FSO175" s="4345"/>
      <c r="FSP175" s="4344"/>
      <c r="FSQ175" s="4338"/>
      <c r="FSR175" s="4339"/>
      <c r="FSS175" s="4340"/>
      <c r="FST175" s="4341"/>
      <c r="FSU175" s="4338"/>
      <c r="FSV175" s="2612"/>
      <c r="FSW175" s="4342"/>
      <c r="FSX175" s="4343"/>
      <c r="FSY175" s="4344"/>
      <c r="FSZ175" s="2613"/>
      <c r="FTA175" s="4345"/>
      <c r="FTB175" s="4346"/>
      <c r="FTC175" s="4345"/>
      <c r="FTD175" s="4346"/>
      <c r="FTE175" s="4338"/>
      <c r="FTF175" s="4339"/>
      <c r="FTG175" s="4345"/>
      <c r="FTH175" s="4344"/>
      <c r="FTI175" s="4338"/>
      <c r="FTJ175" s="4339"/>
      <c r="FTK175" s="4340"/>
      <c r="FTL175" s="4341"/>
      <c r="FTM175" s="4338"/>
      <c r="FTN175" s="2612"/>
      <c r="FTO175" s="4342"/>
      <c r="FTP175" s="4343"/>
      <c r="FTQ175" s="4344"/>
      <c r="FTR175" s="2613"/>
      <c r="FTS175" s="4345"/>
      <c r="FTT175" s="4346"/>
      <c r="FTU175" s="4345"/>
      <c r="FTV175" s="4346"/>
      <c r="FTW175" s="4338"/>
      <c r="FTX175" s="4339"/>
      <c r="FTY175" s="4345"/>
      <c r="FTZ175" s="4344"/>
      <c r="FUA175" s="4338"/>
      <c r="FUB175" s="4339"/>
      <c r="FUC175" s="4340"/>
      <c r="FUD175" s="4341"/>
      <c r="FUE175" s="4338"/>
      <c r="FUF175" s="2612"/>
      <c r="FUG175" s="4342"/>
      <c r="FUH175" s="4343"/>
      <c r="FUI175" s="4344"/>
      <c r="FUJ175" s="2613"/>
      <c r="FUK175" s="4345"/>
      <c r="FUL175" s="4346"/>
      <c r="FUM175" s="4345"/>
      <c r="FUN175" s="4346"/>
      <c r="FUO175" s="4338"/>
      <c r="FUP175" s="4339"/>
      <c r="FUQ175" s="4345"/>
      <c r="FUR175" s="4344"/>
      <c r="FUS175" s="4338"/>
      <c r="FUT175" s="4339"/>
      <c r="FUU175" s="4340"/>
      <c r="FUV175" s="4341"/>
      <c r="FUW175" s="4338"/>
      <c r="FUX175" s="2612"/>
      <c r="FUY175" s="4342"/>
      <c r="FUZ175" s="4343"/>
      <c r="FVA175" s="4344"/>
      <c r="FVB175" s="2613"/>
      <c r="FVC175" s="4345"/>
      <c r="FVD175" s="4346"/>
      <c r="FVE175" s="4345"/>
      <c r="FVF175" s="4346"/>
      <c r="FVG175" s="4338"/>
      <c r="FVH175" s="4339"/>
      <c r="FVI175" s="4345"/>
      <c r="FVJ175" s="4344"/>
      <c r="FVK175" s="4338"/>
      <c r="FVL175" s="4339"/>
      <c r="FVM175" s="4340"/>
      <c r="FVN175" s="4341"/>
      <c r="FVO175" s="4338"/>
      <c r="FVP175" s="2612"/>
      <c r="FVQ175" s="4342"/>
      <c r="FVR175" s="4343"/>
      <c r="FVS175" s="4344"/>
      <c r="FVT175" s="2613"/>
      <c r="FVU175" s="4345"/>
      <c r="FVV175" s="4346"/>
      <c r="FVW175" s="4345"/>
      <c r="FVX175" s="4346"/>
      <c r="FVY175" s="4338"/>
      <c r="FVZ175" s="4339"/>
      <c r="FWA175" s="4345"/>
      <c r="FWB175" s="4344"/>
      <c r="FWC175" s="4338"/>
      <c r="FWD175" s="4339"/>
      <c r="FWE175" s="4340"/>
      <c r="FWF175" s="4341"/>
      <c r="FWG175" s="4338"/>
      <c r="FWH175" s="2612"/>
      <c r="FWI175" s="4342"/>
      <c r="FWJ175" s="4343"/>
      <c r="FWK175" s="4344"/>
      <c r="FWL175" s="2613"/>
      <c r="FWM175" s="4345"/>
      <c r="FWN175" s="4346"/>
      <c r="FWO175" s="4345"/>
      <c r="FWP175" s="4346"/>
      <c r="FWQ175" s="4338"/>
      <c r="FWR175" s="4339"/>
      <c r="FWS175" s="4345"/>
      <c r="FWT175" s="4344"/>
      <c r="FWU175" s="4338"/>
      <c r="FWV175" s="4339"/>
      <c r="FWW175" s="4340"/>
      <c r="FWX175" s="4341"/>
      <c r="FWY175" s="4338"/>
      <c r="FWZ175" s="2612"/>
      <c r="FXA175" s="4342"/>
      <c r="FXB175" s="4343"/>
      <c r="FXC175" s="4344"/>
      <c r="FXD175" s="2613"/>
      <c r="FXE175" s="4345"/>
      <c r="FXF175" s="4346"/>
      <c r="FXG175" s="4345"/>
      <c r="FXH175" s="4346"/>
      <c r="FXI175" s="4338"/>
      <c r="FXJ175" s="4339"/>
      <c r="FXK175" s="4345"/>
      <c r="FXL175" s="4344"/>
      <c r="FXM175" s="4338"/>
      <c r="FXN175" s="4339"/>
      <c r="FXO175" s="4340"/>
      <c r="FXP175" s="4341"/>
      <c r="FXQ175" s="4338"/>
      <c r="FXR175" s="2612"/>
      <c r="FXS175" s="4342"/>
      <c r="FXT175" s="4343"/>
      <c r="FXU175" s="4344"/>
      <c r="FXV175" s="2613"/>
      <c r="FXW175" s="4345"/>
      <c r="FXX175" s="4346"/>
      <c r="FXY175" s="4345"/>
      <c r="FXZ175" s="4346"/>
      <c r="FYA175" s="4338"/>
      <c r="FYB175" s="4339"/>
      <c r="FYC175" s="4345"/>
      <c r="FYD175" s="4344"/>
      <c r="FYE175" s="4338"/>
      <c r="FYF175" s="4339"/>
      <c r="FYG175" s="4340"/>
      <c r="FYH175" s="4341"/>
      <c r="FYI175" s="4338"/>
      <c r="FYJ175" s="2612"/>
      <c r="FYK175" s="4342"/>
      <c r="FYL175" s="4343"/>
      <c r="FYM175" s="4344"/>
      <c r="FYN175" s="2613"/>
      <c r="FYO175" s="4345"/>
      <c r="FYP175" s="4346"/>
      <c r="FYQ175" s="4345"/>
      <c r="FYR175" s="4346"/>
      <c r="FYS175" s="4338"/>
      <c r="FYT175" s="4339"/>
      <c r="FYU175" s="4345"/>
      <c r="FYV175" s="4344"/>
      <c r="FYW175" s="4338"/>
      <c r="FYX175" s="4339"/>
      <c r="FYY175" s="4340"/>
      <c r="FYZ175" s="4341"/>
      <c r="FZA175" s="4338"/>
      <c r="FZB175" s="2612"/>
      <c r="FZC175" s="4342"/>
      <c r="FZD175" s="4343"/>
      <c r="FZE175" s="4344"/>
      <c r="FZF175" s="2613"/>
      <c r="FZG175" s="4345"/>
      <c r="FZH175" s="4346"/>
      <c r="FZI175" s="4345"/>
      <c r="FZJ175" s="4346"/>
      <c r="FZK175" s="4338"/>
      <c r="FZL175" s="4339"/>
      <c r="FZM175" s="4345"/>
      <c r="FZN175" s="4344"/>
      <c r="FZO175" s="4338"/>
      <c r="FZP175" s="4339"/>
      <c r="FZQ175" s="4340"/>
      <c r="FZR175" s="4341"/>
      <c r="FZS175" s="4338"/>
      <c r="FZT175" s="2612"/>
      <c r="FZU175" s="4342"/>
      <c r="FZV175" s="4343"/>
      <c r="FZW175" s="4344"/>
      <c r="FZX175" s="2613"/>
      <c r="FZY175" s="4345"/>
      <c r="FZZ175" s="4346"/>
      <c r="GAA175" s="4345"/>
      <c r="GAB175" s="4346"/>
      <c r="GAC175" s="4338"/>
      <c r="GAD175" s="4339"/>
      <c r="GAE175" s="4345"/>
      <c r="GAF175" s="4344"/>
      <c r="GAG175" s="4338"/>
      <c r="GAH175" s="4339"/>
      <c r="GAI175" s="4340"/>
      <c r="GAJ175" s="4341"/>
      <c r="GAK175" s="4338"/>
      <c r="GAL175" s="2612"/>
      <c r="GAM175" s="4342"/>
      <c r="GAN175" s="4343"/>
      <c r="GAO175" s="4344"/>
      <c r="GAP175" s="2613"/>
      <c r="GAQ175" s="4345"/>
      <c r="GAR175" s="4346"/>
      <c r="GAS175" s="4345"/>
      <c r="GAT175" s="4346"/>
      <c r="GAU175" s="4338"/>
      <c r="GAV175" s="4339"/>
      <c r="GAW175" s="4345"/>
      <c r="GAX175" s="4344"/>
      <c r="GAY175" s="4338"/>
      <c r="GAZ175" s="4339"/>
      <c r="GBA175" s="4340"/>
      <c r="GBB175" s="4341"/>
      <c r="GBC175" s="4338"/>
      <c r="GBD175" s="2612"/>
      <c r="GBE175" s="4342"/>
      <c r="GBF175" s="4343"/>
      <c r="GBG175" s="4344"/>
      <c r="GBH175" s="2613"/>
      <c r="GBI175" s="4345"/>
      <c r="GBJ175" s="4346"/>
      <c r="GBK175" s="4345"/>
      <c r="GBL175" s="4346"/>
      <c r="GBM175" s="4338"/>
      <c r="GBN175" s="4339"/>
      <c r="GBO175" s="4345"/>
      <c r="GBP175" s="4344"/>
      <c r="GBQ175" s="4338"/>
      <c r="GBR175" s="4339"/>
      <c r="GBS175" s="4340"/>
      <c r="GBT175" s="4341"/>
      <c r="GBU175" s="4338"/>
      <c r="GBV175" s="2612"/>
      <c r="GBW175" s="4342"/>
      <c r="GBX175" s="4343"/>
      <c r="GBY175" s="4344"/>
      <c r="GBZ175" s="2613"/>
      <c r="GCA175" s="4345"/>
      <c r="GCB175" s="4346"/>
      <c r="GCC175" s="4345"/>
      <c r="GCD175" s="4346"/>
      <c r="GCE175" s="4338"/>
      <c r="GCF175" s="4339"/>
      <c r="GCG175" s="4345"/>
      <c r="GCH175" s="4344"/>
      <c r="GCI175" s="4338"/>
      <c r="GCJ175" s="4339"/>
      <c r="GCK175" s="4340"/>
      <c r="GCL175" s="4341"/>
      <c r="GCM175" s="4338"/>
      <c r="GCN175" s="2612"/>
      <c r="GCO175" s="4342"/>
      <c r="GCP175" s="4343"/>
      <c r="GCQ175" s="4344"/>
      <c r="GCR175" s="2613"/>
      <c r="GCS175" s="4345"/>
      <c r="GCT175" s="4346"/>
      <c r="GCU175" s="4345"/>
      <c r="GCV175" s="4346"/>
      <c r="GCW175" s="4338"/>
      <c r="GCX175" s="4339"/>
      <c r="GCY175" s="4345"/>
      <c r="GCZ175" s="4344"/>
      <c r="GDA175" s="4338"/>
      <c r="GDB175" s="4339"/>
      <c r="GDC175" s="4340"/>
      <c r="GDD175" s="4341"/>
      <c r="GDE175" s="4338"/>
      <c r="GDF175" s="2612"/>
      <c r="GDG175" s="4342"/>
      <c r="GDH175" s="4343"/>
      <c r="GDI175" s="4344"/>
      <c r="GDJ175" s="2613"/>
      <c r="GDK175" s="4345"/>
      <c r="GDL175" s="4346"/>
      <c r="GDM175" s="4345"/>
      <c r="GDN175" s="4346"/>
      <c r="GDO175" s="4338"/>
      <c r="GDP175" s="4339"/>
      <c r="GDQ175" s="4345"/>
      <c r="GDR175" s="4344"/>
      <c r="GDS175" s="4338"/>
      <c r="GDT175" s="4339"/>
      <c r="GDU175" s="4340"/>
      <c r="GDV175" s="4341"/>
      <c r="GDW175" s="4338"/>
      <c r="GDX175" s="2612"/>
      <c r="GDY175" s="4342"/>
      <c r="GDZ175" s="4343"/>
      <c r="GEA175" s="4344"/>
      <c r="GEB175" s="2613"/>
      <c r="GEC175" s="4345"/>
      <c r="GED175" s="4346"/>
      <c r="GEE175" s="4345"/>
      <c r="GEF175" s="4346"/>
      <c r="GEG175" s="4338"/>
      <c r="GEH175" s="4339"/>
      <c r="GEI175" s="4345"/>
      <c r="GEJ175" s="4344"/>
      <c r="GEK175" s="4338"/>
      <c r="GEL175" s="4339"/>
      <c r="GEM175" s="4340"/>
      <c r="GEN175" s="4341"/>
      <c r="GEO175" s="4338"/>
      <c r="GEP175" s="2612"/>
      <c r="GEQ175" s="4342"/>
      <c r="GER175" s="4343"/>
      <c r="GES175" s="4344"/>
      <c r="GET175" s="2613"/>
      <c r="GEU175" s="4345"/>
      <c r="GEV175" s="4346"/>
      <c r="GEW175" s="4345"/>
      <c r="GEX175" s="4346"/>
      <c r="GEY175" s="4338"/>
      <c r="GEZ175" s="4339"/>
      <c r="GFA175" s="4345"/>
      <c r="GFB175" s="4344"/>
      <c r="GFC175" s="4338"/>
      <c r="GFD175" s="4339"/>
      <c r="GFE175" s="4340"/>
      <c r="GFF175" s="4341"/>
      <c r="GFG175" s="4338"/>
      <c r="GFH175" s="2612"/>
      <c r="GFI175" s="4342"/>
      <c r="GFJ175" s="4343"/>
      <c r="GFK175" s="4344"/>
      <c r="GFL175" s="2613"/>
      <c r="GFM175" s="4345"/>
      <c r="GFN175" s="4346"/>
      <c r="GFO175" s="4345"/>
      <c r="GFP175" s="4346"/>
      <c r="GFQ175" s="4338"/>
      <c r="GFR175" s="4339"/>
      <c r="GFS175" s="4345"/>
      <c r="GFT175" s="4344"/>
      <c r="GFU175" s="4338"/>
      <c r="GFV175" s="4339"/>
      <c r="GFW175" s="4340"/>
      <c r="GFX175" s="4341"/>
      <c r="GFY175" s="4338"/>
      <c r="GFZ175" s="2612"/>
      <c r="GGA175" s="4342"/>
      <c r="GGB175" s="4343"/>
      <c r="GGC175" s="4344"/>
      <c r="GGD175" s="2613"/>
      <c r="GGE175" s="4345"/>
      <c r="GGF175" s="4346"/>
      <c r="GGG175" s="4345"/>
      <c r="GGH175" s="4346"/>
      <c r="GGI175" s="4338"/>
      <c r="GGJ175" s="4339"/>
      <c r="GGK175" s="4345"/>
      <c r="GGL175" s="4344"/>
      <c r="GGM175" s="4338"/>
      <c r="GGN175" s="4339"/>
      <c r="GGO175" s="4340"/>
      <c r="GGP175" s="4341"/>
      <c r="GGQ175" s="4338"/>
      <c r="GGR175" s="2612"/>
      <c r="GGS175" s="4342"/>
      <c r="GGT175" s="4343"/>
      <c r="GGU175" s="4344"/>
      <c r="GGV175" s="2613"/>
      <c r="GGW175" s="4345"/>
      <c r="GGX175" s="4346"/>
      <c r="GGY175" s="4345"/>
      <c r="GGZ175" s="4346"/>
      <c r="GHA175" s="4338"/>
      <c r="GHB175" s="4339"/>
      <c r="GHC175" s="4345"/>
      <c r="GHD175" s="4344"/>
      <c r="GHE175" s="4338"/>
      <c r="GHF175" s="4339"/>
      <c r="GHG175" s="4340"/>
      <c r="GHH175" s="4341"/>
      <c r="GHI175" s="4338"/>
      <c r="GHJ175" s="2612"/>
      <c r="GHK175" s="4342"/>
      <c r="GHL175" s="4343"/>
      <c r="GHM175" s="4344"/>
      <c r="GHN175" s="2613"/>
      <c r="GHO175" s="4345"/>
      <c r="GHP175" s="4346"/>
      <c r="GHQ175" s="4345"/>
      <c r="GHR175" s="4346"/>
      <c r="GHS175" s="4338"/>
      <c r="GHT175" s="4339"/>
      <c r="GHU175" s="4345"/>
      <c r="GHV175" s="4344"/>
      <c r="GHW175" s="4338"/>
      <c r="GHX175" s="4339"/>
      <c r="GHY175" s="4340"/>
      <c r="GHZ175" s="4341"/>
      <c r="GIA175" s="4338"/>
      <c r="GIB175" s="2612"/>
      <c r="GIC175" s="4342"/>
      <c r="GID175" s="4343"/>
      <c r="GIE175" s="4344"/>
      <c r="GIF175" s="2613"/>
      <c r="GIG175" s="4345"/>
      <c r="GIH175" s="4346"/>
      <c r="GII175" s="4345"/>
      <c r="GIJ175" s="4346"/>
      <c r="GIK175" s="4338"/>
      <c r="GIL175" s="4339"/>
      <c r="GIM175" s="4345"/>
      <c r="GIN175" s="4344"/>
      <c r="GIO175" s="4338"/>
      <c r="GIP175" s="4339"/>
      <c r="GIQ175" s="4340"/>
      <c r="GIR175" s="4341"/>
      <c r="GIS175" s="4338"/>
      <c r="GIT175" s="2612"/>
      <c r="GIU175" s="4342"/>
      <c r="GIV175" s="4343"/>
      <c r="GIW175" s="4344"/>
      <c r="GIX175" s="2613"/>
      <c r="GIY175" s="4345"/>
      <c r="GIZ175" s="4346"/>
      <c r="GJA175" s="4345"/>
      <c r="GJB175" s="4346"/>
      <c r="GJC175" s="4338"/>
      <c r="GJD175" s="4339"/>
      <c r="GJE175" s="4345"/>
      <c r="GJF175" s="4344"/>
      <c r="GJG175" s="4338"/>
      <c r="GJH175" s="4339"/>
      <c r="GJI175" s="4340"/>
      <c r="GJJ175" s="4341"/>
      <c r="GJK175" s="4338"/>
      <c r="GJL175" s="2612"/>
      <c r="GJM175" s="4342"/>
      <c r="GJN175" s="4343"/>
      <c r="GJO175" s="4344"/>
      <c r="GJP175" s="2613"/>
      <c r="GJQ175" s="4345"/>
      <c r="GJR175" s="4346"/>
      <c r="GJS175" s="4345"/>
      <c r="GJT175" s="4346"/>
      <c r="GJU175" s="4338"/>
      <c r="GJV175" s="4339"/>
      <c r="GJW175" s="4345"/>
      <c r="GJX175" s="4344"/>
      <c r="GJY175" s="4338"/>
      <c r="GJZ175" s="4339"/>
      <c r="GKA175" s="4340"/>
      <c r="GKB175" s="4341"/>
      <c r="GKC175" s="4338"/>
      <c r="GKD175" s="2612"/>
      <c r="GKE175" s="4342"/>
      <c r="GKF175" s="4343"/>
      <c r="GKG175" s="4344"/>
      <c r="GKH175" s="2613"/>
      <c r="GKI175" s="4345"/>
      <c r="GKJ175" s="4346"/>
      <c r="GKK175" s="4345"/>
      <c r="GKL175" s="4346"/>
      <c r="GKM175" s="4338"/>
      <c r="GKN175" s="4339"/>
      <c r="GKO175" s="4345"/>
      <c r="GKP175" s="4344"/>
      <c r="GKQ175" s="4338"/>
      <c r="GKR175" s="4339"/>
      <c r="GKS175" s="4340"/>
      <c r="GKT175" s="4341"/>
      <c r="GKU175" s="4338"/>
      <c r="GKV175" s="2612"/>
      <c r="GKW175" s="4342"/>
      <c r="GKX175" s="4343"/>
      <c r="GKY175" s="4344"/>
      <c r="GKZ175" s="2613"/>
      <c r="GLA175" s="4345"/>
      <c r="GLB175" s="4346"/>
      <c r="GLC175" s="4345"/>
      <c r="GLD175" s="4346"/>
      <c r="GLE175" s="4338"/>
      <c r="GLF175" s="4339"/>
      <c r="GLG175" s="4345"/>
      <c r="GLH175" s="4344"/>
      <c r="GLI175" s="4338"/>
      <c r="GLJ175" s="4339"/>
      <c r="GLK175" s="4340"/>
      <c r="GLL175" s="4341"/>
      <c r="GLM175" s="4338"/>
      <c r="GLN175" s="2612"/>
      <c r="GLO175" s="4342"/>
      <c r="GLP175" s="4343"/>
      <c r="GLQ175" s="4344"/>
      <c r="GLR175" s="2613"/>
      <c r="GLS175" s="4345"/>
      <c r="GLT175" s="4346"/>
      <c r="GLU175" s="4345"/>
      <c r="GLV175" s="4346"/>
      <c r="GLW175" s="4338"/>
      <c r="GLX175" s="4339"/>
      <c r="GLY175" s="4345"/>
      <c r="GLZ175" s="4344"/>
      <c r="GMA175" s="4338"/>
      <c r="GMB175" s="4339"/>
      <c r="GMC175" s="4340"/>
      <c r="GMD175" s="4341"/>
      <c r="GME175" s="4338"/>
      <c r="GMF175" s="2612"/>
      <c r="GMG175" s="4342"/>
      <c r="GMH175" s="4343"/>
      <c r="GMI175" s="4344"/>
      <c r="GMJ175" s="2613"/>
      <c r="GMK175" s="4345"/>
      <c r="GML175" s="4346"/>
      <c r="GMM175" s="4345"/>
      <c r="GMN175" s="4346"/>
      <c r="GMO175" s="4338"/>
      <c r="GMP175" s="4339"/>
      <c r="GMQ175" s="4345"/>
      <c r="GMR175" s="4344"/>
      <c r="GMS175" s="4338"/>
      <c r="GMT175" s="4339"/>
      <c r="GMU175" s="4340"/>
      <c r="GMV175" s="4341"/>
      <c r="GMW175" s="4338"/>
      <c r="GMX175" s="2612"/>
      <c r="GMY175" s="4342"/>
      <c r="GMZ175" s="4343"/>
      <c r="GNA175" s="4344"/>
      <c r="GNB175" s="2613"/>
      <c r="GNC175" s="4345"/>
      <c r="GND175" s="4346"/>
      <c r="GNE175" s="4345"/>
      <c r="GNF175" s="4346"/>
      <c r="GNG175" s="4338"/>
      <c r="GNH175" s="4339"/>
      <c r="GNI175" s="4345"/>
      <c r="GNJ175" s="4344"/>
      <c r="GNK175" s="4338"/>
      <c r="GNL175" s="4339"/>
      <c r="GNM175" s="4340"/>
      <c r="GNN175" s="4341"/>
      <c r="GNO175" s="4338"/>
      <c r="GNP175" s="2612"/>
      <c r="GNQ175" s="4342"/>
      <c r="GNR175" s="4343"/>
      <c r="GNS175" s="4344"/>
      <c r="GNT175" s="2613"/>
      <c r="GNU175" s="4345"/>
      <c r="GNV175" s="4346"/>
      <c r="GNW175" s="4345"/>
      <c r="GNX175" s="4346"/>
      <c r="GNY175" s="4338"/>
      <c r="GNZ175" s="4339"/>
      <c r="GOA175" s="4345"/>
      <c r="GOB175" s="4344"/>
      <c r="GOC175" s="4338"/>
      <c r="GOD175" s="4339"/>
      <c r="GOE175" s="4340"/>
      <c r="GOF175" s="4341"/>
      <c r="GOG175" s="4338"/>
      <c r="GOH175" s="2612"/>
      <c r="GOI175" s="4342"/>
      <c r="GOJ175" s="4343"/>
      <c r="GOK175" s="4344"/>
      <c r="GOL175" s="2613"/>
      <c r="GOM175" s="4345"/>
      <c r="GON175" s="4346"/>
      <c r="GOO175" s="4345"/>
      <c r="GOP175" s="4346"/>
      <c r="GOQ175" s="4338"/>
      <c r="GOR175" s="4339"/>
      <c r="GOS175" s="4345"/>
      <c r="GOT175" s="4344"/>
      <c r="GOU175" s="4338"/>
      <c r="GOV175" s="4339"/>
      <c r="GOW175" s="4340"/>
      <c r="GOX175" s="4341"/>
      <c r="GOY175" s="4338"/>
      <c r="GOZ175" s="2612"/>
      <c r="GPA175" s="4342"/>
      <c r="GPB175" s="4343"/>
      <c r="GPC175" s="4344"/>
      <c r="GPD175" s="2613"/>
      <c r="GPE175" s="4345"/>
      <c r="GPF175" s="4346"/>
      <c r="GPG175" s="4345"/>
      <c r="GPH175" s="4346"/>
      <c r="GPI175" s="4338"/>
      <c r="GPJ175" s="4339"/>
      <c r="GPK175" s="4345"/>
      <c r="GPL175" s="4344"/>
      <c r="GPM175" s="4338"/>
      <c r="GPN175" s="4339"/>
      <c r="GPO175" s="4340"/>
      <c r="GPP175" s="4341"/>
      <c r="GPQ175" s="4338"/>
      <c r="GPR175" s="2612"/>
      <c r="GPS175" s="4342"/>
      <c r="GPT175" s="4343"/>
      <c r="GPU175" s="4344"/>
      <c r="GPV175" s="2613"/>
      <c r="GPW175" s="4345"/>
      <c r="GPX175" s="4346"/>
      <c r="GPY175" s="4345"/>
      <c r="GPZ175" s="4346"/>
      <c r="GQA175" s="4338"/>
      <c r="GQB175" s="4339"/>
      <c r="GQC175" s="4345"/>
      <c r="GQD175" s="4344"/>
      <c r="GQE175" s="4338"/>
      <c r="GQF175" s="4339"/>
      <c r="GQG175" s="4340"/>
      <c r="GQH175" s="4341"/>
      <c r="GQI175" s="4338"/>
      <c r="GQJ175" s="2612"/>
      <c r="GQK175" s="4342"/>
      <c r="GQL175" s="4343"/>
      <c r="GQM175" s="4344"/>
      <c r="GQN175" s="2613"/>
      <c r="GQO175" s="4345"/>
      <c r="GQP175" s="4346"/>
      <c r="GQQ175" s="4345"/>
      <c r="GQR175" s="4346"/>
      <c r="GQS175" s="4338"/>
      <c r="GQT175" s="4339"/>
      <c r="GQU175" s="4345"/>
      <c r="GQV175" s="4344"/>
      <c r="GQW175" s="4338"/>
      <c r="GQX175" s="4339"/>
      <c r="GQY175" s="4340"/>
      <c r="GQZ175" s="4341"/>
      <c r="GRA175" s="4338"/>
      <c r="GRB175" s="2612"/>
      <c r="GRC175" s="4342"/>
      <c r="GRD175" s="4343"/>
      <c r="GRE175" s="4344"/>
      <c r="GRF175" s="2613"/>
      <c r="GRG175" s="4345"/>
      <c r="GRH175" s="4346"/>
      <c r="GRI175" s="4345"/>
      <c r="GRJ175" s="4346"/>
      <c r="GRK175" s="4338"/>
      <c r="GRL175" s="4339"/>
      <c r="GRM175" s="4345"/>
      <c r="GRN175" s="4344"/>
      <c r="GRO175" s="4338"/>
      <c r="GRP175" s="4339"/>
      <c r="GRQ175" s="4340"/>
      <c r="GRR175" s="4341"/>
      <c r="GRS175" s="4338"/>
      <c r="GRT175" s="2612"/>
      <c r="GRU175" s="4342"/>
      <c r="GRV175" s="4343"/>
      <c r="GRW175" s="4344"/>
      <c r="GRX175" s="2613"/>
      <c r="GRY175" s="4345"/>
      <c r="GRZ175" s="4346"/>
      <c r="GSA175" s="4345"/>
      <c r="GSB175" s="4346"/>
      <c r="GSC175" s="4338"/>
      <c r="GSD175" s="4339"/>
      <c r="GSE175" s="4345"/>
      <c r="GSF175" s="4344"/>
      <c r="GSG175" s="4338"/>
      <c r="GSH175" s="4339"/>
      <c r="GSI175" s="4340"/>
      <c r="GSJ175" s="4341"/>
      <c r="GSK175" s="4338"/>
      <c r="GSL175" s="2612"/>
      <c r="GSM175" s="4342"/>
      <c r="GSN175" s="4343"/>
      <c r="GSO175" s="4344"/>
      <c r="GSP175" s="2613"/>
      <c r="GSQ175" s="4345"/>
      <c r="GSR175" s="4346"/>
      <c r="GSS175" s="4345"/>
      <c r="GST175" s="4346"/>
      <c r="GSU175" s="4338"/>
      <c r="GSV175" s="4339"/>
      <c r="GSW175" s="4345"/>
      <c r="GSX175" s="4344"/>
      <c r="GSY175" s="4338"/>
      <c r="GSZ175" s="4339"/>
      <c r="GTA175" s="4340"/>
      <c r="GTB175" s="4341"/>
      <c r="GTC175" s="4338"/>
      <c r="GTD175" s="2612"/>
      <c r="GTE175" s="4342"/>
      <c r="GTF175" s="4343"/>
      <c r="GTG175" s="4344"/>
      <c r="GTH175" s="2613"/>
      <c r="GTI175" s="4345"/>
      <c r="GTJ175" s="4346"/>
      <c r="GTK175" s="4345"/>
      <c r="GTL175" s="4346"/>
      <c r="GTM175" s="4338"/>
      <c r="GTN175" s="4339"/>
      <c r="GTO175" s="4345"/>
      <c r="GTP175" s="4344"/>
      <c r="GTQ175" s="4338"/>
      <c r="GTR175" s="4339"/>
      <c r="GTS175" s="4340"/>
      <c r="GTT175" s="4341"/>
      <c r="GTU175" s="4338"/>
      <c r="GTV175" s="2612"/>
      <c r="GTW175" s="4342"/>
      <c r="GTX175" s="4343"/>
      <c r="GTY175" s="4344"/>
      <c r="GTZ175" s="2613"/>
      <c r="GUA175" s="4345"/>
      <c r="GUB175" s="4346"/>
      <c r="GUC175" s="4345"/>
      <c r="GUD175" s="4346"/>
      <c r="GUE175" s="4338"/>
      <c r="GUF175" s="4339"/>
      <c r="GUG175" s="4345"/>
      <c r="GUH175" s="4344"/>
      <c r="GUI175" s="4338"/>
      <c r="GUJ175" s="4339"/>
      <c r="GUK175" s="4340"/>
      <c r="GUL175" s="4341"/>
      <c r="GUM175" s="4338"/>
      <c r="GUN175" s="2612"/>
      <c r="GUO175" s="4342"/>
      <c r="GUP175" s="4343"/>
      <c r="GUQ175" s="4344"/>
      <c r="GUR175" s="2613"/>
      <c r="GUS175" s="4345"/>
      <c r="GUT175" s="4346"/>
      <c r="GUU175" s="4345"/>
      <c r="GUV175" s="4346"/>
      <c r="GUW175" s="4338"/>
      <c r="GUX175" s="4339"/>
      <c r="GUY175" s="4345"/>
      <c r="GUZ175" s="4344"/>
      <c r="GVA175" s="4338"/>
      <c r="GVB175" s="4339"/>
      <c r="GVC175" s="4340"/>
      <c r="GVD175" s="4341"/>
      <c r="GVE175" s="4338"/>
      <c r="GVF175" s="2612"/>
      <c r="GVG175" s="4342"/>
      <c r="GVH175" s="4343"/>
      <c r="GVI175" s="4344"/>
      <c r="GVJ175" s="2613"/>
      <c r="GVK175" s="4345"/>
      <c r="GVL175" s="4346"/>
      <c r="GVM175" s="4345"/>
      <c r="GVN175" s="4346"/>
      <c r="GVO175" s="4338"/>
      <c r="GVP175" s="4339"/>
      <c r="GVQ175" s="4345"/>
      <c r="GVR175" s="4344"/>
      <c r="GVS175" s="4338"/>
      <c r="GVT175" s="4339"/>
      <c r="GVU175" s="4340"/>
      <c r="GVV175" s="4341"/>
      <c r="GVW175" s="4338"/>
      <c r="GVX175" s="2612"/>
      <c r="GVY175" s="4342"/>
      <c r="GVZ175" s="4343"/>
      <c r="GWA175" s="4344"/>
      <c r="GWB175" s="2613"/>
      <c r="GWC175" s="4345"/>
      <c r="GWD175" s="4346"/>
      <c r="GWE175" s="4345"/>
      <c r="GWF175" s="4346"/>
      <c r="GWG175" s="4338"/>
      <c r="GWH175" s="4339"/>
      <c r="GWI175" s="4345"/>
      <c r="GWJ175" s="4344"/>
      <c r="GWK175" s="4338"/>
      <c r="GWL175" s="4339"/>
      <c r="GWM175" s="4340"/>
      <c r="GWN175" s="4341"/>
      <c r="GWO175" s="4338"/>
      <c r="GWP175" s="2612"/>
      <c r="GWQ175" s="4342"/>
      <c r="GWR175" s="4343"/>
      <c r="GWS175" s="4344"/>
      <c r="GWT175" s="2613"/>
      <c r="GWU175" s="4345"/>
      <c r="GWV175" s="4346"/>
      <c r="GWW175" s="4345"/>
      <c r="GWX175" s="4346"/>
      <c r="GWY175" s="4338"/>
      <c r="GWZ175" s="4339"/>
      <c r="GXA175" s="4345"/>
      <c r="GXB175" s="4344"/>
      <c r="GXC175" s="4338"/>
      <c r="GXD175" s="4339"/>
      <c r="GXE175" s="4340"/>
      <c r="GXF175" s="4341"/>
      <c r="GXG175" s="4338"/>
      <c r="GXH175" s="2612"/>
      <c r="GXI175" s="4342"/>
      <c r="GXJ175" s="4343"/>
      <c r="GXK175" s="4344"/>
      <c r="GXL175" s="2613"/>
      <c r="GXM175" s="4345"/>
      <c r="GXN175" s="4346"/>
      <c r="GXO175" s="4345"/>
      <c r="GXP175" s="4346"/>
      <c r="GXQ175" s="4338"/>
      <c r="GXR175" s="4339"/>
      <c r="GXS175" s="4345"/>
      <c r="GXT175" s="4344"/>
      <c r="GXU175" s="4338"/>
      <c r="GXV175" s="4339"/>
      <c r="GXW175" s="4340"/>
      <c r="GXX175" s="4341"/>
      <c r="GXY175" s="4338"/>
      <c r="GXZ175" s="2612"/>
      <c r="GYA175" s="4342"/>
      <c r="GYB175" s="4343"/>
      <c r="GYC175" s="4344"/>
      <c r="GYD175" s="2613"/>
      <c r="GYE175" s="4345"/>
      <c r="GYF175" s="4346"/>
      <c r="GYG175" s="4345"/>
      <c r="GYH175" s="4346"/>
      <c r="GYI175" s="4338"/>
      <c r="GYJ175" s="4339"/>
      <c r="GYK175" s="4345"/>
      <c r="GYL175" s="4344"/>
      <c r="GYM175" s="4338"/>
      <c r="GYN175" s="4339"/>
      <c r="GYO175" s="4340"/>
      <c r="GYP175" s="4341"/>
      <c r="GYQ175" s="4338"/>
      <c r="GYR175" s="2612"/>
      <c r="GYS175" s="4342"/>
      <c r="GYT175" s="4343"/>
      <c r="GYU175" s="4344"/>
      <c r="GYV175" s="2613"/>
      <c r="GYW175" s="4345"/>
      <c r="GYX175" s="4346"/>
      <c r="GYY175" s="4345"/>
      <c r="GYZ175" s="4346"/>
      <c r="GZA175" s="4338"/>
      <c r="GZB175" s="4339"/>
      <c r="GZC175" s="4345"/>
      <c r="GZD175" s="4344"/>
      <c r="GZE175" s="4338"/>
      <c r="GZF175" s="4339"/>
      <c r="GZG175" s="4340"/>
      <c r="GZH175" s="4341"/>
      <c r="GZI175" s="4338"/>
      <c r="GZJ175" s="2612"/>
      <c r="GZK175" s="4342"/>
      <c r="GZL175" s="4343"/>
      <c r="GZM175" s="4344"/>
      <c r="GZN175" s="2613"/>
      <c r="GZO175" s="4345"/>
      <c r="GZP175" s="4346"/>
      <c r="GZQ175" s="4345"/>
      <c r="GZR175" s="4346"/>
      <c r="GZS175" s="4338"/>
      <c r="GZT175" s="4339"/>
      <c r="GZU175" s="4345"/>
      <c r="GZV175" s="4344"/>
      <c r="GZW175" s="4338"/>
      <c r="GZX175" s="4339"/>
      <c r="GZY175" s="4340"/>
      <c r="GZZ175" s="4341"/>
      <c r="HAA175" s="4338"/>
      <c r="HAB175" s="2612"/>
      <c r="HAC175" s="4342"/>
      <c r="HAD175" s="4343"/>
      <c r="HAE175" s="4344"/>
      <c r="HAF175" s="2613"/>
      <c r="HAG175" s="4345"/>
      <c r="HAH175" s="4346"/>
      <c r="HAI175" s="4345"/>
      <c r="HAJ175" s="4346"/>
      <c r="HAK175" s="4338"/>
      <c r="HAL175" s="4339"/>
      <c r="HAM175" s="4345"/>
      <c r="HAN175" s="4344"/>
      <c r="HAO175" s="4338"/>
      <c r="HAP175" s="4339"/>
      <c r="HAQ175" s="4340"/>
      <c r="HAR175" s="4341"/>
      <c r="HAS175" s="4338"/>
      <c r="HAT175" s="2612"/>
      <c r="HAU175" s="4342"/>
      <c r="HAV175" s="4343"/>
      <c r="HAW175" s="4344"/>
      <c r="HAX175" s="2613"/>
      <c r="HAY175" s="4345"/>
      <c r="HAZ175" s="4346"/>
      <c r="HBA175" s="4345"/>
      <c r="HBB175" s="4346"/>
      <c r="HBC175" s="4338"/>
      <c r="HBD175" s="4339"/>
      <c r="HBE175" s="4345"/>
      <c r="HBF175" s="4344"/>
      <c r="HBG175" s="4338"/>
      <c r="HBH175" s="4339"/>
      <c r="HBI175" s="4340"/>
      <c r="HBJ175" s="4341"/>
      <c r="HBK175" s="4338"/>
      <c r="HBL175" s="2612"/>
      <c r="HBM175" s="4342"/>
      <c r="HBN175" s="4343"/>
      <c r="HBO175" s="4344"/>
      <c r="HBP175" s="2613"/>
      <c r="HBQ175" s="4345"/>
      <c r="HBR175" s="4346"/>
      <c r="HBS175" s="4345"/>
      <c r="HBT175" s="4346"/>
      <c r="HBU175" s="4338"/>
      <c r="HBV175" s="4339"/>
      <c r="HBW175" s="4345"/>
      <c r="HBX175" s="4344"/>
      <c r="HBY175" s="4338"/>
      <c r="HBZ175" s="4339"/>
      <c r="HCA175" s="4340"/>
      <c r="HCB175" s="4341"/>
      <c r="HCC175" s="4338"/>
      <c r="HCD175" s="2612"/>
      <c r="HCE175" s="4342"/>
      <c r="HCF175" s="4343"/>
      <c r="HCG175" s="4344"/>
      <c r="HCH175" s="2613"/>
      <c r="HCI175" s="4345"/>
      <c r="HCJ175" s="4346"/>
      <c r="HCK175" s="4345"/>
      <c r="HCL175" s="4346"/>
      <c r="HCM175" s="4338"/>
      <c r="HCN175" s="4339"/>
      <c r="HCO175" s="4345"/>
      <c r="HCP175" s="4344"/>
      <c r="HCQ175" s="4338"/>
      <c r="HCR175" s="4339"/>
      <c r="HCS175" s="4340"/>
      <c r="HCT175" s="4341"/>
      <c r="HCU175" s="4338"/>
      <c r="HCV175" s="2612"/>
      <c r="HCW175" s="4342"/>
      <c r="HCX175" s="4343"/>
      <c r="HCY175" s="4344"/>
      <c r="HCZ175" s="2613"/>
      <c r="HDA175" s="4345"/>
      <c r="HDB175" s="4346"/>
      <c r="HDC175" s="4345"/>
      <c r="HDD175" s="4346"/>
      <c r="HDE175" s="4338"/>
      <c r="HDF175" s="4339"/>
      <c r="HDG175" s="4345"/>
      <c r="HDH175" s="4344"/>
      <c r="HDI175" s="4338"/>
      <c r="HDJ175" s="4339"/>
      <c r="HDK175" s="4340"/>
      <c r="HDL175" s="4341"/>
      <c r="HDM175" s="4338"/>
      <c r="HDN175" s="2612"/>
      <c r="HDO175" s="4342"/>
      <c r="HDP175" s="4343"/>
      <c r="HDQ175" s="4344"/>
      <c r="HDR175" s="2613"/>
      <c r="HDS175" s="4345"/>
      <c r="HDT175" s="4346"/>
      <c r="HDU175" s="4345"/>
      <c r="HDV175" s="4346"/>
      <c r="HDW175" s="4338"/>
      <c r="HDX175" s="4339"/>
      <c r="HDY175" s="4345"/>
      <c r="HDZ175" s="4344"/>
      <c r="HEA175" s="4338"/>
      <c r="HEB175" s="4339"/>
      <c r="HEC175" s="4340"/>
      <c r="HED175" s="4341"/>
      <c r="HEE175" s="4338"/>
      <c r="HEF175" s="2612"/>
      <c r="HEG175" s="4342"/>
      <c r="HEH175" s="4343"/>
      <c r="HEI175" s="4344"/>
      <c r="HEJ175" s="2613"/>
      <c r="HEK175" s="4345"/>
      <c r="HEL175" s="4346"/>
      <c r="HEM175" s="4345"/>
      <c r="HEN175" s="4346"/>
      <c r="HEO175" s="4338"/>
      <c r="HEP175" s="4339"/>
      <c r="HEQ175" s="4345"/>
      <c r="HER175" s="4344"/>
      <c r="HES175" s="4338"/>
      <c r="HET175" s="4339"/>
      <c r="HEU175" s="4340"/>
      <c r="HEV175" s="4341"/>
      <c r="HEW175" s="4338"/>
      <c r="HEX175" s="2612"/>
      <c r="HEY175" s="4342"/>
      <c r="HEZ175" s="4343"/>
      <c r="HFA175" s="4344"/>
      <c r="HFB175" s="2613"/>
      <c r="HFC175" s="4345"/>
      <c r="HFD175" s="4346"/>
      <c r="HFE175" s="4345"/>
      <c r="HFF175" s="4346"/>
      <c r="HFG175" s="4338"/>
      <c r="HFH175" s="4339"/>
      <c r="HFI175" s="4345"/>
      <c r="HFJ175" s="4344"/>
      <c r="HFK175" s="4338"/>
      <c r="HFL175" s="4339"/>
      <c r="HFM175" s="4340"/>
      <c r="HFN175" s="4341"/>
      <c r="HFO175" s="4338"/>
      <c r="HFP175" s="2612"/>
      <c r="HFQ175" s="4342"/>
      <c r="HFR175" s="4343"/>
      <c r="HFS175" s="4344"/>
      <c r="HFT175" s="2613"/>
      <c r="HFU175" s="4345"/>
      <c r="HFV175" s="4346"/>
      <c r="HFW175" s="4345"/>
      <c r="HFX175" s="4346"/>
      <c r="HFY175" s="4338"/>
      <c r="HFZ175" s="4339"/>
      <c r="HGA175" s="4345"/>
      <c r="HGB175" s="4344"/>
      <c r="HGC175" s="4338"/>
      <c r="HGD175" s="4339"/>
      <c r="HGE175" s="4340"/>
      <c r="HGF175" s="4341"/>
      <c r="HGG175" s="4338"/>
      <c r="HGH175" s="2612"/>
      <c r="HGI175" s="4342"/>
      <c r="HGJ175" s="4343"/>
      <c r="HGK175" s="4344"/>
      <c r="HGL175" s="2613"/>
      <c r="HGM175" s="4345"/>
      <c r="HGN175" s="4346"/>
      <c r="HGO175" s="4345"/>
      <c r="HGP175" s="4346"/>
      <c r="HGQ175" s="4338"/>
      <c r="HGR175" s="4339"/>
      <c r="HGS175" s="4345"/>
      <c r="HGT175" s="4344"/>
      <c r="HGU175" s="4338"/>
      <c r="HGV175" s="4339"/>
      <c r="HGW175" s="4340"/>
      <c r="HGX175" s="4341"/>
      <c r="HGY175" s="4338"/>
      <c r="HGZ175" s="2612"/>
      <c r="HHA175" s="4342"/>
      <c r="HHB175" s="4343"/>
      <c r="HHC175" s="4344"/>
      <c r="HHD175" s="2613"/>
      <c r="HHE175" s="4345"/>
      <c r="HHF175" s="4346"/>
      <c r="HHG175" s="4345"/>
      <c r="HHH175" s="4346"/>
      <c r="HHI175" s="4338"/>
      <c r="HHJ175" s="4339"/>
      <c r="HHK175" s="4345"/>
      <c r="HHL175" s="4344"/>
      <c r="HHM175" s="4338"/>
      <c r="HHN175" s="4339"/>
      <c r="HHO175" s="4340"/>
      <c r="HHP175" s="4341"/>
      <c r="HHQ175" s="4338"/>
      <c r="HHR175" s="2612"/>
      <c r="HHS175" s="4342"/>
      <c r="HHT175" s="4343"/>
      <c r="HHU175" s="4344"/>
      <c r="HHV175" s="2613"/>
      <c r="HHW175" s="4345"/>
      <c r="HHX175" s="4346"/>
      <c r="HHY175" s="4345"/>
      <c r="HHZ175" s="4346"/>
      <c r="HIA175" s="4338"/>
      <c r="HIB175" s="4339"/>
      <c r="HIC175" s="4345"/>
      <c r="HID175" s="4344"/>
      <c r="HIE175" s="4338"/>
      <c r="HIF175" s="4339"/>
      <c r="HIG175" s="4340"/>
      <c r="HIH175" s="4341"/>
      <c r="HII175" s="4338"/>
      <c r="HIJ175" s="2612"/>
      <c r="HIK175" s="4342"/>
      <c r="HIL175" s="4343"/>
      <c r="HIM175" s="4344"/>
      <c r="HIN175" s="2613"/>
      <c r="HIO175" s="4345"/>
      <c r="HIP175" s="4346"/>
      <c r="HIQ175" s="4345"/>
      <c r="HIR175" s="4346"/>
      <c r="HIS175" s="4338"/>
      <c r="HIT175" s="4339"/>
      <c r="HIU175" s="4345"/>
      <c r="HIV175" s="4344"/>
      <c r="HIW175" s="4338"/>
      <c r="HIX175" s="4339"/>
      <c r="HIY175" s="4340"/>
      <c r="HIZ175" s="4341"/>
      <c r="HJA175" s="4338"/>
      <c r="HJB175" s="2612"/>
      <c r="HJC175" s="4342"/>
      <c r="HJD175" s="4343"/>
      <c r="HJE175" s="4344"/>
      <c r="HJF175" s="2613"/>
      <c r="HJG175" s="4345"/>
      <c r="HJH175" s="4346"/>
      <c r="HJI175" s="4345"/>
      <c r="HJJ175" s="4346"/>
      <c r="HJK175" s="4338"/>
      <c r="HJL175" s="4339"/>
      <c r="HJM175" s="4345"/>
      <c r="HJN175" s="4344"/>
      <c r="HJO175" s="4338"/>
      <c r="HJP175" s="4339"/>
      <c r="HJQ175" s="4340"/>
      <c r="HJR175" s="4341"/>
      <c r="HJS175" s="4338"/>
      <c r="HJT175" s="2612"/>
      <c r="HJU175" s="4342"/>
      <c r="HJV175" s="4343"/>
      <c r="HJW175" s="4344"/>
      <c r="HJX175" s="2613"/>
      <c r="HJY175" s="4345"/>
      <c r="HJZ175" s="4346"/>
      <c r="HKA175" s="4345"/>
      <c r="HKB175" s="4346"/>
      <c r="HKC175" s="4338"/>
      <c r="HKD175" s="4339"/>
      <c r="HKE175" s="4345"/>
      <c r="HKF175" s="4344"/>
      <c r="HKG175" s="4338"/>
      <c r="HKH175" s="4339"/>
      <c r="HKI175" s="4340"/>
      <c r="HKJ175" s="4341"/>
      <c r="HKK175" s="4338"/>
      <c r="HKL175" s="2612"/>
      <c r="HKM175" s="4342"/>
      <c r="HKN175" s="4343"/>
      <c r="HKO175" s="4344"/>
      <c r="HKP175" s="2613"/>
      <c r="HKQ175" s="4345"/>
      <c r="HKR175" s="4346"/>
      <c r="HKS175" s="4345"/>
      <c r="HKT175" s="4346"/>
      <c r="HKU175" s="4338"/>
      <c r="HKV175" s="4339"/>
      <c r="HKW175" s="4345"/>
      <c r="HKX175" s="4344"/>
      <c r="HKY175" s="4338"/>
      <c r="HKZ175" s="4339"/>
      <c r="HLA175" s="4340"/>
      <c r="HLB175" s="4341"/>
      <c r="HLC175" s="4338"/>
      <c r="HLD175" s="2612"/>
      <c r="HLE175" s="4342"/>
      <c r="HLF175" s="4343"/>
      <c r="HLG175" s="4344"/>
      <c r="HLH175" s="2613"/>
      <c r="HLI175" s="4345"/>
      <c r="HLJ175" s="4346"/>
      <c r="HLK175" s="4345"/>
      <c r="HLL175" s="4346"/>
      <c r="HLM175" s="4338"/>
      <c r="HLN175" s="4339"/>
      <c r="HLO175" s="4345"/>
      <c r="HLP175" s="4344"/>
      <c r="HLQ175" s="4338"/>
      <c r="HLR175" s="4339"/>
      <c r="HLS175" s="4340"/>
      <c r="HLT175" s="4341"/>
      <c r="HLU175" s="4338"/>
      <c r="HLV175" s="2612"/>
      <c r="HLW175" s="4342"/>
      <c r="HLX175" s="4343"/>
      <c r="HLY175" s="4344"/>
      <c r="HLZ175" s="2613"/>
      <c r="HMA175" s="4345"/>
      <c r="HMB175" s="4346"/>
      <c r="HMC175" s="4345"/>
      <c r="HMD175" s="4346"/>
      <c r="HME175" s="4338"/>
      <c r="HMF175" s="4339"/>
      <c r="HMG175" s="4345"/>
      <c r="HMH175" s="4344"/>
      <c r="HMI175" s="4338"/>
      <c r="HMJ175" s="4339"/>
      <c r="HMK175" s="4340"/>
      <c r="HML175" s="4341"/>
      <c r="HMM175" s="4338"/>
      <c r="HMN175" s="2612"/>
      <c r="HMO175" s="4342"/>
      <c r="HMP175" s="4343"/>
      <c r="HMQ175" s="4344"/>
      <c r="HMR175" s="2613"/>
      <c r="HMS175" s="4345"/>
      <c r="HMT175" s="4346"/>
      <c r="HMU175" s="4345"/>
      <c r="HMV175" s="4346"/>
      <c r="HMW175" s="4338"/>
      <c r="HMX175" s="4339"/>
      <c r="HMY175" s="4345"/>
      <c r="HMZ175" s="4344"/>
      <c r="HNA175" s="4338"/>
      <c r="HNB175" s="4339"/>
      <c r="HNC175" s="4340"/>
      <c r="HND175" s="4341"/>
      <c r="HNE175" s="4338"/>
      <c r="HNF175" s="2612"/>
      <c r="HNG175" s="4342"/>
      <c r="HNH175" s="4343"/>
      <c r="HNI175" s="4344"/>
      <c r="HNJ175" s="2613"/>
      <c r="HNK175" s="4345"/>
      <c r="HNL175" s="4346"/>
      <c r="HNM175" s="4345"/>
      <c r="HNN175" s="4346"/>
      <c r="HNO175" s="4338"/>
      <c r="HNP175" s="4339"/>
      <c r="HNQ175" s="4345"/>
      <c r="HNR175" s="4344"/>
      <c r="HNS175" s="4338"/>
      <c r="HNT175" s="4339"/>
      <c r="HNU175" s="4340"/>
      <c r="HNV175" s="4341"/>
      <c r="HNW175" s="4338"/>
      <c r="HNX175" s="2612"/>
      <c r="HNY175" s="4342"/>
      <c r="HNZ175" s="4343"/>
      <c r="HOA175" s="4344"/>
      <c r="HOB175" s="2613"/>
      <c r="HOC175" s="4345"/>
      <c r="HOD175" s="4346"/>
      <c r="HOE175" s="4345"/>
      <c r="HOF175" s="4346"/>
      <c r="HOG175" s="4338"/>
      <c r="HOH175" s="4339"/>
      <c r="HOI175" s="4345"/>
      <c r="HOJ175" s="4344"/>
      <c r="HOK175" s="4338"/>
      <c r="HOL175" s="4339"/>
      <c r="HOM175" s="4340"/>
      <c r="HON175" s="4341"/>
      <c r="HOO175" s="4338"/>
      <c r="HOP175" s="2612"/>
      <c r="HOQ175" s="4342"/>
      <c r="HOR175" s="4343"/>
      <c r="HOS175" s="4344"/>
      <c r="HOT175" s="2613"/>
      <c r="HOU175" s="4345"/>
      <c r="HOV175" s="4346"/>
      <c r="HOW175" s="4345"/>
      <c r="HOX175" s="4346"/>
      <c r="HOY175" s="4338"/>
      <c r="HOZ175" s="4339"/>
      <c r="HPA175" s="4345"/>
      <c r="HPB175" s="4344"/>
      <c r="HPC175" s="4338"/>
      <c r="HPD175" s="4339"/>
      <c r="HPE175" s="4340"/>
      <c r="HPF175" s="4341"/>
      <c r="HPG175" s="4338"/>
      <c r="HPH175" s="2612"/>
      <c r="HPI175" s="4342"/>
      <c r="HPJ175" s="4343"/>
      <c r="HPK175" s="4344"/>
      <c r="HPL175" s="2613"/>
      <c r="HPM175" s="4345"/>
      <c r="HPN175" s="4346"/>
      <c r="HPO175" s="4345"/>
      <c r="HPP175" s="4346"/>
      <c r="HPQ175" s="4338"/>
      <c r="HPR175" s="4339"/>
      <c r="HPS175" s="4345"/>
      <c r="HPT175" s="4344"/>
      <c r="HPU175" s="4338"/>
      <c r="HPV175" s="4339"/>
      <c r="HPW175" s="4340"/>
      <c r="HPX175" s="4341"/>
      <c r="HPY175" s="4338"/>
      <c r="HPZ175" s="2612"/>
      <c r="HQA175" s="4342"/>
      <c r="HQB175" s="4343"/>
      <c r="HQC175" s="4344"/>
      <c r="HQD175" s="2613"/>
      <c r="HQE175" s="4345"/>
      <c r="HQF175" s="4346"/>
      <c r="HQG175" s="4345"/>
      <c r="HQH175" s="4346"/>
      <c r="HQI175" s="4338"/>
      <c r="HQJ175" s="4339"/>
      <c r="HQK175" s="4345"/>
      <c r="HQL175" s="4344"/>
      <c r="HQM175" s="4338"/>
      <c r="HQN175" s="4339"/>
      <c r="HQO175" s="4340"/>
      <c r="HQP175" s="4341"/>
      <c r="HQQ175" s="4338"/>
      <c r="HQR175" s="2612"/>
      <c r="HQS175" s="4342"/>
      <c r="HQT175" s="4343"/>
      <c r="HQU175" s="4344"/>
      <c r="HQV175" s="2613"/>
      <c r="HQW175" s="4345"/>
      <c r="HQX175" s="4346"/>
      <c r="HQY175" s="4345"/>
      <c r="HQZ175" s="4346"/>
      <c r="HRA175" s="4338"/>
      <c r="HRB175" s="4339"/>
      <c r="HRC175" s="4345"/>
      <c r="HRD175" s="4344"/>
      <c r="HRE175" s="4338"/>
      <c r="HRF175" s="4339"/>
      <c r="HRG175" s="4340"/>
      <c r="HRH175" s="4341"/>
      <c r="HRI175" s="4338"/>
      <c r="HRJ175" s="2612"/>
      <c r="HRK175" s="4342"/>
      <c r="HRL175" s="4343"/>
      <c r="HRM175" s="4344"/>
      <c r="HRN175" s="2613"/>
      <c r="HRO175" s="4345"/>
      <c r="HRP175" s="4346"/>
      <c r="HRQ175" s="4345"/>
      <c r="HRR175" s="4346"/>
      <c r="HRS175" s="4338"/>
      <c r="HRT175" s="4339"/>
      <c r="HRU175" s="4345"/>
      <c r="HRV175" s="4344"/>
      <c r="HRW175" s="4338"/>
      <c r="HRX175" s="4339"/>
      <c r="HRY175" s="4340"/>
      <c r="HRZ175" s="4341"/>
      <c r="HSA175" s="4338"/>
      <c r="HSB175" s="2612"/>
      <c r="HSC175" s="4342"/>
      <c r="HSD175" s="4343"/>
      <c r="HSE175" s="4344"/>
      <c r="HSF175" s="2613"/>
      <c r="HSG175" s="4345"/>
      <c r="HSH175" s="4346"/>
      <c r="HSI175" s="4345"/>
      <c r="HSJ175" s="4346"/>
      <c r="HSK175" s="4338"/>
      <c r="HSL175" s="4339"/>
      <c r="HSM175" s="4345"/>
      <c r="HSN175" s="4344"/>
      <c r="HSO175" s="4338"/>
      <c r="HSP175" s="4339"/>
      <c r="HSQ175" s="4340"/>
      <c r="HSR175" s="4341"/>
      <c r="HSS175" s="4338"/>
      <c r="HST175" s="2612"/>
      <c r="HSU175" s="4342"/>
      <c r="HSV175" s="4343"/>
      <c r="HSW175" s="4344"/>
      <c r="HSX175" s="2613"/>
      <c r="HSY175" s="4345"/>
      <c r="HSZ175" s="4346"/>
      <c r="HTA175" s="4345"/>
      <c r="HTB175" s="4346"/>
      <c r="HTC175" s="4338"/>
      <c r="HTD175" s="4339"/>
      <c r="HTE175" s="4345"/>
      <c r="HTF175" s="4344"/>
      <c r="HTG175" s="4338"/>
      <c r="HTH175" s="4339"/>
      <c r="HTI175" s="4340"/>
      <c r="HTJ175" s="4341"/>
      <c r="HTK175" s="4338"/>
      <c r="HTL175" s="2612"/>
      <c r="HTM175" s="4342"/>
      <c r="HTN175" s="4343"/>
      <c r="HTO175" s="4344"/>
      <c r="HTP175" s="2613"/>
      <c r="HTQ175" s="4345"/>
      <c r="HTR175" s="4346"/>
      <c r="HTS175" s="4345"/>
      <c r="HTT175" s="4346"/>
      <c r="HTU175" s="4338"/>
      <c r="HTV175" s="4339"/>
      <c r="HTW175" s="4345"/>
      <c r="HTX175" s="4344"/>
      <c r="HTY175" s="4338"/>
      <c r="HTZ175" s="4339"/>
      <c r="HUA175" s="4340"/>
      <c r="HUB175" s="4341"/>
      <c r="HUC175" s="4338"/>
      <c r="HUD175" s="2612"/>
      <c r="HUE175" s="4342"/>
      <c r="HUF175" s="4343"/>
      <c r="HUG175" s="4344"/>
      <c r="HUH175" s="2613"/>
      <c r="HUI175" s="4345"/>
      <c r="HUJ175" s="4346"/>
      <c r="HUK175" s="4345"/>
      <c r="HUL175" s="4346"/>
      <c r="HUM175" s="4338"/>
      <c r="HUN175" s="4339"/>
      <c r="HUO175" s="4345"/>
      <c r="HUP175" s="4344"/>
      <c r="HUQ175" s="4338"/>
      <c r="HUR175" s="4339"/>
      <c r="HUS175" s="4340"/>
      <c r="HUT175" s="4341"/>
      <c r="HUU175" s="4338"/>
      <c r="HUV175" s="2612"/>
      <c r="HUW175" s="4342"/>
      <c r="HUX175" s="4343"/>
      <c r="HUY175" s="4344"/>
      <c r="HUZ175" s="2613"/>
      <c r="HVA175" s="4345"/>
      <c r="HVB175" s="4346"/>
      <c r="HVC175" s="4345"/>
      <c r="HVD175" s="4346"/>
      <c r="HVE175" s="4338"/>
      <c r="HVF175" s="4339"/>
      <c r="HVG175" s="4345"/>
      <c r="HVH175" s="4344"/>
      <c r="HVI175" s="4338"/>
      <c r="HVJ175" s="4339"/>
      <c r="HVK175" s="4340"/>
      <c r="HVL175" s="4341"/>
      <c r="HVM175" s="4338"/>
      <c r="HVN175" s="2612"/>
      <c r="HVO175" s="4342"/>
      <c r="HVP175" s="4343"/>
      <c r="HVQ175" s="4344"/>
      <c r="HVR175" s="2613"/>
      <c r="HVS175" s="4345"/>
      <c r="HVT175" s="4346"/>
      <c r="HVU175" s="4345"/>
      <c r="HVV175" s="4346"/>
      <c r="HVW175" s="4338"/>
      <c r="HVX175" s="4339"/>
      <c r="HVY175" s="4345"/>
      <c r="HVZ175" s="4344"/>
      <c r="HWA175" s="4338"/>
      <c r="HWB175" s="4339"/>
      <c r="HWC175" s="4340"/>
      <c r="HWD175" s="4341"/>
      <c r="HWE175" s="4338"/>
      <c r="HWF175" s="2612"/>
      <c r="HWG175" s="4342"/>
      <c r="HWH175" s="4343"/>
      <c r="HWI175" s="4344"/>
      <c r="HWJ175" s="2613"/>
      <c r="HWK175" s="4345"/>
      <c r="HWL175" s="4346"/>
      <c r="HWM175" s="4345"/>
      <c r="HWN175" s="4346"/>
      <c r="HWO175" s="4338"/>
      <c r="HWP175" s="4339"/>
      <c r="HWQ175" s="4345"/>
      <c r="HWR175" s="4344"/>
      <c r="HWS175" s="4338"/>
      <c r="HWT175" s="4339"/>
      <c r="HWU175" s="4340"/>
      <c r="HWV175" s="4341"/>
      <c r="HWW175" s="4338"/>
      <c r="HWX175" s="2612"/>
      <c r="HWY175" s="4342"/>
      <c r="HWZ175" s="4343"/>
      <c r="HXA175" s="4344"/>
      <c r="HXB175" s="2613"/>
      <c r="HXC175" s="4345"/>
      <c r="HXD175" s="4346"/>
      <c r="HXE175" s="4345"/>
      <c r="HXF175" s="4346"/>
      <c r="HXG175" s="4338"/>
      <c r="HXH175" s="4339"/>
      <c r="HXI175" s="4345"/>
      <c r="HXJ175" s="4344"/>
      <c r="HXK175" s="4338"/>
      <c r="HXL175" s="4339"/>
      <c r="HXM175" s="4340"/>
      <c r="HXN175" s="4341"/>
      <c r="HXO175" s="4338"/>
      <c r="HXP175" s="2612"/>
      <c r="HXQ175" s="4342"/>
      <c r="HXR175" s="4343"/>
      <c r="HXS175" s="4344"/>
      <c r="HXT175" s="2613"/>
      <c r="HXU175" s="4345"/>
      <c r="HXV175" s="4346"/>
      <c r="HXW175" s="4345"/>
      <c r="HXX175" s="4346"/>
      <c r="HXY175" s="4338"/>
      <c r="HXZ175" s="4339"/>
      <c r="HYA175" s="4345"/>
      <c r="HYB175" s="4344"/>
      <c r="HYC175" s="4338"/>
      <c r="HYD175" s="4339"/>
      <c r="HYE175" s="4340"/>
      <c r="HYF175" s="4341"/>
      <c r="HYG175" s="4338"/>
      <c r="HYH175" s="2612"/>
      <c r="HYI175" s="4342"/>
      <c r="HYJ175" s="4343"/>
      <c r="HYK175" s="4344"/>
      <c r="HYL175" s="2613"/>
      <c r="HYM175" s="4345"/>
      <c r="HYN175" s="4346"/>
      <c r="HYO175" s="4345"/>
      <c r="HYP175" s="4346"/>
      <c r="HYQ175" s="4338"/>
      <c r="HYR175" s="4339"/>
      <c r="HYS175" s="4345"/>
      <c r="HYT175" s="4344"/>
      <c r="HYU175" s="4338"/>
      <c r="HYV175" s="4339"/>
      <c r="HYW175" s="4340"/>
      <c r="HYX175" s="4341"/>
      <c r="HYY175" s="4338"/>
      <c r="HYZ175" s="2612"/>
      <c r="HZA175" s="4342"/>
      <c r="HZB175" s="4343"/>
      <c r="HZC175" s="4344"/>
      <c r="HZD175" s="2613"/>
      <c r="HZE175" s="4345"/>
      <c r="HZF175" s="4346"/>
      <c r="HZG175" s="4345"/>
      <c r="HZH175" s="4346"/>
      <c r="HZI175" s="4338"/>
      <c r="HZJ175" s="4339"/>
      <c r="HZK175" s="4345"/>
      <c r="HZL175" s="4344"/>
      <c r="HZM175" s="4338"/>
      <c r="HZN175" s="4339"/>
      <c r="HZO175" s="4340"/>
      <c r="HZP175" s="4341"/>
      <c r="HZQ175" s="4338"/>
      <c r="HZR175" s="2612"/>
      <c r="HZS175" s="4342"/>
      <c r="HZT175" s="4343"/>
      <c r="HZU175" s="4344"/>
      <c r="HZV175" s="2613"/>
      <c r="HZW175" s="4345"/>
      <c r="HZX175" s="4346"/>
      <c r="HZY175" s="4345"/>
      <c r="HZZ175" s="4346"/>
      <c r="IAA175" s="4338"/>
      <c r="IAB175" s="4339"/>
      <c r="IAC175" s="4345"/>
      <c r="IAD175" s="4344"/>
      <c r="IAE175" s="4338"/>
      <c r="IAF175" s="4339"/>
      <c r="IAG175" s="4340"/>
      <c r="IAH175" s="4341"/>
      <c r="IAI175" s="4338"/>
      <c r="IAJ175" s="2612"/>
      <c r="IAK175" s="4342"/>
      <c r="IAL175" s="4343"/>
      <c r="IAM175" s="4344"/>
      <c r="IAN175" s="2613"/>
      <c r="IAO175" s="4345"/>
      <c r="IAP175" s="4346"/>
      <c r="IAQ175" s="4345"/>
      <c r="IAR175" s="4346"/>
      <c r="IAS175" s="4338"/>
      <c r="IAT175" s="4339"/>
      <c r="IAU175" s="4345"/>
      <c r="IAV175" s="4344"/>
      <c r="IAW175" s="4338"/>
      <c r="IAX175" s="4339"/>
      <c r="IAY175" s="4340"/>
      <c r="IAZ175" s="4341"/>
      <c r="IBA175" s="4338"/>
      <c r="IBB175" s="2612"/>
      <c r="IBC175" s="4342"/>
      <c r="IBD175" s="4343"/>
      <c r="IBE175" s="4344"/>
      <c r="IBF175" s="2613"/>
      <c r="IBG175" s="4345"/>
      <c r="IBH175" s="4346"/>
      <c r="IBI175" s="4345"/>
      <c r="IBJ175" s="4346"/>
      <c r="IBK175" s="4338"/>
      <c r="IBL175" s="4339"/>
      <c r="IBM175" s="4345"/>
      <c r="IBN175" s="4344"/>
      <c r="IBO175" s="4338"/>
      <c r="IBP175" s="4339"/>
      <c r="IBQ175" s="4340"/>
      <c r="IBR175" s="4341"/>
      <c r="IBS175" s="4338"/>
      <c r="IBT175" s="2612"/>
      <c r="IBU175" s="4342"/>
      <c r="IBV175" s="4343"/>
      <c r="IBW175" s="4344"/>
      <c r="IBX175" s="2613"/>
      <c r="IBY175" s="4345"/>
      <c r="IBZ175" s="4346"/>
      <c r="ICA175" s="4345"/>
      <c r="ICB175" s="4346"/>
      <c r="ICC175" s="4338"/>
      <c r="ICD175" s="4339"/>
      <c r="ICE175" s="4345"/>
      <c r="ICF175" s="4344"/>
      <c r="ICG175" s="4338"/>
      <c r="ICH175" s="4339"/>
      <c r="ICI175" s="4340"/>
      <c r="ICJ175" s="4341"/>
      <c r="ICK175" s="4338"/>
      <c r="ICL175" s="2612"/>
      <c r="ICM175" s="4342"/>
      <c r="ICN175" s="4343"/>
      <c r="ICO175" s="4344"/>
      <c r="ICP175" s="2613"/>
      <c r="ICQ175" s="4345"/>
      <c r="ICR175" s="4346"/>
      <c r="ICS175" s="4345"/>
      <c r="ICT175" s="4346"/>
      <c r="ICU175" s="4338"/>
      <c r="ICV175" s="4339"/>
      <c r="ICW175" s="4345"/>
      <c r="ICX175" s="4344"/>
      <c r="ICY175" s="4338"/>
      <c r="ICZ175" s="4339"/>
      <c r="IDA175" s="4340"/>
      <c r="IDB175" s="4341"/>
      <c r="IDC175" s="4338"/>
      <c r="IDD175" s="2612"/>
      <c r="IDE175" s="4342"/>
      <c r="IDF175" s="4343"/>
      <c r="IDG175" s="4344"/>
      <c r="IDH175" s="2613"/>
      <c r="IDI175" s="4345"/>
      <c r="IDJ175" s="4346"/>
      <c r="IDK175" s="4345"/>
      <c r="IDL175" s="4346"/>
      <c r="IDM175" s="4338"/>
      <c r="IDN175" s="4339"/>
      <c r="IDO175" s="4345"/>
      <c r="IDP175" s="4344"/>
      <c r="IDQ175" s="4338"/>
      <c r="IDR175" s="4339"/>
      <c r="IDS175" s="4340"/>
      <c r="IDT175" s="4341"/>
      <c r="IDU175" s="4338"/>
      <c r="IDV175" s="2612"/>
      <c r="IDW175" s="4342"/>
      <c r="IDX175" s="4343"/>
      <c r="IDY175" s="4344"/>
      <c r="IDZ175" s="2613"/>
      <c r="IEA175" s="4345"/>
      <c r="IEB175" s="4346"/>
      <c r="IEC175" s="4345"/>
      <c r="IED175" s="4346"/>
      <c r="IEE175" s="4338"/>
      <c r="IEF175" s="4339"/>
      <c r="IEG175" s="4345"/>
      <c r="IEH175" s="4344"/>
      <c r="IEI175" s="4338"/>
      <c r="IEJ175" s="4339"/>
      <c r="IEK175" s="4340"/>
      <c r="IEL175" s="4341"/>
      <c r="IEM175" s="4338"/>
      <c r="IEN175" s="2612"/>
      <c r="IEO175" s="4342"/>
      <c r="IEP175" s="4343"/>
      <c r="IEQ175" s="4344"/>
      <c r="IER175" s="2613"/>
      <c r="IES175" s="4345"/>
      <c r="IET175" s="4346"/>
      <c r="IEU175" s="4345"/>
      <c r="IEV175" s="4346"/>
      <c r="IEW175" s="4338"/>
      <c r="IEX175" s="4339"/>
      <c r="IEY175" s="4345"/>
      <c r="IEZ175" s="4344"/>
      <c r="IFA175" s="4338"/>
      <c r="IFB175" s="4339"/>
      <c r="IFC175" s="4340"/>
      <c r="IFD175" s="4341"/>
      <c r="IFE175" s="4338"/>
      <c r="IFF175" s="2612"/>
      <c r="IFG175" s="4342"/>
      <c r="IFH175" s="4343"/>
      <c r="IFI175" s="4344"/>
      <c r="IFJ175" s="2613"/>
      <c r="IFK175" s="4345"/>
      <c r="IFL175" s="4346"/>
      <c r="IFM175" s="4345"/>
      <c r="IFN175" s="4346"/>
      <c r="IFO175" s="4338"/>
      <c r="IFP175" s="4339"/>
      <c r="IFQ175" s="4345"/>
      <c r="IFR175" s="4344"/>
      <c r="IFS175" s="4338"/>
      <c r="IFT175" s="4339"/>
      <c r="IFU175" s="4340"/>
      <c r="IFV175" s="4341"/>
      <c r="IFW175" s="4338"/>
      <c r="IFX175" s="2612"/>
      <c r="IFY175" s="4342"/>
      <c r="IFZ175" s="4343"/>
      <c r="IGA175" s="4344"/>
      <c r="IGB175" s="2613"/>
      <c r="IGC175" s="4345"/>
      <c r="IGD175" s="4346"/>
      <c r="IGE175" s="4345"/>
      <c r="IGF175" s="4346"/>
      <c r="IGG175" s="4338"/>
      <c r="IGH175" s="4339"/>
      <c r="IGI175" s="4345"/>
      <c r="IGJ175" s="4344"/>
      <c r="IGK175" s="4338"/>
      <c r="IGL175" s="4339"/>
      <c r="IGM175" s="4340"/>
      <c r="IGN175" s="4341"/>
      <c r="IGO175" s="4338"/>
      <c r="IGP175" s="2612"/>
      <c r="IGQ175" s="4342"/>
      <c r="IGR175" s="4343"/>
      <c r="IGS175" s="4344"/>
      <c r="IGT175" s="2613"/>
      <c r="IGU175" s="4345"/>
      <c r="IGV175" s="4346"/>
      <c r="IGW175" s="4345"/>
      <c r="IGX175" s="4346"/>
      <c r="IGY175" s="4338"/>
      <c r="IGZ175" s="4339"/>
      <c r="IHA175" s="4345"/>
      <c r="IHB175" s="4344"/>
      <c r="IHC175" s="4338"/>
      <c r="IHD175" s="4339"/>
      <c r="IHE175" s="4340"/>
      <c r="IHF175" s="4341"/>
      <c r="IHG175" s="4338"/>
      <c r="IHH175" s="2612"/>
      <c r="IHI175" s="4342"/>
      <c r="IHJ175" s="4343"/>
      <c r="IHK175" s="4344"/>
      <c r="IHL175" s="2613"/>
      <c r="IHM175" s="4345"/>
      <c r="IHN175" s="4346"/>
      <c r="IHO175" s="4345"/>
      <c r="IHP175" s="4346"/>
      <c r="IHQ175" s="4338"/>
      <c r="IHR175" s="4339"/>
      <c r="IHS175" s="4345"/>
      <c r="IHT175" s="4344"/>
      <c r="IHU175" s="4338"/>
      <c r="IHV175" s="4339"/>
      <c r="IHW175" s="4340"/>
      <c r="IHX175" s="4341"/>
      <c r="IHY175" s="4338"/>
      <c r="IHZ175" s="2612"/>
      <c r="IIA175" s="4342"/>
      <c r="IIB175" s="4343"/>
      <c r="IIC175" s="4344"/>
      <c r="IID175" s="2613"/>
      <c r="IIE175" s="4345"/>
      <c r="IIF175" s="4346"/>
      <c r="IIG175" s="4345"/>
      <c r="IIH175" s="4346"/>
      <c r="III175" s="4338"/>
      <c r="IIJ175" s="4339"/>
      <c r="IIK175" s="4345"/>
      <c r="IIL175" s="4344"/>
      <c r="IIM175" s="4338"/>
      <c r="IIN175" s="4339"/>
      <c r="IIO175" s="4340"/>
      <c r="IIP175" s="4341"/>
      <c r="IIQ175" s="4338"/>
      <c r="IIR175" s="2612"/>
      <c r="IIS175" s="4342"/>
      <c r="IIT175" s="4343"/>
      <c r="IIU175" s="4344"/>
      <c r="IIV175" s="2613"/>
      <c r="IIW175" s="4345"/>
      <c r="IIX175" s="4346"/>
      <c r="IIY175" s="4345"/>
      <c r="IIZ175" s="4346"/>
      <c r="IJA175" s="4338"/>
      <c r="IJB175" s="4339"/>
      <c r="IJC175" s="4345"/>
      <c r="IJD175" s="4344"/>
      <c r="IJE175" s="4338"/>
      <c r="IJF175" s="4339"/>
      <c r="IJG175" s="4340"/>
      <c r="IJH175" s="4341"/>
      <c r="IJI175" s="4338"/>
      <c r="IJJ175" s="2612"/>
      <c r="IJK175" s="4342"/>
      <c r="IJL175" s="4343"/>
      <c r="IJM175" s="4344"/>
      <c r="IJN175" s="2613"/>
      <c r="IJO175" s="4345"/>
      <c r="IJP175" s="4346"/>
      <c r="IJQ175" s="4345"/>
      <c r="IJR175" s="4346"/>
      <c r="IJS175" s="4338"/>
      <c r="IJT175" s="4339"/>
      <c r="IJU175" s="4345"/>
      <c r="IJV175" s="4344"/>
      <c r="IJW175" s="4338"/>
      <c r="IJX175" s="4339"/>
      <c r="IJY175" s="4340"/>
      <c r="IJZ175" s="4341"/>
      <c r="IKA175" s="4338"/>
      <c r="IKB175" s="2612"/>
      <c r="IKC175" s="4342"/>
      <c r="IKD175" s="4343"/>
      <c r="IKE175" s="4344"/>
      <c r="IKF175" s="2613"/>
      <c r="IKG175" s="4345"/>
      <c r="IKH175" s="4346"/>
      <c r="IKI175" s="4345"/>
      <c r="IKJ175" s="4346"/>
      <c r="IKK175" s="4338"/>
      <c r="IKL175" s="4339"/>
      <c r="IKM175" s="4345"/>
      <c r="IKN175" s="4344"/>
      <c r="IKO175" s="4338"/>
      <c r="IKP175" s="4339"/>
      <c r="IKQ175" s="4340"/>
      <c r="IKR175" s="4341"/>
      <c r="IKS175" s="4338"/>
      <c r="IKT175" s="2612"/>
      <c r="IKU175" s="4342"/>
      <c r="IKV175" s="4343"/>
      <c r="IKW175" s="4344"/>
      <c r="IKX175" s="2613"/>
      <c r="IKY175" s="4345"/>
      <c r="IKZ175" s="4346"/>
      <c r="ILA175" s="4345"/>
      <c r="ILB175" s="4346"/>
      <c r="ILC175" s="4338"/>
      <c r="ILD175" s="4339"/>
      <c r="ILE175" s="4345"/>
      <c r="ILF175" s="4344"/>
      <c r="ILG175" s="4338"/>
      <c r="ILH175" s="4339"/>
      <c r="ILI175" s="4340"/>
      <c r="ILJ175" s="4341"/>
      <c r="ILK175" s="4338"/>
      <c r="ILL175" s="2612"/>
      <c r="ILM175" s="4342"/>
      <c r="ILN175" s="4343"/>
      <c r="ILO175" s="4344"/>
      <c r="ILP175" s="2613"/>
      <c r="ILQ175" s="4345"/>
      <c r="ILR175" s="4346"/>
      <c r="ILS175" s="4345"/>
      <c r="ILT175" s="4346"/>
      <c r="ILU175" s="4338"/>
      <c r="ILV175" s="4339"/>
      <c r="ILW175" s="4345"/>
      <c r="ILX175" s="4344"/>
      <c r="ILY175" s="4338"/>
      <c r="ILZ175" s="4339"/>
      <c r="IMA175" s="4340"/>
      <c r="IMB175" s="4341"/>
      <c r="IMC175" s="4338"/>
      <c r="IMD175" s="2612"/>
      <c r="IME175" s="4342"/>
      <c r="IMF175" s="4343"/>
      <c r="IMG175" s="4344"/>
      <c r="IMH175" s="2613"/>
      <c r="IMI175" s="4345"/>
      <c r="IMJ175" s="4346"/>
      <c r="IMK175" s="4345"/>
      <c r="IML175" s="4346"/>
      <c r="IMM175" s="4338"/>
      <c r="IMN175" s="4339"/>
      <c r="IMO175" s="4345"/>
      <c r="IMP175" s="4344"/>
      <c r="IMQ175" s="4338"/>
      <c r="IMR175" s="4339"/>
      <c r="IMS175" s="4340"/>
      <c r="IMT175" s="4341"/>
      <c r="IMU175" s="4338"/>
      <c r="IMV175" s="2612"/>
      <c r="IMW175" s="4342"/>
      <c r="IMX175" s="4343"/>
      <c r="IMY175" s="4344"/>
      <c r="IMZ175" s="2613"/>
      <c r="INA175" s="4345"/>
      <c r="INB175" s="4346"/>
      <c r="INC175" s="4345"/>
      <c r="IND175" s="4346"/>
      <c r="INE175" s="4338"/>
      <c r="INF175" s="4339"/>
      <c r="ING175" s="4345"/>
      <c r="INH175" s="4344"/>
      <c r="INI175" s="4338"/>
      <c r="INJ175" s="4339"/>
      <c r="INK175" s="4340"/>
      <c r="INL175" s="4341"/>
      <c r="INM175" s="4338"/>
      <c r="INN175" s="2612"/>
      <c r="INO175" s="4342"/>
      <c r="INP175" s="4343"/>
      <c r="INQ175" s="4344"/>
      <c r="INR175" s="2613"/>
      <c r="INS175" s="4345"/>
      <c r="INT175" s="4346"/>
      <c r="INU175" s="4345"/>
      <c r="INV175" s="4346"/>
      <c r="INW175" s="4338"/>
      <c r="INX175" s="4339"/>
      <c r="INY175" s="4345"/>
      <c r="INZ175" s="4344"/>
      <c r="IOA175" s="4338"/>
      <c r="IOB175" s="4339"/>
      <c r="IOC175" s="4340"/>
      <c r="IOD175" s="4341"/>
      <c r="IOE175" s="4338"/>
      <c r="IOF175" s="2612"/>
      <c r="IOG175" s="4342"/>
      <c r="IOH175" s="4343"/>
      <c r="IOI175" s="4344"/>
      <c r="IOJ175" s="2613"/>
      <c r="IOK175" s="4345"/>
      <c r="IOL175" s="4346"/>
      <c r="IOM175" s="4345"/>
      <c r="ION175" s="4346"/>
      <c r="IOO175" s="4338"/>
      <c r="IOP175" s="4339"/>
      <c r="IOQ175" s="4345"/>
      <c r="IOR175" s="4344"/>
      <c r="IOS175" s="4338"/>
      <c r="IOT175" s="4339"/>
      <c r="IOU175" s="4340"/>
      <c r="IOV175" s="4341"/>
      <c r="IOW175" s="4338"/>
      <c r="IOX175" s="2612"/>
      <c r="IOY175" s="4342"/>
      <c r="IOZ175" s="4343"/>
      <c r="IPA175" s="4344"/>
      <c r="IPB175" s="2613"/>
      <c r="IPC175" s="4345"/>
      <c r="IPD175" s="4346"/>
      <c r="IPE175" s="4345"/>
      <c r="IPF175" s="4346"/>
      <c r="IPG175" s="4338"/>
      <c r="IPH175" s="4339"/>
      <c r="IPI175" s="4345"/>
      <c r="IPJ175" s="4344"/>
      <c r="IPK175" s="4338"/>
      <c r="IPL175" s="4339"/>
      <c r="IPM175" s="4340"/>
      <c r="IPN175" s="4341"/>
      <c r="IPO175" s="4338"/>
      <c r="IPP175" s="2612"/>
      <c r="IPQ175" s="4342"/>
      <c r="IPR175" s="4343"/>
      <c r="IPS175" s="4344"/>
      <c r="IPT175" s="2613"/>
      <c r="IPU175" s="4345"/>
      <c r="IPV175" s="4346"/>
      <c r="IPW175" s="4345"/>
      <c r="IPX175" s="4346"/>
      <c r="IPY175" s="4338"/>
      <c r="IPZ175" s="4339"/>
      <c r="IQA175" s="4345"/>
      <c r="IQB175" s="4344"/>
      <c r="IQC175" s="4338"/>
      <c r="IQD175" s="4339"/>
      <c r="IQE175" s="4340"/>
      <c r="IQF175" s="4341"/>
      <c r="IQG175" s="4338"/>
      <c r="IQH175" s="2612"/>
      <c r="IQI175" s="4342"/>
      <c r="IQJ175" s="4343"/>
      <c r="IQK175" s="4344"/>
      <c r="IQL175" s="2613"/>
      <c r="IQM175" s="4345"/>
      <c r="IQN175" s="4346"/>
      <c r="IQO175" s="4345"/>
      <c r="IQP175" s="4346"/>
      <c r="IQQ175" s="4338"/>
      <c r="IQR175" s="4339"/>
      <c r="IQS175" s="4345"/>
      <c r="IQT175" s="4344"/>
      <c r="IQU175" s="4338"/>
      <c r="IQV175" s="4339"/>
      <c r="IQW175" s="4340"/>
      <c r="IQX175" s="4341"/>
      <c r="IQY175" s="4338"/>
      <c r="IQZ175" s="2612"/>
      <c r="IRA175" s="4342"/>
      <c r="IRB175" s="4343"/>
      <c r="IRC175" s="4344"/>
      <c r="IRD175" s="2613"/>
      <c r="IRE175" s="4345"/>
      <c r="IRF175" s="4346"/>
      <c r="IRG175" s="4345"/>
      <c r="IRH175" s="4346"/>
      <c r="IRI175" s="4338"/>
      <c r="IRJ175" s="4339"/>
      <c r="IRK175" s="4345"/>
      <c r="IRL175" s="4344"/>
      <c r="IRM175" s="4338"/>
      <c r="IRN175" s="4339"/>
      <c r="IRO175" s="4340"/>
      <c r="IRP175" s="4341"/>
      <c r="IRQ175" s="4338"/>
      <c r="IRR175" s="2612"/>
      <c r="IRS175" s="4342"/>
      <c r="IRT175" s="4343"/>
      <c r="IRU175" s="4344"/>
      <c r="IRV175" s="2613"/>
      <c r="IRW175" s="4345"/>
      <c r="IRX175" s="4346"/>
      <c r="IRY175" s="4345"/>
      <c r="IRZ175" s="4346"/>
      <c r="ISA175" s="4338"/>
      <c r="ISB175" s="4339"/>
      <c r="ISC175" s="4345"/>
      <c r="ISD175" s="4344"/>
      <c r="ISE175" s="4338"/>
      <c r="ISF175" s="4339"/>
      <c r="ISG175" s="4340"/>
      <c r="ISH175" s="4341"/>
      <c r="ISI175" s="4338"/>
      <c r="ISJ175" s="2612"/>
      <c r="ISK175" s="4342"/>
      <c r="ISL175" s="4343"/>
      <c r="ISM175" s="4344"/>
      <c r="ISN175" s="2613"/>
      <c r="ISO175" s="4345"/>
      <c r="ISP175" s="4346"/>
      <c r="ISQ175" s="4345"/>
      <c r="ISR175" s="4346"/>
      <c r="ISS175" s="4338"/>
      <c r="IST175" s="4339"/>
      <c r="ISU175" s="4345"/>
      <c r="ISV175" s="4344"/>
      <c r="ISW175" s="4338"/>
      <c r="ISX175" s="4339"/>
      <c r="ISY175" s="4340"/>
      <c r="ISZ175" s="4341"/>
      <c r="ITA175" s="4338"/>
      <c r="ITB175" s="2612"/>
      <c r="ITC175" s="4342"/>
      <c r="ITD175" s="4343"/>
      <c r="ITE175" s="4344"/>
      <c r="ITF175" s="2613"/>
      <c r="ITG175" s="4345"/>
      <c r="ITH175" s="4346"/>
      <c r="ITI175" s="4345"/>
      <c r="ITJ175" s="4346"/>
      <c r="ITK175" s="4338"/>
      <c r="ITL175" s="4339"/>
      <c r="ITM175" s="4345"/>
      <c r="ITN175" s="4344"/>
      <c r="ITO175" s="4338"/>
      <c r="ITP175" s="4339"/>
      <c r="ITQ175" s="4340"/>
      <c r="ITR175" s="4341"/>
      <c r="ITS175" s="4338"/>
      <c r="ITT175" s="2612"/>
      <c r="ITU175" s="4342"/>
      <c r="ITV175" s="4343"/>
      <c r="ITW175" s="4344"/>
      <c r="ITX175" s="2613"/>
      <c r="ITY175" s="4345"/>
      <c r="ITZ175" s="4346"/>
      <c r="IUA175" s="4345"/>
      <c r="IUB175" s="4346"/>
      <c r="IUC175" s="4338"/>
      <c r="IUD175" s="4339"/>
      <c r="IUE175" s="4345"/>
      <c r="IUF175" s="4344"/>
      <c r="IUG175" s="4338"/>
      <c r="IUH175" s="4339"/>
      <c r="IUI175" s="4340"/>
      <c r="IUJ175" s="4341"/>
      <c r="IUK175" s="4338"/>
      <c r="IUL175" s="2612"/>
      <c r="IUM175" s="4342"/>
      <c r="IUN175" s="4343"/>
      <c r="IUO175" s="4344"/>
      <c r="IUP175" s="2613"/>
      <c r="IUQ175" s="4345"/>
      <c r="IUR175" s="4346"/>
      <c r="IUS175" s="4345"/>
      <c r="IUT175" s="4346"/>
      <c r="IUU175" s="4338"/>
      <c r="IUV175" s="4339"/>
      <c r="IUW175" s="4345"/>
      <c r="IUX175" s="4344"/>
      <c r="IUY175" s="4338"/>
      <c r="IUZ175" s="4339"/>
      <c r="IVA175" s="4340"/>
      <c r="IVB175" s="4341"/>
      <c r="IVC175" s="4338"/>
      <c r="IVD175" s="2612"/>
      <c r="IVE175" s="4342"/>
      <c r="IVF175" s="4343"/>
      <c r="IVG175" s="4344"/>
      <c r="IVH175" s="2613"/>
      <c r="IVI175" s="4345"/>
      <c r="IVJ175" s="4346"/>
      <c r="IVK175" s="4345"/>
      <c r="IVL175" s="4346"/>
      <c r="IVM175" s="4338"/>
      <c r="IVN175" s="4339"/>
      <c r="IVO175" s="4345"/>
      <c r="IVP175" s="4344"/>
      <c r="IVQ175" s="4338"/>
      <c r="IVR175" s="4339"/>
      <c r="IVS175" s="4340"/>
      <c r="IVT175" s="4341"/>
      <c r="IVU175" s="4338"/>
      <c r="IVV175" s="2612"/>
      <c r="IVW175" s="4342"/>
      <c r="IVX175" s="4343"/>
      <c r="IVY175" s="4344"/>
      <c r="IVZ175" s="2613"/>
      <c r="IWA175" s="4345"/>
      <c r="IWB175" s="4346"/>
      <c r="IWC175" s="4345"/>
      <c r="IWD175" s="4346"/>
      <c r="IWE175" s="4338"/>
      <c r="IWF175" s="4339"/>
      <c r="IWG175" s="4345"/>
      <c r="IWH175" s="4344"/>
      <c r="IWI175" s="4338"/>
      <c r="IWJ175" s="4339"/>
      <c r="IWK175" s="4340"/>
      <c r="IWL175" s="4341"/>
      <c r="IWM175" s="4338"/>
      <c r="IWN175" s="2612"/>
      <c r="IWO175" s="4342"/>
      <c r="IWP175" s="4343"/>
      <c r="IWQ175" s="4344"/>
      <c r="IWR175" s="2613"/>
      <c r="IWS175" s="4345"/>
      <c r="IWT175" s="4346"/>
      <c r="IWU175" s="4345"/>
      <c r="IWV175" s="4346"/>
      <c r="IWW175" s="4338"/>
      <c r="IWX175" s="4339"/>
      <c r="IWY175" s="4345"/>
      <c r="IWZ175" s="4344"/>
      <c r="IXA175" s="4338"/>
      <c r="IXB175" s="4339"/>
      <c r="IXC175" s="4340"/>
      <c r="IXD175" s="4341"/>
      <c r="IXE175" s="4338"/>
      <c r="IXF175" s="2612"/>
      <c r="IXG175" s="4342"/>
      <c r="IXH175" s="4343"/>
      <c r="IXI175" s="4344"/>
      <c r="IXJ175" s="2613"/>
      <c r="IXK175" s="4345"/>
      <c r="IXL175" s="4346"/>
      <c r="IXM175" s="4345"/>
      <c r="IXN175" s="4346"/>
      <c r="IXO175" s="4338"/>
      <c r="IXP175" s="4339"/>
      <c r="IXQ175" s="4345"/>
      <c r="IXR175" s="4344"/>
      <c r="IXS175" s="4338"/>
      <c r="IXT175" s="4339"/>
      <c r="IXU175" s="4340"/>
      <c r="IXV175" s="4341"/>
      <c r="IXW175" s="4338"/>
      <c r="IXX175" s="2612"/>
      <c r="IXY175" s="4342"/>
      <c r="IXZ175" s="4343"/>
      <c r="IYA175" s="4344"/>
      <c r="IYB175" s="2613"/>
      <c r="IYC175" s="4345"/>
      <c r="IYD175" s="4346"/>
      <c r="IYE175" s="4345"/>
      <c r="IYF175" s="4346"/>
      <c r="IYG175" s="4338"/>
      <c r="IYH175" s="4339"/>
      <c r="IYI175" s="4345"/>
      <c r="IYJ175" s="4344"/>
      <c r="IYK175" s="4338"/>
      <c r="IYL175" s="4339"/>
      <c r="IYM175" s="4340"/>
      <c r="IYN175" s="4341"/>
      <c r="IYO175" s="4338"/>
      <c r="IYP175" s="2612"/>
      <c r="IYQ175" s="4342"/>
      <c r="IYR175" s="4343"/>
      <c r="IYS175" s="4344"/>
      <c r="IYT175" s="2613"/>
      <c r="IYU175" s="4345"/>
      <c r="IYV175" s="4346"/>
      <c r="IYW175" s="4345"/>
      <c r="IYX175" s="4346"/>
      <c r="IYY175" s="4338"/>
      <c r="IYZ175" s="4339"/>
      <c r="IZA175" s="4345"/>
      <c r="IZB175" s="4344"/>
      <c r="IZC175" s="4338"/>
      <c r="IZD175" s="4339"/>
      <c r="IZE175" s="4340"/>
      <c r="IZF175" s="4341"/>
      <c r="IZG175" s="4338"/>
      <c r="IZH175" s="2612"/>
      <c r="IZI175" s="4342"/>
      <c r="IZJ175" s="4343"/>
      <c r="IZK175" s="4344"/>
      <c r="IZL175" s="2613"/>
      <c r="IZM175" s="4345"/>
      <c r="IZN175" s="4346"/>
      <c r="IZO175" s="4345"/>
      <c r="IZP175" s="4346"/>
      <c r="IZQ175" s="4338"/>
      <c r="IZR175" s="4339"/>
      <c r="IZS175" s="4345"/>
      <c r="IZT175" s="4344"/>
      <c r="IZU175" s="4338"/>
      <c r="IZV175" s="4339"/>
      <c r="IZW175" s="4340"/>
      <c r="IZX175" s="4341"/>
      <c r="IZY175" s="4338"/>
      <c r="IZZ175" s="2612"/>
      <c r="JAA175" s="4342"/>
      <c r="JAB175" s="4343"/>
      <c r="JAC175" s="4344"/>
      <c r="JAD175" s="2613"/>
      <c r="JAE175" s="4345"/>
      <c r="JAF175" s="4346"/>
      <c r="JAG175" s="4345"/>
      <c r="JAH175" s="4346"/>
      <c r="JAI175" s="4338"/>
      <c r="JAJ175" s="4339"/>
      <c r="JAK175" s="4345"/>
      <c r="JAL175" s="4344"/>
      <c r="JAM175" s="4338"/>
      <c r="JAN175" s="4339"/>
      <c r="JAO175" s="4340"/>
      <c r="JAP175" s="4341"/>
      <c r="JAQ175" s="4338"/>
      <c r="JAR175" s="2612"/>
      <c r="JAS175" s="4342"/>
      <c r="JAT175" s="4343"/>
      <c r="JAU175" s="4344"/>
      <c r="JAV175" s="2613"/>
      <c r="JAW175" s="4345"/>
      <c r="JAX175" s="4346"/>
      <c r="JAY175" s="4345"/>
      <c r="JAZ175" s="4346"/>
      <c r="JBA175" s="4338"/>
      <c r="JBB175" s="4339"/>
      <c r="JBC175" s="4345"/>
      <c r="JBD175" s="4344"/>
      <c r="JBE175" s="4338"/>
      <c r="JBF175" s="4339"/>
      <c r="JBG175" s="4340"/>
      <c r="JBH175" s="4341"/>
      <c r="JBI175" s="4338"/>
      <c r="JBJ175" s="2612"/>
      <c r="JBK175" s="4342"/>
      <c r="JBL175" s="4343"/>
      <c r="JBM175" s="4344"/>
      <c r="JBN175" s="2613"/>
      <c r="JBO175" s="4345"/>
      <c r="JBP175" s="4346"/>
      <c r="JBQ175" s="4345"/>
      <c r="JBR175" s="4346"/>
      <c r="JBS175" s="4338"/>
      <c r="JBT175" s="4339"/>
      <c r="JBU175" s="4345"/>
      <c r="JBV175" s="4344"/>
      <c r="JBW175" s="4338"/>
      <c r="JBX175" s="4339"/>
      <c r="JBY175" s="4340"/>
      <c r="JBZ175" s="4341"/>
      <c r="JCA175" s="4338"/>
      <c r="JCB175" s="2612"/>
      <c r="JCC175" s="4342"/>
      <c r="JCD175" s="4343"/>
      <c r="JCE175" s="4344"/>
      <c r="JCF175" s="2613"/>
      <c r="JCG175" s="4345"/>
      <c r="JCH175" s="4346"/>
      <c r="JCI175" s="4345"/>
      <c r="JCJ175" s="4346"/>
      <c r="JCK175" s="4338"/>
      <c r="JCL175" s="4339"/>
      <c r="JCM175" s="4345"/>
      <c r="JCN175" s="4344"/>
      <c r="JCO175" s="4338"/>
      <c r="JCP175" s="4339"/>
      <c r="JCQ175" s="4340"/>
      <c r="JCR175" s="4341"/>
      <c r="JCS175" s="4338"/>
      <c r="JCT175" s="2612"/>
      <c r="JCU175" s="4342"/>
      <c r="JCV175" s="4343"/>
      <c r="JCW175" s="4344"/>
      <c r="JCX175" s="2613"/>
      <c r="JCY175" s="4345"/>
      <c r="JCZ175" s="4346"/>
      <c r="JDA175" s="4345"/>
      <c r="JDB175" s="4346"/>
      <c r="JDC175" s="4338"/>
      <c r="JDD175" s="4339"/>
      <c r="JDE175" s="4345"/>
      <c r="JDF175" s="4344"/>
      <c r="JDG175" s="4338"/>
      <c r="JDH175" s="4339"/>
      <c r="JDI175" s="4340"/>
      <c r="JDJ175" s="4341"/>
      <c r="JDK175" s="4338"/>
      <c r="JDL175" s="2612"/>
      <c r="JDM175" s="4342"/>
      <c r="JDN175" s="4343"/>
      <c r="JDO175" s="4344"/>
      <c r="JDP175" s="2613"/>
      <c r="JDQ175" s="4345"/>
      <c r="JDR175" s="4346"/>
      <c r="JDS175" s="4345"/>
      <c r="JDT175" s="4346"/>
      <c r="JDU175" s="4338"/>
      <c r="JDV175" s="4339"/>
      <c r="JDW175" s="4345"/>
      <c r="JDX175" s="4344"/>
      <c r="JDY175" s="4338"/>
      <c r="JDZ175" s="4339"/>
      <c r="JEA175" s="4340"/>
      <c r="JEB175" s="4341"/>
      <c r="JEC175" s="4338"/>
      <c r="JED175" s="2612"/>
      <c r="JEE175" s="4342"/>
      <c r="JEF175" s="4343"/>
      <c r="JEG175" s="4344"/>
      <c r="JEH175" s="2613"/>
      <c r="JEI175" s="4345"/>
      <c r="JEJ175" s="4346"/>
      <c r="JEK175" s="4345"/>
      <c r="JEL175" s="4346"/>
      <c r="JEM175" s="4338"/>
      <c r="JEN175" s="4339"/>
      <c r="JEO175" s="4345"/>
      <c r="JEP175" s="4344"/>
      <c r="JEQ175" s="4338"/>
      <c r="JER175" s="4339"/>
      <c r="JES175" s="4340"/>
      <c r="JET175" s="4341"/>
      <c r="JEU175" s="4338"/>
      <c r="JEV175" s="2612"/>
      <c r="JEW175" s="4342"/>
      <c r="JEX175" s="4343"/>
      <c r="JEY175" s="4344"/>
      <c r="JEZ175" s="2613"/>
      <c r="JFA175" s="4345"/>
      <c r="JFB175" s="4346"/>
      <c r="JFC175" s="4345"/>
      <c r="JFD175" s="4346"/>
      <c r="JFE175" s="4338"/>
      <c r="JFF175" s="4339"/>
      <c r="JFG175" s="4345"/>
      <c r="JFH175" s="4344"/>
      <c r="JFI175" s="4338"/>
      <c r="JFJ175" s="4339"/>
      <c r="JFK175" s="4340"/>
      <c r="JFL175" s="4341"/>
      <c r="JFM175" s="4338"/>
      <c r="JFN175" s="2612"/>
      <c r="JFO175" s="4342"/>
      <c r="JFP175" s="4343"/>
      <c r="JFQ175" s="4344"/>
      <c r="JFR175" s="2613"/>
      <c r="JFS175" s="4345"/>
      <c r="JFT175" s="4346"/>
      <c r="JFU175" s="4345"/>
      <c r="JFV175" s="4346"/>
      <c r="JFW175" s="4338"/>
      <c r="JFX175" s="4339"/>
      <c r="JFY175" s="4345"/>
      <c r="JFZ175" s="4344"/>
      <c r="JGA175" s="4338"/>
      <c r="JGB175" s="4339"/>
      <c r="JGC175" s="4340"/>
      <c r="JGD175" s="4341"/>
      <c r="JGE175" s="4338"/>
      <c r="JGF175" s="2612"/>
      <c r="JGG175" s="4342"/>
      <c r="JGH175" s="4343"/>
      <c r="JGI175" s="4344"/>
      <c r="JGJ175" s="2613"/>
      <c r="JGK175" s="4345"/>
      <c r="JGL175" s="4346"/>
      <c r="JGM175" s="4345"/>
      <c r="JGN175" s="4346"/>
      <c r="JGO175" s="4338"/>
      <c r="JGP175" s="4339"/>
      <c r="JGQ175" s="4345"/>
      <c r="JGR175" s="4344"/>
      <c r="JGS175" s="4338"/>
      <c r="JGT175" s="4339"/>
      <c r="JGU175" s="4340"/>
      <c r="JGV175" s="4341"/>
      <c r="JGW175" s="4338"/>
      <c r="JGX175" s="2612"/>
      <c r="JGY175" s="4342"/>
      <c r="JGZ175" s="4343"/>
      <c r="JHA175" s="4344"/>
      <c r="JHB175" s="2613"/>
      <c r="JHC175" s="4345"/>
      <c r="JHD175" s="4346"/>
      <c r="JHE175" s="4345"/>
      <c r="JHF175" s="4346"/>
      <c r="JHG175" s="4338"/>
      <c r="JHH175" s="4339"/>
      <c r="JHI175" s="4345"/>
      <c r="JHJ175" s="4344"/>
      <c r="JHK175" s="4338"/>
      <c r="JHL175" s="4339"/>
      <c r="JHM175" s="4340"/>
      <c r="JHN175" s="4341"/>
      <c r="JHO175" s="4338"/>
      <c r="JHP175" s="2612"/>
      <c r="JHQ175" s="4342"/>
      <c r="JHR175" s="4343"/>
      <c r="JHS175" s="4344"/>
      <c r="JHT175" s="2613"/>
      <c r="JHU175" s="4345"/>
      <c r="JHV175" s="4346"/>
      <c r="JHW175" s="4345"/>
      <c r="JHX175" s="4346"/>
      <c r="JHY175" s="4338"/>
      <c r="JHZ175" s="4339"/>
      <c r="JIA175" s="4345"/>
      <c r="JIB175" s="4344"/>
      <c r="JIC175" s="4338"/>
      <c r="JID175" s="4339"/>
      <c r="JIE175" s="4340"/>
      <c r="JIF175" s="4341"/>
      <c r="JIG175" s="4338"/>
      <c r="JIH175" s="2612"/>
      <c r="JII175" s="4342"/>
      <c r="JIJ175" s="4343"/>
      <c r="JIK175" s="4344"/>
      <c r="JIL175" s="2613"/>
      <c r="JIM175" s="4345"/>
      <c r="JIN175" s="4346"/>
      <c r="JIO175" s="4345"/>
      <c r="JIP175" s="4346"/>
      <c r="JIQ175" s="4338"/>
      <c r="JIR175" s="4339"/>
      <c r="JIS175" s="4345"/>
      <c r="JIT175" s="4344"/>
      <c r="JIU175" s="4338"/>
      <c r="JIV175" s="4339"/>
      <c r="JIW175" s="4340"/>
      <c r="JIX175" s="4341"/>
      <c r="JIY175" s="4338"/>
      <c r="JIZ175" s="2612"/>
      <c r="JJA175" s="4342"/>
      <c r="JJB175" s="4343"/>
      <c r="JJC175" s="4344"/>
      <c r="JJD175" s="2613"/>
      <c r="JJE175" s="4345"/>
      <c r="JJF175" s="4346"/>
      <c r="JJG175" s="4345"/>
      <c r="JJH175" s="4346"/>
      <c r="JJI175" s="4338"/>
      <c r="JJJ175" s="4339"/>
      <c r="JJK175" s="4345"/>
      <c r="JJL175" s="4344"/>
      <c r="JJM175" s="4338"/>
      <c r="JJN175" s="4339"/>
      <c r="JJO175" s="4340"/>
      <c r="JJP175" s="4341"/>
      <c r="JJQ175" s="4338"/>
      <c r="JJR175" s="2612"/>
      <c r="JJS175" s="4342"/>
      <c r="JJT175" s="4343"/>
      <c r="JJU175" s="4344"/>
      <c r="JJV175" s="2613"/>
      <c r="JJW175" s="4345"/>
      <c r="JJX175" s="4346"/>
      <c r="JJY175" s="4345"/>
      <c r="JJZ175" s="4346"/>
      <c r="JKA175" s="4338"/>
      <c r="JKB175" s="4339"/>
      <c r="JKC175" s="4345"/>
      <c r="JKD175" s="4344"/>
      <c r="JKE175" s="4338"/>
      <c r="JKF175" s="4339"/>
      <c r="JKG175" s="4340"/>
      <c r="JKH175" s="4341"/>
      <c r="JKI175" s="4338"/>
      <c r="JKJ175" s="2612"/>
      <c r="JKK175" s="4342"/>
      <c r="JKL175" s="4343"/>
      <c r="JKM175" s="4344"/>
      <c r="JKN175" s="2613"/>
      <c r="JKO175" s="4345"/>
      <c r="JKP175" s="4346"/>
      <c r="JKQ175" s="4345"/>
      <c r="JKR175" s="4346"/>
      <c r="JKS175" s="4338"/>
      <c r="JKT175" s="4339"/>
      <c r="JKU175" s="4345"/>
      <c r="JKV175" s="4344"/>
      <c r="JKW175" s="4338"/>
      <c r="JKX175" s="4339"/>
      <c r="JKY175" s="4340"/>
      <c r="JKZ175" s="4341"/>
      <c r="JLA175" s="4338"/>
      <c r="JLB175" s="2612"/>
      <c r="JLC175" s="4342"/>
      <c r="JLD175" s="4343"/>
      <c r="JLE175" s="4344"/>
      <c r="JLF175" s="2613"/>
      <c r="JLG175" s="4345"/>
      <c r="JLH175" s="4346"/>
      <c r="JLI175" s="4345"/>
      <c r="JLJ175" s="4346"/>
      <c r="JLK175" s="4338"/>
      <c r="JLL175" s="4339"/>
      <c r="JLM175" s="4345"/>
      <c r="JLN175" s="4344"/>
      <c r="JLO175" s="4338"/>
      <c r="JLP175" s="4339"/>
      <c r="JLQ175" s="4340"/>
      <c r="JLR175" s="4341"/>
      <c r="JLS175" s="4338"/>
      <c r="JLT175" s="2612"/>
      <c r="JLU175" s="4342"/>
      <c r="JLV175" s="4343"/>
      <c r="JLW175" s="4344"/>
      <c r="JLX175" s="2613"/>
      <c r="JLY175" s="4345"/>
      <c r="JLZ175" s="4346"/>
      <c r="JMA175" s="4345"/>
      <c r="JMB175" s="4346"/>
      <c r="JMC175" s="4338"/>
      <c r="JMD175" s="4339"/>
      <c r="JME175" s="4345"/>
      <c r="JMF175" s="4344"/>
      <c r="JMG175" s="4338"/>
      <c r="JMH175" s="4339"/>
      <c r="JMI175" s="4340"/>
      <c r="JMJ175" s="4341"/>
      <c r="JMK175" s="4338"/>
      <c r="JML175" s="2612"/>
      <c r="JMM175" s="4342"/>
      <c r="JMN175" s="4343"/>
      <c r="JMO175" s="4344"/>
      <c r="JMP175" s="2613"/>
      <c r="JMQ175" s="4345"/>
      <c r="JMR175" s="4346"/>
      <c r="JMS175" s="4345"/>
      <c r="JMT175" s="4346"/>
      <c r="JMU175" s="4338"/>
      <c r="JMV175" s="4339"/>
      <c r="JMW175" s="4345"/>
      <c r="JMX175" s="4344"/>
      <c r="JMY175" s="4338"/>
      <c r="JMZ175" s="4339"/>
      <c r="JNA175" s="4340"/>
      <c r="JNB175" s="4341"/>
      <c r="JNC175" s="4338"/>
      <c r="JND175" s="2612"/>
      <c r="JNE175" s="4342"/>
      <c r="JNF175" s="4343"/>
      <c r="JNG175" s="4344"/>
      <c r="JNH175" s="2613"/>
      <c r="JNI175" s="4345"/>
      <c r="JNJ175" s="4346"/>
      <c r="JNK175" s="4345"/>
      <c r="JNL175" s="4346"/>
      <c r="JNM175" s="4338"/>
      <c r="JNN175" s="4339"/>
      <c r="JNO175" s="4345"/>
      <c r="JNP175" s="4344"/>
      <c r="JNQ175" s="4338"/>
      <c r="JNR175" s="4339"/>
      <c r="JNS175" s="4340"/>
      <c r="JNT175" s="4341"/>
      <c r="JNU175" s="4338"/>
      <c r="JNV175" s="2612"/>
      <c r="JNW175" s="4342"/>
      <c r="JNX175" s="4343"/>
      <c r="JNY175" s="4344"/>
      <c r="JNZ175" s="2613"/>
      <c r="JOA175" s="4345"/>
      <c r="JOB175" s="4346"/>
      <c r="JOC175" s="4345"/>
      <c r="JOD175" s="4346"/>
      <c r="JOE175" s="4338"/>
      <c r="JOF175" s="4339"/>
      <c r="JOG175" s="4345"/>
      <c r="JOH175" s="4344"/>
      <c r="JOI175" s="4338"/>
      <c r="JOJ175" s="4339"/>
      <c r="JOK175" s="4340"/>
      <c r="JOL175" s="4341"/>
      <c r="JOM175" s="4338"/>
      <c r="JON175" s="2612"/>
      <c r="JOO175" s="4342"/>
      <c r="JOP175" s="4343"/>
      <c r="JOQ175" s="4344"/>
      <c r="JOR175" s="2613"/>
      <c r="JOS175" s="4345"/>
      <c r="JOT175" s="4346"/>
      <c r="JOU175" s="4345"/>
      <c r="JOV175" s="4346"/>
      <c r="JOW175" s="4338"/>
      <c r="JOX175" s="4339"/>
      <c r="JOY175" s="4345"/>
      <c r="JOZ175" s="4344"/>
      <c r="JPA175" s="4338"/>
      <c r="JPB175" s="4339"/>
      <c r="JPC175" s="4340"/>
      <c r="JPD175" s="4341"/>
      <c r="JPE175" s="4338"/>
      <c r="JPF175" s="2612"/>
      <c r="JPG175" s="4342"/>
      <c r="JPH175" s="4343"/>
      <c r="JPI175" s="4344"/>
      <c r="JPJ175" s="2613"/>
      <c r="JPK175" s="4345"/>
      <c r="JPL175" s="4346"/>
      <c r="JPM175" s="4345"/>
      <c r="JPN175" s="4346"/>
      <c r="JPO175" s="4338"/>
      <c r="JPP175" s="4339"/>
      <c r="JPQ175" s="4345"/>
      <c r="JPR175" s="4344"/>
      <c r="JPS175" s="4338"/>
      <c r="JPT175" s="4339"/>
      <c r="JPU175" s="4340"/>
      <c r="JPV175" s="4341"/>
      <c r="JPW175" s="4338"/>
      <c r="JPX175" s="2612"/>
      <c r="JPY175" s="4342"/>
      <c r="JPZ175" s="4343"/>
      <c r="JQA175" s="4344"/>
      <c r="JQB175" s="2613"/>
      <c r="JQC175" s="4345"/>
      <c r="JQD175" s="4346"/>
      <c r="JQE175" s="4345"/>
      <c r="JQF175" s="4346"/>
      <c r="JQG175" s="4338"/>
      <c r="JQH175" s="4339"/>
      <c r="JQI175" s="4345"/>
      <c r="JQJ175" s="4344"/>
      <c r="JQK175" s="4338"/>
      <c r="JQL175" s="4339"/>
      <c r="JQM175" s="4340"/>
      <c r="JQN175" s="4341"/>
      <c r="JQO175" s="4338"/>
      <c r="JQP175" s="2612"/>
      <c r="JQQ175" s="4342"/>
      <c r="JQR175" s="4343"/>
      <c r="JQS175" s="4344"/>
      <c r="JQT175" s="2613"/>
      <c r="JQU175" s="4345"/>
      <c r="JQV175" s="4346"/>
      <c r="JQW175" s="4345"/>
      <c r="JQX175" s="4346"/>
      <c r="JQY175" s="4338"/>
      <c r="JQZ175" s="4339"/>
      <c r="JRA175" s="4345"/>
      <c r="JRB175" s="4344"/>
      <c r="JRC175" s="4338"/>
      <c r="JRD175" s="4339"/>
      <c r="JRE175" s="4340"/>
      <c r="JRF175" s="4341"/>
      <c r="JRG175" s="4338"/>
      <c r="JRH175" s="2612"/>
      <c r="JRI175" s="4342"/>
      <c r="JRJ175" s="4343"/>
      <c r="JRK175" s="4344"/>
      <c r="JRL175" s="2613"/>
      <c r="JRM175" s="4345"/>
      <c r="JRN175" s="4346"/>
      <c r="JRO175" s="4345"/>
      <c r="JRP175" s="4346"/>
      <c r="JRQ175" s="4338"/>
      <c r="JRR175" s="4339"/>
      <c r="JRS175" s="4345"/>
      <c r="JRT175" s="4344"/>
      <c r="JRU175" s="4338"/>
      <c r="JRV175" s="4339"/>
      <c r="JRW175" s="4340"/>
      <c r="JRX175" s="4341"/>
      <c r="JRY175" s="4338"/>
      <c r="JRZ175" s="2612"/>
      <c r="JSA175" s="4342"/>
      <c r="JSB175" s="4343"/>
      <c r="JSC175" s="4344"/>
      <c r="JSD175" s="2613"/>
      <c r="JSE175" s="4345"/>
      <c r="JSF175" s="4346"/>
      <c r="JSG175" s="4345"/>
      <c r="JSH175" s="4346"/>
      <c r="JSI175" s="4338"/>
      <c r="JSJ175" s="4339"/>
      <c r="JSK175" s="4345"/>
      <c r="JSL175" s="4344"/>
      <c r="JSM175" s="4338"/>
      <c r="JSN175" s="4339"/>
      <c r="JSO175" s="4340"/>
      <c r="JSP175" s="4341"/>
      <c r="JSQ175" s="4338"/>
      <c r="JSR175" s="2612"/>
      <c r="JSS175" s="4342"/>
      <c r="JST175" s="4343"/>
      <c r="JSU175" s="4344"/>
      <c r="JSV175" s="2613"/>
      <c r="JSW175" s="4345"/>
      <c r="JSX175" s="4346"/>
      <c r="JSY175" s="4345"/>
      <c r="JSZ175" s="4346"/>
      <c r="JTA175" s="4338"/>
      <c r="JTB175" s="4339"/>
      <c r="JTC175" s="4345"/>
      <c r="JTD175" s="4344"/>
      <c r="JTE175" s="4338"/>
      <c r="JTF175" s="4339"/>
      <c r="JTG175" s="4340"/>
      <c r="JTH175" s="4341"/>
      <c r="JTI175" s="4338"/>
      <c r="JTJ175" s="2612"/>
      <c r="JTK175" s="4342"/>
      <c r="JTL175" s="4343"/>
      <c r="JTM175" s="4344"/>
      <c r="JTN175" s="2613"/>
      <c r="JTO175" s="4345"/>
      <c r="JTP175" s="4346"/>
      <c r="JTQ175" s="4345"/>
      <c r="JTR175" s="4346"/>
      <c r="JTS175" s="4338"/>
      <c r="JTT175" s="4339"/>
      <c r="JTU175" s="4345"/>
      <c r="JTV175" s="4344"/>
      <c r="JTW175" s="4338"/>
      <c r="JTX175" s="4339"/>
      <c r="JTY175" s="4340"/>
      <c r="JTZ175" s="4341"/>
      <c r="JUA175" s="4338"/>
      <c r="JUB175" s="2612"/>
      <c r="JUC175" s="4342"/>
      <c r="JUD175" s="4343"/>
      <c r="JUE175" s="4344"/>
      <c r="JUF175" s="2613"/>
      <c r="JUG175" s="4345"/>
      <c r="JUH175" s="4346"/>
      <c r="JUI175" s="4345"/>
      <c r="JUJ175" s="4346"/>
      <c r="JUK175" s="4338"/>
      <c r="JUL175" s="4339"/>
      <c r="JUM175" s="4345"/>
      <c r="JUN175" s="4344"/>
      <c r="JUO175" s="4338"/>
      <c r="JUP175" s="4339"/>
      <c r="JUQ175" s="4340"/>
      <c r="JUR175" s="4341"/>
      <c r="JUS175" s="4338"/>
      <c r="JUT175" s="2612"/>
      <c r="JUU175" s="4342"/>
      <c r="JUV175" s="4343"/>
      <c r="JUW175" s="4344"/>
      <c r="JUX175" s="2613"/>
      <c r="JUY175" s="4345"/>
      <c r="JUZ175" s="4346"/>
      <c r="JVA175" s="4345"/>
      <c r="JVB175" s="4346"/>
      <c r="JVC175" s="4338"/>
      <c r="JVD175" s="4339"/>
      <c r="JVE175" s="4345"/>
      <c r="JVF175" s="4344"/>
      <c r="JVG175" s="4338"/>
      <c r="JVH175" s="4339"/>
      <c r="JVI175" s="4340"/>
      <c r="JVJ175" s="4341"/>
      <c r="JVK175" s="4338"/>
      <c r="JVL175" s="2612"/>
      <c r="JVM175" s="4342"/>
      <c r="JVN175" s="4343"/>
      <c r="JVO175" s="4344"/>
      <c r="JVP175" s="2613"/>
      <c r="JVQ175" s="4345"/>
      <c r="JVR175" s="4346"/>
      <c r="JVS175" s="4345"/>
      <c r="JVT175" s="4346"/>
      <c r="JVU175" s="4338"/>
      <c r="JVV175" s="4339"/>
      <c r="JVW175" s="4345"/>
      <c r="JVX175" s="4344"/>
      <c r="JVY175" s="4338"/>
      <c r="JVZ175" s="4339"/>
      <c r="JWA175" s="4340"/>
      <c r="JWB175" s="4341"/>
      <c r="JWC175" s="4338"/>
      <c r="JWD175" s="2612"/>
      <c r="JWE175" s="4342"/>
      <c r="JWF175" s="4343"/>
      <c r="JWG175" s="4344"/>
      <c r="JWH175" s="2613"/>
      <c r="JWI175" s="4345"/>
      <c r="JWJ175" s="4346"/>
      <c r="JWK175" s="4345"/>
      <c r="JWL175" s="4346"/>
      <c r="JWM175" s="4338"/>
      <c r="JWN175" s="4339"/>
      <c r="JWO175" s="4345"/>
      <c r="JWP175" s="4344"/>
      <c r="JWQ175" s="4338"/>
      <c r="JWR175" s="4339"/>
      <c r="JWS175" s="4340"/>
      <c r="JWT175" s="4341"/>
      <c r="JWU175" s="4338"/>
      <c r="JWV175" s="2612"/>
      <c r="JWW175" s="4342"/>
      <c r="JWX175" s="4343"/>
      <c r="JWY175" s="4344"/>
      <c r="JWZ175" s="2613"/>
      <c r="JXA175" s="4345"/>
      <c r="JXB175" s="4346"/>
      <c r="JXC175" s="4345"/>
      <c r="JXD175" s="4346"/>
      <c r="JXE175" s="4338"/>
      <c r="JXF175" s="4339"/>
      <c r="JXG175" s="4345"/>
      <c r="JXH175" s="4344"/>
      <c r="JXI175" s="4338"/>
      <c r="JXJ175" s="4339"/>
      <c r="JXK175" s="4340"/>
      <c r="JXL175" s="4341"/>
      <c r="JXM175" s="4338"/>
      <c r="JXN175" s="2612"/>
      <c r="JXO175" s="4342"/>
      <c r="JXP175" s="4343"/>
      <c r="JXQ175" s="4344"/>
      <c r="JXR175" s="2613"/>
      <c r="JXS175" s="4345"/>
      <c r="JXT175" s="4346"/>
      <c r="JXU175" s="4345"/>
      <c r="JXV175" s="4346"/>
      <c r="JXW175" s="4338"/>
      <c r="JXX175" s="4339"/>
      <c r="JXY175" s="4345"/>
      <c r="JXZ175" s="4344"/>
      <c r="JYA175" s="4338"/>
      <c r="JYB175" s="4339"/>
      <c r="JYC175" s="4340"/>
      <c r="JYD175" s="4341"/>
      <c r="JYE175" s="4338"/>
      <c r="JYF175" s="2612"/>
      <c r="JYG175" s="4342"/>
      <c r="JYH175" s="4343"/>
      <c r="JYI175" s="4344"/>
      <c r="JYJ175" s="2613"/>
      <c r="JYK175" s="4345"/>
      <c r="JYL175" s="4346"/>
      <c r="JYM175" s="4345"/>
      <c r="JYN175" s="4346"/>
      <c r="JYO175" s="4338"/>
      <c r="JYP175" s="4339"/>
      <c r="JYQ175" s="4345"/>
      <c r="JYR175" s="4344"/>
      <c r="JYS175" s="4338"/>
      <c r="JYT175" s="4339"/>
      <c r="JYU175" s="4340"/>
      <c r="JYV175" s="4341"/>
      <c r="JYW175" s="4338"/>
      <c r="JYX175" s="2612"/>
      <c r="JYY175" s="4342"/>
      <c r="JYZ175" s="4343"/>
      <c r="JZA175" s="4344"/>
      <c r="JZB175" s="2613"/>
      <c r="JZC175" s="4345"/>
      <c r="JZD175" s="4346"/>
      <c r="JZE175" s="4345"/>
      <c r="JZF175" s="4346"/>
      <c r="JZG175" s="4338"/>
      <c r="JZH175" s="4339"/>
      <c r="JZI175" s="4345"/>
      <c r="JZJ175" s="4344"/>
      <c r="JZK175" s="4338"/>
      <c r="JZL175" s="4339"/>
      <c r="JZM175" s="4340"/>
      <c r="JZN175" s="4341"/>
      <c r="JZO175" s="4338"/>
      <c r="JZP175" s="2612"/>
      <c r="JZQ175" s="4342"/>
      <c r="JZR175" s="4343"/>
      <c r="JZS175" s="4344"/>
      <c r="JZT175" s="2613"/>
      <c r="JZU175" s="4345"/>
      <c r="JZV175" s="4346"/>
      <c r="JZW175" s="4345"/>
      <c r="JZX175" s="4346"/>
      <c r="JZY175" s="4338"/>
      <c r="JZZ175" s="4339"/>
      <c r="KAA175" s="4345"/>
      <c r="KAB175" s="4344"/>
      <c r="KAC175" s="4338"/>
      <c r="KAD175" s="4339"/>
      <c r="KAE175" s="4340"/>
      <c r="KAF175" s="4341"/>
      <c r="KAG175" s="4338"/>
      <c r="KAH175" s="2612"/>
      <c r="KAI175" s="4342"/>
      <c r="KAJ175" s="4343"/>
      <c r="KAK175" s="4344"/>
      <c r="KAL175" s="2613"/>
      <c r="KAM175" s="4345"/>
      <c r="KAN175" s="4346"/>
      <c r="KAO175" s="4345"/>
      <c r="KAP175" s="4346"/>
      <c r="KAQ175" s="4338"/>
      <c r="KAR175" s="4339"/>
      <c r="KAS175" s="4345"/>
      <c r="KAT175" s="4344"/>
      <c r="KAU175" s="4338"/>
      <c r="KAV175" s="4339"/>
      <c r="KAW175" s="4340"/>
      <c r="KAX175" s="4341"/>
      <c r="KAY175" s="4338"/>
      <c r="KAZ175" s="2612"/>
      <c r="KBA175" s="4342"/>
      <c r="KBB175" s="4343"/>
      <c r="KBC175" s="4344"/>
      <c r="KBD175" s="2613"/>
      <c r="KBE175" s="4345"/>
      <c r="KBF175" s="4346"/>
      <c r="KBG175" s="4345"/>
      <c r="KBH175" s="4346"/>
      <c r="KBI175" s="4338"/>
      <c r="KBJ175" s="4339"/>
      <c r="KBK175" s="4345"/>
      <c r="KBL175" s="4344"/>
      <c r="KBM175" s="4338"/>
      <c r="KBN175" s="4339"/>
      <c r="KBO175" s="4340"/>
      <c r="KBP175" s="4341"/>
      <c r="KBQ175" s="4338"/>
      <c r="KBR175" s="2612"/>
      <c r="KBS175" s="4342"/>
      <c r="KBT175" s="4343"/>
      <c r="KBU175" s="4344"/>
      <c r="KBV175" s="2613"/>
      <c r="KBW175" s="4345"/>
      <c r="KBX175" s="4346"/>
      <c r="KBY175" s="4345"/>
      <c r="KBZ175" s="4346"/>
      <c r="KCA175" s="4338"/>
      <c r="KCB175" s="4339"/>
      <c r="KCC175" s="4345"/>
      <c r="KCD175" s="4344"/>
      <c r="KCE175" s="4338"/>
      <c r="KCF175" s="4339"/>
      <c r="KCG175" s="4340"/>
      <c r="KCH175" s="4341"/>
      <c r="KCI175" s="4338"/>
      <c r="KCJ175" s="2612"/>
      <c r="KCK175" s="4342"/>
      <c r="KCL175" s="4343"/>
      <c r="KCM175" s="4344"/>
      <c r="KCN175" s="2613"/>
      <c r="KCO175" s="4345"/>
      <c r="KCP175" s="4346"/>
      <c r="KCQ175" s="4345"/>
      <c r="KCR175" s="4346"/>
      <c r="KCS175" s="4338"/>
      <c r="KCT175" s="4339"/>
      <c r="KCU175" s="4345"/>
      <c r="KCV175" s="4344"/>
      <c r="KCW175" s="4338"/>
      <c r="KCX175" s="4339"/>
      <c r="KCY175" s="4340"/>
      <c r="KCZ175" s="4341"/>
      <c r="KDA175" s="4338"/>
      <c r="KDB175" s="2612"/>
      <c r="KDC175" s="4342"/>
      <c r="KDD175" s="4343"/>
      <c r="KDE175" s="4344"/>
      <c r="KDF175" s="2613"/>
      <c r="KDG175" s="4345"/>
      <c r="KDH175" s="4346"/>
      <c r="KDI175" s="4345"/>
      <c r="KDJ175" s="4346"/>
      <c r="KDK175" s="4338"/>
      <c r="KDL175" s="4339"/>
      <c r="KDM175" s="4345"/>
      <c r="KDN175" s="4344"/>
      <c r="KDO175" s="4338"/>
      <c r="KDP175" s="4339"/>
      <c r="KDQ175" s="4340"/>
      <c r="KDR175" s="4341"/>
      <c r="KDS175" s="4338"/>
      <c r="KDT175" s="2612"/>
      <c r="KDU175" s="4342"/>
      <c r="KDV175" s="4343"/>
      <c r="KDW175" s="4344"/>
      <c r="KDX175" s="2613"/>
      <c r="KDY175" s="4345"/>
      <c r="KDZ175" s="4346"/>
      <c r="KEA175" s="4345"/>
      <c r="KEB175" s="4346"/>
      <c r="KEC175" s="4338"/>
      <c r="KED175" s="4339"/>
      <c r="KEE175" s="4345"/>
      <c r="KEF175" s="4344"/>
      <c r="KEG175" s="4338"/>
      <c r="KEH175" s="4339"/>
      <c r="KEI175" s="4340"/>
      <c r="KEJ175" s="4341"/>
      <c r="KEK175" s="4338"/>
      <c r="KEL175" s="2612"/>
      <c r="KEM175" s="4342"/>
      <c r="KEN175" s="4343"/>
      <c r="KEO175" s="4344"/>
      <c r="KEP175" s="2613"/>
      <c r="KEQ175" s="4345"/>
      <c r="KER175" s="4346"/>
      <c r="KES175" s="4345"/>
      <c r="KET175" s="4346"/>
      <c r="KEU175" s="4338"/>
      <c r="KEV175" s="4339"/>
      <c r="KEW175" s="4345"/>
      <c r="KEX175" s="4344"/>
      <c r="KEY175" s="4338"/>
      <c r="KEZ175" s="4339"/>
      <c r="KFA175" s="4340"/>
      <c r="KFB175" s="4341"/>
      <c r="KFC175" s="4338"/>
      <c r="KFD175" s="2612"/>
      <c r="KFE175" s="4342"/>
      <c r="KFF175" s="4343"/>
      <c r="KFG175" s="4344"/>
      <c r="KFH175" s="2613"/>
      <c r="KFI175" s="4345"/>
      <c r="KFJ175" s="4346"/>
      <c r="KFK175" s="4345"/>
      <c r="KFL175" s="4346"/>
      <c r="KFM175" s="4338"/>
      <c r="KFN175" s="4339"/>
      <c r="KFO175" s="4345"/>
      <c r="KFP175" s="4344"/>
      <c r="KFQ175" s="4338"/>
      <c r="KFR175" s="4339"/>
      <c r="KFS175" s="4340"/>
      <c r="KFT175" s="4341"/>
      <c r="KFU175" s="4338"/>
      <c r="KFV175" s="2612"/>
      <c r="KFW175" s="4342"/>
      <c r="KFX175" s="4343"/>
      <c r="KFY175" s="4344"/>
      <c r="KFZ175" s="2613"/>
      <c r="KGA175" s="4345"/>
      <c r="KGB175" s="4346"/>
      <c r="KGC175" s="4345"/>
      <c r="KGD175" s="4346"/>
      <c r="KGE175" s="4338"/>
      <c r="KGF175" s="4339"/>
      <c r="KGG175" s="4345"/>
      <c r="KGH175" s="4344"/>
      <c r="KGI175" s="4338"/>
      <c r="KGJ175" s="4339"/>
      <c r="KGK175" s="4340"/>
      <c r="KGL175" s="4341"/>
      <c r="KGM175" s="4338"/>
      <c r="KGN175" s="2612"/>
      <c r="KGO175" s="4342"/>
      <c r="KGP175" s="4343"/>
      <c r="KGQ175" s="4344"/>
      <c r="KGR175" s="2613"/>
      <c r="KGS175" s="4345"/>
      <c r="KGT175" s="4346"/>
      <c r="KGU175" s="4345"/>
      <c r="KGV175" s="4346"/>
      <c r="KGW175" s="4338"/>
      <c r="KGX175" s="4339"/>
      <c r="KGY175" s="4345"/>
      <c r="KGZ175" s="4344"/>
      <c r="KHA175" s="4338"/>
      <c r="KHB175" s="4339"/>
      <c r="KHC175" s="4340"/>
      <c r="KHD175" s="4341"/>
      <c r="KHE175" s="4338"/>
      <c r="KHF175" s="2612"/>
      <c r="KHG175" s="4342"/>
      <c r="KHH175" s="4343"/>
      <c r="KHI175" s="4344"/>
      <c r="KHJ175" s="2613"/>
      <c r="KHK175" s="4345"/>
      <c r="KHL175" s="4346"/>
      <c r="KHM175" s="4345"/>
      <c r="KHN175" s="4346"/>
      <c r="KHO175" s="4338"/>
      <c r="KHP175" s="4339"/>
      <c r="KHQ175" s="4345"/>
      <c r="KHR175" s="4344"/>
      <c r="KHS175" s="4338"/>
      <c r="KHT175" s="4339"/>
      <c r="KHU175" s="4340"/>
      <c r="KHV175" s="4341"/>
      <c r="KHW175" s="4338"/>
      <c r="KHX175" s="2612"/>
      <c r="KHY175" s="4342"/>
      <c r="KHZ175" s="4343"/>
      <c r="KIA175" s="4344"/>
      <c r="KIB175" s="2613"/>
      <c r="KIC175" s="4345"/>
      <c r="KID175" s="4346"/>
      <c r="KIE175" s="4345"/>
      <c r="KIF175" s="4346"/>
      <c r="KIG175" s="4338"/>
      <c r="KIH175" s="4339"/>
      <c r="KII175" s="4345"/>
      <c r="KIJ175" s="4344"/>
      <c r="KIK175" s="4338"/>
      <c r="KIL175" s="4339"/>
      <c r="KIM175" s="4340"/>
      <c r="KIN175" s="4341"/>
      <c r="KIO175" s="4338"/>
      <c r="KIP175" s="2612"/>
      <c r="KIQ175" s="4342"/>
      <c r="KIR175" s="4343"/>
      <c r="KIS175" s="4344"/>
      <c r="KIT175" s="2613"/>
      <c r="KIU175" s="4345"/>
      <c r="KIV175" s="4346"/>
      <c r="KIW175" s="4345"/>
      <c r="KIX175" s="4346"/>
      <c r="KIY175" s="4338"/>
      <c r="KIZ175" s="4339"/>
      <c r="KJA175" s="4345"/>
      <c r="KJB175" s="4344"/>
      <c r="KJC175" s="4338"/>
      <c r="KJD175" s="4339"/>
      <c r="KJE175" s="4340"/>
      <c r="KJF175" s="4341"/>
      <c r="KJG175" s="4338"/>
      <c r="KJH175" s="2612"/>
      <c r="KJI175" s="4342"/>
      <c r="KJJ175" s="4343"/>
      <c r="KJK175" s="4344"/>
      <c r="KJL175" s="2613"/>
      <c r="KJM175" s="4345"/>
      <c r="KJN175" s="4346"/>
      <c r="KJO175" s="4345"/>
      <c r="KJP175" s="4346"/>
      <c r="KJQ175" s="4338"/>
      <c r="KJR175" s="4339"/>
      <c r="KJS175" s="4345"/>
      <c r="KJT175" s="4344"/>
      <c r="KJU175" s="4338"/>
      <c r="KJV175" s="4339"/>
      <c r="KJW175" s="4340"/>
      <c r="KJX175" s="4341"/>
      <c r="KJY175" s="4338"/>
      <c r="KJZ175" s="2612"/>
      <c r="KKA175" s="4342"/>
      <c r="KKB175" s="4343"/>
      <c r="KKC175" s="4344"/>
      <c r="KKD175" s="2613"/>
      <c r="KKE175" s="4345"/>
      <c r="KKF175" s="4346"/>
      <c r="KKG175" s="4345"/>
      <c r="KKH175" s="4346"/>
      <c r="KKI175" s="4338"/>
      <c r="KKJ175" s="4339"/>
      <c r="KKK175" s="4345"/>
      <c r="KKL175" s="4344"/>
      <c r="KKM175" s="4338"/>
      <c r="KKN175" s="4339"/>
      <c r="KKO175" s="4340"/>
      <c r="KKP175" s="4341"/>
      <c r="KKQ175" s="4338"/>
      <c r="KKR175" s="2612"/>
      <c r="KKS175" s="4342"/>
      <c r="KKT175" s="4343"/>
      <c r="KKU175" s="4344"/>
      <c r="KKV175" s="2613"/>
      <c r="KKW175" s="4345"/>
      <c r="KKX175" s="4346"/>
      <c r="KKY175" s="4345"/>
      <c r="KKZ175" s="4346"/>
      <c r="KLA175" s="4338"/>
      <c r="KLB175" s="4339"/>
      <c r="KLC175" s="4345"/>
      <c r="KLD175" s="4344"/>
      <c r="KLE175" s="4338"/>
      <c r="KLF175" s="4339"/>
      <c r="KLG175" s="4340"/>
      <c r="KLH175" s="4341"/>
      <c r="KLI175" s="4338"/>
      <c r="KLJ175" s="2612"/>
      <c r="KLK175" s="4342"/>
      <c r="KLL175" s="4343"/>
      <c r="KLM175" s="4344"/>
      <c r="KLN175" s="2613"/>
      <c r="KLO175" s="4345"/>
      <c r="KLP175" s="4346"/>
      <c r="KLQ175" s="4345"/>
      <c r="KLR175" s="4346"/>
      <c r="KLS175" s="4338"/>
      <c r="KLT175" s="4339"/>
      <c r="KLU175" s="4345"/>
      <c r="KLV175" s="4344"/>
      <c r="KLW175" s="4338"/>
      <c r="KLX175" s="4339"/>
      <c r="KLY175" s="4340"/>
      <c r="KLZ175" s="4341"/>
      <c r="KMA175" s="4338"/>
      <c r="KMB175" s="2612"/>
      <c r="KMC175" s="4342"/>
      <c r="KMD175" s="4343"/>
      <c r="KME175" s="4344"/>
      <c r="KMF175" s="2613"/>
      <c r="KMG175" s="4345"/>
      <c r="KMH175" s="4346"/>
      <c r="KMI175" s="4345"/>
      <c r="KMJ175" s="4346"/>
      <c r="KMK175" s="4338"/>
      <c r="KML175" s="4339"/>
      <c r="KMM175" s="4345"/>
      <c r="KMN175" s="4344"/>
      <c r="KMO175" s="4338"/>
      <c r="KMP175" s="4339"/>
      <c r="KMQ175" s="4340"/>
      <c r="KMR175" s="4341"/>
      <c r="KMS175" s="4338"/>
      <c r="KMT175" s="2612"/>
      <c r="KMU175" s="4342"/>
      <c r="KMV175" s="4343"/>
      <c r="KMW175" s="4344"/>
      <c r="KMX175" s="2613"/>
      <c r="KMY175" s="4345"/>
      <c r="KMZ175" s="4346"/>
      <c r="KNA175" s="4345"/>
      <c r="KNB175" s="4346"/>
      <c r="KNC175" s="4338"/>
      <c r="KND175" s="4339"/>
      <c r="KNE175" s="4345"/>
      <c r="KNF175" s="4344"/>
      <c r="KNG175" s="4338"/>
      <c r="KNH175" s="4339"/>
      <c r="KNI175" s="4340"/>
      <c r="KNJ175" s="4341"/>
      <c r="KNK175" s="4338"/>
      <c r="KNL175" s="2612"/>
      <c r="KNM175" s="4342"/>
      <c r="KNN175" s="4343"/>
      <c r="KNO175" s="4344"/>
      <c r="KNP175" s="2613"/>
      <c r="KNQ175" s="4345"/>
      <c r="KNR175" s="4346"/>
      <c r="KNS175" s="4345"/>
      <c r="KNT175" s="4346"/>
      <c r="KNU175" s="4338"/>
      <c r="KNV175" s="4339"/>
      <c r="KNW175" s="4345"/>
      <c r="KNX175" s="4344"/>
      <c r="KNY175" s="4338"/>
      <c r="KNZ175" s="4339"/>
      <c r="KOA175" s="4340"/>
      <c r="KOB175" s="4341"/>
      <c r="KOC175" s="4338"/>
      <c r="KOD175" s="2612"/>
      <c r="KOE175" s="4342"/>
      <c r="KOF175" s="4343"/>
      <c r="KOG175" s="4344"/>
      <c r="KOH175" s="2613"/>
      <c r="KOI175" s="4345"/>
      <c r="KOJ175" s="4346"/>
      <c r="KOK175" s="4345"/>
      <c r="KOL175" s="4346"/>
      <c r="KOM175" s="4338"/>
      <c r="KON175" s="4339"/>
      <c r="KOO175" s="4345"/>
      <c r="KOP175" s="4344"/>
      <c r="KOQ175" s="4338"/>
      <c r="KOR175" s="4339"/>
      <c r="KOS175" s="4340"/>
      <c r="KOT175" s="4341"/>
      <c r="KOU175" s="4338"/>
      <c r="KOV175" s="2612"/>
      <c r="KOW175" s="4342"/>
      <c r="KOX175" s="4343"/>
      <c r="KOY175" s="4344"/>
      <c r="KOZ175" s="2613"/>
      <c r="KPA175" s="4345"/>
      <c r="KPB175" s="4346"/>
      <c r="KPC175" s="4345"/>
      <c r="KPD175" s="4346"/>
      <c r="KPE175" s="4338"/>
      <c r="KPF175" s="4339"/>
      <c r="KPG175" s="4345"/>
      <c r="KPH175" s="4344"/>
      <c r="KPI175" s="4338"/>
      <c r="KPJ175" s="4339"/>
      <c r="KPK175" s="4340"/>
      <c r="KPL175" s="4341"/>
      <c r="KPM175" s="4338"/>
      <c r="KPN175" s="2612"/>
      <c r="KPO175" s="4342"/>
      <c r="KPP175" s="4343"/>
      <c r="KPQ175" s="4344"/>
      <c r="KPR175" s="2613"/>
      <c r="KPS175" s="4345"/>
      <c r="KPT175" s="4346"/>
      <c r="KPU175" s="4345"/>
      <c r="KPV175" s="4346"/>
      <c r="KPW175" s="4338"/>
      <c r="KPX175" s="4339"/>
      <c r="KPY175" s="4345"/>
      <c r="KPZ175" s="4344"/>
      <c r="KQA175" s="4338"/>
      <c r="KQB175" s="4339"/>
      <c r="KQC175" s="4340"/>
      <c r="KQD175" s="4341"/>
      <c r="KQE175" s="4338"/>
      <c r="KQF175" s="2612"/>
      <c r="KQG175" s="4342"/>
      <c r="KQH175" s="4343"/>
      <c r="KQI175" s="4344"/>
      <c r="KQJ175" s="2613"/>
      <c r="KQK175" s="4345"/>
      <c r="KQL175" s="4346"/>
      <c r="KQM175" s="4345"/>
      <c r="KQN175" s="4346"/>
      <c r="KQO175" s="4338"/>
      <c r="KQP175" s="4339"/>
      <c r="KQQ175" s="4345"/>
      <c r="KQR175" s="4344"/>
      <c r="KQS175" s="4338"/>
      <c r="KQT175" s="4339"/>
      <c r="KQU175" s="4340"/>
      <c r="KQV175" s="4341"/>
      <c r="KQW175" s="4338"/>
      <c r="KQX175" s="2612"/>
      <c r="KQY175" s="4342"/>
      <c r="KQZ175" s="4343"/>
      <c r="KRA175" s="4344"/>
      <c r="KRB175" s="2613"/>
      <c r="KRC175" s="4345"/>
      <c r="KRD175" s="4346"/>
      <c r="KRE175" s="4345"/>
      <c r="KRF175" s="4346"/>
      <c r="KRG175" s="4338"/>
      <c r="KRH175" s="4339"/>
      <c r="KRI175" s="4345"/>
      <c r="KRJ175" s="4344"/>
      <c r="KRK175" s="4338"/>
      <c r="KRL175" s="4339"/>
      <c r="KRM175" s="4340"/>
      <c r="KRN175" s="4341"/>
      <c r="KRO175" s="4338"/>
      <c r="KRP175" s="2612"/>
      <c r="KRQ175" s="4342"/>
      <c r="KRR175" s="4343"/>
      <c r="KRS175" s="4344"/>
      <c r="KRT175" s="2613"/>
      <c r="KRU175" s="4345"/>
      <c r="KRV175" s="4346"/>
      <c r="KRW175" s="4345"/>
      <c r="KRX175" s="4346"/>
      <c r="KRY175" s="4338"/>
      <c r="KRZ175" s="4339"/>
      <c r="KSA175" s="4345"/>
      <c r="KSB175" s="4344"/>
      <c r="KSC175" s="4338"/>
      <c r="KSD175" s="4339"/>
      <c r="KSE175" s="4340"/>
      <c r="KSF175" s="4341"/>
      <c r="KSG175" s="4338"/>
      <c r="KSH175" s="2612"/>
      <c r="KSI175" s="4342"/>
      <c r="KSJ175" s="4343"/>
      <c r="KSK175" s="4344"/>
      <c r="KSL175" s="2613"/>
      <c r="KSM175" s="4345"/>
      <c r="KSN175" s="4346"/>
      <c r="KSO175" s="4345"/>
      <c r="KSP175" s="4346"/>
      <c r="KSQ175" s="4338"/>
      <c r="KSR175" s="4339"/>
      <c r="KSS175" s="4345"/>
      <c r="KST175" s="4344"/>
      <c r="KSU175" s="4338"/>
      <c r="KSV175" s="4339"/>
      <c r="KSW175" s="4340"/>
      <c r="KSX175" s="4341"/>
      <c r="KSY175" s="4338"/>
      <c r="KSZ175" s="2612"/>
      <c r="KTA175" s="4342"/>
      <c r="KTB175" s="4343"/>
      <c r="KTC175" s="4344"/>
      <c r="KTD175" s="2613"/>
      <c r="KTE175" s="4345"/>
      <c r="KTF175" s="4346"/>
      <c r="KTG175" s="4345"/>
      <c r="KTH175" s="4346"/>
      <c r="KTI175" s="4338"/>
      <c r="KTJ175" s="4339"/>
      <c r="KTK175" s="4345"/>
      <c r="KTL175" s="4344"/>
      <c r="KTM175" s="4338"/>
      <c r="KTN175" s="4339"/>
      <c r="KTO175" s="4340"/>
      <c r="KTP175" s="4341"/>
      <c r="KTQ175" s="4338"/>
      <c r="KTR175" s="2612"/>
      <c r="KTS175" s="4342"/>
      <c r="KTT175" s="4343"/>
      <c r="KTU175" s="4344"/>
      <c r="KTV175" s="2613"/>
      <c r="KTW175" s="4345"/>
      <c r="KTX175" s="4346"/>
      <c r="KTY175" s="4345"/>
      <c r="KTZ175" s="4346"/>
      <c r="KUA175" s="4338"/>
      <c r="KUB175" s="4339"/>
      <c r="KUC175" s="4345"/>
      <c r="KUD175" s="4344"/>
      <c r="KUE175" s="4338"/>
      <c r="KUF175" s="4339"/>
      <c r="KUG175" s="4340"/>
      <c r="KUH175" s="4341"/>
      <c r="KUI175" s="4338"/>
      <c r="KUJ175" s="2612"/>
      <c r="KUK175" s="4342"/>
      <c r="KUL175" s="4343"/>
      <c r="KUM175" s="4344"/>
      <c r="KUN175" s="2613"/>
      <c r="KUO175" s="4345"/>
      <c r="KUP175" s="4346"/>
      <c r="KUQ175" s="4345"/>
      <c r="KUR175" s="4346"/>
      <c r="KUS175" s="4338"/>
      <c r="KUT175" s="4339"/>
      <c r="KUU175" s="4345"/>
      <c r="KUV175" s="4344"/>
      <c r="KUW175" s="4338"/>
      <c r="KUX175" s="4339"/>
      <c r="KUY175" s="4340"/>
      <c r="KUZ175" s="4341"/>
      <c r="KVA175" s="4338"/>
      <c r="KVB175" s="2612"/>
      <c r="KVC175" s="4342"/>
      <c r="KVD175" s="4343"/>
      <c r="KVE175" s="4344"/>
      <c r="KVF175" s="2613"/>
      <c r="KVG175" s="4345"/>
      <c r="KVH175" s="4346"/>
      <c r="KVI175" s="4345"/>
      <c r="KVJ175" s="4346"/>
      <c r="KVK175" s="4338"/>
      <c r="KVL175" s="4339"/>
      <c r="KVM175" s="4345"/>
      <c r="KVN175" s="4344"/>
      <c r="KVO175" s="4338"/>
      <c r="KVP175" s="4339"/>
      <c r="KVQ175" s="4340"/>
      <c r="KVR175" s="4341"/>
      <c r="KVS175" s="4338"/>
      <c r="KVT175" s="2612"/>
      <c r="KVU175" s="4342"/>
      <c r="KVV175" s="4343"/>
      <c r="KVW175" s="4344"/>
      <c r="KVX175" s="2613"/>
      <c r="KVY175" s="4345"/>
      <c r="KVZ175" s="4346"/>
      <c r="KWA175" s="4345"/>
      <c r="KWB175" s="4346"/>
      <c r="KWC175" s="4338"/>
      <c r="KWD175" s="4339"/>
      <c r="KWE175" s="4345"/>
      <c r="KWF175" s="4344"/>
      <c r="KWG175" s="4338"/>
      <c r="KWH175" s="4339"/>
      <c r="KWI175" s="4340"/>
      <c r="KWJ175" s="4341"/>
      <c r="KWK175" s="4338"/>
      <c r="KWL175" s="2612"/>
      <c r="KWM175" s="4342"/>
      <c r="KWN175" s="4343"/>
      <c r="KWO175" s="4344"/>
      <c r="KWP175" s="2613"/>
      <c r="KWQ175" s="4345"/>
      <c r="KWR175" s="4346"/>
      <c r="KWS175" s="4345"/>
      <c r="KWT175" s="4346"/>
      <c r="KWU175" s="4338"/>
      <c r="KWV175" s="4339"/>
      <c r="KWW175" s="4345"/>
      <c r="KWX175" s="4344"/>
      <c r="KWY175" s="4338"/>
      <c r="KWZ175" s="4339"/>
      <c r="KXA175" s="4340"/>
      <c r="KXB175" s="4341"/>
      <c r="KXC175" s="4338"/>
      <c r="KXD175" s="2612"/>
      <c r="KXE175" s="4342"/>
      <c r="KXF175" s="4343"/>
      <c r="KXG175" s="4344"/>
      <c r="KXH175" s="2613"/>
      <c r="KXI175" s="4345"/>
      <c r="KXJ175" s="4346"/>
      <c r="KXK175" s="4345"/>
      <c r="KXL175" s="4346"/>
      <c r="KXM175" s="4338"/>
      <c r="KXN175" s="4339"/>
      <c r="KXO175" s="4345"/>
      <c r="KXP175" s="4344"/>
      <c r="KXQ175" s="4338"/>
      <c r="KXR175" s="4339"/>
      <c r="KXS175" s="4340"/>
      <c r="KXT175" s="4341"/>
      <c r="KXU175" s="4338"/>
      <c r="KXV175" s="2612"/>
      <c r="KXW175" s="4342"/>
      <c r="KXX175" s="4343"/>
      <c r="KXY175" s="4344"/>
      <c r="KXZ175" s="2613"/>
      <c r="KYA175" s="4345"/>
      <c r="KYB175" s="4346"/>
      <c r="KYC175" s="4345"/>
      <c r="KYD175" s="4346"/>
      <c r="KYE175" s="4338"/>
      <c r="KYF175" s="4339"/>
      <c r="KYG175" s="4345"/>
      <c r="KYH175" s="4344"/>
      <c r="KYI175" s="4338"/>
      <c r="KYJ175" s="4339"/>
      <c r="KYK175" s="4340"/>
      <c r="KYL175" s="4341"/>
      <c r="KYM175" s="4338"/>
      <c r="KYN175" s="2612"/>
      <c r="KYO175" s="4342"/>
      <c r="KYP175" s="4343"/>
      <c r="KYQ175" s="4344"/>
      <c r="KYR175" s="2613"/>
      <c r="KYS175" s="4345"/>
      <c r="KYT175" s="4346"/>
      <c r="KYU175" s="4345"/>
      <c r="KYV175" s="4346"/>
      <c r="KYW175" s="4338"/>
      <c r="KYX175" s="4339"/>
      <c r="KYY175" s="4345"/>
      <c r="KYZ175" s="4344"/>
      <c r="KZA175" s="4338"/>
      <c r="KZB175" s="4339"/>
      <c r="KZC175" s="4340"/>
      <c r="KZD175" s="4341"/>
      <c r="KZE175" s="4338"/>
      <c r="KZF175" s="2612"/>
      <c r="KZG175" s="4342"/>
      <c r="KZH175" s="4343"/>
      <c r="KZI175" s="4344"/>
      <c r="KZJ175" s="2613"/>
      <c r="KZK175" s="4345"/>
      <c r="KZL175" s="4346"/>
      <c r="KZM175" s="4345"/>
      <c r="KZN175" s="4346"/>
      <c r="KZO175" s="4338"/>
      <c r="KZP175" s="4339"/>
      <c r="KZQ175" s="4345"/>
      <c r="KZR175" s="4344"/>
      <c r="KZS175" s="4338"/>
      <c r="KZT175" s="4339"/>
      <c r="KZU175" s="4340"/>
      <c r="KZV175" s="4341"/>
      <c r="KZW175" s="4338"/>
      <c r="KZX175" s="2612"/>
      <c r="KZY175" s="4342"/>
      <c r="KZZ175" s="4343"/>
      <c r="LAA175" s="4344"/>
      <c r="LAB175" s="2613"/>
      <c r="LAC175" s="4345"/>
      <c r="LAD175" s="4346"/>
      <c r="LAE175" s="4345"/>
      <c r="LAF175" s="4346"/>
      <c r="LAG175" s="4338"/>
      <c r="LAH175" s="4339"/>
      <c r="LAI175" s="4345"/>
      <c r="LAJ175" s="4344"/>
      <c r="LAK175" s="4338"/>
      <c r="LAL175" s="4339"/>
      <c r="LAM175" s="4340"/>
      <c r="LAN175" s="4341"/>
      <c r="LAO175" s="4338"/>
      <c r="LAP175" s="2612"/>
      <c r="LAQ175" s="4342"/>
      <c r="LAR175" s="4343"/>
      <c r="LAS175" s="4344"/>
      <c r="LAT175" s="2613"/>
      <c r="LAU175" s="4345"/>
      <c r="LAV175" s="4346"/>
      <c r="LAW175" s="4345"/>
      <c r="LAX175" s="4346"/>
      <c r="LAY175" s="4338"/>
      <c r="LAZ175" s="4339"/>
      <c r="LBA175" s="4345"/>
      <c r="LBB175" s="4344"/>
      <c r="LBC175" s="4338"/>
      <c r="LBD175" s="4339"/>
      <c r="LBE175" s="4340"/>
      <c r="LBF175" s="4341"/>
      <c r="LBG175" s="4338"/>
      <c r="LBH175" s="2612"/>
      <c r="LBI175" s="4342"/>
      <c r="LBJ175" s="4343"/>
      <c r="LBK175" s="4344"/>
      <c r="LBL175" s="2613"/>
      <c r="LBM175" s="4345"/>
      <c r="LBN175" s="4346"/>
      <c r="LBO175" s="4345"/>
      <c r="LBP175" s="4346"/>
      <c r="LBQ175" s="4338"/>
      <c r="LBR175" s="4339"/>
      <c r="LBS175" s="4345"/>
      <c r="LBT175" s="4344"/>
      <c r="LBU175" s="4338"/>
      <c r="LBV175" s="4339"/>
      <c r="LBW175" s="4340"/>
      <c r="LBX175" s="4341"/>
      <c r="LBY175" s="4338"/>
      <c r="LBZ175" s="2612"/>
      <c r="LCA175" s="4342"/>
      <c r="LCB175" s="4343"/>
      <c r="LCC175" s="4344"/>
      <c r="LCD175" s="2613"/>
      <c r="LCE175" s="4345"/>
      <c r="LCF175" s="4346"/>
      <c r="LCG175" s="4345"/>
      <c r="LCH175" s="4346"/>
      <c r="LCI175" s="4338"/>
      <c r="LCJ175" s="4339"/>
      <c r="LCK175" s="4345"/>
      <c r="LCL175" s="4344"/>
      <c r="LCM175" s="4338"/>
      <c r="LCN175" s="4339"/>
      <c r="LCO175" s="4340"/>
      <c r="LCP175" s="4341"/>
      <c r="LCQ175" s="4338"/>
      <c r="LCR175" s="2612"/>
      <c r="LCS175" s="4342"/>
      <c r="LCT175" s="4343"/>
      <c r="LCU175" s="4344"/>
      <c r="LCV175" s="2613"/>
      <c r="LCW175" s="4345"/>
      <c r="LCX175" s="4346"/>
      <c r="LCY175" s="4345"/>
      <c r="LCZ175" s="4346"/>
      <c r="LDA175" s="4338"/>
      <c r="LDB175" s="4339"/>
      <c r="LDC175" s="4345"/>
      <c r="LDD175" s="4344"/>
      <c r="LDE175" s="4338"/>
      <c r="LDF175" s="4339"/>
      <c r="LDG175" s="4340"/>
      <c r="LDH175" s="4341"/>
      <c r="LDI175" s="4338"/>
      <c r="LDJ175" s="2612"/>
      <c r="LDK175" s="4342"/>
      <c r="LDL175" s="4343"/>
      <c r="LDM175" s="4344"/>
      <c r="LDN175" s="2613"/>
      <c r="LDO175" s="4345"/>
      <c r="LDP175" s="4346"/>
      <c r="LDQ175" s="4345"/>
      <c r="LDR175" s="4346"/>
      <c r="LDS175" s="4338"/>
      <c r="LDT175" s="4339"/>
      <c r="LDU175" s="4345"/>
      <c r="LDV175" s="4344"/>
      <c r="LDW175" s="4338"/>
      <c r="LDX175" s="4339"/>
      <c r="LDY175" s="4340"/>
      <c r="LDZ175" s="4341"/>
      <c r="LEA175" s="4338"/>
      <c r="LEB175" s="2612"/>
      <c r="LEC175" s="4342"/>
      <c r="LED175" s="4343"/>
      <c r="LEE175" s="4344"/>
      <c r="LEF175" s="2613"/>
      <c r="LEG175" s="4345"/>
      <c r="LEH175" s="4346"/>
      <c r="LEI175" s="4345"/>
      <c r="LEJ175" s="4346"/>
      <c r="LEK175" s="4338"/>
      <c r="LEL175" s="4339"/>
      <c r="LEM175" s="4345"/>
      <c r="LEN175" s="4344"/>
      <c r="LEO175" s="4338"/>
      <c r="LEP175" s="4339"/>
      <c r="LEQ175" s="4340"/>
      <c r="LER175" s="4341"/>
      <c r="LES175" s="4338"/>
      <c r="LET175" s="2612"/>
      <c r="LEU175" s="4342"/>
      <c r="LEV175" s="4343"/>
      <c r="LEW175" s="4344"/>
      <c r="LEX175" s="2613"/>
      <c r="LEY175" s="4345"/>
      <c r="LEZ175" s="4346"/>
      <c r="LFA175" s="4345"/>
      <c r="LFB175" s="4346"/>
      <c r="LFC175" s="4338"/>
      <c r="LFD175" s="4339"/>
      <c r="LFE175" s="4345"/>
      <c r="LFF175" s="4344"/>
      <c r="LFG175" s="4338"/>
      <c r="LFH175" s="4339"/>
      <c r="LFI175" s="4340"/>
      <c r="LFJ175" s="4341"/>
      <c r="LFK175" s="4338"/>
      <c r="LFL175" s="2612"/>
      <c r="LFM175" s="4342"/>
      <c r="LFN175" s="4343"/>
      <c r="LFO175" s="4344"/>
      <c r="LFP175" s="2613"/>
      <c r="LFQ175" s="4345"/>
      <c r="LFR175" s="4346"/>
      <c r="LFS175" s="4345"/>
      <c r="LFT175" s="4346"/>
      <c r="LFU175" s="4338"/>
      <c r="LFV175" s="4339"/>
      <c r="LFW175" s="4345"/>
      <c r="LFX175" s="4344"/>
      <c r="LFY175" s="4338"/>
      <c r="LFZ175" s="4339"/>
      <c r="LGA175" s="4340"/>
      <c r="LGB175" s="4341"/>
      <c r="LGC175" s="4338"/>
      <c r="LGD175" s="2612"/>
      <c r="LGE175" s="4342"/>
      <c r="LGF175" s="4343"/>
      <c r="LGG175" s="4344"/>
      <c r="LGH175" s="2613"/>
      <c r="LGI175" s="4345"/>
      <c r="LGJ175" s="4346"/>
      <c r="LGK175" s="4345"/>
      <c r="LGL175" s="4346"/>
      <c r="LGM175" s="4338"/>
      <c r="LGN175" s="4339"/>
      <c r="LGO175" s="4345"/>
      <c r="LGP175" s="4344"/>
      <c r="LGQ175" s="4338"/>
      <c r="LGR175" s="4339"/>
      <c r="LGS175" s="4340"/>
      <c r="LGT175" s="4341"/>
      <c r="LGU175" s="4338"/>
      <c r="LGV175" s="2612"/>
      <c r="LGW175" s="4342"/>
      <c r="LGX175" s="4343"/>
      <c r="LGY175" s="4344"/>
      <c r="LGZ175" s="2613"/>
      <c r="LHA175" s="4345"/>
      <c r="LHB175" s="4346"/>
      <c r="LHC175" s="4345"/>
      <c r="LHD175" s="4346"/>
      <c r="LHE175" s="4338"/>
      <c r="LHF175" s="4339"/>
      <c r="LHG175" s="4345"/>
      <c r="LHH175" s="4344"/>
      <c r="LHI175" s="4338"/>
      <c r="LHJ175" s="4339"/>
      <c r="LHK175" s="4340"/>
      <c r="LHL175" s="4341"/>
      <c r="LHM175" s="4338"/>
      <c r="LHN175" s="2612"/>
      <c r="LHO175" s="4342"/>
      <c r="LHP175" s="4343"/>
      <c r="LHQ175" s="4344"/>
      <c r="LHR175" s="2613"/>
      <c r="LHS175" s="4345"/>
      <c r="LHT175" s="4346"/>
      <c r="LHU175" s="4345"/>
      <c r="LHV175" s="4346"/>
      <c r="LHW175" s="4338"/>
      <c r="LHX175" s="4339"/>
      <c r="LHY175" s="4345"/>
      <c r="LHZ175" s="4344"/>
      <c r="LIA175" s="4338"/>
      <c r="LIB175" s="4339"/>
      <c r="LIC175" s="4340"/>
      <c r="LID175" s="4341"/>
      <c r="LIE175" s="4338"/>
      <c r="LIF175" s="2612"/>
      <c r="LIG175" s="4342"/>
      <c r="LIH175" s="4343"/>
      <c r="LII175" s="4344"/>
      <c r="LIJ175" s="2613"/>
      <c r="LIK175" s="4345"/>
      <c r="LIL175" s="4346"/>
      <c r="LIM175" s="4345"/>
      <c r="LIN175" s="4346"/>
      <c r="LIO175" s="4338"/>
      <c r="LIP175" s="4339"/>
      <c r="LIQ175" s="4345"/>
      <c r="LIR175" s="4344"/>
      <c r="LIS175" s="4338"/>
      <c r="LIT175" s="4339"/>
      <c r="LIU175" s="4340"/>
      <c r="LIV175" s="4341"/>
      <c r="LIW175" s="4338"/>
      <c r="LIX175" s="2612"/>
      <c r="LIY175" s="4342"/>
      <c r="LIZ175" s="4343"/>
      <c r="LJA175" s="4344"/>
      <c r="LJB175" s="2613"/>
      <c r="LJC175" s="4345"/>
      <c r="LJD175" s="4346"/>
      <c r="LJE175" s="4345"/>
      <c r="LJF175" s="4346"/>
      <c r="LJG175" s="4338"/>
      <c r="LJH175" s="4339"/>
      <c r="LJI175" s="4345"/>
      <c r="LJJ175" s="4344"/>
      <c r="LJK175" s="4338"/>
      <c r="LJL175" s="4339"/>
      <c r="LJM175" s="4340"/>
      <c r="LJN175" s="4341"/>
      <c r="LJO175" s="4338"/>
      <c r="LJP175" s="2612"/>
      <c r="LJQ175" s="4342"/>
      <c r="LJR175" s="4343"/>
      <c r="LJS175" s="4344"/>
      <c r="LJT175" s="2613"/>
      <c r="LJU175" s="4345"/>
      <c r="LJV175" s="4346"/>
      <c r="LJW175" s="4345"/>
      <c r="LJX175" s="4346"/>
      <c r="LJY175" s="4338"/>
      <c r="LJZ175" s="4339"/>
      <c r="LKA175" s="4345"/>
      <c r="LKB175" s="4344"/>
      <c r="LKC175" s="4338"/>
      <c r="LKD175" s="4339"/>
      <c r="LKE175" s="4340"/>
      <c r="LKF175" s="4341"/>
      <c r="LKG175" s="4338"/>
      <c r="LKH175" s="2612"/>
      <c r="LKI175" s="4342"/>
      <c r="LKJ175" s="4343"/>
      <c r="LKK175" s="4344"/>
      <c r="LKL175" s="2613"/>
      <c r="LKM175" s="4345"/>
      <c r="LKN175" s="4346"/>
      <c r="LKO175" s="4345"/>
      <c r="LKP175" s="4346"/>
      <c r="LKQ175" s="4338"/>
      <c r="LKR175" s="4339"/>
      <c r="LKS175" s="4345"/>
      <c r="LKT175" s="4344"/>
      <c r="LKU175" s="4338"/>
      <c r="LKV175" s="4339"/>
      <c r="LKW175" s="4340"/>
      <c r="LKX175" s="4341"/>
      <c r="LKY175" s="4338"/>
      <c r="LKZ175" s="2612"/>
      <c r="LLA175" s="4342"/>
      <c r="LLB175" s="4343"/>
      <c r="LLC175" s="4344"/>
      <c r="LLD175" s="2613"/>
      <c r="LLE175" s="4345"/>
      <c r="LLF175" s="4346"/>
      <c r="LLG175" s="4345"/>
      <c r="LLH175" s="4346"/>
      <c r="LLI175" s="4338"/>
      <c r="LLJ175" s="4339"/>
      <c r="LLK175" s="4345"/>
      <c r="LLL175" s="4344"/>
      <c r="LLM175" s="4338"/>
      <c r="LLN175" s="4339"/>
      <c r="LLO175" s="4340"/>
      <c r="LLP175" s="4341"/>
      <c r="LLQ175" s="4338"/>
      <c r="LLR175" s="2612"/>
      <c r="LLS175" s="4342"/>
      <c r="LLT175" s="4343"/>
      <c r="LLU175" s="4344"/>
      <c r="LLV175" s="2613"/>
      <c r="LLW175" s="4345"/>
      <c r="LLX175" s="4346"/>
      <c r="LLY175" s="4345"/>
      <c r="LLZ175" s="4346"/>
      <c r="LMA175" s="4338"/>
      <c r="LMB175" s="4339"/>
      <c r="LMC175" s="4345"/>
      <c r="LMD175" s="4344"/>
      <c r="LME175" s="4338"/>
      <c r="LMF175" s="4339"/>
      <c r="LMG175" s="4340"/>
      <c r="LMH175" s="4341"/>
      <c r="LMI175" s="4338"/>
      <c r="LMJ175" s="2612"/>
      <c r="LMK175" s="4342"/>
      <c r="LML175" s="4343"/>
      <c r="LMM175" s="4344"/>
      <c r="LMN175" s="2613"/>
      <c r="LMO175" s="4345"/>
      <c r="LMP175" s="4346"/>
      <c r="LMQ175" s="4345"/>
      <c r="LMR175" s="4346"/>
      <c r="LMS175" s="4338"/>
      <c r="LMT175" s="4339"/>
      <c r="LMU175" s="4345"/>
      <c r="LMV175" s="4344"/>
      <c r="LMW175" s="4338"/>
      <c r="LMX175" s="4339"/>
      <c r="LMY175" s="4340"/>
      <c r="LMZ175" s="4341"/>
      <c r="LNA175" s="4338"/>
      <c r="LNB175" s="2612"/>
      <c r="LNC175" s="4342"/>
      <c r="LND175" s="4343"/>
      <c r="LNE175" s="4344"/>
      <c r="LNF175" s="2613"/>
      <c r="LNG175" s="4345"/>
      <c r="LNH175" s="4346"/>
      <c r="LNI175" s="4345"/>
      <c r="LNJ175" s="4346"/>
      <c r="LNK175" s="4338"/>
      <c r="LNL175" s="4339"/>
      <c r="LNM175" s="4345"/>
      <c r="LNN175" s="4344"/>
      <c r="LNO175" s="4338"/>
      <c r="LNP175" s="4339"/>
      <c r="LNQ175" s="4340"/>
      <c r="LNR175" s="4341"/>
      <c r="LNS175" s="4338"/>
      <c r="LNT175" s="2612"/>
      <c r="LNU175" s="4342"/>
      <c r="LNV175" s="4343"/>
      <c r="LNW175" s="4344"/>
      <c r="LNX175" s="2613"/>
      <c r="LNY175" s="4345"/>
      <c r="LNZ175" s="4346"/>
      <c r="LOA175" s="4345"/>
      <c r="LOB175" s="4346"/>
      <c r="LOC175" s="4338"/>
      <c r="LOD175" s="4339"/>
      <c r="LOE175" s="4345"/>
      <c r="LOF175" s="4344"/>
      <c r="LOG175" s="4338"/>
      <c r="LOH175" s="4339"/>
      <c r="LOI175" s="4340"/>
      <c r="LOJ175" s="4341"/>
      <c r="LOK175" s="4338"/>
      <c r="LOL175" s="2612"/>
      <c r="LOM175" s="4342"/>
      <c r="LON175" s="4343"/>
      <c r="LOO175" s="4344"/>
      <c r="LOP175" s="2613"/>
      <c r="LOQ175" s="4345"/>
      <c r="LOR175" s="4346"/>
      <c r="LOS175" s="4345"/>
      <c r="LOT175" s="4346"/>
      <c r="LOU175" s="4338"/>
      <c r="LOV175" s="4339"/>
      <c r="LOW175" s="4345"/>
      <c r="LOX175" s="4344"/>
      <c r="LOY175" s="4338"/>
      <c r="LOZ175" s="4339"/>
      <c r="LPA175" s="4340"/>
      <c r="LPB175" s="4341"/>
      <c r="LPC175" s="4338"/>
      <c r="LPD175" s="2612"/>
      <c r="LPE175" s="4342"/>
      <c r="LPF175" s="4343"/>
      <c r="LPG175" s="4344"/>
      <c r="LPH175" s="2613"/>
      <c r="LPI175" s="4345"/>
      <c r="LPJ175" s="4346"/>
      <c r="LPK175" s="4345"/>
      <c r="LPL175" s="4346"/>
      <c r="LPM175" s="4338"/>
      <c r="LPN175" s="4339"/>
      <c r="LPO175" s="4345"/>
      <c r="LPP175" s="4344"/>
      <c r="LPQ175" s="4338"/>
      <c r="LPR175" s="4339"/>
      <c r="LPS175" s="4340"/>
      <c r="LPT175" s="4341"/>
      <c r="LPU175" s="4338"/>
      <c r="LPV175" s="2612"/>
      <c r="LPW175" s="4342"/>
      <c r="LPX175" s="4343"/>
      <c r="LPY175" s="4344"/>
      <c r="LPZ175" s="2613"/>
      <c r="LQA175" s="4345"/>
      <c r="LQB175" s="4346"/>
      <c r="LQC175" s="4345"/>
      <c r="LQD175" s="4346"/>
      <c r="LQE175" s="4338"/>
      <c r="LQF175" s="4339"/>
      <c r="LQG175" s="4345"/>
      <c r="LQH175" s="4344"/>
      <c r="LQI175" s="4338"/>
      <c r="LQJ175" s="4339"/>
      <c r="LQK175" s="4340"/>
      <c r="LQL175" s="4341"/>
      <c r="LQM175" s="4338"/>
      <c r="LQN175" s="2612"/>
      <c r="LQO175" s="4342"/>
      <c r="LQP175" s="4343"/>
      <c r="LQQ175" s="4344"/>
      <c r="LQR175" s="2613"/>
      <c r="LQS175" s="4345"/>
      <c r="LQT175" s="4346"/>
      <c r="LQU175" s="4345"/>
      <c r="LQV175" s="4346"/>
      <c r="LQW175" s="4338"/>
      <c r="LQX175" s="4339"/>
      <c r="LQY175" s="4345"/>
      <c r="LQZ175" s="4344"/>
      <c r="LRA175" s="4338"/>
      <c r="LRB175" s="4339"/>
      <c r="LRC175" s="4340"/>
      <c r="LRD175" s="4341"/>
      <c r="LRE175" s="4338"/>
      <c r="LRF175" s="2612"/>
      <c r="LRG175" s="4342"/>
      <c r="LRH175" s="4343"/>
      <c r="LRI175" s="4344"/>
      <c r="LRJ175" s="2613"/>
      <c r="LRK175" s="4345"/>
      <c r="LRL175" s="4346"/>
      <c r="LRM175" s="4345"/>
      <c r="LRN175" s="4346"/>
      <c r="LRO175" s="4338"/>
      <c r="LRP175" s="4339"/>
      <c r="LRQ175" s="4345"/>
      <c r="LRR175" s="4344"/>
      <c r="LRS175" s="4338"/>
      <c r="LRT175" s="4339"/>
      <c r="LRU175" s="4340"/>
      <c r="LRV175" s="4341"/>
      <c r="LRW175" s="4338"/>
      <c r="LRX175" s="2612"/>
      <c r="LRY175" s="4342"/>
      <c r="LRZ175" s="4343"/>
      <c r="LSA175" s="4344"/>
      <c r="LSB175" s="2613"/>
      <c r="LSC175" s="4345"/>
      <c r="LSD175" s="4346"/>
      <c r="LSE175" s="4345"/>
      <c r="LSF175" s="4346"/>
      <c r="LSG175" s="4338"/>
      <c r="LSH175" s="4339"/>
      <c r="LSI175" s="4345"/>
      <c r="LSJ175" s="4344"/>
      <c r="LSK175" s="4338"/>
      <c r="LSL175" s="4339"/>
      <c r="LSM175" s="4340"/>
      <c r="LSN175" s="4341"/>
      <c r="LSO175" s="4338"/>
      <c r="LSP175" s="2612"/>
      <c r="LSQ175" s="4342"/>
      <c r="LSR175" s="4343"/>
      <c r="LSS175" s="4344"/>
      <c r="LST175" s="2613"/>
      <c r="LSU175" s="4345"/>
      <c r="LSV175" s="4346"/>
      <c r="LSW175" s="4345"/>
      <c r="LSX175" s="4346"/>
      <c r="LSY175" s="4338"/>
      <c r="LSZ175" s="4339"/>
      <c r="LTA175" s="4345"/>
      <c r="LTB175" s="4344"/>
      <c r="LTC175" s="4338"/>
      <c r="LTD175" s="4339"/>
      <c r="LTE175" s="4340"/>
      <c r="LTF175" s="4341"/>
      <c r="LTG175" s="4338"/>
      <c r="LTH175" s="2612"/>
      <c r="LTI175" s="4342"/>
      <c r="LTJ175" s="4343"/>
      <c r="LTK175" s="4344"/>
      <c r="LTL175" s="2613"/>
      <c r="LTM175" s="4345"/>
      <c r="LTN175" s="4346"/>
      <c r="LTO175" s="4345"/>
      <c r="LTP175" s="4346"/>
      <c r="LTQ175" s="4338"/>
      <c r="LTR175" s="4339"/>
      <c r="LTS175" s="4345"/>
      <c r="LTT175" s="4344"/>
      <c r="LTU175" s="4338"/>
      <c r="LTV175" s="4339"/>
      <c r="LTW175" s="4340"/>
      <c r="LTX175" s="4341"/>
      <c r="LTY175" s="4338"/>
      <c r="LTZ175" s="2612"/>
      <c r="LUA175" s="4342"/>
      <c r="LUB175" s="4343"/>
      <c r="LUC175" s="4344"/>
      <c r="LUD175" s="2613"/>
      <c r="LUE175" s="4345"/>
      <c r="LUF175" s="4346"/>
      <c r="LUG175" s="4345"/>
      <c r="LUH175" s="4346"/>
      <c r="LUI175" s="4338"/>
      <c r="LUJ175" s="4339"/>
      <c r="LUK175" s="4345"/>
      <c r="LUL175" s="4344"/>
      <c r="LUM175" s="4338"/>
      <c r="LUN175" s="4339"/>
      <c r="LUO175" s="4340"/>
      <c r="LUP175" s="4341"/>
      <c r="LUQ175" s="4338"/>
      <c r="LUR175" s="2612"/>
      <c r="LUS175" s="4342"/>
      <c r="LUT175" s="4343"/>
      <c r="LUU175" s="4344"/>
      <c r="LUV175" s="2613"/>
      <c r="LUW175" s="4345"/>
      <c r="LUX175" s="4346"/>
      <c r="LUY175" s="4345"/>
      <c r="LUZ175" s="4346"/>
      <c r="LVA175" s="4338"/>
      <c r="LVB175" s="4339"/>
      <c r="LVC175" s="4345"/>
      <c r="LVD175" s="4344"/>
      <c r="LVE175" s="4338"/>
      <c r="LVF175" s="4339"/>
      <c r="LVG175" s="4340"/>
      <c r="LVH175" s="4341"/>
      <c r="LVI175" s="4338"/>
      <c r="LVJ175" s="2612"/>
      <c r="LVK175" s="4342"/>
      <c r="LVL175" s="4343"/>
      <c r="LVM175" s="4344"/>
      <c r="LVN175" s="2613"/>
      <c r="LVO175" s="4345"/>
      <c r="LVP175" s="4346"/>
      <c r="LVQ175" s="4345"/>
      <c r="LVR175" s="4346"/>
      <c r="LVS175" s="4338"/>
      <c r="LVT175" s="4339"/>
      <c r="LVU175" s="4345"/>
      <c r="LVV175" s="4344"/>
      <c r="LVW175" s="4338"/>
      <c r="LVX175" s="4339"/>
      <c r="LVY175" s="4340"/>
      <c r="LVZ175" s="4341"/>
      <c r="LWA175" s="4338"/>
      <c r="LWB175" s="2612"/>
      <c r="LWC175" s="4342"/>
      <c r="LWD175" s="4343"/>
      <c r="LWE175" s="4344"/>
      <c r="LWF175" s="2613"/>
      <c r="LWG175" s="4345"/>
      <c r="LWH175" s="4346"/>
      <c r="LWI175" s="4345"/>
      <c r="LWJ175" s="4346"/>
      <c r="LWK175" s="4338"/>
      <c r="LWL175" s="4339"/>
      <c r="LWM175" s="4345"/>
      <c r="LWN175" s="4344"/>
      <c r="LWO175" s="4338"/>
      <c r="LWP175" s="4339"/>
      <c r="LWQ175" s="4340"/>
      <c r="LWR175" s="4341"/>
      <c r="LWS175" s="4338"/>
      <c r="LWT175" s="2612"/>
      <c r="LWU175" s="4342"/>
      <c r="LWV175" s="4343"/>
      <c r="LWW175" s="4344"/>
      <c r="LWX175" s="2613"/>
      <c r="LWY175" s="4345"/>
      <c r="LWZ175" s="4346"/>
      <c r="LXA175" s="4345"/>
      <c r="LXB175" s="4346"/>
      <c r="LXC175" s="4338"/>
      <c r="LXD175" s="4339"/>
      <c r="LXE175" s="4345"/>
      <c r="LXF175" s="4344"/>
      <c r="LXG175" s="4338"/>
      <c r="LXH175" s="4339"/>
      <c r="LXI175" s="4340"/>
      <c r="LXJ175" s="4341"/>
      <c r="LXK175" s="4338"/>
      <c r="LXL175" s="2612"/>
      <c r="LXM175" s="4342"/>
      <c r="LXN175" s="4343"/>
      <c r="LXO175" s="4344"/>
      <c r="LXP175" s="2613"/>
      <c r="LXQ175" s="4345"/>
      <c r="LXR175" s="4346"/>
      <c r="LXS175" s="4345"/>
      <c r="LXT175" s="4346"/>
      <c r="LXU175" s="4338"/>
      <c r="LXV175" s="4339"/>
      <c r="LXW175" s="4345"/>
      <c r="LXX175" s="4344"/>
      <c r="LXY175" s="4338"/>
      <c r="LXZ175" s="4339"/>
      <c r="LYA175" s="4340"/>
      <c r="LYB175" s="4341"/>
      <c r="LYC175" s="4338"/>
      <c r="LYD175" s="2612"/>
      <c r="LYE175" s="4342"/>
      <c r="LYF175" s="4343"/>
      <c r="LYG175" s="4344"/>
      <c r="LYH175" s="2613"/>
      <c r="LYI175" s="4345"/>
      <c r="LYJ175" s="4346"/>
      <c r="LYK175" s="4345"/>
      <c r="LYL175" s="4346"/>
      <c r="LYM175" s="4338"/>
      <c r="LYN175" s="4339"/>
      <c r="LYO175" s="4345"/>
      <c r="LYP175" s="4344"/>
      <c r="LYQ175" s="4338"/>
      <c r="LYR175" s="4339"/>
      <c r="LYS175" s="4340"/>
      <c r="LYT175" s="4341"/>
      <c r="LYU175" s="4338"/>
      <c r="LYV175" s="2612"/>
      <c r="LYW175" s="4342"/>
      <c r="LYX175" s="4343"/>
      <c r="LYY175" s="4344"/>
      <c r="LYZ175" s="2613"/>
      <c r="LZA175" s="4345"/>
      <c r="LZB175" s="4346"/>
      <c r="LZC175" s="4345"/>
      <c r="LZD175" s="4346"/>
      <c r="LZE175" s="4338"/>
      <c r="LZF175" s="4339"/>
      <c r="LZG175" s="4345"/>
      <c r="LZH175" s="4344"/>
      <c r="LZI175" s="4338"/>
      <c r="LZJ175" s="4339"/>
      <c r="LZK175" s="4340"/>
      <c r="LZL175" s="4341"/>
      <c r="LZM175" s="4338"/>
      <c r="LZN175" s="2612"/>
      <c r="LZO175" s="4342"/>
      <c r="LZP175" s="4343"/>
      <c r="LZQ175" s="4344"/>
      <c r="LZR175" s="2613"/>
      <c r="LZS175" s="4345"/>
      <c r="LZT175" s="4346"/>
      <c r="LZU175" s="4345"/>
      <c r="LZV175" s="4346"/>
      <c r="LZW175" s="4338"/>
      <c r="LZX175" s="4339"/>
      <c r="LZY175" s="4345"/>
      <c r="LZZ175" s="4344"/>
      <c r="MAA175" s="4338"/>
      <c r="MAB175" s="4339"/>
      <c r="MAC175" s="4340"/>
      <c r="MAD175" s="4341"/>
      <c r="MAE175" s="4338"/>
      <c r="MAF175" s="2612"/>
      <c r="MAG175" s="4342"/>
      <c r="MAH175" s="4343"/>
      <c r="MAI175" s="4344"/>
      <c r="MAJ175" s="2613"/>
      <c r="MAK175" s="4345"/>
      <c r="MAL175" s="4346"/>
      <c r="MAM175" s="4345"/>
      <c r="MAN175" s="4346"/>
      <c r="MAO175" s="4338"/>
      <c r="MAP175" s="4339"/>
      <c r="MAQ175" s="4345"/>
      <c r="MAR175" s="4344"/>
      <c r="MAS175" s="4338"/>
      <c r="MAT175" s="4339"/>
      <c r="MAU175" s="4340"/>
      <c r="MAV175" s="4341"/>
      <c r="MAW175" s="4338"/>
      <c r="MAX175" s="2612"/>
      <c r="MAY175" s="4342"/>
      <c r="MAZ175" s="4343"/>
      <c r="MBA175" s="4344"/>
      <c r="MBB175" s="2613"/>
      <c r="MBC175" s="4345"/>
      <c r="MBD175" s="4346"/>
      <c r="MBE175" s="4345"/>
      <c r="MBF175" s="4346"/>
      <c r="MBG175" s="4338"/>
      <c r="MBH175" s="4339"/>
      <c r="MBI175" s="4345"/>
      <c r="MBJ175" s="4344"/>
      <c r="MBK175" s="4338"/>
      <c r="MBL175" s="4339"/>
      <c r="MBM175" s="4340"/>
      <c r="MBN175" s="4341"/>
      <c r="MBO175" s="4338"/>
      <c r="MBP175" s="2612"/>
      <c r="MBQ175" s="4342"/>
      <c r="MBR175" s="4343"/>
      <c r="MBS175" s="4344"/>
      <c r="MBT175" s="2613"/>
      <c r="MBU175" s="4345"/>
      <c r="MBV175" s="4346"/>
      <c r="MBW175" s="4345"/>
      <c r="MBX175" s="4346"/>
      <c r="MBY175" s="4338"/>
      <c r="MBZ175" s="4339"/>
      <c r="MCA175" s="4345"/>
      <c r="MCB175" s="4344"/>
      <c r="MCC175" s="4338"/>
      <c r="MCD175" s="4339"/>
      <c r="MCE175" s="4340"/>
      <c r="MCF175" s="4341"/>
      <c r="MCG175" s="4338"/>
      <c r="MCH175" s="2612"/>
      <c r="MCI175" s="4342"/>
      <c r="MCJ175" s="4343"/>
      <c r="MCK175" s="4344"/>
      <c r="MCL175" s="2613"/>
      <c r="MCM175" s="4345"/>
      <c r="MCN175" s="4346"/>
      <c r="MCO175" s="4345"/>
      <c r="MCP175" s="4346"/>
      <c r="MCQ175" s="4338"/>
      <c r="MCR175" s="4339"/>
      <c r="MCS175" s="4345"/>
      <c r="MCT175" s="4344"/>
      <c r="MCU175" s="4338"/>
      <c r="MCV175" s="4339"/>
      <c r="MCW175" s="4340"/>
      <c r="MCX175" s="4341"/>
      <c r="MCY175" s="4338"/>
      <c r="MCZ175" s="2612"/>
      <c r="MDA175" s="4342"/>
      <c r="MDB175" s="4343"/>
      <c r="MDC175" s="4344"/>
      <c r="MDD175" s="2613"/>
      <c r="MDE175" s="4345"/>
      <c r="MDF175" s="4346"/>
      <c r="MDG175" s="4345"/>
      <c r="MDH175" s="4346"/>
      <c r="MDI175" s="4338"/>
      <c r="MDJ175" s="4339"/>
      <c r="MDK175" s="4345"/>
      <c r="MDL175" s="4344"/>
      <c r="MDM175" s="4338"/>
      <c r="MDN175" s="4339"/>
      <c r="MDO175" s="4340"/>
      <c r="MDP175" s="4341"/>
      <c r="MDQ175" s="4338"/>
      <c r="MDR175" s="2612"/>
      <c r="MDS175" s="4342"/>
      <c r="MDT175" s="4343"/>
      <c r="MDU175" s="4344"/>
      <c r="MDV175" s="2613"/>
      <c r="MDW175" s="4345"/>
      <c r="MDX175" s="4346"/>
      <c r="MDY175" s="4345"/>
      <c r="MDZ175" s="4346"/>
      <c r="MEA175" s="4338"/>
      <c r="MEB175" s="4339"/>
      <c r="MEC175" s="4345"/>
      <c r="MED175" s="4344"/>
      <c r="MEE175" s="4338"/>
      <c r="MEF175" s="4339"/>
      <c r="MEG175" s="4340"/>
      <c r="MEH175" s="4341"/>
      <c r="MEI175" s="4338"/>
      <c r="MEJ175" s="2612"/>
      <c r="MEK175" s="4342"/>
      <c r="MEL175" s="4343"/>
      <c r="MEM175" s="4344"/>
      <c r="MEN175" s="2613"/>
      <c r="MEO175" s="4345"/>
      <c r="MEP175" s="4346"/>
      <c r="MEQ175" s="4345"/>
      <c r="MER175" s="4346"/>
      <c r="MES175" s="4338"/>
      <c r="MET175" s="4339"/>
      <c r="MEU175" s="4345"/>
      <c r="MEV175" s="4344"/>
      <c r="MEW175" s="4338"/>
      <c r="MEX175" s="4339"/>
      <c r="MEY175" s="4340"/>
      <c r="MEZ175" s="4341"/>
      <c r="MFA175" s="4338"/>
      <c r="MFB175" s="2612"/>
      <c r="MFC175" s="4342"/>
      <c r="MFD175" s="4343"/>
      <c r="MFE175" s="4344"/>
      <c r="MFF175" s="2613"/>
      <c r="MFG175" s="4345"/>
      <c r="MFH175" s="4346"/>
      <c r="MFI175" s="4345"/>
      <c r="MFJ175" s="4346"/>
      <c r="MFK175" s="4338"/>
      <c r="MFL175" s="4339"/>
      <c r="MFM175" s="4345"/>
      <c r="MFN175" s="4344"/>
      <c r="MFO175" s="4338"/>
      <c r="MFP175" s="4339"/>
      <c r="MFQ175" s="4340"/>
      <c r="MFR175" s="4341"/>
      <c r="MFS175" s="4338"/>
      <c r="MFT175" s="2612"/>
      <c r="MFU175" s="4342"/>
      <c r="MFV175" s="4343"/>
      <c r="MFW175" s="4344"/>
      <c r="MFX175" s="2613"/>
      <c r="MFY175" s="4345"/>
      <c r="MFZ175" s="4346"/>
      <c r="MGA175" s="4345"/>
      <c r="MGB175" s="4346"/>
      <c r="MGC175" s="4338"/>
      <c r="MGD175" s="4339"/>
      <c r="MGE175" s="4345"/>
      <c r="MGF175" s="4344"/>
      <c r="MGG175" s="4338"/>
      <c r="MGH175" s="4339"/>
      <c r="MGI175" s="4340"/>
      <c r="MGJ175" s="4341"/>
      <c r="MGK175" s="4338"/>
      <c r="MGL175" s="2612"/>
      <c r="MGM175" s="4342"/>
      <c r="MGN175" s="4343"/>
      <c r="MGO175" s="4344"/>
      <c r="MGP175" s="2613"/>
      <c r="MGQ175" s="4345"/>
      <c r="MGR175" s="4346"/>
      <c r="MGS175" s="4345"/>
      <c r="MGT175" s="4346"/>
      <c r="MGU175" s="4338"/>
      <c r="MGV175" s="4339"/>
      <c r="MGW175" s="4345"/>
      <c r="MGX175" s="4344"/>
      <c r="MGY175" s="4338"/>
      <c r="MGZ175" s="4339"/>
      <c r="MHA175" s="4340"/>
      <c r="MHB175" s="4341"/>
      <c r="MHC175" s="4338"/>
      <c r="MHD175" s="2612"/>
      <c r="MHE175" s="4342"/>
      <c r="MHF175" s="4343"/>
      <c r="MHG175" s="4344"/>
      <c r="MHH175" s="2613"/>
      <c r="MHI175" s="4345"/>
      <c r="MHJ175" s="4346"/>
      <c r="MHK175" s="4345"/>
      <c r="MHL175" s="4346"/>
      <c r="MHM175" s="4338"/>
      <c r="MHN175" s="4339"/>
      <c r="MHO175" s="4345"/>
      <c r="MHP175" s="4344"/>
      <c r="MHQ175" s="4338"/>
      <c r="MHR175" s="4339"/>
      <c r="MHS175" s="4340"/>
      <c r="MHT175" s="4341"/>
      <c r="MHU175" s="4338"/>
      <c r="MHV175" s="2612"/>
      <c r="MHW175" s="4342"/>
      <c r="MHX175" s="4343"/>
      <c r="MHY175" s="4344"/>
      <c r="MHZ175" s="2613"/>
      <c r="MIA175" s="4345"/>
      <c r="MIB175" s="4346"/>
      <c r="MIC175" s="4345"/>
      <c r="MID175" s="4346"/>
      <c r="MIE175" s="4338"/>
      <c r="MIF175" s="4339"/>
      <c r="MIG175" s="4345"/>
      <c r="MIH175" s="4344"/>
      <c r="MII175" s="4338"/>
      <c r="MIJ175" s="4339"/>
      <c r="MIK175" s="4340"/>
      <c r="MIL175" s="4341"/>
      <c r="MIM175" s="4338"/>
      <c r="MIN175" s="2612"/>
      <c r="MIO175" s="4342"/>
      <c r="MIP175" s="4343"/>
      <c r="MIQ175" s="4344"/>
      <c r="MIR175" s="2613"/>
      <c r="MIS175" s="4345"/>
      <c r="MIT175" s="4346"/>
      <c r="MIU175" s="4345"/>
      <c r="MIV175" s="4346"/>
      <c r="MIW175" s="4338"/>
      <c r="MIX175" s="4339"/>
      <c r="MIY175" s="4345"/>
      <c r="MIZ175" s="4344"/>
      <c r="MJA175" s="4338"/>
      <c r="MJB175" s="4339"/>
      <c r="MJC175" s="4340"/>
      <c r="MJD175" s="4341"/>
      <c r="MJE175" s="4338"/>
      <c r="MJF175" s="2612"/>
      <c r="MJG175" s="4342"/>
      <c r="MJH175" s="4343"/>
      <c r="MJI175" s="4344"/>
      <c r="MJJ175" s="2613"/>
      <c r="MJK175" s="4345"/>
      <c r="MJL175" s="4346"/>
      <c r="MJM175" s="4345"/>
      <c r="MJN175" s="4346"/>
      <c r="MJO175" s="4338"/>
      <c r="MJP175" s="4339"/>
      <c r="MJQ175" s="4345"/>
      <c r="MJR175" s="4344"/>
      <c r="MJS175" s="4338"/>
      <c r="MJT175" s="4339"/>
      <c r="MJU175" s="4340"/>
      <c r="MJV175" s="4341"/>
      <c r="MJW175" s="4338"/>
      <c r="MJX175" s="2612"/>
      <c r="MJY175" s="4342"/>
      <c r="MJZ175" s="4343"/>
      <c r="MKA175" s="4344"/>
      <c r="MKB175" s="2613"/>
      <c r="MKC175" s="4345"/>
      <c r="MKD175" s="4346"/>
      <c r="MKE175" s="4345"/>
      <c r="MKF175" s="4346"/>
      <c r="MKG175" s="4338"/>
      <c r="MKH175" s="4339"/>
      <c r="MKI175" s="4345"/>
      <c r="MKJ175" s="4344"/>
      <c r="MKK175" s="4338"/>
      <c r="MKL175" s="4339"/>
      <c r="MKM175" s="4340"/>
      <c r="MKN175" s="4341"/>
      <c r="MKO175" s="4338"/>
      <c r="MKP175" s="2612"/>
      <c r="MKQ175" s="4342"/>
      <c r="MKR175" s="4343"/>
      <c r="MKS175" s="4344"/>
      <c r="MKT175" s="2613"/>
      <c r="MKU175" s="4345"/>
      <c r="MKV175" s="4346"/>
      <c r="MKW175" s="4345"/>
      <c r="MKX175" s="4346"/>
      <c r="MKY175" s="4338"/>
      <c r="MKZ175" s="4339"/>
      <c r="MLA175" s="4345"/>
      <c r="MLB175" s="4344"/>
      <c r="MLC175" s="4338"/>
      <c r="MLD175" s="4339"/>
      <c r="MLE175" s="4340"/>
      <c r="MLF175" s="4341"/>
      <c r="MLG175" s="4338"/>
      <c r="MLH175" s="2612"/>
      <c r="MLI175" s="4342"/>
      <c r="MLJ175" s="4343"/>
      <c r="MLK175" s="4344"/>
      <c r="MLL175" s="2613"/>
      <c r="MLM175" s="4345"/>
      <c r="MLN175" s="4346"/>
      <c r="MLO175" s="4345"/>
      <c r="MLP175" s="4346"/>
      <c r="MLQ175" s="4338"/>
      <c r="MLR175" s="4339"/>
      <c r="MLS175" s="4345"/>
      <c r="MLT175" s="4344"/>
      <c r="MLU175" s="4338"/>
      <c r="MLV175" s="4339"/>
      <c r="MLW175" s="4340"/>
      <c r="MLX175" s="4341"/>
      <c r="MLY175" s="4338"/>
      <c r="MLZ175" s="2612"/>
      <c r="MMA175" s="4342"/>
      <c r="MMB175" s="4343"/>
      <c r="MMC175" s="4344"/>
      <c r="MMD175" s="2613"/>
      <c r="MME175" s="4345"/>
      <c r="MMF175" s="4346"/>
      <c r="MMG175" s="4345"/>
      <c r="MMH175" s="4346"/>
      <c r="MMI175" s="4338"/>
      <c r="MMJ175" s="4339"/>
      <c r="MMK175" s="4345"/>
      <c r="MML175" s="4344"/>
      <c r="MMM175" s="4338"/>
      <c r="MMN175" s="4339"/>
      <c r="MMO175" s="4340"/>
      <c r="MMP175" s="4341"/>
      <c r="MMQ175" s="4338"/>
      <c r="MMR175" s="2612"/>
      <c r="MMS175" s="4342"/>
      <c r="MMT175" s="4343"/>
      <c r="MMU175" s="4344"/>
      <c r="MMV175" s="2613"/>
      <c r="MMW175" s="4345"/>
      <c r="MMX175" s="4346"/>
      <c r="MMY175" s="4345"/>
      <c r="MMZ175" s="4346"/>
      <c r="MNA175" s="4338"/>
      <c r="MNB175" s="4339"/>
      <c r="MNC175" s="4345"/>
      <c r="MND175" s="4344"/>
      <c r="MNE175" s="4338"/>
      <c r="MNF175" s="4339"/>
      <c r="MNG175" s="4340"/>
      <c r="MNH175" s="4341"/>
      <c r="MNI175" s="4338"/>
      <c r="MNJ175" s="2612"/>
      <c r="MNK175" s="4342"/>
      <c r="MNL175" s="4343"/>
      <c r="MNM175" s="4344"/>
      <c r="MNN175" s="2613"/>
      <c r="MNO175" s="4345"/>
      <c r="MNP175" s="4346"/>
      <c r="MNQ175" s="4345"/>
      <c r="MNR175" s="4346"/>
      <c r="MNS175" s="4338"/>
      <c r="MNT175" s="4339"/>
      <c r="MNU175" s="4345"/>
      <c r="MNV175" s="4344"/>
      <c r="MNW175" s="4338"/>
      <c r="MNX175" s="4339"/>
      <c r="MNY175" s="4340"/>
      <c r="MNZ175" s="4341"/>
      <c r="MOA175" s="4338"/>
      <c r="MOB175" s="2612"/>
      <c r="MOC175" s="4342"/>
      <c r="MOD175" s="4343"/>
      <c r="MOE175" s="4344"/>
      <c r="MOF175" s="2613"/>
      <c r="MOG175" s="4345"/>
      <c r="MOH175" s="4346"/>
      <c r="MOI175" s="4345"/>
      <c r="MOJ175" s="4346"/>
      <c r="MOK175" s="4338"/>
      <c r="MOL175" s="4339"/>
      <c r="MOM175" s="4345"/>
      <c r="MON175" s="4344"/>
      <c r="MOO175" s="4338"/>
      <c r="MOP175" s="4339"/>
      <c r="MOQ175" s="4340"/>
      <c r="MOR175" s="4341"/>
      <c r="MOS175" s="4338"/>
      <c r="MOT175" s="2612"/>
      <c r="MOU175" s="4342"/>
      <c r="MOV175" s="4343"/>
      <c r="MOW175" s="4344"/>
      <c r="MOX175" s="2613"/>
      <c r="MOY175" s="4345"/>
      <c r="MOZ175" s="4346"/>
      <c r="MPA175" s="4345"/>
      <c r="MPB175" s="4346"/>
      <c r="MPC175" s="4338"/>
      <c r="MPD175" s="4339"/>
      <c r="MPE175" s="4345"/>
      <c r="MPF175" s="4344"/>
      <c r="MPG175" s="4338"/>
      <c r="MPH175" s="4339"/>
      <c r="MPI175" s="4340"/>
      <c r="MPJ175" s="4341"/>
      <c r="MPK175" s="4338"/>
      <c r="MPL175" s="2612"/>
      <c r="MPM175" s="4342"/>
      <c r="MPN175" s="4343"/>
      <c r="MPO175" s="4344"/>
      <c r="MPP175" s="2613"/>
      <c r="MPQ175" s="4345"/>
      <c r="MPR175" s="4346"/>
      <c r="MPS175" s="4345"/>
      <c r="MPT175" s="4346"/>
      <c r="MPU175" s="4338"/>
      <c r="MPV175" s="4339"/>
      <c r="MPW175" s="4345"/>
      <c r="MPX175" s="4344"/>
      <c r="MPY175" s="4338"/>
      <c r="MPZ175" s="4339"/>
      <c r="MQA175" s="4340"/>
      <c r="MQB175" s="4341"/>
      <c r="MQC175" s="4338"/>
      <c r="MQD175" s="2612"/>
      <c r="MQE175" s="4342"/>
      <c r="MQF175" s="4343"/>
      <c r="MQG175" s="4344"/>
      <c r="MQH175" s="2613"/>
      <c r="MQI175" s="4345"/>
      <c r="MQJ175" s="4346"/>
      <c r="MQK175" s="4345"/>
      <c r="MQL175" s="4346"/>
      <c r="MQM175" s="4338"/>
      <c r="MQN175" s="4339"/>
      <c r="MQO175" s="4345"/>
      <c r="MQP175" s="4344"/>
      <c r="MQQ175" s="4338"/>
      <c r="MQR175" s="4339"/>
      <c r="MQS175" s="4340"/>
      <c r="MQT175" s="4341"/>
      <c r="MQU175" s="4338"/>
      <c r="MQV175" s="2612"/>
      <c r="MQW175" s="4342"/>
      <c r="MQX175" s="4343"/>
      <c r="MQY175" s="4344"/>
      <c r="MQZ175" s="2613"/>
      <c r="MRA175" s="4345"/>
      <c r="MRB175" s="4346"/>
      <c r="MRC175" s="4345"/>
      <c r="MRD175" s="4346"/>
      <c r="MRE175" s="4338"/>
      <c r="MRF175" s="4339"/>
      <c r="MRG175" s="4345"/>
      <c r="MRH175" s="4344"/>
      <c r="MRI175" s="4338"/>
      <c r="MRJ175" s="4339"/>
      <c r="MRK175" s="4340"/>
      <c r="MRL175" s="4341"/>
      <c r="MRM175" s="4338"/>
      <c r="MRN175" s="2612"/>
      <c r="MRO175" s="4342"/>
      <c r="MRP175" s="4343"/>
      <c r="MRQ175" s="4344"/>
      <c r="MRR175" s="2613"/>
      <c r="MRS175" s="4345"/>
      <c r="MRT175" s="4346"/>
      <c r="MRU175" s="4345"/>
      <c r="MRV175" s="4346"/>
      <c r="MRW175" s="4338"/>
      <c r="MRX175" s="4339"/>
      <c r="MRY175" s="4345"/>
      <c r="MRZ175" s="4344"/>
      <c r="MSA175" s="4338"/>
      <c r="MSB175" s="4339"/>
      <c r="MSC175" s="4340"/>
      <c r="MSD175" s="4341"/>
      <c r="MSE175" s="4338"/>
      <c r="MSF175" s="2612"/>
      <c r="MSG175" s="4342"/>
      <c r="MSH175" s="4343"/>
      <c r="MSI175" s="4344"/>
      <c r="MSJ175" s="2613"/>
      <c r="MSK175" s="4345"/>
      <c r="MSL175" s="4346"/>
      <c r="MSM175" s="4345"/>
      <c r="MSN175" s="4346"/>
      <c r="MSO175" s="4338"/>
      <c r="MSP175" s="4339"/>
      <c r="MSQ175" s="4345"/>
      <c r="MSR175" s="4344"/>
      <c r="MSS175" s="4338"/>
      <c r="MST175" s="4339"/>
      <c r="MSU175" s="4340"/>
      <c r="MSV175" s="4341"/>
      <c r="MSW175" s="4338"/>
      <c r="MSX175" s="2612"/>
      <c r="MSY175" s="4342"/>
      <c r="MSZ175" s="4343"/>
      <c r="MTA175" s="4344"/>
      <c r="MTB175" s="2613"/>
      <c r="MTC175" s="4345"/>
      <c r="MTD175" s="4346"/>
      <c r="MTE175" s="4345"/>
      <c r="MTF175" s="4346"/>
      <c r="MTG175" s="4338"/>
      <c r="MTH175" s="4339"/>
      <c r="MTI175" s="4345"/>
      <c r="MTJ175" s="4344"/>
      <c r="MTK175" s="4338"/>
      <c r="MTL175" s="4339"/>
      <c r="MTM175" s="4340"/>
      <c r="MTN175" s="4341"/>
      <c r="MTO175" s="4338"/>
      <c r="MTP175" s="2612"/>
      <c r="MTQ175" s="4342"/>
      <c r="MTR175" s="4343"/>
      <c r="MTS175" s="4344"/>
      <c r="MTT175" s="2613"/>
      <c r="MTU175" s="4345"/>
      <c r="MTV175" s="4346"/>
      <c r="MTW175" s="4345"/>
      <c r="MTX175" s="4346"/>
      <c r="MTY175" s="4338"/>
      <c r="MTZ175" s="4339"/>
      <c r="MUA175" s="4345"/>
      <c r="MUB175" s="4344"/>
      <c r="MUC175" s="4338"/>
      <c r="MUD175" s="4339"/>
      <c r="MUE175" s="4340"/>
      <c r="MUF175" s="4341"/>
      <c r="MUG175" s="4338"/>
      <c r="MUH175" s="2612"/>
      <c r="MUI175" s="4342"/>
      <c r="MUJ175" s="4343"/>
      <c r="MUK175" s="4344"/>
      <c r="MUL175" s="2613"/>
      <c r="MUM175" s="4345"/>
      <c r="MUN175" s="4346"/>
      <c r="MUO175" s="4345"/>
      <c r="MUP175" s="4346"/>
      <c r="MUQ175" s="4338"/>
      <c r="MUR175" s="4339"/>
      <c r="MUS175" s="4345"/>
      <c r="MUT175" s="4344"/>
      <c r="MUU175" s="4338"/>
      <c r="MUV175" s="4339"/>
      <c r="MUW175" s="4340"/>
      <c r="MUX175" s="4341"/>
      <c r="MUY175" s="4338"/>
      <c r="MUZ175" s="2612"/>
      <c r="MVA175" s="4342"/>
      <c r="MVB175" s="4343"/>
      <c r="MVC175" s="4344"/>
      <c r="MVD175" s="2613"/>
      <c r="MVE175" s="4345"/>
      <c r="MVF175" s="4346"/>
      <c r="MVG175" s="4345"/>
      <c r="MVH175" s="4346"/>
      <c r="MVI175" s="4338"/>
      <c r="MVJ175" s="4339"/>
      <c r="MVK175" s="4345"/>
      <c r="MVL175" s="4344"/>
      <c r="MVM175" s="4338"/>
      <c r="MVN175" s="4339"/>
      <c r="MVO175" s="4340"/>
      <c r="MVP175" s="4341"/>
      <c r="MVQ175" s="4338"/>
      <c r="MVR175" s="2612"/>
      <c r="MVS175" s="4342"/>
      <c r="MVT175" s="4343"/>
      <c r="MVU175" s="4344"/>
      <c r="MVV175" s="2613"/>
      <c r="MVW175" s="4345"/>
      <c r="MVX175" s="4346"/>
      <c r="MVY175" s="4345"/>
      <c r="MVZ175" s="4346"/>
      <c r="MWA175" s="4338"/>
      <c r="MWB175" s="4339"/>
      <c r="MWC175" s="4345"/>
      <c r="MWD175" s="4344"/>
      <c r="MWE175" s="4338"/>
      <c r="MWF175" s="4339"/>
      <c r="MWG175" s="4340"/>
      <c r="MWH175" s="4341"/>
      <c r="MWI175" s="4338"/>
      <c r="MWJ175" s="2612"/>
      <c r="MWK175" s="4342"/>
      <c r="MWL175" s="4343"/>
      <c r="MWM175" s="4344"/>
      <c r="MWN175" s="2613"/>
      <c r="MWO175" s="4345"/>
      <c r="MWP175" s="4346"/>
      <c r="MWQ175" s="4345"/>
      <c r="MWR175" s="4346"/>
      <c r="MWS175" s="4338"/>
      <c r="MWT175" s="4339"/>
      <c r="MWU175" s="4345"/>
      <c r="MWV175" s="4344"/>
      <c r="MWW175" s="4338"/>
      <c r="MWX175" s="4339"/>
      <c r="MWY175" s="4340"/>
      <c r="MWZ175" s="4341"/>
      <c r="MXA175" s="4338"/>
      <c r="MXB175" s="2612"/>
      <c r="MXC175" s="4342"/>
      <c r="MXD175" s="4343"/>
      <c r="MXE175" s="4344"/>
      <c r="MXF175" s="2613"/>
      <c r="MXG175" s="4345"/>
      <c r="MXH175" s="4346"/>
      <c r="MXI175" s="4345"/>
      <c r="MXJ175" s="4346"/>
      <c r="MXK175" s="4338"/>
      <c r="MXL175" s="4339"/>
      <c r="MXM175" s="4345"/>
      <c r="MXN175" s="4344"/>
      <c r="MXO175" s="4338"/>
      <c r="MXP175" s="4339"/>
      <c r="MXQ175" s="4340"/>
      <c r="MXR175" s="4341"/>
      <c r="MXS175" s="4338"/>
      <c r="MXT175" s="2612"/>
      <c r="MXU175" s="4342"/>
      <c r="MXV175" s="4343"/>
      <c r="MXW175" s="4344"/>
      <c r="MXX175" s="2613"/>
      <c r="MXY175" s="4345"/>
      <c r="MXZ175" s="4346"/>
      <c r="MYA175" s="4345"/>
      <c r="MYB175" s="4346"/>
      <c r="MYC175" s="4338"/>
      <c r="MYD175" s="4339"/>
      <c r="MYE175" s="4345"/>
      <c r="MYF175" s="4344"/>
      <c r="MYG175" s="4338"/>
      <c r="MYH175" s="4339"/>
      <c r="MYI175" s="4340"/>
      <c r="MYJ175" s="4341"/>
      <c r="MYK175" s="4338"/>
      <c r="MYL175" s="2612"/>
      <c r="MYM175" s="4342"/>
      <c r="MYN175" s="4343"/>
      <c r="MYO175" s="4344"/>
      <c r="MYP175" s="2613"/>
      <c r="MYQ175" s="4345"/>
      <c r="MYR175" s="4346"/>
      <c r="MYS175" s="4345"/>
      <c r="MYT175" s="4346"/>
      <c r="MYU175" s="4338"/>
      <c r="MYV175" s="4339"/>
      <c r="MYW175" s="4345"/>
      <c r="MYX175" s="4344"/>
      <c r="MYY175" s="4338"/>
      <c r="MYZ175" s="4339"/>
      <c r="MZA175" s="4340"/>
      <c r="MZB175" s="4341"/>
      <c r="MZC175" s="4338"/>
      <c r="MZD175" s="2612"/>
      <c r="MZE175" s="4342"/>
      <c r="MZF175" s="4343"/>
      <c r="MZG175" s="4344"/>
      <c r="MZH175" s="2613"/>
      <c r="MZI175" s="4345"/>
      <c r="MZJ175" s="4346"/>
      <c r="MZK175" s="4345"/>
      <c r="MZL175" s="4346"/>
      <c r="MZM175" s="4338"/>
      <c r="MZN175" s="4339"/>
      <c r="MZO175" s="4345"/>
      <c r="MZP175" s="4344"/>
      <c r="MZQ175" s="4338"/>
      <c r="MZR175" s="4339"/>
      <c r="MZS175" s="4340"/>
      <c r="MZT175" s="4341"/>
      <c r="MZU175" s="4338"/>
      <c r="MZV175" s="2612"/>
      <c r="MZW175" s="4342"/>
      <c r="MZX175" s="4343"/>
      <c r="MZY175" s="4344"/>
      <c r="MZZ175" s="2613"/>
      <c r="NAA175" s="4345"/>
      <c r="NAB175" s="4346"/>
      <c r="NAC175" s="4345"/>
      <c r="NAD175" s="4346"/>
      <c r="NAE175" s="4338"/>
      <c r="NAF175" s="4339"/>
      <c r="NAG175" s="4345"/>
      <c r="NAH175" s="4344"/>
      <c r="NAI175" s="4338"/>
      <c r="NAJ175" s="4339"/>
      <c r="NAK175" s="4340"/>
      <c r="NAL175" s="4341"/>
      <c r="NAM175" s="4338"/>
      <c r="NAN175" s="2612"/>
      <c r="NAO175" s="4342"/>
      <c r="NAP175" s="4343"/>
      <c r="NAQ175" s="4344"/>
      <c r="NAR175" s="2613"/>
      <c r="NAS175" s="4345"/>
      <c r="NAT175" s="4346"/>
      <c r="NAU175" s="4345"/>
      <c r="NAV175" s="4346"/>
      <c r="NAW175" s="4338"/>
      <c r="NAX175" s="4339"/>
      <c r="NAY175" s="4345"/>
      <c r="NAZ175" s="4344"/>
      <c r="NBA175" s="4338"/>
      <c r="NBB175" s="4339"/>
      <c r="NBC175" s="4340"/>
      <c r="NBD175" s="4341"/>
      <c r="NBE175" s="4338"/>
      <c r="NBF175" s="2612"/>
      <c r="NBG175" s="4342"/>
      <c r="NBH175" s="4343"/>
      <c r="NBI175" s="4344"/>
      <c r="NBJ175" s="2613"/>
      <c r="NBK175" s="4345"/>
      <c r="NBL175" s="4346"/>
      <c r="NBM175" s="4345"/>
      <c r="NBN175" s="4346"/>
      <c r="NBO175" s="4338"/>
      <c r="NBP175" s="4339"/>
      <c r="NBQ175" s="4345"/>
      <c r="NBR175" s="4344"/>
      <c r="NBS175" s="4338"/>
      <c r="NBT175" s="4339"/>
      <c r="NBU175" s="4340"/>
      <c r="NBV175" s="4341"/>
      <c r="NBW175" s="4338"/>
      <c r="NBX175" s="2612"/>
      <c r="NBY175" s="4342"/>
      <c r="NBZ175" s="4343"/>
      <c r="NCA175" s="4344"/>
      <c r="NCB175" s="2613"/>
      <c r="NCC175" s="4345"/>
      <c r="NCD175" s="4346"/>
      <c r="NCE175" s="4345"/>
      <c r="NCF175" s="4346"/>
      <c r="NCG175" s="4338"/>
      <c r="NCH175" s="4339"/>
      <c r="NCI175" s="4345"/>
      <c r="NCJ175" s="4344"/>
      <c r="NCK175" s="4338"/>
      <c r="NCL175" s="4339"/>
      <c r="NCM175" s="4340"/>
      <c r="NCN175" s="4341"/>
      <c r="NCO175" s="4338"/>
      <c r="NCP175" s="2612"/>
      <c r="NCQ175" s="4342"/>
      <c r="NCR175" s="4343"/>
      <c r="NCS175" s="4344"/>
      <c r="NCT175" s="2613"/>
      <c r="NCU175" s="4345"/>
      <c r="NCV175" s="4346"/>
      <c r="NCW175" s="4345"/>
      <c r="NCX175" s="4346"/>
      <c r="NCY175" s="4338"/>
      <c r="NCZ175" s="4339"/>
      <c r="NDA175" s="4345"/>
      <c r="NDB175" s="4344"/>
      <c r="NDC175" s="4338"/>
      <c r="NDD175" s="4339"/>
      <c r="NDE175" s="4340"/>
      <c r="NDF175" s="4341"/>
      <c r="NDG175" s="4338"/>
      <c r="NDH175" s="2612"/>
      <c r="NDI175" s="4342"/>
      <c r="NDJ175" s="4343"/>
      <c r="NDK175" s="4344"/>
      <c r="NDL175" s="2613"/>
      <c r="NDM175" s="4345"/>
      <c r="NDN175" s="4346"/>
      <c r="NDO175" s="4345"/>
      <c r="NDP175" s="4346"/>
      <c r="NDQ175" s="4338"/>
      <c r="NDR175" s="4339"/>
      <c r="NDS175" s="4345"/>
      <c r="NDT175" s="4344"/>
      <c r="NDU175" s="4338"/>
      <c r="NDV175" s="4339"/>
      <c r="NDW175" s="4340"/>
      <c r="NDX175" s="4341"/>
      <c r="NDY175" s="4338"/>
      <c r="NDZ175" s="2612"/>
      <c r="NEA175" s="4342"/>
      <c r="NEB175" s="4343"/>
      <c r="NEC175" s="4344"/>
      <c r="NED175" s="2613"/>
      <c r="NEE175" s="4345"/>
      <c r="NEF175" s="4346"/>
      <c r="NEG175" s="4345"/>
      <c r="NEH175" s="4346"/>
      <c r="NEI175" s="4338"/>
      <c r="NEJ175" s="4339"/>
      <c r="NEK175" s="4345"/>
      <c r="NEL175" s="4344"/>
      <c r="NEM175" s="4338"/>
      <c r="NEN175" s="4339"/>
      <c r="NEO175" s="4340"/>
      <c r="NEP175" s="4341"/>
      <c r="NEQ175" s="4338"/>
      <c r="NER175" s="2612"/>
      <c r="NES175" s="4342"/>
      <c r="NET175" s="4343"/>
      <c r="NEU175" s="4344"/>
      <c r="NEV175" s="2613"/>
      <c r="NEW175" s="4345"/>
      <c r="NEX175" s="4346"/>
      <c r="NEY175" s="4345"/>
      <c r="NEZ175" s="4346"/>
      <c r="NFA175" s="4338"/>
      <c r="NFB175" s="4339"/>
      <c r="NFC175" s="4345"/>
      <c r="NFD175" s="4344"/>
      <c r="NFE175" s="4338"/>
      <c r="NFF175" s="4339"/>
      <c r="NFG175" s="4340"/>
      <c r="NFH175" s="4341"/>
      <c r="NFI175" s="4338"/>
      <c r="NFJ175" s="2612"/>
      <c r="NFK175" s="4342"/>
      <c r="NFL175" s="4343"/>
      <c r="NFM175" s="4344"/>
      <c r="NFN175" s="2613"/>
      <c r="NFO175" s="4345"/>
      <c r="NFP175" s="4346"/>
      <c r="NFQ175" s="4345"/>
      <c r="NFR175" s="4346"/>
      <c r="NFS175" s="4338"/>
      <c r="NFT175" s="4339"/>
      <c r="NFU175" s="4345"/>
      <c r="NFV175" s="4344"/>
      <c r="NFW175" s="4338"/>
      <c r="NFX175" s="4339"/>
      <c r="NFY175" s="4340"/>
      <c r="NFZ175" s="4341"/>
      <c r="NGA175" s="4338"/>
      <c r="NGB175" s="2612"/>
      <c r="NGC175" s="4342"/>
      <c r="NGD175" s="4343"/>
      <c r="NGE175" s="4344"/>
      <c r="NGF175" s="2613"/>
      <c r="NGG175" s="4345"/>
      <c r="NGH175" s="4346"/>
      <c r="NGI175" s="4345"/>
      <c r="NGJ175" s="4346"/>
      <c r="NGK175" s="4338"/>
      <c r="NGL175" s="4339"/>
      <c r="NGM175" s="4345"/>
      <c r="NGN175" s="4344"/>
      <c r="NGO175" s="4338"/>
      <c r="NGP175" s="4339"/>
      <c r="NGQ175" s="4340"/>
      <c r="NGR175" s="4341"/>
      <c r="NGS175" s="4338"/>
      <c r="NGT175" s="2612"/>
      <c r="NGU175" s="4342"/>
      <c r="NGV175" s="4343"/>
      <c r="NGW175" s="4344"/>
      <c r="NGX175" s="2613"/>
      <c r="NGY175" s="4345"/>
      <c r="NGZ175" s="4346"/>
      <c r="NHA175" s="4345"/>
      <c r="NHB175" s="4346"/>
      <c r="NHC175" s="4338"/>
      <c r="NHD175" s="4339"/>
      <c r="NHE175" s="4345"/>
      <c r="NHF175" s="4344"/>
      <c r="NHG175" s="4338"/>
      <c r="NHH175" s="4339"/>
      <c r="NHI175" s="4340"/>
      <c r="NHJ175" s="4341"/>
      <c r="NHK175" s="4338"/>
      <c r="NHL175" s="2612"/>
      <c r="NHM175" s="4342"/>
      <c r="NHN175" s="4343"/>
      <c r="NHO175" s="4344"/>
      <c r="NHP175" s="2613"/>
      <c r="NHQ175" s="4345"/>
      <c r="NHR175" s="4346"/>
      <c r="NHS175" s="4345"/>
      <c r="NHT175" s="4346"/>
      <c r="NHU175" s="4338"/>
      <c r="NHV175" s="4339"/>
      <c r="NHW175" s="4345"/>
      <c r="NHX175" s="4344"/>
      <c r="NHY175" s="4338"/>
      <c r="NHZ175" s="4339"/>
      <c r="NIA175" s="4340"/>
      <c r="NIB175" s="4341"/>
      <c r="NIC175" s="4338"/>
      <c r="NID175" s="2612"/>
      <c r="NIE175" s="4342"/>
      <c r="NIF175" s="4343"/>
      <c r="NIG175" s="4344"/>
      <c r="NIH175" s="2613"/>
      <c r="NII175" s="4345"/>
      <c r="NIJ175" s="4346"/>
      <c r="NIK175" s="4345"/>
      <c r="NIL175" s="4346"/>
      <c r="NIM175" s="4338"/>
      <c r="NIN175" s="4339"/>
      <c r="NIO175" s="4345"/>
      <c r="NIP175" s="4344"/>
      <c r="NIQ175" s="4338"/>
      <c r="NIR175" s="4339"/>
      <c r="NIS175" s="4340"/>
      <c r="NIT175" s="4341"/>
      <c r="NIU175" s="4338"/>
      <c r="NIV175" s="2612"/>
      <c r="NIW175" s="4342"/>
      <c r="NIX175" s="4343"/>
      <c r="NIY175" s="4344"/>
      <c r="NIZ175" s="2613"/>
      <c r="NJA175" s="4345"/>
      <c r="NJB175" s="4346"/>
      <c r="NJC175" s="4345"/>
      <c r="NJD175" s="4346"/>
      <c r="NJE175" s="4338"/>
      <c r="NJF175" s="4339"/>
      <c r="NJG175" s="4345"/>
      <c r="NJH175" s="4344"/>
      <c r="NJI175" s="4338"/>
      <c r="NJJ175" s="4339"/>
      <c r="NJK175" s="4340"/>
      <c r="NJL175" s="4341"/>
      <c r="NJM175" s="4338"/>
      <c r="NJN175" s="2612"/>
      <c r="NJO175" s="4342"/>
      <c r="NJP175" s="4343"/>
      <c r="NJQ175" s="4344"/>
      <c r="NJR175" s="2613"/>
      <c r="NJS175" s="4345"/>
      <c r="NJT175" s="4346"/>
      <c r="NJU175" s="4345"/>
      <c r="NJV175" s="4346"/>
      <c r="NJW175" s="4338"/>
      <c r="NJX175" s="4339"/>
      <c r="NJY175" s="4345"/>
      <c r="NJZ175" s="4344"/>
      <c r="NKA175" s="4338"/>
      <c r="NKB175" s="4339"/>
      <c r="NKC175" s="4340"/>
      <c r="NKD175" s="4341"/>
      <c r="NKE175" s="4338"/>
      <c r="NKF175" s="2612"/>
      <c r="NKG175" s="4342"/>
      <c r="NKH175" s="4343"/>
      <c r="NKI175" s="4344"/>
      <c r="NKJ175" s="2613"/>
      <c r="NKK175" s="4345"/>
      <c r="NKL175" s="4346"/>
      <c r="NKM175" s="4345"/>
      <c r="NKN175" s="4346"/>
      <c r="NKO175" s="4338"/>
      <c r="NKP175" s="4339"/>
      <c r="NKQ175" s="4345"/>
      <c r="NKR175" s="4344"/>
      <c r="NKS175" s="4338"/>
      <c r="NKT175" s="4339"/>
      <c r="NKU175" s="4340"/>
      <c r="NKV175" s="4341"/>
      <c r="NKW175" s="4338"/>
      <c r="NKX175" s="2612"/>
      <c r="NKY175" s="4342"/>
      <c r="NKZ175" s="4343"/>
      <c r="NLA175" s="4344"/>
      <c r="NLB175" s="2613"/>
      <c r="NLC175" s="4345"/>
      <c r="NLD175" s="4346"/>
      <c r="NLE175" s="4345"/>
      <c r="NLF175" s="4346"/>
      <c r="NLG175" s="4338"/>
      <c r="NLH175" s="4339"/>
      <c r="NLI175" s="4345"/>
      <c r="NLJ175" s="4344"/>
      <c r="NLK175" s="4338"/>
      <c r="NLL175" s="4339"/>
      <c r="NLM175" s="4340"/>
      <c r="NLN175" s="4341"/>
      <c r="NLO175" s="4338"/>
      <c r="NLP175" s="2612"/>
      <c r="NLQ175" s="4342"/>
      <c r="NLR175" s="4343"/>
      <c r="NLS175" s="4344"/>
      <c r="NLT175" s="2613"/>
      <c r="NLU175" s="4345"/>
      <c r="NLV175" s="4346"/>
      <c r="NLW175" s="4345"/>
      <c r="NLX175" s="4346"/>
      <c r="NLY175" s="4338"/>
      <c r="NLZ175" s="4339"/>
      <c r="NMA175" s="4345"/>
      <c r="NMB175" s="4344"/>
      <c r="NMC175" s="4338"/>
      <c r="NMD175" s="4339"/>
      <c r="NME175" s="4340"/>
      <c r="NMF175" s="4341"/>
      <c r="NMG175" s="4338"/>
      <c r="NMH175" s="2612"/>
      <c r="NMI175" s="4342"/>
      <c r="NMJ175" s="4343"/>
      <c r="NMK175" s="4344"/>
      <c r="NML175" s="2613"/>
      <c r="NMM175" s="4345"/>
      <c r="NMN175" s="4346"/>
      <c r="NMO175" s="4345"/>
      <c r="NMP175" s="4346"/>
      <c r="NMQ175" s="4338"/>
      <c r="NMR175" s="4339"/>
      <c r="NMS175" s="4345"/>
      <c r="NMT175" s="4344"/>
      <c r="NMU175" s="4338"/>
      <c r="NMV175" s="4339"/>
      <c r="NMW175" s="4340"/>
      <c r="NMX175" s="4341"/>
      <c r="NMY175" s="4338"/>
      <c r="NMZ175" s="2612"/>
      <c r="NNA175" s="4342"/>
      <c r="NNB175" s="4343"/>
      <c r="NNC175" s="4344"/>
      <c r="NND175" s="2613"/>
      <c r="NNE175" s="4345"/>
      <c r="NNF175" s="4346"/>
      <c r="NNG175" s="4345"/>
      <c r="NNH175" s="4346"/>
      <c r="NNI175" s="4338"/>
      <c r="NNJ175" s="4339"/>
      <c r="NNK175" s="4345"/>
      <c r="NNL175" s="4344"/>
      <c r="NNM175" s="4338"/>
      <c r="NNN175" s="4339"/>
      <c r="NNO175" s="4340"/>
      <c r="NNP175" s="4341"/>
      <c r="NNQ175" s="4338"/>
      <c r="NNR175" s="2612"/>
      <c r="NNS175" s="4342"/>
      <c r="NNT175" s="4343"/>
      <c r="NNU175" s="4344"/>
      <c r="NNV175" s="2613"/>
      <c r="NNW175" s="4345"/>
      <c r="NNX175" s="4346"/>
      <c r="NNY175" s="4345"/>
      <c r="NNZ175" s="4346"/>
      <c r="NOA175" s="4338"/>
      <c r="NOB175" s="4339"/>
      <c r="NOC175" s="4345"/>
      <c r="NOD175" s="4344"/>
      <c r="NOE175" s="4338"/>
      <c r="NOF175" s="4339"/>
      <c r="NOG175" s="4340"/>
      <c r="NOH175" s="4341"/>
      <c r="NOI175" s="4338"/>
      <c r="NOJ175" s="2612"/>
      <c r="NOK175" s="4342"/>
      <c r="NOL175" s="4343"/>
      <c r="NOM175" s="4344"/>
      <c r="NON175" s="2613"/>
      <c r="NOO175" s="4345"/>
      <c r="NOP175" s="4346"/>
      <c r="NOQ175" s="4345"/>
      <c r="NOR175" s="4346"/>
      <c r="NOS175" s="4338"/>
      <c r="NOT175" s="4339"/>
      <c r="NOU175" s="4345"/>
      <c r="NOV175" s="4344"/>
      <c r="NOW175" s="4338"/>
      <c r="NOX175" s="4339"/>
      <c r="NOY175" s="4340"/>
      <c r="NOZ175" s="4341"/>
      <c r="NPA175" s="4338"/>
      <c r="NPB175" s="2612"/>
      <c r="NPC175" s="4342"/>
      <c r="NPD175" s="4343"/>
      <c r="NPE175" s="4344"/>
      <c r="NPF175" s="2613"/>
      <c r="NPG175" s="4345"/>
      <c r="NPH175" s="4346"/>
      <c r="NPI175" s="4345"/>
      <c r="NPJ175" s="4346"/>
      <c r="NPK175" s="4338"/>
      <c r="NPL175" s="4339"/>
      <c r="NPM175" s="4345"/>
      <c r="NPN175" s="4344"/>
      <c r="NPO175" s="4338"/>
      <c r="NPP175" s="4339"/>
      <c r="NPQ175" s="4340"/>
      <c r="NPR175" s="4341"/>
      <c r="NPS175" s="4338"/>
      <c r="NPT175" s="2612"/>
      <c r="NPU175" s="4342"/>
      <c r="NPV175" s="4343"/>
      <c r="NPW175" s="4344"/>
      <c r="NPX175" s="2613"/>
      <c r="NPY175" s="4345"/>
      <c r="NPZ175" s="4346"/>
      <c r="NQA175" s="4345"/>
      <c r="NQB175" s="4346"/>
      <c r="NQC175" s="4338"/>
      <c r="NQD175" s="4339"/>
      <c r="NQE175" s="4345"/>
      <c r="NQF175" s="4344"/>
      <c r="NQG175" s="4338"/>
      <c r="NQH175" s="4339"/>
      <c r="NQI175" s="4340"/>
      <c r="NQJ175" s="4341"/>
      <c r="NQK175" s="4338"/>
      <c r="NQL175" s="2612"/>
      <c r="NQM175" s="4342"/>
      <c r="NQN175" s="4343"/>
      <c r="NQO175" s="4344"/>
      <c r="NQP175" s="2613"/>
      <c r="NQQ175" s="4345"/>
      <c r="NQR175" s="4346"/>
      <c r="NQS175" s="4345"/>
      <c r="NQT175" s="4346"/>
      <c r="NQU175" s="4338"/>
      <c r="NQV175" s="4339"/>
      <c r="NQW175" s="4345"/>
      <c r="NQX175" s="4344"/>
      <c r="NQY175" s="4338"/>
      <c r="NQZ175" s="4339"/>
      <c r="NRA175" s="4340"/>
      <c r="NRB175" s="4341"/>
      <c r="NRC175" s="4338"/>
      <c r="NRD175" s="2612"/>
      <c r="NRE175" s="4342"/>
      <c r="NRF175" s="4343"/>
      <c r="NRG175" s="4344"/>
      <c r="NRH175" s="2613"/>
      <c r="NRI175" s="4345"/>
      <c r="NRJ175" s="4346"/>
      <c r="NRK175" s="4345"/>
      <c r="NRL175" s="4346"/>
      <c r="NRM175" s="4338"/>
      <c r="NRN175" s="4339"/>
      <c r="NRO175" s="4345"/>
      <c r="NRP175" s="4344"/>
      <c r="NRQ175" s="4338"/>
      <c r="NRR175" s="4339"/>
      <c r="NRS175" s="4340"/>
      <c r="NRT175" s="4341"/>
      <c r="NRU175" s="4338"/>
      <c r="NRV175" s="2612"/>
      <c r="NRW175" s="4342"/>
      <c r="NRX175" s="4343"/>
      <c r="NRY175" s="4344"/>
      <c r="NRZ175" s="2613"/>
      <c r="NSA175" s="4345"/>
      <c r="NSB175" s="4346"/>
      <c r="NSC175" s="4345"/>
      <c r="NSD175" s="4346"/>
      <c r="NSE175" s="4338"/>
      <c r="NSF175" s="4339"/>
      <c r="NSG175" s="4345"/>
      <c r="NSH175" s="4344"/>
      <c r="NSI175" s="4338"/>
      <c r="NSJ175" s="4339"/>
      <c r="NSK175" s="4340"/>
      <c r="NSL175" s="4341"/>
      <c r="NSM175" s="4338"/>
      <c r="NSN175" s="2612"/>
      <c r="NSO175" s="4342"/>
      <c r="NSP175" s="4343"/>
      <c r="NSQ175" s="4344"/>
      <c r="NSR175" s="2613"/>
      <c r="NSS175" s="4345"/>
      <c r="NST175" s="4346"/>
      <c r="NSU175" s="4345"/>
      <c r="NSV175" s="4346"/>
      <c r="NSW175" s="4338"/>
      <c r="NSX175" s="4339"/>
      <c r="NSY175" s="4345"/>
      <c r="NSZ175" s="4344"/>
      <c r="NTA175" s="4338"/>
      <c r="NTB175" s="4339"/>
      <c r="NTC175" s="4340"/>
      <c r="NTD175" s="4341"/>
      <c r="NTE175" s="4338"/>
      <c r="NTF175" s="2612"/>
      <c r="NTG175" s="4342"/>
      <c r="NTH175" s="4343"/>
      <c r="NTI175" s="4344"/>
      <c r="NTJ175" s="2613"/>
      <c r="NTK175" s="4345"/>
      <c r="NTL175" s="4346"/>
      <c r="NTM175" s="4345"/>
      <c r="NTN175" s="4346"/>
      <c r="NTO175" s="4338"/>
      <c r="NTP175" s="4339"/>
      <c r="NTQ175" s="4345"/>
      <c r="NTR175" s="4344"/>
      <c r="NTS175" s="4338"/>
      <c r="NTT175" s="4339"/>
      <c r="NTU175" s="4340"/>
      <c r="NTV175" s="4341"/>
      <c r="NTW175" s="4338"/>
      <c r="NTX175" s="2612"/>
      <c r="NTY175" s="4342"/>
      <c r="NTZ175" s="4343"/>
      <c r="NUA175" s="4344"/>
      <c r="NUB175" s="2613"/>
      <c r="NUC175" s="4345"/>
      <c r="NUD175" s="4346"/>
      <c r="NUE175" s="4345"/>
      <c r="NUF175" s="4346"/>
      <c r="NUG175" s="4338"/>
      <c r="NUH175" s="4339"/>
      <c r="NUI175" s="4345"/>
      <c r="NUJ175" s="4344"/>
      <c r="NUK175" s="4338"/>
      <c r="NUL175" s="4339"/>
      <c r="NUM175" s="4340"/>
      <c r="NUN175" s="4341"/>
      <c r="NUO175" s="4338"/>
      <c r="NUP175" s="2612"/>
      <c r="NUQ175" s="4342"/>
      <c r="NUR175" s="4343"/>
      <c r="NUS175" s="4344"/>
      <c r="NUT175" s="2613"/>
      <c r="NUU175" s="4345"/>
      <c r="NUV175" s="4346"/>
      <c r="NUW175" s="4345"/>
      <c r="NUX175" s="4346"/>
      <c r="NUY175" s="4338"/>
      <c r="NUZ175" s="4339"/>
      <c r="NVA175" s="4345"/>
      <c r="NVB175" s="4344"/>
      <c r="NVC175" s="4338"/>
      <c r="NVD175" s="4339"/>
      <c r="NVE175" s="4340"/>
      <c r="NVF175" s="4341"/>
      <c r="NVG175" s="4338"/>
      <c r="NVH175" s="2612"/>
      <c r="NVI175" s="4342"/>
      <c r="NVJ175" s="4343"/>
      <c r="NVK175" s="4344"/>
      <c r="NVL175" s="2613"/>
      <c r="NVM175" s="4345"/>
      <c r="NVN175" s="4346"/>
      <c r="NVO175" s="4345"/>
      <c r="NVP175" s="4346"/>
      <c r="NVQ175" s="4338"/>
      <c r="NVR175" s="4339"/>
      <c r="NVS175" s="4345"/>
      <c r="NVT175" s="4344"/>
      <c r="NVU175" s="4338"/>
      <c r="NVV175" s="4339"/>
      <c r="NVW175" s="4340"/>
      <c r="NVX175" s="4341"/>
      <c r="NVY175" s="4338"/>
      <c r="NVZ175" s="2612"/>
      <c r="NWA175" s="4342"/>
      <c r="NWB175" s="4343"/>
      <c r="NWC175" s="4344"/>
      <c r="NWD175" s="2613"/>
      <c r="NWE175" s="4345"/>
      <c r="NWF175" s="4346"/>
      <c r="NWG175" s="4345"/>
      <c r="NWH175" s="4346"/>
      <c r="NWI175" s="4338"/>
      <c r="NWJ175" s="4339"/>
      <c r="NWK175" s="4345"/>
      <c r="NWL175" s="4344"/>
      <c r="NWM175" s="4338"/>
      <c r="NWN175" s="4339"/>
      <c r="NWO175" s="4340"/>
      <c r="NWP175" s="4341"/>
      <c r="NWQ175" s="4338"/>
      <c r="NWR175" s="2612"/>
      <c r="NWS175" s="4342"/>
      <c r="NWT175" s="4343"/>
      <c r="NWU175" s="4344"/>
      <c r="NWV175" s="2613"/>
      <c r="NWW175" s="4345"/>
      <c r="NWX175" s="4346"/>
      <c r="NWY175" s="4345"/>
      <c r="NWZ175" s="4346"/>
      <c r="NXA175" s="4338"/>
      <c r="NXB175" s="4339"/>
      <c r="NXC175" s="4345"/>
      <c r="NXD175" s="4344"/>
      <c r="NXE175" s="4338"/>
      <c r="NXF175" s="4339"/>
      <c r="NXG175" s="4340"/>
      <c r="NXH175" s="4341"/>
      <c r="NXI175" s="4338"/>
      <c r="NXJ175" s="2612"/>
      <c r="NXK175" s="4342"/>
      <c r="NXL175" s="4343"/>
      <c r="NXM175" s="4344"/>
      <c r="NXN175" s="2613"/>
      <c r="NXO175" s="4345"/>
      <c r="NXP175" s="4346"/>
      <c r="NXQ175" s="4345"/>
      <c r="NXR175" s="4346"/>
      <c r="NXS175" s="4338"/>
      <c r="NXT175" s="4339"/>
      <c r="NXU175" s="4345"/>
      <c r="NXV175" s="4344"/>
      <c r="NXW175" s="4338"/>
      <c r="NXX175" s="4339"/>
      <c r="NXY175" s="4340"/>
      <c r="NXZ175" s="4341"/>
      <c r="NYA175" s="4338"/>
      <c r="NYB175" s="2612"/>
      <c r="NYC175" s="4342"/>
      <c r="NYD175" s="4343"/>
      <c r="NYE175" s="4344"/>
      <c r="NYF175" s="2613"/>
      <c r="NYG175" s="4345"/>
      <c r="NYH175" s="4346"/>
      <c r="NYI175" s="4345"/>
      <c r="NYJ175" s="4346"/>
      <c r="NYK175" s="4338"/>
      <c r="NYL175" s="4339"/>
      <c r="NYM175" s="4345"/>
      <c r="NYN175" s="4344"/>
      <c r="NYO175" s="4338"/>
      <c r="NYP175" s="4339"/>
      <c r="NYQ175" s="4340"/>
      <c r="NYR175" s="4341"/>
      <c r="NYS175" s="4338"/>
      <c r="NYT175" s="2612"/>
      <c r="NYU175" s="4342"/>
      <c r="NYV175" s="4343"/>
      <c r="NYW175" s="4344"/>
      <c r="NYX175" s="2613"/>
      <c r="NYY175" s="4345"/>
      <c r="NYZ175" s="4346"/>
      <c r="NZA175" s="4345"/>
      <c r="NZB175" s="4346"/>
      <c r="NZC175" s="4338"/>
      <c r="NZD175" s="4339"/>
      <c r="NZE175" s="4345"/>
      <c r="NZF175" s="4344"/>
      <c r="NZG175" s="4338"/>
      <c r="NZH175" s="4339"/>
      <c r="NZI175" s="4340"/>
      <c r="NZJ175" s="4341"/>
      <c r="NZK175" s="4338"/>
      <c r="NZL175" s="2612"/>
      <c r="NZM175" s="4342"/>
      <c r="NZN175" s="4343"/>
      <c r="NZO175" s="4344"/>
      <c r="NZP175" s="2613"/>
      <c r="NZQ175" s="4345"/>
      <c r="NZR175" s="4346"/>
      <c r="NZS175" s="4345"/>
      <c r="NZT175" s="4346"/>
      <c r="NZU175" s="4338"/>
      <c r="NZV175" s="4339"/>
      <c r="NZW175" s="4345"/>
      <c r="NZX175" s="4344"/>
      <c r="NZY175" s="4338"/>
      <c r="NZZ175" s="4339"/>
      <c r="OAA175" s="4340"/>
      <c r="OAB175" s="4341"/>
      <c r="OAC175" s="4338"/>
      <c r="OAD175" s="2612"/>
      <c r="OAE175" s="4342"/>
      <c r="OAF175" s="4343"/>
      <c r="OAG175" s="4344"/>
      <c r="OAH175" s="2613"/>
      <c r="OAI175" s="4345"/>
      <c r="OAJ175" s="4346"/>
      <c r="OAK175" s="4345"/>
      <c r="OAL175" s="4346"/>
      <c r="OAM175" s="4338"/>
      <c r="OAN175" s="4339"/>
      <c r="OAO175" s="4345"/>
      <c r="OAP175" s="4344"/>
      <c r="OAQ175" s="4338"/>
      <c r="OAR175" s="4339"/>
      <c r="OAS175" s="4340"/>
      <c r="OAT175" s="4341"/>
      <c r="OAU175" s="4338"/>
      <c r="OAV175" s="2612"/>
      <c r="OAW175" s="4342"/>
      <c r="OAX175" s="4343"/>
      <c r="OAY175" s="4344"/>
      <c r="OAZ175" s="2613"/>
      <c r="OBA175" s="4345"/>
      <c r="OBB175" s="4346"/>
      <c r="OBC175" s="4345"/>
      <c r="OBD175" s="4346"/>
      <c r="OBE175" s="4338"/>
      <c r="OBF175" s="4339"/>
      <c r="OBG175" s="4345"/>
      <c r="OBH175" s="4344"/>
      <c r="OBI175" s="4338"/>
      <c r="OBJ175" s="4339"/>
      <c r="OBK175" s="4340"/>
      <c r="OBL175" s="4341"/>
      <c r="OBM175" s="4338"/>
      <c r="OBN175" s="2612"/>
      <c r="OBO175" s="4342"/>
      <c r="OBP175" s="4343"/>
      <c r="OBQ175" s="4344"/>
      <c r="OBR175" s="2613"/>
      <c r="OBS175" s="4345"/>
      <c r="OBT175" s="4346"/>
      <c r="OBU175" s="4345"/>
      <c r="OBV175" s="4346"/>
      <c r="OBW175" s="4338"/>
      <c r="OBX175" s="4339"/>
      <c r="OBY175" s="4345"/>
      <c r="OBZ175" s="4344"/>
      <c r="OCA175" s="4338"/>
      <c r="OCB175" s="4339"/>
      <c r="OCC175" s="4340"/>
      <c r="OCD175" s="4341"/>
      <c r="OCE175" s="4338"/>
      <c r="OCF175" s="2612"/>
      <c r="OCG175" s="4342"/>
      <c r="OCH175" s="4343"/>
      <c r="OCI175" s="4344"/>
      <c r="OCJ175" s="2613"/>
      <c r="OCK175" s="4345"/>
      <c r="OCL175" s="4346"/>
      <c r="OCM175" s="4345"/>
      <c r="OCN175" s="4346"/>
      <c r="OCO175" s="4338"/>
      <c r="OCP175" s="4339"/>
      <c r="OCQ175" s="4345"/>
      <c r="OCR175" s="4344"/>
      <c r="OCS175" s="4338"/>
      <c r="OCT175" s="4339"/>
      <c r="OCU175" s="4340"/>
      <c r="OCV175" s="4341"/>
      <c r="OCW175" s="4338"/>
      <c r="OCX175" s="2612"/>
      <c r="OCY175" s="4342"/>
      <c r="OCZ175" s="4343"/>
      <c r="ODA175" s="4344"/>
      <c r="ODB175" s="2613"/>
      <c r="ODC175" s="4345"/>
      <c r="ODD175" s="4346"/>
      <c r="ODE175" s="4345"/>
      <c r="ODF175" s="4346"/>
      <c r="ODG175" s="4338"/>
      <c r="ODH175" s="4339"/>
      <c r="ODI175" s="4345"/>
      <c r="ODJ175" s="4344"/>
      <c r="ODK175" s="4338"/>
      <c r="ODL175" s="4339"/>
      <c r="ODM175" s="4340"/>
      <c r="ODN175" s="4341"/>
      <c r="ODO175" s="4338"/>
      <c r="ODP175" s="2612"/>
      <c r="ODQ175" s="4342"/>
      <c r="ODR175" s="4343"/>
      <c r="ODS175" s="4344"/>
      <c r="ODT175" s="2613"/>
      <c r="ODU175" s="4345"/>
      <c r="ODV175" s="4346"/>
      <c r="ODW175" s="4345"/>
      <c r="ODX175" s="4346"/>
      <c r="ODY175" s="4338"/>
      <c r="ODZ175" s="4339"/>
      <c r="OEA175" s="4345"/>
      <c r="OEB175" s="4344"/>
      <c r="OEC175" s="4338"/>
      <c r="OED175" s="4339"/>
      <c r="OEE175" s="4340"/>
      <c r="OEF175" s="4341"/>
      <c r="OEG175" s="4338"/>
      <c r="OEH175" s="2612"/>
      <c r="OEI175" s="4342"/>
      <c r="OEJ175" s="4343"/>
      <c r="OEK175" s="4344"/>
      <c r="OEL175" s="2613"/>
      <c r="OEM175" s="4345"/>
      <c r="OEN175" s="4346"/>
      <c r="OEO175" s="4345"/>
      <c r="OEP175" s="4346"/>
      <c r="OEQ175" s="4338"/>
      <c r="OER175" s="4339"/>
      <c r="OES175" s="4345"/>
      <c r="OET175" s="4344"/>
      <c r="OEU175" s="4338"/>
      <c r="OEV175" s="4339"/>
      <c r="OEW175" s="4340"/>
      <c r="OEX175" s="4341"/>
      <c r="OEY175" s="4338"/>
      <c r="OEZ175" s="2612"/>
      <c r="OFA175" s="4342"/>
      <c r="OFB175" s="4343"/>
      <c r="OFC175" s="4344"/>
      <c r="OFD175" s="2613"/>
      <c r="OFE175" s="4345"/>
      <c r="OFF175" s="4346"/>
      <c r="OFG175" s="4345"/>
      <c r="OFH175" s="4346"/>
      <c r="OFI175" s="4338"/>
      <c r="OFJ175" s="4339"/>
      <c r="OFK175" s="4345"/>
      <c r="OFL175" s="4344"/>
      <c r="OFM175" s="4338"/>
      <c r="OFN175" s="4339"/>
      <c r="OFO175" s="4340"/>
      <c r="OFP175" s="4341"/>
      <c r="OFQ175" s="4338"/>
      <c r="OFR175" s="2612"/>
      <c r="OFS175" s="4342"/>
      <c r="OFT175" s="4343"/>
      <c r="OFU175" s="4344"/>
      <c r="OFV175" s="2613"/>
      <c r="OFW175" s="4345"/>
      <c r="OFX175" s="4346"/>
      <c r="OFY175" s="4345"/>
      <c r="OFZ175" s="4346"/>
      <c r="OGA175" s="4338"/>
      <c r="OGB175" s="4339"/>
      <c r="OGC175" s="4345"/>
      <c r="OGD175" s="4344"/>
      <c r="OGE175" s="4338"/>
      <c r="OGF175" s="4339"/>
      <c r="OGG175" s="4340"/>
      <c r="OGH175" s="4341"/>
      <c r="OGI175" s="4338"/>
      <c r="OGJ175" s="2612"/>
      <c r="OGK175" s="4342"/>
      <c r="OGL175" s="4343"/>
      <c r="OGM175" s="4344"/>
      <c r="OGN175" s="2613"/>
      <c r="OGO175" s="4345"/>
      <c r="OGP175" s="4346"/>
      <c r="OGQ175" s="4345"/>
      <c r="OGR175" s="4346"/>
      <c r="OGS175" s="4338"/>
      <c r="OGT175" s="4339"/>
      <c r="OGU175" s="4345"/>
      <c r="OGV175" s="4344"/>
      <c r="OGW175" s="4338"/>
      <c r="OGX175" s="4339"/>
      <c r="OGY175" s="4340"/>
      <c r="OGZ175" s="4341"/>
      <c r="OHA175" s="4338"/>
      <c r="OHB175" s="2612"/>
      <c r="OHC175" s="4342"/>
      <c r="OHD175" s="4343"/>
      <c r="OHE175" s="4344"/>
      <c r="OHF175" s="2613"/>
      <c r="OHG175" s="4345"/>
      <c r="OHH175" s="4346"/>
      <c r="OHI175" s="4345"/>
      <c r="OHJ175" s="4346"/>
      <c r="OHK175" s="4338"/>
      <c r="OHL175" s="4339"/>
      <c r="OHM175" s="4345"/>
      <c r="OHN175" s="4344"/>
      <c r="OHO175" s="4338"/>
      <c r="OHP175" s="4339"/>
      <c r="OHQ175" s="4340"/>
      <c r="OHR175" s="4341"/>
      <c r="OHS175" s="4338"/>
      <c r="OHT175" s="2612"/>
      <c r="OHU175" s="4342"/>
      <c r="OHV175" s="4343"/>
      <c r="OHW175" s="4344"/>
      <c r="OHX175" s="2613"/>
      <c r="OHY175" s="4345"/>
      <c r="OHZ175" s="4346"/>
      <c r="OIA175" s="4345"/>
      <c r="OIB175" s="4346"/>
      <c r="OIC175" s="4338"/>
      <c r="OID175" s="4339"/>
      <c r="OIE175" s="4345"/>
      <c r="OIF175" s="4344"/>
      <c r="OIG175" s="4338"/>
      <c r="OIH175" s="4339"/>
      <c r="OII175" s="4340"/>
      <c r="OIJ175" s="4341"/>
      <c r="OIK175" s="4338"/>
      <c r="OIL175" s="2612"/>
      <c r="OIM175" s="4342"/>
      <c r="OIN175" s="4343"/>
      <c r="OIO175" s="4344"/>
      <c r="OIP175" s="2613"/>
      <c r="OIQ175" s="4345"/>
      <c r="OIR175" s="4346"/>
      <c r="OIS175" s="4345"/>
      <c r="OIT175" s="4346"/>
      <c r="OIU175" s="4338"/>
      <c r="OIV175" s="4339"/>
      <c r="OIW175" s="4345"/>
      <c r="OIX175" s="4344"/>
      <c r="OIY175" s="4338"/>
      <c r="OIZ175" s="4339"/>
      <c r="OJA175" s="4340"/>
      <c r="OJB175" s="4341"/>
      <c r="OJC175" s="4338"/>
      <c r="OJD175" s="2612"/>
      <c r="OJE175" s="4342"/>
      <c r="OJF175" s="4343"/>
      <c r="OJG175" s="4344"/>
      <c r="OJH175" s="2613"/>
      <c r="OJI175" s="4345"/>
      <c r="OJJ175" s="4346"/>
      <c r="OJK175" s="4345"/>
      <c r="OJL175" s="4346"/>
      <c r="OJM175" s="4338"/>
      <c r="OJN175" s="4339"/>
      <c r="OJO175" s="4345"/>
      <c r="OJP175" s="4344"/>
      <c r="OJQ175" s="4338"/>
      <c r="OJR175" s="4339"/>
      <c r="OJS175" s="4340"/>
      <c r="OJT175" s="4341"/>
      <c r="OJU175" s="4338"/>
      <c r="OJV175" s="2612"/>
      <c r="OJW175" s="4342"/>
      <c r="OJX175" s="4343"/>
      <c r="OJY175" s="4344"/>
      <c r="OJZ175" s="2613"/>
      <c r="OKA175" s="4345"/>
      <c r="OKB175" s="4346"/>
      <c r="OKC175" s="4345"/>
      <c r="OKD175" s="4346"/>
      <c r="OKE175" s="4338"/>
      <c r="OKF175" s="4339"/>
      <c r="OKG175" s="4345"/>
      <c r="OKH175" s="4344"/>
      <c r="OKI175" s="4338"/>
      <c r="OKJ175" s="4339"/>
      <c r="OKK175" s="4340"/>
      <c r="OKL175" s="4341"/>
      <c r="OKM175" s="4338"/>
      <c r="OKN175" s="2612"/>
      <c r="OKO175" s="4342"/>
      <c r="OKP175" s="4343"/>
      <c r="OKQ175" s="4344"/>
      <c r="OKR175" s="2613"/>
      <c r="OKS175" s="4345"/>
      <c r="OKT175" s="4346"/>
      <c r="OKU175" s="4345"/>
      <c r="OKV175" s="4346"/>
      <c r="OKW175" s="4338"/>
      <c r="OKX175" s="4339"/>
      <c r="OKY175" s="4345"/>
      <c r="OKZ175" s="4344"/>
      <c r="OLA175" s="4338"/>
      <c r="OLB175" s="4339"/>
      <c r="OLC175" s="4340"/>
      <c r="OLD175" s="4341"/>
      <c r="OLE175" s="4338"/>
      <c r="OLF175" s="2612"/>
      <c r="OLG175" s="4342"/>
      <c r="OLH175" s="4343"/>
      <c r="OLI175" s="4344"/>
      <c r="OLJ175" s="2613"/>
      <c r="OLK175" s="4345"/>
      <c r="OLL175" s="4346"/>
      <c r="OLM175" s="4345"/>
      <c r="OLN175" s="4346"/>
      <c r="OLO175" s="4338"/>
      <c r="OLP175" s="4339"/>
      <c r="OLQ175" s="4345"/>
      <c r="OLR175" s="4344"/>
      <c r="OLS175" s="4338"/>
      <c r="OLT175" s="4339"/>
      <c r="OLU175" s="4340"/>
      <c r="OLV175" s="4341"/>
      <c r="OLW175" s="4338"/>
      <c r="OLX175" s="2612"/>
      <c r="OLY175" s="4342"/>
      <c r="OLZ175" s="4343"/>
      <c r="OMA175" s="4344"/>
      <c r="OMB175" s="2613"/>
      <c r="OMC175" s="4345"/>
      <c r="OMD175" s="4346"/>
      <c r="OME175" s="4345"/>
      <c r="OMF175" s="4346"/>
      <c r="OMG175" s="4338"/>
      <c r="OMH175" s="4339"/>
      <c r="OMI175" s="4345"/>
      <c r="OMJ175" s="4344"/>
      <c r="OMK175" s="4338"/>
      <c r="OML175" s="4339"/>
      <c r="OMM175" s="4340"/>
      <c r="OMN175" s="4341"/>
      <c r="OMO175" s="4338"/>
      <c r="OMP175" s="2612"/>
      <c r="OMQ175" s="4342"/>
      <c r="OMR175" s="4343"/>
      <c r="OMS175" s="4344"/>
      <c r="OMT175" s="2613"/>
      <c r="OMU175" s="4345"/>
      <c r="OMV175" s="4346"/>
      <c r="OMW175" s="4345"/>
      <c r="OMX175" s="4346"/>
      <c r="OMY175" s="4338"/>
      <c r="OMZ175" s="4339"/>
      <c r="ONA175" s="4345"/>
      <c r="ONB175" s="4344"/>
      <c r="ONC175" s="4338"/>
      <c r="OND175" s="4339"/>
      <c r="ONE175" s="4340"/>
      <c r="ONF175" s="4341"/>
      <c r="ONG175" s="4338"/>
      <c r="ONH175" s="2612"/>
      <c r="ONI175" s="4342"/>
      <c r="ONJ175" s="4343"/>
      <c r="ONK175" s="4344"/>
      <c r="ONL175" s="2613"/>
      <c r="ONM175" s="4345"/>
      <c r="ONN175" s="4346"/>
      <c r="ONO175" s="4345"/>
      <c r="ONP175" s="4346"/>
      <c r="ONQ175" s="4338"/>
      <c r="ONR175" s="4339"/>
      <c r="ONS175" s="4345"/>
      <c r="ONT175" s="4344"/>
      <c r="ONU175" s="4338"/>
      <c r="ONV175" s="4339"/>
      <c r="ONW175" s="4340"/>
      <c r="ONX175" s="4341"/>
      <c r="ONY175" s="4338"/>
      <c r="ONZ175" s="2612"/>
      <c r="OOA175" s="4342"/>
      <c r="OOB175" s="4343"/>
      <c r="OOC175" s="4344"/>
      <c r="OOD175" s="2613"/>
      <c r="OOE175" s="4345"/>
      <c r="OOF175" s="4346"/>
      <c r="OOG175" s="4345"/>
      <c r="OOH175" s="4346"/>
      <c r="OOI175" s="4338"/>
      <c r="OOJ175" s="4339"/>
      <c r="OOK175" s="4345"/>
      <c r="OOL175" s="4344"/>
      <c r="OOM175" s="4338"/>
      <c r="OON175" s="4339"/>
      <c r="OOO175" s="4340"/>
      <c r="OOP175" s="4341"/>
      <c r="OOQ175" s="4338"/>
      <c r="OOR175" s="2612"/>
      <c r="OOS175" s="4342"/>
      <c r="OOT175" s="4343"/>
      <c r="OOU175" s="4344"/>
      <c r="OOV175" s="2613"/>
      <c r="OOW175" s="4345"/>
      <c r="OOX175" s="4346"/>
      <c r="OOY175" s="4345"/>
      <c r="OOZ175" s="4346"/>
      <c r="OPA175" s="4338"/>
      <c r="OPB175" s="4339"/>
      <c r="OPC175" s="4345"/>
      <c r="OPD175" s="4344"/>
      <c r="OPE175" s="4338"/>
      <c r="OPF175" s="4339"/>
      <c r="OPG175" s="4340"/>
      <c r="OPH175" s="4341"/>
      <c r="OPI175" s="4338"/>
      <c r="OPJ175" s="2612"/>
      <c r="OPK175" s="4342"/>
      <c r="OPL175" s="4343"/>
      <c r="OPM175" s="4344"/>
      <c r="OPN175" s="2613"/>
      <c r="OPO175" s="4345"/>
      <c r="OPP175" s="4346"/>
      <c r="OPQ175" s="4345"/>
      <c r="OPR175" s="4346"/>
      <c r="OPS175" s="4338"/>
      <c r="OPT175" s="4339"/>
      <c r="OPU175" s="4345"/>
      <c r="OPV175" s="4344"/>
      <c r="OPW175" s="4338"/>
      <c r="OPX175" s="4339"/>
      <c r="OPY175" s="4340"/>
      <c r="OPZ175" s="4341"/>
      <c r="OQA175" s="4338"/>
      <c r="OQB175" s="2612"/>
      <c r="OQC175" s="4342"/>
      <c r="OQD175" s="4343"/>
      <c r="OQE175" s="4344"/>
      <c r="OQF175" s="2613"/>
      <c r="OQG175" s="4345"/>
      <c r="OQH175" s="4346"/>
      <c r="OQI175" s="4345"/>
      <c r="OQJ175" s="4346"/>
      <c r="OQK175" s="4338"/>
      <c r="OQL175" s="4339"/>
      <c r="OQM175" s="4345"/>
      <c r="OQN175" s="4344"/>
      <c r="OQO175" s="4338"/>
      <c r="OQP175" s="4339"/>
      <c r="OQQ175" s="4340"/>
      <c r="OQR175" s="4341"/>
      <c r="OQS175" s="4338"/>
      <c r="OQT175" s="2612"/>
      <c r="OQU175" s="4342"/>
      <c r="OQV175" s="4343"/>
      <c r="OQW175" s="4344"/>
      <c r="OQX175" s="2613"/>
      <c r="OQY175" s="4345"/>
      <c r="OQZ175" s="4346"/>
      <c r="ORA175" s="4345"/>
      <c r="ORB175" s="4346"/>
      <c r="ORC175" s="4338"/>
      <c r="ORD175" s="4339"/>
      <c r="ORE175" s="4345"/>
      <c r="ORF175" s="4344"/>
      <c r="ORG175" s="4338"/>
      <c r="ORH175" s="4339"/>
      <c r="ORI175" s="4340"/>
      <c r="ORJ175" s="4341"/>
      <c r="ORK175" s="4338"/>
      <c r="ORL175" s="2612"/>
      <c r="ORM175" s="4342"/>
      <c r="ORN175" s="4343"/>
      <c r="ORO175" s="4344"/>
      <c r="ORP175" s="2613"/>
      <c r="ORQ175" s="4345"/>
      <c r="ORR175" s="4346"/>
      <c r="ORS175" s="4345"/>
      <c r="ORT175" s="4346"/>
      <c r="ORU175" s="4338"/>
      <c r="ORV175" s="4339"/>
      <c r="ORW175" s="4345"/>
      <c r="ORX175" s="4344"/>
      <c r="ORY175" s="4338"/>
      <c r="ORZ175" s="4339"/>
      <c r="OSA175" s="4340"/>
      <c r="OSB175" s="4341"/>
      <c r="OSC175" s="4338"/>
      <c r="OSD175" s="2612"/>
      <c r="OSE175" s="4342"/>
      <c r="OSF175" s="4343"/>
      <c r="OSG175" s="4344"/>
      <c r="OSH175" s="2613"/>
      <c r="OSI175" s="4345"/>
      <c r="OSJ175" s="4346"/>
      <c r="OSK175" s="4345"/>
      <c r="OSL175" s="4346"/>
      <c r="OSM175" s="4338"/>
      <c r="OSN175" s="4339"/>
      <c r="OSO175" s="4345"/>
      <c r="OSP175" s="4344"/>
      <c r="OSQ175" s="4338"/>
      <c r="OSR175" s="4339"/>
      <c r="OSS175" s="4340"/>
      <c r="OST175" s="4341"/>
      <c r="OSU175" s="4338"/>
      <c r="OSV175" s="2612"/>
      <c r="OSW175" s="4342"/>
      <c r="OSX175" s="4343"/>
      <c r="OSY175" s="4344"/>
      <c r="OSZ175" s="2613"/>
      <c r="OTA175" s="4345"/>
      <c r="OTB175" s="4346"/>
      <c r="OTC175" s="4345"/>
      <c r="OTD175" s="4346"/>
      <c r="OTE175" s="4338"/>
      <c r="OTF175" s="4339"/>
      <c r="OTG175" s="4345"/>
      <c r="OTH175" s="4344"/>
      <c r="OTI175" s="4338"/>
      <c r="OTJ175" s="4339"/>
      <c r="OTK175" s="4340"/>
      <c r="OTL175" s="4341"/>
      <c r="OTM175" s="4338"/>
      <c r="OTN175" s="2612"/>
      <c r="OTO175" s="4342"/>
      <c r="OTP175" s="4343"/>
      <c r="OTQ175" s="4344"/>
      <c r="OTR175" s="2613"/>
      <c r="OTS175" s="4345"/>
      <c r="OTT175" s="4346"/>
      <c r="OTU175" s="4345"/>
      <c r="OTV175" s="4346"/>
      <c r="OTW175" s="4338"/>
      <c r="OTX175" s="4339"/>
      <c r="OTY175" s="4345"/>
      <c r="OTZ175" s="4344"/>
      <c r="OUA175" s="4338"/>
      <c r="OUB175" s="4339"/>
      <c r="OUC175" s="4340"/>
      <c r="OUD175" s="4341"/>
      <c r="OUE175" s="4338"/>
      <c r="OUF175" s="2612"/>
      <c r="OUG175" s="4342"/>
      <c r="OUH175" s="4343"/>
      <c r="OUI175" s="4344"/>
      <c r="OUJ175" s="2613"/>
      <c r="OUK175" s="4345"/>
      <c r="OUL175" s="4346"/>
      <c r="OUM175" s="4345"/>
      <c r="OUN175" s="4346"/>
      <c r="OUO175" s="4338"/>
      <c r="OUP175" s="4339"/>
      <c r="OUQ175" s="4345"/>
      <c r="OUR175" s="4344"/>
      <c r="OUS175" s="4338"/>
      <c r="OUT175" s="4339"/>
      <c r="OUU175" s="4340"/>
      <c r="OUV175" s="4341"/>
      <c r="OUW175" s="4338"/>
      <c r="OUX175" s="2612"/>
      <c r="OUY175" s="4342"/>
      <c r="OUZ175" s="4343"/>
      <c r="OVA175" s="4344"/>
      <c r="OVB175" s="2613"/>
      <c r="OVC175" s="4345"/>
      <c r="OVD175" s="4346"/>
      <c r="OVE175" s="4345"/>
      <c r="OVF175" s="4346"/>
      <c r="OVG175" s="4338"/>
      <c r="OVH175" s="4339"/>
      <c r="OVI175" s="4345"/>
      <c r="OVJ175" s="4344"/>
      <c r="OVK175" s="4338"/>
      <c r="OVL175" s="4339"/>
      <c r="OVM175" s="4340"/>
      <c r="OVN175" s="4341"/>
      <c r="OVO175" s="4338"/>
      <c r="OVP175" s="2612"/>
      <c r="OVQ175" s="4342"/>
      <c r="OVR175" s="4343"/>
      <c r="OVS175" s="4344"/>
      <c r="OVT175" s="2613"/>
      <c r="OVU175" s="4345"/>
      <c r="OVV175" s="4346"/>
      <c r="OVW175" s="4345"/>
      <c r="OVX175" s="4346"/>
      <c r="OVY175" s="4338"/>
      <c r="OVZ175" s="4339"/>
      <c r="OWA175" s="4345"/>
      <c r="OWB175" s="4344"/>
      <c r="OWC175" s="4338"/>
      <c r="OWD175" s="4339"/>
      <c r="OWE175" s="4340"/>
      <c r="OWF175" s="4341"/>
      <c r="OWG175" s="4338"/>
      <c r="OWH175" s="2612"/>
      <c r="OWI175" s="4342"/>
      <c r="OWJ175" s="4343"/>
      <c r="OWK175" s="4344"/>
      <c r="OWL175" s="2613"/>
      <c r="OWM175" s="4345"/>
      <c r="OWN175" s="4346"/>
      <c r="OWO175" s="4345"/>
      <c r="OWP175" s="4346"/>
      <c r="OWQ175" s="4338"/>
      <c r="OWR175" s="4339"/>
      <c r="OWS175" s="4345"/>
      <c r="OWT175" s="4344"/>
      <c r="OWU175" s="4338"/>
      <c r="OWV175" s="4339"/>
      <c r="OWW175" s="4340"/>
      <c r="OWX175" s="4341"/>
      <c r="OWY175" s="4338"/>
      <c r="OWZ175" s="2612"/>
      <c r="OXA175" s="4342"/>
      <c r="OXB175" s="4343"/>
      <c r="OXC175" s="4344"/>
      <c r="OXD175" s="2613"/>
      <c r="OXE175" s="4345"/>
      <c r="OXF175" s="4346"/>
      <c r="OXG175" s="4345"/>
      <c r="OXH175" s="4346"/>
      <c r="OXI175" s="4338"/>
      <c r="OXJ175" s="4339"/>
      <c r="OXK175" s="4345"/>
      <c r="OXL175" s="4344"/>
      <c r="OXM175" s="4338"/>
      <c r="OXN175" s="4339"/>
      <c r="OXO175" s="4340"/>
      <c r="OXP175" s="4341"/>
      <c r="OXQ175" s="4338"/>
      <c r="OXR175" s="2612"/>
      <c r="OXS175" s="4342"/>
      <c r="OXT175" s="4343"/>
      <c r="OXU175" s="4344"/>
      <c r="OXV175" s="2613"/>
      <c r="OXW175" s="4345"/>
      <c r="OXX175" s="4346"/>
      <c r="OXY175" s="4345"/>
      <c r="OXZ175" s="4346"/>
      <c r="OYA175" s="4338"/>
      <c r="OYB175" s="4339"/>
      <c r="OYC175" s="4345"/>
      <c r="OYD175" s="4344"/>
      <c r="OYE175" s="4338"/>
      <c r="OYF175" s="4339"/>
      <c r="OYG175" s="4340"/>
      <c r="OYH175" s="4341"/>
      <c r="OYI175" s="4338"/>
      <c r="OYJ175" s="2612"/>
      <c r="OYK175" s="4342"/>
      <c r="OYL175" s="4343"/>
      <c r="OYM175" s="4344"/>
      <c r="OYN175" s="2613"/>
      <c r="OYO175" s="4345"/>
      <c r="OYP175" s="4346"/>
      <c r="OYQ175" s="4345"/>
      <c r="OYR175" s="4346"/>
      <c r="OYS175" s="4338"/>
      <c r="OYT175" s="4339"/>
      <c r="OYU175" s="4345"/>
      <c r="OYV175" s="4344"/>
      <c r="OYW175" s="4338"/>
      <c r="OYX175" s="4339"/>
      <c r="OYY175" s="4340"/>
      <c r="OYZ175" s="4341"/>
      <c r="OZA175" s="4338"/>
      <c r="OZB175" s="2612"/>
      <c r="OZC175" s="4342"/>
      <c r="OZD175" s="4343"/>
      <c r="OZE175" s="4344"/>
      <c r="OZF175" s="2613"/>
      <c r="OZG175" s="4345"/>
      <c r="OZH175" s="4346"/>
      <c r="OZI175" s="4345"/>
      <c r="OZJ175" s="4346"/>
      <c r="OZK175" s="4338"/>
      <c r="OZL175" s="4339"/>
      <c r="OZM175" s="4345"/>
      <c r="OZN175" s="4344"/>
      <c r="OZO175" s="4338"/>
      <c r="OZP175" s="4339"/>
      <c r="OZQ175" s="4340"/>
      <c r="OZR175" s="4341"/>
      <c r="OZS175" s="4338"/>
      <c r="OZT175" s="2612"/>
      <c r="OZU175" s="4342"/>
      <c r="OZV175" s="4343"/>
      <c r="OZW175" s="4344"/>
      <c r="OZX175" s="2613"/>
      <c r="OZY175" s="4345"/>
      <c r="OZZ175" s="4346"/>
      <c r="PAA175" s="4345"/>
      <c r="PAB175" s="4346"/>
      <c r="PAC175" s="4338"/>
      <c r="PAD175" s="4339"/>
      <c r="PAE175" s="4345"/>
      <c r="PAF175" s="4344"/>
      <c r="PAG175" s="4338"/>
      <c r="PAH175" s="4339"/>
      <c r="PAI175" s="4340"/>
      <c r="PAJ175" s="4341"/>
      <c r="PAK175" s="4338"/>
      <c r="PAL175" s="2612"/>
      <c r="PAM175" s="4342"/>
      <c r="PAN175" s="4343"/>
      <c r="PAO175" s="4344"/>
      <c r="PAP175" s="2613"/>
      <c r="PAQ175" s="4345"/>
      <c r="PAR175" s="4346"/>
      <c r="PAS175" s="4345"/>
      <c r="PAT175" s="4346"/>
      <c r="PAU175" s="4338"/>
      <c r="PAV175" s="4339"/>
      <c r="PAW175" s="4345"/>
      <c r="PAX175" s="4344"/>
      <c r="PAY175" s="4338"/>
      <c r="PAZ175" s="4339"/>
      <c r="PBA175" s="4340"/>
      <c r="PBB175" s="4341"/>
      <c r="PBC175" s="4338"/>
      <c r="PBD175" s="2612"/>
      <c r="PBE175" s="4342"/>
      <c r="PBF175" s="4343"/>
      <c r="PBG175" s="4344"/>
      <c r="PBH175" s="2613"/>
      <c r="PBI175" s="4345"/>
      <c r="PBJ175" s="4346"/>
      <c r="PBK175" s="4345"/>
      <c r="PBL175" s="4346"/>
      <c r="PBM175" s="4338"/>
      <c r="PBN175" s="4339"/>
      <c r="PBO175" s="4345"/>
      <c r="PBP175" s="4344"/>
      <c r="PBQ175" s="4338"/>
      <c r="PBR175" s="4339"/>
      <c r="PBS175" s="4340"/>
      <c r="PBT175" s="4341"/>
      <c r="PBU175" s="4338"/>
      <c r="PBV175" s="2612"/>
      <c r="PBW175" s="4342"/>
      <c r="PBX175" s="4343"/>
      <c r="PBY175" s="4344"/>
      <c r="PBZ175" s="2613"/>
      <c r="PCA175" s="4345"/>
      <c r="PCB175" s="4346"/>
      <c r="PCC175" s="4345"/>
      <c r="PCD175" s="4346"/>
      <c r="PCE175" s="4338"/>
      <c r="PCF175" s="4339"/>
      <c r="PCG175" s="4345"/>
      <c r="PCH175" s="4344"/>
      <c r="PCI175" s="4338"/>
      <c r="PCJ175" s="4339"/>
      <c r="PCK175" s="4340"/>
      <c r="PCL175" s="4341"/>
      <c r="PCM175" s="4338"/>
      <c r="PCN175" s="2612"/>
      <c r="PCO175" s="4342"/>
      <c r="PCP175" s="4343"/>
      <c r="PCQ175" s="4344"/>
      <c r="PCR175" s="2613"/>
      <c r="PCS175" s="4345"/>
      <c r="PCT175" s="4346"/>
      <c r="PCU175" s="4345"/>
      <c r="PCV175" s="4346"/>
      <c r="PCW175" s="4338"/>
      <c r="PCX175" s="4339"/>
      <c r="PCY175" s="4345"/>
      <c r="PCZ175" s="4344"/>
      <c r="PDA175" s="4338"/>
      <c r="PDB175" s="4339"/>
      <c r="PDC175" s="4340"/>
      <c r="PDD175" s="4341"/>
      <c r="PDE175" s="4338"/>
      <c r="PDF175" s="2612"/>
      <c r="PDG175" s="4342"/>
      <c r="PDH175" s="4343"/>
      <c r="PDI175" s="4344"/>
      <c r="PDJ175" s="2613"/>
      <c r="PDK175" s="4345"/>
      <c r="PDL175" s="4346"/>
      <c r="PDM175" s="4345"/>
      <c r="PDN175" s="4346"/>
      <c r="PDO175" s="4338"/>
      <c r="PDP175" s="4339"/>
      <c r="PDQ175" s="4345"/>
      <c r="PDR175" s="4344"/>
      <c r="PDS175" s="4338"/>
      <c r="PDT175" s="4339"/>
      <c r="PDU175" s="4340"/>
      <c r="PDV175" s="4341"/>
      <c r="PDW175" s="4338"/>
      <c r="PDX175" s="2612"/>
      <c r="PDY175" s="4342"/>
      <c r="PDZ175" s="4343"/>
      <c r="PEA175" s="4344"/>
      <c r="PEB175" s="2613"/>
      <c r="PEC175" s="4345"/>
      <c r="PED175" s="4346"/>
      <c r="PEE175" s="4345"/>
      <c r="PEF175" s="4346"/>
      <c r="PEG175" s="4338"/>
      <c r="PEH175" s="4339"/>
      <c r="PEI175" s="4345"/>
      <c r="PEJ175" s="4344"/>
      <c r="PEK175" s="4338"/>
      <c r="PEL175" s="4339"/>
      <c r="PEM175" s="4340"/>
      <c r="PEN175" s="4341"/>
      <c r="PEO175" s="4338"/>
      <c r="PEP175" s="2612"/>
      <c r="PEQ175" s="4342"/>
      <c r="PER175" s="4343"/>
      <c r="PES175" s="4344"/>
      <c r="PET175" s="2613"/>
      <c r="PEU175" s="4345"/>
      <c r="PEV175" s="4346"/>
      <c r="PEW175" s="4345"/>
      <c r="PEX175" s="4346"/>
      <c r="PEY175" s="4338"/>
      <c r="PEZ175" s="4339"/>
      <c r="PFA175" s="4345"/>
      <c r="PFB175" s="4344"/>
      <c r="PFC175" s="4338"/>
      <c r="PFD175" s="4339"/>
      <c r="PFE175" s="4340"/>
      <c r="PFF175" s="4341"/>
      <c r="PFG175" s="4338"/>
      <c r="PFH175" s="2612"/>
      <c r="PFI175" s="4342"/>
      <c r="PFJ175" s="4343"/>
      <c r="PFK175" s="4344"/>
      <c r="PFL175" s="2613"/>
      <c r="PFM175" s="4345"/>
      <c r="PFN175" s="4346"/>
      <c r="PFO175" s="4345"/>
      <c r="PFP175" s="4346"/>
      <c r="PFQ175" s="4338"/>
      <c r="PFR175" s="4339"/>
      <c r="PFS175" s="4345"/>
      <c r="PFT175" s="4344"/>
      <c r="PFU175" s="4338"/>
      <c r="PFV175" s="4339"/>
      <c r="PFW175" s="4340"/>
      <c r="PFX175" s="4341"/>
      <c r="PFY175" s="4338"/>
      <c r="PFZ175" s="2612"/>
      <c r="PGA175" s="4342"/>
      <c r="PGB175" s="4343"/>
      <c r="PGC175" s="4344"/>
      <c r="PGD175" s="2613"/>
      <c r="PGE175" s="4345"/>
      <c r="PGF175" s="4346"/>
      <c r="PGG175" s="4345"/>
      <c r="PGH175" s="4346"/>
      <c r="PGI175" s="4338"/>
      <c r="PGJ175" s="4339"/>
      <c r="PGK175" s="4345"/>
      <c r="PGL175" s="4344"/>
      <c r="PGM175" s="4338"/>
      <c r="PGN175" s="4339"/>
      <c r="PGO175" s="4340"/>
      <c r="PGP175" s="4341"/>
      <c r="PGQ175" s="4338"/>
      <c r="PGR175" s="2612"/>
      <c r="PGS175" s="4342"/>
      <c r="PGT175" s="4343"/>
      <c r="PGU175" s="4344"/>
      <c r="PGV175" s="2613"/>
      <c r="PGW175" s="4345"/>
      <c r="PGX175" s="4346"/>
      <c r="PGY175" s="4345"/>
      <c r="PGZ175" s="4346"/>
      <c r="PHA175" s="4338"/>
      <c r="PHB175" s="4339"/>
      <c r="PHC175" s="4345"/>
      <c r="PHD175" s="4344"/>
      <c r="PHE175" s="4338"/>
      <c r="PHF175" s="4339"/>
      <c r="PHG175" s="4340"/>
      <c r="PHH175" s="4341"/>
      <c r="PHI175" s="4338"/>
      <c r="PHJ175" s="2612"/>
      <c r="PHK175" s="4342"/>
      <c r="PHL175" s="4343"/>
      <c r="PHM175" s="4344"/>
      <c r="PHN175" s="2613"/>
      <c r="PHO175" s="4345"/>
      <c r="PHP175" s="4346"/>
      <c r="PHQ175" s="4345"/>
      <c r="PHR175" s="4346"/>
      <c r="PHS175" s="4338"/>
      <c r="PHT175" s="4339"/>
      <c r="PHU175" s="4345"/>
      <c r="PHV175" s="4344"/>
      <c r="PHW175" s="4338"/>
      <c r="PHX175" s="4339"/>
      <c r="PHY175" s="4340"/>
      <c r="PHZ175" s="4341"/>
      <c r="PIA175" s="4338"/>
      <c r="PIB175" s="2612"/>
      <c r="PIC175" s="4342"/>
      <c r="PID175" s="4343"/>
      <c r="PIE175" s="4344"/>
      <c r="PIF175" s="2613"/>
      <c r="PIG175" s="4345"/>
      <c r="PIH175" s="4346"/>
      <c r="PII175" s="4345"/>
      <c r="PIJ175" s="4346"/>
      <c r="PIK175" s="4338"/>
      <c r="PIL175" s="4339"/>
      <c r="PIM175" s="4345"/>
      <c r="PIN175" s="4344"/>
      <c r="PIO175" s="4338"/>
      <c r="PIP175" s="4339"/>
      <c r="PIQ175" s="4340"/>
      <c r="PIR175" s="4341"/>
      <c r="PIS175" s="4338"/>
      <c r="PIT175" s="2612"/>
      <c r="PIU175" s="4342"/>
      <c r="PIV175" s="4343"/>
      <c r="PIW175" s="4344"/>
      <c r="PIX175" s="2613"/>
      <c r="PIY175" s="4345"/>
      <c r="PIZ175" s="4346"/>
      <c r="PJA175" s="4345"/>
      <c r="PJB175" s="4346"/>
      <c r="PJC175" s="4338"/>
      <c r="PJD175" s="4339"/>
      <c r="PJE175" s="4345"/>
      <c r="PJF175" s="4344"/>
      <c r="PJG175" s="4338"/>
      <c r="PJH175" s="4339"/>
      <c r="PJI175" s="4340"/>
      <c r="PJJ175" s="4341"/>
      <c r="PJK175" s="4338"/>
      <c r="PJL175" s="2612"/>
      <c r="PJM175" s="4342"/>
      <c r="PJN175" s="4343"/>
      <c r="PJO175" s="4344"/>
      <c r="PJP175" s="2613"/>
      <c r="PJQ175" s="4345"/>
      <c r="PJR175" s="4346"/>
      <c r="PJS175" s="4345"/>
      <c r="PJT175" s="4346"/>
      <c r="PJU175" s="4338"/>
      <c r="PJV175" s="4339"/>
      <c r="PJW175" s="4345"/>
      <c r="PJX175" s="4344"/>
      <c r="PJY175" s="4338"/>
      <c r="PJZ175" s="4339"/>
      <c r="PKA175" s="4340"/>
      <c r="PKB175" s="4341"/>
      <c r="PKC175" s="4338"/>
      <c r="PKD175" s="2612"/>
      <c r="PKE175" s="4342"/>
      <c r="PKF175" s="4343"/>
      <c r="PKG175" s="4344"/>
      <c r="PKH175" s="2613"/>
      <c r="PKI175" s="4345"/>
      <c r="PKJ175" s="4346"/>
      <c r="PKK175" s="4345"/>
      <c r="PKL175" s="4346"/>
      <c r="PKM175" s="4338"/>
      <c r="PKN175" s="4339"/>
      <c r="PKO175" s="4345"/>
      <c r="PKP175" s="4344"/>
      <c r="PKQ175" s="4338"/>
      <c r="PKR175" s="4339"/>
      <c r="PKS175" s="4340"/>
      <c r="PKT175" s="4341"/>
      <c r="PKU175" s="4338"/>
      <c r="PKV175" s="2612"/>
      <c r="PKW175" s="4342"/>
      <c r="PKX175" s="4343"/>
      <c r="PKY175" s="4344"/>
      <c r="PKZ175" s="2613"/>
      <c r="PLA175" s="4345"/>
      <c r="PLB175" s="4346"/>
      <c r="PLC175" s="4345"/>
      <c r="PLD175" s="4346"/>
      <c r="PLE175" s="4338"/>
      <c r="PLF175" s="4339"/>
      <c r="PLG175" s="4345"/>
      <c r="PLH175" s="4344"/>
      <c r="PLI175" s="4338"/>
      <c r="PLJ175" s="4339"/>
      <c r="PLK175" s="4340"/>
      <c r="PLL175" s="4341"/>
      <c r="PLM175" s="4338"/>
      <c r="PLN175" s="2612"/>
      <c r="PLO175" s="4342"/>
      <c r="PLP175" s="4343"/>
      <c r="PLQ175" s="4344"/>
      <c r="PLR175" s="2613"/>
      <c r="PLS175" s="4345"/>
      <c r="PLT175" s="4346"/>
      <c r="PLU175" s="4345"/>
      <c r="PLV175" s="4346"/>
      <c r="PLW175" s="4338"/>
      <c r="PLX175" s="4339"/>
      <c r="PLY175" s="4345"/>
      <c r="PLZ175" s="4344"/>
      <c r="PMA175" s="4338"/>
      <c r="PMB175" s="4339"/>
      <c r="PMC175" s="4340"/>
      <c r="PMD175" s="4341"/>
      <c r="PME175" s="4338"/>
      <c r="PMF175" s="2612"/>
      <c r="PMG175" s="4342"/>
      <c r="PMH175" s="4343"/>
      <c r="PMI175" s="4344"/>
      <c r="PMJ175" s="2613"/>
      <c r="PMK175" s="4345"/>
      <c r="PML175" s="4346"/>
      <c r="PMM175" s="4345"/>
      <c r="PMN175" s="4346"/>
      <c r="PMO175" s="4338"/>
      <c r="PMP175" s="4339"/>
      <c r="PMQ175" s="4345"/>
      <c r="PMR175" s="4344"/>
      <c r="PMS175" s="4338"/>
      <c r="PMT175" s="4339"/>
      <c r="PMU175" s="4340"/>
      <c r="PMV175" s="4341"/>
      <c r="PMW175" s="4338"/>
      <c r="PMX175" s="2612"/>
      <c r="PMY175" s="4342"/>
      <c r="PMZ175" s="4343"/>
      <c r="PNA175" s="4344"/>
      <c r="PNB175" s="2613"/>
      <c r="PNC175" s="4345"/>
      <c r="PND175" s="4346"/>
      <c r="PNE175" s="4345"/>
      <c r="PNF175" s="4346"/>
      <c r="PNG175" s="4338"/>
      <c r="PNH175" s="4339"/>
      <c r="PNI175" s="4345"/>
      <c r="PNJ175" s="4344"/>
      <c r="PNK175" s="4338"/>
      <c r="PNL175" s="4339"/>
      <c r="PNM175" s="4340"/>
      <c r="PNN175" s="4341"/>
      <c r="PNO175" s="4338"/>
      <c r="PNP175" s="2612"/>
      <c r="PNQ175" s="4342"/>
      <c r="PNR175" s="4343"/>
      <c r="PNS175" s="4344"/>
      <c r="PNT175" s="2613"/>
      <c r="PNU175" s="4345"/>
      <c r="PNV175" s="4346"/>
      <c r="PNW175" s="4345"/>
      <c r="PNX175" s="4346"/>
      <c r="PNY175" s="4338"/>
      <c r="PNZ175" s="4339"/>
      <c r="POA175" s="4345"/>
      <c r="POB175" s="4344"/>
      <c r="POC175" s="4338"/>
      <c r="POD175" s="4339"/>
      <c r="POE175" s="4340"/>
      <c r="POF175" s="4341"/>
      <c r="POG175" s="4338"/>
      <c r="POH175" s="2612"/>
      <c r="POI175" s="4342"/>
      <c r="POJ175" s="4343"/>
      <c r="POK175" s="4344"/>
      <c r="POL175" s="2613"/>
      <c r="POM175" s="4345"/>
      <c r="PON175" s="4346"/>
      <c r="POO175" s="4345"/>
      <c r="POP175" s="4346"/>
      <c r="POQ175" s="4338"/>
      <c r="POR175" s="4339"/>
      <c r="POS175" s="4345"/>
      <c r="POT175" s="4344"/>
      <c r="POU175" s="4338"/>
      <c r="POV175" s="4339"/>
      <c r="POW175" s="4340"/>
      <c r="POX175" s="4341"/>
      <c r="POY175" s="4338"/>
      <c r="POZ175" s="2612"/>
      <c r="PPA175" s="4342"/>
      <c r="PPB175" s="4343"/>
      <c r="PPC175" s="4344"/>
      <c r="PPD175" s="2613"/>
      <c r="PPE175" s="4345"/>
      <c r="PPF175" s="4346"/>
      <c r="PPG175" s="4345"/>
      <c r="PPH175" s="4346"/>
      <c r="PPI175" s="4338"/>
      <c r="PPJ175" s="4339"/>
      <c r="PPK175" s="4345"/>
      <c r="PPL175" s="4344"/>
      <c r="PPM175" s="4338"/>
      <c r="PPN175" s="4339"/>
      <c r="PPO175" s="4340"/>
      <c r="PPP175" s="4341"/>
      <c r="PPQ175" s="4338"/>
      <c r="PPR175" s="2612"/>
      <c r="PPS175" s="4342"/>
      <c r="PPT175" s="4343"/>
      <c r="PPU175" s="4344"/>
      <c r="PPV175" s="2613"/>
      <c r="PPW175" s="4345"/>
      <c r="PPX175" s="4346"/>
      <c r="PPY175" s="4345"/>
      <c r="PPZ175" s="4346"/>
      <c r="PQA175" s="4338"/>
      <c r="PQB175" s="4339"/>
      <c r="PQC175" s="4345"/>
      <c r="PQD175" s="4344"/>
      <c r="PQE175" s="4338"/>
      <c r="PQF175" s="4339"/>
      <c r="PQG175" s="4340"/>
      <c r="PQH175" s="4341"/>
      <c r="PQI175" s="4338"/>
      <c r="PQJ175" s="2612"/>
      <c r="PQK175" s="4342"/>
      <c r="PQL175" s="4343"/>
      <c r="PQM175" s="4344"/>
      <c r="PQN175" s="2613"/>
      <c r="PQO175" s="4345"/>
      <c r="PQP175" s="4346"/>
      <c r="PQQ175" s="4345"/>
      <c r="PQR175" s="4346"/>
      <c r="PQS175" s="4338"/>
      <c r="PQT175" s="4339"/>
      <c r="PQU175" s="4345"/>
      <c r="PQV175" s="4344"/>
      <c r="PQW175" s="4338"/>
      <c r="PQX175" s="4339"/>
      <c r="PQY175" s="4340"/>
      <c r="PQZ175" s="4341"/>
      <c r="PRA175" s="4338"/>
      <c r="PRB175" s="2612"/>
      <c r="PRC175" s="4342"/>
      <c r="PRD175" s="4343"/>
      <c r="PRE175" s="4344"/>
      <c r="PRF175" s="2613"/>
      <c r="PRG175" s="4345"/>
      <c r="PRH175" s="4346"/>
      <c r="PRI175" s="4345"/>
      <c r="PRJ175" s="4346"/>
      <c r="PRK175" s="4338"/>
      <c r="PRL175" s="4339"/>
      <c r="PRM175" s="4345"/>
      <c r="PRN175" s="4344"/>
      <c r="PRO175" s="4338"/>
      <c r="PRP175" s="4339"/>
      <c r="PRQ175" s="4340"/>
      <c r="PRR175" s="4341"/>
      <c r="PRS175" s="4338"/>
      <c r="PRT175" s="2612"/>
      <c r="PRU175" s="4342"/>
      <c r="PRV175" s="4343"/>
      <c r="PRW175" s="4344"/>
      <c r="PRX175" s="2613"/>
      <c r="PRY175" s="4345"/>
      <c r="PRZ175" s="4346"/>
      <c r="PSA175" s="4345"/>
      <c r="PSB175" s="4346"/>
      <c r="PSC175" s="4338"/>
      <c r="PSD175" s="4339"/>
      <c r="PSE175" s="4345"/>
      <c r="PSF175" s="4344"/>
      <c r="PSG175" s="4338"/>
      <c r="PSH175" s="4339"/>
      <c r="PSI175" s="4340"/>
      <c r="PSJ175" s="4341"/>
      <c r="PSK175" s="4338"/>
      <c r="PSL175" s="2612"/>
      <c r="PSM175" s="4342"/>
      <c r="PSN175" s="4343"/>
      <c r="PSO175" s="4344"/>
      <c r="PSP175" s="2613"/>
      <c r="PSQ175" s="4345"/>
      <c r="PSR175" s="4346"/>
      <c r="PSS175" s="4345"/>
      <c r="PST175" s="4346"/>
      <c r="PSU175" s="4338"/>
      <c r="PSV175" s="4339"/>
      <c r="PSW175" s="4345"/>
      <c r="PSX175" s="4344"/>
      <c r="PSY175" s="4338"/>
      <c r="PSZ175" s="4339"/>
      <c r="PTA175" s="4340"/>
      <c r="PTB175" s="4341"/>
      <c r="PTC175" s="4338"/>
      <c r="PTD175" s="2612"/>
      <c r="PTE175" s="4342"/>
      <c r="PTF175" s="4343"/>
      <c r="PTG175" s="4344"/>
      <c r="PTH175" s="2613"/>
      <c r="PTI175" s="4345"/>
      <c r="PTJ175" s="4346"/>
      <c r="PTK175" s="4345"/>
      <c r="PTL175" s="4346"/>
      <c r="PTM175" s="4338"/>
      <c r="PTN175" s="4339"/>
      <c r="PTO175" s="4345"/>
      <c r="PTP175" s="4344"/>
      <c r="PTQ175" s="4338"/>
      <c r="PTR175" s="4339"/>
      <c r="PTS175" s="4340"/>
      <c r="PTT175" s="4341"/>
      <c r="PTU175" s="4338"/>
      <c r="PTV175" s="2612"/>
      <c r="PTW175" s="4342"/>
      <c r="PTX175" s="4343"/>
      <c r="PTY175" s="4344"/>
      <c r="PTZ175" s="2613"/>
      <c r="PUA175" s="4345"/>
      <c r="PUB175" s="4346"/>
      <c r="PUC175" s="4345"/>
      <c r="PUD175" s="4346"/>
      <c r="PUE175" s="4338"/>
      <c r="PUF175" s="4339"/>
      <c r="PUG175" s="4345"/>
      <c r="PUH175" s="4344"/>
      <c r="PUI175" s="4338"/>
      <c r="PUJ175" s="4339"/>
      <c r="PUK175" s="4340"/>
      <c r="PUL175" s="4341"/>
      <c r="PUM175" s="4338"/>
      <c r="PUN175" s="2612"/>
      <c r="PUO175" s="4342"/>
      <c r="PUP175" s="4343"/>
      <c r="PUQ175" s="4344"/>
      <c r="PUR175" s="2613"/>
      <c r="PUS175" s="4345"/>
      <c r="PUT175" s="4346"/>
      <c r="PUU175" s="4345"/>
      <c r="PUV175" s="4346"/>
      <c r="PUW175" s="4338"/>
      <c r="PUX175" s="4339"/>
      <c r="PUY175" s="4345"/>
      <c r="PUZ175" s="4344"/>
      <c r="PVA175" s="4338"/>
      <c r="PVB175" s="4339"/>
      <c r="PVC175" s="4340"/>
      <c r="PVD175" s="4341"/>
      <c r="PVE175" s="4338"/>
      <c r="PVF175" s="2612"/>
      <c r="PVG175" s="4342"/>
      <c r="PVH175" s="4343"/>
      <c r="PVI175" s="4344"/>
      <c r="PVJ175" s="2613"/>
      <c r="PVK175" s="4345"/>
      <c r="PVL175" s="4346"/>
      <c r="PVM175" s="4345"/>
      <c r="PVN175" s="4346"/>
      <c r="PVO175" s="4338"/>
      <c r="PVP175" s="4339"/>
      <c r="PVQ175" s="4345"/>
      <c r="PVR175" s="4344"/>
      <c r="PVS175" s="4338"/>
      <c r="PVT175" s="4339"/>
      <c r="PVU175" s="4340"/>
      <c r="PVV175" s="4341"/>
      <c r="PVW175" s="4338"/>
      <c r="PVX175" s="2612"/>
      <c r="PVY175" s="4342"/>
      <c r="PVZ175" s="4343"/>
      <c r="PWA175" s="4344"/>
      <c r="PWB175" s="2613"/>
      <c r="PWC175" s="4345"/>
      <c r="PWD175" s="4346"/>
      <c r="PWE175" s="4345"/>
      <c r="PWF175" s="4346"/>
      <c r="PWG175" s="4338"/>
      <c r="PWH175" s="4339"/>
      <c r="PWI175" s="4345"/>
      <c r="PWJ175" s="4344"/>
      <c r="PWK175" s="4338"/>
      <c r="PWL175" s="4339"/>
      <c r="PWM175" s="4340"/>
      <c r="PWN175" s="4341"/>
      <c r="PWO175" s="4338"/>
      <c r="PWP175" s="2612"/>
      <c r="PWQ175" s="4342"/>
      <c r="PWR175" s="4343"/>
      <c r="PWS175" s="4344"/>
      <c r="PWT175" s="2613"/>
      <c r="PWU175" s="4345"/>
      <c r="PWV175" s="4346"/>
      <c r="PWW175" s="4345"/>
      <c r="PWX175" s="4346"/>
      <c r="PWY175" s="4338"/>
      <c r="PWZ175" s="4339"/>
      <c r="PXA175" s="4345"/>
      <c r="PXB175" s="4344"/>
      <c r="PXC175" s="4338"/>
      <c r="PXD175" s="4339"/>
      <c r="PXE175" s="4340"/>
      <c r="PXF175" s="4341"/>
      <c r="PXG175" s="4338"/>
      <c r="PXH175" s="2612"/>
      <c r="PXI175" s="4342"/>
      <c r="PXJ175" s="4343"/>
      <c r="PXK175" s="4344"/>
      <c r="PXL175" s="2613"/>
      <c r="PXM175" s="4345"/>
      <c r="PXN175" s="4346"/>
      <c r="PXO175" s="4345"/>
      <c r="PXP175" s="4346"/>
      <c r="PXQ175" s="4338"/>
      <c r="PXR175" s="4339"/>
      <c r="PXS175" s="4345"/>
      <c r="PXT175" s="4344"/>
      <c r="PXU175" s="4338"/>
      <c r="PXV175" s="4339"/>
      <c r="PXW175" s="4340"/>
      <c r="PXX175" s="4341"/>
      <c r="PXY175" s="4338"/>
      <c r="PXZ175" s="2612"/>
      <c r="PYA175" s="4342"/>
      <c r="PYB175" s="4343"/>
      <c r="PYC175" s="4344"/>
      <c r="PYD175" s="2613"/>
      <c r="PYE175" s="4345"/>
      <c r="PYF175" s="4346"/>
      <c r="PYG175" s="4345"/>
      <c r="PYH175" s="4346"/>
      <c r="PYI175" s="4338"/>
      <c r="PYJ175" s="4339"/>
      <c r="PYK175" s="4345"/>
      <c r="PYL175" s="4344"/>
      <c r="PYM175" s="4338"/>
      <c r="PYN175" s="4339"/>
      <c r="PYO175" s="4340"/>
      <c r="PYP175" s="4341"/>
      <c r="PYQ175" s="4338"/>
      <c r="PYR175" s="2612"/>
      <c r="PYS175" s="4342"/>
      <c r="PYT175" s="4343"/>
      <c r="PYU175" s="4344"/>
      <c r="PYV175" s="2613"/>
      <c r="PYW175" s="4345"/>
      <c r="PYX175" s="4346"/>
      <c r="PYY175" s="4345"/>
      <c r="PYZ175" s="4346"/>
      <c r="PZA175" s="4338"/>
      <c r="PZB175" s="4339"/>
      <c r="PZC175" s="4345"/>
      <c r="PZD175" s="4344"/>
      <c r="PZE175" s="4338"/>
      <c r="PZF175" s="4339"/>
      <c r="PZG175" s="4340"/>
      <c r="PZH175" s="4341"/>
      <c r="PZI175" s="4338"/>
      <c r="PZJ175" s="2612"/>
      <c r="PZK175" s="4342"/>
      <c r="PZL175" s="4343"/>
      <c r="PZM175" s="4344"/>
      <c r="PZN175" s="2613"/>
      <c r="PZO175" s="4345"/>
      <c r="PZP175" s="4346"/>
      <c r="PZQ175" s="4345"/>
      <c r="PZR175" s="4346"/>
      <c r="PZS175" s="4338"/>
      <c r="PZT175" s="4339"/>
      <c r="PZU175" s="4345"/>
      <c r="PZV175" s="4344"/>
      <c r="PZW175" s="4338"/>
      <c r="PZX175" s="4339"/>
      <c r="PZY175" s="4340"/>
      <c r="PZZ175" s="4341"/>
      <c r="QAA175" s="4338"/>
      <c r="QAB175" s="2612"/>
      <c r="QAC175" s="4342"/>
      <c r="QAD175" s="4343"/>
      <c r="QAE175" s="4344"/>
      <c r="QAF175" s="2613"/>
      <c r="QAG175" s="4345"/>
      <c r="QAH175" s="4346"/>
      <c r="QAI175" s="4345"/>
      <c r="QAJ175" s="4346"/>
      <c r="QAK175" s="4338"/>
      <c r="QAL175" s="4339"/>
      <c r="QAM175" s="4345"/>
      <c r="QAN175" s="4344"/>
      <c r="QAO175" s="4338"/>
      <c r="QAP175" s="4339"/>
      <c r="QAQ175" s="4340"/>
      <c r="QAR175" s="4341"/>
      <c r="QAS175" s="4338"/>
      <c r="QAT175" s="2612"/>
      <c r="QAU175" s="4342"/>
      <c r="QAV175" s="4343"/>
      <c r="QAW175" s="4344"/>
      <c r="QAX175" s="2613"/>
      <c r="QAY175" s="4345"/>
      <c r="QAZ175" s="4346"/>
      <c r="QBA175" s="4345"/>
      <c r="QBB175" s="4346"/>
      <c r="QBC175" s="4338"/>
      <c r="QBD175" s="4339"/>
      <c r="QBE175" s="4345"/>
      <c r="QBF175" s="4344"/>
      <c r="QBG175" s="4338"/>
      <c r="QBH175" s="4339"/>
      <c r="QBI175" s="4340"/>
      <c r="QBJ175" s="4341"/>
      <c r="QBK175" s="4338"/>
      <c r="QBL175" s="2612"/>
      <c r="QBM175" s="4342"/>
      <c r="QBN175" s="4343"/>
      <c r="QBO175" s="4344"/>
      <c r="QBP175" s="2613"/>
      <c r="QBQ175" s="4345"/>
      <c r="QBR175" s="4346"/>
      <c r="QBS175" s="4345"/>
      <c r="QBT175" s="4346"/>
      <c r="QBU175" s="4338"/>
      <c r="QBV175" s="4339"/>
      <c r="QBW175" s="4345"/>
      <c r="QBX175" s="4344"/>
      <c r="QBY175" s="4338"/>
      <c r="QBZ175" s="4339"/>
      <c r="QCA175" s="4340"/>
      <c r="QCB175" s="4341"/>
      <c r="QCC175" s="4338"/>
      <c r="QCD175" s="2612"/>
      <c r="QCE175" s="4342"/>
      <c r="QCF175" s="4343"/>
      <c r="QCG175" s="4344"/>
      <c r="QCH175" s="2613"/>
      <c r="QCI175" s="4345"/>
      <c r="QCJ175" s="4346"/>
      <c r="QCK175" s="4345"/>
      <c r="QCL175" s="4346"/>
      <c r="QCM175" s="4338"/>
      <c r="QCN175" s="4339"/>
      <c r="QCO175" s="4345"/>
      <c r="QCP175" s="4344"/>
      <c r="QCQ175" s="4338"/>
      <c r="QCR175" s="4339"/>
      <c r="QCS175" s="4340"/>
      <c r="QCT175" s="4341"/>
      <c r="QCU175" s="4338"/>
      <c r="QCV175" s="2612"/>
      <c r="QCW175" s="4342"/>
      <c r="QCX175" s="4343"/>
      <c r="QCY175" s="4344"/>
      <c r="QCZ175" s="2613"/>
      <c r="QDA175" s="4345"/>
      <c r="QDB175" s="4346"/>
      <c r="QDC175" s="4345"/>
      <c r="QDD175" s="4346"/>
      <c r="QDE175" s="4338"/>
      <c r="QDF175" s="4339"/>
      <c r="QDG175" s="4345"/>
      <c r="QDH175" s="4344"/>
      <c r="QDI175" s="4338"/>
      <c r="QDJ175" s="4339"/>
      <c r="QDK175" s="4340"/>
      <c r="QDL175" s="4341"/>
      <c r="QDM175" s="4338"/>
      <c r="QDN175" s="2612"/>
      <c r="QDO175" s="4342"/>
      <c r="QDP175" s="4343"/>
      <c r="QDQ175" s="4344"/>
      <c r="QDR175" s="2613"/>
      <c r="QDS175" s="4345"/>
      <c r="QDT175" s="4346"/>
      <c r="QDU175" s="4345"/>
      <c r="QDV175" s="4346"/>
      <c r="QDW175" s="4338"/>
      <c r="QDX175" s="4339"/>
      <c r="QDY175" s="4345"/>
      <c r="QDZ175" s="4344"/>
      <c r="QEA175" s="4338"/>
      <c r="QEB175" s="4339"/>
      <c r="QEC175" s="4340"/>
      <c r="QED175" s="4341"/>
      <c r="QEE175" s="4338"/>
      <c r="QEF175" s="2612"/>
      <c r="QEG175" s="4342"/>
      <c r="QEH175" s="4343"/>
      <c r="QEI175" s="4344"/>
      <c r="QEJ175" s="2613"/>
      <c r="QEK175" s="4345"/>
      <c r="QEL175" s="4346"/>
      <c r="QEM175" s="4345"/>
      <c r="QEN175" s="4346"/>
      <c r="QEO175" s="4338"/>
      <c r="QEP175" s="4339"/>
      <c r="QEQ175" s="4345"/>
      <c r="QER175" s="4344"/>
      <c r="QES175" s="4338"/>
      <c r="QET175" s="4339"/>
      <c r="QEU175" s="4340"/>
      <c r="QEV175" s="4341"/>
      <c r="QEW175" s="4338"/>
      <c r="QEX175" s="2612"/>
      <c r="QEY175" s="4342"/>
      <c r="QEZ175" s="4343"/>
      <c r="QFA175" s="4344"/>
      <c r="QFB175" s="2613"/>
      <c r="QFC175" s="4345"/>
      <c r="QFD175" s="4346"/>
      <c r="QFE175" s="4345"/>
      <c r="QFF175" s="4346"/>
      <c r="QFG175" s="4338"/>
      <c r="QFH175" s="4339"/>
      <c r="QFI175" s="4345"/>
      <c r="QFJ175" s="4344"/>
      <c r="QFK175" s="4338"/>
      <c r="QFL175" s="4339"/>
      <c r="QFM175" s="4340"/>
      <c r="QFN175" s="4341"/>
      <c r="QFO175" s="4338"/>
      <c r="QFP175" s="2612"/>
      <c r="QFQ175" s="4342"/>
      <c r="QFR175" s="4343"/>
      <c r="QFS175" s="4344"/>
      <c r="QFT175" s="2613"/>
      <c r="QFU175" s="4345"/>
      <c r="QFV175" s="4346"/>
      <c r="QFW175" s="4345"/>
      <c r="QFX175" s="4346"/>
      <c r="QFY175" s="4338"/>
      <c r="QFZ175" s="4339"/>
      <c r="QGA175" s="4345"/>
      <c r="QGB175" s="4344"/>
      <c r="QGC175" s="4338"/>
      <c r="QGD175" s="4339"/>
      <c r="QGE175" s="4340"/>
      <c r="QGF175" s="4341"/>
      <c r="QGG175" s="4338"/>
      <c r="QGH175" s="2612"/>
      <c r="QGI175" s="4342"/>
      <c r="QGJ175" s="4343"/>
      <c r="QGK175" s="4344"/>
      <c r="QGL175" s="2613"/>
      <c r="QGM175" s="4345"/>
      <c r="QGN175" s="4346"/>
      <c r="QGO175" s="4345"/>
      <c r="QGP175" s="4346"/>
      <c r="QGQ175" s="4338"/>
      <c r="QGR175" s="4339"/>
      <c r="QGS175" s="4345"/>
      <c r="QGT175" s="4344"/>
      <c r="QGU175" s="4338"/>
      <c r="QGV175" s="4339"/>
      <c r="QGW175" s="4340"/>
      <c r="QGX175" s="4341"/>
      <c r="QGY175" s="4338"/>
      <c r="QGZ175" s="2612"/>
      <c r="QHA175" s="4342"/>
      <c r="QHB175" s="4343"/>
      <c r="QHC175" s="4344"/>
      <c r="QHD175" s="2613"/>
      <c r="QHE175" s="4345"/>
      <c r="QHF175" s="4346"/>
      <c r="QHG175" s="4345"/>
      <c r="QHH175" s="4346"/>
      <c r="QHI175" s="4338"/>
      <c r="QHJ175" s="4339"/>
      <c r="QHK175" s="4345"/>
      <c r="QHL175" s="4344"/>
      <c r="QHM175" s="4338"/>
      <c r="QHN175" s="4339"/>
      <c r="QHO175" s="4340"/>
      <c r="QHP175" s="4341"/>
      <c r="QHQ175" s="4338"/>
      <c r="QHR175" s="2612"/>
      <c r="QHS175" s="4342"/>
      <c r="QHT175" s="4343"/>
      <c r="QHU175" s="4344"/>
      <c r="QHV175" s="2613"/>
      <c r="QHW175" s="4345"/>
      <c r="QHX175" s="4346"/>
      <c r="QHY175" s="4345"/>
      <c r="QHZ175" s="4346"/>
      <c r="QIA175" s="4338"/>
      <c r="QIB175" s="4339"/>
      <c r="QIC175" s="4345"/>
      <c r="QID175" s="4344"/>
      <c r="QIE175" s="4338"/>
      <c r="QIF175" s="4339"/>
      <c r="QIG175" s="4340"/>
      <c r="QIH175" s="4341"/>
      <c r="QII175" s="4338"/>
      <c r="QIJ175" s="2612"/>
      <c r="QIK175" s="4342"/>
      <c r="QIL175" s="4343"/>
      <c r="QIM175" s="4344"/>
      <c r="QIN175" s="2613"/>
      <c r="QIO175" s="4345"/>
      <c r="QIP175" s="4346"/>
      <c r="QIQ175" s="4345"/>
      <c r="QIR175" s="4346"/>
      <c r="QIS175" s="4338"/>
      <c r="QIT175" s="4339"/>
      <c r="QIU175" s="4345"/>
      <c r="QIV175" s="4344"/>
      <c r="QIW175" s="4338"/>
      <c r="QIX175" s="4339"/>
      <c r="QIY175" s="4340"/>
      <c r="QIZ175" s="4341"/>
      <c r="QJA175" s="4338"/>
      <c r="QJB175" s="2612"/>
      <c r="QJC175" s="4342"/>
      <c r="QJD175" s="4343"/>
      <c r="QJE175" s="4344"/>
      <c r="QJF175" s="2613"/>
      <c r="QJG175" s="4345"/>
      <c r="QJH175" s="4346"/>
      <c r="QJI175" s="4345"/>
      <c r="QJJ175" s="4346"/>
      <c r="QJK175" s="4338"/>
      <c r="QJL175" s="4339"/>
      <c r="QJM175" s="4345"/>
      <c r="QJN175" s="4344"/>
      <c r="QJO175" s="4338"/>
      <c r="QJP175" s="4339"/>
      <c r="QJQ175" s="4340"/>
      <c r="QJR175" s="4341"/>
      <c r="QJS175" s="4338"/>
      <c r="QJT175" s="2612"/>
      <c r="QJU175" s="4342"/>
      <c r="QJV175" s="4343"/>
      <c r="QJW175" s="4344"/>
      <c r="QJX175" s="2613"/>
      <c r="QJY175" s="4345"/>
      <c r="QJZ175" s="4346"/>
      <c r="QKA175" s="4345"/>
      <c r="QKB175" s="4346"/>
      <c r="QKC175" s="4338"/>
      <c r="QKD175" s="4339"/>
      <c r="QKE175" s="4345"/>
      <c r="QKF175" s="4344"/>
      <c r="QKG175" s="4338"/>
      <c r="QKH175" s="4339"/>
      <c r="QKI175" s="4340"/>
      <c r="QKJ175" s="4341"/>
      <c r="QKK175" s="4338"/>
      <c r="QKL175" s="2612"/>
      <c r="QKM175" s="4342"/>
      <c r="QKN175" s="4343"/>
      <c r="QKO175" s="4344"/>
      <c r="QKP175" s="2613"/>
      <c r="QKQ175" s="4345"/>
      <c r="QKR175" s="4346"/>
      <c r="QKS175" s="4345"/>
      <c r="QKT175" s="4346"/>
      <c r="QKU175" s="4338"/>
      <c r="QKV175" s="4339"/>
      <c r="QKW175" s="4345"/>
      <c r="QKX175" s="4344"/>
      <c r="QKY175" s="4338"/>
      <c r="QKZ175" s="4339"/>
      <c r="QLA175" s="4340"/>
      <c r="QLB175" s="4341"/>
      <c r="QLC175" s="4338"/>
      <c r="QLD175" s="2612"/>
      <c r="QLE175" s="4342"/>
      <c r="QLF175" s="4343"/>
      <c r="QLG175" s="4344"/>
      <c r="QLH175" s="2613"/>
      <c r="QLI175" s="4345"/>
      <c r="QLJ175" s="4346"/>
      <c r="QLK175" s="4345"/>
      <c r="QLL175" s="4346"/>
      <c r="QLM175" s="4338"/>
      <c r="QLN175" s="4339"/>
      <c r="QLO175" s="4345"/>
      <c r="QLP175" s="4344"/>
      <c r="QLQ175" s="4338"/>
      <c r="QLR175" s="4339"/>
      <c r="QLS175" s="4340"/>
      <c r="QLT175" s="4341"/>
      <c r="QLU175" s="4338"/>
      <c r="QLV175" s="2612"/>
      <c r="QLW175" s="4342"/>
      <c r="QLX175" s="4343"/>
      <c r="QLY175" s="4344"/>
      <c r="QLZ175" s="2613"/>
      <c r="QMA175" s="4345"/>
      <c r="QMB175" s="4346"/>
      <c r="QMC175" s="4345"/>
      <c r="QMD175" s="4346"/>
      <c r="QME175" s="4338"/>
      <c r="QMF175" s="4339"/>
      <c r="QMG175" s="4345"/>
      <c r="QMH175" s="4344"/>
      <c r="QMI175" s="4338"/>
      <c r="QMJ175" s="4339"/>
      <c r="QMK175" s="4340"/>
      <c r="QML175" s="4341"/>
      <c r="QMM175" s="4338"/>
      <c r="QMN175" s="2612"/>
      <c r="QMO175" s="4342"/>
      <c r="QMP175" s="4343"/>
      <c r="QMQ175" s="4344"/>
      <c r="QMR175" s="2613"/>
      <c r="QMS175" s="4345"/>
      <c r="QMT175" s="4346"/>
      <c r="QMU175" s="4345"/>
      <c r="QMV175" s="4346"/>
      <c r="QMW175" s="4338"/>
      <c r="QMX175" s="4339"/>
      <c r="QMY175" s="4345"/>
      <c r="QMZ175" s="4344"/>
      <c r="QNA175" s="4338"/>
      <c r="QNB175" s="4339"/>
      <c r="QNC175" s="4340"/>
      <c r="QND175" s="4341"/>
      <c r="QNE175" s="4338"/>
      <c r="QNF175" s="2612"/>
      <c r="QNG175" s="4342"/>
      <c r="QNH175" s="4343"/>
      <c r="QNI175" s="4344"/>
      <c r="QNJ175" s="2613"/>
      <c r="QNK175" s="4345"/>
      <c r="QNL175" s="4346"/>
      <c r="QNM175" s="4345"/>
      <c r="QNN175" s="4346"/>
      <c r="QNO175" s="4338"/>
      <c r="QNP175" s="4339"/>
      <c r="QNQ175" s="4345"/>
      <c r="QNR175" s="4344"/>
      <c r="QNS175" s="4338"/>
      <c r="QNT175" s="4339"/>
      <c r="QNU175" s="4340"/>
      <c r="QNV175" s="4341"/>
      <c r="QNW175" s="4338"/>
      <c r="QNX175" s="2612"/>
      <c r="QNY175" s="4342"/>
      <c r="QNZ175" s="4343"/>
      <c r="QOA175" s="4344"/>
      <c r="QOB175" s="2613"/>
      <c r="QOC175" s="4345"/>
      <c r="QOD175" s="4346"/>
      <c r="QOE175" s="4345"/>
      <c r="QOF175" s="4346"/>
      <c r="QOG175" s="4338"/>
      <c r="QOH175" s="4339"/>
      <c r="QOI175" s="4345"/>
      <c r="QOJ175" s="4344"/>
      <c r="QOK175" s="4338"/>
      <c r="QOL175" s="4339"/>
      <c r="QOM175" s="4340"/>
      <c r="QON175" s="4341"/>
      <c r="QOO175" s="4338"/>
      <c r="QOP175" s="2612"/>
      <c r="QOQ175" s="4342"/>
      <c r="QOR175" s="4343"/>
      <c r="QOS175" s="4344"/>
      <c r="QOT175" s="2613"/>
      <c r="QOU175" s="4345"/>
      <c r="QOV175" s="4346"/>
      <c r="QOW175" s="4345"/>
      <c r="QOX175" s="4346"/>
      <c r="QOY175" s="4338"/>
      <c r="QOZ175" s="4339"/>
      <c r="QPA175" s="4345"/>
      <c r="QPB175" s="4344"/>
      <c r="QPC175" s="4338"/>
      <c r="QPD175" s="4339"/>
      <c r="QPE175" s="4340"/>
      <c r="QPF175" s="4341"/>
      <c r="QPG175" s="4338"/>
      <c r="QPH175" s="2612"/>
      <c r="QPI175" s="4342"/>
      <c r="QPJ175" s="4343"/>
      <c r="QPK175" s="4344"/>
      <c r="QPL175" s="2613"/>
      <c r="QPM175" s="4345"/>
      <c r="QPN175" s="4346"/>
      <c r="QPO175" s="4345"/>
      <c r="QPP175" s="4346"/>
      <c r="QPQ175" s="4338"/>
      <c r="QPR175" s="4339"/>
      <c r="QPS175" s="4345"/>
      <c r="QPT175" s="4344"/>
      <c r="QPU175" s="4338"/>
      <c r="QPV175" s="4339"/>
      <c r="QPW175" s="4340"/>
      <c r="QPX175" s="4341"/>
      <c r="QPY175" s="4338"/>
      <c r="QPZ175" s="2612"/>
      <c r="QQA175" s="4342"/>
      <c r="QQB175" s="4343"/>
      <c r="QQC175" s="4344"/>
      <c r="QQD175" s="2613"/>
      <c r="QQE175" s="4345"/>
      <c r="QQF175" s="4346"/>
      <c r="QQG175" s="4345"/>
      <c r="QQH175" s="4346"/>
      <c r="QQI175" s="4338"/>
      <c r="QQJ175" s="4339"/>
      <c r="QQK175" s="4345"/>
      <c r="QQL175" s="4344"/>
      <c r="QQM175" s="4338"/>
      <c r="QQN175" s="4339"/>
      <c r="QQO175" s="4340"/>
      <c r="QQP175" s="4341"/>
      <c r="QQQ175" s="4338"/>
      <c r="QQR175" s="2612"/>
      <c r="QQS175" s="4342"/>
      <c r="QQT175" s="4343"/>
      <c r="QQU175" s="4344"/>
      <c r="QQV175" s="2613"/>
      <c r="QQW175" s="4345"/>
      <c r="QQX175" s="4346"/>
      <c r="QQY175" s="4345"/>
      <c r="QQZ175" s="4346"/>
      <c r="QRA175" s="4338"/>
      <c r="QRB175" s="4339"/>
      <c r="QRC175" s="4345"/>
      <c r="QRD175" s="4344"/>
      <c r="QRE175" s="4338"/>
      <c r="QRF175" s="4339"/>
      <c r="QRG175" s="4340"/>
      <c r="QRH175" s="4341"/>
      <c r="QRI175" s="4338"/>
      <c r="QRJ175" s="2612"/>
      <c r="QRK175" s="4342"/>
      <c r="QRL175" s="4343"/>
      <c r="QRM175" s="4344"/>
      <c r="QRN175" s="2613"/>
      <c r="QRO175" s="4345"/>
      <c r="QRP175" s="4346"/>
      <c r="QRQ175" s="4345"/>
      <c r="QRR175" s="4346"/>
      <c r="QRS175" s="4338"/>
      <c r="QRT175" s="4339"/>
      <c r="QRU175" s="4345"/>
      <c r="QRV175" s="4344"/>
      <c r="QRW175" s="4338"/>
      <c r="QRX175" s="4339"/>
      <c r="QRY175" s="4340"/>
      <c r="QRZ175" s="4341"/>
      <c r="QSA175" s="4338"/>
      <c r="QSB175" s="2612"/>
      <c r="QSC175" s="4342"/>
      <c r="QSD175" s="4343"/>
      <c r="QSE175" s="4344"/>
      <c r="QSF175" s="2613"/>
      <c r="QSG175" s="4345"/>
      <c r="QSH175" s="4346"/>
      <c r="QSI175" s="4345"/>
      <c r="QSJ175" s="4346"/>
      <c r="QSK175" s="4338"/>
      <c r="QSL175" s="4339"/>
      <c r="QSM175" s="4345"/>
      <c r="QSN175" s="4344"/>
      <c r="QSO175" s="4338"/>
      <c r="QSP175" s="4339"/>
      <c r="QSQ175" s="4340"/>
      <c r="QSR175" s="4341"/>
      <c r="QSS175" s="4338"/>
      <c r="QST175" s="2612"/>
      <c r="QSU175" s="4342"/>
      <c r="QSV175" s="4343"/>
      <c r="QSW175" s="4344"/>
      <c r="QSX175" s="2613"/>
      <c r="QSY175" s="4345"/>
      <c r="QSZ175" s="4346"/>
      <c r="QTA175" s="4345"/>
      <c r="QTB175" s="4346"/>
      <c r="QTC175" s="4338"/>
      <c r="QTD175" s="4339"/>
      <c r="QTE175" s="4345"/>
      <c r="QTF175" s="4344"/>
      <c r="QTG175" s="4338"/>
      <c r="QTH175" s="4339"/>
      <c r="QTI175" s="4340"/>
      <c r="QTJ175" s="4341"/>
      <c r="QTK175" s="4338"/>
      <c r="QTL175" s="2612"/>
      <c r="QTM175" s="4342"/>
      <c r="QTN175" s="4343"/>
      <c r="QTO175" s="4344"/>
      <c r="QTP175" s="2613"/>
      <c r="QTQ175" s="4345"/>
      <c r="QTR175" s="4346"/>
      <c r="QTS175" s="4345"/>
      <c r="QTT175" s="4346"/>
      <c r="QTU175" s="4338"/>
      <c r="QTV175" s="4339"/>
      <c r="QTW175" s="4345"/>
      <c r="QTX175" s="4344"/>
      <c r="QTY175" s="4338"/>
      <c r="QTZ175" s="4339"/>
      <c r="QUA175" s="4340"/>
      <c r="QUB175" s="4341"/>
      <c r="QUC175" s="4338"/>
      <c r="QUD175" s="2612"/>
      <c r="QUE175" s="4342"/>
      <c r="QUF175" s="4343"/>
      <c r="QUG175" s="4344"/>
      <c r="QUH175" s="2613"/>
      <c r="QUI175" s="4345"/>
      <c r="QUJ175" s="4346"/>
      <c r="QUK175" s="4345"/>
      <c r="QUL175" s="4346"/>
      <c r="QUM175" s="4338"/>
      <c r="QUN175" s="4339"/>
      <c r="QUO175" s="4345"/>
      <c r="QUP175" s="4344"/>
      <c r="QUQ175" s="4338"/>
      <c r="QUR175" s="4339"/>
      <c r="QUS175" s="4340"/>
      <c r="QUT175" s="4341"/>
      <c r="QUU175" s="4338"/>
      <c r="QUV175" s="2612"/>
      <c r="QUW175" s="4342"/>
      <c r="QUX175" s="4343"/>
      <c r="QUY175" s="4344"/>
      <c r="QUZ175" s="2613"/>
      <c r="QVA175" s="4345"/>
      <c r="QVB175" s="4346"/>
      <c r="QVC175" s="4345"/>
      <c r="QVD175" s="4346"/>
      <c r="QVE175" s="4338"/>
      <c r="QVF175" s="4339"/>
      <c r="QVG175" s="4345"/>
      <c r="QVH175" s="4344"/>
      <c r="QVI175" s="4338"/>
      <c r="QVJ175" s="4339"/>
      <c r="QVK175" s="4340"/>
      <c r="QVL175" s="4341"/>
      <c r="QVM175" s="4338"/>
      <c r="QVN175" s="2612"/>
      <c r="QVO175" s="4342"/>
      <c r="QVP175" s="4343"/>
      <c r="QVQ175" s="4344"/>
      <c r="QVR175" s="2613"/>
      <c r="QVS175" s="4345"/>
      <c r="QVT175" s="4346"/>
      <c r="QVU175" s="4345"/>
      <c r="QVV175" s="4346"/>
      <c r="QVW175" s="4338"/>
      <c r="QVX175" s="4339"/>
      <c r="QVY175" s="4345"/>
      <c r="QVZ175" s="4344"/>
      <c r="QWA175" s="4338"/>
      <c r="QWB175" s="4339"/>
      <c r="QWC175" s="4340"/>
      <c r="QWD175" s="4341"/>
      <c r="QWE175" s="4338"/>
      <c r="QWF175" s="2612"/>
      <c r="QWG175" s="4342"/>
      <c r="QWH175" s="4343"/>
      <c r="QWI175" s="4344"/>
      <c r="QWJ175" s="2613"/>
      <c r="QWK175" s="4345"/>
      <c r="QWL175" s="4346"/>
      <c r="QWM175" s="4345"/>
      <c r="QWN175" s="4346"/>
      <c r="QWO175" s="4338"/>
      <c r="QWP175" s="4339"/>
      <c r="QWQ175" s="4345"/>
      <c r="QWR175" s="4344"/>
      <c r="QWS175" s="4338"/>
      <c r="QWT175" s="4339"/>
      <c r="QWU175" s="4340"/>
      <c r="QWV175" s="4341"/>
      <c r="QWW175" s="4338"/>
      <c r="QWX175" s="2612"/>
      <c r="QWY175" s="4342"/>
      <c r="QWZ175" s="4343"/>
      <c r="QXA175" s="4344"/>
      <c r="QXB175" s="2613"/>
      <c r="QXC175" s="4345"/>
      <c r="QXD175" s="4346"/>
      <c r="QXE175" s="4345"/>
      <c r="QXF175" s="4346"/>
      <c r="QXG175" s="4338"/>
      <c r="QXH175" s="4339"/>
      <c r="QXI175" s="4345"/>
      <c r="QXJ175" s="4344"/>
      <c r="QXK175" s="4338"/>
      <c r="QXL175" s="4339"/>
      <c r="QXM175" s="4340"/>
      <c r="QXN175" s="4341"/>
      <c r="QXO175" s="4338"/>
      <c r="QXP175" s="2612"/>
      <c r="QXQ175" s="4342"/>
      <c r="QXR175" s="4343"/>
      <c r="QXS175" s="4344"/>
      <c r="QXT175" s="2613"/>
      <c r="QXU175" s="4345"/>
      <c r="QXV175" s="4346"/>
      <c r="QXW175" s="4345"/>
      <c r="QXX175" s="4346"/>
      <c r="QXY175" s="4338"/>
      <c r="QXZ175" s="4339"/>
      <c r="QYA175" s="4345"/>
      <c r="QYB175" s="4344"/>
      <c r="QYC175" s="4338"/>
      <c r="QYD175" s="4339"/>
      <c r="QYE175" s="4340"/>
      <c r="QYF175" s="4341"/>
      <c r="QYG175" s="4338"/>
      <c r="QYH175" s="2612"/>
      <c r="QYI175" s="4342"/>
      <c r="QYJ175" s="4343"/>
      <c r="QYK175" s="4344"/>
      <c r="QYL175" s="2613"/>
      <c r="QYM175" s="4345"/>
      <c r="QYN175" s="4346"/>
      <c r="QYO175" s="4345"/>
      <c r="QYP175" s="4346"/>
      <c r="QYQ175" s="4338"/>
      <c r="QYR175" s="4339"/>
      <c r="QYS175" s="4345"/>
      <c r="QYT175" s="4344"/>
      <c r="QYU175" s="4338"/>
      <c r="QYV175" s="4339"/>
      <c r="QYW175" s="4340"/>
      <c r="QYX175" s="4341"/>
      <c r="QYY175" s="4338"/>
      <c r="QYZ175" s="2612"/>
      <c r="QZA175" s="4342"/>
      <c r="QZB175" s="4343"/>
      <c r="QZC175" s="4344"/>
      <c r="QZD175" s="2613"/>
      <c r="QZE175" s="4345"/>
      <c r="QZF175" s="4346"/>
      <c r="QZG175" s="4345"/>
      <c r="QZH175" s="4346"/>
      <c r="QZI175" s="4338"/>
      <c r="QZJ175" s="4339"/>
      <c r="QZK175" s="4345"/>
      <c r="QZL175" s="4344"/>
      <c r="QZM175" s="4338"/>
      <c r="QZN175" s="4339"/>
      <c r="QZO175" s="4340"/>
      <c r="QZP175" s="4341"/>
      <c r="QZQ175" s="4338"/>
      <c r="QZR175" s="2612"/>
      <c r="QZS175" s="4342"/>
      <c r="QZT175" s="4343"/>
      <c r="QZU175" s="4344"/>
      <c r="QZV175" s="2613"/>
      <c r="QZW175" s="4345"/>
      <c r="QZX175" s="4346"/>
      <c r="QZY175" s="4345"/>
      <c r="QZZ175" s="4346"/>
      <c r="RAA175" s="4338"/>
      <c r="RAB175" s="4339"/>
      <c r="RAC175" s="4345"/>
      <c r="RAD175" s="4344"/>
      <c r="RAE175" s="4338"/>
      <c r="RAF175" s="4339"/>
      <c r="RAG175" s="4340"/>
      <c r="RAH175" s="4341"/>
      <c r="RAI175" s="4338"/>
      <c r="RAJ175" s="2612"/>
      <c r="RAK175" s="4342"/>
      <c r="RAL175" s="4343"/>
      <c r="RAM175" s="4344"/>
      <c r="RAN175" s="2613"/>
      <c r="RAO175" s="4345"/>
      <c r="RAP175" s="4346"/>
      <c r="RAQ175" s="4345"/>
      <c r="RAR175" s="4346"/>
      <c r="RAS175" s="4338"/>
      <c r="RAT175" s="4339"/>
      <c r="RAU175" s="4345"/>
      <c r="RAV175" s="4344"/>
      <c r="RAW175" s="4338"/>
      <c r="RAX175" s="4339"/>
      <c r="RAY175" s="4340"/>
      <c r="RAZ175" s="4341"/>
      <c r="RBA175" s="4338"/>
      <c r="RBB175" s="2612"/>
      <c r="RBC175" s="4342"/>
      <c r="RBD175" s="4343"/>
      <c r="RBE175" s="4344"/>
      <c r="RBF175" s="2613"/>
      <c r="RBG175" s="4345"/>
      <c r="RBH175" s="4346"/>
      <c r="RBI175" s="4345"/>
      <c r="RBJ175" s="4346"/>
      <c r="RBK175" s="4338"/>
      <c r="RBL175" s="4339"/>
      <c r="RBM175" s="4345"/>
      <c r="RBN175" s="4344"/>
      <c r="RBO175" s="4338"/>
      <c r="RBP175" s="4339"/>
      <c r="RBQ175" s="4340"/>
      <c r="RBR175" s="4341"/>
      <c r="RBS175" s="4338"/>
      <c r="RBT175" s="2612"/>
      <c r="RBU175" s="4342"/>
      <c r="RBV175" s="4343"/>
      <c r="RBW175" s="4344"/>
      <c r="RBX175" s="2613"/>
      <c r="RBY175" s="4345"/>
      <c r="RBZ175" s="4346"/>
      <c r="RCA175" s="4345"/>
      <c r="RCB175" s="4346"/>
      <c r="RCC175" s="4338"/>
      <c r="RCD175" s="4339"/>
      <c r="RCE175" s="4345"/>
      <c r="RCF175" s="4344"/>
      <c r="RCG175" s="4338"/>
      <c r="RCH175" s="4339"/>
      <c r="RCI175" s="4340"/>
      <c r="RCJ175" s="4341"/>
      <c r="RCK175" s="4338"/>
      <c r="RCL175" s="2612"/>
      <c r="RCM175" s="4342"/>
      <c r="RCN175" s="4343"/>
      <c r="RCO175" s="4344"/>
      <c r="RCP175" s="2613"/>
      <c r="RCQ175" s="4345"/>
      <c r="RCR175" s="4346"/>
      <c r="RCS175" s="4345"/>
      <c r="RCT175" s="4346"/>
      <c r="RCU175" s="4338"/>
      <c r="RCV175" s="4339"/>
      <c r="RCW175" s="4345"/>
      <c r="RCX175" s="4344"/>
      <c r="RCY175" s="4338"/>
      <c r="RCZ175" s="4339"/>
      <c r="RDA175" s="4340"/>
      <c r="RDB175" s="4341"/>
      <c r="RDC175" s="4338"/>
      <c r="RDD175" s="2612"/>
      <c r="RDE175" s="4342"/>
      <c r="RDF175" s="4343"/>
      <c r="RDG175" s="4344"/>
      <c r="RDH175" s="2613"/>
      <c r="RDI175" s="4345"/>
      <c r="RDJ175" s="4346"/>
      <c r="RDK175" s="4345"/>
      <c r="RDL175" s="4346"/>
      <c r="RDM175" s="4338"/>
      <c r="RDN175" s="4339"/>
      <c r="RDO175" s="4345"/>
      <c r="RDP175" s="4344"/>
      <c r="RDQ175" s="4338"/>
      <c r="RDR175" s="4339"/>
      <c r="RDS175" s="4340"/>
      <c r="RDT175" s="4341"/>
      <c r="RDU175" s="4338"/>
      <c r="RDV175" s="2612"/>
      <c r="RDW175" s="4342"/>
      <c r="RDX175" s="4343"/>
      <c r="RDY175" s="4344"/>
      <c r="RDZ175" s="2613"/>
      <c r="REA175" s="4345"/>
      <c r="REB175" s="4346"/>
      <c r="REC175" s="4345"/>
      <c r="RED175" s="4346"/>
      <c r="REE175" s="4338"/>
      <c r="REF175" s="4339"/>
      <c r="REG175" s="4345"/>
      <c r="REH175" s="4344"/>
      <c r="REI175" s="4338"/>
      <c r="REJ175" s="4339"/>
      <c r="REK175" s="4340"/>
      <c r="REL175" s="4341"/>
      <c r="REM175" s="4338"/>
      <c r="REN175" s="2612"/>
      <c r="REO175" s="4342"/>
      <c r="REP175" s="4343"/>
      <c r="REQ175" s="4344"/>
      <c r="RER175" s="2613"/>
      <c r="RES175" s="4345"/>
      <c r="RET175" s="4346"/>
      <c r="REU175" s="4345"/>
      <c r="REV175" s="4346"/>
      <c r="REW175" s="4338"/>
      <c r="REX175" s="4339"/>
      <c r="REY175" s="4345"/>
      <c r="REZ175" s="4344"/>
      <c r="RFA175" s="4338"/>
      <c r="RFB175" s="4339"/>
      <c r="RFC175" s="4340"/>
      <c r="RFD175" s="4341"/>
      <c r="RFE175" s="4338"/>
      <c r="RFF175" s="2612"/>
      <c r="RFG175" s="4342"/>
      <c r="RFH175" s="4343"/>
      <c r="RFI175" s="4344"/>
      <c r="RFJ175" s="2613"/>
      <c r="RFK175" s="4345"/>
      <c r="RFL175" s="4346"/>
      <c r="RFM175" s="4345"/>
      <c r="RFN175" s="4346"/>
      <c r="RFO175" s="4338"/>
      <c r="RFP175" s="4339"/>
      <c r="RFQ175" s="4345"/>
      <c r="RFR175" s="4344"/>
      <c r="RFS175" s="4338"/>
      <c r="RFT175" s="4339"/>
      <c r="RFU175" s="4340"/>
      <c r="RFV175" s="4341"/>
      <c r="RFW175" s="4338"/>
      <c r="RFX175" s="2612"/>
      <c r="RFY175" s="4342"/>
      <c r="RFZ175" s="4343"/>
      <c r="RGA175" s="4344"/>
      <c r="RGB175" s="2613"/>
      <c r="RGC175" s="4345"/>
      <c r="RGD175" s="4346"/>
      <c r="RGE175" s="4345"/>
      <c r="RGF175" s="4346"/>
      <c r="RGG175" s="4338"/>
      <c r="RGH175" s="4339"/>
      <c r="RGI175" s="4345"/>
      <c r="RGJ175" s="4344"/>
      <c r="RGK175" s="4338"/>
      <c r="RGL175" s="4339"/>
      <c r="RGM175" s="4340"/>
      <c r="RGN175" s="4341"/>
      <c r="RGO175" s="4338"/>
      <c r="RGP175" s="2612"/>
      <c r="RGQ175" s="4342"/>
      <c r="RGR175" s="4343"/>
      <c r="RGS175" s="4344"/>
      <c r="RGT175" s="2613"/>
      <c r="RGU175" s="4345"/>
      <c r="RGV175" s="4346"/>
      <c r="RGW175" s="4345"/>
      <c r="RGX175" s="4346"/>
      <c r="RGY175" s="4338"/>
      <c r="RGZ175" s="4339"/>
      <c r="RHA175" s="4345"/>
      <c r="RHB175" s="4344"/>
      <c r="RHC175" s="4338"/>
      <c r="RHD175" s="4339"/>
      <c r="RHE175" s="4340"/>
      <c r="RHF175" s="4341"/>
      <c r="RHG175" s="4338"/>
      <c r="RHH175" s="2612"/>
      <c r="RHI175" s="4342"/>
      <c r="RHJ175" s="4343"/>
      <c r="RHK175" s="4344"/>
      <c r="RHL175" s="2613"/>
      <c r="RHM175" s="4345"/>
      <c r="RHN175" s="4346"/>
      <c r="RHO175" s="4345"/>
      <c r="RHP175" s="4346"/>
      <c r="RHQ175" s="4338"/>
      <c r="RHR175" s="4339"/>
      <c r="RHS175" s="4345"/>
      <c r="RHT175" s="4344"/>
      <c r="RHU175" s="4338"/>
      <c r="RHV175" s="4339"/>
      <c r="RHW175" s="4340"/>
      <c r="RHX175" s="4341"/>
      <c r="RHY175" s="4338"/>
      <c r="RHZ175" s="2612"/>
      <c r="RIA175" s="4342"/>
      <c r="RIB175" s="4343"/>
      <c r="RIC175" s="4344"/>
      <c r="RID175" s="2613"/>
      <c r="RIE175" s="4345"/>
      <c r="RIF175" s="4346"/>
      <c r="RIG175" s="4345"/>
      <c r="RIH175" s="4346"/>
      <c r="RII175" s="4338"/>
      <c r="RIJ175" s="4339"/>
      <c r="RIK175" s="4345"/>
      <c r="RIL175" s="4344"/>
      <c r="RIM175" s="4338"/>
      <c r="RIN175" s="4339"/>
      <c r="RIO175" s="4340"/>
      <c r="RIP175" s="4341"/>
      <c r="RIQ175" s="4338"/>
      <c r="RIR175" s="2612"/>
      <c r="RIS175" s="4342"/>
      <c r="RIT175" s="4343"/>
      <c r="RIU175" s="4344"/>
      <c r="RIV175" s="2613"/>
      <c r="RIW175" s="4345"/>
      <c r="RIX175" s="4346"/>
      <c r="RIY175" s="4345"/>
      <c r="RIZ175" s="4346"/>
      <c r="RJA175" s="4338"/>
      <c r="RJB175" s="4339"/>
      <c r="RJC175" s="4345"/>
      <c r="RJD175" s="4344"/>
      <c r="RJE175" s="4338"/>
      <c r="RJF175" s="4339"/>
      <c r="RJG175" s="4340"/>
      <c r="RJH175" s="4341"/>
      <c r="RJI175" s="4338"/>
      <c r="RJJ175" s="2612"/>
      <c r="RJK175" s="4342"/>
      <c r="RJL175" s="4343"/>
      <c r="RJM175" s="4344"/>
      <c r="RJN175" s="2613"/>
      <c r="RJO175" s="4345"/>
      <c r="RJP175" s="4346"/>
      <c r="RJQ175" s="4345"/>
      <c r="RJR175" s="4346"/>
      <c r="RJS175" s="4338"/>
      <c r="RJT175" s="4339"/>
      <c r="RJU175" s="4345"/>
      <c r="RJV175" s="4344"/>
      <c r="RJW175" s="4338"/>
      <c r="RJX175" s="4339"/>
      <c r="RJY175" s="4340"/>
      <c r="RJZ175" s="4341"/>
      <c r="RKA175" s="4338"/>
      <c r="RKB175" s="2612"/>
      <c r="RKC175" s="4342"/>
      <c r="RKD175" s="4343"/>
      <c r="RKE175" s="4344"/>
      <c r="RKF175" s="2613"/>
      <c r="RKG175" s="4345"/>
      <c r="RKH175" s="4346"/>
      <c r="RKI175" s="4345"/>
      <c r="RKJ175" s="4346"/>
      <c r="RKK175" s="4338"/>
      <c r="RKL175" s="4339"/>
      <c r="RKM175" s="4345"/>
      <c r="RKN175" s="4344"/>
      <c r="RKO175" s="4338"/>
      <c r="RKP175" s="4339"/>
      <c r="RKQ175" s="4340"/>
      <c r="RKR175" s="4341"/>
      <c r="RKS175" s="4338"/>
      <c r="RKT175" s="2612"/>
      <c r="RKU175" s="4342"/>
      <c r="RKV175" s="4343"/>
      <c r="RKW175" s="4344"/>
      <c r="RKX175" s="2613"/>
      <c r="RKY175" s="4345"/>
      <c r="RKZ175" s="4346"/>
      <c r="RLA175" s="4345"/>
      <c r="RLB175" s="4346"/>
      <c r="RLC175" s="4338"/>
      <c r="RLD175" s="4339"/>
      <c r="RLE175" s="4345"/>
      <c r="RLF175" s="4344"/>
      <c r="RLG175" s="4338"/>
      <c r="RLH175" s="4339"/>
      <c r="RLI175" s="4340"/>
      <c r="RLJ175" s="4341"/>
      <c r="RLK175" s="4338"/>
      <c r="RLL175" s="2612"/>
      <c r="RLM175" s="4342"/>
      <c r="RLN175" s="4343"/>
      <c r="RLO175" s="4344"/>
      <c r="RLP175" s="2613"/>
      <c r="RLQ175" s="4345"/>
      <c r="RLR175" s="4346"/>
      <c r="RLS175" s="4345"/>
      <c r="RLT175" s="4346"/>
      <c r="RLU175" s="4338"/>
      <c r="RLV175" s="4339"/>
      <c r="RLW175" s="4345"/>
      <c r="RLX175" s="4344"/>
      <c r="RLY175" s="4338"/>
      <c r="RLZ175" s="4339"/>
      <c r="RMA175" s="4340"/>
      <c r="RMB175" s="4341"/>
      <c r="RMC175" s="4338"/>
      <c r="RMD175" s="2612"/>
      <c r="RME175" s="4342"/>
      <c r="RMF175" s="4343"/>
      <c r="RMG175" s="4344"/>
      <c r="RMH175" s="2613"/>
      <c r="RMI175" s="4345"/>
      <c r="RMJ175" s="4346"/>
      <c r="RMK175" s="4345"/>
      <c r="RML175" s="4346"/>
      <c r="RMM175" s="4338"/>
      <c r="RMN175" s="4339"/>
      <c r="RMO175" s="4345"/>
      <c r="RMP175" s="4344"/>
      <c r="RMQ175" s="4338"/>
      <c r="RMR175" s="4339"/>
      <c r="RMS175" s="4340"/>
      <c r="RMT175" s="4341"/>
      <c r="RMU175" s="4338"/>
      <c r="RMV175" s="2612"/>
      <c r="RMW175" s="4342"/>
      <c r="RMX175" s="4343"/>
      <c r="RMY175" s="4344"/>
      <c r="RMZ175" s="2613"/>
      <c r="RNA175" s="4345"/>
      <c r="RNB175" s="4346"/>
      <c r="RNC175" s="4345"/>
      <c r="RND175" s="4346"/>
      <c r="RNE175" s="4338"/>
      <c r="RNF175" s="4339"/>
      <c r="RNG175" s="4345"/>
      <c r="RNH175" s="4344"/>
      <c r="RNI175" s="4338"/>
      <c r="RNJ175" s="4339"/>
      <c r="RNK175" s="4340"/>
      <c r="RNL175" s="4341"/>
      <c r="RNM175" s="4338"/>
      <c r="RNN175" s="2612"/>
      <c r="RNO175" s="4342"/>
      <c r="RNP175" s="4343"/>
      <c r="RNQ175" s="4344"/>
      <c r="RNR175" s="2613"/>
      <c r="RNS175" s="4345"/>
      <c r="RNT175" s="4346"/>
      <c r="RNU175" s="4345"/>
      <c r="RNV175" s="4346"/>
      <c r="RNW175" s="4338"/>
      <c r="RNX175" s="4339"/>
      <c r="RNY175" s="4345"/>
      <c r="RNZ175" s="4344"/>
      <c r="ROA175" s="4338"/>
      <c r="ROB175" s="4339"/>
      <c r="ROC175" s="4340"/>
      <c r="ROD175" s="4341"/>
      <c r="ROE175" s="4338"/>
      <c r="ROF175" s="2612"/>
      <c r="ROG175" s="4342"/>
      <c r="ROH175" s="4343"/>
      <c r="ROI175" s="4344"/>
      <c r="ROJ175" s="2613"/>
      <c r="ROK175" s="4345"/>
      <c r="ROL175" s="4346"/>
      <c r="ROM175" s="4345"/>
      <c r="RON175" s="4346"/>
      <c r="ROO175" s="4338"/>
      <c r="ROP175" s="4339"/>
      <c r="ROQ175" s="4345"/>
      <c r="ROR175" s="4344"/>
      <c r="ROS175" s="4338"/>
      <c r="ROT175" s="4339"/>
      <c r="ROU175" s="4340"/>
      <c r="ROV175" s="4341"/>
      <c r="ROW175" s="4338"/>
      <c r="ROX175" s="2612"/>
      <c r="ROY175" s="4342"/>
      <c r="ROZ175" s="4343"/>
      <c r="RPA175" s="4344"/>
      <c r="RPB175" s="2613"/>
      <c r="RPC175" s="4345"/>
      <c r="RPD175" s="4346"/>
      <c r="RPE175" s="4345"/>
      <c r="RPF175" s="4346"/>
      <c r="RPG175" s="4338"/>
      <c r="RPH175" s="4339"/>
      <c r="RPI175" s="4345"/>
      <c r="RPJ175" s="4344"/>
      <c r="RPK175" s="4338"/>
      <c r="RPL175" s="4339"/>
      <c r="RPM175" s="4340"/>
      <c r="RPN175" s="4341"/>
      <c r="RPO175" s="4338"/>
      <c r="RPP175" s="2612"/>
      <c r="RPQ175" s="4342"/>
      <c r="RPR175" s="4343"/>
      <c r="RPS175" s="4344"/>
      <c r="RPT175" s="2613"/>
      <c r="RPU175" s="4345"/>
      <c r="RPV175" s="4346"/>
      <c r="RPW175" s="4345"/>
      <c r="RPX175" s="4346"/>
      <c r="RPY175" s="4338"/>
      <c r="RPZ175" s="4339"/>
      <c r="RQA175" s="4345"/>
      <c r="RQB175" s="4344"/>
      <c r="RQC175" s="4338"/>
      <c r="RQD175" s="4339"/>
      <c r="RQE175" s="4340"/>
      <c r="RQF175" s="4341"/>
      <c r="RQG175" s="4338"/>
      <c r="RQH175" s="2612"/>
      <c r="RQI175" s="4342"/>
      <c r="RQJ175" s="4343"/>
      <c r="RQK175" s="4344"/>
      <c r="RQL175" s="2613"/>
      <c r="RQM175" s="4345"/>
      <c r="RQN175" s="4346"/>
      <c r="RQO175" s="4345"/>
      <c r="RQP175" s="4346"/>
      <c r="RQQ175" s="4338"/>
      <c r="RQR175" s="4339"/>
      <c r="RQS175" s="4345"/>
      <c r="RQT175" s="4344"/>
      <c r="RQU175" s="4338"/>
      <c r="RQV175" s="4339"/>
      <c r="RQW175" s="4340"/>
      <c r="RQX175" s="4341"/>
      <c r="RQY175" s="4338"/>
      <c r="RQZ175" s="2612"/>
      <c r="RRA175" s="4342"/>
      <c r="RRB175" s="4343"/>
      <c r="RRC175" s="4344"/>
      <c r="RRD175" s="2613"/>
      <c r="RRE175" s="4345"/>
      <c r="RRF175" s="4346"/>
      <c r="RRG175" s="4345"/>
      <c r="RRH175" s="4346"/>
      <c r="RRI175" s="4338"/>
      <c r="RRJ175" s="4339"/>
      <c r="RRK175" s="4345"/>
      <c r="RRL175" s="4344"/>
      <c r="RRM175" s="4338"/>
      <c r="RRN175" s="4339"/>
      <c r="RRO175" s="4340"/>
      <c r="RRP175" s="4341"/>
      <c r="RRQ175" s="4338"/>
      <c r="RRR175" s="2612"/>
      <c r="RRS175" s="4342"/>
      <c r="RRT175" s="4343"/>
      <c r="RRU175" s="4344"/>
      <c r="RRV175" s="2613"/>
      <c r="RRW175" s="4345"/>
      <c r="RRX175" s="4346"/>
      <c r="RRY175" s="4345"/>
      <c r="RRZ175" s="4346"/>
      <c r="RSA175" s="4338"/>
      <c r="RSB175" s="4339"/>
      <c r="RSC175" s="4345"/>
      <c r="RSD175" s="4344"/>
      <c r="RSE175" s="4338"/>
      <c r="RSF175" s="4339"/>
      <c r="RSG175" s="4340"/>
      <c r="RSH175" s="4341"/>
      <c r="RSI175" s="4338"/>
      <c r="RSJ175" s="2612"/>
      <c r="RSK175" s="4342"/>
      <c r="RSL175" s="4343"/>
      <c r="RSM175" s="4344"/>
      <c r="RSN175" s="2613"/>
      <c r="RSO175" s="4345"/>
      <c r="RSP175" s="4346"/>
      <c r="RSQ175" s="4345"/>
      <c r="RSR175" s="4346"/>
      <c r="RSS175" s="4338"/>
      <c r="RST175" s="4339"/>
      <c r="RSU175" s="4345"/>
      <c r="RSV175" s="4344"/>
      <c r="RSW175" s="4338"/>
      <c r="RSX175" s="4339"/>
      <c r="RSY175" s="4340"/>
      <c r="RSZ175" s="4341"/>
      <c r="RTA175" s="4338"/>
      <c r="RTB175" s="2612"/>
      <c r="RTC175" s="4342"/>
      <c r="RTD175" s="4343"/>
      <c r="RTE175" s="4344"/>
      <c r="RTF175" s="2613"/>
      <c r="RTG175" s="4345"/>
      <c r="RTH175" s="4346"/>
      <c r="RTI175" s="4345"/>
      <c r="RTJ175" s="4346"/>
      <c r="RTK175" s="4338"/>
      <c r="RTL175" s="4339"/>
      <c r="RTM175" s="4345"/>
      <c r="RTN175" s="4344"/>
      <c r="RTO175" s="4338"/>
      <c r="RTP175" s="4339"/>
      <c r="RTQ175" s="4340"/>
      <c r="RTR175" s="4341"/>
      <c r="RTS175" s="4338"/>
      <c r="RTT175" s="2612"/>
      <c r="RTU175" s="4342"/>
      <c r="RTV175" s="4343"/>
      <c r="RTW175" s="4344"/>
      <c r="RTX175" s="2613"/>
      <c r="RTY175" s="4345"/>
      <c r="RTZ175" s="4346"/>
      <c r="RUA175" s="4345"/>
      <c r="RUB175" s="4346"/>
      <c r="RUC175" s="4338"/>
      <c r="RUD175" s="4339"/>
      <c r="RUE175" s="4345"/>
      <c r="RUF175" s="4344"/>
      <c r="RUG175" s="4338"/>
      <c r="RUH175" s="4339"/>
      <c r="RUI175" s="4340"/>
      <c r="RUJ175" s="4341"/>
      <c r="RUK175" s="4338"/>
      <c r="RUL175" s="2612"/>
      <c r="RUM175" s="4342"/>
      <c r="RUN175" s="4343"/>
      <c r="RUO175" s="4344"/>
      <c r="RUP175" s="2613"/>
      <c r="RUQ175" s="4345"/>
      <c r="RUR175" s="4346"/>
      <c r="RUS175" s="4345"/>
      <c r="RUT175" s="4346"/>
      <c r="RUU175" s="4338"/>
      <c r="RUV175" s="4339"/>
      <c r="RUW175" s="4345"/>
      <c r="RUX175" s="4344"/>
      <c r="RUY175" s="4338"/>
      <c r="RUZ175" s="4339"/>
      <c r="RVA175" s="4340"/>
      <c r="RVB175" s="4341"/>
      <c r="RVC175" s="4338"/>
      <c r="RVD175" s="2612"/>
      <c r="RVE175" s="4342"/>
      <c r="RVF175" s="4343"/>
      <c r="RVG175" s="4344"/>
      <c r="RVH175" s="2613"/>
      <c r="RVI175" s="4345"/>
      <c r="RVJ175" s="4346"/>
      <c r="RVK175" s="4345"/>
      <c r="RVL175" s="4346"/>
      <c r="RVM175" s="4338"/>
      <c r="RVN175" s="4339"/>
      <c r="RVO175" s="4345"/>
      <c r="RVP175" s="4344"/>
      <c r="RVQ175" s="4338"/>
      <c r="RVR175" s="4339"/>
      <c r="RVS175" s="4340"/>
      <c r="RVT175" s="4341"/>
      <c r="RVU175" s="4338"/>
      <c r="RVV175" s="2612"/>
      <c r="RVW175" s="4342"/>
      <c r="RVX175" s="4343"/>
      <c r="RVY175" s="4344"/>
      <c r="RVZ175" s="2613"/>
      <c r="RWA175" s="4345"/>
      <c r="RWB175" s="4346"/>
      <c r="RWC175" s="4345"/>
      <c r="RWD175" s="4346"/>
      <c r="RWE175" s="4338"/>
      <c r="RWF175" s="4339"/>
      <c r="RWG175" s="4345"/>
      <c r="RWH175" s="4344"/>
      <c r="RWI175" s="4338"/>
      <c r="RWJ175" s="4339"/>
      <c r="RWK175" s="4340"/>
      <c r="RWL175" s="4341"/>
      <c r="RWM175" s="4338"/>
      <c r="RWN175" s="2612"/>
      <c r="RWO175" s="4342"/>
      <c r="RWP175" s="4343"/>
      <c r="RWQ175" s="4344"/>
      <c r="RWR175" s="2613"/>
      <c r="RWS175" s="4345"/>
      <c r="RWT175" s="4346"/>
      <c r="RWU175" s="4345"/>
      <c r="RWV175" s="4346"/>
      <c r="RWW175" s="4338"/>
      <c r="RWX175" s="4339"/>
      <c r="RWY175" s="4345"/>
      <c r="RWZ175" s="4344"/>
      <c r="RXA175" s="4338"/>
      <c r="RXB175" s="4339"/>
      <c r="RXC175" s="4340"/>
      <c r="RXD175" s="4341"/>
      <c r="RXE175" s="4338"/>
      <c r="RXF175" s="2612"/>
      <c r="RXG175" s="4342"/>
      <c r="RXH175" s="4343"/>
      <c r="RXI175" s="4344"/>
      <c r="RXJ175" s="2613"/>
      <c r="RXK175" s="4345"/>
      <c r="RXL175" s="4346"/>
      <c r="RXM175" s="4345"/>
      <c r="RXN175" s="4346"/>
      <c r="RXO175" s="4338"/>
      <c r="RXP175" s="4339"/>
      <c r="RXQ175" s="4345"/>
      <c r="RXR175" s="4344"/>
      <c r="RXS175" s="4338"/>
      <c r="RXT175" s="4339"/>
      <c r="RXU175" s="4340"/>
      <c r="RXV175" s="4341"/>
      <c r="RXW175" s="4338"/>
      <c r="RXX175" s="2612"/>
      <c r="RXY175" s="4342"/>
      <c r="RXZ175" s="4343"/>
      <c r="RYA175" s="4344"/>
      <c r="RYB175" s="2613"/>
      <c r="RYC175" s="4345"/>
      <c r="RYD175" s="4346"/>
      <c r="RYE175" s="4345"/>
      <c r="RYF175" s="4346"/>
      <c r="RYG175" s="4338"/>
      <c r="RYH175" s="4339"/>
      <c r="RYI175" s="4345"/>
      <c r="RYJ175" s="4344"/>
      <c r="RYK175" s="4338"/>
      <c r="RYL175" s="4339"/>
      <c r="RYM175" s="4340"/>
      <c r="RYN175" s="4341"/>
      <c r="RYO175" s="4338"/>
      <c r="RYP175" s="2612"/>
      <c r="RYQ175" s="4342"/>
      <c r="RYR175" s="4343"/>
      <c r="RYS175" s="4344"/>
      <c r="RYT175" s="2613"/>
      <c r="RYU175" s="4345"/>
      <c r="RYV175" s="4346"/>
      <c r="RYW175" s="4345"/>
      <c r="RYX175" s="4346"/>
      <c r="RYY175" s="4338"/>
      <c r="RYZ175" s="4339"/>
      <c r="RZA175" s="4345"/>
      <c r="RZB175" s="4344"/>
      <c r="RZC175" s="4338"/>
      <c r="RZD175" s="4339"/>
      <c r="RZE175" s="4340"/>
      <c r="RZF175" s="4341"/>
      <c r="RZG175" s="4338"/>
      <c r="RZH175" s="2612"/>
      <c r="RZI175" s="4342"/>
      <c r="RZJ175" s="4343"/>
      <c r="RZK175" s="4344"/>
      <c r="RZL175" s="2613"/>
      <c r="RZM175" s="4345"/>
      <c r="RZN175" s="4346"/>
      <c r="RZO175" s="4345"/>
      <c r="RZP175" s="4346"/>
      <c r="RZQ175" s="4338"/>
      <c r="RZR175" s="4339"/>
      <c r="RZS175" s="4345"/>
      <c r="RZT175" s="4344"/>
      <c r="RZU175" s="4338"/>
      <c r="RZV175" s="4339"/>
      <c r="RZW175" s="4340"/>
      <c r="RZX175" s="4341"/>
      <c r="RZY175" s="4338"/>
      <c r="RZZ175" s="2612"/>
      <c r="SAA175" s="4342"/>
      <c r="SAB175" s="4343"/>
      <c r="SAC175" s="4344"/>
      <c r="SAD175" s="2613"/>
      <c r="SAE175" s="4345"/>
      <c r="SAF175" s="4346"/>
      <c r="SAG175" s="4345"/>
      <c r="SAH175" s="4346"/>
      <c r="SAI175" s="4338"/>
      <c r="SAJ175" s="4339"/>
      <c r="SAK175" s="4345"/>
      <c r="SAL175" s="4344"/>
      <c r="SAM175" s="4338"/>
      <c r="SAN175" s="4339"/>
      <c r="SAO175" s="4340"/>
      <c r="SAP175" s="4341"/>
      <c r="SAQ175" s="4338"/>
      <c r="SAR175" s="2612"/>
      <c r="SAS175" s="4342"/>
      <c r="SAT175" s="4343"/>
      <c r="SAU175" s="4344"/>
      <c r="SAV175" s="2613"/>
      <c r="SAW175" s="4345"/>
      <c r="SAX175" s="4346"/>
      <c r="SAY175" s="4345"/>
      <c r="SAZ175" s="4346"/>
      <c r="SBA175" s="4338"/>
      <c r="SBB175" s="4339"/>
      <c r="SBC175" s="4345"/>
      <c r="SBD175" s="4344"/>
      <c r="SBE175" s="4338"/>
      <c r="SBF175" s="4339"/>
      <c r="SBG175" s="4340"/>
      <c r="SBH175" s="4341"/>
      <c r="SBI175" s="4338"/>
      <c r="SBJ175" s="2612"/>
      <c r="SBK175" s="4342"/>
      <c r="SBL175" s="4343"/>
      <c r="SBM175" s="4344"/>
      <c r="SBN175" s="2613"/>
      <c r="SBO175" s="4345"/>
      <c r="SBP175" s="4346"/>
      <c r="SBQ175" s="4345"/>
      <c r="SBR175" s="4346"/>
      <c r="SBS175" s="4338"/>
      <c r="SBT175" s="4339"/>
      <c r="SBU175" s="4345"/>
      <c r="SBV175" s="4344"/>
      <c r="SBW175" s="4338"/>
      <c r="SBX175" s="4339"/>
      <c r="SBY175" s="4340"/>
      <c r="SBZ175" s="4341"/>
      <c r="SCA175" s="4338"/>
      <c r="SCB175" s="2612"/>
      <c r="SCC175" s="4342"/>
      <c r="SCD175" s="4343"/>
      <c r="SCE175" s="4344"/>
      <c r="SCF175" s="2613"/>
      <c r="SCG175" s="4345"/>
      <c r="SCH175" s="4346"/>
      <c r="SCI175" s="4345"/>
      <c r="SCJ175" s="4346"/>
      <c r="SCK175" s="4338"/>
      <c r="SCL175" s="4339"/>
      <c r="SCM175" s="4345"/>
      <c r="SCN175" s="4344"/>
      <c r="SCO175" s="4338"/>
      <c r="SCP175" s="4339"/>
      <c r="SCQ175" s="4340"/>
      <c r="SCR175" s="4341"/>
      <c r="SCS175" s="4338"/>
      <c r="SCT175" s="2612"/>
      <c r="SCU175" s="4342"/>
      <c r="SCV175" s="4343"/>
      <c r="SCW175" s="4344"/>
      <c r="SCX175" s="2613"/>
      <c r="SCY175" s="4345"/>
      <c r="SCZ175" s="4346"/>
      <c r="SDA175" s="4345"/>
      <c r="SDB175" s="4346"/>
      <c r="SDC175" s="4338"/>
      <c r="SDD175" s="4339"/>
      <c r="SDE175" s="4345"/>
      <c r="SDF175" s="4344"/>
      <c r="SDG175" s="4338"/>
      <c r="SDH175" s="4339"/>
      <c r="SDI175" s="4340"/>
      <c r="SDJ175" s="4341"/>
      <c r="SDK175" s="4338"/>
      <c r="SDL175" s="2612"/>
      <c r="SDM175" s="4342"/>
      <c r="SDN175" s="4343"/>
      <c r="SDO175" s="4344"/>
      <c r="SDP175" s="2613"/>
      <c r="SDQ175" s="4345"/>
      <c r="SDR175" s="4346"/>
      <c r="SDS175" s="4345"/>
      <c r="SDT175" s="4346"/>
      <c r="SDU175" s="4338"/>
      <c r="SDV175" s="4339"/>
      <c r="SDW175" s="4345"/>
      <c r="SDX175" s="4344"/>
      <c r="SDY175" s="4338"/>
      <c r="SDZ175" s="4339"/>
      <c r="SEA175" s="4340"/>
      <c r="SEB175" s="4341"/>
      <c r="SEC175" s="4338"/>
      <c r="SED175" s="2612"/>
      <c r="SEE175" s="4342"/>
      <c r="SEF175" s="4343"/>
      <c r="SEG175" s="4344"/>
      <c r="SEH175" s="2613"/>
      <c r="SEI175" s="4345"/>
      <c r="SEJ175" s="4346"/>
      <c r="SEK175" s="4345"/>
      <c r="SEL175" s="4346"/>
      <c r="SEM175" s="4338"/>
      <c r="SEN175" s="4339"/>
      <c r="SEO175" s="4345"/>
      <c r="SEP175" s="4344"/>
      <c r="SEQ175" s="4338"/>
      <c r="SER175" s="4339"/>
      <c r="SES175" s="4340"/>
      <c r="SET175" s="4341"/>
      <c r="SEU175" s="4338"/>
      <c r="SEV175" s="2612"/>
      <c r="SEW175" s="4342"/>
      <c r="SEX175" s="4343"/>
      <c r="SEY175" s="4344"/>
      <c r="SEZ175" s="2613"/>
      <c r="SFA175" s="4345"/>
      <c r="SFB175" s="4346"/>
      <c r="SFC175" s="4345"/>
      <c r="SFD175" s="4346"/>
      <c r="SFE175" s="4338"/>
      <c r="SFF175" s="4339"/>
      <c r="SFG175" s="4345"/>
      <c r="SFH175" s="4344"/>
      <c r="SFI175" s="4338"/>
      <c r="SFJ175" s="4339"/>
      <c r="SFK175" s="4340"/>
      <c r="SFL175" s="4341"/>
      <c r="SFM175" s="4338"/>
      <c r="SFN175" s="2612"/>
      <c r="SFO175" s="4342"/>
      <c r="SFP175" s="4343"/>
      <c r="SFQ175" s="4344"/>
      <c r="SFR175" s="2613"/>
      <c r="SFS175" s="4345"/>
      <c r="SFT175" s="4346"/>
      <c r="SFU175" s="4345"/>
      <c r="SFV175" s="4346"/>
      <c r="SFW175" s="4338"/>
      <c r="SFX175" s="4339"/>
      <c r="SFY175" s="4345"/>
      <c r="SFZ175" s="4344"/>
      <c r="SGA175" s="4338"/>
      <c r="SGB175" s="4339"/>
      <c r="SGC175" s="4340"/>
      <c r="SGD175" s="4341"/>
      <c r="SGE175" s="4338"/>
      <c r="SGF175" s="2612"/>
      <c r="SGG175" s="4342"/>
      <c r="SGH175" s="4343"/>
      <c r="SGI175" s="4344"/>
      <c r="SGJ175" s="2613"/>
      <c r="SGK175" s="4345"/>
      <c r="SGL175" s="4346"/>
      <c r="SGM175" s="4345"/>
      <c r="SGN175" s="4346"/>
      <c r="SGO175" s="4338"/>
      <c r="SGP175" s="4339"/>
      <c r="SGQ175" s="4345"/>
      <c r="SGR175" s="4344"/>
      <c r="SGS175" s="4338"/>
      <c r="SGT175" s="4339"/>
      <c r="SGU175" s="4340"/>
      <c r="SGV175" s="4341"/>
      <c r="SGW175" s="4338"/>
      <c r="SGX175" s="2612"/>
      <c r="SGY175" s="4342"/>
      <c r="SGZ175" s="4343"/>
      <c r="SHA175" s="4344"/>
      <c r="SHB175" s="2613"/>
      <c r="SHC175" s="4345"/>
      <c r="SHD175" s="4346"/>
      <c r="SHE175" s="4345"/>
      <c r="SHF175" s="4346"/>
      <c r="SHG175" s="4338"/>
      <c r="SHH175" s="4339"/>
      <c r="SHI175" s="4345"/>
      <c r="SHJ175" s="4344"/>
      <c r="SHK175" s="4338"/>
      <c r="SHL175" s="4339"/>
      <c r="SHM175" s="4340"/>
      <c r="SHN175" s="4341"/>
      <c r="SHO175" s="4338"/>
      <c r="SHP175" s="2612"/>
      <c r="SHQ175" s="4342"/>
      <c r="SHR175" s="4343"/>
      <c r="SHS175" s="4344"/>
      <c r="SHT175" s="2613"/>
      <c r="SHU175" s="4345"/>
      <c r="SHV175" s="4346"/>
      <c r="SHW175" s="4345"/>
      <c r="SHX175" s="4346"/>
      <c r="SHY175" s="4338"/>
      <c r="SHZ175" s="4339"/>
      <c r="SIA175" s="4345"/>
      <c r="SIB175" s="4344"/>
      <c r="SIC175" s="4338"/>
      <c r="SID175" s="4339"/>
      <c r="SIE175" s="4340"/>
      <c r="SIF175" s="4341"/>
      <c r="SIG175" s="4338"/>
      <c r="SIH175" s="2612"/>
      <c r="SII175" s="4342"/>
      <c r="SIJ175" s="4343"/>
      <c r="SIK175" s="4344"/>
      <c r="SIL175" s="2613"/>
      <c r="SIM175" s="4345"/>
      <c r="SIN175" s="4346"/>
      <c r="SIO175" s="4345"/>
      <c r="SIP175" s="4346"/>
      <c r="SIQ175" s="4338"/>
      <c r="SIR175" s="4339"/>
      <c r="SIS175" s="4345"/>
      <c r="SIT175" s="4344"/>
      <c r="SIU175" s="4338"/>
      <c r="SIV175" s="4339"/>
      <c r="SIW175" s="4340"/>
      <c r="SIX175" s="4341"/>
      <c r="SIY175" s="4338"/>
      <c r="SIZ175" s="2612"/>
      <c r="SJA175" s="4342"/>
      <c r="SJB175" s="4343"/>
      <c r="SJC175" s="4344"/>
      <c r="SJD175" s="2613"/>
      <c r="SJE175" s="4345"/>
      <c r="SJF175" s="4346"/>
      <c r="SJG175" s="4345"/>
      <c r="SJH175" s="4346"/>
      <c r="SJI175" s="4338"/>
      <c r="SJJ175" s="4339"/>
      <c r="SJK175" s="4345"/>
      <c r="SJL175" s="4344"/>
      <c r="SJM175" s="4338"/>
      <c r="SJN175" s="4339"/>
      <c r="SJO175" s="4340"/>
      <c r="SJP175" s="4341"/>
      <c r="SJQ175" s="4338"/>
      <c r="SJR175" s="2612"/>
      <c r="SJS175" s="4342"/>
      <c r="SJT175" s="4343"/>
      <c r="SJU175" s="4344"/>
      <c r="SJV175" s="2613"/>
      <c r="SJW175" s="4345"/>
      <c r="SJX175" s="4346"/>
      <c r="SJY175" s="4345"/>
      <c r="SJZ175" s="4346"/>
      <c r="SKA175" s="4338"/>
      <c r="SKB175" s="4339"/>
      <c r="SKC175" s="4345"/>
      <c r="SKD175" s="4344"/>
      <c r="SKE175" s="4338"/>
      <c r="SKF175" s="4339"/>
      <c r="SKG175" s="4340"/>
      <c r="SKH175" s="4341"/>
      <c r="SKI175" s="4338"/>
      <c r="SKJ175" s="2612"/>
      <c r="SKK175" s="4342"/>
      <c r="SKL175" s="4343"/>
      <c r="SKM175" s="4344"/>
      <c r="SKN175" s="2613"/>
      <c r="SKO175" s="4345"/>
      <c r="SKP175" s="4346"/>
      <c r="SKQ175" s="4345"/>
      <c r="SKR175" s="4346"/>
      <c r="SKS175" s="4338"/>
      <c r="SKT175" s="4339"/>
      <c r="SKU175" s="4345"/>
      <c r="SKV175" s="4344"/>
      <c r="SKW175" s="4338"/>
      <c r="SKX175" s="4339"/>
      <c r="SKY175" s="4340"/>
      <c r="SKZ175" s="4341"/>
      <c r="SLA175" s="4338"/>
      <c r="SLB175" s="2612"/>
      <c r="SLC175" s="4342"/>
      <c r="SLD175" s="4343"/>
      <c r="SLE175" s="4344"/>
      <c r="SLF175" s="2613"/>
      <c r="SLG175" s="4345"/>
      <c r="SLH175" s="4346"/>
      <c r="SLI175" s="4345"/>
      <c r="SLJ175" s="4346"/>
      <c r="SLK175" s="4338"/>
      <c r="SLL175" s="4339"/>
      <c r="SLM175" s="4345"/>
      <c r="SLN175" s="4344"/>
      <c r="SLO175" s="4338"/>
      <c r="SLP175" s="4339"/>
      <c r="SLQ175" s="4340"/>
      <c r="SLR175" s="4341"/>
      <c r="SLS175" s="4338"/>
      <c r="SLT175" s="2612"/>
      <c r="SLU175" s="4342"/>
      <c r="SLV175" s="4343"/>
      <c r="SLW175" s="4344"/>
      <c r="SLX175" s="2613"/>
      <c r="SLY175" s="4345"/>
      <c r="SLZ175" s="4346"/>
      <c r="SMA175" s="4345"/>
      <c r="SMB175" s="4346"/>
      <c r="SMC175" s="4338"/>
      <c r="SMD175" s="4339"/>
      <c r="SME175" s="4345"/>
      <c r="SMF175" s="4344"/>
      <c r="SMG175" s="4338"/>
      <c r="SMH175" s="4339"/>
      <c r="SMI175" s="4340"/>
      <c r="SMJ175" s="4341"/>
      <c r="SMK175" s="4338"/>
      <c r="SML175" s="2612"/>
      <c r="SMM175" s="4342"/>
      <c r="SMN175" s="4343"/>
      <c r="SMO175" s="4344"/>
      <c r="SMP175" s="2613"/>
      <c r="SMQ175" s="4345"/>
      <c r="SMR175" s="4346"/>
      <c r="SMS175" s="4345"/>
      <c r="SMT175" s="4346"/>
      <c r="SMU175" s="4338"/>
      <c r="SMV175" s="4339"/>
      <c r="SMW175" s="4345"/>
      <c r="SMX175" s="4344"/>
      <c r="SMY175" s="4338"/>
      <c r="SMZ175" s="4339"/>
      <c r="SNA175" s="4340"/>
      <c r="SNB175" s="4341"/>
      <c r="SNC175" s="4338"/>
      <c r="SND175" s="2612"/>
      <c r="SNE175" s="4342"/>
      <c r="SNF175" s="4343"/>
      <c r="SNG175" s="4344"/>
      <c r="SNH175" s="2613"/>
      <c r="SNI175" s="4345"/>
      <c r="SNJ175" s="4346"/>
      <c r="SNK175" s="4345"/>
      <c r="SNL175" s="4346"/>
      <c r="SNM175" s="4338"/>
      <c r="SNN175" s="4339"/>
      <c r="SNO175" s="4345"/>
      <c r="SNP175" s="4344"/>
      <c r="SNQ175" s="4338"/>
      <c r="SNR175" s="4339"/>
      <c r="SNS175" s="4340"/>
      <c r="SNT175" s="4341"/>
      <c r="SNU175" s="4338"/>
      <c r="SNV175" s="2612"/>
      <c r="SNW175" s="4342"/>
      <c r="SNX175" s="4343"/>
      <c r="SNY175" s="4344"/>
      <c r="SNZ175" s="2613"/>
      <c r="SOA175" s="4345"/>
      <c r="SOB175" s="4346"/>
      <c r="SOC175" s="4345"/>
      <c r="SOD175" s="4346"/>
      <c r="SOE175" s="4338"/>
      <c r="SOF175" s="4339"/>
      <c r="SOG175" s="4345"/>
      <c r="SOH175" s="4344"/>
      <c r="SOI175" s="4338"/>
      <c r="SOJ175" s="4339"/>
      <c r="SOK175" s="4340"/>
      <c r="SOL175" s="4341"/>
      <c r="SOM175" s="4338"/>
      <c r="SON175" s="2612"/>
      <c r="SOO175" s="4342"/>
      <c r="SOP175" s="4343"/>
      <c r="SOQ175" s="4344"/>
      <c r="SOR175" s="2613"/>
      <c r="SOS175" s="4345"/>
      <c r="SOT175" s="4346"/>
      <c r="SOU175" s="4345"/>
      <c r="SOV175" s="4346"/>
      <c r="SOW175" s="4338"/>
      <c r="SOX175" s="4339"/>
      <c r="SOY175" s="4345"/>
      <c r="SOZ175" s="4344"/>
      <c r="SPA175" s="4338"/>
      <c r="SPB175" s="4339"/>
      <c r="SPC175" s="4340"/>
      <c r="SPD175" s="4341"/>
      <c r="SPE175" s="4338"/>
      <c r="SPF175" s="2612"/>
      <c r="SPG175" s="4342"/>
      <c r="SPH175" s="4343"/>
      <c r="SPI175" s="4344"/>
      <c r="SPJ175" s="2613"/>
      <c r="SPK175" s="4345"/>
      <c r="SPL175" s="4346"/>
      <c r="SPM175" s="4345"/>
      <c r="SPN175" s="4346"/>
      <c r="SPO175" s="4338"/>
      <c r="SPP175" s="4339"/>
      <c r="SPQ175" s="4345"/>
      <c r="SPR175" s="4344"/>
      <c r="SPS175" s="4338"/>
      <c r="SPT175" s="4339"/>
      <c r="SPU175" s="4340"/>
      <c r="SPV175" s="4341"/>
      <c r="SPW175" s="4338"/>
      <c r="SPX175" s="2612"/>
      <c r="SPY175" s="4342"/>
      <c r="SPZ175" s="4343"/>
      <c r="SQA175" s="4344"/>
      <c r="SQB175" s="2613"/>
      <c r="SQC175" s="4345"/>
      <c r="SQD175" s="4346"/>
      <c r="SQE175" s="4345"/>
      <c r="SQF175" s="4346"/>
      <c r="SQG175" s="4338"/>
      <c r="SQH175" s="4339"/>
      <c r="SQI175" s="4345"/>
      <c r="SQJ175" s="4344"/>
      <c r="SQK175" s="4338"/>
      <c r="SQL175" s="4339"/>
      <c r="SQM175" s="4340"/>
      <c r="SQN175" s="4341"/>
      <c r="SQO175" s="4338"/>
      <c r="SQP175" s="2612"/>
      <c r="SQQ175" s="4342"/>
      <c r="SQR175" s="4343"/>
      <c r="SQS175" s="4344"/>
      <c r="SQT175" s="2613"/>
      <c r="SQU175" s="4345"/>
      <c r="SQV175" s="4346"/>
      <c r="SQW175" s="4345"/>
      <c r="SQX175" s="4346"/>
      <c r="SQY175" s="4338"/>
      <c r="SQZ175" s="4339"/>
      <c r="SRA175" s="4345"/>
      <c r="SRB175" s="4344"/>
      <c r="SRC175" s="4338"/>
      <c r="SRD175" s="4339"/>
      <c r="SRE175" s="4340"/>
      <c r="SRF175" s="4341"/>
      <c r="SRG175" s="4338"/>
      <c r="SRH175" s="2612"/>
      <c r="SRI175" s="4342"/>
      <c r="SRJ175" s="4343"/>
      <c r="SRK175" s="4344"/>
      <c r="SRL175" s="2613"/>
      <c r="SRM175" s="4345"/>
      <c r="SRN175" s="4346"/>
      <c r="SRO175" s="4345"/>
      <c r="SRP175" s="4346"/>
      <c r="SRQ175" s="4338"/>
      <c r="SRR175" s="4339"/>
      <c r="SRS175" s="4345"/>
      <c r="SRT175" s="4344"/>
      <c r="SRU175" s="4338"/>
      <c r="SRV175" s="4339"/>
      <c r="SRW175" s="4340"/>
      <c r="SRX175" s="4341"/>
      <c r="SRY175" s="4338"/>
      <c r="SRZ175" s="2612"/>
      <c r="SSA175" s="4342"/>
      <c r="SSB175" s="4343"/>
      <c r="SSC175" s="4344"/>
      <c r="SSD175" s="2613"/>
      <c r="SSE175" s="4345"/>
      <c r="SSF175" s="4346"/>
      <c r="SSG175" s="4345"/>
      <c r="SSH175" s="4346"/>
      <c r="SSI175" s="4338"/>
      <c r="SSJ175" s="4339"/>
      <c r="SSK175" s="4345"/>
      <c r="SSL175" s="4344"/>
      <c r="SSM175" s="4338"/>
      <c r="SSN175" s="4339"/>
      <c r="SSO175" s="4340"/>
      <c r="SSP175" s="4341"/>
      <c r="SSQ175" s="4338"/>
      <c r="SSR175" s="2612"/>
      <c r="SSS175" s="4342"/>
      <c r="SST175" s="4343"/>
      <c r="SSU175" s="4344"/>
      <c r="SSV175" s="2613"/>
      <c r="SSW175" s="4345"/>
      <c r="SSX175" s="4346"/>
      <c r="SSY175" s="4345"/>
      <c r="SSZ175" s="4346"/>
      <c r="STA175" s="4338"/>
      <c r="STB175" s="4339"/>
      <c r="STC175" s="4345"/>
      <c r="STD175" s="4344"/>
      <c r="STE175" s="4338"/>
      <c r="STF175" s="4339"/>
      <c r="STG175" s="4340"/>
      <c r="STH175" s="4341"/>
      <c r="STI175" s="4338"/>
      <c r="STJ175" s="2612"/>
      <c r="STK175" s="4342"/>
      <c r="STL175" s="4343"/>
      <c r="STM175" s="4344"/>
      <c r="STN175" s="2613"/>
      <c r="STO175" s="4345"/>
      <c r="STP175" s="4346"/>
      <c r="STQ175" s="4345"/>
      <c r="STR175" s="4346"/>
      <c r="STS175" s="4338"/>
      <c r="STT175" s="4339"/>
      <c r="STU175" s="4345"/>
      <c r="STV175" s="4344"/>
      <c r="STW175" s="4338"/>
      <c r="STX175" s="4339"/>
      <c r="STY175" s="4340"/>
      <c r="STZ175" s="4341"/>
      <c r="SUA175" s="4338"/>
      <c r="SUB175" s="2612"/>
      <c r="SUC175" s="4342"/>
      <c r="SUD175" s="4343"/>
      <c r="SUE175" s="4344"/>
      <c r="SUF175" s="2613"/>
      <c r="SUG175" s="4345"/>
      <c r="SUH175" s="4346"/>
      <c r="SUI175" s="4345"/>
      <c r="SUJ175" s="4346"/>
      <c r="SUK175" s="4338"/>
      <c r="SUL175" s="4339"/>
      <c r="SUM175" s="4345"/>
      <c r="SUN175" s="4344"/>
      <c r="SUO175" s="4338"/>
      <c r="SUP175" s="4339"/>
      <c r="SUQ175" s="4340"/>
      <c r="SUR175" s="4341"/>
      <c r="SUS175" s="4338"/>
      <c r="SUT175" s="2612"/>
      <c r="SUU175" s="4342"/>
      <c r="SUV175" s="4343"/>
      <c r="SUW175" s="4344"/>
      <c r="SUX175" s="2613"/>
      <c r="SUY175" s="4345"/>
      <c r="SUZ175" s="4346"/>
      <c r="SVA175" s="4345"/>
      <c r="SVB175" s="4346"/>
      <c r="SVC175" s="4338"/>
      <c r="SVD175" s="4339"/>
      <c r="SVE175" s="4345"/>
      <c r="SVF175" s="4344"/>
      <c r="SVG175" s="4338"/>
      <c r="SVH175" s="4339"/>
      <c r="SVI175" s="4340"/>
      <c r="SVJ175" s="4341"/>
      <c r="SVK175" s="4338"/>
      <c r="SVL175" s="2612"/>
      <c r="SVM175" s="4342"/>
      <c r="SVN175" s="4343"/>
      <c r="SVO175" s="4344"/>
      <c r="SVP175" s="2613"/>
      <c r="SVQ175" s="4345"/>
      <c r="SVR175" s="4346"/>
      <c r="SVS175" s="4345"/>
      <c r="SVT175" s="4346"/>
      <c r="SVU175" s="4338"/>
      <c r="SVV175" s="4339"/>
      <c r="SVW175" s="4345"/>
      <c r="SVX175" s="4344"/>
      <c r="SVY175" s="4338"/>
      <c r="SVZ175" s="4339"/>
      <c r="SWA175" s="4340"/>
      <c r="SWB175" s="4341"/>
      <c r="SWC175" s="4338"/>
      <c r="SWD175" s="2612"/>
      <c r="SWE175" s="4342"/>
      <c r="SWF175" s="4343"/>
      <c r="SWG175" s="4344"/>
      <c r="SWH175" s="2613"/>
      <c r="SWI175" s="4345"/>
      <c r="SWJ175" s="4346"/>
      <c r="SWK175" s="4345"/>
      <c r="SWL175" s="4346"/>
      <c r="SWM175" s="4338"/>
      <c r="SWN175" s="4339"/>
      <c r="SWO175" s="4345"/>
      <c r="SWP175" s="4344"/>
      <c r="SWQ175" s="4338"/>
      <c r="SWR175" s="4339"/>
      <c r="SWS175" s="4340"/>
      <c r="SWT175" s="4341"/>
      <c r="SWU175" s="4338"/>
      <c r="SWV175" s="2612"/>
      <c r="SWW175" s="4342"/>
      <c r="SWX175" s="4343"/>
      <c r="SWY175" s="4344"/>
      <c r="SWZ175" s="2613"/>
      <c r="SXA175" s="4345"/>
      <c r="SXB175" s="4346"/>
      <c r="SXC175" s="4345"/>
      <c r="SXD175" s="4346"/>
      <c r="SXE175" s="4338"/>
      <c r="SXF175" s="4339"/>
      <c r="SXG175" s="4345"/>
      <c r="SXH175" s="4344"/>
      <c r="SXI175" s="4338"/>
      <c r="SXJ175" s="4339"/>
      <c r="SXK175" s="4340"/>
      <c r="SXL175" s="4341"/>
      <c r="SXM175" s="4338"/>
      <c r="SXN175" s="2612"/>
      <c r="SXO175" s="4342"/>
      <c r="SXP175" s="4343"/>
      <c r="SXQ175" s="4344"/>
      <c r="SXR175" s="2613"/>
      <c r="SXS175" s="4345"/>
      <c r="SXT175" s="4346"/>
      <c r="SXU175" s="4345"/>
      <c r="SXV175" s="4346"/>
      <c r="SXW175" s="4338"/>
      <c r="SXX175" s="4339"/>
      <c r="SXY175" s="4345"/>
      <c r="SXZ175" s="4344"/>
      <c r="SYA175" s="4338"/>
      <c r="SYB175" s="4339"/>
      <c r="SYC175" s="4340"/>
      <c r="SYD175" s="4341"/>
      <c r="SYE175" s="4338"/>
      <c r="SYF175" s="2612"/>
      <c r="SYG175" s="4342"/>
      <c r="SYH175" s="4343"/>
      <c r="SYI175" s="4344"/>
      <c r="SYJ175" s="2613"/>
      <c r="SYK175" s="4345"/>
      <c r="SYL175" s="4346"/>
      <c r="SYM175" s="4345"/>
      <c r="SYN175" s="4346"/>
      <c r="SYO175" s="4338"/>
      <c r="SYP175" s="4339"/>
      <c r="SYQ175" s="4345"/>
      <c r="SYR175" s="4344"/>
      <c r="SYS175" s="4338"/>
      <c r="SYT175" s="4339"/>
      <c r="SYU175" s="4340"/>
      <c r="SYV175" s="4341"/>
      <c r="SYW175" s="4338"/>
      <c r="SYX175" s="2612"/>
      <c r="SYY175" s="4342"/>
      <c r="SYZ175" s="4343"/>
      <c r="SZA175" s="4344"/>
      <c r="SZB175" s="2613"/>
      <c r="SZC175" s="4345"/>
      <c r="SZD175" s="4346"/>
      <c r="SZE175" s="4345"/>
      <c r="SZF175" s="4346"/>
      <c r="SZG175" s="4338"/>
      <c r="SZH175" s="4339"/>
      <c r="SZI175" s="4345"/>
      <c r="SZJ175" s="4344"/>
      <c r="SZK175" s="4338"/>
      <c r="SZL175" s="4339"/>
      <c r="SZM175" s="4340"/>
      <c r="SZN175" s="4341"/>
      <c r="SZO175" s="4338"/>
      <c r="SZP175" s="2612"/>
      <c r="SZQ175" s="4342"/>
      <c r="SZR175" s="4343"/>
      <c r="SZS175" s="4344"/>
      <c r="SZT175" s="2613"/>
      <c r="SZU175" s="4345"/>
      <c r="SZV175" s="4346"/>
      <c r="SZW175" s="4345"/>
      <c r="SZX175" s="4346"/>
      <c r="SZY175" s="4338"/>
      <c r="SZZ175" s="4339"/>
      <c r="TAA175" s="4345"/>
      <c r="TAB175" s="4344"/>
      <c r="TAC175" s="4338"/>
      <c r="TAD175" s="4339"/>
      <c r="TAE175" s="4340"/>
      <c r="TAF175" s="4341"/>
      <c r="TAG175" s="4338"/>
      <c r="TAH175" s="2612"/>
      <c r="TAI175" s="4342"/>
      <c r="TAJ175" s="4343"/>
      <c r="TAK175" s="4344"/>
      <c r="TAL175" s="2613"/>
      <c r="TAM175" s="4345"/>
      <c r="TAN175" s="4346"/>
      <c r="TAO175" s="4345"/>
      <c r="TAP175" s="4346"/>
      <c r="TAQ175" s="4338"/>
      <c r="TAR175" s="4339"/>
      <c r="TAS175" s="4345"/>
      <c r="TAT175" s="4344"/>
      <c r="TAU175" s="4338"/>
      <c r="TAV175" s="4339"/>
      <c r="TAW175" s="4340"/>
      <c r="TAX175" s="4341"/>
      <c r="TAY175" s="4338"/>
      <c r="TAZ175" s="2612"/>
      <c r="TBA175" s="4342"/>
      <c r="TBB175" s="4343"/>
      <c r="TBC175" s="4344"/>
      <c r="TBD175" s="2613"/>
      <c r="TBE175" s="4345"/>
      <c r="TBF175" s="4346"/>
      <c r="TBG175" s="4345"/>
      <c r="TBH175" s="4346"/>
      <c r="TBI175" s="4338"/>
      <c r="TBJ175" s="4339"/>
      <c r="TBK175" s="4345"/>
      <c r="TBL175" s="4344"/>
      <c r="TBM175" s="4338"/>
      <c r="TBN175" s="4339"/>
      <c r="TBO175" s="4340"/>
      <c r="TBP175" s="4341"/>
      <c r="TBQ175" s="4338"/>
      <c r="TBR175" s="2612"/>
      <c r="TBS175" s="4342"/>
      <c r="TBT175" s="4343"/>
      <c r="TBU175" s="4344"/>
      <c r="TBV175" s="2613"/>
      <c r="TBW175" s="4345"/>
      <c r="TBX175" s="4346"/>
      <c r="TBY175" s="4345"/>
      <c r="TBZ175" s="4346"/>
      <c r="TCA175" s="4338"/>
      <c r="TCB175" s="4339"/>
      <c r="TCC175" s="4345"/>
      <c r="TCD175" s="4344"/>
      <c r="TCE175" s="4338"/>
      <c r="TCF175" s="4339"/>
      <c r="TCG175" s="4340"/>
      <c r="TCH175" s="4341"/>
      <c r="TCI175" s="4338"/>
      <c r="TCJ175" s="2612"/>
      <c r="TCK175" s="4342"/>
      <c r="TCL175" s="4343"/>
      <c r="TCM175" s="4344"/>
      <c r="TCN175" s="2613"/>
      <c r="TCO175" s="4345"/>
      <c r="TCP175" s="4346"/>
      <c r="TCQ175" s="4345"/>
      <c r="TCR175" s="4346"/>
      <c r="TCS175" s="4338"/>
      <c r="TCT175" s="4339"/>
      <c r="TCU175" s="4345"/>
      <c r="TCV175" s="4344"/>
      <c r="TCW175" s="4338"/>
      <c r="TCX175" s="4339"/>
      <c r="TCY175" s="4340"/>
      <c r="TCZ175" s="4341"/>
      <c r="TDA175" s="4338"/>
      <c r="TDB175" s="2612"/>
      <c r="TDC175" s="4342"/>
      <c r="TDD175" s="4343"/>
      <c r="TDE175" s="4344"/>
      <c r="TDF175" s="2613"/>
      <c r="TDG175" s="4345"/>
      <c r="TDH175" s="4346"/>
      <c r="TDI175" s="4345"/>
      <c r="TDJ175" s="4346"/>
      <c r="TDK175" s="4338"/>
      <c r="TDL175" s="4339"/>
      <c r="TDM175" s="4345"/>
      <c r="TDN175" s="4344"/>
      <c r="TDO175" s="4338"/>
      <c r="TDP175" s="4339"/>
      <c r="TDQ175" s="4340"/>
      <c r="TDR175" s="4341"/>
      <c r="TDS175" s="4338"/>
      <c r="TDT175" s="2612"/>
      <c r="TDU175" s="4342"/>
      <c r="TDV175" s="4343"/>
      <c r="TDW175" s="4344"/>
      <c r="TDX175" s="2613"/>
      <c r="TDY175" s="4345"/>
      <c r="TDZ175" s="4346"/>
      <c r="TEA175" s="4345"/>
      <c r="TEB175" s="4346"/>
      <c r="TEC175" s="4338"/>
      <c r="TED175" s="4339"/>
      <c r="TEE175" s="4345"/>
      <c r="TEF175" s="4344"/>
      <c r="TEG175" s="4338"/>
      <c r="TEH175" s="4339"/>
      <c r="TEI175" s="4340"/>
      <c r="TEJ175" s="4341"/>
      <c r="TEK175" s="4338"/>
      <c r="TEL175" s="2612"/>
      <c r="TEM175" s="4342"/>
      <c r="TEN175" s="4343"/>
      <c r="TEO175" s="4344"/>
      <c r="TEP175" s="2613"/>
      <c r="TEQ175" s="4345"/>
      <c r="TER175" s="4346"/>
      <c r="TES175" s="4345"/>
      <c r="TET175" s="4346"/>
      <c r="TEU175" s="4338"/>
      <c r="TEV175" s="4339"/>
      <c r="TEW175" s="4345"/>
      <c r="TEX175" s="4344"/>
      <c r="TEY175" s="4338"/>
      <c r="TEZ175" s="4339"/>
      <c r="TFA175" s="4340"/>
      <c r="TFB175" s="4341"/>
      <c r="TFC175" s="4338"/>
      <c r="TFD175" s="2612"/>
      <c r="TFE175" s="4342"/>
      <c r="TFF175" s="4343"/>
      <c r="TFG175" s="4344"/>
      <c r="TFH175" s="2613"/>
      <c r="TFI175" s="4345"/>
      <c r="TFJ175" s="4346"/>
      <c r="TFK175" s="4345"/>
      <c r="TFL175" s="4346"/>
      <c r="TFM175" s="4338"/>
      <c r="TFN175" s="4339"/>
      <c r="TFO175" s="4345"/>
      <c r="TFP175" s="4344"/>
      <c r="TFQ175" s="4338"/>
      <c r="TFR175" s="4339"/>
      <c r="TFS175" s="4340"/>
      <c r="TFT175" s="4341"/>
      <c r="TFU175" s="4338"/>
      <c r="TFV175" s="2612"/>
      <c r="TFW175" s="4342"/>
      <c r="TFX175" s="4343"/>
      <c r="TFY175" s="4344"/>
      <c r="TFZ175" s="2613"/>
      <c r="TGA175" s="4345"/>
      <c r="TGB175" s="4346"/>
      <c r="TGC175" s="4345"/>
      <c r="TGD175" s="4346"/>
      <c r="TGE175" s="4338"/>
      <c r="TGF175" s="4339"/>
      <c r="TGG175" s="4345"/>
      <c r="TGH175" s="4344"/>
      <c r="TGI175" s="4338"/>
      <c r="TGJ175" s="4339"/>
      <c r="TGK175" s="4340"/>
      <c r="TGL175" s="4341"/>
      <c r="TGM175" s="4338"/>
      <c r="TGN175" s="2612"/>
      <c r="TGO175" s="4342"/>
      <c r="TGP175" s="4343"/>
      <c r="TGQ175" s="4344"/>
      <c r="TGR175" s="2613"/>
      <c r="TGS175" s="4345"/>
      <c r="TGT175" s="4346"/>
      <c r="TGU175" s="4345"/>
      <c r="TGV175" s="4346"/>
      <c r="TGW175" s="4338"/>
      <c r="TGX175" s="4339"/>
      <c r="TGY175" s="4345"/>
      <c r="TGZ175" s="4344"/>
      <c r="THA175" s="4338"/>
      <c r="THB175" s="4339"/>
      <c r="THC175" s="4340"/>
      <c r="THD175" s="4341"/>
      <c r="THE175" s="4338"/>
      <c r="THF175" s="2612"/>
      <c r="THG175" s="4342"/>
      <c r="THH175" s="4343"/>
      <c r="THI175" s="4344"/>
      <c r="THJ175" s="2613"/>
      <c r="THK175" s="4345"/>
      <c r="THL175" s="4346"/>
      <c r="THM175" s="4345"/>
      <c r="THN175" s="4346"/>
      <c r="THO175" s="4338"/>
      <c r="THP175" s="4339"/>
      <c r="THQ175" s="4345"/>
      <c r="THR175" s="4344"/>
      <c r="THS175" s="4338"/>
      <c r="THT175" s="4339"/>
      <c r="THU175" s="4340"/>
      <c r="THV175" s="4341"/>
      <c r="THW175" s="4338"/>
      <c r="THX175" s="2612"/>
      <c r="THY175" s="4342"/>
      <c r="THZ175" s="4343"/>
      <c r="TIA175" s="4344"/>
      <c r="TIB175" s="2613"/>
      <c r="TIC175" s="4345"/>
      <c r="TID175" s="4346"/>
      <c r="TIE175" s="4345"/>
      <c r="TIF175" s="4346"/>
      <c r="TIG175" s="4338"/>
      <c r="TIH175" s="4339"/>
      <c r="TII175" s="4345"/>
      <c r="TIJ175" s="4344"/>
      <c r="TIK175" s="4338"/>
      <c r="TIL175" s="4339"/>
      <c r="TIM175" s="4340"/>
      <c r="TIN175" s="4341"/>
      <c r="TIO175" s="4338"/>
      <c r="TIP175" s="2612"/>
      <c r="TIQ175" s="4342"/>
      <c r="TIR175" s="4343"/>
      <c r="TIS175" s="4344"/>
      <c r="TIT175" s="2613"/>
      <c r="TIU175" s="4345"/>
      <c r="TIV175" s="4346"/>
      <c r="TIW175" s="4345"/>
      <c r="TIX175" s="4346"/>
      <c r="TIY175" s="4338"/>
      <c r="TIZ175" s="4339"/>
      <c r="TJA175" s="4345"/>
      <c r="TJB175" s="4344"/>
      <c r="TJC175" s="4338"/>
      <c r="TJD175" s="4339"/>
      <c r="TJE175" s="4340"/>
      <c r="TJF175" s="4341"/>
      <c r="TJG175" s="4338"/>
      <c r="TJH175" s="2612"/>
      <c r="TJI175" s="4342"/>
      <c r="TJJ175" s="4343"/>
      <c r="TJK175" s="4344"/>
      <c r="TJL175" s="2613"/>
      <c r="TJM175" s="4345"/>
      <c r="TJN175" s="4346"/>
      <c r="TJO175" s="4345"/>
      <c r="TJP175" s="4346"/>
      <c r="TJQ175" s="4338"/>
      <c r="TJR175" s="4339"/>
      <c r="TJS175" s="4345"/>
      <c r="TJT175" s="4344"/>
      <c r="TJU175" s="4338"/>
      <c r="TJV175" s="4339"/>
      <c r="TJW175" s="4340"/>
      <c r="TJX175" s="4341"/>
      <c r="TJY175" s="4338"/>
      <c r="TJZ175" s="2612"/>
      <c r="TKA175" s="4342"/>
      <c r="TKB175" s="4343"/>
      <c r="TKC175" s="4344"/>
      <c r="TKD175" s="2613"/>
      <c r="TKE175" s="4345"/>
      <c r="TKF175" s="4346"/>
      <c r="TKG175" s="4345"/>
      <c r="TKH175" s="4346"/>
      <c r="TKI175" s="4338"/>
      <c r="TKJ175" s="4339"/>
      <c r="TKK175" s="4345"/>
      <c r="TKL175" s="4344"/>
      <c r="TKM175" s="4338"/>
      <c r="TKN175" s="4339"/>
      <c r="TKO175" s="4340"/>
      <c r="TKP175" s="4341"/>
      <c r="TKQ175" s="4338"/>
      <c r="TKR175" s="2612"/>
      <c r="TKS175" s="4342"/>
      <c r="TKT175" s="4343"/>
      <c r="TKU175" s="4344"/>
      <c r="TKV175" s="2613"/>
      <c r="TKW175" s="4345"/>
      <c r="TKX175" s="4346"/>
      <c r="TKY175" s="4345"/>
      <c r="TKZ175" s="4346"/>
      <c r="TLA175" s="4338"/>
      <c r="TLB175" s="4339"/>
      <c r="TLC175" s="4345"/>
      <c r="TLD175" s="4344"/>
      <c r="TLE175" s="4338"/>
      <c r="TLF175" s="4339"/>
      <c r="TLG175" s="4340"/>
      <c r="TLH175" s="4341"/>
      <c r="TLI175" s="4338"/>
      <c r="TLJ175" s="2612"/>
      <c r="TLK175" s="4342"/>
      <c r="TLL175" s="4343"/>
      <c r="TLM175" s="4344"/>
      <c r="TLN175" s="2613"/>
      <c r="TLO175" s="4345"/>
      <c r="TLP175" s="4346"/>
      <c r="TLQ175" s="4345"/>
      <c r="TLR175" s="4346"/>
      <c r="TLS175" s="4338"/>
      <c r="TLT175" s="4339"/>
      <c r="TLU175" s="4345"/>
      <c r="TLV175" s="4344"/>
      <c r="TLW175" s="4338"/>
      <c r="TLX175" s="4339"/>
      <c r="TLY175" s="4340"/>
      <c r="TLZ175" s="4341"/>
      <c r="TMA175" s="4338"/>
      <c r="TMB175" s="2612"/>
      <c r="TMC175" s="4342"/>
      <c r="TMD175" s="4343"/>
      <c r="TME175" s="4344"/>
      <c r="TMF175" s="2613"/>
      <c r="TMG175" s="4345"/>
      <c r="TMH175" s="4346"/>
      <c r="TMI175" s="4345"/>
      <c r="TMJ175" s="4346"/>
      <c r="TMK175" s="4338"/>
      <c r="TML175" s="4339"/>
      <c r="TMM175" s="4345"/>
      <c r="TMN175" s="4344"/>
      <c r="TMO175" s="4338"/>
      <c r="TMP175" s="4339"/>
      <c r="TMQ175" s="4340"/>
      <c r="TMR175" s="4341"/>
      <c r="TMS175" s="4338"/>
      <c r="TMT175" s="2612"/>
      <c r="TMU175" s="4342"/>
      <c r="TMV175" s="4343"/>
      <c r="TMW175" s="4344"/>
      <c r="TMX175" s="2613"/>
      <c r="TMY175" s="4345"/>
      <c r="TMZ175" s="4346"/>
      <c r="TNA175" s="4345"/>
      <c r="TNB175" s="4346"/>
      <c r="TNC175" s="4338"/>
      <c r="TND175" s="4339"/>
      <c r="TNE175" s="4345"/>
      <c r="TNF175" s="4344"/>
      <c r="TNG175" s="4338"/>
      <c r="TNH175" s="4339"/>
      <c r="TNI175" s="4340"/>
      <c r="TNJ175" s="4341"/>
      <c r="TNK175" s="4338"/>
      <c r="TNL175" s="2612"/>
      <c r="TNM175" s="4342"/>
      <c r="TNN175" s="4343"/>
      <c r="TNO175" s="4344"/>
      <c r="TNP175" s="2613"/>
      <c r="TNQ175" s="4345"/>
      <c r="TNR175" s="4346"/>
      <c r="TNS175" s="4345"/>
      <c r="TNT175" s="4346"/>
      <c r="TNU175" s="4338"/>
      <c r="TNV175" s="4339"/>
      <c r="TNW175" s="4345"/>
      <c r="TNX175" s="4344"/>
      <c r="TNY175" s="4338"/>
      <c r="TNZ175" s="4339"/>
      <c r="TOA175" s="4340"/>
      <c r="TOB175" s="4341"/>
      <c r="TOC175" s="4338"/>
      <c r="TOD175" s="2612"/>
      <c r="TOE175" s="4342"/>
      <c r="TOF175" s="4343"/>
      <c r="TOG175" s="4344"/>
      <c r="TOH175" s="2613"/>
      <c r="TOI175" s="4345"/>
      <c r="TOJ175" s="4346"/>
      <c r="TOK175" s="4345"/>
      <c r="TOL175" s="4346"/>
      <c r="TOM175" s="4338"/>
      <c r="TON175" s="4339"/>
      <c r="TOO175" s="4345"/>
      <c r="TOP175" s="4344"/>
      <c r="TOQ175" s="4338"/>
      <c r="TOR175" s="4339"/>
      <c r="TOS175" s="4340"/>
      <c r="TOT175" s="4341"/>
      <c r="TOU175" s="4338"/>
      <c r="TOV175" s="2612"/>
      <c r="TOW175" s="4342"/>
      <c r="TOX175" s="4343"/>
      <c r="TOY175" s="4344"/>
      <c r="TOZ175" s="2613"/>
      <c r="TPA175" s="4345"/>
      <c r="TPB175" s="4346"/>
      <c r="TPC175" s="4345"/>
      <c r="TPD175" s="4346"/>
      <c r="TPE175" s="4338"/>
      <c r="TPF175" s="4339"/>
      <c r="TPG175" s="4345"/>
      <c r="TPH175" s="4344"/>
      <c r="TPI175" s="4338"/>
      <c r="TPJ175" s="4339"/>
      <c r="TPK175" s="4340"/>
      <c r="TPL175" s="4341"/>
      <c r="TPM175" s="4338"/>
      <c r="TPN175" s="2612"/>
      <c r="TPO175" s="4342"/>
      <c r="TPP175" s="4343"/>
      <c r="TPQ175" s="4344"/>
      <c r="TPR175" s="2613"/>
      <c r="TPS175" s="4345"/>
      <c r="TPT175" s="4346"/>
      <c r="TPU175" s="4345"/>
      <c r="TPV175" s="4346"/>
      <c r="TPW175" s="4338"/>
      <c r="TPX175" s="4339"/>
      <c r="TPY175" s="4345"/>
      <c r="TPZ175" s="4344"/>
      <c r="TQA175" s="4338"/>
      <c r="TQB175" s="4339"/>
      <c r="TQC175" s="4340"/>
      <c r="TQD175" s="4341"/>
      <c r="TQE175" s="4338"/>
      <c r="TQF175" s="2612"/>
      <c r="TQG175" s="4342"/>
      <c r="TQH175" s="4343"/>
      <c r="TQI175" s="4344"/>
      <c r="TQJ175" s="2613"/>
      <c r="TQK175" s="4345"/>
      <c r="TQL175" s="4346"/>
      <c r="TQM175" s="4345"/>
      <c r="TQN175" s="4346"/>
      <c r="TQO175" s="4338"/>
      <c r="TQP175" s="4339"/>
      <c r="TQQ175" s="4345"/>
      <c r="TQR175" s="4344"/>
      <c r="TQS175" s="4338"/>
      <c r="TQT175" s="4339"/>
      <c r="TQU175" s="4340"/>
      <c r="TQV175" s="4341"/>
      <c r="TQW175" s="4338"/>
      <c r="TQX175" s="2612"/>
      <c r="TQY175" s="4342"/>
      <c r="TQZ175" s="4343"/>
      <c r="TRA175" s="4344"/>
      <c r="TRB175" s="2613"/>
      <c r="TRC175" s="4345"/>
      <c r="TRD175" s="4346"/>
      <c r="TRE175" s="4345"/>
      <c r="TRF175" s="4346"/>
      <c r="TRG175" s="4338"/>
      <c r="TRH175" s="4339"/>
      <c r="TRI175" s="4345"/>
      <c r="TRJ175" s="4344"/>
      <c r="TRK175" s="4338"/>
      <c r="TRL175" s="4339"/>
      <c r="TRM175" s="4340"/>
      <c r="TRN175" s="4341"/>
      <c r="TRO175" s="4338"/>
      <c r="TRP175" s="2612"/>
      <c r="TRQ175" s="4342"/>
      <c r="TRR175" s="4343"/>
      <c r="TRS175" s="4344"/>
      <c r="TRT175" s="2613"/>
      <c r="TRU175" s="4345"/>
      <c r="TRV175" s="4346"/>
      <c r="TRW175" s="4345"/>
      <c r="TRX175" s="4346"/>
      <c r="TRY175" s="4338"/>
      <c r="TRZ175" s="4339"/>
      <c r="TSA175" s="4345"/>
      <c r="TSB175" s="4344"/>
      <c r="TSC175" s="4338"/>
      <c r="TSD175" s="4339"/>
      <c r="TSE175" s="4340"/>
      <c r="TSF175" s="4341"/>
      <c r="TSG175" s="4338"/>
      <c r="TSH175" s="2612"/>
      <c r="TSI175" s="4342"/>
      <c r="TSJ175" s="4343"/>
      <c r="TSK175" s="4344"/>
      <c r="TSL175" s="2613"/>
      <c r="TSM175" s="4345"/>
      <c r="TSN175" s="4346"/>
      <c r="TSO175" s="4345"/>
      <c r="TSP175" s="4346"/>
      <c r="TSQ175" s="4338"/>
      <c r="TSR175" s="4339"/>
      <c r="TSS175" s="4345"/>
      <c r="TST175" s="4344"/>
      <c r="TSU175" s="4338"/>
      <c r="TSV175" s="4339"/>
      <c r="TSW175" s="4340"/>
      <c r="TSX175" s="4341"/>
      <c r="TSY175" s="4338"/>
      <c r="TSZ175" s="2612"/>
      <c r="TTA175" s="4342"/>
      <c r="TTB175" s="4343"/>
      <c r="TTC175" s="4344"/>
      <c r="TTD175" s="2613"/>
      <c r="TTE175" s="4345"/>
      <c r="TTF175" s="4346"/>
      <c r="TTG175" s="4345"/>
      <c r="TTH175" s="4346"/>
      <c r="TTI175" s="4338"/>
      <c r="TTJ175" s="4339"/>
      <c r="TTK175" s="4345"/>
      <c r="TTL175" s="4344"/>
      <c r="TTM175" s="4338"/>
      <c r="TTN175" s="4339"/>
      <c r="TTO175" s="4340"/>
      <c r="TTP175" s="4341"/>
      <c r="TTQ175" s="4338"/>
      <c r="TTR175" s="2612"/>
      <c r="TTS175" s="4342"/>
      <c r="TTT175" s="4343"/>
      <c r="TTU175" s="4344"/>
      <c r="TTV175" s="2613"/>
      <c r="TTW175" s="4345"/>
      <c r="TTX175" s="4346"/>
      <c r="TTY175" s="4345"/>
      <c r="TTZ175" s="4346"/>
      <c r="TUA175" s="4338"/>
      <c r="TUB175" s="4339"/>
      <c r="TUC175" s="4345"/>
      <c r="TUD175" s="4344"/>
      <c r="TUE175" s="4338"/>
      <c r="TUF175" s="4339"/>
      <c r="TUG175" s="4340"/>
      <c r="TUH175" s="4341"/>
      <c r="TUI175" s="4338"/>
      <c r="TUJ175" s="2612"/>
      <c r="TUK175" s="4342"/>
      <c r="TUL175" s="4343"/>
      <c r="TUM175" s="4344"/>
      <c r="TUN175" s="2613"/>
      <c r="TUO175" s="4345"/>
      <c r="TUP175" s="4346"/>
      <c r="TUQ175" s="4345"/>
      <c r="TUR175" s="4346"/>
      <c r="TUS175" s="4338"/>
      <c r="TUT175" s="4339"/>
      <c r="TUU175" s="4345"/>
      <c r="TUV175" s="4344"/>
      <c r="TUW175" s="4338"/>
      <c r="TUX175" s="4339"/>
      <c r="TUY175" s="4340"/>
      <c r="TUZ175" s="4341"/>
      <c r="TVA175" s="4338"/>
      <c r="TVB175" s="2612"/>
      <c r="TVC175" s="4342"/>
      <c r="TVD175" s="4343"/>
      <c r="TVE175" s="4344"/>
      <c r="TVF175" s="2613"/>
      <c r="TVG175" s="4345"/>
      <c r="TVH175" s="4346"/>
      <c r="TVI175" s="4345"/>
      <c r="TVJ175" s="4346"/>
      <c r="TVK175" s="4338"/>
      <c r="TVL175" s="4339"/>
      <c r="TVM175" s="4345"/>
      <c r="TVN175" s="4344"/>
      <c r="TVO175" s="4338"/>
      <c r="TVP175" s="4339"/>
      <c r="TVQ175" s="4340"/>
      <c r="TVR175" s="4341"/>
      <c r="TVS175" s="4338"/>
      <c r="TVT175" s="2612"/>
      <c r="TVU175" s="4342"/>
      <c r="TVV175" s="4343"/>
      <c r="TVW175" s="4344"/>
      <c r="TVX175" s="2613"/>
      <c r="TVY175" s="4345"/>
      <c r="TVZ175" s="4346"/>
      <c r="TWA175" s="4345"/>
      <c r="TWB175" s="4346"/>
      <c r="TWC175" s="4338"/>
      <c r="TWD175" s="4339"/>
      <c r="TWE175" s="4345"/>
      <c r="TWF175" s="4344"/>
      <c r="TWG175" s="4338"/>
      <c r="TWH175" s="4339"/>
      <c r="TWI175" s="4340"/>
      <c r="TWJ175" s="4341"/>
      <c r="TWK175" s="4338"/>
      <c r="TWL175" s="2612"/>
      <c r="TWM175" s="4342"/>
      <c r="TWN175" s="4343"/>
      <c r="TWO175" s="4344"/>
      <c r="TWP175" s="2613"/>
      <c r="TWQ175" s="4345"/>
      <c r="TWR175" s="4346"/>
      <c r="TWS175" s="4345"/>
      <c r="TWT175" s="4346"/>
      <c r="TWU175" s="4338"/>
      <c r="TWV175" s="4339"/>
      <c r="TWW175" s="4345"/>
      <c r="TWX175" s="4344"/>
      <c r="TWY175" s="4338"/>
      <c r="TWZ175" s="4339"/>
      <c r="TXA175" s="4340"/>
      <c r="TXB175" s="4341"/>
      <c r="TXC175" s="4338"/>
      <c r="TXD175" s="2612"/>
      <c r="TXE175" s="4342"/>
      <c r="TXF175" s="4343"/>
      <c r="TXG175" s="4344"/>
      <c r="TXH175" s="2613"/>
      <c r="TXI175" s="4345"/>
      <c r="TXJ175" s="4346"/>
      <c r="TXK175" s="4345"/>
      <c r="TXL175" s="4346"/>
      <c r="TXM175" s="4338"/>
      <c r="TXN175" s="4339"/>
      <c r="TXO175" s="4345"/>
      <c r="TXP175" s="4344"/>
      <c r="TXQ175" s="4338"/>
      <c r="TXR175" s="4339"/>
      <c r="TXS175" s="4340"/>
      <c r="TXT175" s="4341"/>
      <c r="TXU175" s="4338"/>
      <c r="TXV175" s="2612"/>
      <c r="TXW175" s="4342"/>
      <c r="TXX175" s="4343"/>
      <c r="TXY175" s="4344"/>
      <c r="TXZ175" s="2613"/>
      <c r="TYA175" s="4345"/>
      <c r="TYB175" s="4346"/>
      <c r="TYC175" s="4345"/>
      <c r="TYD175" s="4346"/>
      <c r="TYE175" s="4338"/>
      <c r="TYF175" s="4339"/>
      <c r="TYG175" s="4345"/>
      <c r="TYH175" s="4344"/>
      <c r="TYI175" s="4338"/>
      <c r="TYJ175" s="4339"/>
      <c r="TYK175" s="4340"/>
      <c r="TYL175" s="4341"/>
      <c r="TYM175" s="4338"/>
      <c r="TYN175" s="2612"/>
      <c r="TYO175" s="4342"/>
      <c r="TYP175" s="4343"/>
      <c r="TYQ175" s="4344"/>
      <c r="TYR175" s="2613"/>
      <c r="TYS175" s="4345"/>
      <c r="TYT175" s="4346"/>
      <c r="TYU175" s="4345"/>
      <c r="TYV175" s="4346"/>
      <c r="TYW175" s="4338"/>
      <c r="TYX175" s="4339"/>
      <c r="TYY175" s="4345"/>
      <c r="TYZ175" s="4344"/>
      <c r="TZA175" s="4338"/>
      <c r="TZB175" s="4339"/>
      <c r="TZC175" s="4340"/>
      <c r="TZD175" s="4341"/>
      <c r="TZE175" s="4338"/>
      <c r="TZF175" s="2612"/>
      <c r="TZG175" s="4342"/>
      <c r="TZH175" s="4343"/>
      <c r="TZI175" s="4344"/>
      <c r="TZJ175" s="2613"/>
      <c r="TZK175" s="4345"/>
      <c r="TZL175" s="4346"/>
      <c r="TZM175" s="4345"/>
      <c r="TZN175" s="4346"/>
      <c r="TZO175" s="4338"/>
      <c r="TZP175" s="4339"/>
      <c r="TZQ175" s="4345"/>
      <c r="TZR175" s="4344"/>
      <c r="TZS175" s="4338"/>
      <c r="TZT175" s="4339"/>
      <c r="TZU175" s="4340"/>
      <c r="TZV175" s="4341"/>
      <c r="TZW175" s="4338"/>
      <c r="TZX175" s="2612"/>
      <c r="TZY175" s="4342"/>
      <c r="TZZ175" s="4343"/>
      <c r="UAA175" s="4344"/>
      <c r="UAB175" s="2613"/>
      <c r="UAC175" s="4345"/>
      <c r="UAD175" s="4346"/>
      <c r="UAE175" s="4345"/>
      <c r="UAF175" s="4346"/>
      <c r="UAG175" s="4338"/>
      <c r="UAH175" s="4339"/>
      <c r="UAI175" s="4345"/>
      <c r="UAJ175" s="4344"/>
      <c r="UAK175" s="4338"/>
      <c r="UAL175" s="4339"/>
      <c r="UAM175" s="4340"/>
      <c r="UAN175" s="4341"/>
      <c r="UAO175" s="4338"/>
      <c r="UAP175" s="2612"/>
      <c r="UAQ175" s="4342"/>
      <c r="UAR175" s="4343"/>
      <c r="UAS175" s="4344"/>
      <c r="UAT175" s="2613"/>
      <c r="UAU175" s="4345"/>
      <c r="UAV175" s="4346"/>
      <c r="UAW175" s="4345"/>
      <c r="UAX175" s="4346"/>
      <c r="UAY175" s="4338"/>
      <c r="UAZ175" s="4339"/>
      <c r="UBA175" s="4345"/>
      <c r="UBB175" s="4344"/>
      <c r="UBC175" s="4338"/>
      <c r="UBD175" s="4339"/>
      <c r="UBE175" s="4340"/>
      <c r="UBF175" s="4341"/>
      <c r="UBG175" s="4338"/>
      <c r="UBH175" s="2612"/>
      <c r="UBI175" s="4342"/>
      <c r="UBJ175" s="4343"/>
      <c r="UBK175" s="4344"/>
      <c r="UBL175" s="2613"/>
      <c r="UBM175" s="4345"/>
      <c r="UBN175" s="4346"/>
      <c r="UBO175" s="4345"/>
      <c r="UBP175" s="4346"/>
      <c r="UBQ175" s="4338"/>
      <c r="UBR175" s="4339"/>
      <c r="UBS175" s="4345"/>
      <c r="UBT175" s="4344"/>
      <c r="UBU175" s="4338"/>
      <c r="UBV175" s="4339"/>
      <c r="UBW175" s="4340"/>
      <c r="UBX175" s="4341"/>
      <c r="UBY175" s="4338"/>
      <c r="UBZ175" s="2612"/>
      <c r="UCA175" s="4342"/>
      <c r="UCB175" s="4343"/>
      <c r="UCC175" s="4344"/>
      <c r="UCD175" s="2613"/>
      <c r="UCE175" s="4345"/>
      <c r="UCF175" s="4346"/>
      <c r="UCG175" s="4345"/>
      <c r="UCH175" s="4346"/>
      <c r="UCI175" s="4338"/>
      <c r="UCJ175" s="4339"/>
      <c r="UCK175" s="4345"/>
      <c r="UCL175" s="4344"/>
      <c r="UCM175" s="4338"/>
      <c r="UCN175" s="4339"/>
      <c r="UCO175" s="4340"/>
      <c r="UCP175" s="4341"/>
      <c r="UCQ175" s="4338"/>
      <c r="UCR175" s="2612"/>
      <c r="UCS175" s="4342"/>
      <c r="UCT175" s="4343"/>
      <c r="UCU175" s="4344"/>
      <c r="UCV175" s="2613"/>
      <c r="UCW175" s="4345"/>
      <c r="UCX175" s="4346"/>
      <c r="UCY175" s="4345"/>
      <c r="UCZ175" s="4346"/>
      <c r="UDA175" s="4338"/>
      <c r="UDB175" s="4339"/>
      <c r="UDC175" s="4345"/>
      <c r="UDD175" s="4344"/>
      <c r="UDE175" s="4338"/>
      <c r="UDF175" s="4339"/>
      <c r="UDG175" s="4340"/>
      <c r="UDH175" s="4341"/>
      <c r="UDI175" s="4338"/>
      <c r="UDJ175" s="2612"/>
      <c r="UDK175" s="4342"/>
      <c r="UDL175" s="4343"/>
      <c r="UDM175" s="4344"/>
      <c r="UDN175" s="2613"/>
      <c r="UDO175" s="4345"/>
      <c r="UDP175" s="4346"/>
      <c r="UDQ175" s="4345"/>
      <c r="UDR175" s="4346"/>
      <c r="UDS175" s="4338"/>
      <c r="UDT175" s="4339"/>
      <c r="UDU175" s="4345"/>
      <c r="UDV175" s="4344"/>
      <c r="UDW175" s="4338"/>
      <c r="UDX175" s="4339"/>
      <c r="UDY175" s="4340"/>
      <c r="UDZ175" s="4341"/>
      <c r="UEA175" s="4338"/>
      <c r="UEB175" s="2612"/>
      <c r="UEC175" s="4342"/>
      <c r="UED175" s="4343"/>
      <c r="UEE175" s="4344"/>
      <c r="UEF175" s="2613"/>
      <c r="UEG175" s="4345"/>
      <c r="UEH175" s="4346"/>
      <c r="UEI175" s="4345"/>
      <c r="UEJ175" s="4346"/>
      <c r="UEK175" s="4338"/>
      <c r="UEL175" s="4339"/>
      <c r="UEM175" s="4345"/>
      <c r="UEN175" s="4344"/>
      <c r="UEO175" s="4338"/>
      <c r="UEP175" s="4339"/>
      <c r="UEQ175" s="4340"/>
      <c r="UER175" s="4341"/>
      <c r="UES175" s="4338"/>
      <c r="UET175" s="2612"/>
      <c r="UEU175" s="4342"/>
      <c r="UEV175" s="4343"/>
      <c r="UEW175" s="4344"/>
      <c r="UEX175" s="2613"/>
      <c r="UEY175" s="4345"/>
      <c r="UEZ175" s="4346"/>
      <c r="UFA175" s="4345"/>
      <c r="UFB175" s="4346"/>
      <c r="UFC175" s="4338"/>
      <c r="UFD175" s="4339"/>
      <c r="UFE175" s="4345"/>
      <c r="UFF175" s="4344"/>
      <c r="UFG175" s="4338"/>
      <c r="UFH175" s="4339"/>
      <c r="UFI175" s="4340"/>
      <c r="UFJ175" s="4341"/>
      <c r="UFK175" s="4338"/>
      <c r="UFL175" s="2612"/>
      <c r="UFM175" s="4342"/>
      <c r="UFN175" s="4343"/>
      <c r="UFO175" s="4344"/>
      <c r="UFP175" s="2613"/>
      <c r="UFQ175" s="4345"/>
      <c r="UFR175" s="4346"/>
      <c r="UFS175" s="4345"/>
      <c r="UFT175" s="4346"/>
      <c r="UFU175" s="4338"/>
      <c r="UFV175" s="4339"/>
      <c r="UFW175" s="4345"/>
      <c r="UFX175" s="4344"/>
      <c r="UFY175" s="4338"/>
      <c r="UFZ175" s="4339"/>
      <c r="UGA175" s="4340"/>
      <c r="UGB175" s="4341"/>
      <c r="UGC175" s="4338"/>
      <c r="UGD175" s="2612"/>
      <c r="UGE175" s="4342"/>
      <c r="UGF175" s="4343"/>
      <c r="UGG175" s="4344"/>
      <c r="UGH175" s="2613"/>
      <c r="UGI175" s="4345"/>
      <c r="UGJ175" s="4346"/>
      <c r="UGK175" s="4345"/>
      <c r="UGL175" s="4346"/>
      <c r="UGM175" s="4338"/>
      <c r="UGN175" s="4339"/>
      <c r="UGO175" s="4345"/>
      <c r="UGP175" s="4344"/>
      <c r="UGQ175" s="4338"/>
      <c r="UGR175" s="4339"/>
      <c r="UGS175" s="4340"/>
      <c r="UGT175" s="4341"/>
      <c r="UGU175" s="4338"/>
      <c r="UGV175" s="2612"/>
      <c r="UGW175" s="4342"/>
      <c r="UGX175" s="4343"/>
      <c r="UGY175" s="4344"/>
      <c r="UGZ175" s="2613"/>
      <c r="UHA175" s="4345"/>
      <c r="UHB175" s="4346"/>
      <c r="UHC175" s="4345"/>
      <c r="UHD175" s="4346"/>
      <c r="UHE175" s="4338"/>
      <c r="UHF175" s="4339"/>
      <c r="UHG175" s="4345"/>
      <c r="UHH175" s="4344"/>
      <c r="UHI175" s="4338"/>
      <c r="UHJ175" s="4339"/>
      <c r="UHK175" s="4340"/>
      <c r="UHL175" s="4341"/>
      <c r="UHM175" s="4338"/>
      <c r="UHN175" s="2612"/>
      <c r="UHO175" s="4342"/>
      <c r="UHP175" s="4343"/>
      <c r="UHQ175" s="4344"/>
      <c r="UHR175" s="2613"/>
      <c r="UHS175" s="4345"/>
      <c r="UHT175" s="4346"/>
      <c r="UHU175" s="4345"/>
      <c r="UHV175" s="4346"/>
      <c r="UHW175" s="4338"/>
      <c r="UHX175" s="4339"/>
      <c r="UHY175" s="4345"/>
      <c r="UHZ175" s="4344"/>
      <c r="UIA175" s="4338"/>
      <c r="UIB175" s="4339"/>
      <c r="UIC175" s="4340"/>
      <c r="UID175" s="4341"/>
      <c r="UIE175" s="4338"/>
      <c r="UIF175" s="2612"/>
      <c r="UIG175" s="4342"/>
      <c r="UIH175" s="4343"/>
      <c r="UII175" s="4344"/>
      <c r="UIJ175" s="2613"/>
      <c r="UIK175" s="4345"/>
      <c r="UIL175" s="4346"/>
      <c r="UIM175" s="4345"/>
      <c r="UIN175" s="4346"/>
      <c r="UIO175" s="4338"/>
      <c r="UIP175" s="4339"/>
      <c r="UIQ175" s="4345"/>
      <c r="UIR175" s="4344"/>
      <c r="UIS175" s="4338"/>
      <c r="UIT175" s="4339"/>
      <c r="UIU175" s="4340"/>
      <c r="UIV175" s="4341"/>
      <c r="UIW175" s="4338"/>
      <c r="UIX175" s="2612"/>
      <c r="UIY175" s="4342"/>
      <c r="UIZ175" s="4343"/>
      <c r="UJA175" s="4344"/>
      <c r="UJB175" s="2613"/>
      <c r="UJC175" s="4345"/>
      <c r="UJD175" s="4346"/>
      <c r="UJE175" s="4345"/>
      <c r="UJF175" s="4346"/>
      <c r="UJG175" s="4338"/>
      <c r="UJH175" s="4339"/>
      <c r="UJI175" s="4345"/>
      <c r="UJJ175" s="4344"/>
      <c r="UJK175" s="4338"/>
      <c r="UJL175" s="4339"/>
      <c r="UJM175" s="4340"/>
      <c r="UJN175" s="4341"/>
      <c r="UJO175" s="4338"/>
      <c r="UJP175" s="2612"/>
      <c r="UJQ175" s="4342"/>
      <c r="UJR175" s="4343"/>
      <c r="UJS175" s="4344"/>
      <c r="UJT175" s="2613"/>
      <c r="UJU175" s="4345"/>
      <c r="UJV175" s="4346"/>
      <c r="UJW175" s="4345"/>
      <c r="UJX175" s="4346"/>
      <c r="UJY175" s="4338"/>
      <c r="UJZ175" s="4339"/>
      <c r="UKA175" s="4345"/>
      <c r="UKB175" s="4344"/>
      <c r="UKC175" s="4338"/>
      <c r="UKD175" s="4339"/>
      <c r="UKE175" s="4340"/>
      <c r="UKF175" s="4341"/>
      <c r="UKG175" s="4338"/>
      <c r="UKH175" s="2612"/>
      <c r="UKI175" s="4342"/>
      <c r="UKJ175" s="4343"/>
      <c r="UKK175" s="4344"/>
      <c r="UKL175" s="2613"/>
      <c r="UKM175" s="4345"/>
      <c r="UKN175" s="4346"/>
      <c r="UKO175" s="4345"/>
      <c r="UKP175" s="4346"/>
      <c r="UKQ175" s="4338"/>
      <c r="UKR175" s="4339"/>
      <c r="UKS175" s="4345"/>
      <c r="UKT175" s="4344"/>
      <c r="UKU175" s="4338"/>
      <c r="UKV175" s="4339"/>
      <c r="UKW175" s="4340"/>
      <c r="UKX175" s="4341"/>
      <c r="UKY175" s="4338"/>
      <c r="UKZ175" s="2612"/>
      <c r="ULA175" s="4342"/>
      <c r="ULB175" s="4343"/>
      <c r="ULC175" s="4344"/>
      <c r="ULD175" s="2613"/>
      <c r="ULE175" s="4345"/>
      <c r="ULF175" s="4346"/>
      <c r="ULG175" s="4345"/>
      <c r="ULH175" s="4346"/>
      <c r="ULI175" s="4338"/>
      <c r="ULJ175" s="4339"/>
      <c r="ULK175" s="4345"/>
      <c r="ULL175" s="4344"/>
      <c r="ULM175" s="4338"/>
      <c r="ULN175" s="4339"/>
      <c r="ULO175" s="4340"/>
      <c r="ULP175" s="4341"/>
      <c r="ULQ175" s="4338"/>
      <c r="ULR175" s="2612"/>
      <c r="ULS175" s="4342"/>
      <c r="ULT175" s="4343"/>
      <c r="ULU175" s="4344"/>
      <c r="ULV175" s="2613"/>
      <c r="ULW175" s="4345"/>
      <c r="ULX175" s="4346"/>
      <c r="ULY175" s="4345"/>
      <c r="ULZ175" s="4346"/>
      <c r="UMA175" s="4338"/>
      <c r="UMB175" s="4339"/>
      <c r="UMC175" s="4345"/>
      <c r="UMD175" s="4344"/>
      <c r="UME175" s="4338"/>
      <c r="UMF175" s="4339"/>
      <c r="UMG175" s="4340"/>
      <c r="UMH175" s="4341"/>
      <c r="UMI175" s="4338"/>
      <c r="UMJ175" s="2612"/>
      <c r="UMK175" s="4342"/>
      <c r="UML175" s="4343"/>
      <c r="UMM175" s="4344"/>
      <c r="UMN175" s="2613"/>
      <c r="UMO175" s="4345"/>
      <c r="UMP175" s="4346"/>
      <c r="UMQ175" s="4345"/>
      <c r="UMR175" s="4346"/>
      <c r="UMS175" s="4338"/>
      <c r="UMT175" s="4339"/>
      <c r="UMU175" s="4345"/>
      <c r="UMV175" s="4344"/>
      <c r="UMW175" s="4338"/>
      <c r="UMX175" s="4339"/>
      <c r="UMY175" s="4340"/>
      <c r="UMZ175" s="4341"/>
      <c r="UNA175" s="4338"/>
      <c r="UNB175" s="2612"/>
      <c r="UNC175" s="4342"/>
      <c r="UND175" s="4343"/>
      <c r="UNE175" s="4344"/>
      <c r="UNF175" s="2613"/>
      <c r="UNG175" s="4345"/>
      <c r="UNH175" s="4346"/>
      <c r="UNI175" s="4345"/>
      <c r="UNJ175" s="4346"/>
      <c r="UNK175" s="4338"/>
      <c r="UNL175" s="4339"/>
      <c r="UNM175" s="4345"/>
      <c r="UNN175" s="4344"/>
      <c r="UNO175" s="4338"/>
      <c r="UNP175" s="4339"/>
      <c r="UNQ175" s="4340"/>
      <c r="UNR175" s="4341"/>
      <c r="UNS175" s="4338"/>
      <c r="UNT175" s="2612"/>
      <c r="UNU175" s="4342"/>
      <c r="UNV175" s="4343"/>
      <c r="UNW175" s="4344"/>
      <c r="UNX175" s="2613"/>
      <c r="UNY175" s="4345"/>
      <c r="UNZ175" s="4346"/>
      <c r="UOA175" s="4345"/>
      <c r="UOB175" s="4346"/>
      <c r="UOC175" s="4338"/>
      <c r="UOD175" s="4339"/>
      <c r="UOE175" s="4345"/>
      <c r="UOF175" s="4344"/>
      <c r="UOG175" s="4338"/>
      <c r="UOH175" s="4339"/>
      <c r="UOI175" s="4340"/>
      <c r="UOJ175" s="4341"/>
      <c r="UOK175" s="4338"/>
      <c r="UOL175" s="2612"/>
      <c r="UOM175" s="4342"/>
      <c r="UON175" s="4343"/>
      <c r="UOO175" s="4344"/>
      <c r="UOP175" s="2613"/>
      <c r="UOQ175" s="4345"/>
      <c r="UOR175" s="4346"/>
      <c r="UOS175" s="4345"/>
      <c r="UOT175" s="4346"/>
      <c r="UOU175" s="4338"/>
      <c r="UOV175" s="4339"/>
      <c r="UOW175" s="4345"/>
      <c r="UOX175" s="4344"/>
      <c r="UOY175" s="4338"/>
      <c r="UOZ175" s="4339"/>
      <c r="UPA175" s="4340"/>
      <c r="UPB175" s="4341"/>
      <c r="UPC175" s="4338"/>
      <c r="UPD175" s="2612"/>
      <c r="UPE175" s="4342"/>
      <c r="UPF175" s="4343"/>
      <c r="UPG175" s="4344"/>
      <c r="UPH175" s="2613"/>
      <c r="UPI175" s="4345"/>
      <c r="UPJ175" s="4346"/>
      <c r="UPK175" s="4345"/>
      <c r="UPL175" s="4346"/>
      <c r="UPM175" s="4338"/>
      <c r="UPN175" s="4339"/>
      <c r="UPO175" s="4345"/>
      <c r="UPP175" s="4344"/>
      <c r="UPQ175" s="4338"/>
      <c r="UPR175" s="4339"/>
      <c r="UPS175" s="4340"/>
      <c r="UPT175" s="4341"/>
      <c r="UPU175" s="4338"/>
      <c r="UPV175" s="2612"/>
      <c r="UPW175" s="4342"/>
      <c r="UPX175" s="4343"/>
      <c r="UPY175" s="4344"/>
      <c r="UPZ175" s="2613"/>
      <c r="UQA175" s="4345"/>
      <c r="UQB175" s="4346"/>
      <c r="UQC175" s="4345"/>
      <c r="UQD175" s="4346"/>
      <c r="UQE175" s="4338"/>
      <c r="UQF175" s="4339"/>
      <c r="UQG175" s="4345"/>
      <c r="UQH175" s="4344"/>
      <c r="UQI175" s="4338"/>
      <c r="UQJ175" s="4339"/>
      <c r="UQK175" s="4340"/>
      <c r="UQL175" s="4341"/>
      <c r="UQM175" s="4338"/>
      <c r="UQN175" s="2612"/>
      <c r="UQO175" s="4342"/>
      <c r="UQP175" s="4343"/>
      <c r="UQQ175" s="4344"/>
      <c r="UQR175" s="2613"/>
      <c r="UQS175" s="4345"/>
      <c r="UQT175" s="4346"/>
      <c r="UQU175" s="4345"/>
      <c r="UQV175" s="4346"/>
      <c r="UQW175" s="4338"/>
      <c r="UQX175" s="4339"/>
      <c r="UQY175" s="4345"/>
      <c r="UQZ175" s="4344"/>
      <c r="URA175" s="4338"/>
      <c r="URB175" s="4339"/>
      <c r="URC175" s="4340"/>
      <c r="URD175" s="4341"/>
      <c r="URE175" s="4338"/>
      <c r="URF175" s="2612"/>
      <c r="URG175" s="4342"/>
      <c r="URH175" s="4343"/>
      <c r="URI175" s="4344"/>
      <c r="URJ175" s="2613"/>
      <c r="URK175" s="4345"/>
      <c r="URL175" s="4346"/>
      <c r="URM175" s="4345"/>
      <c r="URN175" s="4346"/>
      <c r="URO175" s="4338"/>
      <c r="URP175" s="4339"/>
      <c r="URQ175" s="4345"/>
      <c r="URR175" s="4344"/>
      <c r="URS175" s="4338"/>
      <c r="URT175" s="4339"/>
      <c r="URU175" s="4340"/>
      <c r="URV175" s="4341"/>
      <c r="URW175" s="4338"/>
      <c r="URX175" s="2612"/>
      <c r="URY175" s="4342"/>
      <c r="URZ175" s="4343"/>
      <c r="USA175" s="4344"/>
      <c r="USB175" s="2613"/>
      <c r="USC175" s="4345"/>
      <c r="USD175" s="4346"/>
      <c r="USE175" s="4345"/>
      <c r="USF175" s="4346"/>
      <c r="USG175" s="4338"/>
      <c r="USH175" s="4339"/>
      <c r="USI175" s="4345"/>
      <c r="USJ175" s="4344"/>
      <c r="USK175" s="4338"/>
      <c r="USL175" s="4339"/>
      <c r="USM175" s="4340"/>
      <c r="USN175" s="4341"/>
      <c r="USO175" s="4338"/>
      <c r="USP175" s="2612"/>
      <c r="USQ175" s="4342"/>
      <c r="USR175" s="4343"/>
      <c r="USS175" s="4344"/>
      <c r="UST175" s="2613"/>
      <c r="USU175" s="4345"/>
      <c r="USV175" s="4346"/>
      <c r="USW175" s="4345"/>
      <c r="USX175" s="4346"/>
      <c r="USY175" s="4338"/>
      <c r="USZ175" s="4339"/>
      <c r="UTA175" s="4345"/>
      <c r="UTB175" s="4344"/>
      <c r="UTC175" s="4338"/>
      <c r="UTD175" s="4339"/>
      <c r="UTE175" s="4340"/>
      <c r="UTF175" s="4341"/>
      <c r="UTG175" s="4338"/>
      <c r="UTH175" s="2612"/>
      <c r="UTI175" s="4342"/>
      <c r="UTJ175" s="4343"/>
      <c r="UTK175" s="4344"/>
      <c r="UTL175" s="2613"/>
      <c r="UTM175" s="4345"/>
      <c r="UTN175" s="4346"/>
      <c r="UTO175" s="4345"/>
      <c r="UTP175" s="4346"/>
      <c r="UTQ175" s="4338"/>
      <c r="UTR175" s="4339"/>
      <c r="UTS175" s="4345"/>
      <c r="UTT175" s="4344"/>
      <c r="UTU175" s="4338"/>
      <c r="UTV175" s="4339"/>
      <c r="UTW175" s="4340"/>
      <c r="UTX175" s="4341"/>
      <c r="UTY175" s="4338"/>
      <c r="UTZ175" s="2612"/>
      <c r="UUA175" s="4342"/>
      <c r="UUB175" s="4343"/>
      <c r="UUC175" s="4344"/>
      <c r="UUD175" s="2613"/>
      <c r="UUE175" s="4345"/>
      <c r="UUF175" s="4346"/>
      <c r="UUG175" s="4345"/>
      <c r="UUH175" s="4346"/>
      <c r="UUI175" s="4338"/>
      <c r="UUJ175" s="4339"/>
      <c r="UUK175" s="4345"/>
      <c r="UUL175" s="4344"/>
      <c r="UUM175" s="4338"/>
      <c r="UUN175" s="4339"/>
      <c r="UUO175" s="4340"/>
      <c r="UUP175" s="4341"/>
      <c r="UUQ175" s="4338"/>
      <c r="UUR175" s="2612"/>
      <c r="UUS175" s="4342"/>
      <c r="UUT175" s="4343"/>
      <c r="UUU175" s="4344"/>
      <c r="UUV175" s="2613"/>
      <c r="UUW175" s="4345"/>
      <c r="UUX175" s="4346"/>
      <c r="UUY175" s="4345"/>
      <c r="UUZ175" s="4346"/>
      <c r="UVA175" s="4338"/>
      <c r="UVB175" s="4339"/>
      <c r="UVC175" s="4345"/>
      <c r="UVD175" s="4344"/>
      <c r="UVE175" s="4338"/>
      <c r="UVF175" s="4339"/>
      <c r="UVG175" s="4340"/>
      <c r="UVH175" s="4341"/>
      <c r="UVI175" s="4338"/>
      <c r="UVJ175" s="2612"/>
      <c r="UVK175" s="4342"/>
      <c r="UVL175" s="4343"/>
      <c r="UVM175" s="4344"/>
      <c r="UVN175" s="2613"/>
      <c r="UVO175" s="4345"/>
      <c r="UVP175" s="4346"/>
      <c r="UVQ175" s="4345"/>
      <c r="UVR175" s="4346"/>
      <c r="UVS175" s="4338"/>
      <c r="UVT175" s="4339"/>
      <c r="UVU175" s="4345"/>
      <c r="UVV175" s="4344"/>
      <c r="UVW175" s="4338"/>
      <c r="UVX175" s="4339"/>
      <c r="UVY175" s="4340"/>
      <c r="UVZ175" s="4341"/>
      <c r="UWA175" s="4338"/>
      <c r="UWB175" s="2612"/>
      <c r="UWC175" s="4342"/>
      <c r="UWD175" s="4343"/>
      <c r="UWE175" s="4344"/>
      <c r="UWF175" s="2613"/>
      <c r="UWG175" s="4345"/>
      <c r="UWH175" s="4346"/>
      <c r="UWI175" s="4345"/>
      <c r="UWJ175" s="4346"/>
      <c r="UWK175" s="4338"/>
      <c r="UWL175" s="4339"/>
      <c r="UWM175" s="4345"/>
      <c r="UWN175" s="4344"/>
      <c r="UWO175" s="4338"/>
      <c r="UWP175" s="4339"/>
      <c r="UWQ175" s="4340"/>
      <c r="UWR175" s="4341"/>
      <c r="UWS175" s="4338"/>
      <c r="UWT175" s="2612"/>
      <c r="UWU175" s="4342"/>
      <c r="UWV175" s="4343"/>
      <c r="UWW175" s="4344"/>
      <c r="UWX175" s="2613"/>
      <c r="UWY175" s="4345"/>
      <c r="UWZ175" s="4346"/>
      <c r="UXA175" s="4345"/>
      <c r="UXB175" s="4346"/>
      <c r="UXC175" s="4338"/>
      <c r="UXD175" s="4339"/>
      <c r="UXE175" s="4345"/>
      <c r="UXF175" s="4344"/>
      <c r="UXG175" s="4338"/>
      <c r="UXH175" s="4339"/>
      <c r="UXI175" s="4340"/>
      <c r="UXJ175" s="4341"/>
      <c r="UXK175" s="4338"/>
      <c r="UXL175" s="2612"/>
      <c r="UXM175" s="4342"/>
      <c r="UXN175" s="4343"/>
      <c r="UXO175" s="4344"/>
      <c r="UXP175" s="2613"/>
      <c r="UXQ175" s="4345"/>
      <c r="UXR175" s="4346"/>
      <c r="UXS175" s="4345"/>
      <c r="UXT175" s="4346"/>
      <c r="UXU175" s="4338"/>
      <c r="UXV175" s="4339"/>
      <c r="UXW175" s="4345"/>
      <c r="UXX175" s="4344"/>
      <c r="UXY175" s="4338"/>
      <c r="UXZ175" s="4339"/>
      <c r="UYA175" s="4340"/>
      <c r="UYB175" s="4341"/>
      <c r="UYC175" s="4338"/>
      <c r="UYD175" s="2612"/>
      <c r="UYE175" s="4342"/>
      <c r="UYF175" s="4343"/>
      <c r="UYG175" s="4344"/>
      <c r="UYH175" s="2613"/>
      <c r="UYI175" s="4345"/>
      <c r="UYJ175" s="4346"/>
      <c r="UYK175" s="4345"/>
      <c r="UYL175" s="4346"/>
      <c r="UYM175" s="4338"/>
      <c r="UYN175" s="4339"/>
      <c r="UYO175" s="4345"/>
      <c r="UYP175" s="4344"/>
      <c r="UYQ175" s="4338"/>
      <c r="UYR175" s="4339"/>
      <c r="UYS175" s="4340"/>
      <c r="UYT175" s="4341"/>
      <c r="UYU175" s="4338"/>
      <c r="UYV175" s="2612"/>
      <c r="UYW175" s="4342"/>
      <c r="UYX175" s="4343"/>
      <c r="UYY175" s="4344"/>
      <c r="UYZ175" s="2613"/>
      <c r="UZA175" s="4345"/>
      <c r="UZB175" s="4346"/>
      <c r="UZC175" s="4345"/>
      <c r="UZD175" s="4346"/>
      <c r="UZE175" s="4338"/>
      <c r="UZF175" s="4339"/>
      <c r="UZG175" s="4345"/>
      <c r="UZH175" s="4344"/>
      <c r="UZI175" s="4338"/>
      <c r="UZJ175" s="4339"/>
      <c r="UZK175" s="4340"/>
      <c r="UZL175" s="4341"/>
      <c r="UZM175" s="4338"/>
      <c r="UZN175" s="2612"/>
      <c r="UZO175" s="4342"/>
      <c r="UZP175" s="4343"/>
      <c r="UZQ175" s="4344"/>
      <c r="UZR175" s="2613"/>
      <c r="UZS175" s="4345"/>
      <c r="UZT175" s="4346"/>
      <c r="UZU175" s="4345"/>
      <c r="UZV175" s="4346"/>
      <c r="UZW175" s="4338"/>
      <c r="UZX175" s="4339"/>
      <c r="UZY175" s="4345"/>
      <c r="UZZ175" s="4344"/>
      <c r="VAA175" s="4338"/>
      <c r="VAB175" s="4339"/>
      <c r="VAC175" s="4340"/>
      <c r="VAD175" s="4341"/>
      <c r="VAE175" s="4338"/>
      <c r="VAF175" s="2612"/>
      <c r="VAG175" s="4342"/>
      <c r="VAH175" s="4343"/>
      <c r="VAI175" s="4344"/>
      <c r="VAJ175" s="2613"/>
      <c r="VAK175" s="4345"/>
      <c r="VAL175" s="4346"/>
      <c r="VAM175" s="4345"/>
      <c r="VAN175" s="4346"/>
      <c r="VAO175" s="4338"/>
      <c r="VAP175" s="4339"/>
      <c r="VAQ175" s="4345"/>
      <c r="VAR175" s="4344"/>
      <c r="VAS175" s="4338"/>
      <c r="VAT175" s="4339"/>
      <c r="VAU175" s="4340"/>
      <c r="VAV175" s="4341"/>
      <c r="VAW175" s="4338"/>
      <c r="VAX175" s="2612"/>
      <c r="VAY175" s="4342"/>
      <c r="VAZ175" s="4343"/>
      <c r="VBA175" s="4344"/>
      <c r="VBB175" s="2613"/>
      <c r="VBC175" s="4345"/>
      <c r="VBD175" s="4346"/>
      <c r="VBE175" s="4345"/>
      <c r="VBF175" s="4346"/>
      <c r="VBG175" s="4338"/>
      <c r="VBH175" s="4339"/>
      <c r="VBI175" s="4345"/>
      <c r="VBJ175" s="4344"/>
      <c r="VBK175" s="4338"/>
      <c r="VBL175" s="4339"/>
      <c r="VBM175" s="4340"/>
      <c r="VBN175" s="4341"/>
      <c r="VBO175" s="4338"/>
      <c r="VBP175" s="2612"/>
      <c r="VBQ175" s="4342"/>
      <c r="VBR175" s="4343"/>
      <c r="VBS175" s="4344"/>
      <c r="VBT175" s="2613"/>
      <c r="VBU175" s="4345"/>
      <c r="VBV175" s="4346"/>
      <c r="VBW175" s="4345"/>
      <c r="VBX175" s="4346"/>
      <c r="VBY175" s="4338"/>
      <c r="VBZ175" s="4339"/>
      <c r="VCA175" s="4345"/>
      <c r="VCB175" s="4344"/>
      <c r="VCC175" s="4338"/>
      <c r="VCD175" s="4339"/>
      <c r="VCE175" s="4340"/>
      <c r="VCF175" s="4341"/>
      <c r="VCG175" s="4338"/>
      <c r="VCH175" s="2612"/>
      <c r="VCI175" s="4342"/>
      <c r="VCJ175" s="4343"/>
      <c r="VCK175" s="4344"/>
      <c r="VCL175" s="2613"/>
      <c r="VCM175" s="4345"/>
      <c r="VCN175" s="4346"/>
      <c r="VCO175" s="4345"/>
      <c r="VCP175" s="4346"/>
      <c r="VCQ175" s="4338"/>
      <c r="VCR175" s="4339"/>
      <c r="VCS175" s="4345"/>
      <c r="VCT175" s="4344"/>
      <c r="VCU175" s="4338"/>
      <c r="VCV175" s="4339"/>
      <c r="VCW175" s="4340"/>
      <c r="VCX175" s="4341"/>
      <c r="VCY175" s="4338"/>
      <c r="VCZ175" s="2612"/>
      <c r="VDA175" s="4342"/>
      <c r="VDB175" s="4343"/>
      <c r="VDC175" s="4344"/>
      <c r="VDD175" s="2613"/>
      <c r="VDE175" s="4345"/>
      <c r="VDF175" s="4346"/>
      <c r="VDG175" s="4345"/>
      <c r="VDH175" s="4346"/>
      <c r="VDI175" s="4338"/>
      <c r="VDJ175" s="4339"/>
      <c r="VDK175" s="4345"/>
      <c r="VDL175" s="4344"/>
      <c r="VDM175" s="4338"/>
      <c r="VDN175" s="4339"/>
      <c r="VDO175" s="4340"/>
      <c r="VDP175" s="4341"/>
      <c r="VDQ175" s="4338"/>
      <c r="VDR175" s="2612"/>
      <c r="VDS175" s="4342"/>
      <c r="VDT175" s="4343"/>
      <c r="VDU175" s="4344"/>
      <c r="VDV175" s="2613"/>
      <c r="VDW175" s="4345"/>
      <c r="VDX175" s="4346"/>
      <c r="VDY175" s="4345"/>
      <c r="VDZ175" s="4346"/>
      <c r="VEA175" s="4338"/>
      <c r="VEB175" s="4339"/>
      <c r="VEC175" s="4345"/>
      <c r="VED175" s="4344"/>
      <c r="VEE175" s="4338"/>
      <c r="VEF175" s="4339"/>
      <c r="VEG175" s="4340"/>
      <c r="VEH175" s="4341"/>
      <c r="VEI175" s="4338"/>
      <c r="VEJ175" s="2612"/>
      <c r="VEK175" s="4342"/>
      <c r="VEL175" s="4343"/>
      <c r="VEM175" s="4344"/>
      <c r="VEN175" s="2613"/>
      <c r="VEO175" s="4345"/>
      <c r="VEP175" s="4346"/>
      <c r="VEQ175" s="4345"/>
      <c r="VER175" s="4346"/>
      <c r="VES175" s="4338"/>
      <c r="VET175" s="4339"/>
      <c r="VEU175" s="4345"/>
      <c r="VEV175" s="4344"/>
      <c r="VEW175" s="4338"/>
      <c r="VEX175" s="4339"/>
      <c r="VEY175" s="4340"/>
      <c r="VEZ175" s="4341"/>
      <c r="VFA175" s="4338"/>
      <c r="VFB175" s="2612"/>
      <c r="VFC175" s="4342"/>
      <c r="VFD175" s="4343"/>
      <c r="VFE175" s="4344"/>
      <c r="VFF175" s="2613"/>
      <c r="VFG175" s="4345"/>
      <c r="VFH175" s="4346"/>
      <c r="VFI175" s="4345"/>
      <c r="VFJ175" s="4346"/>
      <c r="VFK175" s="4338"/>
      <c r="VFL175" s="4339"/>
      <c r="VFM175" s="4345"/>
      <c r="VFN175" s="4344"/>
      <c r="VFO175" s="4338"/>
      <c r="VFP175" s="4339"/>
      <c r="VFQ175" s="4340"/>
      <c r="VFR175" s="4341"/>
      <c r="VFS175" s="4338"/>
      <c r="VFT175" s="2612"/>
      <c r="VFU175" s="4342"/>
      <c r="VFV175" s="4343"/>
      <c r="VFW175" s="4344"/>
      <c r="VFX175" s="2613"/>
      <c r="VFY175" s="4345"/>
      <c r="VFZ175" s="4346"/>
      <c r="VGA175" s="4345"/>
      <c r="VGB175" s="4346"/>
      <c r="VGC175" s="4338"/>
      <c r="VGD175" s="4339"/>
      <c r="VGE175" s="4345"/>
      <c r="VGF175" s="4344"/>
      <c r="VGG175" s="4338"/>
      <c r="VGH175" s="4339"/>
      <c r="VGI175" s="4340"/>
      <c r="VGJ175" s="4341"/>
      <c r="VGK175" s="4338"/>
      <c r="VGL175" s="2612"/>
      <c r="VGM175" s="4342"/>
      <c r="VGN175" s="4343"/>
      <c r="VGO175" s="4344"/>
      <c r="VGP175" s="2613"/>
      <c r="VGQ175" s="4345"/>
      <c r="VGR175" s="4346"/>
      <c r="VGS175" s="4345"/>
      <c r="VGT175" s="4346"/>
      <c r="VGU175" s="4338"/>
      <c r="VGV175" s="4339"/>
      <c r="VGW175" s="4345"/>
      <c r="VGX175" s="4344"/>
      <c r="VGY175" s="4338"/>
      <c r="VGZ175" s="4339"/>
      <c r="VHA175" s="4340"/>
      <c r="VHB175" s="4341"/>
      <c r="VHC175" s="4338"/>
      <c r="VHD175" s="2612"/>
      <c r="VHE175" s="4342"/>
      <c r="VHF175" s="4343"/>
      <c r="VHG175" s="4344"/>
      <c r="VHH175" s="2613"/>
      <c r="VHI175" s="4345"/>
      <c r="VHJ175" s="4346"/>
      <c r="VHK175" s="4345"/>
      <c r="VHL175" s="4346"/>
      <c r="VHM175" s="4338"/>
      <c r="VHN175" s="4339"/>
      <c r="VHO175" s="4345"/>
      <c r="VHP175" s="4344"/>
      <c r="VHQ175" s="4338"/>
      <c r="VHR175" s="4339"/>
      <c r="VHS175" s="4340"/>
      <c r="VHT175" s="4341"/>
      <c r="VHU175" s="4338"/>
      <c r="VHV175" s="2612"/>
      <c r="VHW175" s="4342"/>
      <c r="VHX175" s="4343"/>
      <c r="VHY175" s="4344"/>
      <c r="VHZ175" s="2613"/>
      <c r="VIA175" s="4345"/>
      <c r="VIB175" s="4346"/>
      <c r="VIC175" s="4345"/>
      <c r="VID175" s="4346"/>
      <c r="VIE175" s="4338"/>
      <c r="VIF175" s="4339"/>
      <c r="VIG175" s="4345"/>
      <c r="VIH175" s="4344"/>
      <c r="VII175" s="4338"/>
      <c r="VIJ175" s="4339"/>
      <c r="VIK175" s="4340"/>
      <c r="VIL175" s="4341"/>
      <c r="VIM175" s="4338"/>
      <c r="VIN175" s="2612"/>
      <c r="VIO175" s="4342"/>
      <c r="VIP175" s="4343"/>
      <c r="VIQ175" s="4344"/>
      <c r="VIR175" s="2613"/>
      <c r="VIS175" s="4345"/>
      <c r="VIT175" s="4346"/>
      <c r="VIU175" s="4345"/>
      <c r="VIV175" s="4346"/>
      <c r="VIW175" s="4338"/>
      <c r="VIX175" s="4339"/>
      <c r="VIY175" s="4345"/>
      <c r="VIZ175" s="4344"/>
      <c r="VJA175" s="4338"/>
      <c r="VJB175" s="4339"/>
      <c r="VJC175" s="4340"/>
      <c r="VJD175" s="4341"/>
      <c r="VJE175" s="4338"/>
      <c r="VJF175" s="2612"/>
      <c r="VJG175" s="4342"/>
      <c r="VJH175" s="4343"/>
      <c r="VJI175" s="4344"/>
      <c r="VJJ175" s="2613"/>
      <c r="VJK175" s="4345"/>
      <c r="VJL175" s="4346"/>
      <c r="VJM175" s="4345"/>
      <c r="VJN175" s="4346"/>
      <c r="VJO175" s="4338"/>
      <c r="VJP175" s="4339"/>
      <c r="VJQ175" s="4345"/>
      <c r="VJR175" s="4344"/>
      <c r="VJS175" s="4338"/>
      <c r="VJT175" s="4339"/>
      <c r="VJU175" s="4340"/>
      <c r="VJV175" s="4341"/>
      <c r="VJW175" s="4338"/>
      <c r="VJX175" s="2612"/>
      <c r="VJY175" s="4342"/>
      <c r="VJZ175" s="4343"/>
      <c r="VKA175" s="4344"/>
      <c r="VKB175" s="2613"/>
      <c r="VKC175" s="4345"/>
      <c r="VKD175" s="4346"/>
      <c r="VKE175" s="4345"/>
      <c r="VKF175" s="4346"/>
      <c r="VKG175" s="4338"/>
      <c r="VKH175" s="4339"/>
      <c r="VKI175" s="4345"/>
      <c r="VKJ175" s="4344"/>
      <c r="VKK175" s="4338"/>
      <c r="VKL175" s="4339"/>
      <c r="VKM175" s="4340"/>
      <c r="VKN175" s="4341"/>
      <c r="VKO175" s="4338"/>
      <c r="VKP175" s="2612"/>
      <c r="VKQ175" s="4342"/>
      <c r="VKR175" s="4343"/>
      <c r="VKS175" s="4344"/>
      <c r="VKT175" s="2613"/>
      <c r="VKU175" s="4345"/>
      <c r="VKV175" s="4346"/>
      <c r="VKW175" s="4345"/>
      <c r="VKX175" s="4346"/>
      <c r="VKY175" s="4338"/>
      <c r="VKZ175" s="4339"/>
      <c r="VLA175" s="4345"/>
      <c r="VLB175" s="4344"/>
      <c r="VLC175" s="4338"/>
      <c r="VLD175" s="4339"/>
      <c r="VLE175" s="4340"/>
      <c r="VLF175" s="4341"/>
      <c r="VLG175" s="4338"/>
      <c r="VLH175" s="2612"/>
      <c r="VLI175" s="4342"/>
      <c r="VLJ175" s="4343"/>
      <c r="VLK175" s="4344"/>
      <c r="VLL175" s="2613"/>
      <c r="VLM175" s="4345"/>
      <c r="VLN175" s="4346"/>
      <c r="VLO175" s="4345"/>
      <c r="VLP175" s="4346"/>
      <c r="VLQ175" s="4338"/>
      <c r="VLR175" s="4339"/>
      <c r="VLS175" s="4345"/>
      <c r="VLT175" s="4344"/>
      <c r="VLU175" s="4338"/>
      <c r="VLV175" s="4339"/>
      <c r="VLW175" s="4340"/>
      <c r="VLX175" s="4341"/>
      <c r="VLY175" s="4338"/>
      <c r="VLZ175" s="2612"/>
      <c r="VMA175" s="4342"/>
      <c r="VMB175" s="4343"/>
      <c r="VMC175" s="4344"/>
      <c r="VMD175" s="2613"/>
      <c r="VME175" s="4345"/>
      <c r="VMF175" s="4346"/>
      <c r="VMG175" s="4345"/>
      <c r="VMH175" s="4346"/>
      <c r="VMI175" s="4338"/>
      <c r="VMJ175" s="4339"/>
      <c r="VMK175" s="4345"/>
      <c r="VML175" s="4344"/>
      <c r="VMM175" s="4338"/>
      <c r="VMN175" s="4339"/>
      <c r="VMO175" s="4340"/>
      <c r="VMP175" s="4341"/>
      <c r="VMQ175" s="4338"/>
      <c r="VMR175" s="2612"/>
      <c r="VMS175" s="4342"/>
      <c r="VMT175" s="4343"/>
      <c r="VMU175" s="4344"/>
      <c r="VMV175" s="2613"/>
      <c r="VMW175" s="4345"/>
      <c r="VMX175" s="4346"/>
      <c r="VMY175" s="4345"/>
      <c r="VMZ175" s="4346"/>
      <c r="VNA175" s="4338"/>
      <c r="VNB175" s="4339"/>
      <c r="VNC175" s="4345"/>
      <c r="VND175" s="4344"/>
      <c r="VNE175" s="4338"/>
      <c r="VNF175" s="4339"/>
      <c r="VNG175" s="4340"/>
      <c r="VNH175" s="4341"/>
      <c r="VNI175" s="4338"/>
      <c r="VNJ175" s="2612"/>
      <c r="VNK175" s="4342"/>
      <c r="VNL175" s="4343"/>
      <c r="VNM175" s="4344"/>
      <c r="VNN175" s="2613"/>
      <c r="VNO175" s="4345"/>
      <c r="VNP175" s="4346"/>
      <c r="VNQ175" s="4345"/>
      <c r="VNR175" s="4346"/>
      <c r="VNS175" s="4338"/>
      <c r="VNT175" s="4339"/>
      <c r="VNU175" s="4345"/>
      <c r="VNV175" s="4344"/>
      <c r="VNW175" s="4338"/>
      <c r="VNX175" s="4339"/>
      <c r="VNY175" s="4340"/>
      <c r="VNZ175" s="4341"/>
      <c r="VOA175" s="4338"/>
      <c r="VOB175" s="2612"/>
      <c r="VOC175" s="4342"/>
      <c r="VOD175" s="4343"/>
      <c r="VOE175" s="4344"/>
      <c r="VOF175" s="2613"/>
      <c r="VOG175" s="4345"/>
      <c r="VOH175" s="4346"/>
      <c r="VOI175" s="4345"/>
      <c r="VOJ175" s="4346"/>
      <c r="VOK175" s="4338"/>
      <c r="VOL175" s="4339"/>
      <c r="VOM175" s="4345"/>
      <c r="VON175" s="4344"/>
      <c r="VOO175" s="4338"/>
      <c r="VOP175" s="4339"/>
      <c r="VOQ175" s="4340"/>
      <c r="VOR175" s="4341"/>
      <c r="VOS175" s="4338"/>
      <c r="VOT175" s="2612"/>
      <c r="VOU175" s="4342"/>
      <c r="VOV175" s="4343"/>
      <c r="VOW175" s="4344"/>
      <c r="VOX175" s="2613"/>
      <c r="VOY175" s="4345"/>
      <c r="VOZ175" s="4346"/>
      <c r="VPA175" s="4345"/>
      <c r="VPB175" s="4346"/>
      <c r="VPC175" s="4338"/>
      <c r="VPD175" s="4339"/>
      <c r="VPE175" s="4345"/>
      <c r="VPF175" s="4344"/>
      <c r="VPG175" s="4338"/>
      <c r="VPH175" s="4339"/>
      <c r="VPI175" s="4340"/>
      <c r="VPJ175" s="4341"/>
      <c r="VPK175" s="4338"/>
      <c r="VPL175" s="2612"/>
      <c r="VPM175" s="4342"/>
      <c r="VPN175" s="4343"/>
      <c r="VPO175" s="4344"/>
      <c r="VPP175" s="2613"/>
      <c r="VPQ175" s="4345"/>
      <c r="VPR175" s="4346"/>
      <c r="VPS175" s="4345"/>
      <c r="VPT175" s="4346"/>
      <c r="VPU175" s="4338"/>
      <c r="VPV175" s="4339"/>
      <c r="VPW175" s="4345"/>
      <c r="VPX175" s="4344"/>
      <c r="VPY175" s="4338"/>
      <c r="VPZ175" s="4339"/>
      <c r="VQA175" s="4340"/>
      <c r="VQB175" s="4341"/>
      <c r="VQC175" s="4338"/>
      <c r="VQD175" s="2612"/>
      <c r="VQE175" s="4342"/>
      <c r="VQF175" s="4343"/>
      <c r="VQG175" s="4344"/>
      <c r="VQH175" s="2613"/>
      <c r="VQI175" s="4345"/>
      <c r="VQJ175" s="4346"/>
      <c r="VQK175" s="4345"/>
      <c r="VQL175" s="4346"/>
      <c r="VQM175" s="4338"/>
      <c r="VQN175" s="4339"/>
      <c r="VQO175" s="4345"/>
      <c r="VQP175" s="4344"/>
      <c r="VQQ175" s="4338"/>
      <c r="VQR175" s="4339"/>
      <c r="VQS175" s="4340"/>
      <c r="VQT175" s="4341"/>
      <c r="VQU175" s="4338"/>
      <c r="VQV175" s="2612"/>
      <c r="VQW175" s="4342"/>
      <c r="VQX175" s="4343"/>
      <c r="VQY175" s="4344"/>
      <c r="VQZ175" s="2613"/>
      <c r="VRA175" s="4345"/>
      <c r="VRB175" s="4346"/>
      <c r="VRC175" s="4345"/>
      <c r="VRD175" s="4346"/>
      <c r="VRE175" s="4338"/>
      <c r="VRF175" s="4339"/>
      <c r="VRG175" s="4345"/>
      <c r="VRH175" s="4344"/>
      <c r="VRI175" s="4338"/>
      <c r="VRJ175" s="4339"/>
      <c r="VRK175" s="4340"/>
      <c r="VRL175" s="4341"/>
      <c r="VRM175" s="4338"/>
      <c r="VRN175" s="2612"/>
      <c r="VRO175" s="4342"/>
      <c r="VRP175" s="4343"/>
      <c r="VRQ175" s="4344"/>
      <c r="VRR175" s="2613"/>
      <c r="VRS175" s="4345"/>
      <c r="VRT175" s="4346"/>
      <c r="VRU175" s="4345"/>
      <c r="VRV175" s="4346"/>
      <c r="VRW175" s="4338"/>
      <c r="VRX175" s="4339"/>
      <c r="VRY175" s="4345"/>
      <c r="VRZ175" s="4344"/>
      <c r="VSA175" s="4338"/>
      <c r="VSB175" s="4339"/>
      <c r="VSC175" s="4340"/>
      <c r="VSD175" s="4341"/>
      <c r="VSE175" s="4338"/>
      <c r="VSF175" s="2612"/>
      <c r="VSG175" s="4342"/>
      <c r="VSH175" s="4343"/>
      <c r="VSI175" s="4344"/>
      <c r="VSJ175" s="2613"/>
      <c r="VSK175" s="4345"/>
      <c r="VSL175" s="4346"/>
      <c r="VSM175" s="4345"/>
      <c r="VSN175" s="4346"/>
      <c r="VSO175" s="4338"/>
      <c r="VSP175" s="4339"/>
      <c r="VSQ175" s="4345"/>
      <c r="VSR175" s="4344"/>
      <c r="VSS175" s="4338"/>
      <c r="VST175" s="4339"/>
      <c r="VSU175" s="4340"/>
      <c r="VSV175" s="4341"/>
      <c r="VSW175" s="4338"/>
      <c r="VSX175" s="2612"/>
      <c r="VSY175" s="4342"/>
      <c r="VSZ175" s="4343"/>
      <c r="VTA175" s="4344"/>
      <c r="VTB175" s="2613"/>
      <c r="VTC175" s="4345"/>
      <c r="VTD175" s="4346"/>
      <c r="VTE175" s="4345"/>
      <c r="VTF175" s="4346"/>
      <c r="VTG175" s="4338"/>
      <c r="VTH175" s="4339"/>
      <c r="VTI175" s="4345"/>
      <c r="VTJ175" s="4344"/>
      <c r="VTK175" s="4338"/>
      <c r="VTL175" s="4339"/>
      <c r="VTM175" s="4340"/>
      <c r="VTN175" s="4341"/>
      <c r="VTO175" s="4338"/>
      <c r="VTP175" s="2612"/>
      <c r="VTQ175" s="4342"/>
      <c r="VTR175" s="4343"/>
      <c r="VTS175" s="4344"/>
      <c r="VTT175" s="2613"/>
      <c r="VTU175" s="4345"/>
      <c r="VTV175" s="4346"/>
      <c r="VTW175" s="4345"/>
      <c r="VTX175" s="4346"/>
      <c r="VTY175" s="4338"/>
      <c r="VTZ175" s="4339"/>
      <c r="VUA175" s="4345"/>
      <c r="VUB175" s="4344"/>
      <c r="VUC175" s="4338"/>
      <c r="VUD175" s="4339"/>
      <c r="VUE175" s="4340"/>
      <c r="VUF175" s="4341"/>
      <c r="VUG175" s="4338"/>
      <c r="VUH175" s="2612"/>
      <c r="VUI175" s="4342"/>
      <c r="VUJ175" s="4343"/>
      <c r="VUK175" s="4344"/>
      <c r="VUL175" s="2613"/>
      <c r="VUM175" s="4345"/>
      <c r="VUN175" s="4346"/>
      <c r="VUO175" s="4345"/>
      <c r="VUP175" s="4346"/>
      <c r="VUQ175" s="4338"/>
      <c r="VUR175" s="4339"/>
      <c r="VUS175" s="4345"/>
      <c r="VUT175" s="4344"/>
      <c r="VUU175" s="4338"/>
      <c r="VUV175" s="4339"/>
      <c r="VUW175" s="4340"/>
      <c r="VUX175" s="4341"/>
      <c r="VUY175" s="4338"/>
      <c r="VUZ175" s="2612"/>
      <c r="VVA175" s="4342"/>
      <c r="VVB175" s="4343"/>
      <c r="VVC175" s="4344"/>
      <c r="VVD175" s="2613"/>
      <c r="VVE175" s="4345"/>
      <c r="VVF175" s="4346"/>
      <c r="VVG175" s="4345"/>
      <c r="VVH175" s="4346"/>
      <c r="VVI175" s="4338"/>
      <c r="VVJ175" s="4339"/>
      <c r="VVK175" s="4345"/>
      <c r="VVL175" s="4344"/>
      <c r="VVM175" s="4338"/>
      <c r="VVN175" s="4339"/>
      <c r="VVO175" s="4340"/>
      <c r="VVP175" s="4341"/>
      <c r="VVQ175" s="4338"/>
      <c r="VVR175" s="2612"/>
      <c r="VVS175" s="4342"/>
      <c r="VVT175" s="4343"/>
      <c r="VVU175" s="4344"/>
      <c r="VVV175" s="2613"/>
      <c r="VVW175" s="4345"/>
      <c r="VVX175" s="4346"/>
      <c r="VVY175" s="4345"/>
      <c r="VVZ175" s="4346"/>
      <c r="VWA175" s="4338"/>
      <c r="VWB175" s="4339"/>
      <c r="VWC175" s="4345"/>
      <c r="VWD175" s="4344"/>
      <c r="VWE175" s="4338"/>
      <c r="VWF175" s="4339"/>
      <c r="VWG175" s="4340"/>
      <c r="VWH175" s="4341"/>
      <c r="VWI175" s="4338"/>
      <c r="VWJ175" s="2612"/>
      <c r="VWK175" s="4342"/>
      <c r="VWL175" s="4343"/>
      <c r="VWM175" s="4344"/>
      <c r="VWN175" s="2613"/>
      <c r="VWO175" s="4345"/>
      <c r="VWP175" s="4346"/>
      <c r="VWQ175" s="4345"/>
      <c r="VWR175" s="4346"/>
      <c r="VWS175" s="4338"/>
      <c r="VWT175" s="4339"/>
      <c r="VWU175" s="4345"/>
      <c r="VWV175" s="4344"/>
      <c r="VWW175" s="4338"/>
      <c r="VWX175" s="4339"/>
      <c r="VWY175" s="4340"/>
      <c r="VWZ175" s="4341"/>
      <c r="VXA175" s="4338"/>
      <c r="VXB175" s="2612"/>
      <c r="VXC175" s="4342"/>
      <c r="VXD175" s="4343"/>
      <c r="VXE175" s="4344"/>
      <c r="VXF175" s="2613"/>
      <c r="VXG175" s="4345"/>
      <c r="VXH175" s="4346"/>
      <c r="VXI175" s="4345"/>
      <c r="VXJ175" s="4346"/>
      <c r="VXK175" s="4338"/>
      <c r="VXL175" s="4339"/>
      <c r="VXM175" s="4345"/>
      <c r="VXN175" s="4344"/>
      <c r="VXO175" s="4338"/>
      <c r="VXP175" s="4339"/>
      <c r="VXQ175" s="4340"/>
      <c r="VXR175" s="4341"/>
      <c r="VXS175" s="4338"/>
      <c r="VXT175" s="2612"/>
      <c r="VXU175" s="4342"/>
      <c r="VXV175" s="4343"/>
      <c r="VXW175" s="4344"/>
      <c r="VXX175" s="2613"/>
      <c r="VXY175" s="4345"/>
      <c r="VXZ175" s="4346"/>
      <c r="VYA175" s="4345"/>
      <c r="VYB175" s="4346"/>
      <c r="VYC175" s="4338"/>
      <c r="VYD175" s="4339"/>
      <c r="VYE175" s="4345"/>
      <c r="VYF175" s="4344"/>
      <c r="VYG175" s="4338"/>
      <c r="VYH175" s="4339"/>
      <c r="VYI175" s="4340"/>
      <c r="VYJ175" s="4341"/>
      <c r="VYK175" s="4338"/>
      <c r="VYL175" s="2612"/>
      <c r="VYM175" s="4342"/>
      <c r="VYN175" s="4343"/>
      <c r="VYO175" s="4344"/>
      <c r="VYP175" s="2613"/>
      <c r="VYQ175" s="4345"/>
      <c r="VYR175" s="4346"/>
      <c r="VYS175" s="4345"/>
      <c r="VYT175" s="4346"/>
      <c r="VYU175" s="4338"/>
      <c r="VYV175" s="4339"/>
      <c r="VYW175" s="4345"/>
      <c r="VYX175" s="4344"/>
      <c r="VYY175" s="4338"/>
      <c r="VYZ175" s="4339"/>
      <c r="VZA175" s="4340"/>
      <c r="VZB175" s="4341"/>
      <c r="VZC175" s="4338"/>
      <c r="VZD175" s="2612"/>
      <c r="VZE175" s="4342"/>
      <c r="VZF175" s="4343"/>
      <c r="VZG175" s="4344"/>
      <c r="VZH175" s="2613"/>
      <c r="VZI175" s="4345"/>
      <c r="VZJ175" s="4346"/>
      <c r="VZK175" s="4345"/>
      <c r="VZL175" s="4346"/>
      <c r="VZM175" s="4338"/>
      <c r="VZN175" s="4339"/>
      <c r="VZO175" s="4345"/>
      <c r="VZP175" s="4344"/>
      <c r="VZQ175" s="4338"/>
      <c r="VZR175" s="4339"/>
      <c r="VZS175" s="4340"/>
      <c r="VZT175" s="4341"/>
      <c r="VZU175" s="4338"/>
      <c r="VZV175" s="2612"/>
      <c r="VZW175" s="4342"/>
      <c r="VZX175" s="4343"/>
      <c r="VZY175" s="4344"/>
      <c r="VZZ175" s="2613"/>
      <c r="WAA175" s="4345"/>
      <c r="WAB175" s="4346"/>
      <c r="WAC175" s="4345"/>
      <c r="WAD175" s="4346"/>
      <c r="WAE175" s="4338"/>
      <c r="WAF175" s="4339"/>
      <c r="WAG175" s="4345"/>
      <c r="WAH175" s="4344"/>
      <c r="WAI175" s="4338"/>
      <c r="WAJ175" s="4339"/>
      <c r="WAK175" s="4340"/>
      <c r="WAL175" s="4341"/>
      <c r="WAM175" s="4338"/>
      <c r="WAN175" s="2612"/>
      <c r="WAO175" s="4342"/>
      <c r="WAP175" s="4343"/>
      <c r="WAQ175" s="4344"/>
      <c r="WAR175" s="2613"/>
      <c r="WAS175" s="4345"/>
      <c r="WAT175" s="4346"/>
      <c r="WAU175" s="4345"/>
      <c r="WAV175" s="4346"/>
      <c r="WAW175" s="4338"/>
      <c r="WAX175" s="4339"/>
      <c r="WAY175" s="4345"/>
      <c r="WAZ175" s="4344"/>
      <c r="WBA175" s="4338"/>
      <c r="WBB175" s="4339"/>
      <c r="WBC175" s="4340"/>
      <c r="WBD175" s="4341"/>
      <c r="WBE175" s="4338"/>
      <c r="WBF175" s="2612"/>
      <c r="WBG175" s="4342"/>
      <c r="WBH175" s="4343"/>
      <c r="WBI175" s="4344"/>
      <c r="WBJ175" s="2613"/>
      <c r="WBK175" s="4345"/>
      <c r="WBL175" s="4346"/>
      <c r="WBM175" s="4345"/>
      <c r="WBN175" s="4346"/>
      <c r="WBO175" s="4338"/>
      <c r="WBP175" s="4339"/>
      <c r="WBQ175" s="4345"/>
      <c r="WBR175" s="4344"/>
      <c r="WBS175" s="4338"/>
      <c r="WBT175" s="4339"/>
      <c r="WBU175" s="4340"/>
      <c r="WBV175" s="4341"/>
      <c r="WBW175" s="4338"/>
      <c r="WBX175" s="2612"/>
      <c r="WBY175" s="4342"/>
      <c r="WBZ175" s="4343"/>
      <c r="WCA175" s="4344"/>
      <c r="WCB175" s="2613"/>
      <c r="WCC175" s="4345"/>
      <c r="WCD175" s="4346"/>
      <c r="WCE175" s="4345"/>
      <c r="WCF175" s="4346"/>
      <c r="WCG175" s="4338"/>
      <c r="WCH175" s="4339"/>
      <c r="WCI175" s="4345"/>
      <c r="WCJ175" s="4344"/>
      <c r="WCK175" s="4338"/>
      <c r="WCL175" s="4339"/>
      <c r="WCM175" s="4340"/>
      <c r="WCN175" s="4341"/>
      <c r="WCO175" s="4338"/>
      <c r="WCP175" s="2612"/>
      <c r="WCQ175" s="4342"/>
      <c r="WCR175" s="4343"/>
      <c r="WCS175" s="4344"/>
      <c r="WCT175" s="2613"/>
      <c r="WCU175" s="4345"/>
      <c r="WCV175" s="4346"/>
      <c r="WCW175" s="4345"/>
      <c r="WCX175" s="4346"/>
      <c r="WCY175" s="4338"/>
      <c r="WCZ175" s="4339"/>
      <c r="WDA175" s="4345"/>
      <c r="WDB175" s="4344"/>
      <c r="WDC175" s="4338"/>
      <c r="WDD175" s="4339"/>
      <c r="WDE175" s="4340"/>
      <c r="WDF175" s="4341"/>
      <c r="WDG175" s="4338"/>
      <c r="WDH175" s="2612"/>
      <c r="WDI175" s="4342"/>
      <c r="WDJ175" s="4343"/>
      <c r="WDK175" s="4344"/>
      <c r="WDL175" s="2613"/>
      <c r="WDM175" s="4345"/>
      <c r="WDN175" s="4346"/>
      <c r="WDO175" s="4345"/>
      <c r="WDP175" s="4346"/>
      <c r="WDQ175" s="4338"/>
      <c r="WDR175" s="4339"/>
      <c r="WDS175" s="4345"/>
      <c r="WDT175" s="4344"/>
      <c r="WDU175" s="4338"/>
      <c r="WDV175" s="4339"/>
      <c r="WDW175" s="4340"/>
      <c r="WDX175" s="4341"/>
      <c r="WDY175" s="4338"/>
      <c r="WDZ175" s="2612"/>
      <c r="WEA175" s="4342"/>
      <c r="WEB175" s="4343"/>
      <c r="WEC175" s="4344"/>
      <c r="WED175" s="2613"/>
      <c r="WEE175" s="4345"/>
      <c r="WEF175" s="4346"/>
      <c r="WEG175" s="4345"/>
      <c r="WEH175" s="4346"/>
      <c r="WEI175" s="4338"/>
      <c r="WEJ175" s="4339"/>
      <c r="WEK175" s="4345"/>
      <c r="WEL175" s="4344"/>
      <c r="WEM175" s="4338"/>
      <c r="WEN175" s="4339"/>
      <c r="WEO175" s="4340"/>
      <c r="WEP175" s="4341"/>
      <c r="WEQ175" s="4338"/>
      <c r="WER175" s="2612"/>
      <c r="WES175" s="4342"/>
      <c r="WET175" s="4343"/>
      <c r="WEU175" s="4344"/>
      <c r="WEV175" s="2613"/>
      <c r="WEW175" s="4345"/>
      <c r="WEX175" s="4346"/>
      <c r="WEY175" s="4345"/>
      <c r="WEZ175" s="4346"/>
      <c r="WFA175" s="4338"/>
      <c r="WFB175" s="4339"/>
      <c r="WFC175" s="4345"/>
      <c r="WFD175" s="4344"/>
      <c r="WFE175" s="4338"/>
      <c r="WFF175" s="4339"/>
      <c r="WFG175" s="4340"/>
      <c r="WFH175" s="4341"/>
      <c r="WFI175" s="4338"/>
      <c r="WFJ175" s="2612"/>
      <c r="WFK175" s="4342"/>
      <c r="WFL175" s="4343"/>
      <c r="WFM175" s="4344"/>
      <c r="WFN175" s="2613"/>
      <c r="WFO175" s="4345"/>
      <c r="WFP175" s="4346"/>
      <c r="WFQ175" s="4345"/>
      <c r="WFR175" s="4346"/>
      <c r="WFS175" s="4338"/>
      <c r="WFT175" s="4339"/>
      <c r="WFU175" s="4345"/>
      <c r="WFV175" s="4344"/>
      <c r="WFW175" s="4338"/>
      <c r="WFX175" s="4339"/>
      <c r="WFY175" s="4340"/>
      <c r="WFZ175" s="4341"/>
      <c r="WGA175" s="4338"/>
      <c r="WGB175" s="2612"/>
      <c r="WGC175" s="4342"/>
      <c r="WGD175" s="4343"/>
      <c r="WGE175" s="4344"/>
      <c r="WGF175" s="2613"/>
      <c r="WGG175" s="4345"/>
      <c r="WGH175" s="4346"/>
      <c r="WGI175" s="4345"/>
      <c r="WGJ175" s="4346"/>
      <c r="WGK175" s="4338"/>
      <c r="WGL175" s="4339"/>
      <c r="WGM175" s="4345"/>
      <c r="WGN175" s="4344"/>
      <c r="WGO175" s="4338"/>
      <c r="WGP175" s="4339"/>
      <c r="WGQ175" s="4340"/>
      <c r="WGR175" s="4341"/>
      <c r="WGS175" s="4338"/>
      <c r="WGT175" s="2612"/>
      <c r="WGU175" s="4342"/>
      <c r="WGV175" s="4343"/>
      <c r="WGW175" s="4344"/>
      <c r="WGX175" s="2613"/>
      <c r="WGY175" s="4345"/>
      <c r="WGZ175" s="4346"/>
      <c r="WHA175" s="4345"/>
      <c r="WHB175" s="4346"/>
      <c r="WHC175" s="4338"/>
      <c r="WHD175" s="4339"/>
      <c r="WHE175" s="4345"/>
      <c r="WHF175" s="4344"/>
      <c r="WHG175" s="4338"/>
      <c r="WHH175" s="4339"/>
      <c r="WHI175" s="4340"/>
      <c r="WHJ175" s="4341"/>
      <c r="WHK175" s="4338"/>
      <c r="WHL175" s="2612"/>
      <c r="WHM175" s="4342"/>
      <c r="WHN175" s="4343"/>
      <c r="WHO175" s="4344"/>
      <c r="WHP175" s="2613"/>
      <c r="WHQ175" s="4345"/>
      <c r="WHR175" s="4346"/>
      <c r="WHS175" s="4345"/>
      <c r="WHT175" s="4346"/>
      <c r="WHU175" s="4338"/>
      <c r="WHV175" s="4339"/>
      <c r="WHW175" s="4345"/>
      <c r="WHX175" s="4344"/>
      <c r="WHY175" s="4338"/>
      <c r="WHZ175" s="4339"/>
      <c r="WIA175" s="4340"/>
      <c r="WIB175" s="4341"/>
      <c r="WIC175" s="4338"/>
      <c r="WID175" s="2612"/>
      <c r="WIE175" s="4342"/>
      <c r="WIF175" s="4343"/>
      <c r="WIG175" s="4344"/>
      <c r="WIH175" s="2613"/>
      <c r="WII175" s="4345"/>
      <c r="WIJ175" s="4346"/>
      <c r="WIK175" s="4345"/>
      <c r="WIL175" s="4346"/>
      <c r="WIM175" s="4338"/>
      <c r="WIN175" s="4339"/>
      <c r="WIO175" s="4345"/>
      <c r="WIP175" s="4344"/>
      <c r="WIQ175" s="4338"/>
      <c r="WIR175" s="4339"/>
      <c r="WIS175" s="4340"/>
      <c r="WIT175" s="4341"/>
      <c r="WIU175" s="4338"/>
      <c r="WIV175" s="2612"/>
      <c r="WIW175" s="4342"/>
      <c r="WIX175" s="4343"/>
      <c r="WIY175" s="4344"/>
      <c r="WIZ175" s="2613"/>
      <c r="WJA175" s="4345"/>
      <c r="WJB175" s="4346"/>
      <c r="WJC175" s="4345"/>
      <c r="WJD175" s="4346"/>
      <c r="WJE175" s="4338"/>
      <c r="WJF175" s="4339"/>
      <c r="WJG175" s="4345"/>
      <c r="WJH175" s="4344"/>
      <c r="WJI175" s="4338"/>
      <c r="WJJ175" s="4339"/>
      <c r="WJK175" s="4340"/>
      <c r="WJL175" s="4341"/>
      <c r="WJM175" s="4338"/>
      <c r="WJN175" s="2612"/>
      <c r="WJO175" s="4342"/>
      <c r="WJP175" s="4343"/>
      <c r="WJQ175" s="4344"/>
      <c r="WJR175" s="2613"/>
      <c r="WJS175" s="4345"/>
      <c r="WJT175" s="4346"/>
      <c r="WJU175" s="4345"/>
      <c r="WJV175" s="4346"/>
      <c r="WJW175" s="4338"/>
      <c r="WJX175" s="4339"/>
      <c r="WJY175" s="4345"/>
      <c r="WJZ175" s="4344"/>
      <c r="WKA175" s="4338"/>
      <c r="WKB175" s="4339"/>
      <c r="WKC175" s="4340"/>
      <c r="WKD175" s="4341"/>
      <c r="WKE175" s="4338"/>
      <c r="WKF175" s="2612"/>
      <c r="WKG175" s="4342"/>
      <c r="WKH175" s="4343"/>
      <c r="WKI175" s="4344"/>
      <c r="WKJ175" s="2613"/>
      <c r="WKK175" s="4345"/>
      <c r="WKL175" s="4346"/>
      <c r="WKM175" s="4345"/>
      <c r="WKN175" s="4346"/>
      <c r="WKO175" s="4338"/>
      <c r="WKP175" s="4339"/>
      <c r="WKQ175" s="4345"/>
      <c r="WKR175" s="4344"/>
      <c r="WKS175" s="4338"/>
      <c r="WKT175" s="4339"/>
      <c r="WKU175" s="4340"/>
      <c r="WKV175" s="4341"/>
      <c r="WKW175" s="4338"/>
      <c r="WKX175" s="2612"/>
      <c r="WKY175" s="4342"/>
      <c r="WKZ175" s="4343"/>
      <c r="WLA175" s="4344"/>
      <c r="WLB175" s="2613"/>
      <c r="WLC175" s="4345"/>
      <c r="WLD175" s="4346"/>
      <c r="WLE175" s="4345"/>
      <c r="WLF175" s="4346"/>
      <c r="WLG175" s="4338"/>
      <c r="WLH175" s="4339"/>
      <c r="WLI175" s="4345"/>
      <c r="WLJ175" s="4344"/>
      <c r="WLK175" s="4338"/>
      <c r="WLL175" s="4339"/>
      <c r="WLM175" s="4340"/>
      <c r="WLN175" s="4341"/>
      <c r="WLO175" s="4338"/>
      <c r="WLP175" s="2612"/>
      <c r="WLQ175" s="4342"/>
      <c r="WLR175" s="4343"/>
      <c r="WLS175" s="4344"/>
      <c r="WLT175" s="2613"/>
      <c r="WLU175" s="4345"/>
      <c r="WLV175" s="4346"/>
      <c r="WLW175" s="4345"/>
      <c r="WLX175" s="4346"/>
      <c r="WLY175" s="4338"/>
      <c r="WLZ175" s="4339"/>
      <c r="WMA175" s="4345"/>
      <c r="WMB175" s="4344"/>
      <c r="WMC175" s="4338"/>
      <c r="WMD175" s="4339"/>
      <c r="WME175" s="4340"/>
      <c r="WMF175" s="4341"/>
      <c r="WMG175" s="4338"/>
      <c r="WMH175" s="2612"/>
      <c r="WMI175" s="4342"/>
      <c r="WMJ175" s="4343"/>
      <c r="WMK175" s="4344"/>
      <c r="WML175" s="2613"/>
      <c r="WMM175" s="4345"/>
      <c r="WMN175" s="4346"/>
      <c r="WMO175" s="4345"/>
      <c r="WMP175" s="4346"/>
      <c r="WMQ175" s="4338"/>
      <c r="WMR175" s="4339"/>
      <c r="WMS175" s="4345"/>
      <c r="WMT175" s="4344"/>
      <c r="WMU175" s="4338"/>
      <c r="WMV175" s="4339"/>
      <c r="WMW175" s="4340"/>
      <c r="WMX175" s="4341"/>
      <c r="WMY175" s="4338"/>
      <c r="WMZ175" s="2612"/>
      <c r="WNA175" s="4342"/>
      <c r="WNB175" s="4343"/>
      <c r="WNC175" s="4344"/>
      <c r="WND175" s="2613"/>
      <c r="WNE175" s="4345"/>
      <c r="WNF175" s="4346"/>
      <c r="WNG175" s="4345"/>
      <c r="WNH175" s="4346"/>
      <c r="WNI175" s="4338"/>
      <c r="WNJ175" s="4339"/>
      <c r="WNK175" s="4345"/>
      <c r="WNL175" s="4344"/>
      <c r="WNM175" s="4338"/>
      <c r="WNN175" s="4339"/>
      <c r="WNO175" s="4340"/>
      <c r="WNP175" s="4341"/>
      <c r="WNQ175" s="4338"/>
      <c r="WNR175" s="2612"/>
      <c r="WNS175" s="4342"/>
      <c r="WNT175" s="4343"/>
      <c r="WNU175" s="4344"/>
      <c r="WNV175" s="2613"/>
      <c r="WNW175" s="4345"/>
      <c r="WNX175" s="4346"/>
      <c r="WNY175" s="4345"/>
      <c r="WNZ175" s="4346"/>
      <c r="WOA175" s="4338"/>
      <c r="WOB175" s="4339"/>
      <c r="WOC175" s="4345"/>
      <c r="WOD175" s="4344"/>
      <c r="WOE175" s="4338"/>
      <c r="WOF175" s="4339"/>
      <c r="WOG175" s="4340"/>
      <c r="WOH175" s="4341"/>
      <c r="WOI175" s="4338"/>
      <c r="WOJ175" s="2612"/>
      <c r="WOK175" s="4342"/>
      <c r="WOL175" s="4343"/>
      <c r="WOM175" s="4344"/>
      <c r="WON175" s="2613"/>
      <c r="WOO175" s="4345"/>
      <c r="WOP175" s="4346"/>
      <c r="WOQ175" s="4345"/>
      <c r="WOR175" s="4346"/>
      <c r="WOS175" s="4338"/>
      <c r="WOT175" s="4339"/>
      <c r="WOU175" s="4345"/>
      <c r="WOV175" s="4344"/>
      <c r="WOW175" s="4338"/>
      <c r="WOX175" s="4339"/>
      <c r="WOY175" s="4340"/>
      <c r="WOZ175" s="4341"/>
      <c r="WPA175" s="4338"/>
      <c r="WPB175" s="2612"/>
      <c r="WPC175" s="4342"/>
      <c r="WPD175" s="4343"/>
      <c r="WPE175" s="4344"/>
      <c r="WPF175" s="2613"/>
      <c r="WPG175" s="4345"/>
      <c r="WPH175" s="4346"/>
      <c r="WPI175" s="4345"/>
      <c r="WPJ175" s="4346"/>
      <c r="WPK175" s="4338"/>
      <c r="WPL175" s="4339"/>
      <c r="WPM175" s="4345"/>
      <c r="WPN175" s="4344"/>
      <c r="WPO175" s="4338"/>
      <c r="WPP175" s="4339"/>
      <c r="WPQ175" s="4340"/>
      <c r="WPR175" s="4341"/>
      <c r="WPS175" s="4338"/>
      <c r="WPT175" s="2612"/>
      <c r="WPU175" s="4342"/>
      <c r="WPV175" s="4343"/>
      <c r="WPW175" s="4344"/>
      <c r="WPX175" s="2613"/>
      <c r="WPY175" s="4345"/>
      <c r="WPZ175" s="4346"/>
      <c r="WQA175" s="4345"/>
      <c r="WQB175" s="4346"/>
      <c r="WQC175" s="4338"/>
      <c r="WQD175" s="4339"/>
      <c r="WQE175" s="4345"/>
      <c r="WQF175" s="4344"/>
      <c r="WQG175" s="4338"/>
      <c r="WQH175" s="4339"/>
      <c r="WQI175" s="4340"/>
      <c r="WQJ175" s="4341"/>
      <c r="WQK175" s="4338"/>
      <c r="WQL175" s="2612"/>
      <c r="WQM175" s="4342"/>
      <c r="WQN175" s="4343"/>
      <c r="WQO175" s="4344"/>
      <c r="WQP175" s="2613"/>
      <c r="WQQ175" s="4345"/>
      <c r="WQR175" s="4346"/>
      <c r="WQS175" s="4345"/>
      <c r="WQT175" s="4346"/>
      <c r="WQU175" s="4338"/>
      <c r="WQV175" s="4339"/>
      <c r="WQW175" s="4345"/>
      <c r="WQX175" s="4344"/>
      <c r="WQY175" s="4338"/>
      <c r="WQZ175" s="4339"/>
      <c r="WRA175" s="4340"/>
      <c r="WRB175" s="4341"/>
      <c r="WRC175" s="4338"/>
      <c r="WRD175" s="2612"/>
      <c r="WRE175" s="4342"/>
      <c r="WRF175" s="4343"/>
      <c r="WRG175" s="4344"/>
      <c r="WRH175" s="2613"/>
      <c r="WRI175" s="4345"/>
      <c r="WRJ175" s="4346"/>
      <c r="WRK175" s="4345"/>
      <c r="WRL175" s="4346"/>
      <c r="WRM175" s="4338"/>
      <c r="WRN175" s="4339"/>
      <c r="WRO175" s="4345"/>
      <c r="WRP175" s="4344"/>
      <c r="WRQ175" s="4338"/>
      <c r="WRR175" s="4339"/>
      <c r="WRS175" s="4340"/>
      <c r="WRT175" s="4341"/>
      <c r="WRU175" s="4338"/>
      <c r="WRV175" s="2612"/>
      <c r="WRW175" s="4342"/>
      <c r="WRX175" s="4343"/>
      <c r="WRY175" s="4344"/>
      <c r="WRZ175" s="2613"/>
      <c r="WSA175" s="4345"/>
      <c r="WSB175" s="4346"/>
      <c r="WSC175" s="4345"/>
      <c r="WSD175" s="4346"/>
      <c r="WSE175" s="4338"/>
      <c r="WSF175" s="4339"/>
      <c r="WSG175" s="4345"/>
      <c r="WSH175" s="4344"/>
      <c r="WSI175" s="4338"/>
      <c r="WSJ175" s="4339"/>
      <c r="WSK175" s="4340"/>
      <c r="WSL175" s="4341"/>
      <c r="WSM175" s="4338"/>
      <c r="WSN175" s="2612"/>
      <c r="WSO175" s="4342"/>
      <c r="WSP175" s="4343"/>
      <c r="WSQ175" s="4344"/>
      <c r="WSR175" s="2613"/>
      <c r="WSS175" s="4345"/>
      <c r="WST175" s="4346"/>
      <c r="WSU175" s="4345"/>
      <c r="WSV175" s="4346"/>
      <c r="WSW175" s="4338"/>
      <c r="WSX175" s="4339"/>
      <c r="WSY175" s="4345"/>
      <c r="WSZ175" s="4344"/>
      <c r="WTA175" s="4338"/>
      <c r="WTB175" s="4339"/>
      <c r="WTC175" s="4340"/>
      <c r="WTD175" s="4341"/>
      <c r="WTE175" s="4338"/>
      <c r="WTF175" s="2612"/>
      <c r="WTG175" s="4342"/>
      <c r="WTH175" s="4343"/>
      <c r="WTI175" s="4344"/>
      <c r="WTJ175" s="2613"/>
      <c r="WTK175" s="4345"/>
      <c r="WTL175" s="4346"/>
      <c r="WTM175" s="4345"/>
      <c r="WTN175" s="4346"/>
      <c r="WTO175" s="4338"/>
      <c r="WTP175" s="4339"/>
      <c r="WTQ175" s="4345"/>
      <c r="WTR175" s="4344"/>
      <c r="WTS175" s="4338"/>
      <c r="WTT175" s="4339"/>
      <c r="WTU175" s="4340"/>
      <c r="WTV175" s="4341"/>
      <c r="WTW175" s="4338"/>
      <c r="WTX175" s="2612"/>
      <c r="WTY175" s="4342"/>
      <c r="WTZ175" s="4343"/>
      <c r="WUA175" s="4344"/>
      <c r="WUB175" s="2613"/>
      <c r="WUC175" s="4345"/>
      <c r="WUD175" s="4346"/>
      <c r="WUE175" s="4345"/>
      <c r="WUF175" s="4346"/>
      <c r="WUG175" s="4338"/>
      <c r="WUH175" s="4339"/>
      <c r="WUI175" s="4345"/>
      <c r="WUJ175" s="4344"/>
      <c r="WUK175" s="4338"/>
      <c r="WUL175" s="4339"/>
      <c r="WUM175" s="4340"/>
      <c r="WUN175" s="4341"/>
      <c r="WUO175" s="4338"/>
      <c r="WUP175" s="2612"/>
      <c r="WUQ175" s="4342"/>
      <c r="WUR175" s="4343"/>
      <c r="WUS175" s="4344"/>
      <c r="WUT175" s="2613"/>
      <c r="WUU175" s="4345"/>
      <c r="WUV175" s="4346"/>
      <c r="WUW175" s="4345"/>
      <c r="WUX175" s="4346"/>
      <c r="WUY175" s="4338"/>
      <c r="WUZ175" s="4339"/>
      <c r="WVA175" s="4345"/>
      <c r="WVB175" s="4344"/>
      <c r="WVC175" s="4338"/>
      <c r="WVD175" s="4339"/>
      <c r="WVE175" s="4340"/>
      <c r="WVF175" s="4341"/>
      <c r="WVG175" s="4338"/>
      <c r="WVH175" s="2612"/>
      <c r="WVI175" s="4342"/>
      <c r="WVJ175" s="4343"/>
      <c r="WVK175" s="4344"/>
      <c r="WVL175" s="2613"/>
      <c r="WVM175" s="4345"/>
      <c r="WVN175" s="4346"/>
      <c r="WVO175" s="4345"/>
      <c r="WVP175" s="4346"/>
      <c r="WVQ175" s="4338"/>
      <c r="WVR175" s="4339"/>
      <c r="WVS175" s="4345"/>
      <c r="WVT175" s="4344"/>
      <c r="WVU175" s="4338"/>
      <c r="WVV175" s="4339"/>
      <c r="WVW175" s="4340"/>
      <c r="WVX175" s="4341"/>
      <c r="WVY175" s="4338"/>
      <c r="WVZ175" s="2612"/>
      <c r="WWA175" s="4342"/>
      <c r="WWB175" s="4343"/>
      <c r="WWC175" s="4344"/>
      <c r="WWD175" s="2613"/>
      <c r="WWE175" s="4345"/>
      <c r="WWF175" s="4346"/>
      <c r="WWG175" s="4345"/>
      <c r="WWH175" s="4346"/>
      <c r="WWI175" s="4338"/>
      <c r="WWJ175" s="4339"/>
      <c r="WWK175" s="4345"/>
      <c r="WWL175" s="4344"/>
      <c r="WWM175" s="4338"/>
      <c r="WWN175" s="4339"/>
      <c r="WWO175" s="4340"/>
      <c r="WWP175" s="4341"/>
      <c r="WWQ175" s="4338"/>
      <c r="WWR175" s="2612"/>
      <c r="WWS175" s="4342"/>
      <c r="WWT175" s="4343"/>
      <c r="WWU175" s="4344"/>
      <c r="WWV175" s="2613"/>
      <c r="WWW175" s="4345"/>
      <c r="WWX175" s="4346"/>
      <c r="WWY175" s="4345"/>
      <c r="WWZ175" s="4346"/>
      <c r="WXA175" s="4338"/>
      <c r="WXB175" s="4339"/>
      <c r="WXC175" s="4345"/>
      <c r="WXD175" s="4344"/>
      <c r="WXE175" s="4338"/>
      <c r="WXF175" s="4339"/>
      <c r="WXG175" s="4340"/>
      <c r="WXH175" s="4341"/>
      <c r="WXI175" s="4338"/>
      <c r="WXJ175" s="2612"/>
      <c r="WXK175" s="4342"/>
      <c r="WXL175" s="4343"/>
      <c r="WXM175" s="4344"/>
      <c r="WXN175" s="2613"/>
      <c r="WXO175" s="4345"/>
      <c r="WXP175" s="4346"/>
      <c r="WXQ175" s="4345"/>
      <c r="WXR175" s="4346"/>
      <c r="WXS175" s="4338"/>
      <c r="WXT175" s="4339"/>
      <c r="WXU175" s="4345"/>
      <c r="WXV175" s="4344"/>
      <c r="WXW175" s="4338"/>
      <c r="WXX175" s="4339"/>
      <c r="WXY175" s="4340"/>
      <c r="WXZ175" s="4341"/>
      <c r="WYA175" s="4338"/>
      <c r="WYB175" s="2612"/>
      <c r="WYC175" s="4342"/>
      <c r="WYD175" s="4343"/>
      <c r="WYE175" s="4344"/>
      <c r="WYF175" s="2613"/>
      <c r="WYG175" s="4345"/>
      <c r="WYH175" s="4346"/>
      <c r="WYI175" s="4345"/>
      <c r="WYJ175" s="4346"/>
      <c r="WYK175" s="4338"/>
      <c r="WYL175" s="4339"/>
      <c r="WYM175" s="4345"/>
      <c r="WYN175" s="4344"/>
      <c r="WYO175" s="4338"/>
      <c r="WYP175" s="4339"/>
      <c r="WYQ175" s="4340"/>
      <c r="WYR175" s="4341"/>
      <c r="WYS175" s="4338"/>
      <c r="WYT175" s="2612"/>
      <c r="WYU175" s="4342"/>
      <c r="WYV175" s="4343"/>
      <c r="WYW175" s="4344"/>
      <c r="WYX175" s="2613"/>
      <c r="WYY175" s="4345"/>
      <c r="WYZ175" s="4346"/>
      <c r="WZA175" s="4345"/>
      <c r="WZB175" s="4346"/>
      <c r="WZC175" s="4338"/>
      <c r="WZD175" s="4339"/>
      <c r="WZE175" s="4345"/>
      <c r="WZF175" s="4344"/>
      <c r="WZG175" s="4338"/>
      <c r="WZH175" s="4339"/>
      <c r="WZI175" s="4340"/>
      <c r="WZJ175" s="4341"/>
      <c r="WZK175" s="4338"/>
      <c r="WZL175" s="2612"/>
      <c r="WZM175" s="4342"/>
      <c r="WZN175" s="4343"/>
      <c r="WZO175" s="4344"/>
      <c r="WZP175" s="2613"/>
      <c r="WZQ175" s="4345"/>
      <c r="WZR175" s="4346"/>
      <c r="WZS175" s="4345"/>
      <c r="WZT175" s="4346"/>
      <c r="WZU175" s="4338"/>
      <c r="WZV175" s="4339"/>
      <c r="WZW175" s="4345"/>
      <c r="WZX175" s="4344"/>
      <c r="WZY175" s="4338"/>
      <c r="WZZ175" s="4339"/>
      <c r="XAA175" s="4340"/>
      <c r="XAB175" s="4341"/>
      <c r="XAC175" s="4338"/>
      <c r="XAD175" s="2612"/>
      <c r="XAE175" s="4342"/>
      <c r="XAF175" s="4343"/>
      <c r="XAG175" s="4344"/>
      <c r="XAH175" s="2613"/>
      <c r="XAI175" s="4345"/>
      <c r="XAJ175" s="4346"/>
      <c r="XAK175" s="4345"/>
      <c r="XAL175" s="4346"/>
      <c r="XAM175" s="4338"/>
      <c r="XAN175" s="4339"/>
      <c r="XAO175" s="4345"/>
      <c r="XAP175" s="4344"/>
      <c r="XAQ175" s="4338"/>
      <c r="XAR175" s="4339"/>
      <c r="XAS175" s="4340"/>
      <c r="XAT175" s="4341"/>
      <c r="XAU175" s="4338"/>
      <c r="XAV175" s="2612"/>
      <c r="XAW175" s="4342"/>
      <c r="XAX175" s="4343"/>
      <c r="XAY175" s="4344"/>
      <c r="XAZ175" s="2613"/>
      <c r="XBA175" s="4345"/>
      <c r="XBB175" s="4346"/>
      <c r="XBC175" s="4345"/>
      <c r="XBD175" s="4346"/>
      <c r="XBE175" s="4338"/>
      <c r="XBF175" s="4339"/>
      <c r="XBG175" s="4345"/>
      <c r="XBH175" s="4344"/>
      <c r="XBI175" s="4338"/>
      <c r="XBJ175" s="4339"/>
      <c r="XBK175" s="4340"/>
      <c r="XBL175" s="4341"/>
      <c r="XBM175" s="4338"/>
      <c r="XBN175" s="2612"/>
      <c r="XBO175" s="4342"/>
      <c r="XBP175" s="4343"/>
      <c r="XBQ175" s="4344"/>
      <c r="XBR175" s="2613"/>
      <c r="XBS175" s="4345"/>
      <c r="XBT175" s="4346"/>
      <c r="XBU175" s="4345"/>
      <c r="XBV175" s="4346"/>
      <c r="XBW175" s="4338"/>
      <c r="XBX175" s="4339"/>
      <c r="XBY175" s="4345"/>
      <c r="XBZ175" s="4344"/>
      <c r="XCA175" s="4338"/>
      <c r="XCB175" s="4339"/>
      <c r="XCC175" s="4340"/>
      <c r="XCD175" s="4341"/>
      <c r="XCE175" s="4338"/>
      <c r="XCF175" s="2612"/>
      <c r="XCG175" s="4342"/>
      <c r="XCH175" s="4343"/>
      <c r="XCI175" s="4344"/>
      <c r="XCJ175" s="2613"/>
      <c r="XCK175" s="4345"/>
      <c r="XCL175" s="4346"/>
      <c r="XCM175" s="4345"/>
      <c r="XCN175" s="4346"/>
      <c r="XCO175" s="4338"/>
      <c r="XCP175" s="4339"/>
      <c r="XCQ175" s="4345"/>
      <c r="XCR175" s="4344"/>
      <c r="XCS175" s="4338"/>
      <c r="XCT175" s="4339"/>
      <c r="XCU175" s="4340"/>
      <c r="XCV175" s="4341"/>
      <c r="XCW175" s="4338"/>
      <c r="XCX175" s="2612"/>
      <c r="XCY175" s="4342"/>
      <c r="XCZ175" s="4343"/>
      <c r="XDA175" s="4344"/>
      <c r="XDB175" s="2613"/>
      <c r="XDC175" s="4345"/>
      <c r="XDD175" s="4346"/>
      <c r="XDE175" s="4345"/>
      <c r="XDF175" s="4346"/>
      <c r="XDG175" s="4338"/>
      <c r="XDH175" s="4339"/>
      <c r="XDI175" s="4345"/>
      <c r="XDJ175" s="4344"/>
      <c r="XDK175" s="4338"/>
      <c r="XDL175" s="4339"/>
      <c r="XDM175" s="4340"/>
      <c r="XDN175" s="4341"/>
      <c r="XDO175" s="4338"/>
      <c r="XDP175" s="2612"/>
      <c r="XDQ175" s="4342"/>
      <c r="XDR175" s="4343"/>
      <c r="XDS175" s="4344"/>
      <c r="XDT175" s="2613"/>
      <c r="XDU175" s="4345"/>
      <c r="XDV175" s="4346"/>
      <c r="XDW175" s="4345"/>
      <c r="XDX175" s="4346"/>
      <c r="XDY175" s="4338"/>
      <c r="XDZ175" s="4339"/>
      <c r="XEA175" s="4345"/>
      <c r="XEB175" s="4344"/>
      <c r="XEC175" s="4338"/>
      <c r="XED175" s="4339"/>
      <c r="XEE175" s="4340"/>
      <c r="XEF175" s="4341"/>
      <c r="XEG175" s="4338"/>
      <c r="XEH175" s="2612"/>
      <c r="XEI175" s="4342"/>
      <c r="XEJ175" s="4343"/>
      <c r="XEK175" s="4344"/>
      <c r="XEL175" s="2613"/>
      <c r="XEM175" s="4345"/>
      <c r="XEN175" s="4346"/>
      <c r="XEO175" s="4345"/>
      <c r="XEP175" s="4346"/>
      <c r="XEQ175" s="4338"/>
      <c r="XER175" s="4339"/>
      <c r="XES175" s="4345"/>
      <c r="XET175" s="4344"/>
      <c r="XEU175" s="4338"/>
      <c r="XEV175" s="4339"/>
      <c r="XEW175" s="4340"/>
      <c r="XEX175" s="4341"/>
      <c r="XEY175" s="4338"/>
      <c r="XEZ175" s="2612"/>
      <c r="XFA175" s="4342"/>
      <c r="XFB175" s="4343"/>
      <c r="XFC175" s="4344"/>
      <c r="XFD175" s="2613"/>
    </row>
    <row r="176" spans="1:16384" s="650" customFormat="1" ht="15.75">
      <c r="A176" s="4119" t="str">
        <f>'General TPUM'!B178</f>
        <v>Riseshime Adventist School</v>
      </c>
      <c r="B176" s="4332"/>
      <c r="C176" s="4333">
        <v>6</v>
      </c>
      <c r="D176" s="757">
        <f t="shared" si="17"/>
        <v>6</v>
      </c>
      <c r="E176" s="4334"/>
      <c r="F176" s="4335"/>
      <c r="G176" s="4281"/>
      <c r="H176" s="4281"/>
      <c r="I176" s="4281">
        <v>6</v>
      </c>
      <c r="J176" s="4281"/>
      <c r="K176" s="4336"/>
      <c r="L176" s="4333">
        <v>5</v>
      </c>
      <c r="M176" s="4336" t="s">
        <v>147</v>
      </c>
      <c r="N176" s="4333">
        <v>3</v>
      </c>
      <c r="O176" s="4336"/>
      <c r="P176" s="4333">
        <v>5</v>
      </c>
      <c r="Q176" s="4337"/>
      <c r="R176" s="2611">
        <v>5</v>
      </c>
      <c r="S176" s="648"/>
      <c r="T176" s="233"/>
      <c r="U176" s="1682">
        <f t="shared" si="14"/>
        <v>0</v>
      </c>
      <c r="W176" s="651"/>
      <c r="X176" s="651"/>
      <c r="Y176" s="651"/>
      <c r="Z176" s="651"/>
      <c r="AC176" s="651"/>
      <c r="AK176" s="648"/>
      <c r="AL176" s="649"/>
      <c r="AO176" s="651"/>
      <c r="AP176" s="651"/>
      <c r="AQ176" s="651"/>
      <c r="AR176" s="651"/>
      <c r="AU176" s="651"/>
      <c r="BC176" s="648"/>
      <c r="BD176" s="649"/>
      <c r="BG176" s="651"/>
      <c r="BH176" s="651"/>
      <c r="BI176" s="651"/>
      <c r="BJ176" s="651"/>
      <c r="BM176" s="651"/>
      <c r="BU176" s="648"/>
      <c r="BV176" s="649"/>
      <c r="BY176" s="651"/>
      <c r="BZ176" s="651"/>
      <c r="CA176" s="651"/>
      <c r="CB176" s="651"/>
      <c r="CE176" s="651"/>
      <c r="CM176" s="648"/>
      <c r="CN176" s="649"/>
      <c r="CQ176" s="651"/>
      <c r="CR176" s="651"/>
      <c r="CS176" s="651"/>
      <c r="CT176" s="651"/>
      <c r="CW176" s="651"/>
      <c r="DE176" s="648"/>
      <c r="DF176" s="649"/>
      <c r="DI176" s="651"/>
      <c r="DJ176" s="651"/>
      <c r="DK176" s="651"/>
      <c r="DL176" s="651"/>
      <c r="DO176" s="651"/>
      <c r="DW176" s="648"/>
      <c r="DX176" s="649"/>
      <c r="EA176" s="651"/>
      <c r="EB176" s="651"/>
      <c r="EC176" s="651"/>
      <c r="ED176" s="651"/>
      <c r="EG176" s="651"/>
      <c r="EO176" s="648"/>
      <c r="EP176" s="649"/>
      <c r="ES176" s="651"/>
      <c r="ET176" s="651"/>
      <c r="EU176" s="651"/>
      <c r="EV176" s="651"/>
      <c r="EY176" s="651"/>
      <c r="FG176" s="648"/>
      <c r="FH176" s="649"/>
      <c r="FK176" s="651"/>
      <c r="FL176" s="651"/>
      <c r="FM176" s="651"/>
      <c r="FN176" s="651"/>
      <c r="FQ176" s="651"/>
      <c r="FY176" s="648"/>
      <c r="FZ176" s="649"/>
      <c r="GC176" s="651"/>
      <c r="GD176" s="651"/>
      <c r="GE176" s="651"/>
      <c r="GF176" s="651"/>
      <c r="GI176" s="651"/>
      <c r="GQ176" s="648"/>
      <c r="GR176" s="649"/>
      <c r="GU176" s="651"/>
      <c r="GV176" s="651"/>
      <c r="GW176" s="651"/>
      <c r="GX176" s="651"/>
      <c r="HA176" s="651"/>
      <c r="HI176" s="648"/>
      <c r="HJ176" s="649"/>
      <c r="HM176" s="651"/>
      <c r="HN176" s="651"/>
      <c r="HO176" s="651"/>
      <c r="HP176" s="651"/>
      <c r="HS176" s="651"/>
      <c r="IA176" s="648"/>
      <c r="IB176" s="649"/>
      <c r="IE176" s="651"/>
      <c r="IF176" s="651"/>
      <c r="IG176" s="651"/>
      <c r="IH176" s="651"/>
      <c r="IK176" s="651"/>
      <c r="IS176" s="648"/>
      <c r="IT176" s="649"/>
      <c r="IW176" s="651"/>
      <c r="IX176" s="651"/>
      <c r="IY176" s="651"/>
      <c r="IZ176" s="651"/>
      <c r="JC176" s="651"/>
      <c r="JK176" s="648"/>
      <c r="JL176" s="649"/>
      <c r="JO176" s="651"/>
      <c r="JP176" s="651"/>
      <c r="JQ176" s="651"/>
      <c r="JR176" s="651"/>
      <c r="JU176" s="651"/>
      <c r="KC176" s="648"/>
      <c r="KD176" s="649"/>
      <c r="KG176" s="651"/>
      <c r="KH176" s="651"/>
      <c r="KI176" s="651"/>
      <c r="KJ176" s="651"/>
      <c r="KM176" s="651"/>
      <c r="KU176" s="648"/>
      <c r="KV176" s="649"/>
      <c r="KY176" s="651"/>
      <c r="KZ176" s="651"/>
      <c r="LA176" s="651"/>
      <c r="LB176" s="651"/>
      <c r="LE176" s="651"/>
      <c r="LM176" s="648"/>
      <c r="LN176" s="649"/>
      <c r="LQ176" s="651"/>
      <c r="LR176" s="651"/>
      <c r="LS176" s="651"/>
      <c r="LT176" s="651"/>
      <c r="LW176" s="651"/>
      <c r="ME176" s="648"/>
      <c r="MF176" s="649"/>
      <c r="MI176" s="651"/>
      <c r="MJ176" s="651"/>
      <c r="MK176" s="651"/>
      <c r="ML176" s="651"/>
      <c r="MO176" s="651"/>
      <c r="MW176" s="648"/>
      <c r="MX176" s="649"/>
      <c r="NA176" s="651"/>
      <c r="NB176" s="651"/>
      <c r="NC176" s="651"/>
      <c r="ND176" s="651"/>
      <c r="NG176" s="651"/>
      <c r="NO176" s="648"/>
      <c r="NP176" s="649"/>
      <c r="NS176" s="651"/>
      <c r="NT176" s="651"/>
      <c r="NU176" s="651"/>
      <c r="NV176" s="651"/>
      <c r="NY176" s="651"/>
      <c r="OG176" s="648"/>
      <c r="OH176" s="649"/>
      <c r="OK176" s="651"/>
      <c r="OL176" s="651"/>
      <c r="OM176" s="651"/>
      <c r="ON176" s="651"/>
      <c r="OQ176" s="651"/>
      <c r="OY176" s="648"/>
      <c r="OZ176" s="649"/>
      <c r="PC176" s="651"/>
      <c r="PD176" s="651"/>
      <c r="PE176" s="651"/>
      <c r="PF176" s="651"/>
      <c r="PI176" s="651"/>
      <c r="PQ176" s="648"/>
      <c r="PR176" s="649"/>
      <c r="PU176" s="651"/>
      <c r="PV176" s="651"/>
      <c r="PW176" s="651"/>
      <c r="PX176" s="651"/>
      <c r="QA176" s="651"/>
      <c r="QI176" s="648"/>
      <c r="QJ176" s="649"/>
      <c r="QM176" s="651"/>
      <c r="QN176" s="651"/>
      <c r="QO176" s="651"/>
      <c r="QP176" s="651"/>
      <c r="QS176" s="651"/>
      <c r="RA176" s="648"/>
      <c r="RB176" s="649"/>
      <c r="RE176" s="651"/>
      <c r="RF176" s="651"/>
      <c r="RG176" s="651"/>
      <c r="RH176" s="651"/>
      <c r="RK176" s="651"/>
      <c r="RS176" s="648"/>
      <c r="RT176" s="649"/>
      <c r="RW176" s="651"/>
      <c r="RX176" s="651"/>
      <c r="RY176" s="651"/>
      <c r="RZ176" s="651"/>
      <c r="SC176" s="651"/>
      <c r="SK176" s="648"/>
      <c r="SL176" s="649"/>
      <c r="SO176" s="651"/>
      <c r="SP176" s="651"/>
      <c r="SQ176" s="651"/>
      <c r="SR176" s="651"/>
      <c r="SU176" s="651"/>
      <c r="TC176" s="648"/>
      <c r="TD176" s="649"/>
      <c r="TG176" s="651"/>
      <c r="TH176" s="651"/>
      <c r="TI176" s="651"/>
      <c r="TJ176" s="651"/>
      <c r="TM176" s="651"/>
      <c r="TU176" s="648"/>
      <c r="TV176" s="649"/>
      <c r="TY176" s="651"/>
      <c r="TZ176" s="651"/>
      <c r="UA176" s="651"/>
      <c r="UB176" s="651"/>
      <c r="UE176" s="651"/>
      <c r="UM176" s="648"/>
      <c r="UN176" s="649"/>
      <c r="UQ176" s="651"/>
      <c r="UR176" s="651"/>
      <c r="US176" s="651"/>
      <c r="UT176" s="651"/>
      <c r="UW176" s="651"/>
      <c r="VE176" s="648"/>
      <c r="VF176" s="649"/>
      <c r="VI176" s="651"/>
      <c r="VJ176" s="651"/>
      <c r="VK176" s="651"/>
      <c r="VL176" s="651"/>
      <c r="VO176" s="651"/>
      <c r="VW176" s="648"/>
      <c r="VX176" s="649"/>
      <c r="WA176" s="651"/>
      <c r="WB176" s="651"/>
      <c r="WC176" s="651"/>
      <c r="WD176" s="651"/>
      <c r="WG176" s="651"/>
      <c r="WO176" s="648"/>
      <c r="WP176" s="649"/>
      <c r="WS176" s="651"/>
      <c r="WT176" s="651"/>
      <c r="WU176" s="651"/>
      <c r="WV176" s="651"/>
      <c r="WY176" s="651"/>
      <c r="XG176" s="648"/>
      <c r="XH176" s="649"/>
      <c r="XK176" s="651"/>
      <c r="XL176" s="651"/>
      <c r="XM176" s="651"/>
      <c r="XN176" s="651"/>
      <c r="XQ176" s="651"/>
      <c r="XY176" s="648"/>
      <c r="XZ176" s="649"/>
      <c r="YC176" s="651"/>
      <c r="YD176" s="651"/>
      <c r="YE176" s="651"/>
      <c r="YF176" s="651"/>
      <c r="YI176" s="651"/>
      <c r="YQ176" s="648"/>
      <c r="YR176" s="649"/>
      <c r="YU176" s="651"/>
      <c r="YV176" s="651"/>
      <c r="YW176" s="651"/>
      <c r="YX176" s="651"/>
      <c r="ZA176" s="651"/>
      <c r="ZI176" s="648"/>
      <c r="ZJ176" s="649"/>
      <c r="ZM176" s="651"/>
      <c r="ZN176" s="651"/>
      <c r="ZO176" s="651"/>
      <c r="ZP176" s="651"/>
      <c r="ZS176" s="651"/>
      <c r="AAA176" s="648"/>
      <c r="AAB176" s="649"/>
      <c r="AAE176" s="651"/>
      <c r="AAF176" s="651"/>
      <c r="AAG176" s="651"/>
      <c r="AAH176" s="651"/>
      <c r="AAK176" s="651"/>
      <c r="AAS176" s="648"/>
      <c r="AAT176" s="649"/>
      <c r="AAW176" s="651"/>
      <c r="AAX176" s="651"/>
      <c r="AAY176" s="651"/>
      <c r="AAZ176" s="651"/>
      <c r="ABC176" s="651"/>
      <c r="ABK176" s="648"/>
      <c r="ABL176" s="649"/>
      <c r="ABO176" s="651"/>
      <c r="ABP176" s="651"/>
      <c r="ABQ176" s="651"/>
      <c r="ABR176" s="651"/>
      <c r="ABU176" s="651"/>
      <c r="ACC176" s="648"/>
      <c r="ACD176" s="649"/>
      <c r="ACG176" s="651"/>
      <c r="ACH176" s="651"/>
      <c r="ACI176" s="651"/>
      <c r="ACJ176" s="651"/>
      <c r="ACM176" s="651"/>
      <c r="ACU176" s="648"/>
      <c r="ACV176" s="649"/>
      <c r="ACY176" s="651"/>
      <c r="ACZ176" s="651"/>
      <c r="ADA176" s="651"/>
      <c r="ADB176" s="651"/>
      <c r="ADE176" s="651"/>
      <c r="ADM176" s="648"/>
      <c r="ADN176" s="649"/>
      <c r="ADQ176" s="651"/>
      <c r="ADR176" s="651"/>
      <c r="ADS176" s="651"/>
      <c r="ADT176" s="651"/>
      <c r="ADW176" s="651"/>
      <c r="AEE176" s="648"/>
      <c r="AEF176" s="649"/>
      <c r="AEI176" s="651"/>
      <c r="AEJ176" s="651"/>
      <c r="AEK176" s="651"/>
      <c r="AEL176" s="651"/>
      <c r="AEO176" s="651"/>
      <c r="AEW176" s="648"/>
      <c r="AEX176" s="649"/>
      <c r="AFA176" s="651"/>
      <c r="AFB176" s="651"/>
      <c r="AFC176" s="651"/>
      <c r="AFD176" s="651"/>
      <c r="AFG176" s="651"/>
      <c r="AFO176" s="648"/>
      <c r="AFP176" s="649"/>
      <c r="AFS176" s="651"/>
      <c r="AFT176" s="651"/>
      <c r="AFU176" s="651"/>
      <c r="AFV176" s="651"/>
      <c r="AFY176" s="651"/>
      <c r="AGG176" s="648"/>
      <c r="AGH176" s="649"/>
      <c r="AGK176" s="651"/>
      <c r="AGL176" s="651"/>
      <c r="AGM176" s="651"/>
      <c r="AGN176" s="651"/>
      <c r="AGQ176" s="651"/>
      <c r="AGY176" s="648"/>
      <c r="AGZ176" s="649"/>
      <c r="AHC176" s="651"/>
      <c r="AHD176" s="651"/>
      <c r="AHE176" s="651"/>
      <c r="AHF176" s="651"/>
      <c r="AHI176" s="651"/>
      <c r="AHQ176" s="648"/>
      <c r="AHR176" s="649"/>
      <c r="AHU176" s="651"/>
      <c r="AHV176" s="651"/>
      <c r="AHW176" s="651"/>
      <c r="AHX176" s="651"/>
      <c r="AIA176" s="651"/>
      <c r="AII176" s="648"/>
      <c r="AIJ176" s="649"/>
      <c r="AIM176" s="651"/>
      <c r="AIN176" s="651"/>
      <c r="AIO176" s="651"/>
      <c r="AIP176" s="651"/>
      <c r="AIS176" s="651"/>
      <c r="AJA176" s="648"/>
      <c r="AJB176" s="649"/>
      <c r="AJE176" s="651"/>
      <c r="AJF176" s="651"/>
      <c r="AJG176" s="651"/>
      <c r="AJH176" s="651"/>
      <c r="AJK176" s="651"/>
      <c r="AJS176" s="648"/>
      <c r="AJT176" s="649"/>
      <c r="AJW176" s="651"/>
      <c r="AJX176" s="651"/>
      <c r="AJY176" s="651"/>
      <c r="AJZ176" s="651"/>
      <c r="AKC176" s="651"/>
      <c r="AKK176" s="648"/>
      <c r="AKL176" s="649"/>
      <c r="AKO176" s="651"/>
      <c r="AKP176" s="651"/>
      <c r="AKQ176" s="651"/>
      <c r="AKR176" s="651"/>
      <c r="AKU176" s="651"/>
      <c r="ALC176" s="648"/>
      <c r="ALD176" s="649"/>
      <c r="ALG176" s="651"/>
      <c r="ALH176" s="651"/>
      <c r="ALI176" s="651"/>
      <c r="ALJ176" s="651"/>
      <c r="ALM176" s="651"/>
      <c r="ALU176" s="648"/>
      <c r="ALV176" s="649"/>
      <c r="ALY176" s="651"/>
      <c r="ALZ176" s="651"/>
      <c r="AMA176" s="651"/>
      <c r="AMB176" s="651"/>
      <c r="AME176" s="651"/>
      <c r="AMM176" s="648"/>
      <c r="AMN176" s="649"/>
      <c r="AMQ176" s="651"/>
      <c r="AMR176" s="651"/>
      <c r="AMS176" s="651"/>
      <c r="AMT176" s="651"/>
      <c r="AMW176" s="651"/>
      <c r="ANE176" s="648"/>
      <c r="ANF176" s="649"/>
      <c r="ANI176" s="651"/>
      <c r="ANJ176" s="651"/>
      <c r="ANK176" s="651"/>
      <c r="ANL176" s="651"/>
      <c r="ANO176" s="651"/>
      <c r="ANW176" s="648"/>
      <c r="ANX176" s="649"/>
      <c r="AOA176" s="651"/>
      <c r="AOB176" s="651"/>
      <c r="AOC176" s="651"/>
      <c r="AOD176" s="651"/>
      <c r="AOG176" s="651"/>
      <c r="AOO176" s="648"/>
      <c r="AOP176" s="649"/>
      <c r="AOS176" s="651"/>
      <c r="AOT176" s="651"/>
      <c r="AOU176" s="651"/>
      <c r="AOV176" s="651"/>
      <c r="AOY176" s="651"/>
      <c r="APG176" s="648"/>
      <c r="APH176" s="649"/>
      <c r="APK176" s="651"/>
      <c r="APL176" s="651"/>
      <c r="APM176" s="651"/>
      <c r="APN176" s="651"/>
      <c r="APQ176" s="651"/>
      <c r="APY176" s="648"/>
      <c r="APZ176" s="649"/>
      <c r="AQC176" s="651"/>
      <c r="AQD176" s="651"/>
      <c r="AQE176" s="651"/>
      <c r="AQF176" s="651"/>
      <c r="AQI176" s="651"/>
      <c r="AQQ176" s="648"/>
      <c r="AQR176" s="649"/>
      <c r="AQU176" s="651"/>
      <c r="AQV176" s="651"/>
      <c r="AQW176" s="651"/>
      <c r="AQX176" s="651"/>
      <c r="ARA176" s="651"/>
      <c r="ARI176" s="648"/>
      <c r="ARJ176" s="649"/>
      <c r="ARM176" s="651"/>
      <c r="ARN176" s="651"/>
      <c r="ARO176" s="651"/>
      <c r="ARP176" s="651"/>
      <c r="ARS176" s="651"/>
      <c r="ASA176" s="648"/>
      <c r="ASB176" s="649"/>
      <c r="ASE176" s="651"/>
      <c r="ASF176" s="651"/>
      <c r="ASG176" s="651"/>
      <c r="ASH176" s="651"/>
      <c r="ASK176" s="651"/>
      <c r="ASS176" s="648"/>
      <c r="AST176" s="649"/>
      <c r="ASW176" s="651"/>
      <c r="ASX176" s="651"/>
      <c r="ASY176" s="651"/>
      <c r="ASZ176" s="651"/>
      <c r="ATC176" s="651"/>
      <c r="ATK176" s="648"/>
      <c r="ATL176" s="649"/>
      <c r="ATO176" s="651"/>
      <c r="ATP176" s="651"/>
      <c r="ATQ176" s="651"/>
      <c r="ATR176" s="651"/>
      <c r="ATU176" s="651"/>
      <c r="AUC176" s="648"/>
      <c r="AUD176" s="649"/>
      <c r="AUG176" s="651"/>
      <c r="AUH176" s="651"/>
      <c r="AUI176" s="651"/>
      <c r="AUJ176" s="651"/>
      <c r="AUM176" s="651"/>
      <c r="AUU176" s="648"/>
      <c r="AUV176" s="649"/>
      <c r="AUY176" s="651"/>
      <c r="AUZ176" s="651"/>
      <c r="AVA176" s="651"/>
      <c r="AVB176" s="651"/>
      <c r="AVE176" s="651"/>
      <c r="AVM176" s="648"/>
      <c r="AVN176" s="649"/>
      <c r="AVQ176" s="651"/>
      <c r="AVR176" s="651"/>
      <c r="AVS176" s="651"/>
      <c r="AVT176" s="651"/>
      <c r="AVW176" s="651"/>
      <c r="AWE176" s="648"/>
      <c r="AWF176" s="649"/>
      <c r="AWI176" s="651"/>
      <c r="AWJ176" s="651"/>
      <c r="AWK176" s="651"/>
      <c r="AWL176" s="651"/>
      <c r="AWO176" s="651"/>
      <c r="AWW176" s="648"/>
      <c r="AWX176" s="649"/>
      <c r="AXA176" s="651"/>
      <c r="AXB176" s="651"/>
      <c r="AXC176" s="651"/>
      <c r="AXD176" s="651"/>
      <c r="AXG176" s="651"/>
      <c r="AXO176" s="648"/>
      <c r="AXP176" s="649"/>
      <c r="AXS176" s="651"/>
      <c r="AXT176" s="651"/>
      <c r="AXU176" s="651"/>
      <c r="AXV176" s="651"/>
      <c r="AXY176" s="651"/>
      <c r="AYG176" s="648"/>
      <c r="AYH176" s="649"/>
      <c r="AYK176" s="651"/>
      <c r="AYL176" s="651"/>
      <c r="AYM176" s="651"/>
      <c r="AYN176" s="651"/>
      <c r="AYQ176" s="651"/>
      <c r="AYY176" s="648"/>
      <c r="AYZ176" s="649"/>
      <c r="AZC176" s="651"/>
      <c r="AZD176" s="651"/>
      <c r="AZE176" s="651"/>
      <c r="AZF176" s="651"/>
      <c r="AZI176" s="651"/>
      <c r="AZQ176" s="648"/>
      <c r="AZR176" s="649"/>
      <c r="AZU176" s="651"/>
      <c r="AZV176" s="651"/>
      <c r="AZW176" s="651"/>
      <c r="AZX176" s="651"/>
      <c r="BAA176" s="651"/>
      <c r="BAI176" s="648"/>
      <c r="BAJ176" s="649"/>
      <c r="BAM176" s="651"/>
      <c r="BAN176" s="651"/>
      <c r="BAO176" s="651"/>
      <c r="BAP176" s="651"/>
      <c r="BAS176" s="651"/>
      <c r="BBA176" s="648"/>
      <c r="BBB176" s="649"/>
      <c r="BBE176" s="651"/>
      <c r="BBF176" s="651"/>
      <c r="BBG176" s="651"/>
      <c r="BBH176" s="651"/>
      <c r="BBK176" s="651"/>
      <c r="BBS176" s="648"/>
      <c r="BBT176" s="649"/>
      <c r="BBW176" s="651"/>
      <c r="BBX176" s="651"/>
      <c r="BBY176" s="651"/>
      <c r="BBZ176" s="651"/>
      <c r="BCC176" s="651"/>
      <c r="BCK176" s="648"/>
      <c r="BCL176" s="649"/>
      <c r="BCO176" s="651"/>
      <c r="BCP176" s="651"/>
      <c r="BCQ176" s="651"/>
      <c r="BCR176" s="651"/>
      <c r="BCU176" s="651"/>
      <c r="BDC176" s="648"/>
      <c r="BDD176" s="649"/>
      <c r="BDG176" s="651"/>
      <c r="BDH176" s="651"/>
      <c r="BDI176" s="651"/>
      <c r="BDJ176" s="651"/>
      <c r="BDM176" s="651"/>
      <c r="BDU176" s="648"/>
      <c r="BDV176" s="649"/>
      <c r="BDY176" s="651"/>
      <c r="BDZ176" s="651"/>
      <c r="BEA176" s="651"/>
      <c r="BEB176" s="651"/>
      <c r="BEE176" s="651"/>
      <c r="BEM176" s="648"/>
      <c r="BEN176" s="649"/>
      <c r="BEQ176" s="651"/>
      <c r="BER176" s="651"/>
      <c r="BES176" s="651"/>
      <c r="BET176" s="651"/>
      <c r="BEW176" s="651"/>
      <c r="BFE176" s="648"/>
      <c r="BFF176" s="649"/>
      <c r="BFI176" s="651"/>
      <c r="BFJ176" s="651"/>
      <c r="BFK176" s="651"/>
      <c r="BFL176" s="651"/>
      <c r="BFO176" s="651"/>
      <c r="BFW176" s="648"/>
      <c r="BFX176" s="649"/>
      <c r="BGA176" s="651"/>
      <c r="BGB176" s="651"/>
      <c r="BGC176" s="651"/>
      <c r="BGD176" s="651"/>
      <c r="BGG176" s="651"/>
      <c r="BGO176" s="648"/>
      <c r="BGP176" s="649"/>
      <c r="BGS176" s="651"/>
      <c r="BGT176" s="651"/>
      <c r="BGU176" s="651"/>
      <c r="BGV176" s="651"/>
      <c r="BGY176" s="651"/>
      <c r="BHG176" s="648"/>
      <c r="BHH176" s="649"/>
      <c r="BHK176" s="651"/>
      <c r="BHL176" s="651"/>
      <c r="BHM176" s="651"/>
      <c r="BHN176" s="651"/>
      <c r="BHQ176" s="651"/>
      <c r="BHY176" s="648"/>
      <c r="BHZ176" s="649"/>
      <c r="BIC176" s="651"/>
      <c r="BID176" s="651"/>
      <c r="BIE176" s="651"/>
      <c r="BIF176" s="651"/>
      <c r="BII176" s="651"/>
      <c r="BIQ176" s="648"/>
      <c r="BIR176" s="649"/>
      <c r="BIU176" s="651"/>
      <c r="BIV176" s="651"/>
      <c r="BIW176" s="651"/>
      <c r="BIX176" s="651"/>
      <c r="BJA176" s="651"/>
      <c r="BJI176" s="648"/>
      <c r="BJJ176" s="649"/>
      <c r="BJM176" s="651"/>
      <c r="BJN176" s="651"/>
      <c r="BJO176" s="651"/>
      <c r="BJP176" s="651"/>
      <c r="BJS176" s="651"/>
      <c r="BKA176" s="648"/>
      <c r="BKB176" s="649"/>
      <c r="BKE176" s="651"/>
      <c r="BKF176" s="651"/>
      <c r="BKG176" s="651"/>
      <c r="BKH176" s="651"/>
      <c r="BKK176" s="651"/>
      <c r="BKS176" s="648"/>
      <c r="BKT176" s="649"/>
      <c r="BKW176" s="651"/>
      <c r="BKX176" s="651"/>
      <c r="BKY176" s="651"/>
      <c r="BKZ176" s="651"/>
      <c r="BLC176" s="651"/>
      <c r="BLK176" s="648"/>
      <c r="BLL176" s="649"/>
      <c r="BLO176" s="651"/>
      <c r="BLP176" s="651"/>
      <c r="BLQ176" s="651"/>
      <c r="BLR176" s="651"/>
      <c r="BLU176" s="651"/>
      <c r="BMC176" s="648"/>
      <c r="BMD176" s="649"/>
      <c r="BMG176" s="651"/>
      <c r="BMH176" s="651"/>
      <c r="BMI176" s="651"/>
      <c r="BMJ176" s="651"/>
      <c r="BMM176" s="651"/>
      <c r="BMU176" s="648"/>
      <c r="BMV176" s="649"/>
      <c r="BMY176" s="651"/>
      <c r="BMZ176" s="651"/>
      <c r="BNA176" s="651"/>
      <c r="BNB176" s="651"/>
      <c r="BNE176" s="651"/>
      <c r="BNM176" s="648"/>
      <c r="BNN176" s="649"/>
      <c r="BNQ176" s="651"/>
      <c r="BNR176" s="651"/>
      <c r="BNS176" s="651"/>
      <c r="BNT176" s="651"/>
      <c r="BNW176" s="651"/>
      <c r="BOE176" s="648"/>
      <c r="BOF176" s="649"/>
      <c r="BOI176" s="651"/>
      <c r="BOJ176" s="651"/>
      <c r="BOK176" s="651"/>
      <c r="BOL176" s="651"/>
      <c r="BOO176" s="651"/>
      <c r="BOW176" s="648"/>
      <c r="BOX176" s="649"/>
      <c r="BPA176" s="651"/>
      <c r="BPB176" s="651"/>
      <c r="BPC176" s="651"/>
      <c r="BPD176" s="651"/>
      <c r="BPG176" s="651"/>
      <c r="BPO176" s="648"/>
      <c r="BPP176" s="649"/>
      <c r="BPS176" s="651"/>
      <c r="BPT176" s="651"/>
      <c r="BPU176" s="651"/>
      <c r="BPV176" s="651"/>
      <c r="BPY176" s="651"/>
      <c r="BQG176" s="648"/>
      <c r="BQH176" s="649"/>
      <c r="BQK176" s="651"/>
      <c r="BQL176" s="651"/>
      <c r="BQM176" s="651"/>
      <c r="BQN176" s="651"/>
      <c r="BQQ176" s="651"/>
      <c r="BQY176" s="648"/>
      <c r="BQZ176" s="649"/>
      <c r="BRC176" s="651"/>
      <c r="BRD176" s="651"/>
      <c r="BRE176" s="651"/>
      <c r="BRF176" s="651"/>
      <c r="BRI176" s="651"/>
      <c r="BRQ176" s="648"/>
      <c r="BRR176" s="649"/>
      <c r="BRU176" s="651"/>
      <c r="BRV176" s="651"/>
      <c r="BRW176" s="651"/>
      <c r="BRX176" s="651"/>
      <c r="BSA176" s="651"/>
      <c r="BSI176" s="648"/>
      <c r="BSJ176" s="649"/>
      <c r="BSM176" s="651"/>
      <c r="BSN176" s="651"/>
      <c r="BSO176" s="651"/>
      <c r="BSP176" s="651"/>
      <c r="BSS176" s="651"/>
      <c r="BTA176" s="648"/>
      <c r="BTB176" s="649"/>
      <c r="BTE176" s="651"/>
      <c r="BTF176" s="651"/>
      <c r="BTG176" s="651"/>
      <c r="BTH176" s="651"/>
      <c r="BTK176" s="651"/>
      <c r="BTS176" s="648"/>
      <c r="BTT176" s="649"/>
      <c r="BTW176" s="651"/>
      <c r="BTX176" s="651"/>
      <c r="BTY176" s="651"/>
      <c r="BTZ176" s="651"/>
      <c r="BUC176" s="651"/>
      <c r="BUK176" s="648"/>
      <c r="BUL176" s="649"/>
      <c r="BUO176" s="651"/>
      <c r="BUP176" s="651"/>
      <c r="BUQ176" s="651"/>
      <c r="BUR176" s="651"/>
      <c r="BUU176" s="651"/>
      <c r="BVC176" s="648"/>
      <c r="BVD176" s="649"/>
      <c r="BVG176" s="651"/>
      <c r="BVH176" s="651"/>
      <c r="BVI176" s="651"/>
      <c r="BVJ176" s="651"/>
      <c r="BVM176" s="651"/>
      <c r="BVU176" s="648"/>
      <c r="BVV176" s="649"/>
      <c r="BVY176" s="651"/>
      <c r="BVZ176" s="651"/>
      <c r="BWA176" s="651"/>
      <c r="BWB176" s="651"/>
      <c r="BWE176" s="651"/>
      <c r="BWM176" s="648"/>
      <c r="BWN176" s="649"/>
      <c r="BWQ176" s="651"/>
      <c r="BWR176" s="651"/>
      <c r="BWS176" s="651"/>
      <c r="BWT176" s="651"/>
      <c r="BWW176" s="651"/>
      <c r="BXE176" s="648"/>
      <c r="BXF176" s="649"/>
      <c r="BXI176" s="651"/>
      <c r="BXJ176" s="651"/>
      <c r="BXK176" s="651"/>
      <c r="BXL176" s="651"/>
      <c r="BXO176" s="651"/>
      <c r="BXW176" s="648"/>
      <c r="BXX176" s="649"/>
      <c r="BYA176" s="651"/>
      <c r="BYB176" s="651"/>
      <c r="BYC176" s="651"/>
      <c r="BYD176" s="651"/>
      <c r="BYG176" s="651"/>
      <c r="BYO176" s="648"/>
      <c r="BYP176" s="649"/>
      <c r="BYS176" s="651"/>
      <c r="BYT176" s="651"/>
      <c r="BYU176" s="651"/>
      <c r="BYV176" s="651"/>
      <c r="BYY176" s="651"/>
      <c r="BZG176" s="648"/>
      <c r="BZH176" s="649"/>
      <c r="BZK176" s="651"/>
      <c r="BZL176" s="651"/>
      <c r="BZM176" s="651"/>
      <c r="BZN176" s="651"/>
      <c r="BZQ176" s="651"/>
      <c r="BZY176" s="648"/>
      <c r="BZZ176" s="649"/>
      <c r="CAC176" s="651"/>
      <c r="CAD176" s="651"/>
      <c r="CAE176" s="651"/>
      <c r="CAF176" s="651"/>
      <c r="CAI176" s="651"/>
      <c r="CAQ176" s="648"/>
      <c r="CAR176" s="649"/>
      <c r="CAU176" s="651"/>
      <c r="CAV176" s="651"/>
      <c r="CAW176" s="651"/>
      <c r="CAX176" s="651"/>
      <c r="CBA176" s="651"/>
      <c r="CBI176" s="648"/>
      <c r="CBJ176" s="649"/>
      <c r="CBM176" s="651"/>
      <c r="CBN176" s="651"/>
      <c r="CBO176" s="651"/>
      <c r="CBP176" s="651"/>
      <c r="CBS176" s="651"/>
      <c r="CCA176" s="648"/>
      <c r="CCB176" s="649"/>
      <c r="CCE176" s="651"/>
      <c r="CCF176" s="651"/>
      <c r="CCG176" s="651"/>
      <c r="CCH176" s="651"/>
      <c r="CCK176" s="651"/>
      <c r="CCS176" s="648"/>
      <c r="CCT176" s="649"/>
      <c r="CCW176" s="651"/>
      <c r="CCX176" s="651"/>
      <c r="CCY176" s="651"/>
      <c r="CCZ176" s="651"/>
      <c r="CDC176" s="651"/>
      <c r="CDK176" s="648"/>
      <c r="CDL176" s="649"/>
      <c r="CDO176" s="651"/>
      <c r="CDP176" s="651"/>
      <c r="CDQ176" s="651"/>
      <c r="CDR176" s="651"/>
      <c r="CDU176" s="651"/>
      <c r="CEC176" s="648"/>
      <c r="CED176" s="649"/>
      <c r="CEG176" s="651"/>
      <c r="CEH176" s="651"/>
      <c r="CEI176" s="651"/>
      <c r="CEJ176" s="651"/>
      <c r="CEM176" s="651"/>
      <c r="CEU176" s="648"/>
      <c r="CEV176" s="649"/>
      <c r="CEY176" s="651"/>
      <c r="CEZ176" s="651"/>
      <c r="CFA176" s="651"/>
      <c r="CFB176" s="651"/>
      <c r="CFE176" s="651"/>
      <c r="CFM176" s="648"/>
      <c r="CFN176" s="649"/>
      <c r="CFQ176" s="651"/>
      <c r="CFR176" s="651"/>
      <c r="CFS176" s="651"/>
      <c r="CFT176" s="651"/>
      <c r="CFW176" s="651"/>
      <c r="CGE176" s="648"/>
      <c r="CGF176" s="649"/>
      <c r="CGI176" s="651"/>
      <c r="CGJ176" s="651"/>
      <c r="CGK176" s="651"/>
      <c r="CGL176" s="651"/>
      <c r="CGO176" s="651"/>
      <c r="CGW176" s="648"/>
      <c r="CGX176" s="649"/>
      <c r="CHA176" s="651"/>
      <c r="CHB176" s="651"/>
      <c r="CHC176" s="651"/>
      <c r="CHD176" s="651"/>
      <c r="CHG176" s="651"/>
      <c r="CHO176" s="648"/>
      <c r="CHP176" s="649"/>
      <c r="CHS176" s="651"/>
      <c r="CHT176" s="651"/>
      <c r="CHU176" s="651"/>
      <c r="CHV176" s="651"/>
      <c r="CHY176" s="651"/>
      <c r="CIG176" s="648"/>
      <c r="CIH176" s="649"/>
      <c r="CIK176" s="651"/>
      <c r="CIL176" s="651"/>
      <c r="CIM176" s="651"/>
      <c r="CIN176" s="651"/>
      <c r="CIQ176" s="651"/>
      <c r="CIY176" s="648"/>
      <c r="CIZ176" s="649"/>
      <c r="CJC176" s="651"/>
      <c r="CJD176" s="651"/>
      <c r="CJE176" s="651"/>
      <c r="CJF176" s="651"/>
      <c r="CJI176" s="651"/>
      <c r="CJQ176" s="648"/>
      <c r="CJR176" s="649"/>
      <c r="CJU176" s="651"/>
      <c r="CJV176" s="651"/>
      <c r="CJW176" s="651"/>
      <c r="CJX176" s="651"/>
      <c r="CKA176" s="651"/>
      <c r="CKI176" s="648"/>
      <c r="CKJ176" s="649"/>
      <c r="CKM176" s="651"/>
      <c r="CKN176" s="651"/>
      <c r="CKO176" s="651"/>
      <c r="CKP176" s="651"/>
      <c r="CKS176" s="651"/>
      <c r="CLA176" s="648"/>
      <c r="CLB176" s="649"/>
      <c r="CLE176" s="651"/>
      <c r="CLF176" s="651"/>
      <c r="CLG176" s="651"/>
      <c r="CLH176" s="651"/>
      <c r="CLK176" s="651"/>
      <c r="CLS176" s="648"/>
      <c r="CLT176" s="649"/>
      <c r="CLW176" s="651"/>
      <c r="CLX176" s="651"/>
      <c r="CLY176" s="651"/>
      <c r="CLZ176" s="651"/>
      <c r="CMC176" s="651"/>
      <c r="CMK176" s="648"/>
      <c r="CML176" s="649"/>
      <c r="CMO176" s="651"/>
      <c r="CMP176" s="651"/>
      <c r="CMQ176" s="651"/>
      <c r="CMR176" s="651"/>
      <c r="CMU176" s="651"/>
      <c r="CNC176" s="648"/>
      <c r="CND176" s="649"/>
      <c r="CNG176" s="651"/>
      <c r="CNH176" s="651"/>
      <c r="CNI176" s="651"/>
      <c r="CNJ176" s="651"/>
      <c r="CNM176" s="651"/>
      <c r="CNU176" s="648"/>
      <c r="CNV176" s="649"/>
      <c r="CNY176" s="651"/>
      <c r="CNZ176" s="651"/>
      <c r="COA176" s="651"/>
      <c r="COB176" s="651"/>
      <c r="COE176" s="651"/>
      <c r="COM176" s="648"/>
      <c r="CON176" s="649"/>
      <c r="COQ176" s="651"/>
      <c r="COR176" s="651"/>
      <c r="COS176" s="651"/>
      <c r="COT176" s="651"/>
      <c r="COW176" s="651"/>
      <c r="CPE176" s="648"/>
      <c r="CPF176" s="649"/>
      <c r="CPI176" s="651"/>
      <c r="CPJ176" s="651"/>
      <c r="CPK176" s="651"/>
      <c r="CPL176" s="651"/>
      <c r="CPO176" s="651"/>
      <c r="CPW176" s="648"/>
      <c r="CPX176" s="649"/>
      <c r="CQA176" s="651"/>
      <c r="CQB176" s="651"/>
      <c r="CQC176" s="651"/>
      <c r="CQD176" s="651"/>
      <c r="CQG176" s="651"/>
      <c r="CQO176" s="648"/>
      <c r="CQP176" s="649"/>
      <c r="CQS176" s="651"/>
      <c r="CQT176" s="651"/>
      <c r="CQU176" s="651"/>
      <c r="CQV176" s="651"/>
      <c r="CQY176" s="651"/>
      <c r="CRG176" s="648"/>
      <c r="CRH176" s="649"/>
      <c r="CRK176" s="651"/>
      <c r="CRL176" s="651"/>
      <c r="CRM176" s="651"/>
      <c r="CRN176" s="651"/>
      <c r="CRQ176" s="651"/>
      <c r="CRY176" s="648"/>
      <c r="CRZ176" s="649"/>
      <c r="CSC176" s="651"/>
      <c r="CSD176" s="651"/>
      <c r="CSE176" s="651"/>
      <c r="CSF176" s="651"/>
      <c r="CSI176" s="651"/>
      <c r="CSQ176" s="648"/>
      <c r="CSR176" s="649"/>
      <c r="CSU176" s="651"/>
      <c r="CSV176" s="651"/>
      <c r="CSW176" s="651"/>
      <c r="CSX176" s="651"/>
      <c r="CTA176" s="651"/>
      <c r="CTI176" s="648"/>
      <c r="CTJ176" s="649"/>
      <c r="CTM176" s="651"/>
      <c r="CTN176" s="651"/>
      <c r="CTO176" s="651"/>
      <c r="CTP176" s="651"/>
      <c r="CTS176" s="651"/>
      <c r="CUA176" s="648"/>
      <c r="CUB176" s="649"/>
      <c r="CUE176" s="651"/>
      <c r="CUF176" s="651"/>
      <c r="CUG176" s="651"/>
      <c r="CUH176" s="651"/>
      <c r="CUK176" s="651"/>
      <c r="CUS176" s="648"/>
      <c r="CUT176" s="649"/>
      <c r="CUW176" s="651"/>
      <c r="CUX176" s="651"/>
      <c r="CUY176" s="651"/>
      <c r="CUZ176" s="651"/>
      <c r="CVC176" s="651"/>
      <c r="CVK176" s="648"/>
      <c r="CVL176" s="649"/>
      <c r="CVO176" s="651"/>
      <c r="CVP176" s="651"/>
      <c r="CVQ176" s="651"/>
      <c r="CVR176" s="651"/>
      <c r="CVU176" s="651"/>
      <c r="CWC176" s="648"/>
      <c r="CWD176" s="649"/>
      <c r="CWG176" s="651"/>
      <c r="CWH176" s="651"/>
      <c r="CWI176" s="651"/>
      <c r="CWJ176" s="651"/>
      <c r="CWM176" s="651"/>
      <c r="CWU176" s="648"/>
      <c r="CWV176" s="649"/>
      <c r="CWY176" s="651"/>
      <c r="CWZ176" s="651"/>
      <c r="CXA176" s="651"/>
      <c r="CXB176" s="651"/>
      <c r="CXE176" s="651"/>
      <c r="CXM176" s="648"/>
      <c r="CXN176" s="649"/>
      <c r="CXQ176" s="651"/>
      <c r="CXR176" s="651"/>
      <c r="CXS176" s="651"/>
      <c r="CXT176" s="651"/>
      <c r="CXW176" s="651"/>
      <c r="CYE176" s="648"/>
      <c r="CYF176" s="649"/>
      <c r="CYI176" s="651"/>
      <c r="CYJ176" s="651"/>
      <c r="CYK176" s="651"/>
      <c r="CYL176" s="651"/>
      <c r="CYO176" s="651"/>
      <c r="CYW176" s="648"/>
      <c r="CYX176" s="649"/>
      <c r="CZA176" s="651"/>
      <c r="CZB176" s="651"/>
      <c r="CZC176" s="651"/>
      <c r="CZD176" s="651"/>
      <c r="CZG176" s="651"/>
      <c r="CZO176" s="648"/>
      <c r="CZP176" s="649"/>
      <c r="CZS176" s="651"/>
      <c r="CZT176" s="651"/>
      <c r="CZU176" s="651"/>
      <c r="CZV176" s="651"/>
      <c r="CZY176" s="651"/>
      <c r="DAG176" s="648"/>
      <c r="DAH176" s="649"/>
      <c r="DAK176" s="651"/>
      <c r="DAL176" s="651"/>
      <c r="DAM176" s="651"/>
      <c r="DAN176" s="651"/>
      <c r="DAQ176" s="651"/>
      <c r="DAY176" s="648"/>
      <c r="DAZ176" s="649"/>
      <c r="DBC176" s="651"/>
      <c r="DBD176" s="651"/>
      <c r="DBE176" s="651"/>
      <c r="DBF176" s="651"/>
      <c r="DBI176" s="651"/>
      <c r="DBQ176" s="648"/>
      <c r="DBR176" s="649"/>
      <c r="DBU176" s="651"/>
      <c r="DBV176" s="651"/>
      <c r="DBW176" s="651"/>
      <c r="DBX176" s="651"/>
      <c r="DCA176" s="651"/>
      <c r="DCI176" s="648"/>
      <c r="DCJ176" s="649"/>
      <c r="DCM176" s="651"/>
      <c r="DCN176" s="651"/>
      <c r="DCO176" s="651"/>
      <c r="DCP176" s="651"/>
      <c r="DCS176" s="651"/>
      <c r="DDA176" s="648"/>
      <c r="DDB176" s="649"/>
      <c r="DDE176" s="651"/>
      <c r="DDF176" s="651"/>
      <c r="DDG176" s="651"/>
      <c r="DDH176" s="651"/>
      <c r="DDK176" s="651"/>
      <c r="DDS176" s="648"/>
      <c r="DDT176" s="649"/>
      <c r="DDW176" s="651"/>
      <c r="DDX176" s="651"/>
      <c r="DDY176" s="651"/>
      <c r="DDZ176" s="651"/>
      <c r="DEC176" s="651"/>
      <c r="DEK176" s="648"/>
      <c r="DEL176" s="649"/>
      <c r="DEO176" s="651"/>
      <c r="DEP176" s="651"/>
      <c r="DEQ176" s="651"/>
      <c r="DER176" s="651"/>
      <c r="DEU176" s="651"/>
      <c r="DFC176" s="648"/>
      <c r="DFD176" s="649"/>
      <c r="DFG176" s="651"/>
      <c r="DFH176" s="651"/>
      <c r="DFI176" s="651"/>
      <c r="DFJ176" s="651"/>
      <c r="DFM176" s="651"/>
      <c r="DFU176" s="648"/>
      <c r="DFV176" s="649"/>
      <c r="DFY176" s="651"/>
      <c r="DFZ176" s="651"/>
      <c r="DGA176" s="651"/>
      <c r="DGB176" s="651"/>
      <c r="DGE176" s="651"/>
      <c r="DGM176" s="648"/>
      <c r="DGN176" s="649"/>
      <c r="DGQ176" s="651"/>
      <c r="DGR176" s="651"/>
      <c r="DGS176" s="651"/>
      <c r="DGT176" s="651"/>
      <c r="DGW176" s="651"/>
      <c r="DHE176" s="648"/>
      <c r="DHF176" s="649"/>
      <c r="DHI176" s="651"/>
      <c r="DHJ176" s="651"/>
      <c r="DHK176" s="651"/>
      <c r="DHL176" s="651"/>
      <c r="DHO176" s="651"/>
      <c r="DHW176" s="648"/>
      <c r="DHX176" s="649"/>
      <c r="DIA176" s="651"/>
      <c r="DIB176" s="651"/>
      <c r="DIC176" s="651"/>
      <c r="DID176" s="651"/>
      <c r="DIG176" s="651"/>
      <c r="DIO176" s="648"/>
      <c r="DIP176" s="649"/>
      <c r="DIS176" s="651"/>
      <c r="DIT176" s="651"/>
      <c r="DIU176" s="651"/>
      <c r="DIV176" s="651"/>
      <c r="DIY176" s="651"/>
      <c r="DJG176" s="648"/>
      <c r="DJH176" s="649"/>
      <c r="DJK176" s="651"/>
      <c r="DJL176" s="651"/>
      <c r="DJM176" s="651"/>
      <c r="DJN176" s="651"/>
      <c r="DJQ176" s="651"/>
      <c r="DJY176" s="648"/>
      <c r="DJZ176" s="649"/>
      <c r="DKC176" s="651"/>
      <c r="DKD176" s="651"/>
      <c r="DKE176" s="651"/>
      <c r="DKF176" s="651"/>
      <c r="DKI176" s="651"/>
      <c r="DKQ176" s="648"/>
      <c r="DKR176" s="649"/>
      <c r="DKU176" s="651"/>
      <c r="DKV176" s="651"/>
      <c r="DKW176" s="651"/>
      <c r="DKX176" s="651"/>
      <c r="DLA176" s="651"/>
      <c r="DLI176" s="648"/>
      <c r="DLJ176" s="649"/>
      <c r="DLM176" s="651"/>
      <c r="DLN176" s="651"/>
      <c r="DLO176" s="651"/>
      <c r="DLP176" s="651"/>
      <c r="DLS176" s="651"/>
      <c r="DMA176" s="648"/>
      <c r="DMB176" s="649"/>
      <c r="DME176" s="651"/>
      <c r="DMF176" s="651"/>
      <c r="DMG176" s="651"/>
      <c r="DMH176" s="651"/>
      <c r="DMK176" s="651"/>
      <c r="DMS176" s="648"/>
      <c r="DMT176" s="649"/>
      <c r="DMW176" s="651"/>
      <c r="DMX176" s="651"/>
      <c r="DMY176" s="651"/>
      <c r="DMZ176" s="651"/>
      <c r="DNC176" s="651"/>
      <c r="DNK176" s="648"/>
      <c r="DNL176" s="649"/>
      <c r="DNO176" s="651"/>
      <c r="DNP176" s="651"/>
      <c r="DNQ176" s="651"/>
      <c r="DNR176" s="651"/>
      <c r="DNU176" s="651"/>
      <c r="DOC176" s="648"/>
      <c r="DOD176" s="649"/>
      <c r="DOG176" s="651"/>
      <c r="DOH176" s="651"/>
      <c r="DOI176" s="651"/>
      <c r="DOJ176" s="651"/>
      <c r="DOM176" s="651"/>
      <c r="DOU176" s="648"/>
      <c r="DOV176" s="649"/>
      <c r="DOY176" s="651"/>
      <c r="DOZ176" s="651"/>
      <c r="DPA176" s="651"/>
      <c r="DPB176" s="651"/>
      <c r="DPE176" s="651"/>
      <c r="DPM176" s="648"/>
      <c r="DPN176" s="649"/>
      <c r="DPQ176" s="651"/>
      <c r="DPR176" s="651"/>
      <c r="DPS176" s="651"/>
      <c r="DPT176" s="651"/>
      <c r="DPW176" s="651"/>
      <c r="DQE176" s="648"/>
      <c r="DQF176" s="649"/>
      <c r="DQI176" s="651"/>
      <c r="DQJ176" s="651"/>
      <c r="DQK176" s="651"/>
      <c r="DQL176" s="651"/>
      <c r="DQO176" s="651"/>
      <c r="DQW176" s="648"/>
      <c r="DQX176" s="649"/>
      <c r="DRA176" s="651"/>
      <c r="DRB176" s="651"/>
      <c r="DRC176" s="651"/>
      <c r="DRD176" s="651"/>
      <c r="DRG176" s="651"/>
      <c r="DRO176" s="648"/>
      <c r="DRP176" s="649"/>
      <c r="DRS176" s="651"/>
      <c r="DRT176" s="651"/>
      <c r="DRU176" s="651"/>
      <c r="DRV176" s="651"/>
      <c r="DRY176" s="651"/>
      <c r="DSG176" s="648"/>
      <c r="DSH176" s="649"/>
      <c r="DSK176" s="651"/>
      <c r="DSL176" s="651"/>
      <c r="DSM176" s="651"/>
      <c r="DSN176" s="651"/>
      <c r="DSQ176" s="651"/>
      <c r="DSY176" s="648"/>
      <c r="DSZ176" s="649"/>
      <c r="DTC176" s="651"/>
      <c r="DTD176" s="651"/>
      <c r="DTE176" s="651"/>
      <c r="DTF176" s="651"/>
      <c r="DTI176" s="651"/>
      <c r="DTQ176" s="648"/>
      <c r="DTR176" s="649"/>
      <c r="DTU176" s="651"/>
      <c r="DTV176" s="651"/>
      <c r="DTW176" s="651"/>
      <c r="DTX176" s="651"/>
      <c r="DUA176" s="651"/>
      <c r="DUI176" s="648"/>
      <c r="DUJ176" s="649"/>
      <c r="DUM176" s="651"/>
      <c r="DUN176" s="651"/>
      <c r="DUO176" s="651"/>
      <c r="DUP176" s="651"/>
      <c r="DUS176" s="651"/>
      <c r="DVA176" s="648"/>
      <c r="DVB176" s="649"/>
      <c r="DVE176" s="651"/>
      <c r="DVF176" s="651"/>
      <c r="DVG176" s="651"/>
      <c r="DVH176" s="651"/>
      <c r="DVK176" s="651"/>
      <c r="DVS176" s="648"/>
      <c r="DVT176" s="649"/>
      <c r="DVW176" s="651"/>
      <c r="DVX176" s="651"/>
      <c r="DVY176" s="651"/>
      <c r="DVZ176" s="651"/>
      <c r="DWC176" s="651"/>
      <c r="DWK176" s="648"/>
      <c r="DWL176" s="649"/>
      <c r="DWO176" s="651"/>
      <c r="DWP176" s="651"/>
      <c r="DWQ176" s="651"/>
      <c r="DWR176" s="651"/>
      <c r="DWU176" s="651"/>
      <c r="DXC176" s="648"/>
      <c r="DXD176" s="649"/>
      <c r="DXG176" s="651"/>
      <c r="DXH176" s="651"/>
      <c r="DXI176" s="651"/>
      <c r="DXJ176" s="651"/>
      <c r="DXM176" s="651"/>
      <c r="DXU176" s="648"/>
      <c r="DXV176" s="649"/>
      <c r="DXY176" s="651"/>
      <c r="DXZ176" s="651"/>
      <c r="DYA176" s="651"/>
      <c r="DYB176" s="651"/>
      <c r="DYE176" s="651"/>
      <c r="DYM176" s="648"/>
      <c r="DYN176" s="649"/>
      <c r="DYQ176" s="651"/>
      <c r="DYR176" s="651"/>
      <c r="DYS176" s="651"/>
      <c r="DYT176" s="651"/>
      <c r="DYW176" s="651"/>
      <c r="DZE176" s="648"/>
      <c r="DZF176" s="649"/>
      <c r="DZI176" s="651"/>
      <c r="DZJ176" s="651"/>
      <c r="DZK176" s="651"/>
      <c r="DZL176" s="651"/>
      <c r="DZO176" s="651"/>
      <c r="DZW176" s="648"/>
      <c r="DZX176" s="649"/>
      <c r="EAA176" s="651"/>
      <c r="EAB176" s="651"/>
      <c r="EAC176" s="651"/>
      <c r="EAD176" s="651"/>
      <c r="EAG176" s="651"/>
      <c r="EAO176" s="648"/>
      <c r="EAP176" s="649"/>
      <c r="EAS176" s="651"/>
      <c r="EAT176" s="651"/>
      <c r="EAU176" s="651"/>
      <c r="EAV176" s="651"/>
      <c r="EAY176" s="651"/>
      <c r="EBG176" s="648"/>
      <c r="EBH176" s="649"/>
      <c r="EBK176" s="651"/>
      <c r="EBL176" s="651"/>
      <c r="EBM176" s="651"/>
      <c r="EBN176" s="651"/>
      <c r="EBQ176" s="651"/>
      <c r="EBY176" s="648"/>
      <c r="EBZ176" s="649"/>
      <c r="ECC176" s="651"/>
      <c r="ECD176" s="651"/>
      <c r="ECE176" s="651"/>
      <c r="ECF176" s="651"/>
      <c r="ECI176" s="651"/>
      <c r="ECQ176" s="648"/>
      <c r="ECR176" s="649"/>
      <c r="ECU176" s="651"/>
      <c r="ECV176" s="651"/>
      <c r="ECW176" s="651"/>
      <c r="ECX176" s="651"/>
      <c r="EDA176" s="651"/>
      <c r="EDI176" s="648"/>
      <c r="EDJ176" s="649"/>
      <c r="EDM176" s="651"/>
      <c r="EDN176" s="651"/>
      <c r="EDO176" s="651"/>
      <c r="EDP176" s="651"/>
      <c r="EDS176" s="651"/>
      <c r="EEA176" s="648"/>
      <c r="EEB176" s="649"/>
      <c r="EEE176" s="651"/>
      <c r="EEF176" s="651"/>
      <c r="EEG176" s="651"/>
      <c r="EEH176" s="651"/>
      <c r="EEK176" s="651"/>
      <c r="EES176" s="648"/>
      <c r="EET176" s="649"/>
      <c r="EEW176" s="651"/>
      <c r="EEX176" s="651"/>
      <c r="EEY176" s="651"/>
      <c r="EEZ176" s="651"/>
      <c r="EFC176" s="651"/>
      <c r="EFK176" s="648"/>
      <c r="EFL176" s="649"/>
      <c r="EFO176" s="651"/>
      <c r="EFP176" s="651"/>
      <c r="EFQ176" s="651"/>
      <c r="EFR176" s="651"/>
      <c r="EFU176" s="651"/>
      <c r="EGC176" s="648"/>
      <c r="EGD176" s="649"/>
      <c r="EGG176" s="651"/>
      <c r="EGH176" s="651"/>
      <c r="EGI176" s="651"/>
      <c r="EGJ176" s="651"/>
      <c r="EGM176" s="651"/>
      <c r="EGU176" s="648"/>
      <c r="EGV176" s="649"/>
      <c r="EGY176" s="651"/>
      <c r="EGZ176" s="651"/>
      <c r="EHA176" s="651"/>
      <c r="EHB176" s="651"/>
      <c r="EHE176" s="651"/>
      <c r="EHM176" s="648"/>
      <c r="EHN176" s="649"/>
      <c r="EHQ176" s="651"/>
      <c r="EHR176" s="651"/>
      <c r="EHS176" s="651"/>
      <c r="EHT176" s="651"/>
      <c r="EHW176" s="651"/>
      <c r="EIE176" s="648"/>
      <c r="EIF176" s="649"/>
      <c r="EII176" s="651"/>
      <c r="EIJ176" s="651"/>
      <c r="EIK176" s="651"/>
      <c r="EIL176" s="651"/>
      <c r="EIO176" s="651"/>
      <c r="EIW176" s="648"/>
      <c r="EIX176" s="649"/>
      <c r="EJA176" s="651"/>
      <c r="EJB176" s="651"/>
      <c r="EJC176" s="651"/>
      <c r="EJD176" s="651"/>
      <c r="EJG176" s="651"/>
      <c r="EJO176" s="648"/>
      <c r="EJP176" s="649"/>
      <c r="EJS176" s="651"/>
      <c r="EJT176" s="651"/>
      <c r="EJU176" s="651"/>
      <c r="EJV176" s="651"/>
      <c r="EJY176" s="651"/>
      <c r="EKG176" s="648"/>
      <c r="EKH176" s="649"/>
      <c r="EKK176" s="651"/>
      <c r="EKL176" s="651"/>
      <c r="EKM176" s="651"/>
      <c r="EKN176" s="651"/>
      <c r="EKQ176" s="651"/>
      <c r="EKY176" s="648"/>
      <c r="EKZ176" s="649"/>
      <c r="ELC176" s="651"/>
      <c r="ELD176" s="651"/>
      <c r="ELE176" s="651"/>
      <c r="ELF176" s="651"/>
      <c r="ELI176" s="651"/>
      <c r="ELQ176" s="648"/>
      <c r="ELR176" s="649"/>
      <c r="ELU176" s="651"/>
      <c r="ELV176" s="651"/>
      <c r="ELW176" s="651"/>
      <c r="ELX176" s="651"/>
      <c r="EMA176" s="651"/>
      <c r="EMI176" s="648"/>
      <c r="EMJ176" s="649"/>
      <c r="EMM176" s="651"/>
      <c r="EMN176" s="651"/>
      <c r="EMO176" s="651"/>
      <c r="EMP176" s="651"/>
      <c r="EMS176" s="651"/>
      <c r="ENA176" s="648"/>
      <c r="ENB176" s="649"/>
      <c r="ENE176" s="651"/>
      <c r="ENF176" s="651"/>
      <c r="ENG176" s="651"/>
      <c r="ENH176" s="651"/>
      <c r="ENK176" s="651"/>
      <c r="ENS176" s="648"/>
      <c r="ENT176" s="649"/>
      <c r="ENW176" s="651"/>
      <c r="ENX176" s="651"/>
      <c r="ENY176" s="651"/>
      <c r="ENZ176" s="651"/>
      <c r="EOC176" s="651"/>
      <c r="EOK176" s="648"/>
      <c r="EOL176" s="649"/>
      <c r="EOO176" s="651"/>
      <c r="EOP176" s="651"/>
      <c r="EOQ176" s="651"/>
      <c r="EOR176" s="651"/>
      <c r="EOU176" s="651"/>
      <c r="EPC176" s="648"/>
      <c r="EPD176" s="649"/>
      <c r="EPG176" s="651"/>
      <c r="EPH176" s="651"/>
      <c r="EPI176" s="651"/>
      <c r="EPJ176" s="651"/>
      <c r="EPM176" s="651"/>
      <c r="EPU176" s="648"/>
      <c r="EPV176" s="649"/>
      <c r="EPY176" s="651"/>
      <c r="EPZ176" s="651"/>
      <c r="EQA176" s="651"/>
      <c r="EQB176" s="651"/>
      <c r="EQE176" s="651"/>
      <c r="EQM176" s="648"/>
      <c r="EQN176" s="649"/>
      <c r="EQQ176" s="651"/>
      <c r="EQR176" s="651"/>
      <c r="EQS176" s="651"/>
      <c r="EQT176" s="651"/>
      <c r="EQW176" s="651"/>
      <c r="ERE176" s="648"/>
      <c r="ERF176" s="649"/>
      <c r="ERI176" s="651"/>
      <c r="ERJ176" s="651"/>
      <c r="ERK176" s="651"/>
      <c r="ERL176" s="651"/>
      <c r="ERO176" s="651"/>
      <c r="ERW176" s="648"/>
      <c r="ERX176" s="649"/>
      <c r="ESA176" s="651"/>
      <c r="ESB176" s="651"/>
      <c r="ESC176" s="651"/>
      <c r="ESD176" s="651"/>
      <c r="ESG176" s="651"/>
      <c r="ESO176" s="648"/>
      <c r="ESP176" s="649"/>
      <c r="ESS176" s="651"/>
      <c r="EST176" s="651"/>
      <c r="ESU176" s="651"/>
      <c r="ESV176" s="651"/>
      <c r="ESY176" s="651"/>
      <c r="ETG176" s="648"/>
      <c r="ETH176" s="649"/>
      <c r="ETK176" s="651"/>
      <c r="ETL176" s="651"/>
      <c r="ETM176" s="651"/>
      <c r="ETN176" s="651"/>
      <c r="ETQ176" s="651"/>
      <c r="ETY176" s="648"/>
      <c r="ETZ176" s="649"/>
      <c r="EUC176" s="651"/>
      <c r="EUD176" s="651"/>
      <c r="EUE176" s="651"/>
      <c r="EUF176" s="651"/>
      <c r="EUI176" s="651"/>
      <c r="EUQ176" s="648"/>
      <c r="EUR176" s="649"/>
      <c r="EUU176" s="651"/>
      <c r="EUV176" s="651"/>
      <c r="EUW176" s="651"/>
      <c r="EUX176" s="651"/>
      <c r="EVA176" s="651"/>
      <c r="EVI176" s="648"/>
      <c r="EVJ176" s="649"/>
      <c r="EVM176" s="651"/>
      <c r="EVN176" s="651"/>
      <c r="EVO176" s="651"/>
      <c r="EVP176" s="651"/>
      <c r="EVS176" s="651"/>
      <c r="EWA176" s="648"/>
      <c r="EWB176" s="649"/>
      <c r="EWE176" s="651"/>
      <c r="EWF176" s="651"/>
      <c r="EWG176" s="651"/>
      <c r="EWH176" s="651"/>
      <c r="EWK176" s="651"/>
      <c r="EWS176" s="648"/>
      <c r="EWT176" s="649"/>
      <c r="EWW176" s="651"/>
      <c r="EWX176" s="651"/>
      <c r="EWY176" s="651"/>
      <c r="EWZ176" s="651"/>
      <c r="EXC176" s="651"/>
      <c r="EXK176" s="648"/>
      <c r="EXL176" s="649"/>
      <c r="EXO176" s="651"/>
      <c r="EXP176" s="651"/>
      <c r="EXQ176" s="651"/>
      <c r="EXR176" s="651"/>
      <c r="EXU176" s="651"/>
      <c r="EYC176" s="648"/>
      <c r="EYD176" s="649"/>
      <c r="EYG176" s="651"/>
      <c r="EYH176" s="651"/>
      <c r="EYI176" s="651"/>
      <c r="EYJ176" s="651"/>
      <c r="EYM176" s="651"/>
      <c r="EYU176" s="648"/>
      <c r="EYV176" s="649"/>
      <c r="EYY176" s="651"/>
      <c r="EYZ176" s="651"/>
      <c r="EZA176" s="651"/>
      <c r="EZB176" s="651"/>
      <c r="EZE176" s="651"/>
      <c r="EZM176" s="648"/>
      <c r="EZN176" s="649"/>
      <c r="EZQ176" s="651"/>
      <c r="EZR176" s="651"/>
      <c r="EZS176" s="651"/>
      <c r="EZT176" s="651"/>
      <c r="EZW176" s="651"/>
      <c r="FAE176" s="648"/>
      <c r="FAF176" s="649"/>
      <c r="FAI176" s="651"/>
      <c r="FAJ176" s="651"/>
      <c r="FAK176" s="651"/>
      <c r="FAL176" s="651"/>
      <c r="FAO176" s="651"/>
      <c r="FAW176" s="648"/>
      <c r="FAX176" s="649"/>
      <c r="FBA176" s="651"/>
      <c r="FBB176" s="651"/>
      <c r="FBC176" s="651"/>
      <c r="FBD176" s="651"/>
      <c r="FBG176" s="651"/>
      <c r="FBO176" s="648"/>
      <c r="FBP176" s="649"/>
      <c r="FBS176" s="651"/>
      <c r="FBT176" s="651"/>
      <c r="FBU176" s="651"/>
      <c r="FBV176" s="651"/>
      <c r="FBY176" s="651"/>
      <c r="FCG176" s="648"/>
      <c r="FCH176" s="649"/>
      <c r="FCK176" s="651"/>
      <c r="FCL176" s="651"/>
      <c r="FCM176" s="651"/>
      <c r="FCN176" s="651"/>
      <c r="FCQ176" s="651"/>
      <c r="FCY176" s="648"/>
      <c r="FCZ176" s="649"/>
      <c r="FDC176" s="651"/>
      <c r="FDD176" s="651"/>
      <c r="FDE176" s="651"/>
      <c r="FDF176" s="651"/>
      <c r="FDI176" s="651"/>
      <c r="FDQ176" s="648"/>
      <c r="FDR176" s="649"/>
      <c r="FDU176" s="651"/>
      <c r="FDV176" s="651"/>
      <c r="FDW176" s="651"/>
      <c r="FDX176" s="651"/>
      <c r="FEA176" s="651"/>
      <c r="FEI176" s="648"/>
      <c r="FEJ176" s="649"/>
      <c r="FEM176" s="651"/>
      <c r="FEN176" s="651"/>
      <c r="FEO176" s="651"/>
      <c r="FEP176" s="651"/>
      <c r="FES176" s="651"/>
      <c r="FFA176" s="648"/>
      <c r="FFB176" s="649"/>
      <c r="FFE176" s="651"/>
      <c r="FFF176" s="651"/>
      <c r="FFG176" s="651"/>
      <c r="FFH176" s="651"/>
      <c r="FFK176" s="651"/>
      <c r="FFS176" s="648"/>
      <c r="FFT176" s="649"/>
      <c r="FFW176" s="651"/>
      <c r="FFX176" s="651"/>
      <c r="FFY176" s="651"/>
      <c r="FFZ176" s="651"/>
      <c r="FGC176" s="651"/>
      <c r="FGK176" s="648"/>
      <c r="FGL176" s="649"/>
      <c r="FGO176" s="651"/>
      <c r="FGP176" s="651"/>
      <c r="FGQ176" s="651"/>
      <c r="FGR176" s="651"/>
      <c r="FGU176" s="651"/>
      <c r="FHC176" s="648"/>
      <c r="FHD176" s="649"/>
      <c r="FHG176" s="651"/>
      <c r="FHH176" s="651"/>
      <c r="FHI176" s="651"/>
      <c r="FHJ176" s="651"/>
      <c r="FHM176" s="651"/>
      <c r="FHU176" s="648"/>
      <c r="FHV176" s="649"/>
      <c r="FHY176" s="651"/>
      <c r="FHZ176" s="651"/>
      <c r="FIA176" s="651"/>
      <c r="FIB176" s="651"/>
      <c r="FIE176" s="651"/>
      <c r="FIM176" s="648"/>
      <c r="FIN176" s="649"/>
      <c r="FIQ176" s="651"/>
      <c r="FIR176" s="651"/>
      <c r="FIS176" s="651"/>
      <c r="FIT176" s="651"/>
      <c r="FIW176" s="651"/>
      <c r="FJE176" s="648"/>
      <c r="FJF176" s="649"/>
      <c r="FJI176" s="651"/>
      <c r="FJJ176" s="651"/>
      <c r="FJK176" s="651"/>
      <c r="FJL176" s="651"/>
      <c r="FJO176" s="651"/>
      <c r="FJW176" s="648"/>
      <c r="FJX176" s="649"/>
      <c r="FKA176" s="651"/>
      <c r="FKB176" s="651"/>
      <c r="FKC176" s="651"/>
      <c r="FKD176" s="651"/>
      <c r="FKG176" s="651"/>
      <c r="FKO176" s="648"/>
      <c r="FKP176" s="649"/>
      <c r="FKS176" s="651"/>
      <c r="FKT176" s="651"/>
      <c r="FKU176" s="651"/>
      <c r="FKV176" s="651"/>
      <c r="FKY176" s="651"/>
      <c r="FLG176" s="648"/>
      <c r="FLH176" s="649"/>
      <c r="FLK176" s="651"/>
      <c r="FLL176" s="651"/>
      <c r="FLM176" s="651"/>
      <c r="FLN176" s="651"/>
      <c r="FLQ176" s="651"/>
      <c r="FLY176" s="648"/>
      <c r="FLZ176" s="649"/>
      <c r="FMC176" s="651"/>
      <c r="FMD176" s="651"/>
      <c r="FME176" s="651"/>
      <c r="FMF176" s="651"/>
      <c r="FMI176" s="651"/>
      <c r="FMQ176" s="648"/>
      <c r="FMR176" s="649"/>
      <c r="FMU176" s="651"/>
      <c r="FMV176" s="651"/>
      <c r="FMW176" s="651"/>
      <c r="FMX176" s="651"/>
      <c r="FNA176" s="651"/>
      <c r="FNI176" s="648"/>
      <c r="FNJ176" s="649"/>
      <c r="FNM176" s="651"/>
      <c r="FNN176" s="651"/>
      <c r="FNO176" s="651"/>
      <c r="FNP176" s="651"/>
      <c r="FNS176" s="651"/>
      <c r="FOA176" s="648"/>
      <c r="FOB176" s="649"/>
      <c r="FOE176" s="651"/>
      <c r="FOF176" s="651"/>
      <c r="FOG176" s="651"/>
      <c r="FOH176" s="651"/>
      <c r="FOK176" s="651"/>
      <c r="FOS176" s="648"/>
      <c r="FOT176" s="649"/>
      <c r="FOW176" s="651"/>
      <c r="FOX176" s="651"/>
      <c r="FOY176" s="651"/>
      <c r="FOZ176" s="651"/>
      <c r="FPC176" s="651"/>
      <c r="FPK176" s="648"/>
      <c r="FPL176" s="649"/>
      <c r="FPO176" s="651"/>
      <c r="FPP176" s="651"/>
      <c r="FPQ176" s="651"/>
      <c r="FPR176" s="651"/>
      <c r="FPU176" s="651"/>
      <c r="FQC176" s="648"/>
      <c r="FQD176" s="649"/>
      <c r="FQG176" s="651"/>
      <c r="FQH176" s="651"/>
      <c r="FQI176" s="651"/>
      <c r="FQJ176" s="651"/>
      <c r="FQM176" s="651"/>
      <c r="FQU176" s="648"/>
      <c r="FQV176" s="649"/>
      <c r="FQY176" s="651"/>
      <c r="FQZ176" s="651"/>
      <c r="FRA176" s="651"/>
      <c r="FRB176" s="651"/>
      <c r="FRE176" s="651"/>
      <c r="FRM176" s="648"/>
      <c r="FRN176" s="649"/>
      <c r="FRQ176" s="651"/>
      <c r="FRR176" s="651"/>
      <c r="FRS176" s="651"/>
      <c r="FRT176" s="651"/>
      <c r="FRW176" s="651"/>
      <c r="FSE176" s="648"/>
      <c r="FSF176" s="649"/>
      <c r="FSI176" s="651"/>
      <c r="FSJ176" s="651"/>
      <c r="FSK176" s="651"/>
      <c r="FSL176" s="651"/>
      <c r="FSO176" s="651"/>
      <c r="FSW176" s="648"/>
      <c r="FSX176" s="649"/>
      <c r="FTA176" s="651"/>
      <c r="FTB176" s="651"/>
      <c r="FTC176" s="651"/>
      <c r="FTD176" s="651"/>
      <c r="FTG176" s="651"/>
      <c r="FTO176" s="648"/>
      <c r="FTP176" s="649"/>
      <c r="FTS176" s="651"/>
      <c r="FTT176" s="651"/>
      <c r="FTU176" s="651"/>
      <c r="FTV176" s="651"/>
      <c r="FTY176" s="651"/>
      <c r="FUG176" s="648"/>
      <c r="FUH176" s="649"/>
      <c r="FUK176" s="651"/>
      <c r="FUL176" s="651"/>
      <c r="FUM176" s="651"/>
      <c r="FUN176" s="651"/>
      <c r="FUQ176" s="651"/>
      <c r="FUY176" s="648"/>
      <c r="FUZ176" s="649"/>
      <c r="FVC176" s="651"/>
      <c r="FVD176" s="651"/>
      <c r="FVE176" s="651"/>
      <c r="FVF176" s="651"/>
      <c r="FVI176" s="651"/>
      <c r="FVQ176" s="648"/>
      <c r="FVR176" s="649"/>
      <c r="FVU176" s="651"/>
      <c r="FVV176" s="651"/>
      <c r="FVW176" s="651"/>
      <c r="FVX176" s="651"/>
      <c r="FWA176" s="651"/>
      <c r="FWI176" s="648"/>
      <c r="FWJ176" s="649"/>
      <c r="FWM176" s="651"/>
      <c r="FWN176" s="651"/>
      <c r="FWO176" s="651"/>
      <c r="FWP176" s="651"/>
      <c r="FWS176" s="651"/>
      <c r="FXA176" s="648"/>
      <c r="FXB176" s="649"/>
      <c r="FXE176" s="651"/>
      <c r="FXF176" s="651"/>
      <c r="FXG176" s="651"/>
      <c r="FXH176" s="651"/>
      <c r="FXK176" s="651"/>
      <c r="FXS176" s="648"/>
      <c r="FXT176" s="649"/>
      <c r="FXW176" s="651"/>
      <c r="FXX176" s="651"/>
      <c r="FXY176" s="651"/>
      <c r="FXZ176" s="651"/>
      <c r="FYC176" s="651"/>
      <c r="FYK176" s="648"/>
      <c r="FYL176" s="649"/>
      <c r="FYO176" s="651"/>
      <c r="FYP176" s="651"/>
      <c r="FYQ176" s="651"/>
      <c r="FYR176" s="651"/>
      <c r="FYU176" s="651"/>
      <c r="FZC176" s="648"/>
      <c r="FZD176" s="649"/>
      <c r="FZG176" s="651"/>
      <c r="FZH176" s="651"/>
      <c r="FZI176" s="651"/>
      <c r="FZJ176" s="651"/>
      <c r="FZM176" s="651"/>
      <c r="FZU176" s="648"/>
      <c r="FZV176" s="649"/>
      <c r="FZY176" s="651"/>
      <c r="FZZ176" s="651"/>
      <c r="GAA176" s="651"/>
      <c r="GAB176" s="651"/>
      <c r="GAE176" s="651"/>
      <c r="GAM176" s="648"/>
      <c r="GAN176" s="649"/>
      <c r="GAQ176" s="651"/>
      <c r="GAR176" s="651"/>
      <c r="GAS176" s="651"/>
      <c r="GAT176" s="651"/>
      <c r="GAW176" s="651"/>
      <c r="GBE176" s="648"/>
      <c r="GBF176" s="649"/>
      <c r="GBI176" s="651"/>
      <c r="GBJ176" s="651"/>
      <c r="GBK176" s="651"/>
      <c r="GBL176" s="651"/>
      <c r="GBO176" s="651"/>
      <c r="GBW176" s="648"/>
      <c r="GBX176" s="649"/>
      <c r="GCA176" s="651"/>
      <c r="GCB176" s="651"/>
      <c r="GCC176" s="651"/>
      <c r="GCD176" s="651"/>
      <c r="GCG176" s="651"/>
      <c r="GCO176" s="648"/>
      <c r="GCP176" s="649"/>
      <c r="GCS176" s="651"/>
      <c r="GCT176" s="651"/>
      <c r="GCU176" s="651"/>
      <c r="GCV176" s="651"/>
      <c r="GCY176" s="651"/>
      <c r="GDG176" s="648"/>
      <c r="GDH176" s="649"/>
      <c r="GDK176" s="651"/>
      <c r="GDL176" s="651"/>
      <c r="GDM176" s="651"/>
      <c r="GDN176" s="651"/>
      <c r="GDQ176" s="651"/>
      <c r="GDY176" s="648"/>
      <c r="GDZ176" s="649"/>
      <c r="GEC176" s="651"/>
      <c r="GED176" s="651"/>
      <c r="GEE176" s="651"/>
      <c r="GEF176" s="651"/>
      <c r="GEI176" s="651"/>
      <c r="GEQ176" s="648"/>
      <c r="GER176" s="649"/>
      <c r="GEU176" s="651"/>
      <c r="GEV176" s="651"/>
      <c r="GEW176" s="651"/>
      <c r="GEX176" s="651"/>
      <c r="GFA176" s="651"/>
      <c r="GFI176" s="648"/>
      <c r="GFJ176" s="649"/>
      <c r="GFM176" s="651"/>
      <c r="GFN176" s="651"/>
      <c r="GFO176" s="651"/>
      <c r="GFP176" s="651"/>
      <c r="GFS176" s="651"/>
      <c r="GGA176" s="648"/>
      <c r="GGB176" s="649"/>
      <c r="GGE176" s="651"/>
      <c r="GGF176" s="651"/>
      <c r="GGG176" s="651"/>
      <c r="GGH176" s="651"/>
      <c r="GGK176" s="651"/>
      <c r="GGS176" s="648"/>
      <c r="GGT176" s="649"/>
      <c r="GGW176" s="651"/>
      <c r="GGX176" s="651"/>
      <c r="GGY176" s="651"/>
      <c r="GGZ176" s="651"/>
      <c r="GHC176" s="651"/>
      <c r="GHK176" s="648"/>
      <c r="GHL176" s="649"/>
      <c r="GHO176" s="651"/>
      <c r="GHP176" s="651"/>
      <c r="GHQ176" s="651"/>
      <c r="GHR176" s="651"/>
      <c r="GHU176" s="651"/>
      <c r="GIC176" s="648"/>
      <c r="GID176" s="649"/>
      <c r="GIG176" s="651"/>
      <c r="GIH176" s="651"/>
      <c r="GII176" s="651"/>
      <c r="GIJ176" s="651"/>
      <c r="GIM176" s="651"/>
      <c r="GIU176" s="648"/>
      <c r="GIV176" s="649"/>
      <c r="GIY176" s="651"/>
      <c r="GIZ176" s="651"/>
      <c r="GJA176" s="651"/>
      <c r="GJB176" s="651"/>
      <c r="GJE176" s="651"/>
      <c r="GJM176" s="648"/>
      <c r="GJN176" s="649"/>
      <c r="GJQ176" s="651"/>
      <c r="GJR176" s="651"/>
      <c r="GJS176" s="651"/>
      <c r="GJT176" s="651"/>
      <c r="GJW176" s="651"/>
      <c r="GKE176" s="648"/>
      <c r="GKF176" s="649"/>
      <c r="GKI176" s="651"/>
      <c r="GKJ176" s="651"/>
      <c r="GKK176" s="651"/>
      <c r="GKL176" s="651"/>
      <c r="GKO176" s="651"/>
      <c r="GKW176" s="648"/>
      <c r="GKX176" s="649"/>
      <c r="GLA176" s="651"/>
      <c r="GLB176" s="651"/>
      <c r="GLC176" s="651"/>
      <c r="GLD176" s="651"/>
      <c r="GLG176" s="651"/>
      <c r="GLO176" s="648"/>
      <c r="GLP176" s="649"/>
      <c r="GLS176" s="651"/>
      <c r="GLT176" s="651"/>
      <c r="GLU176" s="651"/>
      <c r="GLV176" s="651"/>
      <c r="GLY176" s="651"/>
      <c r="GMG176" s="648"/>
      <c r="GMH176" s="649"/>
      <c r="GMK176" s="651"/>
      <c r="GML176" s="651"/>
      <c r="GMM176" s="651"/>
      <c r="GMN176" s="651"/>
      <c r="GMQ176" s="651"/>
      <c r="GMY176" s="648"/>
      <c r="GMZ176" s="649"/>
      <c r="GNC176" s="651"/>
      <c r="GND176" s="651"/>
      <c r="GNE176" s="651"/>
      <c r="GNF176" s="651"/>
      <c r="GNI176" s="651"/>
      <c r="GNQ176" s="648"/>
      <c r="GNR176" s="649"/>
      <c r="GNU176" s="651"/>
      <c r="GNV176" s="651"/>
      <c r="GNW176" s="651"/>
      <c r="GNX176" s="651"/>
      <c r="GOA176" s="651"/>
      <c r="GOI176" s="648"/>
      <c r="GOJ176" s="649"/>
      <c r="GOM176" s="651"/>
      <c r="GON176" s="651"/>
      <c r="GOO176" s="651"/>
      <c r="GOP176" s="651"/>
      <c r="GOS176" s="651"/>
      <c r="GPA176" s="648"/>
      <c r="GPB176" s="649"/>
      <c r="GPE176" s="651"/>
      <c r="GPF176" s="651"/>
      <c r="GPG176" s="651"/>
      <c r="GPH176" s="651"/>
      <c r="GPK176" s="651"/>
      <c r="GPS176" s="648"/>
      <c r="GPT176" s="649"/>
      <c r="GPW176" s="651"/>
      <c r="GPX176" s="651"/>
      <c r="GPY176" s="651"/>
      <c r="GPZ176" s="651"/>
      <c r="GQC176" s="651"/>
      <c r="GQK176" s="648"/>
      <c r="GQL176" s="649"/>
      <c r="GQO176" s="651"/>
      <c r="GQP176" s="651"/>
      <c r="GQQ176" s="651"/>
      <c r="GQR176" s="651"/>
      <c r="GQU176" s="651"/>
      <c r="GRC176" s="648"/>
      <c r="GRD176" s="649"/>
      <c r="GRG176" s="651"/>
      <c r="GRH176" s="651"/>
      <c r="GRI176" s="651"/>
      <c r="GRJ176" s="651"/>
      <c r="GRM176" s="651"/>
      <c r="GRU176" s="648"/>
      <c r="GRV176" s="649"/>
      <c r="GRY176" s="651"/>
      <c r="GRZ176" s="651"/>
      <c r="GSA176" s="651"/>
      <c r="GSB176" s="651"/>
      <c r="GSE176" s="651"/>
      <c r="GSM176" s="648"/>
      <c r="GSN176" s="649"/>
      <c r="GSQ176" s="651"/>
      <c r="GSR176" s="651"/>
      <c r="GSS176" s="651"/>
      <c r="GST176" s="651"/>
      <c r="GSW176" s="651"/>
      <c r="GTE176" s="648"/>
      <c r="GTF176" s="649"/>
      <c r="GTI176" s="651"/>
      <c r="GTJ176" s="651"/>
      <c r="GTK176" s="651"/>
      <c r="GTL176" s="651"/>
      <c r="GTO176" s="651"/>
      <c r="GTW176" s="648"/>
      <c r="GTX176" s="649"/>
      <c r="GUA176" s="651"/>
      <c r="GUB176" s="651"/>
      <c r="GUC176" s="651"/>
      <c r="GUD176" s="651"/>
      <c r="GUG176" s="651"/>
      <c r="GUO176" s="648"/>
      <c r="GUP176" s="649"/>
      <c r="GUS176" s="651"/>
      <c r="GUT176" s="651"/>
      <c r="GUU176" s="651"/>
      <c r="GUV176" s="651"/>
      <c r="GUY176" s="651"/>
      <c r="GVG176" s="648"/>
      <c r="GVH176" s="649"/>
      <c r="GVK176" s="651"/>
      <c r="GVL176" s="651"/>
      <c r="GVM176" s="651"/>
      <c r="GVN176" s="651"/>
      <c r="GVQ176" s="651"/>
      <c r="GVY176" s="648"/>
      <c r="GVZ176" s="649"/>
      <c r="GWC176" s="651"/>
      <c r="GWD176" s="651"/>
      <c r="GWE176" s="651"/>
      <c r="GWF176" s="651"/>
      <c r="GWI176" s="651"/>
      <c r="GWQ176" s="648"/>
      <c r="GWR176" s="649"/>
      <c r="GWU176" s="651"/>
      <c r="GWV176" s="651"/>
      <c r="GWW176" s="651"/>
      <c r="GWX176" s="651"/>
      <c r="GXA176" s="651"/>
      <c r="GXI176" s="648"/>
      <c r="GXJ176" s="649"/>
      <c r="GXM176" s="651"/>
      <c r="GXN176" s="651"/>
      <c r="GXO176" s="651"/>
      <c r="GXP176" s="651"/>
      <c r="GXS176" s="651"/>
      <c r="GYA176" s="648"/>
      <c r="GYB176" s="649"/>
      <c r="GYE176" s="651"/>
      <c r="GYF176" s="651"/>
      <c r="GYG176" s="651"/>
      <c r="GYH176" s="651"/>
      <c r="GYK176" s="651"/>
      <c r="GYS176" s="648"/>
      <c r="GYT176" s="649"/>
      <c r="GYW176" s="651"/>
      <c r="GYX176" s="651"/>
      <c r="GYY176" s="651"/>
      <c r="GYZ176" s="651"/>
      <c r="GZC176" s="651"/>
      <c r="GZK176" s="648"/>
      <c r="GZL176" s="649"/>
      <c r="GZO176" s="651"/>
      <c r="GZP176" s="651"/>
      <c r="GZQ176" s="651"/>
      <c r="GZR176" s="651"/>
      <c r="GZU176" s="651"/>
      <c r="HAC176" s="648"/>
      <c r="HAD176" s="649"/>
      <c r="HAG176" s="651"/>
      <c r="HAH176" s="651"/>
      <c r="HAI176" s="651"/>
      <c r="HAJ176" s="651"/>
      <c r="HAM176" s="651"/>
      <c r="HAU176" s="648"/>
      <c r="HAV176" s="649"/>
      <c r="HAY176" s="651"/>
      <c r="HAZ176" s="651"/>
      <c r="HBA176" s="651"/>
      <c r="HBB176" s="651"/>
      <c r="HBE176" s="651"/>
      <c r="HBM176" s="648"/>
      <c r="HBN176" s="649"/>
      <c r="HBQ176" s="651"/>
      <c r="HBR176" s="651"/>
      <c r="HBS176" s="651"/>
      <c r="HBT176" s="651"/>
      <c r="HBW176" s="651"/>
      <c r="HCE176" s="648"/>
      <c r="HCF176" s="649"/>
      <c r="HCI176" s="651"/>
      <c r="HCJ176" s="651"/>
      <c r="HCK176" s="651"/>
      <c r="HCL176" s="651"/>
      <c r="HCO176" s="651"/>
      <c r="HCW176" s="648"/>
      <c r="HCX176" s="649"/>
      <c r="HDA176" s="651"/>
      <c r="HDB176" s="651"/>
      <c r="HDC176" s="651"/>
      <c r="HDD176" s="651"/>
      <c r="HDG176" s="651"/>
      <c r="HDO176" s="648"/>
      <c r="HDP176" s="649"/>
      <c r="HDS176" s="651"/>
      <c r="HDT176" s="651"/>
      <c r="HDU176" s="651"/>
      <c r="HDV176" s="651"/>
      <c r="HDY176" s="651"/>
      <c r="HEG176" s="648"/>
      <c r="HEH176" s="649"/>
      <c r="HEK176" s="651"/>
      <c r="HEL176" s="651"/>
      <c r="HEM176" s="651"/>
      <c r="HEN176" s="651"/>
      <c r="HEQ176" s="651"/>
      <c r="HEY176" s="648"/>
      <c r="HEZ176" s="649"/>
      <c r="HFC176" s="651"/>
      <c r="HFD176" s="651"/>
      <c r="HFE176" s="651"/>
      <c r="HFF176" s="651"/>
      <c r="HFI176" s="651"/>
      <c r="HFQ176" s="648"/>
      <c r="HFR176" s="649"/>
      <c r="HFU176" s="651"/>
      <c r="HFV176" s="651"/>
      <c r="HFW176" s="651"/>
      <c r="HFX176" s="651"/>
      <c r="HGA176" s="651"/>
      <c r="HGI176" s="648"/>
      <c r="HGJ176" s="649"/>
      <c r="HGM176" s="651"/>
      <c r="HGN176" s="651"/>
      <c r="HGO176" s="651"/>
      <c r="HGP176" s="651"/>
      <c r="HGS176" s="651"/>
      <c r="HHA176" s="648"/>
      <c r="HHB176" s="649"/>
      <c r="HHE176" s="651"/>
      <c r="HHF176" s="651"/>
      <c r="HHG176" s="651"/>
      <c r="HHH176" s="651"/>
      <c r="HHK176" s="651"/>
      <c r="HHS176" s="648"/>
      <c r="HHT176" s="649"/>
      <c r="HHW176" s="651"/>
      <c r="HHX176" s="651"/>
      <c r="HHY176" s="651"/>
      <c r="HHZ176" s="651"/>
      <c r="HIC176" s="651"/>
      <c r="HIK176" s="648"/>
      <c r="HIL176" s="649"/>
      <c r="HIO176" s="651"/>
      <c r="HIP176" s="651"/>
      <c r="HIQ176" s="651"/>
      <c r="HIR176" s="651"/>
      <c r="HIU176" s="651"/>
      <c r="HJC176" s="648"/>
      <c r="HJD176" s="649"/>
      <c r="HJG176" s="651"/>
      <c r="HJH176" s="651"/>
      <c r="HJI176" s="651"/>
      <c r="HJJ176" s="651"/>
      <c r="HJM176" s="651"/>
      <c r="HJU176" s="648"/>
      <c r="HJV176" s="649"/>
      <c r="HJY176" s="651"/>
      <c r="HJZ176" s="651"/>
      <c r="HKA176" s="651"/>
      <c r="HKB176" s="651"/>
      <c r="HKE176" s="651"/>
      <c r="HKM176" s="648"/>
      <c r="HKN176" s="649"/>
      <c r="HKQ176" s="651"/>
      <c r="HKR176" s="651"/>
      <c r="HKS176" s="651"/>
      <c r="HKT176" s="651"/>
      <c r="HKW176" s="651"/>
      <c r="HLE176" s="648"/>
      <c r="HLF176" s="649"/>
      <c r="HLI176" s="651"/>
      <c r="HLJ176" s="651"/>
      <c r="HLK176" s="651"/>
      <c r="HLL176" s="651"/>
      <c r="HLO176" s="651"/>
      <c r="HLW176" s="648"/>
      <c r="HLX176" s="649"/>
      <c r="HMA176" s="651"/>
      <c r="HMB176" s="651"/>
      <c r="HMC176" s="651"/>
      <c r="HMD176" s="651"/>
      <c r="HMG176" s="651"/>
      <c r="HMO176" s="648"/>
      <c r="HMP176" s="649"/>
      <c r="HMS176" s="651"/>
      <c r="HMT176" s="651"/>
      <c r="HMU176" s="651"/>
      <c r="HMV176" s="651"/>
      <c r="HMY176" s="651"/>
      <c r="HNG176" s="648"/>
      <c r="HNH176" s="649"/>
      <c r="HNK176" s="651"/>
      <c r="HNL176" s="651"/>
      <c r="HNM176" s="651"/>
      <c r="HNN176" s="651"/>
      <c r="HNQ176" s="651"/>
      <c r="HNY176" s="648"/>
      <c r="HNZ176" s="649"/>
      <c r="HOC176" s="651"/>
      <c r="HOD176" s="651"/>
      <c r="HOE176" s="651"/>
      <c r="HOF176" s="651"/>
      <c r="HOI176" s="651"/>
      <c r="HOQ176" s="648"/>
      <c r="HOR176" s="649"/>
      <c r="HOU176" s="651"/>
      <c r="HOV176" s="651"/>
      <c r="HOW176" s="651"/>
      <c r="HOX176" s="651"/>
      <c r="HPA176" s="651"/>
      <c r="HPI176" s="648"/>
      <c r="HPJ176" s="649"/>
      <c r="HPM176" s="651"/>
      <c r="HPN176" s="651"/>
      <c r="HPO176" s="651"/>
      <c r="HPP176" s="651"/>
      <c r="HPS176" s="651"/>
      <c r="HQA176" s="648"/>
      <c r="HQB176" s="649"/>
      <c r="HQE176" s="651"/>
      <c r="HQF176" s="651"/>
      <c r="HQG176" s="651"/>
      <c r="HQH176" s="651"/>
      <c r="HQK176" s="651"/>
      <c r="HQS176" s="648"/>
      <c r="HQT176" s="649"/>
      <c r="HQW176" s="651"/>
      <c r="HQX176" s="651"/>
      <c r="HQY176" s="651"/>
      <c r="HQZ176" s="651"/>
      <c r="HRC176" s="651"/>
      <c r="HRK176" s="648"/>
      <c r="HRL176" s="649"/>
      <c r="HRO176" s="651"/>
      <c r="HRP176" s="651"/>
      <c r="HRQ176" s="651"/>
      <c r="HRR176" s="651"/>
      <c r="HRU176" s="651"/>
      <c r="HSC176" s="648"/>
      <c r="HSD176" s="649"/>
      <c r="HSG176" s="651"/>
      <c r="HSH176" s="651"/>
      <c r="HSI176" s="651"/>
      <c r="HSJ176" s="651"/>
      <c r="HSM176" s="651"/>
      <c r="HSU176" s="648"/>
      <c r="HSV176" s="649"/>
      <c r="HSY176" s="651"/>
      <c r="HSZ176" s="651"/>
      <c r="HTA176" s="651"/>
      <c r="HTB176" s="651"/>
      <c r="HTE176" s="651"/>
      <c r="HTM176" s="648"/>
      <c r="HTN176" s="649"/>
      <c r="HTQ176" s="651"/>
      <c r="HTR176" s="651"/>
      <c r="HTS176" s="651"/>
      <c r="HTT176" s="651"/>
      <c r="HTW176" s="651"/>
      <c r="HUE176" s="648"/>
      <c r="HUF176" s="649"/>
      <c r="HUI176" s="651"/>
      <c r="HUJ176" s="651"/>
      <c r="HUK176" s="651"/>
      <c r="HUL176" s="651"/>
      <c r="HUO176" s="651"/>
      <c r="HUW176" s="648"/>
      <c r="HUX176" s="649"/>
      <c r="HVA176" s="651"/>
      <c r="HVB176" s="651"/>
      <c r="HVC176" s="651"/>
      <c r="HVD176" s="651"/>
      <c r="HVG176" s="651"/>
      <c r="HVO176" s="648"/>
      <c r="HVP176" s="649"/>
      <c r="HVS176" s="651"/>
      <c r="HVT176" s="651"/>
      <c r="HVU176" s="651"/>
      <c r="HVV176" s="651"/>
      <c r="HVY176" s="651"/>
      <c r="HWG176" s="648"/>
      <c r="HWH176" s="649"/>
      <c r="HWK176" s="651"/>
      <c r="HWL176" s="651"/>
      <c r="HWM176" s="651"/>
      <c r="HWN176" s="651"/>
      <c r="HWQ176" s="651"/>
      <c r="HWY176" s="648"/>
      <c r="HWZ176" s="649"/>
      <c r="HXC176" s="651"/>
      <c r="HXD176" s="651"/>
      <c r="HXE176" s="651"/>
      <c r="HXF176" s="651"/>
      <c r="HXI176" s="651"/>
      <c r="HXQ176" s="648"/>
      <c r="HXR176" s="649"/>
      <c r="HXU176" s="651"/>
      <c r="HXV176" s="651"/>
      <c r="HXW176" s="651"/>
      <c r="HXX176" s="651"/>
      <c r="HYA176" s="651"/>
      <c r="HYI176" s="648"/>
      <c r="HYJ176" s="649"/>
      <c r="HYM176" s="651"/>
      <c r="HYN176" s="651"/>
      <c r="HYO176" s="651"/>
      <c r="HYP176" s="651"/>
      <c r="HYS176" s="651"/>
      <c r="HZA176" s="648"/>
      <c r="HZB176" s="649"/>
      <c r="HZE176" s="651"/>
      <c r="HZF176" s="651"/>
      <c r="HZG176" s="651"/>
      <c r="HZH176" s="651"/>
      <c r="HZK176" s="651"/>
      <c r="HZS176" s="648"/>
      <c r="HZT176" s="649"/>
      <c r="HZW176" s="651"/>
      <c r="HZX176" s="651"/>
      <c r="HZY176" s="651"/>
      <c r="HZZ176" s="651"/>
      <c r="IAC176" s="651"/>
      <c r="IAK176" s="648"/>
      <c r="IAL176" s="649"/>
      <c r="IAO176" s="651"/>
      <c r="IAP176" s="651"/>
      <c r="IAQ176" s="651"/>
      <c r="IAR176" s="651"/>
      <c r="IAU176" s="651"/>
      <c r="IBC176" s="648"/>
      <c r="IBD176" s="649"/>
      <c r="IBG176" s="651"/>
      <c r="IBH176" s="651"/>
      <c r="IBI176" s="651"/>
      <c r="IBJ176" s="651"/>
      <c r="IBM176" s="651"/>
      <c r="IBU176" s="648"/>
      <c r="IBV176" s="649"/>
      <c r="IBY176" s="651"/>
      <c r="IBZ176" s="651"/>
      <c r="ICA176" s="651"/>
      <c r="ICB176" s="651"/>
      <c r="ICE176" s="651"/>
      <c r="ICM176" s="648"/>
      <c r="ICN176" s="649"/>
      <c r="ICQ176" s="651"/>
      <c r="ICR176" s="651"/>
      <c r="ICS176" s="651"/>
      <c r="ICT176" s="651"/>
      <c r="ICW176" s="651"/>
      <c r="IDE176" s="648"/>
      <c r="IDF176" s="649"/>
      <c r="IDI176" s="651"/>
      <c r="IDJ176" s="651"/>
      <c r="IDK176" s="651"/>
      <c r="IDL176" s="651"/>
      <c r="IDO176" s="651"/>
      <c r="IDW176" s="648"/>
      <c r="IDX176" s="649"/>
      <c r="IEA176" s="651"/>
      <c r="IEB176" s="651"/>
      <c r="IEC176" s="651"/>
      <c r="IED176" s="651"/>
      <c r="IEG176" s="651"/>
      <c r="IEO176" s="648"/>
      <c r="IEP176" s="649"/>
      <c r="IES176" s="651"/>
      <c r="IET176" s="651"/>
      <c r="IEU176" s="651"/>
      <c r="IEV176" s="651"/>
      <c r="IEY176" s="651"/>
      <c r="IFG176" s="648"/>
      <c r="IFH176" s="649"/>
      <c r="IFK176" s="651"/>
      <c r="IFL176" s="651"/>
      <c r="IFM176" s="651"/>
      <c r="IFN176" s="651"/>
      <c r="IFQ176" s="651"/>
      <c r="IFY176" s="648"/>
      <c r="IFZ176" s="649"/>
      <c r="IGC176" s="651"/>
      <c r="IGD176" s="651"/>
      <c r="IGE176" s="651"/>
      <c r="IGF176" s="651"/>
      <c r="IGI176" s="651"/>
      <c r="IGQ176" s="648"/>
      <c r="IGR176" s="649"/>
      <c r="IGU176" s="651"/>
      <c r="IGV176" s="651"/>
      <c r="IGW176" s="651"/>
      <c r="IGX176" s="651"/>
      <c r="IHA176" s="651"/>
      <c r="IHI176" s="648"/>
      <c r="IHJ176" s="649"/>
      <c r="IHM176" s="651"/>
      <c r="IHN176" s="651"/>
      <c r="IHO176" s="651"/>
      <c r="IHP176" s="651"/>
      <c r="IHS176" s="651"/>
      <c r="IIA176" s="648"/>
      <c r="IIB176" s="649"/>
      <c r="IIE176" s="651"/>
      <c r="IIF176" s="651"/>
      <c r="IIG176" s="651"/>
      <c r="IIH176" s="651"/>
      <c r="IIK176" s="651"/>
      <c r="IIS176" s="648"/>
      <c r="IIT176" s="649"/>
      <c r="IIW176" s="651"/>
      <c r="IIX176" s="651"/>
      <c r="IIY176" s="651"/>
      <c r="IIZ176" s="651"/>
      <c r="IJC176" s="651"/>
      <c r="IJK176" s="648"/>
      <c r="IJL176" s="649"/>
      <c r="IJO176" s="651"/>
      <c r="IJP176" s="651"/>
      <c r="IJQ176" s="651"/>
      <c r="IJR176" s="651"/>
      <c r="IJU176" s="651"/>
      <c r="IKC176" s="648"/>
      <c r="IKD176" s="649"/>
      <c r="IKG176" s="651"/>
      <c r="IKH176" s="651"/>
      <c r="IKI176" s="651"/>
      <c r="IKJ176" s="651"/>
      <c r="IKM176" s="651"/>
      <c r="IKU176" s="648"/>
      <c r="IKV176" s="649"/>
      <c r="IKY176" s="651"/>
      <c r="IKZ176" s="651"/>
      <c r="ILA176" s="651"/>
      <c r="ILB176" s="651"/>
      <c r="ILE176" s="651"/>
      <c r="ILM176" s="648"/>
      <c r="ILN176" s="649"/>
      <c r="ILQ176" s="651"/>
      <c r="ILR176" s="651"/>
      <c r="ILS176" s="651"/>
      <c r="ILT176" s="651"/>
      <c r="ILW176" s="651"/>
      <c r="IME176" s="648"/>
      <c r="IMF176" s="649"/>
      <c r="IMI176" s="651"/>
      <c r="IMJ176" s="651"/>
      <c r="IMK176" s="651"/>
      <c r="IML176" s="651"/>
      <c r="IMO176" s="651"/>
      <c r="IMW176" s="648"/>
      <c r="IMX176" s="649"/>
      <c r="INA176" s="651"/>
      <c r="INB176" s="651"/>
      <c r="INC176" s="651"/>
      <c r="IND176" s="651"/>
      <c r="ING176" s="651"/>
      <c r="INO176" s="648"/>
      <c r="INP176" s="649"/>
      <c r="INS176" s="651"/>
      <c r="INT176" s="651"/>
      <c r="INU176" s="651"/>
      <c r="INV176" s="651"/>
      <c r="INY176" s="651"/>
      <c r="IOG176" s="648"/>
      <c r="IOH176" s="649"/>
      <c r="IOK176" s="651"/>
      <c r="IOL176" s="651"/>
      <c r="IOM176" s="651"/>
      <c r="ION176" s="651"/>
      <c r="IOQ176" s="651"/>
      <c r="IOY176" s="648"/>
      <c r="IOZ176" s="649"/>
      <c r="IPC176" s="651"/>
      <c r="IPD176" s="651"/>
      <c r="IPE176" s="651"/>
      <c r="IPF176" s="651"/>
      <c r="IPI176" s="651"/>
      <c r="IPQ176" s="648"/>
      <c r="IPR176" s="649"/>
      <c r="IPU176" s="651"/>
      <c r="IPV176" s="651"/>
      <c r="IPW176" s="651"/>
      <c r="IPX176" s="651"/>
      <c r="IQA176" s="651"/>
      <c r="IQI176" s="648"/>
      <c r="IQJ176" s="649"/>
      <c r="IQM176" s="651"/>
      <c r="IQN176" s="651"/>
      <c r="IQO176" s="651"/>
      <c r="IQP176" s="651"/>
      <c r="IQS176" s="651"/>
      <c r="IRA176" s="648"/>
      <c r="IRB176" s="649"/>
      <c r="IRE176" s="651"/>
      <c r="IRF176" s="651"/>
      <c r="IRG176" s="651"/>
      <c r="IRH176" s="651"/>
      <c r="IRK176" s="651"/>
      <c r="IRS176" s="648"/>
      <c r="IRT176" s="649"/>
      <c r="IRW176" s="651"/>
      <c r="IRX176" s="651"/>
      <c r="IRY176" s="651"/>
      <c r="IRZ176" s="651"/>
      <c r="ISC176" s="651"/>
      <c r="ISK176" s="648"/>
      <c r="ISL176" s="649"/>
      <c r="ISO176" s="651"/>
      <c r="ISP176" s="651"/>
      <c r="ISQ176" s="651"/>
      <c r="ISR176" s="651"/>
      <c r="ISU176" s="651"/>
      <c r="ITC176" s="648"/>
      <c r="ITD176" s="649"/>
      <c r="ITG176" s="651"/>
      <c r="ITH176" s="651"/>
      <c r="ITI176" s="651"/>
      <c r="ITJ176" s="651"/>
      <c r="ITM176" s="651"/>
      <c r="ITU176" s="648"/>
      <c r="ITV176" s="649"/>
      <c r="ITY176" s="651"/>
      <c r="ITZ176" s="651"/>
      <c r="IUA176" s="651"/>
      <c r="IUB176" s="651"/>
      <c r="IUE176" s="651"/>
      <c r="IUM176" s="648"/>
      <c r="IUN176" s="649"/>
      <c r="IUQ176" s="651"/>
      <c r="IUR176" s="651"/>
      <c r="IUS176" s="651"/>
      <c r="IUT176" s="651"/>
      <c r="IUW176" s="651"/>
      <c r="IVE176" s="648"/>
      <c r="IVF176" s="649"/>
      <c r="IVI176" s="651"/>
      <c r="IVJ176" s="651"/>
      <c r="IVK176" s="651"/>
      <c r="IVL176" s="651"/>
      <c r="IVO176" s="651"/>
      <c r="IVW176" s="648"/>
      <c r="IVX176" s="649"/>
      <c r="IWA176" s="651"/>
      <c r="IWB176" s="651"/>
      <c r="IWC176" s="651"/>
      <c r="IWD176" s="651"/>
      <c r="IWG176" s="651"/>
      <c r="IWO176" s="648"/>
      <c r="IWP176" s="649"/>
      <c r="IWS176" s="651"/>
      <c r="IWT176" s="651"/>
      <c r="IWU176" s="651"/>
      <c r="IWV176" s="651"/>
      <c r="IWY176" s="651"/>
      <c r="IXG176" s="648"/>
      <c r="IXH176" s="649"/>
      <c r="IXK176" s="651"/>
      <c r="IXL176" s="651"/>
      <c r="IXM176" s="651"/>
      <c r="IXN176" s="651"/>
      <c r="IXQ176" s="651"/>
      <c r="IXY176" s="648"/>
      <c r="IXZ176" s="649"/>
      <c r="IYC176" s="651"/>
      <c r="IYD176" s="651"/>
      <c r="IYE176" s="651"/>
      <c r="IYF176" s="651"/>
      <c r="IYI176" s="651"/>
      <c r="IYQ176" s="648"/>
      <c r="IYR176" s="649"/>
      <c r="IYU176" s="651"/>
      <c r="IYV176" s="651"/>
      <c r="IYW176" s="651"/>
      <c r="IYX176" s="651"/>
      <c r="IZA176" s="651"/>
      <c r="IZI176" s="648"/>
      <c r="IZJ176" s="649"/>
      <c r="IZM176" s="651"/>
      <c r="IZN176" s="651"/>
      <c r="IZO176" s="651"/>
      <c r="IZP176" s="651"/>
      <c r="IZS176" s="651"/>
      <c r="JAA176" s="648"/>
      <c r="JAB176" s="649"/>
      <c r="JAE176" s="651"/>
      <c r="JAF176" s="651"/>
      <c r="JAG176" s="651"/>
      <c r="JAH176" s="651"/>
      <c r="JAK176" s="651"/>
      <c r="JAS176" s="648"/>
      <c r="JAT176" s="649"/>
      <c r="JAW176" s="651"/>
      <c r="JAX176" s="651"/>
      <c r="JAY176" s="651"/>
      <c r="JAZ176" s="651"/>
      <c r="JBC176" s="651"/>
      <c r="JBK176" s="648"/>
      <c r="JBL176" s="649"/>
      <c r="JBO176" s="651"/>
      <c r="JBP176" s="651"/>
      <c r="JBQ176" s="651"/>
      <c r="JBR176" s="651"/>
      <c r="JBU176" s="651"/>
      <c r="JCC176" s="648"/>
      <c r="JCD176" s="649"/>
      <c r="JCG176" s="651"/>
      <c r="JCH176" s="651"/>
      <c r="JCI176" s="651"/>
      <c r="JCJ176" s="651"/>
      <c r="JCM176" s="651"/>
      <c r="JCU176" s="648"/>
      <c r="JCV176" s="649"/>
      <c r="JCY176" s="651"/>
      <c r="JCZ176" s="651"/>
      <c r="JDA176" s="651"/>
      <c r="JDB176" s="651"/>
      <c r="JDE176" s="651"/>
      <c r="JDM176" s="648"/>
      <c r="JDN176" s="649"/>
      <c r="JDQ176" s="651"/>
      <c r="JDR176" s="651"/>
      <c r="JDS176" s="651"/>
      <c r="JDT176" s="651"/>
      <c r="JDW176" s="651"/>
      <c r="JEE176" s="648"/>
      <c r="JEF176" s="649"/>
      <c r="JEI176" s="651"/>
      <c r="JEJ176" s="651"/>
      <c r="JEK176" s="651"/>
      <c r="JEL176" s="651"/>
      <c r="JEO176" s="651"/>
      <c r="JEW176" s="648"/>
      <c r="JEX176" s="649"/>
      <c r="JFA176" s="651"/>
      <c r="JFB176" s="651"/>
      <c r="JFC176" s="651"/>
      <c r="JFD176" s="651"/>
      <c r="JFG176" s="651"/>
      <c r="JFO176" s="648"/>
      <c r="JFP176" s="649"/>
      <c r="JFS176" s="651"/>
      <c r="JFT176" s="651"/>
      <c r="JFU176" s="651"/>
      <c r="JFV176" s="651"/>
      <c r="JFY176" s="651"/>
      <c r="JGG176" s="648"/>
      <c r="JGH176" s="649"/>
      <c r="JGK176" s="651"/>
      <c r="JGL176" s="651"/>
      <c r="JGM176" s="651"/>
      <c r="JGN176" s="651"/>
      <c r="JGQ176" s="651"/>
      <c r="JGY176" s="648"/>
      <c r="JGZ176" s="649"/>
      <c r="JHC176" s="651"/>
      <c r="JHD176" s="651"/>
      <c r="JHE176" s="651"/>
      <c r="JHF176" s="651"/>
      <c r="JHI176" s="651"/>
      <c r="JHQ176" s="648"/>
      <c r="JHR176" s="649"/>
      <c r="JHU176" s="651"/>
      <c r="JHV176" s="651"/>
      <c r="JHW176" s="651"/>
      <c r="JHX176" s="651"/>
      <c r="JIA176" s="651"/>
      <c r="JII176" s="648"/>
      <c r="JIJ176" s="649"/>
      <c r="JIM176" s="651"/>
      <c r="JIN176" s="651"/>
      <c r="JIO176" s="651"/>
      <c r="JIP176" s="651"/>
      <c r="JIS176" s="651"/>
      <c r="JJA176" s="648"/>
      <c r="JJB176" s="649"/>
      <c r="JJE176" s="651"/>
      <c r="JJF176" s="651"/>
      <c r="JJG176" s="651"/>
      <c r="JJH176" s="651"/>
      <c r="JJK176" s="651"/>
      <c r="JJS176" s="648"/>
      <c r="JJT176" s="649"/>
      <c r="JJW176" s="651"/>
      <c r="JJX176" s="651"/>
      <c r="JJY176" s="651"/>
      <c r="JJZ176" s="651"/>
      <c r="JKC176" s="651"/>
      <c r="JKK176" s="648"/>
      <c r="JKL176" s="649"/>
      <c r="JKO176" s="651"/>
      <c r="JKP176" s="651"/>
      <c r="JKQ176" s="651"/>
      <c r="JKR176" s="651"/>
      <c r="JKU176" s="651"/>
      <c r="JLC176" s="648"/>
      <c r="JLD176" s="649"/>
      <c r="JLG176" s="651"/>
      <c r="JLH176" s="651"/>
      <c r="JLI176" s="651"/>
      <c r="JLJ176" s="651"/>
      <c r="JLM176" s="651"/>
      <c r="JLU176" s="648"/>
      <c r="JLV176" s="649"/>
      <c r="JLY176" s="651"/>
      <c r="JLZ176" s="651"/>
      <c r="JMA176" s="651"/>
      <c r="JMB176" s="651"/>
      <c r="JME176" s="651"/>
      <c r="JMM176" s="648"/>
      <c r="JMN176" s="649"/>
      <c r="JMQ176" s="651"/>
      <c r="JMR176" s="651"/>
      <c r="JMS176" s="651"/>
      <c r="JMT176" s="651"/>
      <c r="JMW176" s="651"/>
      <c r="JNE176" s="648"/>
      <c r="JNF176" s="649"/>
      <c r="JNI176" s="651"/>
      <c r="JNJ176" s="651"/>
      <c r="JNK176" s="651"/>
      <c r="JNL176" s="651"/>
      <c r="JNO176" s="651"/>
      <c r="JNW176" s="648"/>
      <c r="JNX176" s="649"/>
      <c r="JOA176" s="651"/>
      <c r="JOB176" s="651"/>
      <c r="JOC176" s="651"/>
      <c r="JOD176" s="651"/>
      <c r="JOG176" s="651"/>
      <c r="JOO176" s="648"/>
      <c r="JOP176" s="649"/>
      <c r="JOS176" s="651"/>
      <c r="JOT176" s="651"/>
      <c r="JOU176" s="651"/>
      <c r="JOV176" s="651"/>
      <c r="JOY176" s="651"/>
      <c r="JPG176" s="648"/>
      <c r="JPH176" s="649"/>
      <c r="JPK176" s="651"/>
      <c r="JPL176" s="651"/>
      <c r="JPM176" s="651"/>
      <c r="JPN176" s="651"/>
      <c r="JPQ176" s="651"/>
      <c r="JPY176" s="648"/>
      <c r="JPZ176" s="649"/>
      <c r="JQC176" s="651"/>
      <c r="JQD176" s="651"/>
      <c r="JQE176" s="651"/>
      <c r="JQF176" s="651"/>
      <c r="JQI176" s="651"/>
      <c r="JQQ176" s="648"/>
      <c r="JQR176" s="649"/>
      <c r="JQU176" s="651"/>
      <c r="JQV176" s="651"/>
      <c r="JQW176" s="651"/>
      <c r="JQX176" s="651"/>
      <c r="JRA176" s="651"/>
      <c r="JRI176" s="648"/>
      <c r="JRJ176" s="649"/>
      <c r="JRM176" s="651"/>
      <c r="JRN176" s="651"/>
      <c r="JRO176" s="651"/>
      <c r="JRP176" s="651"/>
      <c r="JRS176" s="651"/>
      <c r="JSA176" s="648"/>
      <c r="JSB176" s="649"/>
      <c r="JSE176" s="651"/>
      <c r="JSF176" s="651"/>
      <c r="JSG176" s="651"/>
      <c r="JSH176" s="651"/>
      <c r="JSK176" s="651"/>
      <c r="JSS176" s="648"/>
      <c r="JST176" s="649"/>
      <c r="JSW176" s="651"/>
      <c r="JSX176" s="651"/>
      <c r="JSY176" s="651"/>
      <c r="JSZ176" s="651"/>
      <c r="JTC176" s="651"/>
      <c r="JTK176" s="648"/>
      <c r="JTL176" s="649"/>
      <c r="JTO176" s="651"/>
      <c r="JTP176" s="651"/>
      <c r="JTQ176" s="651"/>
      <c r="JTR176" s="651"/>
      <c r="JTU176" s="651"/>
      <c r="JUC176" s="648"/>
      <c r="JUD176" s="649"/>
      <c r="JUG176" s="651"/>
      <c r="JUH176" s="651"/>
      <c r="JUI176" s="651"/>
      <c r="JUJ176" s="651"/>
      <c r="JUM176" s="651"/>
      <c r="JUU176" s="648"/>
      <c r="JUV176" s="649"/>
      <c r="JUY176" s="651"/>
      <c r="JUZ176" s="651"/>
      <c r="JVA176" s="651"/>
      <c r="JVB176" s="651"/>
      <c r="JVE176" s="651"/>
      <c r="JVM176" s="648"/>
      <c r="JVN176" s="649"/>
      <c r="JVQ176" s="651"/>
      <c r="JVR176" s="651"/>
      <c r="JVS176" s="651"/>
      <c r="JVT176" s="651"/>
      <c r="JVW176" s="651"/>
      <c r="JWE176" s="648"/>
      <c r="JWF176" s="649"/>
      <c r="JWI176" s="651"/>
      <c r="JWJ176" s="651"/>
      <c r="JWK176" s="651"/>
      <c r="JWL176" s="651"/>
      <c r="JWO176" s="651"/>
      <c r="JWW176" s="648"/>
      <c r="JWX176" s="649"/>
      <c r="JXA176" s="651"/>
      <c r="JXB176" s="651"/>
      <c r="JXC176" s="651"/>
      <c r="JXD176" s="651"/>
      <c r="JXG176" s="651"/>
      <c r="JXO176" s="648"/>
      <c r="JXP176" s="649"/>
      <c r="JXS176" s="651"/>
      <c r="JXT176" s="651"/>
      <c r="JXU176" s="651"/>
      <c r="JXV176" s="651"/>
      <c r="JXY176" s="651"/>
      <c r="JYG176" s="648"/>
      <c r="JYH176" s="649"/>
      <c r="JYK176" s="651"/>
      <c r="JYL176" s="651"/>
      <c r="JYM176" s="651"/>
      <c r="JYN176" s="651"/>
      <c r="JYQ176" s="651"/>
      <c r="JYY176" s="648"/>
      <c r="JYZ176" s="649"/>
      <c r="JZC176" s="651"/>
      <c r="JZD176" s="651"/>
      <c r="JZE176" s="651"/>
      <c r="JZF176" s="651"/>
      <c r="JZI176" s="651"/>
      <c r="JZQ176" s="648"/>
      <c r="JZR176" s="649"/>
      <c r="JZU176" s="651"/>
      <c r="JZV176" s="651"/>
      <c r="JZW176" s="651"/>
      <c r="JZX176" s="651"/>
      <c r="KAA176" s="651"/>
      <c r="KAI176" s="648"/>
      <c r="KAJ176" s="649"/>
      <c r="KAM176" s="651"/>
      <c r="KAN176" s="651"/>
      <c r="KAO176" s="651"/>
      <c r="KAP176" s="651"/>
      <c r="KAS176" s="651"/>
      <c r="KBA176" s="648"/>
      <c r="KBB176" s="649"/>
      <c r="KBE176" s="651"/>
      <c r="KBF176" s="651"/>
      <c r="KBG176" s="651"/>
      <c r="KBH176" s="651"/>
      <c r="KBK176" s="651"/>
      <c r="KBS176" s="648"/>
      <c r="KBT176" s="649"/>
      <c r="KBW176" s="651"/>
      <c r="KBX176" s="651"/>
      <c r="KBY176" s="651"/>
      <c r="KBZ176" s="651"/>
      <c r="KCC176" s="651"/>
      <c r="KCK176" s="648"/>
      <c r="KCL176" s="649"/>
      <c r="KCO176" s="651"/>
      <c r="KCP176" s="651"/>
      <c r="KCQ176" s="651"/>
      <c r="KCR176" s="651"/>
      <c r="KCU176" s="651"/>
      <c r="KDC176" s="648"/>
      <c r="KDD176" s="649"/>
      <c r="KDG176" s="651"/>
      <c r="KDH176" s="651"/>
      <c r="KDI176" s="651"/>
      <c r="KDJ176" s="651"/>
      <c r="KDM176" s="651"/>
      <c r="KDU176" s="648"/>
      <c r="KDV176" s="649"/>
      <c r="KDY176" s="651"/>
      <c r="KDZ176" s="651"/>
      <c r="KEA176" s="651"/>
      <c r="KEB176" s="651"/>
      <c r="KEE176" s="651"/>
      <c r="KEM176" s="648"/>
      <c r="KEN176" s="649"/>
      <c r="KEQ176" s="651"/>
      <c r="KER176" s="651"/>
      <c r="KES176" s="651"/>
      <c r="KET176" s="651"/>
      <c r="KEW176" s="651"/>
      <c r="KFE176" s="648"/>
      <c r="KFF176" s="649"/>
      <c r="KFI176" s="651"/>
      <c r="KFJ176" s="651"/>
      <c r="KFK176" s="651"/>
      <c r="KFL176" s="651"/>
      <c r="KFO176" s="651"/>
      <c r="KFW176" s="648"/>
      <c r="KFX176" s="649"/>
      <c r="KGA176" s="651"/>
      <c r="KGB176" s="651"/>
      <c r="KGC176" s="651"/>
      <c r="KGD176" s="651"/>
      <c r="KGG176" s="651"/>
      <c r="KGO176" s="648"/>
      <c r="KGP176" s="649"/>
      <c r="KGS176" s="651"/>
      <c r="KGT176" s="651"/>
      <c r="KGU176" s="651"/>
      <c r="KGV176" s="651"/>
      <c r="KGY176" s="651"/>
      <c r="KHG176" s="648"/>
      <c r="KHH176" s="649"/>
      <c r="KHK176" s="651"/>
      <c r="KHL176" s="651"/>
      <c r="KHM176" s="651"/>
      <c r="KHN176" s="651"/>
      <c r="KHQ176" s="651"/>
      <c r="KHY176" s="648"/>
      <c r="KHZ176" s="649"/>
      <c r="KIC176" s="651"/>
      <c r="KID176" s="651"/>
      <c r="KIE176" s="651"/>
      <c r="KIF176" s="651"/>
      <c r="KII176" s="651"/>
      <c r="KIQ176" s="648"/>
      <c r="KIR176" s="649"/>
      <c r="KIU176" s="651"/>
      <c r="KIV176" s="651"/>
      <c r="KIW176" s="651"/>
      <c r="KIX176" s="651"/>
      <c r="KJA176" s="651"/>
      <c r="KJI176" s="648"/>
      <c r="KJJ176" s="649"/>
      <c r="KJM176" s="651"/>
      <c r="KJN176" s="651"/>
      <c r="KJO176" s="651"/>
      <c r="KJP176" s="651"/>
      <c r="KJS176" s="651"/>
      <c r="KKA176" s="648"/>
      <c r="KKB176" s="649"/>
      <c r="KKE176" s="651"/>
      <c r="KKF176" s="651"/>
      <c r="KKG176" s="651"/>
      <c r="KKH176" s="651"/>
      <c r="KKK176" s="651"/>
      <c r="KKS176" s="648"/>
      <c r="KKT176" s="649"/>
      <c r="KKW176" s="651"/>
      <c r="KKX176" s="651"/>
      <c r="KKY176" s="651"/>
      <c r="KKZ176" s="651"/>
      <c r="KLC176" s="651"/>
      <c r="KLK176" s="648"/>
      <c r="KLL176" s="649"/>
      <c r="KLO176" s="651"/>
      <c r="KLP176" s="651"/>
      <c r="KLQ176" s="651"/>
      <c r="KLR176" s="651"/>
      <c r="KLU176" s="651"/>
      <c r="KMC176" s="648"/>
      <c r="KMD176" s="649"/>
      <c r="KMG176" s="651"/>
      <c r="KMH176" s="651"/>
      <c r="KMI176" s="651"/>
      <c r="KMJ176" s="651"/>
      <c r="KMM176" s="651"/>
      <c r="KMU176" s="648"/>
      <c r="KMV176" s="649"/>
      <c r="KMY176" s="651"/>
      <c r="KMZ176" s="651"/>
      <c r="KNA176" s="651"/>
      <c r="KNB176" s="651"/>
      <c r="KNE176" s="651"/>
      <c r="KNM176" s="648"/>
      <c r="KNN176" s="649"/>
      <c r="KNQ176" s="651"/>
      <c r="KNR176" s="651"/>
      <c r="KNS176" s="651"/>
      <c r="KNT176" s="651"/>
      <c r="KNW176" s="651"/>
      <c r="KOE176" s="648"/>
      <c r="KOF176" s="649"/>
      <c r="KOI176" s="651"/>
      <c r="KOJ176" s="651"/>
      <c r="KOK176" s="651"/>
      <c r="KOL176" s="651"/>
      <c r="KOO176" s="651"/>
      <c r="KOW176" s="648"/>
      <c r="KOX176" s="649"/>
      <c r="KPA176" s="651"/>
      <c r="KPB176" s="651"/>
      <c r="KPC176" s="651"/>
      <c r="KPD176" s="651"/>
      <c r="KPG176" s="651"/>
      <c r="KPO176" s="648"/>
      <c r="KPP176" s="649"/>
      <c r="KPS176" s="651"/>
      <c r="KPT176" s="651"/>
      <c r="KPU176" s="651"/>
      <c r="KPV176" s="651"/>
      <c r="KPY176" s="651"/>
      <c r="KQG176" s="648"/>
      <c r="KQH176" s="649"/>
      <c r="KQK176" s="651"/>
      <c r="KQL176" s="651"/>
      <c r="KQM176" s="651"/>
      <c r="KQN176" s="651"/>
      <c r="KQQ176" s="651"/>
      <c r="KQY176" s="648"/>
      <c r="KQZ176" s="649"/>
      <c r="KRC176" s="651"/>
      <c r="KRD176" s="651"/>
      <c r="KRE176" s="651"/>
      <c r="KRF176" s="651"/>
      <c r="KRI176" s="651"/>
      <c r="KRQ176" s="648"/>
      <c r="KRR176" s="649"/>
      <c r="KRU176" s="651"/>
      <c r="KRV176" s="651"/>
      <c r="KRW176" s="651"/>
      <c r="KRX176" s="651"/>
      <c r="KSA176" s="651"/>
      <c r="KSI176" s="648"/>
      <c r="KSJ176" s="649"/>
      <c r="KSM176" s="651"/>
      <c r="KSN176" s="651"/>
      <c r="KSO176" s="651"/>
      <c r="KSP176" s="651"/>
      <c r="KSS176" s="651"/>
      <c r="KTA176" s="648"/>
      <c r="KTB176" s="649"/>
      <c r="KTE176" s="651"/>
      <c r="KTF176" s="651"/>
      <c r="KTG176" s="651"/>
      <c r="KTH176" s="651"/>
      <c r="KTK176" s="651"/>
      <c r="KTS176" s="648"/>
      <c r="KTT176" s="649"/>
      <c r="KTW176" s="651"/>
      <c r="KTX176" s="651"/>
      <c r="KTY176" s="651"/>
      <c r="KTZ176" s="651"/>
      <c r="KUC176" s="651"/>
      <c r="KUK176" s="648"/>
      <c r="KUL176" s="649"/>
      <c r="KUO176" s="651"/>
      <c r="KUP176" s="651"/>
      <c r="KUQ176" s="651"/>
      <c r="KUR176" s="651"/>
      <c r="KUU176" s="651"/>
      <c r="KVC176" s="648"/>
      <c r="KVD176" s="649"/>
      <c r="KVG176" s="651"/>
      <c r="KVH176" s="651"/>
      <c r="KVI176" s="651"/>
      <c r="KVJ176" s="651"/>
      <c r="KVM176" s="651"/>
      <c r="KVU176" s="648"/>
      <c r="KVV176" s="649"/>
      <c r="KVY176" s="651"/>
      <c r="KVZ176" s="651"/>
      <c r="KWA176" s="651"/>
      <c r="KWB176" s="651"/>
      <c r="KWE176" s="651"/>
      <c r="KWM176" s="648"/>
      <c r="KWN176" s="649"/>
      <c r="KWQ176" s="651"/>
      <c r="KWR176" s="651"/>
      <c r="KWS176" s="651"/>
      <c r="KWT176" s="651"/>
      <c r="KWW176" s="651"/>
      <c r="KXE176" s="648"/>
      <c r="KXF176" s="649"/>
      <c r="KXI176" s="651"/>
      <c r="KXJ176" s="651"/>
      <c r="KXK176" s="651"/>
      <c r="KXL176" s="651"/>
      <c r="KXO176" s="651"/>
      <c r="KXW176" s="648"/>
      <c r="KXX176" s="649"/>
      <c r="KYA176" s="651"/>
      <c r="KYB176" s="651"/>
      <c r="KYC176" s="651"/>
      <c r="KYD176" s="651"/>
      <c r="KYG176" s="651"/>
      <c r="KYO176" s="648"/>
      <c r="KYP176" s="649"/>
      <c r="KYS176" s="651"/>
      <c r="KYT176" s="651"/>
      <c r="KYU176" s="651"/>
      <c r="KYV176" s="651"/>
      <c r="KYY176" s="651"/>
      <c r="KZG176" s="648"/>
      <c r="KZH176" s="649"/>
      <c r="KZK176" s="651"/>
      <c r="KZL176" s="651"/>
      <c r="KZM176" s="651"/>
      <c r="KZN176" s="651"/>
      <c r="KZQ176" s="651"/>
      <c r="KZY176" s="648"/>
      <c r="KZZ176" s="649"/>
      <c r="LAC176" s="651"/>
      <c r="LAD176" s="651"/>
      <c r="LAE176" s="651"/>
      <c r="LAF176" s="651"/>
      <c r="LAI176" s="651"/>
      <c r="LAQ176" s="648"/>
      <c r="LAR176" s="649"/>
      <c r="LAU176" s="651"/>
      <c r="LAV176" s="651"/>
      <c r="LAW176" s="651"/>
      <c r="LAX176" s="651"/>
      <c r="LBA176" s="651"/>
      <c r="LBI176" s="648"/>
      <c r="LBJ176" s="649"/>
      <c r="LBM176" s="651"/>
      <c r="LBN176" s="651"/>
      <c r="LBO176" s="651"/>
      <c r="LBP176" s="651"/>
      <c r="LBS176" s="651"/>
      <c r="LCA176" s="648"/>
      <c r="LCB176" s="649"/>
      <c r="LCE176" s="651"/>
      <c r="LCF176" s="651"/>
      <c r="LCG176" s="651"/>
      <c r="LCH176" s="651"/>
      <c r="LCK176" s="651"/>
      <c r="LCS176" s="648"/>
      <c r="LCT176" s="649"/>
      <c r="LCW176" s="651"/>
      <c r="LCX176" s="651"/>
      <c r="LCY176" s="651"/>
      <c r="LCZ176" s="651"/>
      <c r="LDC176" s="651"/>
      <c r="LDK176" s="648"/>
      <c r="LDL176" s="649"/>
      <c r="LDO176" s="651"/>
      <c r="LDP176" s="651"/>
      <c r="LDQ176" s="651"/>
      <c r="LDR176" s="651"/>
      <c r="LDU176" s="651"/>
      <c r="LEC176" s="648"/>
      <c r="LED176" s="649"/>
      <c r="LEG176" s="651"/>
      <c r="LEH176" s="651"/>
      <c r="LEI176" s="651"/>
      <c r="LEJ176" s="651"/>
      <c r="LEM176" s="651"/>
      <c r="LEU176" s="648"/>
      <c r="LEV176" s="649"/>
      <c r="LEY176" s="651"/>
      <c r="LEZ176" s="651"/>
      <c r="LFA176" s="651"/>
      <c r="LFB176" s="651"/>
      <c r="LFE176" s="651"/>
      <c r="LFM176" s="648"/>
      <c r="LFN176" s="649"/>
      <c r="LFQ176" s="651"/>
      <c r="LFR176" s="651"/>
      <c r="LFS176" s="651"/>
      <c r="LFT176" s="651"/>
      <c r="LFW176" s="651"/>
      <c r="LGE176" s="648"/>
      <c r="LGF176" s="649"/>
      <c r="LGI176" s="651"/>
      <c r="LGJ176" s="651"/>
      <c r="LGK176" s="651"/>
      <c r="LGL176" s="651"/>
      <c r="LGO176" s="651"/>
      <c r="LGW176" s="648"/>
      <c r="LGX176" s="649"/>
      <c r="LHA176" s="651"/>
      <c r="LHB176" s="651"/>
      <c r="LHC176" s="651"/>
      <c r="LHD176" s="651"/>
      <c r="LHG176" s="651"/>
      <c r="LHO176" s="648"/>
      <c r="LHP176" s="649"/>
      <c r="LHS176" s="651"/>
      <c r="LHT176" s="651"/>
      <c r="LHU176" s="651"/>
      <c r="LHV176" s="651"/>
      <c r="LHY176" s="651"/>
      <c r="LIG176" s="648"/>
      <c r="LIH176" s="649"/>
      <c r="LIK176" s="651"/>
      <c r="LIL176" s="651"/>
      <c r="LIM176" s="651"/>
      <c r="LIN176" s="651"/>
      <c r="LIQ176" s="651"/>
      <c r="LIY176" s="648"/>
      <c r="LIZ176" s="649"/>
      <c r="LJC176" s="651"/>
      <c r="LJD176" s="651"/>
      <c r="LJE176" s="651"/>
      <c r="LJF176" s="651"/>
      <c r="LJI176" s="651"/>
      <c r="LJQ176" s="648"/>
      <c r="LJR176" s="649"/>
      <c r="LJU176" s="651"/>
      <c r="LJV176" s="651"/>
      <c r="LJW176" s="651"/>
      <c r="LJX176" s="651"/>
      <c r="LKA176" s="651"/>
      <c r="LKI176" s="648"/>
      <c r="LKJ176" s="649"/>
      <c r="LKM176" s="651"/>
      <c r="LKN176" s="651"/>
      <c r="LKO176" s="651"/>
      <c r="LKP176" s="651"/>
      <c r="LKS176" s="651"/>
      <c r="LLA176" s="648"/>
      <c r="LLB176" s="649"/>
      <c r="LLE176" s="651"/>
      <c r="LLF176" s="651"/>
      <c r="LLG176" s="651"/>
      <c r="LLH176" s="651"/>
      <c r="LLK176" s="651"/>
      <c r="LLS176" s="648"/>
      <c r="LLT176" s="649"/>
      <c r="LLW176" s="651"/>
      <c r="LLX176" s="651"/>
      <c r="LLY176" s="651"/>
      <c r="LLZ176" s="651"/>
      <c r="LMC176" s="651"/>
      <c r="LMK176" s="648"/>
      <c r="LML176" s="649"/>
      <c r="LMO176" s="651"/>
      <c r="LMP176" s="651"/>
      <c r="LMQ176" s="651"/>
      <c r="LMR176" s="651"/>
      <c r="LMU176" s="651"/>
      <c r="LNC176" s="648"/>
      <c r="LND176" s="649"/>
      <c r="LNG176" s="651"/>
      <c r="LNH176" s="651"/>
      <c r="LNI176" s="651"/>
      <c r="LNJ176" s="651"/>
      <c r="LNM176" s="651"/>
      <c r="LNU176" s="648"/>
      <c r="LNV176" s="649"/>
      <c r="LNY176" s="651"/>
      <c r="LNZ176" s="651"/>
      <c r="LOA176" s="651"/>
      <c r="LOB176" s="651"/>
      <c r="LOE176" s="651"/>
      <c r="LOM176" s="648"/>
      <c r="LON176" s="649"/>
      <c r="LOQ176" s="651"/>
      <c r="LOR176" s="651"/>
      <c r="LOS176" s="651"/>
      <c r="LOT176" s="651"/>
      <c r="LOW176" s="651"/>
      <c r="LPE176" s="648"/>
      <c r="LPF176" s="649"/>
      <c r="LPI176" s="651"/>
      <c r="LPJ176" s="651"/>
      <c r="LPK176" s="651"/>
      <c r="LPL176" s="651"/>
      <c r="LPO176" s="651"/>
      <c r="LPW176" s="648"/>
      <c r="LPX176" s="649"/>
      <c r="LQA176" s="651"/>
      <c r="LQB176" s="651"/>
      <c r="LQC176" s="651"/>
      <c r="LQD176" s="651"/>
      <c r="LQG176" s="651"/>
      <c r="LQO176" s="648"/>
      <c r="LQP176" s="649"/>
      <c r="LQS176" s="651"/>
      <c r="LQT176" s="651"/>
      <c r="LQU176" s="651"/>
      <c r="LQV176" s="651"/>
      <c r="LQY176" s="651"/>
      <c r="LRG176" s="648"/>
      <c r="LRH176" s="649"/>
      <c r="LRK176" s="651"/>
      <c r="LRL176" s="651"/>
      <c r="LRM176" s="651"/>
      <c r="LRN176" s="651"/>
      <c r="LRQ176" s="651"/>
      <c r="LRY176" s="648"/>
      <c r="LRZ176" s="649"/>
      <c r="LSC176" s="651"/>
      <c r="LSD176" s="651"/>
      <c r="LSE176" s="651"/>
      <c r="LSF176" s="651"/>
      <c r="LSI176" s="651"/>
      <c r="LSQ176" s="648"/>
      <c r="LSR176" s="649"/>
      <c r="LSU176" s="651"/>
      <c r="LSV176" s="651"/>
      <c r="LSW176" s="651"/>
      <c r="LSX176" s="651"/>
      <c r="LTA176" s="651"/>
      <c r="LTI176" s="648"/>
      <c r="LTJ176" s="649"/>
      <c r="LTM176" s="651"/>
      <c r="LTN176" s="651"/>
      <c r="LTO176" s="651"/>
      <c r="LTP176" s="651"/>
      <c r="LTS176" s="651"/>
      <c r="LUA176" s="648"/>
      <c r="LUB176" s="649"/>
      <c r="LUE176" s="651"/>
      <c r="LUF176" s="651"/>
      <c r="LUG176" s="651"/>
      <c r="LUH176" s="651"/>
      <c r="LUK176" s="651"/>
      <c r="LUS176" s="648"/>
      <c r="LUT176" s="649"/>
      <c r="LUW176" s="651"/>
      <c r="LUX176" s="651"/>
      <c r="LUY176" s="651"/>
      <c r="LUZ176" s="651"/>
      <c r="LVC176" s="651"/>
      <c r="LVK176" s="648"/>
      <c r="LVL176" s="649"/>
      <c r="LVO176" s="651"/>
      <c r="LVP176" s="651"/>
      <c r="LVQ176" s="651"/>
      <c r="LVR176" s="651"/>
      <c r="LVU176" s="651"/>
      <c r="LWC176" s="648"/>
      <c r="LWD176" s="649"/>
      <c r="LWG176" s="651"/>
      <c r="LWH176" s="651"/>
      <c r="LWI176" s="651"/>
      <c r="LWJ176" s="651"/>
      <c r="LWM176" s="651"/>
      <c r="LWU176" s="648"/>
      <c r="LWV176" s="649"/>
      <c r="LWY176" s="651"/>
      <c r="LWZ176" s="651"/>
      <c r="LXA176" s="651"/>
      <c r="LXB176" s="651"/>
      <c r="LXE176" s="651"/>
      <c r="LXM176" s="648"/>
      <c r="LXN176" s="649"/>
      <c r="LXQ176" s="651"/>
      <c r="LXR176" s="651"/>
      <c r="LXS176" s="651"/>
      <c r="LXT176" s="651"/>
      <c r="LXW176" s="651"/>
      <c r="LYE176" s="648"/>
      <c r="LYF176" s="649"/>
      <c r="LYI176" s="651"/>
      <c r="LYJ176" s="651"/>
      <c r="LYK176" s="651"/>
      <c r="LYL176" s="651"/>
      <c r="LYO176" s="651"/>
      <c r="LYW176" s="648"/>
      <c r="LYX176" s="649"/>
      <c r="LZA176" s="651"/>
      <c r="LZB176" s="651"/>
      <c r="LZC176" s="651"/>
      <c r="LZD176" s="651"/>
      <c r="LZG176" s="651"/>
      <c r="LZO176" s="648"/>
      <c r="LZP176" s="649"/>
      <c r="LZS176" s="651"/>
      <c r="LZT176" s="651"/>
      <c r="LZU176" s="651"/>
      <c r="LZV176" s="651"/>
      <c r="LZY176" s="651"/>
      <c r="MAG176" s="648"/>
      <c r="MAH176" s="649"/>
      <c r="MAK176" s="651"/>
      <c r="MAL176" s="651"/>
      <c r="MAM176" s="651"/>
      <c r="MAN176" s="651"/>
      <c r="MAQ176" s="651"/>
      <c r="MAY176" s="648"/>
      <c r="MAZ176" s="649"/>
      <c r="MBC176" s="651"/>
      <c r="MBD176" s="651"/>
      <c r="MBE176" s="651"/>
      <c r="MBF176" s="651"/>
      <c r="MBI176" s="651"/>
      <c r="MBQ176" s="648"/>
      <c r="MBR176" s="649"/>
      <c r="MBU176" s="651"/>
      <c r="MBV176" s="651"/>
      <c r="MBW176" s="651"/>
      <c r="MBX176" s="651"/>
      <c r="MCA176" s="651"/>
      <c r="MCI176" s="648"/>
      <c r="MCJ176" s="649"/>
      <c r="MCM176" s="651"/>
      <c r="MCN176" s="651"/>
      <c r="MCO176" s="651"/>
      <c r="MCP176" s="651"/>
      <c r="MCS176" s="651"/>
      <c r="MDA176" s="648"/>
      <c r="MDB176" s="649"/>
      <c r="MDE176" s="651"/>
      <c r="MDF176" s="651"/>
      <c r="MDG176" s="651"/>
      <c r="MDH176" s="651"/>
      <c r="MDK176" s="651"/>
      <c r="MDS176" s="648"/>
      <c r="MDT176" s="649"/>
      <c r="MDW176" s="651"/>
      <c r="MDX176" s="651"/>
      <c r="MDY176" s="651"/>
      <c r="MDZ176" s="651"/>
      <c r="MEC176" s="651"/>
      <c r="MEK176" s="648"/>
      <c r="MEL176" s="649"/>
      <c r="MEO176" s="651"/>
      <c r="MEP176" s="651"/>
      <c r="MEQ176" s="651"/>
      <c r="MER176" s="651"/>
      <c r="MEU176" s="651"/>
      <c r="MFC176" s="648"/>
      <c r="MFD176" s="649"/>
      <c r="MFG176" s="651"/>
      <c r="MFH176" s="651"/>
      <c r="MFI176" s="651"/>
      <c r="MFJ176" s="651"/>
      <c r="MFM176" s="651"/>
      <c r="MFU176" s="648"/>
      <c r="MFV176" s="649"/>
      <c r="MFY176" s="651"/>
      <c r="MFZ176" s="651"/>
      <c r="MGA176" s="651"/>
      <c r="MGB176" s="651"/>
      <c r="MGE176" s="651"/>
      <c r="MGM176" s="648"/>
      <c r="MGN176" s="649"/>
      <c r="MGQ176" s="651"/>
      <c r="MGR176" s="651"/>
      <c r="MGS176" s="651"/>
      <c r="MGT176" s="651"/>
      <c r="MGW176" s="651"/>
      <c r="MHE176" s="648"/>
      <c r="MHF176" s="649"/>
      <c r="MHI176" s="651"/>
      <c r="MHJ176" s="651"/>
      <c r="MHK176" s="651"/>
      <c r="MHL176" s="651"/>
      <c r="MHO176" s="651"/>
      <c r="MHW176" s="648"/>
      <c r="MHX176" s="649"/>
      <c r="MIA176" s="651"/>
      <c r="MIB176" s="651"/>
      <c r="MIC176" s="651"/>
      <c r="MID176" s="651"/>
      <c r="MIG176" s="651"/>
      <c r="MIO176" s="648"/>
      <c r="MIP176" s="649"/>
      <c r="MIS176" s="651"/>
      <c r="MIT176" s="651"/>
      <c r="MIU176" s="651"/>
      <c r="MIV176" s="651"/>
      <c r="MIY176" s="651"/>
      <c r="MJG176" s="648"/>
      <c r="MJH176" s="649"/>
      <c r="MJK176" s="651"/>
      <c r="MJL176" s="651"/>
      <c r="MJM176" s="651"/>
      <c r="MJN176" s="651"/>
      <c r="MJQ176" s="651"/>
      <c r="MJY176" s="648"/>
      <c r="MJZ176" s="649"/>
      <c r="MKC176" s="651"/>
      <c r="MKD176" s="651"/>
      <c r="MKE176" s="651"/>
      <c r="MKF176" s="651"/>
      <c r="MKI176" s="651"/>
      <c r="MKQ176" s="648"/>
      <c r="MKR176" s="649"/>
      <c r="MKU176" s="651"/>
      <c r="MKV176" s="651"/>
      <c r="MKW176" s="651"/>
      <c r="MKX176" s="651"/>
      <c r="MLA176" s="651"/>
      <c r="MLI176" s="648"/>
      <c r="MLJ176" s="649"/>
      <c r="MLM176" s="651"/>
      <c r="MLN176" s="651"/>
      <c r="MLO176" s="651"/>
      <c r="MLP176" s="651"/>
      <c r="MLS176" s="651"/>
      <c r="MMA176" s="648"/>
      <c r="MMB176" s="649"/>
      <c r="MME176" s="651"/>
      <c r="MMF176" s="651"/>
      <c r="MMG176" s="651"/>
      <c r="MMH176" s="651"/>
      <c r="MMK176" s="651"/>
      <c r="MMS176" s="648"/>
      <c r="MMT176" s="649"/>
      <c r="MMW176" s="651"/>
      <c r="MMX176" s="651"/>
      <c r="MMY176" s="651"/>
      <c r="MMZ176" s="651"/>
      <c r="MNC176" s="651"/>
      <c r="MNK176" s="648"/>
      <c r="MNL176" s="649"/>
      <c r="MNO176" s="651"/>
      <c r="MNP176" s="651"/>
      <c r="MNQ176" s="651"/>
      <c r="MNR176" s="651"/>
      <c r="MNU176" s="651"/>
      <c r="MOC176" s="648"/>
      <c r="MOD176" s="649"/>
      <c r="MOG176" s="651"/>
      <c r="MOH176" s="651"/>
      <c r="MOI176" s="651"/>
      <c r="MOJ176" s="651"/>
      <c r="MOM176" s="651"/>
      <c r="MOU176" s="648"/>
      <c r="MOV176" s="649"/>
      <c r="MOY176" s="651"/>
      <c r="MOZ176" s="651"/>
      <c r="MPA176" s="651"/>
      <c r="MPB176" s="651"/>
      <c r="MPE176" s="651"/>
      <c r="MPM176" s="648"/>
      <c r="MPN176" s="649"/>
      <c r="MPQ176" s="651"/>
      <c r="MPR176" s="651"/>
      <c r="MPS176" s="651"/>
      <c r="MPT176" s="651"/>
      <c r="MPW176" s="651"/>
      <c r="MQE176" s="648"/>
      <c r="MQF176" s="649"/>
      <c r="MQI176" s="651"/>
      <c r="MQJ176" s="651"/>
      <c r="MQK176" s="651"/>
      <c r="MQL176" s="651"/>
      <c r="MQO176" s="651"/>
      <c r="MQW176" s="648"/>
      <c r="MQX176" s="649"/>
      <c r="MRA176" s="651"/>
      <c r="MRB176" s="651"/>
      <c r="MRC176" s="651"/>
      <c r="MRD176" s="651"/>
      <c r="MRG176" s="651"/>
      <c r="MRO176" s="648"/>
      <c r="MRP176" s="649"/>
      <c r="MRS176" s="651"/>
      <c r="MRT176" s="651"/>
      <c r="MRU176" s="651"/>
      <c r="MRV176" s="651"/>
      <c r="MRY176" s="651"/>
      <c r="MSG176" s="648"/>
      <c r="MSH176" s="649"/>
      <c r="MSK176" s="651"/>
      <c r="MSL176" s="651"/>
      <c r="MSM176" s="651"/>
      <c r="MSN176" s="651"/>
      <c r="MSQ176" s="651"/>
      <c r="MSY176" s="648"/>
      <c r="MSZ176" s="649"/>
      <c r="MTC176" s="651"/>
      <c r="MTD176" s="651"/>
      <c r="MTE176" s="651"/>
      <c r="MTF176" s="651"/>
      <c r="MTI176" s="651"/>
      <c r="MTQ176" s="648"/>
      <c r="MTR176" s="649"/>
      <c r="MTU176" s="651"/>
      <c r="MTV176" s="651"/>
      <c r="MTW176" s="651"/>
      <c r="MTX176" s="651"/>
      <c r="MUA176" s="651"/>
      <c r="MUI176" s="648"/>
      <c r="MUJ176" s="649"/>
      <c r="MUM176" s="651"/>
      <c r="MUN176" s="651"/>
      <c r="MUO176" s="651"/>
      <c r="MUP176" s="651"/>
      <c r="MUS176" s="651"/>
      <c r="MVA176" s="648"/>
      <c r="MVB176" s="649"/>
      <c r="MVE176" s="651"/>
      <c r="MVF176" s="651"/>
      <c r="MVG176" s="651"/>
      <c r="MVH176" s="651"/>
      <c r="MVK176" s="651"/>
      <c r="MVS176" s="648"/>
      <c r="MVT176" s="649"/>
      <c r="MVW176" s="651"/>
      <c r="MVX176" s="651"/>
      <c r="MVY176" s="651"/>
      <c r="MVZ176" s="651"/>
      <c r="MWC176" s="651"/>
      <c r="MWK176" s="648"/>
      <c r="MWL176" s="649"/>
      <c r="MWO176" s="651"/>
      <c r="MWP176" s="651"/>
      <c r="MWQ176" s="651"/>
      <c r="MWR176" s="651"/>
      <c r="MWU176" s="651"/>
      <c r="MXC176" s="648"/>
      <c r="MXD176" s="649"/>
      <c r="MXG176" s="651"/>
      <c r="MXH176" s="651"/>
      <c r="MXI176" s="651"/>
      <c r="MXJ176" s="651"/>
      <c r="MXM176" s="651"/>
      <c r="MXU176" s="648"/>
      <c r="MXV176" s="649"/>
      <c r="MXY176" s="651"/>
      <c r="MXZ176" s="651"/>
      <c r="MYA176" s="651"/>
      <c r="MYB176" s="651"/>
      <c r="MYE176" s="651"/>
      <c r="MYM176" s="648"/>
      <c r="MYN176" s="649"/>
      <c r="MYQ176" s="651"/>
      <c r="MYR176" s="651"/>
      <c r="MYS176" s="651"/>
      <c r="MYT176" s="651"/>
      <c r="MYW176" s="651"/>
      <c r="MZE176" s="648"/>
      <c r="MZF176" s="649"/>
      <c r="MZI176" s="651"/>
      <c r="MZJ176" s="651"/>
      <c r="MZK176" s="651"/>
      <c r="MZL176" s="651"/>
      <c r="MZO176" s="651"/>
      <c r="MZW176" s="648"/>
      <c r="MZX176" s="649"/>
      <c r="NAA176" s="651"/>
      <c r="NAB176" s="651"/>
      <c r="NAC176" s="651"/>
      <c r="NAD176" s="651"/>
      <c r="NAG176" s="651"/>
      <c r="NAO176" s="648"/>
      <c r="NAP176" s="649"/>
      <c r="NAS176" s="651"/>
      <c r="NAT176" s="651"/>
      <c r="NAU176" s="651"/>
      <c r="NAV176" s="651"/>
      <c r="NAY176" s="651"/>
      <c r="NBG176" s="648"/>
      <c r="NBH176" s="649"/>
      <c r="NBK176" s="651"/>
      <c r="NBL176" s="651"/>
      <c r="NBM176" s="651"/>
      <c r="NBN176" s="651"/>
      <c r="NBQ176" s="651"/>
      <c r="NBY176" s="648"/>
      <c r="NBZ176" s="649"/>
      <c r="NCC176" s="651"/>
      <c r="NCD176" s="651"/>
      <c r="NCE176" s="651"/>
      <c r="NCF176" s="651"/>
      <c r="NCI176" s="651"/>
      <c r="NCQ176" s="648"/>
      <c r="NCR176" s="649"/>
      <c r="NCU176" s="651"/>
      <c r="NCV176" s="651"/>
      <c r="NCW176" s="651"/>
      <c r="NCX176" s="651"/>
      <c r="NDA176" s="651"/>
      <c r="NDI176" s="648"/>
      <c r="NDJ176" s="649"/>
      <c r="NDM176" s="651"/>
      <c r="NDN176" s="651"/>
      <c r="NDO176" s="651"/>
      <c r="NDP176" s="651"/>
      <c r="NDS176" s="651"/>
      <c r="NEA176" s="648"/>
      <c r="NEB176" s="649"/>
      <c r="NEE176" s="651"/>
      <c r="NEF176" s="651"/>
      <c r="NEG176" s="651"/>
      <c r="NEH176" s="651"/>
      <c r="NEK176" s="651"/>
      <c r="NES176" s="648"/>
      <c r="NET176" s="649"/>
      <c r="NEW176" s="651"/>
      <c r="NEX176" s="651"/>
      <c r="NEY176" s="651"/>
      <c r="NEZ176" s="651"/>
      <c r="NFC176" s="651"/>
      <c r="NFK176" s="648"/>
      <c r="NFL176" s="649"/>
      <c r="NFO176" s="651"/>
      <c r="NFP176" s="651"/>
      <c r="NFQ176" s="651"/>
      <c r="NFR176" s="651"/>
      <c r="NFU176" s="651"/>
      <c r="NGC176" s="648"/>
      <c r="NGD176" s="649"/>
      <c r="NGG176" s="651"/>
      <c r="NGH176" s="651"/>
      <c r="NGI176" s="651"/>
      <c r="NGJ176" s="651"/>
      <c r="NGM176" s="651"/>
      <c r="NGU176" s="648"/>
      <c r="NGV176" s="649"/>
      <c r="NGY176" s="651"/>
      <c r="NGZ176" s="651"/>
      <c r="NHA176" s="651"/>
      <c r="NHB176" s="651"/>
      <c r="NHE176" s="651"/>
      <c r="NHM176" s="648"/>
      <c r="NHN176" s="649"/>
      <c r="NHQ176" s="651"/>
      <c r="NHR176" s="651"/>
      <c r="NHS176" s="651"/>
      <c r="NHT176" s="651"/>
      <c r="NHW176" s="651"/>
      <c r="NIE176" s="648"/>
      <c r="NIF176" s="649"/>
      <c r="NII176" s="651"/>
      <c r="NIJ176" s="651"/>
      <c r="NIK176" s="651"/>
      <c r="NIL176" s="651"/>
      <c r="NIO176" s="651"/>
      <c r="NIW176" s="648"/>
      <c r="NIX176" s="649"/>
      <c r="NJA176" s="651"/>
      <c r="NJB176" s="651"/>
      <c r="NJC176" s="651"/>
      <c r="NJD176" s="651"/>
      <c r="NJG176" s="651"/>
      <c r="NJO176" s="648"/>
      <c r="NJP176" s="649"/>
      <c r="NJS176" s="651"/>
      <c r="NJT176" s="651"/>
      <c r="NJU176" s="651"/>
      <c r="NJV176" s="651"/>
      <c r="NJY176" s="651"/>
      <c r="NKG176" s="648"/>
      <c r="NKH176" s="649"/>
      <c r="NKK176" s="651"/>
      <c r="NKL176" s="651"/>
      <c r="NKM176" s="651"/>
      <c r="NKN176" s="651"/>
      <c r="NKQ176" s="651"/>
      <c r="NKY176" s="648"/>
      <c r="NKZ176" s="649"/>
      <c r="NLC176" s="651"/>
      <c r="NLD176" s="651"/>
      <c r="NLE176" s="651"/>
      <c r="NLF176" s="651"/>
      <c r="NLI176" s="651"/>
      <c r="NLQ176" s="648"/>
      <c r="NLR176" s="649"/>
      <c r="NLU176" s="651"/>
      <c r="NLV176" s="651"/>
      <c r="NLW176" s="651"/>
      <c r="NLX176" s="651"/>
      <c r="NMA176" s="651"/>
      <c r="NMI176" s="648"/>
      <c r="NMJ176" s="649"/>
      <c r="NMM176" s="651"/>
      <c r="NMN176" s="651"/>
      <c r="NMO176" s="651"/>
      <c r="NMP176" s="651"/>
      <c r="NMS176" s="651"/>
      <c r="NNA176" s="648"/>
      <c r="NNB176" s="649"/>
      <c r="NNE176" s="651"/>
      <c r="NNF176" s="651"/>
      <c r="NNG176" s="651"/>
      <c r="NNH176" s="651"/>
      <c r="NNK176" s="651"/>
      <c r="NNS176" s="648"/>
      <c r="NNT176" s="649"/>
      <c r="NNW176" s="651"/>
      <c r="NNX176" s="651"/>
      <c r="NNY176" s="651"/>
      <c r="NNZ176" s="651"/>
      <c r="NOC176" s="651"/>
      <c r="NOK176" s="648"/>
      <c r="NOL176" s="649"/>
      <c r="NOO176" s="651"/>
      <c r="NOP176" s="651"/>
      <c r="NOQ176" s="651"/>
      <c r="NOR176" s="651"/>
      <c r="NOU176" s="651"/>
      <c r="NPC176" s="648"/>
      <c r="NPD176" s="649"/>
      <c r="NPG176" s="651"/>
      <c r="NPH176" s="651"/>
      <c r="NPI176" s="651"/>
      <c r="NPJ176" s="651"/>
      <c r="NPM176" s="651"/>
      <c r="NPU176" s="648"/>
      <c r="NPV176" s="649"/>
      <c r="NPY176" s="651"/>
      <c r="NPZ176" s="651"/>
      <c r="NQA176" s="651"/>
      <c r="NQB176" s="651"/>
      <c r="NQE176" s="651"/>
      <c r="NQM176" s="648"/>
      <c r="NQN176" s="649"/>
      <c r="NQQ176" s="651"/>
      <c r="NQR176" s="651"/>
      <c r="NQS176" s="651"/>
      <c r="NQT176" s="651"/>
      <c r="NQW176" s="651"/>
      <c r="NRE176" s="648"/>
      <c r="NRF176" s="649"/>
      <c r="NRI176" s="651"/>
      <c r="NRJ176" s="651"/>
      <c r="NRK176" s="651"/>
      <c r="NRL176" s="651"/>
      <c r="NRO176" s="651"/>
      <c r="NRW176" s="648"/>
      <c r="NRX176" s="649"/>
      <c r="NSA176" s="651"/>
      <c r="NSB176" s="651"/>
      <c r="NSC176" s="651"/>
      <c r="NSD176" s="651"/>
      <c r="NSG176" s="651"/>
      <c r="NSO176" s="648"/>
      <c r="NSP176" s="649"/>
      <c r="NSS176" s="651"/>
      <c r="NST176" s="651"/>
      <c r="NSU176" s="651"/>
      <c r="NSV176" s="651"/>
      <c r="NSY176" s="651"/>
      <c r="NTG176" s="648"/>
      <c r="NTH176" s="649"/>
      <c r="NTK176" s="651"/>
      <c r="NTL176" s="651"/>
      <c r="NTM176" s="651"/>
      <c r="NTN176" s="651"/>
      <c r="NTQ176" s="651"/>
      <c r="NTY176" s="648"/>
      <c r="NTZ176" s="649"/>
      <c r="NUC176" s="651"/>
      <c r="NUD176" s="651"/>
      <c r="NUE176" s="651"/>
      <c r="NUF176" s="651"/>
      <c r="NUI176" s="651"/>
      <c r="NUQ176" s="648"/>
      <c r="NUR176" s="649"/>
      <c r="NUU176" s="651"/>
      <c r="NUV176" s="651"/>
      <c r="NUW176" s="651"/>
      <c r="NUX176" s="651"/>
      <c r="NVA176" s="651"/>
      <c r="NVI176" s="648"/>
      <c r="NVJ176" s="649"/>
      <c r="NVM176" s="651"/>
      <c r="NVN176" s="651"/>
      <c r="NVO176" s="651"/>
      <c r="NVP176" s="651"/>
      <c r="NVS176" s="651"/>
      <c r="NWA176" s="648"/>
      <c r="NWB176" s="649"/>
      <c r="NWE176" s="651"/>
      <c r="NWF176" s="651"/>
      <c r="NWG176" s="651"/>
      <c r="NWH176" s="651"/>
      <c r="NWK176" s="651"/>
      <c r="NWS176" s="648"/>
      <c r="NWT176" s="649"/>
      <c r="NWW176" s="651"/>
      <c r="NWX176" s="651"/>
      <c r="NWY176" s="651"/>
      <c r="NWZ176" s="651"/>
      <c r="NXC176" s="651"/>
      <c r="NXK176" s="648"/>
      <c r="NXL176" s="649"/>
      <c r="NXO176" s="651"/>
      <c r="NXP176" s="651"/>
      <c r="NXQ176" s="651"/>
      <c r="NXR176" s="651"/>
      <c r="NXU176" s="651"/>
      <c r="NYC176" s="648"/>
      <c r="NYD176" s="649"/>
      <c r="NYG176" s="651"/>
      <c r="NYH176" s="651"/>
      <c r="NYI176" s="651"/>
      <c r="NYJ176" s="651"/>
      <c r="NYM176" s="651"/>
      <c r="NYU176" s="648"/>
      <c r="NYV176" s="649"/>
      <c r="NYY176" s="651"/>
      <c r="NYZ176" s="651"/>
      <c r="NZA176" s="651"/>
      <c r="NZB176" s="651"/>
      <c r="NZE176" s="651"/>
      <c r="NZM176" s="648"/>
      <c r="NZN176" s="649"/>
      <c r="NZQ176" s="651"/>
      <c r="NZR176" s="651"/>
      <c r="NZS176" s="651"/>
      <c r="NZT176" s="651"/>
      <c r="NZW176" s="651"/>
      <c r="OAE176" s="648"/>
      <c r="OAF176" s="649"/>
      <c r="OAI176" s="651"/>
      <c r="OAJ176" s="651"/>
      <c r="OAK176" s="651"/>
      <c r="OAL176" s="651"/>
      <c r="OAO176" s="651"/>
      <c r="OAW176" s="648"/>
      <c r="OAX176" s="649"/>
      <c r="OBA176" s="651"/>
      <c r="OBB176" s="651"/>
      <c r="OBC176" s="651"/>
      <c r="OBD176" s="651"/>
      <c r="OBG176" s="651"/>
      <c r="OBO176" s="648"/>
      <c r="OBP176" s="649"/>
      <c r="OBS176" s="651"/>
      <c r="OBT176" s="651"/>
      <c r="OBU176" s="651"/>
      <c r="OBV176" s="651"/>
      <c r="OBY176" s="651"/>
      <c r="OCG176" s="648"/>
      <c r="OCH176" s="649"/>
      <c r="OCK176" s="651"/>
      <c r="OCL176" s="651"/>
      <c r="OCM176" s="651"/>
      <c r="OCN176" s="651"/>
      <c r="OCQ176" s="651"/>
      <c r="OCY176" s="648"/>
      <c r="OCZ176" s="649"/>
      <c r="ODC176" s="651"/>
      <c r="ODD176" s="651"/>
      <c r="ODE176" s="651"/>
      <c r="ODF176" s="651"/>
      <c r="ODI176" s="651"/>
      <c r="ODQ176" s="648"/>
      <c r="ODR176" s="649"/>
      <c r="ODU176" s="651"/>
      <c r="ODV176" s="651"/>
      <c r="ODW176" s="651"/>
      <c r="ODX176" s="651"/>
      <c r="OEA176" s="651"/>
      <c r="OEI176" s="648"/>
      <c r="OEJ176" s="649"/>
      <c r="OEM176" s="651"/>
      <c r="OEN176" s="651"/>
      <c r="OEO176" s="651"/>
      <c r="OEP176" s="651"/>
      <c r="OES176" s="651"/>
      <c r="OFA176" s="648"/>
      <c r="OFB176" s="649"/>
      <c r="OFE176" s="651"/>
      <c r="OFF176" s="651"/>
      <c r="OFG176" s="651"/>
      <c r="OFH176" s="651"/>
      <c r="OFK176" s="651"/>
      <c r="OFS176" s="648"/>
      <c r="OFT176" s="649"/>
      <c r="OFW176" s="651"/>
      <c r="OFX176" s="651"/>
      <c r="OFY176" s="651"/>
      <c r="OFZ176" s="651"/>
      <c r="OGC176" s="651"/>
      <c r="OGK176" s="648"/>
      <c r="OGL176" s="649"/>
      <c r="OGO176" s="651"/>
      <c r="OGP176" s="651"/>
      <c r="OGQ176" s="651"/>
      <c r="OGR176" s="651"/>
      <c r="OGU176" s="651"/>
      <c r="OHC176" s="648"/>
      <c r="OHD176" s="649"/>
      <c r="OHG176" s="651"/>
      <c r="OHH176" s="651"/>
      <c r="OHI176" s="651"/>
      <c r="OHJ176" s="651"/>
      <c r="OHM176" s="651"/>
      <c r="OHU176" s="648"/>
      <c r="OHV176" s="649"/>
      <c r="OHY176" s="651"/>
      <c r="OHZ176" s="651"/>
      <c r="OIA176" s="651"/>
      <c r="OIB176" s="651"/>
      <c r="OIE176" s="651"/>
      <c r="OIM176" s="648"/>
      <c r="OIN176" s="649"/>
      <c r="OIQ176" s="651"/>
      <c r="OIR176" s="651"/>
      <c r="OIS176" s="651"/>
      <c r="OIT176" s="651"/>
      <c r="OIW176" s="651"/>
      <c r="OJE176" s="648"/>
      <c r="OJF176" s="649"/>
      <c r="OJI176" s="651"/>
      <c r="OJJ176" s="651"/>
      <c r="OJK176" s="651"/>
      <c r="OJL176" s="651"/>
      <c r="OJO176" s="651"/>
      <c r="OJW176" s="648"/>
      <c r="OJX176" s="649"/>
      <c r="OKA176" s="651"/>
      <c r="OKB176" s="651"/>
      <c r="OKC176" s="651"/>
      <c r="OKD176" s="651"/>
      <c r="OKG176" s="651"/>
      <c r="OKO176" s="648"/>
      <c r="OKP176" s="649"/>
      <c r="OKS176" s="651"/>
      <c r="OKT176" s="651"/>
      <c r="OKU176" s="651"/>
      <c r="OKV176" s="651"/>
      <c r="OKY176" s="651"/>
      <c r="OLG176" s="648"/>
      <c r="OLH176" s="649"/>
      <c r="OLK176" s="651"/>
      <c r="OLL176" s="651"/>
      <c r="OLM176" s="651"/>
      <c r="OLN176" s="651"/>
      <c r="OLQ176" s="651"/>
      <c r="OLY176" s="648"/>
      <c r="OLZ176" s="649"/>
      <c r="OMC176" s="651"/>
      <c r="OMD176" s="651"/>
      <c r="OME176" s="651"/>
      <c r="OMF176" s="651"/>
      <c r="OMI176" s="651"/>
      <c r="OMQ176" s="648"/>
      <c r="OMR176" s="649"/>
      <c r="OMU176" s="651"/>
      <c r="OMV176" s="651"/>
      <c r="OMW176" s="651"/>
      <c r="OMX176" s="651"/>
      <c r="ONA176" s="651"/>
      <c r="ONI176" s="648"/>
      <c r="ONJ176" s="649"/>
      <c r="ONM176" s="651"/>
      <c r="ONN176" s="651"/>
      <c r="ONO176" s="651"/>
      <c r="ONP176" s="651"/>
      <c r="ONS176" s="651"/>
      <c r="OOA176" s="648"/>
      <c r="OOB176" s="649"/>
      <c r="OOE176" s="651"/>
      <c r="OOF176" s="651"/>
      <c r="OOG176" s="651"/>
      <c r="OOH176" s="651"/>
      <c r="OOK176" s="651"/>
      <c r="OOS176" s="648"/>
      <c r="OOT176" s="649"/>
      <c r="OOW176" s="651"/>
      <c r="OOX176" s="651"/>
      <c r="OOY176" s="651"/>
      <c r="OOZ176" s="651"/>
      <c r="OPC176" s="651"/>
      <c r="OPK176" s="648"/>
      <c r="OPL176" s="649"/>
      <c r="OPO176" s="651"/>
      <c r="OPP176" s="651"/>
      <c r="OPQ176" s="651"/>
      <c r="OPR176" s="651"/>
      <c r="OPU176" s="651"/>
      <c r="OQC176" s="648"/>
      <c r="OQD176" s="649"/>
      <c r="OQG176" s="651"/>
      <c r="OQH176" s="651"/>
      <c r="OQI176" s="651"/>
      <c r="OQJ176" s="651"/>
      <c r="OQM176" s="651"/>
      <c r="OQU176" s="648"/>
      <c r="OQV176" s="649"/>
      <c r="OQY176" s="651"/>
      <c r="OQZ176" s="651"/>
      <c r="ORA176" s="651"/>
      <c r="ORB176" s="651"/>
      <c r="ORE176" s="651"/>
      <c r="ORM176" s="648"/>
      <c r="ORN176" s="649"/>
      <c r="ORQ176" s="651"/>
      <c r="ORR176" s="651"/>
      <c r="ORS176" s="651"/>
      <c r="ORT176" s="651"/>
      <c r="ORW176" s="651"/>
      <c r="OSE176" s="648"/>
      <c r="OSF176" s="649"/>
      <c r="OSI176" s="651"/>
      <c r="OSJ176" s="651"/>
      <c r="OSK176" s="651"/>
      <c r="OSL176" s="651"/>
      <c r="OSO176" s="651"/>
      <c r="OSW176" s="648"/>
      <c r="OSX176" s="649"/>
      <c r="OTA176" s="651"/>
      <c r="OTB176" s="651"/>
      <c r="OTC176" s="651"/>
      <c r="OTD176" s="651"/>
      <c r="OTG176" s="651"/>
      <c r="OTO176" s="648"/>
      <c r="OTP176" s="649"/>
      <c r="OTS176" s="651"/>
      <c r="OTT176" s="651"/>
      <c r="OTU176" s="651"/>
      <c r="OTV176" s="651"/>
      <c r="OTY176" s="651"/>
      <c r="OUG176" s="648"/>
      <c r="OUH176" s="649"/>
      <c r="OUK176" s="651"/>
      <c r="OUL176" s="651"/>
      <c r="OUM176" s="651"/>
      <c r="OUN176" s="651"/>
      <c r="OUQ176" s="651"/>
      <c r="OUY176" s="648"/>
      <c r="OUZ176" s="649"/>
      <c r="OVC176" s="651"/>
      <c r="OVD176" s="651"/>
      <c r="OVE176" s="651"/>
      <c r="OVF176" s="651"/>
      <c r="OVI176" s="651"/>
      <c r="OVQ176" s="648"/>
      <c r="OVR176" s="649"/>
      <c r="OVU176" s="651"/>
      <c r="OVV176" s="651"/>
      <c r="OVW176" s="651"/>
      <c r="OVX176" s="651"/>
      <c r="OWA176" s="651"/>
      <c r="OWI176" s="648"/>
      <c r="OWJ176" s="649"/>
      <c r="OWM176" s="651"/>
      <c r="OWN176" s="651"/>
      <c r="OWO176" s="651"/>
      <c r="OWP176" s="651"/>
      <c r="OWS176" s="651"/>
      <c r="OXA176" s="648"/>
      <c r="OXB176" s="649"/>
      <c r="OXE176" s="651"/>
      <c r="OXF176" s="651"/>
      <c r="OXG176" s="651"/>
      <c r="OXH176" s="651"/>
      <c r="OXK176" s="651"/>
      <c r="OXS176" s="648"/>
      <c r="OXT176" s="649"/>
      <c r="OXW176" s="651"/>
      <c r="OXX176" s="651"/>
      <c r="OXY176" s="651"/>
      <c r="OXZ176" s="651"/>
      <c r="OYC176" s="651"/>
      <c r="OYK176" s="648"/>
      <c r="OYL176" s="649"/>
      <c r="OYO176" s="651"/>
      <c r="OYP176" s="651"/>
      <c r="OYQ176" s="651"/>
      <c r="OYR176" s="651"/>
      <c r="OYU176" s="651"/>
      <c r="OZC176" s="648"/>
      <c r="OZD176" s="649"/>
      <c r="OZG176" s="651"/>
      <c r="OZH176" s="651"/>
      <c r="OZI176" s="651"/>
      <c r="OZJ176" s="651"/>
      <c r="OZM176" s="651"/>
      <c r="OZU176" s="648"/>
      <c r="OZV176" s="649"/>
      <c r="OZY176" s="651"/>
      <c r="OZZ176" s="651"/>
      <c r="PAA176" s="651"/>
      <c r="PAB176" s="651"/>
      <c r="PAE176" s="651"/>
      <c r="PAM176" s="648"/>
      <c r="PAN176" s="649"/>
      <c r="PAQ176" s="651"/>
      <c r="PAR176" s="651"/>
      <c r="PAS176" s="651"/>
      <c r="PAT176" s="651"/>
      <c r="PAW176" s="651"/>
      <c r="PBE176" s="648"/>
      <c r="PBF176" s="649"/>
      <c r="PBI176" s="651"/>
      <c r="PBJ176" s="651"/>
      <c r="PBK176" s="651"/>
      <c r="PBL176" s="651"/>
      <c r="PBO176" s="651"/>
      <c r="PBW176" s="648"/>
      <c r="PBX176" s="649"/>
      <c r="PCA176" s="651"/>
      <c r="PCB176" s="651"/>
      <c r="PCC176" s="651"/>
      <c r="PCD176" s="651"/>
      <c r="PCG176" s="651"/>
      <c r="PCO176" s="648"/>
      <c r="PCP176" s="649"/>
      <c r="PCS176" s="651"/>
      <c r="PCT176" s="651"/>
      <c r="PCU176" s="651"/>
      <c r="PCV176" s="651"/>
      <c r="PCY176" s="651"/>
      <c r="PDG176" s="648"/>
      <c r="PDH176" s="649"/>
      <c r="PDK176" s="651"/>
      <c r="PDL176" s="651"/>
      <c r="PDM176" s="651"/>
      <c r="PDN176" s="651"/>
      <c r="PDQ176" s="651"/>
      <c r="PDY176" s="648"/>
      <c r="PDZ176" s="649"/>
      <c r="PEC176" s="651"/>
      <c r="PED176" s="651"/>
      <c r="PEE176" s="651"/>
      <c r="PEF176" s="651"/>
      <c r="PEI176" s="651"/>
      <c r="PEQ176" s="648"/>
      <c r="PER176" s="649"/>
      <c r="PEU176" s="651"/>
      <c r="PEV176" s="651"/>
      <c r="PEW176" s="651"/>
      <c r="PEX176" s="651"/>
      <c r="PFA176" s="651"/>
      <c r="PFI176" s="648"/>
      <c r="PFJ176" s="649"/>
      <c r="PFM176" s="651"/>
      <c r="PFN176" s="651"/>
      <c r="PFO176" s="651"/>
      <c r="PFP176" s="651"/>
      <c r="PFS176" s="651"/>
      <c r="PGA176" s="648"/>
      <c r="PGB176" s="649"/>
      <c r="PGE176" s="651"/>
      <c r="PGF176" s="651"/>
      <c r="PGG176" s="651"/>
      <c r="PGH176" s="651"/>
      <c r="PGK176" s="651"/>
      <c r="PGS176" s="648"/>
      <c r="PGT176" s="649"/>
      <c r="PGW176" s="651"/>
      <c r="PGX176" s="651"/>
      <c r="PGY176" s="651"/>
      <c r="PGZ176" s="651"/>
      <c r="PHC176" s="651"/>
      <c r="PHK176" s="648"/>
      <c r="PHL176" s="649"/>
      <c r="PHO176" s="651"/>
      <c r="PHP176" s="651"/>
      <c r="PHQ176" s="651"/>
      <c r="PHR176" s="651"/>
      <c r="PHU176" s="651"/>
      <c r="PIC176" s="648"/>
      <c r="PID176" s="649"/>
      <c r="PIG176" s="651"/>
      <c r="PIH176" s="651"/>
      <c r="PII176" s="651"/>
      <c r="PIJ176" s="651"/>
      <c r="PIM176" s="651"/>
      <c r="PIU176" s="648"/>
      <c r="PIV176" s="649"/>
      <c r="PIY176" s="651"/>
      <c r="PIZ176" s="651"/>
      <c r="PJA176" s="651"/>
      <c r="PJB176" s="651"/>
      <c r="PJE176" s="651"/>
      <c r="PJM176" s="648"/>
      <c r="PJN176" s="649"/>
      <c r="PJQ176" s="651"/>
      <c r="PJR176" s="651"/>
      <c r="PJS176" s="651"/>
      <c r="PJT176" s="651"/>
      <c r="PJW176" s="651"/>
      <c r="PKE176" s="648"/>
      <c r="PKF176" s="649"/>
      <c r="PKI176" s="651"/>
      <c r="PKJ176" s="651"/>
      <c r="PKK176" s="651"/>
      <c r="PKL176" s="651"/>
      <c r="PKO176" s="651"/>
      <c r="PKW176" s="648"/>
      <c r="PKX176" s="649"/>
      <c r="PLA176" s="651"/>
      <c r="PLB176" s="651"/>
      <c r="PLC176" s="651"/>
      <c r="PLD176" s="651"/>
      <c r="PLG176" s="651"/>
      <c r="PLO176" s="648"/>
      <c r="PLP176" s="649"/>
      <c r="PLS176" s="651"/>
      <c r="PLT176" s="651"/>
      <c r="PLU176" s="651"/>
      <c r="PLV176" s="651"/>
      <c r="PLY176" s="651"/>
      <c r="PMG176" s="648"/>
      <c r="PMH176" s="649"/>
      <c r="PMK176" s="651"/>
      <c r="PML176" s="651"/>
      <c r="PMM176" s="651"/>
      <c r="PMN176" s="651"/>
      <c r="PMQ176" s="651"/>
      <c r="PMY176" s="648"/>
      <c r="PMZ176" s="649"/>
      <c r="PNC176" s="651"/>
      <c r="PND176" s="651"/>
      <c r="PNE176" s="651"/>
      <c r="PNF176" s="651"/>
      <c r="PNI176" s="651"/>
      <c r="PNQ176" s="648"/>
      <c r="PNR176" s="649"/>
      <c r="PNU176" s="651"/>
      <c r="PNV176" s="651"/>
      <c r="PNW176" s="651"/>
      <c r="PNX176" s="651"/>
      <c r="POA176" s="651"/>
      <c r="POI176" s="648"/>
      <c r="POJ176" s="649"/>
      <c r="POM176" s="651"/>
      <c r="PON176" s="651"/>
      <c r="POO176" s="651"/>
      <c r="POP176" s="651"/>
      <c r="POS176" s="651"/>
      <c r="PPA176" s="648"/>
      <c r="PPB176" s="649"/>
      <c r="PPE176" s="651"/>
      <c r="PPF176" s="651"/>
      <c r="PPG176" s="651"/>
      <c r="PPH176" s="651"/>
      <c r="PPK176" s="651"/>
      <c r="PPS176" s="648"/>
      <c r="PPT176" s="649"/>
      <c r="PPW176" s="651"/>
      <c r="PPX176" s="651"/>
      <c r="PPY176" s="651"/>
      <c r="PPZ176" s="651"/>
      <c r="PQC176" s="651"/>
      <c r="PQK176" s="648"/>
      <c r="PQL176" s="649"/>
      <c r="PQO176" s="651"/>
      <c r="PQP176" s="651"/>
      <c r="PQQ176" s="651"/>
      <c r="PQR176" s="651"/>
      <c r="PQU176" s="651"/>
      <c r="PRC176" s="648"/>
      <c r="PRD176" s="649"/>
      <c r="PRG176" s="651"/>
      <c r="PRH176" s="651"/>
      <c r="PRI176" s="651"/>
      <c r="PRJ176" s="651"/>
      <c r="PRM176" s="651"/>
      <c r="PRU176" s="648"/>
      <c r="PRV176" s="649"/>
      <c r="PRY176" s="651"/>
      <c r="PRZ176" s="651"/>
      <c r="PSA176" s="651"/>
      <c r="PSB176" s="651"/>
      <c r="PSE176" s="651"/>
      <c r="PSM176" s="648"/>
      <c r="PSN176" s="649"/>
      <c r="PSQ176" s="651"/>
      <c r="PSR176" s="651"/>
      <c r="PSS176" s="651"/>
      <c r="PST176" s="651"/>
      <c r="PSW176" s="651"/>
      <c r="PTE176" s="648"/>
      <c r="PTF176" s="649"/>
      <c r="PTI176" s="651"/>
      <c r="PTJ176" s="651"/>
      <c r="PTK176" s="651"/>
      <c r="PTL176" s="651"/>
      <c r="PTO176" s="651"/>
      <c r="PTW176" s="648"/>
      <c r="PTX176" s="649"/>
      <c r="PUA176" s="651"/>
      <c r="PUB176" s="651"/>
      <c r="PUC176" s="651"/>
      <c r="PUD176" s="651"/>
      <c r="PUG176" s="651"/>
      <c r="PUO176" s="648"/>
      <c r="PUP176" s="649"/>
      <c r="PUS176" s="651"/>
      <c r="PUT176" s="651"/>
      <c r="PUU176" s="651"/>
      <c r="PUV176" s="651"/>
      <c r="PUY176" s="651"/>
      <c r="PVG176" s="648"/>
      <c r="PVH176" s="649"/>
      <c r="PVK176" s="651"/>
      <c r="PVL176" s="651"/>
      <c r="PVM176" s="651"/>
      <c r="PVN176" s="651"/>
      <c r="PVQ176" s="651"/>
      <c r="PVY176" s="648"/>
      <c r="PVZ176" s="649"/>
      <c r="PWC176" s="651"/>
      <c r="PWD176" s="651"/>
      <c r="PWE176" s="651"/>
      <c r="PWF176" s="651"/>
      <c r="PWI176" s="651"/>
      <c r="PWQ176" s="648"/>
      <c r="PWR176" s="649"/>
      <c r="PWU176" s="651"/>
      <c r="PWV176" s="651"/>
      <c r="PWW176" s="651"/>
      <c r="PWX176" s="651"/>
      <c r="PXA176" s="651"/>
      <c r="PXI176" s="648"/>
      <c r="PXJ176" s="649"/>
      <c r="PXM176" s="651"/>
      <c r="PXN176" s="651"/>
      <c r="PXO176" s="651"/>
      <c r="PXP176" s="651"/>
      <c r="PXS176" s="651"/>
      <c r="PYA176" s="648"/>
      <c r="PYB176" s="649"/>
      <c r="PYE176" s="651"/>
      <c r="PYF176" s="651"/>
      <c r="PYG176" s="651"/>
      <c r="PYH176" s="651"/>
      <c r="PYK176" s="651"/>
      <c r="PYS176" s="648"/>
      <c r="PYT176" s="649"/>
      <c r="PYW176" s="651"/>
      <c r="PYX176" s="651"/>
      <c r="PYY176" s="651"/>
      <c r="PYZ176" s="651"/>
      <c r="PZC176" s="651"/>
      <c r="PZK176" s="648"/>
      <c r="PZL176" s="649"/>
      <c r="PZO176" s="651"/>
      <c r="PZP176" s="651"/>
      <c r="PZQ176" s="651"/>
      <c r="PZR176" s="651"/>
      <c r="PZU176" s="651"/>
      <c r="QAC176" s="648"/>
      <c r="QAD176" s="649"/>
      <c r="QAG176" s="651"/>
      <c r="QAH176" s="651"/>
      <c r="QAI176" s="651"/>
      <c r="QAJ176" s="651"/>
      <c r="QAM176" s="651"/>
      <c r="QAU176" s="648"/>
      <c r="QAV176" s="649"/>
      <c r="QAY176" s="651"/>
      <c r="QAZ176" s="651"/>
      <c r="QBA176" s="651"/>
      <c r="QBB176" s="651"/>
      <c r="QBE176" s="651"/>
      <c r="QBM176" s="648"/>
      <c r="QBN176" s="649"/>
      <c r="QBQ176" s="651"/>
      <c r="QBR176" s="651"/>
      <c r="QBS176" s="651"/>
      <c r="QBT176" s="651"/>
      <c r="QBW176" s="651"/>
      <c r="QCE176" s="648"/>
      <c r="QCF176" s="649"/>
      <c r="QCI176" s="651"/>
      <c r="QCJ176" s="651"/>
      <c r="QCK176" s="651"/>
      <c r="QCL176" s="651"/>
      <c r="QCO176" s="651"/>
      <c r="QCW176" s="648"/>
      <c r="QCX176" s="649"/>
      <c r="QDA176" s="651"/>
      <c r="QDB176" s="651"/>
      <c r="QDC176" s="651"/>
      <c r="QDD176" s="651"/>
      <c r="QDG176" s="651"/>
      <c r="QDO176" s="648"/>
      <c r="QDP176" s="649"/>
      <c r="QDS176" s="651"/>
      <c r="QDT176" s="651"/>
      <c r="QDU176" s="651"/>
      <c r="QDV176" s="651"/>
      <c r="QDY176" s="651"/>
      <c r="QEG176" s="648"/>
      <c r="QEH176" s="649"/>
      <c r="QEK176" s="651"/>
      <c r="QEL176" s="651"/>
      <c r="QEM176" s="651"/>
      <c r="QEN176" s="651"/>
      <c r="QEQ176" s="651"/>
      <c r="QEY176" s="648"/>
      <c r="QEZ176" s="649"/>
      <c r="QFC176" s="651"/>
      <c r="QFD176" s="651"/>
      <c r="QFE176" s="651"/>
      <c r="QFF176" s="651"/>
      <c r="QFI176" s="651"/>
      <c r="QFQ176" s="648"/>
      <c r="QFR176" s="649"/>
      <c r="QFU176" s="651"/>
      <c r="QFV176" s="651"/>
      <c r="QFW176" s="651"/>
      <c r="QFX176" s="651"/>
      <c r="QGA176" s="651"/>
      <c r="QGI176" s="648"/>
      <c r="QGJ176" s="649"/>
      <c r="QGM176" s="651"/>
      <c r="QGN176" s="651"/>
      <c r="QGO176" s="651"/>
      <c r="QGP176" s="651"/>
      <c r="QGS176" s="651"/>
      <c r="QHA176" s="648"/>
      <c r="QHB176" s="649"/>
      <c r="QHE176" s="651"/>
      <c r="QHF176" s="651"/>
      <c r="QHG176" s="651"/>
      <c r="QHH176" s="651"/>
      <c r="QHK176" s="651"/>
      <c r="QHS176" s="648"/>
      <c r="QHT176" s="649"/>
      <c r="QHW176" s="651"/>
      <c r="QHX176" s="651"/>
      <c r="QHY176" s="651"/>
      <c r="QHZ176" s="651"/>
      <c r="QIC176" s="651"/>
      <c r="QIK176" s="648"/>
      <c r="QIL176" s="649"/>
      <c r="QIO176" s="651"/>
      <c r="QIP176" s="651"/>
      <c r="QIQ176" s="651"/>
      <c r="QIR176" s="651"/>
      <c r="QIU176" s="651"/>
      <c r="QJC176" s="648"/>
      <c r="QJD176" s="649"/>
      <c r="QJG176" s="651"/>
      <c r="QJH176" s="651"/>
      <c r="QJI176" s="651"/>
      <c r="QJJ176" s="651"/>
      <c r="QJM176" s="651"/>
      <c r="QJU176" s="648"/>
      <c r="QJV176" s="649"/>
      <c r="QJY176" s="651"/>
      <c r="QJZ176" s="651"/>
      <c r="QKA176" s="651"/>
      <c r="QKB176" s="651"/>
      <c r="QKE176" s="651"/>
      <c r="QKM176" s="648"/>
      <c r="QKN176" s="649"/>
      <c r="QKQ176" s="651"/>
      <c r="QKR176" s="651"/>
      <c r="QKS176" s="651"/>
      <c r="QKT176" s="651"/>
      <c r="QKW176" s="651"/>
      <c r="QLE176" s="648"/>
      <c r="QLF176" s="649"/>
      <c r="QLI176" s="651"/>
      <c r="QLJ176" s="651"/>
      <c r="QLK176" s="651"/>
      <c r="QLL176" s="651"/>
      <c r="QLO176" s="651"/>
      <c r="QLW176" s="648"/>
      <c r="QLX176" s="649"/>
      <c r="QMA176" s="651"/>
      <c r="QMB176" s="651"/>
      <c r="QMC176" s="651"/>
      <c r="QMD176" s="651"/>
      <c r="QMG176" s="651"/>
      <c r="QMO176" s="648"/>
      <c r="QMP176" s="649"/>
      <c r="QMS176" s="651"/>
      <c r="QMT176" s="651"/>
      <c r="QMU176" s="651"/>
      <c r="QMV176" s="651"/>
      <c r="QMY176" s="651"/>
      <c r="QNG176" s="648"/>
      <c r="QNH176" s="649"/>
      <c r="QNK176" s="651"/>
      <c r="QNL176" s="651"/>
      <c r="QNM176" s="651"/>
      <c r="QNN176" s="651"/>
      <c r="QNQ176" s="651"/>
      <c r="QNY176" s="648"/>
      <c r="QNZ176" s="649"/>
      <c r="QOC176" s="651"/>
      <c r="QOD176" s="651"/>
      <c r="QOE176" s="651"/>
      <c r="QOF176" s="651"/>
      <c r="QOI176" s="651"/>
      <c r="QOQ176" s="648"/>
      <c r="QOR176" s="649"/>
      <c r="QOU176" s="651"/>
      <c r="QOV176" s="651"/>
      <c r="QOW176" s="651"/>
      <c r="QOX176" s="651"/>
      <c r="QPA176" s="651"/>
      <c r="QPI176" s="648"/>
      <c r="QPJ176" s="649"/>
      <c r="QPM176" s="651"/>
      <c r="QPN176" s="651"/>
      <c r="QPO176" s="651"/>
      <c r="QPP176" s="651"/>
      <c r="QPS176" s="651"/>
      <c r="QQA176" s="648"/>
      <c r="QQB176" s="649"/>
      <c r="QQE176" s="651"/>
      <c r="QQF176" s="651"/>
      <c r="QQG176" s="651"/>
      <c r="QQH176" s="651"/>
      <c r="QQK176" s="651"/>
      <c r="QQS176" s="648"/>
      <c r="QQT176" s="649"/>
      <c r="QQW176" s="651"/>
      <c r="QQX176" s="651"/>
      <c r="QQY176" s="651"/>
      <c r="QQZ176" s="651"/>
      <c r="QRC176" s="651"/>
      <c r="QRK176" s="648"/>
      <c r="QRL176" s="649"/>
      <c r="QRO176" s="651"/>
      <c r="QRP176" s="651"/>
      <c r="QRQ176" s="651"/>
      <c r="QRR176" s="651"/>
      <c r="QRU176" s="651"/>
      <c r="QSC176" s="648"/>
      <c r="QSD176" s="649"/>
      <c r="QSG176" s="651"/>
      <c r="QSH176" s="651"/>
      <c r="QSI176" s="651"/>
      <c r="QSJ176" s="651"/>
      <c r="QSM176" s="651"/>
      <c r="QSU176" s="648"/>
      <c r="QSV176" s="649"/>
      <c r="QSY176" s="651"/>
      <c r="QSZ176" s="651"/>
      <c r="QTA176" s="651"/>
      <c r="QTB176" s="651"/>
      <c r="QTE176" s="651"/>
      <c r="QTM176" s="648"/>
      <c r="QTN176" s="649"/>
      <c r="QTQ176" s="651"/>
      <c r="QTR176" s="651"/>
      <c r="QTS176" s="651"/>
      <c r="QTT176" s="651"/>
      <c r="QTW176" s="651"/>
      <c r="QUE176" s="648"/>
      <c r="QUF176" s="649"/>
      <c r="QUI176" s="651"/>
      <c r="QUJ176" s="651"/>
      <c r="QUK176" s="651"/>
      <c r="QUL176" s="651"/>
      <c r="QUO176" s="651"/>
      <c r="QUW176" s="648"/>
      <c r="QUX176" s="649"/>
      <c r="QVA176" s="651"/>
      <c r="QVB176" s="651"/>
      <c r="QVC176" s="651"/>
      <c r="QVD176" s="651"/>
      <c r="QVG176" s="651"/>
      <c r="QVO176" s="648"/>
      <c r="QVP176" s="649"/>
      <c r="QVS176" s="651"/>
      <c r="QVT176" s="651"/>
      <c r="QVU176" s="651"/>
      <c r="QVV176" s="651"/>
      <c r="QVY176" s="651"/>
      <c r="QWG176" s="648"/>
      <c r="QWH176" s="649"/>
      <c r="QWK176" s="651"/>
      <c r="QWL176" s="651"/>
      <c r="QWM176" s="651"/>
      <c r="QWN176" s="651"/>
      <c r="QWQ176" s="651"/>
      <c r="QWY176" s="648"/>
      <c r="QWZ176" s="649"/>
      <c r="QXC176" s="651"/>
      <c r="QXD176" s="651"/>
      <c r="QXE176" s="651"/>
      <c r="QXF176" s="651"/>
      <c r="QXI176" s="651"/>
      <c r="QXQ176" s="648"/>
      <c r="QXR176" s="649"/>
      <c r="QXU176" s="651"/>
      <c r="QXV176" s="651"/>
      <c r="QXW176" s="651"/>
      <c r="QXX176" s="651"/>
      <c r="QYA176" s="651"/>
      <c r="QYI176" s="648"/>
      <c r="QYJ176" s="649"/>
      <c r="QYM176" s="651"/>
      <c r="QYN176" s="651"/>
      <c r="QYO176" s="651"/>
      <c r="QYP176" s="651"/>
      <c r="QYS176" s="651"/>
      <c r="QZA176" s="648"/>
      <c r="QZB176" s="649"/>
      <c r="QZE176" s="651"/>
      <c r="QZF176" s="651"/>
      <c r="QZG176" s="651"/>
      <c r="QZH176" s="651"/>
      <c r="QZK176" s="651"/>
      <c r="QZS176" s="648"/>
      <c r="QZT176" s="649"/>
      <c r="QZW176" s="651"/>
      <c r="QZX176" s="651"/>
      <c r="QZY176" s="651"/>
      <c r="QZZ176" s="651"/>
      <c r="RAC176" s="651"/>
      <c r="RAK176" s="648"/>
      <c r="RAL176" s="649"/>
      <c r="RAO176" s="651"/>
      <c r="RAP176" s="651"/>
      <c r="RAQ176" s="651"/>
      <c r="RAR176" s="651"/>
      <c r="RAU176" s="651"/>
      <c r="RBC176" s="648"/>
      <c r="RBD176" s="649"/>
      <c r="RBG176" s="651"/>
      <c r="RBH176" s="651"/>
      <c r="RBI176" s="651"/>
      <c r="RBJ176" s="651"/>
      <c r="RBM176" s="651"/>
      <c r="RBU176" s="648"/>
      <c r="RBV176" s="649"/>
      <c r="RBY176" s="651"/>
      <c r="RBZ176" s="651"/>
      <c r="RCA176" s="651"/>
      <c r="RCB176" s="651"/>
      <c r="RCE176" s="651"/>
      <c r="RCM176" s="648"/>
      <c r="RCN176" s="649"/>
      <c r="RCQ176" s="651"/>
      <c r="RCR176" s="651"/>
      <c r="RCS176" s="651"/>
      <c r="RCT176" s="651"/>
      <c r="RCW176" s="651"/>
      <c r="RDE176" s="648"/>
      <c r="RDF176" s="649"/>
      <c r="RDI176" s="651"/>
      <c r="RDJ176" s="651"/>
      <c r="RDK176" s="651"/>
      <c r="RDL176" s="651"/>
      <c r="RDO176" s="651"/>
      <c r="RDW176" s="648"/>
      <c r="RDX176" s="649"/>
      <c r="REA176" s="651"/>
      <c r="REB176" s="651"/>
      <c r="REC176" s="651"/>
      <c r="RED176" s="651"/>
      <c r="REG176" s="651"/>
      <c r="REO176" s="648"/>
      <c r="REP176" s="649"/>
      <c r="RES176" s="651"/>
      <c r="RET176" s="651"/>
      <c r="REU176" s="651"/>
      <c r="REV176" s="651"/>
      <c r="REY176" s="651"/>
      <c r="RFG176" s="648"/>
      <c r="RFH176" s="649"/>
      <c r="RFK176" s="651"/>
      <c r="RFL176" s="651"/>
      <c r="RFM176" s="651"/>
      <c r="RFN176" s="651"/>
      <c r="RFQ176" s="651"/>
      <c r="RFY176" s="648"/>
      <c r="RFZ176" s="649"/>
      <c r="RGC176" s="651"/>
      <c r="RGD176" s="651"/>
      <c r="RGE176" s="651"/>
      <c r="RGF176" s="651"/>
      <c r="RGI176" s="651"/>
      <c r="RGQ176" s="648"/>
      <c r="RGR176" s="649"/>
      <c r="RGU176" s="651"/>
      <c r="RGV176" s="651"/>
      <c r="RGW176" s="651"/>
      <c r="RGX176" s="651"/>
      <c r="RHA176" s="651"/>
      <c r="RHI176" s="648"/>
      <c r="RHJ176" s="649"/>
      <c r="RHM176" s="651"/>
      <c r="RHN176" s="651"/>
      <c r="RHO176" s="651"/>
      <c r="RHP176" s="651"/>
      <c r="RHS176" s="651"/>
      <c r="RIA176" s="648"/>
      <c r="RIB176" s="649"/>
      <c r="RIE176" s="651"/>
      <c r="RIF176" s="651"/>
      <c r="RIG176" s="651"/>
      <c r="RIH176" s="651"/>
      <c r="RIK176" s="651"/>
      <c r="RIS176" s="648"/>
      <c r="RIT176" s="649"/>
      <c r="RIW176" s="651"/>
      <c r="RIX176" s="651"/>
      <c r="RIY176" s="651"/>
      <c r="RIZ176" s="651"/>
      <c r="RJC176" s="651"/>
      <c r="RJK176" s="648"/>
      <c r="RJL176" s="649"/>
      <c r="RJO176" s="651"/>
      <c r="RJP176" s="651"/>
      <c r="RJQ176" s="651"/>
      <c r="RJR176" s="651"/>
      <c r="RJU176" s="651"/>
      <c r="RKC176" s="648"/>
      <c r="RKD176" s="649"/>
      <c r="RKG176" s="651"/>
      <c r="RKH176" s="651"/>
      <c r="RKI176" s="651"/>
      <c r="RKJ176" s="651"/>
      <c r="RKM176" s="651"/>
      <c r="RKU176" s="648"/>
      <c r="RKV176" s="649"/>
      <c r="RKY176" s="651"/>
      <c r="RKZ176" s="651"/>
      <c r="RLA176" s="651"/>
      <c r="RLB176" s="651"/>
      <c r="RLE176" s="651"/>
      <c r="RLM176" s="648"/>
      <c r="RLN176" s="649"/>
      <c r="RLQ176" s="651"/>
      <c r="RLR176" s="651"/>
      <c r="RLS176" s="651"/>
      <c r="RLT176" s="651"/>
      <c r="RLW176" s="651"/>
      <c r="RME176" s="648"/>
      <c r="RMF176" s="649"/>
      <c r="RMI176" s="651"/>
      <c r="RMJ176" s="651"/>
      <c r="RMK176" s="651"/>
      <c r="RML176" s="651"/>
      <c r="RMO176" s="651"/>
      <c r="RMW176" s="648"/>
      <c r="RMX176" s="649"/>
      <c r="RNA176" s="651"/>
      <c r="RNB176" s="651"/>
      <c r="RNC176" s="651"/>
      <c r="RND176" s="651"/>
      <c r="RNG176" s="651"/>
      <c r="RNO176" s="648"/>
      <c r="RNP176" s="649"/>
      <c r="RNS176" s="651"/>
      <c r="RNT176" s="651"/>
      <c r="RNU176" s="651"/>
      <c r="RNV176" s="651"/>
      <c r="RNY176" s="651"/>
      <c r="ROG176" s="648"/>
      <c r="ROH176" s="649"/>
      <c r="ROK176" s="651"/>
      <c r="ROL176" s="651"/>
      <c r="ROM176" s="651"/>
      <c r="RON176" s="651"/>
      <c r="ROQ176" s="651"/>
      <c r="ROY176" s="648"/>
      <c r="ROZ176" s="649"/>
      <c r="RPC176" s="651"/>
      <c r="RPD176" s="651"/>
      <c r="RPE176" s="651"/>
      <c r="RPF176" s="651"/>
      <c r="RPI176" s="651"/>
      <c r="RPQ176" s="648"/>
      <c r="RPR176" s="649"/>
      <c r="RPU176" s="651"/>
      <c r="RPV176" s="651"/>
      <c r="RPW176" s="651"/>
      <c r="RPX176" s="651"/>
      <c r="RQA176" s="651"/>
      <c r="RQI176" s="648"/>
      <c r="RQJ176" s="649"/>
      <c r="RQM176" s="651"/>
      <c r="RQN176" s="651"/>
      <c r="RQO176" s="651"/>
      <c r="RQP176" s="651"/>
      <c r="RQS176" s="651"/>
      <c r="RRA176" s="648"/>
      <c r="RRB176" s="649"/>
      <c r="RRE176" s="651"/>
      <c r="RRF176" s="651"/>
      <c r="RRG176" s="651"/>
      <c r="RRH176" s="651"/>
      <c r="RRK176" s="651"/>
      <c r="RRS176" s="648"/>
      <c r="RRT176" s="649"/>
      <c r="RRW176" s="651"/>
      <c r="RRX176" s="651"/>
      <c r="RRY176" s="651"/>
      <c r="RRZ176" s="651"/>
      <c r="RSC176" s="651"/>
      <c r="RSK176" s="648"/>
      <c r="RSL176" s="649"/>
      <c r="RSO176" s="651"/>
      <c r="RSP176" s="651"/>
      <c r="RSQ176" s="651"/>
      <c r="RSR176" s="651"/>
      <c r="RSU176" s="651"/>
      <c r="RTC176" s="648"/>
      <c r="RTD176" s="649"/>
      <c r="RTG176" s="651"/>
      <c r="RTH176" s="651"/>
      <c r="RTI176" s="651"/>
      <c r="RTJ176" s="651"/>
      <c r="RTM176" s="651"/>
      <c r="RTU176" s="648"/>
      <c r="RTV176" s="649"/>
      <c r="RTY176" s="651"/>
      <c r="RTZ176" s="651"/>
      <c r="RUA176" s="651"/>
      <c r="RUB176" s="651"/>
      <c r="RUE176" s="651"/>
      <c r="RUM176" s="648"/>
      <c r="RUN176" s="649"/>
      <c r="RUQ176" s="651"/>
      <c r="RUR176" s="651"/>
      <c r="RUS176" s="651"/>
      <c r="RUT176" s="651"/>
      <c r="RUW176" s="651"/>
      <c r="RVE176" s="648"/>
      <c r="RVF176" s="649"/>
      <c r="RVI176" s="651"/>
      <c r="RVJ176" s="651"/>
      <c r="RVK176" s="651"/>
      <c r="RVL176" s="651"/>
      <c r="RVO176" s="651"/>
      <c r="RVW176" s="648"/>
      <c r="RVX176" s="649"/>
      <c r="RWA176" s="651"/>
      <c r="RWB176" s="651"/>
      <c r="RWC176" s="651"/>
      <c r="RWD176" s="651"/>
      <c r="RWG176" s="651"/>
      <c r="RWO176" s="648"/>
      <c r="RWP176" s="649"/>
      <c r="RWS176" s="651"/>
      <c r="RWT176" s="651"/>
      <c r="RWU176" s="651"/>
      <c r="RWV176" s="651"/>
      <c r="RWY176" s="651"/>
      <c r="RXG176" s="648"/>
      <c r="RXH176" s="649"/>
      <c r="RXK176" s="651"/>
      <c r="RXL176" s="651"/>
      <c r="RXM176" s="651"/>
      <c r="RXN176" s="651"/>
      <c r="RXQ176" s="651"/>
      <c r="RXY176" s="648"/>
      <c r="RXZ176" s="649"/>
      <c r="RYC176" s="651"/>
      <c r="RYD176" s="651"/>
      <c r="RYE176" s="651"/>
      <c r="RYF176" s="651"/>
      <c r="RYI176" s="651"/>
      <c r="RYQ176" s="648"/>
      <c r="RYR176" s="649"/>
      <c r="RYU176" s="651"/>
      <c r="RYV176" s="651"/>
      <c r="RYW176" s="651"/>
      <c r="RYX176" s="651"/>
      <c r="RZA176" s="651"/>
      <c r="RZI176" s="648"/>
      <c r="RZJ176" s="649"/>
      <c r="RZM176" s="651"/>
      <c r="RZN176" s="651"/>
      <c r="RZO176" s="651"/>
      <c r="RZP176" s="651"/>
      <c r="RZS176" s="651"/>
      <c r="SAA176" s="648"/>
      <c r="SAB176" s="649"/>
      <c r="SAE176" s="651"/>
      <c r="SAF176" s="651"/>
      <c r="SAG176" s="651"/>
      <c r="SAH176" s="651"/>
      <c r="SAK176" s="651"/>
      <c r="SAS176" s="648"/>
      <c r="SAT176" s="649"/>
      <c r="SAW176" s="651"/>
      <c r="SAX176" s="651"/>
      <c r="SAY176" s="651"/>
      <c r="SAZ176" s="651"/>
      <c r="SBC176" s="651"/>
      <c r="SBK176" s="648"/>
      <c r="SBL176" s="649"/>
      <c r="SBO176" s="651"/>
      <c r="SBP176" s="651"/>
      <c r="SBQ176" s="651"/>
      <c r="SBR176" s="651"/>
      <c r="SBU176" s="651"/>
      <c r="SCC176" s="648"/>
      <c r="SCD176" s="649"/>
      <c r="SCG176" s="651"/>
      <c r="SCH176" s="651"/>
      <c r="SCI176" s="651"/>
      <c r="SCJ176" s="651"/>
      <c r="SCM176" s="651"/>
      <c r="SCU176" s="648"/>
      <c r="SCV176" s="649"/>
      <c r="SCY176" s="651"/>
      <c r="SCZ176" s="651"/>
      <c r="SDA176" s="651"/>
      <c r="SDB176" s="651"/>
      <c r="SDE176" s="651"/>
      <c r="SDM176" s="648"/>
      <c r="SDN176" s="649"/>
      <c r="SDQ176" s="651"/>
      <c r="SDR176" s="651"/>
      <c r="SDS176" s="651"/>
      <c r="SDT176" s="651"/>
      <c r="SDW176" s="651"/>
      <c r="SEE176" s="648"/>
      <c r="SEF176" s="649"/>
      <c r="SEI176" s="651"/>
      <c r="SEJ176" s="651"/>
      <c r="SEK176" s="651"/>
      <c r="SEL176" s="651"/>
      <c r="SEO176" s="651"/>
      <c r="SEW176" s="648"/>
      <c r="SEX176" s="649"/>
      <c r="SFA176" s="651"/>
      <c r="SFB176" s="651"/>
      <c r="SFC176" s="651"/>
      <c r="SFD176" s="651"/>
      <c r="SFG176" s="651"/>
      <c r="SFO176" s="648"/>
      <c r="SFP176" s="649"/>
      <c r="SFS176" s="651"/>
      <c r="SFT176" s="651"/>
      <c r="SFU176" s="651"/>
      <c r="SFV176" s="651"/>
      <c r="SFY176" s="651"/>
      <c r="SGG176" s="648"/>
      <c r="SGH176" s="649"/>
      <c r="SGK176" s="651"/>
      <c r="SGL176" s="651"/>
      <c r="SGM176" s="651"/>
      <c r="SGN176" s="651"/>
      <c r="SGQ176" s="651"/>
      <c r="SGY176" s="648"/>
      <c r="SGZ176" s="649"/>
      <c r="SHC176" s="651"/>
      <c r="SHD176" s="651"/>
      <c r="SHE176" s="651"/>
      <c r="SHF176" s="651"/>
      <c r="SHI176" s="651"/>
      <c r="SHQ176" s="648"/>
      <c r="SHR176" s="649"/>
      <c r="SHU176" s="651"/>
      <c r="SHV176" s="651"/>
      <c r="SHW176" s="651"/>
      <c r="SHX176" s="651"/>
      <c r="SIA176" s="651"/>
      <c r="SII176" s="648"/>
      <c r="SIJ176" s="649"/>
      <c r="SIM176" s="651"/>
      <c r="SIN176" s="651"/>
      <c r="SIO176" s="651"/>
      <c r="SIP176" s="651"/>
      <c r="SIS176" s="651"/>
      <c r="SJA176" s="648"/>
      <c r="SJB176" s="649"/>
      <c r="SJE176" s="651"/>
      <c r="SJF176" s="651"/>
      <c r="SJG176" s="651"/>
      <c r="SJH176" s="651"/>
      <c r="SJK176" s="651"/>
      <c r="SJS176" s="648"/>
      <c r="SJT176" s="649"/>
      <c r="SJW176" s="651"/>
      <c r="SJX176" s="651"/>
      <c r="SJY176" s="651"/>
      <c r="SJZ176" s="651"/>
      <c r="SKC176" s="651"/>
      <c r="SKK176" s="648"/>
      <c r="SKL176" s="649"/>
      <c r="SKO176" s="651"/>
      <c r="SKP176" s="651"/>
      <c r="SKQ176" s="651"/>
      <c r="SKR176" s="651"/>
      <c r="SKU176" s="651"/>
      <c r="SLC176" s="648"/>
      <c r="SLD176" s="649"/>
      <c r="SLG176" s="651"/>
      <c r="SLH176" s="651"/>
      <c r="SLI176" s="651"/>
      <c r="SLJ176" s="651"/>
      <c r="SLM176" s="651"/>
      <c r="SLU176" s="648"/>
      <c r="SLV176" s="649"/>
      <c r="SLY176" s="651"/>
      <c r="SLZ176" s="651"/>
      <c r="SMA176" s="651"/>
      <c r="SMB176" s="651"/>
      <c r="SME176" s="651"/>
      <c r="SMM176" s="648"/>
      <c r="SMN176" s="649"/>
      <c r="SMQ176" s="651"/>
      <c r="SMR176" s="651"/>
      <c r="SMS176" s="651"/>
      <c r="SMT176" s="651"/>
      <c r="SMW176" s="651"/>
      <c r="SNE176" s="648"/>
      <c r="SNF176" s="649"/>
      <c r="SNI176" s="651"/>
      <c r="SNJ176" s="651"/>
      <c r="SNK176" s="651"/>
      <c r="SNL176" s="651"/>
      <c r="SNO176" s="651"/>
      <c r="SNW176" s="648"/>
      <c r="SNX176" s="649"/>
      <c r="SOA176" s="651"/>
      <c r="SOB176" s="651"/>
      <c r="SOC176" s="651"/>
      <c r="SOD176" s="651"/>
      <c r="SOG176" s="651"/>
      <c r="SOO176" s="648"/>
      <c r="SOP176" s="649"/>
      <c r="SOS176" s="651"/>
      <c r="SOT176" s="651"/>
      <c r="SOU176" s="651"/>
      <c r="SOV176" s="651"/>
      <c r="SOY176" s="651"/>
      <c r="SPG176" s="648"/>
      <c r="SPH176" s="649"/>
      <c r="SPK176" s="651"/>
      <c r="SPL176" s="651"/>
      <c r="SPM176" s="651"/>
      <c r="SPN176" s="651"/>
      <c r="SPQ176" s="651"/>
      <c r="SPY176" s="648"/>
      <c r="SPZ176" s="649"/>
      <c r="SQC176" s="651"/>
      <c r="SQD176" s="651"/>
      <c r="SQE176" s="651"/>
      <c r="SQF176" s="651"/>
      <c r="SQI176" s="651"/>
      <c r="SQQ176" s="648"/>
      <c r="SQR176" s="649"/>
      <c r="SQU176" s="651"/>
      <c r="SQV176" s="651"/>
      <c r="SQW176" s="651"/>
      <c r="SQX176" s="651"/>
      <c r="SRA176" s="651"/>
      <c r="SRI176" s="648"/>
      <c r="SRJ176" s="649"/>
      <c r="SRM176" s="651"/>
      <c r="SRN176" s="651"/>
      <c r="SRO176" s="651"/>
      <c r="SRP176" s="651"/>
      <c r="SRS176" s="651"/>
      <c r="SSA176" s="648"/>
      <c r="SSB176" s="649"/>
      <c r="SSE176" s="651"/>
      <c r="SSF176" s="651"/>
      <c r="SSG176" s="651"/>
      <c r="SSH176" s="651"/>
      <c r="SSK176" s="651"/>
      <c r="SSS176" s="648"/>
      <c r="SST176" s="649"/>
      <c r="SSW176" s="651"/>
      <c r="SSX176" s="651"/>
      <c r="SSY176" s="651"/>
      <c r="SSZ176" s="651"/>
      <c r="STC176" s="651"/>
      <c r="STK176" s="648"/>
      <c r="STL176" s="649"/>
      <c r="STO176" s="651"/>
      <c r="STP176" s="651"/>
      <c r="STQ176" s="651"/>
      <c r="STR176" s="651"/>
      <c r="STU176" s="651"/>
      <c r="SUC176" s="648"/>
      <c r="SUD176" s="649"/>
      <c r="SUG176" s="651"/>
      <c r="SUH176" s="651"/>
      <c r="SUI176" s="651"/>
      <c r="SUJ176" s="651"/>
      <c r="SUM176" s="651"/>
      <c r="SUU176" s="648"/>
      <c r="SUV176" s="649"/>
      <c r="SUY176" s="651"/>
      <c r="SUZ176" s="651"/>
      <c r="SVA176" s="651"/>
      <c r="SVB176" s="651"/>
      <c r="SVE176" s="651"/>
      <c r="SVM176" s="648"/>
      <c r="SVN176" s="649"/>
      <c r="SVQ176" s="651"/>
      <c r="SVR176" s="651"/>
      <c r="SVS176" s="651"/>
      <c r="SVT176" s="651"/>
      <c r="SVW176" s="651"/>
      <c r="SWE176" s="648"/>
      <c r="SWF176" s="649"/>
      <c r="SWI176" s="651"/>
      <c r="SWJ176" s="651"/>
      <c r="SWK176" s="651"/>
      <c r="SWL176" s="651"/>
      <c r="SWO176" s="651"/>
      <c r="SWW176" s="648"/>
      <c r="SWX176" s="649"/>
      <c r="SXA176" s="651"/>
      <c r="SXB176" s="651"/>
      <c r="SXC176" s="651"/>
      <c r="SXD176" s="651"/>
      <c r="SXG176" s="651"/>
      <c r="SXO176" s="648"/>
      <c r="SXP176" s="649"/>
      <c r="SXS176" s="651"/>
      <c r="SXT176" s="651"/>
      <c r="SXU176" s="651"/>
      <c r="SXV176" s="651"/>
      <c r="SXY176" s="651"/>
      <c r="SYG176" s="648"/>
      <c r="SYH176" s="649"/>
      <c r="SYK176" s="651"/>
      <c r="SYL176" s="651"/>
      <c r="SYM176" s="651"/>
      <c r="SYN176" s="651"/>
      <c r="SYQ176" s="651"/>
      <c r="SYY176" s="648"/>
      <c r="SYZ176" s="649"/>
      <c r="SZC176" s="651"/>
      <c r="SZD176" s="651"/>
      <c r="SZE176" s="651"/>
      <c r="SZF176" s="651"/>
      <c r="SZI176" s="651"/>
      <c r="SZQ176" s="648"/>
      <c r="SZR176" s="649"/>
      <c r="SZU176" s="651"/>
      <c r="SZV176" s="651"/>
      <c r="SZW176" s="651"/>
      <c r="SZX176" s="651"/>
      <c r="TAA176" s="651"/>
      <c r="TAI176" s="648"/>
      <c r="TAJ176" s="649"/>
      <c r="TAM176" s="651"/>
      <c r="TAN176" s="651"/>
      <c r="TAO176" s="651"/>
      <c r="TAP176" s="651"/>
      <c r="TAS176" s="651"/>
      <c r="TBA176" s="648"/>
      <c r="TBB176" s="649"/>
      <c r="TBE176" s="651"/>
      <c r="TBF176" s="651"/>
      <c r="TBG176" s="651"/>
      <c r="TBH176" s="651"/>
      <c r="TBK176" s="651"/>
      <c r="TBS176" s="648"/>
      <c r="TBT176" s="649"/>
      <c r="TBW176" s="651"/>
      <c r="TBX176" s="651"/>
      <c r="TBY176" s="651"/>
      <c r="TBZ176" s="651"/>
      <c r="TCC176" s="651"/>
      <c r="TCK176" s="648"/>
      <c r="TCL176" s="649"/>
      <c r="TCO176" s="651"/>
      <c r="TCP176" s="651"/>
      <c r="TCQ176" s="651"/>
      <c r="TCR176" s="651"/>
      <c r="TCU176" s="651"/>
      <c r="TDC176" s="648"/>
      <c r="TDD176" s="649"/>
      <c r="TDG176" s="651"/>
      <c r="TDH176" s="651"/>
      <c r="TDI176" s="651"/>
      <c r="TDJ176" s="651"/>
      <c r="TDM176" s="651"/>
      <c r="TDU176" s="648"/>
      <c r="TDV176" s="649"/>
      <c r="TDY176" s="651"/>
      <c r="TDZ176" s="651"/>
      <c r="TEA176" s="651"/>
      <c r="TEB176" s="651"/>
      <c r="TEE176" s="651"/>
      <c r="TEM176" s="648"/>
      <c r="TEN176" s="649"/>
      <c r="TEQ176" s="651"/>
      <c r="TER176" s="651"/>
      <c r="TES176" s="651"/>
      <c r="TET176" s="651"/>
      <c r="TEW176" s="651"/>
      <c r="TFE176" s="648"/>
      <c r="TFF176" s="649"/>
      <c r="TFI176" s="651"/>
      <c r="TFJ176" s="651"/>
      <c r="TFK176" s="651"/>
      <c r="TFL176" s="651"/>
      <c r="TFO176" s="651"/>
      <c r="TFW176" s="648"/>
      <c r="TFX176" s="649"/>
      <c r="TGA176" s="651"/>
      <c r="TGB176" s="651"/>
      <c r="TGC176" s="651"/>
      <c r="TGD176" s="651"/>
      <c r="TGG176" s="651"/>
      <c r="TGO176" s="648"/>
      <c r="TGP176" s="649"/>
      <c r="TGS176" s="651"/>
      <c r="TGT176" s="651"/>
      <c r="TGU176" s="651"/>
      <c r="TGV176" s="651"/>
      <c r="TGY176" s="651"/>
      <c r="THG176" s="648"/>
      <c r="THH176" s="649"/>
      <c r="THK176" s="651"/>
      <c r="THL176" s="651"/>
      <c r="THM176" s="651"/>
      <c r="THN176" s="651"/>
      <c r="THQ176" s="651"/>
      <c r="THY176" s="648"/>
      <c r="THZ176" s="649"/>
      <c r="TIC176" s="651"/>
      <c r="TID176" s="651"/>
      <c r="TIE176" s="651"/>
      <c r="TIF176" s="651"/>
      <c r="TII176" s="651"/>
      <c r="TIQ176" s="648"/>
      <c r="TIR176" s="649"/>
      <c r="TIU176" s="651"/>
      <c r="TIV176" s="651"/>
      <c r="TIW176" s="651"/>
      <c r="TIX176" s="651"/>
      <c r="TJA176" s="651"/>
      <c r="TJI176" s="648"/>
      <c r="TJJ176" s="649"/>
      <c r="TJM176" s="651"/>
      <c r="TJN176" s="651"/>
      <c r="TJO176" s="651"/>
      <c r="TJP176" s="651"/>
      <c r="TJS176" s="651"/>
      <c r="TKA176" s="648"/>
      <c r="TKB176" s="649"/>
      <c r="TKE176" s="651"/>
      <c r="TKF176" s="651"/>
      <c r="TKG176" s="651"/>
      <c r="TKH176" s="651"/>
      <c r="TKK176" s="651"/>
      <c r="TKS176" s="648"/>
      <c r="TKT176" s="649"/>
      <c r="TKW176" s="651"/>
      <c r="TKX176" s="651"/>
      <c r="TKY176" s="651"/>
      <c r="TKZ176" s="651"/>
      <c r="TLC176" s="651"/>
      <c r="TLK176" s="648"/>
      <c r="TLL176" s="649"/>
      <c r="TLO176" s="651"/>
      <c r="TLP176" s="651"/>
      <c r="TLQ176" s="651"/>
      <c r="TLR176" s="651"/>
      <c r="TLU176" s="651"/>
      <c r="TMC176" s="648"/>
      <c r="TMD176" s="649"/>
      <c r="TMG176" s="651"/>
      <c r="TMH176" s="651"/>
      <c r="TMI176" s="651"/>
      <c r="TMJ176" s="651"/>
      <c r="TMM176" s="651"/>
      <c r="TMU176" s="648"/>
      <c r="TMV176" s="649"/>
      <c r="TMY176" s="651"/>
      <c r="TMZ176" s="651"/>
      <c r="TNA176" s="651"/>
      <c r="TNB176" s="651"/>
      <c r="TNE176" s="651"/>
      <c r="TNM176" s="648"/>
      <c r="TNN176" s="649"/>
      <c r="TNQ176" s="651"/>
      <c r="TNR176" s="651"/>
      <c r="TNS176" s="651"/>
      <c r="TNT176" s="651"/>
      <c r="TNW176" s="651"/>
      <c r="TOE176" s="648"/>
      <c r="TOF176" s="649"/>
      <c r="TOI176" s="651"/>
      <c r="TOJ176" s="651"/>
      <c r="TOK176" s="651"/>
      <c r="TOL176" s="651"/>
      <c r="TOO176" s="651"/>
      <c r="TOW176" s="648"/>
      <c r="TOX176" s="649"/>
      <c r="TPA176" s="651"/>
      <c r="TPB176" s="651"/>
      <c r="TPC176" s="651"/>
      <c r="TPD176" s="651"/>
      <c r="TPG176" s="651"/>
      <c r="TPO176" s="648"/>
      <c r="TPP176" s="649"/>
      <c r="TPS176" s="651"/>
      <c r="TPT176" s="651"/>
      <c r="TPU176" s="651"/>
      <c r="TPV176" s="651"/>
      <c r="TPY176" s="651"/>
      <c r="TQG176" s="648"/>
      <c r="TQH176" s="649"/>
      <c r="TQK176" s="651"/>
      <c r="TQL176" s="651"/>
      <c r="TQM176" s="651"/>
      <c r="TQN176" s="651"/>
      <c r="TQQ176" s="651"/>
      <c r="TQY176" s="648"/>
      <c r="TQZ176" s="649"/>
      <c r="TRC176" s="651"/>
      <c r="TRD176" s="651"/>
      <c r="TRE176" s="651"/>
      <c r="TRF176" s="651"/>
      <c r="TRI176" s="651"/>
      <c r="TRQ176" s="648"/>
      <c r="TRR176" s="649"/>
      <c r="TRU176" s="651"/>
      <c r="TRV176" s="651"/>
      <c r="TRW176" s="651"/>
      <c r="TRX176" s="651"/>
      <c r="TSA176" s="651"/>
      <c r="TSI176" s="648"/>
      <c r="TSJ176" s="649"/>
      <c r="TSM176" s="651"/>
      <c r="TSN176" s="651"/>
      <c r="TSO176" s="651"/>
      <c r="TSP176" s="651"/>
      <c r="TSS176" s="651"/>
      <c r="TTA176" s="648"/>
      <c r="TTB176" s="649"/>
      <c r="TTE176" s="651"/>
      <c r="TTF176" s="651"/>
      <c r="TTG176" s="651"/>
      <c r="TTH176" s="651"/>
      <c r="TTK176" s="651"/>
      <c r="TTS176" s="648"/>
      <c r="TTT176" s="649"/>
      <c r="TTW176" s="651"/>
      <c r="TTX176" s="651"/>
      <c r="TTY176" s="651"/>
      <c r="TTZ176" s="651"/>
      <c r="TUC176" s="651"/>
      <c r="TUK176" s="648"/>
      <c r="TUL176" s="649"/>
      <c r="TUO176" s="651"/>
      <c r="TUP176" s="651"/>
      <c r="TUQ176" s="651"/>
      <c r="TUR176" s="651"/>
      <c r="TUU176" s="651"/>
      <c r="TVC176" s="648"/>
      <c r="TVD176" s="649"/>
      <c r="TVG176" s="651"/>
      <c r="TVH176" s="651"/>
      <c r="TVI176" s="651"/>
      <c r="TVJ176" s="651"/>
      <c r="TVM176" s="651"/>
      <c r="TVU176" s="648"/>
      <c r="TVV176" s="649"/>
      <c r="TVY176" s="651"/>
      <c r="TVZ176" s="651"/>
      <c r="TWA176" s="651"/>
      <c r="TWB176" s="651"/>
      <c r="TWE176" s="651"/>
      <c r="TWM176" s="648"/>
      <c r="TWN176" s="649"/>
      <c r="TWQ176" s="651"/>
      <c r="TWR176" s="651"/>
      <c r="TWS176" s="651"/>
      <c r="TWT176" s="651"/>
      <c r="TWW176" s="651"/>
      <c r="TXE176" s="648"/>
      <c r="TXF176" s="649"/>
      <c r="TXI176" s="651"/>
      <c r="TXJ176" s="651"/>
      <c r="TXK176" s="651"/>
      <c r="TXL176" s="651"/>
      <c r="TXO176" s="651"/>
      <c r="TXW176" s="648"/>
      <c r="TXX176" s="649"/>
      <c r="TYA176" s="651"/>
      <c r="TYB176" s="651"/>
      <c r="TYC176" s="651"/>
      <c r="TYD176" s="651"/>
      <c r="TYG176" s="651"/>
      <c r="TYO176" s="648"/>
      <c r="TYP176" s="649"/>
      <c r="TYS176" s="651"/>
      <c r="TYT176" s="651"/>
      <c r="TYU176" s="651"/>
      <c r="TYV176" s="651"/>
      <c r="TYY176" s="651"/>
      <c r="TZG176" s="648"/>
      <c r="TZH176" s="649"/>
      <c r="TZK176" s="651"/>
      <c r="TZL176" s="651"/>
      <c r="TZM176" s="651"/>
      <c r="TZN176" s="651"/>
      <c r="TZQ176" s="651"/>
      <c r="TZY176" s="648"/>
      <c r="TZZ176" s="649"/>
      <c r="UAC176" s="651"/>
      <c r="UAD176" s="651"/>
      <c r="UAE176" s="651"/>
      <c r="UAF176" s="651"/>
      <c r="UAI176" s="651"/>
      <c r="UAQ176" s="648"/>
      <c r="UAR176" s="649"/>
      <c r="UAU176" s="651"/>
      <c r="UAV176" s="651"/>
      <c r="UAW176" s="651"/>
      <c r="UAX176" s="651"/>
      <c r="UBA176" s="651"/>
      <c r="UBI176" s="648"/>
      <c r="UBJ176" s="649"/>
      <c r="UBM176" s="651"/>
      <c r="UBN176" s="651"/>
      <c r="UBO176" s="651"/>
      <c r="UBP176" s="651"/>
      <c r="UBS176" s="651"/>
      <c r="UCA176" s="648"/>
      <c r="UCB176" s="649"/>
      <c r="UCE176" s="651"/>
      <c r="UCF176" s="651"/>
      <c r="UCG176" s="651"/>
      <c r="UCH176" s="651"/>
      <c r="UCK176" s="651"/>
      <c r="UCS176" s="648"/>
      <c r="UCT176" s="649"/>
      <c r="UCW176" s="651"/>
      <c r="UCX176" s="651"/>
      <c r="UCY176" s="651"/>
      <c r="UCZ176" s="651"/>
      <c r="UDC176" s="651"/>
      <c r="UDK176" s="648"/>
      <c r="UDL176" s="649"/>
      <c r="UDO176" s="651"/>
      <c r="UDP176" s="651"/>
      <c r="UDQ176" s="651"/>
      <c r="UDR176" s="651"/>
      <c r="UDU176" s="651"/>
      <c r="UEC176" s="648"/>
      <c r="UED176" s="649"/>
      <c r="UEG176" s="651"/>
      <c r="UEH176" s="651"/>
      <c r="UEI176" s="651"/>
      <c r="UEJ176" s="651"/>
      <c r="UEM176" s="651"/>
      <c r="UEU176" s="648"/>
      <c r="UEV176" s="649"/>
      <c r="UEY176" s="651"/>
      <c r="UEZ176" s="651"/>
      <c r="UFA176" s="651"/>
      <c r="UFB176" s="651"/>
      <c r="UFE176" s="651"/>
      <c r="UFM176" s="648"/>
      <c r="UFN176" s="649"/>
      <c r="UFQ176" s="651"/>
      <c r="UFR176" s="651"/>
      <c r="UFS176" s="651"/>
      <c r="UFT176" s="651"/>
      <c r="UFW176" s="651"/>
      <c r="UGE176" s="648"/>
      <c r="UGF176" s="649"/>
      <c r="UGI176" s="651"/>
      <c r="UGJ176" s="651"/>
      <c r="UGK176" s="651"/>
      <c r="UGL176" s="651"/>
      <c r="UGO176" s="651"/>
      <c r="UGW176" s="648"/>
      <c r="UGX176" s="649"/>
      <c r="UHA176" s="651"/>
      <c r="UHB176" s="651"/>
      <c r="UHC176" s="651"/>
      <c r="UHD176" s="651"/>
      <c r="UHG176" s="651"/>
      <c r="UHO176" s="648"/>
      <c r="UHP176" s="649"/>
      <c r="UHS176" s="651"/>
      <c r="UHT176" s="651"/>
      <c r="UHU176" s="651"/>
      <c r="UHV176" s="651"/>
      <c r="UHY176" s="651"/>
      <c r="UIG176" s="648"/>
      <c r="UIH176" s="649"/>
      <c r="UIK176" s="651"/>
      <c r="UIL176" s="651"/>
      <c r="UIM176" s="651"/>
      <c r="UIN176" s="651"/>
      <c r="UIQ176" s="651"/>
      <c r="UIY176" s="648"/>
      <c r="UIZ176" s="649"/>
      <c r="UJC176" s="651"/>
      <c r="UJD176" s="651"/>
      <c r="UJE176" s="651"/>
      <c r="UJF176" s="651"/>
      <c r="UJI176" s="651"/>
      <c r="UJQ176" s="648"/>
      <c r="UJR176" s="649"/>
      <c r="UJU176" s="651"/>
      <c r="UJV176" s="651"/>
      <c r="UJW176" s="651"/>
      <c r="UJX176" s="651"/>
      <c r="UKA176" s="651"/>
      <c r="UKI176" s="648"/>
      <c r="UKJ176" s="649"/>
      <c r="UKM176" s="651"/>
      <c r="UKN176" s="651"/>
      <c r="UKO176" s="651"/>
      <c r="UKP176" s="651"/>
      <c r="UKS176" s="651"/>
      <c r="ULA176" s="648"/>
      <c r="ULB176" s="649"/>
      <c r="ULE176" s="651"/>
      <c r="ULF176" s="651"/>
      <c r="ULG176" s="651"/>
      <c r="ULH176" s="651"/>
      <c r="ULK176" s="651"/>
      <c r="ULS176" s="648"/>
      <c r="ULT176" s="649"/>
      <c r="ULW176" s="651"/>
      <c r="ULX176" s="651"/>
      <c r="ULY176" s="651"/>
      <c r="ULZ176" s="651"/>
      <c r="UMC176" s="651"/>
      <c r="UMK176" s="648"/>
      <c r="UML176" s="649"/>
      <c r="UMO176" s="651"/>
      <c r="UMP176" s="651"/>
      <c r="UMQ176" s="651"/>
      <c r="UMR176" s="651"/>
      <c r="UMU176" s="651"/>
      <c r="UNC176" s="648"/>
      <c r="UND176" s="649"/>
      <c r="UNG176" s="651"/>
      <c r="UNH176" s="651"/>
      <c r="UNI176" s="651"/>
      <c r="UNJ176" s="651"/>
      <c r="UNM176" s="651"/>
      <c r="UNU176" s="648"/>
      <c r="UNV176" s="649"/>
      <c r="UNY176" s="651"/>
      <c r="UNZ176" s="651"/>
      <c r="UOA176" s="651"/>
      <c r="UOB176" s="651"/>
      <c r="UOE176" s="651"/>
      <c r="UOM176" s="648"/>
      <c r="UON176" s="649"/>
      <c r="UOQ176" s="651"/>
      <c r="UOR176" s="651"/>
      <c r="UOS176" s="651"/>
      <c r="UOT176" s="651"/>
      <c r="UOW176" s="651"/>
      <c r="UPE176" s="648"/>
      <c r="UPF176" s="649"/>
      <c r="UPI176" s="651"/>
      <c r="UPJ176" s="651"/>
      <c r="UPK176" s="651"/>
      <c r="UPL176" s="651"/>
      <c r="UPO176" s="651"/>
      <c r="UPW176" s="648"/>
      <c r="UPX176" s="649"/>
      <c r="UQA176" s="651"/>
      <c r="UQB176" s="651"/>
      <c r="UQC176" s="651"/>
      <c r="UQD176" s="651"/>
      <c r="UQG176" s="651"/>
      <c r="UQO176" s="648"/>
      <c r="UQP176" s="649"/>
      <c r="UQS176" s="651"/>
      <c r="UQT176" s="651"/>
      <c r="UQU176" s="651"/>
      <c r="UQV176" s="651"/>
      <c r="UQY176" s="651"/>
      <c r="URG176" s="648"/>
      <c r="URH176" s="649"/>
      <c r="URK176" s="651"/>
      <c r="URL176" s="651"/>
      <c r="URM176" s="651"/>
      <c r="URN176" s="651"/>
      <c r="URQ176" s="651"/>
      <c r="URY176" s="648"/>
      <c r="URZ176" s="649"/>
      <c r="USC176" s="651"/>
      <c r="USD176" s="651"/>
      <c r="USE176" s="651"/>
      <c r="USF176" s="651"/>
      <c r="USI176" s="651"/>
      <c r="USQ176" s="648"/>
      <c r="USR176" s="649"/>
      <c r="USU176" s="651"/>
      <c r="USV176" s="651"/>
      <c r="USW176" s="651"/>
      <c r="USX176" s="651"/>
      <c r="UTA176" s="651"/>
      <c r="UTI176" s="648"/>
      <c r="UTJ176" s="649"/>
      <c r="UTM176" s="651"/>
      <c r="UTN176" s="651"/>
      <c r="UTO176" s="651"/>
      <c r="UTP176" s="651"/>
      <c r="UTS176" s="651"/>
      <c r="UUA176" s="648"/>
      <c r="UUB176" s="649"/>
      <c r="UUE176" s="651"/>
      <c r="UUF176" s="651"/>
      <c r="UUG176" s="651"/>
      <c r="UUH176" s="651"/>
      <c r="UUK176" s="651"/>
      <c r="UUS176" s="648"/>
      <c r="UUT176" s="649"/>
      <c r="UUW176" s="651"/>
      <c r="UUX176" s="651"/>
      <c r="UUY176" s="651"/>
      <c r="UUZ176" s="651"/>
      <c r="UVC176" s="651"/>
      <c r="UVK176" s="648"/>
      <c r="UVL176" s="649"/>
      <c r="UVO176" s="651"/>
      <c r="UVP176" s="651"/>
      <c r="UVQ176" s="651"/>
      <c r="UVR176" s="651"/>
      <c r="UVU176" s="651"/>
      <c r="UWC176" s="648"/>
      <c r="UWD176" s="649"/>
      <c r="UWG176" s="651"/>
      <c r="UWH176" s="651"/>
      <c r="UWI176" s="651"/>
      <c r="UWJ176" s="651"/>
      <c r="UWM176" s="651"/>
      <c r="UWU176" s="648"/>
      <c r="UWV176" s="649"/>
      <c r="UWY176" s="651"/>
      <c r="UWZ176" s="651"/>
      <c r="UXA176" s="651"/>
      <c r="UXB176" s="651"/>
      <c r="UXE176" s="651"/>
      <c r="UXM176" s="648"/>
      <c r="UXN176" s="649"/>
      <c r="UXQ176" s="651"/>
      <c r="UXR176" s="651"/>
      <c r="UXS176" s="651"/>
      <c r="UXT176" s="651"/>
      <c r="UXW176" s="651"/>
      <c r="UYE176" s="648"/>
      <c r="UYF176" s="649"/>
      <c r="UYI176" s="651"/>
      <c r="UYJ176" s="651"/>
      <c r="UYK176" s="651"/>
      <c r="UYL176" s="651"/>
      <c r="UYO176" s="651"/>
      <c r="UYW176" s="648"/>
      <c r="UYX176" s="649"/>
      <c r="UZA176" s="651"/>
      <c r="UZB176" s="651"/>
      <c r="UZC176" s="651"/>
      <c r="UZD176" s="651"/>
      <c r="UZG176" s="651"/>
      <c r="UZO176" s="648"/>
      <c r="UZP176" s="649"/>
      <c r="UZS176" s="651"/>
      <c r="UZT176" s="651"/>
      <c r="UZU176" s="651"/>
      <c r="UZV176" s="651"/>
      <c r="UZY176" s="651"/>
      <c r="VAG176" s="648"/>
      <c r="VAH176" s="649"/>
      <c r="VAK176" s="651"/>
      <c r="VAL176" s="651"/>
      <c r="VAM176" s="651"/>
      <c r="VAN176" s="651"/>
      <c r="VAQ176" s="651"/>
      <c r="VAY176" s="648"/>
      <c r="VAZ176" s="649"/>
      <c r="VBC176" s="651"/>
      <c r="VBD176" s="651"/>
      <c r="VBE176" s="651"/>
      <c r="VBF176" s="651"/>
      <c r="VBI176" s="651"/>
      <c r="VBQ176" s="648"/>
      <c r="VBR176" s="649"/>
      <c r="VBU176" s="651"/>
      <c r="VBV176" s="651"/>
      <c r="VBW176" s="651"/>
      <c r="VBX176" s="651"/>
      <c r="VCA176" s="651"/>
      <c r="VCI176" s="648"/>
      <c r="VCJ176" s="649"/>
      <c r="VCM176" s="651"/>
      <c r="VCN176" s="651"/>
      <c r="VCO176" s="651"/>
      <c r="VCP176" s="651"/>
      <c r="VCS176" s="651"/>
      <c r="VDA176" s="648"/>
      <c r="VDB176" s="649"/>
      <c r="VDE176" s="651"/>
      <c r="VDF176" s="651"/>
      <c r="VDG176" s="651"/>
      <c r="VDH176" s="651"/>
      <c r="VDK176" s="651"/>
      <c r="VDS176" s="648"/>
      <c r="VDT176" s="649"/>
      <c r="VDW176" s="651"/>
      <c r="VDX176" s="651"/>
      <c r="VDY176" s="651"/>
      <c r="VDZ176" s="651"/>
      <c r="VEC176" s="651"/>
      <c r="VEK176" s="648"/>
      <c r="VEL176" s="649"/>
      <c r="VEO176" s="651"/>
      <c r="VEP176" s="651"/>
      <c r="VEQ176" s="651"/>
      <c r="VER176" s="651"/>
      <c r="VEU176" s="651"/>
      <c r="VFC176" s="648"/>
      <c r="VFD176" s="649"/>
      <c r="VFG176" s="651"/>
      <c r="VFH176" s="651"/>
      <c r="VFI176" s="651"/>
      <c r="VFJ176" s="651"/>
      <c r="VFM176" s="651"/>
      <c r="VFU176" s="648"/>
      <c r="VFV176" s="649"/>
      <c r="VFY176" s="651"/>
      <c r="VFZ176" s="651"/>
      <c r="VGA176" s="651"/>
      <c r="VGB176" s="651"/>
      <c r="VGE176" s="651"/>
      <c r="VGM176" s="648"/>
      <c r="VGN176" s="649"/>
      <c r="VGQ176" s="651"/>
      <c r="VGR176" s="651"/>
      <c r="VGS176" s="651"/>
      <c r="VGT176" s="651"/>
      <c r="VGW176" s="651"/>
      <c r="VHE176" s="648"/>
      <c r="VHF176" s="649"/>
      <c r="VHI176" s="651"/>
      <c r="VHJ176" s="651"/>
      <c r="VHK176" s="651"/>
      <c r="VHL176" s="651"/>
      <c r="VHO176" s="651"/>
      <c r="VHW176" s="648"/>
      <c r="VHX176" s="649"/>
      <c r="VIA176" s="651"/>
      <c r="VIB176" s="651"/>
      <c r="VIC176" s="651"/>
      <c r="VID176" s="651"/>
      <c r="VIG176" s="651"/>
      <c r="VIO176" s="648"/>
      <c r="VIP176" s="649"/>
      <c r="VIS176" s="651"/>
      <c r="VIT176" s="651"/>
      <c r="VIU176" s="651"/>
      <c r="VIV176" s="651"/>
      <c r="VIY176" s="651"/>
      <c r="VJG176" s="648"/>
      <c r="VJH176" s="649"/>
      <c r="VJK176" s="651"/>
      <c r="VJL176" s="651"/>
      <c r="VJM176" s="651"/>
      <c r="VJN176" s="651"/>
      <c r="VJQ176" s="651"/>
      <c r="VJY176" s="648"/>
      <c r="VJZ176" s="649"/>
      <c r="VKC176" s="651"/>
      <c r="VKD176" s="651"/>
      <c r="VKE176" s="651"/>
      <c r="VKF176" s="651"/>
      <c r="VKI176" s="651"/>
      <c r="VKQ176" s="648"/>
      <c r="VKR176" s="649"/>
      <c r="VKU176" s="651"/>
      <c r="VKV176" s="651"/>
      <c r="VKW176" s="651"/>
      <c r="VKX176" s="651"/>
      <c r="VLA176" s="651"/>
      <c r="VLI176" s="648"/>
      <c r="VLJ176" s="649"/>
      <c r="VLM176" s="651"/>
      <c r="VLN176" s="651"/>
      <c r="VLO176" s="651"/>
      <c r="VLP176" s="651"/>
      <c r="VLS176" s="651"/>
      <c r="VMA176" s="648"/>
      <c r="VMB176" s="649"/>
      <c r="VME176" s="651"/>
      <c r="VMF176" s="651"/>
      <c r="VMG176" s="651"/>
      <c r="VMH176" s="651"/>
      <c r="VMK176" s="651"/>
      <c r="VMS176" s="648"/>
      <c r="VMT176" s="649"/>
      <c r="VMW176" s="651"/>
      <c r="VMX176" s="651"/>
      <c r="VMY176" s="651"/>
      <c r="VMZ176" s="651"/>
      <c r="VNC176" s="651"/>
      <c r="VNK176" s="648"/>
      <c r="VNL176" s="649"/>
      <c r="VNO176" s="651"/>
      <c r="VNP176" s="651"/>
      <c r="VNQ176" s="651"/>
      <c r="VNR176" s="651"/>
      <c r="VNU176" s="651"/>
      <c r="VOC176" s="648"/>
      <c r="VOD176" s="649"/>
      <c r="VOG176" s="651"/>
      <c r="VOH176" s="651"/>
      <c r="VOI176" s="651"/>
      <c r="VOJ176" s="651"/>
      <c r="VOM176" s="651"/>
      <c r="VOU176" s="648"/>
      <c r="VOV176" s="649"/>
      <c r="VOY176" s="651"/>
      <c r="VOZ176" s="651"/>
      <c r="VPA176" s="651"/>
      <c r="VPB176" s="651"/>
      <c r="VPE176" s="651"/>
      <c r="VPM176" s="648"/>
      <c r="VPN176" s="649"/>
      <c r="VPQ176" s="651"/>
      <c r="VPR176" s="651"/>
      <c r="VPS176" s="651"/>
      <c r="VPT176" s="651"/>
      <c r="VPW176" s="651"/>
      <c r="VQE176" s="648"/>
      <c r="VQF176" s="649"/>
      <c r="VQI176" s="651"/>
      <c r="VQJ176" s="651"/>
      <c r="VQK176" s="651"/>
      <c r="VQL176" s="651"/>
      <c r="VQO176" s="651"/>
      <c r="VQW176" s="648"/>
      <c r="VQX176" s="649"/>
      <c r="VRA176" s="651"/>
      <c r="VRB176" s="651"/>
      <c r="VRC176" s="651"/>
      <c r="VRD176" s="651"/>
      <c r="VRG176" s="651"/>
      <c r="VRO176" s="648"/>
      <c r="VRP176" s="649"/>
      <c r="VRS176" s="651"/>
      <c r="VRT176" s="651"/>
      <c r="VRU176" s="651"/>
      <c r="VRV176" s="651"/>
      <c r="VRY176" s="651"/>
      <c r="VSG176" s="648"/>
      <c r="VSH176" s="649"/>
      <c r="VSK176" s="651"/>
      <c r="VSL176" s="651"/>
      <c r="VSM176" s="651"/>
      <c r="VSN176" s="651"/>
      <c r="VSQ176" s="651"/>
      <c r="VSY176" s="648"/>
      <c r="VSZ176" s="649"/>
      <c r="VTC176" s="651"/>
      <c r="VTD176" s="651"/>
      <c r="VTE176" s="651"/>
      <c r="VTF176" s="651"/>
      <c r="VTI176" s="651"/>
      <c r="VTQ176" s="648"/>
      <c r="VTR176" s="649"/>
      <c r="VTU176" s="651"/>
      <c r="VTV176" s="651"/>
      <c r="VTW176" s="651"/>
      <c r="VTX176" s="651"/>
      <c r="VUA176" s="651"/>
      <c r="VUI176" s="648"/>
      <c r="VUJ176" s="649"/>
      <c r="VUM176" s="651"/>
      <c r="VUN176" s="651"/>
      <c r="VUO176" s="651"/>
      <c r="VUP176" s="651"/>
      <c r="VUS176" s="651"/>
      <c r="VVA176" s="648"/>
      <c r="VVB176" s="649"/>
      <c r="VVE176" s="651"/>
      <c r="VVF176" s="651"/>
      <c r="VVG176" s="651"/>
      <c r="VVH176" s="651"/>
      <c r="VVK176" s="651"/>
      <c r="VVS176" s="648"/>
      <c r="VVT176" s="649"/>
      <c r="VVW176" s="651"/>
      <c r="VVX176" s="651"/>
      <c r="VVY176" s="651"/>
      <c r="VVZ176" s="651"/>
      <c r="VWC176" s="651"/>
      <c r="VWK176" s="648"/>
      <c r="VWL176" s="649"/>
      <c r="VWO176" s="651"/>
      <c r="VWP176" s="651"/>
      <c r="VWQ176" s="651"/>
      <c r="VWR176" s="651"/>
      <c r="VWU176" s="651"/>
      <c r="VXC176" s="648"/>
      <c r="VXD176" s="649"/>
      <c r="VXG176" s="651"/>
      <c r="VXH176" s="651"/>
      <c r="VXI176" s="651"/>
      <c r="VXJ176" s="651"/>
      <c r="VXM176" s="651"/>
      <c r="VXU176" s="648"/>
      <c r="VXV176" s="649"/>
      <c r="VXY176" s="651"/>
      <c r="VXZ176" s="651"/>
      <c r="VYA176" s="651"/>
      <c r="VYB176" s="651"/>
      <c r="VYE176" s="651"/>
      <c r="VYM176" s="648"/>
      <c r="VYN176" s="649"/>
      <c r="VYQ176" s="651"/>
      <c r="VYR176" s="651"/>
      <c r="VYS176" s="651"/>
      <c r="VYT176" s="651"/>
      <c r="VYW176" s="651"/>
      <c r="VZE176" s="648"/>
      <c r="VZF176" s="649"/>
      <c r="VZI176" s="651"/>
      <c r="VZJ176" s="651"/>
      <c r="VZK176" s="651"/>
      <c r="VZL176" s="651"/>
      <c r="VZO176" s="651"/>
      <c r="VZW176" s="648"/>
      <c r="VZX176" s="649"/>
      <c r="WAA176" s="651"/>
      <c r="WAB176" s="651"/>
      <c r="WAC176" s="651"/>
      <c r="WAD176" s="651"/>
      <c r="WAG176" s="651"/>
      <c r="WAO176" s="648"/>
      <c r="WAP176" s="649"/>
      <c r="WAS176" s="651"/>
      <c r="WAT176" s="651"/>
      <c r="WAU176" s="651"/>
      <c r="WAV176" s="651"/>
      <c r="WAY176" s="651"/>
      <c r="WBG176" s="648"/>
      <c r="WBH176" s="649"/>
      <c r="WBK176" s="651"/>
      <c r="WBL176" s="651"/>
      <c r="WBM176" s="651"/>
      <c r="WBN176" s="651"/>
      <c r="WBQ176" s="651"/>
      <c r="WBY176" s="648"/>
      <c r="WBZ176" s="649"/>
      <c r="WCC176" s="651"/>
      <c r="WCD176" s="651"/>
      <c r="WCE176" s="651"/>
      <c r="WCF176" s="651"/>
      <c r="WCI176" s="651"/>
      <c r="WCQ176" s="648"/>
      <c r="WCR176" s="649"/>
      <c r="WCU176" s="651"/>
      <c r="WCV176" s="651"/>
      <c r="WCW176" s="651"/>
      <c r="WCX176" s="651"/>
      <c r="WDA176" s="651"/>
      <c r="WDI176" s="648"/>
      <c r="WDJ176" s="649"/>
      <c r="WDM176" s="651"/>
      <c r="WDN176" s="651"/>
      <c r="WDO176" s="651"/>
      <c r="WDP176" s="651"/>
      <c r="WDS176" s="651"/>
      <c r="WEA176" s="648"/>
      <c r="WEB176" s="649"/>
      <c r="WEE176" s="651"/>
      <c r="WEF176" s="651"/>
      <c r="WEG176" s="651"/>
      <c r="WEH176" s="651"/>
      <c r="WEK176" s="651"/>
      <c r="WES176" s="648"/>
      <c r="WET176" s="649"/>
      <c r="WEW176" s="651"/>
      <c r="WEX176" s="651"/>
      <c r="WEY176" s="651"/>
      <c r="WEZ176" s="651"/>
      <c r="WFC176" s="651"/>
      <c r="WFK176" s="648"/>
      <c r="WFL176" s="649"/>
      <c r="WFO176" s="651"/>
      <c r="WFP176" s="651"/>
      <c r="WFQ176" s="651"/>
      <c r="WFR176" s="651"/>
      <c r="WFU176" s="651"/>
      <c r="WGC176" s="648"/>
      <c r="WGD176" s="649"/>
      <c r="WGG176" s="651"/>
      <c r="WGH176" s="651"/>
      <c r="WGI176" s="651"/>
      <c r="WGJ176" s="651"/>
      <c r="WGM176" s="651"/>
      <c r="WGU176" s="648"/>
      <c r="WGV176" s="649"/>
      <c r="WGY176" s="651"/>
      <c r="WGZ176" s="651"/>
      <c r="WHA176" s="651"/>
      <c r="WHB176" s="651"/>
      <c r="WHE176" s="651"/>
      <c r="WHM176" s="648"/>
      <c r="WHN176" s="649"/>
      <c r="WHQ176" s="651"/>
      <c r="WHR176" s="651"/>
      <c r="WHS176" s="651"/>
      <c r="WHT176" s="651"/>
      <c r="WHW176" s="651"/>
      <c r="WIE176" s="648"/>
      <c r="WIF176" s="649"/>
      <c r="WII176" s="651"/>
      <c r="WIJ176" s="651"/>
      <c r="WIK176" s="651"/>
      <c r="WIL176" s="651"/>
      <c r="WIO176" s="651"/>
      <c r="WIW176" s="648"/>
      <c r="WIX176" s="649"/>
      <c r="WJA176" s="651"/>
      <c r="WJB176" s="651"/>
      <c r="WJC176" s="651"/>
      <c r="WJD176" s="651"/>
      <c r="WJG176" s="651"/>
      <c r="WJO176" s="648"/>
      <c r="WJP176" s="649"/>
      <c r="WJS176" s="651"/>
      <c r="WJT176" s="651"/>
      <c r="WJU176" s="651"/>
      <c r="WJV176" s="651"/>
      <c r="WJY176" s="651"/>
      <c r="WKG176" s="648"/>
      <c r="WKH176" s="649"/>
      <c r="WKK176" s="651"/>
      <c r="WKL176" s="651"/>
      <c r="WKM176" s="651"/>
      <c r="WKN176" s="651"/>
      <c r="WKQ176" s="651"/>
      <c r="WKY176" s="648"/>
      <c r="WKZ176" s="649"/>
      <c r="WLC176" s="651"/>
      <c r="WLD176" s="651"/>
      <c r="WLE176" s="651"/>
      <c r="WLF176" s="651"/>
      <c r="WLI176" s="651"/>
      <c r="WLQ176" s="648"/>
      <c r="WLR176" s="649"/>
      <c r="WLU176" s="651"/>
      <c r="WLV176" s="651"/>
      <c r="WLW176" s="651"/>
      <c r="WLX176" s="651"/>
      <c r="WMA176" s="651"/>
      <c r="WMI176" s="648"/>
      <c r="WMJ176" s="649"/>
      <c r="WMM176" s="651"/>
      <c r="WMN176" s="651"/>
      <c r="WMO176" s="651"/>
      <c r="WMP176" s="651"/>
      <c r="WMS176" s="651"/>
      <c r="WNA176" s="648"/>
      <c r="WNB176" s="649"/>
      <c r="WNE176" s="651"/>
      <c r="WNF176" s="651"/>
      <c r="WNG176" s="651"/>
      <c r="WNH176" s="651"/>
      <c r="WNK176" s="651"/>
      <c r="WNS176" s="648"/>
      <c r="WNT176" s="649"/>
      <c r="WNW176" s="651"/>
      <c r="WNX176" s="651"/>
      <c r="WNY176" s="651"/>
      <c r="WNZ176" s="651"/>
      <c r="WOC176" s="651"/>
      <c r="WOK176" s="648"/>
      <c r="WOL176" s="649"/>
      <c r="WOO176" s="651"/>
      <c r="WOP176" s="651"/>
      <c r="WOQ176" s="651"/>
      <c r="WOR176" s="651"/>
      <c r="WOU176" s="651"/>
      <c r="WPC176" s="648"/>
      <c r="WPD176" s="649"/>
      <c r="WPG176" s="651"/>
      <c r="WPH176" s="651"/>
      <c r="WPI176" s="651"/>
      <c r="WPJ176" s="651"/>
      <c r="WPM176" s="651"/>
      <c r="WPU176" s="648"/>
      <c r="WPV176" s="649"/>
      <c r="WPY176" s="651"/>
      <c r="WPZ176" s="651"/>
      <c r="WQA176" s="651"/>
      <c r="WQB176" s="651"/>
      <c r="WQE176" s="651"/>
      <c r="WQM176" s="648"/>
      <c r="WQN176" s="649"/>
      <c r="WQQ176" s="651"/>
      <c r="WQR176" s="651"/>
      <c r="WQS176" s="651"/>
      <c r="WQT176" s="651"/>
      <c r="WQW176" s="651"/>
      <c r="WRE176" s="648"/>
      <c r="WRF176" s="649"/>
      <c r="WRI176" s="651"/>
      <c r="WRJ176" s="651"/>
      <c r="WRK176" s="651"/>
      <c r="WRL176" s="651"/>
      <c r="WRO176" s="651"/>
      <c r="WRW176" s="648"/>
      <c r="WRX176" s="649"/>
      <c r="WSA176" s="651"/>
      <c r="WSB176" s="651"/>
      <c r="WSC176" s="651"/>
      <c r="WSD176" s="651"/>
      <c r="WSG176" s="651"/>
      <c r="WSO176" s="648"/>
      <c r="WSP176" s="649"/>
      <c r="WSS176" s="651"/>
      <c r="WST176" s="651"/>
      <c r="WSU176" s="651"/>
      <c r="WSV176" s="651"/>
      <c r="WSY176" s="651"/>
      <c r="WTG176" s="648"/>
      <c r="WTH176" s="649"/>
      <c r="WTK176" s="651"/>
      <c r="WTL176" s="651"/>
      <c r="WTM176" s="651"/>
      <c r="WTN176" s="651"/>
      <c r="WTQ176" s="651"/>
      <c r="WTY176" s="648"/>
      <c r="WTZ176" s="649"/>
      <c r="WUC176" s="651"/>
      <c r="WUD176" s="651"/>
      <c r="WUE176" s="651"/>
      <c r="WUF176" s="651"/>
      <c r="WUI176" s="651"/>
      <c r="WUQ176" s="648"/>
      <c r="WUR176" s="649"/>
      <c r="WUU176" s="651"/>
      <c r="WUV176" s="651"/>
      <c r="WUW176" s="651"/>
      <c r="WUX176" s="651"/>
      <c r="WVA176" s="651"/>
      <c r="WVI176" s="648"/>
      <c r="WVJ176" s="649"/>
      <c r="WVM176" s="651"/>
      <c r="WVN176" s="651"/>
      <c r="WVO176" s="651"/>
      <c r="WVP176" s="651"/>
      <c r="WVS176" s="651"/>
      <c r="WWA176" s="648"/>
      <c r="WWB176" s="649"/>
      <c r="WWE176" s="651"/>
      <c r="WWF176" s="651"/>
      <c r="WWG176" s="651"/>
      <c r="WWH176" s="651"/>
      <c r="WWK176" s="651"/>
      <c r="WWS176" s="648"/>
      <c r="WWT176" s="649"/>
      <c r="WWW176" s="651"/>
      <c r="WWX176" s="651"/>
      <c r="WWY176" s="651"/>
      <c r="WWZ176" s="651"/>
      <c r="WXC176" s="651"/>
      <c r="WXK176" s="648"/>
      <c r="WXL176" s="649"/>
      <c r="WXO176" s="651"/>
      <c r="WXP176" s="651"/>
      <c r="WXQ176" s="651"/>
      <c r="WXR176" s="651"/>
      <c r="WXU176" s="651"/>
      <c r="WYC176" s="648"/>
      <c r="WYD176" s="649"/>
      <c r="WYG176" s="651"/>
      <c r="WYH176" s="651"/>
      <c r="WYI176" s="651"/>
      <c r="WYJ176" s="651"/>
      <c r="WYM176" s="651"/>
      <c r="WYU176" s="648"/>
      <c r="WYV176" s="649"/>
      <c r="WYY176" s="651"/>
      <c r="WYZ176" s="651"/>
      <c r="WZA176" s="651"/>
      <c r="WZB176" s="651"/>
      <c r="WZE176" s="651"/>
      <c r="WZM176" s="648"/>
      <c r="WZN176" s="649"/>
      <c r="WZQ176" s="651"/>
      <c r="WZR176" s="651"/>
      <c r="WZS176" s="651"/>
      <c r="WZT176" s="651"/>
      <c r="WZW176" s="651"/>
      <c r="XAE176" s="648"/>
      <c r="XAF176" s="649"/>
      <c r="XAI176" s="651"/>
      <c r="XAJ176" s="651"/>
      <c r="XAK176" s="651"/>
      <c r="XAL176" s="651"/>
      <c r="XAO176" s="651"/>
      <c r="XAW176" s="648"/>
      <c r="XAX176" s="649"/>
      <c r="XBA176" s="651"/>
      <c r="XBB176" s="651"/>
      <c r="XBC176" s="651"/>
      <c r="XBD176" s="651"/>
      <c r="XBG176" s="651"/>
      <c r="XBO176" s="648"/>
      <c r="XBP176" s="649"/>
      <c r="XBS176" s="651"/>
      <c r="XBT176" s="651"/>
      <c r="XBU176" s="651"/>
      <c r="XBV176" s="651"/>
      <c r="XBY176" s="651"/>
      <c r="XCG176" s="648"/>
      <c r="XCH176" s="649"/>
      <c r="XCK176" s="651"/>
      <c r="XCL176" s="651"/>
      <c r="XCM176" s="651"/>
      <c r="XCN176" s="651"/>
      <c r="XCQ176" s="651"/>
      <c r="XCY176" s="648"/>
      <c r="XCZ176" s="649"/>
      <c r="XDC176" s="651"/>
      <c r="XDD176" s="651"/>
      <c r="XDE176" s="651"/>
      <c r="XDF176" s="651"/>
      <c r="XDI176" s="651"/>
      <c r="XDQ176" s="648"/>
      <c r="XDR176" s="649"/>
      <c r="XDU176" s="651"/>
      <c r="XDV176" s="651"/>
      <c r="XDW176" s="651"/>
      <c r="XDX176" s="651"/>
      <c r="XEA176" s="651"/>
      <c r="XEI176" s="648"/>
      <c r="XEJ176" s="649"/>
      <c r="XEM176" s="651"/>
      <c r="XEN176" s="651"/>
      <c r="XEO176" s="651"/>
      <c r="XEP176" s="651"/>
      <c r="XES176" s="651"/>
      <c r="XFA176" s="648"/>
      <c r="XFB176" s="649"/>
    </row>
    <row r="177" spans="1:21" s="233" customFormat="1" ht="15.75">
      <c r="A177" s="4119" t="str">
        <f>'General TPUM'!B179</f>
        <v>Sise Adventist Primary School</v>
      </c>
      <c r="B177" s="4283">
        <v>4</v>
      </c>
      <c r="C177" s="4284"/>
      <c r="D177" s="757">
        <f t="shared" si="17"/>
        <v>4</v>
      </c>
      <c r="E177" s="4285"/>
      <c r="F177" s="4284"/>
      <c r="G177" s="4281">
        <v>4</v>
      </c>
      <c r="H177" s="4281"/>
      <c r="I177" s="4281"/>
      <c r="J177" s="4281"/>
      <c r="K177" s="4285"/>
      <c r="L177" s="4284"/>
      <c r="M177" s="4285">
        <v>1</v>
      </c>
      <c r="N177" s="4284"/>
      <c r="O177" s="4285"/>
      <c r="P177" s="4284"/>
      <c r="Q177" s="4286">
        <v>1</v>
      </c>
      <c r="R177" s="2016"/>
      <c r="T177" s="649"/>
      <c r="U177" s="1682">
        <f t="shared" si="14"/>
        <v>0</v>
      </c>
    </row>
    <row r="178" spans="1:21" s="233" customFormat="1" ht="24">
      <c r="A178" s="4119" t="str">
        <f>'General TPUM'!B180</f>
        <v>Susana Mate Adventist Primary School</v>
      </c>
      <c r="B178" s="4283">
        <v>7</v>
      </c>
      <c r="C178" s="4284"/>
      <c r="D178" s="757">
        <f t="shared" si="17"/>
        <v>7</v>
      </c>
      <c r="E178" s="4285">
        <v>3</v>
      </c>
      <c r="F178" s="4284"/>
      <c r="G178" s="4281">
        <v>7</v>
      </c>
      <c r="H178" s="4281"/>
      <c r="I178" s="4281"/>
      <c r="J178" s="4281"/>
      <c r="K178" s="4285"/>
      <c r="L178" s="4284"/>
      <c r="M178" s="4285"/>
      <c r="N178" s="4284"/>
      <c r="O178" s="4285">
        <v>7</v>
      </c>
      <c r="P178" s="4284"/>
      <c r="Q178" s="4286">
        <v>2</v>
      </c>
      <c r="R178" s="2016"/>
      <c r="T178" s="649"/>
      <c r="U178" s="1682">
        <f t="shared" si="14"/>
        <v>0</v>
      </c>
    </row>
    <row r="179" spans="1:21" s="233" customFormat="1" ht="24">
      <c r="A179" s="4119" t="s">
        <v>811</v>
      </c>
      <c r="B179" s="4283">
        <v>5</v>
      </c>
      <c r="C179" s="4284"/>
      <c r="D179" s="757">
        <f t="shared" si="17"/>
        <v>5</v>
      </c>
      <c r="E179" s="4285"/>
      <c r="F179" s="4284"/>
      <c r="G179" s="4281">
        <v>5</v>
      </c>
      <c r="H179" s="4281"/>
      <c r="I179" s="4281"/>
      <c r="J179" s="4281"/>
      <c r="K179" s="4285"/>
      <c r="L179" s="4284"/>
      <c r="M179" s="4285"/>
      <c r="N179" s="4284"/>
      <c r="O179" s="4285">
        <v>5</v>
      </c>
      <c r="P179" s="4284"/>
      <c r="Q179" s="4286"/>
      <c r="R179" s="2016"/>
      <c r="U179" s="1682">
        <f t="shared" si="14"/>
        <v>0</v>
      </c>
    </row>
    <row r="180" spans="1:21" s="233" customFormat="1" ht="15.75">
      <c r="A180" s="4119" t="str">
        <f>'General TPUM'!B182</f>
        <v>Vila Number 2 SDA Primary</v>
      </c>
      <c r="B180" s="4283">
        <v>5</v>
      </c>
      <c r="C180" s="4284"/>
      <c r="D180" s="757">
        <f t="shared" si="17"/>
        <v>5</v>
      </c>
      <c r="E180" s="4285"/>
      <c r="F180" s="4284"/>
      <c r="G180" s="4281">
        <v>4</v>
      </c>
      <c r="H180" s="4281">
        <v>1</v>
      </c>
      <c r="I180" s="4281"/>
      <c r="J180" s="4281"/>
      <c r="K180" s="4285"/>
      <c r="L180" s="4284"/>
      <c r="M180" s="4285">
        <v>2</v>
      </c>
      <c r="N180" s="4284"/>
      <c r="O180" s="4285">
        <v>4</v>
      </c>
      <c r="P180" s="4284"/>
      <c r="Q180" s="4286">
        <v>1</v>
      </c>
      <c r="R180" s="2016"/>
      <c r="U180" s="1682">
        <f t="shared" si="14"/>
        <v>0</v>
      </c>
    </row>
    <row r="181" spans="1:21" s="233" customFormat="1" ht="12.75">
      <c r="A181" s="4119" t="str">
        <f>'General TPUM'!B183</f>
        <v>Winn SDA Primary School</v>
      </c>
      <c r="B181" s="4283">
        <v>11</v>
      </c>
      <c r="C181" s="4284"/>
      <c r="D181" s="757">
        <f t="shared" si="17"/>
        <v>11</v>
      </c>
      <c r="E181" s="4285">
        <v>2</v>
      </c>
      <c r="F181" s="4284"/>
      <c r="G181" s="4285">
        <v>11</v>
      </c>
      <c r="H181" s="4284"/>
      <c r="I181" s="4286"/>
      <c r="J181" s="4352"/>
      <c r="K181" s="4285">
        <v>7</v>
      </c>
      <c r="L181" s="4284"/>
      <c r="M181" s="4285">
        <v>4</v>
      </c>
      <c r="N181" s="4284"/>
      <c r="O181" s="4285">
        <v>8</v>
      </c>
      <c r="P181" s="4284"/>
      <c r="Q181" s="4286">
        <v>6</v>
      </c>
      <c r="R181" s="4353"/>
      <c r="U181" s="1682">
        <f t="shared" si="14"/>
        <v>0</v>
      </c>
    </row>
    <row r="182" spans="1:21" s="453" customFormat="1" ht="15" customHeight="1" thickBot="1">
      <c r="A182" s="3984" t="str">
        <f>'General TPUM'!B184</f>
        <v>TOTALS</v>
      </c>
      <c r="B182" s="3985">
        <f t="shared" ref="B182:R182" si="18">SUM(B151:B181)</f>
        <v>147</v>
      </c>
      <c r="C182" s="3996">
        <f t="shared" si="18"/>
        <v>94</v>
      </c>
      <c r="D182" s="4309">
        <f t="shared" si="18"/>
        <v>241</v>
      </c>
      <c r="E182" s="4309">
        <f t="shared" si="18"/>
        <v>16</v>
      </c>
      <c r="F182" s="4309">
        <f t="shared" si="18"/>
        <v>25</v>
      </c>
      <c r="G182" s="4309">
        <f>SUM(G151:G181)</f>
        <v>140</v>
      </c>
      <c r="H182" s="4309">
        <f t="shared" si="18"/>
        <v>7</v>
      </c>
      <c r="I182" s="4309">
        <f t="shared" si="18"/>
        <v>88</v>
      </c>
      <c r="J182" s="4309">
        <f t="shared" si="18"/>
        <v>6</v>
      </c>
      <c r="K182" s="4309">
        <f t="shared" si="18"/>
        <v>34</v>
      </c>
      <c r="L182" s="4309">
        <f t="shared" si="18"/>
        <v>26</v>
      </c>
      <c r="M182" s="4309">
        <f t="shared" si="18"/>
        <v>15</v>
      </c>
      <c r="N182" s="4309">
        <f t="shared" si="18"/>
        <v>31</v>
      </c>
      <c r="O182" s="4309">
        <f t="shared" si="18"/>
        <v>66</v>
      </c>
      <c r="P182" s="4309">
        <f t="shared" si="18"/>
        <v>45</v>
      </c>
      <c r="Q182" s="4309">
        <f t="shared" si="18"/>
        <v>34</v>
      </c>
      <c r="R182" s="4309">
        <f t="shared" si="18"/>
        <v>49</v>
      </c>
      <c r="S182" s="669"/>
      <c r="T182" s="233"/>
      <c r="U182" s="1682">
        <f t="shared" si="14"/>
        <v>0</v>
      </c>
    </row>
    <row r="183" spans="1:21" s="674" customFormat="1" ht="14.25" customHeight="1" thickTop="1" thickBot="1">
      <c r="A183" s="895">
        <f>'General TPUM'!B185</f>
        <v>0</v>
      </c>
      <c r="B183" s="896"/>
      <c r="C183" s="738"/>
      <c r="D183" s="738">
        <f>B182+C182</f>
        <v>241</v>
      </c>
      <c r="E183" s="738"/>
      <c r="F183" s="738"/>
      <c r="G183" s="694"/>
      <c r="H183" s="694">
        <f>G182+H182+I182+J182</f>
        <v>241</v>
      </c>
      <c r="I183" s="694">
        <f>E182+F182+G182+H182+I182+J182</f>
        <v>282</v>
      </c>
      <c r="J183" s="694"/>
      <c r="K183" s="738"/>
      <c r="L183" s="738"/>
      <c r="M183" s="738"/>
      <c r="N183" s="738"/>
      <c r="O183" s="738"/>
      <c r="P183" s="738">
        <f>O182+P182</f>
        <v>111</v>
      </c>
      <c r="Q183" s="738"/>
      <c r="R183" s="1318"/>
      <c r="S183" s="674" t="s">
        <v>823</v>
      </c>
      <c r="T183" s="233"/>
      <c r="U183" s="1682">
        <f>D181-SUM(G181:J181)</f>
        <v>0</v>
      </c>
    </row>
    <row r="184" spans="1:21" s="188" customFormat="1" ht="15" customHeight="1" thickBot="1">
      <c r="A184" s="2615" t="str">
        <f>'General TPUM'!B186</f>
        <v>Grand Total</v>
      </c>
      <c r="B184" s="925">
        <f t="shared" ref="B184:Q184" si="19">B137+B148+B39+B144+B34+B26+B182+B11</f>
        <v>824</v>
      </c>
      <c r="C184" s="925">
        <f t="shared" si="19"/>
        <v>464</v>
      </c>
      <c r="D184" s="925">
        <f t="shared" si="19"/>
        <v>1288</v>
      </c>
      <c r="E184" s="925">
        <f t="shared" si="19"/>
        <v>33</v>
      </c>
      <c r="F184" s="925">
        <f>F137+F148+F39+F144+F34+F26+F182+F11</f>
        <v>90</v>
      </c>
      <c r="G184" s="925">
        <f>G137+G148+G39+G144+G34+G26+G182+G11</f>
        <v>794</v>
      </c>
      <c r="H184" s="925">
        <f t="shared" si="19"/>
        <v>30</v>
      </c>
      <c r="I184" s="925">
        <f t="shared" si="19"/>
        <v>437</v>
      </c>
      <c r="J184" s="925">
        <f t="shared" si="19"/>
        <v>27</v>
      </c>
      <c r="K184" s="925">
        <f t="shared" si="19"/>
        <v>361</v>
      </c>
      <c r="L184" s="925">
        <f t="shared" si="19"/>
        <v>126</v>
      </c>
      <c r="M184" s="925">
        <f t="shared" si="19"/>
        <v>94</v>
      </c>
      <c r="N184" s="925">
        <f t="shared" si="19"/>
        <v>170</v>
      </c>
      <c r="O184" s="925">
        <f t="shared" si="19"/>
        <v>696</v>
      </c>
      <c r="P184" s="925">
        <f t="shared" si="19"/>
        <v>370</v>
      </c>
      <c r="Q184" s="925">
        <f t="shared" si="19"/>
        <v>688</v>
      </c>
      <c r="R184" s="925">
        <f>R137+R148+R39+R144+R34+R26+R182+R11</f>
        <v>390</v>
      </c>
      <c r="T184" s="453"/>
      <c r="U184" s="453"/>
    </row>
    <row r="185" spans="1:21" s="85" customFormat="1" ht="27" thickTop="1" thickBot="1">
      <c r="A185" s="611"/>
      <c r="B185" s="926" t="s">
        <v>824</v>
      </c>
      <c r="C185" s="2616">
        <f>B184+C184+E184+F184</f>
        <v>1411</v>
      </c>
      <c r="D185" s="760"/>
      <c r="E185" s="926" t="s">
        <v>825</v>
      </c>
      <c r="F185" s="761">
        <f>+E184+F184</f>
        <v>123</v>
      </c>
      <c r="G185" s="760"/>
      <c r="H185" s="762"/>
      <c r="I185" s="763"/>
      <c r="J185" s="763"/>
      <c r="K185" s="701"/>
      <c r="L185" s="701"/>
      <c r="M185" s="701"/>
      <c r="N185" s="701"/>
      <c r="O185" s="701"/>
      <c r="P185" s="701"/>
      <c r="Q185" s="701"/>
      <c r="R185" s="1305"/>
      <c r="T185" s="674"/>
      <c r="U185" s="674"/>
    </row>
    <row r="186" spans="1:21" s="85" customFormat="1" ht="64.5" thickBot="1">
      <c r="A186" s="611"/>
      <c r="B186" s="741"/>
      <c r="C186" s="741"/>
      <c r="D186" s="760"/>
      <c r="E186" s="2617" t="s">
        <v>826</v>
      </c>
      <c r="F186" s="2616">
        <f>B184+C184</f>
        <v>1288</v>
      </c>
      <c r="G186" s="760"/>
      <c r="H186" s="2616">
        <f>G184+H184+I184+J184</f>
        <v>1288</v>
      </c>
      <c r="I186" s="927" t="s">
        <v>826</v>
      </c>
      <c r="J186" s="763"/>
      <c r="K186" s="921" t="s">
        <v>490</v>
      </c>
      <c r="L186" s="2616">
        <f>B184</f>
        <v>824</v>
      </c>
      <c r="M186" s="701"/>
      <c r="N186" s="701"/>
      <c r="O186" s="701"/>
      <c r="P186" s="701"/>
      <c r="Q186" s="701"/>
      <c r="R186" s="1305"/>
      <c r="T186" s="188"/>
      <c r="U186" s="188"/>
    </row>
    <row r="187" spans="1:21" s="85" customFormat="1" ht="64.5" thickBot="1">
      <c r="A187" s="612"/>
      <c r="B187" s="701"/>
      <c r="C187" s="701"/>
      <c r="D187" s="762"/>
      <c r="E187" s="2618" t="s">
        <v>265</v>
      </c>
      <c r="F187" s="2616">
        <f>SUM(F185:F186)</f>
        <v>1411</v>
      </c>
      <c r="G187" s="762"/>
      <c r="H187" s="762"/>
      <c r="I187" s="763"/>
      <c r="J187" s="763"/>
      <c r="K187" s="927" t="s">
        <v>491</v>
      </c>
      <c r="L187" s="2616">
        <f>C184</f>
        <v>464</v>
      </c>
      <c r="M187" s="701"/>
      <c r="N187" s="701"/>
      <c r="O187" s="701"/>
      <c r="P187" s="701"/>
      <c r="Q187" s="701"/>
      <c r="R187" s="1305"/>
    </row>
    <row r="188" spans="1:21" s="85" customFormat="1" ht="18.600000000000001" customHeight="1" thickBot="1">
      <c r="A188" s="502"/>
      <c r="B188" s="764"/>
      <c r="C188" s="764"/>
      <c r="D188" s="765"/>
      <c r="E188" s="764"/>
      <c r="F188" s="766"/>
      <c r="G188" s="765"/>
      <c r="H188" s="765"/>
      <c r="I188" s="766"/>
      <c r="J188" s="766"/>
      <c r="K188" s="921" t="s">
        <v>266</v>
      </c>
      <c r="L188" s="2616">
        <f>SUM(L186:L187)</f>
        <v>1288</v>
      </c>
      <c r="M188" s="764"/>
      <c r="N188" s="764"/>
      <c r="O188" s="709"/>
      <c r="P188" s="709"/>
      <c r="Q188" s="709"/>
      <c r="R188" s="2619"/>
    </row>
    <row r="189" spans="1:21" s="85" customFormat="1">
      <c r="A189" s="237"/>
      <c r="B189" s="208"/>
      <c r="C189" s="208"/>
      <c r="D189" s="503"/>
      <c r="E189" s="208"/>
      <c r="F189" s="236"/>
      <c r="G189" s="503"/>
      <c r="H189" s="503"/>
      <c r="I189" s="236"/>
      <c r="J189" s="236"/>
      <c r="K189" s="208"/>
      <c r="L189" s="208"/>
      <c r="M189" s="208"/>
      <c r="N189" s="208"/>
      <c r="O189" s="237"/>
      <c r="P189" s="237"/>
      <c r="Q189" s="237"/>
      <c r="R189" s="237"/>
    </row>
    <row r="190" spans="1:21" s="85" customFormat="1" ht="12.75">
      <c r="A190" s="605"/>
      <c r="B190" s="606"/>
      <c r="C190" s="606"/>
      <c r="D190" s="607"/>
      <c r="E190" s="608"/>
      <c r="F190" s="607"/>
      <c r="G190" s="608"/>
      <c r="H190" s="487"/>
      <c r="I190" s="487"/>
      <c r="J190" s="607"/>
      <c r="K190" s="609"/>
      <c r="L190" s="606"/>
      <c r="M190" s="609"/>
      <c r="N190" s="606"/>
      <c r="O190" s="609"/>
      <c r="P190" s="606"/>
      <c r="Q190" s="609"/>
      <c r="R190" s="610"/>
    </row>
    <row r="191" spans="1:21">
      <c r="T191" s="85"/>
      <c r="U191" s="85"/>
    </row>
    <row r="192" spans="1:21">
      <c r="T192" s="85"/>
      <c r="U192" s="85"/>
    </row>
  </sheetData>
  <mergeCells count="13">
    <mergeCell ref="B5:R5"/>
    <mergeCell ref="G6:H6"/>
    <mergeCell ref="I6:J6"/>
    <mergeCell ref="K6:L6"/>
    <mergeCell ref="M6:N6"/>
    <mergeCell ref="O6:P6"/>
    <mergeCell ref="Q6:R6"/>
    <mergeCell ref="K7:L7"/>
    <mergeCell ref="M7:N7"/>
    <mergeCell ref="O7:P7"/>
    <mergeCell ref="Q7:R7"/>
    <mergeCell ref="G8:H8"/>
    <mergeCell ref="I8:J8"/>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3" manualBreakCount="3">
    <brk id="65" max="16383" man="1"/>
    <brk id="103" max="16383" man="1"/>
    <brk id="149" max="16383" man="1"/>
  </row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BJ73"/>
  <sheetViews>
    <sheetView tabSelected="1" view="pageBreakPreview" zoomScale="110" zoomScaleNormal="150" zoomScaleSheetLayoutView="110" zoomScalePageLayoutView="150" workbookViewId="0">
      <pane xSplit="8" ySplit="18" topLeftCell="I19" activePane="bottomRight" state="frozen"/>
      <selection pane="bottomRight" activeCell="N20" sqref="N20:O20"/>
      <selection pane="bottomLeft" activeCell="B23" sqref="B23"/>
      <selection pane="topRight" activeCell="B23" sqref="B23"/>
    </sheetView>
  </sheetViews>
  <sheetFormatPr defaultColWidth="9.140625" defaultRowHeight="12.75"/>
  <cols>
    <col min="1" max="1" width="4.42578125" style="34" customWidth="1"/>
    <col min="2" max="2" width="12.42578125" style="34" customWidth="1"/>
    <col min="3" max="3" width="1" style="34" customWidth="1"/>
    <col min="4" max="8" width="4" style="34" customWidth="1"/>
    <col min="9" max="10" width="9.140625" style="277" customWidth="1"/>
    <col min="11" max="12" width="9.140625" style="52" customWidth="1"/>
    <col min="13" max="13" width="9.140625" style="2014" customWidth="1"/>
    <col min="14" max="14" width="9.140625" style="278" customWidth="1"/>
    <col min="15" max="15" width="9.140625" style="34" customWidth="1"/>
    <col min="16" max="18" width="9.140625" style="52" customWidth="1"/>
    <col min="19" max="20" width="9.140625" style="34"/>
    <col min="21" max="21" width="13.85546875" style="34" customWidth="1"/>
    <col min="22" max="16384" width="9.140625" style="34"/>
  </cols>
  <sheetData>
    <row r="1" spans="1:62" s="1392" customFormat="1" ht="27.75" customHeight="1">
      <c r="A1" s="4354" t="s">
        <v>0</v>
      </c>
      <c r="B1" s="4354"/>
      <c r="C1" s="4354"/>
      <c r="D1" s="4354"/>
      <c r="E1" s="4354"/>
      <c r="F1" s="4354"/>
      <c r="G1" s="4354"/>
      <c r="H1" s="4354"/>
      <c r="I1" s="4355"/>
      <c r="J1" s="4355"/>
      <c r="K1" s="4356"/>
      <c r="L1" s="4356"/>
      <c r="M1" s="4357"/>
      <c r="N1" s="4358"/>
      <c r="O1" s="4354"/>
      <c r="P1" s="4356"/>
      <c r="Q1" s="4356"/>
      <c r="R1" s="4356"/>
    </row>
    <row r="2" spans="1:62" ht="20.100000000000001" customHeight="1">
      <c r="A2" s="557" t="s">
        <v>827</v>
      </c>
      <c r="B2" s="558"/>
      <c r="C2" s="558"/>
      <c r="D2" s="558"/>
      <c r="E2" s="558"/>
      <c r="F2" s="558"/>
      <c r="G2" s="558"/>
      <c r="H2" s="558"/>
      <c r="I2" s="238"/>
      <c r="J2" s="238"/>
      <c r="K2" s="49"/>
      <c r="L2" s="49"/>
      <c r="M2" s="2002"/>
      <c r="N2" s="49"/>
      <c r="P2" s="49"/>
      <c r="Q2" s="49"/>
      <c r="R2" s="1380"/>
    </row>
    <row r="3" spans="1:62" ht="20.100000000000001" customHeight="1">
      <c r="A3" s="557" t="s">
        <v>828</v>
      </c>
      <c r="B3" s="558"/>
      <c r="C3" s="558"/>
      <c r="D3" s="558"/>
      <c r="E3" s="558"/>
      <c r="F3" s="558"/>
      <c r="G3" s="558"/>
      <c r="H3" s="558"/>
      <c r="I3" s="238"/>
      <c r="J3" s="238"/>
      <c r="K3" s="49"/>
      <c r="L3" s="49"/>
      <c r="M3" s="2002"/>
      <c r="N3" s="49"/>
      <c r="P3" s="49"/>
      <c r="Q3" s="49"/>
      <c r="R3" s="1380"/>
    </row>
    <row r="4" spans="1:62" ht="19.5" customHeight="1">
      <c r="A4" s="239"/>
      <c r="B4" s="240"/>
      <c r="C4" s="240"/>
      <c r="D4" s="240"/>
      <c r="E4" s="240"/>
      <c r="F4" s="240"/>
      <c r="G4" s="240"/>
      <c r="H4" s="240"/>
      <c r="I4" s="241"/>
      <c r="J4" s="241"/>
      <c r="K4" s="242"/>
      <c r="L4" s="242"/>
      <c r="M4" s="484"/>
      <c r="N4" s="242"/>
      <c r="P4" s="242"/>
      <c r="Q4" s="242"/>
      <c r="R4" s="1381"/>
    </row>
    <row r="5" spans="1:62" ht="18" customHeight="1" thickBot="1">
      <c r="A5" s="1382"/>
      <c r="B5" s="243"/>
      <c r="C5" s="243"/>
      <c r="D5" s="243"/>
      <c r="E5" s="243"/>
      <c r="F5" s="243"/>
      <c r="G5" s="243"/>
      <c r="H5" s="243"/>
      <c r="I5" s="241"/>
      <c r="J5" s="241"/>
      <c r="K5" s="49"/>
      <c r="L5" s="49"/>
      <c r="M5" s="2003"/>
      <c r="N5" s="49"/>
      <c r="P5" s="49"/>
      <c r="Q5" s="49"/>
      <c r="R5" s="1380"/>
    </row>
    <row r="6" spans="1:62" ht="12" customHeight="1" thickTop="1" thickBot="1">
      <c r="A6" s="244" t="s">
        <v>829</v>
      </c>
      <c r="B6" s="245" t="s">
        <v>830</v>
      </c>
      <c r="C6" s="246"/>
      <c r="D6" s="246"/>
      <c r="E6" s="246"/>
      <c r="F6" s="246"/>
      <c r="G6" s="246"/>
      <c r="H6" s="246"/>
      <c r="I6" s="247"/>
      <c r="J6" s="247"/>
      <c r="K6" s="247"/>
      <c r="L6" s="247"/>
      <c r="M6" s="2004"/>
      <c r="N6" s="247"/>
      <c r="O6" s="246"/>
      <c r="P6" s="247"/>
      <c r="Q6" s="247"/>
      <c r="R6" s="928"/>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row>
    <row r="7" spans="1:62" s="40" customFormat="1" ht="12" customHeight="1" thickTop="1">
      <c r="A7" s="248" t="s">
        <v>831</v>
      </c>
      <c r="B7" s="249"/>
      <c r="C7" s="250"/>
      <c r="D7" s="251" t="s">
        <v>487</v>
      </c>
      <c r="E7" s="252"/>
      <c r="F7" s="253"/>
      <c r="G7" s="254" t="s">
        <v>832</v>
      </c>
      <c r="H7" s="255"/>
      <c r="I7" s="256"/>
      <c r="J7" s="256"/>
      <c r="K7" s="165"/>
      <c r="L7" s="165"/>
      <c r="M7" s="2005"/>
      <c r="N7" s="165"/>
      <c r="O7" s="25"/>
      <c r="P7" s="165"/>
      <c r="Q7" s="165"/>
      <c r="R7" s="1383"/>
    </row>
    <row r="8" spans="1:62" s="40" customFormat="1" ht="12" customHeight="1">
      <c r="A8" s="257" t="s">
        <v>833</v>
      </c>
      <c r="B8" s="2620"/>
      <c r="C8" s="2621"/>
      <c r="D8" s="4359" t="s">
        <v>487</v>
      </c>
      <c r="E8" s="4360"/>
      <c r="F8" s="4360"/>
      <c r="G8" s="4360"/>
      <c r="H8" s="4361"/>
      <c r="I8" s="1384"/>
      <c r="J8" s="931"/>
      <c r="K8" s="932"/>
      <c r="L8" s="932"/>
      <c r="M8" s="2006"/>
      <c r="N8" s="165"/>
      <c r="O8" s="25"/>
      <c r="P8" s="165"/>
      <c r="Q8" s="165"/>
      <c r="R8" s="1383"/>
    </row>
    <row r="9" spans="1:62" s="258" customFormat="1" ht="20.25" customHeight="1">
      <c r="A9" s="4362" t="s">
        <v>834</v>
      </c>
      <c r="B9" s="4363"/>
      <c r="C9" s="4363"/>
      <c r="D9" s="2622"/>
      <c r="E9" s="2620"/>
      <c r="F9" s="2620"/>
      <c r="G9" s="2620"/>
      <c r="H9" s="2620"/>
      <c r="I9" s="4364" t="s">
        <v>835</v>
      </c>
      <c r="J9" s="4364" t="s">
        <v>836</v>
      </c>
      <c r="K9" s="4364" t="s">
        <v>837</v>
      </c>
      <c r="L9" s="4364" t="s">
        <v>838</v>
      </c>
      <c r="M9" s="4365" t="s">
        <v>839</v>
      </c>
      <c r="N9" s="3139" t="s">
        <v>840</v>
      </c>
      <c r="O9" s="3140"/>
      <c r="P9" s="4364" t="s">
        <v>841</v>
      </c>
      <c r="Q9" s="4364" t="s">
        <v>842</v>
      </c>
      <c r="R9" s="4366" t="s">
        <v>843</v>
      </c>
    </row>
    <row r="10" spans="1:62" s="261" customFormat="1" ht="21" customHeight="1">
      <c r="A10" s="259"/>
      <c r="B10" s="260"/>
      <c r="C10" s="260"/>
      <c r="D10" s="4367" t="s">
        <v>844</v>
      </c>
      <c r="E10" s="4368"/>
      <c r="F10" s="4368"/>
      <c r="G10" s="4369"/>
      <c r="H10" s="4370" t="s">
        <v>845</v>
      </c>
      <c r="I10" s="4371">
        <v>1</v>
      </c>
      <c r="J10" s="4371">
        <v>1</v>
      </c>
      <c r="K10" s="3839">
        <v>1</v>
      </c>
      <c r="L10" s="3839"/>
      <c r="M10" s="4372"/>
      <c r="N10" s="734"/>
      <c r="O10" s="933"/>
      <c r="P10" s="4373"/>
      <c r="Q10" s="4374"/>
      <c r="R10" s="4375"/>
    </row>
    <row r="11" spans="1:62" s="261" customFormat="1" ht="21" customHeight="1">
      <c r="A11" s="259"/>
      <c r="B11" s="260"/>
      <c r="C11" s="260"/>
      <c r="D11" s="4367" t="s">
        <v>846</v>
      </c>
      <c r="E11" s="4368"/>
      <c r="F11" s="4368"/>
      <c r="G11" s="4369"/>
      <c r="H11" s="262" t="s">
        <v>845</v>
      </c>
      <c r="I11" s="4371">
        <v>1</v>
      </c>
      <c r="J11" s="4371">
        <v>1</v>
      </c>
      <c r="K11" s="4376">
        <v>1</v>
      </c>
      <c r="L11" s="4376">
        <v>1</v>
      </c>
      <c r="M11" s="4372">
        <v>1</v>
      </c>
      <c r="N11" s="734"/>
      <c r="O11" s="769"/>
      <c r="P11" s="4377"/>
      <c r="Q11" s="4378">
        <v>1</v>
      </c>
      <c r="R11" s="4379"/>
    </row>
    <row r="12" spans="1:62" s="261" customFormat="1" ht="21" customHeight="1">
      <c r="A12" s="259"/>
      <c r="B12" s="260"/>
      <c r="C12" s="260"/>
      <c r="D12" s="4367" t="s">
        <v>847</v>
      </c>
      <c r="E12" s="4368"/>
      <c r="F12" s="4368"/>
      <c r="G12" s="4369"/>
      <c r="H12" s="262" t="s">
        <v>845</v>
      </c>
      <c r="I12" s="4371">
        <v>1</v>
      </c>
      <c r="J12" s="4371">
        <v>1</v>
      </c>
      <c r="K12" s="4376">
        <v>1</v>
      </c>
      <c r="L12" s="4376">
        <v>1</v>
      </c>
      <c r="M12" s="4372">
        <v>1</v>
      </c>
      <c r="N12" s="734"/>
      <c r="O12" s="769"/>
      <c r="P12" s="4377"/>
      <c r="Q12" s="4378"/>
      <c r="R12" s="4380"/>
      <c r="S12" s="3141" t="s">
        <v>848</v>
      </c>
      <c r="T12" s="3141"/>
      <c r="U12" s="3141"/>
    </row>
    <row r="13" spans="1:62" s="261" customFormat="1" ht="21" customHeight="1">
      <c r="A13" s="259"/>
      <c r="B13" s="260"/>
      <c r="C13" s="260"/>
      <c r="D13" s="4367" t="s">
        <v>849</v>
      </c>
      <c r="E13" s="4368"/>
      <c r="F13" s="4368"/>
      <c r="G13" s="4369"/>
      <c r="H13" s="4381" t="s">
        <v>845</v>
      </c>
      <c r="I13" s="4382"/>
      <c r="J13" s="4382"/>
      <c r="K13" s="3839">
        <v>1</v>
      </c>
      <c r="L13" s="3839"/>
      <c r="M13" s="4372"/>
      <c r="N13" s="734"/>
      <c r="O13" s="769"/>
      <c r="P13" s="4377"/>
      <c r="Q13" s="4378">
        <v>1</v>
      </c>
      <c r="R13" s="4379">
        <v>1</v>
      </c>
    </row>
    <row r="14" spans="1:62" s="261" customFormat="1" ht="21" customHeight="1">
      <c r="A14" s="259"/>
      <c r="B14" s="260"/>
      <c r="C14" s="260"/>
      <c r="D14" s="4383" t="s">
        <v>850</v>
      </c>
      <c r="E14" s="4384"/>
      <c r="F14" s="4384"/>
      <c r="G14" s="4385"/>
      <c r="H14" s="4381" t="s">
        <v>845</v>
      </c>
      <c r="I14" s="4371">
        <v>1</v>
      </c>
      <c r="J14" s="4371">
        <v>1</v>
      </c>
      <c r="K14" s="4376">
        <v>1</v>
      </c>
      <c r="L14" s="4376">
        <v>1</v>
      </c>
      <c r="M14" s="4372">
        <v>1</v>
      </c>
      <c r="N14" s="734"/>
      <c r="O14" s="769"/>
      <c r="P14" s="4377"/>
      <c r="Q14" s="4378">
        <v>1</v>
      </c>
      <c r="R14" s="4379">
        <v>1</v>
      </c>
    </row>
    <row r="15" spans="1:62" s="261" customFormat="1" ht="21" customHeight="1">
      <c r="A15" s="259"/>
      <c r="B15" s="260"/>
      <c r="C15" s="260"/>
      <c r="D15" s="4367" t="s">
        <v>851</v>
      </c>
      <c r="E15" s="4368"/>
      <c r="F15" s="4368"/>
      <c r="G15" s="4369"/>
      <c r="H15" s="4381" t="s">
        <v>845</v>
      </c>
      <c r="I15" s="4371"/>
      <c r="J15" s="4371"/>
      <c r="K15" s="4376"/>
      <c r="L15" s="4376"/>
      <c r="M15" s="4372">
        <v>1</v>
      </c>
      <c r="N15" s="734"/>
      <c r="O15" s="769"/>
      <c r="P15" s="4377"/>
      <c r="Q15" s="4378"/>
      <c r="R15" s="4380"/>
    </row>
    <row r="16" spans="1:62" s="261" customFormat="1" ht="21" customHeight="1">
      <c r="A16" s="259"/>
      <c r="B16" s="260"/>
      <c r="C16" s="260"/>
      <c r="D16" s="4367" t="s">
        <v>852</v>
      </c>
      <c r="E16" s="4368"/>
      <c r="F16" s="4368"/>
      <c r="G16" s="4369"/>
      <c r="H16" s="4381" t="s">
        <v>845</v>
      </c>
      <c r="I16" s="2623"/>
      <c r="J16" s="2623">
        <v>1</v>
      </c>
      <c r="K16" s="2042">
        <v>1</v>
      </c>
      <c r="L16" s="2042">
        <v>1</v>
      </c>
      <c r="M16" s="2624"/>
      <c r="N16" s="734"/>
      <c r="O16" s="769"/>
      <c r="P16" s="2625"/>
      <c r="Q16" s="2626">
        <v>1</v>
      </c>
      <c r="R16" s="2627">
        <v>1</v>
      </c>
    </row>
    <row r="17" spans="1:20" s="261" customFormat="1" ht="21" customHeight="1" thickBot="1">
      <c r="A17" s="259"/>
      <c r="B17" s="260"/>
      <c r="C17" s="260"/>
      <c r="D17" s="4367" t="s">
        <v>853</v>
      </c>
      <c r="E17" s="4368"/>
      <c r="F17" s="4368"/>
      <c r="G17" s="4369"/>
      <c r="H17" s="4381" t="s">
        <v>845</v>
      </c>
      <c r="I17" s="4371">
        <v>1</v>
      </c>
      <c r="J17" s="4371">
        <v>1</v>
      </c>
      <c r="K17" s="4376">
        <v>1</v>
      </c>
      <c r="L17" s="4376">
        <v>1</v>
      </c>
      <c r="M17" s="4372">
        <v>1</v>
      </c>
      <c r="N17" s="734"/>
      <c r="O17" s="769"/>
      <c r="P17" s="4377"/>
      <c r="Q17" s="4378">
        <v>1</v>
      </c>
      <c r="R17" s="4379">
        <v>1</v>
      </c>
    </row>
    <row r="18" spans="1:20" s="265" customFormat="1" ht="42.95" customHeight="1" thickTop="1" thickBot="1">
      <c r="A18" s="1385"/>
      <c r="B18" s="263"/>
      <c r="C18" s="263"/>
      <c r="D18" s="264"/>
      <c r="E18" s="263"/>
      <c r="F18" s="263"/>
      <c r="G18" s="263"/>
      <c r="H18" s="263"/>
      <c r="I18" s="2628" t="s">
        <v>854</v>
      </c>
      <c r="J18" s="2628" t="s">
        <v>855</v>
      </c>
      <c r="K18" s="2043" t="s">
        <v>856</v>
      </c>
      <c r="L18" s="2043" t="s">
        <v>857</v>
      </c>
      <c r="M18" s="2629" t="s">
        <v>858</v>
      </c>
      <c r="N18" s="770" t="s">
        <v>859</v>
      </c>
      <c r="O18" s="771" t="s">
        <v>500</v>
      </c>
      <c r="P18" s="2630" t="s">
        <v>860</v>
      </c>
      <c r="Q18" s="2631" t="s">
        <v>861</v>
      </c>
      <c r="R18" s="2632" t="s">
        <v>862</v>
      </c>
    </row>
    <row r="19" spans="1:20" s="29" customFormat="1" ht="24" customHeight="1" thickTop="1" thickBot="1">
      <c r="A19" s="1386" t="s">
        <v>863</v>
      </c>
      <c r="B19" s="266" t="s">
        <v>864</v>
      </c>
      <c r="C19" s="266"/>
      <c r="D19" s="266"/>
      <c r="E19" s="266"/>
      <c r="F19" s="267"/>
      <c r="G19" s="267"/>
      <c r="H19" s="267"/>
      <c r="I19" s="772" t="s">
        <v>41</v>
      </c>
      <c r="J19" s="772" t="s">
        <v>41</v>
      </c>
      <c r="K19" s="773" t="s">
        <v>41</v>
      </c>
      <c r="L19" s="773" t="s">
        <v>865</v>
      </c>
      <c r="M19" s="2007" t="s">
        <v>41</v>
      </c>
      <c r="N19" s="775" t="s">
        <v>41</v>
      </c>
      <c r="O19" s="776" t="s">
        <v>41</v>
      </c>
      <c r="P19" s="777" t="s">
        <v>41</v>
      </c>
      <c r="Q19" s="778" t="s">
        <v>41</v>
      </c>
      <c r="R19" s="774" t="s">
        <v>41</v>
      </c>
    </row>
    <row r="20" spans="1:20" s="40" customFormat="1" thickTop="1">
      <c r="A20" s="1387" t="s">
        <v>866</v>
      </c>
      <c r="B20" s="268"/>
      <c r="C20" s="268"/>
      <c r="D20" s="268"/>
      <c r="E20" s="268"/>
      <c r="F20" s="268"/>
      <c r="G20" s="268"/>
      <c r="H20" s="268"/>
      <c r="I20" s="2044">
        <f>SUM(I21:I22)</f>
        <v>1413</v>
      </c>
      <c r="J20" s="2044">
        <f>SUM(J21:J22)</f>
        <v>1225</v>
      </c>
      <c r="K20" s="2044">
        <f>SUM(K21:K22)</f>
        <v>555</v>
      </c>
      <c r="L20" s="2044">
        <f>SUM(L21:L22)</f>
        <v>91</v>
      </c>
      <c r="M20" s="2633">
        <f>SUM(M21:M22)</f>
        <v>694</v>
      </c>
      <c r="N20" s="4386">
        <f>SUM(I20:M20)</f>
        <v>3978</v>
      </c>
      <c r="O20" s="2634">
        <f>P20+Q20+R20</f>
        <v>278</v>
      </c>
      <c r="P20" s="2040">
        <f t="shared" ref="P20:Q20" si="0">SUM(P21:P22)</f>
        <v>0</v>
      </c>
      <c r="Q20" s="2040">
        <f t="shared" si="0"/>
        <v>217</v>
      </c>
      <c r="R20" s="2040">
        <f t="shared" ref="R20" si="1">SUM(R21:R22)</f>
        <v>61</v>
      </c>
      <c r="S20" s="40">
        <f>N20+O20</f>
        <v>4256</v>
      </c>
    </row>
    <row r="21" spans="1:20" s="40" customFormat="1" ht="12">
      <c r="A21" s="4387" t="s">
        <v>867</v>
      </c>
      <c r="B21" s="4388"/>
      <c r="C21" s="4388"/>
      <c r="D21" s="4388"/>
      <c r="E21" s="4388"/>
      <c r="F21" s="4388"/>
      <c r="G21" s="4388"/>
      <c r="H21" s="4388"/>
      <c r="I21" s="4389">
        <v>685</v>
      </c>
      <c r="J21" s="4389">
        <v>811</v>
      </c>
      <c r="K21" s="4390">
        <v>355</v>
      </c>
      <c r="L21" s="3992">
        <v>63</v>
      </c>
      <c r="M21" s="4391">
        <v>536</v>
      </c>
      <c r="N21" s="4392">
        <f>SUM(I21:M21)</f>
        <v>2450</v>
      </c>
      <c r="O21" s="2634">
        <f>P21+Q21+R21</f>
        <v>229</v>
      </c>
      <c r="P21" s="4393"/>
      <c r="Q21" s="4394">
        <v>173</v>
      </c>
      <c r="R21" s="4395">
        <v>56</v>
      </c>
    </row>
    <row r="22" spans="1:20" s="40" customFormat="1" ht="12">
      <c r="A22" s="4387" t="s">
        <v>868</v>
      </c>
      <c r="B22" s="4388"/>
      <c r="C22" s="4388"/>
      <c r="D22" s="4388"/>
      <c r="E22" s="4388"/>
      <c r="F22" s="4388"/>
      <c r="G22" s="4388"/>
      <c r="H22" s="4388"/>
      <c r="I22" s="4389">
        <v>728</v>
      </c>
      <c r="J22" s="4389">
        <v>414</v>
      </c>
      <c r="K22" s="4390">
        <v>200</v>
      </c>
      <c r="L22" s="3992">
        <v>28</v>
      </c>
      <c r="M22" s="4391">
        <v>158</v>
      </c>
      <c r="N22" s="4392">
        <f>SUM(I22:M22)</f>
        <v>1528</v>
      </c>
      <c r="O22" s="2634">
        <f>P22+Q22+R22</f>
        <v>49</v>
      </c>
      <c r="P22" s="4393"/>
      <c r="Q22" s="4394">
        <v>44</v>
      </c>
      <c r="R22" s="4395">
        <v>5</v>
      </c>
    </row>
    <row r="23" spans="1:20" s="40" customFormat="1" ht="12">
      <c r="A23" s="1387" t="s">
        <v>869</v>
      </c>
      <c r="B23" s="268"/>
      <c r="C23" s="268"/>
      <c r="D23" s="268"/>
      <c r="E23" s="268"/>
      <c r="F23" s="268"/>
      <c r="G23" s="268"/>
      <c r="H23" s="268"/>
      <c r="I23" s="2635"/>
      <c r="J23" s="2635">
        <v>17</v>
      </c>
      <c r="K23" s="2044">
        <v>7</v>
      </c>
      <c r="L23" s="2044"/>
      <c r="M23" s="2633">
        <v>33</v>
      </c>
      <c r="N23" s="4392">
        <f>SUM(I23:M23)</f>
        <v>57</v>
      </c>
      <c r="O23" s="2634">
        <f>P23+Q23+R23</f>
        <v>2</v>
      </c>
      <c r="P23" s="4393"/>
      <c r="Q23" s="4394"/>
      <c r="R23" s="4395">
        <v>2</v>
      </c>
    </row>
    <row r="24" spans="1:20" s="40" customFormat="1" thickBot="1">
      <c r="A24" s="4387" t="s">
        <v>870</v>
      </c>
      <c r="B24" s="4388"/>
      <c r="C24" s="4388"/>
      <c r="D24" s="4388"/>
      <c r="E24" s="4388"/>
      <c r="F24" s="4388"/>
      <c r="G24" s="4388"/>
      <c r="H24" s="4388"/>
      <c r="I24" s="4389">
        <v>317</v>
      </c>
      <c r="J24" s="4389">
        <v>269</v>
      </c>
      <c r="K24" s="4390">
        <v>163</v>
      </c>
      <c r="L24" s="4390">
        <v>24</v>
      </c>
      <c r="M24" s="4394">
        <v>167</v>
      </c>
      <c r="N24" s="4392">
        <f>SUM(I24:M24)</f>
        <v>940</v>
      </c>
      <c r="O24" s="2634">
        <f>P24+Q24+R24</f>
        <v>58</v>
      </c>
      <c r="P24" s="4393"/>
      <c r="Q24" s="4394">
        <v>43</v>
      </c>
      <c r="R24" s="4395">
        <v>15</v>
      </c>
    </row>
    <row r="25" spans="1:20" s="29" customFormat="1" ht="12" customHeight="1" thickTop="1" thickBot="1">
      <c r="A25" s="269"/>
      <c r="B25" s="270"/>
      <c r="C25" s="270"/>
      <c r="D25" s="270"/>
      <c r="E25" s="270"/>
      <c r="F25" s="270"/>
      <c r="G25" s="270"/>
      <c r="H25" s="270"/>
      <c r="I25" s="779"/>
      <c r="J25" s="779"/>
      <c r="K25" s="780"/>
      <c r="L25" s="780"/>
      <c r="M25" s="2008"/>
      <c r="N25" s="781"/>
      <c r="O25" s="782"/>
      <c r="P25" s="780"/>
      <c r="Q25" s="780"/>
      <c r="R25" s="929"/>
    </row>
    <row r="26" spans="1:20" s="29" customFormat="1" ht="14.25" thickTop="1" thickBot="1">
      <c r="A26" s="1386" t="s">
        <v>871</v>
      </c>
      <c r="B26" s="266" t="s">
        <v>872</v>
      </c>
      <c r="C26" s="266"/>
      <c r="D26" s="266"/>
      <c r="E26" s="266"/>
      <c r="F26" s="267"/>
      <c r="G26" s="267"/>
      <c r="H26" s="267"/>
      <c r="I26" s="772" t="s">
        <v>41</v>
      </c>
      <c r="J26" s="772" t="s">
        <v>41</v>
      </c>
      <c r="K26" s="773" t="s">
        <v>41</v>
      </c>
      <c r="L26" s="773"/>
      <c r="M26" s="2009" t="s">
        <v>41</v>
      </c>
      <c r="N26" s="775" t="s">
        <v>41</v>
      </c>
      <c r="O26" s="776" t="s">
        <v>41</v>
      </c>
      <c r="P26" s="777" t="s">
        <v>41</v>
      </c>
      <c r="Q26" s="778" t="s">
        <v>41</v>
      </c>
      <c r="R26" s="774" t="s">
        <v>41</v>
      </c>
    </row>
    <row r="27" spans="1:20" s="40" customFormat="1" thickTop="1">
      <c r="A27" s="1388" t="s">
        <v>873</v>
      </c>
      <c r="B27" s="271"/>
      <c r="C27" s="268"/>
      <c r="D27" s="268"/>
      <c r="E27" s="268"/>
      <c r="F27" s="268"/>
      <c r="G27" s="268"/>
      <c r="H27" s="268"/>
      <c r="I27" s="4396">
        <f>SUM(I28:I29)</f>
        <v>72</v>
      </c>
      <c r="J27" s="4396">
        <v>48</v>
      </c>
      <c r="K27" s="2044">
        <v>22</v>
      </c>
      <c r="L27" s="2044">
        <f>SUM(L28:L29)</f>
        <v>8</v>
      </c>
      <c r="M27" s="2044">
        <f>SUM(M28:M29)</f>
        <v>35</v>
      </c>
      <c r="N27" s="4397">
        <f t="shared" ref="N27:N33" si="2">SUM(I27:M27)</f>
        <v>185</v>
      </c>
      <c r="O27" s="2634">
        <f t="shared" ref="O27:O35" si="3">P27+Q27+R27</f>
        <v>19</v>
      </c>
      <c r="P27" s="4398"/>
      <c r="Q27" s="4399">
        <v>17</v>
      </c>
      <c r="R27" s="4400">
        <f>SUM(R28:R29)</f>
        <v>2</v>
      </c>
      <c r="S27" s="40">
        <f>N27+O27</f>
        <v>204</v>
      </c>
      <c r="T27" s="47"/>
    </row>
    <row r="28" spans="1:20" s="40" customFormat="1" ht="12">
      <c r="A28" s="4401" t="s">
        <v>874</v>
      </c>
      <c r="B28" s="4402"/>
      <c r="C28" s="4388"/>
      <c r="D28" s="4388"/>
      <c r="E28" s="4388"/>
      <c r="F28" s="4388"/>
      <c r="G28" s="4388"/>
      <c r="H28" s="4388"/>
      <c r="I28" s="4396">
        <v>55</v>
      </c>
      <c r="J28" s="4396">
        <v>48</v>
      </c>
      <c r="K28" s="4390">
        <v>20</v>
      </c>
      <c r="L28" s="4390">
        <v>8</v>
      </c>
      <c r="M28" s="4394">
        <v>35</v>
      </c>
      <c r="N28" s="4397">
        <f t="shared" si="2"/>
        <v>166</v>
      </c>
      <c r="O28" s="2634">
        <f t="shared" si="3"/>
        <v>19</v>
      </c>
      <c r="P28" s="4398"/>
      <c r="Q28" s="4399">
        <v>17</v>
      </c>
      <c r="R28" s="4400">
        <v>2</v>
      </c>
      <c r="T28" s="47"/>
    </row>
    <row r="29" spans="1:20" s="40" customFormat="1" ht="12">
      <c r="A29" s="4401" t="s">
        <v>875</v>
      </c>
      <c r="B29" s="4402"/>
      <c r="C29" s="4388"/>
      <c r="D29" s="4388"/>
      <c r="E29" s="4388"/>
      <c r="F29" s="4388"/>
      <c r="G29" s="4388"/>
      <c r="H29" s="4388"/>
      <c r="I29" s="4396">
        <v>17</v>
      </c>
      <c r="J29" s="4396">
        <v>0</v>
      </c>
      <c r="K29" s="4390">
        <v>2</v>
      </c>
      <c r="L29" s="4390"/>
      <c r="M29" s="4394">
        <v>0</v>
      </c>
      <c r="N29" s="4397">
        <f t="shared" si="2"/>
        <v>19</v>
      </c>
      <c r="O29" s="2634">
        <f t="shared" si="3"/>
        <v>0</v>
      </c>
      <c r="P29" s="4398"/>
      <c r="Q29" s="4399"/>
      <c r="R29" s="4400"/>
      <c r="T29" s="47"/>
    </row>
    <row r="30" spans="1:20" s="40" customFormat="1" ht="12">
      <c r="A30" s="4401" t="s">
        <v>876</v>
      </c>
      <c r="B30" s="4402"/>
      <c r="C30" s="4388"/>
      <c r="D30" s="4388"/>
      <c r="E30" s="4388"/>
      <c r="F30" s="4388"/>
      <c r="G30" s="4388"/>
      <c r="H30" s="4388"/>
      <c r="I30" s="4396">
        <v>90</v>
      </c>
      <c r="J30" s="4396">
        <v>200</v>
      </c>
      <c r="K30" s="4390">
        <v>25</v>
      </c>
      <c r="L30" s="4390">
        <v>6</v>
      </c>
      <c r="M30" s="4394">
        <v>36</v>
      </c>
      <c r="N30" s="4397">
        <f t="shared" si="2"/>
        <v>357</v>
      </c>
      <c r="O30" s="2634">
        <f t="shared" si="3"/>
        <v>5</v>
      </c>
      <c r="P30" s="4398"/>
      <c r="Q30" s="4399">
        <v>5</v>
      </c>
      <c r="R30" s="4400"/>
      <c r="T30" s="47"/>
    </row>
    <row r="31" spans="1:20" s="40" customFormat="1" ht="12">
      <c r="A31" s="4401" t="s">
        <v>877</v>
      </c>
      <c r="B31" s="4402"/>
      <c r="C31" s="4388"/>
      <c r="D31" s="4388"/>
      <c r="E31" s="4388"/>
      <c r="F31" s="4388"/>
      <c r="G31" s="4388"/>
      <c r="H31" s="4388"/>
      <c r="I31" s="4396">
        <v>43</v>
      </c>
      <c r="J31" s="4396">
        <v>32</v>
      </c>
      <c r="K31" s="4390">
        <v>15</v>
      </c>
      <c r="L31" s="4390">
        <v>6</v>
      </c>
      <c r="M31" s="4394">
        <v>27</v>
      </c>
      <c r="N31" s="4397">
        <f t="shared" si="2"/>
        <v>123</v>
      </c>
      <c r="O31" s="2634">
        <f t="shared" si="3"/>
        <v>5</v>
      </c>
      <c r="P31" s="4398"/>
      <c r="Q31" s="4399">
        <v>5</v>
      </c>
      <c r="R31" s="4400"/>
      <c r="T31" s="47"/>
    </row>
    <row r="32" spans="1:20" s="40" customFormat="1">
      <c r="A32" s="4403" t="s">
        <v>878</v>
      </c>
      <c r="B32" s="4404"/>
      <c r="C32" s="4404"/>
      <c r="D32" s="4404"/>
      <c r="E32" s="4404"/>
      <c r="F32" s="4404"/>
      <c r="G32" s="4404"/>
      <c r="H32" s="4404"/>
      <c r="I32" s="4405">
        <v>20</v>
      </c>
      <c r="J32" s="4405">
        <v>6</v>
      </c>
      <c r="K32" s="4404">
        <v>10</v>
      </c>
      <c r="L32" s="4404"/>
      <c r="M32" s="4406">
        <v>10</v>
      </c>
      <c r="N32" s="4407">
        <f t="shared" si="2"/>
        <v>46</v>
      </c>
      <c r="O32" s="4408">
        <f t="shared" si="3"/>
        <v>9</v>
      </c>
      <c r="P32" s="4406"/>
      <c r="Q32" s="4406">
        <v>9</v>
      </c>
      <c r="R32" s="4409"/>
      <c r="T32" s="47"/>
    </row>
    <row r="33" spans="1:62" s="40" customFormat="1">
      <c r="A33" s="4403" t="s">
        <v>879</v>
      </c>
      <c r="B33" s="4404"/>
      <c r="C33" s="4404"/>
      <c r="D33" s="4404"/>
      <c r="E33" s="4404"/>
      <c r="F33" s="4404"/>
      <c r="G33" s="4404"/>
      <c r="H33" s="4404"/>
      <c r="I33" s="4405">
        <v>9</v>
      </c>
      <c r="J33" s="4405">
        <v>10</v>
      </c>
      <c r="K33" s="4404">
        <v>8</v>
      </c>
      <c r="L33" s="4404"/>
      <c r="M33" s="4406">
        <v>0</v>
      </c>
      <c r="N33" s="4407">
        <f t="shared" si="2"/>
        <v>27</v>
      </c>
      <c r="O33" s="4408">
        <f t="shared" si="3"/>
        <v>2</v>
      </c>
      <c r="P33" s="4406"/>
      <c r="Q33" s="4406">
        <v>2</v>
      </c>
      <c r="R33" s="4409"/>
      <c r="T33" s="47"/>
    </row>
    <row r="34" spans="1:62" s="29" customFormat="1" ht="12" customHeight="1">
      <c r="A34" s="1388" t="s">
        <v>880</v>
      </c>
      <c r="B34" s="271"/>
      <c r="C34" s="268"/>
      <c r="D34" s="268"/>
      <c r="E34" s="268"/>
      <c r="F34" s="268"/>
      <c r="G34" s="268"/>
      <c r="H34" s="268"/>
      <c r="I34" s="2636">
        <v>72</v>
      </c>
      <c r="J34" s="2636">
        <v>48</v>
      </c>
      <c r="K34" s="2044">
        <v>22</v>
      </c>
      <c r="L34" s="2044">
        <v>8</v>
      </c>
      <c r="M34" s="2633">
        <v>32</v>
      </c>
      <c r="N34" s="4410">
        <f>SUM(I34:M34)</f>
        <v>182</v>
      </c>
      <c r="O34" s="2634">
        <f t="shared" si="3"/>
        <v>3</v>
      </c>
      <c r="P34" s="2041"/>
      <c r="Q34" s="2204">
        <v>3</v>
      </c>
      <c r="R34" s="1905"/>
    </row>
    <row r="35" spans="1:62" s="29" customFormat="1">
      <c r="A35" s="4401"/>
      <c r="B35" s="4402"/>
      <c r="C35" s="4388"/>
      <c r="D35" s="4388"/>
      <c r="E35" s="4388"/>
      <c r="F35" s="4388"/>
      <c r="G35" s="4388"/>
      <c r="H35" s="4388"/>
      <c r="I35" s="4411"/>
      <c r="J35" s="4411"/>
      <c r="K35" s="4390"/>
      <c r="L35" s="4390"/>
      <c r="M35" s="4394"/>
      <c r="N35" s="4397">
        <f>SUM(I35:M35)</f>
        <v>0</v>
      </c>
      <c r="O35" s="2634">
        <f t="shared" si="3"/>
        <v>0</v>
      </c>
      <c r="P35" s="4398"/>
      <c r="Q35" s="4399"/>
      <c r="R35" s="4400"/>
    </row>
    <row r="36" spans="1:62" s="273" customFormat="1" ht="13.5" thickBot="1">
      <c r="A36" s="1386" t="s">
        <v>881</v>
      </c>
      <c r="B36" s="266" t="s">
        <v>882</v>
      </c>
      <c r="C36" s="266"/>
      <c r="D36" s="266"/>
      <c r="E36" s="266"/>
      <c r="F36" s="267"/>
      <c r="G36" s="267"/>
      <c r="H36" s="267"/>
      <c r="I36" s="783"/>
      <c r="J36" s="783"/>
      <c r="K36" s="784"/>
      <c r="L36" s="784"/>
      <c r="M36" s="2010"/>
      <c r="N36" s="785"/>
      <c r="O36" s="786"/>
      <c r="P36" s="784"/>
      <c r="Q36" s="784"/>
      <c r="R36" s="930"/>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row>
    <row r="37" spans="1:62" s="40" customFormat="1" ht="13.5" thickTop="1" thickBot="1">
      <c r="A37" s="1389" t="s">
        <v>883</v>
      </c>
      <c r="B37" s="272"/>
      <c r="C37" s="272"/>
      <c r="D37" s="272"/>
      <c r="E37" s="272"/>
      <c r="F37" s="272"/>
      <c r="G37" s="272"/>
      <c r="H37" s="272"/>
      <c r="I37" s="772" t="s">
        <v>41</v>
      </c>
      <c r="J37" s="772" t="s">
        <v>41</v>
      </c>
      <c r="K37" s="773" t="s">
        <v>41</v>
      </c>
      <c r="L37" s="773"/>
      <c r="M37" s="2009" t="s">
        <v>41</v>
      </c>
      <c r="N37" s="775" t="s">
        <v>41</v>
      </c>
      <c r="O37" s="776" t="s">
        <v>41</v>
      </c>
      <c r="P37" s="777" t="s">
        <v>41</v>
      </c>
      <c r="Q37" s="778" t="s">
        <v>41</v>
      </c>
      <c r="R37" s="774" t="s">
        <v>41</v>
      </c>
    </row>
    <row r="38" spans="1:62" s="40" customFormat="1" thickTop="1">
      <c r="A38" s="1229" t="s">
        <v>884</v>
      </c>
      <c r="B38" s="268"/>
      <c r="C38" s="268"/>
      <c r="D38" s="274" t="s">
        <v>885</v>
      </c>
      <c r="E38" s="268"/>
      <c r="F38" s="268"/>
      <c r="G38" s="268"/>
      <c r="H38" s="268"/>
      <c r="I38" s="4389">
        <v>137</v>
      </c>
      <c r="J38" s="4389">
        <v>79</v>
      </c>
      <c r="K38" s="2044">
        <v>97</v>
      </c>
      <c r="L38" s="2044"/>
      <c r="M38" s="2633">
        <v>93</v>
      </c>
      <c r="N38" s="4392">
        <f t="shared" ref="N38:N46" si="4">SUM(I38:M38)</f>
        <v>406</v>
      </c>
      <c r="O38" s="4412">
        <f>P38+Q38+R38</f>
        <v>0</v>
      </c>
      <c r="P38" s="4413"/>
      <c r="Q38" s="4414"/>
      <c r="R38" s="4415"/>
    </row>
    <row r="39" spans="1:62" s="40" customFormat="1" ht="12">
      <c r="A39" s="3322" t="s">
        <v>886</v>
      </c>
      <c r="B39" s="4388"/>
      <c r="C39" s="4388"/>
      <c r="D39" s="4360"/>
      <c r="E39" s="4388"/>
      <c r="F39" s="4388"/>
      <c r="G39" s="4388"/>
      <c r="H39" s="4388"/>
      <c r="I39" s="4389">
        <v>421</v>
      </c>
      <c r="J39" s="4389">
        <v>212</v>
      </c>
      <c r="K39" s="4390">
        <v>313</v>
      </c>
      <c r="L39" s="4390"/>
      <c r="M39" s="4394">
        <v>286</v>
      </c>
      <c r="N39" s="4392">
        <f t="shared" si="4"/>
        <v>1232</v>
      </c>
      <c r="O39" s="4412">
        <f>P39+Q39+R39</f>
        <v>0</v>
      </c>
      <c r="P39" s="4413"/>
      <c r="Q39" s="4414"/>
      <c r="R39" s="4415"/>
    </row>
    <row r="40" spans="1:62" s="40" customFormat="1" ht="12">
      <c r="A40" s="3322" t="s">
        <v>887</v>
      </c>
      <c r="B40" s="4388"/>
      <c r="C40" s="4388"/>
      <c r="D40" s="4360" t="s">
        <v>888</v>
      </c>
      <c r="E40" s="4388"/>
      <c r="F40" s="4388"/>
      <c r="G40" s="4388"/>
      <c r="H40" s="4388"/>
      <c r="I40" s="4389">
        <v>64</v>
      </c>
      <c r="J40" s="4389">
        <v>371</v>
      </c>
      <c r="K40" s="4390">
        <v>80</v>
      </c>
      <c r="L40" s="4390"/>
      <c r="M40" s="4394">
        <v>174</v>
      </c>
      <c r="N40" s="4392">
        <f t="shared" si="4"/>
        <v>689</v>
      </c>
      <c r="O40" s="4412">
        <f t="shared" ref="O40:O46" si="5">P40+Q40+R40</f>
        <v>0</v>
      </c>
      <c r="P40" s="4413"/>
      <c r="Q40" s="4414"/>
      <c r="R40" s="4415"/>
    </row>
    <row r="41" spans="1:62" s="40" customFormat="1" ht="12">
      <c r="A41" s="3322" t="s">
        <v>889</v>
      </c>
      <c r="B41" s="4388"/>
      <c r="C41" s="4388"/>
      <c r="D41" s="4360" t="s">
        <v>890</v>
      </c>
      <c r="E41" s="4388"/>
      <c r="F41" s="4388"/>
      <c r="G41" s="4388"/>
      <c r="H41" s="4388"/>
      <c r="I41" s="4389">
        <v>63</v>
      </c>
      <c r="J41" s="4389">
        <v>72</v>
      </c>
      <c r="K41" s="4390"/>
      <c r="L41" s="4390"/>
      <c r="M41" s="4394"/>
      <c r="N41" s="4392">
        <f t="shared" si="4"/>
        <v>135</v>
      </c>
      <c r="O41" s="4412">
        <f t="shared" si="5"/>
        <v>0</v>
      </c>
      <c r="P41" s="4413"/>
      <c r="Q41" s="4414"/>
      <c r="R41" s="4415"/>
    </row>
    <row r="42" spans="1:62" s="40" customFormat="1" ht="12">
      <c r="A42" s="3322" t="s">
        <v>891</v>
      </c>
      <c r="B42" s="4388"/>
      <c r="C42" s="4388"/>
      <c r="D42" s="4360" t="s">
        <v>892</v>
      </c>
      <c r="E42" s="4388"/>
      <c r="F42" s="4388"/>
      <c r="G42" s="4388"/>
      <c r="H42" s="4388"/>
      <c r="I42" s="4389">
        <v>6</v>
      </c>
      <c r="J42" s="4389">
        <v>243</v>
      </c>
      <c r="K42" s="4390"/>
      <c r="L42" s="4390"/>
      <c r="M42" s="4394"/>
      <c r="N42" s="4392">
        <f t="shared" si="4"/>
        <v>249</v>
      </c>
      <c r="O42" s="4412">
        <f t="shared" si="5"/>
        <v>0</v>
      </c>
      <c r="P42" s="4413"/>
      <c r="Q42" s="4414"/>
      <c r="R42" s="4415"/>
    </row>
    <row r="43" spans="1:62" s="40" customFormat="1" ht="12">
      <c r="A43" s="3322" t="s">
        <v>893</v>
      </c>
      <c r="B43" s="4388"/>
      <c r="C43" s="4388"/>
      <c r="D43" s="4360" t="s">
        <v>894</v>
      </c>
      <c r="E43" s="4388"/>
      <c r="F43" s="4388"/>
      <c r="G43" s="4388"/>
      <c r="H43" s="4388"/>
      <c r="I43" s="4389">
        <v>466</v>
      </c>
      <c r="J43" s="4389">
        <v>248</v>
      </c>
      <c r="K43" s="4390"/>
      <c r="L43" s="4390">
        <v>91</v>
      </c>
      <c r="M43" s="4394"/>
      <c r="N43" s="4392">
        <f>SUM(I43:M43)</f>
        <v>805</v>
      </c>
      <c r="O43" s="4412">
        <f>P43+Q43+R43</f>
        <v>0</v>
      </c>
      <c r="P43" s="4413"/>
      <c r="Q43" s="4414"/>
      <c r="R43" s="4415"/>
      <c r="S43" s="40" t="s">
        <v>895</v>
      </c>
    </row>
    <row r="44" spans="1:62" s="40" customFormat="1" ht="12">
      <c r="A44" s="3322" t="s">
        <v>896</v>
      </c>
      <c r="B44" s="4388"/>
      <c r="C44" s="4388"/>
      <c r="D44" s="4360" t="s">
        <v>897</v>
      </c>
      <c r="E44" s="4388"/>
      <c r="F44" s="4388"/>
      <c r="G44" s="4388"/>
      <c r="H44" s="4388"/>
      <c r="I44" s="4389">
        <v>137</v>
      </c>
      <c r="J44" s="4389">
        <v>0</v>
      </c>
      <c r="K44" s="2044"/>
      <c r="L44" s="2044"/>
      <c r="M44" s="2633"/>
      <c r="N44" s="4392">
        <f>SUM(I44:M44)</f>
        <v>137</v>
      </c>
      <c r="O44" s="4412">
        <f>P44+Q44+R44</f>
        <v>0</v>
      </c>
      <c r="P44" s="4413"/>
      <c r="Q44" s="4414"/>
      <c r="R44" s="4415"/>
    </row>
    <row r="45" spans="1:62" s="40" customFormat="1" ht="12">
      <c r="A45" s="3322" t="s">
        <v>898</v>
      </c>
      <c r="B45" s="4388"/>
      <c r="C45" s="4388"/>
      <c r="D45" s="4360" t="s">
        <v>899</v>
      </c>
      <c r="E45" s="4388"/>
      <c r="F45" s="4388"/>
      <c r="G45" s="4388"/>
      <c r="H45" s="4388"/>
      <c r="I45" s="4389">
        <v>64</v>
      </c>
      <c r="J45" s="4389">
        <v>0</v>
      </c>
      <c r="K45" s="4390"/>
      <c r="L45" s="4390"/>
      <c r="M45" s="4394"/>
      <c r="N45" s="4392">
        <f t="shared" si="4"/>
        <v>64</v>
      </c>
      <c r="O45" s="4412">
        <f t="shared" si="5"/>
        <v>0</v>
      </c>
      <c r="P45" s="4413"/>
      <c r="Q45" s="4414"/>
      <c r="R45" s="4415"/>
    </row>
    <row r="46" spans="1:62" s="273" customFormat="1" ht="13.5" thickBot="1">
      <c r="A46" s="27" t="s">
        <v>900</v>
      </c>
      <c r="B46" s="2637"/>
      <c r="C46" s="2637"/>
      <c r="D46" s="2637"/>
      <c r="E46" s="2637"/>
      <c r="F46" s="2637"/>
      <c r="G46" s="2637"/>
      <c r="H46" s="2637"/>
      <c r="I46" s="4389">
        <v>55</v>
      </c>
      <c r="J46" s="4389"/>
      <c r="K46" s="4390">
        <v>65</v>
      </c>
      <c r="L46" s="4390"/>
      <c r="M46" s="4394">
        <v>141</v>
      </c>
      <c r="N46" s="4392">
        <f t="shared" si="4"/>
        <v>261</v>
      </c>
      <c r="O46" s="4412">
        <f t="shared" si="5"/>
        <v>0</v>
      </c>
      <c r="P46" s="4416"/>
      <c r="Q46" s="4417"/>
      <c r="R46" s="4418"/>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row>
    <row r="47" spans="1:62" s="40" customFormat="1" ht="13.5" thickTop="1" thickBot="1">
      <c r="A47" s="4419" t="s">
        <v>901</v>
      </c>
      <c r="B47" s="4420"/>
      <c r="C47" s="4420"/>
      <c r="D47" s="4420"/>
      <c r="E47" s="4420"/>
      <c r="F47" s="4420"/>
      <c r="G47" s="4420"/>
      <c r="H47" s="4420"/>
      <c r="I47" s="772" t="s">
        <v>41</v>
      </c>
      <c r="J47" s="772" t="s">
        <v>902</v>
      </c>
      <c r="K47" s="773" t="s">
        <v>41</v>
      </c>
      <c r="L47" s="773"/>
      <c r="M47" s="2009" t="s">
        <v>41</v>
      </c>
      <c r="N47" s="775" t="s">
        <v>41</v>
      </c>
      <c r="O47" s="776" t="s">
        <v>41</v>
      </c>
      <c r="P47" s="777" t="s">
        <v>41</v>
      </c>
      <c r="Q47" s="778" t="s">
        <v>41</v>
      </c>
      <c r="R47" s="774" t="s">
        <v>41</v>
      </c>
    </row>
    <row r="48" spans="1:62" s="40" customFormat="1" thickTop="1">
      <c r="A48" s="3322" t="s">
        <v>884</v>
      </c>
      <c r="B48" s="4388"/>
      <c r="C48" s="4388"/>
      <c r="D48" s="4360" t="s">
        <v>903</v>
      </c>
      <c r="E48" s="4388"/>
      <c r="F48" s="4388"/>
      <c r="G48" s="4388"/>
      <c r="H48" s="4388"/>
      <c r="I48" s="4421"/>
      <c r="J48" s="4421"/>
      <c r="K48" s="4422"/>
      <c r="L48" s="4422"/>
      <c r="M48" s="4423"/>
      <c r="N48" s="4392">
        <f t="shared" ref="N48:N56" si="6">SUM(I48:M48)</f>
        <v>0</v>
      </c>
      <c r="O48" s="4412">
        <f>P48+Q48+R48</f>
        <v>55</v>
      </c>
      <c r="P48" s="4398"/>
      <c r="Q48" s="4399"/>
      <c r="R48" s="4395">
        <v>55</v>
      </c>
    </row>
    <row r="49" spans="1:19" s="40" customFormat="1" ht="12">
      <c r="A49" s="3322" t="s">
        <v>886</v>
      </c>
      <c r="B49" s="4388"/>
      <c r="C49" s="4388"/>
      <c r="D49" s="4360"/>
      <c r="E49" s="4388"/>
      <c r="F49" s="4388"/>
      <c r="G49" s="4388"/>
      <c r="H49" s="4388"/>
      <c r="I49" s="4421"/>
      <c r="J49" s="4421"/>
      <c r="K49" s="4422"/>
      <c r="L49" s="4422"/>
      <c r="M49" s="4423"/>
      <c r="N49" s="4392">
        <f t="shared" si="6"/>
        <v>0</v>
      </c>
      <c r="O49" s="4412">
        <f t="shared" ref="O49:O56" si="7">P49+Q49+R49</f>
        <v>0</v>
      </c>
      <c r="P49" s="4398"/>
      <c r="Q49" s="4399"/>
      <c r="R49" s="4395"/>
      <c r="S49" s="1082" t="e">
        <f>#REF!+Q50+P50</f>
        <v>#REF!</v>
      </c>
    </row>
    <row r="50" spans="1:19" s="40" customFormat="1" ht="12">
      <c r="A50" s="3322" t="s">
        <v>887</v>
      </c>
      <c r="B50" s="4388"/>
      <c r="C50" s="4388"/>
      <c r="D50" s="4360" t="s">
        <v>904</v>
      </c>
      <c r="E50" s="4388"/>
      <c r="F50" s="4388"/>
      <c r="G50" s="4388"/>
      <c r="H50" s="4388"/>
      <c r="I50" s="4421"/>
      <c r="J50" s="4421"/>
      <c r="K50" s="4422"/>
      <c r="L50" s="4422"/>
      <c r="M50" s="4423"/>
      <c r="N50" s="4392">
        <f t="shared" si="6"/>
        <v>0</v>
      </c>
      <c r="O50" s="4412">
        <f t="shared" si="7"/>
        <v>30</v>
      </c>
      <c r="P50" s="4398"/>
      <c r="Q50" s="4399">
        <v>30</v>
      </c>
      <c r="R50" s="4395"/>
    </row>
    <row r="51" spans="1:19" s="40" customFormat="1" ht="12">
      <c r="A51" s="3322" t="s">
        <v>889</v>
      </c>
      <c r="B51" s="4388"/>
      <c r="C51" s="4388"/>
      <c r="D51" s="4360" t="s">
        <v>890</v>
      </c>
      <c r="E51" s="4388"/>
      <c r="F51" s="4388"/>
      <c r="G51" s="4388"/>
      <c r="H51" s="4388"/>
      <c r="I51" s="4421"/>
      <c r="J51" s="4421"/>
      <c r="K51" s="4422"/>
      <c r="L51" s="4422"/>
      <c r="M51" s="4423"/>
      <c r="N51" s="4392">
        <f t="shared" si="6"/>
        <v>0</v>
      </c>
      <c r="O51" s="4412">
        <f t="shared" si="7"/>
        <v>0</v>
      </c>
      <c r="P51" s="4398"/>
      <c r="Q51" s="4399"/>
      <c r="R51" s="4395"/>
    </row>
    <row r="52" spans="1:19" s="40" customFormat="1" ht="12">
      <c r="A52" s="3322" t="s">
        <v>891</v>
      </c>
      <c r="B52" s="4388"/>
      <c r="C52" s="4388"/>
      <c r="D52" s="4360" t="s">
        <v>892</v>
      </c>
      <c r="E52" s="4388"/>
      <c r="F52" s="4388"/>
      <c r="G52" s="4388"/>
      <c r="H52" s="4388"/>
      <c r="I52" s="4421"/>
      <c r="J52" s="4421"/>
      <c r="K52" s="4422"/>
      <c r="L52" s="4422"/>
      <c r="M52" s="4423"/>
      <c r="N52" s="4392">
        <f t="shared" si="6"/>
        <v>0</v>
      </c>
      <c r="O52" s="4412">
        <f t="shared" si="7"/>
        <v>0</v>
      </c>
      <c r="P52" s="4398"/>
      <c r="Q52" s="4399"/>
      <c r="R52" s="4395"/>
    </row>
    <row r="53" spans="1:19" s="40" customFormat="1" ht="12">
      <c r="A53" s="3322" t="s">
        <v>893</v>
      </c>
      <c r="B53" s="4388"/>
      <c r="C53" s="4388"/>
      <c r="D53" s="4360" t="s">
        <v>905</v>
      </c>
      <c r="E53" s="4388"/>
      <c r="F53" s="4388"/>
      <c r="G53" s="4388"/>
      <c r="H53" s="4388"/>
      <c r="I53" s="4421"/>
      <c r="J53" s="4421"/>
      <c r="K53" s="4422"/>
      <c r="L53" s="4422"/>
      <c r="M53" s="4423"/>
      <c r="N53" s="4392">
        <f>SUM(I53:M53)</f>
        <v>0</v>
      </c>
      <c r="O53" s="4412">
        <f>P53+Q53+R53</f>
        <v>6</v>
      </c>
      <c r="P53" s="4398"/>
      <c r="Q53" s="4399"/>
      <c r="R53" s="4395">
        <v>6</v>
      </c>
    </row>
    <row r="54" spans="1:19" s="40" customFormat="1" ht="12">
      <c r="A54" s="3322" t="s">
        <v>896</v>
      </c>
      <c r="B54" s="4388"/>
      <c r="C54" s="4388"/>
      <c r="D54" s="4360" t="s">
        <v>906</v>
      </c>
      <c r="E54" s="4388"/>
      <c r="F54" s="4388"/>
      <c r="G54" s="4388"/>
      <c r="H54" s="4388"/>
      <c r="I54" s="4421"/>
      <c r="J54" s="4421"/>
      <c r="K54" s="4422"/>
      <c r="L54" s="4422"/>
      <c r="M54" s="4423"/>
      <c r="N54" s="4392">
        <f>SUM(I54:M54)</f>
        <v>0</v>
      </c>
      <c r="O54" s="4412">
        <f>P54+Q54+R54</f>
        <v>0</v>
      </c>
      <c r="P54" s="4398"/>
      <c r="Q54" s="4399"/>
      <c r="R54" s="4395"/>
      <c r="S54" s="40" t="s">
        <v>907</v>
      </c>
    </row>
    <row r="55" spans="1:19" s="40" customFormat="1" ht="12">
      <c r="A55" s="3322" t="s">
        <v>898</v>
      </c>
      <c r="B55" s="4388"/>
      <c r="C55" s="4388"/>
      <c r="D55" s="4360" t="s">
        <v>899</v>
      </c>
      <c r="E55" s="4388"/>
      <c r="F55" s="4388"/>
      <c r="G55" s="4388"/>
      <c r="H55" s="4388"/>
      <c r="I55" s="4421"/>
      <c r="J55" s="4421"/>
      <c r="K55" s="4422"/>
      <c r="L55" s="4422"/>
      <c r="M55" s="4423"/>
      <c r="N55" s="4392">
        <f t="shared" si="6"/>
        <v>0</v>
      </c>
      <c r="O55" s="4412">
        <f t="shared" si="7"/>
        <v>0</v>
      </c>
      <c r="P55" s="4398"/>
      <c r="Q55" s="4399"/>
      <c r="R55" s="4395"/>
    </row>
    <row r="56" spans="1:19" s="40" customFormat="1" ht="12">
      <c r="A56" s="3322" t="s">
        <v>900</v>
      </c>
      <c r="B56" s="4388"/>
      <c r="C56" s="4388"/>
      <c r="D56" s="4360" t="s">
        <v>908</v>
      </c>
      <c r="E56" s="4388"/>
      <c r="F56" s="4388"/>
      <c r="G56" s="4388"/>
      <c r="H56" s="4388"/>
      <c r="I56" s="4421"/>
      <c r="J56" s="4421"/>
      <c r="K56" s="4422"/>
      <c r="L56" s="4422"/>
      <c r="M56" s="4423"/>
      <c r="N56" s="4392">
        <f t="shared" si="6"/>
        <v>0</v>
      </c>
      <c r="O56" s="4412">
        <f t="shared" si="7"/>
        <v>187</v>
      </c>
      <c r="P56" s="4398"/>
      <c r="Q56" s="4399">
        <v>187</v>
      </c>
      <c r="R56" s="4395"/>
    </row>
    <row r="57" spans="1:19" s="40" customFormat="1" ht="12">
      <c r="A57" s="1064"/>
      <c r="B57" s="25"/>
      <c r="C57" s="25"/>
      <c r="D57" s="652"/>
      <c r="E57" s="25"/>
      <c r="F57" s="25"/>
      <c r="G57" s="25"/>
      <c r="H57" s="25"/>
      <c r="I57" s="1065"/>
      <c r="J57" s="1065"/>
      <c r="K57" s="1065"/>
      <c r="L57" s="1065"/>
      <c r="M57" s="2011"/>
      <c r="N57" s="1066"/>
      <c r="O57" s="1067"/>
      <c r="P57" s="706"/>
      <c r="Q57" s="706"/>
      <c r="R57" s="1906"/>
    </row>
    <row r="58" spans="1:19" s="40" customFormat="1" ht="13.5" thickBot="1">
      <c r="A58" s="1390"/>
      <c r="B58" s="565"/>
      <c r="C58" s="565"/>
      <c r="D58" s="276"/>
      <c r="E58" s="276"/>
      <c r="F58" s="276"/>
      <c r="G58" s="276"/>
      <c r="H58" s="1391" t="s">
        <v>909</v>
      </c>
      <c r="I58" s="4424">
        <f>SUM(I38:I46)</f>
        <v>1413</v>
      </c>
      <c r="J58" s="4424">
        <f>SUM(J38:J46)</f>
        <v>1225</v>
      </c>
      <c r="K58" s="4425">
        <f>SUM(K38:K46)</f>
        <v>555</v>
      </c>
      <c r="L58" s="4425"/>
      <c r="M58" s="4426">
        <f>SUM(M38:M46)</f>
        <v>694</v>
      </c>
      <c r="N58" s="4425">
        <f>SUM(N38:N46)</f>
        <v>3978</v>
      </c>
      <c r="O58" s="4425">
        <f>SUM(O48:O56)</f>
        <v>278</v>
      </c>
      <c r="P58" s="4424">
        <f>SUM(P48:P56)</f>
        <v>0</v>
      </c>
      <c r="Q58" s="4424">
        <f>SUM(Q48:Q56)</f>
        <v>217</v>
      </c>
      <c r="R58" s="4427">
        <f>SUM(R48:R56)</f>
        <v>61</v>
      </c>
    </row>
    <row r="59" spans="1:19" s="1069" customFormat="1" ht="15">
      <c r="A59" s="510"/>
      <c r="B59" s="510"/>
      <c r="C59" s="510"/>
      <c r="D59" s="34"/>
      <c r="E59" s="34"/>
      <c r="F59" s="34"/>
      <c r="G59" s="34"/>
      <c r="H59" s="1068"/>
      <c r="I59" s="1377"/>
      <c r="J59" s="1377"/>
      <c r="K59" s="1378"/>
      <c r="L59" s="1378"/>
      <c r="M59" s="2012"/>
      <c r="N59" s="1378"/>
      <c r="O59" s="1378"/>
      <c r="P59" s="1377"/>
      <c r="Q59" s="1377"/>
      <c r="R59" s="1379"/>
    </row>
    <row r="60" spans="1:19" s="40" customFormat="1" ht="15">
      <c r="A60" s="4428" t="s">
        <v>910</v>
      </c>
      <c r="B60" s="4428"/>
      <c r="C60" s="4428"/>
      <c r="D60" s="4428"/>
      <c r="E60" s="4428"/>
      <c r="F60" s="4428" t="s">
        <v>911</v>
      </c>
      <c r="G60" s="4428"/>
      <c r="H60" s="4429"/>
      <c r="I60" s="4430"/>
      <c r="J60" s="4430"/>
      <c r="K60" s="4430"/>
      <c r="L60" s="4430"/>
      <c r="M60" s="4431"/>
      <c r="N60" s="4430"/>
      <c r="O60" s="4430"/>
      <c r="P60" s="4430"/>
      <c r="Q60" s="4430"/>
      <c r="R60" s="4430"/>
    </row>
    <row r="61" spans="1:19" ht="9.75" customHeight="1">
      <c r="A61" s="1070" t="s">
        <v>912</v>
      </c>
      <c r="B61" s="1071"/>
      <c r="C61" s="1071" t="s">
        <v>913</v>
      </c>
      <c r="D61" s="1071"/>
      <c r="E61" s="1071"/>
      <c r="F61" s="1071"/>
      <c r="G61" s="1071"/>
      <c r="H61" s="1071"/>
      <c r="I61" s="1903">
        <v>975</v>
      </c>
      <c r="J61" s="1903">
        <v>1214</v>
      </c>
      <c r="K61" s="4432">
        <v>555</v>
      </c>
      <c r="L61" s="4432">
        <v>91</v>
      </c>
      <c r="M61" s="4433">
        <v>694</v>
      </c>
      <c r="N61" s="4434"/>
      <c r="O61" s="4434"/>
      <c r="P61" s="4435"/>
      <c r="Q61" s="4435"/>
      <c r="R61" s="4435">
        <v>0</v>
      </c>
    </row>
    <row r="62" spans="1:19" ht="9.75" customHeight="1">
      <c r="A62" s="1072" t="s">
        <v>914</v>
      </c>
      <c r="B62" s="2638"/>
      <c r="C62" s="2638" t="s">
        <v>915</v>
      </c>
      <c r="D62" s="2638"/>
      <c r="E62" s="2638"/>
      <c r="F62" s="2638"/>
      <c r="G62" s="2638"/>
      <c r="H62" s="2638"/>
      <c r="I62" s="2639">
        <v>301</v>
      </c>
      <c r="J62" s="1903">
        <v>11</v>
      </c>
      <c r="K62" s="4389"/>
      <c r="L62" s="4389"/>
      <c r="M62" s="4423"/>
      <c r="N62" s="4436"/>
      <c r="O62" s="4437"/>
      <c r="P62" s="4438"/>
      <c r="Q62" s="4438"/>
      <c r="R62" s="4417">
        <v>0</v>
      </c>
    </row>
    <row r="63" spans="1:19" ht="9.75" customHeight="1">
      <c r="A63" s="4439" t="s">
        <v>916</v>
      </c>
      <c r="B63" s="4440"/>
      <c r="C63" s="4440" t="s">
        <v>917</v>
      </c>
      <c r="D63" s="4440"/>
      <c r="E63" s="4440"/>
      <c r="F63" s="4440"/>
      <c r="G63" s="4440"/>
      <c r="H63" s="4440"/>
      <c r="I63" s="4441"/>
      <c r="J63" s="4417"/>
      <c r="K63" s="4421"/>
      <c r="L63" s="4421"/>
      <c r="M63" s="4423"/>
      <c r="N63" s="4442"/>
      <c r="O63" s="4442"/>
      <c r="P63" s="4438"/>
      <c r="Q63" s="4438"/>
      <c r="R63" s="4417">
        <v>0</v>
      </c>
    </row>
    <row r="64" spans="1:19" s="72" customFormat="1">
      <c r="A64" s="1072" t="s">
        <v>918</v>
      </c>
      <c r="B64" s="1071"/>
      <c r="C64" s="2638"/>
      <c r="D64" s="2638"/>
      <c r="E64" s="2638"/>
      <c r="F64" s="2638"/>
      <c r="G64" s="2638"/>
      <c r="H64" s="4440"/>
      <c r="I64" s="2639">
        <v>137</v>
      </c>
      <c r="J64" s="4421"/>
      <c r="K64" s="4421"/>
      <c r="L64" s="4421"/>
      <c r="M64" s="4423"/>
      <c r="N64" s="4442"/>
      <c r="O64" s="4442"/>
      <c r="P64" s="4399"/>
      <c r="Q64" s="4399">
        <v>217</v>
      </c>
      <c r="R64" s="4417">
        <f>R58</f>
        <v>61</v>
      </c>
    </row>
    <row r="65" spans="1:22" s="72" customFormat="1">
      <c r="A65" s="1072" t="s">
        <v>147</v>
      </c>
      <c r="B65" s="1071"/>
      <c r="C65" s="2638"/>
      <c r="D65" s="2638"/>
      <c r="E65" s="2638"/>
      <c r="F65" s="2638"/>
      <c r="G65" s="2638"/>
      <c r="H65" s="4440"/>
      <c r="I65" s="4440"/>
      <c r="J65" s="4443"/>
      <c r="K65" s="4444"/>
      <c r="L65" s="4444"/>
      <c r="M65" s="4445"/>
      <c r="N65" s="4446"/>
      <c r="O65" s="4447"/>
      <c r="P65" s="4444"/>
      <c r="Q65" s="4444"/>
      <c r="R65" s="4444" t="s">
        <v>147</v>
      </c>
      <c r="S65" s="1063"/>
      <c r="T65" s="1063"/>
      <c r="U65" s="1063"/>
      <c r="V65" s="1063"/>
    </row>
    <row r="66" spans="1:22" s="72" customFormat="1">
      <c r="A66" s="1058"/>
      <c r="B66" s="65"/>
      <c r="C66" s="1059"/>
      <c r="D66" s="1060"/>
      <c r="E66" s="1060"/>
      <c r="F66" s="1060"/>
      <c r="G66" s="1060"/>
      <c r="H66" s="1061"/>
      <c r="I66" s="1062"/>
      <c r="J66" s="1062"/>
      <c r="K66" s="1062"/>
      <c r="L66" s="1062"/>
      <c r="M66" s="2013"/>
      <c r="N66" s="1062"/>
      <c r="O66" s="1062"/>
      <c r="P66" s="1062"/>
      <c r="Q66" s="1062"/>
      <c r="R66" s="1062"/>
      <c r="S66" s="1063"/>
      <c r="T66" s="1063"/>
      <c r="U66" s="1063"/>
      <c r="V66" s="1063"/>
    </row>
    <row r="67" spans="1:22" s="72" customFormat="1">
      <c r="A67" s="1058"/>
      <c r="B67" s="1059"/>
      <c r="C67" s="1059"/>
      <c r="D67" s="1060"/>
      <c r="E67" s="1060"/>
      <c r="F67" s="1060"/>
      <c r="G67" s="1060"/>
      <c r="H67" s="1061"/>
      <c r="I67" s="1062">
        <f>I61+I64</f>
        <v>1112</v>
      </c>
      <c r="J67" s="1062"/>
      <c r="K67" s="1062"/>
      <c r="L67" s="1062"/>
      <c r="M67" s="2013"/>
      <c r="N67" s="1062"/>
      <c r="O67" s="1062"/>
      <c r="P67" s="1062"/>
      <c r="Q67" s="1062"/>
      <c r="R67" s="1062"/>
      <c r="S67" s="1063"/>
      <c r="T67" s="1063"/>
      <c r="U67" s="1063"/>
      <c r="V67" s="1063"/>
    </row>
    <row r="68" spans="1:22">
      <c r="A68" s="1058"/>
      <c r="B68" s="1059"/>
      <c r="C68" s="1059"/>
      <c r="D68" s="1060"/>
      <c r="E68" s="1060"/>
      <c r="F68" s="1060"/>
      <c r="G68" s="1060"/>
      <c r="H68" s="1061"/>
      <c r="I68" s="1062"/>
      <c r="J68" s="1062"/>
      <c r="K68" s="1062"/>
      <c r="L68" s="1062"/>
      <c r="M68" s="2013"/>
      <c r="N68" s="1062"/>
      <c r="O68" s="1062"/>
      <c r="P68" s="1062"/>
      <c r="Q68" s="1062"/>
      <c r="R68" s="1062"/>
    </row>
    <row r="69" spans="1:22">
      <c r="A69" s="99"/>
      <c r="I69" s="238"/>
      <c r="J69" s="238"/>
      <c r="K69" s="34"/>
      <c r="L69" s="34"/>
      <c r="M69" s="2002"/>
      <c r="N69" s="275"/>
      <c r="P69" s="49"/>
      <c r="Q69" s="49"/>
      <c r="R69" s="49"/>
    </row>
    <row r="70" spans="1:22">
      <c r="A70" s="99"/>
      <c r="I70" s="238"/>
      <c r="J70" s="238"/>
      <c r="K70" s="34"/>
      <c r="L70" s="34"/>
      <c r="M70" s="2002"/>
      <c r="N70" s="275"/>
      <c r="P70" s="49"/>
      <c r="Q70" s="49"/>
      <c r="R70" s="49"/>
    </row>
    <row r="71" spans="1:22">
      <c r="A71" s="99"/>
      <c r="I71" s="238"/>
      <c r="J71" s="238"/>
      <c r="K71" s="34"/>
      <c r="L71" s="34"/>
      <c r="M71" s="2002"/>
      <c r="N71" s="275"/>
      <c r="P71" s="49"/>
      <c r="Q71" s="49"/>
      <c r="R71" s="49"/>
    </row>
    <row r="72" spans="1:22">
      <c r="A72" s="99"/>
      <c r="I72" s="238"/>
      <c r="J72" s="238"/>
      <c r="K72" s="34"/>
      <c r="L72" s="34"/>
      <c r="M72" s="2002"/>
      <c r="N72" s="275"/>
      <c r="P72" s="49"/>
      <c r="Q72" s="49"/>
      <c r="R72" s="49"/>
    </row>
    <row r="73" spans="1:22">
      <c r="A73" s="99"/>
      <c r="I73" s="238"/>
      <c r="J73" s="238"/>
      <c r="K73" s="34"/>
      <c r="L73" s="34"/>
      <c r="M73" s="2002"/>
      <c r="N73" s="275"/>
      <c r="P73" s="49"/>
      <c r="Q73" s="49"/>
      <c r="R73" s="49"/>
    </row>
  </sheetData>
  <mergeCells count="3">
    <mergeCell ref="N9:O9"/>
    <mergeCell ref="D14:G14"/>
    <mergeCell ref="S12:U12"/>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1" manualBreakCount="1">
    <brk id="43" max="16383" man="1"/>
  </rowBreaks>
  <drawing r:id="rId2"/>
  <legacyDrawing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5"/>
  <sheetViews>
    <sheetView topLeftCell="A2" zoomScaleNormal="100" zoomScaleSheetLayoutView="40" workbookViewId="0">
      <selection activeCell="Q13" sqref="Q13"/>
    </sheetView>
  </sheetViews>
  <sheetFormatPr defaultColWidth="9.140625" defaultRowHeight="15"/>
  <cols>
    <col min="1" max="1" width="13.42578125" style="159" customWidth="1"/>
    <col min="2" max="16" width="12.140625" style="285" customWidth="1"/>
    <col min="17" max="18" width="10" style="159" bestFit="1" customWidth="1"/>
    <col min="19" max="16384" width="9.140625" style="159"/>
  </cols>
  <sheetData>
    <row r="1" spans="1:21" ht="29.1" customHeight="1" thickBot="1">
      <c r="A1" s="3142" t="s">
        <v>0</v>
      </c>
      <c r="B1" s="3143"/>
      <c r="C1" s="3143"/>
      <c r="D1" s="3143"/>
      <c r="E1" s="3143"/>
      <c r="F1" s="3143"/>
      <c r="G1" s="3143"/>
      <c r="H1" s="3143"/>
      <c r="I1" s="3143"/>
      <c r="J1" s="3143"/>
      <c r="K1" s="3143"/>
      <c r="L1" s="3143"/>
      <c r="M1" s="3143"/>
      <c r="N1" s="3143"/>
      <c r="O1" s="3143"/>
      <c r="P1" s="3144"/>
    </row>
    <row r="2" spans="1:21" ht="29.1" customHeight="1">
      <c r="A2" s="3142" t="s">
        <v>498</v>
      </c>
      <c r="B2" s="3143"/>
      <c r="C2" s="3143"/>
      <c r="D2" s="3143"/>
      <c r="E2" s="3143"/>
      <c r="F2" s="3143"/>
      <c r="G2" s="3143"/>
      <c r="H2" s="3143"/>
      <c r="I2" s="3143"/>
      <c r="J2" s="3143"/>
      <c r="K2" s="3143"/>
      <c r="L2" s="3143"/>
      <c r="M2" s="3143"/>
      <c r="N2" s="3143"/>
      <c r="O2" s="3143"/>
      <c r="P2" s="3144"/>
    </row>
    <row r="3" spans="1:21" ht="29.1" customHeight="1">
      <c r="A3" s="3145" t="s">
        <v>919</v>
      </c>
      <c r="B3" s="3146"/>
      <c r="C3" s="3146"/>
      <c r="D3" s="3146"/>
      <c r="E3" s="3146"/>
      <c r="F3" s="3146"/>
      <c r="G3" s="3146"/>
      <c r="H3" s="3146"/>
      <c r="I3" s="3146"/>
      <c r="J3" s="3146"/>
      <c r="K3" s="3146"/>
      <c r="L3" s="3146"/>
      <c r="M3" s="3146"/>
      <c r="N3" s="3146"/>
      <c r="O3" s="3146"/>
      <c r="P3" s="3147"/>
    </row>
    <row r="4" spans="1:21" ht="29.1" customHeight="1">
      <c r="A4" s="3148">
        <v>44561</v>
      </c>
      <c r="B4" s="3149"/>
      <c r="C4" s="3149"/>
      <c r="D4" s="3149"/>
      <c r="E4" s="3149"/>
      <c r="F4" s="3149"/>
      <c r="G4" s="3149"/>
      <c r="H4" s="3149"/>
      <c r="I4" s="3149"/>
      <c r="J4" s="3149"/>
      <c r="K4" s="3149"/>
      <c r="L4" s="3149"/>
      <c r="M4" s="3149"/>
      <c r="N4" s="3149"/>
      <c r="O4" s="3149"/>
      <c r="P4" s="3150"/>
    </row>
    <row r="5" spans="1:21" ht="29.1" customHeight="1" thickBot="1">
      <c r="A5" s="279" t="s">
        <v>920</v>
      </c>
      <c r="B5" s="553" t="s">
        <v>921</v>
      </c>
      <c r="C5" s="280"/>
      <c r="D5" s="281"/>
      <c r="E5" s="280"/>
      <c r="F5" s="282"/>
      <c r="G5" s="511"/>
      <c r="H5" s="511"/>
      <c r="I5" s="511"/>
      <c r="J5" s="283"/>
      <c r="K5" s="284"/>
      <c r="L5" s="283"/>
      <c r="M5" s="934" t="s">
        <v>922</v>
      </c>
      <c r="N5" s="208"/>
      <c r="O5" s="934"/>
      <c r="P5" s="1393"/>
    </row>
    <row r="6" spans="1:21" s="937" customFormat="1" ht="44.1" customHeight="1" thickTop="1">
      <c r="A6" s="936" t="s">
        <v>923</v>
      </c>
      <c r="B6" s="3151" t="s">
        <v>924</v>
      </c>
      <c r="C6" s="3152"/>
      <c r="D6" s="3152"/>
      <c r="E6" s="3152"/>
      <c r="F6" s="3153"/>
      <c r="G6" s="3154" t="s">
        <v>925</v>
      </c>
      <c r="H6" s="3154"/>
      <c r="I6" s="3154"/>
      <c r="J6" s="3154"/>
      <c r="K6" s="3155"/>
      <c r="L6" s="3156" t="s">
        <v>926</v>
      </c>
      <c r="M6" s="3156"/>
      <c r="N6" s="3156"/>
      <c r="O6" s="3156"/>
      <c r="P6" s="3157"/>
    </row>
    <row r="7" spans="1:21" s="937" customFormat="1" ht="44.1" customHeight="1" thickBot="1">
      <c r="A7" s="1394" t="s">
        <v>927</v>
      </c>
      <c r="B7" s="4448" t="s">
        <v>928</v>
      </c>
      <c r="C7" s="938" t="s">
        <v>929</v>
      </c>
      <c r="D7" s="4449" t="s">
        <v>930</v>
      </c>
      <c r="E7" s="4449" t="s">
        <v>931</v>
      </c>
      <c r="F7" s="4450" t="s">
        <v>277</v>
      </c>
      <c r="G7" s="4451" t="s">
        <v>236</v>
      </c>
      <c r="H7" s="4452" t="s">
        <v>932</v>
      </c>
      <c r="I7" s="4452" t="s">
        <v>933</v>
      </c>
      <c r="J7" s="4452" t="s">
        <v>934</v>
      </c>
      <c r="K7" s="4453" t="s">
        <v>277</v>
      </c>
      <c r="L7" s="4454" t="s">
        <v>236</v>
      </c>
      <c r="M7" s="4455" t="s">
        <v>932</v>
      </c>
      <c r="N7" s="4455" t="s">
        <v>933</v>
      </c>
      <c r="O7" s="4455" t="s">
        <v>934</v>
      </c>
      <c r="P7" s="4456" t="s">
        <v>277</v>
      </c>
    </row>
    <row r="8" spans="1:21" s="939" customFormat="1" ht="44.1" customHeight="1" thickTop="1">
      <c r="A8" s="1395" t="s">
        <v>935</v>
      </c>
      <c r="B8" s="4457">
        <f>'General AUC always'!C81</f>
        <v>42</v>
      </c>
      <c r="C8" s="2640">
        <f>'General AUC always'!D81</f>
        <v>30</v>
      </c>
      <c r="D8" s="2640">
        <f>'Universities + Vocational S'!R13</f>
        <v>1</v>
      </c>
      <c r="E8" s="2640">
        <f>'Universities + Vocational S'!I12</f>
        <v>1</v>
      </c>
      <c r="F8" s="2641">
        <f>SUM(B8:E8)</f>
        <v>74</v>
      </c>
      <c r="G8" s="4458">
        <f>'Staff AUC'!C81+'Staff AUC'!B81</f>
        <v>580</v>
      </c>
      <c r="H8" s="4459">
        <f>'Staff AUC'!D81</f>
        <v>581</v>
      </c>
      <c r="I8" s="2642">
        <f>'Universities + Vocational S'!R27</f>
        <v>2</v>
      </c>
      <c r="J8" s="954">
        <f>'Universities + Vocational S'!I27</f>
        <v>72</v>
      </c>
      <c r="K8" s="4460">
        <f>SUM(G8:J8)</f>
        <v>1235</v>
      </c>
      <c r="L8" s="2640">
        <f>'Enrolments + Baptisms AUC'!R82</f>
        <v>9933</v>
      </c>
      <c r="M8" s="2640">
        <f>'Enrolments + Baptisms AUC'!U82</f>
        <v>6852</v>
      </c>
      <c r="N8" s="2642">
        <f>'Universities + Vocational S'!R20</f>
        <v>61</v>
      </c>
      <c r="O8" s="954">
        <f>'Universities + Vocational S'!I20</f>
        <v>1413</v>
      </c>
      <c r="P8" s="4461">
        <f>SUM(L8:O8)</f>
        <v>18259</v>
      </c>
      <c r="R8" s="940"/>
      <c r="S8" s="940"/>
      <c r="T8" s="940"/>
      <c r="U8" s="940"/>
    </row>
    <row r="9" spans="1:21" s="939" customFormat="1" ht="44.1" customHeight="1">
      <c r="A9" s="4462" t="s">
        <v>504</v>
      </c>
      <c r="B9" s="4463">
        <f>'General NZPUC'!D43</f>
        <v>18</v>
      </c>
      <c r="C9" s="4459">
        <f>'General NZPUC'!E43</f>
        <v>5</v>
      </c>
      <c r="D9" s="4459">
        <v>0</v>
      </c>
      <c r="E9" s="4459">
        <v>0</v>
      </c>
      <c r="F9" s="4464">
        <f>SUM(B9:E9)</f>
        <v>23</v>
      </c>
      <c r="G9" s="4458">
        <f>'Staff NZPUC'!B43</f>
        <v>106</v>
      </c>
      <c r="H9" s="4459">
        <f>'Staff NZPUC'!C43</f>
        <v>71</v>
      </c>
      <c r="I9" s="4465">
        <v>0</v>
      </c>
      <c r="J9" s="4465">
        <v>0</v>
      </c>
      <c r="K9" s="4460">
        <f>SUM(G9:J9)</f>
        <v>177</v>
      </c>
      <c r="L9" s="4459">
        <f>'Enrollments + Baptisms NZPUC'!R44</f>
        <v>1723</v>
      </c>
      <c r="M9" s="4459">
        <f>'Enrollments + Baptisms NZPUC'!U44</f>
        <v>779</v>
      </c>
      <c r="N9" s="4465">
        <v>0</v>
      </c>
      <c r="O9" s="4465">
        <v>0</v>
      </c>
      <c r="P9" s="4461">
        <f>SUM(L9:O9)</f>
        <v>2502</v>
      </c>
      <c r="R9" s="940"/>
      <c r="S9" s="940"/>
      <c r="T9" s="940"/>
      <c r="U9" s="940"/>
    </row>
    <row r="10" spans="1:21" s="939" customFormat="1" ht="44.1" customHeight="1">
      <c r="A10" s="4462" t="s">
        <v>505</v>
      </c>
      <c r="B10" s="4466">
        <f>'General PNGUM'!B203</f>
        <v>139</v>
      </c>
      <c r="C10" s="4467">
        <f>'General PNGUM'!C203</f>
        <v>13</v>
      </c>
      <c r="D10" s="4459">
        <v>0</v>
      </c>
      <c r="E10" s="4459">
        <f>'Universities + Vocational S'!J12+'Universities + Vocational S'!M12</f>
        <v>2</v>
      </c>
      <c r="F10" s="4464">
        <f>SUM(B10:E10)</f>
        <v>154</v>
      </c>
      <c r="G10" s="4468">
        <f>'Staff PNGUM'!B203</f>
        <v>998</v>
      </c>
      <c r="H10" s="4467">
        <f>'Staff PNGUM'!C203</f>
        <v>212</v>
      </c>
      <c r="I10" s="4465">
        <v>0</v>
      </c>
      <c r="J10" s="4459">
        <f>'Universities + Vocational S'!J27+'Universities + Vocational S'!M27</f>
        <v>83</v>
      </c>
      <c r="K10" s="4460">
        <f>SUM(G10:J10)</f>
        <v>1293</v>
      </c>
      <c r="L10" s="4467">
        <f>'Enrolments + Baptisms PNGUM'!T207</f>
        <v>25956</v>
      </c>
      <c r="M10" s="4467">
        <f>'Enrolments + Baptisms PNGUM'!V207</f>
        <v>6000</v>
      </c>
      <c r="N10" s="4465">
        <v>0</v>
      </c>
      <c r="O10" s="4459">
        <f>'Universities + Vocational S'!J20+'Universities + Vocational S'!M20</f>
        <v>1919</v>
      </c>
      <c r="P10" s="4461">
        <f>SUM(L10:O10)</f>
        <v>33875</v>
      </c>
      <c r="R10" s="940"/>
      <c r="S10" s="940"/>
      <c r="T10" s="940"/>
      <c r="U10" s="940"/>
    </row>
    <row r="11" spans="1:21" s="937" customFormat="1" ht="44.1" customHeight="1" thickBot="1">
      <c r="A11" s="4462" t="s">
        <v>936</v>
      </c>
      <c r="B11" s="4463">
        <f>'General TPUM'!D186</f>
        <v>136</v>
      </c>
      <c r="C11" s="4459">
        <f>'General TPUM'!E186</f>
        <v>39</v>
      </c>
      <c r="D11" s="4459">
        <f>'Universities + Vocational S'!P13+'Universities + Vocational S'!Q13</f>
        <v>1</v>
      </c>
      <c r="E11" s="4459">
        <f>'Universities + Vocational S'!K12+'Universities + Vocational S'!L12</f>
        <v>2</v>
      </c>
      <c r="F11" s="4464">
        <f>SUM(B11:E11)</f>
        <v>178</v>
      </c>
      <c r="G11" s="4458">
        <f>'Staff TPUM'!B184</f>
        <v>824</v>
      </c>
      <c r="H11" s="4459">
        <f>'Staff TPUM'!C184</f>
        <v>464</v>
      </c>
      <c r="I11" s="4467">
        <f>'Universities + Vocational S'!P27+'Universities + Vocational S'!Q27</f>
        <v>17</v>
      </c>
      <c r="J11" s="4459">
        <f>'Universities + Vocational S'!K27+'Universities + Vocational S'!L27</f>
        <v>30</v>
      </c>
      <c r="K11" s="4460">
        <f>SUM(G11:J11)</f>
        <v>1335</v>
      </c>
      <c r="L11" s="4459">
        <f>'Enrolments + Baptisms TPUM'!T188</f>
        <v>18940</v>
      </c>
      <c r="M11" s="4459">
        <f>'Enrolments + Baptisms TPUM'!V188</f>
        <v>7432</v>
      </c>
      <c r="N11" s="4459">
        <f>'Universities + Vocational S'!P20+'Universities + Vocational S'!Q20</f>
        <v>217</v>
      </c>
      <c r="O11" s="955">
        <f>'Universities + Vocational S'!K20+'Universities + Vocational S'!L20</f>
        <v>646</v>
      </c>
      <c r="P11" s="4461">
        <f>SUM(L11:O11)</f>
        <v>27235</v>
      </c>
      <c r="R11" s="941"/>
      <c r="S11" s="941"/>
      <c r="T11" s="941"/>
      <c r="U11" s="941"/>
    </row>
    <row r="12" spans="1:21" s="937" customFormat="1" ht="44.1" customHeight="1" thickTop="1" thickBot="1">
      <c r="A12" s="942" t="s">
        <v>937</v>
      </c>
      <c r="B12" s="943">
        <f t="shared" ref="B12:P12" si="0">SUM(B8:B11)</f>
        <v>335</v>
      </c>
      <c r="C12" s="944">
        <f t="shared" si="0"/>
        <v>87</v>
      </c>
      <c r="D12" s="944">
        <f t="shared" si="0"/>
        <v>2</v>
      </c>
      <c r="E12" s="944">
        <f t="shared" si="0"/>
        <v>5</v>
      </c>
      <c r="F12" s="945">
        <f t="shared" si="0"/>
        <v>429</v>
      </c>
      <c r="G12" s="946">
        <f t="shared" si="0"/>
        <v>2508</v>
      </c>
      <c r="H12" s="946">
        <f t="shared" si="0"/>
        <v>1328</v>
      </c>
      <c r="I12" s="946">
        <f t="shared" si="0"/>
        <v>19</v>
      </c>
      <c r="J12" s="946">
        <f t="shared" si="0"/>
        <v>185</v>
      </c>
      <c r="K12" s="947">
        <f t="shared" si="0"/>
        <v>4040</v>
      </c>
      <c r="L12" s="948">
        <f t="shared" si="0"/>
        <v>56552</v>
      </c>
      <c r="M12" s="949">
        <f t="shared" si="0"/>
        <v>21063</v>
      </c>
      <c r="N12" s="949">
        <f t="shared" si="0"/>
        <v>278</v>
      </c>
      <c r="O12" s="949">
        <f t="shared" si="0"/>
        <v>3978</v>
      </c>
      <c r="P12" s="950">
        <f t="shared" si="0"/>
        <v>81871</v>
      </c>
      <c r="Q12" s="1895">
        <f>N12+O12</f>
        <v>4256</v>
      </c>
      <c r="R12" s="1895">
        <f>I12+J12</f>
        <v>204</v>
      </c>
    </row>
    <row r="13" spans="1:21" s="937" customFormat="1" ht="29.1" customHeight="1" thickTop="1">
      <c r="A13" s="951"/>
      <c r="B13" s="952"/>
      <c r="C13" s="953" t="s">
        <v>147</v>
      </c>
      <c r="D13" s="952"/>
      <c r="E13" s="952"/>
      <c r="F13" s="952"/>
      <c r="G13" s="952"/>
      <c r="H13" s="952"/>
      <c r="I13" s="952"/>
      <c r="J13" s="952"/>
      <c r="K13" s="952"/>
      <c r="L13" s="952"/>
      <c r="M13" s="952"/>
      <c r="N13" s="952"/>
      <c r="O13" s="952"/>
      <c r="P13" s="1396"/>
      <c r="Q13" s="939"/>
    </row>
    <row r="14" spans="1:21" s="937" customFormat="1" ht="29.1" customHeight="1">
      <c r="A14" s="951"/>
      <c r="B14" s="952"/>
      <c r="C14" s="952"/>
      <c r="D14" s="952"/>
      <c r="E14" s="952"/>
      <c r="F14" s="952"/>
      <c r="G14" s="952"/>
      <c r="H14" s="952"/>
      <c r="I14" s="952"/>
      <c r="J14" s="952"/>
      <c r="K14" s="952"/>
      <c r="L14" s="952"/>
      <c r="M14" s="952"/>
      <c r="N14" s="952"/>
      <c r="O14" s="952"/>
      <c r="P14" s="1396"/>
      <c r="Q14" s="939"/>
    </row>
    <row r="15" spans="1:21" s="937" customFormat="1" ht="29.1" customHeight="1" thickBot="1">
      <c r="A15" s="1397"/>
      <c r="B15" s="1398"/>
      <c r="C15" s="1398"/>
      <c r="D15" s="1398"/>
      <c r="E15" s="1399" t="s">
        <v>938</v>
      </c>
      <c r="F15" s="4469">
        <f>SUM(B12:E12)</f>
        <v>429</v>
      </c>
      <c r="G15" s="1398"/>
      <c r="H15" s="1398"/>
      <c r="I15" s="1398"/>
      <c r="J15" s="1399" t="s">
        <v>938</v>
      </c>
      <c r="K15" s="4470">
        <f>SUM(G12:J12)</f>
        <v>4040</v>
      </c>
      <c r="L15" s="1398" t="s">
        <v>939</v>
      </c>
      <c r="M15" s="1398"/>
      <c r="N15" s="1398"/>
      <c r="O15" s="1399" t="s">
        <v>938</v>
      </c>
      <c r="P15" s="4471">
        <f>SUM(L12:O12)</f>
        <v>81871</v>
      </c>
      <c r="Q15" s="937" t="s">
        <v>940</v>
      </c>
    </row>
    <row r="16" spans="1:21" s="937" customFormat="1" ht="29.1" hidden="1" customHeight="1" thickBot="1">
      <c r="A16" s="3158" t="s">
        <v>498</v>
      </c>
      <c r="B16" s="3159"/>
      <c r="C16" s="3159"/>
      <c r="D16" s="3159"/>
      <c r="E16" s="3159"/>
      <c r="F16" s="3159"/>
      <c r="G16" s="3159"/>
      <c r="H16" s="3159"/>
      <c r="I16" s="3159"/>
      <c r="J16" s="3159"/>
      <c r="K16" s="3159"/>
      <c r="L16" s="3159"/>
      <c r="M16" s="3159"/>
      <c r="N16" s="3159"/>
      <c r="O16" s="3159"/>
      <c r="P16" s="3160"/>
    </row>
    <row r="17" spans="1:17" ht="23.25" hidden="1">
      <c r="A17" s="3145" t="s">
        <v>919</v>
      </c>
      <c r="B17" s="3146"/>
      <c r="C17" s="3146"/>
      <c r="D17" s="3146"/>
      <c r="E17" s="3146"/>
      <c r="F17" s="3146"/>
      <c r="G17" s="3146"/>
      <c r="H17" s="3146"/>
      <c r="I17" s="3146"/>
      <c r="J17" s="3146"/>
      <c r="K17" s="3146"/>
      <c r="L17" s="3146"/>
      <c r="M17" s="3146"/>
      <c r="N17" s="3146"/>
      <c r="O17" s="3146"/>
      <c r="P17" s="3147"/>
    </row>
    <row r="18" spans="1:17" ht="23.25" hidden="1">
      <c r="A18" s="3161">
        <v>42004</v>
      </c>
      <c r="B18" s="3162"/>
      <c r="C18" s="3162"/>
      <c r="D18" s="3162"/>
      <c r="E18" s="3162"/>
      <c r="F18" s="3162"/>
      <c r="G18" s="3162"/>
      <c r="H18" s="3162"/>
      <c r="I18" s="3162"/>
      <c r="J18" s="3162"/>
      <c r="K18" s="3162"/>
      <c r="L18" s="3162"/>
      <c r="M18" s="3162"/>
      <c r="N18" s="3162"/>
      <c r="O18" s="3162"/>
      <c r="P18" s="3163"/>
    </row>
    <row r="19" spans="1:17" ht="15" hidden="1" customHeight="1" thickBot="1">
      <c r="A19" s="279" t="s">
        <v>920</v>
      </c>
      <c r="B19" s="553" t="s">
        <v>921</v>
      </c>
      <c r="C19" s="280"/>
      <c r="D19" s="281"/>
      <c r="E19" s="280"/>
      <c r="F19" s="282"/>
      <c r="G19" s="511"/>
      <c r="H19" s="511"/>
      <c r="I19" s="511"/>
      <c r="J19" s="283"/>
      <c r="K19" s="284"/>
      <c r="L19" s="283"/>
      <c r="M19" s="934" t="s">
        <v>922</v>
      </c>
      <c r="N19" s="208"/>
      <c r="O19" s="934"/>
      <c r="P19" s="1393"/>
    </row>
    <row r="20" spans="1:17" ht="29.25" hidden="1" customHeight="1" thickTop="1">
      <c r="A20" s="936" t="s">
        <v>923</v>
      </c>
      <c r="B20" s="3151" t="s">
        <v>924</v>
      </c>
      <c r="C20" s="3152"/>
      <c r="D20" s="3152"/>
      <c r="E20" s="3152"/>
      <c r="F20" s="3153"/>
      <c r="G20" s="3154" t="s">
        <v>925</v>
      </c>
      <c r="H20" s="3154"/>
      <c r="I20" s="3154"/>
      <c r="J20" s="3154"/>
      <c r="K20" s="3155"/>
      <c r="L20" s="3156" t="s">
        <v>926</v>
      </c>
      <c r="M20" s="3156"/>
      <c r="N20" s="3156"/>
      <c r="O20" s="3156"/>
      <c r="P20" s="3157"/>
    </row>
    <row r="21" spans="1:17" ht="42.75" hidden="1" thickBot="1">
      <c r="A21" s="1394" t="s">
        <v>927</v>
      </c>
      <c r="B21" s="4448" t="s">
        <v>928</v>
      </c>
      <c r="C21" s="938" t="s">
        <v>929</v>
      </c>
      <c r="D21" s="4449" t="s">
        <v>930</v>
      </c>
      <c r="E21" s="4449" t="s">
        <v>931</v>
      </c>
      <c r="F21" s="4450" t="s">
        <v>277</v>
      </c>
      <c r="G21" s="4451" t="s">
        <v>236</v>
      </c>
      <c r="H21" s="4452" t="s">
        <v>932</v>
      </c>
      <c r="I21" s="4452" t="s">
        <v>933</v>
      </c>
      <c r="J21" s="4452" t="s">
        <v>934</v>
      </c>
      <c r="K21" s="4453" t="s">
        <v>277</v>
      </c>
      <c r="L21" s="4454" t="s">
        <v>236</v>
      </c>
      <c r="M21" s="4455" t="s">
        <v>932</v>
      </c>
      <c r="N21" s="4455" t="s">
        <v>933</v>
      </c>
      <c r="O21" s="4455" t="s">
        <v>934</v>
      </c>
      <c r="P21" s="4456" t="s">
        <v>277</v>
      </c>
    </row>
    <row r="22" spans="1:17" ht="21.75" hidden="1" thickTop="1">
      <c r="A22" s="1395" t="s">
        <v>935</v>
      </c>
      <c r="B22" s="4457">
        <v>43</v>
      </c>
      <c r="C22" s="2640">
        <v>27</v>
      </c>
      <c r="D22" s="2640">
        <v>1</v>
      </c>
      <c r="E22" s="2640">
        <v>1</v>
      </c>
      <c r="F22" s="2641">
        <v>72</v>
      </c>
      <c r="G22" s="4458">
        <v>413</v>
      </c>
      <c r="H22" s="4459">
        <v>458</v>
      </c>
      <c r="I22" s="2642">
        <v>4</v>
      </c>
      <c r="J22" s="954">
        <v>95</v>
      </c>
      <c r="K22" s="4460">
        <v>970</v>
      </c>
      <c r="L22" s="2640">
        <v>7269</v>
      </c>
      <c r="M22" s="2640">
        <v>5055</v>
      </c>
      <c r="N22" s="2642">
        <v>61</v>
      </c>
      <c r="O22" s="954">
        <v>1445</v>
      </c>
      <c r="P22" s="4461">
        <v>13830</v>
      </c>
    </row>
    <row r="23" spans="1:17" ht="21" hidden="1">
      <c r="A23" s="4462" t="s">
        <v>504</v>
      </c>
      <c r="B23" s="4463">
        <v>18</v>
      </c>
      <c r="C23" s="4459">
        <v>5</v>
      </c>
      <c r="D23" s="4459">
        <v>0</v>
      </c>
      <c r="E23" s="4459">
        <v>0</v>
      </c>
      <c r="F23" s="4464">
        <v>23</v>
      </c>
      <c r="G23" s="4458">
        <v>96</v>
      </c>
      <c r="H23" s="4459">
        <v>60</v>
      </c>
      <c r="I23" s="4465">
        <v>0</v>
      </c>
      <c r="J23" s="4465">
        <v>0</v>
      </c>
      <c r="K23" s="4460">
        <v>156</v>
      </c>
      <c r="L23" s="4459">
        <v>1455</v>
      </c>
      <c r="M23" s="4459">
        <v>667</v>
      </c>
      <c r="N23" s="4465">
        <v>0</v>
      </c>
      <c r="O23" s="4465">
        <v>0</v>
      </c>
      <c r="P23" s="4461">
        <v>2122</v>
      </c>
    </row>
    <row r="24" spans="1:17" ht="21" hidden="1">
      <c r="A24" s="4462" t="s">
        <v>505</v>
      </c>
      <c r="B24" s="4466">
        <v>116</v>
      </c>
      <c r="C24" s="4467">
        <v>10</v>
      </c>
      <c r="D24" s="4459">
        <v>0</v>
      </c>
      <c r="E24" s="4459">
        <v>2</v>
      </c>
      <c r="F24" s="4464">
        <v>128</v>
      </c>
      <c r="G24" s="4468">
        <v>752</v>
      </c>
      <c r="H24" s="4467">
        <v>139</v>
      </c>
      <c r="I24" s="4465">
        <v>0</v>
      </c>
      <c r="J24" s="4459">
        <v>71</v>
      </c>
      <c r="K24" s="4460">
        <v>962</v>
      </c>
      <c r="L24" s="4467">
        <v>24778</v>
      </c>
      <c r="M24" s="4467">
        <v>3892</v>
      </c>
      <c r="N24" s="4465">
        <v>0</v>
      </c>
      <c r="O24" s="4459">
        <v>1525</v>
      </c>
      <c r="P24" s="4461">
        <v>30195</v>
      </c>
    </row>
    <row r="25" spans="1:17" ht="21.75" hidden="1" thickBot="1">
      <c r="A25" s="4462" t="s">
        <v>936</v>
      </c>
      <c r="B25" s="4463">
        <v>131</v>
      </c>
      <c r="C25" s="4459">
        <v>27</v>
      </c>
      <c r="D25" s="4459">
        <v>3</v>
      </c>
      <c r="E25" s="4459">
        <v>1</v>
      </c>
      <c r="F25" s="4464">
        <v>162</v>
      </c>
      <c r="G25" s="4458">
        <v>733</v>
      </c>
      <c r="H25" s="4459">
        <v>295</v>
      </c>
      <c r="I25" s="4467">
        <v>35</v>
      </c>
      <c r="J25" s="4459">
        <v>21</v>
      </c>
      <c r="K25" s="4460">
        <v>1084</v>
      </c>
      <c r="L25" s="4459">
        <v>16677</v>
      </c>
      <c r="M25" s="4459">
        <v>5480</v>
      </c>
      <c r="N25" s="4459">
        <v>503</v>
      </c>
      <c r="O25" s="955">
        <v>387</v>
      </c>
      <c r="P25" s="4461">
        <v>23047</v>
      </c>
    </row>
    <row r="26" spans="1:17" ht="43.5" hidden="1" thickTop="1" thickBot="1">
      <c r="A26" s="942" t="s">
        <v>937</v>
      </c>
      <c r="B26" s="943">
        <v>308</v>
      </c>
      <c r="C26" s="944">
        <v>69</v>
      </c>
      <c r="D26" s="944">
        <v>4</v>
      </c>
      <c r="E26" s="944">
        <v>4</v>
      </c>
      <c r="F26" s="945">
        <v>385</v>
      </c>
      <c r="G26" s="946">
        <v>1994</v>
      </c>
      <c r="H26" s="946">
        <v>952</v>
      </c>
      <c r="I26" s="946">
        <v>39</v>
      </c>
      <c r="J26" s="946">
        <v>187</v>
      </c>
      <c r="K26" s="947">
        <v>3172</v>
      </c>
      <c r="L26" s="948">
        <v>50179</v>
      </c>
      <c r="M26" s="949">
        <v>15094</v>
      </c>
      <c r="N26" s="949">
        <v>564</v>
      </c>
      <c r="O26" s="949">
        <v>3357</v>
      </c>
      <c r="P26" s="950">
        <v>69194</v>
      </c>
      <c r="Q26" s="172"/>
    </row>
    <row r="27" spans="1:17" ht="15.75" hidden="1" thickTop="1">
      <c r="A27" s="172"/>
      <c r="B27" s="159"/>
      <c r="C27" s="159"/>
      <c r="D27" s="159"/>
      <c r="E27" s="159"/>
      <c r="F27" s="159"/>
      <c r="G27" s="159"/>
      <c r="H27" s="159"/>
      <c r="I27" s="159"/>
      <c r="J27" s="159"/>
      <c r="K27" s="159"/>
      <c r="L27" s="159"/>
      <c r="M27" s="159"/>
      <c r="N27" s="159"/>
      <c r="O27" s="159"/>
      <c r="P27" s="159"/>
    </row>
    <row r="28" spans="1:17" hidden="1">
      <c r="A28" s="169"/>
      <c r="B28" s="159"/>
      <c r="C28" s="159"/>
      <c r="D28" s="159"/>
      <c r="E28" s="159"/>
      <c r="F28" s="159"/>
      <c r="G28" s="159"/>
      <c r="H28" s="159"/>
      <c r="I28" s="159"/>
      <c r="J28" s="159"/>
      <c r="K28" s="159"/>
      <c r="L28" s="159"/>
      <c r="M28" s="159"/>
      <c r="N28" s="159"/>
      <c r="O28" s="159"/>
      <c r="P28" s="159"/>
    </row>
    <row r="29" spans="1:17" hidden="1">
      <c r="A29" s="169"/>
      <c r="B29" s="159"/>
      <c r="C29" s="159"/>
      <c r="D29" s="159"/>
      <c r="E29" s="159"/>
      <c r="F29" s="159"/>
      <c r="G29" s="159"/>
      <c r="H29" s="159"/>
      <c r="I29" s="159"/>
      <c r="J29" s="159"/>
      <c r="K29" s="159"/>
      <c r="L29" s="159"/>
      <c r="M29" s="159"/>
      <c r="N29" s="159"/>
      <c r="O29" s="159"/>
      <c r="P29" s="159"/>
    </row>
    <row r="30" spans="1:17" hidden="1">
      <c r="A30" s="169"/>
      <c r="B30" s="159"/>
      <c r="C30" s="159"/>
      <c r="D30" s="159"/>
      <c r="E30" s="159"/>
      <c r="F30" s="159"/>
      <c r="G30" s="159"/>
      <c r="H30" s="159"/>
      <c r="I30" s="159"/>
      <c r="J30" s="159"/>
      <c r="K30" s="159"/>
      <c r="L30" s="159"/>
      <c r="M30" s="159"/>
      <c r="N30" s="159"/>
      <c r="O30" s="159"/>
      <c r="P30" s="159"/>
    </row>
    <row r="31" spans="1:17">
      <c r="A31" s="172"/>
      <c r="B31" s="159"/>
      <c r="C31" s="159"/>
      <c r="D31" s="159"/>
      <c r="E31" s="159"/>
      <c r="F31" s="159"/>
      <c r="G31" s="159"/>
      <c r="H31" s="159"/>
      <c r="I31" s="159"/>
      <c r="J31" s="159"/>
      <c r="K31" s="159"/>
      <c r="L31" s="159"/>
      <c r="M31" s="159"/>
      <c r="N31" s="159"/>
      <c r="O31" s="159"/>
      <c r="P31" s="159"/>
    </row>
    <row r="32" spans="1:17">
      <c r="A32" s="172"/>
      <c r="B32" s="159"/>
      <c r="C32" s="159"/>
      <c r="D32" s="159"/>
      <c r="E32" s="159"/>
      <c r="F32" s="159"/>
      <c r="G32" s="159"/>
      <c r="H32" s="159"/>
      <c r="I32" s="159"/>
      <c r="J32" s="159"/>
      <c r="K32" s="159"/>
      <c r="L32" s="159"/>
      <c r="M32" s="159"/>
      <c r="N32" s="159"/>
      <c r="O32" s="159"/>
      <c r="P32" s="159"/>
    </row>
    <row r="33" spans="1:16">
      <c r="A33" s="172"/>
      <c r="B33" s="159"/>
      <c r="C33" s="159"/>
      <c r="D33" s="159"/>
      <c r="E33" s="159"/>
      <c r="F33" s="159"/>
      <c r="G33" s="159"/>
      <c r="H33" s="159"/>
      <c r="I33" s="159"/>
      <c r="J33" s="159"/>
      <c r="K33" s="159"/>
      <c r="L33" s="159"/>
      <c r="M33" s="159"/>
      <c r="N33" s="159"/>
      <c r="O33" s="159"/>
      <c r="P33" s="159"/>
    </row>
    <row r="34" spans="1:16">
      <c r="A34" s="169"/>
      <c r="B34" s="159"/>
      <c r="C34" s="159"/>
      <c r="D34" s="159"/>
      <c r="E34" s="159"/>
      <c r="F34" s="159"/>
      <c r="G34" s="159"/>
      <c r="H34" s="159"/>
      <c r="I34" s="159"/>
      <c r="J34" s="159"/>
      <c r="K34" s="159"/>
      <c r="L34" s="159"/>
      <c r="M34" s="159"/>
      <c r="N34" s="159"/>
      <c r="O34" s="159"/>
      <c r="P34" s="159"/>
    </row>
    <row r="35" spans="1:16">
      <c r="A35" s="172"/>
      <c r="B35" s="159"/>
      <c r="C35" s="159"/>
      <c r="D35" s="159"/>
      <c r="E35" s="159"/>
      <c r="F35" s="159"/>
      <c r="G35" s="159"/>
      <c r="H35" s="159"/>
      <c r="I35" s="159"/>
      <c r="J35" s="159"/>
      <c r="K35" s="159"/>
      <c r="L35" s="159"/>
      <c r="M35" s="159"/>
      <c r="N35" s="159"/>
      <c r="O35" s="159"/>
      <c r="P35" s="159"/>
    </row>
  </sheetData>
  <mergeCells count="13">
    <mergeCell ref="A16:P16"/>
    <mergeCell ref="A17:P17"/>
    <mergeCell ref="A18:P18"/>
    <mergeCell ref="B20:F20"/>
    <mergeCell ref="G20:K20"/>
    <mergeCell ref="L20:P20"/>
    <mergeCell ref="A1:P1"/>
    <mergeCell ref="A2:P2"/>
    <mergeCell ref="A3:P3"/>
    <mergeCell ref="A4:P4"/>
    <mergeCell ref="B6:F6"/>
    <mergeCell ref="G6:K6"/>
    <mergeCell ref="L6:P6"/>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I63"/>
  <sheetViews>
    <sheetView view="pageBreakPreview" topLeftCell="A5" zoomScale="86" zoomScaleSheetLayoutView="86" workbookViewId="0">
      <selection activeCell="G29" sqref="G29"/>
    </sheetView>
  </sheetViews>
  <sheetFormatPr defaultColWidth="9.140625" defaultRowHeight="15"/>
  <cols>
    <col min="1" max="1" width="71.140625" style="159" bestFit="1" customWidth="1"/>
    <col min="2" max="13" width="13.42578125" style="159" customWidth="1"/>
    <col min="14" max="16384" width="9.140625" style="159"/>
  </cols>
  <sheetData>
    <row r="1" spans="1:9" ht="16.5" thickBot="1">
      <c r="A1" s="2643" t="s">
        <v>0</v>
      </c>
      <c r="B1" s="1401"/>
      <c r="C1" s="1401"/>
      <c r="D1" s="1401"/>
      <c r="E1" s="1401"/>
      <c r="F1" s="1401"/>
      <c r="G1" s="1402"/>
    </row>
    <row r="2" spans="1:9">
      <c r="A2" s="1400" t="s">
        <v>498</v>
      </c>
      <c r="B2" s="1401"/>
      <c r="C2" s="1401"/>
      <c r="D2" s="1401"/>
      <c r="E2" s="1401"/>
      <c r="F2" s="1401"/>
      <c r="G2" s="1402"/>
    </row>
    <row r="3" spans="1:9">
      <c r="A3" s="286" t="s">
        <v>941</v>
      </c>
      <c r="B3" s="287"/>
      <c r="C3" s="287"/>
      <c r="D3" s="287"/>
      <c r="E3" s="287"/>
      <c r="F3" s="287"/>
      <c r="G3" s="1403"/>
    </row>
    <row r="4" spans="1:9" s="288" customFormat="1" ht="32.25" customHeight="1">
      <c r="A4" s="3164">
        <v>44561</v>
      </c>
      <c r="B4" s="3165"/>
      <c r="C4" s="3165"/>
      <c r="D4" s="3165"/>
      <c r="E4" s="3165"/>
      <c r="F4" s="3165"/>
      <c r="G4" s="3166"/>
    </row>
    <row r="5" spans="1:9" ht="18.75" thickBot="1">
      <c r="A5" s="613" t="s">
        <v>942</v>
      </c>
      <c r="B5" s="289" t="s">
        <v>943</v>
      </c>
      <c r="C5" s="290"/>
      <c r="D5" s="290"/>
      <c r="E5" s="290"/>
      <c r="F5" s="290"/>
      <c r="G5" s="1404"/>
    </row>
    <row r="6" spans="1:9" ht="19.5" customHeight="1" thickTop="1" thickBot="1">
      <c r="A6" s="291" t="s">
        <v>502</v>
      </c>
      <c r="B6" s="298" t="s">
        <v>944</v>
      </c>
      <c r="C6" s="292" t="s">
        <v>945</v>
      </c>
      <c r="D6" s="292" t="s">
        <v>946</v>
      </c>
      <c r="E6" s="292" t="s">
        <v>947</v>
      </c>
      <c r="F6" s="293" t="s">
        <v>948</v>
      </c>
      <c r="G6" s="294" t="s">
        <v>41</v>
      </c>
    </row>
    <row r="7" spans="1:9" s="162" customFormat="1" ht="32.25" customHeight="1">
      <c r="A7" s="1405" t="s">
        <v>949</v>
      </c>
      <c r="B7" s="1406">
        <f>'Universities + Vocational S'!I14</f>
        <v>1</v>
      </c>
      <c r="C7" s="1406">
        <f>'Universities + Vocational S'!K14</f>
        <v>1</v>
      </c>
      <c r="D7" s="1406">
        <f>'Universities + Vocational S'!L14</f>
        <v>1</v>
      </c>
      <c r="E7" s="1406">
        <f>'Universities + Vocational S'!J14</f>
        <v>1</v>
      </c>
      <c r="F7" s="1407">
        <f>'Universities + Vocational S'!M14</f>
        <v>1</v>
      </c>
      <c r="G7" s="1408">
        <f>SUM(B7:F7)</f>
        <v>5</v>
      </c>
    </row>
    <row r="8" spans="1:9" s="162" customFormat="1" ht="19.5" customHeight="1">
      <c r="A8" s="4472" t="s">
        <v>511</v>
      </c>
      <c r="B8" s="4473">
        <f>'Universities + Vocational S'!I27</f>
        <v>72</v>
      </c>
      <c r="C8" s="4473">
        <f>'Universities + Vocational S'!K27</f>
        <v>22</v>
      </c>
      <c r="D8" s="4473">
        <f>'Universities + Vocational S'!L27</f>
        <v>8</v>
      </c>
      <c r="E8" s="4473">
        <f>'Universities + Vocational S'!J27</f>
        <v>48</v>
      </c>
      <c r="F8" s="4474">
        <f>'Universities + Vocational S'!M27</f>
        <v>35</v>
      </c>
      <c r="G8" s="4475">
        <f t="shared" ref="G8:G29" si="0">SUM(B8:F8)</f>
        <v>185</v>
      </c>
    </row>
    <row r="9" spans="1:9" s="162" customFormat="1" ht="19.5" customHeight="1">
      <c r="A9" s="4472" t="s">
        <v>512</v>
      </c>
      <c r="B9" s="4473">
        <f>'Universities + Vocational S'!I28</f>
        <v>55</v>
      </c>
      <c r="C9" s="4473">
        <f>'Universities + Vocational S'!K28</f>
        <v>20</v>
      </c>
      <c r="D9" s="4473">
        <f>'Universities + Vocational S'!L28</f>
        <v>8</v>
      </c>
      <c r="E9" s="4473">
        <f>'Universities + Vocational S'!J28</f>
        <v>48</v>
      </c>
      <c r="F9" s="4474">
        <f>'Universities + Vocational S'!M28</f>
        <v>35</v>
      </c>
      <c r="G9" s="4475">
        <f>SUM(B9:F9)</f>
        <v>166</v>
      </c>
    </row>
    <row r="10" spans="1:9" s="162" customFormat="1" ht="19.5" customHeight="1">
      <c r="A10" s="4472" t="s">
        <v>513</v>
      </c>
      <c r="B10" s="4473">
        <f>'Universities + Vocational S'!I29</f>
        <v>17</v>
      </c>
      <c r="C10" s="4473">
        <f>'Universities + Vocational S'!K29</f>
        <v>2</v>
      </c>
      <c r="D10" s="4473">
        <f>'Universities + Vocational S'!L29</f>
        <v>0</v>
      </c>
      <c r="E10" s="4473">
        <f>'Universities + Vocational S'!J29</f>
        <v>0</v>
      </c>
      <c r="F10" s="4474">
        <f>'Universities + Vocational S'!M29</f>
        <v>0</v>
      </c>
      <c r="G10" s="4475">
        <f t="shared" si="0"/>
        <v>19</v>
      </c>
    </row>
    <row r="11" spans="1:9" s="162" customFormat="1" ht="19.149999999999999" customHeight="1">
      <c r="A11" s="4472" t="s">
        <v>950</v>
      </c>
      <c r="B11" s="4473">
        <f>'Universities + Vocational S'!I30</f>
        <v>90</v>
      </c>
      <c r="C11" s="4473">
        <f>'Universities + Vocational S'!K30</f>
        <v>25</v>
      </c>
      <c r="D11" s="4473">
        <f>'Universities + Vocational S'!L30</f>
        <v>6</v>
      </c>
      <c r="E11" s="4473">
        <f>'Universities + Vocational S'!J30</f>
        <v>200</v>
      </c>
      <c r="F11" s="4474">
        <f>'Universities + Vocational S'!M30</f>
        <v>36</v>
      </c>
      <c r="G11" s="4475">
        <f>SUM(B11:F11)</f>
        <v>357</v>
      </c>
      <c r="H11" s="162" t="s">
        <v>951</v>
      </c>
    </row>
    <row r="12" spans="1:9" s="162" customFormat="1" ht="19.149999999999999" customHeight="1">
      <c r="A12" s="4472" t="s">
        <v>952</v>
      </c>
      <c r="B12" s="4473">
        <f>'Universities + Vocational S'!I31</f>
        <v>43</v>
      </c>
      <c r="C12" s="4473">
        <f>'Universities + Vocational S'!K31</f>
        <v>15</v>
      </c>
      <c r="D12" s="4473">
        <f>'Universities + Vocational S'!L31</f>
        <v>6</v>
      </c>
      <c r="E12" s="4473">
        <f>'Universities + Vocational S'!J31</f>
        <v>32</v>
      </c>
      <c r="F12" s="4474">
        <f>'Universities + Vocational S'!M31</f>
        <v>27</v>
      </c>
      <c r="G12" s="4475">
        <f t="shared" si="0"/>
        <v>123</v>
      </c>
    </row>
    <row r="13" spans="1:9" s="162" customFormat="1" ht="19.149999999999999" customHeight="1">
      <c r="A13" s="4476" t="s">
        <v>878</v>
      </c>
      <c r="B13" s="4473">
        <f>'Universities + Vocational S'!I32</f>
        <v>20</v>
      </c>
      <c r="C13" s="4473">
        <f>'Universities + Vocational S'!K32</f>
        <v>10</v>
      </c>
      <c r="D13" s="4473">
        <f>'Universities + Vocational S'!L32</f>
        <v>0</v>
      </c>
      <c r="E13" s="4473">
        <f>'Universities + Vocational S'!J32</f>
        <v>6</v>
      </c>
      <c r="F13" s="4474">
        <f>'Universities + Vocational S'!M32</f>
        <v>10</v>
      </c>
      <c r="G13" s="4475">
        <f t="shared" si="0"/>
        <v>46</v>
      </c>
    </row>
    <row r="14" spans="1:9" s="162" customFormat="1" ht="19.149999999999999" customHeight="1">
      <c r="A14" s="4476" t="s">
        <v>879</v>
      </c>
      <c r="B14" s="4473">
        <f>'Universities + Vocational S'!I33</f>
        <v>9</v>
      </c>
      <c r="C14" s="4473">
        <f>'Universities + Vocational S'!K33</f>
        <v>8</v>
      </c>
      <c r="D14" s="4473">
        <f>'Universities + Vocational S'!L33</f>
        <v>0</v>
      </c>
      <c r="E14" s="4473">
        <f>'Universities + Vocational S'!J33</f>
        <v>10</v>
      </c>
      <c r="F14" s="4474">
        <f>'Universities + Vocational S'!M33</f>
        <v>0</v>
      </c>
      <c r="G14" s="4475">
        <f t="shared" si="0"/>
        <v>27</v>
      </c>
    </row>
    <row r="15" spans="1:9" ht="19.149999999999999" customHeight="1">
      <c r="A15" s="4477" t="s">
        <v>880</v>
      </c>
      <c r="B15" s="4473">
        <f>'Universities + Vocational S'!I34</f>
        <v>72</v>
      </c>
      <c r="C15" s="4473">
        <f>'Universities + Vocational S'!K34</f>
        <v>22</v>
      </c>
      <c r="D15" s="4473">
        <f>'Universities + Vocational S'!L34</f>
        <v>8</v>
      </c>
      <c r="E15" s="4473">
        <f>'Universities + Vocational S'!J34</f>
        <v>48</v>
      </c>
      <c r="F15" s="4474">
        <f>'Universities + Vocational S'!M34</f>
        <v>32</v>
      </c>
      <c r="G15" s="4475">
        <f t="shared" si="0"/>
        <v>182</v>
      </c>
    </row>
    <row r="16" spans="1:9" s="162" customFormat="1" ht="19.5" customHeight="1">
      <c r="A16" s="4472" t="s">
        <v>953</v>
      </c>
      <c r="B16" s="4473">
        <f>'Universities + Vocational S'!I20</f>
        <v>1413</v>
      </c>
      <c r="C16" s="4473">
        <f>'Universities + Vocational S'!K20</f>
        <v>555</v>
      </c>
      <c r="D16" s="4473">
        <f>'Universities + Vocational S'!L20</f>
        <v>91</v>
      </c>
      <c r="E16" s="4473">
        <f>'Universities + Vocational S'!J20</f>
        <v>1225</v>
      </c>
      <c r="F16" s="4474">
        <f>'Universities + Vocational S'!M20</f>
        <v>694</v>
      </c>
      <c r="G16" s="4475">
        <f t="shared" si="0"/>
        <v>3978</v>
      </c>
      <c r="H16" s="162">
        <f>E16+F16</f>
        <v>1919</v>
      </c>
      <c r="I16" s="162" t="s">
        <v>954</v>
      </c>
    </row>
    <row r="17" spans="1:9" s="162" customFormat="1" ht="19.5" customHeight="1">
      <c r="A17" s="4472" t="s">
        <v>955</v>
      </c>
      <c r="B17" s="4473">
        <f>'Universities + Vocational S'!I21</f>
        <v>685</v>
      </c>
      <c r="C17" s="4473">
        <f>'Universities + Vocational S'!K21</f>
        <v>355</v>
      </c>
      <c r="D17" s="4473">
        <f>'Universities + Vocational S'!L21</f>
        <v>63</v>
      </c>
      <c r="E17" s="4473">
        <f>'Universities + Vocational S'!J21</f>
        <v>811</v>
      </c>
      <c r="F17" s="4474">
        <f>'Universities + Vocational S'!M21</f>
        <v>536</v>
      </c>
      <c r="G17" s="4475">
        <f t="shared" si="0"/>
        <v>2450</v>
      </c>
      <c r="H17" s="162">
        <f>E16+F16</f>
        <v>1919</v>
      </c>
      <c r="I17" s="162" t="s">
        <v>956</v>
      </c>
    </row>
    <row r="18" spans="1:9" s="162" customFormat="1" ht="19.5" customHeight="1">
      <c r="A18" s="4472" t="s">
        <v>521</v>
      </c>
      <c r="B18" s="4473">
        <f>'Universities + Vocational S'!I22</f>
        <v>728</v>
      </c>
      <c r="C18" s="4473">
        <f>'Universities + Vocational S'!K22</f>
        <v>200</v>
      </c>
      <c r="D18" s="4473">
        <f>'Universities + Vocational S'!L22</f>
        <v>28</v>
      </c>
      <c r="E18" s="4473">
        <f>'Universities + Vocational S'!J22</f>
        <v>414</v>
      </c>
      <c r="F18" s="4474">
        <f>'Universities + Vocational S'!M22</f>
        <v>158</v>
      </c>
      <c r="G18" s="4475">
        <f t="shared" si="0"/>
        <v>1528</v>
      </c>
    </row>
    <row r="19" spans="1:9" s="162" customFormat="1" ht="19.5" customHeight="1">
      <c r="A19" s="4472" t="s">
        <v>522</v>
      </c>
      <c r="B19" s="4473">
        <f>'Universities + Vocational S'!I23</f>
        <v>0</v>
      </c>
      <c r="C19" s="4473">
        <f>'Universities + Vocational S'!K23</f>
        <v>7</v>
      </c>
      <c r="D19" s="4473">
        <f>'Universities + Vocational S'!L23</f>
        <v>0</v>
      </c>
      <c r="E19" s="4473">
        <f>'Universities + Vocational S'!J23</f>
        <v>17</v>
      </c>
      <c r="F19" s="4474">
        <f>'Universities + Vocational S'!M23</f>
        <v>33</v>
      </c>
      <c r="G19" s="4475">
        <f t="shared" si="0"/>
        <v>57</v>
      </c>
      <c r="H19" s="162">
        <f>E19+F19</f>
        <v>50</v>
      </c>
      <c r="I19" s="162" t="s">
        <v>954</v>
      </c>
    </row>
    <row r="20" spans="1:9" s="162" customFormat="1" ht="19.5" customHeight="1">
      <c r="A20" s="4472" t="s">
        <v>957</v>
      </c>
      <c r="B20" s="4473">
        <f>'Universities + Vocational S'!I38</f>
        <v>137</v>
      </c>
      <c r="C20" s="4473">
        <f>'Universities + Vocational S'!K38</f>
        <v>97</v>
      </c>
      <c r="D20" s="4473">
        <f>'Universities + Vocational S'!L38</f>
        <v>0</v>
      </c>
      <c r="E20" s="4473">
        <f>'Universities + Vocational S'!J38</f>
        <v>79</v>
      </c>
      <c r="F20" s="4474">
        <f>'Universities + Vocational S'!M38</f>
        <v>93</v>
      </c>
      <c r="G20" s="4475">
        <f>SUM(B20:F20)</f>
        <v>406</v>
      </c>
      <c r="H20" s="162">
        <f>E19+F19</f>
        <v>50</v>
      </c>
    </row>
    <row r="21" spans="1:9" s="162" customFormat="1" ht="19.5" customHeight="1">
      <c r="A21" s="4472" t="s">
        <v>958</v>
      </c>
      <c r="B21" s="4473">
        <f>'Universities + Vocational S'!I39</f>
        <v>421</v>
      </c>
      <c r="C21" s="4473">
        <f>'Universities + Vocational S'!K39</f>
        <v>313</v>
      </c>
      <c r="D21" s="4473">
        <f>'Universities + Vocational S'!L39</f>
        <v>0</v>
      </c>
      <c r="E21" s="4473">
        <f>'Universities + Vocational S'!J39</f>
        <v>212</v>
      </c>
      <c r="F21" s="4474">
        <f>'Universities + Vocational S'!M39</f>
        <v>286</v>
      </c>
      <c r="G21" s="4475">
        <f>SUM(B21:F21)</f>
        <v>1232</v>
      </c>
    </row>
    <row r="22" spans="1:9" s="162" customFormat="1" ht="19.5" customHeight="1">
      <c r="A22" s="4472" t="s">
        <v>959</v>
      </c>
      <c r="B22" s="4473">
        <f>'Universities + Vocational S'!I40</f>
        <v>64</v>
      </c>
      <c r="C22" s="4473">
        <f>'Universities + Vocational S'!K40</f>
        <v>80</v>
      </c>
      <c r="D22" s="4473">
        <f>'Universities + Vocational S'!L40</f>
        <v>0</v>
      </c>
      <c r="E22" s="4473">
        <f>'Universities + Vocational S'!J40</f>
        <v>371</v>
      </c>
      <c r="F22" s="4474">
        <f>'Universities + Vocational S'!M40</f>
        <v>174</v>
      </c>
      <c r="G22" s="4475">
        <f>SUM(B22:F22)</f>
        <v>689</v>
      </c>
    </row>
    <row r="23" spans="1:9" s="162" customFormat="1" ht="19.5" customHeight="1">
      <c r="A23" s="4472" t="s">
        <v>960</v>
      </c>
      <c r="B23" s="4473">
        <f>'Universities + Vocational S'!I41</f>
        <v>63</v>
      </c>
      <c r="C23" s="4473">
        <f>'Universities + Vocational S'!K41</f>
        <v>0</v>
      </c>
      <c r="D23" s="4473">
        <f>'Universities + Vocational S'!L41</f>
        <v>0</v>
      </c>
      <c r="E23" s="4473">
        <f>'Universities + Vocational S'!J41</f>
        <v>72</v>
      </c>
      <c r="F23" s="4474">
        <f>'Universities + Vocational S'!M41</f>
        <v>0</v>
      </c>
      <c r="G23" s="4475">
        <f t="shared" si="0"/>
        <v>135</v>
      </c>
    </row>
    <row r="24" spans="1:9" s="162" customFormat="1" ht="19.5" customHeight="1">
      <c r="A24" s="4472" t="s">
        <v>961</v>
      </c>
      <c r="B24" s="4473">
        <f>'Universities + Vocational S'!I42</f>
        <v>6</v>
      </c>
      <c r="C24" s="4473">
        <f>'Universities + Vocational S'!K42</f>
        <v>0</v>
      </c>
      <c r="D24" s="4473">
        <f>'Universities + Vocational S'!L42</f>
        <v>0</v>
      </c>
      <c r="E24" s="4473">
        <f>'Universities + Vocational S'!J42</f>
        <v>243</v>
      </c>
      <c r="F24" s="4474">
        <f>'Universities + Vocational S'!M42</f>
        <v>0</v>
      </c>
      <c r="G24" s="4475">
        <f>SUM(B24:F24)</f>
        <v>249</v>
      </c>
    </row>
    <row r="25" spans="1:9" s="162" customFormat="1" ht="19.5" customHeight="1">
      <c r="A25" s="4472" t="s">
        <v>962</v>
      </c>
      <c r="B25" s="4473">
        <f>'Universities + Vocational S'!I43</f>
        <v>466</v>
      </c>
      <c r="C25" s="4478">
        <f>'Universities + Vocational S'!K43</f>
        <v>0</v>
      </c>
      <c r="D25" s="4478">
        <f>'Universities + Vocational S'!L43</f>
        <v>91</v>
      </c>
      <c r="E25" s="4473">
        <f>'Universities + Vocational S'!J43</f>
        <v>248</v>
      </c>
      <c r="F25" s="4474">
        <f>'Universities + Vocational S'!M43</f>
        <v>0</v>
      </c>
      <c r="G25" s="4475">
        <f>SUM(B25:F25)</f>
        <v>805</v>
      </c>
    </row>
    <row r="26" spans="1:9" s="162" customFormat="1" ht="19.5" customHeight="1">
      <c r="A26" s="4472" t="s">
        <v>963</v>
      </c>
      <c r="B26" s="4473">
        <f>'Universities + Vocational S'!I44</f>
        <v>137</v>
      </c>
      <c r="C26" s="4478">
        <f>'Universities + Vocational S'!K44</f>
        <v>0</v>
      </c>
      <c r="D26" s="4478">
        <f>'Universities + Vocational S'!L44</f>
        <v>0</v>
      </c>
      <c r="E26" s="4473">
        <f>'Universities + Vocational S'!J44</f>
        <v>0</v>
      </c>
      <c r="F26" s="4474">
        <f>'Universities + Vocational S'!M44</f>
        <v>0</v>
      </c>
      <c r="G26" s="4475">
        <f>SUM(B26:F26)</f>
        <v>137</v>
      </c>
    </row>
    <row r="27" spans="1:9" s="162" customFormat="1" ht="19.5" customHeight="1">
      <c r="A27" s="4472" t="s">
        <v>964</v>
      </c>
      <c r="B27" s="4473">
        <f>'Universities + Vocational S'!I45</f>
        <v>64</v>
      </c>
      <c r="C27" s="4473">
        <f>'Universities + Vocational S'!K45</f>
        <v>0</v>
      </c>
      <c r="D27" s="4473">
        <f>'Universities + Vocational S'!L45</f>
        <v>0</v>
      </c>
      <c r="E27" s="4473">
        <f>'Universities + Vocational S'!J45</f>
        <v>0</v>
      </c>
      <c r="F27" s="4474">
        <f>'Universities + Vocational S'!M45</f>
        <v>0</v>
      </c>
      <c r="G27" s="4475">
        <f t="shared" si="0"/>
        <v>64</v>
      </c>
    </row>
    <row r="28" spans="1:9" s="162" customFormat="1" ht="19.5" customHeight="1">
      <c r="A28" s="4472" t="s">
        <v>965</v>
      </c>
      <c r="B28" s="4473">
        <f>'Universities + Vocational S'!I46</f>
        <v>55</v>
      </c>
      <c r="C28" s="4473">
        <f>'Universities + Vocational S'!K46</f>
        <v>65</v>
      </c>
      <c r="D28" s="4473">
        <f>'Universities + Vocational S'!L46</f>
        <v>0</v>
      </c>
      <c r="E28" s="4473">
        <f>'Universities + Vocational S'!J46</f>
        <v>0</v>
      </c>
      <c r="F28" s="4474">
        <f>'Universities + Vocational S'!M46</f>
        <v>141</v>
      </c>
      <c r="G28" s="4475">
        <f>SUM(B28:F28)</f>
        <v>261</v>
      </c>
    </row>
    <row r="29" spans="1:9" s="162" customFormat="1" ht="19.5" customHeight="1" thickBot="1">
      <c r="A29" s="4479" t="s">
        <v>966</v>
      </c>
      <c r="B29" s="4480">
        <f>'Universities + Vocational S'!I24</f>
        <v>317</v>
      </c>
      <c r="C29" s="4480">
        <f>'Universities + Vocational S'!K24</f>
        <v>163</v>
      </c>
      <c r="D29" s="4480">
        <f>'Universities + Vocational S'!L24</f>
        <v>24</v>
      </c>
      <c r="E29" s="4480">
        <f>'Universities + Vocational S'!J24</f>
        <v>269</v>
      </c>
      <c r="F29" s="4480">
        <f>'Universities + Vocational S'!M24</f>
        <v>167</v>
      </c>
      <c r="G29" s="4481">
        <f t="shared" si="0"/>
        <v>940</v>
      </c>
      <c r="H29" s="162">
        <f>E29+F29</f>
        <v>436</v>
      </c>
      <c r="I29" s="162" t="s">
        <v>954</v>
      </c>
    </row>
    <row r="30" spans="1:9" ht="19.5" customHeight="1" thickTop="1" thickBot="1">
      <c r="A30" s="295"/>
      <c r="B30" s="452"/>
      <c r="C30" s="452"/>
      <c r="D30" s="452"/>
      <c r="E30" s="452"/>
      <c r="F30" s="452"/>
      <c r="G30" s="1409"/>
      <c r="H30" s="159">
        <f>E29+F29</f>
        <v>436</v>
      </c>
    </row>
    <row r="31" spans="1:9" s="296" customFormat="1" ht="19.5" customHeight="1" thickBot="1">
      <c r="A31" s="1410" t="s">
        <v>967</v>
      </c>
      <c r="B31" s="1999">
        <f t="shared" ref="B31:F31" si="1">SUM(B20:B28)</f>
        <v>1413</v>
      </c>
      <c r="C31" s="1411">
        <f t="shared" si="1"/>
        <v>555</v>
      </c>
      <c r="D31" s="1411">
        <f t="shared" si="1"/>
        <v>91</v>
      </c>
      <c r="E31" s="1411">
        <f t="shared" si="1"/>
        <v>1225</v>
      </c>
      <c r="F31" s="1411">
        <f t="shared" si="1"/>
        <v>694</v>
      </c>
      <c r="G31" s="2205">
        <f>SUM(G20:G28)</f>
        <v>3978</v>
      </c>
    </row>
    <row r="32" spans="1:9" ht="23.25" customHeight="1">
      <c r="A32" s="297" t="s">
        <v>530</v>
      </c>
      <c r="G32" s="2539"/>
    </row>
    <row r="33" spans="1:7">
      <c r="A33" s="286" t="s">
        <v>498</v>
      </c>
      <c r="B33" s="287"/>
      <c r="C33" s="287"/>
      <c r="D33" s="287"/>
      <c r="E33" s="287"/>
      <c r="F33" s="287"/>
      <c r="G33" s="1403"/>
    </row>
    <row r="34" spans="1:7">
      <c r="A34" s="286" t="s">
        <v>941</v>
      </c>
      <c r="B34" s="287"/>
      <c r="C34" s="287"/>
      <c r="D34" s="287"/>
      <c r="E34" s="287"/>
      <c r="F34" s="287"/>
      <c r="G34" s="1403"/>
    </row>
    <row r="35" spans="1:7">
      <c r="A35" s="3164">
        <v>44196</v>
      </c>
      <c r="B35" s="3165"/>
      <c r="C35" s="3165"/>
      <c r="D35" s="3165"/>
      <c r="E35" s="3165"/>
      <c r="F35" s="3165"/>
      <c r="G35" s="3166"/>
    </row>
    <row r="36" spans="1:7" s="288" customFormat="1" ht="32.25" customHeight="1" thickBot="1">
      <c r="A36" s="613" t="s">
        <v>942</v>
      </c>
      <c r="B36" s="289" t="s">
        <v>943</v>
      </c>
      <c r="C36" s="290"/>
      <c r="D36" s="290"/>
      <c r="E36" s="290"/>
      <c r="F36" s="290"/>
      <c r="G36" s="1404"/>
    </row>
    <row r="37" spans="1:7" ht="16.5" thickTop="1" thickBot="1">
      <c r="A37" s="291" t="s">
        <v>502</v>
      </c>
      <c r="B37" s="298" t="s">
        <v>944</v>
      </c>
      <c r="C37" s="292" t="s">
        <v>945</v>
      </c>
      <c r="D37" s="292"/>
      <c r="E37" s="292" t="s">
        <v>947</v>
      </c>
      <c r="F37" s="293" t="s">
        <v>948</v>
      </c>
      <c r="G37" s="294" t="s">
        <v>41</v>
      </c>
    </row>
    <row r="38" spans="1:7" ht="19.5" customHeight="1">
      <c r="A38" s="1405" t="s">
        <v>949</v>
      </c>
      <c r="B38" s="1406">
        <v>1</v>
      </c>
      <c r="C38" s="1406">
        <v>1</v>
      </c>
      <c r="D38" s="1406">
        <v>1</v>
      </c>
      <c r="E38" s="1406">
        <v>1</v>
      </c>
      <c r="F38" s="1407">
        <v>1</v>
      </c>
      <c r="G38" s="1408">
        <v>5</v>
      </c>
    </row>
    <row r="39" spans="1:7" s="162" customFormat="1" ht="19.5" customHeight="1">
      <c r="A39" s="4472" t="s">
        <v>511</v>
      </c>
      <c r="B39" s="4473">
        <v>64</v>
      </c>
      <c r="C39" s="4473">
        <v>23</v>
      </c>
      <c r="D39" s="4473">
        <v>8</v>
      </c>
      <c r="E39" s="4473">
        <v>43</v>
      </c>
      <c r="F39" s="4474">
        <v>36</v>
      </c>
      <c r="G39" s="4475">
        <v>174</v>
      </c>
    </row>
    <row r="40" spans="1:7" s="162" customFormat="1" ht="19.5" customHeight="1">
      <c r="A40" s="4472" t="s">
        <v>512</v>
      </c>
      <c r="B40" s="4473">
        <v>51</v>
      </c>
      <c r="C40" s="4473">
        <v>22</v>
      </c>
      <c r="D40" s="4473">
        <v>8</v>
      </c>
      <c r="E40" s="4473">
        <v>43</v>
      </c>
      <c r="F40" s="4474">
        <v>36</v>
      </c>
      <c r="G40" s="4475">
        <v>160</v>
      </c>
    </row>
    <row r="41" spans="1:7" s="162" customFormat="1" ht="19.5" customHeight="1">
      <c r="A41" s="4472" t="s">
        <v>513</v>
      </c>
      <c r="B41" s="4473">
        <v>13</v>
      </c>
      <c r="C41" s="4473">
        <v>1</v>
      </c>
      <c r="D41" s="4473">
        <v>0</v>
      </c>
      <c r="E41" s="4473">
        <v>0</v>
      </c>
      <c r="F41" s="4474">
        <v>0</v>
      </c>
      <c r="G41" s="4475">
        <v>14</v>
      </c>
    </row>
    <row r="42" spans="1:7" s="162" customFormat="1" ht="19.5" customHeight="1">
      <c r="A42" s="4472" t="s">
        <v>950</v>
      </c>
      <c r="B42" s="4473">
        <v>98</v>
      </c>
      <c r="C42" s="4473">
        <v>31</v>
      </c>
      <c r="D42" s="4473">
        <v>6</v>
      </c>
      <c r="E42" s="4473">
        <v>210</v>
      </c>
      <c r="F42" s="4474">
        <v>30</v>
      </c>
      <c r="G42" s="4475">
        <v>375</v>
      </c>
    </row>
    <row r="43" spans="1:7" s="162" customFormat="1" ht="19.5" customHeight="1">
      <c r="A43" s="4472" t="s">
        <v>952</v>
      </c>
      <c r="B43" s="4473">
        <v>39</v>
      </c>
      <c r="C43" s="4473">
        <v>21</v>
      </c>
      <c r="D43" s="4473">
        <v>6</v>
      </c>
      <c r="E43" s="4473">
        <v>32</v>
      </c>
      <c r="F43" s="4474">
        <v>28</v>
      </c>
      <c r="G43" s="4475">
        <v>126</v>
      </c>
    </row>
    <row r="44" spans="1:7" s="162" customFormat="1" ht="19.5" customHeight="1">
      <c r="A44" s="4472" t="s">
        <v>878</v>
      </c>
      <c r="B44" s="4473">
        <v>10</v>
      </c>
      <c r="C44" s="4473">
        <v>8</v>
      </c>
      <c r="D44" s="4473">
        <v>0</v>
      </c>
      <c r="E44" s="4473">
        <v>0</v>
      </c>
      <c r="F44" s="4474">
        <v>11</v>
      </c>
      <c r="G44" s="4475">
        <v>29</v>
      </c>
    </row>
    <row r="45" spans="1:7" s="162" customFormat="1" ht="19.5" customHeight="1">
      <c r="A45" s="4472" t="s">
        <v>879</v>
      </c>
      <c r="B45" s="4473">
        <v>20</v>
      </c>
      <c r="C45" s="4473">
        <v>9</v>
      </c>
      <c r="D45" s="4473">
        <v>0</v>
      </c>
      <c r="E45" s="4473">
        <v>0</v>
      </c>
      <c r="F45" s="4474">
        <v>0</v>
      </c>
      <c r="G45" s="4475">
        <v>29</v>
      </c>
    </row>
    <row r="46" spans="1:7" s="162" customFormat="1" ht="19.5" customHeight="1">
      <c r="A46" s="4472" t="s">
        <v>880</v>
      </c>
      <c r="B46" s="4473">
        <v>64</v>
      </c>
      <c r="C46" s="4473">
        <v>6</v>
      </c>
      <c r="D46" s="4473">
        <v>8</v>
      </c>
      <c r="E46" s="4473">
        <v>43</v>
      </c>
      <c r="F46" s="4474">
        <v>33</v>
      </c>
      <c r="G46" s="4475">
        <v>154</v>
      </c>
    </row>
    <row r="47" spans="1:7" s="162" customFormat="1" ht="19.5" customHeight="1">
      <c r="A47" s="4472" t="s">
        <v>953</v>
      </c>
      <c r="B47" s="4473">
        <v>1312</v>
      </c>
      <c r="C47" s="4473">
        <v>440</v>
      </c>
      <c r="D47" s="4473">
        <v>91</v>
      </c>
      <c r="E47" s="4473">
        <v>1268</v>
      </c>
      <c r="F47" s="4474">
        <v>670</v>
      </c>
      <c r="G47" s="4475">
        <v>3781</v>
      </c>
    </row>
    <row r="48" spans="1:7" s="162" customFormat="1" ht="19.5" customHeight="1">
      <c r="A48" s="4472" t="s">
        <v>955</v>
      </c>
      <c r="B48" s="4473">
        <v>681</v>
      </c>
      <c r="C48" s="4473">
        <v>293</v>
      </c>
      <c r="D48" s="4473">
        <v>63</v>
      </c>
      <c r="E48" s="4473">
        <v>801</v>
      </c>
      <c r="F48" s="4474">
        <v>503</v>
      </c>
      <c r="G48" s="4475">
        <v>2341</v>
      </c>
    </row>
    <row r="49" spans="1:7" s="162" customFormat="1" ht="19.5" customHeight="1">
      <c r="A49" s="4472" t="s">
        <v>521</v>
      </c>
      <c r="B49" s="4473">
        <v>631</v>
      </c>
      <c r="C49" s="4473">
        <v>147</v>
      </c>
      <c r="D49" s="4473">
        <v>28</v>
      </c>
      <c r="E49" s="4473">
        <v>467</v>
      </c>
      <c r="F49" s="4474">
        <v>167</v>
      </c>
      <c r="G49" s="4475">
        <v>1440</v>
      </c>
    </row>
    <row r="50" spans="1:7" s="162" customFormat="1" ht="19.5" customHeight="1">
      <c r="A50" s="4472" t="s">
        <v>522</v>
      </c>
      <c r="B50" s="4473">
        <v>4</v>
      </c>
      <c r="C50" s="4473">
        <v>24</v>
      </c>
      <c r="D50" s="4473">
        <v>4</v>
      </c>
      <c r="E50" s="4473">
        <v>32</v>
      </c>
      <c r="F50" s="4474">
        <v>1</v>
      </c>
      <c r="G50" s="4475">
        <v>65</v>
      </c>
    </row>
    <row r="51" spans="1:7" s="162" customFormat="1" ht="19.5" customHeight="1">
      <c r="A51" s="4472" t="s">
        <v>957</v>
      </c>
      <c r="B51" s="4473">
        <v>150</v>
      </c>
      <c r="C51" s="4473">
        <v>75</v>
      </c>
      <c r="D51" s="4473">
        <v>0</v>
      </c>
      <c r="E51" s="4473">
        <v>91</v>
      </c>
      <c r="F51" s="4474">
        <v>95</v>
      </c>
      <c r="G51" s="4475">
        <v>411</v>
      </c>
    </row>
    <row r="52" spans="1:7" s="162" customFormat="1" ht="19.5" customHeight="1">
      <c r="A52" s="4472" t="s">
        <v>958</v>
      </c>
      <c r="B52" s="4473">
        <v>429</v>
      </c>
      <c r="C52" s="4473">
        <v>188</v>
      </c>
      <c r="D52" s="4473">
        <v>0</v>
      </c>
      <c r="E52" s="4473">
        <v>238</v>
      </c>
      <c r="F52" s="4474">
        <v>265</v>
      </c>
      <c r="G52" s="4475">
        <v>1120</v>
      </c>
    </row>
    <row r="53" spans="1:7" s="162" customFormat="1" ht="19.5" customHeight="1">
      <c r="A53" s="4472" t="s">
        <v>959</v>
      </c>
      <c r="B53" s="4473">
        <v>65</v>
      </c>
      <c r="C53" s="4473">
        <v>89</v>
      </c>
      <c r="D53" s="4473">
        <v>0</v>
      </c>
      <c r="E53" s="4473">
        <v>366</v>
      </c>
      <c r="F53" s="4474">
        <v>176</v>
      </c>
      <c r="G53" s="4475">
        <v>696</v>
      </c>
    </row>
    <row r="54" spans="1:7" s="162" customFormat="1" ht="19.5" customHeight="1">
      <c r="A54" s="4472" t="s">
        <v>960</v>
      </c>
      <c r="B54" s="4473">
        <v>48</v>
      </c>
      <c r="C54" s="4473">
        <v>0</v>
      </c>
      <c r="D54" s="4473">
        <v>0</v>
      </c>
      <c r="E54" s="4473">
        <v>74</v>
      </c>
      <c r="F54" s="4474">
        <v>0</v>
      </c>
      <c r="G54" s="4475">
        <v>122</v>
      </c>
    </row>
    <row r="55" spans="1:7" s="162" customFormat="1" ht="19.5" customHeight="1">
      <c r="A55" s="4472" t="s">
        <v>961</v>
      </c>
      <c r="B55" s="4473">
        <v>7</v>
      </c>
      <c r="C55" s="4473">
        <v>0</v>
      </c>
      <c r="D55" s="4473">
        <v>0</v>
      </c>
      <c r="E55" s="4473">
        <v>245</v>
      </c>
      <c r="F55" s="4474">
        <v>0</v>
      </c>
      <c r="G55" s="4475">
        <v>252</v>
      </c>
    </row>
    <row r="56" spans="1:7" s="162" customFormat="1" ht="19.5" customHeight="1">
      <c r="A56" s="4472" t="s">
        <v>962</v>
      </c>
      <c r="B56" s="4473">
        <v>420</v>
      </c>
      <c r="C56" s="4473">
        <v>0</v>
      </c>
      <c r="D56" s="4473">
        <v>91</v>
      </c>
      <c r="E56" s="4473">
        <v>254</v>
      </c>
      <c r="F56" s="4474">
        <v>0</v>
      </c>
      <c r="G56" s="4475">
        <v>765</v>
      </c>
    </row>
    <row r="57" spans="1:7" s="162" customFormat="1" ht="19.5" customHeight="1">
      <c r="A57" s="4472" t="s">
        <v>963</v>
      </c>
      <c r="B57" s="4473">
        <v>107</v>
      </c>
      <c r="C57" s="4473">
        <v>0</v>
      </c>
      <c r="D57" s="4473">
        <v>0</v>
      </c>
      <c r="E57" s="4473">
        <v>0</v>
      </c>
      <c r="F57" s="4474">
        <v>0</v>
      </c>
      <c r="G57" s="4475">
        <v>107</v>
      </c>
    </row>
    <row r="58" spans="1:7" s="162" customFormat="1" ht="19.5" customHeight="1">
      <c r="A58" s="4472" t="s">
        <v>964</v>
      </c>
      <c r="B58" s="4473">
        <v>48</v>
      </c>
      <c r="C58" s="4473">
        <v>0</v>
      </c>
      <c r="D58" s="4473">
        <v>0</v>
      </c>
      <c r="E58" s="4473">
        <v>0</v>
      </c>
      <c r="F58" s="4474">
        <v>0</v>
      </c>
      <c r="G58" s="4475">
        <v>48</v>
      </c>
    </row>
    <row r="59" spans="1:7" s="162" customFormat="1" ht="19.5" customHeight="1">
      <c r="A59" s="4472" t="s">
        <v>965</v>
      </c>
      <c r="B59" s="4473">
        <v>38</v>
      </c>
      <c r="C59" s="4478">
        <v>88</v>
      </c>
      <c r="D59" s="4478">
        <v>0</v>
      </c>
      <c r="E59" s="4473">
        <v>0</v>
      </c>
      <c r="F59" s="4474">
        <v>134</v>
      </c>
      <c r="G59" s="4475">
        <v>260</v>
      </c>
    </row>
    <row r="60" spans="1:7" s="162" customFormat="1" ht="19.5" customHeight="1" thickBot="1">
      <c r="A60" s="4479" t="s">
        <v>966</v>
      </c>
      <c r="B60" s="4480">
        <v>258</v>
      </c>
      <c r="C60" s="4482">
        <v>142</v>
      </c>
      <c r="D60" s="4482">
        <v>24</v>
      </c>
      <c r="E60" s="4480">
        <v>279</v>
      </c>
      <c r="F60" s="4483">
        <v>109</v>
      </c>
      <c r="G60" s="4481">
        <v>812</v>
      </c>
    </row>
    <row r="61" spans="1:7" s="162" customFormat="1" ht="19.5" customHeight="1" thickTop="1" thickBot="1">
      <c r="A61" s="2071"/>
      <c r="B61" s="2072"/>
      <c r="C61" s="2072"/>
      <c r="D61" s="2072"/>
      <c r="E61" s="2072"/>
      <c r="F61" s="2073"/>
      <c r="G61" s="4484"/>
    </row>
    <row r="62" spans="1:7" s="162" customFormat="1" ht="19.5" customHeight="1" thickBot="1">
      <c r="A62" s="2644" t="s">
        <v>967</v>
      </c>
      <c r="B62" s="2074">
        <f t="shared" ref="B62:F62" si="2">SUM(B51:B59)</f>
        <v>1312</v>
      </c>
      <c r="C62" s="2074">
        <f t="shared" si="2"/>
        <v>440</v>
      </c>
      <c r="D62" s="2074">
        <f t="shared" si="2"/>
        <v>91</v>
      </c>
      <c r="E62" s="2074">
        <f t="shared" si="2"/>
        <v>1268</v>
      </c>
      <c r="F62" s="2074">
        <f t="shared" si="2"/>
        <v>670</v>
      </c>
      <c r="G62" s="2206">
        <f>SUM(G51:G59)</f>
        <v>3781</v>
      </c>
    </row>
    <row r="63" spans="1:7" s="296" customFormat="1" ht="19.5" customHeight="1"/>
  </sheetData>
  <mergeCells count="2">
    <mergeCell ref="A4:G4"/>
    <mergeCell ref="A35:G35"/>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rowBreaks count="1" manualBreakCount="1">
    <brk id="31" max="5"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N79"/>
  <sheetViews>
    <sheetView view="pageBreakPreview" topLeftCell="A6" zoomScaleSheetLayoutView="100" workbookViewId="0">
      <selection activeCell="I35" sqref="I35"/>
    </sheetView>
  </sheetViews>
  <sheetFormatPr defaultColWidth="9.140625" defaultRowHeight="15"/>
  <cols>
    <col min="1" max="1" width="63" style="159" customWidth="1"/>
    <col min="2" max="3" width="17.42578125" style="159" customWidth="1"/>
    <col min="4" max="4" width="17.42578125" style="162" customWidth="1"/>
    <col min="5" max="6" width="17.42578125" style="159" customWidth="1"/>
    <col min="7" max="10" width="7.42578125" style="97" customWidth="1"/>
    <col min="11" max="12" width="13.42578125" style="97" customWidth="1"/>
    <col min="13" max="14" width="4.42578125" style="97" customWidth="1"/>
    <col min="15" max="16384" width="9.140625" style="159"/>
  </cols>
  <sheetData>
    <row r="1" spans="1:14" ht="16.5" thickBot="1">
      <c r="A1" s="2645" t="s">
        <v>0</v>
      </c>
      <c r="B1" s="2646"/>
      <c r="C1" s="2646"/>
      <c r="D1" s="2647"/>
      <c r="E1" s="2646"/>
      <c r="F1" s="2648"/>
    </row>
    <row r="2" spans="1:14" s="1420" customFormat="1" ht="31.5">
      <c r="A2" s="1421" t="s">
        <v>498</v>
      </c>
      <c r="B2" s="1422"/>
      <c r="C2" s="1422"/>
      <c r="D2" s="1423"/>
      <c r="E2" s="1422"/>
      <c r="F2" s="1424"/>
      <c r="G2" s="1419"/>
      <c r="H2" s="1419"/>
      <c r="I2" s="1419"/>
      <c r="J2" s="1419"/>
      <c r="K2" s="1419"/>
      <c r="L2" s="1419"/>
      <c r="M2" s="1419"/>
      <c r="N2" s="1419"/>
    </row>
    <row r="3" spans="1:14">
      <c r="A3" s="306" t="s">
        <v>968</v>
      </c>
      <c r="B3" s="307"/>
      <c r="C3" s="307"/>
      <c r="D3" s="308"/>
      <c r="E3" s="307"/>
      <c r="F3" s="1425"/>
    </row>
    <row r="4" spans="1:14">
      <c r="A4" s="297"/>
      <c r="B4" s="960">
        <v>44561</v>
      </c>
      <c r="D4" s="308"/>
      <c r="E4" s="307"/>
      <c r="F4" s="1425"/>
    </row>
    <row r="5" spans="1:14" s="312" customFormat="1" ht="19.5" thickBot="1">
      <c r="A5" s="309" t="s">
        <v>969</v>
      </c>
      <c r="B5" s="310"/>
      <c r="C5" s="310"/>
      <c r="D5" s="310"/>
      <c r="E5" s="310"/>
      <c r="F5" s="1426"/>
      <c r="G5" s="311"/>
      <c r="H5" s="311"/>
      <c r="I5" s="311"/>
      <c r="J5" s="311"/>
      <c r="K5" s="311"/>
      <c r="L5" s="311"/>
      <c r="M5" s="311"/>
      <c r="N5" s="311"/>
    </row>
    <row r="6" spans="1:14" ht="66.75" thickTop="1" thickBot="1">
      <c r="A6" s="313" t="s">
        <v>502</v>
      </c>
      <c r="B6" s="323" t="s">
        <v>935</v>
      </c>
      <c r="C6" s="324" t="s">
        <v>504</v>
      </c>
      <c r="D6" s="314" t="s">
        <v>505</v>
      </c>
      <c r="E6" s="1053" t="s">
        <v>936</v>
      </c>
      <c r="F6" s="961" t="s">
        <v>41</v>
      </c>
    </row>
    <row r="7" spans="1:14" s="315" customFormat="1" ht="19.350000000000001" customHeight="1" thickTop="1">
      <c r="A7" s="1427" t="s">
        <v>507</v>
      </c>
      <c r="B7" s="4485">
        <f>'General AUC always'!D81</f>
        <v>30</v>
      </c>
      <c r="C7" s="2649">
        <f>'General NZPUC'!E43</f>
        <v>5</v>
      </c>
      <c r="D7" s="2650">
        <f>'General PNGUM'!C203</f>
        <v>13</v>
      </c>
      <c r="E7" s="1428">
        <f>'General TPUM'!E186</f>
        <v>39</v>
      </c>
      <c r="F7" s="4486">
        <f>SUM(B7:E7)</f>
        <v>87</v>
      </c>
      <c r="G7" s="120"/>
      <c r="H7" s="120"/>
      <c r="I7" s="120"/>
      <c r="J7" s="120"/>
      <c r="K7" s="120"/>
      <c r="L7" s="120"/>
      <c r="M7" s="120"/>
      <c r="N7" s="120"/>
    </row>
    <row r="8" spans="1:14" s="315" customFormat="1" ht="19.350000000000001" customHeight="1">
      <c r="A8" s="4487" t="s">
        <v>508</v>
      </c>
      <c r="B8" s="4488">
        <f>'General AUC always'!N81</f>
        <v>0</v>
      </c>
      <c r="C8" s="4489">
        <f>'General NZPUC'!O43</f>
        <v>0</v>
      </c>
      <c r="D8" s="4490">
        <f>'General PNGUM'!M203</f>
        <v>0</v>
      </c>
      <c r="E8" s="4491">
        <f>'General TPUM'!O186</f>
        <v>0</v>
      </c>
      <c r="F8" s="4492">
        <f t="shared" ref="F8:F26" si="0">SUM(B8:E8)</f>
        <v>0</v>
      </c>
      <c r="G8" s="120"/>
      <c r="H8" s="120"/>
      <c r="I8" s="120"/>
      <c r="J8" s="120"/>
      <c r="K8" s="120"/>
      <c r="L8" s="120"/>
      <c r="M8" s="120"/>
      <c r="N8" s="120"/>
    </row>
    <row r="9" spans="1:14" s="315" customFormat="1" ht="19.350000000000001" customHeight="1">
      <c r="A9" s="4487" t="s">
        <v>509</v>
      </c>
      <c r="B9" s="4488">
        <f>'General AUC always'!P81</f>
        <v>30</v>
      </c>
      <c r="C9" s="4489">
        <f>'General NZPUC'!Q43</f>
        <v>5</v>
      </c>
      <c r="D9" s="4490">
        <f>'General PNGUM'!O203</f>
        <v>12</v>
      </c>
      <c r="E9" s="4491">
        <f>'General TPUM'!Q186</f>
        <v>39</v>
      </c>
      <c r="F9" s="4492">
        <f t="shared" si="0"/>
        <v>86</v>
      </c>
      <c r="G9" s="120"/>
      <c r="H9" s="120"/>
      <c r="I9" s="120"/>
      <c r="J9" s="120"/>
      <c r="K9" s="120"/>
      <c r="L9" s="120"/>
      <c r="M9" s="120"/>
      <c r="N9" s="120"/>
    </row>
    <row r="10" spans="1:14" s="315" customFormat="1" ht="19.350000000000001" customHeight="1">
      <c r="A10" s="4487" t="s">
        <v>510</v>
      </c>
      <c r="B10" s="4488">
        <f>'General AUC always'!D81</f>
        <v>30</v>
      </c>
      <c r="C10" s="4489">
        <f>'General NZPUC'!E43</f>
        <v>5</v>
      </c>
      <c r="D10" s="4490">
        <f>'General PNGUM'!C203</f>
        <v>13</v>
      </c>
      <c r="E10" s="4491">
        <f>'General TPUM'!E186</f>
        <v>39</v>
      </c>
      <c r="F10" s="4492">
        <f t="shared" si="0"/>
        <v>87</v>
      </c>
      <c r="G10" s="120"/>
      <c r="H10" s="120"/>
      <c r="I10" s="120"/>
      <c r="J10" s="120"/>
      <c r="K10" s="120"/>
      <c r="L10" s="120"/>
      <c r="M10" s="120"/>
      <c r="N10" s="120"/>
    </row>
    <row r="11" spans="1:14" s="315" customFormat="1" ht="19.350000000000001" customHeight="1">
      <c r="A11" s="4487" t="s">
        <v>970</v>
      </c>
      <c r="B11" s="4488">
        <f>'General AUC always'!F81</f>
        <v>1</v>
      </c>
      <c r="C11" s="4489">
        <f>'General NZPUC'!G43</f>
        <v>1</v>
      </c>
      <c r="D11" s="4490">
        <f>'General PNGUM'!E203</f>
        <v>9</v>
      </c>
      <c r="E11" s="4491">
        <f>'General TPUM'!G186</f>
        <v>16</v>
      </c>
      <c r="F11" s="4492">
        <f t="shared" si="0"/>
        <v>27</v>
      </c>
      <c r="G11" s="120"/>
      <c r="H11" s="120"/>
      <c r="I11" s="120"/>
      <c r="J11" s="120"/>
      <c r="K11" s="120"/>
      <c r="L11" s="120"/>
      <c r="M11" s="120"/>
      <c r="N11" s="120"/>
    </row>
    <row r="12" spans="1:14" s="315" customFormat="1" ht="19.350000000000001" customHeight="1">
      <c r="A12" s="4487" t="s">
        <v>971</v>
      </c>
      <c r="B12" s="4488">
        <f>'General AUC always'!J81</f>
        <v>30</v>
      </c>
      <c r="C12" s="4489">
        <f>'General NZPUC'!K43</f>
        <v>5</v>
      </c>
      <c r="D12" s="4490">
        <f>'General PNGUM'!I203</f>
        <v>6</v>
      </c>
      <c r="E12" s="4491">
        <f>'General TPUM'!K186</f>
        <v>6</v>
      </c>
      <c r="F12" s="4492">
        <f t="shared" si="0"/>
        <v>47</v>
      </c>
      <c r="G12" s="120"/>
      <c r="H12" s="120"/>
      <c r="I12" s="120"/>
      <c r="J12" s="120"/>
      <c r="K12" s="120"/>
      <c r="L12" s="120"/>
      <c r="M12" s="120"/>
      <c r="N12" s="120"/>
    </row>
    <row r="13" spans="1:14" s="315" customFormat="1" ht="19.350000000000001" customHeight="1">
      <c r="A13" s="4487" t="s">
        <v>972</v>
      </c>
      <c r="B13" s="4493">
        <f>'Staff AUC'!D81</f>
        <v>581</v>
      </c>
      <c r="C13" s="4489">
        <f>'Staff NZPUC'!C43</f>
        <v>71</v>
      </c>
      <c r="D13" s="4490">
        <f>'Staff PNGUM'!C203</f>
        <v>212</v>
      </c>
      <c r="E13" s="4491">
        <f>'Staff TPUM'!C184</f>
        <v>464</v>
      </c>
      <c r="F13" s="4492">
        <f t="shared" si="0"/>
        <v>1328</v>
      </c>
      <c r="G13" s="120"/>
      <c r="H13" s="120"/>
      <c r="I13" s="120"/>
      <c r="J13" s="120"/>
      <c r="K13" s="120"/>
      <c r="L13" s="120"/>
      <c r="M13" s="120"/>
      <c r="N13" s="120"/>
    </row>
    <row r="14" spans="1:14" s="315" customFormat="1" ht="19.350000000000001" customHeight="1">
      <c r="A14" s="4487" t="s">
        <v>973</v>
      </c>
      <c r="B14" s="4493">
        <f>'Staff AUC'!M81</f>
        <v>479</v>
      </c>
      <c r="C14" s="4494">
        <f>'Staff NZPUC'!I43</f>
        <v>45</v>
      </c>
      <c r="D14" s="4495">
        <f>'Staff PNGUM'!I203</f>
        <v>203</v>
      </c>
      <c r="E14" s="4496">
        <f>'Staff TPUM'!I184</f>
        <v>437</v>
      </c>
      <c r="F14" s="4492">
        <f t="shared" si="0"/>
        <v>1164</v>
      </c>
      <c r="G14" s="120"/>
      <c r="H14" s="120"/>
      <c r="I14" s="120"/>
      <c r="J14" s="120"/>
      <c r="K14" s="120"/>
      <c r="L14" s="120"/>
      <c r="M14" s="120"/>
      <c r="N14" s="120"/>
    </row>
    <row r="15" spans="1:14" s="315" customFormat="1" ht="19.350000000000001" customHeight="1">
      <c r="A15" s="4487" t="s">
        <v>974</v>
      </c>
      <c r="B15" s="4493">
        <f>'Staff AUC'!N81</f>
        <v>102</v>
      </c>
      <c r="C15" s="4494">
        <f>'Staff NZPUC'!J43</f>
        <v>26</v>
      </c>
      <c r="D15" s="4495">
        <f>'Staff PNGUM'!J203</f>
        <v>9</v>
      </c>
      <c r="E15" s="4496">
        <f>'Staff TPUM'!J184</f>
        <v>27</v>
      </c>
      <c r="F15" s="4492">
        <f t="shared" si="0"/>
        <v>164</v>
      </c>
      <c r="G15" s="120"/>
      <c r="H15" s="120"/>
      <c r="I15" s="120"/>
      <c r="J15" s="120"/>
      <c r="K15" s="120"/>
      <c r="L15" s="120"/>
      <c r="M15" s="120"/>
      <c r="N15" s="120"/>
    </row>
    <row r="16" spans="1:14" s="315" customFormat="1" ht="19.350000000000001" customHeight="1">
      <c r="A16" s="4487" t="s">
        <v>514</v>
      </c>
      <c r="B16" s="4488">
        <f>'Staff AUC'!P81</f>
        <v>0</v>
      </c>
      <c r="C16" s="4489">
        <f>'Staff NZPUC'!L43</f>
        <v>13</v>
      </c>
      <c r="D16" s="4490">
        <f>'Staff PNGUM'!L203</f>
        <v>85</v>
      </c>
      <c r="E16" s="4496">
        <f>'Staff TPUM'!L184</f>
        <v>126</v>
      </c>
      <c r="F16" s="4492">
        <f t="shared" si="0"/>
        <v>224</v>
      </c>
      <c r="G16" s="120"/>
      <c r="H16" s="120"/>
      <c r="I16" s="120"/>
      <c r="J16" s="120"/>
      <c r="K16" s="120"/>
      <c r="L16" s="120"/>
      <c r="M16" s="120"/>
      <c r="N16" s="120"/>
    </row>
    <row r="17" spans="1:14" s="315" customFormat="1" ht="19.350000000000001" customHeight="1">
      <c r="A17" s="4487" t="s">
        <v>975</v>
      </c>
      <c r="B17" s="4488">
        <f>'Staff AUC'!V81</f>
        <v>578</v>
      </c>
      <c r="C17" s="4489">
        <f>'Staff NZPUC'!R43</f>
        <v>72</v>
      </c>
      <c r="D17" s="4490">
        <f>'Staff PNGUM'!R203</f>
        <v>162</v>
      </c>
      <c r="E17" s="4496">
        <f>'Staff TPUM'!R184</f>
        <v>390</v>
      </c>
      <c r="F17" s="4492">
        <f t="shared" si="0"/>
        <v>1202</v>
      </c>
      <c r="G17" s="120"/>
      <c r="H17" s="120"/>
      <c r="I17" s="120"/>
      <c r="J17" s="120"/>
      <c r="K17" s="120"/>
      <c r="L17" s="120"/>
      <c r="M17" s="120"/>
      <c r="N17" s="120"/>
    </row>
    <row r="18" spans="1:14" s="315" customFormat="1" ht="19.350000000000001" customHeight="1">
      <c r="A18" s="4487" t="s">
        <v>976</v>
      </c>
      <c r="B18" s="4488">
        <f>'Staff AUC'!T81</f>
        <v>0</v>
      </c>
      <c r="C18" s="4489">
        <f>'Staff NZPUC'!P43</f>
        <v>72</v>
      </c>
      <c r="D18" s="4490">
        <f>'Staff PNGUM'!P203</f>
        <v>134</v>
      </c>
      <c r="E18" s="4496">
        <f>'Staff TPUM'!P184</f>
        <v>370</v>
      </c>
      <c r="F18" s="4492">
        <f t="shared" si="0"/>
        <v>576</v>
      </c>
      <c r="G18" s="120"/>
      <c r="H18" s="120"/>
      <c r="I18" s="120"/>
      <c r="J18" s="120"/>
      <c r="K18" s="120"/>
      <c r="L18" s="120"/>
      <c r="M18" s="120"/>
      <c r="N18" s="120"/>
    </row>
    <row r="19" spans="1:14" s="315" customFormat="1" ht="19.350000000000001" customHeight="1">
      <c r="A19" s="4487" t="s">
        <v>517</v>
      </c>
      <c r="B19" s="4488">
        <f>'Staff AUC'!R81</f>
        <v>578</v>
      </c>
      <c r="C19" s="4489">
        <f>'Staff NZPUC'!N43</f>
        <v>72</v>
      </c>
      <c r="D19" s="4490">
        <f>'Staff PNGUM'!N203</f>
        <v>117</v>
      </c>
      <c r="E19" s="4496">
        <f>'Staff TPUM'!N184</f>
        <v>170</v>
      </c>
      <c r="F19" s="4492">
        <f t="shared" si="0"/>
        <v>937</v>
      </c>
      <c r="G19" s="120"/>
      <c r="H19" s="120"/>
      <c r="I19" s="120"/>
      <c r="J19" s="120"/>
      <c r="K19" s="120"/>
      <c r="L19" s="120"/>
      <c r="M19" s="120"/>
      <c r="N19" s="120"/>
    </row>
    <row r="20" spans="1:14" s="315" customFormat="1" ht="19.350000000000001" customHeight="1">
      <c r="A20" s="4487" t="s">
        <v>518</v>
      </c>
      <c r="B20" s="4488">
        <f>'Staff AUC'!H81</f>
        <v>56</v>
      </c>
      <c r="C20" s="4489">
        <f>'Staff NZPUC'!F43</f>
        <v>36</v>
      </c>
      <c r="D20" s="4490">
        <f>'Staff PNGUM'!F203</f>
        <v>39</v>
      </c>
      <c r="E20" s="4496">
        <f>'Staff TPUM'!F184</f>
        <v>90</v>
      </c>
      <c r="F20" s="4492">
        <f t="shared" si="0"/>
        <v>221</v>
      </c>
      <c r="G20" s="120"/>
      <c r="H20" s="120"/>
      <c r="I20" s="120"/>
      <c r="J20" s="120"/>
      <c r="K20" s="120"/>
      <c r="L20" s="120"/>
      <c r="M20" s="120"/>
      <c r="N20" s="120"/>
    </row>
    <row r="21" spans="1:14" s="315" customFormat="1" ht="19.350000000000001" customHeight="1">
      <c r="A21" s="4487" t="s">
        <v>953</v>
      </c>
      <c r="B21" s="4488">
        <f>'Enrolments + Baptisms AUC'!U82</f>
        <v>6852</v>
      </c>
      <c r="C21" s="4489">
        <f>'Enrollments + Baptisms NZPUC'!U44</f>
        <v>779</v>
      </c>
      <c r="D21" s="4490">
        <f>'Enrolments + Baptisms PNGUM'!V207</f>
        <v>6000</v>
      </c>
      <c r="E21" s="4496">
        <f>'Enrolments + Baptisms TPUM'!V188</f>
        <v>7432</v>
      </c>
      <c r="F21" s="4492">
        <f>SUM(B21:E21)</f>
        <v>21063</v>
      </c>
      <c r="G21" s="120" t="s">
        <v>977</v>
      </c>
      <c r="H21" s="120"/>
      <c r="I21" s="120"/>
      <c r="J21" s="120"/>
      <c r="K21" s="120"/>
      <c r="L21" s="120"/>
      <c r="M21" s="120"/>
      <c r="N21" s="120"/>
    </row>
    <row r="22" spans="1:14" s="315" customFormat="1" ht="19.350000000000001" customHeight="1">
      <c r="A22" s="4487" t="s">
        <v>955</v>
      </c>
      <c r="B22" s="4488">
        <f>'Enrolments + Baptisms AUC'!T81</f>
        <v>1753</v>
      </c>
      <c r="C22" s="4489">
        <f>'Enrollments + Baptisms NZPUC'!T43</f>
        <v>354</v>
      </c>
      <c r="D22" s="4490">
        <f>'Enrolments + Baptisms PNGUM'!U206</f>
        <v>4178</v>
      </c>
      <c r="E22" s="4496">
        <f>'Enrolments + Baptisms TPUM'!U187</f>
        <v>5295</v>
      </c>
      <c r="F22" s="4492">
        <f t="shared" si="0"/>
        <v>11580</v>
      </c>
      <c r="G22" s="2000">
        <f>B22+B23</f>
        <v>6852</v>
      </c>
      <c r="H22" s="114">
        <f>C22+C23</f>
        <v>779</v>
      </c>
      <c r="I22" s="114">
        <f>D22+D23</f>
        <v>6000</v>
      </c>
      <c r="J22" s="114">
        <f>E22+E23</f>
        <v>7432</v>
      </c>
      <c r="K22" s="120"/>
      <c r="L22" s="120"/>
      <c r="M22" s="120"/>
      <c r="N22" s="120"/>
    </row>
    <row r="23" spans="1:14" s="315" customFormat="1" ht="19.350000000000001" customHeight="1">
      <c r="A23" s="4487" t="s">
        <v>521</v>
      </c>
      <c r="B23" s="4488">
        <f>'Enrolments + Baptisms AUC'!U81</f>
        <v>5099</v>
      </c>
      <c r="C23" s="4489">
        <f>'Enrollments + Baptisms NZPUC'!U43</f>
        <v>425</v>
      </c>
      <c r="D23" s="4490">
        <f>'Enrolments + Baptisms PNGUM'!V206</f>
        <v>1822</v>
      </c>
      <c r="E23" s="4496">
        <f>'Enrolments + Baptisms TPUM'!V187</f>
        <v>2137</v>
      </c>
      <c r="F23" s="4492">
        <f t="shared" si="0"/>
        <v>9483</v>
      </c>
      <c r="G23" s="120"/>
      <c r="H23" s="120"/>
      <c r="I23" s="120"/>
      <c r="J23" s="120"/>
      <c r="K23" s="120"/>
      <c r="L23" s="120"/>
      <c r="M23" s="120"/>
      <c r="N23" s="120"/>
    </row>
    <row r="24" spans="1:14" s="315" customFormat="1" ht="19.350000000000001" customHeight="1">
      <c r="A24" s="4487" t="s">
        <v>522</v>
      </c>
      <c r="B24" s="4488">
        <f>'Enrolments + Baptisms AUC'!X81</f>
        <v>131</v>
      </c>
      <c r="C24" s="4489">
        <f>'Enrollments + Baptisms NZPUC'!X43</f>
        <v>8</v>
      </c>
      <c r="D24" s="4490">
        <f>'Enrolments + Baptisms PNGUM'!Y206</f>
        <v>49</v>
      </c>
      <c r="E24" s="4496">
        <f>'Enrolments + Baptisms TPUM'!Y187</f>
        <v>218</v>
      </c>
      <c r="F24" s="4492">
        <f t="shared" si="0"/>
        <v>406</v>
      </c>
      <c r="G24" s="120"/>
      <c r="H24" s="120"/>
      <c r="I24" s="120"/>
      <c r="J24" s="120"/>
      <c r="K24" s="120"/>
      <c r="L24" s="120"/>
      <c r="M24" s="120"/>
      <c r="N24" s="120"/>
    </row>
    <row r="25" spans="1:14" s="315" customFormat="1" ht="19.350000000000001" customHeight="1">
      <c r="A25" s="4487" t="s">
        <v>978</v>
      </c>
      <c r="B25" s="4488">
        <f>'Enrolments + Baptisms AUC'!AI81</f>
        <v>812</v>
      </c>
      <c r="C25" s="4489">
        <f>'Enrollments + Baptisms NZPUC'!AI43</f>
        <v>119</v>
      </c>
      <c r="D25" s="4490">
        <f>'Enrolments + Baptisms PNGUM'!AJ206</f>
        <v>1463</v>
      </c>
      <c r="E25" s="4496">
        <f>'Enrolments + Baptisms TPUM'!AK187</f>
        <v>1635</v>
      </c>
      <c r="F25" s="4492">
        <f t="shared" si="0"/>
        <v>4029</v>
      </c>
      <c r="G25" s="120"/>
      <c r="H25" s="120"/>
      <c r="I25" s="120"/>
      <c r="J25" s="120"/>
      <c r="K25" s="120"/>
      <c r="L25" s="120"/>
      <c r="M25" s="120"/>
      <c r="N25" s="120"/>
    </row>
    <row r="26" spans="1:14" s="315" customFormat="1" ht="19.350000000000001" customHeight="1" thickBot="1">
      <c r="A26" s="4497" t="s">
        <v>979</v>
      </c>
      <c r="B26" s="4498">
        <v>0</v>
      </c>
      <c r="C26" s="4499">
        <v>0</v>
      </c>
      <c r="D26" s="4500">
        <v>0</v>
      </c>
      <c r="E26" s="4501">
        <v>0</v>
      </c>
      <c r="F26" s="4502">
        <f t="shared" si="0"/>
        <v>0</v>
      </c>
      <c r="G26" s="120"/>
      <c r="H26" s="120"/>
      <c r="I26" s="120"/>
      <c r="J26" s="120"/>
      <c r="K26" s="120"/>
      <c r="L26" s="120"/>
      <c r="M26" s="120"/>
      <c r="N26" s="120"/>
    </row>
    <row r="27" spans="1:14">
      <c r="A27" s="316"/>
      <c r="B27" s="317"/>
      <c r="C27" s="317"/>
      <c r="D27" s="318"/>
      <c r="E27" s="317"/>
      <c r="F27" s="317"/>
    </row>
    <row r="28" spans="1:14" s="320" customFormat="1">
      <c r="A28" s="319" t="s">
        <v>530</v>
      </c>
      <c r="D28" s="321"/>
      <c r="G28" s="322"/>
      <c r="H28" s="322"/>
      <c r="I28" s="322"/>
      <c r="J28" s="322"/>
      <c r="K28" s="322"/>
      <c r="L28" s="322"/>
      <c r="M28" s="322"/>
      <c r="N28" s="322"/>
    </row>
    <row r="29" spans="1:14">
      <c r="A29" s="306" t="s">
        <v>498</v>
      </c>
      <c r="B29" s="307"/>
      <c r="C29" s="307"/>
      <c r="D29" s="308"/>
      <c r="E29" s="307"/>
      <c r="F29" s="1425"/>
    </row>
    <row r="30" spans="1:14">
      <c r="A30" s="306" t="s">
        <v>968</v>
      </c>
      <c r="B30" s="307"/>
      <c r="C30" s="307"/>
      <c r="D30" s="308"/>
      <c r="E30" s="307"/>
      <c r="F30" s="1425"/>
    </row>
    <row r="31" spans="1:14">
      <c r="A31" s="297"/>
      <c r="B31" s="960">
        <v>44196</v>
      </c>
      <c r="D31" s="308"/>
      <c r="E31" s="307"/>
      <c r="F31" s="1425"/>
    </row>
    <row r="32" spans="1:14" ht="18.75" thickBot="1">
      <c r="A32" s="309" t="s">
        <v>969</v>
      </c>
      <c r="B32" s="310"/>
      <c r="C32" s="310"/>
      <c r="D32" s="310"/>
      <c r="E32" s="310"/>
      <c r="F32" s="1426"/>
    </row>
    <row r="33" spans="1:14" s="312" customFormat="1" ht="66.75" thickTop="1" thickBot="1">
      <c r="A33" s="313" t="s">
        <v>502</v>
      </c>
      <c r="B33" s="323" t="s">
        <v>935</v>
      </c>
      <c r="C33" s="324" t="s">
        <v>504</v>
      </c>
      <c r="D33" s="314" t="s">
        <v>505</v>
      </c>
      <c r="E33" s="1053" t="s">
        <v>936</v>
      </c>
      <c r="F33" s="961" t="s">
        <v>41</v>
      </c>
      <c r="G33" s="311"/>
      <c r="H33" s="311"/>
      <c r="I33" s="311"/>
      <c r="J33" s="311"/>
      <c r="K33" s="311"/>
      <c r="L33" s="311"/>
      <c r="M33" s="311"/>
      <c r="N33" s="311"/>
    </row>
    <row r="34" spans="1:14" ht="15.75" thickTop="1">
      <c r="A34" s="1427" t="s">
        <v>507</v>
      </c>
      <c r="B34" s="4485">
        <v>29</v>
      </c>
      <c r="C34" s="2649">
        <v>5</v>
      </c>
      <c r="D34" s="2650">
        <v>13</v>
      </c>
      <c r="E34" s="1428">
        <v>30</v>
      </c>
      <c r="F34" s="4486">
        <v>76</v>
      </c>
    </row>
    <row r="35" spans="1:14" s="315" customFormat="1">
      <c r="A35" s="4487" t="s">
        <v>508</v>
      </c>
      <c r="B35" s="4488">
        <v>0</v>
      </c>
      <c r="C35" s="4489">
        <v>0</v>
      </c>
      <c r="D35" s="4490">
        <v>0</v>
      </c>
      <c r="E35" s="4491">
        <v>0</v>
      </c>
      <c r="F35" s="4492">
        <v>0</v>
      </c>
      <c r="G35" s="120"/>
      <c r="H35" s="120"/>
      <c r="I35" s="120"/>
      <c r="J35" s="120"/>
      <c r="K35" s="120"/>
      <c r="L35" s="120"/>
      <c r="M35" s="120"/>
      <c r="N35" s="120"/>
    </row>
    <row r="36" spans="1:14" s="315" customFormat="1">
      <c r="A36" s="4487" t="s">
        <v>509</v>
      </c>
      <c r="B36" s="4488">
        <v>29</v>
      </c>
      <c r="C36" s="4489">
        <v>5</v>
      </c>
      <c r="D36" s="4490">
        <v>13</v>
      </c>
      <c r="E36" s="4491">
        <v>28</v>
      </c>
      <c r="F36" s="4492">
        <v>74</v>
      </c>
      <c r="G36" s="120"/>
      <c r="H36" s="120"/>
      <c r="I36" s="120"/>
      <c r="J36" s="120"/>
      <c r="K36" s="120"/>
      <c r="L36" s="120"/>
      <c r="M36" s="120"/>
      <c r="N36" s="120"/>
    </row>
    <row r="37" spans="1:14" s="315" customFormat="1">
      <c r="A37" s="4487" t="s">
        <v>510</v>
      </c>
      <c r="B37" s="4488">
        <v>29</v>
      </c>
      <c r="C37" s="4489">
        <v>5</v>
      </c>
      <c r="D37" s="4490">
        <v>13</v>
      </c>
      <c r="E37" s="4491">
        <v>30</v>
      </c>
      <c r="F37" s="4492">
        <v>76</v>
      </c>
      <c r="G37" s="120"/>
      <c r="H37" s="120"/>
      <c r="I37" s="120"/>
      <c r="J37" s="120"/>
      <c r="K37" s="120"/>
      <c r="L37" s="120"/>
      <c r="M37" s="120"/>
      <c r="N37" s="120"/>
    </row>
    <row r="38" spans="1:14" s="315" customFormat="1">
      <c r="A38" s="4487" t="s">
        <v>970</v>
      </c>
      <c r="B38" s="4488">
        <v>1</v>
      </c>
      <c r="C38" s="4489">
        <v>1</v>
      </c>
      <c r="D38" s="4490">
        <v>7</v>
      </c>
      <c r="E38" s="4491">
        <v>16</v>
      </c>
      <c r="F38" s="4492">
        <v>26</v>
      </c>
      <c r="G38" s="120"/>
      <c r="H38" s="120"/>
      <c r="I38" s="120"/>
      <c r="J38" s="120"/>
      <c r="K38" s="120"/>
      <c r="L38" s="120"/>
      <c r="M38" s="120"/>
      <c r="N38" s="120"/>
    </row>
    <row r="39" spans="1:14" s="315" customFormat="1">
      <c r="A39" s="4487" t="s">
        <v>971</v>
      </c>
      <c r="B39" s="4488">
        <v>29</v>
      </c>
      <c r="C39" s="4489">
        <v>5</v>
      </c>
      <c r="D39" s="4490">
        <v>6</v>
      </c>
      <c r="E39" s="4491">
        <v>6</v>
      </c>
      <c r="F39" s="4492">
        <v>46</v>
      </c>
      <c r="G39" s="120"/>
      <c r="H39" s="120"/>
      <c r="I39" s="120"/>
      <c r="J39" s="120"/>
      <c r="K39" s="120"/>
      <c r="L39" s="120"/>
      <c r="M39" s="120"/>
      <c r="N39" s="120"/>
    </row>
    <row r="40" spans="1:14" s="315" customFormat="1">
      <c r="A40" s="4487" t="s">
        <v>972</v>
      </c>
      <c r="B40" s="4493">
        <v>558</v>
      </c>
      <c r="C40" s="4489">
        <v>77</v>
      </c>
      <c r="D40" s="4490">
        <v>223</v>
      </c>
      <c r="E40" s="4491">
        <v>418</v>
      </c>
      <c r="F40" s="4492">
        <v>1205</v>
      </c>
      <c r="G40" s="120"/>
      <c r="H40" s="120"/>
      <c r="I40" s="120"/>
      <c r="J40" s="120"/>
      <c r="K40" s="120"/>
      <c r="L40" s="120"/>
      <c r="M40" s="120"/>
      <c r="N40" s="120"/>
    </row>
    <row r="41" spans="1:14" s="315" customFormat="1">
      <c r="A41" s="4487" t="s">
        <v>973</v>
      </c>
      <c r="B41" s="4493">
        <v>455</v>
      </c>
      <c r="C41" s="4494">
        <v>48</v>
      </c>
      <c r="D41" s="4495">
        <v>211</v>
      </c>
      <c r="E41" s="4496">
        <v>365</v>
      </c>
      <c r="F41" s="4492">
        <v>1021</v>
      </c>
      <c r="G41" s="120"/>
      <c r="H41" s="120"/>
      <c r="I41" s="120"/>
      <c r="J41" s="120"/>
      <c r="K41" s="120"/>
      <c r="L41" s="120"/>
      <c r="M41" s="120"/>
      <c r="N41" s="120"/>
    </row>
    <row r="42" spans="1:14" s="315" customFormat="1">
      <c r="A42" s="4487" t="s">
        <v>974</v>
      </c>
      <c r="B42" s="4493">
        <v>103</v>
      </c>
      <c r="C42" s="4494">
        <v>26</v>
      </c>
      <c r="D42" s="4495">
        <v>12</v>
      </c>
      <c r="E42" s="4496">
        <v>27</v>
      </c>
      <c r="F42" s="4492">
        <v>184</v>
      </c>
      <c r="G42" s="120"/>
      <c r="H42" s="120"/>
      <c r="I42" s="120"/>
      <c r="J42" s="120"/>
      <c r="K42" s="120"/>
      <c r="L42" s="120"/>
      <c r="M42" s="120"/>
      <c r="N42" s="120"/>
    </row>
    <row r="43" spans="1:14" s="315" customFormat="1" ht="25.5">
      <c r="A43" s="4487" t="s">
        <v>514</v>
      </c>
      <c r="B43" s="4488">
        <v>0</v>
      </c>
      <c r="C43" s="4489">
        <v>16</v>
      </c>
      <c r="D43" s="4490">
        <v>92</v>
      </c>
      <c r="E43" s="4496">
        <v>119</v>
      </c>
      <c r="F43" s="4492">
        <v>184</v>
      </c>
      <c r="G43" s="120"/>
      <c r="H43" s="120"/>
      <c r="I43" s="120"/>
      <c r="J43" s="120"/>
      <c r="K43" s="120"/>
      <c r="L43" s="120"/>
      <c r="M43" s="120"/>
      <c r="N43" s="120"/>
    </row>
    <row r="44" spans="1:14" s="315" customFormat="1">
      <c r="A44" s="4487" t="s">
        <v>975</v>
      </c>
      <c r="B44" s="4488">
        <v>557</v>
      </c>
      <c r="C44" s="4489">
        <v>74</v>
      </c>
      <c r="D44" s="4490">
        <v>172</v>
      </c>
      <c r="E44" s="4496">
        <v>328</v>
      </c>
      <c r="F44" s="4492">
        <v>1094</v>
      </c>
      <c r="G44" s="120"/>
      <c r="H44" s="120"/>
      <c r="I44" s="120"/>
      <c r="J44" s="120"/>
      <c r="K44" s="120"/>
      <c r="L44" s="120"/>
      <c r="M44" s="120"/>
      <c r="N44" s="120"/>
    </row>
    <row r="45" spans="1:14" s="315" customFormat="1">
      <c r="A45" s="4487" t="s">
        <v>976</v>
      </c>
      <c r="B45" s="4488">
        <v>0</v>
      </c>
      <c r="C45" s="4489">
        <v>74</v>
      </c>
      <c r="D45" s="4490">
        <v>115</v>
      </c>
      <c r="E45" s="4496">
        <v>299</v>
      </c>
      <c r="F45" s="4492">
        <v>491</v>
      </c>
      <c r="G45" s="120"/>
      <c r="H45" s="120"/>
      <c r="I45" s="120"/>
      <c r="J45" s="120"/>
      <c r="K45" s="120"/>
      <c r="L45" s="120"/>
      <c r="M45" s="120"/>
      <c r="N45" s="120"/>
    </row>
    <row r="46" spans="1:14" s="315" customFormat="1">
      <c r="A46" s="4487" t="s">
        <v>517</v>
      </c>
      <c r="B46" s="4488">
        <v>557</v>
      </c>
      <c r="C46" s="4489">
        <v>72</v>
      </c>
      <c r="D46" s="4490">
        <v>134</v>
      </c>
      <c r="E46" s="4496">
        <v>170</v>
      </c>
      <c r="F46" s="4492">
        <v>918</v>
      </c>
      <c r="G46" s="120"/>
      <c r="H46" s="120"/>
      <c r="I46" s="120"/>
      <c r="J46" s="120"/>
      <c r="K46" s="120"/>
      <c r="L46" s="120"/>
      <c r="M46" s="120"/>
      <c r="N46" s="120"/>
    </row>
    <row r="47" spans="1:14" s="315" customFormat="1">
      <c r="A47" s="4487" t="s">
        <v>518</v>
      </c>
      <c r="B47" s="4488">
        <v>171</v>
      </c>
      <c r="C47" s="4489">
        <v>36</v>
      </c>
      <c r="D47" s="4490">
        <v>36</v>
      </c>
      <c r="E47" s="4496">
        <v>78</v>
      </c>
      <c r="F47" s="4492">
        <v>264</v>
      </c>
      <c r="G47" s="120"/>
      <c r="H47" s="120"/>
      <c r="I47" s="120"/>
      <c r="J47" s="120"/>
      <c r="K47" s="120"/>
      <c r="L47" s="120"/>
      <c r="M47" s="120"/>
      <c r="N47" s="120"/>
    </row>
    <row r="48" spans="1:14" s="315" customFormat="1">
      <c r="A48" s="4487" t="s">
        <v>953</v>
      </c>
      <c r="B48" s="4488">
        <v>6458</v>
      </c>
      <c r="C48" s="4489">
        <v>792</v>
      </c>
      <c r="D48" s="4490">
        <v>8098</v>
      </c>
      <c r="E48" s="4496">
        <v>6122</v>
      </c>
      <c r="F48" s="4492">
        <v>19388</v>
      </c>
      <c r="G48" s="120" t="s">
        <v>977</v>
      </c>
      <c r="H48" s="120"/>
      <c r="I48" s="120"/>
      <c r="J48" s="120"/>
      <c r="K48" s="120"/>
      <c r="L48" s="120"/>
      <c r="M48" s="120"/>
      <c r="N48" s="120"/>
    </row>
    <row r="49" spans="1:14" s="315" customFormat="1">
      <c r="A49" s="4487" t="s">
        <v>955</v>
      </c>
      <c r="B49" s="4488">
        <v>1747</v>
      </c>
      <c r="C49" s="4489">
        <v>353</v>
      </c>
      <c r="D49" s="4490">
        <v>5409</v>
      </c>
      <c r="E49" s="4496">
        <v>4838</v>
      </c>
      <c r="F49" s="4492">
        <v>11183</v>
      </c>
      <c r="G49" s="120">
        <v>6458</v>
      </c>
      <c r="H49" s="120">
        <v>792</v>
      </c>
      <c r="I49" s="120">
        <v>8098</v>
      </c>
      <c r="J49" s="120">
        <v>6122</v>
      </c>
      <c r="K49" s="120"/>
      <c r="L49" s="120"/>
      <c r="M49" s="120"/>
      <c r="N49" s="120"/>
    </row>
    <row r="50" spans="1:14" s="315" customFormat="1">
      <c r="A50" s="4487" t="s">
        <v>521</v>
      </c>
      <c r="B50" s="4488">
        <v>4711</v>
      </c>
      <c r="C50" s="4489">
        <v>439</v>
      </c>
      <c r="D50" s="4490">
        <v>2689</v>
      </c>
      <c r="E50" s="4496">
        <v>1284</v>
      </c>
      <c r="F50" s="4492">
        <v>8205</v>
      </c>
      <c r="G50" s="114"/>
      <c r="H50" s="114"/>
      <c r="I50" s="114"/>
      <c r="J50" s="114"/>
      <c r="K50" s="120"/>
      <c r="L50" s="120"/>
      <c r="M50" s="120"/>
      <c r="N50" s="120"/>
    </row>
    <row r="51" spans="1:14" s="315" customFormat="1">
      <c r="A51" s="4487" t="s">
        <v>522</v>
      </c>
      <c r="B51" s="4488">
        <v>161</v>
      </c>
      <c r="C51" s="4489">
        <v>2</v>
      </c>
      <c r="D51" s="4490">
        <v>349</v>
      </c>
      <c r="E51" s="4496">
        <v>317</v>
      </c>
      <c r="F51" s="4492">
        <v>906</v>
      </c>
      <c r="G51" s="120"/>
      <c r="H51" s="120"/>
      <c r="I51" s="120"/>
      <c r="J51" s="120"/>
      <c r="K51" s="120"/>
      <c r="L51" s="120"/>
      <c r="M51" s="120"/>
      <c r="N51" s="120"/>
    </row>
    <row r="52" spans="1:14" s="315" customFormat="1">
      <c r="A52" s="4487" t="s">
        <v>978</v>
      </c>
      <c r="B52" s="4488">
        <v>730</v>
      </c>
      <c r="C52" s="4489">
        <v>147</v>
      </c>
      <c r="D52" s="4490">
        <v>1496</v>
      </c>
      <c r="E52" s="4496">
        <v>1159</v>
      </c>
      <c r="F52" s="4492">
        <v>3800</v>
      </c>
      <c r="G52" s="120"/>
      <c r="H52" s="120"/>
      <c r="I52" s="120"/>
      <c r="J52" s="120"/>
      <c r="K52" s="120"/>
      <c r="L52" s="120"/>
      <c r="M52" s="120"/>
      <c r="N52" s="120"/>
    </row>
    <row r="53" spans="1:14" s="315" customFormat="1" ht="15.75" thickBot="1">
      <c r="A53" s="4497" t="s">
        <v>979</v>
      </c>
      <c r="B53" s="4498">
        <v>0</v>
      </c>
      <c r="C53" s="4499">
        <v>0</v>
      </c>
      <c r="D53" s="4500">
        <v>0</v>
      </c>
      <c r="E53" s="4501">
        <v>0</v>
      </c>
      <c r="F53" s="4502">
        <v>0</v>
      </c>
      <c r="G53" s="120"/>
      <c r="H53" s="120"/>
      <c r="I53" s="120"/>
      <c r="J53" s="120"/>
      <c r="K53" s="120"/>
      <c r="L53" s="120"/>
      <c r="M53" s="120"/>
      <c r="N53" s="120"/>
    </row>
    <row r="54" spans="1:14" s="315" customFormat="1">
      <c r="A54" s="120"/>
      <c r="B54" s="120"/>
      <c r="C54" s="120"/>
      <c r="D54" s="120"/>
      <c r="E54" s="120"/>
      <c r="F54" s="120"/>
      <c r="G54" s="120"/>
      <c r="H54" s="120"/>
    </row>
    <row r="55" spans="1:14">
      <c r="A55" s="97"/>
      <c r="B55" s="97"/>
      <c r="C55" s="97"/>
      <c r="D55" s="97"/>
      <c r="E55" s="97"/>
      <c r="F55" s="97"/>
      <c r="I55" s="159"/>
      <c r="J55" s="159"/>
      <c r="K55" s="159"/>
      <c r="L55" s="159"/>
      <c r="M55" s="159"/>
      <c r="N55" s="159"/>
    </row>
    <row r="56" spans="1:14">
      <c r="A56" s="97"/>
      <c r="B56" s="97"/>
      <c r="C56" s="97"/>
      <c r="D56" s="97"/>
      <c r="E56" s="97"/>
      <c r="F56" s="97"/>
      <c r="I56" s="159"/>
      <c r="J56" s="159"/>
      <c r="K56" s="159"/>
      <c r="L56" s="159"/>
      <c r="M56" s="159"/>
      <c r="N56" s="159"/>
    </row>
    <row r="57" spans="1:14">
      <c r="A57" s="97"/>
      <c r="B57" s="97"/>
      <c r="C57" s="97"/>
      <c r="D57" s="97"/>
      <c r="E57" s="97"/>
      <c r="F57" s="97"/>
      <c r="I57" s="159"/>
      <c r="J57" s="159"/>
      <c r="K57" s="159"/>
      <c r="L57" s="159"/>
      <c r="M57" s="159"/>
      <c r="N57" s="159"/>
    </row>
    <row r="58" spans="1:14">
      <c r="A58" s="97"/>
      <c r="B58" s="97"/>
      <c r="C58" s="97"/>
      <c r="D58" s="97"/>
      <c r="E58" s="97"/>
      <c r="F58" s="97"/>
      <c r="I58" s="159"/>
      <c r="J58" s="159"/>
      <c r="K58" s="159"/>
      <c r="L58" s="159"/>
      <c r="M58" s="159"/>
      <c r="N58" s="159"/>
    </row>
    <row r="59" spans="1:14">
      <c r="A59" s="97"/>
      <c r="B59" s="97"/>
      <c r="C59" s="97"/>
      <c r="D59" s="97"/>
      <c r="E59" s="97"/>
      <c r="F59" s="97"/>
      <c r="I59" s="159"/>
      <c r="J59" s="159"/>
      <c r="K59" s="159"/>
      <c r="L59" s="159"/>
      <c r="M59" s="159"/>
      <c r="N59" s="159"/>
    </row>
    <row r="60" spans="1:14">
      <c r="A60" s="97"/>
      <c r="B60" s="97"/>
      <c r="C60" s="97"/>
      <c r="D60" s="97"/>
      <c r="E60" s="97"/>
      <c r="F60" s="97"/>
      <c r="I60" s="159"/>
      <c r="J60" s="159"/>
      <c r="K60" s="159"/>
      <c r="L60" s="159"/>
      <c r="M60" s="159"/>
      <c r="N60" s="159"/>
    </row>
    <row r="61" spans="1:14">
      <c r="A61" s="97"/>
      <c r="B61" s="97"/>
      <c r="C61" s="97"/>
      <c r="D61" s="97"/>
      <c r="E61" s="97"/>
      <c r="F61" s="97"/>
      <c r="I61" s="159"/>
      <c r="J61" s="159"/>
      <c r="K61" s="159"/>
      <c r="L61" s="159"/>
      <c r="M61" s="159"/>
      <c r="N61" s="159"/>
    </row>
    <row r="62" spans="1:14">
      <c r="A62" s="97"/>
      <c r="B62" s="97"/>
      <c r="C62" s="97"/>
      <c r="D62" s="97"/>
      <c r="E62" s="97"/>
      <c r="F62" s="97"/>
      <c r="I62" s="159"/>
      <c r="J62" s="159"/>
      <c r="K62" s="159"/>
      <c r="L62" s="159"/>
      <c r="M62" s="159"/>
      <c r="N62" s="159"/>
    </row>
    <row r="63" spans="1:14">
      <c r="A63" s="97"/>
      <c r="B63" s="97"/>
      <c r="C63" s="97"/>
      <c r="D63" s="97"/>
      <c r="E63" s="97"/>
      <c r="F63" s="97"/>
      <c r="I63" s="159"/>
      <c r="J63" s="159"/>
      <c r="K63" s="159"/>
      <c r="L63" s="159"/>
      <c r="M63" s="159"/>
      <c r="N63" s="159"/>
    </row>
    <row r="64" spans="1:14">
      <c r="A64" s="97"/>
      <c r="B64" s="97"/>
      <c r="C64" s="97"/>
      <c r="D64" s="97"/>
      <c r="E64" s="97"/>
      <c r="F64" s="97"/>
      <c r="I64" s="159"/>
      <c r="J64" s="159"/>
      <c r="K64" s="159"/>
      <c r="L64" s="159"/>
      <c r="M64" s="159"/>
      <c r="N64" s="159"/>
    </row>
    <row r="65" spans="1:14">
      <c r="A65" s="97"/>
      <c r="B65" s="97"/>
      <c r="C65" s="97"/>
      <c r="D65" s="97"/>
      <c r="E65" s="97"/>
      <c r="F65" s="97"/>
      <c r="I65" s="159"/>
      <c r="J65" s="159"/>
      <c r="K65" s="159"/>
      <c r="L65" s="159"/>
      <c r="M65" s="159"/>
      <c r="N65" s="159"/>
    </row>
    <row r="66" spans="1:14">
      <c r="A66" s="97"/>
      <c r="B66" s="97"/>
      <c r="C66" s="97"/>
      <c r="D66" s="97"/>
      <c r="E66" s="97"/>
      <c r="F66" s="97"/>
      <c r="I66" s="159"/>
      <c r="J66" s="159"/>
      <c r="K66" s="159"/>
      <c r="L66" s="159"/>
      <c r="M66" s="159"/>
      <c r="N66" s="159"/>
    </row>
    <row r="67" spans="1:14">
      <c r="A67" s="97"/>
      <c r="B67" s="97"/>
      <c r="C67" s="97"/>
      <c r="D67" s="97"/>
      <c r="E67" s="97"/>
      <c r="F67" s="97"/>
      <c r="I67" s="159"/>
      <c r="J67" s="159"/>
      <c r="K67" s="159"/>
      <c r="L67" s="159"/>
      <c r="M67" s="159"/>
      <c r="N67" s="159"/>
    </row>
    <row r="68" spans="1:14">
      <c r="A68" s="97"/>
      <c r="B68" s="97"/>
      <c r="C68" s="97"/>
      <c r="D68" s="97"/>
      <c r="E68" s="97"/>
      <c r="F68" s="97"/>
      <c r="I68" s="159"/>
      <c r="J68" s="159"/>
      <c r="K68" s="159"/>
      <c r="L68" s="159"/>
      <c r="M68" s="159"/>
      <c r="N68" s="159"/>
    </row>
    <row r="69" spans="1:14">
      <c r="A69" s="97"/>
      <c r="B69" s="97"/>
      <c r="C69" s="97"/>
      <c r="D69" s="97"/>
      <c r="E69" s="97"/>
      <c r="F69" s="97"/>
      <c r="I69" s="159"/>
      <c r="J69" s="159"/>
      <c r="K69" s="159"/>
      <c r="L69" s="159"/>
      <c r="M69" s="159"/>
      <c r="N69" s="159"/>
    </row>
    <row r="70" spans="1:14">
      <c r="A70" s="97"/>
      <c r="B70" s="97"/>
      <c r="C70" s="97"/>
      <c r="D70" s="97"/>
      <c r="E70" s="97"/>
      <c r="F70" s="97"/>
      <c r="I70" s="159"/>
      <c r="J70" s="159"/>
      <c r="K70" s="159"/>
      <c r="L70" s="159"/>
      <c r="M70" s="159"/>
      <c r="N70" s="159"/>
    </row>
    <row r="71" spans="1:14">
      <c r="A71" s="97"/>
      <c r="B71" s="97"/>
      <c r="C71" s="97"/>
      <c r="D71" s="97"/>
      <c r="E71" s="97"/>
      <c r="F71" s="97"/>
      <c r="I71" s="159"/>
      <c r="J71" s="159"/>
      <c r="K71" s="159"/>
      <c r="L71" s="159"/>
      <c r="M71" s="159"/>
      <c r="N71" s="159"/>
    </row>
    <row r="72" spans="1:14">
      <c r="A72" s="97"/>
      <c r="B72" s="97"/>
      <c r="C72" s="97"/>
      <c r="D72" s="97"/>
      <c r="E72" s="97"/>
      <c r="F72" s="97"/>
      <c r="I72" s="159"/>
      <c r="J72" s="159"/>
      <c r="K72" s="159"/>
      <c r="L72" s="159"/>
      <c r="M72" s="159"/>
      <c r="N72" s="159"/>
    </row>
    <row r="73" spans="1:14">
      <c r="A73" s="97"/>
      <c r="B73" s="97"/>
      <c r="C73" s="97"/>
      <c r="D73" s="97"/>
      <c r="E73" s="97"/>
      <c r="F73" s="97"/>
      <c r="I73" s="159"/>
      <c r="J73" s="159"/>
      <c r="K73" s="159"/>
      <c r="L73" s="159"/>
      <c r="M73" s="159"/>
      <c r="N73" s="159"/>
    </row>
    <row r="74" spans="1:14">
      <c r="A74" s="97"/>
      <c r="B74" s="97"/>
      <c r="C74" s="97"/>
      <c r="D74" s="97"/>
      <c r="E74" s="97"/>
      <c r="F74" s="97"/>
      <c r="I74" s="159"/>
      <c r="J74" s="159"/>
      <c r="K74" s="159"/>
      <c r="L74" s="159"/>
      <c r="M74" s="159"/>
      <c r="N74" s="159"/>
    </row>
    <row r="75" spans="1:14">
      <c r="A75" s="97"/>
      <c r="B75" s="97"/>
      <c r="C75" s="97"/>
      <c r="D75" s="97"/>
      <c r="E75" s="97"/>
      <c r="F75" s="97"/>
      <c r="I75" s="159"/>
      <c r="J75" s="159"/>
      <c r="K75" s="159"/>
      <c r="L75" s="159"/>
      <c r="M75" s="159"/>
      <c r="N75" s="159"/>
    </row>
    <row r="76" spans="1:14">
      <c r="A76" s="97"/>
      <c r="B76" s="97"/>
      <c r="C76" s="97"/>
      <c r="D76" s="97"/>
      <c r="E76" s="97"/>
      <c r="F76" s="97"/>
      <c r="I76" s="159"/>
      <c r="J76" s="159"/>
      <c r="K76" s="159"/>
      <c r="L76" s="159"/>
      <c r="M76" s="159"/>
      <c r="N76" s="159"/>
    </row>
    <row r="77" spans="1:14">
      <c r="A77" s="97"/>
      <c r="B77" s="97"/>
      <c r="C77" s="97"/>
      <c r="D77" s="97"/>
      <c r="E77" s="97"/>
      <c r="F77" s="97"/>
      <c r="I77" s="159"/>
      <c r="J77" s="159"/>
      <c r="K77" s="159"/>
      <c r="L77" s="159"/>
      <c r="M77" s="159"/>
      <c r="N77" s="159"/>
    </row>
    <row r="78" spans="1:14">
      <c r="A78" s="97"/>
      <c r="B78" s="97"/>
      <c r="C78" s="97"/>
      <c r="D78" s="97"/>
      <c r="E78" s="97"/>
      <c r="F78" s="97"/>
      <c r="I78" s="159"/>
      <c r="J78" s="159"/>
      <c r="K78" s="159"/>
      <c r="L78" s="159"/>
      <c r="M78" s="159"/>
      <c r="N78" s="159"/>
    </row>
    <row r="79" spans="1:14">
      <c r="A79" s="97"/>
      <c r="B79" s="97"/>
      <c r="C79" s="97"/>
      <c r="D79" s="97"/>
      <c r="E79" s="97"/>
      <c r="F79" s="97"/>
      <c r="I79" s="159"/>
      <c r="J79" s="159"/>
      <c r="K79" s="159"/>
      <c r="L79" s="159"/>
      <c r="M79" s="159"/>
      <c r="N79" s="159"/>
    </row>
  </sheetData>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rowBreaks count="1" manualBreakCount="1">
    <brk id="27" max="9"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99"/>
  </sheetPr>
  <dimension ref="A1:O408"/>
  <sheetViews>
    <sheetView view="pageBreakPreview" zoomScale="90" zoomScaleSheetLayoutView="90" workbookViewId="0">
      <pane ySplit="7" topLeftCell="A81" activePane="bottomLeft" state="frozen"/>
      <selection pane="bottomLeft" activeCell="M89" sqref="M89"/>
      <selection activeCell="B23" sqref="B23"/>
    </sheetView>
  </sheetViews>
  <sheetFormatPr defaultColWidth="9.140625" defaultRowHeight="15"/>
  <cols>
    <col min="1" max="1" width="40.140625" style="191" bestFit="1" customWidth="1"/>
    <col min="2" max="2" width="18" style="191" bestFit="1" customWidth="1"/>
    <col min="3" max="3" width="13.42578125" style="162" customWidth="1"/>
    <col min="4" max="5" width="13.42578125" style="191" customWidth="1"/>
    <col min="6" max="6" width="13.42578125" style="162" customWidth="1"/>
    <col min="7" max="12" width="13.42578125" style="191" customWidth="1"/>
    <col min="13" max="16384" width="9.140625" style="191"/>
  </cols>
  <sheetData>
    <row r="1" spans="1:12" s="325" customFormat="1" ht="16.5" thickBot="1">
      <c r="A1" s="2651" t="s">
        <v>0</v>
      </c>
      <c r="B1" s="2652"/>
      <c r="C1" s="2653"/>
      <c r="D1" s="2652"/>
      <c r="E1" s="2652"/>
      <c r="F1" s="2653"/>
      <c r="G1" s="2652"/>
      <c r="H1" s="2652"/>
      <c r="I1" s="2652"/>
      <c r="J1" s="2652"/>
      <c r="K1" s="2654"/>
    </row>
    <row r="2" spans="1:12" s="1429" customFormat="1" ht="31.5">
      <c r="A2" s="1430" t="s">
        <v>498</v>
      </c>
      <c r="B2" s="1431"/>
      <c r="C2" s="1432"/>
      <c r="D2" s="1431"/>
      <c r="E2" s="1431"/>
      <c r="F2" s="1432"/>
      <c r="G2" s="1431"/>
      <c r="H2" s="1431"/>
      <c r="I2" s="1431"/>
      <c r="J2" s="1431"/>
      <c r="K2" s="1433"/>
    </row>
    <row r="3" spans="1:12" s="325" customFormat="1" ht="18.75">
      <c r="A3" s="617" t="s">
        <v>980</v>
      </c>
      <c r="B3" s="327"/>
      <c r="C3" s="328"/>
      <c r="D3" s="327"/>
      <c r="E3" s="327"/>
      <c r="F3" s="328"/>
      <c r="G3" s="327"/>
      <c r="H3" s="327"/>
      <c r="I3" s="327"/>
      <c r="J3" s="327"/>
      <c r="K3" s="1434"/>
    </row>
    <row r="4" spans="1:12" s="325" customFormat="1">
      <c r="A4" s="3167">
        <v>44561</v>
      </c>
      <c r="B4" s="4503"/>
      <c r="C4" s="4503"/>
      <c r="D4" s="4503"/>
      <c r="E4" s="4503"/>
      <c r="F4" s="4503"/>
      <c r="G4" s="4503"/>
      <c r="H4" s="4503"/>
      <c r="I4" s="4503"/>
      <c r="J4" s="4503"/>
      <c r="K4" s="4504"/>
      <c r="L4" s="321"/>
    </row>
    <row r="5" spans="1:12" ht="19.5" thickBot="1">
      <c r="A5" s="329"/>
      <c r="B5" s="330"/>
      <c r="C5" s="331"/>
      <c r="D5" s="330"/>
      <c r="E5" s="330"/>
      <c r="F5" s="331"/>
      <c r="G5" s="330"/>
      <c r="H5" s="330"/>
      <c r="I5" s="330"/>
      <c r="J5" s="330"/>
      <c r="K5" s="1435"/>
    </row>
    <row r="6" spans="1:12" s="337" customFormat="1" ht="14.25" thickTop="1" thickBot="1">
      <c r="A6" s="3168" t="s">
        <v>221</v>
      </c>
      <c r="B6" s="332" t="s">
        <v>981</v>
      </c>
      <c r="C6" s="333"/>
      <c r="D6" s="333"/>
      <c r="E6" s="333"/>
      <c r="F6" s="334"/>
      <c r="G6" s="335" t="s">
        <v>982</v>
      </c>
      <c r="H6" s="335"/>
      <c r="I6" s="335"/>
      <c r="J6" s="335"/>
      <c r="K6" s="336"/>
      <c r="L6" s="971"/>
    </row>
    <row r="7" spans="1:12" s="337" customFormat="1" ht="41.25" customHeight="1" thickBot="1">
      <c r="A7" s="3169"/>
      <c r="B7" s="4505" t="s">
        <v>223</v>
      </c>
      <c r="C7" s="4506" t="s">
        <v>983</v>
      </c>
      <c r="D7" s="4506" t="s">
        <v>984</v>
      </c>
      <c r="E7" s="4506" t="s">
        <v>985</v>
      </c>
      <c r="F7" s="4507" t="s">
        <v>986</v>
      </c>
      <c r="G7" s="4508" t="s">
        <v>987</v>
      </c>
      <c r="H7" s="4509" t="s">
        <v>988</v>
      </c>
      <c r="I7" s="4509" t="s">
        <v>989</v>
      </c>
      <c r="J7" s="4509" t="s">
        <v>990</v>
      </c>
      <c r="K7" s="4510" t="s">
        <v>991</v>
      </c>
      <c r="L7" s="972" t="s">
        <v>992</v>
      </c>
    </row>
    <row r="8" spans="1:12" s="161" customFormat="1" ht="14.25" customHeight="1" thickBot="1">
      <c r="A8" s="1896" t="s">
        <v>935</v>
      </c>
      <c r="B8" s="1437"/>
      <c r="C8" s="1438"/>
      <c r="D8" s="1438"/>
      <c r="E8" s="1438"/>
      <c r="F8" s="1439"/>
      <c r="G8" s="1440"/>
      <c r="H8" s="1440"/>
      <c r="I8" s="1438"/>
      <c r="J8" s="1440"/>
      <c r="K8" s="1441"/>
      <c r="L8" s="338"/>
    </row>
    <row r="9" spans="1:12" s="161" customFormat="1" ht="18" customHeight="1">
      <c r="A9" s="4511" t="str">
        <f>'Enrolments + Baptisms AUC'!A10</f>
        <v>Avondale School</v>
      </c>
      <c r="B9" s="4314">
        <f>'Enrolments + Baptisms AUC'!AI10</f>
        <v>40</v>
      </c>
      <c r="C9" s="4512">
        <f>'Enrolments + Baptisms AUC'!X10</f>
        <v>7</v>
      </c>
      <c r="D9" s="4513">
        <f>'Enrolments + Baptisms AUC'!T10</f>
        <v>179</v>
      </c>
      <c r="E9" s="4513">
        <f>'Enrolments + Baptisms AUC'!U10</f>
        <v>201</v>
      </c>
      <c r="F9" s="4514">
        <f t="shared" ref="F9:F36" si="0">SUM(D9:E9)</f>
        <v>380</v>
      </c>
      <c r="G9" s="4515">
        <f>'Staff AUC'!M10</f>
        <v>29</v>
      </c>
      <c r="H9" s="4513">
        <f>'Staff AUC'!N10</f>
        <v>3</v>
      </c>
      <c r="I9" s="4513">
        <f t="shared" ref="I9:I35" si="1">SUM(G9:H9)</f>
        <v>32</v>
      </c>
      <c r="J9" s="4513">
        <f>'Staff AUC'!H10</f>
        <v>3</v>
      </c>
      <c r="K9" s="4516">
        <f t="shared" ref="K9:K35" si="2">SUM(I9:J9)</f>
        <v>35</v>
      </c>
    </row>
    <row r="10" spans="1:12" s="161" customFormat="1" ht="18" customHeight="1">
      <c r="A10" s="4511" t="str">
        <f>'Enrolments + Baptisms AUC'!A11</f>
        <v>Blue Hills College</v>
      </c>
      <c r="B10" s="4314">
        <f>'Enrolments + Baptisms AUC'!AI11</f>
        <v>4</v>
      </c>
      <c r="C10" s="4512">
        <f>'Enrolments + Baptisms AUC'!X11</f>
        <v>1</v>
      </c>
      <c r="D10" s="4513">
        <f>'Enrolments + Baptisms AUC'!T11</f>
        <v>6</v>
      </c>
      <c r="E10" s="4513">
        <f>'Enrolments + Baptisms AUC'!U11</f>
        <v>60</v>
      </c>
      <c r="F10" s="4514">
        <f t="shared" si="0"/>
        <v>66</v>
      </c>
      <c r="G10" s="4515">
        <f>'Staff AUC'!M11</f>
        <v>4</v>
      </c>
      <c r="H10" s="4513">
        <f>'Staff AUC'!N11</f>
        <v>3</v>
      </c>
      <c r="I10" s="4513">
        <f t="shared" si="1"/>
        <v>7</v>
      </c>
      <c r="J10" s="4513">
        <f>'Staff AUC'!H11</f>
        <v>1</v>
      </c>
      <c r="K10" s="4516">
        <f t="shared" si="2"/>
        <v>8</v>
      </c>
    </row>
    <row r="11" spans="1:12" s="161" customFormat="1" ht="18" customHeight="1">
      <c r="A11" s="4511" t="str">
        <f>'Enrolments + Baptisms AUC'!A29</f>
        <v>Border Christian College</v>
      </c>
      <c r="B11" s="4314">
        <f>'Enrolments + Baptisms AUC'!AI29</f>
        <v>3</v>
      </c>
      <c r="C11" s="4512">
        <f>'Enrolments + Baptisms AUC'!X29</f>
        <v>0</v>
      </c>
      <c r="D11" s="4513">
        <f>'Enrolments + Baptisms AUC'!T29</f>
        <v>26</v>
      </c>
      <c r="E11" s="4513">
        <f>'Enrolments + Baptisms AUC'!U29</f>
        <v>55</v>
      </c>
      <c r="F11" s="4514">
        <f t="shared" si="0"/>
        <v>81</v>
      </c>
      <c r="G11" s="4515">
        <f>'Staff AUC'!M29</f>
        <v>5</v>
      </c>
      <c r="H11" s="4513">
        <f>'Staff AUC'!N29</f>
        <v>1</v>
      </c>
      <c r="I11" s="4513">
        <f t="shared" si="1"/>
        <v>6</v>
      </c>
      <c r="J11" s="4513">
        <f>'Staff AUC'!H29</f>
        <v>1</v>
      </c>
      <c r="K11" s="4516">
        <f t="shared" si="2"/>
        <v>7</v>
      </c>
    </row>
    <row r="12" spans="1:12" s="161" customFormat="1" ht="18" customHeight="1">
      <c r="A12" s="4511" t="str">
        <f>'Enrolments + Baptisms AUC'!A52</f>
        <v>Brisbane Adventist College</v>
      </c>
      <c r="B12" s="4314">
        <f>'Enrolments + Baptisms AUC'!AI52</f>
        <v>48</v>
      </c>
      <c r="C12" s="4512">
        <f>'Enrolments + Baptisms AUC'!X52</f>
        <v>47</v>
      </c>
      <c r="D12" s="4513">
        <f>'Enrolments + Baptisms AUC'!T52</f>
        <v>217</v>
      </c>
      <c r="E12" s="4513">
        <f>'Enrolments + Baptisms AUC'!U52</f>
        <v>92</v>
      </c>
      <c r="F12" s="4514">
        <f t="shared" si="0"/>
        <v>309</v>
      </c>
      <c r="G12" s="4515">
        <f>'Staff AUC'!M52</f>
        <v>26</v>
      </c>
      <c r="H12" s="4513">
        <f>'Staff AUC'!N52</f>
        <v>0</v>
      </c>
      <c r="I12" s="4513">
        <f t="shared" si="1"/>
        <v>26</v>
      </c>
      <c r="J12" s="4513">
        <f>'Staff AUC'!H52</f>
        <v>2</v>
      </c>
      <c r="K12" s="4516">
        <f t="shared" si="2"/>
        <v>28</v>
      </c>
    </row>
    <row r="13" spans="1:12" s="161" customFormat="1" ht="18" customHeight="1">
      <c r="A13" s="4511" t="str">
        <f>'Enrolments + Baptisms AUC'!A24</f>
        <v>Carlisle Adventist Christian College</v>
      </c>
      <c r="B13" s="4314">
        <f>'Enrolments + Baptisms AUC'!AI24</f>
        <v>11</v>
      </c>
      <c r="C13" s="4512">
        <f>'Enrolments + Baptisms AUC'!X24</f>
        <v>4</v>
      </c>
      <c r="D13" s="4513">
        <f>'Enrolments + Baptisms AUC'!T24</f>
        <v>20</v>
      </c>
      <c r="E13" s="4513">
        <f>'Enrolments + Baptisms AUC'!U24</f>
        <v>106</v>
      </c>
      <c r="F13" s="4514">
        <f t="shared" si="0"/>
        <v>126</v>
      </c>
      <c r="G13" s="4515">
        <f>'Staff AUC'!M24</f>
        <v>11</v>
      </c>
      <c r="H13" s="4513">
        <f>'Staff AUC'!N24</f>
        <v>2</v>
      </c>
      <c r="I13" s="4513">
        <f t="shared" si="1"/>
        <v>13</v>
      </c>
      <c r="J13" s="4513">
        <f>'Staff AUC'!H24</f>
        <v>2</v>
      </c>
      <c r="K13" s="4516">
        <f t="shared" si="2"/>
        <v>15</v>
      </c>
    </row>
    <row r="14" spans="1:12" s="161" customFormat="1" ht="18" customHeight="1">
      <c r="A14" s="4517" t="str">
        <f>'Enrolments + Baptisms AUC'!A45</f>
        <v>Carmel Adventist College Secondary</v>
      </c>
      <c r="B14" s="4314">
        <f>'Enrolments + Baptisms AUC'!AI45</f>
        <v>27</v>
      </c>
      <c r="C14" s="4512">
        <f>'Enrolments + Baptisms AUC'!X45</f>
        <v>20</v>
      </c>
      <c r="D14" s="4513">
        <f>'Enrolments + Baptisms AUC'!T45</f>
        <v>75</v>
      </c>
      <c r="E14" s="4513">
        <f>'Enrolments + Baptisms AUC'!U45</f>
        <v>115</v>
      </c>
      <c r="F14" s="4514">
        <f t="shared" si="0"/>
        <v>190</v>
      </c>
      <c r="G14" s="4515">
        <f>'Staff AUC'!M45</f>
        <v>18</v>
      </c>
      <c r="H14" s="4513">
        <f>'Staff AUC'!N45</f>
        <v>2</v>
      </c>
      <c r="I14" s="4513">
        <f t="shared" si="1"/>
        <v>20</v>
      </c>
      <c r="J14" s="4513">
        <f>'Staff AUC'!H45</f>
        <v>2</v>
      </c>
      <c r="K14" s="4516">
        <f t="shared" si="2"/>
        <v>22</v>
      </c>
    </row>
    <row r="15" spans="1:12" s="161" customFormat="1" ht="18" customHeight="1">
      <c r="A15" s="4517" t="str">
        <f>'Enrolments + Baptisms AUC'!A12</f>
        <v>Central Coast Adventist School</v>
      </c>
      <c r="B15" s="4314">
        <f>'Enrolments + Baptisms AUC'!AI12</f>
        <v>73</v>
      </c>
      <c r="C15" s="4512">
        <f>'Enrolments + Baptisms AUC'!X12</f>
        <v>0</v>
      </c>
      <c r="D15" s="4513">
        <f>'Enrolments + Baptisms AUC'!T12</f>
        <v>67</v>
      </c>
      <c r="E15" s="4513">
        <f>'Enrolments + Baptisms AUC'!U12</f>
        <v>476</v>
      </c>
      <c r="F15" s="4514">
        <f t="shared" si="0"/>
        <v>543</v>
      </c>
      <c r="G15" s="4515">
        <f>'Staff AUC'!M12</f>
        <v>41</v>
      </c>
      <c r="H15" s="4513">
        <f>'Staff AUC'!N12</f>
        <v>4</v>
      </c>
      <c r="I15" s="4513">
        <f t="shared" si="1"/>
        <v>45</v>
      </c>
      <c r="J15" s="4513">
        <f>'Staff AUC'!H12</f>
        <v>2</v>
      </c>
      <c r="K15" s="4516">
        <f t="shared" si="2"/>
        <v>47</v>
      </c>
    </row>
    <row r="16" spans="1:12" s="161" customFormat="1" ht="18" customHeight="1">
      <c r="A16" s="4517" t="str">
        <f>'Enrolments + Baptisms AUC'!A53</f>
        <v>Hope Adventist School (previously called Coral Coast Christian School)</v>
      </c>
      <c r="B16" s="4314">
        <f>'Enrolments + Baptisms AUC'!AI53</f>
        <v>0</v>
      </c>
      <c r="C16" s="4512">
        <f>'Enrolments + Baptisms AUC'!X53</f>
        <v>0</v>
      </c>
      <c r="D16" s="4513">
        <f>'Enrolments + Baptisms AUC'!T53</f>
        <v>0</v>
      </c>
      <c r="E16" s="4513">
        <f>'Enrolments + Baptisms AUC'!U53</f>
        <v>0</v>
      </c>
      <c r="F16" s="4514">
        <f t="shared" ref="F16" si="3">SUM(D16:E16)</f>
        <v>0</v>
      </c>
      <c r="G16" s="4515">
        <f>'Staff AUC'!M53</f>
        <v>0</v>
      </c>
      <c r="H16" s="4513">
        <f>'Staff AUC'!N53</f>
        <v>0</v>
      </c>
      <c r="I16" s="4513">
        <f t="shared" ref="I16" si="4">SUM(G16:H16)</f>
        <v>0</v>
      </c>
      <c r="J16" s="4513">
        <f>'Staff AUC'!H53</f>
        <v>0</v>
      </c>
      <c r="K16" s="4516">
        <f t="shared" ref="K16" si="5">SUM(I16:J16)</f>
        <v>0</v>
      </c>
    </row>
    <row r="17" spans="1:11" s="161" customFormat="1" ht="18" customHeight="1">
      <c r="A17" s="4517" t="str">
        <f>'Enrolments + Baptisms AUC'!A54</f>
        <v>Darling Downs Christian School</v>
      </c>
      <c r="B17" s="4314">
        <f>'Enrolments + Baptisms AUC'!AI54</f>
        <v>17</v>
      </c>
      <c r="C17" s="4512">
        <f>'Enrolments + Baptisms AUC'!X54</f>
        <v>4</v>
      </c>
      <c r="D17" s="4513">
        <f>'Enrolments + Baptisms AUC'!T54</f>
        <v>23</v>
      </c>
      <c r="E17" s="4513">
        <f>'Enrolments + Baptisms AUC'!U54</f>
        <v>89</v>
      </c>
      <c r="F17" s="4514">
        <f t="shared" si="0"/>
        <v>112</v>
      </c>
      <c r="G17" s="4515">
        <f>'Staff AUC'!M54</f>
        <v>7</v>
      </c>
      <c r="H17" s="4513">
        <f>'Staff AUC'!N54</f>
        <v>4</v>
      </c>
      <c r="I17" s="4513">
        <f t="shared" si="1"/>
        <v>11</v>
      </c>
      <c r="J17" s="4513">
        <f>'Staff AUC'!H54</f>
        <v>1</v>
      </c>
      <c r="K17" s="4516">
        <f t="shared" si="2"/>
        <v>12</v>
      </c>
    </row>
    <row r="18" spans="1:11" s="161" customFormat="1" ht="18" customHeight="1">
      <c r="A18" s="4517" t="str">
        <f>'Enrolments + Baptisms AUC'!A67</f>
        <v>Edinburgh College</v>
      </c>
      <c r="B18" s="4314">
        <f>'Enrolments + Baptisms AUC'!AI67</f>
        <v>24</v>
      </c>
      <c r="C18" s="4512">
        <f>'Enrolments + Baptisms AUC'!X67</f>
        <v>6</v>
      </c>
      <c r="D18" s="4513">
        <f>'Enrolments + Baptisms AUC'!T67</f>
        <v>46</v>
      </c>
      <c r="E18" s="4513">
        <f>'Enrolments + Baptisms AUC'!U67</f>
        <v>186</v>
      </c>
      <c r="F18" s="4514">
        <f>SUM(D18:E18)</f>
        <v>232</v>
      </c>
      <c r="G18" s="4515">
        <f>'Staff AUC'!M67</f>
        <v>20</v>
      </c>
      <c r="H18" s="4513">
        <f>'Staff AUC'!N67</f>
        <v>2</v>
      </c>
      <c r="I18" s="4513">
        <f>SUM(G18:H18)</f>
        <v>22</v>
      </c>
      <c r="J18" s="4513">
        <f>'Staff AUC'!H67</f>
        <v>2</v>
      </c>
      <c r="K18" s="4516">
        <f>SUM(I18:J18)</f>
        <v>24</v>
      </c>
    </row>
    <row r="19" spans="1:11" s="161" customFormat="1" ht="18" customHeight="1">
      <c r="A19" s="4518" t="str">
        <f>'Enrolments + Baptisms AUC'!A68</f>
        <v>Gilson College Mernda</v>
      </c>
      <c r="B19" s="4314">
        <f>'Enrolments + Baptisms AUC'!AI68</f>
        <v>6</v>
      </c>
      <c r="C19" s="4512">
        <f>'Enrolments + Baptisms AUC'!X68</f>
        <v>0</v>
      </c>
      <c r="D19" s="4513">
        <f>'Enrolments + Baptisms AUC'!T68</f>
        <v>17</v>
      </c>
      <c r="E19" s="4513">
        <f>'Enrolments + Baptisms AUC'!U68</f>
        <v>72</v>
      </c>
      <c r="F19" s="4514">
        <f>SUM(D19:E19)</f>
        <v>89</v>
      </c>
      <c r="G19" s="4515">
        <f>'Staff AUC'!M68</f>
        <v>10</v>
      </c>
      <c r="H19" s="4513">
        <f>'Staff AUC'!N68</f>
        <v>2</v>
      </c>
      <c r="I19" s="4513">
        <f>SUM(G19:H19)</f>
        <v>12</v>
      </c>
      <c r="J19" s="4513">
        <f>'Staff AUC'!H68</f>
        <v>0</v>
      </c>
      <c r="K19" s="4516">
        <f>SUM(I19:J19)</f>
        <v>12</v>
      </c>
    </row>
    <row r="20" spans="1:11" s="161" customFormat="1" ht="18" customHeight="1">
      <c r="A20" s="4518" t="str">
        <f>'Enrolments + Baptisms AUC'!A69</f>
        <v>Gilson College Taylors Hill</v>
      </c>
      <c r="B20" s="4314">
        <f>'Enrolments + Baptisms AUC'!AI69</f>
        <v>79</v>
      </c>
      <c r="C20" s="4512">
        <f>'Enrolments + Baptisms AUC'!X69</f>
        <v>6</v>
      </c>
      <c r="D20" s="4513">
        <f>'Enrolments + Baptisms AUC'!T69</f>
        <v>51</v>
      </c>
      <c r="E20" s="4513">
        <f>'Enrolments + Baptisms AUC'!U69</f>
        <v>479</v>
      </c>
      <c r="F20" s="4514">
        <f>SUM(D20:E20)</f>
        <v>530</v>
      </c>
      <c r="G20" s="4515">
        <f>'Staff AUC'!M69</f>
        <v>39</v>
      </c>
      <c r="H20" s="4513">
        <f>'Staff AUC'!N69</f>
        <v>8</v>
      </c>
      <c r="I20" s="4513">
        <f>SUM(G20:H20)</f>
        <v>47</v>
      </c>
      <c r="J20" s="4513">
        <f>'Staff AUC'!H69</f>
        <v>2</v>
      </c>
      <c r="K20" s="4516">
        <f>SUM(I20:J20)</f>
        <v>49</v>
      </c>
    </row>
    <row r="21" spans="1:11" s="161" customFormat="1" ht="18" customHeight="1">
      <c r="A21" s="4518" t="str">
        <f>'General AUC always'!A56</f>
        <v>Ipswich Adventist School</v>
      </c>
      <c r="B21" s="4314">
        <f>'Enrolments + Baptisms AUC'!AI56</f>
        <v>0</v>
      </c>
      <c r="C21" s="4512">
        <f>'Enrolments + Baptisms AUC'!X56</f>
        <v>0</v>
      </c>
      <c r="D21" s="4513">
        <f>'Enrolments + Baptisms AUC'!T56</f>
        <v>0</v>
      </c>
      <c r="E21" s="4513">
        <f>'Enrolments + Baptisms AUC'!U56</f>
        <v>0</v>
      </c>
      <c r="F21" s="4514">
        <f>SUM(D21:E21)</f>
        <v>0</v>
      </c>
      <c r="G21" s="4515">
        <f>'Staff AUC'!M56</f>
        <v>0</v>
      </c>
      <c r="H21" s="4513">
        <f>'Staff AUC'!N56</f>
        <v>0</v>
      </c>
      <c r="I21" s="4513">
        <f>SUM(G21:H21)</f>
        <v>0</v>
      </c>
      <c r="J21" s="4513">
        <f>'Staff AUC'!H56</f>
        <v>0</v>
      </c>
      <c r="K21" s="4516">
        <f>SUM(I21:J21)</f>
        <v>0</v>
      </c>
    </row>
    <row r="22" spans="1:11" s="161" customFormat="1" ht="18" customHeight="1">
      <c r="A22" s="4518" t="str">
        <f>'Enrolments + Baptisms AUC'!A55</f>
        <v>Gold Coast Christian College</v>
      </c>
      <c r="B22" s="4314">
        <f>'Enrolments + Baptisms AUC'!AI55</f>
        <v>21</v>
      </c>
      <c r="C22" s="4512">
        <f>'Enrolments + Baptisms AUC'!X55</f>
        <v>0</v>
      </c>
      <c r="D22" s="4513">
        <f>'Enrolments + Baptisms AUC'!T55</f>
        <v>50</v>
      </c>
      <c r="E22" s="4513">
        <f>'Enrolments + Baptisms AUC'!U55</f>
        <v>91</v>
      </c>
      <c r="F22" s="4514">
        <f t="shared" si="0"/>
        <v>141</v>
      </c>
      <c r="G22" s="4515">
        <f>'Staff AUC'!M55</f>
        <v>9</v>
      </c>
      <c r="H22" s="4513">
        <f>'Staff AUC'!N55</f>
        <v>2</v>
      </c>
      <c r="I22" s="4513">
        <f t="shared" si="1"/>
        <v>11</v>
      </c>
      <c r="J22" s="4513">
        <f>'Staff AUC'!H55</f>
        <v>0</v>
      </c>
      <c r="K22" s="4516">
        <f t="shared" si="2"/>
        <v>11</v>
      </c>
    </row>
    <row r="23" spans="1:11" s="161" customFormat="1" ht="18" customHeight="1">
      <c r="A23" s="4518" t="str">
        <f>'Enrolments + Baptisms AUC'!A70</f>
        <v>Henderson College</v>
      </c>
      <c r="B23" s="4314">
        <f>'Enrolments + Baptisms AUC'!AI70</f>
        <v>0</v>
      </c>
      <c r="C23" s="4512">
        <f>'Enrolments + Baptisms AUC'!X70</f>
        <v>0</v>
      </c>
      <c r="D23" s="4513">
        <f>'Enrolments + Baptisms AUC'!T70</f>
        <v>21</v>
      </c>
      <c r="E23" s="4513">
        <f>'Enrolments + Baptisms AUC'!U70</f>
        <v>51</v>
      </c>
      <c r="F23" s="4514">
        <f t="shared" si="0"/>
        <v>72</v>
      </c>
      <c r="G23" s="4515">
        <f>'Staff AUC'!M70</f>
        <v>6</v>
      </c>
      <c r="H23" s="4513">
        <f>'Staff AUC'!N70</f>
        <v>1</v>
      </c>
      <c r="I23" s="4513">
        <f t="shared" si="1"/>
        <v>7</v>
      </c>
      <c r="J23" s="4513">
        <f>'Staff AUC'!H70</f>
        <v>1</v>
      </c>
      <c r="K23" s="4516">
        <f t="shared" si="2"/>
        <v>8</v>
      </c>
    </row>
    <row r="24" spans="1:11" s="161" customFormat="1" ht="18" customHeight="1">
      <c r="A24" s="4518" t="str">
        <f>'Enrolments + Baptisms AUC'!A71</f>
        <v>Heritage College</v>
      </c>
      <c r="B24" s="4314">
        <f>'Enrolments + Baptisms AUC'!AI71</f>
        <v>17</v>
      </c>
      <c r="C24" s="4512">
        <f>'Enrolments + Baptisms AUC'!X71</f>
        <v>8</v>
      </c>
      <c r="D24" s="4513">
        <f>'Enrolments + Baptisms AUC'!T71</f>
        <v>71</v>
      </c>
      <c r="E24" s="4513">
        <f>'Enrolments + Baptisms AUC'!U71</f>
        <v>112</v>
      </c>
      <c r="F24" s="4514">
        <f t="shared" si="0"/>
        <v>183</v>
      </c>
      <c r="G24" s="4515">
        <f>'Staff AUC'!M71</f>
        <v>14</v>
      </c>
      <c r="H24" s="4513">
        <f>'Staff AUC'!N71</f>
        <v>3</v>
      </c>
      <c r="I24" s="4513">
        <f>SUM(G24:H24)</f>
        <v>17</v>
      </c>
      <c r="J24" s="4513">
        <f>'Staff AUC'!H71</f>
        <v>5</v>
      </c>
      <c r="K24" s="4516">
        <f>SUM(I24:J24)</f>
        <v>22</v>
      </c>
    </row>
    <row r="25" spans="1:11" s="161" customFormat="1" ht="18" customHeight="1">
      <c r="A25" s="4518" t="str">
        <f>'Enrolments + Baptisms AUC'!A62</f>
        <v>Hilliard Christian School</v>
      </c>
      <c r="B25" s="4314">
        <f>'Enrolments + Baptisms AUC'!AI62</f>
        <v>0</v>
      </c>
      <c r="C25" s="4512">
        <f>'Enrolments + Baptisms AUC'!X62</f>
        <v>3</v>
      </c>
      <c r="D25" s="4513">
        <f>'Enrolments + Baptisms AUC'!T62</f>
        <v>6</v>
      </c>
      <c r="E25" s="4513">
        <f>'Enrolments + Baptisms AUC'!U62</f>
        <v>62</v>
      </c>
      <c r="F25" s="4514">
        <f t="shared" si="0"/>
        <v>68</v>
      </c>
      <c r="G25" s="4515">
        <f>'Staff AUC'!M62</f>
        <v>7</v>
      </c>
      <c r="H25" s="4513">
        <f>'Staff AUC'!N62</f>
        <v>0</v>
      </c>
      <c r="I25" s="4513">
        <f t="shared" si="1"/>
        <v>7</v>
      </c>
      <c r="J25" s="4513">
        <f>'Staff AUC'!H62</f>
        <v>1</v>
      </c>
      <c r="K25" s="4516">
        <f t="shared" si="2"/>
        <v>8</v>
      </c>
    </row>
    <row r="26" spans="1:11" s="161" customFormat="1" ht="18" customHeight="1">
      <c r="A26" s="4518" t="str">
        <f>'Enrolments + Baptisms AUC'!A35</f>
        <v>Hills Adventist College</v>
      </c>
      <c r="B26" s="4314">
        <f>'Enrolments + Baptisms AUC'!AI35</f>
        <v>35</v>
      </c>
      <c r="C26" s="4512">
        <f>'Enrolments + Baptisms AUC'!X35</f>
        <v>8</v>
      </c>
      <c r="D26" s="4513">
        <f>'Enrolments + Baptisms AUC'!T35</f>
        <v>101</v>
      </c>
      <c r="E26" s="4513">
        <f>'Enrolments + Baptisms AUC'!U35</f>
        <v>282</v>
      </c>
      <c r="F26" s="4514">
        <f t="shared" si="0"/>
        <v>383</v>
      </c>
      <c r="G26" s="4515">
        <f>'Staff AUC'!M35</f>
        <v>16</v>
      </c>
      <c r="H26" s="4513">
        <f>'Staff AUC'!N35</f>
        <v>9</v>
      </c>
      <c r="I26" s="4513">
        <f t="shared" si="1"/>
        <v>25</v>
      </c>
      <c r="J26" s="4513">
        <f>'Staff AUC'!H35</f>
        <v>3</v>
      </c>
      <c r="K26" s="4516">
        <f t="shared" si="2"/>
        <v>28</v>
      </c>
    </row>
    <row r="27" spans="1:11" s="161" customFormat="1" ht="18" customHeight="1">
      <c r="A27" s="4518" t="str">
        <f>'General AUC always'!A14</f>
        <v>Kempsey Adventist School</v>
      </c>
      <c r="B27" s="4314">
        <f>'Enrolments + Baptisms AUC'!AI14</f>
        <v>25</v>
      </c>
      <c r="C27" s="4512">
        <f>'Enrolments + Baptisms AUC'!X14</f>
        <v>6</v>
      </c>
      <c r="D27" s="4513">
        <f>'Enrolments + Baptisms AUC'!T14</f>
        <v>25</v>
      </c>
      <c r="E27" s="4513">
        <f>'Enrolments + Baptisms AUC'!U14</f>
        <v>236</v>
      </c>
      <c r="F27" s="4514">
        <f t="shared" si="0"/>
        <v>261</v>
      </c>
      <c r="G27" s="4515">
        <f>'Staff AUC'!M14</f>
        <v>11</v>
      </c>
      <c r="H27" s="4513">
        <f>'Staff AUC'!N14</f>
        <v>7</v>
      </c>
      <c r="I27" s="4513">
        <f t="shared" si="1"/>
        <v>18</v>
      </c>
      <c r="J27" s="4513">
        <f>'Staff AUC'!H14</f>
        <v>1</v>
      </c>
      <c r="K27" s="4516">
        <f t="shared" si="2"/>
        <v>19</v>
      </c>
    </row>
    <row r="28" spans="1:11" s="161" customFormat="1" ht="18" customHeight="1">
      <c r="A28" s="4518" t="str">
        <f>'Enrolments + Baptisms AUC'!A47</f>
        <v>Landsdale Christian School</v>
      </c>
      <c r="B28" s="4314">
        <f>'Enrolments + Baptisms AUC'!AI47</f>
        <v>10</v>
      </c>
      <c r="C28" s="4512">
        <f>'Enrolments + Baptisms AUC'!X47</f>
        <v>1</v>
      </c>
      <c r="D28" s="4513">
        <f>'Enrolments + Baptisms AUC'!T47</f>
        <v>12</v>
      </c>
      <c r="E28" s="4513">
        <f>'Enrolments + Baptisms AUC'!U47</f>
        <v>72</v>
      </c>
      <c r="F28" s="4514">
        <f>SUM(D28:E28)</f>
        <v>84</v>
      </c>
      <c r="G28" s="4515">
        <f>'Staff AUC'!M47</f>
        <v>10</v>
      </c>
      <c r="H28" s="4513">
        <f>'Staff AUC'!N47</f>
        <v>0</v>
      </c>
      <c r="I28" s="4513">
        <f>SUM(G28:H28)</f>
        <v>10</v>
      </c>
      <c r="J28" s="4513">
        <f>'Staff AUC'!H47</f>
        <v>1</v>
      </c>
      <c r="K28" s="4516">
        <f>SUM(I28:J28)</f>
        <v>11</v>
      </c>
    </row>
    <row r="29" spans="1:11" s="161" customFormat="1" ht="18" customHeight="1">
      <c r="A29" s="4518" t="str">
        <f>'Enrolments + Baptisms AUC'!A37</f>
        <v>Macarthur Adventist College</v>
      </c>
      <c r="B29" s="4314">
        <f>'Enrolments + Baptisms AUC'!AI37</f>
        <v>35</v>
      </c>
      <c r="C29" s="4512">
        <f>'Enrolments + Baptisms AUC'!X37</f>
        <v>3</v>
      </c>
      <c r="D29" s="4513">
        <f>'Enrolments + Baptisms AUC'!T37</f>
        <v>88</v>
      </c>
      <c r="E29" s="4513">
        <f>'Enrolments + Baptisms AUC'!U37</f>
        <v>194</v>
      </c>
      <c r="F29" s="4514">
        <f t="shared" si="0"/>
        <v>282</v>
      </c>
      <c r="G29" s="4515">
        <f>'Staff AUC'!M37</f>
        <v>17</v>
      </c>
      <c r="H29" s="4513">
        <f>'Staff AUC'!N37</f>
        <v>5</v>
      </c>
      <c r="I29" s="4513">
        <f t="shared" si="1"/>
        <v>22</v>
      </c>
      <c r="J29" s="4513">
        <f>'Staff AUC'!H37</f>
        <v>1</v>
      </c>
      <c r="K29" s="4516">
        <f t="shared" si="2"/>
        <v>23</v>
      </c>
    </row>
    <row r="30" spans="1:11" s="161" customFormat="1" ht="18" customHeight="1">
      <c r="A30" s="4518" t="str">
        <f>'Enrolments + Baptisms AUC'!A15</f>
        <v>Macaquarie College</v>
      </c>
      <c r="B30" s="4314">
        <f>'Enrolments + Baptisms AUC'!AI15</f>
        <v>43</v>
      </c>
      <c r="C30" s="4512">
        <f>'Enrolments + Baptisms AUC'!X15</f>
        <v>0</v>
      </c>
      <c r="D30" s="4513">
        <f>'Enrolments + Baptisms AUC'!T15</f>
        <v>83</v>
      </c>
      <c r="E30" s="4513">
        <f>'Enrolments + Baptisms AUC'!U15</f>
        <v>373</v>
      </c>
      <c r="F30" s="4514">
        <f t="shared" si="0"/>
        <v>456</v>
      </c>
      <c r="G30" s="4515">
        <f>'Staff AUC'!M15</f>
        <v>24</v>
      </c>
      <c r="H30" s="4513">
        <f>'Staff AUC'!N15</f>
        <v>11</v>
      </c>
      <c r="I30" s="4513">
        <f t="shared" si="1"/>
        <v>35</v>
      </c>
      <c r="J30" s="4513">
        <f>'Staff AUC'!H15</f>
        <v>5</v>
      </c>
      <c r="K30" s="4516">
        <f t="shared" si="2"/>
        <v>40</v>
      </c>
    </row>
    <row r="31" spans="1:11" s="161" customFormat="1" ht="18" customHeight="1">
      <c r="A31" s="4518" t="str">
        <f>'Enrolments + Baptisms AUC'!A13</f>
        <v>Macksville Adventist School</v>
      </c>
      <c r="B31" s="4314">
        <f>'Enrolments + Baptisms AUC'!AI13</f>
        <v>0</v>
      </c>
      <c r="C31" s="4512">
        <f>'Enrolments + Baptisms AUC'!X13</f>
        <v>0</v>
      </c>
      <c r="D31" s="4513">
        <f>'Enrolments + Baptisms AUC'!T13</f>
        <v>0</v>
      </c>
      <c r="E31" s="4513">
        <f>'Enrolments + Baptisms AUC'!U13</f>
        <v>0</v>
      </c>
      <c r="F31" s="4514">
        <f>SUM(D31:E31)</f>
        <v>0</v>
      </c>
      <c r="G31" s="4515">
        <f>'Staff AUC'!M13</f>
        <v>0</v>
      </c>
      <c r="H31" s="4513">
        <f>'Staff AUC'!N13</f>
        <v>0</v>
      </c>
      <c r="I31" s="4513">
        <f>SUM(G31:H31)</f>
        <v>0</v>
      </c>
      <c r="J31" s="4513">
        <f>'Staff AUC'!H13</f>
        <v>0</v>
      </c>
      <c r="K31" s="4516">
        <f>SUM(I31:J31)</f>
        <v>0</v>
      </c>
    </row>
    <row r="32" spans="1:11" s="161" customFormat="1" ht="18" customHeight="1">
      <c r="A32" s="4518" t="str">
        <f>'Enrolments + Baptisms AUC'!A38</f>
        <v>Mountain View Adventist College</v>
      </c>
      <c r="B32" s="4314">
        <f>'Enrolments + Baptisms AUC'!AI38</f>
        <v>41</v>
      </c>
      <c r="C32" s="4512">
        <f>'Enrolments + Baptisms AUC'!X38</f>
        <v>0</v>
      </c>
      <c r="D32" s="4513">
        <f>'Enrolments + Baptisms AUC'!T38</f>
        <v>118</v>
      </c>
      <c r="E32" s="4513">
        <f>'Enrolments + Baptisms AUC'!U38</f>
        <v>179</v>
      </c>
      <c r="F32" s="4514">
        <f t="shared" si="0"/>
        <v>297</v>
      </c>
      <c r="G32" s="4515">
        <f>'Staff AUC'!M38</f>
        <v>19</v>
      </c>
      <c r="H32" s="4513">
        <f>'Staff AUC'!N38</f>
        <v>4</v>
      </c>
      <c r="I32" s="4513">
        <f t="shared" si="1"/>
        <v>23</v>
      </c>
      <c r="J32" s="4513">
        <f>'Staff AUC'!H38</f>
        <v>0</v>
      </c>
      <c r="K32" s="4516">
        <f t="shared" si="2"/>
        <v>23</v>
      </c>
    </row>
    <row r="33" spans="1:11" s="161" customFormat="1" ht="18" customHeight="1">
      <c r="A33" s="4518" t="str">
        <f>'Enrolments + Baptisms AUC'!A57</f>
        <v>Noosa Christian College</v>
      </c>
      <c r="B33" s="4314">
        <f>'Enrolments + Baptisms AUC'!AI57</f>
        <v>12</v>
      </c>
      <c r="C33" s="4512">
        <f>'Enrolments + Baptisms AUC'!X57</f>
        <v>0</v>
      </c>
      <c r="D33" s="4513">
        <f>'Enrolments + Baptisms AUC'!T57</f>
        <v>21</v>
      </c>
      <c r="E33" s="4513">
        <f>'Enrolments + Baptisms AUC'!U57</f>
        <v>116</v>
      </c>
      <c r="F33" s="4514">
        <f t="shared" si="0"/>
        <v>137</v>
      </c>
      <c r="G33" s="4515">
        <f>'Staff AUC'!M57</f>
        <v>10</v>
      </c>
      <c r="H33" s="4513">
        <f>'Staff AUC'!N57</f>
        <v>3</v>
      </c>
      <c r="I33" s="4513">
        <f t="shared" si="1"/>
        <v>13</v>
      </c>
      <c r="J33" s="4513">
        <f>'Staff AUC'!H57</f>
        <v>2</v>
      </c>
      <c r="K33" s="4516">
        <f t="shared" si="2"/>
        <v>15</v>
      </c>
    </row>
    <row r="34" spans="1:11" s="161" customFormat="1" ht="18" customHeight="1">
      <c r="A34" s="4518" t="str">
        <f>'Enrolments + Baptisms AUC'!A63</f>
        <v>North West Christian School</v>
      </c>
      <c r="B34" s="4314">
        <f>'Enrolments + Baptisms AUC'!AI63</f>
        <v>3</v>
      </c>
      <c r="C34" s="4512">
        <f>'Enrolments + Baptisms AUC'!X63</f>
        <v>0</v>
      </c>
      <c r="D34" s="4513">
        <f>'Enrolments + Baptisms AUC'!T63</f>
        <v>11</v>
      </c>
      <c r="E34" s="4513">
        <f>'Enrolments + Baptisms AUC'!U63</f>
        <v>33</v>
      </c>
      <c r="F34" s="4514">
        <f t="shared" si="0"/>
        <v>44</v>
      </c>
      <c r="G34" s="4515">
        <f>'Staff AUC'!M63</f>
        <v>5</v>
      </c>
      <c r="H34" s="4513">
        <f>'Staff AUC'!N63</f>
        <v>0</v>
      </c>
      <c r="I34" s="4513">
        <f t="shared" si="1"/>
        <v>5</v>
      </c>
      <c r="J34" s="4513">
        <f>'Staff AUC'!H63</f>
        <v>1</v>
      </c>
      <c r="K34" s="4516">
        <f t="shared" si="2"/>
        <v>6</v>
      </c>
    </row>
    <row r="35" spans="1:11" s="161" customFormat="1" ht="18" customHeight="1">
      <c r="A35" s="4518" t="str">
        <f>'Enrolments + Baptisms AUC'!A58</f>
        <v>Northpine Christian College</v>
      </c>
      <c r="B35" s="4314">
        <f>'Enrolments + Baptisms AUC'!AI58</f>
        <v>67</v>
      </c>
      <c r="C35" s="4512">
        <f>'Enrolments + Baptisms AUC'!X58</f>
        <v>0</v>
      </c>
      <c r="D35" s="4513">
        <f>'Enrolments + Baptisms AUC'!T58</f>
        <v>112</v>
      </c>
      <c r="E35" s="4513">
        <f>'Enrolments + Baptisms AUC'!U58</f>
        <v>349</v>
      </c>
      <c r="F35" s="4514">
        <f t="shared" si="0"/>
        <v>461</v>
      </c>
      <c r="G35" s="4515">
        <f>'Staff AUC'!M58</f>
        <v>30</v>
      </c>
      <c r="H35" s="4513">
        <f>'Staff AUC'!N58</f>
        <v>4</v>
      </c>
      <c r="I35" s="4513">
        <f t="shared" si="1"/>
        <v>34</v>
      </c>
      <c r="J35" s="4513">
        <f>'Staff AUC'!H58</f>
        <v>3</v>
      </c>
      <c r="K35" s="4516">
        <f t="shared" si="2"/>
        <v>37</v>
      </c>
    </row>
    <row r="36" spans="1:11" s="161" customFormat="1" ht="18" customHeight="1">
      <c r="A36" s="4518" t="str">
        <f>'General AUC always'!A73</f>
        <v>Nunawading Christian College Secondary</v>
      </c>
      <c r="B36" s="4314">
        <f>'Enrolments + Baptisms AUC'!AI73</f>
        <v>38</v>
      </c>
      <c r="C36" s="4512">
        <f>'Enrolments + Baptisms AUC'!X73</f>
        <v>3</v>
      </c>
      <c r="D36" s="4513">
        <f>'Enrolments + Baptisms AUC'!T73</f>
        <v>80</v>
      </c>
      <c r="E36" s="4513">
        <f>'Enrolments + Baptisms AUC'!U73</f>
        <v>136</v>
      </c>
      <c r="F36" s="4514">
        <f t="shared" si="0"/>
        <v>216</v>
      </c>
      <c r="G36" s="4515">
        <f>'Staff AUC'!M73</f>
        <v>17</v>
      </c>
      <c r="H36" s="4513">
        <f>'Staff AUC'!N73</f>
        <v>2</v>
      </c>
      <c r="I36" s="4513">
        <f t="shared" ref="I36:I42" si="6">SUM(G36:H36)</f>
        <v>19</v>
      </c>
      <c r="J36" s="4513">
        <f>'Staff AUC'!H73</f>
        <v>2</v>
      </c>
      <c r="K36" s="4516">
        <f t="shared" ref="K36:K42" si="7">SUM(I36:J36)</f>
        <v>21</v>
      </c>
    </row>
    <row r="37" spans="1:11" s="161" customFormat="1" ht="18" customHeight="1">
      <c r="A37" s="4518" t="s">
        <v>384</v>
      </c>
      <c r="B37" s="4314">
        <f>'Enrolments + Baptisms AUC'!AI17</f>
        <v>0</v>
      </c>
      <c r="C37" s="4512">
        <f>'Enrolments + Baptisms AUC'!X17</f>
        <v>0</v>
      </c>
      <c r="D37" s="4513">
        <f>'Enrolments + Baptisms AUC'!T17</f>
        <v>4</v>
      </c>
      <c r="E37" s="4513">
        <f>'Enrolments + Baptisms AUC'!U17</f>
        <v>10</v>
      </c>
      <c r="F37" s="4514">
        <f t="shared" ref="F37" si="8">SUM(D37:E37)</f>
        <v>14</v>
      </c>
      <c r="G37" s="4515">
        <f>'Staff AUC'!M17</f>
        <v>1</v>
      </c>
      <c r="H37" s="4513">
        <f>'Staff AUC'!N17</f>
        <v>0</v>
      </c>
      <c r="I37" s="4513">
        <f t="shared" ref="I37" si="9">SUM(G37:H37)</f>
        <v>1</v>
      </c>
      <c r="J37" s="4513">
        <f>'Staff AUC'!H17</f>
        <v>0</v>
      </c>
      <c r="K37" s="4516">
        <f t="shared" ref="K37" si="10">SUM(I37:J37)</f>
        <v>1</v>
      </c>
    </row>
    <row r="38" spans="1:11" s="161" customFormat="1" ht="18" customHeight="1">
      <c r="A38" s="4518" t="str">
        <f>'Enrolments + Baptisms AUC'!A77</f>
        <v>Prescott College</v>
      </c>
      <c r="B38" s="4314">
        <f>'Enrolments + Baptisms AUC'!AI77</f>
        <v>40</v>
      </c>
      <c r="C38" s="4512">
        <f>'Enrolments + Baptisms AUC'!X77</f>
        <v>0</v>
      </c>
      <c r="D38" s="4513">
        <f>'Enrolments + Baptisms AUC'!T77</f>
        <v>66</v>
      </c>
      <c r="E38" s="4513">
        <f>'Enrolments + Baptisms AUC'!U77</f>
        <v>169</v>
      </c>
      <c r="F38" s="4514">
        <f t="shared" ref="F38" si="11">SUM(D38:E38)</f>
        <v>235</v>
      </c>
      <c r="G38" s="4515">
        <f>'Staff AUC'!M77</f>
        <v>16</v>
      </c>
      <c r="H38" s="4513">
        <f>'Staff AUC'!N77</f>
        <v>4</v>
      </c>
      <c r="I38" s="4513">
        <f t="shared" si="6"/>
        <v>20</v>
      </c>
      <c r="J38" s="4513">
        <f>'Staff AUC'!H77</f>
        <v>3</v>
      </c>
      <c r="K38" s="4516">
        <f t="shared" si="7"/>
        <v>23</v>
      </c>
    </row>
    <row r="39" spans="1:11" s="161" customFormat="1" ht="18" customHeight="1">
      <c r="A39" s="4518" t="str">
        <f>'Enrolments + Baptisms AUC'!A78</f>
        <v>Prescott College Southern</v>
      </c>
      <c r="B39" s="4314">
        <f>'Enrolments + Baptisms AUC'!AI78</f>
        <v>44</v>
      </c>
      <c r="C39" s="4512">
        <f>'Enrolments + Baptisms AUC'!X78</f>
        <v>0</v>
      </c>
      <c r="D39" s="4513">
        <f>'Enrolments + Baptisms AUC'!T78</f>
        <v>20</v>
      </c>
      <c r="E39" s="4513">
        <f>'Enrolments + Baptisms AUC'!U78</f>
        <v>350</v>
      </c>
      <c r="F39" s="4514">
        <f t="shared" ref="F39" si="12">SUM(D39:E39)</f>
        <v>370</v>
      </c>
      <c r="G39" s="4515">
        <f>'Staff AUC'!M78</f>
        <v>14</v>
      </c>
      <c r="H39" s="4513">
        <f>'Staff AUC'!N78</f>
        <v>15</v>
      </c>
      <c r="I39" s="4513">
        <f t="shared" si="6"/>
        <v>29</v>
      </c>
      <c r="J39" s="4513">
        <f>'Staff AUC'!H78</f>
        <v>7</v>
      </c>
      <c r="K39" s="4516">
        <f t="shared" si="7"/>
        <v>36</v>
      </c>
    </row>
    <row r="40" spans="1:11" s="161" customFormat="1" ht="18" customHeight="1">
      <c r="A40" s="4518" t="str">
        <f>'Enrolments + Baptisms AUC'!A79</f>
        <v>Prescott Primary Northern</v>
      </c>
      <c r="B40" s="4314">
        <f>'Enrolments + Baptisms AUC'!AI79</f>
        <v>0</v>
      </c>
      <c r="C40" s="4512">
        <f>'Enrolments + Baptisms AUC'!X79</f>
        <v>0</v>
      </c>
      <c r="D40" s="4513">
        <f>'Enrolments + Baptisms AUC'!T79</f>
        <v>0</v>
      </c>
      <c r="E40" s="4513">
        <f>'Enrolments + Baptisms AUC'!U79</f>
        <v>0</v>
      </c>
      <c r="F40" s="4514">
        <f t="shared" ref="F40" si="13">SUM(D40:E40)</f>
        <v>0</v>
      </c>
      <c r="G40" s="4515">
        <f>'Staff AUC'!M79</f>
        <v>0</v>
      </c>
      <c r="H40" s="4513">
        <f>'Staff AUC'!N79</f>
        <v>0</v>
      </c>
      <c r="I40" s="4513">
        <f t="shared" si="6"/>
        <v>0</v>
      </c>
      <c r="J40" s="4513">
        <f>'Staff AUC'!H79</f>
        <v>0</v>
      </c>
      <c r="K40" s="4516">
        <f t="shared" si="7"/>
        <v>0</v>
      </c>
    </row>
    <row r="41" spans="1:11" s="161" customFormat="1" ht="18" customHeight="1">
      <c r="A41" s="4517" t="str">
        <f>'Enrolments + Baptisms AUC'!A19</f>
        <v>Tweed Valley Adventist College</v>
      </c>
      <c r="B41" s="4314">
        <f>'Enrolments + Baptisms AUC'!AI19</f>
        <v>12</v>
      </c>
      <c r="C41" s="4512">
        <f>'Enrolments + Baptisms AUC'!X19</f>
        <v>0</v>
      </c>
      <c r="D41" s="4513">
        <f>'Enrolments + Baptisms AUC'!T19</f>
        <v>64</v>
      </c>
      <c r="E41" s="4513">
        <f>'Enrolments + Baptisms AUC'!U19</f>
        <v>100</v>
      </c>
      <c r="F41" s="4514">
        <f>SUM(D41:E41)</f>
        <v>164</v>
      </c>
      <c r="G41" s="4515">
        <f>'Staff AUC'!M19</f>
        <v>14</v>
      </c>
      <c r="H41" s="4513">
        <f>'Staff AUC'!N19</f>
        <v>0</v>
      </c>
      <c r="I41" s="4513">
        <f t="shared" si="6"/>
        <v>14</v>
      </c>
      <c r="J41" s="4513">
        <f>'Staff AUC'!H19</f>
        <v>2</v>
      </c>
      <c r="K41" s="4516">
        <f t="shared" si="7"/>
        <v>16</v>
      </c>
    </row>
    <row r="42" spans="1:11" s="161" customFormat="1" ht="18" customHeight="1" thickBot="1">
      <c r="A42" s="4517" t="str">
        <f>'Enrolments + Baptisms AUC'!A40</f>
        <v>Wahroonga Adventist School</v>
      </c>
      <c r="B42" s="4314">
        <f>'Enrolments + Baptisms AUC'!AI40</f>
        <v>37</v>
      </c>
      <c r="C42" s="4512">
        <f>'Enrolments + Baptisms AUC'!X40</f>
        <v>4</v>
      </c>
      <c r="D42" s="4513">
        <f>'Enrolments + Baptisms AUC'!T40</f>
        <v>73</v>
      </c>
      <c r="E42" s="4513">
        <f>'Enrolments + Baptisms AUC'!U40</f>
        <v>253</v>
      </c>
      <c r="F42" s="4514">
        <f>SUM(D42:E42)</f>
        <v>326</v>
      </c>
      <c r="G42" s="4515">
        <f>'Staff AUC'!M40</f>
        <v>29</v>
      </c>
      <c r="H42" s="4513">
        <f>'Staff AUC'!N40</f>
        <v>1</v>
      </c>
      <c r="I42" s="4513">
        <f t="shared" si="6"/>
        <v>30</v>
      </c>
      <c r="J42" s="4513">
        <f>'Staff AUC'!H40</f>
        <v>0</v>
      </c>
      <c r="K42" s="4516">
        <f t="shared" si="7"/>
        <v>30</v>
      </c>
    </row>
    <row r="43" spans="1:11" s="339" customFormat="1" ht="18" customHeight="1" thickTop="1" thickBot="1">
      <c r="A43" s="962"/>
      <c r="B43" s="787">
        <f>SUM(B9:B42)</f>
        <v>812</v>
      </c>
      <c r="C43" s="788">
        <f>SUM(C9:C42)</f>
        <v>131</v>
      </c>
      <c r="D43" s="788">
        <f>SUM(D9:D42)</f>
        <v>1753</v>
      </c>
      <c r="E43" s="788">
        <f>SUM(E9:E42)</f>
        <v>5099</v>
      </c>
      <c r="F43" s="964">
        <f>SUM(F9:F42)</f>
        <v>6852</v>
      </c>
      <c r="G43" s="963">
        <f>SUM(G9:G42)</f>
        <v>479</v>
      </c>
      <c r="H43" s="788">
        <f>SUM(H9:H42)</f>
        <v>102</v>
      </c>
      <c r="I43" s="788">
        <f>SUM(I9:I42)</f>
        <v>581</v>
      </c>
      <c r="J43" s="788">
        <f>SUM(J9:J42)</f>
        <v>56</v>
      </c>
      <c r="K43" s="789">
        <f>SUM(K9:K42)</f>
        <v>637</v>
      </c>
    </row>
    <row r="44" spans="1:11" s="161" customFormat="1" ht="18" customHeight="1" thickTop="1" thickBot="1">
      <c r="A44" s="1896" t="s">
        <v>504</v>
      </c>
      <c r="B44" s="1442"/>
      <c r="C44" s="1443"/>
      <c r="D44" s="1443"/>
      <c r="E44" s="1443"/>
      <c r="F44" s="1443"/>
      <c r="G44" s="1444"/>
      <c r="H44" s="1444"/>
      <c r="I44" s="1443"/>
      <c r="J44" s="1444"/>
      <c r="K44" s="1445"/>
    </row>
    <row r="45" spans="1:11" s="340" customFormat="1" ht="18" customHeight="1">
      <c r="A45" s="4518" t="s">
        <v>274</v>
      </c>
      <c r="B45" s="4519">
        <f>'Enrollments + Baptisms NZPUC'!AI10</f>
        <v>32</v>
      </c>
      <c r="C45" s="4513">
        <f>'Enrollments + Baptisms NZPUC'!X10</f>
        <v>0</v>
      </c>
      <c r="D45" s="4513">
        <f>'Enrollments + Baptisms NZPUC'!T10</f>
        <v>63</v>
      </c>
      <c r="E45" s="4513">
        <f>'Enrollments + Baptisms NZPUC'!U10</f>
        <v>84</v>
      </c>
      <c r="F45" s="4514">
        <f>SUM(D45:E45)</f>
        <v>147</v>
      </c>
      <c r="G45" s="4515">
        <f>'Staff NZPUC'!I10</f>
        <v>14</v>
      </c>
      <c r="H45" s="4513">
        <f>'Staff NZPUC'!J10</f>
        <v>4</v>
      </c>
      <c r="I45" s="4513">
        <f>SUM(G45:H45)</f>
        <v>18</v>
      </c>
      <c r="J45" s="4513">
        <f>'Staff NZPUC'!F10</f>
        <v>17</v>
      </c>
      <c r="K45" s="4516">
        <f>SUM(I45:J45)</f>
        <v>35</v>
      </c>
    </row>
    <row r="46" spans="1:11" s="340" customFormat="1" ht="18" customHeight="1">
      <c r="A46" s="4518" t="s">
        <v>279</v>
      </c>
      <c r="B46" s="4519">
        <f>'Enrollments + Baptisms NZPUC'!AI14</f>
        <v>41</v>
      </c>
      <c r="C46" s="4513">
        <f>'Enrollments + Baptisms NZPUC'!X14</f>
        <v>0</v>
      </c>
      <c r="D46" s="4513">
        <f>'Enrollments + Baptisms NZPUC'!T14</f>
        <v>154</v>
      </c>
      <c r="E46" s="4513">
        <f>'Enrollments + Baptisms NZPUC'!U14</f>
        <v>152</v>
      </c>
      <c r="F46" s="4514">
        <f>SUM(D46:E46)</f>
        <v>306</v>
      </c>
      <c r="G46" s="4515">
        <f>'Staff NZPUC'!I14</f>
        <v>13</v>
      </c>
      <c r="H46" s="4513">
        <f>'Staff NZPUC'!J14</f>
        <v>13</v>
      </c>
      <c r="I46" s="4513">
        <f>SUM(G46:H46)</f>
        <v>26</v>
      </c>
      <c r="J46" s="4513">
        <f>'Staff NZPUC'!F14</f>
        <v>7</v>
      </c>
      <c r="K46" s="4516">
        <f>SUM(I46:J46)</f>
        <v>33</v>
      </c>
    </row>
    <row r="47" spans="1:11" s="340" customFormat="1" ht="18" customHeight="1">
      <c r="A47" s="4518" t="s">
        <v>993</v>
      </c>
      <c r="B47" s="4519">
        <f>'Enrollments + Baptisms NZPUC'!AI30</f>
        <v>0</v>
      </c>
      <c r="C47" s="4513">
        <f>'Enrollments + Baptisms NZPUC'!X30</f>
        <v>0</v>
      </c>
      <c r="D47" s="4513">
        <f>'Enrollments + Baptisms NZPUC'!T30</f>
        <v>60</v>
      </c>
      <c r="E47" s="4513">
        <f>'Enrollments + Baptisms NZPUC'!U30</f>
        <v>44</v>
      </c>
      <c r="F47" s="4514">
        <f>SUM(D47:E47)</f>
        <v>104</v>
      </c>
      <c r="G47" s="4515">
        <f>'Staff NZPUC'!I30</f>
        <v>9</v>
      </c>
      <c r="H47" s="4513">
        <f>'Staff NZPUC'!J30</f>
        <v>2</v>
      </c>
      <c r="I47" s="4513">
        <f>SUM(G47:H47)</f>
        <v>11</v>
      </c>
      <c r="J47" s="4513">
        <f>'Staff NZPUC'!F30</f>
        <v>0</v>
      </c>
      <c r="K47" s="4516">
        <f>SUM(I47:J47)</f>
        <v>11</v>
      </c>
    </row>
    <row r="48" spans="1:11" s="340" customFormat="1" ht="18" customHeight="1">
      <c r="A48" s="4518" t="s">
        <v>994</v>
      </c>
      <c r="B48" s="4519">
        <f>'Enrollments + Baptisms NZPUC'!AI35</f>
        <v>0</v>
      </c>
      <c r="C48" s="4513">
        <f>'Enrollments + Baptisms NZPUC'!X35</f>
        <v>0</v>
      </c>
      <c r="D48" s="4513">
        <f>'Enrollments + Baptisms NZPUC'!T35</f>
        <v>6</v>
      </c>
      <c r="E48" s="4513">
        <f>'Enrollments + Baptisms NZPUC'!U35</f>
        <v>8</v>
      </c>
      <c r="F48" s="4514">
        <f>SUM(D48:E48)</f>
        <v>14</v>
      </c>
      <c r="G48" s="4515">
        <f>'Staff NZPUC'!I35</f>
        <v>1</v>
      </c>
      <c r="H48" s="4513">
        <f>'Staff NZPUC'!J35</f>
        <v>1</v>
      </c>
      <c r="I48" s="4513">
        <f>SUM(G48:H48)</f>
        <v>2</v>
      </c>
      <c r="J48" s="4513">
        <f>'Staff NZPUC'!F35</f>
        <v>1</v>
      </c>
      <c r="K48" s="4516">
        <f>SUM(I48:J48)</f>
        <v>3</v>
      </c>
    </row>
    <row r="49" spans="1:12" s="340" customFormat="1" ht="18" customHeight="1" thickBot="1">
      <c r="A49" s="4518" t="s">
        <v>995</v>
      </c>
      <c r="B49" s="4519">
        <f>'Enrollments + Baptisms NZPUC'!AI40</f>
        <v>46</v>
      </c>
      <c r="C49" s="4513">
        <f>'Enrollments + Baptisms NZPUC'!X40</f>
        <v>8</v>
      </c>
      <c r="D49" s="4513">
        <f>'Enrollments + Baptisms NZPUC'!T40</f>
        <v>71</v>
      </c>
      <c r="E49" s="4513">
        <f>'Enrollments + Baptisms NZPUC'!U40</f>
        <v>137</v>
      </c>
      <c r="F49" s="4514">
        <f>SUM(D49:E49)</f>
        <v>208</v>
      </c>
      <c r="G49" s="4515">
        <f>'Staff NZPUC'!I40</f>
        <v>8</v>
      </c>
      <c r="H49" s="4513">
        <f>'Staff NZPUC'!J40</f>
        <v>6</v>
      </c>
      <c r="I49" s="4513">
        <f>SUM(G49:H49)</f>
        <v>14</v>
      </c>
      <c r="J49" s="4513">
        <f>'Staff NZPUC'!F40</f>
        <v>11</v>
      </c>
      <c r="K49" s="4516">
        <f>SUM(I49:J49)</f>
        <v>25</v>
      </c>
    </row>
    <row r="50" spans="1:12" s="339" customFormat="1" ht="18" customHeight="1" thickTop="1" thickBot="1">
      <c r="A50" s="962"/>
      <c r="B50" s="787">
        <f t="shared" ref="B50:K50" si="14">SUM(B45:B49)</f>
        <v>119</v>
      </c>
      <c r="C50" s="788">
        <f t="shared" si="14"/>
        <v>8</v>
      </c>
      <c r="D50" s="788">
        <f t="shared" si="14"/>
        <v>354</v>
      </c>
      <c r="E50" s="788">
        <f t="shared" si="14"/>
        <v>425</v>
      </c>
      <c r="F50" s="964">
        <f t="shared" si="14"/>
        <v>779</v>
      </c>
      <c r="G50" s="963">
        <f t="shared" si="14"/>
        <v>45</v>
      </c>
      <c r="H50" s="788">
        <f t="shared" si="14"/>
        <v>26</v>
      </c>
      <c r="I50" s="788">
        <f t="shared" si="14"/>
        <v>71</v>
      </c>
      <c r="J50" s="788">
        <f t="shared" si="14"/>
        <v>36</v>
      </c>
      <c r="K50" s="789">
        <f t="shared" si="14"/>
        <v>107</v>
      </c>
    </row>
    <row r="51" spans="1:12" s="161" customFormat="1" ht="18" customHeight="1" thickTop="1" thickBot="1">
      <c r="A51" s="1436" t="s">
        <v>505</v>
      </c>
      <c r="B51" s="1442"/>
      <c r="C51" s="1443"/>
      <c r="D51" s="1443"/>
      <c r="E51" s="1443"/>
      <c r="F51" s="1443"/>
      <c r="G51" s="1444"/>
      <c r="H51" s="1444"/>
      <c r="I51" s="1443"/>
      <c r="J51" s="1444"/>
      <c r="K51" s="1445"/>
    </row>
    <row r="52" spans="1:12" s="161" customFormat="1" ht="18" customHeight="1">
      <c r="A52" s="4518" t="s">
        <v>996</v>
      </c>
      <c r="B52" s="4519">
        <f>'Enrolments + Baptisms PNGUM'!AJ114</f>
        <v>0</v>
      </c>
      <c r="C52" s="4513">
        <f>'Enrolments + Baptisms PNGUM'!Y114</f>
        <v>0</v>
      </c>
      <c r="D52" s="4513">
        <f>'Enrolments + Baptisms PNGUM'!U114</f>
        <v>112</v>
      </c>
      <c r="E52" s="4513">
        <f>'Enrolments + Baptisms PNGUM'!V114</f>
        <v>49</v>
      </c>
      <c r="F52" s="4514">
        <f>D52+E52</f>
        <v>161</v>
      </c>
      <c r="G52" s="4515">
        <f>'Staff PNGUM'!I114</f>
        <v>11</v>
      </c>
      <c r="H52" s="4513">
        <f>'Staff PNGUM'!J114</f>
        <v>1</v>
      </c>
      <c r="I52" s="4513">
        <f t="shared" ref="I52" si="15">SUM(G52:H52)</f>
        <v>12</v>
      </c>
      <c r="J52" s="4513">
        <f>'Staff PNGUM'!F114</f>
        <v>0</v>
      </c>
      <c r="K52" s="4516">
        <f t="shared" ref="K52" si="16">SUM(I52:J52)</f>
        <v>12</v>
      </c>
    </row>
    <row r="53" spans="1:12" s="462" customFormat="1" ht="18" customHeight="1">
      <c r="A53" s="4518" t="str">
        <f>'General PNGUM'!A14</f>
        <v>Devare SDA High School</v>
      </c>
      <c r="B53" s="4519">
        <f>'Enrolments + Baptisms PNGUM'!AJ14</f>
        <v>0</v>
      </c>
      <c r="C53" s="4513">
        <f>'Enrolments + Baptisms PNGUM'!Y14</f>
        <v>0</v>
      </c>
      <c r="D53" s="4513">
        <f>'Enrolments + Baptisms PNGUM'!U14</f>
        <v>0</v>
      </c>
      <c r="E53" s="4513">
        <f>'Enrolments + Baptisms PNGUM'!V14</f>
        <v>0</v>
      </c>
      <c r="F53" s="4514">
        <f>D53+E53</f>
        <v>0</v>
      </c>
      <c r="G53" s="4515">
        <f>'Staff PNGUM'!I14</f>
        <v>0</v>
      </c>
      <c r="H53" s="4513">
        <f>'Staff PNGUM'!J14</f>
        <v>0</v>
      </c>
      <c r="I53" s="4513">
        <f t="shared" ref="I53:I65" si="17">SUM(G53:H53)</f>
        <v>0</v>
      </c>
      <c r="J53" s="4513">
        <f>'Staff PNGUM'!F14</f>
        <v>0</v>
      </c>
      <c r="K53" s="4516">
        <f t="shared" ref="K53:K65" si="18">SUM(I53:J53)</f>
        <v>0</v>
      </c>
    </row>
    <row r="54" spans="1:12" s="462" customFormat="1" ht="18" customHeight="1">
      <c r="A54" s="4518" t="str">
        <f>'General PNGUM'!A144</f>
        <v>Inonda SDA High School</v>
      </c>
      <c r="B54" s="4519">
        <f>'Enrolments + Baptisms PNGUM'!AJ144</f>
        <v>173</v>
      </c>
      <c r="C54" s="4513">
        <f>'Enrolments + Baptisms PNGUM'!Y144</f>
        <v>3</v>
      </c>
      <c r="D54" s="4513">
        <f>'Enrolments + Baptisms PNGUM'!U144</f>
        <v>157</v>
      </c>
      <c r="E54" s="4513">
        <f>'Enrolments + Baptisms PNGUM'!V144</f>
        <v>197</v>
      </c>
      <c r="F54" s="4514">
        <f>D54+E54</f>
        <v>354</v>
      </c>
      <c r="G54" s="4515">
        <f>'Staff PNGUM'!I144</f>
        <v>6</v>
      </c>
      <c r="H54" s="4513">
        <f>'Staff PNGUM'!J144</f>
        <v>1</v>
      </c>
      <c r="I54" s="4513">
        <f t="shared" si="17"/>
        <v>7</v>
      </c>
      <c r="J54" s="4513">
        <f>'Staff PNGUM'!F144</f>
        <v>2</v>
      </c>
      <c r="K54" s="4516">
        <f t="shared" si="18"/>
        <v>9</v>
      </c>
    </row>
    <row r="55" spans="1:12" s="462" customFormat="1" ht="18" customHeight="1">
      <c r="A55" s="4518" t="str">
        <f>'Enrolments + Baptisms PNGUM'!A59</f>
        <v>Kabiufa Adventist Secondary</v>
      </c>
      <c r="B55" s="4519">
        <f>'Enrolments + Baptisms PNGUM'!AJ59</f>
        <v>259</v>
      </c>
      <c r="C55" s="4513">
        <f>'Enrolments + Baptisms PNGUM'!Y59</f>
        <v>0</v>
      </c>
      <c r="D55" s="4513">
        <f>'Enrolments + Baptisms PNGUM'!U59</f>
        <v>1089</v>
      </c>
      <c r="E55" s="4513">
        <f>'Enrolments + Baptisms PNGUM'!V59</f>
        <v>223</v>
      </c>
      <c r="F55" s="4514">
        <f>D55+E55</f>
        <v>1312</v>
      </c>
      <c r="G55" s="4515">
        <f>'Staff PNGUM'!I59</f>
        <v>35</v>
      </c>
      <c r="H55" s="4513">
        <f>'Staff PNGUM'!J59</f>
        <v>0</v>
      </c>
      <c r="I55" s="4513">
        <f t="shared" si="17"/>
        <v>35</v>
      </c>
      <c r="J55" s="4513">
        <f>'Staff PNGUM'!F59</f>
        <v>16</v>
      </c>
      <c r="K55" s="4516">
        <f t="shared" si="18"/>
        <v>51</v>
      </c>
    </row>
    <row r="56" spans="1:12" s="462" customFormat="1" ht="18" customHeight="1">
      <c r="A56" s="4518" t="str">
        <f>'Enrolments + Baptisms PNGUM'!A61</f>
        <v>Kama Adventist High</v>
      </c>
      <c r="B56" s="4520">
        <f>'Enrolments + Baptisms PNGUM'!AJ61</f>
        <v>0</v>
      </c>
      <c r="C56" s="2075">
        <f>'Enrolments + Baptisms PNGUM'!Y61</f>
        <v>0</v>
      </c>
      <c r="D56" s="2075">
        <f>'Enrolments + Baptisms PNGUM'!U61</f>
        <v>142</v>
      </c>
      <c r="E56" s="2075">
        <f>'Enrolments + Baptisms PNGUM'!V61</f>
        <v>25</v>
      </c>
      <c r="F56" s="4514">
        <f>SUM(D56:E56)</f>
        <v>167</v>
      </c>
      <c r="G56" s="2076">
        <f>'Staff PNGUM'!I61</f>
        <v>4</v>
      </c>
      <c r="H56" s="2075">
        <f>'Staff PNGUM'!J61</f>
        <v>0</v>
      </c>
      <c r="I56" s="2075">
        <f t="shared" si="17"/>
        <v>4</v>
      </c>
      <c r="J56" s="2075">
        <f>'Staff PNGUM'!F61</f>
        <v>0</v>
      </c>
      <c r="K56" s="2077">
        <f t="shared" si="18"/>
        <v>4</v>
      </c>
    </row>
    <row r="57" spans="1:12" s="462" customFormat="1" ht="18" customHeight="1">
      <c r="A57" s="4518" t="str">
        <f>'General PNGUM'!A121</f>
        <v>Kambubu Secondary UNION</v>
      </c>
      <c r="B57" s="4519">
        <f>'Enrolments + Baptisms PNGUM'!AJ121</f>
        <v>0</v>
      </c>
      <c r="C57" s="4513">
        <f>'Enrolments + Baptisms PNGUM'!Y121</f>
        <v>0</v>
      </c>
      <c r="D57" s="4513">
        <f>'Enrolments + Baptisms PNGUM'!U121</f>
        <v>0</v>
      </c>
      <c r="E57" s="4513">
        <f>'Enrolments + Baptisms PNGUM'!V121</f>
        <v>0</v>
      </c>
      <c r="F57" s="4514">
        <f>SUM(D57:E57)</f>
        <v>0</v>
      </c>
      <c r="G57" s="4515">
        <f>'Staff PNGUM'!I121</f>
        <v>0</v>
      </c>
      <c r="H57" s="4513">
        <f>'Staff PNGUM'!J121</f>
        <v>0</v>
      </c>
      <c r="I57" s="4513">
        <f t="shared" si="17"/>
        <v>0</v>
      </c>
      <c r="J57" s="4513">
        <f>'Staff PNGUM'!F121</f>
        <v>0</v>
      </c>
      <c r="K57" s="4516">
        <f t="shared" si="18"/>
        <v>0</v>
      </c>
    </row>
    <row r="58" spans="1:12" s="462" customFormat="1" ht="18" customHeight="1">
      <c r="A58" s="4518" t="str">
        <f>'General PNGUM'!A47</f>
        <v>Koiari Park Secondary</v>
      </c>
      <c r="B58" s="4519">
        <f>'Enrolments + Baptisms PNGUM'!AJ47</f>
        <v>169</v>
      </c>
      <c r="C58" s="4513">
        <f>'Enrolments + Baptisms PNGUM'!Y47</f>
        <v>0</v>
      </c>
      <c r="D58" s="4513">
        <f>'Enrolments + Baptisms PNGUM'!U47</f>
        <v>599</v>
      </c>
      <c r="E58" s="4513">
        <f>'Enrolments + Baptisms PNGUM'!V47</f>
        <v>461</v>
      </c>
      <c r="F58" s="4514">
        <f>D58+E58</f>
        <v>1060</v>
      </c>
      <c r="G58" s="4515">
        <f>'Staff PNGUM'!I47</f>
        <v>32</v>
      </c>
      <c r="H58" s="4513">
        <f>'Staff PNGUM'!J47</f>
        <v>0</v>
      </c>
      <c r="I58" s="4513">
        <f t="shared" si="17"/>
        <v>32</v>
      </c>
      <c r="J58" s="4513">
        <f>'Staff PNGUM'!F47</f>
        <v>0</v>
      </c>
      <c r="K58" s="4516">
        <f t="shared" si="18"/>
        <v>32</v>
      </c>
    </row>
    <row r="59" spans="1:12" s="462" customFormat="1" ht="18" customHeight="1">
      <c r="A59" s="4518" t="str">
        <f>'Enrolments + Baptisms PNGUM'!A96</f>
        <v>Lokobou Adventist High School</v>
      </c>
      <c r="B59" s="4519">
        <f>'Enrolments + Baptisms PNGUM'!AJ96</f>
        <v>93</v>
      </c>
      <c r="C59" s="4513">
        <f>'Enrolments + Baptisms PNGUM'!Y96</f>
        <v>16</v>
      </c>
      <c r="D59" s="4513">
        <f>'Enrolments + Baptisms PNGUM'!U96</f>
        <v>108</v>
      </c>
      <c r="E59" s="4513">
        <f>'Enrolments + Baptisms PNGUM'!V96</f>
        <v>60</v>
      </c>
      <c r="F59" s="4514">
        <f>D59+E59</f>
        <v>168</v>
      </c>
      <c r="G59" s="4515">
        <f>'Staff PNGUM'!I96</f>
        <v>9</v>
      </c>
      <c r="H59" s="4513">
        <f>'Staff PNGUM'!J96</f>
        <v>1</v>
      </c>
      <c r="I59" s="4513">
        <f t="shared" si="17"/>
        <v>10</v>
      </c>
      <c r="J59" s="4513">
        <f>'Staff PNGUM'!F96</f>
        <v>4</v>
      </c>
      <c r="K59" s="4516">
        <f t="shared" si="18"/>
        <v>14</v>
      </c>
      <c r="L59" s="463"/>
    </row>
    <row r="60" spans="1:12" s="462" customFormat="1" ht="18" customHeight="1">
      <c r="A60" s="4518" t="str">
        <f>'Enrolments + Baptisms PNGUM'!A66</f>
        <v>Moruma Adventist High</v>
      </c>
      <c r="B60" s="4519">
        <f>'Enrolments + Baptisms PNGUM'!AJ66</f>
        <v>175</v>
      </c>
      <c r="C60" s="4513">
        <f>'Enrolments + Baptisms PNGUM'!Y66</f>
        <v>0</v>
      </c>
      <c r="D60" s="4513">
        <f>'Enrolments + Baptisms PNGUM'!U66</f>
        <v>217</v>
      </c>
      <c r="E60" s="4513">
        <f>'Enrolments + Baptisms PNGUM'!V66</f>
        <v>161</v>
      </c>
      <c r="F60" s="4514">
        <f>D60+E60</f>
        <v>378</v>
      </c>
      <c r="G60" s="4515">
        <f>'Staff PNGUM'!I66</f>
        <v>11</v>
      </c>
      <c r="H60" s="4513">
        <f>'Staff PNGUM'!J66</f>
        <v>2</v>
      </c>
      <c r="I60" s="4513">
        <f t="shared" si="17"/>
        <v>13</v>
      </c>
      <c r="J60" s="4513">
        <f>'Staff PNGUM'!F66</f>
        <v>1</v>
      </c>
      <c r="K60" s="4516">
        <f t="shared" si="18"/>
        <v>14</v>
      </c>
      <c r="L60" s="463"/>
    </row>
    <row r="61" spans="1:12" s="462" customFormat="1" ht="18" customHeight="1">
      <c r="A61" s="4518" t="str">
        <f>'General PNGUM'!A49</f>
        <v>Mt. Diamond Secondary</v>
      </c>
      <c r="B61" s="4520">
        <f>'Enrolments + Baptisms PNGUM'!AJ49</f>
        <v>157</v>
      </c>
      <c r="C61" s="2075">
        <f>'Enrolments + Baptisms PNGUM'!Y49</f>
        <v>0</v>
      </c>
      <c r="D61" s="2075">
        <f>'Enrolments + Baptisms PNGUM'!U49</f>
        <v>455</v>
      </c>
      <c r="E61" s="2075">
        <f>'Enrolments + Baptisms PNGUM'!V49</f>
        <v>194</v>
      </c>
      <c r="F61" s="4514">
        <f>SUM(D61:E61)</f>
        <v>649</v>
      </c>
      <c r="G61" s="2076">
        <f>'Staff PNGUM'!I49</f>
        <v>27</v>
      </c>
      <c r="H61" s="2075">
        <f>'Staff PNGUM'!J49</f>
        <v>0</v>
      </c>
      <c r="I61" s="2075">
        <f t="shared" si="17"/>
        <v>27</v>
      </c>
      <c r="J61" s="2075">
        <f>'Staff PNGUM'!F49</f>
        <v>0</v>
      </c>
      <c r="K61" s="2077">
        <f t="shared" si="18"/>
        <v>27</v>
      </c>
      <c r="L61" s="463"/>
    </row>
    <row r="62" spans="1:12" s="462" customFormat="1" ht="18" customHeight="1">
      <c r="A62" s="4518" t="str">
        <f>'General PNGUM'!A160</f>
        <v>Nagum Adventist Secondary</v>
      </c>
      <c r="B62" s="4519">
        <f>'Enrolments + Baptisms PNGUM'!AJ160</f>
        <v>0</v>
      </c>
      <c r="C62" s="4513">
        <f>'Enrolments + Baptisms PNGUM'!Y160</f>
        <v>0</v>
      </c>
      <c r="D62" s="4513">
        <f>'Enrolments + Baptisms PNGUM'!U160</f>
        <v>200</v>
      </c>
      <c r="E62" s="4513">
        <f>'Enrolments + Baptisms PNGUM'!V160</f>
        <v>196</v>
      </c>
      <c r="F62" s="4514">
        <f>SUM(D62:E62)</f>
        <v>396</v>
      </c>
      <c r="G62" s="4515">
        <f>'Staff PNGUM'!I160</f>
        <v>15</v>
      </c>
      <c r="H62" s="4513">
        <f>'Staff PNGUM'!J160</f>
        <v>3</v>
      </c>
      <c r="I62" s="4513">
        <f t="shared" si="17"/>
        <v>18</v>
      </c>
      <c r="J62" s="4513">
        <f>'Staff PNGUM'!F160</f>
        <v>12</v>
      </c>
      <c r="K62" s="4516">
        <f t="shared" si="18"/>
        <v>30</v>
      </c>
    </row>
    <row r="63" spans="1:12" s="462" customFormat="1" ht="18" customHeight="1">
      <c r="A63" s="4518" t="str">
        <f>'Enrolments + Baptisms PNGUM'!A195</f>
        <v>Paglum Adventist Secondary</v>
      </c>
      <c r="B63" s="4519">
        <f>'Enrolments + Baptisms PNGUM'!AJ195</f>
        <v>110</v>
      </c>
      <c r="C63" s="4513">
        <f>'Enrolments + Baptisms PNGUM'!Y195</f>
        <v>0</v>
      </c>
      <c r="D63" s="4513">
        <f>'Enrolments + Baptisms PNGUM'!U195</f>
        <v>608</v>
      </c>
      <c r="E63" s="4513">
        <f>'Enrolments + Baptisms PNGUM'!V195</f>
        <v>105</v>
      </c>
      <c r="F63" s="4514">
        <f>SUM(D63:E63)</f>
        <v>713</v>
      </c>
      <c r="G63" s="4515">
        <f>'Staff PNGUM'!I192</f>
        <v>32</v>
      </c>
      <c r="H63" s="4513">
        <f>'Staff PNGUM'!J192</f>
        <v>1</v>
      </c>
      <c r="I63" s="4513">
        <f t="shared" si="17"/>
        <v>33</v>
      </c>
      <c r="J63" s="4513">
        <f>'Staff PNGUM'!F192</f>
        <v>0</v>
      </c>
      <c r="K63" s="4516">
        <f t="shared" si="18"/>
        <v>33</v>
      </c>
    </row>
    <row r="64" spans="1:12" s="462" customFormat="1" ht="18" customHeight="1">
      <c r="A64" s="4518" t="str">
        <f>'Enrolments + Baptisms PNGUM'!A79</f>
        <v>Ragiampun High School</v>
      </c>
      <c r="B64" s="4519">
        <f>'Enrolments + Baptisms PNGUM'!AJ79</f>
        <v>150</v>
      </c>
      <c r="C64" s="4513">
        <f>'Enrolments + Baptisms PNGUM'!Y79</f>
        <v>30</v>
      </c>
      <c r="D64" s="4513">
        <f>'Enrolments + Baptisms PNGUM'!U79</f>
        <v>157</v>
      </c>
      <c r="E64" s="4513">
        <f>'Enrolments + Baptisms PNGUM'!V79</f>
        <v>151</v>
      </c>
      <c r="F64" s="4514">
        <f>SUM(D64:E64)</f>
        <v>308</v>
      </c>
      <c r="G64" s="4515">
        <f>'Staff PNGUM'!I79</f>
        <v>8</v>
      </c>
      <c r="H64" s="4513">
        <f>'Staff PNGUM'!J79</f>
        <v>0</v>
      </c>
      <c r="I64" s="4513">
        <f t="shared" si="17"/>
        <v>8</v>
      </c>
      <c r="J64" s="4513">
        <f>'Staff PNGUM'!F79</f>
        <v>4</v>
      </c>
      <c r="K64" s="4516">
        <f t="shared" si="18"/>
        <v>12</v>
      </c>
    </row>
    <row r="65" spans="1:15" s="462" customFormat="1" ht="18" customHeight="1" thickBot="1">
      <c r="A65" s="4518" t="str">
        <f>'Enrolments + Baptisms PNGUM'!A202</f>
        <v>Upper Nebilyer Adventist High</v>
      </c>
      <c r="B65" s="4519">
        <f>'Enrolments + Baptisms PNGUM'!AJ202</f>
        <v>177</v>
      </c>
      <c r="C65" s="4513">
        <f>'Enrolments + Baptisms PNGUM'!Y202</f>
        <v>0</v>
      </c>
      <c r="D65" s="4513">
        <f>'Enrolments + Baptisms PNGUM'!U202</f>
        <v>334</v>
      </c>
      <c r="E65" s="4513">
        <f>'Enrolments + Baptisms PNGUM'!V202</f>
        <v>0</v>
      </c>
      <c r="F65" s="4514">
        <f>SUM(D65:E65)</f>
        <v>334</v>
      </c>
      <c r="G65" s="4515">
        <f>'Staff PNGUM'!I199</f>
        <v>13</v>
      </c>
      <c r="H65" s="4513">
        <f>'Staff PNGUM'!J199</f>
        <v>0</v>
      </c>
      <c r="I65" s="4513">
        <f t="shared" si="17"/>
        <v>13</v>
      </c>
      <c r="J65" s="4513">
        <f>'Staff PNGUM'!F199</f>
        <v>0</v>
      </c>
      <c r="K65" s="4516">
        <f t="shared" si="18"/>
        <v>13</v>
      </c>
    </row>
    <row r="66" spans="1:15" s="464" customFormat="1" ht="18" customHeight="1" thickTop="1" thickBot="1">
      <c r="A66" s="962"/>
      <c r="B66" s="787">
        <f>SUM(B52:B65)</f>
        <v>1463</v>
      </c>
      <c r="C66" s="788">
        <f t="shared" ref="C66:K66" si="19">SUM(C52:C65)</f>
        <v>49</v>
      </c>
      <c r="D66" s="788">
        <f t="shared" si="19"/>
        <v>4178</v>
      </c>
      <c r="E66" s="788">
        <f t="shared" si="19"/>
        <v>1822</v>
      </c>
      <c r="F66" s="964">
        <f t="shared" si="19"/>
        <v>6000</v>
      </c>
      <c r="G66" s="963">
        <f t="shared" si="19"/>
        <v>203</v>
      </c>
      <c r="H66" s="788">
        <f t="shared" si="19"/>
        <v>9</v>
      </c>
      <c r="I66" s="788">
        <f t="shared" si="19"/>
        <v>212</v>
      </c>
      <c r="J66" s="788">
        <f t="shared" si="19"/>
        <v>39</v>
      </c>
      <c r="K66" s="789">
        <f t="shared" si="19"/>
        <v>251</v>
      </c>
    </row>
    <row r="67" spans="1:15" s="161" customFormat="1" ht="18" customHeight="1" thickTop="1" thickBot="1">
      <c r="A67" s="1436" t="s">
        <v>936</v>
      </c>
      <c r="B67" s="790"/>
      <c r="C67" s="791"/>
      <c r="D67" s="791"/>
      <c r="E67" s="791"/>
      <c r="F67" s="791"/>
      <c r="G67" s="792"/>
      <c r="H67" s="792"/>
      <c r="I67" s="791"/>
      <c r="J67" s="792"/>
      <c r="K67" s="1446"/>
    </row>
    <row r="68" spans="1:15" s="161" customFormat="1" ht="18" customHeight="1" thickBot="1">
      <c r="A68" s="1436" t="s">
        <v>537</v>
      </c>
      <c r="B68" s="1442"/>
      <c r="C68" s="1443"/>
      <c r="D68" s="1443"/>
      <c r="E68" s="1443"/>
      <c r="F68" s="1443"/>
      <c r="G68" s="1444"/>
      <c r="H68" s="1444"/>
      <c r="I68" s="1443"/>
      <c r="J68" s="1444"/>
      <c r="K68" s="1445"/>
    </row>
    <row r="69" spans="1:15" s="227" customFormat="1" ht="18" customHeight="1" thickBot="1">
      <c r="A69" s="1897" t="str">
        <f>'Enrolments + Baptisms TPUM'!B11</f>
        <v xml:space="preserve">Lakina </v>
      </c>
      <c r="B69" s="4521">
        <f>'Enrolments + Baptisms TPUM'!AK11</f>
        <v>17</v>
      </c>
      <c r="C69" s="2078">
        <f>'Enrolments + Baptisms TPUM'!Y11</f>
        <v>0</v>
      </c>
      <c r="D69" s="2078">
        <f>'Enrolments + Baptisms TPUM'!U11</f>
        <v>31</v>
      </c>
      <c r="E69" s="2078">
        <f>'Enrolments + Baptisms TPUM'!V11</f>
        <v>16</v>
      </c>
      <c r="F69" s="2079">
        <f>SUM(D69:E69)</f>
        <v>47</v>
      </c>
      <c r="G69" s="1447">
        <f>'Staff TPUM'!I11</f>
        <v>5</v>
      </c>
      <c r="H69" s="2078">
        <f>'Staff TPUM'!J11</f>
        <v>2</v>
      </c>
      <c r="I69" s="2078">
        <f>SUM(G69:H69)</f>
        <v>7</v>
      </c>
      <c r="J69" s="2078">
        <f>'Staff TPUM'!F11</f>
        <v>1</v>
      </c>
      <c r="K69" s="1448">
        <f>SUM(I69:J69)</f>
        <v>8</v>
      </c>
    </row>
    <row r="70" spans="1:15" s="161" customFormat="1" ht="18" customHeight="1" thickBot="1">
      <c r="A70" s="1436" t="s">
        <v>540</v>
      </c>
      <c r="B70" s="1442"/>
      <c r="C70" s="1443"/>
      <c r="D70" s="1443"/>
      <c r="E70" s="1443"/>
      <c r="F70" s="1443"/>
      <c r="G70" s="1444"/>
      <c r="H70" s="1444"/>
      <c r="I70" s="1443"/>
      <c r="J70" s="1444"/>
      <c r="K70" s="1445"/>
    </row>
    <row r="71" spans="1:15" s="227" customFormat="1" ht="18" customHeight="1">
      <c r="A71" s="1897" t="str">
        <f>'Enrolments + Baptisms TPUM'!B21</f>
        <v>Navesau</v>
      </c>
      <c r="B71" s="4521">
        <f>'Enrolments + Baptisms TPUM'!AK21</f>
        <v>24</v>
      </c>
      <c r="C71" s="2078">
        <f>'Enrolments + Baptisms TPUM'!Y21</f>
        <v>5</v>
      </c>
      <c r="D71" s="2078">
        <f>'Enrolments + Baptisms TPUM'!U21</f>
        <v>161</v>
      </c>
      <c r="E71" s="2078">
        <f>'Enrolments + Baptisms TPUM'!V21</f>
        <v>8</v>
      </c>
      <c r="F71" s="2079">
        <f>SUM(D71:E71)</f>
        <v>169</v>
      </c>
      <c r="G71" s="1447">
        <f>'Staff TPUM'!I20</f>
        <v>19</v>
      </c>
      <c r="H71" s="2078">
        <f>'Staff TPUM'!J20</f>
        <v>0</v>
      </c>
      <c r="I71" s="2078">
        <f>SUM(G71:H71)</f>
        <v>19</v>
      </c>
      <c r="J71" s="2078">
        <f>'Staff TPUM'!F20</f>
        <v>6</v>
      </c>
      <c r="K71" s="1448">
        <f>SUM(I71:J71)</f>
        <v>25</v>
      </c>
      <c r="L71" s="342"/>
      <c r="M71" s="342"/>
      <c r="N71" s="342"/>
      <c r="O71" s="342"/>
    </row>
    <row r="72" spans="1:15" s="227" customFormat="1" ht="18" customHeight="1" thickBot="1">
      <c r="A72" s="1897" t="str">
        <f>'Enrolments + Baptisms TPUM'!B23</f>
        <v>Suva Adventist College</v>
      </c>
      <c r="B72" s="4521">
        <f>'Enrolments + Baptisms TPUM'!AK23</f>
        <v>22</v>
      </c>
      <c r="C72" s="2078">
        <f>'Enrolments + Baptisms TPUM'!Y23</f>
        <v>0</v>
      </c>
      <c r="D72" s="2078">
        <f>'Enrolments + Baptisms TPUM'!U23</f>
        <v>191</v>
      </c>
      <c r="E72" s="2078">
        <f>'Enrolments + Baptisms TPUM'!V23</f>
        <v>64</v>
      </c>
      <c r="F72" s="2079">
        <f>SUM(D72:E72)</f>
        <v>255</v>
      </c>
      <c r="G72" s="1447">
        <f>'Staff TPUM'!I22</f>
        <v>13</v>
      </c>
      <c r="H72" s="2078">
        <f>'Staff TPUM'!J22</f>
        <v>14</v>
      </c>
      <c r="I72" s="2078">
        <f>SUM(G72:H72)</f>
        <v>27</v>
      </c>
      <c r="J72" s="2078">
        <f>'Staff TPUM'!F22</f>
        <v>2</v>
      </c>
      <c r="K72" s="1448">
        <f>SUM(I72:J72)</f>
        <v>29</v>
      </c>
      <c r="L72" s="342"/>
      <c r="M72" s="342"/>
      <c r="N72" s="342"/>
      <c r="O72" s="342"/>
    </row>
    <row r="73" spans="1:15" s="227" customFormat="1" ht="18" customHeight="1" thickBot="1">
      <c r="A73" s="1898" t="str">
        <f>'Enrolments + Baptisms TPUM'!B25</f>
        <v>Vatuvonu</v>
      </c>
      <c r="B73" s="4520">
        <f>'Enrolments + Baptisms TPUM'!AK25</f>
        <v>0</v>
      </c>
      <c r="C73" s="2075">
        <f>'Enrolments + Baptisms TPUM'!Y25</f>
        <v>0</v>
      </c>
      <c r="D73" s="2078">
        <f>'Enrolments + Baptisms TPUM'!U25</f>
        <v>0</v>
      </c>
      <c r="E73" s="2078">
        <f>'Enrolments + Baptisms TPUM'!V25</f>
        <v>0</v>
      </c>
      <c r="F73" s="965">
        <f>SUM(D73:E73)</f>
        <v>0</v>
      </c>
      <c r="G73" s="2076">
        <f>'Staff TPUM'!I24</f>
        <v>0</v>
      </c>
      <c r="H73" s="2075">
        <f>'Staff TPUM'!J24</f>
        <v>0</v>
      </c>
      <c r="I73" s="2075">
        <f>SUM(G73:H73)</f>
        <v>0</v>
      </c>
      <c r="J73" s="2075">
        <f>'Staff TPUM'!F24</f>
        <v>0</v>
      </c>
      <c r="K73" s="2077">
        <f>SUM(I73:J73)</f>
        <v>0</v>
      </c>
      <c r="L73" s="342"/>
      <c r="M73" s="342"/>
      <c r="N73" s="342"/>
      <c r="O73" s="342"/>
    </row>
    <row r="74" spans="1:15" s="161" customFormat="1" ht="18" customHeight="1" thickBot="1">
      <c r="A74" s="1436" t="s">
        <v>567</v>
      </c>
      <c r="B74" s="1442"/>
      <c r="C74" s="1443"/>
      <c r="D74" s="1443"/>
      <c r="E74" s="1443"/>
      <c r="F74" s="1443"/>
      <c r="G74" s="1444"/>
      <c r="H74" s="1444"/>
      <c r="I74" s="1443"/>
      <c r="J74" s="1444"/>
      <c r="K74" s="1445"/>
    </row>
    <row r="75" spans="1:15" s="227" customFormat="1" ht="18" customHeight="1" thickBot="1">
      <c r="A75" s="1897" t="str">
        <f>'Enrolments + Baptisms TPUM'!B30</f>
        <v>Kauma Adventist High School</v>
      </c>
      <c r="B75" s="4521">
        <f>'Enrolments + Baptisms TPUM'!AK30</f>
        <v>39</v>
      </c>
      <c r="C75" s="2078">
        <f>'Enrolments + Baptisms TPUM'!Y30</f>
        <v>80</v>
      </c>
      <c r="D75" s="2078">
        <f>'Enrolments + Baptisms TPUM'!U30</f>
        <v>124</v>
      </c>
      <c r="E75" s="2078">
        <f>'Enrolments + Baptisms TPUM'!V30</f>
        <v>221</v>
      </c>
      <c r="F75" s="2079">
        <f>SUM(D75:E75)</f>
        <v>345</v>
      </c>
      <c r="G75" s="1447">
        <f>'Staff TPUM'!I29</f>
        <v>21</v>
      </c>
      <c r="H75" s="2078">
        <f>'Staff TPUM'!J29</f>
        <v>3</v>
      </c>
      <c r="I75" s="2078">
        <f>SUM(G75:H75)</f>
        <v>24</v>
      </c>
      <c r="J75" s="2078">
        <f>'Staff TPUM'!F29</f>
        <v>10</v>
      </c>
      <c r="K75" s="1448">
        <f>SUM(I75:J75)</f>
        <v>34</v>
      </c>
    </row>
    <row r="76" spans="1:15" s="227" customFormat="1" ht="18" customHeight="1" thickBot="1">
      <c r="A76" s="1436" t="s">
        <v>577</v>
      </c>
      <c r="B76" s="1442"/>
      <c r="C76" s="1443"/>
      <c r="D76" s="1443"/>
      <c r="E76" s="1443"/>
      <c r="F76" s="1443"/>
      <c r="G76" s="1444"/>
      <c r="H76" s="1444"/>
      <c r="I76" s="1443"/>
      <c r="J76" s="1444"/>
      <c r="K76" s="1445"/>
    </row>
    <row r="77" spans="1:15" s="227" customFormat="1" ht="18" customHeight="1" thickBot="1">
      <c r="A77" s="4518" t="str">
        <f>'Enrolments + Baptisms TPUM'!B38</f>
        <v>Samoa Adventist  (College)</v>
      </c>
      <c r="B77" s="4521">
        <f>'Enrolments + Baptisms TPUM'!AK38</f>
        <v>26</v>
      </c>
      <c r="C77" s="2078">
        <f>'Enrolments + Baptisms TPUM'!Y38</f>
        <v>11</v>
      </c>
      <c r="D77" s="2078">
        <f>'Enrolments + Baptisms TPUM'!U38</f>
        <v>83</v>
      </c>
      <c r="E77" s="2078">
        <f>'Enrolments + Baptisms TPUM'!V38</f>
        <v>74</v>
      </c>
      <c r="F77" s="2079">
        <f>SUM(D77:E77)</f>
        <v>157</v>
      </c>
      <c r="G77" s="1447">
        <f>'Staff TPUM'!I37</f>
        <v>12</v>
      </c>
      <c r="H77" s="2078">
        <f>'Staff TPUM'!J37</f>
        <v>0</v>
      </c>
      <c r="I77" s="2078">
        <f>SUM(G77:H77)</f>
        <v>12</v>
      </c>
      <c r="J77" s="2078">
        <f>'Staff TPUM'!F37</f>
        <v>4</v>
      </c>
      <c r="K77" s="1448">
        <f>SUM(I77:J77)</f>
        <v>16</v>
      </c>
    </row>
    <row r="78" spans="1:15" s="227" customFormat="1" ht="18" customHeight="1" thickBot="1">
      <c r="A78" s="1436" t="s">
        <v>997</v>
      </c>
      <c r="B78" s="1442"/>
      <c r="C78" s="1443"/>
      <c r="D78" s="1443"/>
      <c r="E78" s="1443"/>
      <c r="F78" s="1443"/>
      <c r="G78" s="1444"/>
      <c r="H78" s="1444"/>
      <c r="I78" s="1443"/>
      <c r="J78" s="1444"/>
      <c r="K78" s="1445"/>
    </row>
    <row r="79" spans="1:15" s="227" customFormat="1" ht="18" customHeight="1" thickBot="1">
      <c r="A79" s="4522" t="s">
        <v>998</v>
      </c>
      <c r="B79" s="1449">
        <f>'Enrolments + Baptisms TPUM'!AK46</f>
        <v>35</v>
      </c>
      <c r="C79" s="1450">
        <f>'Enrolments + Baptisms TPUM'!Y46</f>
        <v>0</v>
      </c>
      <c r="D79" s="1450">
        <f>'Enrolments + Baptisms TPUM'!U46</f>
        <v>28</v>
      </c>
      <c r="E79" s="1450">
        <f>'Enrolments + Baptisms TPUM'!V46</f>
        <v>50</v>
      </c>
      <c r="F79" s="1451">
        <f>SUM(D79:E79)</f>
        <v>78</v>
      </c>
      <c r="G79" s="4515">
        <f>'Staff TPUM'!I45</f>
        <v>5</v>
      </c>
      <c r="H79" s="4513">
        <f>'Staff TPUM'!J45</f>
        <v>0</v>
      </c>
      <c r="I79" s="4513">
        <f>SUM(G79:H79)</f>
        <v>5</v>
      </c>
      <c r="J79" s="4513">
        <f>'Staff TPUM'!F45</f>
        <v>0</v>
      </c>
      <c r="K79" s="4516">
        <f>SUM(I79:J79)</f>
        <v>5</v>
      </c>
    </row>
    <row r="80" spans="1:15" s="227" customFormat="1" ht="18" customHeight="1">
      <c r="A80" s="4522" t="str">
        <f>'Enrolments + Baptisms TPUM'!B51</f>
        <v>Beka Beka Adventist Community High School</v>
      </c>
      <c r="B80" s="1449">
        <f>'Enrolments + Baptisms TPUM'!AK51</f>
        <v>36</v>
      </c>
      <c r="C80" s="1450">
        <f>'Enrolments + Baptisms TPUM'!Y51</f>
        <v>0</v>
      </c>
      <c r="D80" s="1450">
        <f>'Enrolments + Baptisms TPUM'!U51</f>
        <v>350</v>
      </c>
      <c r="E80" s="1450">
        <f>'Enrolments + Baptisms TPUM'!V51</f>
        <v>10</v>
      </c>
      <c r="F80" s="1451">
        <f>SUM(D80:E80)</f>
        <v>360</v>
      </c>
      <c r="G80" s="4515">
        <f>'Staff TPUM'!I50</f>
        <v>18</v>
      </c>
      <c r="H80" s="4513">
        <f>'Staff TPUM'!J50</f>
        <v>0</v>
      </c>
      <c r="I80" s="4513">
        <f>SUM(G80:H80)</f>
        <v>18</v>
      </c>
      <c r="J80" s="4513">
        <f>'Staff TPUM'!F50</f>
        <v>0</v>
      </c>
      <c r="K80" s="4516">
        <f>SUM(I80:J80)</f>
        <v>18</v>
      </c>
    </row>
    <row r="81" spans="1:15" s="227" customFormat="1" ht="18" customHeight="1">
      <c r="A81" s="4522" t="str">
        <f>'Enrolments + Baptisms TPUM'!B52</f>
        <v>Betikama Adventist College</v>
      </c>
      <c r="B81" s="4519">
        <f>'Enrolments + Baptisms TPUM'!AK52</f>
        <v>36</v>
      </c>
      <c r="C81" s="4513">
        <f>'Enrolments + Baptisms TPUM'!Y52</f>
        <v>0</v>
      </c>
      <c r="D81" s="4513">
        <f>'Enrolments + Baptisms TPUM'!U52</f>
        <v>445</v>
      </c>
      <c r="E81" s="4513">
        <f>'Enrolments + Baptisms TPUM'!V52</f>
        <v>72</v>
      </c>
      <c r="F81" s="4514">
        <f t="shared" ref="F81:F91" si="20">SUM(D81:E81)</f>
        <v>517</v>
      </c>
      <c r="G81" s="4515">
        <f>'Staff TPUM'!I51</f>
        <v>28</v>
      </c>
      <c r="H81" s="4513">
        <f>'Staff TPUM'!J51</f>
        <v>0</v>
      </c>
      <c r="I81" s="4513">
        <f t="shared" ref="I81:I91" si="21">SUM(G81:H81)</f>
        <v>28</v>
      </c>
      <c r="J81" s="4513">
        <f>'Staff TPUM'!F51</f>
        <v>21</v>
      </c>
      <c r="K81" s="4516">
        <f t="shared" ref="K81:K91" si="22">SUM(I81:J81)</f>
        <v>49</v>
      </c>
    </row>
    <row r="82" spans="1:15" s="342" customFormat="1" ht="18" customHeight="1">
      <c r="A82" s="4522" t="str">
        <f>'Enrolments + Baptisms TPUM'!B58</f>
        <v>Burns Creek Adventist Community High School</v>
      </c>
      <c r="B82" s="4519">
        <f>'Enrolments + Baptisms TPUM'!AK58</f>
        <v>82</v>
      </c>
      <c r="C82" s="4513">
        <f>'Enrolments + Baptisms TPUM'!Y58</f>
        <v>1</v>
      </c>
      <c r="D82" s="4513">
        <f>'Enrolments + Baptisms TPUM'!U58</f>
        <v>455</v>
      </c>
      <c r="E82" s="4513">
        <f>'Enrolments + Baptisms TPUM'!V58</f>
        <v>116</v>
      </c>
      <c r="F82" s="4514">
        <f t="shared" ref="F82" si="23">SUM(D82:E82)</f>
        <v>571</v>
      </c>
      <c r="G82" s="4515">
        <f>'Staff TPUM'!I57</f>
        <v>22</v>
      </c>
      <c r="H82" s="4513">
        <f>'Staff TPUM'!J57</f>
        <v>0</v>
      </c>
      <c r="I82" s="4513">
        <f t="shared" ref="I82" si="24">SUM(G82:H82)</f>
        <v>22</v>
      </c>
      <c r="J82" s="4513">
        <f>'Staff TPUM'!F57</f>
        <v>0</v>
      </c>
      <c r="K82" s="4516">
        <f t="shared" ref="K82" si="25">SUM(I82:J82)</f>
        <v>22</v>
      </c>
      <c r="L82" s="227"/>
      <c r="M82" s="227"/>
      <c r="N82" s="227"/>
      <c r="O82" s="227"/>
    </row>
    <row r="83" spans="1:15" s="342" customFormat="1" ht="18" customHeight="1">
      <c r="A83" s="4522" t="str">
        <f>'Enrolments + Baptisms TPUM'!B59</f>
        <v>Buruku Adventist Community High School</v>
      </c>
      <c r="B83" s="4519">
        <f>'Enrolments + Baptisms TPUM'!AK59</f>
        <v>14</v>
      </c>
      <c r="C83" s="4513">
        <f>'Enrolments + Baptisms TPUM'!Y59</f>
        <v>20</v>
      </c>
      <c r="D83" s="4513">
        <f>'Enrolments + Baptisms TPUM'!U59</f>
        <v>106</v>
      </c>
      <c r="E83" s="4513">
        <f>'Enrolments + Baptisms TPUM'!V59</f>
        <v>2</v>
      </c>
      <c r="F83" s="4514">
        <f t="shared" ref="F83" si="26">SUM(D83:E83)</f>
        <v>108</v>
      </c>
      <c r="G83" s="4515">
        <f>'Staff TPUM'!I58</f>
        <v>11</v>
      </c>
      <c r="H83" s="4513">
        <f>'Staff TPUM'!J58</f>
        <v>0</v>
      </c>
      <c r="I83" s="4513">
        <f t="shared" ref="I83" si="27">SUM(G83:H83)</f>
        <v>11</v>
      </c>
      <c r="J83" s="4513">
        <f>'Staff TPUM'!F58</f>
        <v>0</v>
      </c>
      <c r="K83" s="4516">
        <f t="shared" ref="K83" si="28">SUM(I83:J83)</f>
        <v>11</v>
      </c>
      <c r="L83" s="227"/>
      <c r="M83" s="227"/>
      <c r="N83" s="227"/>
      <c r="O83" s="227"/>
    </row>
    <row r="84" spans="1:15" s="342" customFormat="1" ht="18" customHeight="1">
      <c r="A84" s="4522" t="str">
        <f>'Enrolments + Baptisms TPUM'!B61</f>
        <v>Ghobua Adventist Community High School</v>
      </c>
      <c r="B84" s="4519">
        <f>'Enrolments + Baptisms TPUM'!AA61</f>
        <v>16</v>
      </c>
      <c r="C84" s="4513">
        <f>'Enrolments + Baptisms TPUM'!Y61</f>
        <v>0</v>
      </c>
      <c r="D84" s="4513">
        <f>'Enrolments + Baptisms TPUM'!U61</f>
        <v>30</v>
      </c>
      <c r="E84" s="4513">
        <f>'Enrolments + Baptisms TPUM'!V61</f>
        <v>11</v>
      </c>
      <c r="F84" s="4514">
        <f t="shared" ref="F84" si="29">SUM(D84:E84)</f>
        <v>41</v>
      </c>
      <c r="G84" s="4515">
        <f>'Staff TPUM'!I60</f>
        <v>5</v>
      </c>
      <c r="H84" s="4513">
        <f>'Staff TPUM'!J65</f>
        <v>0</v>
      </c>
      <c r="I84" s="4513">
        <f t="shared" ref="I84" si="30">SUM(G84:H84)</f>
        <v>5</v>
      </c>
      <c r="J84" s="4513">
        <f>'Staff TPUM'!F65</f>
        <v>0</v>
      </c>
      <c r="K84" s="4516">
        <f t="shared" ref="K84" si="31">SUM(I84:J84)</f>
        <v>5</v>
      </c>
      <c r="L84" s="227"/>
      <c r="M84" s="227"/>
      <c r="N84" s="227"/>
      <c r="O84" s="227"/>
    </row>
    <row r="85" spans="1:15" s="342" customFormat="1" ht="18" customHeight="1">
      <c r="A85" s="4522" t="str">
        <f>'Enrolments + Baptisms TPUM'!B62</f>
        <v>Gwaunasu Adventist Community High School</v>
      </c>
      <c r="B85" s="4519">
        <f>'Enrolments + Baptisms TPUM'!AK62</f>
        <v>23</v>
      </c>
      <c r="C85" s="4513">
        <f>'Enrolments + Baptisms TPUM'!Y62</f>
        <v>0</v>
      </c>
      <c r="D85" s="4513">
        <f>'Enrolments + Baptisms TPUM'!U62</f>
        <v>131</v>
      </c>
      <c r="E85" s="4513">
        <f>'Enrolments + Baptisms TPUM'!V62</f>
        <v>72</v>
      </c>
      <c r="F85" s="4514">
        <f t="shared" ref="F85" si="32">SUM(D85:E85)</f>
        <v>203</v>
      </c>
      <c r="G85" s="4515">
        <f>'Staff TPUM'!I61</f>
        <v>11</v>
      </c>
      <c r="H85" s="4513">
        <f>'Staff TPUM'!J61</f>
        <v>0</v>
      </c>
      <c r="I85" s="4513">
        <f t="shared" ref="I85" si="33">SUM(G85:H85)</f>
        <v>11</v>
      </c>
      <c r="J85" s="4513">
        <f>'Staff TPUM'!F61</f>
        <v>0</v>
      </c>
      <c r="K85" s="4516">
        <f t="shared" ref="K85" si="34">SUM(I85:J85)</f>
        <v>11</v>
      </c>
      <c r="L85" s="227"/>
      <c r="M85" s="227"/>
      <c r="N85" s="227"/>
      <c r="O85" s="227"/>
    </row>
    <row r="86" spans="1:15" s="342" customFormat="1" ht="18" customHeight="1">
      <c r="A86" s="4522" t="s">
        <v>999</v>
      </c>
      <c r="B86" s="4519">
        <f>'Enrolments + Baptisms TPUM'!AK66</f>
        <v>37</v>
      </c>
      <c r="C86" s="4513">
        <f>'Enrolments + Baptisms TPUM'!Y66</f>
        <v>0</v>
      </c>
      <c r="D86" s="4513">
        <f>'Enrolments + Baptisms TPUM'!U66</f>
        <v>30</v>
      </c>
      <c r="E86" s="4513">
        <f>'Enrolments + Baptisms TPUM'!V66</f>
        <v>50</v>
      </c>
      <c r="F86" s="4514">
        <f t="shared" ref="F86" si="35">SUM(D86:E86)</f>
        <v>80</v>
      </c>
      <c r="G86" s="4515">
        <f>'Staff TPUM'!I65</f>
        <v>5</v>
      </c>
      <c r="H86" s="4513">
        <f>'Staff TPUM'!J62</f>
        <v>0</v>
      </c>
      <c r="I86" s="4513">
        <f t="shared" ref="I86" si="36">SUM(G86:H86)</f>
        <v>5</v>
      </c>
      <c r="J86" s="4513">
        <f>'Staff TPUM'!F62</f>
        <v>0</v>
      </c>
      <c r="K86" s="4516">
        <f t="shared" ref="K86" si="37">SUM(I86:J86)</f>
        <v>5</v>
      </c>
      <c r="L86" s="227"/>
      <c r="M86" s="227"/>
      <c r="N86" s="227"/>
      <c r="O86" s="227"/>
    </row>
    <row r="87" spans="1:15" s="342" customFormat="1" ht="18" customHeight="1">
      <c r="A87" s="4522" t="s">
        <v>1000</v>
      </c>
      <c r="B87" s="4519">
        <f>'Enrolments + Baptisms TPUM'!AK67</f>
        <v>21</v>
      </c>
      <c r="C87" s="4513">
        <f>'Enrolments + Baptisms TPUM'!Y67</f>
        <v>0</v>
      </c>
      <c r="D87" s="4513">
        <f>'Enrolments + Baptisms TPUM'!U67</f>
        <v>24</v>
      </c>
      <c r="E87" s="4513">
        <f>'Enrolments + Baptisms TPUM'!V67</f>
        <v>4</v>
      </c>
      <c r="F87" s="4514">
        <f t="shared" ref="F87" si="38">SUM(D87:E87)</f>
        <v>28</v>
      </c>
      <c r="G87" s="4515">
        <f>'Staff TPUM'!I66</f>
        <v>5</v>
      </c>
      <c r="H87" s="4513">
        <f>'Staff TPUM'!J63</f>
        <v>0</v>
      </c>
      <c r="I87" s="4513">
        <f t="shared" ref="I87" si="39">SUM(G87:H87)</f>
        <v>5</v>
      </c>
      <c r="J87" s="4513">
        <f>'Staff TPUM'!F63</f>
        <v>0</v>
      </c>
      <c r="K87" s="4516">
        <f t="shared" ref="K87" si="40">SUM(I87:J87)</f>
        <v>5</v>
      </c>
      <c r="L87" s="227"/>
      <c r="M87" s="227"/>
      <c r="N87" s="227"/>
      <c r="O87" s="227"/>
    </row>
    <row r="88" spans="1:15" s="342" customFormat="1" ht="18" customHeight="1">
      <c r="A88" s="4522" t="str">
        <f>'Enrolments + Baptisms TPUM'!B73</f>
        <v>Jones Adventist College</v>
      </c>
      <c r="B88" s="4519">
        <f>'Enrolments + Baptisms TPUM'!AK73</f>
        <v>68</v>
      </c>
      <c r="C88" s="4513">
        <f>'Enrolments + Baptisms TPUM'!Y73</f>
        <v>0</v>
      </c>
      <c r="D88" s="4513">
        <f>'Enrolments + Baptisms TPUM'!U73</f>
        <v>349</v>
      </c>
      <c r="E88" s="4513">
        <f>'Enrolments + Baptisms TPUM'!V73</f>
        <v>27</v>
      </c>
      <c r="F88" s="4514">
        <f t="shared" ref="F88:F89" si="41">SUM(D88:E88)</f>
        <v>376</v>
      </c>
      <c r="G88" s="4515">
        <f>'Staff TPUM'!I71</f>
        <v>22</v>
      </c>
      <c r="H88" s="4513">
        <f>'Staff TPUM'!J71</f>
        <v>0</v>
      </c>
      <c r="I88" s="4513">
        <f t="shared" ref="I88:I89" si="42">SUM(G88:H88)</f>
        <v>22</v>
      </c>
      <c r="J88" s="4513">
        <f>'Staff TPUM'!F71</f>
        <v>3</v>
      </c>
      <c r="K88" s="4516">
        <f t="shared" ref="K88:K89" si="43">SUM(I88:J88)</f>
        <v>25</v>
      </c>
      <c r="L88" s="227"/>
      <c r="M88" s="227"/>
      <c r="N88" s="227"/>
      <c r="O88" s="227"/>
    </row>
    <row r="89" spans="1:15" s="342" customFormat="1" ht="18" customHeight="1">
      <c r="A89" s="4522" t="str">
        <f>'Enrolments + Baptisms TPUM'!B77</f>
        <v>Kokete Adventist Primary School (2 Ext Jugha, Tandove)</v>
      </c>
      <c r="B89" s="4519">
        <f>'Enrolments + Baptisms TPUM'!AK77</f>
        <v>0</v>
      </c>
      <c r="C89" s="4513">
        <f>'Enrolments + Baptisms TPUM'!Y77</f>
        <v>0</v>
      </c>
      <c r="D89" s="4513">
        <f>'Enrolments + Baptisms TPUM'!U77</f>
        <v>0</v>
      </c>
      <c r="E89" s="4513">
        <f>'Enrolments + Baptisms TPUM'!V77</f>
        <v>0</v>
      </c>
      <c r="F89" s="4514">
        <f t="shared" si="41"/>
        <v>0</v>
      </c>
      <c r="G89" s="4515">
        <f>'Staff TPUM'!I76</f>
        <v>0</v>
      </c>
      <c r="H89" s="4513">
        <f>'Staff TPUM'!J76</f>
        <v>0</v>
      </c>
      <c r="I89" s="4513">
        <f t="shared" si="42"/>
        <v>0</v>
      </c>
      <c r="J89" s="4513">
        <f>'Staff TPUM'!F76</f>
        <v>0</v>
      </c>
      <c r="K89" s="4516">
        <f t="shared" si="43"/>
        <v>0</v>
      </c>
      <c r="L89" s="227"/>
      <c r="M89" s="227"/>
      <c r="N89" s="227"/>
      <c r="O89" s="227"/>
    </row>
    <row r="90" spans="1:15" s="342" customFormat="1" ht="18" customHeight="1">
      <c r="A90" s="4522" t="str">
        <f>'Enrolments + Baptisms TPUM'!B78</f>
        <v>Kopiu Adventist Community High School</v>
      </c>
      <c r="B90" s="4519">
        <f>'Enrolments + Baptisms TPUM'!AK78</f>
        <v>13</v>
      </c>
      <c r="C90" s="4513">
        <f>'Enrolments + Baptisms TPUM'!Y78</f>
        <v>0</v>
      </c>
      <c r="D90" s="4513">
        <f>'Enrolments + Baptisms TPUM'!U78</f>
        <v>84</v>
      </c>
      <c r="E90" s="4513">
        <f>'Enrolments + Baptisms TPUM'!V78</f>
        <v>5</v>
      </c>
      <c r="F90" s="4514">
        <f t="shared" ref="F90" si="44">SUM(D90:E90)</f>
        <v>89</v>
      </c>
      <c r="G90" s="4515">
        <f>'Staff TPUM'!I77</f>
        <v>11</v>
      </c>
      <c r="H90" s="4513">
        <f>'Staff TPUM'!J77</f>
        <v>0</v>
      </c>
      <c r="I90" s="4513">
        <f t="shared" ref="I90" si="45">SUM(G90:H90)</f>
        <v>11</v>
      </c>
      <c r="J90" s="4513">
        <f>'Staff TPUM'!F77</f>
        <v>0</v>
      </c>
      <c r="K90" s="4516">
        <f t="shared" ref="K90" si="46">SUM(I90:J90)</f>
        <v>11</v>
      </c>
      <c r="L90" s="227"/>
      <c r="M90" s="227"/>
      <c r="N90" s="227"/>
      <c r="O90" s="227"/>
    </row>
    <row r="91" spans="1:15" s="227" customFormat="1" ht="18" customHeight="1">
      <c r="A91" s="4522" t="str">
        <f>'Enrolments + Baptisms TPUM'!B79</f>
        <v>Kukele Adventist Community High School</v>
      </c>
      <c r="B91" s="4519">
        <f>'Enrolments + Baptisms TPUM'!AK79</f>
        <v>16</v>
      </c>
      <c r="C91" s="4513">
        <f>'Enrolments + Baptisms TPUM'!Y79</f>
        <v>0</v>
      </c>
      <c r="D91" s="4513">
        <f>'Enrolments + Baptisms TPUM'!U79</f>
        <v>97</v>
      </c>
      <c r="E91" s="4513">
        <f>'Enrolments + Baptisms TPUM'!V79</f>
        <v>19</v>
      </c>
      <c r="F91" s="4514">
        <f t="shared" si="20"/>
        <v>116</v>
      </c>
      <c r="G91" s="4515">
        <f>'Staff TPUM'!I78</f>
        <v>10</v>
      </c>
      <c r="H91" s="4513">
        <f>'Staff TPUM'!J78</f>
        <v>0</v>
      </c>
      <c r="I91" s="4513">
        <f t="shared" si="21"/>
        <v>10</v>
      </c>
      <c r="J91" s="4513">
        <f>'Staff TPUM'!F78</f>
        <v>0</v>
      </c>
      <c r="K91" s="4516">
        <f t="shared" si="22"/>
        <v>10</v>
      </c>
    </row>
    <row r="92" spans="1:15" s="227" customFormat="1" ht="18" customHeight="1">
      <c r="A92" s="4522" t="str">
        <f>'Enrolments + Baptisms TPUM'!B80</f>
        <v>Kukudu Adventist College</v>
      </c>
      <c r="B92" s="4519">
        <f>'Enrolments + Baptisms TPUM'!AK81</f>
        <v>67</v>
      </c>
      <c r="C92" s="4513">
        <f>'Enrolments + Baptisms TPUM'!Y81</f>
        <v>0</v>
      </c>
      <c r="D92" s="4513">
        <f>'Enrolments + Baptisms TPUM'!U81</f>
        <v>414</v>
      </c>
      <c r="E92" s="4513">
        <f>'Enrolments + Baptisms TPUM'!V81</f>
        <v>38</v>
      </c>
      <c r="F92" s="4514">
        <f t="shared" ref="F92" si="47">SUM(D92:E92)</f>
        <v>452</v>
      </c>
      <c r="G92" s="4515">
        <f>'Staff TPUM'!I79</f>
        <v>25</v>
      </c>
      <c r="H92" s="4513">
        <f>'Staff TPUM'!J79</f>
        <v>0</v>
      </c>
      <c r="I92" s="4513">
        <f t="shared" ref="I92" si="48">SUM(G92:H92)</f>
        <v>25</v>
      </c>
      <c r="J92" s="4513">
        <f>'Staff TPUM'!F79</f>
        <v>13</v>
      </c>
      <c r="K92" s="4516">
        <f t="shared" ref="K92" si="49">SUM(I92:J92)</f>
        <v>38</v>
      </c>
    </row>
    <row r="93" spans="1:15" s="227" customFormat="1" ht="18" customHeight="1">
      <c r="A93" s="4522" t="str">
        <f>'Enrolments + Baptisms TPUM'!B82</f>
        <v>Kukum Adventist Community High School (Ext Ravulomata)</v>
      </c>
      <c r="B93" s="4519">
        <f>'Enrolments + Baptisms TPUM'!AK82</f>
        <v>75</v>
      </c>
      <c r="C93" s="4513">
        <f>'Enrolments + Baptisms TPUM'!Y82</f>
        <v>0</v>
      </c>
      <c r="D93" s="4513">
        <f>'Enrolments + Baptisms TPUM'!U82</f>
        <v>133</v>
      </c>
      <c r="E93" s="4513">
        <f>'Enrolments + Baptisms TPUM'!V82</f>
        <v>28</v>
      </c>
      <c r="F93" s="4514">
        <f t="shared" ref="F93" si="50">SUM(D93:E93)</f>
        <v>161</v>
      </c>
      <c r="G93" s="4515">
        <f>'Staff TPUM'!I81</f>
        <v>5</v>
      </c>
      <c r="H93" s="4513">
        <f>'Staff TPUM'!J81</f>
        <v>0</v>
      </c>
      <c r="I93" s="4513">
        <f t="shared" ref="I93" si="51">SUM(G93:H93)</f>
        <v>5</v>
      </c>
      <c r="J93" s="4513">
        <f>'Staff TPUM'!F81</f>
        <v>0</v>
      </c>
      <c r="K93" s="4516">
        <f t="shared" ref="K93" si="52">SUM(I93:J93)</f>
        <v>5</v>
      </c>
    </row>
    <row r="94" spans="1:15" s="227" customFormat="1" ht="18" customHeight="1">
      <c r="A94" s="4522" t="str">
        <f>'Enrolments + Baptisms TPUM'!B86</f>
        <v>Luluga Adventist Community High School</v>
      </c>
      <c r="B94" s="4519">
        <f>'Enrolments + Baptisms TPUM'!AK86</f>
        <v>29</v>
      </c>
      <c r="C94" s="4513">
        <f>'Enrolments + Baptisms TPUM'!Y86</f>
        <v>0</v>
      </c>
      <c r="D94" s="4513">
        <f>'Enrolments + Baptisms TPUM'!U86</f>
        <v>15</v>
      </c>
      <c r="E94" s="4513">
        <f>'Enrolments + Baptisms TPUM'!V86</f>
        <v>34</v>
      </c>
      <c r="F94" s="4514">
        <f t="shared" ref="F94" si="53">SUM(D94:E94)</f>
        <v>49</v>
      </c>
      <c r="G94" s="4515">
        <f>'Staff TPUM'!I85</f>
        <v>5</v>
      </c>
      <c r="H94" s="4513">
        <f>'Staff TPUM'!J85</f>
        <v>0</v>
      </c>
      <c r="I94" s="4513">
        <f t="shared" ref="I94" si="54">SUM(G94:H94)</f>
        <v>5</v>
      </c>
      <c r="J94" s="4513">
        <f>'Staff TPUM'!F85</f>
        <v>0</v>
      </c>
      <c r="K94" s="4516">
        <f t="shared" ref="K94" si="55">SUM(I94:J94)</f>
        <v>5</v>
      </c>
    </row>
    <row r="95" spans="1:15" s="227" customFormat="1" ht="18" customHeight="1">
      <c r="A95" s="4522" t="str">
        <f>'Enrolments + Baptisms TPUM'!B99</f>
        <v>Ngonihau Adventist Community High School</v>
      </c>
      <c r="B95" s="4519">
        <f>'Enrolments + Baptisms TPUM'!AK99</f>
        <v>133</v>
      </c>
      <c r="C95" s="4513">
        <f>'Enrolments + Baptisms TPUM'!Y99</f>
        <v>0</v>
      </c>
      <c r="D95" s="4513">
        <f>'Enrolments + Baptisms TPUM'!U99</f>
        <v>80</v>
      </c>
      <c r="E95" s="4513">
        <f>'Enrolments + Baptisms TPUM'!V99</f>
        <v>294</v>
      </c>
      <c r="F95" s="4514">
        <f t="shared" ref="F95" si="56">SUM(D95:E95)</f>
        <v>374</v>
      </c>
      <c r="G95" s="4515">
        <f>'Staff TPUM'!I98</f>
        <v>8</v>
      </c>
      <c r="H95" s="4513">
        <f>'Staff TPUM'!J98</f>
        <v>0</v>
      </c>
      <c r="I95" s="4513">
        <f t="shared" ref="I95" si="57">SUM(G95:H95)</f>
        <v>8</v>
      </c>
      <c r="J95" s="4513">
        <f>'Staff TPUM'!F98</f>
        <v>0</v>
      </c>
      <c r="K95" s="4516">
        <f t="shared" ref="K95" si="58">SUM(I95:J95)</f>
        <v>8</v>
      </c>
    </row>
    <row r="96" spans="1:15" s="227" customFormat="1" ht="18" customHeight="1">
      <c r="A96" s="4522" t="str">
        <f>'Enrolments + Baptisms TPUM'!B103</f>
        <v>Patupaele Adventist Community High School</v>
      </c>
      <c r="B96" s="4519">
        <f>'Enrolments + Baptisms TPUM'!AA103</f>
        <v>42</v>
      </c>
      <c r="C96" s="4513">
        <f>'Enrolments + Baptisms TPUM'!Y103</f>
        <v>0</v>
      </c>
      <c r="D96" s="4513">
        <f>'Enrolments + Baptisms TPUM'!U103</f>
        <v>96</v>
      </c>
      <c r="E96" s="4513">
        <f>'Enrolments + Baptisms TPUM'!V103</f>
        <v>7</v>
      </c>
      <c r="F96" s="4514">
        <f t="shared" ref="F96" si="59">SUM(D96:E96)</f>
        <v>103</v>
      </c>
      <c r="G96" s="4515">
        <f>'Staff TPUM'!I102</f>
        <v>5</v>
      </c>
      <c r="H96" s="4513">
        <f>'Staff TPUM'!J102</f>
        <v>0</v>
      </c>
      <c r="I96" s="4513">
        <f t="shared" ref="I96" si="60">SUM(G96:H96)</f>
        <v>5</v>
      </c>
      <c r="J96" s="4513">
        <f>'Staff TPUM'!F102</f>
        <v>0</v>
      </c>
      <c r="K96" s="4516">
        <f t="shared" ref="K96" si="61">SUM(I96:J96)</f>
        <v>5</v>
      </c>
    </row>
    <row r="97" spans="1:12" s="227" customFormat="1" ht="18" customHeight="1">
      <c r="A97" s="4522" t="str">
        <f>'Enrolments + Baptisms TPUM'!B107</f>
        <v>Puzivai Adventist Community High School (Ext Gorabara)</v>
      </c>
      <c r="B97" s="4519">
        <f>'Enrolments + Baptisms TPUM'!AK107</f>
        <v>47</v>
      </c>
      <c r="C97" s="4513">
        <f>'Enrolments + Baptisms TPUM'!Y107</f>
        <v>0</v>
      </c>
      <c r="D97" s="4513">
        <f>'Enrolments + Baptisms TPUM'!U107</f>
        <v>240</v>
      </c>
      <c r="E97" s="4513">
        <f>'Enrolments + Baptisms TPUM'!V107</f>
        <v>21</v>
      </c>
      <c r="F97" s="4514">
        <f t="shared" ref="F97" si="62">SUM(D97:E97)</f>
        <v>261</v>
      </c>
      <c r="G97" s="4515">
        <f>'Staff TPUM'!I123</f>
        <v>11</v>
      </c>
      <c r="H97" s="4513">
        <f>'Staff TPUM'!J106</f>
        <v>0</v>
      </c>
      <c r="I97" s="4513">
        <f t="shared" ref="I97" si="63">SUM(G97:H97)</f>
        <v>11</v>
      </c>
      <c r="J97" s="4513">
        <f>'Staff TPUM'!F106</f>
        <v>0</v>
      </c>
      <c r="K97" s="4516">
        <f t="shared" ref="K97" si="64">SUM(I97:J97)</f>
        <v>11</v>
      </c>
    </row>
    <row r="98" spans="1:12" s="227" customFormat="1" ht="18" customHeight="1">
      <c r="A98" s="4522" t="str">
        <f>'Enrolments + Baptisms TPUM'!B109</f>
        <v>rate Adventist Community High School</v>
      </c>
      <c r="B98" s="4519">
        <f>'Enrolments + Baptisms TPUM'!AK109</f>
        <v>30</v>
      </c>
      <c r="C98" s="4513">
        <f>'Enrolments + Baptisms TPUM'!Y109</f>
        <v>0</v>
      </c>
      <c r="D98" s="4513">
        <f>'Enrolments + Baptisms TPUM'!U109</f>
        <v>29</v>
      </c>
      <c r="E98" s="4513">
        <f>'Enrolments + Baptisms TPUM'!V109</f>
        <v>26</v>
      </c>
      <c r="F98" s="4514">
        <f t="shared" ref="F98" si="65">SUM(D98:E98)</f>
        <v>55</v>
      </c>
      <c r="G98" s="4515">
        <f>'Staff TPUM'!I108</f>
        <v>5</v>
      </c>
      <c r="H98" s="4513">
        <f>'Staff TPUM'!J108</f>
        <v>0</v>
      </c>
      <c r="I98" s="4513">
        <f t="shared" ref="I98" si="66">SUM(G98:H98)</f>
        <v>5</v>
      </c>
      <c r="J98" s="4513">
        <f>'Staff TPUM'!F108</f>
        <v>0</v>
      </c>
      <c r="K98" s="4516">
        <f t="shared" ref="K98" si="67">SUM(I98:J98)</f>
        <v>5</v>
      </c>
    </row>
    <row r="99" spans="1:12" s="227" customFormat="1" ht="18" customHeight="1">
      <c r="A99" s="4522" t="str">
        <f>'Enrolments + Baptisms TPUM'!B110</f>
        <v>Rummo Adventist Community High School (Ext Battle Creek)</v>
      </c>
      <c r="B99" s="4519">
        <f>'Enrolments + Baptisms TPUM'!AK110</f>
        <v>30</v>
      </c>
      <c r="C99" s="4513">
        <f>'Enrolments + Baptisms TPUM'!Y110</f>
        <v>0</v>
      </c>
      <c r="D99" s="4513">
        <f>'Enrolments + Baptisms TPUM'!U110</f>
        <v>30</v>
      </c>
      <c r="E99" s="4513">
        <f>'Enrolments + Baptisms TPUM'!V110</f>
        <v>39</v>
      </c>
      <c r="F99" s="4514">
        <f t="shared" ref="F99" si="68">SUM(D99:E99)</f>
        <v>69</v>
      </c>
      <c r="G99" s="4515">
        <f>'Staff TPUM'!I109</f>
        <v>5</v>
      </c>
      <c r="H99" s="4513">
        <f>'Staff TPUM'!J109</f>
        <v>0</v>
      </c>
      <c r="I99" s="4513">
        <f t="shared" ref="I99" si="69">SUM(G99:H99)</f>
        <v>5</v>
      </c>
      <c r="J99" s="4513">
        <f>'Staff TPUM'!F109</f>
        <v>0</v>
      </c>
      <c r="K99" s="4516">
        <f t="shared" ref="K99" si="70">SUM(I99:J99)</f>
        <v>5</v>
      </c>
    </row>
    <row r="100" spans="1:12" s="227" customFormat="1" ht="15.75" customHeight="1">
      <c r="A100" s="4522" t="str">
        <f>'Enrolments + Baptisms TPUM'!B118</f>
        <v>Talakali Adventist Community High School</v>
      </c>
      <c r="B100" s="4519">
        <f>'Enrolments + Baptisms TPUM'!AK118</f>
        <v>36</v>
      </c>
      <c r="C100" s="4513">
        <f>'Enrolments + Baptisms TPUM'!Y118</f>
        <v>0</v>
      </c>
      <c r="D100" s="4513">
        <f>'Enrolments + Baptisms TPUM'!U118</f>
        <v>56</v>
      </c>
      <c r="E100" s="4513">
        <f>'Enrolments + Baptisms TPUM'!V118</f>
        <v>25</v>
      </c>
      <c r="F100" s="4514">
        <f t="shared" ref="F100" si="71">SUM(D100:E100)</f>
        <v>81</v>
      </c>
      <c r="G100" s="4515">
        <f>'Staff TPUM'!I117</f>
        <v>9</v>
      </c>
      <c r="H100" s="4513">
        <f>'Staff TPUM'!J117</f>
        <v>0</v>
      </c>
      <c r="I100" s="4513">
        <f t="shared" ref="I100" si="72">SUM(G100:H100)</f>
        <v>9</v>
      </c>
      <c r="J100" s="4513">
        <f>'Staff TPUM'!F117</f>
        <v>0</v>
      </c>
      <c r="K100" s="4516">
        <f t="shared" ref="K100" si="73">SUM(I100:J100)</f>
        <v>9</v>
      </c>
    </row>
    <row r="101" spans="1:12" s="227" customFormat="1" ht="15.75" customHeight="1">
      <c r="A101" s="4522" t="str">
        <f>'Enrolments + Baptisms TPUM'!B121</f>
        <v>tau adventist community high school</v>
      </c>
      <c r="B101" s="4519">
        <f>'Enrolments + Baptisms TPUM'!AK121</f>
        <v>19</v>
      </c>
      <c r="C101" s="4513">
        <f>'Enrolments + Baptisms TPUM'!Y121</f>
        <v>0</v>
      </c>
      <c r="D101" s="4513">
        <f>'Enrolments + Baptisms TPUM'!U121</f>
        <v>33</v>
      </c>
      <c r="E101" s="4513">
        <f>'Enrolments + Baptisms TPUM'!V121</f>
        <v>14</v>
      </c>
      <c r="F101" s="4514">
        <f t="shared" ref="F101" si="74">SUM(D101:E101)</f>
        <v>47</v>
      </c>
      <c r="G101" s="4515">
        <f>'Staff TPUM'!I120</f>
        <v>5</v>
      </c>
      <c r="H101" s="4513">
        <f>'Staff TPUM'!J120</f>
        <v>0</v>
      </c>
      <c r="I101" s="4513">
        <f t="shared" ref="I101" si="75">SUM(G101:H101)</f>
        <v>5</v>
      </c>
      <c r="J101" s="4513">
        <f>'Staff TPUM'!F120</f>
        <v>0</v>
      </c>
      <c r="K101" s="4516">
        <f t="shared" ref="K101" si="76">SUM(I101:J101)</f>
        <v>5</v>
      </c>
    </row>
    <row r="102" spans="1:12" s="227" customFormat="1" ht="15.75" customHeight="1">
      <c r="A102" s="4522" t="str">
        <f>'Enrolments + Baptisms TPUM'!B124</f>
        <v>Tenakoga Adventist Community High School</v>
      </c>
      <c r="B102" s="4519">
        <f>'Enrolments + Baptisms TPUM'!AK124</f>
        <v>54</v>
      </c>
      <c r="C102" s="4513">
        <f>'Enrolments + Baptisms TPUM'!Y124</f>
        <v>30</v>
      </c>
      <c r="D102" s="4513">
        <f>'Enrolments + Baptisms TPUM'!U124</f>
        <v>262</v>
      </c>
      <c r="E102" s="4513">
        <f>'Enrolments + Baptisms TPUM'!V124</f>
        <v>22</v>
      </c>
      <c r="F102" s="4514">
        <f t="shared" ref="F102" si="77">SUM(D102:E102)</f>
        <v>284</v>
      </c>
      <c r="G102" s="4515">
        <f>'Staff TPUM'!I123</f>
        <v>11</v>
      </c>
      <c r="H102" s="4513">
        <f>'Staff TPUM'!J123</f>
        <v>0</v>
      </c>
      <c r="I102" s="4513">
        <f t="shared" ref="I102" si="78">SUM(G102:H102)</f>
        <v>11</v>
      </c>
      <c r="J102" s="4513">
        <f>'Staff TPUM'!F123</f>
        <v>0</v>
      </c>
      <c r="K102" s="4516">
        <f t="shared" ref="K102" si="79">SUM(I102:J102)</f>
        <v>11</v>
      </c>
    </row>
    <row r="103" spans="1:12" s="227" customFormat="1" ht="15.75" customHeight="1">
      <c r="A103" s="4522" t="str">
        <f>'Enrolments + Baptisms TPUM'!B128</f>
        <v>Townend Adventist Community High School (Ext Tekoa)</v>
      </c>
      <c r="B103" s="4519">
        <f>'Enrolments + Baptisms TPUM'!AK128</f>
        <v>29</v>
      </c>
      <c r="C103" s="4513">
        <f>'Enrolments + Baptisms TPUM'!Y128</f>
        <v>0</v>
      </c>
      <c r="D103" s="4513">
        <f>'Enrolments + Baptisms TPUM'!U128</f>
        <v>40</v>
      </c>
      <c r="E103" s="4513">
        <f>'Enrolments + Baptisms TPUM'!V128</f>
        <v>23</v>
      </c>
      <c r="F103" s="4514">
        <f t="shared" ref="F103" si="80">SUM(D103:E103)</f>
        <v>63</v>
      </c>
      <c r="G103" s="4515">
        <f>'Staff TPUM'!I126</f>
        <v>5</v>
      </c>
      <c r="H103" s="4513">
        <f>'Staff TPUM'!J126</f>
        <v>0</v>
      </c>
      <c r="I103" s="4513">
        <f t="shared" ref="I103" si="81">SUM(G103:H103)</f>
        <v>5</v>
      </c>
      <c r="J103" s="4513">
        <f>'Staff TPUM'!F126</f>
        <v>0</v>
      </c>
      <c r="K103" s="4516">
        <f t="shared" ref="K103" si="82">SUM(I103:J103)</f>
        <v>5</v>
      </c>
    </row>
    <row r="104" spans="1:12" s="227" customFormat="1" ht="15.75" customHeight="1" thickBot="1">
      <c r="A104" s="4522"/>
      <c r="B104" s="4519"/>
      <c r="C104" s="4513"/>
      <c r="D104" s="4513"/>
      <c r="E104" s="4513"/>
      <c r="F104" s="4514"/>
      <c r="G104" s="4515"/>
      <c r="H104" s="4513"/>
      <c r="I104" s="4513"/>
      <c r="J104" s="4513"/>
      <c r="K104" s="4516"/>
    </row>
    <row r="105" spans="1:12" s="227" customFormat="1" ht="18" customHeight="1" thickBot="1">
      <c r="A105" s="1436" t="s">
        <v>697</v>
      </c>
      <c r="B105" s="1442"/>
      <c r="C105" s="1443"/>
      <c r="D105" s="1443"/>
      <c r="E105" s="1443"/>
      <c r="F105" s="1443"/>
      <c r="G105" s="1444"/>
      <c r="H105" s="1444"/>
      <c r="I105" s="1443"/>
      <c r="J105" s="1444"/>
      <c r="K105" s="1445"/>
    </row>
    <row r="106" spans="1:12" s="227" customFormat="1" ht="18" customHeight="1" thickBot="1">
      <c r="A106" s="4523" t="str">
        <f>'Enrolments + Baptisms TPUM'!B142</f>
        <v>Beulah College</v>
      </c>
      <c r="B106" s="1449">
        <f>'Enrolments + Baptisms TPUM'!AK142</f>
        <v>12</v>
      </c>
      <c r="C106" s="1450">
        <f>'Enrolments + Baptisms TPUM'!Y142</f>
        <v>21</v>
      </c>
      <c r="D106" s="1450">
        <f>'Enrolments + Baptisms TPUM'!U142</f>
        <v>140</v>
      </c>
      <c r="E106" s="1450">
        <f>'Enrolments + Baptisms TPUM'!V142</f>
        <v>168</v>
      </c>
      <c r="F106" s="1451">
        <f>SUM(D106:E106)</f>
        <v>308</v>
      </c>
      <c r="G106" s="4515">
        <f>'Staff TPUM'!I140</f>
        <v>20</v>
      </c>
      <c r="H106" s="4513">
        <f>'Staff TPUM'!J140</f>
        <v>1</v>
      </c>
      <c r="I106" s="4513">
        <f>SUM(G106:H106)</f>
        <v>21</v>
      </c>
      <c r="J106" s="4513">
        <f>'Staff TPUM'!F140</f>
        <v>5</v>
      </c>
      <c r="K106" s="4516">
        <f>SUM(I106:J106)</f>
        <v>26</v>
      </c>
      <c r="L106" s="343"/>
    </row>
    <row r="107" spans="1:12" s="227" customFormat="1" ht="18" customHeight="1" thickBot="1">
      <c r="A107" s="4523" t="str">
        <f>'Enrolments + Baptisms TPUM'!B145</f>
        <v>Mizpah Adventist High School</v>
      </c>
      <c r="B107" s="4524">
        <f>'Enrolments + Baptisms TPUM'!AK145</f>
        <v>22</v>
      </c>
      <c r="C107" s="4525">
        <f>'Enrolments + Baptisms TPUM'!Y145</f>
        <v>13</v>
      </c>
      <c r="D107" s="1450">
        <f>'Enrolments + Baptisms TPUM'!U145</f>
        <v>29</v>
      </c>
      <c r="E107" s="1450">
        <f>'Enrolments + Baptisms TPUM'!V145</f>
        <v>85</v>
      </c>
      <c r="F107" s="1451">
        <f>SUM(D107:E107)</f>
        <v>114</v>
      </c>
      <c r="G107" s="4515">
        <f>'Staff TPUM'!I143</f>
        <v>7</v>
      </c>
      <c r="H107" s="4513">
        <f>'Staff TPUM'!J143</f>
        <v>1</v>
      </c>
      <c r="I107" s="4513">
        <f>SUM(G107:H107)</f>
        <v>8</v>
      </c>
      <c r="J107" s="4513">
        <f>'Staff TPUM'!F143</f>
        <v>0</v>
      </c>
      <c r="K107" s="4516">
        <f>SUM(I107:J107)</f>
        <v>8</v>
      </c>
      <c r="L107" s="343"/>
    </row>
    <row r="108" spans="1:12" s="227" customFormat="1" ht="18" customHeight="1" thickBot="1">
      <c r="A108" s="1436" t="s">
        <v>708</v>
      </c>
      <c r="B108" s="1442"/>
      <c r="C108" s="1443"/>
      <c r="D108" s="1443"/>
      <c r="E108" s="1443"/>
      <c r="F108" s="1443"/>
      <c r="G108" s="1444"/>
      <c r="H108" s="1444"/>
      <c r="I108" s="1443"/>
      <c r="J108" s="1444"/>
      <c r="K108" s="1445"/>
    </row>
    <row r="109" spans="1:12" s="227" customFormat="1" ht="18" customHeight="1" thickBot="1">
      <c r="A109" s="4522" t="str">
        <f>'Enrolments + Baptisms TPUM'!B154</f>
        <v>Aore Adventist Academy</v>
      </c>
      <c r="B109" s="1449">
        <f>'Enrolments + Baptisms TPUM'!AK154</f>
        <v>114</v>
      </c>
      <c r="C109" s="1450">
        <f>'Enrolments + Baptisms TPUM'!Y154</f>
        <v>14</v>
      </c>
      <c r="D109" s="1450">
        <f>'Enrolments + Baptisms TPUM'!U154</f>
        <v>260</v>
      </c>
      <c r="E109" s="1450">
        <f>'Enrolments + Baptisms TPUM'!V154</f>
        <v>36</v>
      </c>
      <c r="F109" s="1451">
        <f t="shared" ref="F109:F112" si="83">SUM(D109:E109)</f>
        <v>296</v>
      </c>
      <c r="G109" s="4515">
        <f>'Staff TPUM'!I151</f>
        <v>18</v>
      </c>
      <c r="H109" s="4513">
        <f>'Staff TPUM'!J151</f>
        <v>4</v>
      </c>
      <c r="I109" s="4513">
        <f t="shared" ref="I109:I116" si="84">SUM(G109:H109)</f>
        <v>22</v>
      </c>
      <c r="J109" s="4513">
        <f>'Staff TPUM'!F151</f>
        <v>9</v>
      </c>
      <c r="K109" s="4516">
        <f t="shared" ref="K109:K116" si="85">SUM(I109:J109)</f>
        <v>31</v>
      </c>
    </row>
    <row r="110" spans="1:12" s="227" customFormat="1" ht="18" customHeight="1">
      <c r="A110" s="4522" t="str">
        <f>'Enrolments + Baptisms TPUM'!B158</f>
        <v>Entan-Vui (Hebron) SDA School</v>
      </c>
      <c r="B110" s="1449">
        <f>'Enrolments + Baptisms TPUM'!AK158</f>
        <v>14</v>
      </c>
      <c r="C110" s="1450" t="str">
        <f>'Enrolments + Baptisms TPUM'!Y158</f>
        <v xml:space="preserve"> </v>
      </c>
      <c r="D110" s="1450">
        <f>'Enrolments + Baptisms TPUM'!U158</f>
        <v>22</v>
      </c>
      <c r="E110" s="1450">
        <f>'Enrolments + Baptisms TPUM'!V158</f>
        <v>44</v>
      </c>
      <c r="F110" s="1451">
        <f t="shared" ref="F110" si="86">SUM(D110:E110)</f>
        <v>66</v>
      </c>
      <c r="G110" s="4515">
        <f>'Staff TPUM'!I155</f>
        <v>6</v>
      </c>
      <c r="H110" s="4513">
        <f>'Staff TPUM'!J155</f>
        <v>0</v>
      </c>
      <c r="I110" s="4513">
        <f t="shared" ref="I110" si="87">SUM(G110:H110)</f>
        <v>6</v>
      </c>
      <c r="J110" s="4513">
        <f>'Staff TPUM'!F155</f>
        <v>2</v>
      </c>
      <c r="K110" s="4516">
        <f t="shared" ref="K110" si="88">SUM(I110:J110)</f>
        <v>8</v>
      </c>
    </row>
    <row r="111" spans="1:12" s="227" customFormat="1" ht="18" customHeight="1">
      <c r="A111" s="4522" t="str">
        <f>'Enrolments + Baptisms TPUM'!B159</f>
        <v>Epauto Adventist Senopr Secondary School</v>
      </c>
      <c r="B111" s="4519">
        <f>'Enrolments + Baptisms TPUM'!AK159</f>
        <v>250</v>
      </c>
      <c r="C111" s="4513" t="str">
        <f>'Enrolments + Baptisms TPUM'!Y159</f>
        <v xml:space="preserve"> </v>
      </c>
      <c r="D111" s="4513">
        <f>'Enrolments + Baptisms TPUM'!U159</f>
        <v>359</v>
      </c>
      <c r="E111" s="4513">
        <f>'Enrolments + Baptisms TPUM'!V159</f>
        <v>230</v>
      </c>
      <c r="F111" s="4514">
        <f t="shared" si="83"/>
        <v>589</v>
      </c>
      <c r="G111" s="4515">
        <f>'Staff TPUM'!I156</f>
        <v>30</v>
      </c>
      <c r="H111" s="4513">
        <f>'Staff TPUM'!J156</f>
        <v>2</v>
      </c>
      <c r="I111" s="4513">
        <f t="shared" si="84"/>
        <v>32</v>
      </c>
      <c r="J111" s="4513">
        <f>'Staff TPUM'!F156</f>
        <v>5</v>
      </c>
      <c r="K111" s="4516">
        <f t="shared" si="85"/>
        <v>37</v>
      </c>
    </row>
    <row r="112" spans="1:12" s="227" customFormat="1" ht="18" customHeight="1">
      <c r="A112" s="4522" t="str">
        <f>'Enrolments + Baptisms TPUM'!B163</f>
        <v>Kwataparen Adventist Junior Secondary School</v>
      </c>
      <c r="B112" s="4519">
        <f>'Enrolments + Baptisms TPUM'!AK163</f>
        <v>62</v>
      </c>
      <c r="C112" s="4513">
        <f>'Enrolments + Baptisms TPUM'!Y163</f>
        <v>22</v>
      </c>
      <c r="D112" s="4513">
        <f>'Enrolments + Baptisms TPUM'!U163</f>
        <v>148</v>
      </c>
      <c r="E112" s="4513">
        <f>'Enrolments + Baptisms TPUM'!V163</f>
        <v>132</v>
      </c>
      <c r="F112" s="4514">
        <f t="shared" si="83"/>
        <v>280</v>
      </c>
      <c r="G112" s="4515">
        <f>'Staff TPUM'!I160</f>
        <v>15</v>
      </c>
      <c r="H112" s="4513">
        <f>'Staff TPUM'!J160</f>
        <v>0</v>
      </c>
      <c r="I112" s="4513">
        <f t="shared" si="84"/>
        <v>15</v>
      </c>
      <c r="J112" s="4513">
        <f>'Staff TPUM'!F160</f>
        <v>4</v>
      </c>
      <c r="K112" s="4516">
        <f t="shared" si="85"/>
        <v>19</v>
      </c>
    </row>
    <row r="113" spans="1:12" s="227" customFormat="1" ht="18" customHeight="1">
      <c r="A113" s="4522" t="str">
        <f>'Enrolments + Baptisms TPUM'!B172</f>
        <v>Malua Bay Adventist School</v>
      </c>
      <c r="B113" s="4519">
        <f>'Enrolments + Baptisms TPUM'!AK172</f>
        <v>11</v>
      </c>
      <c r="C113" s="4513">
        <f>'Enrolments + Baptisms TPUM'!Y172</f>
        <v>1</v>
      </c>
      <c r="D113" s="4513">
        <f>'Enrolments + Baptisms TPUM'!U172</f>
        <v>56</v>
      </c>
      <c r="E113" s="4513">
        <f>'Enrolments + Baptisms TPUM'!V172</f>
        <v>8</v>
      </c>
      <c r="F113" s="4514">
        <f t="shared" ref="F113" si="89">SUM(D113:E113)</f>
        <v>64</v>
      </c>
      <c r="G113" s="4515">
        <f>'Staff TPUM'!I169</f>
        <v>7</v>
      </c>
      <c r="H113" s="4513">
        <f>'Staff TPUM'!J169</f>
        <v>0</v>
      </c>
      <c r="I113" s="4513">
        <f t="shared" ref="I113" si="90">SUM(G113:H113)</f>
        <v>7</v>
      </c>
      <c r="J113" s="4513">
        <f>'Staff TPUM'!F169</f>
        <v>2</v>
      </c>
      <c r="K113" s="4516">
        <f t="shared" ref="K113" si="91">SUM(I113:J113)</f>
        <v>9</v>
      </c>
    </row>
    <row r="114" spans="1:12" s="227" customFormat="1" ht="18" customHeight="1">
      <c r="A114" s="4522" t="str">
        <f>'Enrolments + Baptisms TPUM'!B175</f>
        <v>Matafanga Adventist Primary School</v>
      </c>
      <c r="B114" s="4519">
        <f>'Enrolments + Baptisms TPUM'!AK175</f>
        <v>0</v>
      </c>
      <c r="C114" s="4513">
        <f>'Enrolments + Baptisms TPUM'!Y175</f>
        <v>0</v>
      </c>
      <c r="D114" s="4513">
        <f>'Enrolments + Baptisms TPUM'!U175</f>
        <v>0</v>
      </c>
      <c r="E114" s="4513">
        <f>'Enrolments + Baptisms TPUM'!V175</f>
        <v>0</v>
      </c>
      <c r="F114" s="4514">
        <f t="shared" ref="F114" si="92">SUM(D114:E114)</f>
        <v>0</v>
      </c>
      <c r="G114" s="4515"/>
      <c r="H114" s="4513"/>
      <c r="I114" s="4513"/>
      <c r="J114" s="4513"/>
      <c r="K114" s="4516"/>
    </row>
    <row r="115" spans="1:12" s="227" customFormat="1" ht="18" customHeight="1">
      <c r="A115" s="4522" t="str">
        <f>'Enrolments + Baptisms TPUM'!B174</f>
        <v>Maranatha Adventist Junior Secondary School</v>
      </c>
      <c r="B115" s="4519">
        <f>'Enrolments + Baptisms TPUM'!AK174</f>
        <v>15</v>
      </c>
      <c r="C115" s="4513" t="str">
        <f>'Enrolments + Baptisms TPUM'!Y174</f>
        <v xml:space="preserve"> </v>
      </c>
      <c r="D115" s="4513">
        <f>'Enrolments + Baptisms TPUM'!U174</f>
        <v>68</v>
      </c>
      <c r="E115" s="4513">
        <f>'Enrolments + Baptisms TPUM'!V174</f>
        <v>9</v>
      </c>
      <c r="F115" s="4514">
        <f t="shared" ref="F115" si="93">SUM(D115:E115)</f>
        <v>77</v>
      </c>
      <c r="G115" s="4515">
        <f>'Staff TPUM'!I171</f>
        <v>6</v>
      </c>
      <c r="H115" s="4513">
        <f>'Staff TPUM'!J171</f>
        <v>0</v>
      </c>
      <c r="I115" s="4513">
        <f t="shared" ref="I115" si="94">SUM(G115:H115)</f>
        <v>6</v>
      </c>
      <c r="J115" s="4513">
        <f>'Staff TPUM'!F171</f>
        <v>3</v>
      </c>
      <c r="K115" s="4516">
        <f t="shared" ref="K115" si="95">SUM(I115:J115)</f>
        <v>9</v>
      </c>
    </row>
    <row r="116" spans="1:12" s="227" customFormat="1" ht="18" customHeight="1" thickBot="1">
      <c r="A116" s="4522" t="str">
        <f>'Enrolments + Baptisms TPUM'!B179</f>
        <v>Riseshime Adventist School</v>
      </c>
      <c r="B116" s="4520">
        <f>'Enrolments + Baptisms TPUM'!AK179</f>
        <v>19</v>
      </c>
      <c r="C116" s="2075">
        <f>'Enrolments + Baptisms TPUM'!Y179</f>
        <v>0</v>
      </c>
      <c r="D116" s="4513">
        <f>'Enrolments + Baptisms TPUM'!U179</f>
        <v>66</v>
      </c>
      <c r="E116" s="4513">
        <f>'Enrolments + Baptisms TPUM'!V179</f>
        <v>33</v>
      </c>
      <c r="F116" s="4514">
        <f t="shared" ref="F116" si="96">SUM(D116:E116)</f>
        <v>99</v>
      </c>
      <c r="G116" s="2076">
        <f>'Staff TPUM'!I176</f>
        <v>6</v>
      </c>
      <c r="H116" s="2075">
        <f>'Staff TPUM'!J176</f>
        <v>0</v>
      </c>
      <c r="I116" s="2075">
        <f t="shared" si="84"/>
        <v>6</v>
      </c>
      <c r="J116" s="2075">
        <f>'Staff TPUM'!F176</f>
        <v>0</v>
      </c>
      <c r="K116" s="2077">
        <f t="shared" si="85"/>
        <v>6</v>
      </c>
    </row>
    <row r="117" spans="1:12" s="339" customFormat="1" ht="18" customHeight="1" thickTop="1" thickBot="1">
      <c r="A117" s="341"/>
      <c r="B117" s="966">
        <f t="shared" ref="B117:J117" si="97">SUM(B69:B116)</f>
        <v>1635</v>
      </c>
      <c r="C117" s="967">
        <f t="shared" si="97"/>
        <v>218</v>
      </c>
      <c r="D117" s="967">
        <f t="shared" si="97"/>
        <v>5295</v>
      </c>
      <c r="E117" s="967">
        <f t="shared" si="97"/>
        <v>2137</v>
      </c>
      <c r="F117" s="967">
        <f t="shared" si="97"/>
        <v>7432</v>
      </c>
      <c r="G117" s="968">
        <f t="shared" si="97"/>
        <v>437</v>
      </c>
      <c r="H117" s="967">
        <f t="shared" si="97"/>
        <v>27</v>
      </c>
      <c r="I117" s="967">
        <f t="shared" si="97"/>
        <v>464</v>
      </c>
      <c r="J117" s="967">
        <f t="shared" si="97"/>
        <v>90</v>
      </c>
      <c r="K117" s="969">
        <f>I117+J117</f>
        <v>554</v>
      </c>
      <c r="L117" s="339">
        <f>J117+I117</f>
        <v>554</v>
      </c>
    </row>
    <row r="118" spans="1:12" s="339" customFormat="1" ht="18" customHeight="1" thickTop="1" thickBot="1">
      <c r="A118" s="1452" t="s">
        <v>198</v>
      </c>
      <c r="B118" s="1899">
        <f t="shared" ref="B118:K118" si="98">B117+B66+B50+B43</f>
        <v>4029</v>
      </c>
      <c r="C118" s="1453">
        <f>C117+C66+C50+C43</f>
        <v>406</v>
      </c>
      <c r="D118" s="1453">
        <f t="shared" si="98"/>
        <v>11580</v>
      </c>
      <c r="E118" s="1453">
        <f t="shared" si="98"/>
        <v>9483</v>
      </c>
      <c r="F118" s="1454">
        <f t="shared" si="98"/>
        <v>21063</v>
      </c>
      <c r="G118" s="1455">
        <f t="shared" si="98"/>
        <v>1164</v>
      </c>
      <c r="H118" s="1453">
        <f t="shared" si="98"/>
        <v>164</v>
      </c>
      <c r="I118" s="1453">
        <f t="shared" si="98"/>
        <v>1328</v>
      </c>
      <c r="J118" s="1453">
        <f t="shared" si="98"/>
        <v>221</v>
      </c>
      <c r="K118" s="1456">
        <f t="shared" si="98"/>
        <v>1549</v>
      </c>
    </row>
    <row r="119" spans="1:12" s="189" customFormat="1" ht="18" customHeight="1">
      <c r="A119" s="344"/>
      <c r="B119" s="736"/>
      <c r="C119" s="736"/>
      <c r="D119" s="736"/>
      <c r="E119" s="736"/>
      <c r="F119" s="736"/>
      <c r="G119" s="736"/>
      <c r="H119" s="736"/>
      <c r="I119" s="736"/>
      <c r="J119" s="736"/>
      <c r="K119" s="2080"/>
    </row>
    <row r="120" spans="1:12" s="189" customFormat="1" ht="18" customHeight="1">
      <c r="A120" s="970" t="s">
        <v>1001</v>
      </c>
      <c r="B120" s="4526">
        <f>'GC Table 6 - Secondary'!F25</f>
        <v>4029</v>
      </c>
      <c r="C120" s="4526">
        <f>'GC Table 6 - Secondary'!F24</f>
        <v>406</v>
      </c>
      <c r="D120" s="4526">
        <f>'GC Table 6 - Secondary'!F22</f>
        <v>11580</v>
      </c>
      <c r="E120" s="4526">
        <f>'GC Table 6 - Secondary'!F23</f>
        <v>9483</v>
      </c>
      <c r="F120" s="4526">
        <f>SUM(D120:E120)</f>
        <v>21063</v>
      </c>
      <c r="G120" s="4526">
        <f>'GC Table 6 - Secondary'!F14</f>
        <v>1164</v>
      </c>
      <c r="H120" s="4526">
        <f>'GC Table 6 - Secondary'!F15</f>
        <v>164</v>
      </c>
      <c r="I120" s="4526">
        <f>G120+H120</f>
        <v>1328</v>
      </c>
      <c r="J120" s="4526">
        <f>'GC Table 6 - Secondary'!F20</f>
        <v>221</v>
      </c>
      <c r="K120" s="4527">
        <f>I120+J120</f>
        <v>1549</v>
      </c>
    </row>
    <row r="121" spans="1:12">
      <c r="A121" s="345"/>
      <c r="C121" s="191"/>
      <c r="F121" s="191"/>
      <c r="K121" s="2081"/>
    </row>
    <row r="122" spans="1:12" ht="15.75" thickBot="1">
      <c r="A122" s="346"/>
      <c r="B122" s="710">
        <f>B120-B118</f>
        <v>0</v>
      </c>
      <c r="C122" s="347"/>
      <c r="D122" s="347"/>
      <c r="E122" s="347"/>
      <c r="F122" s="347"/>
      <c r="G122" s="347"/>
      <c r="H122" s="347"/>
      <c r="I122" s="347"/>
      <c r="J122" s="347"/>
      <c r="K122" s="2082"/>
    </row>
    <row r="124" spans="1:12">
      <c r="A124" s="326" t="s">
        <v>498</v>
      </c>
      <c r="B124" s="327"/>
      <c r="C124" s="328"/>
      <c r="D124" s="327"/>
      <c r="E124" s="327"/>
      <c r="F124" s="328"/>
      <c r="G124" s="327"/>
      <c r="H124" s="327"/>
      <c r="I124" s="327"/>
      <c r="J124" s="327"/>
      <c r="K124" s="1434"/>
    </row>
    <row r="125" spans="1:12" ht="18.75">
      <c r="A125" s="617" t="s">
        <v>980</v>
      </c>
      <c r="B125" s="327"/>
      <c r="C125" s="328"/>
      <c r="D125" s="327"/>
      <c r="E125" s="327"/>
      <c r="F125" s="328"/>
      <c r="G125" s="327"/>
      <c r="H125" s="327"/>
      <c r="I125" s="327"/>
      <c r="J125" s="327"/>
      <c r="K125" s="1434"/>
    </row>
    <row r="126" spans="1:12">
      <c r="A126" s="3167">
        <v>44196</v>
      </c>
      <c r="B126" s="4503"/>
      <c r="C126" s="4503"/>
      <c r="D126" s="4503"/>
      <c r="E126" s="4503"/>
      <c r="F126" s="4503"/>
      <c r="G126" s="4503"/>
      <c r="H126" s="4503"/>
      <c r="I126" s="4503"/>
      <c r="J126" s="4503"/>
      <c r="K126" s="4504"/>
    </row>
    <row r="127" spans="1:12" ht="19.5" thickBot="1">
      <c r="A127" s="329"/>
      <c r="B127" s="330"/>
      <c r="C127" s="331"/>
      <c r="D127" s="330"/>
      <c r="E127" s="330"/>
      <c r="F127" s="331"/>
      <c r="G127" s="330"/>
      <c r="H127" s="330"/>
      <c r="I127" s="330"/>
      <c r="J127" s="330"/>
      <c r="K127" s="1435"/>
    </row>
    <row r="128" spans="1:12" ht="15.75" thickTop="1">
      <c r="A128" s="3170" t="s">
        <v>221</v>
      </c>
      <c r="B128" s="332" t="s">
        <v>981</v>
      </c>
      <c r="C128" s="333"/>
      <c r="D128" s="333"/>
      <c r="E128" s="333"/>
      <c r="F128" s="334"/>
      <c r="G128" s="335" t="s">
        <v>982</v>
      </c>
      <c r="H128" s="335"/>
      <c r="I128" s="335"/>
      <c r="J128" s="335"/>
      <c r="K128" s="336"/>
    </row>
    <row r="129" spans="1:11" ht="39.75" thickBot="1">
      <c r="A129" s="3171"/>
      <c r="B129" s="4505" t="s">
        <v>223</v>
      </c>
      <c r="C129" s="4506" t="s">
        <v>983</v>
      </c>
      <c r="D129" s="4506" t="s">
        <v>984</v>
      </c>
      <c r="E129" s="4506" t="s">
        <v>985</v>
      </c>
      <c r="F129" s="4507" t="s">
        <v>986</v>
      </c>
      <c r="G129" s="4508" t="s">
        <v>987</v>
      </c>
      <c r="H129" s="4509" t="s">
        <v>988</v>
      </c>
      <c r="I129" s="4509" t="s">
        <v>989</v>
      </c>
      <c r="J129" s="4509" t="s">
        <v>990</v>
      </c>
      <c r="K129" s="4510" t="s">
        <v>991</v>
      </c>
    </row>
    <row r="130" spans="1:11" ht="15.75" thickBot="1">
      <c r="A130" s="1896" t="s">
        <v>935</v>
      </c>
      <c r="B130" s="1437"/>
      <c r="C130" s="1438"/>
      <c r="D130" s="1438"/>
      <c r="E130" s="1438"/>
      <c r="F130" s="1439"/>
      <c r="G130" s="1440"/>
      <c r="H130" s="1440"/>
      <c r="I130" s="1438"/>
      <c r="J130" s="1440"/>
      <c r="K130" s="1441"/>
    </row>
    <row r="131" spans="1:11">
      <c r="A131" s="4511" t="s">
        <v>370</v>
      </c>
      <c r="B131" s="4314">
        <v>54</v>
      </c>
      <c r="C131" s="4512">
        <v>12</v>
      </c>
      <c r="D131" s="4513">
        <v>189</v>
      </c>
      <c r="E131" s="4513">
        <v>193</v>
      </c>
      <c r="F131" s="4514">
        <v>382</v>
      </c>
      <c r="G131" s="4515">
        <v>26</v>
      </c>
      <c r="H131" s="4513">
        <v>5</v>
      </c>
      <c r="I131" s="4513">
        <v>31</v>
      </c>
      <c r="J131" s="4513">
        <v>9</v>
      </c>
      <c r="K131" s="4516">
        <v>40</v>
      </c>
    </row>
    <row r="132" spans="1:11">
      <c r="A132" s="4511" t="s">
        <v>372</v>
      </c>
      <c r="B132" s="4314">
        <v>10</v>
      </c>
      <c r="C132" s="4512">
        <v>5</v>
      </c>
      <c r="D132" s="4513">
        <v>11</v>
      </c>
      <c r="E132" s="4513">
        <v>69</v>
      </c>
      <c r="F132" s="4514">
        <v>80</v>
      </c>
      <c r="G132" s="4515">
        <v>4</v>
      </c>
      <c r="H132" s="4513">
        <v>4</v>
      </c>
      <c r="I132" s="4513">
        <v>8</v>
      </c>
      <c r="J132" s="4513">
        <v>3</v>
      </c>
      <c r="K132" s="4516">
        <v>11</v>
      </c>
    </row>
    <row r="133" spans="1:11">
      <c r="A133" s="4511" t="s">
        <v>398</v>
      </c>
      <c r="B133" s="4314">
        <v>7</v>
      </c>
      <c r="C133" s="4512">
        <v>8</v>
      </c>
      <c r="D133" s="4513">
        <v>24</v>
      </c>
      <c r="E133" s="4513">
        <v>44</v>
      </c>
      <c r="F133" s="4514">
        <v>68</v>
      </c>
      <c r="G133" s="4515">
        <v>6</v>
      </c>
      <c r="H133" s="4513">
        <v>1</v>
      </c>
      <c r="I133" s="4513">
        <v>7</v>
      </c>
      <c r="J133" s="4513">
        <v>1</v>
      </c>
      <c r="K133" s="4516">
        <v>8</v>
      </c>
    </row>
    <row r="134" spans="1:11">
      <c r="A134" s="4511" t="s">
        <v>429</v>
      </c>
      <c r="B134" s="4314">
        <v>23</v>
      </c>
      <c r="C134" s="4512">
        <v>2</v>
      </c>
      <c r="D134" s="4513">
        <v>202</v>
      </c>
      <c r="E134" s="4513">
        <v>79</v>
      </c>
      <c r="F134" s="4514">
        <v>281</v>
      </c>
      <c r="G134" s="4515">
        <v>24</v>
      </c>
      <c r="H134" s="4513">
        <v>0</v>
      </c>
      <c r="I134" s="4513">
        <v>24</v>
      </c>
      <c r="J134" s="4513">
        <v>9</v>
      </c>
      <c r="K134" s="4516">
        <v>33</v>
      </c>
    </row>
    <row r="135" spans="1:11">
      <c r="A135" s="4511" t="s">
        <v>391</v>
      </c>
      <c r="B135" s="4314">
        <v>15</v>
      </c>
      <c r="C135" s="4512">
        <v>1</v>
      </c>
      <c r="D135" s="4513">
        <v>26</v>
      </c>
      <c r="E135" s="4513">
        <v>97</v>
      </c>
      <c r="F135" s="4514">
        <v>123</v>
      </c>
      <c r="G135" s="4515">
        <v>9</v>
      </c>
      <c r="H135" s="4513">
        <v>2</v>
      </c>
      <c r="I135" s="4513">
        <v>11</v>
      </c>
      <c r="J135" s="4513">
        <v>6</v>
      </c>
      <c r="K135" s="4516">
        <v>17</v>
      </c>
    </row>
    <row r="136" spans="1:11">
      <c r="A136" s="4511" t="s">
        <v>393</v>
      </c>
      <c r="B136" s="4314">
        <v>0</v>
      </c>
      <c r="C136" s="4512">
        <v>0</v>
      </c>
      <c r="D136" s="4513">
        <v>0</v>
      </c>
      <c r="E136" s="4513">
        <v>0</v>
      </c>
      <c r="F136" s="4514">
        <v>0</v>
      </c>
      <c r="G136" s="4515">
        <v>0</v>
      </c>
      <c r="H136" s="4513">
        <v>0</v>
      </c>
      <c r="I136" s="4513">
        <v>0</v>
      </c>
      <c r="J136" s="4513">
        <v>0</v>
      </c>
      <c r="K136" s="4516">
        <v>0</v>
      </c>
    </row>
    <row r="137" spans="1:11">
      <c r="A137" s="4517" t="s">
        <v>420</v>
      </c>
      <c r="B137" s="4314">
        <v>33</v>
      </c>
      <c r="C137" s="4512">
        <v>7</v>
      </c>
      <c r="D137" s="4513">
        <v>101</v>
      </c>
      <c r="E137" s="4513">
        <v>114</v>
      </c>
      <c r="F137" s="4514">
        <v>215</v>
      </c>
      <c r="G137" s="4515">
        <v>19</v>
      </c>
      <c r="H137" s="4513">
        <v>4</v>
      </c>
      <c r="I137" s="4513">
        <v>23</v>
      </c>
      <c r="J137" s="4513">
        <v>18</v>
      </c>
      <c r="K137" s="4516">
        <v>41</v>
      </c>
    </row>
    <row r="138" spans="1:11">
      <c r="A138" s="4517" t="s">
        <v>374</v>
      </c>
      <c r="B138" s="4314">
        <v>50</v>
      </c>
      <c r="C138" s="4512">
        <v>15</v>
      </c>
      <c r="D138" s="4513">
        <v>61</v>
      </c>
      <c r="E138" s="4513">
        <v>450</v>
      </c>
      <c r="F138" s="4514">
        <v>511</v>
      </c>
      <c r="G138" s="4515">
        <v>39</v>
      </c>
      <c r="H138" s="4513">
        <v>3</v>
      </c>
      <c r="I138" s="4513">
        <v>42</v>
      </c>
      <c r="J138" s="4513">
        <v>9</v>
      </c>
      <c r="K138" s="4516">
        <v>51</v>
      </c>
    </row>
    <row r="139" spans="1:11">
      <c r="A139" s="4517" t="s">
        <v>431</v>
      </c>
      <c r="B139" s="4314">
        <v>0</v>
      </c>
      <c r="C139" s="4512">
        <v>0</v>
      </c>
      <c r="D139" s="4513">
        <v>0</v>
      </c>
      <c r="E139" s="4513">
        <v>0</v>
      </c>
      <c r="F139" s="4514">
        <v>0</v>
      </c>
      <c r="G139" s="4515">
        <v>0</v>
      </c>
      <c r="H139" s="4513">
        <v>0</v>
      </c>
      <c r="I139" s="4513">
        <v>0</v>
      </c>
      <c r="J139" s="4513">
        <v>0</v>
      </c>
      <c r="K139" s="4516">
        <v>0</v>
      </c>
    </row>
    <row r="140" spans="1:11">
      <c r="A140" s="4517" t="s">
        <v>433</v>
      </c>
      <c r="B140" s="4314">
        <v>18</v>
      </c>
      <c r="C140" s="4512">
        <v>4</v>
      </c>
      <c r="D140" s="4513">
        <v>49</v>
      </c>
      <c r="E140" s="4513">
        <v>92</v>
      </c>
      <c r="F140" s="4514">
        <v>141</v>
      </c>
      <c r="G140" s="4515">
        <v>8</v>
      </c>
      <c r="H140" s="4513">
        <v>2</v>
      </c>
      <c r="I140" s="4513">
        <v>10</v>
      </c>
      <c r="J140" s="4513">
        <v>0</v>
      </c>
      <c r="K140" s="4516">
        <v>10</v>
      </c>
    </row>
    <row r="141" spans="1:11">
      <c r="A141" s="4517" t="s">
        <v>449</v>
      </c>
      <c r="B141" s="4314">
        <v>19</v>
      </c>
      <c r="C141" s="4512">
        <v>5</v>
      </c>
      <c r="D141" s="4513">
        <v>46</v>
      </c>
      <c r="E141" s="4513">
        <v>160</v>
      </c>
      <c r="F141" s="4514">
        <v>206</v>
      </c>
      <c r="G141" s="4515">
        <v>17</v>
      </c>
      <c r="H141" s="4513">
        <v>3</v>
      </c>
      <c r="I141" s="4513">
        <v>20</v>
      </c>
      <c r="J141" s="4513">
        <v>4</v>
      </c>
      <c r="K141" s="4516">
        <v>24</v>
      </c>
    </row>
    <row r="142" spans="1:11">
      <c r="A142" s="4518" t="s">
        <v>451</v>
      </c>
      <c r="B142" s="4314">
        <v>84</v>
      </c>
      <c r="C142" s="4512">
        <v>0</v>
      </c>
      <c r="D142" s="4513">
        <v>36</v>
      </c>
      <c r="E142" s="4513">
        <v>505</v>
      </c>
      <c r="F142" s="4514">
        <v>541</v>
      </c>
      <c r="G142" s="4515">
        <v>40</v>
      </c>
      <c r="H142" s="4513">
        <v>5</v>
      </c>
      <c r="I142" s="4513">
        <v>45</v>
      </c>
      <c r="J142" s="4513">
        <v>6</v>
      </c>
      <c r="K142" s="4516">
        <v>51</v>
      </c>
    </row>
    <row r="143" spans="1:11">
      <c r="A143" s="4518" t="s">
        <v>453</v>
      </c>
      <c r="B143" s="4314">
        <v>6</v>
      </c>
      <c r="C143" s="4512">
        <v>4</v>
      </c>
      <c r="D143" s="4513">
        <v>10</v>
      </c>
      <c r="E143" s="4513">
        <v>63</v>
      </c>
      <c r="F143" s="4514">
        <v>73</v>
      </c>
      <c r="G143" s="4515">
        <v>9</v>
      </c>
      <c r="H143" s="4513">
        <v>1</v>
      </c>
      <c r="I143" s="4513">
        <v>10</v>
      </c>
      <c r="J143" s="4513">
        <v>0</v>
      </c>
      <c r="K143" s="4516">
        <v>10</v>
      </c>
    </row>
    <row r="144" spans="1:11">
      <c r="A144" s="4518" t="s">
        <v>437</v>
      </c>
      <c r="B144" s="4314">
        <v>0</v>
      </c>
      <c r="C144" s="4512">
        <v>0</v>
      </c>
      <c r="D144" s="4513">
        <v>0</v>
      </c>
      <c r="E144" s="4513">
        <v>0</v>
      </c>
      <c r="F144" s="4514">
        <v>0</v>
      </c>
      <c r="G144" s="4515">
        <v>0</v>
      </c>
      <c r="H144" s="4513">
        <v>0</v>
      </c>
      <c r="I144" s="4513">
        <v>0</v>
      </c>
      <c r="J144" s="4513">
        <v>0</v>
      </c>
      <c r="K144" s="4516">
        <v>0</v>
      </c>
    </row>
    <row r="145" spans="1:11">
      <c r="A145" s="4518" t="s">
        <v>435</v>
      </c>
      <c r="B145" s="4314">
        <v>47</v>
      </c>
      <c r="C145" s="4512">
        <v>15</v>
      </c>
      <c r="D145" s="4513">
        <v>106</v>
      </c>
      <c r="E145" s="4513">
        <v>327</v>
      </c>
      <c r="F145" s="4514">
        <v>433</v>
      </c>
      <c r="G145" s="4515">
        <v>22</v>
      </c>
      <c r="H145" s="4513">
        <v>6</v>
      </c>
      <c r="I145" s="4513">
        <v>28</v>
      </c>
      <c r="J145" s="4513">
        <v>3</v>
      </c>
      <c r="K145" s="4516">
        <v>31</v>
      </c>
    </row>
    <row r="146" spans="1:11">
      <c r="A146" s="4518" t="s">
        <v>455</v>
      </c>
      <c r="B146" s="4314">
        <v>0</v>
      </c>
      <c r="C146" s="4512">
        <v>9</v>
      </c>
      <c r="D146" s="4513">
        <v>23</v>
      </c>
      <c r="E146" s="4513">
        <v>43</v>
      </c>
      <c r="F146" s="4514">
        <v>66</v>
      </c>
      <c r="G146" s="4515">
        <v>6</v>
      </c>
      <c r="H146" s="4513">
        <v>0</v>
      </c>
      <c r="I146" s="4513">
        <v>6</v>
      </c>
      <c r="J146" s="4513">
        <v>8</v>
      </c>
      <c r="K146" s="4516">
        <v>14</v>
      </c>
    </row>
    <row r="147" spans="1:11">
      <c r="A147" s="4518" t="s">
        <v>457</v>
      </c>
      <c r="B147" s="4314">
        <v>16</v>
      </c>
      <c r="C147" s="4512">
        <v>2</v>
      </c>
      <c r="D147" s="4513">
        <v>56</v>
      </c>
      <c r="E147" s="4513">
        <v>105</v>
      </c>
      <c r="F147" s="4514">
        <v>161</v>
      </c>
      <c r="G147" s="4515">
        <v>15</v>
      </c>
      <c r="H147" s="4513">
        <v>1</v>
      </c>
      <c r="I147" s="4513">
        <v>16</v>
      </c>
      <c r="J147" s="4513">
        <v>4</v>
      </c>
      <c r="K147" s="4516">
        <v>20</v>
      </c>
    </row>
    <row r="148" spans="1:11">
      <c r="A148" s="4518" t="s">
        <v>444</v>
      </c>
      <c r="B148" s="4314">
        <v>0</v>
      </c>
      <c r="C148" s="4512">
        <v>4</v>
      </c>
      <c r="D148" s="4513">
        <v>7</v>
      </c>
      <c r="E148" s="4513">
        <v>57</v>
      </c>
      <c r="F148" s="4514">
        <v>64</v>
      </c>
      <c r="G148" s="4515">
        <v>4</v>
      </c>
      <c r="H148" s="4513">
        <v>0</v>
      </c>
      <c r="I148" s="4513">
        <v>4</v>
      </c>
      <c r="J148" s="4513">
        <v>2</v>
      </c>
      <c r="K148" s="4516">
        <v>6</v>
      </c>
    </row>
    <row r="149" spans="1:11">
      <c r="A149" s="4518" t="s">
        <v>405</v>
      </c>
      <c r="B149" s="4314">
        <v>46</v>
      </c>
      <c r="C149" s="4512">
        <v>8</v>
      </c>
      <c r="D149" s="4513">
        <v>112</v>
      </c>
      <c r="E149" s="4513">
        <v>232</v>
      </c>
      <c r="F149" s="4514">
        <v>344</v>
      </c>
      <c r="G149" s="4515">
        <v>18</v>
      </c>
      <c r="H149" s="4513">
        <v>9</v>
      </c>
      <c r="I149" s="4513">
        <v>27</v>
      </c>
      <c r="J149" s="4513">
        <v>3</v>
      </c>
      <c r="K149" s="4516">
        <v>30</v>
      </c>
    </row>
    <row r="150" spans="1:11">
      <c r="A150" s="4518" t="s">
        <v>378</v>
      </c>
      <c r="B150" s="4314">
        <v>31</v>
      </c>
      <c r="C150" s="4512">
        <v>8</v>
      </c>
      <c r="D150" s="4513">
        <v>32</v>
      </c>
      <c r="E150" s="4513">
        <v>228</v>
      </c>
      <c r="F150" s="4514">
        <v>260</v>
      </c>
      <c r="G150" s="4515">
        <v>15</v>
      </c>
      <c r="H150" s="4513">
        <v>10</v>
      </c>
      <c r="I150" s="4513">
        <v>25</v>
      </c>
      <c r="J150" s="4513">
        <v>7</v>
      </c>
      <c r="K150" s="4516">
        <v>32</v>
      </c>
    </row>
    <row r="151" spans="1:11">
      <c r="A151" s="4518" t="s">
        <v>424</v>
      </c>
      <c r="B151" s="4314">
        <v>4</v>
      </c>
      <c r="C151" s="4512">
        <v>1</v>
      </c>
      <c r="D151" s="4513">
        <v>24</v>
      </c>
      <c r="E151" s="4513">
        <v>50</v>
      </c>
      <c r="F151" s="4514">
        <v>74</v>
      </c>
      <c r="G151" s="4515">
        <v>10</v>
      </c>
      <c r="H151" s="4513">
        <v>0</v>
      </c>
      <c r="I151" s="4513">
        <v>10</v>
      </c>
      <c r="J151" s="4513">
        <v>1</v>
      </c>
      <c r="K151" s="4516">
        <v>11</v>
      </c>
    </row>
    <row r="152" spans="1:11">
      <c r="A152" s="4518" t="s">
        <v>409</v>
      </c>
      <c r="B152" s="4314">
        <v>35</v>
      </c>
      <c r="C152" s="4512">
        <v>10</v>
      </c>
      <c r="D152" s="4513">
        <v>82</v>
      </c>
      <c r="E152" s="4513">
        <v>188</v>
      </c>
      <c r="F152" s="4514">
        <v>270</v>
      </c>
      <c r="G152" s="4515">
        <v>21</v>
      </c>
      <c r="H152" s="4513">
        <v>3</v>
      </c>
      <c r="I152" s="4513">
        <v>24</v>
      </c>
      <c r="J152" s="4513">
        <v>3</v>
      </c>
      <c r="K152" s="4516">
        <v>27</v>
      </c>
    </row>
    <row r="153" spans="1:11">
      <c r="A153" s="4518" t="s">
        <v>380</v>
      </c>
      <c r="B153" s="4314">
        <v>56</v>
      </c>
      <c r="C153" s="4512">
        <v>3</v>
      </c>
      <c r="D153" s="4513">
        <v>84</v>
      </c>
      <c r="E153" s="4513">
        <v>361</v>
      </c>
      <c r="F153" s="4514">
        <v>445</v>
      </c>
      <c r="G153" s="4515">
        <v>26</v>
      </c>
      <c r="H153" s="4513">
        <v>11</v>
      </c>
      <c r="I153" s="4513">
        <v>37</v>
      </c>
      <c r="J153" s="4513">
        <v>6</v>
      </c>
      <c r="K153" s="4516">
        <v>43</v>
      </c>
    </row>
    <row r="154" spans="1:11">
      <c r="A154" s="4518" t="s">
        <v>376</v>
      </c>
      <c r="B154" s="4314">
        <v>0</v>
      </c>
      <c r="C154" s="4512">
        <v>0</v>
      </c>
      <c r="D154" s="4513">
        <v>0</v>
      </c>
      <c r="E154" s="4513">
        <v>0</v>
      </c>
      <c r="F154" s="4514">
        <v>0</v>
      </c>
      <c r="G154" s="4515">
        <v>0</v>
      </c>
      <c r="H154" s="4513">
        <v>0</v>
      </c>
      <c r="I154" s="4513">
        <v>0</v>
      </c>
      <c r="J154" s="4513">
        <v>0</v>
      </c>
      <c r="K154" s="4516">
        <v>0</v>
      </c>
    </row>
    <row r="155" spans="1:11">
      <c r="A155" s="4518" t="s">
        <v>411</v>
      </c>
      <c r="B155" s="4314">
        <v>45</v>
      </c>
      <c r="C155" s="4512">
        <v>5</v>
      </c>
      <c r="D155" s="4513">
        <v>134</v>
      </c>
      <c r="E155" s="4513">
        <v>171</v>
      </c>
      <c r="F155" s="4514">
        <v>305</v>
      </c>
      <c r="G155" s="4515">
        <v>18</v>
      </c>
      <c r="H155" s="4513">
        <v>3</v>
      </c>
      <c r="I155" s="4513">
        <v>21</v>
      </c>
      <c r="J155" s="4513">
        <v>4</v>
      </c>
      <c r="K155" s="4516">
        <v>25</v>
      </c>
    </row>
    <row r="156" spans="1:11">
      <c r="A156" s="4518" t="s">
        <v>439</v>
      </c>
      <c r="B156" s="4314">
        <v>11</v>
      </c>
      <c r="C156" s="4512">
        <v>6</v>
      </c>
      <c r="D156" s="4513">
        <v>19</v>
      </c>
      <c r="E156" s="4513">
        <v>88</v>
      </c>
      <c r="F156" s="4514">
        <v>107</v>
      </c>
      <c r="G156" s="4515">
        <v>9</v>
      </c>
      <c r="H156" s="4513">
        <v>3</v>
      </c>
      <c r="I156" s="4513">
        <v>12</v>
      </c>
      <c r="J156" s="4513">
        <v>6</v>
      </c>
      <c r="K156" s="4516">
        <v>18</v>
      </c>
    </row>
    <row r="157" spans="1:11">
      <c r="A157" s="4518" t="s">
        <v>446</v>
      </c>
      <c r="B157" s="4314">
        <v>0</v>
      </c>
      <c r="C157" s="4512">
        <v>4</v>
      </c>
      <c r="D157" s="4513">
        <v>3</v>
      </c>
      <c r="E157" s="4513">
        <v>28</v>
      </c>
      <c r="F157" s="4514">
        <v>31</v>
      </c>
      <c r="G157" s="4515">
        <v>5</v>
      </c>
      <c r="H157" s="4513">
        <v>1</v>
      </c>
      <c r="I157" s="4513">
        <v>6</v>
      </c>
      <c r="J157" s="4513">
        <v>2</v>
      </c>
      <c r="K157" s="4516">
        <v>8</v>
      </c>
    </row>
    <row r="158" spans="1:11">
      <c r="A158" s="4518" t="s">
        <v>441</v>
      </c>
      <c r="B158" s="4314">
        <v>14</v>
      </c>
      <c r="C158" s="4512">
        <v>4</v>
      </c>
      <c r="D158" s="4513">
        <v>24</v>
      </c>
      <c r="E158" s="4513">
        <v>82</v>
      </c>
      <c r="F158" s="4514">
        <v>106</v>
      </c>
      <c r="G158" s="4515">
        <v>7</v>
      </c>
      <c r="H158" s="4513">
        <v>3</v>
      </c>
      <c r="I158" s="4513">
        <v>10</v>
      </c>
      <c r="J158" s="4513">
        <v>5</v>
      </c>
      <c r="K158" s="4516">
        <v>15</v>
      </c>
    </row>
    <row r="159" spans="1:11">
      <c r="A159" s="4518" t="s">
        <v>461</v>
      </c>
      <c r="B159" s="4314">
        <v>19</v>
      </c>
      <c r="C159" s="4512">
        <v>5</v>
      </c>
      <c r="D159" s="4513">
        <v>77</v>
      </c>
      <c r="E159" s="4513">
        <v>113</v>
      </c>
      <c r="F159" s="4514">
        <v>190</v>
      </c>
      <c r="G159" s="4515">
        <v>14</v>
      </c>
      <c r="H159" s="4513">
        <v>3</v>
      </c>
      <c r="I159" s="4513">
        <v>17</v>
      </c>
      <c r="J159" s="4513">
        <v>6</v>
      </c>
      <c r="K159" s="4516">
        <v>23</v>
      </c>
    </row>
    <row r="160" spans="1:11">
      <c r="A160" s="4518" t="s">
        <v>464</v>
      </c>
      <c r="B160" s="4314">
        <v>26</v>
      </c>
      <c r="C160" s="4512">
        <v>4</v>
      </c>
      <c r="D160" s="4513">
        <v>66</v>
      </c>
      <c r="E160" s="4513">
        <v>167</v>
      </c>
      <c r="F160" s="4514">
        <v>233</v>
      </c>
      <c r="G160" s="4515">
        <v>13</v>
      </c>
      <c r="H160" s="4513">
        <v>6</v>
      </c>
      <c r="I160" s="4513">
        <v>19</v>
      </c>
      <c r="J160" s="4513">
        <v>10</v>
      </c>
      <c r="K160" s="4516">
        <v>29</v>
      </c>
    </row>
    <row r="161" spans="1:11">
      <c r="A161" s="4518" t="s">
        <v>466</v>
      </c>
      <c r="B161" s="4314">
        <v>38</v>
      </c>
      <c r="C161" s="4512">
        <v>2</v>
      </c>
      <c r="D161" s="4513">
        <v>24</v>
      </c>
      <c r="E161" s="4513">
        <v>315</v>
      </c>
      <c r="F161" s="4514">
        <v>339</v>
      </c>
      <c r="G161" s="4515">
        <v>15</v>
      </c>
      <c r="H161" s="4513">
        <v>13</v>
      </c>
      <c r="I161" s="4513">
        <v>28</v>
      </c>
      <c r="J161" s="4513">
        <v>18</v>
      </c>
      <c r="K161" s="4516">
        <v>46</v>
      </c>
    </row>
    <row r="162" spans="1:11">
      <c r="A162" s="4518" t="s">
        <v>468</v>
      </c>
      <c r="B162" s="4314">
        <v>0</v>
      </c>
      <c r="C162" s="4512">
        <v>0</v>
      </c>
      <c r="D162" s="4513">
        <v>0</v>
      </c>
      <c r="E162" s="4513">
        <v>0</v>
      </c>
      <c r="F162" s="4514">
        <v>0</v>
      </c>
      <c r="G162" s="4515">
        <v>0</v>
      </c>
      <c r="H162" s="4513">
        <v>0</v>
      </c>
      <c r="I162" s="4513">
        <v>0</v>
      </c>
      <c r="J162" s="4513">
        <v>0</v>
      </c>
      <c r="K162" s="4516">
        <v>0</v>
      </c>
    </row>
    <row r="163" spans="1:11">
      <c r="A163" s="4518" t="s">
        <v>388</v>
      </c>
      <c r="B163" s="4314">
        <v>23</v>
      </c>
      <c r="C163" s="4512">
        <v>8</v>
      </c>
      <c r="D163" s="4513">
        <v>56</v>
      </c>
      <c r="E163" s="4513">
        <v>84</v>
      </c>
      <c r="F163" s="4514">
        <v>140</v>
      </c>
      <c r="G163" s="4515">
        <v>12</v>
      </c>
      <c r="H163" s="4513">
        <v>0</v>
      </c>
      <c r="I163" s="4513">
        <v>12</v>
      </c>
      <c r="J163" s="4513">
        <v>3</v>
      </c>
      <c r="K163" s="4516">
        <v>15</v>
      </c>
    </row>
    <row r="164" spans="1:11" ht="15.75" thickBot="1">
      <c r="A164" s="4517" t="s">
        <v>415</v>
      </c>
      <c r="B164" s="4314">
        <v>0</v>
      </c>
      <c r="C164" s="4512">
        <v>0</v>
      </c>
      <c r="D164" s="4513">
        <v>63</v>
      </c>
      <c r="E164" s="4513">
        <v>206</v>
      </c>
      <c r="F164" s="4514">
        <v>269</v>
      </c>
      <c r="G164" s="4515">
        <v>24</v>
      </c>
      <c r="H164" s="4513">
        <v>1</v>
      </c>
      <c r="I164" s="4513">
        <v>25</v>
      </c>
      <c r="J164" s="4513">
        <v>15</v>
      </c>
      <c r="K164" s="4516">
        <v>40</v>
      </c>
    </row>
    <row r="165" spans="1:11" ht="16.5" thickTop="1" thickBot="1">
      <c r="A165" s="962"/>
      <c r="B165" s="787">
        <f>SUM(B131:B164)</f>
        <v>730</v>
      </c>
      <c r="C165" s="787">
        <f t="shared" ref="C165:K165" si="99">SUM(C131:C164)</f>
        <v>161</v>
      </c>
      <c r="D165" s="787">
        <f t="shared" si="99"/>
        <v>1747</v>
      </c>
      <c r="E165" s="787">
        <f t="shared" si="99"/>
        <v>4711</v>
      </c>
      <c r="F165" s="787">
        <f t="shared" si="99"/>
        <v>6458</v>
      </c>
      <c r="G165" s="787">
        <f t="shared" si="99"/>
        <v>455</v>
      </c>
      <c r="H165" s="787">
        <f t="shared" si="99"/>
        <v>103</v>
      </c>
      <c r="I165" s="787">
        <f t="shared" si="99"/>
        <v>558</v>
      </c>
      <c r="J165" s="787">
        <f t="shared" si="99"/>
        <v>171</v>
      </c>
      <c r="K165" s="787">
        <f t="shared" si="99"/>
        <v>729</v>
      </c>
    </row>
    <row r="166" spans="1:11" ht="16.5" thickTop="1" thickBot="1">
      <c r="A166" s="1896" t="s">
        <v>504</v>
      </c>
      <c r="B166" s="1442"/>
      <c r="C166" s="1443"/>
      <c r="D166" s="1443"/>
      <c r="E166" s="1443"/>
      <c r="F166" s="1443"/>
      <c r="G166" s="1444"/>
      <c r="H166" s="1444"/>
      <c r="I166" s="1443"/>
      <c r="J166" s="1444"/>
      <c r="K166" s="1445"/>
    </row>
    <row r="167" spans="1:11">
      <c r="A167" s="4518" t="s">
        <v>274</v>
      </c>
      <c r="B167" s="4519">
        <v>36</v>
      </c>
      <c r="C167" s="4513">
        <v>0</v>
      </c>
      <c r="D167" s="4513">
        <v>67</v>
      </c>
      <c r="E167" s="4513">
        <v>96</v>
      </c>
      <c r="F167" s="4514">
        <v>163</v>
      </c>
      <c r="G167" s="4515">
        <v>14</v>
      </c>
      <c r="H167" s="4513">
        <v>4</v>
      </c>
      <c r="I167" s="4513">
        <v>18</v>
      </c>
      <c r="J167" s="4513">
        <v>17</v>
      </c>
      <c r="K167" s="4516">
        <v>35</v>
      </c>
    </row>
    <row r="168" spans="1:11">
      <c r="A168" s="4518" t="s">
        <v>279</v>
      </c>
      <c r="B168" s="4519">
        <v>49</v>
      </c>
      <c r="C168" s="4513">
        <v>0</v>
      </c>
      <c r="D168" s="4513">
        <v>141</v>
      </c>
      <c r="E168" s="4513">
        <v>148</v>
      </c>
      <c r="F168" s="4514">
        <v>289</v>
      </c>
      <c r="G168" s="4515">
        <v>13</v>
      </c>
      <c r="H168" s="4513">
        <v>11</v>
      </c>
      <c r="I168" s="4513">
        <v>24</v>
      </c>
      <c r="J168" s="4513">
        <v>7</v>
      </c>
      <c r="K168" s="4516">
        <v>31</v>
      </c>
    </row>
    <row r="169" spans="1:11">
      <c r="A169" s="4518" t="s">
        <v>993</v>
      </c>
      <c r="B169" s="4519">
        <v>20</v>
      </c>
      <c r="C169" s="4513">
        <v>0</v>
      </c>
      <c r="D169" s="4513">
        <v>62</v>
      </c>
      <c r="E169" s="4513">
        <v>46</v>
      </c>
      <c r="F169" s="4514">
        <v>108</v>
      </c>
      <c r="G169" s="4515">
        <v>9</v>
      </c>
      <c r="H169" s="4513">
        <v>3</v>
      </c>
      <c r="I169" s="4513">
        <v>12</v>
      </c>
      <c r="J169" s="4513">
        <v>0</v>
      </c>
      <c r="K169" s="4516">
        <v>12</v>
      </c>
    </row>
    <row r="170" spans="1:11" s="349" customFormat="1" ht="12.75">
      <c r="A170" s="4518" t="s">
        <v>994</v>
      </c>
      <c r="B170" s="4519">
        <v>4</v>
      </c>
      <c r="C170" s="4513">
        <v>0</v>
      </c>
      <c r="D170" s="4513">
        <v>22</v>
      </c>
      <c r="E170" s="4513">
        <v>11</v>
      </c>
      <c r="F170" s="4514">
        <v>33</v>
      </c>
      <c r="G170" s="4515">
        <v>3</v>
      </c>
      <c r="H170" s="4513">
        <v>0</v>
      </c>
      <c r="I170" s="4513">
        <v>3</v>
      </c>
      <c r="J170" s="4513">
        <v>1</v>
      </c>
      <c r="K170" s="4516">
        <v>4</v>
      </c>
    </row>
    <row r="171" spans="1:11" s="349" customFormat="1" ht="13.5" thickBot="1">
      <c r="A171" s="4518" t="s">
        <v>995</v>
      </c>
      <c r="B171" s="4519">
        <v>38</v>
      </c>
      <c r="C171" s="4513">
        <v>2</v>
      </c>
      <c r="D171" s="4513">
        <v>61</v>
      </c>
      <c r="E171" s="4513">
        <v>138</v>
      </c>
      <c r="F171" s="4514">
        <v>199</v>
      </c>
      <c r="G171" s="4515">
        <v>9</v>
      </c>
      <c r="H171" s="4513">
        <v>8</v>
      </c>
      <c r="I171" s="4513">
        <v>17</v>
      </c>
      <c r="J171" s="4513">
        <v>11</v>
      </c>
      <c r="K171" s="4516">
        <v>28</v>
      </c>
    </row>
    <row r="172" spans="1:11" s="349" customFormat="1" ht="14.25" thickTop="1" thickBot="1">
      <c r="A172" s="962"/>
      <c r="B172" s="787">
        <v>147</v>
      </c>
      <c r="C172" s="788">
        <v>2</v>
      </c>
      <c r="D172" s="788">
        <v>353</v>
      </c>
      <c r="E172" s="788">
        <v>439</v>
      </c>
      <c r="F172" s="964">
        <v>792</v>
      </c>
      <c r="G172" s="963">
        <v>48</v>
      </c>
      <c r="H172" s="788">
        <v>26</v>
      </c>
      <c r="I172" s="788">
        <v>74</v>
      </c>
      <c r="J172" s="788">
        <v>36</v>
      </c>
      <c r="K172" s="789">
        <v>110</v>
      </c>
    </row>
    <row r="173" spans="1:11" s="349" customFormat="1" ht="14.25" thickTop="1" thickBot="1">
      <c r="A173" s="1436" t="s">
        <v>505</v>
      </c>
      <c r="B173" s="1442"/>
      <c r="C173" s="1443"/>
      <c r="D173" s="1443"/>
      <c r="E173" s="1443"/>
      <c r="F173" s="1443"/>
      <c r="G173" s="1444"/>
      <c r="H173" s="1444"/>
      <c r="I173" s="1443"/>
      <c r="J173" s="1444"/>
      <c r="K173" s="1445"/>
    </row>
    <row r="174" spans="1:11" s="349" customFormat="1" ht="12.75">
      <c r="A174" s="4518" t="s">
        <v>23</v>
      </c>
      <c r="B174" s="4519">
        <v>0</v>
      </c>
      <c r="C174" s="4513">
        <v>0</v>
      </c>
      <c r="D174" s="4513">
        <v>0</v>
      </c>
      <c r="E174" s="4513">
        <v>0</v>
      </c>
      <c r="F174" s="4514">
        <v>0</v>
      </c>
      <c r="G174" s="4515">
        <v>0</v>
      </c>
      <c r="H174" s="4513">
        <v>0</v>
      </c>
      <c r="I174" s="4513">
        <v>0</v>
      </c>
      <c r="J174" s="4513">
        <v>0</v>
      </c>
      <c r="K174" s="4516">
        <v>0</v>
      </c>
    </row>
    <row r="175" spans="1:11" s="349" customFormat="1" ht="12.75">
      <c r="A175" s="4518" t="s">
        <v>106</v>
      </c>
      <c r="B175" s="4519">
        <v>34</v>
      </c>
      <c r="C175" s="4513">
        <v>83</v>
      </c>
      <c r="D175" s="4513">
        <v>1019</v>
      </c>
      <c r="E175" s="4513">
        <v>293</v>
      </c>
      <c r="F175" s="4514">
        <v>1312</v>
      </c>
      <c r="G175" s="4515">
        <v>2</v>
      </c>
      <c r="H175" s="4513">
        <v>3</v>
      </c>
      <c r="I175" s="4513">
        <v>5</v>
      </c>
      <c r="J175" s="4513">
        <v>0</v>
      </c>
      <c r="K175" s="4516">
        <v>5</v>
      </c>
    </row>
    <row r="176" spans="1:11" s="349" customFormat="1" ht="12.75">
      <c r="A176" s="4518" t="s">
        <v>66</v>
      </c>
      <c r="B176" s="4519">
        <v>259</v>
      </c>
      <c r="C176" s="4513">
        <v>83</v>
      </c>
      <c r="D176" s="4513">
        <v>1089</v>
      </c>
      <c r="E176" s="4513">
        <v>223</v>
      </c>
      <c r="F176" s="4514">
        <v>1312</v>
      </c>
      <c r="G176" s="4515">
        <v>35</v>
      </c>
      <c r="H176" s="4513">
        <v>0</v>
      </c>
      <c r="I176" s="4513">
        <v>35</v>
      </c>
      <c r="J176" s="4513">
        <v>16</v>
      </c>
      <c r="K176" s="4516">
        <v>51</v>
      </c>
    </row>
    <row r="177" spans="1:11" s="349" customFormat="1" ht="12.75">
      <c r="A177" s="4518" t="s">
        <v>68</v>
      </c>
      <c r="B177" s="4520">
        <v>0</v>
      </c>
      <c r="C177" s="2075">
        <v>13</v>
      </c>
      <c r="D177" s="2075">
        <v>142</v>
      </c>
      <c r="E177" s="2075">
        <v>25</v>
      </c>
      <c r="F177" s="4514">
        <v>167</v>
      </c>
      <c r="G177" s="2076">
        <v>4</v>
      </c>
      <c r="H177" s="2075">
        <v>0</v>
      </c>
      <c r="I177" s="2075">
        <v>4</v>
      </c>
      <c r="J177" s="2075">
        <v>0</v>
      </c>
      <c r="K177" s="2077">
        <v>4</v>
      </c>
    </row>
    <row r="178" spans="1:11" s="349" customFormat="1" ht="12.75">
      <c r="A178" s="4518" t="s">
        <v>127</v>
      </c>
      <c r="B178" s="4519">
        <v>116</v>
      </c>
      <c r="C178" s="4513">
        <v>107</v>
      </c>
      <c r="D178" s="4513">
        <v>326</v>
      </c>
      <c r="E178" s="4513">
        <v>144</v>
      </c>
      <c r="F178" s="4514">
        <v>470</v>
      </c>
      <c r="G178" s="4515">
        <v>22</v>
      </c>
      <c r="H178" s="4513">
        <v>0</v>
      </c>
      <c r="I178" s="4513">
        <v>22</v>
      </c>
      <c r="J178" s="4513">
        <v>0</v>
      </c>
      <c r="K178" s="4516">
        <v>22</v>
      </c>
    </row>
    <row r="179" spans="1:11" s="349" customFormat="1" ht="12.75">
      <c r="A179" s="4518" t="s">
        <v>55</v>
      </c>
      <c r="B179" s="4519">
        <v>200</v>
      </c>
      <c r="C179" s="4513">
        <v>0</v>
      </c>
      <c r="D179" s="4513">
        <v>570</v>
      </c>
      <c r="E179" s="4513">
        <v>605</v>
      </c>
      <c r="F179" s="4514">
        <v>1175</v>
      </c>
      <c r="G179" s="4515">
        <v>32</v>
      </c>
      <c r="H179" s="4513">
        <v>0</v>
      </c>
      <c r="I179" s="4513">
        <v>32</v>
      </c>
      <c r="J179" s="4513">
        <v>0</v>
      </c>
      <c r="K179" s="4516">
        <v>32</v>
      </c>
    </row>
    <row r="180" spans="1:11" s="349" customFormat="1" ht="12.75">
      <c r="A180" s="4518" t="s">
        <v>99</v>
      </c>
      <c r="B180" s="4519">
        <v>171</v>
      </c>
      <c r="C180" s="4513">
        <v>48</v>
      </c>
      <c r="D180" s="4513">
        <v>177</v>
      </c>
      <c r="E180" s="4513">
        <v>177</v>
      </c>
      <c r="F180" s="4514">
        <v>354</v>
      </c>
      <c r="G180" s="4515">
        <v>11</v>
      </c>
      <c r="H180" s="4513">
        <v>3</v>
      </c>
      <c r="I180" s="4513">
        <v>14</v>
      </c>
      <c r="J180" s="4513">
        <v>3</v>
      </c>
      <c r="K180" s="4516">
        <v>17</v>
      </c>
    </row>
    <row r="181" spans="1:11" s="349" customFormat="1" ht="12.75">
      <c r="A181" s="4518" t="s">
        <v>73</v>
      </c>
      <c r="B181" s="4519">
        <v>175</v>
      </c>
      <c r="C181" s="4513">
        <v>3</v>
      </c>
      <c r="D181" s="4513">
        <v>217</v>
      </c>
      <c r="E181" s="4513">
        <v>161</v>
      </c>
      <c r="F181" s="4514">
        <v>378</v>
      </c>
      <c r="G181" s="4515">
        <v>11</v>
      </c>
      <c r="H181" s="4513">
        <v>2</v>
      </c>
      <c r="I181" s="4513">
        <v>13</v>
      </c>
      <c r="J181" s="4513">
        <v>1</v>
      </c>
      <c r="K181" s="4516">
        <v>14</v>
      </c>
    </row>
    <row r="182" spans="1:11" s="349" customFormat="1" ht="12.75">
      <c r="A182" s="4518" t="s">
        <v>57</v>
      </c>
      <c r="B182" s="4520">
        <v>72</v>
      </c>
      <c r="C182" s="2075">
        <v>0</v>
      </c>
      <c r="D182" s="2075">
        <v>570</v>
      </c>
      <c r="E182" s="2075">
        <v>549</v>
      </c>
      <c r="F182" s="4514">
        <v>1119</v>
      </c>
      <c r="G182" s="2076">
        <v>26</v>
      </c>
      <c r="H182" s="2075">
        <v>0</v>
      </c>
      <c r="I182" s="2075">
        <v>26</v>
      </c>
      <c r="J182" s="2075">
        <v>0</v>
      </c>
      <c r="K182" s="2077">
        <v>26</v>
      </c>
    </row>
    <row r="183" spans="1:11" s="349" customFormat="1" ht="12.75">
      <c r="A183" s="4518" t="s">
        <v>161</v>
      </c>
      <c r="B183" s="4519">
        <v>0</v>
      </c>
      <c r="C183" s="4513">
        <v>0</v>
      </c>
      <c r="D183" s="4513">
        <v>200</v>
      </c>
      <c r="E183" s="4513">
        <v>196</v>
      </c>
      <c r="F183" s="4514">
        <v>396</v>
      </c>
      <c r="G183" s="4515">
        <v>15</v>
      </c>
      <c r="H183" s="4513">
        <v>3</v>
      </c>
      <c r="I183" s="4513">
        <v>18</v>
      </c>
      <c r="J183" s="4513">
        <v>12</v>
      </c>
      <c r="K183" s="4516">
        <v>30</v>
      </c>
    </row>
    <row r="184" spans="1:11" s="349" customFormat="1" ht="12.75">
      <c r="A184" s="4518" t="s">
        <v>189</v>
      </c>
      <c r="B184" s="4519">
        <v>110</v>
      </c>
      <c r="C184" s="4513">
        <v>0</v>
      </c>
      <c r="D184" s="4513">
        <v>608</v>
      </c>
      <c r="E184" s="4513">
        <v>105</v>
      </c>
      <c r="F184" s="4514">
        <v>713</v>
      </c>
      <c r="G184" s="4515">
        <v>32</v>
      </c>
      <c r="H184" s="4513">
        <v>1</v>
      </c>
      <c r="I184" s="4513">
        <v>33</v>
      </c>
      <c r="J184" s="4513">
        <v>0</v>
      </c>
      <c r="K184" s="4516">
        <v>33</v>
      </c>
    </row>
    <row r="185" spans="1:11" s="349" customFormat="1" ht="12.75">
      <c r="A185" s="4518" t="s">
        <v>84</v>
      </c>
      <c r="B185" s="4519">
        <v>182</v>
      </c>
      <c r="C185" s="4513">
        <v>12</v>
      </c>
      <c r="D185" s="4513">
        <v>157</v>
      </c>
      <c r="E185" s="4513">
        <v>211</v>
      </c>
      <c r="F185" s="4514">
        <v>368</v>
      </c>
      <c r="G185" s="4515">
        <v>8</v>
      </c>
      <c r="H185" s="4513">
        <v>0</v>
      </c>
      <c r="I185" s="4513">
        <v>8</v>
      </c>
      <c r="J185" s="4513">
        <v>4</v>
      </c>
      <c r="K185" s="4516">
        <v>12</v>
      </c>
    </row>
    <row r="186" spans="1:11" s="349" customFormat="1" ht="13.5" thickBot="1">
      <c r="A186" s="4518" t="s">
        <v>196</v>
      </c>
      <c r="B186" s="4519">
        <v>177</v>
      </c>
      <c r="C186" s="4513">
        <v>0</v>
      </c>
      <c r="D186" s="4513">
        <v>334</v>
      </c>
      <c r="E186" s="4513">
        <v>0</v>
      </c>
      <c r="F186" s="4514">
        <v>334</v>
      </c>
      <c r="G186" s="4515">
        <v>13</v>
      </c>
      <c r="H186" s="4513">
        <v>0</v>
      </c>
      <c r="I186" s="4513">
        <v>13</v>
      </c>
      <c r="J186" s="4513">
        <v>0</v>
      </c>
      <c r="K186" s="4516">
        <v>13</v>
      </c>
    </row>
    <row r="187" spans="1:11" s="349" customFormat="1" ht="14.25" thickTop="1" thickBot="1">
      <c r="A187" s="962"/>
      <c r="B187" s="787">
        <v>1496</v>
      </c>
      <c r="C187" s="787">
        <v>349</v>
      </c>
      <c r="D187" s="787">
        <v>5409</v>
      </c>
      <c r="E187" s="787">
        <v>2689</v>
      </c>
      <c r="F187" s="787">
        <v>8098</v>
      </c>
      <c r="G187" s="963">
        <v>211</v>
      </c>
      <c r="H187" s="788">
        <v>12</v>
      </c>
      <c r="I187" s="788">
        <v>223</v>
      </c>
      <c r="J187" s="788">
        <v>36</v>
      </c>
      <c r="K187" s="789">
        <v>259</v>
      </c>
    </row>
    <row r="188" spans="1:11" s="349" customFormat="1" ht="14.25" thickTop="1" thickBot="1">
      <c r="A188" s="1436" t="s">
        <v>936</v>
      </c>
      <c r="B188" s="790"/>
      <c r="C188" s="791"/>
      <c r="D188" s="791"/>
      <c r="E188" s="791"/>
      <c r="F188" s="791"/>
      <c r="G188" s="792"/>
      <c r="H188" s="792"/>
      <c r="I188" s="791"/>
      <c r="J188" s="792"/>
      <c r="K188" s="1446"/>
    </row>
    <row r="189" spans="1:11" s="349" customFormat="1" ht="13.5" thickBot="1">
      <c r="A189" s="1436" t="s">
        <v>537</v>
      </c>
      <c r="B189" s="1442"/>
      <c r="C189" s="1443"/>
      <c r="D189" s="1443"/>
      <c r="E189" s="1443"/>
      <c r="F189" s="1443"/>
      <c r="G189" s="1444"/>
      <c r="H189" s="1444"/>
      <c r="I189" s="1443"/>
      <c r="J189" s="1444"/>
      <c r="K189" s="1445"/>
    </row>
    <row r="190" spans="1:11" s="349" customFormat="1" ht="13.5" thickBot="1">
      <c r="A190" s="1897" t="s">
        <v>538</v>
      </c>
      <c r="B190" s="4521">
        <v>25</v>
      </c>
      <c r="C190" s="2078">
        <v>0</v>
      </c>
      <c r="D190" s="2078">
        <v>80</v>
      </c>
      <c r="E190" s="2078">
        <v>0</v>
      </c>
      <c r="F190" s="2079">
        <v>80</v>
      </c>
      <c r="G190" s="1447">
        <v>6</v>
      </c>
      <c r="H190" s="2078">
        <v>0</v>
      </c>
      <c r="I190" s="2078">
        <v>6</v>
      </c>
      <c r="J190" s="2078">
        <v>0</v>
      </c>
      <c r="K190" s="1448">
        <v>6</v>
      </c>
    </row>
    <row r="191" spans="1:11" s="349" customFormat="1" ht="13.5" thickBot="1">
      <c r="A191" s="1436" t="s">
        <v>540</v>
      </c>
      <c r="B191" s="1442"/>
      <c r="C191" s="1443"/>
      <c r="D191" s="1443"/>
      <c r="E191" s="1443"/>
      <c r="F191" s="1443"/>
      <c r="G191" s="1444"/>
      <c r="H191" s="1444"/>
      <c r="I191" s="1443"/>
      <c r="J191" s="1444"/>
      <c r="K191" s="1445"/>
    </row>
    <row r="192" spans="1:11" s="349" customFormat="1" ht="12.75">
      <c r="A192" s="1897" t="s">
        <v>555</v>
      </c>
      <c r="B192" s="4521">
        <v>24</v>
      </c>
      <c r="C192" s="2078">
        <v>44</v>
      </c>
      <c r="D192" s="2078">
        <v>212</v>
      </c>
      <c r="E192" s="2078">
        <v>14</v>
      </c>
      <c r="F192" s="2079">
        <v>226</v>
      </c>
      <c r="G192" s="1447">
        <v>18</v>
      </c>
      <c r="H192" s="2078">
        <v>0</v>
      </c>
      <c r="I192" s="2078">
        <v>18</v>
      </c>
      <c r="J192" s="2078">
        <v>5</v>
      </c>
      <c r="K192" s="1448">
        <v>23</v>
      </c>
    </row>
    <row r="193" spans="1:11" s="349" customFormat="1" ht="12.75">
      <c r="A193" s="1897" t="s">
        <v>559</v>
      </c>
      <c r="B193" s="4521">
        <v>12</v>
      </c>
      <c r="C193" s="2078">
        <v>0</v>
      </c>
      <c r="D193" s="2078">
        <v>179</v>
      </c>
      <c r="E193" s="2078">
        <v>38</v>
      </c>
      <c r="F193" s="2079">
        <v>217</v>
      </c>
      <c r="G193" s="1447">
        <v>14</v>
      </c>
      <c r="H193" s="2078">
        <v>14</v>
      </c>
      <c r="I193" s="2078">
        <v>28</v>
      </c>
      <c r="J193" s="2078">
        <v>1</v>
      </c>
      <c r="K193" s="1448">
        <v>29</v>
      </c>
    </row>
    <row r="194" spans="1:11" s="349" customFormat="1" ht="13.5" thickBot="1">
      <c r="A194" s="1898" t="s">
        <v>563</v>
      </c>
      <c r="B194" s="4520">
        <v>0</v>
      </c>
      <c r="C194" s="2075">
        <v>0</v>
      </c>
      <c r="D194" s="2078">
        <v>0</v>
      </c>
      <c r="E194" s="2078">
        <v>0</v>
      </c>
      <c r="F194" s="965">
        <v>0</v>
      </c>
      <c r="G194" s="2076">
        <v>0</v>
      </c>
      <c r="H194" s="2075">
        <v>0</v>
      </c>
      <c r="I194" s="2075">
        <v>0</v>
      </c>
      <c r="J194" s="2075">
        <v>0</v>
      </c>
      <c r="K194" s="2077">
        <v>0</v>
      </c>
    </row>
    <row r="195" spans="1:11" s="349" customFormat="1" ht="13.5" thickBot="1">
      <c r="A195" s="1436" t="s">
        <v>567</v>
      </c>
      <c r="B195" s="1442"/>
      <c r="C195" s="1443"/>
      <c r="D195" s="1443"/>
      <c r="E195" s="1443"/>
      <c r="F195" s="1443"/>
      <c r="G195" s="1444"/>
      <c r="H195" s="1444"/>
      <c r="I195" s="1443"/>
      <c r="J195" s="1444"/>
      <c r="K195" s="1445"/>
    </row>
    <row r="196" spans="1:11" s="349" customFormat="1" ht="13.5" thickBot="1">
      <c r="A196" s="1897" t="s">
        <v>568</v>
      </c>
      <c r="B196" s="4521">
        <v>14</v>
      </c>
      <c r="C196" s="2078">
        <v>59</v>
      </c>
      <c r="D196" s="2078">
        <v>82</v>
      </c>
      <c r="E196" s="2078">
        <v>129</v>
      </c>
      <c r="F196" s="2079">
        <v>211</v>
      </c>
      <c r="G196" s="1447">
        <v>20</v>
      </c>
      <c r="H196" s="2078">
        <v>3</v>
      </c>
      <c r="I196" s="2078">
        <v>23</v>
      </c>
      <c r="J196" s="2078">
        <v>8</v>
      </c>
      <c r="K196" s="1448">
        <v>31</v>
      </c>
    </row>
    <row r="197" spans="1:11" s="349" customFormat="1" ht="13.5" thickBot="1">
      <c r="A197" s="1436" t="s">
        <v>577</v>
      </c>
      <c r="B197" s="1442"/>
      <c r="C197" s="1443"/>
      <c r="D197" s="1443"/>
      <c r="E197" s="1443"/>
      <c r="F197" s="1443"/>
      <c r="G197" s="1444"/>
      <c r="H197" s="1444"/>
      <c r="I197" s="1443"/>
      <c r="J197" s="1444"/>
      <c r="K197" s="1445"/>
    </row>
    <row r="198" spans="1:11" s="349" customFormat="1" ht="13.5" thickBot="1">
      <c r="A198" s="4518" t="s">
        <v>578</v>
      </c>
      <c r="B198" s="4521">
        <v>33</v>
      </c>
      <c r="C198" s="2078">
        <v>17</v>
      </c>
      <c r="D198" s="2078">
        <v>63</v>
      </c>
      <c r="E198" s="2078">
        <v>42</v>
      </c>
      <c r="F198" s="2079">
        <v>105</v>
      </c>
      <c r="G198" s="1447">
        <v>0</v>
      </c>
      <c r="H198" s="2078">
        <v>0</v>
      </c>
      <c r="I198" s="2078">
        <v>0</v>
      </c>
      <c r="J198" s="2078">
        <v>0</v>
      </c>
      <c r="K198" s="1448">
        <v>0</v>
      </c>
    </row>
    <row r="199" spans="1:11" s="349" customFormat="1" ht="13.5" thickBot="1">
      <c r="A199" s="1436" t="s">
        <v>997</v>
      </c>
      <c r="B199" s="1442"/>
      <c r="C199" s="1443"/>
      <c r="D199" s="1443"/>
      <c r="E199" s="1443"/>
      <c r="F199" s="1443"/>
      <c r="G199" s="1444"/>
      <c r="H199" s="1444"/>
      <c r="I199" s="1443"/>
      <c r="J199" s="1444"/>
      <c r="K199" s="1445"/>
    </row>
    <row r="200" spans="1:11" s="349" customFormat="1" ht="12.75">
      <c r="A200" s="4522" t="s">
        <v>597</v>
      </c>
      <c r="B200" s="1449">
        <v>34</v>
      </c>
      <c r="C200" s="1450">
        <v>0</v>
      </c>
      <c r="D200" s="1450">
        <v>323</v>
      </c>
      <c r="E200" s="1450">
        <v>25</v>
      </c>
      <c r="F200" s="1451">
        <v>348</v>
      </c>
      <c r="G200" s="4515">
        <v>18</v>
      </c>
      <c r="H200" s="4513">
        <v>0</v>
      </c>
      <c r="I200" s="4513">
        <v>18</v>
      </c>
      <c r="J200" s="4513">
        <v>0</v>
      </c>
      <c r="K200" s="4516">
        <v>18</v>
      </c>
    </row>
    <row r="201" spans="1:11" s="349" customFormat="1" ht="12.75">
      <c r="A201" s="4522" t="s">
        <v>598</v>
      </c>
      <c r="B201" s="4519">
        <v>54</v>
      </c>
      <c r="C201" s="4513">
        <v>75</v>
      </c>
      <c r="D201" s="4513">
        <v>476</v>
      </c>
      <c r="E201" s="4513">
        <v>61</v>
      </c>
      <c r="F201" s="4514">
        <v>537</v>
      </c>
      <c r="G201" s="4515">
        <v>28</v>
      </c>
      <c r="H201" s="4513">
        <v>0</v>
      </c>
      <c r="I201" s="4513">
        <v>28</v>
      </c>
      <c r="J201" s="4513">
        <v>21</v>
      </c>
      <c r="K201" s="4516">
        <v>49</v>
      </c>
    </row>
    <row r="202" spans="1:11" s="349" customFormat="1" ht="12.75">
      <c r="A202" s="4522" t="s">
        <v>606</v>
      </c>
      <c r="B202" s="4519">
        <v>104</v>
      </c>
      <c r="C202" s="4513">
        <v>0</v>
      </c>
      <c r="D202" s="4513">
        <v>620</v>
      </c>
      <c r="E202" s="4513">
        <v>73</v>
      </c>
      <c r="F202" s="4514">
        <v>693</v>
      </c>
      <c r="G202" s="4515">
        <v>22</v>
      </c>
      <c r="H202" s="4513">
        <v>0</v>
      </c>
      <c r="I202" s="4513">
        <v>22</v>
      </c>
      <c r="J202" s="4513">
        <v>0</v>
      </c>
      <c r="K202" s="4516">
        <v>22</v>
      </c>
    </row>
    <row r="203" spans="1:11" s="349" customFormat="1" ht="12.75">
      <c r="A203" s="4522" t="s">
        <v>607</v>
      </c>
      <c r="B203" s="4519">
        <v>31</v>
      </c>
      <c r="C203" s="4513">
        <v>0</v>
      </c>
      <c r="D203" s="4513">
        <v>132</v>
      </c>
      <c r="E203" s="4513">
        <v>0</v>
      </c>
      <c r="F203" s="4514">
        <v>132</v>
      </c>
      <c r="G203" s="4515">
        <v>11</v>
      </c>
      <c r="H203" s="4513">
        <v>0</v>
      </c>
      <c r="I203" s="4513">
        <v>11</v>
      </c>
      <c r="J203" s="4513">
        <v>0</v>
      </c>
      <c r="K203" s="4516">
        <v>11</v>
      </c>
    </row>
    <row r="204" spans="1:11" s="349" customFormat="1" ht="12.75">
      <c r="A204" s="4522" t="s">
        <v>796</v>
      </c>
      <c r="B204" s="4519">
        <v>28</v>
      </c>
      <c r="C204" s="4513">
        <v>0</v>
      </c>
      <c r="D204" s="4513">
        <v>35</v>
      </c>
      <c r="E204" s="4513">
        <v>12</v>
      </c>
      <c r="F204" s="4514">
        <v>47</v>
      </c>
      <c r="G204" s="4515">
        <v>5</v>
      </c>
      <c r="H204" s="4513">
        <v>0</v>
      </c>
      <c r="I204" s="4513">
        <v>5</v>
      </c>
      <c r="J204" s="4513">
        <v>0</v>
      </c>
      <c r="K204" s="4516">
        <v>5</v>
      </c>
    </row>
    <row r="205" spans="1:11" s="349" customFormat="1" ht="12.75">
      <c r="A205" s="4522" t="s">
        <v>610</v>
      </c>
      <c r="B205" s="4519">
        <v>48</v>
      </c>
      <c r="C205" s="4513">
        <v>0</v>
      </c>
      <c r="D205" s="4513">
        <v>118</v>
      </c>
      <c r="E205" s="4513">
        <v>10</v>
      </c>
      <c r="F205" s="4514">
        <v>128</v>
      </c>
      <c r="G205" s="4515">
        <v>11</v>
      </c>
      <c r="H205" s="4513">
        <v>0</v>
      </c>
      <c r="I205" s="4513">
        <v>11</v>
      </c>
      <c r="J205" s="4513">
        <v>0</v>
      </c>
      <c r="K205" s="4516">
        <v>11</v>
      </c>
    </row>
    <row r="206" spans="1:11" s="349" customFormat="1" ht="12.75">
      <c r="A206" s="4522" t="s">
        <v>622</v>
      </c>
      <c r="B206" s="4519">
        <v>70</v>
      </c>
      <c r="C206" s="4513">
        <v>0</v>
      </c>
      <c r="D206" s="4513">
        <v>356</v>
      </c>
      <c r="E206" s="4513">
        <v>28</v>
      </c>
      <c r="F206" s="4514">
        <v>384</v>
      </c>
      <c r="G206" s="4515">
        <v>19</v>
      </c>
      <c r="H206" s="4513">
        <v>0</v>
      </c>
      <c r="I206" s="4513">
        <v>19</v>
      </c>
      <c r="J206" s="4513">
        <v>3</v>
      </c>
      <c r="K206" s="4516">
        <v>22</v>
      </c>
    </row>
    <row r="207" spans="1:11" s="349" customFormat="1" ht="12.75">
      <c r="A207" s="4522" t="s">
        <v>628</v>
      </c>
      <c r="B207" s="4519">
        <v>27</v>
      </c>
      <c r="C207" s="4513">
        <v>11</v>
      </c>
      <c r="D207" s="4513">
        <v>108</v>
      </c>
      <c r="E207" s="4513">
        <v>26</v>
      </c>
      <c r="F207" s="4514">
        <v>134</v>
      </c>
      <c r="G207" s="4515">
        <v>11</v>
      </c>
      <c r="H207" s="4513">
        <v>0</v>
      </c>
      <c r="I207" s="4513">
        <v>11</v>
      </c>
      <c r="J207" s="4513">
        <v>0</v>
      </c>
      <c r="K207" s="4516">
        <v>11</v>
      </c>
    </row>
    <row r="208" spans="1:11" s="349" customFormat="1" ht="12.75">
      <c r="A208" s="4522" t="s">
        <v>629</v>
      </c>
      <c r="B208" s="4519">
        <v>7</v>
      </c>
      <c r="C208" s="4513">
        <v>0</v>
      </c>
      <c r="D208" s="4513">
        <v>98</v>
      </c>
      <c r="E208" s="4513">
        <v>8</v>
      </c>
      <c r="F208" s="4514">
        <v>106</v>
      </c>
      <c r="G208" s="4515">
        <v>10</v>
      </c>
      <c r="H208" s="4513">
        <v>0</v>
      </c>
      <c r="I208" s="4513">
        <v>10</v>
      </c>
      <c r="J208" s="4513">
        <v>0</v>
      </c>
      <c r="K208" s="4516">
        <v>10</v>
      </c>
    </row>
    <row r="209" spans="1:11" s="349" customFormat="1" ht="12.75">
      <c r="A209" s="4522" t="s">
        <v>630</v>
      </c>
      <c r="B209" s="4519">
        <v>57</v>
      </c>
      <c r="C209" s="4513">
        <v>0</v>
      </c>
      <c r="D209" s="4513">
        <v>376</v>
      </c>
      <c r="E209" s="4513">
        <v>15</v>
      </c>
      <c r="F209" s="4514">
        <v>391</v>
      </c>
      <c r="G209" s="4515">
        <v>25</v>
      </c>
      <c r="H209" s="4513">
        <v>0</v>
      </c>
      <c r="I209" s="4513">
        <v>25</v>
      </c>
      <c r="J209" s="4513">
        <v>13</v>
      </c>
      <c r="K209" s="4516">
        <v>38</v>
      </c>
    </row>
    <row r="210" spans="1:11" s="349" customFormat="1" ht="12.75">
      <c r="A210" s="4522" t="s">
        <v>631</v>
      </c>
      <c r="B210" s="4519">
        <v>0</v>
      </c>
      <c r="C210" s="4513">
        <v>0</v>
      </c>
      <c r="D210" s="4513">
        <v>0</v>
      </c>
      <c r="E210" s="4513">
        <v>0</v>
      </c>
      <c r="F210" s="4514">
        <v>0</v>
      </c>
      <c r="G210" s="4515">
        <v>5</v>
      </c>
      <c r="H210" s="4513">
        <v>0</v>
      </c>
      <c r="I210" s="4513">
        <v>5</v>
      </c>
      <c r="J210" s="4513">
        <v>0</v>
      </c>
      <c r="K210" s="4516">
        <v>5</v>
      </c>
    </row>
    <row r="211" spans="1:11" s="349" customFormat="1" ht="12.75">
      <c r="A211" s="4522" t="s">
        <v>651</v>
      </c>
      <c r="B211" s="4519">
        <v>0</v>
      </c>
      <c r="C211" s="4513">
        <v>0</v>
      </c>
      <c r="D211" s="4513">
        <v>112</v>
      </c>
      <c r="E211" s="4513">
        <v>100</v>
      </c>
      <c r="F211" s="4514">
        <v>212</v>
      </c>
      <c r="G211" s="4515">
        <v>8</v>
      </c>
      <c r="H211" s="4513">
        <v>0</v>
      </c>
      <c r="I211" s="4513">
        <v>8</v>
      </c>
      <c r="J211" s="4513">
        <v>0</v>
      </c>
      <c r="K211" s="4516">
        <v>8</v>
      </c>
    </row>
    <row r="212" spans="1:11" s="349" customFormat="1" ht="12.75">
      <c r="A212" s="4522" t="s">
        <v>660</v>
      </c>
      <c r="B212" s="4519">
        <v>42</v>
      </c>
      <c r="C212" s="4513">
        <v>0</v>
      </c>
      <c r="D212" s="4513">
        <v>223</v>
      </c>
      <c r="E212" s="4513">
        <v>20</v>
      </c>
      <c r="F212" s="4514">
        <v>243</v>
      </c>
      <c r="G212" s="4515">
        <v>11</v>
      </c>
      <c r="H212" s="4513">
        <v>0</v>
      </c>
      <c r="I212" s="4513">
        <v>11</v>
      </c>
      <c r="J212" s="4513">
        <v>0</v>
      </c>
      <c r="K212" s="4516">
        <v>11</v>
      </c>
    </row>
    <row r="213" spans="1:11" s="349" customFormat="1" ht="12.75">
      <c r="A213" s="4522" t="s">
        <v>673</v>
      </c>
      <c r="B213" s="4519">
        <v>31</v>
      </c>
      <c r="C213" s="4513">
        <v>0</v>
      </c>
      <c r="D213" s="4513">
        <v>76</v>
      </c>
      <c r="E213" s="4513">
        <v>19</v>
      </c>
      <c r="F213" s="4514">
        <v>95</v>
      </c>
      <c r="G213" s="4515">
        <v>9</v>
      </c>
      <c r="H213" s="4513">
        <v>0</v>
      </c>
      <c r="I213" s="4513">
        <v>9</v>
      </c>
      <c r="J213" s="4513">
        <v>0</v>
      </c>
      <c r="K213" s="4516">
        <v>9</v>
      </c>
    </row>
    <row r="214" spans="1:11" s="349" customFormat="1" ht="13.5" thickBot="1">
      <c r="A214" s="4522" t="s">
        <v>679</v>
      </c>
      <c r="B214" s="4519">
        <v>34</v>
      </c>
      <c r="C214" s="4513">
        <v>0</v>
      </c>
      <c r="D214" s="4513">
        <v>240</v>
      </c>
      <c r="E214" s="4513">
        <v>17</v>
      </c>
      <c r="F214" s="4514">
        <v>257</v>
      </c>
      <c r="G214" s="4515">
        <v>11</v>
      </c>
      <c r="H214" s="4513">
        <v>0</v>
      </c>
      <c r="I214" s="4513">
        <v>11</v>
      </c>
      <c r="J214" s="4513">
        <v>0</v>
      </c>
      <c r="K214" s="4516">
        <v>11</v>
      </c>
    </row>
    <row r="215" spans="1:11" s="349" customFormat="1" ht="13.5" thickBot="1">
      <c r="A215" s="1436" t="s">
        <v>697</v>
      </c>
      <c r="B215" s="1442"/>
      <c r="C215" s="1443"/>
      <c r="D215" s="1443"/>
      <c r="E215" s="1443"/>
      <c r="F215" s="1443"/>
      <c r="G215" s="1444"/>
      <c r="H215" s="1444"/>
      <c r="I215" s="1443"/>
      <c r="J215" s="1444"/>
      <c r="K215" s="1445"/>
    </row>
    <row r="216" spans="1:11" s="349" customFormat="1" ht="13.5" thickBot="1">
      <c r="A216" s="4523" t="s">
        <v>698</v>
      </c>
      <c r="B216" s="1449">
        <v>18</v>
      </c>
      <c r="C216" s="1450">
        <v>25</v>
      </c>
      <c r="D216" s="1450">
        <v>74</v>
      </c>
      <c r="E216" s="1450">
        <v>137</v>
      </c>
      <c r="F216" s="1451">
        <v>211</v>
      </c>
      <c r="G216" s="4515">
        <v>18</v>
      </c>
      <c r="H216" s="4513">
        <v>1</v>
      </c>
      <c r="I216" s="4513">
        <v>19</v>
      </c>
      <c r="J216" s="4513">
        <v>4</v>
      </c>
      <c r="K216" s="4516">
        <v>23</v>
      </c>
    </row>
    <row r="217" spans="1:11" s="349" customFormat="1" ht="13.5" thickBot="1">
      <c r="A217" s="4523" t="s">
        <v>703</v>
      </c>
      <c r="B217" s="4524">
        <v>22</v>
      </c>
      <c r="C217" s="4525">
        <v>3</v>
      </c>
      <c r="D217" s="1450">
        <v>26</v>
      </c>
      <c r="E217" s="1450">
        <v>92</v>
      </c>
      <c r="F217" s="1451">
        <v>118</v>
      </c>
      <c r="G217" s="4515">
        <v>5</v>
      </c>
      <c r="H217" s="4513">
        <v>3</v>
      </c>
      <c r="I217" s="4513">
        <v>8</v>
      </c>
      <c r="J217" s="4513">
        <v>0</v>
      </c>
      <c r="K217" s="4516">
        <v>8</v>
      </c>
    </row>
    <row r="218" spans="1:11" s="349" customFormat="1" ht="13.5" thickBot="1">
      <c r="A218" s="1436" t="s">
        <v>708</v>
      </c>
      <c r="B218" s="1442"/>
      <c r="C218" s="1443"/>
      <c r="D218" s="1443"/>
      <c r="E218" s="1443"/>
      <c r="F218" s="1443"/>
      <c r="G218" s="1444"/>
      <c r="H218" s="1444"/>
      <c r="I218" s="1443"/>
      <c r="J218" s="1444"/>
      <c r="K218" s="1445"/>
    </row>
    <row r="219" spans="1:11" s="349" customFormat="1" ht="13.5" thickBot="1">
      <c r="A219" s="4522" t="s">
        <v>711</v>
      </c>
      <c r="B219" s="1449">
        <v>79</v>
      </c>
      <c r="C219" s="1450" t="s">
        <v>147</v>
      </c>
      <c r="D219" s="1450">
        <v>161</v>
      </c>
      <c r="E219" s="1450">
        <v>34</v>
      </c>
      <c r="F219" s="1451">
        <v>195</v>
      </c>
      <c r="G219" s="4515">
        <v>18</v>
      </c>
      <c r="H219" s="4513">
        <v>4</v>
      </c>
      <c r="I219" s="4513">
        <v>22</v>
      </c>
      <c r="J219" s="4513">
        <v>11</v>
      </c>
      <c r="K219" s="4516">
        <v>33</v>
      </c>
    </row>
    <row r="220" spans="1:11" s="349" customFormat="1" ht="12.75">
      <c r="A220" s="4522" t="s">
        <v>720</v>
      </c>
      <c r="B220" s="1449">
        <v>15</v>
      </c>
      <c r="C220" s="1450">
        <v>21</v>
      </c>
      <c r="D220" s="1450">
        <v>22</v>
      </c>
      <c r="E220" s="1450">
        <v>41</v>
      </c>
      <c r="F220" s="1451">
        <v>63</v>
      </c>
      <c r="G220" s="4515">
        <v>6</v>
      </c>
      <c r="H220" s="4513">
        <v>0</v>
      </c>
      <c r="I220" s="4513">
        <v>6</v>
      </c>
      <c r="J220" s="4513">
        <v>2</v>
      </c>
      <c r="K220" s="4516">
        <v>8</v>
      </c>
    </row>
    <row r="221" spans="1:11" s="349" customFormat="1" ht="12.75">
      <c r="A221" s="4522" t="s">
        <v>723</v>
      </c>
      <c r="B221" s="4519">
        <v>230</v>
      </c>
      <c r="C221" s="4513" t="s">
        <v>147</v>
      </c>
      <c r="D221" s="4513">
        <v>356</v>
      </c>
      <c r="E221" s="4513">
        <v>220</v>
      </c>
      <c r="F221" s="4514">
        <v>576</v>
      </c>
      <c r="G221" s="4515">
        <v>30</v>
      </c>
      <c r="H221" s="4513">
        <v>2</v>
      </c>
      <c r="I221" s="4513">
        <v>32</v>
      </c>
      <c r="J221" s="4513">
        <v>5</v>
      </c>
      <c r="K221" s="4516">
        <v>37</v>
      </c>
    </row>
    <row r="222" spans="1:11" s="349" customFormat="1" ht="12.75">
      <c r="A222" s="4522" t="s">
        <v>731</v>
      </c>
      <c r="B222" s="4519">
        <v>71</v>
      </c>
      <c r="C222" s="4513">
        <v>28</v>
      </c>
      <c r="D222" s="4513">
        <v>93</v>
      </c>
      <c r="E222" s="4513">
        <v>71</v>
      </c>
      <c r="F222" s="4514">
        <v>164</v>
      </c>
      <c r="G222" s="4515">
        <v>7</v>
      </c>
      <c r="H222" s="4513">
        <v>0</v>
      </c>
      <c r="I222" s="4513">
        <v>7</v>
      </c>
      <c r="J222" s="4513">
        <v>0</v>
      </c>
      <c r="K222" s="4516">
        <v>7</v>
      </c>
    </row>
    <row r="223" spans="1:11" s="349" customFormat="1" ht="12.75">
      <c r="A223" s="4522" t="s">
        <v>749</v>
      </c>
      <c r="B223" s="4519">
        <v>0</v>
      </c>
      <c r="C223" s="4513">
        <v>11</v>
      </c>
      <c r="D223" s="4513">
        <v>56</v>
      </c>
      <c r="E223" s="4513">
        <v>8</v>
      </c>
      <c r="F223" s="4514">
        <v>64</v>
      </c>
      <c r="G223" s="4515">
        <v>7</v>
      </c>
      <c r="H223" s="4513">
        <v>0</v>
      </c>
      <c r="I223" s="4513">
        <v>7</v>
      </c>
      <c r="J223" s="4513">
        <v>2</v>
      </c>
      <c r="K223" s="4516">
        <v>9</v>
      </c>
    </row>
    <row r="224" spans="1:11" s="349" customFormat="1" ht="12.75">
      <c r="A224" s="4522" t="s">
        <v>755</v>
      </c>
      <c r="B224" s="4519">
        <v>0</v>
      </c>
      <c r="C224" s="4513">
        <v>0</v>
      </c>
      <c r="D224" s="4513">
        <v>0</v>
      </c>
      <c r="E224" s="4513">
        <v>0</v>
      </c>
      <c r="F224" s="4514">
        <v>0</v>
      </c>
      <c r="G224" s="4515"/>
      <c r="H224" s="4513"/>
      <c r="I224" s="4513"/>
      <c r="J224" s="4513"/>
      <c r="K224" s="4516"/>
    </row>
    <row r="225" spans="1:11" s="349" customFormat="1" ht="12.75">
      <c r="A225" s="4522" t="s">
        <v>753</v>
      </c>
      <c r="B225" s="4519">
        <v>23</v>
      </c>
      <c r="C225" s="4513">
        <v>23</v>
      </c>
      <c r="D225" s="4513">
        <v>75</v>
      </c>
      <c r="E225" s="4513">
        <v>11</v>
      </c>
      <c r="F225" s="4514">
        <v>86</v>
      </c>
      <c r="G225" s="4515">
        <v>6</v>
      </c>
      <c r="H225" s="4513">
        <v>0</v>
      </c>
      <c r="I225" s="4513">
        <v>6</v>
      </c>
      <c r="J225" s="4513">
        <v>3</v>
      </c>
      <c r="K225" s="4516">
        <v>9</v>
      </c>
    </row>
    <row r="226" spans="1:11" s="349" customFormat="1" ht="13.5" thickBot="1">
      <c r="A226" s="4522" t="s">
        <v>763</v>
      </c>
      <c r="B226" s="4520">
        <v>26</v>
      </c>
      <c r="C226" s="2075">
        <v>0</v>
      </c>
      <c r="D226" s="4513">
        <v>66</v>
      </c>
      <c r="E226" s="4513">
        <v>33</v>
      </c>
      <c r="F226" s="4514">
        <v>99</v>
      </c>
      <c r="G226" s="2076">
        <v>6</v>
      </c>
      <c r="H226" s="2075">
        <v>0</v>
      </c>
      <c r="I226" s="2075">
        <v>6</v>
      </c>
      <c r="J226" s="2075">
        <v>0</v>
      </c>
      <c r="K226" s="2077">
        <v>6</v>
      </c>
    </row>
    <row r="227" spans="1:11" s="349" customFormat="1" ht="14.25" thickTop="1" thickBot="1">
      <c r="A227" s="341"/>
      <c r="B227" s="966">
        <v>1159</v>
      </c>
      <c r="C227" s="967">
        <v>317</v>
      </c>
      <c r="D227" s="967">
        <v>4838</v>
      </c>
      <c r="E227" s="967">
        <v>1284</v>
      </c>
      <c r="F227" s="967">
        <v>6122</v>
      </c>
      <c r="G227" s="968">
        <v>365</v>
      </c>
      <c r="H227" s="967">
        <v>27</v>
      </c>
      <c r="I227" s="967">
        <v>392</v>
      </c>
      <c r="J227" s="967">
        <v>78</v>
      </c>
      <c r="K227" s="969">
        <v>470</v>
      </c>
    </row>
    <row r="228" spans="1:11" ht="16.5" thickTop="1" thickBot="1">
      <c r="A228" s="1452" t="s">
        <v>198</v>
      </c>
      <c r="B228" s="1899">
        <v>3532</v>
      </c>
      <c r="C228" s="1453">
        <v>829</v>
      </c>
      <c r="D228" s="1453">
        <v>12347</v>
      </c>
      <c r="E228" s="1453">
        <v>9123</v>
      </c>
      <c r="F228" s="1454">
        <v>21470</v>
      </c>
      <c r="G228" s="1455">
        <v>1079</v>
      </c>
      <c r="H228" s="1453">
        <v>168</v>
      </c>
      <c r="I228" s="1453">
        <v>1247</v>
      </c>
      <c r="J228" s="1453">
        <v>321</v>
      </c>
      <c r="K228" s="1456">
        <v>1568</v>
      </c>
    </row>
    <row r="229" spans="1:11">
      <c r="A229" s="344"/>
      <c r="B229" s="736"/>
      <c r="C229" s="736"/>
      <c r="D229" s="736"/>
      <c r="E229" s="736"/>
      <c r="F229" s="736"/>
      <c r="G229" s="736"/>
      <c r="H229" s="736"/>
      <c r="I229" s="736"/>
      <c r="J229" s="736"/>
      <c r="K229" s="2080"/>
    </row>
    <row r="230" spans="1:11">
      <c r="A230" s="970" t="s">
        <v>1001</v>
      </c>
      <c r="B230" s="4526">
        <v>3532</v>
      </c>
      <c r="C230" s="4526">
        <v>829</v>
      </c>
      <c r="D230" s="4526">
        <v>12347</v>
      </c>
      <c r="E230" s="4526">
        <v>9123</v>
      </c>
      <c r="F230" s="4526">
        <v>21470</v>
      </c>
      <c r="G230" s="4526">
        <v>1079</v>
      </c>
      <c r="H230" s="4526">
        <v>168</v>
      </c>
      <c r="I230" s="4526">
        <v>1247</v>
      </c>
      <c r="J230" s="4526">
        <v>321</v>
      </c>
      <c r="K230" s="4527">
        <v>1568</v>
      </c>
    </row>
    <row r="231" spans="1:11">
      <c r="A231" s="345"/>
      <c r="C231" s="191"/>
      <c r="F231" s="191"/>
      <c r="K231" s="2081"/>
    </row>
    <row r="232" spans="1:11" ht="15.75" thickBot="1">
      <c r="A232" s="346"/>
      <c r="B232" s="710">
        <v>0</v>
      </c>
      <c r="C232" s="347"/>
      <c r="D232" s="347"/>
      <c r="E232" s="347"/>
      <c r="F232" s="347"/>
      <c r="G232" s="347"/>
      <c r="H232" s="347"/>
      <c r="I232" s="347"/>
      <c r="J232" s="347"/>
      <c r="K232" s="2082"/>
    </row>
    <row r="233" spans="1:11">
      <c r="B233" s="162"/>
      <c r="C233" s="191"/>
      <c r="E233" s="162"/>
      <c r="F233" s="191"/>
    </row>
    <row r="234" spans="1:11">
      <c r="B234" s="162"/>
      <c r="C234" s="191"/>
      <c r="E234" s="162"/>
      <c r="F234" s="191"/>
    </row>
    <row r="235" spans="1:11">
      <c r="B235" s="162"/>
      <c r="C235" s="191"/>
      <c r="E235" s="162"/>
      <c r="F235" s="191"/>
    </row>
    <row r="236" spans="1:11">
      <c r="B236" s="162"/>
      <c r="C236" s="191"/>
      <c r="E236" s="162"/>
      <c r="F236" s="191"/>
    </row>
    <row r="237" spans="1:11">
      <c r="B237" s="162"/>
      <c r="C237" s="191"/>
      <c r="E237" s="162"/>
      <c r="F237" s="191"/>
    </row>
    <row r="238" spans="1:11">
      <c r="B238" s="162"/>
      <c r="C238" s="191"/>
      <c r="E238" s="162"/>
      <c r="F238" s="191"/>
    </row>
    <row r="239" spans="1:11">
      <c r="B239" s="162"/>
      <c r="C239" s="191"/>
      <c r="E239" s="162"/>
      <c r="F239" s="191"/>
    </row>
    <row r="240" spans="1:11">
      <c r="B240" s="162"/>
      <c r="C240" s="191"/>
      <c r="E240" s="162"/>
      <c r="F240" s="191"/>
    </row>
    <row r="241" spans="2:6">
      <c r="B241" s="162"/>
      <c r="C241" s="191"/>
      <c r="E241" s="162"/>
      <c r="F241" s="191"/>
    </row>
    <row r="242" spans="2:6">
      <c r="B242" s="162"/>
      <c r="C242" s="191"/>
      <c r="E242" s="162"/>
      <c r="F242" s="191"/>
    </row>
    <row r="243" spans="2:6">
      <c r="B243" s="162"/>
      <c r="C243" s="191"/>
      <c r="E243" s="162"/>
      <c r="F243" s="191"/>
    </row>
    <row r="244" spans="2:6">
      <c r="B244" s="162"/>
      <c r="C244" s="191"/>
      <c r="E244" s="162"/>
      <c r="F244" s="191"/>
    </row>
    <row r="245" spans="2:6">
      <c r="B245" s="162"/>
      <c r="C245" s="191"/>
      <c r="E245" s="162"/>
      <c r="F245" s="191"/>
    </row>
    <row r="246" spans="2:6">
      <c r="B246" s="162"/>
      <c r="C246" s="191"/>
      <c r="E246" s="162"/>
      <c r="F246" s="191"/>
    </row>
    <row r="247" spans="2:6">
      <c r="B247" s="162"/>
      <c r="C247" s="191"/>
      <c r="E247" s="162"/>
      <c r="F247" s="191"/>
    </row>
    <row r="248" spans="2:6">
      <c r="B248" s="162"/>
      <c r="C248" s="191"/>
      <c r="E248" s="162"/>
      <c r="F248" s="191"/>
    </row>
    <row r="249" spans="2:6">
      <c r="B249" s="162"/>
      <c r="C249" s="191"/>
      <c r="E249" s="162"/>
      <c r="F249" s="191"/>
    </row>
    <row r="250" spans="2:6">
      <c r="B250" s="162"/>
      <c r="C250" s="191"/>
      <c r="E250" s="162"/>
      <c r="F250" s="191"/>
    </row>
    <row r="251" spans="2:6">
      <c r="B251" s="162"/>
      <c r="C251" s="191"/>
      <c r="E251" s="162"/>
      <c r="F251" s="191"/>
    </row>
    <row r="252" spans="2:6">
      <c r="B252" s="162"/>
      <c r="C252" s="191"/>
      <c r="E252" s="162"/>
      <c r="F252" s="191"/>
    </row>
    <row r="253" spans="2:6">
      <c r="B253" s="162"/>
      <c r="C253" s="191"/>
      <c r="E253" s="162"/>
      <c r="F253" s="191"/>
    </row>
    <row r="254" spans="2:6">
      <c r="B254" s="162"/>
      <c r="C254" s="191"/>
      <c r="E254" s="162"/>
      <c r="F254" s="191"/>
    </row>
    <row r="255" spans="2:6">
      <c r="B255" s="162"/>
      <c r="C255" s="191"/>
      <c r="E255" s="162"/>
      <c r="F255" s="191"/>
    </row>
    <row r="256" spans="2:6">
      <c r="B256" s="162"/>
      <c r="C256" s="191"/>
      <c r="E256" s="162"/>
      <c r="F256" s="191"/>
    </row>
    <row r="257" spans="1:10">
      <c r="B257" s="162"/>
      <c r="C257" s="191"/>
      <c r="E257" s="162"/>
      <c r="F257" s="191"/>
    </row>
    <row r="258" spans="1:10">
      <c r="B258" s="162"/>
      <c r="C258" s="191"/>
      <c r="E258" s="162"/>
      <c r="F258" s="191"/>
    </row>
    <row r="259" spans="1:10">
      <c r="B259" s="162"/>
      <c r="C259" s="191"/>
      <c r="E259" s="162"/>
      <c r="F259" s="191"/>
    </row>
    <row r="260" spans="1:10">
      <c r="B260" s="162"/>
      <c r="C260" s="191"/>
      <c r="E260" s="162"/>
      <c r="F260" s="191"/>
    </row>
    <row r="261" spans="1:10">
      <c r="B261" s="162"/>
      <c r="C261" s="191"/>
      <c r="E261" s="162"/>
      <c r="F261" s="191"/>
    </row>
    <row r="262" spans="1:10">
      <c r="B262" s="162"/>
      <c r="C262" s="191"/>
      <c r="E262" s="162"/>
      <c r="F262" s="191"/>
    </row>
    <row r="263" spans="1:10">
      <c r="B263" s="162"/>
      <c r="C263" s="191"/>
      <c r="E263" s="162"/>
      <c r="F263" s="191"/>
    </row>
    <row r="264" spans="1:10">
      <c r="B264" s="162"/>
      <c r="C264" s="191"/>
      <c r="E264" s="162"/>
      <c r="F264" s="191"/>
    </row>
    <row r="265" spans="1:10">
      <c r="B265" s="162"/>
      <c r="C265" s="191"/>
      <c r="E265" s="162"/>
      <c r="F265" s="191"/>
    </row>
    <row r="266" spans="1:10">
      <c r="B266" s="162"/>
      <c r="C266" s="191"/>
      <c r="E266" s="162"/>
      <c r="F266" s="191"/>
    </row>
    <row r="267" spans="1:10">
      <c r="A267" s="349"/>
      <c r="B267" s="348"/>
      <c r="C267" s="349"/>
      <c r="D267" s="349"/>
      <c r="E267" s="348"/>
      <c r="F267" s="349"/>
      <c r="G267" s="349"/>
      <c r="H267" s="349"/>
      <c r="I267" s="349"/>
      <c r="J267" s="349"/>
    </row>
    <row r="268" spans="1:10">
      <c r="A268" s="349"/>
      <c r="B268" s="348"/>
      <c r="C268" s="349"/>
      <c r="D268" s="349"/>
      <c r="E268" s="348"/>
      <c r="F268" s="349"/>
      <c r="G268" s="349"/>
      <c r="H268" s="349"/>
      <c r="I268" s="349"/>
      <c r="J268" s="349"/>
    </row>
    <row r="269" spans="1:10">
      <c r="A269" s="349"/>
      <c r="B269" s="348"/>
      <c r="C269" s="349"/>
      <c r="D269" s="349"/>
      <c r="E269" s="348"/>
      <c r="F269" s="349"/>
      <c r="G269" s="349"/>
      <c r="H269" s="349"/>
      <c r="I269" s="349"/>
      <c r="J269" s="349"/>
    </row>
    <row r="270" spans="1:10">
      <c r="A270" s="349"/>
      <c r="B270" s="348"/>
      <c r="C270" s="349"/>
      <c r="D270" s="349"/>
      <c r="E270" s="348"/>
      <c r="F270" s="349"/>
      <c r="G270" s="349"/>
      <c r="H270" s="349"/>
      <c r="I270" s="349"/>
      <c r="J270" s="349"/>
    </row>
    <row r="271" spans="1:10">
      <c r="A271" s="349"/>
      <c r="B271" s="348"/>
      <c r="C271" s="349"/>
      <c r="D271" s="349"/>
      <c r="E271" s="348"/>
      <c r="F271" s="349"/>
      <c r="G271" s="349"/>
      <c r="H271" s="349"/>
      <c r="I271" s="349"/>
      <c r="J271" s="349"/>
    </row>
    <row r="272" spans="1:10">
      <c r="A272" s="349"/>
      <c r="B272" s="348"/>
      <c r="C272" s="349"/>
      <c r="D272" s="349"/>
      <c r="E272" s="348"/>
      <c r="F272" s="349"/>
      <c r="G272" s="349"/>
      <c r="H272" s="349"/>
      <c r="I272" s="349"/>
      <c r="J272" s="349"/>
    </row>
    <row r="273" spans="1:10">
      <c r="A273" s="349"/>
      <c r="B273" s="348"/>
      <c r="C273" s="349"/>
      <c r="D273" s="349"/>
      <c r="E273" s="348"/>
      <c r="F273" s="349"/>
      <c r="G273" s="349"/>
      <c r="H273" s="349"/>
      <c r="I273" s="349"/>
      <c r="J273" s="349"/>
    </row>
    <row r="274" spans="1:10">
      <c r="A274" s="349"/>
      <c r="B274" s="348"/>
      <c r="C274" s="349"/>
      <c r="D274" s="349"/>
      <c r="E274" s="348"/>
      <c r="F274" s="349"/>
      <c r="G274" s="349"/>
      <c r="H274" s="349"/>
      <c r="I274" s="349"/>
      <c r="J274" s="349"/>
    </row>
    <row r="275" spans="1:10">
      <c r="A275" s="349"/>
      <c r="B275" s="348"/>
      <c r="C275" s="349"/>
      <c r="D275" s="349"/>
      <c r="E275" s="348"/>
      <c r="F275" s="349"/>
      <c r="G275" s="349"/>
      <c r="H275" s="349"/>
      <c r="I275" s="349"/>
      <c r="J275" s="349"/>
    </row>
    <row r="276" spans="1:10">
      <c r="A276" s="349"/>
      <c r="B276" s="348"/>
      <c r="C276" s="349"/>
      <c r="D276" s="349"/>
      <c r="E276" s="348"/>
      <c r="F276" s="349"/>
      <c r="G276" s="349"/>
      <c r="H276" s="349"/>
      <c r="I276" s="349"/>
      <c r="J276" s="349"/>
    </row>
    <row r="277" spans="1:10">
      <c r="A277" s="349"/>
      <c r="B277" s="348"/>
      <c r="C277" s="349"/>
      <c r="D277" s="349"/>
      <c r="E277" s="348"/>
      <c r="F277" s="349"/>
      <c r="G277" s="349"/>
      <c r="H277" s="349"/>
      <c r="I277" s="349"/>
      <c r="J277" s="349"/>
    </row>
    <row r="278" spans="1:10">
      <c r="A278" s="349"/>
      <c r="B278" s="348"/>
      <c r="C278" s="349"/>
      <c r="D278" s="349"/>
      <c r="E278" s="348"/>
      <c r="F278" s="349"/>
      <c r="G278" s="349"/>
      <c r="H278" s="349"/>
      <c r="I278" s="349"/>
      <c r="J278" s="349"/>
    </row>
    <row r="279" spans="1:10">
      <c r="A279" s="349"/>
      <c r="B279" s="348"/>
      <c r="C279" s="349"/>
      <c r="D279" s="349"/>
      <c r="E279" s="348"/>
      <c r="F279" s="349"/>
      <c r="G279" s="349"/>
      <c r="H279" s="349"/>
      <c r="I279" s="349"/>
      <c r="J279" s="349"/>
    </row>
    <row r="280" spans="1:10">
      <c r="A280" s="349"/>
      <c r="B280" s="348"/>
      <c r="C280" s="349"/>
      <c r="D280" s="349"/>
      <c r="E280" s="348"/>
      <c r="F280" s="349"/>
      <c r="G280" s="349"/>
      <c r="H280" s="349"/>
      <c r="I280" s="349"/>
      <c r="J280" s="349"/>
    </row>
    <row r="281" spans="1:10">
      <c r="A281" s="349"/>
      <c r="B281" s="348"/>
      <c r="C281" s="349"/>
      <c r="D281" s="349"/>
      <c r="E281" s="348"/>
      <c r="F281" s="349"/>
      <c r="G281" s="349"/>
      <c r="H281" s="349"/>
      <c r="I281" s="349"/>
      <c r="J281" s="349"/>
    </row>
    <row r="282" spans="1:10">
      <c r="A282" s="349"/>
      <c r="B282" s="348"/>
      <c r="C282" s="349"/>
      <c r="D282" s="349"/>
      <c r="E282" s="348"/>
      <c r="F282" s="349"/>
      <c r="G282" s="349"/>
      <c r="H282" s="349"/>
      <c r="I282" s="349"/>
      <c r="J282" s="349"/>
    </row>
    <row r="283" spans="1:10">
      <c r="A283" s="349"/>
      <c r="B283" s="348"/>
      <c r="C283" s="349"/>
      <c r="D283" s="349"/>
      <c r="E283" s="348"/>
      <c r="F283" s="349"/>
      <c r="G283" s="349"/>
      <c r="H283" s="349"/>
      <c r="I283" s="349"/>
      <c r="J283" s="349"/>
    </row>
    <row r="284" spans="1:10">
      <c r="A284" s="349"/>
      <c r="B284" s="348"/>
      <c r="C284" s="349"/>
      <c r="D284" s="349"/>
      <c r="E284" s="348"/>
      <c r="F284" s="349"/>
      <c r="G284" s="349"/>
      <c r="H284" s="349"/>
      <c r="I284" s="349"/>
      <c r="J284" s="349"/>
    </row>
    <row r="285" spans="1:10">
      <c r="A285" s="349"/>
      <c r="B285" s="348"/>
      <c r="C285" s="349"/>
      <c r="D285" s="349"/>
      <c r="E285" s="348"/>
      <c r="F285" s="349"/>
      <c r="G285" s="349"/>
      <c r="H285" s="349"/>
      <c r="I285" s="349"/>
      <c r="J285" s="349"/>
    </row>
    <row r="286" spans="1:10">
      <c r="A286" s="349"/>
      <c r="B286" s="348"/>
      <c r="C286" s="349"/>
      <c r="D286" s="349"/>
      <c r="E286" s="348"/>
      <c r="F286" s="349"/>
      <c r="G286" s="349"/>
      <c r="H286" s="349"/>
      <c r="I286" s="349"/>
      <c r="J286" s="349"/>
    </row>
    <row r="287" spans="1:10">
      <c r="A287" s="349"/>
      <c r="B287" s="348"/>
      <c r="C287" s="349"/>
      <c r="D287" s="349"/>
      <c r="E287" s="348"/>
      <c r="F287" s="349"/>
      <c r="G287" s="349"/>
      <c r="H287" s="349"/>
      <c r="I287" s="349"/>
      <c r="J287" s="349"/>
    </row>
    <row r="288" spans="1:10">
      <c r="A288" s="349"/>
      <c r="B288" s="348"/>
      <c r="C288" s="349"/>
      <c r="D288" s="349"/>
      <c r="E288" s="348"/>
      <c r="F288" s="349"/>
      <c r="G288" s="349"/>
      <c r="H288" s="349"/>
      <c r="I288" s="349"/>
      <c r="J288" s="349"/>
    </row>
    <row r="289" spans="1:10">
      <c r="A289" s="349"/>
      <c r="B289" s="348"/>
      <c r="C289" s="349"/>
      <c r="D289" s="349"/>
      <c r="E289" s="348"/>
      <c r="F289" s="349"/>
      <c r="G289" s="349"/>
      <c r="H289" s="349"/>
      <c r="I289" s="349"/>
      <c r="J289" s="349"/>
    </row>
    <row r="290" spans="1:10">
      <c r="A290" s="349"/>
      <c r="B290" s="348"/>
      <c r="C290" s="349"/>
      <c r="D290" s="349"/>
      <c r="E290" s="348"/>
      <c r="F290" s="349"/>
      <c r="G290" s="349"/>
      <c r="H290" s="349"/>
      <c r="I290" s="349"/>
      <c r="J290" s="349"/>
    </row>
    <row r="291" spans="1:10">
      <c r="A291" s="349"/>
      <c r="B291" s="348"/>
      <c r="C291" s="349"/>
      <c r="D291" s="349"/>
      <c r="E291" s="348"/>
      <c r="F291" s="349"/>
      <c r="G291" s="349"/>
      <c r="H291" s="349"/>
      <c r="I291" s="349"/>
      <c r="J291" s="349"/>
    </row>
    <row r="292" spans="1:10">
      <c r="A292" s="349"/>
      <c r="B292" s="348"/>
      <c r="C292" s="349"/>
      <c r="D292" s="349"/>
      <c r="E292" s="348"/>
      <c r="F292" s="349"/>
      <c r="G292" s="349"/>
      <c r="H292" s="349"/>
      <c r="I292" s="349"/>
      <c r="J292" s="349"/>
    </row>
    <row r="293" spans="1:10">
      <c r="A293" s="349"/>
      <c r="B293" s="348"/>
      <c r="C293" s="349"/>
      <c r="D293" s="349"/>
      <c r="E293" s="348"/>
      <c r="F293" s="349"/>
      <c r="G293" s="349"/>
      <c r="H293" s="349"/>
      <c r="I293" s="349"/>
      <c r="J293" s="349"/>
    </row>
    <row r="294" spans="1:10">
      <c r="A294" s="349"/>
      <c r="B294" s="348"/>
      <c r="C294" s="349"/>
      <c r="D294" s="349"/>
      <c r="E294" s="348"/>
      <c r="F294" s="349"/>
      <c r="G294" s="349"/>
      <c r="H294" s="349"/>
      <c r="I294" s="349"/>
      <c r="J294" s="349"/>
    </row>
    <row r="295" spans="1:10">
      <c r="A295" s="349"/>
      <c r="B295" s="348"/>
      <c r="C295" s="349"/>
      <c r="D295" s="349"/>
      <c r="E295" s="348"/>
      <c r="F295" s="349"/>
      <c r="G295" s="349"/>
      <c r="H295" s="349"/>
      <c r="I295" s="349"/>
      <c r="J295" s="349"/>
    </row>
    <row r="296" spans="1:10">
      <c r="A296" s="349"/>
      <c r="B296" s="348"/>
      <c r="C296" s="349"/>
      <c r="D296" s="349"/>
      <c r="E296" s="348"/>
      <c r="F296" s="349"/>
      <c r="G296" s="349"/>
      <c r="H296" s="349"/>
      <c r="I296" s="349"/>
      <c r="J296" s="349"/>
    </row>
    <row r="297" spans="1:10">
      <c r="A297" s="349"/>
      <c r="B297" s="348"/>
      <c r="C297" s="349"/>
      <c r="D297" s="349"/>
      <c r="E297" s="348"/>
      <c r="F297" s="349"/>
      <c r="G297" s="349"/>
      <c r="H297" s="349"/>
      <c r="I297" s="349"/>
      <c r="J297" s="349"/>
    </row>
    <row r="298" spans="1:10">
      <c r="A298" s="349"/>
      <c r="B298" s="348"/>
      <c r="C298" s="349"/>
      <c r="D298" s="349"/>
      <c r="E298" s="348"/>
      <c r="F298" s="349"/>
      <c r="G298" s="349"/>
      <c r="H298" s="349"/>
      <c r="I298" s="349"/>
      <c r="J298" s="349"/>
    </row>
    <row r="299" spans="1:10">
      <c r="A299" s="349"/>
      <c r="B299" s="348"/>
      <c r="C299" s="349"/>
      <c r="D299" s="349"/>
      <c r="E299" s="348"/>
      <c r="F299" s="349"/>
      <c r="G299" s="349"/>
      <c r="H299" s="349"/>
      <c r="I299" s="349"/>
      <c r="J299" s="349"/>
    </row>
    <row r="300" spans="1:10">
      <c r="A300" s="349"/>
      <c r="B300" s="348"/>
      <c r="C300" s="349"/>
      <c r="D300" s="349"/>
      <c r="E300" s="348"/>
      <c r="F300" s="349"/>
      <c r="G300" s="349"/>
      <c r="H300" s="349"/>
      <c r="I300" s="349"/>
      <c r="J300" s="349"/>
    </row>
    <row r="301" spans="1:10">
      <c r="A301" s="349"/>
      <c r="B301" s="348"/>
      <c r="C301" s="349"/>
      <c r="D301" s="349"/>
      <c r="E301" s="348"/>
      <c r="F301" s="349"/>
      <c r="G301" s="349"/>
      <c r="H301" s="349"/>
      <c r="I301" s="349"/>
      <c r="J301" s="349"/>
    </row>
    <row r="302" spans="1:10">
      <c r="A302" s="349"/>
      <c r="B302" s="348"/>
      <c r="C302" s="349"/>
      <c r="D302" s="349"/>
      <c r="E302" s="348"/>
      <c r="F302" s="349"/>
      <c r="G302" s="349"/>
      <c r="H302" s="349"/>
      <c r="I302" s="349"/>
      <c r="J302" s="349"/>
    </row>
    <row r="303" spans="1:10">
      <c r="A303" s="349"/>
      <c r="B303" s="348"/>
      <c r="C303" s="349"/>
      <c r="D303" s="349"/>
      <c r="E303" s="348"/>
      <c r="F303" s="349"/>
      <c r="G303" s="349"/>
      <c r="H303" s="349"/>
      <c r="I303" s="349"/>
      <c r="J303" s="349"/>
    </row>
    <row r="304" spans="1:10">
      <c r="A304" s="349"/>
      <c r="B304" s="348"/>
      <c r="C304" s="349"/>
      <c r="D304" s="349"/>
      <c r="E304" s="348"/>
      <c r="F304" s="349"/>
      <c r="G304" s="349"/>
      <c r="H304" s="349"/>
      <c r="I304" s="349"/>
      <c r="J304" s="349"/>
    </row>
    <row r="305" spans="1:11">
      <c r="A305" s="349"/>
      <c r="B305" s="348"/>
      <c r="C305" s="349"/>
      <c r="D305" s="349"/>
      <c r="E305" s="348"/>
      <c r="F305" s="349"/>
      <c r="G305" s="349"/>
      <c r="H305" s="349"/>
      <c r="I305" s="349"/>
      <c r="J305" s="349"/>
    </row>
    <row r="306" spans="1:11">
      <c r="A306" s="349"/>
      <c r="B306" s="348"/>
      <c r="C306" s="349"/>
      <c r="D306" s="349"/>
      <c r="E306" s="348"/>
      <c r="F306" s="349"/>
      <c r="G306" s="349"/>
      <c r="H306" s="349"/>
      <c r="I306" s="349"/>
      <c r="J306" s="349"/>
    </row>
    <row r="307" spans="1:11" ht="15.75" thickBot="1">
      <c r="A307" s="346"/>
      <c r="B307" s="349"/>
      <c r="C307" s="348"/>
      <c r="D307" s="349"/>
      <c r="E307" s="349"/>
      <c r="F307" s="348"/>
      <c r="G307" s="349"/>
      <c r="H307" s="349"/>
      <c r="I307" s="349"/>
      <c r="J307" s="349"/>
      <c r="K307" s="349"/>
    </row>
    <row r="308" spans="1:11">
      <c r="B308" s="349"/>
      <c r="C308" s="348"/>
      <c r="D308" s="349"/>
      <c r="E308" s="349"/>
      <c r="F308" s="348"/>
      <c r="G308" s="349"/>
      <c r="H308" s="349"/>
      <c r="I308" s="349"/>
      <c r="J308" s="349"/>
      <c r="K308" s="349"/>
    </row>
    <row r="309" spans="1:11">
      <c r="B309" s="349"/>
      <c r="C309" s="348"/>
      <c r="D309" s="349"/>
      <c r="E309" s="349"/>
      <c r="F309" s="348"/>
      <c r="G309" s="349"/>
      <c r="H309" s="349"/>
      <c r="I309" s="349"/>
      <c r="J309" s="349"/>
      <c r="K309" s="349"/>
    </row>
    <row r="310" spans="1:11">
      <c r="B310" s="349"/>
      <c r="C310" s="348"/>
      <c r="D310" s="349"/>
      <c r="E310" s="349"/>
      <c r="F310" s="348"/>
      <c r="G310" s="349"/>
      <c r="H310" s="349"/>
      <c r="I310" s="349"/>
      <c r="J310" s="349"/>
      <c r="K310" s="349"/>
    </row>
    <row r="311" spans="1:11">
      <c r="B311" s="349"/>
      <c r="C311" s="348"/>
      <c r="D311" s="349"/>
      <c r="E311" s="349"/>
      <c r="F311" s="348"/>
      <c r="G311" s="349"/>
      <c r="H311" s="349"/>
      <c r="I311" s="349"/>
      <c r="J311" s="349"/>
      <c r="K311" s="349"/>
    </row>
    <row r="312" spans="1:11">
      <c r="B312" s="349"/>
      <c r="C312" s="348"/>
      <c r="D312" s="349"/>
      <c r="E312" s="349"/>
      <c r="F312" s="348"/>
      <c r="G312" s="349"/>
      <c r="H312" s="349"/>
      <c r="I312" s="349"/>
      <c r="J312" s="349"/>
      <c r="K312" s="349"/>
    </row>
    <row r="313" spans="1:11">
      <c r="B313" s="349"/>
      <c r="C313" s="348"/>
      <c r="D313" s="349"/>
      <c r="E313" s="349"/>
      <c r="F313" s="348"/>
      <c r="G313" s="349"/>
      <c r="H313" s="349"/>
      <c r="I313" s="349"/>
      <c r="J313" s="349"/>
      <c r="K313" s="349"/>
    </row>
    <row r="314" spans="1:11">
      <c r="B314" s="349"/>
      <c r="C314" s="348"/>
      <c r="D314" s="349"/>
      <c r="E314" s="349"/>
      <c r="F314" s="348"/>
      <c r="G314" s="349"/>
      <c r="H314" s="349"/>
      <c r="I314" s="349"/>
      <c r="J314" s="349"/>
      <c r="K314" s="349"/>
    </row>
    <row r="315" spans="1:11">
      <c r="B315" s="349"/>
      <c r="C315" s="348"/>
      <c r="D315" s="349"/>
      <c r="E315" s="349"/>
      <c r="F315" s="348"/>
      <c r="G315" s="349"/>
      <c r="H315" s="349"/>
      <c r="I315" s="349"/>
      <c r="J315" s="349"/>
      <c r="K315" s="349"/>
    </row>
    <row r="316" spans="1:11">
      <c r="B316" s="349"/>
      <c r="C316" s="348"/>
      <c r="D316" s="349"/>
      <c r="E316" s="349"/>
      <c r="F316" s="348"/>
      <c r="G316" s="349"/>
      <c r="H316" s="349"/>
      <c r="I316" s="349"/>
      <c r="J316" s="349"/>
      <c r="K316" s="349"/>
    </row>
    <row r="317" spans="1:11">
      <c r="B317" s="349"/>
      <c r="C317" s="348"/>
      <c r="D317" s="349"/>
      <c r="E317" s="349"/>
      <c r="F317" s="348"/>
      <c r="G317" s="349"/>
      <c r="H317" s="349"/>
      <c r="I317" s="349"/>
      <c r="J317" s="349"/>
      <c r="K317" s="349"/>
    </row>
    <row r="318" spans="1:11">
      <c r="B318" s="349"/>
      <c r="C318" s="348"/>
      <c r="D318" s="349"/>
      <c r="E318" s="349"/>
      <c r="F318" s="348"/>
      <c r="G318" s="349"/>
      <c r="H318" s="349"/>
      <c r="I318" s="349"/>
      <c r="J318" s="349"/>
      <c r="K318" s="349"/>
    </row>
    <row r="319" spans="1:11">
      <c r="B319" s="349"/>
      <c r="C319" s="348"/>
      <c r="D319" s="349"/>
      <c r="E319" s="349"/>
      <c r="F319" s="348"/>
      <c r="G319" s="349"/>
      <c r="H319" s="349"/>
      <c r="I319" s="349"/>
      <c r="J319" s="349"/>
      <c r="K319" s="349"/>
    </row>
    <row r="320" spans="1:11">
      <c r="B320" s="349"/>
      <c r="C320" s="348"/>
      <c r="D320" s="349"/>
      <c r="E320" s="349"/>
      <c r="F320" s="348"/>
      <c r="G320" s="349"/>
      <c r="H320" s="349"/>
      <c r="I320" s="349"/>
      <c r="J320" s="349"/>
      <c r="K320" s="349"/>
    </row>
    <row r="321" spans="2:11">
      <c r="B321" s="349"/>
      <c r="C321" s="348"/>
      <c r="D321" s="349"/>
      <c r="E321" s="349"/>
      <c r="F321" s="348"/>
      <c r="G321" s="349"/>
      <c r="H321" s="349"/>
      <c r="I321" s="349"/>
      <c r="J321" s="349"/>
      <c r="K321" s="349"/>
    </row>
    <row r="322" spans="2:11">
      <c r="B322" s="349"/>
      <c r="C322" s="348"/>
      <c r="D322" s="349"/>
      <c r="E322" s="349"/>
      <c r="F322" s="348"/>
      <c r="G322" s="349"/>
      <c r="H322" s="349"/>
      <c r="I322" s="349"/>
      <c r="J322" s="349"/>
      <c r="K322" s="349"/>
    </row>
    <row r="353" spans="1:1">
      <c r="A353" s="349"/>
    </row>
    <row r="354" spans="1:1">
      <c r="A354" s="349"/>
    </row>
    <row r="355" spans="1:1">
      <c r="A355" s="349"/>
    </row>
    <row r="356" spans="1:1">
      <c r="A356" s="349"/>
    </row>
    <row r="357" spans="1:1">
      <c r="A357" s="349"/>
    </row>
    <row r="358" spans="1:1">
      <c r="A358" s="349"/>
    </row>
    <row r="359" spans="1:1">
      <c r="A359" s="349"/>
    </row>
    <row r="360" spans="1:1">
      <c r="A360" s="349"/>
    </row>
    <row r="361" spans="1:1">
      <c r="A361" s="349"/>
    </row>
    <row r="362" spans="1:1">
      <c r="A362" s="349"/>
    </row>
    <row r="363" spans="1:1">
      <c r="A363" s="349"/>
    </row>
    <row r="364" spans="1:1">
      <c r="A364" s="349"/>
    </row>
    <row r="365" spans="1:1">
      <c r="A365" s="349"/>
    </row>
    <row r="366" spans="1:1">
      <c r="A366" s="349"/>
    </row>
    <row r="367" spans="1:1">
      <c r="A367" s="349"/>
    </row>
    <row r="368" spans="1:1">
      <c r="A368" s="349"/>
    </row>
    <row r="369" spans="1:1">
      <c r="A369" s="349"/>
    </row>
    <row r="370" spans="1:1">
      <c r="A370" s="349"/>
    </row>
    <row r="371" spans="1:1">
      <c r="A371" s="349"/>
    </row>
    <row r="372" spans="1:1">
      <c r="A372" s="349"/>
    </row>
    <row r="373" spans="1:1">
      <c r="A373" s="349"/>
    </row>
    <row r="374" spans="1:1">
      <c r="A374" s="349"/>
    </row>
    <row r="375" spans="1:1">
      <c r="A375" s="349"/>
    </row>
    <row r="376" spans="1:1">
      <c r="A376" s="349"/>
    </row>
    <row r="377" spans="1:1">
      <c r="A377" s="349"/>
    </row>
    <row r="378" spans="1:1">
      <c r="A378" s="349"/>
    </row>
    <row r="379" spans="1:1">
      <c r="A379" s="349"/>
    </row>
    <row r="380" spans="1:1">
      <c r="A380" s="349"/>
    </row>
    <row r="381" spans="1:1">
      <c r="A381" s="349"/>
    </row>
    <row r="382" spans="1:1">
      <c r="A382" s="349"/>
    </row>
    <row r="383" spans="1:1">
      <c r="A383" s="349"/>
    </row>
    <row r="384" spans="1:1">
      <c r="A384" s="349"/>
    </row>
    <row r="385" spans="1:1">
      <c r="A385" s="349"/>
    </row>
    <row r="386" spans="1:1">
      <c r="A386" s="349"/>
    </row>
    <row r="387" spans="1:1">
      <c r="A387" s="349"/>
    </row>
    <row r="388" spans="1:1">
      <c r="A388" s="349"/>
    </row>
    <row r="389" spans="1:1">
      <c r="A389" s="349"/>
    </row>
    <row r="390" spans="1:1">
      <c r="A390" s="349"/>
    </row>
    <row r="391" spans="1:1">
      <c r="A391" s="349"/>
    </row>
    <row r="392" spans="1:1">
      <c r="A392" s="349"/>
    </row>
    <row r="393" spans="1:1">
      <c r="A393" s="349"/>
    </row>
    <row r="394" spans="1:1">
      <c r="A394" s="349"/>
    </row>
    <row r="395" spans="1:1">
      <c r="A395" s="349"/>
    </row>
    <row r="396" spans="1:1">
      <c r="A396" s="349"/>
    </row>
    <row r="397" spans="1:1">
      <c r="A397" s="349"/>
    </row>
    <row r="398" spans="1:1">
      <c r="A398" s="349"/>
    </row>
    <row r="399" spans="1:1">
      <c r="A399" s="349"/>
    </row>
    <row r="400" spans="1:1">
      <c r="A400" s="349"/>
    </row>
    <row r="401" spans="1:1">
      <c r="A401" s="349"/>
    </row>
    <row r="402" spans="1:1">
      <c r="A402" s="349"/>
    </row>
    <row r="403" spans="1:1">
      <c r="A403" s="349"/>
    </row>
    <row r="404" spans="1:1">
      <c r="A404" s="349"/>
    </row>
    <row r="405" spans="1:1">
      <c r="A405" s="349"/>
    </row>
    <row r="406" spans="1:1">
      <c r="A406" s="349"/>
    </row>
    <row r="407" spans="1:1">
      <c r="A407" s="349"/>
    </row>
    <row r="408" spans="1:1">
      <c r="A408" s="349"/>
    </row>
  </sheetData>
  <sortState xmlns:xlrd2="http://schemas.microsoft.com/office/spreadsheetml/2017/richdata2" ref="A53:K61">
    <sortCondition ref="A53:A61"/>
  </sortState>
  <mergeCells count="4">
    <mergeCell ref="A4:K4"/>
    <mergeCell ref="A6:A7"/>
    <mergeCell ref="A126:K126"/>
    <mergeCell ref="A128:A129"/>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2" manualBreakCount="2">
    <brk id="66" max="10" man="1"/>
    <brk id="106" max="10"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Y208"/>
  <sheetViews>
    <sheetView view="pageBreakPreview" zoomScale="115" zoomScaleSheetLayoutView="115" workbookViewId="0">
      <pane xSplit="1" ySplit="8" topLeftCell="B66" activePane="bottomRight" state="frozen"/>
      <selection pane="bottomRight" activeCell="G46" sqref="G46"/>
      <selection pane="bottomLeft" activeCell="B23" sqref="B23"/>
      <selection pane="topRight" activeCell="B23" sqref="B23"/>
    </sheetView>
  </sheetViews>
  <sheetFormatPr defaultColWidth="9.140625" defaultRowHeight="12.75"/>
  <cols>
    <col min="1" max="1" width="26.140625" style="34" customWidth="1"/>
    <col min="2" max="9" width="8.85546875" style="33" customWidth="1"/>
    <col min="10" max="10" width="8.85546875" style="126" customWidth="1"/>
    <col min="11" max="11" width="8.140625" style="126" customWidth="1"/>
    <col min="12" max="15" width="13.140625" style="126" customWidth="1"/>
    <col min="16" max="17" width="9.85546875" style="1948" customWidth="1"/>
    <col min="18" max="18" width="13.85546875" style="1948" customWidth="1"/>
    <col min="19" max="16384" width="9.140625" style="34"/>
  </cols>
  <sheetData>
    <row r="1" spans="1:18" s="1" customFormat="1" ht="27.75" customHeight="1">
      <c r="A1" s="2208" t="s">
        <v>0</v>
      </c>
      <c r="B1" s="2209"/>
      <c r="C1" s="2209"/>
      <c r="D1" s="2209"/>
      <c r="E1" s="2209"/>
      <c r="F1" s="2209"/>
      <c r="G1" s="2209"/>
      <c r="H1" s="2209"/>
      <c r="I1" s="2209"/>
      <c r="J1" s="2210"/>
      <c r="K1" s="2210"/>
      <c r="L1" s="2210"/>
      <c r="M1" s="2210"/>
      <c r="N1" s="2210"/>
      <c r="O1" s="2211"/>
      <c r="P1" s="2212"/>
      <c r="Q1" s="2213"/>
      <c r="R1" s="2214"/>
    </row>
    <row r="2" spans="1:18" s="1" customFormat="1" ht="27.75" customHeight="1" thickBot="1">
      <c r="A2" s="2"/>
      <c r="B2" s="3"/>
      <c r="C2" s="3"/>
      <c r="D2" s="3"/>
      <c r="E2" s="3"/>
      <c r="F2" s="3"/>
      <c r="G2" s="3"/>
      <c r="H2" s="3"/>
      <c r="I2" s="3"/>
      <c r="J2" s="64"/>
      <c r="K2" s="64"/>
      <c r="L2" s="64"/>
      <c r="M2" s="64"/>
      <c r="N2" s="64"/>
      <c r="O2" s="2215"/>
      <c r="P2" s="1938"/>
      <c r="Q2" s="1939"/>
      <c r="R2" s="2216"/>
    </row>
    <row r="3" spans="1:18" s="4" customFormat="1" ht="27.75" customHeight="1">
      <c r="A3" s="2217" t="s">
        <v>1</v>
      </c>
      <c r="B3" s="2218"/>
      <c r="C3" s="2218"/>
      <c r="D3" s="2218"/>
      <c r="E3" s="2218"/>
      <c r="F3" s="2218"/>
      <c r="G3" s="2218"/>
      <c r="H3" s="2218"/>
      <c r="I3" s="2218"/>
      <c r="J3" s="2210"/>
      <c r="K3" s="2210"/>
      <c r="L3" s="2210"/>
      <c r="M3" s="2210"/>
      <c r="N3" s="2210"/>
      <c r="O3" s="2211"/>
      <c r="P3" s="1939"/>
      <c r="Q3" s="1939"/>
      <c r="R3" s="2216"/>
    </row>
    <row r="4" spans="1:18" s="7" customFormat="1" ht="27.75" customHeight="1">
      <c r="A4" s="6" t="s">
        <v>2</v>
      </c>
      <c r="B4" s="8"/>
      <c r="C4" s="8"/>
      <c r="D4" s="8"/>
      <c r="E4" s="8"/>
      <c r="F4" s="8"/>
      <c r="G4" s="8"/>
      <c r="H4" s="8"/>
      <c r="I4" s="8"/>
      <c r="J4" s="1940"/>
      <c r="K4" s="1940"/>
      <c r="L4" s="1940"/>
      <c r="M4" s="1940"/>
      <c r="N4" s="1940"/>
      <c r="O4" s="1941"/>
      <c r="P4" s="1942"/>
      <c r="Q4" s="1942"/>
      <c r="R4" s="2219"/>
    </row>
    <row r="5" spans="1:18" s="12" customFormat="1" ht="27.75" customHeight="1" thickBot="1">
      <c r="A5" s="1227" t="s">
        <v>3</v>
      </c>
      <c r="B5" s="9"/>
      <c r="C5" s="9"/>
      <c r="D5" s="9"/>
      <c r="E5" s="9"/>
      <c r="F5" s="9"/>
      <c r="G5" s="9"/>
      <c r="H5" s="10"/>
      <c r="I5" s="9"/>
      <c r="J5" s="1943"/>
      <c r="K5" s="1940"/>
      <c r="L5" s="1940"/>
      <c r="M5" s="1940"/>
      <c r="N5" s="1943"/>
      <c r="O5" s="1944"/>
      <c r="P5" s="1942"/>
      <c r="Q5" s="1942"/>
      <c r="R5" s="2219"/>
    </row>
    <row r="6" spans="1:18" s="15" customFormat="1" ht="27.75" customHeight="1" thickTop="1" thickBot="1">
      <c r="A6" s="13" t="s">
        <v>4</v>
      </c>
      <c r="B6" s="1214"/>
      <c r="C6" s="14"/>
      <c r="D6" s="2956" t="s">
        <v>5</v>
      </c>
      <c r="E6" s="2957"/>
      <c r="F6" s="2957"/>
      <c r="G6" s="2957"/>
      <c r="H6" s="2957"/>
      <c r="I6" s="2957"/>
      <c r="J6" s="2957"/>
      <c r="K6" s="2957"/>
      <c r="L6" s="2957"/>
      <c r="M6" s="2957"/>
      <c r="N6" s="2957"/>
      <c r="O6" s="2958"/>
      <c r="P6" s="2959" t="s">
        <v>6</v>
      </c>
      <c r="Q6" s="2959"/>
      <c r="R6" s="2960"/>
    </row>
    <row r="7" spans="1:18" s="16" customFormat="1" ht="32.1" customHeight="1" thickTop="1">
      <c r="A7" s="1228" t="s">
        <v>7</v>
      </c>
      <c r="B7" s="3307" t="s">
        <v>8</v>
      </c>
      <c r="C7" s="2961"/>
      <c r="D7" s="3307" t="s">
        <v>9</v>
      </c>
      <c r="E7" s="2962"/>
      <c r="F7" s="2963" t="s">
        <v>10</v>
      </c>
      <c r="G7" s="2962"/>
      <c r="H7" s="2963" t="s">
        <v>11</v>
      </c>
      <c r="I7" s="2962"/>
      <c r="J7" s="2963" t="s">
        <v>12</v>
      </c>
      <c r="K7" s="2962"/>
      <c r="L7" s="2964" t="s">
        <v>13</v>
      </c>
      <c r="M7" s="2962"/>
      <c r="N7" s="2963" t="s">
        <v>14</v>
      </c>
      <c r="O7" s="2965"/>
      <c r="P7" s="2966" t="s">
        <v>8</v>
      </c>
      <c r="Q7" s="2966"/>
      <c r="R7" s="2967"/>
    </row>
    <row r="8" spans="1:18" s="16" customFormat="1" ht="27.75" customHeight="1" thickBot="1">
      <c r="A8" s="3308"/>
      <c r="B8" s="3309" t="s">
        <v>15</v>
      </c>
      <c r="C8" s="3310" t="s">
        <v>16</v>
      </c>
      <c r="D8" s="3309" t="s">
        <v>15</v>
      </c>
      <c r="E8" s="3311" t="s">
        <v>16</v>
      </c>
      <c r="F8" s="3312" t="s">
        <v>15</v>
      </c>
      <c r="G8" s="3311" t="s">
        <v>16</v>
      </c>
      <c r="H8" s="3312" t="s">
        <v>15</v>
      </c>
      <c r="I8" s="3311" t="s">
        <v>16</v>
      </c>
      <c r="J8" s="3312" t="s">
        <v>15</v>
      </c>
      <c r="K8" s="3311" t="s">
        <v>16</v>
      </c>
      <c r="L8" s="3312" t="s">
        <v>15</v>
      </c>
      <c r="M8" s="17" t="s">
        <v>16</v>
      </c>
      <c r="N8" s="18" t="s">
        <v>15</v>
      </c>
      <c r="O8" s="19" t="s">
        <v>16</v>
      </c>
      <c r="P8" s="3313" t="s">
        <v>15</v>
      </c>
      <c r="Q8" s="1813" t="s">
        <v>16</v>
      </c>
      <c r="R8" s="3314" t="s">
        <v>17</v>
      </c>
    </row>
    <row r="9" spans="1:18" s="25" customFormat="1" ht="13.5" customHeight="1" thickTop="1" thickBot="1">
      <c r="A9" s="21" t="s">
        <v>18</v>
      </c>
      <c r="B9" s="2220"/>
      <c r="C9" s="2220"/>
      <c r="D9" s="22"/>
      <c r="E9" s="22"/>
      <c r="F9" s="22"/>
      <c r="G9" s="22"/>
      <c r="H9" s="22"/>
      <c r="I9" s="22"/>
      <c r="J9" s="22"/>
      <c r="K9" s="22"/>
      <c r="L9" s="23"/>
      <c r="M9" s="2221"/>
      <c r="N9" s="2221"/>
      <c r="O9" s="2222"/>
      <c r="P9" s="1814"/>
      <c r="Q9" s="1814"/>
      <c r="R9" s="2223"/>
    </row>
    <row r="10" spans="1:18" s="25" customFormat="1" ht="13.5" customHeight="1">
      <c r="A10" s="1229" t="s">
        <v>19</v>
      </c>
      <c r="B10" s="3315">
        <v>1</v>
      </c>
      <c r="C10" s="1912"/>
      <c r="D10" s="3316"/>
      <c r="E10" s="1847"/>
      <c r="F10" s="3315">
        <v>1</v>
      </c>
      <c r="G10" s="1912"/>
      <c r="H10" s="1847"/>
      <c r="I10" s="1847"/>
      <c r="J10" s="1823">
        <v>1</v>
      </c>
      <c r="K10" s="1823"/>
      <c r="L10" s="3317"/>
      <c r="M10" s="3317"/>
      <c r="N10" s="3317">
        <v>1</v>
      </c>
      <c r="O10" s="1848"/>
      <c r="P10" s="3318">
        <f>IF($R10=1,"-",B10)</f>
        <v>1</v>
      </c>
      <c r="Q10" s="3319">
        <f>IF($U10=1,"-",C10)</f>
        <v>0</v>
      </c>
      <c r="R10" s="2224" t="str">
        <f>IF(B10+C10=2,1,"-")</f>
        <v>-</v>
      </c>
    </row>
    <row r="11" spans="1:18" s="25" customFormat="1" ht="13.5" customHeight="1">
      <c r="A11" s="1229" t="s">
        <v>20</v>
      </c>
      <c r="B11" s="3315">
        <v>1</v>
      </c>
      <c r="C11" s="1913"/>
      <c r="D11" s="3320"/>
      <c r="E11" s="3321"/>
      <c r="F11" s="3315">
        <v>1</v>
      </c>
      <c r="G11" s="1913"/>
      <c r="H11" s="3321"/>
      <c r="I11" s="3321"/>
      <c r="J11" s="1823">
        <v>1</v>
      </c>
      <c r="K11" s="3317"/>
      <c r="L11" s="3317"/>
      <c r="M11" s="3317"/>
      <c r="N11" s="3317">
        <v>1</v>
      </c>
      <c r="O11" s="1848"/>
      <c r="P11" s="3318">
        <f>IF($R11=1,"-",B11)</f>
        <v>1</v>
      </c>
      <c r="Q11" s="3319">
        <f>IF($U11=1,"-",C11)</f>
        <v>0</v>
      </c>
      <c r="R11" s="2224" t="str">
        <f>IF(B11+C11=2,1,"-")</f>
        <v>-</v>
      </c>
    </row>
    <row r="12" spans="1:18" s="25" customFormat="1" ht="13.5" customHeight="1">
      <c r="A12" s="1229" t="s">
        <v>21</v>
      </c>
      <c r="B12" s="3315">
        <v>1</v>
      </c>
      <c r="C12" s="1913"/>
      <c r="D12" s="3320"/>
      <c r="E12" s="3321"/>
      <c r="F12" s="3315">
        <v>1</v>
      </c>
      <c r="G12" s="1913"/>
      <c r="H12" s="3321"/>
      <c r="I12" s="3321"/>
      <c r="J12" s="1823">
        <v>1</v>
      </c>
      <c r="K12" s="3317"/>
      <c r="L12" s="3317">
        <v>1</v>
      </c>
      <c r="M12" s="3317"/>
      <c r="N12" s="3317"/>
      <c r="O12" s="1848"/>
      <c r="P12" s="3318">
        <f>IF($R12=1,"-",B12)</f>
        <v>1</v>
      </c>
      <c r="Q12" s="3319">
        <f>IF($U12=1,"-",C12)</f>
        <v>0</v>
      </c>
      <c r="R12" s="2224" t="str">
        <f>IF(B12+C12=2,1,"-")</f>
        <v>-</v>
      </c>
    </row>
    <row r="13" spans="1:18" s="25" customFormat="1" ht="13.5" customHeight="1">
      <c r="A13" s="3322" t="s">
        <v>22</v>
      </c>
      <c r="B13" s="3315">
        <v>1</v>
      </c>
      <c r="C13" s="1913"/>
      <c r="D13" s="3323"/>
      <c r="E13" s="3324"/>
      <c r="F13" s="3315">
        <v>1</v>
      </c>
      <c r="G13" s="1913"/>
      <c r="H13" s="3324"/>
      <c r="I13" s="3324"/>
      <c r="J13" s="1823">
        <v>1</v>
      </c>
      <c r="K13" s="3325"/>
      <c r="L13" s="3325"/>
      <c r="M13" s="3325"/>
      <c r="N13" s="3317">
        <v>1</v>
      </c>
      <c r="O13" s="3326"/>
      <c r="P13" s="3318">
        <f>IF($R13=1,"-",B13)</f>
        <v>1</v>
      </c>
      <c r="Q13" s="3319">
        <f>IF($U13=1,"-",C13)</f>
        <v>0</v>
      </c>
      <c r="R13" s="2224" t="str">
        <f>IF(B13+C13=2,1,"-")</f>
        <v>-</v>
      </c>
    </row>
    <row r="14" spans="1:18" s="1658" customFormat="1" ht="13.5" customHeight="1">
      <c r="A14" s="3327" t="s">
        <v>23</v>
      </c>
      <c r="B14" s="3315"/>
      <c r="C14" s="1913">
        <v>1</v>
      </c>
      <c r="D14" s="3323"/>
      <c r="E14" s="3324">
        <v>1</v>
      </c>
      <c r="F14" s="3315"/>
      <c r="G14" s="1913"/>
      <c r="H14" s="3324"/>
      <c r="I14" s="3324"/>
      <c r="J14" s="1823"/>
      <c r="K14" s="3325">
        <v>1</v>
      </c>
      <c r="L14" s="3325"/>
      <c r="M14" s="3325"/>
      <c r="N14" s="3317"/>
      <c r="O14" s="3326">
        <v>1</v>
      </c>
      <c r="P14" s="3328">
        <f t="shared" ref="P14:P31" si="0">IF($R14=1,"-",B14)</f>
        <v>0</v>
      </c>
      <c r="Q14" s="3329">
        <f t="shared" ref="Q14:Q31" si="1">IF($U14=1,"-",C14)</f>
        <v>1</v>
      </c>
      <c r="R14" s="3330" t="str">
        <f t="shared" ref="R14:R31" si="2">IF(B14+C14=2,1,"-")</f>
        <v>-</v>
      </c>
    </row>
    <row r="15" spans="1:18" s="25" customFormat="1" ht="13.5" customHeight="1">
      <c r="A15" s="3322" t="s">
        <v>24</v>
      </c>
      <c r="B15" s="3315">
        <v>1</v>
      </c>
      <c r="C15" s="1913"/>
      <c r="D15" s="3331"/>
      <c r="E15" s="3324"/>
      <c r="F15" s="3315">
        <v>1</v>
      </c>
      <c r="G15" s="1913"/>
      <c r="H15" s="3324"/>
      <c r="I15" s="3324"/>
      <c r="J15" s="1823">
        <v>1</v>
      </c>
      <c r="K15" s="3325"/>
      <c r="L15" s="3325"/>
      <c r="M15" s="3325"/>
      <c r="N15" s="3317">
        <v>1</v>
      </c>
      <c r="O15" s="3326"/>
      <c r="P15" s="3318">
        <f t="shared" si="0"/>
        <v>1</v>
      </c>
      <c r="Q15" s="3319">
        <f t="shared" si="1"/>
        <v>0</v>
      </c>
      <c r="R15" s="2224" t="str">
        <f t="shared" si="2"/>
        <v>-</v>
      </c>
    </row>
    <row r="16" spans="1:18" s="25" customFormat="1" ht="13.5" customHeight="1">
      <c r="A16" s="3322" t="s">
        <v>25</v>
      </c>
      <c r="B16" s="3315">
        <v>1</v>
      </c>
      <c r="C16" s="1913"/>
      <c r="D16" s="3323"/>
      <c r="E16" s="3324"/>
      <c r="F16" s="3315">
        <v>1</v>
      </c>
      <c r="G16" s="1913"/>
      <c r="H16" s="3324"/>
      <c r="I16" s="3324"/>
      <c r="J16" s="1823">
        <v>1</v>
      </c>
      <c r="K16" s="3325"/>
      <c r="L16" s="3325"/>
      <c r="M16" s="3325"/>
      <c r="N16" s="3317">
        <v>1</v>
      </c>
      <c r="O16" s="3326"/>
      <c r="P16" s="3318">
        <f t="shared" si="0"/>
        <v>1</v>
      </c>
      <c r="Q16" s="3319">
        <f t="shared" si="1"/>
        <v>0</v>
      </c>
      <c r="R16" s="2224" t="str">
        <f t="shared" si="2"/>
        <v>-</v>
      </c>
    </row>
    <row r="17" spans="1:18" s="25" customFormat="1" ht="13.5" customHeight="1">
      <c r="A17" s="3322" t="s">
        <v>26</v>
      </c>
      <c r="B17" s="3315">
        <v>1</v>
      </c>
      <c r="C17" s="1913"/>
      <c r="D17" s="3323"/>
      <c r="E17" s="3324"/>
      <c r="F17" s="3315">
        <v>1</v>
      </c>
      <c r="G17" s="1913"/>
      <c r="H17" s="3324"/>
      <c r="I17" s="3324"/>
      <c r="J17" s="1823">
        <v>1</v>
      </c>
      <c r="K17" s="3325"/>
      <c r="L17" s="3325">
        <v>1</v>
      </c>
      <c r="M17" s="3325"/>
      <c r="N17" s="3317"/>
      <c r="O17" s="3326"/>
      <c r="P17" s="3318">
        <f t="shared" ref="P17" si="3">IF($R17=1,"-",B17)</f>
        <v>1</v>
      </c>
      <c r="Q17" s="3319">
        <f t="shared" ref="Q17" si="4">IF($U17=1,"-",C17)</f>
        <v>0</v>
      </c>
      <c r="R17" s="2224" t="str">
        <f t="shared" ref="R17" si="5">IF(B17+C17=2,1,"-")</f>
        <v>-</v>
      </c>
    </row>
    <row r="18" spans="1:18" s="25" customFormat="1" ht="13.5" customHeight="1">
      <c r="A18" s="3322" t="s">
        <v>27</v>
      </c>
      <c r="B18" s="3315">
        <v>1</v>
      </c>
      <c r="C18" s="1913"/>
      <c r="D18" s="3323"/>
      <c r="E18" s="3324"/>
      <c r="F18" s="3315">
        <v>1</v>
      </c>
      <c r="G18" s="1913"/>
      <c r="H18" s="3324"/>
      <c r="I18" s="3324"/>
      <c r="J18" s="1823">
        <v>1</v>
      </c>
      <c r="K18" s="3325"/>
      <c r="L18" s="3325"/>
      <c r="M18" s="3325"/>
      <c r="N18" s="3317">
        <v>1</v>
      </c>
      <c r="O18" s="3326"/>
      <c r="P18" s="3318">
        <f t="shared" si="0"/>
        <v>1</v>
      </c>
      <c r="Q18" s="3319">
        <f t="shared" si="1"/>
        <v>0</v>
      </c>
      <c r="R18" s="2224" t="str">
        <f t="shared" si="2"/>
        <v>-</v>
      </c>
    </row>
    <row r="19" spans="1:18" s="25" customFormat="1" ht="13.5" customHeight="1">
      <c r="A19" s="3322" t="s">
        <v>28</v>
      </c>
      <c r="B19" s="3315">
        <v>1</v>
      </c>
      <c r="C19" s="1913"/>
      <c r="D19" s="3320">
        <v>1</v>
      </c>
      <c r="E19" s="3324"/>
      <c r="F19" s="3315"/>
      <c r="G19" s="1913"/>
      <c r="H19" s="3321"/>
      <c r="I19" s="3321"/>
      <c r="J19" s="1823">
        <v>1</v>
      </c>
      <c r="K19" s="3317"/>
      <c r="L19" s="3317"/>
      <c r="M19" s="3317"/>
      <c r="N19" s="3317">
        <v>1</v>
      </c>
      <c r="O19" s="1848"/>
      <c r="P19" s="3318">
        <f t="shared" si="0"/>
        <v>1</v>
      </c>
      <c r="Q19" s="3319">
        <f t="shared" si="1"/>
        <v>0</v>
      </c>
      <c r="R19" s="2224" t="str">
        <f t="shared" si="2"/>
        <v>-</v>
      </c>
    </row>
    <row r="20" spans="1:18" s="25" customFormat="1" ht="13.5" customHeight="1">
      <c r="A20" s="3322" t="s">
        <v>29</v>
      </c>
      <c r="B20" s="3315">
        <v>1</v>
      </c>
      <c r="C20" s="1913"/>
      <c r="D20" s="3320"/>
      <c r="E20" s="3324"/>
      <c r="F20" s="3315">
        <v>1</v>
      </c>
      <c r="G20" s="1913"/>
      <c r="H20" s="3321"/>
      <c r="I20" s="3321"/>
      <c r="J20" s="1823">
        <v>1</v>
      </c>
      <c r="K20" s="3317"/>
      <c r="L20" s="3317"/>
      <c r="M20" s="3317"/>
      <c r="N20" s="3317">
        <v>1</v>
      </c>
      <c r="O20" s="1848"/>
      <c r="P20" s="3318">
        <f t="shared" si="0"/>
        <v>1</v>
      </c>
      <c r="Q20" s="3319">
        <f t="shared" si="1"/>
        <v>0</v>
      </c>
      <c r="R20" s="2224" t="str">
        <f t="shared" si="2"/>
        <v>-</v>
      </c>
    </row>
    <row r="21" spans="1:18" s="25" customFormat="1" ht="13.5" customHeight="1">
      <c r="A21" s="3322" t="s">
        <v>30</v>
      </c>
      <c r="B21" s="3315">
        <v>1</v>
      </c>
      <c r="C21" s="1913"/>
      <c r="D21" s="3323"/>
      <c r="E21" s="3324"/>
      <c r="F21" s="3315">
        <v>1</v>
      </c>
      <c r="G21" s="1913"/>
      <c r="H21" s="3324"/>
      <c r="I21" s="3324"/>
      <c r="J21" s="1823">
        <v>1</v>
      </c>
      <c r="K21" s="3325"/>
      <c r="L21" s="3325"/>
      <c r="M21" s="3325"/>
      <c r="N21" s="3317">
        <v>1</v>
      </c>
      <c r="O21" s="3326"/>
      <c r="P21" s="3318">
        <f t="shared" ref="P21:P26" si="6">IF($R21=1,"-",B21)</f>
        <v>1</v>
      </c>
      <c r="Q21" s="3319">
        <f t="shared" ref="Q21:Q26" si="7">IF($U21=1,"-",C21)</f>
        <v>0</v>
      </c>
      <c r="R21" s="2224" t="str">
        <f t="shared" ref="R21:R26" si="8">IF(B21+C21=2,1,"-")</f>
        <v>-</v>
      </c>
    </row>
    <row r="22" spans="1:18" s="25" customFormat="1" ht="13.5" customHeight="1">
      <c r="A22" s="3322" t="s">
        <v>31</v>
      </c>
      <c r="B22" s="3315">
        <v>1</v>
      </c>
      <c r="C22" s="1913"/>
      <c r="D22" s="3323"/>
      <c r="E22" s="3324"/>
      <c r="F22" s="3315">
        <v>1</v>
      </c>
      <c r="G22" s="1913"/>
      <c r="H22" s="3324"/>
      <c r="I22" s="3324"/>
      <c r="J22" s="1823">
        <v>1</v>
      </c>
      <c r="K22" s="3325"/>
      <c r="L22" s="3325"/>
      <c r="M22" s="3325"/>
      <c r="N22" s="3317">
        <v>1</v>
      </c>
      <c r="O22" s="3326"/>
      <c r="P22" s="3318">
        <f t="shared" si="6"/>
        <v>1</v>
      </c>
      <c r="Q22" s="3319">
        <f t="shared" si="7"/>
        <v>0</v>
      </c>
      <c r="R22" s="2224" t="str">
        <f t="shared" si="8"/>
        <v>-</v>
      </c>
    </row>
    <row r="23" spans="1:18" s="25" customFormat="1" ht="13.5" customHeight="1">
      <c r="A23" s="3322" t="s">
        <v>32</v>
      </c>
      <c r="B23" s="3315">
        <v>1</v>
      </c>
      <c r="C23" s="1913"/>
      <c r="D23" s="3331"/>
      <c r="E23" s="3324"/>
      <c r="F23" s="3315">
        <v>1</v>
      </c>
      <c r="G23" s="1913"/>
      <c r="H23" s="3324"/>
      <c r="I23" s="3324"/>
      <c r="J23" s="1823">
        <v>1</v>
      </c>
      <c r="K23" s="3325"/>
      <c r="L23" s="3325">
        <v>1</v>
      </c>
      <c r="M23" s="3325"/>
      <c r="N23" s="3317"/>
      <c r="O23" s="3326"/>
      <c r="P23" s="3318">
        <f t="shared" si="6"/>
        <v>1</v>
      </c>
      <c r="Q23" s="3319">
        <f t="shared" si="7"/>
        <v>0</v>
      </c>
      <c r="R23" s="2224" t="str">
        <f t="shared" si="8"/>
        <v>-</v>
      </c>
    </row>
    <row r="24" spans="1:18" s="25" customFormat="1" ht="13.5" customHeight="1">
      <c r="A24" s="3322" t="s">
        <v>33</v>
      </c>
      <c r="B24" s="3315">
        <v>1</v>
      </c>
      <c r="C24" s="1913"/>
      <c r="D24" s="3323"/>
      <c r="E24" s="1914"/>
      <c r="F24" s="3315">
        <v>1</v>
      </c>
      <c r="G24" s="1913"/>
      <c r="H24" s="3324"/>
      <c r="I24" s="3324"/>
      <c r="J24" s="1823">
        <v>1</v>
      </c>
      <c r="K24" s="3325"/>
      <c r="L24" s="3325"/>
      <c r="M24" s="3325"/>
      <c r="N24" s="3317">
        <v>1</v>
      </c>
      <c r="O24" s="3326"/>
      <c r="P24" s="3318">
        <f t="shared" si="6"/>
        <v>1</v>
      </c>
      <c r="Q24" s="3319">
        <f t="shared" si="7"/>
        <v>0</v>
      </c>
      <c r="R24" s="2224" t="str">
        <f t="shared" si="8"/>
        <v>-</v>
      </c>
    </row>
    <row r="25" spans="1:18" s="25" customFormat="1" ht="13.5" customHeight="1">
      <c r="A25" s="3322" t="s">
        <v>34</v>
      </c>
      <c r="B25" s="3315">
        <v>1</v>
      </c>
      <c r="C25" s="1913"/>
      <c r="D25" s="3323"/>
      <c r="E25" s="3324"/>
      <c r="F25" s="3315">
        <v>1</v>
      </c>
      <c r="G25" s="1913"/>
      <c r="H25" s="3324"/>
      <c r="I25" s="3324"/>
      <c r="J25" s="1823">
        <v>1</v>
      </c>
      <c r="K25" s="3325"/>
      <c r="L25" s="3325"/>
      <c r="M25" s="3325"/>
      <c r="N25" s="3317">
        <v>1</v>
      </c>
      <c r="O25" s="3326"/>
      <c r="P25" s="3318">
        <f t="shared" si="6"/>
        <v>1</v>
      </c>
      <c r="Q25" s="3319">
        <f t="shared" si="7"/>
        <v>0</v>
      </c>
      <c r="R25" s="2224" t="str">
        <f t="shared" si="8"/>
        <v>-</v>
      </c>
    </row>
    <row r="26" spans="1:18" s="25" customFormat="1" ht="13.5" customHeight="1">
      <c r="A26" s="3322" t="s">
        <v>35</v>
      </c>
      <c r="B26" s="3315">
        <v>1</v>
      </c>
      <c r="C26" s="1913"/>
      <c r="D26" s="3323"/>
      <c r="E26" s="3324"/>
      <c r="F26" s="3315">
        <v>1</v>
      </c>
      <c r="G26" s="1913"/>
      <c r="H26" s="3324"/>
      <c r="I26" s="3324"/>
      <c r="J26" s="1823">
        <v>1</v>
      </c>
      <c r="K26" s="3325"/>
      <c r="L26" s="3325">
        <v>1</v>
      </c>
      <c r="M26" s="3325"/>
      <c r="N26" s="3317"/>
      <c r="O26" s="3326"/>
      <c r="P26" s="3318">
        <f t="shared" si="6"/>
        <v>1</v>
      </c>
      <c r="Q26" s="3319">
        <f t="shared" si="7"/>
        <v>0</v>
      </c>
      <c r="R26" s="2224" t="str">
        <f t="shared" si="8"/>
        <v>-</v>
      </c>
    </row>
    <row r="27" spans="1:18" s="25" customFormat="1" ht="13.5" customHeight="1">
      <c r="A27" s="3322" t="s">
        <v>36</v>
      </c>
      <c r="B27" s="3315">
        <v>1</v>
      </c>
      <c r="C27" s="1913"/>
      <c r="D27" s="3323"/>
      <c r="E27" s="3324"/>
      <c r="F27" s="3315">
        <v>1</v>
      </c>
      <c r="G27" s="1913"/>
      <c r="H27" s="3324"/>
      <c r="I27" s="3324"/>
      <c r="J27" s="1823">
        <v>1</v>
      </c>
      <c r="K27" s="3325"/>
      <c r="L27" s="3325"/>
      <c r="M27" s="3325"/>
      <c r="N27" s="3317">
        <v>1</v>
      </c>
      <c r="O27" s="3326"/>
      <c r="P27" s="3318">
        <f t="shared" si="0"/>
        <v>1</v>
      </c>
      <c r="Q27" s="3319">
        <f t="shared" si="1"/>
        <v>0</v>
      </c>
      <c r="R27" s="2224" t="str">
        <f t="shared" si="2"/>
        <v>-</v>
      </c>
    </row>
    <row r="28" spans="1:18" s="25" customFormat="1" ht="13.5" customHeight="1">
      <c r="A28" s="3322" t="s">
        <v>37</v>
      </c>
      <c r="B28" s="3315">
        <v>1</v>
      </c>
      <c r="C28" s="1913"/>
      <c r="D28" s="3323"/>
      <c r="E28" s="3324"/>
      <c r="F28" s="3315">
        <v>1</v>
      </c>
      <c r="G28" s="1913"/>
      <c r="H28" s="3324"/>
      <c r="I28" s="3324"/>
      <c r="J28" s="1823">
        <v>1</v>
      </c>
      <c r="K28" s="3325"/>
      <c r="L28" s="3325"/>
      <c r="M28" s="3325"/>
      <c r="N28" s="3325">
        <v>1</v>
      </c>
      <c r="O28" s="3326"/>
      <c r="P28" s="3318">
        <f t="shared" si="0"/>
        <v>1</v>
      </c>
      <c r="Q28" s="3319">
        <f t="shared" si="1"/>
        <v>0</v>
      </c>
      <c r="R28" s="2224" t="str">
        <f t="shared" si="2"/>
        <v>-</v>
      </c>
    </row>
    <row r="29" spans="1:18" s="25" customFormat="1" ht="13.5" customHeight="1">
      <c r="A29" s="3322" t="s">
        <v>38</v>
      </c>
      <c r="B29" s="3315">
        <v>1</v>
      </c>
      <c r="C29" s="1913"/>
      <c r="D29" s="3323"/>
      <c r="E29" s="3324"/>
      <c r="F29" s="3315">
        <v>1</v>
      </c>
      <c r="G29" s="1913"/>
      <c r="H29" s="3324"/>
      <c r="I29" s="3324"/>
      <c r="J29" s="1823">
        <v>1</v>
      </c>
      <c r="K29" s="3325"/>
      <c r="L29" s="3325"/>
      <c r="M29" s="3325"/>
      <c r="N29" s="3325">
        <v>1</v>
      </c>
      <c r="O29" s="3326"/>
      <c r="P29" s="3318">
        <f t="shared" ref="P29" si="9">IF($R29=1,"-",B29)</f>
        <v>1</v>
      </c>
      <c r="Q29" s="3319">
        <f t="shared" ref="Q29" si="10">IF($U29=1,"-",C29)</f>
        <v>0</v>
      </c>
      <c r="R29" s="2224" t="str">
        <f t="shared" ref="R29" si="11">IF(B29+C29=2,1,"-")</f>
        <v>-</v>
      </c>
    </row>
    <row r="30" spans="1:18" s="25" customFormat="1" ht="13.5" customHeight="1">
      <c r="A30" s="3322" t="s">
        <v>39</v>
      </c>
      <c r="B30" s="3315">
        <v>1</v>
      </c>
      <c r="C30" s="1913"/>
      <c r="D30" s="3323"/>
      <c r="E30" s="3324"/>
      <c r="F30" s="3315">
        <v>1</v>
      </c>
      <c r="G30" s="1913"/>
      <c r="H30" s="3324"/>
      <c r="I30" s="3324"/>
      <c r="J30" s="1823">
        <v>1</v>
      </c>
      <c r="K30" s="3325"/>
      <c r="L30" s="3325"/>
      <c r="M30" s="3325"/>
      <c r="N30" s="3325">
        <v>1</v>
      </c>
      <c r="O30" s="3326"/>
      <c r="P30" s="3318">
        <f t="shared" si="0"/>
        <v>1</v>
      </c>
      <c r="Q30" s="3319">
        <f t="shared" si="1"/>
        <v>0</v>
      </c>
      <c r="R30" s="2224" t="str">
        <f t="shared" si="2"/>
        <v>-</v>
      </c>
    </row>
    <row r="31" spans="1:18" s="25" customFormat="1" ht="13.5" customHeight="1">
      <c r="A31" s="1229" t="s">
        <v>40</v>
      </c>
      <c r="B31" s="3315">
        <v>1</v>
      </c>
      <c r="C31" s="1913"/>
      <c r="D31" s="3323"/>
      <c r="E31" s="3324"/>
      <c r="F31" s="3315">
        <v>1</v>
      </c>
      <c r="G31" s="1913"/>
      <c r="H31" s="3324"/>
      <c r="I31" s="3324"/>
      <c r="J31" s="1823">
        <v>1</v>
      </c>
      <c r="K31" s="3325"/>
      <c r="L31" s="3325"/>
      <c r="M31" s="3325"/>
      <c r="N31" s="3325">
        <v>1</v>
      </c>
      <c r="O31" s="3326"/>
      <c r="P31" s="3318">
        <f t="shared" si="0"/>
        <v>1</v>
      </c>
      <c r="Q31" s="3319">
        <f t="shared" si="1"/>
        <v>0</v>
      </c>
      <c r="R31" s="2224" t="str">
        <f t="shared" si="2"/>
        <v>-</v>
      </c>
    </row>
    <row r="32" spans="1:18" s="453" customFormat="1" ht="13.5" customHeight="1" thickBot="1">
      <c r="A32" s="3332" t="s">
        <v>41</v>
      </c>
      <c r="B32" s="3333">
        <f>SUM(B10:B31)</f>
        <v>21</v>
      </c>
      <c r="C32" s="3334">
        <f>SUM(C11:C31)</f>
        <v>1</v>
      </c>
      <c r="D32" s="3333">
        <f>SUM(D11:D31)</f>
        <v>1</v>
      </c>
      <c r="E32" s="3335">
        <f>SUM(E11:E31)</f>
        <v>1</v>
      </c>
      <c r="F32" s="3335">
        <f>SUM(F10:F31)</f>
        <v>20</v>
      </c>
      <c r="G32" s="3335">
        <f>SUM(G11:G31)</f>
        <v>0</v>
      </c>
      <c r="H32" s="3335">
        <f>SUM(H11:H31)</f>
        <v>0</v>
      </c>
      <c r="I32" s="3335">
        <f>SUM(I11:I31)</f>
        <v>0</v>
      </c>
      <c r="J32" s="3335">
        <f>SUM(J10:J31)</f>
        <v>21</v>
      </c>
      <c r="K32" s="3335">
        <f>SUM(K11:K31)</f>
        <v>1</v>
      </c>
      <c r="L32" s="3335">
        <f>SUM(L11:L31)</f>
        <v>4</v>
      </c>
      <c r="M32" s="3335">
        <f>SUM(M11:M31)</f>
        <v>0</v>
      </c>
      <c r="N32" s="3335">
        <f>SUM(N10:N31)</f>
        <v>17</v>
      </c>
      <c r="O32" s="3336">
        <f>SUM(O11:O31)</f>
        <v>1</v>
      </c>
      <c r="P32" s="3337">
        <f>SUM(P10:P31)</f>
        <v>21</v>
      </c>
      <c r="Q32" s="3338">
        <f>SUM(Q11:Q31)</f>
        <v>1</v>
      </c>
      <c r="R32" s="3339">
        <f>SUM(R11:R31)</f>
        <v>0</v>
      </c>
    </row>
    <row r="33" spans="1:18" s="25" customFormat="1" ht="9.75" customHeight="1" thickTop="1" thickBot="1">
      <c r="A33" s="1064"/>
      <c r="B33" s="714"/>
      <c r="C33" s="714"/>
      <c r="D33" s="715"/>
      <c r="E33" s="715"/>
      <c r="F33" s="715"/>
      <c r="G33" s="715"/>
      <c r="H33" s="715"/>
      <c r="I33" s="715"/>
      <c r="J33" s="715"/>
      <c r="K33" s="715"/>
      <c r="L33" s="715"/>
      <c r="M33" s="715"/>
      <c r="N33" s="715"/>
      <c r="O33" s="1230"/>
      <c r="P33" s="1815"/>
      <c r="Q33" s="1815"/>
      <c r="R33" s="1815"/>
    </row>
    <row r="34" spans="1:18" s="25" customFormat="1" ht="13.5" customHeight="1" thickBot="1">
      <c r="A34" s="2225" t="s">
        <v>42</v>
      </c>
      <c r="B34" s="2226"/>
      <c r="C34" s="2226"/>
      <c r="D34" s="2226"/>
      <c r="E34" s="2226"/>
      <c r="F34" s="2226"/>
      <c r="G34" s="2226"/>
      <c r="H34" s="2226"/>
      <c r="I34" s="2226"/>
      <c r="J34" s="2226"/>
      <c r="K34" s="2226"/>
      <c r="L34" s="2227"/>
      <c r="M34" s="2227"/>
      <c r="N34" s="2227"/>
      <c r="O34" s="2228"/>
      <c r="P34" s="2229"/>
      <c r="Q34" s="2229"/>
      <c r="R34" s="2230"/>
    </row>
    <row r="35" spans="1:18" s="25" customFormat="1" ht="13.5" customHeight="1">
      <c r="A35" s="3340" t="s">
        <v>43</v>
      </c>
      <c r="B35" s="3341">
        <v>1</v>
      </c>
      <c r="C35" s="1822"/>
      <c r="D35" s="3342"/>
      <c r="E35" s="1818"/>
      <c r="F35" s="1818">
        <v>1</v>
      </c>
      <c r="G35" s="1818"/>
      <c r="H35" s="1818"/>
      <c r="I35" s="1818"/>
      <c r="J35" s="1818"/>
      <c r="K35" s="1818"/>
      <c r="L35" s="3343"/>
      <c r="M35" s="3343"/>
      <c r="N35" s="3343">
        <v>1</v>
      </c>
      <c r="O35" s="3344"/>
      <c r="P35" s="3328">
        <f>IF($R35=1,"-",B35)</f>
        <v>1</v>
      </c>
      <c r="Q35" s="3329">
        <f>IF($U35=1,"-",C35)</f>
        <v>0</v>
      </c>
      <c r="R35" s="3330" t="str">
        <f>IF(B35+C35=2,1,"-")</f>
        <v>-</v>
      </c>
    </row>
    <row r="36" spans="1:18" s="1658" customFormat="1" ht="13.5" customHeight="1">
      <c r="A36" s="3345" t="s">
        <v>44</v>
      </c>
      <c r="B36" s="3346">
        <v>1</v>
      </c>
      <c r="C36" s="3347"/>
      <c r="D36" s="3348"/>
      <c r="E36" s="3343"/>
      <c r="F36" s="3343">
        <v>1</v>
      </c>
      <c r="G36" s="3343"/>
      <c r="H36" s="3343"/>
      <c r="I36" s="3343"/>
      <c r="J36" s="3343"/>
      <c r="K36" s="3343"/>
      <c r="L36" s="3343"/>
      <c r="M36" s="3343"/>
      <c r="N36" s="3343">
        <v>1</v>
      </c>
      <c r="O36" s="3344"/>
      <c r="P36" s="3328">
        <f t="shared" ref="P36:P51" si="12">IF($R36=1,"-",B36)</f>
        <v>1</v>
      </c>
      <c r="Q36" s="3329">
        <f t="shared" ref="Q36:Q51" si="13">IF($U36=1,"-",C36)</f>
        <v>0</v>
      </c>
      <c r="R36" s="3330" t="str">
        <f t="shared" ref="R36:R51" si="14">IF(B36+C36=2,1,"-")</f>
        <v>-</v>
      </c>
    </row>
    <row r="37" spans="1:18" s="1658" customFormat="1" ht="13.5" customHeight="1">
      <c r="A37" s="3349" t="s">
        <v>45</v>
      </c>
      <c r="B37" s="3346"/>
      <c r="C37" s="3347"/>
      <c r="D37" s="3348"/>
      <c r="E37" s="3343"/>
      <c r="F37" s="3343"/>
      <c r="G37" s="3343"/>
      <c r="H37" s="3343"/>
      <c r="I37" s="3343"/>
      <c r="J37" s="3343"/>
      <c r="K37" s="3343"/>
      <c r="L37" s="3343"/>
      <c r="M37" s="3343"/>
      <c r="N37" s="3343"/>
      <c r="O37" s="3344"/>
      <c r="P37" s="3328">
        <f t="shared" ref="P37" si="15">IF($R37=1,"-",B37)</f>
        <v>0</v>
      </c>
      <c r="Q37" s="3329">
        <f t="shared" ref="Q37" si="16">IF($U37=1,"-",C37)</f>
        <v>0</v>
      </c>
      <c r="R37" s="3330" t="str">
        <f t="shared" ref="R37" si="17">IF(B37+C37=2,1,"-")</f>
        <v>-</v>
      </c>
    </row>
    <row r="38" spans="1:18" s="25" customFormat="1" ht="13.5" customHeight="1">
      <c r="A38" s="3345" t="s">
        <v>46</v>
      </c>
      <c r="B38" s="3350">
        <v>1</v>
      </c>
      <c r="C38" s="3351"/>
      <c r="D38" s="3352"/>
      <c r="E38" s="3317"/>
      <c r="F38" s="3317">
        <v>1</v>
      </c>
      <c r="G38" s="3317"/>
      <c r="H38" s="3317"/>
      <c r="I38" s="3317"/>
      <c r="J38" s="3317"/>
      <c r="K38" s="3317"/>
      <c r="L38" s="3317"/>
      <c r="M38" s="3317"/>
      <c r="N38" s="3317">
        <v>1</v>
      </c>
      <c r="O38" s="1848"/>
      <c r="P38" s="3328">
        <f t="shared" si="12"/>
        <v>1</v>
      </c>
      <c r="Q38" s="3329">
        <f t="shared" si="13"/>
        <v>0</v>
      </c>
      <c r="R38" s="3330" t="str">
        <f t="shared" si="14"/>
        <v>-</v>
      </c>
    </row>
    <row r="39" spans="1:18" s="25" customFormat="1" ht="13.5" customHeight="1">
      <c r="A39" s="3345" t="s">
        <v>47</v>
      </c>
      <c r="B39" s="3350">
        <v>1</v>
      </c>
      <c r="C39" s="3351"/>
      <c r="D39" s="3352"/>
      <c r="E39" s="3317"/>
      <c r="F39" s="3317">
        <v>1</v>
      </c>
      <c r="G39" s="3317"/>
      <c r="H39" s="3317"/>
      <c r="I39" s="3317"/>
      <c r="J39" s="3317"/>
      <c r="K39" s="3317"/>
      <c r="L39" s="3317"/>
      <c r="M39" s="3317"/>
      <c r="N39" s="3317">
        <v>1</v>
      </c>
      <c r="O39" s="1848"/>
      <c r="P39" s="3328">
        <f t="shared" si="12"/>
        <v>1</v>
      </c>
      <c r="Q39" s="3329">
        <f t="shared" si="13"/>
        <v>0</v>
      </c>
      <c r="R39" s="3330" t="str">
        <f t="shared" si="14"/>
        <v>-</v>
      </c>
    </row>
    <row r="40" spans="1:18" s="25" customFormat="1" ht="13.5" customHeight="1">
      <c r="A40" s="3345" t="s">
        <v>48</v>
      </c>
      <c r="B40" s="3350">
        <v>1</v>
      </c>
      <c r="C40" s="3351"/>
      <c r="D40" s="3353"/>
      <c r="E40" s="3317"/>
      <c r="F40" s="3354">
        <v>1</v>
      </c>
      <c r="G40" s="3317"/>
      <c r="H40" s="3317">
        <v>1</v>
      </c>
      <c r="I40" s="3317"/>
      <c r="J40" s="3317"/>
      <c r="K40" s="3317"/>
      <c r="L40" s="3317"/>
      <c r="M40" s="3317"/>
      <c r="N40" s="3317">
        <v>1</v>
      </c>
      <c r="O40" s="1848"/>
      <c r="P40" s="3328">
        <f t="shared" si="12"/>
        <v>1</v>
      </c>
      <c r="Q40" s="3329">
        <f t="shared" si="13"/>
        <v>0</v>
      </c>
      <c r="R40" s="3330" t="str">
        <f t="shared" si="14"/>
        <v>-</v>
      </c>
    </row>
    <row r="41" spans="1:18" s="25" customFormat="1" ht="13.5" customHeight="1">
      <c r="A41" s="3345" t="s">
        <v>49</v>
      </c>
      <c r="B41" s="3350">
        <v>1</v>
      </c>
      <c r="C41" s="3351"/>
      <c r="D41" s="3352"/>
      <c r="E41" s="3317"/>
      <c r="F41" s="3317">
        <v>1</v>
      </c>
      <c r="G41" s="3317"/>
      <c r="H41" s="3317"/>
      <c r="I41" s="3317"/>
      <c r="J41" s="3317"/>
      <c r="K41" s="3317"/>
      <c r="L41" s="3317"/>
      <c r="M41" s="3317"/>
      <c r="N41" s="3317">
        <v>1</v>
      </c>
      <c r="O41" s="1848"/>
      <c r="P41" s="3328">
        <f t="shared" si="12"/>
        <v>1</v>
      </c>
      <c r="Q41" s="3329">
        <f t="shared" si="13"/>
        <v>0</v>
      </c>
      <c r="R41" s="3330" t="str">
        <f t="shared" si="14"/>
        <v>-</v>
      </c>
    </row>
    <row r="42" spans="1:18" s="25" customFormat="1" ht="13.5" customHeight="1">
      <c r="A42" s="3345" t="s">
        <v>50</v>
      </c>
      <c r="B42" s="3350">
        <v>1</v>
      </c>
      <c r="C42" s="3351"/>
      <c r="D42" s="3352"/>
      <c r="E42" s="3317"/>
      <c r="F42" s="3317">
        <v>1</v>
      </c>
      <c r="G42" s="3317">
        <v>1</v>
      </c>
      <c r="H42" s="3317"/>
      <c r="I42" s="3317"/>
      <c r="J42" s="3317"/>
      <c r="K42" s="3317"/>
      <c r="L42" s="3317"/>
      <c r="M42" s="3317"/>
      <c r="N42" s="3317">
        <v>1</v>
      </c>
      <c r="O42" s="1848"/>
      <c r="P42" s="3328">
        <f t="shared" si="12"/>
        <v>1</v>
      </c>
      <c r="Q42" s="3329">
        <f t="shared" si="13"/>
        <v>0</v>
      </c>
      <c r="R42" s="3330" t="str">
        <f t="shared" si="14"/>
        <v>-</v>
      </c>
    </row>
    <row r="43" spans="1:18" s="25" customFormat="1" ht="13.5" customHeight="1">
      <c r="A43" s="3345" t="s">
        <v>51</v>
      </c>
      <c r="B43" s="3350">
        <v>1</v>
      </c>
      <c r="C43" s="3351"/>
      <c r="D43" s="3352"/>
      <c r="E43" s="3317"/>
      <c r="F43" s="3317">
        <v>1</v>
      </c>
      <c r="G43" s="3317"/>
      <c r="H43" s="3317"/>
      <c r="I43" s="3317"/>
      <c r="J43" s="3317"/>
      <c r="K43" s="3317"/>
      <c r="L43" s="3317"/>
      <c r="M43" s="3317"/>
      <c r="N43" s="3317">
        <v>1</v>
      </c>
      <c r="O43" s="1848"/>
      <c r="P43" s="3328">
        <f t="shared" ref="P43" si="18">IF($R43=1,"-",B43)</f>
        <v>1</v>
      </c>
      <c r="Q43" s="3329">
        <f t="shared" ref="Q43" si="19">IF($U43=1,"-",C43)</f>
        <v>0</v>
      </c>
      <c r="R43" s="3330" t="str">
        <f t="shared" ref="R43" si="20">IF(B43+C43=2,1,"-")</f>
        <v>-</v>
      </c>
    </row>
    <row r="44" spans="1:18" s="25" customFormat="1" ht="13.5" customHeight="1">
      <c r="A44" s="3345" t="s">
        <v>52</v>
      </c>
      <c r="B44" s="3346">
        <v>1</v>
      </c>
      <c r="C44" s="3347"/>
      <c r="D44" s="3348"/>
      <c r="E44" s="3317"/>
      <c r="F44" s="3343">
        <v>1</v>
      </c>
      <c r="G44" s="3343"/>
      <c r="H44" s="3343"/>
      <c r="I44" s="3343"/>
      <c r="J44" s="3343"/>
      <c r="K44" s="3343"/>
      <c r="L44" s="3343"/>
      <c r="M44" s="3343"/>
      <c r="N44" s="3343">
        <v>1</v>
      </c>
      <c r="O44" s="3344"/>
      <c r="P44" s="3328">
        <f t="shared" si="12"/>
        <v>1</v>
      </c>
      <c r="Q44" s="3329">
        <f t="shared" si="13"/>
        <v>0</v>
      </c>
      <c r="R44" s="3330" t="str">
        <f t="shared" si="14"/>
        <v>-</v>
      </c>
    </row>
    <row r="45" spans="1:18" s="25" customFormat="1" ht="13.5" customHeight="1">
      <c r="A45" s="3345" t="s">
        <v>53</v>
      </c>
      <c r="B45" s="3346">
        <v>1</v>
      </c>
      <c r="C45" s="3347"/>
      <c r="D45" s="3348"/>
      <c r="E45" s="3317"/>
      <c r="F45" s="3343">
        <v>1</v>
      </c>
      <c r="G45" s="3343"/>
      <c r="H45" s="3343"/>
      <c r="I45" s="3343"/>
      <c r="J45" s="3343"/>
      <c r="K45" s="3343"/>
      <c r="L45" s="3343"/>
      <c r="M45" s="3343"/>
      <c r="N45" s="3343">
        <v>1</v>
      </c>
      <c r="O45" s="3344"/>
      <c r="P45" s="3328">
        <f t="shared" si="12"/>
        <v>1</v>
      </c>
      <c r="Q45" s="3329">
        <f t="shared" si="13"/>
        <v>0</v>
      </c>
      <c r="R45" s="3330" t="str">
        <f t="shared" si="14"/>
        <v>-</v>
      </c>
    </row>
    <row r="46" spans="1:18" s="25" customFormat="1" ht="13.5" customHeight="1">
      <c r="A46" s="3345" t="s">
        <v>54</v>
      </c>
      <c r="B46" s="3350">
        <v>1</v>
      </c>
      <c r="C46" s="3351"/>
      <c r="D46" s="3352"/>
      <c r="E46" s="3317"/>
      <c r="F46" s="3317">
        <v>1</v>
      </c>
      <c r="G46" s="3317"/>
      <c r="H46" s="3317">
        <v>1</v>
      </c>
      <c r="I46" s="3317"/>
      <c r="J46" s="3317"/>
      <c r="K46" s="3317"/>
      <c r="L46" s="3317"/>
      <c r="M46" s="3317"/>
      <c r="N46" s="3317">
        <v>1</v>
      </c>
      <c r="O46" s="1848"/>
      <c r="P46" s="3328">
        <f t="shared" si="12"/>
        <v>1</v>
      </c>
      <c r="Q46" s="3329">
        <f t="shared" si="13"/>
        <v>0</v>
      </c>
      <c r="R46" s="3330" t="str">
        <f t="shared" si="14"/>
        <v>-</v>
      </c>
    </row>
    <row r="47" spans="1:18" s="1658" customFormat="1" ht="13.5" customHeight="1">
      <c r="A47" s="3345" t="s">
        <v>55</v>
      </c>
      <c r="B47" s="3350"/>
      <c r="C47" s="3351">
        <v>1</v>
      </c>
      <c r="D47" s="3352"/>
      <c r="E47" s="3317"/>
      <c r="F47" s="3317"/>
      <c r="G47" s="3317">
        <v>1</v>
      </c>
      <c r="H47" s="3317"/>
      <c r="I47" s="3317">
        <v>1</v>
      </c>
      <c r="J47" s="3317"/>
      <c r="K47" s="3317"/>
      <c r="L47" s="3317"/>
      <c r="M47" s="3317"/>
      <c r="N47" s="3317"/>
      <c r="O47" s="1848">
        <v>1</v>
      </c>
      <c r="P47" s="3328">
        <f t="shared" si="12"/>
        <v>0</v>
      </c>
      <c r="Q47" s="3329">
        <f t="shared" si="13"/>
        <v>1</v>
      </c>
      <c r="R47" s="3330" t="str">
        <f t="shared" si="14"/>
        <v>-</v>
      </c>
    </row>
    <row r="48" spans="1:18" s="1658" customFormat="1" ht="13.5" customHeight="1">
      <c r="A48" s="3345" t="s">
        <v>56</v>
      </c>
      <c r="B48" s="3350">
        <v>1</v>
      </c>
      <c r="C48" s="3351"/>
      <c r="D48" s="3353"/>
      <c r="E48" s="3317"/>
      <c r="F48" s="3354">
        <v>1</v>
      </c>
      <c r="G48" s="3317"/>
      <c r="H48" s="3317"/>
      <c r="I48" s="3317"/>
      <c r="J48" s="3317"/>
      <c r="K48" s="3317"/>
      <c r="L48" s="3317"/>
      <c r="M48" s="3317"/>
      <c r="N48" s="3317">
        <v>1</v>
      </c>
      <c r="O48" s="1848"/>
      <c r="P48" s="3328">
        <f t="shared" si="12"/>
        <v>1</v>
      </c>
      <c r="Q48" s="3329">
        <f t="shared" si="13"/>
        <v>0</v>
      </c>
      <c r="R48" s="3330" t="str">
        <f t="shared" si="14"/>
        <v>-</v>
      </c>
    </row>
    <row r="49" spans="1:18" s="1658" customFormat="1" ht="13.5" customHeight="1">
      <c r="A49" s="3345" t="s">
        <v>57</v>
      </c>
      <c r="B49" s="3350"/>
      <c r="C49" s="3351">
        <v>1</v>
      </c>
      <c r="D49" s="3352"/>
      <c r="E49" s="1823">
        <v>1</v>
      </c>
      <c r="F49" s="3317"/>
      <c r="G49" s="3317"/>
      <c r="H49" s="3317"/>
      <c r="I49" s="3317">
        <v>1</v>
      </c>
      <c r="J49" s="3317"/>
      <c r="K49" s="3317"/>
      <c r="L49" s="3317"/>
      <c r="M49" s="3317"/>
      <c r="N49" s="3317"/>
      <c r="O49" s="1848">
        <v>1</v>
      </c>
      <c r="P49" s="3328">
        <f t="shared" si="12"/>
        <v>0</v>
      </c>
      <c r="Q49" s="3329">
        <f t="shared" si="13"/>
        <v>1</v>
      </c>
      <c r="R49" s="3330" t="str">
        <f t="shared" si="14"/>
        <v>-</v>
      </c>
    </row>
    <row r="50" spans="1:18" s="1658" customFormat="1" ht="13.5" customHeight="1">
      <c r="A50" s="3355" t="s">
        <v>58</v>
      </c>
      <c r="B50" s="3350"/>
      <c r="C50" s="3351"/>
      <c r="D50" s="3352"/>
      <c r="E50" s="1823"/>
      <c r="F50" s="3317"/>
      <c r="G50" s="3317"/>
      <c r="H50" s="3317"/>
      <c r="I50" s="3317"/>
      <c r="J50" s="3317"/>
      <c r="K50" s="3317"/>
      <c r="L50" s="3317"/>
      <c r="M50" s="3317"/>
      <c r="N50" s="3317"/>
      <c r="O50" s="1848"/>
      <c r="P50" s="3328">
        <f t="shared" si="12"/>
        <v>0</v>
      </c>
      <c r="Q50" s="3329">
        <f t="shared" si="13"/>
        <v>0</v>
      </c>
      <c r="R50" s="3330" t="str">
        <f t="shared" si="14"/>
        <v>-</v>
      </c>
    </row>
    <row r="51" spans="1:18" s="25" customFormat="1" ht="13.5" customHeight="1">
      <c r="A51" s="3345" t="s">
        <v>59</v>
      </c>
      <c r="B51" s="3350">
        <v>1</v>
      </c>
      <c r="C51" s="3351"/>
      <c r="D51" s="3352">
        <v>1</v>
      </c>
      <c r="E51" s="3317"/>
      <c r="F51" s="3317"/>
      <c r="G51" s="3317"/>
      <c r="H51" s="3317"/>
      <c r="I51" s="3317"/>
      <c r="J51" s="3317"/>
      <c r="K51" s="3317"/>
      <c r="L51" s="3317"/>
      <c r="M51" s="3317"/>
      <c r="N51" s="3317">
        <v>1</v>
      </c>
      <c r="O51" s="1848"/>
      <c r="P51" s="3328">
        <f t="shared" si="12"/>
        <v>1</v>
      </c>
      <c r="Q51" s="3329">
        <f t="shared" si="13"/>
        <v>0</v>
      </c>
      <c r="R51" s="3330" t="str">
        <f t="shared" si="14"/>
        <v>-</v>
      </c>
    </row>
    <row r="52" spans="1:18" s="453" customFormat="1" ht="13.5" customHeight="1" thickBot="1">
      <c r="A52" s="3332" t="s">
        <v>41</v>
      </c>
      <c r="B52" s="3333">
        <f t="shared" ref="B52:R52" si="21">SUM(B35:B51)</f>
        <v>13</v>
      </c>
      <c r="C52" s="3334">
        <f t="shared" si="21"/>
        <v>2</v>
      </c>
      <c r="D52" s="3333">
        <f t="shared" si="21"/>
        <v>1</v>
      </c>
      <c r="E52" s="3335">
        <f t="shared" si="21"/>
        <v>1</v>
      </c>
      <c r="F52" s="3335">
        <f t="shared" si="21"/>
        <v>12</v>
      </c>
      <c r="G52" s="3335">
        <f t="shared" si="21"/>
        <v>2</v>
      </c>
      <c r="H52" s="3335">
        <f t="shared" si="21"/>
        <v>2</v>
      </c>
      <c r="I52" s="3335">
        <f t="shared" si="21"/>
        <v>2</v>
      </c>
      <c r="J52" s="3335">
        <f t="shared" si="21"/>
        <v>0</v>
      </c>
      <c r="K52" s="3335">
        <f t="shared" si="21"/>
        <v>0</v>
      </c>
      <c r="L52" s="3335">
        <f t="shared" si="21"/>
        <v>0</v>
      </c>
      <c r="M52" s="3335">
        <f t="shared" si="21"/>
        <v>0</v>
      </c>
      <c r="N52" s="3335">
        <f t="shared" si="21"/>
        <v>13</v>
      </c>
      <c r="O52" s="3336">
        <f t="shared" si="21"/>
        <v>2</v>
      </c>
      <c r="P52" s="3337">
        <f t="shared" si="21"/>
        <v>13</v>
      </c>
      <c r="Q52" s="3338">
        <f t="shared" si="21"/>
        <v>2</v>
      </c>
      <c r="R52" s="3339">
        <f t="shared" si="21"/>
        <v>0</v>
      </c>
    </row>
    <row r="53" spans="1:18" s="25" customFormat="1" ht="9.75" customHeight="1" thickTop="1" thickBot="1">
      <c r="A53" s="1064"/>
      <c r="B53" s="714"/>
      <c r="C53" s="714"/>
      <c r="D53" s="715"/>
      <c r="E53" s="715"/>
      <c r="F53" s="715"/>
      <c r="G53" s="715"/>
      <c r="H53" s="715"/>
      <c r="I53" s="715"/>
      <c r="J53" s="715"/>
      <c r="K53" s="715"/>
      <c r="L53" s="715"/>
      <c r="M53" s="715"/>
      <c r="N53" s="715"/>
      <c r="O53" s="1230"/>
      <c r="P53" s="1815"/>
      <c r="Q53" s="1815"/>
      <c r="R53" s="1815"/>
    </row>
    <row r="54" spans="1:18" s="25" customFormat="1" ht="13.5" customHeight="1" thickBot="1">
      <c r="A54" s="2225" t="s">
        <v>60</v>
      </c>
      <c r="B54" s="2231" t="s">
        <v>61</v>
      </c>
      <c r="C54" s="2231"/>
      <c r="D54" s="2231"/>
      <c r="E54" s="2231"/>
      <c r="F54" s="2231"/>
      <c r="G54" s="2231"/>
      <c r="H54" s="2231"/>
      <c r="I54" s="2231"/>
      <c r="J54" s="2231"/>
      <c r="K54" s="2231"/>
      <c r="L54" s="2232"/>
      <c r="M54" s="2232"/>
      <c r="N54" s="2232"/>
      <c r="O54" s="2233"/>
      <c r="P54" s="2229"/>
      <c r="Q54" s="2229"/>
      <c r="R54" s="2230"/>
    </row>
    <row r="55" spans="1:18" s="25" customFormat="1" ht="11.25" customHeight="1">
      <c r="A55" s="3340" t="s">
        <v>62</v>
      </c>
      <c r="B55" s="3356">
        <v>1</v>
      </c>
      <c r="C55" s="1849"/>
      <c r="D55" s="3357"/>
      <c r="E55" s="1850"/>
      <c r="F55" s="1850">
        <v>1</v>
      </c>
      <c r="G55" s="1850"/>
      <c r="H55" s="1850"/>
      <c r="I55" s="1850"/>
      <c r="J55" s="1818">
        <v>1</v>
      </c>
      <c r="K55" s="1818"/>
      <c r="L55" s="3343"/>
      <c r="M55" s="3343"/>
      <c r="N55" s="3341">
        <v>1</v>
      </c>
      <c r="O55" s="3344"/>
      <c r="P55" s="3328">
        <f t="shared" ref="P55:P70" si="22">IF($R55=1,"-",B55)</f>
        <v>1</v>
      </c>
      <c r="Q55" s="3329">
        <f t="shared" ref="Q55:Q70" si="23">IF($U55=1,"-",C55)</f>
        <v>0</v>
      </c>
      <c r="R55" s="3330" t="str">
        <f t="shared" ref="R55:R70" si="24">IF(B55+C55=2,1,"-")</f>
        <v>-</v>
      </c>
    </row>
    <row r="56" spans="1:18" s="25" customFormat="1" ht="11.25" customHeight="1">
      <c r="A56" s="3340" t="s">
        <v>63</v>
      </c>
      <c r="B56" s="3356">
        <v>1</v>
      </c>
      <c r="C56" s="1849"/>
      <c r="D56" s="3357">
        <v>1</v>
      </c>
      <c r="E56" s="1850"/>
      <c r="F56" s="1850">
        <v>1</v>
      </c>
      <c r="G56" s="1850"/>
      <c r="H56" s="1850"/>
      <c r="I56" s="1850"/>
      <c r="J56" s="1818">
        <v>1</v>
      </c>
      <c r="K56" s="1818"/>
      <c r="L56" s="3343"/>
      <c r="M56" s="3343"/>
      <c r="N56" s="3341">
        <v>1</v>
      </c>
      <c r="O56" s="3344"/>
      <c r="P56" s="3328">
        <f t="shared" si="22"/>
        <v>1</v>
      </c>
      <c r="Q56" s="3329">
        <f t="shared" si="23"/>
        <v>0</v>
      </c>
      <c r="R56" s="3330" t="str">
        <f t="shared" si="24"/>
        <v>-</v>
      </c>
    </row>
    <row r="57" spans="1:18" s="25" customFormat="1" ht="11.25" customHeight="1">
      <c r="A57" s="3345" t="s">
        <v>64</v>
      </c>
      <c r="B57" s="3356">
        <v>1</v>
      </c>
      <c r="C57" s="1849"/>
      <c r="D57" s="3357">
        <v>1</v>
      </c>
      <c r="E57" s="1850"/>
      <c r="F57" s="1850">
        <v>1</v>
      </c>
      <c r="G57" s="1850"/>
      <c r="H57" s="1850"/>
      <c r="I57" s="1850"/>
      <c r="J57" s="1818">
        <v>1</v>
      </c>
      <c r="K57" s="1818"/>
      <c r="L57" s="3343"/>
      <c r="M57" s="3343"/>
      <c r="N57" s="3341">
        <v>1</v>
      </c>
      <c r="O57" s="3344"/>
      <c r="P57" s="3328">
        <f t="shared" si="22"/>
        <v>1</v>
      </c>
      <c r="Q57" s="3329">
        <f t="shared" si="23"/>
        <v>0</v>
      </c>
      <c r="R57" s="3330" t="str">
        <f t="shared" si="24"/>
        <v>-</v>
      </c>
    </row>
    <row r="58" spans="1:18" s="25" customFormat="1" ht="11.25" customHeight="1">
      <c r="A58" s="3345" t="s">
        <v>65</v>
      </c>
      <c r="B58" s="3356">
        <v>1</v>
      </c>
      <c r="C58" s="1849"/>
      <c r="D58" s="3357"/>
      <c r="E58" s="1850"/>
      <c r="F58" s="1850">
        <v>1</v>
      </c>
      <c r="G58" s="1850"/>
      <c r="H58" s="1850"/>
      <c r="I58" s="1850"/>
      <c r="J58" s="1818">
        <v>1</v>
      </c>
      <c r="K58" s="1818"/>
      <c r="L58" s="3343"/>
      <c r="M58" s="3343"/>
      <c r="N58" s="3341">
        <v>1</v>
      </c>
      <c r="O58" s="3344"/>
      <c r="P58" s="3328">
        <f t="shared" si="22"/>
        <v>1</v>
      </c>
      <c r="Q58" s="3329">
        <f t="shared" si="23"/>
        <v>0</v>
      </c>
      <c r="R58" s="3330" t="str">
        <f t="shared" si="24"/>
        <v>-</v>
      </c>
    </row>
    <row r="59" spans="1:18" s="25" customFormat="1" ht="11.25" customHeight="1">
      <c r="A59" s="3345" t="s">
        <v>66</v>
      </c>
      <c r="B59" s="3356"/>
      <c r="C59" s="1849">
        <v>1</v>
      </c>
      <c r="D59" s="3357"/>
      <c r="E59" s="1850">
        <v>1</v>
      </c>
      <c r="F59" s="1850"/>
      <c r="G59" s="1850">
        <v>1</v>
      </c>
      <c r="H59" s="1850"/>
      <c r="I59" s="1850">
        <v>1</v>
      </c>
      <c r="J59" s="1818"/>
      <c r="K59" s="1818"/>
      <c r="L59" s="3343"/>
      <c r="M59" s="3343"/>
      <c r="N59" s="3341"/>
      <c r="O59" s="3344">
        <v>1</v>
      </c>
      <c r="P59" s="3328">
        <f t="shared" si="22"/>
        <v>0</v>
      </c>
      <c r="Q59" s="3329">
        <f t="shared" si="23"/>
        <v>1</v>
      </c>
      <c r="R59" s="3330" t="str">
        <f t="shared" si="24"/>
        <v>-</v>
      </c>
    </row>
    <row r="60" spans="1:18" s="25" customFormat="1" ht="11.25" customHeight="1">
      <c r="A60" s="3345" t="s">
        <v>67</v>
      </c>
      <c r="B60" s="3356">
        <v>1</v>
      </c>
      <c r="C60" s="1849"/>
      <c r="D60" s="3357"/>
      <c r="E60" s="1850"/>
      <c r="F60" s="1850">
        <v>1</v>
      </c>
      <c r="G60" s="1850"/>
      <c r="H60" s="1850"/>
      <c r="I60" s="1850"/>
      <c r="J60" s="1818">
        <v>1</v>
      </c>
      <c r="K60" s="1818"/>
      <c r="L60" s="3343"/>
      <c r="M60" s="3343"/>
      <c r="N60" s="3341">
        <v>1</v>
      </c>
      <c r="O60" s="3344"/>
      <c r="P60" s="3328">
        <f t="shared" si="22"/>
        <v>1</v>
      </c>
      <c r="Q60" s="3329">
        <f t="shared" si="23"/>
        <v>0</v>
      </c>
      <c r="R60" s="3330" t="str">
        <f t="shared" si="24"/>
        <v>-</v>
      </c>
    </row>
    <row r="61" spans="1:18" s="25" customFormat="1" ht="11.25" customHeight="1">
      <c r="A61" s="3345" t="s">
        <v>68</v>
      </c>
      <c r="B61" s="3358"/>
      <c r="C61" s="3359">
        <v>1</v>
      </c>
      <c r="D61" s="3360"/>
      <c r="E61" s="3361"/>
      <c r="F61" s="3361"/>
      <c r="G61" s="3361">
        <v>1</v>
      </c>
      <c r="H61" s="3361"/>
      <c r="I61" s="3361">
        <v>1</v>
      </c>
      <c r="J61" s="3343"/>
      <c r="K61" s="3343"/>
      <c r="L61" s="3343"/>
      <c r="M61" s="3343"/>
      <c r="N61" s="3346"/>
      <c r="O61" s="3344">
        <v>1</v>
      </c>
      <c r="P61" s="3328">
        <f t="shared" si="22"/>
        <v>0</v>
      </c>
      <c r="Q61" s="3329">
        <f t="shared" si="23"/>
        <v>1</v>
      </c>
      <c r="R61" s="3330" t="str">
        <f t="shared" si="24"/>
        <v>-</v>
      </c>
    </row>
    <row r="62" spans="1:18" s="25" customFormat="1" ht="11.25" customHeight="1">
      <c r="A62" s="3345" t="s">
        <v>69</v>
      </c>
      <c r="B62" s="3362">
        <v>1</v>
      </c>
      <c r="C62" s="3363"/>
      <c r="D62" s="3320"/>
      <c r="E62" s="3321"/>
      <c r="F62" s="3321">
        <v>1</v>
      </c>
      <c r="G62" s="3321"/>
      <c r="H62" s="3321">
        <v>1</v>
      </c>
      <c r="I62" s="3321"/>
      <c r="J62" s="3317"/>
      <c r="K62" s="3317"/>
      <c r="L62" s="3317"/>
      <c r="M62" s="3317"/>
      <c r="N62" s="3350">
        <v>1</v>
      </c>
      <c r="O62" s="1848"/>
      <c r="P62" s="3328">
        <f t="shared" si="22"/>
        <v>1</v>
      </c>
      <c r="Q62" s="3329">
        <f t="shared" si="23"/>
        <v>0</v>
      </c>
      <c r="R62" s="3330" t="str">
        <f t="shared" si="24"/>
        <v>-</v>
      </c>
    </row>
    <row r="63" spans="1:18" s="1658" customFormat="1" ht="13.5" customHeight="1">
      <c r="A63" s="3345" t="s">
        <v>70</v>
      </c>
      <c r="B63" s="3362">
        <v>1</v>
      </c>
      <c r="C63" s="3363"/>
      <c r="D63" s="3320"/>
      <c r="E63" s="3321"/>
      <c r="F63" s="3321">
        <v>1</v>
      </c>
      <c r="G63" s="3321"/>
      <c r="H63" s="3321"/>
      <c r="I63" s="3321"/>
      <c r="J63" s="3317">
        <v>1</v>
      </c>
      <c r="K63" s="3317"/>
      <c r="L63" s="3317"/>
      <c r="M63" s="3317"/>
      <c r="N63" s="3350">
        <v>1</v>
      </c>
      <c r="O63" s="1848"/>
      <c r="P63" s="3328">
        <f t="shared" si="22"/>
        <v>1</v>
      </c>
      <c r="Q63" s="3329">
        <f t="shared" si="23"/>
        <v>0</v>
      </c>
      <c r="R63" s="3330" t="str">
        <f t="shared" si="24"/>
        <v>-</v>
      </c>
    </row>
    <row r="64" spans="1:18" s="1658" customFormat="1" ht="11.25" customHeight="1">
      <c r="A64" s="3345" t="s">
        <v>71</v>
      </c>
      <c r="B64" s="3362">
        <v>1</v>
      </c>
      <c r="C64" s="3363"/>
      <c r="D64" s="3320"/>
      <c r="E64" s="3321"/>
      <c r="F64" s="3321">
        <v>1</v>
      </c>
      <c r="G64" s="3321"/>
      <c r="H64" s="3321"/>
      <c r="I64" s="3321"/>
      <c r="J64" s="3317">
        <v>1</v>
      </c>
      <c r="K64" s="3317"/>
      <c r="L64" s="3317"/>
      <c r="M64" s="3317"/>
      <c r="N64" s="3350">
        <v>1</v>
      </c>
      <c r="O64" s="1848"/>
      <c r="P64" s="3328">
        <f t="shared" si="22"/>
        <v>1</v>
      </c>
      <c r="Q64" s="3329">
        <f t="shared" si="23"/>
        <v>0</v>
      </c>
      <c r="R64" s="3330" t="str">
        <f t="shared" si="24"/>
        <v>-</v>
      </c>
    </row>
    <row r="65" spans="1:18" s="1658" customFormat="1" ht="11.25" customHeight="1">
      <c r="A65" s="3345" t="s">
        <v>72</v>
      </c>
      <c r="B65" s="3362">
        <v>1</v>
      </c>
      <c r="C65" s="3363"/>
      <c r="D65" s="3364"/>
      <c r="E65" s="3321"/>
      <c r="F65" s="3365">
        <v>1</v>
      </c>
      <c r="G65" s="3321"/>
      <c r="H65" s="3321"/>
      <c r="I65" s="3321"/>
      <c r="J65" s="3317">
        <v>1</v>
      </c>
      <c r="K65" s="3317"/>
      <c r="L65" s="3317"/>
      <c r="M65" s="3317"/>
      <c r="N65" s="3350">
        <v>1</v>
      </c>
      <c r="O65" s="1848"/>
      <c r="P65" s="3328">
        <f t="shared" si="22"/>
        <v>1</v>
      </c>
      <c r="Q65" s="3329">
        <f t="shared" si="23"/>
        <v>0</v>
      </c>
      <c r="R65" s="3330" t="str">
        <f t="shared" si="24"/>
        <v>-</v>
      </c>
    </row>
    <row r="66" spans="1:18" s="1658" customFormat="1" ht="11.25" customHeight="1">
      <c r="A66" s="3345" t="s">
        <v>73</v>
      </c>
      <c r="B66" s="3362"/>
      <c r="C66" s="3363">
        <v>1</v>
      </c>
      <c r="D66" s="3320"/>
      <c r="E66" s="3321">
        <v>1</v>
      </c>
      <c r="F66" s="3321"/>
      <c r="G66" s="3321">
        <v>1</v>
      </c>
      <c r="H66" s="3321"/>
      <c r="I66" s="3321"/>
      <c r="J66" s="3317"/>
      <c r="K66" s="3317">
        <v>1</v>
      </c>
      <c r="L66" s="3317"/>
      <c r="M66" s="3317"/>
      <c r="N66" s="3350"/>
      <c r="O66" s="1848">
        <v>1</v>
      </c>
      <c r="P66" s="3328">
        <f t="shared" si="22"/>
        <v>0</v>
      </c>
      <c r="Q66" s="3329">
        <f t="shared" si="23"/>
        <v>1</v>
      </c>
      <c r="R66" s="3330" t="str">
        <f t="shared" si="24"/>
        <v>-</v>
      </c>
    </row>
    <row r="67" spans="1:18" s="1658" customFormat="1" ht="11.25" customHeight="1">
      <c r="A67" s="3345" t="s">
        <v>74</v>
      </c>
      <c r="B67" s="3362">
        <v>1</v>
      </c>
      <c r="C67" s="3363"/>
      <c r="D67" s="3320"/>
      <c r="E67" s="3321"/>
      <c r="F67" s="3321">
        <v>1</v>
      </c>
      <c r="G67" s="3321"/>
      <c r="H67" s="3321"/>
      <c r="I67" s="3321"/>
      <c r="J67" s="3317">
        <v>1</v>
      </c>
      <c r="K67" s="3317"/>
      <c r="L67" s="3317"/>
      <c r="M67" s="3317"/>
      <c r="N67" s="3350">
        <v>1</v>
      </c>
      <c r="O67" s="1848"/>
      <c r="P67" s="3328">
        <f t="shared" si="22"/>
        <v>1</v>
      </c>
      <c r="Q67" s="3329">
        <f t="shared" si="23"/>
        <v>0</v>
      </c>
      <c r="R67" s="3330" t="str">
        <f t="shared" si="24"/>
        <v>-</v>
      </c>
    </row>
    <row r="68" spans="1:18" s="1658" customFormat="1" ht="13.5" customHeight="1">
      <c r="A68" s="3345" t="s">
        <v>75</v>
      </c>
      <c r="B68" s="3362">
        <v>1</v>
      </c>
      <c r="C68" s="3363"/>
      <c r="D68" s="3320"/>
      <c r="E68" s="3321"/>
      <c r="F68" s="3321">
        <v>1</v>
      </c>
      <c r="G68" s="3321"/>
      <c r="H68" s="3321"/>
      <c r="I68" s="3321"/>
      <c r="J68" s="3317">
        <v>1</v>
      </c>
      <c r="K68" s="3317"/>
      <c r="L68" s="3317"/>
      <c r="M68" s="3317"/>
      <c r="N68" s="3350">
        <v>1</v>
      </c>
      <c r="O68" s="1848"/>
      <c r="P68" s="3328">
        <f t="shared" si="22"/>
        <v>1</v>
      </c>
      <c r="Q68" s="3329">
        <f t="shared" si="23"/>
        <v>0</v>
      </c>
      <c r="R68" s="3330" t="str">
        <f t="shared" si="24"/>
        <v>-</v>
      </c>
    </row>
    <row r="69" spans="1:18" s="25" customFormat="1" ht="11.25" customHeight="1">
      <c r="A69" s="3345" t="s">
        <v>76</v>
      </c>
      <c r="B69" s="3358">
        <v>1</v>
      </c>
      <c r="C69" s="3359"/>
      <c r="D69" s="3360"/>
      <c r="E69" s="3321"/>
      <c r="F69" s="3361">
        <v>1</v>
      </c>
      <c r="G69" s="3361"/>
      <c r="H69" s="3361"/>
      <c r="I69" s="3361"/>
      <c r="J69" s="3343">
        <v>1</v>
      </c>
      <c r="K69" s="3343"/>
      <c r="L69" s="3343"/>
      <c r="M69" s="3343"/>
      <c r="N69" s="3346">
        <v>1</v>
      </c>
      <c r="O69" s="3344"/>
      <c r="P69" s="3328">
        <f t="shared" si="22"/>
        <v>1</v>
      </c>
      <c r="Q69" s="3329">
        <f t="shared" si="23"/>
        <v>0</v>
      </c>
      <c r="R69" s="3330" t="str">
        <f t="shared" si="24"/>
        <v>-</v>
      </c>
    </row>
    <row r="70" spans="1:18" s="25" customFormat="1" ht="11.25" customHeight="1">
      <c r="A70" s="3366" t="s">
        <v>77</v>
      </c>
      <c r="B70" s="3358">
        <v>1</v>
      </c>
      <c r="C70" s="3359"/>
      <c r="D70" s="3360"/>
      <c r="E70" s="3321"/>
      <c r="F70" s="3361">
        <v>1</v>
      </c>
      <c r="G70" s="3361"/>
      <c r="H70" s="3361"/>
      <c r="I70" s="3361"/>
      <c r="J70" s="3343">
        <v>1</v>
      </c>
      <c r="K70" s="3343"/>
      <c r="L70" s="3343"/>
      <c r="M70" s="3343"/>
      <c r="N70" s="3346">
        <v>1</v>
      </c>
      <c r="O70" s="3344"/>
      <c r="P70" s="3328">
        <f t="shared" si="22"/>
        <v>1</v>
      </c>
      <c r="Q70" s="3329">
        <f t="shared" si="23"/>
        <v>0</v>
      </c>
      <c r="R70" s="3330" t="str">
        <f t="shared" si="24"/>
        <v>-</v>
      </c>
    </row>
    <row r="71" spans="1:18" s="453" customFormat="1" ht="13.5" customHeight="1" thickBot="1">
      <c r="A71" s="3332" t="s">
        <v>41</v>
      </c>
      <c r="B71" s="3333">
        <f t="shared" ref="B71:R71" si="25">SUM(B55:B70)</f>
        <v>13</v>
      </c>
      <c r="C71" s="3334">
        <f t="shared" si="25"/>
        <v>3</v>
      </c>
      <c r="D71" s="3333">
        <f t="shared" si="25"/>
        <v>2</v>
      </c>
      <c r="E71" s="3335">
        <f t="shared" si="25"/>
        <v>2</v>
      </c>
      <c r="F71" s="3335">
        <f t="shared" si="25"/>
        <v>13</v>
      </c>
      <c r="G71" s="3335">
        <f t="shared" si="25"/>
        <v>3</v>
      </c>
      <c r="H71" s="3335">
        <f t="shared" si="25"/>
        <v>1</v>
      </c>
      <c r="I71" s="3335">
        <f t="shared" si="25"/>
        <v>2</v>
      </c>
      <c r="J71" s="3335">
        <f t="shared" si="25"/>
        <v>12</v>
      </c>
      <c r="K71" s="3335">
        <f t="shared" si="25"/>
        <v>1</v>
      </c>
      <c r="L71" s="3335">
        <f t="shared" si="25"/>
        <v>0</v>
      </c>
      <c r="M71" s="3335">
        <f t="shared" si="25"/>
        <v>0</v>
      </c>
      <c r="N71" s="3335">
        <f t="shared" si="25"/>
        <v>13</v>
      </c>
      <c r="O71" s="3336">
        <f t="shared" si="25"/>
        <v>3</v>
      </c>
      <c r="P71" s="3337">
        <f t="shared" si="25"/>
        <v>13</v>
      </c>
      <c r="Q71" s="3338">
        <f t="shared" si="25"/>
        <v>3</v>
      </c>
      <c r="R71" s="3339">
        <f t="shared" si="25"/>
        <v>0</v>
      </c>
    </row>
    <row r="72" spans="1:18" s="25" customFormat="1" ht="9.75" customHeight="1" thickTop="1" thickBot="1">
      <c r="A72" s="1064"/>
      <c r="B72" s="714"/>
      <c r="C72" s="714"/>
      <c r="D72" s="715"/>
      <c r="E72" s="715"/>
      <c r="F72" s="715"/>
      <c r="G72" s="715"/>
      <c r="H72" s="715"/>
      <c r="I72" s="715"/>
      <c r="J72" s="715"/>
      <c r="K72" s="715"/>
      <c r="L72" s="715"/>
      <c r="M72" s="715"/>
      <c r="N72" s="715"/>
      <c r="O72" s="1230"/>
      <c r="P72" s="1815"/>
      <c r="Q72" s="1815"/>
      <c r="R72" s="1815"/>
    </row>
    <row r="73" spans="1:18" s="25" customFormat="1" ht="13.5" customHeight="1" thickBot="1">
      <c r="A73" s="2225" t="s">
        <v>78</v>
      </c>
      <c r="B73" s="2226"/>
      <c r="C73" s="2226"/>
      <c r="D73" s="2226"/>
      <c r="E73" s="2226"/>
      <c r="F73" s="2226"/>
      <c r="G73" s="2226"/>
      <c r="H73" s="2226"/>
      <c r="I73" s="2226"/>
      <c r="J73" s="2226"/>
      <c r="K73" s="2226"/>
      <c r="L73" s="2227"/>
      <c r="M73" s="2227"/>
      <c r="N73" s="2227"/>
      <c r="O73" s="2228"/>
      <c r="P73" s="2229"/>
      <c r="Q73" s="2229"/>
      <c r="R73" s="2230"/>
    </row>
    <row r="74" spans="1:18" s="25" customFormat="1" ht="13.5" customHeight="1">
      <c r="A74" s="3322" t="s">
        <v>79</v>
      </c>
      <c r="B74" s="3367">
        <v>1</v>
      </c>
      <c r="C74" s="1928"/>
      <c r="D74" s="3348"/>
      <c r="E74" s="3343"/>
      <c r="F74" s="3343">
        <v>1</v>
      </c>
      <c r="G74" s="3343"/>
      <c r="H74" s="3343"/>
      <c r="I74" s="3343"/>
      <c r="J74" s="3343">
        <v>1</v>
      </c>
      <c r="K74" s="3343"/>
      <c r="L74" s="3343"/>
      <c r="M74" s="3343"/>
      <c r="N74" s="3343">
        <v>1</v>
      </c>
      <c r="O74" s="3344"/>
      <c r="P74" s="3328">
        <f t="shared" ref="P74:P81" si="26">IF($R74=1,"-",B74)</f>
        <v>1</v>
      </c>
      <c r="Q74" s="3329">
        <f t="shared" ref="Q74:Q81" si="27">IF($U74=1,"-",C74)</f>
        <v>0</v>
      </c>
      <c r="R74" s="3330" t="str">
        <f t="shared" ref="R74:R81" si="28">IF(B74+C74=2,1,"-")</f>
        <v>-</v>
      </c>
    </row>
    <row r="75" spans="1:18" s="25" customFormat="1" ht="13.5" customHeight="1">
      <c r="A75" s="3322" t="s">
        <v>80</v>
      </c>
      <c r="B75" s="3368">
        <v>1</v>
      </c>
      <c r="C75" s="3369"/>
      <c r="D75" s="3348"/>
      <c r="E75" s="3343"/>
      <c r="F75" s="3343">
        <v>1</v>
      </c>
      <c r="G75" s="3343"/>
      <c r="H75" s="3343"/>
      <c r="I75" s="3343"/>
      <c r="J75" s="3343">
        <v>1</v>
      </c>
      <c r="K75" s="3343"/>
      <c r="L75" s="3343"/>
      <c r="M75" s="3343"/>
      <c r="N75" s="3343">
        <v>1</v>
      </c>
      <c r="O75" s="3344"/>
      <c r="P75" s="3328">
        <f t="shared" si="26"/>
        <v>1</v>
      </c>
      <c r="Q75" s="3329">
        <f t="shared" si="27"/>
        <v>0</v>
      </c>
      <c r="R75" s="3330" t="str">
        <f t="shared" si="28"/>
        <v>-</v>
      </c>
    </row>
    <row r="76" spans="1:18" s="25" customFormat="1" ht="13.5" customHeight="1">
      <c r="A76" s="3322" t="s">
        <v>81</v>
      </c>
      <c r="B76" s="3368">
        <v>1</v>
      </c>
      <c r="C76" s="3369"/>
      <c r="D76" s="3352">
        <v>1</v>
      </c>
      <c r="E76" s="3325"/>
      <c r="F76" s="3325">
        <v>1</v>
      </c>
      <c r="G76" s="3325"/>
      <c r="H76" s="3325">
        <v>1</v>
      </c>
      <c r="I76" s="3325"/>
      <c r="J76" s="3325"/>
      <c r="K76" s="3325"/>
      <c r="L76" s="3325"/>
      <c r="M76" s="3325"/>
      <c r="N76" s="3325">
        <v>1</v>
      </c>
      <c r="O76" s="3326"/>
      <c r="P76" s="3328">
        <f t="shared" si="26"/>
        <v>1</v>
      </c>
      <c r="Q76" s="3329">
        <f t="shared" si="27"/>
        <v>0</v>
      </c>
      <c r="R76" s="3330" t="str">
        <f t="shared" si="28"/>
        <v>-</v>
      </c>
    </row>
    <row r="77" spans="1:18" s="25" customFormat="1" ht="13.5" customHeight="1">
      <c r="A77" s="3370" t="s">
        <v>82</v>
      </c>
      <c r="B77" s="3368"/>
      <c r="C77" s="3369"/>
      <c r="D77" s="3352"/>
      <c r="E77" s="3325"/>
      <c r="F77" s="3325"/>
      <c r="G77" s="3325"/>
      <c r="H77" s="3325"/>
      <c r="I77" s="3325"/>
      <c r="J77" s="3325"/>
      <c r="K77" s="3325"/>
      <c r="L77" s="3325"/>
      <c r="M77" s="3325"/>
      <c r="N77" s="3325"/>
      <c r="O77" s="3326"/>
      <c r="P77" s="3328">
        <f t="shared" ref="P77" si="29">IF($R77=1,"-",B77)</f>
        <v>0</v>
      </c>
      <c r="Q77" s="3329">
        <f t="shared" ref="Q77" si="30">IF($U77=1,"-",C77)</f>
        <v>0</v>
      </c>
      <c r="R77" s="3330" t="str">
        <f t="shared" ref="R77" si="31">IF(B77+C77=2,1,"-")</f>
        <v>-</v>
      </c>
    </row>
    <row r="78" spans="1:18" s="25" customFormat="1" ht="13.5" customHeight="1">
      <c r="A78" s="3322" t="s">
        <v>83</v>
      </c>
      <c r="B78" s="3371">
        <v>1</v>
      </c>
      <c r="C78" s="3372"/>
      <c r="D78" s="3348"/>
      <c r="E78" s="3343"/>
      <c r="F78" s="3343">
        <v>1</v>
      </c>
      <c r="G78" s="3343"/>
      <c r="H78" s="3343"/>
      <c r="I78" s="3343"/>
      <c r="J78" s="3343">
        <v>1</v>
      </c>
      <c r="K78" s="3343"/>
      <c r="L78" s="3343"/>
      <c r="M78" s="3343"/>
      <c r="N78" s="3343">
        <v>1</v>
      </c>
      <c r="O78" s="3344"/>
      <c r="P78" s="3328">
        <f t="shared" si="26"/>
        <v>1</v>
      </c>
      <c r="Q78" s="3329">
        <f t="shared" si="27"/>
        <v>0</v>
      </c>
      <c r="R78" s="3330" t="str">
        <f t="shared" si="28"/>
        <v>-</v>
      </c>
    </row>
    <row r="79" spans="1:18" s="25" customFormat="1" ht="13.5" customHeight="1">
      <c r="A79" s="3373" t="s">
        <v>84</v>
      </c>
      <c r="B79" s="3371"/>
      <c r="C79" s="3372">
        <v>1</v>
      </c>
      <c r="D79" s="3352"/>
      <c r="E79" s="3317">
        <v>1</v>
      </c>
      <c r="F79" s="3317"/>
      <c r="G79" s="3317">
        <v>1</v>
      </c>
      <c r="H79" s="3317"/>
      <c r="I79" s="3325"/>
      <c r="J79" s="3317"/>
      <c r="K79" s="3317">
        <v>1</v>
      </c>
      <c r="L79" s="3325"/>
      <c r="M79" s="3325"/>
      <c r="N79" s="3317"/>
      <c r="O79" s="1848">
        <v>1</v>
      </c>
      <c r="P79" s="3328">
        <f t="shared" si="26"/>
        <v>0</v>
      </c>
      <c r="Q79" s="3329">
        <f t="shared" si="27"/>
        <v>1</v>
      </c>
      <c r="R79" s="3330" t="str">
        <f t="shared" si="28"/>
        <v>-</v>
      </c>
    </row>
    <row r="80" spans="1:18" s="25" customFormat="1" ht="13.5" customHeight="1">
      <c r="A80" s="3322" t="s">
        <v>85</v>
      </c>
      <c r="B80" s="3371">
        <v>1</v>
      </c>
      <c r="C80" s="3372"/>
      <c r="D80" s="3348"/>
      <c r="E80" s="3343"/>
      <c r="F80" s="3343">
        <v>1</v>
      </c>
      <c r="G80" s="3343"/>
      <c r="H80" s="3343"/>
      <c r="I80" s="3343"/>
      <c r="J80" s="3343">
        <v>1</v>
      </c>
      <c r="K80" s="3343"/>
      <c r="L80" s="3343"/>
      <c r="M80" s="3343"/>
      <c r="N80" s="3343">
        <v>1</v>
      </c>
      <c r="O80" s="3344"/>
      <c r="P80" s="3328">
        <f t="shared" si="26"/>
        <v>1</v>
      </c>
      <c r="Q80" s="3329">
        <f t="shared" si="27"/>
        <v>0</v>
      </c>
      <c r="R80" s="3330" t="str">
        <f t="shared" si="28"/>
        <v>-</v>
      </c>
    </row>
    <row r="81" spans="1:20" s="25" customFormat="1" ht="13.5" customHeight="1">
      <c r="A81" s="3322" t="s">
        <v>86</v>
      </c>
      <c r="B81" s="3368">
        <v>1</v>
      </c>
      <c r="C81" s="3369"/>
      <c r="D81" s="3352"/>
      <c r="E81" s="3325"/>
      <c r="F81" s="3325">
        <v>1</v>
      </c>
      <c r="G81" s="3325"/>
      <c r="H81" s="3325">
        <v>1</v>
      </c>
      <c r="I81" s="3325"/>
      <c r="J81" s="3325"/>
      <c r="K81" s="3325"/>
      <c r="L81" s="3325"/>
      <c r="M81" s="3325"/>
      <c r="N81" s="3325">
        <v>1</v>
      </c>
      <c r="O81" s="3326"/>
      <c r="P81" s="3328">
        <f t="shared" si="26"/>
        <v>1</v>
      </c>
      <c r="Q81" s="3329">
        <f t="shared" si="27"/>
        <v>0</v>
      </c>
      <c r="R81" s="3330" t="str">
        <f t="shared" si="28"/>
        <v>-</v>
      </c>
    </row>
    <row r="82" spans="1:20" s="453" customFormat="1" ht="13.5" customHeight="1" thickBot="1">
      <c r="A82" s="3332" t="s">
        <v>41</v>
      </c>
      <c r="B82" s="3333">
        <f t="shared" ref="B82:R82" si="32">SUM(B74:B81)</f>
        <v>6</v>
      </c>
      <c r="C82" s="3334">
        <f t="shared" si="32"/>
        <v>1</v>
      </c>
      <c r="D82" s="3333">
        <f t="shared" si="32"/>
        <v>1</v>
      </c>
      <c r="E82" s="3335">
        <f t="shared" si="32"/>
        <v>1</v>
      </c>
      <c r="F82" s="3335">
        <f t="shared" si="32"/>
        <v>6</v>
      </c>
      <c r="G82" s="3335">
        <f t="shared" si="32"/>
        <v>1</v>
      </c>
      <c r="H82" s="3335">
        <f t="shared" si="32"/>
        <v>2</v>
      </c>
      <c r="I82" s="3335">
        <f t="shared" si="32"/>
        <v>0</v>
      </c>
      <c r="J82" s="3335">
        <f t="shared" si="32"/>
        <v>4</v>
      </c>
      <c r="K82" s="3335">
        <f t="shared" si="32"/>
        <v>1</v>
      </c>
      <c r="L82" s="3335">
        <f t="shared" si="32"/>
        <v>0</v>
      </c>
      <c r="M82" s="3335">
        <f t="shared" si="32"/>
        <v>0</v>
      </c>
      <c r="N82" s="3335">
        <f t="shared" si="32"/>
        <v>6</v>
      </c>
      <c r="O82" s="3336">
        <f t="shared" si="32"/>
        <v>1</v>
      </c>
      <c r="P82" s="3337">
        <f t="shared" si="32"/>
        <v>6</v>
      </c>
      <c r="Q82" s="3338">
        <f t="shared" si="32"/>
        <v>1</v>
      </c>
      <c r="R82" s="3339">
        <f t="shared" si="32"/>
        <v>0</v>
      </c>
    </row>
    <row r="83" spans="1:20" s="25" customFormat="1" ht="9.75" customHeight="1" thickTop="1" thickBot="1">
      <c r="A83" s="1064"/>
      <c r="B83" s="714"/>
      <c r="C83" s="714"/>
      <c r="D83" s="715"/>
      <c r="E83" s="715"/>
      <c r="F83" s="715"/>
      <c r="G83" s="715"/>
      <c r="H83" s="715"/>
      <c r="I83" s="715"/>
      <c r="J83" s="715"/>
      <c r="K83" s="715"/>
      <c r="L83" s="715"/>
      <c r="M83" s="715"/>
      <c r="N83" s="715"/>
      <c r="O83" s="1230"/>
      <c r="P83" s="1815"/>
      <c r="Q83" s="1815"/>
      <c r="R83" s="1815"/>
    </row>
    <row r="84" spans="1:20" s="25" customFormat="1" ht="13.5" customHeight="1" thickBot="1">
      <c r="A84" s="2225" t="s">
        <v>87</v>
      </c>
      <c r="B84" s="2226"/>
      <c r="C84" s="2226"/>
      <c r="D84" s="2226"/>
      <c r="E84" s="2226"/>
      <c r="F84" s="2226"/>
      <c r="G84" s="2226"/>
      <c r="H84" s="2226"/>
      <c r="I84" s="2226"/>
      <c r="J84" s="2226"/>
      <c r="K84" s="2226"/>
      <c r="L84" s="2227"/>
      <c r="M84" s="2227"/>
      <c r="N84" s="2227"/>
      <c r="O84" s="2228"/>
      <c r="P84" s="2229"/>
      <c r="Q84" s="2229"/>
      <c r="R84" s="2230"/>
    </row>
    <row r="85" spans="1:20" s="25" customFormat="1" ht="13.5" customHeight="1">
      <c r="A85" s="3322" t="s">
        <v>88</v>
      </c>
      <c r="B85" s="3367">
        <v>1</v>
      </c>
      <c r="C85" s="1928"/>
      <c r="D85" s="3374"/>
      <c r="E85" s="1823"/>
      <c r="F85" s="1823">
        <v>1</v>
      </c>
      <c r="G85" s="1823"/>
      <c r="H85" s="1823"/>
      <c r="I85" s="1823"/>
      <c r="J85" s="1823">
        <v>1</v>
      </c>
      <c r="K85" s="1823"/>
      <c r="L85" s="3317"/>
      <c r="M85" s="3317"/>
      <c r="N85" s="3317">
        <v>1</v>
      </c>
      <c r="O85" s="1848"/>
      <c r="P85" s="3328">
        <f>IF($R85=1,"-",B85)</f>
        <v>1</v>
      </c>
      <c r="Q85" s="3329">
        <f>IF($U85=1,"-",C85)</f>
        <v>0</v>
      </c>
      <c r="R85" s="3330" t="str">
        <f>IF(B85+C85=2,1,"-")</f>
        <v>-</v>
      </c>
    </row>
    <row r="86" spans="1:20" s="25" customFormat="1" ht="13.5" customHeight="1">
      <c r="A86" s="3322" t="s">
        <v>89</v>
      </c>
      <c r="B86" s="3367">
        <v>1</v>
      </c>
      <c r="C86" s="3369"/>
      <c r="D86" s="3375"/>
      <c r="E86" s="3317"/>
      <c r="F86" s="1823">
        <v>1</v>
      </c>
      <c r="G86" s="3317"/>
      <c r="H86" s="3317"/>
      <c r="I86" s="3317"/>
      <c r="J86" s="1823">
        <v>1</v>
      </c>
      <c r="K86" s="3317"/>
      <c r="L86" s="3317"/>
      <c r="M86" s="3317"/>
      <c r="N86" s="3317">
        <v>1</v>
      </c>
      <c r="O86" s="1848"/>
      <c r="P86" s="3328">
        <f>IF($R86=1,"-",B86)</f>
        <v>1</v>
      </c>
      <c r="Q86" s="3329">
        <f>IF($U86=1,"-",C86)</f>
        <v>0</v>
      </c>
      <c r="R86" s="3330" t="str">
        <f>IF(B86+C86=2,1,"-")</f>
        <v>-</v>
      </c>
    </row>
    <row r="87" spans="1:20" s="25" customFormat="1" ht="13.5" customHeight="1">
      <c r="A87" s="3322" t="s">
        <v>90</v>
      </c>
      <c r="B87" s="3367">
        <v>1</v>
      </c>
      <c r="C87" s="3369"/>
      <c r="D87" s="3375"/>
      <c r="E87" s="3317"/>
      <c r="F87" s="1823">
        <v>1</v>
      </c>
      <c r="G87" s="3317"/>
      <c r="H87" s="3317"/>
      <c r="I87" s="3317"/>
      <c r="J87" s="1823">
        <v>1</v>
      </c>
      <c r="K87" s="3317"/>
      <c r="L87" s="3317"/>
      <c r="M87" s="3317"/>
      <c r="N87" s="3317">
        <v>1</v>
      </c>
      <c r="O87" s="1848"/>
      <c r="P87" s="3328">
        <f t="shared" ref="P87:P88" si="33">IF($R87=1,"-",B87)</f>
        <v>1</v>
      </c>
      <c r="Q87" s="3329">
        <f t="shared" ref="Q87:Q88" si="34">IF($U87=1,"-",C87)</f>
        <v>0</v>
      </c>
      <c r="R87" s="3330" t="str">
        <f>IF(B87+C87=2,1,"-")</f>
        <v>-</v>
      </c>
    </row>
    <row r="88" spans="1:20" s="25" customFormat="1" ht="13.5" customHeight="1">
      <c r="A88" s="3322" t="s">
        <v>91</v>
      </c>
      <c r="B88" s="3367">
        <v>1</v>
      </c>
      <c r="C88" s="3369"/>
      <c r="D88" s="3375"/>
      <c r="E88" s="3317"/>
      <c r="F88" s="1823">
        <v>1</v>
      </c>
      <c r="G88" s="3317"/>
      <c r="H88" s="3317"/>
      <c r="I88" s="3317"/>
      <c r="J88" s="1823">
        <v>1</v>
      </c>
      <c r="K88" s="3317"/>
      <c r="L88" s="3317"/>
      <c r="M88" s="3317"/>
      <c r="N88" s="3317">
        <v>1</v>
      </c>
      <c r="O88" s="1848"/>
      <c r="P88" s="3328">
        <f t="shared" si="33"/>
        <v>1</v>
      </c>
      <c r="Q88" s="3329">
        <f t="shared" si="34"/>
        <v>0</v>
      </c>
      <c r="R88" s="3330" t="str">
        <f t="shared" ref="R88:R109" si="35">IF(B88+C88=2,1,"-")</f>
        <v>-</v>
      </c>
    </row>
    <row r="89" spans="1:20" s="25" customFormat="1" ht="13.5" customHeight="1">
      <c r="A89" s="3376" t="s">
        <v>92</v>
      </c>
      <c r="B89" s="3367"/>
      <c r="C89" s="3369"/>
      <c r="D89" s="3375"/>
      <c r="E89" s="3317"/>
      <c r="F89" s="1823"/>
      <c r="G89" s="3317"/>
      <c r="H89" s="3317"/>
      <c r="I89" s="3317"/>
      <c r="J89" s="1823"/>
      <c r="K89" s="3317"/>
      <c r="L89" s="3317"/>
      <c r="M89" s="3317"/>
      <c r="N89" s="3317"/>
      <c r="O89" s="1848"/>
      <c r="P89" s="3328">
        <f t="shared" ref="P89" si="36">IF($R89=1,"-",B89)</f>
        <v>0</v>
      </c>
      <c r="Q89" s="3329">
        <f t="shared" ref="Q89" si="37">IF($U89=1,"-",C89)</f>
        <v>0</v>
      </c>
      <c r="R89" s="3330" t="str">
        <f t="shared" ref="R89" si="38">IF(B89+C89=2,1,"-")</f>
        <v>-</v>
      </c>
    </row>
    <row r="90" spans="1:20" s="25" customFormat="1" ht="13.5" customHeight="1">
      <c r="A90" s="3322" t="s">
        <v>93</v>
      </c>
      <c r="B90" s="3367">
        <v>1</v>
      </c>
      <c r="C90" s="3369"/>
      <c r="D90" s="3375"/>
      <c r="E90" s="3317"/>
      <c r="F90" s="1823">
        <v>1</v>
      </c>
      <c r="G90" s="3317"/>
      <c r="H90" s="3317"/>
      <c r="I90" s="3317"/>
      <c r="J90" s="1823">
        <v>1</v>
      </c>
      <c r="K90" s="3317"/>
      <c r="L90" s="3317"/>
      <c r="M90" s="3317"/>
      <c r="N90" s="3317">
        <v>1</v>
      </c>
      <c r="O90" s="1848"/>
      <c r="P90" s="3328">
        <f t="shared" ref="P90:P109" si="39">IF($R90=1,"-",B90)</f>
        <v>1</v>
      </c>
      <c r="Q90" s="3329">
        <f t="shared" ref="Q90:Q109" si="40">IF($U90=1,"-",C90)</f>
        <v>0</v>
      </c>
      <c r="R90" s="3330" t="str">
        <f t="shared" si="35"/>
        <v>-</v>
      </c>
    </row>
    <row r="91" spans="1:20" s="25" customFormat="1" ht="13.5" customHeight="1">
      <c r="A91" s="3322" t="s">
        <v>94</v>
      </c>
      <c r="B91" s="3367">
        <v>1</v>
      </c>
      <c r="C91" s="3369"/>
      <c r="D91" s="3375"/>
      <c r="E91" s="3317"/>
      <c r="F91" s="1823">
        <v>1</v>
      </c>
      <c r="G91" s="3317"/>
      <c r="H91" s="3317"/>
      <c r="I91" s="3317"/>
      <c r="J91" s="1823">
        <v>1</v>
      </c>
      <c r="K91" s="3317"/>
      <c r="L91" s="3317"/>
      <c r="M91" s="3317"/>
      <c r="N91" s="3317">
        <v>1</v>
      </c>
      <c r="O91" s="1848"/>
      <c r="P91" s="3328">
        <f t="shared" si="39"/>
        <v>1</v>
      </c>
      <c r="Q91" s="3329">
        <f t="shared" si="40"/>
        <v>0</v>
      </c>
      <c r="R91" s="3330" t="str">
        <f t="shared" si="35"/>
        <v>-</v>
      </c>
    </row>
    <row r="92" spans="1:20" s="25" customFormat="1" ht="13.5" customHeight="1">
      <c r="A92" s="3377" t="s">
        <v>95</v>
      </c>
      <c r="B92" s="3367"/>
      <c r="C92" s="3369"/>
      <c r="D92" s="3375"/>
      <c r="E92" s="3317"/>
      <c r="F92" s="1823"/>
      <c r="G92" s="3317"/>
      <c r="H92" s="3317"/>
      <c r="I92" s="3317"/>
      <c r="J92" s="1823"/>
      <c r="K92" s="3317"/>
      <c r="L92" s="3317"/>
      <c r="M92" s="3317"/>
      <c r="N92" s="3317"/>
      <c r="O92" s="1848"/>
      <c r="P92" s="3328">
        <f t="shared" si="39"/>
        <v>0</v>
      </c>
      <c r="Q92" s="3329">
        <f t="shared" si="40"/>
        <v>0</v>
      </c>
      <c r="R92" s="3330" t="str">
        <f t="shared" si="35"/>
        <v>-</v>
      </c>
    </row>
    <row r="93" spans="1:20" s="25" customFormat="1" ht="13.5" customHeight="1">
      <c r="A93" s="3377" t="s">
        <v>96</v>
      </c>
      <c r="B93" s="3367"/>
      <c r="C93" s="3369"/>
      <c r="D93" s="3375"/>
      <c r="E93" s="3317"/>
      <c r="F93" s="1823"/>
      <c r="G93" s="3317"/>
      <c r="H93" s="3317"/>
      <c r="I93" s="3317"/>
      <c r="J93" s="1823"/>
      <c r="K93" s="3317"/>
      <c r="L93" s="3317"/>
      <c r="M93" s="3317"/>
      <c r="N93" s="3317"/>
      <c r="O93" s="1848"/>
      <c r="P93" s="3328">
        <f t="shared" si="39"/>
        <v>0</v>
      </c>
      <c r="Q93" s="3329">
        <f t="shared" si="40"/>
        <v>0</v>
      </c>
      <c r="R93" s="3330" t="str">
        <f t="shared" si="35"/>
        <v>-</v>
      </c>
    </row>
    <row r="94" spans="1:20" s="25" customFormat="1" ht="13.5" customHeight="1">
      <c r="A94" s="3322" t="s">
        <v>97</v>
      </c>
      <c r="B94" s="3367">
        <v>1</v>
      </c>
      <c r="C94" s="3369"/>
      <c r="D94" s="3375"/>
      <c r="E94" s="3317"/>
      <c r="F94" s="1823">
        <v>1</v>
      </c>
      <c r="G94" s="3317"/>
      <c r="H94" s="3317"/>
      <c r="I94" s="3317"/>
      <c r="J94" s="1823">
        <v>1</v>
      </c>
      <c r="K94" s="3317"/>
      <c r="L94" s="3317"/>
      <c r="M94" s="3317"/>
      <c r="N94" s="3317">
        <v>1</v>
      </c>
      <c r="O94" s="1848"/>
      <c r="P94" s="3328">
        <f t="shared" si="39"/>
        <v>1</v>
      </c>
      <c r="Q94" s="3329">
        <f t="shared" si="40"/>
        <v>0</v>
      </c>
      <c r="R94" s="3330" t="str">
        <f t="shared" si="35"/>
        <v>-</v>
      </c>
      <c r="T94" s="25" t="s">
        <v>57</v>
      </c>
    </row>
    <row r="95" spans="1:20" s="25" customFormat="1" ht="13.5" customHeight="1">
      <c r="A95" s="3322" t="s">
        <v>98</v>
      </c>
      <c r="B95" s="3367">
        <v>1</v>
      </c>
      <c r="C95" s="3369"/>
      <c r="D95" s="3375"/>
      <c r="E95" s="3317"/>
      <c r="F95" s="1823">
        <v>1</v>
      </c>
      <c r="G95" s="3317"/>
      <c r="H95" s="3317"/>
      <c r="I95" s="3317"/>
      <c r="J95" s="1823">
        <v>1</v>
      </c>
      <c r="K95" s="3317"/>
      <c r="L95" s="3317"/>
      <c r="M95" s="3317"/>
      <c r="N95" s="3317">
        <v>1</v>
      </c>
      <c r="O95" s="1848"/>
      <c r="P95" s="3328">
        <f t="shared" si="39"/>
        <v>1</v>
      </c>
      <c r="Q95" s="3329">
        <f t="shared" si="40"/>
        <v>0</v>
      </c>
      <c r="R95" s="3330" t="str">
        <f t="shared" si="35"/>
        <v>-</v>
      </c>
    </row>
    <row r="96" spans="1:20" s="1658" customFormat="1" ht="13.5" customHeight="1">
      <c r="A96" s="3327" t="s">
        <v>99</v>
      </c>
      <c r="B96" s="3367"/>
      <c r="C96" s="3369">
        <v>1</v>
      </c>
      <c r="D96" s="3375"/>
      <c r="E96" s="3317">
        <v>1</v>
      </c>
      <c r="F96" s="1823"/>
      <c r="G96" s="3317"/>
      <c r="H96" s="3317"/>
      <c r="I96" s="3317"/>
      <c r="J96" s="1823"/>
      <c r="K96" s="3317">
        <v>1</v>
      </c>
      <c r="L96" s="3317"/>
      <c r="M96" s="3317"/>
      <c r="N96" s="3317"/>
      <c r="O96" s="1848">
        <v>1</v>
      </c>
      <c r="P96" s="3328">
        <f t="shared" si="39"/>
        <v>0</v>
      </c>
      <c r="Q96" s="3329">
        <f t="shared" si="40"/>
        <v>1</v>
      </c>
      <c r="R96" s="3378" t="str">
        <f t="shared" si="35"/>
        <v>-</v>
      </c>
      <c r="T96" s="1658" t="s">
        <v>100</v>
      </c>
    </row>
    <row r="97" spans="1:20" s="25" customFormat="1" ht="13.5" customHeight="1">
      <c r="A97" s="3322" t="s">
        <v>101</v>
      </c>
      <c r="B97" s="3367">
        <v>1</v>
      </c>
      <c r="C97" s="3369"/>
      <c r="D97" s="3352"/>
      <c r="E97" s="3325"/>
      <c r="F97" s="1823">
        <v>1</v>
      </c>
      <c r="G97" s="3325"/>
      <c r="H97" s="3325"/>
      <c r="I97" s="3325"/>
      <c r="J97" s="1823">
        <v>1</v>
      </c>
      <c r="K97" s="3325"/>
      <c r="L97" s="3325"/>
      <c r="M97" s="3325"/>
      <c r="N97" s="3317">
        <v>1</v>
      </c>
      <c r="O97" s="3326"/>
      <c r="P97" s="3328">
        <f t="shared" si="39"/>
        <v>1</v>
      </c>
      <c r="Q97" s="3329">
        <f t="shared" si="40"/>
        <v>0</v>
      </c>
      <c r="R97" s="3330" t="str">
        <f t="shared" si="35"/>
        <v>-</v>
      </c>
      <c r="T97" s="25" t="s">
        <v>99</v>
      </c>
    </row>
    <row r="98" spans="1:20" s="25" customFormat="1" ht="13.5" customHeight="1">
      <c r="A98" s="3322" t="s">
        <v>102</v>
      </c>
      <c r="B98" s="3367">
        <v>1</v>
      </c>
      <c r="C98" s="3369"/>
      <c r="D98" s="3352"/>
      <c r="E98" s="3325"/>
      <c r="F98" s="1823">
        <v>1</v>
      </c>
      <c r="G98" s="3325"/>
      <c r="H98" s="3325"/>
      <c r="I98" s="3325"/>
      <c r="J98" s="1823">
        <v>1</v>
      </c>
      <c r="K98" s="3325"/>
      <c r="L98" s="3325"/>
      <c r="M98" s="3325"/>
      <c r="N98" s="3317">
        <v>1</v>
      </c>
      <c r="O98" s="3326"/>
      <c r="P98" s="3328">
        <f t="shared" si="39"/>
        <v>1</v>
      </c>
      <c r="Q98" s="3329">
        <f t="shared" si="40"/>
        <v>0</v>
      </c>
      <c r="R98" s="3330" t="str">
        <f t="shared" si="35"/>
        <v>-</v>
      </c>
      <c r="T98" s="25" t="s">
        <v>84</v>
      </c>
    </row>
    <row r="99" spans="1:20" s="25" customFormat="1" ht="13.5" customHeight="1">
      <c r="A99" s="3322" t="s">
        <v>103</v>
      </c>
      <c r="B99" s="3367">
        <v>1</v>
      </c>
      <c r="C99" s="3369"/>
      <c r="D99" s="3352"/>
      <c r="E99" s="3325"/>
      <c r="F99" s="1823">
        <v>1</v>
      </c>
      <c r="G99" s="3325"/>
      <c r="H99" s="3325"/>
      <c r="I99" s="3325"/>
      <c r="J99" s="1823">
        <v>1</v>
      </c>
      <c r="K99" s="3325"/>
      <c r="L99" s="3325"/>
      <c r="M99" s="3325"/>
      <c r="N99" s="3317">
        <v>1</v>
      </c>
      <c r="O99" s="1848"/>
      <c r="P99" s="3328">
        <f t="shared" si="39"/>
        <v>1</v>
      </c>
      <c r="Q99" s="3329">
        <f t="shared" si="40"/>
        <v>0</v>
      </c>
      <c r="R99" s="3330" t="str">
        <f t="shared" si="35"/>
        <v>-</v>
      </c>
      <c r="T99" s="25" t="s">
        <v>104</v>
      </c>
    </row>
    <row r="100" spans="1:20" s="25" customFormat="1" ht="13.5" customHeight="1">
      <c r="A100" s="3322" t="s">
        <v>105</v>
      </c>
      <c r="B100" s="3367">
        <v>1</v>
      </c>
      <c r="C100" s="3369"/>
      <c r="D100" s="3352"/>
      <c r="E100" s="3325"/>
      <c r="F100" s="1823">
        <v>1</v>
      </c>
      <c r="G100" s="3325"/>
      <c r="H100" s="3325"/>
      <c r="I100" s="3325"/>
      <c r="J100" s="1823">
        <v>1</v>
      </c>
      <c r="K100" s="3325"/>
      <c r="L100" s="3325"/>
      <c r="M100" s="3325"/>
      <c r="N100" s="3317">
        <v>1</v>
      </c>
      <c r="O100" s="1848"/>
      <c r="P100" s="3328">
        <f t="shared" si="39"/>
        <v>1</v>
      </c>
      <c r="Q100" s="3329">
        <f t="shared" si="40"/>
        <v>0</v>
      </c>
      <c r="R100" s="3330" t="str">
        <f t="shared" si="35"/>
        <v>-</v>
      </c>
      <c r="T100" s="25" t="s">
        <v>106</v>
      </c>
    </row>
    <row r="101" spans="1:20" s="25" customFormat="1" ht="13.5" customHeight="1">
      <c r="A101" s="3322" t="s">
        <v>107</v>
      </c>
      <c r="B101" s="3367">
        <v>1</v>
      </c>
      <c r="C101" s="3369"/>
      <c r="D101" s="3352"/>
      <c r="E101" s="3325"/>
      <c r="F101" s="1823">
        <v>1</v>
      </c>
      <c r="G101" s="3325"/>
      <c r="H101" s="3325"/>
      <c r="I101" s="3325"/>
      <c r="J101" s="1823">
        <v>1</v>
      </c>
      <c r="K101" s="3325"/>
      <c r="L101" s="3325"/>
      <c r="M101" s="3325"/>
      <c r="N101" s="3317">
        <v>1</v>
      </c>
      <c r="O101" s="3326"/>
      <c r="P101" s="3328">
        <f t="shared" si="39"/>
        <v>1</v>
      </c>
      <c r="Q101" s="3329">
        <f t="shared" si="40"/>
        <v>0</v>
      </c>
      <c r="R101" s="3330" t="str">
        <f t="shared" si="35"/>
        <v>-</v>
      </c>
      <c r="T101" s="25" t="s">
        <v>108</v>
      </c>
    </row>
    <row r="102" spans="1:20" s="25" customFormat="1" ht="13.5" customHeight="1">
      <c r="A102" s="3322" t="s">
        <v>109</v>
      </c>
      <c r="B102" s="3367">
        <v>1</v>
      </c>
      <c r="C102" s="3369"/>
      <c r="D102" s="3352"/>
      <c r="E102" s="3325"/>
      <c r="F102" s="1823">
        <v>1</v>
      </c>
      <c r="G102" s="3325"/>
      <c r="H102" s="3325"/>
      <c r="I102" s="3325"/>
      <c r="J102" s="1823">
        <v>1</v>
      </c>
      <c r="K102" s="3325"/>
      <c r="L102" s="3325"/>
      <c r="M102" s="3325"/>
      <c r="N102" s="3317">
        <v>1</v>
      </c>
      <c r="O102" s="3326"/>
      <c r="P102" s="3328">
        <f t="shared" si="39"/>
        <v>1</v>
      </c>
      <c r="Q102" s="3329">
        <f t="shared" si="40"/>
        <v>0</v>
      </c>
      <c r="R102" s="3330" t="str">
        <f t="shared" si="35"/>
        <v>-</v>
      </c>
    </row>
    <row r="103" spans="1:20" s="25" customFormat="1" ht="13.5" customHeight="1">
      <c r="A103" s="3322" t="s">
        <v>110</v>
      </c>
      <c r="B103" s="3367">
        <v>1</v>
      </c>
      <c r="C103" s="3369"/>
      <c r="D103" s="3352"/>
      <c r="E103" s="3325"/>
      <c r="F103" s="1823">
        <v>1</v>
      </c>
      <c r="G103" s="3325"/>
      <c r="H103" s="3325"/>
      <c r="I103" s="3325"/>
      <c r="J103" s="1823">
        <v>1</v>
      </c>
      <c r="K103" s="3325"/>
      <c r="L103" s="3325"/>
      <c r="M103" s="3325"/>
      <c r="N103" s="3317">
        <v>1</v>
      </c>
      <c r="O103" s="3326"/>
      <c r="P103" s="3328">
        <f t="shared" si="39"/>
        <v>1</v>
      </c>
      <c r="Q103" s="3329">
        <f t="shared" si="40"/>
        <v>0</v>
      </c>
      <c r="R103" s="3330" t="str">
        <f t="shared" si="35"/>
        <v>-</v>
      </c>
      <c r="T103" s="25" t="s">
        <v>111</v>
      </c>
    </row>
    <row r="104" spans="1:20" s="25" customFormat="1" ht="13.5" customHeight="1">
      <c r="A104" s="3322" t="s">
        <v>112</v>
      </c>
      <c r="B104" s="3367">
        <v>1</v>
      </c>
      <c r="C104" s="3369"/>
      <c r="D104" s="3352"/>
      <c r="E104" s="3325"/>
      <c r="F104" s="1823">
        <v>1</v>
      </c>
      <c r="G104" s="3325"/>
      <c r="H104" s="3325"/>
      <c r="I104" s="3325"/>
      <c r="J104" s="1823">
        <v>1</v>
      </c>
      <c r="K104" s="3325"/>
      <c r="L104" s="3325"/>
      <c r="M104" s="3325"/>
      <c r="N104" s="3317">
        <v>1</v>
      </c>
      <c r="O104" s="3326"/>
      <c r="P104" s="3328">
        <f t="shared" si="39"/>
        <v>1</v>
      </c>
      <c r="Q104" s="3329">
        <f t="shared" si="40"/>
        <v>0</v>
      </c>
      <c r="R104" s="3330" t="str">
        <f t="shared" si="35"/>
        <v>-</v>
      </c>
    </row>
    <row r="105" spans="1:20" s="25" customFormat="1" ht="13.5" customHeight="1">
      <c r="A105" s="3322" t="s">
        <v>113</v>
      </c>
      <c r="B105" s="3367">
        <v>1</v>
      </c>
      <c r="C105" s="3369"/>
      <c r="D105" s="3352"/>
      <c r="E105" s="3325"/>
      <c r="F105" s="1823">
        <v>1</v>
      </c>
      <c r="G105" s="3325"/>
      <c r="H105" s="3325"/>
      <c r="I105" s="3325"/>
      <c r="J105" s="1823">
        <v>1</v>
      </c>
      <c r="K105" s="3325"/>
      <c r="L105" s="3325"/>
      <c r="M105" s="3325"/>
      <c r="N105" s="3317">
        <v>1</v>
      </c>
      <c r="O105" s="3326"/>
      <c r="P105" s="3328">
        <f t="shared" si="39"/>
        <v>1</v>
      </c>
      <c r="Q105" s="3329">
        <f t="shared" si="40"/>
        <v>0</v>
      </c>
      <c r="R105" s="3330" t="str">
        <f t="shared" si="35"/>
        <v>-</v>
      </c>
    </row>
    <row r="106" spans="1:20" s="25" customFormat="1" ht="13.5" customHeight="1">
      <c r="A106" s="3322" t="s">
        <v>114</v>
      </c>
      <c r="B106" s="3367">
        <v>1</v>
      </c>
      <c r="C106" s="3369"/>
      <c r="D106" s="3352"/>
      <c r="E106" s="3325"/>
      <c r="F106" s="1823">
        <v>1</v>
      </c>
      <c r="G106" s="3325"/>
      <c r="H106" s="3325"/>
      <c r="I106" s="3325"/>
      <c r="J106" s="1823">
        <v>1</v>
      </c>
      <c r="K106" s="3325"/>
      <c r="L106" s="3325"/>
      <c r="M106" s="3325"/>
      <c r="N106" s="3317">
        <v>1</v>
      </c>
      <c r="O106" s="3326"/>
      <c r="P106" s="3328">
        <f t="shared" si="39"/>
        <v>1</v>
      </c>
      <c r="Q106" s="3329">
        <f t="shared" si="40"/>
        <v>0</v>
      </c>
      <c r="R106" s="3330" t="str">
        <f t="shared" si="35"/>
        <v>-</v>
      </c>
    </row>
    <row r="107" spans="1:20" s="25" customFormat="1" ht="13.5" customHeight="1">
      <c r="A107" s="3322" t="s">
        <v>115</v>
      </c>
      <c r="B107" s="3367">
        <v>1</v>
      </c>
      <c r="C107" s="3369"/>
      <c r="D107" s="3352"/>
      <c r="E107" s="3325"/>
      <c r="F107" s="1823">
        <v>1</v>
      </c>
      <c r="G107" s="3325"/>
      <c r="H107" s="3325"/>
      <c r="I107" s="3325"/>
      <c r="J107" s="1823">
        <v>1</v>
      </c>
      <c r="K107" s="3325"/>
      <c r="L107" s="3325"/>
      <c r="M107" s="3325"/>
      <c r="N107" s="3317">
        <v>1</v>
      </c>
      <c r="O107" s="3326"/>
      <c r="P107" s="3328">
        <f t="shared" si="39"/>
        <v>1</v>
      </c>
      <c r="Q107" s="3329">
        <f t="shared" si="40"/>
        <v>0</v>
      </c>
      <c r="R107" s="3330" t="str">
        <f t="shared" si="35"/>
        <v>-</v>
      </c>
    </row>
    <row r="108" spans="1:20" s="25" customFormat="1" ht="13.5" customHeight="1">
      <c r="A108" s="3322" t="s">
        <v>116</v>
      </c>
      <c r="B108" s="3367">
        <v>1</v>
      </c>
      <c r="C108" s="3369"/>
      <c r="D108" s="3352"/>
      <c r="E108" s="3325"/>
      <c r="F108" s="1823">
        <v>1</v>
      </c>
      <c r="G108" s="3325"/>
      <c r="H108" s="3325"/>
      <c r="I108" s="3325"/>
      <c r="J108" s="1823">
        <v>1</v>
      </c>
      <c r="K108" s="3325"/>
      <c r="L108" s="3325"/>
      <c r="M108" s="3325"/>
      <c r="N108" s="3317">
        <v>1</v>
      </c>
      <c r="O108" s="3326"/>
      <c r="P108" s="3328">
        <f t="shared" si="39"/>
        <v>1</v>
      </c>
      <c r="Q108" s="3329">
        <f t="shared" si="40"/>
        <v>0</v>
      </c>
      <c r="R108" s="3330" t="str">
        <f t="shared" si="35"/>
        <v>-</v>
      </c>
    </row>
    <row r="109" spans="1:20" s="25" customFormat="1" ht="13.5" customHeight="1">
      <c r="A109" s="27" t="s">
        <v>117</v>
      </c>
      <c r="B109" s="3367">
        <v>1</v>
      </c>
      <c r="C109" s="3369"/>
      <c r="D109" s="3352"/>
      <c r="E109" s="3325"/>
      <c r="F109" s="1823">
        <v>1</v>
      </c>
      <c r="G109" s="3325"/>
      <c r="H109" s="3325"/>
      <c r="I109" s="3325"/>
      <c r="J109" s="1823">
        <v>1</v>
      </c>
      <c r="K109" s="3325"/>
      <c r="L109" s="3325"/>
      <c r="M109" s="3325"/>
      <c r="N109" s="3317">
        <v>1</v>
      </c>
      <c r="O109" s="2053"/>
      <c r="P109" s="2054">
        <f t="shared" si="39"/>
        <v>1</v>
      </c>
      <c r="Q109" s="3329">
        <f t="shared" si="40"/>
        <v>0</v>
      </c>
      <c r="R109" s="3379" t="str">
        <f t="shared" si="35"/>
        <v>-</v>
      </c>
    </row>
    <row r="110" spans="1:20" s="25" customFormat="1" ht="13.5" customHeight="1" thickBot="1">
      <c r="A110" s="3332" t="s">
        <v>41</v>
      </c>
      <c r="B110" s="3333">
        <f>SUM(B85:B109)</f>
        <v>21</v>
      </c>
      <c r="C110" s="3334">
        <f t="shared" ref="C110:E110" si="41">SUM(C85:C108)</f>
        <v>1</v>
      </c>
      <c r="D110" s="3333">
        <f t="shared" si="41"/>
        <v>0</v>
      </c>
      <c r="E110" s="3335">
        <f t="shared" si="41"/>
        <v>1</v>
      </c>
      <c r="F110" s="3335">
        <f>SUM(F85:F109)</f>
        <v>21</v>
      </c>
      <c r="G110" s="3335">
        <f t="shared" ref="G110:O110" si="42">SUM(G85:G109)</f>
        <v>0</v>
      </c>
      <c r="H110" s="3335">
        <f t="shared" si="42"/>
        <v>0</v>
      </c>
      <c r="I110" s="3335">
        <f t="shared" si="42"/>
        <v>0</v>
      </c>
      <c r="J110" s="3335">
        <f t="shared" si="42"/>
        <v>21</v>
      </c>
      <c r="K110" s="3335">
        <f t="shared" si="42"/>
        <v>1</v>
      </c>
      <c r="L110" s="3335">
        <f t="shared" si="42"/>
        <v>0</v>
      </c>
      <c r="M110" s="3335">
        <f t="shared" si="42"/>
        <v>0</v>
      </c>
      <c r="N110" s="3335">
        <f t="shared" si="42"/>
        <v>21</v>
      </c>
      <c r="O110" s="3335">
        <f t="shared" si="42"/>
        <v>1</v>
      </c>
      <c r="P110" s="3337">
        <f>SUM(P85:P109)</f>
        <v>21</v>
      </c>
      <c r="Q110" s="3337">
        <f>SUM(Q85:Q109)</f>
        <v>1</v>
      </c>
      <c r="R110" s="3339">
        <f>SUM(R85:R109)</f>
        <v>0</v>
      </c>
    </row>
    <row r="111" spans="1:20" s="25" customFormat="1" ht="13.5" customHeight="1" thickTop="1" thickBot="1">
      <c r="A111" s="1064"/>
      <c r="B111" s="714"/>
      <c r="C111" s="714"/>
      <c r="D111" s="715"/>
      <c r="E111" s="715"/>
      <c r="F111" s="715"/>
      <c r="G111" s="715"/>
      <c r="H111" s="715"/>
      <c r="I111" s="715"/>
      <c r="J111" s="715"/>
      <c r="K111" s="715"/>
      <c r="L111" s="715"/>
      <c r="M111" s="715"/>
      <c r="N111" s="715"/>
      <c r="O111" s="1230"/>
      <c r="P111" s="1815"/>
      <c r="Q111" s="1815"/>
      <c r="R111" s="1815"/>
    </row>
    <row r="112" spans="1:20" s="453" customFormat="1" ht="13.5" customHeight="1" thickBot="1">
      <c r="A112" s="2234" t="s">
        <v>118</v>
      </c>
      <c r="B112" s="2235"/>
      <c r="C112" s="2235"/>
      <c r="D112" s="2235"/>
      <c r="E112" s="2235"/>
      <c r="F112" s="2235"/>
      <c r="G112" s="2235"/>
      <c r="H112" s="2235"/>
      <c r="I112" s="2235"/>
      <c r="J112" s="2235"/>
      <c r="K112" s="2235"/>
      <c r="L112" s="2236"/>
      <c r="M112" s="2236"/>
      <c r="N112" s="2236"/>
      <c r="O112" s="2237"/>
      <c r="P112" s="2229"/>
      <c r="Q112" s="2229"/>
      <c r="R112" s="2230"/>
    </row>
    <row r="113" spans="1:51">
      <c r="A113" s="3322" t="s">
        <v>119</v>
      </c>
      <c r="B113" s="3341">
        <v>1</v>
      </c>
      <c r="C113" s="1822"/>
      <c r="D113" s="3342"/>
      <c r="E113" s="1818"/>
      <c r="F113" s="1818">
        <v>1</v>
      </c>
      <c r="G113" s="1818"/>
      <c r="H113" s="1818">
        <v>1</v>
      </c>
      <c r="I113" s="1818"/>
      <c r="J113" s="1818"/>
      <c r="K113" s="1818"/>
      <c r="L113" s="3343"/>
      <c r="M113" s="3343"/>
      <c r="N113" s="3341">
        <v>1</v>
      </c>
      <c r="O113" s="3344"/>
      <c r="P113" s="3328">
        <f t="shared" ref="P113:P116" si="43">IF($R113=1,"-",B113)</f>
        <v>1</v>
      </c>
      <c r="Q113" s="3329">
        <f t="shared" ref="Q113:Q116" si="44">IF($U116=1,"-",C113)</f>
        <v>0</v>
      </c>
      <c r="R113" s="3330" t="str">
        <f>IF(B113+C113=2,1,"-")</f>
        <v>-</v>
      </c>
    </row>
    <row r="114" spans="1:51" s="25" customFormat="1" ht="9.75" customHeight="1">
      <c r="A114" s="3322" t="s">
        <v>120</v>
      </c>
      <c r="B114" s="3341"/>
      <c r="C114" s="1822">
        <v>1</v>
      </c>
      <c r="D114" s="3342"/>
      <c r="E114" s="1818">
        <v>1</v>
      </c>
      <c r="F114" s="1818"/>
      <c r="G114" s="1818"/>
      <c r="H114" s="1818">
        <v>1</v>
      </c>
      <c r="I114" s="1818"/>
      <c r="J114" s="1818"/>
      <c r="K114" s="1818"/>
      <c r="L114" s="3343"/>
      <c r="M114" s="3343"/>
      <c r="N114" s="3341"/>
      <c r="O114" s="3344">
        <v>1</v>
      </c>
      <c r="P114" s="3328">
        <f t="shared" si="43"/>
        <v>0</v>
      </c>
      <c r="Q114" s="3329">
        <f t="shared" si="44"/>
        <v>1</v>
      </c>
      <c r="R114" s="3330" t="str">
        <f>IF(B114+C114=2,1,"-")</f>
        <v>-</v>
      </c>
    </row>
    <row r="115" spans="1:51" s="25" customFormat="1" ht="9.75" customHeight="1">
      <c r="A115" s="3345" t="s">
        <v>121</v>
      </c>
      <c r="B115" s="3341">
        <v>1</v>
      </c>
      <c r="C115" s="1822"/>
      <c r="D115" s="3342"/>
      <c r="E115" s="1818"/>
      <c r="F115" s="1818">
        <v>1</v>
      </c>
      <c r="G115" s="1818"/>
      <c r="H115" s="1818">
        <v>1</v>
      </c>
      <c r="I115" s="1818"/>
      <c r="J115" s="1818"/>
      <c r="K115" s="1818"/>
      <c r="L115" s="3343"/>
      <c r="M115" s="3343"/>
      <c r="N115" s="3341">
        <v>1</v>
      </c>
      <c r="O115" s="3344"/>
      <c r="P115" s="3328">
        <f t="shared" si="43"/>
        <v>1</v>
      </c>
      <c r="Q115" s="3329">
        <f t="shared" si="44"/>
        <v>0</v>
      </c>
      <c r="R115" s="3330" t="str">
        <f t="shared" ref="R115:R140" si="45">IF(B115+C115=2,1,"-")</f>
        <v>-</v>
      </c>
    </row>
    <row r="116" spans="1:51" s="1746" customFormat="1" ht="13.5" customHeight="1">
      <c r="A116" s="3322" t="s">
        <v>122</v>
      </c>
      <c r="B116" s="3346">
        <v>1</v>
      </c>
      <c r="C116" s="3347"/>
      <c r="D116" s="3348"/>
      <c r="E116" s="3343"/>
      <c r="F116" s="3343">
        <v>1</v>
      </c>
      <c r="G116" s="3343"/>
      <c r="H116" s="3343">
        <v>1</v>
      </c>
      <c r="I116" s="3343"/>
      <c r="J116" s="3343"/>
      <c r="K116" s="3343"/>
      <c r="L116" s="3343"/>
      <c r="M116" s="3343"/>
      <c r="N116" s="3346">
        <v>1</v>
      </c>
      <c r="O116" s="3344"/>
      <c r="P116" s="3328">
        <f t="shared" si="43"/>
        <v>1</v>
      </c>
      <c r="Q116" s="3329">
        <f t="shared" si="44"/>
        <v>0</v>
      </c>
      <c r="R116" s="3330" t="str">
        <f t="shared" si="45"/>
        <v>-</v>
      </c>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row>
    <row r="117" spans="1:51" s="25" customFormat="1" ht="14.25" customHeight="1">
      <c r="A117" s="3322" t="s">
        <v>123</v>
      </c>
      <c r="B117" s="3346">
        <v>1</v>
      </c>
      <c r="C117" s="3351"/>
      <c r="D117" s="3375"/>
      <c r="E117" s="3317"/>
      <c r="F117" s="3343">
        <v>1</v>
      </c>
      <c r="G117" s="3317"/>
      <c r="H117" s="3317">
        <v>1</v>
      </c>
      <c r="I117" s="3317"/>
      <c r="J117" s="3317"/>
      <c r="K117" s="3317"/>
      <c r="L117" s="3317"/>
      <c r="M117" s="3317"/>
      <c r="N117" s="3346">
        <v>1</v>
      </c>
      <c r="O117" s="1848"/>
      <c r="P117" s="3328">
        <f t="shared" ref="P117:P118" si="46">IF($R117=1,"-",B117)</f>
        <v>1</v>
      </c>
      <c r="Q117" s="3329">
        <f>IF($U120=1,"-",C117)</f>
        <v>0</v>
      </c>
      <c r="R117" s="3330" t="str">
        <f t="shared" si="45"/>
        <v>-</v>
      </c>
    </row>
    <row r="118" spans="1:51" s="25" customFormat="1" ht="14.25" customHeight="1">
      <c r="A118" s="3322" t="s">
        <v>124</v>
      </c>
      <c r="B118" s="3346">
        <v>1</v>
      </c>
      <c r="C118" s="3351"/>
      <c r="D118" s="3375"/>
      <c r="E118" s="3317"/>
      <c r="F118" s="3343">
        <v>1</v>
      </c>
      <c r="G118" s="3317"/>
      <c r="H118" s="3317">
        <v>1</v>
      </c>
      <c r="I118" s="3317"/>
      <c r="J118" s="3317"/>
      <c r="K118" s="3317"/>
      <c r="L118" s="3317"/>
      <c r="M118" s="3317"/>
      <c r="N118" s="3346">
        <v>1</v>
      </c>
      <c r="O118" s="1848"/>
      <c r="P118" s="3328">
        <f t="shared" si="46"/>
        <v>1</v>
      </c>
      <c r="Q118" s="3329">
        <f>IF($U121=1,"-",C118)</f>
        <v>0</v>
      </c>
      <c r="R118" s="3330" t="str">
        <f t="shared" si="45"/>
        <v>-</v>
      </c>
    </row>
    <row r="119" spans="1:51" s="25" customFormat="1" ht="14.25" customHeight="1">
      <c r="A119" s="3345" t="s">
        <v>125</v>
      </c>
      <c r="B119" s="3346">
        <v>1</v>
      </c>
      <c r="C119" s="3351"/>
      <c r="D119" s="3380"/>
      <c r="E119" s="3317"/>
      <c r="F119" s="3343">
        <v>1</v>
      </c>
      <c r="G119" s="3317"/>
      <c r="H119" s="3317">
        <v>1</v>
      </c>
      <c r="I119" s="3317"/>
      <c r="J119" s="3317"/>
      <c r="K119" s="3317"/>
      <c r="L119" s="3317"/>
      <c r="M119" s="3317"/>
      <c r="N119" s="3346">
        <v>1</v>
      </c>
      <c r="O119" s="1848"/>
      <c r="P119" s="3328">
        <f t="shared" ref="P119:P124" si="47">IF($R119=1,"-",B119)</f>
        <v>1</v>
      </c>
      <c r="Q119" s="3329">
        <f t="shared" ref="Q119:Q124" si="48">IF($U122=1,"-",C119)</f>
        <v>0</v>
      </c>
      <c r="R119" s="3330" t="str">
        <f t="shared" si="45"/>
        <v>-</v>
      </c>
    </row>
    <row r="120" spans="1:51" s="25" customFormat="1" ht="14.25" customHeight="1">
      <c r="A120" s="3322" t="s">
        <v>126</v>
      </c>
      <c r="B120" s="3346">
        <v>1</v>
      </c>
      <c r="C120" s="3351"/>
      <c r="D120" s="3380"/>
      <c r="E120" s="3317"/>
      <c r="F120" s="3343">
        <v>1</v>
      </c>
      <c r="G120" s="3317"/>
      <c r="H120" s="3317">
        <v>1</v>
      </c>
      <c r="I120" s="3317"/>
      <c r="J120" s="3317"/>
      <c r="K120" s="3317"/>
      <c r="L120" s="3317"/>
      <c r="M120" s="3317"/>
      <c r="N120" s="3346">
        <v>1</v>
      </c>
      <c r="O120" s="1848"/>
      <c r="P120" s="3328">
        <f t="shared" si="47"/>
        <v>1</v>
      </c>
      <c r="Q120" s="3329">
        <f t="shared" si="48"/>
        <v>0</v>
      </c>
      <c r="R120" s="3330" t="str">
        <f t="shared" si="45"/>
        <v>-</v>
      </c>
    </row>
    <row r="121" spans="1:51" s="25" customFormat="1" ht="14.25" customHeight="1">
      <c r="A121" s="3381" t="s">
        <v>127</v>
      </c>
      <c r="B121" s="3350"/>
      <c r="C121" s="3351"/>
      <c r="D121" s="3375"/>
      <c r="E121" s="3317"/>
      <c r="F121" s="3317"/>
      <c r="G121" s="3317"/>
      <c r="H121" s="3317"/>
      <c r="I121" s="3317"/>
      <c r="J121" s="3317"/>
      <c r="K121" s="3317"/>
      <c r="L121" s="3317"/>
      <c r="M121" s="3317"/>
      <c r="N121" s="3350"/>
      <c r="O121" s="1848"/>
      <c r="P121" s="3328">
        <f t="shared" si="47"/>
        <v>0</v>
      </c>
      <c r="Q121" s="3329">
        <f t="shared" si="48"/>
        <v>0</v>
      </c>
      <c r="R121" s="3330" t="str">
        <f t="shared" si="45"/>
        <v>-</v>
      </c>
    </row>
    <row r="122" spans="1:51" s="25" customFormat="1" ht="14.25" customHeight="1">
      <c r="A122" s="3322" t="s">
        <v>128</v>
      </c>
      <c r="B122" s="3350">
        <v>1</v>
      </c>
      <c r="C122" s="3351"/>
      <c r="D122" s="3375"/>
      <c r="E122" s="3317"/>
      <c r="F122" s="3317">
        <v>1</v>
      </c>
      <c r="G122" s="3317"/>
      <c r="H122" s="3317">
        <v>1</v>
      </c>
      <c r="I122" s="3317"/>
      <c r="J122" s="3317"/>
      <c r="K122" s="3317"/>
      <c r="L122" s="3317"/>
      <c r="M122" s="3317"/>
      <c r="N122" s="3350">
        <v>1</v>
      </c>
      <c r="O122" s="1848"/>
      <c r="P122" s="3328">
        <f t="shared" si="47"/>
        <v>1</v>
      </c>
      <c r="Q122" s="3329">
        <f t="shared" si="48"/>
        <v>0</v>
      </c>
      <c r="R122" s="3330" t="str">
        <f t="shared" si="45"/>
        <v>-</v>
      </c>
    </row>
    <row r="123" spans="1:51" s="25" customFormat="1" ht="14.25" customHeight="1">
      <c r="A123" s="3322" t="s">
        <v>104</v>
      </c>
      <c r="B123" s="3350">
        <v>1</v>
      </c>
      <c r="C123" s="3351"/>
      <c r="D123" s="3375"/>
      <c r="E123" s="3317"/>
      <c r="F123" s="3317">
        <v>1</v>
      </c>
      <c r="G123" s="3317"/>
      <c r="H123" s="3317">
        <v>1</v>
      </c>
      <c r="I123" s="3317"/>
      <c r="J123" s="3317"/>
      <c r="K123" s="3317"/>
      <c r="L123" s="3317"/>
      <c r="M123" s="3317"/>
      <c r="N123" s="3350">
        <v>1</v>
      </c>
      <c r="O123" s="1848"/>
      <c r="P123" s="3328">
        <f t="shared" si="47"/>
        <v>1</v>
      </c>
      <c r="Q123" s="3329">
        <f t="shared" si="48"/>
        <v>0</v>
      </c>
      <c r="R123" s="3330" t="str">
        <f t="shared" si="45"/>
        <v>-</v>
      </c>
    </row>
    <row r="124" spans="1:51" s="1658" customFormat="1" ht="14.25" customHeight="1">
      <c r="A124" s="3322" t="s">
        <v>129</v>
      </c>
      <c r="B124" s="3350">
        <v>1</v>
      </c>
      <c r="C124" s="3351"/>
      <c r="D124" s="3375"/>
      <c r="E124" s="3317"/>
      <c r="F124" s="3317">
        <v>1</v>
      </c>
      <c r="G124" s="3317"/>
      <c r="H124" s="3317">
        <v>1</v>
      </c>
      <c r="I124" s="3317"/>
      <c r="J124" s="3317"/>
      <c r="K124" s="3317"/>
      <c r="L124" s="3317"/>
      <c r="M124" s="3317"/>
      <c r="N124" s="3350">
        <v>1</v>
      </c>
      <c r="O124" s="1848"/>
      <c r="P124" s="3328">
        <f t="shared" si="47"/>
        <v>1</v>
      </c>
      <c r="Q124" s="3329">
        <f t="shared" si="48"/>
        <v>0</v>
      </c>
      <c r="R124" s="3330" t="str">
        <f t="shared" si="45"/>
        <v>-</v>
      </c>
    </row>
    <row r="125" spans="1:51" s="639" customFormat="1" ht="13.5" customHeight="1">
      <c r="A125" s="3376" t="s">
        <v>130</v>
      </c>
      <c r="B125" s="3350"/>
      <c r="C125" s="3347"/>
      <c r="D125" s="3348"/>
      <c r="E125" s="3317"/>
      <c r="F125" s="3317"/>
      <c r="G125" s="3343"/>
      <c r="H125" s="3343"/>
      <c r="I125" s="3343"/>
      <c r="J125" s="3317"/>
      <c r="K125" s="3343"/>
      <c r="L125" s="3343"/>
      <c r="M125" s="3343"/>
      <c r="N125" s="3350"/>
      <c r="O125" s="3344"/>
      <c r="P125" s="3328">
        <f t="shared" ref="P125:P130" si="49">IF($R125=1,"-",B125)</f>
        <v>0</v>
      </c>
      <c r="Q125" s="3329">
        <f t="shared" ref="Q125:Q130" si="50">IF($U128=1,"-",C125)</f>
        <v>0</v>
      </c>
      <c r="R125" s="3330" t="str">
        <f t="shared" si="45"/>
        <v>-</v>
      </c>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row>
    <row r="126" spans="1:51" s="25" customFormat="1" ht="14.25" customHeight="1">
      <c r="A126" s="3322" t="s">
        <v>131</v>
      </c>
      <c r="B126" s="3350">
        <v>1</v>
      </c>
      <c r="C126" s="3347"/>
      <c r="D126" s="3348"/>
      <c r="E126" s="3317"/>
      <c r="F126" s="3317">
        <v>1</v>
      </c>
      <c r="G126" s="3343"/>
      <c r="H126" s="3343">
        <v>1</v>
      </c>
      <c r="I126" s="3343"/>
      <c r="J126" s="3317"/>
      <c r="K126" s="3343"/>
      <c r="L126" s="3343"/>
      <c r="M126" s="3343"/>
      <c r="N126" s="3350">
        <v>1</v>
      </c>
      <c r="O126" s="3344"/>
      <c r="P126" s="3328">
        <f t="shared" si="49"/>
        <v>1</v>
      </c>
      <c r="Q126" s="3329">
        <f t="shared" si="50"/>
        <v>0</v>
      </c>
      <c r="R126" s="3330" t="str">
        <f t="shared" si="45"/>
        <v>-</v>
      </c>
    </row>
    <row r="127" spans="1:51" s="25" customFormat="1" ht="14.25" customHeight="1">
      <c r="A127" s="3322" t="s">
        <v>132</v>
      </c>
      <c r="B127" s="3350">
        <v>1</v>
      </c>
      <c r="C127" s="3351"/>
      <c r="D127" s="3375"/>
      <c r="E127" s="3317"/>
      <c r="F127" s="3317">
        <v>1</v>
      </c>
      <c r="G127" s="3317"/>
      <c r="H127" s="3317">
        <v>1</v>
      </c>
      <c r="I127" s="3317"/>
      <c r="J127" s="3317"/>
      <c r="K127" s="3317"/>
      <c r="L127" s="3317"/>
      <c r="M127" s="3317"/>
      <c r="N127" s="3350">
        <v>1</v>
      </c>
      <c r="O127" s="3351"/>
      <c r="P127" s="3328">
        <f t="shared" si="49"/>
        <v>1</v>
      </c>
      <c r="Q127" s="3329">
        <f t="shared" si="50"/>
        <v>0</v>
      </c>
      <c r="R127" s="3330" t="str">
        <f t="shared" si="45"/>
        <v>-</v>
      </c>
    </row>
    <row r="128" spans="1:51" s="25" customFormat="1" ht="14.25" customHeight="1">
      <c r="A128" s="3322" t="s">
        <v>133</v>
      </c>
      <c r="B128" s="3350">
        <v>1</v>
      </c>
      <c r="C128" s="3351"/>
      <c r="D128" s="3375"/>
      <c r="E128" s="3317"/>
      <c r="F128" s="3317">
        <v>1</v>
      </c>
      <c r="G128" s="3317"/>
      <c r="H128" s="3317">
        <v>1</v>
      </c>
      <c r="I128" s="3317"/>
      <c r="J128" s="3317"/>
      <c r="K128" s="3317"/>
      <c r="L128" s="3317"/>
      <c r="M128" s="3317"/>
      <c r="N128" s="3350">
        <v>1</v>
      </c>
      <c r="O128" s="3351"/>
      <c r="P128" s="3328">
        <f t="shared" si="49"/>
        <v>1</v>
      </c>
      <c r="Q128" s="3329">
        <f t="shared" si="50"/>
        <v>0</v>
      </c>
      <c r="R128" s="3330" t="str">
        <f t="shared" si="45"/>
        <v>-</v>
      </c>
    </row>
    <row r="129" spans="1:18" s="25" customFormat="1" ht="14.25" customHeight="1">
      <c r="A129" s="3322" t="s">
        <v>134</v>
      </c>
      <c r="B129" s="3350">
        <v>1</v>
      </c>
      <c r="C129" s="3351"/>
      <c r="D129" s="3375"/>
      <c r="E129" s="3317"/>
      <c r="F129" s="3317">
        <v>1</v>
      </c>
      <c r="G129" s="3317"/>
      <c r="H129" s="3317">
        <v>1</v>
      </c>
      <c r="I129" s="3317"/>
      <c r="J129" s="3317"/>
      <c r="K129" s="3317"/>
      <c r="L129" s="3317"/>
      <c r="M129" s="3317"/>
      <c r="N129" s="3350">
        <v>1</v>
      </c>
      <c r="O129" s="3351"/>
      <c r="P129" s="3328">
        <f t="shared" si="49"/>
        <v>1</v>
      </c>
      <c r="Q129" s="3329">
        <f t="shared" si="50"/>
        <v>0</v>
      </c>
      <c r="R129" s="3330" t="str">
        <f t="shared" si="45"/>
        <v>-</v>
      </c>
    </row>
    <row r="130" spans="1:18" s="25" customFormat="1" ht="14.25" customHeight="1">
      <c r="A130" s="3322" t="s">
        <v>135</v>
      </c>
      <c r="B130" s="3350">
        <v>1</v>
      </c>
      <c r="C130" s="3351"/>
      <c r="D130" s="3380"/>
      <c r="E130" s="3317"/>
      <c r="F130" s="3317">
        <v>1</v>
      </c>
      <c r="G130" s="3317"/>
      <c r="H130" s="3317">
        <v>1</v>
      </c>
      <c r="I130" s="3317"/>
      <c r="J130" s="3317"/>
      <c r="K130" s="3317"/>
      <c r="L130" s="3317"/>
      <c r="M130" s="3317"/>
      <c r="N130" s="3350">
        <v>1</v>
      </c>
      <c r="O130" s="1848"/>
      <c r="P130" s="3328">
        <f t="shared" si="49"/>
        <v>1</v>
      </c>
      <c r="Q130" s="3329">
        <f t="shared" si="50"/>
        <v>0</v>
      </c>
      <c r="R130" s="3330" t="str">
        <f t="shared" si="45"/>
        <v>-</v>
      </c>
    </row>
    <row r="131" spans="1:18" s="25" customFormat="1" ht="14.25" customHeight="1">
      <c r="A131" s="3322" t="s">
        <v>136</v>
      </c>
      <c r="B131" s="3350">
        <v>1</v>
      </c>
      <c r="C131" s="3351"/>
      <c r="D131" s="3375"/>
      <c r="E131" s="1823"/>
      <c r="F131" s="3317">
        <v>1</v>
      </c>
      <c r="G131" s="3317"/>
      <c r="H131" s="3317">
        <v>1</v>
      </c>
      <c r="I131" s="3317"/>
      <c r="J131" s="3317"/>
      <c r="K131" s="3317"/>
      <c r="L131" s="3317"/>
      <c r="M131" s="3317"/>
      <c r="N131" s="3350">
        <v>1</v>
      </c>
      <c r="O131" s="1848"/>
      <c r="P131" s="3328">
        <f t="shared" ref="P131:P134" si="51">IF($R131=1,"-",B131)</f>
        <v>1</v>
      </c>
      <c r="Q131" s="3329">
        <f t="shared" ref="Q131:Q134" si="52">IF($U133=1,"-",C131)</f>
        <v>0</v>
      </c>
      <c r="R131" s="3330" t="str">
        <f t="shared" si="45"/>
        <v>-</v>
      </c>
    </row>
    <row r="132" spans="1:18" s="25" customFormat="1" ht="14.25" customHeight="1">
      <c r="A132" s="3322" t="s">
        <v>137</v>
      </c>
      <c r="B132" s="3350">
        <v>1</v>
      </c>
      <c r="C132" s="3351"/>
      <c r="D132" s="3375"/>
      <c r="E132" s="3317"/>
      <c r="F132" s="3317">
        <v>1</v>
      </c>
      <c r="G132" s="3317"/>
      <c r="H132" s="3317">
        <v>1</v>
      </c>
      <c r="I132" s="3317"/>
      <c r="J132" s="3317"/>
      <c r="K132" s="3317"/>
      <c r="L132" s="3317"/>
      <c r="M132" s="3317"/>
      <c r="N132" s="3350">
        <v>1</v>
      </c>
      <c r="O132" s="1848"/>
      <c r="P132" s="3328">
        <f t="shared" si="51"/>
        <v>1</v>
      </c>
      <c r="Q132" s="3329">
        <f t="shared" si="52"/>
        <v>0</v>
      </c>
      <c r="R132" s="3330" t="str">
        <f t="shared" si="45"/>
        <v>-</v>
      </c>
    </row>
    <row r="133" spans="1:18" s="25" customFormat="1" ht="14.25" customHeight="1">
      <c r="A133" s="3322" t="s">
        <v>138</v>
      </c>
      <c r="B133" s="3350">
        <v>1</v>
      </c>
      <c r="C133" s="3351"/>
      <c r="D133" s="3375"/>
      <c r="E133" s="3317"/>
      <c r="F133" s="3317">
        <v>1</v>
      </c>
      <c r="G133" s="3317"/>
      <c r="H133" s="3317">
        <v>1</v>
      </c>
      <c r="I133" s="3317"/>
      <c r="J133" s="3317"/>
      <c r="K133" s="3317"/>
      <c r="L133" s="3317"/>
      <c r="M133" s="3317"/>
      <c r="N133" s="3350">
        <v>1</v>
      </c>
      <c r="O133" s="1848"/>
      <c r="P133" s="3328">
        <f t="shared" si="51"/>
        <v>1</v>
      </c>
      <c r="Q133" s="3329">
        <f t="shared" si="52"/>
        <v>0</v>
      </c>
      <c r="R133" s="3330" t="str">
        <f t="shared" si="45"/>
        <v>-</v>
      </c>
    </row>
    <row r="134" spans="1:18" s="25" customFormat="1" ht="14.25" customHeight="1">
      <c r="A134" s="3322" t="s">
        <v>139</v>
      </c>
      <c r="B134" s="3350">
        <v>1</v>
      </c>
      <c r="C134" s="3351"/>
      <c r="D134" s="3375"/>
      <c r="E134" s="3317"/>
      <c r="F134" s="3317">
        <v>1</v>
      </c>
      <c r="G134" s="3317"/>
      <c r="H134" s="3317">
        <v>1</v>
      </c>
      <c r="I134" s="3317"/>
      <c r="J134" s="3317"/>
      <c r="K134" s="3317"/>
      <c r="L134" s="3317"/>
      <c r="M134" s="3317"/>
      <c r="N134" s="3350">
        <v>1</v>
      </c>
      <c r="O134" s="1848"/>
      <c r="P134" s="3328">
        <f t="shared" si="51"/>
        <v>1</v>
      </c>
      <c r="Q134" s="3329">
        <f t="shared" si="52"/>
        <v>0</v>
      </c>
      <c r="R134" s="3330" t="str">
        <f t="shared" si="45"/>
        <v>-</v>
      </c>
    </row>
    <row r="135" spans="1:18" s="25" customFormat="1" ht="14.25" customHeight="1">
      <c r="A135" s="3382" t="s">
        <v>140</v>
      </c>
      <c r="B135" s="3350"/>
      <c r="C135" s="3351"/>
      <c r="D135" s="3375"/>
      <c r="E135" s="3317"/>
      <c r="F135" s="3317"/>
      <c r="G135" s="3317"/>
      <c r="H135" s="3317"/>
      <c r="I135" s="3317"/>
      <c r="J135" s="3317"/>
      <c r="K135" s="3317"/>
      <c r="L135" s="3317"/>
      <c r="M135" s="3317"/>
      <c r="N135" s="3350"/>
      <c r="O135" s="1848"/>
      <c r="P135" s="3328">
        <f t="shared" ref="P135:P140" si="53">IF($R135=1,"-",B135)</f>
        <v>0</v>
      </c>
      <c r="Q135" s="3329">
        <f t="shared" ref="Q135:Q140" si="54">IF($U137=1,"-",C135)</f>
        <v>0</v>
      </c>
      <c r="R135" s="3330" t="str">
        <f t="shared" si="45"/>
        <v>-</v>
      </c>
    </row>
    <row r="136" spans="1:18" s="25" customFormat="1" ht="14.25" customHeight="1">
      <c r="A136" s="3322" t="s">
        <v>141</v>
      </c>
      <c r="B136" s="3350">
        <v>1</v>
      </c>
      <c r="C136" s="3351"/>
      <c r="D136" s="3375"/>
      <c r="E136" s="3317"/>
      <c r="F136" s="3317">
        <v>1</v>
      </c>
      <c r="G136" s="3317"/>
      <c r="H136" s="3317">
        <v>1</v>
      </c>
      <c r="I136" s="3317"/>
      <c r="J136" s="3317"/>
      <c r="K136" s="3317"/>
      <c r="L136" s="3317"/>
      <c r="M136" s="3317"/>
      <c r="N136" s="3350">
        <v>1</v>
      </c>
      <c r="O136" s="1848"/>
      <c r="P136" s="3328">
        <f t="shared" si="53"/>
        <v>1</v>
      </c>
      <c r="Q136" s="3329">
        <f t="shared" si="54"/>
        <v>0</v>
      </c>
      <c r="R136" s="3330" t="str">
        <f t="shared" si="45"/>
        <v>-</v>
      </c>
    </row>
    <row r="137" spans="1:18" s="25" customFormat="1" ht="14.25" customHeight="1">
      <c r="A137" s="3322" t="s">
        <v>142</v>
      </c>
      <c r="B137" s="3350">
        <v>1</v>
      </c>
      <c r="C137" s="3351"/>
      <c r="D137" s="3375"/>
      <c r="E137" s="3317"/>
      <c r="F137" s="3317">
        <v>1</v>
      </c>
      <c r="G137" s="3317"/>
      <c r="H137" s="3317">
        <v>1</v>
      </c>
      <c r="I137" s="3317"/>
      <c r="J137" s="3317"/>
      <c r="K137" s="3317"/>
      <c r="L137" s="3317"/>
      <c r="M137" s="3317"/>
      <c r="N137" s="3350">
        <v>1</v>
      </c>
      <c r="O137" s="1848"/>
      <c r="P137" s="3328">
        <f t="shared" si="53"/>
        <v>1</v>
      </c>
      <c r="Q137" s="3329">
        <f t="shared" si="54"/>
        <v>0</v>
      </c>
      <c r="R137" s="3330" t="str">
        <f t="shared" si="45"/>
        <v>-</v>
      </c>
    </row>
    <row r="138" spans="1:18" s="25" customFormat="1" ht="14.25" customHeight="1">
      <c r="A138" s="3322" t="s">
        <v>143</v>
      </c>
      <c r="B138" s="3350">
        <v>1</v>
      </c>
      <c r="C138" s="3351"/>
      <c r="D138" s="3375"/>
      <c r="E138" s="3317"/>
      <c r="F138" s="3317">
        <v>1</v>
      </c>
      <c r="G138" s="3317"/>
      <c r="H138" s="3317">
        <v>1</v>
      </c>
      <c r="I138" s="3317"/>
      <c r="J138" s="3317"/>
      <c r="K138" s="3317"/>
      <c r="L138" s="3317"/>
      <c r="M138" s="3317"/>
      <c r="N138" s="3350">
        <v>1</v>
      </c>
      <c r="O138" s="1848"/>
      <c r="P138" s="3328">
        <f t="shared" si="53"/>
        <v>1</v>
      </c>
      <c r="Q138" s="3329">
        <f t="shared" si="54"/>
        <v>0</v>
      </c>
      <c r="R138" s="3330" t="str">
        <f t="shared" si="45"/>
        <v>-</v>
      </c>
    </row>
    <row r="139" spans="1:18" s="25" customFormat="1" ht="14.25" customHeight="1">
      <c r="A139" s="27" t="s">
        <v>144</v>
      </c>
      <c r="B139" s="3350">
        <v>1</v>
      </c>
      <c r="C139" s="3351"/>
      <c r="D139" s="3375"/>
      <c r="E139" s="3317"/>
      <c r="F139" s="3317">
        <v>1</v>
      </c>
      <c r="G139" s="3317"/>
      <c r="H139" s="3317">
        <v>1</v>
      </c>
      <c r="I139" s="3317"/>
      <c r="J139" s="3317"/>
      <c r="K139" s="3317"/>
      <c r="L139" s="3317"/>
      <c r="M139" s="3317"/>
      <c r="N139" s="3350">
        <v>1</v>
      </c>
      <c r="O139" s="1848"/>
      <c r="P139" s="2054">
        <f t="shared" si="53"/>
        <v>1</v>
      </c>
      <c r="Q139" s="2238">
        <f t="shared" si="54"/>
        <v>0</v>
      </c>
      <c r="R139" s="3330" t="str">
        <f t="shared" si="45"/>
        <v>-</v>
      </c>
    </row>
    <row r="140" spans="1:18" s="25" customFormat="1" ht="14.25" customHeight="1">
      <c r="A140" s="27" t="s">
        <v>145</v>
      </c>
      <c r="B140" s="3350">
        <v>1</v>
      </c>
      <c r="C140" s="3351"/>
      <c r="D140" s="3375"/>
      <c r="E140" s="3317"/>
      <c r="F140" s="3317">
        <v>1</v>
      </c>
      <c r="G140" s="3317"/>
      <c r="H140" s="3317">
        <v>1</v>
      </c>
      <c r="I140" s="3317"/>
      <c r="J140" s="3317"/>
      <c r="K140" s="3317"/>
      <c r="L140" s="3317"/>
      <c r="M140" s="3317"/>
      <c r="N140" s="3350">
        <v>1</v>
      </c>
      <c r="O140" s="1848"/>
      <c r="P140" s="2054">
        <f t="shared" si="53"/>
        <v>1</v>
      </c>
      <c r="Q140" s="2238">
        <f t="shared" si="54"/>
        <v>0</v>
      </c>
      <c r="R140" s="3330" t="str">
        <f t="shared" si="45"/>
        <v>-</v>
      </c>
    </row>
    <row r="141" spans="1:18" s="25" customFormat="1" ht="14.25" customHeight="1" thickBot="1">
      <c r="A141" s="3332" t="s">
        <v>41</v>
      </c>
      <c r="B141" s="3333">
        <f>SUM(B113:B140)</f>
        <v>24</v>
      </c>
      <c r="C141" s="3333">
        <f t="shared" ref="C141:O141" si="55">SUM(C113:C140)</f>
        <v>1</v>
      </c>
      <c r="D141" s="3333">
        <f t="shared" si="55"/>
        <v>0</v>
      </c>
      <c r="E141" s="3333">
        <f t="shared" si="55"/>
        <v>1</v>
      </c>
      <c r="F141" s="3333">
        <f t="shared" si="55"/>
        <v>24</v>
      </c>
      <c r="G141" s="3333">
        <f t="shared" si="55"/>
        <v>0</v>
      </c>
      <c r="H141" s="3333">
        <f t="shared" si="55"/>
        <v>25</v>
      </c>
      <c r="I141" s="3333">
        <f t="shared" si="55"/>
        <v>0</v>
      </c>
      <c r="J141" s="3333">
        <f t="shared" si="55"/>
        <v>0</v>
      </c>
      <c r="K141" s="3333">
        <f t="shared" si="55"/>
        <v>0</v>
      </c>
      <c r="L141" s="3333">
        <f t="shared" si="55"/>
        <v>0</v>
      </c>
      <c r="M141" s="3333">
        <f t="shared" si="55"/>
        <v>0</v>
      </c>
      <c r="N141" s="3333">
        <f t="shared" si="55"/>
        <v>24</v>
      </c>
      <c r="O141" s="3333">
        <f t="shared" si="55"/>
        <v>1</v>
      </c>
      <c r="P141" s="3383">
        <f>SUM(P113:P140)</f>
        <v>24</v>
      </c>
      <c r="Q141" s="3383">
        <f t="shared" ref="Q141:R141" si="56">SUM(Q113:Q140)</f>
        <v>1</v>
      </c>
      <c r="R141" s="3383">
        <f t="shared" si="56"/>
        <v>0</v>
      </c>
    </row>
    <row r="142" spans="1:18" s="25" customFormat="1" ht="14.25" customHeight="1" thickTop="1" thickBot="1">
      <c r="A142" s="1064"/>
      <c r="B142" s="714"/>
      <c r="C142" s="714"/>
      <c r="D142" s="715"/>
      <c r="E142" s="715"/>
      <c r="F142" s="715"/>
      <c r="G142" s="715"/>
      <c r="H142" s="715"/>
      <c r="I142" s="715"/>
      <c r="J142" s="715"/>
      <c r="K142" s="715"/>
      <c r="L142" s="715"/>
      <c r="M142" s="715"/>
      <c r="N142" s="715"/>
      <c r="O142" s="1230"/>
      <c r="P142" s="1815"/>
      <c r="Q142" s="1815"/>
      <c r="R142" s="1815"/>
    </row>
    <row r="143" spans="1:18" s="453" customFormat="1" ht="13.5" customHeight="1" thickBot="1">
      <c r="A143" s="2239" t="s">
        <v>146</v>
      </c>
      <c r="B143" s="2240" t="s">
        <v>147</v>
      </c>
      <c r="C143" s="2240"/>
      <c r="D143" s="2240"/>
      <c r="E143" s="2240"/>
      <c r="F143" s="2240"/>
      <c r="G143" s="2240"/>
      <c r="H143" s="2240"/>
      <c r="I143" s="2240"/>
      <c r="J143" s="2240"/>
      <c r="K143" s="2240"/>
      <c r="L143" s="2241"/>
      <c r="M143" s="2241"/>
      <c r="N143" s="2241"/>
      <c r="O143" s="2242"/>
      <c r="P143" s="2229"/>
      <c r="Q143" s="2229"/>
      <c r="R143" s="2230"/>
    </row>
    <row r="144" spans="1:18" s="25" customFormat="1" ht="13.5" customHeight="1">
      <c r="A144" s="3381" t="s">
        <v>106</v>
      </c>
      <c r="B144" s="3350"/>
      <c r="C144" s="3351">
        <v>1</v>
      </c>
      <c r="D144" s="3375"/>
      <c r="E144" s="3317"/>
      <c r="F144" s="3317"/>
      <c r="G144" s="3317">
        <v>1</v>
      </c>
      <c r="H144" s="3317"/>
      <c r="I144" s="3317">
        <v>1</v>
      </c>
      <c r="J144" s="3317"/>
      <c r="K144" s="3317"/>
      <c r="L144" s="3317"/>
      <c r="M144" s="3317"/>
      <c r="N144" s="3350"/>
      <c r="O144" s="1848">
        <v>1</v>
      </c>
      <c r="P144" s="3384">
        <f t="shared" ref="P144:P148" si="57">IF($R144=1,"-",B144)</f>
        <v>0</v>
      </c>
      <c r="Q144" s="3385">
        <f>IF($U146=1,"-",C144)</f>
        <v>1</v>
      </c>
      <c r="R144" s="3378" t="str">
        <f>IF(B144+C144=2,1,"-")</f>
        <v>-</v>
      </c>
    </row>
    <row r="145" spans="1:18" s="25" customFormat="1" ht="13.5" customHeight="1">
      <c r="A145" s="3322" t="s">
        <v>148</v>
      </c>
      <c r="B145" s="3350">
        <v>1</v>
      </c>
      <c r="C145" s="3351"/>
      <c r="D145" s="3380"/>
      <c r="E145" s="3317"/>
      <c r="F145" s="3354">
        <v>1</v>
      </c>
      <c r="G145" s="3317"/>
      <c r="H145" s="3317">
        <v>1</v>
      </c>
      <c r="I145" s="3317"/>
      <c r="J145" s="3317">
        <v>1</v>
      </c>
      <c r="K145" s="3317"/>
      <c r="L145" s="3317"/>
      <c r="M145" s="3317"/>
      <c r="N145" s="3350">
        <v>1</v>
      </c>
      <c r="O145" s="1848"/>
      <c r="P145" s="3384">
        <v>1</v>
      </c>
      <c r="Q145" s="3385"/>
      <c r="R145" s="3378" t="str">
        <f t="shared" ref="R145:R148" si="58">IF(B145+C145=2,1,"-")</f>
        <v>-</v>
      </c>
    </row>
    <row r="146" spans="1:18" s="1658" customFormat="1" ht="13.5" customHeight="1">
      <c r="A146" s="3322" t="s">
        <v>149</v>
      </c>
      <c r="B146" s="3350">
        <v>1</v>
      </c>
      <c r="C146" s="3351"/>
      <c r="D146" s="3375"/>
      <c r="E146" s="3317"/>
      <c r="F146" s="3317">
        <v>1</v>
      </c>
      <c r="G146" s="3317"/>
      <c r="H146" s="3317">
        <v>1</v>
      </c>
      <c r="I146" s="3317"/>
      <c r="J146" s="3317"/>
      <c r="K146" s="3317"/>
      <c r="L146" s="3317"/>
      <c r="M146" s="3317"/>
      <c r="N146" s="3350">
        <v>1</v>
      </c>
      <c r="O146" s="1848"/>
      <c r="P146" s="3384">
        <f t="shared" si="57"/>
        <v>1</v>
      </c>
      <c r="Q146" s="3385">
        <f>IF($U149=1,"-",C146)</f>
        <v>0</v>
      </c>
      <c r="R146" s="3378" t="str">
        <f t="shared" si="58"/>
        <v>-</v>
      </c>
    </row>
    <row r="147" spans="1:18" s="25" customFormat="1" ht="13.5" customHeight="1">
      <c r="A147" s="3322" t="s">
        <v>150</v>
      </c>
      <c r="B147" s="3350">
        <v>1</v>
      </c>
      <c r="C147" s="3351"/>
      <c r="D147" s="3375">
        <v>1</v>
      </c>
      <c r="E147" s="3317"/>
      <c r="F147" s="3317"/>
      <c r="G147" s="3317"/>
      <c r="H147" s="3317">
        <v>1</v>
      </c>
      <c r="I147" s="3317"/>
      <c r="J147" s="3317"/>
      <c r="K147" s="3317"/>
      <c r="L147" s="3317"/>
      <c r="M147" s="3317"/>
      <c r="N147" s="3350">
        <v>1</v>
      </c>
      <c r="O147" s="1848"/>
      <c r="P147" s="3384">
        <f t="shared" si="57"/>
        <v>1</v>
      </c>
      <c r="Q147" s="3385">
        <f>IF($U150=1,"-",C147)</f>
        <v>0</v>
      </c>
      <c r="R147" s="3378" t="str">
        <f t="shared" si="58"/>
        <v>-</v>
      </c>
    </row>
    <row r="148" spans="1:18" s="25" customFormat="1" ht="13.5" customHeight="1">
      <c r="A148" s="27" t="s">
        <v>151</v>
      </c>
      <c r="B148" s="3386">
        <v>1</v>
      </c>
      <c r="C148" s="2065"/>
      <c r="D148" s="3387"/>
      <c r="E148" s="2064"/>
      <c r="F148" s="2064">
        <v>1</v>
      </c>
      <c r="G148" s="2064"/>
      <c r="H148" s="2064">
        <v>1</v>
      </c>
      <c r="I148" s="2064"/>
      <c r="J148" s="2064"/>
      <c r="K148" s="2064"/>
      <c r="L148" s="2064"/>
      <c r="M148" s="2064"/>
      <c r="N148" s="3386">
        <v>1</v>
      </c>
      <c r="O148" s="2185"/>
      <c r="P148" s="2186">
        <f t="shared" si="57"/>
        <v>1</v>
      </c>
      <c r="Q148" s="2187"/>
      <c r="R148" s="2187" t="str">
        <f t="shared" si="58"/>
        <v>-</v>
      </c>
    </row>
    <row r="149" spans="1:18" s="25" customFormat="1" ht="13.5" customHeight="1" thickBot="1">
      <c r="A149" s="3332" t="s">
        <v>41</v>
      </c>
      <c r="B149" s="3333">
        <f>SUM(B144:B148)</f>
        <v>4</v>
      </c>
      <c r="C149" s="3333">
        <f t="shared" ref="C149:O149" si="59">SUM(C144:C148)</f>
        <v>1</v>
      </c>
      <c r="D149" s="3333">
        <f t="shared" si="59"/>
        <v>1</v>
      </c>
      <c r="E149" s="3333">
        <f t="shared" si="59"/>
        <v>0</v>
      </c>
      <c r="F149" s="3333">
        <f t="shared" si="59"/>
        <v>3</v>
      </c>
      <c r="G149" s="3333">
        <f t="shared" si="59"/>
        <v>1</v>
      </c>
      <c r="H149" s="3333">
        <f t="shared" si="59"/>
        <v>4</v>
      </c>
      <c r="I149" s="3333">
        <f t="shared" si="59"/>
        <v>1</v>
      </c>
      <c r="J149" s="3333">
        <f t="shared" si="59"/>
        <v>1</v>
      </c>
      <c r="K149" s="3333">
        <f t="shared" si="59"/>
        <v>0</v>
      </c>
      <c r="L149" s="3333">
        <f t="shared" si="59"/>
        <v>0</v>
      </c>
      <c r="M149" s="3333">
        <f t="shared" si="59"/>
        <v>0</v>
      </c>
      <c r="N149" s="3333">
        <f t="shared" si="59"/>
        <v>4</v>
      </c>
      <c r="O149" s="3333">
        <f t="shared" si="59"/>
        <v>1</v>
      </c>
      <c r="P149" s="3337">
        <f>SUM(P144:P148)</f>
        <v>4</v>
      </c>
      <c r="Q149" s="3337">
        <f>SUM(Q144:Q147)</f>
        <v>1</v>
      </c>
      <c r="R149" s="3337">
        <f>SUM(R144:R148)</f>
        <v>0</v>
      </c>
    </row>
    <row r="150" spans="1:18" ht="14.25" thickTop="1" thickBot="1">
      <c r="A150" s="1064"/>
      <c r="B150" s="714"/>
      <c r="C150" s="714"/>
      <c r="D150" s="715"/>
      <c r="E150" s="715"/>
      <c r="F150" s="715"/>
      <c r="G150" s="715"/>
      <c r="H150" s="715"/>
      <c r="I150" s="715"/>
      <c r="J150" s="715"/>
      <c r="K150" s="715"/>
      <c r="L150" s="715"/>
      <c r="M150" s="715"/>
      <c r="N150" s="715"/>
      <c r="O150" s="1230"/>
      <c r="P150" s="1815"/>
      <c r="Q150" s="1815"/>
      <c r="R150" s="1815"/>
    </row>
    <row r="151" spans="1:18" s="453" customFormat="1" ht="13.5" customHeight="1" thickBot="1">
      <c r="A151" s="2243" t="s">
        <v>152</v>
      </c>
      <c r="B151" s="2244"/>
      <c r="C151" s="2244"/>
      <c r="D151" s="2244"/>
      <c r="E151" s="2244"/>
      <c r="F151" s="2244"/>
      <c r="G151" s="2244"/>
      <c r="H151" s="2244"/>
      <c r="I151" s="2244"/>
      <c r="J151" s="2244"/>
      <c r="K151" s="2244"/>
      <c r="L151" s="2245"/>
      <c r="M151" s="2245"/>
      <c r="N151" s="2245"/>
      <c r="O151" s="2246"/>
      <c r="P151" s="2247"/>
      <c r="Q151" s="2247"/>
      <c r="R151" s="2248"/>
    </row>
    <row r="152" spans="1:18" s="25" customFormat="1" ht="9.75" customHeight="1">
      <c r="A152" s="3322" t="s">
        <v>153</v>
      </c>
      <c r="B152" s="3356">
        <v>1</v>
      </c>
      <c r="C152" s="1849"/>
      <c r="D152" s="3357"/>
      <c r="E152" s="1850"/>
      <c r="F152" s="1850">
        <v>1</v>
      </c>
      <c r="G152" s="1850"/>
      <c r="H152" s="1850"/>
      <c r="I152" s="1850"/>
      <c r="J152" s="1818">
        <v>1</v>
      </c>
      <c r="K152" s="1818"/>
      <c r="L152" s="3343"/>
      <c r="M152" s="3343"/>
      <c r="N152" s="3341">
        <v>1</v>
      </c>
      <c r="O152" s="3344"/>
      <c r="P152" s="3328">
        <f t="shared" ref="P152:P168" si="60">IF($R152=1,"-",B152)</f>
        <v>1</v>
      </c>
      <c r="Q152" s="3329">
        <f>IF($U155=1,"-",C152)</f>
        <v>0</v>
      </c>
      <c r="R152" s="3330" t="str">
        <f t="shared" ref="R152:R168" si="61">IF(B152+C152=2,1,"-")</f>
        <v>-</v>
      </c>
    </row>
    <row r="153" spans="1:18" s="25" customFormat="1" ht="9.75" customHeight="1">
      <c r="A153" s="3322" t="s">
        <v>154</v>
      </c>
      <c r="B153" s="3356">
        <v>1</v>
      </c>
      <c r="C153" s="1849"/>
      <c r="D153" s="3357"/>
      <c r="E153" s="1850"/>
      <c r="F153" s="1850"/>
      <c r="G153" s="1850"/>
      <c r="H153" s="1850"/>
      <c r="I153" s="1850"/>
      <c r="J153" s="1818">
        <v>1</v>
      </c>
      <c r="K153" s="1818"/>
      <c r="L153" s="3343"/>
      <c r="M153" s="3343"/>
      <c r="N153" s="3341"/>
      <c r="O153" s="3344"/>
      <c r="P153" s="3328">
        <f t="shared" si="60"/>
        <v>1</v>
      </c>
      <c r="Q153" s="3329">
        <f t="shared" ref="Q153:Q168" si="62">IF($U156=1,"-",C153)</f>
        <v>0</v>
      </c>
      <c r="R153" s="3330" t="str">
        <f t="shared" si="61"/>
        <v>-</v>
      </c>
    </row>
    <row r="154" spans="1:18" s="116" customFormat="1" ht="13.5" customHeight="1">
      <c r="A154" s="3322" t="s">
        <v>155</v>
      </c>
      <c r="B154" s="3356">
        <v>1</v>
      </c>
      <c r="C154" s="3359"/>
      <c r="D154" s="3360"/>
      <c r="E154" s="3361"/>
      <c r="F154" s="1850">
        <v>1</v>
      </c>
      <c r="G154" s="3361"/>
      <c r="H154" s="3361"/>
      <c r="I154" s="3361"/>
      <c r="J154" s="1818">
        <v>1</v>
      </c>
      <c r="K154" s="3343"/>
      <c r="L154" s="3343"/>
      <c r="M154" s="3343"/>
      <c r="N154" s="3346">
        <v>1</v>
      </c>
      <c r="O154" s="3344"/>
      <c r="P154" s="3328">
        <f t="shared" si="60"/>
        <v>1</v>
      </c>
      <c r="Q154" s="3329">
        <f t="shared" si="62"/>
        <v>0</v>
      </c>
      <c r="R154" s="3330" t="str">
        <f t="shared" si="61"/>
        <v>-</v>
      </c>
    </row>
    <row r="155" spans="1:18" s="25" customFormat="1" ht="13.5" customHeight="1">
      <c r="A155" s="3322" t="s">
        <v>156</v>
      </c>
      <c r="B155" s="3356">
        <v>1</v>
      </c>
      <c r="C155" s="3363"/>
      <c r="D155" s="3320"/>
      <c r="E155" s="3321"/>
      <c r="F155" s="1850">
        <v>1</v>
      </c>
      <c r="G155" s="3321"/>
      <c r="H155" s="3321"/>
      <c r="I155" s="3321"/>
      <c r="J155" s="1818">
        <v>1</v>
      </c>
      <c r="K155" s="3317"/>
      <c r="L155" s="3317"/>
      <c r="M155" s="3317"/>
      <c r="N155" s="3350">
        <v>1</v>
      </c>
      <c r="O155" s="1848"/>
      <c r="P155" s="3328">
        <f t="shared" si="60"/>
        <v>1</v>
      </c>
      <c r="Q155" s="3329">
        <f t="shared" si="62"/>
        <v>0</v>
      </c>
      <c r="R155" s="3330" t="str">
        <f t="shared" si="61"/>
        <v>-</v>
      </c>
    </row>
    <row r="156" spans="1:18" s="25" customFormat="1" ht="13.5" customHeight="1">
      <c r="A156" s="3322" t="s">
        <v>157</v>
      </c>
      <c r="B156" s="3356">
        <v>1</v>
      </c>
      <c r="C156" s="3363"/>
      <c r="D156" s="3320"/>
      <c r="E156" s="3321"/>
      <c r="F156" s="1850">
        <v>1</v>
      </c>
      <c r="G156" s="3321"/>
      <c r="H156" s="3321"/>
      <c r="I156" s="3321"/>
      <c r="J156" s="1818">
        <v>1</v>
      </c>
      <c r="K156" s="3317"/>
      <c r="L156" s="3317"/>
      <c r="M156" s="3317"/>
      <c r="N156" s="3350">
        <v>1</v>
      </c>
      <c r="O156" s="1848"/>
      <c r="P156" s="3328">
        <f t="shared" si="60"/>
        <v>1</v>
      </c>
      <c r="Q156" s="3329">
        <f t="shared" si="62"/>
        <v>0</v>
      </c>
      <c r="R156" s="3330" t="str">
        <f t="shared" si="61"/>
        <v>-</v>
      </c>
    </row>
    <row r="157" spans="1:18" s="25" customFormat="1" ht="13.5" customHeight="1">
      <c r="A157" s="3322" t="s">
        <v>158</v>
      </c>
      <c r="B157" s="3356">
        <v>1</v>
      </c>
      <c r="C157" s="3363"/>
      <c r="D157" s="3364"/>
      <c r="E157" s="3321"/>
      <c r="F157" s="1850">
        <v>1</v>
      </c>
      <c r="G157" s="3321"/>
      <c r="H157" s="3321"/>
      <c r="I157" s="3321"/>
      <c r="J157" s="1818">
        <v>1</v>
      </c>
      <c r="K157" s="3317"/>
      <c r="L157" s="3317"/>
      <c r="M157" s="3317"/>
      <c r="N157" s="3350">
        <v>1</v>
      </c>
      <c r="O157" s="1848"/>
      <c r="P157" s="3328">
        <f t="shared" si="60"/>
        <v>1</v>
      </c>
      <c r="Q157" s="3329">
        <f t="shared" si="62"/>
        <v>0</v>
      </c>
      <c r="R157" s="3330" t="str">
        <f t="shared" si="61"/>
        <v>-</v>
      </c>
    </row>
    <row r="158" spans="1:18" s="25" customFormat="1" ht="13.5" customHeight="1">
      <c r="A158" s="3322" t="s">
        <v>159</v>
      </c>
      <c r="B158" s="3356">
        <v>1</v>
      </c>
      <c r="C158" s="3363"/>
      <c r="D158" s="3320">
        <v>1</v>
      </c>
      <c r="E158" s="3321"/>
      <c r="F158" s="1850"/>
      <c r="G158" s="3321"/>
      <c r="H158" s="3321"/>
      <c r="I158" s="3321"/>
      <c r="J158" s="1818">
        <v>1</v>
      </c>
      <c r="K158" s="3317"/>
      <c r="L158" s="3317"/>
      <c r="M158" s="3317"/>
      <c r="N158" s="3350">
        <v>1</v>
      </c>
      <c r="O158" s="1848"/>
      <c r="P158" s="3328">
        <f t="shared" si="60"/>
        <v>1</v>
      </c>
      <c r="Q158" s="3329">
        <f t="shared" si="62"/>
        <v>0</v>
      </c>
      <c r="R158" s="3330" t="str">
        <f t="shared" si="61"/>
        <v>-</v>
      </c>
    </row>
    <row r="159" spans="1:18" s="25" customFormat="1" ht="13.5" customHeight="1">
      <c r="A159" s="3388" t="s">
        <v>160</v>
      </c>
      <c r="B159" s="3356">
        <v>1</v>
      </c>
      <c r="C159" s="3363"/>
      <c r="D159" s="3320"/>
      <c r="E159" s="3321"/>
      <c r="F159" s="1850">
        <v>1</v>
      </c>
      <c r="G159" s="3321"/>
      <c r="H159" s="3321"/>
      <c r="I159" s="3321"/>
      <c r="J159" s="1818">
        <v>1</v>
      </c>
      <c r="K159" s="3317"/>
      <c r="L159" s="3317"/>
      <c r="M159" s="3317"/>
      <c r="N159" s="3350">
        <v>1</v>
      </c>
      <c r="O159" s="1848"/>
      <c r="P159" s="3328">
        <f t="shared" si="60"/>
        <v>1</v>
      </c>
      <c r="Q159" s="3329">
        <f t="shared" si="62"/>
        <v>0</v>
      </c>
      <c r="R159" s="3330" t="str">
        <f t="shared" si="61"/>
        <v>-</v>
      </c>
    </row>
    <row r="160" spans="1:18" s="25" customFormat="1" ht="13.5" customHeight="1">
      <c r="A160" s="3327" t="s">
        <v>161</v>
      </c>
      <c r="B160" s="3356"/>
      <c r="C160" s="3363">
        <v>1</v>
      </c>
      <c r="D160" s="3320"/>
      <c r="E160" s="3321">
        <v>1</v>
      </c>
      <c r="F160" s="3321"/>
      <c r="G160" s="3321"/>
      <c r="H160" s="3321"/>
      <c r="I160" s="3321"/>
      <c r="J160" s="1818"/>
      <c r="K160" s="3317">
        <v>1</v>
      </c>
      <c r="L160" s="3317"/>
      <c r="M160" s="3317"/>
      <c r="N160" s="3350"/>
      <c r="O160" s="1848"/>
      <c r="P160" s="3328">
        <f t="shared" si="60"/>
        <v>0</v>
      </c>
      <c r="Q160" s="3329">
        <f t="shared" si="62"/>
        <v>1</v>
      </c>
      <c r="R160" s="3330" t="str">
        <f t="shared" si="61"/>
        <v>-</v>
      </c>
    </row>
    <row r="161" spans="1:18" s="25" customFormat="1" ht="13.5" customHeight="1">
      <c r="A161" s="2066" t="s">
        <v>162</v>
      </c>
      <c r="B161" s="3356">
        <v>1</v>
      </c>
      <c r="C161" s="3363"/>
      <c r="D161" s="3320"/>
      <c r="E161" s="3321"/>
      <c r="F161" s="3321">
        <v>1</v>
      </c>
      <c r="G161" s="3321"/>
      <c r="H161" s="3321"/>
      <c r="I161" s="3321"/>
      <c r="J161" s="1818">
        <v>1</v>
      </c>
      <c r="K161" s="3317"/>
      <c r="L161" s="3317"/>
      <c r="M161" s="3317"/>
      <c r="N161" s="3350">
        <v>1</v>
      </c>
      <c r="O161" s="1848"/>
      <c r="P161" s="3328">
        <f t="shared" si="60"/>
        <v>1</v>
      </c>
      <c r="Q161" s="3329">
        <f t="shared" si="62"/>
        <v>0</v>
      </c>
      <c r="R161" s="3330" t="str">
        <f t="shared" si="61"/>
        <v>-</v>
      </c>
    </row>
    <row r="162" spans="1:18" s="25" customFormat="1" ht="13.5" customHeight="1">
      <c r="A162" s="2066" t="s">
        <v>163</v>
      </c>
      <c r="B162" s="3356">
        <v>1</v>
      </c>
      <c r="C162" s="3363"/>
      <c r="D162" s="3320"/>
      <c r="E162" s="3321"/>
      <c r="F162" s="3321">
        <v>1</v>
      </c>
      <c r="G162" s="3321"/>
      <c r="H162" s="3321"/>
      <c r="I162" s="3321"/>
      <c r="J162" s="1818">
        <v>1</v>
      </c>
      <c r="K162" s="3317"/>
      <c r="L162" s="3317"/>
      <c r="M162" s="3317"/>
      <c r="N162" s="3350">
        <v>1</v>
      </c>
      <c r="O162" s="1848"/>
      <c r="P162" s="3328">
        <f t="shared" si="60"/>
        <v>1</v>
      </c>
      <c r="Q162" s="3329">
        <f t="shared" si="62"/>
        <v>0</v>
      </c>
      <c r="R162" s="3330" t="str">
        <f t="shared" si="61"/>
        <v>-</v>
      </c>
    </row>
    <row r="163" spans="1:18" s="25" customFormat="1" ht="13.5" customHeight="1">
      <c r="A163" s="27" t="s">
        <v>164</v>
      </c>
      <c r="B163" s="3356">
        <v>1</v>
      </c>
      <c r="C163" s="3359"/>
      <c r="D163" s="3360"/>
      <c r="E163" s="3321"/>
      <c r="F163" s="3321">
        <v>1</v>
      </c>
      <c r="G163" s="3361"/>
      <c r="H163" s="3361"/>
      <c r="I163" s="3361"/>
      <c r="J163" s="1818">
        <v>1</v>
      </c>
      <c r="K163" s="3343"/>
      <c r="L163" s="3343"/>
      <c r="M163" s="3343"/>
      <c r="N163" s="3346">
        <v>1</v>
      </c>
      <c r="O163" s="3344"/>
      <c r="P163" s="3328">
        <f t="shared" si="60"/>
        <v>1</v>
      </c>
      <c r="Q163" s="3329">
        <f t="shared" si="62"/>
        <v>0</v>
      </c>
      <c r="R163" s="3330" t="str">
        <f t="shared" si="61"/>
        <v>-</v>
      </c>
    </row>
    <row r="164" spans="1:18" s="1658" customFormat="1" ht="13.5" customHeight="1">
      <c r="A164" s="27" t="s">
        <v>165</v>
      </c>
      <c r="B164" s="3356">
        <v>1</v>
      </c>
      <c r="C164" s="3359"/>
      <c r="D164" s="3360"/>
      <c r="E164" s="3321"/>
      <c r="F164" s="3321">
        <v>1</v>
      </c>
      <c r="G164" s="3361"/>
      <c r="H164" s="3361"/>
      <c r="I164" s="3361"/>
      <c r="J164" s="1818">
        <v>1</v>
      </c>
      <c r="K164" s="3343"/>
      <c r="L164" s="3343"/>
      <c r="M164" s="3343"/>
      <c r="N164" s="3346">
        <v>1</v>
      </c>
      <c r="O164" s="3344"/>
      <c r="P164" s="3328">
        <f t="shared" si="60"/>
        <v>1</v>
      </c>
      <c r="Q164" s="3329">
        <f t="shared" si="62"/>
        <v>0</v>
      </c>
      <c r="R164" s="3330" t="str">
        <f t="shared" si="61"/>
        <v>-</v>
      </c>
    </row>
    <row r="165" spans="1:18" s="1658" customFormat="1" ht="13.5" customHeight="1">
      <c r="A165" s="27" t="s">
        <v>166</v>
      </c>
      <c r="B165" s="3356">
        <v>1</v>
      </c>
      <c r="C165" s="3363"/>
      <c r="D165" s="3320"/>
      <c r="E165" s="3321"/>
      <c r="F165" s="3321">
        <v>1</v>
      </c>
      <c r="G165" s="3321"/>
      <c r="H165" s="3321"/>
      <c r="I165" s="3321"/>
      <c r="J165" s="1818">
        <v>1</v>
      </c>
      <c r="K165" s="3317"/>
      <c r="L165" s="3317"/>
      <c r="M165" s="3317"/>
      <c r="N165" s="3350">
        <v>1</v>
      </c>
      <c r="O165" s="3351"/>
      <c r="P165" s="3328">
        <f t="shared" si="60"/>
        <v>1</v>
      </c>
      <c r="Q165" s="3329">
        <f t="shared" si="62"/>
        <v>0</v>
      </c>
      <c r="R165" s="3330" t="str">
        <f t="shared" si="61"/>
        <v>-</v>
      </c>
    </row>
    <row r="166" spans="1:18" s="1658" customFormat="1" ht="13.5" customHeight="1">
      <c r="A166" s="27" t="s">
        <v>167</v>
      </c>
      <c r="B166" s="2060">
        <v>1</v>
      </c>
      <c r="C166" s="2061"/>
      <c r="D166" s="3389"/>
      <c r="E166" s="2062"/>
      <c r="F166" s="2062">
        <v>1</v>
      </c>
      <c r="G166" s="2062"/>
      <c r="H166" s="2062"/>
      <c r="I166" s="2062"/>
      <c r="J166" s="2063">
        <v>1</v>
      </c>
      <c r="K166" s="2064"/>
      <c r="L166" s="2064"/>
      <c r="M166" s="2064"/>
      <c r="N166" s="3386">
        <v>1</v>
      </c>
      <c r="O166" s="2065"/>
      <c r="P166" s="3328">
        <f t="shared" si="60"/>
        <v>1</v>
      </c>
      <c r="Q166" s="3329">
        <f t="shared" si="62"/>
        <v>0</v>
      </c>
      <c r="R166" s="3330" t="str">
        <f t="shared" si="61"/>
        <v>-</v>
      </c>
    </row>
    <row r="167" spans="1:18" s="1658" customFormat="1" ht="13.5" customHeight="1">
      <c r="A167" s="27" t="s">
        <v>168</v>
      </c>
      <c r="B167" s="2060">
        <v>1</v>
      </c>
      <c r="C167" s="2061"/>
      <c r="D167" s="3389"/>
      <c r="E167" s="2062"/>
      <c r="F167" s="2062">
        <v>1</v>
      </c>
      <c r="G167" s="2062"/>
      <c r="H167" s="2062"/>
      <c r="I167" s="2062"/>
      <c r="J167" s="2063">
        <v>1</v>
      </c>
      <c r="K167" s="2064"/>
      <c r="L167" s="2064"/>
      <c r="M167" s="2064"/>
      <c r="N167" s="3386">
        <v>1</v>
      </c>
      <c r="O167" s="2065"/>
      <c r="P167" s="3328">
        <f t="shared" si="60"/>
        <v>1</v>
      </c>
      <c r="Q167" s="3329">
        <f t="shared" si="62"/>
        <v>0</v>
      </c>
      <c r="R167" s="3330" t="str">
        <f t="shared" si="61"/>
        <v>-</v>
      </c>
    </row>
    <row r="168" spans="1:18" s="1658" customFormat="1" ht="13.5" customHeight="1">
      <c r="A168" s="27" t="s">
        <v>169</v>
      </c>
      <c r="B168" s="2060">
        <v>1</v>
      </c>
      <c r="C168" s="2061"/>
      <c r="D168" s="3389"/>
      <c r="E168" s="2062"/>
      <c r="F168" s="2062"/>
      <c r="G168" s="2062"/>
      <c r="H168" s="2062"/>
      <c r="I168" s="2062"/>
      <c r="J168" s="2063">
        <v>1</v>
      </c>
      <c r="K168" s="2064"/>
      <c r="L168" s="2064"/>
      <c r="M168" s="2064"/>
      <c r="N168" s="3386"/>
      <c r="O168" s="2065"/>
      <c r="P168" s="3328">
        <f t="shared" si="60"/>
        <v>1</v>
      </c>
      <c r="Q168" s="3329">
        <f t="shared" si="62"/>
        <v>0</v>
      </c>
      <c r="R168" s="3330" t="str">
        <f t="shared" si="61"/>
        <v>-</v>
      </c>
    </row>
    <row r="169" spans="1:18" s="25" customFormat="1" ht="13.5" customHeight="1" thickBot="1">
      <c r="A169" s="3332" t="s">
        <v>41</v>
      </c>
      <c r="B169" s="3333">
        <f>SUM(B152:B168)</f>
        <v>16</v>
      </c>
      <c r="C169" s="3333">
        <f t="shared" ref="C169:R169" si="63">SUM(C152:C168)</f>
        <v>1</v>
      </c>
      <c r="D169" s="3333">
        <f t="shared" si="63"/>
        <v>1</v>
      </c>
      <c r="E169" s="3333">
        <f t="shared" si="63"/>
        <v>1</v>
      </c>
      <c r="F169" s="3333">
        <f t="shared" si="63"/>
        <v>13</v>
      </c>
      <c r="G169" s="3333">
        <f t="shared" si="63"/>
        <v>0</v>
      </c>
      <c r="H169" s="3333">
        <f t="shared" si="63"/>
        <v>0</v>
      </c>
      <c r="I169" s="3333">
        <f t="shared" si="63"/>
        <v>0</v>
      </c>
      <c r="J169" s="3333">
        <f t="shared" si="63"/>
        <v>16</v>
      </c>
      <c r="K169" s="3333">
        <f t="shared" si="63"/>
        <v>1</v>
      </c>
      <c r="L169" s="3333">
        <f t="shared" si="63"/>
        <v>0</v>
      </c>
      <c r="M169" s="3333">
        <f t="shared" si="63"/>
        <v>0</v>
      </c>
      <c r="N169" s="3333">
        <f t="shared" si="63"/>
        <v>14</v>
      </c>
      <c r="O169" s="3333">
        <f t="shared" si="63"/>
        <v>0</v>
      </c>
      <c r="P169" s="3383">
        <f t="shared" si="63"/>
        <v>16</v>
      </c>
      <c r="Q169" s="3390">
        <f t="shared" si="63"/>
        <v>1</v>
      </c>
      <c r="R169" s="3390">
        <f t="shared" si="63"/>
        <v>0</v>
      </c>
    </row>
    <row r="170" spans="1:18" s="25" customFormat="1" ht="13.5" customHeight="1" thickTop="1" thickBot="1">
      <c r="A170" s="1064"/>
      <c r="B170" s="714"/>
      <c r="C170" s="714"/>
      <c r="D170" s="715"/>
      <c r="E170" s="715"/>
      <c r="F170" s="715"/>
      <c r="G170" s="715"/>
      <c r="H170" s="715"/>
      <c r="I170" s="715"/>
      <c r="J170" s="715"/>
      <c r="K170" s="715"/>
      <c r="L170" s="715"/>
      <c r="M170" s="715"/>
      <c r="N170" s="715"/>
      <c r="O170" s="1230"/>
      <c r="P170" s="1815"/>
      <c r="Q170" s="1815"/>
      <c r="R170" s="1815"/>
    </row>
    <row r="171" spans="1:18" s="453" customFormat="1" ht="13.5" customHeight="1" thickBot="1">
      <c r="A171" s="2225" t="s">
        <v>170</v>
      </c>
      <c r="B171" s="2226"/>
      <c r="C171" s="2226"/>
      <c r="D171" s="2226"/>
      <c r="E171" s="2226"/>
      <c r="F171" s="2226"/>
      <c r="G171" s="2226"/>
      <c r="H171" s="2226"/>
      <c r="I171" s="2226"/>
      <c r="J171" s="2226"/>
      <c r="K171" s="2226"/>
      <c r="L171" s="2227"/>
      <c r="M171" s="2227"/>
      <c r="N171" s="2227"/>
      <c r="O171" s="2228"/>
      <c r="P171" s="2229"/>
      <c r="Q171" s="2229"/>
      <c r="R171" s="2230"/>
    </row>
    <row r="172" spans="1:18" s="25" customFormat="1" ht="9.75" customHeight="1">
      <c r="A172" s="3340" t="s">
        <v>171</v>
      </c>
      <c r="B172" s="3391">
        <v>1</v>
      </c>
      <c r="C172" s="1933"/>
      <c r="D172" s="3374"/>
      <c r="E172" s="1823"/>
      <c r="F172" s="1823">
        <v>1</v>
      </c>
      <c r="G172" s="1823"/>
      <c r="H172" s="1823">
        <v>1</v>
      </c>
      <c r="I172" s="1823"/>
      <c r="J172" s="1823"/>
      <c r="K172" s="1823"/>
      <c r="L172" s="3317"/>
      <c r="M172" s="3317"/>
      <c r="N172" s="3317">
        <v>1</v>
      </c>
      <c r="O172" s="1848"/>
      <c r="P172" s="3328">
        <f t="shared" ref="P172:P177" si="64">IF($R172=1,"-",B172)</f>
        <v>1</v>
      </c>
      <c r="Q172" s="3329">
        <f>IF($U173=1,"-",C172)</f>
        <v>0</v>
      </c>
      <c r="R172" s="3330" t="str">
        <f t="shared" ref="R172:R177" si="65">IF(B172+C172=2,1,"-")</f>
        <v>-</v>
      </c>
    </row>
    <row r="173" spans="1:18" s="25" customFormat="1" ht="13.5" customHeight="1">
      <c r="A173" s="3345" t="s">
        <v>172</v>
      </c>
      <c r="B173" s="3391">
        <v>1</v>
      </c>
      <c r="C173" s="3351"/>
      <c r="D173" s="3375">
        <v>1</v>
      </c>
      <c r="E173" s="3317"/>
      <c r="F173" s="3317"/>
      <c r="G173" s="3317"/>
      <c r="H173" s="3317">
        <v>1</v>
      </c>
      <c r="I173" s="3317"/>
      <c r="J173" s="3317"/>
      <c r="K173" s="3317"/>
      <c r="L173" s="3317"/>
      <c r="M173" s="3317"/>
      <c r="N173" s="3317">
        <v>1</v>
      </c>
      <c r="O173" s="1848"/>
      <c r="P173" s="3328">
        <f t="shared" ref="P173" si="66">IF($R173=1,"-",B173)</f>
        <v>1</v>
      </c>
      <c r="Q173" s="3329">
        <f>IF($U175=1,"-",C173)</f>
        <v>0</v>
      </c>
      <c r="R173" s="3330" t="str">
        <f t="shared" ref="R173" si="67">IF(B173+C173=2,1,"-")</f>
        <v>-</v>
      </c>
    </row>
    <row r="174" spans="1:18" s="25" customFormat="1" ht="13.5" customHeight="1">
      <c r="A174" s="3345" t="s">
        <v>173</v>
      </c>
      <c r="B174" s="3391">
        <v>1</v>
      </c>
      <c r="C174" s="3351"/>
      <c r="D174" s="3375"/>
      <c r="E174" s="3317"/>
      <c r="F174" s="3317">
        <v>1</v>
      </c>
      <c r="G174" s="3317"/>
      <c r="H174" s="3317">
        <v>1</v>
      </c>
      <c r="I174" s="3317"/>
      <c r="J174" s="3317"/>
      <c r="K174" s="3317"/>
      <c r="L174" s="3317"/>
      <c r="M174" s="3317"/>
      <c r="N174" s="3317">
        <v>1</v>
      </c>
      <c r="O174" s="1848"/>
      <c r="P174" s="3328">
        <f t="shared" si="64"/>
        <v>1</v>
      </c>
      <c r="Q174" s="3329">
        <f>IF($U176=1,"-",C174)</f>
        <v>0</v>
      </c>
      <c r="R174" s="3330" t="str">
        <f t="shared" si="65"/>
        <v>-</v>
      </c>
    </row>
    <row r="175" spans="1:18" s="25" customFormat="1" ht="13.5" customHeight="1">
      <c r="A175" s="3345" t="s">
        <v>174</v>
      </c>
      <c r="B175" s="3391">
        <v>1</v>
      </c>
      <c r="C175" s="3351"/>
      <c r="D175" s="3375"/>
      <c r="E175" s="3317"/>
      <c r="F175" s="3317">
        <v>1</v>
      </c>
      <c r="G175" s="3317"/>
      <c r="H175" s="3317">
        <v>1</v>
      </c>
      <c r="I175" s="3317"/>
      <c r="J175" s="3317"/>
      <c r="K175" s="3317"/>
      <c r="L175" s="3317"/>
      <c r="M175" s="3317"/>
      <c r="N175" s="3317">
        <v>1</v>
      </c>
      <c r="O175" s="1848"/>
      <c r="P175" s="3328">
        <f t="shared" si="64"/>
        <v>1</v>
      </c>
      <c r="Q175" s="3329">
        <f>IF($U177=1,"-",C175)</f>
        <v>0</v>
      </c>
      <c r="R175" s="3330" t="str">
        <f t="shared" si="65"/>
        <v>-</v>
      </c>
    </row>
    <row r="176" spans="1:18" s="25" customFormat="1" ht="13.5" customHeight="1">
      <c r="A176" s="3345" t="s">
        <v>175</v>
      </c>
      <c r="B176" s="3391">
        <v>1</v>
      </c>
      <c r="C176" s="3351"/>
      <c r="D176" s="3375"/>
      <c r="E176" s="3317"/>
      <c r="F176" s="3317">
        <v>1</v>
      </c>
      <c r="G176" s="3317"/>
      <c r="H176" s="3317">
        <v>1</v>
      </c>
      <c r="I176" s="3317"/>
      <c r="J176" s="3317"/>
      <c r="K176" s="3317"/>
      <c r="L176" s="3317"/>
      <c r="M176" s="3317"/>
      <c r="N176" s="3317">
        <v>1</v>
      </c>
      <c r="O176" s="1848"/>
      <c r="P176" s="3328">
        <f t="shared" si="64"/>
        <v>1</v>
      </c>
      <c r="Q176" s="3329">
        <f>IF($U178=1,"-",C176)</f>
        <v>0</v>
      </c>
      <c r="R176" s="3330" t="str">
        <f t="shared" si="65"/>
        <v>-</v>
      </c>
    </row>
    <row r="177" spans="1:51" s="25" customFormat="1" ht="13.5" customHeight="1">
      <c r="A177" s="3345" t="s">
        <v>176</v>
      </c>
      <c r="B177" s="3391">
        <v>1</v>
      </c>
      <c r="C177" s="3351"/>
      <c r="D177" s="3380"/>
      <c r="E177" s="3317"/>
      <c r="F177" s="3354">
        <v>1</v>
      </c>
      <c r="G177" s="3317"/>
      <c r="H177" s="3317">
        <v>1</v>
      </c>
      <c r="I177" s="3317"/>
      <c r="J177" s="3317"/>
      <c r="K177" s="3317"/>
      <c r="L177" s="3317"/>
      <c r="M177" s="3317"/>
      <c r="N177" s="3317">
        <v>1</v>
      </c>
      <c r="O177" s="1848"/>
      <c r="P177" s="3328">
        <f t="shared" si="64"/>
        <v>1</v>
      </c>
      <c r="Q177" s="3329">
        <f>IF($U179=1,"-",C177)</f>
        <v>0</v>
      </c>
      <c r="R177" s="3330" t="str">
        <f t="shared" si="65"/>
        <v>-</v>
      </c>
    </row>
    <row r="178" spans="1:51" s="25" customFormat="1" ht="13.5" customHeight="1" thickBot="1">
      <c r="A178" s="3332" t="s">
        <v>41</v>
      </c>
      <c r="B178" s="3333">
        <f t="shared" ref="B178:R178" si="68">SUM(B172:B177)</f>
        <v>6</v>
      </c>
      <c r="C178" s="3334">
        <f t="shared" si="68"/>
        <v>0</v>
      </c>
      <c r="D178" s="3333">
        <f t="shared" si="68"/>
        <v>1</v>
      </c>
      <c r="E178" s="3335">
        <f t="shared" si="68"/>
        <v>0</v>
      </c>
      <c r="F178" s="3335">
        <f t="shared" si="68"/>
        <v>5</v>
      </c>
      <c r="G178" s="3335">
        <f t="shared" si="68"/>
        <v>0</v>
      </c>
      <c r="H178" s="3335">
        <f t="shared" si="68"/>
        <v>6</v>
      </c>
      <c r="I178" s="3335">
        <f t="shared" si="68"/>
        <v>0</v>
      </c>
      <c r="J178" s="3335">
        <f t="shared" si="68"/>
        <v>0</v>
      </c>
      <c r="K178" s="3335">
        <f t="shared" si="68"/>
        <v>0</v>
      </c>
      <c r="L178" s="3335">
        <f t="shared" si="68"/>
        <v>0</v>
      </c>
      <c r="M178" s="3335">
        <f t="shared" si="68"/>
        <v>0</v>
      </c>
      <c r="N178" s="3335">
        <f t="shared" si="68"/>
        <v>6</v>
      </c>
      <c r="O178" s="3336">
        <f t="shared" si="68"/>
        <v>0</v>
      </c>
      <c r="P178" s="3337">
        <f t="shared" si="68"/>
        <v>6</v>
      </c>
      <c r="Q178" s="3338">
        <f t="shared" si="68"/>
        <v>0</v>
      </c>
      <c r="R178" s="3339">
        <f t="shared" si="68"/>
        <v>0</v>
      </c>
    </row>
    <row r="179" spans="1:51" s="25" customFormat="1" ht="13.5" customHeight="1" thickTop="1" thickBot="1">
      <c r="A179" s="1064"/>
      <c r="B179" s="714"/>
      <c r="C179" s="714"/>
      <c r="D179" s="715"/>
      <c r="E179" s="715"/>
      <c r="F179" s="715"/>
      <c r="G179" s="715"/>
      <c r="H179" s="715"/>
      <c r="I179" s="715"/>
      <c r="J179" s="715"/>
      <c r="K179" s="715"/>
      <c r="L179" s="715"/>
      <c r="M179" s="715"/>
      <c r="N179" s="715"/>
      <c r="O179" s="1230"/>
      <c r="P179" s="1815"/>
      <c r="Q179" s="1815"/>
      <c r="R179" s="1815"/>
    </row>
    <row r="180" spans="1:51" s="453" customFormat="1" ht="13.5" customHeight="1" thickBot="1">
      <c r="A180" s="2249" t="s">
        <v>177</v>
      </c>
      <c r="B180" s="2231"/>
      <c r="C180" s="2231"/>
      <c r="D180" s="2231"/>
      <c r="E180" s="2231"/>
      <c r="F180" s="2231"/>
      <c r="G180" s="2231"/>
      <c r="H180" s="2231"/>
      <c r="I180" s="2231"/>
      <c r="J180" s="2231"/>
      <c r="K180" s="2231"/>
      <c r="L180" s="2232"/>
      <c r="M180" s="2232"/>
      <c r="N180" s="2232"/>
      <c r="O180" s="2233"/>
      <c r="P180" s="2229"/>
      <c r="Q180" s="2229"/>
      <c r="R180" s="2230"/>
    </row>
    <row r="181" spans="1:51" s="25" customFormat="1" ht="9.75" customHeight="1">
      <c r="A181" s="3322" t="s">
        <v>178</v>
      </c>
      <c r="B181" s="3367">
        <v>1</v>
      </c>
      <c r="C181" s="1928"/>
      <c r="D181" s="3374"/>
      <c r="E181" s="1823"/>
      <c r="F181" s="1823">
        <v>1</v>
      </c>
      <c r="G181" s="1823"/>
      <c r="H181" s="1823"/>
      <c r="I181" s="1823"/>
      <c r="J181" s="1823">
        <v>1</v>
      </c>
      <c r="K181" s="1823"/>
      <c r="L181" s="3317"/>
      <c r="M181" s="3317"/>
      <c r="N181" s="3317">
        <v>1</v>
      </c>
      <c r="O181" s="1848"/>
      <c r="P181" s="3328">
        <f>IF($R181=1,"-",B181)</f>
        <v>1</v>
      </c>
      <c r="Q181" s="3329">
        <f t="shared" ref="Q181:Q200" si="69">IF($U183=1,"-",C181)</f>
        <v>0</v>
      </c>
      <c r="R181" s="3330" t="str">
        <f>IF(B181+C181=2,1,"-")</f>
        <v>-</v>
      </c>
    </row>
    <row r="182" spans="1:51" s="25" customFormat="1" ht="13.5" customHeight="1">
      <c r="A182" s="3322" t="s">
        <v>179</v>
      </c>
      <c r="B182" s="3367">
        <v>1</v>
      </c>
      <c r="C182" s="3369"/>
      <c r="D182" s="3375">
        <v>1</v>
      </c>
      <c r="E182" s="3317"/>
      <c r="F182" s="1823">
        <v>1</v>
      </c>
      <c r="G182" s="3317"/>
      <c r="H182" s="3317"/>
      <c r="I182" s="3317"/>
      <c r="J182" s="1823">
        <v>1</v>
      </c>
      <c r="K182" s="3317"/>
      <c r="L182" s="3317"/>
      <c r="M182" s="3317"/>
      <c r="N182" s="3317">
        <v>1</v>
      </c>
      <c r="O182" s="1848"/>
      <c r="P182" s="3328">
        <f t="shared" ref="P182:P200" si="70">IF($R182=1,"-",B182)</f>
        <v>1</v>
      </c>
      <c r="Q182" s="3329">
        <f t="shared" si="69"/>
        <v>0</v>
      </c>
      <c r="R182" s="3330" t="str">
        <f t="shared" ref="R182:R200" si="71">IF(B182+C182=2,1,"-")</f>
        <v>-</v>
      </c>
    </row>
    <row r="183" spans="1:51" s="25" customFormat="1" ht="13.5" customHeight="1">
      <c r="A183" s="3322" t="s">
        <v>180</v>
      </c>
      <c r="B183" s="3367"/>
      <c r="C183" s="3369"/>
      <c r="D183" s="3352"/>
      <c r="E183" s="3325"/>
      <c r="F183" s="1823"/>
      <c r="G183" s="3325"/>
      <c r="H183" s="3325"/>
      <c r="I183" s="3325"/>
      <c r="J183" s="1823"/>
      <c r="K183" s="3325"/>
      <c r="L183" s="3325"/>
      <c r="M183" s="3325"/>
      <c r="N183" s="3317"/>
      <c r="O183" s="3326"/>
      <c r="P183" s="3328">
        <f t="shared" si="70"/>
        <v>0</v>
      </c>
      <c r="Q183" s="3329">
        <f t="shared" si="69"/>
        <v>0</v>
      </c>
      <c r="R183" s="3330" t="str">
        <f t="shared" si="71"/>
        <v>-</v>
      </c>
    </row>
    <row r="184" spans="1:51" s="25" customFormat="1" ht="13.5" customHeight="1">
      <c r="A184" s="3322" t="s">
        <v>181</v>
      </c>
      <c r="B184" s="3367">
        <v>1</v>
      </c>
      <c r="C184" s="3369"/>
      <c r="D184" s="3352"/>
      <c r="E184" s="3325"/>
      <c r="F184" s="1823">
        <v>1</v>
      </c>
      <c r="G184" s="3325"/>
      <c r="H184" s="3325"/>
      <c r="I184" s="3325"/>
      <c r="J184" s="1823">
        <v>1</v>
      </c>
      <c r="K184" s="3325"/>
      <c r="L184" s="3325"/>
      <c r="M184" s="3325"/>
      <c r="N184" s="3317">
        <v>1</v>
      </c>
      <c r="O184" s="3326"/>
      <c r="P184" s="3328">
        <f t="shared" si="70"/>
        <v>1</v>
      </c>
      <c r="Q184" s="3329">
        <f t="shared" si="69"/>
        <v>0</v>
      </c>
      <c r="R184" s="3330" t="str">
        <f t="shared" si="71"/>
        <v>-</v>
      </c>
    </row>
    <row r="185" spans="1:51" s="25" customFormat="1" ht="13.5" customHeight="1">
      <c r="A185" s="3322" t="s">
        <v>182</v>
      </c>
      <c r="B185" s="3367">
        <v>1</v>
      </c>
      <c r="C185" s="3369"/>
      <c r="D185" s="3352"/>
      <c r="E185" s="3325"/>
      <c r="F185" s="1823">
        <v>1</v>
      </c>
      <c r="G185" s="3325"/>
      <c r="H185" s="3325"/>
      <c r="I185" s="3325"/>
      <c r="J185" s="1823">
        <v>1</v>
      </c>
      <c r="K185" s="3325"/>
      <c r="L185" s="3325"/>
      <c r="M185" s="3325"/>
      <c r="N185" s="3317">
        <v>1</v>
      </c>
      <c r="O185" s="3326"/>
      <c r="P185" s="3328">
        <f t="shared" si="70"/>
        <v>1</v>
      </c>
      <c r="Q185" s="3329">
        <f t="shared" si="69"/>
        <v>0</v>
      </c>
      <c r="R185" s="3330" t="str">
        <f t="shared" si="71"/>
        <v>-</v>
      </c>
    </row>
    <row r="186" spans="1:51" s="25" customFormat="1" ht="13.5" customHeight="1">
      <c r="A186" s="3322" t="s">
        <v>183</v>
      </c>
      <c r="B186" s="3367">
        <v>1</v>
      </c>
      <c r="C186" s="3369"/>
      <c r="D186" s="3353">
        <v>1</v>
      </c>
      <c r="E186" s="3325"/>
      <c r="F186" s="1823">
        <v>1</v>
      </c>
      <c r="G186" s="3325"/>
      <c r="H186" s="3325"/>
      <c r="I186" s="3325"/>
      <c r="J186" s="1823">
        <v>1</v>
      </c>
      <c r="K186" s="3325"/>
      <c r="L186" s="3325"/>
      <c r="M186" s="3325"/>
      <c r="N186" s="3317">
        <v>1</v>
      </c>
      <c r="O186" s="3326"/>
      <c r="P186" s="3328">
        <f t="shared" si="70"/>
        <v>1</v>
      </c>
      <c r="Q186" s="3329">
        <f t="shared" si="69"/>
        <v>0</v>
      </c>
      <c r="R186" s="3330" t="str">
        <f t="shared" si="71"/>
        <v>-</v>
      </c>
    </row>
    <row r="187" spans="1:51" s="25" customFormat="1" ht="13.5" customHeight="1">
      <c r="A187" s="3322" t="s">
        <v>184</v>
      </c>
      <c r="B187" s="3367">
        <v>1</v>
      </c>
      <c r="C187" s="3369"/>
      <c r="D187" s="3375"/>
      <c r="E187" s="3317"/>
      <c r="F187" s="1823">
        <v>1</v>
      </c>
      <c r="G187" s="3317"/>
      <c r="H187" s="3317"/>
      <c r="I187" s="3317"/>
      <c r="J187" s="1823">
        <v>1</v>
      </c>
      <c r="K187" s="3317"/>
      <c r="L187" s="3317"/>
      <c r="M187" s="3317"/>
      <c r="N187" s="3317">
        <v>1</v>
      </c>
      <c r="O187" s="1848"/>
      <c r="P187" s="3328">
        <f t="shared" si="70"/>
        <v>1</v>
      </c>
      <c r="Q187" s="3329">
        <f t="shared" si="69"/>
        <v>0</v>
      </c>
      <c r="R187" s="3330" t="str">
        <f t="shared" si="71"/>
        <v>-</v>
      </c>
    </row>
    <row r="188" spans="1:51" s="25" customFormat="1" ht="13.5" customHeight="1">
      <c r="A188" s="3327" t="s">
        <v>185</v>
      </c>
      <c r="B188" s="3367">
        <v>1</v>
      </c>
      <c r="C188" s="3369"/>
      <c r="D188" s="3352"/>
      <c r="E188" s="3325"/>
      <c r="F188" s="1823">
        <v>1</v>
      </c>
      <c r="G188" s="3325"/>
      <c r="H188" s="3325"/>
      <c r="I188" s="3325"/>
      <c r="J188" s="1823">
        <v>1</v>
      </c>
      <c r="K188" s="3325"/>
      <c r="L188" s="3325"/>
      <c r="M188" s="3325"/>
      <c r="N188" s="3317">
        <v>1</v>
      </c>
      <c r="O188" s="3326"/>
      <c r="P188" s="3328">
        <f t="shared" si="70"/>
        <v>1</v>
      </c>
      <c r="Q188" s="3329">
        <f t="shared" si="69"/>
        <v>0</v>
      </c>
      <c r="R188" s="3330" t="str">
        <f t="shared" si="71"/>
        <v>-</v>
      </c>
    </row>
    <row r="189" spans="1:51" s="639" customFormat="1" ht="13.5" customHeight="1">
      <c r="A189" s="3322" t="s">
        <v>186</v>
      </c>
      <c r="B189" s="3367"/>
      <c r="C189" s="3369"/>
      <c r="D189" s="3352"/>
      <c r="E189" s="3325"/>
      <c r="F189" s="1823"/>
      <c r="G189" s="3325"/>
      <c r="H189" s="3325"/>
      <c r="I189" s="3325"/>
      <c r="J189" s="1823"/>
      <c r="K189" s="3325"/>
      <c r="L189" s="3325"/>
      <c r="M189" s="3325"/>
      <c r="N189" s="3317"/>
      <c r="O189" s="3326"/>
      <c r="P189" s="3328">
        <f t="shared" si="70"/>
        <v>0</v>
      </c>
      <c r="Q189" s="3329">
        <f t="shared" si="69"/>
        <v>0</v>
      </c>
      <c r="R189" s="3330" t="str">
        <f t="shared" si="71"/>
        <v>-</v>
      </c>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row>
    <row r="190" spans="1:51" s="1658" customFormat="1" ht="13.5" customHeight="1">
      <c r="A190" s="27" t="s">
        <v>187</v>
      </c>
      <c r="B190" s="3367">
        <v>1</v>
      </c>
      <c r="C190" s="3369"/>
      <c r="D190" s="3352"/>
      <c r="E190" s="3325"/>
      <c r="F190" s="1823">
        <v>1</v>
      </c>
      <c r="G190" s="3325"/>
      <c r="H190" s="3325"/>
      <c r="I190" s="3325"/>
      <c r="J190" s="1823">
        <v>1</v>
      </c>
      <c r="K190" s="3325"/>
      <c r="L190" s="3325"/>
      <c r="M190" s="3325"/>
      <c r="N190" s="3317">
        <v>1</v>
      </c>
      <c r="O190" s="3326"/>
      <c r="P190" s="3328">
        <f t="shared" si="70"/>
        <v>1</v>
      </c>
      <c r="Q190" s="3329">
        <f t="shared" si="69"/>
        <v>0</v>
      </c>
      <c r="R190" s="3330" t="str">
        <f t="shared" si="71"/>
        <v>-</v>
      </c>
    </row>
    <row r="191" spans="1:51" s="25" customFormat="1" ht="13.5" customHeight="1">
      <c r="A191" s="27" t="s">
        <v>188</v>
      </c>
      <c r="B191" s="3367">
        <v>1</v>
      </c>
      <c r="C191" s="3369"/>
      <c r="D191" s="3352"/>
      <c r="E191" s="3325"/>
      <c r="F191" s="1823">
        <v>1</v>
      </c>
      <c r="G191" s="3325"/>
      <c r="H191" s="3325"/>
      <c r="I191" s="3325"/>
      <c r="J191" s="1823">
        <v>1</v>
      </c>
      <c r="K191" s="3325"/>
      <c r="L191" s="3325"/>
      <c r="M191" s="3325"/>
      <c r="N191" s="3317">
        <v>1</v>
      </c>
      <c r="O191" s="3326"/>
      <c r="P191" s="3328">
        <f t="shared" si="70"/>
        <v>1</v>
      </c>
      <c r="Q191" s="3329">
        <f t="shared" si="69"/>
        <v>0</v>
      </c>
      <c r="R191" s="3330" t="str">
        <f t="shared" si="71"/>
        <v>-</v>
      </c>
    </row>
    <row r="192" spans="1:51" s="25" customFormat="1" ht="13.5" customHeight="1">
      <c r="A192" s="1851" t="s">
        <v>189</v>
      </c>
      <c r="B192" s="3367"/>
      <c r="C192" s="3369">
        <v>1</v>
      </c>
      <c r="D192" s="3352"/>
      <c r="E192" s="3325">
        <v>1</v>
      </c>
      <c r="F192" s="1929"/>
      <c r="G192" s="3325"/>
      <c r="H192" s="3325"/>
      <c r="I192" s="3325">
        <v>1</v>
      </c>
      <c r="J192" s="1929"/>
      <c r="K192" s="3325"/>
      <c r="L192" s="3325"/>
      <c r="M192" s="3325"/>
      <c r="N192" s="3325"/>
      <c r="O192" s="3326">
        <v>1</v>
      </c>
      <c r="P192" s="3328">
        <f t="shared" si="70"/>
        <v>0</v>
      </c>
      <c r="Q192" s="3329">
        <f t="shared" si="69"/>
        <v>1</v>
      </c>
      <c r="R192" s="3330" t="str">
        <f t="shared" si="71"/>
        <v>-</v>
      </c>
    </row>
    <row r="193" spans="1:18" s="25" customFormat="1" ht="13.5" customHeight="1">
      <c r="A193" s="27" t="s">
        <v>190</v>
      </c>
      <c r="B193" s="3367">
        <v>1</v>
      </c>
      <c r="C193" s="3369"/>
      <c r="D193" s="3352"/>
      <c r="E193" s="3325"/>
      <c r="F193" s="1823">
        <v>1</v>
      </c>
      <c r="G193" s="3325"/>
      <c r="H193" s="3325"/>
      <c r="I193" s="3325"/>
      <c r="J193" s="1823">
        <v>1</v>
      </c>
      <c r="K193" s="3325"/>
      <c r="L193" s="3325"/>
      <c r="M193" s="3325"/>
      <c r="N193" s="3317">
        <v>1</v>
      </c>
      <c r="O193" s="3326"/>
      <c r="P193" s="3328">
        <f t="shared" si="70"/>
        <v>1</v>
      </c>
      <c r="Q193" s="3329">
        <f t="shared" si="69"/>
        <v>0</v>
      </c>
      <c r="R193" s="3330" t="str">
        <f t="shared" si="71"/>
        <v>-</v>
      </c>
    </row>
    <row r="194" spans="1:18" s="25" customFormat="1" ht="13.5" customHeight="1">
      <c r="A194" s="27" t="s">
        <v>191</v>
      </c>
      <c r="B194" s="3367"/>
      <c r="C194" s="3369"/>
      <c r="D194" s="3352"/>
      <c r="E194" s="3325"/>
      <c r="F194" s="1823"/>
      <c r="G194" s="3325"/>
      <c r="H194" s="3325"/>
      <c r="I194" s="3325"/>
      <c r="J194" s="1823"/>
      <c r="K194" s="3325"/>
      <c r="L194" s="3325"/>
      <c r="M194" s="3325"/>
      <c r="N194" s="3317"/>
      <c r="O194" s="3326"/>
      <c r="P194" s="3328">
        <f t="shared" si="70"/>
        <v>0</v>
      </c>
      <c r="Q194" s="3329">
        <f t="shared" si="69"/>
        <v>0</v>
      </c>
      <c r="R194" s="3330" t="str">
        <f t="shared" si="71"/>
        <v>-</v>
      </c>
    </row>
    <row r="195" spans="1:18" s="25" customFormat="1" ht="13.5" customHeight="1">
      <c r="A195" s="27" t="s">
        <v>192</v>
      </c>
      <c r="B195" s="3367">
        <v>1</v>
      </c>
      <c r="C195" s="3369"/>
      <c r="D195" s="3380"/>
      <c r="E195" s="3325"/>
      <c r="F195" s="1823">
        <v>1</v>
      </c>
      <c r="G195" s="3317"/>
      <c r="H195" s="3317"/>
      <c r="I195" s="3317"/>
      <c r="J195" s="1823">
        <v>1</v>
      </c>
      <c r="K195" s="3317"/>
      <c r="L195" s="3317"/>
      <c r="M195" s="3317"/>
      <c r="N195" s="3317">
        <v>1</v>
      </c>
      <c r="O195" s="1848"/>
      <c r="P195" s="3328">
        <f t="shared" si="70"/>
        <v>1</v>
      </c>
      <c r="Q195" s="3329">
        <f t="shared" si="69"/>
        <v>0</v>
      </c>
      <c r="R195" s="3330" t="str">
        <f t="shared" si="71"/>
        <v>-</v>
      </c>
    </row>
    <row r="196" spans="1:18" s="25" customFormat="1" ht="13.5" customHeight="1">
      <c r="A196" s="27" t="s">
        <v>193</v>
      </c>
      <c r="B196" s="3367">
        <v>1</v>
      </c>
      <c r="C196" s="3369"/>
      <c r="D196" s="3375"/>
      <c r="E196" s="1929"/>
      <c r="F196" s="1823">
        <v>1</v>
      </c>
      <c r="G196" s="3317"/>
      <c r="H196" s="3317"/>
      <c r="I196" s="3317"/>
      <c r="J196" s="1823">
        <v>1</v>
      </c>
      <c r="K196" s="3317"/>
      <c r="L196" s="3317"/>
      <c r="M196" s="3317"/>
      <c r="N196" s="3317">
        <v>1</v>
      </c>
      <c r="O196" s="1848"/>
      <c r="P196" s="3328">
        <f t="shared" si="70"/>
        <v>1</v>
      </c>
      <c r="Q196" s="3329">
        <f t="shared" si="69"/>
        <v>0</v>
      </c>
      <c r="R196" s="3330" t="str">
        <f t="shared" si="71"/>
        <v>-</v>
      </c>
    </row>
    <row r="197" spans="1:18" s="25" customFormat="1" ht="13.5" customHeight="1">
      <c r="A197" s="27" t="s">
        <v>194</v>
      </c>
      <c r="B197" s="3367">
        <v>1</v>
      </c>
      <c r="C197" s="3369"/>
      <c r="D197" s="3352"/>
      <c r="E197" s="3325"/>
      <c r="F197" s="1823">
        <v>1</v>
      </c>
      <c r="G197" s="3325"/>
      <c r="H197" s="3325"/>
      <c r="I197" s="3325"/>
      <c r="J197" s="1823">
        <v>1</v>
      </c>
      <c r="K197" s="3325"/>
      <c r="L197" s="3325"/>
      <c r="M197" s="3325"/>
      <c r="N197" s="3317">
        <v>1</v>
      </c>
      <c r="O197" s="3326"/>
      <c r="P197" s="3328">
        <f t="shared" si="70"/>
        <v>1</v>
      </c>
      <c r="Q197" s="3329">
        <f t="shared" si="69"/>
        <v>0</v>
      </c>
      <c r="R197" s="3330" t="str">
        <f t="shared" si="71"/>
        <v>-</v>
      </c>
    </row>
    <row r="198" spans="1:18" s="25" customFormat="1" ht="13.5" customHeight="1">
      <c r="A198" s="27" t="s">
        <v>195</v>
      </c>
      <c r="B198" s="3367">
        <v>1</v>
      </c>
      <c r="C198" s="3369"/>
      <c r="D198" s="3352"/>
      <c r="E198" s="3325"/>
      <c r="F198" s="1823">
        <v>1</v>
      </c>
      <c r="G198" s="3325"/>
      <c r="H198" s="3325"/>
      <c r="I198" s="3325"/>
      <c r="J198" s="1823">
        <v>1</v>
      </c>
      <c r="K198" s="3325"/>
      <c r="L198" s="3325"/>
      <c r="M198" s="3325"/>
      <c r="N198" s="3317">
        <v>1</v>
      </c>
      <c r="O198" s="3326"/>
      <c r="P198" s="3328">
        <f t="shared" si="70"/>
        <v>1</v>
      </c>
      <c r="Q198" s="3329">
        <f t="shared" si="69"/>
        <v>0</v>
      </c>
      <c r="R198" s="3330" t="str">
        <f t="shared" si="71"/>
        <v>-</v>
      </c>
    </row>
    <row r="199" spans="1:18" s="25" customFormat="1" ht="13.5" customHeight="1">
      <c r="A199" s="27" t="s">
        <v>196</v>
      </c>
      <c r="B199" s="3367"/>
      <c r="C199" s="3369">
        <v>1</v>
      </c>
      <c r="D199" s="3352"/>
      <c r="E199" s="3325"/>
      <c r="F199" s="1823"/>
      <c r="G199" s="3325">
        <v>1</v>
      </c>
      <c r="H199" s="3325"/>
      <c r="I199" s="3325"/>
      <c r="J199" s="1823"/>
      <c r="K199" s="3325">
        <v>1</v>
      </c>
      <c r="L199" s="3325"/>
      <c r="M199" s="3325"/>
      <c r="N199" s="3317"/>
      <c r="O199" s="3326">
        <v>1</v>
      </c>
      <c r="P199" s="3328">
        <f t="shared" si="70"/>
        <v>0</v>
      </c>
      <c r="Q199" s="3329">
        <f t="shared" si="69"/>
        <v>1</v>
      </c>
      <c r="R199" s="3330" t="str">
        <f t="shared" si="71"/>
        <v>-</v>
      </c>
    </row>
    <row r="200" spans="1:18" s="25" customFormat="1" ht="13.5" customHeight="1">
      <c r="A200" s="27" t="s">
        <v>197</v>
      </c>
      <c r="B200" s="3368">
        <v>1</v>
      </c>
      <c r="C200" s="3369"/>
      <c r="D200" s="3352"/>
      <c r="E200" s="3325"/>
      <c r="F200" s="3317">
        <v>1</v>
      </c>
      <c r="G200" s="3325"/>
      <c r="H200" s="3325"/>
      <c r="I200" s="3325"/>
      <c r="J200" s="3317">
        <v>1</v>
      </c>
      <c r="K200" s="3325"/>
      <c r="L200" s="3325"/>
      <c r="M200" s="3325"/>
      <c r="N200" s="3317">
        <v>1</v>
      </c>
      <c r="O200" s="3326"/>
      <c r="P200" s="3328">
        <f t="shared" si="70"/>
        <v>1</v>
      </c>
      <c r="Q200" s="3329">
        <f t="shared" si="69"/>
        <v>0</v>
      </c>
      <c r="R200" s="3330" t="str">
        <f t="shared" si="71"/>
        <v>-</v>
      </c>
    </row>
    <row r="201" spans="1:18" s="25" customFormat="1" ht="13.5" customHeight="1" thickBot="1">
      <c r="A201" s="3332" t="s">
        <v>41</v>
      </c>
      <c r="B201" s="3333">
        <f t="shared" ref="B201:R201" si="72">SUM(B181:B200)</f>
        <v>15</v>
      </c>
      <c r="C201" s="3333">
        <f t="shared" si="72"/>
        <v>2</v>
      </c>
      <c r="D201" s="3333">
        <f t="shared" si="72"/>
        <v>2</v>
      </c>
      <c r="E201" s="3333">
        <f t="shared" si="72"/>
        <v>1</v>
      </c>
      <c r="F201" s="3333">
        <f t="shared" si="72"/>
        <v>15</v>
      </c>
      <c r="G201" s="3333">
        <f t="shared" si="72"/>
        <v>1</v>
      </c>
      <c r="H201" s="3333">
        <f t="shared" si="72"/>
        <v>0</v>
      </c>
      <c r="I201" s="3333">
        <f t="shared" si="72"/>
        <v>1</v>
      </c>
      <c r="J201" s="3333">
        <f t="shared" si="72"/>
        <v>15</v>
      </c>
      <c r="K201" s="3333">
        <f t="shared" si="72"/>
        <v>1</v>
      </c>
      <c r="L201" s="3333">
        <f t="shared" si="72"/>
        <v>0</v>
      </c>
      <c r="M201" s="3333">
        <f t="shared" si="72"/>
        <v>0</v>
      </c>
      <c r="N201" s="3333">
        <f t="shared" si="72"/>
        <v>15</v>
      </c>
      <c r="O201" s="3392">
        <f t="shared" si="72"/>
        <v>2</v>
      </c>
      <c r="P201" s="3337">
        <f t="shared" si="72"/>
        <v>15</v>
      </c>
      <c r="Q201" s="3338">
        <f t="shared" si="72"/>
        <v>2</v>
      </c>
      <c r="R201" s="3339">
        <f t="shared" si="72"/>
        <v>0</v>
      </c>
    </row>
    <row r="202" spans="1:18" s="25" customFormat="1" ht="13.5" customHeight="1" thickTop="1">
      <c r="A202" s="1064"/>
      <c r="B202" s="714"/>
      <c r="C202" s="714"/>
      <c r="D202" s="715"/>
      <c r="E202" s="715"/>
      <c r="F202" s="715"/>
      <c r="G202" s="715"/>
      <c r="H202" s="715"/>
      <c r="I202" s="715"/>
      <c r="J202" s="715"/>
      <c r="K202" s="715"/>
      <c r="L202" s="715"/>
      <c r="M202" s="715"/>
      <c r="N202" s="715"/>
      <c r="O202" s="1230"/>
      <c r="P202" s="1815"/>
      <c r="Q202" s="1815"/>
      <c r="R202" s="1815"/>
    </row>
    <row r="203" spans="1:18" s="453" customFormat="1" ht="13.5" customHeight="1" thickBot="1">
      <c r="A203" s="3393" t="s">
        <v>198</v>
      </c>
      <c r="B203" s="3394">
        <f t="shared" ref="B203:R203" si="73">SUM(B32+B52+B71+B82+B110+B141+B149+B169+B178+B201)</f>
        <v>139</v>
      </c>
      <c r="C203" s="3395">
        <f t="shared" si="73"/>
        <v>13</v>
      </c>
      <c r="D203" s="3394">
        <f t="shared" si="73"/>
        <v>10</v>
      </c>
      <c r="E203" s="3396">
        <f t="shared" si="73"/>
        <v>9</v>
      </c>
      <c r="F203" s="3396">
        <f t="shared" si="73"/>
        <v>132</v>
      </c>
      <c r="G203" s="3396">
        <f t="shared" si="73"/>
        <v>8</v>
      </c>
      <c r="H203" s="3396">
        <f t="shared" si="73"/>
        <v>40</v>
      </c>
      <c r="I203" s="3396">
        <f t="shared" si="73"/>
        <v>6</v>
      </c>
      <c r="J203" s="3397">
        <f t="shared" si="73"/>
        <v>90</v>
      </c>
      <c r="K203" s="3397">
        <f t="shared" si="73"/>
        <v>6</v>
      </c>
      <c r="L203" s="3397">
        <f t="shared" si="73"/>
        <v>4</v>
      </c>
      <c r="M203" s="3397">
        <f t="shared" si="73"/>
        <v>0</v>
      </c>
      <c r="N203" s="3397">
        <f t="shared" si="73"/>
        <v>133</v>
      </c>
      <c r="O203" s="3398">
        <f t="shared" si="73"/>
        <v>12</v>
      </c>
      <c r="P203" s="3399">
        <f t="shared" si="73"/>
        <v>139</v>
      </c>
      <c r="Q203" s="3400">
        <f t="shared" si="73"/>
        <v>13</v>
      </c>
      <c r="R203" s="3401">
        <f t="shared" si="73"/>
        <v>0</v>
      </c>
    </row>
    <row r="204" spans="1:18" s="25" customFormat="1" ht="9.75" customHeight="1" thickBot="1">
      <c r="A204" s="566"/>
      <c r="B204" s="1222" t="s">
        <v>199</v>
      </c>
      <c r="C204" s="1223">
        <f>+B203+C203</f>
        <v>152</v>
      </c>
      <c r="D204" s="31"/>
      <c r="E204" s="31"/>
      <c r="F204" s="31"/>
      <c r="G204" s="31"/>
      <c r="H204" s="31"/>
      <c r="I204" s="31"/>
      <c r="J204" s="572"/>
      <c r="K204" s="572"/>
      <c r="L204" s="1224" t="s">
        <v>200</v>
      </c>
      <c r="M204" s="1225" t="s">
        <v>201</v>
      </c>
      <c r="N204" s="1224" t="s">
        <v>202</v>
      </c>
      <c r="O204" s="1225" t="s">
        <v>203</v>
      </c>
      <c r="P204" s="1945"/>
      <c r="Q204" s="1946"/>
      <c r="R204" s="2250"/>
    </row>
    <row r="205" spans="1:18" s="653" customFormat="1" ht="13.5" customHeight="1">
      <c r="A205" s="34"/>
      <c r="B205" s="33"/>
      <c r="C205" s="33"/>
      <c r="D205" s="34"/>
      <c r="E205" s="34"/>
      <c r="F205" s="34"/>
      <c r="G205" s="34"/>
      <c r="H205" s="34"/>
      <c r="I205" s="34"/>
      <c r="J205" s="65"/>
      <c r="K205" s="65"/>
      <c r="L205" s="65"/>
      <c r="M205" s="65"/>
      <c r="N205" s="65"/>
      <c r="O205" s="65"/>
      <c r="P205" s="1947"/>
      <c r="Q205" s="1947"/>
      <c r="R205" s="1947"/>
    </row>
    <row r="206" spans="1:18" s="29" customFormat="1" ht="51.75" customHeight="1">
      <c r="A206" s="3402" t="s">
        <v>204</v>
      </c>
      <c r="B206" s="33"/>
      <c r="C206" s="33"/>
      <c r="D206" s="34"/>
      <c r="E206" s="34"/>
      <c r="F206" s="34"/>
      <c r="G206" s="34"/>
      <c r="H206" s="34"/>
      <c r="I206" s="34"/>
      <c r="J206" s="65"/>
      <c r="K206" s="65"/>
      <c r="L206" s="65"/>
      <c r="M206" s="65"/>
      <c r="N206" s="65"/>
      <c r="O206" s="65"/>
      <c r="P206" s="1947"/>
      <c r="Q206" s="1947"/>
      <c r="R206" s="1947"/>
    </row>
    <row r="207" spans="1:18" ht="15.75" customHeight="1">
      <c r="A207" s="3403" t="s">
        <v>205</v>
      </c>
    </row>
    <row r="208" spans="1:18" ht="15.75" customHeight="1"/>
  </sheetData>
  <sortState xmlns:xlrd2="http://schemas.microsoft.com/office/spreadsheetml/2017/richdata2" ref="A70:AY77">
    <sortCondition ref="A70:A77"/>
  </sortState>
  <mergeCells count="10">
    <mergeCell ref="D6:O6"/>
    <mergeCell ref="P6:R6"/>
    <mergeCell ref="B7:C7"/>
    <mergeCell ref="D7:E7"/>
    <mergeCell ref="F7:G7"/>
    <mergeCell ref="H7:I7"/>
    <mergeCell ref="J7:K7"/>
    <mergeCell ref="L7:M7"/>
    <mergeCell ref="N7:O7"/>
    <mergeCell ref="P7:R7"/>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3" manualBreakCount="3">
    <brk id="53" max="16383" man="1"/>
    <brk id="115" max="16383" man="1"/>
    <brk id="168" max="16383" man="1"/>
  </rowBreak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sheetPr>
  <dimension ref="A1:I46"/>
  <sheetViews>
    <sheetView view="pageBreakPreview" topLeftCell="A5" zoomScaleSheetLayoutView="100" workbookViewId="0">
      <selection activeCell="E38" sqref="E38"/>
    </sheetView>
  </sheetViews>
  <sheetFormatPr defaultColWidth="9.140625" defaultRowHeight="15"/>
  <cols>
    <col min="1" max="1" width="52.85546875" style="159" bestFit="1" customWidth="1"/>
    <col min="2" max="6" width="19.42578125" style="159" customWidth="1"/>
    <col min="7" max="12" width="13.42578125" style="159" customWidth="1"/>
    <col min="13" max="16384" width="9.140625" style="159"/>
  </cols>
  <sheetData>
    <row r="1" spans="1:6" ht="16.5" thickBot="1">
      <c r="A1" s="2655" t="s">
        <v>0</v>
      </c>
      <c r="B1" s="2656"/>
      <c r="C1" s="2656"/>
      <c r="D1" s="2656"/>
      <c r="E1" s="2656"/>
      <c r="F1" s="2657"/>
    </row>
    <row r="2" spans="1:6" s="1457" customFormat="1" ht="23.25">
      <c r="A2" s="1458" t="s">
        <v>498</v>
      </c>
      <c r="B2" s="1459"/>
      <c r="C2" s="1459"/>
      <c r="D2" s="1459"/>
      <c r="E2" s="1459"/>
      <c r="F2" s="1460"/>
    </row>
    <row r="3" spans="1:6" ht="18">
      <c r="A3" s="618" t="s">
        <v>1002</v>
      </c>
      <c r="B3" s="351"/>
      <c r="C3" s="351"/>
      <c r="D3" s="351"/>
      <c r="E3" s="351"/>
      <c r="F3" s="1461"/>
    </row>
    <row r="4" spans="1:6">
      <c r="A4" s="352">
        <v>44561</v>
      </c>
      <c r="B4" s="351"/>
      <c r="C4" s="351"/>
      <c r="D4" s="351"/>
      <c r="E4" s="351"/>
      <c r="F4" s="1461"/>
    </row>
    <row r="5" spans="1:6" s="354" customFormat="1" ht="24" thickBot="1">
      <c r="A5" s="973" t="s">
        <v>1003</v>
      </c>
      <c r="B5" s="353"/>
      <c r="C5" s="353"/>
      <c r="D5" s="353"/>
      <c r="E5" s="353"/>
      <c r="F5" s="1462"/>
    </row>
    <row r="6" spans="1:6" ht="66" thickBot="1">
      <c r="A6" s="1463" t="s">
        <v>502</v>
      </c>
      <c r="B6" s="1464" t="s">
        <v>935</v>
      </c>
      <c r="C6" s="1465" t="s">
        <v>504</v>
      </c>
      <c r="D6" s="1466" t="s">
        <v>505</v>
      </c>
      <c r="E6" s="1467" t="s">
        <v>936</v>
      </c>
      <c r="F6" s="1468" t="s">
        <v>41</v>
      </c>
    </row>
    <row r="7" spans="1:6" s="315" customFormat="1" ht="19.5" customHeight="1">
      <c r="A7" s="1469" t="s">
        <v>507</v>
      </c>
      <c r="B7" s="2658">
        <f>'General AUC always'!C81</f>
        <v>42</v>
      </c>
      <c r="C7" s="2659">
        <f>'General NZPUC'!D43</f>
        <v>18</v>
      </c>
      <c r="D7" s="2660">
        <f>'General PNGUM'!B203</f>
        <v>139</v>
      </c>
      <c r="E7" s="2661">
        <f>'General TPUM'!D186</f>
        <v>136</v>
      </c>
      <c r="F7" s="1470">
        <f>SUM(B7:E7)</f>
        <v>335</v>
      </c>
    </row>
    <row r="8" spans="1:6" s="315" customFormat="1" ht="19.5" customHeight="1">
      <c r="A8" s="4528" t="s">
        <v>508</v>
      </c>
      <c r="B8" s="4529">
        <f>'General AUC always'!M81</f>
        <v>0</v>
      </c>
      <c r="C8" s="4530">
        <f>'General NZPUC'!N43</f>
        <v>0</v>
      </c>
      <c r="D8" s="4531">
        <f>'General PNGUM'!L203</f>
        <v>4</v>
      </c>
      <c r="E8" s="4532">
        <f>'General TPUM'!N186</f>
        <v>0</v>
      </c>
      <c r="F8" s="4533">
        <f t="shared" ref="F8:F22" si="0">SUM(B8:E8)</f>
        <v>4</v>
      </c>
    </row>
    <row r="9" spans="1:6" s="315" customFormat="1" ht="19.5" customHeight="1">
      <c r="A9" s="4528" t="s">
        <v>509</v>
      </c>
      <c r="B9" s="4529">
        <f>'General AUC always'!O81</f>
        <v>42</v>
      </c>
      <c r="C9" s="4530">
        <f>'General NZPUC'!P43</f>
        <v>18</v>
      </c>
      <c r="D9" s="4531">
        <f>'General PNGUM'!N203</f>
        <v>133</v>
      </c>
      <c r="E9" s="4532">
        <f>'General TPUM'!P186</f>
        <v>135</v>
      </c>
      <c r="F9" s="4533">
        <f t="shared" si="0"/>
        <v>328</v>
      </c>
    </row>
    <row r="10" spans="1:6" s="315" customFormat="1" ht="19.5" customHeight="1">
      <c r="A10" s="4528" t="s">
        <v>510</v>
      </c>
      <c r="B10" s="4529">
        <f>'General AUC always'!C81</f>
        <v>42</v>
      </c>
      <c r="C10" s="4530">
        <f>'General NZPUC'!D43</f>
        <v>18</v>
      </c>
      <c r="D10" s="4531">
        <f>'General PNGUM'!B203</f>
        <v>139</v>
      </c>
      <c r="E10" s="4532">
        <f>'General TPUM'!D186</f>
        <v>136</v>
      </c>
      <c r="F10" s="4533">
        <f t="shared" si="0"/>
        <v>335</v>
      </c>
    </row>
    <row r="11" spans="1:6" s="315" customFormat="1" ht="19.5" customHeight="1">
      <c r="A11" s="4528" t="s">
        <v>1004</v>
      </c>
      <c r="B11" s="4529">
        <f>'Staff AUC'!C81</f>
        <v>580</v>
      </c>
      <c r="C11" s="4530">
        <f>'Staff NZPUC'!B43</f>
        <v>106</v>
      </c>
      <c r="D11" s="4531">
        <f>'Staff PNGUM'!B203</f>
        <v>998</v>
      </c>
      <c r="E11" s="4532">
        <f>'Staff TPUM'!B184</f>
        <v>824</v>
      </c>
      <c r="F11" s="4533">
        <f t="shared" si="0"/>
        <v>2508</v>
      </c>
    </row>
    <row r="12" spans="1:6" s="315" customFormat="1" ht="19.5" customHeight="1">
      <c r="A12" s="4528" t="s">
        <v>1005</v>
      </c>
      <c r="B12" s="4534">
        <f>'Staff AUC'!K81+'Staff AUC'!I81</f>
        <v>450</v>
      </c>
      <c r="C12" s="4535">
        <f>'Staff NZPUC'!G43</f>
        <v>84</v>
      </c>
      <c r="D12" s="4536">
        <f>'Staff PNGUM'!G203</f>
        <v>903</v>
      </c>
      <c r="E12" s="4537">
        <f>'Staff TPUM'!G184</f>
        <v>794</v>
      </c>
      <c r="F12" s="4533">
        <f t="shared" si="0"/>
        <v>2231</v>
      </c>
    </row>
    <row r="13" spans="1:6" s="315" customFormat="1" ht="19.5" customHeight="1">
      <c r="A13" s="4528" t="s">
        <v>1006</v>
      </c>
      <c r="B13" s="4534">
        <f>'Staff AUC'!L81+'Staff AUC'!J81+1</f>
        <v>131</v>
      </c>
      <c r="C13" s="4535">
        <f>'Staff NZPUC'!H43</f>
        <v>22</v>
      </c>
      <c r="D13" s="4536">
        <f>'Staff PNGUM'!H203</f>
        <v>95</v>
      </c>
      <c r="E13" s="4537">
        <f>'Staff TPUM'!H184</f>
        <v>30</v>
      </c>
      <c r="F13" s="4533">
        <f t="shared" si="0"/>
        <v>278</v>
      </c>
    </row>
    <row r="14" spans="1:6" ht="28.5" customHeight="1">
      <c r="A14" s="4538" t="s">
        <v>514</v>
      </c>
      <c r="B14" s="4539">
        <f>'Staff AUC'!O81</f>
        <v>0</v>
      </c>
      <c r="C14" s="4540">
        <f>'Staff NZPUC'!K43</f>
        <v>18</v>
      </c>
      <c r="D14" s="4541">
        <f>'Staff PNGUM'!K203</f>
        <v>470</v>
      </c>
      <c r="E14" s="4542">
        <f>'Staff TPUM'!K184</f>
        <v>361</v>
      </c>
      <c r="F14" s="4543">
        <f t="shared" si="0"/>
        <v>849</v>
      </c>
    </row>
    <row r="15" spans="1:6" s="315" customFormat="1" ht="19.5" customHeight="1">
      <c r="A15" s="4528" t="s">
        <v>1007</v>
      </c>
      <c r="B15" s="4529">
        <f>'Staff AUC'!U81</f>
        <v>526</v>
      </c>
      <c r="C15" s="4530">
        <f>'Staff NZPUC'!Q43</f>
        <v>105</v>
      </c>
      <c r="D15" s="4531">
        <f>'Staff PNGUM'!Q203</f>
        <v>772</v>
      </c>
      <c r="E15" s="4537">
        <f>'Staff TPUM'!Q184</f>
        <v>688</v>
      </c>
      <c r="F15" s="4533">
        <f t="shared" si="0"/>
        <v>2091</v>
      </c>
    </row>
    <row r="16" spans="1:6" s="315" customFormat="1" ht="19.5" customHeight="1">
      <c r="A16" s="4528" t="s">
        <v>516</v>
      </c>
      <c r="B16" s="4529">
        <f>'Staff AUC'!S81</f>
        <v>0</v>
      </c>
      <c r="C16" s="4530">
        <f>'Staff NZPUC'!O43</f>
        <v>105</v>
      </c>
      <c r="D16" s="4531">
        <f>'Staff PNGUM'!O203</f>
        <v>496</v>
      </c>
      <c r="E16" s="4537">
        <f>'Staff TPUM'!O184</f>
        <v>696</v>
      </c>
      <c r="F16" s="4533">
        <f t="shared" si="0"/>
        <v>1297</v>
      </c>
    </row>
    <row r="17" spans="1:9" s="315" customFormat="1" ht="19.5" customHeight="1">
      <c r="A17" s="4528" t="s">
        <v>517</v>
      </c>
      <c r="B17" s="4529">
        <f>'Staff AUC'!Q81</f>
        <v>526</v>
      </c>
      <c r="C17" s="4530">
        <f>'Staff NZPUC'!M43</f>
        <v>94</v>
      </c>
      <c r="D17" s="4531">
        <f>'Staff PNGUM'!M203</f>
        <v>239</v>
      </c>
      <c r="E17" s="4537">
        <f>'Staff TPUM'!M184</f>
        <v>94</v>
      </c>
      <c r="F17" s="4533">
        <f t="shared" si="0"/>
        <v>953</v>
      </c>
    </row>
    <row r="18" spans="1:9" s="315" customFormat="1" ht="19.5" customHeight="1">
      <c r="A18" s="4528" t="s">
        <v>518</v>
      </c>
      <c r="B18" s="4529">
        <f>'Staff AUC'!G81+'Staff AUC'!F81</f>
        <v>273</v>
      </c>
      <c r="C18" s="4530">
        <f>'Staff NZPUC'!E43</f>
        <v>44</v>
      </c>
      <c r="D18" s="4531">
        <f>'Staff PNGUM'!E203</f>
        <v>33</v>
      </c>
      <c r="E18" s="4537">
        <f>'Staff TPUM'!E184</f>
        <v>33</v>
      </c>
      <c r="F18" s="4533">
        <f t="shared" si="0"/>
        <v>383</v>
      </c>
    </row>
    <row r="19" spans="1:9" s="315" customFormat="1" ht="19.5" customHeight="1">
      <c r="A19" s="4528" t="s">
        <v>953</v>
      </c>
      <c r="B19" s="4529">
        <f>'Enrolments + Baptisms AUC'!R81+'Enrolments + Baptisms AUC'!S81</f>
        <v>9933</v>
      </c>
      <c r="C19" s="4530">
        <f>'Enrollments + Baptisms NZPUC'!R43+'Enrollments + Baptisms NZPUC'!S43</f>
        <v>1723</v>
      </c>
      <c r="D19" s="4531">
        <f>'Enrolments + Baptisms PNGUM'!S206+'Enrolments + Baptisms PNGUM'!T206</f>
        <v>25956</v>
      </c>
      <c r="E19" s="4537">
        <f>'Enrolments + Baptisms TPUM'!S187+'Enrolments + Baptisms TPUM'!T187</f>
        <v>18940</v>
      </c>
      <c r="F19" s="4533">
        <f t="shared" si="0"/>
        <v>56552</v>
      </c>
      <c r="H19" s="355"/>
      <c r="I19" s="355"/>
    </row>
    <row r="20" spans="1:9" s="315" customFormat="1" ht="19.5" customHeight="1">
      <c r="A20" s="4528" t="s">
        <v>1008</v>
      </c>
      <c r="B20" s="4529">
        <f>'Enrolments + Baptisms AUC'!R81</f>
        <v>2467</v>
      </c>
      <c r="C20" s="4530">
        <f>'Enrollments + Baptisms NZPUC'!R43</f>
        <v>939</v>
      </c>
      <c r="D20" s="4531">
        <f>'Enrolments + Baptisms PNGUM'!S206</f>
        <v>19267</v>
      </c>
      <c r="E20" s="4537">
        <f>'Enrolments + Baptisms TPUM'!S187</f>
        <v>12620</v>
      </c>
      <c r="F20" s="4533">
        <f t="shared" si="0"/>
        <v>35293</v>
      </c>
    </row>
    <row r="21" spans="1:9" s="315" customFormat="1" ht="19.5" customHeight="1">
      <c r="A21" s="4528" t="s">
        <v>521</v>
      </c>
      <c r="B21" s="4529">
        <f>'Enrolments + Baptisms AUC'!S81</f>
        <v>7466</v>
      </c>
      <c r="C21" s="4530">
        <f>'Enrollments + Baptisms NZPUC'!S43</f>
        <v>784</v>
      </c>
      <c r="D21" s="4531">
        <f>'Enrolments + Baptisms PNGUM'!T206</f>
        <v>6689</v>
      </c>
      <c r="E21" s="4537">
        <f>'Enrolments + Baptisms TPUM'!T187</f>
        <v>6320</v>
      </c>
      <c r="F21" s="4533">
        <f t="shared" si="0"/>
        <v>21259</v>
      </c>
    </row>
    <row r="22" spans="1:9" s="315" customFormat="1" ht="19.5" customHeight="1" thickBot="1">
      <c r="A22" s="4544" t="s">
        <v>1009</v>
      </c>
      <c r="B22" s="4545">
        <f>'Enrolments + Baptisms AUC'!W81</f>
        <v>28</v>
      </c>
      <c r="C22" s="4546">
        <f>'Enrollments + Baptisms NZPUC'!W43</f>
        <v>0</v>
      </c>
      <c r="D22" s="4547">
        <f>'Enrolments + Baptisms PNGUM'!X206</f>
        <v>98</v>
      </c>
      <c r="E22" s="4548">
        <f>'Enrolments + Baptisms TPUM'!X187</f>
        <v>5</v>
      </c>
      <c r="F22" s="4549">
        <f t="shared" si="0"/>
        <v>131</v>
      </c>
    </row>
    <row r="23" spans="1:9" ht="19.5" customHeight="1">
      <c r="A23" s="974"/>
      <c r="B23" s="974"/>
      <c r="C23" s="974"/>
      <c r="D23" s="974"/>
      <c r="E23" s="975"/>
    </row>
    <row r="24" spans="1:9">
      <c r="A24" s="319" t="s">
        <v>530</v>
      </c>
      <c r="F24" s="2539"/>
    </row>
    <row r="25" spans="1:9">
      <c r="A25" s="350" t="s">
        <v>498</v>
      </c>
      <c r="B25" s="351"/>
      <c r="C25" s="351"/>
      <c r="D25" s="351"/>
      <c r="E25" s="351"/>
      <c r="F25" s="1461"/>
    </row>
    <row r="26" spans="1:9" ht="18">
      <c r="A26" s="618" t="s">
        <v>1002</v>
      </c>
      <c r="B26" s="351"/>
      <c r="C26" s="351"/>
      <c r="D26" s="351"/>
      <c r="E26" s="351"/>
      <c r="F26" s="1461"/>
    </row>
    <row r="27" spans="1:9">
      <c r="A27" s="352">
        <v>44196</v>
      </c>
      <c r="B27" s="351"/>
      <c r="C27" s="351"/>
      <c r="D27" s="351"/>
      <c r="E27" s="351"/>
      <c r="F27" s="1461"/>
    </row>
    <row r="28" spans="1:9" ht="24" thickBot="1">
      <c r="A28" s="973" t="s">
        <v>1003</v>
      </c>
      <c r="B28" s="353"/>
      <c r="C28" s="353"/>
      <c r="D28" s="353"/>
      <c r="E28" s="353"/>
      <c r="F28" s="1462"/>
    </row>
    <row r="29" spans="1:9" s="354" customFormat="1" ht="11.25" customHeight="1" thickBot="1">
      <c r="A29" s="1463" t="s">
        <v>502</v>
      </c>
      <c r="B29" s="1464" t="s">
        <v>935</v>
      </c>
      <c r="C29" s="1465" t="s">
        <v>504</v>
      </c>
      <c r="D29" s="1466" t="s">
        <v>505</v>
      </c>
      <c r="E29" s="1467" t="s">
        <v>936</v>
      </c>
      <c r="F29" s="1468" t="s">
        <v>41</v>
      </c>
    </row>
    <row r="30" spans="1:9">
      <c r="A30" s="1469" t="s">
        <v>507</v>
      </c>
      <c r="B30" s="2658">
        <v>43</v>
      </c>
      <c r="C30" s="2659">
        <v>18</v>
      </c>
      <c r="D30" s="2660">
        <v>141</v>
      </c>
      <c r="E30" s="2661">
        <v>134</v>
      </c>
      <c r="F30" s="1470">
        <v>336</v>
      </c>
    </row>
    <row r="31" spans="1:9" s="315" customFormat="1">
      <c r="A31" s="4528" t="s">
        <v>508</v>
      </c>
      <c r="B31" s="4529">
        <v>0</v>
      </c>
      <c r="C31" s="4530">
        <v>0</v>
      </c>
      <c r="D31" s="4531">
        <v>2</v>
      </c>
      <c r="E31" s="4532">
        <v>0</v>
      </c>
      <c r="F31" s="4533">
        <v>2</v>
      </c>
    </row>
    <row r="32" spans="1:9" s="315" customFormat="1">
      <c r="A32" s="4528" t="s">
        <v>509</v>
      </c>
      <c r="B32" s="4529">
        <v>43</v>
      </c>
      <c r="C32" s="4530">
        <v>19</v>
      </c>
      <c r="D32" s="4531">
        <v>133</v>
      </c>
      <c r="E32" s="4532">
        <v>134</v>
      </c>
      <c r="F32" s="4533">
        <v>329</v>
      </c>
    </row>
    <row r="33" spans="1:9" s="315" customFormat="1">
      <c r="A33" s="4528" t="s">
        <v>510</v>
      </c>
      <c r="B33" s="4529">
        <v>43</v>
      </c>
      <c r="C33" s="4530">
        <v>18</v>
      </c>
      <c r="D33" s="4531">
        <v>141</v>
      </c>
      <c r="E33" s="4532">
        <v>134</v>
      </c>
      <c r="F33" s="4533">
        <v>336</v>
      </c>
    </row>
    <row r="34" spans="1:9" s="315" customFormat="1">
      <c r="A34" s="4528" t="s">
        <v>972</v>
      </c>
      <c r="B34" s="4529">
        <v>499</v>
      </c>
      <c r="C34" s="4530">
        <v>100</v>
      </c>
      <c r="D34" s="4531">
        <v>982</v>
      </c>
      <c r="E34" s="4532">
        <v>828</v>
      </c>
      <c r="F34" s="4533">
        <v>2409</v>
      </c>
    </row>
    <row r="35" spans="1:9" s="315" customFormat="1">
      <c r="A35" s="4528" t="s">
        <v>1005</v>
      </c>
      <c r="B35" s="4534">
        <v>436</v>
      </c>
      <c r="C35" s="4535">
        <v>83</v>
      </c>
      <c r="D35" s="4536">
        <v>864</v>
      </c>
      <c r="E35" s="4537">
        <v>824</v>
      </c>
      <c r="F35" s="4533">
        <v>2207</v>
      </c>
    </row>
    <row r="36" spans="1:9" s="315" customFormat="1">
      <c r="A36" s="4528" t="s">
        <v>1006</v>
      </c>
      <c r="B36" s="4534">
        <v>117</v>
      </c>
      <c r="C36" s="4535">
        <v>20</v>
      </c>
      <c r="D36" s="4536">
        <v>118</v>
      </c>
      <c r="E36" s="4537">
        <v>30</v>
      </c>
      <c r="F36" s="4533">
        <v>285</v>
      </c>
    </row>
    <row r="37" spans="1:9" s="315" customFormat="1" ht="24">
      <c r="A37" s="4538" t="s">
        <v>514</v>
      </c>
      <c r="B37" s="4539">
        <v>0</v>
      </c>
      <c r="C37" s="4540">
        <v>16</v>
      </c>
      <c r="D37" s="4541">
        <v>420</v>
      </c>
      <c r="E37" s="4542">
        <v>368</v>
      </c>
      <c r="F37" s="4543">
        <v>804</v>
      </c>
    </row>
    <row r="38" spans="1:9">
      <c r="A38" s="4528" t="s">
        <v>1007</v>
      </c>
      <c r="B38" s="4529">
        <v>499</v>
      </c>
      <c r="C38" s="4530">
        <v>103</v>
      </c>
      <c r="D38" s="4531">
        <v>705</v>
      </c>
      <c r="E38" s="4537">
        <v>728</v>
      </c>
      <c r="F38" s="4533">
        <v>2035</v>
      </c>
    </row>
    <row r="39" spans="1:9" s="315" customFormat="1">
      <c r="A39" s="4528" t="s">
        <v>516</v>
      </c>
      <c r="B39" s="4529">
        <v>0</v>
      </c>
      <c r="C39" s="4530">
        <v>103</v>
      </c>
      <c r="D39" s="4531">
        <v>465</v>
      </c>
      <c r="E39" s="4537">
        <v>726</v>
      </c>
      <c r="F39" s="4533">
        <v>1294</v>
      </c>
    </row>
    <row r="40" spans="1:9" s="315" customFormat="1">
      <c r="A40" s="4528" t="s">
        <v>517</v>
      </c>
      <c r="B40" s="4529">
        <v>499</v>
      </c>
      <c r="C40" s="4530">
        <v>89</v>
      </c>
      <c r="D40" s="4531">
        <v>205</v>
      </c>
      <c r="E40" s="4537">
        <v>99</v>
      </c>
      <c r="F40" s="4533">
        <v>892</v>
      </c>
    </row>
    <row r="41" spans="1:9" s="315" customFormat="1">
      <c r="A41" s="4528" t="s">
        <v>518</v>
      </c>
      <c r="B41" s="4529">
        <v>464</v>
      </c>
      <c r="C41" s="4530">
        <v>44</v>
      </c>
      <c r="D41" s="4531">
        <v>43</v>
      </c>
      <c r="E41" s="4537">
        <v>31</v>
      </c>
      <c r="F41" s="4533">
        <v>582</v>
      </c>
    </row>
    <row r="42" spans="1:9" s="315" customFormat="1">
      <c r="A42" s="4528" t="s">
        <v>953</v>
      </c>
      <c r="B42" s="4529">
        <v>9706</v>
      </c>
      <c r="C42" s="4530">
        <v>1643</v>
      </c>
      <c r="D42" s="4531">
        <v>27429</v>
      </c>
      <c r="E42" s="4537">
        <v>18772</v>
      </c>
      <c r="F42" s="4533">
        <v>57550</v>
      </c>
    </row>
    <row r="43" spans="1:9" s="315" customFormat="1">
      <c r="A43" s="4528" t="s">
        <v>1008</v>
      </c>
      <c r="B43" s="4529">
        <v>2535</v>
      </c>
      <c r="C43" s="4530">
        <v>914</v>
      </c>
      <c r="D43" s="4531">
        <v>19211</v>
      </c>
      <c r="E43" s="4537">
        <v>12950</v>
      </c>
      <c r="F43" s="4533">
        <v>35610</v>
      </c>
      <c r="H43" s="355"/>
      <c r="I43" s="355"/>
    </row>
    <row r="44" spans="1:9" s="315" customFormat="1">
      <c r="A44" s="4528" t="s">
        <v>521</v>
      </c>
      <c r="B44" s="4529">
        <v>7171</v>
      </c>
      <c r="C44" s="4530">
        <v>729</v>
      </c>
      <c r="D44" s="4531">
        <v>8218</v>
      </c>
      <c r="E44" s="4537">
        <v>5822</v>
      </c>
      <c r="F44" s="4533">
        <v>21940</v>
      </c>
    </row>
    <row r="45" spans="1:9" s="315" customFormat="1" ht="15.75" thickBot="1">
      <c r="A45" s="4544" t="s">
        <v>1009</v>
      </c>
      <c r="B45" s="4545">
        <v>14</v>
      </c>
      <c r="C45" s="4546">
        <v>3</v>
      </c>
      <c r="D45" s="4547">
        <v>407</v>
      </c>
      <c r="E45" s="4548">
        <v>205</v>
      </c>
      <c r="F45" s="4549">
        <v>629</v>
      </c>
    </row>
    <row r="46" spans="1:9" s="315" customFormat="1"/>
  </sheetData>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L32"/>
  <sheetViews>
    <sheetView view="pageBreakPreview" topLeftCell="A2" zoomScaleSheetLayoutView="100" workbookViewId="0">
      <selection activeCell="B29" sqref="B29"/>
    </sheetView>
  </sheetViews>
  <sheetFormatPr defaultColWidth="9.140625" defaultRowHeight="15"/>
  <cols>
    <col min="1" max="12" width="15.42578125" style="356" customWidth="1"/>
    <col min="13" max="16384" width="9.140625" style="356"/>
  </cols>
  <sheetData>
    <row r="1" spans="1:116" ht="19.5" thickBot="1">
      <c r="A1" s="2662" t="s">
        <v>1010</v>
      </c>
      <c r="B1" s="1476"/>
      <c r="C1" s="1476"/>
      <c r="D1" s="1476"/>
      <c r="E1" s="2663"/>
      <c r="F1" s="2663"/>
      <c r="G1" s="2663"/>
      <c r="H1" s="2663"/>
      <c r="I1" s="1476"/>
      <c r="J1" s="1476"/>
      <c r="K1" s="1476"/>
      <c r="L1" s="1477"/>
    </row>
    <row r="2" spans="1:116" s="1419" customFormat="1" ht="31.5">
      <c r="A2" s="1471" t="s">
        <v>498</v>
      </c>
      <c r="B2" s="1472"/>
      <c r="C2" s="1472"/>
      <c r="D2" s="1472"/>
      <c r="E2" s="1472"/>
      <c r="F2" s="1472"/>
      <c r="G2" s="1472"/>
      <c r="H2" s="1472"/>
      <c r="I2" s="1472"/>
      <c r="J2" s="1472"/>
      <c r="K2" s="1472"/>
      <c r="L2" s="1473"/>
    </row>
    <row r="3" spans="1:116" ht="18.75">
      <c r="A3" s="978" t="s">
        <v>1011</v>
      </c>
      <c r="B3" s="357"/>
      <c r="C3" s="357"/>
      <c r="D3" s="357"/>
      <c r="E3" s="976"/>
      <c r="F3" s="976"/>
      <c r="G3" s="976"/>
      <c r="H3" s="976"/>
      <c r="I3" s="357"/>
      <c r="J3" s="357"/>
      <c r="K3" s="357"/>
      <c r="L3" s="1474"/>
    </row>
    <row r="4" spans="1:116" ht="18.75">
      <c r="A4" s="358" t="s">
        <v>1012</v>
      </c>
      <c r="B4" s="357"/>
      <c r="C4" s="357"/>
      <c r="D4" s="359"/>
      <c r="E4" s="977"/>
      <c r="F4" s="977"/>
      <c r="G4" s="977"/>
      <c r="H4" s="977"/>
      <c r="I4" s="359"/>
      <c r="J4" s="359"/>
      <c r="K4" s="357"/>
      <c r="L4" s="1474"/>
    </row>
    <row r="5" spans="1:116" ht="18.75">
      <c r="A5" s="358" t="s">
        <v>1013</v>
      </c>
      <c r="B5" s="357"/>
      <c r="C5" s="357"/>
      <c r="D5" s="357"/>
      <c r="E5" s="977"/>
      <c r="F5" s="977"/>
      <c r="G5" s="977"/>
      <c r="H5" s="977"/>
      <c r="I5" s="357"/>
      <c r="J5" s="357"/>
      <c r="K5" s="357"/>
      <c r="L5" s="1474"/>
    </row>
    <row r="6" spans="1:116" ht="19.5" thickBot="1">
      <c r="A6" s="360">
        <v>43465</v>
      </c>
      <c r="B6" s="357"/>
      <c r="C6" s="357"/>
      <c r="D6" s="357"/>
      <c r="E6" s="976"/>
      <c r="F6" s="976"/>
      <c r="G6" s="976"/>
      <c r="H6" s="976"/>
      <c r="I6" s="357"/>
      <c r="J6" s="357"/>
      <c r="K6" s="357"/>
      <c r="L6" s="1474"/>
    </row>
    <row r="7" spans="1:116" ht="32.25" customHeight="1" thickBot="1">
      <c r="A7" s="1475" t="s">
        <v>1014</v>
      </c>
      <c r="B7" s="1476"/>
      <c r="C7" s="1476"/>
      <c r="D7" s="1476"/>
      <c r="E7" s="1476"/>
      <c r="F7" s="1476"/>
      <c r="G7" s="1476"/>
      <c r="H7" s="1476"/>
      <c r="I7" s="1476"/>
      <c r="J7" s="1476"/>
      <c r="K7" s="1476"/>
      <c r="L7" s="1477"/>
    </row>
    <row r="8" spans="1:116" s="981" customFormat="1" ht="32.1" customHeight="1" thickTop="1">
      <c r="A8" s="979" t="s">
        <v>1015</v>
      </c>
      <c r="B8" s="988" t="s">
        <v>1016</v>
      </c>
      <c r="C8" s="989" t="s">
        <v>217</v>
      </c>
      <c r="D8" s="990" t="s">
        <v>1017</v>
      </c>
      <c r="E8" s="989" t="s">
        <v>218</v>
      </c>
      <c r="F8" s="991" t="s">
        <v>1018</v>
      </c>
      <c r="G8" s="989" t="s">
        <v>1019</v>
      </c>
      <c r="H8" s="990" t="s">
        <v>1020</v>
      </c>
      <c r="I8" s="989" t="s">
        <v>1021</v>
      </c>
      <c r="J8" s="991" t="s">
        <v>1022</v>
      </c>
      <c r="K8" s="989" t="s">
        <v>986</v>
      </c>
      <c r="L8" s="980" t="s">
        <v>1023</v>
      </c>
    </row>
    <row r="9" spans="1:116" s="982" customFormat="1" ht="26.85" customHeight="1">
      <c r="A9" s="4550">
        <v>2000</v>
      </c>
      <c r="B9" s="4551">
        <v>341475</v>
      </c>
      <c r="C9" s="4552">
        <v>15728</v>
      </c>
      <c r="D9" s="4553">
        <v>46</v>
      </c>
      <c r="E9" s="4554">
        <v>5230</v>
      </c>
      <c r="F9" s="4555">
        <v>15</v>
      </c>
      <c r="G9" s="4552">
        <v>114</v>
      </c>
      <c r="H9" s="4553">
        <v>0</v>
      </c>
      <c r="I9" s="4554">
        <v>1278</v>
      </c>
      <c r="J9" s="4555">
        <v>4</v>
      </c>
      <c r="K9" s="4552">
        <v>22350</v>
      </c>
      <c r="L9" s="4556">
        <v>65</v>
      </c>
    </row>
    <row r="10" spans="1:116" s="984" customFormat="1" ht="26.85" customHeight="1">
      <c r="A10" s="4550">
        <v>2001</v>
      </c>
      <c r="B10" s="4551">
        <v>348351</v>
      </c>
      <c r="C10" s="4552">
        <v>16974</v>
      </c>
      <c r="D10" s="4553">
        <v>49</v>
      </c>
      <c r="E10" s="4554">
        <v>5786</v>
      </c>
      <c r="F10" s="4555">
        <v>17</v>
      </c>
      <c r="G10" s="4552">
        <v>116</v>
      </c>
      <c r="H10" s="4553">
        <v>0</v>
      </c>
      <c r="I10" s="4554">
        <v>1361</v>
      </c>
      <c r="J10" s="4555">
        <v>4</v>
      </c>
      <c r="K10" s="4552">
        <v>24237</v>
      </c>
      <c r="L10" s="4556">
        <v>70</v>
      </c>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c r="AT10" s="983"/>
      <c r="AU10" s="983"/>
      <c r="AV10" s="983"/>
      <c r="AW10" s="983"/>
      <c r="AX10" s="983"/>
      <c r="AY10" s="983"/>
      <c r="AZ10" s="983"/>
      <c r="BA10" s="983"/>
      <c r="BB10" s="983"/>
      <c r="BC10" s="983"/>
      <c r="BD10" s="983"/>
      <c r="BE10" s="983"/>
      <c r="BF10" s="983"/>
      <c r="BG10" s="983"/>
      <c r="BH10" s="983"/>
      <c r="BI10" s="983"/>
      <c r="BJ10" s="983"/>
      <c r="BK10" s="983"/>
      <c r="BL10" s="983"/>
      <c r="BM10" s="983"/>
      <c r="BN10" s="983"/>
      <c r="BO10" s="983"/>
      <c r="BP10" s="983"/>
      <c r="BQ10" s="983"/>
      <c r="BR10" s="983"/>
      <c r="BS10" s="983"/>
      <c r="BT10" s="983"/>
      <c r="BU10" s="983"/>
      <c r="BV10" s="983"/>
      <c r="BW10" s="983"/>
      <c r="BX10" s="983"/>
      <c r="BY10" s="983"/>
      <c r="BZ10" s="983"/>
      <c r="CA10" s="983"/>
      <c r="CB10" s="983"/>
      <c r="CC10" s="983"/>
      <c r="CD10" s="983"/>
      <c r="CE10" s="983"/>
      <c r="CF10" s="983"/>
      <c r="CG10" s="983"/>
      <c r="CH10" s="983"/>
      <c r="CI10" s="983"/>
      <c r="CJ10" s="983"/>
      <c r="CK10" s="983"/>
      <c r="CL10" s="983"/>
      <c r="CM10" s="983"/>
      <c r="CN10" s="983"/>
      <c r="CO10" s="983"/>
      <c r="CP10" s="983"/>
      <c r="CQ10" s="983"/>
    </row>
    <row r="11" spans="1:116" s="983" customFormat="1" ht="26.85" customHeight="1">
      <c r="A11" s="4550">
        <v>2002</v>
      </c>
      <c r="B11" s="4551">
        <v>361758</v>
      </c>
      <c r="C11" s="4552">
        <v>15919</v>
      </c>
      <c r="D11" s="4553">
        <v>44</v>
      </c>
      <c r="E11" s="4554">
        <v>5876</v>
      </c>
      <c r="F11" s="4555">
        <v>16</v>
      </c>
      <c r="G11" s="4552">
        <v>111</v>
      </c>
      <c r="H11" s="4553">
        <v>0</v>
      </c>
      <c r="I11" s="4554">
        <v>1517</v>
      </c>
      <c r="J11" s="4555">
        <v>4</v>
      </c>
      <c r="K11" s="4552">
        <v>23423</v>
      </c>
      <c r="L11" s="4556">
        <v>65</v>
      </c>
    </row>
    <row r="12" spans="1:116" s="983" customFormat="1" ht="26.85" customHeight="1">
      <c r="A12" s="4550">
        <v>2003</v>
      </c>
      <c r="B12" s="4551">
        <v>366672</v>
      </c>
      <c r="C12" s="4552">
        <v>15668</v>
      </c>
      <c r="D12" s="4553">
        <v>43</v>
      </c>
      <c r="E12" s="4554">
        <v>6027</v>
      </c>
      <c r="F12" s="4555">
        <v>16</v>
      </c>
      <c r="G12" s="4552">
        <v>128</v>
      </c>
      <c r="H12" s="4553">
        <v>0</v>
      </c>
      <c r="I12" s="4554">
        <v>1710</v>
      </c>
      <c r="J12" s="4555">
        <v>5</v>
      </c>
      <c r="K12" s="4552">
        <v>23533</v>
      </c>
      <c r="L12" s="4556">
        <v>64</v>
      </c>
    </row>
    <row r="13" spans="1:116" s="983" customFormat="1" ht="26.85" customHeight="1">
      <c r="A13" s="4550">
        <v>2004</v>
      </c>
      <c r="B13" s="4551">
        <v>378281</v>
      </c>
      <c r="C13" s="4552">
        <v>16222</v>
      </c>
      <c r="D13" s="4553">
        <v>43</v>
      </c>
      <c r="E13" s="4554">
        <v>5860</v>
      </c>
      <c r="F13" s="4555">
        <v>15</v>
      </c>
      <c r="G13" s="4552">
        <v>128</v>
      </c>
      <c r="H13" s="4553">
        <v>0</v>
      </c>
      <c r="I13" s="4554">
        <v>1531</v>
      </c>
      <c r="J13" s="4555">
        <v>4</v>
      </c>
      <c r="K13" s="4552">
        <v>23741</v>
      </c>
      <c r="L13" s="4556">
        <v>63</v>
      </c>
    </row>
    <row r="14" spans="1:116" s="985" customFormat="1" ht="26.85" customHeight="1" thickBot="1">
      <c r="A14" s="4550">
        <v>2005</v>
      </c>
      <c r="B14" s="4551">
        <v>390425</v>
      </c>
      <c r="C14" s="4552">
        <v>18590</v>
      </c>
      <c r="D14" s="4553">
        <v>48</v>
      </c>
      <c r="E14" s="4554">
        <v>7365</v>
      </c>
      <c r="F14" s="4555">
        <v>19</v>
      </c>
      <c r="G14" s="4552">
        <v>158</v>
      </c>
      <c r="H14" s="4553">
        <v>0</v>
      </c>
      <c r="I14" s="4554">
        <v>1497</v>
      </c>
      <c r="J14" s="4555">
        <v>4</v>
      </c>
      <c r="K14" s="4552">
        <v>28110</v>
      </c>
      <c r="L14" s="4556">
        <v>72</v>
      </c>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3"/>
      <c r="BF14" s="983"/>
      <c r="BG14" s="983"/>
      <c r="BH14" s="983"/>
      <c r="BI14" s="983"/>
      <c r="BJ14" s="983"/>
      <c r="BK14" s="983"/>
      <c r="BL14" s="983"/>
      <c r="BM14" s="983"/>
      <c r="BN14" s="983"/>
      <c r="BO14" s="983"/>
      <c r="BP14" s="983"/>
      <c r="BQ14" s="983"/>
      <c r="BR14" s="983"/>
      <c r="BS14" s="983"/>
      <c r="BT14" s="983"/>
      <c r="BU14" s="983"/>
      <c r="BV14" s="983"/>
      <c r="BW14" s="983"/>
      <c r="BX14" s="983"/>
      <c r="BY14" s="983"/>
      <c r="BZ14" s="983"/>
      <c r="CA14" s="983"/>
      <c r="CB14" s="983"/>
      <c r="CC14" s="983"/>
      <c r="CD14" s="983"/>
      <c r="CE14" s="983"/>
      <c r="CF14" s="983"/>
      <c r="CG14" s="983"/>
      <c r="CH14" s="983"/>
      <c r="CI14" s="983"/>
      <c r="CJ14" s="983"/>
      <c r="CK14" s="983"/>
      <c r="CL14" s="983"/>
      <c r="CM14" s="983"/>
      <c r="CN14" s="983"/>
      <c r="CO14" s="983"/>
      <c r="CP14" s="983"/>
      <c r="CQ14" s="983"/>
      <c r="CR14" s="983"/>
      <c r="CS14" s="983"/>
      <c r="CT14" s="983"/>
      <c r="CU14" s="983"/>
      <c r="CV14" s="983"/>
      <c r="CW14" s="983"/>
      <c r="CX14" s="983"/>
      <c r="CY14" s="983"/>
      <c r="CZ14" s="983"/>
      <c r="DA14" s="983"/>
      <c r="DB14" s="983"/>
      <c r="DC14" s="983"/>
      <c r="DD14" s="983"/>
      <c r="DE14" s="983"/>
      <c r="DF14" s="983"/>
      <c r="DG14" s="983"/>
      <c r="DH14" s="983"/>
      <c r="DI14" s="983"/>
      <c r="DJ14" s="983"/>
      <c r="DK14" s="983"/>
      <c r="DL14" s="983"/>
    </row>
    <row r="15" spans="1:116" s="985" customFormat="1" ht="26.85" customHeight="1" thickTop="1" thickBot="1">
      <c r="A15" s="4550">
        <v>2006</v>
      </c>
      <c r="B15" s="4551">
        <v>397189</v>
      </c>
      <c r="C15" s="4552">
        <v>18207</v>
      </c>
      <c r="D15" s="4553">
        <v>46</v>
      </c>
      <c r="E15" s="4554">
        <v>7487</v>
      </c>
      <c r="F15" s="4555">
        <v>19</v>
      </c>
      <c r="G15" s="4552">
        <v>158</v>
      </c>
      <c r="H15" s="4553">
        <v>0</v>
      </c>
      <c r="I15" s="4554">
        <v>1618</v>
      </c>
      <c r="J15" s="4555">
        <v>4</v>
      </c>
      <c r="K15" s="4552">
        <v>27970</v>
      </c>
      <c r="L15" s="4556">
        <v>70</v>
      </c>
      <c r="M15" s="986"/>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3"/>
      <c r="BF15" s="983"/>
      <c r="BG15" s="983"/>
      <c r="BH15" s="983"/>
      <c r="BI15" s="983"/>
      <c r="BJ15" s="983"/>
      <c r="BK15" s="983"/>
      <c r="BL15" s="983"/>
      <c r="BM15" s="983"/>
      <c r="BN15" s="983"/>
      <c r="BO15" s="983"/>
      <c r="BP15" s="983"/>
      <c r="BQ15" s="983"/>
      <c r="BR15" s="983"/>
      <c r="BS15" s="983"/>
      <c r="BT15" s="983"/>
      <c r="BU15" s="983"/>
      <c r="BV15" s="983"/>
      <c r="BW15" s="983"/>
      <c r="BX15" s="983"/>
      <c r="BY15" s="983"/>
      <c r="BZ15" s="983"/>
      <c r="CA15" s="983"/>
      <c r="CB15" s="983"/>
      <c r="CC15" s="983"/>
      <c r="CD15" s="983"/>
      <c r="CE15" s="983"/>
      <c r="CF15" s="983"/>
      <c r="CG15" s="983"/>
      <c r="CH15" s="983"/>
      <c r="CI15" s="983"/>
      <c r="CJ15" s="983"/>
      <c r="CK15" s="983"/>
      <c r="CL15" s="983"/>
      <c r="CM15" s="983"/>
      <c r="CN15" s="983"/>
      <c r="CO15" s="983"/>
      <c r="CP15" s="983"/>
      <c r="CQ15" s="983"/>
      <c r="CR15" s="983"/>
      <c r="CS15" s="983"/>
      <c r="CT15" s="983"/>
      <c r="CU15" s="983"/>
      <c r="CV15" s="983"/>
      <c r="CW15" s="983"/>
      <c r="CX15" s="983"/>
      <c r="CY15" s="983"/>
      <c r="CZ15" s="983"/>
      <c r="DA15" s="983"/>
      <c r="DB15" s="983"/>
      <c r="DC15" s="983"/>
      <c r="DD15" s="983"/>
      <c r="DE15" s="983"/>
      <c r="DF15" s="983"/>
      <c r="DG15" s="983"/>
      <c r="DH15" s="983"/>
      <c r="DI15" s="983"/>
      <c r="DJ15" s="983"/>
      <c r="DK15" s="983"/>
      <c r="DL15" s="983"/>
    </row>
    <row r="16" spans="1:116" s="985" customFormat="1" ht="26.85" customHeight="1" thickTop="1" thickBot="1">
      <c r="A16" s="4550">
        <v>2007</v>
      </c>
      <c r="B16" s="4551">
        <v>399330</v>
      </c>
      <c r="C16" s="4552">
        <v>23428</v>
      </c>
      <c r="D16" s="4553">
        <v>59</v>
      </c>
      <c r="E16" s="4554">
        <v>7537</v>
      </c>
      <c r="F16" s="4555">
        <v>19</v>
      </c>
      <c r="G16" s="4552">
        <v>199</v>
      </c>
      <c r="H16" s="4553">
        <v>0</v>
      </c>
      <c r="I16" s="4554">
        <v>1639</v>
      </c>
      <c r="J16" s="4555">
        <v>4</v>
      </c>
      <c r="K16" s="4552">
        <v>33262</v>
      </c>
      <c r="L16" s="4556">
        <v>83</v>
      </c>
      <c r="M16" s="986"/>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c r="AT16" s="983"/>
      <c r="AU16" s="983"/>
      <c r="AV16" s="983"/>
      <c r="AW16" s="983"/>
      <c r="AX16" s="983"/>
      <c r="AY16" s="983"/>
      <c r="AZ16" s="983"/>
      <c r="BA16" s="983"/>
      <c r="BB16" s="983"/>
      <c r="BC16" s="983"/>
      <c r="BD16" s="983"/>
      <c r="BE16" s="983"/>
      <c r="BF16" s="983"/>
      <c r="BG16" s="983"/>
      <c r="BH16" s="983"/>
      <c r="BI16" s="983"/>
      <c r="BJ16" s="983"/>
      <c r="BK16" s="983"/>
      <c r="BL16" s="983"/>
      <c r="BM16" s="983"/>
      <c r="BN16" s="983"/>
      <c r="BO16" s="983"/>
      <c r="BP16" s="983"/>
      <c r="BQ16" s="983"/>
      <c r="BR16" s="983"/>
      <c r="BS16" s="983"/>
      <c r="BT16" s="983"/>
      <c r="BU16" s="983"/>
      <c r="BV16" s="983"/>
      <c r="BW16" s="983"/>
      <c r="BX16" s="983"/>
      <c r="BY16" s="983"/>
      <c r="BZ16" s="983"/>
      <c r="CA16" s="983"/>
      <c r="CB16" s="983"/>
      <c r="CC16" s="983"/>
      <c r="CD16" s="983"/>
      <c r="CE16" s="983"/>
      <c r="CF16" s="983"/>
      <c r="CG16" s="983"/>
      <c r="CH16" s="983"/>
      <c r="CI16" s="983"/>
      <c r="CJ16" s="983"/>
      <c r="CK16" s="983"/>
      <c r="CL16" s="983"/>
      <c r="CM16" s="983"/>
      <c r="CN16" s="983"/>
      <c r="CO16" s="983"/>
      <c r="CP16" s="983"/>
      <c r="CQ16" s="983"/>
      <c r="CR16" s="983"/>
      <c r="CS16" s="983"/>
      <c r="CT16" s="983"/>
      <c r="CU16" s="983"/>
      <c r="CV16" s="983"/>
      <c r="CW16" s="983"/>
      <c r="CX16" s="983"/>
      <c r="CY16" s="983"/>
      <c r="CZ16" s="983"/>
      <c r="DA16" s="983"/>
      <c r="DB16" s="983"/>
      <c r="DC16" s="983"/>
      <c r="DD16" s="983"/>
      <c r="DE16" s="983"/>
      <c r="DF16" s="983"/>
      <c r="DG16" s="983"/>
      <c r="DH16" s="983"/>
      <c r="DI16" s="983"/>
      <c r="DJ16" s="983"/>
      <c r="DK16" s="983"/>
      <c r="DL16" s="983"/>
    </row>
    <row r="17" spans="1:116" s="985" customFormat="1" ht="26.85" customHeight="1" thickTop="1" thickBot="1">
      <c r="A17" s="4550">
        <v>2008</v>
      </c>
      <c r="B17" s="4551">
        <v>407505</v>
      </c>
      <c r="C17" s="4552">
        <v>26336</v>
      </c>
      <c r="D17" s="4553">
        <v>65</v>
      </c>
      <c r="E17" s="4554">
        <v>7992</v>
      </c>
      <c r="F17" s="4555">
        <v>20</v>
      </c>
      <c r="G17" s="4552">
        <v>250</v>
      </c>
      <c r="H17" s="4553">
        <v>1</v>
      </c>
      <c r="I17" s="4554">
        <v>1865</v>
      </c>
      <c r="J17" s="4555">
        <v>5</v>
      </c>
      <c r="K17" s="4552">
        <v>36917</v>
      </c>
      <c r="L17" s="4556">
        <v>91</v>
      </c>
      <c r="M17" s="986"/>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c r="AL17" s="983"/>
      <c r="AM17" s="983"/>
      <c r="AN17" s="983"/>
      <c r="AO17" s="983"/>
      <c r="AP17" s="983"/>
      <c r="AQ17" s="983"/>
      <c r="AR17" s="983"/>
      <c r="AS17" s="983"/>
      <c r="AT17" s="983"/>
      <c r="AU17" s="983"/>
      <c r="AV17" s="983"/>
      <c r="AW17" s="983"/>
      <c r="AX17" s="983"/>
      <c r="AY17" s="983"/>
      <c r="AZ17" s="983"/>
      <c r="BA17" s="983"/>
      <c r="BB17" s="983"/>
      <c r="BC17" s="983"/>
      <c r="BD17" s="983"/>
      <c r="BE17" s="983"/>
      <c r="BF17" s="983"/>
      <c r="BG17" s="983"/>
      <c r="BH17" s="983"/>
      <c r="BI17" s="983"/>
      <c r="BJ17" s="983"/>
      <c r="BK17" s="983"/>
      <c r="BL17" s="983"/>
      <c r="BM17" s="983"/>
      <c r="BN17" s="983"/>
      <c r="BO17" s="983"/>
      <c r="BP17" s="983"/>
      <c r="BQ17" s="983"/>
      <c r="BR17" s="983"/>
      <c r="BS17" s="983"/>
      <c r="BT17" s="983"/>
      <c r="BU17" s="983"/>
      <c r="BV17" s="983"/>
      <c r="BW17" s="983"/>
      <c r="BX17" s="983"/>
      <c r="BY17" s="983"/>
      <c r="BZ17" s="983"/>
      <c r="CA17" s="983"/>
      <c r="CB17" s="983"/>
      <c r="CC17" s="983"/>
      <c r="CD17" s="983"/>
      <c r="CE17" s="983"/>
      <c r="CF17" s="983"/>
      <c r="CG17" s="983"/>
      <c r="CH17" s="983"/>
      <c r="CI17" s="983"/>
      <c r="CJ17" s="983"/>
      <c r="CK17" s="983"/>
      <c r="CL17" s="983"/>
      <c r="CM17" s="983"/>
      <c r="CN17" s="983"/>
      <c r="CO17" s="983"/>
      <c r="CP17" s="983"/>
      <c r="CQ17" s="983"/>
      <c r="CR17" s="983"/>
      <c r="CS17" s="983"/>
      <c r="CT17" s="983"/>
      <c r="CU17" s="983"/>
      <c r="CV17" s="983"/>
      <c r="CW17" s="983"/>
      <c r="CX17" s="983"/>
      <c r="CY17" s="983"/>
      <c r="CZ17" s="983"/>
      <c r="DA17" s="983"/>
      <c r="DB17" s="983"/>
      <c r="DC17" s="983"/>
      <c r="DD17" s="983"/>
      <c r="DE17" s="983"/>
      <c r="DF17" s="983"/>
      <c r="DG17" s="983"/>
      <c r="DH17" s="983"/>
      <c r="DI17" s="983"/>
      <c r="DJ17" s="983"/>
      <c r="DK17" s="983"/>
      <c r="DL17" s="983"/>
    </row>
    <row r="18" spans="1:116" s="983" customFormat="1" ht="26.85" customHeight="1" thickTop="1">
      <c r="A18" s="4550">
        <v>2009</v>
      </c>
      <c r="B18" s="4551">
        <v>420637</v>
      </c>
      <c r="C18" s="4552">
        <v>27247</v>
      </c>
      <c r="D18" s="4553">
        <v>65</v>
      </c>
      <c r="E18" s="4554">
        <v>7384</v>
      </c>
      <c r="F18" s="4555">
        <v>18</v>
      </c>
      <c r="G18" s="4552">
        <v>278</v>
      </c>
      <c r="H18" s="4553">
        <v>1</v>
      </c>
      <c r="I18" s="4554">
        <v>1700</v>
      </c>
      <c r="J18" s="4555">
        <v>4</v>
      </c>
      <c r="K18" s="4552">
        <v>36609</v>
      </c>
      <c r="L18" s="4556">
        <v>87</v>
      </c>
    </row>
    <row r="19" spans="1:116" s="983" customFormat="1" ht="26.85" customHeight="1">
      <c r="A19" s="4550">
        <v>2010</v>
      </c>
      <c r="B19" s="4551">
        <v>427476</v>
      </c>
      <c r="C19" s="4552">
        <v>31472</v>
      </c>
      <c r="D19" s="4553">
        <v>74</v>
      </c>
      <c r="E19" s="4554">
        <v>8343</v>
      </c>
      <c r="F19" s="4555">
        <v>20</v>
      </c>
      <c r="G19" s="4552">
        <v>320</v>
      </c>
      <c r="H19" s="4553">
        <v>1</v>
      </c>
      <c r="I19" s="4554">
        <v>1767</v>
      </c>
      <c r="J19" s="4555">
        <v>4</v>
      </c>
      <c r="K19" s="4552">
        <v>41902</v>
      </c>
      <c r="L19" s="4556">
        <v>98</v>
      </c>
    </row>
    <row r="20" spans="1:116" s="983" customFormat="1" ht="26.85" customHeight="1">
      <c r="A20" s="4550">
        <v>2011</v>
      </c>
      <c r="B20" s="4551">
        <v>423579</v>
      </c>
      <c r="C20" s="4552">
        <v>34894</v>
      </c>
      <c r="D20" s="4553">
        <v>82</v>
      </c>
      <c r="E20" s="4554">
        <v>9517</v>
      </c>
      <c r="F20" s="4555">
        <v>22</v>
      </c>
      <c r="G20" s="4552">
        <v>200</v>
      </c>
      <c r="H20" s="4553">
        <v>0</v>
      </c>
      <c r="I20" s="4554">
        <v>1953</v>
      </c>
      <c r="J20" s="4555">
        <v>5</v>
      </c>
      <c r="K20" s="4552">
        <v>46564</v>
      </c>
      <c r="L20" s="4556">
        <v>110</v>
      </c>
    </row>
    <row r="21" spans="1:116" s="983" customFormat="1" ht="26.85" customHeight="1">
      <c r="A21" s="4550">
        <v>2012</v>
      </c>
      <c r="B21" s="4551">
        <v>399217</v>
      </c>
      <c r="C21" s="4552">
        <v>36217</v>
      </c>
      <c r="D21" s="4553">
        <v>91</v>
      </c>
      <c r="E21" s="4554">
        <v>8797</v>
      </c>
      <c r="F21" s="4555">
        <v>22</v>
      </c>
      <c r="G21" s="4552">
        <v>294</v>
      </c>
      <c r="H21" s="4553">
        <v>1</v>
      </c>
      <c r="I21" s="4554">
        <v>2226</v>
      </c>
      <c r="J21" s="4555">
        <v>6</v>
      </c>
      <c r="K21" s="4552">
        <v>47534</v>
      </c>
      <c r="L21" s="4556">
        <v>119</v>
      </c>
    </row>
    <row r="22" spans="1:116" s="983" customFormat="1" ht="26.85" customHeight="1">
      <c r="A22" s="4550" t="s">
        <v>1024</v>
      </c>
      <c r="B22" s="4551">
        <v>429136</v>
      </c>
      <c r="C22" s="4552">
        <v>34531</v>
      </c>
      <c r="D22" s="4553">
        <v>80</v>
      </c>
      <c r="E22" s="4554">
        <v>8928</v>
      </c>
      <c r="F22" s="4555">
        <v>21</v>
      </c>
      <c r="G22" s="4552">
        <v>311</v>
      </c>
      <c r="H22" s="4553">
        <v>1</v>
      </c>
      <c r="I22" s="4554">
        <v>2375</v>
      </c>
      <c r="J22" s="4555">
        <v>6</v>
      </c>
      <c r="K22" s="4552">
        <v>46145</v>
      </c>
      <c r="L22" s="4556">
        <v>108</v>
      </c>
    </row>
    <row r="23" spans="1:116" s="983" customFormat="1" ht="26.85" customHeight="1">
      <c r="A23" s="1168">
        <v>2015</v>
      </c>
      <c r="B23" s="1169">
        <v>444380</v>
      </c>
      <c r="C23" s="1909">
        <v>35359</v>
      </c>
      <c r="D23" s="1910">
        <v>80</v>
      </c>
      <c r="E23" s="1170">
        <v>9712</v>
      </c>
      <c r="F23" s="1007">
        <v>22</v>
      </c>
      <c r="G23" s="1909">
        <v>306</v>
      </c>
      <c r="H23" s="1910">
        <v>1</v>
      </c>
      <c r="I23" s="1170">
        <v>2413</v>
      </c>
      <c r="J23" s="1007">
        <v>5</v>
      </c>
      <c r="K23" s="1909">
        <v>47790</v>
      </c>
      <c r="L23" s="1911">
        <v>108</v>
      </c>
    </row>
    <row r="24" spans="1:116" s="983" customFormat="1" ht="26.85" customHeight="1">
      <c r="A24" s="1168">
        <v>2016</v>
      </c>
      <c r="B24" s="1169">
        <v>490294</v>
      </c>
      <c r="C24" s="1909">
        <v>32186</v>
      </c>
      <c r="D24" s="1910">
        <v>66</v>
      </c>
      <c r="E24" s="1170">
        <v>8895</v>
      </c>
      <c r="F24" s="1007">
        <v>18</v>
      </c>
      <c r="G24" s="1909">
        <v>307</v>
      </c>
      <c r="H24" s="1910">
        <v>1</v>
      </c>
      <c r="I24" s="1170">
        <v>2465</v>
      </c>
      <c r="J24" s="1007">
        <v>5</v>
      </c>
      <c r="K24" s="1909">
        <v>43853</v>
      </c>
      <c r="L24" s="1911">
        <v>89</v>
      </c>
    </row>
    <row r="25" spans="1:116" s="983" customFormat="1" ht="26.85" customHeight="1">
      <c r="A25" s="1168">
        <v>2017</v>
      </c>
      <c r="B25" s="1169">
        <v>512055</v>
      </c>
      <c r="C25" s="1909">
        <v>32385</v>
      </c>
      <c r="D25" s="1910">
        <v>63</v>
      </c>
      <c r="E25" s="1170">
        <v>9457</v>
      </c>
      <c r="F25" s="1007">
        <v>18</v>
      </c>
      <c r="G25" s="1909">
        <v>325</v>
      </c>
      <c r="H25" s="1910">
        <v>1</v>
      </c>
      <c r="I25" s="1170">
        <v>2408</v>
      </c>
      <c r="J25" s="1007">
        <v>5</v>
      </c>
      <c r="K25" s="1909">
        <v>44575</v>
      </c>
      <c r="L25" s="1911">
        <v>87</v>
      </c>
    </row>
    <row r="26" spans="1:116" s="983" customFormat="1" ht="26.85" customHeight="1">
      <c r="A26" s="1168">
        <v>2018</v>
      </c>
      <c r="B26" s="1169">
        <v>541989</v>
      </c>
      <c r="C26" s="1909">
        <v>33101</v>
      </c>
      <c r="D26" s="1910">
        <v>61</v>
      </c>
      <c r="E26" s="1170">
        <v>10072</v>
      </c>
      <c r="F26" s="1007">
        <v>19</v>
      </c>
      <c r="G26" s="1909">
        <v>339</v>
      </c>
      <c r="H26" s="1910">
        <v>1</v>
      </c>
      <c r="I26" s="1170">
        <v>2453</v>
      </c>
      <c r="J26" s="1007">
        <v>5</v>
      </c>
      <c r="K26" s="1909">
        <v>45965</v>
      </c>
      <c r="L26" s="1911">
        <v>85</v>
      </c>
    </row>
    <row r="27" spans="1:116" s="983" customFormat="1" ht="26.85" customHeight="1">
      <c r="A27" s="1168">
        <v>2019</v>
      </c>
      <c r="B27" s="1169">
        <v>556599</v>
      </c>
      <c r="C27" s="1909">
        <v>35288</v>
      </c>
      <c r="D27" s="1910">
        <v>63</v>
      </c>
      <c r="E27" s="1170">
        <v>11183</v>
      </c>
      <c r="F27" s="1007">
        <v>20</v>
      </c>
      <c r="G27" s="1909">
        <v>353</v>
      </c>
      <c r="H27" s="1910">
        <v>1</v>
      </c>
      <c r="I27" s="1170">
        <v>2447</v>
      </c>
      <c r="J27" s="1007">
        <v>4</v>
      </c>
      <c r="K27" s="1909">
        <v>49271</v>
      </c>
      <c r="L27" s="1911">
        <v>89</v>
      </c>
    </row>
    <row r="28" spans="1:116" s="987" customFormat="1" ht="26.85" customHeight="1" thickBot="1">
      <c r="A28" s="4557" t="s">
        <v>1025</v>
      </c>
      <c r="B28" s="4558">
        <f>'Church Membership'!L3</f>
        <v>609868</v>
      </c>
      <c r="C28" s="4559">
        <f>'GC Table 8 - Primary'!F20</f>
        <v>35293</v>
      </c>
      <c r="D28" s="4560">
        <f>C28/($B28/1000)</f>
        <v>58</v>
      </c>
      <c r="E28" s="4561">
        <f>'GC Table 6 - Secondary'!F22</f>
        <v>11580</v>
      </c>
      <c r="F28" s="4562">
        <f>E28/($B28/1000)</f>
        <v>19</v>
      </c>
      <c r="G28" s="4559">
        <f>'GC Table 5 - Worker Training'!F20</f>
        <v>229</v>
      </c>
      <c r="H28" s="4560">
        <f>G28/($B28/1000)</f>
        <v>0</v>
      </c>
      <c r="I28" s="4561">
        <f>'GC Table 4 - Tertiary'!G17</f>
        <v>2450</v>
      </c>
      <c r="J28" s="4562">
        <f>I28/($B28/1000)</f>
        <v>4</v>
      </c>
      <c r="K28" s="4559">
        <f>C28+E28+G28+I28</f>
        <v>49552</v>
      </c>
      <c r="L28" s="4563">
        <f>K28/($B28/1000)</f>
        <v>81</v>
      </c>
    </row>
    <row r="29" spans="1:116" s="325" customFormat="1" ht="24">
      <c r="A29" s="361" t="s">
        <v>1026</v>
      </c>
      <c r="B29" s="362"/>
      <c r="C29" s="1789"/>
      <c r="D29" s="362"/>
      <c r="E29" s="362"/>
      <c r="F29" s="362"/>
      <c r="G29" s="362"/>
      <c r="H29" s="362"/>
      <c r="I29" s="362"/>
      <c r="J29" s="362"/>
      <c r="K29" s="362"/>
      <c r="L29" s="2664"/>
    </row>
    <row r="30" spans="1:116" ht="15.75" thickBot="1">
      <c r="A30" s="363" t="s">
        <v>920</v>
      </c>
      <c r="B30" s="364"/>
      <c r="C30" s="364"/>
      <c r="D30" s="364"/>
      <c r="E30" s="364"/>
      <c r="F30" s="364"/>
      <c r="G30" s="364"/>
      <c r="H30" s="364"/>
      <c r="I30" s="364"/>
      <c r="J30" s="364"/>
      <c r="K30" s="364"/>
      <c r="L30" s="2665"/>
    </row>
    <row r="32" spans="1:116">
      <c r="B32" s="162"/>
      <c r="C32" s="162"/>
    </row>
  </sheetData>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31"/>
  <sheetViews>
    <sheetView view="pageBreakPreview" topLeftCell="A7" zoomScaleSheetLayoutView="100" workbookViewId="0">
      <selection activeCell="A29" sqref="A29"/>
    </sheetView>
  </sheetViews>
  <sheetFormatPr defaultColWidth="9.140625" defaultRowHeight="15"/>
  <cols>
    <col min="1" max="1" width="13.42578125" style="159" customWidth="1"/>
    <col min="2" max="12" width="13.42578125" style="366" customWidth="1"/>
    <col min="13" max="16384" width="9.140625" style="159"/>
  </cols>
  <sheetData>
    <row r="1" spans="1:12" s="356" customFormat="1" ht="16.5" thickBot="1">
      <c r="A1" s="2662" t="s">
        <v>1027</v>
      </c>
      <c r="B1" s="2666"/>
      <c r="C1" s="2666"/>
      <c r="D1" s="2666"/>
      <c r="E1" s="2666"/>
      <c r="F1" s="2666"/>
      <c r="G1" s="2666"/>
      <c r="H1" s="2666"/>
      <c r="I1" s="2666"/>
      <c r="J1" s="2666"/>
      <c r="K1" s="2666"/>
      <c r="L1" s="2667"/>
    </row>
    <row r="2" spans="1:12" s="1478" customFormat="1" ht="28.5">
      <c r="A2" s="1479" t="s">
        <v>498</v>
      </c>
      <c r="B2" s="1480"/>
      <c r="C2" s="1480"/>
      <c r="D2" s="1480"/>
      <c r="E2" s="1480"/>
      <c r="F2" s="1480"/>
      <c r="G2" s="1480"/>
      <c r="H2" s="1480"/>
      <c r="I2" s="1480"/>
      <c r="J2" s="1480"/>
      <c r="K2" s="1480"/>
      <c r="L2" s="1481"/>
    </row>
    <row r="3" spans="1:12" s="935" customFormat="1" ht="18.75">
      <c r="A3" s="978" t="s">
        <v>1028</v>
      </c>
      <c r="B3" s="1010"/>
      <c r="C3" s="1010"/>
      <c r="D3" s="1010"/>
      <c r="E3" s="1010"/>
      <c r="F3" s="1010"/>
      <c r="G3" s="1010"/>
      <c r="H3" s="1010"/>
      <c r="I3" s="1010"/>
      <c r="J3" s="1010"/>
      <c r="K3" s="1010"/>
      <c r="L3" s="1482"/>
    </row>
    <row r="4" spans="1:12" s="935" customFormat="1" ht="18.75">
      <c r="A4" s="358" t="s">
        <v>1012</v>
      </c>
      <c r="B4" s="1011"/>
      <c r="C4" s="1011"/>
      <c r="D4" s="1012"/>
      <c r="E4" s="1012"/>
      <c r="F4" s="1012"/>
      <c r="G4" s="1012"/>
      <c r="H4" s="1012"/>
      <c r="I4" s="1012"/>
      <c r="J4" s="1012"/>
      <c r="K4" s="1011"/>
      <c r="L4" s="1483"/>
    </row>
    <row r="5" spans="1:12" s="935" customFormat="1" ht="18.75">
      <c r="A5" s="358" t="s">
        <v>1013</v>
      </c>
      <c r="B5" s="1011"/>
      <c r="C5" s="1011"/>
      <c r="D5" s="1011"/>
      <c r="E5" s="1012"/>
      <c r="F5" s="1012"/>
      <c r="G5" s="1012"/>
      <c r="H5" s="1012"/>
      <c r="I5" s="1011"/>
      <c r="J5" s="1011"/>
      <c r="K5" s="1011"/>
      <c r="L5" s="1483"/>
    </row>
    <row r="6" spans="1:12" s="935" customFormat="1" ht="19.5" thickBot="1">
      <c r="A6" s="3172">
        <v>43465</v>
      </c>
      <c r="B6" s="3173"/>
      <c r="C6" s="3173"/>
      <c r="D6" s="3173"/>
      <c r="E6" s="3173"/>
      <c r="F6" s="3173"/>
      <c r="G6" s="3173"/>
      <c r="H6" s="3173"/>
      <c r="I6" s="3173"/>
      <c r="J6" s="3173"/>
      <c r="K6" s="3173"/>
      <c r="L6" s="3174"/>
    </row>
    <row r="7" spans="1:12" ht="32.25" customHeight="1" thickBot="1">
      <c r="A7" s="1484" t="s">
        <v>1029</v>
      </c>
      <c r="B7" s="1485"/>
      <c r="C7" s="1485"/>
      <c r="D7" s="1485"/>
      <c r="E7" s="1485"/>
      <c r="F7" s="1485"/>
      <c r="G7" s="1485"/>
      <c r="H7" s="1485"/>
      <c r="I7" s="1485"/>
      <c r="J7" s="1485"/>
      <c r="K7" s="1485"/>
      <c r="L7" s="1486"/>
    </row>
    <row r="8" spans="1:12" s="365" customFormat="1" ht="48.75" thickTop="1" thickBot="1">
      <c r="A8" s="992" t="s">
        <v>1015</v>
      </c>
      <c r="B8" s="993" t="s">
        <v>1016</v>
      </c>
      <c r="C8" s="994" t="s">
        <v>217</v>
      </c>
      <c r="D8" s="995" t="s">
        <v>1017</v>
      </c>
      <c r="E8" s="994" t="s">
        <v>218</v>
      </c>
      <c r="F8" s="995" t="s">
        <v>1018</v>
      </c>
      <c r="G8" s="994" t="s">
        <v>1019</v>
      </c>
      <c r="H8" s="995" t="s">
        <v>1020</v>
      </c>
      <c r="I8" s="994" t="s">
        <v>1021</v>
      </c>
      <c r="J8" s="995" t="s">
        <v>1022</v>
      </c>
      <c r="K8" s="994" t="s">
        <v>986</v>
      </c>
      <c r="L8" s="996" t="s">
        <v>1023</v>
      </c>
    </row>
    <row r="9" spans="1:12" s="227" customFormat="1" ht="23.85" customHeight="1" thickTop="1">
      <c r="A9" s="997">
        <v>2000</v>
      </c>
      <c r="B9" s="998">
        <v>341475</v>
      </c>
      <c r="C9" s="999">
        <v>19522</v>
      </c>
      <c r="D9" s="1000">
        <v>57</v>
      </c>
      <c r="E9" s="1001">
        <v>7443</v>
      </c>
      <c r="F9" s="1002">
        <v>22</v>
      </c>
      <c r="G9" s="999">
        <v>242</v>
      </c>
      <c r="H9" s="1000">
        <v>1</v>
      </c>
      <c r="I9" s="1001">
        <v>1520</v>
      </c>
      <c r="J9" s="1002">
        <v>4</v>
      </c>
      <c r="K9" s="999">
        <v>28727</v>
      </c>
      <c r="L9" s="1003">
        <v>84</v>
      </c>
    </row>
    <row r="10" spans="1:12" s="227" customFormat="1" ht="23.85" customHeight="1">
      <c r="A10" s="4564">
        <v>2001</v>
      </c>
      <c r="B10" s="4565">
        <v>348351</v>
      </c>
      <c r="C10" s="4566">
        <v>21720</v>
      </c>
      <c r="D10" s="4553">
        <v>62</v>
      </c>
      <c r="E10" s="4567">
        <v>8467</v>
      </c>
      <c r="F10" s="4555">
        <v>24</v>
      </c>
      <c r="G10" s="4566">
        <v>284</v>
      </c>
      <c r="H10" s="4553">
        <v>1</v>
      </c>
      <c r="I10" s="4567">
        <v>1683</v>
      </c>
      <c r="J10" s="4555">
        <v>5</v>
      </c>
      <c r="K10" s="4566">
        <v>32148</v>
      </c>
      <c r="L10" s="4556">
        <v>92</v>
      </c>
    </row>
    <row r="11" spans="1:12" s="227" customFormat="1" ht="23.85" customHeight="1">
      <c r="A11" s="4564">
        <v>2002</v>
      </c>
      <c r="B11" s="4565">
        <v>361758</v>
      </c>
      <c r="C11" s="4566">
        <v>21590</v>
      </c>
      <c r="D11" s="4553">
        <v>60</v>
      </c>
      <c r="E11" s="4567">
        <v>8912</v>
      </c>
      <c r="F11" s="4555">
        <v>25</v>
      </c>
      <c r="G11" s="4566">
        <v>255</v>
      </c>
      <c r="H11" s="4553">
        <v>1</v>
      </c>
      <c r="I11" s="4567">
        <v>1849</v>
      </c>
      <c r="J11" s="4555">
        <v>5</v>
      </c>
      <c r="K11" s="4566">
        <v>32606</v>
      </c>
      <c r="L11" s="4556">
        <v>90</v>
      </c>
    </row>
    <row r="12" spans="1:12" s="227" customFormat="1" ht="23.85" customHeight="1">
      <c r="A12" s="4564">
        <v>2003</v>
      </c>
      <c r="B12" s="4565">
        <v>366672</v>
      </c>
      <c r="C12" s="4566">
        <v>22103</v>
      </c>
      <c r="D12" s="4553">
        <v>60</v>
      </c>
      <c r="E12" s="4567">
        <v>9025</v>
      </c>
      <c r="F12" s="4555">
        <v>25</v>
      </c>
      <c r="G12" s="4566">
        <v>286</v>
      </c>
      <c r="H12" s="4553">
        <v>1</v>
      </c>
      <c r="I12" s="4567">
        <v>2119</v>
      </c>
      <c r="J12" s="4555">
        <v>6</v>
      </c>
      <c r="K12" s="4566">
        <v>33533</v>
      </c>
      <c r="L12" s="4556">
        <v>91</v>
      </c>
    </row>
    <row r="13" spans="1:12" s="227" customFormat="1" ht="23.85" customHeight="1">
      <c r="A13" s="4564">
        <v>2004</v>
      </c>
      <c r="B13" s="4565">
        <v>378281</v>
      </c>
      <c r="C13" s="4566">
        <v>22760</v>
      </c>
      <c r="D13" s="4553">
        <v>60</v>
      </c>
      <c r="E13" s="4567">
        <v>9342</v>
      </c>
      <c r="F13" s="4555">
        <v>25</v>
      </c>
      <c r="G13" s="4566">
        <v>286</v>
      </c>
      <c r="H13" s="4553">
        <v>1</v>
      </c>
      <c r="I13" s="4567">
        <v>1917</v>
      </c>
      <c r="J13" s="4555">
        <v>5</v>
      </c>
      <c r="K13" s="4566">
        <v>34305</v>
      </c>
      <c r="L13" s="4556">
        <v>91</v>
      </c>
    </row>
    <row r="14" spans="1:12" s="227" customFormat="1" ht="23.85" customHeight="1">
      <c r="A14" s="4564">
        <v>2005</v>
      </c>
      <c r="B14" s="4565">
        <v>390425</v>
      </c>
      <c r="C14" s="4566">
        <v>23582</v>
      </c>
      <c r="D14" s="4553">
        <v>60</v>
      </c>
      <c r="E14" s="4567">
        <v>9979</v>
      </c>
      <c r="F14" s="4555">
        <v>26</v>
      </c>
      <c r="G14" s="4552">
        <v>158</v>
      </c>
      <c r="H14" s="4553">
        <v>0</v>
      </c>
      <c r="I14" s="4567">
        <v>1985</v>
      </c>
      <c r="J14" s="4555">
        <v>5</v>
      </c>
      <c r="K14" s="4566">
        <v>36204</v>
      </c>
      <c r="L14" s="4556">
        <v>93</v>
      </c>
    </row>
    <row r="15" spans="1:12" s="227" customFormat="1" ht="23.85" customHeight="1">
      <c r="A15" s="4564">
        <v>2006</v>
      </c>
      <c r="B15" s="4565">
        <v>397189</v>
      </c>
      <c r="C15" s="4566">
        <v>27107</v>
      </c>
      <c r="D15" s="4553">
        <v>68</v>
      </c>
      <c r="E15" s="4567">
        <v>11263</v>
      </c>
      <c r="F15" s="4555">
        <v>28</v>
      </c>
      <c r="G15" s="4552">
        <v>158</v>
      </c>
      <c r="H15" s="4553">
        <v>0</v>
      </c>
      <c r="I15" s="4567">
        <v>2330</v>
      </c>
      <c r="J15" s="4555">
        <v>6</v>
      </c>
      <c r="K15" s="4566">
        <v>41358</v>
      </c>
      <c r="L15" s="4556">
        <v>104</v>
      </c>
    </row>
    <row r="16" spans="1:12" s="227" customFormat="1" ht="23.85" customHeight="1">
      <c r="A16" s="4564">
        <v>2007</v>
      </c>
      <c r="B16" s="4565">
        <v>399330</v>
      </c>
      <c r="C16" s="4566">
        <v>31957</v>
      </c>
      <c r="D16" s="4553">
        <v>80</v>
      </c>
      <c r="E16" s="4567">
        <v>10999</v>
      </c>
      <c r="F16" s="4555">
        <v>28</v>
      </c>
      <c r="G16" s="4552">
        <v>199</v>
      </c>
      <c r="H16" s="4553">
        <v>0</v>
      </c>
      <c r="I16" s="4567">
        <v>2290</v>
      </c>
      <c r="J16" s="4555">
        <v>6</v>
      </c>
      <c r="K16" s="4566">
        <v>45904</v>
      </c>
      <c r="L16" s="4556">
        <v>115</v>
      </c>
    </row>
    <row r="17" spans="1:13" s="227" customFormat="1" ht="23.85" customHeight="1">
      <c r="A17" s="1004">
        <v>2008</v>
      </c>
      <c r="B17" s="1005">
        <v>407505</v>
      </c>
      <c r="C17" s="2668">
        <v>35944</v>
      </c>
      <c r="D17" s="1910">
        <v>88</v>
      </c>
      <c r="E17" s="1006">
        <v>12175</v>
      </c>
      <c r="F17" s="1007">
        <v>30</v>
      </c>
      <c r="G17" s="4552">
        <v>250</v>
      </c>
      <c r="H17" s="1910">
        <v>1</v>
      </c>
      <c r="I17" s="1006">
        <v>2464</v>
      </c>
      <c r="J17" s="1007">
        <v>6</v>
      </c>
      <c r="K17" s="2668">
        <v>51307</v>
      </c>
      <c r="L17" s="1911">
        <v>126</v>
      </c>
    </row>
    <row r="18" spans="1:13" s="227" customFormat="1" ht="23.85" customHeight="1">
      <c r="A18" s="4568">
        <v>2009</v>
      </c>
      <c r="B18" s="1005">
        <v>420637</v>
      </c>
      <c r="C18" s="2668">
        <v>39364</v>
      </c>
      <c r="D18" s="1910">
        <v>94</v>
      </c>
      <c r="E18" s="1006">
        <v>12411</v>
      </c>
      <c r="F18" s="1007">
        <v>30</v>
      </c>
      <c r="G18" s="2668">
        <v>556</v>
      </c>
      <c r="H18" s="1910">
        <v>1</v>
      </c>
      <c r="I18" s="1006">
        <v>2393</v>
      </c>
      <c r="J18" s="1007">
        <v>6</v>
      </c>
      <c r="K18" s="2668">
        <v>54724</v>
      </c>
      <c r="L18" s="1911">
        <v>130</v>
      </c>
    </row>
    <row r="19" spans="1:13" s="227" customFormat="1" ht="23.85" customHeight="1">
      <c r="A19" s="4564">
        <v>2010</v>
      </c>
      <c r="B19" s="4565">
        <v>427476</v>
      </c>
      <c r="C19" s="4566">
        <v>42690</v>
      </c>
      <c r="D19" s="4553">
        <v>100</v>
      </c>
      <c r="E19" s="4567">
        <v>13029</v>
      </c>
      <c r="F19" s="4555">
        <v>30</v>
      </c>
      <c r="G19" s="4566">
        <v>542</v>
      </c>
      <c r="H19" s="4553">
        <v>1</v>
      </c>
      <c r="I19" s="4567">
        <v>2584</v>
      </c>
      <c r="J19" s="4555">
        <v>6</v>
      </c>
      <c r="K19" s="4566">
        <v>58845</v>
      </c>
      <c r="L19" s="4556">
        <v>138</v>
      </c>
    </row>
    <row r="20" spans="1:13" s="227" customFormat="1" ht="23.85" customHeight="1">
      <c r="A20" s="4564">
        <v>2011</v>
      </c>
      <c r="B20" s="4565">
        <v>423579</v>
      </c>
      <c r="C20" s="4566">
        <v>48316</v>
      </c>
      <c r="D20" s="4553">
        <v>114</v>
      </c>
      <c r="E20" s="4567">
        <v>14553</v>
      </c>
      <c r="F20" s="4555">
        <v>34</v>
      </c>
      <c r="G20" s="4566">
        <v>449</v>
      </c>
      <c r="H20" s="4553">
        <v>1</v>
      </c>
      <c r="I20" s="4567">
        <v>2921</v>
      </c>
      <c r="J20" s="4555">
        <v>7</v>
      </c>
      <c r="K20" s="4566">
        <v>66239</v>
      </c>
      <c r="L20" s="4556">
        <v>156</v>
      </c>
    </row>
    <row r="21" spans="1:13" s="227" customFormat="1" ht="23.85" customHeight="1">
      <c r="A21" s="4564">
        <v>2012</v>
      </c>
      <c r="B21" s="4565">
        <v>399217</v>
      </c>
      <c r="C21" s="4566">
        <v>51916</v>
      </c>
      <c r="D21" s="4553">
        <v>130</v>
      </c>
      <c r="E21" s="4567">
        <v>14788</v>
      </c>
      <c r="F21" s="4555">
        <v>37</v>
      </c>
      <c r="G21" s="4566">
        <v>579</v>
      </c>
      <c r="H21" s="4553">
        <v>1</v>
      </c>
      <c r="I21" s="4567">
        <v>3391</v>
      </c>
      <c r="J21" s="4555">
        <v>8</v>
      </c>
      <c r="K21" s="4566">
        <v>70674</v>
      </c>
      <c r="L21" s="4556">
        <v>177</v>
      </c>
    </row>
    <row r="22" spans="1:13" s="227" customFormat="1" ht="23.85" customHeight="1">
      <c r="A22" s="4564">
        <v>2014</v>
      </c>
      <c r="B22" s="4565">
        <v>429136</v>
      </c>
      <c r="C22" s="4566">
        <v>50179</v>
      </c>
      <c r="D22" s="4553">
        <v>117</v>
      </c>
      <c r="E22" s="4567">
        <v>15094</v>
      </c>
      <c r="F22" s="4555">
        <v>35</v>
      </c>
      <c r="G22" s="4566">
        <v>564</v>
      </c>
      <c r="H22" s="4553">
        <v>1</v>
      </c>
      <c r="I22" s="4567">
        <v>3357</v>
      </c>
      <c r="J22" s="4555">
        <v>8</v>
      </c>
      <c r="K22" s="4566">
        <v>69194</v>
      </c>
      <c r="L22" s="4556">
        <v>161</v>
      </c>
    </row>
    <row r="23" spans="1:13" s="227" customFormat="1" ht="23.85" customHeight="1">
      <c r="A23" s="4564">
        <v>2015</v>
      </c>
      <c r="B23" s="4565">
        <v>444380</v>
      </c>
      <c r="C23" s="4566">
        <v>51691</v>
      </c>
      <c r="D23" s="4553">
        <v>116</v>
      </c>
      <c r="E23" s="4567">
        <v>16041</v>
      </c>
      <c r="F23" s="4555">
        <v>36</v>
      </c>
      <c r="G23" s="4566">
        <v>553</v>
      </c>
      <c r="H23" s="4553">
        <v>1</v>
      </c>
      <c r="I23" s="4567">
        <v>3785</v>
      </c>
      <c r="J23" s="4555">
        <v>9</v>
      </c>
      <c r="K23" s="4566">
        <v>72070</v>
      </c>
      <c r="L23" s="4556">
        <v>162</v>
      </c>
    </row>
    <row r="24" spans="1:13" s="227" customFormat="1" ht="23.85" customHeight="1">
      <c r="A24" s="4564">
        <v>2016</v>
      </c>
      <c r="B24" s="4565">
        <v>490294</v>
      </c>
      <c r="C24" s="4566">
        <v>48502</v>
      </c>
      <c r="D24" s="4553">
        <v>99</v>
      </c>
      <c r="E24" s="4567">
        <v>15188</v>
      </c>
      <c r="F24" s="4555">
        <v>31</v>
      </c>
      <c r="G24" s="4566">
        <v>563</v>
      </c>
      <c r="H24" s="4553">
        <v>1</v>
      </c>
      <c r="I24" s="4567">
        <v>3820</v>
      </c>
      <c r="J24" s="4555">
        <v>8</v>
      </c>
      <c r="K24" s="4566">
        <v>68073</v>
      </c>
      <c r="L24" s="4556">
        <v>139</v>
      </c>
    </row>
    <row r="25" spans="1:13" s="227" customFormat="1" ht="23.85" customHeight="1">
      <c r="A25" s="4564">
        <v>2017</v>
      </c>
      <c r="B25" s="4565">
        <v>512055</v>
      </c>
      <c r="C25" s="4566">
        <v>49795</v>
      </c>
      <c r="D25" s="4553">
        <v>97</v>
      </c>
      <c r="E25" s="4567">
        <v>16591</v>
      </c>
      <c r="F25" s="4555">
        <v>32</v>
      </c>
      <c r="G25" s="4566">
        <v>595</v>
      </c>
      <c r="H25" s="4553">
        <v>1</v>
      </c>
      <c r="I25" s="4567">
        <v>3931</v>
      </c>
      <c r="J25" s="4555">
        <v>8</v>
      </c>
      <c r="K25" s="4566">
        <v>70912</v>
      </c>
      <c r="L25" s="4556">
        <v>138</v>
      </c>
    </row>
    <row r="26" spans="1:13" s="227" customFormat="1" ht="23.85" customHeight="1" thickBot="1">
      <c r="A26" s="4569">
        <v>2018</v>
      </c>
      <c r="B26" s="4570">
        <v>541989</v>
      </c>
      <c r="C26" s="4571">
        <v>51761</v>
      </c>
      <c r="D26" s="4572">
        <v>96</v>
      </c>
      <c r="E26" s="4573">
        <v>17955</v>
      </c>
      <c r="F26" s="4574">
        <v>33</v>
      </c>
      <c r="G26" s="4571">
        <v>611</v>
      </c>
      <c r="H26" s="4572">
        <v>1</v>
      </c>
      <c r="I26" s="4573">
        <v>3937</v>
      </c>
      <c r="J26" s="4574">
        <v>7</v>
      </c>
      <c r="K26" s="4571">
        <v>74264</v>
      </c>
      <c r="L26" s="4575">
        <v>137</v>
      </c>
    </row>
    <row r="27" spans="1:13" s="227" customFormat="1" ht="23.85" customHeight="1" thickTop="1" thickBot="1">
      <c r="A27" s="2144">
        <v>2019</v>
      </c>
      <c r="B27" s="2145">
        <v>556599</v>
      </c>
      <c r="C27" s="2146">
        <v>54917</v>
      </c>
      <c r="D27" s="2147">
        <v>99</v>
      </c>
      <c r="E27" s="2148">
        <v>19388</v>
      </c>
      <c r="F27" s="2149">
        <v>35</v>
      </c>
      <c r="G27" s="2146">
        <v>631</v>
      </c>
      <c r="H27" s="2147">
        <v>1</v>
      </c>
      <c r="I27" s="2148">
        <v>3761</v>
      </c>
      <c r="J27" s="2149">
        <v>7</v>
      </c>
      <c r="K27" s="2146">
        <v>78697</v>
      </c>
      <c r="L27" s="2150">
        <v>141</v>
      </c>
    </row>
    <row r="28" spans="1:13" s="1008" customFormat="1" ht="23.85" customHeight="1" thickTop="1" thickBot="1">
      <c r="A28" s="1487">
        <v>2020</v>
      </c>
      <c r="B28" s="1013">
        <f>'Church Membership'!L3</f>
        <v>609868</v>
      </c>
      <c r="C28" s="1014">
        <f>'GC Table 8 - Primary'!F19</f>
        <v>56552</v>
      </c>
      <c r="D28" s="1015">
        <f>C28/($B28/1000)</f>
        <v>93</v>
      </c>
      <c r="E28" s="1016">
        <f>'GC Table 6 - Secondary'!F21</f>
        <v>21063</v>
      </c>
      <c r="F28" s="1017">
        <f>E28/($B28/1000)</f>
        <v>35</v>
      </c>
      <c r="G28" s="1014">
        <f>'GC Table 5 - Worker Training'!F19</f>
        <v>278</v>
      </c>
      <c r="H28" s="1015">
        <f>G28/($B28/1000)</f>
        <v>0</v>
      </c>
      <c r="I28" s="1016">
        <f>'GC Table 4 - Tertiary'!G16</f>
        <v>3978</v>
      </c>
      <c r="J28" s="1017">
        <f>I28/($B28/1000)</f>
        <v>7</v>
      </c>
      <c r="K28" s="1014">
        <f>C28+E28+G28+I28</f>
        <v>81871</v>
      </c>
      <c r="L28" s="1018">
        <f>K28/($B28/1000)</f>
        <v>134</v>
      </c>
    </row>
    <row r="29" spans="1:13" s="315" customFormat="1" ht="23.85" customHeight="1">
      <c r="B29" s="1789"/>
      <c r="C29" s="1009"/>
      <c r="D29" s="1009"/>
      <c r="E29" s="1009"/>
      <c r="F29" s="1009"/>
      <c r="G29" s="1009"/>
      <c r="H29" s="1009"/>
      <c r="I29" s="1009"/>
      <c r="J29" s="1009"/>
      <c r="K29" s="1009"/>
      <c r="L29" s="1009"/>
      <c r="M29" s="315" t="s">
        <v>1030</v>
      </c>
    </row>
    <row r="30" spans="1:13">
      <c r="B30" s="367"/>
    </row>
    <row r="31" spans="1:13" s="162" customFormat="1">
      <c r="B31" s="368"/>
      <c r="C31" s="368"/>
      <c r="D31" s="368"/>
      <c r="E31" s="368"/>
      <c r="F31" s="368"/>
      <c r="G31" s="368"/>
      <c r="H31" s="368"/>
      <c r="I31" s="368"/>
      <c r="J31" s="368"/>
      <c r="K31" s="368"/>
      <c r="L31" s="368"/>
    </row>
  </sheetData>
  <mergeCells count="1">
    <mergeCell ref="A6:L6"/>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249977111117893"/>
  </sheetPr>
  <dimension ref="A1:J142"/>
  <sheetViews>
    <sheetView view="pageBreakPreview" topLeftCell="A81" zoomScale="150" zoomScaleNormal="150" zoomScaleSheetLayoutView="100" zoomScalePageLayoutView="150" workbookViewId="0">
      <selection activeCell="B109" sqref="B109:H109"/>
    </sheetView>
  </sheetViews>
  <sheetFormatPr defaultColWidth="9.140625" defaultRowHeight="15"/>
  <cols>
    <col min="1" max="1" width="7" style="140" customWidth="1"/>
    <col min="2" max="2" width="34" style="159" customWidth="1"/>
    <col min="3" max="3" width="7.140625" style="370" customWidth="1"/>
    <col min="4" max="4" width="29.42578125" style="159" customWidth="1"/>
    <col min="5" max="5" width="17.42578125" style="159" customWidth="1"/>
    <col min="6" max="6" width="9" style="370" customWidth="1"/>
    <col min="7" max="7" width="11.42578125" style="370" bestFit="1" customWidth="1"/>
    <col min="8" max="8" width="9" style="370" customWidth="1"/>
    <col min="9" max="16384" width="9.140625" style="159"/>
  </cols>
  <sheetData>
    <row r="1" spans="1:8">
      <c r="A1" s="2669" t="s">
        <v>0</v>
      </c>
      <c r="B1" s="2670" t="s">
        <v>1031</v>
      </c>
      <c r="C1" s="2671"/>
      <c r="D1" s="2672"/>
      <c r="E1" s="2672"/>
      <c r="F1" s="2671"/>
      <c r="G1" s="2671"/>
      <c r="H1" s="2673"/>
    </row>
    <row r="2" spans="1:8" ht="21">
      <c r="A2" s="369"/>
      <c r="B2" s="182" t="s">
        <v>1032</v>
      </c>
      <c r="H2" s="2674"/>
    </row>
    <row r="3" spans="1:8" ht="15.75">
      <c r="A3" s="369"/>
      <c r="B3" s="145"/>
      <c r="H3" s="2674"/>
    </row>
    <row r="4" spans="1:8" ht="18.75">
      <c r="A4" s="369"/>
      <c r="B4" s="371" t="s">
        <v>1033</v>
      </c>
      <c r="C4" s="372">
        <v>2019</v>
      </c>
      <c r="H4" s="2674"/>
    </row>
    <row r="5" spans="1:8" ht="18.75">
      <c r="A5" s="369"/>
      <c r="B5" s="373"/>
      <c r="H5" s="2674"/>
    </row>
    <row r="6" spans="1:8" ht="15.75">
      <c r="A6" s="374" t="s">
        <v>1034</v>
      </c>
      <c r="B6" s="4576" t="s">
        <v>1035</v>
      </c>
      <c r="C6" s="4577"/>
      <c r="D6" s="4578"/>
      <c r="E6" s="4578"/>
      <c r="F6" s="4579"/>
      <c r="G6" s="4579"/>
      <c r="H6" s="4580"/>
    </row>
    <row r="7" spans="1:8" ht="15.75">
      <c r="A7" s="374" t="s">
        <v>871</v>
      </c>
      <c r="B7" s="4576" t="s">
        <v>1036</v>
      </c>
      <c r="C7" s="4577"/>
      <c r="D7" s="4578"/>
      <c r="E7" s="4578"/>
      <c r="F7" s="4579"/>
      <c r="G7" s="4579"/>
      <c r="H7" s="4580"/>
    </row>
    <row r="8" spans="1:8" s="162" customFormat="1" ht="15.75">
      <c r="A8" s="4581" t="s">
        <v>1037</v>
      </c>
      <c r="B8" s="4582" t="s">
        <v>1038</v>
      </c>
      <c r="C8" s="4583"/>
      <c r="D8" s="4584"/>
      <c r="E8" s="4584"/>
      <c r="F8" s="4585"/>
      <c r="G8" s="4585"/>
      <c r="H8" s="4586"/>
    </row>
    <row r="9" spans="1:8" ht="15.75">
      <c r="A9" s="374" t="s">
        <v>1039</v>
      </c>
      <c r="B9" s="4576" t="s">
        <v>1040</v>
      </c>
      <c r="C9" s="4577"/>
      <c r="D9" s="4578"/>
      <c r="E9" s="4578"/>
      <c r="F9" s="4579"/>
      <c r="G9" s="4579"/>
      <c r="H9" s="4580"/>
    </row>
    <row r="10" spans="1:8" ht="15.75">
      <c r="A10" s="374" t="s">
        <v>1041</v>
      </c>
      <c r="B10" s="4576" t="s">
        <v>1042</v>
      </c>
      <c r="C10" s="4577"/>
      <c r="D10" s="4578"/>
      <c r="E10" s="4578"/>
      <c r="F10" s="4579"/>
      <c r="G10" s="4579"/>
      <c r="H10" s="4580"/>
    </row>
    <row r="11" spans="1:8" s="162" customFormat="1" ht="15.75">
      <c r="A11" s="4587" t="s">
        <v>1043</v>
      </c>
      <c r="B11" s="4582" t="s">
        <v>1044</v>
      </c>
      <c r="C11" s="4583"/>
      <c r="D11" s="4584"/>
      <c r="E11" s="4584"/>
      <c r="F11" s="4585"/>
      <c r="G11" s="4585"/>
      <c r="H11" s="4586"/>
    </row>
    <row r="12" spans="1:8" ht="15.75">
      <c r="A12" s="374" t="s">
        <v>1045</v>
      </c>
      <c r="B12" s="4576" t="s">
        <v>1046</v>
      </c>
      <c r="C12" s="4577"/>
      <c r="D12" s="4578"/>
      <c r="E12" s="4578"/>
      <c r="F12" s="4579"/>
      <c r="G12" s="4579"/>
      <c r="H12" s="4580"/>
    </row>
    <row r="13" spans="1:8" ht="15.75">
      <c r="A13" s="369"/>
      <c r="B13" s="144"/>
      <c r="H13" s="2674"/>
    </row>
    <row r="14" spans="1:8" ht="21">
      <c r="A14" s="369"/>
      <c r="B14" s="182" t="s">
        <v>1047</v>
      </c>
      <c r="H14" s="2674"/>
    </row>
    <row r="15" spans="1:8" ht="15.75">
      <c r="A15" s="369"/>
      <c r="B15" s="144"/>
      <c r="H15" s="2674"/>
    </row>
    <row r="16" spans="1:8" ht="21">
      <c r="A16" s="369"/>
      <c r="B16" s="4588" t="s">
        <v>1048</v>
      </c>
      <c r="C16" s="4589"/>
      <c r="H16" s="2674"/>
    </row>
    <row r="17" spans="1:10" s="1022" customFormat="1" ht="25.35" customHeight="1">
      <c r="A17" s="1019"/>
      <c r="B17" s="1020" t="s">
        <v>498</v>
      </c>
      <c r="C17" s="1021"/>
      <c r="F17" s="1021"/>
      <c r="G17" s="1021"/>
      <c r="H17" s="2675"/>
    </row>
    <row r="18" spans="1:10" ht="24.75">
      <c r="A18" s="369"/>
      <c r="B18" s="4590" t="s">
        <v>1049</v>
      </c>
      <c r="C18" s="4591" t="s">
        <v>1050</v>
      </c>
      <c r="D18" s="4590" t="s">
        <v>1051</v>
      </c>
      <c r="E18" s="4590" t="s">
        <v>1052</v>
      </c>
      <c r="F18" s="4592" t="s">
        <v>1053</v>
      </c>
      <c r="G18" s="376" t="s">
        <v>1054</v>
      </c>
      <c r="H18" s="2676" t="s">
        <v>1055</v>
      </c>
    </row>
    <row r="19" spans="1:10">
      <c r="A19" s="377"/>
      <c r="B19" s="4593" t="s">
        <v>1056</v>
      </c>
      <c r="C19" s="4594"/>
      <c r="D19" s="4595"/>
      <c r="E19" s="4595"/>
      <c r="F19" s="4594"/>
      <c r="G19" s="378"/>
      <c r="H19" s="2677"/>
    </row>
    <row r="20" spans="1:10" s="1175" customFormat="1" ht="9.9499999999999993" customHeight="1">
      <c r="A20" s="1177"/>
      <c r="B20" s="2678" t="s">
        <v>1057</v>
      </c>
      <c r="C20" s="2678" t="s">
        <v>1045</v>
      </c>
      <c r="D20" s="2678" t="s">
        <v>591</v>
      </c>
      <c r="E20" s="2678"/>
      <c r="F20" s="2678">
        <v>1972</v>
      </c>
      <c r="G20" s="1174" t="s">
        <v>1058</v>
      </c>
      <c r="H20" s="2678"/>
      <c r="I20" s="1178"/>
      <c r="J20" s="1178"/>
    </row>
    <row r="21" spans="1:10" s="1175" customFormat="1" ht="9.9499999999999993" customHeight="1">
      <c r="A21" s="1177"/>
      <c r="B21" s="2678" t="s">
        <v>1059</v>
      </c>
      <c r="C21" s="2678" t="s">
        <v>1045</v>
      </c>
      <c r="D21" s="2678" t="s">
        <v>1060</v>
      </c>
      <c r="E21" s="2678"/>
      <c r="F21" s="2678">
        <v>1924</v>
      </c>
      <c r="G21" s="4596" t="s">
        <v>1058</v>
      </c>
      <c r="H21" s="2678"/>
      <c r="I21" s="1178"/>
      <c r="J21" s="1178"/>
    </row>
    <row r="22" spans="1:10" s="1175" customFormat="1" ht="9.9499999999999993" customHeight="1">
      <c r="A22" s="1179"/>
      <c r="B22" s="2678" t="s">
        <v>711</v>
      </c>
      <c r="C22" s="2678" t="s">
        <v>1061</v>
      </c>
      <c r="D22" s="2678" t="s">
        <v>1062</v>
      </c>
      <c r="E22" s="2678"/>
      <c r="F22" s="2678">
        <v>1928</v>
      </c>
      <c r="G22" s="2678">
        <v>1997</v>
      </c>
      <c r="H22" s="2678">
        <v>2012</v>
      </c>
      <c r="I22" s="1178"/>
      <c r="J22" s="1178"/>
    </row>
    <row r="23" spans="1:10" s="1175" customFormat="1" ht="9.9499999999999993" customHeight="1">
      <c r="A23" s="1177"/>
      <c r="B23" s="2678" t="s">
        <v>1063</v>
      </c>
      <c r="C23" s="2678" t="s">
        <v>1043</v>
      </c>
      <c r="D23" s="2678" t="s">
        <v>1064</v>
      </c>
      <c r="E23" s="2678"/>
      <c r="F23" s="2678"/>
      <c r="G23" s="1174" t="s">
        <v>1058</v>
      </c>
      <c r="H23" s="2678"/>
      <c r="I23" s="1178"/>
      <c r="J23" s="1178"/>
    </row>
    <row r="24" spans="1:10" s="1175" customFormat="1" ht="9.9499999999999993" customHeight="1">
      <c r="A24" s="1177"/>
      <c r="B24" s="2678" t="s">
        <v>598</v>
      </c>
      <c r="C24" s="2678" t="s">
        <v>1061</v>
      </c>
      <c r="D24" s="2678" t="s">
        <v>1065</v>
      </c>
      <c r="E24" s="2678" t="s">
        <v>1066</v>
      </c>
      <c r="F24" s="2678">
        <v>1948</v>
      </c>
      <c r="G24" s="2678">
        <v>1994</v>
      </c>
      <c r="H24" s="2678">
        <v>2014</v>
      </c>
      <c r="I24" s="1178"/>
      <c r="J24" s="1178"/>
    </row>
    <row r="25" spans="1:10" s="1175" customFormat="1" ht="9.9499999999999993" customHeight="1">
      <c r="A25" s="1177"/>
      <c r="B25" s="2678" t="s">
        <v>698</v>
      </c>
      <c r="C25" s="2678" t="s">
        <v>1061</v>
      </c>
      <c r="D25" s="2678" t="s">
        <v>1067</v>
      </c>
      <c r="F25" s="2678">
        <v>1938</v>
      </c>
      <c r="G25" s="2678">
        <v>1990</v>
      </c>
      <c r="H25" s="2678">
        <v>2015</v>
      </c>
      <c r="I25" s="1178"/>
      <c r="J25" s="1178"/>
    </row>
    <row r="26" spans="1:10" s="1175" customFormat="1" ht="9.9499999999999993" customHeight="1">
      <c r="A26" s="1179"/>
      <c r="B26" s="2678" t="s">
        <v>1068</v>
      </c>
      <c r="C26" s="2678" t="s">
        <v>1039</v>
      </c>
      <c r="D26" s="2678" t="s">
        <v>596</v>
      </c>
      <c r="E26" s="2678"/>
      <c r="F26" s="2678"/>
      <c r="G26" s="2678">
        <v>2011</v>
      </c>
      <c r="H26" s="2678">
        <v>2014</v>
      </c>
      <c r="I26" s="1178"/>
      <c r="J26" s="1178"/>
    </row>
    <row r="27" spans="1:10" s="1175" customFormat="1" ht="9.9499999999999993" customHeight="1">
      <c r="A27" s="1177"/>
      <c r="B27" s="2678" t="s">
        <v>1069</v>
      </c>
      <c r="C27" s="2678" t="s">
        <v>1043</v>
      </c>
      <c r="D27" s="2678" t="s">
        <v>1064</v>
      </c>
      <c r="E27" s="2678"/>
      <c r="F27" s="2678"/>
      <c r="G27" s="2678">
        <v>2012</v>
      </c>
      <c r="H27" s="2678">
        <v>2015</v>
      </c>
      <c r="I27" s="1178"/>
      <c r="J27" s="1178"/>
    </row>
    <row r="28" spans="1:10" s="1175" customFormat="1" ht="9.9499999999999993" customHeight="1">
      <c r="A28" s="1180"/>
      <c r="B28" s="2678" t="s">
        <v>1070</v>
      </c>
      <c r="C28" s="2678" t="s">
        <v>1039</v>
      </c>
      <c r="D28" s="2678" t="s">
        <v>1071</v>
      </c>
      <c r="E28" s="2678"/>
      <c r="F28" s="2678">
        <v>2004</v>
      </c>
      <c r="G28" s="2678">
        <v>2009</v>
      </c>
      <c r="H28" s="2678">
        <v>2015</v>
      </c>
      <c r="I28" s="1178"/>
      <c r="J28" s="1178"/>
    </row>
    <row r="29" spans="1:10" s="1175" customFormat="1" ht="9.9499999999999993" customHeight="1">
      <c r="A29" s="1177"/>
      <c r="B29" s="2678" t="s">
        <v>1072</v>
      </c>
      <c r="C29" s="2678" t="s">
        <v>1043</v>
      </c>
      <c r="D29" s="2678" t="s">
        <v>1073</v>
      </c>
      <c r="E29" s="2678"/>
      <c r="F29" s="2678"/>
      <c r="G29" s="4596" t="s">
        <v>1058</v>
      </c>
      <c r="H29" s="2678"/>
      <c r="I29" s="1178"/>
      <c r="J29" s="1178"/>
    </row>
    <row r="30" spans="1:10" s="1182" customFormat="1" ht="9.9499999999999993" customHeight="1">
      <c r="A30" s="1179"/>
      <c r="B30" s="2678" t="s">
        <v>1074</v>
      </c>
      <c r="C30" s="2678" t="s">
        <v>1039</v>
      </c>
      <c r="D30" s="2678" t="s">
        <v>1075</v>
      </c>
      <c r="E30" s="2678" t="s">
        <v>1076</v>
      </c>
      <c r="F30" s="2678"/>
      <c r="G30" s="2678"/>
      <c r="H30" s="2678">
        <v>2015</v>
      </c>
      <c r="I30" s="1181"/>
      <c r="J30" s="1181"/>
    </row>
    <row r="31" spans="1:10" s="1176" customFormat="1" ht="9.9499999999999993" customHeight="1">
      <c r="A31" s="1177"/>
      <c r="B31" s="2678" t="s">
        <v>623</v>
      </c>
      <c r="C31" s="2678" t="s">
        <v>1061</v>
      </c>
      <c r="D31" s="2678" t="s">
        <v>1064</v>
      </c>
      <c r="E31" s="2678" t="s">
        <v>1077</v>
      </c>
      <c r="F31" s="2678"/>
      <c r="G31" s="2678"/>
      <c r="H31" s="2678">
        <v>2014</v>
      </c>
      <c r="I31" s="1183"/>
      <c r="J31" s="1183"/>
    </row>
    <row r="32" spans="1:10" s="1176" customFormat="1" ht="9.9499999999999993" customHeight="1">
      <c r="A32" s="1177"/>
      <c r="B32" s="2678" t="s">
        <v>568</v>
      </c>
      <c r="C32" s="2678" t="s">
        <v>1039</v>
      </c>
      <c r="D32" s="2678" t="s">
        <v>1078</v>
      </c>
      <c r="E32" s="2678" t="s">
        <v>1079</v>
      </c>
      <c r="F32" s="2678"/>
      <c r="G32" s="2678"/>
      <c r="H32" s="2678">
        <v>2014</v>
      </c>
      <c r="I32" s="1183"/>
      <c r="J32" s="1183"/>
    </row>
    <row r="33" spans="1:10" s="1176" customFormat="1" ht="9.9499999999999993" customHeight="1">
      <c r="A33" s="1177"/>
      <c r="B33" s="2678" t="s">
        <v>1080</v>
      </c>
      <c r="C33" s="2678" t="s">
        <v>1043</v>
      </c>
      <c r="D33" s="2678" t="s">
        <v>1081</v>
      </c>
      <c r="E33" s="2678"/>
      <c r="F33" s="2678"/>
      <c r="G33" s="1174" t="s">
        <v>1058</v>
      </c>
      <c r="H33" s="2678"/>
      <c r="I33" s="1183"/>
      <c r="J33" s="1183"/>
    </row>
    <row r="34" spans="1:10" s="1176" customFormat="1" ht="9.9499999999999993" customHeight="1">
      <c r="A34" s="1177"/>
      <c r="B34" s="2678" t="s">
        <v>1082</v>
      </c>
      <c r="C34" s="2678" t="s">
        <v>1043</v>
      </c>
      <c r="D34" s="2678" t="s">
        <v>1064</v>
      </c>
      <c r="E34" s="2678"/>
      <c r="F34" s="2678"/>
      <c r="G34" s="4596" t="s">
        <v>1058</v>
      </c>
      <c r="H34" s="2678"/>
      <c r="I34" s="1183"/>
      <c r="J34" s="1183"/>
    </row>
    <row r="35" spans="1:10" s="1176" customFormat="1" ht="9.9499999999999993" customHeight="1">
      <c r="A35" s="1177"/>
      <c r="B35" s="2678" t="s">
        <v>1083</v>
      </c>
      <c r="C35" s="2678" t="s">
        <v>1061</v>
      </c>
      <c r="D35" s="2678" t="s">
        <v>594</v>
      </c>
      <c r="E35" s="2678"/>
      <c r="F35" s="2678">
        <v>1947</v>
      </c>
      <c r="G35" s="2678">
        <v>1995</v>
      </c>
      <c r="H35" s="2678">
        <v>2014</v>
      </c>
      <c r="I35" s="1183"/>
      <c r="J35" s="1183"/>
    </row>
    <row r="36" spans="1:10" s="1176" customFormat="1" ht="9.9499999999999993" customHeight="1">
      <c r="A36" s="1177"/>
      <c r="B36" s="2678" t="s">
        <v>1084</v>
      </c>
      <c r="C36" s="2678" t="s">
        <v>1061</v>
      </c>
      <c r="D36" s="2678" t="s">
        <v>1085</v>
      </c>
      <c r="E36" s="2678"/>
      <c r="F36" s="2678"/>
      <c r="G36" s="2678">
        <v>2009</v>
      </c>
      <c r="H36" s="2678">
        <v>2014</v>
      </c>
      <c r="I36" s="1183"/>
      <c r="J36" s="1183"/>
    </row>
    <row r="37" spans="1:10" s="1176" customFormat="1" ht="9.9499999999999993" customHeight="1">
      <c r="A37" s="1177"/>
      <c r="B37" s="2678" t="s">
        <v>749</v>
      </c>
      <c r="C37" s="2678" t="s">
        <v>1043</v>
      </c>
      <c r="D37" s="2678" t="s">
        <v>1086</v>
      </c>
      <c r="E37" s="2678"/>
      <c r="F37" s="2678"/>
      <c r="G37" s="1174" t="s">
        <v>1058</v>
      </c>
      <c r="H37" s="2678"/>
      <c r="I37" s="1183"/>
      <c r="J37" s="1183"/>
    </row>
    <row r="38" spans="1:10" s="1176" customFormat="1" ht="9.9499999999999993" customHeight="1">
      <c r="A38" s="1177"/>
      <c r="B38" s="2678" t="s">
        <v>1087</v>
      </c>
      <c r="C38" s="2678" t="s">
        <v>1043</v>
      </c>
      <c r="D38" s="2678" t="s">
        <v>1086</v>
      </c>
      <c r="E38" s="2678"/>
      <c r="F38" s="2678"/>
      <c r="G38" s="4596" t="s">
        <v>1058</v>
      </c>
      <c r="H38" s="2678"/>
      <c r="I38" s="1183"/>
      <c r="J38" s="1183"/>
    </row>
    <row r="39" spans="1:10" s="1176" customFormat="1" ht="9.9499999999999993" customHeight="1">
      <c r="A39" s="1177"/>
      <c r="B39" s="2678" t="s">
        <v>703</v>
      </c>
      <c r="C39" s="2678" t="s">
        <v>1039</v>
      </c>
      <c r="D39" s="2678" t="s">
        <v>1088</v>
      </c>
      <c r="E39" s="2678" t="s">
        <v>1089</v>
      </c>
      <c r="F39" s="2678">
        <v>1909</v>
      </c>
      <c r="G39" s="2678"/>
      <c r="H39" s="2678">
        <v>2014</v>
      </c>
      <c r="I39" s="1183"/>
      <c r="J39" s="1183"/>
    </row>
    <row r="40" spans="1:10" s="1176" customFormat="1" ht="9.9499999999999993" customHeight="1">
      <c r="A40" s="1177"/>
      <c r="B40" s="2678" t="s">
        <v>1090</v>
      </c>
      <c r="C40" s="2678" t="s">
        <v>1061</v>
      </c>
      <c r="D40" s="2678" t="s">
        <v>1091</v>
      </c>
      <c r="F40" s="2678"/>
      <c r="G40" s="2678"/>
      <c r="H40" s="2678">
        <v>2012</v>
      </c>
      <c r="I40" s="1183"/>
      <c r="J40" s="1183"/>
    </row>
    <row r="41" spans="1:10" s="1176" customFormat="1" ht="9.9499999999999993" customHeight="1">
      <c r="A41" s="1177"/>
      <c r="B41" s="2678" t="s">
        <v>1092</v>
      </c>
      <c r="C41" s="2678" t="s">
        <v>1043</v>
      </c>
      <c r="D41" s="2678" t="s">
        <v>591</v>
      </c>
      <c r="F41" s="2678"/>
      <c r="G41" s="1174" t="s">
        <v>1058</v>
      </c>
      <c r="H41" s="2678"/>
      <c r="I41" s="1183"/>
      <c r="J41" s="1183"/>
    </row>
    <row r="42" spans="1:10" s="1176" customFormat="1" ht="9.9499999999999993" customHeight="1">
      <c r="A42" s="1177"/>
      <c r="B42" s="2678" t="s">
        <v>1093</v>
      </c>
      <c r="C42" s="2678" t="s">
        <v>1043</v>
      </c>
      <c r="D42" s="2678" t="s">
        <v>1086</v>
      </c>
      <c r="E42" s="2678"/>
      <c r="F42" s="2678"/>
      <c r="G42" s="4596" t="s">
        <v>1058</v>
      </c>
      <c r="H42" s="2678"/>
      <c r="I42" s="1183"/>
      <c r="J42" s="1183"/>
    </row>
    <row r="43" spans="1:10" s="1176" customFormat="1" ht="9.9499999999999993" customHeight="1">
      <c r="A43" s="1177"/>
      <c r="B43" s="2678" t="s">
        <v>1094</v>
      </c>
      <c r="C43" s="2678" t="s">
        <v>1043</v>
      </c>
      <c r="D43" s="2678" t="s">
        <v>761</v>
      </c>
      <c r="E43" s="2678"/>
      <c r="F43" s="2678"/>
      <c r="G43" s="4596" t="s">
        <v>1058</v>
      </c>
      <c r="H43" s="2678"/>
      <c r="I43" s="1183"/>
      <c r="J43" s="1183"/>
    </row>
    <row r="44" spans="1:10" s="1176" customFormat="1" ht="9.9499999999999993" customHeight="1">
      <c r="A44" s="1177"/>
      <c r="B44" s="2678" t="s">
        <v>1095</v>
      </c>
      <c r="C44" s="2678" t="s">
        <v>1043</v>
      </c>
      <c r="D44" s="2678" t="s">
        <v>1096</v>
      </c>
      <c r="E44" s="2678"/>
      <c r="F44" s="2678"/>
      <c r="G44" s="2678">
        <v>2012</v>
      </c>
      <c r="H44" s="2678">
        <v>2015</v>
      </c>
      <c r="I44" s="1183"/>
      <c r="J44" s="1183"/>
    </row>
    <row r="45" spans="1:10" s="1176" customFormat="1" ht="9.9499999999999993" customHeight="1">
      <c r="A45" s="1177"/>
      <c r="B45" s="2678" t="s">
        <v>1097</v>
      </c>
      <c r="C45" s="2678" t="s">
        <v>1039</v>
      </c>
      <c r="D45" s="2678" t="s">
        <v>1098</v>
      </c>
      <c r="E45" s="2678" t="s">
        <v>1099</v>
      </c>
      <c r="F45" s="2678">
        <v>1952</v>
      </c>
      <c r="G45" s="2678">
        <v>1997</v>
      </c>
      <c r="H45" s="2678">
        <v>2015</v>
      </c>
      <c r="I45" s="1183"/>
      <c r="J45" s="1183"/>
    </row>
    <row r="46" spans="1:10" s="1176" customFormat="1" ht="9.9499999999999993" customHeight="1">
      <c r="A46" s="1177"/>
      <c r="B46" s="2678" t="s">
        <v>1100</v>
      </c>
      <c r="C46" s="2678" t="s">
        <v>1039</v>
      </c>
      <c r="D46" s="2678" t="s">
        <v>1101</v>
      </c>
      <c r="E46" s="2678" t="s">
        <v>1102</v>
      </c>
      <c r="F46" s="2678">
        <v>1993</v>
      </c>
      <c r="G46" s="2678">
        <v>1995</v>
      </c>
      <c r="H46" s="2678">
        <v>2015</v>
      </c>
      <c r="I46" s="1183"/>
      <c r="J46" s="1183"/>
    </row>
    <row r="47" spans="1:10" s="1176" customFormat="1" ht="9.9499999999999993" customHeight="1">
      <c r="A47" s="1177"/>
      <c r="B47" s="2678" t="s">
        <v>1103</v>
      </c>
      <c r="C47" s="2678" t="s">
        <v>1043</v>
      </c>
      <c r="D47" s="2678" t="s">
        <v>591</v>
      </c>
      <c r="E47" s="2678"/>
      <c r="F47" s="2678"/>
      <c r="G47" s="1174" t="s">
        <v>1058</v>
      </c>
      <c r="H47" s="2678"/>
      <c r="I47" s="1183"/>
      <c r="J47" s="1183"/>
    </row>
    <row r="48" spans="1:10" s="1176" customFormat="1" ht="9.9499999999999993" customHeight="1">
      <c r="A48" s="1177"/>
      <c r="B48" s="2678" t="s">
        <v>1104</v>
      </c>
      <c r="C48" s="2678" t="s">
        <v>1043</v>
      </c>
      <c r="D48" s="2678" t="s">
        <v>596</v>
      </c>
      <c r="E48" s="2678"/>
      <c r="F48" s="2678"/>
      <c r="G48" s="2678">
        <v>2011</v>
      </c>
      <c r="H48" s="2678">
        <v>2014</v>
      </c>
      <c r="I48" s="1183"/>
      <c r="J48" s="1183"/>
    </row>
    <row r="49" spans="1:10" s="1176" customFormat="1" ht="9.9499999999999993" customHeight="1">
      <c r="A49" s="1177"/>
      <c r="B49" s="2678" t="s">
        <v>1105</v>
      </c>
      <c r="C49" s="2678" t="s">
        <v>1043</v>
      </c>
      <c r="D49" s="2678" t="s">
        <v>1106</v>
      </c>
      <c r="E49" s="2678" t="s">
        <v>1107</v>
      </c>
      <c r="F49" s="2678"/>
      <c r="G49" s="4597" t="s">
        <v>1058</v>
      </c>
      <c r="H49" s="2678"/>
      <c r="I49" s="1183"/>
      <c r="J49" s="1183"/>
    </row>
    <row r="50" spans="1:10" ht="21">
      <c r="A50" s="377"/>
      <c r="B50" s="379"/>
      <c r="C50" s="380"/>
      <c r="D50" s="162"/>
      <c r="E50" s="162"/>
      <c r="F50" s="380"/>
      <c r="G50" s="380"/>
      <c r="H50" s="2679"/>
      <c r="I50" s="191"/>
      <c r="J50" s="191"/>
    </row>
    <row r="51" spans="1:10" ht="21">
      <c r="A51" s="377"/>
      <c r="B51" s="381" t="s">
        <v>1047</v>
      </c>
      <c r="C51" s="380"/>
      <c r="D51" s="162"/>
      <c r="E51" s="162"/>
      <c r="F51" s="380"/>
      <c r="G51" s="380"/>
      <c r="H51" s="2679"/>
      <c r="I51" s="191"/>
      <c r="J51" s="191"/>
    </row>
    <row r="52" spans="1:10">
      <c r="A52" s="377"/>
      <c r="B52" s="382"/>
      <c r="C52" s="380"/>
      <c r="D52" s="162"/>
      <c r="E52" s="162"/>
      <c r="F52" s="380"/>
      <c r="G52" s="380"/>
      <c r="H52" s="2679"/>
      <c r="I52" s="191"/>
      <c r="J52" s="191"/>
    </row>
    <row r="53" spans="1:10" ht="21">
      <c r="A53" s="377"/>
      <c r="B53" s="4598" t="s">
        <v>1108</v>
      </c>
      <c r="C53" s="2680"/>
      <c r="D53" s="162"/>
      <c r="E53" s="162"/>
      <c r="F53" s="380"/>
      <c r="G53" s="380"/>
      <c r="H53" s="2679"/>
      <c r="I53" s="191"/>
      <c r="J53" s="191"/>
    </row>
    <row r="54" spans="1:10" s="189" customFormat="1" ht="15.75">
      <c r="A54" s="383"/>
      <c r="B54" s="375" t="s">
        <v>498</v>
      </c>
      <c r="C54" s="384"/>
      <c r="F54" s="384"/>
      <c r="G54" s="384"/>
      <c r="H54" s="2681"/>
    </row>
    <row r="55" spans="1:10" s="191" customFormat="1" ht="22.5">
      <c r="A55" s="385"/>
      <c r="B55" s="4599" t="s">
        <v>1049</v>
      </c>
      <c r="C55" s="4600" t="s">
        <v>1050</v>
      </c>
      <c r="D55" s="4599" t="s">
        <v>1051</v>
      </c>
      <c r="E55" s="4599" t="s">
        <v>1052</v>
      </c>
      <c r="F55" s="4601" t="s">
        <v>1053</v>
      </c>
      <c r="G55" s="4601" t="s">
        <v>1109</v>
      </c>
      <c r="H55" s="4602" t="s">
        <v>1110</v>
      </c>
    </row>
    <row r="56" spans="1:10" s="162" customFormat="1">
      <c r="A56" s="386"/>
      <c r="B56" s="4603" t="s">
        <v>1111</v>
      </c>
      <c r="C56" s="4604"/>
      <c r="D56" s="2682"/>
      <c r="E56" s="2682"/>
      <c r="F56" s="2683"/>
      <c r="G56" s="2683"/>
      <c r="H56" s="2684"/>
    </row>
    <row r="57" spans="1:10" s="191" customFormat="1">
      <c r="A57" s="385"/>
      <c r="B57" s="4605" t="s">
        <v>1112</v>
      </c>
      <c r="C57" s="4606" t="s">
        <v>1034</v>
      </c>
      <c r="D57" s="4605" t="s">
        <v>1113</v>
      </c>
      <c r="E57" s="4605" t="s">
        <v>1114</v>
      </c>
      <c r="F57" s="4606">
        <v>1892</v>
      </c>
      <c r="G57" s="4606">
        <v>1980</v>
      </c>
      <c r="H57" s="4607">
        <v>2019</v>
      </c>
    </row>
    <row r="58" spans="1:10" s="191" customFormat="1">
      <c r="A58" s="385"/>
      <c r="B58" s="4605" t="s">
        <v>1115</v>
      </c>
      <c r="C58" s="4606" t="s">
        <v>871</v>
      </c>
      <c r="D58" s="4605" t="s">
        <v>1116</v>
      </c>
      <c r="E58" s="4605" t="s">
        <v>1117</v>
      </c>
      <c r="F58" s="4606">
        <v>1904</v>
      </c>
      <c r="G58" s="4606">
        <v>1987</v>
      </c>
      <c r="H58" s="4607">
        <v>2016</v>
      </c>
    </row>
    <row r="59" spans="1:10" s="191" customFormat="1">
      <c r="A59" s="385"/>
      <c r="B59" s="4605" t="s">
        <v>1118</v>
      </c>
      <c r="C59" s="4606" t="s">
        <v>1034</v>
      </c>
      <c r="D59" s="4605" t="s">
        <v>1119</v>
      </c>
      <c r="E59" s="4605" t="s">
        <v>1120</v>
      </c>
      <c r="F59" s="4606">
        <v>1984</v>
      </c>
      <c r="G59" s="4606">
        <v>1987</v>
      </c>
      <c r="H59" s="4607">
        <v>2016</v>
      </c>
    </row>
    <row r="60" spans="1:10" s="191" customFormat="1">
      <c r="A60" s="385"/>
      <c r="B60" s="4608" t="s">
        <v>1121</v>
      </c>
      <c r="C60" s="4606" t="s">
        <v>871</v>
      </c>
      <c r="D60" s="4605" t="s">
        <v>1122</v>
      </c>
      <c r="E60" s="4605" t="s">
        <v>1123</v>
      </c>
      <c r="F60" s="4606">
        <v>1968</v>
      </c>
      <c r="G60" s="4606">
        <v>1987</v>
      </c>
      <c r="H60" s="4607">
        <v>2015</v>
      </c>
    </row>
    <row r="61" spans="1:10" s="191" customFormat="1">
      <c r="A61" s="385"/>
      <c r="B61" s="2682"/>
      <c r="C61" s="2685"/>
      <c r="D61" s="2686"/>
      <c r="E61" s="2686"/>
      <c r="F61" s="2685"/>
      <c r="G61" s="2685"/>
      <c r="H61" s="619"/>
    </row>
    <row r="62" spans="1:10" s="349" customFormat="1" ht="13.35" customHeight="1">
      <c r="A62" s="385"/>
      <c r="B62" s="4603" t="s">
        <v>205</v>
      </c>
      <c r="C62" s="620"/>
      <c r="D62" s="621"/>
      <c r="E62" s="621"/>
      <c r="F62" s="622"/>
      <c r="G62" s="622"/>
      <c r="H62" s="2687"/>
    </row>
    <row r="63" spans="1:10" s="349" customFormat="1" ht="13.35" customHeight="1">
      <c r="A63" s="623"/>
      <c r="B63" s="2678" t="s">
        <v>370</v>
      </c>
      <c r="C63" s="4609" t="s">
        <v>1039</v>
      </c>
      <c r="D63" s="2678" t="s">
        <v>1124</v>
      </c>
      <c r="E63" s="4610" t="s">
        <v>1125</v>
      </c>
      <c r="F63" s="4609">
        <v>1892</v>
      </c>
      <c r="G63" s="4609">
        <v>1989</v>
      </c>
      <c r="H63" s="4611">
        <v>2025</v>
      </c>
      <c r="I63" s="624"/>
      <c r="J63" s="624"/>
    </row>
    <row r="64" spans="1:10" s="349" customFormat="1" ht="13.35" customHeight="1">
      <c r="A64" s="623"/>
      <c r="B64" s="2678" t="s">
        <v>372</v>
      </c>
      <c r="C64" s="4609" t="s">
        <v>1039</v>
      </c>
      <c r="D64" s="2678" t="s">
        <v>1126</v>
      </c>
      <c r="E64" s="2678" t="s">
        <v>1127</v>
      </c>
      <c r="F64" s="4609">
        <v>1978</v>
      </c>
      <c r="G64" s="4609">
        <v>1995</v>
      </c>
      <c r="H64" s="4611">
        <v>2022</v>
      </c>
      <c r="I64" s="624"/>
      <c r="J64" s="624"/>
    </row>
    <row r="65" spans="1:10" s="349" customFormat="1" ht="13.35" customHeight="1">
      <c r="A65" s="623"/>
      <c r="B65" s="2678" t="s">
        <v>398</v>
      </c>
      <c r="C65" s="4609" t="s">
        <v>1039</v>
      </c>
      <c r="D65" s="2678" t="s">
        <v>1128</v>
      </c>
      <c r="E65" s="2678" t="s">
        <v>1129</v>
      </c>
      <c r="F65" s="4609">
        <v>1942</v>
      </c>
      <c r="G65" s="4609">
        <v>1990</v>
      </c>
      <c r="H65" s="4611">
        <v>2022</v>
      </c>
      <c r="I65" s="624"/>
      <c r="J65" s="624"/>
    </row>
    <row r="66" spans="1:10" s="349" customFormat="1" ht="13.35" customHeight="1">
      <c r="A66" s="623"/>
      <c r="B66" s="2678" t="s">
        <v>429</v>
      </c>
      <c r="C66" s="4609" t="s">
        <v>1039</v>
      </c>
      <c r="D66" s="2678" t="s">
        <v>1130</v>
      </c>
      <c r="E66" s="2678" t="s">
        <v>1131</v>
      </c>
      <c r="F66" s="4609">
        <v>1973</v>
      </c>
      <c r="G66" s="4609">
        <v>1993</v>
      </c>
      <c r="H66" s="4611">
        <v>2025</v>
      </c>
      <c r="I66" s="624"/>
      <c r="J66" s="624"/>
    </row>
    <row r="67" spans="1:10" s="349" customFormat="1" ht="13.35" customHeight="1">
      <c r="A67" s="623"/>
      <c r="B67" s="2678" t="s">
        <v>1132</v>
      </c>
      <c r="C67" s="4609" t="s">
        <v>1039</v>
      </c>
      <c r="D67" s="2678" t="s">
        <v>1133</v>
      </c>
      <c r="E67" s="2678" t="s">
        <v>1134</v>
      </c>
      <c r="F67" s="4609">
        <v>1978</v>
      </c>
      <c r="G67" s="4609">
        <v>1988</v>
      </c>
      <c r="H67" s="4611">
        <v>2022</v>
      </c>
      <c r="I67" s="624"/>
      <c r="J67" s="624"/>
    </row>
    <row r="68" spans="1:10" s="349" customFormat="1" ht="13.35" customHeight="1">
      <c r="A68" s="623"/>
      <c r="B68" s="2678" t="s">
        <v>1135</v>
      </c>
      <c r="C68" s="4609" t="s">
        <v>1039</v>
      </c>
      <c r="D68" s="2678" t="s">
        <v>1136</v>
      </c>
      <c r="E68" s="2678" t="s">
        <v>1137</v>
      </c>
      <c r="F68" s="4609">
        <v>1907</v>
      </c>
      <c r="G68" s="4609">
        <v>1989</v>
      </c>
      <c r="H68" s="4611">
        <v>2025</v>
      </c>
    </row>
    <row r="69" spans="1:10" s="349" customFormat="1" ht="13.35" customHeight="1">
      <c r="A69" s="623"/>
      <c r="B69" s="2678" t="s">
        <v>374</v>
      </c>
      <c r="C69" s="4609" t="s">
        <v>1039</v>
      </c>
      <c r="D69" s="2678" t="s">
        <v>1138</v>
      </c>
      <c r="E69" s="2678" t="s">
        <v>1139</v>
      </c>
      <c r="F69" s="4609">
        <v>1962</v>
      </c>
      <c r="G69" s="4609">
        <v>1993</v>
      </c>
      <c r="H69" s="4611">
        <v>2023</v>
      </c>
    </row>
    <row r="70" spans="1:10" s="349" customFormat="1" ht="13.35" customHeight="1">
      <c r="A70" s="623"/>
      <c r="B70" s="2678" t="s">
        <v>433</v>
      </c>
      <c r="C70" s="4609" t="s">
        <v>1039</v>
      </c>
      <c r="D70" s="2678" t="s">
        <v>1140</v>
      </c>
      <c r="E70" s="2678" t="s">
        <v>1141</v>
      </c>
      <c r="F70" s="4609">
        <v>1942</v>
      </c>
      <c r="G70" s="4609">
        <v>2005</v>
      </c>
      <c r="H70" s="4611">
        <v>2023</v>
      </c>
    </row>
    <row r="71" spans="1:10" s="349" customFormat="1" ht="13.35" customHeight="1">
      <c r="A71" s="623"/>
      <c r="B71" s="2678" t="s">
        <v>449</v>
      </c>
      <c r="C71" s="4609" t="s">
        <v>1039</v>
      </c>
      <c r="D71" s="2678" t="s">
        <v>1142</v>
      </c>
      <c r="E71" s="4610" t="s">
        <v>1143</v>
      </c>
      <c r="F71" s="4609">
        <v>1964</v>
      </c>
      <c r="G71" s="4609">
        <v>1984</v>
      </c>
      <c r="H71" s="4611">
        <v>2021</v>
      </c>
    </row>
    <row r="72" spans="1:10" s="349" customFormat="1" ht="13.35" customHeight="1">
      <c r="A72" s="623"/>
      <c r="B72" s="2678" t="s">
        <v>453</v>
      </c>
      <c r="C72" s="4609" t="s">
        <v>1039</v>
      </c>
      <c r="D72" s="2678" t="s">
        <v>1144</v>
      </c>
      <c r="E72" s="2678" t="s">
        <v>1145</v>
      </c>
      <c r="F72" s="4609">
        <v>1988</v>
      </c>
      <c r="G72" s="4609">
        <v>1997</v>
      </c>
      <c r="H72" s="4611">
        <v>2023</v>
      </c>
    </row>
    <row r="73" spans="1:10" s="349" customFormat="1" ht="13.35" customHeight="1">
      <c r="A73" s="623"/>
      <c r="B73" s="2678" t="s">
        <v>451</v>
      </c>
      <c r="C73" s="4609" t="s">
        <v>1039</v>
      </c>
      <c r="D73" s="2678" t="s">
        <v>1146</v>
      </c>
      <c r="E73" s="2678" t="s">
        <v>1145</v>
      </c>
      <c r="F73" s="4609">
        <v>2013</v>
      </c>
      <c r="G73" s="4609">
        <v>2013</v>
      </c>
      <c r="H73" s="4611">
        <v>2023</v>
      </c>
    </row>
    <row r="74" spans="1:10" s="349" customFormat="1" ht="13.35" customHeight="1">
      <c r="A74" s="623"/>
      <c r="B74" s="2678" t="s">
        <v>435</v>
      </c>
      <c r="C74" s="4609" t="s">
        <v>1039</v>
      </c>
      <c r="D74" s="2678" t="s">
        <v>1147</v>
      </c>
      <c r="E74" s="2678" t="s">
        <v>1148</v>
      </c>
      <c r="F74" s="4609">
        <v>1982</v>
      </c>
      <c r="G74" s="4609">
        <v>1983</v>
      </c>
      <c r="H74" s="4611">
        <v>2022</v>
      </c>
    </row>
    <row r="75" spans="1:10" s="349" customFormat="1" ht="13.35" customHeight="1">
      <c r="A75" s="623"/>
      <c r="B75" s="2678" t="s">
        <v>455</v>
      </c>
      <c r="C75" s="4609" t="s">
        <v>1039</v>
      </c>
      <c r="D75" s="2678" t="s">
        <v>1149</v>
      </c>
      <c r="E75" s="2678" t="s">
        <v>1150</v>
      </c>
      <c r="F75" s="4609">
        <v>1951</v>
      </c>
      <c r="G75" s="4609">
        <v>1993</v>
      </c>
      <c r="H75" s="4611">
        <v>2024</v>
      </c>
    </row>
    <row r="76" spans="1:10" s="349" customFormat="1" ht="13.35" customHeight="1">
      <c r="A76" s="623"/>
      <c r="B76" s="2678" t="s">
        <v>457</v>
      </c>
      <c r="C76" s="4609" t="s">
        <v>1039</v>
      </c>
      <c r="D76" s="2678" t="s">
        <v>1151</v>
      </c>
      <c r="E76" s="4610" t="s">
        <v>1152</v>
      </c>
      <c r="F76" s="4609">
        <v>1999</v>
      </c>
      <c r="G76" s="4609">
        <v>2007</v>
      </c>
      <c r="H76" s="4611">
        <v>2022</v>
      </c>
    </row>
    <row r="77" spans="1:10" s="349" customFormat="1" ht="13.35" customHeight="1">
      <c r="A77" s="623"/>
      <c r="B77" s="2678" t="s">
        <v>444</v>
      </c>
      <c r="C77" s="4609" t="s">
        <v>1043</v>
      </c>
      <c r="D77" s="2678" t="s">
        <v>1153</v>
      </c>
      <c r="E77" s="4610" t="s">
        <v>1154</v>
      </c>
      <c r="F77" s="4609">
        <v>1957</v>
      </c>
      <c r="G77" s="4609">
        <v>1992</v>
      </c>
      <c r="H77" s="4611">
        <v>2024</v>
      </c>
    </row>
    <row r="78" spans="1:10" s="349" customFormat="1" ht="13.35" customHeight="1">
      <c r="A78" s="623"/>
      <c r="B78" s="4612" t="s">
        <v>405</v>
      </c>
      <c r="C78" s="4609" t="s">
        <v>1039</v>
      </c>
      <c r="D78" s="2678" t="s">
        <v>1155</v>
      </c>
      <c r="E78" s="4610" t="s">
        <v>1156</v>
      </c>
      <c r="F78" s="4609">
        <v>1961</v>
      </c>
      <c r="G78" s="4609">
        <v>2006</v>
      </c>
      <c r="H78" s="4611">
        <v>2021</v>
      </c>
    </row>
    <row r="79" spans="1:10" s="349" customFormat="1" ht="13.35" customHeight="1">
      <c r="A79" s="623"/>
      <c r="B79" s="2678" t="s">
        <v>378</v>
      </c>
      <c r="C79" s="4609" t="s">
        <v>1039</v>
      </c>
      <c r="D79" s="2678" t="s">
        <v>1157</v>
      </c>
      <c r="E79" s="2678" t="s">
        <v>1158</v>
      </c>
      <c r="F79" s="4609">
        <v>1977</v>
      </c>
      <c r="G79" s="4609">
        <v>2004</v>
      </c>
      <c r="H79" s="4611">
        <v>2024</v>
      </c>
    </row>
    <row r="80" spans="1:10" s="349" customFormat="1" ht="13.35" customHeight="1">
      <c r="A80" s="623"/>
      <c r="B80" s="2678" t="s">
        <v>424</v>
      </c>
      <c r="C80" s="4609" t="s">
        <v>1039</v>
      </c>
      <c r="D80" s="2678" t="s">
        <v>1159</v>
      </c>
      <c r="E80" s="2678" t="s">
        <v>1160</v>
      </c>
      <c r="F80" s="4609">
        <v>1987</v>
      </c>
      <c r="G80" s="4609"/>
      <c r="H80" s="4611">
        <v>2023</v>
      </c>
    </row>
    <row r="81" spans="1:10" s="349" customFormat="1" ht="13.35" customHeight="1">
      <c r="A81" s="623"/>
      <c r="B81" s="2678" t="s">
        <v>409</v>
      </c>
      <c r="C81" s="4609" t="s">
        <v>1039</v>
      </c>
      <c r="D81" s="2678" t="s">
        <v>1161</v>
      </c>
      <c r="E81" s="2678" t="s">
        <v>1162</v>
      </c>
      <c r="F81" s="4609">
        <v>2001</v>
      </c>
      <c r="G81" s="4609">
        <v>2002</v>
      </c>
      <c r="H81" s="4611">
        <v>2022</v>
      </c>
    </row>
    <row r="82" spans="1:10" s="349" customFormat="1" ht="13.35" customHeight="1">
      <c r="A82" s="623"/>
      <c r="B82" s="2678" t="s">
        <v>1163</v>
      </c>
      <c r="C82" s="4609" t="s">
        <v>1039</v>
      </c>
      <c r="D82" s="2678" t="s">
        <v>1164</v>
      </c>
      <c r="E82" s="2678" t="s">
        <v>1165</v>
      </c>
      <c r="F82" s="4609">
        <v>1933</v>
      </c>
      <c r="G82" s="4609">
        <v>1993</v>
      </c>
      <c r="H82" s="4611">
        <v>2022</v>
      </c>
    </row>
    <row r="83" spans="1:10" s="349" customFormat="1" ht="13.35" customHeight="1">
      <c r="A83" s="623"/>
      <c r="B83" s="2678" t="s">
        <v>411</v>
      </c>
      <c r="C83" s="4609" t="s">
        <v>1039</v>
      </c>
      <c r="D83" s="2678" t="s">
        <v>1166</v>
      </c>
      <c r="E83" s="2678" t="s">
        <v>1167</v>
      </c>
      <c r="F83" s="4609">
        <v>1968</v>
      </c>
      <c r="G83" s="4609">
        <v>1992</v>
      </c>
      <c r="H83" s="4611">
        <v>2023</v>
      </c>
    </row>
    <row r="84" spans="1:10" s="349" customFormat="1" ht="13.35" customHeight="1">
      <c r="A84" s="623"/>
      <c r="B84" s="2678" t="s">
        <v>439</v>
      </c>
      <c r="C84" s="4609" t="s">
        <v>1039</v>
      </c>
      <c r="D84" s="2678" t="s">
        <v>1168</v>
      </c>
      <c r="E84" s="4610" t="s">
        <v>1169</v>
      </c>
      <c r="F84" s="4609">
        <v>1999</v>
      </c>
      <c r="G84" s="4609">
        <v>2005</v>
      </c>
      <c r="H84" s="4611">
        <v>2025</v>
      </c>
      <c r="I84" s="624"/>
      <c r="J84" s="624"/>
    </row>
    <row r="85" spans="1:10" s="349" customFormat="1" ht="13.35" customHeight="1">
      <c r="A85" s="623"/>
      <c r="B85" s="2678" t="s">
        <v>441</v>
      </c>
      <c r="C85" s="4609" t="s">
        <v>1039</v>
      </c>
      <c r="D85" s="2678" t="s">
        <v>1170</v>
      </c>
      <c r="E85" s="2678" t="s">
        <v>1171</v>
      </c>
      <c r="F85" s="4609">
        <v>1940</v>
      </c>
      <c r="G85" s="4609">
        <v>1993</v>
      </c>
      <c r="H85" s="4611">
        <v>2024</v>
      </c>
      <c r="I85" s="624"/>
      <c r="J85" s="624"/>
    </row>
    <row r="86" spans="1:10" s="349" customFormat="1" ht="13.35" customHeight="1">
      <c r="A86" s="623"/>
      <c r="B86" s="2678" t="s">
        <v>446</v>
      </c>
      <c r="C86" s="4609" t="s">
        <v>1043</v>
      </c>
      <c r="D86" s="2678" t="s">
        <v>1172</v>
      </c>
      <c r="E86" s="4610" t="s">
        <v>1173</v>
      </c>
      <c r="F86" s="4609">
        <v>1950</v>
      </c>
      <c r="G86" s="4609">
        <v>1993</v>
      </c>
      <c r="H86" s="4611">
        <v>2024</v>
      </c>
      <c r="I86" s="624"/>
      <c r="J86" s="624"/>
    </row>
    <row r="87" spans="1:10" s="349" customFormat="1" ht="13.35" customHeight="1">
      <c r="A87" s="623"/>
      <c r="B87" s="2678" t="s">
        <v>1174</v>
      </c>
      <c r="C87" s="4609" t="s">
        <v>1039</v>
      </c>
      <c r="D87" s="2678" t="s">
        <v>1175</v>
      </c>
      <c r="E87" s="4610" t="s">
        <v>1176</v>
      </c>
      <c r="F87" s="4609">
        <v>1974</v>
      </c>
      <c r="G87" s="4609">
        <v>1993</v>
      </c>
      <c r="H87" s="4611">
        <v>2021</v>
      </c>
      <c r="I87" s="624"/>
      <c r="J87" s="624"/>
    </row>
    <row r="88" spans="1:10" s="349" customFormat="1" ht="13.35" customHeight="1">
      <c r="A88" s="623"/>
      <c r="B88" s="2678" t="s">
        <v>464</v>
      </c>
      <c r="C88" s="4609" t="s">
        <v>1039</v>
      </c>
      <c r="D88" s="2678" t="s">
        <v>1177</v>
      </c>
      <c r="E88" s="4610" t="s">
        <v>1178</v>
      </c>
      <c r="F88" s="4609">
        <v>1937</v>
      </c>
      <c r="G88" s="4609">
        <v>1988</v>
      </c>
      <c r="H88" s="4611">
        <v>2025</v>
      </c>
      <c r="I88" s="624"/>
      <c r="J88" s="624"/>
    </row>
    <row r="89" spans="1:10" s="349" customFormat="1" ht="13.35" customHeight="1">
      <c r="A89" s="623"/>
      <c r="B89" s="2678" t="s">
        <v>466</v>
      </c>
      <c r="C89" s="4609" t="s">
        <v>1039</v>
      </c>
      <c r="D89" s="2678" t="s">
        <v>1179</v>
      </c>
      <c r="E89" s="2678" t="s">
        <v>1180</v>
      </c>
      <c r="F89" s="4609">
        <v>1978</v>
      </c>
      <c r="G89" s="4609"/>
      <c r="H89" s="4611">
        <v>2024</v>
      </c>
      <c r="I89" s="624"/>
      <c r="J89" s="624"/>
    </row>
    <row r="90" spans="1:10" s="349" customFormat="1" ht="13.35" customHeight="1">
      <c r="A90" s="623"/>
      <c r="B90" s="2678" t="s">
        <v>388</v>
      </c>
      <c r="C90" s="4609" t="s">
        <v>1039</v>
      </c>
      <c r="D90" s="2678" t="s">
        <v>1181</v>
      </c>
      <c r="E90" s="2678" t="s">
        <v>1182</v>
      </c>
      <c r="F90" s="4609">
        <v>1961</v>
      </c>
      <c r="G90" s="4609">
        <v>1987</v>
      </c>
      <c r="H90" s="4611">
        <v>2023</v>
      </c>
      <c r="I90" s="624"/>
      <c r="J90" s="624"/>
    </row>
    <row r="91" spans="1:10" s="349" customFormat="1" ht="13.35" customHeight="1">
      <c r="A91" s="623"/>
      <c r="B91" s="2678" t="s">
        <v>415</v>
      </c>
      <c r="C91" s="4609" t="s">
        <v>1039</v>
      </c>
      <c r="D91" s="2678" t="s">
        <v>1183</v>
      </c>
      <c r="E91" s="4610" t="s">
        <v>1184</v>
      </c>
      <c r="F91" s="4609">
        <v>1905</v>
      </c>
      <c r="G91" s="4609"/>
      <c r="H91" s="4611">
        <v>2021</v>
      </c>
      <c r="I91" s="624"/>
      <c r="J91" s="624"/>
    </row>
    <row r="92" spans="1:10" s="349" customFormat="1" ht="12.6" customHeight="1">
      <c r="A92" s="385"/>
      <c r="B92" s="2688" t="s">
        <v>1185</v>
      </c>
      <c r="C92" s="387"/>
      <c r="D92" s="388"/>
      <c r="E92" s="388"/>
      <c r="F92" s="387"/>
      <c r="G92" s="387"/>
      <c r="H92" s="2689"/>
    </row>
    <row r="93" spans="1:10" s="626" customFormat="1" ht="12.6" customHeight="1">
      <c r="A93" s="625"/>
      <c r="B93" s="4613" t="s">
        <v>1186</v>
      </c>
      <c r="C93" s="4614" t="s">
        <v>1039</v>
      </c>
      <c r="D93" s="4613" t="s">
        <v>1187</v>
      </c>
      <c r="E93" s="4613" t="s">
        <v>1188</v>
      </c>
      <c r="F93" s="4614">
        <v>1942</v>
      </c>
      <c r="G93" s="4614">
        <v>1988</v>
      </c>
      <c r="H93" s="4615">
        <v>2020</v>
      </c>
    </row>
    <row r="94" spans="1:10" s="626" customFormat="1" ht="12.6" customHeight="1">
      <c r="A94" s="625"/>
      <c r="B94" s="4613" t="s">
        <v>1189</v>
      </c>
      <c r="C94" s="4614" t="s">
        <v>1039</v>
      </c>
      <c r="D94" s="4613" t="s">
        <v>1190</v>
      </c>
      <c r="E94" s="4613" t="s">
        <v>1191</v>
      </c>
      <c r="F94" s="4614">
        <v>1925</v>
      </c>
      <c r="G94" s="4614">
        <v>1988</v>
      </c>
      <c r="H94" s="4615">
        <v>2019</v>
      </c>
    </row>
    <row r="95" spans="1:10" s="626" customFormat="1" ht="12.6" customHeight="1">
      <c r="A95" s="625"/>
      <c r="B95" s="4613" t="s">
        <v>274</v>
      </c>
      <c r="C95" s="4614" t="s">
        <v>1061</v>
      </c>
      <c r="D95" s="4613" t="s">
        <v>1192</v>
      </c>
      <c r="E95" s="4613" t="s">
        <v>1193</v>
      </c>
      <c r="F95" s="4614">
        <v>1993</v>
      </c>
      <c r="G95" s="4614">
        <v>1987</v>
      </c>
      <c r="H95" s="4615">
        <v>2021</v>
      </c>
    </row>
    <row r="96" spans="1:10" s="626" customFormat="1" ht="12.6" customHeight="1">
      <c r="A96" s="625"/>
      <c r="B96" s="4613" t="s">
        <v>1194</v>
      </c>
      <c r="C96" s="4614" t="s">
        <v>1043</v>
      </c>
      <c r="D96" s="4613" t="s">
        <v>1195</v>
      </c>
      <c r="E96" s="4613" t="s">
        <v>1196</v>
      </c>
      <c r="F96" s="4614">
        <v>1938</v>
      </c>
      <c r="G96" s="4614">
        <v>2000</v>
      </c>
      <c r="H96" s="4615">
        <v>2018</v>
      </c>
    </row>
    <row r="97" spans="1:10" s="626" customFormat="1" ht="12.6" customHeight="1">
      <c r="A97" s="625"/>
      <c r="B97" s="4613" t="s">
        <v>1197</v>
      </c>
      <c r="C97" s="4614" t="s">
        <v>1043</v>
      </c>
      <c r="D97" s="4613" t="s">
        <v>1198</v>
      </c>
      <c r="E97" s="4613" t="s">
        <v>1199</v>
      </c>
      <c r="F97" s="4614">
        <v>1960</v>
      </c>
      <c r="G97" s="4614">
        <v>2000</v>
      </c>
      <c r="H97" s="4615">
        <v>2019</v>
      </c>
    </row>
    <row r="98" spans="1:10" s="349" customFormat="1" ht="12.6" customHeight="1">
      <c r="A98" s="385"/>
      <c r="B98" s="2688" t="s">
        <v>1200</v>
      </c>
      <c r="C98" s="2690"/>
      <c r="D98" s="388"/>
      <c r="E98" s="388"/>
      <c r="F98" s="387"/>
      <c r="G98" s="387"/>
      <c r="H98" s="2689"/>
    </row>
    <row r="99" spans="1:10" s="349" customFormat="1" ht="12.6" customHeight="1">
      <c r="A99" s="1171"/>
      <c r="B99" s="2688"/>
      <c r="C99" s="2690"/>
      <c r="D99" s="388"/>
      <c r="E99" s="388"/>
      <c r="F99" s="387"/>
      <c r="G99" s="387"/>
      <c r="H99" s="387"/>
    </row>
    <row r="100" spans="1:10" s="1172" customFormat="1" ht="10.5" customHeight="1">
      <c r="A100" s="1173"/>
      <c r="B100" s="2691" t="s">
        <v>1201</v>
      </c>
      <c r="C100" s="2692" t="s">
        <v>1043</v>
      </c>
      <c r="D100" s="2691" t="s">
        <v>1202</v>
      </c>
      <c r="E100" s="2691" t="s">
        <v>1203</v>
      </c>
      <c r="F100" s="2691"/>
      <c r="G100" s="2691"/>
      <c r="H100" s="2691"/>
      <c r="I100" s="626"/>
      <c r="J100" s="626"/>
    </row>
    <row r="101" spans="1:10" s="1172" customFormat="1" ht="10.5" customHeight="1">
      <c r="A101" s="1173"/>
      <c r="B101" s="2691" t="s">
        <v>1204</v>
      </c>
      <c r="C101" s="2692" t="s">
        <v>1043</v>
      </c>
      <c r="D101" s="2691" t="s">
        <v>1205</v>
      </c>
      <c r="E101" s="2691" t="s">
        <v>1206</v>
      </c>
      <c r="F101" s="2691"/>
      <c r="G101" s="2691"/>
      <c r="H101" s="2691">
        <v>2016</v>
      </c>
      <c r="I101" s="626"/>
      <c r="J101" s="626"/>
    </row>
    <row r="102" spans="1:10" s="349" customFormat="1" ht="12.6" customHeight="1">
      <c r="A102" s="385"/>
      <c r="B102" s="4605" t="s">
        <v>1207</v>
      </c>
      <c r="C102" s="4606" t="s">
        <v>1061</v>
      </c>
      <c r="D102" s="4605" t="s">
        <v>1208</v>
      </c>
      <c r="E102" s="2693" t="s">
        <v>1209</v>
      </c>
      <c r="F102" s="4606">
        <v>1953</v>
      </c>
      <c r="G102" s="4606">
        <v>1995</v>
      </c>
      <c r="H102" s="2694">
        <v>2015</v>
      </c>
    </row>
    <row r="103" spans="1:10" s="349" customFormat="1" ht="12.6" customHeight="1">
      <c r="A103" s="385"/>
      <c r="B103" s="4605" t="s">
        <v>1210</v>
      </c>
      <c r="C103" s="4606" t="s">
        <v>1061</v>
      </c>
      <c r="D103" s="4605" t="s">
        <v>1211</v>
      </c>
      <c r="E103" s="2693" t="s">
        <v>1212</v>
      </c>
      <c r="F103" s="4606">
        <v>1950</v>
      </c>
      <c r="G103" s="4606">
        <v>1997</v>
      </c>
      <c r="H103" s="2694">
        <v>2013</v>
      </c>
    </row>
    <row r="104" spans="1:10" s="1172" customFormat="1" ht="10.5" customHeight="1">
      <c r="A104" s="1171"/>
      <c r="B104" s="2695" t="s">
        <v>1213</v>
      </c>
      <c r="C104" s="2696" t="s">
        <v>1039</v>
      </c>
      <c r="D104" s="2695" t="s">
        <v>1214</v>
      </c>
      <c r="E104" s="2695" t="s">
        <v>1212</v>
      </c>
      <c r="F104" s="2696">
        <v>2013</v>
      </c>
      <c r="G104" s="2696"/>
      <c r="H104" s="2696"/>
      <c r="I104" s="626"/>
      <c r="J104" s="626"/>
    </row>
    <row r="105" spans="1:10" s="1172" customFormat="1" ht="10.5" customHeight="1">
      <c r="A105" s="1173"/>
      <c r="B105" s="2691" t="s">
        <v>99</v>
      </c>
      <c r="C105" s="2692" t="s">
        <v>1039</v>
      </c>
      <c r="D105" s="2691" t="s">
        <v>1215</v>
      </c>
      <c r="E105" s="2691" t="s">
        <v>1216</v>
      </c>
      <c r="F105" s="2691"/>
      <c r="G105" s="2691"/>
      <c r="H105" s="2691"/>
      <c r="I105" s="626"/>
      <c r="J105" s="626"/>
    </row>
    <row r="106" spans="1:10" s="1172" customFormat="1" ht="10.5" customHeight="1">
      <c r="A106" s="1173"/>
      <c r="B106" s="2693" t="s">
        <v>1217</v>
      </c>
      <c r="C106" s="2694" t="s">
        <v>1039</v>
      </c>
      <c r="D106" s="2693" t="s">
        <v>1214</v>
      </c>
      <c r="E106" s="2693" t="s">
        <v>1218</v>
      </c>
      <c r="F106" s="2694">
        <v>1972</v>
      </c>
      <c r="G106" s="2694">
        <v>1994</v>
      </c>
      <c r="H106" s="2694">
        <v>2016</v>
      </c>
      <c r="I106" s="626"/>
      <c r="J106" s="626"/>
    </row>
    <row r="107" spans="1:10" s="1172" customFormat="1" ht="10.5" customHeight="1">
      <c r="A107" s="1173"/>
      <c r="B107" s="2691" t="s">
        <v>100</v>
      </c>
      <c r="C107" s="2692" t="s">
        <v>1039</v>
      </c>
      <c r="D107" s="2691" t="s">
        <v>1219</v>
      </c>
      <c r="E107" s="2691" t="s">
        <v>1220</v>
      </c>
      <c r="F107" s="2691"/>
      <c r="G107" s="2691"/>
      <c r="H107" s="2691"/>
      <c r="I107" s="626"/>
      <c r="J107" s="626"/>
    </row>
    <row r="108" spans="1:10" s="1172" customFormat="1" ht="10.5" customHeight="1">
      <c r="A108" s="1173"/>
      <c r="B108" s="2691" t="s">
        <v>1221</v>
      </c>
      <c r="C108" s="2692" t="s">
        <v>1039</v>
      </c>
      <c r="D108" s="2691" t="s">
        <v>1222</v>
      </c>
      <c r="E108" s="2691" t="s">
        <v>1223</v>
      </c>
      <c r="F108" s="2691"/>
      <c r="G108" s="2691"/>
      <c r="H108" s="2691"/>
      <c r="I108" s="626"/>
      <c r="J108" s="626"/>
    </row>
    <row r="109" spans="1:10" s="1172" customFormat="1" ht="10.5" customHeight="1">
      <c r="A109" s="1173"/>
      <c r="B109" s="4616" t="s">
        <v>1224</v>
      </c>
      <c r="C109" s="4617" t="s">
        <v>1043</v>
      </c>
      <c r="D109" s="4616" t="s">
        <v>1225</v>
      </c>
      <c r="E109" s="4616" t="s">
        <v>1226</v>
      </c>
      <c r="F109" s="4617">
        <v>1957</v>
      </c>
      <c r="G109" s="4617">
        <v>2000</v>
      </c>
      <c r="H109" s="4618">
        <v>2014</v>
      </c>
      <c r="I109" s="626"/>
      <c r="J109" s="626"/>
    </row>
    <row r="110" spans="1:10" s="349" customFormat="1" ht="12.6" customHeight="1">
      <c r="A110" s="385"/>
      <c r="B110" s="2688" t="s">
        <v>1227</v>
      </c>
      <c r="C110" s="2690"/>
      <c r="D110" s="388"/>
      <c r="E110" s="388"/>
      <c r="F110" s="387"/>
      <c r="G110" s="387"/>
      <c r="H110" s="2689"/>
    </row>
    <row r="111" spans="1:10" s="626" customFormat="1" ht="12.6" customHeight="1">
      <c r="A111" s="625"/>
      <c r="B111" s="4613" t="s">
        <v>1057</v>
      </c>
      <c r="C111" s="4614" t="s">
        <v>1045</v>
      </c>
      <c r="D111" s="4613" t="s">
        <v>591</v>
      </c>
      <c r="E111" s="4613" t="s">
        <v>1228</v>
      </c>
      <c r="F111" s="4614">
        <v>1972</v>
      </c>
      <c r="G111" s="4614" t="s">
        <v>1058</v>
      </c>
      <c r="H111" s="4615"/>
    </row>
    <row r="112" spans="1:10" s="626" customFormat="1" ht="12.6" customHeight="1">
      <c r="A112" s="625"/>
      <c r="B112" s="4613" t="s">
        <v>1229</v>
      </c>
      <c r="C112" s="4614" t="s">
        <v>871</v>
      </c>
      <c r="D112" s="4613" t="s">
        <v>591</v>
      </c>
      <c r="E112" s="4613" t="s">
        <v>1230</v>
      </c>
      <c r="F112" s="4614"/>
      <c r="G112" s="4614" t="s">
        <v>1231</v>
      </c>
      <c r="H112" s="4615"/>
    </row>
    <row r="113" spans="1:8" s="626" customFormat="1" ht="12.6" customHeight="1">
      <c r="A113" s="625"/>
      <c r="B113" s="4613" t="s">
        <v>1059</v>
      </c>
      <c r="C113" s="4614" t="s">
        <v>1045</v>
      </c>
      <c r="D113" s="4613" t="s">
        <v>1060</v>
      </c>
      <c r="E113" s="4613" t="s">
        <v>1232</v>
      </c>
      <c r="F113" s="4614">
        <v>1924</v>
      </c>
      <c r="G113" s="4614" t="s">
        <v>1058</v>
      </c>
      <c r="H113" s="4615"/>
    </row>
    <row r="114" spans="1:8" s="626" customFormat="1" ht="12.6" customHeight="1">
      <c r="A114" s="625"/>
      <c r="B114" s="4613" t="s">
        <v>711</v>
      </c>
      <c r="C114" s="4614" t="s">
        <v>1061</v>
      </c>
      <c r="D114" s="4613" t="s">
        <v>1062</v>
      </c>
      <c r="E114" s="4613"/>
      <c r="F114" s="4614">
        <v>1928</v>
      </c>
      <c r="G114" s="4614">
        <v>1997</v>
      </c>
      <c r="H114" s="4615">
        <v>2012</v>
      </c>
    </row>
    <row r="115" spans="1:8" s="626" customFormat="1" ht="12.6" customHeight="1">
      <c r="A115" s="625"/>
      <c r="B115" s="4613" t="s">
        <v>1063</v>
      </c>
      <c r="C115" s="4614" t="s">
        <v>1043</v>
      </c>
      <c r="D115" s="4613" t="s">
        <v>1064</v>
      </c>
      <c r="E115" s="4613" t="s">
        <v>1233</v>
      </c>
      <c r="F115" s="4614"/>
      <c r="G115" s="4614" t="s">
        <v>1058</v>
      </c>
      <c r="H115" s="4615"/>
    </row>
    <row r="116" spans="1:8" s="626" customFormat="1" ht="12.6" customHeight="1">
      <c r="A116" s="625"/>
      <c r="B116" s="4613" t="s">
        <v>598</v>
      </c>
      <c r="C116" s="4614" t="s">
        <v>1061</v>
      </c>
      <c r="D116" s="4613" t="s">
        <v>1065</v>
      </c>
      <c r="E116" s="4613" t="s">
        <v>1234</v>
      </c>
      <c r="F116" s="4614">
        <v>1948</v>
      </c>
      <c r="G116" s="4614">
        <v>1994</v>
      </c>
      <c r="H116" s="4615">
        <v>2014</v>
      </c>
    </row>
    <row r="117" spans="1:8" s="626" customFormat="1" ht="12.6" customHeight="1">
      <c r="A117" s="625"/>
      <c r="B117" s="4613" t="s">
        <v>698</v>
      </c>
      <c r="C117" s="4614" t="s">
        <v>1061</v>
      </c>
      <c r="D117" s="4613" t="s">
        <v>1067</v>
      </c>
      <c r="E117" s="4613"/>
      <c r="F117" s="4614">
        <v>1938</v>
      </c>
      <c r="G117" s="4614">
        <v>1990</v>
      </c>
      <c r="H117" s="4615">
        <v>2015</v>
      </c>
    </row>
    <row r="118" spans="1:8" s="626" customFormat="1" ht="12.6" customHeight="1">
      <c r="A118" s="625"/>
      <c r="B118" s="4613" t="s">
        <v>1068</v>
      </c>
      <c r="C118" s="4614" t="s">
        <v>1039</v>
      </c>
      <c r="D118" s="4613" t="s">
        <v>596</v>
      </c>
      <c r="E118" s="4613" t="s">
        <v>1235</v>
      </c>
      <c r="F118" s="4614"/>
      <c r="G118" s="4614">
        <v>2011</v>
      </c>
      <c r="H118" s="4615">
        <v>2014</v>
      </c>
    </row>
    <row r="119" spans="1:8" s="626" customFormat="1" ht="12.6" customHeight="1">
      <c r="A119" s="625"/>
      <c r="B119" s="4613" t="s">
        <v>1069</v>
      </c>
      <c r="C119" s="4614" t="s">
        <v>1043</v>
      </c>
      <c r="D119" s="4613" t="s">
        <v>1064</v>
      </c>
      <c r="E119" s="4613" t="s">
        <v>1236</v>
      </c>
      <c r="F119" s="4614"/>
      <c r="G119" s="4614">
        <v>2012</v>
      </c>
      <c r="H119" s="4615">
        <v>2015</v>
      </c>
    </row>
    <row r="120" spans="1:8" s="626" customFormat="1" ht="12.6" customHeight="1">
      <c r="A120" s="625"/>
      <c r="B120" s="4613" t="s">
        <v>1070</v>
      </c>
      <c r="C120" s="4614" t="s">
        <v>1039</v>
      </c>
      <c r="D120" s="4613" t="s">
        <v>1071</v>
      </c>
      <c r="E120" s="4613" t="s">
        <v>1237</v>
      </c>
      <c r="F120" s="4614">
        <v>2004</v>
      </c>
      <c r="G120" s="4614">
        <v>2009</v>
      </c>
      <c r="H120" s="4615">
        <v>2015</v>
      </c>
    </row>
    <row r="121" spans="1:8" s="626" customFormat="1" ht="12.6" customHeight="1">
      <c r="A121" s="625"/>
      <c r="B121" s="4613" t="s">
        <v>1072</v>
      </c>
      <c r="C121" s="4614" t="s">
        <v>1043</v>
      </c>
      <c r="D121" s="4613" t="s">
        <v>1073</v>
      </c>
      <c r="E121" s="4613" t="s">
        <v>1238</v>
      </c>
      <c r="F121" s="4614"/>
      <c r="G121" s="4614" t="s">
        <v>1058</v>
      </c>
      <c r="H121" s="4615"/>
    </row>
    <row r="122" spans="1:8" s="626" customFormat="1" ht="12.6" customHeight="1">
      <c r="A122" s="625"/>
      <c r="B122" s="4613" t="s">
        <v>1074</v>
      </c>
      <c r="C122" s="4614" t="s">
        <v>1039</v>
      </c>
      <c r="D122" s="4613" t="s">
        <v>1075</v>
      </c>
      <c r="E122" s="4613" t="s">
        <v>1239</v>
      </c>
      <c r="F122" s="4614"/>
      <c r="G122" s="4614"/>
      <c r="H122" s="4615">
        <v>2015</v>
      </c>
    </row>
    <row r="123" spans="1:8" s="626" customFormat="1" ht="12.6" customHeight="1">
      <c r="A123" s="625"/>
      <c r="B123" s="4613" t="s">
        <v>623</v>
      </c>
      <c r="C123" s="4614" t="s">
        <v>1061</v>
      </c>
      <c r="D123" s="4613" t="s">
        <v>1064</v>
      </c>
      <c r="E123" s="4613" t="s">
        <v>1240</v>
      </c>
      <c r="F123" s="4614"/>
      <c r="G123" s="4614"/>
      <c r="H123" s="4615">
        <v>2014</v>
      </c>
    </row>
    <row r="124" spans="1:8" s="626" customFormat="1" ht="12.6" customHeight="1">
      <c r="A124" s="625"/>
      <c r="B124" s="4613" t="s">
        <v>568</v>
      </c>
      <c r="C124" s="4614" t="s">
        <v>1039</v>
      </c>
      <c r="D124" s="4613" t="s">
        <v>1078</v>
      </c>
      <c r="E124" s="4613" t="s">
        <v>1241</v>
      </c>
      <c r="F124" s="4614"/>
      <c r="G124" s="4614"/>
      <c r="H124" s="4615">
        <v>2014</v>
      </c>
    </row>
    <row r="125" spans="1:8" s="626" customFormat="1" ht="12.6" customHeight="1">
      <c r="A125" s="625"/>
      <c r="B125" s="4613" t="s">
        <v>1080</v>
      </c>
      <c r="C125" s="4614" t="s">
        <v>1043</v>
      </c>
      <c r="D125" s="4613" t="s">
        <v>1081</v>
      </c>
      <c r="E125" s="4613" t="s">
        <v>1242</v>
      </c>
      <c r="F125" s="4614"/>
      <c r="G125" s="4614" t="s">
        <v>1058</v>
      </c>
      <c r="H125" s="4615"/>
    </row>
    <row r="126" spans="1:8" s="626" customFormat="1" ht="12.6" customHeight="1">
      <c r="A126" s="625"/>
      <c r="B126" s="4613" t="s">
        <v>1082</v>
      </c>
      <c r="C126" s="4614" t="s">
        <v>1043</v>
      </c>
      <c r="D126" s="4613" t="s">
        <v>1064</v>
      </c>
      <c r="E126" s="4613" t="s">
        <v>1243</v>
      </c>
      <c r="F126" s="4614"/>
      <c r="G126" s="4614" t="s">
        <v>1058</v>
      </c>
      <c r="H126" s="4615"/>
    </row>
    <row r="127" spans="1:8" s="626" customFormat="1" ht="12.6" customHeight="1" thickBot="1">
      <c r="A127" s="627"/>
      <c r="B127" s="4613" t="s">
        <v>1083</v>
      </c>
      <c r="C127" s="4614" t="s">
        <v>1061</v>
      </c>
      <c r="D127" s="4613" t="s">
        <v>594</v>
      </c>
      <c r="E127" s="4613" t="s">
        <v>1244</v>
      </c>
      <c r="F127" s="4614">
        <v>1947</v>
      </c>
      <c r="G127" s="4614">
        <v>1995</v>
      </c>
      <c r="H127" s="4615">
        <v>2014</v>
      </c>
    </row>
    <row r="128" spans="1:8">
      <c r="B128" s="4613" t="s">
        <v>1084</v>
      </c>
      <c r="C128" s="4614" t="s">
        <v>1061</v>
      </c>
      <c r="D128" s="4613" t="s">
        <v>1085</v>
      </c>
      <c r="E128" s="4613" t="s">
        <v>1245</v>
      </c>
      <c r="F128" s="4614"/>
      <c r="G128" s="4614">
        <v>2009</v>
      </c>
      <c r="H128" s="4615">
        <v>2014</v>
      </c>
    </row>
    <row r="129" spans="2:8">
      <c r="B129" s="4613" t="s">
        <v>749</v>
      </c>
      <c r="C129" s="4614" t="s">
        <v>1043</v>
      </c>
      <c r="D129" s="4613" t="s">
        <v>1086</v>
      </c>
      <c r="E129" s="4613" t="s">
        <v>1246</v>
      </c>
      <c r="F129" s="4614"/>
      <c r="G129" s="4614" t="s">
        <v>1058</v>
      </c>
      <c r="H129" s="4615"/>
    </row>
    <row r="130" spans="2:8">
      <c r="B130" s="4613" t="s">
        <v>1087</v>
      </c>
      <c r="C130" s="4614" t="s">
        <v>1043</v>
      </c>
      <c r="D130" s="4613" t="s">
        <v>1086</v>
      </c>
      <c r="E130" s="4613"/>
      <c r="F130" s="4614"/>
      <c r="G130" s="4614" t="s">
        <v>1058</v>
      </c>
      <c r="H130" s="4615"/>
    </row>
    <row r="131" spans="2:8">
      <c r="B131" s="4613" t="s">
        <v>1247</v>
      </c>
      <c r="C131" s="4614" t="s">
        <v>1043</v>
      </c>
      <c r="D131" s="4613" t="s">
        <v>1086</v>
      </c>
      <c r="E131" s="4613"/>
      <c r="F131" s="4614">
        <v>2019</v>
      </c>
      <c r="G131" s="4614" t="s">
        <v>1058</v>
      </c>
      <c r="H131" s="4615"/>
    </row>
    <row r="132" spans="2:8">
      <c r="B132" s="4613" t="s">
        <v>703</v>
      </c>
      <c r="C132" s="4614" t="s">
        <v>1039</v>
      </c>
      <c r="D132" s="4613" t="s">
        <v>1088</v>
      </c>
      <c r="E132" s="4613"/>
      <c r="F132" s="4614">
        <v>1909</v>
      </c>
      <c r="G132" s="4614"/>
      <c r="H132" s="4615">
        <v>2014</v>
      </c>
    </row>
    <row r="133" spans="2:8">
      <c r="B133" s="4613" t="s">
        <v>1090</v>
      </c>
      <c r="C133" s="4614" t="s">
        <v>1061</v>
      </c>
      <c r="D133" s="4613" t="s">
        <v>1091</v>
      </c>
      <c r="E133" s="4613" t="s">
        <v>1248</v>
      </c>
      <c r="F133" s="4614"/>
      <c r="G133" s="4614"/>
      <c r="H133" s="4615">
        <v>2012</v>
      </c>
    </row>
    <row r="134" spans="2:8">
      <c r="B134" s="4613" t="s">
        <v>1092</v>
      </c>
      <c r="C134" s="4614" t="s">
        <v>1043</v>
      </c>
      <c r="D134" s="4613" t="s">
        <v>591</v>
      </c>
      <c r="E134" s="4613" t="s">
        <v>1249</v>
      </c>
      <c r="F134" s="4614"/>
      <c r="G134" s="4614" t="s">
        <v>1058</v>
      </c>
      <c r="H134" s="4615"/>
    </row>
    <row r="135" spans="2:8">
      <c r="B135" s="4613" t="s">
        <v>1093</v>
      </c>
      <c r="C135" s="4614" t="s">
        <v>1043</v>
      </c>
      <c r="D135" s="4613" t="s">
        <v>1086</v>
      </c>
      <c r="E135" s="4613"/>
      <c r="F135" s="4614"/>
      <c r="G135" s="4614" t="s">
        <v>1058</v>
      </c>
      <c r="H135" s="4615"/>
    </row>
    <row r="136" spans="2:8">
      <c r="B136" s="4613" t="s">
        <v>1094</v>
      </c>
      <c r="C136" s="4614" t="s">
        <v>1043</v>
      </c>
      <c r="D136" s="4613" t="s">
        <v>761</v>
      </c>
      <c r="E136" s="4613"/>
      <c r="F136" s="4614"/>
      <c r="G136" s="4614" t="s">
        <v>1058</v>
      </c>
      <c r="H136" s="4615"/>
    </row>
    <row r="137" spans="2:8">
      <c r="B137" s="4613" t="s">
        <v>1095</v>
      </c>
      <c r="C137" s="4614" t="s">
        <v>1043</v>
      </c>
      <c r="D137" s="4613" t="s">
        <v>1096</v>
      </c>
      <c r="E137" s="4613" t="s">
        <v>1250</v>
      </c>
      <c r="F137" s="4614"/>
      <c r="G137" s="4614">
        <v>2012</v>
      </c>
      <c r="H137" s="4615">
        <v>2015</v>
      </c>
    </row>
    <row r="138" spans="2:8">
      <c r="B138" s="4613" t="s">
        <v>1097</v>
      </c>
      <c r="C138" s="4614" t="s">
        <v>1039</v>
      </c>
      <c r="D138" s="4613" t="s">
        <v>1098</v>
      </c>
      <c r="E138" s="4613"/>
      <c r="F138" s="4614">
        <v>1952</v>
      </c>
      <c r="G138" s="4614">
        <v>1997</v>
      </c>
      <c r="H138" s="4615">
        <v>2015</v>
      </c>
    </row>
    <row r="139" spans="2:8">
      <c r="B139" s="4613" t="s">
        <v>1100</v>
      </c>
      <c r="C139" s="4614" t="s">
        <v>1039</v>
      </c>
      <c r="D139" s="4613" t="s">
        <v>1101</v>
      </c>
      <c r="E139" s="4613" t="s">
        <v>1251</v>
      </c>
      <c r="F139" s="4614">
        <v>1993</v>
      </c>
      <c r="G139" s="4614">
        <v>1995</v>
      </c>
      <c r="H139" s="4615">
        <v>2015</v>
      </c>
    </row>
    <row r="140" spans="2:8">
      <c r="B140" s="4613" t="s">
        <v>1103</v>
      </c>
      <c r="C140" s="4614" t="s">
        <v>1043</v>
      </c>
      <c r="D140" s="4613" t="s">
        <v>591</v>
      </c>
      <c r="E140" s="4613" t="s">
        <v>1252</v>
      </c>
      <c r="F140" s="4614"/>
      <c r="G140" s="4614" t="s">
        <v>1058</v>
      </c>
      <c r="H140" s="4615"/>
    </row>
    <row r="141" spans="2:8">
      <c r="B141" s="4613" t="s">
        <v>1104</v>
      </c>
      <c r="C141" s="4614" t="s">
        <v>1043</v>
      </c>
      <c r="D141" s="4613" t="s">
        <v>596</v>
      </c>
      <c r="E141" s="4613" t="s">
        <v>1253</v>
      </c>
      <c r="F141" s="4614"/>
      <c r="G141" s="4614">
        <v>2011</v>
      </c>
      <c r="H141" s="4615">
        <v>2014</v>
      </c>
    </row>
    <row r="142" spans="2:8">
      <c r="B142" s="4613" t="s">
        <v>1105</v>
      </c>
      <c r="C142" s="4614" t="s">
        <v>1043</v>
      </c>
      <c r="D142" s="4613" t="s">
        <v>1106</v>
      </c>
      <c r="E142" s="4613"/>
      <c r="F142" s="4614"/>
      <c r="G142" s="4614" t="s">
        <v>1058</v>
      </c>
      <c r="H142" s="4615"/>
    </row>
  </sheetData>
  <conditionalFormatting sqref="H91">
    <cfRule type="cellIs" dxfId="28" priority="1" operator="lessThan">
      <formula>2017</formula>
    </cfRule>
  </conditionalFormatting>
  <printOptions horizontalCentered="1"/>
  <pageMargins left="0.31496062992125984" right="0.31496062992125984" top="0.39370078740157483" bottom="0.39370078740157483" header="0.19685039370078741" footer="0.19685039370078741"/>
  <pageSetup paperSize="8" fitToHeight="0" orientation="portrait"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6"/>
  <sheetViews>
    <sheetView view="pageBreakPreview" topLeftCell="A2" zoomScaleSheetLayoutView="100" workbookViewId="0">
      <selection activeCell="P27" sqref="A2:P27"/>
    </sheetView>
  </sheetViews>
  <sheetFormatPr defaultColWidth="8.85546875" defaultRowHeight="15"/>
  <cols>
    <col min="1" max="1" width="24.42578125" customWidth="1"/>
    <col min="2" max="2" width="24.85546875" bestFit="1" customWidth="1"/>
    <col min="3" max="3" width="3.140625" customWidth="1"/>
    <col min="4" max="4" width="6.85546875" customWidth="1"/>
    <col min="6" max="6" width="11.42578125" bestFit="1" customWidth="1"/>
    <col min="7" max="10" width="11.42578125" customWidth="1"/>
  </cols>
  <sheetData>
    <row r="1" spans="1:11" ht="42.6" customHeight="1">
      <c r="A1" s="2697" t="s">
        <v>0</v>
      </c>
      <c r="B1" s="1578"/>
      <c r="C1" s="1578"/>
      <c r="D1" s="1578"/>
      <c r="E1" s="1578"/>
      <c r="F1" s="1578"/>
      <c r="G1" s="1578"/>
      <c r="H1" s="1578"/>
      <c r="I1" s="1578"/>
      <c r="J1" s="1578"/>
      <c r="K1" s="1580"/>
    </row>
    <row r="2" spans="1:11" ht="30.6" customHeight="1">
      <c r="A2" s="1023" t="s">
        <v>1254</v>
      </c>
      <c r="D2" s="1024" t="s">
        <v>1255</v>
      </c>
      <c r="K2" s="1581"/>
    </row>
    <row r="3" spans="1:11" ht="25.5" customHeight="1">
      <c r="A3" s="1025" t="s">
        <v>1256</v>
      </c>
      <c r="B3" s="538"/>
      <c r="C3" s="538"/>
      <c r="D3" s="538"/>
      <c r="E3" s="538"/>
      <c r="F3" s="538"/>
      <c r="G3" s="538"/>
      <c r="H3" s="538"/>
      <c r="I3" s="538"/>
      <c r="J3" s="538"/>
      <c r="K3" s="2698"/>
    </row>
    <row r="4" spans="1:11" ht="25.5" customHeight="1">
      <c r="A4" s="1023" t="s">
        <v>1257</v>
      </c>
      <c r="E4" s="555" t="s">
        <v>498</v>
      </c>
      <c r="F4" s="554"/>
      <c r="K4" s="1581"/>
    </row>
    <row r="5" spans="1:11">
      <c r="A5" s="1026"/>
      <c r="G5">
        <v>2017</v>
      </c>
      <c r="H5">
        <v>2018</v>
      </c>
      <c r="I5">
        <v>2019</v>
      </c>
      <c r="J5">
        <v>2020</v>
      </c>
      <c r="K5">
        <v>2021</v>
      </c>
    </row>
    <row r="6" spans="1:11">
      <c r="A6" s="1026"/>
      <c r="F6" s="1027" t="s">
        <v>1258</v>
      </c>
      <c r="G6" s="1027" t="s">
        <v>1258</v>
      </c>
      <c r="H6" s="1027" t="s">
        <v>1258</v>
      </c>
      <c r="I6" s="1027" t="s">
        <v>1258</v>
      </c>
      <c r="J6" s="1027" t="s">
        <v>1258</v>
      </c>
      <c r="K6" s="2699" t="s">
        <v>1259</v>
      </c>
    </row>
    <row r="7" spans="1:11">
      <c r="A7" s="2700" t="s">
        <v>939</v>
      </c>
      <c r="B7" s="2701" t="s">
        <v>1260</v>
      </c>
      <c r="F7" s="2702"/>
      <c r="G7" s="2703">
        <v>2082</v>
      </c>
      <c r="H7" s="2703">
        <v>2196</v>
      </c>
      <c r="I7" s="2703">
        <v>2432</v>
      </c>
      <c r="J7" s="2703">
        <v>2463</v>
      </c>
      <c r="K7" s="2704">
        <f>'GC Table 3 - Sch Teach Stud'!G12</f>
        <v>2508</v>
      </c>
    </row>
    <row r="8" spans="1:11">
      <c r="A8" s="1026"/>
      <c r="B8" s="2701" t="s">
        <v>1261</v>
      </c>
      <c r="F8" s="2702"/>
      <c r="G8" s="2703">
        <v>1101</v>
      </c>
      <c r="H8" s="2703">
        <v>1152</v>
      </c>
      <c r="I8" s="2703">
        <v>1205</v>
      </c>
      <c r="J8" s="2703">
        <v>1276</v>
      </c>
      <c r="K8" s="2704">
        <f>'GC Table 3 - Sch Teach Stud'!H12</f>
        <v>1328</v>
      </c>
    </row>
    <row r="9" spans="1:11">
      <c r="A9" s="1026"/>
      <c r="B9" s="2701" t="s">
        <v>1262</v>
      </c>
      <c r="F9" s="2702"/>
      <c r="G9" s="2703">
        <v>173</v>
      </c>
      <c r="H9" s="2703">
        <v>173</v>
      </c>
      <c r="I9" s="2703">
        <v>170</v>
      </c>
      <c r="J9" s="2703">
        <v>174</v>
      </c>
      <c r="K9" s="2704">
        <f>'GC Table 3 - Sch Teach Stud'!J12</f>
        <v>185</v>
      </c>
    </row>
    <row r="10" spans="1:11">
      <c r="A10" s="1026"/>
      <c r="B10" s="2701" t="s">
        <v>1263</v>
      </c>
      <c r="F10" s="2702"/>
      <c r="G10" s="2703">
        <v>33</v>
      </c>
      <c r="H10" s="2703">
        <v>32</v>
      </c>
      <c r="I10" s="2703">
        <v>31</v>
      </c>
      <c r="J10" s="2703">
        <v>32</v>
      </c>
      <c r="K10" s="2704">
        <f>'GC Table 3 - Sch Teach Stud'!I12</f>
        <v>19</v>
      </c>
    </row>
    <row r="11" spans="1:11">
      <c r="A11" s="1026"/>
      <c r="B11" s="2705" t="s">
        <v>1264</v>
      </c>
      <c r="F11" s="2706">
        <v>3095</v>
      </c>
      <c r="G11" s="2707">
        <f>SUM(G7:G10)</f>
        <v>3389</v>
      </c>
      <c r="H11" s="2708">
        <f>SUM(H7:H10)</f>
        <v>3553</v>
      </c>
      <c r="I11" s="2708">
        <f>SUM(I7:I10)</f>
        <v>3838</v>
      </c>
      <c r="J11" s="2708">
        <v>3945</v>
      </c>
      <c r="K11" s="2708">
        <f>SUM(K7:K10)</f>
        <v>4040</v>
      </c>
    </row>
    <row r="12" spans="1:11">
      <c r="A12" s="1026"/>
      <c r="F12" s="1028"/>
      <c r="G12" s="1028"/>
      <c r="H12" s="1028"/>
      <c r="I12" s="1028"/>
      <c r="J12" s="1028"/>
      <c r="K12" s="2709"/>
    </row>
    <row r="13" spans="1:11">
      <c r="A13" s="2710" t="s">
        <v>981</v>
      </c>
      <c r="B13" s="2701" t="s">
        <v>1260</v>
      </c>
      <c r="F13" s="2702"/>
      <c r="G13" s="2703">
        <v>49795</v>
      </c>
      <c r="H13" s="2703">
        <v>51761</v>
      </c>
      <c r="I13" s="2703">
        <v>54917</v>
      </c>
      <c r="J13" s="2703">
        <v>57550</v>
      </c>
      <c r="K13" s="2704">
        <f>'GC Table 3 - Sch Teach Stud'!L12</f>
        <v>56552</v>
      </c>
    </row>
    <row r="14" spans="1:11">
      <c r="A14" s="1026"/>
      <c r="B14" s="2701" t="s">
        <v>1261</v>
      </c>
      <c r="F14" s="2702"/>
      <c r="G14" s="2703">
        <v>16591</v>
      </c>
      <c r="H14" s="2703">
        <v>17955</v>
      </c>
      <c r="I14" s="2703">
        <v>19388</v>
      </c>
      <c r="J14" s="2703">
        <v>21470</v>
      </c>
      <c r="K14" s="2704">
        <f>'GC Table 3 - Sch Teach Stud'!M12</f>
        <v>21063</v>
      </c>
    </row>
    <row r="15" spans="1:11">
      <c r="A15" s="1026"/>
      <c r="B15" s="2701" t="s">
        <v>1262</v>
      </c>
      <c r="F15" s="2702"/>
      <c r="G15" s="2703">
        <v>3931</v>
      </c>
      <c r="H15" s="2703">
        <v>3937</v>
      </c>
      <c r="I15" s="2703">
        <v>3761</v>
      </c>
      <c r="J15" s="2703">
        <v>3781</v>
      </c>
      <c r="K15" s="2704">
        <f>'GC Table 3 - Sch Teach Stud'!O12</f>
        <v>3978</v>
      </c>
    </row>
    <row r="16" spans="1:11">
      <c r="A16" s="1026"/>
      <c r="B16" s="2701" t="s">
        <v>1263</v>
      </c>
      <c r="F16" s="2702"/>
      <c r="G16" s="2703">
        <v>595</v>
      </c>
      <c r="H16" s="2703">
        <v>611</v>
      </c>
      <c r="I16" s="2703">
        <v>631</v>
      </c>
      <c r="J16" s="2703">
        <v>441</v>
      </c>
      <c r="K16" s="2704">
        <f>'GC Table 3 - Sch Teach Stud'!N12</f>
        <v>278</v>
      </c>
    </row>
    <row r="17" spans="1:11">
      <c r="A17" s="1026"/>
      <c r="B17" s="2711" t="s">
        <v>1264</v>
      </c>
      <c r="F17" s="2712">
        <v>70019</v>
      </c>
      <c r="G17" s="2713">
        <f>SUM(G13:G16)</f>
        <v>70912</v>
      </c>
      <c r="H17" s="2714">
        <f>SUM(H13:H16)</f>
        <v>74264</v>
      </c>
      <c r="I17" s="2714">
        <f>SUM(I13:I16)</f>
        <v>78697</v>
      </c>
      <c r="J17" s="2714">
        <v>83242</v>
      </c>
      <c r="K17" s="2714">
        <f>SUM(K13:K16)</f>
        <v>81871</v>
      </c>
    </row>
    <row r="18" spans="1:11">
      <c r="A18" s="1026"/>
      <c r="F18" s="1028"/>
      <c r="G18" s="1028"/>
      <c r="H18" s="1028"/>
      <c r="I18" s="1028"/>
      <c r="J18" s="1028"/>
      <c r="K18" s="2709"/>
    </row>
    <row r="19" spans="1:11">
      <c r="A19" s="2715" t="s">
        <v>221</v>
      </c>
      <c r="B19" s="2701" t="s">
        <v>1260</v>
      </c>
      <c r="F19" s="2702"/>
      <c r="G19" s="2703">
        <v>326</v>
      </c>
      <c r="H19" s="2703">
        <v>325</v>
      </c>
      <c r="I19" s="2703">
        <v>335</v>
      </c>
      <c r="J19" s="2703">
        <v>336</v>
      </c>
      <c r="K19" s="2704">
        <f>'GC Table 3 - Sch Teach Stud'!B12</f>
        <v>335</v>
      </c>
    </row>
    <row r="20" spans="1:11">
      <c r="A20" s="1026"/>
      <c r="B20" s="2701" t="s">
        <v>1261</v>
      </c>
      <c r="F20" s="2702"/>
      <c r="G20" s="2703">
        <v>74</v>
      </c>
      <c r="H20" s="2703">
        <v>74</v>
      </c>
      <c r="I20" s="2703">
        <v>76</v>
      </c>
      <c r="J20" s="2703">
        <v>77</v>
      </c>
      <c r="K20" s="2704">
        <f>'GC Table 3 - Sch Teach Stud'!C12</f>
        <v>87</v>
      </c>
    </row>
    <row r="21" spans="1:11">
      <c r="A21" s="1026"/>
      <c r="B21" s="2701" t="s">
        <v>1262</v>
      </c>
      <c r="F21" s="2702"/>
      <c r="G21" s="2703">
        <v>4</v>
      </c>
      <c r="H21" s="2703">
        <v>4</v>
      </c>
      <c r="I21" s="2703">
        <v>4</v>
      </c>
      <c r="J21" s="2703">
        <v>5</v>
      </c>
      <c r="K21" s="2704">
        <f>'GC Table 3 - Sch Teach Stud'!E12</f>
        <v>5</v>
      </c>
    </row>
    <row r="22" spans="1:11">
      <c r="A22" s="1026"/>
      <c r="B22" s="2701" t="s">
        <v>1263</v>
      </c>
      <c r="F22" s="2702"/>
      <c r="G22" s="2703">
        <v>3</v>
      </c>
      <c r="H22" s="2703">
        <v>3</v>
      </c>
      <c r="I22" s="2703">
        <v>3</v>
      </c>
      <c r="J22" s="2703">
        <v>3</v>
      </c>
      <c r="K22" s="2704">
        <f>'GC Table 3 - Sch Teach Stud'!D12</f>
        <v>2</v>
      </c>
    </row>
    <row r="23" spans="1:11">
      <c r="A23" s="1026"/>
      <c r="B23" s="2716" t="s">
        <v>1264</v>
      </c>
      <c r="F23" s="2717">
        <v>367</v>
      </c>
      <c r="G23" s="2718">
        <f>SUM(G19:G22)</f>
        <v>407</v>
      </c>
      <c r="H23" s="2719">
        <f>SUM(H19:H22)</f>
        <v>406</v>
      </c>
      <c r="I23" s="2719">
        <f>SUM(I19:I22)</f>
        <v>418</v>
      </c>
      <c r="J23" s="2719">
        <v>421</v>
      </c>
      <c r="K23" s="2719">
        <f>SUM(K19:K22)</f>
        <v>429</v>
      </c>
    </row>
    <row r="24" spans="1:11">
      <c r="A24" s="1026"/>
      <c r="F24" s="1028"/>
      <c r="G24" s="1028"/>
      <c r="H24" s="1028"/>
      <c r="I24" s="1028"/>
      <c r="J24" s="1028"/>
      <c r="K24" s="2709"/>
    </row>
    <row r="25" spans="1:11">
      <c r="A25" s="2720" t="s">
        <v>1265</v>
      </c>
      <c r="D25" s="2701">
        <v>2010</v>
      </c>
      <c r="F25" s="2721">
        <v>971</v>
      </c>
      <c r="G25" s="2721">
        <v>971</v>
      </c>
      <c r="H25" s="2721">
        <f>'TRENDS JAE'!G34</f>
        <v>971</v>
      </c>
      <c r="I25" s="2151"/>
      <c r="J25" s="2151"/>
    </row>
    <row r="26" spans="1:11">
      <c r="A26" s="1026"/>
      <c r="D26" s="2701">
        <v>2011</v>
      </c>
      <c r="F26" s="2721">
        <v>1337</v>
      </c>
      <c r="G26" s="2721">
        <v>1337</v>
      </c>
      <c r="H26" s="2721">
        <f>'TRENDS JAE'!H34</f>
        <v>1337</v>
      </c>
      <c r="I26" s="2151"/>
      <c r="J26" s="2151"/>
    </row>
    <row r="27" spans="1:11">
      <c r="A27" s="1026"/>
      <c r="D27" s="2701">
        <v>2012</v>
      </c>
      <c r="F27" s="2721">
        <v>1731</v>
      </c>
      <c r="G27" s="2721">
        <v>1731</v>
      </c>
      <c r="H27" s="2721">
        <f>'TRENDS JAE'!I34</f>
        <v>1731</v>
      </c>
      <c r="I27" s="2151"/>
      <c r="J27" s="2151"/>
    </row>
    <row r="28" spans="1:11">
      <c r="A28" s="1026"/>
      <c r="D28" s="2701">
        <v>2013</v>
      </c>
      <c r="F28" s="2721">
        <v>842</v>
      </c>
      <c r="G28" s="2721">
        <v>842</v>
      </c>
      <c r="H28" s="2721">
        <f>'TRENDS JAE'!J34</f>
        <v>842</v>
      </c>
      <c r="I28" s="2151"/>
      <c r="J28" s="2151"/>
    </row>
    <row r="29" spans="1:11">
      <c r="A29" s="1026"/>
      <c r="D29" s="2701">
        <v>2014</v>
      </c>
      <c r="F29" s="2721">
        <v>1502</v>
      </c>
      <c r="G29" s="2721">
        <v>1502</v>
      </c>
      <c r="H29" s="2721">
        <f>'TRENDS JAE'!K34</f>
        <v>1502</v>
      </c>
      <c r="I29" s="2151"/>
      <c r="J29" s="2151"/>
    </row>
    <row r="30" spans="1:11">
      <c r="A30" s="1026"/>
      <c r="D30" s="2701">
        <v>2015</v>
      </c>
      <c r="E30" s="1900"/>
      <c r="F30" s="2722">
        <v>1410</v>
      </c>
      <c r="G30" s="2722">
        <v>1410</v>
      </c>
      <c r="H30" s="2722">
        <v>1410</v>
      </c>
      <c r="I30" s="1204"/>
      <c r="J30" s="1204"/>
    </row>
    <row r="31" spans="1:11">
      <c r="A31" s="1026"/>
      <c r="D31" s="2701">
        <v>2016</v>
      </c>
      <c r="E31" s="1900"/>
      <c r="F31" s="2722">
        <v>1987</v>
      </c>
      <c r="G31" s="2722">
        <f t="shared" ref="G31" si="0">F31</f>
        <v>1987</v>
      </c>
      <c r="H31" s="2722">
        <f>G31</f>
        <v>1987</v>
      </c>
      <c r="I31" s="1204"/>
      <c r="J31" s="1204"/>
    </row>
    <row r="32" spans="1:11">
      <c r="A32" s="1026"/>
      <c r="D32" s="2701">
        <v>2017</v>
      </c>
      <c r="E32" s="1900"/>
      <c r="F32" s="2722">
        <f>52+1315+407</f>
        <v>1774</v>
      </c>
      <c r="G32" s="2722">
        <f t="shared" ref="G32" si="1">F32</f>
        <v>1774</v>
      </c>
      <c r="H32" s="2722">
        <f>G32</f>
        <v>1774</v>
      </c>
      <c r="I32" s="1204"/>
      <c r="J32" s="1204"/>
    </row>
    <row r="33" spans="1:11">
      <c r="A33" s="1026"/>
      <c r="D33" s="2701">
        <v>2018</v>
      </c>
      <c r="E33" s="1900"/>
      <c r="F33" s="2722">
        <v>2047</v>
      </c>
      <c r="G33" s="2722">
        <v>2047</v>
      </c>
      <c r="H33" s="2722">
        <v>2047</v>
      </c>
      <c r="I33" s="1204"/>
      <c r="J33" s="1204"/>
    </row>
    <row r="34" spans="1:11">
      <c r="A34" s="1026"/>
      <c r="D34" s="2701">
        <v>2019</v>
      </c>
      <c r="E34" s="1900"/>
      <c r="F34" s="2722">
        <v>1671</v>
      </c>
      <c r="G34" s="2722">
        <v>1671</v>
      </c>
      <c r="H34" s="2722">
        <v>1671</v>
      </c>
      <c r="I34" s="1204"/>
      <c r="J34" s="1204"/>
    </row>
    <row r="35" spans="1:11" ht="15.75" thickBot="1">
      <c r="A35" s="1029"/>
      <c r="B35" s="1030"/>
      <c r="C35" s="1030"/>
      <c r="D35" s="2701">
        <v>2020</v>
      </c>
      <c r="E35" s="1900"/>
      <c r="F35" s="2722">
        <v>1523</v>
      </c>
      <c r="G35" s="2722">
        <v>1523</v>
      </c>
      <c r="H35" s="2722">
        <v>1523</v>
      </c>
      <c r="I35" s="1204"/>
      <c r="J35" s="1204"/>
    </row>
    <row r="36" spans="1:11">
      <c r="D36" s="2701">
        <v>2021</v>
      </c>
      <c r="E36" s="1900"/>
      <c r="F36" s="2722">
        <f>'GC Table 4 - Tertiary'!G19+'GC Table 5 - Worker Training'!F22+'GC Table 6 - Secondary'!F24+'GC Table 8 - Primary'!F22</f>
        <v>596</v>
      </c>
      <c r="G36" s="2722">
        <f>F36</f>
        <v>596</v>
      </c>
      <c r="H36" s="2722">
        <f>G36</f>
        <v>596</v>
      </c>
      <c r="I36" s="1204"/>
      <c r="J36" s="1204"/>
      <c r="K36" s="1204"/>
    </row>
  </sheetData>
  <pageMargins left="0.31496062992125984" right="0.31496062992125984" top="0.39370078740157483" bottom="0.39370078740157483" header="0.19685039370078741" footer="0.19685039370078741"/>
  <pageSetup paperSize="8" orientation="landscape" r:id="rId1"/>
  <headerFooter>
    <oddHeader>&amp;L&amp;A&amp;R&amp;P</oddHead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N74"/>
  <sheetViews>
    <sheetView view="pageBreakPreview" zoomScaleNormal="100" zoomScaleSheetLayoutView="100" workbookViewId="0">
      <pane ySplit="6" topLeftCell="A7" activePane="bottomLeft" state="frozen"/>
      <selection pane="bottomLeft" activeCell="B23" sqref="B23"/>
      <selection activeCell="B23" sqref="B23"/>
    </sheetView>
  </sheetViews>
  <sheetFormatPr defaultColWidth="8.85546875" defaultRowHeight="15"/>
  <cols>
    <col min="1" max="1" width="23.42578125" style="315" customWidth="1"/>
    <col min="2" max="4" width="8.140625" style="315" customWidth="1"/>
    <col min="5" max="5" width="8.42578125" style="315" customWidth="1"/>
    <col min="6" max="8" width="8.140625" style="315" customWidth="1"/>
    <col min="9" max="9" width="8.42578125" style="315" customWidth="1"/>
    <col min="10" max="12" width="8.140625" style="315" customWidth="1"/>
    <col min="13" max="13" width="9" style="315" customWidth="1"/>
    <col min="14" max="14" width="9.42578125" style="315" customWidth="1"/>
    <col min="15" max="250" width="8.85546875" style="315"/>
    <col min="251" max="251" width="31" style="315" customWidth="1"/>
    <col min="252" max="266" width="11.140625" style="315" customWidth="1"/>
    <col min="267" max="270" width="7" style="315" customWidth="1"/>
    <col min="271" max="506" width="8.85546875" style="315"/>
    <col min="507" max="507" width="31" style="315" customWidth="1"/>
    <col min="508" max="522" width="11.140625" style="315" customWidth="1"/>
    <col min="523" max="526" width="7" style="315" customWidth="1"/>
    <col min="527" max="762" width="8.85546875" style="315"/>
    <col min="763" max="763" width="31" style="315" customWidth="1"/>
    <col min="764" max="778" width="11.140625" style="315" customWidth="1"/>
    <col min="779" max="782" width="7" style="315" customWidth="1"/>
    <col min="783" max="1018" width="8.85546875" style="315"/>
    <col min="1019" max="1019" width="31" style="315" customWidth="1"/>
    <col min="1020" max="1034" width="11.140625" style="315" customWidth="1"/>
    <col min="1035" max="1038" width="7" style="315" customWidth="1"/>
    <col min="1039" max="1274" width="8.85546875" style="315"/>
    <col min="1275" max="1275" width="31" style="315" customWidth="1"/>
    <col min="1276" max="1290" width="11.140625" style="315" customWidth="1"/>
    <col min="1291" max="1294" width="7" style="315" customWidth="1"/>
    <col min="1295" max="1530" width="8.85546875" style="315"/>
    <col min="1531" max="1531" width="31" style="315" customWidth="1"/>
    <col min="1532" max="1546" width="11.140625" style="315" customWidth="1"/>
    <col min="1547" max="1550" width="7" style="315" customWidth="1"/>
    <col min="1551" max="1786" width="8.85546875" style="315"/>
    <col min="1787" max="1787" width="31" style="315" customWidth="1"/>
    <col min="1788" max="1802" width="11.140625" style="315" customWidth="1"/>
    <col min="1803" max="1806" width="7" style="315" customWidth="1"/>
    <col min="1807" max="2042" width="8.85546875" style="315"/>
    <col min="2043" max="2043" width="31" style="315" customWidth="1"/>
    <col min="2044" max="2058" width="11.140625" style="315" customWidth="1"/>
    <col min="2059" max="2062" width="7" style="315" customWidth="1"/>
    <col min="2063" max="2298" width="8.85546875" style="315"/>
    <col min="2299" max="2299" width="31" style="315" customWidth="1"/>
    <col min="2300" max="2314" width="11.140625" style="315" customWidth="1"/>
    <col min="2315" max="2318" width="7" style="315" customWidth="1"/>
    <col min="2319" max="2554" width="8.85546875" style="315"/>
    <col min="2555" max="2555" width="31" style="315" customWidth="1"/>
    <col min="2556" max="2570" width="11.140625" style="315" customWidth="1"/>
    <col min="2571" max="2574" width="7" style="315" customWidth="1"/>
    <col min="2575" max="2810" width="8.85546875" style="315"/>
    <col min="2811" max="2811" width="31" style="315" customWidth="1"/>
    <col min="2812" max="2826" width="11.140625" style="315" customWidth="1"/>
    <col min="2827" max="2830" width="7" style="315" customWidth="1"/>
    <col min="2831" max="3066" width="8.85546875" style="315"/>
    <col min="3067" max="3067" width="31" style="315" customWidth="1"/>
    <col min="3068" max="3082" width="11.140625" style="315" customWidth="1"/>
    <col min="3083" max="3086" width="7" style="315" customWidth="1"/>
    <col min="3087" max="3322" width="8.85546875" style="315"/>
    <col min="3323" max="3323" width="31" style="315" customWidth="1"/>
    <col min="3324" max="3338" width="11.140625" style="315" customWidth="1"/>
    <col min="3339" max="3342" width="7" style="315" customWidth="1"/>
    <col min="3343" max="3578" width="8.85546875" style="315"/>
    <col min="3579" max="3579" width="31" style="315" customWidth="1"/>
    <col min="3580" max="3594" width="11.140625" style="315" customWidth="1"/>
    <col min="3595" max="3598" width="7" style="315" customWidth="1"/>
    <col min="3599" max="3834" width="8.85546875" style="315"/>
    <col min="3835" max="3835" width="31" style="315" customWidth="1"/>
    <col min="3836" max="3850" width="11.140625" style="315" customWidth="1"/>
    <col min="3851" max="3854" width="7" style="315" customWidth="1"/>
    <col min="3855" max="4090" width="8.85546875" style="315"/>
    <col min="4091" max="4091" width="31" style="315" customWidth="1"/>
    <col min="4092" max="4106" width="11.140625" style="315" customWidth="1"/>
    <col min="4107" max="4110" width="7" style="315" customWidth="1"/>
    <col min="4111" max="4346" width="8.85546875" style="315"/>
    <col min="4347" max="4347" width="31" style="315" customWidth="1"/>
    <col min="4348" max="4362" width="11.140625" style="315" customWidth="1"/>
    <col min="4363" max="4366" width="7" style="315" customWidth="1"/>
    <col min="4367" max="4602" width="8.85546875" style="315"/>
    <col min="4603" max="4603" width="31" style="315" customWidth="1"/>
    <col min="4604" max="4618" width="11.140625" style="315" customWidth="1"/>
    <col min="4619" max="4622" width="7" style="315" customWidth="1"/>
    <col min="4623" max="4858" width="8.85546875" style="315"/>
    <col min="4859" max="4859" width="31" style="315" customWidth="1"/>
    <col min="4860" max="4874" width="11.140625" style="315" customWidth="1"/>
    <col min="4875" max="4878" width="7" style="315" customWidth="1"/>
    <col min="4879" max="5114" width="8.85546875" style="315"/>
    <col min="5115" max="5115" width="31" style="315" customWidth="1"/>
    <col min="5116" max="5130" width="11.140625" style="315" customWidth="1"/>
    <col min="5131" max="5134" width="7" style="315" customWidth="1"/>
    <col min="5135" max="5370" width="8.85546875" style="315"/>
    <col min="5371" max="5371" width="31" style="315" customWidth="1"/>
    <col min="5372" max="5386" width="11.140625" style="315" customWidth="1"/>
    <col min="5387" max="5390" width="7" style="315" customWidth="1"/>
    <col min="5391" max="5626" width="8.85546875" style="315"/>
    <col min="5627" max="5627" width="31" style="315" customWidth="1"/>
    <col min="5628" max="5642" width="11.140625" style="315" customWidth="1"/>
    <col min="5643" max="5646" width="7" style="315" customWidth="1"/>
    <col min="5647" max="5882" width="8.85546875" style="315"/>
    <col min="5883" max="5883" width="31" style="315" customWidth="1"/>
    <col min="5884" max="5898" width="11.140625" style="315" customWidth="1"/>
    <col min="5899" max="5902" width="7" style="315" customWidth="1"/>
    <col min="5903" max="6138" width="8.85546875" style="315"/>
    <col min="6139" max="6139" width="31" style="315" customWidth="1"/>
    <col min="6140" max="6154" width="11.140625" style="315" customWidth="1"/>
    <col min="6155" max="6158" width="7" style="315" customWidth="1"/>
    <col min="6159" max="6394" width="8.85546875" style="315"/>
    <col min="6395" max="6395" width="31" style="315" customWidth="1"/>
    <col min="6396" max="6410" width="11.140625" style="315" customWidth="1"/>
    <col min="6411" max="6414" width="7" style="315" customWidth="1"/>
    <col min="6415" max="6650" width="8.85546875" style="315"/>
    <col min="6651" max="6651" width="31" style="315" customWidth="1"/>
    <col min="6652" max="6666" width="11.140625" style="315" customWidth="1"/>
    <col min="6667" max="6670" width="7" style="315" customWidth="1"/>
    <col min="6671" max="6906" width="8.85546875" style="315"/>
    <col min="6907" max="6907" width="31" style="315" customWidth="1"/>
    <col min="6908" max="6922" width="11.140625" style="315" customWidth="1"/>
    <col min="6923" max="6926" width="7" style="315" customWidth="1"/>
    <col min="6927" max="7162" width="8.85546875" style="315"/>
    <col min="7163" max="7163" width="31" style="315" customWidth="1"/>
    <col min="7164" max="7178" width="11.140625" style="315" customWidth="1"/>
    <col min="7179" max="7182" width="7" style="315" customWidth="1"/>
    <col min="7183" max="7418" width="8.85546875" style="315"/>
    <col min="7419" max="7419" width="31" style="315" customWidth="1"/>
    <col min="7420" max="7434" width="11.140625" style="315" customWidth="1"/>
    <col min="7435" max="7438" width="7" style="315" customWidth="1"/>
    <col min="7439" max="7674" width="8.85546875" style="315"/>
    <col min="7675" max="7675" width="31" style="315" customWidth="1"/>
    <col min="7676" max="7690" width="11.140625" style="315" customWidth="1"/>
    <col min="7691" max="7694" width="7" style="315" customWidth="1"/>
    <col min="7695" max="7930" width="8.85546875" style="315"/>
    <col min="7931" max="7931" width="31" style="315" customWidth="1"/>
    <col min="7932" max="7946" width="11.140625" style="315" customWidth="1"/>
    <col min="7947" max="7950" width="7" style="315" customWidth="1"/>
    <col min="7951" max="8186" width="8.85546875" style="315"/>
    <col min="8187" max="8187" width="31" style="315" customWidth="1"/>
    <col min="8188" max="8202" width="11.140625" style="315" customWidth="1"/>
    <col min="8203" max="8206" width="7" style="315" customWidth="1"/>
    <col min="8207" max="8442" width="8.85546875" style="315"/>
    <col min="8443" max="8443" width="31" style="315" customWidth="1"/>
    <col min="8444" max="8458" width="11.140625" style="315" customWidth="1"/>
    <col min="8459" max="8462" width="7" style="315" customWidth="1"/>
    <col min="8463" max="8698" width="8.85546875" style="315"/>
    <col min="8699" max="8699" width="31" style="315" customWidth="1"/>
    <col min="8700" max="8714" width="11.140625" style="315" customWidth="1"/>
    <col min="8715" max="8718" width="7" style="315" customWidth="1"/>
    <col min="8719" max="8954" width="8.85546875" style="315"/>
    <col min="8955" max="8955" width="31" style="315" customWidth="1"/>
    <col min="8956" max="8970" width="11.140625" style="315" customWidth="1"/>
    <col min="8971" max="8974" width="7" style="315" customWidth="1"/>
    <col min="8975" max="9210" width="8.85546875" style="315"/>
    <col min="9211" max="9211" width="31" style="315" customWidth="1"/>
    <col min="9212" max="9226" width="11.140625" style="315" customWidth="1"/>
    <col min="9227" max="9230" width="7" style="315" customWidth="1"/>
    <col min="9231" max="9466" width="8.85546875" style="315"/>
    <col min="9467" max="9467" width="31" style="315" customWidth="1"/>
    <col min="9468" max="9482" width="11.140625" style="315" customWidth="1"/>
    <col min="9483" max="9486" width="7" style="315" customWidth="1"/>
    <col min="9487" max="9722" width="8.85546875" style="315"/>
    <col min="9723" max="9723" width="31" style="315" customWidth="1"/>
    <col min="9724" max="9738" width="11.140625" style="315" customWidth="1"/>
    <col min="9739" max="9742" width="7" style="315" customWidth="1"/>
    <col min="9743" max="9978" width="8.85546875" style="315"/>
    <col min="9979" max="9979" width="31" style="315" customWidth="1"/>
    <col min="9980" max="9994" width="11.140625" style="315" customWidth="1"/>
    <col min="9995" max="9998" width="7" style="315" customWidth="1"/>
    <col min="9999" max="10234" width="8.85546875" style="315"/>
    <col min="10235" max="10235" width="31" style="315" customWidth="1"/>
    <col min="10236" max="10250" width="11.140625" style="315" customWidth="1"/>
    <col min="10251" max="10254" width="7" style="315" customWidth="1"/>
    <col min="10255" max="10490" width="8.85546875" style="315"/>
    <col min="10491" max="10491" width="31" style="315" customWidth="1"/>
    <col min="10492" max="10506" width="11.140625" style="315" customWidth="1"/>
    <col min="10507" max="10510" width="7" style="315" customWidth="1"/>
    <col min="10511" max="10746" width="8.85546875" style="315"/>
    <col min="10747" max="10747" width="31" style="315" customWidth="1"/>
    <col min="10748" max="10762" width="11.140625" style="315" customWidth="1"/>
    <col min="10763" max="10766" width="7" style="315" customWidth="1"/>
    <col min="10767" max="11002" width="8.85546875" style="315"/>
    <col min="11003" max="11003" width="31" style="315" customWidth="1"/>
    <col min="11004" max="11018" width="11.140625" style="315" customWidth="1"/>
    <col min="11019" max="11022" width="7" style="315" customWidth="1"/>
    <col min="11023" max="11258" width="8.85546875" style="315"/>
    <col min="11259" max="11259" width="31" style="315" customWidth="1"/>
    <col min="11260" max="11274" width="11.140625" style="315" customWidth="1"/>
    <col min="11275" max="11278" width="7" style="315" customWidth="1"/>
    <col min="11279" max="11514" width="8.85546875" style="315"/>
    <col min="11515" max="11515" width="31" style="315" customWidth="1"/>
    <col min="11516" max="11530" width="11.140625" style="315" customWidth="1"/>
    <col min="11531" max="11534" width="7" style="315" customWidth="1"/>
    <col min="11535" max="11770" width="8.85546875" style="315"/>
    <col min="11771" max="11771" width="31" style="315" customWidth="1"/>
    <col min="11772" max="11786" width="11.140625" style="315" customWidth="1"/>
    <col min="11787" max="11790" width="7" style="315" customWidth="1"/>
    <col min="11791" max="12026" width="8.85546875" style="315"/>
    <col min="12027" max="12027" width="31" style="315" customWidth="1"/>
    <col min="12028" max="12042" width="11.140625" style="315" customWidth="1"/>
    <col min="12043" max="12046" width="7" style="315" customWidth="1"/>
    <col min="12047" max="12282" width="8.85546875" style="315"/>
    <col min="12283" max="12283" width="31" style="315" customWidth="1"/>
    <col min="12284" max="12298" width="11.140625" style="315" customWidth="1"/>
    <col min="12299" max="12302" width="7" style="315" customWidth="1"/>
    <col min="12303" max="12538" width="8.85546875" style="315"/>
    <col min="12539" max="12539" width="31" style="315" customWidth="1"/>
    <col min="12540" max="12554" width="11.140625" style="315" customWidth="1"/>
    <col min="12555" max="12558" width="7" style="315" customWidth="1"/>
    <col min="12559" max="12794" width="8.85546875" style="315"/>
    <col min="12795" max="12795" width="31" style="315" customWidth="1"/>
    <col min="12796" max="12810" width="11.140625" style="315" customWidth="1"/>
    <col min="12811" max="12814" width="7" style="315" customWidth="1"/>
    <col min="12815" max="13050" width="8.85546875" style="315"/>
    <col min="13051" max="13051" width="31" style="315" customWidth="1"/>
    <col min="13052" max="13066" width="11.140625" style="315" customWidth="1"/>
    <col min="13067" max="13070" width="7" style="315" customWidth="1"/>
    <col min="13071" max="13306" width="8.85546875" style="315"/>
    <col min="13307" max="13307" width="31" style="315" customWidth="1"/>
    <col min="13308" max="13322" width="11.140625" style="315" customWidth="1"/>
    <col min="13323" max="13326" width="7" style="315" customWidth="1"/>
    <col min="13327" max="13562" width="8.85546875" style="315"/>
    <col min="13563" max="13563" width="31" style="315" customWidth="1"/>
    <col min="13564" max="13578" width="11.140625" style="315" customWidth="1"/>
    <col min="13579" max="13582" width="7" style="315" customWidth="1"/>
    <col min="13583" max="13818" width="8.85546875" style="315"/>
    <col min="13819" max="13819" width="31" style="315" customWidth="1"/>
    <col min="13820" max="13834" width="11.140625" style="315" customWidth="1"/>
    <col min="13835" max="13838" width="7" style="315" customWidth="1"/>
    <col min="13839" max="14074" width="8.85546875" style="315"/>
    <col min="14075" max="14075" width="31" style="315" customWidth="1"/>
    <col min="14076" max="14090" width="11.140625" style="315" customWidth="1"/>
    <col min="14091" max="14094" width="7" style="315" customWidth="1"/>
    <col min="14095" max="14330" width="8.85546875" style="315"/>
    <col min="14331" max="14331" width="31" style="315" customWidth="1"/>
    <col min="14332" max="14346" width="11.140625" style="315" customWidth="1"/>
    <col min="14347" max="14350" width="7" style="315" customWidth="1"/>
    <col min="14351" max="14586" width="8.85546875" style="315"/>
    <col min="14587" max="14587" width="31" style="315" customWidth="1"/>
    <col min="14588" max="14602" width="11.140625" style="315" customWidth="1"/>
    <col min="14603" max="14606" width="7" style="315" customWidth="1"/>
    <col min="14607" max="14842" width="8.85546875" style="315"/>
    <col min="14843" max="14843" width="31" style="315" customWidth="1"/>
    <col min="14844" max="14858" width="11.140625" style="315" customWidth="1"/>
    <col min="14859" max="14862" width="7" style="315" customWidth="1"/>
    <col min="14863" max="15098" width="8.85546875" style="315"/>
    <col min="15099" max="15099" width="31" style="315" customWidth="1"/>
    <col min="15100" max="15114" width="11.140625" style="315" customWidth="1"/>
    <col min="15115" max="15118" width="7" style="315" customWidth="1"/>
    <col min="15119" max="15354" width="8.85546875" style="315"/>
    <col min="15355" max="15355" width="31" style="315" customWidth="1"/>
    <col min="15356" max="15370" width="11.140625" style="315" customWidth="1"/>
    <col min="15371" max="15374" width="7" style="315" customWidth="1"/>
    <col min="15375" max="15610" width="8.85546875" style="315"/>
    <col min="15611" max="15611" width="31" style="315" customWidth="1"/>
    <col min="15612" max="15626" width="11.140625" style="315" customWidth="1"/>
    <col min="15627" max="15630" width="7" style="315" customWidth="1"/>
    <col min="15631" max="15866" width="8.85546875" style="315"/>
    <col min="15867" max="15867" width="31" style="315" customWidth="1"/>
    <col min="15868" max="15882" width="11.140625" style="315" customWidth="1"/>
    <col min="15883" max="15886" width="7" style="315" customWidth="1"/>
    <col min="15887" max="16122" width="8.85546875" style="315"/>
    <col min="16123" max="16123" width="31" style="315" customWidth="1"/>
    <col min="16124" max="16138" width="11.140625" style="315" customWidth="1"/>
    <col min="16139" max="16142" width="7" style="315" customWidth="1"/>
    <col min="16143" max="16384" width="8.85546875" style="315"/>
  </cols>
  <sheetData>
    <row r="1" spans="1:14" ht="28.5" customHeight="1" thickBot="1">
      <c r="A1" s="3175" t="s">
        <v>0</v>
      </c>
      <c r="B1" s="3176"/>
      <c r="C1" s="3176"/>
      <c r="D1" s="3176"/>
      <c r="E1" s="3176"/>
      <c r="F1" s="3176"/>
      <c r="G1" s="3176"/>
      <c r="H1" s="3176"/>
      <c r="I1" s="3176"/>
      <c r="J1" s="3176"/>
      <c r="K1" s="3176"/>
      <c r="L1" s="3176"/>
      <c r="M1" s="3176"/>
      <c r="N1" s="3177"/>
    </row>
    <row r="2" spans="1:14" ht="26.85" customHeight="1">
      <c r="A2" s="3178" t="s">
        <v>1266</v>
      </c>
      <c r="B2" s="3179"/>
      <c r="C2" s="3179"/>
      <c r="D2" s="3179"/>
      <c r="E2" s="3179"/>
      <c r="F2" s="3179"/>
      <c r="G2" s="3179"/>
      <c r="H2" s="3179"/>
      <c r="I2" s="3179"/>
      <c r="J2" s="3179"/>
      <c r="K2" s="3179"/>
      <c r="L2" s="3179"/>
      <c r="M2" s="3179"/>
      <c r="N2" s="3180"/>
    </row>
    <row r="3" spans="1:14" ht="19.350000000000001" customHeight="1">
      <c r="A3" s="3181" t="s">
        <v>1267</v>
      </c>
      <c r="B3" s="3182"/>
      <c r="C3" s="3182"/>
      <c r="D3" s="3182"/>
      <c r="E3" s="3182"/>
      <c r="F3" s="3182"/>
      <c r="G3" s="3182"/>
      <c r="H3" s="3182"/>
      <c r="I3" s="3182"/>
      <c r="J3" s="3182"/>
      <c r="K3" s="3182"/>
      <c r="L3" s="3182"/>
      <c r="M3" s="3182"/>
      <c r="N3" s="3183"/>
    </row>
    <row r="4" spans="1:14" ht="25.35" customHeight="1">
      <c r="A4" s="389" t="s">
        <v>1268</v>
      </c>
      <c r="B4" s="440"/>
      <c r="C4" s="390"/>
      <c r="D4" s="390"/>
      <c r="E4" s="390"/>
      <c r="F4" s="390"/>
      <c r="G4" s="390"/>
      <c r="H4" s="390"/>
      <c r="I4" s="390"/>
      <c r="J4" s="390"/>
      <c r="K4" s="390"/>
      <c r="L4" s="390"/>
      <c r="M4" s="390"/>
      <c r="N4" s="1219"/>
    </row>
    <row r="5" spans="1:14" s="391" customFormat="1" ht="12" customHeight="1">
      <c r="A5" s="435"/>
      <c r="B5" s="3184" t="s">
        <v>1269</v>
      </c>
      <c r="C5" s="3185"/>
      <c r="D5" s="3185"/>
      <c r="E5" s="3186"/>
      <c r="F5" s="3187" t="s">
        <v>1270</v>
      </c>
      <c r="G5" s="3188"/>
      <c r="H5" s="3188"/>
      <c r="I5" s="3189"/>
      <c r="J5" s="3190" t="s">
        <v>1271</v>
      </c>
      <c r="K5" s="3191"/>
      <c r="L5" s="3191"/>
      <c r="M5" s="3192"/>
      <c r="N5" s="2723" t="s">
        <v>338</v>
      </c>
    </row>
    <row r="6" spans="1:14" s="393" customFormat="1" ht="48.75" thickBot="1">
      <c r="A6" s="392"/>
      <c r="B6" s="2724" t="s">
        <v>1272</v>
      </c>
      <c r="C6" s="2725" t="s">
        <v>205</v>
      </c>
      <c r="D6" s="2725" t="s">
        <v>500</v>
      </c>
      <c r="E6" s="2726" t="s">
        <v>1273</v>
      </c>
      <c r="F6" s="2727" t="s">
        <v>1272</v>
      </c>
      <c r="G6" s="2728" t="s">
        <v>205</v>
      </c>
      <c r="H6" s="2729" t="s">
        <v>500</v>
      </c>
      <c r="I6" s="2730" t="s">
        <v>1273</v>
      </c>
      <c r="J6" s="2731" t="s">
        <v>1272</v>
      </c>
      <c r="K6" s="2732" t="s">
        <v>205</v>
      </c>
      <c r="L6" s="2732" t="s">
        <v>500</v>
      </c>
      <c r="M6" s="2733" t="s">
        <v>1274</v>
      </c>
      <c r="N6" s="2734" t="s">
        <v>1275</v>
      </c>
    </row>
    <row r="7" spans="1:14" s="394" customFormat="1" ht="12.75" thickBot="1">
      <c r="A7" s="1488" t="s">
        <v>1276</v>
      </c>
      <c r="B7" s="1489"/>
      <c r="C7" s="1490"/>
      <c r="D7" s="1490"/>
      <c r="E7" s="1490"/>
      <c r="F7" s="1489"/>
      <c r="G7" s="1490"/>
      <c r="H7" s="1490"/>
      <c r="I7" s="1490"/>
      <c r="J7" s="1490"/>
      <c r="K7" s="1490"/>
      <c r="L7" s="1490"/>
      <c r="M7" s="1490"/>
      <c r="N7" s="1491"/>
    </row>
    <row r="8" spans="1:14" s="394" customFormat="1" ht="12">
      <c r="A8" s="395" t="s">
        <v>1277</v>
      </c>
      <c r="B8" s="799">
        <v>0</v>
      </c>
      <c r="C8" s="800">
        <v>0</v>
      </c>
      <c r="D8" s="800">
        <f>'Universities + Vocational S'!R13</f>
        <v>1</v>
      </c>
      <c r="E8" s="801">
        <v>0</v>
      </c>
      <c r="F8" s="799">
        <v>0</v>
      </c>
      <c r="G8" s="800">
        <v>0</v>
      </c>
      <c r="H8" s="800">
        <f>'Universities + Vocational S'!R27</f>
        <v>2</v>
      </c>
      <c r="I8" s="801">
        <v>0</v>
      </c>
      <c r="J8" s="799">
        <v>0</v>
      </c>
      <c r="K8" s="800">
        <v>0</v>
      </c>
      <c r="L8" s="800">
        <f>'Universities + Vocational S'!R20</f>
        <v>61</v>
      </c>
      <c r="M8" s="801">
        <v>0</v>
      </c>
      <c r="N8" s="795">
        <f>SUM(J8:M8)</f>
        <v>61</v>
      </c>
    </row>
    <row r="9" spans="1:14" s="394" customFormat="1" ht="12">
      <c r="A9" s="395" t="s">
        <v>404</v>
      </c>
      <c r="B9" s="799">
        <f>'General AUC always'!C41</f>
        <v>6</v>
      </c>
      <c r="C9" s="800">
        <f>'General AUC always'!D41</f>
        <v>4</v>
      </c>
      <c r="D9" s="800">
        <f>'Universities + Vocational S'!N12</f>
        <v>0</v>
      </c>
      <c r="E9" s="801">
        <f>'Universities + Vocational S'!O12</f>
        <v>0</v>
      </c>
      <c r="F9" s="799">
        <f>'Staff AUC'!C41</f>
        <v>100</v>
      </c>
      <c r="G9" s="800">
        <f>'Staff AUC'!D41</f>
        <v>100</v>
      </c>
      <c r="H9" s="800">
        <v>0</v>
      </c>
      <c r="I9" s="801">
        <v>0</v>
      </c>
      <c r="J9" s="799">
        <f>'Enrolments + Baptisms AUC'!R41+'Enrolments + Baptisms AUC'!S41</f>
        <v>1840</v>
      </c>
      <c r="K9" s="800">
        <f>'Enrolments + Baptisms AUC'!T41+'Enrolments + Baptisms AUC'!U41</f>
        <v>1288</v>
      </c>
      <c r="L9" s="800">
        <v>0</v>
      </c>
      <c r="M9" s="801">
        <v>0</v>
      </c>
      <c r="N9" s="795">
        <f t="shared" ref="N9:N17" si="0">SUM(J9:M9)</f>
        <v>3128</v>
      </c>
    </row>
    <row r="10" spans="1:14" s="394" customFormat="1" ht="12">
      <c r="A10" s="395" t="s">
        <v>369</v>
      </c>
      <c r="B10" s="799">
        <f>'General AUC always'!C20</f>
        <v>9</v>
      </c>
      <c r="C10" s="800">
        <f>'General AUC always'!D20</f>
        <v>7</v>
      </c>
      <c r="D10" s="800">
        <f>'Universities + Vocational S'!N12</f>
        <v>0</v>
      </c>
      <c r="E10" s="801">
        <f>'Universities + Vocational S'!O12</f>
        <v>0</v>
      </c>
      <c r="F10" s="799">
        <f>'Staff AUC'!C20</f>
        <v>135</v>
      </c>
      <c r="G10" s="800">
        <f>'Staff AUC'!D20</f>
        <v>152</v>
      </c>
      <c r="H10" s="800">
        <v>0</v>
      </c>
      <c r="I10" s="801">
        <v>0</v>
      </c>
      <c r="J10" s="799">
        <f>'Enrolments + Baptisms AUC'!R20+'Enrolments + Baptisms AUC'!S20</f>
        <v>2418</v>
      </c>
      <c r="K10" s="800">
        <f>'Enrolments + Baptisms AUC'!U20+'Enrolments + Baptisms AUC'!T20</f>
        <v>1884</v>
      </c>
      <c r="L10" s="800">
        <v>0</v>
      </c>
      <c r="M10" s="801">
        <v>0</v>
      </c>
      <c r="N10" s="795">
        <f t="shared" si="0"/>
        <v>4302</v>
      </c>
    </row>
    <row r="11" spans="1:14" s="394" customFormat="1" ht="12">
      <c r="A11" s="395" t="s">
        <v>1278</v>
      </c>
      <c r="B11" s="799">
        <f>'General AUC always'!C26</f>
        <v>3</v>
      </c>
      <c r="C11" s="800">
        <f>'General AUC always'!D26</f>
        <v>1</v>
      </c>
      <c r="D11" s="800">
        <f>'Universities + Vocational S'!N12</f>
        <v>0</v>
      </c>
      <c r="E11" s="801">
        <f>'Universities + Vocational S'!O12</f>
        <v>0</v>
      </c>
      <c r="F11" s="799">
        <f>'Staff AUC'!C26</f>
        <v>21</v>
      </c>
      <c r="G11" s="800">
        <f>'Staff AUC'!D26</f>
        <v>13</v>
      </c>
      <c r="H11" s="800">
        <v>0</v>
      </c>
      <c r="I11" s="801">
        <v>0</v>
      </c>
      <c r="J11" s="799">
        <f>'Enrolments + Baptisms AUC'!R26+'Enrolments + Baptisms AUC'!S26</f>
        <v>319</v>
      </c>
      <c r="K11" s="800">
        <f>'Enrolments + Baptisms AUC'!U26+'Enrolments + Baptisms AUC'!T26</f>
        <v>126</v>
      </c>
      <c r="L11" s="800">
        <v>0</v>
      </c>
      <c r="M11" s="801">
        <v>0</v>
      </c>
      <c r="N11" s="795">
        <f t="shared" si="0"/>
        <v>445</v>
      </c>
    </row>
    <row r="12" spans="1:14" s="394" customFormat="1" ht="12">
      <c r="A12" s="395" t="s">
        <v>463</v>
      </c>
      <c r="B12" s="799">
        <f>'General AUC always'!C80</f>
        <v>2</v>
      </c>
      <c r="C12" s="800">
        <f>'General AUC always'!D80</f>
        <v>2</v>
      </c>
      <c r="D12" s="800">
        <f>'Universities + Vocational S'!N12</f>
        <v>0</v>
      </c>
      <c r="E12" s="801">
        <f>'Universities + Vocational S'!O12</f>
        <v>0</v>
      </c>
      <c r="F12" s="799">
        <f>'Staff AUC'!C80</f>
        <v>47</v>
      </c>
      <c r="G12" s="800">
        <f>'Staff AUC'!D80</f>
        <v>49</v>
      </c>
      <c r="H12" s="800">
        <v>0</v>
      </c>
      <c r="I12" s="801">
        <v>0</v>
      </c>
      <c r="J12" s="799">
        <f>'Enrolments + Baptisms AUC'!R80+'Enrolments + Baptisms AUC'!S80</f>
        <v>886</v>
      </c>
      <c r="K12" s="800">
        <f>'Enrolments + Baptisms AUC'!U80+'Enrolments + Baptisms AUC'!T80</f>
        <v>605</v>
      </c>
      <c r="L12" s="800">
        <v>0</v>
      </c>
      <c r="M12" s="801">
        <v>0</v>
      </c>
      <c r="N12" s="795">
        <f t="shared" si="0"/>
        <v>1491</v>
      </c>
    </row>
    <row r="13" spans="1:14" s="394" customFormat="1" ht="12">
      <c r="A13" s="395" t="s">
        <v>397</v>
      </c>
      <c r="B13" s="799">
        <f>'General AUC always'!C32</f>
        <v>3</v>
      </c>
      <c r="C13" s="800">
        <f>'General AUC always'!D32</f>
        <v>1</v>
      </c>
      <c r="D13" s="800">
        <f>'Universities + Vocational S'!N12</f>
        <v>0</v>
      </c>
      <c r="E13" s="801">
        <f>'Universities + Vocational S'!O12</f>
        <v>0</v>
      </c>
      <c r="F13" s="799">
        <f>'Staff AUC'!C32</f>
        <v>41</v>
      </c>
      <c r="G13" s="800">
        <f>'Staff AUC'!D32</f>
        <v>6</v>
      </c>
      <c r="H13" s="800">
        <v>0</v>
      </c>
      <c r="I13" s="801">
        <v>0</v>
      </c>
      <c r="J13" s="799">
        <f>'Enrolments + Baptisms AUC'!R32+'Enrolments + Baptisms AUC'!S32</f>
        <v>574</v>
      </c>
      <c r="K13" s="800">
        <f>'Enrolments + Baptisms AUC'!U32+'Enrolments + Baptisms AUC'!T32</f>
        <v>81</v>
      </c>
      <c r="L13" s="800">
        <v>0</v>
      </c>
      <c r="M13" s="801">
        <v>0</v>
      </c>
      <c r="N13" s="795">
        <f t="shared" si="0"/>
        <v>655</v>
      </c>
    </row>
    <row r="14" spans="1:14" s="394" customFormat="1" ht="12">
      <c r="A14" s="395" t="s">
        <v>428</v>
      </c>
      <c r="B14" s="799">
        <f>'General AUC always'!C59</f>
        <v>7</v>
      </c>
      <c r="C14" s="800">
        <f>'General AUC always'!D59</f>
        <v>5</v>
      </c>
      <c r="D14" s="800">
        <f>'Universities + Vocational S'!N12</f>
        <v>0</v>
      </c>
      <c r="E14" s="801">
        <f>'Universities + Vocational S'!O12</f>
        <v>0</v>
      </c>
      <c r="F14" s="799">
        <f>'Staff AUC'!C59</f>
        <v>84</v>
      </c>
      <c r="G14" s="800">
        <f>'Staff AUC'!D59</f>
        <v>95</v>
      </c>
      <c r="H14" s="800">
        <v>0</v>
      </c>
      <c r="I14" s="801">
        <v>0</v>
      </c>
      <c r="J14" s="799">
        <f>'Enrolments + Baptisms AUC'!R59+'Enrolments + Baptisms AUC'!S59</f>
        <v>1504</v>
      </c>
      <c r="K14" s="800">
        <f>'Enrolments + Baptisms AUC'!U59+'Enrolments + Baptisms AUC'!T59</f>
        <v>1160</v>
      </c>
      <c r="L14" s="800">
        <v>0</v>
      </c>
      <c r="M14" s="801">
        <v>0</v>
      </c>
      <c r="N14" s="795">
        <f t="shared" si="0"/>
        <v>2664</v>
      </c>
    </row>
    <row r="15" spans="1:14" s="394" customFormat="1" ht="12">
      <c r="A15" s="395" t="s">
        <v>443</v>
      </c>
      <c r="B15" s="799">
        <f>'General AUC always'!C64</f>
        <v>2</v>
      </c>
      <c r="C15" s="800">
        <f>'General AUC always'!D64</f>
        <v>2</v>
      </c>
      <c r="D15" s="800">
        <f>'Universities + Vocational S'!N12</f>
        <v>0</v>
      </c>
      <c r="E15" s="801">
        <f>'Universities + Vocational S'!O12</f>
        <v>0</v>
      </c>
      <c r="F15" s="799">
        <f>'Staff AUC'!C64</f>
        <v>12</v>
      </c>
      <c r="G15" s="800">
        <f>'Staff AUC'!D64</f>
        <v>12</v>
      </c>
      <c r="H15" s="800">
        <v>0</v>
      </c>
      <c r="I15" s="801">
        <v>0</v>
      </c>
      <c r="J15" s="799">
        <f>'Enrolments + Baptisms AUC'!R64+'Enrolments + Baptisms AUC'!S64</f>
        <v>199</v>
      </c>
      <c r="K15" s="800">
        <f>'Enrolments + Baptisms AUC'!U64+'Enrolments + Baptisms AUC'!T64</f>
        <v>112</v>
      </c>
      <c r="L15" s="800">
        <v>0</v>
      </c>
      <c r="M15" s="801">
        <v>0</v>
      </c>
      <c r="N15" s="795">
        <f t="shared" si="0"/>
        <v>311</v>
      </c>
    </row>
    <row r="16" spans="1:14" s="394" customFormat="1" ht="12">
      <c r="A16" s="395" t="s">
        <v>448</v>
      </c>
      <c r="B16" s="799">
        <f>'General AUC always'!C74</f>
        <v>6</v>
      </c>
      <c r="C16" s="800">
        <f>'General AUC always'!D74</f>
        <v>6</v>
      </c>
      <c r="D16" s="800">
        <f>'Universities + Vocational S'!N12</f>
        <v>0</v>
      </c>
      <c r="E16" s="801">
        <f>'Universities + Vocational S'!O12</f>
        <v>0</v>
      </c>
      <c r="F16" s="799">
        <f>'Staff AUC'!C74</f>
        <v>112</v>
      </c>
      <c r="G16" s="800">
        <f>'Staff AUC'!D74</f>
        <v>124</v>
      </c>
      <c r="H16" s="800">
        <v>0</v>
      </c>
      <c r="I16" s="801">
        <v>0</v>
      </c>
      <c r="J16" s="799">
        <f>'Enrolments + Baptisms AUC'!R74+'Enrolments + Baptisms AUC'!S74</f>
        <v>1771</v>
      </c>
      <c r="K16" s="800">
        <f>'Enrolments + Baptisms AUC'!U74+'Enrolments + Baptisms AUC'!T74</f>
        <v>1322</v>
      </c>
      <c r="L16" s="800">
        <v>0</v>
      </c>
      <c r="M16" s="801">
        <v>0</v>
      </c>
      <c r="N16" s="795">
        <f t="shared" si="0"/>
        <v>3093</v>
      </c>
    </row>
    <row r="17" spans="1:14" s="394" customFormat="1" ht="12.75" thickBot="1">
      <c r="A17" s="395" t="s">
        <v>1279</v>
      </c>
      <c r="B17" s="799">
        <f>'General AUC always'!C49</f>
        <v>4</v>
      </c>
      <c r="C17" s="800">
        <f>'General AUC always'!D49</f>
        <v>2</v>
      </c>
      <c r="D17" s="800">
        <f>'Universities + Vocational S'!N12</f>
        <v>0</v>
      </c>
      <c r="E17" s="801">
        <f>'Universities + Vocational S'!O12</f>
        <v>0</v>
      </c>
      <c r="F17" s="799">
        <f>'Staff AUC'!C49</f>
        <v>28</v>
      </c>
      <c r="G17" s="800">
        <f>'Staff AUC'!D49</f>
        <v>30</v>
      </c>
      <c r="H17" s="800">
        <v>0</v>
      </c>
      <c r="I17" s="801">
        <v>0</v>
      </c>
      <c r="J17" s="799">
        <f>'Enrolments + Baptisms AUC'!R49+'Enrolments + Baptisms AUC'!S49</f>
        <v>422</v>
      </c>
      <c r="K17" s="800">
        <f>'Enrolments + Baptisms AUC'!U49+'Enrolments + Baptisms AUC'!T49</f>
        <v>274</v>
      </c>
      <c r="L17" s="800">
        <v>0</v>
      </c>
      <c r="M17" s="801">
        <v>0</v>
      </c>
      <c r="N17" s="795">
        <f t="shared" si="0"/>
        <v>696</v>
      </c>
    </row>
    <row r="18" spans="1:14" s="227" customFormat="1" ht="12.75" thickBot="1">
      <c r="A18" s="1492" t="s">
        <v>1280</v>
      </c>
      <c r="B18" s="1493">
        <f t="shared" ref="B18:N18" si="1">SUM(B8:B17)</f>
        <v>42</v>
      </c>
      <c r="C18" s="1494">
        <f t="shared" si="1"/>
        <v>30</v>
      </c>
      <c r="D18" s="1494">
        <f t="shared" si="1"/>
        <v>1</v>
      </c>
      <c r="E18" s="1495">
        <f t="shared" si="1"/>
        <v>0</v>
      </c>
      <c r="F18" s="1494">
        <f>SUM(F8:F17)</f>
        <v>580</v>
      </c>
      <c r="G18" s="1494">
        <f>SUM(G8:G17)</f>
        <v>581</v>
      </c>
      <c r="H18" s="1494">
        <f>SUM(H8:H17)</f>
        <v>2</v>
      </c>
      <c r="I18" s="1495">
        <f>SUM(I8:I17)</f>
        <v>0</v>
      </c>
      <c r="J18" s="1493">
        <f t="shared" si="1"/>
        <v>9933</v>
      </c>
      <c r="K18" s="1494">
        <f t="shared" si="1"/>
        <v>6852</v>
      </c>
      <c r="L18" s="1494">
        <f t="shared" si="1"/>
        <v>61</v>
      </c>
      <c r="M18" s="1495">
        <f t="shared" si="1"/>
        <v>0</v>
      </c>
      <c r="N18" s="1496">
        <f t="shared" si="1"/>
        <v>16846</v>
      </c>
    </row>
    <row r="19" spans="1:14" s="394" customFormat="1" ht="12.75" thickBot="1">
      <c r="A19" s="552"/>
      <c r="B19" s="796"/>
      <c r="C19" s="796"/>
      <c r="D19" s="796"/>
      <c r="E19" s="796"/>
      <c r="F19" s="797"/>
      <c r="G19" s="797"/>
      <c r="H19" s="797"/>
      <c r="I19" s="797"/>
      <c r="J19" s="797"/>
      <c r="K19" s="797"/>
      <c r="L19" s="797"/>
      <c r="M19" s="797"/>
      <c r="N19" s="1220"/>
    </row>
    <row r="20" spans="1:14" s="394" customFormat="1" ht="12.75" thickBot="1">
      <c r="A20" s="1488" t="s">
        <v>1281</v>
      </c>
      <c r="B20" s="798"/>
      <c r="C20" s="798"/>
      <c r="D20" s="798"/>
      <c r="E20" s="798"/>
      <c r="F20" s="798"/>
      <c r="G20" s="798"/>
      <c r="H20" s="798"/>
      <c r="I20" s="798"/>
      <c r="J20" s="798"/>
      <c r="K20" s="798"/>
      <c r="L20" s="798"/>
      <c r="M20" s="798"/>
      <c r="N20" s="1221"/>
    </row>
    <row r="21" spans="1:14" s="394" customFormat="1" ht="12">
      <c r="A21" s="395" t="s">
        <v>1282</v>
      </c>
      <c r="B21" s="799">
        <f>'General NZPUC'!D11</f>
        <v>1</v>
      </c>
      <c r="C21" s="800">
        <f>'General NZPUC'!E11</f>
        <v>1</v>
      </c>
      <c r="D21" s="800">
        <v>0</v>
      </c>
      <c r="E21" s="801">
        <f>'Universities + Vocational S'!O10</f>
        <v>0</v>
      </c>
      <c r="F21" s="799">
        <f>'Staff NZPUC'!B11</f>
        <v>3</v>
      </c>
      <c r="G21" s="800">
        <f>'Staff NZPUC'!C11</f>
        <v>18</v>
      </c>
      <c r="H21" s="800">
        <v>0</v>
      </c>
      <c r="I21" s="801">
        <v>0</v>
      </c>
      <c r="J21" s="799">
        <f>'Enrollments + Baptisms NZPUC'!R11+'Enrollments + Baptisms NZPUC'!S11</f>
        <v>56</v>
      </c>
      <c r="K21" s="800">
        <f>'Enrollments + Baptisms NZPUC'!T10+'Enrollments + Baptisms NZPUC'!U10</f>
        <v>147</v>
      </c>
      <c r="L21" s="800">
        <v>0</v>
      </c>
      <c r="M21" s="801">
        <v>0</v>
      </c>
      <c r="N21" s="795">
        <f t="shared" ref="N21:N27" si="2">SUM(J21:M21)</f>
        <v>203</v>
      </c>
    </row>
    <row r="22" spans="1:14" s="394" customFormat="1" ht="12">
      <c r="A22" s="395" t="s">
        <v>1283</v>
      </c>
      <c r="B22" s="799">
        <f>'General NZPUC'!D37</f>
        <v>2</v>
      </c>
      <c r="C22" s="800">
        <f>'General NZPUC'!E37</f>
        <v>1</v>
      </c>
      <c r="D22" s="800">
        <f>'Universities + Vocational S'!N12</f>
        <v>0</v>
      </c>
      <c r="E22" s="801">
        <f>'Universities + Vocational S'!O12</f>
        <v>0</v>
      </c>
      <c r="F22" s="799">
        <f>'Staff NZPUC'!B37</f>
        <v>12</v>
      </c>
      <c r="G22" s="800">
        <f>'Staff NZPUC'!C37</f>
        <v>2</v>
      </c>
      <c r="H22" s="800">
        <f>'[2]NZ - Cook Isl'!D10</f>
        <v>0</v>
      </c>
      <c r="I22" s="801">
        <f>'[2]NZ - Cook Isl'!E10</f>
        <v>0</v>
      </c>
      <c r="J22" s="799">
        <f>'Enrollments + Baptisms NZPUC'!R37+'Enrollments + Baptisms NZPUC'!S37</f>
        <v>166</v>
      </c>
      <c r="K22" s="800">
        <f>'Enrollments + Baptisms NZPUC'!T37+'Enrollments + Baptisms NZPUC'!U37</f>
        <v>14</v>
      </c>
      <c r="L22" s="800">
        <f t="shared" ref="L22:L27" si="3">I23</f>
        <v>0</v>
      </c>
      <c r="M22" s="801">
        <f t="shared" ref="M22:M27" si="4">I22</f>
        <v>0</v>
      </c>
      <c r="N22" s="795">
        <f t="shared" si="2"/>
        <v>180</v>
      </c>
    </row>
    <row r="23" spans="1:14" s="394" customFormat="1" ht="12">
      <c r="A23" s="395" t="s">
        <v>342</v>
      </c>
      <c r="B23" s="799">
        <f>'General NZPUC'!D42</f>
        <v>1</v>
      </c>
      <c r="C23" s="800">
        <f>'General NZPUC'!E42</f>
        <v>1</v>
      </c>
      <c r="D23" s="800">
        <f>'Universities + Vocational S'!N12</f>
        <v>0</v>
      </c>
      <c r="E23" s="801">
        <f>'Universities + Vocational S'!O12</f>
        <v>0</v>
      </c>
      <c r="F23" s="799">
        <f>'Staff NZPUC'!B42</f>
        <v>11</v>
      </c>
      <c r="G23" s="800">
        <f>'Staff NZPUC'!C42</f>
        <v>14</v>
      </c>
      <c r="H23" s="800">
        <f>'[2]NZ - French Pol'!D10</f>
        <v>0</v>
      </c>
      <c r="I23" s="801">
        <f>'[2]NZ - French Pol'!E10</f>
        <v>0</v>
      </c>
      <c r="J23" s="799">
        <f>'Enrollments + Baptisms NZPUC'!R42+'Enrollments + Baptisms NZPUC'!S42</f>
        <v>174</v>
      </c>
      <c r="K23" s="800">
        <f>'Enrollments + Baptisms NZPUC'!T42+'Enrollments + Baptisms NZPUC'!U42</f>
        <v>208</v>
      </c>
      <c r="L23" s="800">
        <f t="shared" si="3"/>
        <v>0</v>
      </c>
      <c r="M23" s="801">
        <f t="shared" si="4"/>
        <v>0</v>
      </c>
      <c r="N23" s="795">
        <f t="shared" si="2"/>
        <v>382</v>
      </c>
    </row>
    <row r="24" spans="1:14" s="394" customFormat="1" ht="12">
      <c r="A24" s="395" t="s">
        <v>1284</v>
      </c>
      <c r="B24" s="799">
        <f>'General NZPUC'!A44</f>
        <v>0</v>
      </c>
      <c r="C24" s="800">
        <f>'General NZPUC'!A44</f>
        <v>0</v>
      </c>
      <c r="D24" s="800">
        <f>'Universities + Vocational S'!N12</f>
        <v>0</v>
      </c>
      <c r="E24" s="801">
        <f>'Universities + Vocational S'!O12</f>
        <v>0</v>
      </c>
      <c r="F24" s="799">
        <f>'Staff NZPUC'!J4</f>
        <v>0</v>
      </c>
      <c r="G24" s="800">
        <f>'Staff NZPUC'!K4</f>
        <v>0</v>
      </c>
      <c r="H24" s="800">
        <f>'[2]NZ - New Caled'!D10</f>
        <v>0</v>
      </c>
      <c r="I24" s="801">
        <f>'[2]NZ - New Caled'!E10</f>
        <v>0</v>
      </c>
      <c r="J24" s="799">
        <f>'Enrollments + Baptisms NZPUC'!M3+'Enrollments + Baptisms NZPUC'!N3</f>
        <v>0</v>
      </c>
      <c r="K24" s="800">
        <f>'Enrollments + Baptisms NZPUC'!T3+'Enrollments + Baptisms NZPUC'!U3</f>
        <v>0</v>
      </c>
      <c r="L24" s="800">
        <f t="shared" si="3"/>
        <v>0</v>
      </c>
      <c r="M24" s="801">
        <f t="shared" si="4"/>
        <v>0</v>
      </c>
      <c r="N24" s="795">
        <f t="shared" si="2"/>
        <v>0</v>
      </c>
    </row>
    <row r="25" spans="1:14" s="394" customFormat="1" ht="12">
      <c r="A25" s="395" t="s">
        <v>1285</v>
      </c>
      <c r="B25" s="799">
        <f>'General NZPUC'!D27</f>
        <v>12</v>
      </c>
      <c r="C25" s="800">
        <f>'General NZPUC'!E27</f>
        <v>1</v>
      </c>
      <c r="D25" s="800">
        <f>'Universities + Vocational S'!N12</f>
        <v>0</v>
      </c>
      <c r="E25" s="801">
        <f>'Universities + Vocational S'!O12</f>
        <v>0</v>
      </c>
      <c r="F25" s="799">
        <f>'Staff NZPUC'!B27</f>
        <v>62</v>
      </c>
      <c r="G25" s="800">
        <f>'Staff NZPUC'!C27</f>
        <v>26</v>
      </c>
      <c r="H25" s="800">
        <f>'[2]NZ - NNZ'!D10</f>
        <v>0</v>
      </c>
      <c r="I25" s="801">
        <f>'[2]NZ - NNZ'!E10</f>
        <v>0</v>
      </c>
      <c r="J25" s="799">
        <f>'Enrollments + Baptisms NZPUC'!R27+'Enrollments + Baptisms NZPUC'!S27</f>
        <v>1080</v>
      </c>
      <c r="K25" s="800">
        <f>'Enrollments + Baptisms NZPUC'!T27+'Enrollments + Baptisms NZPUC'!U27</f>
        <v>306</v>
      </c>
      <c r="L25" s="800">
        <f t="shared" si="3"/>
        <v>0</v>
      </c>
      <c r="M25" s="801">
        <f t="shared" si="4"/>
        <v>0</v>
      </c>
      <c r="N25" s="795">
        <f t="shared" si="2"/>
        <v>1386</v>
      </c>
    </row>
    <row r="26" spans="1:14" s="394" customFormat="1" ht="12">
      <c r="A26" s="395" t="s">
        <v>1286</v>
      </c>
      <c r="B26" s="799">
        <f>'General NZPUC'!D32</f>
        <v>2</v>
      </c>
      <c r="C26" s="800">
        <f>'General NZPUC'!E32</f>
        <v>1</v>
      </c>
      <c r="D26" s="800">
        <f>'Universities + Vocational S'!N12</f>
        <v>0</v>
      </c>
      <c r="E26" s="801">
        <f>'Universities + Vocational S'!O12</f>
        <v>0</v>
      </c>
      <c r="F26" s="799">
        <f>'Staff NZPUC'!B32</f>
        <v>18</v>
      </c>
      <c r="G26" s="800">
        <f>'Staff NZPUC'!C32</f>
        <v>11</v>
      </c>
      <c r="H26" s="800">
        <f>'[2]NZ - SNZ'!D10</f>
        <v>0</v>
      </c>
      <c r="I26" s="801">
        <f>'[2]NZ - SNZ'!E10</f>
        <v>0</v>
      </c>
      <c r="J26" s="799">
        <f>'Enrollments + Baptisms NZPUC'!R32+'Enrollments + Baptisms NZPUC'!S32</f>
        <v>247</v>
      </c>
      <c r="K26" s="800">
        <f>'Enrollments + Baptisms NZPUC'!T32+'Enrollments + Baptisms NZPUC'!U32</f>
        <v>104</v>
      </c>
      <c r="L26" s="800">
        <f t="shared" si="3"/>
        <v>0</v>
      </c>
      <c r="M26" s="801">
        <f t="shared" si="4"/>
        <v>0</v>
      </c>
      <c r="N26" s="795">
        <f t="shared" si="2"/>
        <v>351</v>
      </c>
    </row>
    <row r="27" spans="1:14" s="394" customFormat="1" ht="12.75" thickBot="1">
      <c r="A27" s="395" t="s">
        <v>1287</v>
      </c>
      <c r="B27" s="799">
        <f>'General NZPUC'!A38</f>
        <v>0</v>
      </c>
      <c r="C27" s="800">
        <f>'General NZPUC'!D38</f>
        <v>0</v>
      </c>
      <c r="D27" s="800">
        <f>'Universities + Vocational S'!N12</f>
        <v>0</v>
      </c>
      <c r="E27" s="801">
        <f>'Universities + Vocational S'!O12</f>
        <v>0</v>
      </c>
      <c r="F27" s="799">
        <f>'Staff NZPUC'!J4</f>
        <v>0</v>
      </c>
      <c r="G27" s="800">
        <f>'Staff NZPUC'!K4</f>
        <v>0</v>
      </c>
      <c r="H27" s="800">
        <f>'[2]NZ - Pitcairn'!D10</f>
        <v>0</v>
      </c>
      <c r="I27" s="801">
        <f>'[2]NZ - Pitcairn'!E10</f>
        <v>0</v>
      </c>
      <c r="J27" s="799">
        <f>'Enrollments + Baptisms NZPUC'!T3+'Enrollments + Baptisms NZPUC'!U3</f>
        <v>0</v>
      </c>
      <c r="K27" s="800">
        <f>'Enrollments + Baptisms NZPUC'!T3+'Enrollments + Baptisms NZPUC'!U3</f>
        <v>0</v>
      </c>
      <c r="L27" s="800">
        <f t="shared" si="3"/>
        <v>0</v>
      </c>
      <c r="M27" s="801">
        <f t="shared" si="4"/>
        <v>0</v>
      </c>
      <c r="N27" s="795">
        <f t="shared" si="2"/>
        <v>0</v>
      </c>
    </row>
    <row r="28" spans="1:14" s="227" customFormat="1" ht="12.75" thickBot="1">
      <c r="A28" s="1492" t="s">
        <v>1288</v>
      </c>
      <c r="B28" s="1493">
        <f>SUM(B21:B27)</f>
        <v>18</v>
      </c>
      <c r="C28" s="1494">
        <f t="shared" ref="C28:N28" si="5">SUM(C21:C27)</f>
        <v>5</v>
      </c>
      <c r="D28" s="1494">
        <f t="shared" si="5"/>
        <v>0</v>
      </c>
      <c r="E28" s="1495">
        <f t="shared" si="5"/>
        <v>0</v>
      </c>
      <c r="F28" s="1494">
        <f t="shared" si="5"/>
        <v>106</v>
      </c>
      <c r="G28" s="1494">
        <f t="shared" si="5"/>
        <v>71</v>
      </c>
      <c r="H28" s="1494">
        <f t="shared" si="5"/>
        <v>0</v>
      </c>
      <c r="I28" s="1495">
        <f t="shared" si="5"/>
        <v>0</v>
      </c>
      <c r="J28" s="1493">
        <f>SUM(J21:J27)</f>
        <v>1723</v>
      </c>
      <c r="K28" s="1494">
        <f>SUM(K21:K27)</f>
        <v>779</v>
      </c>
      <c r="L28" s="1494">
        <f t="shared" si="5"/>
        <v>0</v>
      </c>
      <c r="M28" s="1495">
        <f t="shared" si="5"/>
        <v>0</v>
      </c>
      <c r="N28" s="1496">
        <f t="shared" si="5"/>
        <v>2502</v>
      </c>
    </row>
    <row r="29" spans="1:14" s="394" customFormat="1" ht="12.75" thickBot="1">
      <c r="A29" s="552"/>
      <c r="B29" s="796">
        <f>'General NZPUC'!D43</f>
        <v>18</v>
      </c>
      <c r="C29" s="796">
        <f>'General NZPUC'!E43</f>
        <v>5</v>
      </c>
      <c r="D29" s="796"/>
      <c r="E29" s="796"/>
      <c r="F29" s="797"/>
      <c r="G29" s="797"/>
      <c r="H29" s="797"/>
      <c r="I29" s="797"/>
      <c r="J29" s="797"/>
      <c r="K29" s="797"/>
      <c r="L29" s="797"/>
      <c r="M29" s="797"/>
      <c r="N29" s="1220"/>
    </row>
    <row r="30" spans="1:14" s="394" customFormat="1" ht="12.75" thickBot="1">
      <c r="A30" s="1488" t="s">
        <v>1289</v>
      </c>
      <c r="B30" s="798"/>
      <c r="C30" s="798"/>
      <c r="D30" s="798"/>
      <c r="E30" s="798"/>
      <c r="F30" s="798"/>
      <c r="G30" s="798"/>
      <c r="H30" s="798"/>
      <c r="I30" s="798"/>
      <c r="J30" s="798"/>
      <c r="K30" s="798"/>
      <c r="L30" s="798"/>
      <c r="M30" s="798"/>
      <c r="N30" s="1221"/>
    </row>
    <row r="31" spans="1:14" s="394" customFormat="1" ht="12">
      <c r="A31" s="395" t="s">
        <v>1290</v>
      </c>
      <c r="B31" s="799">
        <f>'Universities + Vocational S'!M13</f>
        <v>0</v>
      </c>
      <c r="C31" s="800">
        <f>'Universities + Vocational S'!N13</f>
        <v>0</v>
      </c>
      <c r="D31" s="800">
        <f>'Universities + Vocational S'!O13</f>
        <v>0</v>
      </c>
      <c r="E31" s="801">
        <f>'Universities + Vocational S'!M12</f>
        <v>1</v>
      </c>
      <c r="F31" s="799">
        <v>0</v>
      </c>
      <c r="G31" s="800">
        <v>0</v>
      </c>
      <c r="H31" s="800">
        <v>0</v>
      </c>
      <c r="I31" s="801">
        <f>'Universities + Vocational S'!M27</f>
        <v>35</v>
      </c>
      <c r="J31" s="799">
        <f>B31</f>
        <v>0</v>
      </c>
      <c r="K31" s="800">
        <f>C31</f>
        <v>0</v>
      </c>
      <c r="L31" s="800">
        <f>D31</f>
        <v>0</v>
      </c>
      <c r="M31" s="801">
        <f>'Universities + Vocational S'!M20</f>
        <v>694</v>
      </c>
      <c r="N31" s="795">
        <f t="shared" ref="N31:N41" si="6">SUM(J31:M31)</f>
        <v>694</v>
      </c>
    </row>
    <row r="32" spans="1:14" s="394" customFormat="1" ht="12">
      <c r="A32" s="395" t="s">
        <v>1291</v>
      </c>
      <c r="B32" s="799">
        <f>'General PNGUM'!B32</f>
        <v>21</v>
      </c>
      <c r="C32" s="800">
        <f>'General PNGUM'!C32</f>
        <v>1</v>
      </c>
      <c r="D32" s="800">
        <f>B31</f>
        <v>0</v>
      </c>
      <c r="E32" s="801">
        <f>C31</f>
        <v>0</v>
      </c>
      <c r="F32" s="799">
        <f>'Staff PNGUM'!B32</f>
        <v>102</v>
      </c>
      <c r="G32" s="800">
        <f>'Staff PNGUM'!C32</f>
        <v>0</v>
      </c>
      <c r="H32" s="800">
        <f>'[2]PNG - Bougainville'!D10</f>
        <v>0</v>
      </c>
      <c r="I32" s="801">
        <f>'[2]PNG - Bougainville'!E10</f>
        <v>0</v>
      </c>
      <c r="J32" s="799">
        <f>'Enrolments + Baptisms PNGUM'!S32+'Enrolments + Baptisms PNGUM'!T32</f>
        <v>1714</v>
      </c>
      <c r="K32" s="800">
        <f>'Enrolments + Baptisms PNGUM'!V32+'Enrolments + Baptisms PNGUM'!U32</f>
        <v>0</v>
      </c>
      <c r="L32" s="800">
        <f>'[2]PNG - Bougainville'!D20</f>
        <v>0</v>
      </c>
      <c r="M32" s="801">
        <v>0</v>
      </c>
      <c r="N32" s="795">
        <f t="shared" si="6"/>
        <v>1714</v>
      </c>
    </row>
    <row r="33" spans="1:14" s="394" customFormat="1" ht="12">
      <c r="A33" s="395" t="s">
        <v>1292</v>
      </c>
      <c r="B33" s="799">
        <f>'General PNGUM'!B52</f>
        <v>13</v>
      </c>
      <c r="C33" s="800">
        <f>'General PNGUM'!C52</f>
        <v>2</v>
      </c>
      <c r="D33" s="800">
        <f>B31</f>
        <v>0</v>
      </c>
      <c r="E33" s="801">
        <f>C31</f>
        <v>0</v>
      </c>
      <c r="F33" s="799">
        <f>'Staff PNGUM'!B52</f>
        <v>134</v>
      </c>
      <c r="G33" s="800">
        <f>'Staff PNGUM'!C52</f>
        <v>59</v>
      </c>
      <c r="H33" s="800">
        <f>'[2]PNG - Central'!D10</f>
        <v>0</v>
      </c>
      <c r="I33" s="801">
        <v>0</v>
      </c>
      <c r="J33" s="799">
        <f>'Enrolments + Baptisms PNGUM'!S52+'Enrolments + Baptisms PNGUM'!T52</f>
        <v>4093</v>
      </c>
      <c r="K33" s="800">
        <f>'Enrolments + Baptisms PNGUM'!V52+'Enrolments + Baptisms PNGUM'!U52</f>
        <v>1709</v>
      </c>
      <c r="L33" s="800">
        <f>'[2]PNG - Central'!D20</f>
        <v>0</v>
      </c>
      <c r="M33" s="801">
        <v>0</v>
      </c>
      <c r="N33" s="795">
        <f t="shared" si="6"/>
        <v>5802</v>
      </c>
    </row>
    <row r="34" spans="1:14" s="394" customFormat="1" ht="12">
      <c r="A34" s="395" t="s">
        <v>1293</v>
      </c>
      <c r="B34" s="799">
        <f>'General PNGUM'!B71</f>
        <v>13</v>
      </c>
      <c r="C34" s="800">
        <f>'General PNGUM'!C71</f>
        <v>3</v>
      </c>
      <c r="D34" s="800">
        <f>B31</f>
        <v>0</v>
      </c>
      <c r="E34" s="801">
        <f>C31</f>
        <v>0</v>
      </c>
      <c r="F34" s="799">
        <f>'Staff PNGUM'!B71</f>
        <v>109</v>
      </c>
      <c r="G34" s="800">
        <f>'Staff PNGUM'!C71</f>
        <v>52</v>
      </c>
      <c r="H34" s="800">
        <f>'[2]PNG - East Highl Simbu'!D10</f>
        <v>0</v>
      </c>
      <c r="I34" s="801">
        <f>'[2]PNG - East Highl Simbu'!E10</f>
        <v>0</v>
      </c>
      <c r="J34" s="799">
        <f>'Enrolments + Baptisms PNGUM'!S71+'Enrolments + Baptisms PNGUM'!T71</f>
        <v>3592</v>
      </c>
      <c r="K34" s="800">
        <f>'Enrolments + Baptisms PNGUM'!V71+'Enrolments + Baptisms PNGUM'!U71</f>
        <v>1857</v>
      </c>
      <c r="L34" s="800">
        <f>'[2]PNG - East Highl Simbu'!D20</f>
        <v>0</v>
      </c>
      <c r="M34" s="801">
        <f>'[2]PNG - East Highl Simbu'!E20</f>
        <v>0</v>
      </c>
      <c r="N34" s="795">
        <f t="shared" si="6"/>
        <v>5449</v>
      </c>
    </row>
    <row r="35" spans="1:14" s="394" customFormat="1" ht="12">
      <c r="A35" s="395" t="s">
        <v>1294</v>
      </c>
      <c r="B35" s="799">
        <f>'General PNGUM'!B110</f>
        <v>21</v>
      </c>
      <c r="C35" s="800">
        <f>'General PNGUM'!C110</f>
        <v>1</v>
      </c>
      <c r="D35" s="800">
        <f>B31</f>
        <v>0</v>
      </c>
      <c r="E35" s="801">
        <f>C31</f>
        <v>0</v>
      </c>
      <c r="F35" s="799">
        <f>'Staff PNGUM'!B110</f>
        <v>136</v>
      </c>
      <c r="G35" s="800">
        <f>'Staff PNGUM'!C110</f>
        <v>10</v>
      </c>
      <c r="H35" s="800">
        <f>'[2]PNG - Madang Manus'!D10</f>
        <v>0</v>
      </c>
      <c r="I35" s="801">
        <f>'[2]PNG - Madang Manus'!E10</f>
        <v>0</v>
      </c>
      <c r="J35" s="799">
        <f>'Enrolments + Baptisms PNGUM'!S110+'Enrolments + Baptisms PNGUM'!T110</f>
        <v>2614</v>
      </c>
      <c r="K35" s="800">
        <f>'Enrolments + Baptisms PNGUM'!V110+'Enrolments + Baptisms PNGUM'!U110</f>
        <v>168</v>
      </c>
      <c r="L35" s="800">
        <f>'[2]PNG - Madang Manus'!D20</f>
        <v>0</v>
      </c>
      <c r="M35" s="801">
        <f>'[2]PNG - Madang Manus'!E20</f>
        <v>0</v>
      </c>
      <c r="N35" s="795">
        <f t="shared" si="6"/>
        <v>2782</v>
      </c>
    </row>
    <row r="36" spans="1:14" s="394" customFormat="1" ht="12">
      <c r="A36" s="395" t="s">
        <v>1295</v>
      </c>
      <c r="B36" s="799">
        <f>'General PNGUM'!B82</f>
        <v>6</v>
      </c>
      <c r="C36" s="800">
        <f>'General PNGUM'!C82</f>
        <v>1</v>
      </c>
      <c r="D36" s="800">
        <f>B31</f>
        <v>0</v>
      </c>
      <c r="E36" s="801">
        <f>C31</f>
        <v>0</v>
      </c>
      <c r="F36" s="799">
        <f>'Staff PNGUM'!B82</f>
        <v>68</v>
      </c>
      <c r="G36" s="800">
        <f>'Staff PNGUM'!C82</f>
        <v>8</v>
      </c>
      <c r="H36" s="800">
        <f>'[2]PNG - Morobe'!D10</f>
        <v>0</v>
      </c>
      <c r="I36" s="801">
        <f>'[2]PNG - Morobe'!E10</f>
        <v>0</v>
      </c>
      <c r="J36" s="799">
        <f>'Enrolments + Baptisms PNGUM'!S82+'Enrolments + Baptisms PNGUM'!T82</f>
        <v>2197</v>
      </c>
      <c r="K36" s="800">
        <f>'Enrolments + Baptisms PNGUM'!V82+'Enrolments + Baptisms PNGUM'!U82</f>
        <v>308</v>
      </c>
      <c r="L36" s="800">
        <f>'[2]PNG - Morobe'!D20</f>
        <v>0</v>
      </c>
      <c r="M36" s="801">
        <f>'[2]PNG - Morobe'!E20</f>
        <v>0</v>
      </c>
      <c r="N36" s="795">
        <f t="shared" si="6"/>
        <v>2505</v>
      </c>
    </row>
    <row r="37" spans="1:14" s="394" customFormat="1" ht="12">
      <c r="A37" s="395" t="s">
        <v>1296</v>
      </c>
      <c r="B37" s="799">
        <f>'General PNGUM'!B141</f>
        <v>24</v>
      </c>
      <c r="C37" s="800">
        <f>'General PNGUM'!C141</f>
        <v>1</v>
      </c>
      <c r="D37" s="800">
        <f>B31</f>
        <v>0</v>
      </c>
      <c r="E37" s="801">
        <f>C31</f>
        <v>0</v>
      </c>
      <c r="F37" s="799">
        <f>'Staff PNGUM'!B141</f>
        <v>132</v>
      </c>
      <c r="G37" s="800">
        <f>'Staff PNGUM'!C141</f>
        <v>12</v>
      </c>
      <c r="H37" s="800">
        <f>'[2]PNG - New Brit New Ireland'!D10</f>
        <v>0</v>
      </c>
      <c r="I37" s="801">
        <v>0</v>
      </c>
      <c r="J37" s="799">
        <f>'Enrolments + Baptisms PNGUM'!S141+'Enrolments + Baptisms PNGUM'!T141</f>
        <v>3362</v>
      </c>
      <c r="K37" s="800">
        <f>'Enrolments + Baptisms PNGUM'!V141+'Enrolments + Baptisms PNGUM'!U141</f>
        <v>161</v>
      </c>
      <c r="L37" s="800">
        <f>'[2]PNG - New Brit New Ireland'!D20</f>
        <v>0</v>
      </c>
      <c r="M37" s="801">
        <v>0</v>
      </c>
      <c r="N37" s="795">
        <f t="shared" si="6"/>
        <v>3523</v>
      </c>
    </row>
    <row r="38" spans="1:14" s="394" customFormat="1" ht="12">
      <c r="A38" s="395" t="s">
        <v>1297</v>
      </c>
      <c r="B38" s="799">
        <f>'General PNGUM'!B149</f>
        <v>4</v>
      </c>
      <c r="C38" s="800">
        <f>'General PNGUM'!C149</f>
        <v>1</v>
      </c>
      <c r="D38" s="800">
        <f>B31</f>
        <v>0</v>
      </c>
      <c r="E38" s="801">
        <f>C31</f>
        <v>0</v>
      </c>
      <c r="F38" s="799">
        <f>'Staff PNGUM'!B149</f>
        <v>24</v>
      </c>
      <c r="G38" s="800">
        <f>'Staff PNGUM'!C149</f>
        <v>7</v>
      </c>
      <c r="H38" s="800">
        <f>'[2]PNG - North East'!D10</f>
        <v>0</v>
      </c>
      <c r="I38" s="801">
        <f>'[2]PNG - North East'!E10</f>
        <v>0</v>
      </c>
      <c r="J38" s="799">
        <f>'Enrolments + Baptisms PNGUM'!S149+'Enrolments + Baptisms PNGUM'!T149</f>
        <v>725</v>
      </c>
      <c r="K38" s="800">
        <f>'Enrolments + Baptisms PNGUM'!V149+'Enrolments + Baptisms PNGUM'!U149</f>
        <v>354</v>
      </c>
      <c r="L38" s="800">
        <f>'[2]PNG - North East'!D20</f>
        <v>0</v>
      </c>
      <c r="M38" s="801">
        <f>'[2]PNG - North East'!E20</f>
        <v>0</v>
      </c>
      <c r="N38" s="795">
        <f t="shared" si="6"/>
        <v>1079</v>
      </c>
    </row>
    <row r="39" spans="1:14" s="394" customFormat="1" ht="12">
      <c r="A39" s="395" t="s">
        <v>1298</v>
      </c>
      <c r="B39" s="799">
        <f>'General PNGUM'!B169</f>
        <v>16</v>
      </c>
      <c r="C39" s="800">
        <f>'General PNGUM'!C169</f>
        <v>1</v>
      </c>
      <c r="D39" s="800">
        <f>B31</f>
        <v>0</v>
      </c>
      <c r="E39" s="801">
        <f>C31</f>
        <v>0</v>
      </c>
      <c r="F39" s="799">
        <f>'Staff PNGUM'!B169</f>
        <v>116</v>
      </c>
      <c r="G39" s="800">
        <f>'Staff PNGUM'!C169</f>
        <v>18</v>
      </c>
      <c r="H39" s="800">
        <f>'[2]PNG - Sepik'!D10</f>
        <v>0</v>
      </c>
      <c r="I39" s="801">
        <f>'[2]PNG - Sepik'!E10</f>
        <v>0</v>
      </c>
      <c r="J39" s="799">
        <f>'Enrolments + Baptisms PNGUM'!S169+'Enrolments + Baptisms PNGUM'!T169</f>
        <v>2736</v>
      </c>
      <c r="K39" s="800">
        <f>'Enrolments + Baptisms PNGUM'!V169+'Enrolments + Baptisms PNGUM'!U169</f>
        <v>396</v>
      </c>
      <c r="L39" s="800">
        <f>'[2]PNG - Sepik'!D20</f>
        <v>0</v>
      </c>
      <c r="M39" s="801">
        <f>'[2]PNG - Sepik'!E20</f>
        <v>0</v>
      </c>
      <c r="N39" s="795">
        <f t="shared" si="6"/>
        <v>3132</v>
      </c>
    </row>
    <row r="40" spans="1:14" s="394" customFormat="1" ht="12">
      <c r="A40" s="395" t="s">
        <v>1299</v>
      </c>
      <c r="B40" s="799">
        <f>'General PNGUM'!B178</f>
        <v>6</v>
      </c>
      <c r="C40" s="800">
        <f>'General PNGUM'!C178</f>
        <v>0</v>
      </c>
      <c r="D40" s="800">
        <f>B31</f>
        <v>0</v>
      </c>
      <c r="E40" s="801">
        <f>C31</f>
        <v>0</v>
      </c>
      <c r="F40" s="799">
        <f>'Staff PNGUM'!B178</f>
        <v>20</v>
      </c>
      <c r="G40" s="800">
        <f>'Staff PNGUM'!C178</f>
        <v>0</v>
      </c>
      <c r="H40" s="800">
        <f>'[2]PNG - South West'!D10</f>
        <v>0</v>
      </c>
      <c r="I40" s="801">
        <f>'[2]PNG - South West'!E10</f>
        <v>0</v>
      </c>
      <c r="J40" s="799">
        <f>'Enrolments + Baptisms PNGUM'!S181+'Enrolments + Baptisms PNGUM'!T181</f>
        <v>794</v>
      </c>
      <c r="K40" s="800">
        <f>'Enrolments + Baptisms PNGUM'!SX181+'Enrolments + Baptisms PNGUM'!U181</f>
        <v>0</v>
      </c>
      <c r="L40" s="800">
        <f>'[2]PNG - South West'!D20</f>
        <v>0</v>
      </c>
      <c r="M40" s="801">
        <f>'[2]PNG - South West'!E20</f>
        <v>0</v>
      </c>
      <c r="N40" s="795">
        <f t="shared" si="6"/>
        <v>794</v>
      </c>
    </row>
    <row r="41" spans="1:14" s="394" customFormat="1" ht="12.75" thickBot="1">
      <c r="A41" s="395" t="s">
        <v>1300</v>
      </c>
      <c r="B41" s="799">
        <f>'General PNGUM'!B201</f>
        <v>15</v>
      </c>
      <c r="C41" s="800">
        <f>'General PNGUM'!C201</f>
        <v>2</v>
      </c>
      <c r="D41" s="800">
        <f>B31</f>
        <v>0</v>
      </c>
      <c r="E41" s="801">
        <f>C31</f>
        <v>0</v>
      </c>
      <c r="F41" s="799">
        <f>'Staff PNGUM'!B201</f>
        <v>157</v>
      </c>
      <c r="G41" s="800">
        <f>'Staff PNGUM'!C201</f>
        <v>46</v>
      </c>
      <c r="H41" s="800">
        <f>'[2]PNG - West High'!D10</f>
        <v>0</v>
      </c>
      <c r="I41" s="801">
        <f>'[2]PNG - West High'!E10</f>
        <v>0</v>
      </c>
      <c r="J41" s="799">
        <f>'Enrolments + Baptisms PNGUM'!S204+'Enrolments + Baptisms PNGUM'!T204</f>
        <v>4129</v>
      </c>
      <c r="K41" s="800">
        <f>'Enrolments + Baptisms PNGUM'!V204+'Enrolments + Baptisms PNGUM'!U204</f>
        <v>1047</v>
      </c>
      <c r="L41" s="800">
        <f>'[2]PNG - West High'!D20</f>
        <v>0</v>
      </c>
      <c r="M41" s="801">
        <f>'[2]PNG - West High'!E20</f>
        <v>0</v>
      </c>
      <c r="N41" s="795">
        <f t="shared" si="6"/>
        <v>5176</v>
      </c>
    </row>
    <row r="42" spans="1:14" s="227" customFormat="1" ht="12.75" thickBot="1">
      <c r="A42" s="1492" t="s">
        <v>1301</v>
      </c>
      <c r="B42" s="1493">
        <f t="shared" ref="B42:G42" si="7">SUM(B31:B41)</f>
        <v>139</v>
      </c>
      <c r="C42" s="1494">
        <f t="shared" si="7"/>
        <v>13</v>
      </c>
      <c r="D42" s="1494">
        <f t="shared" si="7"/>
        <v>0</v>
      </c>
      <c r="E42" s="1495">
        <f t="shared" si="7"/>
        <v>1</v>
      </c>
      <c r="F42" s="1494">
        <f t="shared" si="7"/>
        <v>998</v>
      </c>
      <c r="G42" s="1494">
        <f t="shared" si="7"/>
        <v>212</v>
      </c>
      <c r="H42" s="1494"/>
      <c r="I42" s="1495">
        <f t="shared" ref="I42:N42" si="8">SUM(I31:I41)</f>
        <v>35</v>
      </c>
      <c r="J42" s="1494">
        <f t="shared" si="8"/>
        <v>25956</v>
      </c>
      <c r="K42" s="1494">
        <f t="shared" si="8"/>
        <v>6000</v>
      </c>
      <c r="L42" s="1494">
        <f t="shared" si="8"/>
        <v>0</v>
      </c>
      <c r="M42" s="1495">
        <f t="shared" si="8"/>
        <v>694</v>
      </c>
      <c r="N42" s="1496">
        <f t="shared" si="8"/>
        <v>32650</v>
      </c>
    </row>
    <row r="43" spans="1:14" s="394" customFormat="1" ht="12.75" thickBot="1">
      <c r="A43" s="552"/>
      <c r="B43" s="796"/>
      <c r="C43" s="796"/>
      <c r="D43" s="796"/>
      <c r="E43" s="796"/>
      <c r="F43" s="797"/>
      <c r="G43" s="797"/>
      <c r="H43" s="797"/>
      <c r="I43" s="797"/>
      <c r="J43" s="797"/>
      <c r="K43" s="797"/>
      <c r="L43" s="797"/>
      <c r="M43" s="797"/>
      <c r="N43" s="1220">
        <f>SUM(J43:M43)</f>
        <v>0</v>
      </c>
    </row>
    <row r="44" spans="1:14" s="394" customFormat="1" ht="12.75" thickBot="1">
      <c r="A44" s="1488" t="s">
        <v>1302</v>
      </c>
      <c r="B44" s="798"/>
      <c r="C44" s="798"/>
      <c r="D44" s="798"/>
      <c r="E44" s="798"/>
      <c r="F44" s="798"/>
      <c r="G44" s="798"/>
      <c r="H44" s="798"/>
      <c r="I44" s="798"/>
      <c r="J44" s="798"/>
      <c r="K44" s="798"/>
      <c r="L44" s="798"/>
      <c r="M44" s="798"/>
      <c r="N44" s="1221"/>
    </row>
    <row r="45" spans="1:14" s="394" customFormat="1" ht="12">
      <c r="A45" s="413" t="s">
        <v>1303</v>
      </c>
      <c r="B45" s="1497">
        <f>'Universities + Vocational S'!K13</f>
        <v>1</v>
      </c>
      <c r="C45" s="1498">
        <f>'Universities + Vocational S'!K13</f>
        <v>1</v>
      </c>
      <c r="D45" s="1498">
        <f>'Universities + Vocational S'!K13</f>
        <v>1</v>
      </c>
      <c r="E45" s="1499">
        <f>'Universities + Vocational S'!K12</f>
        <v>1</v>
      </c>
      <c r="F45" s="799">
        <f>B45</f>
        <v>1</v>
      </c>
      <c r="G45" s="800">
        <f>C45</f>
        <v>1</v>
      </c>
      <c r="H45" s="800">
        <f>D45</f>
        <v>1</v>
      </c>
      <c r="I45" s="801">
        <f>'Universities + Vocational S'!K27</f>
        <v>22</v>
      </c>
      <c r="J45" s="799">
        <f>B45</f>
        <v>1</v>
      </c>
      <c r="K45" s="800">
        <f>C45</f>
        <v>1</v>
      </c>
      <c r="L45" s="800">
        <f>D45</f>
        <v>1</v>
      </c>
      <c r="M45" s="801">
        <f>'Universities + Vocational S'!K20</f>
        <v>555</v>
      </c>
      <c r="N45" s="795">
        <f>SUM(J45:M45)</f>
        <v>558</v>
      </c>
    </row>
    <row r="46" spans="1:14" s="394" customFormat="1" ht="12">
      <c r="A46" s="395" t="s">
        <v>1304</v>
      </c>
      <c r="B46" s="799"/>
      <c r="C46" s="800"/>
      <c r="D46" s="800">
        <f>'Universities + Vocational S'!P13</f>
        <v>0</v>
      </c>
      <c r="E46" s="801"/>
      <c r="F46" s="799">
        <f>B46</f>
        <v>0</v>
      </c>
      <c r="G46" s="800">
        <f>C46</f>
        <v>0</v>
      </c>
      <c r="H46" s="800">
        <f>'Universities + Vocational S'!P27</f>
        <v>0</v>
      </c>
      <c r="I46" s="801">
        <f>E46</f>
        <v>0</v>
      </c>
      <c r="J46" s="799">
        <f>B46</f>
        <v>0</v>
      </c>
      <c r="K46" s="800">
        <f>C46</f>
        <v>0</v>
      </c>
      <c r="L46" s="800">
        <f>'Universities + Vocational S'!P20</f>
        <v>0</v>
      </c>
      <c r="M46" s="801">
        <f>E46</f>
        <v>0</v>
      </c>
      <c r="N46" s="795">
        <f t="shared" ref="N46:N55" si="9">SUM(J46:M46)</f>
        <v>0</v>
      </c>
    </row>
    <row r="47" spans="1:14" s="394" customFormat="1" ht="12">
      <c r="A47" s="395" t="s">
        <v>1305</v>
      </c>
      <c r="B47" s="793"/>
      <c r="C47" s="794"/>
      <c r="D47" s="794">
        <f>'Universities + Vocational S'!Q13</f>
        <v>1</v>
      </c>
      <c r="E47" s="795"/>
      <c r="F47" s="799">
        <v>0</v>
      </c>
      <c r="G47" s="800">
        <v>0</v>
      </c>
      <c r="H47" s="800">
        <f>'Universities + Vocational S'!Q27</f>
        <v>17</v>
      </c>
      <c r="I47" s="801">
        <f>'[2]TPUM - Sols'!E10</f>
        <v>0</v>
      </c>
      <c r="J47" s="799">
        <f>B47</f>
        <v>0</v>
      </c>
      <c r="K47" s="800">
        <f>C47</f>
        <v>0</v>
      </c>
      <c r="L47" s="800">
        <f>'Universities + Vocational S'!Q20</f>
        <v>217</v>
      </c>
      <c r="M47" s="801">
        <f>E47</f>
        <v>0</v>
      </c>
      <c r="N47" s="795">
        <f t="shared" si="9"/>
        <v>217</v>
      </c>
    </row>
    <row r="48" spans="1:14" s="394" customFormat="1" ht="12">
      <c r="A48" s="395" t="s">
        <v>537</v>
      </c>
      <c r="B48" s="793">
        <f>'General TPUM'!D10</f>
        <v>1</v>
      </c>
      <c r="C48" s="794">
        <f>'General TPUM'!E10</f>
        <v>1</v>
      </c>
      <c r="D48" s="794"/>
      <c r="E48" s="1901"/>
      <c r="F48" s="799">
        <f>'Staff TPUM'!B11</f>
        <v>10</v>
      </c>
      <c r="G48" s="794">
        <f>'Staff TPUM'!C11</f>
        <v>7</v>
      </c>
      <c r="H48" s="800"/>
      <c r="I48" s="801"/>
      <c r="J48" s="799">
        <f>'Enrolments + Baptisms TPUM'!S11+'Enrolments + Baptisms TPUM'!T11</f>
        <v>162</v>
      </c>
      <c r="K48" s="800">
        <f>'Enrolments + Baptisms TPUM'!U11+'Enrolments + Baptisms TPUM'!V11</f>
        <v>47</v>
      </c>
      <c r="L48" s="800"/>
      <c r="M48" s="801"/>
      <c r="N48" s="795">
        <f t="shared" si="9"/>
        <v>209</v>
      </c>
    </row>
    <row r="49" spans="1:14" s="394" customFormat="1" ht="12">
      <c r="A49" s="395" t="s">
        <v>1306</v>
      </c>
      <c r="B49" s="793">
        <f>'General TPUM'!D26</f>
        <v>11</v>
      </c>
      <c r="C49" s="794">
        <f>'General TPUM'!E26</f>
        <v>2</v>
      </c>
      <c r="D49" s="1057" t="s">
        <v>739</v>
      </c>
      <c r="E49" s="1057" t="s">
        <v>739</v>
      </c>
      <c r="F49" s="799">
        <f>'Staff TPUM'!B26</f>
        <v>68</v>
      </c>
      <c r="G49" s="800">
        <f>'Staff TPUM'!C26</f>
        <v>46</v>
      </c>
      <c r="H49" s="800" t="str">
        <f>D49</f>
        <v>-</v>
      </c>
      <c r="I49" s="801" t="str">
        <f>E49</f>
        <v>-</v>
      </c>
      <c r="J49" s="799">
        <f>'Enrolments + Baptisms TPUM'!S27+'Enrolments + Baptisms TPUM'!T27</f>
        <v>2004</v>
      </c>
      <c r="K49" s="800">
        <f>'Enrolments + Baptisms TPUM'!V27+'Enrolments + Baptisms TPUM'!U27</f>
        <v>424</v>
      </c>
      <c r="L49" s="800" t="str">
        <f>H49</f>
        <v>-</v>
      </c>
      <c r="M49" s="801" t="str">
        <f>I49</f>
        <v>-</v>
      </c>
      <c r="N49" s="795">
        <f t="shared" si="9"/>
        <v>2428</v>
      </c>
    </row>
    <row r="50" spans="1:14" s="394" customFormat="1" ht="12">
      <c r="A50" s="395" t="s">
        <v>1307</v>
      </c>
      <c r="B50" s="793">
        <f>'General TPUM'!D34</f>
        <v>4</v>
      </c>
      <c r="C50" s="794">
        <f>'General TPUM'!E34</f>
        <v>1</v>
      </c>
      <c r="D50" s="1057" t="s">
        <v>739</v>
      </c>
      <c r="E50" s="1057" t="s">
        <v>739</v>
      </c>
      <c r="F50" s="799">
        <f>'Staff TPUM'!B34</f>
        <v>0</v>
      </c>
      <c r="G50" s="800">
        <f>'Staff TPUM'!C34</f>
        <v>24</v>
      </c>
      <c r="H50" s="800" t="str">
        <f t="shared" ref="H50:H55" si="10">D50</f>
        <v>-</v>
      </c>
      <c r="I50" s="801" t="str">
        <f t="shared" ref="I50:I55" si="11">E50</f>
        <v>-</v>
      </c>
      <c r="J50" s="799">
        <f>'Enrolments + Baptisms TPUM'!S35+'Enrolments + Baptisms TPUM'!T35</f>
        <v>0</v>
      </c>
      <c r="K50" s="800">
        <f>'Enrolments + Baptisms TPUM'!V35+'Enrolments + Baptisms TPUM'!U35</f>
        <v>345</v>
      </c>
      <c r="L50" s="800" t="str">
        <f t="shared" ref="L50:L55" si="12">H50</f>
        <v>-</v>
      </c>
      <c r="M50" s="801" t="str">
        <f t="shared" ref="M50:M55" si="13">I50</f>
        <v>-</v>
      </c>
      <c r="N50" s="795">
        <f t="shared" si="9"/>
        <v>345</v>
      </c>
    </row>
    <row r="51" spans="1:14" s="394" customFormat="1" ht="12">
      <c r="A51" s="395" t="s">
        <v>1308</v>
      </c>
      <c r="B51" s="793">
        <f>'General TPUM'!D39</f>
        <v>1</v>
      </c>
      <c r="C51" s="794">
        <f>'General TPUM'!E39</f>
        <v>1</v>
      </c>
      <c r="D51" s="1057" t="s">
        <v>739</v>
      </c>
      <c r="E51" s="1057" t="s">
        <v>739</v>
      </c>
      <c r="F51" s="799">
        <f>'Staff TPUM'!B39</f>
        <v>23</v>
      </c>
      <c r="G51" s="800">
        <f>'Staff TPUM'!C39</f>
        <v>12</v>
      </c>
      <c r="H51" s="800" t="str">
        <f t="shared" si="10"/>
        <v>-</v>
      </c>
      <c r="I51" s="801" t="str">
        <f t="shared" si="11"/>
        <v>-</v>
      </c>
      <c r="J51" s="799">
        <f>'Enrolments + Baptisms TPUM'!S40+'Enrolments + Baptisms TPUM'!T40</f>
        <v>651</v>
      </c>
      <c r="K51" s="800">
        <f>'Enrolments + Baptisms TPUM'!V40+'Enrolments + Baptisms TPUM'!U40</f>
        <v>157</v>
      </c>
      <c r="L51" s="800" t="str">
        <f t="shared" si="12"/>
        <v>-</v>
      </c>
      <c r="M51" s="801" t="str">
        <f t="shared" si="13"/>
        <v>-</v>
      </c>
      <c r="N51" s="795">
        <f t="shared" si="9"/>
        <v>808</v>
      </c>
    </row>
    <row r="52" spans="1:14" s="394" customFormat="1" ht="12">
      <c r="A52" s="395" t="s">
        <v>1060</v>
      </c>
      <c r="B52" s="793">
        <f>'General TPUM'!D138</f>
        <v>91</v>
      </c>
      <c r="C52" s="794">
        <f>'General TPUM'!E138</f>
        <v>24</v>
      </c>
      <c r="D52" s="1057" t="s">
        <v>739</v>
      </c>
      <c r="E52" s="1057" t="s">
        <v>739</v>
      </c>
      <c r="F52" s="799">
        <f>'Staff TPUM'!B137</f>
        <v>542</v>
      </c>
      <c r="G52" s="800">
        <f>'Staff TPUM'!C137</f>
        <v>252</v>
      </c>
      <c r="H52" s="800" t="str">
        <f t="shared" si="10"/>
        <v>-</v>
      </c>
      <c r="I52" s="801" t="str">
        <f t="shared" si="11"/>
        <v>-</v>
      </c>
      <c r="J52" s="799">
        <f>'Enrolments + Baptisms TPUM'!S139+'Enrolments + Baptisms TPUM'!T139</f>
        <v>11978</v>
      </c>
      <c r="K52" s="800">
        <f>'Enrolments + Baptisms TPUM'!V139+'Enrolments + Baptisms TPUM'!U139</f>
        <v>4566</v>
      </c>
      <c r="L52" s="800" t="str">
        <f t="shared" si="12"/>
        <v>-</v>
      </c>
      <c r="M52" s="801" t="str">
        <f t="shared" si="13"/>
        <v>-</v>
      </c>
      <c r="N52" s="795">
        <f t="shared" si="9"/>
        <v>16544</v>
      </c>
    </row>
    <row r="53" spans="1:14" s="394" customFormat="1" ht="12">
      <c r="A53" s="395" t="s">
        <v>1309</v>
      </c>
      <c r="B53" s="793">
        <f>'General TPUM'!D145</f>
        <v>2</v>
      </c>
      <c r="C53" s="794">
        <f>'General TPUM'!E145</f>
        <v>2</v>
      </c>
      <c r="D53" s="1057" t="s">
        <v>739</v>
      </c>
      <c r="E53" s="1057" t="s">
        <v>739</v>
      </c>
      <c r="F53" s="799">
        <f>'Staff TPUM'!B144</f>
        <v>24</v>
      </c>
      <c r="G53" s="800">
        <f>'Staff TPUM'!C144</f>
        <v>29</v>
      </c>
      <c r="H53" s="800" t="str">
        <f t="shared" si="10"/>
        <v>-</v>
      </c>
      <c r="I53" s="801" t="str">
        <f t="shared" si="11"/>
        <v>-</v>
      </c>
      <c r="J53" s="799">
        <f>'Enrolments + Baptisms TPUM'!S146+'Enrolments + Baptisms TPUM'!T146</f>
        <v>736</v>
      </c>
      <c r="K53" s="800">
        <f>'Enrolments + Baptisms TPUM'!V146+'Enrolments + Baptisms TPUM'!U146</f>
        <v>422</v>
      </c>
      <c r="L53" s="800" t="str">
        <f t="shared" si="12"/>
        <v>-</v>
      </c>
      <c r="M53" s="801" t="str">
        <f t="shared" si="13"/>
        <v>-</v>
      </c>
      <c r="N53" s="795">
        <f t="shared" si="9"/>
        <v>1158</v>
      </c>
    </row>
    <row r="54" spans="1:14" s="394" customFormat="1" ht="12">
      <c r="A54" s="395" t="s">
        <v>1310</v>
      </c>
      <c r="B54" s="793">
        <f>'General TPUM'!D149</f>
        <v>1</v>
      </c>
      <c r="C54" s="794">
        <f>'General TPUM'!E149</f>
        <v>0</v>
      </c>
      <c r="D54" s="1057" t="s">
        <v>739</v>
      </c>
      <c r="E54" s="1057" t="s">
        <v>739</v>
      </c>
      <c r="F54" s="799">
        <f>'Staff TPUM'!B148</f>
        <v>10</v>
      </c>
      <c r="G54" s="800">
        <f>'Staff TPUM'!C148</f>
        <v>0</v>
      </c>
      <c r="H54" s="800" t="str">
        <f t="shared" si="10"/>
        <v>-</v>
      </c>
      <c r="I54" s="801" t="str">
        <f t="shared" si="11"/>
        <v>-</v>
      </c>
      <c r="J54" s="799">
        <f>'Enrolments + Baptisms TPUM'!S150+'Enrolments + Baptisms TPUM'!T150</f>
        <v>288</v>
      </c>
      <c r="K54" s="800">
        <f>'Enrolments + Baptisms TPUM'!V150+'Enrolments + Baptisms TPUM'!U150</f>
        <v>0</v>
      </c>
      <c r="L54" s="800" t="str">
        <f t="shared" si="12"/>
        <v>-</v>
      </c>
      <c r="M54" s="801" t="str">
        <f t="shared" si="13"/>
        <v>-</v>
      </c>
      <c r="N54" s="795">
        <f t="shared" si="9"/>
        <v>288</v>
      </c>
    </row>
    <row r="55" spans="1:14" s="394" customFormat="1" ht="12.75" thickBot="1">
      <c r="A55" s="395" t="s">
        <v>1086</v>
      </c>
      <c r="B55" s="793">
        <f>'General TPUM'!D184</f>
        <v>25</v>
      </c>
      <c r="C55" s="794">
        <f>'General TPUM'!E184</f>
        <v>8</v>
      </c>
      <c r="D55" s="1057" t="s">
        <v>739</v>
      </c>
      <c r="E55" s="1057" t="s">
        <v>739</v>
      </c>
      <c r="F55" s="799">
        <f>'Staff TPUM'!B182</f>
        <v>147</v>
      </c>
      <c r="G55" s="800">
        <f>'Staff TPUM'!C182</f>
        <v>94</v>
      </c>
      <c r="H55" s="800" t="str">
        <f t="shared" si="10"/>
        <v>-</v>
      </c>
      <c r="I55" s="801" t="str">
        <f t="shared" si="11"/>
        <v>-</v>
      </c>
      <c r="J55" s="799">
        <f>'Enrolments + Baptisms TPUM'!S185+'Enrolments + Baptisms TPUM'!T185</f>
        <v>3121</v>
      </c>
      <c r="K55" s="800">
        <f>'Enrolments + Baptisms TPUM'!U185+'Enrolments + Baptisms TPUM'!V185</f>
        <v>1471</v>
      </c>
      <c r="L55" s="800" t="str">
        <f t="shared" si="12"/>
        <v>-</v>
      </c>
      <c r="M55" s="801" t="str">
        <f t="shared" si="13"/>
        <v>-</v>
      </c>
      <c r="N55" s="795">
        <f t="shared" si="9"/>
        <v>4592</v>
      </c>
    </row>
    <row r="56" spans="1:14" s="227" customFormat="1" ht="12.75" thickBot="1">
      <c r="A56" s="1492" t="s">
        <v>1311</v>
      </c>
      <c r="B56" s="1493">
        <f t="shared" ref="B56:N56" si="14">SUM(B45:B55)</f>
        <v>137</v>
      </c>
      <c r="C56" s="1494">
        <f t="shared" si="14"/>
        <v>40</v>
      </c>
      <c r="D56" s="1494">
        <f t="shared" si="14"/>
        <v>2</v>
      </c>
      <c r="E56" s="1495">
        <f t="shared" si="14"/>
        <v>1</v>
      </c>
      <c r="F56" s="1494">
        <f t="shared" si="14"/>
        <v>825</v>
      </c>
      <c r="G56" s="1494">
        <f t="shared" si="14"/>
        <v>465</v>
      </c>
      <c r="H56" s="1494">
        <f t="shared" si="14"/>
        <v>18</v>
      </c>
      <c r="I56" s="1495">
        <f t="shared" si="14"/>
        <v>22</v>
      </c>
      <c r="J56" s="1493">
        <f t="shared" si="14"/>
        <v>18941</v>
      </c>
      <c r="K56" s="1494">
        <f t="shared" si="14"/>
        <v>7433</v>
      </c>
      <c r="L56" s="1494">
        <f t="shared" si="14"/>
        <v>218</v>
      </c>
      <c r="M56" s="1495">
        <f t="shared" si="14"/>
        <v>555</v>
      </c>
      <c r="N56" s="1496">
        <f t="shared" si="14"/>
        <v>27147</v>
      </c>
    </row>
    <row r="57" spans="1:14" s="394" customFormat="1" ht="12.75" thickBot="1">
      <c r="A57" s="552"/>
      <c r="B57" s="796"/>
      <c r="C57" s="796"/>
      <c r="D57" s="796"/>
      <c r="E57" s="796"/>
      <c r="F57" s="797"/>
      <c r="G57" s="797"/>
      <c r="H57" s="797"/>
      <c r="I57" s="797"/>
      <c r="J57" s="797"/>
      <c r="K57" s="797">
        <f>J56+K56</f>
        <v>26374</v>
      </c>
      <c r="L57" s="797"/>
      <c r="M57" s="797"/>
      <c r="N57" s="1220"/>
    </row>
    <row r="58" spans="1:14" s="394" customFormat="1" ht="12.75" thickBot="1">
      <c r="A58" s="1488" t="s">
        <v>1</v>
      </c>
      <c r="B58" s="798" t="s">
        <v>1312</v>
      </c>
      <c r="C58" s="798"/>
      <c r="D58" s="798"/>
      <c r="E58" s="798"/>
      <c r="F58" s="798"/>
      <c r="G58" s="798"/>
      <c r="H58" s="798"/>
      <c r="I58" s="798"/>
      <c r="J58" s="798"/>
      <c r="K58" s="798"/>
      <c r="L58" s="798"/>
      <c r="M58" s="798"/>
      <c r="N58" s="1221"/>
    </row>
    <row r="59" spans="1:14" s="394" customFormat="1" ht="12">
      <c r="A59" s="395" t="s">
        <v>1313</v>
      </c>
      <c r="B59" s="799">
        <v>0</v>
      </c>
      <c r="C59" s="800"/>
      <c r="D59" s="800">
        <f>'Universities + Vocational S'!K13</f>
        <v>1</v>
      </c>
      <c r="E59" s="801">
        <f>'Universities + Vocational S'!I12</f>
        <v>1</v>
      </c>
      <c r="F59" s="799">
        <f t="shared" ref="F59:H60" si="15">B59</f>
        <v>0</v>
      </c>
      <c r="G59" s="800">
        <f t="shared" si="15"/>
        <v>0</v>
      </c>
      <c r="H59" s="800">
        <f t="shared" si="15"/>
        <v>1</v>
      </c>
      <c r="I59" s="801">
        <f>'Universities + Vocational S'!I27</f>
        <v>72</v>
      </c>
      <c r="J59" s="799">
        <f t="shared" ref="J59:L60" si="16">F59</f>
        <v>0</v>
      </c>
      <c r="K59" s="800">
        <f t="shared" si="16"/>
        <v>0</v>
      </c>
      <c r="L59" s="800">
        <f t="shared" si="16"/>
        <v>1</v>
      </c>
      <c r="M59" s="801">
        <f>'Universities + Vocational S'!I20</f>
        <v>1413</v>
      </c>
      <c r="N59" s="795">
        <f t="shared" ref="N59:N64" si="17">SUM(J59:M59)</f>
        <v>1414</v>
      </c>
    </row>
    <row r="60" spans="1:14" s="394" customFormat="1" ht="12">
      <c r="A60" s="395" t="s">
        <v>1314</v>
      </c>
      <c r="B60" s="799">
        <f>B59</f>
        <v>0</v>
      </c>
      <c r="C60" s="800">
        <f>C59</f>
        <v>0</v>
      </c>
      <c r="D60" s="800">
        <f>D59</f>
        <v>1</v>
      </c>
      <c r="E60" s="801">
        <f>'Universities + Vocational S'!J12</f>
        <v>1</v>
      </c>
      <c r="F60" s="799">
        <f t="shared" si="15"/>
        <v>0</v>
      </c>
      <c r="G60" s="800">
        <f t="shared" si="15"/>
        <v>0</v>
      </c>
      <c r="H60" s="800">
        <f t="shared" si="15"/>
        <v>1</v>
      </c>
      <c r="I60" s="801">
        <f>'Universities + Vocational S'!J27</f>
        <v>48</v>
      </c>
      <c r="J60" s="799">
        <f t="shared" si="16"/>
        <v>0</v>
      </c>
      <c r="K60" s="800">
        <f t="shared" si="16"/>
        <v>0</v>
      </c>
      <c r="L60" s="800">
        <f t="shared" si="16"/>
        <v>1</v>
      </c>
      <c r="M60" s="801">
        <f>'Universities + Vocational S'!J20</f>
        <v>1225</v>
      </c>
      <c r="N60" s="795">
        <f t="shared" si="17"/>
        <v>1226</v>
      </c>
    </row>
    <row r="61" spans="1:14" s="394" customFormat="1" ht="12">
      <c r="A61" s="395" t="s">
        <v>1315</v>
      </c>
      <c r="B61" s="799">
        <f>B$18</f>
        <v>42</v>
      </c>
      <c r="C61" s="800">
        <f>C$18</f>
        <v>30</v>
      </c>
      <c r="D61" s="800">
        <f>D$18</f>
        <v>1</v>
      </c>
      <c r="E61" s="801">
        <f>E$18</f>
        <v>0</v>
      </c>
      <c r="F61" s="799">
        <f t="shared" ref="F61:M61" si="18">F$18</f>
        <v>580</v>
      </c>
      <c r="G61" s="800">
        <f t="shared" si="18"/>
        <v>581</v>
      </c>
      <c r="H61" s="800">
        <f t="shared" si="18"/>
        <v>2</v>
      </c>
      <c r="I61" s="801">
        <f t="shared" si="18"/>
        <v>0</v>
      </c>
      <c r="J61" s="799">
        <f t="shared" si="18"/>
        <v>9933</v>
      </c>
      <c r="K61" s="800">
        <f t="shared" si="18"/>
        <v>6852</v>
      </c>
      <c r="L61" s="800">
        <f t="shared" si="18"/>
        <v>61</v>
      </c>
      <c r="M61" s="801">
        <f t="shared" si="18"/>
        <v>0</v>
      </c>
      <c r="N61" s="795">
        <f t="shared" si="17"/>
        <v>16846</v>
      </c>
    </row>
    <row r="62" spans="1:14" s="394" customFormat="1" ht="12">
      <c r="A62" s="395" t="s">
        <v>1316</v>
      </c>
      <c r="B62" s="799">
        <f>B$28</f>
        <v>18</v>
      </c>
      <c r="C62" s="800">
        <f>C$28</f>
        <v>5</v>
      </c>
      <c r="D62" s="800">
        <f>D$28</f>
        <v>0</v>
      </c>
      <c r="E62" s="801">
        <f>E$28</f>
        <v>0</v>
      </c>
      <c r="F62" s="799">
        <f>F$28</f>
        <v>106</v>
      </c>
      <c r="G62" s="800">
        <f t="shared" ref="G62:M62" si="19">G$28</f>
        <v>71</v>
      </c>
      <c r="H62" s="800">
        <f t="shared" si="19"/>
        <v>0</v>
      </c>
      <c r="I62" s="801">
        <f t="shared" si="19"/>
        <v>0</v>
      </c>
      <c r="J62" s="799">
        <f t="shared" si="19"/>
        <v>1723</v>
      </c>
      <c r="K62" s="800">
        <f t="shared" si="19"/>
        <v>779</v>
      </c>
      <c r="L62" s="800">
        <f t="shared" si="19"/>
        <v>0</v>
      </c>
      <c r="M62" s="801">
        <f t="shared" si="19"/>
        <v>0</v>
      </c>
      <c r="N62" s="795">
        <f t="shared" si="17"/>
        <v>2502</v>
      </c>
    </row>
    <row r="63" spans="1:14" s="394" customFormat="1" ht="12">
      <c r="A63" s="395" t="s">
        <v>1200</v>
      </c>
      <c r="B63" s="799">
        <f>B$42</f>
        <v>139</v>
      </c>
      <c r="C63" s="800">
        <f t="shared" ref="C63:M63" si="20">C$42</f>
        <v>13</v>
      </c>
      <c r="D63" s="800">
        <f t="shared" si="20"/>
        <v>0</v>
      </c>
      <c r="E63" s="801">
        <f t="shared" si="20"/>
        <v>1</v>
      </c>
      <c r="F63" s="799">
        <f t="shared" si="20"/>
        <v>998</v>
      </c>
      <c r="G63" s="800">
        <f t="shared" si="20"/>
        <v>212</v>
      </c>
      <c r="H63" s="800">
        <f t="shared" si="20"/>
        <v>0</v>
      </c>
      <c r="I63" s="801">
        <f t="shared" si="20"/>
        <v>35</v>
      </c>
      <c r="J63" s="799">
        <f t="shared" si="20"/>
        <v>25956</v>
      </c>
      <c r="K63" s="800">
        <f t="shared" si="20"/>
        <v>6000</v>
      </c>
      <c r="L63" s="800">
        <f t="shared" si="20"/>
        <v>0</v>
      </c>
      <c r="M63" s="801">
        <f t="shared" si="20"/>
        <v>694</v>
      </c>
      <c r="N63" s="795">
        <f t="shared" si="17"/>
        <v>32650</v>
      </c>
    </row>
    <row r="64" spans="1:14" s="394" customFormat="1" ht="12.75" thickBot="1">
      <c r="A64" s="395" t="s">
        <v>1317</v>
      </c>
      <c r="B64" s="799">
        <f>B$56</f>
        <v>137</v>
      </c>
      <c r="C64" s="800">
        <f t="shared" ref="C64:M64" si="21">C$56</f>
        <v>40</v>
      </c>
      <c r="D64" s="800">
        <f t="shared" si="21"/>
        <v>2</v>
      </c>
      <c r="E64" s="801">
        <f t="shared" si="21"/>
        <v>1</v>
      </c>
      <c r="F64" s="799">
        <f>F$56</f>
        <v>825</v>
      </c>
      <c r="G64" s="800">
        <f t="shared" si="21"/>
        <v>465</v>
      </c>
      <c r="H64" s="800">
        <f t="shared" si="21"/>
        <v>18</v>
      </c>
      <c r="I64" s="801">
        <f t="shared" si="21"/>
        <v>22</v>
      </c>
      <c r="J64" s="799">
        <f t="shared" si="21"/>
        <v>18941</v>
      </c>
      <c r="K64" s="800">
        <f t="shared" si="21"/>
        <v>7433</v>
      </c>
      <c r="L64" s="800">
        <f t="shared" si="21"/>
        <v>218</v>
      </c>
      <c r="M64" s="801">
        <f t="shared" si="21"/>
        <v>555</v>
      </c>
      <c r="N64" s="795">
        <f t="shared" si="17"/>
        <v>27147</v>
      </c>
    </row>
    <row r="65" spans="1:14" s="227" customFormat="1" ht="12.75" thickBot="1">
      <c r="A65" s="1492" t="s">
        <v>937</v>
      </c>
      <c r="B65" s="1493">
        <f>SUM(B59:B64)</f>
        <v>336</v>
      </c>
      <c r="C65" s="1494">
        <f t="shared" ref="C65:L65" si="22">SUM(C59:C64)</f>
        <v>88</v>
      </c>
      <c r="D65" s="1494">
        <f t="shared" si="22"/>
        <v>5</v>
      </c>
      <c r="E65" s="1495">
        <f t="shared" si="22"/>
        <v>4</v>
      </c>
      <c r="F65" s="1494">
        <f t="shared" si="22"/>
        <v>2509</v>
      </c>
      <c r="G65" s="1494">
        <f t="shared" si="22"/>
        <v>1329</v>
      </c>
      <c r="H65" s="1494">
        <f t="shared" si="22"/>
        <v>22</v>
      </c>
      <c r="I65" s="1495">
        <f t="shared" si="22"/>
        <v>177</v>
      </c>
      <c r="J65" s="1494">
        <f>SUM(J59:J64)</f>
        <v>56553</v>
      </c>
      <c r="K65" s="1494">
        <f t="shared" si="22"/>
        <v>21064</v>
      </c>
      <c r="L65" s="1494">
        <f t="shared" si="22"/>
        <v>281</v>
      </c>
      <c r="M65" s="1495">
        <f>SUM(M59:M64)</f>
        <v>3887</v>
      </c>
      <c r="N65" s="1496">
        <f>SUM(N59:N64)</f>
        <v>81785</v>
      </c>
    </row>
    <row r="66" spans="1:14" s="397" customFormat="1" ht="12.75" thickBot="1">
      <c r="A66" s="401"/>
      <c r="B66" s="402"/>
      <c r="C66" s="402" t="s">
        <v>199</v>
      </c>
      <c r="D66" s="402"/>
      <c r="E66" s="2735">
        <f>B65+C65+D65+E65</f>
        <v>433</v>
      </c>
      <c r="F66" s="402"/>
      <c r="G66" s="402"/>
      <c r="H66" s="402" t="s">
        <v>265</v>
      </c>
      <c r="I66" s="2735">
        <f>F65+G65+H65+I65</f>
        <v>4037</v>
      </c>
      <c r="J66" s="402"/>
      <c r="K66" s="402" t="s">
        <v>1318</v>
      </c>
      <c r="L66" s="402"/>
      <c r="M66" s="2735">
        <f>J65+K65+L65+M65</f>
        <v>81785</v>
      </c>
      <c r="N66" s="2736"/>
    </row>
    <row r="67" spans="1:14" s="394" customFormat="1" ht="12">
      <c r="A67" s="403"/>
      <c r="B67" s="404"/>
      <c r="C67" s="404"/>
      <c r="D67" s="404"/>
      <c r="E67" s="404"/>
      <c r="F67" s="404"/>
      <c r="G67" s="404"/>
      <c r="H67" s="404"/>
      <c r="I67" s="404"/>
      <c r="J67" s="404"/>
      <c r="K67" s="404"/>
      <c r="L67" s="404"/>
      <c r="M67" s="404"/>
      <c r="N67" s="2737"/>
    </row>
    <row r="68" spans="1:14" s="438" customFormat="1" ht="23.25" thickBot="1">
      <c r="A68" s="405"/>
      <c r="B68" s="406" t="s">
        <v>1319</v>
      </c>
      <c r="C68" s="628"/>
      <c r="D68" s="407"/>
      <c r="E68" s="4619">
        <f>'GC Table 3 - Sch Teach Stud'!F12</f>
        <v>429</v>
      </c>
      <c r="F68" s="406" t="s">
        <v>1320</v>
      </c>
      <c r="G68" s="406"/>
      <c r="H68" s="406"/>
      <c r="I68" s="4620">
        <f>'GC Table 3 - Sch Teach Stud'!K12</f>
        <v>4040</v>
      </c>
      <c r="J68" s="406" t="s">
        <v>1320</v>
      </c>
      <c r="K68" s="408"/>
      <c r="L68" s="406"/>
      <c r="M68" s="4621">
        <f>'GC Table 3 - Sch Teach Stud'!P12</f>
        <v>81871</v>
      </c>
      <c r="N68" s="2738" t="s">
        <v>1320</v>
      </c>
    </row>
    <row r="69" spans="1:14">
      <c r="A69" s="439"/>
      <c r="B69" s="409"/>
      <c r="C69" s="410"/>
      <c r="D69" s="409"/>
      <c r="E69" s="409"/>
      <c r="F69" s="409"/>
      <c r="G69" s="409"/>
      <c r="H69" s="409"/>
      <c r="I69" s="410"/>
      <c r="J69" s="409"/>
      <c r="K69" s="409"/>
      <c r="L69" s="409"/>
      <c r="M69" s="409"/>
      <c r="N69" s="409"/>
    </row>
    <row r="70" spans="1:14">
      <c r="A70" s="395" t="s">
        <v>1315</v>
      </c>
      <c r="B70" s="436">
        <f>B61+C61</f>
        <v>72</v>
      </c>
      <c r="C70" s="437">
        <f>D61+E61+E59</f>
        <v>2</v>
      </c>
      <c r="D70" s="409"/>
      <c r="E70" s="409"/>
      <c r="F70" s="410"/>
      <c r="G70" s="409"/>
      <c r="H70" s="409"/>
      <c r="I70" s="409"/>
      <c r="J70" s="409"/>
      <c r="K70" s="409"/>
      <c r="L70" s="409"/>
      <c r="M70" s="409"/>
      <c r="N70" s="409"/>
    </row>
    <row r="71" spans="1:14">
      <c r="A71" s="395" t="s">
        <v>1316</v>
      </c>
      <c r="B71" s="436">
        <f>B62+C62</f>
        <v>23</v>
      </c>
      <c r="C71" s="437"/>
      <c r="D71" s="409"/>
      <c r="E71" s="409"/>
      <c r="F71" s="409"/>
      <c r="G71" s="409"/>
      <c r="H71" s="409"/>
      <c r="I71" s="409"/>
      <c r="J71" s="409"/>
      <c r="K71" s="409"/>
      <c r="L71" s="409"/>
      <c r="M71" s="409"/>
      <c r="N71" s="409"/>
    </row>
    <row r="72" spans="1:14">
      <c r="A72" s="395" t="s">
        <v>1200</v>
      </c>
      <c r="B72" s="436">
        <f>B63+C63</f>
        <v>152</v>
      </c>
      <c r="C72" s="437">
        <f>D63+E63+E60</f>
        <v>2</v>
      </c>
      <c r="D72" s="409"/>
      <c r="E72" s="409"/>
      <c r="F72" s="409"/>
      <c r="G72" s="409"/>
      <c r="H72" s="409"/>
      <c r="I72" s="409"/>
      <c r="J72" s="409"/>
      <c r="K72" s="409"/>
      <c r="L72" s="409"/>
      <c r="M72" s="409"/>
      <c r="N72" s="409"/>
    </row>
    <row r="73" spans="1:14">
      <c r="A73" s="400" t="s">
        <v>1317</v>
      </c>
      <c r="B73" s="436">
        <f>B64+C64</f>
        <v>177</v>
      </c>
      <c r="C73" s="437">
        <f>D64+E64</f>
        <v>3</v>
      </c>
    </row>
    <row r="74" spans="1:14">
      <c r="B74" s="315">
        <f>SUM(B70:B73)</f>
        <v>424</v>
      </c>
      <c r="C74" s="315">
        <f>SUM(C70:C73)</f>
        <v>7</v>
      </c>
    </row>
  </sheetData>
  <mergeCells count="6">
    <mergeCell ref="A1:N1"/>
    <mergeCell ref="A2:N2"/>
    <mergeCell ref="A3:N3"/>
    <mergeCell ref="B5:E5"/>
    <mergeCell ref="F5:I5"/>
    <mergeCell ref="J5:M5"/>
  </mergeCells>
  <conditionalFormatting sqref="A58 A30 A20 A66 A44:A55">
    <cfRule type="cellIs" dxfId="27" priority="32" stopIfTrue="1" operator="equal">
      <formula>0</formula>
    </cfRule>
  </conditionalFormatting>
  <conditionalFormatting sqref="M68">
    <cfRule type="cellIs" dxfId="26" priority="31" stopIfTrue="1" operator="equal">
      <formula>0</formula>
    </cfRule>
  </conditionalFormatting>
  <conditionalFormatting sqref="M68">
    <cfRule type="cellIs" dxfId="25" priority="30" stopIfTrue="1" operator="equal">
      <formula>"""0"""</formula>
    </cfRule>
  </conditionalFormatting>
  <conditionalFormatting sqref="M68">
    <cfRule type="cellIs" dxfId="24" priority="29" stopIfTrue="1" operator="equal">
      <formula>0</formula>
    </cfRule>
  </conditionalFormatting>
  <conditionalFormatting sqref="A18">
    <cfRule type="cellIs" dxfId="23" priority="28" stopIfTrue="1" operator="equal">
      <formula>0</formula>
    </cfRule>
  </conditionalFormatting>
  <conditionalFormatting sqref="A42">
    <cfRule type="cellIs" dxfId="22" priority="23" stopIfTrue="1" operator="equal">
      <formula>0</formula>
    </cfRule>
  </conditionalFormatting>
  <conditionalFormatting sqref="A56">
    <cfRule type="cellIs" dxfId="21" priority="22" stopIfTrue="1" operator="equal">
      <formula>0</formula>
    </cfRule>
  </conditionalFormatting>
  <conditionalFormatting sqref="A65">
    <cfRule type="cellIs" dxfId="20" priority="21" stopIfTrue="1" operator="equal">
      <formula>0</formula>
    </cfRule>
  </conditionalFormatting>
  <conditionalFormatting sqref="A70:A73">
    <cfRule type="cellIs" dxfId="19" priority="18" stopIfTrue="1" operator="equal">
      <formula>0</formula>
    </cfRule>
  </conditionalFormatting>
  <conditionalFormatting sqref="A29">
    <cfRule type="cellIs" dxfId="18" priority="12" stopIfTrue="1" operator="equal">
      <formula>0</formula>
    </cfRule>
  </conditionalFormatting>
  <conditionalFormatting sqref="A19">
    <cfRule type="cellIs" dxfId="17" priority="9" stopIfTrue="1" operator="equal">
      <formula>0</formula>
    </cfRule>
  </conditionalFormatting>
  <conditionalFormatting sqref="A43">
    <cfRule type="cellIs" dxfId="16" priority="8" stopIfTrue="1" operator="equal">
      <formula>0</formula>
    </cfRule>
  </conditionalFormatting>
  <conditionalFormatting sqref="A57">
    <cfRule type="cellIs" dxfId="15" priority="7" stopIfTrue="1" operator="equal">
      <formula>0</formula>
    </cfRule>
  </conditionalFormatting>
  <conditionalFormatting sqref="A8:A17">
    <cfRule type="cellIs" dxfId="14" priority="6" stopIfTrue="1" operator="equal">
      <formula>0</formula>
    </cfRule>
  </conditionalFormatting>
  <conditionalFormatting sqref="A21:A27">
    <cfRule type="cellIs" dxfId="13" priority="5" stopIfTrue="1" operator="equal">
      <formula>0</formula>
    </cfRule>
  </conditionalFormatting>
  <conditionalFormatting sqref="A31:A40">
    <cfRule type="cellIs" dxfId="12" priority="4" stopIfTrue="1" operator="equal">
      <formula>0</formula>
    </cfRule>
  </conditionalFormatting>
  <conditionalFormatting sqref="A41">
    <cfRule type="cellIs" dxfId="11" priority="3" stopIfTrue="1" operator="equal">
      <formula>0</formula>
    </cfRule>
  </conditionalFormatting>
  <conditionalFormatting sqref="A59:A64">
    <cfRule type="cellIs" dxfId="10" priority="2" stopIfTrue="1" operator="equal">
      <formula>0</formula>
    </cfRule>
  </conditionalFormatting>
  <conditionalFormatting sqref="A28">
    <cfRule type="cellIs" dxfId="9" priority="1" stopIfTrue="1" operator="equal">
      <formula>0</formula>
    </cfRule>
  </conditionalFormatting>
  <printOptions horizontalCentered="1"/>
  <pageMargins left="0.31496062992125984" right="0.31496062992125984" top="0.59055118110236227" bottom="0.39370078740157483" header="0.19685039370078741" footer="0.19685039370078741"/>
  <pageSetup paperSize="8" fitToHeight="0" orientation="portrait" r:id="rId1"/>
  <headerFooter>
    <oddHeader>&amp;L&amp;A&amp;R&amp;6&amp;P of &amp;N</oddHeader>
  </headerFooter>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IV76"/>
  <sheetViews>
    <sheetView view="pageBreakPreview" zoomScaleSheetLayoutView="100" workbookViewId="0">
      <selection activeCell="B23" sqref="B23"/>
    </sheetView>
  </sheetViews>
  <sheetFormatPr defaultColWidth="9.140625" defaultRowHeight="15"/>
  <cols>
    <col min="1" max="1" width="25.140625" style="159" customWidth="1"/>
    <col min="2" max="16" width="7.42578125" style="159" customWidth="1"/>
    <col min="17" max="20" width="7" style="159" hidden="1" customWidth="1"/>
    <col min="21" max="16384" width="9.140625" style="159"/>
  </cols>
  <sheetData>
    <row r="1" spans="1:20" s="315" customFormat="1" ht="49.5" customHeight="1" thickBot="1">
      <c r="A1" s="3175" t="s">
        <v>0</v>
      </c>
      <c r="B1" s="3176"/>
      <c r="C1" s="3176"/>
      <c r="D1" s="3176"/>
      <c r="E1" s="3176"/>
      <c r="F1" s="3176"/>
      <c r="G1" s="3176"/>
      <c r="H1" s="3176"/>
      <c r="I1" s="3176"/>
      <c r="J1" s="3176"/>
      <c r="K1" s="3176"/>
      <c r="L1" s="3176"/>
      <c r="M1" s="3176"/>
      <c r="N1" s="3176"/>
      <c r="O1" s="3176"/>
      <c r="P1" s="3176"/>
      <c r="Q1" s="3176"/>
      <c r="R1" s="3176"/>
      <c r="S1" s="3176"/>
      <c r="T1" s="3177"/>
    </row>
    <row r="2" spans="1:20" ht="36.6" customHeight="1">
      <c r="A2" s="3196" t="s">
        <v>1321</v>
      </c>
      <c r="B2" s="3197"/>
      <c r="C2" s="3197"/>
      <c r="D2" s="3197"/>
      <c r="E2" s="3197"/>
      <c r="F2" s="3197"/>
      <c r="G2" s="3197"/>
      <c r="H2" s="3197"/>
      <c r="I2" s="3197"/>
      <c r="J2" s="3197"/>
      <c r="K2" s="3197"/>
      <c r="L2" s="3197"/>
      <c r="M2" s="3197"/>
      <c r="N2" s="3197"/>
      <c r="O2" s="3197"/>
      <c r="P2" s="3197"/>
      <c r="Q2" s="3197"/>
      <c r="R2" s="3197"/>
      <c r="S2" s="3197"/>
      <c r="T2" s="3198"/>
    </row>
    <row r="3" spans="1:20" ht="31.35" customHeight="1">
      <c r="A3" s="3196" t="s">
        <v>1322</v>
      </c>
      <c r="B3" s="3197"/>
      <c r="C3" s="3197"/>
      <c r="D3" s="3197"/>
      <c r="E3" s="3197"/>
      <c r="F3" s="3197"/>
      <c r="G3" s="3197"/>
      <c r="H3" s="3197"/>
      <c r="I3" s="3197"/>
      <c r="J3" s="3197"/>
      <c r="K3" s="3197"/>
      <c r="L3" s="3197"/>
      <c r="M3" s="3197"/>
      <c r="N3" s="3197"/>
      <c r="O3" s="3197"/>
      <c r="P3" s="3197"/>
      <c r="Q3" s="3197"/>
      <c r="R3" s="3197"/>
      <c r="S3" s="3197"/>
      <c r="T3" s="3198"/>
    </row>
    <row r="4" spans="1:20" ht="24.6" customHeight="1">
      <c r="A4" s="389" t="s">
        <v>1323</v>
      </c>
      <c r="B4" s="390"/>
      <c r="C4" s="390"/>
      <c r="D4" s="390"/>
      <c r="E4" s="390"/>
      <c r="F4" s="390"/>
      <c r="G4" s="390"/>
      <c r="H4" s="390"/>
      <c r="I4" s="390"/>
      <c r="J4" s="390"/>
      <c r="K4" s="390"/>
      <c r="L4" s="390"/>
      <c r="M4" s="390"/>
      <c r="N4" s="3199" t="s">
        <v>1324</v>
      </c>
      <c r="O4" s="3200"/>
      <c r="P4" s="3200"/>
      <c r="Q4" s="390"/>
      <c r="R4" s="390"/>
      <c r="S4" s="390"/>
      <c r="T4" s="2739"/>
    </row>
    <row r="5" spans="1:20" s="391" customFormat="1" ht="12">
      <c r="A5" s="411" t="s">
        <v>1325</v>
      </c>
      <c r="B5" s="3201" t="s">
        <v>1269</v>
      </c>
      <c r="C5" s="3202"/>
      <c r="D5" s="3202"/>
      <c r="E5" s="3203"/>
      <c r="F5" s="3204" t="s">
        <v>1270</v>
      </c>
      <c r="G5" s="3204"/>
      <c r="H5" s="3205"/>
      <c r="I5" s="3206" t="s">
        <v>1271</v>
      </c>
      <c r="J5" s="3206"/>
      <c r="K5" s="3206"/>
      <c r="L5" s="3206"/>
      <c r="M5" s="3206"/>
      <c r="N5" s="3207" t="s">
        <v>1326</v>
      </c>
      <c r="O5" s="3208"/>
      <c r="P5" s="3209"/>
      <c r="Q5" s="3210" t="s">
        <v>1327</v>
      </c>
      <c r="R5" s="3210"/>
      <c r="S5" s="3210"/>
      <c r="T5" s="3211"/>
    </row>
    <row r="6" spans="1:20" s="393" customFormat="1" ht="60.75" thickBot="1">
      <c r="A6" s="392"/>
      <c r="B6" s="2740" t="s">
        <v>1328</v>
      </c>
      <c r="C6" s="2741" t="s">
        <v>1329</v>
      </c>
      <c r="D6" s="2741" t="s">
        <v>1330</v>
      </c>
      <c r="E6" s="2742" t="s">
        <v>883</v>
      </c>
      <c r="F6" s="2743" t="s">
        <v>1328</v>
      </c>
      <c r="G6" s="2744" t="s">
        <v>1330</v>
      </c>
      <c r="H6" s="2745" t="s">
        <v>883</v>
      </c>
      <c r="I6" s="2746" t="s">
        <v>1328</v>
      </c>
      <c r="J6" s="2747" t="s">
        <v>1330</v>
      </c>
      <c r="K6" s="2747" t="s">
        <v>1331</v>
      </c>
      <c r="L6" s="2747" t="s">
        <v>1332</v>
      </c>
      <c r="M6" s="2748" t="s">
        <v>883</v>
      </c>
      <c r="N6" s="2749" t="s">
        <v>1328</v>
      </c>
      <c r="O6" s="2750" t="s">
        <v>1330</v>
      </c>
      <c r="P6" s="412" t="s">
        <v>1333</v>
      </c>
      <c r="Q6" s="2751" t="s">
        <v>1334</v>
      </c>
      <c r="R6" s="2752" t="s">
        <v>1335</v>
      </c>
      <c r="S6" s="2752" t="s">
        <v>1336</v>
      </c>
      <c r="T6" s="2753" t="s">
        <v>1337</v>
      </c>
    </row>
    <row r="7" spans="1:20" s="394" customFormat="1" ht="12.75" thickBot="1">
      <c r="A7" s="1488" t="s">
        <v>1276</v>
      </c>
      <c r="B7" s="2754"/>
      <c r="C7" s="1490"/>
      <c r="D7" s="1490"/>
      <c r="E7" s="1490"/>
      <c r="F7" s="2754"/>
      <c r="G7" s="1490"/>
      <c r="H7" s="1490"/>
      <c r="I7" s="1490"/>
      <c r="J7" s="1490"/>
      <c r="K7" s="1490"/>
      <c r="L7" s="1490"/>
      <c r="M7" s="1490"/>
      <c r="N7" s="1490"/>
      <c r="O7" s="1490"/>
      <c r="P7" s="1490"/>
      <c r="T7" s="2755"/>
    </row>
    <row r="8" spans="1:20" s="227" customFormat="1" ht="12">
      <c r="A8" s="413" t="s">
        <v>1277</v>
      </c>
      <c r="B8" s="802">
        <v>0</v>
      </c>
      <c r="C8" s="803">
        <v>0</v>
      </c>
      <c r="D8" s="803">
        <v>0</v>
      </c>
      <c r="E8" s="804">
        <v>1</v>
      </c>
      <c r="F8" s="805">
        <v>0</v>
      </c>
      <c r="G8" s="806">
        <v>0</v>
      </c>
      <c r="H8" s="807">
        <v>4</v>
      </c>
      <c r="I8" s="2756">
        <v>0</v>
      </c>
      <c r="J8" s="2757">
        <v>0</v>
      </c>
      <c r="K8" s="2757">
        <v>0</v>
      </c>
      <c r="L8" s="2757">
        <v>0</v>
      </c>
      <c r="M8" s="2758">
        <v>62</v>
      </c>
      <c r="N8" s="808">
        <v>0</v>
      </c>
      <c r="O8" s="809">
        <v>0</v>
      </c>
      <c r="P8" s="810">
        <v>62</v>
      </c>
      <c r="T8" s="2759"/>
    </row>
    <row r="9" spans="1:20" s="343" customFormat="1" ht="12">
      <c r="A9" s="413" t="s">
        <v>1338</v>
      </c>
      <c r="B9" s="802">
        <v>0</v>
      </c>
      <c r="C9" s="803">
        <v>0</v>
      </c>
      <c r="D9" s="803">
        <v>1</v>
      </c>
      <c r="E9" s="804">
        <v>0</v>
      </c>
      <c r="F9" s="805">
        <v>0</v>
      </c>
      <c r="G9" s="806">
        <v>23</v>
      </c>
      <c r="H9" s="807">
        <v>0</v>
      </c>
      <c r="I9" s="811">
        <v>0</v>
      </c>
      <c r="J9" s="812">
        <v>198</v>
      </c>
      <c r="K9" s="812">
        <v>0</v>
      </c>
      <c r="L9" s="812">
        <v>0</v>
      </c>
      <c r="M9" s="813">
        <v>0</v>
      </c>
      <c r="N9" s="808">
        <v>0</v>
      </c>
      <c r="O9" s="809">
        <v>198</v>
      </c>
      <c r="P9" s="810">
        <v>198</v>
      </c>
      <c r="T9" s="2760"/>
    </row>
    <row r="10" spans="1:20" s="343" customFormat="1" ht="12">
      <c r="A10" s="395" t="s">
        <v>404</v>
      </c>
      <c r="B10" s="814">
        <v>2</v>
      </c>
      <c r="C10" s="815">
        <v>4</v>
      </c>
      <c r="D10" s="815">
        <v>0</v>
      </c>
      <c r="E10" s="816">
        <v>0</v>
      </c>
      <c r="F10" s="817">
        <v>83</v>
      </c>
      <c r="G10" s="818">
        <v>79</v>
      </c>
      <c r="H10" s="819">
        <v>0</v>
      </c>
      <c r="I10" s="811">
        <v>290</v>
      </c>
      <c r="J10" s="812">
        <v>0</v>
      </c>
      <c r="K10" s="812">
        <v>807</v>
      </c>
      <c r="L10" s="812">
        <v>646</v>
      </c>
      <c r="M10" s="813">
        <v>0</v>
      </c>
      <c r="N10" s="808">
        <v>1097</v>
      </c>
      <c r="O10" s="820">
        <v>646</v>
      </c>
      <c r="P10" s="810">
        <v>1743</v>
      </c>
      <c r="T10" s="2760"/>
    </row>
    <row r="11" spans="1:20" s="343" customFormat="1" ht="12">
      <c r="A11" s="395" t="s">
        <v>369</v>
      </c>
      <c r="B11" s="814">
        <v>4</v>
      </c>
      <c r="C11" s="815">
        <v>6</v>
      </c>
      <c r="D11" s="815">
        <v>1</v>
      </c>
      <c r="E11" s="816">
        <v>0</v>
      </c>
      <c r="F11" s="817">
        <v>158</v>
      </c>
      <c r="G11" s="818">
        <v>221</v>
      </c>
      <c r="H11" s="819">
        <v>0</v>
      </c>
      <c r="I11" s="811">
        <v>154</v>
      </c>
      <c r="J11" s="812">
        <v>42</v>
      </c>
      <c r="K11" s="812">
        <v>1674</v>
      </c>
      <c r="L11" s="812">
        <v>1756</v>
      </c>
      <c r="M11" s="813">
        <v>0</v>
      </c>
      <c r="N11" s="808">
        <v>1828</v>
      </c>
      <c r="O11" s="820">
        <v>1798</v>
      </c>
      <c r="P11" s="810">
        <v>3626</v>
      </c>
      <c r="T11" s="2760"/>
    </row>
    <row r="12" spans="1:20" s="343" customFormat="1" ht="12">
      <c r="A12" s="395" t="s">
        <v>1278</v>
      </c>
      <c r="B12" s="814">
        <v>2</v>
      </c>
      <c r="C12" s="815">
        <v>1</v>
      </c>
      <c r="D12" s="815">
        <v>0</v>
      </c>
      <c r="E12" s="816">
        <v>0</v>
      </c>
      <c r="F12" s="817">
        <v>20</v>
      </c>
      <c r="G12" s="818">
        <v>3</v>
      </c>
      <c r="H12" s="819">
        <v>0</v>
      </c>
      <c r="I12" s="811">
        <v>147</v>
      </c>
      <c r="J12" s="812">
        <v>0</v>
      </c>
      <c r="K12" s="812">
        <v>45</v>
      </c>
      <c r="L12" s="812">
        <v>28</v>
      </c>
      <c r="M12" s="813">
        <v>0</v>
      </c>
      <c r="N12" s="808">
        <v>192</v>
      </c>
      <c r="O12" s="820">
        <v>28</v>
      </c>
      <c r="P12" s="810">
        <v>220</v>
      </c>
      <c r="T12" s="2760"/>
    </row>
    <row r="13" spans="1:20" s="343" customFormat="1" ht="12">
      <c r="A13" s="395" t="s">
        <v>463</v>
      </c>
      <c r="B13" s="814">
        <v>2</v>
      </c>
      <c r="C13" s="815">
        <v>0</v>
      </c>
      <c r="D13" s="815">
        <v>1</v>
      </c>
      <c r="E13" s="816">
        <v>0</v>
      </c>
      <c r="F13" s="817">
        <v>57</v>
      </c>
      <c r="G13" s="818">
        <v>17</v>
      </c>
      <c r="H13" s="819">
        <v>0</v>
      </c>
      <c r="I13" s="811">
        <v>672</v>
      </c>
      <c r="J13" s="812">
        <v>185</v>
      </c>
      <c r="K13" s="812">
        <v>0</v>
      </c>
      <c r="L13" s="812">
        <v>0</v>
      </c>
      <c r="M13" s="813">
        <v>0</v>
      </c>
      <c r="N13" s="808">
        <v>672</v>
      </c>
      <c r="O13" s="820">
        <v>185</v>
      </c>
      <c r="P13" s="810">
        <v>857</v>
      </c>
      <c r="T13" s="2760"/>
    </row>
    <row r="14" spans="1:20" s="343" customFormat="1" ht="12">
      <c r="A14" s="395" t="s">
        <v>397</v>
      </c>
      <c r="B14" s="814">
        <v>2</v>
      </c>
      <c r="C14" s="815">
        <v>1</v>
      </c>
      <c r="D14" s="815">
        <v>0</v>
      </c>
      <c r="E14" s="816">
        <v>0</v>
      </c>
      <c r="F14" s="817">
        <v>11</v>
      </c>
      <c r="G14" s="818">
        <v>7</v>
      </c>
      <c r="H14" s="819">
        <v>0</v>
      </c>
      <c r="I14" s="811">
        <v>73</v>
      </c>
      <c r="J14" s="812">
        <v>0</v>
      </c>
      <c r="K14" s="812">
        <v>70</v>
      </c>
      <c r="L14" s="812">
        <v>41</v>
      </c>
      <c r="M14" s="813">
        <v>0</v>
      </c>
      <c r="N14" s="808">
        <v>143</v>
      </c>
      <c r="O14" s="820">
        <v>41</v>
      </c>
      <c r="P14" s="810">
        <v>184</v>
      </c>
      <c r="T14" s="2760"/>
    </row>
    <row r="15" spans="1:20" s="343" customFormat="1" ht="12">
      <c r="A15" s="395" t="s">
        <v>428</v>
      </c>
      <c r="B15" s="814">
        <v>2</v>
      </c>
      <c r="C15" s="815">
        <v>5</v>
      </c>
      <c r="D15" s="815">
        <v>0</v>
      </c>
      <c r="E15" s="816">
        <v>0</v>
      </c>
      <c r="F15" s="817">
        <v>122</v>
      </c>
      <c r="G15" s="818">
        <v>104</v>
      </c>
      <c r="H15" s="819">
        <v>0</v>
      </c>
      <c r="I15" s="811">
        <v>127</v>
      </c>
      <c r="J15" s="812">
        <v>0</v>
      </c>
      <c r="K15" s="812">
        <v>1119</v>
      </c>
      <c r="L15" s="812">
        <v>914</v>
      </c>
      <c r="M15" s="813">
        <v>0</v>
      </c>
      <c r="N15" s="808">
        <v>1246</v>
      </c>
      <c r="O15" s="820">
        <v>914</v>
      </c>
      <c r="P15" s="810">
        <v>2160</v>
      </c>
      <c r="T15" s="2760"/>
    </row>
    <row r="16" spans="1:20" s="343" customFormat="1" ht="12">
      <c r="A16" s="395" t="s">
        <v>443</v>
      </c>
      <c r="B16" s="814">
        <v>0</v>
      </c>
      <c r="C16" s="815">
        <v>2</v>
      </c>
      <c r="D16" s="815">
        <v>0</v>
      </c>
      <c r="E16" s="816">
        <v>0</v>
      </c>
      <c r="F16" s="817">
        <v>15</v>
      </c>
      <c r="G16" s="818">
        <v>13</v>
      </c>
      <c r="H16" s="819">
        <v>0</v>
      </c>
      <c r="I16" s="811">
        <v>0</v>
      </c>
      <c r="J16" s="812">
        <v>0</v>
      </c>
      <c r="K16" s="812">
        <v>81</v>
      </c>
      <c r="L16" s="812">
        <v>54</v>
      </c>
      <c r="M16" s="813">
        <v>0</v>
      </c>
      <c r="N16" s="808">
        <v>81</v>
      </c>
      <c r="O16" s="820">
        <v>54</v>
      </c>
      <c r="P16" s="810">
        <v>135</v>
      </c>
      <c r="T16" s="2760"/>
    </row>
    <row r="17" spans="1:20" s="343" customFormat="1" ht="12">
      <c r="A17" s="395" t="s">
        <v>448</v>
      </c>
      <c r="B17" s="814">
        <v>1</v>
      </c>
      <c r="C17" s="815">
        <v>4</v>
      </c>
      <c r="D17" s="815">
        <v>0</v>
      </c>
      <c r="E17" s="816">
        <v>0</v>
      </c>
      <c r="F17" s="817">
        <v>82</v>
      </c>
      <c r="G17" s="818">
        <v>81</v>
      </c>
      <c r="H17" s="819">
        <v>0</v>
      </c>
      <c r="I17" s="811">
        <v>139</v>
      </c>
      <c r="J17" s="812">
        <v>0</v>
      </c>
      <c r="K17" s="812">
        <v>846</v>
      </c>
      <c r="L17" s="812">
        <v>793</v>
      </c>
      <c r="M17" s="813">
        <v>0</v>
      </c>
      <c r="N17" s="808">
        <v>985</v>
      </c>
      <c r="O17" s="820">
        <v>793</v>
      </c>
      <c r="P17" s="810">
        <v>1778</v>
      </c>
      <c r="T17" s="2760"/>
    </row>
    <row r="18" spans="1:20" s="343" customFormat="1" ht="12.75" thickBot="1">
      <c r="A18" s="400" t="s">
        <v>1279</v>
      </c>
      <c r="B18" s="821">
        <v>4</v>
      </c>
      <c r="C18" s="822">
        <v>0</v>
      </c>
      <c r="D18" s="822">
        <v>1</v>
      </c>
      <c r="E18" s="823">
        <v>0</v>
      </c>
      <c r="F18" s="824">
        <v>26</v>
      </c>
      <c r="G18" s="825">
        <v>26</v>
      </c>
      <c r="H18" s="826">
        <v>0</v>
      </c>
      <c r="I18" s="827">
        <v>423</v>
      </c>
      <c r="J18" s="828">
        <v>186</v>
      </c>
      <c r="K18" s="828">
        <v>0</v>
      </c>
      <c r="L18" s="828">
        <v>0</v>
      </c>
      <c r="M18" s="829">
        <v>0</v>
      </c>
      <c r="N18" s="808">
        <v>423</v>
      </c>
      <c r="O18" s="830">
        <v>186</v>
      </c>
      <c r="P18" s="810">
        <v>609</v>
      </c>
      <c r="T18" s="2760"/>
    </row>
    <row r="19" spans="1:20" s="227" customFormat="1" ht="12.75" thickBot="1">
      <c r="A19" s="2761" t="s">
        <v>1280</v>
      </c>
      <c r="B19" s="831">
        <v>19</v>
      </c>
      <c r="C19" s="2762">
        <v>23</v>
      </c>
      <c r="D19" s="2762">
        <v>4</v>
      </c>
      <c r="E19" s="2762">
        <v>1</v>
      </c>
      <c r="F19" s="2763">
        <v>574</v>
      </c>
      <c r="G19" s="2762">
        <v>574</v>
      </c>
      <c r="H19" s="2764">
        <v>4</v>
      </c>
      <c r="I19" s="2763">
        <v>2025</v>
      </c>
      <c r="J19" s="2762">
        <v>611</v>
      </c>
      <c r="K19" s="2762">
        <v>4642</v>
      </c>
      <c r="L19" s="2762">
        <v>4232</v>
      </c>
      <c r="M19" s="2765">
        <v>62</v>
      </c>
      <c r="N19" s="831">
        <v>6667</v>
      </c>
      <c r="O19" s="2762">
        <v>4843</v>
      </c>
      <c r="P19" s="2764">
        <v>11572</v>
      </c>
      <c r="T19" s="2759"/>
    </row>
    <row r="20" spans="1:20" s="397" customFormat="1" ht="12.75" thickBot="1">
      <c r="A20" s="414"/>
      <c r="B20" s="832"/>
      <c r="C20" s="832"/>
      <c r="D20" s="832"/>
      <c r="E20" s="832"/>
      <c r="F20" s="2766">
        <v>1148</v>
      </c>
      <c r="G20" s="833" t="s">
        <v>824</v>
      </c>
      <c r="H20" s="832"/>
      <c r="I20" s="2767">
        <v>11510</v>
      </c>
      <c r="J20" s="834" t="s">
        <v>1339</v>
      </c>
      <c r="K20" s="832"/>
      <c r="L20" s="832"/>
      <c r="M20" s="2768">
        <v>11572</v>
      </c>
      <c r="N20" s="835" t="s">
        <v>359</v>
      </c>
      <c r="O20" s="2769"/>
      <c r="P20" s="2769"/>
      <c r="T20" s="2770"/>
    </row>
    <row r="21" spans="1:20" s="394" customFormat="1" ht="12.75" thickBot="1">
      <c r="A21" s="1488" t="s">
        <v>1281</v>
      </c>
      <c r="B21" s="836"/>
      <c r="C21" s="837"/>
      <c r="D21" s="837"/>
      <c r="E21" s="837"/>
      <c r="F21" s="837"/>
      <c r="G21" s="837"/>
      <c r="H21" s="837"/>
      <c r="I21" s="837"/>
      <c r="J21" s="837"/>
      <c r="K21" s="837"/>
      <c r="L21" s="837"/>
      <c r="M21" s="837"/>
      <c r="N21" s="836"/>
      <c r="O21" s="836"/>
      <c r="P21" s="836"/>
      <c r="T21" s="2755"/>
    </row>
    <row r="22" spans="1:20" s="227" customFormat="1" ht="12">
      <c r="A22" s="413" t="s">
        <v>1282</v>
      </c>
      <c r="B22" s="802">
        <v>0</v>
      </c>
      <c r="C22" s="803">
        <v>1</v>
      </c>
      <c r="D22" s="803">
        <v>0</v>
      </c>
      <c r="E22" s="823">
        <v>0</v>
      </c>
      <c r="F22" s="805">
        <v>2</v>
      </c>
      <c r="G22" s="806">
        <v>32</v>
      </c>
      <c r="H22" s="807">
        <v>0</v>
      </c>
      <c r="I22" s="838">
        <v>0</v>
      </c>
      <c r="J22" s="839">
        <v>0</v>
      </c>
      <c r="K22" s="839">
        <v>51</v>
      </c>
      <c r="L22" s="839">
        <v>232</v>
      </c>
      <c r="M22" s="840">
        <v>0</v>
      </c>
      <c r="N22" s="841">
        <v>51</v>
      </c>
      <c r="O22" s="820">
        <v>232</v>
      </c>
      <c r="P22" s="810">
        <v>283</v>
      </c>
      <c r="T22" s="2759"/>
    </row>
    <row r="23" spans="1:20" s="227" customFormat="1" ht="12">
      <c r="A23" s="395" t="s">
        <v>1283</v>
      </c>
      <c r="B23" s="814">
        <v>1</v>
      </c>
      <c r="C23" s="815">
        <v>1</v>
      </c>
      <c r="D23" s="815">
        <v>0</v>
      </c>
      <c r="E23" s="823">
        <v>0</v>
      </c>
      <c r="F23" s="817">
        <v>12</v>
      </c>
      <c r="G23" s="818">
        <v>4</v>
      </c>
      <c r="H23" s="819">
        <v>0</v>
      </c>
      <c r="I23" s="811">
        <v>83</v>
      </c>
      <c r="J23" s="812">
        <v>0</v>
      </c>
      <c r="K23" s="812">
        <v>80</v>
      </c>
      <c r="L23" s="812">
        <v>25</v>
      </c>
      <c r="M23" s="813">
        <v>0</v>
      </c>
      <c r="N23" s="841">
        <v>163</v>
      </c>
      <c r="O23" s="820">
        <v>25</v>
      </c>
      <c r="P23" s="810">
        <v>188</v>
      </c>
      <c r="T23" s="2759"/>
    </row>
    <row r="24" spans="1:20" s="227" customFormat="1" ht="12">
      <c r="A24" s="395" t="s">
        <v>342</v>
      </c>
      <c r="B24" s="815">
        <v>1</v>
      </c>
      <c r="C24" s="815">
        <v>0</v>
      </c>
      <c r="D24" s="815">
        <v>1</v>
      </c>
      <c r="E24" s="823">
        <v>0</v>
      </c>
      <c r="F24" s="817">
        <v>12</v>
      </c>
      <c r="G24" s="818">
        <v>12</v>
      </c>
      <c r="H24" s="819">
        <v>0</v>
      </c>
      <c r="I24" s="811">
        <v>165</v>
      </c>
      <c r="J24" s="812">
        <v>0</v>
      </c>
      <c r="K24" s="812">
        <v>0</v>
      </c>
      <c r="L24" s="812">
        <v>91</v>
      </c>
      <c r="M24" s="813">
        <v>0</v>
      </c>
      <c r="N24" s="841">
        <v>165</v>
      </c>
      <c r="O24" s="820">
        <v>91</v>
      </c>
      <c r="P24" s="810">
        <v>256</v>
      </c>
      <c r="T24" s="2759"/>
    </row>
    <row r="25" spans="1:20" s="227" customFormat="1" ht="12">
      <c r="A25" s="395" t="s">
        <v>1284</v>
      </c>
      <c r="B25" s="814">
        <v>0</v>
      </c>
      <c r="C25" s="815">
        <v>0</v>
      </c>
      <c r="D25" s="815">
        <v>0</v>
      </c>
      <c r="E25" s="823">
        <v>0</v>
      </c>
      <c r="F25" s="817">
        <v>0</v>
      </c>
      <c r="G25" s="818">
        <v>0</v>
      </c>
      <c r="H25" s="819">
        <v>0</v>
      </c>
      <c r="I25" s="811">
        <v>0</v>
      </c>
      <c r="J25" s="812">
        <v>0</v>
      </c>
      <c r="K25" s="812">
        <v>0</v>
      </c>
      <c r="L25" s="812">
        <v>0</v>
      </c>
      <c r="M25" s="813">
        <v>0</v>
      </c>
      <c r="N25" s="841">
        <v>0</v>
      </c>
      <c r="O25" s="820">
        <v>0</v>
      </c>
      <c r="P25" s="810">
        <v>0</v>
      </c>
      <c r="T25" s="2759"/>
    </row>
    <row r="26" spans="1:20" s="227" customFormat="1" ht="12">
      <c r="A26" s="395" t="s">
        <v>1285</v>
      </c>
      <c r="B26" s="814">
        <v>12</v>
      </c>
      <c r="C26" s="815">
        <v>0</v>
      </c>
      <c r="D26" s="815">
        <v>1</v>
      </c>
      <c r="E26" s="823">
        <v>0</v>
      </c>
      <c r="F26" s="817">
        <v>85</v>
      </c>
      <c r="G26" s="818">
        <v>29</v>
      </c>
      <c r="H26" s="819">
        <v>0</v>
      </c>
      <c r="I26" s="811">
        <v>916</v>
      </c>
      <c r="J26" s="812">
        <v>215</v>
      </c>
      <c r="K26" s="812">
        <v>0</v>
      </c>
      <c r="L26" s="812">
        <v>0</v>
      </c>
      <c r="M26" s="813">
        <v>0</v>
      </c>
      <c r="N26" s="841">
        <v>916</v>
      </c>
      <c r="O26" s="820">
        <v>215</v>
      </c>
      <c r="P26" s="810">
        <v>1131</v>
      </c>
      <c r="T26" s="2759"/>
    </row>
    <row r="27" spans="1:20" s="227" customFormat="1" ht="12">
      <c r="A27" s="395" t="s">
        <v>1286</v>
      </c>
      <c r="B27" s="814">
        <v>1</v>
      </c>
      <c r="C27" s="815">
        <v>1</v>
      </c>
      <c r="D27" s="815">
        <v>0</v>
      </c>
      <c r="E27" s="823">
        <v>0</v>
      </c>
      <c r="F27" s="817">
        <v>17</v>
      </c>
      <c r="G27" s="818">
        <v>12</v>
      </c>
      <c r="H27" s="819">
        <v>0</v>
      </c>
      <c r="I27" s="811">
        <v>46</v>
      </c>
      <c r="J27" s="812">
        <v>0</v>
      </c>
      <c r="K27" s="812">
        <v>102</v>
      </c>
      <c r="L27" s="812">
        <v>76</v>
      </c>
      <c r="M27" s="813">
        <v>0</v>
      </c>
      <c r="N27" s="841">
        <v>148</v>
      </c>
      <c r="O27" s="820">
        <v>76</v>
      </c>
      <c r="P27" s="810">
        <v>224</v>
      </c>
      <c r="T27" s="2759"/>
    </row>
    <row r="28" spans="1:20" s="227" customFormat="1" ht="12.75" thickBot="1">
      <c r="A28" s="400" t="s">
        <v>1287</v>
      </c>
      <c r="B28" s="821">
        <v>0</v>
      </c>
      <c r="C28" s="822">
        <v>0</v>
      </c>
      <c r="D28" s="822">
        <v>0</v>
      </c>
      <c r="E28" s="823">
        <v>0</v>
      </c>
      <c r="F28" s="824">
        <v>0</v>
      </c>
      <c r="G28" s="825">
        <v>0</v>
      </c>
      <c r="H28" s="826">
        <v>0</v>
      </c>
      <c r="I28" s="842">
        <v>0</v>
      </c>
      <c r="J28" s="843">
        <v>0</v>
      </c>
      <c r="K28" s="843">
        <v>0</v>
      </c>
      <c r="L28" s="843">
        <v>0</v>
      </c>
      <c r="M28" s="844">
        <v>0</v>
      </c>
      <c r="N28" s="841">
        <v>0</v>
      </c>
      <c r="O28" s="820">
        <v>0</v>
      </c>
      <c r="P28" s="810">
        <v>0</v>
      </c>
      <c r="T28" s="2759"/>
    </row>
    <row r="29" spans="1:20" s="227" customFormat="1" ht="12.75" thickBot="1">
      <c r="A29" s="2761" t="s">
        <v>1288</v>
      </c>
      <c r="B29" s="831">
        <v>15</v>
      </c>
      <c r="C29" s="2762">
        <v>3</v>
      </c>
      <c r="D29" s="2762">
        <v>2</v>
      </c>
      <c r="E29" s="2762">
        <v>0</v>
      </c>
      <c r="F29" s="2763">
        <v>129</v>
      </c>
      <c r="G29" s="2762">
        <v>89</v>
      </c>
      <c r="H29" s="2764">
        <v>0</v>
      </c>
      <c r="I29" s="2763">
        <v>1210</v>
      </c>
      <c r="J29" s="2762">
        <v>215</v>
      </c>
      <c r="K29" s="2762">
        <v>233</v>
      </c>
      <c r="L29" s="2762">
        <v>424</v>
      </c>
      <c r="M29" s="2765">
        <v>0</v>
      </c>
      <c r="N29" s="831">
        <v>1443</v>
      </c>
      <c r="O29" s="2762">
        <v>639</v>
      </c>
      <c r="P29" s="2764">
        <v>2082</v>
      </c>
      <c r="T29" s="2759"/>
    </row>
    <row r="30" spans="1:20" s="397" customFormat="1" ht="12.75" thickBot="1">
      <c r="A30" s="401"/>
      <c r="B30" s="833"/>
      <c r="C30" s="833"/>
      <c r="D30" s="833"/>
      <c r="E30" s="833"/>
      <c r="F30" s="2766">
        <v>218</v>
      </c>
      <c r="G30" s="833" t="s">
        <v>824</v>
      </c>
      <c r="H30" s="833"/>
      <c r="I30" s="2767">
        <v>2082</v>
      </c>
      <c r="J30" s="834" t="s">
        <v>1339</v>
      </c>
      <c r="K30" s="833"/>
      <c r="L30" s="833"/>
      <c r="M30" s="2771">
        <v>2082</v>
      </c>
      <c r="N30" s="835" t="s">
        <v>359</v>
      </c>
      <c r="O30" s="835"/>
      <c r="P30" s="835"/>
      <c r="T30" s="2770"/>
    </row>
    <row r="31" spans="1:20" s="394" customFormat="1" ht="12.75" thickBot="1">
      <c r="A31" s="1488" t="s">
        <v>1289</v>
      </c>
      <c r="B31" s="836"/>
      <c r="C31" s="836"/>
      <c r="D31" s="836"/>
      <c r="E31" s="836"/>
      <c r="F31" s="836"/>
      <c r="G31" s="836"/>
      <c r="H31" s="836"/>
      <c r="I31" s="836"/>
      <c r="J31" s="836"/>
      <c r="K31" s="836"/>
      <c r="L31" s="836"/>
      <c r="M31" s="836"/>
      <c r="N31" s="836"/>
      <c r="O31" s="836"/>
      <c r="P31" s="836"/>
      <c r="T31" s="2755"/>
    </row>
    <row r="32" spans="1:20" s="227" customFormat="1" ht="12">
      <c r="A32" s="413" t="s">
        <v>1290</v>
      </c>
      <c r="B32" s="802">
        <v>0</v>
      </c>
      <c r="C32" s="803">
        <v>0</v>
      </c>
      <c r="D32" s="803">
        <v>0</v>
      </c>
      <c r="E32" s="804">
        <v>1</v>
      </c>
      <c r="F32" s="805">
        <v>0</v>
      </c>
      <c r="G32" s="806">
        <v>0</v>
      </c>
      <c r="H32" s="807">
        <v>45</v>
      </c>
      <c r="I32" s="838">
        <v>0</v>
      </c>
      <c r="J32" s="839">
        <v>0</v>
      </c>
      <c r="K32" s="839">
        <v>0</v>
      </c>
      <c r="L32" s="839">
        <v>0</v>
      </c>
      <c r="M32" s="840">
        <v>377</v>
      </c>
      <c r="N32" s="808">
        <v>0</v>
      </c>
      <c r="O32" s="809">
        <v>0</v>
      </c>
      <c r="P32" s="810">
        <v>377</v>
      </c>
      <c r="T32" s="2759"/>
    </row>
    <row r="33" spans="1:20" s="227" customFormat="1" ht="12">
      <c r="A33" s="395" t="s">
        <v>1291</v>
      </c>
      <c r="B33" s="814">
        <v>12</v>
      </c>
      <c r="C33" s="815">
        <v>0</v>
      </c>
      <c r="D33" s="815">
        <v>1</v>
      </c>
      <c r="E33" s="816">
        <v>0</v>
      </c>
      <c r="F33" s="817">
        <v>78</v>
      </c>
      <c r="G33" s="818">
        <v>12</v>
      </c>
      <c r="H33" s="819">
        <v>0</v>
      </c>
      <c r="I33" s="811">
        <v>1743</v>
      </c>
      <c r="J33" s="812">
        <v>210</v>
      </c>
      <c r="K33" s="812">
        <v>0</v>
      </c>
      <c r="L33" s="812">
        <v>0</v>
      </c>
      <c r="M33" s="813">
        <v>0</v>
      </c>
      <c r="N33" s="841">
        <v>1743</v>
      </c>
      <c r="O33" s="820">
        <v>210</v>
      </c>
      <c r="P33" s="810">
        <v>1953</v>
      </c>
      <c r="T33" s="2759"/>
    </row>
    <row r="34" spans="1:20" s="227" customFormat="1" ht="12">
      <c r="A34" s="395" t="s">
        <v>1292</v>
      </c>
      <c r="B34" s="814">
        <v>16</v>
      </c>
      <c r="C34" s="815">
        <v>0</v>
      </c>
      <c r="D34" s="815">
        <v>0</v>
      </c>
      <c r="E34" s="816">
        <v>0</v>
      </c>
      <c r="F34" s="817">
        <v>127</v>
      </c>
      <c r="G34" s="818">
        <v>0</v>
      </c>
      <c r="H34" s="807">
        <v>0</v>
      </c>
      <c r="I34" s="811">
        <v>3834</v>
      </c>
      <c r="J34" s="820">
        <v>0</v>
      </c>
      <c r="K34" s="812">
        <v>0</v>
      </c>
      <c r="L34" s="812">
        <v>0</v>
      </c>
      <c r="M34" s="813">
        <v>0</v>
      </c>
      <c r="N34" s="841">
        <v>3834</v>
      </c>
      <c r="O34" s="820">
        <v>0</v>
      </c>
      <c r="P34" s="810">
        <v>3834</v>
      </c>
      <c r="T34" s="2759"/>
    </row>
    <row r="35" spans="1:20" s="227" customFormat="1" ht="12">
      <c r="A35" s="395" t="s">
        <v>1293</v>
      </c>
      <c r="B35" s="814">
        <v>10</v>
      </c>
      <c r="C35" s="815">
        <v>0</v>
      </c>
      <c r="D35" s="815">
        <v>0</v>
      </c>
      <c r="E35" s="816">
        <v>0</v>
      </c>
      <c r="F35" s="817">
        <v>102</v>
      </c>
      <c r="G35" s="818">
        <v>0</v>
      </c>
      <c r="H35" s="819">
        <v>0</v>
      </c>
      <c r="I35" s="811">
        <v>3937</v>
      </c>
      <c r="J35" s="812">
        <v>0</v>
      </c>
      <c r="K35" s="812">
        <v>0</v>
      </c>
      <c r="L35" s="812">
        <v>0</v>
      </c>
      <c r="M35" s="813">
        <v>0</v>
      </c>
      <c r="N35" s="841">
        <v>3937</v>
      </c>
      <c r="O35" s="820">
        <v>0</v>
      </c>
      <c r="P35" s="810">
        <v>3937</v>
      </c>
      <c r="T35" s="2759"/>
    </row>
    <row r="36" spans="1:20" s="227" customFormat="1" ht="12">
      <c r="A36" s="395" t="s">
        <v>1294</v>
      </c>
      <c r="B36" s="814">
        <v>13</v>
      </c>
      <c r="C36" s="815">
        <v>0</v>
      </c>
      <c r="D36" s="815">
        <v>1</v>
      </c>
      <c r="E36" s="816">
        <v>0</v>
      </c>
      <c r="F36" s="817">
        <v>72</v>
      </c>
      <c r="G36" s="818">
        <v>11</v>
      </c>
      <c r="H36" s="819">
        <v>0</v>
      </c>
      <c r="I36" s="811">
        <v>3160</v>
      </c>
      <c r="J36" s="812">
        <v>366</v>
      </c>
      <c r="K36" s="812">
        <v>0</v>
      </c>
      <c r="L36" s="812">
        <v>0</v>
      </c>
      <c r="M36" s="813">
        <v>0</v>
      </c>
      <c r="N36" s="841">
        <v>3160</v>
      </c>
      <c r="O36" s="820">
        <v>366</v>
      </c>
      <c r="P36" s="810">
        <v>3526</v>
      </c>
      <c r="T36" s="2759"/>
    </row>
    <row r="37" spans="1:20" s="227" customFormat="1" ht="12">
      <c r="A37" s="395" t="s">
        <v>1295</v>
      </c>
      <c r="B37" s="814">
        <v>5</v>
      </c>
      <c r="C37" s="815">
        <v>0</v>
      </c>
      <c r="D37" s="815">
        <v>0</v>
      </c>
      <c r="E37" s="816">
        <v>0</v>
      </c>
      <c r="F37" s="817">
        <v>49</v>
      </c>
      <c r="G37" s="818">
        <v>0</v>
      </c>
      <c r="H37" s="819">
        <v>0</v>
      </c>
      <c r="I37" s="811">
        <v>2135</v>
      </c>
      <c r="J37" s="812">
        <v>0</v>
      </c>
      <c r="K37" s="812">
        <v>0</v>
      </c>
      <c r="L37" s="812">
        <v>0</v>
      </c>
      <c r="M37" s="813">
        <v>0</v>
      </c>
      <c r="N37" s="841">
        <v>2135</v>
      </c>
      <c r="O37" s="820">
        <v>0</v>
      </c>
      <c r="P37" s="810">
        <v>2135</v>
      </c>
      <c r="T37" s="2759"/>
    </row>
    <row r="38" spans="1:20" s="227" customFormat="1" ht="12">
      <c r="A38" s="395" t="s">
        <v>1296</v>
      </c>
      <c r="B38" s="814">
        <v>21</v>
      </c>
      <c r="C38" s="815">
        <v>0</v>
      </c>
      <c r="D38" s="815">
        <v>0</v>
      </c>
      <c r="E38" s="816">
        <v>0</v>
      </c>
      <c r="F38" s="817">
        <v>112</v>
      </c>
      <c r="G38" s="818">
        <v>0</v>
      </c>
      <c r="H38" s="819">
        <v>0</v>
      </c>
      <c r="I38" s="811">
        <v>3449</v>
      </c>
      <c r="J38" s="812">
        <v>0</v>
      </c>
      <c r="K38" s="812">
        <v>0</v>
      </c>
      <c r="L38" s="812">
        <v>0</v>
      </c>
      <c r="M38" s="813">
        <v>0</v>
      </c>
      <c r="N38" s="841">
        <v>3449</v>
      </c>
      <c r="O38" s="820">
        <v>0</v>
      </c>
      <c r="P38" s="810">
        <v>3449</v>
      </c>
      <c r="T38" s="2759"/>
    </row>
    <row r="39" spans="1:20" s="227" customFormat="1" ht="12">
      <c r="A39" s="395" t="s">
        <v>1297</v>
      </c>
      <c r="B39" s="814">
        <v>5</v>
      </c>
      <c r="C39" s="815">
        <v>0</v>
      </c>
      <c r="D39" s="815">
        <v>0</v>
      </c>
      <c r="E39" s="816">
        <v>0</v>
      </c>
      <c r="F39" s="817">
        <v>25</v>
      </c>
      <c r="G39" s="818">
        <v>0</v>
      </c>
      <c r="H39" s="819">
        <v>0</v>
      </c>
      <c r="I39" s="811">
        <v>665</v>
      </c>
      <c r="J39" s="812">
        <v>0</v>
      </c>
      <c r="K39" s="812">
        <v>0</v>
      </c>
      <c r="L39" s="812">
        <v>0</v>
      </c>
      <c r="M39" s="813">
        <v>0</v>
      </c>
      <c r="N39" s="841">
        <v>665</v>
      </c>
      <c r="O39" s="820">
        <v>0</v>
      </c>
      <c r="P39" s="810">
        <v>665</v>
      </c>
      <c r="T39" s="2759"/>
    </row>
    <row r="40" spans="1:20" s="227" customFormat="1" ht="12">
      <c r="A40" s="395" t="s">
        <v>1298</v>
      </c>
      <c r="B40" s="814">
        <v>6</v>
      </c>
      <c r="C40" s="815">
        <v>0</v>
      </c>
      <c r="D40" s="815">
        <v>1</v>
      </c>
      <c r="E40" s="816">
        <v>0</v>
      </c>
      <c r="F40" s="817">
        <v>27</v>
      </c>
      <c r="G40" s="818">
        <v>10</v>
      </c>
      <c r="H40" s="819">
        <v>0</v>
      </c>
      <c r="I40" s="811">
        <v>1333</v>
      </c>
      <c r="J40" s="812">
        <v>144</v>
      </c>
      <c r="K40" s="812">
        <v>0</v>
      </c>
      <c r="L40" s="812">
        <v>0</v>
      </c>
      <c r="M40" s="813">
        <v>0</v>
      </c>
      <c r="N40" s="841">
        <v>1333</v>
      </c>
      <c r="O40" s="820">
        <v>144</v>
      </c>
      <c r="P40" s="810">
        <v>1477</v>
      </c>
      <c r="T40" s="2759"/>
    </row>
    <row r="41" spans="1:20" s="227" customFormat="1" ht="12">
      <c r="A41" s="395" t="s">
        <v>1299</v>
      </c>
      <c r="B41" s="814">
        <v>4</v>
      </c>
      <c r="C41" s="815">
        <v>0</v>
      </c>
      <c r="D41" s="815">
        <v>0</v>
      </c>
      <c r="E41" s="816">
        <v>0</v>
      </c>
      <c r="F41" s="817">
        <v>23</v>
      </c>
      <c r="G41" s="818">
        <v>0</v>
      </c>
      <c r="H41" s="819">
        <v>0</v>
      </c>
      <c r="I41" s="811">
        <v>544</v>
      </c>
      <c r="J41" s="812">
        <v>0</v>
      </c>
      <c r="K41" s="812">
        <v>0</v>
      </c>
      <c r="L41" s="812">
        <v>0</v>
      </c>
      <c r="M41" s="813">
        <v>0</v>
      </c>
      <c r="N41" s="841">
        <v>544</v>
      </c>
      <c r="O41" s="820">
        <v>0</v>
      </c>
      <c r="P41" s="810">
        <v>544</v>
      </c>
      <c r="T41" s="2759"/>
    </row>
    <row r="42" spans="1:20" s="227" customFormat="1" ht="12">
      <c r="A42" s="395" t="s">
        <v>1300</v>
      </c>
      <c r="B42" s="814">
        <v>10</v>
      </c>
      <c r="C42" s="815">
        <v>0</v>
      </c>
      <c r="D42" s="815">
        <v>1</v>
      </c>
      <c r="E42" s="816">
        <v>0</v>
      </c>
      <c r="F42" s="817">
        <v>110</v>
      </c>
      <c r="G42" s="818">
        <v>20</v>
      </c>
      <c r="H42" s="819">
        <v>0</v>
      </c>
      <c r="I42" s="811">
        <v>5119</v>
      </c>
      <c r="J42" s="812">
        <v>644</v>
      </c>
      <c r="K42" s="812">
        <v>0</v>
      </c>
      <c r="L42" s="812">
        <v>0</v>
      </c>
      <c r="M42" s="813">
        <v>0</v>
      </c>
      <c r="N42" s="841">
        <v>5119</v>
      </c>
      <c r="O42" s="820">
        <v>644</v>
      </c>
      <c r="P42" s="810">
        <v>5763</v>
      </c>
      <c r="T42" s="2759"/>
    </row>
    <row r="43" spans="1:20" s="227" customFormat="1" ht="12.75">
      <c r="A43" s="2772" t="s">
        <v>1340</v>
      </c>
      <c r="B43" s="821">
        <v>0</v>
      </c>
      <c r="C43" s="820" t="s">
        <v>739</v>
      </c>
      <c r="D43" s="822">
        <v>1</v>
      </c>
      <c r="E43" s="844">
        <v>0</v>
      </c>
      <c r="F43" s="821">
        <v>0</v>
      </c>
      <c r="G43" s="825">
        <v>37</v>
      </c>
      <c r="H43" s="844">
        <v>0</v>
      </c>
      <c r="I43" s="821">
        <v>0</v>
      </c>
      <c r="J43" s="843">
        <v>971</v>
      </c>
      <c r="K43" s="812">
        <v>0</v>
      </c>
      <c r="L43" s="812">
        <v>0</v>
      </c>
      <c r="M43" s="844">
        <v>0</v>
      </c>
      <c r="N43" s="841">
        <v>0</v>
      </c>
      <c r="O43" s="820">
        <v>971</v>
      </c>
      <c r="P43" s="810">
        <v>971</v>
      </c>
      <c r="T43" s="2759"/>
    </row>
    <row r="44" spans="1:20" s="227" customFormat="1" ht="12.75">
      <c r="A44" s="2772" t="s">
        <v>1341</v>
      </c>
      <c r="B44" s="821">
        <v>0</v>
      </c>
      <c r="C44" s="820" t="s">
        <v>739</v>
      </c>
      <c r="D44" s="822">
        <v>1</v>
      </c>
      <c r="E44" s="844">
        <v>0</v>
      </c>
      <c r="F44" s="821">
        <v>0</v>
      </c>
      <c r="G44" s="825">
        <v>34</v>
      </c>
      <c r="H44" s="844">
        <v>0</v>
      </c>
      <c r="I44" s="821">
        <v>0</v>
      </c>
      <c r="J44" s="843">
        <v>781</v>
      </c>
      <c r="K44" s="812">
        <v>0</v>
      </c>
      <c r="L44" s="812">
        <v>0</v>
      </c>
      <c r="M44" s="822">
        <v>0</v>
      </c>
      <c r="N44" s="841">
        <v>0</v>
      </c>
      <c r="O44" s="820">
        <v>781</v>
      </c>
      <c r="P44" s="810">
        <v>781</v>
      </c>
      <c r="T44" s="2759"/>
    </row>
    <row r="45" spans="1:20" s="227" customFormat="1" ht="13.5" thickBot="1">
      <c r="A45" s="2772" t="s">
        <v>1342</v>
      </c>
      <c r="B45" s="821">
        <v>0</v>
      </c>
      <c r="C45" s="820" t="s">
        <v>739</v>
      </c>
      <c r="D45" s="822">
        <v>1</v>
      </c>
      <c r="E45" s="844">
        <v>0</v>
      </c>
      <c r="F45" s="821">
        <v>0</v>
      </c>
      <c r="G45" s="825">
        <v>34</v>
      </c>
      <c r="H45" s="844">
        <v>0</v>
      </c>
      <c r="I45" s="821">
        <v>0</v>
      </c>
      <c r="J45" s="843">
        <v>460</v>
      </c>
      <c r="K45" s="812">
        <v>0</v>
      </c>
      <c r="L45" s="812">
        <v>0</v>
      </c>
      <c r="M45" s="822">
        <v>0</v>
      </c>
      <c r="N45" s="841">
        <v>0</v>
      </c>
      <c r="O45" s="820">
        <v>460</v>
      </c>
      <c r="P45" s="810">
        <v>460</v>
      </c>
      <c r="T45" s="2759"/>
    </row>
    <row r="46" spans="1:20" s="227" customFormat="1" ht="12.75" thickBot="1">
      <c r="A46" s="2761" t="s">
        <v>1301</v>
      </c>
      <c r="B46" s="831">
        <v>102</v>
      </c>
      <c r="C46" s="2762">
        <v>0</v>
      </c>
      <c r="D46" s="2762">
        <v>7</v>
      </c>
      <c r="E46" s="2764">
        <v>1</v>
      </c>
      <c r="F46" s="2763">
        <v>725</v>
      </c>
      <c r="G46" s="2762">
        <v>158</v>
      </c>
      <c r="H46" s="2764">
        <v>45</v>
      </c>
      <c r="I46" s="2763">
        <v>25919</v>
      </c>
      <c r="J46" s="831">
        <v>3576</v>
      </c>
      <c r="K46" s="831">
        <v>0</v>
      </c>
      <c r="L46" s="831">
        <v>0</v>
      </c>
      <c r="M46" s="2763">
        <v>377</v>
      </c>
      <c r="N46" s="831">
        <v>25919</v>
      </c>
      <c r="O46" s="2762">
        <v>3576</v>
      </c>
      <c r="P46" s="2764">
        <v>29872</v>
      </c>
      <c r="T46" s="2759"/>
    </row>
    <row r="47" spans="1:20" s="397" customFormat="1" ht="12.75" thickBot="1">
      <c r="A47" s="396"/>
      <c r="B47" s="833"/>
      <c r="C47" s="833"/>
      <c r="D47" s="833"/>
      <c r="E47" s="833"/>
      <c r="F47" s="2766">
        <v>883</v>
      </c>
      <c r="G47" s="833" t="s">
        <v>824</v>
      </c>
      <c r="H47" s="833"/>
      <c r="I47" s="2767">
        <v>29495</v>
      </c>
      <c r="J47" s="834" t="s">
        <v>1339</v>
      </c>
      <c r="K47" s="833"/>
      <c r="L47" s="833"/>
      <c r="M47" s="2771">
        <v>29872</v>
      </c>
      <c r="N47" s="833" t="s">
        <v>359</v>
      </c>
      <c r="O47" s="833"/>
      <c r="P47" s="833"/>
      <c r="T47" s="2770"/>
    </row>
    <row r="48" spans="1:20" s="394" customFormat="1" ht="12.75" thickBot="1">
      <c r="A48" s="1488" t="s">
        <v>1302</v>
      </c>
      <c r="B48" s="837"/>
      <c r="C48" s="837"/>
      <c r="D48" s="837"/>
      <c r="E48" s="837"/>
      <c r="F48" s="837"/>
      <c r="G48" s="837"/>
      <c r="H48" s="837"/>
      <c r="I48" s="837"/>
      <c r="J48" s="837"/>
      <c r="K48" s="837"/>
      <c r="L48" s="837"/>
      <c r="M48" s="837"/>
      <c r="N48" s="837"/>
      <c r="O48" s="837"/>
      <c r="P48" s="837"/>
      <c r="T48" s="2755"/>
    </row>
    <row r="49" spans="1:20" s="394" customFormat="1" ht="12">
      <c r="A49" s="413" t="s">
        <v>1303</v>
      </c>
      <c r="B49" s="845">
        <v>0</v>
      </c>
      <c r="C49" s="846">
        <v>0</v>
      </c>
      <c r="D49" s="846">
        <v>0</v>
      </c>
      <c r="E49" s="847">
        <v>1</v>
      </c>
      <c r="F49" s="805">
        <v>0</v>
      </c>
      <c r="G49" s="806">
        <v>0</v>
      </c>
      <c r="H49" s="807">
        <v>43</v>
      </c>
      <c r="I49" s="838">
        <v>0</v>
      </c>
      <c r="J49" s="839">
        <v>0</v>
      </c>
      <c r="K49" s="839">
        <v>0</v>
      </c>
      <c r="L49" s="839">
        <v>0</v>
      </c>
      <c r="M49" s="840">
        <v>428</v>
      </c>
      <c r="N49" s="808">
        <v>0</v>
      </c>
      <c r="O49" s="809">
        <v>0</v>
      </c>
      <c r="P49" s="848">
        <v>428</v>
      </c>
      <c r="T49" s="2755"/>
    </row>
    <row r="50" spans="1:20" s="394" customFormat="1" ht="12">
      <c r="A50" s="395" t="s">
        <v>1304</v>
      </c>
      <c r="B50" s="849">
        <v>0</v>
      </c>
      <c r="C50" s="850">
        <v>0</v>
      </c>
      <c r="D50" s="850">
        <v>0</v>
      </c>
      <c r="E50" s="851">
        <v>1</v>
      </c>
      <c r="F50" s="817">
        <v>0</v>
      </c>
      <c r="G50" s="818">
        <v>0</v>
      </c>
      <c r="H50" s="819">
        <v>9</v>
      </c>
      <c r="I50" s="811">
        <v>0</v>
      </c>
      <c r="J50" s="812">
        <v>0</v>
      </c>
      <c r="K50" s="812">
        <v>0</v>
      </c>
      <c r="L50" s="812">
        <v>0</v>
      </c>
      <c r="M50" s="813">
        <v>218</v>
      </c>
      <c r="N50" s="841">
        <v>0</v>
      </c>
      <c r="O50" s="820">
        <v>0</v>
      </c>
      <c r="P50" s="848">
        <v>218</v>
      </c>
      <c r="T50" s="2755"/>
    </row>
    <row r="51" spans="1:20" s="394" customFormat="1" ht="12">
      <c r="A51" s="395" t="s">
        <v>946</v>
      </c>
      <c r="B51" s="849">
        <v>0</v>
      </c>
      <c r="C51" s="850">
        <v>0</v>
      </c>
      <c r="D51" s="850">
        <v>0</v>
      </c>
      <c r="E51" s="851">
        <v>1</v>
      </c>
      <c r="F51" s="817">
        <v>0</v>
      </c>
      <c r="G51" s="818">
        <v>0</v>
      </c>
      <c r="H51" s="819">
        <v>9</v>
      </c>
      <c r="I51" s="811">
        <v>0</v>
      </c>
      <c r="J51" s="812">
        <v>0</v>
      </c>
      <c r="K51" s="812">
        <v>0</v>
      </c>
      <c r="L51" s="812">
        <v>0</v>
      </c>
      <c r="M51" s="813">
        <v>62</v>
      </c>
      <c r="N51" s="841">
        <v>0</v>
      </c>
      <c r="O51" s="820">
        <v>0</v>
      </c>
      <c r="P51" s="848">
        <v>62</v>
      </c>
      <c r="T51" s="2755"/>
    </row>
    <row r="52" spans="1:20" s="394" customFormat="1" ht="12">
      <c r="A52" s="395" t="s">
        <v>1305</v>
      </c>
      <c r="B52" s="849">
        <v>0</v>
      </c>
      <c r="C52" s="850">
        <v>0</v>
      </c>
      <c r="D52" s="850">
        <v>0</v>
      </c>
      <c r="E52" s="851">
        <v>1</v>
      </c>
      <c r="F52" s="817">
        <v>0</v>
      </c>
      <c r="G52" s="818">
        <v>0</v>
      </c>
      <c r="H52" s="819">
        <v>21</v>
      </c>
      <c r="I52" s="811">
        <v>0</v>
      </c>
      <c r="J52" s="812">
        <v>0</v>
      </c>
      <c r="K52" s="812">
        <v>0</v>
      </c>
      <c r="L52" s="812">
        <v>0</v>
      </c>
      <c r="M52" s="813">
        <v>237</v>
      </c>
      <c r="N52" s="841">
        <v>0</v>
      </c>
      <c r="O52" s="820">
        <v>0</v>
      </c>
      <c r="P52" s="848">
        <v>237</v>
      </c>
      <c r="T52" s="2755"/>
    </row>
    <row r="53" spans="1:20" s="394" customFormat="1" ht="12">
      <c r="A53" s="395" t="s">
        <v>1306</v>
      </c>
      <c r="B53" s="849">
        <v>11</v>
      </c>
      <c r="C53" s="850">
        <v>0</v>
      </c>
      <c r="D53" s="850">
        <v>3</v>
      </c>
      <c r="E53" s="851">
        <v>0</v>
      </c>
      <c r="F53" s="817">
        <v>67</v>
      </c>
      <c r="G53" s="818">
        <v>59</v>
      </c>
      <c r="H53" s="819">
        <v>0</v>
      </c>
      <c r="I53" s="811">
        <v>1725</v>
      </c>
      <c r="J53" s="812">
        <v>601</v>
      </c>
      <c r="K53" s="812">
        <v>0</v>
      </c>
      <c r="L53" s="812">
        <v>0</v>
      </c>
      <c r="M53" s="813">
        <v>0</v>
      </c>
      <c r="N53" s="841">
        <v>1725</v>
      </c>
      <c r="O53" s="820">
        <v>601</v>
      </c>
      <c r="P53" s="848">
        <v>2326</v>
      </c>
      <c r="T53" s="2755"/>
    </row>
    <row r="54" spans="1:20" s="394" customFormat="1" ht="12">
      <c r="A54" s="395" t="s">
        <v>1307</v>
      </c>
      <c r="B54" s="849">
        <v>0</v>
      </c>
      <c r="C54" s="850">
        <v>0</v>
      </c>
      <c r="D54" s="850">
        <v>1</v>
      </c>
      <c r="E54" s="851">
        <v>0</v>
      </c>
      <c r="F54" s="817">
        <v>0</v>
      </c>
      <c r="G54" s="818">
        <v>18</v>
      </c>
      <c r="H54" s="819">
        <v>0</v>
      </c>
      <c r="I54" s="811">
        <v>0</v>
      </c>
      <c r="J54" s="812">
        <v>247</v>
      </c>
      <c r="K54" s="812">
        <v>0</v>
      </c>
      <c r="L54" s="812">
        <v>0</v>
      </c>
      <c r="M54" s="813">
        <v>0</v>
      </c>
      <c r="N54" s="841">
        <v>0</v>
      </c>
      <c r="O54" s="820">
        <v>247</v>
      </c>
      <c r="P54" s="848">
        <v>247</v>
      </c>
      <c r="T54" s="2755"/>
    </row>
    <row r="55" spans="1:20" s="394" customFormat="1" ht="12">
      <c r="A55" s="395" t="s">
        <v>1308</v>
      </c>
      <c r="B55" s="849">
        <v>4</v>
      </c>
      <c r="C55" s="850">
        <v>0</v>
      </c>
      <c r="D55" s="850">
        <v>2</v>
      </c>
      <c r="E55" s="851">
        <v>0</v>
      </c>
      <c r="F55" s="817">
        <v>23</v>
      </c>
      <c r="G55" s="818">
        <v>25</v>
      </c>
      <c r="H55" s="819">
        <v>0</v>
      </c>
      <c r="I55" s="811">
        <v>440</v>
      </c>
      <c r="J55" s="812">
        <v>330</v>
      </c>
      <c r="K55" s="812">
        <v>0</v>
      </c>
      <c r="L55" s="812">
        <v>0</v>
      </c>
      <c r="M55" s="813">
        <v>0</v>
      </c>
      <c r="N55" s="841">
        <v>440</v>
      </c>
      <c r="O55" s="820">
        <v>330</v>
      </c>
      <c r="P55" s="848">
        <v>770</v>
      </c>
      <c r="T55" s="2755"/>
    </row>
    <row r="56" spans="1:20" s="394" customFormat="1" ht="12">
      <c r="A56" s="395" t="s">
        <v>1060</v>
      </c>
      <c r="B56" s="849">
        <v>87</v>
      </c>
      <c r="C56" s="850">
        <v>0</v>
      </c>
      <c r="D56" s="850">
        <v>11</v>
      </c>
      <c r="E56" s="851">
        <v>0</v>
      </c>
      <c r="F56" s="817">
        <v>459</v>
      </c>
      <c r="G56" s="818">
        <v>196</v>
      </c>
      <c r="H56" s="819">
        <v>0</v>
      </c>
      <c r="I56" s="811">
        <v>10708</v>
      </c>
      <c r="J56" s="812">
        <v>2872</v>
      </c>
      <c r="K56" s="812">
        <v>0</v>
      </c>
      <c r="L56" s="812">
        <v>0</v>
      </c>
      <c r="M56" s="813">
        <v>0</v>
      </c>
      <c r="N56" s="841">
        <v>10708</v>
      </c>
      <c r="O56" s="820">
        <v>2872</v>
      </c>
      <c r="P56" s="848">
        <v>13580</v>
      </c>
      <c r="T56" s="2755"/>
    </row>
    <row r="57" spans="1:20" s="394" customFormat="1" ht="12">
      <c r="A57" s="395" t="s">
        <v>1309</v>
      </c>
      <c r="B57" s="849">
        <v>2</v>
      </c>
      <c r="C57" s="850">
        <v>0</v>
      </c>
      <c r="D57" s="850">
        <v>2</v>
      </c>
      <c r="E57" s="851">
        <v>0</v>
      </c>
      <c r="F57" s="817">
        <v>19</v>
      </c>
      <c r="G57" s="818">
        <v>27</v>
      </c>
      <c r="H57" s="819">
        <v>0</v>
      </c>
      <c r="I57" s="811">
        <v>653</v>
      </c>
      <c r="J57" s="812">
        <v>339</v>
      </c>
      <c r="K57" s="812">
        <v>0</v>
      </c>
      <c r="L57" s="812">
        <v>0</v>
      </c>
      <c r="M57" s="813">
        <v>0</v>
      </c>
      <c r="N57" s="841">
        <v>653</v>
      </c>
      <c r="O57" s="820">
        <v>339</v>
      </c>
      <c r="P57" s="848">
        <v>992</v>
      </c>
      <c r="T57" s="2755"/>
    </row>
    <row r="58" spans="1:20" s="398" customFormat="1" ht="12">
      <c r="A58" s="395" t="s">
        <v>1310</v>
      </c>
      <c r="B58" s="849">
        <v>1</v>
      </c>
      <c r="C58" s="850">
        <v>0</v>
      </c>
      <c r="D58" s="850">
        <v>0</v>
      </c>
      <c r="E58" s="851">
        <v>0</v>
      </c>
      <c r="F58" s="817">
        <v>4</v>
      </c>
      <c r="G58" s="818">
        <v>0</v>
      </c>
      <c r="H58" s="819">
        <v>0</v>
      </c>
      <c r="I58" s="811">
        <v>164</v>
      </c>
      <c r="J58" s="812">
        <v>0</v>
      </c>
      <c r="K58" s="812">
        <v>0</v>
      </c>
      <c r="L58" s="812">
        <v>0</v>
      </c>
      <c r="M58" s="813">
        <v>0</v>
      </c>
      <c r="N58" s="841">
        <v>164</v>
      </c>
      <c r="O58" s="820">
        <v>0</v>
      </c>
      <c r="P58" s="848">
        <v>164</v>
      </c>
      <c r="T58" s="2773"/>
    </row>
    <row r="59" spans="1:20" s="394" customFormat="1" ht="12.75" thickBot="1">
      <c r="A59" s="395" t="s">
        <v>1086</v>
      </c>
      <c r="B59" s="849">
        <v>37</v>
      </c>
      <c r="C59" s="850">
        <v>0</v>
      </c>
      <c r="D59" s="850">
        <v>7</v>
      </c>
      <c r="E59" s="851">
        <v>0</v>
      </c>
      <c r="F59" s="817">
        <v>136</v>
      </c>
      <c r="G59" s="818">
        <v>74</v>
      </c>
      <c r="H59" s="819">
        <v>0</v>
      </c>
      <c r="I59" s="811">
        <v>3595</v>
      </c>
      <c r="J59" s="812">
        <v>1129</v>
      </c>
      <c r="K59" s="812">
        <v>0</v>
      </c>
      <c r="L59" s="812">
        <v>0</v>
      </c>
      <c r="M59" s="813">
        <v>0</v>
      </c>
      <c r="N59" s="841">
        <v>3595</v>
      </c>
      <c r="O59" s="820">
        <v>1129</v>
      </c>
      <c r="P59" s="848">
        <v>4724</v>
      </c>
      <c r="T59" s="2755"/>
    </row>
    <row r="60" spans="1:20" s="415" customFormat="1" ht="12.75" thickBot="1">
      <c r="A60" s="2761" t="s">
        <v>1311</v>
      </c>
      <c r="B60" s="852">
        <v>142</v>
      </c>
      <c r="C60" s="2774">
        <v>0</v>
      </c>
      <c r="D60" s="2774">
        <v>26</v>
      </c>
      <c r="E60" s="2775">
        <v>4</v>
      </c>
      <c r="F60" s="2763">
        <v>708</v>
      </c>
      <c r="G60" s="2762">
        <v>399</v>
      </c>
      <c r="H60" s="2764">
        <v>82</v>
      </c>
      <c r="I60" s="2763">
        <v>17285</v>
      </c>
      <c r="J60" s="2762">
        <v>5518</v>
      </c>
      <c r="K60" s="2762">
        <v>0</v>
      </c>
      <c r="L60" s="2762">
        <v>0</v>
      </c>
      <c r="M60" s="2765">
        <v>945</v>
      </c>
      <c r="N60" s="831">
        <v>17285</v>
      </c>
      <c r="O60" s="2762">
        <v>5518</v>
      </c>
      <c r="P60" s="2764">
        <v>23748</v>
      </c>
      <c r="T60" s="2776"/>
    </row>
    <row r="61" spans="1:20" s="397" customFormat="1" ht="12.75" thickBot="1">
      <c r="A61" s="399"/>
      <c r="B61" s="833"/>
      <c r="C61" s="833"/>
      <c r="D61" s="833"/>
      <c r="E61" s="833"/>
      <c r="F61" s="2766">
        <v>1107</v>
      </c>
      <c r="G61" s="833" t="s">
        <v>1343</v>
      </c>
      <c r="H61" s="833"/>
      <c r="I61" s="2767">
        <v>22803</v>
      </c>
      <c r="J61" s="834" t="s">
        <v>1339</v>
      </c>
      <c r="K61" s="833"/>
      <c r="L61" s="833"/>
      <c r="M61" s="2771">
        <v>23748</v>
      </c>
      <c r="N61" s="833" t="s">
        <v>359</v>
      </c>
      <c r="O61" s="833"/>
      <c r="P61" s="833"/>
      <c r="T61" s="2770"/>
    </row>
    <row r="62" spans="1:20" s="394" customFormat="1" ht="12.75" thickBot="1">
      <c r="A62" s="1488" t="s">
        <v>1</v>
      </c>
      <c r="B62" s="837" t="s">
        <v>1312</v>
      </c>
      <c r="C62" s="837"/>
      <c r="D62" s="837"/>
      <c r="E62" s="837"/>
      <c r="F62" s="837"/>
      <c r="G62" s="837"/>
      <c r="H62" s="837"/>
      <c r="I62" s="837"/>
      <c r="J62" s="837"/>
      <c r="K62" s="837"/>
      <c r="L62" s="837"/>
      <c r="M62" s="837"/>
      <c r="N62" s="837"/>
      <c r="O62" s="837"/>
      <c r="P62" s="837"/>
      <c r="T62" s="2755"/>
    </row>
    <row r="63" spans="1:20" s="227" customFormat="1" ht="12">
      <c r="A63" s="413" t="s">
        <v>1313</v>
      </c>
      <c r="B63" s="802">
        <v>0</v>
      </c>
      <c r="C63" s="803">
        <v>0</v>
      </c>
      <c r="D63" s="803">
        <v>0</v>
      </c>
      <c r="E63" s="804">
        <v>1</v>
      </c>
      <c r="F63" s="805">
        <v>0</v>
      </c>
      <c r="G63" s="806">
        <v>0</v>
      </c>
      <c r="H63" s="807">
        <v>205</v>
      </c>
      <c r="I63" s="838">
        <v>0</v>
      </c>
      <c r="J63" s="839">
        <v>0</v>
      </c>
      <c r="K63" s="839">
        <v>0</v>
      </c>
      <c r="L63" s="839">
        <v>0</v>
      </c>
      <c r="M63" s="840">
        <v>1538</v>
      </c>
      <c r="N63" s="808">
        <v>0</v>
      </c>
      <c r="O63" s="809">
        <v>0</v>
      </c>
      <c r="P63" s="810">
        <v>1538</v>
      </c>
      <c r="T63" s="2759"/>
    </row>
    <row r="64" spans="1:20" s="227" customFormat="1" ht="12">
      <c r="A64" s="395" t="s">
        <v>1314</v>
      </c>
      <c r="B64" s="814">
        <v>0</v>
      </c>
      <c r="C64" s="815">
        <v>0</v>
      </c>
      <c r="D64" s="815">
        <v>0</v>
      </c>
      <c r="E64" s="816">
        <v>1</v>
      </c>
      <c r="F64" s="817">
        <v>0</v>
      </c>
      <c r="G64" s="818">
        <v>0</v>
      </c>
      <c r="H64" s="807">
        <v>221</v>
      </c>
      <c r="I64" s="811">
        <v>0</v>
      </c>
      <c r="J64" s="812">
        <v>0</v>
      </c>
      <c r="K64" s="812">
        <v>0</v>
      </c>
      <c r="L64" s="812">
        <v>0</v>
      </c>
      <c r="M64" s="813">
        <v>1048</v>
      </c>
      <c r="N64" s="841">
        <v>0</v>
      </c>
      <c r="O64" s="820">
        <v>0</v>
      </c>
      <c r="P64" s="810">
        <v>1048</v>
      </c>
      <c r="T64" s="2759"/>
    </row>
    <row r="65" spans="1:256" s="227" customFormat="1" ht="12">
      <c r="A65" s="395" t="s">
        <v>1315</v>
      </c>
      <c r="B65" s="853">
        <v>19</v>
      </c>
      <c r="C65" s="854">
        <v>23</v>
      </c>
      <c r="D65" s="854">
        <v>4</v>
      </c>
      <c r="E65" s="848">
        <v>1</v>
      </c>
      <c r="F65" s="853">
        <v>574</v>
      </c>
      <c r="G65" s="820">
        <v>574</v>
      </c>
      <c r="H65" s="855">
        <v>4</v>
      </c>
      <c r="I65" s="841">
        <v>2025</v>
      </c>
      <c r="J65" s="820">
        <v>611</v>
      </c>
      <c r="K65" s="854">
        <v>4642</v>
      </c>
      <c r="L65" s="854">
        <v>4232</v>
      </c>
      <c r="M65" s="848">
        <v>62</v>
      </c>
      <c r="N65" s="853">
        <v>6667</v>
      </c>
      <c r="O65" s="820">
        <v>4843</v>
      </c>
      <c r="P65" s="810">
        <v>11572</v>
      </c>
      <c r="T65" s="2759"/>
    </row>
    <row r="66" spans="1:256" s="227" customFormat="1" ht="12">
      <c r="A66" s="395" t="s">
        <v>1316</v>
      </c>
      <c r="B66" s="853">
        <v>15</v>
      </c>
      <c r="C66" s="854">
        <v>3</v>
      </c>
      <c r="D66" s="854">
        <v>2</v>
      </c>
      <c r="E66" s="855">
        <v>0</v>
      </c>
      <c r="F66" s="853">
        <v>129</v>
      </c>
      <c r="G66" s="854">
        <v>89</v>
      </c>
      <c r="H66" s="855">
        <v>0</v>
      </c>
      <c r="I66" s="853">
        <v>1210</v>
      </c>
      <c r="J66" s="854">
        <v>215</v>
      </c>
      <c r="K66" s="854">
        <v>233</v>
      </c>
      <c r="L66" s="854">
        <v>424</v>
      </c>
      <c r="M66" s="855">
        <v>0</v>
      </c>
      <c r="N66" s="853">
        <v>1443</v>
      </c>
      <c r="O66" s="854">
        <v>639</v>
      </c>
      <c r="P66" s="810">
        <v>2082</v>
      </c>
      <c r="T66" s="2759"/>
    </row>
    <row r="67" spans="1:256" s="227" customFormat="1" ht="12">
      <c r="A67" s="395" t="s">
        <v>1200</v>
      </c>
      <c r="B67" s="841">
        <v>102</v>
      </c>
      <c r="C67" s="820">
        <v>0</v>
      </c>
      <c r="D67" s="820">
        <v>7</v>
      </c>
      <c r="E67" s="848">
        <v>1</v>
      </c>
      <c r="F67" s="841">
        <v>725</v>
      </c>
      <c r="G67" s="820">
        <v>158</v>
      </c>
      <c r="H67" s="848">
        <v>45</v>
      </c>
      <c r="I67" s="841">
        <v>25919</v>
      </c>
      <c r="J67" s="820">
        <v>3576</v>
      </c>
      <c r="K67" s="820">
        <v>0</v>
      </c>
      <c r="L67" s="820">
        <v>0</v>
      </c>
      <c r="M67" s="848">
        <v>377</v>
      </c>
      <c r="N67" s="841">
        <v>25919</v>
      </c>
      <c r="O67" s="820">
        <v>3576</v>
      </c>
      <c r="P67" s="810">
        <v>29872</v>
      </c>
      <c r="T67" s="2759"/>
    </row>
    <row r="68" spans="1:256" s="227" customFormat="1" ht="12.75" thickBot="1">
      <c r="A68" s="400" t="s">
        <v>1317</v>
      </c>
      <c r="B68" s="856">
        <v>142</v>
      </c>
      <c r="C68" s="830">
        <v>0</v>
      </c>
      <c r="D68" s="830">
        <v>26</v>
      </c>
      <c r="E68" s="857">
        <v>4</v>
      </c>
      <c r="F68" s="856">
        <v>708</v>
      </c>
      <c r="G68" s="830">
        <v>399</v>
      </c>
      <c r="H68" s="857">
        <v>82</v>
      </c>
      <c r="I68" s="856">
        <v>17285</v>
      </c>
      <c r="J68" s="830">
        <v>5518</v>
      </c>
      <c r="K68" s="830">
        <v>0</v>
      </c>
      <c r="L68" s="830">
        <v>0</v>
      </c>
      <c r="M68" s="857">
        <v>945</v>
      </c>
      <c r="N68" s="856">
        <v>17285</v>
      </c>
      <c r="O68" s="830">
        <v>5518</v>
      </c>
      <c r="P68" s="810">
        <v>23748</v>
      </c>
      <c r="T68" s="2759"/>
    </row>
    <row r="69" spans="1:256" s="227" customFormat="1" ht="12.75" thickBot="1">
      <c r="A69" s="2761" t="s">
        <v>1344</v>
      </c>
      <c r="B69" s="831">
        <v>278</v>
      </c>
      <c r="C69" s="2762">
        <v>26</v>
      </c>
      <c r="D69" s="2762">
        <v>39</v>
      </c>
      <c r="E69" s="2764">
        <v>8</v>
      </c>
      <c r="F69" s="831">
        <v>2136</v>
      </c>
      <c r="G69" s="2762">
        <v>1220</v>
      </c>
      <c r="H69" s="2764">
        <v>557</v>
      </c>
      <c r="I69" s="831">
        <v>46439</v>
      </c>
      <c r="J69" s="2762">
        <v>9920</v>
      </c>
      <c r="K69" s="2762">
        <v>4875</v>
      </c>
      <c r="L69" s="2762">
        <v>4656</v>
      </c>
      <c r="M69" s="2765">
        <v>3970</v>
      </c>
      <c r="N69" s="831">
        <v>51314</v>
      </c>
      <c r="O69" s="2762">
        <v>14576</v>
      </c>
      <c r="P69" s="2764">
        <v>69860</v>
      </c>
      <c r="T69" s="2759"/>
    </row>
    <row r="70" spans="1:256" s="397" customFormat="1" ht="12">
      <c r="A70" s="401"/>
      <c r="B70" s="402"/>
      <c r="C70" s="402"/>
      <c r="D70" s="402"/>
      <c r="E70" s="2777">
        <v>377</v>
      </c>
      <c r="F70" s="402"/>
      <c r="G70" s="402"/>
      <c r="H70" s="2777">
        <v>3913</v>
      </c>
      <c r="I70" s="402"/>
      <c r="J70" s="402"/>
      <c r="K70" s="402"/>
      <c r="L70" s="402"/>
      <c r="M70" s="2777">
        <v>69860</v>
      </c>
      <c r="N70" s="402" t="s">
        <v>359</v>
      </c>
      <c r="O70" s="402"/>
      <c r="P70" s="402"/>
      <c r="T70" s="2770"/>
    </row>
    <row r="71" spans="1:256" s="179" customFormat="1" ht="12">
      <c r="A71" s="403"/>
      <c r="B71" s="404"/>
      <c r="C71" s="404"/>
      <c r="D71" s="404"/>
      <c r="E71" s="404"/>
      <c r="F71" s="404"/>
      <c r="G71" s="404"/>
      <c r="H71" s="404"/>
      <c r="I71" s="404"/>
      <c r="J71" s="404"/>
      <c r="K71" s="404"/>
      <c r="L71" s="404"/>
      <c r="M71" s="404"/>
      <c r="N71" s="404"/>
      <c r="O71" s="404"/>
      <c r="P71" s="404"/>
      <c r="Q71" s="394"/>
      <c r="R71" s="394"/>
      <c r="S71" s="394"/>
      <c r="T71" s="2755"/>
      <c r="U71" s="394"/>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4"/>
      <c r="AY71" s="394"/>
      <c r="AZ71" s="394"/>
      <c r="BA71" s="394"/>
      <c r="BB71" s="394"/>
      <c r="BC71" s="394"/>
      <c r="BD71" s="394"/>
      <c r="BE71" s="394"/>
      <c r="BF71" s="394"/>
      <c r="BG71" s="394"/>
      <c r="BH71" s="394"/>
      <c r="BI71" s="394"/>
      <c r="BJ71" s="394"/>
      <c r="BK71" s="394"/>
      <c r="BL71" s="394"/>
      <c r="BM71" s="394"/>
      <c r="BN71" s="394"/>
      <c r="BO71" s="394"/>
      <c r="BP71" s="394"/>
      <c r="BQ71" s="394"/>
      <c r="BR71" s="394"/>
      <c r="BS71" s="394"/>
      <c r="BT71" s="394"/>
      <c r="BU71" s="394"/>
      <c r="BV71" s="394"/>
      <c r="BW71" s="394"/>
      <c r="BX71" s="394"/>
      <c r="BY71" s="394"/>
      <c r="BZ71" s="394"/>
      <c r="CA71" s="394"/>
      <c r="CB71" s="394"/>
      <c r="CC71" s="394"/>
      <c r="CD71" s="394"/>
      <c r="CE71" s="394"/>
      <c r="CF71" s="394"/>
      <c r="CG71" s="394"/>
      <c r="CH71" s="394"/>
      <c r="CI71" s="394"/>
      <c r="CJ71" s="394"/>
      <c r="CK71" s="394"/>
      <c r="CL71" s="394"/>
      <c r="CM71" s="394"/>
      <c r="CN71" s="394"/>
      <c r="CO71" s="394"/>
      <c r="CP71" s="394"/>
      <c r="CQ71" s="394"/>
      <c r="CR71" s="394"/>
      <c r="CS71" s="394"/>
      <c r="CT71" s="394"/>
      <c r="CU71" s="394"/>
      <c r="CV71" s="394"/>
      <c r="CW71" s="394"/>
      <c r="CX71" s="394"/>
      <c r="CY71" s="394"/>
      <c r="CZ71" s="394"/>
      <c r="DA71" s="394"/>
      <c r="DB71" s="394"/>
      <c r="DC71" s="394"/>
      <c r="DD71" s="394"/>
      <c r="DE71" s="394"/>
      <c r="DF71" s="394"/>
      <c r="DG71" s="394"/>
      <c r="DH71" s="394"/>
      <c r="DI71" s="394"/>
      <c r="DJ71" s="394"/>
      <c r="DK71" s="394"/>
      <c r="DL71" s="394"/>
      <c r="DM71" s="394"/>
      <c r="DN71" s="394"/>
      <c r="DO71" s="394"/>
      <c r="DP71" s="394"/>
      <c r="DQ71" s="394"/>
      <c r="DR71" s="394"/>
      <c r="DS71" s="394"/>
      <c r="DT71" s="394"/>
      <c r="DU71" s="394"/>
      <c r="DV71" s="394"/>
      <c r="DW71" s="394"/>
      <c r="DX71" s="394"/>
      <c r="DY71" s="394"/>
      <c r="DZ71" s="394"/>
      <c r="EA71" s="394"/>
      <c r="EB71" s="394"/>
      <c r="EC71" s="394"/>
      <c r="ED71" s="394"/>
      <c r="EE71" s="394"/>
      <c r="EF71" s="394"/>
      <c r="EG71" s="394"/>
      <c r="EH71" s="394"/>
      <c r="EI71" s="394"/>
      <c r="EJ71" s="394"/>
      <c r="EK71" s="394"/>
      <c r="EL71" s="394"/>
      <c r="EM71" s="394"/>
      <c r="EN71" s="394"/>
      <c r="EO71" s="394"/>
      <c r="EP71" s="394"/>
      <c r="EQ71" s="394"/>
      <c r="ER71" s="394"/>
      <c r="ES71" s="394"/>
      <c r="ET71" s="394"/>
      <c r="EU71" s="394"/>
      <c r="EV71" s="394"/>
      <c r="EW71" s="394"/>
      <c r="EX71" s="394"/>
      <c r="EY71" s="394"/>
      <c r="EZ71" s="394"/>
      <c r="FA71" s="394"/>
      <c r="FB71" s="394"/>
      <c r="FC71" s="394"/>
      <c r="FD71" s="394"/>
      <c r="FE71" s="394"/>
      <c r="FF71" s="394"/>
      <c r="FG71" s="394"/>
      <c r="FH71" s="394"/>
      <c r="FI71" s="394"/>
      <c r="FJ71" s="394"/>
      <c r="FK71" s="394"/>
      <c r="FL71" s="394"/>
      <c r="FM71" s="394"/>
      <c r="FN71" s="394"/>
      <c r="FO71" s="394"/>
      <c r="FP71" s="394"/>
      <c r="FQ71" s="394"/>
      <c r="FR71" s="394"/>
      <c r="FS71" s="394"/>
      <c r="FT71" s="394"/>
      <c r="FU71" s="394"/>
      <c r="FV71" s="394"/>
      <c r="FW71" s="394"/>
      <c r="FX71" s="394"/>
      <c r="FY71" s="394"/>
      <c r="FZ71" s="394"/>
      <c r="GA71" s="394"/>
      <c r="GB71" s="394"/>
      <c r="GC71" s="394"/>
      <c r="GD71" s="394"/>
      <c r="GE71" s="394"/>
      <c r="GF71" s="394"/>
      <c r="GG71" s="394"/>
      <c r="GH71" s="394"/>
      <c r="GI71" s="394"/>
      <c r="GJ71" s="394"/>
      <c r="GK71" s="394"/>
      <c r="GL71" s="394"/>
      <c r="GM71" s="394"/>
      <c r="GN71" s="394"/>
      <c r="GO71" s="394"/>
      <c r="GP71" s="394"/>
      <c r="GQ71" s="394"/>
      <c r="GR71" s="394"/>
      <c r="GS71" s="394"/>
      <c r="GT71" s="394"/>
      <c r="GU71" s="394"/>
      <c r="GV71" s="394"/>
      <c r="GW71" s="394"/>
      <c r="GX71" s="394"/>
      <c r="GY71" s="394"/>
      <c r="GZ71" s="394"/>
      <c r="HA71" s="394"/>
      <c r="HB71" s="394"/>
      <c r="HC71" s="394"/>
      <c r="HD71" s="394"/>
      <c r="HE71" s="394"/>
      <c r="HF71" s="394"/>
      <c r="HG71" s="394"/>
      <c r="HH71" s="394"/>
      <c r="HI71" s="394"/>
      <c r="HJ71" s="394"/>
      <c r="HK71" s="394"/>
      <c r="HL71" s="394"/>
      <c r="HM71" s="394"/>
      <c r="HN71" s="394"/>
      <c r="HO71" s="394"/>
      <c r="HP71" s="394"/>
      <c r="HQ71" s="394"/>
      <c r="HR71" s="394"/>
      <c r="HS71" s="394"/>
      <c r="HT71" s="394"/>
      <c r="HU71" s="394"/>
      <c r="HV71" s="394"/>
      <c r="HW71" s="394"/>
      <c r="HX71" s="394"/>
      <c r="HY71" s="394"/>
      <c r="HZ71" s="394"/>
      <c r="IA71" s="394"/>
      <c r="IB71" s="394"/>
      <c r="IC71" s="394"/>
      <c r="ID71" s="394"/>
      <c r="IE71" s="394"/>
      <c r="IF71" s="394"/>
      <c r="IG71" s="394"/>
      <c r="IH71" s="394"/>
      <c r="II71" s="394"/>
      <c r="IJ71" s="394"/>
      <c r="IK71" s="394"/>
      <c r="IL71" s="394"/>
      <c r="IM71" s="394"/>
      <c r="IN71" s="394"/>
      <c r="IO71" s="394"/>
      <c r="IP71" s="394"/>
      <c r="IQ71" s="394"/>
      <c r="IR71" s="394"/>
      <c r="IS71" s="394"/>
      <c r="IT71" s="394"/>
      <c r="IU71" s="394"/>
      <c r="IV71" s="394"/>
    </row>
    <row r="72" spans="1:256" ht="37.5" customHeight="1" thickBot="1">
      <c r="A72" s="416"/>
      <c r="B72" s="417" t="s">
        <v>147</v>
      </c>
      <c r="C72" s="418" t="s">
        <v>1345</v>
      </c>
      <c r="D72" s="417"/>
      <c r="E72" s="4622">
        <v>377</v>
      </c>
      <c r="F72" s="418" t="s">
        <v>1346</v>
      </c>
      <c r="G72" s="418"/>
      <c r="H72" s="4623">
        <v>3913</v>
      </c>
      <c r="I72" s="3193" t="s">
        <v>1347</v>
      </c>
      <c r="J72" s="3194"/>
      <c r="K72" s="3194"/>
      <c r="L72" s="3195"/>
      <c r="M72" s="4624">
        <v>69860</v>
      </c>
      <c r="N72" s="418" t="s">
        <v>1348</v>
      </c>
      <c r="O72" s="418"/>
      <c r="P72" s="418"/>
      <c r="Q72" s="1031"/>
      <c r="R72" s="1031"/>
      <c r="S72" s="1031"/>
      <c r="T72" s="2778"/>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c r="BR72" s="315"/>
      <c r="BS72" s="315"/>
      <c r="BT72" s="315"/>
      <c r="BU72" s="315"/>
      <c r="BV72" s="315"/>
      <c r="BW72" s="315"/>
      <c r="BX72" s="315"/>
      <c r="BY72" s="315"/>
      <c r="BZ72" s="315"/>
      <c r="CA72" s="315"/>
      <c r="CB72" s="315"/>
      <c r="CC72" s="315"/>
      <c r="CD72" s="315"/>
      <c r="CE72" s="315"/>
      <c r="CF72" s="315"/>
      <c r="CG72" s="315"/>
      <c r="CH72" s="315"/>
      <c r="CI72" s="315"/>
      <c r="CJ72" s="315"/>
      <c r="CK72" s="315"/>
      <c r="CL72" s="315"/>
      <c r="CM72" s="315"/>
      <c r="CN72" s="315"/>
      <c r="CO72" s="315"/>
      <c r="CP72" s="315"/>
      <c r="CQ72" s="315"/>
      <c r="CR72" s="315"/>
      <c r="CS72" s="315"/>
      <c r="CT72" s="315"/>
      <c r="CU72" s="315"/>
      <c r="CV72" s="315"/>
      <c r="CW72" s="315"/>
      <c r="CX72" s="315"/>
      <c r="CY72" s="315"/>
      <c r="CZ72" s="315"/>
      <c r="DA72" s="315"/>
      <c r="DB72" s="315"/>
      <c r="DC72" s="315"/>
      <c r="DD72" s="315"/>
      <c r="DE72" s="315"/>
      <c r="DF72" s="315"/>
      <c r="DG72" s="315"/>
      <c r="DH72" s="315"/>
      <c r="DI72" s="315"/>
      <c r="DJ72" s="315"/>
      <c r="DK72" s="315"/>
      <c r="DL72" s="315"/>
      <c r="DM72" s="315"/>
      <c r="DN72" s="315"/>
      <c r="DO72" s="315"/>
      <c r="DP72" s="315"/>
      <c r="DQ72" s="315"/>
      <c r="DR72" s="315"/>
      <c r="DS72" s="315"/>
      <c r="DT72" s="315"/>
      <c r="DU72" s="315"/>
      <c r="DV72" s="315"/>
      <c r="DW72" s="315"/>
      <c r="DX72" s="315"/>
      <c r="DY72" s="315"/>
      <c r="DZ72" s="315"/>
      <c r="EA72" s="315"/>
      <c r="EB72" s="315"/>
      <c r="EC72" s="315"/>
      <c r="ED72" s="315"/>
      <c r="EE72" s="315"/>
      <c r="EF72" s="315"/>
      <c r="EG72" s="315"/>
      <c r="EH72" s="315"/>
      <c r="EI72" s="315"/>
      <c r="EJ72" s="315"/>
      <c r="EK72" s="315"/>
      <c r="EL72" s="315"/>
      <c r="EM72" s="315"/>
      <c r="EN72" s="315"/>
      <c r="EO72" s="315"/>
      <c r="EP72" s="315"/>
      <c r="EQ72" s="315"/>
      <c r="ER72" s="315"/>
      <c r="ES72" s="315"/>
      <c r="ET72" s="315"/>
      <c r="EU72" s="315"/>
      <c r="EV72" s="315"/>
      <c r="EW72" s="315"/>
      <c r="EX72" s="315"/>
      <c r="EY72" s="315"/>
      <c r="EZ72" s="315"/>
      <c r="FA72" s="315"/>
      <c r="FB72" s="315"/>
      <c r="FC72" s="315"/>
      <c r="FD72" s="315"/>
      <c r="FE72" s="315"/>
      <c r="FF72" s="315"/>
      <c r="FG72" s="315"/>
      <c r="FH72" s="315"/>
      <c r="FI72" s="315"/>
      <c r="FJ72" s="315"/>
      <c r="FK72" s="315"/>
      <c r="FL72" s="315"/>
      <c r="FM72" s="315"/>
      <c r="FN72" s="315"/>
      <c r="FO72" s="315"/>
      <c r="FP72" s="315"/>
      <c r="FQ72" s="315"/>
      <c r="FR72" s="315"/>
      <c r="FS72" s="315"/>
      <c r="FT72" s="315"/>
      <c r="FU72" s="315"/>
      <c r="FV72" s="315"/>
      <c r="FW72" s="315"/>
      <c r="FX72" s="315"/>
      <c r="FY72" s="315"/>
      <c r="FZ72" s="315"/>
      <c r="GA72" s="315"/>
      <c r="GB72" s="315"/>
      <c r="GC72" s="315"/>
      <c r="GD72" s="315"/>
      <c r="GE72" s="315"/>
      <c r="GF72" s="315"/>
      <c r="GG72" s="315"/>
      <c r="GH72" s="315"/>
      <c r="GI72" s="315"/>
      <c r="GJ72" s="315"/>
      <c r="GK72" s="315"/>
      <c r="GL72" s="315"/>
      <c r="GM72" s="315"/>
      <c r="GN72" s="315"/>
      <c r="GO72" s="315"/>
      <c r="GP72" s="315"/>
      <c r="GQ72" s="315"/>
      <c r="GR72" s="315"/>
      <c r="GS72" s="315"/>
      <c r="GT72" s="315"/>
      <c r="GU72" s="315"/>
      <c r="GV72" s="315"/>
      <c r="GW72" s="315"/>
      <c r="GX72" s="315"/>
      <c r="GY72" s="315"/>
      <c r="GZ72" s="315"/>
      <c r="HA72" s="315"/>
      <c r="HB72" s="315"/>
      <c r="HC72" s="315"/>
      <c r="HD72" s="315"/>
      <c r="HE72" s="315"/>
      <c r="HF72" s="315"/>
      <c r="HG72" s="315"/>
      <c r="HH72" s="315"/>
      <c r="HI72" s="315"/>
      <c r="HJ72" s="315"/>
      <c r="HK72" s="315"/>
      <c r="HL72" s="315"/>
      <c r="HM72" s="315"/>
      <c r="HN72" s="315"/>
      <c r="HO72" s="315"/>
      <c r="HP72" s="315"/>
      <c r="HQ72" s="315"/>
      <c r="HR72" s="315"/>
      <c r="HS72" s="315"/>
      <c r="HT72" s="315"/>
      <c r="HU72" s="315"/>
      <c r="HV72" s="315"/>
      <c r="HW72" s="315"/>
      <c r="HX72" s="315"/>
      <c r="HY72" s="315"/>
      <c r="HZ72" s="315"/>
      <c r="IA72" s="315"/>
      <c r="IB72" s="315"/>
      <c r="IC72" s="315"/>
      <c r="ID72" s="315"/>
      <c r="IE72" s="315"/>
      <c r="IF72" s="315"/>
      <c r="IG72" s="315"/>
      <c r="IH72" s="315"/>
      <c r="II72" s="315"/>
      <c r="IJ72" s="315"/>
      <c r="IK72" s="315"/>
      <c r="IL72" s="315"/>
      <c r="IM72" s="315"/>
      <c r="IN72" s="315"/>
      <c r="IO72" s="315"/>
      <c r="IP72" s="315"/>
      <c r="IQ72" s="315"/>
      <c r="IR72" s="315"/>
      <c r="IS72" s="315"/>
      <c r="IT72" s="315"/>
      <c r="IU72" s="315"/>
      <c r="IV72" s="315"/>
    </row>
    <row r="73" spans="1:256">
      <c r="A73" s="419"/>
      <c r="B73" s="419"/>
      <c r="C73" s="420"/>
      <c r="D73" s="419"/>
      <c r="E73" s="419"/>
      <c r="F73" s="419"/>
      <c r="G73" s="419"/>
      <c r="H73" s="419"/>
      <c r="I73" s="419"/>
      <c r="J73" s="419"/>
      <c r="K73" s="419"/>
      <c r="L73" s="419"/>
      <c r="M73" s="419"/>
      <c r="N73" s="419"/>
      <c r="O73" s="419"/>
      <c r="P73" s="419"/>
      <c r="Q73" s="419"/>
      <c r="R73" s="419"/>
      <c r="S73" s="419"/>
      <c r="T73" s="419"/>
    </row>
    <row r="74" spans="1:256">
      <c r="A74" s="419"/>
      <c r="B74" s="419"/>
      <c r="C74" s="419"/>
      <c r="D74" s="419"/>
      <c r="E74" s="419"/>
      <c r="F74" s="420"/>
      <c r="G74" s="419"/>
      <c r="H74" s="419"/>
      <c r="I74" s="419"/>
      <c r="J74" s="419"/>
      <c r="K74" s="419"/>
      <c r="L74" s="419"/>
      <c r="M74" s="419"/>
      <c r="N74" s="419"/>
      <c r="O74" s="419"/>
      <c r="P74" s="419"/>
      <c r="Q74" s="419"/>
      <c r="R74" s="419"/>
      <c r="S74" s="419"/>
      <c r="T74" s="419"/>
    </row>
    <row r="75" spans="1:256">
      <c r="A75" s="419"/>
      <c r="B75" s="419"/>
      <c r="C75" s="419"/>
      <c r="D75" s="419"/>
      <c r="E75" s="419"/>
      <c r="F75" s="419"/>
      <c r="G75" s="419"/>
      <c r="H75" s="419"/>
      <c r="I75" s="419"/>
      <c r="J75" s="419"/>
      <c r="K75" s="419"/>
      <c r="L75" s="419"/>
      <c r="M75" s="419"/>
      <c r="N75" s="419"/>
      <c r="O75" s="419"/>
      <c r="P75" s="419"/>
      <c r="Q75" s="419"/>
      <c r="R75" s="419"/>
      <c r="S75" s="419"/>
      <c r="T75" s="419"/>
    </row>
    <row r="76" spans="1:256">
      <c r="A76" s="419"/>
      <c r="B76" s="419"/>
      <c r="C76" s="419"/>
      <c r="D76" s="419"/>
      <c r="E76" s="419"/>
      <c r="F76" s="419"/>
      <c r="G76" s="419"/>
      <c r="H76" s="419"/>
      <c r="I76" s="419"/>
      <c r="J76" s="419"/>
      <c r="K76" s="419"/>
      <c r="L76" s="419"/>
      <c r="M76" s="419"/>
      <c r="N76" s="419"/>
      <c r="O76" s="419"/>
      <c r="P76" s="419"/>
      <c r="Q76" s="419"/>
      <c r="R76" s="419"/>
      <c r="S76" s="419"/>
      <c r="T76" s="419"/>
    </row>
  </sheetData>
  <mergeCells count="10">
    <mergeCell ref="I72:L72"/>
    <mergeCell ref="A1:T1"/>
    <mergeCell ref="A2:T2"/>
    <mergeCell ref="A3:T3"/>
    <mergeCell ref="N4:P4"/>
    <mergeCell ref="B5:E5"/>
    <mergeCell ref="F5:H5"/>
    <mergeCell ref="I5:M5"/>
    <mergeCell ref="N5:P5"/>
    <mergeCell ref="Q5:T5"/>
  </mergeCells>
  <conditionalFormatting sqref="B69:G70 I69:P70 H69 M72">
    <cfRule type="cellIs" dxfId="8" priority="8" stopIfTrue="1" operator="equal">
      <formula>0</formula>
    </cfRule>
  </conditionalFormatting>
  <conditionalFormatting sqref="I57:L65 B66:P68 B57:G65 H8:H65 N70 B8:G55 I20:L55 I8:P19 M20:P65">
    <cfRule type="cellIs" dxfId="7" priority="7" stopIfTrue="1" operator="equal">
      <formula>0</formula>
    </cfRule>
  </conditionalFormatting>
  <conditionalFormatting sqref="B63:D64 E65:E66 C67 F63:G64 I63:L64 G65 M65 J66 G67 K67 I65:J65 O63:O67 N63:N65 K46:L46 B54:C54 E53 D55:E55 C59:E59 E54:F54 F49:G52 M53:M59 K59:L59 K53:L54 B49:D52 J55 D34:D35 D37:D39 D41 E33:E45 G34:G45 B43:B45 F43:F45 H33:H45 D44:D45 H29 B32 D32 F22 D25 F25:H25 M25:P25 M26:M29 N28:P28 B28:L28 K26:L26 H26:H27 H22:H24 D27:E27 C24:C26 J23 J14:J17 F9 C18 C13 B16 D11:D12 D14:D17 J27 I32:L32 B9:D9 D22:D23 F32:G32 I22:L22 N32:P45 J10:J12 I9:L9 K13:L13 K18:L18 I16 K16:L16 N9:N18 B22:B25 B8:F8 H8:N8 M22:N24 N26:N27 I24:L25 O22 E22:E26 E29 I35:I45 C32:C48 C53 E57:E58 H53:H59 J33:M45 H9:H19 M9:M19 E9:E19 I49:L52 N49:P59">
    <cfRule type="cellIs" dxfId="6" priority="6" stopIfTrue="1" operator="equal">
      <formula>0</formula>
    </cfRule>
  </conditionalFormatting>
  <conditionalFormatting sqref="H8:H69 M72 B8:G70 I8:P70">
    <cfRule type="cellIs" dxfId="5" priority="5" stopIfTrue="1" operator="equal">
      <formula>"""0"""</formula>
    </cfRule>
  </conditionalFormatting>
  <conditionalFormatting sqref="H8:H69 M72 A8:G70 I8:P70">
    <cfRule type="cellIs" dxfId="4" priority="4" stopIfTrue="1" operator="equal">
      <formula>0</formula>
    </cfRule>
  </conditionalFormatting>
  <conditionalFormatting sqref="H70">
    <cfRule type="cellIs" dxfId="3" priority="3" stopIfTrue="1" operator="equal">
      <formula>0</formula>
    </cfRule>
  </conditionalFormatting>
  <conditionalFormatting sqref="H70">
    <cfRule type="cellIs" dxfId="2" priority="2" stopIfTrue="1" operator="equal">
      <formula>"""0"""</formula>
    </cfRule>
  </conditionalFormatting>
  <conditionalFormatting sqref="H70">
    <cfRule type="cellIs" dxfId="1" priority="1" stopIfTrue="1" operator="equal">
      <formula>0</formula>
    </cfRule>
  </conditionalFormatting>
  <printOptions horizontalCentered="1"/>
  <pageMargins left="0.31496062992125984" right="0.31496062992125984" top="0.59055118110236227" bottom="0.39370078740157483" header="0.19685039370078741" footer="0.19685039370078741"/>
  <pageSetup paperSize="8" fitToHeight="0" orientation="portrait"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Q10"/>
  <sheetViews>
    <sheetView showZeros="0" view="pageBreakPreview" zoomScaleNormal="70" zoomScaleSheetLayoutView="100" zoomScalePageLayoutView="70" workbookViewId="0">
      <selection activeCell="B23" sqref="B23"/>
    </sheetView>
  </sheetViews>
  <sheetFormatPr defaultColWidth="8.42578125" defaultRowHeight="15.75"/>
  <cols>
    <col min="1" max="3" width="9.5703125" style="422" customWidth="1"/>
    <col min="4" max="4" width="12.5703125" style="422" customWidth="1"/>
    <col min="5" max="5" width="11.85546875" style="422" customWidth="1"/>
    <col min="6" max="6" width="12" style="422" customWidth="1"/>
    <col min="7" max="12" width="11.42578125" style="422" customWidth="1"/>
    <col min="13" max="146" width="8.42578125" style="422" customWidth="1"/>
    <col min="147" max="16384" width="8.42578125" style="421"/>
  </cols>
  <sheetData>
    <row r="1" spans="1:147" s="1032" customFormat="1" ht="49.35" customHeight="1">
      <c r="A1" s="2779" t="s">
        <v>0</v>
      </c>
      <c r="B1" s="2780"/>
      <c r="C1" s="2780"/>
      <c r="D1" s="2780" t="s">
        <v>1349</v>
      </c>
      <c r="E1" s="2780"/>
      <c r="F1" s="2780"/>
      <c r="G1" s="2780"/>
      <c r="H1" s="2780"/>
      <c r="I1" s="2780"/>
      <c r="J1" s="2780"/>
      <c r="K1" s="2780"/>
      <c r="L1" s="2781"/>
    </row>
    <row r="2" spans="1:147" s="465" customFormat="1" ht="24.95" customHeight="1">
      <c r="A2" s="2782"/>
      <c r="B2" s="2783"/>
      <c r="C2" s="2784"/>
      <c r="D2" s="2785">
        <v>2012</v>
      </c>
      <c r="E2" s="2785">
        <v>2013</v>
      </c>
      <c r="F2" s="2785">
        <v>2014</v>
      </c>
      <c r="G2" s="2785">
        <v>2015</v>
      </c>
      <c r="H2" s="2785">
        <v>2016</v>
      </c>
      <c r="I2" s="2785">
        <v>2017</v>
      </c>
      <c r="J2" s="2785">
        <v>2018</v>
      </c>
      <c r="K2" s="2785">
        <v>2019</v>
      </c>
      <c r="L2" s="2786">
        <v>2020</v>
      </c>
    </row>
    <row r="3" spans="1:147" s="467" customFormat="1" ht="24.75" customHeight="1">
      <c r="A3" s="2782"/>
      <c r="B3" s="2783" t="s">
        <v>277</v>
      </c>
      <c r="C3" s="2787"/>
      <c r="D3" s="2788">
        <v>399217</v>
      </c>
      <c r="E3" s="2788"/>
      <c r="F3" s="2788">
        <v>429136</v>
      </c>
      <c r="G3" s="2788">
        <v>444380</v>
      </c>
      <c r="H3" s="2788">
        <v>490294</v>
      </c>
      <c r="I3" s="2788">
        <v>512055</v>
      </c>
      <c r="J3" s="2788">
        <v>541989</v>
      </c>
      <c r="K3" s="2001">
        <v>556599</v>
      </c>
      <c r="L3" s="2789">
        <v>609868</v>
      </c>
      <c r="M3" s="466"/>
      <c r="N3" s="466"/>
      <c r="O3" s="466"/>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row>
    <row r="4" spans="1:147" s="465" customFormat="1" ht="24.75" customHeight="1" thickBot="1">
      <c r="A4" s="4625"/>
      <c r="B4" s="4626"/>
      <c r="C4" s="1033"/>
      <c r="D4" s="4627"/>
      <c r="E4" s="4627"/>
      <c r="F4" s="4628"/>
      <c r="G4" s="4628"/>
      <c r="H4" s="4628"/>
      <c r="I4" s="4628"/>
      <c r="J4" s="4628"/>
      <c r="K4" s="4628"/>
      <c r="L4" s="4629"/>
      <c r="M4" s="468"/>
      <c r="N4" s="468"/>
      <c r="O4" s="468"/>
      <c r="P4" s="468"/>
      <c r="Q4" s="468"/>
      <c r="R4" s="468"/>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c r="AT4" s="468"/>
      <c r="AU4" s="468"/>
      <c r="AV4" s="468"/>
      <c r="AW4" s="468"/>
      <c r="AX4" s="468"/>
      <c r="AY4" s="468"/>
      <c r="AZ4" s="468"/>
      <c r="BA4" s="468"/>
      <c r="BB4" s="468"/>
      <c r="BC4" s="468"/>
      <c r="BD4" s="468"/>
      <c r="BE4" s="468"/>
      <c r="BF4" s="468"/>
      <c r="BG4" s="468"/>
      <c r="BH4" s="468"/>
      <c r="BI4" s="468"/>
      <c r="BJ4" s="468"/>
      <c r="BK4" s="468"/>
      <c r="BL4" s="468"/>
      <c r="BM4" s="468"/>
      <c r="BN4" s="468"/>
      <c r="BO4" s="468"/>
      <c r="BP4" s="468"/>
      <c r="BQ4" s="468"/>
      <c r="BR4" s="468"/>
      <c r="BS4" s="46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c r="DS4" s="468"/>
      <c r="DT4" s="468"/>
      <c r="DU4" s="468"/>
      <c r="DV4" s="468"/>
      <c r="DW4" s="468"/>
      <c r="DX4" s="468"/>
      <c r="DY4" s="468"/>
      <c r="DZ4" s="468"/>
      <c r="EA4" s="468"/>
      <c r="EB4" s="468"/>
      <c r="EC4" s="468"/>
      <c r="ED4" s="468"/>
      <c r="EE4" s="468"/>
      <c r="EF4" s="468"/>
      <c r="EG4" s="468"/>
      <c r="EH4" s="468"/>
      <c r="EI4" s="468"/>
      <c r="EJ4" s="468"/>
      <c r="EK4" s="468"/>
      <c r="EL4" s="468"/>
      <c r="EM4" s="468"/>
      <c r="EN4" s="468"/>
      <c r="EO4" s="468"/>
      <c r="EP4" s="468"/>
      <c r="EQ4" s="468"/>
    </row>
    <row r="5" spans="1:147" s="467" customFormat="1" ht="24.75" customHeight="1">
      <c r="A5" s="465"/>
      <c r="B5" s="465"/>
      <c r="C5" s="465"/>
      <c r="D5" s="465"/>
      <c r="E5" s="465"/>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c r="DK5" s="466"/>
      <c r="DL5" s="466"/>
      <c r="DM5" s="466"/>
      <c r="DN5" s="466"/>
      <c r="DO5" s="466"/>
      <c r="DP5" s="466"/>
      <c r="DQ5" s="466"/>
      <c r="DR5" s="466"/>
      <c r="DS5" s="466"/>
      <c r="DT5" s="466"/>
      <c r="DU5" s="466"/>
      <c r="DV5" s="466"/>
      <c r="DW5" s="466"/>
      <c r="DX5" s="466"/>
      <c r="DY5" s="466"/>
      <c r="DZ5" s="466"/>
      <c r="EA5" s="466"/>
      <c r="EB5" s="466"/>
      <c r="EC5" s="466"/>
      <c r="ED5" s="466"/>
      <c r="EE5" s="466"/>
      <c r="EF5" s="466"/>
      <c r="EG5" s="466"/>
      <c r="EH5" s="466"/>
      <c r="EI5" s="466"/>
      <c r="EJ5" s="466"/>
      <c r="EK5" s="466"/>
      <c r="EL5" s="466"/>
      <c r="EM5" s="466"/>
      <c r="EN5" s="466"/>
      <c r="EO5" s="466"/>
      <c r="EP5" s="466"/>
      <c r="EQ5" s="466"/>
    </row>
    <row r="6" spans="1:147" s="467" customFormat="1" ht="24.75" customHeight="1">
      <c r="A6" s="465"/>
      <c r="C6" s="465"/>
      <c r="D6" s="465"/>
      <c r="E6" s="465"/>
    </row>
    <row r="7" spans="1:147" ht="24.75" customHeight="1"/>
    <row r="8" spans="1:147" ht="24.95" customHeight="1"/>
    <row r="9" spans="1:147" ht="24.95" customHeight="1"/>
    <row r="10" spans="1:147" ht="24.95" customHeight="1">
      <c r="F10" s="423"/>
      <c r="G10" s="423"/>
      <c r="H10" s="423"/>
      <c r="I10" s="423"/>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row>
  </sheetData>
  <conditionalFormatting sqref="A2:A4">
    <cfRule type="cellIs" dxfId="0" priority="1" stopIfTrue="1" operator="greaterThan">
      <formula>0</formula>
    </cfRule>
  </conditionalFormatting>
  <printOptions horizontalCentered="1"/>
  <pageMargins left="0.31496062992125984" right="0.31496062992125984" top="0.59055118110236227" bottom="0.39370078740157483" header="0.19685039370078741" footer="0.19685039370078741"/>
  <pageSetup paperSize="8" fitToHeight="2" orientation="portrait" r:id="rId1"/>
  <headerFooter>
    <oddHeader>&amp;L&amp;6&amp;A&amp;R&amp;6Page &amp;P of &amp;N</oddHead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2"/>
  <sheetViews>
    <sheetView view="pageBreakPreview" zoomScaleSheetLayoutView="100" workbookViewId="0">
      <selection activeCell="B23" sqref="B23"/>
    </sheetView>
  </sheetViews>
  <sheetFormatPr defaultColWidth="8.85546875" defaultRowHeight="15"/>
  <cols>
    <col min="1" max="1" width="26.42578125" customWidth="1"/>
    <col min="2" max="10" width="12.42578125" customWidth="1"/>
  </cols>
  <sheetData>
    <row r="1" spans="1:10" ht="21">
      <c r="A1" s="3212" t="s">
        <v>0</v>
      </c>
      <c r="B1" s="3213"/>
      <c r="C1" s="3213"/>
      <c r="D1" s="3213"/>
      <c r="E1" s="3213"/>
      <c r="F1" s="3213"/>
      <c r="G1" s="3213"/>
      <c r="H1" s="3213"/>
      <c r="I1" s="3213"/>
      <c r="J1" s="3214"/>
    </row>
    <row r="2" spans="1:10" s="424" customFormat="1" ht="37.5" customHeight="1" thickBot="1">
      <c r="A2" s="3215" t="s">
        <v>1350</v>
      </c>
      <c r="B2" s="3216"/>
      <c r="C2" s="3216"/>
      <c r="D2" s="3216"/>
      <c r="E2" s="3216"/>
      <c r="F2" s="3216"/>
      <c r="G2" s="3216"/>
      <c r="H2" s="3216"/>
      <c r="I2" s="3216"/>
      <c r="J2" s="3217"/>
    </row>
    <row r="3" spans="1:10" ht="35.25" customHeight="1" thickBot="1">
      <c r="A3" s="1500" t="s">
        <v>1351</v>
      </c>
      <c r="B3" s="3218" t="s">
        <v>217</v>
      </c>
      <c r="C3" s="3219"/>
      <c r="D3" s="3220" t="s">
        <v>218</v>
      </c>
      <c r="E3" s="3221"/>
      <c r="F3" s="3222" t="s">
        <v>1021</v>
      </c>
      <c r="G3" s="3223"/>
      <c r="H3" s="3224" t="s">
        <v>1352</v>
      </c>
      <c r="I3" s="3225"/>
      <c r="J3" s="1501" t="s">
        <v>1353</v>
      </c>
    </row>
    <row r="4" spans="1:10" ht="21" customHeight="1" thickBot="1">
      <c r="A4" s="1502"/>
      <c r="B4" s="1503" t="s">
        <v>226</v>
      </c>
      <c r="C4" s="1504" t="s">
        <v>227</v>
      </c>
      <c r="D4" s="1503" t="s">
        <v>226</v>
      </c>
      <c r="E4" s="1504" t="s">
        <v>227</v>
      </c>
      <c r="F4" s="1503" t="s">
        <v>226</v>
      </c>
      <c r="G4" s="1504" t="s">
        <v>227</v>
      </c>
      <c r="H4" s="1503" t="s">
        <v>226</v>
      </c>
      <c r="I4" s="1505" t="s">
        <v>227</v>
      </c>
      <c r="J4" s="1506"/>
    </row>
    <row r="5" spans="1:10" s="425" customFormat="1" ht="21" customHeight="1">
      <c r="A5" s="1507" t="s">
        <v>935</v>
      </c>
      <c r="B5" s="1508">
        <f>'GC Table 8 - Primary'!B20</f>
        <v>2467</v>
      </c>
      <c r="C5" s="1509">
        <f>'GC Table 8 - Primary'!B21</f>
        <v>7466</v>
      </c>
      <c r="D5" s="1510">
        <f>'GC Table 6 - Secondary'!B22</f>
        <v>1753</v>
      </c>
      <c r="E5" s="1509">
        <f>'GC Table 6 - Secondary'!B23</f>
        <v>5099</v>
      </c>
      <c r="F5" s="1510"/>
      <c r="G5" s="1509"/>
      <c r="H5" s="1510">
        <f>'Universities + Vocational S'!R21</f>
        <v>56</v>
      </c>
      <c r="I5" s="1511">
        <f>'Universities + Vocational S'!R22</f>
        <v>5</v>
      </c>
      <c r="J5" s="2790">
        <f>SUM(B5:I5)</f>
        <v>16846</v>
      </c>
    </row>
    <row r="6" spans="1:10" s="425" customFormat="1" ht="21" customHeight="1">
      <c r="A6" s="2791" t="s">
        <v>936</v>
      </c>
      <c r="B6" s="2792">
        <f>'GC Table 8 - Primary'!E20</f>
        <v>12620</v>
      </c>
      <c r="C6" s="2793">
        <f>'GC Table 8 - Primary'!E21</f>
        <v>6320</v>
      </c>
      <c r="D6" s="2794">
        <f>'GC Table 6 - Secondary'!E22</f>
        <v>5295</v>
      </c>
      <c r="E6" s="2793">
        <f>'GC Table 6 - Secondary'!E23</f>
        <v>2137</v>
      </c>
      <c r="F6" s="2794">
        <f>'Universities + Vocational S'!K21</f>
        <v>355</v>
      </c>
      <c r="G6" s="2793">
        <f>'Universities + Vocational S'!K22</f>
        <v>200</v>
      </c>
      <c r="H6" s="2794">
        <f>'Universities + Vocational S'!P21+'Universities + Vocational S'!Q21</f>
        <v>173</v>
      </c>
      <c r="I6" s="2795">
        <f>'Universities + Vocational S'!P22+'Universities + Vocational S'!Q22</f>
        <v>44</v>
      </c>
      <c r="J6" s="2790">
        <f>SUM(B6:I6)</f>
        <v>27144</v>
      </c>
    </row>
    <row r="7" spans="1:10" s="425" customFormat="1" ht="21" customHeight="1">
      <c r="A7" s="2791" t="s">
        <v>505</v>
      </c>
      <c r="B7" s="2792">
        <f>'GC Table 8 - Primary'!D20</f>
        <v>19267</v>
      </c>
      <c r="C7" s="2793">
        <f>'GC Table 8 - Primary'!D21</f>
        <v>6689</v>
      </c>
      <c r="D7" s="2794">
        <f>'GC Table 6 - Secondary'!D22</f>
        <v>4178</v>
      </c>
      <c r="E7" s="2793">
        <f>'GC Table 6 - Secondary'!D23</f>
        <v>1822</v>
      </c>
      <c r="F7" s="2794">
        <f>'Universities + Vocational S'!M21</f>
        <v>536</v>
      </c>
      <c r="G7" s="2793">
        <f>'Universities + Vocational S'!M22</f>
        <v>158</v>
      </c>
      <c r="H7" s="2794"/>
      <c r="I7" s="2795"/>
      <c r="J7" s="2790">
        <f>SUM(B7:I7)</f>
        <v>32650</v>
      </c>
    </row>
    <row r="8" spans="1:10" s="425" customFormat="1" ht="21" customHeight="1">
      <c r="A8" s="2791" t="s">
        <v>1354</v>
      </c>
      <c r="B8" s="2792">
        <f>'GC Table 8 - Primary'!C20</f>
        <v>939</v>
      </c>
      <c r="C8" s="2793">
        <f>'GC Table 8 - Primary'!C21</f>
        <v>784</v>
      </c>
      <c r="D8" s="2794">
        <f>'GC Table 6 - Secondary'!C22</f>
        <v>354</v>
      </c>
      <c r="E8" s="2793">
        <f>'GC Table 6 - Secondary'!C23</f>
        <v>425</v>
      </c>
      <c r="F8" s="2794"/>
      <c r="G8" s="2793"/>
      <c r="H8" s="2794"/>
      <c r="I8" s="2795"/>
      <c r="J8" s="2790">
        <f>SUM(B8:I8)</f>
        <v>2502</v>
      </c>
    </row>
    <row r="9" spans="1:10" s="425" customFormat="1" ht="21" customHeight="1" thickBot="1">
      <c r="A9" s="2796" t="s">
        <v>1355</v>
      </c>
      <c r="B9" s="2797"/>
      <c r="C9" s="2798"/>
      <c r="D9" s="2799"/>
      <c r="E9" s="2798"/>
      <c r="F9" s="2799">
        <f>'Universities + Vocational S'!I21+'Universities + Vocational S'!J21</f>
        <v>1496</v>
      </c>
      <c r="G9" s="2798">
        <f>'Universities + Vocational S'!I22+'Universities + Vocational S'!J22</f>
        <v>1142</v>
      </c>
      <c r="H9" s="2799"/>
      <c r="I9" s="2800"/>
      <c r="J9" s="2801">
        <f>SUM(B9:I9)</f>
        <v>2638</v>
      </c>
    </row>
    <row r="10" spans="1:10" s="1034" customFormat="1" ht="21" customHeight="1" thickBot="1">
      <c r="A10" s="1512" t="s">
        <v>41</v>
      </c>
      <c r="B10" s="1513">
        <f>SUM(B5:B9)</f>
        <v>35293</v>
      </c>
      <c r="C10" s="1514">
        <f t="shared" ref="C10:I10" si="0">SUM(C5:C9)</f>
        <v>21259</v>
      </c>
      <c r="D10" s="1515">
        <f t="shared" si="0"/>
        <v>11580</v>
      </c>
      <c r="E10" s="1514">
        <f t="shared" si="0"/>
        <v>9483</v>
      </c>
      <c r="F10" s="1515">
        <f t="shared" si="0"/>
        <v>2387</v>
      </c>
      <c r="G10" s="1514">
        <f t="shared" si="0"/>
        <v>1500</v>
      </c>
      <c r="H10" s="1515">
        <f t="shared" si="0"/>
        <v>229</v>
      </c>
      <c r="I10" s="1516">
        <f t="shared" si="0"/>
        <v>49</v>
      </c>
      <c r="J10" s="1517">
        <f>SUM(J5:J9)</f>
        <v>81780</v>
      </c>
    </row>
    <row r="11" spans="1:10" ht="38.450000000000003" customHeight="1">
      <c r="A11" s="629"/>
      <c r="B11" s="858"/>
      <c r="C11" s="858"/>
      <c r="D11" s="858"/>
      <c r="E11" s="858"/>
      <c r="F11" s="858"/>
      <c r="G11" s="858"/>
      <c r="H11" s="858"/>
      <c r="I11" s="858"/>
      <c r="J11" s="1518"/>
    </row>
    <row r="12" spans="1:10" ht="18.600000000000001" customHeight="1" thickBot="1">
      <c r="A12" s="4630" t="s">
        <v>1356</v>
      </c>
      <c r="B12" s="4631" t="s">
        <v>1357</v>
      </c>
      <c r="C12" s="4632">
        <f>B10+C10</f>
        <v>56552</v>
      </c>
      <c r="D12" s="4631" t="s">
        <v>1358</v>
      </c>
      <c r="E12" s="4632">
        <f>D10+E10</f>
        <v>21063</v>
      </c>
      <c r="F12" s="4631" t="s">
        <v>1359</v>
      </c>
      <c r="G12" s="4632">
        <f>F10+G10</f>
        <v>3887</v>
      </c>
      <c r="H12" s="4631" t="s">
        <v>1360</v>
      </c>
      <c r="I12" s="4632">
        <f>H10+I10</f>
        <v>278</v>
      </c>
      <c r="J12" s="4633"/>
    </row>
  </sheetData>
  <mergeCells count="6">
    <mergeCell ref="A1:J1"/>
    <mergeCell ref="A2:J2"/>
    <mergeCell ref="B3:C3"/>
    <mergeCell ref="D3:E3"/>
    <mergeCell ref="F3:G3"/>
    <mergeCell ref="H3:I3"/>
  </mergeCells>
  <printOptions horizontalCentered="1"/>
  <pageMargins left="0.31496062992125984" right="0.31496062992125984" top="0.59055118110236227" bottom="0.39370078740157483" header="0.19685039370078741" footer="0.19685039370078741"/>
  <pageSetup paperSize="8"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A34"/>
  <sheetViews>
    <sheetView view="pageBreakPreview" zoomScaleSheetLayoutView="100" workbookViewId="0">
      <selection activeCell="B23" sqref="B23"/>
    </sheetView>
  </sheetViews>
  <sheetFormatPr defaultColWidth="8.5703125" defaultRowHeight="15"/>
  <cols>
    <col min="1" max="1" width="57.140625" style="424" customWidth="1"/>
    <col min="2" max="4" width="7.42578125" style="424" customWidth="1"/>
    <col min="5" max="7" width="7.42578125" style="430" customWidth="1"/>
    <col min="8" max="8" width="7.42578125" style="431" customWidth="1"/>
    <col min="9" max="9" width="7.42578125" style="430" customWidth="1"/>
    <col min="10" max="16" width="7.42578125" style="432" customWidth="1"/>
    <col min="17" max="17" width="7.42578125" style="1519" customWidth="1"/>
    <col min="18" max="79" width="8.5703125" style="430"/>
    <col min="80" max="16384" width="8.5703125" style="424"/>
  </cols>
  <sheetData>
    <row r="1" spans="1:261" ht="30" customHeight="1">
      <c r="A1" s="1520" t="s">
        <v>0</v>
      </c>
      <c r="B1" s="1521"/>
      <c r="C1" s="1521"/>
      <c r="D1" s="1521"/>
      <c r="E1" s="1521"/>
      <c r="F1" s="1521"/>
      <c r="G1" s="1521"/>
      <c r="H1" s="1522"/>
      <c r="I1" s="1523"/>
      <c r="J1" s="1524"/>
      <c r="K1" s="1525" t="s">
        <v>1258</v>
      </c>
      <c r="L1" s="1525"/>
      <c r="M1" s="1770"/>
      <c r="N1" s="1770"/>
      <c r="O1" s="1770"/>
      <c r="P1" s="1770"/>
      <c r="Q1" s="1526" t="s">
        <v>1361</v>
      </c>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6"/>
      <c r="CC1" s="426"/>
      <c r="CD1" s="426"/>
      <c r="CE1" s="426"/>
      <c r="CF1" s="426"/>
      <c r="CG1" s="426"/>
      <c r="CH1" s="426"/>
      <c r="CI1" s="426"/>
      <c r="CJ1" s="426"/>
      <c r="CK1" s="426"/>
      <c r="CL1" s="426"/>
      <c r="CM1" s="426"/>
      <c r="CN1" s="426"/>
      <c r="CO1" s="426"/>
      <c r="CP1" s="426"/>
      <c r="CQ1" s="426"/>
      <c r="CR1" s="426"/>
      <c r="CS1" s="426"/>
      <c r="CT1" s="426"/>
      <c r="CU1" s="426"/>
      <c r="CV1" s="426"/>
      <c r="CW1" s="426"/>
      <c r="CX1" s="426"/>
      <c r="CY1" s="426"/>
      <c r="CZ1" s="426"/>
      <c r="DA1" s="426"/>
      <c r="DB1" s="426"/>
      <c r="DC1" s="426"/>
      <c r="DD1" s="426"/>
      <c r="DE1" s="426"/>
      <c r="DF1" s="426"/>
      <c r="DG1" s="426"/>
      <c r="DH1" s="426"/>
      <c r="DI1" s="426"/>
      <c r="DJ1" s="426"/>
      <c r="DK1" s="426"/>
      <c r="DL1" s="426"/>
      <c r="DM1" s="426"/>
      <c r="DN1" s="426"/>
      <c r="DO1" s="426"/>
      <c r="DP1" s="426"/>
      <c r="DQ1" s="426"/>
      <c r="DR1" s="426"/>
      <c r="DS1" s="426"/>
      <c r="DT1" s="426"/>
      <c r="DU1" s="426"/>
      <c r="DV1" s="426"/>
      <c r="DW1" s="426"/>
      <c r="DX1" s="426"/>
      <c r="DY1" s="426"/>
      <c r="DZ1" s="426"/>
      <c r="EA1" s="426"/>
      <c r="EB1" s="426"/>
      <c r="EC1" s="426"/>
      <c r="ED1" s="426"/>
      <c r="EE1" s="426"/>
      <c r="EF1" s="426"/>
      <c r="EG1" s="426"/>
      <c r="EH1" s="426"/>
      <c r="EI1" s="426"/>
      <c r="EJ1" s="426"/>
      <c r="EK1" s="426"/>
      <c r="EL1" s="426"/>
      <c r="EM1" s="426"/>
      <c r="EN1" s="426"/>
      <c r="EO1" s="426"/>
      <c r="EP1" s="426"/>
      <c r="EQ1" s="426"/>
      <c r="ER1" s="426"/>
      <c r="ES1" s="426"/>
      <c r="ET1" s="426"/>
      <c r="EU1" s="426"/>
      <c r="EV1" s="426"/>
      <c r="EW1" s="426"/>
      <c r="EX1" s="426"/>
      <c r="EY1" s="426"/>
      <c r="EZ1" s="426"/>
      <c r="FA1" s="426"/>
      <c r="FB1" s="426"/>
      <c r="FC1" s="426"/>
      <c r="FD1" s="426"/>
      <c r="FE1" s="426"/>
      <c r="FF1" s="426"/>
      <c r="FG1" s="426"/>
      <c r="FH1" s="426"/>
      <c r="FI1" s="426"/>
      <c r="FJ1" s="426"/>
      <c r="FK1" s="426"/>
      <c r="FL1" s="426"/>
      <c r="FM1" s="426"/>
      <c r="FN1" s="426"/>
      <c r="FO1" s="426"/>
      <c r="FP1" s="426"/>
      <c r="FQ1" s="426"/>
      <c r="FR1" s="426"/>
      <c r="FS1" s="426"/>
      <c r="FT1" s="426"/>
      <c r="FU1" s="426"/>
      <c r="FV1" s="426"/>
      <c r="FW1" s="426"/>
      <c r="FX1" s="426"/>
      <c r="FY1" s="426"/>
      <c r="FZ1" s="426"/>
      <c r="GA1" s="426"/>
      <c r="GB1" s="426"/>
      <c r="GC1" s="426"/>
      <c r="GD1" s="426"/>
      <c r="GE1" s="426"/>
      <c r="GF1" s="426"/>
      <c r="GG1" s="426"/>
      <c r="GH1" s="426"/>
      <c r="GI1" s="426"/>
      <c r="GJ1" s="426"/>
      <c r="GK1" s="426"/>
      <c r="GL1" s="426"/>
      <c r="GM1" s="426"/>
      <c r="GN1" s="426"/>
      <c r="GO1" s="426"/>
      <c r="GP1" s="426"/>
      <c r="GQ1" s="426"/>
      <c r="GR1" s="426"/>
      <c r="GS1" s="426"/>
      <c r="GT1" s="426"/>
      <c r="GU1" s="426"/>
      <c r="GV1" s="426"/>
      <c r="GW1" s="426"/>
      <c r="GX1" s="426"/>
      <c r="GY1" s="426"/>
      <c r="GZ1" s="426"/>
      <c r="HA1" s="426"/>
      <c r="HB1" s="426"/>
      <c r="HC1" s="426"/>
      <c r="HD1" s="426"/>
      <c r="HE1" s="426"/>
      <c r="HF1" s="426"/>
      <c r="HG1" s="426"/>
      <c r="HH1" s="426"/>
      <c r="HI1" s="426"/>
      <c r="HJ1" s="426"/>
      <c r="HK1" s="426"/>
      <c r="HL1" s="426"/>
      <c r="HM1" s="426"/>
      <c r="HN1" s="426"/>
      <c r="HO1" s="426"/>
      <c r="HP1" s="426"/>
      <c r="HQ1" s="426"/>
      <c r="HR1" s="426"/>
      <c r="HS1" s="426"/>
      <c r="HT1" s="426"/>
      <c r="HU1" s="426"/>
      <c r="HV1" s="426"/>
      <c r="HW1" s="426"/>
      <c r="HX1" s="426"/>
      <c r="HY1" s="426"/>
      <c r="HZ1" s="426"/>
      <c r="IA1" s="426"/>
      <c r="IB1" s="426"/>
      <c r="IC1" s="426"/>
      <c r="ID1" s="426"/>
      <c r="IE1" s="426"/>
      <c r="IF1" s="426"/>
      <c r="IG1" s="426"/>
      <c r="IH1" s="426"/>
      <c r="II1" s="426"/>
      <c r="IJ1" s="426"/>
      <c r="IK1" s="426"/>
      <c r="IL1" s="426"/>
      <c r="IM1" s="426"/>
      <c r="IN1" s="426"/>
      <c r="IO1" s="426"/>
      <c r="IP1" s="426"/>
      <c r="IQ1" s="426"/>
      <c r="IR1" s="426"/>
      <c r="IS1" s="426"/>
      <c r="IT1" s="426"/>
      <c r="IU1" s="426"/>
      <c r="IV1" s="426"/>
      <c r="IW1" s="426"/>
      <c r="IX1" s="426"/>
      <c r="IY1" s="426"/>
      <c r="IZ1" s="426"/>
      <c r="JA1" s="426"/>
    </row>
    <row r="2" spans="1:261" ht="17.100000000000001" customHeight="1">
      <c r="A2" s="2802"/>
      <c r="B2" s="2803">
        <v>2005</v>
      </c>
      <c r="C2" s="2803">
        <v>2006</v>
      </c>
      <c r="D2" s="2803">
        <v>2007</v>
      </c>
      <c r="E2" s="2803">
        <v>2008</v>
      </c>
      <c r="F2" s="2804">
        <v>2009</v>
      </c>
      <c r="G2" s="2805">
        <v>2010</v>
      </c>
      <c r="H2" s="2804">
        <v>2011</v>
      </c>
      <c r="I2" s="2805">
        <v>2012</v>
      </c>
      <c r="J2" s="2805">
        <v>2013</v>
      </c>
      <c r="K2" s="2805">
        <v>2014</v>
      </c>
      <c r="L2" s="2806">
        <v>2015</v>
      </c>
      <c r="M2" s="2806">
        <v>2016</v>
      </c>
      <c r="N2" s="2806">
        <v>2017</v>
      </c>
      <c r="O2" s="2806">
        <v>2018</v>
      </c>
      <c r="P2" s="2806">
        <v>2018</v>
      </c>
      <c r="Q2" s="2807">
        <v>2020</v>
      </c>
      <c r="R2" s="428"/>
      <c r="S2" s="428"/>
      <c r="T2" s="428"/>
      <c r="U2" s="428"/>
      <c r="V2" s="428"/>
      <c r="W2" s="428"/>
      <c r="X2" s="428"/>
      <c r="Y2" s="428"/>
      <c r="Z2" s="428"/>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8"/>
      <c r="BV2" s="428"/>
      <c r="BW2" s="428"/>
      <c r="BX2" s="428"/>
      <c r="BY2" s="428"/>
      <c r="BZ2" s="428"/>
      <c r="CA2" s="428"/>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row>
    <row r="3" spans="1:261" ht="17.100000000000001" customHeight="1">
      <c r="A3" s="2808" t="s">
        <v>1362</v>
      </c>
      <c r="B3" s="2809"/>
      <c r="C3" s="2809"/>
      <c r="D3" s="2809"/>
      <c r="E3" s="2809"/>
      <c r="F3" s="2810"/>
      <c r="G3" s="2810"/>
      <c r="H3" s="2810"/>
      <c r="I3" s="2810"/>
      <c r="J3" s="2810"/>
      <c r="K3" s="2810"/>
      <c r="L3" s="2810"/>
      <c r="M3" s="2810"/>
      <c r="N3" s="2810"/>
      <c r="O3" s="2810"/>
      <c r="P3" s="2810"/>
      <c r="Q3" s="2811"/>
    </row>
    <row r="4" spans="1:261" ht="17.100000000000001" customHeight="1">
      <c r="A4" s="2812" t="s">
        <v>1363</v>
      </c>
      <c r="B4" s="2813"/>
      <c r="C4" s="2813"/>
      <c r="D4" s="2813"/>
      <c r="E4" s="2813"/>
      <c r="F4" s="2814"/>
      <c r="G4" s="2814"/>
      <c r="H4" s="2814"/>
      <c r="I4" s="2814"/>
      <c r="J4" s="2814"/>
      <c r="K4" s="2814"/>
      <c r="L4" s="2814"/>
      <c r="M4" s="2814"/>
      <c r="N4" s="2814"/>
      <c r="O4" s="2814"/>
      <c r="P4" s="2814"/>
      <c r="Q4" s="2815"/>
    </row>
    <row r="5" spans="1:261" ht="17.100000000000001" customHeight="1">
      <c r="A5" s="1527" t="s">
        <v>1364</v>
      </c>
      <c r="B5" s="2816">
        <v>215</v>
      </c>
      <c r="C5" s="2816">
        <v>219</v>
      </c>
      <c r="D5" s="2816">
        <v>213</v>
      </c>
      <c r="E5" s="2816">
        <v>234</v>
      </c>
      <c r="F5" s="2817">
        <v>289</v>
      </c>
      <c r="G5" s="2816">
        <v>295</v>
      </c>
      <c r="H5" s="2817">
        <v>300</v>
      </c>
      <c r="I5" s="2816">
        <v>304</v>
      </c>
      <c r="J5" s="2817">
        <v>296</v>
      </c>
      <c r="K5" s="2817">
        <v>308</v>
      </c>
      <c r="L5" s="1528">
        <v>314</v>
      </c>
      <c r="M5" s="1528">
        <v>316</v>
      </c>
      <c r="N5" s="1528">
        <v>326</v>
      </c>
      <c r="O5" s="1528">
        <v>326</v>
      </c>
      <c r="P5" s="1528">
        <v>335</v>
      </c>
      <c r="Q5" s="1529">
        <f>'GC Table 3 - Sch Teach Stud'!B12</f>
        <v>335</v>
      </c>
    </row>
    <row r="6" spans="1:261" ht="17.100000000000001" customHeight="1">
      <c r="A6" s="2818" t="s">
        <v>1365</v>
      </c>
      <c r="B6" s="2819">
        <v>49</v>
      </c>
      <c r="C6" s="2819">
        <v>51</v>
      </c>
      <c r="D6" s="2819">
        <v>51</v>
      </c>
      <c r="E6" s="2819">
        <v>64</v>
      </c>
      <c r="F6" s="2817">
        <v>62</v>
      </c>
      <c r="G6" s="2819">
        <v>63</v>
      </c>
      <c r="H6" s="2817">
        <v>66</v>
      </c>
      <c r="I6" s="2819">
        <v>65</v>
      </c>
      <c r="J6" s="2820">
        <v>62</v>
      </c>
      <c r="K6" s="2817">
        <v>68</v>
      </c>
      <c r="L6" s="1528">
        <v>71</v>
      </c>
      <c r="M6" s="1528">
        <v>72</v>
      </c>
      <c r="N6" s="1528">
        <v>74</v>
      </c>
      <c r="O6" s="1528">
        <v>73</v>
      </c>
      <c r="P6" s="1528">
        <v>76</v>
      </c>
      <c r="Q6" s="1529">
        <f>'GC Table 3 - Sch Teach Stud'!C12</f>
        <v>87</v>
      </c>
    </row>
    <row r="7" spans="1:261" ht="17.100000000000001" customHeight="1">
      <c r="A7" s="2818" t="s">
        <v>1366</v>
      </c>
      <c r="B7" s="2819">
        <v>4</v>
      </c>
      <c r="C7" s="2819">
        <v>4</v>
      </c>
      <c r="D7" s="2819">
        <v>4</v>
      </c>
      <c r="E7" s="2819">
        <v>4</v>
      </c>
      <c r="F7" s="2817">
        <v>4</v>
      </c>
      <c r="G7" s="2819">
        <v>4</v>
      </c>
      <c r="H7" s="2817">
        <v>4</v>
      </c>
      <c r="I7" s="2819">
        <v>4</v>
      </c>
      <c r="J7" s="2820">
        <v>4</v>
      </c>
      <c r="K7" s="2817">
        <v>4</v>
      </c>
      <c r="L7" s="1528">
        <v>4</v>
      </c>
      <c r="M7" s="1528">
        <v>4</v>
      </c>
      <c r="N7" s="1528">
        <v>4</v>
      </c>
      <c r="O7" s="1528">
        <v>4</v>
      </c>
      <c r="P7" s="1528">
        <v>4</v>
      </c>
      <c r="Q7" s="1529">
        <f>'GC Table 3 - Sch Teach Stud'!E12</f>
        <v>5</v>
      </c>
    </row>
    <row r="8" spans="1:261" ht="17.100000000000001" customHeight="1">
      <c r="A8" s="2818" t="s">
        <v>1367</v>
      </c>
      <c r="B8" s="2819">
        <v>2</v>
      </c>
      <c r="C8" s="2819">
        <v>2</v>
      </c>
      <c r="D8" s="2819">
        <v>2</v>
      </c>
      <c r="E8" s="2819">
        <v>2</v>
      </c>
      <c r="F8" s="2817">
        <v>2</v>
      </c>
      <c r="G8" s="2819">
        <v>3</v>
      </c>
      <c r="H8" s="2817">
        <v>3</v>
      </c>
      <c r="I8" s="2819">
        <v>4</v>
      </c>
      <c r="J8" s="2820">
        <v>3</v>
      </c>
      <c r="K8" s="2817">
        <v>4</v>
      </c>
      <c r="L8" s="1528">
        <v>3</v>
      </c>
      <c r="M8" s="1528">
        <v>3</v>
      </c>
      <c r="N8" s="1528">
        <v>3</v>
      </c>
      <c r="O8" s="1528">
        <v>3</v>
      </c>
      <c r="P8" s="1528">
        <v>3</v>
      </c>
      <c r="Q8" s="1529">
        <f>'GC Table 3 - Sch Teach Stud'!D12</f>
        <v>2</v>
      </c>
    </row>
    <row r="9" spans="1:261" ht="17.100000000000001" customHeight="1">
      <c r="A9" s="2821"/>
      <c r="B9" s="2822">
        <f t="shared" ref="B9:Q9" si="0">SUM(B5:B8)</f>
        <v>270</v>
      </c>
      <c r="C9" s="2822">
        <f t="shared" si="0"/>
        <v>276</v>
      </c>
      <c r="D9" s="2822">
        <f t="shared" si="0"/>
        <v>270</v>
      </c>
      <c r="E9" s="2822">
        <f t="shared" si="0"/>
        <v>304</v>
      </c>
      <c r="F9" s="2823">
        <f t="shared" si="0"/>
        <v>357</v>
      </c>
      <c r="G9" s="2823">
        <f t="shared" si="0"/>
        <v>365</v>
      </c>
      <c r="H9" s="2823">
        <f t="shared" si="0"/>
        <v>373</v>
      </c>
      <c r="I9" s="2823">
        <f t="shared" si="0"/>
        <v>377</v>
      </c>
      <c r="J9" s="2823">
        <v>365</v>
      </c>
      <c r="K9" s="2823">
        <v>384</v>
      </c>
      <c r="L9" s="2824">
        <v>392</v>
      </c>
      <c r="M9" s="2824">
        <v>395</v>
      </c>
      <c r="N9" s="2824">
        <v>407</v>
      </c>
      <c r="O9" s="2824">
        <v>406</v>
      </c>
      <c r="P9" s="2824">
        <f>SUM(P5:P8)</f>
        <v>418</v>
      </c>
      <c r="Q9" s="2825">
        <f t="shared" si="0"/>
        <v>429</v>
      </c>
    </row>
    <row r="10" spans="1:261" ht="17.100000000000001" customHeight="1">
      <c r="A10" s="2808" t="s">
        <v>1368</v>
      </c>
      <c r="B10" s="2809"/>
      <c r="C10" s="2809"/>
      <c r="D10" s="2809"/>
      <c r="E10" s="2809"/>
      <c r="F10" s="2810"/>
      <c r="G10" s="2810"/>
      <c r="H10" s="2810"/>
      <c r="I10" s="2810"/>
      <c r="J10" s="2810"/>
      <c r="K10" s="2810"/>
      <c r="L10" s="2810"/>
      <c r="M10" s="2810"/>
      <c r="N10" s="2810"/>
      <c r="O10" s="2810"/>
      <c r="P10" s="2810"/>
      <c r="Q10" s="2811"/>
    </row>
    <row r="11" spans="1:261" ht="17.100000000000001" customHeight="1">
      <c r="A11" s="2812" t="s">
        <v>1363</v>
      </c>
      <c r="B11" s="2813"/>
      <c r="C11" s="2813"/>
      <c r="D11" s="2813"/>
      <c r="E11" s="2813"/>
      <c r="F11" s="2814"/>
      <c r="G11" s="2814"/>
      <c r="H11" s="2814"/>
      <c r="I11" s="2814"/>
      <c r="J11" s="2814"/>
      <c r="K11" s="2814"/>
      <c r="L11" s="2814"/>
      <c r="M11" s="2814"/>
      <c r="N11" s="2814"/>
      <c r="O11" s="2814"/>
      <c r="P11" s="2814"/>
      <c r="Q11" s="2815"/>
    </row>
    <row r="12" spans="1:261" ht="17.100000000000001" customHeight="1">
      <c r="A12" s="1527" t="s">
        <v>1369</v>
      </c>
      <c r="B12" s="2816">
        <v>958</v>
      </c>
      <c r="C12" s="2816">
        <v>1042</v>
      </c>
      <c r="D12" s="2816">
        <v>1103</v>
      </c>
      <c r="E12" s="2816">
        <v>1208</v>
      </c>
      <c r="F12" s="2817">
        <v>1710</v>
      </c>
      <c r="G12" s="2816">
        <v>1711</v>
      </c>
      <c r="H12" s="2817">
        <v>1815</v>
      </c>
      <c r="I12" s="2816">
        <v>1864</v>
      </c>
      <c r="J12" s="2817">
        <v>1778</v>
      </c>
      <c r="K12" s="2817">
        <v>1994</v>
      </c>
      <c r="L12" s="1528">
        <v>2242</v>
      </c>
      <c r="M12" s="1528">
        <v>2077</v>
      </c>
      <c r="N12" s="1528">
        <v>2082</v>
      </c>
      <c r="O12" s="1528">
        <v>2213</v>
      </c>
      <c r="P12" s="1528">
        <v>2432</v>
      </c>
      <c r="Q12" s="1529">
        <f>'GC Table 3 - Sch Teach Stud'!G12</f>
        <v>2508</v>
      </c>
    </row>
    <row r="13" spans="1:261" ht="17.100000000000001" customHeight="1">
      <c r="A13" s="2818" t="s">
        <v>1370</v>
      </c>
      <c r="B13" s="2819">
        <v>752</v>
      </c>
      <c r="C13" s="2819">
        <v>774</v>
      </c>
      <c r="D13" s="2819">
        <v>821</v>
      </c>
      <c r="E13" s="2819">
        <v>830</v>
      </c>
      <c r="F13" s="2817">
        <v>908</v>
      </c>
      <c r="G13" s="2819">
        <v>917</v>
      </c>
      <c r="H13" s="2817">
        <v>879</v>
      </c>
      <c r="I13" s="2819">
        <v>947</v>
      </c>
      <c r="J13" s="2820">
        <v>879</v>
      </c>
      <c r="K13" s="2820">
        <v>952</v>
      </c>
      <c r="L13" s="2826">
        <v>1036</v>
      </c>
      <c r="M13" s="2826">
        <v>1117</v>
      </c>
      <c r="N13" s="2826">
        <v>1101</v>
      </c>
      <c r="O13" s="2826">
        <v>1159</v>
      </c>
      <c r="P13" s="2826">
        <v>1205</v>
      </c>
      <c r="Q13" s="2827">
        <f>'GC Table 3 - Sch Teach Stud'!H12</f>
        <v>1328</v>
      </c>
    </row>
    <row r="14" spans="1:261" ht="17.100000000000001" customHeight="1">
      <c r="A14" s="2818" t="s">
        <v>1371</v>
      </c>
      <c r="B14" s="2819">
        <v>201</v>
      </c>
      <c r="C14" s="2819">
        <v>161</v>
      </c>
      <c r="D14" s="2819">
        <v>186</v>
      </c>
      <c r="E14" s="2819">
        <v>161</v>
      </c>
      <c r="F14" s="2817">
        <v>183</v>
      </c>
      <c r="G14" s="2819">
        <v>152</v>
      </c>
      <c r="H14" s="2817">
        <v>177</v>
      </c>
      <c r="I14" s="2819">
        <v>180</v>
      </c>
      <c r="J14" s="2820">
        <v>188</v>
      </c>
      <c r="K14" s="2820">
        <v>187</v>
      </c>
      <c r="L14" s="2826">
        <v>183</v>
      </c>
      <c r="M14" s="2826">
        <v>180</v>
      </c>
      <c r="N14" s="2826">
        <v>173</v>
      </c>
      <c r="O14" s="2826">
        <v>173</v>
      </c>
      <c r="P14" s="2826">
        <v>170</v>
      </c>
      <c r="Q14" s="2827">
        <f>'GC Table 3 - Sch Teach Stud'!J12</f>
        <v>185</v>
      </c>
    </row>
    <row r="15" spans="1:261" ht="17.100000000000001" customHeight="1">
      <c r="A15" s="2818" t="s">
        <v>1372</v>
      </c>
      <c r="B15" s="2819">
        <v>24</v>
      </c>
      <c r="C15" s="2819">
        <v>24</v>
      </c>
      <c r="D15" s="2819">
        <v>24</v>
      </c>
      <c r="E15" s="2819">
        <v>27</v>
      </c>
      <c r="F15" s="2817">
        <v>23</v>
      </c>
      <c r="G15" s="2819">
        <v>28</v>
      </c>
      <c r="H15" s="2817">
        <v>29</v>
      </c>
      <c r="I15" s="2819">
        <v>32</v>
      </c>
      <c r="J15" s="2820">
        <v>5</v>
      </c>
      <c r="K15" s="2820">
        <v>39</v>
      </c>
      <c r="L15" s="2826">
        <v>24</v>
      </c>
      <c r="M15" s="2826">
        <v>24</v>
      </c>
      <c r="N15" s="2826">
        <v>33</v>
      </c>
      <c r="O15" s="2826">
        <v>32</v>
      </c>
      <c r="P15" s="2826">
        <v>31</v>
      </c>
      <c r="Q15" s="2827">
        <f>'GC Table 3 - Sch Teach Stud'!I12</f>
        <v>19</v>
      </c>
    </row>
    <row r="16" spans="1:261" ht="17.100000000000001" customHeight="1">
      <c r="A16" s="2821"/>
      <c r="B16" s="2822">
        <f t="shared" ref="B16:Q16" si="1">SUM(B12:B15)</f>
        <v>1935</v>
      </c>
      <c r="C16" s="2822">
        <f t="shared" si="1"/>
        <v>2001</v>
      </c>
      <c r="D16" s="2822">
        <f t="shared" si="1"/>
        <v>2134</v>
      </c>
      <c r="E16" s="2822">
        <f t="shared" si="1"/>
        <v>2226</v>
      </c>
      <c r="F16" s="2823">
        <f t="shared" si="1"/>
        <v>2824</v>
      </c>
      <c r="G16" s="2823">
        <f t="shared" si="1"/>
        <v>2808</v>
      </c>
      <c r="H16" s="2823">
        <f t="shared" si="1"/>
        <v>2900</v>
      </c>
      <c r="I16" s="2823">
        <f t="shared" si="1"/>
        <v>3023</v>
      </c>
      <c r="J16" s="2823">
        <v>2850</v>
      </c>
      <c r="K16" s="2823">
        <v>3172</v>
      </c>
      <c r="L16" s="2824">
        <v>3485</v>
      </c>
      <c r="M16" s="2824">
        <v>3398</v>
      </c>
      <c r="N16" s="2824">
        <v>3389</v>
      </c>
      <c r="O16" s="2824">
        <v>3577</v>
      </c>
      <c r="P16" s="2824">
        <f>SUM(P12:P15)</f>
        <v>3838</v>
      </c>
      <c r="Q16" s="2825">
        <f t="shared" si="1"/>
        <v>4040</v>
      </c>
    </row>
    <row r="17" spans="1:79" ht="17.100000000000001" customHeight="1">
      <c r="A17" s="2808" t="s">
        <v>1373</v>
      </c>
      <c r="B17" s="2809"/>
      <c r="C17" s="2809"/>
      <c r="D17" s="2809"/>
      <c r="E17" s="2809"/>
      <c r="F17" s="2810"/>
      <c r="G17" s="2810"/>
      <c r="H17" s="2810"/>
      <c r="I17" s="2810"/>
      <c r="J17" s="2810"/>
      <c r="K17" s="2810"/>
      <c r="L17" s="2810"/>
      <c r="M17" s="2810"/>
      <c r="N17" s="2810"/>
      <c r="O17" s="2810"/>
      <c r="P17" s="2810"/>
      <c r="Q17" s="2811"/>
    </row>
    <row r="18" spans="1:79" ht="17.100000000000001" customHeight="1">
      <c r="A18" s="2812" t="s">
        <v>1363</v>
      </c>
      <c r="B18" s="2813"/>
      <c r="C18" s="2813"/>
      <c r="D18" s="2813"/>
      <c r="E18" s="2813"/>
      <c r="F18" s="2814"/>
      <c r="G18" s="2814"/>
      <c r="H18" s="2814"/>
      <c r="I18" s="2814"/>
      <c r="J18" s="2814"/>
      <c r="K18" s="2814"/>
      <c r="L18" s="2814"/>
      <c r="M18" s="2814"/>
      <c r="N18" s="2814"/>
      <c r="O18" s="2814"/>
      <c r="P18" s="2814"/>
      <c r="Q18" s="2815"/>
    </row>
    <row r="19" spans="1:79" ht="17.100000000000001" customHeight="1">
      <c r="A19" s="1527" t="s">
        <v>1374</v>
      </c>
      <c r="B19" s="2816">
        <v>23582</v>
      </c>
      <c r="C19" s="2816">
        <v>27107</v>
      </c>
      <c r="D19" s="2816">
        <v>31957</v>
      </c>
      <c r="E19" s="2816">
        <v>34847</v>
      </c>
      <c r="F19" s="2817">
        <v>39364</v>
      </c>
      <c r="G19" s="2816">
        <v>42690</v>
      </c>
      <c r="H19" s="2817">
        <v>48316</v>
      </c>
      <c r="I19" s="2816">
        <v>51483</v>
      </c>
      <c r="J19" s="2817">
        <v>45821</v>
      </c>
      <c r="K19" s="2817">
        <v>50179</v>
      </c>
      <c r="L19" s="1528">
        <v>51691</v>
      </c>
      <c r="M19" s="1528">
        <v>48502</v>
      </c>
      <c r="N19" s="1528">
        <v>49795</v>
      </c>
      <c r="O19" s="1528">
        <v>51761</v>
      </c>
      <c r="P19" s="1528">
        <v>54917</v>
      </c>
      <c r="Q19" s="1529">
        <f>'GC Table 3 - Sch Teach Stud'!L12</f>
        <v>56552</v>
      </c>
    </row>
    <row r="20" spans="1:79" ht="17.100000000000001" customHeight="1">
      <c r="A20" s="2818" t="s">
        <v>1375</v>
      </c>
      <c r="B20" s="2819">
        <v>9979</v>
      </c>
      <c r="C20" s="2819">
        <v>11263</v>
      </c>
      <c r="D20" s="2819">
        <v>10999</v>
      </c>
      <c r="E20" s="2819">
        <v>11840</v>
      </c>
      <c r="F20" s="2817">
        <v>12411</v>
      </c>
      <c r="G20" s="2819">
        <v>13029</v>
      </c>
      <c r="H20" s="2817">
        <v>14553</v>
      </c>
      <c r="I20" s="2819">
        <v>14407</v>
      </c>
      <c r="J20" s="2820">
        <v>11914</v>
      </c>
      <c r="K20" s="2820">
        <v>15094</v>
      </c>
      <c r="L20" s="2826">
        <v>16041</v>
      </c>
      <c r="M20" s="2826">
        <v>15188</v>
      </c>
      <c r="N20" s="2826">
        <v>16591</v>
      </c>
      <c r="O20" s="2826">
        <v>17955</v>
      </c>
      <c r="P20" s="2826">
        <v>19388</v>
      </c>
      <c r="Q20" s="2827">
        <f>'GC Table 3 - Sch Teach Stud'!M12</f>
        <v>21063</v>
      </c>
    </row>
    <row r="21" spans="1:79" ht="17.100000000000001" customHeight="1">
      <c r="A21" s="2818" t="s">
        <v>1376</v>
      </c>
      <c r="B21" s="2819">
        <v>2752</v>
      </c>
      <c r="C21" s="2819">
        <v>2330</v>
      </c>
      <c r="D21" s="2819">
        <v>2290</v>
      </c>
      <c r="E21" s="2819">
        <v>2464</v>
      </c>
      <c r="F21" s="2817">
        <v>2393</v>
      </c>
      <c r="G21" s="2819">
        <v>2584</v>
      </c>
      <c r="H21" s="2817">
        <v>2921</v>
      </c>
      <c r="I21" s="2819">
        <v>3391</v>
      </c>
      <c r="J21" s="2820">
        <v>3522</v>
      </c>
      <c r="K21" s="2820">
        <v>3357</v>
      </c>
      <c r="L21" s="2826">
        <v>3785</v>
      </c>
      <c r="M21" s="2826">
        <v>3820</v>
      </c>
      <c r="N21" s="2826">
        <v>3931</v>
      </c>
      <c r="O21" s="2826">
        <v>3937</v>
      </c>
      <c r="P21" s="2826">
        <v>3761</v>
      </c>
      <c r="Q21" s="2827">
        <f>'GC Table 3 - Sch Teach Stud'!O12</f>
        <v>3978</v>
      </c>
    </row>
    <row r="22" spans="1:79" ht="17.100000000000001" customHeight="1">
      <c r="A22" s="2818" t="s">
        <v>1377</v>
      </c>
      <c r="B22" s="2819">
        <v>658</v>
      </c>
      <c r="C22" s="2819">
        <v>658</v>
      </c>
      <c r="D22" s="2819">
        <v>658</v>
      </c>
      <c r="E22" s="2819">
        <v>724</v>
      </c>
      <c r="F22" s="2817">
        <v>556</v>
      </c>
      <c r="G22" s="2819">
        <v>542</v>
      </c>
      <c r="H22" s="2817">
        <v>449</v>
      </c>
      <c r="I22" s="2819">
        <v>579</v>
      </c>
      <c r="J22" s="2820">
        <v>78</v>
      </c>
      <c r="K22" s="2820">
        <v>564</v>
      </c>
      <c r="L22" s="2826">
        <v>553</v>
      </c>
      <c r="M22" s="2826">
        <v>563</v>
      </c>
      <c r="N22" s="2826">
        <v>595</v>
      </c>
      <c r="O22" s="2826">
        <v>611</v>
      </c>
      <c r="P22" s="2826">
        <v>631</v>
      </c>
      <c r="Q22" s="2827">
        <f>'GC Table 3 - Sch Teach Stud'!N12</f>
        <v>278</v>
      </c>
    </row>
    <row r="23" spans="1:79" ht="17.100000000000001" customHeight="1">
      <c r="A23" s="2821"/>
      <c r="B23" s="2822">
        <f t="shared" ref="B23:Q23" si="2">SUM(B19:B22)</f>
        <v>36971</v>
      </c>
      <c r="C23" s="2822">
        <f t="shared" si="2"/>
        <v>41358</v>
      </c>
      <c r="D23" s="2822">
        <f t="shared" si="2"/>
        <v>45904</v>
      </c>
      <c r="E23" s="2822">
        <f t="shared" si="2"/>
        <v>49875</v>
      </c>
      <c r="F23" s="2823">
        <f t="shared" si="2"/>
        <v>54724</v>
      </c>
      <c r="G23" s="2823">
        <f t="shared" si="2"/>
        <v>58845</v>
      </c>
      <c r="H23" s="2823">
        <f t="shared" si="2"/>
        <v>66239</v>
      </c>
      <c r="I23" s="2823">
        <f t="shared" si="2"/>
        <v>69860</v>
      </c>
      <c r="J23" s="2823">
        <v>61335</v>
      </c>
      <c r="K23" s="2823">
        <v>69194</v>
      </c>
      <c r="L23" s="2824">
        <v>72070</v>
      </c>
      <c r="M23" s="2824">
        <v>68073</v>
      </c>
      <c r="N23" s="2824">
        <v>70912</v>
      </c>
      <c r="O23" s="2824">
        <v>74264</v>
      </c>
      <c r="P23" s="2824">
        <f>SUM(P19:P22)</f>
        <v>78697</v>
      </c>
      <c r="Q23" s="2825">
        <f t="shared" si="2"/>
        <v>81871</v>
      </c>
    </row>
    <row r="24" spans="1:79" ht="17.100000000000001" customHeight="1">
      <c r="A24" s="2808" t="s">
        <v>1378</v>
      </c>
      <c r="B24" s="2809"/>
      <c r="C24" s="2809"/>
      <c r="D24" s="2809"/>
      <c r="E24" s="2809"/>
      <c r="F24" s="2810"/>
      <c r="G24" s="2810"/>
      <c r="H24" s="2810"/>
      <c r="I24" s="2810"/>
      <c r="J24" s="2810"/>
      <c r="K24" s="2810"/>
      <c r="L24" s="2810"/>
      <c r="M24" s="2810"/>
      <c r="N24" s="2810"/>
      <c r="O24" s="2810"/>
      <c r="P24" s="2810"/>
      <c r="Q24" s="2811"/>
    </row>
    <row r="25" spans="1:79" ht="17.100000000000001" customHeight="1">
      <c r="A25" s="2812" t="s">
        <v>1379</v>
      </c>
      <c r="B25" s="2813"/>
      <c r="C25" s="2813"/>
      <c r="D25" s="2813"/>
      <c r="E25" s="2813"/>
      <c r="F25" s="2814"/>
      <c r="G25" s="2814"/>
      <c r="H25" s="2814"/>
      <c r="I25" s="2814"/>
      <c r="J25" s="2814"/>
      <c r="K25" s="2814"/>
      <c r="L25" s="2814"/>
      <c r="M25" s="2814"/>
      <c r="N25" s="2814"/>
      <c r="O25" s="2814"/>
      <c r="P25" s="2814"/>
      <c r="Q25" s="2815"/>
    </row>
    <row r="26" spans="1:79" ht="17.100000000000001" customHeight="1">
      <c r="A26" s="1527" t="s">
        <v>1380</v>
      </c>
      <c r="B26" s="2822">
        <v>553</v>
      </c>
      <c r="C26" s="2822">
        <v>344</v>
      </c>
      <c r="D26" s="2822">
        <v>237</v>
      </c>
      <c r="E26" s="2822">
        <v>432</v>
      </c>
      <c r="F26" s="2823">
        <f>F34</f>
        <v>1112</v>
      </c>
      <c r="G26" s="2823">
        <f>G34</f>
        <v>971</v>
      </c>
      <c r="H26" s="2823">
        <v>1337</v>
      </c>
      <c r="I26" s="2823">
        <v>1731</v>
      </c>
      <c r="J26" s="2823">
        <v>842</v>
      </c>
      <c r="K26" s="2823">
        <v>1502</v>
      </c>
      <c r="L26" s="2824">
        <v>1410</v>
      </c>
      <c r="M26" s="2824">
        <v>2237</v>
      </c>
      <c r="N26" s="2824">
        <v>1788</v>
      </c>
      <c r="O26" s="2824">
        <v>2068</v>
      </c>
      <c r="P26" s="2825">
        <f>'[3]GC Table 4 - Tertiary'!F19+'[3]GC Table 5 - Worker Training'!F22+'[3]GC Table 6 - Secondary'!F24+'[3]GC Table 8 - Primary'!F22</f>
        <v>1681</v>
      </c>
      <c r="Q26" s="2825">
        <f>'GC Table 4 - Tertiary'!G19+'GC Table 5 - Worker Training'!F22+'GC Table 6 - Secondary'!F24+'GC Table 8 - Primary'!F22</f>
        <v>596</v>
      </c>
    </row>
    <row r="27" spans="1:79" ht="17.100000000000001" customHeight="1">
      <c r="A27" s="2828"/>
      <c r="B27" s="2829"/>
      <c r="C27" s="2829"/>
      <c r="D27" s="2829"/>
      <c r="E27" s="2829"/>
      <c r="F27" s="2830"/>
      <c r="G27" s="2830"/>
      <c r="H27" s="2830"/>
      <c r="I27" s="2830"/>
      <c r="J27" s="2830"/>
      <c r="K27" s="2830"/>
      <c r="L27" s="2830"/>
      <c r="M27" s="2830"/>
      <c r="N27" s="2830"/>
      <c r="O27" s="2830"/>
      <c r="P27" s="2830"/>
      <c r="Q27" s="2831"/>
      <c r="R27" s="424"/>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c r="AS27" s="424"/>
      <c r="AT27" s="424"/>
      <c r="AU27" s="424"/>
      <c r="AV27" s="424"/>
      <c r="AW27" s="424"/>
      <c r="AX27" s="424"/>
      <c r="AY27" s="424"/>
      <c r="AZ27" s="424"/>
      <c r="BA27" s="424"/>
      <c r="BB27" s="424"/>
      <c r="BC27" s="424"/>
      <c r="BD27" s="424"/>
      <c r="BE27" s="424"/>
      <c r="BF27" s="424"/>
      <c r="BG27" s="424"/>
      <c r="BH27" s="424"/>
      <c r="BI27" s="424"/>
      <c r="BJ27" s="424"/>
      <c r="BK27" s="424"/>
      <c r="BL27" s="424"/>
      <c r="BM27" s="424"/>
      <c r="BN27" s="424"/>
      <c r="BO27" s="424"/>
      <c r="BP27" s="424"/>
      <c r="BQ27" s="424"/>
      <c r="BR27" s="424"/>
      <c r="BS27" s="424"/>
      <c r="BT27" s="424"/>
      <c r="BU27" s="424"/>
      <c r="BV27" s="424"/>
      <c r="BW27" s="424"/>
      <c r="BX27" s="424"/>
      <c r="BY27" s="424"/>
      <c r="BZ27" s="424"/>
      <c r="CA27" s="424"/>
    </row>
    <row r="28" spans="1:79" ht="17.100000000000001" customHeight="1">
      <c r="A28" s="2808" t="s">
        <v>1381</v>
      </c>
      <c r="B28" s="2809"/>
      <c r="C28" s="2809"/>
      <c r="D28" s="2809"/>
      <c r="E28" s="2809"/>
      <c r="F28" s="2810"/>
      <c r="G28" s="2810"/>
      <c r="H28" s="2810"/>
      <c r="I28" s="2810"/>
      <c r="J28" s="2810"/>
      <c r="K28" s="2810"/>
      <c r="L28" s="2810"/>
      <c r="M28" s="2810"/>
      <c r="N28" s="2810"/>
      <c r="O28" s="2810"/>
      <c r="P28" s="2810"/>
      <c r="Q28" s="2811"/>
    </row>
    <row r="29" spans="1:79" ht="17.100000000000001" customHeight="1">
      <c r="A29" s="2812" t="s">
        <v>1382</v>
      </c>
      <c r="B29" s="2813"/>
      <c r="C29" s="2813"/>
      <c r="D29" s="2813"/>
      <c r="E29" s="2813"/>
      <c r="F29" s="2814"/>
      <c r="G29" s="2814"/>
      <c r="H29" s="2814"/>
      <c r="I29" s="2814"/>
      <c r="J29" s="2814"/>
      <c r="K29" s="2814"/>
      <c r="L29" s="2814"/>
      <c r="M29" s="2814"/>
      <c r="N29" s="2814"/>
      <c r="O29" s="2814"/>
      <c r="P29" s="2814"/>
      <c r="Q29" s="2815"/>
    </row>
    <row r="30" spans="1:79" ht="17.100000000000001" customHeight="1">
      <c r="A30" s="1527" t="s">
        <v>1383</v>
      </c>
      <c r="B30" s="2816"/>
      <c r="C30" s="2816"/>
      <c r="D30" s="2816"/>
      <c r="E30" s="2816"/>
      <c r="F30" s="2817">
        <v>329</v>
      </c>
      <c r="G30" s="2816">
        <v>387</v>
      </c>
      <c r="H30" s="2817">
        <v>529</v>
      </c>
      <c r="I30" s="2816">
        <v>1028</v>
      </c>
      <c r="J30" s="2817">
        <v>287</v>
      </c>
      <c r="K30" s="2817">
        <v>719</v>
      </c>
      <c r="L30" s="1528">
        <v>394</v>
      </c>
      <c r="M30" s="1528">
        <v>1024</v>
      </c>
      <c r="N30" s="1528">
        <v>407</v>
      </c>
      <c r="O30" s="1528">
        <v>857</v>
      </c>
      <c r="P30" s="1528">
        <v>688</v>
      </c>
      <c r="Q30" s="1529">
        <f>'GC Table 8 - Primary'!F22</f>
        <v>131</v>
      </c>
    </row>
    <row r="31" spans="1:79" ht="17.100000000000001" customHeight="1">
      <c r="A31" s="2818" t="s">
        <v>1384</v>
      </c>
      <c r="B31" s="2819"/>
      <c r="C31" s="2819"/>
      <c r="D31" s="2819"/>
      <c r="E31" s="2819"/>
      <c r="F31" s="2817">
        <v>689</v>
      </c>
      <c r="G31" s="2819">
        <v>495</v>
      </c>
      <c r="H31" s="2817">
        <v>701</v>
      </c>
      <c r="I31" s="2819">
        <v>597</v>
      </c>
      <c r="J31" s="2820">
        <v>478</v>
      </c>
      <c r="K31" s="2820">
        <v>695</v>
      </c>
      <c r="L31" s="2826">
        <v>894</v>
      </c>
      <c r="M31" s="2826">
        <v>1146</v>
      </c>
      <c r="N31" s="2826">
        <v>1315</v>
      </c>
      <c r="O31" s="2826">
        <v>1098</v>
      </c>
      <c r="P31" s="2826">
        <v>906</v>
      </c>
      <c r="Q31" s="2827">
        <f>'GC Table 6 - Secondary'!F24</f>
        <v>406</v>
      </c>
    </row>
    <row r="32" spans="1:79" ht="17.100000000000001" customHeight="1">
      <c r="A32" s="2818" t="s">
        <v>1385</v>
      </c>
      <c r="B32" s="2819"/>
      <c r="C32" s="2819"/>
      <c r="D32" s="2819"/>
      <c r="E32" s="2819"/>
      <c r="F32" s="2817">
        <v>86</v>
      </c>
      <c r="G32" s="2819">
        <v>71</v>
      </c>
      <c r="H32" s="2817">
        <v>92</v>
      </c>
      <c r="I32" s="2819">
        <v>78</v>
      </c>
      <c r="J32" s="2820">
        <v>74</v>
      </c>
      <c r="K32" s="2820">
        <v>68</v>
      </c>
      <c r="L32" s="2826">
        <v>102</v>
      </c>
      <c r="M32" s="2826">
        <v>44</v>
      </c>
      <c r="N32" s="2826">
        <v>52</v>
      </c>
      <c r="O32" s="2826">
        <v>92</v>
      </c>
      <c r="P32" s="2826">
        <v>77</v>
      </c>
      <c r="Q32" s="2827">
        <f>'GC Table 4 - Tertiary'!G19</f>
        <v>57</v>
      </c>
    </row>
    <row r="33" spans="1:79" ht="17.100000000000001" customHeight="1">
      <c r="A33" s="2818" t="s">
        <v>1386</v>
      </c>
      <c r="B33" s="2819"/>
      <c r="C33" s="2819"/>
      <c r="D33" s="2819"/>
      <c r="E33" s="2819"/>
      <c r="F33" s="2817">
        <v>8</v>
      </c>
      <c r="G33" s="2819">
        <v>18</v>
      </c>
      <c r="H33" s="2817">
        <v>15</v>
      </c>
      <c r="I33" s="2819">
        <v>28</v>
      </c>
      <c r="J33" s="2820">
        <v>3</v>
      </c>
      <c r="K33" s="2820">
        <v>20</v>
      </c>
      <c r="L33" s="2826">
        <v>20</v>
      </c>
      <c r="M33" s="2826">
        <v>23</v>
      </c>
      <c r="N33" s="2826">
        <v>14</v>
      </c>
      <c r="O33" s="2826">
        <v>21</v>
      </c>
      <c r="P33" s="2826">
        <v>10</v>
      </c>
      <c r="Q33" s="2827">
        <f>'GC Table 5 - Worker Training'!F22</f>
        <v>2</v>
      </c>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4"/>
      <c r="AY33" s="424"/>
      <c r="AZ33" s="424"/>
      <c r="BA33" s="424"/>
      <c r="BB33" s="424"/>
      <c r="BC33" s="424"/>
      <c r="BD33" s="424"/>
      <c r="BE33" s="424"/>
      <c r="BF33" s="424"/>
      <c r="BG33" s="424"/>
      <c r="BH33" s="424"/>
      <c r="BI33" s="424"/>
      <c r="BJ33" s="424"/>
      <c r="BK33" s="424"/>
      <c r="BL33" s="424"/>
      <c r="BM33" s="424"/>
      <c r="BN33" s="424"/>
      <c r="BO33" s="424"/>
      <c r="BP33" s="424"/>
      <c r="BQ33" s="424"/>
      <c r="BR33" s="424"/>
      <c r="BS33" s="424"/>
      <c r="BT33" s="424"/>
      <c r="BU33" s="424"/>
      <c r="BV33" s="424"/>
      <c r="BW33" s="424"/>
      <c r="BX33" s="424"/>
      <c r="BY33" s="424"/>
      <c r="BZ33" s="424"/>
      <c r="CA33" s="424"/>
    </row>
    <row r="34" spans="1:79" ht="17.100000000000001" customHeight="1" thickBot="1">
      <c r="A34" s="4634" t="s">
        <v>1387</v>
      </c>
      <c r="B34" s="4635">
        <v>553</v>
      </c>
      <c r="C34" s="4635">
        <v>344</v>
      </c>
      <c r="D34" s="4635">
        <v>237</v>
      </c>
      <c r="E34" s="4635">
        <v>432</v>
      </c>
      <c r="F34" s="4636">
        <f>SUM(F30:F33)</f>
        <v>1112</v>
      </c>
      <c r="G34" s="4636">
        <f>SUM(G30:G33)</f>
        <v>971</v>
      </c>
      <c r="H34" s="4636">
        <f>SUM(H30:H33)</f>
        <v>1337</v>
      </c>
      <c r="I34" s="4636">
        <f>SUM(I30:I33)</f>
        <v>1731</v>
      </c>
      <c r="J34" s="4636">
        <v>842</v>
      </c>
      <c r="K34" s="4636">
        <v>1502</v>
      </c>
      <c r="L34" s="4637">
        <v>1410</v>
      </c>
      <c r="M34" s="4637">
        <v>2237</v>
      </c>
      <c r="N34" s="4637">
        <v>1788</v>
      </c>
      <c r="O34" s="4637">
        <v>2068</v>
      </c>
      <c r="P34" s="4637">
        <f>SUM(P30:P33)</f>
        <v>1681</v>
      </c>
      <c r="Q34" s="4638">
        <f>SUM(Q30:Q33)</f>
        <v>596</v>
      </c>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c r="AQ34" s="424"/>
      <c r="AR34" s="424"/>
      <c r="AS34" s="424"/>
      <c r="AT34" s="424"/>
      <c r="AU34" s="424"/>
      <c r="AV34" s="424"/>
      <c r="AW34" s="424"/>
      <c r="AX34" s="424"/>
      <c r="AY34" s="424"/>
      <c r="AZ34" s="424"/>
      <c r="BA34" s="424"/>
      <c r="BB34" s="424"/>
      <c r="BC34" s="424"/>
      <c r="BD34" s="424"/>
      <c r="BE34" s="424"/>
      <c r="BF34" s="424"/>
      <c r="BG34" s="424"/>
      <c r="BH34" s="424"/>
      <c r="BI34" s="424"/>
      <c r="BJ34" s="424"/>
      <c r="BK34" s="424"/>
      <c r="BL34" s="424"/>
      <c r="BM34" s="424"/>
      <c r="BN34" s="424"/>
      <c r="BO34" s="424"/>
      <c r="BP34" s="424"/>
      <c r="BQ34" s="424"/>
      <c r="BR34" s="424"/>
      <c r="BS34" s="424"/>
      <c r="BT34" s="424"/>
      <c r="BU34" s="424"/>
      <c r="BV34" s="424"/>
      <c r="BW34" s="424"/>
      <c r="BX34" s="424"/>
      <c r="BY34" s="424"/>
      <c r="BZ34" s="424"/>
      <c r="CA34" s="424"/>
    </row>
  </sheetData>
  <printOptions horizontalCentered="1"/>
  <pageMargins left="0.31496062992125984" right="0.31496062992125984" top="0.39370078740157483" bottom="0.19685039370078741" header="0.19685039370078741" footer="0.19685039370078741"/>
  <pageSetup paperSize="8" orientation="landscape" r:id="rId1"/>
  <headerFooter>
    <oddHeader>&amp;L&amp;A&amp;R&amp;P of &amp;N</oddHead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BA1654"/>
  <sheetViews>
    <sheetView zoomScale="130" zoomScaleNormal="130" zoomScaleSheetLayoutView="85" zoomScalePageLayoutView="125" workbookViewId="0">
      <pane xSplit="1" ySplit="8" topLeftCell="O188" activePane="bottomRight" state="frozen"/>
      <selection pane="bottomRight" activeCell="V209" sqref="V209"/>
      <selection pane="bottomLeft" activeCell="B23" sqref="B23"/>
      <selection pane="topRight" activeCell="B23" sqref="B23"/>
    </sheetView>
  </sheetViews>
  <sheetFormatPr defaultColWidth="12.140625" defaultRowHeight="12.75"/>
  <cols>
    <col min="1" max="1" width="19.140625" style="51" customWidth="1"/>
    <col min="2" max="2" width="4.85546875" style="53" customWidth="1"/>
    <col min="3" max="4" width="4.85546875" style="34" customWidth="1"/>
    <col min="5" max="10" width="5.42578125" style="34" customWidth="1"/>
    <col min="11" max="11" width="7" style="34" customWidth="1"/>
    <col min="12" max="12" width="5.5703125" style="1" customWidth="1"/>
    <col min="13" max="13" width="5.85546875" style="34" customWidth="1"/>
    <col min="14" max="14" width="6.140625" style="34" customWidth="1"/>
    <col min="15" max="16" width="5.28515625" style="34" customWidth="1"/>
    <col min="17" max="17" width="6.28515625" style="34" customWidth="1"/>
    <col min="18" max="18" width="4.85546875" style="34" customWidth="1"/>
    <col min="19" max="19" width="9.140625" style="1720" bestFit="1" customWidth="1"/>
    <col min="20" max="20" width="9.28515625" style="1720" customWidth="1"/>
    <col min="21" max="21" width="8.7109375" style="1720" bestFit="1" customWidth="1"/>
    <col min="22" max="22" width="6.85546875" style="1720" customWidth="1"/>
    <col min="23" max="23" width="8.42578125" style="34" bestFit="1" customWidth="1"/>
    <col min="24" max="24" width="7.5703125" style="1720" customWidth="1"/>
    <col min="25" max="25" width="7.42578125" style="1720" customWidth="1"/>
    <col min="26" max="27" width="9.140625" style="1720" customWidth="1"/>
    <col min="28" max="28" width="6.42578125" style="34" hidden="1" customWidth="1"/>
    <col min="29" max="29" width="5.42578125" style="34" hidden="1" customWidth="1"/>
    <col min="30" max="30" width="4.42578125" style="34" hidden="1" customWidth="1"/>
    <col min="31" max="32" width="6.42578125" style="34" hidden="1" customWidth="1"/>
    <col min="33" max="34" width="3.42578125" style="34" hidden="1" customWidth="1"/>
    <col min="35" max="35" width="6.140625" style="34" hidden="1" customWidth="1"/>
    <col min="36" max="36" width="6.5703125" style="34" hidden="1" customWidth="1"/>
    <col min="37" max="37" width="10.140625" style="55" hidden="1" customWidth="1"/>
    <col min="38" max="38" width="9" style="34" customWidth="1"/>
    <col min="39" max="53" width="10.140625" style="34" customWidth="1"/>
    <col min="54" max="56" width="6.140625" style="34" customWidth="1"/>
    <col min="57" max="16384" width="12.140625" style="34"/>
  </cols>
  <sheetData>
    <row r="1" spans="1:52" s="35" customFormat="1" ht="16.5" customHeight="1">
      <c r="A1" s="2987" t="s">
        <v>0</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252"/>
      <c r="AA1" s="2252"/>
      <c r="AB1" s="454"/>
      <c r="AC1" s="2253"/>
      <c r="AD1" s="2253"/>
      <c r="AE1" s="2253"/>
      <c r="AF1" s="2253"/>
      <c r="AG1" s="2253"/>
      <c r="AH1" s="2253"/>
      <c r="AI1" s="2253"/>
      <c r="AJ1" s="2253"/>
      <c r="AK1" s="2254"/>
    </row>
    <row r="2" spans="1:52" s="35" customFormat="1" ht="10.5" customHeight="1" thickBot="1">
      <c r="A2" s="36"/>
      <c r="B2" s="37"/>
      <c r="C2" s="37"/>
      <c r="D2" s="37"/>
      <c r="E2" s="37"/>
      <c r="F2" s="37"/>
      <c r="G2" s="37"/>
      <c r="H2" s="37"/>
      <c r="I2" s="37"/>
      <c r="J2" s="37"/>
      <c r="K2" s="37"/>
      <c r="L2" s="37"/>
      <c r="M2" s="37"/>
      <c r="N2" s="37"/>
      <c r="O2" s="37"/>
      <c r="P2" s="37"/>
      <c r="Q2" s="37"/>
      <c r="R2" s="37"/>
      <c r="S2" s="1711"/>
      <c r="T2" s="1711"/>
      <c r="U2" s="1711"/>
      <c r="V2" s="1711"/>
      <c r="W2" s="37"/>
      <c r="X2" s="1711"/>
      <c r="Y2" s="1711"/>
      <c r="Z2" s="1711"/>
      <c r="AA2" s="1711"/>
      <c r="AB2" s="455"/>
      <c r="AK2" s="2255"/>
    </row>
    <row r="3" spans="1:52" s="1185" customFormat="1" ht="15" customHeight="1">
      <c r="A3" s="2989" t="s">
        <v>1</v>
      </c>
      <c r="B3" s="2990"/>
      <c r="C3" s="2990"/>
      <c r="D3" s="2990"/>
      <c r="E3" s="2990"/>
      <c r="F3" s="2990"/>
      <c r="G3" s="2990"/>
      <c r="H3" s="2990"/>
      <c r="I3" s="2990"/>
      <c r="J3" s="2990"/>
      <c r="K3" s="2990"/>
      <c r="L3" s="2990"/>
      <c r="M3" s="2990"/>
      <c r="N3" s="2990"/>
      <c r="O3" s="2990"/>
      <c r="P3" s="2990"/>
      <c r="Q3" s="2990"/>
      <c r="R3" s="2990"/>
      <c r="S3" s="2990"/>
      <c r="T3" s="2990"/>
      <c r="U3" s="2990"/>
      <c r="V3" s="2990"/>
      <c r="W3" s="2990"/>
      <c r="X3" s="2990"/>
      <c r="Y3" s="2990"/>
      <c r="Z3" s="2256"/>
      <c r="AA3" s="2257"/>
      <c r="AB3" s="1184"/>
      <c r="AC3" s="1184"/>
      <c r="AD3" s="1184"/>
      <c r="AE3" s="1184"/>
      <c r="AF3" s="1184"/>
      <c r="AG3" s="1184"/>
      <c r="AH3" s="1184"/>
      <c r="AI3" s="1184"/>
      <c r="AJ3" s="1184"/>
      <c r="AK3" s="2258"/>
    </row>
    <row r="4" spans="1:52" s="1185" customFormat="1" ht="15" customHeight="1">
      <c r="A4" s="2991" t="s">
        <v>206</v>
      </c>
      <c r="B4" s="2992"/>
      <c r="C4" s="2992"/>
      <c r="D4" s="2992"/>
      <c r="E4" s="2992"/>
      <c r="F4" s="2992"/>
      <c r="G4" s="2992"/>
      <c r="H4" s="2992"/>
      <c r="I4" s="2992"/>
      <c r="J4" s="2992"/>
      <c r="K4" s="2992"/>
      <c r="L4" s="2992"/>
      <c r="M4" s="2992"/>
      <c r="N4" s="2992"/>
      <c r="O4" s="2992"/>
      <c r="P4" s="2992"/>
      <c r="Q4" s="2992"/>
      <c r="R4" s="2992"/>
      <c r="S4" s="2992"/>
      <c r="T4" s="2992"/>
      <c r="U4" s="2992"/>
      <c r="V4" s="2992"/>
      <c r="W4" s="2992"/>
      <c r="X4" s="2992"/>
      <c r="Y4" s="2992"/>
      <c r="Z4" s="1712"/>
      <c r="AA4" s="1713"/>
      <c r="AB4" s="1184"/>
      <c r="AC4" s="1184"/>
      <c r="AD4" s="1184"/>
      <c r="AE4" s="1184"/>
      <c r="AF4" s="1184"/>
      <c r="AG4" s="1184"/>
      <c r="AH4" s="1184"/>
      <c r="AI4" s="1184"/>
      <c r="AJ4" s="1184"/>
      <c r="AK4" s="2258"/>
    </row>
    <row r="5" spans="1:52" s="29" customFormat="1" ht="15" customHeight="1" thickBot="1">
      <c r="A5" s="11" t="s">
        <v>207</v>
      </c>
      <c r="B5" s="12"/>
      <c r="C5" s="12"/>
      <c r="D5" s="12"/>
      <c r="G5" s="71"/>
      <c r="H5" s="1087" t="s">
        <v>208</v>
      </c>
      <c r="I5" s="1087"/>
      <c r="J5" s="1087"/>
      <c r="K5" s="1087"/>
      <c r="L5" s="1087"/>
      <c r="M5" s="1087"/>
      <c r="N5" s="71"/>
      <c r="O5" s="71"/>
      <c r="P5" s="71"/>
      <c r="Q5" s="71"/>
      <c r="R5" s="71"/>
      <c r="S5" s="1732"/>
      <c r="T5" s="1732"/>
      <c r="U5" s="1732"/>
      <c r="V5" s="1732"/>
      <c r="W5" s="12"/>
      <c r="X5" s="1732"/>
      <c r="Y5" s="1714"/>
      <c r="Z5" s="1714"/>
      <c r="AA5" s="1715"/>
      <c r="AB5" s="457"/>
      <c r="AC5" s="457"/>
      <c r="AD5" s="457"/>
      <c r="AE5" s="457"/>
      <c r="AF5" s="457"/>
      <c r="AG5" s="457"/>
      <c r="AH5" s="457"/>
      <c r="AI5" s="457"/>
      <c r="AJ5" s="457"/>
      <c r="AK5" s="512"/>
    </row>
    <row r="6" spans="1:52" s="39" customFormat="1" ht="12" customHeight="1" thickBot="1">
      <c r="A6" s="3404" t="s">
        <v>209</v>
      </c>
      <c r="B6" s="3405" t="s">
        <v>210</v>
      </c>
      <c r="C6" s="3405"/>
      <c r="D6" s="3405"/>
      <c r="E6" s="3405"/>
      <c r="F6" s="3405"/>
      <c r="G6" s="3405"/>
      <c r="H6" s="3405"/>
      <c r="I6" s="3405"/>
      <c r="J6" s="3405"/>
      <c r="K6" s="3405"/>
      <c r="L6" s="3405"/>
      <c r="M6" s="3405"/>
      <c r="N6" s="3405"/>
      <c r="O6" s="3405"/>
      <c r="P6" s="3405"/>
      <c r="Q6" s="3406"/>
      <c r="R6" s="3406"/>
      <c r="S6" s="3405" t="s">
        <v>211</v>
      </c>
      <c r="T6" s="3405"/>
      <c r="U6" s="3405"/>
      <c r="V6" s="3405"/>
      <c r="W6" s="3405"/>
      <c r="X6" s="3407" t="s">
        <v>212</v>
      </c>
      <c r="Y6" s="3407"/>
      <c r="Z6" s="3407" t="s">
        <v>213</v>
      </c>
      <c r="AA6" s="3408"/>
      <c r="AB6" s="2979" t="s">
        <v>214</v>
      </c>
      <c r="AC6" s="2979"/>
      <c r="AD6" s="2979"/>
      <c r="AE6" s="2979"/>
      <c r="AF6" s="2979"/>
      <c r="AG6" s="2979"/>
      <c r="AH6" s="2979"/>
      <c r="AI6" s="2979"/>
      <c r="AJ6" s="2979"/>
      <c r="AK6" s="2259"/>
      <c r="AL6" s="38"/>
      <c r="AM6" s="38"/>
      <c r="AN6" s="38"/>
      <c r="AO6" s="38"/>
      <c r="AP6" s="38"/>
      <c r="AQ6" s="38"/>
      <c r="AR6" s="38"/>
      <c r="AS6" s="38"/>
      <c r="AT6" s="38"/>
      <c r="AU6" s="38"/>
      <c r="AV6" s="38"/>
      <c r="AW6" s="38"/>
      <c r="AX6" s="38"/>
      <c r="AY6" s="38"/>
      <c r="AZ6" s="38"/>
    </row>
    <row r="7" spans="1:52" s="25" customFormat="1" ht="27.95" customHeight="1">
      <c r="A7" s="567"/>
      <c r="B7" s="3409" t="s">
        <v>215</v>
      </c>
      <c r="C7" s="2981" t="s">
        <v>216</v>
      </c>
      <c r="D7" s="2975">
        <v>1</v>
      </c>
      <c r="E7" s="2975">
        <v>2</v>
      </c>
      <c r="F7" s="2975">
        <v>3</v>
      </c>
      <c r="G7" s="2975">
        <v>4</v>
      </c>
      <c r="H7" s="2975">
        <v>5</v>
      </c>
      <c r="I7" s="2975">
        <v>6</v>
      </c>
      <c r="J7" s="2975">
        <v>7</v>
      </c>
      <c r="K7" s="2975">
        <v>8</v>
      </c>
      <c r="L7" s="2975">
        <v>9</v>
      </c>
      <c r="M7" s="2983">
        <v>10</v>
      </c>
      <c r="N7" s="2975">
        <v>11</v>
      </c>
      <c r="O7" s="2975">
        <v>12</v>
      </c>
      <c r="P7" s="2975">
        <v>13</v>
      </c>
      <c r="Q7" s="1920"/>
      <c r="R7" s="1920"/>
      <c r="S7" s="3410" t="s">
        <v>217</v>
      </c>
      <c r="T7" s="3411"/>
      <c r="U7" s="3412" t="s">
        <v>218</v>
      </c>
      <c r="V7" s="3413"/>
      <c r="W7" s="3414" t="s">
        <v>41</v>
      </c>
      <c r="X7" s="2977" t="s">
        <v>219</v>
      </c>
      <c r="Y7" s="2978"/>
      <c r="Z7" s="2985" t="s">
        <v>220</v>
      </c>
      <c r="AA7" s="2986"/>
      <c r="AB7" s="2973" t="s">
        <v>221</v>
      </c>
      <c r="AC7" s="2973"/>
      <c r="AD7" s="2974"/>
      <c r="AE7" s="2972" t="s">
        <v>222</v>
      </c>
      <c r="AF7" s="2973"/>
      <c r="AG7" s="2973"/>
      <c r="AH7" s="2974"/>
      <c r="AI7" s="2972" t="s">
        <v>223</v>
      </c>
      <c r="AJ7" s="2974"/>
      <c r="AK7" s="2260" t="s">
        <v>224</v>
      </c>
    </row>
    <row r="8" spans="1:52" s="25" customFormat="1" ht="30.95" customHeight="1" thickBot="1">
      <c r="A8" s="187" t="s">
        <v>7</v>
      </c>
      <c r="B8" s="2980"/>
      <c r="C8" s="2982"/>
      <c r="D8" s="2976"/>
      <c r="E8" s="2976"/>
      <c r="F8" s="2976"/>
      <c r="G8" s="2976"/>
      <c r="H8" s="2976"/>
      <c r="I8" s="2976"/>
      <c r="J8" s="2976"/>
      <c r="K8" s="2976"/>
      <c r="L8" s="2976"/>
      <c r="M8" s="2984"/>
      <c r="N8" s="2976"/>
      <c r="O8" s="2976"/>
      <c r="P8" s="2976">
        <v>13</v>
      </c>
      <c r="Q8" s="1908"/>
      <c r="R8" s="1083" t="s">
        <v>225</v>
      </c>
      <c r="S8" s="3415" t="s">
        <v>226</v>
      </c>
      <c r="T8" s="2261" t="s">
        <v>227</v>
      </c>
      <c r="U8" s="3416" t="s">
        <v>226</v>
      </c>
      <c r="V8" s="3417" t="s">
        <v>227</v>
      </c>
      <c r="W8" s="1084" t="s">
        <v>228</v>
      </c>
      <c r="X8" s="3415" t="s">
        <v>15</v>
      </c>
      <c r="Y8" s="2261" t="s">
        <v>16</v>
      </c>
      <c r="Z8" s="2262" t="s">
        <v>15</v>
      </c>
      <c r="AA8" s="3418" t="s">
        <v>16</v>
      </c>
      <c r="AB8" s="2129" t="s">
        <v>15</v>
      </c>
      <c r="AC8" s="2128" t="s">
        <v>16</v>
      </c>
      <c r="AD8" s="2263" t="s">
        <v>229</v>
      </c>
      <c r="AE8" s="2430" t="s">
        <v>15</v>
      </c>
      <c r="AF8" s="2128" t="s">
        <v>16</v>
      </c>
      <c r="AG8" s="2128" t="s">
        <v>230</v>
      </c>
      <c r="AH8" s="2263" t="s">
        <v>231</v>
      </c>
      <c r="AI8" s="2430" t="s">
        <v>15</v>
      </c>
      <c r="AJ8" s="2263" t="s">
        <v>16</v>
      </c>
      <c r="AK8" s="3419" t="s">
        <v>232</v>
      </c>
    </row>
    <row r="9" spans="1:52" s="40" customFormat="1" ht="14.25" customHeight="1" thickBot="1">
      <c r="A9" s="2225" t="s">
        <v>18</v>
      </c>
      <c r="B9" s="2264"/>
      <c r="C9" s="2265"/>
      <c r="D9" s="2221"/>
      <c r="E9" s="2266"/>
      <c r="F9" s="2267"/>
      <c r="G9" s="2267"/>
      <c r="H9" s="2267"/>
      <c r="I9" s="2267"/>
      <c r="J9" s="2267"/>
      <c r="K9" s="2267"/>
      <c r="L9" s="2268"/>
      <c r="M9" s="2267"/>
      <c r="N9" s="2267"/>
      <c r="O9" s="2267"/>
      <c r="P9" s="1921"/>
      <c r="Q9" s="1921"/>
      <c r="R9" s="1921"/>
      <c r="S9" s="2269"/>
      <c r="T9" s="2269"/>
      <c r="U9" s="2270"/>
      <c r="V9" s="2270"/>
      <c r="W9" s="2271"/>
      <c r="X9" s="2269"/>
      <c r="Y9" s="2269"/>
      <c r="Z9" s="2269"/>
      <c r="AA9" s="2272"/>
      <c r="AB9" s="2273"/>
      <c r="AC9" s="2273"/>
      <c r="AD9" s="2273"/>
      <c r="AE9" s="2273"/>
      <c r="AF9" s="2273"/>
      <c r="AG9" s="2273"/>
      <c r="AH9" s="2273"/>
      <c r="AI9" s="2273"/>
      <c r="AJ9" s="2273"/>
      <c r="AK9" s="2274"/>
    </row>
    <row r="10" spans="1:52" s="24" customFormat="1" ht="23.25" thickTop="1">
      <c r="A10" s="1234" t="str">
        <f>'General PNGUM'!A10</f>
        <v>Anamora SDA Primary School</v>
      </c>
      <c r="B10" s="3420"/>
      <c r="C10" s="1702"/>
      <c r="D10" s="1703"/>
      <c r="E10" s="1704"/>
      <c r="F10" s="1915">
        <v>13</v>
      </c>
      <c r="G10" s="1915">
        <v>12</v>
      </c>
      <c r="H10" s="1915">
        <v>10</v>
      </c>
      <c r="I10" s="1915">
        <v>4</v>
      </c>
      <c r="J10" s="1915">
        <v>3</v>
      </c>
      <c r="K10" s="1916">
        <v>2</v>
      </c>
      <c r="L10" s="1916"/>
      <c r="M10" s="1916"/>
      <c r="N10" s="1916"/>
      <c r="O10" s="1916"/>
      <c r="P10" s="1916"/>
      <c r="Q10" s="1705"/>
      <c r="R10" s="1705"/>
      <c r="S10" s="3421">
        <v>32</v>
      </c>
      <c r="T10" s="3421">
        <v>12</v>
      </c>
      <c r="U10" s="1747"/>
      <c r="V10" s="1733"/>
      <c r="W10" s="1237">
        <f>SUM(S10:V10)</f>
        <v>44</v>
      </c>
      <c r="X10" s="2152"/>
      <c r="Y10" s="2153"/>
      <c r="Z10" s="2154">
        <v>2</v>
      </c>
      <c r="AA10" s="2155"/>
      <c r="AB10" s="1231">
        <f>'General PNGUM'!P10</f>
        <v>1</v>
      </c>
      <c r="AC10" s="2275">
        <f>'General PNGUM'!Q10</f>
        <v>0</v>
      </c>
      <c r="AD10" s="1919" t="str">
        <f>'General PNGUM'!R10</f>
        <v>-</v>
      </c>
      <c r="AE10" s="717">
        <f>S10+T10</f>
        <v>44</v>
      </c>
      <c r="AF10" s="1919">
        <f>U10+V10</f>
        <v>0</v>
      </c>
      <c r="AG10" s="2275"/>
      <c r="AH10" s="724"/>
      <c r="AI10" s="718">
        <f>Z10</f>
        <v>2</v>
      </c>
      <c r="AJ10" s="719">
        <f>AA10</f>
        <v>0</v>
      </c>
      <c r="AK10" s="2276">
        <f>SUM(B10:R10)</f>
        <v>44</v>
      </c>
    </row>
    <row r="11" spans="1:52" s="24" customFormat="1" ht="11.25">
      <c r="A11" s="1234" t="str">
        <f>'General PNGUM'!A11</f>
        <v>Barava SDA Primary School</v>
      </c>
      <c r="B11" s="3420"/>
      <c r="C11" s="3422"/>
      <c r="D11" s="1916"/>
      <c r="E11" s="1916"/>
      <c r="F11" s="3423">
        <v>28</v>
      </c>
      <c r="G11" s="3423">
        <v>18</v>
      </c>
      <c r="H11" s="3423">
        <v>24</v>
      </c>
      <c r="I11" s="3423">
        <v>17</v>
      </c>
      <c r="J11" s="3423">
        <v>17</v>
      </c>
      <c r="K11" s="3423">
        <v>15</v>
      </c>
      <c r="L11" s="3423"/>
      <c r="M11" s="3423"/>
      <c r="N11" s="3423"/>
      <c r="O11" s="3423"/>
      <c r="P11" s="3423"/>
      <c r="Q11" s="3424"/>
      <c r="R11" s="3424"/>
      <c r="S11" s="3421">
        <v>82</v>
      </c>
      <c r="T11" s="3421">
        <v>37</v>
      </c>
      <c r="U11" s="1748"/>
      <c r="V11" s="1749"/>
      <c r="W11" s="1237">
        <f>SUM(S11:V11)</f>
        <v>119</v>
      </c>
      <c r="X11" s="3425"/>
      <c r="Y11" s="2156"/>
      <c r="Z11" s="3425">
        <v>15</v>
      </c>
      <c r="AA11" s="2157"/>
      <c r="AB11" s="1231">
        <f>'General PNGUM'!P11</f>
        <v>1</v>
      </c>
      <c r="AC11" s="2275">
        <f>'General PNGUM'!Q11</f>
        <v>0</v>
      </c>
      <c r="AD11" s="1919" t="str">
        <f>'General PNGUM'!R11</f>
        <v>-</v>
      </c>
      <c r="AE11" s="717">
        <f t="shared" ref="AE11:AE31" si="0">S11+T11</f>
        <v>119</v>
      </c>
      <c r="AF11" s="1919">
        <f t="shared" ref="AF11:AF31" si="1">U11+V11</f>
        <v>0</v>
      </c>
      <c r="AG11" s="2275"/>
      <c r="AH11" s="724"/>
      <c r="AI11" s="718">
        <f t="shared" ref="AI11:AI31" si="2">Z11</f>
        <v>15</v>
      </c>
      <c r="AJ11" s="719">
        <f t="shared" ref="AJ11:AJ31" si="3">AA11</f>
        <v>0</v>
      </c>
      <c r="AK11" s="2276">
        <f>SUM(B11:R11)</f>
        <v>119</v>
      </c>
    </row>
    <row r="12" spans="1:52" s="24" customFormat="1" ht="11.25">
      <c r="A12" s="1234" t="str">
        <f>'General PNGUM'!A12</f>
        <v>Baros Adventist Prim</v>
      </c>
      <c r="B12" s="3426"/>
      <c r="C12" s="3427"/>
      <c r="D12" s="3427"/>
      <c r="E12" s="3427"/>
      <c r="F12" s="3423">
        <v>9</v>
      </c>
      <c r="G12" s="3423">
        <v>4</v>
      </c>
      <c r="H12" s="3423">
        <v>10</v>
      </c>
      <c r="I12" s="3423">
        <v>12</v>
      </c>
      <c r="J12" s="3423"/>
      <c r="K12" s="3423">
        <v>11</v>
      </c>
      <c r="L12" s="3423"/>
      <c r="M12" s="3423"/>
      <c r="N12" s="3423"/>
      <c r="O12" s="3423"/>
      <c r="P12" s="3423"/>
      <c r="Q12" s="3424"/>
      <c r="R12" s="3424"/>
      <c r="S12" s="3421">
        <v>34</v>
      </c>
      <c r="T12" s="3428">
        <v>12</v>
      </c>
      <c r="U12" s="3429"/>
      <c r="V12" s="3430"/>
      <c r="W12" s="3431">
        <f t="shared" ref="W12:W31" si="4">SUM(S12:V12)</f>
        <v>46</v>
      </c>
      <c r="X12" s="3432"/>
      <c r="Y12" s="3433"/>
      <c r="Z12" s="3434">
        <v>11</v>
      </c>
      <c r="AA12" s="3435"/>
      <c r="AB12" s="1231">
        <f>'General PNGUM'!P12</f>
        <v>1</v>
      </c>
      <c r="AC12" s="2275">
        <f>'General PNGUM'!Q12</f>
        <v>0</v>
      </c>
      <c r="AD12" s="1919" t="str">
        <f>'General PNGUM'!R12</f>
        <v>-</v>
      </c>
      <c r="AE12" s="717">
        <f t="shared" si="0"/>
        <v>46</v>
      </c>
      <c r="AF12" s="1919">
        <f t="shared" si="1"/>
        <v>0</v>
      </c>
      <c r="AG12" s="3436"/>
      <c r="AH12" s="3437"/>
      <c r="AI12" s="718">
        <f t="shared" si="2"/>
        <v>11</v>
      </c>
      <c r="AJ12" s="719">
        <f t="shared" si="3"/>
        <v>0</v>
      </c>
      <c r="AK12" s="3438">
        <f>SUM(B12:R12)</f>
        <v>46</v>
      </c>
    </row>
    <row r="13" spans="1:52" s="24" customFormat="1" ht="22.5">
      <c r="A13" s="1234" t="str">
        <f>'General PNGUM'!A13</f>
        <v>Darutue SDA Primary School</v>
      </c>
      <c r="B13" s="3426"/>
      <c r="C13" s="3427"/>
      <c r="D13" s="3427"/>
      <c r="E13" s="3427"/>
      <c r="F13" s="3423">
        <v>23</v>
      </c>
      <c r="G13" s="3423">
        <v>29</v>
      </c>
      <c r="H13" s="3423">
        <v>27</v>
      </c>
      <c r="I13" s="3423">
        <v>20</v>
      </c>
      <c r="J13" s="3423">
        <v>16</v>
      </c>
      <c r="K13" s="3423">
        <v>19</v>
      </c>
      <c r="L13" s="3423"/>
      <c r="M13" s="3423"/>
      <c r="N13" s="3423"/>
      <c r="O13" s="3423"/>
      <c r="P13" s="3423"/>
      <c r="Q13" s="3424"/>
      <c r="R13" s="3424"/>
      <c r="S13" s="3421">
        <v>110</v>
      </c>
      <c r="T13" s="3428">
        <v>24</v>
      </c>
      <c r="U13" s="3439"/>
      <c r="V13" s="3430"/>
      <c r="W13" s="3431">
        <f t="shared" si="4"/>
        <v>134</v>
      </c>
      <c r="X13" s="3432"/>
      <c r="Y13" s="3433"/>
      <c r="Z13" s="3434">
        <v>22</v>
      </c>
      <c r="AA13" s="3435"/>
      <c r="AB13" s="1231">
        <f>'General PNGUM'!P13</f>
        <v>1</v>
      </c>
      <c r="AC13" s="2275">
        <f>'General PNGUM'!Q13</f>
        <v>0</v>
      </c>
      <c r="AD13" s="1919" t="str">
        <f>'General PNGUM'!R13</f>
        <v>-</v>
      </c>
      <c r="AE13" s="717">
        <f t="shared" si="0"/>
        <v>134</v>
      </c>
      <c r="AF13" s="1919">
        <f t="shared" si="1"/>
        <v>0</v>
      </c>
      <c r="AG13" s="3436"/>
      <c r="AH13" s="3437"/>
      <c r="AI13" s="718">
        <f t="shared" si="2"/>
        <v>22</v>
      </c>
      <c r="AJ13" s="719">
        <f t="shared" si="3"/>
        <v>0</v>
      </c>
      <c r="AK13" s="3438">
        <f t="shared" ref="AK13:AK31" si="5">SUM(B13:R13)</f>
        <v>134</v>
      </c>
    </row>
    <row r="14" spans="1:52" s="24" customFormat="1" ht="11.25">
      <c r="A14" s="1234" t="str">
        <f>'General PNGUM'!A14</f>
        <v>Devare SDA High School</v>
      </c>
      <c r="B14" s="3426"/>
      <c r="C14" s="3427"/>
      <c r="D14" s="3427"/>
      <c r="E14" s="3427"/>
      <c r="F14" s="3423"/>
      <c r="G14" s="3423"/>
      <c r="H14" s="3423"/>
      <c r="I14" s="3423"/>
      <c r="J14" s="3423"/>
      <c r="K14" s="3423"/>
      <c r="L14" s="3423"/>
      <c r="M14" s="3423"/>
      <c r="N14" s="3423"/>
      <c r="O14" s="3423"/>
      <c r="P14" s="3423"/>
      <c r="Q14" s="3424"/>
      <c r="R14" s="3424"/>
      <c r="S14" s="3421"/>
      <c r="T14" s="3428"/>
      <c r="U14" s="3439"/>
      <c r="V14" s="3430"/>
      <c r="W14" s="3431">
        <f t="shared" si="4"/>
        <v>0</v>
      </c>
      <c r="X14" s="3432"/>
      <c r="Y14" s="3433"/>
      <c r="Z14" s="3440"/>
      <c r="AA14" s="3441"/>
      <c r="AB14" s="1231">
        <f>'General PNGUM'!P14</f>
        <v>0</v>
      </c>
      <c r="AC14" s="2275">
        <f>'General PNGUM'!Q14</f>
        <v>1</v>
      </c>
      <c r="AD14" s="1919" t="str">
        <f>'General PNGUM'!R14</f>
        <v>-</v>
      </c>
      <c r="AE14" s="717">
        <f t="shared" si="0"/>
        <v>0</v>
      </c>
      <c r="AF14" s="1919">
        <f t="shared" si="1"/>
        <v>0</v>
      </c>
      <c r="AG14" s="3436"/>
      <c r="AH14" s="3437"/>
      <c r="AI14" s="718">
        <f t="shared" si="2"/>
        <v>0</v>
      </c>
      <c r="AJ14" s="719">
        <f t="shared" si="3"/>
        <v>0</v>
      </c>
      <c r="AK14" s="3438">
        <f>SUM(B14:R14)</f>
        <v>0</v>
      </c>
    </row>
    <row r="15" spans="1:52" s="24" customFormat="1" ht="11.25">
      <c r="A15" s="1234" t="str">
        <f>'General PNGUM'!A15</f>
        <v>Gina SDA Primary School</v>
      </c>
      <c r="B15" s="3426"/>
      <c r="C15" s="3427"/>
      <c r="D15" s="3427"/>
      <c r="E15" s="3427"/>
      <c r="F15" s="3423">
        <v>11</v>
      </c>
      <c r="G15" s="3423">
        <v>5</v>
      </c>
      <c r="H15" s="3423">
        <v>12</v>
      </c>
      <c r="I15" s="3423">
        <v>9</v>
      </c>
      <c r="J15" s="3423">
        <v>6</v>
      </c>
      <c r="K15" s="3423">
        <v>9</v>
      </c>
      <c r="L15" s="3423"/>
      <c r="M15" s="3423"/>
      <c r="N15" s="3423"/>
      <c r="O15" s="3423"/>
      <c r="P15" s="3423"/>
      <c r="Q15" s="3424"/>
      <c r="R15" s="3424"/>
      <c r="S15" s="3421">
        <v>52</v>
      </c>
      <c r="T15" s="3428"/>
      <c r="U15" s="3439"/>
      <c r="V15" s="3430"/>
      <c r="W15" s="3431">
        <f t="shared" si="4"/>
        <v>52</v>
      </c>
      <c r="X15" s="3432"/>
      <c r="Y15" s="3433"/>
      <c r="Z15" s="3440">
        <v>9</v>
      </c>
      <c r="AA15" s="3441"/>
      <c r="AB15" s="1231">
        <f>'General PNGUM'!P15</f>
        <v>1</v>
      </c>
      <c r="AC15" s="2275">
        <f>'General PNGUM'!Q15</f>
        <v>0</v>
      </c>
      <c r="AD15" s="1919" t="str">
        <f>'General PNGUM'!R15</f>
        <v>-</v>
      </c>
      <c r="AE15" s="717">
        <f t="shared" si="0"/>
        <v>52</v>
      </c>
      <c r="AF15" s="1919">
        <f t="shared" si="1"/>
        <v>0</v>
      </c>
      <c r="AG15" s="3436"/>
      <c r="AH15" s="3437"/>
      <c r="AI15" s="718">
        <f t="shared" si="2"/>
        <v>9</v>
      </c>
      <c r="AJ15" s="719">
        <f t="shared" si="3"/>
        <v>0</v>
      </c>
      <c r="AK15" s="3438">
        <f t="shared" si="5"/>
        <v>52</v>
      </c>
    </row>
    <row r="16" spans="1:52" s="24" customFormat="1" ht="11.25">
      <c r="A16" s="1234" t="str">
        <f>'General PNGUM'!A16</f>
        <v>Hairu SDA Primary School</v>
      </c>
      <c r="B16" s="3426"/>
      <c r="C16" s="3427"/>
      <c r="D16" s="3427"/>
      <c r="E16" s="3427"/>
      <c r="F16" s="3423">
        <v>17</v>
      </c>
      <c r="G16" s="3423">
        <v>16</v>
      </c>
      <c r="H16" s="3423">
        <v>14</v>
      </c>
      <c r="I16" s="3423">
        <v>14</v>
      </c>
      <c r="J16" s="3423">
        <v>13</v>
      </c>
      <c r="K16" s="3423">
        <v>8</v>
      </c>
      <c r="L16" s="3423"/>
      <c r="M16" s="3423"/>
      <c r="N16" s="3423"/>
      <c r="O16" s="3423"/>
      <c r="P16" s="3423"/>
      <c r="Q16" s="3424"/>
      <c r="R16" s="3424"/>
      <c r="S16" s="3421">
        <v>72</v>
      </c>
      <c r="T16" s="3428">
        <v>10</v>
      </c>
      <c r="U16" s="3439"/>
      <c r="V16" s="3430"/>
      <c r="W16" s="3431">
        <f t="shared" ref="W16" si="6">SUM(S16:V16)</f>
        <v>82</v>
      </c>
      <c r="X16" s="3432"/>
      <c r="Y16" s="3433"/>
      <c r="Z16" s="3440">
        <v>8</v>
      </c>
      <c r="AA16" s="3441"/>
      <c r="AB16" s="1231">
        <f>'General PNGUM'!P16</f>
        <v>1</v>
      </c>
      <c r="AC16" s="2275">
        <f>'General PNGUM'!Q16</f>
        <v>0</v>
      </c>
      <c r="AD16" s="1919" t="str">
        <f>'General PNGUM'!R16</f>
        <v>-</v>
      </c>
      <c r="AE16" s="717">
        <f t="shared" si="0"/>
        <v>82</v>
      </c>
      <c r="AF16" s="1919">
        <f t="shared" si="1"/>
        <v>0</v>
      </c>
      <c r="AG16" s="3436"/>
      <c r="AH16" s="3437"/>
      <c r="AI16" s="718">
        <f t="shared" si="2"/>
        <v>8</v>
      </c>
      <c r="AJ16" s="719">
        <f t="shared" si="3"/>
        <v>0</v>
      </c>
      <c r="AK16" s="3438">
        <f t="shared" ref="AK16" si="7">SUM(B16:R16)</f>
        <v>82</v>
      </c>
    </row>
    <row r="17" spans="1:40" s="24" customFormat="1" ht="22.5">
      <c r="A17" s="1234" t="str">
        <f>'General PNGUM'!A17</f>
        <v>Huraturi SDA Primary School</v>
      </c>
      <c r="B17" s="3426"/>
      <c r="C17" s="3427"/>
      <c r="D17" s="3427"/>
      <c r="E17" s="3427"/>
      <c r="F17" s="3423">
        <v>17</v>
      </c>
      <c r="G17" s="3423">
        <v>9</v>
      </c>
      <c r="H17" s="3423">
        <v>6</v>
      </c>
      <c r="I17" s="3423">
        <v>10</v>
      </c>
      <c r="J17" s="3423">
        <v>5</v>
      </c>
      <c r="K17" s="3423">
        <v>0</v>
      </c>
      <c r="L17" s="3423"/>
      <c r="M17" s="3423"/>
      <c r="N17" s="3423"/>
      <c r="O17" s="3423"/>
      <c r="P17" s="3423"/>
      <c r="Q17" s="3424"/>
      <c r="R17" s="3424"/>
      <c r="S17" s="3421">
        <v>38</v>
      </c>
      <c r="T17" s="3428">
        <v>9</v>
      </c>
      <c r="U17" s="3429"/>
      <c r="V17" s="3430"/>
      <c r="W17" s="3431">
        <f t="shared" si="4"/>
        <v>47</v>
      </c>
      <c r="X17" s="3432"/>
      <c r="Y17" s="3433"/>
      <c r="Z17" s="3440">
        <v>0</v>
      </c>
      <c r="AA17" s="3441"/>
      <c r="AB17" s="1231">
        <f>'General PNGUM'!P17</f>
        <v>1</v>
      </c>
      <c r="AC17" s="2275">
        <f>'General PNGUM'!Q17</f>
        <v>0</v>
      </c>
      <c r="AD17" s="1919" t="str">
        <f>'General PNGUM'!R17</f>
        <v>-</v>
      </c>
      <c r="AE17" s="717">
        <f t="shared" si="0"/>
        <v>47</v>
      </c>
      <c r="AF17" s="1919">
        <f t="shared" si="1"/>
        <v>0</v>
      </c>
      <c r="AG17" s="3436"/>
      <c r="AH17" s="3437"/>
      <c r="AI17" s="718">
        <f t="shared" si="2"/>
        <v>0</v>
      </c>
      <c r="AJ17" s="719">
        <f t="shared" si="3"/>
        <v>0</v>
      </c>
      <c r="AK17" s="3438">
        <f t="shared" si="5"/>
        <v>47</v>
      </c>
    </row>
    <row r="18" spans="1:40" s="24" customFormat="1" ht="11.25">
      <c r="A18" s="1234" t="str">
        <f>'General PNGUM'!A18</f>
        <v>Itae SDA Primary School</v>
      </c>
      <c r="B18" s="3426"/>
      <c r="C18" s="3427"/>
      <c r="D18" s="3427"/>
      <c r="E18" s="3427"/>
      <c r="F18" s="3423">
        <v>23</v>
      </c>
      <c r="G18" s="3423">
        <v>17</v>
      </c>
      <c r="H18" s="3423">
        <v>15</v>
      </c>
      <c r="I18" s="3423">
        <v>15</v>
      </c>
      <c r="J18" s="3423">
        <v>23</v>
      </c>
      <c r="K18" s="3423">
        <v>10</v>
      </c>
      <c r="L18" s="3423"/>
      <c r="M18" s="3423"/>
      <c r="N18" s="3423"/>
      <c r="O18" s="3423"/>
      <c r="P18" s="3423"/>
      <c r="Q18" s="3424"/>
      <c r="R18" s="3424"/>
      <c r="S18" s="3421">
        <v>82</v>
      </c>
      <c r="T18" s="3428">
        <v>21</v>
      </c>
      <c r="U18" s="3429"/>
      <c r="V18" s="3430"/>
      <c r="W18" s="3431">
        <f t="shared" si="4"/>
        <v>103</v>
      </c>
      <c r="X18" s="3432"/>
      <c r="Y18" s="3433"/>
      <c r="Z18" s="3440">
        <v>10</v>
      </c>
      <c r="AA18" s="3441"/>
      <c r="AB18" s="1231">
        <f>'General PNGUM'!P18</f>
        <v>1</v>
      </c>
      <c r="AC18" s="2275">
        <f>'General PNGUM'!Q18</f>
        <v>0</v>
      </c>
      <c r="AD18" s="1919" t="str">
        <f>'General PNGUM'!R18</f>
        <v>-</v>
      </c>
      <c r="AE18" s="717">
        <f t="shared" si="0"/>
        <v>103</v>
      </c>
      <c r="AF18" s="1919">
        <f t="shared" si="1"/>
        <v>0</v>
      </c>
      <c r="AG18" s="3436"/>
      <c r="AH18" s="3437"/>
      <c r="AI18" s="718">
        <f t="shared" si="2"/>
        <v>10</v>
      </c>
      <c r="AJ18" s="719">
        <f t="shared" si="3"/>
        <v>0</v>
      </c>
      <c r="AK18" s="3438">
        <f t="shared" si="5"/>
        <v>103</v>
      </c>
    </row>
    <row r="19" spans="1:40" s="24" customFormat="1" ht="22.5">
      <c r="A19" s="1234" t="str">
        <f>'General PNGUM'!A19</f>
        <v>Kepesia SDA Primary School</v>
      </c>
      <c r="B19" s="3426"/>
      <c r="C19" s="3427"/>
      <c r="D19" s="3427"/>
      <c r="E19" s="3427"/>
      <c r="F19" s="3423">
        <v>31</v>
      </c>
      <c r="G19" s="3423">
        <v>15</v>
      </c>
      <c r="H19" s="3423">
        <v>24</v>
      </c>
      <c r="I19" s="3423">
        <v>23</v>
      </c>
      <c r="J19" s="3423">
        <v>17</v>
      </c>
      <c r="K19" s="3423">
        <v>26</v>
      </c>
      <c r="L19" s="3423"/>
      <c r="M19" s="3423"/>
      <c r="N19" s="3423"/>
      <c r="O19" s="3423"/>
      <c r="P19" s="3423"/>
      <c r="Q19" s="3424"/>
      <c r="R19" s="3424"/>
      <c r="S19" s="3421">
        <v>119</v>
      </c>
      <c r="T19" s="3428">
        <v>17</v>
      </c>
      <c r="U19" s="3429"/>
      <c r="V19" s="3430"/>
      <c r="W19" s="3431">
        <f t="shared" si="4"/>
        <v>136</v>
      </c>
      <c r="X19" s="3432"/>
      <c r="Y19" s="3442"/>
      <c r="Z19" s="3440">
        <v>26</v>
      </c>
      <c r="AA19" s="3443"/>
      <c r="AB19" s="1231">
        <f>'General PNGUM'!P19</f>
        <v>1</v>
      </c>
      <c r="AC19" s="2275">
        <f>'General PNGUM'!Q19</f>
        <v>0</v>
      </c>
      <c r="AD19" s="1919" t="str">
        <f>'General PNGUM'!R19</f>
        <v>-</v>
      </c>
      <c r="AE19" s="717">
        <f t="shared" si="0"/>
        <v>136</v>
      </c>
      <c r="AF19" s="1919">
        <f t="shared" si="1"/>
        <v>0</v>
      </c>
      <c r="AG19" s="3436"/>
      <c r="AH19" s="3437"/>
      <c r="AI19" s="718">
        <f t="shared" si="2"/>
        <v>26</v>
      </c>
      <c r="AJ19" s="719">
        <f t="shared" si="3"/>
        <v>0</v>
      </c>
      <c r="AK19" s="3438">
        <f t="shared" si="5"/>
        <v>136</v>
      </c>
    </row>
    <row r="20" spans="1:40" s="24" customFormat="1" ht="22.5">
      <c r="A20" s="1234" t="str">
        <f>'General PNGUM'!A20</f>
        <v>Konuku SDA Primary School</v>
      </c>
      <c r="B20" s="3426"/>
      <c r="C20" s="3427"/>
      <c r="D20" s="3427"/>
      <c r="E20" s="3427"/>
      <c r="F20" s="3423">
        <v>11</v>
      </c>
      <c r="G20" s="3423">
        <v>4</v>
      </c>
      <c r="H20" s="3423">
        <v>3</v>
      </c>
      <c r="I20" s="3423">
        <v>0</v>
      </c>
      <c r="J20" s="3423">
        <v>10</v>
      </c>
      <c r="K20" s="3423">
        <v>9</v>
      </c>
      <c r="L20" s="3423"/>
      <c r="M20" s="3423"/>
      <c r="N20" s="3423"/>
      <c r="O20" s="3423"/>
      <c r="P20" s="3423"/>
      <c r="Q20" s="3424"/>
      <c r="R20" s="3424"/>
      <c r="S20" s="3421">
        <v>37</v>
      </c>
      <c r="T20" s="3430">
        <v>0</v>
      </c>
      <c r="U20" s="3444"/>
      <c r="V20" s="3430"/>
      <c r="W20" s="3431">
        <f t="shared" ref="W20:W25" si="8">SUM(S20:V20)</f>
        <v>37</v>
      </c>
      <c r="X20" s="3432"/>
      <c r="Y20" s="3442"/>
      <c r="Z20" s="3440">
        <v>9</v>
      </c>
      <c r="AA20" s="3443"/>
      <c r="AB20" s="1231">
        <f>'General PNGUM'!P20</f>
        <v>1</v>
      </c>
      <c r="AC20" s="2275">
        <f>'General PNGUM'!Q20</f>
        <v>0</v>
      </c>
      <c r="AD20" s="1919" t="str">
        <f>'General PNGUM'!R20</f>
        <v>-</v>
      </c>
      <c r="AE20" s="717">
        <f t="shared" si="0"/>
        <v>37</v>
      </c>
      <c r="AF20" s="1919">
        <f t="shared" si="1"/>
        <v>0</v>
      </c>
      <c r="AG20" s="3436"/>
      <c r="AH20" s="3437"/>
      <c r="AI20" s="718">
        <f t="shared" si="2"/>
        <v>9</v>
      </c>
      <c r="AJ20" s="719">
        <f t="shared" si="3"/>
        <v>0</v>
      </c>
      <c r="AK20" s="3438">
        <f t="shared" ref="AK20:AK25" si="9">SUM(B20:R20)</f>
        <v>37</v>
      </c>
    </row>
    <row r="21" spans="1:40" s="24" customFormat="1" ht="11.25">
      <c r="A21" s="1234" t="str">
        <f>'General PNGUM'!A21</f>
        <v>Magini SDA Primary School</v>
      </c>
      <c r="B21" s="3426"/>
      <c r="C21" s="3427"/>
      <c r="D21" s="3427"/>
      <c r="E21" s="3427"/>
      <c r="F21" s="3423">
        <v>17</v>
      </c>
      <c r="G21" s="3423">
        <v>12</v>
      </c>
      <c r="H21" s="3423">
        <v>14</v>
      </c>
      <c r="I21" s="3423">
        <v>16</v>
      </c>
      <c r="J21" s="3423">
        <v>16</v>
      </c>
      <c r="K21" s="3423">
        <v>9</v>
      </c>
      <c r="L21" s="3423"/>
      <c r="M21" s="3423"/>
      <c r="N21" s="3423"/>
      <c r="O21" s="3423"/>
      <c r="P21" s="3423"/>
      <c r="Q21" s="3424"/>
      <c r="R21" s="3424"/>
      <c r="S21" s="3421">
        <v>50</v>
      </c>
      <c r="T21" s="3430">
        <v>34</v>
      </c>
      <c r="U21" s="3444"/>
      <c r="V21" s="3430"/>
      <c r="W21" s="3431">
        <f t="shared" si="8"/>
        <v>84</v>
      </c>
      <c r="X21" s="3432"/>
      <c r="Y21" s="3442"/>
      <c r="Z21" s="3440">
        <v>9</v>
      </c>
      <c r="AA21" s="3443"/>
      <c r="AB21" s="1231">
        <f>'General PNGUM'!P21</f>
        <v>1</v>
      </c>
      <c r="AC21" s="2275">
        <f>'General PNGUM'!Q21</f>
        <v>0</v>
      </c>
      <c r="AD21" s="1919" t="str">
        <f>'General PNGUM'!R21</f>
        <v>-</v>
      </c>
      <c r="AE21" s="717">
        <f t="shared" si="0"/>
        <v>84</v>
      </c>
      <c r="AF21" s="1919">
        <f t="shared" si="1"/>
        <v>0</v>
      </c>
      <c r="AG21" s="3436"/>
      <c r="AH21" s="3437"/>
      <c r="AI21" s="718">
        <f t="shared" si="2"/>
        <v>9</v>
      </c>
      <c r="AJ21" s="719">
        <f t="shared" si="3"/>
        <v>0</v>
      </c>
      <c r="AK21" s="3438">
        <f t="shared" si="9"/>
        <v>84</v>
      </c>
    </row>
    <row r="22" spans="1:40" s="24" customFormat="1" ht="22.5">
      <c r="A22" s="1234" t="str">
        <f>'General PNGUM'!A22</f>
        <v>Namerai SDA Primary School</v>
      </c>
      <c r="B22" s="3426"/>
      <c r="C22" s="3427"/>
      <c r="D22" s="3427"/>
      <c r="E22" s="3427"/>
      <c r="F22" s="3423">
        <v>14</v>
      </c>
      <c r="G22" s="3423">
        <v>13</v>
      </c>
      <c r="H22" s="3423">
        <v>17</v>
      </c>
      <c r="I22" s="3423">
        <v>15</v>
      </c>
      <c r="J22" s="3423">
        <v>14</v>
      </c>
      <c r="K22" s="3423">
        <v>12</v>
      </c>
      <c r="L22" s="3423"/>
      <c r="M22" s="3423"/>
      <c r="N22" s="3423"/>
      <c r="O22" s="3423"/>
      <c r="P22" s="3423"/>
      <c r="Q22" s="3424"/>
      <c r="R22" s="3424"/>
      <c r="S22" s="3421">
        <v>25</v>
      </c>
      <c r="T22" s="3430">
        <v>60</v>
      </c>
      <c r="U22" s="3444"/>
      <c r="V22" s="3430"/>
      <c r="W22" s="3431">
        <f t="shared" si="8"/>
        <v>85</v>
      </c>
      <c r="X22" s="3432"/>
      <c r="Y22" s="3442"/>
      <c r="Z22" s="3440">
        <v>12</v>
      </c>
      <c r="AA22" s="3443"/>
      <c r="AB22" s="1231">
        <f>'General PNGUM'!P22</f>
        <v>1</v>
      </c>
      <c r="AC22" s="2275">
        <f>'General PNGUM'!Q22</f>
        <v>0</v>
      </c>
      <c r="AD22" s="1919" t="str">
        <f>'General PNGUM'!R22</f>
        <v>-</v>
      </c>
      <c r="AE22" s="717">
        <f t="shared" si="0"/>
        <v>85</v>
      </c>
      <c r="AF22" s="1919">
        <f t="shared" si="1"/>
        <v>0</v>
      </c>
      <c r="AG22" s="3436"/>
      <c r="AH22" s="3437"/>
      <c r="AI22" s="718">
        <f t="shared" si="2"/>
        <v>12</v>
      </c>
      <c r="AJ22" s="719">
        <f t="shared" si="3"/>
        <v>0</v>
      </c>
      <c r="AK22" s="3438">
        <f t="shared" si="9"/>
        <v>85</v>
      </c>
    </row>
    <row r="23" spans="1:40" s="24" customFormat="1" ht="22.5">
      <c r="A23" s="1234" t="str">
        <f>'General PNGUM'!A23</f>
        <v>Nulendi SDA Primary School</v>
      </c>
      <c r="B23" s="3426"/>
      <c r="C23" s="3427"/>
      <c r="D23" s="3427"/>
      <c r="E23" s="3427"/>
      <c r="F23" s="3423">
        <v>19</v>
      </c>
      <c r="G23" s="3423">
        <v>15</v>
      </c>
      <c r="H23" s="3423">
        <v>8</v>
      </c>
      <c r="I23" s="3423">
        <v>9</v>
      </c>
      <c r="J23" s="3423">
        <v>14</v>
      </c>
      <c r="K23" s="3423">
        <v>13</v>
      </c>
      <c r="L23" s="3423"/>
      <c r="M23" s="3423"/>
      <c r="N23" s="3423"/>
      <c r="O23" s="3423"/>
      <c r="P23" s="3423"/>
      <c r="Q23" s="3424"/>
      <c r="R23" s="3424"/>
      <c r="S23" s="3445">
        <v>59</v>
      </c>
      <c r="T23" s="3446">
        <v>19</v>
      </c>
      <c r="U23" s="3447"/>
      <c r="V23" s="3446"/>
      <c r="W23" s="3431">
        <f t="shared" si="8"/>
        <v>78</v>
      </c>
      <c r="X23" s="3448"/>
      <c r="Y23" s="3449"/>
      <c r="Z23" s="3450">
        <v>13</v>
      </c>
      <c r="AA23" s="3443"/>
      <c r="AB23" s="1231">
        <f>'General PNGUM'!P23</f>
        <v>1</v>
      </c>
      <c r="AC23" s="2275">
        <f>'General PNGUM'!Q23</f>
        <v>0</v>
      </c>
      <c r="AD23" s="1919" t="str">
        <f>'General PNGUM'!R23</f>
        <v>-</v>
      </c>
      <c r="AE23" s="717">
        <f t="shared" si="0"/>
        <v>78</v>
      </c>
      <c r="AF23" s="1919">
        <f t="shared" si="1"/>
        <v>0</v>
      </c>
      <c r="AG23" s="3436"/>
      <c r="AH23" s="3437"/>
      <c r="AI23" s="718">
        <f t="shared" si="2"/>
        <v>13</v>
      </c>
      <c r="AJ23" s="719">
        <f t="shared" si="3"/>
        <v>0</v>
      </c>
      <c r="AK23" s="3438">
        <f t="shared" si="9"/>
        <v>78</v>
      </c>
    </row>
    <row r="24" spans="1:40" s="24" customFormat="1" ht="22.5">
      <c r="A24" s="1234" t="str">
        <f>'General PNGUM'!A24</f>
        <v>Pavaere SDA Primary School</v>
      </c>
      <c r="B24" s="3426"/>
      <c r="C24" s="3427"/>
      <c r="D24" s="3427"/>
      <c r="E24" s="3427"/>
      <c r="F24" s="3423">
        <v>13</v>
      </c>
      <c r="G24" s="3423">
        <v>6</v>
      </c>
      <c r="H24" s="3423">
        <v>11</v>
      </c>
      <c r="I24" s="3423">
        <v>8</v>
      </c>
      <c r="J24" s="3423">
        <v>14</v>
      </c>
      <c r="K24" s="3423">
        <v>10</v>
      </c>
      <c r="L24" s="3423"/>
      <c r="M24" s="3423"/>
      <c r="N24" s="3423"/>
      <c r="O24" s="3423"/>
      <c r="P24" s="3423"/>
      <c r="Q24" s="3424"/>
      <c r="R24" s="3424"/>
      <c r="S24" s="3421">
        <v>21</v>
      </c>
      <c r="T24" s="3430">
        <v>41</v>
      </c>
      <c r="U24" s="3444"/>
      <c r="V24" s="3430"/>
      <c r="W24" s="3431">
        <f t="shared" si="8"/>
        <v>62</v>
      </c>
      <c r="X24" s="3432"/>
      <c r="Y24" s="3442"/>
      <c r="Z24" s="3440">
        <v>10</v>
      </c>
      <c r="AA24" s="3443"/>
      <c r="AB24" s="1231">
        <f>'General PNGUM'!P24</f>
        <v>1</v>
      </c>
      <c r="AC24" s="2275">
        <f>'General PNGUM'!Q24</f>
        <v>0</v>
      </c>
      <c r="AD24" s="1919" t="str">
        <f>'General PNGUM'!R24</f>
        <v>-</v>
      </c>
      <c r="AE24" s="717">
        <f t="shared" si="0"/>
        <v>62</v>
      </c>
      <c r="AF24" s="1919">
        <f t="shared" si="1"/>
        <v>0</v>
      </c>
      <c r="AG24" s="3436"/>
      <c r="AH24" s="3437"/>
      <c r="AI24" s="718">
        <f t="shared" si="2"/>
        <v>10</v>
      </c>
      <c r="AJ24" s="719">
        <f t="shared" si="3"/>
        <v>0</v>
      </c>
      <c r="AK24" s="3438">
        <f t="shared" si="9"/>
        <v>62</v>
      </c>
    </row>
    <row r="25" spans="1:40" s="24" customFormat="1" ht="22.5">
      <c r="A25" s="1234" t="str">
        <f>'General PNGUM'!A25</f>
        <v>Periove SDA Primary School</v>
      </c>
      <c r="B25" s="3426"/>
      <c r="C25" s="3427"/>
      <c r="D25" s="3427"/>
      <c r="E25" s="3427"/>
      <c r="F25" s="3423">
        <v>24</v>
      </c>
      <c r="G25" s="3423">
        <v>28</v>
      </c>
      <c r="H25" s="3423">
        <v>16</v>
      </c>
      <c r="I25" s="3423">
        <v>19</v>
      </c>
      <c r="J25" s="3423">
        <v>13</v>
      </c>
      <c r="K25" s="3423">
        <v>16</v>
      </c>
      <c r="L25" s="3423"/>
      <c r="M25" s="3423"/>
      <c r="N25" s="3423"/>
      <c r="O25" s="3423"/>
      <c r="P25" s="3423"/>
      <c r="Q25" s="3424"/>
      <c r="R25" s="3424"/>
      <c r="S25" s="3421">
        <v>91</v>
      </c>
      <c r="T25" s="3430">
        <v>25</v>
      </c>
      <c r="U25" s="3444"/>
      <c r="V25" s="3430"/>
      <c r="W25" s="3431">
        <f t="shared" si="8"/>
        <v>116</v>
      </c>
      <c r="X25" s="3432"/>
      <c r="Y25" s="3442"/>
      <c r="Z25" s="3440">
        <v>16</v>
      </c>
      <c r="AA25" s="3443"/>
      <c r="AB25" s="1231">
        <f>'General PNGUM'!P25</f>
        <v>1</v>
      </c>
      <c r="AC25" s="2275">
        <f>'General PNGUM'!Q25</f>
        <v>0</v>
      </c>
      <c r="AD25" s="1919" t="str">
        <f>'General PNGUM'!R25</f>
        <v>-</v>
      </c>
      <c r="AE25" s="717">
        <f t="shared" si="0"/>
        <v>116</v>
      </c>
      <c r="AF25" s="1919">
        <f t="shared" si="1"/>
        <v>0</v>
      </c>
      <c r="AG25" s="3436"/>
      <c r="AH25" s="3437"/>
      <c r="AI25" s="718">
        <f t="shared" si="2"/>
        <v>16</v>
      </c>
      <c r="AJ25" s="719">
        <f t="shared" si="3"/>
        <v>0</v>
      </c>
      <c r="AK25" s="3438">
        <f t="shared" si="9"/>
        <v>116</v>
      </c>
    </row>
    <row r="26" spans="1:40" s="24" customFormat="1" ht="22.5">
      <c r="A26" s="1234" t="str">
        <f>'General PNGUM'!A26</f>
        <v>Sirangta SDA Primary School</v>
      </c>
      <c r="B26" s="3426"/>
      <c r="C26" s="3427"/>
      <c r="D26" s="3427"/>
      <c r="E26" s="3427"/>
      <c r="F26" s="3423">
        <v>8</v>
      </c>
      <c r="G26" s="3423">
        <v>0</v>
      </c>
      <c r="H26" s="3423">
        <v>11</v>
      </c>
      <c r="I26" s="3423">
        <v>12</v>
      </c>
      <c r="J26" s="3423">
        <v>6</v>
      </c>
      <c r="K26" s="3423">
        <v>0</v>
      </c>
      <c r="L26" s="3423"/>
      <c r="M26" s="3423"/>
      <c r="N26" s="3423"/>
      <c r="O26" s="3423"/>
      <c r="P26" s="3423"/>
      <c r="Q26" s="3424"/>
      <c r="R26" s="3424"/>
      <c r="S26" s="3421">
        <v>28</v>
      </c>
      <c r="T26" s="3430">
        <v>9</v>
      </c>
      <c r="U26" s="3444"/>
      <c r="V26" s="3430"/>
      <c r="W26" s="3431">
        <f t="shared" ref="W26" si="10">SUM(S26:V26)</f>
        <v>37</v>
      </c>
      <c r="X26" s="3432"/>
      <c r="Y26" s="3442"/>
      <c r="Z26" s="3440">
        <v>0</v>
      </c>
      <c r="AA26" s="3443"/>
      <c r="AB26" s="1231">
        <f>'General PNGUM'!P26</f>
        <v>1</v>
      </c>
      <c r="AC26" s="2275">
        <f>'General PNGUM'!Q26</f>
        <v>0</v>
      </c>
      <c r="AD26" s="1919" t="str">
        <f>'General PNGUM'!R26</f>
        <v>-</v>
      </c>
      <c r="AE26" s="717">
        <f t="shared" si="0"/>
        <v>37</v>
      </c>
      <c r="AF26" s="1919">
        <f t="shared" si="1"/>
        <v>0</v>
      </c>
      <c r="AG26" s="3436"/>
      <c r="AH26" s="3437"/>
      <c r="AI26" s="718">
        <f t="shared" si="2"/>
        <v>0</v>
      </c>
      <c r="AJ26" s="719">
        <f t="shared" si="3"/>
        <v>0</v>
      </c>
      <c r="AK26" s="3438">
        <f t="shared" ref="AK26" si="11">SUM(B26:R26)</f>
        <v>37</v>
      </c>
    </row>
    <row r="27" spans="1:40" s="24" customFormat="1" ht="22.5">
      <c r="A27" s="1234" t="str">
        <f>'General PNGUM'!A27</f>
        <v>Tanginare SDA Primary School</v>
      </c>
      <c r="B27" s="3426"/>
      <c r="C27" s="3427"/>
      <c r="D27" s="3427"/>
      <c r="E27" s="3427"/>
      <c r="F27" s="3423">
        <v>38</v>
      </c>
      <c r="G27" s="3423">
        <v>18</v>
      </c>
      <c r="H27" s="3423">
        <v>14</v>
      </c>
      <c r="I27" s="3423">
        <v>14</v>
      </c>
      <c r="J27" s="3423">
        <v>20</v>
      </c>
      <c r="K27" s="3423">
        <v>12</v>
      </c>
      <c r="L27" s="3423"/>
      <c r="M27" s="3423"/>
      <c r="N27" s="3423"/>
      <c r="O27" s="3423"/>
      <c r="P27" s="3423"/>
      <c r="Q27" s="3424"/>
      <c r="R27" s="3424"/>
      <c r="S27" s="3445">
        <v>102</v>
      </c>
      <c r="T27" s="3446">
        <v>14</v>
      </c>
      <c r="U27" s="3447"/>
      <c r="V27" s="3446"/>
      <c r="W27" s="3431">
        <f t="shared" si="4"/>
        <v>116</v>
      </c>
      <c r="X27" s="3448"/>
      <c r="Y27" s="3451"/>
      <c r="Z27" s="3450">
        <v>12</v>
      </c>
      <c r="AA27" s="3443"/>
      <c r="AB27" s="1231">
        <f>'General PNGUM'!P27</f>
        <v>1</v>
      </c>
      <c r="AC27" s="2275">
        <f>'General PNGUM'!Q27</f>
        <v>0</v>
      </c>
      <c r="AD27" s="1919" t="str">
        <f>'General PNGUM'!R27</f>
        <v>-</v>
      </c>
      <c r="AE27" s="717">
        <f t="shared" si="0"/>
        <v>116</v>
      </c>
      <c r="AF27" s="1919">
        <f t="shared" si="1"/>
        <v>0</v>
      </c>
      <c r="AG27" s="3436"/>
      <c r="AH27" s="3437"/>
      <c r="AI27" s="718">
        <f t="shared" si="2"/>
        <v>12</v>
      </c>
      <c r="AJ27" s="719">
        <f t="shared" si="3"/>
        <v>0</v>
      </c>
      <c r="AK27" s="3438">
        <f t="shared" si="5"/>
        <v>116</v>
      </c>
    </row>
    <row r="28" spans="1:40" s="24" customFormat="1" ht="22.5">
      <c r="A28" s="1234" t="str">
        <f>'General PNGUM'!A28</f>
        <v>Tavatava SDA Primary School</v>
      </c>
      <c r="B28" s="3426"/>
      <c r="C28" s="3427"/>
      <c r="D28" s="3427"/>
      <c r="E28" s="3427"/>
      <c r="F28" s="3423">
        <v>21</v>
      </c>
      <c r="G28" s="3423">
        <v>24</v>
      </c>
      <c r="H28" s="3423">
        <v>24</v>
      </c>
      <c r="I28" s="3423">
        <v>15</v>
      </c>
      <c r="J28" s="3423">
        <v>22</v>
      </c>
      <c r="K28" s="3423">
        <v>12</v>
      </c>
      <c r="L28" s="3423"/>
      <c r="M28" s="3423"/>
      <c r="N28" s="3423"/>
      <c r="O28" s="3423"/>
      <c r="P28" s="3423"/>
      <c r="Q28" s="3424"/>
      <c r="R28" s="3424"/>
      <c r="S28" s="3421">
        <v>71</v>
      </c>
      <c r="T28" s="3428">
        <v>47</v>
      </c>
      <c r="U28" s="3429"/>
      <c r="V28" s="3430"/>
      <c r="W28" s="3431">
        <f t="shared" si="4"/>
        <v>118</v>
      </c>
      <c r="X28" s="3432"/>
      <c r="Y28" s="3433"/>
      <c r="Z28" s="3452">
        <v>12</v>
      </c>
      <c r="AA28" s="3441"/>
      <c r="AB28" s="1231">
        <f>'General PNGUM'!P28</f>
        <v>1</v>
      </c>
      <c r="AC28" s="2275">
        <f>'General PNGUM'!Q28</f>
        <v>0</v>
      </c>
      <c r="AD28" s="1919" t="str">
        <f>'General PNGUM'!R28</f>
        <v>-</v>
      </c>
      <c r="AE28" s="717">
        <f t="shared" si="0"/>
        <v>118</v>
      </c>
      <c r="AF28" s="1919">
        <f t="shared" si="1"/>
        <v>0</v>
      </c>
      <c r="AG28" s="3436"/>
      <c r="AH28" s="3437"/>
      <c r="AI28" s="718">
        <f t="shared" si="2"/>
        <v>12</v>
      </c>
      <c r="AJ28" s="719">
        <f t="shared" si="3"/>
        <v>0</v>
      </c>
      <c r="AK28" s="3438">
        <f t="shared" si="5"/>
        <v>118</v>
      </c>
    </row>
    <row r="29" spans="1:40" s="24" customFormat="1" ht="11.25">
      <c r="A29" s="1234" t="str">
        <f>'General PNGUM'!A29</f>
        <v>Tokiai SDA Primary School</v>
      </c>
      <c r="B29" s="3426"/>
      <c r="C29" s="3427"/>
      <c r="D29" s="3427"/>
      <c r="E29" s="3427"/>
      <c r="F29" s="3423">
        <v>12</v>
      </c>
      <c r="G29" s="3423">
        <v>19</v>
      </c>
      <c r="H29" s="3423">
        <v>5</v>
      </c>
      <c r="I29" s="3423">
        <v>8</v>
      </c>
      <c r="J29" s="3423">
        <v>10</v>
      </c>
      <c r="K29" s="3423">
        <v>4</v>
      </c>
      <c r="L29" s="3423"/>
      <c r="M29" s="3423"/>
      <c r="N29" s="3423"/>
      <c r="O29" s="3423"/>
      <c r="P29" s="3423"/>
      <c r="Q29" s="3424"/>
      <c r="R29" s="3424"/>
      <c r="S29" s="3421">
        <v>47</v>
      </c>
      <c r="T29" s="3428">
        <v>11</v>
      </c>
      <c r="U29" s="3429"/>
      <c r="V29" s="3430"/>
      <c r="W29" s="3431">
        <f t="shared" ref="W29" si="12">SUM(S29:V29)</f>
        <v>58</v>
      </c>
      <c r="X29" s="3432"/>
      <c r="Y29" s="3433"/>
      <c r="Z29" s="3440">
        <v>4</v>
      </c>
      <c r="AA29" s="3441"/>
      <c r="AB29" s="1231">
        <f>'General PNGUM'!P29</f>
        <v>1</v>
      </c>
      <c r="AC29" s="2275">
        <f>'General PNGUM'!Q29</f>
        <v>0</v>
      </c>
      <c r="AD29" s="1919" t="str">
        <f>'General PNGUM'!R29</f>
        <v>-</v>
      </c>
      <c r="AE29" s="717">
        <f t="shared" si="0"/>
        <v>58</v>
      </c>
      <c r="AF29" s="1919">
        <f t="shared" si="1"/>
        <v>0</v>
      </c>
      <c r="AG29" s="3436"/>
      <c r="AH29" s="3437"/>
      <c r="AI29" s="718">
        <f t="shared" si="2"/>
        <v>4</v>
      </c>
      <c r="AJ29" s="719">
        <f t="shared" si="3"/>
        <v>0</v>
      </c>
      <c r="AK29" s="3438">
        <f t="shared" ref="AK29" si="13">SUM(B29:R29)</f>
        <v>58</v>
      </c>
    </row>
    <row r="30" spans="1:40" s="24" customFormat="1" ht="22.5">
      <c r="A30" s="1234" t="str">
        <f>'General PNGUM'!A30</f>
        <v>Tugiogu SDA Primary School</v>
      </c>
      <c r="B30" s="3426"/>
      <c r="C30" s="3427"/>
      <c r="D30" s="3427"/>
      <c r="E30" s="3427"/>
      <c r="F30" s="3423">
        <v>25</v>
      </c>
      <c r="G30" s="3423">
        <v>16</v>
      </c>
      <c r="H30" s="3423">
        <v>15</v>
      </c>
      <c r="I30" s="3423">
        <v>13</v>
      </c>
      <c r="J30" s="3423">
        <v>16</v>
      </c>
      <c r="K30" s="3423">
        <v>20</v>
      </c>
      <c r="L30" s="3423"/>
      <c r="M30" s="3423"/>
      <c r="N30" s="3423"/>
      <c r="O30" s="3423"/>
      <c r="P30" s="3423"/>
      <c r="Q30" s="3424"/>
      <c r="R30" s="3424"/>
      <c r="S30" s="3421">
        <v>91</v>
      </c>
      <c r="T30" s="3428">
        <v>14</v>
      </c>
      <c r="U30" s="3429"/>
      <c r="V30" s="3430"/>
      <c r="W30" s="3431">
        <f t="shared" si="4"/>
        <v>105</v>
      </c>
      <c r="X30" s="3432"/>
      <c r="Y30" s="3433"/>
      <c r="Z30" s="3440">
        <v>20</v>
      </c>
      <c r="AA30" s="3441"/>
      <c r="AB30" s="1231">
        <f>'General PNGUM'!P30</f>
        <v>1</v>
      </c>
      <c r="AC30" s="2275">
        <f>'General PNGUM'!Q30</f>
        <v>0</v>
      </c>
      <c r="AD30" s="1919" t="str">
        <f>'General PNGUM'!R30</f>
        <v>-</v>
      </c>
      <c r="AE30" s="717">
        <f t="shared" si="0"/>
        <v>105</v>
      </c>
      <c r="AF30" s="1919">
        <f t="shared" si="1"/>
        <v>0</v>
      </c>
      <c r="AG30" s="3436"/>
      <c r="AH30" s="3437"/>
      <c r="AI30" s="718">
        <f t="shared" si="2"/>
        <v>20</v>
      </c>
      <c r="AJ30" s="719">
        <f t="shared" si="3"/>
        <v>0</v>
      </c>
      <c r="AK30" s="3438">
        <f t="shared" si="5"/>
        <v>105</v>
      </c>
    </row>
    <row r="31" spans="1:40" s="24" customFormat="1" ht="20.100000000000001" customHeight="1">
      <c r="A31" s="1234" t="str">
        <f>'General PNGUM'!A31</f>
        <v>Wasinabus SDA Primary School</v>
      </c>
      <c r="B31" s="3420"/>
      <c r="C31" s="3427"/>
      <c r="D31" s="3427"/>
      <c r="E31" s="3427"/>
      <c r="F31" s="1826">
        <v>13</v>
      </c>
      <c r="G31" s="1826">
        <v>8</v>
      </c>
      <c r="H31" s="1826">
        <v>6</v>
      </c>
      <c r="I31" s="1826">
        <v>4</v>
      </c>
      <c r="J31" s="1826">
        <v>12</v>
      </c>
      <c r="K31" s="1826">
        <v>12</v>
      </c>
      <c r="L31" s="1826"/>
      <c r="M31" s="1826"/>
      <c r="N31" s="1826"/>
      <c r="O31" s="1826"/>
      <c r="P31" s="1826"/>
      <c r="Q31" s="1887"/>
      <c r="R31" s="1887"/>
      <c r="S31" s="3421">
        <v>48</v>
      </c>
      <c r="T31" s="3428">
        <v>7</v>
      </c>
      <c r="U31" s="3429"/>
      <c r="V31" s="3430"/>
      <c r="W31" s="3431">
        <f t="shared" si="4"/>
        <v>55</v>
      </c>
      <c r="X31" s="3432"/>
      <c r="Y31" s="3433"/>
      <c r="Z31" s="3440">
        <v>12</v>
      </c>
      <c r="AA31" s="3441"/>
      <c r="AB31" s="1231">
        <f>'General PNGUM'!P31</f>
        <v>1</v>
      </c>
      <c r="AC31" s="2275">
        <f>'General PNGUM'!Q31</f>
        <v>0</v>
      </c>
      <c r="AD31" s="1919" t="str">
        <f>'General PNGUM'!R31</f>
        <v>-</v>
      </c>
      <c r="AE31" s="717">
        <f t="shared" si="0"/>
        <v>55</v>
      </c>
      <c r="AF31" s="1919">
        <f t="shared" si="1"/>
        <v>0</v>
      </c>
      <c r="AG31" s="3436"/>
      <c r="AH31" s="3437"/>
      <c r="AI31" s="718">
        <f t="shared" si="2"/>
        <v>12</v>
      </c>
      <c r="AJ31" s="719">
        <f t="shared" si="3"/>
        <v>0</v>
      </c>
      <c r="AK31" s="3438">
        <f t="shared" si="5"/>
        <v>55</v>
      </c>
    </row>
    <row r="32" spans="1:40" s="453" customFormat="1" ht="12" thickBot="1">
      <c r="A32" s="3453" t="s">
        <v>41</v>
      </c>
      <c r="B32" s="3454">
        <f>SUM(B11:B31)</f>
        <v>0</v>
      </c>
      <c r="C32" s="3455">
        <f>SUM(C11:C31)</f>
        <v>0</v>
      </c>
      <c r="D32" s="3455">
        <f>SUM(D11:D31)</f>
        <v>0</v>
      </c>
      <c r="E32" s="3455">
        <f>SUM(E11:E31)</f>
        <v>0</v>
      </c>
      <c r="F32" s="3455">
        <f>SUM(F10:F31)</f>
        <v>387</v>
      </c>
      <c r="G32" s="3455">
        <f t="shared" ref="G32:M32" si="14">SUM(G10:G31)</f>
        <v>288</v>
      </c>
      <c r="H32" s="3455">
        <f t="shared" si="14"/>
        <v>286</v>
      </c>
      <c r="I32" s="3455">
        <f t="shared" si="14"/>
        <v>257</v>
      </c>
      <c r="J32" s="3455">
        <f t="shared" si="14"/>
        <v>267</v>
      </c>
      <c r="K32" s="3455">
        <f t="shared" si="14"/>
        <v>229</v>
      </c>
      <c r="L32" s="3455">
        <f t="shared" si="14"/>
        <v>0</v>
      </c>
      <c r="M32" s="3455">
        <f t="shared" si="14"/>
        <v>0</v>
      </c>
      <c r="N32" s="3455">
        <f>SUM(N11:N31)</f>
        <v>0</v>
      </c>
      <c r="O32" s="3455">
        <f>SUM(O11:O31)</f>
        <v>0</v>
      </c>
      <c r="P32" s="3455">
        <f>SUM(P11:P31)</f>
        <v>0</v>
      </c>
      <c r="Q32" s="3455"/>
      <c r="R32" s="3455">
        <f>SUM(R11:R31)</f>
        <v>0</v>
      </c>
      <c r="S32" s="3456">
        <f t="shared" ref="S32:AK32" si="15">SUM(S10:S31)</f>
        <v>1291</v>
      </c>
      <c r="T32" s="3456">
        <f t="shared" si="15"/>
        <v>423</v>
      </c>
      <c r="U32" s="3456">
        <f t="shared" si="15"/>
        <v>0</v>
      </c>
      <c r="V32" s="3456">
        <f t="shared" si="15"/>
        <v>0</v>
      </c>
      <c r="W32" s="3456">
        <f t="shared" si="15"/>
        <v>1714</v>
      </c>
      <c r="X32" s="3457">
        <f t="shared" si="15"/>
        <v>0</v>
      </c>
      <c r="Y32" s="3457">
        <f t="shared" si="15"/>
        <v>0</v>
      </c>
      <c r="Z32" s="3457">
        <f t="shared" si="15"/>
        <v>232</v>
      </c>
      <c r="AA32" s="3457">
        <f t="shared" si="15"/>
        <v>0</v>
      </c>
      <c r="AB32" s="3458">
        <f t="shared" si="15"/>
        <v>21</v>
      </c>
      <c r="AC32" s="3458">
        <f t="shared" si="15"/>
        <v>1</v>
      </c>
      <c r="AD32" s="3458">
        <f t="shared" si="15"/>
        <v>0</v>
      </c>
      <c r="AE32" s="3458">
        <f t="shared" si="15"/>
        <v>1714</v>
      </c>
      <c r="AF32" s="3458">
        <f t="shared" si="15"/>
        <v>0</v>
      </c>
      <c r="AG32" s="3458">
        <f t="shared" si="15"/>
        <v>0</v>
      </c>
      <c r="AH32" s="3458">
        <f t="shared" si="15"/>
        <v>0</v>
      </c>
      <c r="AI32" s="3458">
        <f t="shared" si="15"/>
        <v>232</v>
      </c>
      <c r="AJ32" s="3458">
        <f t="shared" si="15"/>
        <v>0</v>
      </c>
      <c r="AK32" s="3458">
        <f t="shared" si="15"/>
        <v>1714</v>
      </c>
      <c r="AL32" s="1949">
        <f>AK32-S33</f>
        <v>0</v>
      </c>
      <c r="AM32" s="655"/>
      <c r="AN32" s="655"/>
    </row>
    <row r="33" spans="1:40" s="659" customFormat="1" thickTop="1" thickBot="1">
      <c r="A33" s="658"/>
      <c r="B33" s="693"/>
      <c r="C33" s="694"/>
      <c r="D33" s="694"/>
      <c r="E33" s="694"/>
      <c r="F33" s="694"/>
      <c r="G33" s="694"/>
      <c r="H33" s="694"/>
      <c r="I33" s="694"/>
      <c r="J33" s="694"/>
      <c r="K33" s="694">
        <f>SUM(C32:K32)</f>
        <v>1714</v>
      </c>
      <c r="L33" s="695"/>
      <c r="M33" s="694"/>
      <c r="N33" s="694"/>
      <c r="O33" s="694"/>
      <c r="P33" s="694"/>
      <c r="Q33" s="694"/>
      <c r="R33" s="694"/>
      <c r="S33" s="1734">
        <f>S32+T32+U32+V32</f>
        <v>1714</v>
      </c>
      <c r="T33" s="1734"/>
      <c r="U33" s="1734"/>
      <c r="V33" s="1734"/>
      <c r="W33" s="696"/>
      <c r="X33" s="1741"/>
      <c r="Y33" s="2277"/>
      <c r="Z33" s="2277"/>
      <c r="AA33" s="2278"/>
      <c r="AB33" s="697"/>
      <c r="AC33" s="697"/>
      <c r="AD33" s="697"/>
      <c r="AE33" s="697"/>
      <c r="AF33" s="697">
        <f>AE32+AF32</f>
        <v>1714</v>
      </c>
      <c r="AG33" s="697"/>
      <c r="AH33" s="697"/>
      <c r="AI33" s="697"/>
      <c r="AJ33" s="697"/>
      <c r="AK33" s="698"/>
      <c r="AM33" s="660"/>
      <c r="AN33" s="660"/>
    </row>
    <row r="34" spans="1:40" s="24" customFormat="1" ht="12" thickBot="1">
      <c r="A34" s="2279" t="s">
        <v>42</v>
      </c>
      <c r="B34" s="2280"/>
      <c r="C34" s="2280"/>
      <c r="D34" s="2281"/>
      <c r="E34" s="2280"/>
      <c r="F34" s="2280"/>
      <c r="G34" s="2280"/>
      <c r="H34" s="2280"/>
      <c r="I34" s="2280"/>
      <c r="J34" s="2280"/>
      <c r="K34" s="2280"/>
      <c r="L34" s="1922"/>
      <c r="M34" s="2280"/>
      <c r="N34" s="2280"/>
      <c r="O34" s="2280"/>
      <c r="P34" s="1922"/>
      <c r="Q34" s="1922"/>
      <c r="R34" s="1922"/>
      <c r="S34" s="2282"/>
      <c r="T34" s="2282"/>
      <c r="U34" s="2282"/>
      <c r="V34" s="2282"/>
      <c r="W34" s="2283"/>
      <c r="X34" s="2282"/>
      <c r="Y34" s="2282"/>
      <c r="Z34" s="2282"/>
      <c r="AA34" s="2284"/>
      <c r="AB34" s="2285"/>
      <c r="AC34" s="2286"/>
      <c r="AD34" s="2286"/>
      <c r="AE34" s="2286"/>
      <c r="AF34" s="2286"/>
      <c r="AG34" s="2286"/>
      <c r="AH34" s="2286"/>
      <c r="AI34" s="2286"/>
      <c r="AJ34" s="2286"/>
      <c r="AK34" s="2287"/>
      <c r="AM34" s="41"/>
      <c r="AN34" s="41"/>
    </row>
    <row r="35" spans="1:40" s="24" customFormat="1" ht="11.25">
      <c r="A35" s="3340" t="s">
        <v>43</v>
      </c>
      <c r="B35" s="3459"/>
      <c r="C35" s="2178">
        <v>10</v>
      </c>
      <c r="D35" s="2178">
        <v>3</v>
      </c>
      <c r="E35" s="2178">
        <v>3</v>
      </c>
      <c r="F35" s="2178">
        <v>4</v>
      </c>
      <c r="G35" s="2178">
        <v>7</v>
      </c>
      <c r="H35" s="2178">
        <v>10</v>
      </c>
      <c r="I35" s="2178">
        <v>4</v>
      </c>
      <c r="J35" s="2178"/>
      <c r="K35" s="2178"/>
      <c r="L35" s="1923"/>
      <c r="M35" s="1923"/>
      <c r="N35" s="1923"/>
      <c r="O35" s="1923"/>
      <c r="P35" s="1923"/>
      <c r="Q35" s="1923"/>
      <c r="R35" s="1923"/>
      <c r="S35" s="3371">
        <v>34</v>
      </c>
      <c r="T35" s="3460">
        <v>7</v>
      </c>
      <c r="U35" s="3461"/>
      <c r="V35" s="3462"/>
      <c r="W35" s="1237">
        <f>SUM(S35:V35)</f>
        <v>41</v>
      </c>
      <c r="X35" s="3463"/>
      <c r="Y35" s="3464"/>
      <c r="Z35" s="3465"/>
      <c r="AA35" s="3466"/>
      <c r="AB35" s="1231">
        <f>'General PNGUM'!P35</f>
        <v>1</v>
      </c>
      <c r="AC35" s="2275">
        <f>'General PNGUM'!Q35</f>
        <v>0</v>
      </c>
      <c r="AD35" s="1919" t="str">
        <f>'General PNGUM'!R35</f>
        <v>-</v>
      </c>
      <c r="AE35" s="717">
        <f>S35+T35</f>
        <v>41</v>
      </c>
      <c r="AF35" s="1919">
        <f>U35+V35</f>
        <v>0</v>
      </c>
      <c r="AG35" s="2275"/>
      <c r="AH35" s="724"/>
      <c r="AI35" s="718">
        <f>Z35</f>
        <v>0</v>
      </c>
      <c r="AJ35" s="719">
        <f>AA35</f>
        <v>0</v>
      </c>
      <c r="AK35" s="2276">
        <f>SUM(B35:R35)</f>
        <v>41</v>
      </c>
    </row>
    <row r="36" spans="1:40" s="24" customFormat="1" ht="11.25">
      <c r="A36" s="3345" t="s">
        <v>44</v>
      </c>
      <c r="B36" s="3467"/>
      <c r="C36" s="3468">
        <v>12</v>
      </c>
      <c r="D36" s="3468">
        <v>12</v>
      </c>
      <c r="E36" s="3468">
        <v>13</v>
      </c>
      <c r="F36" s="3468">
        <v>12</v>
      </c>
      <c r="G36" s="3468">
        <v>12</v>
      </c>
      <c r="H36" s="3468">
        <v>11</v>
      </c>
      <c r="I36" s="3468">
        <v>10</v>
      </c>
      <c r="J36" s="3468"/>
      <c r="K36" s="3468"/>
      <c r="L36" s="3469"/>
      <c r="M36" s="3469"/>
      <c r="N36" s="3469"/>
      <c r="O36" s="3469"/>
      <c r="P36" s="3469"/>
      <c r="Q36" s="1923"/>
      <c r="R36" s="3469"/>
      <c r="S36" s="3368">
        <v>72</v>
      </c>
      <c r="T36" s="3424">
        <v>10</v>
      </c>
      <c r="U36" s="3470"/>
      <c r="V36" s="3471"/>
      <c r="W36" s="3431">
        <f t="shared" ref="W36:W51" si="16">SUM(S36:V36)</f>
        <v>82</v>
      </c>
      <c r="X36" s="3472"/>
      <c r="Y36" s="3473"/>
      <c r="Z36" s="3474"/>
      <c r="AA36" s="3475"/>
      <c r="AB36" s="1231">
        <f>'General PNGUM'!P36</f>
        <v>1</v>
      </c>
      <c r="AC36" s="2275">
        <f>'General PNGUM'!Q36</f>
        <v>0</v>
      </c>
      <c r="AD36" s="1919" t="str">
        <f>'General PNGUM'!R36</f>
        <v>-</v>
      </c>
      <c r="AE36" s="717">
        <f t="shared" ref="AE36:AE51" si="17">S36+T36</f>
        <v>82</v>
      </c>
      <c r="AF36" s="1919">
        <f t="shared" ref="AF36:AF51" si="18">U36+V36</f>
        <v>0</v>
      </c>
      <c r="AG36" s="3436"/>
      <c r="AH36" s="3437"/>
      <c r="AI36" s="718">
        <f t="shared" ref="AI36:AI49" si="19">Z36</f>
        <v>0</v>
      </c>
      <c r="AJ36" s="719">
        <f t="shared" ref="AJ36:AJ49" si="20">AA36</f>
        <v>0</v>
      </c>
      <c r="AK36" s="2276">
        <f t="shared" ref="AK36:AK51" si="21">SUM(B36:R36)</f>
        <v>82</v>
      </c>
    </row>
    <row r="37" spans="1:40" s="24" customFormat="1" ht="11.25">
      <c r="A37" s="3345" t="s">
        <v>45</v>
      </c>
      <c r="B37" s="3467"/>
      <c r="C37" s="3468"/>
      <c r="D37" s="3468"/>
      <c r="E37" s="3468"/>
      <c r="F37" s="3468"/>
      <c r="G37" s="3468"/>
      <c r="H37" s="3468"/>
      <c r="I37" s="3468"/>
      <c r="J37" s="3468"/>
      <c r="K37" s="3468"/>
      <c r="L37" s="3469"/>
      <c r="M37" s="3469"/>
      <c r="N37" s="3469"/>
      <c r="O37" s="3469"/>
      <c r="P37" s="3469"/>
      <c r="Q37" s="1923"/>
      <c r="R37" s="3469"/>
      <c r="S37" s="3368"/>
      <c r="T37" s="3424"/>
      <c r="U37" s="3470"/>
      <c r="V37" s="3471"/>
      <c r="W37" s="3431">
        <f t="shared" ref="W37" si="22">SUM(S37:V37)</f>
        <v>0</v>
      </c>
      <c r="X37" s="3472"/>
      <c r="Y37" s="3473"/>
      <c r="Z37" s="3476"/>
      <c r="AA37" s="3475"/>
      <c r="AB37" s="1231">
        <f>'General PNGUM'!P37</f>
        <v>0</v>
      </c>
      <c r="AC37" s="2275">
        <f>'General PNGUM'!Q37</f>
        <v>0</v>
      </c>
      <c r="AD37" s="1919" t="str">
        <f>'General PNGUM'!R37</f>
        <v>-</v>
      </c>
      <c r="AE37" s="717">
        <f t="shared" si="17"/>
        <v>0</v>
      </c>
      <c r="AF37" s="1919">
        <f t="shared" ref="AF37" si="23">U37+V37</f>
        <v>0</v>
      </c>
      <c r="AG37" s="3436"/>
      <c r="AH37" s="3437"/>
      <c r="AI37" s="718">
        <f t="shared" si="19"/>
        <v>0</v>
      </c>
      <c r="AJ37" s="719">
        <f t="shared" si="20"/>
        <v>0</v>
      </c>
      <c r="AK37" s="2276">
        <f t="shared" si="21"/>
        <v>0</v>
      </c>
    </row>
    <row r="38" spans="1:40" s="24" customFormat="1" ht="11.25">
      <c r="A38" s="3345" t="s">
        <v>46</v>
      </c>
      <c r="B38" s="3467"/>
      <c r="C38" s="3468"/>
      <c r="D38" s="3468">
        <v>38</v>
      </c>
      <c r="E38" s="3468">
        <v>12</v>
      </c>
      <c r="F38" s="3468">
        <v>22</v>
      </c>
      <c r="G38" s="3468">
        <v>10</v>
      </c>
      <c r="H38" s="3468">
        <v>14</v>
      </c>
      <c r="I38" s="3468">
        <v>12</v>
      </c>
      <c r="J38" s="3468">
        <v>10</v>
      </c>
      <c r="K38" s="3468">
        <v>10</v>
      </c>
      <c r="L38" s="3469"/>
      <c r="M38" s="3469"/>
      <c r="N38" s="3469"/>
      <c r="O38" s="3469"/>
      <c r="P38" s="3469"/>
      <c r="Q38" s="1923"/>
      <c r="R38" s="3469"/>
      <c r="S38" s="3368">
        <v>108</v>
      </c>
      <c r="T38" s="3424">
        <v>20</v>
      </c>
      <c r="U38" s="3470"/>
      <c r="V38" s="3471"/>
      <c r="W38" s="3431">
        <f t="shared" si="16"/>
        <v>128</v>
      </c>
      <c r="X38" s="3472"/>
      <c r="Y38" s="3473"/>
      <c r="Z38" s="3477">
        <v>10</v>
      </c>
      <c r="AA38" s="3478"/>
      <c r="AB38" s="1231">
        <f>'General PNGUM'!P38</f>
        <v>1</v>
      </c>
      <c r="AC38" s="2275">
        <f>'General PNGUM'!Q38</f>
        <v>0</v>
      </c>
      <c r="AD38" s="1919" t="str">
        <f>'General PNGUM'!R38</f>
        <v>-</v>
      </c>
      <c r="AE38" s="717">
        <f t="shared" si="17"/>
        <v>128</v>
      </c>
      <c r="AF38" s="1919">
        <f t="shared" si="18"/>
        <v>0</v>
      </c>
      <c r="AG38" s="3436"/>
      <c r="AH38" s="3437"/>
      <c r="AI38" s="718">
        <f t="shared" si="19"/>
        <v>10</v>
      </c>
      <c r="AJ38" s="719">
        <f t="shared" si="20"/>
        <v>0</v>
      </c>
      <c r="AK38" s="2276">
        <f t="shared" si="21"/>
        <v>128</v>
      </c>
    </row>
    <row r="39" spans="1:40" s="24" customFormat="1" ht="11.25">
      <c r="A39" s="3345" t="s">
        <v>47</v>
      </c>
      <c r="B39" s="3467"/>
      <c r="C39" s="3468"/>
      <c r="D39" s="3468">
        <v>33</v>
      </c>
      <c r="E39" s="3468">
        <v>19</v>
      </c>
      <c r="F39" s="3468">
        <v>27</v>
      </c>
      <c r="G39" s="3468">
        <v>27</v>
      </c>
      <c r="H39" s="3468">
        <v>24</v>
      </c>
      <c r="I39" s="3468">
        <v>26</v>
      </c>
      <c r="J39" s="3468">
        <v>36</v>
      </c>
      <c r="K39" s="3468">
        <v>24</v>
      </c>
      <c r="L39" s="3469"/>
      <c r="M39" s="3469"/>
      <c r="N39" s="3469"/>
      <c r="O39" s="3469"/>
      <c r="P39" s="3469"/>
      <c r="Q39" s="1923"/>
      <c r="R39" s="3469"/>
      <c r="S39" s="3479">
        <v>108</v>
      </c>
      <c r="T39" s="3424">
        <v>108</v>
      </c>
      <c r="U39" s="3470"/>
      <c r="V39" s="3471"/>
      <c r="W39" s="3431">
        <f t="shared" si="16"/>
        <v>216</v>
      </c>
      <c r="X39" s="3472"/>
      <c r="Y39" s="3473"/>
      <c r="Z39" s="3480">
        <v>24</v>
      </c>
      <c r="AA39" s="3478"/>
      <c r="AB39" s="1231">
        <f>'General PNGUM'!P39</f>
        <v>1</v>
      </c>
      <c r="AC39" s="2275">
        <f>'General PNGUM'!Q39</f>
        <v>0</v>
      </c>
      <c r="AD39" s="1919" t="str">
        <f>'General PNGUM'!R39</f>
        <v>-</v>
      </c>
      <c r="AE39" s="717">
        <f t="shared" si="17"/>
        <v>216</v>
      </c>
      <c r="AF39" s="1919">
        <f t="shared" si="18"/>
        <v>0</v>
      </c>
      <c r="AG39" s="3436"/>
      <c r="AH39" s="3437"/>
      <c r="AI39" s="718">
        <f t="shared" si="19"/>
        <v>24</v>
      </c>
      <c r="AJ39" s="719">
        <f t="shared" si="20"/>
        <v>0</v>
      </c>
      <c r="AK39" s="2276">
        <f t="shared" si="21"/>
        <v>216</v>
      </c>
    </row>
    <row r="40" spans="1:40" s="24" customFormat="1" ht="11.25">
      <c r="A40" s="3345" t="s">
        <v>48</v>
      </c>
      <c r="B40" s="3467"/>
      <c r="C40" s="3468">
        <v>149</v>
      </c>
      <c r="D40" s="3468">
        <v>138</v>
      </c>
      <c r="E40" s="3468">
        <v>142</v>
      </c>
      <c r="F40" s="3468">
        <v>178</v>
      </c>
      <c r="G40" s="3468">
        <v>203</v>
      </c>
      <c r="H40" s="3468">
        <v>197</v>
      </c>
      <c r="I40" s="3468">
        <v>210</v>
      </c>
      <c r="J40" s="3468">
        <v>222</v>
      </c>
      <c r="K40" s="3468">
        <v>212</v>
      </c>
      <c r="L40" s="3469"/>
      <c r="M40" s="3469"/>
      <c r="N40" s="3469"/>
      <c r="O40" s="3469"/>
      <c r="P40" s="3469"/>
      <c r="Q40" s="1923"/>
      <c r="R40" s="3469"/>
      <c r="S40" s="3368">
        <v>1148</v>
      </c>
      <c r="T40" s="3424">
        <v>503</v>
      </c>
      <c r="U40" s="3470"/>
      <c r="V40" s="3471"/>
      <c r="W40" s="3431">
        <f t="shared" si="16"/>
        <v>1651</v>
      </c>
      <c r="X40" s="3472"/>
      <c r="Y40" s="3473"/>
      <c r="Z40" s="3480">
        <v>212</v>
      </c>
      <c r="AA40" s="3478"/>
      <c r="AB40" s="1231">
        <f>'General PNGUM'!P40</f>
        <v>1</v>
      </c>
      <c r="AC40" s="2275">
        <f>'General PNGUM'!Q40</f>
        <v>0</v>
      </c>
      <c r="AD40" s="1919" t="str">
        <f>'General PNGUM'!R40</f>
        <v>-</v>
      </c>
      <c r="AE40" s="717">
        <f t="shared" si="17"/>
        <v>1651</v>
      </c>
      <c r="AF40" s="1919">
        <f t="shared" si="18"/>
        <v>0</v>
      </c>
      <c r="AG40" s="3436"/>
      <c r="AH40" s="3437"/>
      <c r="AI40" s="718">
        <f t="shared" si="19"/>
        <v>212</v>
      </c>
      <c r="AJ40" s="719">
        <f t="shared" si="20"/>
        <v>0</v>
      </c>
      <c r="AK40" s="2276">
        <f t="shared" si="21"/>
        <v>1651</v>
      </c>
    </row>
    <row r="41" spans="1:40" s="24" customFormat="1" ht="11.25">
      <c r="A41" s="3345" t="s">
        <v>49</v>
      </c>
      <c r="B41" s="3467"/>
      <c r="C41" s="3468"/>
      <c r="D41" s="3468">
        <v>30</v>
      </c>
      <c r="E41" s="3468">
        <v>12</v>
      </c>
      <c r="F41" s="3468">
        <v>30</v>
      </c>
      <c r="G41" s="3468">
        <v>31</v>
      </c>
      <c r="H41" s="3468">
        <v>26</v>
      </c>
      <c r="I41" s="3468">
        <v>44</v>
      </c>
      <c r="J41" s="3468">
        <v>30</v>
      </c>
      <c r="K41" s="3468">
        <v>25</v>
      </c>
      <c r="L41" s="3469"/>
      <c r="M41" s="3469"/>
      <c r="N41" s="3469"/>
      <c r="O41" s="3469"/>
      <c r="P41" s="3469"/>
      <c r="Q41" s="1923"/>
      <c r="R41" s="3469"/>
      <c r="S41" s="3368">
        <v>173</v>
      </c>
      <c r="T41" s="3424">
        <v>55</v>
      </c>
      <c r="U41" s="3470"/>
      <c r="V41" s="3471"/>
      <c r="W41" s="3431">
        <f t="shared" si="16"/>
        <v>228</v>
      </c>
      <c r="X41" s="3472"/>
      <c r="Y41" s="3473"/>
      <c r="Z41" s="3480">
        <v>25</v>
      </c>
      <c r="AA41" s="3478"/>
      <c r="AB41" s="1231">
        <f>'General PNGUM'!P41</f>
        <v>1</v>
      </c>
      <c r="AC41" s="2275">
        <f>'General PNGUM'!Q41</f>
        <v>0</v>
      </c>
      <c r="AD41" s="1919" t="str">
        <f>'General PNGUM'!R41</f>
        <v>-</v>
      </c>
      <c r="AE41" s="717">
        <f t="shared" si="17"/>
        <v>228</v>
      </c>
      <c r="AF41" s="1919">
        <f t="shared" si="18"/>
        <v>0</v>
      </c>
      <c r="AG41" s="3436"/>
      <c r="AH41" s="3437"/>
      <c r="AI41" s="718">
        <f t="shared" si="19"/>
        <v>25</v>
      </c>
      <c r="AJ41" s="719">
        <f t="shared" si="20"/>
        <v>0</v>
      </c>
      <c r="AK41" s="2276">
        <f t="shared" si="21"/>
        <v>228</v>
      </c>
    </row>
    <row r="42" spans="1:40" s="24" customFormat="1" ht="11.25">
      <c r="A42" s="3345" t="s">
        <v>50</v>
      </c>
      <c r="B42" s="3467"/>
      <c r="C42" s="3468">
        <v>45</v>
      </c>
      <c r="D42" s="3468">
        <v>24</v>
      </c>
      <c r="E42" s="3468">
        <v>35</v>
      </c>
      <c r="F42" s="3468">
        <v>28</v>
      </c>
      <c r="G42" s="3468">
        <v>29</v>
      </c>
      <c r="H42" s="3468">
        <v>15</v>
      </c>
      <c r="I42" s="3468">
        <v>14</v>
      </c>
      <c r="J42" s="3468">
        <v>12</v>
      </c>
      <c r="K42" s="3468">
        <v>13</v>
      </c>
      <c r="L42" s="3469"/>
      <c r="M42" s="3469"/>
      <c r="N42" s="3469"/>
      <c r="O42" s="3469"/>
      <c r="P42" s="3469"/>
      <c r="Q42" s="1923"/>
      <c r="R42" s="3469"/>
      <c r="S42" s="3368">
        <v>215</v>
      </c>
      <c r="T42" s="3424"/>
      <c r="U42" s="3470"/>
      <c r="V42" s="3471"/>
      <c r="W42" s="3431">
        <f t="shared" si="16"/>
        <v>215</v>
      </c>
      <c r="X42" s="3472"/>
      <c r="Y42" s="3473"/>
      <c r="Z42" s="3480">
        <v>13</v>
      </c>
      <c r="AA42" s="3478"/>
      <c r="AB42" s="1231">
        <f>'General PNGUM'!P42</f>
        <v>1</v>
      </c>
      <c r="AC42" s="2275">
        <f>'General PNGUM'!Q42</f>
        <v>0</v>
      </c>
      <c r="AD42" s="1919" t="str">
        <f>'General PNGUM'!R42</f>
        <v>-</v>
      </c>
      <c r="AE42" s="717">
        <f t="shared" si="17"/>
        <v>215</v>
      </c>
      <c r="AF42" s="1919">
        <f t="shared" si="18"/>
        <v>0</v>
      </c>
      <c r="AG42" s="3436"/>
      <c r="AH42" s="3437"/>
      <c r="AI42" s="718">
        <f t="shared" si="19"/>
        <v>13</v>
      </c>
      <c r="AJ42" s="719">
        <f t="shared" si="20"/>
        <v>0</v>
      </c>
      <c r="AK42" s="2276">
        <f t="shared" si="21"/>
        <v>215</v>
      </c>
    </row>
    <row r="43" spans="1:40" s="24" customFormat="1" ht="11.25">
      <c r="A43" s="3345" t="s">
        <v>51</v>
      </c>
      <c r="B43" s="3467"/>
      <c r="C43" s="3468"/>
      <c r="D43" s="3468">
        <v>14</v>
      </c>
      <c r="E43" s="3468">
        <v>12</v>
      </c>
      <c r="F43" s="3468">
        <v>12</v>
      </c>
      <c r="G43" s="3468">
        <v>11</v>
      </c>
      <c r="H43" s="3468">
        <v>10</v>
      </c>
      <c r="I43" s="3468">
        <v>13</v>
      </c>
      <c r="J43" s="3468">
        <v>16</v>
      </c>
      <c r="K43" s="3468">
        <v>15</v>
      </c>
      <c r="L43" s="3469"/>
      <c r="M43" s="3469"/>
      <c r="N43" s="3469"/>
      <c r="O43" s="3469"/>
      <c r="P43" s="3469"/>
      <c r="Q43" s="1923"/>
      <c r="R43" s="3469"/>
      <c r="S43" s="3368">
        <v>98</v>
      </c>
      <c r="T43" s="3424">
        <v>5</v>
      </c>
      <c r="U43" s="3470"/>
      <c r="V43" s="3471"/>
      <c r="W43" s="3431">
        <f t="shared" si="16"/>
        <v>103</v>
      </c>
      <c r="X43" s="3472"/>
      <c r="Y43" s="3473"/>
      <c r="Z43" s="3480">
        <v>15</v>
      </c>
      <c r="AA43" s="3478"/>
      <c r="AB43" s="1231">
        <f>'General PNGUM'!P43</f>
        <v>1</v>
      </c>
      <c r="AC43" s="2275">
        <f>'General PNGUM'!Q43</f>
        <v>0</v>
      </c>
      <c r="AD43" s="1919" t="str">
        <f>'General PNGUM'!R43</f>
        <v>-</v>
      </c>
      <c r="AE43" s="717">
        <f t="shared" si="17"/>
        <v>103</v>
      </c>
      <c r="AF43" s="1919">
        <f t="shared" si="18"/>
        <v>0</v>
      </c>
      <c r="AG43" s="3436"/>
      <c r="AH43" s="3437"/>
      <c r="AI43" s="718">
        <f t="shared" si="19"/>
        <v>15</v>
      </c>
      <c r="AJ43" s="719">
        <f t="shared" si="20"/>
        <v>0</v>
      </c>
      <c r="AK43" s="2276">
        <f t="shared" si="21"/>
        <v>103</v>
      </c>
    </row>
    <row r="44" spans="1:40" s="24" customFormat="1" ht="11.25">
      <c r="A44" s="3345" t="s">
        <v>52</v>
      </c>
      <c r="B44" s="3467"/>
      <c r="C44" s="3468">
        <v>32</v>
      </c>
      <c r="D44" s="3468">
        <v>19</v>
      </c>
      <c r="E44" s="3468">
        <v>34</v>
      </c>
      <c r="F44" s="3468">
        <v>36</v>
      </c>
      <c r="G44" s="3468">
        <v>20</v>
      </c>
      <c r="H44" s="3468">
        <v>28</v>
      </c>
      <c r="I44" s="3468">
        <v>22</v>
      </c>
      <c r="J44" s="3468">
        <v>16</v>
      </c>
      <c r="K44" s="3468">
        <v>31</v>
      </c>
      <c r="L44" s="3469"/>
      <c r="M44" s="3469"/>
      <c r="N44" s="3469"/>
      <c r="O44" s="3469"/>
      <c r="P44" s="3469"/>
      <c r="Q44" s="1923"/>
      <c r="R44" s="3469"/>
      <c r="S44" s="3479">
        <v>238</v>
      </c>
      <c r="T44" s="3424"/>
      <c r="U44" s="3470"/>
      <c r="V44" s="3471"/>
      <c r="W44" s="3431">
        <f t="shared" si="16"/>
        <v>238</v>
      </c>
      <c r="X44" s="3472"/>
      <c r="Y44" s="3473"/>
      <c r="Z44" s="3480">
        <v>31</v>
      </c>
      <c r="AA44" s="3478"/>
      <c r="AB44" s="1231">
        <f>'General PNGUM'!P44</f>
        <v>1</v>
      </c>
      <c r="AC44" s="2275">
        <f>'General PNGUM'!Q44</f>
        <v>0</v>
      </c>
      <c r="AD44" s="1919" t="str">
        <f>'General PNGUM'!R44</f>
        <v>-</v>
      </c>
      <c r="AE44" s="717">
        <f t="shared" si="17"/>
        <v>238</v>
      </c>
      <c r="AF44" s="1919">
        <f t="shared" si="18"/>
        <v>0</v>
      </c>
      <c r="AG44" s="3436"/>
      <c r="AH44" s="3437"/>
      <c r="AI44" s="718">
        <f t="shared" si="19"/>
        <v>31</v>
      </c>
      <c r="AJ44" s="719">
        <f t="shared" si="20"/>
        <v>0</v>
      </c>
      <c r="AK44" s="2276">
        <f t="shared" si="21"/>
        <v>238</v>
      </c>
    </row>
    <row r="45" spans="1:40" s="24" customFormat="1" ht="11.25">
      <c r="A45" s="3345" t="s">
        <v>53</v>
      </c>
      <c r="B45" s="3467"/>
      <c r="C45" s="3468">
        <v>24</v>
      </c>
      <c r="D45" s="3468">
        <v>24</v>
      </c>
      <c r="E45" s="3468">
        <v>19</v>
      </c>
      <c r="F45" s="3468">
        <v>28</v>
      </c>
      <c r="G45" s="3468">
        <v>30</v>
      </c>
      <c r="H45" s="3468">
        <v>30</v>
      </c>
      <c r="I45" s="3468">
        <v>28</v>
      </c>
      <c r="J45" s="3468">
        <v>30</v>
      </c>
      <c r="K45" s="3468">
        <v>28</v>
      </c>
      <c r="L45" s="3469"/>
      <c r="M45" s="3469"/>
      <c r="N45" s="3469"/>
      <c r="O45" s="3469"/>
      <c r="P45" s="3469"/>
      <c r="Q45" s="1923"/>
      <c r="R45" s="3469"/>
      <c r="S45" s="3368">
        <v>181</v>
      </c>
      <c r="T45" s="3424">
        <v>60</v>
      </c>
      <c r="U45" s="3470"/>
      <c r="V45" s="3471"/>
      <c r="W45" s="3431">
        <f t="shared" si="16"/>
        <v>241</v>
      </c>
      <c r="X45" s="3472">
        <v>7</v>
      </c>
      <c r="Y45" s="3473"/>
      <c r="Z45" s="3480">
        <v>28</v>
      </c>
      <c r="AA45" s="3478"/>
      <c r="AB45" s="1231">
        <f>'General PNGUM'!P45</f>
        <v>1</v>
      </c>
      <c r="AC45" s="2275">
        <f>'General PNGUM'!Q45</f>
        <v>0</v>
      </c>
      <c r="AD45" s="1919" t="str">
        <f>'General PNGUM'!R45</f>
        <v>-</v>
      </c>
      <c r="AE45" s="717">
        <f t="shared" si="17"/>
        <v>241</v>
      </c>
      <c r="AF45" s="1919">
        <f t="shared" si="18"/>
        <v>0</v>
      </c>
      <c r="AG45" s="3436"/>
      <c r="AH45" s="3437"/>
      <c r="AI45" s="718">
        <f t="shared" si="19"/>
        <v>28</v>
      </c>
      <c r="AJ45" s="719">
        <f t="shared" si="20"/>
        <v>0</v>
      </c>
      <c r="AK45" s="2276">
        <f t="shared" si="21"/>
        <v>241</v>
      </c>
    </row>
    <row r="46" spans="1:40" s="24" customFormat="1" ht="11.25">
      <c r="A46" s="3345" t="s">
        <v>54</v>
      </c>
      <c r="B46" s="3467"/>
      <c r="C46" s="3481"/>
      <c r="D46" s="3481">
        <v>76</v>
      </c>
      <c r="E46" s="3481">
        <v>43</v>
      </c>
      <c r="F46" s="3481">
        <v>40</v>
      </c>
      <c r="G46" s="3481">
        <v>47</v>
      </c>
      <c r="H46" s="3481">
        <v>43</v>
      </c>
      <c r="I46" s="3481">
        <v>45</v>
      </c>
      <c r="J46" s="3481">
        <v>52</v>
      </c>
      <c r="K46" s="3481">
        <v>40</v>
      </c>
      <c r="L46" s="2288"/>
      <c r="M46" s="2288"/>
      <c r="N46" s="3469"/>
      <c r="O46" s="3469"/>
      <c r="P46" s="3469"/>
      <c r="Q46" s="1923"/>
      <c r="R46" s="3469"/>
      <c r="S46" s="3368">
        <v>346</v>
      </c>
      <c r="T46" s="3424">
        <v>40</v>
      </c>
      <c r="U46" s="3470"/>
      <c r="V46" s="3471"/>
      <c r="W46" s="3431">
        <f t="shared" si="16"/>
        <v>386</v>
      </c>
      <c r="X46" s="3472"/>
      <c r="Y46" s="3473"/>
      <c r="Z46" s="3480">
        <v>40</v>
      </c>
      <c r="AA46" s="3478"/>
      <c r="AB46" s="1231">
        <f>'General PNGUM'!P46</f>
        <v>1</v>
      </c>
      <c r="AC46" s="2275">
        <f>'General PNGUM'!Q46</f>
        <v>0</v>
      </c>
      <c r="AD46" s="1919" t="str">
        <f>'General PNGUM'!R46</f>
        <v>-</v>
      </c>
      <c r="AE46" s="717">
        <f t="shared" si="17"/>
        <v>386</v>
      </c>
      <c r="AF46" s="1919">
        <f t="shared" si="18"/>
        <v>0</v>
      </c>
      <c r="AG46" s="3436"/>
      <c r="AH46" s="3437"/>
      <c r="AI46" s="718">
        <f t="shared" si="19"/>
        <v>40</v>
      </c>
      <c r="AJ46" s="719">
        <f t="shared" si="20"/>
        <v>0</v>
      </c>
      <c r="AK46" s="2276">
        <f t="shared" si="21"/>
        <v>386</v>
      </c>
    </row>
    <row r="47" spans="1:40" s="24" customFormat="1" ht="11.25">
      <c r="A47" s="3345" t="s">
        <v>55</v>
      </c>
      <c r="B47" s="3467"/>
      <c r="C47" s="3482"/>
      <c r="D47" s="3482"/>
      <c r="E47" s="3482"/>
      <c r="F47" s="3482"/>
      <c r="G47" s="3482"/>
      <c r="H47" s="3482"/>
      <c r="I47" s="3482"/>
      <c r="J47" s="3482"/>
      <c r="K47" s="3481"/>
      <c r="L47" s="3469">
        <v>368</v>
      </c>
      <c r="M47" s="3469">
        <v>321</v>
      </c>
      <c r="N47" s="3469">
        <v>202</v>
      </c>
      <c r="O47" s="3469">
        <v>169</v>
      </c>
      <c r="P47" s="3469"/>
      <c r="Q47" s="1923"/>
      <c r="R47" s="3469"/>
      <c r="S47" s="3368"/>
      <c r="T47" s="3424"/>
      <c r="U47" s="3470">
        <v>599</v>
      </c>
      <c r="V47" s="3471">
        <v>461</v>
      </c>
      <c r="W47" s="3431">
        <f t="shared" si="16"/>
        <v>1060</v>
      </c>
      <c r="X47" s="3472"/>
      <c r="Y47" s="3473"/>
      <c r="Z47" s="3480"/>
      <c r="AA47" s="3478">
        <v>169</v>
      </c>
      <c r="AB47" s="1231">
        <f>'General PNGUM'!P47</f>
        <v>0</v>
      </c>
      <c r="AC47" s="2275">
        <f>'General PNGUM'!Q47</f>
        <v>1</v>
      </c>
      <c r="AD47" s="1919" t="str">
        <f>'General PNGUM'!R47</f>
        <v>-</v>
      </c>
      <c r="AE47" s="717">
        <f t="shared" si="17"/>
        <v>0</v>
      </c>
      <c r="AF47" s="1919">
        <f t="shared" si="18"/>
        <v>1060</v>
      </c>
      <c r="AG47" s="3436"/>
      <c r="AH47" s="3437"/>
      <c r="AI47" s="718">
        <f t="shared" si="19"/>
        <v>0</v>
      </c>
      <c r="AJ47" s="719">
        <f t="shared" si="20"/>
        <v>169</v>
      </c>
      <c r="AK47" s="2276">
        <f t="shared" si="21"/>
        <v>1060</v>
      </c>
    </row>
    <row r="48" spans="1:40" s="24" customFormat="1" ht="11.25">
      <c r="A48" s="3345" t="s">
        <v>56</v>
      </c>
      <c r="B48" s="3467"/>
      <c r="C48" s="3481"/>
      <c r="D48" s="3481"/>
      <c r="E48" s="3481"/>
      <c r="F48" s="3481">
        <v>21</v>
      </c>
      <c r="G48" s="3481">
        <v>26</v>
      </c>
      <c r="H48" s="3481">
        <v>14</v>
      </c>
      <c r="I48" s="3481">
        <v>14</v>
      </c>
      <c r="J48" s="3481">
        <v>13</v>
      </c>
      <c r="K48" s="3481">
        <v>30</v>
      </c>
      <c r="L48" s="2288"/>
      <c r="M48" s="2288"/>
      <c r="N48" s="2288"/>
      <c r="O48" s="2288"/>
      <c r="P48" s="3469"/>
      <c r="Q48" s="1923"/>
      <c r="R48" s="3469"/>
      <c r="S48" s="3479">
        <v>118</v>
      </c>
      <c r="T48" s="3424"/>
      <c r="U48" s="3470"/>
      <c r="V48" s="3471"/>
      <c r="W48" s="3431">
        <f t="shared" si="16"/>
        <v>118</v>
      </c>
      <c r="X48" s="3472"/>
      <c r="Y48" s="3473"/>
      <c r="Z48" s="3480">
        <v>30</v>
      </c>
      <c r="AA48" s="3478"/>
      <c r="AB48" s="1231">
        <f>'General PNGUM'!P48</f>
        <v>1</v>
      </c>
      <c r="AC48" s="2275">
        <f>'General PNGUM'!Q48</f>
        <v>0</v>
      </c>
      <c r="AD48" s="1919" t="str">
        <f>'General PNGUM'!R48</f>
        <v>-</v>
      </c>
      <c r="AE48" s="717">
        <f t="shared" si="17"/>
        <v>118</v>
      </c>
      <c r="AF48" s="1919">
        <f t="shared" si="18"/>
        <v>0</v>
      </c>
      <c r="AG48" s="3436"/>
      <c r="AH48" s="3437"/>
      <c r="AI48" s="718">
        <f t="shared" si="19"/>
        <v>30</v>
      </c>
      <c r="AJ48" s="719">
        <f t="shared" si="20"/>
        <v>0</v>
      </c>
      <c r="AK48" s="2276">
        <f t="shared" si="21"/>
        <v>118</v>
      </c>
    </row>
    <row r="49" spans="1:53" s="24" customFormat="1" ht="11.25">
      <c r="A49" s="3345" t="s">
        <v>57</v>
      </c>
      <c r="B49" s="3483"/>
      <c r="C49" s="3468"/>
      <c r="D49" s="3468"/>
      <c r="E49" s="3468"/>
      <c r="F49" s="3468"/>
      <c r="G49" s="3468"/>
      <c r="H49" s="3468"/>
      <c r="I49" s="3468"/>
      <c r="J49" s="3468"/>
      <c r="K49" s="3468"/>
      <c r="L49" s="3469">
        <v>187</v>
      </c>
      <c r="M49" s="3469">
        <v>178</v>
      </c>
      <c r="N49" s="3469">
        <v>127</v>
      </c>
      <c r="O49" s="3469">
        <v>157</v>
      </c>
      <c r="P49" s="3469"/>
      <c r="Q49" s="1923"/>
      <c r="R49" s="3469"/>
      <c r="S49" s="3368"/>
      <c r="T49" s="3424"/>
      <c r="U49" s="3484">
        <v>455</v>
      </c>
      <c r="V49" s="3471">
        <v>194</v>
      </c>
      <c r="W49" s="3431">
        <f t="shared" si="16"/>
        <v>649</v>
      </c>
      <c r="X49" s="3472"/>
      <c r="Y49" s="3473"/>
      <c r="Z49" s="3480"/>
      <c r="AA49" s="3478">
        <v>157</v>
      </c>
      <c r="AB49" s="1231">
        <f>'General PNGUM'!P49</f>
        <v>0</v>
      </c>
      <c r="AC49" s="2275">
        <f>'General PNGUM'!Q49</f>
        <v>1</v>
      </c>
      <c r="AD49" s="1919" t="str">
        <f>'General PNGUM'!R49</f>
        <v>-</v>
      </c>
      <c r="AE49" s="717">
        <f t="shared" si="17"/>
        <v>0</v>
      </c>
      <c r="AF49" s="3485">
        <f t="shared" si="18"/>
        <v>649</v>
      </c>
      <c r="AG49" s="3436"/>
      <c r="AH49" s="3437"/>
      <c r="AI49" s="3486">
        <f t="shared" si="19"/>
        <v>0</v>
      </c>
      <c r="AJ49" s="3487">
        <f t="shared" si="20"/>
        <v>157</v>
      </c>
      <c r="AK49" s="2276">
        <f t="shared" si="21"/>
        <v>649</v>
      </c>
    </row>
    <row r="50" spans="1:53" s="24" customFormat="1" ht="11.25">
      <c r="A50" s="3488" t="s">
        <v>58</v>
      </c>
      <c r="B50" s="1863"/>
      <c r="C50" s="3468"/>
      <c r="D50" s="3468"/>
      <c r="E50" s="3468"/>
      <c r="F50" s="3468"/>
      <c r="G50" s="3468"/>
      <c r="H50" s="3468"/>
      <c r="I50" s="3468"/>
      <c r="J50" s="3468"/>
      <c r="K50" s="3468"/>
      <c r="L50" s="692"/>
      <c r="M50" s="692"/>
      <c r="N50" s="692"/>
      <c r="O50" s="692"/>
      <c r="P50" s="692"/>
      <c r="Q50" s="1923"/>
      <c r="R50" s="692"/>
      <c r="S50" s="3479"/>
      <c r="T50" s="3424"/>
      <c r="U50" s="3470"/>
      <c r="V50" s="3471"/>
      <c r="W50" s="3431">
        <f t="shared" si="16"/>
        <v>0</v>
      </c>
      <c r="X50" s="3472"/>
      <c r="Y50" s="3473"/>
      <c r="Z50" s="3480"/>
      <c r="AA50" s="3478"/>
      <c r="AB50" s="1231">
        <f>'General PNGUM'!P50</f>
        <v>0</v>
      </c>
      <c r="AC50" s="2275">
        <f>'General PNGUM'!Q50</f>
        <v>0</v>
      </c>
      <c r="AD50" s="1919"/>
      <c r="AE50" s="717"/>
      <c r="AF50" s="3485"/>
      <c r="AG50" s="3436"/>
      <c r="AH50" s="3437"/>
      <c r="AI50" s="3486"/>
      <c r="AJ50" s="3487"/>
      <c r="AK50" s="2276">
        <f t="shared" si="21"/>
        <v>0</v>
      </c>
    </row>
    <row r="51" spans="1:53" s="24" customFormat="1" ht="12" thickBot="1">
      <c r="A51" s="3345" t="s">
        <v>59</v>
      </c>
      <c r="B51" s="1863"/>
      <c r="C51" s="1864">
        <v>37</v>
      </c>
      <c r="D51" s="1864">
        <v>44</v>
      </c>
      <c r="E51" s="1864">
        <v>42</v>
      </c>
      <c r="F51" s="1864">
        <v>85</v>
      </c>
      <c r="G51" s="1864">
        <v>47</v>
      </c>
      <c r="H51" s="1864">
        <v>54</v>
      </c>
      <c r="I51" s="1864">
        <v>51</v>
      </c>
      <c r="J51" s="1864">
        <v>43</v>
      </c>
      <c r="K51" s="1864">
        <v>43</v>
      </c>
      <c r="L51" s="692"/>
      <c r="M51" s="692"/>
      <c r="N51" s="692"/>
      <c r="O51" s="692"/>
      <c r="P51" s="692"/>
      <c r="Q51" s="1923"/>
      <c r="R51" s="692"/>
      <c r="S51" s="3479">
        <v>323</v>
      </c>
      <c r="T51" s="3424">
        <v>123</v>
      </c>
      <c r="U51" s="3470"/>
      <c r="V51" s="3471"/>
      <c r="W51" s="3431">
        <f t="shared" si="16"/>
        <v>446</v>
      </c>
      <c r="X51" s="3472"/>
      <c r="Y51" s="3473"/>
      <c r="Z51" s="3480">
        <v>43</v>
      </c>
      <c r="AA51" s="3478"/>
      <c r="AB51" s="1231">
        <f>'General PNGUM'!P51</f>
        <v>1</v>
      </c>
      <c r="AC51" s="2275">
        <f>'General PNGUM'!Q51</f>
        <v>0</v>
      </c>
      <c r="AD51" s="1919" t="str">
        <f>'General PNGUM'!R51</f>
        <v>-</v>
      </c>
      <c r="AE51" s="717">
        <f t="shared" si="17"/>
        <v>446</v>
      </c>
      <c r="AF51" s="3485">
        <f t="shared" si="18"/>
        <v>0</v>
      </c>
      <c r="AG51" s="3436"/>
      <c r="AH51" s="3437"/>
      <c r="AI51" s="3486">
        <f t="shared" ref="AI51" si="24">Z51</f>
        <v>43</v>
      </c>
      <c r="AJ51" s="3487">
        <f t="shared" ref="AJ51" si="25">AA51</f>
        <v>0</v>
      </c>
      <c r="AK51" s="2276">
        <f t="shared" si="21"/>
        <v>446</v>
      </c>
    </row>
    <row r="52" spans="1:53" s="453" customFormat="1" ht="12" thickBot="1">
      <c r="A52" s="2289" t="s">
        <v>41</v>
      </c>
      <c r="B52" s="1924">
        <f>SUM(B35:B49)</f>
        <v>0</v>
      </c>
      <c r="C52" s="1924">
        <f>SUM(C35:C51)</f>
        <v>309</v>
      </c>
      <c r="D52" s="1924">
        <f t="shared" ref="D52:O52" si="26">SUM(D35:D51)</f>
        <v>455</v>
      </c>
      <c r="E52" s="1924">
        <f t="shared" si="26"/>
        <v>386</v>
      </c>
      <c r="F52" s="1924">
        <f t="shared" si="26"/>
        <v>523</v>
      </c>
      <c r="G52" s="1924">
        <f t="shared" si="26"/>
        <v>500</v>
      </c>
      <c r="H52" s="1924">
        <f t="shared" si="26"/>
        <v>476</v>
      </c>
      <c r="I52" s="1924">
        <f t="shared" si="26"/>
        <v>493</v>
      </c>
      <c r="J52" s="1924">
        <f t="shared" si="26"/>
        <v>480</v>
      </c>
      <c r="K52" s="1924">
        <f t="shared" si="26"/>
        <v>471</v>
      </c>
      <c r="L52" s="1924">
        <f t="shared" si="26"/>
        <v>555</v>
      </c>
      <c r="M52" s="1924">
        <f t="shared" si="26"/>
        <v>499</v>
      </c>
      <c r="N52" s="1924">
        <f t="shared" si="26"/>
        <v>329</v>
      </c>
      <c r="O52" s="1924">
        <f t="shared" si="26"/>
        <v>326</v>
      </c>
      <c r="P52" s="1924">
        <f t="shared" ref="P52" si="27">SUM(P35:P51)</f>
        <v>0</v>
      </c>
      <c r="Q52" s="1924"/>
      <c r="R52" s="1924"/>
      <c r="S52" s="2290">
        <f>SUM(S35:S51)</f>
        <v>3162</v>
      </c>
      <c r="T52" s="2290">
        <f t="shared" ref="T52:V52" si="28">SUM(T35:T51)</f>
        <v>931</v>
      </c>
      <c r="U52" s="2290">
        <f t="shared" si="28"/>
        <v>1054</v>
      </c>
      <c r="V52" s="2290">
        <f t="shared" si="28"/>
        <v>655</v>
      </c>
      <c r="W52" s="1924">
        <f>SUM(W35:W51)</f>
        <v>5802</v>
      </c>
      <c r="X52" s="2290">
        <f>SUM(X35:X51)</f>
        <v>7</v>
      </c>
      <c r="Y52" s="2290">
        <f t="shared" ref="Y52:AA52" si="29">SUM(Y35:Y51)</f>
        <v>0</v>
      </c>
      <c r="Z52" s="2290">
        <f>SUM(Z35:Z51)</f>
        <v>471</v>
      </c>
      <c r="AA52" s="2290">
        <f t="shared" si="29"/>
        <v>326</v>
      </c>
      <c r="AB52" s="2291">
        <f>SUM(AB35:AB51)</f>
        <v>13</v>
      </c>
      <c r="AC52" s="2291">
        <f t="shared" ref="AC52:AK52" si="30">SUM(AC35:AC51)</f>
        <v>2</v>
      </c>
      <c r="AD52" s="2291">
        <f t="shared" si="30"/>
        <v>0</v>
      </c>
      <c r="AE52" s="2291">
        <f t="shared" si="30"/>
        <v>4093</v>
      </c>
      <c r="AF52" s="2291">
        <f t="shared" si="30"/>
        <v>1709</v>
      </c>
      <c r="AG52" s="2291">
        <f t="shared" si="30"/>
        <v>0</v>
      </c>
      <c r="AH52" s="2291">
        <f t="shared" si="30"/>
        <v>0</v>
      </c>
      <c r="AI52" s="2291">
        <f t="shared" si="30"/>
        <v>471</v>
      </c>
      <c r="AJ52" s="2291">
        <f t="shared" si="30"/>
        <v>326</v>
      </c>
      <c r="AK52" s="2291">
        <f t="shared" si="30"/>
        <v>5802</v>
      </c>
      <c r="AL52" s="1949">
        <f>AK52-S53</f>
        <v>0</v>
      </c>
      <c r="AM52" s="655"/>
      <c r="AN52" s="655"/>
    </row>
    <row r="53" spans="1:53" s="659" customFormat="1" ht="12" thickBot="1">
      <c r="A53" s="658"/>
      <c r="B53" s="693"/>
      <c r="C53" s="694"/>
      <c r="D53" s="694"/>
      <c r="E53" s="694"/>
      <c r="F53" s="694"/>
      <c r="G53" s="694"/>
      <c r="H53" s="694"/>
      <c r="I53" s="694"/>
      <c r="J53" s="694"/>
      <c r="K53" s="694">
        <f>SUM(C52:K52)</f>
        <v>4093</v>
      </c>
      <c r="L53" s="695"/>
      <c r="M53" s="694"/>
      <c r="N53" s="694"/>
      <c r="O53" s="694"/>
      <c r="P53" s="694"/>
      <c r="Q53" s="694"/>
      <c r="R53" s="694"/>
      <c r="S53" s="1734">
        <f>S52+T52+U52+V52</f>
        <v>5802</v>
      </c>
      <c r="T53" s="1734"/>
      <c r="U53" s="1734"/>
      <c r="V53" s="1734"/>
      <c r="W53" s="696"/>
      <c r="X53" s="1741"/>
      <c r="Y53" s="1716"/>
      <c r="Z53" s="1716"/>
      <c r="AA53" s="1717"/>
      <c r="AB53" s="1086"/>
      <c r="AC53" s="1086"/>
      <c r="AD53" s="1086"/>
      <c r="AE53" s="1086"/>
      <c r="AF53" s="1086"/>
      <c r="AG53" s="1086"/>
      <c r="AH53" s="1086"/>
      <c r="AI53" s="1086"/>
      <c r="AJ53" s="1086"/>
      <c r="AK53" s="2292"/>
      <c r="AM53" s="660"/>
      <c r="AN53" s="660"/>
    </row>
    <row r="54" spans="1:53" s="24" customFormat="1" ht="15.75" customHeight="1" thickBot="1">
      <c r="A54" s="2050" t="s">
        <v>233</v>
      </c>
      <c r="B54" s="2051"/>
      <c r="C54" s="2051"/>
      <c r="D54" s="2051"/>
      <c r="E54" s="2051"/>
      <c r="F54" s="2051"/>
      <c r="G54" s="2051"/>
      <c r="H54" s="2051"/>
      <c r="I54" s="2051"/>
      <c r="J54" s="2051"/>
      <c r="K54" s="2051"/>
      <c r="L54" s="2051"/>
      <c r="M54" s="2051"/>
      <c r="N54" s="2051"/>
      <c r="O54" s="2051"/>
      <c r="P54" s="2051"/>
      <c r="Q54" s="2051"/>
      <c r="R54" s="2052"/>
      <c r="S54" s="2282"/>
      <c r="T54" s="2282"/>
      <c r="U54" s="2282"/>
      <c r="V54" s="2282"/>
      <c r="W54" s="2283"/>
      <c r="X54" s="2282"/>
      <c r="Y54" s="2282"/>
      <c r="Z54" s="2282"/>
      <c r="AA54" s="2284"/>
      <c r="AB54" s="2285"/>
      <c r="AC54" s="2286"/>
      <c r="AD54" s="2286"/>
      <c r="AE54" s="2286"/>
      <c r="AF54" s="2286"/>
      <c r="AG54" s="2286"/>
      <c r="AH54" s="2286"/>
      <c r="AI54" s="2286"/>
      <c r="AJ54" s="2286"/>
      <c r="AK54" s="2287"/>
    </row>
    <row r="55" spans="1:53" s="42" customFormat="1" ht="15.6" customHeight="1">
      <c r="A55" s="1234" t="str">
        <f>'General PNGUM'!A55</f>
        <v>Awarosa Adventist Community</v>
      </c>
      <c r="B55" s="3459"/>
      <c r="C55" s="1915"/>
      <c r="D55" s="1930"/>
      <c r="E55" s="1930"/>
      <c r="F55" s="1930">
        <v>31</v>
      </c>
      <c r="G55" s="1930">
        <v>24</v>
      </c>
      <c r="H55" s="1930">
        <v>13</v>
      </c>
      <c r="I55" s="1930">
        <v>12</v>
      </c>
      <c r="J55" s="1930"/>
      <c r="K55" s="1930"/>
      <c r="L55" s="1930"/>
      <c r="M55" s="1930"/>
      <c r="N55" s="1930"/>
      <c r="O55" s="1930"/>
      <c r="P55" s="1916"/>
      <c r="Q55" s="1705"/>
      <c r="R55" s="1705"/>
      <c r="S55" s="3489">
        <v>78</v>
      </c>
      <c r="T55" s="3490">
        <v>2</v>
      </c>
      <c r="U55" s="3491"/>
      <c r="V55" s="3492"/>
      <c r="W55" s="3431">
        <f t="shared" ref="W55:W70" si="31">SUM(S55:V55)</f>
        <v>80</v>
      </c>
      <c r="X55" s="3472"/>
      <c r="Y55" s="3473"/>
      <c r="Z55" s="3480"/>
      <c r="AA55" s="3478"/>
      <c r="AB55" s="1231">
        <f>'General PNGUM'!P55</f>
        <v>1</v>
      </c>
      <c r="AC55" s="2275">
        <f>'General PNGUM'!Q55</f>
        <v>0</v>
      </c>
      <c r="AD55" s="1919" t="str">
        <f>'General PNGUM'!R55</f>
        <v>-</v>
      </c>
      <c r="AE55" s="717">
        <f t="shared" ref="AE55:AE70" si="32">S55+T55</f>
        <v>80</v>
      </c>
      <c r="AF55" s="1919">
        <f t="shared" ref="AF55:AF70" si="33">U55+V55</f>
        <v>0</v>
      </c>
      <c r="AG55" s="2275"/>
      <c r="AH55" s="724"/>
      <c r="AI55" s="718">
        <f>Z55</f>
        <v>0</v>
      </c>
      <c r="AJ55" s="719">
        <f>AA55</f>
        <v>0</v>
      </c>
      <c r="AK55" s="2276">
        <f t="shared" ref="AK55:AK70" si="34">SUM(B55:R55)</f>
        <v>80</v>
      </c>
      <c r="AM55" s="24"/>
      <c r="AN55" s="24"/>
      <c r="AO55" s="24"/>
      <c r="AP55" s="24"/>
      <c r="AQ55" s="24"/>
      <c r="AR55" s="24"/>
      <c r="AS55" s="24"/>
      <c r="AT55" s="24"/>
      <c r="AU55" s="24"/>
      <c r="AV55" s="24"/>
      <c r="AW55" s="24"/>
      <c r="AX55" s="24"/>
      <c r="AY55" s="24"/>
      <c r="AZ55" s="24"/>
      <c r="BA55" s="24"/>
    </row>
    <row r="56" spans="1:53" s="42" customFormat="1" ht="15.6" customHeight="1">
      <c r="A56" s="1234" t="str">
        <f>'General PNGUM'!A56</f>
        <v>Bena Adventist Primary</v>
      </c>
      <c r="B56" s="3467"/>
      <c r="C56" s="3423"/>
      <c r="D56" s="1930"/>
      <c r="E56" s="1930"/>
      <c r="F56" s="1930">
        <v>31</v>
      </c>
      <c r="G56" s="1930">
        <v>25</v>
      </c>
      <c r="H56" s="1930">
        <v>22</v>
      </c>
      <c r="I56" s="1930">
        <v>31</v>
      </c>
      <c r="J56" s="1930">
        <v>49</v>
      </c>
      <c r="K56" s="1930">
        <v>72</v>
      </c>
      <c r="L56" s="1930"/>
      <c r="M56" s="1930"/>
      <c r="N56" s="1930"/>
      <c r="O56" s="1930"/>
      <c r="P56" s="3423"/>
      <c r="Q56" s="3424"/>
      <c r="R56" s="3424"/>
      <c r="S56" s="3421">
        <v>211</v>
      </c>
      <c r="T56" s="3428">
        <v>19</v>
      </c>
      <c r="U56" s="1751"/>
      <c r="V56" s="3430"/>
      <c r="W56" s="3431">
        <f t="shared" si="31"/>
        <v>230</v>
      </c>
      <c r="X56" s="3472"/>
      <c r="Y56" s="3473"/>
      <c r="Z56" s="3474">
        <v>72</v>
      </c>
      <c r="AA56" s="3475"/>
      <c r="AB56" s="1231">
        <f>'General PNGUM'!P56</f>
        <v>1</v>
      </c>
      <c r="AC56" s="2275">
        <f>'General PNGUM'!Q56</f>
        <v>0</v>
      </c>
      <c r="AD56" s="1919" t="str">
        <f>'General PNGUM'!R56</f>
        <v>-</v>
      </c>
      <c r="AE56" s="717">
        <f t="shared" si="32"/>
        <v>230</v>
      </c>
      <c r="AF56" s="1919">
        <f t="shared" si="33"/>
        <v>0</v>
      </c>
      <c r="AG56" s="3436"/>
      <c r="AH56" s="3437"/>
      <c r="AI56" s="718">
        <f t="shared" ref="AI56:AI70" si="35">Z56</f>
        <v>72</v>
      </c>
      <c r="AJ56" s="719">
        <f t="shared" ref="AJ56:AJ70" si="36">AA56</f>
        <v>0</v>
      </c>
      <c r="AK56" s="2276">
        <f t="shared" si="34"/>
        <v>230</v>
      </c>
      <c r="AM56" s="24"/>
      <c r="AN56" s="24"/>
      <c r="AO56" s="24"/>
      <c r="AP56" s="24"/>
      <c r="AQ56" s="24"/>
      <c r="AR56" s="24"/>
      <c r="AS56" s="24"/>
      <c r="AT56" s="24"/>
      <c r="AU56" s="24"/>
      <c r="AV56" s="24"/>
      <c r="AW56" s="24"/>
      <c r="AX56" s="24"/>
      <c r="AY56" s="24"/>
      <c r="AZ56" s="24"/>
      <c r="BA56" s="24"/>
    </row>
    <row r="57" spans="1:53" s="42" customFormat="1" ht="15.6" customHeight="1">
      <c r="A57" s="1234" t="str">
        <f>'General PNGUM'!A57</f>
        <v xml:space="preserve">Homu Adventist Primary </v>
      </c>
      <c r="B57" s="3467"/>
      <c r="C57" s="3423"/>
      <c r="D57" s="3423">
        <v>37</v>
      </c>
      <c r="E57" s="3423">
        <v>26</v>
      </c>
      <c r="F57" s="3423">
        <v>30</v>
      </c>
      <c r="G57" s="3423">
        <v>26</v>
      </c>
      <c r="H57" s="3423">
        <v>33</v>
      </c>
      <c r="I57" s="3423">
        <v>25</v>
      </c>
      <c r="J57" s="3423">
        <v>39</v>
      </c>
      <c r="K57" s="3423">
        <v>36</v>
      </c>
      <c r="L57" s="3423"/>
      <c r="M57" s="3423"/>
      <c r="N57" s="3423"/>
      <c r="O57" s="3423"/>
      <c r="P57" s="3423"/>
      <c r="Q57" s="3424"/>
      <c r="R57" s="3424"/>
      <c r="S57" s="3421">
        <v>248</v>
      </c>
      <c r="T57" s="3428">
        <v>4</v>
      </c>
      <c r="U57" s="3429"/>
      <c r="V57" s="3430"/>
      <c r="W57" s="3431">
        <f t="shared" si="31"/>
        <v>252</v>
      </c>
      <c r="X57" s="3472"/>
      <c r="Y57" s="3473"/>
      <c r="Z57" s="3480">
        <v>36</v>
      </c>
      <c r="AA57" s="3478"/>
      <c r="AB57" s="1231">
        <f>'General PNGUM'!P57</f>
        <v>1</v>
      </c>
      <c r="AC57" s="2275">
        <f>'General PNGUM'!Q57</f>
        <v>0</v>
      </c>
      <c r="AD57" s="1919" t="str">
        <f>'General PNGUM'!R57</f>
        <v>-</v>
      </c>
      <c r="AE57" s="717">
        <f t="shared" si="32"/>
        <v>252</v>
      </c>
      <c r="AF57" s="1919">
        <f t="shared" si="33"/>
        <v>0</v>
      </c>
      <c r="AG57" s="3436"/>
      <c r="AH57" s="3437"/>
      <c r="AI57" s="718">
        <f t="shared" si="35"/>
        <v>36</v>
      </c>
      <c r="AJ57" s="719">
        <f t="shared" si="36"/>
        <v>0</v>
      </c>
      <c r="AK57" s="2276">
        <f t="shared" si="34"/>
        <v>252</v>
      </c>
      <c r="AM57" s="24"/>
      <c r="AN57" s="24"/>
      <c r="AO57" s="24"/>
      <c r="AP57" s="24"/>
      <c r="AQ57" s="24"/>
      <c r="AR57" s="24"/>
      <c r="AS57" s="24"/>
      <c r="AT57" s="24"/>
      <c r="AU57" s="24"/>
      <c r="AV57" s="24"/>
      <c r="AW57" s="24"/>
      <c r="AX57" s="24"/>
      <c r="AY57" s="24"/>
      <c r="AZ57" s="24"/>
      <c r="BA57" s="24"/>
    </row>
    <row r="58" spans="1:53" s="42" customFormat="1" ht="15.6" customHeight="1">
      <c r="A58" s="1234" t="str">
        <f>'General PNGUM'!A58</f>
        <v>Iwaki Adventist Primary</v>
      </c>
      <c r="B58" s="3467"/>
      <c r="C58" s="3423"/>
      <c r="D58" s="3423"/>
      <c r="E58" s="3423">
        <v>55</v>
      </c>
      <c r="F58" s="3423">
        <v>62</v>
      </c>
      <c r="G58" s="3423">
        <v>55</v>
      </c>
      <c r="H58" s="3423">
        <v>38</v>
      </c>
      <c r="I58" s="3423">
        <v>59</v>
      </c>
      <c r="J58" s="3423">
        <v>33</v>
      </c>
      <c r="K58" s="3423">
        <v>40</v>
      </c>
      <c r="L58" s="3423"/>
      <c r="M58" s="3423"/>
      <c r="N58" s="3423"/>
      <c r="O58" s="3423"/>
      <c r="P58" s="3423"/>
      <c r="Q58" s="3424"/>
      <c r="R58" s="3424"/>
      <c r="S58" s="3421">
        <v>332</v>
      </c>
      <c r="T58" s="3428">
        <v>10</v>
      </c>
      <c r="U58" s="1752"/>
      <c r="V58" s="3430"/>
      <c r="W58" s="3431">
        <f t="shared" si="31"/>
        <v>342</v>
      </c>
      <c r="X58" s="3472"/>
      <c r="Y58" s="3473"/>
      <c r="Z58" s="3480">
        <v>40</v>
      </c>
      <c r="AA58" s="3478"/>
      <c r="AB58" s="1231">
        <f>'General PNGUM'!P58</f>
        <v>1</v>
      </c>
      <c r="AC58" s="2275">
        <f>'General PNGUM'!Q58</f>
        <v>0</v>
      </c>
      <c r="AD58" s="1919" t="str">
        <f>'General PNGUM'!R58</f>
        <v>-</v>
      </c>
      <c r="AE58" s="717">
        <f t="shared" si="32"/>
        <v>342</v>
      </c>
      <c r="AF58" s="1919">
        <f t="shared" si="33"/>
        <v>0</v>
      </c>
      <c r="AG58" s="3436"/>
      <c r="AH58" s="3437"/>
      <c r="AI58" s="718">
        <f t="shared" si="35"/>
        <v>40</v>
      </c>
      <c r="AJ58" s="719">
        <f t="shared" si="36"/>
        <v>0</v>
      </c>
      <c r="AK58" s="2276">
        <f t="shared" si="34"/>
        <v>342</v>
      </c>
      <c r="AM58" s="24"/>
      <c r="AN58" s="24"/>
      <c r="AO58" s="24"/>
      <c r="AP58" s="24"/>
      <c r="AQ58" s="24"/>
      <c r="AR58" s="24"/>
      <c r="AS58" s="24"/>
      <c r="AT58" s="24"/>
      <c r="AU58" s="24"/>
      <c r="AV58" s="24"/>
      <c r="AW58" s="24"/>
      <c r="AX58" s="24"/>
      <c r="AY58" s="24"/>
      <c r="AZ58" s="24"/>
      <c r="BA58" s="24"/>
    </row>
    <row r="59" spans="1:53" s="42" customFormat="1" ht="15.6" customHeight="1">
      <c r="A59" s="1234" t="str">
        <f>'General PNGUM'!A59</f>
        <v>Kabiufa Adventist Secondary</v>
      </c>
      <c r="B59" s="3467"/>
      <c r="C59" s="3423"/>
      <c r="D59" s="3423"/>
      <c r="E59" s="3423"/>
      <c r="F59" s="3423"/>
      <c r="G59" s="3423"/>
      <c r="H59" s="3423"/>
      <c r="I59" s="3423"/>
      <c r="J59" s="3423"/>
      <c r="K59" s="3427"/>
      <c r="L59" s="3427">
        <v>423</v>
      </c>
      <c r="M59" s="3427">
        <v>275</v>
      </c>
      <c r="N59" s="3427">
        <v>355</v>
      </c>
      <c r="O59" s="3427">
        <v>259</v>
      </c>
      <c r="P59" s="3423"/>
      <c r="Q59" s="3424"/>
      <c r="R59" s="3424"/>
      <c r="S59" s="3421"/>
      <c r="T59" s="3428"/>
      <c r="U59" s="3429">
        <v>1089</v>
      </c>
      <c r="V59" s="3430">
        <v>223</v>
      </c>
      <c r="W59" s="3431">
        <f t="shared" si="31"/>
        <v>1312</v>
      </c>
      <c r="X59" s="3463"/>
      <c r="Y59" s="3464"/>
      <c r="Z59" s="3465"/>
      <c r="AA59" s="3466">
        <v>259</v>
      </c>
      <c r="AB59" s="1231">
        <f>'General PNGUM'!P59</f>
        <v>0</v>
      </c>
      <c r="AC59" s="2275">
        <f>'General PNGUM'!Q59</f>
        <v>1</v>
      </c>
      <c r="AD59" s="1919" t="str">
        <f>'General PNGUM'!R59</f>
        <v>-</v>
      </c>
      <c r="AE59" s="717">
        <f t="shared" si="32"/>
        <v>0</v>
      </c>
      <c r="AF59" s="1919">
        <f t="shared" si="33"/>
        <v>1312</v>
      </c>
      <c r="AG59" s="3436"/>
      <c r="AH59" s="3437"/>
      <c r="AI59" s="718">
        <f t="shared" si="35"/>
        <v>0</v>
      </c>
      <c r="AJ59" s="719">
        <f t="shared" si="36"/>
        <v>259</v>
      </c>
      <c r="AK59" s="2276">
        <f t="shared" si="34"/>
        <v>1312</v>
      </c>
      <c r="AM59" s="24"/>
      <c r="AN59" s="24"/>
      <c r="AO59" s="24"/>
      <c r="AP59" s="24"/>
      <c r="AQ59" s="24"/>
      <c r="AR59" s="24"/>
      <c r="AS59" s="24"/>
      <c r="AT59" s="24"/>
      <c r="AU59" s="24"/>
      <c r="AV59" s="24"/>
      <c r="AW59" s="24"/>
      <c r="AX59" s="24"/>
      <c r="AY59" s="24"/>
      <c r="AZ59" s="24"/>
      <c r="BA59" s="24"/>
    </row>
    <row r="60" spans="1:53" s="42" customFormat="1" ht="15.6" customHeight="1">
      <c r="A60" s="1234" t="str">
        <f>'General PNGUM'!A60</f>
        <v>Kaeti Adventis Community</v>
      </c>
      <c r="B60" s="3467"/>
      <c r="C60" s="3423"/>
      <c r="D60" s="3423">
        <v>48</v>
      </c>
      <c r="E60" s="3423">
        <v>51</v>
      </c>
      <c r="F60" s="3423">
        <v>46</v>
      </c>
      <c r="G60" s="3423">
        <v>27</v>
      </c>
      <c r="H60" s="3423"/>
      <c r="I60" s="3423"/>
      <c r="J60" s="3423"/>
      <c r="K60" s="3423"/>
      <c r="L60" s="3423"/>
      <c r="M60" s="3423"/>
      <c r="N60" s="3423"/>
      <c r="O60" s="3423"/>
      <c r="P60" s="3423"/>
      <c r="Q60" s="3424"/>
      <c r="R60" s="3424"/>
      <c r="S60" s="3421">
        <v>159</v>
      </c>
      <c r="T60" s="3428">
        <v>13</v>
      </c>
      <c r="U60" s="3429"/>
      <c r="V60" s="3430"/>
      <c r="W60" s="3431">
        <f t="shared" si="31"/>
        <v>172</v>
      </c>
      <c r="X60" s="3472"/>
      <c r="Y60" s="3473"/>
      <c r="Z60" s="3480">
        <v>0</v>
      </c>
      <c r="AA60" s="3478"/>
      <c r="AB60" s="1231">
        <f>'General PNGUM'!P60</f>
        <v>1</v>
      </c>
      <c r="AC60" s="2275">
        <f>'General PNGUM'!Q60</f>
        <v>0</v>
      </c>
      <c r="AD60" s="1919" t="str">
        <f>'General PNGUM'!R60</f>
        <v>-</v>
      </c>
      <c r="AE60" s="717">
        <f t="shared" si="32"/>
        <v>172</v>
      </c>
      <c r="AF60" s="1919">
        <f t="shared" si="33"/>
        <v>0</v>
      </c>
      <c r="AG60" s="3436"/>
      <c r="AH60" s="3437"/>
      <c r="AI60" s="718">
        <f t="shared" si="35"/>
        <v>0</v>
      </c>
      <c r="AJ60" s="719">
        <f t="shared" si="36"/>
        <v>0</v>
      </c>
      <c r="AK60" s="2276">
        <f t="shared" si="34"/>
        <v>172</v>
      </c>
      <c r="AM60" s="24"/>
      <c r="AN60" s="24"/>
      <c r="AO60" s="24"/>
      <c r="AP60" s="24"/>
      <c r="AQ60" s="24"/>
      <c r="AR60" s="24"/>
      <c r="AS60" s="24"/>
      <c r="AT60" s="24"/>
      <c r="AU60" s="24"/>
      <c r="AV60" s="24"/>
      <c r="AW60" s="24"/>
      <c r="AX60" s="24"/>
      <c r="AY60" s="24"/>
      <c r="AZ60" s="24"/>
      <c r="BA60" s="24"/>
    </row>
    <row r="61" spans="1:53" s="42" customFormat="1" ht="15.6" customHeight="1">
      <c r="A61" s="1234" t="str">
        <f>'General PNGUM'!A61</f>
        <v>Kama Adventist High</v>
      </c>
      <c r="B61" s="3467"/>
      <c r="C61" s="3423"/>
      <c r="D61" s="3423"/>
      <c r="E61" s="3423"/>
      <c r="F61" s="3423"/>
      <c r="G61" s="3423"/>
      <c r="H61" s="3423"/>
      <c r="I61" s="3423"/>
      <c r="J61" s="3423"/>
      <c r="K61" s="3427"/>
      <c r="L61" s="3427">
        <v>167</v>
      </c>
      <c r="M61" s="3427"/>
      <c r="N61" s="3427"/>
      <c r="O61" s="3427"/>
      <c r="P61" s="3423"/>
      <c r="Q61" s="3424"/>
      <c r="R61" s="3424"/>
      <c r="S61" s="3421"/>
      <c r="T61" s="3428"/>
      <c r="U61" s="3429">
        <v>142</v>
      </c>
      <c r="V61" s="3430">
        <v>25</v>
      </c>
      <c r="W61" s="3431">
        <f t="shared" si="31"/>
        <v>167</v>
      </c>
      <c r="X61" s="3463"/>
      <c r="Y61" s="3464"/>
      <c r="Z61" s="3465"/>
      <c r="AA61" s="3466"/>
      <c r="AB61" s="1231">
        <f>'General PNGUM'!P61</f>
        <v>0</v>
      </c>
      <c r="AC61" s="2275">
        <f>'General PNGUM'!Q61</f>
        <v>1</v>
      </c>
      <c r="AD61" s="1919" t="str">
        <f>'General PNGUM'!R61</f>
        <v>-</v>
      </c>
      <c r="AE61" s="717">
        <f t="shared" si="32"/>
        <v>0</v>
      </c>
      <c r="AF61" s="1919">
        <f t="shared" si="33"/>
        <v>167</v>
      </c>
      <c r="AG61" s="3436"/>
      <c r="AH61" s="3437"/>
      <c r="AI61" s="718">
        <f t="shared" si="35"/>
        <v>0</v>
      </c>
      <c r="AJ61" s="719">
        <f t="shared" si="36"/>
        <v>0</v>
      </c>
      <c r="AK61" s="2276">
        <f t="shared" si="34"/>
        <v>167</v>
      </c>
      <c r="AM61" s="24"/>
      <c r="AN61" s="24"/>
      <c r="AO61" s="24"/>
      <c r="AP61" s="24"/>
      <c r="AQ61" s="24"/>
      <c r="AR61" s="24"/>
      <c r="AS61" s="24"/>
      <c r="AT61" s="24"/>
      <c r="AU61" s="24"/>
      <c r="AV61" s="24"/>
      <c r="AW61" s="24"/>
      <c r="AX61" s="24"/>
      <c r="AY61" s="24"/>
      <c r="AZ61" s="24"/>
      <c r="BA61" s="24"/>
    </row>
    <row r="62" spans="1:53" s="42" customFormat="1" ht="15.6" customHeight="1">
      <c r="A62" s="1234" t="str">
        <f>'General PNGUM'!A62</f>
        <v>Kama Adventist Primary</v>
      </c>
      <c r="B62" s="3467"/>
      <c r="C62" s="3423"/>
      <c r="D62" s="3423"/>
      <c r="E62" s="3423"/>
      <c r="F62" s="3423">
        <v>153</v>
      </c>
      <c r="G62" s="3423">
        <v>150</v>
      </c>
      <c r="H62" s="3423">
        <v>128</v>
      </c>
      <c r="I62" s="3423">
        <v>140</v>
      </c>
      <c r="J62" s="3423">
        <v>132</v>
      </c>
      <c r="K62" s="3427">
        <v>145</v>
      </c>
      <c r="L62" s="3427"/>
      <c r="M62" s="3427"/>
      <c r="N62" s="3427"/>
      <c r="O62" s="3427"/>
      <c r="P62" s="3423"/>
      <c r="Q62" s="3424"/>
      <c r="R62" s="3424"/>
      <c r="S62" s="3421">
        <v>753</v>
      </c>
      <c r="T62" s="3428">
        <v>95</v>
      </c>
      <c r="U62" s="3429"/>
      <c r="V62" s="3430"/>
      <c r="W62" s="3431">
        <f t="shared" si="31"/>
        <v>848</v>
      </c>
      <c r="X62" s="3463"/>
      <c r="Y62" s="3464"/>
      <c r="Z62" s="3465">
        <v>145</v>
      </c>
      <c r="AA62" s="3466"/>
      <c r="AB62" s="1231">
        <f>'General PNGUM'!P62</f>
        <v>1</v>
      </c>
      <c r="AC62" s="2275">
        <f>'General PNGUM'!Q62</f>
        <v>0</v>
      </c>
      <c r="AD62" s="1919" t="str">
        <f>'General PNGUM'!R62</f>
        <v>-</v>
      </c>
      <c r="AE62" s="717">
        <f t="shared" si="32"/>
        <v>848</v>
      </c>
      <c r="AF62" s="1919">
        <f t="shared" si="33"/>
        <v>0</v>
      </c>
      <c r="AG62" s="3436"/>
      <c r="AH62" s="3437"/>
      <c r="AI62" s="718">
        <f t="shared" si="35"/>
        <v>145</v>
      </c>
      <c r="AJ62" s="719">
        <f t="shared" si="36"/>
        <v>0</v>
      </c>
      <c r="AK62" s="2276">
        <f t="shared" si="34"/>
        <v>848</v>
      </c>
      <c r="AM62" s="24"/>
      <c r="AN62" s="24"/>
      <c r="AO62" s="24"/>
      <c r="AP62" s="24"/>
      <c r="AQ62" s="24"/>
      <c r="AR62" s="24"/>
      <c r="AS62" s="24"/>
      <c r="AT62" s="24"/>
      <c r="AU62" s="24"/>
      <c r="AV62" s="24"/>
      <c r="AW62" s="24"/>
      <c r="AX62" s="24"/>
      <c r="AY62" s="24"/>
      <c r="AZ62" s="24"/>
      <c r="BA62" s="24"/>
    </row>
    <row r="63" spans="1:53" s="42" customFormat="1" ht="15.6" customHeight="1">
      <c r="A63" s="1234" t="str">
        <f>'General PNGUM'!A63</f>
        <v>Kami Adventist Primary</v>
      </c>
      <c r="B63" s="3467"/>
      <c r="C63" s="3423"/>
      <c r="D63" s="3423"/>
      <c r="E63" s="3423"/>
      <c r="F63" s="3423">
        <v>48</v>
      </c>
      <c r="G63" s="3423">
        <v>56</v>
      </c>
      <c r="H63" s="3423">
        <v>64</v>
      </c>
      <c r="I63" s="3423">
        <v>66</v>
      </c>
      <c r="J63" s="3423">
        <v>65</v>
      </c>
      <c r="K63" s="3423">
        <v>69</v>
      </c>
      <c r="L63" s="3423"/>
      <c r="M63" s="3423"/>
      <c r="N63" s="3423"/>
      <c r="O63" s="3423"/>
      <c r="P63" s="3423"/>
      <c r="Q63" s="3424"/>
      <c r="R63" s="3424"/>
      <c r="S63" s="3421">
        <v>307</v>
      </c>
      <c r="T63" s="3428">
        <v>61</v>
      </c>
      <c r="U63" s="3429"/>
      <c r="V63" s="3430"/>
      <c r="W63" s="3431">
        <f t="shared" si="31"/>
        <v>368</v>
      </c>
      <c r="X63" s="3472"/>
      <c r="Y63" s="3473"/>
      <c r="Z63" s="3480">
        <v>69</v>
      </c>
      <c r="AA63" s="3478"/>
      <c r="AB63" s="1231">
        <f>'General PNGUM'!P63</f>
        <v>1</v>
      </c>
      <c r="AC63" s="2275">
        <f>'General PNGUM'!Q63</f>
        <v>0</v>
      </c>
      <c r="AD63" s="1919" t="str">
        <f>'General PNGUM'!R63</f>
        <v>-</v>
      </c>
      <c r="AE63" s="717">
        <f t="shared" si="32"/>
        <v>368</v>
      </c>
      <c r="AF63" s="1919">
        <f t="shared" si="33"/>
        <v>0</v>
      </c>
      <c r="AG63" s="3436"/>
      <c r="AH63" s="3437"/>
      <c r="AI63" s="718">
        <f t="shared" si="35"/>
        <v>69</v>
      </c>
      <c r="AJ63" s="719">
        <f t="shared" si="36"/>
        <v>0</v>
      </c>
      <c r="AK63" s="2276">
        <f t="shared" si="34"/>
        <v>368</v>
      </c>
      <c r="AM63" s="24"/>
      <c r="AN63" s="24"/>
      <c r="AO63" s="24"/>
      <c r="AP63" s="24"/>
      <c r="AQ63" s="24"/>
      <c r="AR63" s="24"/>
      <c r="AS63" s="24"/>
      <c r="AT63" s="24"/>
      <c r="AU63" s="24"/>
      <c r="AV63" s="24"/>
      <c r="AW63" s="24"/>
      <c r="AX63" s="24"/>
      <c r="AY63" s="24"/>
      <c r="AZ63" s="24"/>
      <c r="BA63" s="24"/>
    </row>
    <row r="64" spans="1:53" s="42" customFormat="1" ht="15.6" customHeight="1">
      <c r="A64" s="1234" t="str">
        <f>'General PNGUM'!A64</f>
        <v>Kuso Adventist Primary</v>
      </c>
      <c r="B64" s="3467"/>
      <c r="C64" s="3423"/>
      <c r="D64" s="3423"/>
      <c r="E64" s="3423"/>
      <c r="F64" s="3423">
        <v>43</v>
      </c>
      <c r="G64" s="3423">
        <v>39</v>
      </c>
      <c r="H64" s="3423">
        <v>40</v>
      </c>
      <c r="I64" s="3423">
        <v>45</v>
      </c>
      <c r="J64" s="3423">
        <v>67</v>
      </c>
      <c r="K64" s="3423">
        <v>70</v>
      </c>
      <c r="L64" s="3423"/>
      <c r="M64" s="3423"/>
      <c r="N64" s="3423"/>
      <c r="O64" s="3423"/>
      <c r="P64" s="3423"/>
      <c r="Q64" s="3424"/>
      <c r="R64" s="3424"/>
      <c r="S64" s="3421">
        <v>281</v>
      </c>
      <c r="T64" s="3428">
        <v>23</v>
      </c>
      <c r="U64" s="3429"/>
      <c r="V64" s="3430"/>
      <c r="W64" s="3431">
        <f t="shared" si="31"/>
        <v>304</v>
      </c>
      <c r="X64" s="3472"/>
      <c r="Y64" s="3473"/>
      <c r="Z64" s="3474">
        <v>70</v>
      </c>
      <c r="AA64" s="3475"/>
      <c r="AB64" s="1231">
        <f>'General PNGUM'!P64</f>
        <v>1</v>
      </c>
      <c r="AC64" s="2275">
        <f>'General PNGUM'!Q64</f>
        <v>0</v>
      </c>
      <c r="AD64" s="1919" t="str">
        <f>'General PNGUM'!R64</f>
        <v>-</v>
      </c>
      <c r="AE64" s="717">
        <f t="shared" si="32"/>
        <v>304</v>
      </c>
      <c r="AF64" s="1919">
        <f t="shared" si="33"/>
        <v>0</v>
      </c>
      <c r="AG64" s="3436"/>
      <c r="AH64" s="3437"/>
      <c r="AI64" s="718">
        <f t="shared" si="35"/>
        <v>70</v>
      </c>
      <c r="AJ64" s="719">
        <f t="shared" si="36"/>
        <v>0</v>
      </c>
      <c r="AK64" s="2276">
        <f t="shared" si="34"/>
        <v>304</v>
      </c>
      <c r="AM64" s="24"/>
      <c r="AN64" s="24"/>
      <c r="AO64" s="24"/>
      <c r="AP64" s="24"/>
      <c r="AQ64" s="24"/>
      <c r="AR64" s="24"/>
      <c r="AS64" s="24"/>
      <c r="AT64" s="24"/>
      <c r="AU64" s="24"/>
      <c r="AV64" s="24"/>
      <c r="AW64" s="24"/>
      <c r="AX64" s="24"/>
      <c r="AY64" s="24"/>
      <c r="AZ64" s="24"/>
      <c r="BA64" s="24"/>
    </row>
    <row r="65" spans="1:53" s="42" customFormat="1" ht="15.6" customHeight="1">
      <c r="A65" s="1234" t="str">
        <f>'General PNGUM'!A65</f>
        <v>Megabo Adventist Primary</v>
      </c>
      <c r="B65" s="3467"/>
      <c r="C65" s="3423"/>
      <c r="D65" s="3423">
        <v>58</v>
      </c>
      <c r="E65" s="3423">
        <v>0</v>
      </c>
      <c r="F65" s="3423">
        <v>37</v>
      </c>
      <c r="G65" s="3423">
        <v>40</v>
      </c>
      <c r="H65" s="3423">
        <v>26</v>
      </c>
      <c r="I65" s="3423">
        <v>10</v>
      </c>
      <c r="J65" s="3423">
        <v>18</v>
      </c>
      <c r="K65" s="3423">
        <v>24</v>
      </c>
      <c r="L65" s="3423"/>
      <c r="M65" s="3423"/>
      <c r="N65" s="3423"/>
      <c r="O65" s="3423"/>
      <c r="P65" s="3423"/>
      <c r="Q65" s="3424"/>
      <c r="R65" s="3424"/>
      <c r="S65" s="3421">
        <v>213</v>
      </c>
      <c r="T65" s="3428"/>
      <c r="U65" s="3429"/>
      <c r="V65" s="3430"/>
      <c r="W65" s="3431">
        <f t="shared" si="31"/>
        <v>213</v>
      </c>
      <c r="X65" s="3472"/>
      <c r="Y65" s="3473"/>
      <c r="Z65" s="3480">
        <v>24</v>
      </c>
      <c r="AA65" s="3478"/>
      <c r="AB65" s="1231">
        <f>'General PNGUM'!P65</f>
        <v>1</v>
      </c>
      <c r="AC65" s="2275">
        <f>'General PNGUM'!Q65</f>
        <v>0</v>
      </c>
      <c r="AD65" s="1919" t="str">
        <f>'General PNGUM'!R65</f>
        <v>-</v>
      </c>
      <c r="AE65" s="717">
        <f t="shared" si="32"/>
        <v>213</v>
      </c>
      <c r="AF65" s="1919">
        <f t="shared" si="33"/>
        <v>0</v>
      </c>
      <c r="AG65" s="3436"/>
      <c r="AH65" s="3437"/>
      <c r="AI65" s="718">
        <f t="shared" si="35"/>
        <v>24</v>
      </c>
      <c r="AJ65" s="719">
        <f t="shared" si="36"/>
        <v>0</v>
      </c>
      <c r="AK65" s="2276">
        <f t="shared" si="34"/>
        <v>213</v>
      </c>
      <c r="AM65" s="24"/>
      <c r="AN65" s="24"/>
      <c r="AO65" s="24"/>
      <c r="AP65" s="24"/>
      <c r="AQ65" s="24"/>
      <c r="AR65" s="24"/>
      <c r="AS65" s="24"/>
      <c r="AT65" s="24"/>
      <c r="AU65" s="24"/>
      <c r="AV65" s="24"/>
      <c r="AW65" s="24"/>
      <c r="AX65" s="24"/>
      <c r="AY65" s="24"/>
      <c r="AZ65" s="24"/>
      <c r="BA65" s="24"/>
    </row>
    <row r="66" spans="1:53" s="42" customFormat="1" ht="15.6" customHeight="1">
      <c r="A66" s="1234" t="str">
        <f>'General PNGUM'!A66</f>
        <v>Moruma Adventist High</v>
      </c>
      <c r="B66" s="3467"/>
      <c r="C66" s="3423"/>
      <c r="D66" s="3423"/>
      <c r="E66" s="3423"/>
      <c r="F66" s="3423"/>
      <c r="G66" s="3423"/>
      <c r="H66" s="3423"/>
      <c r="I66" s="3423"/>
      <c r="J66" s="3423"/>
      <c r="K66" s="3423"/>
      <c r="L66" s="3423">
        <v>203</v>
      </c>
      <c r="M66" s="3423">
        <v>175</v>
      </c>
      <c r="N66" s="3423"/>
      <c r="O66" s="3423"/>
      <c r="P66" s="3423"/>
      <c r="Q66" s="3424"/>
      <c r="R66" s="3424"/>
      <c r="S66" s="3421"/>
      <c r="T66" s="3428"/>
      <c r="U66" s="3429">
        <v>217</v>
      </c>
      <c r="V66" s="3430">
        <v>161</v>
      </c>
      <c r="W66" s="3431">
        <f t="shared" si="31"/>
        <v>378</v>
      </c>
      <c r="X66" s="3472"/>
      <c r="Y66" s="3473"/>
      <c r="Z66" s="3480"/>
      <c r="AA66" s="3478">
        <v>175</v>
      </c>
      <c r="AB66" s="1231">
        <f>'General PNGUM'!P66</f>
        <v>0</v>
      </c>
      <c r="AC66" s="2275">
        <f>'General PNGUM'!Q66</f>
        <v>1</v>
      </c>
      <c r="AD66" s="1919" t="str">
        <f>'General PNGUM'!R66</f>
        <v>-</v>
      </c>
      <c r="AE66" s="717">
        <f t="shared" si="32"/>
        <v>0</v>
      </c>
      <c r="AF66" s="1919">
        <f t="shared" si="33"/>
        <v>378</v>
      </c>
      <c r="AG66" s="3436"/>
      <c r="AH66" s="3437"/>
      <c r="AI66" s="718">
        <f t="shared" si="35"/>
        <v>0</v>
      </c>
      <c r="AJ66" s="719">
        <f t="shared" si="36"/>
        <v>175</v>
      </c>
      <c r="AK66" s="2276">
        <f t="shared" si="34"/>
        <v>378</v>
      </c>
      <c r="AM66" s="24"/>
      <c r="AN66" s="24"/>
      <c r="AO66" s="24"/>
      <c r="AP66" s="24"/>
      <c r="AQ66" s="24"/>
      <c r="AR66" s="24"/>
      <c r="AS66" s="24"/>
      <c r="AT66" s="24"/>
      <c r="AU66" s="24"/>
      <c r="AV66" s="24"/>
      <c r="AW66" s="24"/>
      <c r="AX66" s="24"/>
      <c r="AY66" s="24"/>
      <c r="AZ66" s="24"/>
      <c r="BA66" s="24"/>
    </row>
    <row r="67" spans="1:53" s="42" customFormat="1" ht="15.6" customHeight="1">
      <c r="A67" s="1234" t="str">
        <f>'General PNGUM'!A67</f>
        <v>Moruma Adventist Primary</v>
      </c>
      <c r="B67" s="3467"/>
      <c r="C67" s="3423"/>
      <c r="D67" s="3423"/>
      <c r="E67" s="3423"/>
      <c r="F67" s="3423">
        <v>27</v>
      </c>
      <c r="G67" s="3423">
        <v>24</v>
      </c>
      <c r="H67" s="3423">
        <v>28</v>
      </c>
      <c r="I67" s="3423">
        <v>25</v>
      </c>
      <c r="J67" s="3423">
        <v>30</v>
      </c>
      <c r="K67" s="3423">
        <v>32</v>
      </c>
      <c r="L67" s="3423"/>
      <c r="M67" s="3423"/>
      <c r="N67" s="3423"/>
      <c r="O67" s="3423"/>
      <c r="P67" s="3423"/>
      <c r="Q67" s="3424"/>
      <c r="R67" s="3424"/>
      <c r="S67" s="3421">
        <v>131</v>
      </c>
      <c r="T67" s="3428">
        <v>35</v>
      </c>
      <c r="U67" s="3429"/>
      <c r="V67" s="3430"/>
      <c r="W67" s="3431">
        <f t="shared" si="31"/>
        <v>166</v>
      </c>
      <c r="X67" s="3472"/>
      <c r="Y67" s="3473"/>
      <c r="Z67" s="3480">
        <v>32</v>
      </c>
      <c r="AA67" s="3478"/>
      <c r="AB67" s="1231">
        <f>'General PNGUM'!P67</f>
        <v>1</v>
      </c>
      <c r="AC67" s="2275">
        <f>'General PNGUM'!Q67</f>
        <v>0</v>
      </c>
      <c r="AD67" s="1919" t="str">
        <f>'General PNGUM'!R67</f>
        <v>-</v>
      </c>
      <c r="AE67" s="717">
        <f t="shared" si="32"/>
        <v>166</v>
      </c>
      <c r="AF67" s="1919">
        <f t="shared" si="33"/>
        <v>0</v>
      </c>
      <c r="AG67" s="3436"/>
      <c r="AH67" s="3437"/>
      <c r="AI67" s="718">
        <f t="shared" si="35"/>
        <v>32</v>
      </c>
      <c r="AJ67" s="719">
        <f t="shared" si="36"/>
        <v>0</v>
      </c>
      <c r="AK67" s="2276">
        <f t="shared" si="34"/>
        <v>166</v>
      </c>
      <c r="AM67" s="24"/>
      <c r="AN67" s="24"/>
      <c r="AO67" s="24"/>
      <c r="AP67" s="24"/>
      <c r="AQ67" s="24"/>
      <c r="AR67" s="24"/>
      <c r="AS67" s="24"/>
      <c r="AT67" s="24"/>
      <c r="AU67" s="24"/>
      <c r="AV67" s="24"/>
      <c r="AW67" s="24"/>
      <c r="AX67" s="24"/>
      <c r="AY67" s="24"/>
      <c r="AZ67" s="24"/>
      <c r="BA67" s="24"/>
    </row>
    <row r="68" spans="1:53" s="42" customFormat="1" ht="15.6" customHeight="1">
      <c r="A68" s="1234" t="str">
        <f>'General PNGUM'!A68</f>
        <v>Omaura Adventist Primary</v>
      </c>
      <c r="B68" s="3467"/>
      <c r="C68" s="3423"/>
      <c r="D68" s="3423"/>
      <c r="E68" s="3423"/>
      <c r="F68" s="3423">
        <v>39</v>
      </c>
      <c r="G68" s="3423">
        <v>27</v>
      </c>
      <c r="H68" s="3423">
        <v>56</v>
      </c>
      <c r="I68" s="3423">
        <v>35</v>
      </c>
      <c r="J68" s="3423">
        <v>29</v>
      </c>
      <c r="K68" s="3423">
        <v>27</v>
      </c>
      <c r="L68" s="3423"/>
      <c r="M68" s="3423"/>
      <c r="N68" s="3423"/>
      <c r="O68" s="3423"/>
      <c r="P68" s="3423"/>
      <c r="Q68" s="3424"/>
      <c r="R68" s="3424"/>
      <c r="S68" s="3421">
        <v>213</v>
      </c>
      <c r="T68" s="3428"/>
      <c r="U68" s="3429"/>
      <c r="V68" s="3430"/>
      <c r="W68" s="3431">
        <f t="shared" si="31"/>
        <v>213</v>
      </c>
      <c r="X68" s="3472"/>
      <c r="Y68" s="3473"/>
      <c r="Z68" s="3480">
        <v>27</v>
      </c>
      <c r="AA68" s="3478"/>
      <c r="AB68" s="1231">
        <f>'General PNGUM'!P68</f>
        <v>1</v>
      </c>
      <c r="AC68" s="2275">
        <f>'General PNGUM'!Q68</f>
        <v>0</v>
      </c>
      <c r="AD68" s="1919" t="str">
        <f>'General PNGUM'!R68</f>
        <v>-</v>
      </c>
      <c r="AE68" s="717">
        <f t="shared" si="32"/>
        <v>213</v>
      </c>
      <c r="AF68" s="1919">
        <f t="shared" si="33"/>
        <v>0</v>
      </c>
      <c r="AG68" s="3436"/>
      <c r="AH68" s="3437"/>
      <c r="AI68" s="718">
        <f t="shared" si="35"/>
        <v>27</v>
      </c>
      <c r="AJ68" s="719">
        <f t="shared" si="36"/>
        <v>0</v>
      </c>
      <c r="AK68" s="2276">
        <f t="shared" si="34"/>
        <v>213</v>
      </c>
      <c r="AM68" s="24"/>
      <c r="AN68" s="24"/>
      <c r="AO68" s="24"/>
      <c r="AP68" s="24"/>
      <c r="AQ68" s="24"/>
      <c r="AR68" s="24"/>
      <c r="AS68" s="24"/>
      <c r="AT68" s="24"/>
      <c r="AU68" s="24"/>
      <c r="AV68" s="24"/>
      <c r="AW68" s="24"/>
      <c r="AX68" s="24"/>
      <c r="AY68" s="24"/>
      <c r="AZ68" s="24"/>
      <c r="BA68" s="24"/>
    </row>
    <row r="69" spans="1:53" s="42" customFormat="1" ht="15.6" customHeight="1">
      <c r="A69" s="1234" t="str">
        <f>'General PNGUM'!A69</f>
        <v>Sogo Adventist Community</v>
      </c>
      <c r="B69" s="3483"/>
      <c r="C69" s="3423"/>
      <c r="D69" s="3423"/>
      <c r="E69" s="3423"/>
      <c r="F69" s="3423">
        <v>30</v>
      </c>
      <c r="G69" s="3423">
        <v>25</v>
      </c>
      <c r="H69" s="3423">
        <v>18</v>
      </c>
      <c r="I69" s="3423">
        <v>16</v>
      </c>
      <c r="J69" s="3423"/>
      <c r="K69" s="3423"/>
      <c r="L69" s="3423"/>
      <c r="M69" s="3423"/>
      <c r="N69" s="3423"/>
      <c r="O69" s="3423"/>
      <c r="P69" s="3423"/>
      <c r="Q69" s="3424"/>
      <c r="R69" s="3424"/>
      <c r="S69" s="3421">
        <v>69</v>
      </c>
      <c r="T69" s="3428">
        <v>20</v>
      </c>
      <c r="U69" s="3429"/>
      <c r="V69" s="3430"/>
      <c r="W69" s="3431">
        <f t="shared" si="31"/>
        <v>89</v>
      </c>
      <c r="X69" s="3472"/>
      <c r="Y69" s="3473"/>
      <c r="Z69" s="3480">
        <v>16</v>
      </c>
      <c r="AA69" s="3478"/>
      <c r="AB69" s="1231">
        <f>'General PNGUM'!P69</f>
        <v>1</v>
      </c>
      <c r="AC69" s="2275">
        <f>'General PNGUM'!Q69</f>
        <v>0</v>
      </c>
      <c r="AD69" s="1919" t="str">
        <f>'General PNGUM'!R69</f>
        <v>-</v>
      </c>
      <c r="AE69" s="717">
        <f t="shared" si="32"/>
        <v>89</v>
      </c>
      <c r="AF69" s="1919">
        <f t="shared" si="33"/>
        <v>0</v>
      </c>
      <c r="AG69" s="1889"/>
      <c r="AH69" s="1854"/>
      <c r="AI69" s="718">
        <f t="shared" si="35"/>
        <v>16</v>
      </c>
      <c r="AJ69" s="719">
        <f t="shared" si="36"/>
        <v>0</v>
      </c>
      <c r="AK69" s="2276">
        <f t="shared" si="34"/>
        <v>89</v>
      </c>
      <c r="AM69" s="24"/>
      <c r="AN69" s="24"/>
      <c r="AO69" s="24"/>
      <c r="AP69" s="24"/>
      <c r="AQ69" s="24"/>
      <c r="AR69" s="24"/>
      <c r="AS69" s="24"/>
      <c r="AT69" s="24"/>
      <c r="AU69" s="24"/>
      <c r="AV69" s="24"/>
      <c r="AW69" s="24"/>
      <c r="AX69" s="24"/>
      <c r="AY69" s="24"/>
      <c r="AZ69" s="24"/>
      <c r="BA69" s="24"/>
    </row>
    <row r="70" spans="1:53" s="42" customFormat="1" ht="15.6" customHeight="1" thickBot="1">
      <c r="A70" s="1234" t="str">
        <f>'General PNGUM'!A70</f>
        <v>Tobaiya Adventist Primary</v>
      </c>
      <c r="B70" s="1863"/>
      <c r="C70" s="1873"/>
      <c r="D70" s="1930">
        <v>53</v>
      </c>
      <c r="E70" s="1930">
        <v>44</v>
      </c>
      <c r="F70" s="1930">
        <v>62</v>
      </c>
      <c r="G70" s="1930">
        <v>49</v>
      </c>
      <c r="H70" s="1930">
        <v>44</v>
      </c>
      <c r="I70" s="1930">
        <v>33</v>
      </c>
      <c r="J70" s="1930">
        <v>30</v>
      </c>
      <c r="K70" s="1930"/>
      <c r="L70" s="1930"/>
      <c r="M70" s="1930"/>
      <c r="N70" s="1930"/>
      <c r="O70" s="1930"/>
      <c r="P70" s="1873"/>
      <c r="Q70" s="1875"/>
      <c r="R70" s="1875"/>
      <c r="S70" s="1935">
        <v>313</v>
      </c>
      <c r="T70" s="1865">
        <v>2</v>
      </c>
      <c r="U70" s="1935"/>
      <c r="V70" s="1865"/>
      <c r="W70" s="3431">
        <f t="shared" si="31"/>
        <v>315</v>
      </c>
      <c r="X70" s="3472"/>
      <c r="Y70" s="3473"/>
      <c r="Z70" s="3480">
        <v>30</v>
      </c>
      <c r="AA70" s="3478"/>
      <c r="AB70" s="1231">
        <f>'General PNGUM'!P70</f>
        <v>1</v>
      </c>
      <c r="AC70" s="2275">
        <f>'General PNGUM'!Q70</f>
        <v>0</v>
      </c>
      <c r="AD70" s="1919" t="str">
        <f>'General PNGUM'!R70</f>
        <v>-</v>
      </c>
      <c r="AE70" s="717">
        <f t="shared" si="32"/>
        <v>315</v>
      </c>
      <c r="AF70" s="1919">
        <f t="shared" si="33"/>
        <v>0</v>
      </c>
      <c r="AG70" s="1868"/>
      <c r="AH70" s="1856"/>
      <c r="AI70" s="718">
        <f t="shared" si="35"/>
        <v>30</v>
      </c>
      <c r="AJ70" s="719">
        <f t="shared" si="36"/>
        <v>0</v>
      </c>
      <c r="AK70" s="2276">
        <f t="shared" si="34"/>
        <v>315</v>
      </c>
      <c r="AM70" s="24"/>
      <c r="AN70" s="24"/>
      <c r="AO70" s="24"/>
      <c r="AP70" s="24"/>
      <c r="AQ70" s="24"/>
      <c r="AR70" s="24"/>
      <c r="AS70" s="24"/>
      <c r="AT70" s="24"/>
      <c r="AU70" s="24"/>
      <c r="AV70" s="24"/>
      <c r="AW70" s="24"/>
      <c r="AX70" s="24"/>
      <c r="AY70" s="24"/>
      <c r="AZ70" s="24"/>
      <c r="BA70" s="24"/>
    </row>
    <row r="71" spans="1:53" s="453" customFormat="1" ht="12" thickBot="1">
      <c r="A71" s="2289" t="s">
        <v>41</v>
      </c>
      <c r="B71" s="1924">
        <f t="shared" ref="B71:Y71" si="37">SUM(B55:B69)</f>
        <v>0</v>
      </c>
      <c r="C71" s="1924">
        <f t="shared" si="37"/>
        <v>0</v>
      </c>
      <c r="D71" s="1924">
        <f>SUM(D55:D70)</f>
        <v>196</v>
      </c>
      <c r="E71" s="1924">
        <f>SUM(E55:E70)</f>
        <v>176</v>
      </c>
      <c r="F71" s="1924">
        <f t="shared" ref="F71:O71" si="38">SUM(F55:F70)</f>
        <v>639</v>
      </c>
      <c r="G71" s="1924">
        <f t="shared" si="38"/>
        <v>567</v>
      </c>
      <c r="H71" s="1924">
        <f t="shared" si="38"/>
        <v>510</v>
      </c>
      <c r="I71" s="1924">
        <f t="shared" si="38"/>
        <v>497</v>
      </c>
      <c r="J71" s="1924">
        <f t="shared" si="38"/>
        <v>492</v>
      </c>
      <c r="K71" s="1924">
        <f t="shared" si="38"/>
        <v>515</v>
      </c>
      <c r="L71" s="1924">
        <f t="shared" si="38"/>
        <v>793</v>
      </c>
      <c r="M71" s="1924">
        <f t="shared" si="38"/>
        <v>450</v>
      </c>
      <c r="N71" s="1924">
        <f t="shared" si="38"/>
        <v>355</v>
      </c>
      <c r="O71" s="1924">
        <f t="shared" si="38"/>
        <v>259</v>
      </c>
      <c r="P71" s="1924">
        <f t="shared" si="37"/>
        <v>0</v>
      </c>
      <c r="Q71" s="1924"/>
      <c r="R71" s="1924">
        <f t="shared" si="37"/>
        <v>0</v>
      </c>
      <c r="S71" s="2290">
        <f>SUM(S55:S70)</f>
        <v>3308</v>
      </c>
      <c r="T71" s="2290">
        <f t="shared" ref="T71:V71" si="39">SUM(T55:T70)</f>
        <v>284</v>
      </c>
      <c r="U71" s="2290">
        <f t="shared" si="39"/>
        <v>1448</v>
      </c>
      <c r="V71" s="2290">
        <f t="shared" si="39"/>
        <v>409</v>
      </c>
      <c r="W71" s="1924">
        <f>SUM(W55:W70)</f>
        <v>5449</v>
      </c>
      <c r="X71" s="2290">
        <f>SUM(X55:X69)</f>
        <v>0</v>
      </c>
      <c r="Y71" s="2293">
        <f t="shared" si="37"/>
        <v>0</v>
      </c>
      <c r="Z71" s="2294">
        <f>SUM(Z55:Z70)</f>
        <v>561</v>
      </c>
      <c r="AA71" s="2294">
        <f>SUM(AA55:AA70)</f>
        <v>434</v>
      </c>
      <c r="AB71" s="2291">
        <f>SUM(AB55:AB70)</f>
        <v>13</v>
      </c>
      <c r="AC71" s="2291">
        <f t="shared" ref="AC71:AK71" si="40">SUM(AC55:AC70)</f>
        <v>3</v>
      </c>
      <c r="AD71" s="2291">
        <f t="shared" si="40"/>
        <v>0</v>
      </c>
      <c r="AE71" s="2291">
        <f>SUM(AE55:AE70)</f>
        <v>3592</v>
      </c>
      <c r="AF71" s="2291">
        <f t="shared" si="40"/>
        <v>1857</v>
      </c>
      <c r="AG71" s="2291">
        <f t="shared" si="40"/>
        <v>0</v>
      </c>
      <c r="AH71" s="2291">
        <f t="shared" si="40"/>
        <v>0</v>
      </c>
      <c r="AI71" s="2291">
        <f>SUM(AI55:AI70)</f>
        <v>561</v>
      </c>
      <c r="AJ71" s="2291">
        <f t="shared" si="40"/>
        <v>434</v>
      </c>
      <c r="AK71" s="2291">
        <f t="shared" si="40"/>
        <v>5449</v>
      </c>
      <c r="AM71" s="655"/>
      <c r="AN71" s="655"/>
    </row>
    <row r="72" spans="1:53" s="659" customFormat="1" ht="12" thickBot="1">
      <c r="A72" s="658"/>
      <c r="B72" s="693"/>
      <c r="C72" s="694"/>
      <c r="D72" s="694"/>
      <c r="E72" s="694"/>
      <c r="F72" s="694"/>
      <c r="G72" s="694"/>
      <c r="H72" s="694"/>
      <c r="I72" s="694"/>
      <c r="J72" s="694"/>
      <c r="K72" s="694">
        <f>SUM(C71:K71)</f>
        <v>3592</v>
      </c>
      <c r="L72" s="695"/>
      <c r="M72" s="694"/>
      <c r="N72" s="694"/>
      <c r="O72" s="694"/>
      <c r="P72" s="694"/>
      <c r="Q72" s="694"/>
      <c r="R72" s="694"/>
      <c r="S72" s="1734">
        <f>S71+T71+U71+V71</f>
        <v>5449</v>
      </c>
      <c r="T72" s="1734"/>
      <c r="U72" s="1734"/>
      <c r="V72" s="1734"/>
      <c r="W72" s="696"/>
      <c r="X72" s="1741"/>
      <c r="Y72" s="1716"/>
      <c r="Z72" s="1716"/>
      <c r="AA72" s="1717"/>
      <c r="AB72" s="1086"/>
      <c r="AC72" s="1086"/>
      <c r="AD72" s="1086"/>
      <c r="AE72" s="1086"/>
      <c r="AF72" s="1086"/>
      <c r="AG72" s="1086"/>
      <c r="AH72" s="1086"/>
      <c r="AI72" s="1086"/>
      <c r="AJ72" s="1086"/>
      <c r="AK72" s="2292"/>
      <c r="AM72" s="660"/>
      <c r="AN72" s="660"/>
    </row>
    <row r="73" spans="1:53" s="24" customFormat="1" ht="15.75" thickBot="1">
      <c r="A73" s="2279" t="s">
        <v>78</v>
      </c>
      <c r="B73" s="2280"/>
      <c r="C73" s="2280"/>
      <c r="D73" s="2295"/>
      <c r="E73" s="2280"/>
      <c r="F73" s="2280"/>
      <c r="G73" s="2280"/>
      <c r="H73" s="2280"/>
      <c r="I73" s="2280"/>
      <c r="J73" s="2280"/>
      <c r="K73" s="2280"/>
      <c r="L73" s="1922"/>
      <c r="M73" s="2280"/>
      <c r="N73" s="2280"/>
      <c r="O73" s="2280"/>
      <c r="P73" s="1922"/>
      <c r="Q73" s="1922"/>
      <c r="R73" s="1922"/>
      <c r="S73" s="2282"/>
      <c r="T73" s="2282"/>
      <c r="U73" s="2282"/>
      <c r="V73" s="2282"/>
      <c r="W73" s="2283"/>
      <c r="X73" s="2282"/>
      <c r="Y73" s="2282"/>
      <c r="Z73" s="2282"/>
      <c r="AA73" s="2284"/>
      <c r="AB73" s="2285"/>
      <c r="AC73" s="2286"/>
      <c r="AD73" s="2286"/>
      <c r="AE73" s="2286"/>
      <c r="AF73" s="2286"/>
      <c r="AG73" s="2286"/>
      <c r="AH73" s="2286"/>
      <c r="AI73" s="2286"/>
      <c r="AJ73" s="2286"/>
      <c r="AK73" s="2287"/>
    </row>
    <row r="74" spans="1:53" s="453" customFormat="1" ht="17.45" customHeight="1">
      <c r="A74" s="1234" t="str">
        <f>'General PNGUM'!A74</f>
        <v>Anga Adventist Elementary School</v>
      </c>
      <c r="B74" s="3459"/>
      <c r="C74" s="2296"/>
      <c r="D74" s="2296"/>
      <c r="E74" s="2296"/>
      <c r="F74" s="3423">
        <v>39</v>
      </c>
      <c r="G74" s="3423">
        <v>36</v>
      </c>
      <c r="H74" s="3423">
        <v>37</v>
      </c>
      <c r="I74" s="3423">
        <v>32</v>
      </c>
      <c r="J74" s="3423">
        <v>42</v>
      </c>
      <c r="K74" s="3427">
        <v>34</v>
      </c>
      <c r="L74" s="1930"/>
      <c r="M74" s="1930"/>
      <c r="O74" s="1236"/>
      <c r="P74" s="2288"/>
      <c r="Q74" s="1238"/>
      <c r="R74" s="1238"/>
      <c r="S74" s="3368">
        <v>107</v>
      </c>
      <c r="T74" s="3424">
        <v>113</v>
      </c>
      <c r="U74" s="3470"/>
      <c r="V74" s="3471"/>
      <c r="W74" s="1237">
        <f t="shared" ref="W74:W81" si="41">SUM(S74:V74)</f>
        <v>220</v>
      </c>
      <c r="X74" s="3472"/>
      <c r="Y74" s="3473"/>
      <c r="Z74" s="3493">
        <v>40</v>
      </c>
      <c r="AA74" s="3494">
        <f>M74</f>
        <v>0</v>
      </c>
      <c r="AB74" s="1231">
        <f>'General PNGUM'!P74</f>
        <v>1</v>
      </c>
      <c r="AC74" s="2275">
        <f>'General PNGUM'!Q74</f>
        <v>0</v>
      </c>
      <c r="AD74" s="1919" t="str">
        <f>'General PNGUM'!R74</f>
        <v>-</v>
      </c>
      <c r="AE74" s="717">
        <f>S74+T74</f>
        <v>220</v>
      </c>
      <c r="AF74" s="1919">
        <f>U74+V74</f>
        <v>0</v>
      </c>
      <c r="AG74" s="2275"/>
      <c r="AH74" s="724"/>
      <c r="AI74" s="718">
        <f>Z74</f>
        <v>40</v>
      </c>
      <c r="AJ74" s="719">
        <f>AA74</f>
        <v>0</v>
      </c>
      <c r="AK74" s="2276">
        <f>SUM(B74:R74)</f>
        <v>220</v>
      </c>
    </row>
    <row r="75" spans="1:53" s="453" customFormat="1" ht="17.45" customHeight="1">
      <c r="A75" s="1234" t="str">
        <f>'General PNGUM'!A75</f>
        <v>Banisu Adventist Elementary  School</v>
      </c>
      <c r="B75" s="3467"/>
      <c r="C75" s="3482"/>
      <c r="D75" s="3482"/>
      <c r="E75" s="3482"/>
      <c r="F75" s="3423">
        <v>36</v>
      </c>
      <c r="G75" s="3423">
        <v>32</v>
      </c>
      <c r="H75" s="3423">
        <v>42</v>
      </c>
      <c r="I75" s="3423">
        <v>40</v>
      </c>
      <c r="J75" s="3423">
        <v>32</v>
      </c>
      <c r="K75" s="3427">
        <v>36</v>
      </c>
      <c r="L75" s="3423"/>
      <c r="M75" s="3423"/>
      <c r="O75" s="3495"/>
      <c r="P75" s="3481"/>
      <c r="Q75" s="3496"/>
      <c r="R75" s="3496"/>
      <c r="S75" s="3368">
        <v>118</v>
      </c>
      <c r="T75" s="3424">
        <v>100</v>
      </c>
      <c r="U75" s="3470"/>
      <c r="V75" s="3471"/>
      <c r="W75" s="3431">
        <f t="shared" si="41"/>
        <v>218</v>
      </c>
      <c r="X75" s="3472"/>
      <c r="Y75" s="3473"/>
      <c r="Z75" s="3493">
        <v>43</v>
      </c>
      <c r="AA75" s="3494">
        <f>M75</f>
        <v>0</v>
      </c>
      <c r="AB75" s="3497">
        <f>'General PNGUM'!P75</f>
        <v>1</v>
      </c>
      <c r="AC75" s="3436">
        <f>'General PNGUM'!Q75</f>
        <v>0</v>
      </c>
      <c r="AD75" s="3485" t="str">
        <f>'General PNGUM'!R75</f>
        <v>-</v>
      </c>
      <c r="AE75" s="717">
        <f t="shared" ref="AE75:AE81" si="42">S75+T75</f>
        <v>218</v>
      </c>
      <c r="AF75" s="1919">
        <f t="shared" ref="AF75:AF81" si="43">U75+V75</f>
        <v>0</v>
      </c>
      <c r="AG75" s="3436"/>
      <c r="AH75" s="3437"/>
      <c r="AI75" s="718">
        <f t="shared" ref="AI75:AI81" si="44">Z75</f>
        <v>43</v>
      </c>
      <c r="AJ75" s="719">
        <f t="shared" ref="AJ75:AJ81" si="45">AA75</f>
        <v>0</v>
      </c>
      <c r="AK75" s="3438">
        <f t="shared" ref="AK75:AK81" si="46">SUM(B75:R75)</f>
        <v>218</v>
      </c>
    </row>
    <row r="76" spans="1:53" s="453" customFormat="1" ht="17.45" customHeight="1">
      <c r="A76" s="1234" t="str">
        <f>'General PNGUM'!A76</f>
        <v>Gabensis Adventist Primary School</v>
      </c>
      <c r="B76" s="3467"/>
      <c r="C76" s="3482"/>
      <c r="D76" s="3482"/>
      <c r="E76" s="3482"/>
      <c r="F76" s="3423">
        <v>64</v>
      </c>
      <c r="G76" s="3423">
        <v>67</v>
      </c>
      <c r="H76" s="3423">
        <v>61</v>
      </c>
      <c r="I76" s="3423">
        <v>65</v>
      </c>
      <c r="J76" s="3423">
        <v>64</v>
      </c>
      <c r="K76" s="3427">
        <v>70</v>
      </c>
      <c r="L76" s="3423"/>
      <c r="M76" s="3423"/>
      <c r="O76" s="3495"/>
      <c r="P76" s="3481"/>
      <c r="Q76" s="3496"/>
      <c r="R76" s="3496"/>
      <c r="S76" s="3368">
        <v>157</v>
      </c>
      <c r="T76" s="3424">
        <v>234</v>
      </c>
      <c r="U76" s="3470"/>
      <c r="V76" s="3471"/>
      <c r="W76" s="3431">
        <f t="shared" si="41"/>
        <v>391</v>
      </c>
      <c r="X76" s="3472">
        <v>15</v>
      </c>
      <c r="Y76" s="3473"/>
      <c r="Z76" s="3493">
        <v>80</v>
      </c>
      <c r="AA76" s="3494">
        <f>M76</f>
        <v>0</v>
      </c>
      <c r="AB76" s="3497">
        <f>'General PNGUM'!P76</f>
        <v>1</v>
      </c>
      <c r="AC76" s="3436">
        <f>'General PNGUM'!Q76</f>
        <v>0</v>
      </c>
      <c r="AD76" s="3485" t="str">
        <f>'General PNGUM'!R76</f>
        <v>-</v>
      </c>
      <c r="AE76" s="717">
        <f t="shared" si="42"/>
        <v>391</v>
      </c>
      <c r="AF76" s="1919">
        <f t="shared" si="43"/>
        <v>0</v>
      </c>
      <c r="AG76" s="3436"/>
      <c r="AH76" s="3437"/>
      <c r="AI76" s="718">
        <f t="shared" si="44"/>
        <v>80</v>
      </c>
      <c r="AJ76" s="719">
        <f t="shared" si="45"/>
        <v>0</v>
      </c>
      <c r="AK76" s="3438">
        <f t="shared" si="46"/>
        <v>391</v>
      </c>
    </row>
    <row r="77" spans="1:53" s="453" customFormat="1" ht="17.45" customHeight="1">
      <c r="A77" s="1234" t="str">
        <f>'General PNGUM'!A77</f>
        <v>Komako Adventist Primary School</v>
      </c>
      <c r="B77" s="3467"/>
      <c r="C77" s="3482"/>
      <c r="D77" s="3482"/>
      <c r="E77" s="3482"/>
      <c r="F77" s="3423"/>
      <c r="G77" s="3423"/>
      <c r="H77" s="3423"/>
      <c r="I77" s="3423"/>
      <c r="J77" s="3423"/>
      <c r="K77" s="3427"/>
      <c r="L77" s="3423"/>
      <c r="M77" s="3423"/>
      <c r="O77" s="3495"/>
      <c r="P77" s="3481"/>
      <c r="Q77" s="3496"/>
      <c r="R77" s="3496"/>
      <c r="S77" s="3368"/>
      <c r="T77" s="3424"/>
      <c r="U77" s="3470"/>
      <c r="V77" s="3471"/>
      <c r="W77" s="3431">
        <f t="shared" si="41"/>
        <v>0</v>
      </c>
      <c r="X77" s="3472"/>
      <c r="Y77" s="3473"/>
      <c r="Z77" s="3493">
        <f>K77</f>
        <v>0</v>
      </c>
      <c r="AA77" s="3494">
        <f>M77</f>
        <v>0</v>
      </c>
      <c r="AB77" s="3497">
        <f>'General PNGUM'!P77</f>
        <v>0</v>
      </c>
      <c r="AC77" s="3436">
        <f>'General PNGUM'!Q77</f>
        <v>0</v>
      </c>
      <c r="AD77" s="3485" t="str">
        <f>'General PNGUM'!R77</f>
        <v>-</v>
      </c>
      <c r="AE77" s="717">
        <f t="shared" si="42"/>
        <v>0</v>
      </c>
      <c r="AF77" s="1919">
        <f t="shared" si="43"/>
        <v>0</v>
      </c>
      <c r="AG77" s="3436"/>
      <c r="AH77" s="3437"/>
      <c r="AI77" s="718">
        <f t="shared" si="44"/>
        <v>0</v>
      </c>
      <c r="AJ77" s="719">
        <f t="shared" si="45"/>
        <v>0</v>
      </c>
      <c r="AK77" s="3438">
        <f t="shared" si="46"/>
        <v>0</v>
      </c>
    </row>
    <row r="78" spans="1:53" s="453" customFormat="1" ht="17.45" customHeight="1">
      <c r="A78" s="1234" t="str">
        <f>'General PNGUM'!A78</f>
        <v>Ragiampun Primary School</v>
      </c>
      <c r="B78" s="3467"/>
      <c r="C78" s="3482"/>
      <c r="D78" s="3482"/>
      <c r="E78" s="3482"/>
      <c r="F78" s="3423">
        <v>57</v>
      </c>
      <c r="G78" s="3423">
        <v>42</v>
      </c>
      <c r="H78" s="3423">
        <v>35</v>
      </c>
      <c r="I78" s="3423">
        <v>37</v>
      </c>
      <c r="J78" s="3423">
        <v>35</v>
      </c>
      <c r="K78" s="3427">
        <v>30</v>
      </c>
      <c r="L78" s="3423"/>
      <c r="M78" s="3423"/>
      <c r="O78" s="3495"/>
      <c r="P78" s="3481"/>
      <c r="Q78" s="3496"/>
      <c r="R78" s="3496"/>
      <c r="S78" s="3368">
        <v>117</v>
      </c>
      <c r="T78" s="3424">
        <v>119</v>
      </c>
      <c r="U78" s="3470"/>
      <c r="V78" s="3471"/>
      <c r="W78" s="3431">
        <f t="shared" si="41"/>
        <v>236</v>
      </c>
      <c r="X78" s="3472"/>
      <c r="Y78" s="3473"/>
      <c r="Z78" s="3493">
        <v>35</v>
      </c>
      <c r="AA78" s="3494">
        <f>M78</f>
        <v>0</v>
      </c>
      <c r="AB78" s="3497">
        <f>'General PNGUM'!P79</f>
        <v>0</v>
      </c>
      <c r="AC78" s="3436">
        <f>'General PNGUM'!Q79</f>
        <v>1</v>
      </c>
      <c r="AD78" s="3485" t="str">
        <f>'General PNGUM'!R79</f>
        <v>-</v>
      </c>
      <c r="AE78" s="717">
        <f t="shared" si="42"/>
        <v>236</v>
      </c>
      <c r="AF78" s="1919">
        <f t="shared" si="43"/>
        <v>0</v>
      </c>
      <c r="AG78" s="3436"/>
      <c r="AH78" s="3437"/>
      <c r="AI78" s="718">
        <f t="shared" si="44"/>
        <v>35</v>
      </c>
      <c r="AJ78" s="719">
        <f t="shared" si="45"/>
        <v>0</v>
      </c>
      <c r="AK78" s="3438">
        <f t="shared" si="46"/>
        <v>236</v>
      </c>
    </row>
    <row r="79" spans="1:53" s="453" customFormat="1" ht="17.45" customHeight="1">
      <c r="A79" s="1234" t="str">
        <f>'General PNGUM'!A79</f>
        <v>Ragiampun High School</v>
      </c>
      <c r="B79" s="3483"/>
      <c r="C79" s="2297"/>
      <c r="D79" s="2297"/>
      <c r="E79" s="2297"/>
      <c r="F79" s="3423"/>
      <c r="G79" s="3423"/>
      <c r="H79" s="3423"/>
      <c r="I79" s="3423"/>
      <c r="J79" s="3423"/>
      <c r="L79" s="3423">
        <v>162</v>
      </c>
      <c r="M79" s="3423">
        <v>146</v>
      </c>
      <c r="O79" s="2298"/>
      <c r="P79" s="1926"/>
      <c r="Q79" s="1925"/>
      <c r="R79" s="1925"/>
      <c r="S79" s="3470"/>
      <c r="T79" s="3471"/>
      <c r="U79" s="3470">
        <v>157</v>
      </c>
      <c r="V79" s="3471">
        <v>151</v>
      </c>
      <c r="W79" s="3431">
        <f t="shared" si="41"/>
        <v>308</v>
      </c>
      <c r="X79" s="3472"/>
      <c r="Y79" s="3473">
        <v>30</v>
      </c>
      <c r="Z79" s="3493"/>
      <c r="AA79" s="3494">
        <v>150</v>
      </c>
      <c r="AB79" s="3497">
        <f>'General PNGUM'!P78</f>
        <v>1</v>
      </c>
      <c r="AC79" s="3436">
        <f>'General PNGUM'!Q78</f>
        <v>0</v>
      </c>
      <c r="AD79" s="3485" t="str">
        <f>'General PNGUM'!R78</f>
        <v>-</v>
      </c>
      <c r="AE79" s="717">
        <f>S79+T79</f>
        <v>0</v>
      </c>
      <c r="AF79" s="1919">
        <f>U79+V79</f>
        <v>308</v>
      </c>
      <c r="AG79" s="3436"/>
      <c r="AH79" s="3437"/>
      <c r="AI79" s="718">
        <f t="shared" si="44"/>
        <v>0</v>
      </c>
      <c r="AJ79" s="719">
        <f t="shared" si="45"/>
        <v>150</v>
      </c>
      <c r="AK79" s="3438">
        <f>SUM(B79:R79)</f>
        <v>308</v>
      </c>
    </row>
    <row r="80" spans="1:53" s="453" customFormat="1" ht="17.45" customHeight="1">
      <c r="A80" s="1234" t="str">
        <f>'General PNGUM'!A80</f>
        <v>Tanam Adventist Primary School</v>
      </c>
      <c r="B80" s="3483"/>
      <c r="C80" s="2297"/>
      <c r="D80" s="2297"/>
      <c r="E80" s="2297"/>
      <c r="F80" s="3423">
        <v>84</v>
      </c>
      <c r="G80" s="3423">
        <v>83</v>
      </c>
      <c r="H80" s="3423">
        <v>71</v>
      </c>
      <c r="I80" s="3423">
        <v>73</v>
      </c>
      <c r="J80" s="3423">
        <v>51</v>
      </c>
      <c r="K80" s="3427">
        <v>38</v>
      </c>
      <c r="L80" s="3423"/>
      <c r="M80" s="3423"/>
      <c r="O80" s="2298"/>
      <c r="P80" s="1926"/>
      <c r="Q80" s="1925"/>
      <c r="R80" s="1925"/>
      <c r="S80" s="3368">
        <v>204</v>
      </c>
      <c r="T80" s="3424">
        <v>196</v>
      </c>
      <c r="U80" s="3470"/>
      <c r="V80" s="3471"/>
      <c r="W80" s="3431">
        <f t="shared" ref="W80" si="47">SUM(S80:V80)</f>
        <v>400</v>
      </c>
      <c r="X80" s="3472"/>
      <c r="Y80" s="3473"/>
      <c r="Z80" s="3493">
        <v>46</v>
      </c>
      <c r="AA80" s="3494">
        <f>M80</f>
        <v>0</v>
      </c>
      <c r="AB80" s="3497">
        <f>'General PNGUM'!P80</f>
        <v>1</v>
      </c>
      <c r="AC80" s="3436">
        <f>'General PNGUM'!Q80</f>
        <v>0</v>
      </c>
      <c r="AD80" s="3485" t="str">
        <f>'General PNGUM'!R80</f>
        <v>-</v>
      </c>
      <c r="AE80" s="717">
        <f>S80+T80</f>
        <v>400</v>
      </c>
      <c r="AF80" s="1919">
        <f>U80+V80</f>
        <v>0</v>
      </c>
      <c r="AG80" s="3436"/>
      <c r="AH80" s="3437"/>
      <c r="AI80" s="718">
        <f t="shared" si="44"/>
        <v>46</v>
      </c>
      <c r="AJ80" s="719">
        <f t="shared" si="45"/>
        <v>0</v>
      </c>
      <c r="AK80" s="3438">
        <f>SUM(B80:R80)</f>
        <v>400</v>
      </c>
    </row>
    <row r="81" spans="1:40" s="453" customFormat="1" ht="17.45" customHeight="1" thickBot="1">
      <c r="A81" s="1234" t="str">
        <f>'General PNGUM'!A81</f>
        <v>lae Adventist Primary</v>
      </c>
      <c r="B81" s="3483"/>
      <c r="C81" s="2297"/>
      <c r="D81" s="2297"/>
      <c r="E81" s="2297"/>
      <c r="F81" s="1930">
        <v>131</v>
      </c>
      <c r="G81" s="1930">
        <v>142</v>
      </c>
      <c r="H81" s="1930">
        <v>141</v>
      </c>
      <c r="I81" s="1930">
        <v>139</v>
      </c>
      <c r="J81" s="1930">
        <v>89</v>
      </c>
      <c r="K81" s="1932">
        <v>90</v>
      </c>
      <c r="L81" s="3427"/>
      <c r="M81" s="3427"/>
      <c r="O81" s="2298"/>
      <c r="P81" s="1926"/>
      <c r="Q81" s="1925"/>
      <c r="R81" s="1925"/>
      <c r="S81" s="3368">
        <v>369</v>
      </c>
      <c r="T81" s="3424">
        <v>363</v>
      </c>
      <c r="U81" s="3461"/>
      <c r="V81" s="3462"/>
      <c r="W81" s="2299">
        <f t="shared" si="41"/>
        <v>732</v>
      </c>
      <c r="X81" s="3498"/>
      <c r="Y81" s="3464"/>
      <c r="Z81" s="3493">
        <f>K81</f>
        <v>90</v>
      </c>
      <c r="AA81" s="3494">
        <f>M81</f>
        <v>0</v>
      </c>
      <c r="AB81" s="1853">
        <f>'General PNGUM'!P81</f>
        <v>1</v>
      </c>
      <c r="AC81" s="1889">
        <f>'General PNGUM'!Q81</f>
        <v>0</v>
      </c>
      <c r="AD81" s="1890" t="str">
        <f>'General PNGUM'!R81</f>
        <v>-</v>
      </c>
      <c r="AE81" s="1088">
        <f t="shared" si="42"/>
        <v>732</v>
      </c>
      <c r="AF81" s="1089">
        <f t="shared" si="43"/>
        <v>0</v>
      </c>
      <c r="AG81" s="1889"/>
      <c r="AH81" s="1854"/>
      <c r="AI81" s="718">
        <f t="shared" si="44"/>
        <v>90</v>
      </c>
      <c r="AJ81" s="719">
        <f t="shared" si="45"/>
        <v>0</v>
      </c>
      <c r="AK81" s="1090">
        <f t="shared" si="46"/>
        <v>732</v>
      </c>
    </row>
    <row r="82" spans="1:40" s="453" customFormat="1" ht="12" thickBot="1">
      <c r="A82" s="2289" t="s">
        <v>41</v>
      </c>
      <c r="B82" s="1924">
        <f t="shared" ref="B82:AK82" si="48">SUM(B74:B81)</f>
        <v>0</v>
      </c>
      <c r="C82" s="1924">
        <f t="shared" si="48"/>
        <v>0</v>
      </c>
      <c r="D82" s="1924">
        <f t="shared" si="48"/>
        <v>0</v>
      </c>
      <c r="E82" s="1924">
        <f>SUM(E74:E81)</f>
        <v>0</v>
      </c>
      <c r="F82" s="1924">
        <f t="shared" ref="F82:N82" si="49">SUM(F74:F81)</f>
        <v>411</v>
      </c>
      <c r="G82" s="1924">
        <f t="shared" si="49"/>
        <v>402</v>
      </c>
      <c r="H82" s="1924">
        <f t="shared" si="49"/>
        <v>387</v>
      </c>
      <c r="I82" s="1924">
        <f t="shared" si="49"/>
        <v>386</v>
      </c>
      <c r="J82" s="1924">
        <f t="shared" si="49"/>
        <v>313</v>
      </c>
      <c r="K82" s="1924">
        <f t="shared" si="49"/>
        <v>298</v>
      </c>
      <c r="L82" s="1924">
        <f t="shared" si="49"/>
        <v>162</v>
      </c>
      <c r="M82" s="1924">
        <f t="shared" si="49"/>
        <v>146</v>
      </c>
      <c r="N82" s="1924">
        <f t="shared" si="49"/>
        <v>0</v>
      </c>
      <c r="O82" s="1924">
        <f t="shared" si="48"/>
        <v>0</v>
      </c>
      <c r="P82" s="1924">
        <f t="shared" si="48"/>
        <v>0</v>
      </c>
      <c r="Q82" s="1924"/>
      <c r="R82" s="1924">
        <f t="shared" si="48"/>
        <v>0</v>
      </c>
      <c r="S82" s="2290">
        <f t="shared" si="48"/>
        <v>1072</v>
      </c>
      <c r="T82" s="2290">
        <f t="shared" si="48"/>
        <v>1125</v>
      </c>
      <c r="U82" s="2290">
        <f t="shared" si="48"/>
        <v>157</v>
      </c>
      <c r="V82" s="2290">
        <f t="shared" si="48"/>
        <v>151</v>
      </c>
      <c r="W82" s="1924">
        <f t="shared" si="48"/>
        <v>2505</v>
      </c>
      <c r="X82" s="2290">
        <f t="shared" si="48"/>
        <v>15</v>
      </c>
      <c r="Y82" s="2293">
        <f t="shared" si="48"/>
        <v>30</v>
      </c>
      <c r="Z82" s="2293">
        <f t="shared" si="48"/>
        <v>334</v>
      </c>
      <c r="AA82" s="2294">
        <f t="shared" si="48"/>
        <v>150</v>
      </c>
      <c r="AB82" s="2291">
        <f t="shared" si="48"/>
        <v>6</v>
      </c>
      <c r="AC82" s="2300">
        <f t="shared" si="48"/>
        <v>1</v>
      </c>
      <c r="AD82" s="2300">
        <f t="shared" si="48"/>
        <v>0</v>
      </c>
      <c r="AE82" s="2301">
        <f t="shared" si="48"/>
        <v>2197</v>
      </c>
      <c r="AF82" s="2301">
        <f t="shared" si="48"/>
        <v>308</v>
      </c>
      <c r="AG82" s="2301">
        <f t="shared" si="48"/>
        <v>0</v>
      </c>
      <c r="AH82" s="2300">
        <f t="shared" si="48"/>
        <v>0</v>
      </c>
      <c r="AI82" s="2301">
        <f t="shared" si="48"/>
        <v>334</v>
      </c>
      <c r="AJ82" s="2301">
        <f t="shared" si="48"/>
        <v>150</v>
      </c>
      <c r="AK82" s="2302">
        <f t="shared" si="48"/>
        <v>2505</v>
      </c>
      <c r="AM82" s="655"/>
      <c r="AN82" s="655"/>
    </row>
    <row r="83" spans="1:40" s="659" customFormat="1" ht="12" thickBot="1">
      <c r="A83" s="658"/>
      <c r="B83" s="693"/>
      <c r="C83" s="694"/>
      <c r="D83" s="694"/>
      <c r="E83" s="694"/>
      <c r="F83" s="694"/>
      <c r="G83" s="694"/>
      <c r="H83" s="694"/>
      <c r="I83" s="694"/>
      <c r="J83" s="694"/>
      <c r="K83" s="694">
        <f>SUM(C82:K82)</f>
        <v>2197</v>
      </c>
      <c r="L83" s="695"/>
      <c r="M83" s="694"/>
      <c r="N83" s="694"/>
      <c r="O83" s="694"/>
      <c r="P83" s="694"/>
      <c r="Q83" s="694"/>
      <c r="R83" s="694"/>
      <c r="S83" s="1734">
        <f>S82+T82+U82+V82</f>
        <v>2505</v>
      </c>
      <c r="T83" s="1734"/>
      <c r="U83" s="1734"/>
      <c r="V83" s="1734"/>
      <c r="W83" s="696"/>
      <c r="X83" s="1741"/>
      <c r="Y83" s="1716"/>
      <c r="Z83" s="1716"/>
      <c r="AA83" s="1717"/>
      <c r="AB83" s="1086"/>
      <c r="AC83" s="1086"/>
      <c r="AD83" s="1086"/>
      <c r="AE83" s="1086"/>
      <c r="AF83" s="1086"/>
      <c r="AG83" s="1086"/>
      <c r="AH83" s="1086"/>
      <c r="AI83" s="1086"/>
      <c r="AJ83" s="1086"/>
      <c r="AK83" s="2292"/>
      <c r="AM83" s="660"/>
      <c r="AN83" s="660"/>
    </row>
    <row r="84" spans="1:40" s="24" customFormat="1" ht="15.75" thickBot="1">
      <c r="A84" s="2303" t="s">
        <v>87</v>
      </c>
      <c r="B84" s="2304"/>
      <c r="C84" s="2304"/>
      <c r="D84" s="2305"/>
      <c r="E84" s="2304"/>
      <c r="F84" s="2304"/>
      <c r="G84" s="2304"/>
      <c r="H84" s="2304"/>
      <c r="I84" s="2304"/>
      <c r="J84" s="2304"/>
      <c r="K84" s="2304"/>
      <c r="L84" s="2304"/>
      <c r="M84" s="2304"/>
      <c r="N84" s="2304"/>
      <c r="O84" s="2304"/>
      <c r="P84" s="1934"/>
      <c r="Q84" s="1934"/>
      <c r="R84" s="1934"/>
      <c r="S84" s="2282"/>
      <c r="T84" s="2282"/>
      <c r="U84" s="2282"/>
      <c r="V84" s="2282"/>
      <c r="W84" s="2283"/>
      <c r="X84" s="2282"/>
      <c r="Y84" s="2282"/>
      <c r="Z84" s="2282"/>
      <c r="AA84" s="2284"/>
      <c r="AB84" s="2306"/>
      <c r="AC84" s="2306"/>
      <c r="AD84" s="2306"/>
      <c r="AE84" s="2306"/>
      <c r="AF84" s="2306"/>
      <c r="AG84" s="2306"/>
      <c r="AH84" s="2306"/>
      <c r="AI84" s="2306"/>
      <c r="AJ84" s="2306"/>
      <c r="AK84" s="2307"/>
    </row>
    <row r="85" spans="1:40" s="24" customFormat="1" ht="11.25">
      <c r="A85" s="1234" t="str">
        <f>'General PNGUM'!A85</f>
        <v>Akurai Primary School</v>
      </c>
      <c r="B85" s="3459"/>
      <c r="C85" s="1930"/>
      <c r="D85" s="3499">
        <v>0</v>
      </c>
      <c r="E85" s="3423">
        <v>0</v>
      </c>
      <c r="F85" s="3423">
        <v>50</v>
      </c>
      <c r="G85" s="3423">
        <v>39</v>
      </c>
      <c r="H85" s="3423">
        <v>31</v>
      </c>
      <c r="I85" s="3423">
        <v>22</v>
      </c>
      <c r="J85" s="3423">
        <v>0</v>
      </c>
      <c r="K85" s="3499">
        <v>17</v>
      </c>
      <c r="L85" s="1916"/>
      <c r="M85" s="1916"/>
      <c r="O85" s="1916"/>
      <c r="P85" s="1916"/>
      <c r="Q85" s="1299"/>
      <c r="R85" s="1299"/>
      <c r="S85" s="3421">
        <v>87</v>
      </c>
      <c r="T85" s="3428">
        <v>72</v>
      </c>
      <c r="U85" s="3439"/>
      <c r="V85" s="3430"/>
      <c r="W85" s="1237">
        <f t="shared" ref="W85:W109" si="50">SUM(S85:V85)</f>
        <v>159</v>
      </c>
      <c r="X85" s="3500">
        <v>0</v>
      </c>
      <c r="Y85" s="3501"/>
      <c r="Z85" s="3502">
        <v>17</v>
      </c>
      <c r="AA85" s="3503"/>
      <c r="AB85" s="3497">
        <f>'General PNGUM'!P85</f>
        <v>1</v>
      </c>
      <c r="AC85" s="3436">
        <f>'General PNGUM'!Q85</f>
        <v>0</v>
      </c>
      <c r="AD85" s="3485" t="str">
        <f>'General PNGUM'!R85</f>
        <v>-</v>
      </c>
      <c r="AE85" s="717">
        <f t="shared" ref="AE85:AE109" si="51">S85+T85</f>
        <v>159</v>
      </c>
      <c r="AF85" s="1919">
        <f t="shared" ref="AF85:AF108" si="52">U85+V85</f>
        <v>0</v>
      </c>
      <c r="AG85" s="3436"/>
      <c r="AH85" s="3437"/>
      <c r="AI85" s="718">
        <f>Z85</f>
        <v>17</v>
      </c>
      <c r="AJ85" s="719">
        <f>AA85</f>
        <v>0</v>
      </c>
      <c r="AK85" s="3438">
        <f t="shared" ref="AK85:AK108" si="53">SUM(B85:R85)</f>
        <v>159</v>
      </c>
    </row>
    <row r="86" spans="1:40" s="24" customFormat="1" ht="22.5">
      <c r="A86" s="1234" t="str">
        <f>'General PNGUM'!A86</f>
        <v>Asai Adventist Primary School</v>
      </c>
      <c r="B86" s="3467"/>
      <c r="C86" s="3504"/>
      <c r="D86" s="3499">
        <v>0</v>
      </c>
      <c r="E86" s="3499">
        <v>0</v>
      </c>
      <c r="F86" s="3423">
        <v>15</v>
      </c>
      <c r="G86" s="3423">
        <v>21</v>
      </c>
      <c r="H86" s="3423">
        <v>20</v>
      </c>
      <c r="I86" s="3423">
        <v>25</v>
      </c>
      <c r="J86" s="3423">
        <v>14</v>
      </c>
      <c r="K86" s="3423">
        <v>22</v>
      </c>
      <c r="L86" s="3423"/>
      <c r="M86" s="3423"/>
      <c r="O86" s="3423"/>
      <c r="P86" s="3423"/>
      <c r="Q86" s="3505"/>
      <c r="R86" s="3505"/>
      <c r="S86" s="3489">
        <v>93</v>
      </c>
      <c r="T86" s="3490">
        <v>24</v>
      </c>
      <c r="U86" s="3506"/>
      <c r="V86" s="3492"/>
      <c r="W86" s="1237">
        <f t="shared" si="50"/>
        <v>117</v>
      </c>
      <c r="X86" s="3500">
        <v>2</v>
      </c>
      <c r="Y86" s="3501"/>
      <c r="Z86" s="3477">
        <v>22</v>
      </c>
      <c r="AA86" s="3507"/>
      <c r="AB86" s="3497">
        <f>'General PNGUM'!P86</f>
        <v>1</v>
      </c>
      <c r="AC86" s="3436">
        <f>'General PNGUM'!Q86</f>
        <v>0</v>
      </c>
      <c r="AD86" s="3485" t="str">
        <f>'General PNGUM'!R86</f>
        <v>-</v>
      </c>
      <c r="AE86" s="717">
        <f t="shared" si="51"/>
        <v>117</v>
      </c>
      <c r="AF86" s="1919">
        <f t="shared" si="52"/>
        <v>0</v>
      </c>
      <c r="AG86" s="3436"/>
      <c r="AH86" s="3437"/>
      <c r="AI86" s="718">
        <f t="shared" ref="AI86:AI97" si="54">Z86</f>
        <v>22</v>
      </c>
      <c r="AJ86" s="719">
        <f t="shared" ref="AJ86:AJ97" si="55">AA86</f>
        <v>0</v>
      </c>
      <c r="AK86" s="3438">
        <f t="shared" si="53"/>
        <v>117</v>
      </c>
    </row>
    <row r="87" spans="1:40" s="24" customFormat="1" ht="22.5">
      <c r="A87" s="1234" t="s">
        <v>90</v>
      </c>
      <c r="B87" s="3467"/>
      <c r="C87" s="3504"/>
      <c r="D87" s="3499">
        <v>26</v>
      </c>
      <c r="E87" s="3499">
        <v>29</v>
      </c>
      <c r="F87" s="3423">
        <v>17</v>
      </c>
      <c r="G87" s="3423">
        <v>0</v>
      </c>
      <c r="H87" s="3423">
        <v>0</v>
      </c>
      <c r="I87" s="3423">
        <v>0</v>
      </c>
      <c r="J87" s="3423">
        <v>0</v>
      </c>
      <c r="K87" s="3423">
        <v>0</v>
      </c>
      <c r="L87" s="3423"/>
      <c r="M87" s="3423"/>
      <c r="O87" s="3423"/>
      <c r="P87" s="3423"/>
      <c r="Q87" s="3505"/>
      <c r="R87" s="3505"/>
      <c r="S87" s="3489">
        <v>27</v>
      </c>
      <c r="T87" s="3490">
        <v>45</v>
      </c>
      <c r="U87" s="3506"/>
      <c r="V87" s="3492"/>
      <c r="W87" s="1237">
        <f t="shared" si="50"/>
        <v>72</v>
      </c>
      <c r="X87" s="3500"/>
      <c r="Y87" s="3501"/>
      <c r="Z87" s="3477"/>
      <c r="AA87" s="3507"/>
      <c r="AB87" s="3497"/>
      <c r="AC87" s="3436"/>
      <c r="AD87" s="3485"/>
      <c r="AE87" s="717"/>
      <c r="AF87" s="1919"/>
      <c r="AG87" s="3436"/>
      <c r="AH87" s="3437"/>
      <c r="AI87" s="718"/>
      <c r="AJ87" s="719"/>
      <c r="AK87" s="3438"/>
    </row>
    <row r="88" spans="1:40" s="24" customFormat="1" ht="22.5">
      <c r="A88" s="1234" t="str">
        <f>'General PNGUM'!A88</f>
        <v>Bangapala Adventist Primary School</v>
      </c>
      <c r="B88" s="3467"/>
      <c r="C88" s="3423"/>
      <c r="D88" s="3499">
        <v>0</v>
      </c>
      <c r="E88" s="3499">
        <v>0</v>
      </c>
      <c r="F88" s="3423">
        <v>39</v>
      </c>
      <c r="G88" s="3423">
        <v>33</v>
      </c>
      <c r="H88" s="3423">
        <v>25</v>
      </c>
      <c r="I88" s="3423">
        <v>16</v>
      </c>
      <c r="J88" s="3423">
        <v>17</v>
      </c>
      <c r="K88" s="3423">
        <v>16</v>
      </c>
      <c r="L88" s="3423"/>
      <c r="M88" s="3423"/>
      <c r="O88" s="3423"/>
      <c r="P88" s="3423"/>
      <c r="Q88" s="3424"/>
      <c r="R88" s="3424"/>
      <c r="S88" s="3421">
        <v>105</v>
      </c>
      <c r="T88" s="3428">
        <v>41</v>
      </c>
      <c r="U88" s="3429"/>
      <c r="V88" s="3430"/>
      <c r="W88" s="1237">
        <f t="shared" si="50"/>
        <v>146</v>
      </c>
      <c r="X88" s="3500"/>
      <c r="Y88" s="3501"/>
      <c r="Z88" s="3477">
        <v>16</v>
      </c>
      <c r="AA88" s="3507"/>
      <c r="AB88" s="3497">
        <f>'General PNGUM'!P88</f>
        <v>1</v>
      </c>
      <c r="AC88" s="3436">
        <f>'General PNGUM'!Q88</f>
        <v>0</v>
      </c>
      <c r="AD88" s="3485" t="str">
        <f>'General PNGUM'!R88</f>
        <v>-</v>
      </c>
      <c r="AE88" s="717">
        <f t="shared" si="51"/>
        <v>146</v>
      </c>
      <c r="AF88" s="1919">
        <f t="shared" si="52"/>
        <v>0</v>
      </c>
      <c r="AG88" s="3436"/>
      <c r="AH88" s="3437"/>
      <c r="AI88" s="718">
        <f t="shared" si="54"/>
        <v>16</v>
      </c>
      <c r="AJ88" s="719">
        <f t="shared" si="55"/>
        <v>0</v>
      </c>
      <c r="AK88" s="3438">
        <f t="shared" si="53"/>
        <v>146</v>
      </c>
    </row>
    <row r="89" spans="1:40" s="24" customFormat="1" ht="11.25">
      <c r="A89" s="2175" t="str">
        <f>'General PNGUM'!A89</f>
        <v>Bobirumpun Primary</v>
      </c>
      <c r="B89" s="3467"/>
      <c r="C89" s="3423"/>
      <c r="D89" s="3499"/>
      <c r="E89" s="3499"/>
      <c r="F89" s="3423"/>
      <c r="G89" s="3423"/>
      <c r="H89" s="3423"/>
      <c r="I89" s="3423"/>
      <c r="J89" s="3423"/>
      <c r="K89" s="3423"/>
      <c r="L89" s="3423"/>
      <c r="M89" s="3423"/>
      <c r="O89" s="3423"/>
      <c r="P89" s="3423"/>
      <c r="Q89" s="3424"/>
      <c r="R89" s="3424"/>
      <c r="S89" s="3421"/>
      <c r="T89" s="3428"/>
      <c r="U89" s="3429"/>
      <c r="V89" s="3430"/>
      <c r="W89" s="1237">
        <f t="shared" si="50"/>
        <v>0</v>
      </c>
      <c r="X89" s="3500"/>
      <c r="Y89" s="3501"/>
      <c r="Z89" s="3477"/>
      <c r="AA89" s="3507"/>
      <c r="AB89" s="3497"/>
      <c r="AC89" s="3436"/>
      <c r="AD89" s="3485"/>
      <c r="AE89" s="717"/>
      <c r="AF89" s="1919"/>
      <c r="AG89" s="3436"/>
      <c r="AH89" s="3437"/>
      <c r="AI89" s="718"/>
      <c r="AJ89" s="719"/>
      <c r="AK89" s="3438"/>
    </row>
    <row r="90" spans="1:40" s="24" customFormat="1" ht="22.5">
      <c r="A90" s="1234" t="str">
        <f>'General PNGUM'!A90</f>
        <v>Bondek Adventist Primary School</v>
      </c>
      <c r="B90" s="3467"/>
      <c r="C90" s="3423"/>
      <c r="D90" s="3499">
        <v>0</v>
      </c>
      <c r="E90" s="3499">
        <v>0</v>
      </c>
      <c r="F90" s="3423">
        <v>6</v>
      </c>
      <c r="G90" s="3423">
        <v>12</v>
      </c>
      <c r="H90" s="3423">
        <v>13</v>
      </c>
      <c r="I90" s="3423">
        <v>7</v>
      </c>
      <c r="J90" s="3423">
        <v>0</v>
      </c>
      <c r="K90" s="3423">
        <v>22</v>
      </c>
      <c r="L90" s="3423"/>
      <c r="M90" s="3423"/>
      <c r="O90" s="3423"/>
      <c r="P90" s="3423"/>
      <c r="Q90" s="3424"/>
      <c r="R90" s="3424"/>
      <c r="S90" s="3421">
        <v>55</v>
      </c>
      <c r="T90" s="3428">
        <v>5</v>
      </c>
      <c r="U90" s="3429"/>
      <c r="V90" s="3430"/>
      <c r="W90" s="1237">
        <f t="shared" si="50"/>
        <v>60</v>
      </c>
      <c r="X90" s="3500">
        <v>3</v>
      </c>
      <c r="Y90" s="3501"/>
      <c r="Z90" s="3477">
        <v>22</v>
      </c>
      <c r="AA90" s="3507"/>
      <c r="AB90" s="3497">
        <f>'General PNGUM'!P90</f>
        <v>1</v>
      </c>
      <c r="AC90" s="3436">
        <f>'General PNGUM'!Q90</f>
        <v>0</v>
      </c>
      <c r="AD90" s="3485" t="str">
        <f>'General PNGUM'!R90</f>
        <v>-</v>
      </c>
      <c r="AE90" s="717">
        <f t="shared" si="51"/>
        <v>60</v>
      </c>
      <c r="AF90" s="1919">
        <f t="shared" si="52"/>
        <v>0</v>
      </c>
      <c r="AG90" s="3436"/>
      <c r="AH90" s="3437"/>
      <c r="AI90" s="718">
        <f t="shared" si="54"/>
        <v>22</v>
      </c>
      <c r="AJ90" s="719">
        <f t="shared" si="55"/>
        <v>0</v>
      </c>
      <c r="AK90" s="3438">
        <f t="shared" si="53"/>
        <v>60</v>
      </c>
    </row>
    <row r="91" spans="1:40" s="24" customFormat="1" ht="21.95" customHeight="1">
      <c r="A91" s="1234" t="str">
        <f>'General PNGUM'!A91</f>
        <v>Boroi Adventist Primary School</v>
      </c>
      <c r="B91" s="3467"/>
      <c r="C91" s="3423"/>
      <c r="D91" s="3499">
        <v>36</v>
      </c>
      <c r="E91" s="3499">
        <v>41</v>
      </c>
      <c r="F91" s="3423">
        <v>53</v>
      </c>
      <c r="G91" s="3423">
        <v>39</v>
      </c>
      <c r="H91" s="3423">
        <v>25</v>
      </c>
      <c r="I91" s="3423">
        <v>26</v>
      </c>
      <c r="J91" s="3423">
        <v>36</v>
      </c>
      <c r="K91" s="3423">
        <v>28</v>
      </c>
      <c r="L91" s="3423"/>
      <c r="M91" s="3423"/>
      <c r="O91" s="3423"/>
      <c r="P91" s="3423"/>
      <c r="Q91" s="3424"/>
      <c r="R91" s="3424"/>
      <c r="S91" s="3421">
        <v>284</v>
      </c>
      <c r="T91" s="3428"/>
      <c r="U91" s="3429"/>
      <c r="V91" s="3430"/>
      <c r="W91" s="1237">
        <f t="shared" si="50"/>
        <v>284</v>
      </c>
      <c r="X91" s="3500">
        <v>5</v>
      </c>
      <c r="Y91" s="3501"/>
      <c r="Z91" s="3477">
        <v>28</v>
      </c>
      <c r="AA91" s="3507"/>
      <c r="AB91" s="3497">
        <f>'General PNGUM'!P91</f>
        <v>1</v>
      </c>
      <c r="AC91" s="3436">
        <f>'General PNGUM'!Q91</f>
        <v>0</v>
      </c>
      <c r="AD91" s="3485" t="str">
        <f>'General PNGUM'!R91</f>
        <v>-</v>
      </c>
      <c r="AE91" s="717">
        <f t="shared" si="51"/>
        <v>284</v>
      </c>
      <c r="AF91" s="1919">
        <f t="shared" si="52"/>
        <v>0</v>
      </c>
      <c r="AG91" s="3436"/>
      <c r="AH91" s="3437"/>
      <c r="AI91" s="718">
        <f t="shared" si="54"/>
        <v>28</v>
      </c>
      <c r="AJ91" s="719">
        <f t="shared" si="55"/>
        <v>0</v>
      </c>
      <c r="AK91" s="3438">
        <f t="shared" si="53"/>
        <v>284</v>
      </c>
    </row>
    <row r="92" spans="1:40" s="24" customFormat="1" ht="21.95" customHeight="1">
      <c r="A92" s="2175" t="str">
        <f>'General PNGUM'!A92</f>
        <v>Hartfeldhaven Primary</v>
      </c>
      <c r="B92" s="3467"/>
      <c r="C92" s="3423"/>
      <c r="D92" s="3499"/>
      <c r="E92" s="3499"/>
      <c r="F92" s="3423"/>
      <c r="G92" s="3423"/>
      <c r="H92" s="3423"/>
      <c r="I92" s="3423"/>
      <c r="J92" s="3423"/>
      <c r="K92" s="3423"/>
      <c r="L92" s="3423"/>
      <c r="M92" s="3423"/>
      <c r="O92" s="3423"/>
      <c r="P92" s="3423"/>
      <c r="Q92" s="3424"/>
      <c r="R92" s="3424"/>
      <c r="S92" s="3421"/>
      <c r="T92" s="3428"/>
      <c r="U92" s="3429"/>
      <c r="V92" s="3430"/>
      <c r="W92" s="1237">
        <f t="shared" si="50"/>
        <v>0</v>
      </c>
      <c r="X92" s="3500"/>
      <c r="Y92" s="3501"/>
      <c r="Z92" s="3477"/>
      <c r="AA92" s="3507"/>
      <c r="AB92" s="3497"/>
      <c r="AC92" s="3436"/>
      <c r="AD92" s="3485"/>
      <c r="AE92" s="717"/>
      <c r="AF92" s="1919"/>
      <c r="AG92" s="3436"/>
      <c r="AH92" s="3437"/>
      <c r="AI92" s="718"/>
      <c r="AJ92" s="719"/>
      <c r="AK92" s="3438"/>
    </row>
    <row r="93" spans="1:40" s="24" customFormat="1" ht="21.95" customHeight="1">
      <c r="A93" s="2175" t="str">
        <f>'General PNGUM'!A93</f>
        <v>Jerekin Primary</v>
      </c>
      <c r="B93" s="3467"/>
      <c r="C93" s="3423"/>
      <c r="D93" s="3499"/>
      <c r="E93" s="3499"/>
      <c r="F93" s="3423"/>
      <c r="G93" s="3423"/>
      <c r="H93" s="3423"/>
      <c r="I93" s="3423"/>
      <c r="J93" s="3423"/>
      <c r="K93" s="3423"/>
      <c r="L93" s="3423"/>
      <c r="M93" s="3423"/>
      <c r="O93" s="3423"/>
      <c r="P93" s="3423"/>
      <c r="Q93" s="3424"/>
      <c r="R93" s="3424"/>
      <c r="S93" s="3421"/>
      <c r="T93" s="3428"/>
      <c r="U93" s="3429"/>
      <c r="V93" s="3430"/>
      <c r="W93" s="1237">
        <f t="shared" si="50"/>
        <v>0</v>
      </c>
      <c r="X93" s="3500"/>
      <c r="Y93" s="3501"/>
      <c r="Z93" s="3477"/>
      <c r="AA93" s="3507"/>
      <c r="AB93" s="3497"/>
      <c r="AC93" s="3436"/>
      <c r="AD93" s="3485"/>
      <c r="AE93" s="717"/>
      <c r="AF93" s="1919"/>
      <c r="AG93" s="3436"/>
      <c r="AH93" s="3437"/>
      <c r="AI93" s="718"/>
      <c r="AJ93" s="719"/>
      <c r="AK93" s="3438"/>
    </row>
    <row r="94" spans="1:40" s="24" customFormat="1" ht="11.25">
      <c r="A94" s="1234" t="str">
        <f>'General PNGUM'!A94</f>
        <v>Likum SDA Primary School</v>
      </c>
      <c r="B94" s="3467"/>
      <c r="C94" s="3423"/>
      <c r="D94" s="3499">
        <v>0</v>
      </c>
      <c r="E94" s="3499">
        <v>0</v>
      </c>
      <c r="F94" s="3423">
        <v>19</v>
      </c>
      <c r="G94" s="3423">
        <v>18</v>
      </c>
      <c r="H94" s="3423">
        <v>18</v>
      </c>
      <c r="I94" s="3423">
        <v>18</v>
      </c>
      <c r="J94" s="3423">
        <v>14</v>
      </c>
      <c r="K94" s="3423">
        <v>18</v>
      </c>
      <c r="L94" s="3423"/>
      <c r="M94" s="3423"/>
      <c r="O94" s="3423"/>
      <c r="P94" s="3423"/>
      <c r="Q94" s="3424"/>
      <c r="R94" s="3424"/>
      <c r="S94" s="3421">
        <v>105</v>
      </c>
      <c r="T94" s="3428"/>
      <c r="U94" s="3429"/>
      <c r="V94" s="3430"/>
      <c r="W94" s="1237">
        <f t="shared" si="50"/>
        <v>105</v>
      </c>
      <c r="X94" s="3500"/>
      <c r="Y94" s="3501"/>
      <c r="Z94" s="3477">
        <v>18</v>
      </c>
      <c r="AA94" s="3507"/>
      <c r="AB94" s="3497">
        <f>'General PNGUM'!P94</f>
        <v>1</v>
      </c>
      <c r="AC94" s="3436">
        <f>'General PNGUM'!Q94</f>
        <v>0</v>
      </c>
      <c r="AD94" s="3485" t="str">
        <f>'General PNGUM'!R94</f>
        <v>-</v>
      </c>
      <c r="AE94" s="717">
        <f t="shared" si="51"/>
        <v>105</v>
      </c>
      <c r="AF94" s="1919">
        <f t="shared" si="52"/>
        <v>0</v>
      </c>
      <c r="AG94" s="3436"/>
      <c r="AH94" s="3437"/>
      <c r="AI94" s="718">
        <f t="shared" si="54"/>
        <v>18</v>
      </c>
      <c r="AJ94" s="719">
        <f t="shared" si="55"/>
        <v>0</v>
      </c>
      <c r="AK94" s="3438">
        <f t="shared" si="53"/>
        <v>105</v>
      </c>
    </row>
    <row r="95" spans="1:40" s="24" customFormat="1" ht="11.25">
      <c r="A95" s="2175" t="str">
        <f>'General PNGUM'!A95</f>
        <v>Liot Primary</v>
      </c>
      <c r="B95" s="3467"/>
      <c r="C95" s="3423"/>
      <c r="D95" s="3499"/>
      <c r="E95" s="3499"/>
      <c r="F95" s="3423"/>
      <c r="G95" s="3423"/>
      <c r="H95" s="3423"/>
      <c r="I95" s="3423"/>
      <c r="J95" s="3423"/>
      <c r="K95" s="3423"/>
      <c r="L95" s="3423"/>
      <c r="M95" s="3423"/>
      <c r="O95" s="3423"/>
      <c r="P95" s="3423"/>
      <c r="Q95" s="3424"/>
      <c r="R95" s="3424"/>
      <c r="S95" s="3421"/>
      <c r="T95" s="3428"/>
      <c r="U95" s="3429"/>
      <c r="V95" s="3430"/>
      <c r="W95" s="1237">
        <f t="shared" si="50"/>
        <v>0</v>
      </c>
      <c r="X95" s="3500"/>
      <c r="Y95" s="3501"/>
      <c r="Z95" s="3477"/>
      <c r="AA95" s="3507"/>
      <c r="AB95" s="3497"/>
      <c r="AC95" s="3436"/>
      <c r="AD95" s="3485"/>
      <c r="AE95" s="717"/>
      <c r="AF95" s="1919"/>
      <c r="AG95" s="3436"/>
      <c r="AH95" s="3437"/>
      <c r="AI95" s="718"/>
      <c r="AJ95" s="719"/>
      <c r="AK95" s="3438"/>
    </row>
    <row r="96" spans="1:40" s="24" customFormat="1" ht="22.5">
      <c r="A96" s="1234" t="str">
        <f>'General PNGUM'!A96</f>
        <v>Lokobou Adventist High School</v>
      </c>
      <c r="B96" s="3467"/>
      <c r="C96" s="3423"/>
      <c r="D96" s="3423"/>
      <c r="E96" s="3423"/>
      <c r="F96" s="3423"/>
      <c r="G96" s="3423"/>
      <c r="H96" s="3423"/>
      <c r="I96" s="3423"/>
      <c r="J96" s="3423"/>
      <c r="K96" s="3423"/>
      <c r="L96" s="3423">
        <v>75</v>
      </c>
      <c r="M96" s="3423">
        <v>93</v>
      </c>
      <c r="O96" s="3423">
        <v>0</v>
      </c>
      <c r="P96" s="3423">
        <v>0</v>
      </c>
      <c r="Q96" s="3424">
        <v>0</v>
      </c>
      <c r="R96" s="3424">
        <v>0</v>
      </c>
      <c r="U96" s="3421">
        <v>108</v>
      </c>
      <c r="V96" s="3428">
        <v>60</v>
      </c>
      <c r="W96" s="1237">
        <f t="shared" si="50"/>
        <v>168</v>
      </c>
      <c r="X96" s="3500"/>
      <c r="Y96" s="3501">
        <v>16</v>
      </c>
      <c r="Z96" s="3477"/>
      <c r="AA96" s="3507">
        <v>93</v>
      </c>
      <c r="AB96" s="3497">
        <f>'General PNGUM'!P96</f>
        <v>0</v>
      </c>
      <c r="AC96" s="3436">
        <f>'General PNGUM'!Q96</f>
        <v>1</v>
      </c>
      <c r="AD96" s="3485" t="str">
        <f>'General PNGUM'!R96</f>
        <v>-</v>
      </c>
      <c r="AE96" s="717">
        <f>U96+V96</f>
        <v>168</v>
      </c>
      <c r="AF96" s="1919" t="e">
        <f>#REF!+#REF!</f>
        <v>#REF!</v>
      </c>
      <c r="AG96" s="3436"/>
      <c r="AH96" s="3437"/>
      <c r="AI96" s="718">
        <f t="shared" si="54"/>
        <v>0</v>
      </c>
      <c r="AJ96" s="719">
        <f t="shared" si="55"/>
        <v>93</v>
      </c>
      <c r="AK96" s="3438">
        <f t="shared" si="53"/>
        <v>168</v>
      </c>
    </row>
    <row r="97" spans="1:40" s="24" customFormat="1" ht="11.25">
      <c r="A97" s="1234" t="str">
        <f>'General PNGUM'!A97</f>
        <v>Luff Adventist Primary</v>
      </c>
      <c r="B97" s="3467"/>
      <c r="C97" s="3423"/>
      <c r="D97" s="3499">
        <v>0</v>
      </c>
      <c r="E97" s="3499">
        <v>0</v>
      </c>
      <c r="F97" s="3423">
        <v>0</v>
      </c>
      <c r="G97" s="3423">
        <v>7</v>
      </c>
      <c r="H97" s="3423">
        <v>7</v>
      </c>
      <c r="I97" s="3423">
        <v>4</v>
      </c>
      <c r="J97" s="3423">
        <v>8</v>
      </c>
      <c r="K97" s="3423">
        <v>16</v>
      </c>
      <c r="L97" s="3423"/>
      <c r="M97" s="3423"/>
      <c r="O97" s="3423"/>
      <c r="P97" s="3423"/>
      <c r="Q97" s="3424"/>
      <c r="R97" s="3424"/>
      <c r="S97" s="3421">
        <v>27</v>
      </c>
      <c r="T97" s="3428">
        <v>15</v>
      </c>
      <c r="U97" s="3429"/>
      <c r="V97" s="3430"/>
      <c r="W97" s="1237">
        <f t="shared" si="50"/>
        <v>42</v>
      </c>
      <c r="X97" s="3500"/>
      <c r="Y97" s="3501"/>
      <c r="Z97" s="3477">
        <v>16</v>
      </c>
      <c r="AA97" s="3507"/>
      <c r="AB97" s="3497">
        <f>'General PNGUM'!P97</f>
        <v>1</v>
      </c>
      <c r="AC97" s="3436">
        <f>'General PNGUM'!Q97</f>
        <v>0</v>
      </c>
      <c r="AD97" s="3485" t="str">
        <f>'General PNGUM'!R97</f>
        <v>-</v>
      </c>
      <c r="AE97" s="717">
        <f t="shared" si="51"/>
        <v>42</v>
      </c>
      <c r="AF97" s="1919">
        <f t="shared" si="52"/>
        <v>0</v>
      </c>
      <c r="AG97" s="3436"/>
      <c r="AH97" s="3437"/>
      <c r="AI97" s="718">
        <f t="shared" si="54"/>
        <v>16</v>
      </c>
      <c r="AJ97" s="719">
        <f t="shared" si="55"/>
        <v>0</v>
      </c>
      <c r="AK97" s="3438">
        <f t="shared" si="53"/>
        <v>42</v>
      </c>
    </row>
    <row r="98" spans="1:40" s="24" customFormat="1" ht="22.5">
      <c r="A98" s="1234" t="str">
        <f>'General PNGUM'!A98</f>
        <v>Naru Adventist Primary School</v>
      </c>
      <c r="B98" s="3467"/>
      <c r="C98" s="3423"/>
      <c r="D98" s="3499">
        <v>0</v>
      </c>
      <c r="E98" s="3499">
        <v>0</v>
      </c>
      <c r="F98" s="3423">
        <v>18</v>
      </c>
      <c r="G98" s="3423">
        <v>21</v>
      </c>
      <c r="H98" s="3423">
        <v>13</v>
      </c>
      <c r="I98" s="3423">
        <v>12</v>
      </c>
      <c r="J98" s="3423">
        <v>12</v>
      </c>
      <c r="K98" s="3423">
        <v>27</v>
      </c>
      <c r="L98" s="3423"/>
      <c r="M98" s="3423"/>
      <c r="O98" s="3423"/>
      <c r="P98" s="3423"/>
      <c r="Q98" s="3424"/>
      <c r="R98" s="3424"/>
      <c r="S98" s="3421">
        <v>57</v>
      </c>
      <c r="T98" s="3428">
        <v>46</v>
      </c>
      <c r="U98" s="3429"/>
      <c r="V98" s="3430"/>
      <c r="W98" s="1237">
        <f t="shared" si="50"/>
        <v>103</v>
      </c>
      <c r="X98" s="3500">
        <v>2</v>
      </c>
      <c r="Y98" s="3501"/>
      <c r="Z98" s="3477">
        <v>27</v>
      </c>
      <c r="AA98" s="3507"/>
      <c r="AB98" s="3497">
        <f>'General PNGUM'!P98</f>
        <v>1</v>
      </c>
      <c r="AC98" s="3436">
        <f>'General PNGUM'!Q98</f>
        <v>0</v>
      </c>
      <c r="AD98" s="3485" t="str">
        <f>'General PNGUM'!R98</f>
        <v>-</v>
      </c>
      <c r="AE98" s="717">
        <f t="shared" si="51"/>
        <v>103</v>
      </c>
      <c r="AF98" s="1919">
        <f t="shared" si="52"/>
        <v>0</v>
      </c>
      <c r="AG98" s="3436"/>
      <c r="AH98" s="3437"/>
      <c r="AI98" s="718">
        <f t="shared" ref="AI98:AI108" si="56">Z98</f>
        <v>27</v>
      </c>
      <c r="AJ98" s="719">
        <f t="shared" ref="AJ98:AJ108" si="57">AA98</f>
        <v>0</v>
      </c>
      <c r="AK98" s="3438">
        <f t="shared" si="53"/>
        <v>103</v>
      </c>
    </row>
    <row r="99" spans="1:40" s="24" customFormat="1" ht="22.5">
      <c r="A99" s="1234" t="str">
        <f>'General PNGUM'!A99</f>
        <v>Nihon Adventist Primary School</v>
      </c>
      <c r="B99" s="3467"/>
      <c r="C99" s="3423"/>
      <c r="D99" s="3499">
        <v>0</v>
      </c>
      <c r="E99" s="3499">
        <v>0</v>
      </c>
      <c r="F99" s="3423">
        <v>16</v>
      </c>
      <c r="G99" s="3423">
        <v>17</v>
      </c>
      <c r="H99" s="3423">
        <v>17</v>
      </c>
      <c r="I99" s="3423">
        <v>11</v>
      </c>
      <c r="J99" s="3423">
        <v>7</v>
      </c>
      <c r="K99" s="3423">
        <v>17</v>
      </c>
      <c r="L99" s="3423"/>
      <c r="M99" s="3423"/>
      <c r="O99" s="3423"/>
      <c r="P99" s="3423"/>
      <c r="Q99" s="3424"/>
      <c r="R99" s="3424"/>
      <c r="S99" s="3421">
        <v>85</v>
      </c>
      <c r="T99" s="3428"/>
      <c r="U99" s="3429"/>
      <c r="V99" s="3430"/>
      <c r="W99" s="1237">
        <f t="shared" si="50"/>
        <v>85</v>
      </c>
      <c r="X99" s="3500"/>
      <c r="Y99" s="3501"/>
      <c r="Z99" s="3477">
        <v>17</v>
      </c>
      <c r="AA99" s="3507"/>
      <c r="AB99" s="3497">
        <f>'General PNGUM'!P99</f>
        <v>1</v>
      </c>
      <c r="AC99" s="3436">
        <f>'General PNGUM'!Q99</f>
        <v>0</v>
      </c>
      <c r="AD99" s="3485" t="str">
        <f>'General PNGUM'!R99</f>
        <v>-</v>
      </c>
      <c r="AE99" s="717">
        <f t="shared" si="51"/>
        <v>85</v>
      </c>
      <c r="AF99" s="1919">
        <f t="shared" si="52"/>
        <v>0</v>
      </c>
      <c r="AG99" s="3436"/>
      <c r="AH99" s="3437"/>
      <c r="AI99" s="718">
        <f t="shared" si="56"/>
        <v>17</v>
      </c>
      <c r="AJ99" s="719">
        <f t="shared" si="57"/>
        <v>0</v>
      </c>
      <c r="AK99" s="3438">
        <f t="shared" si="53"/>
        <v>85</v>
      </c>
    </row>
    <row r="100" spans="1:40" s="24" customFormat="1" ht="22.5">
      <c r="A100" s="1234" t="str">
        <f>'General PNGUM'!A100</f>
        <v>Nuwok Adventist Primary School</v>
      </c>
      <c r="B100" s="3467"/>
      <c r="C100" s="3423"/>
      <c r="D100" s="3499">
        <v>0</v>
      </c>
      <c r="E100" s="3499">
        <v>0</v>
      </c>
      <c r="F100" s="3423">
        <v>38</v>
      </c>
      <c r="G100" s="3423">
        <v>44</v>
      </c>
      <c r="H100" s="3423">
        <v>59</v>
      </c>
      <c r="I100" s="3423">
        <v>58</v>
      </c>
      <c r="J100" s="3423">
        <v>54</v>
      </c>
      <c r="K100" s="3423">
        <v>40</v>
      </c>
      <c r="L100" s="3423"/>
      <c r="M100" s="3423"/>
      <c r="O100" s="3423"/>
      <c r="P100" s="3423"/>
      <c r="Q100" s="3424"/>
      <c r="R100" s="3424"/>
      <c r="S100" s="3421">
        <v>202</v>
      </c>
      <c r="T100" s="3428">
        <v>91</v>
      </c>
      <c r="U100" s="3429"/>
      <c r="V100" s="3430"/>
      <c r="W100" s="1237">
        <f t="shared" si="50"/>
        <v>293</v>
      </c>
      <c r="X100" s="3500">
        <v>5</v>
      </c>
      <c r="Y100" s="3501"/>
      <c r="Z100" s="3477">
        <v>40</v>
      </c>
      <c r="AA100" s="3507"/>
      <c r="AB100" s="3497">
        <f>'General PNGUM'!P100</f>
        <v>1</v>
      </c>
      <c r="AC100" s="3436">
        <f>'General PNGUM'!Q100</f>
        <v>0</v>
      </c>
      <c r="AD100" s="3485" t="str">
        <f>'General PNGUM'!R100</f>
        <v>-</v>
      </c>
      <c r="AE100" s="717">
        <f t="shared" si="51"/>
        <v>293</v>
      </c>
      <c r="AF100" s="1919">
        <f t="shared" si="52"/>
        <v>0</v>
      </c>
      <c r="AG100" s="3436"/>
      <c r="AH100" s="3437"/>
      <c r="AI100" s="718">
        <f t="shared" si="56"/>
        <v>40</v>
      </c>
      <c r="AJ100" s="719">
        <f t="shared" si="57"/>
        <v>0</v>
      </c>
      <c r="AK100" s="3438">
        <f t="shared" si="53"/>
        <v>293</v>
      </c>
    </row>
    <row r="101" spans="1:40" s="453" customFormat="1" ht="11.25">
      <c r="A101" s="1234" t="str">
        <f>'General PNGUM'!A101</f>
        <v>Panim SDA Primary School</v>
      </c>
      <c r="B101" s="3467"/>
      <c r="C101" s="3423"/>
      <c r="D101" s="3499">
        <v>62</v>
      </c>
      <c r="E101" s="3499">
        <v>28</v>
      </c>
      <c r="F101" s="3423">
        <v>28</v>
      </c>
      <c r="G101" s="3423">
        <v>14</v>
      </c>
      <c r="H101" s="3423">
        <v>23</v>
      </c>
      <c r="I101" s="3423">
        <v>13</v>
      </c>
      <c r="J101" s="3423">
        <v>27</v>
      </c>
      <c r="K101" s="3423">
        <v>12</v>
      </c>
      <c r="L101" s="3423"/>
      <c r="M101" s="3423"/>
      <c r="O101" s="3423"/>
      <c r="P101" s="3423"/>
      <c r="Q101" s="3424"/>
      <c r="R101" s="3424"/>
      <c r="S101" s="3421">
        <v>142</v>
      </c>
      <c r="T101" s="3428">
        <v>65</v>
      </c>
      <c r="U101" s="3429"/>
      <c r="V101" s="3430"/>
      <c r="W101" s="1237">
        <f t="shared" si="50"/>
        <v>207</v>
      </c>
      <c r="X101" s="3500">
        <v>3</v>
      </c>
      <c r="Y101" s="3501"/>
      <c r="Z101" s="3477">
        <v>12</v>
      </c>
      <c r="AA101" s="3507"/>
      <c r="AB101" s="3497">
        <f>'General PNGUM'!P101</f>
        <v>1</v>
      </c>
      <c r="AC101" s="3436">
        <f>'General PNGUM'!Q101</f>
        <v>0</v>
      </c>
      <c r="AD101" s="3485" t="str">
        <f>'General PNGUM'!R101</f>
        <v>-</v>
      </c>
      <c r="AE101" s="717">
        <f t="shared" si="51"/>
        <v>207</v>
      </c>
      <c r="AF101" s="1919">
        <f t="shared" si="52"/>
        <v>0</v>
      </c>
      <c r="AG101" s="3436"/>
      <c r="AH101" s="3437"/>
      <c r="AI101" s="718">
        <f t="shared" si="56"/>
        <v>12</v>
      </c>
      <c r="AJ101" s="719">
        <f t="shared" si="57"/>
        <v>0</v>
      </c>
      <c r="AK101" s="3438">
        <f t="shared" si="53"/>
        <v>207</v>
      </c>
    </row>
    <row r="102" spans="1:40" s="453" customFormat="1" ht="11.25">
      <c r="A102" s="2175" t="str">
        <f>'General PNGUM'!A102</f>
        <v>Pililu Adventist Primary</v>
      </c>
      <c r="B102" s="3467"/>
      <c r="C102" s="3423"/>
      <c r="D102" s="3499"/>
      <c r="E102" s="3499"/>
      <c r="F102" s="3423"/>
      <c r="G102" s="3423"/>
      <c r="H102" s="3423"/>
      <c r="I102" s="3423"/>
      <c r="J102" s="3423"/>
      <c r="K102" s="3423"/>
      <c r="L102" s="3423"/>
      <c r="M102" s="3423"/>
      <c r="O102" s="3423"/>
      <c r="P102" s="3423"/>
      <c r="Q102" s="3424"/>
      <c r="R102" s="3424"/>
      <c r="S102" s="3421"/>
      <c r="T102" s="3428"/>
      <c r="U102" s="3429"/>
      <c r="V102" s="3430"/>
      <c r="W102" s="1237">
        <f t="shared" si="50"/>
        <v>0</v>
      </c>
      <c r="X102" s="3500"/>
      <c r="Y102" s="3501"/>
      <c r="Z102" s="3477"/>
      <c r="AA102" s="3507"/>
      <c r="AB102" s="3497">
        <f>'General PNGUM'!P102</f>
        <v>1</v>
      </c>
      <c r="AC102" s="3436">
        <f>'General PNGUM'!Q102</f>
        <v>0</v>
      </c>
      <c r="AD102" s="3485" t="str">
        <f>'General PNGUM'!R102</f>
        <v>-</v>
      </c>
      <c r="AE102" s="717">
        <f t="shared" ref="AE102" si="58">S102+T102</f>
        <v>0</v>
      </c>
      <c r="AF102" s="1919">
        <f t="shared" ref="AF102" si="59">U102+V102</f>
        <v>0</v>
      </c>
      <c r="AG102" s="3436"/>
      <c r="AH102" s="3437"/>
      <c r="AI102" s="718">
        <f t="shared" si="56"/>
        <v>0</v>
      </c>
      <c r="AJ102" s="719">
        <f t="shared" si="57"/>
        <v>0</v>
      </c>
      <c r="AK102" s="3438">
        <f t="shared" ref="AK102" si="60">SUM(B102:R102)</f>
        <v>0</v>
      </c>
    </row>
    <row r="103" spans="1:40" s="453" customFormat="1" ht="11.25">
      <c r="A103" s="1234" t="str">
        <f>'General PNGUM'!A103</f>
        <v>Pisik SDA Primary School</v>
      </c>
      <c r="B103" s="3467"/>
      <c r="C103" s="3423"/>
      <c r="D103" s="3499">
        <v>0</v>
      </c>
      <c r="E103" s="3499">
        <v>0</v>
      </c>
      <c r="F103" s="3423">
        <v>16</v>
      </c>
      <c r="G103" s="3423">
        <v>8</v>
      </c>
      <c r="H103" s="3423">
        <v>12</v>
      </c>
      <c r="I103" s="3423">
        <v>8</v>
      </c>
      <c r="J103" s="3423">
        <v>15</v>
      </c>
      <c r="K103" s="3423">
        <v>13</v>
      </c>
      <c r="L103" s="3423"/>
      <c r="M103" s="3423"/>
      <c r="O103" s="3423"/>
      <c r="P103" s="3423"/>
      <c r="Q103" s="3424"/>
      <c r="R103" s="3424"/>
      <c r="S103" s="3421">
        <v>69</v>
      </c>
      <c r="T103" s="3428">
        <v>3</v>
      </c>
      <c r="U103" s="3429"/>
      <c r="V103" s="3430"/>
      <c r="W103" s="1237">
        <f t="shared" si="50"/>
        <v>72</v>
      </c>
      <c r="X103" s="3500">
        <v>2</v>
      </c>
      <c r="Y103" s="3501"/>
      <c r="Z103" s="3477">
        <v>13</v>
      </c>
      <c r="AA103" s="3507"/>
      <c r="AB103" s="3497">
        <f>'General PNGUM'!P103</f>
        <v>1</v>
      </c>
      <c r="AC103" s="3436">
        <f>'General PNGUM'!Q103</f>
        <v>0</v>
      </c>
      <c r="AD103" s="3485" t="str">
        <f>'General PNGUM'!R103</f>
        <v>-</v>
      </c>
      <c r="AE103" s="717">
        <f t="shared" si="51"/>
        <v>72</v>
      </c>
      <c r="AF103" s="1919">
        <f t="shared" si="52"/>
        <v>0</v>
      </c>
      <c r="AG103" s="3436"/>
      <c r="AH103" s="3437"/>
      <c r="AI103" s="718">
        <f t="shared" si="56"/>
        <v>13</v>
      </c>
      <c r="AJ103" s="719">
        <f t="shared" si="57"/>
        <v>0</v>
      </c>
      <c r="AK103" s="3438">
        <f t="shared" si="53"/>
        <v>72</v>
      </c>
    </row>
    <row r="104" spans="1:40" s="453" customFormat="1" ht="11.25">
      <c r="A104" s="1234" t="str">
        <f>'General PNGUM'!A104</f>
        <v>Riwo SDA Primary School</v>
      </c>
      <c r="B104" s="3467"/>
      <c r="C104" s="3423"/>
      <c r="D104" s="3499">
        <v>0</v>
      </c>
      <c r="E104" s="3499">
        <v>0</v>
      </c>
      <c r="F104" s="3423">
        <v>31</v>
      </c>
      <c r="G104" s="3423">
        <v>32</v>
      </c>
      <c r="H104" s="3423">
        <v>24</v>
      </c>
      <c r="I104" s="3423">
        <v>27</v>
      </c>
      <c r="J104" s="3423">
        <v>24</v>
      </c>
      <c r="K104" s="3423">
        <v>22</v>
      </c>
      <c r="L104" s="3423"/>
      <c r="M104" s="3423"/>
      <c r="O104" s="3423"/>
      <c r="P104" s="3423"/>
      <c r="Q104" s="3424"/>
      <c r="R104" s="3424"/>
      <c r="S104" s="3421">
        <v>84</v>
      </c>
      <c r="T104" s="3428">
        <v>76</v>
      </c>
      <c r="U104" s="3429"/>
      <c r="V104" s="3430"/>
      <c r="W104" s="1237">
        <f t="shared" si="50"/>
        <v>160</v>
      </c>
      <c r="X104" s="3500"/>
      <c r="Y104" s="3501"/>
      <c r="Z104" s="3477">
        <v>22</v>
      </c>
      <c r="AA104" s="3507"/>
      <c r="AB104" s="3497">
        <f>'General PNGUM'!P104</f>
        <v>1</v>
      </c>
      <c r="AC104" s="3436">
        <f>'General PNGUM'!Q104</f>
        <v>0</v>
      </c>
      <c r="AD104" s="3485" t="str">
        <f>'General PNGUM'!R104</f>
        <v>-</v>
      </c>
      <c r="AE104" s="717">
        <f t="shared" si="51"/>
        <v>160</v>
      </c>
      <c r="AF104" s="1919">
        <f t="shared" si="52"/>
        <v>0</v>
      </c>
      <c r="AG104" s="3436"/>
      <c r="AH104" s="3437"/>
      <c r="AI104" s="718">
        <f t="shared" si="56"/>
        <v>22</v>
      </c>
      <c r="AJ104" s="719">
        <f t="shared" si="57"/>
        <v>0</v>
      </c>
      <c r="AK104" s="3438">
        <f t="shared" si="53"/>
        <v>160</v>
      </c>
    </row>
    <row r="105" spans="1:40" s="453" customFormat="1" ht="11.25">
      <c r="A105" s="1234" t="str">
        <f>'General PNGUM'!A105</f>
        <v xml:space="preserve">Rosun Adventist Primary </v>
      </c>
      <c r="B105" s="3467"/>
      <c r="C105" s="3423"/>
      <c r="D105" s="3499">
        <v>0</v>
      </c>
      <c r="E105" s="3499">
        <v>0</v>
      </c>
      <c r="F105" s="3423">
        <v>0</v>
      </c>
      <c r="G105" s="3423">
        <v>24</v>
      </c>
      <c r="H105" s="3423">
        <v>13</v>
      </c>
      <c r="I105" s="3423">
        <v>0</v>
      </c>
      <c r="J105" s="3423">
        <v>16</v>
      </c>
      <c r="K105" s="3423">
        <v>15</v>
      </c>
      <c r="L105" s="3423"/>
      <c r="M105" s="3423"/>
      <c r="O105" s="3423"/>
      <c r="P105" s="3423"/>
      <c r="Q105" s="3424"/>
      <c r="R105" s="3424"/>
      <c r="S105" s="3421">
        <v>60</v>
      </c>
      <c r="T105" s="3428">
        <v>8</v>
      </c>
      <c r="U105" s="3429"/>
      <c r="V105" s="3430"/>
      <c r="W105" s="1237">
        <f t="shared" si="50"/>
        <v>68</v>
      </c>
      <c r="X105" s="3500"/>
      <c r="Y105" s="3501"/>
      <c r="Z105" s="3477">
        <v>15</v>
      </c>
      <c r="AA105" s="3507"/>
      <c r="AB105" s="3497">
        <f>'General PNGUM'!P105</f>
        <v>1</v>
      </c>
      <c r="AC105" s="3436">
        <f>'General PNGUM'!Q105</f>
        <v>0</v>
      </c>
      <c r="AD105" s="3485" t="str">
        <f>'General PNGUM'!R105</f>
        <v>-</v>
      </c>
      <c r="AE105" s="717">
        <f t="shared" si="51"/>
        <v>68</v>
      </c>
      <c r="AF105" s="1919">
        <f t="shared" si="52"/>
        <v>0</v>
      </c>
      <c r="AG105" s="3436"/>
      <c r="AH105" s="3437"/>
      <c r="AI105" s="718">
        <f t="shared" si="56"/>
        <v>15</v>
      </c>
      <c r="AJ105" s="719">
        <f t="shared" si="57"/>
        <v>0</v>
      </c>
      <c r="AK105" s="3438">
        <f t="shared" si="53"/>
        <v>68</v>
      </c>
    </row>
    <row r="106" spans="1:40" s="453" customFormat="1" ht="22.5">
      <c r="A106" s="1234" t="str">
        <f>'General PNGUM'!A106</f>
        <v>Sama Adventist Primary School</v>
      </c>
      <c r="B106" s="3467"/>
      <c r="C106" s="3423"/>
      <c r="D106" s="3499">
        <v>0</v>
      </c>
      <c r="E106" s="3499">
        <v>0</v>
      </c>
      <c r="F106" s="3423">
        <v>64</v>
      </c>
      <c r="G106" s="3423">
        <v>38</v>
      </c>
      <c r="H106" s="3423">
        <v>41</v>
      </c>
      <c r="I106" s="3423">
        <v>40</v>
      </c>
      <c r="J106" s="3423">
        <v>56</v>
      </c>
      <c r="K106" s="3423">
        <v>40</v>
      </c>
      <c r="L106" s="3423"/>
      <c r="M106" s="3423"/>
      <c r="O106" s="3423"/>
      <c r="P106" s="3423"/>
      <c r="Q106" s="3424"/>
      <c r="R106" s="3424"/>
      <c r="S106" s="3421">
        <v>129</v>
      </c>
      <c r="T106" s="3428">
        <v>150</v>
      </c>
      <c r="U106" s="3429"/>
      <c r="V106" s="3430"/>
      <c r="W106" s="1237">
        <f t="shared" si="50"/>
        <v>279</v>
      </c>
      <c r="X106" s="3500"/>
      <c r="Y106" s="3501"/>
      <c r="Z106" s="3477">
        <v>40</v>
      </c>
      <c r="AA106" s="3507"/>
      <c r="AB106" s="3497">
        <f>'General PNGUM'!P106</f>
        <v>1</v>
      </c>
      <c r="AC106" s="3436">
        <f>'General PNGUM'!Q106</f>
        <v>0</v>
      </c>
      <c r="AD106" s="3485" t="str">
        <f>'General PNGUM'!R106</f>
        <v>-</v>
      </c>
      <c r="AE106" s="717">
        <f t="shared" si="51"/>
        <v>279</v>
      </c>
      <c r="AF106" s="1919">
        <f t="shared" si="52"/>
        <v>0</v>
      </c>
      <c r="AG106" s="3436"/>
      <c r="AH106" s="3437"/>
      <c r="AI106" s="718">
        <f t="shared" si="56"/>
        <v>40</v>
      </c>
      <c r="AJ106" s="719">
        <f t="shared" si="57"/>
        <v>0</v>
      </c>
      <c r="AK106" s="3438">
        <f t="shared" si="53"/>
        <v>279</v>
      </c>
    </row>
    <row r="107" spans="1:40" s="453" customFormat="1" ht="22.5">
      <c r="A107" s="1234" t="str">
        <f>'General PNGUM'!A107</f>
        <v>Tong Adventist Primary School</v>
      </c>
      <c r="B107" s="3467"/>
      <c r="C107" s="3423"/>
      <c r="D107" s="3499">
        <v>0</v>
      </c>
      <c r="E107" s="3499">
        <v>0</v>
      </c>
      <c r="F107" s="3423">
        <v>0</v>
      </c>
      <c r="G107" s="3423">
        <v>0</v>
      </c>
      <c r="H107" s="3423">
        <v>12</v>
      </c>
      <c r="I107" s="3423">
        <v>0</v>
      </c>
      <c r="J107" s="3423">
        <v>0</v>
      </c>
      <c r="K107" s="3423">
        <v>23</v>
      </c>
      <c r="L107" s="3423"/>
      <c r="M107" s="3423"/>
      <c r="O107" s="3423"/>
      <c r="P107" s="3423"/>
      <c r="Q107" s="3424"/>
      <c r="R107" s="3424"/>
      <c r="S107" s="3421">
        <v>32</v>
      </c>
      <c r="T107" s="3428">
        <v>3</v>
      </c>
      <c r="U107" s="3429"/>
      <c r="V107" s="3430"/>
      <c r="W107" s="1237">
        <f t="shared" si="50"/>
        <v>35</v>
      </c>
      <c r="X107" s="3500"/>
      <c r="Y107" s="3501"/>
      <c r="Z107" s="3477">
        <v>23</v>
      </c>
      <c r="AA107" s="3507"/>
      <c r="AB107" s="3497">
        <f>'General PNGUM'!P107</f>
        <v>1</v>
      </c>
      <c r="AC107" s="3436">
        <f>'General PNGUM'!Q107</f>
        <v>0</v>
      </c>
      <c r="AD107" s="3485" t="str">
        <f>'General PNGUM'!R107</f>
        <v>-</v>
      </c>
      <c r="AE107" s="717">
        <f t="shared" ref="AE107" si="61">S107+T107</f>
        <v>35</v>
      </c>
      <c r="AF107" s="1919">
        <f t="shared" ref="AF107" si="62">U107+V107</f>
        <v>0</v>
      </c>
      <c r="AG107" s="3436"/>
      <c r="AH107" s="3437"/>
      <c r="AI107" s="718">
        <f t="shared" si="56"/>
        <v>23</v>
      </c>
      <c r="AJ107" s="719">
        <f t="shared" si="57"/>
        <v>0</v>
      </c>
      <c r="AK107" s="3438">
        <f t="shared" ref="AK107" si="63">SUM(B107:R107)</f>
        <v>35</v>
      </c>
    </row>
    <row r="108" spans="1:40" s="453" customFormat="1" ht="22.5">
      <c r="A108" s="1234" t="str">
        <f>'General PNGUM'!A108</f>
        <v>Waput Adventist Primary School</v>
      </c>
      <c r="B108" s="3467"/>
      <c r="C108" s="3423"/>
      <c r="D108" s="3499">
        <v>0</v>
      </c>
      <c r="E108" s="3499">
        <v>0</v>
      </c>
      <c r="F108" s="3423">
        <v>62</v>
      </c>
      <c r="G108" s="3423">
        <v>47</v>
      </c>
      <c r="H108" s="3423">
        <v>37</v>
      </c>
      <c r="I108" s="3423">
        <v>48</v>
      </c>
      <c r="J108" s="3423">
        <v>47</v>
      </c>
      <c r="K108" s="3423">
        <v>35</v>
      </c>
      <c r="L108" s="3423"/>
      <c r="M108" s="3423"/>
      <c r="O108" s="3423"/>
      <c r="P108" s="3423"/>
      <c r="Q108" s="3424"/>
      <c r="R108" s="3424"/>
      <c r="S108" s="3421">
        <v>219</v>
      </c>
      <c r="T108" s="3428">
        <v>57</v>
      </c>
      <c r="U108" s="3429"/>
      <c r="V108" s="3430"/>
      <c r="W108" s="1237">
        <f t="shared" si="50"/>
        <v>276</v>
      </c>
      <c r="X108" s="3500">
        <v>3</v>
      </c>
      <c r="Y108" s="3501"/>
      <c r="Z108" s="3477">
        <v>35</v>
      </c>
      <c r="AA108" s="3507"/>
      <c r="AB108" s="3497">
        <f>'General PNGUM'!P108</f>
        <v>1</v>
      </c>
      <c r="AC108" s="3436">
        <f>'General PNGUM'!Q108</f>
        <v>0</v>
      </c>
      <c r="AD108" s="3485" t="str">
        <f>'General PNGUM'!R108</f>
        <v>-</v>
      </c>
      <c r="AE108" s="717">
        <f t="shared" si="51"/>
        <v>276</v>
      </c>
      <c r="AF108" s="1919">
        <f t="shared" si="52"/>
        <v>0</v>
      </c>
      <c r="AG108" s="3436"/>
      <c r="AH108" s="3437"/>
      <c r="AI108" s="718">
        <f t="shared" si="56"/>
        <v>35</v>
      </c>
      <c r="AJ108" s="719">
        <f t="shared" si="57"/>
        <v>0</v>
      </c>
      <c r="AK108" s="3438">
        <f t="shared" si="53"/>
        <v>276</v>
      </c>
    </row>
    <row r="109" spans="1:40" s="453" customFormat="1" ht="12" thickBot="1">
      <c r="A109" s="1234" t="str">
        <f>'General PNGUM'!A109</f>
        <v>Yontum Primary</v>
      </c>
      <c r="B109" s="699"/>
      <c r="C109" s="1873"/>
      <c r="D109" s="1873">
        <v>0</v>
      </c>
      <c r="E109" s="1874">
        <v>0</v>
      </c>
      <c r="F109" s="1873">
        <v>29</v>
      </c>
      <c r="G109" s="1873">
        <v>22</v>
      </c>
      <c r="H109" s="1873">
        <v>0</v>
      </c>
      <c r="I109" s="1873">
        <v>0</v>
      </c>
      <c r="J109" s="1873">
        <v>0</v>
      </c>
      <c r="K109" s="1873">
        <v>0</v>
      </c>
      <c r="L109" s="1873"/>
      <c r="M109" s="1873"/>
      <c r="O109" s="1873"/>
      <c r="P109" s="1873"/>
      <c r="Q109" s="1875"/>
      <c r="R109" s="1875"/>
      <c r="S109" s="3368">
        <v>21</v>
      </c>
      <c r="T109" s="3424">
        <v>30</v>
      </c>
      <c r="U109" s="3470"/>
      <c r="V109" s="3471"/>
      <c r="W109" s="1237">
        <f t="shared" si="50"/>
        <v>51</v>
      </c>
      <c r="X109" s="1876"/>
      <c r="Y109" s="1866"/>
      <c r="Z109" s="1867"/>
      <c r="AA109" s="1867"/>
      <c r="AB109" s="1855"/>
      <c r="AC109" s="1868"/>
      <c r="AD109" s="1089"/>
      <c r="AE109" s="1088">
        <f t="shared" si="51"/>
        <v>51</v>
      </c>
      <c r="AF109" s="1856"/>
      <c r="AG109" s="1868"/>
      <c r="AH109" s="1856"/>
      <c r="AI109" s="1869"/>
      <c r="AJ109" s="1870"/>
      <c r="AK109" s="1871"/>
    </row>
    <row r="110" spans="1:40" s="453" customFormat="1" ht="12" thickBot="1">
      <c r="A110" s="2308" t="s">
        <v>41</v>
      </c>
      <c r="B110" s="2309">
        <f t="shared" ref="B110" si="64">SUM(B85:B108)</f>
        <v>0</v>
      </c>
      <c r="C110" s="1924">
        <f>SUM(C85:C109)</f>
        <v>0</v>
      </c>
      <c r="D110" s="1924">
        <f t="shared" ref="D110:O110" si="65">SUM(D85:D109)</f>
        <v>124</v>
      </c>
      <c r="E110" s="1924">
        <f t="shared" si="65"/>
        <v>98</v>
      </c>
      <c r="F110" s="1924">
        <f t="shared" si="65"/>
        <v>501</v>
      </c>
      <c r="G110" s="1924">
        <f t="shared" si="65"/>
        <v>436</v>
      </c>
      <c r="H110" s="1924">
        <f t="shared" si="65"/>
        <v>390</v>
      </c>
      <c r="I110" s="1924">
        <f t="shared" si="65"/>
        <v>335</v>
      </c>
      <c r="J110" s="1924">
        <f t="shared" si="65"/>
        <v>347</v>
      </c>
      <c r="K110" s="1924">
        <f t="shared" si="65"/>
        <v>383</v>
      </c>
      <c r="L110" s="1924">
        <f t="shared" si="65"/>
        <v>75</v>
      </c>
      <c r="M110" s="1924">
        <f t="shared" si="65"/>
        <v>93</v>
      </c>
      <c r="N110" s="1924">
        <f t="shared" si="65"/>
        <v>0</v>
      </c>
      <c r="O110" s="1924">
        <f t="shared" si="65"/>
        <v>0</v>
      </c>
      <c r="P110" s="1924">
        <f t="shared" ref="P110:AA110" si="66">SUM(P85:P109)</f>
        <v>0</v>
      </c>
      <c r="Q110" s="1924">
        <f t="shared" si="66"/>
        <v>0</v>
      </c>
      <c r="R110" s="1924">
        <f t="shared" si="66"/>
        <v>0</v>
      </c>
      <c r="S110" s="2310">
        <f t="shared" si="66"/>
        <v>1883</v>
      </c>
      <c r="T110" s="2311">
        <f t="shared" si="66"/>
        <v>731</v>
      </c>
      <c r="U110" s="2312">
        <f t="shared" si="66"/>
        <v>108</v>
      </c>
      <c r="V110" s="2313">
        <f t="shared" si="66"/>
        <v>60</v>
      </c>
      <c r="W110" s="2314">
        <f>SUM(W85:W109)</f>
        <v>2782</v>
      </c>
      <c r="X110" s="2315">
        <f t="shared" si="66"/>
        <v>25</v>
      </c>
      <c r="Y110" s="2293">
        <f t="shared" si="66"/>
        <v>16</v>
      </c>
      <c r="Z110" s="2293">
        <f t="shared" si="66"/>
        <v>383</v>
      </c>
      <c r="AA110" s="2294">
        <f t="shared" si="66"/>
        <v>93</v>
      </c>
      <c r="AB110" s="2291">
        <f t="shared" ref="AB110:AK110" si="67">SUM(AB85:AB108)</f>
        <v>18</v>
      </c>
      <c r="AC110" s="2300">
        <f t="shared" si="67"/>
        <v>1</v>
      </c>
      <c r="AD110" s="2316">
        <f t="shared" si="67"/>
        <v>0</v>
      </c>
      <c r="AE110" s="1091">
        <f>SUM(AE85:AE109)</f>
        <v>2710</v>
      </c>
      <c r="AF110" s="2317" t="e">
        <f t="shared" si="67"/>
        <v>#REF!</v>
      </c>
      <c r="AG110" s="2301">
        <f t="shared" si="67"/>
        <v>0</v>
      </c>
      <c r="AH110" s="2318">
        <f t="shared" si="67"/>
        <v>0</v>
      </c>
      <c r="AI110" s="1091">
        <f t="shared" si="67"/>
        <v>383</v>
      </c>
      <c r="AJ110" s="1092">
        <f t="shared" si="67"/>
        <v>93</v>
      </c>
      <c r="AK110" s="2319">
        <f t="shared" si="67"/>
        <v>2659</v>
      </c>
      <c r="AM110" s="655"/>
      <c r="AN110" s="655"/>
    </row>
    <row r="111" spans="1:40" s="659" customFormat="1" ht="12" thickBot="1">
      <c r="A111" s="658"/>
      <c r="B111" s="693"/>
      <c r="C111" s="694"/>
      <c r="D111" s="694"/>
      <c r="E111" s="694"/>
      <c r="F111" s="694"/>
      <c r="G111" s="694"/>
      <c r="H111" s="694"/>
      <c r="I111" s="694"/>
      <c r="J111" s="694"/>
      <c r="K111" s="694">
        <f>SUM(C110:K110)</f>
        <v>2614</v>
      </c>
      <c r="L111" s="695"/>
      <c r="M111" s="694"/>
      <c r="N111" s="694"/>
      <c r="O111" s="694"/>
      <c r="P111" s="694"/>
      <c r="Q111" s="694"/>
      <c r="R111" s="694"/>
      <c r="S111" s="1734">
        <f>SUM(S110+T110+U110+V110)</f>
        <v>2782</v>
      </c>
      <c r="T111" s="1734"/>
      <c r="U111" s="1734"/>
      <c r="V111" s="1734"/>
      <c r="W111" s="696"/>
      <c r="X111" s="1741"/>
      <c r="Y111" s="1716"/>
      <c r="Z111" s="1716"/>
      <c r="AA111" s="1717"/>
      <c r="AB111" s="1086"/>
      <c r="AC111" s="1086"/>
      <c r="AD111" s="1086"/>
      <c r="AE111" s="1086"/>
      <c r="AF111" s="1086" t="e">
        <f>AE110+AF110</f>
        <v>#REF!</v>
      </c>
      <c r="AG111" s="1086"/>
      <c r="AH111" s="1086"/>
      <c r="AI111" s="1086"/>
      <c r="AJ111" s="1086"/>
      <c r="AK111" s="2292"/>
      <c r="AM111" s="660"/>
      <c r="AN111" s="660"/>
    </row>
    <row r="112" spans="1:40" s="24" customFormat="1" ht="15" customHeight="1" thickBot="1">
      <c r="A112" s="2320" t="s">
        <v>234</v>
      </c>
      <c r="B112" s="2321"/>
      <c r="C112" s="2322"/>
      <c r="D112" s="2322"/>
      <c r="E112" s="2322"/>
      <c r="F112" s="2322"/>
      <c r="G112" s="2322"/>
      <c r="H112" s="2322"/>
      <c r="I112" s="2322"/>
      <c r="J112" s="2322"/>
      <c r="K112" s="2970"/>
      <c r="L112" s="2970"/>
      <c r="M112" s="2322"/>
      <c r="N112" s="2322"/>
      <c r="O112" s="2322"/>
      <c r="P112" s="1936"/>
      <c r="Q112" s="1936"/>
      <c r="R112" s="1936"/>
      <c r="S112" s="2322"/>
      <c r="T112" s="2322"/>
      <c r="U112" s="2322"/>
      <c r="V112" s="2322"/>
      <c r="W112" s="1936"/>
      <c r="X112" s="2322"/>
      <c r="Y112" s="2282"/>
      <c r="Z112" s="2282"/>
      <c r="AA112" s="2284"/>
      <c r="AB112" s="2323"/>
      <c r="AC112" s="2323"/>
      <c r="AD112" s="2323"/>
      <c r="AE112" s="2323"/>
      <c r="AF112" s="2323"/>
      <c r="AG112" s="2323"/>
      <c r="AH112" s="2323"/>
      <c r="AI112" s="2323"/>
      <c r="AJ112" s="2323"/>
      <c r="AK112" s="2324"/>
    </row>
    <row r="113" spans="1:37" ht="22.5">
      <c r="A113" s="3508" t="str">
        <f>'General PNGUM'!A113</f>
        <v>Aum Adventist Primary School</v>
      </c>
      <c r="B113" s="34"/>
      <c r="C113" s="3509"/>
      <c r="D113" s="1923"/>
      <c r="E113" s="1923"/>
      <c r="F113" s="1923">
        <v>10</v>
      </c>
      <c r="G113" s="2177">
        <v>12</v>
      </c>
      <c r="H113" s="2177">
        <v>15</v>
      </c>
      <c r="I113" s="2177">
        <v>13</v>
      </c>
      <c r="J113" s="3482">
        <v>13</v>
      </c>
      <c r="K113" s="3482">
        <v>15</v>
      </c>
      <c r="L113" s="3482"/>
      <c r="M113" s="3481"/>
      <c r="N113" s="3481"/>
      <c r="O113" s="3481"/>
      <c r="P113" s="3481"/>
      <c r="Q113" s="3481"/>
      <c r="R113" s="3481"/>
      <c r="S113" s="3510">
        <v>78</v>
      </c>
      <c r="T113" s="3511"/>
      <c r="U113" s="3512"/>
      <c r="V113" s="3513"/>
      <c r="W113" s="3431">
        <f>SUM(S113:V113)</f>
        <v>78</v>
      </c>
      <c r="X113" s="3514"/>
      <c r="Y113" s="3515"/>
      <c r="Z113" s="3515">
        <v>15</v>
      </c>
      <c r="AA113" s="3516"/>
    </row>
    <row r="114" spans="1:37" s="24" customFormat="1" ht="11.25">
      <c r="A114" s="3508" t="str">
        <f>'General PNGUM'!A114</f>
        <v>Boliu secondary school</v>
      </c>
      <c r="C114" s="3509"/>
      <c r="D114" s="1923"/>
      <c r="E114" s="1923"/>
      <c r="F114" s="1923"/>
      <c r="G114" s="2177"/>
      <c r="H114" s="2177"/>
      <c r="I114" s="2177"/>
      <c r="J114" s="3482"/>
      <c r="K114" s="3482"/>
      <c r="L114" s="3482">
        <v>64</v>
      </c>
      <c r="M114" s="3481">
        <v>68</v>
      </c>
      <c r="N114" s="3481">
        <v>29</v>
      </c>
      <c r="O114" s="3481"/>
      <c r="P114" s="3481"/>
      <c r="Q114" s="3481"/>
      <c r="R114" s="3481"/>
      <c r="S114" s="3510"/>
      <c r="T114" s="3511"/>
      <c r="U114" s="3512">
        <v>112</v>
      </c>
      <c r="V114" s="3513">
        <v>49</v>
      </c>
      <c r="W114" s="3431">
        <f>SUM(S114:V114)</f>
        <v>161</v>
      </c>
      <c r="X114" s="3514"/>
      <c r="Y114" s="3515"/>
      <c r="Z114" s="3515"/>
      <c r="AA114" s="3516"/>
      <c r="AB114" s="3497">
        <f>'General PNGUM'!P114</f>
        <v>0</v>
      </c>
      <c r="AC114" s="3436">
        <f>'General PNGUM'!Q114</f>
        <v>1</v>
      </c>
      <c r="AD114" s="3485" t="str">
        <f>'General PNGUM'!R114</f>
        <v>-</v>
      </c>
      <c r="AE114" s="717">
        <f>S114+T114</f>
        <v>0</v>
      </c>
      <c r="AF114" s="1919">
        <f>U114+V114</f>
        <v>161</v>
      </c>
      <c r="AG114" s="3436"/>
      <c r="AH114" s="3437"/>
      <c r="AI114" s="718">
        <f>Z114</f>
        <v>0</v>
      </c>
      <c r="AJ114" s="719">
        <f>AA114</f>
        <v>0</v>
      </c>
      <c r="AK114" s="3438">
        <f>SUM(C114:R114)</f>
        <v>161</v>
      </c>
    </row>
    <row r="115" spans="1:37" s="24" customFormat="1" ht="22.5">
      <c r="A115" s="3508" t="str">
        <f>'General PNGUM'!A115</f>
        <v>Capesena Adventist Primary School</v>
      </c>
      <c r="C115" s="3509"/>
      <c r="D115" s="1923"/>
      <c r="E115" s="1923"/>
      <c r="F115" s="1923">
        <v>13</v>
      </c>
      <c r="G115" s="2177">
        <v>14</v>
      </c>
      <c r="H115" s="2177">
        <v>25</v>
      </c>
      <c r="I115" s="2177">
        <v>15</v>
      </c>
      <c r="J115" s="3482">
        <v>22</v>
      </c>
      <c r="K115" s="3482"/>
      <c r="L115" s="3482"/>
      <c r="M115" s="3481"/>
      <c r="N115" s="3481"/>
      <c r="O115" s="3481"/>
      <c r="P115" s="3481"/>
      <c r="Q115" s="3481"/>
      <c r="R115" s="3481"/>
      <c r="S115" s="3510">
        <v>89</v>
      </c>
      <c r="T115" s="3511"/>
      <c r="U115" s="3512"/>
      <c r="V115" s="3513"/>
      <c r="W115" s="3431">
        <f t="shared" ref="W115:W138" si="68">SUM(S115:V115)</f>
        <v>89</v>
      </c>
      <c r="X115" s="3514"/>
      <c r="Y115" s="3515"/>
      <c r="Z115" s="3515"/>
      <c r="AA115" s="3516"/>
      <c r="AB115" s="3497"/>
      <c r="AC115" s="3436"/>
      <c r="AD115" s="3485"/>
      <c r="AE115" s="717"/>
      <c r="AF115" s="1919"/>
      <c r="AG115" s="3436"/>
      <c r="AH115" s="3437"/>
      <c r="AI115" s="718"/>
      <c r="AJ115" s="719"/>
      <c r="AK115" s="3438"/>
    </row>
    <row r="116" spans="1:37" s="24" customFormat="1" ht="11.25">
      <c r="A116" s="3508" t="str">
        <f>'General PNGUM'!A116</f>
        <v>Ediwa Community School</v>
      </c>
      <c r="C116" s="3509">
        <v>21</v>
      </c>
      <c r="D116" s="1923">
        <v>29</v>
      </c>
      <c r="E116" s="1923">
        <v>19</v>
      </c>
      <c r="F116" s="1923">
        <v>11</v>
      </c>
      <c r="G116" s="3482">
        <v>9</v>
      </c>
      <c r="H116" s="3482">
        <v>7</v>
      </c>
      <c r="I116" s="3482">
        <v>7</v>
      </c>
      <c r="J116" s="3482">
        <v>10</v>
      </c>
      <c r="K116" s="3482">
        <v>7</v>
      </c>
      <c r="L116" s="3482"/>
      <c r="M116" s="3481"/>
      <c r="N116" s="3481"/>
      <c r="O116" s="3481"/>
      <c r="P116" s="3481"/>
      <c r="Q116" s="3481"/>
      <c r="R116" s="3481"/>
      <c r="S116" s="3510">
        <v>72</v>
      </c>
      <c r="T116" s="3511">
        <v>48</v>
      </c>
      <c r="U116" s="3512"/>
      <c r="V116" s="3517"/>
      <c r="W116" s="3431">
        <f t="shared" si="68"/>
        <v>120</v>
      </c>
      <c r="X116" s="3514"/>
      <c r="Y116" s="3515"/>
      <c r="Z116" s="3515">
        <v>7</v>
      </c>
      <c r="AA116" s="3516"/>
      <c r="AB116" s="3497">
        <f>'General PNGUM'!P116</f>
        <v>1</v>
      </c>
      <c r="AC116" s="3436">
        <f>'General PNGUM'!Q116</f>
        <v>0</v>
      </c>
      <c r="AD116" s="3485" t="str">
        <f>'General PNGUM'!R116</f>
        <v>-</v>
      </c>
      <c r="AE116" s="717">
        <f t="shared" ref="AE116:AE140" si="69">S116+T116</f>
        <v>120</v>
      </c>
      <c r="AF116" s="1919">
        <f t="shared" ref="AF116:AF140" si="70">U116+V116</f>
        <v>0</v>
      </c>
      <c r="AG116" s="3436"/>
      <c r="AH116" s="3437"/>
      <c r="AI116" s="718">
        <f t="shared" ref="AI116:AI140" si="71">Z116</f>
        <v>7</v>
      </c>
      <c r="AJ116" s="719">
        <f t="shared" ref="AJ116:AJ140" si="72">AA116</f>
        <v>0</v>
      </c>
      <c r="AK116" s="3438">
        <f>SUM(C116:R116)</f>
        <v>120</v>
      </c>
    </row>
    <row r="117" spans="1:37" s="24" customFormat="1" ht="11.25">
      <c r="A117" s="3508" t="str">
        <f>'General PNGUM'!A117</f>
        <v>Ganai Community School</v>
      </c>
      <c r="C117" s="3509"/>
      <c r="D117" s="1923"/>
      <c r="E117" s="1923"/>
      <c r="F117" s="1923">
        <v>19</v>
      </c>
      <c r="G117" s="3482">
        <v>36</v>
      </c>
      <c r="H117" s="3482">
        <v>21</v>
      </c>
      <c r="I117" s="3482">
        <v>17</v>
      </c>
      <c r="J117" s="3482">
        <v>16</v>
      </c>
      <c r="K117" s="3482">
        <v>15</v>
      </c>
      <c r="L117" s="2177"/>
      <c r="M117" s="3481"/>
      <c r="N117" s="3481"/>
      <c r="O117" s="3481"/>
      <c r="P117" s="3481"/>
      <c r="Q117" s="3481"/>
      <c r="R117" s="3481"/>
      <c r="S117" s="3510">
        <v>56</v>
      </c>
      <c r="T117" s="3511">
        <v>68</v>
      </c>
      <c r="U117" s="3512"/>
      <c r="V117" s="3517"/>
      <c r="W117" s="3431">
        <f t="shared" si="68"/>
        <v>124</v>
      </c>
      <c r="X117" s="3514"/>
      <c r="Y117" s="3515"/>
      <c r="Z117" s="3515">
        <v>15</v>
      </c>
      <c r="AA117" s="3516"/>
      <c r="AB117" s="3497">
        <f>'General PNGUM'!P117</f>
        <v>1</v>
      </c>
      <c r="AC117" s="3436">
        <f>'General PNGUM'!Q117</f>
        <v>0</v>
      </c>
      <c r="AD117" s="3485" t="str">
        <f>'General PNGUM'!R117</f>
        <v>-</v>
      </c>
      <c r="AE117" s="717">
        <f t="shared" si="69"/>
        <v>124</v>
      </c>
      <c r="AF117" s="1919">
        <f t="shared" si="70"/>
        <v>0</v>
      </c>
      <c r="AG117" s="3436"/>
      <c r="AH117" s="3437"/>
      <c r="AI117" s="718">
        <f t="shared" si="71"/>
        <v>15</v>
      </c>
      <c r="AJ117" s="719">
        <f t="shared" si="72"/>
        <v>0</v>
      </c>
      <c r="AK117" s="3438">
        <f>SUM(C117:R117)</f>
        <v>124</v>
      </c>
    </row>
    <row r="118" spans="1:37" s="24" customFormat="1" ht="11.25">
      <c r="A118" s="3508" t="str">
        <f>'General PNGUM'!A118</f>
        <v>Harrison Primary School</v>
      </c>
      <c r="C118" s="3509">
        <v>117</v>
      </c>
      <c r="D118" s="1923">
        <v>102</v>
      </c>
      <c r="E118" s="1923">
        <v>83</v>
      </c>
      <c r="F118" s="1923">
        <v>96</v>
      </c>
      <c r="G118" s="3482">
        <v>99</v>
      </c>
      <c r="H118" s="3482">
        <v>74</v>
      </c>
      <c r="I118" s="3482">
        <v>63</v>
      </c>
      <c r="J118" s="3482">
        <v>81</v>
      </c>
      <c r="K118" s="3482">
        <v>64</v>
      </c>
      <c r="L118" s="2177"/>
      <c r="M118" s="3481"/>
      <c r="N118" s="3481"/>
      <c r="O118" s="3481"/>
      <c r="P118" s="3481"/>
      <c r="Q118" s="3481"/>
      <c r="R118" s="3481"/>
      <c r="S118" s="3510">
        <v>421</v>
      </c>
      <c r="T118" s="3511">
        <v>358</v>
      </c>
      <c r="U118" s="3512"/>
      <c r="V118" s="3517"/>
      <c r="W118" s="3431">
        <f t="shared" si="68"/>
        <v>779</v>
      </c>
      <c r="X118" s="3514"/>
      <c r="Y118" s="3515"/>
      <c r="Z118" s="3515">
        <v>64</v>
      </c>
      <c r="AA118" s="3516"/>
      <c r="AB118" s="3497">
        <f>'General PNGUM'!P118</f>
        <v>1</v>
      </c>
      <c r="AC118" s="3436">
        <f>'General PNGUM'!Q118</f>
        <v>0</v>
      </c>
      <c r="AD118" s="3485" t="str">
        <f>'General PNGUM'!R118</f>
        <v>-</v>
      </c>
      <c r="AE118" s="717">
        <f t="shared" si="69"/>
        <v>779</v>
      </c>
      <c r="AF118" s="1919">
        <f t="shared" si="70"/>
        <v>0</v>
      </c>
      <c r="AG118" s="3436"/>
      <c r="AH118" s="3437"/>
      <c r="AI118" s="718">
        <f t="shared" si="71"/>
        <v>64</v>
      </c>
      <c r="AJ118" s="719">
        <f t="shared" si="72"/>
        <v>0</v>
      </c>
      <c r="AK118" s="3438">
        <f>SUM(C118:R118)</f>
        <v>779</v>
      </c>
    </row>
    <row r="119" spans="1:37" s="24" customFormat="1" ht="22.5">
      <c r="A119" s="3508" t="str">
        <f>'General PNGUM'!A119</f>
        <v>Himau Adventist Primary School</v>
      </c>
      <c r="C119" s="3509">
        <v>18</v>
      </c>
      <c r="D119" s="1923">
        <v>9</v>
      </c>
      <c r="E119" s="1923">
        <v>5</v>
      </c>
      <c r="F119" s="1923">
        <v>20</v>
      </c>
      <c r="G119" s="3482"/>
      <c r="H119" s="3482"/>
      <c r="I119" s="3482"/>
      <c r="J119" s="3482"/>
      <c r="K119" s="3482"/>
      <c r="L119" s="2177"/>
      <c r="M119" s="3481"/>
      <c r="N119" s="3481"/>
      <c r="O119" s="3481"/>
      <c r="P119" s="3481"/>
      <c r="Q119" s="3481"/>
      <c r="R119" s="3481"/>
      <c r="S119" s="3510">
        <v>52</v>
      </c>
      <c r="T119" s="3511"/>
      <c r="U119" s="3512"/>
      <c r="V119" s="3517"/>
      <c r="W119" s="3431">
        <f t="shared" si="68"/>
        <v>52</v>
      </c>
      <c r="X119" s="3514"/>
      <c r="Y119" s="3515"/>
      <c r="Z119" s="3515"/>
      <c r="AA119" s="3516"/>
      <c r="AB119" s="3497"/>
      <c r="AC119" s="3436"/>
      <c r="AD119" s="3485"/>
      <c r="AE119" s="717"/>
      <c r="AF119" s="1919"/>
      <c r="AG119" s="3436"/>
      <c r="AH119" s="3437"/>
      <c r="AI119" s="718"/>
      <c r="AJ119" s="719"/>
      <c r="AK119" s="3438"/>
    </row>
    <row r="120" spans="1:37" s="24" customFormat="1" ht="11.25">
      <c r="A120" s="3508" t="str">
        <f>'General PNGUM'!A120</f>
        <v>Isu Primary School</v>
      </c>
      <c r="C120" s="3509"/>
      <c r="D120" s="1923"/>
      <c r="E120" s="1923"/>
      <c r="F120" s="1923">
        <v>32</v>
      </c>
      <c r="G120" s="3482">
        <v>19</v>
      </c>
      <c r="H120" s="3482">
        <v>20</v>
      </c>
      <c r="I120" s="3482">
        <v>17</v>
      </c>
      <c r="J120" s="3482">
        <v>16</v>
      </c>
      <c r="K120" s="3482">
        <v>16</v>
      </c>
      <c r="L120" s="3482"/>
      <c r="M120" s="3481"/>
      <c r="N120" s="3481"/>
      <c r="O120" s="3481"/>
      <c r="P120" s="3481"/>
      <c r="Q120" s="3481"/>
      <c r="R120" s="3481"/>
      <c r="S120" s="3510">
        <v>120</v>
      </c>
      <c r="T120" s="3511"/>
      <c r="U120" s="3512"/>
      <c r="V120" s="3517"/>
      <c r="W120" s="3431">
        <f t="shared" si="68"/>
        <v>120</v>
      </c>
      <c r="X120" s="3514"/>
      <c r="Y120" s="3515"/>
      <c r="Z120" s="3515">
        <v>16</v>
      </c>
      <c r="AA120" s="3516"/>
      <c r="AB120" s="3497">
        <f>'General PNGUM'!P120</f>
        <v>1</v>
      </c>
      <c r="AC120" s="3436">
        <f>'General PNGUM'!Q120</f>
        <v>0</v>
      </c>
      <c r="AD120" s="3485" t="str">
        <f>'General PNGUM'!R120</f>
        <v>-</v>
      </c>
      <c r="AE120" s="717">
        <f t="shared" si="69"/>
        <v>120</v>
      </c>
      <c r="AF120" s="1919">
        <f t="shared" si="70"/>
        <v>0</v>
      </c>
      <c r="AG120" s="3436"/>
      <c r="AH120" s="3437"/>
      <c r="AI120" s="718">
        <f t="shared" si="71"/>
        <v>16</v>
      </c>
      <c r="AJ120" s="719">
        <f t="shared" si="72"/>
        <v>0</v>
      </c>
      <c r="AK120" s="3438">
        <f>SUM(C120:R120)</f>
        <v>120</v>
      </c>
    </row>
    <row r="121" spans="1:37" s="24" customFormat="1" ht="22.5">
      <c r="A121" s="3518" t="str">
        <f>'General PNGUM'!A121</f>
        <v>Kambubu Secondary UNION</v>
      </c>
      <c r="C121" s="3509"/>
      <c r="D121" s="1923"/>
      <c r="E121" s="1923"/>
      <c r="F121" s="1923"/>
      <c r="G121" s="1923"/>
      <c r="H121" s="1923"/>
      <c r="I121" s="1923"/>
      <c r="J121" s="1923"/>
      <c r="K121" s="1923"/>
      <c r="L121" s="1923"/>
      <c r="M121" s="1927"/>
      <c r="N121" s="1927"/>
      <c r="O121" s="1927"/>
      <c r="P121" s="3481"/>
      <c r="Q121" s="3481"/>
      <c r="R121" s="3481"/>
      <c r="S121" s="3510"/>
      <c r="T121" s="3511"/>
      <c r="U121" s="3512"/>
      <c r="V121" s="3519"/>
      <c r="W121" s="3431">
        <f t="shared" si="68"/>
        <v>0</v>
      </c>
      <c r="X121" s="3514"/>
      <c r="Y121" s="3515"/>
      <c r="Z121" s="3515"/>
      <c r="AA121" s="3516"/>
      <c r="AB121" s="3497">
        <f>'General PNGUM'!P121</f>
        <v>0</v>
      </c>
      <c r="AC121" s="3436">
        <f>'General PNGUM'!Q121</f>
        <v>0</v>
      </c>
      <c r="AD121" s="3485" t="str">
        <f>'General PNGUM'!R121</f>
        <v>-</v>
      </c>
      <c r="AE121" s="717">
        <f t="shared" si="69"/>
        <v>0</v>
      </c>
      <c r="AF121" s="1919">
        <f t="shared" si="70"/>
        <v>0</v>
      </c>
      <c r="AG121" s="3436"/>
      <c r="AH121" s="3437"/>
      <c r="AI121" s="718">
        <f t="shared" si="71"/>
        <v>0</v>
      </c>
      <c r="AJ121" s="719">
        <f t="shared" si="72"/>
        <v>0</v>
      </c>
      <c r="AK121" s="3438">
        <f>SUM(C121:R121)</f>
        <v>0</v>
      </c>
    </row>
    <row r="122" spans="1:37" s="24" customFormat="1" ht="22.5">
      <c r="A122" s="3508" t="str">
        <f>'General PNGUM'!A122</f>
        <v>Kase Adventist Primary School</v>
      </c>
      <c r="C122" s="3509"/>
      <c r="D122" s="1923"/>
      <c r="E122" s="1923"/>
      <c r="F122" s="1923">
        <v>13</v>
      </c>
      <c r="G122" s="1923">
        <v>11</v>
      </c>
      <c r="H122" s="1923">
        <v>16</v>
      </c>
      <c r="I122" s="1923">
        <v>10</v>
      </c>
      <c r="J122" s="1923">
        <v>21</v>
      </c>
      <c r="K122" s="1923">
        <v>20</v>
      </c>
      <c r="L122" s="1923"/>
      <c r="M122" s="1927"/>
      <c r="N122" s="1927"/>
      <c r="O122" s="1927"/>
      <c r="P122" s="3481"/>
      <c r="Q122" s="3481"/>
      <c r="R122" s="3481"/>
      <c r="S122" s="3510">
        <v>91</v>
      </c>
      <c r="T122" s="3511"/>
      <c r="U122" s="3512"/>
      <c r="V122" s="3519"/>
      <c r="W122" s="3431">
        <f t="shared" si="68"/>
        <v>91</v>
      </c>
      <c r="X122" s="3514"/>
      <c r="Y122" s="3515"/>
      <c r="Z122" s="3515">
        <v>20</v>
      </c>
      <c r="AA122" s="3516"/>
      <c r="AB122" s="3497"/>
      <c r="AC122" s="3436"/>
      <c r="AD122" s="3485"/>
      <c r="AE122" s="717"/>
      <c r="AF122" s="1919"/>
      <c r="AG122" s="3436"/>
      <c r="AH122" s="3437"/>
      <c r="AI122" s="718"/>
      <c r="AJ122" s="719"/>
      <c r="AK122" s="3438"/>
    </row>
    <row r="123" spans="1:37" s="24" customFormat="1" ht="11.25">
      <c r="A123" s="3508" t="str">
        <f>'General PNGUM'!A123</f>
        <v>Kavieng Primary School</v>
      </c>
      <c r="C123" s="3509">
        <v>54</v>
      </c>
      <c r="D123" s="1923">
        <v>27</v>
      </c>
      <c r="E123" s="1923">
        <v>20</v>
      </c>
      <c r="F123" s="1923">
        <v>52</v>
      </c>
      <c r="G123" s="3482">
        <v>53</v>
      </c>
      <c r="H123" s="3482">
        <v>36</v>
      </c>
      <c r="I123" s="3482">
        <v>32</v>
      </c>
      <c r="J123" s="3482">
        <v>47</v>
      </c>
      <c r="K123" s="3482">
        <v>33</v>
      </c>
      <c r="L123" s="3482"/>
      <c r="M123" s="3481"/>
      <c r="N123" s="3481"/>
      <c r="O123" s="3481"/>
      <c r="P123" s="3481"/>
      <c r="Q123" s="3481"/>
      <c r="R123" s="3481"/>
      <c r="S123" s="3510">
        <v>237</v>
      </c>
      <c r="T123" s="3511">
        <f>63+54</f>
        <v>117</v>
      </c>
      <c r="U123" s="3512"/>
      <c r="V123" s="3517"/>
      <c r="W123" s="3431">
        <f t="shared" si="68"/>
        <v>354</v>
      </c>
      <c r="X123" s="3514">
        <v>12</v>
      </c>
      <c r="Y123" s="3515"/>
      <c r="Z123" s="3515">
        <v>33</v>
      </c>
      <c r="AA123" s="3516"/>
      <c r="AB123" s="3497">
        <f>'General PNGUM'!P123</f>
        <v>1</v>
      </c>
      <c r="AC123" s="3436">
        <f>'General PNGUM'!Q123</f>
        <v>0</v>
      </c>
      <c r="AD123" s="3485" t="str">
        <f>'General PNGUM'!R123</f>
        <v>-</v>
      </c>
      <c r="AE123" s="717">
        <f t="shared" si="69"/>
        <v>354</v>
      </c>
      <c r="AF123" s="1919">
        <f t="shared" si="70"/>
        <v>0</v>
      </c>
      <c r="AG123" s="3436"/>
      <c r="AH123" s="3437"/>
      <c r="AI123" s="718">
        <f t="shared" si="71"/>
        <v>33</v>
      </c>
      <c r="AJ123" s="719">
        <f t="shared" si="72"/>
        <v>0</v>
      </c>
      <c r="AK123" s="3438">
        <f>SUM(C123:R123)</f>
        <v>354</v>
      </c>
    </row>
    <row r="124" spans="1:37" s="24" customFormat="1" ht="11.25">
      <c r="A124" s="3508" t="str">
        <f>'General PNGUM'!A124</f>
        <v>Kivia Primary School</v>
      </c>
      <c r="C124" s="3509"/>
      <c r="D124" s="1923"/>
      <c r="E124" s="1923"/>
      <c r="F124" s="1923"/>
      <c r="G124" s="3482"/>
      <c r="H124" s="3482"/>
      <c r="I124" s="3482"/>
      <c r="J124" s="3482"/>
      <c r="K124" s="3482"/>
      <c r="L124" s="3482"/>
      <c r="M124" s="3481"/>
      <c r="N124" s="3481"/>
      <c r="O124" s="3481"/>
      <c r="P124" s="3481"/>
      <c r="Q124" s="3481"/>
      <c r="R124" s="3481"/>
      <c r="S124" s="3510"/>
      <c r="T124" s="3511"/>
      <c r="U124" s="3512"/>
      <c r="V124" s="3517"/>
      <c r="W124" s="3431">
        <f t="shared" si="68"/>
        <v>0</v>
      </c>
      <c r="X124" s="3514"/>
      <c r="Y124" s="3515"/>
      <c r="Z124" s="3515">
        <f t="shared" ref="Z124:Z140" si="73">K124</f>
        <v>0</v>
      </c>
      <c r="AA124" s="3516"/>
      <c r="AB124" s="3497">
        <f>'General PNGUM'!P124</f>
        <v>1</v>
      </c>
      <c r="AC124" s="3436">
        <f>'General PNGUM'!Q124</f>
        <v>0</v>
      </c>
      <c r="AD124" s="3485" t="str">
        <f>'General PNGUM'!R124</f>
        <v>-</v>
      </c>
      <c r="AE124" s="717">
        <f t="shared" si="69"/>
        <v>0</v>
      </c>
      <c r="AF124" s="1919">
        <f t="shared" si="70"/>
        <v>0</v>
      </c>
      <c r="AG124" s="3436"/>
      <c r="AH124" s="3437"/>
      <c r="AI124" s="718">
        <f t="shared" si="71"/>
        <v>0</v>
      </c>
      <c r="AJ124" s="719">
        <f t="shared" si="72"/>
        <v>0</v>
      </c>
      <c r="AK124" s="3438">
        <f>SUM(C124:R124)</f>
        <v>0</v>
      </c>
    </row>
    <row r="125" spans="1:37" s="24" customFormat="1" ht="11.25">
      <c r="A125" s="3520" t="str">
        <f>'General PNGUM'!A125</f>
        <v>Konkavul Primary School</v>
      </c>
      <c r="C125" s="3509"/>
      <c r="D125" s="1923"/>
      <c r="E125" s="1923"/>
      <c r="F125" s="1923"/>
      <c r="G125" s="3482"/>
      <c r="H125" s="3482"/>
      <c r="I125" s="3482"/>
      <c r="J125" s="3482"/>
      <c r="K125" s="3482"/>
      <c r="L125" s="3482"/>
      <c r="M125" s="3481"/>
      <c r="N125" s="3481"/>
      <c r="O125" s="3481"/>
      <c r="P125" s="3481"/>
      <c r="Q125" s="3481"/>
      <c r="R125" s="3481"/>
      <c r="S125" s="3510"/>
      <c r="T125" s="3511"/>
      <c r="U125" s="3512"/>
      <c r="V125" s="3517"/>
      <c r="W125" s="3431">
        <f t="shared" si="68"/>
        <v>0</v>
      </c>
      <c r="X125" s="3514"/>
      <c r="Y125" s="3515"/>
      <c r="Z125" s="3515">
        <f t="shared" si="73"/>
        <v>0</v>
      </c>
      <c r="AA125" s="3516"/>
      <c r="AB125" s="3497">
        <f>'General PNGUM'!P125</f>
        <v>0</v>
      </c>
      <c r="AC125" s="3436">
        <f>'General PNGUM'!Q125</f>
        <v>0</v>
      </c>
      <c r="AD125" s="3485" t="str">
        <f>'General PNGUM'!R125</f>
        <v>-</v>
      </c>
      <c r="AE125" s="717">
        <f t="shared" si="69"/>
        <v>0</v>
      </c>
      <c r="AF125" s="1919">
        <f t="shared" si="70"/>
        <v>0</v>
      </c>
      <c r="AG125" s="3436"/>
      <c r="AH125" s="3437"/>
      <c r="AI125" s="718">
        <f t="shared" si="71"/>
        <v>0</v>
      </c>
      <c r="AJ125" s="719">
        <f t="shared" si="72"/>
        <v>0</v>
      </c>
      <c r="AK125" s="3438">
        <f>SUM(C125:R125)</f>
        <v>0</v>
      </c>
    </row>
    <row r="126" spans="1:37" s="24" customFormat="1" ht="22.5">
      <c r="A126" s="3508" t="str">
        <f>'General PNGUM'!A126</f>
        <v>Kumbuba Community School</v>
      </c>
      <c r="C126" s="3509"/>
      <c r="D126" s="1923">
        <v>25</v>
      </c>
      <c r="E126" s="1923">
        <v>31</v>
      </c>
      <c r="F126" s="1923">
        <v>21</v>
      </c>
      <c r="G126" s="3482">
        <v>19</v>
      </c>
      <c r="H126" s="3482">
        <v>16</v>
      </c>
      <c r="I126" s="3468">
        <v>11</v>
      </c>
      <c r="J126" s="2177">
        <v>13</v>
      </c>
      <c r="K126" s="2177">
        <v>11</v>
      </c>
      <c r="L126" s="2177"/>
      <c r="M126" s="3481"/>
      <c r="N126" s="3481"/>
      <c r="O126" s="3481"/>
      <c r="P126" s="3481"/>
      <c r="Q126" s="3481"/>
      <c r="R126" s="3481"/>
      <c r="S126" s="3510">
        <v>147</v>
      </c>
      <c r="T126" s="3511"/>
      <c r="U126" s="3512"/>
      <c r="V126" s="3517"/>
      <c r="W126" s="3431">
        <f t="shared" si="68"/>
        <v>147</v>
      </c>
      <c r="X126" s="3514"/>
      <c r="Y126" s="3515"/>
      <c r="Z126" s="3515">
        <f t="shared" si="73"/>
        <v>11</v>
      </c>
      <c r="AA126" s="3516"/>
      <c r="AB126" s="3497">
        <f>'General PNGUM'!P126</f>
        <v>1</v>
      </c>
      <c r="AC126" s="3436">
        <f>'General PNGUM'!Q126</f>
        <v>0</v>
      </c>
      <c r="AD126" s="3485" t="str">
        <f>'General PNGUM'!R126</f>
        <v>-</v>
      </c>
      <c r="AE126" s="717">
        <f t="shared" si="69"/>
        <v>147</v>
      </c>
      <c r="AF126" s="1919">
        <f t="shared" si="70"/>
        <v>0</v>
      </c>
      <c r="AG126" s="3436"/>
      <c r="AH126" s="3437"/>
      <c r="AI126" s="718">
        <f t="shared" si="71"/>
        <v>11</v>
      </c>
      <c r="AJ126" s="719">
        <f t="shared" si="72"/>
        <v>0</v>
      </c>
      <c r="AK126" s="3438">
        <f>SUM(C126:R126)</f>
        <v>147</v>
      </c>
    </row>
    <row r="127" spans="1:37" s="24" customFormat="1" ht="11.25">
      <c r="A127" s="3508" t="str">
        <f>'General PNGUM'!A127</f>
        <v>Loaua Community School</v>
      </c>
      <c r="C127" s="3509"/>
      <c r="D127" s="1923"/>
      <c r="E127" s="1923"/>
      <c r="F127" s="1923">
        <v>6</v>
      </c>
      <c r="G127" s="3482">
        <v>9</v>
      </c>
      <c r="H127" s="3482">
        <v>10</v>
      </c>
      <c r="I127" s="3468">
        <v>10</v>
      </c>
      <c r="J127" s="3468">
        <v>13</v>
      </c>
      <c r="K127" s="3468">
        <v>14</v>
      </c>
      <c r="L127" s="3468"/>
      <c r="M127" s="3481"/>
      <c r="N127" s="3481"/>
      <c r="O127" s="3481"/>
      <c r="P127" s="3481"/>
      <c r="Q127" s="3481"/>
      <c r="R127" s="3481"/>
      <c r="S127" s="3510">
        <v>62</v>
      </c>
      <c r="T127" s="3511"/>
      <c r="U127" s="3512"/>
      <c r="V127" s="3517"/>
      <c r="W127" s="3431">
        <f t="shared" si="68"/>
        <v>62</v>
      </c>
      <c r="X127" s="3514"/>
      <c r="Y127" s="3515"/>
      <c r="Z127" s="3515">
        <f t="shared" si="73"/>
        <v>14</v>
      </c>
      <c r="AA127" s="3516"/>
      <c r="AB127" s="3497">
        <f>'General PNGUM'!P127</f>
        <v>1</v>
      </c>
      <c r="AC127" s="3436">
        <f>'General PNGUM'!Q127</f>
        <v>0</v>
      </c>
      <c r="AD127" s="3485" t="str">
        <f>'General PNGUM'!R127</f>
        <v>-</v>
      </c>
      <c r="AE127" s="717">
        <f t="shared" si="69"/>
        <v>62</v>
      </c>
      <c r="AF127" s="1919">
        <f t="shared" si="70"/>
        <v>0</v>
      </c>
      <c r="AG127" s="3436"/>
      <c r="AH127" s="3437"/>
      <c r="AI127" s="718">
        <f t="shared" si="71"/>
        <v>14</v>
      </c>
      <c r="AJ127" s="719">
        <f t="shared" si="72"/>
        <v>0</v>
      </c>
      <c r="AK127" s="3438">
        <f>SUM(C127:R127)</f>
        <v>62</v>
      </c>
    </row>
    <row r="128" spans="1:37" s="24" customFormat="1" ht="22.5">
      <c r="A128" s="3508" t="str">
        <f>'General PNGUM'!A128</f>
        <v>Loma Adventist Primary School</v>
      </c>
      <c r="C128" s="3509">
        <v>4</v>
      </c>
      <c r="D128" s="1923">
        <v>11</v>
      </c>
      <c r="E128" s="1923">
        <v>7</v>
      </c>
      <c r="F128" s="1923">
        <v>5</v>
      </c>
      <c r="G128" s="3482">
        <v>10</v>
      </c>
      <c r="H128" s="3482">
        <v>9</v>
      </c>
      <c r="I128" s="3468">
        <v>13</v>
      </c>
      <c r="J128" s="3468">
        <v>10</v>
      </c>
      <c r="K128" s="2178">
        <v>19</v>
      </c>
      <c r="L128" s="2178"/>
      <c r="M128" s="3481"/>
      <c r="N128" s="3481"/>
      <c r="O128" s="3481"/>
      <c r="P128" s="3481"/>
      <c r="Q128" s="3481"/>
      <c r="R128" s="3481"/>
      <c r="S128" s="3510">
        <v>66</v>
      </c>
      <c r="T128" s="3511">
        <v>22</v>
      </c>
      <c r="U128" s="3512"/>
      <c r="V128" s="3517"/>
      <c r="W128" s="3431">
        <f t="shared" si="68"/>
        <v>88</v>
      </c>
      <c r="X128" s="3514"/>
      <c r="Y128" s="3515"/>
      <c r="Z128" s="3515">
        <f t="shared" si="73"/>
        <v>19</v>
      </c>
      <c r="AA128" s="3516"/>
      <c r="AB128" s="3497"/>
      <c r="AC128" s="3436"/>
      <c r="AD128" s="3485"/>
      <c r="AE128" s="717">
        <f t="shared" si="69"/>
        <v>88</v>
      </c>
      <c r="AF128" s="1919"/>
      <c r="AG128" s="3436"/>
      <c r="AH128" s="3437"/>
      <c r="AI128" s="718"/>
      <c r="AJ128" s="719"/>
      <c r="AK128" s="3438"/>
    </row>
    <row r="129" spans="1:40" s="24" customFormat="1" ht="22.5">
      <c r="A129" s="3508" t="str">
        <f>'General PNGUM'!A129</f>
        <v>Lomana Community School</v>
      </c>
      <c r="C129" s="3509"/>
      <c r="D129" s="1923"/>
      <c r="E129" s="1923"/>
      <c r="F129" s="1923">
        <v>9</v>
      </c>
      <c r="G129" s="3482">
        <v>3</v>
      </c>
      <c r="H129" s="3482">
        <v>9</v>
      </c>
      <c r="I129" s="3468">
        <v>6</v>
      </c>
      <c r="J129" s="3468"/>
      <c r="K129" s="2177"/>
      <c r="L129" s="2177"/>
      <c r="M129" s="3481"/>
      <c r="N129" s="3481"/>
      <c r="O129" s="3481"/>
      <c r="P129" s="3481"/>
      <c r="Q129" s="3481"/>
      <c r="R129" s="3481"/>
      <c r="S129" s="3510">
        <v>27</v>
      </c>
      <c r="T129" s="3511"/>
      <c r="U129" s="3512"/>
      <c r="V129" s="3517"/>
      <c r="W129" s="3431">
        <f t="shared" si="68"/>
        <v>27</v>
      </c>
      <c r="X129" s="3514"/>
      <c r="Y129" s="3515"/>
      <c r="Z129" s="3515">
        <f t="shared" si="73"/>
        <v>0</v>
      </c>
      <c r="AA129" s="3516"/>
      <c r="AB129" s="3497">
        <f>'General PNGUM'!P129</f>
        <v>1</v>
      </c>
      <c r="AC129" s="3436">
        <f>'General PNGUM'!Q129</f>
        <v>0</v>
      </c>
      <c r="AD129" s="3485" t="str">
        <f>'General PNGUM'!R129</f>
        <v>-</v>
      </c>
      <c r="AE129" s="717">
        <f t="shared" si="69"/>
        <v>27</v>
      </c>
      <c r="AF129" s="1919">
        <f t="shared" si="70"/>
        <v>0</v>
      </c>
      <c r="AG129" s="3436"/>
      <c r="AH129" s="3437"/>
      <c r="AI129" s="718">
        <f t="shared" si="71"/>
        <v>0</v>
      </c>
      <c r="AJ129" s="719">
        <f t="shared" si="72"/>
        <v>0</v>
      </c>
      <c r="AK129" s="3438">
        <f t="shared" ref="AK129:AK140" si="74">SUM(C129:R129)</f>
        <v>27</v>
      </c>
    </row>
    <row r="130" spans="1:40" s="24" customFormat="1" ht="22.5">
      <c r="A130" s="3508" t="str">
        <f>'General PNGUM'!A130</f>
        <v>Lovarang Community School</v>
      </c>
      <c r="C130" s="3509">
        <v>12</v>
      </c>
      <c r="D130" s="1923"/>
      <c r="E130" s="1923"/>
      <c r="F130" s="1923">
        <v>5</v>
      </c>
      <c r="G130" s="3482">
        <v>2</v>
      </c>
      <c r="H130" s="3482">
        <v>1</v>
      </c>
      <c r="I130" s="3468">
        <v>1</v>
      </c>
      <c r="J130" s="3468">
        <v>2</v>
      </c>
      <c r="K130" s="2177">
        <v>6</v>
      </c>
      <c r="L130" s="2177"/>
      <c r="M130" s="3481"/>
      <c r="N130" s="3481"/>
      <c r="O130" s="3481"/>
      <c r="P130" s="3481"/>
      <c r="Q130" s="3481"/>
      <c r="R130" s="3481"/>
      <c r="S130" s="3510">
        <v>29</v>
      </c>
      <c r="T130" s="3511"/>
      <c r="U130" s="3512"/>
      <c r="V130" s="3517"/>
      <c r="W130" s="3431">
        <f t="shared" si="68"/>
        <v>29</v>
      </c>
      <c r="X130" s="3514"/>
      <c r="Y130" s="3515"/>
      <c r="Z130" s="3515">
        <f t="shared" si="73"/>
        <v>6</v>
      </c>
      <c r="AA130" s="3516"/>
      <c r="AB130" s="3497">
        <f>'General PNGUM'!P130</f>
        <v>1</v>
      </c>
      <c r="AC130" s="3436">
        <f>'General PNGUM'!Q130</f>
        <v>0</v>
      </c>
      <c r="AD130" s="3485" t="str">
        <f>'General PNGUM'!R130</f>
        <v>-</v>
      </c>
      <c r="AE130" s="717">
        <f t="shared" si="69"/>
        <v>29</v>
      </c>
      <c r="AF130" s="1919">
        <f t="shared" si="70"/>
        <v>0</v>
      </c>
      <c r="AG130" s="3436"/>
      <c r="AH130" s="3437"/>
      <c r="AI130" s="718">
        <f t="shared" si="71"/>
        <v>6</v>
      </c>
      <c r="AJ130" s="719">
        <f t="shared" si="72"/>
        <v>0</v>
      </c>
      <c r="AK130" s="3438">
        <f t="shared" si="74"/>
        <v>29</v>
      </c>
    </row>
    <row r="131" spans="1:40" s="24" customFormat="1" ht="11.25">
      <c r="A131" s="3508" t="str">
        <f>'General PNGUM'!A131</f>
        <v>Magean Primary School</v>
      </c>
      <c r="C131" s="3509">
        <v>12</v>
      </c>
      <c r="D131" s="1923">
        <v>10</v>
      </c>
      <c r="E131" s="1923">
        <v>13</v>
      </c>
      <c r="F131" s="1923">
        <v>6</v>
      </c>
      <c r="G131" s="3482">
        <v>5</v>
      </c>
      <c r="H131" s="3482">
        <v>2</v>
      </c>
      <c r="I131" s="3468">
        <v>6</v>
      </c>
      <c r="J131" s="3468">
        <v>2</v>
      </c>
      <c r="K131" s="3468">
        <v>4</v>
      </c>
      <c r="L131" s="3468"/>
      <c r="M131" s="3481"/>
      <c r="N131" s="3481"/>
      <c r="O131" s="3481"/>
      <c r="P131" s="3481"/>
      <c r="Q131" s="3481"/>
      <c r="R131" s="3481"/>
      <c r="S131" s="1735">
        <v>25</v>
      </c>
      <c r="T131" s="1735">
        <v>35</v>
      </c>
      <c r="U131" s="3512"/>
      <c r="V131" s="3517"/>
      <c r="W131" s="3431">
        <f t="shared" si="68"/>
        <v>60</v>
      </c>
      <c r="X131" s="3514"/>
      <c r="Y131" s="3515"/>
      <c r="Z131" s="3515">
        <f t="shared" si="73"/>
        <v>4</v>
      </c>
      <c r="AA131" s="3516"/>
      <c r="AB131" s="3497">
        <f>'General PNGUM'!P131</f>
        <v>1</v>
      </c>
      <c r="AC131" s="3436">
        <f>'General PNGUM'!Q131</f>
        <v>0</v>
      </c>
      <c r="AD131" s="3485" t="str">
        <f>'General PNGUM'!R131</f>
        <v>-</v>
      </c>
      <c r="AE131" s="717">
        <f t="shared" si="69"/>
        <v>60</v>
      </c>
      <c r="AF131" s="1919">
        <f t="shared" si="70"/>
        <v>0</v>
      </c>
      <c r="AG131" s="3436"/>
      <c r="AH131" s="3437"/>
      <c r="AI131" s="718">
        <f t="shared" si="71"/>
        <v>4</v>
      </c>
      <c r="AJ131" s="719">
        <f t="shared" si="72"/>
        <v>0</v>
      </c>
      <c r="AK131" s="3438">
        <f t="shared" si="74"/>
        <v>60</v>
      </c>
    </row>
    <row r="132" spans="1:40" s="24" customFormat="1" ht="11.25">
      <c r="A132" s="3508" t="str">
        <f>'General PNGUM'!A132</f>
        <v>Napapar Primary School</v>
      </c>
      <c r="C132" s="3509">
        <v>41</v>
      </c>
      <c r="D132" s="1923">
        <v>24</v>
      </c>
      <c r="E132" s="1923">
        <v>25</v>
      </c>
      <c r="F132" s="1923">
        <v>16</v>
      </c>
      <c r="G132" s="3482">
        <v>30</v>
      </c>
      <c r="H132" s="3482">
        <v>24</v>
      </c>
      <c r="I132" s="3468">
        <v>16</v>
      </c>
      <c r="J132" s="3468">
        <v>26</v>
      </c>
      <c r="K132" s="3468">
        <v>23</v>
      </c>
      <c r="L132" s="3468"/>
      <c r="M132" s="3481"/>
      <c r="N132" s="3481"/>
      <c r="O132" s="3481"/>
      <c r="P132" s="3481"/>
      <c r="Q132" s="3481"/>
      <c r="R132" s="3481"/>
      <c r="S132" s="3510">
        <f>+SUM(C132:K132)</f>
        <v>225</v>
      </c>
      <c r="T132" s="3511"/>
      <c r="U132" s="3512"/>
      <c r="V132" s="3517"/>
      <c r="W132" s="3431">
        <f t="shared" si="68"/>
        <v>225</v>
      </c>
      <c r="X132" s="3514"/>
      <c r="Y132" s="3515"/>
      <c r="Z132" s="3515">
        <f t="shared" si="73"/>
        <v>23</v>
      </c>
      <c r="AA132" s="3516"/>
      <c r="AB132" s="3497">
        <f>'General PNGUM'!P132</f>
        <v>1</v>
      </c>
      <c r="AC132" s="3436">
        <f>'General PNGUM'!Q132</f>
        <v>0</v>
      </c>
      <c r="AD132" s="3485" t="str">
        <f>'General PNGUM'!R132</f>
        <v>-</v>
      </c>
      <c r="AE132" s="717">
        <f t="shared" si="69"/>
        <v>225</v>
      </c>
      <c r="AF132" s="1919">
        <f t="shared" si="70"/>
        <v>0</v>
      </c>
      <c r="AG132" s="3436"/>
      <c r="AH132" s="3437"/>
      <c r="AI132" s="718">
        <f t="shared" si="71"/>
        <v>23</v>
      </c>
      <c r="AJ132" s="719">
        <f t="shared" si="72"/>
        <v>0</v>
      </c>
      <c r="AK132" s="3438">
        <f t="shared" si="74"/>
        <v>225</v>
      </c>
    </row>
    <row r="133" spans="1:40" s="24" customFormat="1" ht="11.25">
      <c r="A133" s="3508" t="str">
        <f>'General PNGUM'!A133</f>
        <v>Nigilani Primary School</v>
      </c>
      <c r="C133" s="3509"/>
      <c r="D133" s="1923"/>
      <c r="E133" s="1923"/>
      <c r="F133" s="1923">
        <v>28</v>
      </c>
      <c r="G133" s="3482">
        <v>26</v>
      </c>
      <c r="H133" s="3482">
        <v>25</v>
      </c>
      <c r="I133" s="3468">
        <v>24</v>
      </c>
      <c r="J133" s="3468">
        <v>13</v>
      </c>
      <c r="K133" s="2177">
        <v>13</v>
      </c>
      <c r="L133" s="2177"/>
      <c r="M133" s="3481"/>
      <c r="N133" s="3481"/>
      <c r="O133" s="3481"/>
      <c r="P133" s="3481"/>
      <c r="Q133" s="3481"/>
      <c r="R133" s="3481"/>
      <c r="S133" s="3510">
        <v>115</v>
      </c>
      <c r="T133" s="3511">
        <v>14</v>
      </c>
      <c r="U133" s="3512"/>
      <c r="V133" s="3513"/>
      <c r="W133" s="3431">
        <f t="shared" si="68"/>
        <v>129</v>
      </c>
      <c r="X133" s="3514">
        <v>6</v>
      </c>
      <c r="Y133" s="3515"/>
      <c r="Z133" s="3515">
        <f t="shared" si="73"/>
        <v>13</v>
      </c>
      <c r="AA133" s="3516"/>
      <c r="AB133" s="3497">
        <f>'General PNGUM'!P133</f>
        <v>1</v>
      </c>
      <c r="AC133" s="3436">
        <f>'General PNGUM'!Q133</f>
        <v>0</v>
      </c>
      <c r="AD133" s="3485" t="str">
        <f>'General PNGUM'!R133</f>
        <v>-</v>
      </c>
      <c r="AE133" s="717">
        <f t="shared" si="69"/>
        <v>129</v>
      </c>
      <c r="AF133" s="1919">
        <f t="shared" si="70"/>
        <v>0</v>
      </c>
      <c r="AG133" s="3436"/>
      <c r="AH133" s="3437"/>
      <c r="AI133" s="718">
        <f t="shared" si="71"/>
        <v>13</v>
      </c>
      <c r="AJ133" s="719">
        <f t="shared" si="72"/>
        <v>0</v>
      </c>
      <c r="AK133" s="3438">
        <f t="shared" si="74"/>
        <v>129</v>
      </c>
    </row>
    <row r="134" spans="1:40" s="24" customFormat="1" ht="22.5">
      <c r="A134" s="3508" t="str">
        <f>'General PNGUM'!A134</f>
        <v>Palakau Community School</v>
      </c>
      <c r="C134" s="3509">
        <v>15</v>
      </c>
      <c r="D134" s="1923">
        <v>7</v>
      </c>
      <c r="E134" s="1923">
        <v>5</v>
      </c>
      <c r="F134" s="1923">
        <v>9</v>
      </c>
      <c r="G134" s="3482">
        <v>10</v>
      </c>
      <c r="H134" s="3482">
        <v>10</v>
      </c>
      <c r="I134" s="3468">
        <v>13</v>
      </c>
      <c r="J134" s="3468">
        <v>12</v>
      </c>
      <c r="K134" s="3468">
        <v>13</v>
      </c>
      <c r="L134" s="3468"/>
      <c r="M134" s="3481"/>
      <c r="N134" s="3481"/>
      <c r="O134" s="3481"/>
      <c r="P134" s="3481"/>
      <c r="Q134" s="3481"/>
      <c r="R134" s="3481"/>
      <c r="S134" s="3510">
        <v>67</v>
      </c>
      <c r="T134" s="3511">
        <v>27</v>
      </c>
      <c r="U134" s="3512"/>
      <c r="V134" s="3513"/>
      <c r="W134" s="3431">
        <f t="shared" si="68"/>
        <v>94</v>
      </c>
      <c r="X134" s="3514"/>
      <c r="Y134" s="3515"/>
      <c r="Z134" s="3515">
        <f t="shared" si="73"/>
        <v>13</v>
      </c>
      <c r="AA134" s="3516"/>
      <c r="AB134" s="3497">
        <f>'General PNGUM'!P134</f>
        <v>1</v>
      </c>
      <c r="AC134" s="3436">
        <f>'General PNGUM'!Q134</f>
        <v>0</v>
      </c>
      <c r="AD134" s="3485" t="str">
        <f>'General PNGUM'!R134</f>
        <v>-</v>
      </c>
      <c r="AE134" s="717">
        <f t="shared" si="69"/>
        <v>94</v>
      </c>
      <c r="AF134" s="1919">
        <f t="shared" si="70"/>
        <v>0</v>
      </c>
      <c r="AG134" s="3436"/>
      <c r="AH134" s="3437"/>
      <c r="AI134" s="718">
        <f t="shared" si="71"/>
        <v>13</v>
      </c>
      <c r="AJ134" s="719">
        <f t="shared" si="72"/>
        <v>0</v>
      </c>
      <c r="AK134" s="3438">
        <f t="shared" si="74"/>
        <v>94</v>
      </c>
    </row>
    <row r="135" spans="1:40" s="24" customFormat="1" ht="11.25">
      <c r="A135" s="3520" t="str">
        <f>'General PNGUM'!A135</f>
        <v>Rali - need address</v>
      </c>
      <c r="C135" s="3509"/>
      <c r="D135" s="1923"/>
      <c r="E135" s="1923"/>
      <c r="F135" s="1923"/>
      <c r="G135" s="3482"/>
      <c r="H135" s="3482"/>
      <c r="I135" s="3468"/>
      <c r="J135" s="3468"/>
      <c r="K135" s="3468"/>
      <c r="L135" s="3468"/>
      <c r="M135" s="3481"/>
      <c r="N135" s="3481"/>
      <c r="O135" s="3481"/>
      <c r="P135" s="3481"/>
      <c r="Q135" s="3481"/>
      <c r="R135" s="3481"/>
      <c r="S135" s="3510"/>
      <c r="T135" s="3511"/>
      <c r="U135" s="3512"/>
      <c r="V135" s="3513"/>
      <c r="W135" s="3431">
        <f t="shared" si="68"/>
        <v>0</v>
      </c>
      <c r="X135" s="3514"/>
      <c r="Y135" s="3515"/>
      <c r="Z135" s="3515">
        <f t="shared" si="73"/>
        <v>0</v>
      </c>
      <c r="AA135" s="3516"/>
      <c r="AB135" s="3497">
        <f>'General PNGUM'!P135</f>
        <v>0</v>
      </c>
      <c r="AC135" s="3436">
        <f>'General PNGUM'!Q135</f>
        <v>0</v>
      </c>
      <c r="AD135" s="3485" t="str">
        <f>'General PNGUM'!R135</f>
        <v>-</v>
      </c>
      <c r="AE135" s="717">
        <f t="shared" ref="AE135" si="75">S135+T135</f>
        <v>0</v>
      </c>
      <c r="AF135" s="1919">
        <f t="shared" ref="AF135" si="76">U135+V135</f>
        <v>0</v>
      </c>
      <c r="AG135" s="3436"/>
      <c r="AH135" s="3437"/>
      <c r="AI135" s="718">
        <f t="shared" si="71"/>
        <v>0</v>
      </c>
      <c r="AJ135" s="719">
        <f t="shared" si="72"/>
        <v>0</v>
      </c>
      <c r="AK135" s="3438">
        <f t="shared" si="74"/>
        <v>0</v>
      </c>
    </row>
    <row r="136" spans="1:40" s="24" customFormat="1" ht="11.25">
      <c r="A136" s="3508" t="str">
        <f>'General PNGUM'!A136</f>
        <v>Rongoe Primary School</v>
      </c>
      <c r="C136" s="3509">
        <v>21</v>
      </c>
      <c r="D136" s="1923">
        <v>18</v>
      </c>
      <c r="E136" s="1923">
        <v>18</v>
      </c>
      <c r="F136" s="1923">
        <v>24</v>
      </c>
      <c r="G136" s="3482">
        <v>26</v>
      </c>
      <c r="H136" s="3482">
        <v>27</v>
      </c>
      <c r="I136" s="3468">
        <v>10</v>
      </c>
      <c r="J136" s="3468">
        <v>18</v>
      </c>
      <c r="K136" s="3468">
        <v>17</v>
      </c>
      <c r="L136" s="3468"/>
      <c r="M136" s="3481"/>
      <c r="N136" s="3481"/>
      <c r="O136" s="3481"/>
      <c r="P136" s="3481"/>
      <c r="Q136" s="3481"/>
      <c r="R136" s="3481"/>
      <c r="S136" s="3510">
        <v>143</v>
      </c>
      <c r="T136" s="3511">
        <v>36</v>
      </c>
      <c r="U136" s="3512"/>
      <c r="V136" s="3517"/>
      <c r="W136" s="3431">
        <f t="shared" si="68"/>
        <v>179</v>
      </c>
      <c r="X136" s="3514"/>
      <c r="Y136" s="3515"/>
      <c r="Z136" s="3515">
        <f t="shared" si="73"/>
        <v>17</v>
      </c>
      <c r="AA136" s="3516"/>
      <c r="AB136" s="3497">
        <f>'General PNGUM'!P136</f>
        <v>1</v>
      </c>
      <c r="AC136" s="3436">
        <f>'General PNGUM'!Q136</f>
        <v>0</v>
      </c>
      <c r="AD136" s="3485" t="str">
        <f>'General PNGUM'!R136</f>
        <v>-</v>
      </c>
      <c r="AE136" s="717">
        <f t="shared" si="69"/>
        <v>179</v>
      </c>
      <c r="AF136" s="1919">
        <f t="shared" si="70"/>
        <v>0</v>
      </c>
      <c r="AG136" s="3436"/>
      <c r="AH136" s="3437"/>
      <c r="AI136" s="718">
        <f t="shared" si="71"/>
        <v>17</v>
      </c>
      <c r="AJ136" s="719">
        <f t="shared" si="72"/>
        <v>0</v>
      </c>
      <c r="AK136" s="3438">
        <f t="shared" si="74"/>
        <v>179</v>
      </c>
    </row>
    <row r="137" spans="1:40" s="24" customFormat="1" ht="22.5">
      <c r="A137" s="3508" t="str">
        <f>'General PNGUM'!A137</f>
        <v>Rugan Harbour Primary School</v>
      </c>
      <c r="C137" s="3509">
        <v>53</v>
      </c>
      <c r="D137" s="1923">
        <v>20</v>
      </c>
      <c r="E137" s="1923">
        <v>9</v>
      </c>
      <c r="F137" s="1923">
        <v>11</v>
      </c>
      <c r="G137" s="3482">
        <v>12</v>
      </c>
      <c r="H137" s="3482">
        <v>15</v>
      </c>
      <c r="I137" s="3468">
        <v>10</v>
      </c>
      <c r="J137" s="3468">
        <v>17</v>
      </c>
      <c r="K137" s="2177">
        <v>16</v>
      </c>
      <c r="L137" s="2177"/>
      <c r="M137" s="3481"/>
      <c r="N137" s="3481"/>
      <c r="O137" s="3481"/>
      <c r="P137" s="3481"/>
      <c r="Q137" s="3481"/>
      <c r="R137" s="3481"/>
      <c r="S137" s="3510">
        <v>115</v>
      </c>
      <c r="T137" s="3511">
        <v>48</v>
      </c>
      <c r="U137" s="3512"/>
      <c r="V137" s="3517"/>
      <c r="W137" s="3431">
        <f t="shared" si="68"/>
        <v>163</v>
      </c>
      <c r="X137" s="3514">
        <v>3</v>
      </c>
      <c r="Y137" s="3515"/>
      <c r="Z137" s="3515">
        <f t="shared" si="73"/>
        <v>16</v>
      </c>
      <c r="AA137" s="3516"/>
      <c r="AB137" s="3497">
        <f>'General PNGUM'!P137</f>
        <v>1</v>
      </c>
      <c r="AC137" s="3436">
        <f>'General PNGUM'!Q137</f>
        <v>0</v>
      </c>
      <c r="AD137" s="3485" t="str">
        <f>'General PNGUM'!R137</f>
        <v>-</v>
      </c>
      <c r="AE137" s="717">
        <f t="shared" si="69"/>
        <v>163</v>
      </c>
      <c r="AF137" s="1919">
        <f t="shared" si="70"/>
        <v>0</v>
      </c>
      <c r="AG137" s="3436"/>
      <c r="AH137" s="3437"/>
      <c r="AI137" s="718">
        <f t="shared" si="71"/>
        <v>16</v>
      </c>
      <c r="AJ137" s="719">
        <f t="shared" si="72"/>
        <v>0</v>
      </c>
      <c r="AK137" s="3438">
        <f t="shared" si="74"/>
        <v>163</v>
      </c>
    </row>
    <row r="138" spans="1:40" s="24" customFormat="1" ht="11.25">
      <c r="A138" s="3508" t="str">
        <f>'General PNGUM'!A138</f>
        <v>Saio Community School</v>
      </c>
      <c r="C138" s="3509">
        <v>4</v>
      </c>
      <c r="D138" s="1923">
        <v>3</v>
      </c>
      <c r="E138" s="1923">
        <v>6</v>
      </c>
      <c r="F138" s="1923">
        <v>7</v>
      </c>
      <c r="G138" s="3482">
        <v>8</v>
      </c>
      <c r="H138" s="3482">
        <v>6</v>
      </c>
      <c r="I138" s="3468">
        <v>9</v>
      </c>
      <c r="J138" s="3468"/>
      <c r="K138" s="3468"/>
      <c r="L138" s="3468"/>
      <c r="M138" s="3481"/>
      <c r="N138" s="3481"/>
      <c r="O138" s="3481"/>
      <c r="P138" s="3481"/>
      <c r="Q138" s="3481"/>
      <c r="R138" s="3481"/>
      <c r="S138" s="3510">
        <v>30</v>
      </c>
      <c r="T138" s="3511">
        <v>13</v>
      </c>
      <c r="U138" s="3512"/>
      <c r="V138" s="3517"/>
      <c r="W138" s="3431">
        <f t="shared" si="68"/>
        <v>43</v>
      </c>
      <c r="X138" s="3514"/>
      <c r="Y138" s="3515"/>
      <c r="Z138" s="3515">
        <f t="shared" si="73"/>
        <v>0</v>
      </c>
      <c r="AA138" s="3516"/>
      <c r="AB138" s="3497">
        <f>'General PNGUM'!P138</f>
        <v>1</v>
      </c>
      <c r="AC138" s="3436">
        <f>'General PNGUM'!Q138</f>
        <v>0</v>
      </c>
      <c r="AD138" s="3485" t="str">
        <f>'General PNGUM'!R138</f>
        <v>-</v>
      </c>
      <c r="AE138" s="717">
        <f t="shared" si="69"/>
        <v>43</v>
      </c>
      <c r="AF138" s="1919">
        <f t="shared" si="70"/>
        <v>0</v>
      </c>
      <c r="AG138" s="3436"/>
      <c r="AH138" s="3437"/>
      <c r="AI138" s="718">
        <f t="shared" si="71"/>
        <v>0</v>
      </c>
      <c r="AJ138" s="719">
        <f t="shared" si="72"/>
        <v>0</v>
      </c>
      <c r="AK138" s="3438">
        <f t="shared" si="74"/>
        <v>43</v>
      </c>
    </row>
    <row r="139" spans="1:40" s="24" customFormat="1" ht="11.25">
      <c r="A139" s="3508" t="str">
        <f>'General PNGUM'!A139</f>
        <v>Sonoma Primary School</v>
      </c>
      <c r="C139" s="1081"/>
      <c r="D139" s="692">
        <v>14</v>
      </c>
      <c r="E139" s="692">
        <v>14</v>
      </c>
      <c r="F139" s="692">
        <v>18</v>
      </c>
      <c r="G139" s="2297">
        <v>19</v>
      </c>
      <c r="H139" s="2297">
        <v>14</v>
      </c>
      <c r="I139" s="2325">
        <v>31</v>
      </c>
      <c r="J139" s="2325">
        <v>31</v>
      </c>
      <c r="K139" s="2325">
        <v>23</v>
      </c>
      <c r="L139" s="2325"/>
      <c r="M139" s="1926"/>
      <c r="N139" s="1926"/>
      <c r="O139" s="1926"/>
      <c r="P139" s="1926"/>
      <c r="Q139" s="1926"/>
      <c r="R139" s="1926"/>
      <c r="S139" s="3510">
        <v>164</v>
      </c>
      <c r="T139" s="3511"/>
      <c r="U139" s="3521"/>
      <c r="V139" s="2326"/>
      <c r="W139" s="3431">
        <f t="shared" ref="W139:W140" si="77">SUM(S139:V139)</f>
        <v>164</v>
      </c>
      <c r="X139" s="1742"/>
      <c r="Y139" s="3515"/>
      <c r="Z139" s="3515">
        <f t="shared" si="73"/>
        <v>23</v>
      </c>
      <c r="AA139" s="3516"/>
      <c r="AB139" s="3497">
        <f>'General PNGUM'!P139</f>
        <v>1</v>
      </c>
      <c r="AC139" s="3436">
        <f>'General PNGUM'!Q139</f>
        <v>0</v>
      </c>
      <c r="AD139" s="3485" t="str">
        <f>'General PNGUM'!R139</f>
        <v>-</v>
      </c>
      <c r="AE139" s="717">
        <f t="shared" si="69"/>
        <v>164</v>
      </c>
      <c r="AF139" s="1919">
        <f t="shared" si="70"/>
        <v>0</v>
      </c>
      <c r="AG139" s="3436"/>
      <c r="AH139" s="3437"/>
      <c r="AI139" s="718">
        <f t="shared" si="71"/>
        <v>23</v>
      </c>
      <c r="AJ139" s="719">
        <f t="shared" si="72"/>
        <v>0</v>
      </c>
      <c r="AK139" s="3438">
        <f t="shared" si="74"/>
        <v>164</v>
      </c>
    </row>
    <row r="140" spans="1:40" s="24" customFormat="1" ht="22.5">
      <c r="A140" s="3508" t="str">
        <f>'General PNGUM'!A140</f>
        <v>Ulu Primary School - need address</v>
      </c>
      <c r="C140" s="1081"/>
      <c r="D140" s="692"/>
      <c r="E140" s="692"/>
      <c r="F140" s="692">
        <v>17</v>
      </c>
      <c r="G140" s="2297">
        <v>23</v>
      </c>
      <c r="H140" s="2297">
        <v>25</v>
      </c>
      <c r="I140" s="2297">
        <v>14</v>
      </c>
      <c r="J140" s="2297">
        <v>31</v>
      </c>
      <c r="K140" s="2297">
        <v>35</v>
      </c>
      <c r="L140" s="2297"/>
      <c r="M140" s="1926"/>
      <c r="N140" s="1926"/>
      <c r="O140" s="1926"/>
      <c r="P140" s="1926"/>
      <c r="Q140" s="1926"/>
      <c r="R140" s="1926"/>
      <c r="S140" s="3522">
        <v>57</v>
      </c>
      <c r="T140" s="2068">
        <v>88</v>
      </c>
      <c r="U140" s="3521"/>
      <c r="V140" s="2326"/>
      <c r="W140" s="3431">
        <f t="shared" si="77"/>
        <v>145</v>
      </c>
      <c r="X140" s="1742">
        <v>17</v>
      </c>
      <c r="Y140" s="3515"/>
      <c r="Z140" s="3515">
        <f t="shared" si="73"/>
        <v>35</v>
      </c>
      <c r="AA140" s="3516"/>
      <c r="AB140" s="3497">
        <f>'General PNGUM'!P140</f>
        <v>1</v>
      </c>
      <c r="AC140" s="3436">
        <f>'General PNGUM'!Q140</f>
        <v>0</v>
      </c>
      <c r="AD140" s="3485" t="str">
        <f>'General PNGUM'!R140</f>
        <v>-</v>
      </c>
      <c r="AE140" s="717">
        <f t="shared" si="69"/>
        <v>145</v>
      </c>
      <c r="AF140" s="1919">
        <f t="shared" si="70"/>
        <v>0</v>
      </c>
      <c r="AG140" s="3436"/>
      <c r="AH140" s="3437"/>
      <c r="AI140" s="718">
        <f t="shared" si="71"/>
        <v>35</v>
      </c>
      <c r="AJ140" s="719">
        <f t="shared" si="72"/>
        <v>0</v>
      </c>
      <c r="AK140" s="3438">
        <f t="shared" si="74"/>
        <v>145</v>
      </c>
    </row>
    <row r="141" spans="1:40" s="453" customFormat="1" ht="11.25">
      <c r="A141" s="3523" t="s">
        <v>41</v>
      </c>
      <c r="B141" s="3524">
        <f>SUM(B113:B140)</f>
        <v>0</v>
      </c>
      <c r="C141" s="3524">
        <f t="shared" ref="C141:P141" si="78">SUM(C113:C140)</f>
        <v>372</v>
      </c>
      <c r="D141" s="3524">
        <f t="shared" si="78"/>
        <v>299</v>
      </c>
      <c r="E141" s="3524">
        <f t="shared" si="78"/>
        <v>255</v>
      </c>
      <c r="F141" s="3524">
        <f t="shared" si="78"/>
        <v>448</v>
      </c>
      <c r="G141" s="3524">
        <f t="shared" si="78"/>
        <v>455</v>
      </c>
      <c r="H141" s="3524">
        <f t="shared" si="78"/>
        <v>407</v>
      </c>
      <c r="I141" s="3524">
        <f t="shared" si="78"/>
        <v>348</v>
      </c>
      <c r="J141" s="3524">
        <f t="shared" si="78"/>
        <v>414</v>
      </c>
      <c r="K141" s="3524">
        <f t="shared" si="78"/>
        <v>364</v>
      </c>
      <c r="L141" s="3524">
        <f t="shared" si="78"/>
        <v>64</v>
      </c>
      <c r="M141" s="3524">
        <f t="shared" si="78"/>
        <v>68</v>
      </c>
      <c r="N141" s="3524">
        <f t="shared" si="78"/>
        <v>29</v>
      </c>
      <c r="O141" s="3524">
        <f t="shared" si="78"/>
        <v>0</v>
      </c>
      <c r="P141" s="3524">
        <f t="shared" si="78"/>
        <v>0</v>
      </c>
      <c r="Q141" s="3524"/>
      <c r="R141" s="3524">
        <f>SUM(R114:R140)</f>
        <v>0</v>
      </c>
      <c r="S141" s="3525">
        <f>SUM(S113:S140)</f>
        <v>2488</v>
      </c>
      <c r="T141" s="3525">
        <f t="shared" ref="T141:V141" si="79">SUM(T113:T140)</f>
        <v>874</v>
      </c>
      <c r="U141" s="3525">
        <f t="shared" si="79"/>
        <v>112</v>
      </c>
      <c r="V141" s="3525">
        <f t="shared" si="79"/>
        <v>49</v>
      </c>
      <c r="W141" s="3525">
        <f>SUM(W113:W140)</f>
        <v>3523</v>
      </c>
      <c r="X141" s="3525">
        <f>SUM(X113:X140)</f>
        <v>38</v>
      </c>
      <c r="Y141" s="3525">
        <f t="shared" ref="Y141:AA141" si="80">SUM(Y113:Y140)</f>
        <v>0</v>
      </c>
      <c r="Z141" s="3525">
        <f t="shared" si="80"/>
        <v>364</v>
      </c>
      <c r="AA141" s="3525">
        <f t="shared" si="80"/>
        <v>0</v>
      </c>
      <c r="AB141" s="3526">
        <f t="shared" ref="AB141:AK141" si="81">SUM(AB114:AB140)</f>
        <v>19</v>
      </c>
      <c r="AC141" s="3527">
        <f t="shared" si="81"/>
        <v>1</v>
      </c>
      <c r="AD141" s="3527">
        <f t="shared" si="81"/>
        <v>0</v>
      </c>
      <c r="AE141" s="3527">
        <f t="shared" si="81"/>
        <v>3052</v>
      </c>
      <c r="AF141" s="3527">
        <f t="shared" si="81"/>
        <v>161</v>
      </c>
      <c r="AG141" s="3527">
        <f t="shared" si="81"/>
        <v>0</v>
      </c>
      <c r="AH141" s="3527">
        <f t="shared" si="81"/>
        <v>0</v>
      </c>
      <c r="AI141" s="3527">
        <f t="shared" si="81"/>
        <v>310</v>
      </c>
      <c r="AJ141" s="3527">
        <f t="shared" si="81"/>
        <v>0</v>
      </c>
      <c r="AK141" s="3527">
        <f t="shared" si="81"/>
        <v>3125</v>
      </c>
      <c r="AM141" s="655"/>
      <c r="AN141" s="655"/>
    </row>
    <row r="142" spans="1:40" s="659" customFormat="1" ht="12" thickBot="1">
      <c r="A142" s="658"/>
      <c r="B142" s="693"/>
      <c r="C142" s="694"/>
      <c r="D142" s="694"/>
      <c r="E142" s="694"/>
      <c r="F142" s="694"/>
      <c r="G142" s="694"/>
      <c r="H142" s="694"/>
      <c r="I142" s="694"/>
      <c r="J142" s="694"/>
      <c r="K142" s="694">
        <f>SUM(C141:K141)</f>
        <v>3362</v>
      </c>
      <c r="L142" s="695"/>
      <c r="M142" s="694"/>
      <c r="N142" s="694"/>
      <c r="O142" s="694"/>
      <c r="P142" s="694"/>
      <c r="Q142" s="694"/>
      <c r="R142" s="694" t="s">
        <v>235</v>
      </c>
      <c r="S142" s="1734">
        <f>SUM(S141+T141+U141+V141)</f>
        <v>3523</v>
      </c>
      <c r="T142" s="1734">
        <f>S141+T141</f>
        <v>3362</v>
      </c>
      <c r="U142" s="1734" t="s">
        <v>236</v>
      </c>
      <c r="V142" s="1734"/>
      <c r="W142" s="696"/>
      <c r="X142" s="1741"/>
      <c r="Y142" s="1716"/>
      <c r="Z142" s="1716"/>
      <c r="AA142" s="1717"/>
      <c r="AB142" s="1086"/>
      <c r="AC142" s="1086"/>
      <c r="AD142" s="1086"/>
      <c r="AE142" s="1086"/>
      <c r="AF142" s="1086"/>
      <c r="AG142" s="1086"/>
      <c r="AH142" s="1086"/>
      <c r="AI142" s="1086"/>
      <c r="AJ142" s="1086"/>
      <c r="AK142" s="2292" t="s">
        <v>235</v>
      </c>
      <c r="AM142" s="660"/>
      <c r="AN142" s="660"/>
    </row>
    <row r="143" spans="1:40" s="24" customFormat="1" ht="12" thickBot="1">
      <c r="A143" s="2327" t="s">
        <v>237</v>
      </c>
      <c r="B143" s="2328"/>
      <c r="C143" s="2329"/>
      <c r="D143" s="2329"/>
      <c r="E143" s="2329"/>
      <c r="F143" s="2329"/>
      <c r="G143" s="2329"/>
      <c r="H143" s="2329"/>
      <c r="I143" s="2329"/>
      <c r="J143" s="2329"/>
      <c r="K143" s="2329"/>
      <c r="L143" s="2049"/>
      <c r="M143" s="2329"/>
      <c r="N143" s="2329"/>
      <c r="O143" s="2329"/>
      <c r="P143" s="2049"/>
      <c r="Q143" s="2049"/>
      <c r="R143" s="2049"/>
      <c r="S143" s="2322"/>
      <c r="T143" s="2322"/>
      <c r="U143" s="2322"/>
      <c r="V143" s="2322"/>
      <c r="W143" s="2330"/>
      <c r="X143" s="2322"/>
      <c r="Y143" s="2282"/>
      <c r="Z143" s="2282"/>
      <c r="AA143" s="2284"/>
      <c r="AB143" s="2331"/>
      <c r="AC143" s="2331"/>
      <c r="AD143" s="2331"/>
      <c r="AE143" s="2331"/>
      <c r="AF143" s="2331"/>
      <c r="AG143" s="2331"/>
      <c r="AH143" s="2331"/>
      <c r="AI143" s="2331"/>
      <c r="AJ143" s="2331"/>
      <c r="AK143" s="2332"/>
    </row>
    <row r="144" spans="1:40" s="453" customFormat="1">
      <c r="A144" s="3528" t="str">
        <f>'General PNGUM'!A144</f>
        <v>Inonda SDA High School</v>
      </c>
      <c r="C144" s="3467"/>
      <c r="D144" s="3423"/>
      <c r="E144" s="3427"/>
      <c r="F144" s="3427"/>
      <c r="G144" s="3529"/>
      <c r="H144" s="3427"/>
      <c r="I144" s="3427"/>
      <c r="J144" s="3427"/>
      <c r="K144" s="3427"/>
      <c r="L144" s="3427">
        <v>181</v>
      </c>
      <c r="M144" s="3427">
        <v>173</v>
      </c>
      <c r="N144" s="3423"/>
      <c r="O144" s="3423"/>
      <c r="P144" s="3423"/>
      <c r="Q144" s="3424"/>
      <c r="R144" s="3424"/>
      <c r="S144" s="3530"/>
      <c r="T144" s="3531"/>
      <c r="U144" s="3532">
        <v>157</v>
      </c>
      <c r="V144" s="3533">
        <v>197</v>
      </c>
      <c r="W144" s="3431">
        <f t="shared" ref="W144:W146" si="82">SUM(S144:V144)</f>
        <v>354</v>
      </c>
      <c r="X144" s="3534"/>
      <c r="Y144" s="3433">
        <v>3</v>
      </c>
      <c r="Z144" s="3535"/>
      <c r="AA144" s="3441">
        <f>M144</f>
        <v>173</v>
      </c>
      <c r="AB144" s="3497">
        <f>'General PNGUM'!P144</f>
        <v>0</v>
      </c>
      <c r="AC144" s="3436">
        <f>'General PNGUM'!Q144</f>
        <v>1</v>
      </c>
      <c r="AD144" s="3485" t="str">
        <f>'General PNGUM'!R144</f>
        <v>-</v>
      </c>
      <c r="AE144" s="717">
        <f t="shared" ref="AE144:AE146" si="83">S144+T144</f>
        <v>0</v>
      </c>
      <c r="AF144" s="1919">
        <f t="shared" ref="AF144:AF146" si="84">U144+V144</f>
        <v>354</v>
      </c>
      <c r="AG144" s="3436"/>
      <c r="AH144" s="3437"/>
      <c r="AI144" s="718">
        <f t="shared" ref="AI144:AI147" si="85">Z144</f>
        <v>0</v>
      </c>
      <c r="AJ144" s="719">
        <f t="shared" ref="AJ144:AJ147" si="86">AA144</f>
        <v>173</v>
      </c>
      <c r="AK144" s="3438">
        <f>SUM(C144:R144)</f>
        <v>354</v>
      </c>
    </row>
    <row r="145" spans="1:40" s="453" customFormat="1" ht="11.25">
      <c r="A145" s="3508" t="str">
        <f>'General PNGUM'!A145</f>
        <v>Inonda SDA Primary School</v>
      </c>
      <c r="C145" s="3423">
        <v>27</v>
      </c>
      <c r="D145" s="3427">
        <v>29</v>
      </c>
      <c r="E145" s="3427">
        <v>34</v>
      </c>
      <c r="F145" s="3529">
        <v>35</v>
      </c>
      <c r="G145" s="3427">
        <v>40</v>
      </c>
      <c r="H145" s="3427">
        <v>40</v>
      </c>
      <c r="I145" s="3427">
        <v>37</v>
      </c>
      <c r="J145" s="3427">
        <v>50</v>
      </c>
      <c r="K145" s="3427">
        <v>41</v>
      </c>
      <c r="M145" s="3427"/>
      <c r="N145" s="3423"/>
      <c r="O145" s="3423"/>
      <c r="P145" s="3423"/>
      <c r="Q145" s="3424"/>
      <c r="R145" s="3424"/>
      <c r="S145" s="3536">
        <v>170</v>
      </c>
      <c r="T145" s="3537">
        <v>163</v>
      </c>
      <c r="U145" s="3532"/>
      <c r="V145" s="3533"/>
      <c r="W145" s="3431">
        <f t="shared" si="82"/>
        <v>333</v>
      </c>
      <c r="X145" s="3432">
        <v>5</v>
      </c>
      <c r="Y145" s="3433"/>
      <c r="Z145" s="3538">
        <f>K145</f>
        <v>41</v>
      </c>
      <c r="AA145" s="3539"/>
      <c r="AB145" s="3497">
        <f>'General PNGUM'!P145</f>
        <v>1</v>
      </c>
      <c r="AC145" s="3436">
        <f>'General PNGUM'!Q145</f>
        <v>0</v>
      </c>
      <c r="AD145" s="3485" t="str">
        <f>'General PNGUM'!R145</f>
        <v>-</v>
      </c>
      <c r="AE145" s="717">
        <f t="shared" si="83"/>
        <v>333</v>
      </c>
      <c r="AF145" s="1919">
        <f t="shared" si="84"/>
        <v>0</v>
      </c>
      <c r="AG145" s="3436"/>
      <c r="AH145" s="3437"/>
      <c r="AI145" s="718">
        <f t="shared" si="85"/>
        <v>41</v>
      </c>
      <c r="AJ145" s="719">
        <f t="shared" si="86"/>
        <v>0</v>
      </c>
      <c r="AK145" s="3438">
        <f>SUM(C145:R145)</f>
        <v>333</v>
      </c>
    </row>
    <row r="146" spans="1:40" s="453" customFormat="1" ht="22.5">
      <c r="A146" s="3508" t="str">
        <f>'General PNGUM'!A146</f>
        <v>Kaisiga SDA Primary School</v>
      </c>
      <c r="C146" s="3467"/>
      <c r="D146" s="3423"/>
      <c r="E146" s="3427"/>
      <c r="F146" s="3427">
        <v>28</v>
      </c>
      <c r="G146" s="3529">
        <v>43</v>
      </c>
      <c r="H146" s="3427">
        <v>26</v>
      </c>
      <c r="I146" s="3427">
        <v>27</v>
      </c>
      <c r="J146" s="3427">
        <v>33</v>
      </c>
      <c r="K146" s="3427">
        <v>32</v>
      </c>
      <c r="L146" s="3427"/>
      <c r="M146" s="3427"/>
      <c r="N146" s="3423"/>
      <c r="O146" s="3423"/>
      <c r="P146" s="3423"/>
      <c r="Q146" s="3424"/>
      <c r="R146" s="3424"/>
      <c r="S146" s="3536">
        <v>129</v>
      </c>
      <c r="T146" s="3537">
        <v>60</v>
      </c>
      <c r="U146" s="3532"/>
      <c r="V146" s="3533"/>
      <c r="W146" s="3431">
        <f t="shared" si="82"/>
        <v>189</v>
      </c>
      <c r="X146" s="3432"/>
      <c r="Y146" s="3433"/>
      <c r="Z146" s="3538">
        <f>K146</f>
        <v>32</v>
      </c>
      <c r="AA146" s="3441"/>
      <c r="AB146" s="3497">
        <f>'General PNGUM'!P146</f>
        <v>1</v>
      </c>
      <c r="AC146" s="3436">
        <f>'General PNGUM'!Q146</f>
        <v>0</v>
      </c>
      <c r="AD146" s="3485" t="str">
        <f>'General PNGUM'!R146</f>
        <v>-</v>
      </c>
      <c r="AE146" s="717">
        <f t="shared" si="83"/>
        <v>189</v>
      </c>
      <c r="AF146" s="1919">
        <f t="shared" si="84"/>
        <v>0</v>
      </c>
      <c r="AG146" s="3436"/>
      <c r="AH146" s="3437"/>
      <c r="AI146" s="718">
        <f t="shared" si="85"/>
        <v>32</v>
      </c>
      <c r="AJ146" s="719">
        <f t="shared" si="86"/>
        <v>0</v>
      </c>
      <c r="AK146" s="3438">
        <f>SUM(C146:R146)</f>
        <v>189</v>
      </c>
    </row>
    <row r="147" spans="1:40" s="453" customFormat="1" ht="22.5">
      <c r="A147" s="3508" t="str">
        <f>'General PNGUM'!A147</f>
        <v>Ramaga SDA Primary School</v>
      </c>
      <c r="C147" s="3467"/>
      <c r="D147" s="3423"/>
      <c r="E147" s="3427"/>
      <c r="F147" s="3427">
        <v>17</v>
      </c>
      <c r="G147" s="3529">
        <v>16</v>
      </c>
      <c r="H147" s="3427">
        <v>21</v>
      </c>
      <c r="I147" s="3427">
        <v>20</v>
      </c>
      <c r="J147" s="3427">
        <v>28</v>
      </c>
      <c r="K147" s="3427">
        <v>30</v>
      </c>
      <c r="L147" s="3427"/>
      <c r="M147" s="3427"/>
      <c r="N147" s="3423"/>
      <c r="O147" s="3423"/>
      <c r="P147" s="3423"/>
      <c r="Q147" s="3424"/>
      <c r="R147" s="3424"/>
      <c r="S147" s="3536">
        <v>59</v>
      </c>
      <c r="T147" s="3537">
        <v>73</v>
      </c>
      <c r="U147" s="3532"/>
      <c r="V147" s="3533"/>
      <c r="W147" s="3431">
        <f t="shared" ref="W147:W148" si="87">SUM(S147:V147)</f>
        <v>132</v>
      </c>
      <c r="X147" s="3432">
        <v>6</v>
      </c>
      <c r="Y147" s="3433"/>
      <c r="Z147" s="3538">
        <f>K147</f>
        <v>30</v>
      </c>
      <c r="AA147" s="3441"/>
      <c r="AB147" s="3497">
        <f>'General PNGUM'!P147</f>
        <v>1</v>
      </c>
      <c r="AC147" s="3436">
        <f>'General PNGUM'!Q147</f>
        <v>0</v>
      </c>
      <c r="AD147" s="3485" t="str">
        <f>'General PNGUM'!R147</f>
        <v>-</v>
      </c>
      <c r="AE147" s="717">
        <f t="shared" ref="AE147:AE148" si="88">S147+T147</f>
        <v>132</v>
      </c>
      <c r="AF147" s="1919">
        <f t="shared" ref="AF147" si="89">U147+V147</f>
        <v>0</v>
      </c>
      <c r="AG147" s="3436"/>
      <c r="AH147" s="3437"/>
      <c r="AI147" s="718">
        <f t="shared" si="85"/>
        <v>30</v>
      </c>
      <c r="AJ147" s="719">
        <f t="shared" si="86"/>
        <v>0</v>
      </c>
      <c r="AK147" s="3438">
        <f>SUM(C147:R147)</f>
        <v>132</v>
      </c>
    </row>
    <row r="148" spans="1:40" s="453" customFormat="1" ht="22.5">
      <c r="A148" s="3508" t="str">
        <f>'General PNGUM'!A148</f>
        <v>Cape Siri Adventist Primary School</v>
      </c>
      <c r="C148" s="3540"/>
      <c r="D148" s="3423"/>
      <c r="E148" s="3427"/>
      <c r="F148" s="3427">
        <v>12</v>
      </c>
      <c r="G148" s="3529">
        <v>11</v>
      </c>
      <c r="H148" s="3427">
        <v>7</v>
      </c>
      <c r="I148" s="3427">
        <v>13</v>
      </c>
      <c r="J148" s="3427">
        <v>16</v>
      </c>
      <c r="K148" s="3427">
        <v>12</v>
      </c>
      <c r="L148" s="3427"/>
      <c r="M148" s="3427"/>
      <c r="N148" s="3423"/>
      <c r="O148" s="3423"/>
      <c r="P148" s="3423"/>
      <c r="Q148" s="3424"/>
      <c r="R148" s="3424"/>
      <c r="S148" s="3541">
        <v>40</v>
      </c>
      <c r="T148" s="3537">
        <v>31</v>
      </c>
      <c r="U148" s="3541"/>
      <c r="V148" s="3537"/>
      <c r="W148" s="3431">
        <f t="shared" si="87"/>
        <v>71</v>
      </c>
      <c r="X148" s="3542"/>
      <c r="Y148" s="3543"/>
      <c r="Z148" s="3538">
        <f>K148</f>
        <v>12</v>
      </c>
      <c r="AA148" s="3544"/>
      <c r="AB148" s="3497"/>
      <c r="AC148" s="3497"/>
      <c r="AD148" s="3437"/>
      <c r="AE148" s="1231">
        <f t="shared" si="88"/>
        <v>71</v>
      </c>
      <c r="AF148" s="724"/>
      <c r="AG148" s="3497"/>
      <c r="AH148" s="3437"/>
      <c r="AI148" s="2069"/>
      <c r="AJ148" s="2070"/>
      <c r="AK148" s="3545"/>
    </row>
    <row r="149" spans="1:40" s="453" customFormat="1" ht="11.25">
      <c r="A149" s="3523" t="s">
        <v>41</v>
      </c>
      <c r="B149" s="3524">
        <f>SUM(B144:B148)</f>
        <v>0</v>
      </c>
      <c r="C149" s="3524">
        <f t="shared" ref="C149:M149" si="90">SUM(C144:C148)</f>
        <v>27</v>
      </c>
      <c r="D149" s="3524">
        <f t="shared" si="90"/>
        <v>29</v>
      </c>
      <c r="E149" s="3524">
        <f t="shared" si="90"/>
        <v>34</v>
      </c>
      <c r="F149" s="3524">
        <f t="shared" si="90"/>
        <v>92</v>
      </c>
      <c r="G149" s="3524">
        <f t="shared" si="90"/>
        <v>110</v>
      </c>
      <c r="H149" s="3524">
        <f t="shared" si="90"/>
        <v>94</v>
      </c>
      <c r="I149" s="3524">
        <f t="shared" si="90"/>
        <v>97</v>
      </c>
      <c r="J149" s="3524">
        <f t="shared" si="90"/>
        <v>127</v>
      </c>
      <c r="K149" s="3524">
        <f t="shared" si="90"/>
        <v>115</v>
      </c>
      <c r="L149" s="3524">
        <f t="shared" si="90"/>
        <v>181</v>
      </c>
      <c r="M149" s="3524">
        <f t="shared" si="90"/>
        <v>173</v>
      </c>
      <c r="N149" s="3524">
        <f>SUM(N144:N147)</f>
        <v>0</v>
      </c>
      <c r="O149" s="3524">
        <f>SUM(O144:O147)</f>
        <v>0</v>
      </c>
      <c r="P149" s="3524">
        <f>SUM(P144:P147)</f>
        <v>0</v>
      </c>
      <c r="Q149" s="3524"/>
      <c r="R149" s="3524">
        <f>SUM(R144:R147)</f>
        <v>0</v>
      </c>
      <c r="S149" s="3525">
        <f>SUM(S144:S148)</f>
        <v>398</v>
      </c>
      <c r="T149" s="3525">
        <f>SUM(T144:T148)</f>
        <v>327</v>
      </c>
      <c r="U149" s="3525">
        <f>SUM(U144:U148)</f>
        <v>157</v>
      </c>
      <c r="V149" s="3525">
        <f>SUM(V144:V148)</f>
        <v>197</v>
      </c>
      <c r="W149" s="3525">
        <f>SUM(W144:W148)</f>
        <v>1079</v>
      </c>
      <c r="X149" s="3525">
        <f t="shared" ref="X149:AD149" si="91">SUM(X144:X147)</f>
        <v>11</v>
      </c>
      <c r="Y149" s="3525">
        <f t="shared" si="91"/>
        <v>3</v>
      </c>
      <c r="Z149" s="3525">
        <f>SUM(Z144:Z148)</f>
        <v>115</v>
      </c>
      <c r="AA149" s="3525">
        <f t="shared" si="91"/>
        <v>173</v>
      </c>
      <c r="AB149" s="3546">
        <f t="shared" si="91"/>
        <v>3</v>
      </c>
      <c r="AC149" s="3546">
        <f t="shared" si="91"/>
        <v>1</v>
      </c>
      <c r="AD149" s="3546">
        <f t="shared" si="91"/>
        <v>0</v>
      </c>
      <c r="AE149" s="3546">
        <f>SUM(AE144:AE148)</f>
        <v>725</v>
      </c>
      <c r="AF149" s="3546">
        <f t="shared" ref="AF149:AK149" si="92">SUM(AF144:AF147)</f>
        <v>354</v>
      </c>
      <c r="AG149" s="3546">
        <f t="shared" si="92"/>
        <v>0</v>
      </c>
      <c r="AH149" s="3546">
        <f t="shared" si="92"/>
        <v>0</v>
      </c>
      <c r="AI149" s="3546">
        <f t="shared" si="92"/>
        <v>103</v>
      </c>
      <c r="AJ149" s="3546">
        <f t="shared" si="92"/>
        <v>173</v>
      </c>
      <c r="AK149" s="3546">
        <f t="shared" si="92"/>
        <v>1008</v>
      </c>
      <c r="AM149" s="655"/>
      <c r="AN149" s="655"/>
    </row>
    <row r="150" spans="1:40" s="659" customFormat="1" ht="12" thickBot="1">
      <c r="A150" s="658"/>
      <c r="B150" s="693"/>
      <c r="C150" s="694"/>
      <c r="D150" s="694"/>
      <c r="E150" s="694"/>
      <c r="F150" s="694"/>
      <c r="G150" s="694"/>
      <c r="H150" s="694"/>
      <c r="I150" s="694"/>
      <c r="J150" s="694"/>
      <c r="K150" s="694">
        <f>SUM(C149:K149)</f>
        <v>725</v>
      </c>
      <c r="L150" s="695"/>
      <c r="M150" s="694"/>
      <c r="N150" s="694"/>
      <c r="O150" s="694"/>
      <c r="P150" s="694"/>
      <c r="Q150" s="694"/>
      <c r="R150" s="694"/>
      <c r="S150" s="1734">
        <f>SUM(S149+T149+U149+V149)</f>
        <v>1079</v>
      </c>
      <c r="T150" s="1734"/>
      <c r="U150" s="1734"/>
      <c r="V150" s="1734"/>
      <c r="W150" s="696"/>
      <c r="X150" s="1741"/>
      <c r="Y150" s="1716"/>
      <c r="Z150" s="1716"/>
      <c r="AA150" s="1717"/>
      <c r="AB150" s="1086"/>
      <c r="AC150" s="1086"/>
      <c r="AD150" s="1086"/>
      <c r="AE150" s="1086"/>
      <c r="AF150" s="1086"/>
      <c r="AG150" s="1086"/>
      <c r="AH150" s="1086"/>
      <c r="AI150" s="1086"/>
      <c r="AJ150" s="1086"/>
      <c r="AK150" s="2292"/>
      <c r="AM150" s="660"/>
      <c r="AN150" s="660"/>
    </row>
    <row r="151" spans="1:40" s="1745" customFormat="1" ht="12" thickBot="1">
      <c r="A151" s="2327" t="s">
        <v>238</v>
      </c>
      <c r="B151" s="2329"/>
      <c r="C151" s="2329"/>
      <c r="D151" s="2329"/>
      <c r="E151" s="2329"/>
      <c r="F151" s="2329"/>
      <c r="G151" s="2329"/>
      <c r="H151" s="2329"/>
      <c r="I151" s="2329"/>
      <c r="J151" s="2329"/>
      <c r="K151" s="2971"/>
      <c r="L151" s="2971"/>
      <c r="M151" s="2329"/>
      <c r="N151" s="2329"/>
      <c r="O151" s="2329"/>
      <c r="P151" s="2049"/>
      <c r="Q151" s="2049"/>
      <c r="R151" s="2049"/>
      <c r="S151" s="2333"/>
      <c r="T151" s="2333"/>
      <c r="U151" s="2333"/>
      <c r="V151" s="2333"/>
      <c r="W151" s="2334"/>
      <c r="X151" s="2333"/>
      <c r="Y151" s="2335"/>
      <c r="Z151" s="2335"/>
      <c r="AA151" s="2336"/>
      <c r="AB151" s="2337"/>
      <c r="AC151" s="2337"/>
      <c r="AD151" s="2337"/>
      <c r="AE151" s="2337"/>
      <c r="AF151" s="2337"/>
      <c r="AG151" s="2337"/>
      <c r="AH151" s="2337"/>
      <c r="AI151" s="2337"/>
      <c r="AJ151" s="2337"/>
      <c r="AK151" s="2338"/>
    </row>
    <row r="152" spans="1:40" s="453" customFormat="1" ht="22.5">
      <c r="A152" s="1234" t="str">
        <f>'General PNGUM'!A152</f>
        <v>Ambunti SDA Primary School</v>
      </c>
      <c r="B152" s="3459"/>
      <c r="C152" s="2296">
        <v>44</v>
      </c>
      <c r="D152" s="2296">
        <v>28</v>
      </c>
      <c r="E152" s="2296">
        <v>25</v>
      </c>
      <c r="F152" s="2296">
        <v>49</v>
      </c>
      <c r="G152" s="2296">
        <v>57</v>
      </c>
      <c r="H152" s="2296">
        <v>23</v>
      </c>
      <c r="I152" s="2296">
        <v>66</v>
      </c>
      <c r="J152" s="2296">
        <v>36</v>
      </c>
      <c r="K152" s="2296">
        <v>45</v>
      </c>
      <c r="L152" s="1923"/>
      <c r="M152" s="2288"/>
      <c r="N152" s="2288"/>
      <c r="O152" s="2288"/>
      <c r="P152" s="1923"/>
      <c r="Q152" s="1235"/>
      <c r="R152" s="1235"/>
      <c r="S152" s="3547">
        <v>250</v>
      </c>
      <c r="T152" s="1736">
        <v>123</v>
      </c>
      <c r="U152" s="1753"/>
      <c r="V152" s="1754"/>
      <c r="W152" s="1237">
        <f t="shared" ref="W152:W168" si="93">SUM(S152:V152)</f>
        <v>373</v>
      </c>
      <c r="X152" s="3548"/>
      <c r="Y152" s="2339"/>
      <c r="Z152" s="2339">
        <f>K152</f>
        <v>45</v>
      </c>
      <c r="AA152" s="1718"/>
      <c r="AB152" s="1231">
        <f>'General PNGUM'!P152</f>
        <v>1</v>
      </c>
      <c r="AC152" s="2275">
        <f>'General PNGUM'!Q152</f>
        <v>0</v>
      </c>
      <c r="AD152" s="1919" t="str">
        <f>'General PNGUM'!R152</f>
        <v>-</v>
      </c>
      <c r="AE152" s="717">
        <f t="shared" ref="AE152:AE163" si="94">S152+T152</f>
        <v>373</v>
      </c>
      <c r="AF152" s="1919">
        <f t="shared" ref="AF152:AF159" si="95">U152+V152</f>
        <v>0</v>
      </c>
      <c r="AG152" s="2275"/>
      <c r="AH152" s="724"/>
      <c r="AI152" s="718">
        <f>Z152</f>
        <v>45</v>
      </c>
      <c r="AJ152" s="719">
        <f>AA152</f>
        <v>0</v>
      </c>
      <c r="AK152" s="2276">
        <f t="shared" ref="AK152:AK159" si="96">SUM(B152:R152)</f>
        <v>373</v>
      </c>
    </row>
    <row r="153" spans="1:40" s="453" customFormat="1" ht="22.5">
      <c r="A153" s="1234" t="str">
        <f>'General PNGUM'!A153</f>
        <v>Angoram Adventist Primary</v>
      </c>
      <c r="B153" s="3467"/>
      <c r="C153" s="3482">
        <v>32</v>
      </c>
      <c r="D153" s="3482">
        <v>42</v>
      </c>
      <c r="E153" s="3482">
        <v>48</v>
      </c>
      <c r="F153" s="3482"/>
      <c r="G153" s="3482"/>
      <c r="H153" s="3482"/>
      <c r="I153" s="3482"/>
      <c r="J153" s="3482"/>
      <c r="K153" s="3482"/>
      <c r="L153" s="3469"/>
      <c r="M153" s="3481"/>
      <c r="N153" s="3481"/>
      <c r="O153" s="3481"/>
      <c r="P153" s="3469"/>
      <c r="Q153" s="1235"/>
      <c r="R153" s="1235"/>
      <c r="S153" s="3549">
        <v>54</v>
      </c>
      <c r="T153" s="3550">
        <v>68</v>
      </c>
      <c r="U153" s="3512"/>
      <c r="V153" s="3513"/>
      <c r="W153" s="1237">
        <f t="shared" si="93"/>
        <v>122</v>
      </c>
      <c r="X153" s="3514"/>
      <c r="Y153" s="3515"/>
      <c r="Z153" s="2339">
        <f t="shared" ref="Z153:Z166" si="97">K153</f>
        <v>0</v>
      </c>
      <c r="AA153" s="3516"/>
      <c r="AB153" s="1231">
        <f>'General PNGUM'!P154</f>
        <v>1</v>
      </c>
      <c r="AC153" s="2275">
        <f>'General PNGUM'!Q154</f>
        <v>0</v>
      </c>
      <c r="AD153" s="1919" t="str">
        <f>'General PNGUM'!R154</f>
        <v>-</v>
      </c>
      <c r="AE153" s="717">
        <f t="shared" si="94"/>
        <v>122</v>
      </c>
      <c r="AF153" s="1919">
        <f t="shared" si="95"/>
        <v>0</v>
      </c>
      <c r="AG153" s="3436"/>
      <c r="AH153" s="3437"/>
      <c r="AI153" s="718">
        <f t="shared" ref="AI153:AI159" si="98">Z153</f>
        <v>0</v>
      </c>
      <c r="AJ153" s="719">
        <f t="shared" ref="AJ153:AJ159" si="99">AA153</f>
        <v>0</v>
      </c>
      <c r="AK153" s="3438">
        <f t="shared" si="96"/>
        <v>122</v>
      </c>
    </row>
    <row r="154" spans="1:40" s="453" customFormat="1" ht="22.5">
      <c r="A154" s="1234" t="str">
        <f>'General PNGUM'!A154</f>
        <v>Bonahoi SDA Primary School</v>
      </c>
      <c r="B154" s="3467"/>
      <c r="C154" s="1923">
        <v>83</v>
      </c>
      <c r="D154" s="3482">
        <v>45</v>
      </c>
      <c r="E154" s="3482">
        <v>54</v>
      </c>
      <c r="F154" s="3482">
        <v>39</v>
      </c>
      <c r="G154" s="3482">
        <v>42</v>
      </c>
      <c r="H154" s="3482">
        <v>24</v>
      </c>
      <c r="I154" s="3482">
        <v>23</v>
      </c>
      <c r="J154" s="3482">
        <v>44</v>
      </c>
      <c r="K154" s="3481">
        <v>40</v>
      </c>
      <c r="L154" s="3469"/>
      <c r="M154" s="3481"/>
      <c r="N154" s="3481"/>
      <c r="O154" s="3481"/>
      <c r="P154" s="3469"/>
      <c r="Q154" s="1235"/>
      <c r="R154" s="1235"/>
      <c r="S154" s="3549">
        <v>227</v>
      </c>
      <c r="T154" s="3511">
        <v>167</v>
      </c>
      <c r="U154" s="3512"/>
      <c r="V154" s="3513"/>
      <c r="W154" s="1237">
        <f t="shared" si="93"/>
        <v>394</v>
      </c>
      <c r="X154" s="3514">
        <v>2</v>
      </c>
      <c r="Y154" s="3515"/>
      <c r="Z154" s="2339">
        <f t="shared" si="97"/>
        <v>40</v>
      </c>
      <c r="AA154" s="3516"/>
      <c r="AB154" s="1231">
        <f>'General PNGUM'!P155</f>
        <v>1</v>
      </c>
      <c r="AC154" s="2275">
        <f>'General PNGUM'!Q155</f>
        <v>0</v>
      </c>
      <c r="AD154" s="1919" t="str">
        <f>'General PNGUM'!R155</f>
        <v>-</v>
      </c>
      <c r="AE154" s="717">
        <f t="shared" si="94"/>
        <v>394</v>
      </c>
      <c r="AF154" s="1919">
        <f t="shared" si="95"/>
        <v>0</v>
      </c>
      <c r="AG154" s="3436"/>
      <c r="AH154" s="3437"/>
      <c r="AI154" s="718">
        <f t="shared" si="98"/>
        <v>40</v>
      </c>
      <c r="AJ154" s="719">
        <f t="shared" si="99"/>
        <v>0</v>
      </c>
      <c r="AK154" s="3438">
        <f t="shared" si="96"/>
        <v>394</v>
      </c>
    </row>
    <row r="155" spans="1:40" s="453" customFormat="1" ht="22.5">
      <c r="A155" s="1234" t="str">
        <f>'General PNGUM'!A155</f>
        <v>Darapap SDA Primary School</v>
      </c>
      <c r="B155" s="3467"/>
      <c r="C155" s="3481"/>
      <c r="D155" s="3482"/>
      <c r="E155" s="3482"/>
      <c r="F155" s="3482">
        <v>48</v>
      </c>
      <c r="G155" s="3482">
        <v>22</v>
      </c>
      <c r="H155" s="3482">
        <v>17</v>
      </c>
      <c r="I155" s="3482">
        <v>18</v>
      </c>
      <c r="J155" s="3482">
        <v>26</v>
      </c>
      <c r="K155" s="3481">
        <v>21</v>
      </c>
      <c r="L155" s="3469"/>
      <c r="M155" s="3481"/>
      <c r="N155" s="3481"/>
      <c r="O155" s="3481"/>
      <c r="P155" s="3469"/>
      <c r="Q155" s="1235"/>
      <c r="R155" s="1235"/>
      <c r="S155" s="3510">
        <v>137</v>
      </c>
      <c r="T155" s="3511">
        <v>15</v>
      </c>
      <c r="U155" s="3512"/>
      <c r="V155" s="3513"/>
      <c r="W155" s="1237">
        <f t="shared" si="93"/>
        <v>152</v>
      </c>
      <c r="X155" s="3514"/>
      <c r="Y155" s="3515"/>
      <c r="Z155" s="2339">
        <f t="shared" si="97"/>
        <v>21</v>
      </c>
      <c r="AA155" s="3516"/>
      <c r="AB155" s="1231">
        <f>'General PNGUM'!P156</f>
        <v>1</v>
      </c>
      <c r="AC155" s="2275">
        <f>'General PNGUM'!Q156</f>
        <v>0</v>
      </c>
      <c r="AD155" s="1919" t="str">
        <f>'General PNGUM'!R156</f>
        <v>-</v>
      </c>
      <c r="AE155" s="717">
        <f t="shared" si="94"/>
        <v>152</v>
      </c>
      <c r="AF155" s="1919">
        <f t="shared" si="95"/>
        <v>0</v>
      </c>
      <c r="AG155" s="3436"/>
      <c r="AH155" s="3437"/>
      <c r="AI155" s="718">
        <f t="shared" si="98"/>
        <v>21</v>
      </c>
      <c r="AJ155" s="719">
        <f t="shared" si="99"/>
        <v>0</v>
      </c>
      <c r="AK155" s="3438">
        <f t="shared" si="96"/>
        <v>152</v>
      </c>
    </row>
    <row r="156" spans="1:40" s="453" customFormat="1" ht="11.25">
      <c r="A156" s="1234" t="str">
        <f>'General PNGUM'!A156</f>
        <v xml:space="preserve">Dawary adventist Primary </v>
      </c>
      <c r="B156" s="3483"/>
      <c r="C156" s="2297"/>
      <c r="D156" s="2297"/>
      <c r="E156" s="2297"/>
      <c r="F156" s="2297">
        <v>48</v>
      </c>
      <c r="G156" s="2297">
        <v>27</v>
      </c>
      <c r="H156" s="2297">
        <v>39</v>
      </c>
      <c r="I156" s="2297">
        <v>34</v>
      </c>
      <c r="J156" s="1926">
        <v>43</v>
      </c>
      <c r="K156" s="1926">
        <v>51</v>
      </c>
      <c r="L156" s="3469"/>
      <c r="M156" s="3481"/>
      <c r="N156" s="3481"/>
      <c r="O156" s="3481"/>
      <c r="P156" s="3469"/>
      <c r="Q156" s="1235"/>
      <c r="R156" s="1235"/>
      <c r="S156" s="3549">
        <v>242</v>
      </c>
      <c r="T156" s="3511"/>
      <c r="U156" s="3512"/>
      <c r="V156" s="3513"/>
      <c r="W156" s="1237">
        <f t="shared" si="93"/>
        <v>242</v>
      </c>
      <c r="X156" s="1742"/>
      <c r="Y156" s="3515"/>
      <c r="Z156" s="2339">
        <f t="shared" si="97"/>
        <v>51</v>
      </c>
      <c r="AA156" s="3516"/>
      <c r="AB156" s="1231">
        <f>'General PNGUM'!P157</f>
        <v>1</v>
      </c>
      <c r="AC156" s="2275">
        <f>'General PNGUM'!Q157</f>
        <v>0</v>
      </c>
      <c r="AD156" s="1919" t="str">
        <f>'General PNGUM'!R157</f>
        <v>-</v>
      </c>
      <c r="AE156" s="717">
        <f t="shared" si="94"/>
        <v>242</v>
      </c>
      <c r="AF156" s="1919">
        <f t="shared" si="95"/>
        <v>0</v>
      </c>
      <c r="AG156" s="3436"/>
      <c r="AH156" s="3437"/>
      <c r="AI156" s="718">
        <f t="shared" si="98"/>
        <v>51</v>
      </c>
      <c r="AJ156" s="719">
        <f t="shared" si="99"/>
        <v>0</v>
      </c>
      <c r="AK156" s="3438">
        <f t="shared" si="96"/>
        <v>242</v>
      </c>
    </row>
    <row r="157" spans="1:40" s="453" customFormat="1" ht="22.5">
      <c r="A157" s="1234" t="str">
        <f>'General PNGUM'!A157</f>
        <v>Imombi SDA Primary School</v>
      </c>
      <c r="B157" s="3551"/>
      <c r="C157" s="1878"/>
      <c r="D157" s="1878"/>
      <c r="E157" s="1878"/>
      <c r="F157" s="1878">
        <v>46</v>
      </c>
      <c r="G157" s="1878">
        <v>28</v>
      </c>
      <c r="H157" s="1878">
        <v>29</v>
      </c>
      <c r="I157" s="1878">
        <v>16</v>
      </c>
      <c r="J157" s="1878">
        <v>12</v>
      </c>
      <c r="K157" s="1878"/>
      <c r="L157" s="1927"/>
      <c r="M157" s="1927"/>
      <c r="N157" s="3481"/>
      <c r="O157" s="3481"/>
      <c r="P157" s="3481"/>
      <c r="Q157" s="1238"/>
      <c r="R157" s="1235"/>
      <c r="S157" s="3510">
        <v>131</v>
      </c>
      <c r="T157" s="3511"/>
      <c r="U157" s="3512"/>
      <c r="V157" s="3513"/>
      <c r="W157" s="1237">
        <f t="shared" si="93"/>
        <v>131</v>
      </c>
      <c r="X157" s="1743"/>
      <c r="Y157" s="3515"/>
      <c r="Z157" s="2339">
        <f t="shared" si="97"/>
        <v>0</v>
      </c>
      <c r="AA157" s="3516"/>
      <c r="AB157" s="1231">
        <f>'General PNGUM'!P158</f>
        <v>1</v>
      </c>
      <c r="AC157" s="2275">
        <f>'General PNGUM'!Q158</f>
        <v>0</v>
      </c>
      <c r="AD157" s="1919" t="str">
        <f>'General PNGUM'!R158</f>
        <v>-</v>
      </c>
      <c r="AE157" s="717">
        <f t="shared" si="94"/>
        <v>131</v>
      </c>
      <c r="AF157" s="1919">
        <f t="shared" si="95"/>
        <v>0</v>
      </c>
      <c r="AG157" s="3436"/>
      <c r="AH157" s="3437"/>
      <c r="AI157" s="718">
        <f t="shared" si="98"/>
        <v>0</v>
      </c>
      <c r="AJ157" s="719">
        <f t="shared" si="99"/>
        <v>0</v>
      </c>
      <c r="AK157" s="3438">
        <f t="shared" si="96"/>
        <v>131</v>
      </c>
    </row>
    <row r="158" spans="1:40" s="453" customFormat="1" ht="22.5">
      <c r="A158" s="1234" t="str">
        <f>'General PNGUM'!A158</f>
        <v>Jalalap SDA Primary School</v>
      </c>
      <c r="B158" s="3551"/>
      <c r="C158" s="1878">
        <v>20</v>
      </c>
      <c r="D158" s="1878">
        <v>13</v>
      </c>
      <c r="E158" s="1878">
        <v>6</v>
      </c>
      <c r="F158" s="1878">
        <v>20</v>
      </c>
      <c r="G158" s="1878">
        <v>11</v>
      </c>
      <c r="H158" s="1878">
        <v>10</v>
      </c>
      <c r="I158" s="1878">
        <v>10</v>
      </c>
      <c r="J158" s="1878">
        <v>16</v>
      </c>
      <c r="K158" s="1878">
        <v>21</v>
      </c>
      <c r="L158" s="1927"/>
      <c r="M158" s="1927"/>
      <c r="N158" s="3481"/>
      <c r="O158" s="3481"/>
      <c r="P158" s="3481"/>
      <c r="Q158" s="1238"/>
      <c r="R158" s="1235"/>
      <c r="S158" s="3549">
        <v>127</v>
      </c>
      <c r="T158" s="3550"/>
      <c r="U158" s="3512"/>
      <c r="V158" s="3513"/>
      <c r="W158" s="1237">
        <f t="shared" si="93"/>
        <v>127</v>
      </c>
      <c r="X158" s="1743"/>
      <c r="Y158" s="3515"/>
      <c r="Z158" s="2339">
        <f t="shared" si="97"/>
        <v>21</v>
      </c>
      <c r="AA158" s="3516"/>
      <c r="AB158" s="1231">
        <f>'General PNGUM'!P159</f>
        <v>1</v>
      </c>
      <c r="AC158" s="2275">
        <f>'General PNGUM'!Q159</f>
        <v>0</v>
      </c>
      <c r="AD158" s="1919" t="str">
        <f>'General PNGUM'!R159</f>
        <v>-</v>
      </c>
      <c r="AE158" s="717">
        <f t="shared" si="94"/>
        <v>127</v>
      </c>
      <c r="AF158" s="1919">
        <f t="shared" ref="AF158" si="100">U158+V158</f>
        <v>0</v>
      </c>
      <c r="AG158" s="3436"/>
      <c r="AH158" s="3437"/>
      <c r="AI158" s="718">
        <f t="shared" si="98"/>
        <v>21</v>
      </c>
      <c r="AJ158" s="719">
        <f t="shared" si="99"/>
        <v>0</v>
      </c>
      <c r="AK158" s="3438">
        <f t="shared" ref="AK158" si="101">SUM(B158:R158)</f>
        <v>127</v>
      </c>
    </row>
    <row r="159" spans="1:40" s="453" customFormat="1" ht="11.25">
      <c r="A159" s="1234" t="str">
        <f>'General PNGUM'!A159</f>
        <v>Nagum Adventist Primary</v>
      </c>
      <c r="B159" s="3551"/>
      <c r="C159" s="1878">
        <v>2</v>
      </c>
      <c r="D159" s="1878">
        <v>1</v>
      </c>
      <c r="E159" s="1878">
        <v>2</v>
      </c>
      <c r="F159" s="1878">
        <v>3</v>
      </c>
      <c r="G159" s="1878">
        <v>2</v>
      </c>
      <c r="H159" s="1878">
        <v>4</v>
      </c>
      <c r="I159" s="1878">
        <v>2</v>
      </c>
      <c r="J159" s="1878"/>
      <c r="K159" s="1878"/>
      <c r="L159" s="1927"/>
      <c r="M159" s="1927"/>
      <c r="N159" s="1927"/>
      <c r="O159" s="1927"/>
      <c r="P159" s="1927"/>
      <c r="Q159" s="1927"/>
      <c r="R159" s="1927"/>
      <c r="S159" s="3522">
        <v>16</v>
      </c>
      <c r="T159" s="2068"/>
      <c r="U159" s="3521"/>
      <c r="V159" s="2340"/>
      <c r="W159" s="1237">
        <f t="shared" si="93"/>
        <v>16</v>
      </c>
      <c r="X159" s="1743"/>
      <c r="Y159" s="3515"/>
      <c r="Z159" s="2339">
        <f t="shared" si="97"/>
        <v>0</v>
      </c>
      <c r="AA159" s="3516"/>
      <c r="AB159" s="1231">
        <f>'General PNGUM'!P160</f>
        <v>0</v>
      </c>
      <c r="AC159" s="2275">
        <f>'General PNGUM'!Q160</f>
        <v>1</v>
      </c>
      <c r="AD159" s="1919" t="str">
        <f>'General PNGUM'!R160</f>
        <v>-</v>
      </c>
      <c r="AE159" s="717">
        <f t="shared" si="94"/>
        <v>16</v>
      </c>
      <c r="AF159" s="1919">
        <f t="shared" si="95"/>
        <v>0</v>
      </c>
      <c r="AG159" s="3436"/>
      <c r="AH159" s="3437"/>
      <c r="AI159" s="718">
        <f t="shared" si="98"/>
        <v>0</v>
      </c>
      <c r="AJ159" s="719">
        <f t="shared" si="99"/>
        <v>0</v>
      </c>
      <c r="AK159" s="3438">
        <f t="shared" si="96"/>
        <v>16</v>
      </c>
    </row>
    <row r="160" spans="1:40" s="453" customFormat="1" ht="22.5">
      <c r="A160" s="1234" t="str">
        <f>'General PNGUM'!A160</f>
        <v>Nagum Adventist Secondary</v>
      </c>
      <c r="B160" s="1877"/>
      <c r="C160" s="1878"/>
      <c r="D160" s="1878"/>
      <c r="E160" s="1878"/>
      <c r="F160" s="1878"/>
      <c r="G160" s="1878"/>
      <c r="H160" s="1878"/>
      <c r="I160" s="1878"/>
      <c r="J160" s="1878"/>
      <c r="K160" s="1878"/>
      <c r="L160" s="1927">
        <v>173</v>
      </c>
      <c r="M160" s="1927">
        <v>116</v>
      </c>
      <c r="N160" s="1927">
        <v>81</v>
      </c>
      <c r="O160" s="1927">
        <v>26</v>
      </c>
      <c r="P160" s="1927"/>
      <c r="Q160" s="1927"/>
      <c r="R160" s="1927"/>
      <c r="S160" s="3522"/>
      <c r="T160" s="2068"/>
      <c r="U160" s="3521">
        <v>200</v>
      </c>
      <c r="V160" s="2340">
        <v>196</v>
      </c>
      <c r="W160" s="1237">
        <f t="shared" si="93"/>
        <v>396</v>
      </c>
      <c r="X160" s="1879"/>
      <c r="Y160" s="3515"/>
      <c r="Z160" s="2339">
        <f t="shared" si="97"/>
        <v>0</v>
      </c>
      <c r="AA160" s="3516"/>
      <c r="AB160" s="1231">
        <f>'General PNGUM'!P161</f>
        <v>1</v>
      </c>
      <c r="AC160" s="2275">
        <f>'General PNGUM'!Q161</f>
        <v>0</v>
      </c>
      <c r="AD160" s="1919" t="str">
        <f>'General PNGUM'!R161</f>
        <v>-</v>
      </c>
      <c r="AE160" s="717">
        <f t="shared" si="94"/>
        <v>0</v>
      </c>
      <c r="AF160" s="1919">
        <f t="shared" ref="AF160:AF163" si="102">U160+V160</f>
        <v>396</v>
      </c>
      <c r="AG160" s="3436"/>
      <c r="AH160" s="3437"/>
      <c r="AI160" s="718">
        <f t="shared" ref="AI160:AI163" si="103">Z160</f>
        <v>0</v>
      </c>
      <c r="AJ160" s="719">
        <f t="shared" ref="AJ160:AJ163" si="104">AA160</f>
        <v>0</v>
      </c>
      <c r="AK160" s="3438">
        <f t="shared" ref="AK160:AK163" si="105">SUM(B160:R160)</f>
        <v>396</v>
      </c>
    </row>
    <row r="161" spans="1:40" s="453" customFormat="1" ht="11.25">
      <c r="A161" s="1234" t="str">
        <f>'General PNGUM'!A161</f>
        <v>Nindiwi Adventist Primary</v>
      </c>
      <c r="B161" s="1877"/>
      <c r="C161" s="1878"/>
      <c r="D161" s="1878"/>
      <c r="E161" s="1878"/>
      <c r="F161" s="1878">
        <v>52</v>
      </c>
      <c r="G161" s="1878">
        <v>30</v>
      </c>
      <c r="H161" s="1878">
        <v>52</v>
      </c>
      <c r="I161" s="1878">
        <v>56</v>
      </c>
      <c r="J161" s="1878">
        <v>71</v>
      </c>
      <c r="K161" s="1878"/>
      <c r="L161" s="1927"/>
      <c r="M161" s="1927"/>
      <c r="N161" s="1927"/>
      <c r="O161" s="1927"/>
      <c r="P161" s="1927"/>
      <c r="Q161" s="1927"/>
      <c r="R161" s="1927"/>
      <c r="S161" s="3522">
        <v>261</v>
      </c>
      <c r="T161" s="2068"/>
      <c r="U161" s="3521"/>
      <c r="V161" s="2340"/>
      <c r="W161" s="1237">
        <f t="shared" si="93"/>
        <v>261</v>
      </c>
      <c r="X161" s="1879"/>
      <c r="Y161" s="3515"/>
      <c r="Z161" s="2339">
        <f t="shared" si="97"/>
        <v>0</v>
      </c>
      <c r="AA161" s="3516"/>
      <c r="AB161" s="1231">
        <f>'General PNGUM'!P163</f>
        <v>1</v>
      </c>
      <c r="AC161" s="2275">
        <f>'General PNGUM'!Q163</f>
        <v>0</v>
      </c>
      <c r="AD161" s="1919" t="str">
        <f>'General PNGUM'!R163</f>
        <v>-</v>
      </c>
      <c r="AE161" s="717">
        <f t="shared" si="94"/>
        <v>261</v>
      </c>
      <c r="AF161" s="1919">
        <f t="shared" si="102"/>
        <v>0</v>
      </c>
      <c r="AG161" s="3436"/>
      <c r="AH161" s="3437"/>
      <c r="AI161" s="718">
        <f t="shared" si="103"/>
        <v>0</v>
      </c>
      <c r="AJ161" s="719">
        <f t="shared" si="104"/>
        <v>0</v>
      </c>
      <c r="AK161" s="3438">
        <f t="shared" si="105"/>
        <v>261</v>
      </c>
    </row>
    <row r="162" spans="1:40" s="453" customFormat="1" ht="11.25">
      <c r="A162" s="1234" t="str">
        <f>'General PNGUM'!A162</f>
        <v>Plaknai SDA Primary</v>
      </c>
      <c r="B162" s="1877"/>
      <c r="C162" s="1878">
        <v>26</v>
      </c>
      <c r="D162" s="1878">
        <v>30</v>
      </c>
      <c r="E162" s="1878">
        <v>87</v>
      </c>
      <c r="F162" s="1878">
        <v>42</v>
      </c>
      <c r="G162" s="1878">
        <v>45</v>
      </c>
      <c r="H162" s="1878"/>
      <c r="I162" s="1878"/>
      <c r="J162" s="1878"/>
      <c r="K162" s="1878"/>
      <c r="L162" s="1927"/>
      <c r="M162" s="1927"/>
      <c r="N162" s="1927"/>
      <c r="O162" s="1927"/>
      <c r="P162" s="1927"/>
      <c r="Q162" s="1927"/>
      <c r="R162" s="1927"/>
      <c r="S162" s="3522">
        <v>230</v>
      </c>
      <c r="T162" s="2068"/>
      <c r="U162" s="3521"/>
      <c r="V162" s="2340"/>
      <c r="W162" s="1237">
        <f t="shared" si="93"/>
        <v>230</v>
      </c>
      <c r="X162" s="1879"/>
      <c r="Y162" s="3515"/>
      <c r="Z162" s="2339">
        <f t="shared" si="97"/>
        <v>0</v>
      </c>
      <c r="AA162" s="3516"/>
      <c r="AB162" s="1231">
        <f>'General PNGUM'!P164</f>
        <v>1</v>
      </c>
      <c r="AC162" s="2275">
        <f>'General PNGUM'!Q164</f>
        <v>0</v>
      </c>
      <c r="AD162" s="1919" t="str">
        <f>'General PNGUM'!R164</f>
        <v>-</v>
      </c>
      <c r="AE162" s="717">
        <f t="shared" si="94"/>
        <v>230</v>
      </c>
      <c r="AF162" s="1919">
        <f t="shared" si="102"/>
        <v>0</v>
      </c>
      <c r="AG162" s="3436"/>
      <c r="AH162" s="3437"/>
      <c r="AI162" s="718">
        <f t="shared" si="103"/>
        <v>0</v>
      </c>
      <c r="AJ162" s="719">
        <f t="shared" si="104"/>
        <v>0</v>
      </c>
      <c r="AK162" s="3438">
        <f t="shared" si="105"/>
        <v>230</v>
      </c>
    </row>
    <row r="163" spans="1:40" s="453" customFormat="1" ht="11.25">
      <c r="A163" s="1234" t="str">
        <f>'General PNGUM'!A163</f>
        <v xml:space="preserve">Sio Primary School </v>
      </c>
      <c r="B163" s="1877"/>
      <c r="C163" s="1878"/>
      <c r="D163" s="1878"/>
      <c r="E163" s="1878"/>
      <c r="F163" s="1878">
        <v>28</v>
      </c>
      <c r="G163" s="1878">
        <v>25</v>
      </c>
      <c r="H163" s="1878">
        <v>22</v>
      </c>
      <c r="I163" s="1878">
        <v>22</v>
      </c>
      <c r="J163" s="1878"/>
      <c r="K163" s="1878">
        <v>19</v>
      </c>
      <c r="L163" s="1927"/>
      <c r="M163" s="1927"/>
      <c r="N163" s="1927"/>
      <c r="O163" s="1927"/>
      <c r="P163" s="1927"/>
      <c r="Q163" s="1927"/>
      <c r="R163" s="1927"/>
      <c r="S163" s="3522">
        <v>116</v>
      </c>
      <c r="T163" s="2068"/>
      <c r="U163" s="3521"/>
      <c r="V163" s="2340"/>
      <c r="W163" s="1237">
        <f t="shared" si="93"/>
        <v>116</v>
      </c>
      <c r="X163" s="1879"/>
      <c r="Y163" s="3515"/>
      <c r="Z163" s="2339">
        <f t="shared" si="97"/>
        <v>19</v>
      </c>
      <c r="AA163" s="3516"/>
      <c r="AB163" s="1231">
        <f>'General PNGUM'!P165</f>
        <v>1</v>
      </c>
      <c r="AC163" s="2275">
        <f>'General PNGUM'!Q165</f>
        <v>0</v>
      </c>
      <c r="AD163" s="1919" t="str">
        <f>'General PNGUM'!R165</f>
        <v>-</v>
      </c>
      <c r="AE163" s="717">
        <f t="shared" si="94"/>
        <v>116</v>
      </c>
      <c r="AF163" s="1919">
        <f t="shared" si="102"/>
        <v>0</v>
      </c>
      <c r="AG163" s="3436"/>
      <c r="AH163" s="3437"/>
      <c r="AI163" s="718">
        <f t="shared" si="103"/>
        <v>19</v>
      </c>
      <c r="AJ163" s="719">
        <f t="shared" si="104"/>
        <v>0</v>
      </c>
      <c r="AK163" s="3438">
        <f t="shared" si="105"/>
        <v>116</v>
      </c>
    </row>
    <row r="164" spans="1:40" s="453" customFormat="1" ht="11.25">
      <c r="A164" s="1234" t="str">
        <f>'General PNGUM'!A164</f>
        <v xml:space="preserve">Sisida Adventist Primary </v>
      </c>
      <c r="B164" s="1877"/>
      <c r="C164" s="1878"/>
      <c r="D164" s="1878"/>
      <c r="E164" s="1878"/>
      <c r="F164" s="1878">
        <v>17</v>
      </c>
      <c r="G164" s="1878">
        <v>11</v>
      </c>
      <c r="H164" s="1878">
        <v>13</v>
      </c>
      <c r="I164" s="1878"/>
      <c r="J164" s="1878">
        <v>17</v>
      </c>
      <c r="K164" s="1878">
        <v>18</v>
      </c>
      <c r="L164" s="1927"/>
      <c r="M164" s="1927"/>
      <c r="N164" s="1927"/>
      <c r="O164" s="1927"/>
      <c r="P164" s="1927"/>
      <c r="Q164" s="1927"/>
      <c r="R164" s="1927"/>
      <c r="S164" s="2067">
        <v>75</v>
      </c>
      <c r="T164" s="2068">
        <v>1</v>
      </c>
      <c r="U164" s="3521"/>
      <c r="V164" s="2068"/>
      <c r="W164" s="1237">
        <f t="shared" si="93"/>
        <v>76</v>
      </c>
      <c r="X164" s="1879"/>
      <c r="Y164" s="3515"/>
      <c r="Z164" s="2339">
        <f t="shared" si="97"/>
        <v>18</v>
      </c>
      <c r="AA164" s="3552"/>
      <c r="AB164" s="1231"/>
      <c r="AC164" s="1231"/>
      <c r="AD164" s="724"/>
      <c r="AE164" s="1231"/>
      <c r="AF164" s="724"/>
      <c r="AG164" s="3497"/>
      <c r="AH164" s="3437"/>
      <c r="AI164" s="2069"/>
      <c r="AJ164" s="2070"/>
      <c r="AK164" s="3545"/>
    </row>
    <row r="165" spans="1:40" s="453" customFormat="1" ht="11.25">
      <c r="A165" s="1234" t="str">
        <f>'General PNGUM'!A165</f>
        <v xml:space="preserve">Wambe Adventist Primary </v>
      </c>
      <c r="B165" s="1877"/>
      <c r="C165" s="1878">
        <v>21</v>
      </c>
      <c r="D165" s="1878">
        <v>20</v>
      </c>
      <c r="E165" s="1878">
        <v>21</v>
      </c>
      <c r="F165" s="1878">
        <v>19</v>
      </c>
      <c r="G165" s="1878">
        <v>22</v>
      </c>
      <c r="H165" s="1878">
        <v>22</v>
      </c>
      <c r="I165" s="1878">
        <v>13</v>
      </c>
      <c r="J165" s="1878">
        <v>25</v>
      </c>
      <c r="K165" s="1878">
        <v>20</v>
      </c>
      <c r="L165" s="1927"/>
      <c r="M165" s="1927"/>
      <c r="N165" s="1927"/>
      <c r="O165" s="1927"/>
      <c r="P165" s="1927"/>
      <c r="Q165" s="1927"/>
      <c r="R165" s="1927"/>
      <c r="S165" s="2067">
        <v>20</v>
      </c>
      <c r="T165" s="2068">
        <v>163</v>
      </c>
      <c r="U165" s="3521"/>
      <c r="V165" s="2068"/>
      <c r="W165" s="1237">
        <f t="shared" si="93"/>
        <v>183</v>
      </c>
      <c r="X165" s="1879"/>
      <c r="Y165" s="3515"/>
      <c r="Z165" s="2339">
        <f t="shared" si="97"/>
        <v>20</v>
      </c>
      <c r="AA165" s="3552"/>
      <c r="AB165" s="1231"/>
      <c r="AC165" s="1231"/>
      <c r="AD165" s="724"/>
      <c r="AE165" s="1231"/>
      <c r="AF165" s="724"/>
      <c r="AG165" s="3497"/>
      <c r="AH165" s="3437"/>
      <c r="AI165" s="2069"/>
      <c r="AJ165" s="2070"/>
      <c r="AK165" s="3545"/>
    </row>
    <row r="166" spans="1:40" s="453" customFormat="1" ht="11.25">
      <c r="A166" s="1234" t="str">
        <f>'General PNGUM'!A166</f>
        <v>Wauningi SDA Primary</v>
      </c>
      <c r="B166" s="1877"/>
      <c r="C166" s="1878">
        <v>30</v>
      </c>
      <c r="D166" s="1878">
        <v>17</v>
      </c>
      <c r="E166" s="1878">
        <v>21</v>
      </c>
      <c r="F166" s="1878">
        <v>32</v>
      </c>
      <c r="G166" s="1878">
        <v>33</v>
      </c>
      <c r="H166" s="1878"/>
      <c r="I166" s="1878"/>
      <c r="J166" s="1878"/>
      <c r="K166" s="1878"/>
      <c r="L166" s="1927"/>
      <c r="M166" s="1927"/>
      <c r="N166" s="1927"/>
      <c r="O166" s="1927"/>
      <c r="P166" s="1927"/>
      <c r="Q166" s="1927"/>
      <c r="R166" s="1927"/>
      <c r="S166" s="2067">
        <v>133</v>
      </c>
      <c r="T166" s="2068"/>
      <c r="U166" s="3521"/>
      <c r="V166" s="2068"/>
      <c r="W166" s="1237">
        <f t="shared" si="93"/>
        <v>133</v>
      </c>
      <c r="X166" s="1879"/>
      <c r="Y166" s="3515"/>
      <c r="Z166" s="2339">
        <f t="shared" si="97"/>
        <v>0</v>
      </c>
      <c r="AA166" s="3552"/>
      <c r="AB166" s="1231"/>
      <c r="AC166" s="1231"/>
      <c r="AD166" s="724"/>
      <c r="AE166" s="1231"/>
      <c r="AF166" s="724"/>
      <c r="AG166" s="3497"/>
      <c r="AH166" s="3437"/>
      <c r="AI166" s="2069"/>
      <c r="AJ166" s="2070"/>
      <c r="AK166" s="3545"/>
    </row>
    <row r="167" spans="1:40" s="453" customFormat="1" ht="11.25">
      <c r="A167" s="1234" t="str">
        <f>'General PNGUM'!A167</f>
        <v>Wewak Adventist Primary</v>
      </c>
      <c r="B167" s="1877"/>
      <c r="C167" s="1878"/>
      <c r="D167" s="1878"/>
      <c r="E167" s="1878"/>
      <c r="F167" s="1878">
        <v>47</v>
      </c>
      <c r="G167" s="1878">
        <v>48</v>
      </c>
      <c r="H167" s="1878"/>
      <c r="I167" s="1878"/>
      <c r="J167" s="1878"/>
      <c r="K167" s="1878"/>
      <c r="L167" s="1927"/>
      <c r="M167" s="1927"/>
      <c r="N167" s="1927"/>
      <c r="O167" s="1927"/>
      <c r="P167" s="1927"/>
      <c r="Q167" s="1927"/>
      <c r="R167" s="1927"/>
      <c r="S167" s="2067">
        <v>39</v>
      </c>
      <c r="T167" s="2068">
        <v>56</v>
      </c>
      <c r="U167" s="3521"/>
      <c r="V167" s="2068"/>
      <c r="W167" s="1237">
        <f t="shared" si="93"/>
        <v>95</v>
      </c>
      <c r="X167" s="1879"/>
      <c r="Y167" s="3515"/>
      <c r="Z167" s="3515"/>
      <c r="AA167" s="3552"/>
      <c r="AB167" s="1231"/>
      <c r="AC167" s="1231"/>
      <c r="AD167" s="724"/>
      <c r="AE167" s="1231"/>
      <c r="AF167" s="724"/>
      <c r="AG167" s="3497"/>
      <c r="AH167" s="3437"/>
      <c r="AI167" s="2069"/>
      <c r="AJ167" s="2070"/>
      <c r="AK167" s="3545"/>
    </row>
    <row r="168" spans="1:40" s="453" customFormat="1" ht="11.25">
      <c r="A168" s="1234" t="str">
        <f>'General PNGUM'!A168</f>
        <v>Yanmali SDA Primary</v>
      </c>
      <c r="B168" s="1877"/>
      <c r="C168" s="1878"/>
      <c r="D168" s="1878"/>
      <c r="E168" s="1878"/>
      <c r="F168" s="1878">
        <v>30</v>
      </c>
      <c r="G168" s="1878">
        <v>23</v>
      </c>
      <c r="H168" s="1878">
        <v>12</v>
      </c>
      <c r="I168" s="1878">
        <v>20</v>
      </c>
      <c r="J168" s="1878"/>
      <c r="K168" s="1878"/>
      <c r="L168" s="1927"/>
      <c r="M168" s="1927"/>
      <c r="N168" s="1927"/>
      <c r="O168" s="1927"/>
      <c r="P168" s="1927"/>
      <c r="Q168" s="1927"/>
      <c r="R168" s="1927"/>
      <c r="S168" s="2067">
        <v>85</v>
      </c>
      <c r="T168" s="2068"/>
      <c r="U168" s="3521"/>
      <c r="V168" s="2068"/>
      <c r="W168" s="1237">
        <f t="shared" si="93"/>
        <v>85</v>
      </c>
      <c r="X168" s="1879"/>
      <c r="Y168" s="3515"/>
      <c r="Z168" s="3515"/>
      <c r="AA168" s="3552"/>
      <c r="AB168" s="1231"/>
      <c r="AC168" s="1231"/>
      <c r="AD168" s="724"/>
      <c r="AE168" s="1231"/>
      <c r="AF168" s="724"/>
      <c r="AG168" s="3497"/>
      <c r="AH168" s="3437"/>
      <c r="AI168" s="2069"/>
      <c r="AJ168" s="2070"/>
      <c r="AK168" s="3545"/>
    </row>
    <row r="169" spans="1:40" s="453" customFormat="1" ht="11.25">
      <c r="A169" s="3523" t="s">
        <v>41</v>
      </c>
      <c r="B169" s="3524">
        <f>SUM(B152:B157)</f>
        <v>0</v>
      </c>
      <c r="C169" s="3524">
        <f>SUM(C152:C168)</f>
        <v>258</v>
      </c>
      <c r="D169" s="3524">
        <f t="shared" ref="D169:O169" si="106">SUM(D152:D168)</f>
        <v>196</v>
      </c>
      <c r="E169" s="3524">
        <f t="shared" si="106"/>
        <v>264</v>
      </c>
      <c r="F169" s="3524">
        <f t="shared" si="106"/>
        <v>520</v>
      </c>
      <c r="G169" s="3524">
        <f t="shared" si="106"/>
        <v>426</v>
      </c>
      <c r="H169" s="3524">
        <f t="shared" si="106"/>
        <v>267</v>
      </c>
      <c r="I169" s="3524">
        <f t="shared" si="106"/>
        <v>280</v>
      </c>
      <c r="J169" s="3524">
        <f t="shared" si="106"/>
        <v>290</v>
      </c>
      <c r="K169" s="3524">
        <f t="shared" si="106"/>
        <v>235</v>
      </c>
      <c r="L169" s="3524">
        <f t="shared" si="106"/>
        <v>173</v>
      </c>
      <c r="M169" s="3524">
        <f t="shared" si="106"/>
        <v>116</v>
      </c>
      <c r="N169" s="3524">
        <f t="shared" si="106"/>
        <v>81</v>
      </c>
      <c r="O169" s="3524">
        <f t="shared" si="106"/>
        <v>26</v>
      </c>
      <c r="P169" s="3524">
        <f t="shared" ref="P169:AA169" si="107">SUM(P152:P168)</f>
        <v>0</v>
      </c>
      <c r="Q169" s="3524">
        <f t="shared" si="107"/>
        <v>0</v>
      </c>
      <c r="R169" s="3524">
        <f t="shared" si="107"/>
        <v>0</v>
      </c>
      <c r="S169" s="3525">
        <f t="shared" si="107"/>
        <v>2143</v>
      </c>
      <c r="T169" s="3525">
        <f t="shared" si="107"/>
        <v>593</v>
      </c>
      <c r="U169" s="3525">
        <f t="shared" si="107"/>
        <v>200</v>
      </c>
      <c r="V169" s="3525">
        <f t="shared" si="107"/>
        <v>196</v>
      </c>
      <c r="W169" s="3524">
        <f t="shared" si="107"/>
        <v>3132</v>
      </c>
      <c r="X169" s="3525">
        <f t="shared" si="107"/>
        <v>2</v>
      </c>
      <c r="Y169" s="3525">
        <f t="shared" si="107"/>
        <v>0</v>
      </c>
      <c r="Z169" s="3525">
        <f t="shared" si="107"/>
        <v>235</v>
      </c>
      <c r="AA169" s="3525">
        <f t="shared" si="107"/>
        <v>0</v>
      </c>
      <c r="AB169" s="3546">
        <f t="shared" ref="AB169:AK169" si="108">SUM(AB152:AB163)</f>
        <v>11</v>
      </c>
      <c r="AC169" s="3546">
        <f t="shared" si="108"/>
        <v>1</v>
      </c>
      <c r="AD169" s="3546">
        <f t="shared" si="108"/>
        <v>0</v>
      </c>
      <c r="AE169" s="3546">
        <f t="shared" si="108"/>
        <v>2164</v>
      </c>
      <c r="AF169" s="3546">
        <f t="shared" si="108"/>
        <v>396</v>
      </c>
      <c r="AG169" s="3546">
        <f t="shared" si="108"/>
        <v>0</v>
      </c>
      <c r="AH169" s="3546">
        <f t="shared" si="108"/>
        <v>0</v>
      </c>
      <c r="AI169" s="3546">
        <f t="shared" si="108"/>
        <v>197</v>
      </c>
      <c r="AJ169" s="3546">
        <f t="shared" si="108"/>
        <v>0</v>
      </c>
      <c r="AK169" s="3546">
        <f t="shared" si="108"/>
        <v>2560</v>
      </c>
      <c r="AM169" s="655"/>
      <c r="AN169" s="655"/>
    </row>
    <row r="170" spans="1:40" s="659" customFormat="1" ht="12" thickBot="1">
      <c r="A170" s="658"/>
      <c r="B170" s="693"/>
      <c r="C170" s="694"/>
      <c r="D170" s="694"/>
      <c r="E170" s="694"/>
      <c r="F170" s="694"/>
      <c r="G170" s="694"/>
      <c r="H170" s="694"/>
      <c r="I170" s="694"/>
      <c r="J170" s="694"/>
      <c r="K170" s="694">
        <f>SUM(C169:K169)</f>
        <v>2736</v>
      </c>
      <c r="L170" s="695"/>
      <c r="M170" s="694"/>
      <c r="N170" s="694"/>
      <c r="O170" s="694"/>
      <c r="P170" s="694"/>
      <c r="Q170" s="694"/>
      <c r="R170" s="694"/>
      <c r="S170" s="1734">
        <f>SUM(S169+T169+U169+V169)</f>
        <v>3132</v>
      </c>
      <c r="T170" s="1734"/>
      <c r="U170" s="1734"/>
      <c r="V170" s="1734"/>
      <c r="W170" s="696"/>
      <c r="X170" s="1741"/>
      <c r="Y170" s="1716"/>
      <c r="Z170" s="1716"/>
      <c r="AA170" s="1717"/>
      <c r="AB170" s="1086"/>
      <c r="AC170" s="1086"/>
      <c r="AD170" s="1086"/>
      <c r="AE170" s="1086"/>
      <c r="AF170" s="1086"/>
      <c r="AG170" s="1086"/>
      <c r="AH170" s="1086"/>
      <c r="AI170" s="1086"/>
      <c r="AJ170" s="1086"/>
      <c r="AK170" s="2292"/>
      <c r="AM170" s="660"/>
      <c r="AN170" s="660"/>
    </row>
    <row r="171" spans="1:40" s="24" customFormat="1" ht="12" thickBot="1">
      <c r="A171" s="2320" t="s">
        <v>170</v>
      </c>
      <c r="B171" s="2321"/>
      <c r="C171" s="2322"/>
      <c r="D171" s="2322"/>
      <c r="E171" s="2322"/>
      <c r="F171" s="2322"/>
      <c r="G171" s="2322"/>
      <c r="H171" s="2322"/>
      <c r="I171" s="2322"/>
      <c r="J171" s="2322"/>
      <c r="K171" s="2322"/>
      <c r="L171" s="1936"/>
      <c r="M171" s="2322"/>
      <c r="N171" s="2322"/>
      <c r="O171" s="2322"/>
      <c r="P171" s="1936"/>
      <c r="Q171" s="1936"/>
      <c r="R171" s="1936"/>
      <c r="S171" s="2322"/>
      <c r="T171" s="2322"/>
      <c r="U171" s="2322"/>
      <c r="V171" s="2322"/>
      <c r="W171" s="2330"/>
      <c r="X171" s="2322"/>
      <c r="Y171" s="2282"/>
      <c r="Z171" s="2282"/>
      <c r="AA171" s="2284"/>
      <c r="AB171" s="2331"/>
      <c r="AC171" s="2331"/>
      <c r="AD171" s="2331"/>
      <c r="AE171" s="2331"/>
      <c r="AF171" s="2331"/>
      <c r="AG171" s="2331"/>
      <c r="AH171" s="2331"/>
      <c r="AI171" s="2331"/>
      <c r="AJ171" s="2331"/>
      <c r="AK171" s="2332"/>
    </row>
    <row r="172" spans="1:40" s="24" customFormat="1" ht="12" thickTop="1">
      <c r="A172" s="1234" t="str">
        <f>'General PNGUM'!A172</f>
        <v>Aivau SDA Primary School</v>
      </c>
      <c r="B172" s="3459"/>
      <c r="D172" s="1915">
        <v>22</v>
      </c>
      <c r="E172" s="1930">
        <v>27</v>
      </c>
      <c r="F172" s="1930">
        <v>22</v>
      </c>
      <c r="G172" s="1930">
        <v>26</v>
      </c>
      <c r="H172" s="1930">
        <v>25</v>
      </c>
      <c r="I172" s="1930">
        <v>22</v>
      </c>
      <c r="J172" s="1930">
        <v>26</v>
      </c>
      <c r="K172" s="1930">
        <v>28</v>
      </c>
      <c r="L172" s="1916"/>
      <c r="M172" s="1916"/>
      <c r="N172" s="1916"/>
      <c r="O172" s="1916"/>
      <c r="P172" s="1916"/>
      <c r="Q172" s="1705"/>
      <c r="R172" s="1705"/>
      <c r="S172" s="3421">
        <v>198</v>
      </c>
      <c r="T172" s="3490"/>
      <c r="U172" s="1750"/>
      <c r="V172" s="3492"/>
      <c r="W172" s="1237">
        <f t="shared" ref="W172:W177" si="109">SUM(S172:V172)</f>
        <v>198</v>
      </c>
      <c r="X172" s="3534"/>
      <c r="Y172" s="3553"/>
      <c r="Z172" s="3554">
        <f>K172</f>
        <v>28</v>
      </c>
      <c r="AA172" s="3433"/>
      <c r="AB172" s="1231">
        <f>'General PNGUM'!P172</f>
        <v>1</v>
      </c>
      <c r="AC172" s="2275">
        <f>'General PNGUM'!Q172</f>
        <v>0</v>
      </c>
      <c r="AD172" s="1919" t="str">
        <f>'General PNGUM'!R172</f>
        <v>-</v>
      </c>
      <c r="AE172" s="717">
        <f t="shared" ref="AE172:AE177" si="110">S172+T172</f>
        <v>198</v>
      </c>
      <c r="AF172" s="1919">
        <f t="shared" ref="AF172:AF176" si="111">U172+V172</f>
        <v>0</v>
      </c>
      <c r="AG172" s="2275"/>
      <c r="AH172" s="724"/>
      <c r="AI172" s="718">
        <f>Z172</f>
        <v>28</v>
      </c>
      <c r="AJ172" s="719">
        <f>AA172</f>
        <v>0</v>
      </c>
      <c r="AK172" s="2276">
        <f t="shared" ref="AK172:AK177" si="112">SUM(B172:R172)</f>
        <v>198</v>
      </c>
    </row>
    <row r="173" spans="1:40" s="24" customFormat="1" ht="22.5">
      <c r="A173" s="1234" t="str">
        <f>'General PNGUM'!A173</f>
        <v>Kitomave SDA Primary School</v>
      </c>
      <c r="B173" s="3459"/>
      <c r="D173" s="3423">
        <v>20</v>
      </c>
      <c r="E173" s="3423">
        <v>22</v>
      </c>
      <c r="F173" s="3423">
        <v>14</v>
      </c>
      <c r="G173" s="3423">
        <v>13</v>
      </c>
      <c r="H173" s="3423">
        <v>18</v>
      </c>
      <c r="I173" s="3423">
        <v>17</v>
      </c>
      <c r="J173" s="3423">
        <v>15</v>
      </c>
      <c r="K173" s="3423">
        <v>10</v>
      </c>
      <c r="L173" s="3423"/>
      <c r="M173" s="3423"/>
      <c r="N173" s="3423"/>
      <c r="O173" s="3423"/>
      <c r="P173" s="3423"/>
      <c r="Q173" s="3424"/>
      <c r="R173" s="3424"/>
      <c r="S173" s="3421">
        <v>99</v>
      </c>
      <c r="T173" s="3428">
        <v>30</v>
      </c>
      <c r="U173" s="3532"/>
      <c r="V173" s="3533"/>
      <c r="W173" s="1237">
        <f t="shared" si="109"/>
        <v>129</v>
      </c>
      <c r="X173" s="3554"/>
      <c r="Y173" s="3433"/>
      <c r="Z173" s="3554">
        <f>K173</f>
        <v>10</v>
      </c>
      <c r="AA173" s="3555"/>
      <c r="AB173" s="1231">
        <f>'General PNGUM'!P173</f>
        <v>1</v>
      </c>
      <c r="AC173" s="2275">
        <f>'General PNGUM'!Q173</f>
        <v>0</v>
      </c>
      <c r="AD173" s="1919" t="str">
        <f>'General PNGUM'!R173</f>
        <v>-</v>
      </c>
      <c r="AE173" s="717">
        <f t="shared" ref="AE173" si="113">S173+T173</f>
        <v>129</v>
      </c>
      <c r="AF173" s="1919">
        <f t="shared" si="111"/>
        <v>0</v>
      </c>
      <c r="AG173" s="2275"/>
      <c r="AH173" s="724"/>
      <c r="AI173" s="718">
        <f t="shared" ref="AI173:AI177" si="114">Z173</f>
        <v>10</v>
      </c>
      <c r="AJ173" s="719">
        <f t="shared" ref="AJ173:AJ177" si="115">AA173</f>
        <v>0</v>
      </c>
      <c r="AK173" s="2276">
        <f t="shared" ref="AK173" si="116">SUM(B173:R173)</f>
        <v>129</v>
      </c>
    </row>
    <row r="174" spans="1:40" s="24" customFormat="1" ht="22.5">
      <c r="A174" s="1234" t="str">
        <f>'General PNGUM'!A174</f>
        <v>Komaio SDA Primary School</v>
      </c>
      <c r="B174" s="3459"/>
      <c r="D174" s="3423">
        <v>10</v>
      </c>
      <c r="E174" s="3423">
        <v>12</v>
      </c>
      <c r="F174" s="3423">
        <v>13</v>
      </c>
      <c r="G174" s="3423">
        <v>13</v>
      </c>
      <c r="H174" s="3423">
        <v>15</v>
      </c>
      <c r="I174" s="3423"/>
      <c r="J174" s="3423"/>
      <c r="K174" s="3423"/>
      <c r="L174" s="3423"/>
      <c r="M174" s="3423"/>
      <c r="N174" s="3423"/>
      <c r="O174" s="3423"/>
      <c r="P174" s="3423"/>
      <c r="Q174" s="3424"/>
      <c r="R174" s="3424"/>
      <c r="S174" s="3421">
        <v>63</v>
      </c>
      <c r="T174" s="3428"/>
      <c r="U174" s="1755"/>
      <c r="V174" s="3533"/>
      <c r="W174" s="1237">
        <f t="shared" si="109"/>
        <v>63</v>
      </c>
      <c r="X174" s="3554"/>
      <c r="Y174" s="3433"/>
      <c r="Z174" s="3554">
        <f>K174</f>
        <v>0</v>
      </c>
      <c r="AA174" s="3555"/>
      <c r="AB174" s="3497">
        <f>'General PNGUM'!P174</f>
        <v>1</v>
      </c>
      <c r="AC174" s="3436">
        <f>'General PNGUM'!Q174</f>
        <v>0</v>
      </c>
      <c r="AD174" s="3485" t="str">
        <f>'General PNGUM'!R174</f>
        <v>-</v>
      </c>
      <c r="AE174" s="717">
        <f t="shared" si="110"/>
        <v>63</v>
      </c>
      <c r="AF174" s="1919">
        <f t="shared" si="111"/>
        <v>0</v>
      </c>
      <c r="AG174" s="3436"/>
      <c r="AH174" s="3437"/>
      <c r="AI174" s="718">
        <f t="shared" si="114"/>
        <v>0</v>
      </c>
      <c r="AJ174" s="719">
        <f t="shared" si="115"/>
        <v>0</v>
      </c>
      <c r="AK174" s="3438">
        <f t="shared" si="112"/>
        <v>63</v>
      </c>
    </row>
    <row r="175" spans="1:40" s="24" customFormat="1" ht="11.25">
      <c r="A175" s="1234" t="str">
        <f>'General PNGUM'!A175</f>
        <v>Kukkia SDA Primary School</v>
      </c>
      <c r="B175" s="3459"/>
      <c r="D175" s="3423">
        <v>30</v>
      </c>
      <c r="E175" s="3423">
        <v>48</v>
      </c>
      <c r="F175" s="3423">
        <v>32</v>
      </c>
      <c r="G175" s="3423">
        <v>35</v>
      </c>
      <c r="H175" s="3423">
        <v>30</v>
      </c>
      <c r="I175" s="3423">
        <v>26</v>
      </c>
      <c r="J175" s="3423">
        <v>22</v>
      </c>
      <c r="K175" s="3423">
        <v>20</v>
      </c>
      <c r="L175" s="3423"/>
      <c r="M175" s="3423"/>
      <c r="N175" s="3423"/>
      <c r="O175" s="3423"/>
      <c r="P175" s="3423"/>
      <c r="Q175" s="3424"/>
      <c r="R175" s="3424"/>
      <c r="S175" s="3421">
        <v>123</v>
      </c>
      <c r="T175" s="3428">
        <v>120</v>
      </c>
      <c r="U175" s="3532"/>
      <c r="V175" s="3533"/>
      <c r="W175" s="1237">
        <f t="shared" si="109"/>
        <v>243</v>
      </c>
      <c r="X175" s="3554"/>
      <c r="Y175" s="3433"/>
      <c r="Z175" s="3554">
        <v>10</v>
      </c>
      <c r="AA175" s="3494"/>
      <c r="AB175" s="3497">
        <f>'General PNGUM'!P175</f>
        <v>1</v>
      </c>
      <c r="AC175" s="3436">
        <f>'General PNGUM'!Q175</f>
        <v>0</v>
      </c>
      <c r="AD175" s="3485" t="str">
        <f>'General PNGUM'!R175</f>
        <v>-</v>
      </c>
      <c r="AE175" s="717">
        <f t="shared" si="110"/>
        <v>243</v>
      </c>
      <c r="AF175" s="1919">
        <f t="shared" si="111"/>
        <v>0</v>
      </c>
      <c r="AG175" s="3436"/>
      <c r="AH175" s="3437"/>
      <c r="AI175" s="718">
        <f t="shared" si="114"/>
        <v>10</v>
      </c>
      <c r="AJ175" s="719">
        <f t="shared" si="115"/>
        <v>0</v>
      </c>
      <c r="AK175" s="3438">
        <f t="shared" si="112"/>
        <v>243</v>
      </c>
    </row>
    <row r="176" spans="1:40" s="24" customFormat="1" ht="11.25">
      <c r="A176" s="1234" t="str">
        <f>'General PNGUM'!A176</f>
        <v>Kuri SDA Primary School</v>
      </c>
      <c r="B176" s="3459"/>
      <c r="D176" s="3423">
        <v>12</v>
      </c>
      <c r="E176" s="3423">
        <v>14</v>
      </c>
      <c r="F176" s="3423">
        <v>15</v>
      </c>
      <c r="G176" s="3423">
        <v>13</v>
      </c>
      <c r="H176" s="3423">
        <v>13</v>
      </c>
      <c r="I176" s="3423"/>
      <c r="J176" s="3423"/>
      <c r="K176" s="3423"/>
      <c r="L176" s="3423"/>
      <c r="M176" s="3423"/>
      <c r="N176" s="3423"/>
      <c r="O176" s="3423"/>
      <c r="P176" s="3423"/>
      <c r="Q176" s="3424"/>
      <c r="R176" s="3424"/>
      <c r="S176" s="3421">
        <v>67</v>
      </c>
      <c r="T176" s="3428"/>
      <c r="U176" s="3532"/>
      <c r="V176" s="3533"/>
      <c r="W176" s="1237">
        <f t="shared" si="109"/>
        <v>67</v>
      </c>
      <c r="X176" s="3554"/>
      <c r="Y176" s="3433"/>
      <c r="Z176" s="3554">
        <f>K176</f>
        <v>0</v>
      </c>
      <c r="AA176" s="3494"/>
      <c r="AB176" s="3497">
        <f>'General PNGUM'!P176</f>
        <v>1</v>
      </c>
      <c r="AC176" s="3436">
        <f>'General PNGUM'!Q176</f>
        <v>0</v>
      </c>
      <c r="AD176" s="3485" t="str">
        <f>'General PNGUM'!R176</f>
        <v>-</v>
      </c>
      <c r="AE176" s="717">
        <f t="shared" si="110"/>
        <v>67</v>
      </c>
      <c r="AF176" s="1919">
        <f t="shared" si="111"/>
        <v>0</v>
      </c>
      <c r="AG176" s="3436"/>
      <c r="AH176" s="3437"/>
      <c r="AI176" s="718">
        <f t="shared" si="114"/>
        <v>0</v>
      </c>
      <c r="AJ176" s="719">
        <f t="shared" si="115"/>
        <v>0</v>
      </c>
      <c r="AK176" s="3438">
        <f t="shared" si="112"/>
        <v>67</v>
      </c>
    </row>
    <row r="177" spans="1:40" s="24" customFormat="1" ht="11.25">
      <c r="A177" s="1234" t="str">
        <f>'General PNGUM'!A177</f>
        <v>Woigi SDA Primary School</v>
      </c>
      <c r="B177" s="699"/>
      <c r="D177" s="3423">
        <v>11</v>
      </c>
      <c r="E177" s="3423">
        <v>10</v>
      </c>
      <c r="F177" s="3423">
        <v>11</v>
      </c>
      <c r="G177" s="3423">
        <v>12</v>
      </c>
      <c r="H177" s="3423">
        <v>10</v>
      </c>
      <c r="I177" s="3423">
        <v>14</v>
      </c>
      <c r="J177" s="3423">
        <v>13</v>
      </c>
      <c r="K177" s="3423">
        <v>13</v>
      </c>
      <c r="L177" s="3423"/>
      <c r="M177" s="3423"/>
      <c r="N177" s="3423"/>
      <c r="O177" s="3423"/>
      <c r="P177" s="3423"/>
      <c r="Q177" s="3424"/>
      <c r="R177" s="3424"/>
      <c r="S177" s="3421">
        <v>94</v>
      </c>
      <c r="T177" s="3428"/>
      <c r="U177" s="3532"/>
      <c r="V177" s="3533"/>
      <c r="W177" s="1237">
        <f t="shared" si="109"/>
        <v>94</v>
      </c>
      <c r="X177" s="3554"/>
      <c r="Y177" s="3433"/>
      <c r="Z177" s="3554">
        <f>K177</f>
        <v>13</v>
      </c>
      <c r="AA177" s="3494"/>
      <c r="AB177" s="3497">
        <f>'General PNGUM'!P177</f>
        <v>1</v>
      </c>
      <c r="AC177" s="3436">
        <f>'General PNGUM'!Q177</f>
        <v>0</v>
      </c>
      <c r="AD177" s="3485" t="str">
        <f>'General PNGUM'!R177</f>
        <v>-</v>
      </c>
      <c r="AE177" s="717">
        <f t="shared" si="110"/>
        <v>94</v>
      </c>
      <c r="AF177" s="1919"/>
      <c r="AG177" s="3436"/>
      <c r="AH177" s="3437"/>
      <c r="AI177" s="718">
        <f t="shared" si="114"/>
        <v>13</v>
      </c>
      <c r="AJ177" s="719">
        <f t="shared" si="115"/>
        <v>0</v>
      </c>
      <c r="AK177" s="3438">
        <f t="shared" si="112"/>
        <v>94</v>
      </c>
    </row>
    <row r="178" spans="1:40" s="24" customFormat="1" ht="11.25">
      <c r="A178" s="1857"/>
      <c r="B178" s="699"/>
      <c r="D178" s="1826"/>
      <c r="E178" s="1827"/>
      <c r="F178" s="1827"/>
      <c r="G178" s="1886"/>
      <c r="H178" s="1827"/>
      <c r="I178" s="1827"/>
      <c r="J178" s="1827"/>
      <c r="K178" s="1827"/>
      <c r="L178" s="1826"/>
      <c r="M178" s="1826"/>
      <c r="N178" s="1826"/>
      <c r="O178" s="1826"/>
      <c r="P178" s="1826"/>
      <c r="Q178" s="1887"/>
      <c r="R178" s="1887"/>
      <c r="S178" s="3556"/>
      <c r="T178" s="1888"/>
      <c r="U178" s="3557"/>
      <c r="V178" s="2341"/>
      <c r="W178" s="1872"/>
      <c r="X178" s="1852"/>
      <c r="Y178" s="3543"/>
      <c r="Z178" s="3558"/>
      <c r="AA178" s="3544"/>
      <c r="AB178" s="1853"/>
      <c r="AC178" s="1889"/>
      <c r="AD178" s="1890"/>
      <c r="AE178" s="1855"/>
      <c r="AF178" s="1089"/>
      <c r="AG178" s="1853"/>
      <c r="AH178" s="1854"/>
      <c r="AI178" s="1869"/>
      <c r="AJ178" s="1891"/>
      <c r="AK178" s="1090"/>
    </row>
    <row r="179" spans="1:40" s="24" customFormat="1" ht="11.25">
      <c r="A179" s="1857"/>
      <c r="B179" s="699"/>
      <c r="C179" s="1826"/>
      <c r="D179" s="1827"/>
      <c r="E179" s="1827"/>
      <c r="F179" s="1886"/>
      <c r="G179" s="1827"/>
      <c r="H179" s="1827"/>
      <c r="I179" s="1827"/>
      <c r="J179" s="1827"/>
      <c r="K179" s="1827"/>
      <c r="L179" s="1826"/>
      <c r="M179" s="1826"/>
      <c r="N179" s="1826"/>
      <c r="O179" s="1826"/>
      <c r="P179" s="1826"/>
      <c r="Q179" s="1887"/>
      <c r="R179" s="1887"/>
      <c r="S179" s="3556"/>
      <c r="T179" s="1888"/>
      <c r="U179" s="3557"/>
      <c r="V179" s="2341"/>
      <c r="W179" s="1872"/>
      <c r="X179" s="1852"/>
      <c r="Y179" s="3543"/>
      <c r="Z179" s="3558"/>
      <c r="AA179" s="3544"/>
      <c r="AB179" s="1853"/>
      <c r="AC179" s="1889"/>
      <c r="AD179" s="1890"/>
      <c r="AE179" s="1855"/>
      <c r="AF179" s="1089"/>
      <c r="AG179" s="1853"/>
      <c r="AH179" s="1854"/>
      <c r="AI179" s="1869"/>
      <c r="AJ179" s="1891"/>
      <c r="AK179" s="1090"/>
    </row>
    <row r="180" spans="1:40" s="24" customFormat="1" ht="11.25">
      <c r="A180" s="1857"/>
      <c r="B180" s="699"/>
      <c r="C180" s="1826"/>
      <c r="D180" s="1827"/>
      <c r="E180" s="1827"/>
      <c r="F180" s="1886"/>
      <c r="G180" s="1827"/>
      <c r="H180" s="1827"/>
      <c r="I180" s="1827"/>
      <c r="J180" s="1827"/>
      <c r="K180" s="1827"/>
      <c r="L180" s="1826"/>
      <c r="M180" s="1826"/>
      <c r="N180" s="1826"/>
      <c r="O180" s="1826"/>
      <c r="P180" s="1826"/>
      <c r="Q180" s="1887"/>
      <c r="R180" s="1887"/>
      <c r="S180" s="3556"/>
      <c r="T180" s="1888"/>
      <c r="U180" s="3557"/>
      <c r="V180" s="2341"/>
      <c r="W180" s="1872"/>
      <c r="X180" s="1852"/>
      <c r="Y180" s="3543"/>
      <c r="Z180" s="3558"/>
      <c r="AA180" s="3544"/>
      <c r="AB180" s="1853"/>
      <c r="AC180" s="1889"/>
      <c r="AD180" s="1890"/>
      <c r="AE180" s="1855"/>
      <c r="AF180" s="1089"/>
      <c r="AG180" s="1853"/>
      <c r="AH180" s="1854"/>
      <c r="AI180" s="1869"/>
      <c r="AJ180" s="1891"/>
      <c r="AK180" s="1090"/>
    </row>
    <row r="181" spans="1:40" s="453" customFormat="1" ht="12" thickBot="1">
      <c r="A181" s="3453" t="s">
        <v>41</v>
      </c>
      <c r="B181" s="3454">
        <f t="shared" ref="B181:AK181" si="117">SUM(B172:B177)</f>
        <v>0</v>
      </c>
      <c r="C181" s="3455">
        <f>SUM(C172:C179)</f>
        <v>0</v>
      </c>
      <c r="D181" s="3455">
        <f t="shared" ref="D181:K181" si="118">SUM(D172:D179)</f>
        <v>105</v>
      </c>
      <c r="E181" s="3455">
        <f t="shared" si="118"/>
        <v>133</v>
      </c>
      <c r="F181" s="3455">
        <f t="shared" si="118"/>
        <v>107</v>
      </c>
      <c r="G181" s="3455">
        <f t="shared" si="118"/>
        <v>112</v>
      </c>
      <c r="H181" s="3455">
        <f t="shared" si="118"/>
        <v>111</v>
      </c>
      <c r="I181" s="3455">
        <f t="shared" si="118"/>
        <v>79</v>
      </c>
      <c r="J181" s="3455">
        <f t="shared" si="118"/>
        <v>76</v>
      </c>
      <c r="K181" s="3455">
        <f t="shared" si="118"/>
        <v>71</v>
      </c>
      <c r="L181" s="3455">
        <f t="shared" si="117"/>
        <v>0</v>
      </c>
      <c r="M181" s="3455">
        <f t="shared" si="117"/>
        <v>0</v>
      </c>
      <c r="N181" s="3455">
        <f t="shared" si="117"/>
        <v>0</v>
      </c>
      <c r="O181" s="3455">
        <f t="shared" si="117"/>
        <v>0</v>
      </c>
      <c r="P181" s="3455">
        <f t="shared" si="117"/>
        <v>0</v>
      </c>
      <c r="Q181" s="3455"/>
      <c r="R181" s="3455">
        <f t="shared" si="117"/>
        <v>0</v>
      </c>
      <c r="S181" s="3456">
        <f t="shared" si="117"/>
        <v>644</v>
      </c>
      <c r="T181" s="3559">
        <f t="shared" si="117"/>
        <v>150</v>
      </c>
      <c r="U181" s="3560">
        <f t="shared" si="117"/>
        <v>0</v>
      </c>
      <c r="V181" s="3561">
        <f t="shared" si="117"/>
        <v>0</v>
      </c>
      <c r="W181" s="3562">
        <f t="shared" si="117"/>
        <v>794</v>
      </c>
      <c r="X181" s="3457">
        <f t="shared" si="117"/>
        <v>0</v>
      </c>
      <c r="Y181" s="3525">
        <f t="shared" si="117"/>
        <v>0</v>
      </c>
      <c r="Z181" s="3525">
        <f t="shared" si="117"/>
        <v>61</v>
      </c>
      <c r="AA181" s="3563">
        <f t="shared" si="117"/>
        <v>0</v>
      </c>
      <c r="AB181" s="3564">
        <f t="shared" si="117"/>
        <v>6</v>
      </c>
      <c r="AC181" s="3565">
        <f t="shared" si="117"/>
        <v>0</v>
      </c>
      <c r="AD181" s="3566">
        <f t="shared" si="117"/>
        <v>0</v>
      </c>
      <c r="AE181" s="3565">
        <f t="shared" si="117"/>
        <v>794</v>
      </c>
      <c r="AF181" s="3566">
        <f t="shared" si="117"/>
        <v>0</v>
      </c>
      <c r="AG181" s="3567">
        <f t="shared" si="117"/>
        <v>0</v>
      </c>
      <c r="AH181" s="3566">
        <f t="shared" si="117"/>
        <v>0</v>
      </c>
      <c r="AI181" s="3567">
        <f t="shared" si="117"/>
        <v>61</v>
      </c>
      <c r="AJ181" s="3565">
        <f t="shared" si="117"/>
        <v>0</v>
      </c>
      <c r="AK181" s="3568">
        <f t="shared" si="117"/>
        <v>794</v>
      </c>
      <c r="AM181" s="655"/>
      <c r="AN181" s="655"/>
    </row>
    <row r="182" spans="1:40" s="659" customFormat="1" thickTop="1" thickBot="1">
      <c r="A182" s="658"/>
      <c r="B182" s="693"/>
      <c r="C182" s="694"/>
      <c r="D182" s="694"/>
      <c r="E182" s="694"/>
      <c r="F182" s="694"/>
      <c r="G182" s="694"/>
      <c r="H182" s="694"/>
      <c r="I182" s="694"/>
      <c r="J182" s="694"/>
      <c r="K182" s="694">
        <f>SUM(C181:K181)</f>
        <v>794</v>
      </c>
      <c r="L182" s="695"/>
      <c r="M182" s="694"/>
      <c r="N182" s="694"/>
      <c r="O182" s="694"/>
      <c r="P182" s="694"/>
      <c r="Q182" s="694"/>
      <c r="R182" s="694"/>
      <c r="S182" s="1734"/>
      <c r="T182" s="1734">
        <f>S181+T181</f>
        <v>794</v>
      </c>
      <c r="U182" s="1734"/>
      <c r="V182" s="1734"/>
      <c r="W182" s="696"/>
      <c r="X182" s="1741"/>
      <c r="Y182" s="2277"/>
      <c r="Z182" s="2277"/>
      <c r="AA182" s="2278"/>
      <c r="AB182" s="697"/>
      <c r="AC182" s="697"/>
      <c r="AD182" s="697"/>
      <c r="AE182" s="697"/>
      <c r="AF182" s="697"/>
      <c r="AG182" s="697"/>
      <c r="AH182" s="697"/>
      <c r="AI182" s="697"/>
      <c r="AJ182" s="697"/>
      <c r="AK182" s="698"/>
      <c r="AM182" s="660"/>
      <c r="AN182" s="660"/>
    </row>
    <row r="183" spans="1:40" s="24" customFormat="1" ht="15.75" customHeight="1" thickBot="1">
      <c r="A183" s="2968" t="s">
        <v>177</v>
      </c>
      <c r="B183" s="2969"/>
      <c r="C183" s="2969"/>
      <c r="D183" s="2969"/>
      <c r="E183" s="2969"/>
      <c r="F183" s="2969"/>
      <c r="G183" s="2969"/>
      <c r="H183" s="2969"/>
      <c r="I183" s="2969"/>
      <c r="J183" s="2969"/>
      <c r="K183" s="2969"/>
      <c r="L183" s="2969"/>
      <c r="M183" s="2969"/>
      <c r="N183" s="2969"/>
      <c r="O183" s="2969"/>
      <c r="P183" s="2969"/>
      <c r="Q183" s="2969"/>
      <c r="R183" s="2969"/>
      <c r="S183" s="2322"/>
      <c r="T183" s="2322"/>
      <c r="U183" s="2322"/>
      <c r="V183" s="2322"/>
      <c r="W183" s="2330"/>
      <c r="X183" s="2322"/>
      <c r="Y183" s="2282"/>
      <c r="Z183" s="2282"/>
      <c r="AA183" s="2284"/>
      <c r="AB183" s="2331"/>
      <c r="AC183" s="2331"/>
      <c r="AD183" s="2331"/>
      <c r="AE183" s="2331"/>
      <c r="AF183" s="2331"/>
      <c r="AG183" s="2331"/>
      <c r="AH183" s="2331"/>
      <c r="AI183" s="2331"/>
      <c r="AJ183" s="2331"/>
      <c r="AK183" s="2332"/>
    </row>
    <row r="184" spans="1:40" s="453" customFormat="1" ht="12" thickTop="1">
      <c r="A184" s="3569" t="str">
        <f>'General PNGUM'!A181</f>
        <v>Gretutu Adventist Primary</v>
      </c>
      <c r="B184" s="3570"/>
      <c r="C184" s="1932"/>
      <c r="D184" s="1932"/>
      <c r="E184" s="1932"/>
      <c r="F184" s="1930">
        <v>72</v>
      </c>
      <c r="G184" s="1930">
        <v>61</v>
      </c>
      <c r="H184" s="1930">
        <v>62</v>
      </c>
      <c r="I184" s="1930">
        <v>56</v>
      </c>
      <c r="J184" s="1930">
        <v>77</v>
      </c>
      <c r="K184" s="1930">
        <v>52</v>
      </c>
      <c r="L184" s="1930"/>
      <c r="M184" s="1930"/>
      <c r="N184" s="1930"/>
      <c r="O184" s="1930"/>
      <c r="P184" s="1932"/>
      <c r="Q184" s="1709"/>
      <c r="R184" s="1709"/>
      <c r="S184" s="3536">
        <v>380</v>
      </c>
      <c r="T184" s="3537"/>
      <c r="U184" s="1756"/>
      <c r="V184" s="3533"/>
      <c r="W184" s="1237">
        <f t="shared" ref="W184:W203" si="119">SUM(S184:V184)</f>
        <v>380</v>
      </c>
      <c r="X184" s="3534"/>
      <c r="Y184" s="3553"/>
      <c r="Z184" s="3534">
        <v>52</v>
      </c>
      <c r="AA184" s="3553"/>
      <c r="AB184" s="1232">
        <f>'General PNGUM'!P181</f>
        <v>1</v>
      </c>
      <c r="AC184" s="2342">
        <f>'General PNGUM'!Q181</f>
        <v>0</v>
      </c>
      <c r="AD184" s="689" t="str">
        <f>'General PNGUM'!R181</f>
        <v>-</v>
      </c>
      <c r="AE184" s="2342">
        <f>S184+T184</f>
        <v>380</v>
      </c>
      <c r="AF184" s="689">
        <f>U184+V184</f>
        <v>0</v>
      </c>
      <c r="AG184" s="690"/>
      <c r="AH184" s="689"/>
      <c r="AI184" s="690">
        <f>Z184</f>
        <v>52</v>
      </c>
      <c r="AJ184" s="2342">
        <f>AA184</f>
        <v>0</v>
      </c>
      <c r="AK184" s="691">
        <f t="shared" ref="AK184:AK203" si="120">SUM(B184:R184)</f>
        <v>380</v>
      </c>
    </row>
    <row r="185" spans="1:40" s="453" customFormat="1" ht="11.25">
      <c r="A185" s="3569" t="str">
        <f>'General PNGUM'!A182</f>
        <v xml:space="preserve">Habare Aventist Primary </v>
      </c>
      <c r="B185" s="3570"/>
      <c r="C185" s="3427"/>
      <c r="D185" s="3427"/>
      <c r="E185" s="3427"/>
      <c r="F185" s="3423">
        <v>119</v>
      </c>
      <c r="G185" s="3423">
        <v>121</v>
      </c>
      <c r="H185" s="3423">
        <v>63</v>
      </c>
      <c r="I185" s="3423">
        <v>120</v>
      </c>
      <c r="J185" s="3423">
        <v>118</v>
      </c>
      <c r="K185" s="3427">
        <v>66</v>
      </c>
      <c r="L185" s="3427"/>
      <c r="M185" s="3427"/>
      <c r="N185" s="3427"/>
      <c r="O185" s="3427"/>
      <c r="P185" s="3427"/>
      <c r="Q185" s="3571"/>
      <c r="R185" s="3571"/>
      <c r="S185" s="3572">
        <v>378</v>
      </c>
      <c r="T185" s="3537">
        <v>229</v>
      </c>
      <c r="U185" s="3532"/>
      <c r="V185" s="3533"/>
      <c r="W185" s="1237">
        <f t="shared" si="119"/>
        <v>607</v>
      </c>
      <c r="X185" s="3534"/>
      <c r="Y185" s="3553"/>
      <c r="Z185" s="3538">
        <v>66</v>
      </c>
      <c r="AA185" s="3573"/>
      <c r="AB185" s="1232">
        <f>'General PNGUM'!P182</f>
        <v>1</v>
      </c>
      <c r="AC185" s="2342">
        <f>'General PNGUM'!Q182</f>
        <v>0</v>
      </c>
      <c r="AD185" s="689" t="str">
        <f>'General PNGUM'!R182</f>
        <v>-</v>
      </c>
      <c r="AE185" s="2342">
        <f t="shared" ref="AE185:AE203" si="121">S185+T185</f>
        <v>607</v>
      </c>
      <c r="AF185" s="689">
        <f t="shared" ref="AF185:AF203" si="122">U185+V185</f>
        <v>0</v>
      </c>
      <c r="AG185" s="690"/>
      <c r="AH185" s="3574"/>
      <c r="AI185" s="690">
        <f t="shared" ref="AI185:AI203" si="123">Z185</f>
        <v>66</v>
      </c>
      <c r="AJ185" s="2342">
        <f t="shared" ref="AJ185:AJ203" si="124">AA185</f>
        <v>0</v>
      </c>
      <c r="AK185" s="691">
        <f t="shared" si="120"/>
        <v>607</v>
      </c>
    </row>
    <row r="186" spans="1:40" s="453" customFormat="1" ht="22.5">
      <c r="A186" s="3569" t="str">
        <f>'General PNGUM'!A183</f>
        <v>Hadumari Adventist Primary</v>
      </c>
      <c r="B186" s="3570"/>
      <c r="C186" s="3427"/>
      <c r="D186" s="3427"/>
      <c r="E186" s="3427"/>
      <c r="F186" s="3423">
        <v>0</v>
      </c>
      <c r="G186" s="3423">
        <v>0</v>
      </c>
      <c r="H186" s="3423">
        <v>0</v>
      </c>
      <c r="I186" s="3423">
        <v>0</v>
      </c>
      <c r="J186" s="3423">
        <v>0</v>
      </c>
      <c r="K186" s="3423">
        <v>0</v>
      </c>
      <c r="L186" s="3423"/>
      <c r="M186" s="3423"/>
      <c r="N186" s="3423"/>
      <c r="O186" s="3423"/>
      <c r="P186" s="3427"/>
      <c r="Q186" s="3571"/>
      <c r="R186" s="3571"/>
      <c r="S186" s="3572"/>
      <c r="T186" s="3537"/>
      <c r="U186" s="3532"/>
      <c r="V186" s="3533"/>
      <c r="W186" s="1237">
        <f t="shared" si="119"/>
        <v>0</v>
      </c>
      <c r="X186" s="3534"/>
      <c r="Y186" s="3553"/>
      <c r="Z186" s="3535"/>
      <c r="AA186" s="3555"/>
      <c r="AB186" s="1232">
        <f>'General PNGUM'!P183</f>
        <v>0</v>
      </c>
      <c r="AC186" s="2342">
        <f>'General PNGUM'!Q183</f>
        <v>0</v>
      </c>
      <c r="AD186" s="689" t="str">
        <f>'General PNGUM'!R183</f>
        <v>-</v>
      </c>
      <c r="AE186" s="2342">
        <f t="shared" si="121"/>
        <v>0</v>
      </c>
      <c r="AF186" s="689">
        <f t="shared" si="122"/>
        <v>0</v>
      </c>
      <c r="AG186" s="690"/>
      <c r="AH186" s="3574"/>
      <c r="AI186" s="690">
        <f t="shared" si="123"/>
        <v>0</v>
      </c>
      <c r="AJ186" s="2342">
        <f t="shared" si="124"/>
        <v>0</v>
      </c>
      <c r="AK186" s="691">
        <f t="shared" si="120"/>
        <v>0</v>
      </c>
    </row>
    <row r="187" spans="1:40" s="453" customFormat="1" ht="11.25">
      <c r="A187" s="3569" t="str">
        <f>'General PNGUM'!A184</f>
        <v>Kairik Adventist Primary</v>
      </c>
      <c r="B187" s="3570"/>
      <c r="C187" s="3423"/>
      <c r="D187" s="3423"/>
      <c r="E187" s="3423"/>
      <c r="F187" s="3423">
        <v>58</v>
      </c>
      <c r="G187" s="3423">
        <v>34</v>
      </c>
      <c r="H187" s="3423">
        <v>23</v>
      </c>
      <c r="I187" s="3423">
        <v>22</v>
      </c>
      <c r="J187" s="3423">
        <v>18</v>
      </c>
      <c r="K187" s="3423">
        <v>27</v>
      </c>
      <c r="L187" s="3423"/>
      <c r="M187" s="3423"/>
      <c r="N187" s="3423"/>
      <c r="O187" s="3423"/>
      <c r="P187" s="3423"/>
      <c r="Q187" s="3424"/>
      <c r="R187" s="3424"/>
      <c r="S187" s="3421">
        <v>164</v>
      </c>
      <c r="T187" s="3428">
        <v>18</v>
      </c>
      <c r="U187" s="3429"/>
      <c r="V187" s="3430"/>
      <c r="W187" s="1237">
        <f t="shared" si="119"/>
        <v>182</v>
      </c>
      <c r="X187" s="3534"/>
      <c r="Y187" s="3433"/>
      <c r="Z187" s="3535">
        <v>27</v>
      </c>
      <c r="AA187" s="3441"/>
      <c r="AB187" s="1232">
        <f>'General PNGUM'!P184</f>
        <v>1</v>
      </c>
      <c r="AC187" s="2342">
        <f>'General PNGUM'!Q184</f>
        <v>0</v>
      </c>
      <c r="AD187" s="689" t="str">
        <f>'General PNGUM'!R184</f>
        <v>-</v>
      </c>
      <c r="AE187" s="2342">
        <f t="shared" si="121"/>
        <v>182</v>
      </c>
      <c r="AF187" s="689">
        <f t="shared" si="122"/>
        <v>0</v>
      </c>
      <c r="AG187" s="690"/>
      <c r="AH187" s="3574"/>
      <c r="AI187" s="690">
        <f t="shared" si="123"/>
        <v>27</v>
      </c>
      <c r="AJ187" s="2342">
        <f t="shared" si="124"/>
        <v>0</v>
      </c>
      <c r="AK187" s="691">
        <f t="shared" si="120"/>
        <v>182</v>
      </c>
    </row>
    <row r="188" spans="1:40" s="453" customFormat="1" ht="22.5">
      <c r="A188" s="3569" t="str">
        <f>'General PNGUM'!A185</f>
        <v>Kiminiga Advnetist Primary</v>
      </c>
      <c r="B188" s="3570"/>
      <c r="C188" s="3427"/>
      <c r="D188" s="3427"/>
      <c r="E188" s="3427"/>
      <c r="F188" s="3423">
        <v>115</v>
      </c>
      <c r="G188" s="3423">
        <v>115</v>
      </c>
      <c r="H188" s="3423">
        <v>113</v>
      </c>
      <c r="I188" s="3423">
        <v>114</v>
      </c>
      <c r="J188" s="3423">
        <v>132</v>
      </c>
      <c r="K188" s="3423">
        <v>97</v>
      </c>
      <c r="L188" s="3423"/>
      <c r="M188" s="3423"/>
      <c r="N188" s="3423"/>
      <c r="O188" s="3423"/>
      <c r="P188" s="3427"/>
      <c r="Q188" s="3571"/>
      <c r="R188" s="3571"/>
      <c r="S188" s="3572">
        <v>451</v>
      </c>
      <c r="T188" s="3537">
        <v>235</v>
      </c>
      <c r="U188" s="3532"/>
      <c r="V188" s="3533"/>
      <c r="W188" s="1237">
        <f t="shared" si="119"/>
        <v>686</v>
      </c>
      <c r="X188" s="3534"/>
      <c r="Y188" s="3553"/>
      <c r="Z188" s="3535">
        <v>97</v>
      </c>
      <c r="AA188" s="3555"/>
      <c r="AB188" s="1232">
        <f>'General PNGUM'!P185</f>
        <v>1</v>
      </c>
      <c r="AC188" s="2342">
        <f>'General PNGUM'!Q185</f>
        <v>0</v>
      </c>
      <c r="AD188" s="689" t="str">
        <f>'General PNGUM'!R185</f>
        <v>-</v>
      </c>
      <c r="AE188" s="2342">
        <f t="shared" si="121"/>
        <v>686</v>
      </c>
      <c r="AF188" s="689">
        <f t="shared" si="122"/>
        <v>0</v>
      </c>
      <c r="AG188" s="690"/>
      <c r="AH188" s="3574"/>
      <c r="AI188" s="690">
        <f t="shared" si="123"/>
        <v>97</v>
      </c>
      <c r="AJ188" s="2342">
        <f t="shared" si="124"/>
        <v>0</v>
      </c>
      <c r="AK188" s="691">
        <f t="shared" si="120"/>
        <v>686</v>
      </c>
    </row>
    <row r="189" spans="1:40" s="453" customFormat="1" ht="11.25">
      <c r="A189" s="3569" t="str">
        <f>'General PNGUM'!A186</f>
        <v>Koemal Adventist Primary</v>
      </c>
      <c r="B189" s="3570"/>
      <c r="C189" s="3427"/>
      <c r="D189" s="3427"/>
      <c r="E189" s="3427"/>
      <c r="F189" s="3423">
        <v>113</v>
      </c>
      <c r="G189" s="3423">
        <v>69</v>
      </c>
      <c r="H189" s="3423">
        <v>88</v>
      </c>
      <c r="I189" s="3423">
        <v>74</v>
      </c>
      <c r="J189" s="3423">
        <v>53</v>
      </c>
      <c r="K189" s="3423">
        <v>53</v>
      </c>
      <c r="L189" s="3423"/>
      <c r="M189" s="3423"/>
      <c r="N189" s="3423"/>
      <c r="O189" s="3423"/>
      <c r="P189" s="3427"/>
      <c r="Q189" s="3571"/>
      <c r="R189" s="3571"/>
      <c r="S189" s="3572">
        <v>251</v>
      </c>
      <c r="T189" s="3537">
        <v>199</v>
      </c>
      <c r="U189" s="3532"/>
      <c r="V189" s="3533"/>
      <c r="W189" s="1237">
        <f t="shared" si="119"/>
        <v>450</v>
      </c>
      <c r="X189" s="3534"/>
      <c r="Y189" s="3553"/>
      <c r="Z189" s="3538">
        <v>53</v>
      </c>
      <c r="AA189" s="3573"/>
      <c r="AB189" s="1232">
        <f>'General PNGUM'!P186</f>
        <v>1</v>
      </c>
      <c r="AC189" s="2342">
        <f>'General PNGUM'!Q186</f>
        <v>0</v>
      </c>
      <c r="AD189" s="689" t="str">
        <f>'General PNGUM'!R186</f>
        <v>-</v>
      </c>
      <c r="AE189" s="2342">
        <f t="shared" si="121"/>
        <v>450</v>
      </c>
      <c r="AF189" s="689">
        <f t="shared" si="122"/>
        <v>0</v>
      </c>
      <c r="AG189" s="690"/>
      <c r="AH189" s="3574"/>
      <c r="AI189" s="690">
        <f t="shared" si="123"/>
        <v>53</v>
      </c>
      <c r="AJ189" s="2342">
        <f t="shared" si="124"/>
        <v>0</v>
      </c>
      <c r="AK189" s="691">
        <f t="shared" si="120"/>
        <v>450</v>
      </c>
    </row>
    <row r="190" spans="1:40" s="453" customFormat="1" ht="11.25">
      <c r="A190" s="3569" t="str">
        <f>'General PNGUM'!A187</f>
        <v>Komo Adventist Primary</v>
      </c>
      <c r="B190" s="3570"/>
      <c r="C190" s="3427"/>
      <c r="D190" s="3427"/>
      <c r="E190" s="3427"/>
      <c r="F190" s="3423">
        <v>66</v>
      </c>
      <c r="G190" s="3423">
        <v>24</v>
      </c>
      <c r="H190" s="3423">
        <v>26</v>
      </c>
      <c r="I190" s="3423">
        <v>20</v>
      </c>
      <c r="J190" s="3423">
        <v>21</v>
      </c>
      <c r="K190" s="3423">
        <v>12</v>
      </c>
      <c r="L190" s="3423"/>
      <c r="M190" s="3423"/>
      <c r="N190" s="3423"/>
      <c r="O190" s="3423"/>
      <c r="P190" s="3427"/>
      <c r="Q190" s="3571"/>
      <c r="R190" s="3571"/>
      <c r="S190" s="3572">
        <v>118</v>
      </c>
      <c r="T190" s="3537">
        <v>51</v>
      </c>
      <c r="U190" s="3532"/>
      <c r="V190" s="3533"/>
      <c r="W190" s="1237">
        <f t="shared" si="119"/>
        <v>169</v>
      </c>
      <c r="X190" s="3534"/>
      <c r="Y190" s="3553"/>
      <c r="Z190" s="3535">
        <v>12</v>
      </c>
      <c r="AA190" s="3555"/>
      <c r="AB190" s="1232">
        <f>'General PNGUM'!P187</f>
        <v>1</v>
      </c>
      <c r="AC190" s="2342">
        <f>'General PNGUM'!Q187</f>
        <v>0</v>
      </c>
      <c r="AD190" s="689" t="str">
        <f>'General PNGUM'!R187</f>
        <v>-</v>
      </c>
      <c r="AE190" s="2342">
        <f t="shared" si="121"/>
        <v>169</v>
      </c>
      <c r="AF190" s="689">
        <f t="shared" si="122"/>
        <v>0</v>
      </c>
      <c r="AG190" s="690"/>
      <c r="AH190" s="3574"/>
      <c r="AI190" s="690">
        <f t="shared" si="123"/>
        <v>12</v>
      </c>
      <c r="AJ190" s="2342">
        <f t="shared" si="124"/>
        <v>0</v>
      </c>
      <c r="AK190" s="691">
        <f t="shared" si="120"/>
        <v>169</v>
      </c>
    </row>
    <row r="191" spans="1:40" s="453" customFormat="1" ht="11.25">
      <c r="A191" s="3569" t="str">
        <f>'General PNGUM'!A188</f>
        <v>Maip Adventist Primary</v>
      </c>
      <c r="B191" s="3570"/>
      <c r="C191" s="3423"/>
      <c r="D191" s="3423"/>
      <c r="E191" s="3423"/>
      <c r="F191" s="3423">
        <v>18</v>
      </c>
      <c r="G191" s="3423">
        <v>17</v>
      </c>
      <c r="H191" s="3423">
        <v>20</v>
      </c>
      <c r="I191" s="3423">
        <v>18</v>
      </c>
      <c r="J191" s="3423"/>
      <c r="K191" s="3423"/>
      <c r="L191" s="3423"/>
      <c r="M191" s="3423"/>
      <c r="N191" s="3423"/>
      <c r="O191" s="3423"/>
      <c r="P191" s="3423"/>
      <c r="Q191" s="3424"/>
      <c r="R191" s="3424"/>
      <c r="S191" s="3421">
        <v>40</v>
      </c>
      <c r="T191" s="3428">
        <v>33</v>
      </c>
      <c r="U191" s="3429"/>
      <c r="V191" s="3430"/>
      <c r="W191" s="1237">
        <f t="shared" si="119"/>
        <v>73</v>
      </c>
      <c r="X191" s="3432"/>
      <c r="Y191" s="3433"/>
      <c r="Z191" s="3440">
        <v>0</v>
      </c>
      <c r="AA191" s="3441"/>
      <c r="AB191" s="1232">
        <f>'General PNGUM'!P188</f>
        <v>1</v>
      </c>
      <c r="AC191" s="2342">
        <f>'General PNGUM'!Q188</f>
        <v>0</v>
      </c>
      <c r="AD191" s="689" t="str">
        <f>'General PNGUM'!R188</f>
        <v>-</v>
      </c>
      <c r="AE191" s="2342">
        <f t="shared" si="121"/>
        <v>73</v>
      </c>
      <c r="AF191" s="689">
        <f t="shared" si="122"/>
        <v>0</v>
      </c>
      <c r="AG191" s="690"/>
      <c r="AH191" s="3574"/>
      <c r="AI191" s="690">
        <f t="shared" si="123"/>
        <v>0</v>
      </c>
      <c r="AJ191" s="2342">
        <f t="shared" si="124"/>
        <v>0</v>
      </c>
      <c r="AK191" s="691">
        <f t="shared" si="120"/>
        <v>73</v>
      </c>
    </row>
    <row r="192" spans="1:40" s="453" customFormat="1" ht="11.25">
      <c r="A192" s="3569" t="str">
        <f>'General PNGUM'!A189</f>
        <v>Maka Adventist Primary</v>
      </c>
      <c r="B192" s="3570"/>
      <c r="C192" s="3427"/>
      <c r="D192" s="3427"/>
      <c r="E192" s="3427"/>
      <c r="F192" s="3423">
        <v>0</v>
      </c>
      <c r="G192" s="3423">
        <v>0</v>
      </c>
      <c r="H192" s="3423">
        <v>0</v>
      </c>
      <c r="I192" s="3423">
        <v>0</v>
      </c>
      <c r="J192" s="3423">
        <v>0</v>
      </c>
      <c r="K192" s="3423">
        <v>0</v>
      </c>
      <c r="L192" s="3423"/>
      <c r="M192" s="3423"/>
      <c r="N192" s="3423"/>
      <c r="O192" s="3423"/>
      <c r="P192" s="3427"/>
      <c r="Q192" s="3571"/>
      <c r="R192" s="3571"/>
      <c r="S192" s="3536"/>
      <c r="T192" s="3537"/>
      <c r="U192" s="3532"/>
      <c r="V192" s="3533"/>
      <c r="W192" s="1237">
        <f t="shared" si="119"/>
        <v>0</v>
      </c>
      <c r="X192" s="3534"/>
      <c r="Y192" s="3553"/>
      <c r="Z192" s="3535"/>
      <c r="AA192" s="3555"/>
      <c r="AB192" s="1232">
        <f>'General PNGUM'!P189</f>
        <v>0</v>
      </c>
      <c r="AC192" s="2342">
        <f>'General PNGUM'!Q189</f>
        <v>0</v>
      </c>
      <c r="AD192" s="689" t="str">
        <f>'General PNGUM'!R189</f>
        <v>-</v>
      </c>
      <c r="AE192" s="2342">
        <f t="shared" si="121"/>
        <v>0</v>
      </c>
      <c r="AF192" s="689">
        <f t="shared" si="122"/>
        <v>0</v>
      </c>
      <c r="AG192" s="690"/>
      <c r="AH192" s="3574"/>
      <c r="AI192" s="690">
        <f t="shared" si="123"/>
        <v>0</v>
      </c>
      <c r="AJ192" s="2342">
        <f t="shared" si="124"/>
        <v>0</v>
      </c>
      <c r="AK192" s="691">
        <f t="shared" si="120"/>
        <v>0</v>
      </c>
    </row>
    <row r="193" spans="1:40" s="453" customFormat="1" ht="11.25">
      <c r="A193" s="3569" t="str">
        <f>'General PNGUM'!A190</f>
        <v>Minamb Adventist Primary</v>
      </c>
      <c r="B193" s="3570"/>
      <c r="C193" s="3427"/>
      <c r="D193" s="3427"/>
      <c r="E193" s="3427"/>
      <c r="F193" s="3423">
        <v>42</v>
      </c>
      <c r="G193" s="3423">
        <v>28</v>
      </c>
      <c r="H193" s="3423">
        <v>22</v>
      </c>
      <c r="I193" s="3423">
        <v>19</v>
      </c>
      <c r="J193" s="3423">
        <v>35</v>
      </c>
      <c r="K193" s="3423">
        <v>23</v>
      </c>
      <c r="L193" s="3423"/>
      <c r="M193" s="3423"/>
      <c r="N193" s="3423"/>
      <c r="O193" s="3423"/>
      <c r="P193" s="3427"/>
      <c r="Q193" s="3571"/>
      <c r="R193" s="3571"/>
      <c r="S193" s="3536">
        <v>102</v>
      </c>
      <c r="T193" s="3537">
        <v>67</v>
      </c>
      <c r="U193" s="3532"/>
      <c r="V193" s="3533"/>
      <c r="W193" s="1237">
        <f t="shared" si="119"/>
        <v>169</v>
      </c>
      <c r="X193" s="3534"/>
      <c r="Y193" s="3553"/>
      <c r="Z193" s="3535">
        <v>23</v>
      </c>
      <c r="AA193" s="3555"/>
      <c r="AB193" s="1232">
        <f>'General PNGUM'!P190</f>
        <v>1</v>
      </c>
      <c r="AC193" s="2342">
        <f>'General PNGUM'!Q190</f>
        <v>0</v>
      </c>
      <c r="AD193" s="689" t="str">
        <f>'General PNGUM'!R190</f>
        <v>-</v>
      </c>
      <c r="AE193" s="2342">
        <f t="shared" si="121"/>
        <v>169</v>
      </c>
      <c r="AF193" s="689">
        <f t="shared" si="122"/>
        <v>0</v>
      </c>
      <c r="AG193" s="690"/>
      <c r="AH193" s="3574"/>
      <c r="AI193" s="690">
        <f t="shared" si="123"/>
        <v>23</v>
      </c>
      <c r="AJ193" s="2342">
        <f t="shared" si="124"/>
        <v>0</v>
      </c>
      <c r="AK193" s="691">
        <f t="shared" si="120"/>
        <v>169</v>
      </c>
    </row>
    <row r="194" spans="1:40" s="453" customFormat="1" ht="11.25">
      <c r="A194" s="3569" t="str">
        <f>'General PNGUM'!A191</f>
        <v>Paglum Adventist Primary</v>
      </c>
      <c r="B194" s="3570"/>
      <c r="C194" s="3427"/>
      <c r="D194" s="3427"/>
      <c r="E194" s="3427"/>
      <c r="F194" s="3423">
        <v>34</v>
      </c>
      <c r="G194" s="3423">
        <v>21</v>
      </c>
      <c r="H194" s="3423">
        <v>23</v>
      </c>
      <c r="I194" s="3423">
        <v>24</v>
      </c>
      <c r="J194" s="3423">
        <v>30</v>
      </c>
      <c r="K194" s="3423">
        <v>27</v>
      </c>
      <c r="L194" s="3423"/>
      <c r="M194" s="3423"/>
      <c r="N194" s="3423"/>
      <c r="O194" s="3423"/>
      <c r="P194" s="3427"/>
      <c r="Q194" s="3571"/>
      <c r="R194" s="3571"/>
      <c r="S194" s="3536">
        <v>159</v>
      </c>
      <c r="T194" s="3537"/>
      <c r="U194" s="3532"/>
      <c r="V194" s="3533"/>
      <c r="W194" s="1237">
        <f t="shared" si="119"/>
        <v>159</v>
      </c>
      <c r="X194" s="3534"/>
      <c r="Y194" s="3553"/>
      <c r="Z194" s="3535">
        <v>27</v>
      </c>
      <c r="AA194" s="3555"/>
      <c r="AB194" s="1232">
        <f>'General PNGUM'!P191</f>
        <v>1</v>
      </c>
      <c r="AC194" s="2342">
        <f>'General PNGUM'!Q191</f>
        <v>0</v>
      </c>
      <c r="AD194" s="689" t="str">
        <f>'General PNGUM'!R191</f>
        <v>-</v>
      </c>
      <c r="AE194" s="2342">
        <f t="shared" si="121"/>
        <v>159</v>
      </c>
      <c r="AF194" s="689">
        <f t="shared" si="122"/>
        <v>0</v>
      </c>
      <c r="AG194" s="690"/>
      <c r="AH194" s="3574"/>
      <c r="AI194" s="690">
        <f t="shared" si="123"/>
        <v>27</v>
      </c>
      <c r="AJ194" s="2342">
        <f t="shared" si="124"/>
        <v>0</v>
      </c>
      <c r="AK194" s="691">
        <f t="shared" si="120"/>
        <v>159</v>
      </c>
    </row>
    <row r="195" spans="1:40" s="453" customFormat="1" ht="22.5">
      <c r="A195" s="3569" t="str">
        <f>'General PNGUM'!A192</f>
        <v>Paglum Adventist Secondary</v>
      </c>
      <c r="B195" s="3570"/>
      <c r="C195" s="3423"/>
      <c r="D195" s="3423"/>
      <c r="E195" s="3423"/>
      <c r="F195" s="3423"/>
      <c r="G195" s="3423"/>
      <c r="H195" s="3423"/>
      <c r="I195" s="3423"/>
      <c r="J195" s="3423"/>
      <c r="K195" s="3423"/>
      <c r="L195" s="3423">
        <v>248</v>
      </c>
      <c r="M195" s="3423">
        <v>235</v>
      </c>
      <c r="N195" s="3423">
        <v>120</v>
      </c>
      <c r="O195" s="3423">
        <v>110</v>
      </c>
      <c r="P195" s="3423"/>
      <c r="Q195" s="3424"/>
      <c r="R195" s="3424"/>
      <c r="S195" s="3421"/>
      <c r="T195" s="3428"/>
      <c r="U195" s="3429">
        <v>608</v>
      </c>
      <c r="V195" s="3430">
        <v>105</v>
      </c>
      <c r="W195" s="1237">
        <f t="shared" si="119"/>
        <v>713</v>
      </c>
      <c r="X195" s="3432"/>
      <c r="Y195" s="3433"/>
      <c r="Z195" s="3440"/>
      <c r="AA195" s="3441">
        <v>110</v>
      </c>
      <c r="AB195" s="1232">
        <f>'General PNGUM'!P192</f>
        <v>0</v>
      </c>
      <c r="AC195" s="2342">
        <f>'General PNGUM'!Q192</f>
        <v>1</v>
      </c>
      <c r="AD195" s="689" t="str">
        <f>'General PNGUM'!R192</f>
        <v>-</v>
      </c>
      <c r="AE195" s="2342">
        <f t="shared" si="121"/>
        <v>0</v>
      </c>
      <c r="AF195" s="689">
        <f t="shared" si="122"/>
        <v>713</v>
      </c>
      <c r="AG195" s="690"/>
      <c r="AH195" s="3574"/>
      <c r="AI195" s="690">
        <f t="shared" si="123"/>
        <v>0</v>
      </c>
      <c r="AJ195" s="2342">
        <f t="shared" si="124"/>
        <v>110</v>
      </c>
      <c r="AK195" s="691">
        <f t="shared" si="120"/>
        <v>713</v>
      </c>
    </row>
    <row r="196" spans="1:40" s="453" customFormat="1" ht="11.25">
      <c r="A196" s="3569" t="str">
        <f>'General PNGUM'!A193</f>
        <v>Pindak Adventist Primary</v>
      </c>
      <c r="B196" s="3570"/>
      <c r="C196" s="3427"/>
      <c r="D196" s="3427"/>
      <c r="E196" s="3427"/>
      <c r="F196" s="3423">
        <v>12</v>
      </c>
      <c r="G196" s="3423"/>
      <c r="H196" s="3423"/>
      <c r="I196" s="3423"/>
      <c r="J196" s="3423"/>
      <c r="K196" s="3423"/>
      <c r="L196" s="3423"/>
      <c r="M196" s="3423"/>
      <c r="N196" s="3423"/>
      <c r="O196" s="3423"/>
      <c r="P196" s="3427"/>
      <c r="Q196" s="3571"/>
      <c r="R196" s="3571"/>
      <c r="S196" s="3536">
        <v>9</v>
      </c>
      <c r="T196" s="3537">
        <v>3</v>
      </c>
      <c r="U196" s="3532"/>
      <c r="V196" s="3533"/>
      <c r="W196" s="1237">
        <f t="shared" si="119"/>
        <v>12</v>
      </c>
      <c r="X196" s="3534"/>
      <c r="Y196" s="3553"/>
      <c r="Z196" s="3535">
        <v>0</v>
      </c>
      <c r="AA196" s="3555"/>
      <c r="AB196" s="1232">
        <f>'General PNGUM'!P193</f>
        <v>1</v>
      </c>
      <c r="AC196" s="2342">
        <f>'General PNGUM'!Q193</f>
        <v>0</v>
      </c>
      <c r="AD196" s="689" t="str">
        <f>'General PNGUM'!R193</f>
        <v>-</v>
      </c>
      <c r="AE196" s="2342">
        <f t="shared" si="121"/>
        <v>12</v>
      </c>
      <c r="AF196" s="689">
        <f t="shared" si="122"/>
        <v>0</v>
      </c>
      <c r="AG196" s="690"/>
      <c r="AH196" s="3574"/>
      <c r="AI196" s="690">
        <f t="shared" si="123"/>
        <v>0</v>
      </c>
      <c r="AJ196" s="2342">
        <f t="shared" si="124"/>
        <v>0</v>
      </c>
      <c r="AK196" s="691">
        <f t="shared" si="120"/>
        <v>12</v>
      </c>
    </row>
    <row r="197" spans="1:40" s="453" customFormat="1" ht="11.25">
      <c r="A197" s="3569" t="str">
        <f>'General PNGUM'!A194</f>
        <v xml:space="preserve">Pipila Adventist Primary </v>
      </c>
      <c r="B197" s="3570"/>
      <c r="C197" s="3427"/>
      <c r="D197" s="3427"/>
      <c r="E197" s="3427"/>
      <c r="F197" s="3423">
        <v>0</v>
      </c>
      <c r="G197" s="3423">
        <v>0</v>
      </c>
      <c r="H197" s="3423">
        <v>0</v>
      </c>
      <c r="I197" s="3423">
        <v>0</v>
      </c>
      <c r="J197" s="3423">
        <v>0</v>
      </c>
      <c r="K197" s="3423">
        <v>0</v>
      </c>
      <c r="L197" s="3423"/>
      <c r="M197" s="3423"/>
      <c r="N197" s="3423"/>
      <c r="O197" s="3423"/>
      <c r="P197" s="3427"/>
      <c r="Q197" s="3571"/>
      <c r="R197" s="3571"/>
      <c r="S197" s="3536">
        <v>0</v>
      </c>
      <c r="T197" s="3537"/>
      <c r="U197" s="3532"/>
      <c r="V197" s="3533"/>
      <c r="W197" s="1237">
        <f t="shared" si="119"/>
        <v>0</v>
      </c>
      <c r="X197" s="3534"/>
      <c r="Y197" s="3553"/>
      <c r="Z197" s="3535">
        <v>0</v>
      </c>
      <c r="AA197" s="3555"/>
      <c r="AB197" s="1232">
        <f>'General PNGUM'!P194</f>
        <v>0</v>
      </c>
      <c r="AC197" s="2342">
        <f>'General PNGUM'!Q194</f>
        <v>0</v>
      </c>
      <c r="AD197" s="689" t="str">
        <f>'General PNGUM'!R194</f>
        <v>-</v>
      </c>
      <c r="AE197" s="2342">
        <f t="shared" si="121"/>
        <v>0</v>
      </c>
      <c r="AF197" s="689">
        <f t="shared" si="122"/>
        <v>0</v>
      </c>
      <c r="AG197" s="1093"/>
      <c r="AH197" s="2343"/>
      <c r="AI197" s="690">
        <f t="shared" si="123"/>
        <v>0</v>
      </c>
      <c r="AJ197" s="2342">
        <f t="shared" si="124"/>
        <v>0</v>
      </c>
      <c r="AK197" s="691">
        <f t="shared" si="120"/>
        <v>0</v>
      </c>
    </row>
    <row r="198" spans="1:40" s="453" customFormat="1" ht="22.5">
      <c r="A198" s="3569" t="str">
        <f>'General PNGUM'!A195</f>
        <v>Rakamanda Adventist Primary</v>
      </c>
      <c r="B198" s="3570"/>
      <c r="C198" s="3427"/>
      <c r="D198" s="3427"/>
      <c r="E198" s="3427"/>
      <c r="F198" s="3423">
        <v>63</v>
      </c>
      <c r="G198" s="3423">
        <v>55</v>
      </c>
      <c r="H198" s="3423">
        <v>48</v>
      </c>
      <c r="I198" s="3423">
        <v>48</v>
      </c>
      <c r="J198" s="3423">
        <v>45</v>
      </c>
      <c r="K198" s="3423">
        <v>50</v>
      </c>
      <c r="L198" s="3423"/>
      <c r="M198" s="3423"/>
      <c r="N198" s="3423"/>
      <c r="O198" s="3423"/>
      <c r="P198" s="3427"/>
      <c r="Q198" s="3571"/>
      <c r="R198" s="3571"/>
      <c r="S198" s="3536">
        <v>259</v>
      </c>
      <c r="T198" s="3537">
        <v>50</v>
      </c>
      <c r="U198" s="3532"/>
      <c r="V198" s="3533"/>
      <c r="W198" s="1237">
        <f t="shared" si="119"/>
        <v>309</v>
      </c>
      <c r="X198" s="3534"/>
      <c r="Y198" s="3553"/>
      <c r="Z198" s="3535">
        <v>50</v>
      </c>
      <c r="AA198" s="3555"/>
      <c r="AB198" s="1232">
        <f>'General PNGUM'!P195</f>
        <v>1</v>
      </c>
      <c r="AC198" s="2342">
        <f>'General PNGUM'!Q195</f>
        <v>0</v>
      </c>
      <c r="AD198" s="689" t="str">
        <f>'General PNGUM'!R195</f>
        <v>-</v>
      </c>
      <c r="AE198" s="2342">
        <f t="shared" si="121"/>
        <v>309</v>
      </c>
      <c r="AF198" s="689">
        <f t="shared" si="122"/>
        <v>0</v>
      </c>
      <c r="AG198" s="1093"/>
      <c r="AH198" s="2343"/>
      <c r="AI198" s="690">
        <f t="shared" si="123"/>
        <v>50</v>
      </c>
      <c r="AJ198" s="2342">
        <f t="shared" si="124"/>
        <v>0</v>
      </c>
      <c r="AK198" s="691">
        <f t="shared" si="120"/>
        <v>309</v>
      </c>
    </row>
    <row r="199" spans="1:40" s="453" customFormat="1" ht="11.25">
      <c r="A199" s="3569" t="str">
        <f>'General PNGUM'!A196</f>
        <v xml:space="preserve">Silim Adventist Primary </v>
      </c>
      <c r="B199" s="3570"/>
      <c r="C199" s="3427"/>
      <c r="D199" s="3427"/>
      <c r="E199" s="3427"/>
      <c r="F199" s="3423">
        <v>29</v>
      </c>
      <c r="G199" s="3423">
        <v>31</v>
      </c>
      <c r="H199" s="3423">
        <v>45</v>
      </c>
      <c r="I199" s="3423">
        <v>43</v>
      </c>
      <c r="J199" s="3423">
        <v>44</v>
      </c>
      <c r="K199" s="3423">
        <v>28</v>
      </c>
      <c r="L199" s="3423"/>
      <c r="M199" s="3423"/>
      <c r="N199" s="3423"/>
      <c r="O199" s="3423"/>
      <c r="P199" s="3427"/>
      <c r="Q199" s="3571"/>
      <c r="R199" s="3571"/>
      <c r="S199" s="3536">
        <v>94</v>
      </c>
      <c r="T199" s="3537">
        <v>126</v>
      </c>
      <c r="U199" s="3532"/>
      <c r="V199" s="3533"/>
      <c r="W199" s="1237">
        <f t="shared" si="119"/>
        <v>220</v>
      </c>
      <c r="X199" s="3534"/>
      <c r="Y199" s="3553"/>
      <c r="Z199" s="3535">
        <v>28</v>
      </c>
      <c r="AA199" s="3555"/>
      <c r="AB199" s="1232">
        <f>'General PNGUM'!P196</f>
        <v>1</v>
      </c>
      <c r="AC199" s="2342">
        <f>'General PNGUM'!Q196</f>
        <v>0</v>
      </c>
      <c r="AD199" s="689" t="str">
        <f>'General PNGUM'!R196</f>
        <v>-</v>
      </c>
      <c r="AE199" s="2342">
        <f t="shared" si="121"/>
        <v>220</v>
      </c>
      <c r="AF199" s="689">
        <f t="shared" si="122"/>
        <v>0</v>
      </c>
      <c r="AG199" s="1093"/>
      <c r="AH199" s="2343"/>
      <c r="AI199" s="690">
        <f t="shared" si="123"/>
        <v>28</v>
      </c>
      <c r="AJ199" s="2342">
        <f t="shared" si="124"/>
        <v>0</v>
      </c>
      <c r="AK199" s="691">
        <f t="shared" si="120"/>
        <v>220</v>
      </c>
    </row>
    <row r="200" spans="1:40" s="453" customFormat="1" ht="11.25">
      <c r="A200" s="3569" t="str">
        <f>'General PNGUM'!A197</f>
        <v>Sopas Adventist Primary</v>
      </c>
      <c r="B200" s="3570"/>
      <c r="C200" s="3427"/>
      <c r="D200" s="3427"/>
      <c r="E200" s="3427"/>
      <c r="F200" s="3423">
        <v>25</v>
      </c>
      <c r="G200" s="3423">
        <v>27</v>
      </c>
      <c r="H200" s="3423">
        <v>23</v>
      </c>
      <c r="I200" s="3423">
        <v>28</v>
      </c>
      <c r="J200" s="3423">
        <v>0</v>
      </c>
      <c r="K200" s="3423">
        <v>0</v>
      </c>
      <c r="L200" s="3423"/>
      <c r="M200" s="3423"/>
      <c r="N200" s="3423"/>
      <c r="O200" s="3423"/>
      <c r="P200" s="3427"/>
      <c r="Q200" s="3571"/>
      <c r="R200" s="3571"/>
      <c r="S200" s="3536">
        <v>103</v>
      </c>
      <c r="T200" s="3537">
        <v>0</v>
      </c>
      <c r="U200" s="3532"/>
      <c r="V200" s="3533"/>
      <c r="W200" s="1237">
        <f t="shared" si="119"/>
        <v>103</v>
      </c>
      <c r="X200" s="3534"/>
      <c r="Y200" s="3553"/>
      <c r="Z200" s="3535">
        <v>0</v>
      </c>
      <c r="AA200" s="3555"/>
      <c r="AB200" s="1232">
        <f>'General PNGUM'!P197</f>
        <v>1</v>
      </c>
      <c r="AC200" s="2342">
        <f>'General PNGUM'!Q197</f>
        <v>0</v>
      </c>
      <c r="AD200" s="689" t="str">
        <f>'General PNGUM'!R197</f>
        <v>-</v>
      </c>
      <c r="AE200" s="2342">
        <f t="shared" si="121"/>
        <v>103</v>
      </c>
      <c r="AF200" s="689">
        <f t="shared" si="122"/>
        <v>0</v>
      </c>
      <c r="AG200" s="1093"/>
      <c r="AH200" s="2343"/>
      <c r="AI200" s="690">
        <f t="shared" si="123"/>
        <v>0</v>
      </c>
      <c r="AJ200" s="2342">
        <f t="shared" si="124"/>
        <v>0</v>
      </c>
      <c r="AK200" s="691">
        <f t="shared" si="120"/>
        <v>103</v>
      </c>
    </row>
    <row r="201" spans="1:40" s="453" customFormat="1" ht="11.25">
      <c r="A201" s="3569" t="str">
        <f>'General PNGUM'!A198</f>
        <v>Togoba Adventist Primary</v>
      </c>
      <c r="B201" s="3570"/>
      <c r="C201" s="3427"/>
      <c r="D201" s="3427"/>
      <c r="E201" s="3427"/>
      <c r="F201" s="3423">
        <v>105</v>
      </c>
      <c r="G201" s="3423">
        <v>76</v>
      </c>
      <c r="H201" s="3423">
        <v>88</v>
      </c>
      <c r="I201" s="3423">
        <v>87</v>
      </c>
      <c r="J201" s="3423">
        <v>111</v>
      </c>
      <c r="K201" s="3423">
        <v>77</v>
      </c>
      <c r="L201" s="3423"/>
      <c r="M201" s="3423"/>
      <c r="N201" s="3423"/>
      <c r="O201" s="3423"/>
      <c r="P201" s="3427"/>
      <c r="Q201" s="3571"/>
      <c r="R201" s="3571"/>
      <c r="S201" s="3536">
        <v>304</v>
      </c>
      <c r="T201" s="3537">
        <v>240</v>
      </c>
      <c r="U201" s="3532"/>
      <c r="V201" s="3533"/>
      <c r="W201" s="1237">
        <f t="shared" si="119"/>
        <v>544</v>
      </c>
      <c r="X201" s="3534"/>
      <c r="Y201" s="3553"/>
      <c r="Z201" s="3535">
        <v>77</v>
      </c>
      <c r="AA201" s="3555"/>
      <c r="AB201" s="1232">
        <f>'General PNGUM'!P198</f>
        <v>1</v>
      </c>
      <c r="AC201" s="2342">
        <f>'General PNGUM'!Q198</f>
        <v>0</v>
      </c>
      <c r="AD201" s="689" t="str">
        <f>'General PNGUM'!R198</f>
        <v>-</v>
      </c>
      <c r="AE201" s="2342">
        <f t="shared" si="121"/>
        <v>544</v>
      </c>
      <c r="AF201" s="689">
        <f t="shared" si="122"/>
        <v>0</v>
      </c>
      <c r="AG201" s="1093"/>
      <c r="AH201" s="2343"/>
      <c r="AI201" s="690">
        <f t="shared" si="123"/>
        <v>77</v>
      </c>
      <c r="AJ201" s="2342">
        <f t="shared" si="124"/>
        <v>0</v>
      </c>
      <c r="AK201" s="691">
        <f t="shared" si="120"/>
        <v>544</v>
      </c>
    </row>
    <row r="202" spans="1:40" s="453" customFormat="1" ht="22.5">
      <c r="A202" s="3569" t="str">
        <f>'General PNGUM'!A199</f>
        <v>Upper Nebilyer Adventist High</v>
      </c>
      <c r="B202" s="3570"/>
      <c r="C202" s="3427"/>
      <c r="D202" s="3427"/>
      <c r="E202" s="3427"/>
      <c r="F202" s="3423"/>
      <c r="G202" s="3423"/>
      <c r="H202" s="3423"/>
      <c r="I202" s="3423"/>
      <c r="J202" s="3423"/>
      <c r="K202" s="3423"/>
      <c r="L202" s="3423">
        <v>157</v>
      </c>
      <c r="M202" s="3423">
        <v>177</v>
      </c>
      <c r="N202" s="3423"/>
      <c r="O202" s="3423"/>
      <c r="P202" s="3427"/>
      <c r="Q202" s="3571"/>
      <c r="R202" s="3571"/>
      <c r="S202" s="3536"/>
      <c r="T202" s="3537"/>
      <c r="U202" s="3532">
        <v>334</v>
      </c>
      <c r="V202" s="3533"/>
      <c r="W202" s="1237">
        <f t="shared" si="119"/>
        <v>334</v>
      </c>
      <c r="X202" s="3534"/>
      <c r="Y202" s="3553"/>
      <c r="Z202" s="3535"/>
      <c r="AA202" s="3555">
        <v>177</v>
      </c>
      <c r="AB202" s="1232">
        <f>'General PNGUM'!P199</f>
        <v>0</v>
      </c>
      <c r="AC202" s="2342">
        <f>'General PNGUM'!Q199</f>
        <v>1</v>
      </c>
      <c r="AD202" s="689" t="str">
        <f>'General PNGUM'!R199</f>
        <v>-</v>
      </c>
      <c r="AE202" s="2342">
        <f t="shared" si="121"/>
        <v>0</v>
      </c>
      <c r="AF202" s="689">
        <f t="shared" si="122"/>
        <v>334</v>
      </c>
      <c r="AG202" s="1093"/>
      <c r="AH202" s="2343"/>
      <c r="AI202" s="690">
        <f t="shared" si="123"/>
        <v>0</v>
      </c>
      <c r="AJ202" s="2342">
        <f t="shared" si="124"/>
        <v>177</v>
      </c>
      <c r="AK202" s="691">
        <f t="shared" si="120"/>
        <v>334</v>
      </c>
    </row>
    <row r="203" spans="1:40" s="453" customFormat="1" ht="12" thickBot="1">
      <c r="A203" s="3569" t="str">
        <f>'General PNGUM'!A200</f>
        <v>Wae Adventist Primary</v>
      </c>
      <c r="B203" s="3570"/>
      <c r="C203" s="3427"/>
      <c r="D203" s="3427"/>
      <c r="E203" s="3427"/>
      <c r="F203" s="3423">
        <v>23</v>
      </c>
      <c r="G203" s="3423">
        <v>21</v>
      </c>
      <c r="H203" s="3423">
        <v>22</v>
      </c>
      <c r="I203" s="3423"/>
      <c r="J203" s="3423"/>
      <c r="K203" s="3423"/>
      <c r="L203" s="3423"/>
      <c r="M203" s="3423"/>
      <c r="N203" s="3423"/>
      <c r="O203" s="3423"/>
      <c r="P203" s="3427"/>
      <c r="Q203" s="3571"/>
      <c r="R203" s="3571"/>
      <c r="S203" s="3536">
        <v>66</v>
      </c>
      <c r="T203" s="3537"/>
      <c r="U203" s="3532"/>
      <c r="V203" s="3533"/>
      <c r="W203" s="1237">
        <f t="shared" si="119"/>
        <v>66</v>
      </c>
      <c r="X203" s="3534">
        <v>0</v>
      </c>
      <c r="Y203" s="3553"/>
      <c r="Z203" s="3535">
        <v>0</v>
      </c>
      <c r="AA203" s="3555"/>
      <c r="AB203" s="1232">
        <f>'General PNGUM'!P200</f>
        <v>1</v>
      </c>
      <c r="AC203" s="2342">
        <f>'General PNGUM'!Q200</f>
        <v>0</v>
      </c>
      <c r="AD203" s="689" t="str">
        <f>'General PNGUM'!R200</f>
        <v>-</v>
      </c>
      <c r="AE203" s="2342">
        <f t="shared" si="121"/>
        <v>66</v>
      </c>
      <c r="AF203" s="689">
        <f t="shared" si="122"/>
        <v>0</v>
      </c>
      <c r="AG203" s="1093"/>
      <c r="AH203" s="2343"/>
      <c r="AI203" s="690">
        <f t="shared" si="123"/>
        <v>0</v>
      </c>
      <c r="AJ203" s="2342">
        <f t="shared" si="124"/>
        <v>0</v>
      </c>
      <c r="AK203" s="691">
        <f t="shared" si="120"/>
        <v>66</v>
      </c>
    </row>
    <row r="204" spans="1:40" s="453" customFormat="1" ht="12" thickBot="1">
      <c r="A204" s="1147" t="s">
        <v>41</v>
      </c>
      <c r="B204" s="1148">
        <f t="shared" ref="B204:P204" si="125">SUM(B184:B203)</f>
        <v>0</v>
      </c>
      <c r="C204" s="1148">
        <f t="shared" si="125"/>
        <v>0</v>
      </c>
      <c r="D204" s="1148">
        <f t="shared" si="125"/>
        <v>0</v>
      </c>
      <c r="E204" s="1148">
        <f t="shared" si="125"/>
        <v>0</v>
      </c>
      <c r="F204" s="1148">
        <f t="shared" si="125"/>
        <v>894</v>
      </c>
      <c r="G204" s="1148">
        <f t="shared" si="125"/>
        <v>700</v>
      </c>
      <c r="H204" s="1148">
        <f t="shared" si="125"/>
        <v>666</v>
      </c>
      <c r="I204" s="1148">
        <f t="shared" si="125"/>
        <v>673</v>
      </c>
      <c r="J204" s="1148">
        <f t="shared" si="125"/>
        <v>684</v>
      </c>
      <c r="K204" s="1148">
        <f t="shared" si="125"/>
        <v>512</v>
      </c>
      <c r="L204" s="1148">
        <f t="shared" si="125"/>
        <v>405</v>
      </c>
      <c r="M204" s="1148">
        <f t="shared" si="125"/>
        <v>412</v>
      </c>
      <c r="N204" s="1148">
        <f t="shared" si="125"/>
        <v>120</v>
      </c>
      <c r="O204" s="1148">
        <f t="shared" si="125"/>
        <v>110</v>
      </c>
      <c r="P204" s="1148">
        <f t="shared" si="125"/>
        <v>0</v>
      </c>
      <c r="Q204" s="1148"/>
      <c r="R204" s="1148">
        <f t="shared" ref="R204:AK204" si="126">SUM(R184:R203)</f>
        <v>0</v>
      </c>
      <c r="S204" s="2310">
        <f t="shared" si="126"/>
        <v>2878</v>
      </c>
      <c r="T204" s="2310">
        <f t="shared" si="126"/>
        <v>1251</v>
      </c>
      <c r="U204" s="2310">
        <f t="shared" si="126"/>
        <v>942</v>
      </c>
      <c r="V204" s="2310">
        <f t="shared" si="126"/>
        <v>105</v>
      </c>
      <c r="W204" s="2309">
        <f t="shared" si="126"/>
        <v>5176</v>
      </c>
      <c r="X204" s="2315">
        <f t="shared" si="126"/>
        <v>0</v>
      </c>
      <c r="Y204" s="2315">
        <f t="shared" si="126"/>
        <v>0</v>
      </c>
      <c r="Z204" s="2315">
        <f t="shared" si="126"/>
        <v>512</v>
      </c>
      <c r="AA204" s="2315">
        <f t="shared" si="126"/>
        <v>287</v>
      </c>
      <c r="AB204" s="2344">
        <f t="shared" si="126"/>
        <v>15</v>
      </c>
      <c r="AC204" s="2344">
        <f t="shared" si="126"/>
        <v>2</v>
      </c>
      <c r="AD204" s="2344">
        <f t="shared" si="126"/>
        <v>0</v>
      </c>
      <c r="AE204" s="2344">
        <f t="shared" si="126"/>
        <v>4129</v>
      </c>
      <c r="AF204" s="2344">
        <f t="shared" si="126"/>
        <v>1047</v>
      </c>
      <c r="AG204" s="2344">
        <f t="shared" si="126"/>
        <v>0</v>
      </c>
      <c r="AH204" s="2344">
        <f t="shared" si="126"/>
        <v>0</v>
      </c>
      <c r="AI204" s="2344">
        <f t="shared" si="126"/>
        <v>512</v>
      </c>
      <c r="AJ204" s="2344">
        <f t="shared" si="126"/>
        <v>287</v>
      </c>
      <c r="AK204" s="2344">
        <f t="shared" si="126"/>
        <v>5176</v>
      </c>
      <c r="AM204" s="655"/>
      <c r="AN204" s="655"/>
    </row>
    <row r="205" spans="1:40" s="659" customFormat="1" ht="11.25">
      <c r="A205" s="658"/>
      <c r="B205" s="693"/>
      <c r="C205" s="694"/>
      <c r="D205" s="694"/>
      <c r="E205" s="694"/>
      <c r="F205" s="694"/>
      <c r="G205" s="694"/>
      <c r="H205" s="694"/>
      <c r="I205" s="694"/>
      <c r="J205" s="694" t="s">
        <v>236</v>
      </c>
      <c r="K205" s="694">
        <f>SUM(C204:K204)</f>
        <v>4129</v>
      </c>
      <c r="L205" s="695"/>
      <c r="M205" s="694"/>
      <c r="N205" s="694"/>
      <c r="O205" s="694"/>
      <c r="P205" s="694" t="s">
        <v>236</v>
      </c>
      <c r="Q205" s="694"/>
      <c r="R205" s="694">
        <f>S204+T204</f>
        <v>4129</v>
      </c>
      <c r="S205" s="1734"/>
      <c r="T205" s="1734">
        <f>S204+T204+U204+V204</f>
        <v>5176</v>
      </c>
      <c r="U205" s="1734" t="s">
        <v>239</v>
      </c>
      <c r="V205" s="1734"/>
      <c r="W205" s="696"/>
      <c r="X205" s="1741"/>
      <c r="Y205" s="1716"/>
      <c r="Z205" s="1716"/>
      <c r="AA205" s="1717"/>
      <c r="AB205" s="1086"/>
      <c r="AC205" s="1086"/>
      <c r="AD205" s="1086"/>
      <c r="AE205" s="1086"/>
      <c r="AF205" s="1086"/>
      <c r="AG205" s="1086"/>
      <c r="AH205" s="1086"/>
      <c r="AI205" s="1086"/>
      <c r="AJ205" s="1086"/>
      <c r="AK205" s="2292"/>
      <c r="AM205" s="660"/>
      <c r="AN205" s="660"/>
    </row>
    <row r="206" spans="1:40" s="25" customFormat="1" ht="11.85" customHeight="1" thickBot="1">
      <c r="A206" s="3575" t="s">
        <v>198</v>
      </c>
      <c r="B206" s="3576">
        <f t="shared" ref="B206:P206" si="127">SUM(B32+B52+B71+B82+B110+B141+B149+B169+B181+B204)</f>
        <v>0</v>
      </c>
      <c r="C206" s="3577">
        <f t="shared" si="127"/>
        <v>966</v>
      </c>
      <c r="D206" s="3577">
        <f t="shared" si="127"/>
        <v>1404</v>
      </c>
      <c r="E206" s="3577">
        <f t="shared" si="127"/>
        <v>1346</v>
      </c>
      <c r="F206" s="3577">
        <f t="shared" si="127"/>
        <v>4522</v>
      </c>
      <c r="G206" s="3577">
        <f t="shared" si="127"/>
        <v>3996</v>
      </c>
      <c r="H206" s="3577">
        <f t="shared" si="127"/>
        <v>3594</v>
      </c>
      <c r="I206" s="3577">
        <f t="shared" si="127"/>
        <v>3445</v>
      </c>
      <c r="J206" s="3577">
        <f t="shared" si="127"/>
        <v>3490</v>
      </c>
      <c r="K206" s="3577">
        <f t="shared" si="127"/>
        <v>3193</v>
      </c>
      <c r="L206" s="3577">
        <f t="shared" si="127"/>
        <v>2408</v>
      </c>
      <c r="M206" s="3577">
        <f t="shared" si="127"/>
        <v>1957</v>
      </c>
      <c r="N206" s="3577">
        <f t="shared" si="127"/>
        <v>914</v>
      </c>
      <c r="O206" s="3577">
        <f t="shared" si="127"/>
        <v>721</v>
      </c>
      <c r="P206" s="3577">
        <f t="shared" si="127"/>
        <v>0</v>
      </c>
      <c r="Q206" s="3577"/>
      <c r="R206" s="3577">
        <f t="shared" ref="R206:AK206" si="128">SUM(R32+R52+R71+R82+R110+R141+R149+R169+R181+R204)</f>
        <v>0</v>
      </c>
      <c r="S206" s="3578">
        <f t="shared" si="128"/>
        <v>19267</v>
      </c>
      <c r="T206" s="3579">
        <f t="shared" si="128"/>
        <v>6689</v>
      </c>
      <c r="U206" s="3580">
        <f t="shared" si="128"/>
        <v>4178</v>
      </c>
      <c r="V206" s="3581">
        <f t="shared" si="128"/>
        <v>1822</v>
      </c>
      <c r="W206" s="3582">
        <f t="shared" si="128"/>
        <v>31956</v>
      </c>
      <c r="X206" s="3583">
        <f t="shared" si="128"/>
        <v>98</v>
      </c>
      <c r="Y206" s="3584">
        <f t="shared" si="128"/>
        <v>49</v>
      </c>
      <c r="Z206" s="3584">
        <f t="shared" si="128"/>
        <v>3268</v>
      </c>
      <c r="AA206" s="3581">
        <f t="shared" si="128"/>
        <v>1463</v>
      </c>
      <c r="AB206" s="3585">
        <f t="shared" si="128"/>
        <v>125</v>
      </c>
      <c r="AC206" s="3586">
        <f t="shared" si="128"/>
        <v>13</v>
      </c>
      <c r="AD206" s="3587">
        <f t="shared" si="128"/>
        <v>0</v>
      </c>
      <c r="AE206" s="3586">
        <f t="shared" si="128"/>
        <v>25170</v>
      </c>
      <c r="AF206" s="3587" t="e">
        <f t="shared" si="128"/>
        <v>#REF!</v>
      </c>
      <c r="AG206" s="3588">
        <f t="shared" si="128"/>
        <v>0</v>
      </c>
      <c r="AH206" s="3587">
        <f t="shared" si="128"/>
        <v>0</v>
      </c>
      <c r="AI206" s="3588">
        <f t="shared" si="128"/>
        <v>3164</v>
      </c>
      <c r="AJ206" s="3586">
        <f t="shared" si="128"/>
        <v>1463</v>
      </c>
      <c r="AK206" s="3589">
        <f t="shared" si="128"/>
        <v>30792</v>
      </c>
      <c r="AM206" s="43"/>
      <c r="AN206" s="43"/>
    </row>
    <row r="207" spans="1:40" s="29" customFormat="1" ht="39" thickBot="1">
      <c r="A207" s="44"/>
      <c r="B207" s="700"/>
      <c r="C207" s="701"/>
      <c r="D207" s="701"/>
      <c r="E207" s="701"/>
      <c r="F207" s="701"/>
      <c r="G207" s="701"/>
      <c r="H207" s="701"/>
      <c r="I207" s="701"/>
      <c r="J207" s="701"/>
      <c r="K207" s="701"/>
      <c r="L207" s="701"/>
      <c r="M207" s="701"/>
      <c r="N207" s="701"/>
      <c r="O207" s="701"/>
      <c r="P207" s="701"/>
      <c r="Q207" s="701"/>
      <c r="R207" s="701"/>
      <c r="S207" s="1737" t="s">
        <v>240</v>
      </c>
      <c r="T207" s="1738">
        <f>S206+T206</f>
        <v>25956</v>
      </c>
      <c r="U207" s="1737" t="s">
        <v>241</v>
      </c>
      <c r="V207" s="1738">
        <f>U206+V206</f>
        <v>6000</v>
      </c>
      <c r="W207" s="701"/>
      <c r="X207" s="1744"/>
      <c r="Y207" s="2345"/>
      <c r="Z207" s="2345"/>
      <c r="AA207" s="2345"/>
      <c r="AB207" s="2346" t="s">
        <v>199</v>
      </c>
      <c r="AC207" s="2347">
        <f>+AB206+AC206</f>
        <v>138</v>
      </c>
      <c r="AD207" s="702"/>
      <c r="AE207" s="702"/>
      <c r="AF207" s="702"/>
      <c r="AG207" s="702"/>
      <c r="AH207" s="702"/>
      <c r="AI207" s="703"/>
      <c r="AJ207" s="2348">
        <f>+AI206+AJ206</f>
        <v>4627</v>
      </c>
      <c r="AK207" s="2349" t="s">
        <v>242</v>
      </c>
      <c r="AM207" s="47"/>
      <c r="AN207" s="47"/>
    </row>
    <row r="208" spans="1:40" s="29" customFormat="1" ht="20.25" customHeight="1" thickBot="1">
      <c r="A208" s="3590" t="s">
        <v>15</v>
      </c>
      <c r="B208" s="704"/>
      <c r="C208" s="705"/>
      <c r="D208" s="705"/>
      <c r="E208" s="705"/>
      <c r="F208" s="705"/>
      <c r="G208" s="705"/>
      <c r="H208" s="705"/>
      <c r="I208" s="705"/>
      <c r="J208" s="705"/>
      <c r="K208" s="701"/>
      <c r="L208" s="701"/>
      <c r="M208" s="701"/>
      <c r="N208" s="701"/>
      <c r="O208" s="701"/>
      <c r="P208" s="701"/>
      <c r="Q208" s="701"/>
      <c r="R208" s="701"/>
      <c r="S208" s="1739"/>
      <c r="T208" s="1739">
        <f>K205+K182+K170+K150+K142+K111+K83+K53+K33+K72</f>
        <v>25956</v>
      </c>
      <c r="U208" s="1739"/>
      <c r="V208" s="1739"/>
      <c r="W208" s="705"/>
      <c r="X208" s="1739"/>
      <c r="Y208" s="3591"/>
      <c r="Z208" s="3591"/>
      <c r="AA208" s="3591"/>
      <c r="AB208" s="1074"/>
      <c r="AC208" s="703"/>
      <c r="AD208" s="703"/>
      <c r="AE208" s="706"/>
      <c r="AF208" s="706"/>
      <c r="AG208" s="706"/>
      <c r="AH208" s="706"/>
      <c r="AI208" s="703"/>
      <c r="AJ208" s="707"/>
      <c r="AK208" s="2349"/>
      <c r="AM208" s="47"/>
      <c r="AN208" s="47"/>
    </row>
    <row r="209" spans="1:40" s="29" customFormat="1" ht="20.25" customHeight="1" thickBot="1">
      <c r="A209" s="3592" t="s">
        <v>16</v>
      </c>
      <c r="B209" s="708"/>
      <c r="C209" s="709"/>
      <c r="D209" s="709"/>
      <c r="E209" s="709"/>
      <c r="F209" s="709"/>
      <c r="G209" s="709"/>
      <c r="H209" s="709"/>
      <c r="I209" s="709"/>
      <c r="J209" s="709"/>
      <c r="K209" s="710"/>
      <c r="L209" s="710"/>
      <c r="M209" s="710"/>
      <c r="N209" s="710"/>
      <c r="O209" s="710"/>
      <c r="P209" s="710"/>
      <c r="Q209" s="710"/>
      <c r="R209" s="710"/>
      <c r="S209" s="1740"/>
      <c r="T209" s="1740"/>
      <c r="U209" s="2350">
        <f>T207+V207</f>
        <v>31956</v>
      </c>
      <c r="V209" s="2351" t="s">
        <v>243</v>
      </c>
      <c r="W209" s="2352"/>
      <c r="X209" s="1740"/>
      <c r="Y209" s="3591"/>
      <c r="Z209" s="3591"/>
      <c r="AA209" s="3591"/>
      <c r="AB209" s="1075"/>
      <c r="AC209" s="711"/>
      <c r="AD209" s="711"/>
      <c r="AE209" s="711"/>
      <c r="AF209" s="711"/>
      <c r="AG209" s="711"/>
      <c r="AH209" s="711"/>
      <c r="AI209" s="711"/>
      <c r="AJ209" s="711"/>
      <c r="AK209" s="2353"/>
      <c r="AM209" s="47"/>
      <c r="AN209" s="47"/>
    </row>
    <row r="210" spans="1:40" s="29" customFormat="1" ht="26.25" customHeight="1">
      <c r="A210" s="51"/>
      <c r="B210" s="48"/>
      <c r="C210" s="52"/>
      <c r="D210" s="52"/>
      <c r="E210" s="52"/>
      <c r="F210" s="52"/>
      <c r="G210" s="52"/>
      <c r="H210" s="52"/>
      <c r="I210" s="52"/>
      <c r="J210" s="52"/>
      <c r="K210" s="52"/>
      <c r="L210" s="458"/>
      <c r="M210" s="52"/>
      <c r="N210" s="52"/>
      <c r="O210" s="52"/>
      <c r="P210" s="52"/>
      <c r="Q210" s="52"/>
      <c r="R210" s="52"/>
      <c r="S210" s="1719"/>
      <c r="T210" s="1719"/>
      <c r="U210" s="1719"/>
      <c r="V210" s="1719"/>
      <c r="W210" s="52"/>
      <c r="X210" s="1719"/>
      <c r="Y210" s="1719"/>
      <c r="Z210" s="1719"/>
      <c r="AA210" s="1719"/>
      <c r="AB210" s="46"/>
      <c r="AC210" s="46"/>
      <c r="AD210" s="46"/>
      <c r="AE210" s="459"/>
      <c r="AF210" s="459"/>
      <c r="AG210" s="459"/>
      <c r="AH210" s="459"/>
      <c r="AI210" s="46"/>
      <c r="AJ210" s="459"/>
      <c r="AK210" s="233"/>
      <c r="AM210" s="47"/>
      <c r="AN210" s="47"/>
    </row>
    <row r="211" spans="1:40" s="29" customFormat="1" ht="26.25" customHeight="1">
      <c r="A211" s="51"/>
      <c r="B211" s="48"/>
      <c r="C211" s="52"/>
      <c r="D211" s="52"/>
      <c r="E211" s="52"/>
      <c r="F211" s="52"/>
      <c r="G211" s="52"/>
      <c r="H211" s="52"/>
      <c r="I211" s="52"/>
      <c r="J211" s="52"/>
      <c r="K211" s="52"/>
      <c r="L211" s="458"/>
      <c r="M211" s="52"/>
      <c r="N211" s="52"/>
      <c r="O211" s="52"/>
      <c r="P211" s="52"/>
      <c r="Q211" s="52"/>
      <c r="R211" s="52"/>
      <c r="S211" s="1719"/>
      <c r="T211" s="1719">
        <f>T208-T207</f>
        <v>0</v>
      </c>
      <c r="U211" s="1719"/>
      <c r="V211" s="1719"/>
      <c r="W211" s="52"/>
      <c r="X211" s="1719"/>
      <c r="Y211" s="1719"/>
      <c r="Z211" s="1719"/>
      <c r="AA211" s="1719"/>
      <c r="AB211" s="46"/>
      <c r="AC211" s="46"/>
      <c r="AD211" s="46"/>
      <c r="AE211" s="459"/>
      <c r="AF211" s="459"/>
      <c r="AG211" s="459"/>
      <c r="AH211" s="459"/>
      <c r="AI211" s="46"/>
      <c r="AJ211" s="459"/>
      <c r="AK211" s="233"/>
      <c r="AM211" s="47"/>
      <c r="AN211" s="47"/>
    </row>
    <row r="212" spans="1:40" s="29" customFormat="1" ht="26.25" customHeight="1">
      <c r="A212" s="51"/>
      <c r="B212" s="48"/>
      <c r="C212" s="52"/>
      <c r="D212" s="52"/>
      <c r="E212" s="52"/>
      <c r="F212" s="52"/>
      <c r="G212" s="52"/>
      <c r="H212" s="52"/>
      <c r="I212" s="52"/>
      <c r="J212" s="52"/>
      <c r="K212" s="52"/>
      <c r="L212" s="458"/>
      <c r="M212" s="52"/>
      <c r="N212" s="52"/>
      <c r="O212" s="52"/>
      <c r="P212" s="52"/>
      <c r="Q212" s="52"/>
      <c r="R212" s="52"/>
      <c r="S212" s="1719"/>
      <c r="T212" s="1719"/>
      <c r="U212" s="1719"/>
      <c r="V212" s="1719"/>
      <c r="W212" s="52"/>
      <c r="X212" s="1719"/>
      <c r="Y212" s="1719"/>
      <c r="Z212" s="1719"/>
      <c r="AA212" s="1719"/>
      <c r="AB212" s="46"/>
      <c r="AC212" s="46"/>
      <c r="AD212" s="46"/>
      <c r="AE212" s="460"/>
      <c r="AF212" s="460"/>
      <c r="AG212" s="460"/>
      <c r="AH212" s="460"/>
      <c r="AI212" s="46"/>
      <c r="AJ212" s="460"/>
      <c r="AK212" s="233"/>
      <c r="AM212" s="47"/>
      <c r="AN212" s="47"/>
    </row>
    <row r="213" spans="1:40" s="29" customFormat="1" ht="26.25" customHeight="1">
      <c r="A213" s="51"/>
      <c r="B213" s="48"/>
      <c r="C213" s="52"/>
      <c r="D213" s="52"/>
      <c r="E213" s="52"/>
      <c r="F213" s="52"/>
      <c r="G213" s="52"/>
      <c r="H213" s="52"/>
      <c r="I213" s="52"/>
      <c r="J213" s="52"/>
      <c r="K213" s="52"/>
      <c r="L213" s="458"/>
      <c r="M213" s="52"/>
      <c r="N213" s="52"/>
      <c r="O213" s="52"/>
      <c r="P213" s="52"/>
      <c r="Q213" s="52"/>
      <c r="R213" s="52"/>
      <c r="S213" s="1719"/>
      <c r="T213" s="1719"/>
      <c r="U213" s="1719"/>
      <c r="V213" s="1719"/>
      <c r="W213" s="52"/>
      <c r="X213" s="1719"/>
      <c r="Y213" s="1719"/>
      <c r="Z213" s="1719"/>
      <c r="AA213" s="1719"/>
      <c r="AB213" s="46"/>
      <c r="AC213" s="46"/>
      <c r="AD213" s="46"/>
      <c r="AE213" s="460"/>
      <c r="AF213" s="460"/>
      <c r="AG213" s="460"/>
      <c r="AH213" s="460"/>
      <c r="AI213" s="46"/>
      <c r="AJ213" s="460"/>
      <c r="AK213" s="233"/>
      <c r="AM213" s="47"/>
      <c r="AN213" s="47"/>
    </row>
    <row r="214" spans="1:40" s="29" customFormat="1" ht="26.25" customHeight="1">
      <c r="A214" s="51"/>
      <c r="B214" s="48"/>
      <c r="C214" s="52"/>
      <c r="D214" s="52"/>
      <c r="E214" s="52"/>
      <c r="F214" s="52"/>
      <c r="G214" s="52"/>
      <c r="H214" s="52"/>
      <c r="I214" s="52"/>
      <c r="J214" s="52"/>
      <c r="K214" s="52"/>
      <c r="L214" s="458"/>
      <c r="M214" s="52"/>
      <c r="N214" s="52"/>
      <c r="O214" s="52"/>
      <c r="P214" s="52"/>
      <c r="Q214" s="52"/>
      <c r="R214" s="52"/>
      <c r="S214" s="1719"/>
      <c r="T214" s="1719"/>
      <c r="U214" s="1719"/>
      <c r="V214" s="1719"/>
      <c r="W214" s="52"/>
      <c r="X214" s="1719"/>
      <c r="Y214" s="1719"/>
      <c r="Z214" s="1719"/>
      <c r="AA214" s="1719"/>
      <c r="AB214" s="46"/>
      <c r="AC214" s="46"/>
      <c r="AD214" s="46"/>
      <c r="AE214" s="46"/>
      <c r="AF214" s="46"/>
      <c r="AG214" s="46"/>
      <c r="AH214" s="46"/>
      <c r="AI214" s="46"/>
      <c r="AJ214" s="46"/>
      <c r="AK214" s="233"/>
      <c r="AM214" s="47"/>
      <c r="AN214" s="47"/>
    </row>
    <row r="215" spans="1:40" s="29" customFormat="1" ht="26.25" customHeight="1">
      <c r="A215" s="51"/>
      <c r="B215" s="48"/>
      <c r="C215" s="52"/>
      <c r="D215" s="52"/>
      <c r="E215" s="52"/>
      <c r="F215" s="52"/>
      <c r="G215" s="52"/>
      <c r="H215" s="52"/>
      <c r="I215" s="52"/>
      <c r="J215" s="52"/>
      <c r="K215" s="52"/>
      <c r="L215" s="458"/>
      <c r="M215" s="52"/>
      <c r="N215" s="52"/>
      <c r="O215" s="52"/>
      <c r="P215" s="52"/>
      <c r="Q215" s="52"/>
      <c r="R215" s="52"/>
      <c r="S215" s="1719"/>
      <c r="T215" s="1719"/>
      <c r="U215" s="1719"/>
      <c r="V215" s="1719"/>
      <c r="W215" s="52"/>
      <c r="X215" s="1719"/>
      <c r="Y215" s="1719"/>
      <c r="Z215" s="1719"/>
      <c r="AA215" s="1719"/>
      <c r="AB215" s="46"/>
      <c r="AC215" s="46"/>
      <c r="AD215" s="46"/>
      <c r="AE215" s="46"/>
      <c r="AF215" s="46"/>
      <c r="AG215" s="46"/>
      <c r="AH215" s="46"/>
      <c r="AI215" s="46"/>
      <c r="AJ215" s="46"/>
      <c r="AK215" s="233"/>
      <c r="AM215" s="47"/>
      <c r="AN215" s="47"/>
    </row>
    <row r="216" spans="1:40" s="29" customFormat="1" ht="26.25" customHeight="1">
      <c r="A216" s="51"/>
      <c r="B216" s="48"/>
      <c r="C216" s="52"/>
      <c r="D216" s="52"/>
      <c r="E216" s="52"/>
      <c r="F216" s="52"/>
      <c r="G216" s="52"/>
      <c r="H216" s="52"/>
      <c r="I216" s="52"/>
      <c r="J216" s="52"/>
      <c r="K216" s="52"/>
      <c r="L216" s="458"/>
      <c r="M216" s="52"/>
      <c r="N216" s="52"/>
      <c r="O216" s="52"/>
      <c r="P216" s="52"/>
      <c r="Q216" s="52"/>
      <c r="R216" s="52"/>
      <c r="S216" s="1719"/>
      <c r="T216" s="1719"/>
      <c r="U216" s="1719"/>
      <c r="V216" s="1719"/>
      <c r="W216" s="52"/>
      <c r="X216" s="1719"/>
      <c r="Y216" s="1719"/>
      <c r="Z216" s="1719"/>
      <c r="AA216" s="1719"/>
      <c r="AB216" s="46"/>
      <c r="AC216" s="46"/>
      <c r="AD216" s="46"/>
      <c r="AE216" s="46"/>
      <c r="AF216" s="46"/>
      <c r="AG216" s="46"/>
      <c r="AH216" s="46"/>
      <c r="AI216" s="46"/>
      <c r="AJ216" s="46"/>
      <c r="AK216" s="233"/>
      <c r="AM216" s="47"/>
      <c r="AN216" s="47"/>
    </row>
    <row r="217" spans="1:40" s="29" customFormat="1" ht="26.25" customHeight="1">
      <c r="A217" s="51"/>
      <c r="B217" s="48"/>
      <c r="C217" s="52"/>
      <c r="D217" s="52"/>
      <c r="E217" s="52"/>
      <c r="F217" s="52"/>
      <c r="G217" s="52"/>
      <c r="H217" s="52"/>
      <c r="I217" s="52"/>
      <c r="J217" s="52"/>
      <c r="K217" s="52"/>
      <c r="L217" s="458"/>
      <c r="M217" s="52"/>
      <c r="N217" s="52"/>
      <c r="O217" s="52"/>
      <c r="P217" s="52"/>
      <c r="Q217" s="52"/>
      <c r="R217" s="52"/>
      <c r="S217" s="1719"/>
      <c r="T217" s="1719"/>
      <c r="U217" s="1719"/>
      <c r="V217" s="1719"/>
      <c r="W217" s="52"/>
      <c r="X217" s="1719"/>
      <c r="Y217" s="1719"/>
      <c r="Z217" s="1719"/>
      <c r="AA217" s="1719"/>
      <c r="AB217" s="46"/>
      <c r="AC217" s="46"/>
      <c r="AD217" s="46"/>
      <c r="AE217" s="46"/>
      <c r="AF217" s="46"/>
      <c r="AG217" s="46"/>
      <c r="AH217" s="46"/>
      <c r="AI217" s="46"/>
      <c r="AJ217" s="46"/>
      <c r="AK217" s="233"/>
      <c r="AM217" s="47"/>
      <c r="AN217" s="47"/>
    </row>
    <row r="218" spans="1:40" s="29" customFormat="1" ht="26.25" customHeight="1">
      <c r="A218" s="51"/>
      <c r="B218" s="48"/>
      <c r="C218" s="52"/>
      <c r="D218" s="52"/>
      <c r="E218" s="52"/>
      <c r="F218" s="52"/>
      <c r="G218" s="52"/>
      <c r="H218" s="52"/>
      <c r="I218" s="52"/>
      <c r="J218" s="52"/>
      <c r="K218" s="52"/>
      <c r="L218" s="458"/>
      <c r="M218" s="52"/>
      <c r="N218" s="52"/>
      <c r="O218" s="52"/>
      <c r="P218" s="52"/>
      <c r="Q218" s="52"/>
      <c r="R218" s="52"/>
      <c r="S218" s="1719"/>
      <c r="T218" s="1719"/>
      <c r="U218" s="1719"/>
      <c r="V218" s="1719"/>
      <c r="W218" s="52"/>
      <c r="X218" s="1719"/>
      <c r="Y218" s="1719"/>
      <c r="Z218" s="1719"/>
      <c r="AA218" s="1719"/>
      <c r="AB218" s="46"/>
      <c r="AC218" s="46"/>
      <c r="AD218" s="46"/>
      <c r="AE218" s="46"/>
      <c r="AF218" s="46"/>
      <c r="AG218" s="46"/>
      <c r="AH218" s="46"/>
      <c r="AI218" s="46"/>
      <c r="AJ218" s="46"/>
      <c r="AK218" s="233"/>
      <c r="AM218" s="47"/>
      <c r="AN218" s="47"/>
    </row>
    <row r="219" spans="1:40" s="29" customFormat="1" ht="26.25" customHeight="1">
      <c r="A219" s="51"/>
      <c r="B219" s="48"/>
      <c r="C219" s="52"/>
      <c r="D219" s="52"/>
      <c r="E219" s="52"/>
      <c r="F219" s="52"/>
      <c r="G219" s="52"/>
      <c r="H219" s="52"/>
      <c r="I219" s="52"/>
      <c r="J219" s="52"/>
      <c r="K219" s="52"/>
      <c r="L219" s="458"/>
      <c r="M219" s="52"/>
      <c r="N219" s="52"/>
      <c r="O219" s="52"/>
      <c r="P219" s="52"/>
      <c r="Q219" s="52"/>
      <c r="R219" s="52"/>
      <c r="S219" s="1719"/>
      <c r="T219" s="1719"/>
      <c r="U219" s="1719"/>
      <c r="V219" s="1719"/>
      <c r="W219" s="52"/>
      <c r="X219" s="1719"/>
      <c r="Y219" s="1719"/>
      <c r="Z219" s="1719"/>
      <c r="AA219" s="1719"/>
      <c r="AB219" s="46"/>
      <c r="AC219" s="46"/>
      <c r="AD219" s="46"/>
      <c r="AE219" s="46"/>
      <c r="AF219" s="46"/>
      <c r="AG219" s="46"/>
      <c r="AH219" s="46"/>
      <c r="AI219" s="46"/>
      <c r="AJ219" s="46"/>
      <c r="AK219" s="233"/>
      <c r="AM219" s="47"/>
      <c r="AN219" s="47"/>
    </row>
    <row r="220" spans="1:40" s="29" customFormat="1" ht="26.25" customHeight="1">
      <c r="A220" s="51"/>
      <c r="B220" s="48"/>
      <c r="C220" s="52"/>
      <c r="D220" s="52"/>
      <c r="E220" s="52"/>
      <c r="F220" s="52"/>
      <c r="G220" s="52"/>
      <c r="H220" s="52"/>
      <c r="I220" s="52"/>
      <c r="J220" s="52"/>
      <c r="K220" s="52"/>
      <c r="L220" s="458"/>
      <c r="M220" s="52"/>
      <c r="N220" s="52"/>
      <c r="O220" s="52"/>
      <c r="P220" s="52"/>
      <c r="Q220" s="52"/>
      <c r="R220" s="52"/>
      <c r="S220" s="1719"/>
      <c r="T220" s="1719"/>
      <c r="U220" s="1719"/>
      <c r="V220" s="1719"/>
      <c r="W220" s="52"/>
      <c r="X220" s="1719"/>
      <c r="Y220" s="1719"/>
      <c r="Z220" s="1719"/>
      <c r="AA220" s="1719"/>
      <c r="AB220" s="46"/>
      <c r="AC220" s="46"/>
      <c r="AD220" s="46"/>
      <c r="AE220" s="46"/>
      <c r="AF220" s="46"/>
      <c r="AG220" s="46"/>
      <c r="AH220" s="46"/>
      <c r="AI220" s="46"/>
      <c r="AJ220" s="46"/>
      <c r="AK220" s="233"/>
      <c r="AM220" s="47"/>
      <c r="AN220" s="47"/>
    </row>
    <row r="221" spans="1:40" s="29" customFormat="1" ht="26.25" customHeight="1">
      <c r="A221" s="51"/>
      <c r="B221" s="48"/>
      <c r="C221" s="52"/>
      <c r="D221" s="52"/>
      <c r="E221" s="52"/>
      <c r="F221" s="52"/>
      <c r="G221" s="52"/>
      <c r="H221" s="52"/>
      <c r="I221" s="52"/>
      <c r="J221" s="52"/>
      <c r="K221" s="52"/>
      <c r="L221" s="458"/>
      <c r="M221" s="52"/>
      <c r="N221" s="52"/>
      <c r="O221" s="52"/>
      <c r="P221" s="52"/>
      <c r="Q221" s="52"/>
      <c r="R221" s="52"/>
      <c r="S221" s="1719"/>
      <c r="T221" s="1719"/>
      <c r="U221" s="1719"/>
      <c r="V221" s="1719"/>
      <c r="W221" s="52"/>
      <c r="X221" s="1719"/>
      <c r="Y221" s="1719"/>
      <c r="Z221" s="1719"/>
      <c r="AA221" s="1719"/>
      <c r="AB221" s="46"/>
      <c r="AC221" s="46"/>
      <c r="AD221" s="46"/>
      <c r="AE221" s="46"/>
      <c r="AF221" s="46"/>
      <c r="AG221" s="46"/>
      <c r="AH221" s="46"/>
      <c r="AI221" s="46"/>
      <c r="AJ221" s="46"/>
      <c r="AK221" s="233"/>
      <c r="AM221" s="47"/>
      <c r="AN221" s="47"/>
    </row>
    <row r="222" spans="1:40" s="29" customFormat="1" ht="26.25" customHeight="1">
      <c r="A222" s="51"/>
      <c r="B222" s="48"/>
      <c r="C222" s="52"/>
      <c r="D222" s="52"/>
      <c r="E222" s="52"/>
      <c r="F222" s="52"/>
      <c r="G222" s="52"/>
      <c r="H222" s="52"/>
      <c r="I222" s="52"/>
      <c r="J222" s="52"/>
      <c r="K222" s="52"/>
      <c r="L222" s="458"/>
      <c r="M222" s="52"/>
      <c r="N222" s="52"/>
      <c r="O222" s="52"/>
      <c r="P222" s="52"/>
      <c r="Q222" s="52"/>
      <c r="R222" s="52"/>
      <c r="S222" s="1719"/>
      <c r="T222" s="1719"/>
      <c r="U222" s="1719"/>
      <c r="V222" s="1719"/>
      <c r="W222" s="52"/>
      <c r="X222" s="1719"/>
      <c r="Y222" s="1719"/>
      <c r="Z222" s="1719"/>
      <c r="AA222" s="1719"/>
      <c r="AB222" s="46"/>
      <c r="AC222" s="46"/>
      <c r="AD222" s="46"/>
      <c r="AE222" s="46"/>
      <c r="AF222" s="46"/>
      <c r="AG222" s="46"/>
      <c r="AH222" s="46"/>
      <c r="AI222" s="46"/>
      <c r="AJ222" s="46"/>
      <c r="AK222" s="233"/>
      <c r="AM222" s="47"/>
      <c r="AN222" s="47"/>
    </row>
    <row r="223" spans="1:40" s="29" customFormat="1" ht="26.25" customHeight="1">
      <c r="A223" s="51"/>
      <c r="B223" s="48"/>
      <c r="C223" s="52"/>
      <c r="D223" s="52"/>
      <c r="E223" s="52"/>
      <c r="F223" s="52"/>
      <c r="G223" s="52"/>
      <c r="H223" s="52"/>
      <c r="I223" s="52"/>
      <c r="J223" s="52"/>
      <c r="K223" s="52"/>
      <c r="L223" s="458"/>
      <c r="M223" s="52"/>
      <c r="N223" s="52"/>
      <c r="O223" s="52"/>
      <c r="P223" s="52"/>
      <c r="Q223" s="52"/>
      <c r="R223" s="52"/>
      <c r="S223" s="1719"/>
      <c r="T223" s="1719"/>
      <c r="U223" s="1719"/>
      <c r="V223" s="1719"/>
      <c r="W223" s="52"/>
      <c r="X223" s="1719"/>
      <c r="Y223" s="1719"/>
      <c r="Z223" s="1719"/>
      <c r="AA223" s="1719"/>
      <c r="AB223" s="46"/>
      <c r="AC223" s="46"/>
      <c r="AD223" s="46"/>
      <c r="AE223" s="46"/>
      <c r="AF223" s="46"/>
      <c r="AG223" s="46"/>
      <c r="AH223" s="46"/>
      <c r="AI223" s="46"/>
      <c r="AJ223" s="46"/>
      <c r="AK223" s="233"/>
      <c r="AM223" s="47"/>
      <c r="AN223" s="47"/>
    </row>
    <row r="224" spans="1:40" s="29" customFormat="1" ht="26.25" customHeight="1">
      <c r="A224" s="51"/>
      <c r="B224" s="48"/>
      <c r="C224" s="52"/>
      <c r="D224" s="52"/>
      <c r="E224" s="52"/>
      <c r="F224" s="52"/>
      <c r="G224" s="52"/>
      <c r="H224" s="52"/>
      <c r="I224" s="52"/>
      <c r="J224" s="52"/>
      <c r="K224" s="52"/>
      <c r="L224" s="458"/>
      <c r="M224" s="52"/>
      <c r="N224" s="52"/>
      <c r="O224" s="52"/>
      <c r="P224" s="52"/>
      <c r="Q224" s="52"/>
      <c r="R224" s="52"/>
      <c r="S224" s="1719"/>
      <c r="T224" s="1719"/>
      <c r="U224" s="1719"/>
      <c r="V224" s="1719"/>
      <c r="W224" s="52"/>
      <c r="X224" s="1719"/>
      <c r="Y224" s="1719"/>
      <c r="Z224" s="1719"/>
      <c r="AA224" s="1719"/>
      <c r="AB224" s="46"/>
      <c r="AC224" s="46"/>
      <c r="AD224" s="46"/>
      <c r="AE224" s="46"/>
      <c r="AF224" s="46"/>
      <c r="AG224" s="46"/>
      <c r="AH224" s="46"/>
      <c r="AI224" s="46"/>
      <c r="AJ224" s="46"/>
      <c r="AK224" s="233"/>
      <c r="AM224" s="47"/>
      <c r="AN224" s="47"/>
    </row>
    <row r="225" spans="1:40" s="29" customFormat="1" ht="26.25" customHeight="1">
      <c r="A225" s="51"/>
      <c r="B225" s="48"/>
      <c r="C225" s="52"/>
      <c r="D225" s="52"/>
      <c r="E225" s="52"/>
      <c r="F225" s="52"/>
      <c r="G225" s="52"/>
      <c r="H225" s="52"/>
      <c r="I225" s="52"/>
      <c r="J225" s="52"/>
      <c r="K225" s="52"/>
      <c r="L225" s="458"/>
      <c r="M225" s="52"/>
      <c r="N225" s="52"/>
      <c r="O225" s="52"/>
      <c r="P225" s="52"/>
      <c r="Q225" s="52"/>
      <c r="R225" s="52"/>
      <c r="S225" s="1719"/>
      <c r="T225" s="1719"/>
      <c r="U225" s="1719"/>
      <c r="V225" s="1719"/>
      <c r="W225" s="52"/>
      <c r="X225" s="1719"/>
      <c r="Y225" s="1719"/>
      <c r="Z225" s="1719"/>
      <c r="AA225" s="1719"/>
      <c r="AB225" s="46"/>
      <c r="AC225" s="46"/>
      <c r="AD225" s="46"/>
      <c r="AE225" s="46"/>
      <c r="AF225" s="46"/>
      <c r="AG225" s="46"/>
      <c r="AH225" s="46"/>
      <c r="AI225" s="46"/>
      <c r="AJ225" s="46"/>
      <c r="AK225" s="233"/>
      <c r="AM225" s="47"/>
      <c r="AN225" s="47"/>
    </row>
    <row r="226" spans="1:40" ht="21" customHeight="1">
      <c r="B226" s="48"/>
      <c r="C226" s="52"/>
      <c r="D226" s="52"/>
      <c r="E226" s="52"/>
      <c r="F226" s="52"/>
      <c r="G226" s="52"/>
      <c r="H226" s="52"/>
      <c r="I226" s="52"/>
      <c r="J226" s="52"/>
      <c r="K226" s="52"/>
      <c r="L226" s="458"/>
      <c r="M226" s="52"/>
      <c r="N226" s="52"/>
      <c r="O226" s="52"/>
      <c r="P226" s="52"/>
      <c r="Q226" s="52"/>
      <c r="R226" s="52"/>
      <c r="S226" s="1719"/>
      <c r="T226" s="1719"/>
      <c r="U226" s="1719"/>
      <c r="V226" s="1719"/>
      <c r="W226" s="52"/>
      <c r="X226" s="1719"/>
      <c r="Y226" s="1719"/>
      <c r="Z226" s="1719"/>
      <c r="AA226" s="1719"/>
      <c r="AB226" s="461"/>
      <c r="AC226" s="461"/>
      <c r="AD226" s="461"/>
      <c r="AE226" s="461"/>
      <c r="AF226" s="461"/>
      <c r="AG226" s="461"/>
      <c r="AH226" s="461"/>
      <c r="AI226" s="461"/>
      <c r="AJ226" s="461"/>
      <c r="AM226" s="47"/>
      <c r="AN226" s="47"/>
    </row>
    <row r="227" spans="1:40">
      <c r="B227" s="48"/>
      <c r="C227" s="52"/>
      <c r="D227" s="52"/>
      <c r="E227" s="52"/>
      <c r="F227" s="52"/>
      <c r="G227" s="52"/>
      <c r="H227" s="52"/>
      <c r="I227" s="52"/>
      <c r="J227" s="52"/>
      <c r="K227" s="52"/>
      <c r="L227" s="458"/>
      <c r="M227" s="52"/>
      <c r="N227" s="52"/>
      <c r="O227" s="52"/>
      <c r="P227" s="52"/>
      <c r="Q227" s="52"/>
      <c r="R227" s="52"/>
      <c r="S227" s="1719"/>
      <c r="T227" s="1719"/>
      <c r="U227" s="1719"/>
      <c r="V227" s="1719"/>
      <c r="W227" s="52"/>
      <c r="X227" s="1719"/>
      <c r="Y227" s="1719"/>
      <c r="Z227" s="1719"/>
      <c r="AA227" s="1719"/>
      <c r="AB227" s="461"/>
      <c r="AC227" s="461"/>
      <c r="AD227" s="461"/>
      <c r="AE227" s="461"/>
      <c r="AF227" s="461"/>
      <c r="AG227" s="461"/>
      <c r="AH227" s="461"/>
      <c r="AI227" s="461"/>
      <c r="AJ227" s="461"/>
      <c r="AM227" s="47"/>
      <c r="AN227" s="47"/>
    </row>
    <row r="228" spans="1:40">
      <c r="B228" s="48"/>
      <c r="C228" s="52"/>
      <c r="D228" s="52"/>
      <c r="E228" s="52"/>
      <c r="F228" s="52"/>
      <c r="G228" s="52"/>
      <c r="H228" s="52"/>
      <c r="I228" s="52"/>
      <c r="J228" s="52"/>
      <c r="K228" s="52"/>
      <c r="L228" s="458"/>
      <c r="M228" s="52"/>
      <c r="N228" s="52"/>
      <c r="O228" s="52"/>
      <c r="P228" s="52"/>
      <c r="Q228" s="52"/>
      <c r="R228" s="52"/>
      <c r="S228" s="1719"/>
      <c r="T228" s="1719"/>
      <c r="U228" s="1719"/>
      <c r="V228" s="1719"/>
      <c r="W228" s="52"/>
      <c r="X228" s="1719"/>
      <c r="Y228" s="1719"/>
      <c r="Z228" s="1719"/>
      <c r="AA228" s="1719"/>
      <c r="AB228" s="461"/>
      <c r="AC228" s="461"/>
      <c r="AD228" s="461"/>
      <c r="AE228" s="461"/>
      <c r="AF228" s="461"/>
      <c r="AG228" s="461"/>
      <c r="AH228" s="461"/>
      <c r="AI228" s="461"/>
      <c r="AJ228" s="461"/>
      <c r="AM228" s="47"/>
      <c r="AN228" s="47"/>
    </row>
    <row r="229" spans="1:40">
      <c r="A229" s="34"/>
      <c r="B229" s="48"/>
      <c r="C229" s="52"/>
      <c r="D229" s="52"/>
      <c r="E229" s="52"/>
      <c r="F229" s="52"/>
      <c r="G229" s="52"/>
      <c r="H229" s="52"/>
      <c r="I229" s="52"/>
      <c r="J229" s="52"/>
      <c r="K229" s="52"/>
      <c r="L229" s="458"/>
      <c r="M229" s="52"/>
      <c r="N229" s="52"/>
      <c r="O229" s="52"/>
      <c r="P229" s="52"/>
      <c r="Q229" s="52"/>
      <c r="R229" s="52"/>
      <c r="S229" s="1719"/>
      <c r="T229" s="1719"/>
      <c r="U229" s="1719"/>
      <c r="V229" s="1719"/>
      <c r="W229" s="52"/>
      <c r="X229" s="1719"/>
      <c r="Y229" s="1719"/>
      <c r="Z229" s="1719"/>
      <c r="AA229" s="1719"/>
      <c r="AB229" s="461"/>
      <c r="AC229" s="461"/>
      <c r="AD229" s="461"/>
      <c r="AE229" s="461"/>
      <c r="AF229" s="461"/>
      <c r="AG229" s="461"/>
      <c r="AH229" s="461"/>
      <c r="AI229" s="461"/>
      <c r="AJ229" s="461"/>
      <c r="AM229" s="47"/>
      <c r="AN229" s="47"/>
    </row>
    <row r="230" spans="1:40">
      <c r="A230" s="34"/>
      <c r="B230" s="48"/>
      <c r="C230" s="52"/>
      <c r="D230" s="52"/>
      <c r="E230" s="52"/>
      <c r="F230" s="52"/>
      <c r="G230" s="52"/>
      <c r="H230" s="52"/>
      <c r="I230" s="52"/>
      <c r="J230" s="52"/>
      <c r="K230" s="52"/>
      <c r="L230" s="458"/>
      <c r="M230" s="52"/>
      <c r="N230" s="52"/>
      <c r="O230" s="52"/>
      <c r="P230" s="52"/>
      <c r="Q230" s="52"/>
      <c r="R230" s="52"/>
      <c r="S230" s="1719"/>
      <c r="T230" s="1719"/>
      <c r="U230" s="1719"/>
      <c r="V230" s="1719"/>
      <c r="W230" s="52"/>
      <c r="X230" s="1719"/>
      <c r="Y230" s="1719"/>
      <c r="Z230" s="1719"/>
      <c r="AA230" s="1719"/>
      <c r="AB230" s="461"/>
      <c r="AC230" s="461"/>
      <c r="AD230" s="461"/>
      <c r="AE230" s="461"/>
      <c r="AF230" s="461"/>
      <c r="AG230" s="461"/>
      <c r="AH230" s="461"/>
      <c r="AI230" s="461"/>
      <c r="AJ230" s="461"/>
      <c r="AM230" s="47"/>
      <c r="AN230" s="47"/>
    </row>
    <row r="231" spans="1:40">
      <c r="A231" s="34"/>
      <c r="B231" s="48"/>
      <c r="C231" s="52"/>
      <c r="D231" s="52"/>
      <c r="E231" s="52"/>
      <c r="F231" s="52"/>
      <c r="G231" s="52"/>
      <c r="H231" s="52"/>
      <c r="I231" s="52"/>
      <c r="J231" s="52"/>
      <c r="K231" s="52"/>
      <c r="L231" s="458"/>
      <c r="M231" s="52"/>
      <c r="N231" s="52"/>
      <c r="O231" s="52"/>
      <c r="P231" s="52"/>
      <c r="Q231" s="52"/>
      <c r="R231" s="52"/>
      <c r="S231" s="1719"/>
      <c r="T231" s="1719"/>
      <c r="U231" s="1719"/>
      <c r="V231" s="1719"/>
      <c r="W231" s="52"/>
      <c r="X231" s="1719"/>
      <c r="Y231" s="1719"/>
      <c r="Z231" s="1719"/>
      <c r="AA231" s="1719"/>
      <c r="AB231" s="461"/>
      <c r="AC231" s="461"/>
      <c r="AD231" s="461"/>
      <c r="AE231" s="461"/>
      <c r="AF231" s="461"/>
      <c r="AG231" s="461"/>
      <c r="AH231" s="461"/>
      <c r="AI231" s="461"/>
      <c r="AJ231" s="461"/>
      <c r="AM231" s="47"/>
      <c r="AN231" s="47"/>
    </row>
    <row r="232" spans="1:40">
      <c r="A232" s="34"/>
      <c r="B232" s="48"/>
      <c r="C232" s="52"/>
      <c r="D232" s="52"/>
      <c r="E232" s="52"/>
      <c r="F232" s="52"/>
      <c r="G232" s="52"/>
      <c r="H232" s="52"/>
      <c r="I232" s="52"/>
      <c r="J232" s="52"/>
      <c r="K232" s="52"/>
      <c r="L232" s="458"/>
      <c r="M232" s="52"/>
      <c r="N232" s="52"/>
      <c r="O232" s="52"/>
      <c r="P232" s="52"/>
      <c r="Q232" s="52"/>
      <c r="R232" s="52"/>
      <c r="S232" s="1719"/>
      <c r="T232" s="1719"/>
      <c r="U232" s="1719"/>
      <c r="V232" s="1719"/>
      <c r="W232" s="52"/>
      <c r="X232" s="1719"/>
      <c r="Y232" s="1719"/>
      <c r="Z232" s="1719"/>
      <c r="AA232" s="1719"/>
      <c r="AB232" s="461"/>
      <c r="AC232" s="461"/>
      <c r="AD232" s="461"/>
      <c r="AE232" s="461"/>
      <c r="AF232" s="461"/>
      <c r="AG232" s="461"/>
      <c r="AH232" s="461"/>
      <c r="AI232" s="461"/>
      <c r="AJ232" s="461"/>
      <c r="AM232" s="47"/>
      <c r="AN232" s="47"/>
    </row>
    <row r="233" spans="1:40">
      <c r="A233" s="34"/>
      <c r="B233" s="48"/>
      <c r="C233" s="52"/>
      <c r="D233" s="52"/>
      <c r="E233" s="52"/>
      <c r="F233" s="52"/>
      <c r="G233" s="52"/>
      <c r="H233" s="52"/>
      <c r="I233" s="52"/>
      <c r="J233" s="52"/>
      <c r="K233" s="52"/>
      <c r="L233" s="458"/>
      <c r="M233" s="52"/>
      <c r="N233" s="52"/>
      <c r="O233" s="52"/>
      <c r="P233" s="52"/>
      <c r="Q233" s="52"/>
      <c r="R233" s="52"/>
      <c r="S233" s="1719"/>
      <c r="T233" s="1719"/>
      <c r="U233" s="1719"/>
      <c r="V233" s="1719"/>
      <c r="W233" s="52"/>
      <c r="X233" s="1719"/>
      <c r="Y233" s="1719"/>
      <c r="Z233" s="1719"/>
      <c r="AA233" s="1719"/>
      <c r="AB233" s="461"/>
      <c r="AC233" s="461"/>
      <c r="AD233" s="461"/>
      <c r="AE233" s="461"/>
      <c r="AF233" s="461"/>
      <c r="AG233" s="461"/>
      <c r="AH233" s="461"/>
      <c r="AI233" s="461"/>
      <c r="AJ233" s="461"/>
      <c r="AM233" s="47"/>
      <c r="AN233" s="47"/>
    </row>
    <row r="234" spans="1:40">
      <c r="A234" s="34"/>
      <c r="B234" s="48"/>
      <c r="C234" s="52"/>
      <c r="D234" s="52"/>
      <c r="E234" s="52"/>
      <c r="F234" s="52"/>
      <c r="G234" s="52"/>
      <c r="H234" s="52"/>
      <c r="I234" s="52"/>
      <c r="J234" s="52"/>
      <c r="K234" s="52"/>
      <c r="L234" s="458"/>
      <c r="M234" s="52"/>
      <c r="N234" s="52"/>
      <c r="O234" s="52"/>
      <c r="P234" s="52"/>
      <c r="Q234" s="52"/>
      <c r="R234" s="52"/>
      <c r="S234" s="1719"/>
      <c r="T234" s="1719"/>
      <c r="U234" s="1719"/>
      <c r="V234" s="1719"/>
      <c r="W234" s="52"/>
      <c r="X234" s="1719"/>
      <c r="Y234" s="1719"/>
      <c r="Z234" s="1719"/>
      <c r="AA234" s="1719"/>
      <c r="AB234" s="461"/>
      <c r="AC234" s="461"/>
      <c r="AD234" s="461"/>
      <c r="AE234" s="461"/>
      <c r="AF234" s="461"/>
      <c r="AG234" s="461"/>
      <c r="AH234" s="461"/>
      <c r="AI234" s="461"/>
      <c r="AJ234" s="461"/>
      <c r="AM234" s="47"/>
      <c r="AN234" s="47"/>
    </row>
    <row r="235" spans="1:40">
      <c r="A235" s="34"/>
      <c r="B235" s="48"/>
      <c r="C235" s="52"/>
      <c r="D235" s="52"/>
      <c r="E235" s="52"/>
      <c r="F235" s="52"/>
      <c r="G235" s="52"/>
      <c r="H235" s="52"/>
      <c r="I235" s="52"/>
      <c r="J235" s="52"/>
      <c r="K235" s="52"/>
      <c r="L235" s="458"/>
      <c r="M235" s="52"/>
      <c r="N235" s="52"/>
      <c r="O235" s="52"/>
      <c r="P235" s="52"/>
      <c r="Q235" s="52"/>
      <c r="R235" s="52"/>
      <c r="S235" s="1719"/>
      <c r="T235" s="1719"/>
      <c r="U235" s="1719"/>
      <c r="V235" s="1719"/>
      <c r="W235" s="52"/>
      <c r="X235" s="1719"/>
      <c r="Y235" s="1719"/>
      <c r="Z235" s="1719"/>
      <c r="AA235" s="1719"/>
      <c r="AB235" s="461"/>
      <c r="AC235" s="461"/>
      <c r="AD235" s="461"/>
      <c r="AE235" s="461"/>
      <c r="AF235" s="461"/>
      <c r="AG235" s="461"/>
      <c r="AH235" s="461"/>
      <c r="AI235" s="461"/>
      <c r="AJ235" s="461"/>
      <c r="AM235" s="47"/>
      <c r="AN235" s="47"/>
    </row>
    <row r="236" spans="1:40">
      <c r="A236" s="34"/>
      <c r="B236" s="48"/>
      <c r="C236" s="52"/>
      <c r="D236" s="52"/>
      <c r="E236" s="52"/>
      <c r="F236" s="52"/>
      <c r="G236" s="52"/>
      <c r="H236" s="52"/>
      <c r="I236" s="52"/>
      <c r="J236" s="52"/>
      <c r="K236" s="52"/>
      <c r="L236" s="458"/>
      <c r="M236" s="52"/>
      <c r="N236" s="52"/>
      <c r="O236" s="52"/>
      <c r="P236" s="52"/>
      <c r="Q236" s="52"/>
      <c r="R236" s="52"/>
      <c r="S236" s="1719"/>
      <c r="T236" s="1719"/>
      <c r="U236" s="1719"/>
      <c r="V236" s="1719"/>
      <c r="W236" s="52"/>
      <c r="X236" s="1719"/>
      <c r="Y236" s="1719"/>
      <c r="Z236" s="1719"/>
      <c r="AA236" s="1719"/>
      <c r="AB236" s="461"/>
      <c r="AC236" s="461"/>
      <c r="AD236" s="461"/>
      <c r="AE236" s="461"/>
      <c r="AF236" s="461"/>
      <c r="AG236" s="461"/>
      <c r="AH236" s="461"/>
      <c r="AI236" s="461"/>
      <c r="AJ236" s="461"/>
      <c r="AM236" s="47"/>
      <c r="AN236" s="47"/>
    </row>
    <row r="237" spans="1:40">
      <c r="A237" s="34"/>
      <c r="B237" s="48"/>
      <c r="C237" s="52"/>
      <c r="D237" s="52"/>
      <c r="E237" s="52"/>
      <c r="F237" s="52"/>
      <c r="G237" s="52"/>
      <c r="H237" s="52"/>
      <c r="I237" s="52"/>
      <c r="J237" s="52"/>
      <c r="K237" s="52"/>
      <c r="L237" s="458"/>
      <c r="M237" s="52"/>
      <c r="N237" s="52"/>
      <c r="O237" s="52"/>
      <c r="P237" s="52"/>
      <c r="Q237" s="52"/>
      <c r="R237" s="52"/>
      <c r="S237" s="1719"/>
      <c r="T237" s="1719"/>
      <c r="U237" s="1719"/>
      <c r="V237" s="1719"/>
      <c r="W237" s="52"/>
      <c r="X237" s="1719"/>
      <c r="Y237" s="1719"/>
      <c r="Z237" s="1719"/>
      <c r="AA237" s="1719"/>
      <c r="AB237" s="461"/>
      <c r="AC237" s="461"/>
      <c r="AD237" s="461"/>
      <c r="AE237" s="461"/>
      <c r="AF237" s="461"/>
      <c r="AG237" s="461"/>
      <c r="AH237" s="461"/>
      <c r="AI237" s="461"/>
      <c r="AJ237" s="461"/>
      <c r="AM237" s="47"/>
      <c r="AN237" s="47"/>
    </row>
    <row r="238" spans="1:40">
      <c r="A238" s="34"/>
      <c r="B238" s="48"/>
      <c r="C238" s="52"/>
      <c r="D238" s="52"/>
      <c r="E238" s="52"/>
      <c r="F238" s="52"/>
      <c r="G238" s="52"/>
      <c r="H238" s="52"/>
      <c r="I238" s="52"/>
      <c r="J238" s="52"/>
      <c r="K238" s="52"/>
      <c r="L238" s="458"/>
      <c r="M238" s="52"/>
      <c r="N238" s="52"/>
      <c r="O238" s="52"/>
      <c r="P238" s="52"/>
      <c r="Q238" s="52"/>
      <c r="R238" s="52"/>
      <c r="S238" s="1719"/>
      <c r="T238" s="1719"/>
      <c r="U238" s="1719"/>
      <c r="V238" s="1719"/>
      <c r="W238" s="52"/>
      <c r="X238" s="1719"/>
      <c r="Y238" s="1719"/>
      <c r="Z238" s="1719"/>
      <c r="AA238" s="1719"/>
      <c r="AB238" s="461"/>
      <c r="AC238" s="461"/>
      <c r="AD238" s="461"/>
      <c r="AE238" s="461"/>
      <c r="AF238" s="461"/>
      <c r="AG238" s="461"/>
      <c r="AH238" s="461"/>
      <c r="AI238" s="461"/>
      <c r="AJ238" s="461"/>
      <c r="AM238" s="47"/>
      <c r="AN238" s="47"/>
    </row>
    <row r="239" spans="1:40">
      <c r="A239" s="34"/>
      <c r="B239" s="48"/>
      <c r="C239" s="52"/>
      <c r="D239" s="52"/>
      <c r="E239" s="52"/>
      <c r="F239" s="52"/>
      <c r="G239" s="52"/>
      <c r="H239" s="52"/>
      <c r="I239" s="52"/>
      <c r="J239" s="52"/>
      <c r="K239" s="52"/>
      <c r="L239" s="458"/>
      <c r="M239" s="52"/>
      <c r="N239" s="52"/>
      <c r="O239" s="52"/>
      <c r="P239" s="52"/>
      <c r="Q239" s="52"/>
      <c r="R239" s="52"/>
      <c r="S239" s="1719"/>
      <c r="T239" s="1719"/>
      <c r="U239" s="1719"/>
      <c r="V239" s="1719"/>
      <c r="W239" s="52"/>
      <c r="X239" s="1719"/>
      <c r="Y239" s="1719"/>
      <c r="Z239" s="1719"/>
      <c r="AA239" s="1719"/>
      <c r="AB239" s="461"/>
      <c r="AC239" s="461"/>
      <c r="AD239" s="461"/>
      <c r="AE239" s="461"/>
      <c r="AF239" s="461"/>
      <c r="AG239" s="461"/>
      <c r="AH239" s="461"/>
      <c r="AI239" s="461"/>
      <c r="AJ239" s="461"/>
      <c r="AM239" s="47"/>
      <c r="AN239" s="47"/>
    </row>
    <row r="240" spans="1:40">
      <c r="A240" s="34"/>
      <c r="B240" s="48"/>
      <c r="C240" s="52"/>
      <c r="D240" s="52"/>
      <c r="E240" s="52"/>
      <c r="F240" s="52"/>
      <c r="G240" s="52"/>
      <c r="H240" s="52"/>
      <c r="I240" s="52"/>
      <c r="J240" s="52"/>
      <c r="K240" s="52"/>
      <c r="L240" s="458"/>
      <c r="M240" s="52"/>
      <c r="N240" s="52"/>
      <c r="O240" s="52"/>
      <c r="P240" s="52"/>
      <c r="Q240" s="52"/>
      <c r="R240" s="52"/>
      <c r="S240" s="1719"/>
      <c r="T240" s="1719"/>
      <c r="U240" s="1719"/>
      <c r="V240" s="1719"/>
      <c r="W240" s="52"/>
      <c r="X240" s="1719"/>
      <c r="Y240" s="1719"/>
      <c r="Z240" s="1719"/>
      <c r="AA240" s="1719"/>
      <c r="AB240" s="461"/>
      <c r="AC240" s="461"/>
      <c r="AD240" s="461"/>
      <c r="AE240" s="461"/>
      <c r="AF240" s="461"/>
      <c r="AG240" s="461"/>
      <c r="AH240" s="461"/>
      <c r="AI240" s="461"/>
      <c r="AJ240" s="461"/>
      <c r="AM240" s="47"/>
      <c r="AN240" s="47"/>
    </row>
    <row r="241" spans="1:40">
      <c r="A241" s="34"/>
      <c r="B241" s="48"/>
      <c r="C241" s="52"/>
      <c r="D241" s="52"/>
      <c r="E241" s="52"/>
      <c r="F241" s="52"/>
      <c r="G241" s="52"/>
      <c r="H241" s="52"/>
      <c r="I241" s="52"/>
      <c r="J241" s="52"/>
      <c r="K241" s="52"/>
      <c r="L241" s="458"/>
      <c r="M241" s="52"/>
      <c r="N241" s="52"/>
      <c r="O241" s="52"/>
      <c r="P241" s="52"/>
      <c r="Q241" s="52"/>
      <c r="R241" s="52"/>
      <c r="S241" s="1719"/>
      <c r="T241" s="1719"/>
      <c r="U241" s="1719"/>
      <c r="V241" s="1719"/>
      <c r="W241" s="52"/>
      <c r="X241" s="1719"/>
      <c r="Y241" s="1719"/>
      <c r="Z241" s="1719"/>
      <c r="AA241" s="1719"/>
      <c r="AB241" s="461"/>
      <c r="AC241" s="461"/>
      <c r="AD241" s="461"/>
      <c r="AE241" s="461"/>
      <c r="AF241" s="461"/>
      <c r="AG241" s="461"/>
      <c r="AH241" s="461"/>
      <c r="AI241" s="461"/>
      <c r="AJ241" s="461"/>
      <c r="AM241" s="47"/>
      <c r="AN241" s="47"/>
    </row>
    <row r="242" spans="1:40">
      <c r="A242" s="34"/>
      <c r="B242" s="48"/>
      <c r="C242" s="52"/>
      <c r="D242" s="52"/>
      <c r="E242" s="52"/>
      <c r="F242" s="52"/>
      <c r="G242" s="52"/>
      <c r="H242" s="52"/>
      <c r="I242" s="52"/>
      <c r="J242" s="52"/>
      <c r="K242" s="52"/>
      <c r="L242" s="458"/>
      <c r="M242" s="52"/>
      <c r="N242" s="52"/>
      <c r="O242" s="52"/>
      <c r="P242" s="52"/>
      <c r="Q242" s="52"/>
      <c r="R242" s="52"/>
      <c r="S242" s="1719"/>
      <c r="T242" s="1719"/>
      <c r="U242" s="1719"/>
      <c r="V242" s="1719"/>
      <c r="W242" s="52"/>
      <c r="X242" s="1719"/>
      <c r="Y242" s="1719"/>
      <c r="Z242" s="1719"/>
      <c r="AA242" s="1719"/>
      <c r="AB242" s="461"/>
      <c r="AC242" s="461"/>
      <c r="AD242" s="461"/>
      <c r="AE242" s="461"/>
      <c r="AF242" s="461"/>
      <c r="AG242" s="461"/>
      <c r="AH242" s="461"/>
      <c r="AI242" s="461"/>
      <c r="AJ242" s="461"/>
      <c r="AM242" s="47"/>
      <c r="AN242" s="47"/>
    </row>
    <row r="243" spans="1:40">
      <c r="A243" s="34"/>
      <c r="B243" s="48"/>
      <c r="C243" s="52"/>
      <c r="D243" s="52"/>
      <c r="E243" s="52"/>
      <c r="F243" s="52"/>
      <c r="G243" s="52"/>
      <c r="H243" s="52"/>
      <c r="I243" s="52"/>
      <c r="J243" s="52"/>
      <c r="K243" s="52"/>
      <c r="L243" s="458"/>
      <c r="M243" s="52"/>
      <c r="N243" s="52"/>
      <c r="O243" s="52"/>
      <c r="P243" s="52"/>
      <c r="Q243" s="52"/>
      <c r="R243" s="52"/>
      <c r="S243" s="1719"/>
      <c r="T243" s="1719"/>
      <c r="U243" s="1719"/>
      <c r="V243" s="1719"/>
      <c r="W243" s="52"/>
      <c r="X243" s="1719"/>
      <c r="Y243" s="1719"/>
      <c r="Z243" s="1719"/>
      <c r="AA243" s="1719"/>
      <c r="AB243" s="461"/>
      <c r="AC243" s="461"/>
      <c r="AD243" s="461"/>
      <c r="AE243" s="461"/>
      <c r="AF243" s="461"/>
      <c r="AG243" s="461"/>
      <c r="AH243" s="461"/>
      <c r="AI243" s="461"/>
      <c r="AJ243" s="461"/>
      <c r="AM243" s="47"/>
      <c r="AN243" s="47"/>
    </row>
    <row r="244" spans="1:40">
      <c r="A244" s="34"/>
      <c r="B244" s="48"/>
      <c r="C244" s="52"/>
      <c r="D244" s="52"/>
      <c r="E244" s="52"/>
      <c r="F244" s="52"/>
      <c r="G244" s="52"/>
      <c r="H244" s="52"/>
      <c r="I244" s="52"/>
      <c r="J244" s="52"/>
      <c r="K244" s="52"/>
      <c r="L244" s="458"/>
      <c r="M244" s="52"/>
      <c r="N244" s="52"/>
      <c r="O244" s="52"/>
      <c r="P244" s="52"/>
      <c r="Q244" s="52"/>
      <c r="R244" s="52"/>
      <c r="S244" s="1719"/>
      <c r="T244" s="1719"/>
      <c r="U244" s="1719"/>
      <c r="V244" s="1719"/>
      <c r="W244" s="52"/>
      <c r="X244" s="1719"/>
      <c r="Y244" s="1719"/>
      <c r="Z244" s="1719"/>
      <c r="AA244" s="1719"/>
      <c r="AB244" s="461"/>
      <c r="AC244" s="461"/>
      <c r="AD244" s="461"/>
      <c r="AE244" s="461"/>
      <c r="AF244" s="461"/>
      <c r="AG244" s="461"/>
      <c r="AH244" s="461"/>
      <c r="AI244" s="461"/>
      <c r="AJ244" s="461"/>
      <c r="AM244" s="47"/>
      <c r="AN244" s="47"/>
    </row>
    <row r="245" spans="1:40">
      <c r="A245" s="34"/>
      <c r="B245" s="48"/>
      <c r="C245" s="52"/>
      <c r="D245" s="52"/>
      <c r="E245" s="52"/>
      <c r="F245" s="52"/>
      <c r="G245" s="52"/>
      <c r="H245" s="52"/>
      <c r="I245" s="52"/>
      <c r="J245" s="52"/>
      <c r="K245" s="52"/>
      <c r="L245" s="458"/>
      <c r="M245" s="52"/>
      <c r="N245" s="52"/>
      <c r="O245" s="52"/>
      <c r="P245" s="52"/>
      <c r="Q245" s="52"/>
      <c r="R245" s="52"/>
      <c r="S245" s="1719"/>
      <c r="T245" s="1719"/>
      <c r="U245" s="1719"/>
      <c r="V245" s="1719"/>
      <c r="W245" s="52"/>
      <c r="X245" s="1719"/>
      <c r="Y245" s="1719"/>
      <c r="Z245" s="1719"/>
      <c r="AA245" s="1719"/>
      <c r="AB245" s="461"/>
      <c r="AC245" s="461"/>
      <c r="AD245" s="461"/>
      <c r="AE245" s="461"/>
      <c r="AF245" s="461"/>
      <c r="AG245" s="461"/>
      <c r="AH245" s="461"/>
      <c r="AI245" s="461"/>
      <c r="AJ245" s="461"/>
      <c r="AM245" s="47"/>
      <c r="AN245" s="47"/>
    </row>
    <row r="246" spans="1:40">
      <c r="A246" s="34"/>
      <c r="B246" s="48"/>
      <c r="C246" s="52"/>
      <c r="D246" s="52"/>
      <c r="E246" s="52"/>
      <c r="F246" s="52"/>
      <c r="G246" s="52"/>
      <c r="H246" s="52"/>
      <c r="I246" s="52"/>
      <c r="J246" s="52"/>
      <c r="K246" s="52"/>
      <c r="L246" s="458"/>
      <c r="M246" s="52"/>
      <c r="N246" s="52"/>
      <c r="O246" s="52"/>
      <c r="P246" s="52"/>
      <c r="Q246" s="52"/>
      <c r="R246" s="52"/>
      <c r="S246" s="1719"/>
      <c r="T246" s="1719"/>
      <c r="U246" s="1719"/>
      <c r="V246" s="1719"/>
      <c r="W246" s="52"/>
      <c r="X246" s="1719"/>
      <c r="Y246" s="1719"/>
      <c r="Z246" s="1719"/>
      <c r="AA246" s="1719"/>
      <c r="AB246" s="461"/>
      <c r="AC246" s="461"/>
      <c r="AD246" s="461"/>
      <c r="AE246" s="461"/>
      <c r="AF246" s="461"/>
      <c r="AG246" s="461"/>
      <c r="AH246" s="461"/>
      <c r="AI246" s="461"/>
      <c r="AJ246" s="461"/>
      <c r="AM246" s="47"/>
      <c r="AN246" s="47"/>
    </row>
    <row r="247" spans="1:40">
      <c r="A247" s="34"/>
      <c r="B247" s="48"/>
      <c r="C247" s="52"/>
      <c r="D247" s="52"/>
      <c r="E247" s="52"/>
      <c r="F247" s="52"/>
      <c r="G247" s="52"/>
      <c r="H247" s="52"/>
      <c r="I247" s="52"/>
      <c r="J247" s="52"/>
      <c r="K247" s="52"/>
      <c r="L247" s="458"/>
      <c r="M247" s="52"/>
      <c r="N247" s="52"/>
      <c r="O247" s="52"/>
      <c r="P247" s="52"/>
      <c r="Q247" s="52"/>
      <c r="R247" s="52"/>
      <c r="S247" s="1719"/>
      <c r="T247" s="1719"/>
      <c r="U247" s="1719"/>
      <c r="V247" s="1719"/>
      <c r="W247" s="52"/>
      <c r="X247" s="1719"/>
      <c r="Y247" s="1719"/>
      <c r="Z247" s="1719"/>
      <c r="AA247" s="1719"/>
      <c r="AB247" s="461"/>
      <c r="AC247" s="461"/>
      <c r="AD247" s="461"/>
      <c r="AE247" s="461"/>
      <c r="AF247" s="461"/>
      <c r="AG247" s="461"/>
      <c r="AH247" s="461"/>
      <c r="AI247" s="461"/>
      <c r="AJ247" s="461"/>
      <c r="AM247" s="47"/>
      <c r="AN247" s="47"/>
    </row>
    <row r="248" spans="1:40">
      <c r="A248" s="34"/>
      <c r="B248" s="48"/>
      <c r="C248" s="52"/>
      <c r="D248" s="52"/>
      <c r="E248" s="52"/>
      <c r="F248" s="52"/>
      <c r="G248" s="52"/>
      <c r="H248" s="52"/>
      <c r="I248" s="52"/>
      <c r="J248" s="52"/>
      <c r="K248" s="52"/>
      <c r="L248" s="458"/>
      <c r="M248" s="52"/>
      <c r="N248" s="52"/>
      <c r="O248" s="52"/>
      <c r="P248" s="52"/>
      <c r="Q248" s="52"/>
      <c r="R248" s="52"/>
      <c r="S248" s="1719"/>
      <c r="T248" s="1719"/>
      <c r="U248" s="1719"/>
      <c r="V248" s="1719"/>
      <c r="W248" s="52"/>
      <c r="X248" s="1719"/>
      <c r="Y248" s="1719"/>
      <c r="Z248" s="1719"/>
      <c r="AA248" s="1719"/>
      <c r="AB248" s="461"/>
      <c r="AC248" s="461"/>
      <c r="AD248" s="461"/>
      <c r="AE248" s="461"/>
      <c r="AF248" s="461"/>
      <c r="AG248" s="461"/>
      <c r="AH248" s="461"/>
      <c r="AI248" s="461"/>
      <c r="AJ248" s="461"/>
      <c r="AM248" s="47"/>
      <c r="AN248" s="47"/>
    </row>
    <row r="249" spans="1:40">
      <c r="A249" s="34"/>
      <c r="B249" s="48"/>
      <c r="C249" s="52"/>
      <c r="D249" s="52"/>
      <c r="E249" s="52"/>
      <c r="F249" s="52"/>
      <c r="G249" s="52"/>
      <c r="H249" s="52"/>
      <c r="I249" s="52"/>
      <c r="J249" s="52"/>
      <c r="K249" s="52"/>
      <c r="L249" s="458"/>
      <c r="M249" s="52"/>
      <c r="N249" s="52"/>
      <c r="O249" s="52"/>
      <c r="P249" s="52"/>
      <c r="Q249" s="52"/>
      <c r="R249" s="52"/>
      <c r="S249" s="1719"/>
      <c r="T249" s="1719"/>
      <c r="U249" s="1719"/>
      <c r="V249" s="1719"/>
      <c r="W249" s="52"/>
      <c r="X249" s="1719"/>
      <c r="Y249" s="1719"/>
      <c r="Z249" s="1719"/>
      <c r="AA249" s="1719"/>
      <c r="AB249" s="461"/>
      <c r="AC249" s="461"/>
      <c r="AD249" s="461"/>
      <c r="AE249" s="461"/>
      <c r="AF249" s="461"/>
      <c r="AG249" s="461"/>
      <c r="AH249" s="461"/>
      <c r="AI249" s="461"/>
      <c r="AJ249" s="461"/>
      <c r="AM249" s="47"/>
      <c r="AN249" s="47"/>
    </row>
    <row r="250" spans="1:40">
      <c r="A250" s="34"/>
      <c r="B250" s="48"/>
      <c r="C250" s="52"/>
      <c r="D250" s="52"/>
      <c r="E250" s="52"/>
      <c r="F250" s="52"/>
      <c r="G250" s="52"/>
      <c r="H250" s="52"/>
      <c r="I250" s="52"/>
      <c r="J250" s="52"/>
      <c r="K250" s="52"/>
      <c r="L250" s="458"/>
      <c r="M250" s="52"/>
      <c r="N250" s="52"/>
      <c r="O250" s="52"/>
      <c r="P250" s="52"/>
      <c r="Q250" s="52"/>
      <c r="R250" s="52"/>
      <c r="S250" s="1719"/>
      <c r="T250" s="1719"/>
      <c r="U250" s="1719"/>
      <c r="V250" s="1719"/>
      <c r="W250" s="52"/>
      <c r="X250" s="1719"/>
      <c r="Y250" s="1719"/>
      <c r="Z250" s="1719"/>
      <c r="AA250" s="1719"/>
      <c r="AB250" s="461"/>
      <c r="AC250" s="461"/>
      <c r="AD250" s="461"/>
      <c r="AE250" s="461"/>
      <c r="AF250" s="461"/>
      <c r="AG250" s="461"/>
      <c r="AH250" s="461"/>
      <c r="AI250" s="461"/>
      <c r="AJ250" s="461"/>
      <c r="AM250" s="47"/>
      <c r="AN250" s="47"/>
    </row>
    <row r="251" spans="1:40">
      <c r="A251" s="34"/>
      <c r="B251" s="48"/>
      <c r="C251" s="52"/>
      <c r="D251" s="52"/>
      <c r="E251" s="52"/>
      <c r="F251" s="52"/>
      <c r="G251" s="52"/>
      <c r="H251" s="52"/>
      <c r="I251" s="52"/>
      <c r="J251" s="52"/>
      <c r="K251" s="52"/>
      <c r="L251" s="458"/>
      <c r="M251" s="52"/>
      <c r="N251" s="52"/>
      <c r="O251" s="52"/>
      <c r="P251" s="52"/>
      <c r="Q251" s="52"/>
      <c r="R251" s="52"/>
      <c r="S251" s="1719"/>
      <c r="T251" s="1719"/>
      <c r="U251" s="1719"/>
      <c r="V251" s="1719"/>
      <c r="W251" s="52"/>
      <c r="X251" s="1719"/>
      <c r="Y251" s="1719"/>
      <c r="Z251" s="1719"/>
      <c r="AA251" s="1719"/>
      <c r="AB251" s="461"/>
      <c r="AC251" s="461"/>
      <c r="AD251" s="461"/>
      <c r="AE251" s="461"/>
      <c r="AF251" s="461"/>
      <c r="AG251" s="461"/>
      <c r="AH251" s="461"/>
      <c r="AI251" s="461"/>
      <c r="AJ251" s="461"/>
      <c r="AM251" s="47"/>
      <c r="AN251" s="47"/>
    </row>
    <row r="252" spans="1:40">
      <c r="A252" s="34"/>
      <c r="B252" s="48"/>
      <c r="C252" s="52"/>
      <c r="D252" s="52"/>
      <c r="E252" s="52"/>
      <c r="F252" s="52"/>
      <c r="G252" s="52"/>
      <c r="H252" s="52"/>
      <c r="I252" s="52"/>
      <c r="J252" s="52"/>
      <c r="K252" s="52"/>
      <c r="L252" s="458"/>
      <c r="M252" s="52"/>
      <c r="N252" s="52"/>
      <c r="O252" s="52"/>
      <c r="P252" s="52"/>
      <c r="Q252" s="52"/>
      <c r="R252" s="52"/>
      <c r="S252" s="1719"/>
      <c r="T252" s="1719"/>
      <c r="U252" s="1719"/>
      <c r="V252" s="1719"/>
      <c r="W252" s="52"/>
      <c r="X252" s="1719"/>
      <c r="Y252" s="1719"/>
      <c r="Z252" s="1719"/>
      <c r="AA252" s="1719"/>
      <c r="AB252" s="461"/>
      <c r="AC252" s="461"/>
      <c r="AD252" s="461"/>
      <c r="AE252" s="461"/>
      <c r="AF252" s="461"/>
      <c r="AG252" s="461"/>
      <c r="AH252" s="461"/>
      <c r="AI252" s="461"/>
      <c r="AJ252" s="461"/>
      <c r="AM252" s="47"/>
      <c r="AN252" s="47"/>
    </row>
    <row r="253" spans="1:40">
      <c r="A253" s="34"/>
      <c r="B253" s="48"/>
      <c r="C253" s="52"/>
      <c r="D253" s="52"/>
      <c r="E253" s="52"/>
      <c r="F253" s="52"/>
      <c r="G253" s="52"/>
      <c r="H253" s="52"/>
      <c r="I253" s="52"/>
      <c r="J253" s="52"/>
      <c r="K253" s="52"/>
      <c r="L253" s="458"/>
      <c r="M253" s="52"/>
      <c r="N253" s="52"/>
      <c r="O253" s="52"/>
      <c r="P253" s="52"/>
      <c r="Q253" s="52"/>
      <c r="R253" s="52"/>
      <c r="S253" s="1719"/>
      <c r="T253" s="1719"/>
      <c r="U253" s="1719"/>
      <c r="V253" s="1719"/>
      <c r="W253" s="52"/>
      <c r="X253" s="1719"/>
      <c r="Y253" s="1719"/>
      <c r="Z253" s="1719"/>
      <c r="AA253" s="1719"/>
      <c r="AB253" s="461"/>
      <c r="AC253" s="461"/>
      <c r="AD253" s="461"/>
      <c r="AE253" s="461"/>
      <c r="AF253" s="461"/>
      <c r="AG253" s="461"/>
      <c r="AH253" s="461"/>
      <c r="AI253" s="461"/>
      <c r="AJ253" s="461"/>
      <c r="AM253" s="47"/>
      <c r="AN253" s="47"/>
    </row>
    <row r="254" spans="1:40">
      <c r="A254" s="34"/>
      <c r="B254" s="48"/>
      <c r="C254" s="52"/>
      <c r="D254" s="52"/>
      <c r="E254" s="52"/>
      <c r="F254" s="52"/>
      <c r="G254" s="52"/>
      <c r="H254" s="52"/>
      <c r="I254" s="52"/>
      <c r="J254" s="52"/>
      <c r="K254" s="52"/>
      <c r="L254" s="458"/>
      <c r="M254" s="52"/>
      <c r="N254" s="52"/>
      <c r="O254" s="52"/>
      <c r="P254" s="52"/>
      <c r="Q254" s="52"/>
      <c r="R254" s="52"/>
      <c r="S254" s="1719"/>
      <c r="T254" s="1719"/>
      <c r="U254" s="1719"/>
      <c r="V254" s="1719"/>
      <c r="W254" s="52"/>
      <c r="X254" s="1719"/>
      <c r="Y254" s="1719"/>
      <c r="Z254" s="1719"/>
      <c r="AA254" s="1719"/>
      <c r="AB254" s="461"/>
      <c r="AC254" s="461"/>
      <c r="AD254" s="461"/>
      <c r="AE254" s="461"/>
      <c r="AF254" s="461"/>
      <c r="AG254" s="461"/>
      <c r="AH254" s="461"/>
      <c r="AI254" s="461"/>
      <c r="AJ254" s="461"/>
      <c r="AM254" s="47"/>
      <c r="AN254" s="47"/>
    </row>
    <row r="255" spans="1:40">
      <c r="A255" s="34"/>
      <c r="B255" s="48"/>
      <c r="C255" s="52"/>
      <c r="D255" s="52"/>
      <c r="E255" s="52"/>
      <c r="F255" s="52"/>
      <c r="G255" s="52"/>
      <c r="H255" s="52"/>
      <c r="I255" s="52"/>
      <c r="J255" s="52"/>
      <c r="K255" s="52"/>
      <c r="L255" s="458"/>
      <c r="M255" s="52"/>
      <c r="N255" s="52"/>
      <c r="O255" s="52"/>
      <c r="P255" s="52"/>
      <c r="Q255" s="52"/>
      <c r="R255" s="52"/>
      <c r="S255" s="1719"/>
      <c r="T255" s="1719"/>
      <c r="U255" s="1719"/>
      <c r="V255" s="1719"/>
      <c r="W255" s="52"/>
      <c r="X255" s="1719"/>
      <c r="Y255" s="1719"/>
      <c r="Z255" s="1719"/>
      <c r="AA255" s="1719"/>
      <c r="AB255" s="461"/>
      <c r="AC255" s="461"/>
      <c r="AD255" s="461"/>
      <c r="AE255" s="461"/>
      <c r="AF255" s="461"/>
      <c r="AG255" s="461"/>
      <c r="AH255" s="461"/>
      <c r="AI255" s="461"/>
      <c r="AJ255" s="461"/>
      <c r="AM255" s="47"/>
      <c r="AN255" s="47"/>
    </row>
    <row r="256" spans="1:40">
      <c r="A256" s="34"/>
      <c r="B256" s="48"/>
      <c r="C256" s="52"/>
      <c r="D256" s="52"/>
      <c r="E256" s="52"/>
      <c r="F256" s="52"/>
      <c r="G256" s="52"/>
      <c r="H256" s="52"/>
      <c r="I256" s="52"/>
      <c r="J256" s="52"/>
      <c r="K256" s="52"/>
      <c r="L256" s="458"/>
      <c r="M256" s="52"/>
      <c r="N256" s="52"/>
      <c r="O256" s="52"/>
      <c r="P256" s="52"/>
      <c r="Q256" s="52"/>
      <c r="R256" s="52"/>
      <c r="S256" s="1719"/>
      <c r="T256" s="1719"/>
      <c r="U256" s="1719"/>
      <c r="V256" s="1719"/>
      <c r="W256" s="52"/>
      <c r="X256" s="1719"/>
      <c r="Y256" s="1719"/>
      <c r="Z256" s="1719"/>
      <c r="AA256" s="1719"/>
      <c r="AB256" s="461"/>
      <c r="AC256" s="461"/>
      <c r="AD256" s="461"/>
      <c r="AE256" s="461"/>
      <c r="AF256" s="461"/>
      <c r="AG256" s="461"/>
      <c r="AH256" s="461"/>
      <c r="AI256" s="461"/>
      <c r="AJ256" s="461"/>
      <c r="AM256" s="47"/>
      <c r="AN256" s="47"/>
    </row>
    <row r="257" spans="1:40">
      <c r="A257" s="34"/>
      <c r="B257" s="48"/>
      <c r="C257" s="52"/>
      <c r="D257" s="52"/>
      <c r="E257" s="52"/>
      <c r="F257" s="52"/>
      <c r="G257" s="52"/>
      <c r="H257" s="52"/>
      <c r="I257" s="52"/>
      <c r="J257" s="52"/>
      <c r="K257" s="52"/>
      <c r="L257" s="458"/>
      <c r="M257" s="52"/>
      <c r="N257" s="52"/>
      <c r="O257" s="52"/>
      <c r="P257" s="52"/>
      <c r="Q257" s="52"/>
      <c r="R257" s="52"/>
      <c r="S257" s="1719"/>
      <c r="T257" s="1719"/>
      <c r="U257" s="1719"/>
      <c r="V257" s="1719"/>
      <c r="W257" s="52"/>
      <c r="X257" s="1719"/>
      <c r="Y257" s="1719"/>
      <c r="Z257" s="1719"/>
      <c r="AA257" s="1719"/>
      <c r="AB257" s="461"/>
      <c r="AC257" s="461"/>
      <c r="AD257" s="461"/>
      <c r="AE257" s="461"/>
      <c r="AF257" s="461"/>
      <c r="AG257" s="461"/>
      <c r="AH257" s="461"/>
      <c r="AI257" s="461"/>
      <c r="AJ257" s="461"/>
      <c r="AM257" s="47"/>
      <c r="AN257" s="47"/>
    </row>
    <row r="258" spans="1:40">
      <c r="A258" s="34"/>
      <c r="B258" s="48"/>
      <c r="C258" s="52"/>
      <c r="D258" s="52"/>
      <c r="E258" s="52"/>
      <c r="F258" s="52"/>
      <c r="G258" s="52"/>
      <c r="H258" s="52"/>
      <c r="I258" s="52"/>
      <c r="J258" s="52"/>
      <c r="K258" s="52"/>
      <c r="L258" s="458"/>
      <c r="M258" s="52"/>
      <c r="N258" s="52"/>
      <c r="O258" s="52"/>
      <c r="P258" s="52"/>
      <c r="Q258" s="52"/>
      <c r="R258" s="52"/>
      <c r="S258" s="1719"/>
      <c r="T258" s="1719"/>
      <c r="U258" s="1719"/>
      <c r="V258" s="1719"/>
      <c r="W258" s="52"/>
      <c r="X258" s="1719"/>
      <c r="Y258" s="1719"/>
      <c r="Z258" s="1719"/>
      <c r="AA258" s="1719"/>
      <c r="AB258" s="461"/>
      <c r="AC258" s="461"/>
      <c r="AD258" s="461"/>
      <c r="AE258" s="461"/>
      <c r="AF258" s="461"/>
      <c r="AG258" s="461"/>
      <c r="AH258" s="461"/>
      <c r="AI258" s="461"/>
      <c r="AJ258" s="461"/>
      <c r="AM258" s="47"/>
      <c r="AN258" s="47"/>
    </row>
    <row r="259" spans="1:40">
      <c r="A259" s="34"/>
      <c r="B259" s="48"/>
      <c r="C259" s="52"/>
      <c r="D259" s="52"/>
      <c r="E259" s="52"/>
      <c r="F259" s="52"/>
      <c r="G259" s="52"/>
      <c r="H259" s="52"/>
      <c r="I259" s="52"/>
      <c r="J259" s="52"/>
      <c r="K259" s="52"/>
      <c r="L259" s="458"/>
      <c r="M259" s="52"/>
      <c r="N259" s="52"/>
      <c r="O259" s="52"/>
      <c r="P259" s="52"/>
      <c r="Q259" s="52"/>
      <c r="R259" s="52"/>
      <c r="S259" s="1719"/>
      <c r="T259" s="1719"/>
      <c r="U259" s="1719"/>
      <c r="V259" s="1719"/>
      <c r="W259" s="52"/>
      <c r="X259" s="1719"/>
      <c r="Y259" s="1719"/>
      <c r="Z259" s="1719"/>
      <c r="AA259" s="1719"/>
      <c r="AB259" s="461"/>
      <c r="AC259" s="461"/>
      <c r="AD259" s="461"/>
      <c r="AE259" s="461"/>
      <c r="AF259" s="461"/>
      <c r="AG259" s="461"/>
      <c r="AH259" s="461"/>
      <c r="AI259" s="461"/>
      <c r="AJ259" s="461"/>
      <c r="AM259" s="47"/>
      <c r="AN259" s="47"/>
    </row>
    <row r="260" spans="1:40">
      <c r="A260" s="34"/>
      <c r="B260" s="48"/>
      <c r="C260" s="52"/>
      <c r="D260" s="52"/>
      <c r="E260" s="52"/>
      <c r="F260" s="52"/>
      <c r="G260" s="52"/>
      <c r="H260" s="52"/>
      <c r="I260" s="52"/>
      <c r="J260" s="52"/>
      <c r="K260" s="52"/>
      <c r="L260" s="458"/>
      <c r="M260" s="52"/>
      <c r="N260" s="52"/>
      <c r="O260" s="52"/>
      <c r="P260" s="52"/>
      <c r="Q260" s="52"/>
      <c r="R260" s="52"/>
      <c r="S260" s="1719"/>
      <c r="T260" s="1719"/>
      <c r="U260" s="1719"/>
      <c r="V260" s="1719"/>
      <c r="W260" s="52"/>
      <c r="X260" s="1719"/>
      <c r="Y260" s="1719"/>
      <c r="Z260" s="1719"/>
      <c r="AA260" s="1719"/>
      <c r="AB260" s="461"/>
      <c r="AC260" s="461"/>
      <c r="AD260" s="461"/>
      <c r="AE260" s="461"/>
      <c r="AF260" s="461"/>
      <c r="AG260" s="461"/>
      <c r="AH260" s="461"/>
      <c r="AI260" s="461"/>
      <c r="AJ260" s="461"/>
    </row>
    <row r="261" spans="1:40">
      <c r="A261" s="34"/>
      <c r="B261" s="48"/>
      <c r="C261" s="52"/>
      <c r="D261" s="52"/>
      <c r="E261" s="52"/>
      <c r="F261" s="52"/>
      <c r="G261" s="52"/>
      <c r="H261" s="52"/>
      <c r="I261" s="52"/>
      <c r="J261" s="52"/>
      <c r="K261" s="52"/>
      <c r="L261" s="458"/>
      <c r="M261" s="52"/>
      <c r="N261" s="52"/>
      <c r="O261" s="52"/>
      <c r="P261" s="52"/>
      <c r="Q261" s="52"/>
      <c r="R261" s="52"/>
      <c r="S261" s="1719"/>
      <c r="T261" s="1719"/>
      <c r="U261" s="1719"/>
      <c r="V261" s="1719"/>
      <c r="W261" s="52"/>
      <c r="X261" s="1719"/>
      <c r="Y261" s="1719"/>
      <c r="Z261" s="1719"/>
      <c r="AA261" s="1719"/>
      <c r="AB261" s="461"/>
      <c r="AC261" s="461"/>
      <c r="AD261" s="461"/>
      <c r="AE261" s="461"/>
      <c r="AF261" s="461"/>
      <c r="AG261" s="461"/>
      <c r="AH261" s="461"/>
      <c r="AI261" s="461"/>
      <c r="AJ261" s="461"/>
      <c r="AK261" s="34"/>
    </row>
    <row r="262" spans="1:40">
      <c r="A262" s="34"/>
      <c r="B262" s="48"/>
      <c r="C262" s="52"/>
      <c r="D262" s="52"/>
      <c r="E262" s="52"/>
      <c r="F262" s="52"/>
      <c r="G262" s="52"/>
      <c r="H262" s="52"/>
      <c r="I262" s="52"/>
      <c r="J262" s="52"/>
      <c r="K262" s="52"/>
      <c r="L262" s="458"/>
      <c r="M262" s="52"/>
      <c r="N262" s="52"/>
      <c r="O262" s="52"/>
      <c r="P262" s="52"/>
      <c r="Q262" s="52"/>
      <c r="R262" s="52"/>
      <c r="S262" s="1719"/>
      <c r="T262" s="1719"/>
      <c r="U262" s="1719"/>
      <c r="V262" s="1719"/>
      <c r="W262" s="52"/>
      <c r="X262" s="1719"/>
      <c r="Y262" s="1719"/>
      <c r="Z262" s="1719"/>
      <c r="AA262" s="1719"/>
      <c r="AB262" s="461"/>
      <c r="AC262" s="461"/>
      <c r="AD262" s="461"/>
      <c r="AE262" s="461"/>
      <c r="AF262" s="461"/>
      <c r="AG262" s="461"/>
      <c r="AH262" s="461"/>
      <c r="AI262" s="461"/>
      <c r="AJ262" s="461"/>
      <c r="AK262" s="34"/>
    </row>
    <row r="263" spans="1:40">
      <c r="A263" s="34"/>
      <c r="B263" s="48"/>
      <c r="C263" s="52"/>
      <c r="D263" s="52"/>
      <c r="E263" s="52"/>
      <c r="F263" s="52"/>
      <c r="G263" s="52"/>
      <c r="H263" s="52"/>
      <c r="I263" s="52"/>
      <c r="J263" s="52"/>
      <c r="K263" s="52"/>
      <c r="L263" s="458"/>
      <c r="M263" s="52"/>
      <c r="N263" s="52"/>
      <c r="O263" s="52"/>
      <c r="P263" s="52"/>
      <c r="Q263" s="52"/>
      <c r="R263" s="52"/>
      <c r="S263" s="1719"/>
      <c r="T263" s="1719"/>
      <c r="U263" s="1719"/>
      <c r="V263" s="1719"/>
      <c r="W263" s="52"/>
      <c r="X263" s="1719"/>
      <c r="Y263" s="1719"/>
      <c r="Z263" s="1719"/>
      <c r="AA263" s="1719"/>
      <c r="AB263" s="461"/>
      <c r="AC263" s="461"/>
      <c r="AD263" s="461"/>
      <c r="AE263" s="461"/>
      <c r="AF263" s="461"/>
      <c r="AG263" s="461"/>
      <c r="AH263" s="461"/>
      <c r="AI263" s="461"/>
      <c r="AJ263" s="461"/>
      <c r="AK263" s="34"/>
    </row>
    <row r="264" spans="1:40">
      <c r="A264" s="34"/>
      <c r="B264" s="48"/>
      <c r="C264" s="52"/>
      <c r="D264" s="52"/>
      <c r="E264" s="52"/>
      <c r="F264" s="52"/>
      <c r="G264" s="52"/>
      <c r="H264" s="52"/>
      <c r="I264" s="52"/>
      <c r="J264" s="52"/>
      <c r="K264" s="52"/>
      <c r="L264" s="458"/>
      <c r="M264" s="52"/>
      <c r="N264" s="52"/>
      <c r="O264" s="52"/>
      <c r="P264" s="52"/>
      <c r="Q264" s="52"/>
      <c r="R264" s="52"/>
      <c r="S264" s="1719"/>
      <c r="T264" s="1719"/>
      <c r="U264" s="1719"/>
      <c r="V264" s="1719"/>
      <c r="W264" s="52"/>
      <c r="X264" s="1719"/>
      <c r="Y264" s="1719"/>
      <c r="Z264" s="1719"/>
      <c r="AA264" s="1719"/>
      <c r="AB264" s="461"/>
      <c r="AC264" s="461"/>
      <c r="AD264" s="461"/>
      <c r="AE264" s="461"/>
      <c r="AF264" s="461"/>
      <c r="AG264" s="461"/>
      <c r="AH264" s="461"/>
      <c r="AI264" s="461"/>
      <c r="AJ264" s="461"/>
      <c r="AK264" s="34"/>
    </row>
    <row r="265" spans="1:40">
      <c r="A265" s="34"/>
      <c r="B265" s="48"/>
      <c r="C265" s="52"/>
      <c r="D265" s="52"/>
      <c r="E265" s="52"/>
      <c r="F265" s="52"/>
      <c r="G265" s="52"/>
      <c r="H265" s="52"/>
      <c r="I265" s="52"/>
      <c r="J265" s="52"/>
      <c r="K265" s="52"/>
      <c r="L265" s="458"/>
      <c r="M265" s="52"/>
      <c r="N265" s="52"/>
      <c r="O265" s="52"/>
      <c r="P265" s="52"/>
      <c r="Q265" s="52"/>
      <c r="R265" s="52"/>
      <c r="S265" s="1719"/>
      <c r="T265" s="1719"/>
      <c r="U265" s="1719"/>
      <c r="V265" s="1719"/>
      <c r="W265" s="52"/>
      <c r="X265" s="1719"/>
      <c r="Y265" s="1719"/>
      <c r="Z265" s="1719"/>
      <c r="AA265" s="1719"/>
      <c r="AB265" s="461"/>
      <c r="AC265" s="461"/>
      <c r="AD265" s="461"/>
      <c r="AE265" s="461"/>
      <c r="AF265" s="461"/>
      <c r="AG265" s="461"/>
      <c r="AH265" s="461"/>
      <c r="AI265" s="461"/>
      <c r="AJ265" s="461"/>
      <c r="AK265" s="34"/>
    </row>
    <row r="266" spans="1:40">
      <c r="A266" s="34"/>
      <c r="B266" s="48"/>
      <c r="C266" s="52"/>
      <c r="D266" s="52"/>
      <c r="E266" s="52"/>
      <c r="F266" s="52"/>
      <c r="G266" s="52"/>
      <c r="H266" s="52"/>
      <c r="I266" s="52"/>
      <c r="J266" s="52"/>
      <c r="K266" s="52"/>
      <c r="L266" s="458"/>
      <c r="M266" s="52"/>
      <c r="N266" s="52"/>
      <c r="O266" s="52"/>
      <c r="P266" s="52"/>
      <c r="Q266" s="52"/>
      <c r="R266" s="52"/>
      <c r="S266" s="1719"/>
      <c r="T266" s="1719"/>
      <c r="U266" s="1719"/>
      <c r="V266" s="1719"/>
      <c r="W266" s="52"/>
      <c r="X266" s="1719"/>
      <c r="Y266" s="1719"/>
      <c r="Z266" s="1719"/>
      <c r="AA266" s="1719"/>
      <c r="AB266" s="461"/>
      <c r="AC266" s="461"/>
      <c r="AD266" s="461"/>
      <c r="AE266" s="461"/>
      <c r="AF266" s="461"/>
      <c r="AG266" s="461"/>
      <c r="AH266" s="461"/>
      <c r="AI266" s="461"/>
      <c r="AJ266" s="461"/>
      <c r="AK266" s="34"/>
    </row>
    <row r="267" spans="1:40">
      <c r="A267" s="34"/>
      <c r="B267" s="48"/>
      <c r="C267" s="52"/>
      <c r="D267" s="52"/>
      <c r="E267" s="52"/>
      <c r="F267" s="52"/>
      <c r="G267" s="52"/>
      <c r="H267" s="52"/>
      <c r="I267" s="52"/>
      <c r="J267" s="52"/>
      <c r="K267" s="52"/>
      <c r="L267" s="458"/>
      <c r="M267" s="52"/>
      <c r="N267" s="52"/>
      <c r="O267" s="52"/>
      <c r="P267" s="52"/>
      <c r="Q267" s="52"/>
      <c r="R267" s="52"/>
      <c r="S267" s="1719"/>
      <c r="T267" s="1719"/>
      <c r="U267" s="1719"/>
      <c r="V267" s="1719"/>
      <c r="W267" s="52"/>
      <c r="X267" s="1719"/>
      <c r="Y267" s="1719"/>
      <c r="Z267" s="1719"/>
      <c r="AA267" s="1719"/>
      <c r="AB267" s="461"/>
      <c r="AC267" s="461"/>
      <c r="AD267" s="461"/>
      <c r="AE267" s="461"/>
      <c r="AF267" s="461"/>
      <c r="AG267" s="461"/>
      <c r="AH267" s="461"/>
      <c r="AI267" s="461"/>
      <c r="AJ267" s="461"/>
      <c r="AK267" s="34"/>
    </row>
    <row r="268" spans="1:40">
      <c r="A268" s="34"/>
      <c r="B268" s="48"/>
      <c r="C268" s="52"/>
      <c r="D268" s="52"/>
      <c r="E268" s="52"/>
      <c r="F268" s="52"/>
      <c r="G268" s="52"/>
      <c r="H268" s="52"/>
      <c r="I268" s="52"/>
      <c r="J268" s="52"/>
      <c r="K268" s="52"/>
      <c r="L268" s="458"/>
      <c r="M268" s="52"/>
      <c r="N268" s="52"/>
      <c r="O268" s="52"/>
      <c r="P268" s="52"/>
      <c r="Q268" s="52"/>
      <c r="R268" s="52"/>
      <c r="S268" s="1719"/>
      <c r="T268" s="1719"/>
      <c r="U268" s="1719"/>
      <c r="V268" s="1719"/>
      <c r="W268" s="52"/>
      <c r="X268" s="1719"/>
      <c r="Y268" s="1719"/>
      <c r="Z268" s="1719"/>
      <c r="AA268" s="1719"/>
      <c r="AB268" s="461"/>
      <c r="AC268" s="461"/>
      <c r="AD268" s="461"/>
      <c r="AE268" s="461"/>
      <c r="AF268" s="461"/>
      <c r="AG268" s="461"/>
      <c r="AH268" s="461"/>
      <c r="AI268" s="461"/>
      <c r="AJ268" s="461"/>
      <c r="AK268" s="34"/>
    </row>
    <row r="269" spans="1:40">
      <c r="A269" s="34"/>
      <c r="B269" s="48"/>
      <c r="C269" s="52"/>
      <c r="D269" s="52"/>
      <c r="E269" s="52"/>
      <c r="F269" s="52"/>
      <c r="G269" s="52"/>
      <c r="H269" s="52"/>
      <c r="I269" s="52"/>
      <c r="J269" s="52"/>
      <c r="K269" s="52"/>
      <c r="L269" s="458"/>
      <c r="M269" s="52"/>
      <c r="N269" s="52"/>
      <c r="O269" s="52"/>
      <c r="P269" s="52"/>
      <c r="Q269" s="52"/>
      <c r="R269" s="52"/>
      <c r="S269" s="1719"/>
      <c r="T269" s="1719"/>
      <c r="U269" s="1719"/>
      <c r="V269" s="1719"/>
      <c r="W269" s="52"/>
      <c r="X269" s="1719"/>
      <c r="Y269" s="1719"/>
      <c r="Z269" s="1719"/>
      <c r="AA269" s="1719"/>
      <c r="AB269" s="461"/>
      <c r="AC269" s="461"/>
      <c r="AD269" s="461"/>
      <c r="AE269" s="461"/>
      <c r="AF269" s="461"/>
      <c r="AG269" s="461"/>
      <c r="AH269" s="461"/>
      <c r="AI269" s="461"/>
      <c r="AJ269" s="461"/>
      <c r="AK269" s="34"/>
    </row>
    <row r="270" spans="1:40">
      <c r="A270" s="34"/>
      <c r="B270" s="48"/>
      <c r="C270" s="52"/>
      <c r="D270" s="52"/>
      <c r="E270" s="52"/>
      <c r="F270" s="52"/>
      <c r="G270" s="52"/>
      <c r="H270" s="52"/>
      <c r="I270" s="52"/>
      <c r="J270" s="52"/>
      <c r="K270" s="52"/>
      <c r="L270" s="458"/>
      <c r="M270" s="52"/>
      <c r="N270" s="52"/>
      <c r="O270" s="52"/>
      <c r="P270" s="52"/>
      <c r="Q270" s="52"/>
      <c r="R270" s="52"/>
      <c r="S270" s="1719"/>
      <c r="T270" s="1719"/>
      <c r="U270" s="1719"/>
      <c r="V270" s="1719"/>
      <c r="W270" s="52"/>
      <c r="X270" s="1719"/>
      <c r="Y270" s="1719"/>
      <c r="Z270" s="1719"/>
      <c r="AA270" s="1719"/>
      <c r="AB270" s="461"/>
      <c r="AC270" s="461"/>
      <c r="AD270" s="461"/>
      <c r="AE270" s="461"/>
      <c r="AF270" s="461"/>
      <c r="AG270" s="461"/>
      <c r="AH270" s="461"/>
      <c r="AI270" s="461"/>
      <c r="AJ270" s="461"/>
      <c r="AK270" s="34"/>
    </row>
    <row r="271" spans="1:40">
      <c r="A271" s="34"/>
      <c r="B271" s="48"/>
      <c r="C271" s="52"/>
      <c r="D271" s="52"/>
      <c r="E271" s="52"/>
      <c r="F271" s="52"/>
      <c r="G271" s="52"/>
      <c r="H271" s="52"/>
      <c r="I271" s="52"/>
      <c r="J271" s="52"/>
      <c r="K271" s="52"/>
      <c r="L271" s="458"/>
      <c r="M271" s="52"/>
      <c r="N271" s="52"/>
      <c r="O271" s="52"/>
      <c r="P271" s="52"/>
      <c r="Q271" s="52"/>
      <c r="R271" s="52"/>
      <c r="S271" s="1719"/>
      <c r="T271" s="1719"/>
      <c r="U271" s="1719"/>
      <c r="V271" s="1719"/>
      <c r="W271" s="52"/>
      <c r="X271" s="1719"/>
      <c r="Y271" s="1719"/>
      <c r="Z271" s="1719"/>
      <c r="AA271" s="1719"/>
      <c r="AB271" s="461"/>
      <c r="AC271" s="461"/>
      <c r="AD271" s="461"/>
      <c r="AE271" s="461"/>
      <c r="AF271" s="461"/>
      <c r="AG271" s="461"/>
      <c r="AH271" s="461"/>
      <c r="AI271" s="461"/>
      <c r="AJ271" s="461"/>
      <c r="AK271" s="34"/>
    </row>
    <row r="272" spans="1:40">
      <c r="A272" s="34"/>
      <c r="B272" s="48"/>
      <c r="C272" s="52"/>
      <c r="D272" s="52"/>
      <c r="E272" s="52"/>
      <c r="F272" s="52"/>
      <c r="G272" s="52"/>
      <c r="H272" s="52"/>
      <c r="I272" s="52"/>
      <c r="J272" s="52"/>
      <c r="K272" s="52"/>
      <c r="L272" s="458"/>
      <c r="M272" s="52"/>
      <c r="N272" s="52"/>
      <c r="O272" s="52"/>
      <c r="P272" s="52"/>
      <c r="Q272" s="52"/>
      <c r="R272" s="52"/>
      <c r="S272" s="1719"/>
      <c r="T272" s="1719"/>
      <c r="U272" s="1719"/>
      <c r="V272" s="1719"/>
      <c r="W272" s="52"/>
      <c r="X272" s="1719"/>
      <c r="Y272" s="1719"/>
      <c r="Z272" s="1719"/>
      <c r="AA272" s="1719"/>
      <c r="AB272" s="461"/>
      <c r="AC272" s="461"/>
      <c r="AD272" s="461"/>
      <c r="AE272" s="461"/>
      <c r="AF272" s="461"/>
      <c r="AG272" s="461"/>
      <c r="AH272" s="461"/>
      <c r="AI272" s="461"/>
      <c r="AJ272" s="461"/>
      <c r="AK272" s="34"/>
    </row>
    <row r="273" spans="1:37">
      <c r="A273" s="34"/>
      <c r="B273" s="48"/>
      <c r="C273" s="52"/>
      <c r="D273" s="52"/>
      <c r="E273" s="52"/>
      <c r="F273" s="52"/>
      <c r="G273" s="52"/>
      <c r="H273" s="52"/>
      <c r="I273" s="52"/>
      <c r="J273" s="52"/>
      <c r="K273" s="52"/>
      <c r="L273" s="458"/>
      <c r="M273" s="52"/>
      <c r="N273" s="52"/>
      <c r="O273" s="52"/>
      <c r="P273" s="52"/>
      <c r="Q273" s="52"/>
      <c r="R273" s="52"/>
      <c r="S273" s="1719"/>
      <c r="T273" s="1719"/>
      <c r="U273" s="1719"/>
      <c r="V273" s="1719"/>
      <c r="W273" s="52"/>
      <c r="X273" s="1719"/>
      <c r="Y273" s="1719"/>
      <c r="Z273" s="1719"/>
      <c r="AA273" s="1719"/>
      <c r="AB273" s="461"/>
      <c r="AC273" s="461"/>
      <c r="AD273" s="461"/>
      <c r="AE273" s="461"/>
      <c r="AF273" s="461"/>
      <c r="AG273" s="461"/>
      <c r="AH273" s="461"/>
      <c r="AI273" s="461"/>
      <c r="AJ273" s="461"/>
      <c r="AK273" s="34"/>
    </row>
    <row r="274" spans="1:37">
      <c r="A274" s="34"/>
      <c r="B274" s="48"/>
      <c r="C274" s="52"/>
      <c r="D274" s="52"/>
      <c r="E274" s="52"/>
      <c r="F274" s="52"/>
      <c r="G274" s="52"/>
      <c r="H274" s="52"/>
      <c r="I274" s="52"/>
      <c r="J274" s="52"/>
      <c r="K274" s="52"/>
      <c r="L274" s="458"/>
      <c r="M274" s="52"/>
      <c r="N274" s="52"/>
      <c r="O274" s="52"/>
      <c r="P274" s="52"/>
      <c r="Q274" s="52"/>
      <c r="R274" s="52"/>
      <c r="S274" s="1719"/>
      <c r="T274" s="1719"/>
      <c r="U274" s="1719"/>
      <c r="V274" s="1719"/>
      <c r="W274" s="52"/>
      <c r="X274" s="1719"/>
      <c r="Y274" s="1719"/>
      <c r="Z274" s="1719"/>
      <c r="AA274" s="1719"/>
      <c r="AB274" s="461"/>
      <c r="AC274" s="461"/>
      <c r="AD274" s="461"/>
      <c r="AE274" s="461"/>
      <c r="AF274" s="461"/>
      <c r="AG274" s="461"/>
      <c r="AH274" s="461"/>
      <c r="AI274" s="461"/>
      <c r="AJ274" s="461"/>
      <c r="AK274" s="34"/>
    </row>
    <row r="275" spans="1:37">
      <c r="A275" s="34"/>
      <c r="B275" s="48"/>
      <c r="C275" s="52"/>
      <c r="D275" s="52"/>
      <c r="E275" s="52"/>
      <c r="F275" s="52"/>
      <c r="G275" s="52"/>
      <c r="H275" s="52"/>
      <c r="I275" s="52"/>
      <c r="J275" s="52"/>
      <c r="K275" s="52"/>
      <c r="L275" s="458"/>
      <c r="M275" s="52"/>
      <c r="N275" s="52"/>
      <c r="O275" s="52"/>
      <c r="P275" s="52"/>
      <c r="Q275" s="52"/>
      <c r="R275" s="52"/>
      <c r="S275" s="1719"/>
      <c r="T275" s="1719"/>
      <c r="U275" s="1719"/>
      <c r="V275" s="1719"/>
      <c r="W275" s="52"/>
      <c r="X275" s="1719"/>
      <c r="Y275" s="1719"/>
      <c r="Z275" s="1719"/>
      <c r="AA275" s="1719"/>
      <c r="AB275" s="461"/>
      <c r="AC275" s="461"/>
      <c r="AD275" s="461"/>
      <c r="AE275" s="461"/>
      <c r="AF275" s="461"/>
      <c r="AG275" s="461"/>
      <c r="AH275" s="461"/>
      <c r="AI275" s="461"/>
      <c r="AJ275" s="461"/>
      <c r="AK275" s="34"/>
    </row>
    <row r="276" spans="1:37">
      <c r="A276" s="34"/>
      <c r="B276" s="48"/>
      <c r="C276" s="52"/>
      <c r="D276" s="52"/>
      <c r="E276" s="52"/>
      <c r="F276" s="52"/>
      <c r="G276" s="52"/>
      <c r="H276" s="52"/>
      <c r="I276" s="52"/>
      <c r="J276" s="52"/>
      <c r="K276" s="52"/>
      <c r="L276" s="458"/>
      <c r="M276" s="52"/>
      <c r="N276" s="52"/>
      <c r="O276" s="52"/>
      <c r="P276" s="52"/>
      <c r="Q276" s="52"/>
      <c r="R276" s="52"/>
      <c r="S276" s="1719"/>
      <c r="T276" s="1719"/>
      <c r="U276" s="1719"/>
      <c r="V276" s="1719"/>
      <c r="W276" s="52"/>
      <c r="X276" s="1719"/>
      <c r="Y276" s="1719"/>
      <c r="Z276" s="1719"/>
      <c r="AA276" s="1719"/>
      <c r="AB276" s="461"/>
      <c r="AC276" s="461"/>
      <c r="AD276" s="461"/>
      <c r="AE276" s="461"/>
      <c r="AF276" s="461"/>
      <c r="AG276" s="461"/>
      <c r="AH276" s="461"/>
      <c r="AI276" s="461"/>
      <c r="AJ276" s="461"/>
      <c r="AK276" s="34"/>
    </row>
    <row r="277" spans="1:37">
      <c r="A277" s="34"/>
      <c r="B277" s="48"/>
      <c r="C277" s="52"/>
      <c r="D277" s="52"/>
      <c r="E277" s="52"/>
      <c r="F277" s="52"/>
      <c r="G277" s="52"/>
      <c r="H277" s="52"/>
      <c r="I277" s="52"/>
      <c r="J277" s="52"/>
      <c r="K277" s="52"/>
      <c r="L277" s="458"/>
      <c r="M277" s="52"/>
      <c r="N277" s="52"/>
      <c r="O277" s="52"/>
      <c r="P277" s="52"/>
      <c r="Q277" s="52"/>
      <c r="R277" s="52"/>
      <c r="S277" s="1719"/>
      <c r="T277" s="1719"/>
      <c r="U277" s="1719"/>
      <c r="V277" s="1719"/>
      <c r="W277" s="52"/>
      <c r="X277" s="1719"/>
      <c r="Y277" s="1719"/>
      <c r="Z277" s="1719"/>
      <c r="AA277" s="1719"/>
      <c r="AB277" s="461"/>
      <c r="AC277" s="461"/>
      <c r="AD277" s="461"/>
      <c r="AE277" s="461"/>
      <c r="AF277" s="461"/>
      <c r="AG277" s="461"/>
      <c r="AH277" s="461"/>
      <c r="AI277" s="461"/>
      <c r="AJ277" s="461"/>
      <c r="AK277" s="34"/>
    </row>
    <row r="278" spans="1:37">
      <c r="A278" s="34"/>
      <c r="B278" s="48"/>
      <c r="C278" s="52"/>
      <c r="D278" s="52"/>
      <c r="E278" s="52"/>
      <c r="F278" s="52"/>
      <c r="G278" s="52"/>
      <c r="H278" s="52"/>
      <c r="I278" s="52"/>
      <c r="J278" s="52"/>
      <c r="K278" s="52"/>
      <c r="L278" s="458"/>
      <c r="M278" s="52"/>
      <c r="N278" s="52"/>
      <c r="O278" s="52"/>
      <c r="P278" s="52"/>
      <c r="Q278" s="52"/>
      <c r="R278" s="52"/>
      <c r="S278" s="1719"/>
      <c r="T278" s="1719"/>
      <c r="U278" s="1719"/>
      <c r="V278" s="1719"/>
      <c r="W278" s="52"/>
      <c r="X278" s="1719"/>
      <c r="Y278" s="1719"/>
      <c r="Z278" s="1719"/>
      <c r="AA278" s="1719"/>
      <c r="AB278" s="461"/>
      <c r="AC278" s="461"/>
      <c r="AD278" s="461"/>
      <c r="AE278" s="461"/>
      <c r="AF278" s="461"/>
      <c r="AG278" s="461"/>
      <c r="AH278" s="461"/>
      <c r="AI278" s="461"/>
      <c r="AJ278" s="461"/>
      <c r="AK278" s="34"/>
    </row>
    <row r="279" spans="1:37">
      <c r="A279" s="34"/>
      <c r="B279" s="48"/>
      <c r="C279" s="52"/>
      <c r="D279" s="52"/>
      <c r="E279" s="52"/>
      <c r="F279" s="52"/>
      <c r="G279" s="52"/>
      <c r="H279" s="52"/>
      <c r="I279" s="52"/>
      <c r="J279" s="52"/>
      <c r="K279" s="52"/>
      <c r="L279" s="458"/>
      <c r="M279" s="52"/>
      <c r="N279" s="52"/>
      <c r="O279" s="52"/>
      <c r="P279" s="52"/>
      <c r="Q279" s="52"/>
      <c r="R279" s="52"/>
      <c r="S279" s="1719"/>
      <c r="T279" s="1719"/>
      <c r="U279" s="1719"/>
      <c r="V279" s="1719"/>
      <c r="W279" s="52"/>
      <c r="X279" s="1719"/>
      <c r="Y279" s="1719"/>
      <c r="Z279" s="1719"/>
      <c r="AA279" s="1719"/>
      <c r="AB279" s="461"/>
      <c r="AC279" s="461"/>
      <c r="AD279" s="461"/>
      <c r="AE279" s="461"/>
      <c r="AF279" s="461"/>
      <c r="AG279" s="461"/>
      <c r="AH279" s="461"/>
      <c r="AI279" s="461"/>
      <c r="AJ279" s="461"/>
      <c r="AK279" s="34"/>
    </row>
    <row r="280" spans="1:37">
      <c r="A280" s="34"/>
      <c r="B280" s="48"/>
      <c r="C280" s="52"/>
      <c r="D280" s="52"/>
      <c r="E280" s="52"/>
      <c r="F280" s="52"/>
      <c r="G280" s="52"/>
      <c r="H280" s="52"/>
      <c r="I280" s="52"/>
      <c r="J280" s="52"/>
      <c r="K280" s="52"/>
      <c r="L280" s="458"/>
      <c r="M280" s="52"/>
      <c r="N280" s="52"/>
      <c r="O280" s="52"/>
      <c r="P280" s="52"/>
      <c r="Q280" s="52"/>
      <c r="R280" s="52"/>
      <c r="S280" s="1719"/>
      <c r="T280" s="1719"/>
      <c r="U280" s="1719"/>
      <c r="V280" s="1719"/>
      <c r="W280" s="52"/>
      <c r="X280" s="1719"/>
      <c r="Y280" s="1719"/>
      <c r="Z280" s="1719"/>
      <c r="AA280" s="1719"/>
      <c r="AB280" s="461"/>
      <c r="AC280" s="461"/>
      <c r="AD280" s="461"/>
      <c r="AE280" s="461"/>
      <c r="AF280" s="461"/>
      <c r="AG280" s="461"/>
      <c r="AH280" s="461"/>
      <c r="AI280" s="461"/>
      <c r="AJ280" s="461"/>
      <c r="AK280" s="34"/>
    </row>
    <row r="281" spans="1:37">
      <c r="A281" s="34"/>
      <c r="B281" s="48"/>
      <c r="C281" s="52"/>
      <c r="D281" s="52"/>
      <c r="E281" s="52"/>
      <c r="F281" s="52"/>
      <c r="G281" s="52"/>
      <c r="H281" s="52"/>
      <c r="I281" s="52"/>
      <c r="J281" s="52"/>
      <c r="K281" s="52"/>
      <c r="L281" s="458"/>
      <c r="M281" s="52"/>
      <c r="N281" s="52"/>
      <c r="O281" s="52"/>
      <c r="P281" s="52"/>
      <c r="Q281" s="52"/>
      <c r="R281" s="52"/>
      <c r="S281" s="1719"/>
      <c r="T281" s="1719"/>
      <c r="U281" s="1719"/>
      <c r="V281" s="1719"/>
      <c r="W281" s="52"/>
      <c r="X281" s="1719"/>
      <c r="Y281" s="1719"/>
      <c r="Z281" s="1719"/>
      <c r="AA281" s="1719"/>
      <c r="AB281" s="461"/>
      <c r="AC281" s="461"/>
      <c r="AD281" s="461"/>
      <c r="AE281" s="461"/>
      <c r="AF281" s="461"/>
      <c r="AG281" s="461"/>
      <c r="AH281" s="461"/>
      <c r="AI281" s="461"/>
      <c r="AJ281" s="461"/>
      <c r="AK281" s="34"/>
    </row>
    <row r="282" spans="1:37">
      <c r="A282" s="34"/>
      <c r="B282" s="48"/>
      <c r="C282" s="52"/>
      <c r="D282" s="52"/>
      <c r="E282" s="52"/>
      <c r="F282" s="52"/>
      <c r="G282" s="52"/>
      <c r="H282" s="52"/>
      <c r="I282" s="52"/>
      <c r="J282" s="52"/>
      <c r="K282" s="52"/>
      <c r="L282" s="458"/>
      <c r="M282" s="52"/>
      <c r="N282" s="52"/>
      <c r="O282" s="52"/>
      <c r="P282" s="52"/>
      <c r="Q282" s="52"/>
      <c r="R282" s="52"/>
      <c r="S282" s="1719"/>
      <c r="T282" s="1719"/>
      <c r="U282" s="1719"/>
      <c r="V282" s="1719"/>
      <c r="W282" s="52"/>
      <c r="X282" s="1719"/>
      <c r="Y282" s="1719"/>
      <c r="Z282" s="1719"/>
      <c r="AA282" s="1719"/>
      <c r="AB282" s="461"/>
      <c r="AC282" s="461"/>
      <c r="AD282" s="461"/>
      <c r="AE282" s="461"/>
      <c r="AF282" s="461"/>
      <c r="AG282" s="461"/>
      <c r="AH282" s="461"/>
      <c r="AI282" s="461"/>
      <c r="AJ282" s="461"/>
      <c r="AK282" s="34"/>
    </row>
    <row r="283" spans="1:37">
      <c r="A283" s="34"/>
      <c r="B283" s="48"/>
      <c r="C283" s="52"/>
      <c r="D283" s="52"/>
      <c r="E283" s="52"/>
      <c r="F283" s="52"/>
      <c r="G283" s="52"/>
      <c r="H283" s="52"/>
      <c r="I283" s="52"/>
      <c r="J283" s="52"/>
      <c r="K283" s="52"/>
      <c r="L283" s="458"/>
      <c r="M283" s="52"/>
      <c r="N283" s="52"/>
      <c r="O283" s="52"/>
      <c r="P283" s="52"/>
      <c r="Q283" s="52"/>
      <c r="R283" s="52"/>
      <c r="S283" s="1719"/>
      <c r="T283" s="1719"/>
      <c r="U283" s="1719"/>
      <c r="V283" s="1719"/>
      <c r="W283" s="52"/>
      <c r="X283" s="1719"/>
      <c r="Y283" s="1719"/>
      <c r="Z283" s="1719"/>
      <c r="AA283" s="1719"/>
      <c r="AB283" s="461"/>
      <c r="AC283" s="461"/>
      <c r="AD283" s="461"/>
      <c r="AE283" s="461"/>
      <c r="AF283" s="461"/>
      <c r="AG283" s="461"/>
      <c r="AH283" s="461"/>
      <c r="AI283" s="461"/>
      <c r="AJ283" s="461"/>
      <c r="AK283" s="34"/>
    </row>
    <row r="284" spans="1:37">
      <c r="A284" s="34"/>
      <c r="B284" s="48"/>
      <c r="C284" s="52"/>
      <c r="D284" s="52"/>
      <c r="E284" s="52"/>
      <c r="F284" s="52"/>
      <c r="G284" s="52"/>
      <c r="H284" s="52"/>
      <c r="I284" s="52"/>
      <c r="J284" s="52"/>
      <c r="K284" s="52"/>
      <c r="L284" s="458"/>
      <c r="M284" s="52"/>
      <c r="N284" s="52"/>
      <c r="O284" s="52"/>
      <c r="P284" s="52"/>
      <c r="Q284" s="52"/>
      <c r="R284" s="52"/>
      <c r="S284" s="1719"/>
      <c r="T284" s="1719"/>
      <c r="U284" s="1719"/>
      <c r="V284" s="1719"/>
      <c r="W284" s="52"/>
      <c r="X284" s="1719"/>
      <c r="Y284" s="1719"/>
      <c r="Z284" s="1719"/>
      <c r="AA284" s="1719"/>
      <c r="AB284" s="461"/>
      <c r="AC284" s="461"/>
      <c r="AD284" s="461"/>
      <c r="AE284" s="461"/>
      <c r="AF284" s="461"/>
      <c r="AG284" s="461"/>
      <c r="AH284" s="461"/>
      <c r="AI284" s="461"/>
      <c r="AJ284" s="461"/>
      <c r="AK284" s="34"/>
    </row>
    <row r="285" spans="1:37">
      <c r="A285" s="34"/>
      <c r="B285" s="48"/>
      <c r="C285" s="52"/>
      <c r="D285" s="52"/>
      <c r="E285" s="52"/>
      <c r="F285" s="52"/>
      <c r="G285" s="52"/>
      <c r="H285" s="52"/>
      <c r="I285" s="52"/>
      <c r="J285" s="52"/>
      <c r="K285" s="52"/>
      <c r="L285" s="458"/>
      <c r="M285" s="52"/>
      <c r="N285" s="52"/>
      <c r="O285" s="52"/>
      <c r="P285" s="52"/>
      <c r="Q285" s="52"/>
      <c r="R285" s="52"/>
      <c r="S285" s="1719"/>
      <c r="T285" s="1719"/>
      <c r="U285" s="1719"/>
      <c r="V285" s="1719"/>
      <c r="W285" s="52"/>
      <c r="X285" s="1719"/>
      <c r="Y285" s="1719"/>
      <c r="Z285" s="1719"/>
      <c r="AA285" s="1719"/>
      <c r="AB285" s="461"/>
      <c r="AC285" s="461"/>
      <c r="AD285" s="461"/>
      <c r="AE285" s="461"/>
      <c r="AF285" s="461"/>
      <c r="AG285" s="461"/>
      <c r="AH285" s="461"/>
      <c r="AI285" s="461"/>
      <c r="AJ285" s="461"/>
      <c r="AK285" s="34"/>
    </row>
    <row r="286" spans="1:37">
      <c r="A286" s="34"/>
      <c r="B286" s="48"/>
      <c r="C286" s="52"/>
      <c r="D286" s="52"/>
      <c r="E286" s="52"/>
      <c r="F286" s="52"/>
      <c r="G286" s="52"/>
      <c r="H286" s="52"/>
      <c r="I286" s="52"/>
      <c r="J286" s="52"/>
      <c r="K286" s="52"/>
      <c r="L286" s="458"/>
      <c r="M286" s="52"/>
      <c r="N286" s="52"/>
      <c r="O286" s="52"/>
      <c r="P286" s="52"/>
      <c r="Q286" s="52"/>
      <c r="R286" s="52"/>
      <c r="S286" s="1719"/>
      <c r="T286" s="1719"/>
      <c r="U286" s="1719"/>
      <c r="V286" s="1719"/>
      <c r="W286" s="52"/>
      <c r="X286" s="1719"/>
      <c r="Y286" s="1719"/>
      <c r="Z286" s="1719"/>
      <c r="AA286" s="1719"/>
      <c r="AB286" s="461"/>
      <c r="AC286" s="461"/>
      <c r="AD286" s="461"/>
      <c r="AE286" s="461"/>
      <c r="AF286" s="461"/>
      <c r="AG286" s="461"/>
      <c r="AH286" s="461"/>
      <c r="AI286" s="461"/>
      <c r="AJ286" s="461"/>
      <c r="AK286" s="34"/>
    </row>
    <row r="287" spans="1:37">
      <c r="A287" s="34"/>
      <c r="B287" s="48"/>
      <c r="C287" s="52"/>
      <c r="D287" s="52"/>
      <c r="E287" s="52"/>
      <c r="F287" s="52"/>
      <c r="G287" s="52"/>
      <c r="H287" s="52"/>
      <c r="I287" s="52"/>
      <c r="J287" s="52"/>
      <c r="K287" s="52"/>
      <c r="L287" s="458"/>
      <c r="M287" s="52"/>
      <c r="N287" s="52"/>
      <c r="O287" s="52"/>
      <c r="P287" s="52"/>
      <c r="Q287" s="52"/>
      <c r="R287" s="52"/>
      <c r="S287" s="1719"/>
      <c r="T287" s="1719"/>
      <c r="U287" s="1719"/>
      <c r="V287" s="1719"/>
      <c r="W287" s="52"/>
      <c r="X287" s="1719"/>
      <c r="Y287" s="1719"/>
      <c r="Z287" s="1719"/>
      <c r="AA287" s="1719"/>
      <c r="AB287" s="461"/>
      <c r="AC287" s="461"/>
      <c r="AD287" s="461"/>
      <c r="AE287" s="461"/>
      <c r="AF287" s="461"/>
      <c r="AG287" s="461"/>
      <c r="AH287" s="461"/>
      <c r="AI287" s="461"/>
      <c r="AJ287" s="461"/>
      <c r="AK287" s="34"/>
    </row>
    <row r="288" spans="1:37">
      <c r="A288" s="34"/>
      <c r="B288" s="48"/>
      <c r="C288" s="52"/>
      <c r="D288" s="52"/>
      <c r="E288" s="52"/>
      <c r="F288" s="52"/>
      <c r="G288" s="52"/>
      <c r="H288" s="52"/>
      <c r="I288" s="52"/>
      <c r="J288" s="52"/>
      <c r="K288" s="52"/>
      <c r="L288" s="458"/>
      <c r="M288" s="52"/>
      <c r="N288" s="52"/>
      <c r="O288" s="52"/>
      <c r="P288" s="52"/>
      <c r="Q288" s="52"/>
      <c r="R288" s="52"/>
      <c r="S288" s="1719"/>
      <c r="T288" s="1719"/>
      <c r="U288" s="1719"/>
      <c r="V288" s="1719"/>
      <c r="W288" s="52"/>
      <c r="X288" s="1719"/>
      <c r="Y288" s="1719"/>
      <c r="Z288" s="1719"/>
      <c r="AA288" s="1719"/>
      <c r="AB288" s="461"/>
      <c r="AC288" s="461"/>
      <c r="AD288" s="461"/>
      <c r="AE288" s="461"/>
      <c r="AF288" s="461"/>
      <c r="AG288" s="461"/>
      <c r="AH288" s="461"/>
      <c r="AI288" s="461"/>
      <c r="AJ288" s="461"/>
      <c r="AK288" s="34"/>
    </row>
    <row r="289" spans="1:37">
      <c r="A289" s="34"/>
      <c r="B289" s="48"/>
      <c r="C289" s="52"/>
      <c r="D289" s="52"/>
      <c r="E289" s="52"/>
      <c r="F289" s="52"/>
      <c r="G289" s="52"/>
      <c r="H289" s="52"/>
      <c r="I289" s="52"/>
      <c r="J289" s="52"/>
      <c r="K289" s="52"/>
      <c r="L289" s="458"/>
      <c r="M289" s="52"/>
      <c r="N289" s="52"/>
      <c r="O289" s="52"/>
      <c r="P289" s="52"/>
      <c r="Q289" s="52"/>
      <c r="R289" s="52"/>
      <c r="S289" s="1719"/>
      <c r="T289" s="1719"/>
      <c r="U289" s="1719"/>
      <c r="V289" s="1719"/>
      <c r="W289" s="52"/>
      <c r="X289" s="1719"/>
      <c r="Y289" s="1719"/>
      <c r="Z289" s="1719"/>
      <c r="AA289" s="1719"/>
      <c r="AB289" s="461"/>
      <c r="AC289" s="461"/>
      <c r="AD289" s="461"/>
      <c r="AE289" s="461"/>
      <c r="AF289" s="461"/>
      <c r="AG289" s="461"/>
      <c r="AH289" s="461"/>
      <c r="AI289" s="461"/>
      <c r="AJ289" s="461"/>
      <c r="AK289" s="34"/>
    </row>
    <row r="290" spans="1:37">
      <c r="A290" s="34"/>
      <c r="B290" s="48"/>
      <c r="C290" s="52"/>
      <c r="D290" s="52"/>
      <c r="E290" s="52"/>
      <c r="F290" s="52"/>
      <c r="G290" s="52"/>
      <c r="H290" s="52"/>
      <c r="I290" s="52"/>
      <c r="J290" s="52"/>
      <c r="K290" s="52"/>
      <c r="L290" s="458"/>
      <c r="M290" s="52"/>
      <c r="N290" s="52"/>
      <c r="O290" s="52"/>
      <c r="P290" s="52"/>
      <c r="Q290" s="52"/>
      <c r="R290" s="52"/>
      <c r="S290" s="1719"/>
      <c r="T290" s="1719"/>
      <c r="U290" s="1719"/>
      <c r="V290" s="1719"/>
      <c r="W290" s="52"/>
      <c r="X290" s="1719"/>
      <c r="Y290" s="1719"/>
      <c r="Z290" s="1719"/>
      <c r="AA290" s="1719"/>
      <c r="AB290" s="461"/>
      <c r="AC290" s="461"/>
      <c r="AD290" s="461"/>
      <c r="AE290" s="461"/>
      <c r="AF290" s="461"/>
      <c r="AG290" s="461"/>
      <c r="AH290" s="461"/>
      <c r="AI290" s="461"/>
      <c r="AJ290" s="461"/>
      <c r="AK290" s="34"/>
    </row>
    <row r="291" spans="1:37">
      <c r="A291" s="34"/>
      <c r="B291" s="48"/>
      <c r="C291" s="52"/>
      <c r="D291" s="52"/>
      <c r="E291" s="52"/>
      <c r="F291" s="52"/>
      <c r="G291" s="52"/>
      <c r="H291" s="52"/>
      <c r="I291" s="52"/>
      <c r="J291" s="52"/>
      <c r="K291" s="52"/>
      <c r="L291" s="458"/>
      <c r="M291" s="52"/>
      <c r="N291" s="52"/>
      <c r="O291" s="52"/>
      <c r="P291" s="52"/>
      <c r="Q291" s="52"/>
      <c r="R291" s="52"/>
      <c r="S291" s="1719"/>
      <c r="T291" s="1719"/>
      <c r="U291" s="1719"/>
      <c r="V291" s="1719"/>
      <c r="W291" s="52"/>
      <c r="X291" s="1719"/>
      <c r="Y291" s="1719"/>
      <c r="Z291" s="1719"/>
      <c r="AA291" s="1719"/>
      <c r="AB291" s="461"/>
      <c r="AC291" s="461"/>
      <c r="AD291" s="461"/>
      <c r="AE291" s="461"/>
      <c r="AF291" s="461"/>
      <c r="AG291" s="461"/>
      <c r="AH291" s="461"/>
      <c r="AI291" s="461"/>
      <c r="AJ291" s="461"/>
      <c r="AK291" s="34"/>
    </row>
    <row r="292" spans="1:37">
      <c r="A292" s="34"/>
      <c r="B292" s="48"/>
      <c r="C292" s="52"/>
      <c r="D292" s="52"/>
      <c r="E292" s="52"/>
      <c r="F292" s="52"/>
      <c r="G292" s="52"/>
      <c r="H292" s="52"/>
      <c r="I292" s="52"/>
      <c r="J292" s="52"/>
      <c r="K292" s="52"/>
      <c r="L292" s="458"/>
      <c r="M292" s="52"/>
      <c r="N292" s="52"/>
      <c r="O292" s="52"/>
      <c r="P292" s="52"/>
      <c r="Q292" s="52"/>
      <c r="R292" s="52"/>
      <c r="S292" s="1719"/>
      <c r="T292" s="1719"/>
      <c r="U292" s="1719"/>
      <c r="V292" s="1719"/>
      <c r="W292" s="52"/>
      <c r="X292" s="1719"/>
      <c r="Y292" s="1719"/>
      <c r="Z292" s="1719"/>
      <c r="AA292" s="1719"/>
      <c r="AB292" s="461"/>
      <c r="AC292" s="461"/>
      <c r="AD292" s="461"/>
      <c r="AE292" s="461"/>
      <c r="AF292" s="461"/>
      <c r="AG292" s="461"/>
      <c r="AH292" s="461"/>
      <c r="AI292" s="461"/>
      <c r="AJ292" s="461"/>
      <c r="AK292" s="34"/>
    </row>
    <row r="293" spans="1:37">
      <c r="A293" s="34"/>
      <c r="B293" s="48"/>
      <c r="C293" s="52"/>
      <c r="D293" s="52"/>
      <c r="E293" s="52"/>
      <c r="F293" s="52"/>
      <c r="G293" s="52"/>
      <c r="H293" s="52"/>
      <c r="I293" s="52"/>
      <c r="J293" s="52"/>
      <c r="K293" s="52"/>
      <c r="L293" s="458"/>
      <c r="M293" s="52"/>
      <c r="N293" s="52"/>
      <c r="O293" s="52"/>
      <c r="P293" s="52"/>
      <c r="Q293" s="52"/>
      <c r="R293" s="52"/>
      <c r="S293" s="1719"/>
      <c r="T293" s="1719"/>
      <c r="U293" s="1719"/>
      <c r="V293" s="1719"/>
      <c r="W293" s="52"/>
      <c r="X293" s="1719"/>
      <c r="Y293" s="1719"/>
      <c r="Z293" s="1719"/>
      <c r="AA293" s="1719"/>
      <c r="AB293" s="461"/>
      <c r="AC293" s="461"/>
      <c r="AD293" s="461"/>
      <c r="AE293" s="461"/>
      <c r="AF293" s="461"/>
      <c r="AG293" s="461"/>
      <c r="AH293" s="461"/>
      <c r="AI293" s="461"/>
      <c r="AJ293" s="461"/>
      <c r="AK293" s="34"/>
    </row>
    <row r="294" spans="1:37">
      <c r="A294" s="34"/>
      <c r="B294" s="48"/>
      <c r="C294" s="52"/>
      <c r="D294" s="52"/>
      <c r="E294" s="52"/>
      <c r="F294" s="52"/>
      <c r="G294" s="52"/>
      <c r="H294" s="52"/>
      <c r="I294" s="52"/>
      <c r="J294" s="52"/>
      <c r="K294" s="52"/>
      <c r="L294" s="458"/>
      <c r="M294" s="52"/>
      <c r="N294" s="52"/>
      <c r="O294" s="52"/>
      <c r="P294" s="52"/>
      <c r="Q294" s="52"/>
      <c r="R294" s="52"/>
      <c r="S294" s="1719"/>
      <c r="T294" s="1719"/>
      <c r="U294" s="1719"/>
      <c r="V294" s="1719"/>
      <c r="W294" s="52"/>
      <c r="X294" s="1719"/>
      <c r="Y294" s="1719"/>
      <c r="Z294" s="1719"/>
      <c r="AA294" s="1719"/>
      <c r="AB294" s="461"/>
      <c r="AC294" s="461"/>
      <c r="AD294" s="461"/>
      <c r="AE294" s="461"/>
      <c r="AF294" s="461"/>
      <c r="AG294" s="461"/>
      <c r="AH294" s="461"/>
      <c r="AI294" s="461"/>
      <c r="AJ294" s="461"/>
      <c r="AK294" s="34"/>
    </row>
    <row r="295" spans="1:37">
      <c r="A295" s="34"/>
      <c r="B295" s="48"/>
      <c r="C295" s="52"/>
      <c r="D295" s="52"/>
      <c r="E295" s="52"/>
      <c r="F295" s="52"/>
      <c r="G295" s="52"/>
      <c r="H295" s="52"/>
      <c r="I295" s="52"/>
      <c r="J295" s="52"/>
      <c r="K295" s="52"/>
      <c r="L295" s="458"/>
      <c r="M295" s="52"/>
      <c r="N295" s="52"/>
      <c r="O295" s="52"/>
      <c r="P295" s="52"/>
      <c r="Q295" s="52"/>
      <c r="R295" s="52"/>
      <c r="S295" s="1719"/>
      <c r="T295" s="1719"/>
      <c r="U295" s="1719"/>
      <c r="V295" s="1719"/>
      <c r="W295" s="52"/>
      <c r="X295" s="1719"/>
      <c r="Y295" s="1719"/>
      <c r="Z295" s="1719"/>
      <c r="AA295" s="1719"/>
      <c r="AB295" s="461"/>
      <c r="AC295" s="461"/>
      <c r="AD295" s="461"/>
      <c r="AE295" s="461"/>
      <c r="AF295" s="461"/>
      <c r="AG295" s="461"/>
      <c r="AH295" s="461"/>
      <c r="AI295" s="461"/>
      <c r="AJ295" s="461"/>
      <c r="AK295" s="34"/>
    </row>
    <row r="296" spans="1:37">
      <c r="A296" s="34"/>
      <c r="B296" s="48"/>
      <c r="C296" s="52"/>
      <c r="D296" s="52"/>
      <c r="E296" s="52"/>
      <c r="F296" s="52"/>
      <c r="G296" s="52"/>
      <c r="H296" s="52"/>
      <c r="I296" s="52"/>
      <c r="J296" s="52"/>
      <c r="K296" s="52"/>
      <c r="L296" s="458"/>
      <c r="M296" s="52"/>
      <c r="N296" s="52"/>
      <c r="O296" s="52"/>
      <c r="P296" s="52"/>
      <c r="Q296" s="52"/>
      <c r="R296" s="52"/>
      <c r="S296" s="1719"/>
      <c r="T296" s="1719"/>
      <c r="U296" s="1719"/>
      <c r="V296" s="1719"/>
      <c r="W296" s="52"/>
      <c r="X296" s="1719"/>
      <c r="Y296" s="1719"/>
      <c r="Z296" s="1719"/>
      <c r="AA296" s="1719"/>
      <c r="AB296" s="461"/>
      <c r="AC296" s="461"/>
      <c r="AD296" s="461"/>
      <c r="AE296" s="461"/>
      <c r="AF296" s="461"/>
      <c r="AG296" s="461"/>
      <c r="AH296" s="461"/>
      <c r="AI296" s="461"/>
      <c r="AJ296" s="461"/>
      <c r="AK296" s="34"/>
    </row>
    <row r="297" spans="1:37">
      <c r="A297" s="34"/>
      <c r="B297" s="48"/>
      <c r="C297" s="52"/>
      <c r="D297" s="52"/>
      <c r="E297" s="52"/>
      <c r="F297" s="52"/>
      <c r="G297" s="52"/>
      <c r="H297" s="52"/>
      <c r="I297" s="52"/>
      <c r="J297" s="52"/>
      <c r="K297" s="52"/>
      <c r="L297" s="458"/>
      <c r="M297" s="52"/>
      <c r="N297" s="52"/>
      <c r="O297" s="52"/>
      <c r="P297" s="52"/>
      <c r="Q297" s="52"/>
      <c r="R297" s="52"/>
      <c r="S297" s="1719"/>
      <c r="T297" s="1719"/>
      <c r="U297" s="1719"/>
      <c r="V297" s="1719"/>
      <c r="W297" s="52"/>
      <c r="X297" s="1719"/>
      <c r="Y297" s="1719"/>
      <c r="Z297" s="1719"/>
      <c r="AA297" s="1719"/>
      <c r="AB297" s="461"/>
      <c r="AC297" s="461"/>
      <c r="AD297" s="461"/>
      <c r="AE297" s="461"/>
      <c r="AF297" s="461"/>
      <c r="AG297" s="461"/>
      <c r="AH297" s="461"/>
      <c r="AI297" s="461"/>
      <c r="AJ297" s="461"/>
      <c r="AK297" s="34"/>
    </row>
    <row r="298" spans="1:37">
      <c r="A298" s="34"/>
      <c r="B298" s="48"/>
      <c r="C298" s="52"/>
      <c r="D298" s="52"/>
      <c r="E298" s="52"/>
      <c r="F298" s="52"/>
      <c r="G298" s="52"/>
      <c r="H298" s="52"/>
      <c r="I298" s="52"/>
      <c r="J298" s="52"/>
      <c r="K298" s="52"/>
      <c r="L298" s="458"/>
      <c r="M298" s="52"/>
      <c r="N298" s="52"/>
      <c r="O298" s="52"/>
      <c r="P298" s="52"/>
      <c r="Q298" s="52"/>
      <c r="R298" s="52"/>
      <c r="S298" s="1719"/>
      <c r="T298" s="1719"/>
      <c r="U298" s="1719"/>
      <c r="V298" s="1719"/>
      <c r="W298" s="52"/>
      <c r="X298" s="1719"/>
      <c r="Y298" s="1719"/>
      <c r="Z298" s="1719"/>
      <c r="AA298" s="1719"/>
      <c r="AB298" s="461"/>
      <c r="AC298" s="461"/>
      <c r="AD298" s="461"/>
      <c r="AE298" s="461"/>
      <c r="AF298" s="461"/>
      <c r="AG298" s="461"/>
      <c r="AH298" s="461"/>
      <c r="AI298" s="461"/>
      <c r="AJ298" s="461"/>
      <c r="AK298" s="34"/>
    </row>
    <row r="299" spans="1:37">
      <c r="A299" s="34"/>
      <c r="B299" s="48"/>
      <c r="C299" s="52"/>
      <c r="D299" s="52"/>
      <c r="E299" s="52"/>
      <c r="F299" s="52"/>
      <c r="G299" s="52"/>
      <c r="H299" s="52"/>
      <c r="I299" s="52"/>
      <c r="J299" s="52"/>
      <c r="K299" s="52"/>
      <c r="L299" s="458"/>
      <c r="M299" s="52"/>
      <c r="N299" s="52"/>
      <c r="O299" s="52"/>
      <c r="P299" s="52"/>
      <c r="Q299" s="52"/>
      <c r="R299" s="52"/>
      <c r="S299" s="1719"/>
      <c r="T299" s="1719"/>
      <c r="U299" s="1719"/>
      <c r="V299" s="1719"/>
      <c r="W299" s="52"/>
      <c r="X299" s="1719"/>
      <c r="Y299" s="1719"/>
      <c r="Z299" s="1719"/>
      <c r="AA299" s="1719"/>
      <c r="AB299" s="461"/>
      <c r="AC299" s="461"/>
      <c r="AD299" s="461"/>
      <c r="AE299" s="461"/>
      <c r="AF299" s="461"/>
      <c r="AG299" s="461"/>
      <c r="AH299" s="461"/>
      <c r="AI299" s="461"/>
      <c r="AJ299" s="461"/>
      <c r="AK299" s="34"/>
    </row>
    <row r="300" spans="1:37">
      <c r="A300" s="34"/>
      <c r="B300" s="48"/>
      <c r="C300" s="52"/>
      <c r="D300" s="52"/>
      <c r="E300" s="52"/>
      <c r="F300" s="52"/>
      <c r="G300" s="52"/>
      <c r="H300" s="52"/>
      <c r="I300" s="52"/>
      <c r="J300" s="52"/>
      <c r="K300" s="52"/>
      <c r="L300" s="458"/>
      <c r="M300" s="52"/>
      <c r="N300" s="52"/>
      <c r="O300" s="52"/>
      <c r="P300" s="52"/>
      <c r="Q300" s="52"/>
      <c r="R300" s="52"/>
      <c r="S300" s="1719"/>
      <c r="T300" s="1719"/>
      <c r="U300" s="1719"/>
      <c r="V300" s="1719"/>
      <c r="W300" s="52"/>
      <c r="X300" s="1719"/>
      <c r="Y300" s="1719"/>
      <c r="Z300" s="1719"/>
      <c r="AA300" s="1719"/>
      <c r="AB300" s="461"/>
      <c r="AC300" s="461"/>
      <c r="AD300" s="461"/>
      <c r="AE300" s="461"/>
      <c r="AF300" s="461"/>
      <c r="AG300" s="461"/>
      <c r="AH300" s="461"/>
      <c r="AI300" s="461"/>
      <c r="AJ300" s="461"/>
      <c r="AK300" s="34"/>
    </row>
    <row r="301" spans="1:37">
      <c r="A301" s="34"/>
      <c r="B301" s="48"/>
      <c r="C301" s="52"/>
      <c r="D301" s="52"/>
      <c r="E301" s="52"/>
      <c r="F301" s="52"/>
      <c r="G301" s="52"/>
      <c r="H301" s="52"/>
      <c r="I301" s="52"/>
      <c r="J301" s="52"/>
      <c r="K301" s="52"/>
      <c r="L301" s="458"/>
      <c r="M301" s="52"/>
      <c r="N301" s="52"/>
      <c r="O301" s="52"/>
      <c r="P301" s="52"/>
      <c r="Q301" s="52"/>
      <c r="R301" s="52"/>
      <c r="S301" s="1719"/>
      <c r="T301" s="1719"/>
      <c r="U301" s="1719"/>
      <c r="V301" s="1719"/>
      <c r="W301" s="52"/>
      <c r="X301" s="1719"/>
      <c r="Y301" s="1719"/>
      <c r="Z301" s="1719"/>
      <c r="AA301" s="1719"/>
      <c r="AB301" s="461"/>
      <c r="AC301" s="461"/>
      <c r="AD301" s="461"/>
      <c r="AE301" s="461"/>
      <c r="AF301" s="461"/>
      <c r="AG301" s="461"/>
      <c r="AH301" s="461"/>
      <c r="AI301" s="461"/>
      <c r="AJ301" s="461"/>
      <c r="AK301" s="34"/>
    </row>
    <row r="302" spans="1:37">
      <c r="A302" s="34"/>
      <c r="B302" s="48"/>
      <c r="C302" s="52"/>
      <c r="D302" s="52"/>
      <c r="E302" s="52"/>
      <c r="F302" s="52"/>
      <c r="G302" s="52"/>
      <c r="H302" s="52"/>
      <c r="I302" s="52"/>
      <c r="J302" s="52"/>
      <c r="K302" s="52"/>
      <c r="L302" s="458"/>
      <c r="M302" s="52"/>
      <c r="N302" s="52"/>
      <c r="O302" s="52"/>
      <c r="P302" s="52"/>
      <c r="Q302" s="52"/>
      <c r="R302" s="52"/>
      <c r="S302" s="1719"/>
      <c r="T302" s="1719"/>
      <c r="U302" s="1719"/>
      <c r="V302" s="1719"/>
      <c r="W302" s="52"/>
      <c r="X302" s="1719"/>
      <c r="Y302" s="1719"/>
      <c r="Z302" s="1719"/>
      <c r="AA302" s="1719"/>
      <c r="AB302" s="461"/>
      <c r="AC302" s="461"/>
      <c r="AD302" s="461"/>
      <c r="AE302" s="461"/>
      <c r="AF302" s="461"/>
      <c r="AG302" s="461"/>
      <c r="AH302" s="461"/>
      <c r="AI302" s="461"/>
      <c r="AJ302" s="461"/>
      <c r="AK302" s="34"/>
    </row>
    <row r="303" spans="1:37">
      <c r="A303" s="34"/>
      <c r="B303" s="48"/>
      <c r="C303" s="52"/>
      <c r="D303" s="52"/>
      <c r="E303" s="52"/>
      <c r="F303" s="52"/>
      <c r="G303" s="52"/>
      <c r="H303" s="52"/>
      <c r="I303" s="52"/>
      <c r="J303" s="52"/>
      <c r="K303" s="52"/>
      <c r="L303" s="458"/>
      <c r="M303" s="52"/>
      <c r="N303" s="52"/>
      <c r="O303" s="52"/>
      <c r="P303" s="52"/>
      <c r="Q303" s="52"/>
      <c r="R303" s="52"/>
      <c r="S303" s="1719"/>
      <c r="T303" s="1719"/>
      <c r="U303" s="1719"/>
      <c r="V303" s="1719"/>
      <c r="W303" s="52"/>
      <c r="X303" s="1719"/>
      <c r="Y303" s="1719"/>
      <c r="Z303" s="1719"/>
      <c r="AA303" s="1719"/>
      <c r="AB303" s="461"/>
      <c r="AC303" s="461"/>
      <c r="AD303" s="461"/>
      <c r="AE303" s="461"/>
      <c r="AF303" s="461"/>
      <c r="AG303" s="461"/>
      <c r="AH303" s="461"/>
      <c r="AI303" s="461"/>
      <c r="AJ303" s="461"/>
      <c r="AK303" s="34"/>
    </row>
    <row r="304" spans="1:37">
      <c r="A304" s="34"/>
      <c r="B304" s="48"/>
      <c r="C304" s="52"/>
      <c r="D304" s="52"/>
      <c r="E304" s="52"/>
      <c r="F304" s="52"/>
      <c r="G304" s="52"/>
      <c r="H304" s="52"/>
      <c r="I304" s="52"/>
      <c r="J304" s="52"/>
      <c r="K304" s="52"/>
      <c r="L304" s="458"/>
      <c r="M304" s="52"/>
      <c r="N304" s="52"/>
      <c r="O304" s="52"/>
      <c r="P304" s="52"/>
      <c r="Q304" s="52"/>
      <c r="R304" s="52"/>
      <c r="S304" s="1719"/>
      <c r="T304" s="1719"/>
      <c r="U304" s="1719"/>
      <c r="V304" s="1719"/>
      <c r="W304" s="52"/>
      <c r="X304" s="1719"/>
      <c r="Y304" s="1719"/>
      <c r="Z304" s="1719"/>
      <c r="AA304" s="1719"/>
      <c r="AB304" s="461"/>
      <c r="AC304" s="461"/>
      <c r="AD304" s="461"/>
      <c r="AE304" s="461"/>
      <c r="AF304" s="461"/>
      <c r="AG304" s="461"/>
      <c r="AH304" s="461"/>
      <c r="AI304" s="461"/>
      <c r="AJ304" s="461"/>
      <c r="AK304" s="34"/>
    </row>
    <row r="305" spans="1:37">
      <c r="A305" s="34"/>
      <c r="B305" s="48"/>
      <c r="C305" s="52"/>
      <c r="D305" s="52"/>
      <c r="E305" s="52"/>
      <c r="F305" s="52"/>
      <c r="G305" s="52"/>
      <c r="H305" s="52"/>
      <c r="I305" s="52"/>
      <c r="J305" s="52"/>
      <c r="K305" s="52"/>
      <c r="L305" s="458"/>
      <c r="M305" s="52"/>
      <c r="N305" s="52"/>
      <c r="O305" s="52"/>
      <c r="P305" s="52"/>
      <c r="Q305" s="52"/>
      <c r="R305" s="52"/>
      <c r="S305" s="1719"/>
      <c r="T305" s="1719"/>
      <c r="U305" s="1719"/>
      <c r="V305" s="1719"/>
      <c r="W305" s="52"/>
      <c r="X305" s="1719"/>
      <c r="Y305" s="1719"/>
      <c r="Z305" s="1719"/>
      <c r="AA305" s="1719"/>
      <c r="AB305" s="461"/>
      <c r="AC305" s="461"/>
      <c r="AD305" s="461"/>
      <c r="AE305" s="461"/>
      <c r="AF305" s="461"/>
      <c r="AG305" s="461"/>
      <c r="AH305" s="461"/>
      <c r="AI305" s="461"/>
      <c r="AJ305" s="461"/>
      <c r="AK305" s="34"/>
    </row>
    <row r="306" spans="1:37">
      <c r="A306" s="34"/>
      <c r="B306" s="48"/>
      <c r="C306" s="52"/>
      <c r="D306" s="52"/>
      <c r="E306" s="52"/>
      <c r="F306" s="52"/>
      <c r="G306" s="52"/>
      <c r="H306" s="52"/>
      <c r="I306" s="52"/>
      <c r="J306" s="52"/>
      <c r="K306" s="52"/>
      <c r="L306" s="458"/>
      <c r="M306" s="52"/>
      <c r="N306" s="52"/>
      <c r="O306" s="52"/>
      <c r="P306" s="52"/>
      <c r="Q306" s="52"/>
      <c r="R306" s="52"/>
      <c r="S306" s="1719"/>
      <c r="T306" s="1719"/>
      <c r="U306" s="1719"/>
      <c r="V306" s="1719"/>
      <c r="W306" s="52"/>
      <c r="X306" s="1719"/>
      <c r="Y306" s="1719"/>
      <c r="Z306" s="1719"/>
      <c r="AA306" s="1719"/>
      <c r="AB306" s="461"/>
      <c r="AC306" s="461"/>
      <c r="AD306" s="461"/>
      <c r="AE306" s="461"/>
      <c r="AF306" s="461"/>
      <c r="AG306" s="461"/>
      <c r="AH306" s="461"/>
      <c r="AI306" s="461"/>
      <c r="AJ306" s="461"/>
      <c r="AK306" s="34"/>
    </row>
    <row r="307" spans="1:37">
      <c r="A307" s="34"/>
      <c r="B307" s="48"/>
      <c r="C307" s="52"/>
      <c r="D307" s="52"/>
      <c r="E307" s="52"/>
      <c r="F307" s="52"/>
      <c r="G307" s="52"/>
      <c r="H307" s="52"/>
      <c r="I307" s="52"/>
      <c r="J307" s="52"/>
      <c r="K307" s="52"/>
      <c r="L307" s="458"/>
      <c r="M307" s="52"/>
      <c r="N307" s="52"/>
      <c r="O307" s="52"/>
      <c r="P307" s="52"/>
      <c r="Q307" s="52"/>
      <c r="R307" s="52"/>
      <c r="S307" s="1719"/>
      <c r="T307" s="1719"/>
      <c r="U307" s="1719"/>
      <c r="V307" s="1719"/>
      <c r="W307" s="52"/>
      <c r="X307" s="1719"/>
      <c r="Y307" s="1719"/>
      <c r="Z307" s="1719"/>
      <c r="AA307" s="1719"/>
      <c r="AB307" s="461"/>
      <c r="AC307" s="461"/>
      <c r="AD307" s="461"/>
      <c r="AE307" s="461"/>
      <c r="AF307" s="461"/>
      <c r="AG307" s="461"/>
      <c r="AH307" s="461"/>
      <c r="AI307" s="461"/>
      <c r="AJ307" s="461"/>
      <c r="AK307" s="34"/>
    </row>
    <row r="308" spans="1:37">
      <c r="A308" s="34"/>
      <c r="B308" s="48"/>
      <c r="C308" s="52"/>
      <c r="D308" s="52"/>
      <c r="E308" s="52"/>
      <c r="F308" s="52"/>
      <c r="G308" s="52"/>
      <c r="H308" s="52"/>
      <c r="I308" s="52"/>
      <c r="J308" s="52"/>
      <c r="K308" s="52"/>
      <c r="L308" s="458"/>
      <c r="M308" s="52"/>
      <c r="N308" s="52"/>
      <c r="O308" s="52"/>
      <c r="P308" s="52"/>
      <c r="Q308" s="52"/>
      <c r="R308" s="52"/>
      <c r="S308" s="1719"/>
      <c r="T308" s="1719"/>
      <c r="U308" s="1719"/>
      <c r="V308" s="1719"/>
      <c r="W308" s="52"/>
      <c r="X308" s="1719"/>
      <c r="Y308" s="1719"/>
      <c r="Z308" s="1719"/>
      <c r="AA308" s="1719"/>
      <c r="AB308" s="461"/>
      <c r="AC308" s="461"/>
      <c r="AD308" s="461"/>
      <c r="AE308" s="461"/>
      <c r="AF308" s="461"/>
      <c r="AG308" s="461"/>
      <c r="AH308" s="461"/>
      <c r="AI308" s="461"/>
      <c r="AJ308" s="461"/>
      <c r="AK308" s="34"/>
    </row>
    <row r="309" spans="1:37">
      <c r="A309" s="34"/>
      <c r="B309" s="48"/>
      <c r="C309" s="52"/>
      <c r="D309" s="52"/>
      <c r="E309" s="52"/>
      <c r="F309" s="52"/>
      <c r="G309" s="52"/>
      <c r="H309" s="52"/>
      <c r="I309" s="52"/>
      <c r="J309" s="52"/>
      <c r="K309" s="52"/>
      <c r="L309" s="458"/>
      <c r="M309" s="52"/>
      <c r="N309" s="52"/>
      <c r="O309" s="52"/>
      <c r="P309" s="52"/>
      <c r="Q309" s="52"/>
      <c r="R309" s="52"/>
      <c r="S309" s="1719"/>
      <c r="T309" s="1719"/>
      <c r="U309" s="1719"/>
      <c r="V309" s="1719"/>
      <c r="W309" s="52"/>
      <c r="X309" s="1719"/>
      <c r="Y309" s="1719"/>
      <c r="Z309" s="1719"/>
      <c r="AA309" s="1719"/>
      <c r="AB309" s="461"/>
      <c r="AC309" s="461"/>
      <c r="AD309" s="461"/>
      <c r="AE309" s="461"/>
      <c r="AF309" s="461"/>
      <c r="AG309" s="461"/>
      <c r="AH309" s="461"/>
      <c r="AI309" s="461"/>
      <c r="AJ309" s="461"/>
      <c r="AK309" s="34"/>
    </row>
    <row r="310" spans="1:37">
      <c r="A310" s="34"/>
      <c r="B310" s="48"/>
      <c r="C310" s="52"/>
      <c r="D310" s="52"/>
      <c r="E310" s="52"/>
      <c r="F310" s="52"/>
      <c r="G310" s="52"/>
      <c r="H310" s="52"/>
      <c r="I310" s="52"/>
      <c r="J310" s="52"/>
      <c r="K310" s="52"/>
      <c r="L310" s="458"/>
      <c r="M310" s="52"/>
      <c r="N310" s="52"/>
      <c r="O310" s="52"/>
      <c r="P310" s="52"/>
      <c r="Q310" s="52"/>
      <c r="R310" s="52"/>
      <c r="S310" s="1719"/>
      <c r="T310" s="1719"/>
      <c r="U310" s="1719"/>
      <c r="V310" s="1719"/>
      <c r="W310" s="52"/>
      <c r="X310" s="1719"/>
      <c r="Y310" s="1719"/>
      <c r="Z310" s="1719"/>
      <c r="AA310" s="1719"/>
      <c r="AB310" s="461"/>
      <c r="AC310" s="461"/>
      <c r="AD310" s="461"/>
      <c r="AE310" s="461"/>
      <c r="AF310" s="461"/>
      <c r="AG310" s="461"/>
      <c r="AH310" s="461"/>
      <c r="AI310" s="461"/>
      <c r="AJ310" s="461"/>
      <c r="AK310" s="34"/>
    </row>
    <row r="311" spans="1:37">
      <c r="A311" s="34"/>
      <c r="B311" s="48"/>
      <c r="C311" s="52"/>
      <c r="D311" s="52"/>
      <c r="E311" s="52"/>
      <c r="F311" s="52"/>
      <c r="G311" s="52"/>
      <c r="H311" s="52"/>
      <c r="I311" s="52"/>
      <c r="J311" s="52"/>
      <c r="K311" s="52"/>
      <c r="L311" s="458"/>
      <c r="M311" s="52"/>
      <c r="N311" s="52"/>
      <c r="O311" s="52"/>
      <c r="P311" s="52"/>
      <c r="Q311" s="52"/>
      <c r="R311" s="52"/>
      <c r="S311" s="1719"/>
      <c r="T311" s="1719"/>
      <c r="U311" s="1719"/>
      <c r="V311" s="1719"/>
      <c r="W311" s="52"/>
      <c r="X311" s="1719"/>
      <c r="Y311" s="1719"/>
      <c r="Z311" s="1719"/>
      <c r="AA311" s="1719"/>
      <c r="AB311" s="461"/>
      <c r="AC311" s="461"/>
      <c r="AD311" s="461"/>
      <c r="AE311" s="461"/>
      <c r="AF311" s="461"/>
      <c r="AG311" s="461"/>
      <c r="AH311" s="461"/>
      <c r="AI311" s="461"/>
      <c r="AJ311" s="461"/>
      <c r="AK311" s="34"/>
    </row>
    <row r="312" spans="1:37">
      <c r="A312" s="34"/>
      <c r="B312" s="48"/>
      <c r="C312" s="52"/>
      <c r="D312" s="52"/>
      <c r="E312" s="52"/>
      <c r="F312" s="52"/>
      <c r="G312" s="52"/>
      <c r="H312" s="52"/>
      <c r="I312" s="52"/>
      <c r="J312" s="52"/>
      <c r="K312" s="52"/>
      <c r="L312" s="458"/>
      <c r="M312" s="52"/>
      <c r="N312" s="52"/>
      <c r="O312" s="52"/>
      <c r="P312" s="52"/>
      <c r="Q312" s="52"/>
      <c r="R312" s="52"/>
      <c r="S312" s="1719"/>
      <c r="T312" s="1719"/>
      <c r="U312" s="1719"/>
      <c r="V312" s="1719"/>
      <c r="W312" s="52"/>
      <c r="X312" s="1719"/>
      <c r="Y312" s="1719"/>
      <c r="Z312" s="1719"/>
      <c r="AA312" s="1719"/>
      <c r="AB312" s="461"/>
      <c r="AC312" s="461"/>
      <c r="AD312" s="461"/>
      <c r="AE312" s="461"/>
      <c r="AF312" s="461"/>
      <c r="AG312" s="461"/>
      <c r="AH312" s="461"/>
      <c r="AI312" s="461"/>
      <c r="AJ312" s="461"/>
      <c r="AK312" s="34"/>
    </row>
    <row r="313" spans="1:37">
      <c r="A313" s="34"/>
      <c r="B313" s="48"/>
      <c r="C313" s="52"/>
      <c r="D313" s="52"/>
      <c r="E313" s="52"/>
      <c r="F313" s="52"/>
      <c r="G313" s="52"/>
      <c r="H313" s="52"/>
      <c r="I313" s="52"/>
      <c r="J313" s="52"/>
      <c r="K313" s="52"/>
      <c r="L313" s="458"/>
      <c r="M313" s="52"/>
      <c r="N313" s="52"/>
      <c r="O313" s="52"/>
      <c r="P313" s="52"/>
      <c r="Q313" s="52"/>
      <c r="R313" s="52"/>
      <c r="S313" s="1719"/>
      <c r="T313" s="1719"/>
      <c r="U313" s="1719"/>
      <c r="V313" s="1719"/>
      <c r="W313" s="52"/>
      <c r="X313" s="1719"/>
      <c r="Y313" s="1719"/>
      <c r="Z313" s="1719"/>
      <c r="AA313" s="1719"/>
      <c r="AB313" s="461"/>
      <c r="AC313" s="461"/>
      <c r="AD313" s="461"/>
      <c r="AE313" s="461"/>
      <c r="AF313" s="461"/>
      <c r="AG313" s="461"/>
      <c r="AH313" s="461"/>
      <c r="AI313" s="461"/>
      <c r="AJ313" s="461"/>
      <c r="AK313" s="34"/>
    </row>
    <row r="314" spans="1:37">
      <c r="A314" s="34"/>
      <c r="B314" s="48"/>
      <c r="C314" s="52"/>
      <c r="D314" s="52"/>
      <c r="E314" s="52"/>
      <c r="F314" s="52"/>
      <c r="G314" s="52"/>
      <c r="H314" s="52"/>
      <c r="I314" s="52"/>
      <c r="J314" s="52"/>
      <c r="K314" s="52"/>
      <c r="L314" s="458"/>
      <c r="M314" s="52"/>
      <c r="N314" s="52"/>
      <c r="O314" s="52"/>
      <c r="P314" s="52"/>
      <c r="Q314" s="52"/>
      <c r="R314" s="52"/>
      <c r="S314" s="1719"/>
      <c r="T314" s="1719"/>
      <c r="U314" s="1719"/>
      <c r="V314" s="1719"/>
      <c r="W314" s="52"/>
      <c r="X314" s="1719"/>
      <c r="Y314" s="1719"/>
      <c r="Z314" s="1719"/>
      <c r="AA314" s="1719"/>
      <c r="AB314" s="461"/>
      <c r="AC314" s="461"/>
      <c r="AD314" s="461"/>
      <c r="AE314" s="461"/>
      <c r="AF314" s="461"/>
      <c r="AG314" s="461"/>
      <c r="AH314" s="461"/>
      <c r="AI314" s="461"/>
      <c r="AJ314" s="461"/>
      <c r="AK314" s="34"/>
    </row>
    <row r="315" spans="1:37">
      <c r="A315" s="34"/>
      <c r="B315" s="48"/>
      <c r="C315" s="52"/>
      <c r="D315" s="52"/>
      <c r="E315" s="52"/>
      <c r="F315" s="52"/>
      <c r="G315" s="52"/>
      <c r="H315" s="52"/>
      <c r="I315" s="52"/>
      <c r="J315" s="52"/>
      <c r="K315" s="52"/>
      <c r="L315" s="458"/>
      <c r="M315" s="52"/>
      <c r="N315" s="52"/>
      <c r="O315" s="52"/>
      <c r="P315" s="52"/>
      <c r="Q315" s="52"/>
      <c r="R315" s="52"/>
      <c r="S315" s="1719"/>
      <c r="T315" s="1719"/>
      <c r="U315" s="1719"/>
      <c r="V315" s="1719"/>
      <c r="W315" s="52"/>
      <c r="X315" s="1719"/>
      <c r="Y315" s="1719"/>
      <c r="Z315" s="1719"/>
      <c r="AA315" s="1719"/>
      <c r="AB315" s="461"/>
      <c r="AC315" s="461"/>
      <c r="AD315" s="461"/>
      <c r="AE315" s="461"/>
      <c r="AF315" s="461"/>
      <c r="AG315" s="461"/>
      <c r="AH315" s="461"/>
      <c r="AI315" s="461"/>
      <c r="AJ315" s="461"/>
      <c r="AK315" s="34"/>
    </row>
    <row r="316" spans="1:37">
      <c r="A316" s="34"/>
      <c r="B316" s="48"/>
      <c r="C316" s="52"/>
      <c r="D316" s="52"/>
      <c r="E316" s="52"/>
      <c r="F316" s="52"/>
      <c r="G316" s="52"/>
      <c r="H316" s="52"/>
      <c r="I316" s="52"/>
      <c r="J316" s="52"/>
      <c r="K316" s="52"/>
      <c r="L316" s="458"/>
      <c r="M316" s="52"/>
      <c r="N316" s="52"/>
      <c r="O316" s="52"/>
      <c r="P316" s="52"/>
      <c r="Q316" s="52"/>
      <c r="R316" s="52"/>
      <c r="S316" s="1719"/>
      <c r="T316" s="1719"/>
      <c r="U316" s="1719"/>
      <c r="V316" s="1719"/>
      <c r="W316" s="52"/>
      <c r="X316" s="1719"/>
      <c r="Y316" s="1719"/>
      <c r="Z316" s="1719"/>
      <c r="AA316" s="1719"/>
      <c r="AB316" s="461"/>
      <c r="AC316" s="461"/>
      <c r="AD316" s="461"/>
      <c r="AE316" s="461"/>
      <c r="AF316" s="461"/>
      <c r="AG316" s="461"/>
      <c r="AH316" s="461"/>
      <c r="AI316" s="461"/>
      <c r="AJ316" s="461"/>
      <c r="AK316" s="34"/>
    </row>
    <row r="317" spans="1:37">
      <c r="A317" s="34"/>
      <c r="B317" s="48"/>
      <c r="C317" s="52"/>
      <c r="D317" s="52"/>
      <c r="E317" s="52"/>
      <c r="F317" s="52"/>
      <c r="G317" s="52"/>
      <c r="H317" s="52"/>
      <c r="I317" s="52"/>
      <c r="J317" s="52"/>
      <c r="K317" s="52"/>
      <c r="L317" s="458"/>
      <c r="M317" s="52"/>
      <c r="N317" s="52"/>
      <c r="O317" s="52"/>
      <c r="P317" s="52"/>
      <c r="Q317" s="52"/>
      <c r="R317" s="52"/>
      <c r="S317" s="1719"/>
      <c r="T317" s="1719"/>
      <c r="U317" s="1719"/>
      <c r="V317" s="1719"/>
      <c r="W317" s="52"/>
      <c r="X317" s="1719"/>
      <c r="Y317" s="1719"/>
      <c r="Z317" s="1719"/>
      <c r="AA317" s="1719"/>
      <c r="AB317" s="461"/>
      <c r="AC317" s="461"/>
      <c r="AD317" s="461"/>
      <c r="AE317" s="461"/>
      <c r="AF317" s="461"/>
      <c r="AG317" s="461"/>
      <c r="AH317" s="461"/>
      <c r="AI317" s="461"/>
      <c r="AJ317" s="461"/>
      <c r="AK317" s="34"/>
    </row>
    <row r="318" spans="1:37">
      <c r="A318" s="34"/>
      <c r="B318" s="48"/>
      <c r="C318" s="52"/>
      <c r="D318" s="52"/>
      <c r="E318" s="52"/>
      <c r="F318" s="52"/>
      <c r="G318" s="52"/>
      <c r="H318" s="52"/>
      <c r="I318" s="52"/>
      <c r="J318" s="52"/>
      <c r="K318" s="52"/>
      <c r="L318" s="458"/>
      <c r="M318" s="52"/>
      <c r="N318" s="52"/>
      <c r="O318" s="52"/>
      <c r="P318" s="52"/>
      <c r="Q318" s="52"/>
      <c r="R318" s="52"/>
      <c r="S318" s="1719"/>
      <c r="T318" s="1719"/>
      <c r="U318" s="1719"/>
      <c r="V318" s="1719"/>
      <c r="W318" s="52"/>
      <c r="X318" s="1719"/>
      <c r="Y318" s="1719"/>
      <c r="Z318" s="1719"/>
      <c r="AA318" s="1719"/>
      <c r="AB318" s="461"/>
      <c r="AC318" s="461"/>
      <c r="AD318" s="461"/>
      <c r="AE318" s="461"/>
      <c r="AF318" s="461"/>
      <c r="AG318" s="461"/>
      <c r="AH318" s="461"/>
      <c r="AI318" s="461"/>
      <c r="AJ318" s="461"/>
      <c r="AK318" s="34"/>
    </row>
    <row r="319" spans="1:37">
      <c r="A319" s="34"/>
      <c r="B319" s="48"/>
      <c r="C319" s="52"/>
      <c r="D319" s="52"/>
      <c r="E319" s="52"/>
      <c r="F319" s="52"/>
      <c r="G319" s="52"/>
      <c r="H319" s="52"/>
      <c r="I319" s="52"/>
      <c r="J319" s="52"/>
      <c r="K319" s="52"/>
      <c r="L319" s="458"/>
      <c r="M319" s="52"/>
      <c r="N319" s="52"/>
      <c r="O319" s="52"/>
      <c r="P319" s="52"/>
      <c r="Q319" s="52"/>
      <c r="R319" s="52"/>
      <c r="S319" s="1719"/>
      <c r="T319" s="1719"/>
      <c r="U319" s="1719"/>
      <c r="V319" s="1719"/>
      <c r="W319" s="52"/>
      <c r="X319" s="1719"/>
      <c r="Y319" s="1719"/>
      <c r="Z319" s="1719"/>
      <c r="AA319" s="1719"/>
      <c r="AB319" s="461"/>
      <c r="AC319" s="461"/>
      <c r="AD319" s="461"/>
      <c r="AE319" s="461"/>
      <c r="AF319" s="461"/>
      <c r="AG319" s="461"/>
      <c r="AH319" s="461"/>
      <c r="AI319" s="461"/>
      <c r="AJ319" s="461"/>
      <c r="AK319" s="34"/>
    </row>
    <row r="320" spans="1:37">
      <c r="A320" s="34"/>
      <c r="B320" s="48"/>
      <c r="C320" s="52"/>
      <c r="D320" s="52"/>
      <c r="E320" s="52"/>
      <c r="F320" s="52"/>
      <c r="G320" s="52"/>
      <c r="H320" s="52"/>
      <c r="I320" s="52"/>
      <c r="J320" s="52"/>
      <c r="K320" s="52"/>
      <c r="L320" s="458"/>
      <c r="M320" s="52"/>
      <c r="N320" s="52"/>
      <c r="O320" s="52"/>
      <c r="P320" s="52"/>
      <c r="Q320" s="52"/>
      <c r="R320" s="52"/>
      <c r="S320" s="1719"/>
      <c r="T320" s="1719"/>
      <c r="U320" s="1719"/>
      <c r="V320" s="1719"/>
      <c r="W320" s="52"/>
      <c r="X320" s="1719"/>
      <c r="Y320" s="1719"/>
      <c r="Z320" s="1719"/>
      <c r="AA320" s="1719"/>
      <c r="AB320" s="461"/>
      <c r="AC320" s="461"/>
      <c r="AD320" s="461"/>
      <c r="AE320" s="461"/>
      <c r="AF320" s="461"/>
      <c r="AG320" s="461"/>
      <c r="AH320" s="461"/>
      <c r="AI320" s="461"/>
      <c r="AJ320" s="461"/>
      <c r="AK320" s="34"/>
    </row>
    <row r="321" spans="1:37">
      <c r="A321" s="34"/>
      <c r="B321" s="48"/>
      <c r="C321" s="52"/>
      <c r="D321" s="52"/>
      <c r="E321" s="52"/>
      <c r="F321" s="52"/>
      <c r="G321" s="52"/>
      <c r="H321" s="52"/>
      <c r="I321" s="52"/>
      <c r="J321" s="52"/>
      <c r="K321" s="52"/>
      <c r="L321" s="458"/>
      <c r="M321" s="52"/>
      <c r="N321" s="52"/>
      <c r="O321" s="52"/>
      <c r="P321" s="52"/>
      <c r="Q321" s="52"/>
      <c r="R321" s="52"/>
      <c r="S321" s="1719"/>
      <c r="T321" s="1719"/>
      <c r="U321" s="1719"/>
      <c r="V321" s="1719"/>
      <c r="W321" s="52"/>
      <c r="X321" s="1719"/>
      <c r="Y321" s="1719"/>
      <c r="Z321" s="1719"/>
      <c r="AA321" s="1719"/>
      <c r="AB321" s="461"/>
      <c r="AC321" s="461"/>
      <c r="AD321" s="461"/>
      <c r="AE321" s="461"/>
      <c r="AF321" s="461"/>
      <c r="AG321" s="461"/>
      <c r="AH321" s="461"/>
      <c r="AI321" s="461"/>
      <c r="AJ321" s="461"/>
      <c r="AK321" s="34"/>
    </row>
    <row r="322" spans="1:37">
      <c r="A322" s="34"/>
      <c r="B322" s="48"/>
      <c r="C322" s="52"/>
      <c r="D322" s="52"/>
      <c r="E322" s="52"/>
      <c r="F322" s="52"/>
      <c r="G322" s="52"/>
      <c r="H322" s="52"/>
      <c r="I322" s="52"/>
      <c r="J322" s="52"/>
      <c r="K322" s="52"/>
      <c r="L322" s="458"/>
      <c r="M322" s="52"/>
      <c r="N322" s="52"/>
      <c r="O322" s="52"/>
      <c r="P322" s="52"/>
      <c r="Q322" s="52"/>
      <c r="R322" s="52"/>
      <c r="S322" s="1719"/>
      <c r="T322" s="1719"/>
      <c r="U322" s="1719"/>
      <c r="V322" s="1719"/>
      <c r="W322" s="52"/>
      <c r="X322" s="1719"/>
      <c r="Y322" s="1719"/>
      <c r="Z322" s="1719"/>
      <c r="AA322" s="1719"/>
      <c r="AB322" s="461"/>
      <c r="AC322" s="461"/>
      <c r="AD322" s="461"/>
      <c r="AE322" s="461"/>
      <c r="AF322" s="461"/>
      <c r="AG322" s="461"/>
      <c r="AH322" s="461"/>
      <c r="AI322" s="461"/>
      <c r="AJ322" s="461"/>
      <c r="AK322" s="34"/>
    </row>
    <row r="323" spans="1:37">
      <c r="A323" s="34"/>
      <c r="B323" s="48"/>
      <c r="C323" s="52"/>
      <c r="D323" s="52"/>
      <c r="E323" s="52"/>
      <c r="F323" s="52"/>
      <c r="G323" s="52"/>
      <c r="H323" s="52"/>
      <c r="I323" s="52"/>
      <c r="J323" s="52"/>
      <c r="K323" s="52"/>
      <c r="L323" s="458"/>
      <c r="M323" s="52"/>
      <c r="N323" s="52"/>
      <c r="O323" s="52"/>
      <c r="P323" s="52"/>
      <c r="Q323" s="52"/>
      <c r="R323" s="52"/>
      <c r="S323" s="1719"/>
      <c r="T323" s="1719"/>
      <c r="U323" s="1719"/>
      <c r="V323" s="1719"/>
      <c r="W323" s="52"/>
      <c r="X323" s="1719"/>
      <c r="Y323" s="1719"/>
      <c r="Z323" s="1719"/>
      <c r="AA323" s="1719"/>
      <c r="AB323" s="461"/>
      <c r="AC323" s="461"/>
      <c r="AD323" s="461"/>
      <c r="AE323" s="461"/>
      <c r="AF323" s="461"/>
      <c r="AG323" s="461"/>
      <c r="AH323" s="461"/>
      <c r="AI323" s="461"/>
      <c r="AJ323" s="461"/>
      <c r="AK323" s="34"/>
    </row>
    <row r="324" spans="1:37">
      <c r="A324" s="34"/>
      <c r="B324" s="48"/>
      <c r="C324" s="52"/>
      <c r="D324" s="52"/>
      <c r="E324" s="52"/>
      <c r="F324" s="52"/>
      <c r="G324" s="52"/>
      <c r="H324" s="52"/>
      <c r="I324" s="52"/>
      <c r="J324" s="52"/>
      <c r="K324" s="52"/>
      <c r="L324" s="458"/>
      <c r="M324" s="52"/>
      <c r="N324" s="52"/>
      <c r="O324" s="52"/>
      <c r="P324" s="52"/>
      <c r="Q324" s="52"/>
      <c r="R324" s="52"/>
      <c r="S324" s="1719"/>
      <c r="T324" s="1719"/>
      <c r="U324" s="1719"/>
      <c r="V324" s="1719"/>
      <c r="W324" s="52"/>
      <c r="X324" s="1719"/>
      <c r="Y324" s="1719"/>
      <c r="Z324" s="1719"/>
      <c r="AA324" s="1719"/>
      <c r="AB324" s="461"/>
      <c r="AC324" s="461"/>
      <c r="AD324" s="461"/>
      <c r="AE324" s="461"/>
      <c r="AF324" s="461"/>
      <c r="AG324" s="461"/>
      <c r="AH324" s="461"/>
      <c r="AI324" s="461"/>
      <c r="AJ324" s="461"/>
      <c r="AK324" s="34"/>
    </row>
    <row r="325" spans="1:37">
      <c r="A325" s="34"/>
      <c r="B325" s="48"/>
      <c r="C325" s="52"/>
      <c r="D325" s="52"/>
      <c r="E325" s="52"/>
      <c r="F325" s="52"/>
      <c r="G325" s="52"/>
      <c r="H325" s="52"/>
      <c r="I325" s="52"/>
      <c r="J325" s="52"/>
      <c r="K325" s="52"/>
      <c r="L325" s="458"/>
      <c r="M325" s="52"/>
      <c r="N325" s="52"/>
      <c r="O325" s="52"/>
      <c r="P325" s="52"/>
      <c r="Q325" s="52"/>
      <c r="R325" s="52"/>
      <c r="S325" s="1719"/>
      <c r="T325" s="1719"/>
      <c r="U325" s="1719"/>
      <c r="V325" s="1719"/>
      <c r="W325" s="52"/>
      <c r="X325" s="1719"/>
      <c r="Y325" s="1719"/>
      <c r="Z325" s="1719"/>
      <c r="AA325" s="1719"/>
      <c r="AB325" s="461"/>
      <c r="AC325" s="461"/>
      <c r="AD325" s="461"/>
      <c r="AE325" s="461"/>
      <c r="AF325" s="461"/>
      <c r="AG325" s="461"/>
      <c r="AH325" s="461"/>
      <c r="AI325" s="461"/>
      <c r="AJ325" s="461"/>
      <c r="AK325" s="34"/>
    </row>
    <row r="326" spans="1:37">
      <c r="A326" s="34"/>
      <c r="AB326" s="54"/>
      <c r="AC326" s="54"/>
      <c r="AD326" s="54"/>
      <c r="AE326" s="54"/>
      <c r="AF326" s="54"/>
      <c r="AG326" s="54"/>
      <c r="AH326" s="54"/>
      <c r="AI326" s="54"/>
      <c r="AJ326" s="54"/>
      <c r="AK326" s="34"/>
    </row>
    <row r="327" spans="1:37">
      <c r="A327" s="34"/>
      <c r="AB327" s="54"/>
      <c r="AC327" s="54"/>
      <c r="AD327" s="54"/>
      <c r="AE327" s="54"/>
      <c r="AF327" s="54"/>
      <c r="AG327" s="54"/>
      <c r="AH327" s="54"/>
      <c r="AI327" s="54"/>
      <c r="AJ327" s="54"/>
      <c r="AK327" s="34"/>
    </row>
    <row r="328" spans="1:37">
      <c r="A328" s="34"/>
      <c r="AB328" s="54"/>
      <c r="AC328" s="54"/>
      <c r="AD328" s="54"/>
      <c r="AE328" s="54"/>
      <c r="AF328" s="54"/>
      <c r="AG328" s="54"/>
      <c r="AH328" s="54"/>
      <c r="AI328" s="54"/>
      <c r="AJ328" s="54"/>
      <c r="AK328" s="34"/>
    </row>
    <row r="329" spans="1:37">
      <c r="A329" s="34"/>
      <c r="AB329" s="54"/>
      <c r="AC329" s="54"/>
      <c r="AD329" s="54"/>
      <c r="AE329" s="54"/>
      <c r="AF329" s="54"/>
      <c r="AG329" s="54"/>
      <c r="AH329" s="54"/>
      <c r="AI329" s="54"/>
      <c r="AJ329" s="54"/>
      <c r="AK329" s="34"/>
    </row>
    <row r="330" spans="1:37">
      <c r="A330" s="34"/>
      <c r="AB330" s="54"/>
      <c r="AC330" s="54"/>
      <c r="AD330" s="54"/>
      <c r="AE330" s="54"/>
      <c r="AF330" s="54"/>
      <c r="AG330" s="54"/>
      <c r="AH330" s="54"/>
      <c r="AI330" s="54"/>
      <c r="AJ330" s="54"/>
      <c r="AK330" s="34"/>
    </row>
    <row r="331" spans="1:37">
      <c r="A331" s="34"/>
      <c r="AB331" s="54"/>
      <c r="AC331" s="54"/>
      <c r="AD331" s="54"/>
      <c r="AE331" s="54"/>
      <c r="AF331" s="54"/>
      <c r="AG331" s="54"/>
      <c r="AH331" s="54"/>
      <c r="AI331" s="54"/>
      <c r="AJ331" s="54"/>
      <c r="AK331" s="34"/>
    </row>
    <row r="332" spans="1:37">
      <c r="A332" s="34"/>
      <c r="AB332" s="54"/>
      <c r="AC332" s="54"/>
      <c r="AD332" s="54"/>
      <c r="AE332" s="54"/>
      <c r="AF332" s="54"/>
      <c r="AG332" s="54"/>
      <c r="AH332" s="54"/>
      <c r="AI332" s="54"/>
      <c r="AJ332" s="54"/>
      <c r="AK332" s="34"/>
    </row>
    <row r="333" spans="1:37">
      <c r="A333" s="34"/>
      <c r="AB333" s="54"/>
      <c r="AC333" s="54"/>
      <c r="AD333" s="54"/>
      <c r="AE333" s="54"/>
      <c r="AF333" s="54"/>
      <c r="AG333" s="54"/>
      <c r="AH333" s="54"/>
      <c r="AI333" s="54"/>
      <c r="AJ333" s="54"/>
      <c r="AK333" s="34"/>
    </row>
    <row r="334" spans="1:37">
      <c r="A334" s="34"/>
      <c r="AB334" s="54"/>
      <c r="AC334" s="54"/>
      <c r="AD334" s="54"/>
      <c r="AE334" s="54"/>
      <c r="AF334" s="54"/>
      <c r="AG334" s="54"/>
      <c r="AH334" s="54"/>
      <c r="AI334" s="54"/>
      <c r="AJ334" s="54"/>
      <c r="AK334" s="34"/>
    </row>
    <row r="335" spans="1:37">
      <c r="A335" s="34"/>
      <c r="AB335" s="54"/>
      <c r="AC335" s="54"/>
      <c r="AD335" s="54"/>
      <c r="AE335" s="54"/>
      <c r="AF335" s="54"/>
      <c r="AG335" s="54"/>
      <c r="AH335" s="54"/>
      <c r="AI335" s="54"/>
      <c r="AJ335" s="54"/>
      <c r="AK335" s="34"/>
    </row>
    <row r="336" spans="1:37">
      <c r="A336" s="34"/>
      <c r="AB336" s="54"/>
      <c r="AC336" s="54"/>
      <c r="AD336" s="54"/>
      <c r="AE336" s="54"/>
      <c r="AF336" s="54"/>
      <c r="AG336" s="54"/>
      <c r="AH336" s="54"/>
      <c r="AI336" s="54"/>
      <c r="AJ336" s="54"/>
      <c r="AK336" s="34"/>
    </row>
    <row r="337" spans="1:37">
      <c r="A337" s="34"/>
      <c r="AB337" s="54"/>
      <c r="AC337" s="54"/>
      <c r="AD337" s="54"/>
      <c r="AE337" s="54"/>
      <c r="AF337" s="54"/>
      <c r="AG337" s="54"/>
      <c r="AH337" s="54"/>
      <c r="AI337" s="54"/>
      <c r="AJ337" s="54"/>
      <c r="AK337" s="34"/>
    </row>
    <row r="338" spans="1:37">
      <c r="A338" s="34"/>
      <c r="AB338" s="54"/>
      <c r="AC338" s="54"/>
      <c r="AD338" s="54"/>
      <c r="AE338" s="54"/>
      <c r="AF338" s="54"/>
      <c r="AG338" s="54"/>
      <c r="AH338" s="54"/>
      <c r="AI338" s="54"/>
      <c r="AJ338" s="54"/>
      <c r="AK338" s="34"/>
    </row>
    <row r="339" spans="1:37">
      <c r="A339" s="34"/>
      <c r="AB339" s="54"/>
      <c r="AC339" s="54"/>
      <c r="AD339" s="54"/>
      <c r="AE339" s="54"/>
      <c r="AF339" s="54"/>
      <c r="AG339" s="54"/>
      <c r="AH339" s="54"/>
      <c r="AI339" s="54"/>
      <c r="AJ339" s="54"/>
      <c r="AK339" s="34"/>
    </row>
    <row r="340" spans="1:37">
      <c r="A340" s="34"/>
      <c r="AB340" s="54"/>
      <c r="AC340" s="54"/>
      <c r="AD340" s="54"/>
      <c r="AE340" s="54"/>
      <c r="AF340" s="54"/>
      <c r="AG340" s="54"/>
      <c r="AH340" s="54"/>
      <c r="AI340" s="54"/>
      <c r="AJ340" s="54"/>
      <c r="AK340" s="34"/>
    </row>
    <row r="341" spans="1:37" s="34" customFormat="1">
      <c r="S341" s="1720"/>
      <c r="T341" s="1720"/>
      <c r="U341" s="1720"/>
      <c r="V341" s="1720"/>
      <c r="X341" s="1720"/>
      <c r="Y341" s="1720"/>
      <c r="Z341" s="1720"/>
      <c r="AA341" s="1720"/>
      <c r="AB341" s="54"/>
      <c r="AC341" s="54"/>
      <c r="AD341" s="54"/>
      <c r="AE341" s="54"/>
      <c r="AF341" s="54"/>
      <c r="AG341" s="54"/>
      <c r="AH341" s="54"/>
      <c r="AI341" s="54"/>
      <c r="AJ341" s="54"/>
    </row>
    <row r="342" spans="1:37" s="34" customFormat="1">
      <c r="S342" s="1720"/>
      <c r="T342" s="1720"/>
      <c r="U342" s="1720"/>
      <c r="V342" s="1720"/>
      <c r="X342" s="1720"/>
      <c r="Y342" s="1720"/>
      <c r="Z342" s="1720"/>
      <c r="AA342" s="1720"/>
      <c r="AB342" s="54"/>
      <c r="AC342" s="54"/>
      <c r="AD342" s="54"/>
      <c r="AE342" s="54"/>
      <c r="AF342" s="54"/>
      <c r="AG342" s="54"/>
      <c r="AH342" s="54"/>
      <c r="AI342" s="54"/>
      <c r="AJ342" s="54"/>
    </row>
    <row r="343" spans="1:37" s="34" customFormat="1">
      <c r="S343" s="1720"/>
      <c r="T343" s="1720"/>
      <c r="U343" s="1720"/>
      <c r="V343" s="1720"/>
      <c r="X343" s="1720"/>
      <c r="Y343" s="1720"/>
      <c r="Z343" s="1720"/>
      <c r="AA343" s="1720"/>
      <c r="AB343" s="54"/>
      <c r="AC343" s="54"/>
      <c r="AD343" s="54"/>
      <c r="AE343" s="54"/>
      <c r="AF343" s="54"/>
      <c r="AG343" s="54"/>
      <c r="AH343" s="54"/>
      <c r="AI343" s="54"/>
      <c r="AJ343" s="54"/>
    </row>
    <row r="344" spans="1:37" s="34" customFormat="1">
      <c r="S344" s="1720"/>
      <c r="T344" s="1720"/>
      <c r="U344" s="1720"/>
      <c r="V344" s="1720"/>
      <c r="X344" s="1720"/>
      <c r="Y344" s="1720"/>
      <c r="Z344" s="1720"/>
      <c r="AA344" s="1720"/>
      <c r="AB344" s="54"/>
      <c r="AC344" s="54"/>
      <c r="AD344" s="54"/>
      <c r="AE344" s="54"/>
      <c r="AF344" s="54"/>
      <c r="AG344" s="54"/>
      <c r="AH344" s="54"/>
      <c r="AI344" s="54"/>
      <c r="AJ344" s="54"/>
    </row>
    <row r="345" spans="1:37" s="34" customFormat="1">
      <c r="S345" s="1720"/>
      <c r="T345" s="1720"/>
      <c r="U345" s="1720"/>
      <c r="V345" s="1720"/>
      <c r="X345" s="1720"/>
      <c r="Y345" s="1720"/>
      <c r="Z345" s="1720"/>
      <c r="AA345" s="1720"/>
      <c r="AB345" s="54"/>
      <c r="AC345" s="54"/>
      <c r="AD345" s="54"/>
      <c r="AE345" s="54"/>
      <c r="AF345" s="54"/>
      <c r="AG345" s="54"/>
      <c r="AH345" s="54"/>
      <c r="AI345" s="54"/>
      <c r="AJ345" s="54"/>
    </row>
    <row r="346" spans="1:37" s="34" customFormat="1">
      <c r="S346" s="1720"/>
      <c r="T346" s="1720"/>
      <c r="U346" s="1720"/>
      <c r="V346" s="1720"/>
      <c r="X346" s="1720"/>
      <c r="Y346" s="1720"/>
      <c r="Z346" s="1720"/>
      <c r="AA346" s="1720"/>
      <c r="AB346" s="54"/>
      <c r="AC346" s="54"/>
      <c r="AD346" s="54"/>
      <c r="AE346" s="54"/>
      <c r="AF346" s="54"/>
      <c r="AG346" s="54"/>
      <c r="AH346" s="54"/>
      <c r="AI346" s="54"/>
      <c r="AJ346" s="54"/>
    </row>
    <row r="347" spans="1:37" s="34" customFormat="1">
      <c r="S347" s="1720"/>
      <c r="T347" s="1720"/>
      <c r="U347" s="1720"/>
      <c r="V347" s="1720"/>
      <c r="X347" s="1720"/>
      <c r="Y347" s="1720"/>
      <c r="Z347" s="1720"/>
      <c r="AA347" s="1720"/>
      <c r="AB347" s="54"/>
      <c r="AC347" s="54"/>
      <c r="AD347" s="54"/>
      <c r="AE347" s="54"/>
      <c r="AF347" s="54"/>
      <c r="AG347" s="54"/>
      <c r="AH347" s="54"/>
      <c r="AI347" s="54"/>
      <c r="AJ347" s="54"/>
    </row>
    <row r="348" spans="1:37" s="34" customFormat="1">
      <c r="S348" s="1720"/>
      <c r="T348" s="1720"/>
      <c r="U348" s="1720"/>
      <c r="V348" s="1720"/>
      <c r="X348" s="1720"/>
      <c r="Y348" s="1720"/>
      <c r="Z348" s="1720"/>
      <c r="AA348" s="1720"/>
      <c r="AB348" s="54"/>
      <c r="AC348" s="54"/>
      <c r="AD348" s="54"/>
      <c r="AE348" s="54"/>
      <c r="AF348" s="54"/>
      <c r="AG348" s="54"/>
      <c r="AH348" s="54"/>
      <c r="AI348" s="54"/>
      <c r="AJ348" s="54"/>
    </row>
    <row r="349" spans="1:37" s="34" customFormat="1">
      <c r="S349" s="1720"/>
      <c r="T349" s="1720"/>
      <c r="U349" s="1720"/>
      <c r="V349" s="1720"/>
      <c r="X349" s="1720"/>
      <c r="Y349" s="1720"/>
      <c r="Z349" s="1720"/>
      <c r="AA349" s="1720"/>
      <c r="AB349" s="54"/>
      <c r="AC349" s="54"/>
      <c r="AD349" s="54"/>
      <c r="AE349" s="54"/>
      <c r="AF349" s="54"/>
      <c r="AG349" s="54"/>
      <c r="AH349" s="54"/>
      <c r="AI349" s="54"/>
      <c r="AJ349" s="54"/>
    </row>
    <row r="350" spans="1:37" s="34" customFormat="1">
      <c r="S350" s="1720"/>
      <c r="T350" s="1720"/>
      <c r="U350" s="1720"/>
      <c r="V350" s="1720"/>
      <c r="X350" s="1720"/>
      <c r="Y350" s="1720"/>
      <c r="Z350" s="1720"/>
      <c r="AA350" s="1720"/>
      <c r="AB350" s="54"/>
      <c r="AC350" s="54"/>
      <c r="AD350" s="54"/>
      <c r="AE350" s="54"/>
      <c r="AF350" s="54"/>
      <c r="AG350" s="54"/>
      <c r="AH350" s="54"/>
      <c r="AI350" s="54"/>
      <c r="AJ350" s="54"/>
    </row>
    <row r="351" spans="1:37" s="34" customFormat="1">
      <c r="S351" s="1720"/>
      <c r="T351" s="1720"/>
      <c r="U351" s="1720"/>
      <c r="V351" s="1720"/>
      <c r="X351" s="1720"/>
      <c r="Y351" s="1720"/>
      <c r="Z351" s="1720"/>
      <c r="AA351" s="1720"/>
      <c r="AB351" s="54"/>
      <c r="AC351" s="54"/>
      <c r="AD351" s="54"/>
      <c r="AE351" s="54"/>
      <c r="AF351" s="54"/>
      <c r="AG351" s="54"/>
      <c r="AH351" s="54"/>
      <c r="AI351" s="54"/>
      <c r="AJ351" s="54"/>
    </row>
    <row r="352" spans="1:37" s="34" customFormat="1">
      <c r="S352" s="1720"/>
      <c r="T352" s="1720"/>
      <c r="U352" s="1720"/>
      <c r="V352" s="1720"/>
      <c r="X352" s="1720"/>
      <c r="Y352" s="1720"/>
      <c r="Z352" s="1720"/>
      <c r="AA352" s="1720"/>
      <c r="AB352" s="54"/>
      <c r="AC352" s="54"/>
      <c r="AD352" s="54"/>
      <c r="AE352" s="54"/>
      <c r="AF352" s="54"/>
      <c r="AG352" s="54"/>
      <c r="AH352" s="54"/>
      <c r="AI352" s="54"/>
      <c r="AJ352" s="54"/>
    </row>
    <row r="353" spans="19:36" s="34" customFormat="1">
      <c r="S353" s="1720"/>
      <c r="T353" s="1720"/>
      <c r="U353" s="1720"/>
      <c r="V353" s="1720"/>
      <c r="X353" s="1720"/>
      <c r="Y353" s="1720"/>
      <c r="Z353" s="1720"/>
      <c r="AA353" s="1720"/>
      <c r="AB353" s="54"/>
      <c r="AC353" s="54"/>
      <c r="AD353" s="54"/>
      <c r="AE353" s="54"/>
      <c r="AF353" s="54"/>
      <c r="AG353" s="54"/>
      <c r="AH353" s="54"/>
      <c r="AI353" s="54"/>
      <c r="AJ353" s="54"/>
    </row>
    <row r="354" spans="19:36" s="34" customFormat="1">
      <c r="S354" s="1720"/>
      <c r="T354" s="1720"/>
      <c r="U354" s="1720"/>
      <c r="V354" s="1720"/>
      <c r="X354" s="1720"/>
      <c r="Y354" s="1720"/>
      <c r="Z354" s="1720"/>
      <c r="AA354" s="1720"/>
      <c r="AB354" s="54"/>
      <c r="AC354" s="54"/>
      <c r="AD354" s="54"/>
      <c r="AE354" s="54"/>
      <c r="AF354" s="54"/>
      <c r="AG354" s="54"/>
      <c r="AH354" s="54"/>
      <c r="AI354" s="54"/>
      <c r="AJ354" s="54"/>
    </row>
    <row r="355" spans="19:36" s="34" customFormat="1">
      <c r="S355" s="1720"/>
      <c r="T355" s="1720"/>
      <c r="U355" s="1720"/>
      <c r="V355" s="1720"/>
      <c r="X355" s="1720"/>
      <c r="Y355" s="1720"/>
      <c r="Z355" s="1720"/>
      <c r="AA355" s="1720"/>
      <c r="AB355" s="54"/>
      <c r="AC355" s="54"/>
      <c r="AD355" s="54"/>
      <c r="AE355" s="54"/>
      <c r="AF355" s="54"/>
      <c r="AG355" s="54"/>
      <c r="AH355" s="54"/>
      <c r="AI355" s="54"/>
      <c r="AJ355" s="54"/>
    </row>
    <row r="356" spans="19:36" s="34" customFormat="1">
      <c r="S356" s="1720"/>
      <c r="T356" s="1720"/>
      <c r="U356" s="1720"/>
      <c r="V356" s="1720"/>
      <c r="X356" s="1720"/>
      <c r="Y356" s="1720"/>
      <c r="Z356" s="1720"/>
      <c r="AA356" s="1720"/>
      <c r="AB356" s="54"/>
      <c r="AC356" s="54"/>
      <c r="AD356" s="54"/>
      <c r="AE356" s="54"/>
      <c r="AF356" s="54"/>
      <c r="AG356" s="54"/>
      <c r="AH356" s="54"/>
      <c r="AI356" s="54"/>
      <c r="AJ356" s="54"/>
    </row>
    <row r="357" spans="19:36" s="34" customFormat="1">
      <c r="S357" s="1720"/>
      <c r="T357" s="1720"/>
      <c r="U357" s="1720"/>
      <c r="V357" s="1720"/>
      <c r="X357" s="1720"/>
      <c r="Y357" s="1720"/>
      <c r="Z357" s="1720"/>
      <c r="AA357" s="1720"/>
      <c r="AB357" s="54"/>
      <c r="AC357" s="54"/>
      <c r="AD357" s="54"/>
      <c r="AE357" s="54"/>
      <c r="AF357" s="54"/>
      <c r="AG357" s="54"/>
      <c r="AH357" s="54"/>
      <c r="AI357" s="54"/>
      <c r="AJ357" s="54"/>
    </row>
    <row r="358" spans="19:36" s="34" customFormat="1">
      <c r="S358" s="1720"/>
      <c r="T358" s="1720"/>
      <c r="U358" s="1720"/>
      <c r="V358" s="1720"/>
      <c r="X358" s="1720"/>
      <c r="Y358" s="1720"/>
      <c r="Z358" s="1720"/>
      <c r="AA358" s="1720"/>
      <c r="AB358" s="54"/>
      <c r="AC358" s="54"/>
      <c r="AD358" s="54"/>
      <c r="AE358" s="54"/>
      <c r="AF358" s="54"/>
      <c r="AG358" s="54"/>
      <c r="AH358" s="54"/>
      <c r="AI358" s="54"/>
      <c r="AJ358" s="54"/>
    </row>
    <row r="359" spans="19:36" s="34" customFormat="1">
      <c r="S359" s="1720"/>
      <c r="T359" s="1720"/>
      <c r="U359" s="1720"/>
      <c r="V359" s="1720"/>
      <c r="X359" s="1720"/>
      <c r="Y359" s="1720"/>
      <c r="Z359" s="1720"/>
      <c r="AA359" s="1720"/>
      <c r="AB359" s="54"/>
      <c r="AC359" s="54"/>
      <c r="AD359" s="54"/>
      <c r="AE359" s="54"/>
      <c r="AF359" s="54"/>
      <c r="AG359" s="54"/>
      <c r="AH359" s="54"/>
      <c r="AI359" s="54"/>
      <c r="AJ359" s="54"/>
    </row>
    <row r="360" spans="19:36" s="34" customFormat="1">
      <c r="S360" s="1720"/>
      <c r="T360" s="1720"/>
      <c r="U360" s="1720"/>
      <c r="V360" s="1720"/>
      <c r="X360" s="1720"/>
      <c r="Y360" s="1720"/>
      <c r="Z360" s="1720"/>
      <c r="AA360" s="1720"/>
      <c r="AB360" s="54"/>
      <c r="AC360" s="54"/>
      <c r="AD360" s="54"/>
      <c r="AE360" s="54"/>
      <c r="AF360" s="54"/>
      <c r="AG360" s="54"/>
      <c r="AH360" s="54"/>
      <c r="AI360" s="54"/>
      <c r="AJ360" s="54"/>
    </row>
    <row r="361" spans="19:36" s="34" customFormat="1">
      <c r="S361" s="1720"/>
      <c r="T361" s="1720"/>
      <c r="U361" s="1720"/>
      <c r="V361" s="1720"/>
      <c r="X361" s="1720"/>
      <c r="Y361" s="1720"/>
      <c r="Z361" s="1720"/>
      <c r="AA361" s="1720"/>
      <c r="AB361" s="54"/>
      <c r="AC361" s="54"/>
      <c r="AD361" s="54"/>
      <c r="AE361" s="54"/>
      <c r="AF361" s="54"/>
      <c r="AG361" s="54"/>
      <c r="AH361" s="54"/>
      <c r="AI361" s="54"/>
      <c r="AJ361" s="54"/>
    </row>
    <row r="362" spans="19:36" s="34" customFormat="1">
      <c r="S362" s="1720"/>
      <c r="T362" s="1720"/>
      <c r="U362" s="1720"/>
      <c r="V362" s="1720"/>
      <c r="X362" s="1720"/>
      <c r="Y362" s="1720"/>
      <c r="Z362" s="1720"/>
      <c r="AA362" s="1720"/>
      <c r="AB362" s="54"/>
      <c r="AC362" s="54"/>
      <c r="AD362" s="54"/>
      <c r="AE362" s="54"/>
      <c r="AF362" s="54"/>
      <c r="AG362" s="54"/>
      <c r="AH362" s="54"/>
      <c r="AI362" s="54"/>
      <c r="AJ362" s="54"/>
    </row>
    <row r="363" spans="19:36" s="34" customFormat="1">
      <c r="S363" s="1720"/>
      <c r="T363" s="1720"/>
      <c r="U363" s="1720"/>
      <c r="V363" s="1720"/>
      <c r="X363" s="1720"/>
      <c r="Y363" s="1720"/>
      <c r="Z363" s="1720"/>
      <c r="AA363" s="1720"/>
      <c r="AB363" s="54"/>
      <c r="AC363" s="54"/>
      <c r="AD363" s="54"/>
      <c r="AE363" s="54"/>
      <c r="AF363" s="54"/>
      <c r="AG363" s="54"/>
      <c r="AH363" s="54"/>
      <c r="AI363" s="54"/>
      <c r="AJ363" s="54"/>
    </row>
    <row r="364" spans="19:36" s="34" customFormat="1">
      <c r="S364" s="1720"/>
      <c r="T364" s="1720"/>
      <c r="U364" s="1720"/>
      <c r="V364" s="1720"/>
      <c r="X364" s="1720"/>
      <c r="Y364" s="1720"/>
      <c r="Z364" s="1720"/>
      <c r="AA364" s="1720"/>
      <c r="AB364" s="54"/>
      <c r="AC364" s="54"/>
      <c r="AD364" s="54"/>
      <c r="AE364" s="54"/>
      <c r="AF364" s="54"/>
      <c r="AG364" s="54"/>
      <c r="AH364" s="54"/>
      <c r="AI364" s="54"/>
      <c r="AJ364" s="54"/>
    </row>
    <row r="365" spans="19:36" s="34" customFormat="1">
      <c r="S365" s="1720"/>
      <c r="T365" s="1720"/>
      <c r="U365" s="1720"/>
      <c r="V365" s="1720"/>
      <c r="X365" s="1720"/>
      <c r="Y365" s="1720"/>
      <c r="Z365" s="1720"/>
      <c r="AA365" s="1720"/>
      <c r="AB365" s="54"/>
      <c r="AC365" s="54"/>
      <c r="AD365" s="54"/>
      <c r="AE365" s="54"/>
      <c r="AF365" s="54"/>
      <c r="AG365" s="54"/>
      <c r="AH365" s="54"/>
      <c r="AI365" s="54"/>
      <c r="AJ365" s="54"/>
    </row>
    <row r="366" spans="19:36" s="34" customFormat="1">
      <c r="S366" s="1720"/>
      <c r="T366" s="1720"/>
      <c r="U366" s="1720"/>
      <c r="V366" s="1720"/>
      <c r="X366" s="1720"/>
      <c r="Y366" s="1720"/>
      <c r="Z366" s="1720"/>
      <c r="AA366" s="1720"/>
      <c r="AB366" s="54"/>
      <c r="AC366" s="54"/>
      <c r="AD366" s="54"/>
      <c r="AE366" s="54"/>
      <c r="AF366" s="54"/>
      <c r="AG366" s="54"/>
      <c r="AH366" s="54"/>
      <c r="AI366" s="54"/>
      <c r="AJ366" s="54"/>
    </row>
    <row r="367" spans="19:36" s="34" customFormat="1">
      <c r="S367" s="1720"/>
      <c r="T367" s="1720"/>
      <c r="U367" s="1720"/>
      <c r="V367" s="1720"/>
      <c r="X367" s="1720"/>
      <c r="Y367" s="1720"/>
      <c r="Z367" s="1720"/>
      <c r="AA367" s="1720"/>
      <c r="AB367" s="54"/>
      <c r="AC367" s="54"/>
      <c r="AD367" s="54"/>
      <c r="AE367" s="54"/>
      <c r="AF367" s="54"/>
      <c r="AG367" s="54"/>
      <c r="AH367" s="54"/>
      <c r="AI367" s="54"/>
      <c r="AJ367" s="54"/>
    </row>
    <row r="368" spans="19:36" s="34" customFormat="1">
      <c r="S368" s="1720"/>
      <c r="T368" s="1720"/>
      <c r="U368" s="1720"/>
      <c r="V368" s="1720"/>
      <c r="X368" s="1720"/>
      <c r="Y368" s="1720"/>
      <c r="Z368" s="1720"/>
      <c r="AA368" s="1720"/>
      <c r="AB368" s="54"/>
      <c r="AC368" s="54"/>
      <c r="AD368" s="54"/>
      <c r="AE368" s="54"/>
      <c r="AF368" s="54"/>
      <c r="AG368" s="54"/>
      <c r="AH368" s="54"/>
      <c r="AI368" s="54"/>
      <c r="AJ368" s="54"/>
    </row>
    <row r="369" spans="19:36" s="34" customFormat="1">
      <c r="S369" s="1720"/>
      <c r="T369" s="1720"/>
      <c r="U369" s="1720"/>
      <c r="V369" s="1720"/>
      <c r="X369" s="1720"/>
      <c r="Y369" s="1720"/>
      <c r="Z369" s="1720"/>
      <c r="AA369" s="1720"/>
      <c r="AB369" s="54"/>
      <c r="AC369" s="54"/>
      <c r="AD369" s="54"/>
      <c r="AE369" s="54"/>
      <c r="AF369" s="54"/>
      <c r="AG369" s="54"/>
      <c r="AH369" s="54"/>
      <c r="AI369" s="54"/>
      <c r="AJ369" s="54"/>
    </row>
    <row r="370" spans="19:36" s="34" customFormat="1">
      <c r="S370" s="1720"/>
      <c r="T370" s="1720"/>
      <c r="U370" s="1720"/>
      <c r="V370" s="1720"/>
      <c r="X370" s="1720"/>
      <c r="Y370" s="1720"/>
      <c r="Z370" s="1720"/>
      <c r="AA370" s="1720"/>
      <c r="AB370" s="54"/>
      <c r="AC370" s="54"/>
      <c r="AD370" s="54"/>
      <c r="AE370" s="54"/>
      <c r="AF370" s="54"/>
      <c r="AG370" s="54"/>
      <c r="AH370" s="54"/>
      <c r="AI370" s="54"/>
      <c r="AJ370" s="54"/>
    </row>
    <row r="371" spans="19:36" s="34" customFormat="1">
      <c r="S371" s="1720"/>
      <c r="T371" s="1720"/>
      <c r="U371" s="1720"/>
      <c r="V371" s="1720"/>
      <c r="X371" s="1720"/>
      <c r="Y371" s="1720"/>
      <c r="Z371" s="1720"/>
      <c r="AA371" s="1720"/>
      <c r="AB371" s="54"/>
      <c r="AC371" s="54"/>
      <c r="AD371" s="54"/>
      <c r="AE371" s="54"/>
      <c r="AF371" s="54"/>
      <c r="AG371" s="54"/>
      <c r="AH371" s="54"/>
      <c r="AI371" s="54"/>
      <c r="AJ371" s="54"/>
    </row>
    <row r="372" spans="19:36" s="34" customFormat="1">
      <c r="S372" s="1720"/>
      <c r="T372" s="1720"/>
      <c r="U372" s="1720"/>
      <c r="V372" s="1720"/>
      <c r="X372" s="1720"/>
      <c r="Y372" s="1720"/>
      <c r="Z372" s="1720"/>
      <c r="AA372" s="1720"/>
      <c r="AB372" s="54"/>
      <c r="AC372" s="54"/>
      <c r="AD372" s="54"/>
      <c r="AE372" s="54"/>
      <c r="AF372" s="54"/>
      <c r="AG372" s="54"/>
      <c r="AH372" s="54"/>
      <c r="AI372" s="54"/>
      <c r="AJ372" s="54"/>
    </row>
    <row r="373" spans="19:36" s="34" customFormat="1">
      <c r="S373" s="1720"/>
      <c r="T373" s="1720"/>
      <c r="U373" s="1720"/>
      <c r="V373" s="1720"/>
      <c r="X373" s="1720"/>
      <c r="Y373" s="1720"/>
      <c r="Z373" s="1720"/>
      <c r="AA373" s="1720"/>
      <c r="AB373" s="54"/>
      <c r="AC373" s="54"/>
      <c r="AD373" s="54"/>
      <c r="AE373" s="54"/>
      <c r="AF373" s="54"/>
      <c r="AG373" s="54"/>
      <c r="AH373" s="54"/>
      <c r="AI373" s="54"/>
      <c r="AJ373" s="54"/>
    </row>
    <row r="374" spans="19:36" s="34" customFormat="1">
      <c r="S374" s="1720"/>
      <c r="T374" s="1720"/>
      <c r="U374" s="1720"/>
      <c r="V374" s="1720"/>
      <c r="X374" s="1720"/>
      <c r="Y374" s="1720"/>
      <c r="Z374" s="1720"/>
      <c r="AA374" s="1720"/>
      <c r="AB374" s="54"/>
      <c r="AC374" s="54"/>
      <c r="AD374" s="54"/>
      <c r="AE374" s="54"/>
      <c r="AF374" s="54"/>
      <c r="AG374" s="54"/>
      <c r="AH374" s="54"/>
      <c r="AI374" s="54"/>
      <c r="AJ374" s="54"/>
    </row>
    <row r="375" spans="19:36" s="34" customFormat="1">
      <c r="S375" s="1720"/>
      <c r="T375" s="1720"/>
      <c r="U375" s="1720"/>
      <c r="V375" s="1720"/>
      <c r="X375" s="1720"/>
      <c r="Y375" s="1720"/>
      <c r="Z375" s="1720"/>
      <c r="AA375" s="1720"/>
      <c r="AB375" s="54"/>
      <c r="AC375" s="54"/>
      <c r="AD375" s="54"/>
      <c r="AE375" s="54"/>
      <c r="AF375" s="54"/>
      <c r="AG375" s="54"/>
      <c r="AH375" s="54"/>
      <c r="AI375" s="54"/>
      <c r="AJ375" s="54"/>
    </row>
    <row r="376" spans="19:36" s="34" customFormat="1">
      <c r="S376" s="1720"/>
      <c r="T376" s="1720"/>
      <c r="U376" s="1720"/>
      <c r="V376" s="1720"/>
      <c r="X376" s="1720"/>
      <c r="Y376" s="1720"/>
      <c r="Z376" s="1720"/>
      <c r="AA376" s="1720"/>
      <c r="AB376" s="54"/>
      <c r="AC376" s="54"/>
      <c r="AD376" s="54"/>
      <c r="AE376" s="54"/>
      <c r="AF376" s="54"/>
      <c r="AG376" s="54"/>
      <c r="AH376" s="54"/>
      <c r="AI376" s="54"/>
      <c r="AJ376" s="54"/>
    </row>
    <row r="377" spans="19:36" s="34" customFormat="1">
      <c r="S377" s="1720"/>
      <c r="T377" s="1720"/>
      <c r="U377" s="1720"/>
      <c r="V377" s="1720"/>
      <c r="X377" s="1720"/>
      <c r="Y377" s="1720"/>
      <c r="Z377" s="1720"/>
      <c r="AA377" s="1720"/>
      <c r="AB377" s="54"/>
      <c r="AC377" s="54"/>
      <c r="AD377" s="54"/>
      <c r="AE377" s="54"/>
      <c r="AF377" s="54"/>
      <c r="AG377" s="54"/>
      <c r="AH377" s="54"/>
      <c r="AI377" s="54"/>
      <c r="AJ377" s="54"/>
    </row>
    <row r="378" spans="19:36" s="34" customFormat="1">
      <c r="S378" s="1720"/>
      <c r="T378" s="1720"/>
      <c r="U378" s="1720"/>
      <c r="V378" s="1720"/>
      <c r="X378" s="1720"/>
      <c r="Y378" s="1720"/>
      <c r="Z378" s="1720"/>
      <c r="AA378" s="1720"/>
      <c r="AB378" s="54"/>
      <c r="AC378" s="54"/>
      <c r="AD378" s="54"/>
      <c r="AE378" s="54"/>
      <c r="AF378" s="54"/>
      <c r="AG378" s="54"/>
      <c r="AH378" s="54"/>
      <c r="AI378" s="54"/>
      <c r="AJ378" s="54"/>
    </row>
    <row r="379" spans="19:36" s="34" customFormat="1">
      <c r="S379" s="1720"/>
      <c r="T379" s="1720"/>
      <c r="U379" s="1720"/>
      <c r="V379" s="1720"/>
      <c r="X379" s="1720"/>
      <c r="Y379" s="1720"/>
      <c r="Z379" s="1720"/>
      <c r="AA379" s="1720"/>
      <c r="AB379" s="54"/>
      <c r="AC379" s="54"/>
      <c r="AD379" s="54"/>
      <c r="AE379" s="54"/>
      <c r="AF379" s="54"/>
      <c r="AG379" s="54"/>
      <c r="AH379" s="54"/>
      <c r="AI379" s="54"/>
      <c r="AJ379" s="54"/>
    </row>
    <row r="380" spans="19:36" s="34" customFormat="1">
      <c r="S380" s="1720"/>
      <c r="T380" s="1720"/>
      <c r="U380" s="1720"/>
      <c r="V380" s="1720"/>
      <c r="X380" s="1720"/>
      <c r="Y380" s="1720"/>
      <c r="Z380" s="1720"/>
      <c r="AA380" s="1720"/>
      <c r="AB380" s="54"/>
      <c r="AC380" s="54"/>
      <c r="AD380" s="54"/>
      <c r="AE380" s="54"/>
      <c r="AF380" s="54"/>
      <c r="AG380" s="54"/>
      <c r="AH380" s="54"/>
      <c r="AI380" s="54"/>
      <c r="AJ380" s="54"/>
    </row>
    <row r="381" spans="19:36" s="34" customFormat="1">
      <c r="S381" s="1720"/>
      <c r="T381" s="1720"/>
      <c r="U381" s="1720"/>
      <c r="V381" s="1720"/>
      <c r="X381" s="1720"/>
      <c r="Y381" s="1720"/>
      <c r="Z381" s="1720"/>
      <c r="AA381" s="1720"/>
      <c r="AB381" s="54"/>
      <c r="AC381" s="54"/>
      <c r="AD381" s="54"/>
      <c r="AE381" s="54"/>
      <c r="AF381" s="54"/>
      <c r="AG381" s="54"/>
      <c r="AH381" s="54"/>
      <c r="AI381" s="54"/>
      <c r="AJ381" s="54"/>
    </row>
    <row r="382" spans="19:36" s="34" customFormat="1">
      <c r="S382" s="1720"/>
      <c r="T382" s="1720"/>
      <c r="U382" s="1720"/>
      <c r="V382" s="1720"/>
      <c r="X382" s="1720"/>
      <c r="Y382" s="1720"/>
      <c r="Z382" s="1720"/>
      <c r="AA382" s="1720"/>
      <c r="AB382" s="54"/>
      <c r="AC382" s="54"/>
      <c r="AD382" s="54"/>
      <c r="AE382" s="54"/>
      <c r="AF382" s="54"/>
      <c r="AG382" s="54"/>
      <c r="AH382" s="54"/>
      <c r="AI382" s="54"/>
      <c r="AJ382" s="54"/>
    </row>
    <row r="383" spans="19:36" s="34" customFormat="1">
      <c r="S383" s="1720"/>
      <c r="T383" s="1720"/>
      <c r="U383" s="1720"/>
      <c r="V383" s="1720"/>
      <c r="X383" s="1720"/>
      <c r="Y383" s="1720"/>
      <c r="Z383" s="1720"/>
      <c r="AA383" s="1720"/>
      <c r="AB383" s="54"/>
      <c r="AC383" s="54"/>
      <c r="AD383" s="54"/>
      <c r="AE383" s="54"/>
      <c r="AF383" s="54"/>
      <c r="AG383" s="54"/>
      <c r="AH383" s="54"/>
      <c r="AI383" s="54"/>
      <c r="AJ383" s="54"/>
    </row>
    <row r="384" spans="19:36" s="34" customFormat="1">
      <c r="S384" s="1720"/>
      <c r="T384" s="1720"/>
      <c r="U384" s="1720"/>
      <c r="V384" s="1720"/>
      <c r="X384" s="1720"/>
      <c r="Y384" s="1720"/>
      <c r="Z384" s="1720"/>
      <c r="AA384" s="1720"/>
      <c r="AB384" s="54"/>
      <c r="AC384" s="54"/>
      <c r="AD384" s="54"/>
      <c r="AE384" s="54"/>
      <c r="AF384" s="54"/>
      <c r="AG384" s="54"/>
      <c r="AH384" s="54"/>
      <c r="AI384" s="54"/>
      <c r="AJ384" s="54"/>
    </row>
    <row r="385" spans="19:36" s="34" customFormat="1">
      <c r="S385" s="1720"/>
      <c r="T385" s="1720"/>
      <c r="U385" s="1720"/>
      <c r="V385" s="1720"/>
      <c r="X385" s="1720"/>
      <c r="Y385" s="1720"/>
      <c r="Z385" s="1720"/>
      <c r="AA385" s="1720"/>
      <c r="AB385" s="54"/>
      <c r="AC385" s="54"/>
      <c r="AD385" s="54"/>
      <c r="AE385" s="54"/>
      <c r="AF385" s="54"/>
      <c r="AG385" s="54"/>
      <c r="AH385" s="54"/>
      <c r="AI385" s="54"/>
      <c r="AJ385" s="54"/>
    </row>
    <row r="386" spans="19:36" s="34" customFormat="1">
      <c r="S386" s="1720"/>
      <c r="T386" s="1720"/>
      <c r="U386" s="1720"/>
      <c r="V386" s="1720"/>
      <c r="X386" s="1720"/>
      <c r="Y386" s="1720"/>
      <c r="Z386" s="1720"/>
      <c r="AA386" s="1720"/>
      <c r="AB386" s="54"/>
      <c r="AC386" s="54"/>
      <c r="AD386" s="54"/>
      <c r="AE386" s="54"/>
      <c r="AF386" s="54"/>
      <c r="AG386" s="54"/>
      <c r="AH386" s="54"/>
      <c r="AI386" s="54"/>
      <c r="AJ386" s="54"/>
    </row>
    <row r="387" spans="19:36" s="34" customFormat="1">
      <c r="S387" s="1720"/>
      <c r="T387" s="1720"/>
      <c r="U387" s="1720"/>
      <c r="V387" s="1720"/>
      <c r="X387" s="1720"/>
      <c r="Y387" s="1720"/>
      <c r="Z387" s="1720"/>
      <c r="AA387" s="1720"/>
      <c r="AB387" s="54"/>
      <c r="AC387" s="54"/>
      <c r="AD387" s="54"/>
      <c r="AE387" s="54"/>
      <c r="AF387" s="54"/>
      <c r="AG387" s="54"/>
      <c r="AH387" s="54"/>
      <c r="AI387" s="54"/>
      <c r="AJ387" s="54"/>
    </row>
    <row r="388" spans="19:36" s="34" customFormat="1">
      <c r="S388" s="1720"/>
      <c r="T388" s="1720"/>
      <c r="U388" s="1720"/>
      <c r="V388" s="1720"/>
      <c r="X388" s="1720"/>
      <c r="Y388" s="1720"/>
      <c r="Z388" s="1720"/>
      <c r="AA388" s="1720"/>
      <c r="AB388" s="54"/>
      <c r="AC388" s="54"/>
      <c r="AD388" s="54"/>
      <c r="AE388" s="54"/>
      <c r="AF388" s="54"/>
      <c r="AG388" s="54"/>
      <c r="AH388" s="54"/>
      <c r="AI388" s="54"/>
      <c r="AJ388" s="54"/>
    </row>
    <row r="389" spans="19:36" s="34" customFormat="1">
      <c r="S389" s="1720"/>
      <c r="T389" s="1720"/>
      <c r="U389" s="1720"/>
      <c r="V389" s="1720"/>
      <c r="X389" s="1720"/>
      <c r="Y389" s="1720"/>
      <c r="Z389" s="1720"/>
      <c r="AA389" s="1720"/>
      <c r="AB389" s="54"/>
      <c r="AC389" s="54"/>
      <c r="AD389" s="54"/>
      <c r="AE389" s="54"/>
      <c r="AF389" s="54"/>
      <c r="AG389" s="54"/>
      <c r="AH389" s="54"/>
      <c r="AI389" s="54"/>
      <c r="AJ389" s="54"/>
    </row>
    <row r="390" spans="19:36" s="34" customFormat="1">
      <c r="S390" s="1720"/>
      <c r="T390" s="1720"/>
      <c r="U390" s="1720"/>
      <c r="V390" s="1720"/>
      <c r="X390" s="1720"/>
      <c r="Y390" s="1720"/>
      <c r="Z390" s="1720"/>
      <c r="AA390" s="1720"/>
      <c r="AB390" s="54"/>
      <c r="AC390" s="54"/>
      <c r="AD390" s="54"/>
      <c r="AE390" s="54"/>
      <c r="AF390" s="54"/>
      <c r="AG390" s="54"/>
      <c r="AH390" s="54"/>
      <c r="AI390" s="54"/>
      <c r="AJ390" s="54"/>
    </row>
    <row r="391" spans="19:36" s="34" customFormat="1">
      <c r="S391" s="1720"/>
      <c r="T391" s="1720"/>
      <c r="U391" s="1720"/>
      <c r="V391" s="1720"/>
      <c r="X391" s="1720"/>
      <c r="Y391" s="1720"/>
      <c r="Z391" s="1720"/>
      <c r="AA391" s="1720"/>
      <c r="AB391" s="54"/>
      <c r="AC391" s="54"/>
      <c r="AD391" s="54"/>
      <c r="AE391" s="54"/>
      <c r="AF391" s="54"/>
      <c r="AG391" s="54"/>
      <c r="AH391" s="54"/>
      <c r="AI391" s="54"/>
      <c r="AJ391" s="54"/>
    </row>
    <row r="392" spans="19:36" s="34" customFormat="1">
      <c r="S392" s="1720"/>
      <c r="T392" s="1720"/>
      <c r="U392" s="1720"/>
      <c r="V392" s="1720"/>
      <c r="X392" s="1720"/>
      <c r="Y392" s="1720"/>
      <c r="Z392" s="1720"/>
      <c r="AA392" s="1720"/>
      <c r="AB392" s="54"/>
      <c r="AC392" s="54"/>
      <c r="AD392" s="54"/>
      <c r="AE392" s="54"/>
      <c r="AF392" s="54"/>
      <c r="AG392" s="54"/>
      <c r="AH392" s="54"/>
      <c r="AI392" s="54"/>
      <c r="AJ392" s="54"/>
    </row>
    <row r="393" spans="19:36" s="34" customFormat="1">
      <c r="S393" s="1720"/>
      <c r="T393" s="1720"/>
      <c r="U393" s="1720"/>
      <c r="V393" s="1720"/>
      <c r="X393" s="1720"/>
      <c r="Y393" s="1720"/>
      <c r="Z393" s="1720"/>
      <c r="AA393" s="1720"/>
      <c r="AB393" s="54"/>
      <c r="AC393" s="54"/>
      <c r="AD393" s="54"/>
      <c r="AE393" s="54"/>
      <c r="AF393" s="54"/>
      <c r="AG393" s="54"/>
      <c r="AH393" s="54"/>
      <c r="AI393" s="54"/>
      <c r="AJ393" s="54"/>
    </row>
    <row r="394" spans="19:36" s="34" customFormat="1">
      <c r="S394" s="1720"/>
      <c r="T394" s="1720"/>
      <c r="U394" s="1720"/>
      <c r="V394" s="1720"/>
      <c r="X394" s="1720"/>
      <c r="Y394" s="1720"/>
      <c r="Z394" s="1720"/>
      <c r="AA394" s="1720"/>
      <c r="AB394" s="54"/>
      <c r="AC394" s="54"/>
      <c r="AD394" s="54"/>
      <c r="AE394" s="54"/>
      <c r="AF394" s="54"/>
      <c r="AG394" s="54"/>
      <c r="AH394" s="54"/>
      <c r="AI394" s="54"/>
      <c r="AJ394" s="54"/>
    </row>
    <row r="395" spans="19:36" s="34" customFormat="1">
      <c r="S395" s="1720"/>
      <c r="T395" s="1720"/>
      <c r="U395" s="1720"/>
      <c r="V395" s="1720"/>
      <c r="X395" s="1720"/>
      <c r="Y395" s="1720"/>
      <c r="Z395" s="1720"/>
      <c r="AA395" s="1720"/>
      <c r="AB395" s="54"/>
      <c r="AC395" s="54"/>
      <c r="AD395" s="54"/>
      <c r="AE395" s="54"/>
      <c r="AF395" s="54"/>
      <c r="AG395" s="54"/>
      <c r="AH395" s="54"/>
      <c r="AI395" s="54"/>
      <c r="AJ395" s="54"/>
    </row>
    <row r="396" spans="19:36" s="34" customFormat="1">
      <c r="S396" s="1720"/>
      <c r="T396" s="1720"/>
      <c r="U396" s="1720"/>
      <c r="V396" s="1720"/>
      <c r="X396" s="1720"/>
      <c r="Y396" s="1720"/>
      <c r="Z396" s="1720"/>
      <c r="AA396" s="1720"/>
      <c r="AB396" s="54"/>
      <c r="AC396" s="54"/>
      <c r="AD396" s="54"/>
      <c r="AE396" s="54"/>
      <c r="AF396" s="54"/>
      <c r="AG396" s="54"/>
      <c r="AH396" s="54"/>
      <c r="AI396" s="54"/>
      <c r="AJ396" s="54"/>
    </row>
    <row r="397" spans="19:36" s="34" customFormat="1">
      <c r="S397" s="1720"/>
      <c r="T397" s="1720"/>
      <c r="U397" s="1720"/>
      <c r="V397" s="1720"/>
      <c r="X397" s="1720"/>
      <c r="Y397" s="1720"/>
      <c r="Z397" s="1720"/>
      <c r="AA397" s="1720"/>
      <c r="AB397" s="54"/>
      <c r="AC397" s="54"/>
      <c r="AD397" s="54"/>
      <c r="AE397" s="54"/>
      <c r="AF397" s="54"/>
      <c r="AG397" s="54"/>
      <c r="AH397" s="54"/>
      <c r="AI397" s="54"/>
      <c r="AJ397" s="54"/>
    </row>
    <row r="398" spans="19:36" s="34" customFormat="1">
      <c r="S398" s="1720"/>
      <c r="T398" s="1720"/>
      <c r="U398" s="1720"/>
      <c r="V398" s="1720"/>
      <c r="X398" s="1720"/>
      <c r="Y398" s="1720"/>
      <c r="Z398" s="1720"/>
      <c r="AA398" s="1720"/>
      <c r="AB398" s="54"/>
      <c r="AC398" s="54"/>
      <c r="AD398" s="54"/>
      <c r="AE398" s="54"/>
      <c r="AF398" s="54"/>
      <c r="AG398" s="54"/>
      <c r="AH398" s="54"/>
      <c r="AI398" s="54"/>
      <c r="AJ398" s="54"/>
    </row>
    <row r="399" spans="19:36" s="34" customFormat="1">
      <c r="S399" s="1720"/>
      <c r="T399" s="1720"/>
      <c r="U399" s="1720"/>
      <c r="V399" s="1720"/>
      <c r="X399" s="1720"/>
      <c r="Y399" s="1720"/>
      <c r="Z399" s="1720"/>
      <c r="AA399" s="1720"/>
      <c r="AB399" s="54"/>
      <c r="AC399" s="54"/>
      <c r="AD399" s="54"/>
      <c r="AE399" s="54"/>
      <c r="AF399" s="54"/>
      <c r="AG399" s="54"/>
      <c r="AH399" s="54"/>
      <c r="AI399" s="54"/>
      <c r="AJ399" s="54"/>
    </row>
    <row r="400" spans="19:36" s="34" customFormat="1">
      <c r="S400" s="1720"/>
      <c r="T400" s="1720"/>
      <c r="U400" s="1720"/>
      <c r="V400" s="1720"/>
      <c r="X400" s="1720"/>
      <c r="Y400" s="1720"/>
      <c r="Z400" s="1720"/>
      <c r="AA400" s="1720"/>
      <c r="AB400" s="54"/>
      <c r="AC400" s="54"/>
      <c r="AD400" s="54"/>
      <c r="AE400" s="54"/>
      <c r="AF400" s="54"/>
      <c r="AG400" s="54"/>
      <c r="AH400" s="54"/>
      <c r="AI400" s="54"/>
      <c r="AJ400" s="54"/>
    </row>
    <row r="401" spans="19:36" s="34" customFormat="1">
      <c r="S401" s="1720"/>
      <c r="T401" s="1720"/>
      <c r="U401" s="1720"/>
      <c r="V401" s="1720"/>
      <c r="X401" s="1720"/>
      <c r="Y401" s="1720"/>
      <c r="Z401" s="1720"/>
      <c r="AA401" s="1720"/>
      <c r="AB401" s="54"/>
      <c r="AC401" s="54"/>
      <c r="AD401" s="54"/>
      <c r="AE401" s="54"/>
      <c r="AF401" s="54"/>
      <c r="AG401" s="54"/>
      <c r="AH401" s="54"/>
      <c r="AI401" s="54"/>
      <c r="AJ401" s="54"/>
    </row>
    <row r="402" spans="19:36" s="34" customFormat="1">
      <c r="S402" s="1720"/>
      <c r="T402" s="1720"/>
      <c r="U402" s="1720"/>
      <c r="V402" s="1720"/>
      <c r="X402" s="1720"/>
      <c r="Y402" s="1720"/>
      <c r="Z402" s="1720"/>
      <c r="AA402" s="1720"/>
      <c r="AB402" s="54"/>
      <c r="AC402" s="54"/>
      <c r="AD402" s="54"/>
      <c r="AE402" s="54"/>
      <c r="AF402" s="54"/>
      <c r="AG402" s="54"/>
      <c r="AH402" s="54"/>
      <c r="AI402" s="54"/>
      <c r="AJ402" s="54"/>
    </row>
    <row r="403" spans="19:36" s="34" customFormat="1">
      <c r="S403" s="1720"/>
      <c r="T403" s="1720"/>
      <c r="U403" s="1720"/>
      <c r="V403" s="1720"/>
      <c r="X403" s="1720"/>
      <c r="Y403" s="1720"/>
      <c r="Z403" s="1720"/>
      <c r="AA403" s="1720"/>
      <c r="AB403" s="54"/>
      <c r="AC403" s="54"/>
      <c r="AD403" s="54"/>
      <c r="AE403" s="54"/>
      <c r="AF403" s="54"/>
      <c r="AG403" s="54"/>
      <c r="AH403" s="54"/>
      <c r="AI403" s="54"/>
      <c r="AJ403" s="54"/>
    </row>
    <row r="404" spans="19:36" s="34" customFormat="1">
      <c r="S404" s="1720"/>
      <c r="T404" s="1720"/>
      <c r="U404" s="1720"/>
      <c r="V404" s="1720"/>
      <c r="X404" s="1720"/>
      <c r="Y404" s="1720"/>
      <c r="Z404" s="1720"/>
      <c r="AA404" s="1720"/>
      <c r="AB404" s="54"/>
      <c r="AC404" s="54"/>
      <c r="AD404" s="54"/>
      <c r="AE404" s="54"/>
      <c r="AF404" s="54"/>
      <c r="AG404" s="54"/>
      <c r="AH404" s="54"/>
      <c r="AI404" s="54"/>
      <c r="AJ404" s="54"/>
    </row>
    <row r="405" spans="19:36" s="34" customFormat="1">
      <c r="S405" s="1720"/>
      <c r="T405" s="1720"/>
      <c r="U405" s="1720"/>
      <c r="V405" s="1720"/>
      <c r="X405" s="1720"/>
      <c r="Y405" s="1720"/>
      <c r="Z405" s="1720"/>
      <c r="AA405" s="1720"/>
      <c r="AB405" s="54"/>
      <c r="AC405" s="54"/>
      <c r="AD405" s="54"/>
      <c r="AE405" s="54"/>
      <c r="AF405" s="54"/>
      <c r="AG405" s="54"/>
      <c r="AH405" s="54"/>
      <c r="AI405" s="54"/>
      <c r="AJ405" s="54"/>
    </row>
    <row r="406" spans="19:36" s="34" customFormat="1">
      <c r="S406" s="1720"/>
      <c r="T406" s="1720"/>
      <c r="U406" s="1720"/>
      <c r="V406" s="1720"/>
      <c r="X406" s="1720"/>
      <c r="Y406" s="1720"/>
      <c r="Z406" s="1720"/>
      <c r="AA406" s="1720"/>
      <c r="AB406" s="54"/>
      <c r="AC406" s="54"/>
      <c r="AD406" s="54"/>
      <c r="AE406" s="54"/>
      <c r="AF406" s="54"/>
      <c r="AG406" s="54"/>
      <c r="AH406" s="54"/>
      <c r="AI406" s="54"/>
      <c r="AJ406" s="54"/>
    </row>
    <row r="407" spans="19:36" s="34" customFormat="1">
      <c r="S407" s="1720"/>
      <c r="T407" s="1720"/>
      <c r="U407" s="1720"/>
      <c r="V407" s="1720"/>
      <c r="X407" s="1720"/>
      <c r="Y407" s="1720"/>
      <c r="Z407" s="1720"/>
      <c r="AA407" s="1720"/>
      <c r="AB407" s="54"/>
      <c r="AC407" s="54"/>
      <c r="AD407" s="54"/>
      <c r="AE407" s="54"/>
      <c r="AF407" s="54"/>
      <c r="AG407" s="54"/>
      <c r="AH407" s="54"/>
      <c r="AI407" s="54"/>
      <c r="AJ407" s="54"/>
    </row>
    <row r="408" spans="19:36" s="34" customFormat="1">
      <c r="S408" s="1720"/>
      <c r="T408" s="1720"/>
      <c r="U408" s="1720"/>
      <c r="V408" s="1720"/>
      <c r="X408" s="1720"/>
      <c r="Y408" s="1720"/>
      <c r="Z408" s="1720"/>
      <c r="AA408" s="1720"/>
      <c r="AB408" s="54"/>
      <c r="AC408" s="54"/>
      <c r="AD408" s="54"/>
      <c r="AE408" s="54"/>
      <c r="AF408" s="54"/>
      <c r="AG408" s="54"/>
      <c r="AH408" s="54"/>
      <c r="AI408" s="54"/>
      <c r="AJ408" s="54"/>
    </row>
    <row r="409" spans="19:36" s="34" customFormat="1">
      <c r="S409" s="1720"/>
      <c r="T409" s="1720"/>
      <c r="U409" s="1720"/>
      <c r="V409" s="1720"/>
      <c r="X409" s="1720"/>
      <c r="Y409" s="1720"/>
      <c r="Z409" s="1720"/>
      <c r="AA409" s="1720"/>
      <c r="AB409" s="54"/>
      <c r="AC409" s="54"/>
      <c r="AD409" s="54"/>
      <c r="AE409" s="54"/>
      <c r="AF409" s="54"/>
      <c r="AG409" s="54"/>
      <c r="AH409" s="54"/>
      <c r="AI409" s="54"/>
      <c r="AJ409" s="54"/>
    </row>
    <row r="410" spans="19:36" s="34" customFormat="1">
      <c r="S410" s="1720"/>
      <c r="T410" s="1720"/>
      <c r="U410" s="1720"/>
      <c r="V410" s="1720"/>
      <c r="X410" s="1720"/>
      <c r="Y410" s="1720"/>
      <c r="Z410" s="1720"/>
      <c r="AA410" s="1720"/>
      <c r="AB410" s="54"/>
      <c r="AC410" s="54"/>
      <c r="AD410" s="54"/>
      <c r="AE410" s="54"/>
      <c r="AF410" s="54"/>
      <c r="AG410" s="54"/>
      <c r="AH410" s="54"/>
      <c r="AI410" s="54"/>
      <c r="AJ410" s="54"/>
    </row>
    <row r="411" spans="19:36" s="34" customFormat="1">
      <c r="S411" s="1720"/>
      <c r="T411" s="1720"/>
      <c r="U411" s="1720"/>
      <c r="V411" s="1720"/>
      <c r="X411" s="1720"/>
      <c r="Y411" s="1720"/>
      <c r="Z411" s="1720"/>
      <c r="AA411" s="1720"/>
      <c r="AB411" s="54"/>
      <c r="AC411" s="54"/>
      <c r="AD411" s="54"/>
      <c r="AE411" s="54"/>
      <c r="AF411" s="54"/>
      <c r="AG411" s="54"/>
      <c r="AH411" s="54"/>
      <c r="AI411" s="54"/>
      <c r="AJ411" s="54"/>
    </row>
    <row r="412" spans="19:36" s="34" customFormat="1">
      <c r="S412" s="1720"/>
      <c r="T412" s="1720"/>
      <c r="U412" s="1720"/>
      <c r="V412" s="1720"/>
      <c r="X412" s="1720"/>
      <c r="Y412" s="1720"/>
      <c r="Z412" s="1720"/>
      <c r="AA412" s="1720"/>
      <c r="AB412" s="54"/>
      <c r="AC412" s="54"/>
      <c r="AD412" s="54"/>
      <c r="AE412" s="54"/>
      <c r="AF412" s="54"/>
      <c r="AG412" s="54"/>
      <c r="AH412" s="54"/>
      <c r="AI412" s="54"/>
      <c r="AJ412" s="54"/>
    </row>
    <row r="413" spans="19:36" s="34" customFormat="1">
      <c r="S413" s="1720"/>
      <c r="T413" s="1720"/>
      <c r="U413" s="1720"/>
      <c r="V413" s="1720"/>
      <c r="X413" s="1720"/>
      <c r="Y413" s="1720"/>
      <c r="Z413" s="1720"/>
      <c r="AA413" s="1720"/>
      <c r="AB413" s="54"/>
      <c r="AC413" s="54"/>
      <c r="AD413" s="54"/>
      <c r="AE413" s="54"/>
      <c r="AF413" s="54"/>
      <c r="AG413" s="54"/>
      <c r="AH413" s="54"/>
      <c r="AI413" s="54"/>
      <c r="AJ413" s="54"/>
    </row>
    <row r="414" spans="19:36" s="34" customFormat="1">
      <c r="S414" s="1720"/>
      <c r="T414" s="1720"/>
      <c r="U414" s="1720"/>
      <c r="V414" s="1720"/>
      <c r="X414" s="1720"/>
      <c r="Y414" s="1720"/>
      <c r="Z414" s="1720"/>
      <c r="AA414" s="1720"/>
      <c r="AB414" s="54"/>
      <c r="AC414" s="54"/>
      <c r="AD414" s="54"/>
      <c r="AE414" s="54"/>
      <c r="AF414" s="54"/>
      <c r="AG414" s="54"/>
      <c r="AH414" s="54"/>
      <c r="AI414" s="54"/>
      <c r="AJ414" s="54"/>
    </row>
    <row r="415" spans="19:36" s="34" customFormat="1">
      <c r="S415" s="1720"/>
      <c r="T415" s="1720"/>
      <c r="U415" s="1720"/>
      <c r="V415" s="1720"/>
      <c r="X415" s="1720"/>
      <c r="Y415" s="1720"/>
      <c r="Z415" s="1720"/>
      <c r="AA415" s="1720"/>
      <c r="AB415" s="54"/>
      <c r="AC415" s="54"/>
      <c r="AD415" s="54"/>
      <c r="AE415" s="54"/>
      <c r="AF415" s="54"/>
      <c r="AG415" s="54"/>
      <c r="AH415" s="54"/>
      <c r="AI415" s="54"/>
      <c r="AJ415" s="54"/>
    </row>
    <row r="416" spans="19:36" s="34" customFormat="1">
      <c r="S416" s="1720"/>
      <c r="T416" s="1720"/>
      <c r="U416" s="1720"/>
      <c r="V416" s="1720"/>
      <c r="X416" s="1720"/>
      <c r="Y416" s="1720"/>
      <c r="Z416" s="1720"/>
      <c r="AA416" s="1720"/>
      <c r="AB416" s="54"/>
      <c r="AC416" s="54"/>
      <c r="AD416" s="54"/>
      <c r="AE416" s="54"/>
      <c r="AF416" s="54"/>
      <c r="AG416" s="54"/>
      <c r="AH416" s="54"/>
      <c r="AI416" s="54"/>
      <c r="AJ416" s="54"/>
    </row>
    <row r="417" spans="19:36" s="34" customFormat="1">
      <c r="S417" s="1720"/>
      <c r="T417" s="1720"/>
      <c r="U417" s="1720"/>
      <c r="V417" s="1720"/>
      <c r="X417" s="1720"/>
      <c r="Y417" s="1720"/>
      <c r="Z417" s="1720"/>
      <c r="AA417" s="1720"/>
      <c r="AB417" s="54"/>
      <c r="AC417" s="54"/>
      <c r="AD417" s="54"/>
      <c r="AE417" s="54"/>
      <c r="AF417" s="54"/>
      <c r="AG417" s="54"/>
      <c r="AH417" s="54"/>
      <c r="AI417" s="54"/>
      <c r="AJ417" s="54"/>
    </row>
    <row r="418" spans="19:36" s="34" customFormat="1">
      <c r="S418" s="1720"/>
      <c r="T418" s="1720"/>
      <c r="U418" s="1720"/>
      <c r="V418" s="1720"/>
      <c r="X418" s="1720"/>
      <c r="Y418" s="1720"/>
      <c r="Z418" s="1720"/>
      <c r="AA418" s="1720"/>
      <c r="AB418" s="54"/>
      <c r="AC418" s="54"/>
      <c r="AD418" s="54"/>
      <c r="AE418" s="54"/>
      <c r="AF418" s="54"/>
      <c r="AG418" s="54"/>
      <c r="AH418" s="54"/>
      <c r="AI418" s="54"/>
      <c r="AJ418" s="54"/>
    </row>
    <row r="419" spans="19:36" s="34" customFormat="1">
      <c r="S419" s="1720"/>
      <c r="T419" s="1720"/>
      <c r="U419" s="1720"/>
      <c r="V419" s="1720"/>
      <c r="X419" s="1720"/>
      <c r="Y419" s="1720"/>
      <c r="Z419" s="1720"/>
      <c r="AA419" s="1720"/>
      <c r="AB419" s="54"/>
      <c r="AC419" s="54"/>
      <c r="AD419" s="54"/>
      <c r="AE419" s="54"/>
      <c r="AF419" s="54"/>
      <c r="AG419" s="54"/>
      <c r="AH419" s="54"/>
      <c r="AI419" s="54"/>
      <c r="AJ419" s="54"/>
    </row>
    <row r="420" spans="19:36" s="34" customFormat="1">
      <c r="S420" s="1720"/>
      <c r="T420" s="1720"/>
      <c r="U420" s="1720"/>
      <c r="V420" s="1720"/>
      <c r="X420" s="1720"/>
      <c r="Y420" s="1720"/>
      <c r="Z420" s="1720"/>
      <c r="AA420" s="1720"/>
      <c r="AB420" s="54"/>
      <c r="AC420" s="54"/>
      <c r="AD420" s="54"/>
      <c r="AE420" s="54"/>
      <c r="AF420" s="54"/>
      <c r="AG420" s="54"/>
      <c r="AH420" s="54"/>
      <c r="AI420" s="54"/>
      <c r="AJ420" s="54"/>
    </row>
    <row r="421" spans="19:36" s="34" customFormat="1">
      <c r="S421" s="1720"/>
      <c r="T421" s="1720"/>
      <c r="U421" s="1720"/>
      <c r="V421" s="1720"/>
      <c r="X421" s="1720"/>
      <c r="Y421" s="1720"/>
      <c r="Z421" s="1720"/>
      <c r="AA421" s="1720"/>
      <c r="AB421" s="54"/>
      <c r="AC421" s="54"/>
      <c r="AD421" s="54"/>
      <c r="AE421" s="54"/>
      <c r="AF421" s="54"/>
      <c r="AG421" s="54"/>
      <c r="AH421" s="54"/>
      <c r="AI421" s="54"/>
      <c r="AJ421" s="54"/>
    </row>
    <row r="422" spans="19:36" s="34" customFormat="1">
      <c r="S422" s="1720"/>
      <c r="T422" s="1720"/>
      <c r="U422" s="1720"/>
      <c r="V422" s="1720"/>
      <c r="X422" s="1720"/>
      <c r="Y422" s="1720"/>
      <c r="Z422" s="1720"/>
      <c r="AA422" s="1720"/>
      <c r="AB422" s="54"/>
      <c r="AC422" s="54"/>
      <c r="AD422" s="54"/>
      <c r="AE422" s="54"/>
      <c r="AF422" s="54"/>
      <c r="AG422" s="54"/>
      <c r="AH422" s="54"/>
      <c r="AI422" s="54"/>
      <c r="AJ422" s="54"/>
    </row>
    <row r="423" spans="19:36" s="34" customFormat="1">
      <c r="S423" s="1720"/>
      <c r="T423" s="1720"/>
      <c r="U423" s="1720"/>
      <c r="V423" s="1720"/>
      <c r="X423" s="1720"/>
      <c r="Y423" s="1720"/>
      <c r="Z423" s="1720"/>
      <c r="AA423" s="1720"/>
      <c r="AB423" s="54"/>
      <c r="AC423" s="54"/>
      <c r="AD423" s="54"/>
      <c r="AE423" s="54"/>
      <c r="AF423" s="54"/>
      <c r="AG423" s="54"/>
      <c r="AH423" s="54"/>
      <c r="AI423" s="54"/>
      <c r="AJ423" s="54"/>
    </row>
    <row r="424" spans="19:36" s="34" customFormat="1">
      <c r="S424" s="1720"/>
      <c r="T424" s="1720"/>
      <c r="U424" s="1720"/>
      <c r="V424" s="1720"/>
      <c r="X424" s="1720"/>
      <c r="Y424" s="1720"/>
      <c r="Z424" s="1720"/>
      <c r="AA424" s="1720"/>
      <c r="AB424" s="54"/>
      <c r="AC424" s="54"/>
      <c r="AD424" s="54"/>
      <c r="AE424" s="54"/>
      <c r="AF424" s="54"/>
      <c r="AG424" s="54"/>
      <c r="AH424" s="54"/>
      <c r="AI424" s="54"/>
      <c r="AJ424" s="54"/>
    </row>
    <row r="425" spans="19:36" s="34" customFormat="1">
      <c r="S425" s="1720"/>
      <c r="T425" s="1720"/>
      <c r="U425" s="1720"/>
      <c r="V425" s="1720"/>
      <c r="X425" s="1720"/>
      <c r="Y425" s="1720"/>
      <c r="Z425" s="1720"/>
      <c r="AA425" s="1720"/>
      <c r="AB425" s="54"/>
      <c r="AC425" s="54"/>
      <c r="AD425" s="54"/>
      <c r="AE425" s="54"/>
      <c r="AF425" s="54"/>
      <c r="AG425" s="54"/>
      <c r="AH425" s="54"/>
      <c r="AI425" s="54"/>
      <c r="AJ425" s="54"/>
    </row>
    <row r="426" spans="19:36" s="34" customFormat="1">
      <c r="S426" s="1720"/>
      <c r="T426" s="1720"/>
      <c r="U426" s="1720"/>
      <c r="V426" s="1720"/>
      <c r="X426" s="1720"/>
      <c r="Y426" s="1720"/>
      <c r="Z426" s="1720"/>
      <c r="AA426" s="1720"/>
      <c r="AB426" s="54"/>
      <c r="AC426" s="54"/>
      <c r="AD426" s="54"/>
      <c r="AE426" s="54"/>
      <c r="AF426" s="54"/>
      <c r="AG426" s="54"/>
      <c r="AH426" s="54"/>
      <c r="AI426" s="54"/>
      <c r="AJ426" s="54"/>
    </row>
    <row r="427" spans="19:36" s="34" customFormat="1">
      <c r="S427" s="1720"/>
      <c r="T427" s="1720"/>
      <c r="U427" s="1720"/>
      <c r="V427" s="1720"/>
      <c r="X427" s="1720"/>
      <c r="Y427" s="1720"/>
      <c r="Z427" s="1720"/>
      <c r="AA427" s="1720"/>
      <c r="AB427" s="54"/>
      <c r="AC427" s="54"/>
      <c r="AD427" s="54"/>
      <c r="AE427" s="54"/>
      <c r="AF427" s="54"/>
      <c r="AG427" s="54"/>
      <c r="AH427" s="54"/>
      <c r="AI427" s="54"/>
      <c r="AJ427" s="54"/>
    </row>
    <row r="428" spans="19:36" s="34" customFormat="1">
      <c r="S428" s="1720"/>
      <c r="T428" s="1720"/>
      <c r="U428" s="1720"/>
      <c r="V428" s="1720"/>
      <c r="X428" s="1720"/>
      <c r="Y428" s="1720"/>
      <c r="Z428" s="1720"/>
      <c r="AA428" s="1720"/>
      <c r="AB428" s="54"/>
      <c r="AC428" s="54"/>
      <c r="AD428" s="54"/>
      <c r="AE428" s="54"/>
      <c r="AF428" s="54"/>
      <c r="AG428" s="54"/>
      <c r="AH428" s="54"/>
      <c r="AI428" s="54"/>
      <c r="AJ428" s="54"/>
    </row>
    <row r="429" spans="19:36" s="34" customFormat="1">
      <c r="S429" s="1720"/>
      <c r="T429" s="1720"/>
      <c r="U429" s="1720"/>
      <c r="V429" s="1720"/>
      <c r="X429" s="1720"/>
      <c r="Y429" s="1720"/>
      <c r="Z429" s="1720"/>
      <c r="AA429" s="1720"/>
      <c r="AB429" s="54"/>
      <c r="AC429" s="54"/>
      <c r="AD429" s="54"/>
      <c r="AE429" s="54"/>
      <c r="AF429" s="54"/>
      <c r="AG429" s="54"/>
      <c r="AH429" s="54"/>
      <c r="AI429" s="54"/>
      <c r="AJ429" s="54"/>
    </row>
    <row r="430" spans="19:36" s="34" customFormat="1">
      <c r="S430" s="1720"/>
      <c r="T430" s="1720"/>
      <c r="U430" s="1720"/>
      <c r="V430" s="1720"/>
      <c r="X430" s="1720"/>
      <c r="Y430" s="1720"/>
      <c r="Z430" s="1720"/>
      <c r="AA430" s="1720"/>
      <c r="AB430" s="54"/>
      <c r="AC430" s="54"/>
      <c r="AD430" s="54"/>
      <c r="AE430" s="54"/>
      <c r="AF430" s="54"/>
      <c r="AG430" s="54"/>
      <c r="AH430" s="54"/>
      <c r="AI430" s="54"/>
      <c r="AJ430" s="54"/>
    </row>
    <row r="431" spans="19:36" s="34" customFormat="1">
      <c r="S431" s="1720"/>
      <c r="T431" s="1720"/>
      <c r="U431" s="1720"/>
      <c r="V431" s="1720"/>
      <c r="X431" s="1720"/>
      <c r="Y431" s="1720"/>
      <c r="Z431" s="1720"/>
      <c r="AA431" s="1720"/>
      <c r="AB431" s="54"/>
      <c r="AC431" s="54"/>
      <c r="AD431" s="54"/>
      <c r="AE431" s="54"/>
      <c r="AF431" s="54"/>
      <c r="AG431" s="54"/>
      <c r="AH431" s="54"/>
      <c r="AI431" s="54"/>
      <c r="AJ431" s="54"/>
    </row>
    <row r="432" spans="19:36" s="34" customFormat="1">
      <c r="S432" s="1720"/>
      <c r="T432" s="1720"/>
      <c r="U432" s="1720"/>
      <c r="V432" s="1720"/>
      <c r="X432" s="1720"/>
      <c r="Y432" s="1720"/>
      <c r="Z432" s="1720"/>
      <c r="AA432" s="1720"/>
      <c r="AB432" s="54"/>
      <c r="AC432" s="54"/>
      <c r="AD432" s="54"/>
      <c r="AE432" s="54"/>
      <c r="AF432" s="54"/>
      <c r="AG432" s="54"/>
      <c r="AH432" s="54"/>
      <c r="AI432" s="54"/>
      <c r="AJ432" s="54"/>
    </row>
    <row r="433" spans="19:36" s="34" customFormat="1">
      <c r="S433" s="1720"/>
      <c r="T433" s="1720"/>
      <c r="U433" s="1720"/>
      <c r="V433" s="1720"/>
      <c r="X433" s="1720"/>
      <c r="Y433" s="1720"/>
      <c r="Z433" s="1720"/>
      <c r="AA433" s="1720"/>
      <c r="AB433" s="54"/>
      <c r="AC433" s="54"/>
      <c r="AD433" s="54"/>
      <c r="AE433" s="54"/>
      <c r="AF433" s="54"/>
      <c r="AG433" s="54"/>
      <c r="AH433" s="54"/>
      <c r="AI433" s="54"/>
      <c r="AJ433" s="54"/>
    </row>
    <row r="434" spans="19:36" s="34" customFormat="1">
      <c r="S434" s="1720"/>
      <c r="T434" s="1720"/>
      <c r="U434" s="1720"/>
      <c r="V434" s="1720"/>
      <c r="X434" s="1720"/>
      <c r="Y434" s="1720"/>
      <c r="Z434" s="1720"/>
      <c r="AA434" s="1720"/>
      <c r="AB434" s="54"/>
      <c r="AC434" s="54"/>
      <c r="AD434" s="54"/>
      <c r="AE434" s="54"/>
      <c r="AF434" s="54"/>
      <c r="AG434" s="54"/>
      <c r="AH434" s="54"/>
      <c r="AI434" s="54"/>
      <c r="AJ434" s="54"/>
    </row>
    <row r="435" spans="19:36" s="34" customFormat="1">
      <c r="S435" s="1720"/>
      <c r="T435" s="1720"/>
      <c r="U435" s="1720"/>
      <c r="V435" s="1720"/>
      <c r="X435" s="1720"/>
      <c r="Y435" s="1720"/>
      <c r="Z435" s="1720"/>
      <c r="AA435" s="1720"/>
      <c r="AB435" s="54"/>
      <c r="AC435" s="54"/>
      <c r="AD435" s="54"/>
      <c r="AE435" s="54"/>
      <c r="AF435" s="54"/>
      <c r="AG435" s="54"/>
      <c r="AH435" s="54"/>
      <c r="AI435" s="54"/>
      <c r="AJ435" s="54"/>
    </row>
    <row r="436" spans="19:36" s="34" customFormat="1">
      <c r="S436" s="1720"/>
      <c r="T436" s="1720"/>
      <c r="U436" s="1720"/>
      <c r="V436" s="1720"/>
      <c r="X436" s="1720"/>
      <c r="Y436" s="1720"/>
      <c r="Z436" s="1720"/>
      <c r="AA436" s="1720"/>
      <c r="AB436" s="54"/>
      <c r="AC436" s="54"/>
      <c r="AD436" s="54"/>
      <c r="AE436" s="54"/>
      <c r="AF436" s="54"/>
      <c r="AG436" s="54"/>
      <c r="AH436" s="54"/>
      <c r="AI436" s="54"/>
      <c r="AJ436" s="54"/>
    </row>
    <row r="437" spans="19:36" s="34" customFormat="1">
      <c r="S437" s="1720"/>
      <c r="T437" s="1720"/>
      <c r="U437" s="1720"/>
      <c r="V437" s="1720"/>
      <c r="X437" s="1720"/>
      <c r="Y437" s="1720"/>
      <c r="Z437" s="1720"/>
      <c r="AA437" s="1720"/>
      <c r="AB437" s="54"/>
      <c r="AC437" s="54"/>
      <c r="AD437" s="54"/>
      <c r="AE437" s="54"/>
      <c r="AF437" s="54"/>
      <c r="AG437" s="54"/>
      <c r="AH437" s="54"/>
      <c r="AI437" s="54"/>
      <c r="AJ437" s="54"/>
    </row>
    <row r="438" spans="19:36" s="34" customFormat="1">
      <c r="S438" s="1720"/>
      <c r="T438" s="1720"/>
      <c r="U438" s="1720"/>
      <c r="V438" s="1720"/>
      <c r="X438" s="1720"/>
      <c r="Y438" s="1720"/>
      <c r="Z438" s="1720"/>
      <c r="AA438" s="1720"/>
      <c r="AB438" s="54"/>
      <c r="AC438" s="54"/>
      <c r="AD438" s="54"/>
      <c r="AE438" s="54"/>
      <c r="AF438" s="54"/>
      <c r="AG438" s="54"/>
      <c r="AH438" s="54"/>
      <c r="AI438" s="54"/>
      <c r="AJ438" s="54"/>
    </row>
    <row r="439" spans="19:36" s="34" customFormat="1">
      <c r="S439" s="1720"/>
      <c r="T439" s="1720"/>
      <c r="U439" s="1720"/>
      <c r="V439" s="1720"/>
      <c r="X439" s="1720"/>
      <c r="Y439" s="1720"/>
      <c r="Z439" s="1720"/>
      <c r="AA439" s="1720"/>
      <c r="AB439" s="54"/>
      <c r="AC439" s="54"/>
      <c r="AD439" s="54"/>
      <c r="AE439" s="54"/>
      <c r="AF439" s="54"/>
      <c r="AG439" s="54"/>
      <c r="AH439" s="54"/>
      <c r="AI439" s="54"/>
      <c r="AJ439" s="54"/>
    </row>
    <row r="440" spans="19:36" s="34" customFormat="1">
      <c r="S440" s="1720"/>
      <c r="T440" s="1720"/>
      <c r="U440" s="1720"/>
      <c r="V440" s="1720"/>
      <c r="X440" s="1720"/>
      <c r="Y440" s="1720"/>
      <c r="Z440" s="1720"/>
      <c r="AA440" s="1720"/>
      <c r="AB440" s="54"/>
      <c r="AC440" s="54"/>
      <c r="AD440" s="54"/>
      <c r="AE440" s="54"/>
      <c r="AF440" s="54"/>
      <c r="AG440" s="54"/>
      <c r="AH440" s="54"/>
      <c r="AI440" s="54"/>
      <c r="AJ440" s="54"/>
    </row>
    <row r="441" spans="19:36" s="34" customFormat="1">
      <c r="S441" s="1720"/>
      <c r="T441" s="1720"/>
      <c r="U441" s="1720"/>
      <c r="V441" s="1720"/>
      <c r="X441" s="1720"/>
      <c r="Y441" s="1720"/>
      <c r="Z441" s="1720"/>
      <c r="AA441" s="1720"/>
      <c r="AB441" s="54"/>
      <c r="AC441" s="54"/>
      <c r="AD441" s="54"/>
      <c r="AE441" s="54"/>
      <c r="AF441" s="54"/>
      <c r="AG441" s="54"/>
      <c r="AH441" s="54"/>
      <c r="AI441" s="54"/>
      <c r="AJ441" s="54"/>
    </row>
    <row r="442" spans="19:36" s="34" customFormat="1">
      <c r="S442" s="1720"/>
      <c r="T442" s="1720"/>
      <c r="U442" s="1720"/>
      <c r="V442" s="1720"/>
      <c r="X442" s="1720"/>
      <c r="Y442" s="1720"/>
      <c r="Z442" s="1720"/>
      <c r="AA442" s="1720"/>
      <c r="AB442" s="54"/>
      <c r="AC442" s="54"/>
      <c r="AD442" s="54"/>
      <c r="AE442" s="54"/>
      <c r="AF442" s="54"/>
      <c r="AG442" s="54"/>
      <c r="AH442" s="54"/>
      <c r="AI442" s="54"/>
      <c r="AJ442" s="54"/>
    </row>
    <row r="443" spans="19:36" s="34" customFormat="1">
      <c r="S443" s="1720"/>
      <c r="T443" s="1720"/>
      <c r="U443" s="1720"/>
      <c r="V443" s="1720"/>
      <c r="X443" s="1720"/>
      <c r="Y443" s="1720"/>
      <c r="Z443" s="1720"/>
      <c r="AA443" s="1720"/>
      <c r="AB443" s="54"/>
      <c r="AC443" s="54"/>
      <c r="AD443" s="54"/>
      <c r="AE443" s="54"/>
      <c r="AF443" s="54"/>
      <c r="AG443" s="54"/>
      <c r="AH443" s="54"/>
      <c r="AI443" s="54"/>
      <c r="AJ443" s="54"/>
    </row>
    <row r="444" spans="19:36" s="34" customFormat="1">
      <c r="S444" s="1720"/>
      <c r="T444" s="1720"/>
      <c r="U444" s="1720"/>
      <c r="V444" s="1720"/>
      <c r="X444" s="1720"/>
      <c r="Y444" s="1720"/>
      <c r="Z444" s="1720"/>
      <c r="AA444" s="1720"/>
      <c r="AB444" s="54"/>
      <c r="AC444" s="54"/>
      <c r="AD444" s="54"/>
      <c r="AE444" s="54"/>
      <c r="AF444" s="54"/>
      <c r="AG444" s="54"/>
      <c r="AH444" s="54"/>
      <c r="AI444" s="54"/>
      <c r="AJ444" s="54"/>
    </row>
    <row r="445" spans="19:36" s="34" customFormat="1">
      <c r="S445" s="1720"/>
      <c r="T445" s="1720"/>
      <c r="U445" s="1720"/>
      <c r="V445" s="1720"/>
      <c r="X445" s="1720"/>
      <c r="Y445" s="1720"/>
      <c r="Z445" s="1720"/>
      <c r="AA445" s="1720"/>
      <c r="AB445" s="54"/>
      <c r="AC445" s="54"/>
      <c r="AD445" s="54"/>
      <c r="AE445" s="54"/>
      <c r="AF445" s="54"/>
      <c r="AG445" s="54"/>
      <c r="AH445" s="54"/>
      <c r="AI445" s="54"/>
      <c r="AJ445" s="54"/>
    </row>
    <row r="446" spans="19:36" s="34" customFormat="1">
      <c r="S446" s="1720"/>
      <c r="T446" s="1720"/>
      <c r="U446" s="1720"/>
      <c r="V446" s="1720"/>
      <c r="X446" s="1720"/>
      <c r="Y446" s="1720"/>
      <c r="Z446" s="1720"/>
      <c r="AA446" s="1720"/>
      <c r="AB446" s="54"/>
      <c r="AC446" s="54"/>
      <c r="AD446" s="54"/>
      <c r="AE446" s="54"/>
      <c r="AF446" s="54"/>
      <c r="AG446" s="54"/>
      <c r="AH446" s="54"/>
      <c r="AI446" s="54"/>
      <c r="AJ446" s="54"/>
    </row>
    <row r="447" spans="19:36" s="34" customFormat="1">
      <c r="S447" s="1720"/>
      <c r="T447" s="1720"/>
      <c r="U447" s="1720"/>
      <c r="V447" s="1720"/>
      <c r="X447" s="1720"/>
      <c r="Y447" s="1720"/>
      <c r="Z447" s="1720"/>
      <c r="AA447" s="1720"/>
      <c r="AB447" s="54"/>
      <c r="AC447" s="54"/>
      <c r="AD447" s="54"/>
      <c r="AE447" s="54"/>
      <c r="AF447" s="54"/>
      <c r="AG447" s="54"/>
      <c r="AH447" s="54"/>
      <c r="AI447" s="54"/>
      <c r="AJ447" s="54"/>
    </row>
    <row r="448" spans="19:36" s="34" customFormat="1">
      <c r="S448" s="1720"/>
      <c r="T448" s="1720"/>
      <c r="U448" s="1720"/>
      <c r="V448" s="1720"/>
      <c r="X448" s="1720"/>
      <c r="Y448" s="1720"/>
      <c r="Z448" s="1720"/>
      <c r="AA448" s="1720"/>
      <c r="AB448" s="54"/>
      <c r="AC448" s="54"/>
      <c r="AD448" s="54"/>
      <c r="AE448" s="54"/>
      <c r="AF448" s="54"/>
      <c r="AG448" s="54"/>
      <c r="AH448" s="54"/>
      <c r="AI448" s="54"/>
      <c r="AJ448" s="54"/>
    </row>
    <row r="449" spans="19:36" s="34" customFormat="1">
      <c r="S449" s="1720"/>
      <c r="T449" s="1720"/>
      <c r="U449" s="1720"/>
      <c r="V449" s="1720"/>
      <c r="X449" s="1720"/>
      <c r="Y449" s="1720"/>
      <c r="Z449" s="1720"/>
      <c r="AA449" s="1720"/>
      <c r="AB449" s="54"/>
      <c r="AC449" s="54"/>
      <c r="AD449" s="54"/>
      <c r="AE449" s="54"/>
      <c r="AF449" s="54"/>
      <c r="AG449" s="54"/>
      <c r="AH449" s="54"/>
      <c r="AI449" s="54"/>
      <c r="AJ449" s="54"/>
    </row>
    <row r="450" spans="19:36" s="34" customFormat="1">
      <c r="S450" s="1720"/>
      <c r="T450" s="1720"/>
      <c r="U450" s="1720"/>
      <c r="V450" s="1720"/>
      <c r="X450" s="1720"/>
      <c r="Y450" s="1720"/>
      <c r="Z450" s="1720"/>
      <c r="AA450" s="1720"/>
      <c r="AB450" s="54"/>
      <c r="AC450" s="54"/>
      <c r="AD450" s="54"/>
      <c r="AE450" s="54"/>
      <c r="AF450" s="54"/>
      <c r="AG450" s="54"/>
      <c r="AH450" s="54"/>
      <c r="AI450" s="54"/>
      <c r="AJ450" s="54"/>
    </row>
    <row r="451" spans="19:36" s="34" customFormat="1">
      <c r="S451" s="1720"/>
      <c r="T451" s="1720"/>
      <c r="U451" s="1720"/>
      <c r="V451" s="1720"/>
      <c r="X451" s="1720"/>
      <c r="Y451" s="1720"/>
      <c r="Z451" s="1720"/>
      <c r="AA451" s="1720"/>
      <c r="AB451" s="54"/>
      <c r="AC451" s="54"/>
      <c r="AD451" s="54"/>
      <c r="AE451" s="54"/>
      <c r="AF451" s="54"/>
      <c r="AG451" s="54"/>
      <c r="AH451" s="54"/>
      <c r="AI451" s="54"/>
      <c r="AJ451" s="54"/>
    </row>
    <row r="452" spans="19:36" s="34" customFormat="1">
      <c r="S452" s="1720"/>
      <c r="T452" s="1720"/>
      <c r="U452" s="1720"/>
      <c r="V452" s="1720"/>
      <c r="X452" s="1720"/>
      <c r="Y452" s="1720"/>
      <c r="Z452" s="1720"/>
      <c r="AA452" s="1720"/>
      <c r="AB452" s="54"/>
      <c r="AC452" s="54"/>
      <c r="AD452" s="54"/>
      <c r="AE452" s="54"/>
      <c r="AF452" s="54"/>
      <c r="AG452" s="54"/>
      <c r="AH452" s="54"/>
      <c r="AI452" s="54"/>
      <c r="AJ452" s="54"/>
    </row>
    <row r="453" spans="19:36" s="34" customFormat="1">
      <c r="S453" s="1720"/>
      <c r="T453" s="1720"/>
      <c r="U453" s="1720"/>
      <c r="V453" s="1720"/>
      <c r="X453" s="1720"/>
      <c r="Y453" s="1720"/>
      <c r="Z453" s="1720"/>
      <c r="AA453" s="1720"/>
      <c r="AB453" s="54"/>
      <c r="AC453" s="54"/>
      <c r="AD453" s="54"/>
      <c r="AE453" s="54"/>
      <c r="AF453" s="54"/>
      <c r="AG453" s="54"/>
      <c r="AH453" s="54"/>
      <c r="AI453" s="54"/>
      <c r="AJ453" s="54"/>
    </row>
    <row r="454" spans="19:36" s="34" customFormat="1">
      <c r="S454" s="1720"/>
      <c r="T454" s="1720"/>
      <c r="U454" s="1720"/>
      <c r="V454" s="1720"/>
      <c r="X454" s="1720"/>
      <c r="Y454" s="1720"/>
      <c r="Z454" s="1720"/>
      <c r="AA454" s="1720"/>
      <c r="AB454" s="54"/>
      <c r="AC454" s="54"/>
      <c r="AD454" s="54"/>
      <c r="AE454" s="54"/>
      <c r="AF454" s="54"/>
      <c r="AG454" s="54"/>
      <c r="AH454" s="54"/>
      <c r="AI454" s="54"/>
      <c r="AJ454" s="54"/>
    </row>
    <row r="455" spans="19:36" s="34" customFormat="1">
      <c r="S455" s="1720"/>
      <c r="T455" s="1720"/>
      <c r="U455" s="1720"/>
      <c r="V455" s="1720"/>
      <c r="X455" s="1720"/>
      <c r="Y455" s="1720"/>
      <c r="Z455" s="1720"/>
      <c r="AA455" s="1720"/>
      <c r="AB455" s="54"/>
      <c r="AC455" s="54"/>
      <c r="AD455" s="54"/>
      <c r="AE455" s="54"/>
      <c r="AF455" s="54"/>
      <c r="AG455" s="54"/>
      <c r="AH455" s="54"/>
      <c r="AI455" s="54"/>
      <c r="AJ455" s="54"/>
    </row>
    <row r="456" spans="19:36" s="34" customFormat="1">
      <c r="S456" s="1720"/>
      <c r="T456" s="1720"/>
      <c r="U456" s="1720"/>
      <c r="V456" s="1720"/>
      <c r="X456" s="1720"/>
      <c r="Y456" s="1720"/>
      <c r="Z456" s="1720"/>
      <c r="AA456" s="1720"/>
      <c r="AB456" s="54"/>
      <c r="AC456" s="54"/>
      <c r="AD456" s="54"/>
      <c r="AE456" s="54"/>
      <c r="AF456" s="54"/>
      <c r="AG456" s="54"/>
      <c r="AH456" s="54"/>
      <c r="AI456" s="54"/>
      <c r="AJ456" s="54"/>
    </row>
    <row r="457" spans="19:36" s="34" customFormat="1">
      <c r="S457" s="1720"/>
      <c r="T457" s="1720"/>
      <c r="U457" s="1720"/>
      <c r="V457" s="1720"/>
      <c r="X457" s="1720"/>
      <c r="Y457" s="1720"/>
      <c r="Z457" s="1720"/>
      <c r="AA457" s="1720"/>
      <c r="AB457" s="54"/>
      <c r="AC457" s="54"/>
      <c r="AD457" s="54"/>
      <c r="AE457" s="54"/>
      <c r="AF457" s="54"/>
      <c r="AG457" s="54"/>
      <c r="AH457" s="54"/>
      <c r="AI457" s="54"/>
      <c r="AJ457" s="54"/>
    </row>
    <row r="458" spans="19:36" s="34" customFormat="1">
      <c r="S458" s="1720"/>
      <c r="T458" s="1720"/>
      <c r="U458" s="1720"/>
      <c r="V458" s="1720"/>
      <c r="X458" s="1720"/>
      <c r="Y458" s="1720"/>
      <c r="Z458" s="1720"/>
      <c r="AA458" s="1720"/>
      <c r="AB458" s="54"/>
      <c r="AC458" s="54"/>
      <c r="AD458" s="54"/>
      <c r="AE458" s="54"/>
      <c r="AF458" s="54"/>
      <c r="AG458" s="54"/>
      <c r="AH458" s="54"/>
      <c r="AI458" s="54"/>
      <c r="AJ458" s="54"/>
    </row>
    <row r="459" spans="19:36" s="34" customFormat="1">
      <c r="S459" s="1720"/>
      <c r="T459" s="1720"/>
      <c r="U459" s="1720"/>
      <c r="V459" s="1720"/>
      <c r="X459" s="1720"/>
      <c r="Y459" s="1720"/>
      <c r="Z459" s="1720"/>
      <c r="AA459" s="1720"/>
      <c r="AB459" s="54"/>
      <c r="AC459" s="54"/>
      <c r="AD459" s="54"/>
      <c r="AE459" s="54"/>
      <c r="AF459" s="54"/>
      <c r="AG459" s="54"/>
      <c r="AH459" s="54"/>
      <c r="AI459" s="54"/>
      <c r="AJ459" s="54"/>
    </row>
    <row r="460" spans="19:36" s="34" customFormat="1">
      <c r="S460" s="1720"/>
      <c r="T460" s="1720"/>
      <c r="U460" s="1720"/>
      <c r="V460" s="1720"/>
      <c r="X460" s="1720"/>
      <c r="Y460" s="1720"/>
      <c r="Z460" s="1720"/>
      <c r="AA460" s="1720"/>
      <c r="AB460" s="54"/>
      <c r="AC460" s="54"/>
      <c r="AD460" s="54"/>
      <c r="AE460" s="54"/>
      <c r="AF460" s="54"/>
      <c r="AG460" s="54"/>
      <c r="AH460" s="54"/>
      <c r="AI460" s="54"/>
      <c r="AJ460" s="54"/>
    </row>
    <row r="461" spans="19:36" s="34" customFormat="1">
      <c r="S461" s="1720"/>
      <c r="T461" s="1720"/>
      <c r="U461" s="1720"/>
      <c r="V461" s="1720"/>
      <c r="X461" s="1720"/>
      <c r="Y461" s="1720"/>
      <c r="Z461" s="1720"/>
      <c r="AA461" s="1720"/>
      <c r="AB461" s="54"/>
      <c r="AC461" s="54"/>
      <c r="AD461" s="54"/>
      <c r="AE461" s="54"/>
      <c r="AF461" s="54"/>
      <c r="AG461" s="54"/>
      <c r="AH461" s="54"/>
      <c r="AI461" s="54"/>
      <c r="AJ461" s="54"/>
    </row>
    <row r="462" spans="19:36" s="34" customFormat="1">
      <c r="S462" s="1720"/>
      <c r="T462" s="1720"/>
      <c r="U462" s="1720"/>
      <c r="V462" s="1720"/>
      <c r="X462" s="1720"/>
      <c r="Y462" s="1720"/>
      <c r="Z462" s="1720"/>
      <c r="AA462" s="1720"/>
      <c r="AB462" s="54"/>
      <c r="AC462" s="54"/>
      <c r="AD462" s="54"/>
      <c r="AE462" s="54"/>
      <c r="AF462" s="54"/>
      <c r="AG462" s="54"/>
      <c r="AH462" s="54"/>
      <c r="AI462" s="54"/>
      <c r="AJ462" s="54"/>
    </row>
    <row r="463" spans="19:36" s="34" customFormat="1">
      <c r="S463" s="1720"/>
      <c r="T463" s="1720"/>
      <c r="U463" s="1720"/>
      <c r="V463" s="1720"/>
      <c r="X463" s="1720"/>
      <c r="Y463" s="1720"/>
      <c r="Z463" s="1720"/>
      <c r="AA463" s="1720"/>
      <c r="AB463" s="54"/>
      <c r="AC463" s="54"/>
      <c r="AD463" s="54"/>
      <c r="AE463" s="54"/>
      <c r="AF463" s="54"/>
      <c r="AG463" s="54"/>
      <c r="AH463" s="54"/>
      <c r="AI463" s="54"/>
      <c r="AJ463" s="54"/>
    </row>
    <row r="464" spans="19:36" s="34" customFormat="1">
      <c r="S464" s="1720"/>
      <c r="T464" s="1720"/>
      <c r="U464" s="1720"/>
      <c r="V464" s="1720"/>
      <c r="X464" s="1720"/>
      <c r="Y464" s="1720"/>
      <c r="Z464" s="1720"/>
      <c r="AA464" s="1720"/>
      <c r="AB464" s="54"/>
      <c r="AC464" s="54"/>
      <c r="AD464" s="54"/>
      <c r="AE464" s="54"/>
      <c r="AF464" s="54"/>
      <c r="AG464" s="54"/>
      <c r="AH464" s="54"/>
      <c r="AI464" s="54"/>
      <c r="AJ464" s="54"/>
    </row>
    <row r="465" spans="19:36" s="34" customFormat="1">
      <c r="S465" s="1720"/>
      <c r="T465" s="1720"/>
      <c r="U465" s="1720"/>
      <c r="V465" s="1720"/>
      <c r="X465" s="1720"/>
      <c r="Y465" s="1720"/>
      <c r="Z465" s="1720"/>
      <c r="AA465" s="1720"/>
      <c r="AB465" s="54"/>
      <c r="AC465" s="54"/>
      <c r="AD465" s="54"/>
      <c r="AE465" s="54"/>
      <c r="AF465" s="54"/>
      <c r="AG465" s="54"/>
      <c r="AH465" s="54"/>
      <c r="AI465" s="54"/>
      <c r="AJ465" s="54"/>
    </row>
    <row r="466" spans="19:36" s="34" customFormat="1">
      <c r="S466" s="1720"/>
      <c r="T466" s="1720"/>
      <c r="U466" s="1720"/>
      <c r="V466" s="1720"/>
      <c r="X466" s="1720"/>
      <c r="Y466" s="1720"/>
      <c r="Z466" s="1720"/>
      <c r="AA466" s="1720"/>
      <c r="AB466" s="54"/>
      <c r="AC466" s="54"/>
      <c r="AD466" s="54"/>
      <c r="AE466" s="54"/>
      <c r="AF466" s="54"/>
      <c r="AG466" s="54"/>
      <c r="AH466" s="54"/>
      <c r="AI466" s="54"/>
      <c r="AJ466" s="54"/>
    </row>
    <row r="467" spans="19:36" s="34" customFormat="1">
      <c r="S467" s="1720"/>
      <c r="T467" s="1720"/>
      <c r="U467" s="1720"/>
      <c r="V467" s="1720"/>
      <c r="X467" s="1720"/>
      <c r="Y467" s="1720"/>
      <c r="Z467" s="1720"/>
      <c r="AA467" s="1720"/>
      <c r="AB467" s="54"/>
      <c r="AC467" s="54"/>
      <c r="AD467" s="54"/>
      <c r="AE467" s="54"/>
      <c r="AF467" s="54"/>
      <c r="AG467" s="54"/>
      <c r="AH467" s="54"/>
      <c r="AI467" s="54"/>
      <c r="AJ467" s="54"/>
    </row>
    <row r="468" spans="19:36" s="34" customFormat="1">
      <c r="S468" s="1720"/>
      <c r="T468" s="1720"/>
      <c r="U468" s="1720"/>
      <c r="V468" s="1720"/>
      <c r="X468" s="1720"/>
      <c r="Y468" s="1720"/>
      <c r="Z468" s="1720"/>
      <c r="AA468" s="1720"/>
      <c r="AB468" s="54"/>
      <c r="AC468" s="54"/>
      <c r="AD468" s="54"/>
      <c r="AE468" s="54"/>
      <c r="AF468" s="54"/>
      <c r="AG468" s="54"/>
      <c r="AH468" s="54"/>
      <c r="AI468" s="54"/>
      <c r="AJ468" s="54"/>
    </row>
    <row r="469" spans="19:36" s="34" customFormat="1">
      <c r="S469" s="1720"/>
      <c r="T469" s="1720"/>
      <c r="U469" s="1720"/>
      <c r="V469" s="1720"/>
      <c r="X469" s="1720"/>
      <c r="Y469" s="1720"/>
      <c r="Z469" s="1720"/>
      <c r="AA469" s="1720"/>
      <c r="AB469" s="54"/>
      <c r="AC469" s="54"/>
      <c r="AD469" s="54"/>
      <c r="AE469" s="54"/>
      <c r="AF469" s="54"/>
      <c r="AG469" s="54"/>
      <c r="AH469" s="54"/>
      <c r="AI469" s="54"/>
      <c r="AJ469" s="54"/>
    </row>
    <row r="470" spans="19:36" s="34" customFormat="1">
      <c r="S470" s="1720"/>
      <c r="T470" s="1720"/>
      <c r="U470" s="1720"/>
      <c r="V470" s="1720"/>
      <c r="X470" s="1720"/>
      <c r="Y470" s="1720"/>
      <c r="Z470" s="1720"/>
      <c r="AA470" s="1720"/>
      <c r="AB470" s="54"/>
      <c r="AC470" s="54"/>
      <c r="AD470" s="54"/>
      <c r="AE470" s="54"/>
      <c r="AF470" s="54"/>
      <c r="AG470" s="54"/>
      <c r="AH470" s="54"/>
      <c r="AI470" s="54"/>
      <c r="AJ470" s="54"/>
    </row>
    <row r="471" spans="19:36" s="34" customFormat="1">
      <c r="S471" s="1720"/>
      <c r="T471" s="1720"/>
      <c r="U471" s="1720"/>
      <c r="V471" s="1720"/>
      <c r="X471" s="1720"/>
      <c r="Y471" s="1720"/>
      <c r="Z471" s="1720"/>
      <c r="AA471" s="1720"/>
      <c r="AB471" s="54"/>
      <c r="AC471" s="54"/>
      <c r="AD471" s="54"/>
      <c r="AE471" s="54"/>
      <c r="AF471" s="54"/>
      <c r="AG471" s="54"/>
      <c r="AH471" s="54"/>
      <c r="AI471" s="54"/>
      <c r="AJ471" s="54"/>
    </row>
    <row r="472" spans="19:36" s="34" customFormat="1">
      <c r="S472" s="1720"/>
      <c r="T472" s="1720"/>
      <c r="U472" s="1720"/>
      <c r="V472" s="1720"/>
      <c r="X472" s="1720"/>
      <c r="Y472" s="1720"/>
      <c r="Z472" s="1720"/>
      <c r="AA472" s="1720"/>
      <c r="AB472" s="54"/>
      <c r="AC472" s="54"/>
      <c r="AD472" s="54"/>
      <c r="AE472" s="54"/>
      <c r="AF472" s="54"/>
      <c r="AG472" s="54"/>
      <c r="AH472" s="54"/>
      <c r="AI472" s="54"/>
      <c r="AJ472" s="54"/>
    </row>
    <row r="473" spans="19:36" s="34" customFormat="1">
      <c r="S473" s="1720"/>
      <c r="T473" s="1720"/>
      <c r="U473" s="1720"/>
      <c r="V473" s="1720"/>
      <c r="X473" s="1720"/>
      <c r="Y473" s="1720"/>
      <c r="Z473" s="1720"/>
      <c r="AA473" s="1720"/>
      <c r="AB473" s="54"/>
      <c r="AC473" s="54"/>
      <c r="AD473" s="54"/>
      <c r="AE473" s="54"/>
      <c r="AF473" s="54"/>
      <c r="AG473" s="54"/>
      <c r="AH473" s="54"/>
      <c r="AI473" s="54"/>
      <c r="AJ473" s="54"/>
    </row>
    <row r="474" spans="19:36" s="34" customFormat="1">
      <c r="S474" s="1720"/>
      <c r="T474" s="1720"/>
      <c r="U474" s="1720"/>
      <c r="V474" s="1720"/>
      <c r="X474" s="1720"/>
      <c r="Y474" s="1720"/>
      <c r="Z474" s="1720"/>
      <c r="AA474" s="1720"/>
      <c r="AB474" s="54"/>
      <c r="AC474" s="54"/>
      <c r="AD474" s="54"/>
      <c r="AE474" s="54"/>
      <c r="AF474" s="54"/>
      <c r="AG474" s="54"/>
      <c r="AH474" s="54"/>
      <c r="AI474" s="54"/>
      <c r="AJ474" s="54"/>
    </row>
    <row r="475" spans="19:36" s="34" customFormat="1">
      <c r="S475" s="1720"/>
      <c r="T475" s="1720"/>
      <c r="U475" s="1720"/>
      <c r="V475" s="1720"/>
      <c r="X475" s="1720"/>
      <c r="Y475" s="1720"/>
      <c r="Z475" s="1720"/>
      <c r="AA475" s="1720"/>
      <c r="AB475" s="54"/>
      <c r="AC475" s="54"/>
      <c r="AD475" s="54"/>
      <c r="AE475" s="54"/>
      <c r="AF475" s="54"/>
      <c r="AG475" s="54"/>
      <c r="AH475" s="54"/>
      <c r="AI475" s="54"/>
      <c r="AJ475" s="54"/>
    </row>
    <row r="476" spans="19:36" s="34" customFormat="1">
      <c r="S476" s="1720"/>
      <c r="T476" s="1720"/>
      <c r="U476" s="1720"/>
      <c r="V476" s="1720"/>
      <c r="X476" s="1720"/>
      <c r="Y476" s="1720"/>
      <c r="Z476" s="1720"/>
      <c r="AA476" s="1720"/>
      <c r="AB476" s="54"/>
      <c r="AC476" s="54"/>
      <c r="AD476" s="54"/>
      <c r="AE476" s="54"/>
      <c r="AF476" s="54"/>
      <c r="AG476" s="54"/>
      <c r="AH476" s="54"/>
      <c r="AI476" s="54"/>
      <c r="AJ476" s="54"/>
    </row>
    <row r="477" spans="19:36" s="34" customFormat="1">
      <c r="S477" s="1720"/>
      <c r="T477" s="1720"/>
      <c r="U477" s="1720"/>
      <c r="V477" s="1720"/>
      <c r="X477" s="1720"/>
      <c r="Y477" s="1720"/>
      <c r="Z477" s="1720"/>
      <c r="AA477" s="1720"/>
      <c r="AB477" s="54"/>
      <c r="AC477" s="54"/>
      <c r="AD477" s="54"/>
      <c r="AE477" s="54"/>
      <c r="AF477" s="54"/>
      <c r="AG477" s="54"/>
      <c r="AH477" s="54"/>
      <c r="AI477" s="54"/>
      <c r="AJ477" s="54"/>
    </row>
    <row r="478" spans="19:36" s="34" customFormat="1">
      <c r="S478" s="1720"/>
      <c r="T478" s="1720"/>
      <c r="U478" s="1720"/>
      <c r="V478" s="1720"/>
      <c r="X478" s="1720"/>
      <c r="Y478" s="1720"/>
      <c r="Z478" s="1720"/>
      <c r="AA478" s="1720"/>
      <c r="AB478" s="54"/>
      <c r="AC478" s="54"/>
      <c r="AD478" s="54"/>
      <c r="AE478" s="54"/>
      <c r="AF478" s="54"/>
      <c r="AG478" s="54"/>
      <c r="AH478" s="54"/>
      <c r="AI478" s="54"/>
      <c r="AJ478" s="54"/>
    </row>
    <row r="479" spans="19:36" s="34" customFormat="1">
      <c r="S479" s="1720"/>
      <c r="T479" s="1720"/>
      <c r="U479" s="1720"/>
      <c r="V479" s="1720"/>
      <c r="X479" s="1720"/>
      <c r="Y479" s="1720"/>
      <c r="Z479" s="1720"/>
      <c r="AA479" s="1720"/>
      <c r="AB479" s="54"/>
      <c r="AC479" s="54"/>
      <c r="AD479" s="54"/>
      <c r="AE479" s="54"/>
      <c r="AF479" s="54"/>
      <c r="AG479" s="54"/>
      <c r="AH479" s="54"/>
      <c r="AI479" s="54"/>
      <c r="AJ479" s="54"/>
    </row>
    <row r="480" spans="19:36" s="34" customFormat="1">
      <c r="S480" s="1720"/>
      <c r="T480" s="1720"/>
      <c r="U480" s="1720"/>
      <c r="V480" s="1720"/>
      <c r="X480" s="1720"/>
      <c r="Y480" s="1720"/>
      <c r="Z480" s="1720"/>
      <c r="AA480" s="1720"/>
      <c r="AB480" s="54"/>
      <c r="AC480" s="54"/>
      <c r="AD480" s="54"/>
      <c r="AE480" s="54"/>
      <c r="AF480" s="54"/>
      <c r="AG480" s="54"/>
      <c r="AH480" s="54"/>
      <c r="AI480" s="54"/>
      <c r="AJ480" s="54"/>
    </row>
    <row r="481" spans="19:36" s="34" customFormat="1">
      <c r="S481" s="1720"/>
      <c r="T481" s="1720"/>
      <c r="U481" s="1720"/>
      <c r="V481" s="1720"/>
      <c r="X481" s="1720"/>
      <c r="Y481" s="1720"/>
      <c r="Z481" s="1720"/>
      <c r="AA481" s="1720"/>
      <c r="AB481" s="54"/>
      <c r="AC481" s="54"/>
      <c r="AD481" s="54"/>
      <c r="AE481" s="54"/>
      <c r="AF481" s="54"/>
      <c r="AG481" s="54"/>
      <c r="AH481" s="54"/>
      <c r="AI481" s="54"/>
      <c r="AJ481" s="54"/>
    </row>
    <row r="482" spans="19:36" s="34" customFormat="1">
      <c r="S482" s="1720"/>
      <c r="T482" s="1720"/>
      <c r="U482" s="1720"/>
      <c r="V482" s="1720"/>
      <c r="X482" s="1720"/>
      <c r="Y482" s="1720"/>
      <c r="Z482" s="1720"/>
      <c r="AA482" s="1720"/>
      <c r="AB482" s="54"/>
      <c r="AC482" s="54"/>
      <c r="AD482" s="54"/>
      <c r="AE482" s="54"/>
      <c r="AF482" s="54"/>
      <c r="AG482" s="54"/>
      <c r="AH482" s="54"/>
      <c r="AI482" s="54"/>
      <c r="AJ482" s="54"/>
    </row>
    <row r="483" spans="19:36" s="34" customFormat="1">
      <c r="S483" s="1720"/>
      <c r="T483" s="1720"/>
      <c r="U483" s="1720"/>
      <c r="V483" s="1720"/>
      <c r="X483" s="1720"/>
      <c r="Y483" s="1720"/>
      <c r="Z483" s="1720"/>
      <c r="AA483" s="1720"/>
      <c r="AB483" s="54"/>
      <c r="AC483" s="54"/>
      <c r="AD483" s="54"/>
      <c r="AE483" s="54"/>
      <c r="AF483" s="54"/>
      <c r="AG483" s="54"/>
      <c r="AH483" s="54"/>
      <c r="AI483" s="54"/>
      <c r="AJ483" s="54"/>
    </row>
    <row r="484" spans="19:36" s="34" customFormat="1">
      <c r="S484" s="1720"/>
      <c r="T484" s="1720"/>
      <c r="U484" s="1720"/>
      <c r="V484" s="1720"/>
      <c r="X484" s="1720"/>
      <c r="Y484" s="1720"/>
      <c r="Z484" s="1720"/>
      <c r="AA484" s="1720"/>
      <c r="AB484" s="54"/>
      <c r="AC484" s="54"/>
      <c r="AD484" s="54"/>
      <c r="AE484" s="54"/>
      <c r="AF484" s="54"/>
      <c r="AG484" s="54"/>
      <c r="AH484" s="54"/>
      <c r="AI484" s="54"/>
      <c r="AJ484" s="54"/>
    </row>
    <row r="485" spans="19:36" s="34" customFormat="1">
      <c r="S485" s="1720"/>
      <c r="T485" s="1720"/>
      <c r="U485" s="1720"/>
      <c r="V485" s="1720"/>
      <c r="X485" s="1720"/>
      <c r="Y485" s="1720"/>
      <c r="Z485" s="1720"/>
      <c r="AA485" s="1720"/>
      <c r="AB485" s="54"/>
      <c r="AC485" s="54"/>
      <c r="AD485" s="54"/>
      <c r="AE485" s="54"/>
      <c r="AF485" s="54"/>
      <c r="AG485" s="54"/>
      <c r="AH485" s="54"/>
      <c r="AI485" s="54"/>
      <c r="AJ485" s="54"/>
    </row>
    <row r="486" spans="19:36" s="34" customFormat="1">
      <c r="S486" s="1720"/>
      <c r="T486" s="1720"/>
      <c r="U486" s="1720"/>
      <c r="V486" s="1720"/>
      <c r="X486" s="1720"/>
      <c r="Y486" s="1720"/>
      <c r="Z486" s="1720"/>
      <c r="AA486" s="1720"/>
      <c r="AB486" s="54"/>
      <c r="AC486" s="54"/>
      <c r="AD486" s="54"/>
      <c r="AE486" s="54"/>
      <c r="AF486" s="54"/>
      <c r="AG486" s="54"/>
      <c r="AH486" s="54"/>
      <c r="AI486" s="54"/>
      <c r="AJ486" s="54"/>
    </row>
    <row r="487" spans="19:36" s="34" customFormat="1">
      <c r="S487" s="1720"/>
      <c r="T487" s="1720"/>
      <c r="U487" s="1720"/>
      <c r="V487" s="1720"/>
      <c r="X487" s="1720"/>
      <c r="Y487" s="1720"/>
      <c r="Z487" s="1720"/>
      <c r="AA487" s="1720"/>
      <c r="AB487" s="54"/>
      <c r="AC487" s="54"/>
      <c r="AD487" s="54"/>
      <c r="AE487" s="54"/>
      <c r="AF487" s="54"/>
      <c r="AG487" s="54"/>
      <c r="AH487" s="54"/>
      <c r="AI487" s="54"/>
      <c r="AJ487" s="54"/>
    </row>
    <row r="488" spans="19:36" s="34" customFormat="1">
      <c r="S488" s="1720"/>
      <c r="T488" s="1720"/>
      <c r="U488" s="1720"/>
      <c r="V488" s="1720"/>
      <c r="X488" s="1720"/>
      <c r="Y488" s="1720"/>
      <c r="Z488" s="1720"/>
      <c r="AA488" s="1720"/>
      <c r="AB488" s="54"/>
      <c r="AC488" s="54"/>
      <c r="AD488" s="54"/>
      <c r="AE488" s="54"/>
      <c r="AF488" s="54"/>
      <c r="AG488" s="54"/>
      <c r="AH488" s="54"/>
      <c r="AI488" s="54"/>
      <c r="AJ488" s="54"/>
    </row>
    <row r="489" spans="19:36" s="34" customFormat="1">
      <c r="S489" s="1720"/>
      <c r="T489" s="1720"/>
      <c r="U489" s="1720"/>
      <c r="V489" s="1720"/>
      <c r="X489" s="1720"/>
      <c r="Y489" s="1720"/>
      <c r="Z489" s="1720"/>
      <c r="AA489" s="1720"/>
      <c r="AB489" s="54"/>
      <c r="AC489" s="54"/>
      <c r="AD489" s="54"/>
      <c r="AE489" s="54"/>
      <c r="AF489" s="54"/>
      <c r="AG489" s="54"/>
      <c r="AH489" s="54"/>
      <c r="AI489" s="54"/>
      <c r="AJ489" s="54"/>
    </row>
    <row r="490" spans="19:36" s="34" customFormat="1">
      <c r="S490" s="1720"/>
      <c r="T490" s="1720"/>
      <c r="U490" s="1720"/>
      <c r="V490" s="1720"/>
      <c r="X490" s="1720"/>
      <c r="Y490" s="1720"/>
      <c r="Z490" s="1720"/>
      <c r="AA490" s="1720"/>
      <c r="AB490" s="54"/>
      <c r="AC490" s="54"/>
      <c r="AD490" s="54"/>
      <c r="AE490" s="54"/>
      <c r="AF490" s="54"/>
      <c r="AG490" s="54"/>
      <c r="AH490" s="54"/>
      <c r="AI490" s="54"/>
      <c r="AJ490" s="54"/>
    </row>
    <row r="491" spans="19:36" s="34" customFormat="1">
      <c r="S491" s="1720"/>
      <c r="T491" s="1720"/>
      <c r="U491" s="1720"/>
      <c r="V491" s="1720"/>
      <c r="X491" s="1720"/>
      <c r="Y491" s="1720"/>
      <c r="Z491" s="1720"/>
      <c r="AA491" s="1720"/>
      <c r="AB491" s="54"/>
      <c r="AC491" s="54"/>
      <c r="AD491" s="54"/>
      <c r="AE491" s="54"/>
      <c r="AF491" s="54"/>
      <c r="AG491" s="54"/>
      <c r="AH491" s="54"/>
      <c r="AI491" s="54"/>
      <c r="AJ491" s="54"/>
    </row>
    <row r="492" spans="19:36" s="34" customFormat="1">
      <c r="S492" s="1720"/>
      <c r="T492" s="1720"/>
      <c r="U492" s="1720"/>
      <c r="V492" s="1720"/>
      <c r="X492" s="1720"/>
      <c r="Y492" s="1720"/>
      <c r="Z492" s="1720"/>
      <c r="AA492" s="1720"/>
      <c r="AB492" s="54"/>
      <c r="AC492" s="54"/>
      <c r="AD492" s="54"/>
      <c r="AE492" s="54"/>
      <c r="AF492" s="54"/>
      <c r="AG492" s="54"/>
      <c r="AH492" s="54"/>
      <c r="AI492" s="54"/>
      <c r="AJ492" s="54"/>
    </row>
    <row r="493" spans="19:36" s="34" customFormat="1">
      <c r="S493" s="1720"/>
      <c r="T493" s="1720"/>
      <c r="U493" s="1720"/>
      <c r="V493" s="1720"/>
      <c r="X493" s="1720"/>
      <c r="Y493" s="1720"/>
      <c r="Z493" s="1720"/>
      <c r="AA493" s="1720"/>
      <c r="AB493" s="54"/>
      <c r="AC493" s="54"/>
      <c r="AD493" s="54"/>
      <c r="AE493" s="54"/>
      <c r="AF493" s="54"/>
      <c r="AG493" s="54"/>
      <c r="AH493" s="54"/>
      <c r="AI493" s="54"/>
      <c r="AJ493" s="54"/>
    </row>
    <row r="494" spans="19:36" s="34" customFormat="1">
      <c r="S494" s="1720"/>
      <c r="T494" s="1720"/>
      <c r="U494" s="1720"/>
      <c r="V494" s="1720"/>
      <c r="X494" s="1720"/>
      <c r="Y494" s="1720"/>
      <c r="Z494" s="1720"/>
      <c r="AA494" s="1720"/>
      <c r="AB494" s="54"/>
      <c r="AC494" s="54"/>
      <c r="AD494" s="54"/>
      <c r="AE494" s="54"/>
      <c r="AF494" s="54"/>
      <c r="AG494" s="54"/>
      <c r="AH494" s="54"/>
      <c r="AI494" s="54"/>
      <c r="AJ494" s="54"/>
    </row>
    <row r="495" spans="19:36" s="34" customFormat="1">
      <c r="S495" s="1720"/>
      <c r="T495" s="1720"/>
      <c r="U495" s="1720"/>
      <c r="V495" s="1720"/>
      <c r="X495" s="1720"/>
      <c r="Y495" s="1720"/>
      <c r="Z495" s="1720"/>
      <c r="AA495" s="1720"/>
      <c r="AB495" s="54"/>
      <c r="AC495" s="54"/>
      <c r="AD495" s="54"/>
      <c r="AE495" s="54"/>
      <c r="AF495" s="54"/>
      <c r="AG495" s="54"/>
      <c r="AH495" s="54"/>
      <c r="AI495" s="54"/>
      <c r="AJ495" s="54"/>
    </row>
    <row r="496" spans="19:36" s="34" customFormat="1">
      <c r="S496" s="1720"/>
      <c r="T496" s="1720"/>
      <c r="U496" s="1720"/>
      <c r="V496" s="1720"/>
      <c r="X496" s="1720"/>
      <c r="Y496" s="1720"/>
      <c r="Z496" s="1720"/>
      <c r="AA496" s="1720"/>
      <c r="AB496" s="54"/>
      <c r="AC496" s="54"/>
      <c r="AD496" s="54"/>
      <c r="AE496" s="54"/>
      <c r="AF496" s="54"/>
      <c r="AG496" s="54"/>
      <c r="AH496" s="54"/>
      <c r="AI496" s="54"/>
      <c r="AJ496" s="54"/>
    </row>
    <row r="497" spans="19:36" s="34" customFormat="1">
      <c r="S497" s="1720"/>
      <c r="T497" s="1720"/>
      <c r="U497" s="1720"/>
      <c r="V497" s="1720"/>
      <c r="X497" s="1720"/>
      <c r="Y497" s="1720"/>
      <c r="Z497" s="1720"/>
      <c r="AA497" s="1720"/>
      <c r="AB497" s="54"/>
      <c r="AC497" s="54"/>
      <c r="AD497" s="54"/>
      <c r="AE497" s="54"/>
      <c r="AF497" s="54"/>
      <c r="AG497" s="54"/>
      <c r="AH497" s="54"/>
      <c r="AI497" s="54"/>
      <c r="AJ497" s="54"/>
    </row>
    <row r="498" spans="19:36" s="34" customFormat="1">
      <c r="S498" s="1720"/>
      <c r="T498" s="1720"/>
      <c r="U498" s="1720"/>
      <c r="V498" s="1720"/>
      <c r="X498" s="1720"/>
      <c r="Y498" s="1720"/>
      <c r="Z498" s="1720"/>
      <c r="AA498" s="1720"/>
      <c r="AB498" s="54"/>
      <c r="AC498" s="54"/>
      <c r="AD498" s="54"/>
      <c r="AE498" s="54"/>
      <c r="AF498" s="54"/>
      <c r="AG498" s="54"/>
      <c r="AH498" s="54"/>
      <c r="AI498" s="54"/>
      <c r="AJ498" s="54"/>
    </row>
    <row r="499" spans="19:36" s="34" customFormat="1">
      <c r="S499" s="1720"/>
      <c r="T499" s="1720"/>
      <c r="U499" s="1720"/>
      <c r="V499" s="1720"/>
      <c r="X499" s="1720"/>
      <c r="Y499" s="1720"/>
      <c r="Z499" s="1720"/>
      <c r="AA499" s="1720"/>
      <c r="AB499" s="54"/>
      <c r="AC499" s="54"/>
      <c r="AD499" s="54"/>
      <c r="AE499" s="54"/>
      <c r="AF499" s="54"/>
      <c r="AG499" s="54"/>
      <c r="AH499" s="54"/>
      <c r="AI499" s="54"/>
      <c r="AJ499" s="54"/>
    </row>
    <row r="500" spans="19:36" s="34" customFormat="1">
      <c r="S500" s="1720"/>
      <c r="T500" s="1720"/>
      <c r="U500" s="1720"/>
      <c r="V500" s="1720"/>
      <c r="X500" s="1720"/>
      <c r="Y500" s="1720"/>
      <c r="Z500" s="1720"/>
      <c r="AA500" s="1720"/>
      <c r="AB500" s="54"/>
      <c r="AC500" s="54"/>
      <c r="AD500" s="54"/>
      <c r="AE500" s="54"/>
      <c r="AF500" s="54"/>
      <c r="AG500" s="54"/>
      <c r="AH500" s="54"/>
      <c r="AI500" s="54"/>
      <c r="AJ500" s="54"/>
    </row>
    <row r="501" spans="19:36" s="34" customFormat="1">
      <c r="S501" s="1720"/>
      <c r="T501" s="1720"/>
      <c r="U501" s="1720"/>
      <c r="V501" s="1720"/>
      <c r="X501" s="1720"/>
      <c r="Y501" s="1720"/>
      <c r="Z501" s="1720"/>
      <c r="AA501" s="1720"/>
      <c r="AB501" s="54"/>
      <c r="AC501" s="54"/>
      <c r="AD501" s="54"/>
      <c r="AE501" s="54"/>
      <c r="AF501" s="54"/>
      <c r="AG501" s="54"/>
      <c r="AH501" s="54"/>
      <c r="AI501" s="54"/>
      <c r="AJ501" s="54"/>
    </row>
    <row r="502" spans="19:36" s="34" customFormat="1">
      <c r="S502" s="1720"/>
      <c r="T502" s="1720"/>
      <c r="U502" s="1720"/>
      <c r="V502" s="1720"/>
      <c r="X502" s="1720"/>
      <c r="Y502" s="1720"/>
      <c r="Z502" s="1720"/>
      <c r="AA502" s="1720"/>
      <c r="AB502" s="54"/>
      <c r="AC502" s="54"/>
      <c r="AD502" s="54"/>
      <c r="AE502" s="54"/>
      <c r="AF502" s="54"/>
      <c r="AG502" s="54"/>
      <c r="AH502" s="54"/>
      <c r="AI502" s="54"/>
      <c r="AJ502" s="54"/>
    </row>
    <row r="503" spans="19:36" s="34" customFormat="1">
      <c r="S503" s="1720"/>
      <c r="T503" s="1720"/>
      <c r="U503" s="1720"/>
      <c r="V503" s="1720"/>
      <c r="X503" s="1720"/>
      <c r="Y503" s="1720"/>
      <c r="Z503" s="1720"/>
      <c r="AA503" s="1720"/>
      <c r="AB503" s="54"/>
      <c r="AC503" s="54"/>
      <c r="AD503" s="54"/>
      <c r="AE503" s="54"/>
      <c r="AF503" s="54"/>
      <c r="AG503" s="54"/>
      <c r="AH503" s="54"/>
      <c r="AI503" s="54"/>
      <c r="AJ503" s="54"/>
    </row>
    <row r="504" spans="19:36" s="34" customFormat="1">
      <c r="S504" s="1720"/>
      <c r="T504" s="1720"/>
      <c r="U504" s="1720"/>
      <c r="V504" s="1720"/>
      <c r="X504" s="1720"/>
      <c r="Y504" s="1720"/>
      <c r="Z504" s="1720"/>
      <c r="AA504" s="1720"/>
      <c r="AB504" s="54"/>
      <c r="AC504" s="54"/>
      <c r="AD504" s="54"/>
      <c r="AE504" s="54"/>
      <c r="AF504" s="54"/>
      <c r="AG504" s="54"/>
      <c r="AH504" s="54"/>
      <c r="AI504" s="54"/>
      <c r="AJ504" s="54"/>
    </row>
    <row r="505" spans="19:36" s="34" customFormat="1">
      <c r="S505" s="1720"/>
      <c r="T505" s="1720"/>
      <c r="U505" s="1720"/>
      <c r="V505" s="1720"/>
      <c r="X505" s="1720"/>
      <c r="Y505" s="1720"/>
      <c r="Z505" s="1720"/>
      <c r="AA505" s="1720"/>
      <c r="AB505" s="54"/>
      <c r="AC505" s="54"/>
      <c r="AD505" s="54"/>
      <c r="AE505" s="54"/>
      <c r="AF505" s="54"/>
      <c r="AG505" s="54"/>
      <c r="AH505" s="54"/>
      <c r="AI505" s="54"/>
      <c r="AJ505" s="54"/>
    </row>
    <row r="506" spans="19:36" s="34" customFormat="1">
      <c r="S506" s="1720"/>
      <c r="T506" s="1720"/>
      <c r="U506" s="1720"/>
      <c r="V506" s="1720"/>
      <c r="X506" s="1720"/>
      <c r="Y506" s="1720"/>
      <c r="Z506" s="1720"/>
      <c r="AA506" s="1720"/>
      <c r="AB506" s="54"/>
      <c r="AC506" s="54"/>
      <c r="AD506" s="54"/>
      <c r="AE506" s="54"/>
      <c r="AF506" s="54"/>
      <c r="AG506" s="54"/>
      <c r="AH506" s="54"/>
      <c r="AI506" s="54"/>
      <c r="AJ506" s="54"/>
    </row>
    <row r="507" spans="19:36" s="34" customFormat="1">
      <c r="S507" s="1720"/>
      <c r="T507" s="1720"/>
      <c r="U507" s="1720"/>
      <c r="V507" s="1720"/>
      <c r="X507" s="1720"/>
      <c r="Y507" s="1720"/>
      <c r="Z507" s="1720"/>
      <c r="AA507" s="1720"/>
      <c r="AB507" s="54"/>
      <c r="AC507" s="54"/>
      <c r="AD507" s="54"/>
      <c r="AE507" s="54"/>
      <c r="AF507" s="54"/>
      <c r="AG507" s="54"/>
      <c r="AH507" s="54"/>
      <c r="AI507" s="54"/>
      <c r="AJ507" s="54"/>
    </row>
    <row r="508" spans="19:36" s="34" customFormat="1">
      <c r="S508" s="1720"/>
      <c r="T508" s="1720"/>
      <c r="U508" s="1720"/>
      <c r="V508" s="1720"/>
      <c r="X508" s="1720"/>
      <c r="Y508" s="1720"/>
      <c r="Z508" s="1720"/>
      <c r="AA508" s="1720"/>
      <c r="AB508" s="54"/>
      <c r="AC508" s="54"/>
      <c r="AD508" s="54"/>
      <c r="AE508" s="54"/>
      <c r="AF508" s="54"/>
      <c r="AG508" s="54"/>
      <c r="AH508" s="54"/>
      <c r="AI508" s="54"/>
      <c r="AJ508" s="54"/>
    </row>
    <row r="509" spans="19:36" s="34" customFormat="1">
      <c r="S509" s="1720"/>
      <c r="T509" s="1720"/>
      <c r="U509" s="1720"/>
      <c r="V509" s="1720"/>
      <c r="X509" s="1720"/>
      <c r="Y509" s="1720"/>
      <c r="Z509" s="1720"/>
      <c r="AA509" s="1720"/>
      <c r="AB509" s="54"/>
      <c r="AC509" s="54"/>
      <c r="AD509" s="54"/>
      <c r="AE509" s="54"/>
      <c r="AF509" s="54"/>
      <c r="AG509" s="54"/>
      <c r="AH509" s="54"/>
      <c r="AI509" s="54"/>
      <c r="AJ509" s="54"/>
    </row>
    <row r="510" spans="19:36" s="34" customFormat="1">
      <c r="S510" s="1720"/>
      <c r="T510" s="1720"/>
      <c r="U510" s="1720"/>
      <c r="V510" s="1720"/>
      <c r="X510" s="1720"/>
      <c r="Y510" s="1720"/>
      <c r="Z510" s="1720"/>
      <c r="AA510" s="1720"/>
      <c r="AB510" s="54"/>
      <c r="AC510" s="54"/>
      <c r="AD510" s="54"/>
      <c r="AE510" s="54"/>
      <c r="AF510" s="54"/>
      <c r="AG510" s="54"/>
      <c r="AH510" s="54"/>
      <c r="AI510" s="54"/>
      <c r="AJ510" s="54"/>
    </row>
    <row r="511" spans="19:36" s="34" customFormat="1">
      <c r="S511" s="1720"/>
      <c r="T511" s="1720"/>
      <c r="U511" s="1720"/>
      <c r="V511" s="1720"/>
      <c r="X511" s="1720"/>
      <c r="Y511" s="1720"/>
      <c r="Z511" s="1720"/>
      <c r="AA511" s="1720"/>
      <c r="AB511" s="54"/>
      <c r="AC511" s="54"/>
      <c r="AD511" s="54"/>
      <c r="AE511" s="54"/>
      <c r="AF511" s="54"/>
      <c r="AG511" s="54"/>
      <c r="AH511" s="54"/>
      <c r="AI511" s="54"/>
      <c r="AJ511" s="54"/>
    </row>
    <row r="512" spans="19:36" s="34" customFormat="1">
      <c r="S512" s="1720"/>
      <c r="T512" s="1720"/>
      <c r="U512" s="1720"/>
      <c r="V512" s="1720"/>
      <c r="X512" s="1720"/>
      <c r="Y512" s="1720"/>
      <c r="Z512" s="1720"/>
      <c r="AA512" s="1720"/>
      <c r="AB512" s="54"/>
      <c r="AC512" s="54"/>
      <c r="AD512" s="54"/>
      <c r="AE512" s="54"/>
      <c r="AF512" s="54"/>
      <c r="AG512" s="54"/>
      <c r="AH512" s="54"/>
      <c r="AI512" s="54"/>
      <c r="AJ512" s="54"/>
    </row>
    <row r="513" spans="19:36" s="34" customFormat="1">
      <c r="S513" s="1720"/>
      <c r="T513" s="1720"/>
      <c r="U513" s="1720"/>
      <c r="V513" s="1720"/>
      <c r="X513" s="1720"/>
      <c r="Y513" s="1720"/>
      <c r="Z513" s="1720"/>
      <c r="AA513" s="1720"/>
      <c r="AB513" s="54"/>
      <c r="AC513" s="54"/>
      <c r="AD513" s="54"/>
      <c r="AE513" s="54"/>
      <c r="AF513" s="54"/>
      <c r="AG513" s="54"/>
      <c r="AH513" s="54"/>
      <c r="AI513" s="54"/>
      <c r="AJ513" s="54"/>
    </row>
    <row r="514" spans="19:36" s="34" customFormat="1">
      <c r="S514" s="1720"/>
      <c r="T514" s="1720"/>
      <c r="U514" s="1720"/>
      <c r="V514" s="1720"/>
      <c r="X514" s="1720"/>
      <c r="Y514" s="1720"/>
      <c r="Z514" s="1720"/>
      <c r="AA514" s="1720"/>
      <c r="AB514" s="54"/>
      <c r="AC514" s="54"/>
      <c r="AD514" s="54"/>
      <c r="AE514" s="54"/>
      <c r="AF514" s="54"/>
      <c r="AG514" s="54"/>
      <c r="AH514" s="54"/>
      <c r="AI514" s="54"/>
      <c r="AJ514" s="54"/>
    </row>
    <row r="515" spans="19:36" s="34" customFormat="1">
      <c r="S515" s="1720"/>
      <c r="T515" s="1720"/>
      <c r="U515" s="1720"/>
      <c r="V515" s="1720"/>
      <c r="X515" s="1720"/>
      <c r="Y515" s="1720"/>
      <c r="Z515" s="1720"/>
      <c r="AA515" s="1720"/>
      <c r="AB515" s="54"/>
      <c r="AC515" s="54"/>
      <c r="AD515" s="54"/>
      <c r="AE515" s="54"/>
      <c r="AF515" s="54"/>
      <c r="AG515" s="54"/>
      <c r="AH515" s="54"/>
      <c r="AI515" s="54"/>
      <c r="AJ515" s="54"/>
    </row>
    <row r="516" spans="19:36" s="34" customFormat="1">
      <c r="S516" s="1720"/>
      <c r="T516" s="1720"/>
      <c r="U516" s="1720"/>
      <c r="V516" s="1720"/>
      <c r="X516" s="1720"/>
      <c r="Y516" s="1720"/>
      <c r="Z516" s="1720"/>
      <c r="AA516" s="1720"/>
      <c r="AB516" s="54"/>
      <c r="AC516" s="54"/>
      <c r="AD516" s="54"/>
      <c r="AE516" s="54"/>
      <c r="AF516" s="54"/>
      <c r="AG516" s="54"/>
      <c r="AH516" s="54"/>
      <c r="AI516" s="54"/>
      <c r="AJ516" s="54"/>
    </row>
    <row r="517" spans="19:36" s="34" customFormat="1">
      <c r="S517" s="1720"/>
      <c r="T517" s="1720"/>
      <c r="U517" s="1720"/>
      <c r="V517" s="1720"/>
      <c r="X517" s="1720"/>
      <c r="Y517" s="1720"/>
      <c r="Z517" s="1720"/>
      <c r="AA517" s="1720"/>
      <c r="AB517" s="54"/>
      <c r="AC517" s="54"/>
      <c r="AD517" s="54"/>
      <c r="AE517" s="54"/>
      <c r="AF517" s="54"/>
      <c r="AG517" s="54"/>
      <c r="AH517" s="54"/>
      <c r="AI517" s="54"/>
      <c r="AJ517" s="54"/>
    </row>
    <row r="518" spans="19:36" s="34" customFormat="1">
      <c r="S518" s="1720"/>
      <c r="T518" s="1720"/>
      <c r="U518" s="1720"/>
      <c r="V518" s="1720"/>
      <c r="X518" s="1720"/>
      <c r="Y518" s="1720"/>
      <c r="Z518" s="1720"/>
      <c r="AA518" s="1720"/>
      <c r="AB518" s="54"/>
      <c r="AC518" s="54"/>
      <c r="AD518" s="54"/>
      <c r="AE518" s="54"/>
      <c r="AF518" s="54"/>
      <c r="AG518" s="54"/>
      <c r="AH518" s="54"/>
      <c r="AI518" s="54"/>
      <c r="AJ518" s="54"/>
    </row>
    <row r="519" spans="19:36" s="34" customFormat="1">
      <c r="S519" s="1720"/>
      <c r="T519" s="1720"/>
      <c r="U519" s="1720"/>
      <c r="V519" s="1720"/>
      <c r="X519" s="1720"/>
      <c r="Y519" s="1720"/>
      <c r="Z519" s="1720"/>
      <c r="AA519" s="1720"/>
      <c r="AB519" s="54"/>
      <c r="AC519" s="54"/>
      <c r="AD519" s="54"/>
      <c r="AE519" s="54"/>
      <c r="AF519" s="54"/>
      <c r="AG519" s="54"/>
      <c r="AH519" s="54"/>
      <c r="AI519" s="54"/>
      <c r="AJ519" s="54"/>
    </row>
    <row r="520" spans="19:36" s="34" customFormat="1">
      <c r="S520" s="1720"/>
      <c r="T520" s="1720"/>
      <c r="U520" s="1720"/>
      <c r="V520" s="1720"/>
      <c r="X520" s="1720"/>
      <c r="Y520" s="1720"/>
      <c r="Z520" s="1720"/>
      <c r="AA520" s="1720"/>
      <c r="AB520" s="54"/>
      <c r="AC520" s="54"/>
      <c r="AD520" s="54"/>
      <c r="AE520" s="54"/>
      <c r="AF520" s="54"/>
      <c r="AG520" s="54"/>
      <c r="AH520" s="54"/>
      <c r="AI520" s="54"/>
      <c r="AJ520" s="54"/>
    </row>
    <row r="521" spans="19:36" s="34" customFormat="1">
      <c r="S521" s="1720"/>
      <c r="T521" s="1720"/>
      <c r="U521" s="1720"/>
      <c r="V521" s="1720"/>
      <c r="X521" s="1720"/>
      <c r="Y521" s="1720"/>
      <c r="Z521" s="1720"/>
      <c r="AA521" s="1720"/>
      <c r="AB521" s="54"/>
      <c r="AC521" s="54"/>
      <c r="AD521" s="54"/>
      <c r="AE521" s="54"/>
      <c r="AF521" s="54"/>
      <c r="AG521" s="54"/>
      <c r="AH521" s="54"/>
      <c r="AI521" s="54"/>
      <c r="AJ521" s="54"/>
    </row>
    <row r="522" spans="19:36" s="34" customFormat="1">
      <c r="S522" s="1720"/>
      <c r="T522" s="1720"/>
      <c r="U522" s="1720"/>
      <c r="V522" s="1720"/>
      <c r="X522" s="1720"/>
      <c r="Y522" s="1720"/>
      <c r="Z522" s="1720"/>
      <c r="AA522" s="1720"/>
      <c r="AB522" s="54"/>
      <c r="AC522" s="54"/>
      <c r="AD522" s="54"/>
      <c r="AE522" s="54"/>
      <c r="AF522" s="54"/>
      <c r="AG522" s="54"/>
      <c r="AH522" s="54"/>
      <c r="AI522" s="54"/>
      <c r="AJ522" s="54"/>
    </row>
    <row r="523" spans="19:36" s="34" customFormat="1">
      <c r="S523" s="1720"/>
      <c r="T523" s="1720"/>
      <c r="U523" s="1720"/>
      <c r="V523" s="1720"/>
      <c r="X523" s="1720"/>
      <c r="Y523" s="1720"/>
      <c r="Z523" s="1720"/>
      <c r="AA523" s="1720"/>
      <c r="AB523" s="54"/>
      <c r="AC523" s="54"/>
      <c r="AD523" s="54"/>
      <c r="AE523" s="54"/>
      <c r="AF523" s="54"/>
      <c r="AG523" s="54"/>
      <c r="AH523" s="54"/>
      <c r="AI523" s="54"/>
      <c r="AJ523" s="54"/>
    </row>
    <row r="524" spans="19:36" s="34" customFormat="1">
      <c r="S524" s="1720"/>
      <c r="T524" s="1720"/>
      <c r="U524" s="1720"/>
      <c r="V524" s="1720"/>
      <c r="X524" s="1720"/>
      <c r="Y524" s="1720"/>
      <c r="Z524" s="1720"/>
      <c r="AA524" s="1720"/>
      <c r="AB524" s="54"/>
      <c r="AC524" s="54"/>
      <c r="AD524" s="54"/>
      <c r="AE524" s="54"/>
      <c r="AF524" s="54"/>
      <c r="AG524" s="54"/>
      <c r="AH524" s="54"/>
      <c r="AI524" s="54"/>
      <c r="AJ524" s="54"/>
    </row>
    <row r="525" spans="19:36" s="34" customFormat="1">
      <c r="S525" s="1720"/>
      <c r="T525" s="1720"/>
      <c r="U525" s="1720"/>
      <c r="V525" s="1720"/>
      <c r="X525" s="1720"/>
      <c r="Y525" s="1720"/>
      <c r="Z525" s="1720"/>
      <c r="AA525" s="1720"/>
      <c r="AB525" s="54"/>
      <c r="AC525" s="54"/>
      <c r="AD525" s="54"/>
      <c r="AE525" s="54"/>
      <c r="AF525" s="54"/>
      <c r="AG525" s="54"/>
      <c r="AH525" s="54"/>
      <c r="AI525" s="54"/>
      <c r="AJ525" s="54"/>
    </row>
    <row r="526" spans="19:36" s="34" customFormat="1">
      <c r="S526" s="1720"/>
      <c r="T526" s="1720"/>
      <c r="U526" s="1720"/>
      <c r="V526" s="1720"/>
      <c r="X526" s="1720"/>
      <c r="Y526" s="1720"/>
      <c r="Z526" s="1720"/>
      <c r="AA526" s="1720"/>
      <c r="AB526" s="54"/>
      <c r="AC526" s="54"/>
      <c r="AD526" s="54"/>
      <c r="AE526" s="54"/>
      <c r="AF526" s="54"/>
      <c r="AG526" s="54"/>
      <c r="AH526" s="54"/>
      <c r="AI526" s="54"/>
      <c r="AJ526" s="54"/>
    </row>
    <row r="527" spans="19:36" s="34" customFormat="1">
      <c r="S527" s="1720"/>
      <c r="T527" s="1720"/>
      <c r="U527" s="1720"/>
      <c r="V527" s="1720"/>
      <c r="X527" s="1720"/>
      <c r="Y527" s="1720"/>
      <c r="Z527" s="1720"/>
      <c r="AA527" s="1720"/>
      <c r="AB527" s="54"/>
      <c r="AC527" s="54"/>
      <c r="AD527" s="54"/>
      <c r="AE527" s="54"/>
      <c r="AF527" s="54"/>
      <c r="AG527" s="54"/>
      <c r="AH527" s="54"/>
      <c r="AI527" s="54"/>
      <c r="AJ527" s="54"/>
    </row>
    <row r="528" spans="19:36" s="34" customFormat="1">
      <c r="S528" s="1720"/>
      <c r="T528" s="1720"/>
      <c r="U528" s="1720"/>
      <c r="V528" s="1720"/>
      <c r="X528" s="1720"/>
      <c r="Y528" s="1720"/>
      <c r="Z528" s="1720"/>
      <c r="AA528" s="1720"/>
      <c r="AB528" s="54"/>
      <c r="AC528" s="54"/>
      <c r="AD528" s="54"/>
      <c r="AE528" s="54"/>
      <c r="AF528" s="54"/>
      <c r="AG528" s="54"/>
      <c r="AH528" s="54"/>
      <c r="AI528" s="54"/>
      <c r="AJ528" s="54"/>
    </row>
    <row r="529" spans="19:36" s="34" customFormat="1">
      <c r="S529" s="1720"/>
      <c r="T529" s="1720"/>
      <c r="U529" s="1720"/>
      <c r="V529" s="1720"/>
      <c r="X529" s="1720"/>
      <c r="Y529" s="1720"/>
      <c r="Z529" s="1720"/>
      <c r="AA529" s="1720"/>
      <c r="AB529" s="54"/>
      <c r="AC529" s="54"/>
      <c r="AD529" s="54"/>
      <c r="AE529" s="54"/>
      <c r="AF529" s="54"/>
      <c r="AG529" s="54"/>
      <c r="AH529" s="54"/>
      <c r="AI529" s="54"/>
      <c r="AJ529" s="54"/>
    </row>
    <row r="530" spans="19:36" s="34" customFormat="1">
      <c r="S530" s="1720"/>
      <c r="T530" s="1720"/>
      <c r="U530" s="1720"/>
      <c r="V530" s="1720"/>
      <c r="X530" s="1720"/>
      <c r="Y530" s="1720"/>
      <c r="Z530" s="1720"/>
      <c r="AA530" s="1720"/>
      <c r="AB530" s="54"/>
      <c r="AC530" s="54"/>
      <c r="AD530" s="54"/>
      <c r="AE530" s="54"/>
      <c r="AF530" s="54"/>
      <c r="AG530" s="54"/>
      <c r="AH530" s="54"/>
      <c r="AI530" s="54"/>
      <c r="AJ530" s="54"/>
    </row>
    <row r="531" spans="19:36" s="34" customFormat="1">
      <c r="S531" s="1720"/>
      <c r="T531" s="1720"/>
      <c r="U531" s="1720"/>
      <c r="V531" s="1720"/>
      <c r="X531" s="1720"/>
      <c r="Y531" s="1720"/>
      <c r="Z531" s="1720"/>
      <c r="AA531" s="1720"/>
      <c r="AB531" s="54"/>
      <c r="AC531" s="54"/>
      <c r="AD531" s="54"/>
      <c r="AE531" s="54"/>
      <c r="AF531" s="54"/>
      <c r="AG531" s="54"/>
      <c r="AH531" s="54"/>
      <c r="AI531" s="54"/>
      <c r="AJ531" s="54"/>
    </row>
    <row r="532" spans="19:36" s="34" customFormat="1">
      <c r="S532" s="1720"/>
      <c r="T532" s="1720"/>
      <c r="U532" s="1720"/>
      <c r="V532" s="1720"/>
      <c r="X532" s="1720"/>
      <c r="Y532" s="1720"/>
      <c r="Z532" s="1720"/>
      <c r="AA532" s="1720"/>
      <c r="AB532" s="54"/>
      <c r="AC532" s="54"/>
      <c r="AD532" s="54"/>
      <c r="AE532" s="54"/>
      <c r="AF532" s="54"/>
      <c r="AG532" s="54"/>
      <c r="AH532" s="54"/>
      <c r="AI532" s="54"/>
      <c r="AJ532" s="54"/>
    </row>
    <row r="533" spans="19:36" s="34" customFormat="1">
      <c r="S533" s="1720"/>
      <c r="T533" s="1720"/>
      <c r="U533" s="1720"/>
      <c r="V533" s="1720"/>
      <c r="X533" s="1720"/>
      <c r="Y533" s="1720"/>
      <c r="Z533" s="1720"/>
      <c r="AA533" s="1720"/>
      <c r="AB533" s="54"/>
      <c r="AC533" s="54"/>
      <c r="AD533" s="54"/>
      <c r="AE533" s="54"/>
      <c r="AF533" s="54"/>
      <c r="AG533" s="54"/>
      <c r="AH533" s="54"/>
      <c r="AI533" s="54"/>
      <c r="AJ533" s="54"/>
    </row>
    <row r="534" spans="19:36" s="34" customFormat="1">
      <c r="S534" s="1720"/>
      <c r="T534" s="1720"/>
      <c r="U534" s="1720"/>
      <c r="V534" s="1720"/>
      <c r="X534" s="1720"/>
      <c r="Y534" s="1720"/>
      <c r="Z534" s="1720"/>
      <c r="AA534" s="1720"/>
      <c r="AB534" s="54"/>
      <c r="AC534" s="54"/>
      <c r="AD534" s="54"/>
      <c r="AE534" s="54"/>
      <c r="AF534" s="54"/>
      <c r="AG534" s="54"/>
      <c r="AH534" s="54"/>
      <c r="AI534" s="54"/>
      <c r="AJ534" s="54"/>
    </row>
    <row r="535" spans="19:36" s="34" customFormat="1">
      <c r="S535" s="1720"/>
      <c r="T535" s="1720"/>
      <c r="U535" s="1720"/>
      <c r="V535" s="1720"/>
      <c r="X535" s="1720"/>
      <c r="Y535" s="1720"/>
      <c r="Z535" s="1720"/>
      <c r="AA535" s="1720"/>
      <c r="AB535" s="54"/>
      <c r="AC535" s="54"/>
      <c r="AD535" s="54"/>
      <c r="AE535" s="54"/>
      <c r="AF535" s="54"/>
      <c r="AG535" s="54"/>
      <c r="AH535" s="54"/>
      <c r="AI535" s="54"/>
      <c r="AJ535" s="54"/>
    </row>
    <row r="536" spans="19:36" s="34" customFormat="1">
      <c r="S536" s="1720"/>
      <c r="T536" s="1720"/>
      <c r="U536" s="1720"/>
      <c r="V536" s="1720"/>
      <c r="X536" s="1720"/>
      <c r="Y536" s="1720"/>
      <c r="Z536" s="1720"/>
      <c r="AA536" s="1720"/>
      <c r="AB536" s="54"/>
      <c r="AC536" s="54"/>
      <c r="AD536" s="54"/>
      <c r="AE536" s="54"/>
      <c r="AF536" s="54"/>
      <c r="AG536" s="54"/>
      <c r="AH536" s="54"/>
      <c r="AI536" s="54"/>
      <c r="AJ536" s="54"/>
    </row>
    <row r="537" spans="19:36" s="34" customFormat="1">
      <c r="S537" s="1720"/>
      <c r="T537" s="1720"/>
      <c r="U537" s="1720"/>
      <c r="V537" s="1720"/>
      <c r="X537" s="1720"/>
      <c r="Y537" s="1720"/>
      <c r="Z537" s="1720"/>
      <c r="AA537" s="1720"/>
      <c r="AB537" s="54"/>
      <c r="AC537" s="54"/>
      <c r="AD537" s="54"/>
      <c r="AE537" s="54"/>
      <c r="AF537" s="54"/>
      <c r="AG537" s="54"/>
      <c r="AH537" s="54"/>
      <c r="AI537" s="54"/>
      <c r="AJ537" s="54"/>
    </row>
    <row r="538" spans="19:36" s="34" customFormat="1">
      <c r="S538" s="1720"/>
      <c r="T538" s="1720"/>
      <c r="U538" s="1720"/>
      <c r="V538" s="1720"/>
      <c r="X538" s="1720"/>
      <c r="Y538" s="1720"/>
      <c r="Z538" s="1720"/>
      <c r="AA538" s="1720"/>
      <c r="AB538" s="54"/>
      <c r="AC538" s="54"/>
      <c r="AD538" s="54"/>
      <c r="AE538" s="54"/>
      <c r="AF538" s="54"/>
      <c r="AG538" s="54"/>
      <c r="AH538" s="54"/>
      <c r="AI538" s="54"/>
      <c r="AJ538" s="54"/>
    </row>
    <row r="539" spans="19:36" s="34" customFormat="1">
      <c r="S539" s="1720"/>
      <c r="T539" s="1720"/>
      <c r="U539" s="1720"/>
      <c r="V539" s="1720"/>
      <c r="X539" s="1720"/>
      <c r="Y539" s="1720"/>
      <c r="Z539" s="1720"/>
      <c r="AA539" s="1720"/>
      <c r="AB539" s="54"/>
      <c r="AC539" s="54"/>
      <c r="AD539" s="54"/>
      <c r="AE539" s="54"/>
      <c r="AF539" s="54"/>
      <c r="AG539" s="54"/>
      <c r="AH539" s="54"/>
      <c r="AI539" s="54"/>
      <c r="AJ539" s="54"/>
    </row>
    <row r="540" spans="19:36" s="34" customFormat="1">
      <c r="S540" s="1720"/>
      <c r="T540" s="1720"/>
      <c r="U540" s="1720"/>
      <c r="V540" s="1720"/>
      <c r="X540" s="1720"/>
      <c r="Y540" s="1720"/>
      <c r="Z540" s="1720"/>
      <c r="AA540" s="1720"/>
      <c r="AB540" s="54"/>
      <c r="AC540" s="54"/>
      <c r="AD540" s="54"/>
      <c r="AE540" s="54"/>
      <c r="AF540" s="54"/>
      <c r="AG540" s="54"/>
      <c r="AH540" s="54"/>
      <c r="AI540" s="54"/>
      <c r="AJ540" s="54"/>
    </row>
    <row r="541" spans="19:36" s="34" customFormat="1">
      <c r="S541" s="1720"/>
      <c r="T541" s="1720"/>
      <c r="U541" s="1720"/>
      <c r="V541" s="1720"/>
      <c r="X541" s="1720"/>
      <c r="Y541" s="1720"/>
      <c r="Z541" s="1720"/>
      <c r="AA541" s="1720"/>
      <c r="AB541" s="54"/>
      <c r="AC541" s="54"/>
      <c r="AD541" s="54"/>
      <c r="AE541" s="54"/>
      <c r="AF541" s="54"/>
      <c r="AG541" s="54"/>
      <c r="AH541" s="54"/>
      <c r="AI541" s="54"/>
      <c r="AJ541" s="54"/>
    </row>
    <row r="542" spans="19:36" s="34" customFormat="1">
      <c r="S542" s="1720"/>
      <c r="T542" s="1720"/>
      <c r="U542" s="1720"/>
      <c r="V542" s="1720"/>
      <c r="X542" s="1720"/>
      <c r="Y542" s="1720"/>
      <c r="Z542" s="1720"/>
      <c r="AA542" s="1720"/>
      <c r="AB542" s="54"/>
      <c r="AC542" s="54"/>
      <c r="AD542" s="54"/>
      <c r="AE542" s="54"/>
      <c r="AF542" s="54"/>
      <c r="AG542" s="54"/>
      <c r="AH542" s="54"/>
      <c r="AI542" s="54"/>
      <c r="AJ542" s="54"/>
    </row>
    <row r="543" spans="19:36" s="34" customFormat="1">
      <c r="S543" s="1720"/>
      <c r="T543" s="1720"/>
      <c r="U543" s="1720"/>
      <c r="V543" s="1720"/>
      <c r="X543" s="1720"/>
      <c r="Y543" s="1720"/>
      <c r="Z543" s="1720"/>
      <c r="AA543" s="1720"/>
      <c r="AB543" s="54"/>
      <c r="AC543" s="54"/>
      <c r="AD543" s="54"/>
      <c r="AE543" s="54"/>
      <c r="AF543" s="54"/>
      <c r="AG543" s="54"/>
      <c r="AH543" s="54"/>
      <c r="AI543" s="54"/>
      <c r="AJ543" s="54"/>
    </row>
    <row r="544" spans="19:36" s="34" customFormat="1">
      <c r="S544" s="1720"/>
      <c r="T544" s="1720"/>
      <c r="U544" s="1720"/>
      <c r="V544" s="1720"/>
      <c r="X544" s="1720"/>
      <c r="Y544" s="1720"/>
      <c r="Z544" s="1720"/>
      <c r="AA544" s="1720"/>
      <c r="AB544" s="54"/>
      <c r="AC544" s="54"/>
      <c r="AD544" s="54"/>
      <c r="AE544" s="54"/>
      <c r="AF544" s="54"/>
      <c r="AG544" s="54"/>
      <c r="AH544" s="54"/>
      <c r="AI544" s="54"/>
      <c r="AJ544" s="54"/>
    </row>
    <row r="545" spans="19:36" s="34" customFormat="1">
      <c r="S545" s="1720"/>
      <c r="T545" s="1720"/>
      <c r="U545" s="1720"/>
      <c r="V545" s="1720"/>
      <c r="X545" s="1720"/>
      <c r="Y545" s="1720"/>
      <c r="Z545" s="1720"/>
      <c r="AA545" s="1720"/>
      <c r="AB545" s="54"/>
      <c r="AC545" s="54"/>
      <c r="AD545" s="54"/>
      <c r="AE545" s="54"/>
      <c r="AF545" s="54"/>
      <c r="AG545" s="54"/>
      <c r="AH545" s="54"/>
      <c r="AI545" s="54"/>
      <c r="AJ545" s="54"/>
    </row>
    <row r="546" spans="19:36" s="34" customFormat="1">
      <c r="S546" s="1720"/>
      <c r="T546" s="1720"/>
      <c r="U546" s="1720"/>
      <c r="V546" s="1720"/>
      <c r="X546" s="1720"/>
      <c r="Y546" s="1720"/>
      <c r="Z546" s="1720"/>
      <c r="AA546" s="1720"/>
      <c r="AB546" s="54"/>
      <c r="AC546" s="54"/>
      <c r="AD546" s="54"/>
      <c r="AE546" s="54"/>
      <c r="AF546" s="54"/>
      <c r="AG546" s="54"/>
      <c r="AH546" s="54"/>
      <c r="AI546" s="54"/>
      <c r="AJ546" s="54"/>
    </row>
    <row r="547" spans="19:36" s="34" customFormat="1">
      <c r="S547" s="1720"/>
      <c r="T547" s="1720"/>
      <c r="U547" s="1720"/>
      <c r="V547" s="1720"/>
      <c r="X547" s="1720"/>
      <c r="Y547" s="1720"/>
      <c r="Z547" s="1720"/>
      <c r="AA547" s="1720"/>
      <c r="AB547" s="54"/>
      <c r="AC547" s="54"/>
      <c r="AD547" s="54"/>
      <c r="AE547" s="54"/>
      <c r="AF547" s="54"/>
      <c r="AG547" s="54"/>
      <c r="AH547" s="54"/>
      <c r="AI547" s="54"/>
      <c r="AJ547" s="54"/>
    </row>
    <row r="548" spans="19:36" s="34" customFormat="1">
      <c r="S548" s="1720"/>
      <c r="T548" s="1720"/>
      <c r="U548" s="1720"/>
      <c r="V548" s="1720"/>
      <c r="X548" s="1720"/>
      <c r="Y548" s="1720"/>
      <c r="Z548" s="1720"/>
      <c r="AA548" s="1720"/>
      <c r="AB548" s="54"/>
      <c r="AC548" s="54"/>
      <c r="AD548" s="54"/>
      <c r="AE548" s="54"/>
      <c r="AF548" s="54"/>
      <c r="AG548" s="54"/>
      <c r="AH548" s="54"/>
      <c r="AI548" s="54"/>
      <c r="AJ548" s="54"/>
    </row>
    <row r="549" spans="19:36" s="34" customFormat="1">
      <c r="S549" s="1720"/>
      <c r="T549" s="1720"/>
      <c r="U549" s="1720"/>
      <c r="V549" s="1720"/>
      <c r="X549" s="1720"/>
      <c r="Y549" s="1720"/>
      <c r="Z549" s="1720"/>
      <c r="AA549" s="1720"/>
      <c r="AB549" s="54"/>
      <c r="AC549" s="54"/>
      <c r="AD549" s="54"/>
      <c r="AE549" s="54"/>
      <c r="AF549" s="54"/>
      <c r="AG549" s="54"/>
      <c r="AH549" s="54"/>
      <c r="AI549" s="54"/>
      <c r="AJ549" s="54"/>
    </row>
    <row r="550" spans="19:36" s="34" customFormat="1">
      <c r="S550" s="1720"/>
      <c r="T550" s="1720"/>
      <c r="U550" s="1720"/>
      <c r="V550" s="1720"/>
      <c r="X550" s="1720"/>
      <c r="Y550" s="1720"/>
      <c r="Z550" s="1720"/>
      <c r="AA550" s="1720"/>
      <c r="AB550" s="54"/>
      <c r="AC550" s="54"/>
      <c r="AD550" s="54"/>
      <c r="AE550" s="54"/>
      <c r="AF550" s="54"/>
      <c r="AG550" s="54"/>
      <c r="AH550" s="54"/>
      <c r="AI550" s="54"/>
      <c r="AJ550" s="54"/>
    </row>
    <row r="551" spans="19:36" s="34" customFormat="1">
      <c r="S551" s="1720"/>
      <c r="T551" s="1720"/>
      <c r="U551" s="1720"/>
      <c r="V551" s="1720"/>
      <c r="X551" s="1720"/>
      <c r="Y551" s="1720"/>
      <c r="Z551" s="1720"/>
      <c r="AA551" s="1720"/>
      <c r="AB551" s="54"/>
      <c r="AC551" s="54"/>
      <c r="AD551" s="54"/>
      <c r="AE551" s="54"/>
      <c r="AF551" s="54"/>
      <c r="AG551" s="54"/>
      <c r="AH551" s="54"/>
      <c r="AI551" s="54"/>
      <c r="AJ551" s="54"/>
    </row>
    <row r="552" spans="19:36" s="34" customFormat="1">
      <c r="S552" s="1720"/>
      <c r="T552" s="1720"/>
      <c r="U552" s="1720"/>
      <c r="V552" s="1720"/>
      <c r="X552" s="1720"/>
      <c r="Y552" s="1720"/>
      <c r="Z552" s="1720"/>
      <c r="AA552" s="1720"/>
      <c r="AB552" s="54"/>
      <c r="AC552" s="54"/>
      <c r="AD552" s="54"/>
      <c r="AE552" s="54"/>
      <c r="AF552" s="54"/>
      <c r="AG552" s="54"/>
      <c r="AH552" s="54"/>
      <c r="AI552" s="54"/>
      <c r="AJ552" s="54"/>
    </row>
    <row r="553" spans="19:36" s="34" customFormat="1">
      <c r="S553" s="1720"/>
      <c r="T553" s="1720"/>
      <c r="U553" s="1720"/>
      <c r="V553" s="1720"/>
      <c r="X553" s="1720"/>
      <c r="Y553" s="1720"/>
      <c r="Z553" s="1720"/>
      <c r="AA553" s="1720"/>
      <c r="AB553" s="54"/>
      <c r="AC553" s="54"/>
      <c r="AD553" s="54"/>
      <c r="AE553" s="54"/>
      <c r="AF553" s="54"/>
      <c r="AG553" s="54"/>
      <c r="AH553" s="54"/>
      <c r="AI553" s="54"/>
      <c r="AJ553" s="54"/>
    </row>
    <row r="554" spans="19:36" s="34" customFormat="1">
      <c r="S554" s="1720"/>
      <c r="T554" s="1720"/>
      <c r="U554" s="1720"/>
      <c r="V554" s="1720"/>
      <c r="X554" s="1720"/>
      <c r="Y554" s="1720"/>
      <c r="Z554" s="1720"/>
      <c r="AA554" s="1720"/>
      <c r="AB554" s="54"/>
      <c r="AC554" s="54"/>
      <c r="AD554" s="54"/>
      <c r="AE554" s="54"/>
      <c r="AF554" s="54"/>
      <c r="AG554" s="54"/>
      <c r="AH554" s="54"/>
      <c r="AI554" s="54"/>
      <c r="AJ554" s="54"/>
    </row>
    <row r="555" spans="19:36" s="34" customFormat="1">
      <c r="S555" s="1720"/>
      <c r="T555" s="1720"/>
      <c r="U555" s="1720"/>
      <c r="V555" s="1720"/>
      <c r="X555" s="1720"/>
      <c r="Y555" s="1720"/>
      <c r="Z555" s="1720"/>
      <c r="AA555" s="1720"/>
      <c r="AB555" s="54"/>
      <c r="AC555" s="54"/>
      <c r="AD555" s="54"/>
      <c r="AE555" s="54"/>
      <c r="AF555" s="54"/>
      <c r="AG555" s="54"/>
      <c r="AH555" s="54"/>
      <c r="AI555" s="54"/>
      <c r="AJ555" s="54"/>
    </row>
    <row r="556" spans="19:36" s="34" customFormat="1">
      <c r="S556" s="1720"/>
      <c r="T556" s="1720"/>
      <c r="U556" s="1720"/>
      <c r="V556" s="1720"/>
      <c r="X556" s="1720"/>
      <c r="Y556" s="1720"/>
      <c r="Z556" s="1720"/>
      <c r="AA556" s="1720"/>
      <c r="AB556" s="54"/>
      <c r="AC556" s="54"/>
      <c r="AD556" s="54"/>
      <c r="AE556" s="54"/>
      <c r="AF556" s="54"/>
      <c r="AG556" s="54"/>
      <c r="AH556" s="54"/>
      <c r="AI556" s="54"/>
      <c r="AJ556" s="54"/>
    </row>
    <row r="557" spans="19:36" s="34" customFormat="1">
      <c r="S557" s="1720"/>
      <c r="T557" s="1720"/>
      <c r="U557" s="1720"/>
      <c r="V557" s="1720"/>
      <c r="X557" s="1720"/>
      <c r="Y557" s="1720"/>
      <c r="Z557" s="1720"/>
      <c r="AA557" s="1720"/>
      <c r="AB557" s="54"/>
      <c r="AC557" s="54"/>
      <c r="AD557" s="54"/>
      <c r="AE557" s="54"/>
      <c r="AF557" s="54"/>
      <c r="AG557" s="54"/>
      <c r="AH557" s="54"/>
      <c r="AI557" s="54"/>
      <c r="AJ557" s="54"/>
    </row>
    <row r="558" spans="19:36" s="34" customFormat="1">
      <c r="S558" s="1720"/>
      <c r="T558" s="1720"/>
      <c r="U558" s="1720"/>
      <c r="V558" s="1720"/>
      <c r="X558" s="1720"/>
      <c r="Y558" s="1720"/>
      <c r="Z558" s="1720"/>
      <c r="AA558" s="1720"/>
      <c r="AB558" s="54"/>
      <c r="AC558" s="54"/>
      <c r="AD558" s="54"/>
      <c r="AE558" s="54"/>
      <c r="AF558" s="54"/>
      <c r="AG558" s="54"/>
      <c r="AH558" s="54"/>
      <c r="AI558" s="54"/>
      <c r="AJ558" s="54"/>
    </row>
    <row r="559" spans="19:36" s="34" customFormat="1">
      <c r="S559" s="1720"/>
      <c r="T559" s="1720"/>
      <c r="U559" s="1720"/>
      <c r="V559" s="1720"/>
      <c r="X559" s="1720"/>
      <c r="Y559" s="1720"/>
      <c r="Z559" s="1720"/>
      <c r="AA559" s="1720"/>
      <c r="AB559" s="54"/>
      <c r="AC559" s="54"/>
      <c r="AD559" s="54"/>
      <c r="AE559" s="54"/>
      <c r="AF559" s="54"/>
      <c r="AG559" s="54"/>
      <c r="AH559" s="54"/>
      <c r="AI559" s="54"/>
      <c r="AJ559" s="54"/>
    </row>
    <row r="560" spans="19:36" s="34" customFormat="1">
      <c r="S560" s="1720"/>
      <c r="T560" s="1720"/>
      <c r="U560" s="1720"/>
      <c r="V560" s="1720"/>
      <c r="X560" s="1720"/>
      <c r="Y560" s="1720"/>
      <c r="Z560" s="1720"/>
      <c r="AA560" s="1720"/>
      <c r="AB560" s="54"/>
      <c r="AC560" s="54"/>
      <c r="AD560" s="54"/>
      <c r="AE560" s="54"/>
      <c r="AF560" s="54"/>
      <c r="AG560" s="54"/>
      <c r="AH560" s="54"/>
      <c r="AI560" s="54"/>
      <c r="AJ560" s="54"/>
    </row>
    <row r="561" spans="19:36" s="34" customFormat="1">
      <c r="S561" s="1720"/>
      <c r="T561" s="1720"/>
      <c r="U561" s="1720"/>
      <c r="V561" s="1720"/>
      <c r="X561" s="1720"/>
      <c r="Y561" s="1720"/>
      <c r="Z561" s="1720"/>
      <c r="AA561" s="1720"/>
      <c r="AB561" s="54"/>
      <c r="AC561" s="54"/>
      <c r="AD561" s="54"/>
      <c r="AE561" s="54"/>
      <c r="AF561" s="54"/>
      <c r="AG561" s="54"/>
      <c r="AH561" s="54"/>
      <c r="AI561" s="54"/>
      <c r="AJ561" s="54"/>
    </row>
    <row r="562" spans="19:36" s="34" customFormat="1">
      <c r="S562" s="1720"/>
      <c r="T562" s="1720"/>
      <c r="U562" s="1720"/>
      <c r="V562" s="1720"/>
      <c r="X562" s="1720"/>
      <c r="Y562" s="1720"/>
      <c r="Z562" s="1720"/>
      <c r="AA562" s="1720"/>
      <c r="AB562" s="54"/>
      <c r="AC562" s="54"/>
      <c r="AD562" s="54"/>
      <c r="AE562" s="54"/>
      <c r="AF562" s="54"/>
      <c r="AG562" s="54"/>
      <c r="AH562" s="54"/>
      <c r="AI562" s="54"/>
      <c r="AJ562" s="54"/>
    </row>
    <row r="563" spans="19:36" s="34" customFormat="1">
      <c r="S563" s="1720"/>
      <c r="T563" s="1720"/>
      <c r="U563" s="1720"/>
      <c r="V563" s="1720"/>
      <c r="X563" s="1720"/>
      <c r="Y563" s="1720"/>
      <c r="Z563" s="1720"/>
      <c r="AA563" s="1720"/>
      <c r="AB563" s="54"/>
      <c r="AC563" s="54"/>
      <c r="AD563" s="54"/>
      <c r="AE563" s="54"/>
      <c r="AF563" s="54"/>
      <c r="AG563" s="54"/>
      <c r="AH563" s="54"/>
      <c r="AI563" s="54"/>
      <c r="AJ563" s="54"/>
    </row>
    <row r="564" spans="19:36" s="34" customFormat="1">
      <c r="S564" s="1720"/>
      <c r="T564" s="1720"/>
      <c r="U564" s="1720"/>
      <c r="V564" s="1720"/>
      <c r="X564" s="1720"/>
      <c r="Y564" s="1720"/>
      <c r="Z564" s="1720"/>
      <c r="AA564" s="1720"/>
      <c r="AB564" s="54"/>
      <c r="AC564" s="54"/>
      <c r="AD564" s="54"/>
      <c r="AE564" s="54"/>
      <c r="AF564" s="54"/>
      <c r="AG564" s="54"/>
      <c r="AH564" s="54"/>
      <c r="AI564" s="54"/>
      <c r="AJ564" s="54"/>
    </row>
    <row r="565" spans="19:36" s="34" customFormat="1">
      <c r="S565" s="1720"/>
      <c r="T565" s="1720"/>
      <c r="U565" s="1720"/>
      <c r="V565" s="1720"/>
      <c r="X565" s="1720"/>
      <c r="Y565" s="1720"/>
      <c r="Z565" s="1720"/>
      <c r="AA565" s="1720"/>
      <c r="AB565" s="54"/>
      <c r="AC565" s="54"/>
      <c r="AD565" s="54"/>
      <c r="AE565" s="54"/>
      <c r="AF565" s="54"/>
      <c r="AG565" s="54"/>
      <c r="AH565" s="54"/>
      <c r="AI565" s="54"/>
      <c r="AJ565" s="54"/>
    </row>
    <row r="566" spans="19:36" s="34" customFormat="1">
      <c r="S566" s="1720"/>
      <c r="T566" s="1720"/>
      <c r="U566" s="1720"/>
      <c r="V566" s="1720"/>
      <c r="X566" s="1720"/>
      <c r="Y566" s="1720"/>
      <c r="Z566" s="1720"/>
      <c r="AA566" s="1720"/>
      <c r="AB566" s="54"/>
      <c r="AC566" s="54"/>
      <c r="AD566" s="54"/>
      <c r="AE566" s="54"/>
      <c r="AF566" s="54"/>
      <c r="AG566" s="54"/>
      <c r="AH566" s="54"/>
      <c r="AI566" s="54"/>
      <c r="AJ566" s="54"/>
    </row>
    <row r="567" spans="19:36" s="34" customFormat="1">
      <c r="S567" s="1720"/>
      <c r="T567" s="1720"/>
      <c r="U567" s="1720"/>
      <c r="V567" s="1720"/>
      <c r="X567" s="1720"/>
      <c r="Y567" s="1720"/>
      <c r="Z567" s="1720"/>
      <c r="AA567" s="1720"/>
      <c r="AB567" s="54"/>
      <c r="AC567" s="54"/>
      <c r="AD567" s="54"/>
      <c r="AE567" s="54"/>
      <c r="AF567" s="54"/>
      <c r="AG567" s="54"/>
      <c r="AH567" s="54"/>
      <c r="AI567" s="54"/>
      <c r="AJ567" s="54"/>
    </row>
    <row r="568" spans="19:36" s="34" customFormat="1">
      <c r="S568" s="1720"/>
      <c r="T568" s="1720"/>
      <c r="U568" s="1720"/>
      <c r="V568" s="1720"/>
      <c r="X568" s="1720"/>
      <c r="Y568" s="1720"/>
      <c r="Z568" s="1720"/>
      <c r="AA568" s="1720"/>
      <c r="AB568" s="54"/>
      <c r="AC568" s="54"/>
      <c r="AD568" s="54"/>
      <c r="AE568" s="54"/>
      <c r="AF568" s="54"/>
      <c r="AG568" s="54"/>
      <c r="AH568" s="54"/>
      <c r="AI568" s="54"/>
      <c r="AJ568" s="54"/>
    </row>
    <row r="569" spans="19:36" s="34" customFormat="1">
      <c r="S569" s="1720"/>
      <c r="T569" s="1720"/>
      <c r="U569" s="1720"/>
      <c r="V569" s="1720"/>
      <c r="X569" s="1720"/>
      <c r="Y569" s="1720"/>
      <c r="Z569" s="1720"/>
      <c r="AA569" s="1720"/>
      <c r="AB569" s="54"/>
      <c r="AC569" s="54"/>
      <c r="AD569" s="54"/>
      <c r="AE569" s="54"/>
      <c r="AF569" s="54"/>
      <c r="AG569" s="54"/>
      <c r="AH569" s="54"/>
      <c r="AI569" s="54"/>
      <c r="AJ569" s="54"/>
    </row>
    <row r="570" spans="19:36" s="34" customFormat="1">
      <c r="S570" s="1720"/>
      <c r="T570" s="1720"/>
      <c r="U570" s="1720"/>
      <c r="V570" s="1720"/>
      <c r="X570" s="1720"/>
      <c r="Y570" s="1720"/>
      <c r="Z570" s="1720"/>
      <c r="AA570" s="1720"/>
      <c r="AB570" s="54"/>
      <c r="AC570" s="54"/>
      <c r="AD570" s="54"/>
      <c r="AE570" s="54"/>
      <c r="AF570" s="54"/>
      <c r="AG570" s="54"/>
      <c r="AH570" s="54"/>
      <c r="AI570" s="54"/>
      <c r="AJ570" s="54"/>
    </row>
    <row r="571" spans="19:36" s="34" customFormat="1">
      <c r="S571" s="1720"/>
      <c r="T571" s="1720"/>
      <c r="U571" s="1720"/>
      <c r="V571" s="1720"/>
      <c r="X571" s="1720"/>
      <c r="Y571" s="1720"/>
      <c r="Z571" s="1720"/>
      <c r="AA571" s="1720"/>
      <c r="AB571" s="54"/>
      <c r="AC571" s="54"/>
      <c r="AD571" s="54"/>
      <c r="AE571" s="54"/>
      <c r="AF571" s="54"/>
      <c r="AG571" s="54"/>
      <c r="AH571" s="54"/>
      <c r="AI571" s="54"/>
      <c r="AJ571" s="54"/>
    </row>
    <row r="572" spans="19:36" s="34" customFormat="1">
      <c r="S572" s="1720"/>
      <c r="T572" s="1720"/>
      <c r="U572" s="1720"/>
      <c r="V572" s="1720"/>
      <c r="X572" s="1720"/>
      <c r="Y572" s="1720"/>
      <c r="Z572" s="1720"/>
      <c r="AA572" s="1720"/>
      <c r="AB572" s="54"/>
      <c r="AC572" s="54"/>
      <c r="AD572" s="54"/>
      <c r="AE572" s="54"/>
      <c r="AF572" s="54"/>
      <c r="AG572" s="54"/>
      <c r="AH572" s="54"/>
      <c r="AI572" s="54"/>
      <c r="AJ572" s="54"/>
    </row>
    <row r="573" spans="19:36" s="34" customFormat="1">
      <c r="S573" s="1720"/>
      <c r="T573" s="1720"/>
      <c r="U573" s="1720"/>
      <c r="V573" s="1720"/>
      <c r="X573" s="1720"/>
      <c r="Y573" s="1720"/>
      <c r="Z573" s="1720"/>
      <c r="AA573" s="1720"/>
      <c r="AB573" s="54"/>
      <c r="AC573" s="54"/>
      <c r="AD573" s="54"/>
      <c r="AE573" s="54"/>
      <c r="AF573" s="54"/>
      <c r="AG573" s="54"/>
      <c r="AH573" s="54"/>
      <c r="AI573" s="54"/>
      <c r="AJ573" s="54"/>
    </row>
    <row r="574" spans="19:36" s="34" customFormat="1">
      <c r="S574" s="1720"/>
      <c r="T574" s="1720"/>
      <c r="U574" s="1720"/>
      <c r="V574" s="1720"/>
      <c r="X574" s="1720"/>
      <c r="Y574" s="1720"/>
      <c r="Z574" s="1720"/>
      <c r="AA574" s="1720"/>
      <c r="AB574" s="54"/>
      <c r="AC574" s="54"/>
      <c r="AD574" s="54"/>
      <c r="AE574" s="54"/>
      <c r="AF574" s="54"/>
      <c r="AG574" s="54"/>
      <c r="AH574" s="54"/>
      <c r="AI574" s="54"/>
      <c r="AJ574" s="54"/>
    </row>
    <row r="575" spans="19:36" s="34" customFormat="1">
      <c r="S575" s="1720"/>
      <c r="T575" s="1720"/>
      <c r="U575" s="1720"/>
      <c r="V575" s="1720"/>
      <c r="X575" s="1720"/>
      <c r="Y575" s="1720"/>
      <c r="Z575" s="1720"/>
      <c r="AA575" s="1720"/>
      <c r="AB575" s="54"/>
      <c r="AC575" s="54"/>
      <c r="AD575" s="54"/>
      <c r="AE575" s="54"/>
      <c r="AF575" s="54"/>
      <c r="AG575" s="54"/>
      <c r="AH575" s="54"/>
      <c r="AI575" s="54"/>
      <c r="AJ575" s="54"/>
    </row>
    <row r="576" spans="19:36" s="34" customFormat="1">
      <c r="S576" s="1720"/>
      <c r="T576" s="1720"/>
      <c r="U576" s="1720"/>
      <c r="V576" s="1720"/>
      <c r="X576" s="1720"/>
      <c r="Y576" s="1720"/>
      <c r="Z576" s="1720"/>
      <c r="AA576" s="1720"/>
      <c r="AB576" s="54"/>
      <c r="AC576" s="54"/>
      <c r="AD576" s="54"/>
      <c r="AE576" s="54"/>
      <c r="AF576" s="54"/>
      <c r="AG576" s="54"/>
      <c r="AH576" s="54"/>
      <c r="AI576" s="54"/>
      <c r="AJ576" s="54"/>
    </row>
    <row r="577" spans="19:36" s="34" customFormat="1">
      <c r="S577" s="1720"/>
      <c r="T577" s="1720"/>
      <c r="U577" s="1720"/>
      <c r="V577" s="1720"/>
      <c r="X577" s="1720"/>
      <c r="Y577" s="1720"/>
      <c r="Z577" s="1720"/>
      <c r="AA577" s="1720"/>
      <c r="AB577" s="54"/>
      <c r="AC577" s="54"/>
      <c r="AD577" s="54"/>
      <c r="AE577" s="54"/>
      <c r="AF577" s="54"/>
      <c r="AG577" s="54"/>
      <c r="AH577" s="54"/>
      <c r="AI577" s="54"/>
      <c r="AJ577" s="54"/>
    </row>
    <row r="578" spans="19:36" s="34" customFormat="1">
      <c r="S578" s="1720"/>
      <c r="T578" s="1720"/>
      <c r="U578" s="1720"/>
      <c r="V578" s="1720"/>
      <c r="X578" s="1720"/>
      <c r="Y578" s="1720"/>
      <c r="Z578" s="1720"/>
      <c r="AA578" s="1720"/>
      <c r="AB578" s="54"/>
      <c r="AC578" s="54"/>
      <c r="AD578" s="54"/>
      <c r="AE578" s="54"/>
      <c r="AF578" s="54"/>
      <c r="AG578" s="54"/>
      <c r="AH578" s="54"/>
      <c r="AI578" s="54"/>
      <c r="AJ578" s="54"/>
    </row>
    <row r="579" spans="19:36" s="34" customFormat="1">
      <c r="S579" s="1720"/>
      <c r="T579" s="1720"/>
      <c r="U579" s="1720"/>
      <c r="V579" s="1720"/>
      <c r="X579" s="1720"/>
      <c r="Y579" s="1720"/>
      <c r="Z579" s="1720"/>
      <c r="AA579" s="1720"/>
      <c r="AB579" s="54"/>
      <c r="AC579" s="54"/>
      <c r="AD579" s="54"/>
      <c r="AE579" s="54"/>
      <c r="AF579" s="54"/>
      <c r="AG579" s="54"/>
      <c r="AH579" s="54"/>
      <c r="AI579" s="54"/>
      <c r="AJ579" s="54"/>
    </row>
    <row r="580" spans="19:36" s="34" customFormat="1">
      <c r="S580" s="1720"/>
      <c r="T580" s="1720"/>
      <c r="U580" s="1720"/>
      <c r="V580" s="1720"/>
      <c r="X580" s="1720"/>
      <c r="Y580" s="1720"/>
      <c r="Z580" s="1720"/>
      <c r="AA580" s="1720"/>
      <c r="AB580" s="54"/>
      <c r="AC580" s="54"/>
      <c r="AD580" s="54"/>
      <c r="AE580" s="54"/>
      <c r="AF580" s="54"/>
      <c r="AG580" s="54"/>
      <c r="AH580" s="54"/>
      <c r="AI580" s="54"/>
      <c r="AJ580" s="54"/>
    </row>
    <row r="581" spans="19:36" s="34" customFormat="1">
      <c r="S581" s="1720"/>
      <c r="T581" s="1720"/>
      <c r="U581" s="1720"/>
      <c r="V581" s="1720"/>
      <c r="X581" s="1720"/>
      <c r="Y581" s="1720"/>
      <c r="Z581" s="1720"/>
      <c r="AA581" s="1720"/>
      <c r="AB581" s="54"/>
      <c r="AC581" s="54"/>
      <c r="AD581" s="54"/>
      <c r="AE581" s="54"/>
      <c r="AF581" s="54"/>
      <c r="AG581" s="54"/>
      <c r="AH581" s="54"/>
      <c r="AI581" s="54"/>
      <c r="AJ581" s="54"/>
    </row>
    <row r="582" spans="19:36" s="34" customFormat="1">
      <c r="S582" s="1720"/>
      <c r="T582" s="1720"/>
      <c r="U582" s="1720"/>
      <c r="V582" s="1720"/>
      <c r="X582" s="1720"/>
      <c r="Y582" s="1720"/>
      <c r="Z582" s="1720"/>
      <c r="AA582" s="1720"/>
      <c r="AB582" s="54"/>
      <c r="AC582" s="54"/>
      <c r="AD582" s="54"/>
      <c r="AE582" s="54"/>
      <c r="AF582" s="54"/>
      <c r="AG582" s="54"/>
      <c r="AH582" s="54"/>
      <c r="AI582" s="54"/>
      <c r="AJ582" s="54"/>
    </row>
    <row r="583" spans="19:36" s="34" customFormat="1">
      <c r="S583" s="1720"/>
      <c r="T583" s="1720"/>
      <c r="U583" s="1720"/>
      <c r="V583" s="1720"/>
      <c r="X583" s="1720"/>
      <c r="Y583" s="1720"/>
      <c r="Z583" s="1720"/>
      <c r="AA583" s="1720"/>
      <c r="AB583" s="54"/>
      <c r="AC583" s="54"/>
      <c r="AD583" s="54"/>
      <c r="AE583" s="54"/>
      <c r="AF583" s="54"/>
      <c r="AG583" s="54"/>
      <c r="AH583" s="54"/>
      <c r="AI583" s="54"/>
      <c r="AJ583" s="54"/>
    </row>
    <row r="584" spans="19:36" s="34" customFormat="1">
      <c r="S584" s="1720"/>
      <c r="T584" s="1720"/>
      <c r="U584" s="1720"/>
      <c r="V584" s="1720"/>
      <c r="X584" s="1720"/>
      <c r="Y584" s="1720"/>
      <c r="Z584" s="1720"/>
      <c r="AA584" s="1720"/>
      <c r="AB584" s="54"/>
      <c r="AC584" s="54"/>
      <c r="AD584" s="54"/>
      <c r="AE584" s="54"/>
      <c r="AF584" s="54"/>
      <c r="AG584" s="54"/>
      <c r="AH584" s="54"/>
      <c r="AI584" s="54"/>
      <c r="AJ584" s="54"/>
    </row>
    <row r="585" spans="19:36" s="34" customFormat="1">
      <c r="S585" s="1720"/>
      <c r="T585" s="1720"/>
      <c r="U585" s="1720"/>
      <c r="V585" s="1720"/>
      <c r="X585" s="1720"/>
      <c r="Y585" s="1720"/>
      <c r="Z585" s="1720"/>
      <c r="AA585" s="1720"/>
      <c r="AB585" s="54"/>
      <c r="AC585" s="54"/>
      <c r="AD585" s="54"/>
      <c r="AE585" s="54"/>
      <c r="AF585" s="54"/>
      <c r="AG585" s="54"/>
      <c r="AH585" s="54"/>
      <c r="AI585" s="54"/>
      <c r="AJ585" s="54"/>
    </row>
    <row r="586" spans="19:36" s="34" customFormat="1">
      <c r="S586" s="1720"/>
      <c r="T586" s="1720"/>
      <c r="U586" s="1720"/>
      <c r="V586" s="1720"/>
      <c r="X586" s="1720"/>
      <c r="Y586" s="1720"/>
      <c r="Z586" s="1720"/>
      <c r="AA586" s="1720"/>
      <c r="AB586" s="54"/>
      <c r="AC586" s="54"/>
      <c r="AD586" s="54"/>
      <c r="AE586" s="54"/>
      <c r="AF586" s="54"/>
      <c r="AG586" s="54"/>
      <c r="AH586" s="54"/>
      <c r="AI586" s="54"/>
      <c r="AJ586" s="54"/>
    </row>
    <row r="587" spans="19:36" s="34" customFormat="1">
      <c r="S587" s="1720"/>
      <c r="T587" s="1720"/>
      <c r="U587" s="1720"/>
      <c r="V587" s="1720"/>
      <c r="X587" s="1720"/>
      <c r="Y587" s="1720"/>
      <c r="Z587" s="1720"/>
      <c r="AA587" s="1720"/>
      <c r="AB587" s="54"/>
      <c r="AC587" s="54"/>
      <c r="AD587" s="54"/>
      <c r="AE587" s="54"/>
      <c r="AF587" s="54"/>
      <c r="AG587" s="54"/>
      <c r="AH587" s="54"/>
      <c r="AI587" s="54"/>
      <c r="AJ587" s="54"/>
    </row>
    <row r="588" spans="19:36" s="34" customFormat="1">
      <c r="S588" s="1720"/>
      <c r="T588" s="1720"/>
      <c r="U588" s="1720"/>
      <c r="V588" s="1720"/>
      <c r="X588" s="1720"/>
      <c r="Y588" s="1720"/>
      <c r="Z588" s="1720"/>
      <c r="AA588" s="1720"/>
      <c r="AB588" s="54"/>
      <c r="AC588" s="54"/>
      <c r="AD588" s="54"/>
      <c r="AE588" s="54"/>
      <c r="AF588" s="54"/>
      <c r="AG588" s="54"/>
      <c r="AH588" s="54"/>
      <c r="AI588" s="54"/>
      <c r="AJ588" s="54"/>
    </row>
    <row r="589" spans="19:36" s="34" customFormat="1">
      <c r="S589" s="1720"/>
      <c r="T589" s="1720"/>
      <c r="U589" s="1720"/>
      <c r="V589" s="1720"/>
      <c r="X589" s="1720"/>
      <c r="Y589" s="1720"/>
      <c r="Z589" s="1720"/>
      <c r="AA589" s="1720"/>
      <c r="AB589" s="54"/>
      <c r="AC589" s="54"/>
      <c r="AD589" s="54"/>
      <c r="AE589" s="54"/>
      <c r="AF589" s="54"/>
      <c r="AG589" s="54"/>
      <c r="AH589" s="54"/>
      <c r="AI589" s="54"/>
      <c r="AJ589" s="54"/>
    </row>
    <row r="590" spans="19:36" s="34" customFormat="1">
      <c r="S590" s="1720"/>
      <c r="T590" s="1720"/>
      <c r="U590" s="1720"/>
      <c r="V590" s="1720"/>
      <c r="X590" s="1720"/>
      <c r="Y590" s="1720"/>
      <c r="Z590" s="1720"/>
      <c r="AA590" s="1720"/>
      <c r="AB590" s="54"/>
      <c r="AC590" s="54"/>
      <c r="AD590" s="54"/>
      <c r="AE590" s="54"/>
      <c r="AF590" s="54"/>
      <c r="AG590" s="54"/>
      <c r="AH590" s="54"/>
      <c r="AI590" s="54"/>
      <c r="AJ590" s="54"/>
    </row>
    <row r="591" spans="19:36" s="34" customFormat="1">
      <c r="S591" s="1720"/>
      <c r="T591" s="1720"/>
      <c r="U591" s="1720"/>
      <c r="V591" s="1720"/>
      <c r="X591" s="1720"/>
      <c r="Y591" s="1720"/>
      <c r="Z591" s="1720"/>
      <c r="AA591" s="1720"/>
      <c r="AB591" s="54"/>
      <c r="AC591" s="54"/>
      <c r="AD591" s="54"/>
      <c r="AE591" s="54"/>
      <c r="AF591" s="54"/>
      <c r="AG591" s="54"/>
      <c r="AH591" s="54"/>
      <c r="AI591" s="54"/>
      <c r="AJ591" s="54"/>
    </row>
    <row r="592" spans="19:36" s="34" customFormat="1">
      <c r="S592" s="1720"/>
      <c r="T592" s="1720"/>
      <c r="U592" s="1720"/>
      <c r="V592" s="1720"/>
      <c r="X592" s="1720"/>
      <c r="Y592" s="1720"/>
      <c r="Z592" s="1720"/>
      <c r="AA592" s="1720"/>
      <c r="AB592" s="54"/>
      <c r="AC592" s="54"/>
      <c r="AD592" s="54"/>
      <c r="AE592" s="54"/>
      <c r="AF592" s="54"/>
      <c r="AG592" s="54"/>
      <c r="AH592" s="54"/>
      <c r="AI592" s="54"/>
      <c r="AJ592" s="54"/>
    </row>
    <row r="593" spans="19:36" s="34" customFormat="1">
      <c r="S593" s="1720"/>
      <c r="T593" s="1720"/>
      <c r="U593" s="1720"/>
      <c r="V593" s="1720"/>
      <c r="X593" s="1720"/>
      <c r="Y593" s="1720"/>
      <c r="Z593" s="1720"/>
      <c r="AA593" s="1720"/>
      <c r="AB593" s="54"/>
      <c r="AC593" s="54"/>
      <c r="AD593" s="54"/>
      <c r="AE593" s="54"/>
      <c r="AF593" s="54"/>
      <c r="AG593" s="54"/>
      <c r="AH593" s="54"/>
      <c r="AI593" s="54"/>
      <c r="AJ593" s="54"/>
    </row>
    <row r="594" spans="19:36" s="34" customFormat="1">
      <c r="S594" s="1720"/>
      <c r="T594" s="1720"/>
      <c r="U594" s="1720"/>
      <c r="V594" s="1720"/>
      <c r="X594" s="1720"/>
      <c r="Y594" s="1720"/>
      <c r="Z594" s="1720"/>
      <c r="AA594" s="1720"/>
      <c r="AB594" s="54"/>
      <c r="AC594" s="54"/>
      <c r="AD594" s="54"/>
      <c r="AE594" s="54"/>
      <c r="AF594" s="54"/>
      <c r="AG594" s="54"/>
      <c r="AH594" s="54"/>
      <c r="AI594" s="54"/>
      <c r="AJ594" s="54"/>
    </row>
    <row r="595" spans="19:36" s="34" customFormat="1">
      <c r="S595" s="1720"/>
      <c r="T595" s="1720"/>
      <c r="U595" s="1720"/>
      <c r="V595" s="1720"/>
      <c r="X595" s="1720"/>
      <c r="Y595" s="1720"/>
      <c r="Z595" s="1720"/>
      <c r="AA595" s="1720"/>
      <c r="AB595" s="54"/>
      <c r="AC595" s="54"/>
      <c r="AD595" s="54"/>
      <c r="AE595" s="54"/>
      <c r="AF595" s="54"/>
      <c r="AG595" s="54"/>
      <c r="AH595" s="54"/>
      <c r="AI595" s="54"/>
      <c r="AJ595" s="54"/>
    </row>
    <row r="596" spans="19:36" s="34" customFormat="1">
      <c r="S596" s="1720"/>
      <c r="T596" s="1720"/>
      <c r="U596" s="1720"/>
      <c r="V596" s="1720"/>
      <c r="X596" s="1720"/>
      <c r="Y596" s="1720"/>
      <c r="Z596" s="1720"/>
      <c r="AA596" s="1720"/>
      <c r="AB596" s="54"/>
      <c r="AC596" s="54"/>
      <c r="AD596" s="54"/>
      <c r="AE596" s="54"/>
      <c r="AF596" s="54"/>
      <c r="AG596" s="54"/>
      <c r="AH596" s="54"/>
      <c r="AI596" s="54"/>
      <c r="AJ596" s="54"/>
    </row>
    <row r="597" spans="19:36" s="34" customFormat="1">
      <c r="S597" s="1720"/>
      <c r="T597" s="1720"/>
      <c r="U597" s="1720"/>
      <c r="V597" s="1720"/>
      <c r="X597" s="1720"/>
      <c r="Y597" s="1720"/>
      <c r="Z597" s="1720"/>
      <c r="AA597" s="1720"/>
      <c r="AB597" s="54"/>
      <c r="AC597" s="54"/>
      <c r="AD597" s="54"/>
      <c r="AE597" s="54"/>
      <c r="AF597" s="54"/>
      <c r="AG597" s="54"/>
      <c r="AH597" s="54"/>
      <c r="AI597" s="54"/>
      <c r="AJ597" s="54"/>
    </row>
    <row r="598" spans="19:36" s="34" customFormat="1">
      <c r="S598" s="1720"/>
      <c r="T598" s="1720"/>
      <c r="U598" s="1720"/>
      <c r="V598" s="1720"/>
      <c r="X598" s="1720"/>
      <c r="Y598" s="1720"/>
      <c r="Z598" s="1720"/>
      <c r="AA598" s="1720"/>
      <c r="AB598" s="54"/>
      <c r="AC598" s="54"/>
      <c r="AD598" s="54"/>
      <c r="AE598" s="54"/>
      <c r="AF598" s="54"/>
      <c r="AG598" s="54"/>
      <c r="AH598" s="54"/>
      <c r="AI598" s="54"/>
      <c r="AJ598" s="54"/>
    </row>
    <row r="599" spans="19:36" s="34" customFormat="1">
      <c r="S599" s="1720"/>
      <c r="T599" s="1720"/>
      <c r="U599" s="1720"/>
      <c r="V599" s="1720"/>
      <c r="X599" s="1720"/>
      <c r="Y599" s="1720"/>
      <c r="Z599" s="1720"/>
      <c r="AA599" s="1720"/>
      <c r="AB599" s="54"/>
      <c r="AC599" s="54"/>
      <c r="AD599" s="54"/>
      <c r="AE599" s="54"/>
      <c r="AF599" s="54"/>
      <c r="AG599" s="54"/>
      <c r="AH599" s="54"/>
      <c r="AI599" s="54"/>
      <c r="AJ599" s="54"/>
    </row>
    <row r="600" spans="19:36" s="34" customFormat="1">
      <c r="S600" s="1720"/>
      <c r="T600" s="1720"/>
      <c r="U600" s="1720"/>
      <c r="V600" s="1720"/>
      <c r="X600" s="1720"/>
      <c r="Y600" s="1720"/>
      <c r="Z600" s="1720"/>
      <c r="AA600" s="1720"/>
      <c r="AB600" s="54"/>
      <c r="AC600" s="54"/>
      <c r="AD600" s="54"/>
      <c r="AE600" s="54"/>
      <c r="AF600" s="54"/>
      <c r="AG600" s="54"/>
      <c r="AH600" s="54"/>
      <c r="AI600" s="54"/>
      <c r="AJ600" s="54"/>
    </row>
    <row r="601" spans="19:36" s="34" customFormat="1">
      <c r="S601" s="1720"/>
      <c r="T601" s="1720"/>
      <c r="U601" s="1720"/>
      <c r="V601" s="1720"/>
      <c r="X601" s="1720"/>
      <c r="Y601" s="1720"/>
      <c r="Z601" s="1720"/>
      <c r="AA601" s="1720"/>
      <c r="AB601" s="54"/>
      <c r="AC601" s="54"/>
      <c r="AD601" s="54"/>
      <c r="AE601" s="54"/>
      <c r="AF601" s="54"/>
      <c r="AG601" s="54"/>
      <c r="AH601" s="54"/>
      <c r="AI601" s="54"/>
      <c r="AJ601" s="54"/>
    </row>
    <row r="602" spans="19:36" s="34" customFormat="1">
      <c r="S602" s="1720"/>
      <c r="T602" s="1720"/>
      <c r="U602" s="1720"/>
      <c r="V602" s="1720"/>
      <c r="X602" s="1720"/>
      <c r="Y602" s="1720"/>
      <c r="Z602" s="1720"/>
      <c r="AA602" s="1720"/>
      <c r="AB602" s="54"/>
      <c r="AC602" s="54"/>
      <c r="AD602" s="54"/>
      <c r="AE602" s="54"/>
      <c r="AF602" s="54"/>
      <c r="AG602" s="54"/>
      <c r="AH602" s="54"/>
      <c r="AI602" s="54"/>
      <c r="AJ602" s="54"/>
    </row>
    <row r="603" spans="19:36" s="34" customFormat="1">
      <c r="S603" s="1720"/>
      <c r="T603" s="1720"/>
      <c r="U603" s="1720"/>
      <c r="V603" s="1720"/>
      <c r="X603" s="1720"/>
      <c r="Y603" s="1720"/>
      <c r="Z603" s="1720"/>
      <c r="AA603" s="1720"/>
      <c r="AB603" s="54"/>
      <c r="AC603" s="54"/>
      <c r="AD603" s="54"/>
      <c r="AE603" s="54"/>
      <c r="AF603" s="54"/>
      <c r="AG603" s="54"/>
      <c r="AH603" s="54"/>
      <c r="AI603" s="54"/>
      <c r="AJ603" s="54"/>
    </row>
    <row r="604" spans="19:36" s="34" customFormat="1">
      <c r="S604" s="1720"/>
      <c r="T604" s="1720"/>
      <c r="U604" s="1720"/>
      <c r="V604" s="1720"/>
      <c r="X604" s="1720"/>
      <c r="Y604" s="1720"/>
      <c r="Z604" s="1720"/>
      <c r="AA604" s="1720"/>
      <c r="AB604" s="54"/>
      <c r="AC604" s="54"/>
      <c r="AD604" s="54"/>
      <c r="AE604" s="54"/>
      <c r="AF604" s="54"/>
      <c r="AG604" s="54"/>
      <c r="AH604" s="54"/>
      <c r="AI604" s="54"/>
      <c r="AJ604" s="54"/>
    </row>
    <row r="605" spans="19:36" s="34" customFormat="1">
      <c r="S605" s="1720"/>
      <c r="T605" s="1720"/>
      <c r="U605" s="1720"/>
      <c r="V605" s="1720"/>
      <c r="X605" s="1720"/>
      <c r="Y605" s="1720"/>
      <c r="Z605" s="1720"/>
      <c r="AA605" s="1720"/>
      <c r="AB605" s="54"/>
      <c r="AC605" s="54"/>
      <c r="AD605" s="54"/>
      <c r="AE605" s="54"/>
      <c r="AF605" s="54"/>
      <c r="AG605" s="54"/>
      <c r="AH605" s="54"/>
      <c r="AI605" s="54"/>
      <c r="AJ605" s="54"/>
    </row>
    <row r="606" spans="19:36" s="34" customFormat="1">
      <c r="S606" s="1720"/>
      <c r="T606" s="1720"/>
      <c r="U606" s="1720"/>
      <c r="V606" s="1720"/>
      <c r="X606" s="1720"/>
      <c r="Y606" s="1720"/>
      <c r="Z606" s="1720"/>
      <c r="AA606" s="1720"/>
      <c r="AB606" s="54"/>
      <c r="AC606" s="54"/>
      <c r="AD606" s="54"/>
      <c r="AE606" s="54"/>
      <c r="AF606" s="54"/>
      <c r="AG606" s="54"/>
      <c r="AH606" s="54"/>
      <c r="AI606" s="54"/>
      <c r="AJ606" s="54"/>
    </row>
    <row r="607" spans="19:36" s="34" customFormat="1">
      <c r="S607" s="1720"/>
      <c r="T607" s="1720"/>
      <c r="U607" s="1720"/>
      <c r="V607" s="1720"/>
      <c r="X607" s="1720"/>
      <c r="Y607" s="1720"/>
      <c r="Z607" s="1720"/>
      <c r="AA607" s="1720"/>
      <c r="AB607" s="54"/>
      <c r="AC607" s="54"/>
      <c r="AD607" s="54"/>
      <c r="AE607" s="54"/>
      <c r="AF607" s="54"/>
      <c r="AG607" s="54"/>
      <c r="AH607" s="54"/>
      <c r="AI607" s="54"/>
      <c r="AJ607" s="54"/>
    </row>
    <row r="608" spans="19:36" s="34" customFormat="1">
      <c r="S608" s="1720"/>
      <c r="T608" s="1720"/>
      <c r="U608" s="1720"/>
      <c r="V608" s="1720"/>
      <c r="X608" s="1720"/>
      <c r="Y608" s="1720"/>
      <c r="Z608" s="1720"/>
      <c r="AA608" s="1720"/>
      <c r="AB608" s="54"/>
      <c r="AC608" s="54"/>
      <c r="AD608" s="54"/>
      <c r="AE608" s="54"/>
      <c r="AF608" s="54"/>
      <c r="AG608" s="54"/>
      <c r="AH608" s="54"/>
      <c r="AI608" s="54"/>
      <c r="AJ608" s="54"/>
    </row>
    <row r="609" spans="19:36" s="34" customFormat="1">
      <c r="S609" s="1720"/>
      <c r="T609" s="1720"/>
      <c r="U609" s="1720"/>
      <c r="V609" s="1720"/>
      <c r="X609" s="1720"/>
      <c r="Y609" s="1720"/>
      <c r="Z609" s="1720"/>
      <c r="AA609" s="1720"/>
      <c r="AB609" s="54"/>
      <c r="AC609" s="54"/>
      <c r="AD609" s="54"/>
      <c r="AE609" s="54"/>
      <c r="AF609" s="54"/>
      <c r="AG609" s="54"/>
      <c r="AH609" s="54"/>
      <c r="AI609" s="54"/>
      <c r="AJ609" s="54"/>
    </row>
    <row r="610" spans="19:36" s="34" customFormat="1">
      <c r="S610" s="1720"/>
      <c r="T610" s="1720"/>
      <c r="U610" s="1720"/>
      <c r="V610" s="1720"/>
      <c r="X610" s="1720"/>
      <c r="Y610" s="1720"/>
      <c r="Z610" s="1720"/>
      <c r="AA610" s="1720"/>
      <c r="AB610" s="54"/>
      <c r="AC610" s="54"/>
      <c r="AD610" s="54"/>
      <c r="AE610" s="54"/>
      <c r="AF610" s="54"/>
      <c r="AG610" s="54"/>
      <c r="AH610" s="54"/>
      <c r="AI610" s="54"/>
      <c r="AJ610" s="54"/>
    </row>
    <row r="611" spans="19:36" s="34" customFormat="1">
      <c r="S611" s="1720"/>
      <c r="T611" s="1720"/>
      <c r="U611" s="1720"/>
      <c r="V611" s="1720"/>
      <c r="X611" s="1720"/>
      <c r="Y611" s="1720"/>
      <c r="Z611" s="1720"/>
      <c r="AA611" s="1720"/>
      <c r="AB611" s="54"/>
      <c r="AC611" s="54"/>
      <c r="AD611" s="54"/>
      <c r="AE611" s="54"/>
      <c r="AF611" s="54"/>
      <c r="AG611" s="54"/>
      <c r="AH611" s="54"/>
      <c r="AI611" s="54"/>
      <c r="AJ611" s="54"/>
    </row>
    <row r="612" spans="19:36" s="34" customFormat="1">
      <c r="S612" s="1720"/>
      <c r="T612" s="1720"/>
      <c r="U612" s="1720"/>
      <c r="V612" s="1720"/>
      <c r="X612" s="1720"/>
      <c r="Y612" s="1720"/>
      <c r="Z612" s="1720"/>
      <c r="AA612" s="1720"/>
      <c r="AB612" s="54"/>
      <c r="AC612" s="54"/>
      <c r="AD612" s="54"/>
      <c r="AE612" s="54"/>
      <c r="AF612" s="54"/>
      <c r="AG612" s="54"/>
      <c r="AH612" s="54"/>
      <c r="AI612" s="54"/>
      <c r="AJ612" s="54"/>
    </row>
    <row r="613" spans="19:36" s="34" customFormat="1">
      <c r="S613" s="1720"/>
      <c r="T613" s="1720"/>
      <c r="U613" s="1720"/>
      <c r="V613" s="1720"/>
      <c r="X613" s="1720"/>
      <c r="Y613" s="1720"/>
      <c r="Z613" s="1720"/>
      <c r="AA613" s="1720"/>
      <c r="AB613" s="54"/>
      <c r="AC613" s="54"/>
      <c r="AD613" s="54"/>
      <c r="AE613" s="54"/>
      <c r="AF613" s="54"/>
      <c r="AG613" s="54"/>
      <c r="AH613" s="54"/>
      <c r="AI613" s="54"/>
      <c r="AJ613" s="54"/>
    </row>
    <row r="614" spans="19:36" s="34" customFormat="1">
      <c r="S614" s="1720"/>
      <c r="T614" s="1720"/>
      <c r="U614" s="1720"/>
      <c r="V614" s="1720"/>
      <c r="X614" s="1720"/>
      <c r="Y614" s="1720"/>
      <c r="Z614" s="1720"/>
      <c r="AA614" s="1720"/>
      <c r="AB614" s="54"/>
      <c r="AC614" s="54"/>
      <c r="AD614" s="54"/>
      <c r="AE614" s="54"/>
      <c r="AF614" s="54"/>
      <c r="AG614" s="54"/>
      <c r="AH614" s="54"/>
      <c r="AI614" s="54"/>
      <c r="AJ614" s="54"/>
    </row>
    <row r="615" spans="19:36" s="34" customFormat="1">
      <c r="S615" s="1720"/>
      <c r="T615" s="1720"/>
      <c r="U615" s="1720"/>
      <c r="V615" s="1720"/>
      <c r="X615" s="1720"/>
      <c r="Y615" s="1720"/>
      <c r="Z615" s="1720"/>
      <c r="AA615" s="1720"/>
      <c r="AB615" s="54"/>
      <c r="AC615" s="54"/>
      <c r="AD615" s="54"/>
      <c r="AE615" s="54"/>
      <c r="AF615" s="54"/>
      <c r="AG615" s="54"/>
      <c r="AH615" s="54"/>
      <c r="AI615" s="54"/>
      <c r="AJ615" s="54"/>
    </row>
    <row r="616" spans="19:36" s="34" customFormat="1">
      <c r="S616" s="1720"/>
      <c r="T616" s="1720"/>
      <c r="U616" s="1720"/>
      <c r="V616" s="1720"/>
      <c r="X616" s="1720"/>
      <c r="Y616" s="1720"/>
      <c r="Z616" s="1720"/>
      <c r="AA616" s="1720"/>
      <c r="AB616" s="54"/>
      <c r="AC616" s="54"/>
      <c r="AD616" s="54"/>
      <c r="AE616" s="54"/>
      <c r="AF616" s="54"/>
      <c r="AG616" s="54"/>
      <c r="AH616" s="54"/>
      <c r="AI616" s="54"/>
      <c r="AJ616" s="54"/>
    </row>
    <row r="617" spans="19:36" s="34" customFormat="1">
      <c r="S617" s="1720"/>
      <c r="T617" s="1720"/>
      <c r="U617" s="1720"/>
      <c r="V617" s="1720"/>
      <c r="X617" s="1720"/>
      <c r="Y617" s="1720"/>
      <c r="Z617" s="1720"/>
      <c r="AA617" s="1720"/>
      <c r="AB617" s="54"/>
      <c r="AC617" s="54"/>
      <c r="AD617" s="54"/>
      <c r="AE617" s="54"/>
      <c r="AF617" s="54"/>
      <c r="AG617" s="54"/>
      <c r="AH617" s="54"/>
      <c r="AI617" s="54"/>
      <c r="AJ617" s="54"/>
    </row>
    <row r="618" spans="19:36" s="34" customFormat="1">
      <c r="S618" s="1720"/>
      <c r="T618" s="1720"/>
      <c r="U618" s="1720"/>
      <c r="V618" s="1720"/>
      <c r="X618" s="1720"/>
      <c r="Y618" s="1720"/>
      <c r="Z618" s="1720"/>
      <c r="AA618" s="1720"/>
      <c r="AB618" s="54"/>
      <c r="AC618" s="54"/>
      <c r="AD618" s="54"/>
      <c r="AE618" s="54"/>
      <c r="AF618" s="54"/>
      <c r="AG618" s="54"/>
      <c r="AH618" s="54"/>
      <c r="AI618" s="54"/>
      <c r="AJ618" s="54"/>
    </row>
    <row r="619" spans="19:36" s="34" customFormat="1">
      <c r="S619" s="1720"/>
      <c r="T619" s="1720"/>
      <c r="U619" s="1720"/>
      <c r="V619" s="1720"/>
      <c r="X619" s="1720"/>
      <c r="Y619" s="1720"/>
      <c r="Z619" s="1720"/>
      <c r="AA619" s="1720"/>
      <c r="AB619" s="54"/>
      <c r="AC619" s="54"/>
      <c r="AD619" s="54"/>
      <c r="AE619" s="54"/>
      <c r="AF619" s="54"/>
      <c r="AG619" s="54"/>
      <c r="AH619" s="54"/>
      <c r="AI619" s="54"/>
      <c r="AJ619" s="54"/>
    </row>
    <row r="620" spans="19:36" s="34" customFormat="1">
      <c r="S620" s="1720"/>
      <c r="T620" s="1720"/>
      <c r="U620" s="1720"/>
      <c r="V620" s="1720"/>
      <c r="X620" s="1720"/>
      <c r="Y620" s="1720"/>
      <c r="Z620" s="1720"/>
      <c r="AA620" s="1720"/>
      <c r="AB620" s="54"/>
      <c r="AC620" s="54"/>
      <c r="AD620" s="54"/>
      <c r="AE620" s="54"/>
      <c r="AF620" s="54"/>
      <c r="AG620" s="54"/>
      <c r="AH620" s="54"/>
      <c r="AI620" s="54"/>
      <c r="AJ620" s="54"/>
    </row>
    <row r="621" spans="19:36" s="34" customFormat="1">
      <c r="S621" s="1720"/>
      <c r="T621" s="1720"/>
      <c r="U621" s="1720"/>
      <c r="V621" s="1720"/>
      <c r="X621" s="1720"/>
      <c r="Y621" s="1720"/>
      <c r="Z621" s="1720"/>
      <c r="AA621" s="1720"/>
      <c r="AB621" s="54"/>
      <c r="AC621" s="54"/>
      <c r="AD621" s="54"/>
      <c r="AE621" s="54"/>
      <c r="AF621" s="54"/>
      <c r="AG621" s="54"/>
      <c r="AH621" s="54"/>
      <c r="AI621" s="54"/>
      <c r="AJ621" s="54"/>
    </row>
    <row r="622" spans="19:36" s="34" customFormat="1">
      <c r="S622" s="1720"/>
      <c r="T622" s="1720"/>
      <c r="U622" s="1720"/>
      <c r="V622" s="1720"/>
      <c r="X622" s="1720"/>
      <c r="Y622" s="1720"/>
      <c r="Z622" s="1720"/>
      <c r="AA622" s="1720"/>
      <c r="AB622" s="54"/>
      <c r="AC622" s="54"/>
      <c r="AD622" s="54"/>
      <c r="AE622" s="54"/>
      <c r="AF622" s="54"/>
      <c r="AG622" s="54"/>
      <c r="AH622" s="54"/>
      <c r="AI622" s="54"/>
      <c r="AJ622" s="54"/>
    </row>
    <row r="623" spans="19:36" s="34" customFormat="1">
      <c r="S623" s="1720"/>
      <c r="T623" s="1720"/>
      <c r="U623" s="1720"/>
      <c r="V623" s="1720"/>
      <c r="X623" s="1720"/>
      <c r="Y623" s="1720"/>
      <c r="Z623" s="1720"/>
      <c r="AA623" s="1720"/>
      <c r="AB623" s="54"/>
      <c r="AC623" s="54"/>
      <c r="AD623" s="54"/>
      <c r="AE623" s="54"/>
      <c r="AF623" s="54"/>
      <c r="AG623" s="54"/>
      <c r="AH623" s="54"/>
      <c r="AI623" s="54"/>
      <c r="AJ623" s="54"/>
    </row>
    <row r="624" spans="19:36" s="34" customFormat="1">
      <c r="S624" s="1720"/>
      <c r="T624" s="1720"/>
      <c r="U624" s="1720"/>
      <c r="V624" s="1720"/>
      <c r="X624" s="1720"/>
      <c r="Y624" s="1720"/>
      <c r="Z624" s="1720"/>
      <c r="AA624" s="1720"/>
      <c r="AB624" s="54"/>
      <c r="AC624" s="54"/>
      <c r="AD624" s="54"/>
      <c r="AE624" s="54"/>
      <c r="AF624" s="54"/>
      <c r="AG624" s="54"/>
      <c r="AH624" s="54"/>
      <c r="AI624" s="54"/>
      <c r="AJ624" s="54"/>
    </row>
    <row r="625" spans="19:36" s="34" customFormat="1">
      <c r="S625" s="1720"/>
      <c r="T625" s="1720"/>
      <c r="U625" s="1720"/>
      <c r="V625" s="1720"/>
      <c r="X625" s="1720"/>
      <c r="Y625" s="1720"/>
      <c r="Z625" s="1720"/>
      <c r="AA625" s="1720"/>
      <c r="AB625" s="54"/>
      <c r="AC625" s="54"/>
      <c r="AD625" s="54"/>
      <c r="AE625" s="54"/>
      <c r="AF625" s="54"/>
      <c r="AG625" s="54"/>
      <c r="AH625" s="54"/>
      <c r="AI625" s="54"/>
      <c r="AJ625" s="54"/>
    </row>
    <row r="626" spans="19:36" s="34" customFormat="1">
      <c r="S626" s="1720"/>
      <c r="T626" s="1720"/>
      <c r="U626" s="1720"/>
      <c r="V626" s="1720"/>
      <c r="X626" s="1720"/>
      <c r="Y626" s="1720"/>
      <c r="Z626" s="1720"/>
      <c r="AA626" s="1720"/>
      <c r="AB626" s="54"/>
      <c r="AC626" s="54"/>
      <c r="AD626" s="54"/>
      <c r="AE626" s="54"/>
      <c r="AF626" s="54"/>
      <c r="AG626" s="54"/>
      <c r="AH626" s="54"/>
      <c r="AI626" s="54"/>
      <c r="AJ626" s="54"/>
    </row>
    <row r="627" spans="19:36" s="34" customFormat="1">
      <c r="S627" s="1720"/>
      <c r="T627" s="1720"/>
      <c r="U627" s="1720"/>
      <c r="V627" s="1720"/>
      <c r="X627" s="1720"/>
      <c r="Y627" s="1720"/>
      <c r="Z627" s="1720"/>
      <c r="AA627" s="1720"/>
      <c r="AB627" s="54"/>
      <c r="AC627" s="54"/>
      <c r="AD627" s="54"/>
      <c r="AE627" s="54"/>
      <c r="AF627" s="54"/>
      <c r="AG627" s="54"/>
      <c r="AH627" s="54"/>
      <c r="AI627" s="54"/>
      <c r="AJ627" s="54"/>
    </row>
    <row r="628" spans="19:36" s="34" customFormat="1">
      <c r="S628" s="1720"/>
      <c r="T628" s="1720"/>
      <c r="U628" s="1720"/>
      <c r="V628" s="1720"/>
      <c r="X628" s="1720"/>
      <c r="Y628" s="1720"/>
      <c r="Z628" s="1720"/>
      <c r="AA628" s="1720"/>
      <c r="AB628" s="54"/>
      <c r="AC628" s="54"/>
      <c r="AD628" s="54"/>
      <c r="AE628" s="54"/>
      <c r="AF628" s="54"/>
      <c r="AG628" s="54"/>
      <c r="AH628" s="54"/>
      <c r="AI628" s="54"/>
      <c r="AJ628" s="54"/>
    </row>
    <row r="629" spans="19:36" s="34" customFormat="1">
      <c r="S629" s="1720"/>
      <c r="T629" s="1720"/>
      <c r="U629" s="1720"/>
      <c r="V629" s="1720"/>
      <c r="X629" s="1720"/>
      <c r="Y629" s="1720"/>
      <c r="Z629" s="1720"/>
      <c r="AA629" s="1720"/>
      <c r="AB629" s="54"/>
      <c r="AC629" s="54"/>
      <c r="AD629" s="54"/>
      <c r="AE629" s="54"/>
      <c r="AF629" s="54"/>
      <c r="AG629" s="54"/>
      <c r="AH629" s="54"/>
      <c r="AI629" s="54"/>
      <c r="AJ629" s="54"/>
    </row>
    <row r="630" spans="19:36" s="34" customFormat="1">
      <c r="S630" s="1720"/>
      <c r="T630" s="1720"/>
      <c r="U630" s="1720"/>
      <c r="V630" s="1720"/>
      <c r="X630" s="1720"/>
      <c r="Y630" s="1720"/>
      <c r="Z630" s="1720"/>
      <c r="AA630" s="1720"/>
      <c r="AB630" s="54"/>
      <c r="AC630" s="54"/>
      <c r="AD630" s="54"/>
      <c r="AE630" s="54"/>
      <c r="AF630" s="54"/>
      <c r="AG630" s="54"/>
      <c r="AH630" s="54"/>
      <c r="AI630" s="54"/>
      <c r="AJ630" s="54"/>
    </row>
    <row r="631" spans="19:36" s="34" customFormat="1">
      <c r="S631" s="1720"/>
      <c r="T631" s="1720"/>
      <c r="U631" s="1720"/>
      <c r="V631" s="1720"/>
      <c r="X631" s="1720"/>
      <c r="Y631" s="1720"/>
      <c r="Z631" s="1720"/>
      <c r="AA631" s="1720"/>
      <c r="AB631" s="54"/>
      <c r="AC631" s="54"/>
      <c r="AD631" s="54"/>
      <c r="AE631" s="54"/>
      <c r="AF631" s="54"/>
      <c r="AG631" s="54"/>
      <c r="AH631" s="54"/>
      <c r="AI631" s="54"/>
      <c r="AJ631" s="54"/>
    </row>
    <row r="632" spans="19:36" s="34" customFormat="1">
      <c r="S632" s="1720"/>
      <c r="T632" s="1720"/>
      <c r="U632" s="1720"/>
      <c r="V632" s="1720"/>
      <c r="X632" s="1720"/>
      <c r="Y632" s="1720"/>
      <c r="Z632" s="1720"/>
      <c r="AA632" s="1720"/>
      <c r="AB632" s="54"/>
      <c r="AC632" s="54"/>
      <c r="AD632" s="54"/>
      <c r="AE632" s="54"/>
      <c r="AF632" s="54"/>
      <c r="AG632" s="54"/>
      <c r="AH632" s="54"/>
      <c r="AI632" s="54"/>
      <c r="AJ632" s="54"/>
    </row>
    <row r="633" spans="19:36" s="34" customFormat="1">
      <c r="S633" s="1720"/>
      <c r="T633" s="1720"/>
      <c r="U633" s="1720"/>
      <c r="V633" s="1720"/>
      <c r="X633" s="1720"/>
      <c r="Y633" s="1720"/>
      <c r="Z633" s="1720"/>
      <c r="AA633" s="1720"/>
      <c r="AB633" s="54"/>
      <c r="AC633" s="54"/>
      <c r="AD633" s="54"/>
      <c r="AE633" s="54"/>
      <c r="AF633" s="54"/>
      <c r="AG633" s="54"/>
      <c r="AH633" s="54"/>
      <c r="AI633" s="54"/>
      <c r="AJ633" s="54"/>
    </row>
    <row r="634" spans="19:36" s="34" customFormat="1">
      <c r="S634" s="1720"/>
      <c r="T634" s="1720"/>
      <c r="U634" s="1720"/>
      <c r="V634" s="1720"/>
      <c r="X634" s="1720"/>
      <c r="Y634" s="1720"/>
      <c r="Z634" s="1720"/>
      <c r="AA634" s="1720"/>
      <c r="AB634" s="54"/>
      <c r="AC634" s="54"/>
      <c r="AD634" s="54"/>
      <c r="AE634" s="54"/>
      <c r="AF634" s="54"/>
      <c r="AG634" s="54"/>
      <c r="AH634" s="54"/>
      <c r="AI634" s="54"/>
      <c r="AJ634" s="54"/>
    </row>
    <row r="635" spans="19:36" s="34" customFormat="1">
      <c r="S635" s="1720"/>
      <c r="T635" s="1720"/>
      <c r="U635" s="1720"/>
      <c r="V635" s="1720"/>
      <c r="X635" s="1720"/>
      <c r="Y635" s="1720"/>
      <c r="Z635" s="1720"/>
      <c r="AA635" s="1720"/>
      <c r="AB635" s="54"/>
      <c r="AC635" s="54"/>
      <c r="AD635" s="54"/>
      <c r="AE635" s="54"/>
      <c r="AF635" s="54"/>
      <c r="AG635" s="54"/>
      <c r="AH635" s="54"/>
      <c r="AI635" s="54"/>
      <c r="AJ635" s="54"/>
    </row>
    <row r="636" spans="19:36" s="34" customFormat="1">
      <c r="S636" s="1720"/>
      <c r="T636" s="1720"/>
      <c r="U636" s="1720"/>
      <c r="V636" s="1720"/>
      <c r="X636" s="1720"/>
      <c r="Y636" s="1720"/>
      <c r="Z636" s="1720"/>
      <c r="AA636" s="1720"/>
      <c r="AB636" s="54"/>
      <c r="AC636" s="54"/>
      <c r="AD636" s="54"/>
      <c r="AE636" s="54"/>
      <c r="AF636" s="54"/>
      <c r="AG636" s="54"/>
      <c r="AH636" s="54"/>
      <c r="AI636" s="54"/>
      <c r="AJ636" s="54"/>
    </row>
    <row r="637" spans="19:36" s="34" customFormat="1">
      <c r="S637" s="1720"/>
      <c r="T637" s="1720"/>
      <c r="U637" s="1720"/>
      <c r="V637" s="1720"/>
      <c r="X637" s="1720"/>
      <c r="Y637" s="1720"/>
      <c r="Z637" s="1720"/>
      <c r="AA637" s="1720"/>
      <c r="AB637" s="54"/>
      <c r="AC637" s="54"/>
      <c r="AD637" s="54"/>
      <c r="AE637" s="54"/>
      <c r="AF637" s="54"/>
      <c r="AG637" s="54"/>
      <c r="AH637" s="54"/>
      <c r="AI637" s="54"/>
      <c r="AJ637" s="54"/>
    </row>
    <row r="638" spans="19:36" s="34" customFormat="1">
      <c r="S638" s="1720"/>
      <c r="T638" s="1720"/>
      <c r="U638" s="1720"/>
      <c r="V638" s="1720"/>
      <c r="X638" s="1720"/>
      <c r="Y638" s="1720"/>
      <c r="Z638" s="1720"/>
      <c r="AA638" s="1720"/>
      <c r="AB638" s="54"/>
      <c r="AC638" s="54"/>
      <c r="AD638" s="54"/>
      <c r="AE638" s="54"/>
      <c r="AF638" s="54"/>
      <c r="AG638" s="54"/>
      <c r="AH638" s="54"/>
      <c r="AI638" s="54"/>
      <c r="AJ638" s="54"/>
    </row>
    <row r="639" spans="19:36" s="34" customFormat="1">
      <c r="S639" s="1720"/>
      <c r="T639" s="1720"/>
      <c r="U639" s="1720"/>
      <c r="V639" s="1720"/>
      <c r="X639" s="1720"/>
      <c r="Y639" s="1720"/>
      <c r="Z639" s="1720"/>
      <c r="AA639" s="1720"/>
      <c r="AB639" s="54"/>
      <c r="AC639" s="54"/>
      <c r="AD639" s="54"/>
      <c r="AE639" s="54"/>
      <c r="AF639" s="54"/>
      <c r="AG639" s="54"/>
      <c r="AH639" s="54"/>
      <c r="AI639" s="54"/>
      <c r="AJ639" s="54"/>
    </row>
    <row r="640" spans="19:36" s="34" customFormat="1">
      <c r="S640" s="1720"/>
      <c r="T640" s="1720"/>
      <c r="U640" s="1720"/>
      <c r="V640" s="1720"/>
      <c r="X640" s="1720"/>
      <c r="Y640" s="1720"/>
      <c r="Z640" s="1720"/>
      <c r="AA640" s="1720"/>
      <c r="AB640" s="54"/>
      <c r="AC640" s="54"/>
      <c r="AD640" s="54"/>
      <c r="AE640" s="54"/>
      <c r="AF640" s="54"/>
      <c r="AG640" s="54"/>
      <c r="AH640" s="54"/>
      <c r="AI640" s="54"/>
      <c r="AJ640" s="54"/>
    </row>
    <row r="641" spans="19:36" s="34" customFormat="1">
      <c r="S641" s="1720"/>
      <c r="T641" s="1720"/>
      <c r="U641" s="1720"/>
      <c r="V641" s="1720"/>
      <c r="X641" s="1720"/>
      <c r="Y641" s="1720"/>
      <c r="Z641" s="1720"/>
      <c r="AA641" s="1720"/>
      <c r="AB641" s="54"/>
      <c r="AC641" s="54"/>
      <c r="AD641" s="54"/>
      <c r="AE641" s="54"/>
      <c r="AF641" s="54"/>
      <c r="AG641" s="54"/>
      <c r="AH641" s="54"/>
      <c r="AI641" s="54"/>
      <c r="AJ641" s="54"/>
    </row>
    <row r="642" spans="19:36" s="34" customFormat="1">
      <c r="S642" s="1720"/>
      <c r="T642" s="1720"/>
      <c r="U642" s="1720"/>
      <c r="V642" s="1720"/>
      <c r="X642" s="1720"/>
      <c r="Y642" s="1720"/>
      <c r="Z642" s="1720"/>
      <c r="AA642" s="1720"/>
      <c r="AB642" s="54"/>
      <c r="AC642" s="54"/>
      <c r="AD642" s="54"/>
      <c r="AE642" s="54"/>
      <c r="AF642" s="54"/>
      <c r="AG642" s="54"/>
      <c r="AH642" s="54"/>
      <c r="AI642" s="54"/>
      <c r="AJ642" s="54"/>
    </row>
    <row r="643" spans="19:36" s="34" customFormat="1">
      <c r="S643" s="1720"/>
      <c r="T643" s="1720"/>
      <c r="U643" s="1720"/>
      <c r="V643" s="1720"/>
      <c r="X643" s="1720"/>
      <c r="Y643" s="1720"/>
      <c r="Z643" s="1720"/>
      <c r="AA643" s="1720"/>
      <c r="AB643" s="54"/>
      <c r="AC643" s="54"/>
      <c r="AD643" s="54"/>
      <c r="AE643" s="54"/>
      <c r="AF643" s="54"/>
      <c r="AG643" s="54"/>
      <c r="AH643" s="54"/>
      <c r="AI643" s="54"/>
      <c r="AJ643" s="54"/>
    </row>
    <row r="644" spans="19:36" s="34" customFormat="1">
      <c r="S644" s="1720"/>
      <c r="T644" s="1720"/>
      <c r="U644" s="1720"/>
      <c r="V644" s="1720"/>
      <c r="X644" s="1720"/>
      <c r="Y644" s="1720"/>
      <c r="Z644" s="1720"/>
      <c r="AA644" s="1720"/>
      <c r="AB644" s="54"/>
      <c r="AC644" s="54"/>
      <c r="AD644" s="54"/>
      <c r="AE644" s="54"/>
      <c r="AF644" s="54"/>
      <c r="AG644" s="54"/>
      <c r="AH644" s="54"/>
      <c r="AI644" s="54"/>
      <c r="AJ644" s="54"/>
    </row>
    <row r="645" spans="19:36" s="34" customFormat="1">
      <c r="S645" s="1720"/>
      <c r="T645" s="1720"/>
      <c r="U645" s="1720"/>
      <c r="V645" s="1720"/>
      <c r="X645" s="1720"/>
      <c r="Y645" s="1720"/>
      <c r="Z645" s="1720"/>
      <c r="AA645" s="1720"/>
      <c r="AB645" s="54"/>
      <c r="AC645" s="54"/>
      <c r="AD645" s="54"/>
      <c r="AE645" s="54"/>
      <c r="AF645" s="54"/>
      <c r="AG645" s="54"/>
      <c r="AH645" s="54"/>
      <c r="AI645" s="54"/>
      <c r="AJ645" s="54"/>
    </row>
    <row r="646" spans="19:36" s="34" customFormat="1">
      <c r="S646" s="1720"/>
      <c r="T646" s="1720"/>
      <c r="U646" s="1720"/>
      <c r="V646" s="1720"/>
      <c r="X646" s="1720"/>
      <c r="Y646" s="1720"/>
      <c r="Z646" s="1720"/>
      <c r="AA646" s="1720"/>
      <c r="AB646" s="54"/>
      <c r="AC646" s="54"/>
      <c r="AD646" s="54"/>
      <c r="AE646" s="54"/>
      <c r="AF646" s="54"/>
      <c r="AG646" s="54"/>
      <c r="AH646" s="54"/>
      <c r="AI646" s="54"/>
      <c r="AJ646" s="54"/>
    </row>
    <row r="647" spans="19:36" s="34" customFormat="1">
      <c r="S647" s="1720"/>
      <c r="T647" s="1720"/>
      <c r="U647" s="1720"/>
      <c r="V647" s="1720"/>
      <c r="X647" s="1720"/>
      <c r="Y647" s="1720"/>
      <c r="Z647" s="1720"/>
      <c r="AA647" s="1720"/>
      <c r="AB647" s="54"/>
      <c r="AC647" s="54"/>
      <c r="AD647" s="54"/>
      <c r="AE647" s="54"/>
      <c r="AF647" s="54"/>
      <c r="AG647" s="54"/>
      <c r="AH647" s="54"/>
      <c r="AI647" s="54"/>
      <c r="AJ647" s="54"/>
    </row>
    <row r="648" spans="19:36" s="34" customFormat="1">
      <c r="S648" s="1720"/>
      <c r="T648" s="1720"/>
      <c r="U648" s="1720"/>
      <c r="V648" s="1720"/>
      <c r="X648" s="1720"/>
      <c r="Y648" s="1720"/>
      <c r="Z648" s="1720"/>
      <c r="AA648" s="1720"/>
      <c r="AB648" s="54"/>
      <c r="AC648" s="54"/>
      <c r="AD648" s="54"/>
      <c r="AE648" s="54"/>
      <c r="AF648" s="54"/>
      <c r="AG648" s="54"/>
      <c r="AH648" s="54"/>
      <c r="AI648" s="54"/>
      <c r="AJ648" s="54"/>
    </row>
    <row r="649" spans="19:36" s="34" customFormat="1">
      <c r="S649" s="1720"/>
      <c r="T649" s="1720"/>
      <c r="U649" s="1720"/>
      <c r="V649" s="1720"/>
      <c r="X649" s="1720"/>
      <c r="Y649" s="1720"/>
      <c r="Z649" s="1720"/>
      <c r="AA649" s="1720"/>
      <c r="AB649" s="54"/>
      <c r="AC649" s="54"/>
      <c r="AD649" s="54"/>
      <c r="AE649" s="54"/>
      <c r="AF649" s="54"/>
      <c r="AG649" s="54"/>
      <c r="AH649" s="54"/>
      <c r="AI649" s="54"/>
      <c r="AJ649" s="54"/>
    </row>
    <row r="650" spans="19:36" s="34" customFormat="1">
      <c r="S650" s="1720"/>
      <c r="T650" s="1720"/>
      <c r="U650" s="1720"/>
      <c r="V650" s="1720"/>
      <c r="X650" s="1720"/>
      <c r="Y650" s="1720"/>
      <c r="Z650" s="1720"/>
      <c r="AA650" s="1720"/>
      <c r="AB650" s="54"/>
      <c r="AC650" s="54"/>
      <c r="AD650" s="54"/>
      <c r="AE650" s="54"/>
      <c r="AF650" s="54"/>
      <c r="AG650" s="54"/>
      <c r="AH650" s="54"/>
      <c r="AI650" s="54"/>
      <c r="AJ650" s="54"/>
    </row>
    <row r="651" spans="19:36" s="34" customFormat="1">
      <c r="S651" s="1720"/>
      <c r="T651" s="1720"/>
      <c r="U651" s="1720"/>
      <c r="V651" s="1720"/>
      <c r="X651" s="1720"/>
      <c r="Y651" s="1720"/>
      <c r="Z651" s="1720"/>
      <c r="AA651" s="1720"/>
      <c r="AB651" s="54"/>
      <c r="AC651" s="54"/>
      <c r="AD651" s="54"/>
      <c r="AE651" s="54"/>
      <c r="AF651" s="54"/>
      <c r="AG651" s="54"/>
      <c r="AH651" s="54"/>
      <c r="AI651" s="54"/>
      <c r="AJ651" s="54"/>
    </row>
    <row r="652" spans="19:36" s="34" customFormat="1">
      <c r="S652" s="1720"/>
      <c r="T652" s="1720"/>
      <c r="U652" s="1720"/>
      <c r="V652" s="1720"/>
      <c r="X652" s="1720"/>
      <c r="Y652" s="1720"/>
      <c r="Z652" s="1720"/>
      <c r="AA652" s="1720"/>
      <c r="AB652" s="54"/>
      <c r="AC652" s="54"/>
      <c r="AD652" s="54"/>
      <c r="AE652" s="54"/>
      <c r="AF652" s="54"/>
      <c r="AG652" s="54"/>
      <c r="AH652" s="54"/>
      <c r="AI652" s="54"/>
      <c r="AJ652" s="54"/>
    </row>
    <row r="653" spans="19:36" s="34" customFormat="1">
      <c r="S653" s="1720"/>
      <c r="T653" s="1720"/>
      <c r="U653" s="1720"/>
      <c r="V653" s="1720"/>
      <c r="X653" s="1720"/>
      <c r="Y653" s="1720"/>
      <c r="Z653" s="1720"/>
      <c r="AA653" s="1720"/>
      <c r="AB653" s="54"/>
      <c r="AC653" s="54"/>
      <c r="AD653" s="54"/>
      <c r="AE653" s="54"/>
      <c r="AF653" s="54"/>
      <c r="AG653" s="54"/>
      <c r="AH653" s="54"/>
      <c r="AI653" s="54"/>
      <c r="AJ653" s="54"/>
    </row>
    <row r="654" spans="19:36" s="34" customFormat="1">
      <c r="S654" s="1720"/>
      <c r="T654" s="1720"/>
      <c r="U654" s="1720"/>
      <c r="V654" s="1720"/>
      <c r="X654" s="1720"/>
      <c r="Y654" s="1720"/>
      <c r="Z654" s="1720"/>
      <c r="AA654" s="1720"/>
      <c r="AB654" s="54"/>
      <c r="AC654" s="54"/>
      <c r="AD654" s="54"/>
      <c r="AE654" s="54"/>
      <c r="AF654" s="54"/>
      <c r="AG654" s="54"/>
      <c r="AH654" s="54"/>
      <c r="AI654" s="54"/>
      <c r="AJ654" s="54"/>
    </row>
    <row r="655" spans="19:36" s="34" customFormat="1">
      <c r="S655" s="1720"/>
      <c r="T655" s="1720"/>
      <c r="U655" s="1720"/>
      <c r="V655" s="1720"/>
      <c r="X655" s="1720"/>
      <c r="Y655" s="1720"/>
      <c r="Z655" s="1720"/>
      <c r="AA655" s="1720"/>
      <c r="AB655" s="54"/>
      <c r="AC655" s="54"/>
      <c r="AD655" s="54"/>
      <c r="AE655" s="54"/>
      <c r="AF655" s="54"/>
      <c r="AG655" s="54"/>
      <c r="AH655" s="54"/>
      <c r="AI655" s="54"/>
      <c r="AJ655" s="54"/>
    </row>
    <row r="656" spans="19:36" s="34" customFormat="1">
      <c r="S656" s="1720"/>
      <c r="T656" s="1720"/>
      <c r="U656" s="1720"/>
      <c r="V656" s="1720"/>
      <c r="X656" s="1720"/>
      <c r="Y656" s="1720"/>
      <c r="Z656" s="1720"/>
      <c r="AA656" s="1720"/>
      <c r="AB656" s="54"/>
      <c r="AC656" s="54"/>
      <c r="AD656" s="54"/>
      <c r="AE656" s="54"/>
      <c r="AF656" s="54"/>
      <c r="AG656" s="54"/>
      <c r="AH656" s="54"/>
      <c r="AI656" s="54"/>
      <c r="AJ656" s="54"/>
    </row>
    <row r="657" spans="19:36" s="34" customFormat="1">
      <c r="S657" s="1720"/>
      <c r="T657" s="1720"/>
      <c r="U657" s="1720"/>
      <c r="V657" s="1720"/>
      <c r="X657" s="1720"/>
      <c r="Y657" s="1720"/>
      <c r="Z657" s="1720"/>
      <c r="AA657" s="1720"/>
      <c r="AB657" s="54"/>
      <c r="AC657" s="54"/>
      <c r="AD657" s="54"/>
      <c r="AE657" s="54"/>
      <c r="AF657" s="54"/>
      <c r="AG657" s="54"/>
      <c r="AH657" s="54"/>
      <c r="AI657" s="54"/>
      <c r="AJ657" s="54"/>
    </row>
    <row r="658" spans="19:36" s="34" customFormat="1">
      <c r="S658" s="1720"/>
      <c r="T658" s="1720"/>
      <c r="U658" s="1720"/>
      <c r="V658" s="1720"/>
      <c r="X658" s="1720"/>
      <c r="Y658" s="1720"/>
      <c r="Z658" s="1720"/>
      <c r="AA658" s="1720"/>
      <c r="AB658" s="54"/>
      <c r="AC658" s="54"/>
      <c r="AD658" s="54"/>
      <c r="AE658" s="54"/>
      <c r="AF658" s="54"/>
      <c r="AG658" s="54"/>
      <c r="AH658" s="54"/>
      <c r="AI658" s="54"/>
      <c r="AJ658" s="54"/>
    </row>
    <row r="659" spans="19:36" s="34" customFormat="1">
      <c r="S659" s="1720"/>
      <c r="T659" s="1720"/>
      <c r="U659" s="1720"/>
      <c r="V659" s="1720"/>
      <c r="X659" s="1720"/>
      <c r="Y659" s="1720"/>
      <c r="Z659" s="1720"/>
      <c r="AA659" s="1720"/>
      <c r="AB659" s="54"/>
      <c r="AC659" s="54"/>
      <c r="AD659" s="54"/>
      <c r="AE659" s="54"/>
      <c r="AF659" s="54"/>
      <c r="AG659" s="54"/>
      <c r="AH659" s="54"/>
      <c r="AI659" s="54"/>
      <c r="AJ659" s="54"/>
    </row>
    <row r="660" spans="19:36" s="34" customFormat="1">
      <c r="S660" s="1720"/>
      <c r="T660" s="1720"/>
      <c r="U660" s="1720"/>
      <c r="V660" s="1720"/>
      <c r="X660" s="1720"/>
      <c r="Y660" s="1720"/>
      <c r="Z660" s="1720"/>
      <c r="AA660" s="1720"/>
      <c r="AB660" s="54"/>
      <c r="AC660" s="54"/>
      <c r="AD660" s="54"/>
      <c r="AE660" s="54"/>
      <c r="AF660" s="54"/>
      <c r="AG660" s="54"/>
      <c r="AH660" s="54"/>
      <c r="AI660" s="54"/>
      <c r="AJ660" s="54"/>
    </row>
    <row r="661" spans="19:36" s="34" customFormat="1">
      <c r="S661" s="1720"/>
      <c r="T661" s="1720"/>
      <c r="U661" s="1720"/>
      <c r="V661" s="1720"/>
      <c r="X661" s="1720"/>
      <c r="Y661" s="1720"/>
      <c r="Z661" s="1720"/>
      <c r="AA661" s="1720"/>
      <c r="AB661" s="54"/>
      <c r="AC661" s="54"/>
      <c r="AD661" s="54"/>
      <c r="AE661" s="54"/>
      <c r="AF661" s="54"/>
      <c r="AG661" s="54"/>
      <c r="AH661" s="54"/>
      <c r="AI661" s="54"/>
      <c r="AJ661" s="54"/>
    </row>
    <row r="662" spans="19:36" s="34" customFormat="1">
      <c r="S662" s="1720"/>
      <c r="T662" s="1720"/>
      <c r="U662" s="1720"/>
      <c r="V662" s="1720"/>
      <c r="X662" s="1720"/>
      <c r="Y662" s="1720"/>
      <c r="Z662" s="1720"/>
      <c r="AA662" s="1720"/>
      <c r="AB662" s="54"/>
      <c r="AC662" s="54"/>
      <c r="AD662" s="54"/>
      <c r="AE662" s="54"/>
      <c r="AF662" s="54"/>
      <c r="AG662" s="54"/>
      <c r="AH662" s="54"/>
      <c r="AI662" s="54"/>
      <c r="AJ662" s="54"/>
    </row>
    <row r="663" spans="19:36" s="34" customFormat="1">
      <c r="S663" s="1720"/>
      <c r="T663" s="1720"/>
      <c r="U663" s="1720"/>
      <c r="V663" s="1720"/>
      <c r="X663" s="1720"/>
      <c r="Y663" s="1720"/>
      <c r="Z663" s="1720"/>
      <c r="AA663" s="1720"/>
      <c r="AB663" s="54"/>
      <c r="AC663" s="54"/>
      <c r="AD663" s="54"/>
      <c r="AE663" s="54"/>
      <c r="AF663" s="54"/>
      <c r="AG663" s="54"/>
      <c r="AH663" s="54"/>
      <c r="AI663" s="54"/>
      <c r="AJ663" s="54"/>
    </row>
    <row r="664" spans="19:36" s="34" customFormat="1">
      <c r="S664" s="1720"/>
      <c r="T664" s="1720"/>
      <c r="U664" s="1720"/>
      <c r="V664" s="1720"/>
      <c r="X664" s="1720"/>
      <c r="Y664" s="1720"/>
      <c r="Z664" s="1720"/>
      <c r="AA664" s="1720"/>
      <c r="AB664" s="54"/>
      <c r="AC664" s="54"/>
      <c r="AD664" s="54"/>
      <c r="AE664" s="54"/>
      <c r="AF664" s="54"/>
      <c r="AG664" s="54"/>
      <c r="AH664" s="54"/>
      <c r="AI664" s="54"/>
      <c r="AJ664" s="54"/>
    </row>
    <row r="665" spans="19:36" s="34" customFormat="1">
      <c r="S665" s="1720"/>
      <c r="T665" s="1720"/>
      <c r="U665" s="1720"/>
      <c r="V665" s="1720"/>
      <c r="X665" s="1720"/>
      <c r="Y665" s="1720"/>
      <c r="Z665" s="1720"/>
      <c r="AA665" s="1720"/>
      <c r="AB665" s="54"/>
      <c r="AC665" s="54"/>
      <c r="AD665" s="54"/>
      <c r="AE665" s="54"/>
      <c r="AF665" s="54"/>
      <c r="AG665" s="54"/>
      <c r="AH665" s="54"/>
      <c r="AI665" s="54"/>
      <c r="AJ665" s="54"/>
    </row>
    <row r="666" spans="19:36" s="34" customFormat="1">
      <c r="S666" s="1720"/>
      <c r="T666" s="1720"/>
      <c r="U666" s="1720"/>
      <c r="V666" s="1720"/>
      <c r="X666" s="1720"/>
      <c r="Y666" s="1720"/>
      <c r="Z666" s="1720"/>
      <c r="AA666" s="1720"/>
      <c r="AB666" s="54"/>
      <c r="AC666" s="54"/>
      <c r="AD666" s="54"/>
      <c r="AE666" s="54"/>
      <c r="AF666" s="54"/>
      <c r="AG666" s="54"/>
      <c r="AH666" s="54"/>
      <c r="AI666" s="54"/>
      <c r="AJ666" s="54"/>
    </row>
    <row r="667" spans="19:36" s="34" customFormat="1">
      <c r="S667" s="1720"/>
      <c r="T667" s="1720"/>
      <c r="U667" s="1720"/>
      <c r="V667" s="1720"/>
      <c r="X667" s="1720"/>
      <c r="Y667" s="1720"/>
      <c r="Z667" s="1720"/>
      <c r="AA667" s="1720"/>
      <c r="AB667" s="54"/>
      <c r="AC667" s="54"/>
      <c r="AD667" s="54"/>
      <c r="AE667" s="54"/>
      <c r="AF667" s="54"/>
      <c r="AG667" s="54"/>
      <c r="AH667" s="54"/>
      <c r="AI667" s="54"/>
      <c r="AJ667" s="54"/>
    </row>
    <row r="668" spans="19:36" s="34" customFormat="1">
      <c r="S668" s="1720"/>
      <c r="T668" s="1720"/>
      <c r="U668" s="1720"/>
      <c r="V668" s="1720"/>
      <c r="X668" s="1720"/>
      <c r="Y668" s="1720"/>
      <c r="Z668" s="1720"/>
      <c r="AA668" s="1720"/>
      <c r="AB668" s="54"/>
      <c r="AC668" s="54"/>
      <c r="AD668" s="54"/>
      <c r="AE668" s="54"/>
      <c r="AF668" s="54"/>
      <c r="AG668" s="54"/>
      <c r="AH668" s="54"/>
      <c r="AI668" s="54"/>
      <c r="AJ668" s="54"/>
    </row>
    <row r="669" spans="19:36" s="34" customFormat="1">
      <c r="S669" s="1720"/>
      <c r="T669" s="1720"/>
      <c r="U669" s="1720"/>
      <c r="V669" s="1720"/>
      <c r="X669" s="1720"/>
      <c r="Y669" s="1720"/>
      <c r="Z669" s="1720"/>
      <c r="AA669" s="1720"/>
      <c r="AB669" s="54"/>
      <c r="AC669" s="54"/>
      <c r="AD669" s="54"/>
      <c r="AE669" s="54"/>
      <c r="AF669" s="54"/>
      <c r="AG669" s="54"/>
      <c r="AH669" s="54"/>
      <c r="AI669" s="54"/>
      <c r="AJ669" s="54"/>
    </row>
    <row r="670" spans="19:36" s="34" customFormat="1">
      <c r="S670" s="1720"/>
      <c r="T670" s="1720"/>
      <c r="U670" s="1720"/>
      <c r="V670" s="1720"/>
      <c r="X670" s="1720"/>
      <c r="Y670" s="1720"/>
      <c r="Z670" s="1720"/>
      <c r="AA670" s="1720"/>
      <c r="AB670" s="54"/>
      <c r="AC670" s="54"/>
      <c r="AD670" s="54"/>
      <c r="AE670" s="54"/>
      <c r="AF670" s="54"/>
      <c r="AG670" s="54"/>
      <c r="AH670" s="54"/>
      <c r="AI670" s="54"/>
      <c r="AJ670" s="54"/>
    </row>
    <row r="671" spans="19:36" s="34" customFormat="1">
      <c r="S671" s="1720"/>
      <c r="T671" s="1720"/>
      <c r="U671" s="1720"/>
      <c r="V671" s="1720"/>
      <c r="X671" s="1720"/>
      <c r="Y671" s="1720"/>
      <c r="Z671" s="1720"/>
      <c r="AA671" s="1720"/>
      <c r="AB671" s="54"/>
      <c r="AC671" s="54"/>
      <c r="AD671" s="54"/>
      <c r="AE671" s="54"/>
      <c r="AF671" s="54"/>
      <c r="AG671" s="54"/>
      <c r="AH671" s="54"/>
      <c r="AI671" s="54"/>
      <c r="AJ671" s="54"/>
    </row>
    <row r="672" spans="19:36" s="34" customFormat="1">
      <c r="S672" s="1720"/>
      <c r="T672" s="1720"/>
      <c r="U672" s="1720"/>
      <c r="V672" s="1720"/>
      <c r="X672" s="1720"/>
      <c r="Y672" s="1720"/>
      <c r="Z672" s="1720"/>
      <c r="AA672" s="1720"/>
      <c r="AB672" s="54"/>
      <c r="AC672" s="54"/>
      <c r="AD672" s="54"/>
      <c r="AE672" s="54"/>
      <c r="AF672" s="54"/>
      <c r="AG672" s="54"/>
      <c r="AH672" s="54"/>
      <c r="AI672" s="54"/>
      <c r="AJ672" s="54"/>
    </row>
    <row r="673" spans="19:36" s="34" customFormat="1">
      <c r="S673" s="1720"/>
      <c r="T673" s="1720"/>
      <c r="U673" s="1720"/>
      <c r="V673" s="1720"/>
      <c r="X673" s="1720"/>
      <c r="Y673" s="1720"/>
      <c r="Z673" s="1720"/>
      <c r="AA673" s="1720"/>
      <c r="AB673" s="54"/>
      <c r="AC673" s="54"/>
      <c r="AD673" s="54"/>
      <c r="AE673" s="54"/>
      <c r="AF673" s="54"/>
      <c r="AG673" s="54"/>
      <c r="AH673" s="54"/>
      <c r="AI673" s="54"/>
      <c r="AJ673" s="54"/>
    </row>
    <row r="674" spans="19:36" s="34" customFormat="1">
      <c r="S674" s="1720"/>
      <c r="T674" s="1720"/>
      <c r="U674" s="1720"/>
      <c r="V674" s="1720"/>
      <c r="X674" s="1720"/>
      <c r="Y674" s="1720"/>
      <c r="Z674" s="1720"/>
      <c r="AA674" s="1720"/>
      <c r="AB674" s="54"/>
      <c r="AC674" s="54"/>
      <c r="AD674" s="54"/>
      <c r="AE674" s="54"/>
      <c r="AF674" s="54"/>
      <c r="AG674" s="54"/>
      <c r="AH674" s="54"/>
      <c r="AI674" s="54"/>
      <c r="AJ674" s="54"/>
    </row>
    <row r="675" spans="19:36" s="34" customFormat="1">
      <c r="S675" s="1720"/>
      <c r="T675" s="1720"/>
      <c r="U675" s="1720"/>
      <c r="V675" s="1720"/>
      <c r="X675" s="1720"/>
      <c r="Y675" s="1720"/>
      <c r="Z675" s="1720"/>
      <c r="AA675" s="1720"/>
      <c r="AB675" s="54"/>
      <c r="AC675" s="54"/>
      <c r="AD675" s="54"/>
      <c r="AE675" s="54"/>
      <c r="AF675" s="54"/>
      <c r="AG675" s="54"/>
      <c r="AH675" s="54"/>
      <c r="AI675" s="54"/>
      <c r="AJ675" s="54"/>
    </row>
    <row r="676" spans="19:36" s="34" customFormat="1">
      <c r="S676" s="1720"/>
      <c r="T676" s="1720"/>
      <c r="U676" s="1720"/>
      <c r="V676" s="1720"/>
      <c r="X676" s="1720"/>
      <c r="Y676" s="1720"/>
      <c r="Z676" s="1720"/>
      <c r="AA676" s="1720"/>
      <c r="AB676" s="54"/>
      <c r="AC676" s="54"/>
      <c r="AD676" s="54"/>
      <c r="AE676" s="54"/>
      <c r="AF676" s="54"/>
      <c r="AG676" s="54"/>
      <c r="AH676" s="54"/>
      <c r="AI676" s="54"/>
      <c r="AJ676" s="54"/>
    </row>
    <row r="677" spans="19:36" s="34" customFormat="1">
      <c r="S677" s="1720"/>
      <c r="T677" s="1720"/>
      <c r="U677" s="1720"/>
      <c r="V677" s="1720"/>
      <c r="X677" s="1720"/>
      <c r="Y677" s="1720"/>
      <c r="Z677" s="1720"/>
      <c r="AA677" s="1720"/>
      <c r="AB677" s="54"/>
      <c r="AC677" s="54"/>
      <c r="AD677" s="54"/>
      <c r="AE677" s="54"/>
      <c r="AF677" s="54"/>
      <c r="AG677" s="54"/>
      <c r="AH677" s="54"/>
      <c r="AI677" s="54"/>
      <c r="AJ677" s="54"/>
    </row>
    <row r="678" spans="19:36" s="34" customFormat="1">
      <c r="S678" s="1720"/>
      <c r="T678" s="1720"/>
      <c r="U678" s="1720"/>
      <c r="V678" s="1720"/>
      <c r="X678" s="1720"/>
      <c r="Y678" s="1720"/>
      <c r="Z678" s="1720"/>
      <c r="AA678" s="1720"/>
      <c r="AB678" s="54"/>
      <c r="AC678" s="54"/>
      <c r="AD678" s="54"/>
      <c r="AE678" s="54"/>
      <c r="AF678" s="54"/>
      <c r="AG678" s="54"/>
      <c r="AH678" s="54"/>
      <c r="AI678" s="54"/>
      <c r="AJ678" s="54"/>
    </row>
    <row r="679" spans="19:36" s="34" customFormat="1">
      <c r="S679" s="1720"/>
      <c r="T679" s="1720"/>
      <c r="U679" s="1720"/>
      <c r="V679" s="1720"/>
      <c r="X679" s="1720"/>
      <c r="Y679" s="1720"/>
      <c r="Z679" s="1720"/>
      <c r="AA679" s="1720"/>
      <c r="AB679" s="54"/>
      <c r="AC679" s="54"/>
      <c r="AD679" s="54"/>
      <c r="AE679" s="54"/>
      <c r="AF679" s="54"/>
      <c r="AG679" s="54"/>
      <c r="AH679" s="54"/>
      <c r="AI679" s="54"/>
      <c r="AJ679" s="54"/>
    </row>
    <row r="680" spans="19:36" s="34" customFormat="1">
      <c r="S680" s="1720"/>
      <c r="T680" s="1720"/>
      <c r="U680" s="1720"/>
      <c r="V680" s="1720"/>
      <c r="X680" s="1720"/>
      <c r="Y680" s="1720"/>
      <c r="Z680" s="1720"/>
      <c r="AA680" s="1720"/>
      <c r="AB680" s="54"/>
      <c r="AC680" s="54"/>
      <c r="AD680" s="54"/>
      <c r="AE680" s="54"/>
      <c r="AF680" s="54"/>
      <c r="AG680" s="54"/>
      <c r="AH680" s="54"/>
      <c r="AI680" s="54"/>
      <c r="AJ680" s="54"/>
    </row>
    <row r="681" spans="19:36" s="34" customFormat="1">
      <c r="S681" s="1720"/>
      <c r="T681" s="1720"/>
      <c r="U681" s="1720"/>
      <c r="V681" s="1720"/>
      <c r="X681" s="1720"/>
      <c r="Y681" s="1720"/>
      <c r="Z681" s="1720"/>
      <c r="AA681" s="1720"/>
      <c r="AB681" s="54"/>
      <c r="AC681" s="54"/>
      <c r="AD681" s="54"/>
      <c r="AE681" s="54"/>
      <c r="AF681" s="54"/>
      <c r="AG681" s="54"/>
      <c r="AH681" s="54"/>
      <c r="AI681" s="54"/>
      <c r="AJ681" s="54"/>
    </row>
    <row r="682" spans="19:36" s="34" customFormat="1">
      <c r="S682" s="1720"/>
      <c r="T682" s="1720"/>
      <c r="U682" s="1720"/>
      <c r="V682" s="1720"/>
      <c r="X682" s="1720"/>
      <c r="Y682" s="1720"/>
      <c r="Z682" s="1720"/>
      <c r="AA682" s="1720"/>
      <c r="AB682" s="54"/>
      <c r="AC682" s="54"/>
      <c r="AD682" s="54"/>
      <c r="AE682" s="54"/>
      <c r="AF682" s="54"/>
      <c r="AG682" s="54"/>
      <c r="AH682" s="54"/>
      <c r="AI682" s="54"/>
      <c r="AJ682" s="54"/>
    </row>
    <row r="683" spans="19:36" s="34" customFormat="1">
      <c r="S683" s="1720"/>
      <c r="T683" s="1720"/>
      <c r="U683" s="1720"/>
      <c r="V683" s="1720"/>
      <c r="X683" s="1720"/>
      <c r="Y683" s="1720"/>
      <c r="Z683" s="1720"/>
      <c r="AA683" s="1720"/>
      <c r="AB683" s="54"/>
      <c r="AC683" s="54"/>
      <c r="AD683" s="54"/>
      <c r="AE683" s="54"/>
      <c r="AF683" s="54"/>
      <c r="AG683" s="54"/>
      <c r="AH683" s="54"/>
      <c r="AI683" s="54"/>
      <c r="AJ683" s="54"/>
    </row>
    <row r="684" spans="19:36" s="34" customFormat="1">
      <c r="S684" s="1720"/>
      <c r="T684" s="1720"/>
      <c r="U684" s="1720"/>
      <c r="V684" s="1720"/>
      <c r="X684" s="1720"/>
      <c r="Y684" s="1720"/>
      <c r="Z684" s="1720"/>
      <c r="AA684" s="1720"/>
      <c r="AB684" s="54"/>
      <c r="AC684" s="54"/>
      <c r="AD684" s="54"/>
      <c r="AE684" s="54"/>
      <c r="AF684" s="54"/>
      <c r="AG684" s="54"/>
      <c r="AH684" s="54"/>
      <c r="AI684" s="54"/>
      <c r="AJ684" s="54"/>
    </row>
    <row r="685" spans="19:36" s="34" customFormat="1">
      <c r="S685" s="1720"/>
      <c r="T685" s="1720"/>
      <c r="U685" s="1720"/>
      <c r="V685" s="1720"/>
      <c r="X685" s="1720"/>
      <c r="Y685" s="1720"/>
      <c r="Z685" s="1720"/>
      <c r="AA685" s="1720"/>
      <c r="AB685" s="54"/>
      <c r="AC685" s="54"/>
      <c r="AD685" s="54"/>
      <c r="AE685" s="54"/>
      <c r="AF685" s="54"/>
      <c r="AG685" s="54"/>
      <c r="AH685" s="54"/>
      <c r="AI685" s="54"/>
      <c r="AJ685" s="54"/>
    </row>
    <row r="686" spans="19:36" s="34" customFormat="1">
      <c r="S686" s="1720"/>
      <c r="T686" s="1720"/>
      <c r="U686" s="1720"/>
      <c r="V686" s="1720"/>
      <c r="X686" s="1720"/>
      <c r="Y686" s="1720"/>
      <c r="Z686" s="1720"/>
      <c r="AA686" s="1720"/>
      <c r="AB686" s="54"/>
      <c r="AC686" s="54"/>
      <c r="AD686" s="54"/>
      <c r="AE686" s="54"/>
      <c r="AF686" s="54"/>
      <c r="AG686" s="54"/>
      <c r="AH686" s="54"/>
      <c r="AI686" s="54"/>
      <c r="AJ686" s="54"/>
    </row>
    <row r="687" spans="19:36" s="34" customFormat="1">
      <c r="S687" s="1720"/>
      <c r="T687" s="1720"/>
      <c r="U687" s="1720"/>
      <c r="V687" s="1720"/>
      <c r="X687" s="1720"/>
      <c r="Y687" s="1720"/>
      <c r="Z687" s="1720"/>
      <c r="AA687" s="1720"/>
      <c r="AB687" s="54"/>
      <c r="AC687" s="54"/>
      <c r="AD687" s="54"/>
      <c r="AE687" s="54"/>
      <c r="AF687" s="54"/>
      <c r="AG687" s="54"/>
      <c r="AH687" s="54"/>
      <c r="AI687" s="54"/>
      <c r="AJ687" s="54"/>
    </row>
    <row r="688" spans="19:36" s="34" customFormat="1">
      <c r="S688" s="1720"/>
      <c r="T688" s="1720"/>
      <c r="U688" s="1720"/>
      <c r="V688" s="1720"/>
      <c r="X688" s="1720"/>
      <c r="Y688" s="1720"/>
      <c r="Z688" s="1720"/>
      <c r="AA688" s="1720"/>
      <c r="AB688" s="54"/>
      <c r="AC688" s="54"/>
      <c r="AD688" s="54"/>
      <c r="AE688" s="54"/>
      <c r="AF688" s="54"/>
      <c r="AG688" s="54"/>
      <c r="AH688" s="54"/>
      <c r="AI688" s="54"/>
      <c r="AJ688" s="54"/>
    </row>
    <row r="689" spans="19:36" s="34" customFormat="1">
      <c r="S689" s="1720"/>
      <c r="T689" s="1720"/>
      <c r="U689" s="1720"/>
      <c r="V689" s="1720"/>
      <c r="X689" s="1720"/>
      <c r="Y689" s="1720"/>
      <c r="Z689" s="1720"/>
      <c r="AA689" s="1720"/>
      <c r="AB689" s="54"/>
      <c r="AC689" s="54"/>
      <c r="AD689" s="54"/>
      <c r="AE689" s="54"/>
      <c r="AF689" s="54"/>
      <c r="AG689" s="54"/>
      <c r="AH689" s="54"/>
      <c r="AI689" s="54"/>
      <c r="AJ689" s="54"/>
    </row>
    <row r="690" spans="19:36" s="34" customFormat="1">
      <c r="S690" s="1720"/>
      <c r="T690" s="1720"/>
      <c r="U690" s="1720"/>
      <c r="V690" s="1720"/>
      <c r="X690" s="1720"/>
      <c r="Y690" s="1720"/>
      <c r="Z690" s="1720"/>
      <c r="AA690" s="1720"/>
      <c r="AB690" s="54"/>
      <c r="AC690" s="54"/>
      <c r="AD690" s="54"/>
      <c r="AE690" s="54"/>
      <c r="AF690" s="54"/>
      <c r="AG690" s="54"/>
      <c r="AH690" s="54"/>
      <c r="AI690" s="54"/>
      <c r="AJ690" s="54"/>
    </row>
    <row r="691" spans="19:36" s="34" customFormat="1">
      <c r="S691" s="1720"/>
      <c r="T691" s="1720"/>
      <c r="U691" s="1720"/>
      <c r="V691" s="1720"/>
      <c r="X691" s="1720"/>
      <c r="Y691" s="1720"/>
      <c r="Z691" s="1720"/>
      <c r="AA691" s="1720"/>
      <c r="AB691" s="54"/>
      <c r="AC691" s="54"/>
      <c r="AD691" s="54"/>
      <c r="AE691" s="54"/>
      <c r="AF691" s="54"/>
      <c r="AG691" s="54"/>
      <c r="AH691" s="54"/>
      <c r="AI691" s="54"/>
      <c r="AJ691" s="54"/>
    </row>
    <row r="692" spans="19:36" s="34" customFormat="1">
      <c r="S692" s="1720"/>
      <c r="T692" s="1720"/>
      <c r="U692" s="1720"/>
      <c r="V692" s="1720"/>
      <c r="X692" s="1720"/>
      <c r="Y692" s="1720"/>
      <c r="Z692" s="1720"/>
      <c r="AA692" s="1720"/>
      <c r="AB692" s="54"/>
      <c r="AC692" s="54"/>
      <c r="AD692" s="54"/>
      <c r="AE692" s="54"/>
      <c r="AF692" s="54"/>
      <c r="AG692" s="54"/>
      <c r="AH692" s="54"/>
      <c r="AI692" s="54"/>
      <c r="AJ692" s="54"/>
    </row>
    <row r="693" spans="19:36" s="34" customFormat="1">
      <c r="S693" s="1720"/>
      <c r="T693" s="1720"/>
      <c r="U693" s="1720"/>
      <c r="V693" s="1720"/>
      <c r="X693" s="1720"/>
      <c r="Y693" s="1720"/>
      <c r="Z693" s="1720"/>
      <c r="AA693" s="1720"/>
      <c r="AB693" s="54"/>
      <c r="AC693" s="54"/>
      <c r="AD693" s="54"/>
      <c r="AE693" s="54"/>
      <c r="AF693" s="54"/>
      <c r="AG693" s="54"/>
      <c r="AH693" s="54"/>
      <c r="AI693" s="54"/>
      <c r="AJ693" s="54"/>
    </row>
    <row r="694" spans="19:36" s="34" customFormat="1">
      <c r="S694" s="1720"/>
      <c r="T694" s="1720"/>
      <c r="U694" s="1720"/>
      <c r="V694" s="1720"/>
      <c r="X694" s="1720"/>
      <c r="Y694" s="1720"/>
      <c r="Z694" s="1720"/>
      <c r="AA694" s="1720"/>
      <c r="AB694" s="54"/>
      <c r="AC694" s="54"/>
      <c r="AD694" s="54"/>
      <c r="AE694" s="54"/>
      <c r="AF694" s="54"/>
      <c r="AG694" s="54"/>
      <c r="AH694" s="54"/>
      <c r="AI694" s="54"/>
      <c r="AJ694" s="54"/>
    </row>
    <row r="695" spans="19:36" s="34" customFormat="1">
      <c r="S695" s="1720"/>
      <c r="T695" s="1720"/>
      <c r="U695" s="1720"/>
      <c r="V695" s="1720"/>
      <c r="X695" s="1720"/>
      <c r="Y695" s="1720"/>
      <c r="Z695" s="1720"/>
      <c r="AA695" s="1720"/>
      <c r="AB695" s="54"/>
      <c r="AC695" s="54"/>
      <c r="AD695" s="54"/>
      <c r="AE695" s="54"/>
      <c r="AF695" s="54"/>
      <c r="AG695" s="54"/>
      <c r="AH695" s="54"/>
      <c r="AI695" s="54"/>
      <c r="AJ695" s="54"/>
    </row>
    <row r="696" spans="19:36" s="34" customFormat="1">
      <c r="S696" s="1720"/>
      <c r="T696" s="1720"/>
      <c r="U696" s="1720"/>
      <c r="V696" s="1720"/>
      <c r="X696" s="1720"/>
      <c r="Y696" s="1720"/>
      <c r="Z696" s="1720"/>
      <c r="AA696" s="1720"/>
      <c r="AB696" s="54"/>
      <c r="AC696" s="54"/>
      <c r="AD696" s="54"/>
      <c r="AE696" s="54"/>
      <c r="AF696" s="54"/>
      <c r="AG696" s="54"/>
      <c r="AH696" s="54"/>
      <c r="AI696" s="54"/>
      <c r="AJ696" s="54"/>
    </row>
    <row r="697" spans="19:36" s="34" customFormat="1">
      <c r="S697" s="1720"/>
      <c r="T697" s="1720"/>
      <c r="U697" s="1720"/>
      <c r="V697" s="1720"/>
      <c r="X697" s="1720"/>
      <c r="Y697" s="1720"/>
      <c r="Z697" s="1720"/>
      <c r="AA697" s="1720"/>
      <c r="AB697" s="54"/>
      <c r="AC697" s="54"/>
      <c r="AD697" s="54"/>
      <c r="AE697" s="54"/>
      <c r="AF697" s="54"/>
      <c r="AG697" s="54"/>
      <c r="AH697" s="54"/>
      <c r="AI697" s="54"/>
      <c r="AJ697" s="54"/>
    </row>
    <row r="698" spans="19:36" s="34" customFormat="1">
      <c r="S698" s="1720"/>
      <c r="T698" s="1720"/>
      <c r="U698" s="1720"/>
      <c r="V698" s="1720"/>
      <c r="X698" s="1720"/>
      <c r="Y698" s="1720"/>
      <c r="Z698" s="1720"/>
      <c r="AA698" s="1720"/>
      <c r="AB698" s="54"/>
      <c r="AC698" s="54"/>
      <c r="AD698" s="54"/>
      <c r="AE698" s="54"/>
      <c r="AF698" s="54"/>
      <c r="AG698" s="54"/>
      <c r="AH698" s="54"/>
      <c r="AI698" s="54"/>
      <c r="AJ698" s="54"/>
    </row>
    <row r="699" spans="19:36" s="34" customFormat="1">
      <c r="S699" s="1720"/>
      <c r="T699" s="1720"/>
      <c r="U699" s="1720"/>
      <c r="V699" s="1720"/>
      <c r="X699" s="1720"/>
      <c r="Y699" s="1720"/>
      <c r="Z699" s="1720"/>
      <c r="AA699" s="1720"/>
      <c r="AB699" s="54"/>
      <c r="AC699" s="54"/>
      <c r="AD699" s="54"/>
      <c r="AE699" s="54"/>
      <c r="AF699" s="54"/>
      <c r="AG699" s="54"/>
      <c r="AH699" s="54"/>
      <c r="AI699" s="54"/>
      <c r="AJ699" s="54"/>
    </row>
    <row r="700" spans="19:36" s="34" customFormat="1">
      <c r="S700" s="1720"/>
      <c r="T700" s="1720"/>
      <c r="U700" s="1720"/>
      <c r="V700" s="1720"/>
      <c r="X700" s="1720"/>
      <c r="Y700" s="1720"/>
      <c r="Z700" s="1720"/>
      <c r="AA700" s="1720"/>
      <c r="AB700" s="54"/>
      <c r="AC700" s="54"/>
      <c r="AD700" s="54"/>
      <c r="AE700" s="54"/>
      <c r="AF700" s="54"/>
      <c r="AG700" s="54"/>
      <c r="AH700" s="54"/>
      <c r="AI700" s="54"/>
      <c r="AJ700" s="54"/>
    </row>
    <row r="701" spans="19:36" s="34" customFormat="1">
      <c r="S701" s="1720"/>
      <c r="T701" s="1720"/>
      <c r="U701" s="1720"/>
      <c r="V701" s="1720"/>
      <c r="X701" s="1720"/>
      <c r="Y701" s="1720"/>
      <c r="Z701" s="1720"/>
      <c r="AA701" s="1720"/>
      <c r="AB701" s="54"/>
      <c r="AC701" s="54"/>
      <c r="AD701" s="54"/>
      <c r="AE701" s="54"/>
      <c r="AF701" s="54"/>
      <c r="AG701" s="54"/>
      <c r="AH701" s="54"/>
      <c r="AI701" s="54"/>
      <c r="AJ701" s="54"/>
    </row>
    <row r="702" spans="19:36" s="34" customFormat="1">
      <c r="S702" s="1720"/>
      <c r="T702" s="1720"/>
      <c r="U702" s="1720"/>
      <c r="V702" s="1720"/>
      <c r="X702" s="1720"/>
      <c r="Y702" s="1720"/>
      <c r="Z702" s="1720"/>
      <c r="AA702" s="1720"/>
      <c r="AB702" s="54"/>
      <c r="AC702" s="54"/>
      <c r="AD702" s="54"/>
      <c r="AE702" s="54"/>
      <c r="AF702" s="54"/>
      <c r="AG702" s="54"/>
      <c r="AH702" s="54"/>
      <c r="AI702" s="54"/>
      <c r="AJ702" s="54"/>
    </row>
    <row r="703" spans="19:36" s="34" customFormat="1">
      <c r="S703" s="1720"/>
      <c r="T703" s="1720"/>
      <c r="U703" s="1720"/>
      <c r="V703" s="1720"/>
      <c r="X703" s="1720"/>
      <c r="Y703" s="1720"/>
      <c r="Z703" s="1720"/>
      <c r="AA703" s="1720"/>
      <c r="AB703" s="54"/>
      <c r="AC703" s="54"/>
      <c r="AD703" s="54"/>
      <c r="AE703" s="54"/>
      <c r="AF703" s="54"/>
      <c r="AG703" s="54"/>
      <c r="AH703" s="54"/>
      <c r="AI703" s="54"/>
      <c r="AJ703" s="54"/>
    </row>
    <row r="704" spans="19:36" s="34" customFormat="1">
      <c r="S704" s="1720"/>
      <c r="T704" s="1720"/>
      <c r="U704" s="1720"/>
      <c r="V704" s="1720"/>
      <c r="X704" s="1720"/>
      <c r="Y704" s="1720"/>
      <c r="Z704" s="1720"/>
      <c r="AA704" s="1720"/>
      <c r="AB704" s="54"/>
      <c r="AC704" s="54"/>
      <c r="AD704" s="54"/>
      <c r="AE704" s="54"/>
      <c r="AF704" s="54"/>
      <c r="AG704" s="54"/>
      <c r="AH704" s="54"/>
      <c r="AI704" s="54"/>
      <c r="AJ704" s="54"/>
    </row>
    <row r="705" spans="19:36" s="34" customFormat="1">
      <c r="S705" s="1720"/>
      <c r="T705" s="1720"/>
      <c r="U705" s="1720"/>
      <c r="V705" s="1720"/>
      <c r="X705" s="1720"/>
      <c r="Y705" s="1720"/>
      <c r="Z705" s="1720"/>
      <c r="AA705" s="1720"/>
      <c r="AB705" s="54"/>
      <c r="AC705" s="54"/>
      <c r="AD705" s="54"/>
      <c r="AE705" s="54"/>
      <c r="AF705" s="54"/>
      <c r="AG705" s="54"/>
      <c r="AH705" s="54"/>
      <c r="AI705" s="54"/>
      <c r="AJ705" s="54"/>
    </row>
    <row r="706" spans="19:36" s="34" customFormat="1">
      <c r="S706" s="1720"/>
      <c r="T706" s="1720"/>
      <c r="U706" s="1720"/>
      <c r="V706" s="1720"/>
      <c r="X706" s="1720"/>
      <c r="Y706" s="1720"/>
      <c r="Z706" s="1720"/>
      <c r="AA706" s="1720"/>
      <c r="AB706" s="54"/>
      <c r="AC706" s="54"/>
      <c r="AD706" s="54"/>
      <c r="AE706" s="54"/>
      <c r="AF706" s="54"/>
      <c r="AG706" s="54"/>
      <c r="AH706" s="54"/>
      <c r="AI706" s="54"/>
      <c r="AJ706" s="54"/>
    </row>
    <row r="707" spans="19:36" s="34" customFormat="1">
      <c r="S707" s="1720"/>
      <c r="T707" s="1720"/>
      <c r="U707" s="1720"/>
      <c r="V707" s="1720"/>
      <c r="X707" s="1720"/>
      <c r="Y707" s="1720"/>
      <c r="Z707" s="1720"/>
      <c r="AA707" s="1720"/>
      <c r="AB707" s="54"/>
      <c r="AC707" s="54"/>
      <c r="AD707" s="54"/>
      <c r="AE707" s="54"/>
      <c r="AF707" s="54"/>
      <c r="AG707" s="54"/>
      <c r="AH707" s="54"/>
      <c r="AI707" s="54"/>
      <c r="AJ707" s="54"/>
    </row>
    <row r="708" spans="19:36" s="34" customFormat="1">
      <c r="S708" s="1720"/>
      <c r="T708" s="1720"/>
      <c r="U708" s="1720"/>
      <c r="V708" s="1720"/>
      <c r="X708" s="1720"/>
      <c r="Y708" s="1720"/>
      <c r="Z708" s="1720"/>
      <c r="AA708" s="1720"/>
      <c r="AB708" s="54"/>
      <c r="AC708" s="54"/>
      <c r="AD708" s="54"/>
      <c r="AE708" s="54"/>
      <c r="AF708" s="54"/>
      <c r="AG708" s="54"/>
      <c r="AH708" s="54"/>
      <c r="AI708" s="54"/>
      <c r="AJ708" s="54"/>
    </row>
    <row r="709" spans="19:36" s="34" customFormat="1">
      <c r="S709" s="1720"/>
      <c r="T709" s="1720"/>
      <c r="U709" s="1720"/>
      <c r="V709" s="1720"/>
      <c r="X709" s="1720"/>
      <c r="Y709" s="1720"/>
      <c r="Z709" s="1720"/>
      <c r="AA709" s="1720"/>
      <c r="AB709" s="54"/>
      <c r="AC709" s="54"/>
      <c r="AD709" s="54"/>
      <c r="AE709" s="54"/>
      <c r="AF709" s="54"/>
      <c r="AG709" s="54"/>
      <c r="AH709" s="54"/>
      <c r="AI709" s="54"/>
      <c r="AJ709" s="54"/>
    </row>
    <row r="710" spans="19:36" s="34" customFormat="1">
      <c r="S710" s="1720"/>
      <c r="T710" s="1720"/>
      <c r="U710" s="1720"/>
      <c r="V710" s="1720"/>
      <c r="X710" s="1720"/>
      <c r="Y710" s="1720"/>
      <c r="Z710" s="1720"/>
      <c r="AA710" s="1720"/>
      <c r="AB710" s="54"/>
      <c r="AC710" s="54"/>
      <c r="AD710" s="54"/>
      <c r="AE710" s="54"/>
      <c r="AF710" s="54"/>
      <c r="AG710" s="54"/>
      <c r="AH710" s="54"/>
      <c r="AI710" s="54"/>
      <c r="AJ710" s="54"/>
    </row>
    <row r="711" spans="19:36" s="34" customFormat="1">
      <c r="S711" s="1720"/>
      <c r="T711" s="1720"/>
      <c r="U711" s="1720"/>
      <c r="V711" s="1720"/>
      <c r="X711" s="1720"/>
      <c r="Y711" s="1720"/>
      <c r="Z711" s="1720"/>
      <c r="AA711" s="1720"/>
      <c r="AB711" s="54"/>
      <c r="AC711" s="54"/>
      <c r="AD711" s="54"/>
      <c r="AE711" s="54"/>
      <c r="AF711" s="54"/>
      <c r="AG711" s="54"/>
      <c r="AH711" s="54"/>
      <c r="AI711" s="54"/>
      <c r="AJ711" s="54"/>
    </row>
    <row r="712" spans="19:36" s="34" customFormat="1">
      <c r="S712" s="1720"/>
      <c r="T712" s="1720"/>
      <c r="U712" s="1720"/>
      <c r="V712" s="1720"/>
      <c r="X712" s="1720"/>
      <c r="Y712" s="1720"/>
      <c r="Z712" s="1720"/>
      <c r="AA712" s="1720"/>
      <c r="AB712" s="54"/>
      <c r="AC712" s="54"/>
      <c r="AD712" s="54"/>
      <c r="AE712" s="54"/>
      <c r="AF712" s="54"/>
      <c r="AG712" s="54"/>
      <c r="AH712" s="54"/>
      <c r="AI712" s="54"/>
      <c r="AJ712" s="54"/>
    </row>
    <row r="713" spans="19:36" s="34" customFormat="1">
      <c r="S713" s="1720"/>
      <c r="T713" s="1720"/>
      <c r="U713" s="1720"/>
      <c r="V713" s="1720"/>
      <c r="X713" s="1720"/>
      <c r="Y713" s="1720"/>
      <c r="Z713" s="1720"/>
      <c r="AA713" s="1720"/>
      <c r="AB713" s="54"/>
      <c r="AC713" s="54"/>
      <c r="AD713" s="54"/>
      <c r="AE713" s="54"/>
      <c r="AF713" s="54"/>
      <c r="AG713" s="54"/>
      <c r="AH713" s="54"/>
      <c r="AI713" s="54"/>
      <c r="AJ713" s="54"/>
    </row>
    <row r="714" spans="19:36" s="34" customFormat="1">
      <c r="S714" s="1720"/>
      <c r="T714" s="1720"/>
      <c r="U714" s="1720"/>
      <c r="V714" s="1720"/>
      <c r="X714" s="1720"/>
      <c r="Y714" s="1720"/>
      <c r="Z714" s="1720"/>
      <c r="AA714" s="1720"/>
      <c r="AB714" s="54"/>
      <c r="AC714" s="54"/>
      <c r="AD714" s="54"/>
      <c r="AE714" s="54"/>
      <c r="AF714" s="54"/>
      <c r="AG714" s="54"/>
      <c r="AH714" s="54"/>
      <c r="AI714" s="54"/>
      <c r="AJ714" s="54"/>
    </row>
    <row r="715" spans="19:36" s="34" customFormat="1">
      <c r="S715" s="1720"/>
      <c r="T715" s="1720"/>
      <c r="U715" s="1720"/>
      <c r="V715" s="1720"/>
      <c r="X715" s="1720"/>
      <c r="Y715" s="1720"/>
      <c r="Z715" s="1720"/>
      <c r="AA715" s="1720"/>
      <c r="AB715" s="54"/>
      <c r="AC715" s="54"/>
      <c r="AD715" s="54"/>
      <c r="AE715" s="54"/>
      <c r="AF715" s="54"/>
      <c r="AG715" s="54"/>
      <c r="AH715" s="54"/>
      <c r="AI715" s="54"/>
      <c r="AJ715" s="54"/>
    </row>
    <row r="716" spans="19:36" s="34" customFormat="1">
      <c r="S716" s="1720"/>
      <c r="T716" s="1720"/>
      <c r="U716" s="1720"/>
      <c r="V716" s="1720"/>
      <c r="X716" s="1720"/>
      <c r="Y716" s="1720"/>
      <c r="Z716" s="1720"/>
      <c r="AA716" s="1720"/>
      <c r="AB716" s="54"/>
      <c r="AC716" s="54"/>
      <c r="AD716" s="54"/>
      <c r="AE716" s="54"/>
      <c r="AF716" s="54"/>
      <c r="AG716" s="54"/>
      <c r="AH716" s="54"/>
      <c r="AI716" s="54"/>
      <c r="AJ716" s="54"/>
    </row>
    <row r="717" spans="19:36" s="34" customFormat="1">
      <c r="S717" s="1720"/>
      <c r="T717" s="1720"/>
      <c r="U717" s="1720"/>
      <c r="V717" s="1720"/>
      <c r="X717" s="1720"/>
      <c r="Y717" s="1720"/>
      <c r="Z717" s="1720"/>
      <c r="AA717" s="1720"/>
      <c r="AB717" s="54"/>
      <c r="AC717" s="54"/>
      <c r="AD717" s="54"/>
      <c r="AE717" s="54"/>
      <c r="AF717" s="54"/>
      <c r="AG717" s="54"/>
      <c r="AH717" s="54"/>
      <c r="AI717" s="54"/>
      <c r="AJ717" s="54"/>
    </row>
    <row r="718" spans="19:36" s="34" customFormat="1">
      <c r="S718" s="1720"/>
      <c r="T718" s="1720"/>
      <c r="U718" s="1720"/>
      <c r="V718" s="1720"/>
      <c r="X718" s="1720"/>
      <c r="Y718" s="1720"/>
      <c r="Z718" s="1720"/>
      <c r="AA718" s="1720"/>
      <c r="AB718" s="54"/>
      <c r="AC718" s="54"/>
      <c r="AD718" s="54"/>
      <c r="AE718" s="54"/>
      <c r="AF718" s="54"/>
      <c r="AG718" s="54"/>
      <c r="AH718" s="54"/>
      <c r="AI718" s="54"/>
      <c r="AJ718" s="54"/>
    </row>
    <row r="719" spans="19:36" s="34" customFormat="1">
      <c r="S719" s="1720"/>
      <c r="T719" s="1720"/>
      <c r="U719" s="1720"/>
      <c r="V719" s="1720"/>
      <c r="X719" s="1720"/>
      <c r="Y719" s="1720"/>
      <c r="Z719" s="1720"/>
      <c r="AA719" s="1720"/>
      <c r="AB719" s="54"/>
      <c r="AC719" s="54"/>
      <c r="AD719" s="54"/>
      <c r="AE719" s="54"/>
      <c r="AF719" s="54"/>
      <c r="AG719" s="54"/>
      <c r="AH719" s="54"/>
      <c r="AI719" s="54"/>
      <c r="AJ719" s="54"/>
    </row>
    <row r="720" spans="19:36" s="34" customFormat="1">
      <c r="S720" s="1720"/>
      <c r="T720" s="1720"/>
      <c r="U720" s="1720"/>
      <c r="V720" s="1720"/>
      <c r="X720" s="1720"/>
      <c r="Y720" s="1720"/>
      <c r="Z720" s="1720"/>
      <c r="AA720" s="1720"/>
      <c r="AB720" s="54"/>
      <c r="AC720" s="54"/>
      <c r="AD720" s="54"/>
      <c r="AE720" s="54"/>
      <c r="AF720" s="54"/>
      <c r="AG720" s="54"/>
      <c r="AH720" s="54"/>
      <c r="AI720" s="54"/>
      <c r="AJ720" s="54"/>
    </row>
    <row r="721" spans="19:36" s="34" customFormat="1">
      <c r="S721" s="1720"/>
      <c r="T721" s="1720"/>
      <c r="U721" s="1720"/>
      <c r="V721" s="1720"/>
      <c r="X721" s="1720"/>
      <c r="Y721" s="1720"/>
      <c r="Z721" s="1720"/>
      <c r="AA721" s="1720"/>
      <c r="AB721" s="54"/>
      <c r="AC721" s="54"/>
      <c r="AD721" s="54"/>
      <c r="AE721" s="54"/>
      <c r="AF721" s="54"/>
      <c r="AG721" s="54"/>
      <c r="AH721" s="54"/>
      <c r="AI721" s="54"/>
      <c r="AJ721" s="54"/>
    </row>
    <row r="722" spans="19:36" s="34" customFormat="1">
      <c r="S722" s="1720"/>
      <c r="T722" s="1720"/>
      <c r="U722" s="1720"/>
      <c r="V722" s="1720"/>
      <c r="X722" s="1720"/>
      <c r="Y722" s="1720"/>
      <c r="Z722" s="1720"/>
      <c r="AA722" s="1720"/>
      <c r="AB722" s="54"/>
      <c r="AC722" s="54"/>
      <c r="AD722" s="54"/>
      <c r="AE722" s="54"/>
      <c r="AF722" s="54"/>
      <c r="AG722" s="54"/>
      <c r="AH722" s="54"/>
      <c r="AI722" s="54"/>
      <c r="AJ722" s="54"/>
    </row>
    <row r="723" spans="19:36" s="34" customFormat="1">
      <c r="S723" s="1720"/>
      <c r="T723" s="1720"/>
      <c r="U723" s="1720"/>
      <c r="V723" s="1720"/>
      <c r="X723" s="1720"/>
      <c r="Y723" s="1720"/>
      <c r="Z723" s="1720"/>
      <c r="AA723" s="1720"/>
      <c r="AB723" s="54"/>
      <c r="AC723" s="54"/>
      <c r="AD723" s="54"/>
      <c r="AE723" s="54"/>
      <c r="AF723" s="54"/>
      <c r="AG723" s="54"/>
      <c r="AH723" s="54"/>
      <c r="AI723" s="54"/>
      <c r="AJ723" s="54"/>
    </row>
    <row r="724" spans="19:36" s="34" customFormat="1">
      <c r="S724" s="1720"/>
      <c r="T724" s="1720"/>
      <c r="U724" s="1720"/>
      <c r="V724" s="1720"/>
      <c r="X724" s="1720"/>
      <c r="Y724" s="1720"/>
      <c r="Z724" s="1720"/>
      <c r="AA724" s="1720"/>
      <c r="AB724" s="54"/>
      <c r="AC724" s="54"/>
      <c r="AD724" s="54"/>
      <c r="AE724" s="54"/>
      <c r="AF724" s="54"/>
      <c r="AG724" s="54"/>
      <c r="AH724" s="54"/>
      <c r="AI724" s="54"/>
      <c r="AJ724" s="54"/>
    </row>
    <row r="725" spans="19:36" s="34" customFormat="1">
      <c r="S725" s="1720"/>
      <c r="T725" s="1720"/>
      <c r="U725" s="1720"/>
      <c r="V725" s="1720"/>
      <c r="X725" s="1720"/>
      <c r="Y725" s="1720"/>
      <c r="Z725" s="1720"/>
      <c r="AA725" s="1720"/>
      <c r="AB725" s="54"/>
      <c r="AC725" s="54"/>
      <c r="AD725" s="54"/>
      <c r="AE725" s="54"/>
      <c r="AF725" s="54"/>
      <c r="AG725" s="54"/>
      <c r="AH725" s="54"/>
      <c r="AI725" s="54"/>
      <c r="AJ725" s="54"/>
    </row>
    <row r="726" spans="19:36" s="34" customFormat="1">
      <c r="S726" s="1720"/>
      <c r="T726" s="1720"/>
      <c r="U726" s="1720"/>
      <c r="V726" s="1720"/>
      <c r="X726" s="1720"/>
      <c r="Y726" s="1720"/>
      <c r="Z726" s="1720"/>
      <c r="AA726" s="1720"/>
      <c r="AB726" s="54"/>
      <c r="AC726" s="54"/>
      <c r="AD726" s="54"/>
      <c r="AE726" s="54"/>
      <c r="AF726" s="54"/>
      <c r="AG726" s="54"/>
      <c r="AH726" s="54"/>
      <c r="AI726" s="54"/>
      <c r="AJ726" s="54"/>
    </row>
    <row r="727" spans="19:36" s="34" customFormat="1">
      <c r="S727" s="1720"/>
      <c r="T727" s="1720"/>
      <c r="U727" s="1720"/>
      <c r="V727" s="1720"/>
      <c r="X727" s="1720"/>
      <c r="Y727" s="1720"/>
      <c r="Z727" s="1720"/>
      <c r="AA727" s="1720"/>
      <c r="AB727" s="54"/>
      <c r="AC727" s="54"/>
      <c r="AD727" s="54"/>
      <c r="AE727" s="54"/>
      <c r="AF727" s="54"/>
      <c r="AG727" s="54"/>
      <c r="AH727" s="54"/>
      <c r="AI727" s="54"/>
      <c r="AJ727" s="54"/>
    </row>
    <row r="728" spans="19:36" s="34" customFormat="1">
      <c r="S728" s="1720"/>
      <c r="T728" s="1720"/>
      <c r="U728" s="1720"/>
      <c r="V728" s="1720"/>
      <c r="X728" s="1720"/>
      <c r="Y728" s="1720"/>
      <c r="Z728" s="1720"/>
      <c r="AA728" s="1720"/>
      <c r="AB728" s="54"/>
      <c r="AC728" s="54"/>
      <c r="AD728" s="54"/>
      <c r="AE728" s="54"/>
      <c r="AF728" s="54"/>
      <c r="AG728" s="54"/>
      <c r="AH728" s="54"/>
      <c r="AI728" s="54"/>
      <c r="AJ728" s="54"/>
    </row>
    <row r="729" spans="19:36" s="34" customFormat="1">
      <c r="S729" s="1720"/>
      <c r="T729" s="1720"/>
      <c r="U729" s="1720"/>
      <c r="V729" s="1720"/>
      <c r="X729" s="1720"/>
      <c r="Y729" s="1720"/>
      <c r="Z729" s="1720"/>
      <c r="AA729" s="1720"/>
      <c r="AB729" s="54"/>
      <c r="AC729" s="54"/>
      <c r="AD729" s="54"/>
      <c r="AE729" s="54"/>
      <c r="AF729" s="54"/>
      <c r="AG729" s="54"/>
      <c r="AH729" s="54"/>
      <c r="AI729" s="54"/>
      <c r="AJ729" s="54"/>
    </row>
    <row r="730" spans="19:36" s="34" customFormat="1">
      <c r="S730" s="1720"/>
      <c r="T730" s="1720"/>
      <c r="U730" s="1720"/>
      <c r="V730" s="1720"/>
      <c r="X730" s="1720"/>
      <c r="Y730" s="1720"/>
      <c r="Z730" s="1720"/>
      <c r="AA730" s="1720"/>
      <c r="AB730" s="54"/>
      <c r="AC730" s="54"/>
      <c r="AD730" s="54"/>
      <c r="AE730" s="54"/>
      <c r="AF730" s="54"/>
      <c r="AG730" s="54"/>
      <c r="AH730" s="54"/>
      <c r="AI730" s="54"/>
      <c r="AJ730" s="54"/>
    </row>
    <row r="731" spans="19:36" s="34" customFormat="1">
      <c r="S731" s="1720"/>
      <c r="T731" s="1720"/>
      <c r="U731" s="1720"/>
      <c r="V731" s="1720"/>
      <c r="X731" s="1720"/>
      <c r="Y731" s="1720"/>
      <c r="Z731" s="1720"/>
      <c r="AA731" s="1720"/>
      <c r="AB731" s="54"/>
      <c r="AC731" s="54"/>
      <c r="AD731" s="54"/>
      <c r="AE731" s="54"/>
      <c r="AF731" s="54"/>
      <c r="AG731" s="54"/>
      <c r="AH731" s="54"/>
      <c r="AI731" s="54"/>
      <c r="AJ731" s="54"/>
    </row>
    <row r="732" spans="19:36" s="34" customFormat="1">
      <c r="S732" s="1720"/>
      <c r="T732" s="1720"/>
      <c r="U732" s="1720"/>
      <c r="V732" s="1720"/>
      <c r="X732" s="1720"/>
      <c r="Y732" s="1720"/>
      <c r="Z732" s="1720"/>
      <c r="AA732" s="1720"/>
      <c r="AB732" s="54"/>
      <c r="AC732" s="54"/>
      <c r="AD732" s="54"/>
      <c r="AE732" s="54"/>
      <c r="AF732" s="54"/>
      <c r="AG732" s="54"/>
      <c r="AH732" s="54"/>
      <c r="AI732" s="54"/>
      <c r="AJ732" s="54"/>
    </row>
    <row r="733" spans="19:36" s="34" customFormat="1">
      <c r="S733" s="1720"/>
      <c r="T733" s="1720"/>
      <c r="U733" s="1720"/>
      <c r="V733" s="1720"/>
      <c r="X733" s="1720"/>
      <c r="Y733" s="1720"/>
      <c r="Z733" s="1720"/>
      <c r="AA733" s="1720"/>
      <c r="AB733" s="54"/>
      <c r="AC733" s="54"/>
      <c r="AD733" s="54"/>
      <c r="AE733" s="54"/>
      <c r="AF733" s="54"/>
      <c r="AG733" s="54"/>
      <c r="AH733" s="54"/>
      <c r="AI733" s="54"/>
      <c r="AJ733" s="54"/>
    </row>
    <row r="734" spans="19:36" s="34" customFormat="1">
      <c r="S734" s="1720"/>
      <c r="T734" s="1720"/>
      <c r="U734" s="1720"/>
      <c r="V734" s="1720"/>
      <c r="X734" s="1720"/>
      <c r="Y734" s="1720"/>
      <c r="Z734" s="1720"/>
      <c r="AA734" s="1720"/>
      <c r="AB734" s="54"/>
      <c r="AC734" s="54"/>
      <c r="AD734" s="54"/>
      <c r="AE734" s="54"/>
      <c r="AF734" s="54"/>
      <c r="AG734" s="54"/>
      <c r="AH734" s="54"/>
      <c r="AI734" s="54"/>
      <c r="AJ734" s="54"/>
    </row>
    <row r="735" spans="19:36" s="34" customFormat="1">
      <c r="S735" s="1720"/>
      <c r="T735" s="1720"/>
      <c r="U735" s="1720"/>
      <c r="V735" s="1720"/>
      <c r="X735" s="1720"/>
      <c r="Y735" s="1720"/>
      <c r="Z735" s="1720"/>
      <c r="AA735" s="1720"/>
      <c r="AB735" s="54"/>
      <c r="AC735" s="54"/>
      <c r="AD735" s="54"/>
      <c r="AE735" s="54"/>
      <c r="AF735" s="54"/>
      <c r="AG735" s="54"/>
      <c r="AH735" s="54"/>
      <c r="AI735" s="54"/>
      <c r="AJ735" s="54"/>
    </row>
    <row r="736" spans="19:36" s="34" customFormat="1">
      <c r="S736" s="1720"/>
      <c r="T736" s="1720"/>
      <c r="U736" s="1720"/>
      <c r="V736" s="1720"/>
      <c r="X736" s="1720"/>
      <c r="Y736" s="1720"/>
      <c r="Z736" s="1720"/>
      <c r="AA736" s="1720"/>
      <c r="AB736" s="54"/>
      <c r="AC736" s="54"/>
      <c r="AD736" s="54"/>
      <c r="AE736" s="54"/>
      <c r="AF736" s="54"/>
      <c r="AG736" s="54"/>
      <c r="AH736" s="54"/>
      <c r="AI736" s="54"/>
      <c r="AJ736" s="54"/>
    </row>
    <row r="737" spans="19:36" s="34" customFormat="1">
      <c r="S737" s="1720"/>
      <c r="T737" s="1720"/>
      <c r="U737" s="1720"/>
      <c r="V737" s="1720"/>
      <c r="X737" s="1720"/>
      <c r="Y737" s="1720"/>
      <c r="Z737" s="1720"/>
      <c r="AA737" s="1720"/>
      <c r="AB737" s="54"/>
      <c r="AC737" s="54"/>
      <c r="AD737" s="54"/>
      <c r="AE737" s="54"/>
      <c r="AF737" s="54"/>
      <c r="AG737" s="54"/>
      <c r="AH737" s="54"/>
      <c r="AI737" s="54"/>
      <c r="AJ737" s="54"/>
    </row>
    <row r="738" spans="19:36" s="34" customFormat="1">
      <c r="S738" s="1720"/>
      <c r="T738" s="1720"/>
      <c r="U738" s="1720"/>
      <c r="V738" s="1720"/>
      <c r="X738" s="1720"/>
      <c r="Y738" s="1720"/>
      <c r="Z738" s="1720"/>
      <c r="AA738" s="1720"/>
      <c r="AB738" s="54"/>
      <c r="AC738" s="54"/>
      <c r="AD738" s="54"/>
      <c r="AE738" s="54"/>
      <c r="AF738" s="54"/>
      <c r="AG738" s="54"/>
      <c r="AH738" s="54"/>
      <c r="AI738" s="54"/>
      <c r="AJ738" s="54"/>
    </row>
    <row r="739" spans="19:36" s="34" customFormat="1">
      <c r="S739" s="1720"/>
      <c r="T739" s="1720"/>
      <c r="U739" s="1720"/>
      <c r="V739" s="1720"/>
      <c r="X739" s="1720"/>
      <c r="Y739" s="1720"/>
      <c r="Z739" s="1720"/>
      <c r="AA739" s="1720"/>
      <c r="AB739" s="54"/>
      <c r="AC739" s="54"/>
      <c r="AD739" s="54"/>
      <c r="AE739" s="54"/>
      <c r="AF739" s="54"/>
      <c r="AG739" s="54"/>
      <c r="AH739" s="54"/>
      <c r="AI739" s="54"/>
      <c r="AJ739" s="54"/>
    </row>
    <row r="740" spans="19:36" s="34" customFormat="1">
      <c r="S740" s="1720"/>
      <c r="T740" s="1720"/>
      <c r="U740" s="1720"/>
      <c r="V740" s="1720"/>
      <c r="X740" s="1720"/>
      <c r="Y740" s="1720"/>
      <c r="Z740" s="1720"/>
      <c r="AA740" s="1720"/>
      <c r="AB740" s="54"/>
      <c r="AC740" s="54"/>
      <c r="AD740" s="54"/>
      <c r="AE740" s="54"/>
      <c r="AF740" s="54"/>
      <c r="AG740" s="54"/>
      <c r="AH740" s="54"/>
      <c r="AI740" s="54"/>
      <c r="AJ740" s="54"/>
    </row>
    <row r="741" spans="19:36" s="34" customFormat="1">
      <c r="S741" s="1720"/>
      <c r="T741" s="1720"/>
      <c r="U741" s="1720"/>
      <c r="V741" s="1720"/>
      <c r="X741" s="1720"/>
      <c r="Y741" s="1720"/>
      <c r="Z741" s="1720"/>
      <c r="AA741" s="1720"/>
      <c r="AB741" s="54"/>
      <c r="AC741" s="54"/>
      <c r="AD741" s="54"/>
      <c r="AE741" s="54"/>
      <c r="AF741" s="54"/>
      <c r="AG741" s="54"/>
      <c r="AH741" s="54"/>
      <c r="AI741" s="54"/>
      <c r="AJ741" s="54"/>
    </row>
    <row r="742" spans="19:36" s="34" customFormat="1">
      <c r="S742" s="1720"/>
      <c r="T742" s="1720"/>
      <c r="U742" s="1720"/>
      <c r="V742" s="1720"/>
      <c r="X742" s="1720"/>
      <c r="Y742" s="1720"/>
      <c r="Z742" s="1720"/>
      <c r="AA742" s="1720"/>
      <c r="AB742" s="54"/>
      <c r="AC742" s="54"/>
      <c r="AD742" s="54"/>
      <c r="AE742" s="54"/>
      <c r="AF742" s="54"/>
      <c r="AG742" s="54"/>
      <c r="AH742" s="54"/>
      <c r="AI742" s="54"/>
      <c r="AJ742" s="54"/>
    </row>
    <row r="743" spans="19:36" s="34" customFormat="1">
      <c r="S743" s="1720"/>
      <c r="T743" s="1720"/>
      <c r="U743" s="1720"/>
      <c r="V743" s="1720"/>
      <c r="X743" s="1720"/>
      <c r="Y743" s="1720"/>
      <c r="Z743" s="1720"/>
      <c r="AA743" s="1720"/>
      <c r="AB743" s="54"/>
      <c r="AC743" s="54"/>
      <c r="AD743" s="54"/>
      <c r="AE743" s="54"/>
      <c r="AF743" s="54"/>
      <c r="AG743" s="54"/>
      <c r="AH743" s="54"/>
      <c r="AI743" s="54"/>
      <c r="AJ743" s="54"/>
    </row>
    <row r="744" spans="19:36" s="34" customFormat="1">
      <c r="S744" s="1720"/>
      <c r="T744" s="1720"/>
      <c r="U744" s="1720"/>
      <c r="V744" s="1720"/>
      <c r="X744" s="1720"/>
      <c r="Y744" s="1720"/>
      <c r="Z744" s="1720"/>
      <c r="AA744" s="1720"/>
      <c r="AB744" s="54"/>
      <c r="AC744" s="54"/>
      <c r="AD744" s="54"/>
      <c r="AE744" s="54"/>
      <c r="AF744" s="54"/>
      <c r="AG744" s="54"/>
      <c r="AH744" s="54"/>
      <c r="AI744" s="54"/>
      <c r="AJ744" s="54"/>
    </row>
    <row r="745" spans="19:36" s="34" customFormat="1">
      <c r="S745" s="1720"/>
      <c r="T745" s="1720"/>
      <c r="U745" s="1720"/>
      <c r="V745" s="1720"/>
      <c r="X745" s="1720"/>
      <c r="Y745" s="1720"/>
      <c r="Z745" s="1720"/>
      <c r="AA745" s="1720"/>
      <c r="AB745" s="54"/>
      <c r="AC745" s="54"/>
      <c r="AD745" s="54"/>
      <c r="AE745" s="54"/>
      <c r="AF745" s="54"/>
      <c r="AG745" s="54"/>
      <c r="AH745" s="54"/>
      <c r="AI745" s="54"/>
      <c r="AJ745" s="54"/>
    </row>
    <row r="746" spans="19:36" s="34" customFormat="1">
      <c r="S746" s="1720"/>
      <c r="T746" s="1720"/>
      <c r="U746" s="1720"/>
      <c r="V746" s="1720"/>
      <c r="X746" s="1720"/>
      <c r="Y746" s="1720"/>
      <c r="Z746" s="1720"/>
      <c r="AA746" s="1720"/>
      <c r="AB746" s="54"/>
      <c r="AC746" s="54"/>
      <c r="AD746" s="54"/>
      <c r="AE746" s="54"/>
      <c r="AF746" s="54"/>
      <c r="AG746" s="54"/>
      <c r="AH746" s="54"/>
      <c r="AI746" s="54"/>
      <c r="AJ746" s="54"/>
    </row>
    <row r="747" spans="19:36" s="34" customFormat="1">
      <c r="S747" s="1720"/>
      <c r="T747" s="1720"/>
      <c r="U747" s="1720"/>
      <c r="V747" s="1720"/>
      <c r="X747" s="1720"/>
      <c r="Y747" s="1720"/>
      <c r="Z747" s="1720"/>
      <c r="AA747" s="1720"/>
      <c r="AB747" s="54"/>
      <c r="AC747" s="54"/>
      <c r="AD747" s="54"/>
      <c r="AE747" s="54"/>
      <c r="AF747" s="54"/>
      <c r="AG747" s="54"/>
      <c r="AH747" s="54"/>
      <c r="AI747" s="54"/>
      <c r="AJ747" s="54"/>
    </row>
    <row r="748" spans="19:36" s="34" customFormat="1">
      <c r="S748" s="1720"/>
      <c r="T748" s="1720"/>
      <c r="U748" s="1720"/>
      <c r="V748" s="1720"/>
      <c r="X748" s="1720"/>
      <c r="Y748" s="1720"/>
      <c r="Z748" s="1720"/>
      <c r="AA748" s="1720"/>
      <c r="AB748" s="54"/>
      <c r="AC748" s="54"/>
      <c r="AD748" s="54"/>
      <c r="AE748" s="54"/>
      <c r="AF748" s="54"/>
      <c r="AG748" s="54"/>
      <c r="AH748" s="54"/>
      <c r="AI748" s="54"/>
      <c r="AJ748" s="54"/>
    </row>
    <row r="749" spans="19:36" s="34" customFormat="1">
      <c r="S749" s="1720"/>
      <c r="T749" s="1720"/>
      <c r="U749" s="1720"/>
      <c r="V749" s="1720"/>
      <c r="X749" s="1720"/>
      <c r="Y749" s="1720"/>
      <c r="Z749" s="1720"/>
      <c r="AA749" s="1720"/>
      <c r="AB749" s="54"/>
      <c r="AC749" s="54"/>
      <c r="AD749" s="54"/>
      <c r="AE749" s="54"/>
      <c r="AF749" s="54"/>
      <c r="AG749" s="54"/>
      <c r="AH749" s="54"/>
      <c r="AI749" s="54"/>
      <c r="AJ749" s="54"/>
    </row>
    <row r="750" spans="19:36" s="34" customFormat="1">
      <c r="S750" s="1720"/>
      <c r="T750" s="1720"/>
      <c r="U750" s="1720"/>
      <c r="V750" s="1720"/>
      <c r="X750" s="1720"/>
      <c r="Y750" s="1720"/>
      <c r="Z750" s="1720"/>
      <c r="AA750" s="1720"/>
      <c r="AB750" s="54"/>
      <c r="AC750" s="54"/>
      <c r="AD750" s="54"/>
      <c r="AE750" s="54"/>
      <c r="AF750" s="54"/>
      <c r="AG750" s="54"/>
      <c r="AH750" s="54"/>
      <c r="AI750" s="54"/>
      <c r="AJ750" s="54"/>
    </row>
    <row r="751" spans="19:36" s="34" customFormat="1">
      <c r="S751" s="1720"/>
      <c r="T751" s="1720"/>
      <c r="U751" s="1720"/>
      <c r="V751" s="1720"/>
      <c r="X751" s="1720"/>
      <c r="Y751" s="1720"/>
      <c r="Z751" s="1720"/>
      <c r="AA751" s="1720"/>
      <c r="AB751" s="54"/>
      <c r="AC751" s="54"/>
      <c r="AD751" s="54"/>
      <c r="AE751" s="54"/>
      <c r="AF751" s="54"/>
      <c r="AG751" s="54"/>
      <c r="AH751" s="54"/>
      <c r="AI751" s="54"/>
      <c r="AJ751" s="54"/>
    </row>
    <row r="752" spans="19:36" s="34" customFormat="1">
      <c r="S752" s="1720"/>
      <c r="T752" s="1720"/>
      <c r="U752" s="1720"/>
      <c r="V752" s="1720"/>
      <c r="X752" s="1720"/>
      <c r="Y752" s="1720"/>
      <c r="Z752" s="1720"/>
      <c r="AA752" s="1720"/>
      <c r="AB752" s="54"/>
      <c r="AC752" s="54"/>
      <c r="AD752" s="54"/>
      <c r="AE752" s="54"/>
      <c r="AF752" s="54"/>
      <c r="AG752" s="54"/>
      <c r="AH752" s="54"/>
      <c r="AI752" s="54"/>
      <c r="AJ752" s="54"/>
    </row>
    <row r="753" spans="19:36" s="34" customFormat="1">
      <c r="S753" s="1720"/>
      <c r="T753" s="1720"/>
      <c r="U753" s="1720"/>
      <c r="V753" s="1720"/>
      <c r="X753" s="1720"/>
      <c r="Y753" s="1720"/>
      <c r="Z753" s="1720"/>
      <c r="AA753" s="1720"/>
      <c r="AB753" s="54"/>
      <c r="AC753" s="54"/>
      <c r="AD753" s="54"/>
      <c r="AE753" s="54"/>
      <c r="AF753" s="54"/>
      <c r="AG753" s="54"/>
      <c r="AH753" s="54"/>
      <c r="AI753" s="54"/>
      <c r="AJ753" s="54"/>
    </row>
    <row r="754" spans="19:36" s="34" customFormat="1">
      <c r="S754" s="1720"/>
      <c r="T754" s="1720"/>
      <c r="U754" s="1720"/>
      <c r="V754" s="1720"/>
      <c r="X754" s="1720"/>
      <c r="Y754" s="1720"/>
      <c r="Z754" s="1720"/>
      <c r="AA754" s="1720"/>
      <c r="AB754" s="54"/>
      <c r="AC754" s="54"/>
      <c r="AD754" s="54"/>
      <c r="AE754" s="54"/>
      <c r="AF754" s="54"/>
      <c r="AG754" s="54"/>
      <c r="AH754" s="54"/>
      <c r="AI754" s="54"/>
      <c r="AJ754" s="54"/>
    </row>
    <row r="755" spans="19:36" s="34" customFormat="1">
      <c r="S755" s="1720"/>
      <c r="T755" s="1720"/>
      <c r="U755" s="1720"/>
      <c r="V755" s="1720"/>
      <c r="X755" s="1720"/>
      <c r="Y755" s="1720"/>
      <c r="Z755" s="1720"/>
      <c r="AA755" s="1720"/>
      <c r="AB755" s="54"/>
      <c r="AC755" s="54"/>
      <c r="AD755" s="54"/>
      <c r="AE755" s="54"/>
      <c r="AF755" s="54"/>
      <c r="AG755" s="54"/>
      <c r="AH755" s="54"/>
      <c r="AI755" s="54"/>
      <c r="AJ755" s="54"/>
    </row>
    <row r="756" spans="19:36" s="34" customFormat="1">
      <c r="S756" s="1720"/>
      <c r="T756" s="1720"/>
      <c r="U756" s="1720"/>
      <c r="V756" s="1720"/>
      <c r="X756" s="1720"/>
      <c r="Y756" s="1720"/>
      <c r="Z756" s="1720"/>
      <c r="AA756" s="1720"/>
      <c r="AB756" s="54"/>
      <c r="AC756" s="54"/>
      <c r="AD756" s="54"/>
      <c r="AE756" s="54"/>
      <c r="AF756" s="54"/>
      <c r="AG756" s="54"/>
      <c r="AH756" s="54"/>
      <c r="AI756" s="54"/>
      <c r="AJ756" s="54"/>
    </row>
    <row r="757" spans="19:36" s="34" customFormat="1">
      <c r="S757" s="1720"/>
      <c r="T757" s="1720"/>
      <c r="U757" s="1720"/>
      <c r="V757" s="1720"/>
      <c r="X757" s="1720"/>
      <c r="Y757" s="1720"/>
      <c r="Z757" s="1720"/>
      <c r="AA757" s="1720"/>
      <c r="AB757" s="54"/>
      <c r="AC757" s="54"/>
      <c r="AD757" s="54"/>
      <c r="AE757" s="54"/>
      <c r="AF757" s="54"/>
      <c r="AG757" s="54"/>
      <c r="AH757" s="54"/>
      <c r="AI757" s="54"/>
      <c r="AJ757" s="54"/>
    </row>
    <row r="758" spans="19:36" s="34" customFormat="1">
      <c r="S758" s="1720"/>
      <c r="T758" s="1720"/>
      <c r="U758" s="1720"/>
      <c r="V758" s="1720"/>
      <c r="X758" s="1720"/>
      <c r="Y758" s="1720"/>
      <c r="Z758" s="1720"/>
      <c r="AA758" s="1720"/>
      <c r="AB758" s="54"/>
      <c r="AC758" s="54"/>
      <c r="AD758" s="54"/>
      <c r="AE758" s="54"/>
      <c r="AF758" s="54"/>
      <c r="AG758" s="54"/>
      <c r="AH758" s="54"/>
      <c r="AI758" s="54"/>
      <c r="AJ758" s="54"/>
    </row>
    <row r="759" spans="19:36" s="34" customFormat="1">
      <c r="S759" s="1720"/>
      <c r="T759" s="1720"/>
      <c r="U759" s="1720"/>
      <c r="V759" s="1720"/>
      <c r="X759" s="1720"/>
      <c r="Y759" s="1720"/>
      <c r="Z759" s="1720"/>
      <c r="AA759" s="1720"/>
      <c r="AB759" s="54"/>
      <c r="AC759" s="54"/>
      <c r="AD759" s="54"/>
      <c r="AE759" s="54"/>
      <c r="AF759" s="54"/>
      <c r="AG759" s="54"/>
      <c r="AH759" s="54"/>
      <c r="AI759" s="54"/>
      <c r="AJ759" s="54"/>
    </row>
    <row r="760" spans="19:36" s="34" customFormat="1">
      <c r="S760" s="1720"/>
      <c r="T760" s="1720"/>
      <c r="U760" s="1720"/>
      <c r="V760" s="1720"/>
      <c r="X760" s="1720"/>
      <c r="Y760" s="1720"/>
      <c r="Z760" s="1720"/>
      <c r="AA760" s="1720"/>
      <c r="AB760" s="54"/>
      <c r="AC760" s="54"/>
      <c r="AD760" s="54"/>
      <c r="AE760" s="54"/>
      <c r="AF760" s="54"/>
      <c r="AG760" s="54"/>
      <c r="AH760" s="54"/>
      <c r="AI760" s="54"/>
      <c r="AJ760" s="54"/>
    </row>
    <row r="761" spans="19:36" s="34" customFormat="1">
      <c r="S761" s="1720"/>
      <c r="T761" s="1720"/>
      <c r="U761" s="1720"/>
      <c r="V761" s="1720"/>
      <c r="X761" s="1720"/>
      <c r="Y761" s="1720"/>
      <c r="Z761" s="1720"/>
      <c r="AA761" s="1720"/>
      <c r="AB761" s="54"/>
      <c r="AC761" s="54"/>
      <c r="AD761" s="54"/>
      <c r="AE761" s="54"/>
      <c r="AF761" s="54"/>
      <c r="AG761" s="54"/>
      <c r="AH761" s="54"/>
      <c r="AI761" s="54"/>
      <c r="AJ761" s="54"/>
    </row>
    <row r="762" spans="19:36" s="34" customFormat="1">
      <c r="S762" s="1720"/>
      <c r="T762" s="1720"/>
      <c r="U762" s="1720"/>
      <c r="V762" s="1720"/>
      <c r="X762" s="1720"/>
      <c r="Y762" s="1720"/>
      <c r="Z762" s="1720"/>
      <c r="AA762" s="1720"/>
      <c r="AB762" s="54"/>
      <c r="AC762" s="54"/>
      <c r="AD762" s="54"/>
      <c r="AE762" s="54"/>
      <c r="AF762" s="54"/>
      <c r="AG762" s="54"/>
      <c r="AH762" s="54"/>
      <c r="AI762" s="54"/>
      <c r="AJ762" s="54"/>
    </row>
    <row r="763" spans="19:36" s="34" customFormat="1">
      <c r="S763" s="1720"/>
      <c r="T763" s="1720"/>
      <c r="U763" s="1720"/>
      <c r="V763" s="1720"/>
      <c r="X763" s="1720"/>
      <c r="Y763" s="1720"/>
      <c r="Z763" s="1720"/>
      <c r="AA763" s="1720"/>
      <c r="AB763" s="54"/>
      <c r="AC763" s="54"/>
      <c r="AD763" s="54"/>
      <c r="AE763" s="54"/>
      <c r="AF763" s="54"/>
      <c r="AG763" s="54"/>
      <c r="AH763" s="54"/>
      <c r="AI763" s="54"/>
      <c r="AJ763" s="54"/>
    </row>
    <row r="764" spans="19:36" s="34" customFormat="1">
      <c r="S764" s="1720"/>
      <c r="T764" s="1720"/>
      <c r="U764" s="1720"/>
      <c r="V764" s="1720"/>
      <c r="X764" s="1720"/>
      <c r="Y764" s="1720"/>
      <c r="Z764" s="1720"/>
      <c r="AA764" s="1720"/>
      <c r="AB764" s="54"/>
      <c r="AC764" s="54"/>
      <c r="AD764" s="54"/>
      <c r="AE764" s="54"/>
      <c r="AF764" s="54"/>
      <c r="AG764" s="54"/>
      <c r="AH764" s="54"/>
      <c r="AI764" s="54"/>
      <c r="AJ764" s="54"/>
    </row>
    <row r="765" spans="19:36" s="34" customFormat="1">
      <c r="S765" s="1720"/>
      <c r="T765" s="1720"/>
      <c r="U765" s="1720"/>
      <c r="V765" s="1720"/>
      <c r="X765" s="1720"/>
      <c r="Y765" s="1720"/>
      <c r="Z765" s="1720"/>
      <c r="AA765" s="1720"/>
      <c r="AB765" s="54"/>
      <c r="AC765" s="54"/>
      <c r="AD765" s="54"/>
      <c r="AE765" s="54"/>
      <c r="AF765" s="54"/>
      <c r="AG765" s="54"/>
      <c r="AH765" s="54"/>
      <c r="AI765" s="54"/>
      <c r="AJ765" s="54"/>
    </row>
    <row r="766" spans="19:36" s="34" customFormat="1">
      <c r="S766" s="1720"/>
      <c r="T766" s="1720"/>
      <c r="U766" s="1720"/>
      <c r="V766" s="1720"/>
      <c r="X766" s="1720"/>
      <c r="Y766" s="1720"/>
      <c r="Z766" s="1720"/>
      <c r="AA766" s="1720"/>
      <c r="AB766" s="54"/>
      <c r="AC766" s="54"/>
      <c r="AD766" s="54"/>
      <c r="AE766" s="54"/>
      <c r="AF766" s="54"/>
      <c r="AG766" s="54"/>
      <c r="AH766" s="54"/>
      <c r="AI766" s="54"/>
      <c r="AJ766" s="54"/>
    </row>
    <row r="767" spans="19:36" s="34" customFormat="1">
      <c r="S767" s="1720"/>
      <c r="T767" s="1720"/>
      <c r="U767" s="1720"/>
      <c r="V767" s="1720"/>
      <c r="X767" s="1720"/>
      <c r="Y767" s="1720"/>
      <c r="Z767" s="1720"/>
      <c r="AA767" s="1720"/>
      <c r="AB767" s="54"/>
      <c r="AC767" s="54"/>
      <c r="AD767" s="54"/>
      <c r="AE767" s="54"/>
      <c r="AF767" s="54"/>
      <c r="AG767" s="54"/>
      <c r="AH767" s="54"/>
      <c r="AI767" s="54"/>
      <c r="AJ767" s="54"/>
    </row>
    <row r="768" spans="19:36" s="34" customFormat="1">
      <c r="S768" s="1720"/>
      <c r="T768" s="1720"/>
      <c r="U768" s="1720"/>
      <c r="V768" s="1720"/>
      <c r="X768" s="1720"/>
      <c r="Y768" s="1720"/>
      <c r="Z768" s="1720"/>
      <c r="AA768" s="1720"/>
      <c r="AB768" s="54"/>
      <c r="AC768" s="54"/>
      <c r="AD768" s="54"/>
      <c r="AE768" s="54"/>
      <c r="AF768" s="54"/>
      <c r="AG768" s="54"/>
      <c r="AH768" s="54"/>
      <c r="AI768" s="54"/>
      <c r="AJ768" s="54"/>
    </row>
    <row r="769" spans="19:36" s="34" customFormat="1">
      <c r="S769" s="1720"/>
      <c r="T769" s="1720"/>
      <c r="U769" s="1720"/>
      <c r="V769" s="1720"/>
      <c r="X769" s="1720"/>
      <c r="Y769" s="1720"/>
      <c r="Z769" s="1720"/>
      <c r="AA769" s="1720"/>
      <c r="AB769" s="54"/>
      <c r="AC769" s="54"/>
      <c r="AD769" s="54"/>
      <c r="AE769" s="54"/>
      <c r="AF769" s="54"/>
      <c r="AG769" s="54"/>
      <c r="AH769" s="54"/>
      <c r="AI769" s="54"/>
      <c r="AJ769" s="54"/>
    </row>
    <row r="770" spans="19:36" s="34" customFormat="1">
      <c r="S770" s="1720"/>
      <c r="T770" s="1720"/>
      <c r="U770" s="1720"/>
      <c r="V770" s="1720"/>
      <c r="X770" s="1720"/>
      <c r="Y770" s="1720"/>
      <c r="Z770" s="1720"/>
      <c r="AA770" s="1720"/>
      <c r="AB770" s="54"/>
      <c r="AC770" s="54"/>
      <c r="AD770" s="54"/>
      <c r="AE770" s="54"/>
      <c r="AF770" s="54"/>
      <c r="AG770" s="54"/>
      <c r="AH770" s="54"/>
      <c r="AI770" s="54"/>
      <c r="AJ770" s="54"/>
    </row>
    <row r="771" spans="19:36" s="34" customFormat="1">
      <c r="S771" s="1720"/>
      <c r="T771" s="1720"/>
      <c r="U771" s="1720"/>
      <c r="V771" s="1720"/>
      <c r="X771" s="1720"/>
      <c r="Y771" s="1720"/>
      <c r="Z771" s="1720"/>
      <c r="AA771" s="1720"/>
      <c r="AB771" s="54"/>
      <c r="AC771" s="54"/>
      <c r="AD771" s="54"/>
      <c r="AE771" s="54"/>
      <c r="AF771" s="54"/>
      <c r="AG771" s="54"/>
      <c r="AH771" s="54"/>
      <c r="AI771" s="54"/>
      <c r="AJ771" s="54"/>
    </row>
    <row r="772" spans="19:36" s="34" customFormat="1">
      <c r="S772" s="1720"/>
      <c r="T772" s="1720"/>
      <c r="U772" s="1720"/>
      <c r="V772" s="1720"/>
      <c r="X772" s="1720"/>
      <c r="Y772" s="1720"/>
      <c r="Z772" s="1720"/>
      <c r="AA772" s="1720"/>
      <c r="AB772" s="54"/>
      <c r="AC772" s="54"/>
      <c r="AD772" s="54"/>
      <c r="AE772" s="54"/>
      <c r="AF772" s="54"/>
      <c r="AG772" s="54"/>
      <c r="AH772" s="54"/>
      <c r="AI772" s="54"/>
      <c r="AJ772" s="54"/>
    </row>
    <row r="773" spans="19:36" s="34" customFormat="1">
      <c r="S773" s="1720"/>
      <c r="T773" s="1720"/>
      <c r="U773" s="1720"/>
      <c r="V773" s="1720"/>
      <c r="X773" s="1720"/>
      <c r="Y773" s="1720"/>
      <c r="Z773" s="1720"/>
      <c r="AA773" s="1720"/>
      <c r="AB773" s="54"/>
      <c r="AC773" s="54"/>
      <c r="AD773" s="54"/>
      <c r="AE773" s="54"/>
      <c r="AF773" s="54"/>
      <c r="AG773" s="54"/>
      <c r="AH773" s="54"/>
      <c r="AI773" s="54"/>
      <c r="AJ773" s="54"/>
    </row>
    <row r="774" spans="19:36" s="34" customFormat="1">
      <c r="S774" s="1720"/>
      <c r="T774" s="1720"/>
      <c r="U774" s="1720"/>
      <c r="V774" s="1720"/>
      <c r="X774" s="1720"/>
      <c r="Y774" s="1720"/>
      <c r="Z774" s="1720"/>
      <c r="AA774" s="1720"/>
      <c r="AB774" s="54"/>
      <c r="AC774" s="54"/>
      <c r="AD774" s="54"/>
      <c r="AE774" s="54"/>
      <c r="AF774" s="54"/>
      <c r="AG774" s="54"/>
      <c r="AH774" s="54"/>
      <c r="AI774" s="54"/>
      <c r="AJ774" s="54"/>
    </row>
    <row r="775" spans="19:36" s="34" customFormat="1">
      <c r="S775" s="1720"/>
      <c r="T775" s="1720"/>
      <c r="U775" s="1720"/>
      <c r="V775" s="1720"/>
      <c r="X775" s="1720"/>
      <c r="Y775" s="1720"/>
      <c r="Z775" s="1720"/>
      <c r="AA775" s="1720"/>
      <c r="AB775" s="54"/>
      <c r="AC775" s="54"/>
      <c r="AD775" s="54"/>
      <c r="AE775" s="54"/>
      <c r="AF775" s="54"/>
      <c r="AG775" s="54"/>
      <c r="AH775" s="54"/>
      <c r="AI775" s="54"/>
      <c r="AJ775" s="54"/>
    </row>
    <row r="776" spans="19:36" s="34" customFormat="1">
      <c r="S776" s="1720"/>
      <c r="T776" s="1720"/>
      <c r="U776" s="1720"/>
      <c r="V776" s="1720"/>
      <c r="X776" s="1720"/>
      <c r="Y776" s="1720"/>
      <c r="Z776" s="1720"/>
      <c r="AA776" s="1720"/>
      <c r="AB776" s="54"/>
      <c r="AC776" s="54"/>
      <c r="AD776" s="54"/>
      <c r="AE776" s="54"/>
      <c r="AF776" s="54"/>
      <c r="AG776" s="54"/>
      <c r="AH776" s="54"/>
      <c r="AI776" s="54"/>
      <c r="AJ776" s="54"/>
    </row>
    <row r="777" spans="19:36" s="34" customFormat="1">
      <c r="S777" s="1720"/>
      <c r="T777" s="1720"/>
      <c r="U777" s="1720"/>
      <c r="V777" s="1720"/>
      <c r="X777" s="1720"/>
      <c r="Y777" s="1720"/>
      <c r="Z777" s="1720"/>
      <c r="AA777" s="1720"/>
      <c r="AB777" s="54"/>
      <c r="AC777" s="54"/>
      <c r="AD777" s="54"/>
      <c r="AE777" s="54"/>
      <c r="AF777" s="54"/>
      <c r="AG777" s="54"/>
      <c r="AH777" s="54"/>
      <c r="AI777" s="54"/>
      <c r="AJ777" s="54"/>
    </row>
    <row r="778" spans="19:36" s="34" customFormat="1">
      <c r="S778" s="1720"/>
      <c r="T778" s="1720"/>
      <c r="U778" s="1720"/>
      <c r="V778" s="1720"/>
      <c r="X778" s="1720"/>
      <c r="Y778" s="1720"/>
      <c r="Z778" s="1720"/>
      <c r="AA778" s="1720"/>
      <c r="AB778" s="54"/>
      <c r="AC778" s="54"/>
      <c r="AD778" s="54"/>
      <c r="AE778" s="54"/>
      <c r="AF778" s="54"/>
      <c r="AG778" s="54"/>
      <c r="AH778" s="54"/>
      <c r="AI778" s="54"/>
      <c r="AJ778" s="54"/>
    </row>
    <row r="779" spans="19:36" s="34" customFormat="1">
      <c r="S779" s="1720"/>
      <c r="T779" s="1720"/>
      <c r="U779" s="1720"/>
      <c r="V779" s="1720"/>
      <c r="X779" s="1720"/>
      <c r="Y779" s="1720"/>
      <c r="Z779" s="1720"/>
      <c r="AA779" s="1720"/>
      <c r="AB779" s="54"/>
      <c r="AC779" s="54"/>
      <c r="AD779" s="54"/>
      <c r="AE779" s="54"/>
      <c r="AF779" s="54"/>
      <c r="AG779" s="54"/>
      <c r="AH779" s="54"/>
      <c r="AI779" s="54"/>
      <c r="AJ779" s="54"/>
    </row>
    <row r="780" spans="19:36" s="34" customFormat="1">
      <c r="S780" s="1720"/>
      <c r="T780" s="1720"/>
      <c r="U780" s="1720"/>
      <c r="V780" s="1720"/>
      <c r="X780" s="1720"/>
      <c r="Y780" s="1720"/>
      <c r="Z780" s="1720"/>
      <c r="AA780" s="1720"/>
      <c r="AB780" s="54"/>
      <c r="AC780" s="54"/>
      <c r="AD780" s="54"/>
      <c r="AE780" s="54"/>
      <c r="AF780" s="54"/>
      <c r="AG780" s="54"/>
      <c r="AH780" s="54"/>
      <c r="AI780" s="54"/>
      <c r="AJ780" s="54"/>
    </row>
    <row r="781" spans="19:36" s="34" customFormat="1">
      <c r="S781" s="1720"/>
      <c r="T781" s="1720"/>
      <c r="U781" s="1720"/>
      <c r="V781" s="1720"/>
      <c r="X781" s="1720"/>
      <c r="Y781" s="1720"/>
      <c r="Z781" s="1720"/>
      <c r="AA781" s="1720"/>
      <c r="AB781" s="54"/>
      <c r="AC781" s="54"/>
      <c r="AD781" s="54"/>
      <c r="AE781" s="54"/>
      <c r="AF781" s="54"/>
      <c r="AG781" s="54"/>
      <c r="AH781" s="54"/>
      <c r="AI781" s="54"/>
      <c r="AJ781" s="54"/>
    </row>
    <row r="782" spans="19:36" s="34" customFormat="1">
      <c r="S782" s="1720"/>
      <c r="T782" s="1720"/>
      <c r="U782" s="1720"/>
      <c r="V782" s="1720"/>
      <c r="X782" s="1720"/>
      <c r="Y782" s="1720"/>
      <c r="Z782" s="1720"/>
      <c r="AA782" s="1720"/>
      <c r="AB782" s="54"/>
      <c r="AC782" s="54"/>
      <c r="AD782" s="54"/>
      <c r="AE782" s="54"/>
      <c r="AF782" s="54"/>
      <c r="AG782" s="54"/>
      <c r="AH782" s="54"/>
      <c r="AI782" s="54"/>
      <c r="AJ782" s="54"/>
    </row>
    <row r="783" spans="19:36" s="34" customFormat="1">
      <c r="S783" s="1720"/>
      <c r="T783" s="1720"/>
      <c r="U783" s="1720"/>
      <c r="V783" s="1720"/>
      <c r="X783" s="1720"/>
      <c r="Y783" s="1720"/>
      <c r="Z783" s="1720"/>
      <c r="AA783" s="1720"/>
      <c r="AB783" s="54"/>
      <c r="AC783" s="54"/>
      <c r="AD783" s="54"/>
      <c r="AE783" s="54"/>
      <c r="AF783" s="54"/>
      <c r="AG783" s="54"/>
      <c r="AH783" s="54"/>
      <c r="AI783" s="54"/>
      <c r="AJ783" s="54"/>
    </row>
    <row r="784" spans="19:36" s="34" customFormat="1">
      <c r="S784" s="1720"/>
      <c r="T784" s="1720"/>
      <c r="U784" s="1720"/>
      <c r="V784" s="1720"/>
      <c r="X784" s="1720"/>
      <c r="Y784" s="1720"/>
      <c r="Z784" s="1720"/>
      <c r="AA784" s="1720"/>
      <c r="AB784" s="54"/>
      <c r="AC784" s="54"/>
      <c r="AD784" s="54"/>
      <c r="AE784" s="54"/>
      <c r="AF784" s="54"/>
      <c r="AG784" s="54"/>
      <c r="AH784" s="54"/>
      <c r="AI784" s="54"/>
      <c r="AJ784" s="54"/>
    </row>
    <row r="785" spans="19:36" s="34" customFormat="1">
      <c r="S785" s="1720"/>
      <c r="T785" s="1720"/>
      <c r="U785" s="1720"/>
      <c r="V785" s="1720"/>
      <c r="X785" s="1720"/>
      <c r="Y785" s="1720"/>
      <c r="Z785" s="1720"/>
      <c r="AA785" s="1720"/>
      <c r="AB785" s="54"/>
      <c r="AC785" s="54"/>
      <c r="AD785" s="54"/>
      <c r="AE785" s="54"/>
      <c r="AF785" s="54"/>
      <c r="AG785" s="54"/>
      <c r="AH785" s="54"/>
      <c r="AI785" s="54"/>
      <c r="AJ785" s="54"/>
    </row>
    <row r="786" spans="19:36" s="34" customFormat="1">
      <c r="S786" s="1720"/>
      <c r="T786" s="1720"/>
      <c r="U786" s="1720"/>
      <c r="V786" s="1720"/>
      <c r="X786" s="1720"/>
      <c r="Y786" s="1720"/>
      <c r="Z786" s="1720"/>
      <c r="AA786" s="1720"/>
      <c r="AB786" s="54"/>
      <c r="AC786" s="54"/>
      <c r="AD786" s="54"/>
      <c r="AE786" s="54"/>
      <c r="AF786" s="54"/>
      <c r="AG786" s="54"/>
      <c r="AH786" s="54"/>
      <c r="AI786" s="54"/>
      <c r="AJ786" s="54"/>
    </row>
    <row r="787" spans="19:36" s="34" customFormat="1">
      <c r="S787" s="1720"/>
      <c r="T787" s="1720"/>
      <c r="U787" s="1720"/>
      <c r="V787" s="1720"/>
      <c r="X787" s="1720"/>
      <c r="Y787" s="1720"/>
      <c r="Z787" s="1720"/>
      <c r="AA787" s="1720"/>
      <c r="AB787" s="54"/>
      <c r="AC787" s="54"/>
      <c r="AD787" s="54"/>
      <c r="AE787" s="54"/>
      <c r="AF787" s="54"/>
      <c r="AG787" s="54"/>
      <c r="AH787" s="54"/>
      <c r="AI787" s="54"/>
      <c r="AJ787" s="54"/>
    </row>
    <row r="788" spans="19:36" s="34" customFormat="1">
      <c r="S788" s="1720"/>
      <c r="T788" s="1720"/>
      <c r="U788" s="1720"/>
      <c r="V788" s="1720"/>
      <c r="X788" s="1720"/>
      <c r="Y788" s="1720"/>
      <c r="Z788" s="1720"/>
      <c r="AA788" s="1720"/>
      <c r="AB788" s="54"/>
      <c r="AC788" s="54"/>
      <c r="AD788" s="54"/>
      <c r="AE788" s="54"/>
      <c r="AF788" s="54"/>
      <c r="AG788" s="54"/>
      <c r="AH788" s="54"/>
      <c r="AI788" s="54"/>
      <c r="AJ788" s="54"/>
    </row>
    <row r="789" spans="19:36" s="34" customFormat="1">
      <c r="S789" s="1720"/>
      <c r="T789" s="1720"/>
      <c r="U789" s="1720"/>
      <c r="V789" s="1720"/>
      <c r="X789" s="1720"/>
      <c r="Y789" s="1720"/>
      <c r="Z789" s="1720"/>
      <c r="AA789" s="1720"/>
      <c r="AB789" s="54"/>
      <c r="AC789" s="54"/>
      <c r="AD789" s="54"/>
      <c r="AE789" s="54"/>
      <c r="AF789" s="54"/>
      <c r="AG789" s="54"/>
      <c r="AH789" s="54"/>
      <c r="AI789" s="54"/>
      <c r="AJ789" s="54"/>
    </row>
    <row r="790" spans="19:36" s="34" customFormat="1">
      <c r="S790" s="1720"/>
      <c r="T790" s="1720"/>
      <c r="U790" s="1720"/>
      <c r="V790" s="1720"/>
      <c r="X790" s="1720"/>
      <c r="Y790" s="1720"/>
      <c r="Z790" s="1720"/>
      <c r="AA790" s="1720"/>
      <c r="AB790" s="54"/>
      <c r="AC790" s="54"/>
      <c r="AD790" s="54"/>
      <c r="AE790" s="54"/>
      <c r="AF790" s="54"/>
      <c r="AG790" s="54"/>
      <c r="AH790" s="54"/>
      <c r="AI790" s="54"/>
      <c r="AJ790" s="54"/>
    </row>
    <row r="791" spans="19:36" s="34" customFormat="1">
      <c r="S791" s="1720"/>
      <c r="T791" s="1720"/>
      <c r="U791" s="1720"/>
      <c r="V791" s="1720"/>
      <c r="X791" s="1720"/>
      <c r="Y791" s="1720"/>
      <c r="Z791" s="1720"/>
      <c r="AA791" s="1720"/>
      <c r="AB791" s="54"/>
      <c r="AC791" s="54"/>
      <c r="AD791" s="54"/>
      <c r="AE791" s="54"/>
      <c r="AF791" s="54"/>
      <c r="AG791" s="54"/>
      <c r="AH791" s="54"/>
      <c r="AI791" s="54"/>
      <c r="AJ791" s="54"/>
    </row>
    <row r="792" spans="19:36" s="34" customFormat="1">
      <c r="S792" s="1720"/>
      <c r="T792" s="1720"/>
      <c r="U792" s="1720"/>
      <c r="V792" s="1720"/>
      <c r="X792" s="1720"/>
      <c r="Y792" s="1720"/>
      <c r="Z792" s="1720"/>
      <c r="AA792" s="1720"/>
      <c r="AB792" s="54"/>
      <c r="AC792" s="54"/>
      <c r="AD792" s="54"/>
      <c r="AE792" s="54"/>
      <c r="AF792" s="54"/>
      <c r="AG792" s="54"/>
      <c r="AH792" s="54"/>
      <c r="AI792" s="54"/>
      <c r="AJ792" s="54"/>
    </row>
    <row r="793" spans="19:36" s="34" customFormat="1">
      <c r="S793" s="1720"/>
      <c r="T793" s="1720"/>
      <c r="U793" s="1720"/>
      <c r="V793" s="1720"/>
      <c r="X793" s="1720"/>
      <c r="Y793" s="1720"/>
      <c r="Z793" s="1720"/>
      <c r="AA793" s="1720"/>
      <c r="AB793" s="54"/>
      <c r="AC793" s="54"/>
      <c r="AD793" s="54"/>
      <c r="AE793" s="54"/>
      <c r="AF793" s="54"/>
      <c r="AG793" s="54"/>
      <c r="AH793" s="54"/>
      <c r="AI793" s="54"/>
      <c r="AJ793" s="54"/>
    </row>
    <row r="794" spans="19:36" s="34" customFormat="1">
      <c r="S794" s="1720"/>
      <c r="T794" s="1720"/>
      <c r="U794" s="1720"/>
      <c r="V794" s="1720"/>
      <c r="X794" s="1720"/>
      <c r="Y794" s="1720"/>
      <c r="Z794" s="1720"/>
      <c r="AA794" s="1720"/>
      <c r="AB794" s="54"/>
      <c r="AC794" s="54"/>
      <c r="AD794" s="54"/>
      <c r="AE794" s="54"/>
      <c r="AF794" s="54"/>
      <c r="AG794" s="54"/>
      <c r="AH794" s="54"/>
      <c r="AI794" s="54"/>
      <c r="AJ794" s="54"/>
    </row>
    <row r="795" spans="19:36" s="34" customFormat="1">
      <c r="S795" s="1720"/>
      <c r="T795" s="1720"/>
      <c r="U795" s="1720"/>
      <c r="V795" s="1720"/>
      <c r="X795" s="1720"/>
      <c r="Y795" s="1720"/>
      <c r="Z795" s="1720"/>
      <c r="AA795" s="1720"/>
      <c r="AB795" s="54"/>
      <c r="AC795" s="54"/>
      <c r="AD795" s="54"/>
      <c r="AE795" s="54"/>
      <c r="AF795" s="54"/>
      <c r="AG795" s="54"/>
      <c r="AH795" s="54"/>
      <c r="AI795" s="54"/>
      <c r="AJ795" s="54"/>
    </row>
    <row r="796" spans="19:36" s="34" customFormat="1">
      <c r="S796" s="1720"/>
      <c r="T796" s="1720"/>
      <c r="U796" s="1720"/>
      <c r="V796" s="1720"/>
      <c r="X796" s="1720"/>
      <c r="Y796" s="1720"/>
      <c r="Z796" s="1720"/>
      <c r="AA796" s="1720"/>
      <c r="AB796" s="54"/>
      <c r="AC796" s="54"/>
      <c r="AD796" s="54"/>
      <c r="AE796" s="54"/>
      <c r="AF796" s="54"/>
      <c r="AG796" s="54"/>
      <c r="AH796" s="54"/>
      <c r="AI796" s="54"/>
      <c r="AJ796" s="54"/>
    </row>
    <row r="797" spans="19:36" s="34" customFormat="1">
      <c r="S797" s="1720"/>
      <c r="T797" s="1720"/>
      <c r="U797" s="1720"/>
      <c r="V797" s="1720"/>
      <c r="X797" s="1720"/>
      <c r="Y797" s="1720"/>
      <c r="Z797" s="1720"/>
      <c r="AA797" s="1720"/>
      <c r="AB797" s="54"/>
      <c r="AC797" s="54"/>
      <c r="AD797" s="54"/>
      <c r="AE797" s="54"/>
      <c r="AF797" s="54"/>
      <c r="AG797" s="54"/>
      <c r="AH797" s="54"/>
      <c r="AI797" s="54"/>
      <c r="AJ797" s="54"/>
    </row>
    <row r="798" spans="19:36" s="34" customFormat="1">
      <c r="S798" s="1720"/>
      <c r="T798" s="1720"/>
      <c r="U798" s="1720"/>
      <c r="V798" s="1720"/>
      <c r="X798" s="1720"/>
      <c r="Y798" s="1720"/>
      <c r="Z798" s="1720"/>
      <c r="AA798" s="1720"/>
      <c r="AB798" s="54"/>
      <c r="AC798" s="54"/>
      <c r="AD798" s="54"/>
      <c r="AE798" s="54"/>
      <c r="AF798" s="54"/>
      <c r="AG798" s="54"/>
      <c r="AH798" s="54"/>
      <c r="AI798" s="54"/>
      <c r="AJ798" s="54"/>
    </row>
    <row r="799" spans="19:36" s="34" customFormat="1">
      <c r="S799" s="1720"/>
      <c r="T799" s="1720"/>
      <c r="U799" s="1720"/>
      <c r="V799" s="1720"/>
      <c r="X799" s="1720"/>
      <c r="Y799" s="1720"/>
      <c r="Z799" s="1720"/>
      <c r="AA799" s="1720"/>
      <c r="AB799" s="54"/>
      <c r="AC799" s="54"/>
      <c r="AD799" s="54"/>
      <c r="AE799" s="54"/>
      <c r="AF799" s="54"/>
      <c r="AG799" s="54"/>
      <c r="AH799" s="54"/>
      <c r="AI799" s="54"/>
      <c r="AJ799" s="54"/>
    </row>
    <row r="800" spans="19:36" s="34" customFormat="1">
      <c r="S800" s="1720"/>
      <c r="T800" s="1720"/>
      <c r="U800" s="1720"/>
      <c r="V800" s="1720"/>
      <c r="X800" s="1720"/>
      <c r="Y800" s="1720"/>
      <c r="Z800" s="1720"/>
      <c r="AA800" s="1720"/>
      <c r="AB800" s="54"/>
      <c r="AC800" s="54"/>
      <c r="AD800" s="54"/>
      <c r="AE800" s="54"/>
      <c r="AF800" s="54"/>
      <c r="AG800" s="54"/>
      <c r="AH800" s="54"/>
      <c r="AI800" s="54"/>
      <c r="AJ800" s="54"/>
    </row>
    <row r="801" spans="19:36" s="34" customFormat="1">
      <c r="S801" s="1720"/>
      <c r="T801" s="1720"/>
      <c r="U801" s="1720"/>
      <c r="V801" s="1720"/>
      <c r="X801" s="1720"/>
      <c r="Y801" s="1720"/>
      <c r="Z801" s="1720"/>
      <c r="AA801" s="1720"/>
      <c r="AB801" s="54"/>
      <c r="AC801" s="54"/>
      <c r="AD801" s="54"/>
      <c r="AE801" s="54"/>
      <c r="AF801" s="54"/>
      <c r="AG801" s="54"/>
      <c r="AH801" s="54"/>
      <c r="AI801" s="54"/>
      <c r="AJ801" s="54"/>
    </row>
    <row r="802" spans="19:36" s="34" customFormat="1">
      <c r="S802" s="1720"/>
      <c r="T802" s="1720"/>
      <c r="U802" s="1720"/>
      <c r="V802" s="1720"/>
      <c r="X802" s="1720"/>
      <c r="Y802" s="1720"/>
      <c r="Z802" s="1720"/>
      <c r="AA802" s="1720"/>
      <c r="AB802" s="54"/>
      <c r="AC802" s="54"/>
      <c r="AD802" s="54"/>
      <c r="AE802" s="54"/>
      <c r="AF802" s="54"/>
      <c r="AG802" s="54"/>
      <c r="AH802" s="54"/>
      <c r="AI802" s="54"/>
      <c r="AJ802" s="54"/>
    </row>
    <row r="803" spans="19:36" s="34" customFormat="1">
      <c r="S803" s="1720"/>
      <c r="T803" s="1720"/>
      <c r="U803" s="1720"/>
      <c r="V803" s="1720"/>
      <c r="X803" s="1720"/>
      <c r="Y803" s="1720"/>
      <c r="Z803" s="1720"/>
      <c r="AA803" s="1720"/>
      <c r="AB803" s="54"/>
      <c r="AC803" s="54"/>
      <c r="AD803" s="54"/>
      <c r="AE803" s="54"/>
      <c r="AF803" s="54"/>
      <c r="AG803" s="54"/>
      <c r="AH803" s="54"/>
      <c r="AI803" s="54"/>
      <c r="AJ803" s="54"/>
    </row>
    <row r="804" spans="19:36" s="34" customFormat="1">
      <c r="S804" s="1720"/>
      <c r="T804" s="1720"/>
      <c r="U804" s="1720"/>
      <c r="V804" s="1720"/>
      <c r="X804" s="1720"/>
      <c r="Y804" s="1720"/>
      <c r="Z804" s="1720"/>
      <c r="AA804" s="1720"/>
      <c r="AB804" s="54"/>
      <c r="AC804" s="54"/>
      <c r="AD804" s="54"/>
      <c r="AE804" s="54"/>
      <c r="AF804" s="54"/>
      <c r="AG804" s="54"/>
      <c r="AH804" s="54"/>
      <c r="AI804" s="54"/>
      <c r="AJ804" s="54"/>
    </row>
    <row r="805" spans="19:36" s="34" customFormat="1">
      <c r="S805" s="1720"/>
      <c r="T805" s="1720"/>
      <c r="U805" s="1720"/>
      <c r="V805" s="1720"/>
      <c r="X805" s="1720"/>
      <c r="Y805" s="1720"/>
      <c r="Z805" s="1720"/>
      <c r="AA805" s="1720"/>
      <c r="AB805" s="54"/>
      <c r="AC805" s="54"/>
      <c r="AD805" s="54"/>
      <c r="AE805" s="54"/>
      <c r="AF805" s="54"/>
      <c r="AG805" s="54"/>
      <c r="AH805" s="54"/>
      <c r="AI805" s="54"/>
      <c r="AJ805" s="54"/>
    </row>
    <row r="806" spans="19:36" s="34" customFormat="1">
      <c r="S806" s="1720"/>
      <c r="T806" s="1720"/>
      <c r="U806" s="1720"/>
      <c r="V806" s="1720"/>
      <c r="X806" s="1720"/>
      <c r="Y806" s="1720"/>
      <c r="Z806" s="1720"/>
      <c r="AA806" s="1720"/>
      <c r="AB806" s="54"/>
      <c r="AC806" s="54"/>
      <c r="AD806" s="54"/>
      <c r="AE806" s="54"/>
      <c r="AF806" s="54"/>
      <c r="AG806" s="54"/>
      <c r="AH806" s="54"/>
      <c r="AI806" s="54"/>
      <c r="AJ806" s="54"/>
    </row>
    <row r="807" spans="19:36" s="34" customFormat="1">
      <c r="S807" s="1720"/>
      <c r="T807" s="1720"/>
      <c r="U807" s="1720"/>
      <c r="V807" s="1720"/>
      <c r="X807" s="1720"/>
      <c r="Y807" s="1720"/>
      <c r="Z807" s="1720"/>
      <c r="AA807" s="1720"/>
      <c r="AB807" s="54"/>
      <c r="AC807" s="54"/>
      <c r="AD807" s="54"/>
      <c r="AE807" s="54"/>
      <c r="AF807" s="54"/>
      <c r="AG807" s="54"/>
      <c r="AH807" s="54"/>
      <c r="AI807" s="54"/>
      <c r="AJ807" s="54"/>
    </row>
    <row r="808" spans="19:36" s="34" customFormat="1">
      <c r="S808" s="1720"/>
      <c r="T808" s="1720"/>
      <c r="U808" s="1720"/>
      <c r="V808" s="1720"/>
      <c r="X808" s="1720"/>
      <c r="Y808" s="1720"/>
      <c r="Z808" s="1720"/>
      <c r="AA808" s="1720"/>
      <c r="AB808" s="54"/>
      <c r="AC808" s="54"/>
      <c r="AD808" s="54"/>
      <c r="AE808" s="54"/>
      <c r="AF808" s="54"/>
      <c r="AG808" s="54"/>
      <c r="AH808" s="54"/>
      <c r="AI808" s="54"/>
      <c r="AJ808" s="54"/>
    </row>
    <row r="809" spans="19:36" s="34" customFormat="1">
      <c r="S809" s="1720"/>
      <c r="T809" s="1720"/>
      <c r="U809" s="1720"/>
      <c r="V809" s="1720"/>
      <c r="X809" s="1720"/>
      <c r="Y809" s="1720"/>
      <c r="Z809" s="1720"/>
      <c r="AA809" s="1720"/>
      <c r="AB809" s="54"/>
      <c r="AC809" s="54"/>
      <c r="AD809" s="54"/>
      <c r="AE809" s="54"/>
      <c r="AF809" s="54"/>
      <c r="AG809" s="54"/>
      <c r="AH809" s="54"/>
      <c r="AI809" s="54"/>
      <c r="AJ809" s="54"/>
    </row>
    <row r="810" spans="19:36" s="34" customFormat="1">
      <c r="S810" s="1720"/>
      <c r="T810" s="1720"/>
      <c r="U810" s="1720"/>
      <c r="V810" s="1720"/>
      <c r="X810" s="1720"/>
      <c r="Y810" s="1720"/>
      <c r="Z810" s="1720"/>
      <c r="AA810" s="1720"/>
      <c r="AB810" s="54"/>
      <c r="AC810" s="54"/>
      <c r="AD810" s="54"/>
      <c r="AE810" s="54"/>
      <c r="AF810" s="54"/>
      <c r="AG810" s="54"/>
      <c r="AH810" s="54"/>
      <c r="AI810" s="54"/>
      <c r="AJ810" s="54"/>
    </row>
    <row r="811" spans="19:36" s="34" customFormat="1">
      <c r="S811" s="1720"/>
      <c r="T811" s="1720"/>
      <c r="U811" s="1720"/>
      <c r="V811" s="1720"/>
      <c r="X811" s="1720"/>
      <c r="Y811" s="1720"/>
      <c r="Z811" s="1720"/>
      <c r="AA811" s="1720"/>
      <c r="AB811" s="54"/>
      <c r="AC811" s="54"/>
      <c r="AD811" s="54"/>
      <c r="AE811" s="54"/>
      <c r="AF811" s="54"/>
      <c r="AG811" s="54"/>
      <c r="AH811" s="54"/>
      <c r="AI811" s="54"/>
      <c r="AJ811" s="54"/>
    </row>
    <row r="812" spans="19:36" s="34" customFormat="1">
      <c r="S812" s="1720"/>
      <c r="T812" s="1720"/>
      <c r="U812" s="1720"/>
      <c r="V812" s="1720"/>
      <c r="X812" s="1720"/>
      <c r="Y812" s="1720"/>
      <c r="Z812" s="1720"/>
      <c r="AA812" s="1720"/>
      <c r="AB812" s="54"/>
      <c r="AC812" s="54"/>
      <c r="AD812" s="54"/>
      <c r="AE812" s="54"/>
      <c r="AF812" s="54"/>
      <c r="AG812" s="54"/>
      <c r="AH812" s="54"/>
      <c r="AI812" s="54"/>
      <c r="AJ812" s="54"/>
    </row>
    <row r="813" spans="19:36" s="34" customFormat="1">
      <c r="S813" s="1720"/>
      <c r="T813" s="1720"/>
      <c r="U813" s="1720"/>
      <c r="V813" s="1720"/>
      <c r="X813" s="1720"/>
      <c r="Y813" s="1720"/>
      <c r="Z813" s="1720"/>
      <c r="AA813" s="1720"/>
      <c r="AB813" s="54"/>
      <c r="AC813" s="54"/>
      <c r="AD813" s="54"/>
      <c r="AE813" s="54"/>
      <c r="AF813" s="54"/>
      <c r="AG813" s="54"/>
      <c r="AH813" s="54"/>
      <c r="AI813" s="54"/>
      <c r="AJ813" s="54"/>
    </row>
    <row r="814" spans="19:36" s="34" customFormat="1">
      <c r="S814" s="1720"/>
      <c r="T814" s="1720"/>
      <c r="U814" s="1720"/>
      <c r="V814" s="1720"/>
      <c r="X814" s="1720"/>
      <c r="Y814" s="1720"/>
      <c r="Z814" s="1720"/>
      <c r="AA814" s="1720"/>
      <c r="AB814" s="54"/>
      <c r="AC814" s="54"/>
      <c r="AD814" s="54"/>
      <c r="AE814" s="54"/>
      <c r="AF814" s="54"/>
      <c r="AG814" s="54"/>
      <c r="AH814" s="54"/>
      <c r="AI814" s="54"/>
      <c r="AJ814" s="54"/>
    </row>
    <row r="815" spans="19:36" s="34" customFormat="1">
      <c r="S815" s="1720"/>
      <c r="T815" s="1720"/>
      <c r="U815" s="1720"/>
      <c r="V815" s="1720"/>
      <c r="X815" s="1720"/>
      <c r="Y815" s="1720"/>
      <c r="Z815" s="1720"/>
      <c r="AA815" s="1720"/>
      <c r="AB815" s="54"/>
      <c r="AC815" s="54"/>
      <c r="AD815" s="54"/>
      <c r="AE815" s="54"/>
      <c r="AF815" s="54"/>
      <c r="AG815" s="54"/>
      <c r="AH815" s="54"/>
      <c r="AI815" s="54"/>
      <c r="AJ815" s="54"/>
    </row>
    <row r="816" spans="19:36" s="34" customFormat="1">
      <c r="S816" s="1720"/>
      <c r="T816" s="1720"/>
      <c r="U816" s="1720"/>
      <c r="V816" s="1720"/>
      <c r="X816" s="1720"/>
      <c r="Y816" s="1720"/>
      <c r="Z816" s="1720"/>
      <c r="AA816" s="1720"/>
      <c r="AB816" s="54"/>
      <c r="AC816" s="54"/>
      <c r="AD816" s="54"/>
      <c r="AE816" s="54"/>
      <c r="AF816" s="54"/>
      <c r="AG816" s="54"/>
      <c r="AH816" s="54"/>
      <c r="AI816" s="54"/>
      <c r="AJ816" s="54"/>
    </row>
    <row r="817" spans="19:36" s="34" customFormat="1">
      <c r="S817" s="1720"/>
      <c r="T817" s="1720"/>
      <c r="U817" s="1720"/>
      <c r="V817" s="1720"/>
      <c r="X817" s="1720"/>
      <c r="Y817" s="1720"/>
      <c r="Z817" s="1720"/>
      <c r="AA817" s="1720"/>
      <c r="AB817" s="54"/>
      <c r="AC817" s="54"/>
      <c r="AD817" s="54"/>
      <c r="AE817" s="54"/>
      <c r="AF817" s="54"/>
      <c r="AG817" s="54"/>
      <c r="AH817" s="54"/>
      <c r="AI817" s="54"/>
      <c r="AJ817" s="54"/>
    </row>
    <row r="818" spans="19:36" s="34" customFormat="1">
      <c r="S818" s="1720"/>
      <c r="T818" s="1720"/>
      <c r="U818" s="1720"/>
      <c r="V818" s="1720"/>
      <c r="X818" s="1720"/>
      <c r="Y818" s="1720"/>
      <c r="Z818" s="1720"/>
      <c r="AA818" s="1720"/>
      <c r="AB818" s="54"/>
      <c r="AC818" s="54"/>
      <c r="AD818" s="54"/>
      <c r="AE818" s="54"/>
      <c r="AF818" s="54"/>
      <c r="AG818" s="54"/>
      <c r="AH818" s="54"/>
      <c r="AI818" s="54"/>
      <c r="AJ818" s="54"/>
    </row>
    <row r="819" spans="19:36" s="34" customFormat="1">
      <c r="S819" s="1720"/>
      <c r="T819" s="1720"/>
      <c r="U819" s="1720"/>
      <c r="V819" s="1720"/>
      <c r="X819" s="1720"/>
      <c r="Y819" s="1720"/>
      <c r="Z819" s="1720"/>
      <c r="AA819" s="1720"/>
      <c r="AB819" s="54"/>
      <c r="AC819" s="54"/>
      <c r="AD819" s="54"/>
      <c r="AE819" s="54"/>
      <c r="AF819" s="54"/>
      <c r="AG819" s="54"/>
      <c r="AH819" s="54"/>
      <c r="AI819" s="54"/>
      <c r="AJ819" s="54"/>
    </row>
    <row r="820" spans="19:36" s="34" customFormat="1">
      <c r="S820" s="1720"/>
      <c r="T820" s="1720"/>
      <c r="U820" s="1720"/>
      <c r="V820" s="1720"/>
      <c r="X820" s="1720"/>
      <c r="Y820" s="1720"/>
      <c r="Z820" s="1720"/>
      <c r="AA820" s="1720"/>
      <c r="AB820" s="54"/>
      <c r="AC820" s="54"/>
      <c r="AD820" s="54"/>
      <c r="AE820" s="54"/>
      <c r="AF820" s="54"/>
      <c r="AG820" s="54"/>
      <c r="AH820" s="54"/>
      <c r="AI820" s="54"/>
      <c r="AJ820" s="54"/>
    </row>
    <row r="821" spans="19:36" s="34" customFormat="1">
      <c r="S821" s="1720"/>
      <c r="T821" s="1720"/>
      <c r="U821" s="1720"/>
      <c r="V821" s="1720"/>
      <c r="X821" s="1720"/>
      <c r="Y821" s="1720"/>
      <c r="Z821" s="1720"/>
      <c r="AA821" s="1720"/>
      <c r="AB821" s="54"/>
      <c r="AC821" s="54"/>
      <c r="AD821" s="54"/>
      <c r="AE821" s="54"/>
      <c r="AF821" s="54"/>
      <c r="AG821" s="54"/>
      <c r="AH821" s="54"/>
      <c r="AI821" s="54"/>
      <c r="AJ821" s="54"/>
    </row>
    <row r="822" spans="19:36" s="34" customFormat="1">
      <c r="S822" s="1720"/>
      <c r="T822" s="1720"/>
      <c r="U822" s="1720"/>
      <c r="V822" s="1720"/>
      <c r="X822" s="1720"/>
      <c r="Y822" s="1720"/>
      <c r="Z822" s="1720"/>
      <c r="AA822" s="1720"/>
      <c r="AB822" s="54"/>
      <c r="AC822" s="54"/>
      <c r="AD822" s="54"/>
      <c r="AE822" s="54"/>
      <c r="AF822" s="54"/>
      <c r="AG822" s="54"/>
      <c r="AH822" s="54"/>
      <c r="AI822" s="54"/>
      <c r="AJ822" s="54"/>
    </row>
    <row r="823" spans="19:36" s="34" customFormat="1">
      <c r="S823" s="1720"/>
      <c r="T823" s="1720"/>
      <c r="U823" s="1720"/>
      <c r="V823" s="1720"/>
      <c r="X823" s="1720"/>
      <c r="Y823" s="1720"/>
      <c r="Z823" s="1720"/>
      <c r="AA823" s="1720"/>
      <c r="AB823" s="54"/>
      <c r="AC823" s="54"/>
      <c r="AD823" s="54"/>
      <c r="AE823" s="54"/>
      <c r="AF823" s="54"/>
      <c r="AG823" s="54"/>
      <c r="AH823" s="54"/>
      <c r="AI823" s="54"/>
      <c r="AJ823" s="54"/>
    </row>
    <row r="824" spans="19:36" s="34" customFormat="1">
      <c r="S824" s="1720"/>
      <c r="T824" s="1720"/>
      <c r="U824" s="1720"/>
      <c r="V824" s="1720"/>
      <c r="X824" s="1720"/>
      <c r="Y824" s="1720"/>
      <c r="Z824" s="1720"/>
      <c r="AA824" s="1720"/>
      <c r="AB824" s="54"/>
      <c r="AC824" s="54"/>
      <c r="AD824" s="54"/>
      <c r="AE824" s="54"/>
      <c r="AF824" s="54"/>
      <c r="AG824" s="54"/>
      <c r="AH824" s="54"/>
      <c r="AI824" s="54"/>
      <c r="AJ824" s="54"/>
    </row>
    <row r="825" spans="19:36" s="34" customFormat="1">
      <c r="S825" s="1720"/>
      <c r="T825" s="1720"/>
      <c r="U825" s="1720"/>
      <c r="V825" s="1720"/>
      <c r="X825" s="1720"/>
      <c r="Y825" s="1720"/>
      <c r="Z825" s="1720"/>
      <c r="AA825" s="1720"/>
      <c r="AB825" s="54"/>
      <c r="AC825" s="54"/>
      <c r="AD825" s="54"/>
      <c r="AE825" s="54"/>
      <c r="AF825" s="54"/>
      <c r="AG825" s="54"/>
      <c r="AH825" s="54"/>
      <c r="AI825" s="54"/>
      <c r="AJ825" s="54"/>
    </row>
    <row r="826" spans="19:36" s="34" customFormat="1">
      <c r="S826" s="1720"/>
      <c r="T826" s="1720"/>
      <c r="U826" s="1720"/>
      <c r="V826" s="1720"/>
      <c r="X826" s="1720"/>
      <c r="Y826" s="1720"/>
      <c r="Z826" s="1720"/>
      <c r="AA826" s="1720"/>
      <c r="AB826" s="54"/>
      <c r="AC826" s="54"/>
      <c r="AD826" s="54"/>
      <c r="AE826" s="54"/>
      <c r="AF826" s="54"/>
      <c r="AG826" s="54"/>
      <c r="AH826" s="54"/>
      <c r="AI826" s="54"/>
      <c r="AJ826" s="54"/>
    </row>
    <row r="827" spans="19:36" s="34" customFormat="1">
      <c r="S827" s="1720"/>
      <c r="T827" s="1720"/>
      <c r="U827" s="1720"/>
      <c r="V827" s="1720"/>
      <c r="X827" s="1720"/>
      <c r="Y827" s="1720"/>
      <c r="Z827" s="1720"/>
      <c r="AA827" s="1720"/>
      <c r="AB827" s="54"/>
      <c r="AC827" s="54"/>
      <c r="AD827" s="54"/>
      <c r="AE827" s="54"/>
      <c r="AF827" s="54"/>
      <c r="AG827" s="54"/>
      <c r="AH827" s="54"/>
      <c r="AI827" s="54"/>
      <c r="AJ827" s="54"/>
    </row>
    <row r="828" spans="19:36" s="34" customFormat="1">
      <c r="S828" s="1720"/>
      <c r="T828" s="1720"/>
      <c r="U828" s="1720"/>
      <c r="V828" s="1720"/>
      <c r="X828" s="1720"/>
      <c r="Y828" s="1720"/>
      <c r="Z828" s="1720"/>
      <c r="AA828" s="1720"/>
      <c r="AB828" s="54"/>
      <c r="AC828" s="54"/>
      <c r="AD828" s="54"/>
      <c r="AE828" s="54"/>
      <c r="AF828" s="54"/>
      <c r="AG828" s="54"/>
      <c r="AH828" s="54"/>
      <c r="AI828" s="54"/>
      <c r="AJ828" s="54"/>
    </row>
    <row r="829" spans="19:36" s="34" customFormat="1">
      <c r="S829" s="1720"/>
      <c r="T829" s="1720"/>
      <c r="U829" s="1720"/>
      <c r="V829" s="1720"/>
      <c r="X829" s="1720"/>
      <c r="Y829" s="1720"/>
      <c r="Z829" s="1720"/>
      <c r="AA829" s="1720"/>
      <c r="AB829" s="54"/>
      <c r="AC829" s="54"/>
      <c r="AD829" s="54"/>
      <c r="AE829" s="54"/>
      <c r="AF829" s="54"/>
      <c r="AG829" s="54"/>
      <c r="AH829" s="54"/>
      <c r="AI829" s="54"/>
      <c r="AJ829" s="54"/>
    </row>
    <row r="830" spans="19:36" s="34" customFormat="1">
      <c r="S830" s="1720"/>
      <c r="T830" s="1720"/>
      <c r="U830" s="1720"/>
      <c r="V830" s="1720"/>
      <c r="X830" s="1720"/>
      <c r="Y830" s="1720"/>
      <c r="Z830" s="1720"/>
      <c r="AA830" s="1720"/>
      <c r="AB830" s="54"/>
      <c r="AC830" s="54"/>
      <c r="AD830" s="54"/>
      <c r="AE830" s="54"/>
      <c r="AF830" s="54"/>
      <c r="AG830" s="54"/>
      <c r="AH830" s="54"/>
      <c r="AI830" s="54"/>
      <c r="AJ830" s="54"/>
    </row>
    <row r="831" spans="19:36" s="34" customFormat="1">
      <c r="S831" s="1720"/>
      <c r="T831" s="1720"/>
      <c r="U831" s="1720"/>
      <c r="V831" s="1720"/>
      <c r="X831" s="1720"/>
      <c r="Y831" s="1720"/>
      <c r="Z831" s="1720"/>
      <c r="AA831" s="1720"/>
      <c r="AB831" s="54"/>
      <c r="AC831" s="54"/>
      <c r="AD831" s="54"/>
      <c r="AE831" s="54"/>
      <c r="AF831" s="54"/>
      <c r="AG831" s="54"/>
      <c r="AH831" s="54"/>
      <c r="AI831" s="54"/>
      <c r="AJ831" s="54"/>
    </row>
    <row r="832" spans="19:36" s="34" customFormat="1">
      <c r="S832" s="1720"/>
      <c r="T832" s="1720"/>
      <c r="U832" s="1720"/>
      <c r="V832" s="1720"/>
      <c r="X832" s="1720"/>
      <c r="Y832" s="1720"/>
      <c r="Z832" s="1720"/>
      <c r="AA832" s="1720"/>
      <c r="AB832" s="54"/>
      <c r="AC832" s="54"/>
      <c r="AD832" s="54"/>
      <c r="AE832" s="54"/>
      <c r="AF832" s="54"/>
      <c r="AG832" s="54"/>
      <c r="AH832" s="54"/>
      <c r="AI832" s="54"/>
      <c r="AJ832" s="54"/>
    </row>
    <row r="833" spans="19:36" s="34" customFormat="1">
      <c r="S833" s="1720"/>
      <c r="T833" s="1720"/>
      <c r="U833" s="1720"/>
      <c r="V833" s="1720"/>
      <c r="X833" s="1720"/>
      <c r="Y833" s="1720"/>
      <c r="Z833" s="1720"/>
      <c r="AA833" s="1720"/>
      <c r="AB833" s="54"/>
      <c r="AC833" s="54"/>
      <c r="AD833" s="54"/>
      <c r="AE833" s="54"/>
      <c r="AF833" s="54"/>
      <c r="AG833" s="54"/>
      <c r="AH833" s="54"/>
      <c r="AI833" s="54"/>
      <c r="AJ833" s="54"/>
    </row>
    <row r="834" spans="19:36" s="34" customFormat="1">
      <c r="S834" s="1720"/>
      <c r="T834" s="1720"/>
      <c r="U834" s="1720"/>
      <c r="V834" s="1720"/>
      <c r="X834" s="1720"/>
      <c r="Y834" s="1720"/>
      <c r="Z834" s="1720"/>
      <c r="AA834" s="1720"/>
      <c r="AB834" s="54"/>
      <c r="AC834" s="54"/>
      <c r="AD834" s="54"/>
      <c r="AE834" s="54"/>
      <c r="AF834" s="54"/>
      <c r="AG834" s="54"/>
      <c r="AH834" s="54"/>
      <c r="AI834" s="54"/>
      <c r="AJ834" s="54"/>
    </row>
    <row r="835" spans="19:36" s="34" customFormat="1">
      <c r="S835" s="1720"/>
      <c r="T835" s="1720"/>
      <c r="U835" s="1720"/>
      <c r="V835" s="1720"/>
      <c r="X835" s="1720"/>
      <c r="Y835" s="1720"/>
      <c r="Z835" s="1720"/>
      <c r="AA835" s="1720"/>
      <c r="AB835" s="54"/>
      <c r="AC835" s="54"/>
      <c r="AD835" s="54"/>
      <c r="AE835" s="54"/>
      <c r="AF835" s="54"/>
      <c r="AG835" s="54"/>
      <c r="AH835" s="54"/>
      <c r="AI835" s="54"/>
      <c r="AJ835" s="54"/>
    </row>
    <row r="836" spans="19:36" s="34" customFormat="1">
      <c r="S836" s="1720"/>
      <c r="T836" s="1720"/>
      <c r="U836" s="1720"/>
      <c r="V836" s="1720"/>
      <c r="X836" s="1720"/>
      <c r="Y836" s="1720"/>
      <c r="Z836" s="1720"/>
      <c r="AA836" s="1720"/>
      <c r="AB836" s="54"/>
      <c r="AC836" s="54"/>
      <c r="AD836" s="54"/>
      <c r="AE836" s="54"/>
      <c r="AF836" s="54"/>
      <c r="AG836" s="54"/>
      <c r="AH836" s="54"/>
      <c r="AI836" s="54"/>
      <c r="AJ836" s="54"/>
    </row>
    <row r="837" spans="19:36" s="34" customFormat="1">
      <c r="S837" s="1720"/>
      <c r="T837" s="1720"/>
      <c r="U837" s="1720"/>
      <c r="V837" s="1720"/>
      <c r="X837" s="1720"/>
      <c r="Y837" s="1720"/>
      <c r="Z837" s="1720"/>
      <c r="AA837" s="1720"/>
      <c r="AB837" s="54"/>
      <c r="AC837" s="54"/>
      <c r="AD837" s="54"/>
      <c r="AE837" s="54"/>
      <c r="AF837" s="54"/>
      <c r="AG837" s="54"/>
      <c r="AH837" s="54"/>
      <c r="AI837" s="54"/>
      <c r="AJ837" s="54"/>
    </row>
    <row r="838" spans="19:36" s="34" customFormat="1">
      <c r="S838" s="1720"/>
      <c r="T838" s="1720"/>
      <c r="U838" s="1720"/>
      <c r="V838" s="1720"/>
      <c r="X838" s="1720"/>
      <c r="Y838" s="1720"/>
      <c r="Z838" s="1720"/>
      <c r="AA838" s="1720"/>
      <c r="AB838" s="54"/>
      <c r="AC838" s="54"/>
      <c r="AD838" s="54"/>
      <c r="AE838" s="54"/>
      <c r="AF838" s="54"/>
      <c r="AG838" s="54"/>
      <c r="AH838" s="54"/>
      <c r="AI838" s="54"/>
      <c r="AJ838" s="54"/>
    </row>
    <row r="839" spans="19:36" s="34" customFormat="1">
      <c r="S839" s="1720"/>
      <c r="T839" s="1720"/>
      <c r="U839" s="1720"/>
      <c r="V839" s="1720"/>
      <c r="X839" s="1720"/>
      <c r="Y839" s="1720"/>
      <c r="Z839" s="1720"/>
      <c r="AA839" s="1720"/>
      <c r="AB839" s="54"/>
      <c r="AC839" s="54"/>
      <c r="AD839" s="54"/>
      <c r="AE839" s="54"/>
      <c r="AF839" s="54"/>
      <c r="AG839" s="54"/>
      <c r="AH839" s="54"/>
      <c r="AI839" s="54"/>
      <c r="AJ839" s="54"/>
    </row>
    <row r="840" spans="19:36" s="34" customFormat="1">
      <c r="S840" s="1720"/>
      <c r="T840" s="1720"/>
      <c r="U840" s="1720"/>
      <c r="V840" s="1720"/>
      <c r="X840" s="1720"/>
      <c r="Y840" s="1720"/>
      <c r="Z840" s="1720"/>
      <c r="AA840" s="1720"/>
      <c r="AB840" s="54"/>
      <c r="AC840" s="54"/>
      <c r="AD840" s="54"/>
      <c r="AE840" s="54"/>
      <c r="AF840" s="54"/>
      <c r="AG840" s="54"/>
      <c r="AH840" s="54"/>
      <c r="AI840" s="54"/>
      <c r="AJ840" s="54"/>
    </row>
    <row r="841" spans="19:36" s="34" customFormat="1">
      <c r="S841" s="1720"/>
      <c r="T841" s="1720"/>
      <c r="U841" s="1720"/>
      <c r="V841" s="1720"/>
      <c r="X841" s="1720"/>
      <c r="Y841" s="1720"/>
      <c r="Z841" s="1720"/>
      <c r="AA841" s="1720"/>
      <c r="AB841" s="54"/>
      <c r="AC841" s="54"/>
      <c r="AD841" s="54"/>
      <c r="AE841" s="54"/>
      <c r="AF841" s="54"/>
      <c r="AG841" s="54"/>
      <c r="AH841" s="54"/>
      <c r="AI841" s="54"/>
      <c r="AJ841" s="54"/>
    </row>
    <row r="842" spans="19:36" s="34" customFormat="1">
      <c r="S842" s="1720"/>
      <c r="T842" s="1720"/>
      <c r="U842" s="1720"/>
      <c r="V842" s="1720"/>
      <c r="X842" s="1720"/>
      <c r="Y842" s="1720"/>
      <c r="Z842" s="1720"/>
      <c r="AA842" s="1720"/>
      <c r="AB842" s="54"/>
      <c r="AC842" s="54"/>
      <c r="AD842" s="54"/>
      <c r="AE842" s="54"/>
      <c r="AF842" s="54"/>
      <c r="AG842" s="54"/>
      <c r="AH842" s="54"/>
      <c r="AI842" s="54"/>
      <c r="AJ842" s="54"/>
    </row>
    <row r="843" spans="19:36" s="34" customFormat="1">
      <c r="S843" s="1720"/>
      <c r="T843" s="1720"/>
      <c r="U843" s="1720"/>
      <c r="V843" s="1720"/>
      <c r="X843" s="1720"/>
      <c r="Y843" s="1720"/>
      <c r="Z843" s="1720"/>
      <c r="AA843" s="1720"/>
      <c r="AB843" s="54"/>
      <c r="AC843" s="54"/>
      <c r="AD843" s="54"/>
      <c r="AE843" s="54"/>
      <c r="AF843" s="54"/>
      <c r="AG843" s="54"/>
      <c r="AH843" s="54"/>
      <c r="AI843" s="54"/>
      <c r="AJ843" s="54"/>
    </row>
    <row r="844" spans="19:36" s="34" customFormat="1">
      <c r="S844" s="1720"/>
      <c r="T844" s="1720"/>
      <c r="U844" s="1720"/>
      <c r="V844" s="1720"/>
      <c r="X844" s="1720"/>
      <c r="Y844" s="1720"/>
      <c r="Z844" s="1720"/>
      <c r="AA844" s="1720"/>
      <c r="AB844" s="54"/>
      <c r="AC844" s="54"/>
      <c r="AD844" s="54"/>
      <c r="AE844" s="54"/>
      <c r="AF844" s="54"/>
      <c r="AG844" s="54"/>
      <c r="AH844" s="54"/>
      <c r="AI844" s="54"/>
      <c r="AJ844" s="54"/>
    </row>
    <row r="845" spans="19:36" s="34" customFormat="1">
      <c r="S845" s="1720"/>
      <c r="T845" s="1720"/>
      <c r="U845" s="1720"/>
      <c r="V845" s="1720"/>
      <c r="X845" s="1720"/>
      <c r="Y845" s="1720"/>
      <c r="Z845" s="1720"/>
      <c r="AA845" s="1720"/>
      <c r="AB845" s="54"/>
      <c r="AC845" s="54"/>
      <c r="AD845" s="54"/>
      <c r="AE845" s="54"/>
      <c r="AF845" s="54"/>
      <c r="AG845" s="54"/>
      <c r="AH845" s="54"/>
      <c r="AI845" s="54"/>
      <c r="AJ845" s="54"/>
    </row>
    <row r="846" spans="19:36" s="34" customFormat="1">
      <c r="S846" s="1720"/>
      <c r="T846" s="1720"/>
      <c r="U846" s="1720"/>
      <c r="V846" s="1720"/>
      <c r="X846" s="1720"/>
      <c r="Y846" s="1720"/>
      <c r="Z846" s="1720"/>
      <c r="AA846" s="1720"/>
      <c r="AB846" s="54"/>
      <c r="AC846" s="54"/>
      <c r="AD846" s="54"/>
      <c r="AE846" s="54"/>
      <c r="AF846" s="54"/>
      <c r="AG846" s="54"/>
      <c r="AH846" s="54"/>
      <c r="AI846" s="54"/>
      <c r="AJ846" s="54"/>
    </row>
    <row r="847" spans="19:36" s="34" customFormat="1">
      <c r="S847" s="1720"/>
      <c r="T847" s="1720"/>
      <c r="U847" s="1720"/>
      <c r="V847" s="1720"/>
      <c r="X847" s="1720"/>
      <c r="Y847" s="1720"/>
      <c r="Z847" s="1720"/>
      <c r="AA847" s="1720"/>
      <c r="AB847" s="54"/>
      <c r="AC847" s="54"/>
      <c r="AD847" s="54"/>
      <c r="AE847" s="54"/>
      <c r="AF847" s="54"/>
      <c r="AG847" s="54"/>
      <c r="AH847" s="54"/>
      <c r="AI847" s="54"/>
      <c r="AJ847" s="54"/>
    </row>
    <row r="848" spans="19:36" s="34" customFormat="1">
      <c r="S848" s="1720"/>
      <c r="T848" s="1720"/>
      <c r="U848" s="1720"/>
      <c r="V848" s="1720"/>
      <c r="X848" s="1720"/>
      <c r="Y848" s="1720"/>
      <c r="Z848" s="1720"/>
      <c r="AA848" s="1720"/>
      <c r="AB848" s="54"/>
      <c r="AC848" s="54"/>
      <c r="AD848" s="54"/>
      <c r="AE848" s="54"/>
      <c r="AF848" s="54"/>
      <c r="AG848" s="54"/>
      <c r="AH848" s="54"/>
      <c r="AI848" s="54"/>
      <c r="AJ848" s="54"/>
    </row>
    <row r="849" spans="19:36" s="34" customFormat="1">
      <c r="S849" s="1720"/>
      <c r="T849" s="1720"/>
      <c r="U849" s="1720"/>
      <c r="V849" s="1720"/>
      <c r="X849" s="1720"/>
      <c r="Y849" s="1720"/>
      <c r="Z849" s="1720"/>
      <c r="AA849" s="1720"/>
      <c r="AB849" s="54"/>
      <c r="AC849" s="54"/>
      <c r="AD849" s="54"/>
      <c r="AE849" s="54"/>
      <c r="AF849" s="54"/>
      <c r="AG849" s="54"/>
      <c r="AH849" s="54"/>
      <c r="AI849" s="54"/>
      <c r="AJ849" s="54"/>
    </row>
    <row r="850" spans="19:36" s="34" customFormat="1">
      <c r="S850" s="1720"/>
      <c r="T850" s="1720"/>
      <c r="U850" s="1720"/>
      <c r="V850" s="1720"/>
      <c r="X850" s="1720"/>
      <c r="Y850" s="1720"/>
      <c r="Z850" s="1720"/>
      <c r="AA850" s="1720"/>
      <c r="AB850" s="54"/>
      <c r="AC850" s="54"/>
      <c r="AD850" s="54"/>
      <c r="AE850" s="54"/>
      <c r="AF850" s="54"/>
      <c r="AG850" s="54"/>
      <c r="AH850" s="54"/>
      <c r="AI850" s="54"/>
      <c r="AJ850" s="54"/>
    </row>
    <row r="851" spans="19:36" s="34" customFormat="1">
      <c r="S851" s="1720"/>
      <c r="T851" s="1720"/>
      <c r="U851" s="1720"/>
      <c r="V851" s="1720"/>
      <c r="X851" s="1720"/>
      <c r="Y851" s="1720"/>
      <c r="Z851" s="1720"/>
      <c r="AA851" s="1720"/>
      <c r="AB851" s="54"/>
      <c r="AC851" s="54"/>
      <c r="AD851" s="54"/>
      <c r="AE851" s="54"/>
      <c r="AF851" s="54"/>
      <c r="AG851" s="54"/>
      <c r="AH851" s="54"/>
      <c r="AI851" s="54"/>
      <c r="AJ851" s="54"/>
    </row>
    <row r="852" spans="19:36" s="34" customFormat="1">
      <c r="S852" s="1720"/>
      <c r="T852" s="1720"/>
      <c r="U852" s="1720"/>
      <c r="V852" s="1720"/>
      <c r="X852" s="1720"/>
      <c r="Y852" s="1720"/>
      <c r="Z852" s="1720"/>
      <c r="AA852" s="1720"/>
      <c r="AB852" s="54"/>
      <c r="AC852" s="54"/>
      <c r="AD852" s="54"/>
      <c r="AE852" s="54"/>
      <c r="AF852" s="54"/>
      <c r="AG852" s="54"/>
      <c r="AH852" s="54"/>
      <c r="AI852" s="54"/>
      <c r="AJ852" s="54"/>
    </row>
    <row r="853" spans="19:36" s="34" customFormat="1">
      <c r="S853" s="1720"/>
      <c r="T853" s="1720"/>
      <c r="U853" s="1720"/>
      <c r="V853" s="1720"/>
      <c r="X853" s="1720"/>
      <c r="Y853" s="1720"/>
      <c r="Z853" s="1720"/>
      <c r="AA853" s="1720"/>
      <c r="AB853" s="54"/>
      <c r="AC853" s="54"/>
      <c r="AD853" s="54"/>
      <c r="AE853" s="54"/>
      <c r="AF853" s="54"/>
      <c r="AG853" s="54"/>
      <c r="AH853" s="54"/>
      <c r="AI853" s="54"/>
      <c r="AJ853" s="54"/>
    </row>
    <row r="854" spans="19:36" s="34" customFormat="1">
      <c r="S854" s="1720"/>
      <c r="T854" s="1720"/>
      <c r="U854" s="1720"/>
      <c r="V854" s="1720"/>
      <c r="X854" s="1720"/>
      <c r="Y854" s="1720"/>
      <c r="Z854" s="1720"/>
      <c r="AA854" s="1720"/>
      <c r="AB854" s="54"/>
      <c r="AC854" s="54"/>
      <c r="AD854" s="54"/>
      <c r="AE854" s="54"/>
      <c r="AF854" s="54"/>
      <c r="AG854" s="54"/>
      <c r="AH854" s="54"/>
      <c r="AI854" s="54"/>
      <c r="AJ854" s="54"/>
    </row>
    <row r="855" spans="19:36" s="34" customFormat="1">
      <c r="S855" s="1720"/>
      <c r="T855" s="1720"/>
      <c r="U855" s="1720"/>
      <c r="V855" s="1720"/>
      <c r="X855" s="1720"/>
      <c r="Y855" s="1720"/>
      <c r="Z855" s="1720"/>
      <c r="AA855" s="1720"/>
      <c r="AB855" s="54"/>
      <c r="AC855" s="54"/>
      <c r="AD855" s="54"/>
      <c r="AE855" s="54"/>
      <c r="AF855" s="54"/>
      <c r="AG855" s="54"/>
      <c r="AH855" s="54"/>
      <c r="AI855" s="54"/>
      <c r="AJ855" s="54"/>
    </row>
    <row r="856" spans="19:36" s="34" customFormat="1">
      <c r="S856" s="1720"/>
      <c r="T856" s="1720"/>
      <c r="U856" s="1720"/>
      <c r="V856" s="1720"/>
      <c r="X856" s="1720"/>
      <c r="Y856" s="1720"/>
      <c r="Z856" s="1720"/>
      <c r="AA856" s="1720"/>
      <c r="AB856" s="54"/>
      <c r="AC856" s="54"/>
      <c r="AD856" s="54"/>
      <c r="AE856" s="54"/>
      <c r="AF856" s="54"/>
      <c r="AG856" s="54"/>
      <c r="AH856" s="54"/>
      <c r="AI856" s="54"/>
      <c r="AJ856" s="54"/>
    </row>
    <row r="857" spans="19:36" s="34" customFormat="1">
      <c r="S857" s="1720"/>
      <c r="T857" s="1720"/>
      <c r="U857" s="1720"/>
      <c r="V857" s="1720"/>
      <c r="X857" s="1720"/>
      <c r="Y857" s="1720"/>
      <c r="Z857" s="1720"/>
      <c r="AA857" s="1720"/>
      <c r="AB857" s="54"/>
      <c r="AC857" s="54"/>
      <c r="AD857" s="54"/>
      <c r="AE857" s="54"/>
      <c r="AF857" s="54"/>
      <c r="AG857" s="54"/>
      <c r="AH857" s="54"/>
      <c r="AI857" s="54"/>
      <c r="AJ857" s="54"/>
    </row>
    <row r="858" spans="19:36" s="34" customFormat="1">
      <c r="S858" s="1720"/>
      <c r="T858" s="1720"/>
      <c r="U858" s="1720"/>
      <c r="V858" s="1720"/>
      <c r="X858" s="1720"/>
      <c r="Y858" s="1720"/>
      <c r="Z858" s="1720"/>
      <c r="AA858" s="1720"/>
      <c r="AB858" s="54"/>
      <c r="AC858" s="54"/>
      <c r="AD858" s="54"/>
      <c r="AE858" s="54"/>
      <c r="AF858" s="54"/>
      <c r="AG858" s="54"/>
      <c r="AH858" s="54"/>
      <c r="AI858" s="54"/>
      <c r="AJ858" s="54"/>
    </row>
    <row r="859" spans="19:36" s="34" customFormat="1">
      <c r="S859" s="1720"/>
      <c r="T859" s="1720"/>
      <c r="U859" s="1720"/>
      <c r="V859" s="1720"/>
      <c r="X859" s="1720"/>
      <c r="Y859" s="1720"/>
      <c r="Z859" s="1720"/>
      <c r="AA859" s="1720"/>
      <c r="AB859" s="54"/>
      <c r="AC859" s="54"/>
      <c r="AD859" s="54"/>
      <c r="AE859" s="54"/>
      <c r="AF859" s="54"/>
      <c r="AG859" s="54"/>
      <c r="AH859" s="54"/>
      <c r="AI859" s="54"/>
      <c r="AJ859" s="54"/>
    </row>
    <row r="860" spans="19:36" s="34" customFormat="1">
      <c r="S860" s="1720"/>
      <c r="T860" s="1720"/>
      <c r="U860" s="1720"/>
      <c r="V860" s="1720"/>
      <c r="X860" s="1720"/>
      <c r="Y860" s="1720"/>
      <c r="Z860" s="1720"/>
      <c r="AA860" s="1720"/>
      <c r="AB860" s="54"/>
      <c r="AC860" s="54"/>
      <c r="AD860" s="54"/>
      <c r="AE860" s="54"/>
      <c r="AF860" s="54"/>
      <c r="AG860" s="54"/>
      <c r="AH860" s="54"/>
      <c r="AI860" s="54"/>
      <c r="AJ860" s="54"/>
    </row>
    <row r="861" spans="19:36" s="34" customFormat="1">
      <c r="S861" s="1720"/>
      <c r="T861" s="1720"/>
      <c r="U861" s="1720"/>
      <c r="V861" s="1720"/>
      <c r="X861" s="1720"/>
      <c r="Y861" s="1720"/>
      <c r="Z861" s="1720"/>
      <c r="AA861" s="1720"/>
      <c r="AB861" s="54"/>
      <c r="AC861" s="54"/>
      <c r="AD861" s="54"/>
      <c r="AE861" s="54"/>
      <c r="AF861" s="54"/>
      <c r="AG861" s="54"/>
      <c r="AH861" s="54"/>
      <c r="AI861" s="54"/>
      <c r="AJ861" s="54"/>
    </row>
    <row r="862" spans="19:36" s="34" customFormat="1">
      <c r="S862" s="1720"/>
      <c r="T862" s="1720"/>
      <c r="U862" s="1720"/>
      <c r="V862" s="1720"/>
      <c r="X862" s="1720"/>
      <c r="Y862" s="1720"/>
      <c r="Z862" s="1720"/>
      <c r="AA862" s="1720"/>
      <c r="AB862" s="54"/>
      <c r="AC862" s="54"/>
      <c r="AD862" s="54"/>
      <c r="AE862" s="54"/>
      <c r="AF862" s="54"/>
      <c r="AG862" s="54"/>
      <c r="AH862" s="54"/>
      <c r="AI862" s="54"/>
      <c r="AJ862" s="54"/>
    </row>
    <row r="863" spans="19:36" s="34" customFormat="1">
      <c r="S863" s="1720"/>
      <c r="T863" s="1720"/>
      <c r="U863" s="1720"/>
      <c r="V863" s="1720"/>
      <c r="X863" s="1720"/>
      <c r="Y863" s="1720"/>
      <c r="Z863" s="1720"/>
      <c r="AA863" s="1720"/>
      <c r="AB863" s="54"/>
      <c r="AC863" s="54"/>
      <c r="AD863" s="54"/>
      <c r="AE863" s="54"/>
      <c r="AF863" s="54"/>
      <c r="AG863" s="54"/>
      <c r="AH863" s="54"/>
      <c r="AI863" s="54"/>
      <c r="AJ863" s="54"/>
    </row>
    <row r="864" spans="19:36" s="34" customFormat="1">
      <c r="S864" s="1720"/>
      <c r="T864" s="1720"/>
      <c r="U864" s="1720"/>
      <c r="V864" s="1720"/>
      <c r="X864" s="1720"/>
      <c r="Y864" s="1720"/>
      <c r="Z864" s="1720"/>
      <c r="AA864" s="1720"/>
      <c r="AB864" s="54"/>
      <c r="AC864" s="54"/>
      <c r="AD864" s="54"/>
      <c r="AE864" s="54"/>
      <c r="AF864" s="54"/>
      <c r="AG864" s="54"/>
      <c r="AH864" s="54"/>
      <c r="AI864" s="54"/>
      <c r="AJ864" s="54"/>
    </row>
    <row r="865" spans="19:36" s="34" customFormat="1">
      <c r="S865" s="1720"/>
      <c r="T865" s="1720"/>
      <c r="U865" s="1720"/>
      <c r="V865" s="1720"/>
      <c r="X865" s="1720"/>
      <c r="Y865" s="1720"/>
      <c r="Z865" s="1720"/>
      <c r="AA865" s="1720"/>
      <c r="AB865" s="54"/>
      <c r="AC865" s="54"/>
      <c r="AD865" s="54"/>
      <c r="AE865" s="54"/>
      <c r="AF865" s="54"/>
      <c r="AG865" s="54"/>
      <c r="AH865" s="54"/>
      <c r="AI865" s="54"/>
      <c r="AJ865" s="54"/>
    </row>
    <row r="866" spans="19:36" s="34" customFormat="1">
      <c r="S866" s="1720"/>
      <c r="T866" s="1720"/>
      <c r="U866" s="1720"/>
      <c r="V866" s="1720"/>
      <c r="X866" s="1720"/>
      <c r="Y866" s="1720"/>
      <c r="Z866" s="1720"/>
      <c r="AA866" s="1720"/>
      <c r="AB866" s="54"/>
      <c r="AC866" s="54"/>
      <c r="AD866" s="54"/>
      <c r="AE866" s="54"/>
      <c r="AF866" s="54"/>
      <c r="AG866" s="54"/>
      <c r="AH866" s="54"/>
      <c r="AI866" s="54"/>
      <c r="AJ866" s="54"/>
    </row>
    <row r="867" spans="19:36" s="34" customFormat="1">
      <c r="S867" s="1720"/>
      <c r="T867" s="1720"/>
      <c r="U867" s="1720"/>
      <c r="V867" s="1720"/>
      <c r="X867" s="1720"/>
      <c r="Y867" s="1720"/>
      <c r="Z867" s="1720"/>
      <c r="AA867" s="1720"/>
      <c r="AB867" s="54"/>
      <c r="AC867" s="54"/>
      <c r="AD867" s="54"/>
      <c r="AE867" s="54"/>
      <c r="AF867" s="54"/>
      <c r="AG867" s="54"/>
      <c r="AH867" s="54"/>
      <c r="AI867" s="54"/>
      <c r="AJ867" s="54"/>
    </row>
    <row r="868" spans="19:36" s="34" customFormat="1">
      <c r="S868" s="1720"/>
      <c r="T868" s="1720"/>
      <c r="U868" s="1720"/>
      <c r="V868" s="1720"/>
      <c r="X868" s="1720"/>
      <c r="Y868" s="1720"/>
      <c r="Z868" s="1720"/>
      <c r="AA868" s="1720"/>
      <c r="AB868" s="54"/>
      <c r="AC868" s="54"/>
      <c r="AD868" s="54"/>
      <c r="AE868" s="54"/>
      <c r="AF868" s="54"/>
      <c r="AG868" s="54"/>
      <c r="AH868" s="54"/>
      <c r="AI868" s="54"/>
      <c r="AJ868" s="54"/>
    </row>
    <row r="869" spans="19:36" s="34" customFormat="1">
      <c r="S869" s="1720"/>
      <c r="T869" s="1720"/>
      <c r="U869" s="1720"/>
      <c r="V869" s="1720"/>
      <c r="X869" s="1720"/>
      <c r="Y869" s="1720"/>
      <c r="Z869" s="1720"/>
      <c r="AA869" s="1720"/>
      <c r="AB869" s="54"/>
      <c r="AC869" s="54"/>
      <c r="AD869" s="54"/>
      <c r="AE869" s="54"/>
      <c r="AF869" s="54"/>
      <c r="AG869" s="54"/>
      <c r="AH869" s="54"/>
      <c r="AI869" s="54"/>
      <c r="AJ869" s="54"/>
    </row>
    <row r="870" spans="19:36" s="34" customFormat="1">
      <c r="S870" s="1720"/>
      <c r="T870" s="1720"/>
      <c r="U870" s="1720"/>
      <c r="V870" s="1720"/>
      <c r="X870" s="1720"/>
      <c r="Y870" s="1720"/>
      <c r="Z870" s="1720"/>
      <c r="AA870" s="1720"/>
      <c r="AB870" s="54"/>
      <c r="AC870" s="54"/>
      <c r="AD870" s="54"/>
      <c r="AE870" s="54"/>
      <c r="AF870" s="54"/>
      <c r="AG870" s="54"/>
      <c r="AH870" s="54"/>
      <c r="AI870" s="54"/>
      <c r="AJ870" s="54"/>
    </row>
    <row r="871" spans="19:36" s="34" customFormat="1">
      <c r="S871" s="1720"/>
      <c r="T871" s="1720"/>
      <c r="U871" s="1720"/>
      <c r="V871" s="1720"/>
      <c r="X871" s="1720"/>
      <c r="Y871" s="1720"/>
      <c r="Z871" s="1720"/>
      <c r="AA871" s="1720"/>
      <c r="AB871" s="54"/>
      <c r="AC871" s="54"/>
      <c r="AD871" s="54"/>
      <c r="AE871" s="54"/>
      <c r="AF871" s="54"/>
      <c r="AG871" s="54"/>
      <c r="AH871" s="54"/>
      <c r="AI871" s="54"/>
      <c r="AJ871" s="54"/>
    </row>
    <row r="872" spans="19:36" s="34" customFormat="1">
      <c r="S872" s="1720"/>
      <c r="T872" s="1720"/>
      <c r="U872" s="1720"/>
      <c r="V872" s="1720"/>
      <c r="X872" s="1720"/>
      <c r="Y872" s="1720"/>
      <c r="Z872" s="1720"/>
      <c r="AA872" s="1720"/>
      <c r="AB872" s="54"/>
      <c r="AC872" s="54"/>
      <c r="AD872" s="54"/>
      <c r="AE872" s="54"/>
      <c r="AF872" s="54"/>
      <c r="AG872" s="54"/>
      <c r="AH872" s="54"/>
      <c r="AI872" s="54"/>
      <c r="AJ872" s="54"/>
    </row>
    <row r="873" spans="19:36" s="34" customFormat="1">
      <c r="S873" s="1720"/>
      <c r="T873" s="1720"/>
      <c r="U873" s="1720"/>
      <c r="V873" s="1720"/>
      <c r="X873" s="1720"/>
      <c r="Y873" s="1720"/>
      <c r="Z873" s="1720"/>
      <c r="AA873" s="1720"/>
      <c r="AB873" s="54"/>
      <c r="AC873" s="54"/>
      <c r="AD873" s="54"/>
      <c r="AE873" s="54"/>
      <c r="AF873" s="54"/>
      <c r="AG873" s="54"/>
      <c r="AH873" s="54"/>
      <c r="AI873" s="54"/>
      <c r="AJ873" s="54"/>
    </row>
    <row r="874" spans="19:36" s="34" customFormat="1">
      <c r="S874" s="1720"/>
      <c r="T874" s="1720"/>
      <c r="U874" s="1720"/>
      <c r="V874" s="1720"/>
      <c r="X874" s="1720"/>
      <c r="Y874" s="1720"/>
      <c r="Z874" s="1720"/>
      <c r="AA874" s="1720"/>
      <c r="AB874" s="54"/>
      <c r="AC874" s="54"/>
      <c r="AD874" s="54"/>
      <c r="AE874" s="54"/>
      <c r="AF874" s="54"/>
      <c r="AG874" s="54"/>
      <c r="AH874" s="54"/>
      <c r="AI874" s="54"/>
      <c r="AJ874" s="54"/>
    </row>
    <row r="875" spans="19:36" s="34" customFormat="1">
      <c r="S875" s="1720"/>
      <c r="T875" s="1720"/>
      <c r="U875" s="1720"/>
      <c r="V875" s="1720"/>
      <c r="X875" s="1720"/>
      <c r="Y875" s="1720"/>
      <c r="Z875" s="1720"/>
      <c r="AA875" s="1720"/>
      <c r="AB875" s="54"/>
      <c r="AC875" s="54"/>
      <c r="AD875" s="54"/>
      <c r="AE875" s="54"/>
      <c r="AF875" s="54"/>
      <c r="AG875" s="54"/>
      <c r="AH875" s="54"/>
      <c r="AI875" s="54"/>
      <c r="AJ875" s="54"/>
    </row>
    <row r="876" spans="19:36" s="34" customFormat="1">
      <c r="S876" s="1720"/>
      <c r="T876" s="1720"/>
      <c r="U876" s="1720"/>
      <c r="V876" s="1720"/>
      <c r="X876" s="1720"/>
      <c r="Y876" s="1720"/>
      <c r="Z876" s="1720"/>
      <c r="AA876" s="1720"/>
      <c r="AB876" s="54"/>
      <c r="AC876" s="54"/>
      <c r="AD876" s="54"/>
      <c r="AE876" s="54"/>
      <c r="AF876" s="54"/>
      <c r="AG876" s="54"/>
      <c r="AH876" s="54"/>
      <c r="AI876" s="54"/>
      <c r="AJ876" s="54"/>
    </row>
    <row r="877" spans="19:36" s="34" customFormat="1">
      <c r="S877" s="1720"/>
      <c r="T877" s="1720"/>
      <c r="U877" s="1720"/>
      <c r="V877" s="1720"/>
      <c r="X877" s="1720"/>
      <c r="Y877" s="1720"/>
      <c r="Z877" s="1720"/>
      <c r="AA877" s="1720"/>
      <c r="AB877" s="54"/>
      <c r="AC877" s="54"/>
      <c r="AD877" s="54"/>
      <c r="AE877" s="54"/>
      <c r="AF877" s="54"/>
      <c r="AG877" s="54"/>
      <c r="AH877" s="54"/>
      <c r="AI877" s="54"/>
      <c r="AJ877" s="54"/>
    </row>
    <row r="878" spans="19:36" s="34" customFormat="1">
      <c r="S878" s="1720"/>
      <c r="T878" s="1720"/>
      <c r="U878" s="1720"/>
      <c r="V878" s="1720"/>
      <c r="X878" s="1720"/>
      <c r="Y878" s="1720"/>
      <c r="Z878" s="1720"/>
      <c r="AA878" s="1720"/>
      <c r="AB878" s="54"/>
      <c r="AC878" s="54"/>
      <c r="AD878" s="54"/>
      <c r="AE878" s="54"/>
      <c r="AF878" s="54"/>
      <c r="AG878" s="54"/>
      <c r="AH878" s="54"/>
      <c r="AI878" s="54"/>
      <c r="AJ878" s="54"/>
    </row>
    <row r="879" spans="19:36" s="34" customFormat="1">
      <c r="S879" s="1720"/>
      <c r="T879" s="1720"/>
      <c r="U879" s="1720"/>
      <c r="V879" s="1720"/>
      <c r="X879" s="1720"/>
      <c r="Y879" s="1720"/>
      <c r="Z879" s="1720"/>
      <c r="AA879" s="1720"/>
      <c r="AB879" s="54"/>
      <c r="AC879" s="54"/>
      <c r="AD879" s="54"/>
      <c r="AE879" s="54"/>
      <c r="AF879" s="54"/>
      <c r="AG879" s="54"/>
      <c r="AH879" s="54"/>
      <c r="AI879" s="54"/>
      <c r="AJ879" s="54"/>
    </row>
    <row r="880" spans="19:36" s="34" customFormat="1">
      <c r="S880" s="1720"/>
      <c r="T880" s="1720"/>
      <c r="U880" s="1720"/>
      <c r="V880" s="1720"/>
      <c r="X880" s="1720"/>
      <c r="Y880" s="1720"/>
      <c r="Z880" s="1720"/>
      <c r="AA880" s="1720"/>
      <c r="AB880" s="54"/>
      <c r="AC880" s="54"/>
      <c r="AD880" s="54"/>
      <c r="AE880" s="54"/>
      <c r="AF880" s="54"/>
      <c r="AG880" s="54"/>
      <c r="AH880" s="54"/>
      <c r="AI880" s="54"/>
      <c r="AJ880" s="54"/>
    </row>
    <row r="881" spans="19:36" s="34" customFormat="1">
      <c r="S881" s="1720"/>
      <c r="T881" s="1720"/>
      <c r="U881" s="1720"/>
      <c r="V881" s="1720"/>
      <c r="X881" s="1720"/>
      <c r="Y881" s="1720"/>
      <c r="Z881" s="1720"/>
      <c r="AA881" s="1720"/>
      <c r="AB881" s="54"/>
      <c r="AC881" s="54"/>
      <c r="AD881" s="54"/>
      <c r="AE881" s="54"/>
      <c r="AF881" s="54"/>
      <c r="AG881" s="54"/>
      <c r="AH881" s="54"/>
      <c r="AI881" s="54"/>
      <c r="AJ881" s="54"/>
    </row>
    <row r="882" spans="19:36" s="34" customFormat="1">
      <c r="S882" s="1720"/>
      <c r="T882" s="1720"/>
      <c r="U882" s="1720"/>
      <c r="V882" s="1720"/>
      <c r="X882" s="1720"/>
      <c r="Y882" s="1720"/>
      <c r="Z882" s="1720"/>
      <c r="AA882" s="1720"/>
      <c r="AB882" s="54"/>
      <c r="AC882" s="54"/>
      <c r="AD882" s="54"/>
      <c r="AE882" s="54"/>
      <c r="AF882" s="54"/>
      <c r="AG882" s="54"/>
      <c r="AH882" s="54"/>
      <c r="AI882" s="54"/>
      <c r="AJ882" s="54"/>
    </row>
    <row r="883" spans="19:36" s="34" customFormat="1">
      <c r="S883" s="1720"/>
      <c r="T883" s="1720"/>
      <c r="U883" s="1720"/>
      <c r="V883" s="1720"/>
      <c r="X883" s="1720"/>
      <c r="Y883" s="1720"/>
      <c r="Z883" s="1720"/>
      <c r="AA883" s="1720"/>
      <c r="AB883" s="54"/>
      <c r="AC883" s="54"/>
      <c r="AD883" s="54"/>
      <c r="AE883" s="54"/>
      <c r="AF883" s="54"/>
      <c r="AG883" s="54"/>
      <c r="AH883" s="54"/>
      <c r="AI883" s="54"/>
      <c r="AJ883" s="54"/>
    </row>
    <row r="884" spans="19:36" s="34" customFormat="1">
      <c r="S884" s="1720"/>
      <c r="T884" s="1720"/>
      <c r="U884" s="1720"/>
      <c r="V884" s="1720"/>
      <c r="X884" s="1720"/>
      <c r="Y884" s="1720"/>
      <c r="Z884" s="1720"/>
      <c r="AA884" s="1720"/>
      <c r="AB884" s="54"/>
      <c r="AC884" s="54"/>
      <c r="AD884" s="54"/>
      <c r="AE884" s="54"/>
      <c r="AF884" s="54"/>
      <c r="AG884" s="54"/>
      <c r="AH884" s="54"/>
      <c r="AI884" s="54"/>
      <c r="AJ884" s="54"/>
    </row>
    <row r="885" spans="19:36" s="34" customFormat="1">
      <c r="S885" s="1720"/>
      <c r="T885" s="1720"/>
      <c r="U885" s="1720"/>
      <c r="V885" s="1720"/>
      <c r="X885" s="1720"/>
      <c r="Y885" s="1720"/>
      <c r="Z885" s="1720"/>
      <c r="AA885" s="1720"/>
      <c r="AB885" s="54"/>
      <c r="AC885" s="54"/>
      <c r="AD885" s="54"/>
      <c r="AE885" s="54"/>
      <c r="AF885" s="54"/>
      <c r="AG885" s="54"/>
      <c r="AH885" s="54"/>
      <c r="AI885" s="54"/>
      <c r="AJ885" s="54"/>
    </row>
    <row r="886" spans="19:36" s="34" customFormat="1">
      <c r="S886" s="1720"/>
      <c r="T886" s="1720"/>
      <c r="U886" s="1720"/>
      <c r="V886" s="1720"/>
      <c r="X886" s="1720"/>
      <c r="Y886" s="1720"/>
      <c r="Z886" s="1720"/>
      <c r="AA886" s="1720"/>
      <c r="AB886" s="54"/>
      <c r="AC886" s="54"/>
      <c r="AD886" s="54"/>
      <c r="AE886" s="54"/>
      <c r="AF886" s="54"/>
      <c r="AG886" s="54"/>
      <c r="AH886" s="54"/>
      <c r="AI886" s="54"/>
      <c r="AJ886" s="54"/>
    </row>
    <row r="887" spans="19:36" s="34" customFormat="1">
      <c r="S887" s="1720"/>
      <c r="T887" s="1720"/>
      <c r="U887" s="1720"/>
      <c r="V887" s="1720"/>
      <c r="X887" s="1720"/>
      <c r="Y887" s="1720"/>
      <c r="Z887" s="1720"/>
      <c r="AA887" s="1720"/>
      <c r="AB887" s="54"/>
      <c r="AC887" s="54"/>
      <c r="AD887" s="54"/>
      <c r="AE887" s="54"/>
      <c r="AF887" s="54"/>
      <c r="AG887" s="54"/>
      <c r="AH887" s="54"/>
      <c r="AI887" s="54"/>
      <c r="AJ887" s="54"/>
    </row>
    <row r="888" spans="19:36" s="34" customFormat="1">
      <c r="S888" s="1720"/>
      <c r="T888" s="1720"/>
      <c r="U888" s="1720"/>
      <c r="V888" s="1720"/>
      <c r="X888" s="1720"/>
      <c r="Y888" s="1720"/>
      <c r="Z888" s="1720"/>
      <c r="AA888" s="1720"/>
      <c r="AB888" s="54"/>
      <c r="AC888" s="54"/>
      <c r="AD888" s="54"/>
      <c r="AE888" s="54"/>
      <c r="AF888" s="54"/>
      <c r="AG888" s="54"/>
      <c r="AH888" s="54"/>
      <c r="AI888" s="54"/>
      <c r="AJ888" s="54"/>
    </row>
    <row r="889" spans="19:36" s="34" customFormat="1">
      <c r="S889" s="1720"/>
      <c r="T889" s="1720"/>
      <c r="U889" s="1720"/>
      <c r="V889" s="1720"/>
      <c r="X889" s="1720"/>
      <c r="Y889" s="1720"/>
      <c r="Z889" s="1720"/>
      <c r="AA889" s="1720"/>
      <c r="AB889" s="54"/>
      <c r="AC889" s="54"/>
      <c r="AD889" s="54"/>
      <c r="AE889" s="54"/>
      <c r="AF889" s="54"/>
      <c r="AG889" s="54"/>
      <c r="AH889" s="54"/>
      <c r="AI889" s="54"/>
      <c r="AJ889" s="54"/>
    </row>
    <row r="890" spans="19:36" s="34" customFormat="1">
      <c r="S890" s="1720"/>
      <c r="T890" s="1720"/>
      <c r="U890" s="1720"/>
      <c r="V890" s="1720"/>
      <c r="X890" s="1720"/>
      <c r="Y890" s="1720"/>
      <c r="Z890" s="1720"/>
      <c r="AA890" s="1720"/>
      <c r="AB890" s="54"/>
      <c r="AC890" s="54"/>
      <c r="AD890" s="54"/>
      <c r="AE890" s="54"/>
      <c r="AF890" s="54"/>
      <c r="AG890" s="54"/>
      <c r="AH890" s="54"/>
      <c r="AI890" s="54"/>
      <c r="AJ890" s="54"/>
    </row>
    <row r="891" spans="19:36" s="34" customFormat="1">
      <c r="S891" s="1720"/>
      <c r="T891" s="1720"/>
      <c r="U891" s="1720"/>
      <c r="V891" s="1720"/>
      <c r="X891" s="1720"/>
      <c r="Y891" s="1720"/>
      <c r="Z891" s="1720"/>
      <c r="AA891" s="1720"/>
      <c r="AB891" s="54"/>
      <c r="AC891" s="54"/>
      <c r="AD891" s="54"/>
      <c r="AE891" s="54"/>
      <c r="AF891" s="54"/>
      <c r="AG891" s="54"/>
      <c r="AH891" s="54"/>
      <c r="AI891" s="54"/>
      <c r="AJ891" s="54"/>
    </row>
    <row r="892" spans="19:36" s="34" customFormat="1">
      <c r="S892" s="1720"/>
      <c r="T892" s="1720"/>
      <c r="U892" s="1720"/>
      <c r="V892" s="1720"/>
      <c r="X892" s="1720"/>
      <c r="Y892" s="1720"/>
      <c r="Z892" s="1720"/>
      <c r="AA892" s="1720"/>
      <c r="AB892" s="54"/>
      <c r="AC892" s="54"/>
      <c r="AD892" s="54"/>
      <c r="AE892" s="54"/>
      <c r="AF892" s="54"/>
      <c r="AG892" s="54"/>
      <c r="AH892" s="54"/>
      <c r="AI892" s="54"/>
      <c r="AJ892" s="54"/>
    </row>
    <row r="893" spans="19:36" s="34" customFormat="1">
      <c r="S893" s="1720"/>
      <c r="T893" s="1720"/>
      <c r="U893" s="1720"/>
      <c r="V893" s="1720"/>
      <c r="X893" s="1720"/>
      <c r="Y893" s="1720"/>
      <c r="Z893" s="1720"/>
      <c r="AA893" s="1720"/>
      <c r="AB893" s="54"/>
      <c r="AC893" s="54"/>
      <c r="AD893" s="54"/>
      <c r="AE893" s="54"/>
      <c r="AF893" s="54"/>
      <c r="AG893" s="54"/>
      <c r="AH893" s="54"/>
      <c r="AI893" s="54"/>
      <c r="AJ893" s="54"/>
    </row>
    <row r="894" spans="19:36" s="34" customFormat="1">
      <c r="S894" s="1720"/>
      <c r="T894" s="1720"/>
      <c r="U894" s="1720"/>
      <c r="V894" s="1720"/>
      <c r="X894" s="1720"/>
      <c r="Y894" s="1720"/>
      <c r="Z894" s="1720"/>
      <c r="AA894" s="1720"/>
      <c r="AB894" s="54"/>
      <c r="AC894" s="54"/>
      <c r="AD894" s="54"/>
      <c r="AE894" s="54"/>
      <c r="AF894" s="54"/>
      <c r="AG894" s="54"/>
      <c r="AH894" s="54"/>
      <c r="AI894" s="54"/>
      <c r="AJ894" s="54"/>
    </row>
    <row r="895" spans="19:36" s="34" customFormat="1">
      <c r="S895" s="1720"/>
      <c r="T895" s="1720"/>
      <c r="U895" s="1720"/>
      <c r="V895" s="1720"/>
      <c r="X895" s="1720"/>
      <c r="Y895" s="1720"/>
      <c r="Z895" s="1720"/>
      <c r="AA895" s="1720"/>
      <c r="AB895" s="54"/>
      <c r="AC895" s="54"/>
      <c r="AD895" s="54"/>
      <c r="AE895" s="54"/>
      <c r="AF895" s="54"/>
      <c r="AG895" s="54"/>
      <c r="AH895" s="54"/>
      <c r="AI895" s="54"/>
      <c r="AJ895" s="54"/>
    </row>
    <row r="896" spans="19:36" s="34" customFormat="1">
      <c r="S896" s="1720"/>
      <c r="T896" s="1720"/>
      <c r="U896" s="1720"/>
      <c r="V896" s="1720"/>
      <c r="X896" s="1720"/>
      <c r="Y896" s="1720"/>
      <c r="Z896" s="1720"/>
      <c r="AA896" s="1720"/>
      <c r="AB896" s="54"/>
      <c r="AC896" s="54"/>
      <c r="AD896" s="54"/>
      <c r="AE896" s="54"/>
      <c r="AF896" s="54"/>
      <c r="AG896" s="54"/>
      <c r="AH896" s="54"/>
      <c r="AI896" s="54"/>
      <c r="AJ896" s="54"/>
    </row>
    <row r="897" spans="19:36" s="34" customFormat="1">
      <c r="S897" s="1720"/>
      <c r="T897" s="1720"/>
      <c r="U897" s="1720"/>
      <c r="V897" s="1720"/>
      <c r="X897" s="1720"/>
      <c r="Y897" s="1720"/>
      <c r="Z897" s="1720"/>
      <c r="AA897" s="1720"/>
      <c r="AB897" s="54"/>
      <c r="AC897" s="54"/>
      <c r="AD897" s="54"/>
      <c r="AE897" s="54"/>
      <c r="AF897" s="54"/>
      <c r="AG897" s="54"/>
      <c r="AH897" s="54"/>
      <c r="AI897" s="54"/>
      <c r="AJ897" s="54"/>
    </row>
    <row r="898" spans="19:36" s="34" customFormat="1">
      <c r="S898" s="1720"/>
      <c r="T898" s="1720"/>
      <c r="U898" s="1720"/>
      <c r="V898" s="1720"/>
      <c r="X898" s="1720"/>
      <c r="Y898" s="1720"/>
      <c r="Z898" s="1720"/>
      <c r="AA898" s="1720"/>
      <c r="AB898" s="54"/>
      <c r="AC898" s="54"/>
      <c r="AD898" s="54"/>
      <c r="AE898" s="54"/>
      <c r="AF898" s="54"/>
      <c r="AG898" s="54"/>
      <c r="AH898" s="54"/>
      <c r="AI898" s="54"/>
      <c r="AJ898" s="54"/>
    </row>
    <row r="899" spans="19:36" s="34" customFormat="1">
      <c r="S899" s="1720"/>
      <c r="T899" s="1720"/>
      <c r="U899" s="1720"/>
      <c r="V899" s="1720"/>
      <c r="X899" s="1720"/>
      <c r="Y899" s="1720"/>
      <c r="Z899" s="1720"/>
      <c r="AA899" s="1720"/>
      <c r="AB899" s="54"/>
      <c r="AC899" s="54"/>
      <c r="AD899" s="54"/>
      <c r="AE899" s="54"/>
      <c r="AF899" s="54"/>
      <c r="AG899" s="54"/>
      <c r="AH899" s="54"/>
      <c r="AI899" s="54"/>
      <c r="AJ899" s="54"/>
    </row>
    <row r="900" spans="19:36" s="34" customFormat="1">
      <c r="S900" s="1720"/>
      <c r="T900" s="1720"/>
      <c r="U900" s="1720"/>
      <c r="V900" s="1720"/>
      <c r="X900" s="1720"/>
      <c r="Y900" s="1720"/>
      <c r="Z900" s="1720"/>
      <c r="AA900" s="1720"/>
      <c r="AB900" s="54"/>
      <c r="AC900" s="54"/>
      <c r="AD900" s="54"/>
      <c r="AE900" s="54"/>
      <c r="AF900" s="54"/>
      <c r="AG900" s="54"/>
      <c r="AH900" s="54"/>
      <c r="AI900" s="54"/>
      <c r="AJ900" s="54"/>
    </row>
    <row r="901" spans="19:36" s="34" customFormat="1">
      <c r="S901" s="1720"/>
      <c r="T901" s="1720"/>
      <c r="U901" s="1720"/>
      <c r="V901" s="1720"/>
      <c r="X901" s="1720"/>
      <c r="Y901" s="1720"/>
      <c r="Z901" s="1720"/>
      <c r="AA901" s="1720"/>
      <c r="AB901" s="54"/>
      <c r="AC901" s="54"/>
      <c r="AD901" s="54"/>
      <c r="AE901" s="54"/>
      <c r="AF901" s="54"/>
      <c r="AG901" s="54"/>
      <c r="AH901" s="54"/>
      <c r="AI901" s="54"/>
      <c r="AJ901" s="54"/>
    </row>
    <row r="902" spans="19:36" s="34" customFormat="1">
      <c r="S902" s="1720"/>
      <c r="T902" s="1720"/>
      <c r="U902" s="1720"/>
      <c r="V902" s="1720"/>
      <c r="X902" s="1720"/>
      <c r="Y902" s="1720"/>
      <c r="Z902" s="1720"/>
      <c r="AA902" s="1720"/>
      <c r="AB902" s="54"/>
      <c r="AC902" s="54"/>
      <c r="AD902" s="54"/>
      <c r="AE902" s="54"/>
      <c r="AF902" s="54"/>
      <c r="AG902" s="54"/>
      <c r="AH902" s="54"/>
      <c r="AI902" s="54"/>
      <c r="AJ902" s="54"/>
    </row>
    <row r="903" spans="19:36" s="34" customFormat="1">
      <c r="S903" s="1720"/>
      <c r="T903" s="1720"/>
      <c r="U903" s="1720"/>
      <c r="V903" s="1720"/>
      <c r="X903" s="1720"/>
      <c r="Y903" s="1720"/>
      <c r="Z903" s="1720"/>
      <c r="AA903" s="1720"/>
      <c r="AB903" s="54"/>
      <c r="AC903" s="54"/>
      <c r="AD903" s="54"/>
      <c r="AE903" s="54"/>
      <c r="AF903" s="54"/>
      <c r="AG903" s="54"/>
      <c r="AH903" s="54"/>
      <c r="AI903" s="54"/>
      <c r="AJ903" s="54"/>
    </row>
    <row r="904" spans="19:36" s="34" customFormat="1">
      <c r="S904" s="1720"/>
      <c r="T904" s="1720"/>
      <c r="U904" s="1720"/>
      <c r="V904" s="1720"/>
      <c r="X904" s="1720"/>
      <c r="Y904" s="1720"/>
      <c r="Z904" s="1720"/>
      <c r="AA904" s="1720"/>
      <c r="AB904" s="54"/>
      <c r="AC904" s="54"/>
      <c r="AD904" s="54"/>
      <c r="AE904" s="54"/>
      <c r="AF904" s="54"/>
      <c r="AG904" s="54"/>
      <c r="AH904" s="54"/>
      <c r="AI904" s="54"/>
      <c r="AJ904" s="54"/>
    </row>
    <row r="905" spans="19:36" s="34" customFormat="1">
      <c r="S905" s="1720"/>
      <c r="T905" s="1720"/>
      <c r="U905" s="1720"/>
      <c r="V905" s="1720"/>
      <c r="X905" s="1720"/>
      <c r="Y905" s="1720"/>
      <c r="Z905" s="1720"/>
      <c r="AA905" s="1720"/>
      <c r="AB905" s="54"/>
      <c r="AC905" s="54"/>
      <c r="AD905" s="54"/>
      <c r="AE905" s="54"/>
      <c r="AF905" s="54"/>
      <c r="AG905" s="54"/>
      <c r="AH905" s="54"/>
      <c r="AI905" s="54"/>
      <c r="AJ905" s="54"/>
    </row>
    <row r="906" spans="19:36" s="34" customFormat="1">
      <c r="S906" s="1720"/>
      <c r="T906" s="1720"/>
      <c r="U906" s="1720"/>
      <c r="V906" s="1720"/>
      <c r="X906" s="1720"/>
      <c r="Y906" s="1720"/>
      <c r="Z906" s="1720"/>
      <c r="AA906" s="1720"/>
      <c r="AB906" s="54"/>
      <c r="AC906" s="54"/>
      <c r="AD906" s="54"/>
      <c r="AE906" s="54"/>
      <c r="AF906" s="54"/>
      <c r="AG906" s="54"/>
      <c r="AH906" s="54"/>
      <c r="AI906" s="54"/>
      <c r="AJ906" s="54"/>
    </row>
    <row r="907" spans="19:36" s="34" customFormat="1">
      <c r="S907" s="1720"/>
      <c r="T907" s="1720"/>
      <c r="U907" s="1720"/>
      <c r="V907" s="1720"/>
      <c r="X907" s="1720"/>
      <c r="Y907" s="1720"/>
      <c r="Z907" s="1720"/>
      <c r="AA907" s="1720"/>
      <c r="AB907" s="54"/>
      <c r="AC907" s="54"/>
      <c r="AD907" s="54"/>
      <c r="AE907" s="54"/>
      <c r="AF907" s="54"/>
      <c r="AG907" s="54"/>
      <c r="AH907" s="54"/>
      <c r="AI907" s="54"/>
      <c r="AJ907" s="54"/>
    </row>
    <row r="908" spans="19:36" s="34" customFormat="1">
      <c r="S908" s="1720"/>
      <c r="T908" s="1720"/>
      <c r="U908" s="1720"/>
      <c r="V908" s="1720"/>
      <c r="X908" s="1720"/>
      <c r="Y908" s="1720"/>
      <c r="Z908" s="1720"/>
      <c r="AA908" s="1720"/>
      <c r="AB908" s="54"/>
      <c r="AC908" s="54"/>
      <c r="AD908" s="54"/>
      <c r="AE908" s="54"/>
      <c r="AF908" s="54"/>
      <c r="AG908" s="54"/>
      <c r="AH908" s="54"/>
      <c r="AI908" s="54"/>
      <c r="AJ908" s="54"/>
    </row>
    <row r="909" spans="19:36" s="34" customFormat="1">
      <c r="S909" s="1720"/>
      <c r="T909" s="1720"/>
      <c r="U909" s="1720"/>
      <c r="V909" s="1720"/>
      <c r="X909" s="1720"/>
      <c r="Y909" s="1720"/>
      <c r="Z909" s="1720"/>
      <c r="AA909" s="1720"/>
      <c r="AB909" s="54"/>
      <c r="AC909" s="54"/>
      <c r="AD909" s="54"/>
      <c r="AE909" s="54"/>
      <c r="AF909" s="54"/>
      <c r="AG909" s="54"/>
      <c r="AH909" s="54"/>
      <c r="AI909" s="54"/>
      <c r="AJ909" s="54"/>
    </row>
    <row r="910" spans="19:36" s="34" customFormat="1">
      <c r="S910" s="1720"/>
      <c r="T910" s="1720"/>
      <c r="U910" s="1720"/>
      <c r="V910" s="1720"/>
      <c r="X910" s="1720"/>
      <c r="Y910" s="1720"/>
      <c r="Z910" s="1720"/>
      <c r="AA910" s="1720"/>
      <c r="AB910" s="54"/>
      <c r="AC910" s="54"/>
      <c r="AD910" s="54"/>
      <c r="AE910" s="54"/>
      <c r="AF910" s="54"/>
      <c r="AG910" s="54"/>
      <c r="AH910" s="54"/>
      <c r="AI910" s="54"/>
      <c r="AJ910" s="54"/>
    </row>
    <row r="911" spans="19:36" s="34" customFormat="1">
      <c r="S911" s="1720"/>
      <c r="T911" s="1720"/>
      <c r="U911" s="1720"/>
      <c r="V911" s="1720"/>
      <c r="X911" s="1720"/>
      <c r="Y911" s="1720"/>
      <c r="Z911" s="1720"/>
      <c r="AA911" s="1720"/>
      <c r="AB911" s="54"/>
      <c r="AC911" s="54"/>
      <c r="AD911" s="54"/>
      <c r="AE911" s="54"/>
      <c r="AF911" s="54"/>
      <c r="AG911" s="54"/>
      <c r="AH911" s="54"/>
      <c r="AI911" s="54"/>
      <c r="AJ911" s="54"/>
    </row>
    <row r="912" spans="19:36" s="34" customFormat="1">
      <c r="S912" s="1720"/>
      <c r="T912" s="1720"/>
      <c r="U912" s="1720"/>
      <c r="V912" s="1720"/>
      <c r="X912" s="1720"/>
      <c r="Y912" s="1720"/>
      <c r="Z912" s="1720"/>
      <c r="AA912" s="1720"/>
      <c r="AB912" s="54"/>
      <c r="AC912" s="54"/>
      <c r="AD912" s="54"/>
      <c r="AE912" s="54"/>
      <c r="AF912" s="54"/>
      <c r="AG912" s="54"/>
      <c r="AH912" s="54"/>
      <c r="AI912" s="54"/>
      <c r="AJ912" s="54"/>
    </row>
    <row r="913" spans="19:36" s="34" customFormat="1">
      <c r="S913" s="1720"/>
      <c r="T913" s="1720"/>
      <c r="U913" s="1720"/>
      <c r="V913" s="1720"/>
      <c r="X913" s="1720"/>
      <c r="Y913" s="1720"/>
      <c r="Z913" s="1720"/>
      <c r="AA913" s="1720"/>
      <c r="AB913" s="54"/>
      <c r="AC913" s="54"/>
      <c r="AD913" s="54"/>
      <c r="AE913" s="54"/>
      <c r="AF913" s="54"/>
      <c r="AG913" s="54"/>
      <c r="AH913" s="54"/>
      <c r="AI913" s="54"/>
      <c r="AJ913" s="54"/>
    </row>
    <row r="914" spans="19:36" s="34" customFormat="1">
      <c r="S914" s="1720"/>
      <c r="T914" s="1720"/>
      <c r="U914" s="1720"/>
      <c r="V914" s="1720"/>
      <c r="X914" s="1720"/>
      <c r="Y914" s="1720"/>
      <c r="Z914" s="1720"/>
      <c r="AA914" s="1720"/>
      <c r="AB914" s="54"/>
      <c r="AC914" s="54"/>
      <c r="AD914" s="54"/>
      <c r="AE914" s="54"/>
      <c r="AF914" s="54"/>
      <c r="AG914" s="54"/>
      <c r="AH914" s="54"/>
      <c r="AI914" s="54"/>
      <c r="AJ914" s="54"/>
    </row>
    <row r="915" spans="19:36" s="34" customFormat="1">
      <c r="S915" s="1720"/>
      <c r="T915" s="1720"/>
      <c r="U915" s="1720"/>
      <c r="V915" s="1720"/>
      <c r="X915" s="1720"/>
      <c r="Y915" s="1720"/>
      <c r="Z915" s="1720"/>
      <c r="AA915" s="1720"/>
      <c r="AB915" s="54"/>
      <c r="AC915" s="54"/>
      <c r="AD915" s="54"/>
      <c r="AE915" s="54"/>
      <c r="AF915" s="54"/>
      <c r="AG915" s="54"/>
      <c r="AH915" s="54"/>
      <c r="AI915" s="54"/>
      <c r="AJ915" s="54"/>
    </row>
    <row r="916" spans="19:36" s="34" customFormat="1">
      <c r="S916" s="1720"/>
      <c r="T916" s="1720"/>
      <c r="U916" s="1720"/>
      <c r="V916" s="1720"/>
      <c r="X916" s="1720"/>
      <c r="Y916" s="1720"/>
      <c r="Z916" s="1720"/>
      <c r="AA916" s="1720"/>
      <c r="AB916" s="54"/>
      <c r="AC916" s="54"/>
      <c r="AD916" s="54"/>
      <c r="AE916" s="54"/>
      <c r="AF916" s="54"/>
      <c r="AG916" s="54"/>
      <c r="AH916" s="54"/>
      <c r="AI916" s="54"/>
      <c r="AJ916" s="54"/>
    </row>
    <row r="917" spans="19:36" s="34" customFormat="1">
      <c r="S917" s="1720"/>
      <c r="T917" s="1720"/>
      <c r="U917" s="1720"/>
      <c r="V917" s="1720"/>
      <c r="X917" s="1720"/>
      <c r="Y917" s="1720"/>
      <c r="Z917" s="1720"/>
      <c r="AA917" s="1720"/>
      <c r="AB917" s="54"/>
      <c r="AC917" s="54"/>
      <c r="AD917" s="54"/>
      <c r="AE917" s="54"/>
      <c r="AF917" s="54"/>
      <c r="AG917" s="54"/>
      <c r="AH917" s="54"/>
      <c r="AI917" s="54"/>
      <c r="AJ917" s="54"/>
    </row>
    <row r="918" spans="19:36" s="34" customFormat="1">
      <c r="S918" s="1720"/>
      <c r="T918" s="1720"/>
      <c r="U918" s="1720"/>
      <c r="V918" s="1720"/>
      <c r="X918" s="1720"/>
      <c r="Y918" s="1720"/>
      <c r="Z918" s="1720"/>
      <c r="AA918" s="1720"/>
      <c r="AB918" s="54"/>
      <c r="AC918" s="54"/>
      <c r="AD918" s="54"/>
      <c r="AE918" s="54"/>
      <c r="AF918" s="54"/>
      <c r="AG918" s="54"/>
      <c r="AH918" s="54"/>
      <c r="AI918" s="54"/>
      <c r="AJ918" s="54"/>
    </row>
    <row r="919" spans="19:36" s="34" customFormat="1">
      <c r="S919" s="1720"/>
      <c r="T919" s="1720"/>
      <c r="U919" s="1720"/>
      <c r="V919" s="1720"/>
      <c r="X919" s="1720"/>
      <c r="Y919" s="1720"/>
      <c r="Z919" s="1720"/>
      <c r="AA919" s="1720"/>
      <c r="AB919" s="54"/>
      <c r="AC919" s="54"/>
      <c r="AD919" s="54"/>
      <c r="AE919" s="54"/>
      <c r="AF919" s="54"/>
      <c r="AG919" s="54"/>
      <c r="AH919" s="54"/>
      <c r="AI919" s="54"/>
      <c r="AJ919" s="54"/>
    </row>
    <row r="920" spans="19:36" s="34" customFormat="1">
      <c r="S920" s="1720"/>
      <c r="T920" s="1720"/>
      <c r="U920" s="1720"/>
      <c r="V920" s="1720"/>
      <c r="X920" s="1720"/>
      <c r="Y920" s="1720"/>
      <c r="Z920" s="1720"/>
      <c r="AA920" s="1720"/>
      <c r="AB920" s="54"/>
      <c r="AC920" s="54"/>
      <c r="AD920" s="54"/>
      <c r="AE920" s="54"/>
      <c r="AF920" s="54"/>
      <c r="AG920" s="54"/>
      <c r="AH920" s="54"/>
      <c r="AI920" s="54"/>
      <c r="AJ920" s="54"/>
    </row>
    <row r="921" spans="19:36" s="34" customFormat="1">
      <c r="S921" s="1720"/>
      <c r="T921" s="1720"/>
      <c r="U921" s="1720"/>
      <c r="V921" s="1720"/>
      <c r="X921" s="1720"/>
      <c r="Y921" s="1720"/>
      <c r="Z921" s="1720"/>
      <c r="AA921" s="1720"/>
      <c r="AB921" s="54"/>
      <c r="AC921" s="54"/>
      <c r="AD921" s="54"/>
      <c r="AE921" s="54"/>
      <c r="AF921" s="54"/>
      <c r="AG921" s="54"/>
      <c r="AH921" s="54"/>
      <c r="AI921" s="54"/>
      <c r="AJ921" s="54"/>
    </row>
    <row r="922" spans="19:36" s="34" customFormat="1">
      <c r="S922" s="1720"/>
      <c r="T922" s="1720"/>
      <c r="U922" s="1720"/>
      <c r="V922" s="1720"/>
      <c r="X922" s="1720"/>
      <c r="Y922" s="1720"/>
      <c r="Z922" s="1720"/>
      <c r="AA922" s="1720"/>
      <c r="AB922" s="54"/>
      <c r="AC922" s="54"/>
      <c r="AD922" s="54"/>
      <c r="AE922" s="54"/>
      <c r="AF922" s="54"/>
      <c r="AG922" s="54"/>
      <c r="AH922" s="54"/>
      <c r="AI922" s="54"/>
      <c r="AJ922" s="54"/>
    </row>
    <row r="923" spans="19:36" s="34" customFormat="1">
      <c r="S923" s="1720"/>
      <c r="T923" s="1720"/>
      <c r="U923" s="1720"/>
      <c r="V923" s="1720"/>
      <c r="X923" s="1720"/>
      <c r="Y923" s="1720"/>
      <c r="Z923" s="1720"/>
      <c r="AA923" s="1720"/>
      <c r="AB923" s="54"/>
      <c r="AC923" s="54"/>
      <c r="AD923" s="54"/>
      <c r="AE923" s="54"/>
      <c r="AF923" s="54"/>
      <c r="AG923" s="54"/>
      <c r="AH923" s="54"/>
      <c r="AI923" s="54"/>
      <c r="AJ923" s="54"/>
    </row>
    <row r="924" spans="19:36" s="34" customFormat="1">
      <c r="S924" s="1720"/>
      <c r="T924" s="1720"/>
      <c r="U924" s="1720"/>
      <c r="V924" s="1720"/>
      <c r="X924" s="1720"/>
      <c r="Y924" s="1720"/>
      <c r="Z924" s="1720"/>
      <c r="AA924" s="1720"/>
      <c r="AB924" s="54"/>
      <c r="AC924" s="54"/>
      <c r="AD924" s="54"/>
      <c r="AE924" s="54"/>
      <c r="AF924" s="54"/>
      <c r="AG924" s="54"/>
      <c r="AH924" s="54"/>
      <c r="AI924" s="54"/>
      <c r="AJ924" s="54"/>
    </row>
    <row r="925" spans="19:36" s="34" customFormat="1">
      <c r="S925" s="1720"/>
      <c r="T925" s="1720"/>
      <c r="U925" s="1720"/>
      <c r="V925" s="1720"/>
      <c r="X925" s="1720"/>
      <c r="Y925" s="1720"/>
      <c r="Z925" s="1720"/>
      <c r="AA925" s="1720"/>
      <c r="AB925" s="54"/>
      <c r="AC925" s="54"/>
      <c r="AD925" s="54"/>
      <c r="AE925" s="54"/>
      <c r="AF925" s="54"/>
      <c r="AG925" s="54"/>
      <c r="AH925" s="54"/>
      <c r="AI925" s="54"/>
      <c r="AJ925" s="54"/>
    </row>
    <row r="926" spans="19:36" s="34" customFormat="1">
      <c r="S926" s="1720"/>
      <c r="T926" s="1720"/>
      <c r="U926" s="1720"/>
      <c r="V926" s="1720"/>
      <c r="X926" s="1720"/>
      <c r="Y926" s="1720"/>
      <c r="Z926" s="1720"/>
      <c r="AA926" s="1720"/>
      <c r="AB926" s="54"/>
      <c r="AC926" s="54"/>
      <c r="AD926" s="54"/>
      <c r="AE926" s="54"/>
      <c r="AF926" s="54"/>
      <c r="AG926" s="54"/>
      <c r="AH926" s="54"/>
      <c r="AI926" s="54"/>
      <c r="AJ926" s="54"/>
    </row>
    <row r="927" spans="19:36" s="34" customFormat="1">
      <c r="S927" s="1720"/>
      <c r="T927" s="1720"/>
      <c r="U927" s="1720"/>
      <c r="V927" s="1720"/>
      <c r="X927" s="1720"/>
      <c r="Y927" s="1720"/>
      <c r="Z927" s="1720"/>
      <c r="AA927" s="1720"/>
      <c r="AB927" s="54"/>
      <c r="AC927" s="54"/>
      <c r="AD927" s="54"/>
      <c r="AE927" s="54"/>
      <c r="AF927" s="54"/>
      <c r="AG927" s="54"/>
      <c r="AH927" s="54"/>
      <c r="AI927" s="54"/>
      <c r="AJ927" s="54"/>
    </row>
    <row r="928" spans="19:36" s="34" customFormat="1">
      <c r="S928" s="1720"/>
      <c r="T928" s="1720"/>
      <c r="U928" s="1720"/>
      <c r="V928" s="1720"/>
      <c r="X928" s="1720"/>
      <c r="Y928" s="1720"/>
      <c r="Z928" s="1720"/>
      <c r="AA928" s="1720"/>
      <c r="AB928" s="54"/>
      <c r="AC928" s="54"/>
      <c r="AD928" s="54"/>
      <c r="AE928" s="54"/>
      <c r="AF928" s="54"/>
      <c r="AG928" s="54"/>
      <c r="AH928" s="54"/>
      <c r="AI928" s="54"/>
      <c r="AJ928" s="54"/>
    </row>
    <row r="929" spans="19:36" s="34" customFormat="1">
      <c r="S929" s="1720"/>
      <c r="T929" s="1720"/>
      <c r="U929" s="1720"/>
      <c r="V929" s="1720"/>
      <c r="X929" s="1720"/>
      <c r="Y929" s="1720"/>
      <c r="Z929" s="1720"/>
      <c r="AA929" s="1720"/>
      <c r="AB929" s="54"/>
      <c r="AC929" s="54"/>
      <c r="AD929" s="54"/>
      <c r="AE929" s="54"/>
      <c r="AF929" s="54"/>
      <c r="AG929" s="54"/>
      <c r="AH929" s="54"/>
      <c r="AI929" s="54"/>
      <c r="AJ929" s="54"/>
    </row>
    <row r="930" spans="19:36" s="34" customFormat="1">
      <c r="S930" s="1720"/>
      <c r="T930" s="1720"/>
      <c r="U930" s="1720"/>
      <c r="V930" s="1720"/>
      <c r="X930" s="1720"/>
      <c r="Y930" s="1720"/>
      <c r="Z930" s="1720"/>
      <c r="AA930" s="1720"/>
      <c r="AB930" s="54"/>
      <c r="AC930" s="54"/>
      <c r="AD930" s="54"/>
      <c r="AE930" s="54"/>
      <c r="AF930" s="54"/>
      <c r="AG930" s="54"/>
      <c r="AH930" s="54"/>
      <c r="AI930" s="54"/>
      <c r="AJ930" s="54"/>
    </row>
    <row r="931" spans="19:36" s="34" customFormat="1">
      <c r="S931" s="1720"/>
      <c r="T931" s="1720"/>
      <c r="U931" s="1720"/>
      <c r="V931" s="1720"/>
      <c r="X931" s="1720"/>
      <c r="Y931" s="1720"/>
      <c r="Z931" s="1720"/>
      <c r="AA931" s="1720"/>
      <c r="AB931" s="54"/>
      <c r="AC931" s="54"/>
      <c r="AD931" s="54"/>
      <c r="AE931" s="54"/>
      <c r="AF931" s="54"/>
      <c r="AG931" s="54"/>
      <c r="AH931" s="54"/>
      <c r="AI931" s="54"/>
      <c r="AJ931" s="54"/>
    </row>
    <row r="932" spans="19:36" s="34" customFormat="1">
      <c r="S932" s="1720"/>
      <c r="T932" s="1720"/>
      <c r="U932" s="1720"/>
      <c r="V932" s="1720"/>
      <c r="X932" s="1720"/>
      <c r="Y932" s="1720"/>
      <c r="Z932" s="1720"/>
      <c r="AA932" s="1720"/>
      <c r="AB932" s="54"/>
      <c r="AC932" s="54"/>
      <c r="AD932" s="54"/>
      <c r="AE932" s="54"/>
      <c r="AF932" s="54"/>
      <c r="AG932" s="54"/>
      <c r="AH932" s="54"/>
      <c r="AI932" s="54"/>
      <c r="AJ932" s="54"/>
    </row>
    <row r="933" spans="19:36" s="34" customFormat="1">
      <c r="S933" s="1720"/>
      <c r="T933" s="1720"/>
      <c r="U933" s="1720"/>
      <c r="V933" s="1720"/>
      <c r="X933" s="1720"/>
      <c r="Y933" s="1720"/>
      <c r="Z933" s="1720"/>
      <c r="AA933" s="1720"/>
      <c r="AB933" s="54"/>
      <c r="AC933" s="54"/>
      <c r="AD933" s="54"/>
      <c r="AE933" s="54"/>
      <c r="AF933" s="54"/>
      <c r="AG933" s="54"/>
      <c r="AH933" s="54"/>
      <c r="AI933" s="54"/>
      <c r="AJ933" s="54"/>
    </row>
    <row r="934" spans="19:36" s="34" customFormat="1">
      <c r="S934" s="1720"/>
      <c r="T934" s="1720"/>
      <c r="U934" s="1720"/>
      <c r="V934" s="1720"/>
      <c r="X934" s="1720"/>
      <c r="Y934" s="1720"/>
      <c r="Z934" s="1720"/>
      <c r="AA934" s="1720"/>
      <c r="AB934" s="54"/>
      <c r="AC934" s="54"/>
      <c r="AD934" s="54"/>
      <c r="AE934" s="54"/>
      <c r="AF934" s="54"/>
      <c r="AG934" s="54"/>
      <c r="AH934" s="54"/>
      <c r="AI934" s="54"/>
      <c r="AJ934" s="54"/>
    </row>
    <row r="935" spans="19:36" s="34" customFormat="1">
      <c r="S935" s="1720"/>
      <c r="T935" s="1720"/>
      <c r="U935" s="1720"/>
      <c r="V935" s="1720"/>
      <c r="X935" s="1720"/>
      <c r="Y935" s="1720"/>
      <c r="Z935" s="1720"/>
      <c r="AA935" s="1720"/>
      <c r="AB935" s="54"/>
      <c r="AC935" s="54"/>
      <c r="AD935" s="54"/>
      <c r="AE935" s="54"/>
      <c r="AF935" s="54"/>
      <c r="AG935" s="54"/>
      <c r="AH935" s="54"/>
      <c r="AI935" s="54"/>
      <c r="AJ935" s="54"/>
    </row>
    <row r="936" spans="19:36" s="34" customFormat="1">
      <c r="S936" s="1720"/>
      <c r="T936" s="1720"/>
      <c r="U936" s="1720"/>
      <c r="V936" s="1720"/>
      <c r="X936" s="1720"/>
      <c r="Y936" s="1720"/>
      <c r="Z936" s="1720"/>
      <c r="AA936" s="1720"/>
      <c r="AB936" s="54"/>
      <c r="AC936" s="54"/>
      <c r="AD936" s="54"/>
      <c r="AE936" s="54"/>
      <c r="AF936" s="54"/>
      <c r="AG936" s="54"/>
      <c r="AH936" s="54"/>
      <c r="AI936" s="54"/>
      <c r="AJ936" s="54"/>
    </row>
    <row r="937" spans="19:36" s="34" customFormat="1">
      <c r="S937" s="1720"/>
      <c r="T937" s="1720"/>
      <c r="U937" s="1720"/>
      <c r="V937" s="1720"/>
      <c r="X937" s="1720"/>
      <c r="Y937" s="1720"/>
      <c r="Z937" s="1720"/>
      <c r="AA937" s="1720"/>
      <c r="AB937" s="54"/>
      <c r="AC937" s="54"/>
      <c r="AD937" s="54"/>
      <c r="AE937" s="54"/>
      <c r="AF937" s="54"/>
      <c r="AG937" s="54"/>
      <c r="AH937" s="54"/>
      <c r="AI937" s="54"/>
      <c r="AJ937" s="54"/>
    </row>
    <row r="938" spans="19:36" s="34" customFormat="1">
      <c r="S938" s="1720"/>
      <c r="T938" s="1720"/>
      <c r="U938" s="1720"/>
      <c r="V938" s="1720"/>
      <c r="X938" s="1720"/>
      <c r="Y938" s="1720"/>
      <c r="Z938" s="1720"/>
      <c r="AA938" s="1720"/>
      <c r="AB938" s="54"/>
      <c r="AC938" s="54"/>
      <c r="AD938" s="54"/>
      <c r="AE938" s="54"/>
      <c r="AF938" s="54"/>
      <c r="AG938" s="54"/>
      <c r="AH938" s="54"/>
      <c r="AI938" s="54"/>
      <c r="AJ938" s="54"/>
    </row>
    <row r="939" spans="19:36" s="34" customFormat="1">
      <c r="S939" s="1720"/>
      <c r="T939" s="1720"/>
      <c r="U939" s="1720"/>
      <c r="V939" s="1720"/>
      <c r="X939" s="1720"/>
      <c r="Y939" s="1720"/>
      <c r="Z939" s="1720"/>
      <c r="AA939" s="1720"/>
      <c r="AB939" s="54"/>
      <c r="AC939" s="54"/>
      <c r="AD939" s="54"/>
      <c r="AE939" s="54"/>
      <c r="AF939" s="54"/>
      <c r="AG939" s="54"/>
      <c r="AH939" s="54"/>
      <c r="AI939" s="54"/>
      <c r="AJ939" s="54"/>
    </row>
    <row r="940" spans="19:36" s="34" customFormat="1">
      <c r="S940" s="1720"/>
      <c r="T940" s="1720"/>
      <c r="U940" s="1720"/>
      <c r="V940" s="1720"/>
      <c r="X940" s="1720"/>
      <c r="Y940" s="1720"/>
      <c r="Z940" s="1720"/>
      <c r="AA940" s="1720"/>
      <c r="AB940" s="54"/>
      <c r="AC940" s="54"/>
      <c r="AD940" s="54"/>
      <c r="AE940" s="54"/>
      <c r="AF940" s="54"/>
      <c r="AG940" s="54"/>
      <c r="AH940" s="54"/>
      <c r="AI940" s="54"/>
      <c r="AJ940" s="54"/>
    </row>
    <row r="941" spans="19:36" s="34" customFormat="1">
      <c r="S941" s="1720"/>
      <c r="T941" s="1720"/>
      <c r="U941" s="1720"/>
      <c r="V941" s="1720"/>
      <c r="X941" s="1720"/>
      <c r="Y941" s="1720"/>
      <c r="Z941" s="1720"/>
      <c r="AA941" s="1720"/>
      <c r="AB941" s="54"/>
      <c r="AC941" s="54"/>
      <c r="AD941" s="54"/>
      <c r="AE941" s="54"/>
      <c r="AF941" s="54"/>
      <c r="AG941" s="54"/>
      <c r="AH941" s="54"/>
      <c r="AI941" s="54"/>
      <c r="AJ941" s="54"/>
    </row>
    <row r="942" spans="19:36" s="34" customFormat="1">
      <c r="S942" s="1720"/>
      <c r="T942" s="1720"/>
      <c r="U942" s="1720"/>
      <c r="V942" s="1720"/>
      <c r="X942" s="1720"/>
      <c r="Y942" s="1720"/>
      <c r="Z942" s="1720"/>
      <c r="AA942" s="1720"/>
      <c r="AB942" s="54"/>
      <c r="AC942" s="54"/>
      <c r="AD942" s="54"/>
      <c r="AE942" s="54"/>
      <c r="AF942" s="54"/>
      <c r="AG942" s="54"/>
      <c r="AH942" s="54"/>
      <c r="AI942" s="54"/>
      <c r="AJ942" s="54"/>
    </row>
    <row r="943" spans="19:36" s="34" customFormat="1">
      <c r="S943" s="1720"/>
      <c r="T943" s="1720"/>
      <c r="U943" s="1720"/>
      <c r="V943" s="1720"/>
      <c r="X943" s="1720"/>
      <c r="Y943" s="1720"/>
      <c r="Z943" s="1720"/>
      <c r="AA943" s="1720"/>
      <c r="AB943" s="54"/>
      <c r="AC943" s="54"/>
      <c r="AD943" s="54"/>
      <c r="AE943" s="54"/>
      <c r="AF943" s="54"/>
      <c r="AG943" s="54"/>
      <c r="AH943" s="54"/>
      <c r="AI943" s="54"/>
      <c r="AJ943" s="54"/>
    </row>
    <row r="944" spans="19:36" s="34" customFormat="1">
      <c r="S944" s="1720"/>
      <c r="T944" s="1720"/>
      <c r="U944" s="1720"/>
      <c r="V944" s="1720"/>
      <c r="X944" s="1720"/>
      <c r="Y944" s="1720"/>
      <c r="Z944" s="1720"/>
      <c r="AA944" s="1720"/>
      <c r="AB944" s="54"/>
      <c r="AC944" s="54"/>
      <c r="AD944" s="54"/>
      <c r="AE944" s="54"/>
      <c r="AF944" s="54"/>
      <c r="AG944" s="54"/>
      <c r="AH944" s="54"/>
      <c r="AI944" s="54"/>
      <c r="AJ944" s="54"/>
    </row>
    <row r="945" spans="19:36" s="34" customFormat="1">
      <c r="S945" s="1720"/>
      <c r="T945" s="1720"/>
      <c r="U945" s="1720"/>
      <c r="V945" s="1720"/>
      <c r="X945" s="1720"/>
      <c r="Y945" s="1720"/>
      <c r="Z945" s="1720"/>
      <c r="AA945" s="1720"/>
      <c r="AB945" s="54"/>
      <c r="AC945" s="54"/>
      <c r="AD945" s="54"/>
      <c r="AE945" s="54"/>
      <c r="AF945" s="54"/>
      <c r="AG945" s="54"/>
      <c r="AH945" s="54"/>
      <c r="AI945" s="54"/>
      <c r="AJ945" s="54"/>
    </row>
    <row r="946" spans="19:36" s="34" customFormat="1">
      <c r="S946" s="1720"/>
      <c r="T946" s="1720"/>
      <c r="U946" s="1720"/>
      <c r="V946" s="1720"/>
      <c r="X946" s="1720"/>
      <c r="Y946" s="1720"/>
      <c r="Z946" s="1720"/>
      <c r="AA946" s="1720"/>
      <c r="AB946" s="54"/>
      <c r="AC946" s="54"/>
      <c r="AD946" s="54"/>
      <c r="AE946" s="54"/>
      <c r="AF946" s="54"/>
      <c r="AG946" s="54"/>
      <c r="AH946" s="54"/>
      <c r="AI946" s="54"/>
      <c r="AJ946" s="54"/>
    </row>
    <row r="947" spans="19:36" s="34" customFormat="1">
      <c r="S947" s="1720"/>
      <c r="T947" s="1720"/>
      <c r="U947" s="1720"/>
      <c r="V947" s="1720"/>
      <c r="X947" s="1720"/>
      <c r="Y947" s="1720"/>
      <c r="Z947" s="1720"/>
      <c r="AA947" s="1720"/>
      <c r="AB947" s="54"/>
      <c r="AC947" s="54"/>
      <c r="AD947" s="54"/>
      <c r="AE947" s="54"/>
      <c r="AF947" s="54"/>
      <c r="AG947" s="54"/>
      <c r="AH947" s="54"/>
      <c r="AI947" s="54"/>
      <c r="AJ947" s="54"/>
    </row>
    <row r="948" spans="19:36" s="34" customFormat="1">
      <c r="S948" s="1720"/>
      <c r="T948" s="1720"/>
      <c r="U948" s="1720"/>
      <c r="V948" s="1720"/>
      <c r="X948" s="1720"/>
      <c r="Y948" s="1720"/>
      <c r="Z948" s="1720"/>
      <c r="AA948" s="1720"/>
      <c r="AB948" s="54"/>
      <c r="AC948" s="54"/>
      <c r="AD948" s="54"/>
      <c r="AE948" s="54"/>
      <c r="AF948" s="54"/>
      <c r="AG948" s="54"/>
      <c r="AH948" s="54"/>
      <c r="AI948" s="54"/>
      <c r="AJ948" s="54"/>
    </row>
    <row r="949" spans="19:36" s="34" customFormat="1">
      <c r="S949" s="1720"/>
      <c r="T949" s="1720"/>
      <c r="U949" s="1720"/>
      <c r="V949" s="1720"/>
      <c r="X949" s="1720"/>
      <c r="Y949" s="1720"/>
      <c r="Z949" s="1720"/>
      <c r="AA949" s="1720"/>
      <c r="AB949" s="54"/>
      <c r="AC949" s="54"/>
      <c r="AD949" s="54"/>
      <c r="AE949" s="54"/>
      <c r="AF949" s="54"/>
      <c r="AG949" s="54"/>
      <c r="AH949" s="54"/>
      <c r="AI949" s="54"/>
      <c r="AJ949" s="54"/>
    </row>
    <row r="950" spans="19:36" s="34" customFormat="1">
      <c r="S950" s="1720"/>
      <c r="T950" s="1720"/>
      <c r="U950" s="1720"/>
      <c r="V950" s="1720"/>
      <c r="X950" s="1720"/>
      <c r="Y950" s="1720"/>
      <c r="Z950" s="1720"/>
      <c r="AA950" s="1720"/>
      <c r="AB950" s="54"/>
      <c r="AC950" s="54"/>
      <c r="AD950" s="54"/>
      <c r="AE950" s="54"/>
      <c r="AF950" s="54"/>
      <c r="AG950" s="54"/>
      <c r="AH950" s="54"/>
      <c r="AI950" s="54"/>
      <c r="AJ950" s="54"/>
    </row>
    <row r="951" spans="19:36" s="34" customFormat="1">
      <c r="S951" s="1720"/>
      <c r="T951" s="1720"/>
      <c r="U951" s="1720"/>
      <c r="V951" s="1720"/>
      <c r="X951" s="1720"/>
      <c r="Y951" s="1720"/>
      <c r="Z951" s="1720"/>
      <c r="AA951" s="1720"/>
      <c r="AB951" s="54"/>
      <c r="AC951" s="54"/>
      <c r="AD951" s="54"/>
      <c r="AE951" s="54"/>
      <c r="AF951" s="54"/>
      <c r="AG951" s="54"/>
      <c r="AH951" s="54"/>
      <c r="AI951" s="54"/>
      <c r="AJ951" s="54"/>
    </row>
    <row r="952" spans="19:36" s="34" customFormat="1">
      <c r="S952" s="1720"/>
      <c r="T952" s="1720"/>
      <c r="U952" s="1720"/>
      <c r="V952" s="1720"/>
      <c r="X952" s="1720"/>
      <c r="Y952" s="1720"/>
      <c r="Z952" s="1720"/>
      <c r="AA952" s="1720"/>
      <c r="AB952" s="54"/>
      <c r="AC952" s="54"/>
      <c r="AD952" s="54"/>
      <c r="AE952" s="54"/>
      <c r="AF952" s="54"/>
      <c r="AG952" s="54"/>
      <c r="AH952" s="54"/>
      <c r="AI952" s="54"/>
      <c r="AJ952" s="54"/>
    </row>
    <row r="953" spans="19:36" s="34" customFormat="1">
      <c r="S953" s="1720"/>
      <c r="T953" s="1720"/>
      <c r="U953" s="1720"/>
      <c r="V953" s="1720"/>
      <c r="X953" s="1720"/>
      <c r="Y953" s="1720"/>
      <c r="Z953" s="1720"/>
      <c r="AA953" s="1720"/>
      <c r="AB953" s="54"/>
      <c r="AC953" s="54"/>
      <c r="AD953" s="54"/>
      <c r="AE953" s="54"/>
      <c r="AF953" s="54"/>
      <c r="AG953" s="54"/>
      <c r="AH953" s="54"/>
      <c r="AI953" s="54"/>
      <c r="AJ953" s="54"/>
    </row>
    <row r="954" spans="19:36" s="34" customFormat="1">
      <c r="S954" s="1720"/>
      <c r="T954" s="1720"/>
      <c r="U954" s="1720"/>
      <c r="V954" s="1720"/>
      <c r="X954" s="1720"/>
      <c r="Y954" s="1720"/>
      <c r="Z954" s="1720"/>
      <c r="AA954" s="1720"/>
      <c r="AB954" s="54"/>
      <c r="AC954" s="54"/>
      <c r="AD954" s="54"/>
      <c r="AE954" s="54"/>
      <c r="AF954" s="54"/>
      <c r="AG954" s="54"/>
      <c r="AH954" s="54"/>
      <c r="AI954" s="54"/>
      <c r="AJ954" s="54"/>
    </row>
    <row r="955" spans="19:36" s="34" customFormat="1">
      <c r="S955" s="1720"/>
      <c r="T955" s="1720"/>
      <c r="U955" s="1720"/>
      <c r="V955" s="1720"/>
      <c r="X955" s="1720"/>
      <c r="Y955" s="1720"/>
      <c r="Z955" s="1720"/>
      <c r="AA955" s="1720"/>
      <c r="AB955" s="54"/>
      <c r="AC955" s="54"/>
      <c r="AD955" s="54"/>
      <c r="AE955" s="54"/>
      <c r="AF955" s="54"/>
      <c r="AG955" s="54"/>
      <c r="AH955" s="54"/>
      <c r="AI955" s="54"/>
      <c r="AJ955" s="54"/>
    </row>
    <row r="956" spans="19:36" s="34" customFormat="1">
      <c r="S956" s="1720"/>
      <c r="T956" s="1720"/>
      <c r="U956" s="1720"/>
      <c r="V956" s="1720"/>
      <c r="X956" s="1720"/>
      <c r="Y956" s="1720"/>
      <c r="Z956" s="1720"/>
      <c r="AA956" s="1720"/>
      <c r="AB956" s="54"/>
      <c r="AC956" s="54"/>
      <c r="AD956" s="54"/>
      <c r="AE956" s="54"/>
      <c r="AF956" s="54"/>
      <c r="AG956" s="54"/>
      <c r="AH956" s="54"/>
      <c r="AI956" s="54"/>
      <c r="AJ956" s="54"/>
    </row>
    <row r="957" spans="19:36" s="34" customFormat="1">
      <c r="S957" s="1720"/>
      <c r="T957" s="1720"/>
      <c r="U957" s="1720"/>
      <c r="V957" s="1720"/>
      <c r="X957" s="1720"/>
      <c r="Y957" s="1720"/>
      <c r="Z957" s="1720"/>
      <c r="AA957" s="1720"/>
      <c r="AB957" s="54"/>
      <c r="AC957" s="54"/>
      <c r="AD957" s="54"/>
      <c r="AE957" s="54"/>
      <c r="AF957" s="54"/>
      <c r="AG957" s="54"/>
      <c r="AH957" s="54"/>
      <c r="AI957" s="54"/>
      <c r="AJ957" s="54"/>
    </row>
    <row r="958" spans="19:36" s="34" customFormat="1">
      <c r="S958" s="1720"/>
      <c r="T958" s="1720"/>
      <c r="U958" s="1720"/>
      <c r="V958" s="1720"/>
      <c r="X958" s="1720"/>
      <c r="Y958" s="1720"/>
      <c r="Z958" s="1720"/>
      <c r="AA958" s="1720"/>
      <c r="AB958" s="54"/>
      <c r="AC958" s="54"/>
      <c r="AD958" s="54"/>
      <c r="AE958" s="54"/>
      <c r="AF958" s="54"/>
      <c r="AG958" s="54"/>
      <c r="AH958" s="54"/>
      <c r="AI958" s="54"/>
      <c r="AJ958" s="54"/>
    </row>
    <row r="959" spans="19:36" s="34" customFormat="1">
      <c r="S959" s="1720"/>
      <c r="T959" s="1720"/>
      <c r="U959" s="1720"/>
      <c r="V959" s="1720"/>
      <c r="X959" s="1720"/>
      <c r="Y959" s="1720"/>
      <c r="Z959" s="1720"/>
      <c r="AA959" s="1720"/>
      <c r="AB959" s="54"/>
      <c r="AC959" s="54"/>
      <c r="AD959" s="54"/>
      <c r="AE959" s="54"/>
      <c r="AF959" s="54"/>
      <c r="AG959" s="54"/>
      <c r="AH959" s="54"/>
      <c r="AI959" s="54"/>
      <c r="AJ959" s="54"/>
    </row>
    <row r="960" spans="19:36" s="34" customFormat="1">
      <c r="S960" s="1720"/>
      <c r="T960" s="1720"/>
      <c r="U960" s="1720"/>
      <c r="V960" s="1720"/>
      <c r="X960" s="1720"/>
      <c r="Y960" s="1720"/>
      <c r="Z960" s="1720"/>
      <c r="AA960" s="1720"/>
      <c r="AB960" s="54"/>
      <c r="AC960" s="54"/>
      <c r="AD960" s="54"/>
      <c r="AE960" s="54"/>
      <c r="AF960" s="54"/>
      <c r="AG960" s="54"/>
      <c r="AH960" s="54"/>
      <c r="AI960" s="54"/>
      <c r="AJ960" s="54"/>
    </row>
    <row r="961" spans="19:36" s="34" customFormat="1">
      <c r="S961" s="1720"/>
      <c r="T961" s="1720"/>
      <c r="U961" s="1720"/>
      <c r="V961" s="1720"/>
      <c r="X961" s="1720"/>
      <c r="Y961" s="1720"/>
      <c r="Z961" s="1720"/>
      <c r="AA961" s="1720"/>
      <c r="AB961" s="54"/>
      <c r="AC961" s="54"/>
      <c r="AD961" s="54"/>
      <c r="AE961" s="54"/>
      <c r="AF961" s="54"/>
      <c r="AG961" s="54"/>
      <c r="AH961" s="54"/>
      <c r="AI961" s="54"/>
      <c r="AJ961" s="54"/>
    </row>
    <row r="962" spans="19:36" s="34" customFormat="1">
      <c r="S962" s="1720"/>
      <c r="T962" s="1720"/>
      <c r="U962" s="1720"/>
      <c r="V962" s="1720"/>
      <c r="X962" s="1720"/>
      <c r="Y962" s="1720"/>
      <c r="Z962" s="1720"/>
      <c r="AA962" s="1720"/>
      <c r="AB962" s="54"/>
      <c r="AC962" s="54"/>
      <c r="AD962" s="54"/>
      <c r="AE962" s="54"/>
      <c r="AF962" s="54"/>
      <c r="AG962" s="54"/>
      <c r="AH962" s="54"/>
      <c r="AI962" s="54"/>
      <c r="AJ962" s="54"/>
    </row>
    <row r="963" spans="19:36" s="34" customFormat="1">
      <c r="S963" s="1720"/>
      <c r="T963" s="1720"/>
      <c r="U963" s="1720"/>
      <c r="V963" s="1720"/>
      <c r="X963" s="1720"/>
      <c r="Y963" s="1720"/>
      <c r="Z963" s="1720"/>
      <c r="AA963" s="1720"/>
      <c r="AB963" s="54"/>
      <c r="AC963" s="54"/>
      <c r="AD963" s="54"/>
      <c r="AE963" s="54"/>
      <c r="AF963" s="54"/>
      <c r="AG963" s="54"/>
      <c r="AH963" s="54"/>
      <c r="AI963" s="54"/>
      <c r="AJ963" s="54"/>
    </row>
    <row r="964" spans="19:36" s="34" customFormat="1">
      <c r="S964" s="1720"/>
      <c r="T964" s="1720"/>
      <c r="U964" s="1720"/>
      <c r="V964" s="1720"/>
      <c r="X964" s="1720"/>
      <c r="Y964" s="1720"/>
      <c r="Z964" s="1720"/>
      <c r="AA964" s="1720"/>
      <c r="AB964" s="54"/>
      <c r="AC964" s="54"/>
      <c r="AD964" s="54"/>
      <c r="AE964" s="54"/>
      <c r="AF964" s="54"/>
      <c r="AG964" s="54"/>
      <c r="AH964" s="54"/>
      <c r="AI964" s="54"/>
      <c r="AJ964" s="54"/>
    </row>
    <row r="965" spans="19:36" s="34" customFormat="1">
      <c r="S965" s="1720"/>
      <c r="T965" s="1720"/>
      <c r="U965" s="1720"/>
      <c r="V965" s="1720"/>
      <c r="X965" s="1720"/>
      <c r="Y965" s="1720"/>
      <c r="Z965" s="1720"/>
      <c r="AA965" s="1720"/>
      <c r="AB965" s="54"/>
      <c r="AC965" s="54"/>
      <c r="AD965" s="54"/>
      <c r="AE965" s="54"/>
      <c r="AF965" s="54"/>
      <c r="AG965" s="54"/>
      <c r="AH965" s="54"/>
      <c r="AI965" s="54"/>
      <c r="AJ965" s="54"/>
    </row>
    <row r="966" spans="19:36" s="34" customFormat="1">
      <c r="S966" s="1720"/>
      <c r="T966" s="1720"/>
      <c r="U966" s="1720"/>
      <c r="V966" s="1720"/>
      <c r="X966" s="1720"/>
      <c r="Y966" s="1720"/>
      <c r="Z966" s="1720"/>
      <c r="AA966" s="1720"/>
      <c r="AB966" s="54"/>
      <c r="AC966" s="54"/>
      <c r="AD966" s="54"/>
      <c r="AE966" s="54"/>
      <c r="AF966" s="54"/>
      <c r="AG966" s="54"/>
      <c r="AH966" s="54"/>
      <c r="AI966" s="54"/>
      <c r="AJ966" s="54"/>
    </row>
    <row r="967" spans="19:36" s="34" customFormat="1">
      <c r="S967" s="1720"/>
      <c r="T967" s="1720"/>
      <c r="U967" s="1720"/>
      <c r="V967" s="1720"/>
      <c r="X967" s="1720"/>
      <c r="Y967" s="1720"/>
      <c r="Z967" s="1720"/>
      <c r="AA967" s="1720"/>
      <c r="AB967" s="54"/>
      <c r="AC967" s="54"/>
      <c r="AD967" s="54"/>
      <c r="AE967" s="54"/>
      <c r="AF967" s="54"/>
      <c r="AG967" s="54"/>
      <c r="AH967" s="54"/>
      <c r="AI967" s="54"/>
      <c r="AJ967" s="54"/>
    </row>
    <row r="968" spans="19:36" s="34" customFormat="1">
      <c r="S968" s="1720"/>
      <c r="T968" s="1720"/>
      <c r="U968" s="1720"/>
      <c r="V968" s="1720"/>
      <c r="X968" s="1720"/>
      <c r="Y968" s="1720"/>
      <c r="Z968" s="1720"/>
      <c r="AA968" s="1720"/>
      <c r="AB968" s="54"/>
      <c r="AC968" s="54"/>
      <c r="AD968" s="54"/>
      <c r="AE968" s="54"/>
      <c r="AF968" s="54"/>
      <c r="AG968" s="54"/>
      <c r="AH968" s="54"/>
      <c r="AI968" s="54"/>
      <c r="AJ968" s="54"/>
    </row>
    <row r="969" spans="19:36" s="34" customFormat="1">
      <c r="S969" s="1720"/>
      <c r="T969" s="1720"/>
      <c r="U969" s="1720"/>
      <c r="V969" s="1720"/>
      <c r="X969" s="1720"/>
      <c r="Y969" s="1720"/>
      <c r="Z969" s="1720"/>
      <c r="AA969" s="1720"/>
      <c r="AB969" s="54"/>
      <c r="AC969" s="54"/>
      <c r="AD969" s="54"/>
      <c r="AE969" s="54"/>
      <c r="AF969" s="54"/>
      <c r="AG969" s="54"/>
      <c r="AH969" s="54"/>
      <c r="AI969" s="54"/>
      <c r="AJ969" s="54"/>
    </row>
    <row r="970" spans="19:36" s="34" customFormat="1">
      <c r="S970" s="1720"/>
      <c r="T970" s="1720"/>
      <c r="U970" s="1720"/>
      <c r="V970" s="1720"/>
      <c r="X970" s="1720"/>
      <c r="Y970" s="1720"/>
      <c r="Z970" s="1720"/>
      <c r="AA970" s="1720"/>
      <c r="AB970" s="54"/>
      <c r="AC970" s="54"/>
      <c r="AD970" s="54"/>
      <c r="AE970" s="54"/>
      <c r="AF970" s="54"/>
      <c r="AG970" s="54"/>
      <c r="AH970" s="54"/>
      <c r="AI970" s="54"/>
      <c r="AJ970" s="54"/>
    </row>
    <row r="971" spans="19:36" s="34" customFormat="1">
      <c r="S971" s="1720"/>
      <c r="T971" s="1720"/>
      <c r="U971" s="1720"/>
      <c r="V971" s="1720"/>
      <c r="X971" s="1720"/>
      <c r="Y971" s="1720"/>
      <c r="Z971" s="1720"/>
      <c r="AA971" s="1720"/>
      <c r="AB971" s="54"/>
      <c r="AC971" s="54"/>
      <c r="AD971" s="54"/>
      <c r="AE971" s="54"/>
      <c r="AF971" s="54"/>
      <c r="AG971" s="54"/>
      <c r="AH971" s="54"/>
      <c r="AI971" s="54"/>
      <c r="AJ971" s="54"/>
    </row>
    <row r="972" spans="19:36" s="34" customFormat="1">
      <c r="S972" s="1720"/>
      <c r="T972" s="1720"/>
      <c r="U972" s="1720"/>
      <c r="V972" s="1720"/>
      <c r="X972" s="1720"/>
      <c r="Y972" s="1720"/>
      <c r="Z972" s="1720"/>
      <c r="AA972" s="1720"/>
      <c r="AB972" s="54"/>
      <c r="AC972" s="54"/>
      <c r="AD972" s="54"/>
      <c r="AE972" s="54"/>
      <c r="AF972" s="54"/>
      <c r="AG972" s="54"/>
      <c r="AH972" s="54"/>
      <c r="AI972" s="54"/>
      <c r="AJ972" s="54"/>
    </row>
    <row r="973" spans="19:36" s="34" customFormat="1">
      <c r="S973" s="1720"/>
      <c r="T973" s="1720"/>
      <c r="U973" s="1720"/>
      <c r="V973" s="1720"/>
      <c r="X973" s="1720"/>
      <c r="Y973" s="1720"/>
      <c r="Z973" s="1720"/>
      <c r="AA973" s="1720"/>
      <c r="AB973" s="54"/>
      <c r="AC973" s="54"/>
      <c r="AD973" s="54"/>
      <c r="AE973" s="54"/>
      <c r="AF973" s="54"/>
      <c r="AG973" s="54"/>
      <c r="AH973" s="54"/>
      <c r="AI973" s="54"/>
      <c r="AJ973" s="54"/>
    </row>
    <row r="974" spans="19:36" s="34" customFormat="1">
      <c r="S974" s="1720"/>
      <c r="T974" s="1720"/>
      <c r="U974" s="1720"/>
      <c r="V974" s="1720"/>
      <c r="X974" s="1720"/>
      <c r="Y974" s="1720"/>
      <c r="Z974" s="1720"/>
      <c r="AA974" s="1720"/>
      <c r="AB974" s="54"/>
      <c r="AC974" s="54"/>
      <c r="AD974" s="54"/>
      <c r="AE974" s="54"/>
      <c r="AF974" s="54"/>
      <c r="AG974" s="54"/>
      <c r="AH974" s="54"/>
      <c r="AI974" s="54"/>
      <c r="AJ974" s="54"/>
    </row>
    <row r="975" spans="19:36" s="34" customFormat="1">
      <c r="S975" s="1720"/>
      <c r="T975" s="1720"/>
      <c r="U975" s="1720"/>
      <c r="V975" s="1720"/>
      <c r="X975" s="1720"/>
      <c r="Y975" s="1720"/>
      <c r="Z975" s="1720"/>
      <c r="AA975" s="1720"/>
      <c r="AB975" s="54"/>
      <c r="AC975" s="54"/>
      <c r="AD975" s="54"/>
      <c r="AE975" s="54"/>
      <c r="AF975" s="54"/>
      <c r="AG975" s="54"/>
      <c r="AH975" s="54"/>
      <c r="AI975" s="54"/>
      <c r="AJ975" s="54"/>
    </row>
    <row r="976" spans="19:36" s="34" customFormat="1">
      <c r="S976" s="1720"/>
      <c r="T976" s="1720"/>
      <c r="U976" s="1720"/>
      <c r="V976" s="1720"/>
      <c r="X976" s="1720"/>
      <c r="Y976" s="1720"/>
      <c r="Z976" s="1720"/>
      <c r="AA976" s="1720"/>
      <c r="AB976" s="54"/>
      <c r="AC976" s="54"/>
      <c r="AD976" s="54"/>
      <c r="AE976" s="54"/>
      <c r="AF976" s="54"/>
      <c r="AG976" s="54"/>
      <c r="AH976" s="54"/>
      <c r="AI976" s="54"/>
      <c r="AJ976" s="54"/>
    </row>
    <row r="977" spans="19:36" s="34" customFormat="1">
      <c r="S977" s="1720"/>
      <c r="T977" s="1720"/>
      <c r="U977" s="1720"/>
      <c r="V977" s="1720"/>
      <c r="X977" s="1720"/>
      <c r="Y977" s="1720"/>
      <c r="Z977" s="1720"/>
      <c r="AA977" s="1720"/>
      <c r="AB977" s="54"/>
      <c r="AC977" s="54"/>
      <c r="AD977" s="54"/>
      <c r="AE977" s="54"/>
      <c r="AF977" s="54"/>
      <c r="AG977" s="54"/>
      <c r="AH977" s="54"/>
      <c r="AI977" s="54"/>
      <c r="AJ977" s="54"/>
    </row>
    <row r="978" spans="19:36" s="34" customFormat="1">
      <c r="S978" s="1720"/>
      <c r="T978" s="1720"/>
      <c r="U978" s="1720"/>
      <c r="V978" s="1720"/>
      <c r="X978" s="1720"/>
      <c r="Y978" s="1720"/>
      <c r="Z978" s="1720"/>
      <c r="AA978" s="1720"/>
      <c r="AB978" s="54"/>
      <c r="AC978" s="54"/>
      <c r="AD978" s="54"/>
      <c r="AE978" s="54"/>
      <c r="AF978" s="54"/>
      <c r="AG978" s="54"/>
      <c r="AH978" s="54"/>
      <c r="AI978" s="54"/>
      <c r="AJ978" s="54"/>
    </row>
    <row r="979" spans="19:36" s="34" customFormat="1">
      <c r="S979" s="1720"/>
      <c r="T979" s="1720"/>
      <c r="U979" s="1720"/>
      <c r="V979" s="1720"/>
      <c r="X979" s="1720"/>
      <c r="Y979" s="1720"/>
      <c r="Z979" s="1720"/>
      <c r="AA979" s="1720"/>
      <c r="AB979" s="54"/>
      <c r="AC979" s="54"/>
      <c r="AD979" s="54"/>
      <c r="AE979" s="54"/>
      <c r="AF979" s="54"/>
      <c r="AG979" s="54"/>
      <c r="AH979" s="54"/>
      <c r="AI979" s="54"/>
      <c r="AJ979" s="54"/>
    </row>
    <row r="980" spans="19:36" s="34" customFormat="1">
      <c r="S980" s="1720"/>
      <c r="T980" s="1720"/>
      <c r="U980" s="1720"/>
      <c r="V980" s="1720"/>
      <c r="X980" s="1720"/>
      <c r="Y980" s="1720"/>
      <c r="Z980" s="1720"/>
      <c r="AA980" s="1720"/>
      <c r="AB980" s="54"/>
      <c r="AC980" s="54"/>
      <c r="AD980" s="54"/>
      <c r="AE980" s="54"/>
      <c r="AF980" s="54"/>
      <c r="AG980" s="54"/>
      <c r="AH980" s="54"/>
      <c r="AI980" s="54"/>
      <c r="AJ980" s="54"/>
    </row>
    <row r="981" spans="19:36" s="34" customFormat="1">
      <c r="S981" s="1720"/>
      <c r="T981" s="1720"/>
      <c r="U981" s="1720"/>
      <c r="V981" s="1720"/>
      <c r="X981" s="1720"/>
      <c r="Y981" s="1720"/>
      <c r="Z981" s="1720"/>
      <c r="AA981" s="1720"/>
      <c r="AB981" s="54"/>
      <c r="AC981" s="54"/>
      <c r="AD981" s="54"/>
      <c r="AE981" s="54"/>
      <c r="AF981" s="54"/>
      <c r="AG981" s="54"/>
      <c r="AH981" s="54"/>
      <c r="AI981" s="54"/>
      <c r="AJ981" s="54"/>
    </row>
    <row r="982" spans="19:36" s="34" customFormat="1">
      <c r="S982" s="1720"/>
      <c r="T982" s="1720"/>
      <c r="U982" s="1720"/>
      <c r="V982" s="1720"/>
      <c r="X982" s="1720"/>
      <c r="Y982" s="1720"/>
      <c r="Z982" s="1720"/>
      <c r="AA982" s="1720"/>
      <c r="AB982" s="54"/>
      <c r="AC982" s="54"/>
      <c r="AD982" s="54"/>
      <c r="AE982" s="54"/>
      <c r="AF982" s="54"/>
      <c r="AG982" s="54"/>
      <c r="AH982" s="54"/>
      <c r="AI982" s="54"/>
      <c r="AJ982" s="54"/>
    </row>
    <row r="983" spans="19:36" s="34" customFormat="1">
      <c r="S983" s="1720"/>
      <c r="T983" s="1720"/>
      <c r="U983" s="1720"/>
      <c r="V983" s="1720"/>
      <c r="X983" s="1720"/>
      <c r="Y983" s="1720"/>
      <c r="Z983" s="1720"/>
      <c r="AA983" s="1720"/>
      <c r="AB983" s="54"/>
      <c r="AC983" s="54"/>
      <c r="AD983" s="54"/>
      <c r="AE983" s="54"/>
      <c r="AF983" s="54"/>
      <c r="AG983" s="54"/>
      <c r="AH983" s="54"/>
      <c r="AI983" s="54"/>
      <c r="AJ983" s="54"/>
    </row>
    <row r="984" spans="19:36" s="34" customFormat="1">
      <c r="S984" s="1720"/>
      <c r="T984" s="1720"/>
      <c r="U984" s="1720"/>
      <c r="V984" s="1720"/>
      <c r="X984" s="1720"/>
      <c r="Y984" s="1720"/>
      <c r="Z984" s="1720"/>
      <c r="AA984" s="1720"/>
      <c r="AB984" s="54"/>
      <c r="AC984" s="54"/>
      <c r="AD984" s="54"/>
      <c r="AE984" s="54"/>
      <c r="AF984" s="54"/>
      <c r="AG984" s="54"/>
      <c r="AH984" s="54"/>
      <c r="AI984" s="54"/>
      <c r="AJ984" s="54"/>
    </row>
    <row r="985" spans="19:36" s="34" customFormat="1">
      <c r="S985" s="1720"/>
      <c r="T985" s="1720"/>
      <c r="U985" s="1720"/>
      <c r="V985" s="1720"/>
      <c r="X985" s="1720"/>
      <c r="Y985" s="1720"/>
      <c r="Z985" s="1720"/>
      <c r="AA985" s="1720"/>
      <c r="AB985" s="54"/>
      <c r="AC985" s="54"/>
      <c r="AD985" s="54"/>
      <c r="AE985" s="54"/>
      <c r="AF985" s="54"/>
      <c r="AG985" s="54"/>
      <c r="AH985" s="54"/>
      <c r="AI985" s="54"/>
      <c r="AJ985" s="54"/>
    </row>
    <row r="986" spans="19:36" s="34" customFormat="1">
      <c r="S986" s="1720"/>
      <c r="T986" s="1720"/>
      <c r="U986" s="1720"/>
      <c r="V986" s="1720"/>
      <c r="X986" s="1720"/>
      <c r="Y986" s="1720"/>
      <c r="Z986" s="1720"/>
      <c r="AA986" s="1720"/>
      <c r="AB986" s="54"/>
      <c r="AC986" s="54"/>
      <c r="AD986" s="54"/>
      <c r="AE986" s="54"/>
      <c r="AF986" s="54"/>
      <c r="AG986" s="54"/>
      <c r="AH986" s="54"/>
      <c r="AI986" s="54"/>
      <c r="AJ986" s="54"/>
    </row>
    <row r="987" spans="19:36" s="34" customFormat="1">
      <c r="S987" s="1720"/>
      <c r="T987" s="1720"/>
      <c r="U987" s="1720"/>
      <c r="V987" s="1720"/>
      <c r="X987" s="1720"/>
      <c r="Y987" s="1720"/>
      <c r="Z987" s="1720"/>
      <c r="AA987" s="1720"/>
      <c r="AB987" s="54"/>
      <c r="AC987" s="54"/>
      <c r="AD987" s="54"/>
      <c r="AE987" s="54"/>
      <c r="AF987" s="54"/>
      <c r="AG987" s="54"/>
      <c r="AH987" s="54"/>
      <c r="AI987" s="54"/>
      <c r="AJ987" s="54"/>
    </row>
    <row r="988" spans="19:36" s="34" customFormat="1">
      <c r="S988" s="1720"/>
      <c r="T988" s="1720"/>
      <c r="U988" s="1720"/>
      <c r="V988" s="1720"/>
      <c r="X988" s="1720"/>
      <c r="Y988" s="1720"/>
      <c r="Z988" s="1720"/>
      <c r="AA988" s="1720"/>
      <c r="AB988" s="54"/>
      <c r="AC988" s="54"/>
      <c r="AD988" s="54"/>
      <c r="AE988" s="54"/>
      <c r="AF988" s="54"/>
      <c r="AG988" s="54"/>
      <c r="AH988" s="54"/>
      <c r="AI988" s="54"/>
      <c r="AJ988" s="54"/>
    </row>
    <row r="989" spans="19:36" s="34" customFormat="1">
      <c r="S989" s="1720"/>
      <c r="T989" s="1720"/>
      <c r="U989" s="1720"/>
      <c r="V989" s="1720"/>
      <c r="X989" s="1720"/>
      <c r="Y989" s="1720"/>
      <c r="Z989" s="1720"/>
      <c r="AA989" s="1720"/>
      <c r="AB989" s="54"/>
      <c r="AC989" s="54"/>
      <c r="AD989" s="54"/>
      <c r="AE989" s="54"/>
      <c r="AF989" s="54"/>
      <c r="AG989" s="54"/>
      <c r="AH989" s="54"/>
      <c r="AI989" s="54"/>
      <c r="AJ989" s="54"/>
    </row>
    <row r="990" spans="19:36" s="34" customFormat="1">
      <c r="S990" s="1720"/>
      <c r="T990" s="1720"/>
      <c r="U990" s="1720"/>
      <c r="V990" s="1720"/>
      <c r="X990" s="1720"/>
      <c r="Y990" s="1720"/>
      <c r="Z990" s="1720"/>
      <c r="AA990" s="1720"/>
      <c r="AB990" s="54"/>
      <c r="AC990" s="54"/>
      <c r="AD990" s="54"/>
      <c r="AE990" s="54"/>
      <c r="AF990" s="54"/>
      <c r="AG990" s="54"/>
      <c r="AH990" s="54"/>
      <c r="AI990" s="54"/>
      <c r="AJ990" s="54"/>
    </row>
    <row r="991" spans="19:36" s="34" customFormat="1">
      <c r="S991" s="1720"/>
      <c r="T991" s="1720"/>
      <c r="U991" s="1720"/>
      <c r="V991" s="1720"/>
      <c r="X991" s="1720"/>
      <c r="Y991" s="1720"/>
      <c r="Z991" s="1720"/>
      <c r="AA991" s="1720"/>
      <c r="AB991" s="54"/>
      <c r="AC991" s="54"/>
      <c r="AD991" s="54"/>
      <c r="AE991" s="54"/>
      <c r="AF991" s="54"/>
      <c r="AG991" s="54"/>
      <c r="AH991" s="54"/>
      <c r="AI991" s="54"/>
      <c r="AJ991" s="54"/>
    </row>
    <row r="992" spans="19:36" s="34" customFormat="1">
      <c r="S992" s="1720"/>
      <c r="T992" s="1720"/>
      <c r="U992" s="1720"/>
      <c r="V992" s="1720"/>
      <c r="X992" s="1720"/>
      <c r="Y992" s="1720"/>
      <c r="Z992" s="1720"/>
      <c r="AA992" s="1720"/>
      <c r="AB992" s="54"/>
      <c r="AC992" s="54"/>
      <c r="AD992" s="54"/>
      <c r="AE992" s="54"/>
      <c r="AF992" s="54"/>
      <c r="AG992" s="54"/>
      <c r="AH992" s="54"/>
      <c r="AI992" s="54"/>
      <c r="AJ992" s="54"/>
    </row>
    <row r="993" spans="19:36" s="34" customFormat="1">
      <c r="S993" s="1720"/>
      <c r="T993" s="1720"/>
      <c r="U993" s="1720"/>
      <c r="V993" s="1720"/>
      <c r="X993" s="1720"/>
      <c r="Y993" s="1720"/>
      <c r="Z993" s="1720"/>
      <c r="AA993" s="1720"/>
      <c r="AB993" s="54"/>
      <c r="AC993" s="54"/>
      <c r="AD993" s="54"/>
      <c r="AE993" s="54"/>
      <c r="AF993" s="54"/>
      <c r="AG993" s="54"/>
      <c r="AH993" s="54"/>
      <c r="AI993" s="54"/>
      <c r="AJ993" s="54"/>
    </row>
    <row r="994" spans="19:36" s="34" customFormat="1">
      <c r="S994" s="1720"/>
      <c r="T994" s="1720"/>
      <c r="U994" s="1720"/>
      <c r="V994" s="1720"/>
      <c r="X994" s="1720"/>
      <c r="Y994" s="1720"/>
      <c r="Z994" s="1720"/>
      <c r="AA994" s="1720"/>
      <c r="AB994" s="54"/>
      <c r="AC994" s="54"/>
      <c r="AD994" s="54"/>
      <c r="AE994" s="54"/>
      <c r="AF994" s="54"/>
      <c r="AG994" s="54"/>
      <c r="AH994" s="54"/>
      <c r="AI994" s="54"/>
      <c r="AJ994" s="54"/>
    </row>
    <row r="995" spans="19:36" s="34" customFormat="1">
      <c r="S995" s="1720"/>
      <c r="T995" s="1720"/>
      <c r="U995" s="1720"/>
      <c r="V995" s="1720"/>
      <c r="X995" s="1720"/>
      <c r="Y995" s="1720"/>
      <c r="Z995" s="1720"/>
      <c r="AA995" s="1720"/>
      <c r="AB995" s="54"/>
      <c r="AC995" s="54"/>
      <c r="AD995" s="54"/>
      <c r="AE995" s="54"/>
      <c r="AF995" s="54"/>
      <c r="AG995" s="54"/>
      <c r="AH995" s="54"/>
      <c r="AI995" s="54"/>
      <c r="AJ995" s="54"/>
    </row>
    <row r="996" spans="19:36" s="34" customFormat="1">
      <c r="S996" s="1720"/>
      <c r="T996" s="1720"/>
      <c r="U996" s="1720"/>
      <c r="V996" s="1720"/>
      <c r="X996" s="1720"/>
      <c r="Y996" s="1720"/>
      <c r="Z996" s="1720"/>
      <c r="AA996" s="1720"/>
      <c r="AB996" s="54"/>
      <c r="AC996" s="54"/>
      <c r="AD996" s="54"/>
      <c r="AE996" s="54"/>
      <c r="AF996" s="54"/>
      <c r="AG996" s="54"/>
      <c r="AH996" s="54"/>
      <c r="AI996" s="54"/>
      <c r="AJ996" s="54"/>
    </row>
    <row r="997" spans="19:36" s="34" customFormat="1">
      <c r="S997" s="1720"/>
      <c r="T997" s="1720"/>
      <c r="U997" s="1720"/>
      <c r="V997" s="1720"/>
      <c r="X997" s="1720"/>
      <c r="Y997" s="1720"/>
      <c r="Z997" s="1720"/>
      <c r="AA997" s="1720"/>
      <c r="AB997" s="54"/>
      <c r="AC997" s="54"/>
      <c r="AD997" s="54"/>
      <c r="AE997" s="54"/>
      <c r="AF997" s="54"/>
      <c r="AG997" s="54"/>
      <c r="AH997" s="54"/>
      <c r="AI997" s="54"/>
      <c r="AJ997" s="54"/>
    </row>
    <row r="998" spans="19:36" s="34" customFormat="1">
      <c r="S998" s="1720"/>
      <c r="T998" s="1720"/>
      <c r="U998" s="1720"/>
      <c r="V998" s="1720"/>
      <c r="X998" s="1720"/>
      <c r="Y998" s="1720"/>
      <c r="Z998" s="1720"/>
      <c r="AA998" s="1720"/>
      <c r="AB998" s="54"/>
      <c r="AC998" s="54"/>
      <c r="AD998" s="54"/>
      <c r="AE998" s="54"/>
      <c r="AF998" s="54"/>
      <c r="AG998" s="54"/>
      <c r="AH998" s="54"/>
      <c r="AI998" s="54"/>
      <c r="AJ998" s="54"/>
    </row>
    <row r="999" spans="19:36" s="34" customFormat="1">
      <c r="S999" s="1720"/>
      <c r="T999" s="1720"/>
      <c r="U999" s="1720"/>
      <c r="V999" s="1720"/>
      <c r="X999" s="1720"/>
      <c r="Y999" s="1720"/>
      <c r="Z999" s="1720"/>
      <c r="AA999" s="1720"/>
      <c r="AB999" s="54"/>
      <c r="AC999" s="54"/>
      <c r="AD999" s="54"/>
      <c r="AE999" s="54"/>
      <c r="AF999" s="54"/>
      <c r="AG999" s="54"/>
      <c r="AH999" s="54"/>
      <c r="AI999" s="54"/>
      <c r="AJ999" s="54"/>
    </row>
    <row r="1000" spans="19:36" s="34" customFormat="1">
      <c r="S1000" s="1720"/>
      <c r="T1000" s="1720"/>
      <c r="U1000" s="1720"/>
      <c r="V1000" s="1720"/>
      <c r="X1000" s="1720"/>
      <c r="Y1000" s="1720"/>
      <c r="Z1000" s="1720"/>
      <c r="AA1000" s="1720"/>
      <c r="AB1000" s="54"/>
      <c r="AC1000" s="54"/>
      <c r="AD1000" s="54"/>
      <c r="AE1000" s="54"/>
      <c r="AF1000" s="54"/>
      <c r="AG1000" s="54"/>
      <c r="AH1000" s="54"/>
      <c r="AI1000" s="54"/>
      <c r="AJ1000" s="54"/>
    </row>
    <row r="1001" spans="19:36" s="34" customFormat="1">
      <c r="S1001" s="1720"/>
      <c r="T1001" s="1720"/>
      <c r="U1001" s="1720"/>
      <c r="V1001" s="1720"/>
      <c r="X1001" s="1720"/>
      <c r="Y1001" s="1720"/>
      <c r="Z1001" s="1720"/>
      <c r="AA1001" s="1720"/>
      <c r="AB1001" s="54"/>
      <c r="AC1001" s="54"/>
      <c r="AD1001" s="54"/>
      <c r="AE1001" s="54"/>
      <c r="AF1001" s="54"/>
      <c r="AG1001" s="54"/>
      <c r="AH1001" s="54"/>
      <c r="AI1001" s="54"/>
      <c r="AJ1001" s="54"/>
    </row>
    <row r="1002" spans="19:36" s="34" customFormat="1">
      <c r="S1002" s="1720"/>
      <c r="T1002" s="1720"/>
      <c r="U1002" s="1720"/>
      <c r="V1002" s="1720"/>
      <c r="X1002" s="1720"/>
      <c r="Y1002" s="1720"/>
      <c r="Z1002" s="1720"/>
      <c r="AA1002" s="1720"/>
      <c r="AB1002" s="54"/>
      <c r="AC1002" s="54"/>
      <c r="AD1002" s="54"/>
      <c r="AE1002" s="54"/>
      <c r="AF1002" s="54"/>
      <c r="AG1002" s="54"/>
      <c r="AH1002" s="54"/>
      <c r="AI1002" s="54"/>
      <c r="AJ1002" s="54"/>
    </row>
    <row r="1003" spans="19:36" s="34" customFormat="1">
      <c r="S1003" s="1720"/>
      <c r="T1003" s="1720"/>
      <c r="U1003" s="1720"/>
      <c r="V1003" s="1720"/>
      <c r="X1003" s="1720"/>
      <c r="Y1003" s="1720"/>
      <c r="Z1003" s="1720"/>
      <c r="AA1003" s="1720"/>
      <c r="AB1003" s="54"/>
      <c r="AC1003" s="54"/>
      <c r="AD1003" s="54"/>
      <c r="AE1003" s="54"/>
      <c r="AF1003" s="54"/>
      <c r="AG1003" s="54"/>
      <c r="AH1003" s="54"/>
      <c r="AI1003" s="54"/>
      <c r="AJ1003" s="54"/>
    </row>
    <row r="1004" spans="19:36" s="34" customFormat="1">
      <c r="S1004" s="1720"/>
      <c r="T1004" s="1720"/>
      <c r="U1004" s="1720"/>
      <c r="V1004" s="1720"/>
      <c r="X1004" s="1720"/>
      <c r="Y1004" s="1720"/>
      <c r="Z1004" s="1720"/>
      <c r="AA1004" s="1720"/>
      <c r="AB1004" s="54"/>
      <c r="AC1004" s="54"/>
      <c r="AD1004" s="54"/>
      <c r="AE1004" s="54"/>
      <c r="AF1004" s="54"/>
      <c r="AG1004" s="54"/>
      <c r="AH1004" s="54"/>
      <c r="AI1004" s="54"/>
      <c r="AJ1004" s="54"/>
    </row>
    <row r="1005" spans="19:36" s="34" customFormat="1">
      <c r="S1005" s="1720"/>
      <c r="T1005" s="1720"/>
      <c r="U1005" s="1720"/>
      <c r="V1005" s="1720"/>
      <c r="X1005" s="1720"/>
      <c r="Y1005" s="1720"/>
      <c r="Z1005" s="1720"/>
      <c r="AA1005" s="1720"/>
      <c r="AB1005" s="54"/>
      <c r="AC1005" s="54"/>
      <c r="AD1005" s="54"/>
      <c r="AE1005" s="54"/>
      <c r="AF1005" s="54"/>
      <c r="AG1005" s="54"/>
      <c r="AH1005" s="54"/>
      <c r="AI1005" s="54"/>
      <c r="AJ1005" s="54"/>
    </row>
    <row r="1006" spans="19:36" s="34" customFormat="1">
      <c r="S1006" s="1720"/>
      <c r="T1006" s="1720"/>
      <c r="U1006" s="1720"/>
      <c r="V1006" s="1720"/>
      <c r="X1006" s="1720"/>
      <c r="Y1006" s="1720"/>
      <c r="Z1006" s="1720"/>
      <c r="AA1006" s="1720"/>
      <c r="AB1006" s="54"/>
      <c r="AC1006" s="54"/>
      <c r="AD1006" s="54"/>
      <c r="AE1006" s="54"/>
      <c r="AF1006" s="54"/>
      <c r="AG1006" s="54"/>
      <c r="AH1006" s="54"/>
      <c r="AI1006" s="54"/>
      <c r="AJ1006" s="54"/>
    </row>
    <row r="1007" spans="19:36" s="34" customFormat="1">
      <c r="S1007" s="1720"/>
      <c r="T1007" s="1720"/>
      <c r="U1007" s="1720"/>
      <c r="V1007" s="1720"/>
      <c r="X1007" s="1720"/>
      <c r="Y1007" s="1720"/>
      <c r="Z1007" s="1720"/>
      <c r="AA1007" s="1720"/>
      <c r="AB1007" s="54"/>
      <c r="AC1007" s="54"/>
      <c r="AD1007" s="54"/>
      <c r="AE1007" s="54"/>
      <c r="AF1007" s="54"/>
      <c r="AG1007" s="54"/>
      <c r="AH1007" s="54"/>
      <c r="AI1007" s="54"/>
      <c r="AJ1007" s="54"/>
    </row>
    <row r="1008" spans="19:36" s="34" customFormat="1">
      <c r="S1008" s="1720"/>
      <c r="T1008" s="1720"/>
      <c r="U1008" s="1720"/>
      <c r="V1008" s="1720"/>
      <c r="X1008" s="1720"/>
      <c r="Y1008" s="1720"/>
      <c r="Z1008" s="1720"/>
      <c r="AA1008" s="1720"/>
      <c r="AB1008" s="54"/>
      <c r="AC1008" s="54"/>
      <c r="AD1008" s="54"/>
      <c r="AE1008" s="54"/>
      <c r="AF1008" s="54"/>
      <c r="AG1008" s="54"/>
      <c r="AH1008" s="54"/>
      <c r="AI1008" s="54"/>
      <c r="AJ1008" s="54"/>
    </row>
    <row r="1009" spans="19:36" s="34" customFormat="1">
      <c r="S1009" s="1720"/>
      <c r="T1009" s="1720"/>
      <c r="U1009" s="1720"/>
      <c r="V1009" s="1720"/>
      <c r="X1009" s="1720"/>
      <c r="Y1009" s="1720"/>
      <c r="Z1009" s="1720"/>
      <c r="AA1009" s="1720"/>
      <c r="AB1009" s="54"/>
      <c r="AC1009" s="54"/>
      <c r="AD1009" s="54"/>
      <c r="AE1009" s="54"/>
      <c r="AF1009" s="54"/>
      <c r="AG1009" s="54"/>
      <c r="AH1009" s="54"/>
      <c r="AI1009" s="54"/>
      <c r="AJ1009" s="54"/>
    </row>
    <row r="1010" spans="19:36" s="34" customFormat="1">
      <c r="S1010" s="1720"/>
      <c r="T1010" s="1720"/>
      <c r="U1010" s="1720"/>
      <c r="V1010" s="1720"/>
      <c r="X1010" s="1720"/>
      <c r="Y1010" s="1720"/>
      <c r="Z1010" s="1720"/>
      <c r="AA1010" s="1720"/>
      <c r="AB1010" s="54"/>
      <c r="AC1010" s="54"/>
      <c r="AD1010" s="54"/>
      <c r="AE1010" s="54"/>
      <c r="AF1010" s="54"/>
      <c r="AG1010" s="54"/>
      <c r="AH1010" s="54"/>
      <c r="AI1010" s="54"/>
      <c r="AJ1010" s="54"/>
    </row>
    <row r="1011" spans="19:36" s="34" customFormat="1">
      <c r="S1011" s="1720"/>
      <c r="T1011" s="1720"/>
      <c r="U1011" s="1720"/>
      <c r="V1011" s="1720"/>
      <c r="X1011" s="1720"/>
      <c r="Y1011" s="1720"/>
      <c r="Z1011" s="1720"/>
      <c r="AA1011" s="1720"/>
      <c r="AB1011" s="54"/>
      <c r="AC1011" s="54"/>
      <c r="AD1011" s="54"/>
      <c r="AE1011" s="54"/>
      <c r="AF1011" s="54"/>
      <c r="AG1011" s="54"/>
      <c r="AH1011" s="54"/>
      <c r="AI1011" s="54"/>
      <c r="AJ1011" s="54"/>
    </row>
    <row r="1012" spans="19:36" s="34" customFormat="1">
      <c r="S1012" s="1720"/>
      <c r="T1012" s="1720"/>
      <c r="U1012" s="1720"/>
      <c r="V1012" s="1720"/>
      <c r="X1012" s="1720"/>
      <c r="Y1012" s="1720"/>
      <c r="Z1012" s="1720"/>
      <c r="AA1012" s="1720"/>
      <c r="AB1012" s="54"/>
      <c r="AC1012" s="54"/>
      <c r="AD1012" s="54"/>
      <c r="AE1012" s="54"/>
      <c r="AF1012" s="54"/>
      <c r="AG1012" s="54"/>
      <c r="AH1012" s="54"/>
      <c r="AI1012" s="54"/>
      <c r="AJ1012" s="54"/>
    </row>
    <row r="1013" spans="19:36" s="34" customFormat="1">
      <c r="S1013" s="1720"/>
      <c r="T1013" s="1720"/>
      <c r="U1013" s="1720"/>
      <c r="V1013" s="1720"/>
      <c r="X1013" s="1720"/>
      <c r="Y1013" s="1720"/>
      <c r="Z1013" s="1720"/>
      <c r="AA1013" s="1720"/>
      <c r="AB1013" s="54"/>
      <c r="AC1013" s="54"/>
      <c r="AD1013" s="54"/>
      <c r="AE1013" s="54"/>
      <c r="AF1013" s="54"/>
      <c r="AG1013" s="54"/>
      <c r="AH1013" s="54"/>
      <c r="AI1013" s="54"/>
      <c r="AJ1013" s="54"/>
    </row>
    <row r="1014" spans="19:36" s="34" customFormat="1">
      <c r="S1014" s="1720"/>
      <c r="T1014" s="1720"/>
      <c r="U1014" s="1720"/>
      <c r="V1014" s="1720"/>
      <c r="X1014" s="1720"/>
      <c r="Y1014" s="1720"/>
      <c r="Z1014" s="1720"/>
      <c r="AA1014" s="1720"/>
      <c r="AB1014" s="54"/>
      <c r="AC1014" s="54"/>
      <c r="AD1014" s="54"/>
      <c r="AE1014" s="54"/>
      <c r="AF1014" s="54"/>
      <c r="AG1014" s="54"/>
      <c r="AH1014" s="54"/>
      <c r="AI1014" s="54"/>
      <c r="AJ1014" s="54"/>
    </row>
    <row r="1015" spans="19:36" s="34" customFormat="1">
      <c r="S1015" s="1720"/>
      <c r="T1015" s="1720"/>
      <c r="U1015" s="1720"/>
      <c r="V1015" s="1720"/>
      <c r="X1015" s="1720"/>
      <c r="Y1015" s="1720"/>
      <c r="Z1015" s="1720"/>
      <c r="AA1015" s="1720"/>
      <c r="AB1015" s="54"/>
      <c r="AC1015" s="54"/>
      <c r="AD1015" s="54"/>
      <c r="AE1015" s="54"/>
      <c r="AF1015" s="54"/>
      <c r="AG1015" s="54"/>
      <c r="AH1015" s="54"/>
      <c r="AI1015" s="54"/>
      <c r="AJ1015" s="54"/>
    </row>
    <row r="1016" spans="19:36" s="34" customFormat="1">
      <c r="S1016" s="1720"/>
      <c r="T1016" s="1720"/>
      <c r="U1016" s="1720"/>
      <c r="V1016" s="1720"/>
      <c r="X1016" s="1720"/>
      <c r="Y1016" s="1720"/>
      <c r="Z1016" s="1720"/>
      <c r="AA1016" s="1720"/>
      <c r="AB1016" s="54"/>
      <c r="AC1016" s="54"/>
      <c r="AD1016" s="54"/>
      <c r="AE1016" s="54"/>
      <c r="AF1016" s="54"/>
      <c r="AG1016" s="54"/>
      <c r="AH1016" s="54"/>
      <c r="AI1016" s="54"/>
      <c r="AJ1016" s="54"/>
    </row>
    <row r="1017" spans="19:36" s="34" customFormat="1">
      <c r="S1017" s="1720"/>
      <c r="T1017" s="1720"/>
      <c r="U1017" s="1720"/>
      <c r="V1017" s="1720"/>
      <c r="X1017" s="1720"/>
      <c r="Y1017" s="1720"/>
      <c r="Z1017" s="1720"/>
      <c r="AA1017" s="1720"/>
      <c r="AB1017" s="54"/>
      <c r="AC1017" s="54"/>
      <c r="AD1017" s="54"/>
      <c r="AE1017" s="54"/>
      <c r="AF1017" s="54"/>
      <c r="AG1017" s="54"/>
      <c r="AH1017" s="54"/>
      <c r="AI1017" s="54"/>
      <c r="AJ1017" s="54"/>
    </row>
    <row r="1018" spans="19:36" s="34" customFormat="1">
      <c r="S1018" s="1720"/>
      <c r="T1018" s="1720"/>
      <c r="U1018" s="1720"/>
      <c r="V1018" s="1720"/>
      <c r="X1018" s="1720"/>
      <c r="Y1018" s="1720"/>
      <c r="Z1018" s="1720"/>
      <c r="AA1018" s="1720"/>
      <c r="AB1018" s="54"/>
      <c r="AC1018" s="54"/>
      <c r="AD1018" s="54"/>
      <c r="AE1018" s="54"/>
      <c r="AF1018" s="54"/>
      <c r="AG1018" s="54"/>
      <c r="AH1018" s="54"/>
      <c r="AI1018" s="54"/>
      <c r="AJ1018" s="54"/>
    </row>
    <row r="1019" spans="19:36" s="34" customFormat="1">
      <c r="S1019" s="1720"/>
      <c r="T1019" s="1720"/>
      <c r="U1019" s="1720"/>
      <c r="V1019" s="1720"/>
      <c r="X1019" s="1720"/>
      <c r="Y1019" s="1720"/>
      <c r="Z1019" s="1720"/>
      <c r="AA1019" s="1720"/>
      <c r="AB1019" s="54"/>
      <c r="AC1019" s="54"/>
      <c r="AD1019" s="54"/>
      <c r="AE1019" s="54"/>
      <c r="AF1019" s="54"/>
      <c r="AG1019" s="54"/>
      <c r="AH1019" s="54"/>
      <c r="AI1019" s="54"/>
      <c r="AJ1019" s="54"/>
    </row>
    <row r="1020" spans="19:36" s="34" customFormat="1">
      <c r="S1020" s="1720"/>
      <c r="T1020" s="1720"/>
      <c r="U1020" s="1720"/>
      <c r="V1020" s="1720"/>
      <c r="X1020" s="1720"/>
      <c r="Y1020" s="1720"/>
      <c r="Z1020" s="1720"/>
      <c r="AA1020" s="1720"/>
      <c r="AB1020" s="54"/>
      <c r="AC1020" s="54"/>
      <c r="AD1020" s="54"/>
      <c r="AE1020" s="54"/>
      <c r="AF1020" s="54"/>
      <c r="AG1020" s="54"/>
      <c r="AH1020" s="54"/>
      <c r="AI1020" s="54"/>
      <c r="AJ1020" s="54"/>
    </row>
    <row r="1021" spans="19:36" s="34" customFormat="1">
      <c r="S1021" s="1720"/>
      <c r="T1021" s="1720"/>
      <c r="U1021" s="1720"/>
      <c r="V1021" s="1720"/>
      <c r="X1021" s="1720"/>
      <c r="Y1021" s="1720"/>
      <c r="Z1021" s="1720"/>
      <c r="AA1021" s="1720"/>
      <c r="AB1021" s="54"/>
      <c r="AC1021" s="54"/>
      <c r="AD1021" s="54"/>
      <c r="AE1021" s="54"/>
      <c r="AF1021" s="54"/>
      <c r="AG1021" s="54"/>
      <c r="AH1021" s="54"/>
      <c r="AI1021" s="54"/>
      <c r="AJ1021" s="54"/>
    </row>
    <row r="1022" spans="19:36" s="34" customFormat="1">
      <c r="S1022" s="1720"/>
      <c r="T1022" s="1720"/>
      <c r="U1022" s="1720"/>
      <c r="V1022" s="1720"/>
      <c r="X1022" s="1720"/>
      <c r="Y1022" s="1720"/>
      <c r="Z1022" s="1720"/>
      <c r="AA1022" s="1720"/>
      <c r="AB1022" s="54"/>
      <c r="AC1022" s="54"/>
      <c r="AD1022" s="54"/>
      <c r="AE1022" s="54"/>
      <c r="AF1022" s="54"/>
      <c r="AG1022" s="54"/>
      <c r="AH1022" s="54"/>
      <c r="AI1022" s="54"/>
      <c r="AJ1022" s="54"/>
    </row>
    <row r="1023" spans="19:36" s="34" customFormat="1">
      <c r="S1023" s="1720"/>
      <c r="T1023" s="1720"/>
      <c r="U1023" s="1720"/>
      <c r="V1023" s="1720"/>
      <c r="X1023" s="1720"/>
      <c r="Y1023" s="1720"/>
      <c r="Z1023" s="1720"/>
      <c r="AA1023" s="1720"/>
      <c r="AB1023" s="54"/>
      <c r="AC1023" s="54"/>
      <c r="AD1023" s="54"/>
      <c r="AE1023" s="54"/>
      <c r="AF1023" s="54"/>
      <c r="AG1023" s="54"/>
      <c r="AH1023" s="54"/>
      <c r="AI1023" s="54"/>
      <c r="AJ1023" s="54"/>
    </row>
    <row r="1024" spans="19:36" s="34" customFormat="1">
      <c r="S1024" s="1720"/>
      <c r="T1024" s="1720"/>
      <c r="U1024" s="1720"/>
      <c r="V1024" s="1720"/>
      <c r="X1024" s="1720"/>
      <c r="Y1024" s="1720"/>
      <c r="Z1024" s="1720"/>
      <c r="AA1024" s="1720"/>
      <c r="AB1024" s="54"/>
      <c r="AC1024" s="54"/>
      <c r="AD1024" s="54"/>
      <c r="AE1024" s="54"/>
      <c r="AF1024" s="54"/>
      <c r="AG1024" s="54"/>
      <c r="AH1024" s="54"/>
      <c r="AI1024" s="54"/>
      <c r="AJ1024" s="54"/>
    </row>
    <row r="1025" spans="19:36" s="34" customFormat="1">
      <c r="S1025" s="1720"/>
      <c r="T1025" s="1720"/>
      <c r="U1025" s="1720"/>
      <c r="V1025" s="1720"/>
      <c r="X1025" s="1720"/>
      <c r="Y1025" s="1720"/>
      <c r="Z1025" s="1720"/>
      <c r="AA1025" s="1720"/>
      <c r="AB1025" s="54"/>
      <c r="AC1025" s="54"/>
      <c r="AD1025" s="54"/>
      <c r="AE1025" s="54"/>
      <c r="AF1025" s="54"/>
      <c r="AG1025" s="54"/>
      <c r="AH1025" s="54"/>
      <c r="AI1025" s="54"/>
      <c r="AJ1025" s="54"/>
    </row>
    <row r="1026" spans="19:36" s="34" customFormat="1">
      <c r="S1026" s="1720"/>
      <c r="T1026" s="1720"/>
      <c r="U1026" s="1720"/>
      <c r="V1026" s="1720"/>
      <c r="X1026" s="1720"/>
      <c r="Y1026" s="1720"/>
      <c r="Z1026" s="1720"/>
      <c r="AA1026" s="1720"/>
      <c r="AB1026" s="54"/>
      <c r="AC1026" s="54"/>
      <c r="AD1026" s="54"/>
      <c r="AE1026" s="54"/>
      <c r="AF1026" s="54"/>
      <c r="AG1026" s="54"/>
      <c r="AH1026" s="54"/>
      <c r="AI1026" s="54"/>
      <c r="AJ1026" s="54"/>
    </row>
    <row r="1027" spans="19:36" s="34" customFormat="1">
      <c r="S1027" s="1720"/>
      <c r="T1027" s="1720"/>
      <c r="U1027" s="1720"/>
      <c r="V1027" s="1720"/>
      <c r="X1027" s="1720"/>
      <c r="Y1027" s="1720"/>
      <c r="Z1027" s="1720"/>
      <c r="AA1027" s="1720"/>
      <c r="AB1027" s="54"/>
      <c r="AC1027" s="54"/>
      <c r="AD1027" s="54"/>
      <c r="AE1027" s="54"/>
      <c r="AF1027" s="54"/>
      <c r="AG1027" s="54"/>
      <c r="AH1027" s="54"/>
      <c r="AI1027" s="54"/>
      <c r="AJ1027" s="54"/>
    </row>
    <row r="1028" spans="19:36" s="34" customFormat="1">
      <c r="S1028" s="1720"/>
      <c r="T1028" s="1720"/>
      <c r="U1028" s="1720"/>
      <c r="V1028" s="1720"/>
      <c r="X1028" s="1720"/>
      <c r="Y1028" s="1720"/>
      <c r="Z1028" s="1720"/>
      <c r="AA1028" s="1720"/>
      <c r="AB1028" s="54"/>
      <c r="AC1028" s="54"/>
      <c r="AD1028" s="54"/>
      <c r="AE1028" s="54"/>
      <c r="AF1028" s="54"/>
      <c r="AG1028" s="54"/>
      <c r="AH1028" s="54"/>
      <c r="AI1028" s="54"/>
      <c r="AJ1028" s="54"/>
    </row>
    <row r="1029" spans="19:36" s="34" customFormat="1">
      <c r="S1029" s="1720"/>
      <c r="T1029" s="1720"/>
      <c r="U1029" s="1720"/>
      <c r="V1029" s="1720"/>
      <c r="X1029" s="1720"/>
      <c r="Y1029" s="1720"/>
      <c r="Z1029" s="1720"/>
      <c r="AA1029" s="1720"/>
      <c r="AB1029" s="54"/>
      <c r="AC1029" s="54"/>
      <c r="AD1029" s="54"/>
      <c r="AE1029" s="54"/>
      <c r="AF1029" s="54"/>
      <c r="AG1029" s="54"/>
      <c r="AH1029" s="54"/>
      <c r="AI1029" s="54"/>
      <c r="AJ1029" s="54"/>
    </row>
    <row r="1030" spans="19:36" s="34" customFormat="1">
      <c r="S1030" s="1720"/>
      <c r="T1030" s="1720"/>
      <c r="U1030" s="1720"/>
      <c r="V1030" s="1720"/>
      <c r="X1030" s="1720"/>
      <c r="Y1030" s="1720"/>
      <c r="Z1030" s="1720"/>
      <c r="AA1030" s="1720"/>
      <c r="AB1030" s="54"/>
      <c r="AC1030" s="54"/>
      <c r="AD1030" s="54"/>
      <c r="AE1030" s="54"/>
      <c r="AF1030" s="54"/>
      <c r="AG1030" s="54"/>
      <c r="AH1030" s="54"/>
      <c r="AI1030" s="54"/>
      <c r="AJ1030" s="54"/>
    </row>
    <row r="1031" spans="19:36" s="34" customFormat="1">
      <c r="S1031" s="1720"/>
      <c r="T1031" s="1720"/>
      <c r="U1031" s="1720"/>
      <c r="V1031" s="1720"/>
      <c r="X1031" s="1720"/>
      <c r="Y1031" s="1720"/>
      <c r="Z1031" s="1720"/>
      <c r="AA1031" s="1720"/>
      <c r="AB1031" s="54"/>
      <c r="AC1031" s="54"/>
      <c r="AD1031" s="54"/>
      <c r="AE1031" s="54"/>
      <c r="AF1031" s="54"/>
      <c r="AG1031" s="54"/>
      <c r="AH1031" s="54"/>
      <c r="AI1031" s="54"/>
      <c r="AJ1031" s="54"/>
    </row>
    <row r="1032" spans="19:36" s="34" customFormat="1">
      <c r="S1032" s="1720"/>
      <c r="T1032" s="1720"/>
      <c r="U1032" s="1720"/>
      <c r="V1032" s="1720"/>
      <c r="X1032" s="1720"/>
      <c r="Y1032" s="1720"/>
      <c r="Z1032" s="1720"/>
      <c r="AA1032" s="1720"/>
      <c r="AB1032" s="54"/>
      <c r="AC1032" s="54"/>
      <c r="AD1032" s="54"/>
      <c r="AE1032" s="54"/>
      <c r="AF1032" s="54"/>
      <c r="AG1032" s="54"/>
      <c r="AH1032" s="54"/>
      <c r="AI1032" s="54"/>
      <c r="AJ1032" s="54"/>
    </row>
    <row r="1033" spans="19:36" s="34" customFormat="1">
      <c r="S1033" s="1720"/>
      <c r="T1033" s="1720"/>
      <c r="U1033" s="1720"/>
      <c r="V1033" s="1720"/>
      <c r="X1033" s="1720"/>
      <c r="Y1033" s="1720"/>
      <c r="Z1033" s="1720"/>
      <c r="AA1033" s="1720"/>
      <c r="AB1033" s="54"/>
      <c r="AC1033" s="54"/>
      <c r="AD1033" s="54"/>
      <c r="AE1033" s="54"/>
      <c r="AF1033" s="54"/>
      <c r="AG1033" s="54"/>
      <c r="AH1033" s="54"/>
      <c r="AI1033" s="54"/>
      <c r="AJ1033" s="54"/>
    </row>
    <row r="1034" spans="19:36" s="34" customFormat="1">
      <c r="S1034" s="1720"/>
      <c r="T1034" s="1720"/>
      <c r="U1034" s="1720"/>
      <c r="V1034" s="1720"/>
      <c r="X1034" s="1720"/>
      <c r="Y1034" s="1720"/>
      <c r="Z1034" s="1720"/>
      <c r="AA1034" s="1720"/>
      <c r="AB1034" s="54"/>
      <c r="AC1034" s="54"/>
      <c r="AD1034" s="54"/>
      <c r="AE1034" s="54"/>
      <c r="AF1034" s="54"/>
      <c r="AG1034" s="54"/>
      <c r="AH1034" s="54"/>
      <c r="AI1034" s="54"/>
      <c r="AJ1034" s="54"/>
    </row>
    <row r="1035" spans="19:36" s="34" customFormat="1">
      <c r="S1035" s="1720"/>
      <c r="T1035" s="1720"/>
      <c r="U1035" s="1720"/>
      <c r="V1035" s="1720"/>
      <c r="X1035" s="1720"/>
      <c r="Y1035" s="1720"/>
      <c r="Z1035" s="1720"/>
      <c r="AA1035" s="1720"/>
      <c r="AB1035" s="54"/>
      <c r="AC1035" s="54"/>
      <c r="AD1035" s="54"/>
      <c r="AE1035" s="54"/>
      <c r="AF1035" s="54"/>
      <c r="AG1035" s="54"/>
      <c r="AH1035" s="54"/>
      <c r="AI1035" s="54"/>
      <c r="AJ1035" s="54"/>
    </row>
    <row r="1036" spans="19:36" s="34" customFormat="1">
      <c r="S1036" s="1720"/>
      <c r="T1036" s="1720"/>
      <c r="U1036" s="1720"/>
      <c r="V1036" s="1720"/>
      <c r="X1036" s="1720"/>
      <c r="Y1036" s="1720"/>
      <c r="Z1036" s="1720"/>
      <c r="AA1036" s="1720"/>
      <c r="AB1036" s="54"/>
      <c r="AC1036" s="54"/>
      <c r="AD1036" s="54"/>
      <c r="AE1036" s="54"/>
      <c r="AF1036" s="54"/>
      <c r="AG1036" s="54"/>
      <c r="AH1036" s="54"/>
      <c r="AI1036" s="54"/>
      <c r="AJ1036" s="54"/>
    </row>
    <row r="1037" spans="19:36" s="34" customFormat="1">
      <c r="S1037" s="1720"/>
      <c r="T1037" s="1720"/>
      <c r="U1037" s="1720"/>
      <c r="V1037" s="1720"/>
      <c r="X1037" s="1720"/>
      <c r="Y1037" s="1720"/>
      <c r="Z1037" s="1720"/>
      <c r="AA1037" s="1720"/>
      <c r="AB1037" s="54"/>
      <c r="AC1037" s="54"/>
      <c r="AD1037" s="54"/>
      <c r="AE1037" s="54"/>
      <c r="AF1037" s="54"/>
      <c r="AG1037" s="54"/>
      <c r="AH1037" s="54"/>
      <c r="AI1037" s="54"/>
      <c r="AJ1037" s="54"/>
    </row>
    <row r="1038" spans="19:36" s="34" customFormat="1">
      <c r="S1038" s="1720"/>
      <c r="T1038" s="1720"/>
      <c r="U1038" s="1720"/>
      <c r="V1038" s="1720"/>
      <c r="X1038" s="1720"/>
      <c r="Y1038" s="1720"/>
      <c r="Z1038" s="1720"/>
      <c r="AA1038" s="1720"/>
      <c r="AB1038" s="54"/>
      <c r="AC1038" s="54"/>
      <c r="AD1038" s="54"/>
      <c r="AE1038" s="54"/>
      <c r="AF1038" s="54"/>
      <c r="AG1038" s="54"/>
      <c r="AH1038" s="54"/>
      <c r="AI1038" s="54"/>
      <c r="AJ1038" s="54"/>
    </row>
    <row r="1039" spans="19:36" s="34" customFormat="1">
      <c r="S1039" s="1720"/>
      <c r="T1039" s="1720"/>
      <c r="U1039" s="1720"/>
      <c r="V1039" s="1720"/>
      <c r="X1039" s="1720"/>
      <c r="Y1039" s="1720"/>
      <c r="Z1039" s="1720"/>
      <c r="AA1039" s="1720"/>
      <c r="AB1039" s="54"/>
      <c r="AC1039" s="54"/>
      <c r="AD1039" s="54"/>
      <c r="AE1039" s="54"/>
      <c r="AF1039" s="54"/>
      <c r="AG1039" s="54"/>
      <c r="AH1039" s="54"/>
      <c r="AI1039" s="54"/>
      <c r="AJ1039" s="54"/>
    </row>
    <row r="1040" spans="19:36" s="34" customFormat="1">
      <c r="S1040" s="1720"/>
      <c r="T1040" s="1720"/>
      <c r="U1040" s="1720"/>
      <c r="V1040" s="1720"/>
      <c r="X1040" s="1720"/>
      <c r="Y1040" s="1720"/>
      <c r="Z1040" s="1720"/>
      <c r="AA1040" s="1720"/>
      <c r="AB1040" s="54"/>
      <c r="AC1040" s="54"/>
      <c r="AD1040" s="54"/>
      <c r="AE1040" s="54"/>
      <c r="AF1040" s="54"/>
      <c r="AG1040" s="54"/>
      <c r="AH1040" s="54"/>
      <c r="AI1040" s="54"/>
      <c r="AJ1040" s="54"/>
    </row>
    <row r="1041" spans="19:36" s="34" customFormat="1">
      <c r="S1041" s="1720"/>
      <c r="T1041" s="1720"/>
      <c r="U1041" s="1720"/>
      <c r="V1041" s="1720"/>
      <c r="X1041" s="1720"/>
      <c r="Y1041" s="1720"/>
      <c r="Z1041" s="1720"/>
      <c r="AA1041" s="1720"/>
      <c r="AB1041" s="54"/>
      <c r="AC1041" s="54"/>
      <c r="AD1041" s="54"/>
      <c r="AE1041" s="54"/>
      <c r="AF1041" s="54"/>
      <c r="AG1041" s="54"/>
      <c r="AH1041" s="54"/>
      <c r="AI1041" s="54"/>
      <c r="AJ1041" s="54"/>
    </row>
    <row r="1042" spans="19:36" s="34" customFormat="1">
      <c r="S1042" s="1720"/>
      <c r="T1042" s="1720"/>
      <c r="U1042" s="1720"/>
      <c r="V1042" s="1720"/>
      <c r="X1042" s="1720"/>
      <c r="Y1042" s="1720"/>
      <c r="Z1042" s="1720"/>
      <c r="AA1042" s="1720"/>
      <c r="AB1042" s="54"/>
      <c r="AC1042" s="54"/>
      <c r="AD1042" s="54"/>
      <c r="AE1042" s="54"/>
      <c r="AF1042" s="54"/>
      <c r="AG1042" s="54"/>
      <c r="AH1042" s="54"/>
      <c r="AI1042" s="54"/>
      <c r="AJ1042" s="54"/>
    </row>
    <row r="1043" spans="19:36" s="34" customFormat="1">
      <c r="S1043" s="1720"/>
      <c r="T1043" s="1720"/>
      <c r="U1043" s="1720"/>
      <c r="V1043" s="1720"/>
      <c r="X1043" s="1720"/>
      <c r="Y1043" s="1720"/>
      <c r="Z1043" s="1720"/>
      <c r="AA1043" s="1720"/>
      <c r="AB1043" s="54"/>
      <c r="AC1043" s="54"/>
      <c r="AD1043" s="54"/>
      <c r="AE1043" s="54"/>
      <c r="AF1043" s="54"/>
      <c r="AG1043" s="54"/>
      <c r="AH1043" s="54"/>
      <c r="AI1043" s="54"/>
      <c r="AJ1043" s="54"/>
    </row>
    <row r="1044" spans="19:36" s="34" customFormat="1">
      <c r="S1044" s="1720"/>
      <c r="T1044" s="1720"/>
      <c r="U1044" s="1720"/>
      <c r="V1044" s="1720"/>
      <c r="X1044" s="1720"/>
      <c r="Y1044" s="1720"/>
      <c r="Z1044" s="1720"/>
      <c r="AA1044" s="1720"/>
      <c r="AB1044" s="54"/>
      <c r="AC1044" s="54"/>
      <c r="AD1044" s="54"/>
      <c r="AE1044" s="54"/>
      <c r="AF1044" s="54"/>
      <c r="AG1044" s="54"/>
      <c r="AH1044" s="54"/>
      <c r="AI1044" s="54"/>
      <c r="AJ1044" s="54"/>
    </row>
    <row r="1045" spans="19:36" s="34" customFormat="1">
      <c r="S1045" s="1720"/>
      <c r="T1045" s="1720"/>
      <c r="U1045" s="1720"/>
      <c r="V1045" s="1720"/>
      <c r="X1045" s="1720"/>
      <c r="Y1045" s="1720"/>
      <c r="Z1045" s="1720"/>
      <c r="AA1045" s="1720"/>
      <c r="AB1045" s="54"/>
      <c r="AC1045" s="54"/>
      <c r="AD1045" s="54"/>
      <c r="AE1045" s="54"/>
      <c r="AF1045" s="54"/>
      <c r="AG1045" s="54"/>
      <c r="AH1045" s="54"/>
      <c r="AI1045" s="54"/>
      <c r="AJ1045" s="54"/>
    </row>
    <row r="1046" spans="19:36" s="34" customFormat="1">
      <c r="S1046" s="1720"/>
      <c r="T1046" s="1720"/>
      <c r="U1046" s="1720"/>
      <c r="V1046" s="1720"/>
      <c r="X1046" s="1720"/>
      <c r="Y1046" s="1720"/>
      <c r="Z1046" s="1720"/>
      <c r="AA1046" s="1720"/>
      <c r="AB1046" s="54"/>
      <c r="AC1046" s="54"/>
      <c r="AD1046" s="54"/>
      <c r="AE1046" s="54"/>
      <c r="AF1046" s="54"/>
      <c r="AG1046" s="54"/>
      <c r="AH1046" s="54"/>
      <c r="AI1046" s="54"/>
      <c r="AJ1046" s="54"/>
    </row>
    <row r="1047" spans="19:36" s="34" customFormat="1">
      <c r="S1047" s="1720"/>
      <c r="T1047" s="1720"/>
      <c r="U1047" s="1720"/>
      <c r="V1047" s="1720"/>
      <c r="X1047" s="1720"/>
      <c r="Y1047" s="1720"/>
      <c r="Z1047" s="1720"/>
      <c r="AA1047" s="1720"/>
      <c r="AB1047" s="54"/>
      <c r="AC1047" s="54"/>
      <c r="AD1047" s="54"/>
      <c r="AE1047" s="54"/>
      <c r="AF1047" s="54"/>
      <c r="AG1047" s="54"/>
      <c r="AH1047" s="54"/>
      <c r="AI1047" s="54"/>
      <c r="AJ1047" s="54"/>
    </row>
    <row r="1048" spans="19:36" s="34" customFormat="1">
      <c r="S1048" s="1720"/>
      <c r="T1048" s="1720"/>
      <c r="U1048" s="1720"/>
      <c r="V1048" s="1720"/>
      <c r="X1048" s="1720"/>
      <c r="Y1048" s="1720"/>
      <c r="Z1048" s="1720"/>
      <c r="AA1048" s="1720"/>
      <c r="AB1048" s="54"/>
      <c r="AC1048" s="54"/>
      <c r="AD1048" s="54"/>
      <c r="AE1048" s="54"/>
      <c r="AF1048" s="54"/>
      <c r="AG1048" s="54"/>
      <c r="AH1048" s="54"/>
      <c r="AI1048" s="54"/>
      <c r="AJ1048" s="54"/>
    </row>
    <row r="1049" spans="19:36" s="34" customFormat="1">
      <c r="S1049" s="1720"/>
      <c r="T1049" s="1720"/>
      <c r="U1049" s="1720"/>
      <c r="V1049" s="1720"/>
      <c r="X1049" s="1720"/>
      <c r="Y1049" s="1720"/>
      <c r="Z1049" s="1720"/>
      <c r="AA1049" s="1720"/>
      <c r="AB1049" s="54"/>
      <c r="AC1049" s="54"/>
      <c r="AD1049" s="54"/>
      <c r="AE1049" s="54"/>
      <c r="AF1049" s="54"/>
      <c r="AG1049" s="54"/>
      <c r="AH1049" s="54"/>
      <c r="AI1049" s="54"/>
      <c r="AJ1049" s="54"/>
    </row>
    <row r="1050" spans="19:36" s="34" customFormat="1">
      <c r="S1050" s="1720"/>
      <c r="T1050" s="1720"/>
      <c r="U1050" s="1720"/>
      <c r="V1050" s="1720"/>
      <c r="X1050" s="1720"/>
      <c r="Y1050" s="1720"/>
      <c r="Z1050" s="1720"/>
      <c r="AA1050" s="1720"/>
      <c r="AB1050" s="54"/>
      <c r="AC1050" s="54"/>
      <c r="AD1050" s="54"/>
      <c r="AE1050" s="54"/>
      <c r="AF1050" s="54"/>
      <c r="AG1050" s="54"/>
      <c r="AH1050" s="54"/>
      <c r="AI1050" s="54"/>
      <c r="AJ1050" s="54"/>
    </row>
    <row r="1051" spans="19:36" s="34" customFormat="1">
      <c r="S1051" s="1720"/>
      <c r="T1051" s="1720"/>
      <c r="U1051" s="1720"/>
      <c r="V1051" s="1720"/>
      <c r="X1051" s="1720"/>
      <c r="Y1051" s="1720"/>
      <c r="Z1051" s="1720"/>
      <c r="AA1051" s="1720"/>
      <c r="AB1051" s="54"/>
      <c r="AC1051" s="54"/>
      <c r="AD1051" s="54"/>
      <c r="AE1051" s="54"/>
      <c r="AF1051" s="54"/>
      <c r="AG1051" s="54"/>
      <c r="AH1051" s="54"/>
      <c r="AI1051" s="54"/>
      <c r="AJ1051" s="54"/>
    </row>
    <row r="1052" spans="19:36" s="34" customFormat="1">
      <c r="S1052" s="1720"/>
      <c r="T1052" s="1720"/>
      <c r="U1052" s="1720"/>
      <c r="V1052" s="1720"/>
      <c r="X1052" s="1720"/>
      <c r="Y1052" s="1720"/>
      <c r="Z1052" s="1720"/>
      <c r="AA1052" s="1720"/>
      <c r="AB1052" s="54"/>
      <c r="AC1052" s="54"/>
      <c r="AD1052" s="54"/>
      <c r="AE1052" s="54"/>
      <c r="AF1052" s="54"/>
      <c r="AG1052" s="54"/>
      <c r="AH1052" s="54"/>
      <c r="AI1052" s="54"/>
      <c r="AJ1052" s="54"/>
    </row>
    <row r="1053" spans="19:36" s="34" customFormat="1">
      <c r="S1053" s="1720"/>
      <c r="T1053" s="1720"/>
      <c r="U1053" s="1720"/>
      <c r="V1053" s="1720"/>
      <c r="X1053" s="1720"/>
      <c r="Y1053" s="1720"/>
      <c r="Z1053" s="1720"/>
      <c r="AA1053" s="1720"/>
      <c r="AB1053" s="54"/>
      <c r="AC1053" s="54"/>
      <c r="AD1053" s="54"/>
      <c r="AE1053" s="54"/>
      <c r="AF1053" s="54"/>
      <c r="AG1053" s="54"/>
      <c r="AH1053" s="54"/>
      <c r="AI1053" s="54"/>
      <c r="AJ1053" s="54"/>
    </row>
    <row r="1054" spans="19:36" s="34" customFormat="1">
      <c r="S1054" s="1720"/>
      <c r="T1054" s="1720"/>
      <c r="U1054" s="1720"/>
      <c r="V1054" s="1720"/>
      <c r="X1054" s="1720"/>
      <c r="Y1054" s="1720"/>
      <c r="Z1054" s="1720"/>
      <c r="AA1054" s="1720"/>
      <c r="AB1054" s="54"/>
      <c r="AC1054" s="54"/>
      <c r="AD1054" s="54"/>
      <c r="AE1054" s="54"/>
      <c r="AF1054" s="54"/>
      <c r="AG1054" s="54"/>
      <c r="AH1054" s="54"/>
      <c r="AI1054" s="54"/>
      <c r="AJ1054" s="54"/>
    </row>
    <row r="1055" spans="19:36" s="34" customFormat="1">
      <c r="S1055" s="1720"/>
      <c r="T1055" s="1720"/>
      <c r="U1055" s="1720"/>
      <c r="V1055" s="1720"/>
      <c r="X1055" s="1720"/>
      <c r="Y1055" s="1720"/>
      <c r="Z1055" s="1720"/>
      <c r="AA1055" s="1720"/>
      <c r="AB1055" s="54"/>
      <c r="AC1055" s="54"/>
      <c r="AD1055" s="54"/>
      <c r="AE1055" s="54"/>
      <c r="AF1055" s="54"/>
      <c r="AG1055" s="54"/>
      <c r="AH1055" s="54"/>
      <c r="AI1055" s="54"/>
      <c r="AJ1055" s="54"/>
    </row>
    <row r="1056" spans="19:36" s="34" customFormat="1">
      <c r="S1056" s="1720"/>
      <c r="T1056" s="1720"/>
      <c r="U1056" s="1720"/>
      <c r="V1056" s="1720"/>
      <c r="X1056" s="1720"/>
      <c r="Y1056" s="1720"/>
      <c r="Z1056" s="1720"/>
      <c r="AA1056" s="1720"/>
      <c r="AB1056" s="54"/>
      <c r="AC1056" s="54"/>
      <c r="AD1056" s="54"/>
      <c r="AE1056" s="54"/>
      <c r="AF1056" s="54"/>
      <c r="AG1056" s="54"/>
      <c r="AH1056" s="54"/>
      <c r="AI1056" s="54"/>
      <c r="AJ1056" s="54"/>
    </row>
    <row r="1057" spans="19:36" s="34" customFormat="1">
      <c r="S1057" s="1720"/>
      <c r="T1057" s="1720"/>
      <c r="U1057" s="1720"/>
      <c r="V1057" s="1720"/>
      <c r="X1057" s="1720"/>
      <c r="Y1057" s="1720"/>
      <c r="Z1057" s="1720"/>
      <c r="AA1057" s="1720"/>
      <c r="AB1057" s="54"/>
      <c r="AC1057" s="54"/>
      <c r="AD1057" s="54"/>
      <c r="AE1057" s="54"/>
      <c r="AF1057" s="54"/>
      <c r="AG1057" s="54"/>
      <c r="AH1057" s="54"/>
      <c r="AI1057" s="54"/>
      <c r="AJ1057" s="54"/>
    </row>
    <row r="1058" spans="19:36" s="34" customFormat="1">
      <c r="S1058" s="1720"/>
      <c r="T1058" s="1720"/>
      <c r="U1058" s="1720"/>
      <c r="V1058" s="1720"/>
      <c r="X1058" s="1720"/>
      <c r="Y1058" s="1720"/>
      <c r="Z1058" s="1720"/>
      <c r="AA1058" s="1720"/>
      <c r="AB1058" s="54"/>
      <c r="AC1058" s="54"/>
      <c r="AD1058" s="54"/>
      <c r="AE1058" s="54"/>
      <c r="AF1058" s="54"/>
      <c r="AG1058" s="54"/>
      <c r="AH1058" s="54"/>
      <c r="AI1058" s="54"/>
      <c r="AJ1058" s="54"/>
    </row>
    <row r="1059" spans="19:36" s="34" customFormat="1">
      <c r="S1059" s="1720"/>
      <c r="T1059" s="1720"/>
      <c r="U1059" s="1720"/>
      <c r="V1059" s="1720"/>
      <c r="X1059" s="1720"/>
      <c r="Y1059" s="1720"/>
      <c r="Z1059" s="1720"/>
      <c r="AA1059" s="1720"/>
      <c r="AB1059" s="54"/>
      <c r="AC1059" s="54"/>
      <c r="AD1059" s="54"/>
      <c r="AE1059" s="54"/>
      <c r="AF1059" s="54"/>
      <c r="AG1059" s="54"/>
      <c r="AH1059" s="54"/>
      <c r="AI1059" s="54"/>
      <c r="AJ1059" s="54"/>
    </row>
    <row r="1060" spans="19:36" s="34" customFormat="1">
      <c r="S1060" s="1720"/>
      <c r="T1060" s="1720"/>
      <c r="U1060" s="1720"/>
      <c r="V1060" s="1720"/>
      <c r="X1060" s="1720"/>
      <c r="Y1060" s="1720"/>
      <c r="Z1060" s="1720"/>
      <c r="AA1060" s="1720"/>
      <c r="AB1060" s="54"/>
      <c r="AC1060" s="54"/>
      <c r="AD1060" s="54"/>
      <c r="AE1060" s="54"/>
      <c r="AF1060" s="54"/>
      <c r="AG1060" s="54"/>
      <c r="AH1060" s="54"/>
      <c r="AI1060" s="54"/>
      <c r="AJ1060" s="54"/>
    </row>
    <row r="1061" spans="19:36" s="34" customFormat="1">
      <c r="S1061" s="1720"/>
      <c r="T1061" s="1720"/>
      <c r="U1061" s="1720"/>
      <c r="V1061" s="1720"/>
      <c r="X1061" s="1720"/>
      <c r="Y1061" s="1720"/>
      <c r="Z1061" s="1720"/>
      <c r="AA1061" s="1720"/>
      <c r="AB1061" s="54"/>
      <c r="AC1061" s="54"/>
      <c r="AD1061" s="54"/>
      <c r="AE1061" s="54"/>
      <c r="AF1061" s="54"/>
      <c r="AG1061" s="54"/>
      <c r="AH1061" s="54"/>
      <c r="AI1061" s="54"/>
      <c r="AJ1061" s="54"/>
    </row>
    <row r="1062" spans="19:36" s="34" customFormat="1">
      <c r="S1062" s="1720"/>
      <c r="T1062" s="1720"/>
      <c r="U1062" s="1720"/>
      <c r="V1062" s="1720"/>
      <c r="X1062" s="1720"/>
      <c r="Y1062" s="1720"/>
      <c r="Z1062" s="1720"/>
      <c r="AA1062" s="1720"/>
      <c r="AB1062" s="54"/>
      <c r="AC1062" s="54"/>
      <c r="AD1062" s="54"/>
      <c r="AE1062" s="54"/>
      <c r="AF1062" s="54"/>
      <c r="AG1062" s="54"/>
      <c r="AH1062" s="54"/>
      <c r="AI1062" s="54"/>
      <c r="AJ1062" s="54"/>
    </row>
    <row r="1063" spans="19:36" s="34" customFormat="1">
      <c r="S1063" s="1720"/>
      <c r="T1063" s="1720"/>
      <c r="U1063" s="1720"/>
      <c r="V1063" s="1720"/>
      <c r="X1063" s="1720"/>
      <c r="Y1063" s="1720"/>
      <c r="Z1063" s="1720"/>
      <c r="AA1063" s="1720"/>
      <c r="AB1063" s="54"/>
      <c r="AC1063" s="54"/>
      <c r="AD1063" s="54"/>
      <c r="AE1063" s="54"/>
      <c r="AF1063" s="54"/>
      <c r="AG1063" s="54"/>
      <c r="AH1063" s="54"/>
      <c r="AI1063" s="54"/>
      <c r="AJ1063" s="54"/>
    </row>
    <row r="1064" spans="19:36" s="34" customFormat="1">
      <c r="S1064" s="1720"/>
      <c r="T1064" s="1720"/>
      <c r="U1064" s="1720"/>
      <c r="V1064" s="1720"/>
      <c r="X1064" s="1720"/>
      <c r="Y1064" s="1720"/>
      <c r="Z1064" s="1720"/>
      <c r="AA1064" s="1720"/>
      <c r="AB1064" s="54"/>
      <c r="AC1064" s="54"/>
      <c r="AD1064" s="54"/>
      <c r="AE1064" s="54"/>
      <c r="AF1064" s="54"/>
      <c r="AG1064" s="54"/>
      <c r="AH1064" s="54"/>
      <c r="AI1064" s="54"/>
      <c r="AJ1064" s="54"/>
    </row>
    <row r="1065" spans="19:36" s="34" customFormat="1">
      <c r="S1065" s="1720"/>
      <c r="T1065" s="1720"/>
      <c r="U1065" s="1720"/>
      <c r="V1065" s="1720"/>
      <c r="X1065" s="1720"/>
      <c r="Y1065" s="1720"/>
      <c r="Z1065" s="1720"/>
      <c r="AA1065" s="1720"/>
      <c r="AB1065" s="54"/>
      <c r="AC1065" s="54"/>
      <c r="AD1065" s="54"/>
      <c r="AE1065" s="54"/>
      <c r="AF1065" s="54"/>
      <c r="AG1065" s="54"/>
      <c r="AH1065" s="54"/>
      <c r="AI1065" s="54"/>
      <c r="AJ1065" s="54"/>
    </row>
    <row r="1066" spans="19:36" s="34" customFormat="1">
      <c r="S1066" s="1720"/>
      <c r="T1066" s="1720"/>
      <c r="U1066" s="1720"/>
      <c r="V1066" s="1720"/>
      <c r="X1066" s="1720"/>
      <c r="Y1066" s="1720"/>
      <c r="Z1066" s="1720"/>
      <c r="AA1066" s="1720"/>
      <c r="AB1066" s="54"/>
      <c r="AC1066" s="54"/>
      <c r="AD1066" s="54"/>
      <c r="AE1066" s="54"/>
      <c r="AF1066" s="54"/>
      <c r="AG1066" s="54"/>
      <c r="AH1066" s="54"/>
      <c r="AI1066" s="54"/>
      <c r="AJ1066" s="54"/>
    </row>
    <row r="1067" spans="19:36" s="34" customFormat="1">
      <c r="S1067" s="1720"/>
      <c r="T1067" s="1720"/>
      <c r="U1067" s="1720"/>
      <c r="V1067" s="1720"/>
      <c r="X1067" s="1720"/>
      <c r="Y1067" s="1720"/>
      <c r="Z1067" s="1720"/>
      <c r="AA1067" s="1720"/>
      <c r="AB1067" s="54"/>
      <c r="AC1067" s="54"/>
      <c r="AD1067" s="54"/>
      <c r="AE1067" s="54"/>
      <c r="AF1067" s="54"/>
      <c r="AG1067" s="54"/>
      <c r="AH1067" s="54"/>
      <c r="AI1067" s="54"/>
      <c r="AJ1067" s="54"/>
    </row>
    <row r="1068" spans="19:36" s="34" customFormat="1">
      <c r="S1068" s="1720"/>
      <c r="T1068" s="1720"/>
      <c r="U1068" s="1720"/>
      <c r="V1068" s="1720"/>
      <c r="X1068" s="1720"/>
      <c r="Y1068" s="1720"/>
      <c r="Z1068" s="1720"/>
      <c r="AA1068" s="1720"/>
      <c r="AB1068" s="54"/>
      <c r="AC1068" s="54"/>
      <c r="AD1068" s="54"/>
      <c r="AE1068" s="54"/>
      <c r="AF1068" s="54"/>
      <c r="AG1068" s="54"/>
      <c r="AH1068" s="54"/>
      <c r="AI1068" s="54"/>
      <c r="AJ1068" s="54"/>
    </row>
    <row r="1069" spans="19:36" s="34" customFormat="1">
      <c r="S1069" s="1720"/>
      <c r="T1069" s="1720"/>
      <c r="U1069" s="1720"/>
      <c r="V1069" s="1720"/>
      <c r="X1069" s="1720"/>
      <c r="Y1069" s="1720"/>
      <c r="Z1069" s="1720"/>
      <c r="AA1069" s="1720"/>
      <c r="AB1069" s="54"/>
      <c r="AC1069" s="54"/>
      <c r="AD1069" s="54"/>
      <c r="AE1069" s="54"/>
      <c r="AF1069" s="54"/>
      <c r="AG1069" s="54"/>
      <c r="AH1069" s="54"/>
      <c r="AI1069" s="54"/>
      <c r="AJ1069" s="54"/>
    </row>
    <row r="1070" spans="19:36" s="34" customFormat="1">
      <c r="S1070" s="1720"/>
      <c r="T1070" s="1720"/>
      <c r="U1070" s="1720"/>
      <c r="V1070" s="1720"/>
      <c r="X1070" s="1720"/>
      <c r="Y1070" s="1720"/>
      <c r="Z1070" s="1720"/>
      <c r="AA1070" s="1720"/>
      <c r="AB1070" s="54"/>
      <c r="AC1070" s="54"/>
      <c r="AD1070" s="54"/>
      <c r="AE1070" s="54"/>
      <c r="AF1070" s="54"/>
      <c r="AG1070" s="54"/>
      <c r="AH1070" s="54"/>
      <c r="AI1070" s="54"/>
      <c r="AJ1070" s="54"/>
    </row>
    <row r="1071" spans="19:36" s="34" customFormat="1">
      <c r="S1071" s="1720"/>
      <c r="T1071" s="1720"/>
      <c r="U1071" s="1720"/>
      <c r="V1071" s="1720"/>
      <c r="X1071" s="1720"/>
      <c r="Y1071" s="1720"/>
      <c r="Z1071" s="1720"/>
      <c r="AA1071" s="1720"/>
      <c r="AB1071" s="54"/>
      <c r="AC1071" s="54"/>
      <c r="AD1071" s="54"/>
      <c r="AE1071" s="54"/>
      <c r="AF1071" s="54"/>
      <c r="AG1071" s="54"/>
      <c r="AH1071" s="54"/>
      <c r="AI1071" s="54"/>
      <c r="AJ1071" s="54"/>
    </row>
    <row r="1072" spans="19:36" s="34" customFormat="1">
      <c r="S1072" s="1720"/>
      <c r="T1072" s="1720"/>
      <c r="U1072" s="1720"/>
      <c r="V1072" s="1720"/>
      <c r="X1072" s="1720"/>
      <c r="Y1072" s="1720"/>
      <c r="Z1072" s="1720"/>
      <c r="AA1072" s="1720"/>
      <c r="AB1072" s="54"/>
      <c r="AC1072" s="54"/>
      <c r="AD1072" s="54"/>
      <c r="AE1072" s="54"/>
      <c r="AF1072" s="54"/>
      <c r="AG1072" s="54"/>
      <c r="AH1072" s="54"/>
      <c r="AI1072" s="54"/>
      <c r="AJ1072" s="54"/>
    </row>
    <row r="1073" spans="19:36" s="34" customFormat="1">
      <c r="S1073" s="1720"/>
      <c r="T1073" s="1720"/>
      <c r="U1073" s="1720"/>
      <c r="V1073" s="1720"/>
      <c r="X1073" s="1720"/>
      <c r="Y1073" s="1720"/>
      <c r="Z1073" s="1720"/>
      <c r="AA1073" s="1720"/>
      <c r="AB1073" s="54"/>
      <c r="AC1073" s="54"/>
      <c r="AD1073" s="54"/>
      <c r="AE1073" s="54"/>
      <c r="AF1073" s="54"/>
      <c r="AG1073" s="54"/>
      <c r="AH1073" s="54"/>
      <c r="AI1073" s="54"/>
      <c r="AJ1073" s="54"/>
    </row>
    <row r="1074" spans="19:36" s="34" customFormat="1">
      <c r="S1074" s="1720"/>
      <c r="T1074" s="1720"/>
      <c r="U1074" s="1720"/>
      <c r="V1074" s="1720"/>
      <c r="X1074" s="1720"/>
      <c r="Y1074" s="1720"/>
      <c r="Z1074" s="1720"/>
      <c r="AA1074" s="1720"/>
      <c r="AB1074" s="54"/>
      <c r="AC1074" s="54"/>
      <c r="AD1074" s="54"/>
      <c r="AE1074" s="54"/>
      <c r="AF1074" s="54"/>
      <c r="AG1074" s="54"/>
      <c r="AH1074" s="54"/>
      <c r="AI1074" s="54"/>
      <c r="AJ1074" s="54"/>
    </row>
    <row r="1075" spans="19:36" s="34" customFormat="1">
      <c r="S1075" s="1720"/>
      <c r="T1075" s="1720"/>
      <c r="U1075" s="1720"/>
      <c r="V1075" s="1720"/>
      <c r="X1075" s="1720"/>
      <c r="Y1075" s="1720"/>
      <c r="Z1075" s="1720"/>
      <c r="AA1075" s="1720"/>
      <c r="AB1075" s="54"/>
      <c r="AC1075" s="54"/>
      <c r="AD1075" s="54"/>
      <c r="AE1075" s="54"/>
      <c r="AF1075" s="54"/>
      <c r="AG1075" s="54"/>
      <c r="AH1075" s="54"/>
      <c r="AI1075" s="54"/>
      <c r="AJ1075" s="54"/>
    </row>
    <row r="1076" spans="19:36" s="34" customFormat="1">
      <c r="S1076" s="1720"/>
      <c r="T1076" s="1720"/>
      <c r="U1076" s="1720"/>
      <c r="V1076" s="1720"/>
      <c r="X1076" s="1720"/>
      <c r="Y1076" s="1720"/>
      <c r="Z1076" s="1720"/>
      <c r="AA1076" s="1720"/>
      <c r="AB1076" s="54"/>
      <c r="AC1076" s="54"/>
      <c r="AD1076" s="54"/>
      <c r="AE1076" s="54"/>
      <c r="AF1076" s="54"/>
      <c r="AG1076" s="54"/>
      <c r="AH1076" s="54"/>
      <c r="AI1076" s="54"/>
      <c r="AJ1076" s="54"/>
    </row>
    <row r="1077" spans="19:36" s="34" customFormat="1">
      <c r="S1077" s="1720"/>
      <c r="T1077" s="1720"/>
      <c r="U1077" s="1720"/>
      <c r="V1077" s="1720"/>
      <c r="X1077" s="1720"/>
      <c r="Y1077" s="1720"/>
      <c r="Z1077" s="1720"/>
      <c r="AA1077" s="1720"/>
      <c r="AB1077" s="54"/>
      <c r="AC1077" s="54"/>
      <c r="AD1077" s="54"/>
      <c r="AE1077" s="54"/>
      <c r="AF1077" s="54"/>
      <c r="AG1077" s="54"/>
      <c r="AH1077" s="54"/>
      <c r="AI1077" s="54"/>
      <c r="AJ1077" s="54"/>
    </row>
    <row r="1078" spans="19:36" s="34" customFormat="1">
      <c r="S1078" s="1720"/>
      <c r="T1078" s="1720"/>
      <c r="U1078" s="1720"/>
      <c r="V1078" s="1720"/>
      <c r="X1078" s="1720"/>
      <c r="Y1078" s="1720"/>
      <c r="Z1078" s="1720"/>
      <c r="AA1078" s="1720"/>
      <c r="AB1078" s="54"/>
      <c r="AC1078" s="54"/>
      <c r="AD1078" s="54"/>
      <c r="AE1078" s="54"/>
      <c r="AF1078" s="54"/>
      <c r="AG1078" s="54"/>
      <c r="AH1078" s="54"/>
      <c r="AI1078" s="54"/>
      <c r="AJ1078" s="54"/>
    </row>
    <row r="1079" spans="19:36" s="34" customFormat="1">
      <c r="S1079" s="1720"/>
      <c r="T1079" s="1720"/>
      <c r="U1079" s="1720"/>
      <c r="V1079" s="1720"/>
      <c r="X1079" s="1720"/>
      <c r="Y1079" s="1720"/>
      <c r="Z1079" s="1720"/>
      <c r="AA1079" s="1720"/>
      <c r="AB1079" s="54"/>
      <c r="AC1079" s="54"/>
      <c r="AD1079" s="54"/>
      <c r="AE1079" s="54"/>
      <c r="AF1079" s="54"/>
      <c r="AG1079" s="54"/>
      <c r="AH1079" s="54"/>
      <c r="AI1079" s="54"/>
      <c r="AJ1079" s="54"/>
    </row>
    <row r="1080" spans="19:36" s="34" customFormat="1">
      <c r="S1080" s="1720"/>
      <c r="T1080" s="1720"/>
      <c r="U1080" s="1720"/>
      <c r="V1080" s="1720"/>
      <c r="X1080" s="1720"/>
      <c r="Y1080" s="1720"/>
      <c r="Z1080" s="1720"/>
      <c r="AA1080" s="1720"/>
      <c r="AB1080" s="54"/>
      <c r="AC1080" s="54"/>
      <c r="AD1080" s="54"/>
      <c r="AE1080" s="54"/>
      <c r="AF1080" s="54"/>
      <c r="AG1080" s="54"/>
      <c r="AH1080" s="54"/>
      <c r="AI1080" s="54"/>
      <c r="AJ1080" s="54"/>
    </row>
    <row r="1081" spans="19:36" s="34" customFormat="1">
      <c r="S1081" s="1720"/>
      <c r="T1081" s="1720"/>
      <c r="U1081" s="1720"/>
      <c r="V1081" s="1720"/>
      <c r="X1081" s="1720"/>
      <c r="Y1081" s="1720"/>
      <c r="Z1081" s="1720"/>
      <c r="AA1081" s="1720"/>
      <c r="AB1081" s="54"/>
      <c r="AC1081" s="54"/>
      <c r="AD1081" s="54"/>
      <c r="AE1081" s="54"/>
      <c r="AF1081" s="54"/>
      <c r="AG1081" s="54"/>
      <c r="AH1081" s="54"/>
      <c r="AI1081" s="54"/>
      <c r="AJ1081" s="54"/>
    </row>
    <row r="1082" spans="19:36" s="34" customFormat="1">
      <c r="S1082" s="1720"/>
      <c r="T1082" s="1720"/>
      <c r="U1082" s="1720"/>
      <c r="V1082" s="1720"/>
      <c r="X1082" s="1720"/>
      <c r="Y1082" s="1720"/>
      <c r="Z1082" s="1720"/>
      <c r="AA1082" s="1720"/>
      <c r="AB1082" s="54"/>
      <c r="AC1082" s="54"/>
      <c r="AD1082" s="54"/>
      <c r="AE1082" s="54"/>
      <c r="AF1082" s="54"/>
      <c r="AG1082" s="54"/>
      <c r="AH1082" s="54"/>
      <c r="AI1082" s="54"/>
      <c r="AJ1082" s="54"/>
    </row>
    <row r="1083" spans="19:36" s="34" customFormat="1">
      <c r="S1083" s="1720"/>
      <c r="T1083" s="1720"/>
      <c r="U1083" s="1720"/>
      <c r="V1083" s="1720"/>
      <c r="X1083" s="1720"/>
      <c r="Y1083" s="1720"/>
      <c r="Z1083" s="1720"/>
      <c r="AA1083" s="1720"/>
      <c r="AB1083" s="54"/>
      <c r="AC1083" s="54"/>
      <c r="AD1083" s="54"/>
      <c r="AE1083" s="54"/>
      <c r="AF1083" s="54"/>
      <c r="AG1083" s="54"/>
      <c r="AH1083" s="54"/>
      <c r="AI1083" s="54"/>
      <c r="AJ1083" s="54"/>
    </row>
    <row r="1084" spans="19:36" s="34" customFormat="1">
      <c r="S1084" s="1720"/>
      <c r="T1084" s="1720"/>
      <c r="U1084" s="1720"/>
      <c r="V1084" s="1720"/>
      <c r="X1084" s="1720"/>
      <c r="Y1084" s="1720"/>
      <c r="Z1084" s="1720"/>
      <c r="AA1084" s="1720"/>
      <c r="AB1084" s="54"/>
      <c r="AC1084" s="54"/>
      <c r="AD1084" s="54"/>
      <c r="AE1084" s="54"/>
      <c r="AF1084" s="54"/>
      <c r="AG1084" s="54"/>
      <c r="AH1084" s="54"/>
      <c r="AI1084" s="54"/>
      <c r="AJ1084" s="54"/>
    </row>
    <row r="1085" spans="19:36" s="34" customFormat="1">
      <c r="S1085" s="1720"/>
      <c r="T1085" s="1720"/>
      <c r="U1085" s="1720"/>
      <c r="V1085" s="1720"/>
      <c r="X1085" s="1720"/>
      <c r="Y1085" s="1720"/>
      <c r="Z1085" s="1720"/>
      <c r="AA1085" s="1720"/>
      <c r="AB1085" s="54"/>
      <c r="AC1085" s="54"/>
      <c r="AD1085" s="54"/>
      <c r="AE1085" s="54"/>
      <c r="AF1085" s="54"/>
      <c r="AG1085" s="54"/>
      <c r="AH1085" s="54"/>
      <c r="AI1085" s="54"/>
      <c r="AJ1085" s="54"/>
    </row>
    <row r="1086" spans="19:36" s="34" customFormat="1">
      <c r="S1086" s="1720"/>
      <c r="T1086" s="1720"/>
      <c r="U1086" s="1720"/>
      <c r="V1086" s="1720"/>
      <c r="X1086" s="1720"/>
      <c r="Y1086" s="1720"/>
      <c r="Z1086" s="1720"/>
      <c r="AA1086" s="1720"/>
      <c r="AB1086" s="54"/>
      <c r="AC1086" s="54"/>
      <c r="AD1086" s="54"/>
      <c r="AE1086" s="54"/>
      <c r="AF1086" s="54"/>
      <c r="AG1086" s="54"/>
      <c r="AH1086" s="54"/>
      <c r="AI1086" s="54"/>
      <c r="AJ1086" s="54"/>
    </row>
    <row r="1087" spans="19:36" s="34" customFormat="1">
      <c r="S1087" s="1720"/>
      <c r="T1087" s="1720"/>
      <c r="U1087" s="1720"/>
      <c r="V1087" s="1720"/>
      <c r="X1087" s="1720"/>
      <c r="Y1087" s="1720"/>
      <c r="Z1087" s="1720"/>
      <c r="AA1087" s="1720"/>
      <c r="AB1087" s="54"/>
      <c r="AC1087" s="54"/>
      <c r="AD1087" s="54"/>
      <c r="AE1087" s="54"/>
      <c r="AF1087" s="54"/>
      <c r="AG1087" s="54"/>
      <c r="AH1087" s="54"/>
      <c r="AI1087" s="54"/>
      <c r="AJ1087" s="54"/>
    </row>
    <row r="1088" spans="19:36" s="34" customFormat="1">
      <c r="S1088" s="1720"/>
      <c r="T1088" s="1720"/>
      <c r="U1088" s="1720"/>
      <c r="V1088" s="1720"/>
      <c r="X1088" s="1720"/>
      <c r="Y1088" s="1720"/>
      <c r="Z1088" s="1720"/>
      <c r="AA1088" s="1720"/>
      <c r="AB1088" s="54"/>
      <c r="AC1088" s="54"/>
      <c r="AD1088" s="54"/>
      <c r="AE1088" s="54"/>
      <c r="AF1088" s="54"/>
      <c r="AG1088" s="54"/>
      <c r="AH1088" s="54"/>
      <c r="AI1088" s="54"/>
      <c r="AJ1088" s="54"/>
    </row>
    <row r="1089" spans="19:36" s="34" customFormat="1">
      <c r="S1089" s="1720"/>
      <c r="T1089" s="1720"/>
      <c r="U1089" s="1720"/>
      <c r="V1089" s="1720"/>
      <c r="X1089" s="1720"/>
      <c r="Y1089" s="1720"/>
      <c r="Z1089" s="1720"/>
      <c r="AA1089" s="1720"/>
      <c r="AB1089" s="54"/>
      <c r="AC1089" s="54"/>
      <c r="AD1089" s="54"/>
      <c r="AE1089" s="54"/>
      <c r="AF1089" s="54"/>
      <c r="AG1089" s="54"/>
      <c r="AH1089" s="54"/>
      <c r="AI1089" s="54"/>
      <c r="AJ1089" s="54"/>
    </row>
    <row r="1090" spans="19:36" s="34" customFormat="1">
      <c r="S1090" s="1720"/>
      <c r="T1090" s="1720"/>
      <c r="U1090" s="1720"/>
      <c r="V1090" s="1720"/>
      <c r="X1090" s="1720"/>
      <c r="Y1090" s="1720"/>
      <c r="Z1090" s="1720"/>
      <c r="AA1090" s="1720"/>
      <c r="AB1090" s="54"/>
      <c r="AC1090" s="54"/>
      <c r="AD1090" s="54"/>
      <c r="AE1090" s="54"/>
      <c r="AF1090" s="54"/>
      <c r="AG1090" s="54"/>
      <c r="AH1090" s="54"/>
      <c r="AI1090" s="54"/>
      <c r="AJ1090" s="54"/>
    </row>
    <row r="1091" spans="19:36" s="34" customFormat="1">
      <c r="S1091" s="1720"/>
      <c r="T1091" s="1720"/>
      <c r="U1091" s="1720"/>
      <c r="V1091" s="1720"/>
      <c r="X1091" s="1720"/>
      <c r="Y1091" s="1720"/>
      <c r="Z1091" s="1720"/>
      <c r="AA1091" s="1720"/>
      <c r="AB1091" s="54"/>
      <c r="AC1091" s="54"/>
      <c r="AD1091" s="54"/>
      <c r="AE1091" s="54"/>
      <c r="AF1091" s="54"/>
      <c r="AG1091" s="54"/>
      <c r="AH1091" s="54"/>
      <c r="AI1091" s="54"/>
      <c r="AJ1091" s="54"/>
    </row>
    <row r="1092" spans="19:36" s="34" customFormat="1">
      <c r="S1092" s="1720"/>
      <c r="T1092" s="1720"/>
      <c r="U1092" s="1720"/>
      <c r="V1092" s="1720"/>
      <c r="X1092" s="1720"/>
      <c r="Y1092" s="1720"/>
      <c r="Z1092" s="1720"/>
      <c r="AA1092" s="1720"/>
      <c r="AB1092" s="54"/>
      <c r="AC1092" s="54"/>
      <c r="AD1092" s="54"/>
      <c r="AE1092" s="54"/>
      <c r="AF1092" s="54"/>
      <c r="AG1092" s="54"/>
      <c r="AH1092" s="54"/>
      <c r="AI1092" s="54"/>
      <c r="AJ1092" s="54"/>
    </row>
    <row r="1093" spans="19:36" s="34" customFormat="1">
      <c r="S1093" s="1720"/>
      <c r="T1093" s="1720"/>
      <c r="U1093" s="1720"/>
      <c r="V1093" s="1720"/>
      <c r="X1093" s="1720"/>
      <c r="Y1093" s="1720"/>
      <c r="Z1093" s="1720"/>
      <c r="AA1093" s="1720"/>
      <c r="AB1093" s="54"/>
      <c r="AC1093" s="54"/>
      <c r="AD1093" s="54"/>
      <c r="AE1093" s="54"/>
      <c r="AF1093" s="54"/>
      <c r="AG1093" s="54"/>
      <c r="AH1093" s="54"/>
      <c r="AI1093" s="54"/>
      <c r="AJ1093" s="54"/>
    </row>
    <row r="1094" spans="19:36" s="34" customFormat="1">
      <c r="S1094" s="1720"/>
      <c r="T1094" s="1720"/>
      <c r="U1094" s="1720"/>
      <c r="V1094" s="1720"/>
      <c r="X1094" s="1720"/>
      <c r="Y1094" s="1720"/>
      <c r="Z1094" s="1720"/>
      <c r="AA1094" s="1720"/>
      <c r="AB1094" s="54"/>
      <c r="AC1094" s="54"/>
      <c r="AD1094" s="54"/>
      <c r="AE1094" s="54"/>
      <c r="AF1094" s="54"/>
      <c r="AG1094" s="54"/>
      <c r="AH1094" s="54"/>
      <c r="AI1094" s="54"/>
      <c r="AJ1094" s="54"/>
    </row>
    <row r="1095" spans="19:36" s="34" customFormat="1">
      <c r="S1095" s="1720"/>
      <c r="T1095" s="1720"/>
      <c r="U1095" s="1720"/>
      <c r="V1095" s="1720"/>
      <c r="X1095" s="1720"/>
      <c r="Y1095" s="1720"/>
      <c r="Z1095" s="1720"/>
      <c r="AA1095" s="1720"/>
      <c r="AB1095" s="54"/>
      <c r="AC1095" s="54"/>
      <c r="AD1095" s="54"/>
      <c r="AE1095" s="54"/>
      <c r="AF1095" s="54"/>
      <c r="AG1095" s="54"/>
      <c r="AH1095" s="54"/>
      <c r="AI1095" s="54"/>
      <c r="AJ1095" s="54"/>
    </row>
    <row r="1096" spans="19:36" s="34" customFormat="1">
      <c r="S1096" s="1720"/>
      <c r="T1096" s="1720"/>
      <c r="U1096" s="1720"/>
      <c r="V1096" s="1720"/>
      <c r="X1096" s="1720"/>
      <c r="Y1096" s="1720"/>
      <c r="Z1096" s="1720"/>
      <c r="AA1096" s="1720"/>
      <c r="AB1096" s="54"/>
      <c r="AC1096" s="54"/>
      <c r="AD1096" s="54"/>
      <c r="AE1096" s="54"/>
      <c r="AF1096" s="54"/>
      <c r="AG1096" s="54"/>
      <c r="AH1096" s="54"/>
      <c r="AI1096" s="54"/>
      <c r="AJ1096" s="54"/>
    </row>
    <row r="1097" spans="19:36" s="34" customFormat="1">
      <c r="S1097" s="1720"/>
      <c r="T1097" s="1720"/>
      <c r="U1097" s="1720"/>
      <c r="V1097" s="1720"/>
      <c r="X1097" s="1720"/>
      <c r="Y1097" s="1720"/>
      <c r="Z1097" s="1720"/>
      <c r="AA1097" s="1720"/>
      <c r="AB1097" s="54"/>
      <c r="AC1097" s="54"/>
      <c r="AD1097" s="54"/>
      <c r="AE1097" s="54"/>
      <c r="AF1097" s="54"/>
      <c r="AG1097" s="54"/>
      <c r="AH1097" s="54"/>
      <c r="AI1097" s="54"/>
      <c r="AJ1097" s="54"/>
    </row>
    <row r="1098" spans="19:36" s="34" customFormat="1">
      <c r="S1098" s="1720"/>
      <c r="T1098" s="1720"/>
      <c r="U1098" s="1720"/>
      <c r="V1098" s="1720"/>
      <c r="X1098" s="1720"/>
      <c r="Y1098" s="1720"/>
      <c r="Z1098" s="1720"/>
      <c r="AA1098" s="1720"/>
      <c r="AB1098" s="54"/>
      <c r="AC1098" s="54"/>
      <c r="AD1098" s="54"/>
      <c r="AE1098" s="54"/>
      <c r="AF1098" s="54"/>
      <c r="AG1098" s="54"/>
      <c r="AH1098" s="54"/>
      <c r="AI1098" s="54"/>
      <c r="AJ1098" s="54"/>
    </row>
    <row r="1099" spans="19:36" s="34" customFormat="1">
      <c r="S1099" s="1720"/>
      <c r="T1099" s="1720"/>
      <c r="U1099" s="1720"/>
      <c r="V1099" s="1720"/>
      <c r="X1099" s="1720"/>
      <c r="Y1099" s="1720"/>
      <c r="Z1099" s="1720"/>
      <c r="AA1099" s="1720"/>
      <c r="AB1099" s="54"/>
      <c r="AC1099" s="54"/>
      <c r="AD1099" s="54"/>
      <c r="AE1099" s="54"/>
      <c r="AF1099" s="54"/>
      <c r="AG1099" s="54"/>
      <c r="AH1099" s="54"/>
      <c r="AI1099" s="54"/>
      <c r="AJ1099" s="54"/>
    </row>
    <row r="1100" spans="19:36" s="34" customFormat="1">
      <c r="S1100" s="1720"/>
      <c r="T1100" s="1720"/>
      <c r="U1100" s="1720"/>
      <c r="V1100" s="1720"/>
      <c r="X1100" s="1720"/>
      <c r="Y1100" s="1720"/>
      <c r="Z1100" s="1720"/>
      <c r="AA1100" s="1720"/>
      <c r="AB1100" s="54"/>
      <c r="AC1100" s="54"/>
      <c r="AD1100" s="54"/>
      <c r="AE1100" s="54"/>
      <c r="AF1100" s="54"/>
      <c r="AG1100" s="54"/>
      <c r="AH1100" s="54"/>
      <c r="AI1100" s="54"/>
      <c r="AJ1100" s="54"/>
    </row>
    <row r="1101" spans="19:36" s="34" customFormat="1">
      <c r="S1101" s="1720"/>
      <c r="T1101" s="1720"/>
      <c r="U1101" s="1720"/>
      <c r="V1101" s="1720"/>
      <c r="X1101" s="1720"/>
      <c r="Y1101" s="1720"/>
      <c r="Z1101" s="1720"/>
      <c r="AA1101" s="1720"/>
      <c r="AB1101" s="54"/>
      <c r="AC1101" s="54"/>
      <c r="AD1101" s="54"/>
      <c r="AE1101" s="54"/>
      <c r="AF1101" s="54"/>
      <c r="AG1101" s="54"/>
      <c r="AH1101" s="54"/>
      <c r="AI1101" s="54"/>
      <c r="AJ1101" s="54"/>
    </row>
    <row r="1102" spans="19:36" s="34" customFormat="1">
      <c r="S1102" s="1720"/>
      <c r="T1102" s="1720"/>
      <c r="U1102" s="1720"/>
      <c r="V1102" s="1720"/>
      <c r="X1102" s="1720"/>
      <c r="Y1102" s="1720"/>
      <c r="Z1102" s="1720"/>
      <c r="AA1102" s="1720"/>
      <c r="AB1102" s="54"/>
      <c r="AC1102" s="54"/>
      <c r="AD1102" s="54"/>
      <c r="AE1102" s="54"/>
      <c r="AF1102" s="54"/>
      <c r="AG1102" s="54"/>
      <c r="AH1102" s="54"/>
      <c r="AI1102" s="54"/>
      <c r="AJ1102" s="54"/>
    </row>
    <row r="1103" spans="19:36" s="34" customFormat="1">
      <c r="S1103" s="1720"/>
      <c r="T1103" s="1720"/>
      <c r="U1103" s="1720"/>
      <c r="V1103" s="1720"/>
      <c r="X1103" s="1720"/>
      <c r="Y1103" s="1720"/>
      <c r="Z1103" s="1720"/>
      <c r="AA1103" s="1720"/>
      <c r="AB1103" s="54"/>
      <c r="AC1103" s="54"/>
      <c r="AD1103" s="54"/>
      <c r="AE1103" s="54"/>
      <c r="AF1103" s="54"/>
      <c r="AG1103" s="54"/>
      <c r="AH1103" s="54"/>
      <c r="AI1103" s="54"/>
      <c r="AJ1103" s="54"/>
    </row>
    <row r="1104" spans="19:36" s="34" customFormat="1">
      <c r="S1104" s="1720"/>
      <c r="T1104" s="1720"/>
      <c r="U1104" s="1720"/>
      <c r="V1104" s="1720"/>
      <c r="X1104" s="1720"/>
      <c r="Y1104" s="1720"/>
      <c r="Z1104" s="1720"/>
      <c r="AA1104" s="1720"/>
      <c r="AB1104" s="54"/>
      <c r="AC1104" s="54"/>
      <c r="AD1104" s="54"/>
      <c r="AE1104" s="54"/>
      <c r="AF1104" s="54"/>
      <c r="AG1104" s="54"/>
      <c r="AH1104" s="54"/>
      <c r="AI1104" s="54"/>
      <c r="AJ1104" s="54"/>
    </row>
    <row r="1105" spans="19:36" s="34" customFormat="1">
      <c r="S1105" s="1720"/>
      <c r="T1105" s="1720"/>
      <c r="U1105" s="1720"/>
      <c r="V1105" s="1720"/>
      <c r="X1105" s="1720"/>
      <c r="Y1105" s="1720"/>
      <c r="Z1105" s="1720"/>
      <c r="AA1105" s="1720"/>
      <c r="AB1105" s="54"/>
      <c r="AC1105" s="54"/>
      <c r="AD1105" s="54"/>
      <c r="AE1105" s="54"/>
      <c r="AF1105" s="54"/>
      <c r="AG1105" s="54"/>
      <c r="AH1105" s="54"/>
      <c r="AI1105" s="54"/>
      <c r="AJ1105" s="54"/>
    </row>
    <row r="1106" spans="19:36" s="34" customFormat="1">
      <c r="S1106" s="1720"/>
      <c r="T1106" s="1720"/>
      <c r="U1106" s="1720"/>
      <c r="V1106" s="1720"/>
      <c r="X1106" s="1720"/>
      <c r="Y1106" s="1720"/>
      <c r="Z1106" s="1720"/>
      <c r="AA1106" s="1720"/>
      <c r="AB1106" s="54"/>
      <c r="AC1106" s="54"/>
      <c r="AD1106" s="54"/>
      <c r="AE1106" s="54"/>
      <c r="AF1106" s="54"/>
      <c r="AG1106" s="54"/>
      <c r="AH1106" s="54"/>
      <c r="AI1106" s="54"/>
      <c r="AJ1106" s="54"/>
    </row>
    <row r="1107" spans="19:36" s="34" customFormat="1">
      <c r="S1107" s="1720"/>
      <c r="T1107" s="1720"/>
      <c r="U1107" s="1720"/>
      <c r="V1107" s="1720"/>
      <c r="X1107" s="1720"/>
      <c r="Y1107" s="1720"/>
      <c r="Z1107" s="1720"/>
      <c r="AA1107" s="1720"/>
      <c r="AB1107" s="54"/>
      <c r="AC1107" s="54"/>
      <c r="AD1107" s="54"/>
      <c r="AE1107" s="54"/>
      <c r="AF1107" s="54"/>
      <c r="AG1107" s="54"/>
      <c r="AH1107" s="54"/>
      <c r="AI1107" s="54"/>
      <c r="AJ1107" s="54"/>
    </row>
    <row r="1108" spans="19:36" s="34" customFormat="1">
      <c r="S1108" s="1720"/>
      <c r="T1108" s="1720"/>
      <c r="U1108" s="1720"/>
      <c r="V1108" s="1720"/>
      <c r="X1108" s="1720"/>
      <c r="Y1108" s="1720"/>
      <c r="Z1108" s="1720"/>
      <c r="AA1108" s="1720"/>
      <c r="AB1108" s="54"/>
      <c r="AC1108" s="54"/>
      <c r="AD1108" s="54"/>
      <c r="AE1108" s="54"/>
      <c r="AF1108" s="54"/>
      <c r="AG1108" s="54"/>
      <c r="AH1108" s="54"/>
      <c r="AI1108" s="54"/>
      <c r="AJ1108" s="54"/>
    </row>
    <row r="1109" spans="19:36" s="34" customFormat="1">
      <c r="S1109" s="1720"/>
      <c r="T1109" s="1720"/>
      <c r="U1109" s="1720"/>
      <c r="V1109" s="1720"/>
      <c r="X1109" s="1720"/>
      <c r="Y1109" s="1720"/>
      <c r="Z1109" s="1720"/>
      <c r="AA1109" s="1720"/>
      <c r="AB1109" s="54"/>
      <c r="AC1109" s="54"/>
      <c r="AD1109" s="54"/>
      <c r="AE1109" s="54"/>
      <c r="AF1109" s="54"/>
      <c r="AG1109" s="54"/>
      <c r="AH1109" s="54"/>
      <c r="AI1109" s="54"/>
      <c r="AJ1109" s="54"/>
    </row>
    <row r="1110" spans="19:36" s="34" customFormat="1">
      <c r="S1110" s="1720"/>
      <c r="T1110" s="1720"/>
      <c r="U1110" s="1720"/>
      <c r="V1110" s="1720"/>
      <c r="X1110" s="1720"/>
      <c r="Y1110" s="1720"/>
      <c r="Z1110" s="1720"/>
      <c r="AA1110" s="1720"/>
      <c r="AB1110" s="54"/>
      <c r="AC1110" s="54"/>
      <c r="AD1110" s="54"/>
      <c r="AE1110" s="54"/>
      <c r="AF1110" s="54"/>
      <c r="AG1110" s="54"/>
      <c r="AH1110" s="54"/>
      <c r="AI1110" s="54"/>
      <c r="AJ1110" s="54"/>
    </row>
    <row r="1111" spans="19:36" s="34" customFormat="1">
      <c r="S1111" s="1720"/>
      <c r="T1111" s="1720"/>
      <c r="U1111" s="1720"/>
      <c r="V1111" s="1720"/>
      <c r="X1111" s="1720"/>
      <c r="Y1111" s="1720"/>
      <c r="Z1111" s="1720"/>
      <c r="AA1111" s="1720"/>
      <c r="AB1111" s="54"/>
      <c r="AC1111" s="54"/>
      <c r="AD1111" s="54"/>
      <c r="AE1111" s="54"/>
      <c r="AF1111" s="54"/>
      <c r="AG1111" s="54"/>
      <c r="AH1111" s="54"/>
      <c r="AI1111" s="54"/>
      <c r="AJ1111" s="54"/>
    </row>
    <row r="1112" spans="19:36" s="34" customFormat="1">
      <c r="S1112" s="1720"/>
      <c r="T1112" s="1720"/>
      <c r="U1112" s="1720"/>
      <c r="V1112" s="1720"/>
      <c r="X1112" s="1720"/>
      <c r="Y1112" s="1720"/>
      <c r="Z1112" s="1720"/>
      <c r="AA1112" s="1720"/>
      <c r="AB1112" s="54"/>
      <c r="AC1112" s="54"/>
      <c r="AD1112" s="54"/>
      <c r="AE1112" s="54"/>
      <c r="AF1112" s="54"/>
      <c r="AG1112" s="54"/>
      <c r="AH1112" s="54"/>
      <c r="AI1112" s="54"/>
      <c r="AJ1112" s="54"/>
    </row>
    <row r="1113" spans="19:36" s="34" customFormat="1">
      <c r="S1113" s="1720"/>
      <c r="T1113" s="1720"/>
      <c r="U1113" s="1720"/>
      <c r="V1113" s="1720"/>
      <c r="X1113" s="1720"/>
      <c r="Y1113" s="1720"/>
      <c r="Z1113" s="1720"/>
      <c r="AA1113" s="1720"/>
      <c r="AB1113" s="54"/>
      <c r="AC1113" s="54"/>
      <c r="AD1113" s="54"/>
      <c r="AE1113" s="54"/>
      <c r="AF1113" s="54"/>
      <c r="AG1113" s="54"/>
      <c r="AH1113" s="54"/>
      <c r="AI1113" s="54"/>
      <c r="AJ1113" s="54"/>
    </row>
    <row r="1114" spans="19:36" s="34" customFormat="1">
      <c r="S1114" s="1720"/>
      <c r="T1114" s="1720"/>
      <c r="U1114" s="1720"/>
      <c r="V1114" s="1720"/>
      <c r="X1114" s="1720"/>
      <c r="Y1114" s="1720"/>
      <c r="Z1114" s="1720"/>
      <c r="AA1114" s="1720"/>
      <c r="AB1114" s="54"/>
      <c r="AC1114" s="54"/>
      <c r="AD1114" s="54"/>
      <c r="AE1114" s="54"/>
      <c r="AF1114" s="54"/>
      <c r="AG1114" s="54"/>
      <c r="AH1114" s="54"/>
      <c r="AI1114" s="54"/>
      <c r="AJ1114" s="54"/>
    </row>
    <row r="1115" spans="19:36" s="34" customFormat="1">
      <c r="S1115" s="1720"/>
      <c r="T1115" s="1720"/>
      <c r="U1115" s="1720"/>
      <c r="V1115" s="1720"/>
      <c r="X1115" s="1720"/>
      <c r="Y1115" s="1720"/>
      <c r="Z1115" s="1720"/>
      <c r="AA1115" s="1720"/>
      <c r="AB1115" s="54"/>
      <c r="AC1115" s="54"/>
      <c r="AD1115" s="54"/>
      <c r="AE1115" s="54"/>
      <c r="AF1115" s="54"/>
      <c r="AG1115" s="54"/>
      <c r="AH1115" s="54"/>
      <c r="AI1115" s="54"/>
      <c r="AJ1115" s="54"/>
    </row>
    <row r="1116" spans="19:36" s="34" customFormat="1">
      <c r="S1116" s="1720"/>
      <c r="T1116" s="1720"/>
      <c r="U1116" s="1720"/>
      <c r="V1116" s="1720"/>
      <c r="X1116" s="1720"/>
      <c r="Y1116" s="1720"/>
      <c r="Z1116" s="1720"/>
      <c r="AA1116" s="1720"/>
      <c r="AB1116" s="54"/>
      <c r="AC1116" s="54"/>
      <c r="AD1116" s="54"/>
      <c r="AE1116" s="54"/>
      <c r="AF1116" s="54"/>
      <c r="AG1116" s="54"/>
      <c r="AH1116" s="54"/>
      <c r="AI1116" s="54"/>
      <c r="AJ1116" s="54"/>
    </row>
    <row r="1117" spans="19:36" s="34" customFormat="1">
      <c r="S1117" s="1720"/>
      <c r="T1117" s="1720"/>
      <c r="U1117" s="1720"/>
      <c r="V1117" s="1720"/>
      <c r="X1117" s="1720"/>
      <c r="Y1117" s="1720"/>
      <c r="Z1117" s="1720"/>
      <c r="AA1117" s="1720"/>
      <c r="AB1117" s="54"/>
      <c r="AC1117" s="54"/>
      <c r="AD1117" s="54"/>
      <c r="AE1117" s="54"/>
      <c r="AF1117" s="54"/>
      <c r="AG1117" s="54"/>
      <c r="AH1117" s="54"/>
      <c r="AI1117" s="54"/>
      <c r="AJ1117" s="54"/>
    </row>
    <row r="1118" spans="19:36" s="34" customFormat="1">
      <c r="S1118" s="1720"/>
      <c r="T1118" s="1720"/>
      <c r="U1118" s="1720"/>
      <c r="V1118" s="1720"/>
      <c r="X1118" s="1720"/>
      <c r="Y1118" s="1720"/>
      <c r="Z1118" s="1720"/>
      <c r="AA1118" s="1720"/>
      <c r="AB1118" s="54"/>
      <c r="AC1118" s="54"/>
      <c r="AD1118" s="54"/>
      <c r="AE1118" s="54"/>
      <c r="AF1118" s="54"/>
      <c r="AG1118" s="54"/>
      <c r="AH1118" s="54"/>
      <c r="AI1118" s="54"/>
      <c r="AJ1118" s="54"/>
    </row>
    <row r="1119" spans="19:36" s="34" customFormat="1">
      <c r="S1119" s="1720"/>
      <c r="T1119" s="1720"/>
      <c r="U1119" s="1720"/>
      <c r="V1119" s="1720"/>
      <c r="X1119" s="1720"/>
      <c r="Y1119" s="1720"/>
      <c r="Z1119" s="1720"/>
      <c r="AA1119" s="1720"/>
      <c r="AB1119" s="54"/>
      <c r="AC1119" s="54"/>
      <c r="AD1119" s="54"/>
      <c r="AE1119" s="54"/>
      <c r="AF1119" s="54"/>
      <c r="AG1119" s="54"/>
      <c r="AH1119" s="54"/>
      <c r="AI1119" s="54"/>
      <c r="AJ1119" s="54"/>
    </row>
    <row r="1120" spans="19:36" s="34" customFormat="1">
      <c r="S1120" s="1720"/>
      <c r="T1120" s="1720"/>
      <c r="U1120" s="1720"/>
      <c r="V1120" s="1720"/>
      <c r="X1120" s="1720"/>
      <c r="Y1120" s="1720"/>
      <c r="Z1120" s="1720"/>
      <c r="AA1120" s="1720"/>
      <c r="AB1120" s="54"/>
      <c r="AC1120" s="54"/>
      <c r="AD1120" s="54"/>
      <c r="AE1120" s="54"/>
      <c r="AF1120" s="54"/>
      <c r="AG1120" s="54"/>
      <c r="AH1120" s="54"/>
      <c r="AI1120" s="54"/>
      <c r="AJ1120" s="54"/>
    </row>
    <row r="1121" spans="19:36" s="34" customFormat="1">
      <c r="S1121" s="1720"/>
      <c r="T1121" s="1720"/>
      <c r="U1121" s="1720"/>
      <c r="V1121" s="1720"/>
      <c r="X1121" s="1720"/>
      <c r="Y1121" s="1720"/>
      <c r="Z1121" s="1720"/>
      <c r="AA1121" s="1720"/>
      <c r="AB1121" s="54"/>
      <c r="AC1121" s="54"/>
      <c r="AD1121" s="54"/>
      <c r="AE1121" s="54"/>
      <c r="AF1121" s="54"/>
      <c r="AG1121" s="54"/>
      <c r="AH1121" s="54"/>
      <c r="AI1121" s="54"/>
      <c r="AJ1121" s="54"/>
    </row>
    <row r="1122" spans="19:36" s="34" customFormat="1">
      <c r="S1122" s="1720"/>
      <c r="T1122" s="1720"/>
      <c r="U1122" s="1720"/>
      <c r="V1122" s="1720"/>
      <c r="X1122" s="1720"/>
      <c r="Y1122" s="1720"/>
      <c r="Z1122" s="1720"/>
      <c r="AA1122" s="1720"/>
      <c r="AB1122" s="54"/>
      <c r="AC1122" s="54"/>
      <c r="AD1122" s="54"/>
      <c r="AE1122" s="54"/>
      <c r="AF1122" s="54"/>
      <c r="AG1122" s="54"/>
      <c r="AH1122" s="54"/>
      <c r="AI1122" s="54"/>
      <c r="AJ1122" s="54"/>
    </row>
    <row r="1123" spans="19:36" s="34" customFormat="1">
      <c r="S1123" s="1720"/>
      <c r="T1123" s="1720"/>
      <c r="U1123" s="1720"/>
      <c r="V1123" s="1720"/>
      <c r="X1123" s="1720"/>
      <c r="Y1123" s="1720"/>
      <c r="Z1123" s="1720"/>
      <c r="AA1123" s="1720"/>
      <c r="AB1123" s="54"/>
      <c r="AC1123" s="54"/>
      <c r="AD1123" s="54"/>
      <c r="AE1123" s="54"/>
      <c r="AF1123" s="54"/>
      <c r="AG1123" s="54"/>
      <c r="AH1123" s="54"/>
      <c r="AI1123" s="54"/>
      <c r="AJ1123" s="54"/>
    </row>
    <row r="1124" spans="19:36" s="34" customFormat="1">
      <c r="S1124" s="1720"/>
      <c r="T1124" s="1720"/>
      <c r="U1124" s="1720"/>
      <c r="V1124" s="1720"/>
      <c r="X1124" s="1720"/>
      <c r="Y1124" s="1720"/>
      <c r="Z1124" s="1720"/>
      <c r="AA1124" s="1720"/>
      <c r="AB1124" s="54"/>
      <c r="AC1124" s="54"/>
      <c r="AD1124" s="54"/>
      <c r="AE1124" s="54"/>
      <c r="AF1124" s="54"/>
      <c r="AG1124" s="54"/>
      <c r="AH1124" s="54"/>
      <c r="AI1124" s="54"/>
      <c r="AJ1124" s="54"/>
    </row>
    <row r="1125" spans="19:36" s="34" customFormat="1">
      <c r="S1125" s="1720"/>
      <c r="T1125" s="1720"/>
      <c r="U1125" s="1720"/>
      <c r="V1125" s="1720"/>
      <c r="X1125" s="1720"/>
      <c r="Y1125" s="1720"/>
      <c r="Z1125" s="1720"/>
      <c r="AA1125" s="1720"/>
      <c r="AB1125" s="54"/>
      <c r="AC1125" s="54"/>
      <c r="AD1125" s="54"/>
      <c r="AE1125" s="54"/>
      <c r="AF1125" s="54"/>
      <c r="AG1125" s="54"/>
      <c r="AH1125" s="54"/>
      <c r="AI1125" s="54"/>
      <c r="AJ1125" s="54"/>
    </row>
    <row r="1126" spans="19:36" s="34" customFormat="1">
      <c r="S1126" s="1720"/>
      <c r="T1126" s="1720"/>
      <c r="U1126" s="1720"/>
      <c r="V1126" s="1720"/>
      <c r="X1126" s="1720"/>
      <c r="Y1126" s="1720"/>
      <c r="Z1126" s="1720"/>
      <c r="AA1126" s="1720"/>
      <c r="AB1126" s="54"/>
      <c r="AC1126" s="54"/>
      <c r="AD1126" s="54"/>
      <c r="AE1126" s="54"/>
      <c r="AF1126" s="54"/>
      <c r="AG1126" s="54"/>
      <c r="AH1126" s="54"/>
      <c r="AI1126" s="54"/>
      <c r="AJ1126" s="54"/>
    </row>
    <row r="1127" spans="19:36" s="34" customFormat="1">
      <c r="S1127" s="1720"/>
      <c r="T1127" s="1720"/>
      <c r="U1127" s="1720"/>
      <c r="V1127" s="1720"/>
      <c r="X1127" s="1720"/>
      <c r="Y1127" s="1720"/>
      <c r="Z1127" s="1720"/>
      <c r="AA1127" s="1720"/>
      <c r="AB1127" s="54"/>
      <c r="AC1127" s="54"/>
      <c r="AD1127" s="54"/>
      <c r="AE1127" s="54"/>
      <c r="AF1127" s="54"/>
      <c r="AG1127" s="54"/>
      <c r="AH1127" s="54"/>
      <c r="AI1127" s="54"/>
      <c r="AJ1127" s="54"/>
    </row>
    <row r="1128" spans="19:36" s="34" customFormat="1">
      <c r="S1128" s="1720"/>
      <c r="T1128" s="1720"/>
      <c r="U1128" s="1720"/>
      <c r="V1128" s="1720"/>
      <c r="X1128" s="1720"/>
      <c r="Y1128" s="1720"/>
      <c r="Z1128" s="1720"/>
      <c r="AA1128" s="1720"/>
      <c r="AB1128" s="54"/>
      <c r="AC1128" s="54"/>
      <c r="AD1128" s="54"/>
      <c r="AE1128" s="54"/>
      <c r="AF1128" s="54"/>
      <c r="AG1128" s="54"/>
      <c r="AH1128" s="54"/>
      <c r="AI1128" s="54"/>
      <c r="AJ1128" s="54"/>
    </row>
    <row r="1129" spans="19:36" s="34" customFormat="1">
      <c r="S1129" s="1720"/>
      <c r="T1129" s="1720"/>
      <c r="U1129" s="1720"/>
      <c r="V1129" s="1720"/>
      <c r="X1129" s="1720"/>
      <c r="Y1129" s="1720"/>
      <c r="Z1129" s="1720"/>
      <c r="AA1129" s="1720"/>
      <c r="AB1129" s="54"/>
      <c r="AC1129" s="54"/>
      <c r="AD1129" s="54"/>
      <c r="AE1129" s="54"/>
      <c r="AF1129" s="54"/>
      <c r="AG1129" s="54"/>
      <c r="AH1129" s="54"/>
      <c r="AI1129" s="54"/>
      <c r="AJ1129" s="54"/>
    </row>
    <row r="1130" spans="19:36" s="34" customFormat="1">
      <c r="S1130" s="1720"/>
      <c r="T1130" s="1720"/>
      <c r="U1130" s="1720"/>
      <c r="V1130" s="1720"/>
      <c r="X1130" s="1720"/>
      <c r="Y1130" s="1720"/>
      <c r="Z1130" s="1720"/>
      <c r="AA1130" s="1720"/>
      <c r="AB1130" s="54"/>
      <c r="AC1130" s="54"/>
      <c r="AD1130" s="54"/>
      <c r="AE1130" s="54"/>
      <c r="AF1130" s="54"/>
      <c r="AG1130" s="54"/>
      <c r="AH1130" s="54"/>
      <c r="AI1130" s="54"/>
      <c r="AJ1130" s="54"/>
    </row>
    <row r="1131" spans="19:36" s="34" customFormat="1">
      <c r="S1131" s="1720"/>
      <c r="T1131" s="1720"/>
      <c r="U1131" s="1720"/>
      <c r="V1131" s="1720"/>
      <c r="X1131" s="1720"/>
      <c r="Y1131" s="1720"/>
      <c r="Z1131" s="1720"/>
      <c r="AA1131" s="1720"/>
      <c r="AB1131" s="54"/>
      <c r="AC1131" s="54"/>
      <c r="AD1131" s="54"/>
      <c r="AE1131" s="54"/>
      <c r="AF1131" s="54"/>
      <c r="AG1131" s="54"/>
      <c r="AH1131" s="54"/>
      <c r="AI1131" s="54"/>
      <c r="AJ1131" s="54"/>
    </row>
    <row r="1132" spans="19:36" s="34" customFormat="1">
      <c r="S1132" s="1720"/>
      <c r="T1132" s="1720"/>
      <c r="U1132" s="1720"/>
      <c r="V1132" s="1720"/>
      <c r="X1132" s="1720"/>
      <c r="Y1132" s="1720"/>
      <c r="Z1132" s="1720"/>
      <c r="AA1132" s="1720"/>
      <c r="AB1132" s="54"/>
      <c r="AC1132" s="54"/>
      <c r="AD1132" s="54"/>
      <c r="AE1132" s="54"/>
      <c r="AF1132" s="54"/>
      <c r="AG1132" s="54"/>
      <c r="AH1132" s="54"/>
      <c r="AI1132" s="54"/>
      <c r="AJ1132" s="54"/>
    </row>
    <row r="1133" spans="19:36" s="34" customFormat="1">
      <c r="S1133" s="1720"/>
      <c r="T1133" s="1720"/>
      <c r="U1133" s="1720"/>
      <c r="V1133" s="1720"/>
      <c r="X1133" s="1720"/>
      <c r="Y1133" s="1720"/>
      <c r="Z1133" s="1720"/>
      <c r="AA1133" s="1720"/>
      <c r="AB1133" s="54"/>
      <c r="AC1133" s="54"/>
      <c r="AD1133" s="54"/>
      <c r="AE1133" s="54"/>
      <c r="AF1133" s="54"/>
      <c r="AG1133" s="54"/>
      <c r="AH1133" s="54"/>
      <c r="AI1133" s="54"/>
      <c r="AJ1133" s="54"/>
    </row>
    <row r="1134" spans="19:36" s="34" customFormat="1">
      <c r="S1134" s="1720"/>
      <c r="T1134" s="1720"/>
      <c r="U1134" s="1720"/>
      <c r="V1134" s="1720"/>
      <c r="X1134" s="1720"/>
      <c r="Y1134" s="1720"/>
      <c r="Z1134" s="1720"/>
      <c r="AA1134" s="1720"/>
      <c r="AB1134" s="54"/>
      <c r="AC1134" s="54"/>
      <c r="AD1134" s="54"/>
      <c r="AE1134" s="54"/>
      <c r="AF1134" s="54"/>
      <c r="AG1134" s="54"/>
      <c r="AH1134" s="54"/>
      <c r="AI1134" s="54"/>
      <c r="AJ1134" s="54"/>
    </row>
    <row r="1135" spans="19:36" s="34" customFormat="1">
      <c r="S1135" s="1720"/>
      <c r="T1135" s="1720"/>
      <c r="U1135" s="1720"/>
      <c r="V1135" s="1720"/>
      <c r="X1135" s="1720"/>
      <c r="Y1135" s="1720"/>
      <c r="Z1135" s="1720"/>
      <c r="AA1135" s="1720"/>
      <c r="AB1135" s="54"/>
      <c r="AC1135" s="54"/>
      <c r="AD1135" s="54"/>
      <c r="AE1135" s="54"/>
      <c r="AF1135" s="54"/>
      <c r="AG1135" s="54"/>
      <c r="AH1135" s="54"/>
      <c r="AI1135" s="54"/>
      <c r="AJ1135" s="54"/>
    </row>
    <row r="1136" spans="19:36" s="34" customFormat="1">
      <c r="S1136" s="1720"/>
      <c r="T1136" s="1720"/>
      <c r="U1136" s="1720"/>
      <c r="V1136" s="1720"/>
      <c r="X1136" s="1720"/>
      <c r="Y1136" s="1720"/>
      <c r="Z1136" s="1720"/>
      <c r="AA1136" s="1720"/>
      <c r="AB1136" s="54"/>
      <c r="AC1136" s="54"/>
      <c r="AD1136" s="54"/>
      <c r="AE1136" s="54"/>
      <c r="AF1136" s="54"/>
      <c r="AG1136" s="54"/>
      <c r="AH1136" s="54"/>
      <c r="AI1136" s="54"/>
      <c r="AJ1136" s="54"/>
    </row>
    <row r="1137" spans="19:36" s="34" customFormat="1">
      <c r="S1137" s="1720"/>
      <c r="T1137" s="1720"/>
      <c r="U1137" s="1720"/>
      <c r="V1137" s="1720"/>
      <c r="X1137" s="1720"/>
      <c r="Y1137" s="1720"/>
      <c r="Z1137" s="1720"/>
      <c r="AA1137" s="1720"/>
      <c r="AB1137" s="54"/>
      <c r="AC1137" s="54"/>
      <c r="AD1137" s="54"/>
      <c r="AE1137" s="54"/>
      <c r="AF1137" s="54"/>
      <c r="AG1137" s="54"/>
      <c r="AH1137" s="54"/>
      <c r="AI1137" s="54"/>
      <c r="AJ1137" s="54"/>
    </row>
    <row r="1138" spans="19:36" s="34" customFormat="1">
      <c r="S1138" s="1720"/>
      <c r="T1138" s="1720"/>
      <c r="U1138" s="1720"/>
      <c r="V1138" s="1720"/>
      <c r="X1138" s="1720"/>
      <c r="Y1138" s="1720"/>
      <c r="Z1138" s="1720"/>
      <c r="AA1138" s="1720"/>
      <c r="AB1138" s="54"/>
      <c r="AC1138" s="54"/>
      <c r="AD1138" s="54"/>
      <c r="AE1138" s="54"/>
      <c r="AF1138" s="54"/>
      <c r="AG1138" s="54"/>
      <c r="AH1138" s="54"/>
      <c r="AI1138" s="54"/>
      <c r="AJ1138" s="54"/>
    </row>
    <row r="1139" spans="19:36" s="34" customFormat="1">
      <c r="S1139" s="1720"/>
      <c r="T1139" s="1720"/>
      <c r="U1139" s="1720"/>
      <c r="V1139" s="1720"/>
      <c r="X1139" s="1720"/>
      <c r="Y1139" s="1720"/>
      <c r="Z1139" s="1720"/>
      <c r="AA1139" s="1720"/>
      <c r="AB1139" s="54"/>
      <c r="AC1139" s="54"/>
      <c r="AD1139" s="54"/>
      <c r="AE1139" s="54"/>
      <c r="AF1139" s="54"/>
      <c r="AG1139" s="54"/>
      <c r="AH1139" s="54"/>
      <c r="AI1139" s="54"/>
      <c r="AJ1139" s="54"/>
    </row>
    <row r="1140" spans="19:36" s="34" customFormat="1">
      <c r="S1140" s="1720"/>
      <c r="T1140" s="1720"/>
      <c r="U1140" s="1720"/>
      <c r="V1140" s="1720"/>
      <c r="X1140" s="1720"/>
      <c r="Y1140" s="1720"/>
      <c r="Z1140" s="1720"/>
      <c r="AA1140" s="1720"/>
      <c r="AB1140" s="54"/>
      <c r="AC1140" s="54"/>
      <c r="AD1140" s="54"/>
      <c r="AE1140" s="54"/>
      <c r="AF1140" s="54"/>
      <c r="AG1140" s="54"/>
      <c r="AH1140" s="54"/>
      <c r="AI1140" s="54"/>
      <c r="AJ1140" s="54"/>
    </row>
    <row r="1141" spans="19:36" s="34" customFormat="1">
      <c r="S1141" s="1720"/>
      <c r="T1141" s="1720"/>
      <c r="U1141" s="1720"/>
      <c r="V1141" s="1720"/>
      <c r="X1141" s="1720"/>
      <c r="Y1141" s="1720"/>
      <c r="Z1141" s="1720"/>
      <c r="AA1141" s="1720"/>
      <c r="AB1141" s="54"/>
      <c r="AC1141" s="54"/>
      <c r="AD1141" s="54"/>
      <c r="AE1141" s="54"/>
      <c r="AF1141" s="54"/>
      <c r="AG1141" s="54"/>
      <c r="AH1141" s="54"/>
      <c r="AI1141" s="54"/>
      <c r="AJ1141" s="54"/>
    </row>
    <row r="1142" spans="19:36" s="34" customFormat="1">
      <c r="S1142" s="1720"/>
      <c r="T1142" s="1720"/>
      <c r="U1142" s="1720"/>
      <c r="V1142" s="1720"/>
      <c r="X1142" s="1720"/>
      <c r="Y1142" s="1720"/>
      <c r="Z1142" s="1720"/>
      <c r="AA1142" s="1720"/>
      <c r="AB1142" s="54"/>
      <c r="AC1142" s="54"/>
      <c r="AD1142" s="54"/>
      <c r="AE1142" s="54"/>
      <c r="AF1142" s="54"/>
      <c r="AG1142" s="54"/>
      <c r="AH1142" s="54"/>
      <c r="AI1142" s="54"/>
      <c r="AJ1142" s="54"/>
    </row>
    <row r="1143" spans="19:36" s="34" customFormat="1">
      <c r="S1143" s="1720"/>
      <c r="T1143" s="1720"/>
      <c r="U1143" s="1720"/>
      <c r="V1143" s="1720"/>
      <c r="X1143" s="1720"/>
      <c r="Y1143" s="1720"/>
      <c r="Z1143" s="1720"/>
      <c r="AA1143" s="1720"/>
      <c r="AB1143" s="54"/>
      <c r="AC1143" s="54"/>
      <c r="AD1143" s="54"/>
      <c r="AE1143" s="54"/>
      <c r="AF1143" s="54"/>
      <c r="AG1143" s="54"/>
      <c r="AH1143" s="54"/>
      <c r="AI1143" s="54"/>
      <c r="AJ1143" s="54"/>
    </row>
    <row r="1144" spans="19:36" s="34" customFormat="1">
      <c r="S1144" s="1720"/>
      <c r="T1144" s="1720"/>
      <c r="U1144" s="1720"/>
      <c r="V1144" s="1720"/>
      <c r="X1144" s="1720"/>
      <c r="Y1144" s="1720"/>
      <c r="Z1144" s="1720"/>
      <c r="AA1144" s="1720"/>
      <c r="AB1144" s="54"/>
      <c r="AC1144" s="54"/>
      <c r="AD1144" s="54"/>
      <c r="AE1144" s="54"/>
      <c r="AF1144" s="54"/>
      <c r="AG1144" s="54"/>
      <c r="AH1144" s="54"/>
      <c r="AI1144" s="54"/>
      <c r="AJ1144" s="54"/>
    </row>
    <row r="1145" spans="19:36" s="34" customFormat="1">
      <c r="S1145" s="1720"/>
      <c r="T1145" s="1720"/>
      <c r="U1145" s="1720"/>
      <c r="V1145" s="1720"/>
      <c r="X1145" s="1720"/>
      <c r="Y1145" s="1720"/>
      <c r="Z1145" s="1720"/>
      <c r="AA1145" s="1720"/>
      <c r="AB1145" s="54"/>
      <c r="AC1145" s="54"/>
      <c r="AD1145" s="54"/>
      <c r="AE1145" s="54"/>
      <c r="AF1145" s="54"/>
      <c r="AG1145" s="54"/>
      <c r="AH1145" s="54"/>
      <c r="AI1145" s="54"/>
      <c r="AJ1145" s="54"/>
    </row>
    <row r="1146" spans="19:36" s="34" customFormat="1">
      <c r="S1146" s="1720"/>
      <c r="T1146" s="1720"/>
      <c r="U1146" s="1720"/>
      <c r="V1146" s="1720"/>
      <c r="X1146" s="1720"/>
      <c r="Y1146" s="1720"/>
      <c r="Z1146" s="1720"/>
      <c r="AA1146" s="1720"/>
      <c r="AB1146" s="54"/>
      <c r="AC1146" s="54"/>
      <c r="AD1146" s="54"/>
      <c r="AE1146" s="54"/>
      <c r="AF1146" s="54"/>
      <c r="AG1146" s="54"/>
      <c r="AH1146" s="54"/>
      <c r="AI1146" s="54"/>
      <c r="AJ1146" s="54"/>
    </row>
    <row r="1147" spans="19:36" s="34" customFormat="1">
      <c r="S1147" s="1720"/>
      <c r="T1147" s="1720"/>
      <c r="U1147" s="1720"/>
      <c r="V1147" s="1720"/>
      <c r="X1147" s="1720"/>
      <c r="Y1147" s="1720"/>
      <c r="Z1147" s="1720"/>
      <c r="AA1147" s="1720"/>
      <c r="AB1147" s="54"/>
      <c r="AC1147" s="54"/>
      <c r="AD1147" s="54"/>
      <c r="AE1147" s="54"/>
      <c r="AF1147" s="54"/>
      <c r="AG1147" s="54"/>
      <c r="AH1147" s="54"/>
      <c r="AI1147" s="54"/>
      <c r="AJ1147" s="54"/>
    </row>
    <row r="1148" spans="19:36" s="34" customFormat="1">
      <c r="S1148" s="1720"/>
      <c r="T1148" s="1720"/>
      <c r="U1148" s="1720"/>
      <c r="V1148" s="1720"/>
      <c r="X1148" s="1720"/>
      <c r="Y1148" s="1720"/>
      <c r="Z1148" s="1720"/>
      <c r="AA1148" s="1720"/>
      <c r="AB1148" s="54"/>
      <c r="AC1148" s="54"/>
      <c r="AD1148" s="54"/>
      <c r="AE1148" s="54"/>
      <c r="AF1148" s="54"/>
      <c r="AG1148" s="54"/>
      <c r="AH1148" s="54"/>
      <c r="AI1148" s="54"/>
      <c r="AJ1148" s="54"/>
    </row>
    <row r="1149" spans="19:36" s="34" customFormat="1">
      <c r="S1149" s="1720"/>
      <c r="T1149" s="1720"/>
      <c r="U1149" s="1720"/>
      <c r="V1149" s="1720"/>
      <c r="X1149" s="1720"/>
      <c r="Y1149" s="1720"/>
      <c r="Z1149" s="1720"/>
      <c r="AA1149" s="1720"/>
      <c r="AB1149" s="54"/>
      <c r="AC1149" s="54"/>
      <c r="AD1149" s="54"/>
      <c r="AE1149" s="54"/>
      <c r="AF1149" s="54"/>
      <c r="AG1149" s="54"/>
      <c r="AH1149" s="54"/>
      <c r="AI1149" s="54"/>
      <c r="AJ1149" s="54"/>
    </row>
    <row r="1150" spans="19:36" s="34" customFormat="1">
      <c r="S1150" s="1720"/>
      <c r="T1150" s="1720"/>
      <c r="U1150" s="1720"/>
      <c r="V1150" s="1720"/>
      <c r="X1150" s="1720"/>
      <c r="Y1150" s="1720"/>
      <c r="Z1150" s="1720"/>
      <c r="AA1150" s="1720"/>
      <c r="AB1150" s="54"/>
      <c r="AC1150" s="54"/>
      <c r="AD1150" s="54"/>
      <c r="AE1150" s="54"/>
      <c r="AF1150" s="54"/>
      <c r="AG1150" s="54"/>
      <c r="AH1150" s="54"/>
      <c r="AI1150" s="54"/>
      <c r="AJ1150" s="54"/>
    </row>
    <row r="1151" spans="19:36" s="34" customFormat="1">
      <c r="S1151" s="1720"/>
      <c r="T1151" s="1720"/>
      <c r="U1151" s="1720"/>
      <c r="V1151" s="1720"/>
      <c r="X1151" s="1720"/>
      <c r="Y1151" s="1720"/>
      <c r="Z1151" s="1720"/>
      <c r="AA1151" s="1720"/>
      <c r="AB1151" s="54"/>
      <c r="AC1151" s="54"/>
      <c r="AD1151" s="54"/>
      <c r="AE1151" s="54"/>
      <c r="AF1151" s="54"/>
      <c r="AG1151" s="54"/>
      <c r="AH1151" s="54"/>
      <c r="AI1151" s="54"/>
      <c r="AJ1151" s="54"/>
    </row>
    <row r="1152" spans="19:36" s="34" customFormat="1">
      <c r="S1152" s="1720"/>
      <c r="T1152" s="1720"/>
      <c r="U1152" s="1720"/>
      <c r="V1152" s="1720"/>
      <c r="X1152" s="1720"/>
      <c r="Y1152" s="1720"/>
      <c r="Z1152" s="1720"/>
      <c r="AA1152" s="1720"/>
      <c r="AB1152" s="54"/>
      <c r="AC1152" s="54"/>
      <c r="AD1152" s="54"/>
      <c r="AE1152" s="54"/>
      <c r="AF1152" s="54"/>
      <c r="AG1152" s="54"/>
      <c r="AH1152" s="54"/>
      <c r="AI1152" s="54"/>
      <c r="AJ1152" s="54"/>
    </row>
    <row r="1153" spans="19:36" s="34" customFormat="1">
      <c r="S1153" s="1720"/>
      <c r="T1153" s="1720"/>
      <c r="U1153" s="1720"/>
      <c r="V1153" s="1720"/>
      <c r="X1153" s="1720"/>
      <c r="Y1153" s="1720"/>
      <c r="Z1153" s="1720"/>
      <c r="AA1153" s="1720"/>
      <c r="AB1153" s="54"/>
      <c r="AC1153" s="54"/>
      <c r="AD1153" s="54"/>
      <c r="AE1153" s="54"/>
      <c r="AF1153" s="54"/>
      <c r="AG1153" s="54"/>
      <c r="AH1153" s="54"/>
      <c r="AI1153" s="54"/>
      <c r="AJ1153" s="54"/>
    </row>
    <row r="1154" spans="19:36" s="34" customFormat="1">
      <c r="S1154" s="1720"/>
      <c r="T1154" s="1720"/>
      <c r="U1154" s="1720"/>
      <c r="V1154" s="1720"/>
      <c r="X1154" s="1720"/>
      <c r="Y1154" s="1720"/>
      <c r="Z1154" s="1720"/>
      <c r="AA1154" s="1720"/>
      <c r="AB1154" s="54"/>
      <c r="AC1154" s="54"/>
      <c r="AD1154" s="54"/>
      <c r="AE1154" s="54"/>
      <c r="AF1154" s="54"/>
      <c r="AG1154" s="54"/>
      <c r="AH1154" s="54"/>
      <c r="AI1154" s="54"/>
      <c r="AJ1154" s="54"/>
    </row>
    <row r="1155" spans="19:36" s="34" customFormat="1">
      <c r="S1155" s="1720"/>
      <c r="T1155" s="1720"/>
      <c r="U1155" s="1720"/>
      <c r="V1155" s="1720"/>
      <c r="X1155" s="1720"/>
      <c r="Y1155" s="1720"/>
      <c r="Z1155" s="1720"/>
      <c r="AA1155" s="1720"/>
      <c r="AB1155" s="54"/>
      <c r="AC1155" s="54"/>
      <c r="AD1155" s="54"/>
      <c r="AE1155" s="54"/>
      <c r="AF1155" s="54"/>
      <c r="AG1155" s="54"/>
      <c r="AH1155" s="54"/>
      <c r="AI1155" s="54"/>
      <c r="AJ1155" s="54"/>
    </row>
    <row r="1156" spans="19:36" s="34" customFormat="1">
      <c r="S1156" s="1720"/>
      <c r="T1156" s="1720"/>
      <c r="U1156" s="1720"/>
      <c r="V1156" s="1720"/>
      <c r="X1156" s="1720"/>
      <c r="Y1156" s="1720"/>
      <c r="Z1156" s="1720"/>
      <c r="AA1156" s="1720"/>
      <c r="AB1156" s="54"/>
      <c r="AC1156" s="54"/>
      <c r="AD1156" s="54"/>
      <c r="AE1156" s="54"/>
      <c r="AF1156" s="54"/>
      <c r="AG1156" s="54"/>
      <c r="AH1156" s="54"/>
      <c r="AI1156" s="54"/>
      <c r="AJ1156" s="54"/>
    </row>
    <row r="1157" spans="19:36" s="34" customFormat="1">
      <c r="S1157" s="1720"/>
      <c r="T1157" s="1720"/>
      <c r="U1157" s="1720"/>
      <c r="V1157" s="1720"/>
      <c r="X1157" s="1720"/>
      <c r="Y1157" s="1720"/>
      <c r="Z1157" s="1720"/>
      <c r="AA1157" s="1720"/>
      <c r="AB1157" s="54"/>
      <c r="AC1157" s="54"/>
      <c r="AD1157" s="54"/>
      <c r="AE1157" s="54"/>
      <c r="AF1157" s="54"/>
      <c r="AG1157" s="54"/>
      <c r="AH1157" s="54"/>
      <c r="AI1157" s="54"/>
      <c r="AJ1157" s="54"/>
    </row>
    <row r="1158" spans="19:36" s="34" customFormat="1">
      <c r="S1158" s="1720"/>
      <c r="T1158" s="1720"/>
      <c r="U1158" s="1720"/>
      <c r="V1158" s="1720"/>
      <c r="X1158" s="1720"/>
      <c r="Y1158" s="1720"/>
      <c r="Z1158" s="1720"/>
      <c r="AA1158" s="1720"/>
      <c r="AB1158" s="54"/>
      <c r="AC1158" s="54"/>
      <c r="AD1158" s="54"/>
      <c r="AE1158" s="54"/>
      <c r="AF1158" s="54"/>
      <c r="AG1158" s="54"/>
      <c r="AH1158" s="54"/>
      <c r="AI1158" s="54"/>
      <c r="AJ1158" s="54"/>
    </row>
    <row r="1159" spans="19:36" s="34" customFormat="1">
      <c r="S1159" s="1720"/>
      <c r="T1159" s="1720"/>
      <c r="U1159" s="1720"/>
      <c r="V1159" s="1720"/>
      <c r="X1159" s="1720"/>
      <c r="Y1159" s="1720"/>
      <c r="Z1159" s="1720"/>
      <c r="AA1159" s="1720"/>
      <c r="AB1159" s="54"/>
      <c r="AC1159" s="54"/>
      <c r="AD1159" s="54"/>
      <c r="AE1159" s="54"/>
      <c r="AF1159" s="54"/>
      <c r="AG1159" s="54"/>
      <c r="AH1159" s="54"/>
      <c r="AI1159" s="54"/>
      <c r="AJ1159" s="54"/>
    </row>
    <row r="1160" spans="19:36" s="34" customFormat="1">
      <c r="S1160" s="1720"/>
      <c r="T1160" s="1720"/>
      <c r="U1160" s="1720"/>
      <c r="V1160" s="1720"/>
      <c r="X1160" s="1720"/>
      <c r="Y1160" s="1720"/>
      <c r="Z1160" s="1720"/>
      <c r="AA1160" s="1720"/>
      <c r="AB1160" s="54"/>
      <c r="AC1160" s="54"/>
      <c r="AD1160" s="54"/>
      <c r="AE1160" s="54"/>
      <c r="AF1160" s="54"/>
      <c r="AG1160" s="54"/>
      <c r="AH1160" s="54"/>
      <c r="AI1160" s="54"/>
      <c r="AJ1160" s="54"/>
    </row>
    <row r="1161" spans="19:36" s="34" customFormat="1">
      <c r="S1161" s="1720"/>
      <c r="T1161" s="1720"/>
      <c r="U1161" s="1720"/>
      <c r="V1161" s="1720"/>
      <c r="X1161" s="1720"/>
      <c r="Y1161" s="1720"/>
      <c r="Z1161" s="1720"/>
      <c r="AA1161" s="1720"/>
      <c r="AB1161" s="54"/>
      <c r="AC1161" s="54"/>
      <c r="AD1161" s="54"/>
      <c r="AE1161" s="54"/>
      <c r="AF1161" s="54"/>
      <c r="AG1161" s="54"/>
      <c r="AH1161" s="54"/>
      <c r="AI1161" s="54"/>
      <c r="AJ1161" s="54"/>
    </row>
    <row r="1162" spans="19:36" s="34" customFormat="1">
      <c r="S1162" s="1720"/>
      <c r="T1162" s="1720"/>
      <c r="U1162" s="1720"/>
      <c r="V1162" s="1720"/>
      <c r="X1162" s="1720"/>
      <c r="Y1162" s="1720"/>
      <c r="Z1162" s="1720"/>
      <c r="AA1162" s="1720"/>
      <c r="AB1162" s="54"/>
      <c r="AC1162" s="54"/>
      <c r="AD1162" s="54"/>
      <c r="AE1162" s="54"/>
      <c r="AF1162" s="54"/>
      <c r="AG1162" s="54"/>
      <c r="AH1162" s="54"/>
      <c r="AI1162" s="54"/>
      <c r="AJ1162" s="54"/>
    </row>
    <row r="1163" spans="19:36" s="34" customFormat="1">
      <c r="S1163" s="1720"/>
      <c r="T1163" s="1720"/>
      <c r="U1163" s="1720"/>
      <c r="V1163" s="1720"/>
      <c r="X1163" s="1720"/>
      <c r="Y1163" s="1720"/>
      <c r="Z1163" s="1720"/>
      <c r="AA1163" s="1720"/>
      <c r="AB1163" s="54"/>
      <c r="AC1163" s="54"/>
      <c r="AD1163" s="54"/>
      <c r="AE1163" s="54"/>
      <c r="AF1163" s="54"/>
      <c r="AG1163" s="54"/>
      <c r="AH1163" s="54"/>
      <c r="AI1163" s="54"/>
      <c r="AJ1163" s="54"/>
    </row>
    <row r="1164" spans="19:36" s="34" customFormat="1">
      <c r="S1164" s="1720"/>
      <c r="T1164" s="1720"/>
      <c r="U1164" s="1720"/>
      <c r="V1164" s="1720"/>
      <c r="X1164" s="1720"/>
      <c r="Y1164" s="1720"/>
      <c r="Z1164" s="1720"/>
      <c r="AA1164" s="1720"/>
      <c r="AB1164" s="54"/>
      <c r="AC1164" s="54"/>
      <c r="AD1164" s="54"/>
      <c r="AE1164" s="54"/>
      <c r="AF1164" s="54"/>
      <c r="AG1164" s="54"/>
      <c r="AH1164" s="54"/>
      <c r="AI1164" s="54"/>
      <c r="AJ1164" s="54"/>
    </row>
    <row r="1165" spans="19:36" s="34" customFormat="1">
      <c r="S1165" s="1720"/>
      <c r="T1165" s="1720"/>
      <c r="U1165" s="1720"/>
      <c r="V1165" s="1720"/>
      <c r="X1165" s="1720"/>
      <c r="Y1165" s="1720"/>
      <c r="Z1165" s="1720"/>
      <c r="AA1165" s="1720"/>
      <c r="AB1165" s="54"/>
      <c r="AC1165" s="54"/>
      <c r="AD1165" s="54"/>
      <c r="AE1165" s="54"/>
      <c r="AF1165" s="54"/>
      <c r="AG1165" s="54"/>
      <c r="AH1165" s="54"/>
      <c r="AI1165" s="54"/>
      <c r="AJ1165" s="54"/>
    </row>
    <row r="1166" spans="19:36" s="34" customFormat="1">
      <c r="S1166" s="1720"/>
      <c r="T1166" s="1720"/>
      <c r="U1166" s="1720"/>
      <c r="V1166" s="1720"/>
      <c r="X1166" s="1720"/>
      <c r="Y1166" s="1720"/>
      <c r="Z1166" s="1720"/>
      <c r="AA1166" s="1720"/>
      <c r="AB1166" s="54"/>
      <c r="AC1166" s="54"/>
      <c r="AD1166" s="54"/>
      <c r="AE1166" s="54"/>
      <c r="AF1166" s="54"/>
      <c r="AG1166" s="54"/>
      <c r="AH1166" s="54"/>
      <c r="AI1166" s="54"/>
      <c r="AJ1166" s="54"/>
    </row>
    <row r="1167" spans="19:36" s="34" customFormat="1">
      <c r="S1167" s="1720"/>
      <c r="T1167" s="1720"/>
      <c r="U1167" s="1720"/>
      <c r="V1167" s="1720"/>
      <c r="X1167" s="1720"/>
      <c r="Y1167" s="1720"/>
      <c r="Z1167" s="1720"/>
      <c r="AA1167" s="1720"/>
      <c r="AB1167" s="54"/>
      <c r="AC1167" s="54"/>
      <c r="AD1167" s="54"/>
      <c r="AE1167" s="54"/>
      <c r="AF1167" s="54"/>
      <c r="AG1167" s="54"/>
      <c r="AH1167" s="54"/>
      <c r="AI1167" s="54"/>
      <c r="AJ1167" s="54"/>
    </row>
    <row r="1168" spans="19:36" s="34" customFormat="1">
      <c r="S1168" s="1720"/>
      <c r="T1168" s="1720"/>
      <c r="U1168" s="1720"/>
      <c r="V1168" s="1720"/>
      <c r="X1168" s="1720"/>
      <c r="Y1168" s="1720"/>
      <c r="Z1168" s="1720"/>
      <c r="AA1168" s="1720"/>
      <c r="AB1168" s="54"/>
      <c r="AC1168" s="54"/>
      <c r="AD1168" s="54"/>
      <c r="AE1168" s="54"/>
      <c r="AF1168" s="54"/>
      <c r="AG1168" s="54"/>
      <c r="AH1168" s="54"/>
      <c r="AI1168" s="54"/>
      <c r="AJ1168" s="54"/>
    </row>
    <row r="1169" spans="19:36" s="34" customFormat="1">
      <c r="S1169" s="1720"/>
      <c r="T1169" s="1720"/>
      <c r="U1169" s="1720"/>
      <c r="V1169" s="1720"/>
      <c r="X1169" s="1720"/>
      <c r="Y1169" s="1720"/>
      <c r="Z1169" s="1720"/>
      <c r="AA1169" s="1720"/>
      <c r="AB1169" s="54"/>
      <c r="AC1169" s="54"/>
      <c r="AD1169" s="54"/>
      <c r="AE1169" s="54"/>
      <c r="AF1169" s="54"/>
      <c r="AG1169" s="54"/>
      <c r="AH1169" s="54"/>
      <c r="AI1169" s="54"/>
      <c r="AJ1169" s="54"/>
    </row>
    <row r="1170" spans="19:36" s="34" customFormat="1">
      <c r="S1170" s="1720"/>
      <c r="T1170" s="1720"/>
      <c r="U1170" s="1720"/>
      <c r="V1170" s="1720"/>
      <c r="X1170" s="1720"/>
      <c r="Y1170" s="1720"/>
      <c r="Z1170" s="1720"/>
      <c r="AA1170" s="1720"/>
      <c r="AB1170" s="54"/>
      <c r="AC1170" s="54"/>
      <c r="AD1170" s="54"/>
      <c r="AE1170" s="54"/>
      <c r="AF1170" s="54"/>
      <c r="AG1170" s="54"/>
      <c r="AH1170" s="54"/>
      <c r="AI1170" s="54"/>
      <c r="AJ1170" s="54"/>
    </row>
    <row r="1171" spans="19:36" s="34" customFormat="1">
      <c r="S1171" s="1720"/>
      <c r="T1171" s="1720"/>
      <c r="U1171" s="1720"/>
      <c r="V1171" s="1720"/>
      <c r="X1171" s="1720"/>
      <c r="Y1171" s="1720"/>
      <c r="Z1171" s="1720"/>
      <c r="AA1171" s="1720"/>
      <c r="AB1171" s="54"/>
      <c r="AC1171" s="54"/>
      <c r="AD1171" s="54"/>
      <c r="AE1171" s="54"/>
      <c r="AF1171" s="54"/>
      <c r="AG1171" s="54"/>
      <c r="AH1171" s="54"/>
      <c r="AI1171" s="54"/>
      <c r="AJ1171" s="54"/>
    </row>
    <row r="1172" spans="19:36" s="34" customFormat="1">
      <c r="S1172" s="1720"/>
      <c r="T1172" s="1720"/>
      <c r="U1172" s="1720"/>
      <c r="V1172" s="1720"/>
      <c r="X1172" s="1720"/>
      <c r="Y1172" s="1720"/>
      <c r="Z1172" s="1720"/>
      <c r="AA1172" s="1720"/>
      <c r="AB1172" s="54"/>
      <c r="AC1172" s="54"/>
      <c r="AD1172" s="54"/>
      <c r="AE1172" s="54"/>
      <c r="AF1172" s="54"/>
      <c r="AG1172" s="54"/>
      <c r="AH1172" s="54"/>
      <c r="AI1172" s="54"/>
      <c r="AJ1172" s="54"/>
    </row>
    <row r="1173" spans="19:36" s="34" customFormat="1">
      <c r="S1173" s="1720"/>
      <c r="T1173" s="1720"/>
      <c r="U1173" s="1720"/>
      <c r="V1173" s="1720"/>
      <c r="X1173" s="1720"/>
      <c r="Y1173" s="1720"/>
      <c r="Z1173" s="1720"/>
      <c r="AA1173" s="1720"/>
      <c r="AB1173" s="54"/>
      <c r="AC1173" s="54"/>
      <c r="AD1173" s="54"/>
      <c r="AE1173" s="54"/>
      <c r="AF1173" s="54"/>
      <c r="AG1173" s="54"/>
      <c r="AH1173" s="54"/>
      <c r="AI1173" s="54"/>
      <c r="AJ1173" s="54"/>
    </row>
    <row r="1174" spans="19:36" s="34" customFormat="1">
      <c r="S1174" s="1720"/>
      <c r="T1174" s="1720"/>
      <c r="U1174" s="1720"/>
      <c r="V1174" s="1720"/>
      <c r="X1174" s="1720"/>
      <c r="Y1174" s="1720"/>
      <c r="Z1174" s="1720"/>
      <c r="AA1174" s="1720"/>
      <c r="AB1174" s="54"/>
      <c r="AC1174" s="54"/>
      <c r="AD1174" s="54"/>
      <c r="AE1174" s="54"/>
      <c r="AF1174" s="54"/>
      <c r="AG1174" s="54"/>
      <c r="AH1174" s="54"/>
      <c r="AI1174" s="54"/>
      <c r="AJ1174" s="54"/>
    </row>
    <row r="1175" spans="19:36" s="34" customFormat="1">
      <c r="S1175" s="1720"/>
      <c r="T1175" s="1720"/>
      <c r="U1175" s="1720"/>
      <c r="V1175" s="1720"/>
      <c r="X1175" s="1720"/>
      <c r="Y1175" s="1720"/>
      <c r="Z1175" s="1720"/>
      <c r="AA1175" s="1720"/>
      <c r="AB1175" s="54"/>
      <c r="AC1175" s="54"/>
      <c r="AD1175" s="54"/>
      <c r="AE1175" s="54"/>
      <c r="AF1175" s="54"/>
      <c r="AG1175" s="54"/>
      <c r="AH1175" s="54"/>
      <c r="AI1175" s="54"/>
      <c r="AJ1175" s="54"/>
    </row>
    <row r="1176" spans="19:36" s="34" customFormat="1">
      <c r="S1176" s="1720"/>
      <c r="T1176" s="1720"/>
      <c r="U1176" s="1720"/>
      <c r="V1176" s="1720"/>
      <c r="X1176" s="1720"/>
      <c r="Y1176" s="1720"/>
      <c r="Z1176" s="1720"/>
      <c r="AA1176" s="1720"/>
      <c r="AB1176" s="54"/>
      <c r="AC1176" s="54"/>
      <c r="AD1176" s="54"/>
      <c r="AE1176" s="54"/>
      <c r="AF1176" s="54"/>
      <c r="AG1176" s="54"/>
      <c r="AH1176" s="54"/>
      <c r="AI1176" s="54"/>
      <c r="AJ1176" s="54"/>
    </row>
    <row r="1177" spans="19:36" s="34" customFormat="1">
      <c r="S1177" s="1720"/>
      <c r="T1177" s="1720"/>
      <c r="U1177" s="1720"/>
      <c r="V1177" s="1720"/>
      <c r="X1177" s="1720"/>
      <c r="Y1177" s="1720"/>
      <c r="Z1177" s="1720"/>
      <c r="AA1177" s="1720"/>
      <c r="AB1177" s="54"/>
      <c r="AC1177" s="54"/>
      <c r="AD1177" s="54"/>
      <c r="AE1177" s="54"/>
      <c r="AF1177" s="54"/>
      <c r="AG1177" s="54"/>
      <c r="AH1177" s="54"/>
      <c r="AI1177" s="54"/>
      <c r="AJ1177" s="54"/>
    </row>
    <row r="1178" spans="19:36" s="34" customFormat="1">
      <c r="S1178" s="1720"/>
      <c r="T1178" s="1720"/>
      <c r="U1178" s="1720"/>
      <c r="V1178" s="1720"/>
      <c r="X1178" s="1720"/>
      <c r="Y1178" s="1720"/>
      <c r="Z1178" s="1720"/>
      <c r="AA1178" s="1720"/>
      <c r="AB1178" s="54"/>
      <c r="AC1178" s="54"/>
      <c r="AD1178" s="54"/>
      <c r="AE1178" s="54"/>
      <c r="AF1178" s="54"/>
      <c r="AG1178" s="54"/>
      <c r="AH1178" s="54"/>
      <c r="AI1178" s="54"/>
      <c r="AJ1178" s="54"/>
    </row>
    <row r="1179" spans="19:36" s="34" customFormat="1">
      <c r="S1179" s="1720"/>
      <c r="T1179" s="1720"/>
      <c r="U1179" s="1720"/>
      <c r="V1179" s="1720"/>
      <c r="X1179" s="1720"/>
      <c r="Y1179" s="1720"/>
      <c r="Z1179" s="1720"/>
      <c r="AA1179" s="1720"/>
      <c r="AB1179" s="54"/>
      <c r="AC1179" s="54"/>
      <c r="AD1179" s="54"/>
      <c r="AE1179" s="54"/>
      <c r="AF1179" s="54"/>
      <c r="AG1179" s="54"/>
      <c r="AH1179" s="54"/>
      <c r="AI1179" s="54"/>
      <c r="AJ1179" s="54"/>
    </row>
    <row r="1180" spans="19:36" s="34" customFormat="1">
      <c r="S1180" s="1720"/>
      <c r="T1180" s="1720"/>
      <c r="U1180" s="1720"/>
      <c r="V1180" s="1720"/>
      <c r="X1180" s="1720"/>
      <c r="Y1180" s="1720"/>
      <c r="Z1180" s="1720"/>
      <c r="AA1180" s="1720"/>
      <c r="AB1180" s="54"/>
      <c r="AC1180" s="54"/>
      <c r="AD1180" s="54"/>
      <c r="AE1180" s="54"/>
      <c r="AF1180" s="54"/>
      <c r="AG1180" s="54"/>
      <c r="AH1180" s="54"/>
      <c r="AI1180" s="54"/>
      <c r="AJ1180" s="54"/>
    </row>
    <row r="1181" spans="19:36" s="34" customFormat="1">
      <c r="S1181" s="1720"/>
      <c r="T1181" s="1720"/>
      <c r="U1181" s="1720"/>
      <c r="V1181" s="1720"/>
      <c r="X1181" s="1720"/>
      <c r="Y1181" s="1720"/>
      <c r="Z1181" s="1720"/>
      <c r="AA1181" s="1720"/>
      <c r="AB1181" s="54"/>
      <c r="AC1181" s="54"/>
      <c r="AD1181" s="54"/>
      <c r="AE1181" s="54"/>
      <c r="AF1181" s="54"/>
      <c r="AG1181" s="54"/>
      <c r="AH1181" s="54"/>
      <c r="AI1181" s="54"/>
      <c r="AJ1181" s="54"/>
    </row>
    <row r="1182" spans="19:36" s="34" customFormat="1">
      <c r="S1182" s="1720"/>
      <c r="T1182" s="1720"/>
      <c r="U1182" s="1720"/>
      <c r="V1182" s="1720"/>
      <c r="X1182" s="1720"/>
      <c r="Y1182" s="1720"/>
      <c r="Z1182" s="1720"/>
      <c r="AA1182" s="1720"/>
      <c r="AB1182" s="54"/>
      <c r="AC1182" s="54"/>
      <c r="AD1182" s="54"/>
      <c r="AE1182" s="54"/>
      <c r="AF1182" s="54"/>
      <c r="AG1182" s="54"/>
      <c r="AH1182" s="54"/>
      <c r="AI1182" s="54"/>
      <c r="AJ1182" s="54"/>
    </row>
    <row r="1183" spans="19:36" s="34" customFormat="1">
      <c r="S1183" s="1720"/>
      <c r="T1183" s="1720"/>
      <c r="U1183" s="1720"/>
      <c r="V1183" s="1720"/>
      <c r="X1183" s="1720"/>
      <c r="Y1183" s="1720"/>
      <c r="Z1183" s="1720"/>
      <c r="AA1183" s="1720"/>
      <c r="AB1183" s="54"/>
      <c r="AC1183" s="54"/>
      <c r="AD1183" s="54"/>
      <c r="AE1183" s="54"/>
      <c r="AF1183" s="54"/>
      <c r="AG1183" s="54"/>
      <c r="AH1183" s="54"/>
      <c r="AI1183" s="54"/>
      <c r="AJ1183" s="54"/>
    </row>
    <row r="1184" spans="19:36" s="34" customFormat="1">
      <c r="S1184" s="1720"/>
      <c r="T1184" s="1720"/>
      <c r="U1184" s="1720"/>
      <c r="V1184" s="1720"/>
      <c r="X1184" s="1720"/>
      <c r="Y1184" s="1720"/>
      <c r="Z1184" s="1720"/>
      <c r="AA1184" s="1720"/>
      <c r="AB1184" s="54"/>
      <c r="AC1184" s="54"/>
      <c r="AD1184" s="54"/>
      <c r="AE1184" s="54"/>
      <c r="AF1184" s="54"/>
      <c r="AG1184" s="54"/>
      <c r="AH1184" s="54"/>
      <c r="AI1184" s="54"/>
      <c r="AJ1184" s="54"/>
    </row>
    <row r="1185" spans="19:36" s="34" customFormat="1">
      <c r="S1185" s="1720"/>
      <c r="T1185" s="1720"/>
      <c r="U1185" s="1720"/>
      <c r="V1185" s="1720"/>
      <c r="X1185" s="1720"/>
      <c r="Y1185" s="1720"/>
      <c r="Z1185" s="1720"/>
      <c r="AA1185" s="1720"/>
      <c r="AB1185" s="54"/>
      <c r="AC1185" s="54"/>
      <c r="AD1185" s="54"/>
      <c r="AE1185" s="54"/>
      <c r="AF1185" s="54"/>
      <c r="AG1185" s="54"/>
      <c r="AH1185" s="54"/>
      <c r="AI1185" s="54"/>
      <c r="AJ1185" s="54"/>
    </row>
    <row r="1186" spans="19:36" s="34" customFormat="1">
      <c r="S1186" s="1720"/>
      <c r="T1186" s="1720"/>
      <c r="U1186" s="1720"/>
      <c r="V1186" s="1720"/>
      <c r="X1186" s="1720"/>
      <c r="Y1186" s="1720"/>
      <c r="Z1186" s="1720"/>
      <c r="AA1186" s="1720"/>
      <c r="AB1186" s="54"/>
      <c r="AC1186" s="54"/>
      <c r="AD1186" s="54"/>
      <c r="AE1186" s="54"/>
      <c r="AF1186" s="54"/>
      <c r="AG1186" s="54"/>
      <c r="AH1186" s="54"/>
      <c r="AI1186" s="54"/>
      <c r="AJ1186" s="54"/>
    </row>
    <row r="1187" spans="19:36" s="34" customFormat="1">
      <c r="S1187" s="1720"/>
      <c r="T1187" s="1720"/>
      <c r="U1187" s="1720"/>
      <c r="V1187" s="1720"/>
      <c r="X1187" s="1720"/>
      <c r="Y1187" s="1720"/>
      <c r="Z1187" s="1720"/>
      <c r="AA1187" s="1720"/>
      <c r="AB1187" s="54"/>
      <c r="AC1187" s="54"/>
      <c r="AD1187" s="54"/>
      <c r="AE1187" s="54"/>
      <c r="AF1187" s="54"/>
      <c r="AG1187" s="54"/>
      <c r="AH1187" s="54"/>
      <c r="AI1187" s="54"/>
      <c r="AJ1187" s="54"/>
    </row>
    <row r="1188" spans="19:36" s="34" customFormat="1">
      <c r="S1188" s="1720"/>
      <c r="T1188" s="1720"/>
      <c r="U1188" s="1720"/>
      <c r="V1188" s="1720"/>
      <c r="X1188" s="1720"/>
      <c r="Y1188" s="1720"/>
      <c r="Z1188" s="1720"/>
      <c r="AA1188" s="1720"/>
      <c r="AB1188" s="54"/>
      <c r="AC1188" s="54"/>
      <c r="AD1188" s="54"/>
      <c r="AE1188" s="54"/>
      <c r="AF1188" s="54"/>
      <c r="AG1188" s="54"/>
      <c r="AH1188" s="54"/>
      <c r="AI1188" s="54"/>
      <c r="AJ1188" s="54"/>
    </row>
    <row r="1189" spans="19:36" s="34" customFormat="1">
      <c r="S1189" s="1720"/>
      <c r="T1189" s="1720"/>
      <c r="U1189" s="1720"/>
      <c r="V1189" s="1720"/>
      <c r="X1189" s="1720"/>
      <c r="Y1189" s="1720"/>
      <c r="Z1189" s="1720"/>
      <c r="AA1189" s="1720"/>
      <c r="AB1189" s="54"/>
      <c r="AC1189" s="54"/>
      <c r="AD1189" s="54"/>
      <c r="AE1189" s="54"/>
      <c r="AF1189" s="54"/>
      <c r="AG1189" s="54"/>
      <c r="AH1189" s="54"/>
      <c r="AI1189" s="54"/>
      <c r="AJ1189" s="54"/>
    </row>
    <row r="1190" spans="19:36" s="34" customFormat="1">
      <c r="S1190" s="1720"/>
      <c r="T1190" s="1720"/>
      <c r="U1190" s="1720"/>
      <c r="V1190" s="1720"/>
      <c r="X1190" s="1720"/>
      <c r="Y1190" s="1720"/>
      <c r="Z1190" s="1720"/>
      <c r="AA1190" s="1720"/>
      <c r="AB1190" s="54"/>
      <c r="AC1190" s="54"/>
      <c r="AD1190" s="54"/>
      <c r="AE1190" s="54"/>
      <c r="AF1190" s="54"/>
      <c r="AG1190" s="54"/>
      <c r="AH1190" s="54"/>
      <c r="AI1190" s="54"/>
      <c r="AJ1190" s="54"/>
    </row>
    <row r="1191" spans="19:36" s="34" customFormat="1">
      <c r="S1191" s="1720"/>
      <c r="T1191" s="1720"/>
      <c r="U1191" s="1720"/>
      <c r="V1191" s="1720"/>
      <c r="X1191" s="1720"/>
      <c r="Y1191" s="1720"/>
      <c r="Z1191" s="1720"/>
      <c r="AA1191" s="1720"/>
      <c r="AB1191" s="54"/>
      <c r="AC1191" s="54"/>
      <c r="AD1191" s="54"/>
      <c r="AE1191" s="54"/>
      <c r="AF1191" s="54"/>
      <c r="AG1191" s="54"/>
      <c r="AH1191" s="54"/>
      <c r="AI1191" s="54"/>
      <c r="AJ1191" s="54"/>
    </row>
    <row r="1192" spans="19:36" s="34" customFormat="1">
      <c r="S1192" s="1720"/>
      <c r="T1192" s="1720"/>
      <c r="U1192" s="1720"/>
      <c r="V1192" s="1720"/>
      <c r="X1192" s="1720"/>
      <c r="Y1192" s="1720"/>
      <c r="Z1192" s="1720"/>
      <c r="AA1192" s="1720"/>
      <c r="AB1192" s="54"/>
      <c r="AC1192" s="54"/>
      <c r="AD1192" s="54"/>
      <c r="AE1192" s="54"/>
      <c r="AF1192" s="54"/>
      <c r="AG1192" s="54"/>
      <c r="AH1192" s="54"/>
      <c r="AI1192" s="54"/>
      <c r="AJ1192" s="54"/>
    </row>
    <row r="1193" spans="19:36" s="34" customFormat="1">
      <c r="S1193" s="1720"/>
      <c r="T1193" s="1720"/>
      <c r="U1193" s="1720"/>
      <c r="V1193" s="1720"/>
      <c r="X1193" s="1720"/>
      <c r="Y1193" s="1720"/>
      <c r="Z1193" s="1720"/>
      <c r="AA1193" s="1720"/>
      <c r="AB1193" s="54"/>
      <c r="AC1193" s="54"/>
      <c r="AD1193" s="54"/>
      <c r="AE1193" s="54"/>
      <c r="AF1193" s="54"/>
      <c r="AG1193" s="54"/>
      <c r="AH1193" s="54"/>
      <c r="AI1193" s="54"/>
      <c r="AJ1193" s="54"/>
    </row>
    <row r="1194" spans="19:36" s="34" customFormat="1">
      <c r="S1194" s="1720"/>
      <c r="T1194" s="1720"/>
      <c r="U1194" s="1720"/>
      <c r="V1194" s="1720"/>
      <c r="X1194" s="1720"/>
      <c r="Y1194" s="1720"/>
      <c r="Z1194" s="1720"/>
      <c r="AA1194" s="1720"/>
      <c r="AB1194" s="54"/>
      <c r="AC1194" s="54"/>
      <c r="AD1194" s="54"/>
      <c r="AE1194" s="54"/>
      <c r="AF1194" s="54"/>
      <c r="AG1194" s="54"/>
      <c r="AH1194" s="54"/>
      <c r="AI1194" s="54"/>
      <c r="AJ1194" s="54"/>
    </row>
    <row r="1195" spans="19:36" s="34" customFormat="1">
      <c r="S1195" s="1720"/>
      <c r="T1195" s="1720"/>
      <c r="U1195" s="1720"/>
      <c r="V1195" s="1720"/>
      <c r="X1195" s="1720"/>
      <c r="Y1195" s="1720"/>
      <c r="Z1195" s="1720"/>
      <c r="AA1195" s="1720"/>
      <c r="AB1195" s="54"/>
      <c r="AC1195" s="54"/>
      <c r="AD1195" s="54"/>
      <c r="AE1195" s="54"/>
      <c r="AF1195" s="54"/>
      <c r="AG1195" s="54"/>
      <c r="AH1195" s="54"/>
      <c r="AI1195" s="54"/>
      <c r="AJ1195" s="54"/>
    </row>
    <row r="1196" spans="19:36" s="34" customFormat="1">
      <c r="S1196" s="1720"/>
      <c r="T1196" s="1720"/>
      <c r="U1196" s="1720"/>
      <c r="V1196" s="1720"/>
      <c r="X1196" s="1720"/>
      <c r="Y1196" s="1720"/>
      <c r="Z1196" s="1720"/>
      <c r="AA1196" s="1720"/>
      <c r="AB1196" s="54"/>
      <c r="AC1196" s="54"/>
      <c r="AD1196" s="54"/>
      <c r="AE1196" s="54"/>
      <c r="AF1196" s="54"/>
      <c r="AG1196" s="54"/>
      <c r="AH1196" s="54"/>
      <c r="AI1196" s="54"/>
      <c r="AJ1196" s="54"/>
    </row>
    <row r="1197" spans="19:36" s="34" customFormat="1">
      <c r="S1197" s="1720"/>
      <c r="T1197" s="1720"/>
      <c r="U1197" s="1720"/>
      <c r="V1197" s="1720"/>
      <c r="X1197" s="1720"/>
      <c r="Y1197" s="1720"/>
      <c r="Z1197" s="1720"/>
      <c r="AA1197" s="1720"/>
      <c r="AB1197" s="54"/>
      <c r="AC1197" s="54"/>
      <c r="AD1197" s="54"/>
      <c r="AE1197" s="54"/>
      <c r="AF1197" s="54"/>
      <c r="AG1197" s="54"/>
      <c r="AH1197" s="54"/>
      <c r="AI1197" s="54"/>
      <c r="AJ1197" s="54"/>
    </row>
    <row r="1198" spans="19:36" s="34" customFormat="1">
      <c r="S1198" s="1720"/>
      <c r="T1198" s="1720"/>
      <c r="U1198" s="1720"/>
      <c r="V1198" s="1720"/>
      <c r="X1198" s="1720"/>
      <c r="Y1198" s="1720"/>
      <c r="Z1198" s="1720"/>
      <c r="AA1198" s="1720"/>
      <c r="AB1198" s="54"/>
      <c r="AC1198" s="54"/>
      <c r="AD1198" s="54"/>
      <c r="AE1198" s="54"/>
      <c r="AF1198" s="54"/>
      <c r="AG1198" s="54"/>
      <c r="AH1198" s="54"/>
      <c r="AI1198" s="54"/>
      <c r="AJ1198" s="54"/>
    </row>
    <row r="1199" spans="19:36" s="34" customFormat="1">
      <c r="S1199" s="1720"/>
      <c r="T1199" s="1720"/>
      <c r="U1199" s="1720"/>
      <c r="V1199" s="1720"/>
      <c r="X1199" s="1720"/>
      <c r="Y1199" s="1720"/>
      <c r="Z1199" s="1720"/>
      <c r="AA1199" s="1720"/>
      <c r="AB1199" s="54"/>
      <c r="AC1199" s="54"/>
      <c r="AD1199" s="54"/>
      <c r="AE1199" s="54"/>
      <c r="AF1199" s="54"/>
      <c r="AG1199" s="54"/>
      <c r="AH1199" s="54"/>
      <c r="AI1199" s="54"/>
      <c r="AJ1199" s="54"/>
    </row>
    <row r="1200" spans="19:36" s="34" customFormat="1">
      <c r="S1200" s="1720"/>
      <c r="T1200" s="1720"/>
      <c r="U1200" s="1720"/>
      <c r="V1200" s="1720"/>
      <c r="X1200" s="1720"/>
      <c r="Y1200" s="1720"/>
      <c r="Z1200" s="1720"/>
      <c r="AA1200" s="1720"/>
      <c r="AB1200" s="54"/>
      <c r="AC1200" s="54"/>
      <c r="AD1200" s="54"/>
      <c r="AE1200" s="54"/>
      <c r="AF1200" s="54"/>
      <c r="AG1200" s="54"/>
      <c r="AH1200" s="54"/>
      <c r="AI1200" s="54"/>
      <c r="AJ1200" s="54"/>
    </row>
    <row r="1201" spans="19:36" s="34" customFormat="1">
      <c r="S1201" s="1720"/>
      <c r="T1201" s="1720"/>
      <c r="U1201" s="1720"/>
      <c r="V1201" s="1720"/>
      <c r="X1201" s="1720"/>
      <c r="Y1201" s="1720"/>
      <c r="Z1201" s="1720"/>
      <c r="AA1201" s="1720"/>
      <c r="AB1201" s="54"/>
      <c r="AC1201" s="54"/>
      <c r="AD1201" s="54"/>
      <c r="AE1201" s="54"/>
      <c r="AF1201" s="54"/>
      <c r="AG1201" s="54"/>
      <c r="AH1201" s="54"/>
      <c r="AI1201" s="54"/>
      <c r="AJ1201" s="54"/>
    </row>
    <row r="1202" spans="19:36" s="34" customFormat="1">
      <c r="S1202" s="1720"/>
      <c r="T1202" s="1720"/>
      <c r="U1202" s="1720"/>
      <c r="V1202" s="1720"/>
      <c r="X1202" s="1720"/>
      <c r="Y1202" s="1720"/>
      <c r="Z1202" s="1720"/>
      <c r="AA1202" s="1720"/>
      <c r="AB1202" s="54"/>
      <c r="AC1202" s="54"/>
      <c r="AD1202" s="54"/>
      <c r="AE1202" s="54"/>
      <c r="AF1202" s="54"/>
      <c r="AG1202" s="54"/>
      <c r="AH1202" s="54"/>
      <c r="AI1202" s="54"/>
      <c r="AJ1202" s="54"/>
    </row>
    <row r="1203" spans="19:36" s="34" customFormat="1">
      <c r="S1203" s="1720"/>
      <c r="T1203" s="1720"/>
      <c r="U1203" s="1720"/>
      <c r="V1203" s="1720"/>
      <c r="X1203" s="1720"/>
      <c r="Y1203" s="1720"/>
      <c r="Z1203" s="1720"/>
      <c r="AA1203" s="1720"/>
      <c r="AB1203" s="54"/>
      <c r="AC1203" s="54"/>
      <c r="AD1203" s="54"/>
      <c r="AE1203" s="54"/>
      <c r="AF1203" s="54"/>
      <c r="AG1203" s="54"/>
      <c r="AH1203" s="54"/>
      <c r="AI1203" s="54"/>
      <c r="AJ1203" s="54"/>
    </row>
    <row r="1204" spans="19:36" s="34" customFormat="1">
      <c r="S1204" s="1720"/>
      <c r="T1204" s="1720"/>
      <c r="U1204" s="1720"/>
      <c r="V1204" s="1720"/>
      <c r="X1204" s="1720"/>
      <c r="Y1204" s="1720"/>
      <c r="Z1204" s="1720"/>
      <c r="AA1204" s="1720"/>
      <c r="AB1204" s="54"/>
      <c r="AC1204" s="54"/>
      <c r="AD1204" s="54"/>
      <c r="AE1204" s="54"/>
      <c r="AF1204" s="54"/>
      <c r="AG1204" s="54"/>
      <c r="AH1204" s="54"/>
      <c r="AI1204" s="54"/>
      <c r="AJ1204" s="54"/>
    </row>
    <row r="1205" spans="19:36" s="34" customFormat="1">
      <c r="S1205" s="1720"/>
      <c r="T1205" s="1720"/>
      <c r="U1205" s="1720"/>
      <c r="V1205" s="1720"/>
      <c r="X1205" s="1720"/>
      <c r="Y1205" s="1720"/>
      <c r="Z1205" s="1720"/>
      <c r="AA1205" s="1720"/>
      <c r="AB1205" s="54"/>
      <c r="AC1205" s="54"/>
      <c r="AD1205" s="54"/>
      <c r="AE1205" s="54"/>
      <c r="AF1205" s="54"/>
      <c r="AG1205" s="54"/>
      <c r="AH1205" s="54"/>
      <c r="AI1205" s="54"/>
      <c r="AJ1205" s="54"/>
    </row>
    <row r="1206" spans="19:36" s="34" customFormat="1">
      <c r="S1206" s="1720"/>
      <c r="T1206" s="1720"/>
      <c r="U1206" s="1720"/>
      <c r="V1206" s="1720"/>
      <c r="X1206" s="1720"/>
      <c r="Y1206" s="1720"/>
      <c r="Z1206" s="1720"/>
      <c r="AA1206" s="1720"/>
      <c r="AB1206" s="54"/>
      <c r="AC1206" s="54"/>
      <c r="AD1206" s="54"/>
      <c r="AE1206" s="54"/>
      <c r="AF1206" s="54"/>
      <c r="AG1206" s="54"/>
      <c r="AH1206" s="54"/>
      <c r="AI1206" s="54"/>
      <c r="AJ1206" s="54"/>
    </row>
    <row r="1207" spans="19:36" s="34" customFormat="1">
      <c r="S1207" s="1720"/>
      <c r="T1207" s="1720"/>
      <c r="U1207" s="1720"/>
      <c r="V1207" s="1720"/>
      <c r="X1207" s="1720"/>
      <c r="Y1207" s="1720"/>
      <c r="Z1207" s="1720"/>
      <c r="AA1207" s="1720"/>
      <c r="AB1207" s="54"/>
      <c r="AC1207" s="54"/>
      <c r="AD1207" s="54"/>
      <c r="AE1207" s="54"/>
      <c r="AF1207" s="54"/>
      <c r="AG1207" s="54"/>
      <c r="AH1207" s="54"/>
      <c r="AI1207" s="54"/>
      <c r="AJ1207" s="54"/>
    </row>
    <row r="1208" spans="19:36" s="34" customFormat="1">
      <c r="S1208" s="1720"/>
      <c r="T1208" s="1720"/>
      <c r="U1208" s="1720"/>
      <c r="V1208" s="1720"/>
      <c r="X1208" s="1720"/>
      <c r="Y1208" s="1720"/>
      <c r="Z1208" s="1720"/>
      <c r="AA1208" s="1720"/>
      <c r="AB1208" s="54"/>
      <c r="AC1208" s="54"/>
      <c r="AD1208" s="54"/>
      <c r="AE1208" s="54"/>
      <c r="AF1208" s="54"/>
      <c r="AG1208" s="54"/>
      <c r="AH1208" s="54"/>
      <c r="AI1208" s="54"/>
      <c r="AJ1208" s="54"/>
    </row>
    <row r="1209" spans="19:36" s="34" customFormat="1">
      <c r="S1209" s="1720"/>
      <c r="T1209" s="1720"/>
      <c r="U1209" s="1720"/>
      <c r="V1209" s="1720"/>
      <c r="X1209" s="1720"/>
      <c r="Y1209" s="1720"/>
      <c r="Z1209" s="1720"/>
      <c r="AA1209" s="1720"/>
      <c r="AB1209" s="54"/>
      <c r="AC1209" s="54"/>
      <c r="AD1209" s="54"/>
      <c r="AE1209" s="54"/>
      <c r="AF1209" s="54"/>
      <c r="AG1209" s="54"/>
      <c r="AH1209" s="54"/>
      <c r="AI1209" s="54"/>
      <c r="AJ1209" s="54"/>
    </row>
    <row r="1210" spans="19:36" s="34" customFormat="1">
      <c r="S1210" s="1720"/>
      <c r="T1210" s="1720"/>
      <c r="U1210" s="1720"/>
      <c r="V1210" s="1720"/>
      <c r="X1210" s="1720"/>
      <c r="Y1210" s="1720"/>
      <c r="Z1210" s="1720"/>
      <c r="AA1210" s="1720"/>
      <c r="AB1210" s="54"/>
      <c r="AC1210" s="54"/>
      <c r="AD1210" s="54"/>
      <c r="AE1210" s="54"/>
      <c r="AF1210" s="54"/>
      <c r="AG1210" s="54"/>
      <c r="AH1210" s="54"/>
      <c r="AI1210" s="54"/>
      <c r="AJ1210" s="54"/>
    </row>
    <row r="1211" spans="19:36" s="34" customFormat="1">
      <c r="S1211" s="1720"/>
      <c r="T1211" s="1720"/>
      <c r="U1211" s="1720"/>
      <c r="V1211" s="1720"/>
      <c r="X1211" s="1720"/>
      <c r="Y1211" s="1720"/>
      <c r="Z1211" s="1720"/>
      <c r="AA1211" s="1720"/>
      <c r="AB1211" s="54"/>
      <c r="AC1211" s="54"/>
      <c r="AD1211" s="54"/>
      <c r="AE1211" s="54"/>
      <c r="AF1211" s="54"/>
      <c r="AG1211" s="54"/>
      <c r="AH1211" s="54"/>
      <c r="AI1211" s="54"/>
      <c r="AJ1211" s="54"/>
    </row>
    <row r="1212" spans="19:36" s="34" customFormat="1">
      <c r="S1212" s="1720"/>
      <c r="T1212" s="1720"/>
      <c r="U1212" s="1720"/>
      <c r="V1212" s="1720"/>
      <c r="X1212" s="1720"/>
      <c r="Y1212" s="1720"/>
      <c r="Z1212" s="1720"/>
      <c r="AA1212" s="1720"/>
      <c r="AB1212" s="54"/>
      <c r="AC1212" s="54"/>
      <c r="AD1212" s="54"/>
      <c r="AE1212" s="54"/>
      <c r="AF1212" s="54"/>
      <c r="AG1212" s="54"/>
      <c r="AH1212" s="54"/>
      <c r="AI1212" s="54"/>
      <c r="AJ1212" s="54"/>
    </row>
    <row r="1213" spans="19:36" s="34" customFormat="1">
      <c r="S1213" s="1720"/>
      <c r="T1213" s="1720"/>
      <c r="U1213" s="1720"/>
      <c r="V1213" s="1720"/>
      <c r="X1213" s="1720"/>
      <c r="Y1213" s="1720"/>
      <c r="Z1213" s="1720"/>
      <c r="AA1213" s="1720"/>
      <c r="AB1213" s="54"/>
      <c r="AC1213" s="54"/>
      <c r="AD1213" s="54"/>
      <c r="AE1213" s="54"/>
      <c r="AF1213" s="54"/>
      <c r="AG1213" s="54"/>
      <c r="AH1213" s="54"/>
      <c r="AI1213" s="54"/>
      <c r="AJ1213" s="54"/>
    </row>
    <row r="1214" spans="19:36" s="34" customFormat="1">
      <c r="S1214" s="1720"/>
      <c r="T1214" s="1720"/>
      <c r="U1214" s="1720"/>
      <c r="V1214" s="1720"/>
      <c r="X1214" s="1720"/>
      <c r="Y1214" s="1720"/>
      <c r="Z1214" s="1720"/>
      <c r="AA1214" s="1720"/>
      <c r="AB1214" s="54"/>
      <c r="AC1214" s="54"/>
      <c r="AD1214" s="54"/>
      <c r="AE1214" s="54"/>
      <c r="AF1214" s="54"/>
      <c r="AG1214" s="54"/>
      <c r="AH1214" s="54"/>
      <c r="AI1214" s="54"/>
      <c r="AJ1214" s="54"/>
    </row>
    <row r="1215" spans="19:36" s="34" customFormat="1">
      <c r="S1215" s="1720"/>
      <c r="T1215" s="1720"/>
      <c r="U1215" s="1720"/>
      <c r="V1215" s="1720"/>
      <c r="X1215" s="1720"/>
      <c r="Y1215" s="1720"/>
      <c r="Z1215" s="1720"/>
      <c r="AA1215" s="1720"/>
      <c r="AB1215" s="54"/>
      <c r="AC1215" s="54"/>
      <c r="AD1215" s="54"/>
      <c r="AE1215" s="54"/>
      <c r="AF1215" s="54"/>
      <c r="AG1215" s="54"/>
      <c r="AH1215" s="54"/>
      <c r="AI1215" s="54"/>
      <c r="AJ1215" s="54"/>
    </row>
    <row r="1216" spans="19:36" s="34" customFormat="1">
      <c r="S1216" s="1720"/>
      <c r="T1216" s="1720"/>
      <c r="U1216" s="1720"/>
      <c r="V1216" s="1720"/>
      <c r="X1216" s="1720"/>
      <c r="Y1216" s="1720"/>
      <c r="Z1216" s="1720"/>
      <c r="AA1216" s="1720"/>
      <c r="AB1216" s="54"/>
      <c r="AC1216" s="54"/>
      <c r="AD1216" s="54"/>
      <c r="AE1216" s="54"/>
      <c r="AF1216" s="54"/>
      <c r="AG1216" s="54"/>
      <c r="AH1216" s="54"/>
      <c r="AI1216" s="54"/>
      <c r="AJ1216" s="54"/>
    </row>
    <row r="1217" spans="19:36" s="34" customFormat="1">
      <c r="S1217" s="1720"/>
      <c r="T1217" s="1720"/>
      <c r="U1217" s="1720"/>
      <c r="V1217" s="1720"/>
      <c r="X1217" s="1720"/>
      <c r="Y1217" s="1720"/>
      <c r="Z1217" s="1720"/>
      <c r="AA1217" s="1720"/>
      <c r="AB1217" s="54"/>
      <c r="AC1217" s="54"/>
      <c r="AD1217" s="54"/>
      <c r="AE1217" s="54"/>
      <c r="AF1217" s="54"/>
      <c r="AG1217" s="54"/>
      <c r="AH1217" s="54"/>
      <c r="AI1217" s="54"/>
      <c r="AJ1217" s="54"/>
    </row>
    <row r="1218" spans="19:36" s="34" customFormat="1">
      <c r="S1218" s="1720"/>
      <c r="T1218" s="1720"/>
      <c r="U1218" s="1720"/>
      <c r="V1218" s="1720"/>
      <c r="X1218" s="1720"/>
      <c r="Y1218" s="1720"/>
      <c r="Z1218" s="1720"/>
      <c r="AA1218" s="1720"/>
      <c r="AB1218" s="54"/>
      <c r="AC1218" s="54"/>
      <c r="AD1218" s="54"/>
      <c r="AE1218" s="54"/>
      <c r="AF1218" s="54"/>
      <c r="AG1218" s="54"/>
      <c r="AH1218" s="54"/>
      <c r="AI1218" s="54"/>
      <c r="AJ1218" s="54"/>
    </row>
    <row r="1219" spans="19:36" s="34" customFormat="1">
      <c r="S1219" s="1720"/>
      <c r="T1219" s="1720"/>
      <c r="U1219" s="1720"/>
      <c r="V1219" s="1720"/>
      <c r="X1219" s="1720"/>
      <c r="Y1219" s="1720"/>
      <c r="Z1219" s="1720"/>
      <c r="AA1219" s="1720"/>
      <c r="AB1219" s="54"/>
      <c r="AC1219" s="54"/>
      <c r="AD1219" s="54"/>
      <c r="AE1219" s="54"/>
      <c r="AF1219" s="54"/>
      <c r="AG1219" s="54"/>
      <c r="AH1219" s="54"/>
      <c r="AI1219" s="54"/>
      <c r="AJ1219" s="54"/>
    </row>
    <row r="1220" spans="19:36" s="34" customFormat="1">
      <c r="S1220" s="1720"/>
      <c r="T1220" s="1720"/>
      <c r="U1220" s="1720"/>
      <c r="V1220" s="1720"/>
      <c r="X1220" s="1720"/>
      <c r="Y1220" s="1720"/>
      <c r="Z1220" s="1720"/>
      <c r="AA1220" s="1720"/>
      <c r="AB1220" s="54"/>
      <c r="AC1220" s="54"/>
      <c r="AD1220" s="54"/>
      <c r="AE1220" s="54"/>
      <c r="AF1220" s="54"/>
      <c r="AG1220" s="54"/>
      <c r="AH1220" s="54"/>
      <c r="AI1220" s="54"/>
      <c r="AJ1220" s="54"/>
    </row>
    <row r="1221" spans="19:36" s="34" customFormat="1">
      <c r="S1221" s="1720"/>
      <c r="T1221" s="1720"/>
      <c r="U1221" s="1720"/>
      <c r="V1221" s="1720"/>
      <c r="X1221" s="1720"/>
      <c r="Y1221" s="1720"/>
      <c r="Z1221" s="1720"/>
      <c r="AA1221" s="1720"/>
      <c r="AB1221" s="54"/>
      <c r="AC1221" s="54"/>
      <c r="AD1221" s="54"/>
      <c r="AE1221" s="54"/>
      <c r="AF1221" s="54"/>
      <c r="AG1221" s="54"/>
      <c r="AH1221" s="54"/>
      <c r="AI1221" s="54"/>
      <c r="AJ1221" s="54"/>
    </row>
    <row r="1222" spans="19:36" s="34" customFormat="1">
      <c r="S1222" s="1720"/>
      <c r="T1222" s="1720"/>
      <c r="U1222" s="1720"/>
      <c r="V1222" s="1720"/>
      <c r="X1222" s="1720"/>
      <c r="Y1222" s="1720"/>
      <c r="Z1222" s="1720"/>
      <c r="AA1222" s="1720"/>
      <c r="AB1222" s="54"/>
      <c r="AC1222" s="54"/>
      <c r="AD1222" s="54"/>
      <c r="AE1222" s="54"/>
      <c r="AF1222" s="54"/>
      <c r="AG1222" s="54"/>
      <c r="AH1222" s="54"/>
      <c r="AI1222" s="54"/>
      <c r="AJ1222" s="54"/>
    </row>
    <row r="1223" spans="19:36" s="34" customFormat="1">
      <c r="S1223" s="1720"/>
      <c r="T1223" s="1720"/>
      <c r="U1223" s="1720"/>
      <c r="V1223" s="1720"/>
      <c r="X1223" s="1720"/>
      <c r="Y1223" s="1720"/>
      <c r="Z1223" s="1720"/>
      <c r="AA1223" s="1720"/>
      <c r="AB1223" s="54"/>
      <c r="AC1223" s="54"/>
      <c r="AD1223" s="54"/>
      <c r="AE1223" s="54"/>
      <c r="AF1223" s="54"/>
      <c r="AG1223" s="54"/>
      <c r="AH1223" s="54"/>
      <c r="AI1223" s="54"/>
      <c r="AJ1223" s="54"/>
    </row>
    <row r="1224" spans="19:36" s="34" customFormat="1">
      <c r="S1224" s="1720"/>
      <c r="T1224" s="1720"/>
      <c r="U1224" s="1720"/>
      <c r="V1224" s="1720"/>
      <c r="X1224" s="1720"/>
      <c r="Y1224" s="1720"/>
      <c r="Z1224" s="1720"/>
      <c r="AA1224" s="1720"/>
      <c r="AB1224" s="54"/>
      <c r="AC1224" s="54"/>
      <c r="AD1224" s="54"/>
      <c r="AE1224" s="54"/>
      <c r="AF1224" s="54"/>
      <c r="AG1224" s="54"/>
      <c r="AH1224" s="54"/>
      <c r="AI1224" s="54"/>
      <c r="AJ1224" s="54"/>
    </row>
    <row r="1225" spans="19:36" s="34" customFormat="1">
      <c r="S1225" s="1720"/>
      <c r="T1225" s="1720"/>
      <c r="U1225" s="1720"/>
      <c r="V1225" s="1720"/>
      <c r="X1225" s="1720"/>
      <c r="Y1225" s="1720"/>
      <c r="Z1225" s="1720"/>
      <c r="AA1225" s="1720"/>
      <c r="AB1225" s="54"/>
      <c r="AC1225" s="54"/>
      <c r="AD1225" s="54"/>
      <c r="AE1225" s="54"/>
      <c r="AF1225" s="54"/>
      <c r="AG1225" s="54"/>
      <c r="AH1225" s="54"/>
      <c r="AI1225" s="54"/>
      <c r="AJ1225" s="54"/>
    </row>
    <row r="1226" spans="19:36" s="34" customFormat="1">
      <c r="S1226" s="1720"/>
      <c r="T1226" s="1720"/>
      <c r="U1226" s="1720"/>
      <c r="V1226" s="1720"/>
      <c r="X1226" s="1720"/>
      <c r="Y1226" s="1720"/>
      <c r="Z1226" s="1720"/>
      <c r="AA1226" s="1720"/>
      <c r="AB1226" s="54"/>
      <c r="AC1226" s="54"/>
      <c r="AD1226" s="54"/>
      <c r="AE1226" s="54"/>
      <c r="AF1226" s="54"/>
      <c r="AG1226" s="54"/>
      <c r="AH1226" s="54"/>
      <c r="AI1226" s="54"/>
      <c r="AJ1226" s="54"/>
    </row>
    <row r="1227" spans="19:36" s="34" customFormat="1">
      <c r="S1227" s="1720"/>
      <c r="T1227" s="1720"/>
      <c r="U1227" s="1720"/>
      <c r="V1227" s="1720"/>
      <c r="X1227" s="1720"/>
      <c r="Y1227" s="1720"/>
      <c r="Z1227" s="1720"/>
      <c r="AA1227" s="1720"/>
      <c r="AB1227" s="54"/>
      <c r="AC1227" s="54"/>
      <c r="AD1227" s="54"/>
      <c r="AE1227" s="54"/>
      <c r="AF1227" s="54"/>
      <c r="AG1227" s="54"/>
      <c r="AH1227" s="54"/>
      <c r="AI1227" s="54"/>
      <c r="AJ1227" s="54"/>
    </row>
    <row r="1228" spans="19:36" s="34" customFormat="1">
      <c r="S1228" s="1720"/>
      <c r="T1228" s="1720"/>
      <c r="U1228" s="1720"/>
      <c r="V1228" s="1720"/>
      <c r="X1228" s="1720"/>
      <c r="Y1228" s="1720"/>
      <c r="Z1228" s="1720"/>
      <c r="AA1228" s="1720"/>
      <c r="AB1228" s="54"/>
      <c r="AC1228" s="54"/>
      <c r="AD1228" s="54"/>
      <c r="AE1228" s="54"/>
      <c r="AF1228" s="54"/>
      <c r="AG1228" s="54"/>
      <c r="AH1228" s="54"/>
      <c r="AI1228" s="54"/>
      <c r="AJ1228" s="54"/>
    </row>
    <row r="1229" spans="19:36" s="34" customFormat="1">
      <c r="S1229" s="1720"/>
      <c r="T1229" s="1720"/>
      <c r="U1229" s="1720"/>
      <c r="V1229" s="1720"/>
      <c r="X1229" s="1720"/>
      <c r="Y1229" s="1720"/>
      <c r="Z1229" s="1720"/>
      <c r="AA1229" s="1720"/>
      <c r="AB1229" s="54"/>
      <c r="AC1229" s="54"/>
      <c r="AD1229" s="54"/>
      <c r="AE1229" s="54"/>
      <c r="AF1229" s="54"/>
      <c r="AG1229" s="54"/>
      <c r="AH1229" s="54"/>
      <c r="AI1229" s="54"/>
      <c r="AJ1229" s="54"/>
    </row>
    <row r="1230" spans="19:36" s="34" customFormat="1">
      <c r="S1230" s="1720"/>
      <c r="T1230" s="1720"/>
      <c r="U1230" s="1720"/>
      <c r="V1230" s="1720"/>
      <c r="X1230" s="1720"/>
      <c r="Y1230" s="1720"/>
      <c r="Z1230" s="1720"/>
      <c r="AA1230" s="1720"/>
      <c r="AB1230" s="54"/>
      <c r="AC1230" s="54"/>
      <c r="AD1230" s="54"/>
      <c r="AE1230" s="54"/>
      <c r="AF1230" s="54"/>
      <c r="AG1230" s="54"/>
      <c r="AH1230" s="54"/>
      <c r="AI1230" s="54"/>
      <c r="AJ1230" s="54"/>
    </row>
    <row r="1231" spans="19:36" s="34" customFormat="1">
      <c r="S1231" s="1720"/>
      <c r="T1231" s="1720"/>
      <c r="U1231" s="1720"/>
      <c r="V1231" s="1720"/>
      <c r="X1231" s="1720"/>
      <c r="Y1231" s="1720"/>
      <c r="Z1231" s="1720"/>
      <c r="AA1231" s="1720"/>
      <c r="AB1231" s="54"/>
      <c r="AC1231" s="54"/>
      <c r="AD1231" s="54"/>
      <c r="AE1231" s="54"/>
      <c r="AF1231" s="54"/>
      <c r="AG1231" s="54"/>
      <c r="AH1231" s="54"/>
      <c r="AI1231" s="54"/>
      <c r="AJ1231" s="54"/>
    </row>
    <row r="1232" spans="19:36" s="34" customFormat="1">
      <c r="S1232" s="1720"/>
      <c r="T1232" s="1720"/>
      <c r="U1232" s="1720"/>
      <c r="V1232" s="1720"/>
      <c r="X1232" s="1720"/>
      <c r="Y1232" s="1720"/>
      <c r="Z1232" s="1720"/>
      <c r="AA1232" s="1720"/>
      <c r="AB1232" s="54"/>
      <c r="AC1232" s="54"/>
      <c r="AD1232" s="54"/>
      <c r="AE1232" s="54"/>
      <c r="AF1232" s="54"/>
      <c r="AG1232" s="54"/>
      <c r="AH1232" s="54"/>
      <c r="AI1232" s="54"/>
      <c r="AJ1232" s="54"/>
    </row>
    <row r="1233" spans="19:36" s="34" customFormat="1">
      <c r="S1233" s="1720"/>
      <c r="T1233" s="1720"/>
      <c r="U1233" s="1720"/>
      <c r="V1233" s="1720"/>
      <c r="X1233" s="1720"/>
      <c r="Y1233" s="1720"/>
      <c r="Z1233" s="1720"/>
      <c r="AA1233" s="1720"/>
      <c r="AB1233" s="54"/>
      <c r="AC1233" s="54"/>
      <c r="AD1233" s="54"/>
      <c r="AE1233" s="54"/>
      <c r="AF1233" s="54"/>
      <c r="AG1233" s="54"/>
      <c r="AH1233" s="54"/>
      <c r="AI1233" s="54"/>
      <c r="AJ1233" s="54"/>
    </row>
    <row r="1234" spans="19:36" s="34" customFormat="1">
      <c r="S1234" s="1720"/>
      <c r="T1234" s="1720"/>
      <c r="U1234" s="1720"/>
      <c r="V1234" s="1720"/>
      <c r="X1234" s="1720"/>
      <c r="Y1234" s="1720"/>
      <c r="Z1234" s="1720"/>
      <c r="AA1234" s="1720"/>
      <c r="AB1234" s="54"/>
      <c r="AC1234" s="54"/>
      <c r="AD1234" s="54"/>
      <c r="AE1234" s="54"/>
      <c r="AF1234" s="54"/>
      <c r="AG1234" s="54"/>
      <c r="AH1234" s="54"/>
      <c r="AI1234" s="54"/>
      <c r="AJ1234" s="54"/>
    </row>
    <row r="1235" spans="19:36" s="34" customFormat="1">
      <c r="S1235" s="1720"/>
      <c r="T1235" s="1720"/>
      <c r="U1235" s="1720"/>
      <c r="V1235" s="1720"/>
      <c r="X1235" s="1720"/>
      <c r="Y1235" s="1720"/>
      <c r="Z1235" s="1720"/>
      <c r="AA1235" s="1720"/>
      <c r="AB1235" s="54"/>
      <c r="AC1235" s="54"/>
      <c r="AD1235" s="54"/>
      <c r="AE1235" s="54"/>
      <c r="AF1235" s="54"/>
      <c r="AG1235" s="54"/>
      <c r="AH1235" s="54"/>
      <c r="AI1235" s="54"/>
      <c r="AJ1235" s="54"/>
    </row>
    <row r="1236" spans="19:36" s="34" customFormat="1">
      <c r="S1236" s="1720"/>
      <c r="T1236" s="1720"/>
      <c r="U1236" s="1720"/>
      <c r="V1236" s="1720"/>
      <c r="X1236" s="1720"/>
      <c r="Y1236" s="1720"/>
      <c r="Z1236" s="1720"/>
      <c r="AA1236" s="1720"/>
      <c r="AB1236" s="54"/>
      <c r="AC1236" s="54"/>
      <c r="AD1236" s="54"/>
      <c r="AE1236" s="54"/>
      <c r="AF1236" s="54"/>
      <c r="AG1236" s="54"/>
      <c r="AH1236" s="54"/>
      <c r="AI1236" s="54"/>
      <c r="AJ1236" s="54"/>
    </row>
    <row r="1237" spans="19:36" s="34" customFormat="1">
      <c r="S1237" s="1720"/>
      <c r="T1237" s="1720"/>
      <c r="U1237" s="1720"/>
      <c r="V1237" s="1720"/>
      <c r="X1237" s="1720"/>
      <c r="Y1237" s="1720"/>
      <c r="Z1237" s="1720"/>
      <c r="AA1237" s="1720"/>
      <c r="AB1237" s="54"/>
      <c r="AC1237" s="54"/>
      <c r="AD1237" s="54"/>
      <c r="AE1237" s="54"/>
      <c r="AF1237" s="54"/>
      <c r="AG1237" s="54"/>
      <c r="AH1237" s="54"/>
      <c r="AI1237" s="54"/>
      <c r="AJ1237" s="54"/>
    </row>
    <row r="1238" spans="19:36" s="34" customFormat="1">
      <c r="S1238" s="1720"/>
      <c r="T1238" s="1720"/>
      <c r="U1238" s="1720"/>
      <c r="V1238" s="1720"/>
      <c r="X1238" s="1720"/>
      <c r="Y1238" s="1720"/>
      <c r="Z1238" s="1720"/>
      <c r="AA1238" s="1720"/>
      <c r="AB1238" s="54"/>
      <c r="AC1238" s="54"/>
      <c r="AD1238" s="54"/>
      <c r="AE1238" s="54"/>
      <c r="AF1238" s="54"/>
      <c r="AG1238" s="54"/>
      <c r="AH1238" s="54"/>
      <c r="AI1238" s="54"/>
      <c r="AJ1238" s="54"/>
    </row>
    <row r="1239" spans="19:36" s="34" customFormat="1">
      <c r="S1239" s="1720"/>
      <c r="T1239" s="1720"/>
      <c r="U1239" s="1720"/>
      <c r="V1239" s="1720"/>
      <c r="X1239" s="1720"/>
      <c r="Y1239" s="1720"/>
      <c r="Z1239" s="1720"/>
      <c r="AA1239" s="1720"/>
      <c r="AB1239" s="54"/>
      <c r="AC1239" s="54"/>
      <c r="AD1239" s="54"/>
      <c r="AE1239" s="54"/>
      <c r="AF1239" s="54"/>
      <c r="AG1239" s="54"/>
      <c r="AH1239" s="54"/>
      <c r="AI1239" s="54"/>
      <c r="AJ1239" s="54"/>
    </row>
    <row r="1240" spans="19:36" s="34" customFormat="1">
      <c r="S1240" s="1720"/>
      <c r="T1240" s="1720"/>
      <c r="U1240" s="1720"/>
      <c r="V1240" s="1720"/>
      <c r="X1240" s="1720"/>
      <c r="Y1240" s="1720"/>
      <c r="Z1240" s="1720"/>
      <c r="AA1240" s="1720"/>
      <c r="AB1240" s="54"/>
      <c r="AC1240" s="54"/>
      <c r="AD1240" s="54"/>
      <c r="AE1240" s="54"/>
      <c r="AF1240" s="54"/>
      <c r="AG1240" s="54"/>
      <c r="AH1240" s="54"/>
      <c r="AI1240" s="54"/>
      <c r="AJ1240" s="54"/>
    </row>
    <row r="1241" spans="19:36" s="34" customFormat="1">
      <c r="S1241" s="1720"/>
      <c r="T1241" s="1720"/>
      <c r="U1241" s="1720"/>
      <c r="V1241" s="1720"/>
      <c r="X1241" s="1720"/>
      <c r="Y1241" s="1720"/>
      <c r="Z1241" s="1720"/>
      <c r="AA1241" s="1720"/>
      <c r="AB1241" s="54"/>
      <c r="AC1241" s="54"/>
      <c r="AD1241" s="54"/>
      <c r="AE1241" s="54"/>
      <c r="AF1241" s="54"/>
      <c r="AG1241" s="54"/>
      <c r="AH1241" s="54"/>
      <c r="AI1241" s="54"/>
      <c r="AJ1241" s="54"/>
    </row>
    <row r="1242" spans="19:36" s="34" customFormat="1">
      <c r="S1242" s="1720"/>
      <c r="T1242" s="1720"/>
      <c r="U1242" s="1720"/>
      <c r="V1242" s="1720"/>
      <c r="X1242" s="1720"/>
      <c r="Y1242" s="1720"/>
      <c r="Z1242" s="1720"/>
      <c r="AA1242" s="1720"/>
      <c r="AB1242" s="54"/>
      <c r="AC1242" s="54"/>
      <c r="AD1242" s="54"/>
      <c r="AE1242" s="54"/>
      <c r="AF1242" s="54"/>
      <c r="AG1242" s="54"/>
      <c r="AH1242" s="54"/>
      <c r="AI1242" s="54"/>
      <c r="AJ1242" s="54"/>
    </row>
    <row r="1243" spans="19:36" s="34" customFormat="1">
      <c r="S1243" s="1720"/>
      <c r="T1243" s="1720"/>
      <c r="U1243" s="1720"/>
      <c r="V1243" s="1720"/>
      <c r="X1243" s="1720"/>
      <c r="Y1243" s="1720"/>
      <c r="Z1243" s="1720"/>
      <c r="AA1243" s="1720"/>
      <c r="AB1243" s="54"/>
      <c r="AC1243" s="54"/>
      <c r="AD1243" s="54"/>
      <c r="AE1243" s="54"/>
      <c r="AF1243" s="54"/>
      <c r="AG1243" s="54"/>
      <c r="AH1243" s="54"/>
      <c r="AI1243" s="54"/>
      <c r="AJ1243" s="54"/>
    </row>
    <row r="1244" spans="19:36" s="34" customFormat="1">
      <c r="S1244" s="1720"/>
      <c r="T1244" s="1720"/>
      <c r="U1244" s="1720"/>
      <c r="V1244" s="1720"/>
      <c r="X1244" s="1720"/>
      <c r="Y1244" s="1720"/>
      <c r="Z1244" s="1720"/>
      <c r="AA1244" s="1720"/>
      <c r="AB1244" s="54"/>
      <c r="AC1244" s="54"/>
      <c r="AD1244" s="54"/>
      <c r="AE1244" s="54"/>
      <c r="AF1244" s="54"/>
      <c r="AG1244" s="54"/>
      <c r="AH1244" s="54"/>
      <c r="AI1244" s="54"/>
      <c r="AJ1244" s="54"/>
    </row>
    <row r="1245" spans="19:36" s="34" customFormat="1">
      <c r="S1245" s="1720"/>
      <c r="T1245" s="1720"/>
      <c r="U1245" s="1720"/>
      <c r="V1245" s="1720"/>
      <c r="X1245" s="1720"/>
      <c r="Y1245" s="1720"/>
      <c r="Z1245" s="1720"/>
      <c r="AA1245" s="1720"/>
      <c r="AB1245" s="54"/>
      <c r="AC1245" s="54"/>
      <c r="AD1245" s="54"/>
      <c r="AE1245" s="54"/>
      <c r="AF1245" s="54"/>
      <c r="AG1245" s="54"/>
      <c r="AH1245" s="54"/>
      <c r="AI1245" s="54"/>
      <c r="AJ1245" s="54"/>
    </row>
    <row r="1246" spans="19:36" s="34" customFormat="1">
      <c r="S1246" s="1720"/>
      <c r="T1246" s="1720"/>
      <c r="U1246" s="1720"/>
      <c r="V1246" s="1720"/>
      <c r="X1246" s="1720"/>
      <c r="Y1246" s="1720"/>
      <c r="Z1246" s="1720"/>
      <c r="AA1246" s="1720"/>
      <c r="AB1246" s="54"/>
      <c r="AC1246" s="54"/>
      <c r="AD1246" s="54"/>
      <c r="AE1246" s="54"/>
      <c r="AF1246" s="54"/>
      <c r="AG1246" s="54"/>
      <c r="AH1246" s="54"/>
      <c r="AI1246" s="54"/>
      <c r="AJ1246" s="54"/>
    </row>
    <row r="1247" spans="19:36" s="34" customFormat="1">
      <c r="S1247" s="1720"/>
      <c r="T1247" s="1720"/>
      <c r="U1247" s="1720"/>
      <c r="V1247" s="1720"/>
      <c r="X1247" s="1720"/>
      <c r="Y1247" s="1720"/>
      <c r="Z1247" s="1720"/>
      <c r="AA1247" s="1720"/>
      <c r="AB1247" s="54"/>
      <c r="AC1247" s="54"/>
      <c r="AD1247" s="54"/>
      <c r="AE1247" s="54"/>
      <c r="AF1247" s="54"/>
      <c r="AG1247" s="54"/>
      <c r="AH1247" s="54"/>
      <c r="AI1247" s="54"/>
      <c r="AJ1247" s="54"/>
    </row>
    <row r="1248" spans="19:36" s="34" customFormat="1">
      <c r="S1248" s="1720"/>
      <c r="T1248" s="1720"/>
      <c r="U1248" s="1720"/>
      <c r="V1248" s="1720"/>
      <c r="X1248" s="1720"/>
      <c r="Y1248" s="1720"/>
      <c r="Z1248" s="1720"/>
      <c r="AA1248" s="1720"/>
      <c r="AB1248" s="54"/>
      <c r="AC1248" s="54"/>
      <c r="AD1248" s="54"/>
      <c r="AE1248" s="54"/>
      <c r="AF1248" s="54"/>
      <c r="AG1248" s="54"/>
      <c r="AH1248" s="54"/>
      <c r="AI1248" s="54"/>
      <c r="AJ1248" s="54"/>
    </row>
    <row r="1249" spans="19:36" s="34" customFormat="1">
      <c r="S1249" s="1720"/>
      <c r="T1249" s="1720"/>
      <c r="U1249" s="1720"/>
      <c r="V1249" s="1720"/>
      <c r="X1249" s="1720"/>
      <c r="Y1249" s="1720"/>
      <c r="Z1249" s="1720"/>
      <c r="AA1249" s="1720"/>
      <c r="AB1249" s="54"/>
      <c r="AC1249" s="54"/>
      <c r="AD1249" s="54"/>
      <c r="AE1249" s="54"/>
      <c r="AF1249" s="54"/>
      <c r="AG1249" s="54"/>
      <c r="AH1249" s="54"/>
      <c r="AI1249" s="54"/>
      <c r="AJ1249" s="54"/>
    </row>
    <row r="1250" spans="19:36" s="34" customFormat="1">
      <c r="S1250" s="1720"/>
      <c r="T1250" s="1720"/>
      <c r="U1250" s="1720"/>
      <c r="V1250" s="1720"/>
      <c r="X1250" s="1720"/>
      <c r="Y1250" s="1720"/>
      <c r="Z1250" s="1720"/>
      <c r="AA1250" s="1720"/>
      <c r="AB1250" s="54"/>
      <c r="AC1250" s="54"/>
      <c r="AD1250" s="54"/>
      <c r="AE1250" s="54"/>
      <c r="AF1250" s="54"/>
      <c r="AG1250" s="54"/>
      <c r="AH1250" s="54"/>
      <c r="AI1250" s="54"/>
      <c r="AJ1250" s="54"/>
    </row>
    <row r="1251" spans="19:36" s="34" customFormat="1">
      <c r="S1251" s="1720"/>
      <c r="T1251" s="1720"/>
      <c r="U1251" s="1720"/>
      <c r="V1251" s="1720"/>
      <c r="X1251" s="1720"/>
      <c r="Y1251" s="1720"/>
      <c r="Z1251" s="1720"/>
      <c r="AA1251" s="1720"/>
      <c r="AB1251" s="54"/>
      <c r="AC1251" s="54"/>
      <c r="AD1251" s="54"/>
      <c r="AE1251" s="54"/>
      <c r="AF1251" s="54"/>
      <c r="AG1251" s="54"/>
      <c r="AH1251" s="54"/>
      <c r="AI1251" s="54"/>
      <c r="AJ1251" s="54"/>
    </row>
    <row r="1252" spans="19:36" s="34" customFormat="1">
      <c r="S1252" s="1720"/>
      <c r="T1252" s="1720"/>
      <c r="U1252" s="1720"/>
      <c r="V1252" s="1720"/>
      <c r="X1252" s="1720"/>
      <c r="Y1252" s="1720"/>
      <c r="Z1252" s="1720"/>
      <c r="AA1252" s="1720"/>
      <c r="AB1252" s="54"/>
      <c r="AC1252" s="54"/>
      <c r="AD1252" s="54"/>
      <c r="AE1252" s="54"/>
      <c r="AF1252" s="54"/>
      <c r="AG1252" s="54"/>
      <c r="AH1252" s="54"/>
      <c r="AI1252" s="54"/>
      <c r="AJ1252" s="54"/>
    </row>
    <row r="1253" spans="19:36" s="34" customFormat="1">
      <c r="S1253" s="1720"/>
      <c r="T1253" s="1720"/>
      <c r="U1253" s="1720"/>
      <c r="V1253" s="1720"/>
      <c r="X1253" s="1720"/>
      <c r="Y1253" s="1720"/>
      <c r="Z1253" s="1720"/>
      <c r="AA1253" s="1720"/>
      <c r="AB1253" s="54"/>
      <c r="AC1253" s="54"/>
      <c r="AD1253" s="54"/>
      <c r="AE1253" s="54"/>
      <c r="AF1253" s="54"/>
      <c r="AG1253" s="54"/>
      <c r="AH1253" s="54"/>
      <c r="AI1253" s="54"/>
      <c r="AJ1253" s="54"/>
    </row>
    <row r="1254" spans="19:36" s="34" customFormat="1">
      <c r="S1254" s="1720"/>
      <c r="T1254" s="1720"/>
      <c r="U1254" s="1720"/>
      <c r="V1254" s="1720"/>
      <c r="X1254" s="1720"/>
      <c r="Y1254" s="1720"/>
      <c r="Z1254" s="1720"/>
      <c r="AA1254" s="1720"/>
      <c r="AB1254" s="54"/>
      <c r="AC1254" s="54"/>
      <c r="AD1254" s="54"/>
      <c r="AE1254" s="54"/>
      <c r="AF1254" s="54"/>
      <c r="AG1254" s="54"/>
      <c r="AH1254" s="54"/>
      <c r="AI1254" s="54"/>
      <c r="AJ1254" s="54"/>
    </row>
    <row r="1255" spans="19:36" s="34" customFormat="1">
      <c r="S1255" s="1720"/>
      <c r="T1255" s="1720"/>
      <c r="U1255" s="1720"/>
      <c r="V1255" s="1720"/>
      <c r="X1255" s="1720"/>
      <c r="Y1255" s="1720"/>
      <c r="Z1255" s="1720"/>
      <c r="AA1255" s="1720"/>
      <c r="AB1255" s="54"/>
      <c r="AC1255" s="54"/>
      <c r="AD1255" s="54"/>
      <c r="AE1255" s="54"/>
      <c r="AF1255" s="54"/>
      <c r="AG1255" s="54"/>
      <c r="AH1255" s="54"/>
      <c r="AI1255" s="54"/>
      <c r="AJ1255" s="54"/>
    </row>
    <row r="1256" spans="19:36" s="34" customFormat="1">
      <c r="S1256" s="1720"/>
      <c r="T1256" s="1720"/>
      <c r="U1256" s="1720"/>
      <c r="V1256" s="1720"/>
      <c r="X1256" s="1720"/>
      <c r="Y1256" s="1720"/>
      <c r="Z1256" s="1720"/>
      <c r="AA1256" s="1720"/>
      <c r="AB1256" s="54"/>
      <c r="AC1256" s="54"/>
      <c r="AD1256" s="54"/>
      <c r="AE1256" s="54"/>
      <c r="AF1256" s="54"/>
      <c r="AG1256" s="54"/>
      <c r="AH1256" s="54"/>
      <c r="AI1256" s="54"/>
      <c r="AJ1256" s="54"/>
    </row>
    <row r="1257" spans="19:36" s="34" customFormat="1">
      <c r="S1257" s="1720"/>
      <c r="T1257" s="1720"/>
      <c r="U1257" s="1720"/>
      <c r="V1257" s="1720"/>
      <c r="X1257" s="1720"/>
      <c r="Y1257" s="1720"/>
      <c r="Z1257" s="1720"/>
      <c r="AA1257" s="1720"/>
      <c r="AB1257" s="54"/>
      <c r="AC1257" s="54"/>
      <c r="AD1257" s="54"/>
      <c r="AE1257" s="54"/>
      <c r="AF1257" s="54"/>
      <c r="AG1257" s="54"/>
      <c r="AH1257" s="54"/>
      <c r="AI1257" s="54"/>
      <c r="AJ1257" s="54"/>
    </row>
    <row r="1258" spans="19:36" s="34" customFormat="1">
      <c r="S1258" s="1720"/>
      <c r="T1258" s="1720"/>
      <c r="U1258" s="1720"/>
      <c r="V1258" s="1720"/>
      <c r="X1258" s="1720"/>
      <c r="Y1258" s="1720"/>
      <c r="Z1258" s="1720"/>
      <c r="AA1258" s="1720"/>
      <c r="AB1258" s="54"/>
      <c r="AC1258" s="54"/>
      <c r="AD1258" s="54"/>
      <c r="AE1258" s="54"/>
      <c r="AF1258" s="54"/>
      <c r="AG1258" s="54"/>
      <c r="AH1258" s="54"/>
      <c r="AI1258" s="54"/>
      <c r="AJ1258" s="54"/>
    </row>
    <row r="1259" spans="19:36" s="34" customFormat="1">
      <c r="S1259" s="1720"/>
      <c r="T1259" s="1720"/>
      <c r="U1259" s="1720"/>
      <c r="V1259" s="1720"/>
      <c r="X1259" s="1720"/>
      <c r="Y1259" s="1720"/>
      <c r="Z1259" s="1720"/>
      <c r="AA1259" s="1720"/>
      <c r="AB1259" s="54"/>
      <c r="AC1259" s="54"/>
      <c r="AD1259" s="54"/>
      <c r="AE1259" s="54"/>
      <c r="AF1259" s="54"/>
      <c r="AG1259" s="54"/>
      <c r="AH1259" s="54"/>
      <c r="AI1259" s="54"/>
      <c r="AJ1259" s="54"/>
    </row>
    <row r="1260" spans="19:36" s="34" customFormat="1">
      <c r="S1260" s="1720"/>
      <c r="T1260" s="1720"/>
      <c r="U1260" s="1720"/>
      <c r="V1260" s="1720"/>
      <c r="X1260" s="1720"/>
      <c r="Y1260" s="1720"/>
      <c r="Z1260" s="1720"/>
      <c r="AA1260" s="1720"/>
      <c r="AB1260" s="54"/>
      <c r="AC1260" s="54"/>
      <c r="AD1260" s="54"/>
      <c r="AE1260" s="54"/>
      <c r="AF1260" s="54"/>
      <c r="AG1260" s="54"/>
      <c r="AH1260" s="54"/>
      <c r="AI1260" s="54"/>
      <c r="AJ1260" s="54"/>
    </row>
    <row r="1261" spans="19:36" s="34" customFormat="1">
      <c r="S1261" s="1720"/>
      <c r="T1261" s="1720"/>
      <c r="U1261" s="1720"/>
      <c r="V1261" s="1720"/>
      <c r="X1261" s="1720"/>
      <c r="Y1261" s="1720"/>
      <c r="Z1261" s="1720"/>
      <c r="AA1261" s="1720"/>
      <c r="AB1261" s="54"/>
      <c r="AC1261" s="54"/>
      <c r="AD1261" s="54"/>
      <c r="AE1261" s="54"/>
      <c r="AF1261" s="54"/>
      <c r="AG1261" s="54"/>
      <c r="AH1261" s="54"/>
      <c r="AI1261" s="54"/>
      <c r="AJ1261" s="54"/>
    </row>
    <row r="1262" spans="19:36" s="34" customFormat="1">
      <c r="S1262" s="1720"/>
      <c r="T1262" s="1720"/>
      <c r="U1262" s="1720"/>
      <c r="V1262" s="1720"/>
      <c r="X1262" s="1720"/>
      <c r="Y1262" s="1720"/>
      <c r="Z1262" s="1720"/>
      <c r="AA1262" s="1720"/>
      <c r="AB1262" s="54"/>
      <c r="AC1262" s="54"/>
      <c r="AD1262" s="54"/>
      <c r="AE1262" s="54"/>
      <c r="AF1262" s="54"/>
      <c r="AG1262" s="54"/>
      <c r="AH1262" s="54"/>
      <c r="AI1262" s="54"/>
      <c r="AJ1262" s="54"/>
    </row>
    <row r="1263" spans="19:36" s="34" customFormat="1">
      <c r="S1263" s="1720"/>
      <c r="T1263" s="1720"/>
      <c r="U1263" s="1720"/>
      <c r="V1263" s="1720"/>
      <c r="X1263" s="1720"/>
      <c r="Y1263" s="1720"/>
      <c r="Z1263" s="1720"/>
      <c r="AA1263" s="1720"/>
      <c r="AB1263" s="54"/>
      <c r="AC1263" s="54"/>
      <c r="AD1263" s="54"/>
      <c r="AE1263" s="54"/>
      <c r="AF1263" s="54"/>
      <c r="AG1263" s="54"/>
      <c r="AH1263" s="54"/>
      <c r="AI1263" s="54"/>
      <c r="AJ1263" s="54"/>
    </row>
    <row r="1264" spans="19:36" s="34" customFormat="1">
      <c r="S1264" s="1720"/>
      <c r="T1264" s="1720"/>
      <c r="U1264" s="1720"/>
      <c r="V1264" s="1720"/>
      <c r="X1264" s="1720"/>
      <c r="Y1264" s="1720"/>
      <c r="Z1264" s="1720"/>
      <c r="AA1264" s="1720"/>
      <c r="AB1264" s="54"/>
      <c r="AC1264" s="54"/>
      <c r="AD1264" s="54"/>
      <c r="AE1264" s="54"/>
      <c r="AF1264" s="54"/>
      <c r="AG1264" s="54"/>
      <c r="AH1264" s="54"/>
      <c r="AI1264" s="54"/>
      <c r="AJ1264" s="54"/>
    </row>
    <row r="1265" spans="19:36" s="34" customFormat="1">
      <c r="S1265" s="1720"/>
      <c r="T1265" s="1720"/>
      <c r="U1265" s="1720"/>
      <c r="V1265" s="1720"/>
      <c r="X1265" s="1720"/>
      <c r="Y1265" s="1720"/>
      <c r="Z1265" s="1720"/>
      <c r="AA1265" s="1720"/>
      <c r="AB1265" s="54"/>
      <c r="AC1265" s="54"/>
      <c r="AD1265" s="54"/>
      <c r="AE1265" s="54"/>
      <c r="AF1265" s="54"/>
      <c r="AG1265" s="54"/>
      <c r="AH1265" s="54"/>
      <c r="AI1265" s="54"/>
      <c r="AJ1265" s="54"/>
    </row>
    <row r="1266" spans="19:36" s="34" customFormat="1">
      <c r="S1266" s="1720"/>
      <c r="T1266" s="1720"/>
      <c r="U1266" s="1720"/>
      <c r="V1266" s="1720"/>
      <c r="X1266" s="1720"/>
      <c r="Y1266" s="1720"/>
      <c r="Z1266" s="1720"/>
      <c r="AA1266" s="1720"/>
      <c r="AB1266" s="54"/>
      <c r="AC1266" s="54"/>
      <c r="AD1266" s="54"/>
      <c r="AE1266" s="54"/>
      <c r="AF1266" s="54"/>
      <c r="AG1266" s="54"/>
      <c r="AH1266" s="54"/>
      <c r="AI1266" s="54"/>
      <c r="AJ1266" s="54"/>
    </row>
    <row r="1267" spans="19:36" s="34" customFormat="1">
      <c r="S1267" s="1720"/>
      <c r="T1267" s="1720"/>
      <c r="U1267" s="1720"/>
      <c r="V1267" s="1720"/>
      <c r="X1267" s="1720"/>
      <c r="Y1267" s="1720"/>
      <c r="Z1267" s="1720"/>
      <c r="AA1267" s="1720"/>
      <c r="AB1267" s="54"/>
      <c r="AC1267" s="54"/>
      <c r="AD1267" s="54"/>
      <c r="AE1267" s="54"/>
      <c r="AF1267" s="54"/>
      <c r="AG1267" s="54"/>
      <c r="AH1267" s="54"/>
      <c r="AI1267" s="54"/>
      <c r="AJ1267" s="54"/>
    </row>
    <row r="1268" spans="19:36" s="34" customFormat="1">
      <c r="S1268" s="1720"/>
      <c r="T1268" s="1720"/>
      <c r="U1268" s="1720"/>
      <c r="V1268" s="1720"/>
      <c r="X1268" s="1720"/>
      <c r="Y1268" s="1720"/>
      <c r="Z1268" s="1720"/>
      <c r="AA1268" s="1720"/>
      <c r="AB1268" s="54"/>
      <c r="AC1268" s="54"/>
      <c r="AD1268" s="54"/>
      <c r="AE1268" s="54"/>
      <c r="AF1268" s="54"/>
      <c r="AG1268" s="54"/>
      <c r="AH1268" s="54"/>
      <c r="AI1268" s="54"/>
      <c r="AJ1268" s="54"/>
    </row>
    <row r="1269" spans="19:36" s="34" customFormat="1">
      <c r="S1269" s="1720"/>
      <c r="T1269" s="1720"/>
      <c r="U1269" s="1720"/>
      <c r="V1269" s="1720"/>
      <c r="X1269" s="1720"/>
      <c r="Y1269" s="1720"/>
      <c r="Z1269" s="1720"/>
      <c r="AA1269" s="1720"/>
      <c r="AB1269" s="54"/>
      <c r="AC1269" s="54"/>
      <c r="AD1269" s="54"/>
      <c r="AE1269" s="54"/>
      <c r="AF1269" s="54"/>
      <c r="AG1269" s="54"/>
      <c r="AH1269" s="54"/>
      <c r="AI1269" s="54"/>
      <c r="AJ1269" s="54"/>
    </row>
    <row r="1270" spans="19:36" s="34" customFormat="1">
      <c r="S1270" s="1720"/>
      <c r="T1270" s="1720"/>
      <c r="U1270" s="1720"/>
      <c r="V1270" s="1720"/>
      <c r="X1270" s="1720"/>
      <c r="Y1270" s="1720"/>
      <c r="Z1270" s="1720"/>
      <c r="AA1270" s="1720"/>
      <c r="AB1270" s="54"/>
      <c r="AC1270" s="54"/>
      <c r="AD1270" s="54"/>
      <c r="AE1270" s="54"/>
      <c r="AF1270" s="54"/>
      <c r="AG1270" s="54"/>
      <c r="AH1270" s="54"/>
      <c r="AI1270" s="54"/>
      <c r="AJ1270" s="54"/>
    </row>
    <row r="1271" spans="19:36" s="34" customFormat="1">
      <c r="S1271" s="1720"/>
      <c r="T1271" s="1720"/>
      <c r="U1271" s="1720"/>
      <c r="V1271" s="1720"/>
      <c r="X1271" s="1720"/>
      <c r="Y1271" s="1720"/>
      <c r="Z1271" s="1720"/>
      <c r="AA1271" s="1720"/>
      <c r="AB1271" s="54"/>
      <c r="AC1271" s="54"/>
      <c r="AD1271" s="54"/>
      <c r="AE1271" s="54"/>
      <c r="AF1271" s="54"/>
      <c r="AG1271" s="54"/>
      <c r="AH1271" s="54"/>
      <c r="AI1271" s="54"/>
      <c r="AJ1271" s="54"/>
    </row>
    <row r="1272" spans="19:36" s="34" customFormat="1">
      <c r="S1272" s="1720"/>
      <c r="T1272" s="1720"/>
      <c r="U1272" s="1720"/>
      <c r="V1272" s="1720"/>
      <c r="X1272" s="1720"/>
      <c r="Y1272" s="1720"/>
      <c r="Z1272" s="1720"/>
      <c r="AA1272" s="1720"/>
      <c r="AB1272" s="54"/>
      <c r="AC1272" s="54"/>
      <c r="AD1272" s="54"/>
      <c r="AE1272" s="54"/>
      <c r="AF1272" s="54"/>
      <c r="AG1272" s="54"/>
      <c r="AH1272" s="54"/>
      <c r="AI1272" s="54"/>
      <c r="AJ1272" s="54"/>
    </row>
    <row r="1273" spans="19:36" s="34" customFormat="1">
      <c r="S1273" s="1720"/>
      <c r="T1273" s="1720"/>
      <c r="U1273" s="1720"/>
      <c r="V1273" s="1720"/>
      <c r="X1273" s="1720"/>
      <c r="Y1273" s="1720"/>
      <c r="Z1273" s="1720"/>
      <c r="AA1273" s="1720"/>
      <c r="AB1273" s="54"/>
      <c r="AC1273" s="54"/>
      <c r="AD1273" s="54"/>
      <c r="AE1273" s="54"/>
      <c r="AF1273" s="54"/>
      <c r="AG1273" s="54"/>
      <c r="AH1273" s="54"/>
      <c r="AI1273" s="54"/>
      <c r="AJ1273" s="54"/>
    </row>
    <row r="1274" spans="19:36" s="34" customFormat="1">
      <c r="S1274" s="1720"/>
      <c r="T1274" s="1720"/>
      <c r="U1274" s="1720"/>
      <c r="V1274" s="1720"/>
      <c r="X1274" s="1720"/>
      <c r="Y1274" s="1720"/>
      <c r="Z1274" s="1720"/>
      <c r="AA1274" s="1720"/>
      <c r="AB1274" s="54"/>
      <c r="AC1274" s="54"/>
      <c r="AD1274" s="54"/>
      <c r="AE1274" s="54"/>
      <c r="AF1274" s="54"/>
      <c r="AG1274" s="54"/>
      <c r="AH1274" s="54"/>
      <c r="AI1274" s="54"/>
      <c r="AJ1274" s="54"/>
    </row>
    <row r="1275" spans="19:36" s="34" customFormat="1">
      <c r="S1275" s="1720"/>
      <c r="T1275" s="1720"/>
      <c r="U1275" s="1720"/>
      <c r="V1275" s="1720"/>
      <c r="X1275" s="1720"/>
      <c r="Y1275" s="1720"/>
      <c r="Z1275" s="1720"/>
      <c r="AA1275" s="1720"/>
      <c r="AB1275" s="54"/>
      <c r="AC1275" s="54"/>
      <c r="AD1275" s="54"/>
      <c r="AE1275" s="54"/>
      <c r="AF1275" s="54"/>
      <c r="AG1275" s="54"/>
      <c r="AH1275" s="54"/>
      <c r="AI1275" s="54"/>
      <c r="AJ1275" s="54"/>
    </row>
    <row r="1276" spans="19:36" s="34" customFormat="1">
      <c r="S1276" s="1720"/>
      <c r="T1276" s="1720"/>
      <c r="U1276" s="1720"/>
      <c r="V1276" s="1720"/>
      <c r="X1276" s="1720"/>
      <c r="Y1276" s="1720"/>
      <c r="Z1276" s="1720"/>
      <c r="AA1276" s="1720"/>
      <c r="AB1276" s="54"/>
      <c r="AC1276" s="54"/>
      <c r="AD1276" s="54"/>
      <c r="AE1276" s="54"/>
      <c r="AF1276" s="54"/>
      <c r="AG1276" s="54"/>
      <c r="AH1276" s="54"/>
      <c r="AI1276" s="54"/>
      <c r="AJ1276" s="54"/>
    </row>
    <row r="1277" spans="19:36" s="34" customFormat="1">
      <c r="S1277" s="1720"/>
      <c r="T1277" s="1720"/>
      <c r="U1277" s="1720"/>
      <c r="V1277" s="1720"/>
      <c r="X1277" s="1720"/>
      <c r="Y1277" s="1720"/>
      <c r="Z1277" s="1720"/>
      <c r="AA1277" s="1720"/>
      <c r="AB1277" s="54"/>
      <c r="AC1277" s="54"/>
      <c r="AD1277" s="54"/>
      <c r="AE1277" s="54"/>
      <c r="AF1277" s="54"/>
      <c r="AG1277" s="54"/>
      <c r="AH1277" s="54"/>
      <c r="AI1277" s="54"/>
      <c r="AJ1277" s="54"/>
    </row>
    <row r="1278" spans="19:36" s="34" customFormat="1">
      <c r="S1278" s="1720"/>
      <c r="T1278" s="1720"/>
      <c r="U1278" s="1720"/>
      <c r="V1278" s="1720"/>
      <c r="X1278" s="1720"/>
      <c r="Y1278" s="1720"/>
      <c r="Z1278" s="1720"/>
      <c r="AA1278" s="1720"/>
      <c r="AB1278" s="54"/>
      <c r="AC1278" s="54"/>
      <c r="AD1278" s="54"/>
      <c r="AE1278" s="54"/>
      <c r="AF1278" s="54"/>
      <c r="AG1278" s="54"/>
      <c r="AH1278" s="54"/>
      <c r="AI1278" s="54"/>
      <c r="AJ1278" s="54"/>
    </row>
    <row r="1279" spans="19:36" s="34" customFormat="1">
      <c r="S1279" s="1720"/>
      <c r="T1279" s="1720"/>
      <c r="U1279" s="1720"/>
      <c r="V1279" s="1720"/>
      <c r="X1279" s="1720"/>
      <c r="Y1279" s="1720"/>
      <c r="Z1279" s="1720"/>
      <c r="AA1279" s="1720"/>
      <c r="AB1279" s="54"/>
      <c r="AC1279" s="54"/>
      <c r="AD1279" s="54"/>
      <c r="AE1279" s="54"/>
      <c r="AF1279" s="54"/>
      <c r="AG1279" s="54"/>
      <c r="AH1279" s="54"/>
      <c r="AI1279" s="54"/>
      <c r="AJ1279" s="54"/>
    </row>
    <row r="1280" spans="19:36" s="34" customFormat="1">
      <c r="S1280" s="1720"/>
      <c r="T1280" s="1720"/>
      <c r="U1280" s="1720"/>
      <c r="V1280" s="1720"/>
      <c r="X1280" s="1720"/>
      <c r="Y1280" s="1720"/>
      <c r="Z1280" s="1720"/>
      <c r="AA1280" s="1720"/>
      <c r="AB1280" s="54"/>
      <c r="AC1280" s="54"/>
      <c r="AD1280" s="54"/>
      <c r="AE1280" s="54"/>
      <c r="AF1280" s="54"/>
      <c r="AG1280" s="54"/>
      <c r="AH1280" s="54"/>
      <c r="AI1280" s="54"/>
      <c r="AJ1280" s="54"/>
    </row>
    <row r="1281" spans="19:36" s="34" customFormat="1">
      <c r="S1281" s="1720"/>
      <c r="T1281" s="1720"/>
      <c r="U1281" s="1720"/>
      <c r="V1281" s="1720"/>
      <c r="X1281" s="1720"/>
      <c r="Y1281" s="1720"/>
      <c r="Z1281" s="1720"/>
      <c r="AA1281" s="1720"/>
      <c r="AB1281" s="54"/>
      <c r="AC1281" s="54"/>
      <c r="AD1281" s="54"/>
      <c r="AE1281" s="54"/>
      <c r="AF1281" s="54"/>
      <c r="AG1281" s="54"/>
      <c r="AH1281" s="54"/>
      <c r="AI1281" s="54"/>
      <c r="AJ1281" s="54"/>
    </row>
    <row r="1282" spans="19:36" s="34" customFormat="1">
      <c r="S1282" s="1720"/>
      <c r="T1282" s="1720"/>
      <c r="U1282" s="1720"/>
      <c r="V1282" s="1720"/>
      <c r="X1282" s="1720"/>
      <c r="Y1282" s="1720"/>
      <c r="Z1282" s="1720"/>
      <c r="AA1282" s="1720"/>
      <c r="AB1282" s="54"/>
      <c r="AC1282" s="54"/>
      <c r="AD1282" s="54"/>
      <c r="AE1282" s="54"/>
      <c r="AF1282" s="54"/>
      <c r="AG1282" s="54"/>
      <c r="AH1282" s="54"/>
      <c r="AI1282" s="54"/>
      <c r="AJ1282" s="54"/>
    </row>
    <row r="1283" spans="19:36" s="34" customFormat="1">
      <c r="S1283" s="1720"/>
      <c r="T1283" s="1720"/>
      <c r="U1283" s="1720"/>
      <c r="V1283" s="1720"/>
      <c r="X1283" s="1720"/>
      <c r="Y1283" s="1720"/>
      <c r="Z1283" s="1720"/>
      <c r="AA1283" s="1720"/>
      <c r="AB1283" s="54"/>
      <c r="AC1283" s="54"/>
      <c r="AD1283" s="54"/>
      <c r="AE1283" s="54"/>
      <c r="AF1283" s="54"/>
      <c r="AG1283" s="54"/>
      <c r="AH1283" s="54"/>
      <c r="AI1283" s="54"/>
      <c r="AJ1283" s="54"/>
    </row>
    <row r="1284" spans="19:36" s="34" customFormat="1">
      <c r="S1284" s="1720"/>
      <c r="T1284" s="1720"/>
      <c r="U1284" s="1720"/>
      <c r="V1284" s="1720"/>
      <c r="X1284" s="1720"/>
      <c r="Y1284" s="1720"/>
      <c r="Z1284" s="1720"/>
      <c r="AA1284" s="1720"/>
      <c r="AB1284" s="54"/>
      <c r="AC1284" s="54"/>
      <c r="AD1284" s="54"/>
      <c r="AE1284" s="54"/>
      <c r="AF1284" s="54"/>
      <c r="AG1284" s="54"/>
      <c r="AH1284" s="54"/>
      <c r="AI1284" s="54"/>
      <c r="AJ1284" s="54"/>
    </row>
    <row r="1285" spans="19:36" s="34" customFormat="1">
      <c r="S1285" s="1720"/>
      <c r="T1285" s="1720"/>
      <c r="U1285" s="1720"/>
      <c r="V1285" s="1720"/>
      <c r="X1285" s="1720"/>
      <c r="Y1285" s="1720"/>
      <c r="Z1285" s="1720"/>
      <c r="AA1285" s="1720"/>
      <c r="AB1285" s="54"/>
      <c r="AC1285" s="54"/>
      <c r="AD1285" s="54"/>
      <c r="AE1285" s="54"/>
      <c r="AF1285" s="54"/>
      <c r="AG1285" s="54"/>
      <c r="AH1285" s="54"/>
      <c r="AI1285" s="54"/>
      <c r="AJ1285" s="54"/>
    </row>
    <row r="1286" spans="19:36" s="34" customFormat="1">
      <c r="S1286" s="1720"/>
      <c r="T1286" s="1720"/>
      <c r="U1286" s="1720"/>
      <c r="V1286" s="1720"/>
      <c r="X1286" s="1720"/>
      <c r="Y1286" s="1720"/>
      <c r="Z1286" s="1720"/>
      <c r="AA1286" s="1720"/>
      <c r="AB1286" s="54"/>
      <c r="AC1286" s="54"/>
      <c r="AD1286" s="54"/>
      <c r="AE1286" s="54"/>
      <c r="AF1286" s="54"/>
      <c r="AG1286" s="54"/>
      <c r="AH1286" s="54"/>
      <c r="AI1286" s="54"/>
      <c r="AJ1286" s="54"/>
    </row>
    <row r="1287" spans="19:36" s="34" customFormat="1">
      <c r="S1287" s="1720"/>
      <c r="T1287" s="1720"/>
      <c r="U1287" s="1720"/>
      <c r="V1287" s="1720"/>
      <c r="X1287" s="1720"/>
      <c r="Y1287" s="1720"/>
      <c r="Z1287" s="1720"/>
      <c r="AA1287" s="1720"/>
      <c r="AB1287" s="54"/>
      <c r="AC1287" s="54"/>
      <c r="AD1287" s="54"/>
      <c r="AE1287" s="54"/>
      <c r="AF1287" s="54"/>
      <c r="AG1287" s="54"/>
      <c r="AH1287" s="54"/>
      <c r="AI1287" s="54"/>
      <c r="AJ1287" s="54"/>
    </row>
    <row r="1288" spans="19:36" s="34" customFormat="1">
      <c r="S1288" s="1720"/>
      <c r="T1288" s="1720"/>
      <c r="U1288" s="1720"/>
      <c r="V1288" s="1720"/>
      <c r="X1288" s="1720"/>
      <c r="Y1288" s="1720"/>
      <c r="Z1288" s="1720"/>
      <c r="AA1288" s="1720"/>
      <c r="AB1288" s="54"/>
      <c r="AC1288" s="54"/>
      <c r="AD1288" s="54"/>
      <c r="AE1288" s="54"/>
      <c r="AF1288" s="54"/>
      <c r="AG1288" s="54"/>
      <c r="AH1288" s="54"/>
      <c r="AI1288" s="54"/>
      <c r="AJ1288" s="54"/>
    </row>
    <row r="1289" spans="19:36" s="34" customFormat="1">
      <c r="S1289" s="1720"/>
      <c r="T1289" s="1720"/>
      <c r="U1289" s="1720"/>
      <c r="V1289" s="1720"/>
      <c r="X1289" s="1720"/>
      <c r="Y1289" s="1720"/>
      <c r="Z1289" s="1720"/>
      <c r="AA1289" s="1720"/>
      <c r="AB1289" s="54"/>
      <c r="AC1289" s="54"/>
      <c r="AD1289" s="54"/>
      <c r="AE1289" s="54"/>
      <c r="AF1289" s="54"/>
      <c r="AG1289" s="54"/>
      <c r="AH1289" s="54"/>
      <c r="AI1289" s="54"/>
      <c r="AJ1289" s="54"/>
    </row>
    <row r="1290" spans="19:36" s="34" customFormat="1">
      <c r="S1290" s="1720"/>
      <c r="T1290" s="1720"/>
      <c r="U1290" s="1720"/>
      <c r="V1290" s="1720"/>
      <c r="X1290" s="1720"/>
      <c r="Y1290" s="1720"/>
      <c r="Z1290" s="1720"/>
      <c r="AA1290" s="1720"/>
      <c r="AB1290" s="54"/>
      <c r="AC1290" s="54"/>
      <c r="AD1290" s="54"/>
      <c r="AE1290" s="54"/>
      <c r="AF1290" s="54"/>
      <c r="AG1290" s="54"/>
      <c r="AH1290" s="54"/>
      <c r="AI1290" s="54"/>
      <c r="AJ1290" s="54"/>
    </row>
    <row r="1291" spans="19:36" s="34" customFormat="1">
      <c r="S1291" s="1720"/>
      <c r="T1291" s="1720"/>
      <c r="U1291" s="1720"/>
      <c r="V1291" s="1720"/>
      <c r="X1291" s="1720"/>
      <c r="Y1291" s="1720"/>
      <c r="Z1291" s="1720"/>
      <c r="AA1291" s="1720"/>
      <c r="AB1291" s="54"/>
      <c r="AC1291" s="54"/>
      <c r="AD1291" s="54"/>
      <c r="AE1291" s="54"/>
      <c r="AF1291" s="54"/>
      <c r="AG1291" s="54"/>
      <c r="AH1291" s="54"/>
      <c r="AI1291" s="54"/>
      <c r="AJ1291" s="54"/>
    </row>
    <row r="1292" spans="19:36" s="34" customFormat="1">
      <c r="S1292" s="1720"/>
      <c r="T1292" s="1720"/>
      <c r="U1292" s="1720"/>
      <c r="V1292" s="1720"/>
      <c r="X1292" s="1720"/>
      <c r="Y1292" s="1720"/>
      <c r="Z1292" s="1720"/>
      <c r="AA1292" s="1720"/>
      <c r="AB1292" s="54"/>
      <c r="AC1292" s="54"/>
      <c r="AD1292" s="54"/>
      <c r="AE1292" s="54"/>
      <c r="AF1292" s="54"/>
      <c r="AG1292" s="54"/>
      <c r="AH1292" s="54"/>
      <c r="AI1292" s="54"/>
      <c r="AJ1292" s="54"/>
    </row>
    <row r="1293" spans="19:36" s="34" customFormat="1">
      <c r="S1293" s="1720"/>
      <c r="T1293" s="1720"/>
      <c r="U1293" s="1720"/>
      <c r="V1293" s="1720"/>
      <c r="X1293" s="1720"/>
      <c r="Y1293" s="1720"/>
      <c r="Z1293" s="1720"/>
      <c r="AA1293" s="1720"/>
      <c r="AB1293" s="54"/>
      <c r="AC1293" s="54"/>
      <c r="AD1293" s="54"/>
      <c r="AE1293" s="54"/>
      <c r="AF1293" s="54"/>
      <c r="AG1293" s="54"/>
      <c r="AH1293" s="54"/>
      <c r="AI1293" s="54"/>
      <c r="AJ1293" s="54"/>
    </row>
    <row r="1294" spans="19:36" s="34" customFormat="1">
      <c r="S1294" s="1720"/>
      <c r="T1294" s="1720"/>
      <c r="U1294" s="1720"/>
      <c r="V1294" s="1720"/>
      <c r="X1294" s="1720"/>
      <c r="Y1294" s="1720"/>
      <c r="Z1294" s="1720"/>
      <c r="AA1294" s="1720"/>
      <c r="AB1294" s="54"/>
      <c r="AC1294" s="54"/>
      <c r="AD1294" s="54"/>
      <c r="AE1294" s="54"/>
      <c r="AF1294" s="54"/>
      <c r="AG1294" s="54"/>
      <c r="AH1294" s="54"/>
      <c r="AI1294" s="54"/>
      <c r="AJ1294" s="54"/>
    </row>
    <row r="1295" spans="19:36" s="34" customFormat="1">
      <c r="S1295" s="1720"/>
      <c r="T1295" s="1720"/>
      <c r="U1295" s="1720"/>
      <c r="V1295" s="1720"/>
      <c r="X1295" s="1720"/>
      <c r="Y1295" s="1720"/>
      <c r="Z1295" s="1720"/>
      <c r="AA1295" s="1720"/>
      <c r="AB1295" s="54"/>
      <c r="AC1295" s="54"/>
      <c r="AD1295" s="54"/>
      <c r="AE1295" s="54"/>
      <c r="AF1295" s="54"/>
      <c r="AG1295" s="54"/>
      <c r="AH1295" s="54"/>
      <c r="AI1295" s="54"/>
      <c r="AJ1295" s="54"/>
    </row>
    <row r="1296" spans="19:36" s="34" customFormat="1">
      <c r="S1296" s="1720"/>
      <c r="T1296" s="1720"/>
      <c r="U1296" s="1720"/>
      <c r="V1296" s="1720"/>
      <c r="X1296" s="1720"/>
      <c r="Y1296" s="1720"/>
      <c r="Z1296" s="1720"/>
      <c r="AA1296" s="1720"/>
      <c r="AB1296" s="54"/>
      <c r="AC1296" s="54"/>
      <c r="AD1296" s="54"/>
      <c r="AE1296" s="54"/>
      <c r="AF1296" s="54"/>
      <c r="AG1296" s="54"/>
      <c r="AH1296" s="54"/>
      <c r="AI1296" s="54"/>
      <c r="AJ1296" s="54"/>
    </row>
    <row r="1297" spans="19:36" s="34" customFormat="1">
      <c r="S1297" s="1720"/>
      <c r="T1297" s="1720"/>
      <c r="U1297" s="1720"/>
      <c r="V1297" s="1720"/>
      <c r="X1297" s="1720"/>
      <c r="Y1297" s="1720"/>
      <c r="Z1297" s="1720"/>
      <c r="AA1297" s="1720"/>
      <c r="AB1297" s="54"/>
      <c r="AC1297" s="54"/>
      <c r="AD1297" s="54"/>
      <c r="AE1297" s="54"/>
      <c r="AF1297" s="54"/>
      <c r="AG1297" s="54"/>
      <c r="AH1297" s="54"/>
      <c r="AI1297" s="54"/>
      <c r="AJ1297" s="54"/>
    </row>
    <row r="1298" spans="19:36" s="34" customFormat="1">
      <c r="S1298" s="1720"/>
      <c r="T1298" s="1720"/>
      <c r="U1298" s="1720"/>
      <c r="V1298" s="1720"/>
      <c r="X1298" s="1720"/>
      <c r="Y1298" s="1720"/>
      <c r="Z1298" s="1720"/>
      <c r="AA1298" s="1720"/>
      <c r="AB1298" s="54"/>
      <c r="AC1298" s="54"/>
      <c r="AD1298" s="54"/>
      <c r="AE1298" s="54"/>
      <c r="AF1298" s="54"/>
      <c r="AG1298" s="54"/>
      <c r="AH1298" s="54"/>
      <c r="AI1298" s="54"/>
      <c r="AJ1298" s="54"/>
    </row>
    <row r="1299" spans="19:36" s="34" customFormat="1">
      <c r="S1299" s="1720"/>
      <c r="T1299" s="1720"/>
      <c r="U1299" s="1720"/>
      <c r="V1299" s="1720"/>
      <c r="X1299" s="1720"/>
      <c r="Y1299" s="1720"/>
      <c r="Z1299" s="1720"/>
      <c r="AA1299" s="1720"/>
      <c r="AB1299" s="54"/>
      <c r="AC1299" s="54"/>
      <c r="AD1299" s="54"/>
      <c r="AE1299" s="54"/>
      <c r="AF1299" s="54"/>
      <c r="AG1299" s="54"/>
      <c r="AH1299" s="54"/>
      <c r="AI1299" s="54"/>
      <c r="AJ1299" s="54"/>
    </row>
    <row r="1300" spans="19:36" s="34" customFormat="1">
      <c r="S1300" s="1720"/>
      <c r="T1300" s="1720"/>
      <c r="U1300" s="1720"/>
      <c r="V1300" s="1720"/>
      <c r="X1300" s="1720"/>
      <c r="Y1300" s="1720"/>
      <c r="Z1300" s="1720"/>
      <c r="AA1300" s="1720"/>
      <c r="AB1300" s="54"/>
      <c r="AC1300" s="54"/>
      <c r="AD1300" s="54"/>
      <c r="AE1300" s="54"/>
      <c r="AF1300" s="54"/>
      <c r="AG1300" s="54"/>
      <c r="AH1300" s="54"/>
      <c r="AI1300" s="54"/>
      <c r="AJ1300" s="54"/>
    </row>
    <row r="1301" spans="19:36" s="34" customFormat="1">
      <c r="S1301" s="1720"/>
      <c r="T1301" s="1720"/>
      <c r="U1301" s="1720"/>
      <c r="V1301" s="1720"/>
      <c r="X1301" s="1720"/>
      <c r="Y1301" s="1720"/>
      <c r="Z1301" s="1720"/>
      <c r="AA1301" s="1720"/>
      <c r="AB1301" s="54"/>
      <c r="AC1301" s="54"/>
      <c r="AD1301" s="54"/>
      <c r="AE1301" s="54"/>
      <c r="AF1301" s="54"/>
      <c r="AG1301" s="54"/>
      <c r="AH1301" s="54"/>
      <c r="AI1301" s="54"/>
      <c r="AJ1301" s="54"/>
    </row>
    <row r="1302" spans="19:36" s="34" customFormat="1">
      <c r="S1302" s="1720"/>
      <c r="T1302" s="1720"/>
      <c r="U1302" s="1720"/>
      <c r="V1302" s="1720"/>
      <c r="X1302" s="1720"/>
      <c r="Y1302" s="1720"/>
      <c r="Z1302" s="1720"/>
      <c r="AA1302" s="1720"/>
      <c r="AB1302" s="54"/>
      <c r="AC1302" s="54"/>
      <c r="AD1302" s="54"/>
      <c r="AE1302" s="54"/>
      <c r="AF1302" s="54"/>
      <c r="AG1302" s="54"/>
      <c r="AH1302" s="54"/>
      <c r="AI1302" s="54"/>
      <c r="AJ1302" s="54"/>
    </row>
    <row r="1303" spans="19:36" s="34" customFormat="1">
      <c r="S1303" s="1720"/>
      <c r="T1303" s="1720"/>
      <c r="U1303" s="1720"/>
      <c r="V1303" s="1720"/>
      <c r="X1303" s="1720"/>
      <c r="Y1303" s="1720"/>
      <c r="Z1303" s="1720"/>
      <c r="AA1303" s="1720"/>
      <c r="AB1303" s="54"/>
      <c r="AC1303" s="54"/>
      <c r="AD1303" s="54"/>
      <c r="AE1303" s="54"/>
      <c r="AF1303" s="54"/>
      <c r="AG1303" s="54"/>
      <c r="AH1303" s="54"/>
      <c r="AI1303" s="54"/>
      <c r="AJ1303" s="54"/>
    </row>
    <row r="1304" spans="19:36" s="34" customFormat="1">
      <c r="S1304" s="1720"/>
      <c r="T1304" s="1720"/>
      <c r="U1304" s="1720"/>
      <c r="V1304" s="1720"/>
      <c r="X1304" s="1720"/>
      <c r="Y1304" s="1720"/>
      <c r="Z1304" s="1720"/>
      <c r="AA1304" s="1720"/>
      <c r="AB1304" s="54"/>
      <c r="AC1304" s="54"/>
      <c r="AD1304" s="54"/>
      <c r="AE1304" s="54"/>
      <c r="AF1304" s="54"/>
      <c r="AG1304" s="54"/>
      <c r="AH1304" s="54"/>
      <c r="AI1304" s="54"/>
      <c r="AJ1304" s="54"/>
    </row>
    <row r="1305" spans="19:36" s="34" customFormat="1">
      <c r="S1305" s="1720"/>
      <c r="T1305" s="1720"/>
      <c r="U1305" s="1720"/>
      <c r="V1305" s="1720"/>
      <c r="X1305" s="1720"/>
      <c r="Y1305" s="1720"/>
      <c r="Z1305" s="1720"/>
      <c r="AA1305" s="1720"/>
      <c r="AB1305" s="54"/>
      <c r="AC1305" s="54"/>
      <c r="AD1305" s="54"/>
      <c r="AE1305" s="54"/>
      <c r="AF1305" s="54"/>
      <c r="AG1305" s="54"/>
      <c r="AH1305" s="54"/>
      <c r="AI1305" s="54"/>
      <c r="AJ1305" s="54"/>
    </row>
    <row r="1306" spans="19:36" s="34" customFormat="1">
      <c r="S1306" s="1720"/>
      <c r="T1306" s="1720"/>
      <c r="U1306" s="1720"/>
      <c r="V1306" s="1720"/>
      <c r="X1306" s="1720"/>
      <c r="Y1306" s="1720"/>
      <c r="Z1306" s="1720"/>
      <c r="AA1306" s="1720"/>
      <c r="AB1306" s="54"/>
      <c r="AC1306" s="54"/>
      <c r="AD1306" s="54"/>
      <c r="AE1306" s="54"/>
      <c r="AF1306" s="54"/>
      <c r="AG1306" s="54"/>
      <c r="AH1306" s="54"/>
      <c r="AI1306" s="54"/>
      <c r="AJ1306" s="54"/>
    </row>
    <row r="1307" spans="19:36" s="34" customFormat="1">
      <c r="S1307" s="1720"/>
      <c r="T1307" s="1720"/>
      <c r="U1307" s="1720"/>
      <c r="V1307" s="1720"/>
      <c r="X1307" s="1720"/>
      <c r="Y1307" s="1720"/>
      <c r="Z1307" s="1720"/>
      <c r="AA1307" s="1720"/>
      <c r="AB1307" s="54"/>
      <c r="AC1307" s="54"/>
      <c r="AD1307" s="54"/>
      <c r="AE1307" s="54"/>
      <c r="AF1307" s="54"/>
      <c r="AG1307" s="54"/>
      <c r="AH1307" s="54"/>
      <c r="AI1307" s="54"/>
      <c r="AJ1307" s="54"/>
    </row>
    <row r="1308" spans="19:36" s="34" customFormat="1">
      <c r="S1308" s="1720"/>
      <c r="T1308" s="1720"/>
      <c r="U1308" s="1720"/>
      <c r="V1308" s="1720"/>
      <c r="X1308" s="1720"/>
      <c r="Y1308" s="1720"/>
      <c r="Z1308" s="1720"/>
      <c r="AA1308" s="1720"/>
      <c r="AB1308" s="54"/>
      <c r="AC1308" s="54"/>
      <c r="AD1308" s="54"/>
      <c r="AE1308" s="54"/>
      <c r="AF1308" s="54"/>
      <c r="AG1308" s="54"/>
      <c r="AH1308" s="54"/>
      <c r="AI1308" s="54"/>
      <c r="AJ1308" s="54"/>
    </row>
    <row r="1309" spans="19:36" s="34" customFormat="1">
      <c r="S1309" s="1720"/>
      <c r="T1309" s="1720"/>
      <c r="U1309" s="1720"/>
      <c r="V1309" s="1720"/>
      <c r="X1309" s="1720"/>
      <c r="Y1309" s="1720"/>
      <c r="Z1309" s="1720"/>
      <c r="AA1309" s="1720"/>
      <c r="AB1309" s="54"/>
      <c r="AC1309" s="54"/>
      <c r="AD1309" s="54"/>
      <c r="AE1309" s="54"/>
      <c r="AF1309" s="54"/>
      <c r="AG1309" s="54"/>
      <c r="AH1309" s="54"/>
      <c r="AI1309" s="54"/>
      <c r="AJ1309" s="54"/>
    </row>
    <row r="1310" spans="19:36" s="34" customFormat="1">
      <c r="S1310" s="1720"/>
      <c r="T1310" s="1720"/>
      <c r="U1310" s="1720"/>
      <c r="V1310" s="1720"/>
      <c r="X1310" s="1720"/>
      <c r="Y1310" s="1720"/>
      <c r="Z1310" s="1720"/>
      <c r="AA1310" s="1720"/>
      <c r="AB1310" s="54"/>
      <c r="AC1310" s="54"/>
      <c r="AD1310" s="54"/>
      <c r="AE1310" s="54"/>
      <c r="AF1310" s="54"/>
      <c r="AG1310" s="54"/>
      <c r="AH1310" s="54"/>
      <c r="AI1310" s="54"/>
      <c r="AJ1310" s="54"/>
    </row>
    <row r="1311" spans="19:36" s="34" customFormat="1">
      <c r="S1311" s="1720"/>
      <c r="T1311" s="1720"/>
      <c r="U1311" s="1720"/>
      <c r="V1311" s="1720"/>
      <c r="X1311" s="1720"/>
      <c r="Y1311" s="1720"/>
      <c r="Z1311" s="1720"/>
      <c r="AA1311" s="1720"/>
      <c r="AB1311" s="54"/>
      <c r="AC1311" s="54"/>
      <c r="AD1311" s="54"/>
      <c r="AE1311" s="54"/>
      <c r="AF1311" s="54"/>
      <c r="AG1311" s="54"/>
      <c r="AH1311" s="54"/>
      <c r="AI1311" s="54"/>
      <c r="AJ1311" s="54"/>
    </row>
    <row r="1312" spans="19:36" s="34" customFormat="1">
      <c r="S1312" s="1720"/>
      <c r="T1312" s="1720"/>
      <c r="U1312" s="1720"/>
      <c r="V1312" s="1720"/>
      <c r="X1312" s="1720"/>
      <c r="Y1312" s="1720"/>
      <c r="Z1312" s="1720"/>
      <c r="AA1312" s="1720"/>
      <c r="AB1312" s="54"/>
      <c r="AC1312" s="54"/>
      <c r="AD1312" s="54"/>
      <c r="AE1312" s="54"/>
      <c r="AF1312" s="54"/>
      <c r="AG1312" s="54"/>
      <c r="AH1312" s="54"/>
      <c r="AI1312" s="54"/>
      <c r="AJ1312" s="54"/>
    </row>
    <row r="1313" spans="19:36" s="34" customFormat="1">
      <c r="S1313" s="1720"/>
      <c r="T1313" s="1720"/>
      <c r="U1313" s="1720"/>
      <c r="V1313" s="1720"/>
      <c r="X1313" s="1720"/>
      <c r="Y1313" s="1720"/>
      <c r="Z1313" s="1720"/>
      <c r="AA1313" s="1720"/>
      <c r="AB1313" s="54"/>
      <c r="AC1313" s="54"/>
      <c r="AD1313" s="54"/>
      <c r="AE1313" s="54"/>
      <c r="AF1313" s="54"/>
      <c r="AG1313" s="54"/>
      <c r="AH1313" s="54"/>
      <c r="AI1313" s="54"/>
      <c r="AJ1313" s="54"/>
    </row>
    <row r="1314" spans="19:36" s="34" customFormat="1">
      <c r="S1314" s="1720"/>
      <c r="T1314" s="1720"/>
      <c r="U1314" s="1720"/>
      <c r="V1314" s="1720"/>
      <c r="X1314" s="1720"/>
      <c r="Y1314" s="1720"/>
      <c r="Z1314" s="1720"/>
      <c r="AA1314" s="1720"/>
      <c r="AB1314" s="54"/>
      <c r="AC1314" s="54"/>
      <c r="AD1314" s="54"/>
      <c r="AE1314" s="54"/>
      <c r="AF1314" s="54"/>
      <c r="AG1314" s="54"/>
      <c r="AH1314" s="54"/>
      <c r="AI1314" s="54"/>
      <c r="AJ1314" s="54"/>
    </row>
    <row r="1315" spans="19:36" s="34" customFormat="1">
      <c r="S1315" s="1720"/>
      <c r="T1315" s="1720"/>
      <c r="U1315" s="1720"/>
      <c r="V1315" s="1720"/>
      <c r="X1315" s="1720"/>
      <c r="Y1315" s="1720"/>
      <c r="Z1315" s="1720"/>
      <c r="AA1315" s="1720"/>
      <c r="AB1315" s="54"/>
      <c r="AC1315" s="54"/>
      <c r="AD1315" s="54"/>
      <c r="AE1315" s="54"/>
      <c r="AF1315" s="54"/>
      <c r="AG1315" s="54"/>
      <c r="AH1315" s="54"/>
      <c r="AI1315" s="54"/>
      <c r="AJ1315" s="54"/>
    </row>
    <row r="1316" spans="19:36" s="34" customFormat="1">
      <c r="S1316" s="1720"/>
      <c r="T1316" s="1720"/>
      <c r="U1316" s="1720"/>
      <c r="V1316" s="1720"/>
      <c r="X1316" s="1720"/>
      <c r="Y1316" s="1720"/>
      <c r="Z1316" s="1720"/>
      <c r="AA1316" s="1720"/>
      <c r="AB1316" s="54"/>
      <c r="AC1316" s="54"/>
      <c r="AD1316" s="54"/>
      <c r="AE1316" s="54"/>
      <c r="AF1316" s="54"/>
      <c r="AG1316" s="54"/>
      <c r="AH1316" s="54"/>
      <c r="AI1316" s="54"/>
      <c r="AJ1316" s="54"/>
    </row>
    <row r="1317" spans="19:36" s="34" customFormat="1">
      <c r="S1317" s="1720"/>
      <c r="T1317" s="1720"/>
      <c r="U1317" s="1720"/>
      <c r="V1317" s="1720"/>
      <c r="X1317" s="1720"/>
      <c r="Y1317" s="1720"/>
      <c r="Z1317" s="1720"/>
      <c r="AA1317" s="1720"/>
      <c r="AB1317" s="54"/>
      <c r="AC1317" s="54"/>
      <c r="AD1317" s="54"/>
      <c r="AE1317" s="54"/>
      <c r="AF1317" s="54"/>
      <c r="AG1317" s="54"/>
      <c r="AH1317" s="54"/>
      <c r="AI1317" s="54"/>
      <c r="AJ1317" s="54"/>
    </row>
    <row r="1318" spans="19:36" s="34" customFormat="1">
      <c r="S1318" s="1720"/>
      <c r="T1318" s="1720"/>
      <c r="U1318" s="1720"/>
      <c r="V1318" s="1720"/>
      <c r="X1318" s="1720"/>
      <c r="Y1318" s="1720"/>
      <c r="Z1318" s="1720"/>
      <c r="AA1318" s="1720"/>
      <c r="AB1318" s="54"/>
      <c r="AC1318" s="54"/>
      <c r="AD1318" s="54"/>
      <c r="AE1318" s="54"/>
      <c r="AF1318" s="54"/>
      <c r="AG1318" s="54"/>
      <c r="AH1318" s="54"/>
      <c r="AI1318" s="54"/>
      <c r="AJ1318" s="54"/>
    </row>
    <row r="1319" spans="19:36" s="34" customFormat="1">
      <c r="S1319" s="1720"/>
      <c r="T1319" s="1720"/>
      <c r="U1319" s="1720"/>
      <c r="V1319" s="1720"/>
      <c r="X1319" s="1720"/>
      <c r="Y1319" s="1720"/>
      <c r="Z1319" s="1720"/>
      <c r="AA1319" s="1720"/>
      <c r="AB1319" s="54"/>
      <c r="AC1319" s="54"/>
      <c r="AD1319" s="54"/>
      <c r="AE1319" s="54"/>
      <c r="AF1319" s="54"/>
      <c r="AG1319" s="54"/>
      <c r="AH1319" s="54"/>
      <c r="AI1319" s="54"/>
      <c r="AJ1319" s="54"/>
    </row>
    <row r="1320" spans="19:36" s="34" customFormat="1">
      <c r="S1320" s="1720"/>
      <c r="T1320" s="1720"/>
      <c r="U1320" s="1720"/>
      <c r="V1320" s="1720"/>
      <c r="X1320" s="1720"/>
      <c r="Y1320" s="1720"/>
      <c r="Z1320" s="1720"/>
      <c r="AA1320" s="1720"/>
      <c r="AB1320" s="54"/>
      <c r="AC1320" s="54"/>
      <c r="AD1320" s="54"/>
      <c r="AE1320" s="54"/>
      <c r="AF1320" s="54"/>
      <c r="AG1320" s="54"/>
      <c r="AH1320" s="54"/>
      <c r="AI1320" s="54"/>
      <c r="AJ1320" s="54"/>
    </row>
    <row r="1321" spans="19:36" s="34" customFormat="1">
      <c r="S1321" s="1720"/>
      <c r="T1321" s="1720"/>
      <c r="U1321" s="1720"/>
      <c r="V1321" s="1720"/>
      <c r="X1321" s="1720"/>
      <c r="Y1321" s="1720"/>
      <c r="Z1321" s="1720"/>
      <c r="AA1321" s="1720"/>
      <c r="AB1321" s="54"/>
      <c r="AC1321" s="54"/>
      <c r="AD1321" s="54"/>
      <c r="AE1321" s="54"/>
      <c r="AF1321" s="54"/>
      <c r="AG1321" s="54"/>
      <c r="AH1321" s="54"/>
      <c r="AI1321" s="54"/>
      <c r="AJ1321" s="54"/>
    </row>
    <row r="1322" spans="19:36" s="34" customFormat="1">
      <c r="S1322" s="1720"/>
      <c r="T1322" s="1720"/>
      <c r="U1322" s="1720"/>
      <c r="V1322" s="1720"/>
      <c r="X1322" s="1720"/>
      <c r="Y1322" s="1720"/>
      <c r="Z1322" s="1720"/>
      <c r="AA1322" s="1720"/>
      <c r="AB1322" s="54"/>
      <c r="AC1322" s="54"/>
      <c r="AD1322" s="54"/>
      <c r="AE1322" s="54"/>
      <c r="AF1322" s="54"/>
      <c r="AG1322" s="54"/>
      <c r="AH1322" s="54"/>
      <c r="AI1322" s="54"/>
      <c r="AJ1322" s="54"/>
    </row>
    <row r="1323" spans="19:36" s="34" customFormat="1">
      <c r="S1323" s="1720"/>
      <c r="T1323" s="1720"/>
      <c r="U1323" s="1720"/>
      <c r="V1323" s="1720"/>
      <c r="X1323" s="1720"/>
      <c r="Y1323" s="1720"/>
      <c r="Z1323" s="1720"/>
      <c r="AA1323" s="1720"/>
      <c r="AB1323" s="54"/>
      <c r="AC1323" s="54"/>
      <c r="AD1323" s="54"/>
      <c r="AE1323" s="54"/>
      <c r="AF1323" s="54"/>
      <c r="AG1323" s="54"/>
      <c r="AH1323" s="54"/>
      <c r="AI1323" s="54"/>
      <c r="AJ1323" s="54"/>
    </row>
    <row r="1324" spans="19:36" s="34" customFormat="1">
      <c r="S1324" s="1720"/>
      <c r="T1324" s="1720"/>
      <c r="U1324" s="1720"/>
      <c r="V1324" s="1720"/>
      <c r="X1324" s="1720"/>
      <c r="Y1324" s="1720"/>
      <c r="Z1324" s="1720"/>
      <c r="AA1324" s="1720"/>
      <c r="AB1324" s="54"/>
      <c r="AC1324" s="54"/>
      <c r="AD1324" s="54"/>
      <c r="AE1324" s="54"/>
      <c r="AF1324" s="54"/>
      <c r="AG1324" s="54"/>
      <c r="AH1324" s="54"/>
      <c r="AI1324" s="54"/>
      <c r="AJ1324" s="54"/>
    </row>
    <row r="1325" spans="19:36" s="34" customFormat="1">
      <c r="S1325" s="1720"/>
      <c r="T1325" s="1720"/>
      <c r="U1325" s="1720"/>
      <c r="V1325" s="1720"/>
      <c r="X1325" s="1720"/>
      <c r="Y1325" s="1720"/>
      <c r="Z1325" s="1720"/>
      <c r="AA1325" s="1720"/>
      <c r="AB1325" s="54"/>
      <c r="AC1325" s="54"/>
      <c r="AD1325" s="54"/>
      <c r="AE1325" s="54"/>
      <c r="AF1325" s="54"/>
      <c r="AG1325" s="54"/>
      <c r="AH1325" s="54"/>
      <c r="AI1325" s="54"/>
      <c r="AJ1325" s="54"/>
    </row>
    <row r="1326" spans="19:36" s="34" customFormat="1">
      <c r="S1326" s="1720"/>
      <c r="T1326" s="1720"/>
      <c r="U1326" s="1720"/>
      <c r="V1326" s="1720"/>
      <c r="X1326" s="1720"/>
      <c r="Y1326" s="1720"/>
      <c r="Z1326" s="1720"/>
      <c r="AA1326" s="1720"/>
      <c r="AB1326" s="54"/>
      <c r="AC1326" s="54"/>
      <c r="AD1326" s="54"/>
      <c r="AE1326" s="54"/>
      <c r="AF1326" s="54"/>
      <c r="AG1326" s="54"/>
      <c r="AH1326" s="54"/>
      <c r="AI1326" s="54"/>
      <c r="AJ1326" s="54"/>
    </row>
    <row r="1327" spans="19:36" s="34" customFormat="1">
      <c r="S1327" s="1720"/>
      <c r="T1327" s="1720"/>
      <c r="U1327" s="1720"/>
      <c r="V1327" s="1720"/>
      <c r="X1327" s="1720"/>
      <c r="Y1327" s="1720"/>
      <c r="Z1327" s="1720"/>
      <c r="AA1327" s="1720"/>
      <c r="AB1327" s="54"/>
      <c r="AC1327" s="54"/>
      <c r="AD1327" s="54"/>
      <c r="AE1327" s="54"/>
      <c r="AF1327" s="54"/>
      <c r="AG1327" s="54"/>
      <c r="AH1327" s="54"/>
      <c r="AI1327" s="54"/>
      <c r="AJ1327" s="54"/>
    </row>
    <row r="1328" spans="19:36" s="34" customFormat="1">
      <c r="S1328" s="1720"/>
      <c r="T1328" s="1720"/>
      <c r="U1328" s="1720"/>
      <c r="V1328" s="1720"/>
      <c r="X1328" s="1720"/>
      <c r="Y1328" s="1720"/>
      <c r="Z1328" s="1720"/>
      <c r="AA1328" s="1720"/>
      <c r="AB1328" s="54"/>
      <c r="AC1328" s="54"/>
      <c r="AD1328" s="54"/>
      <c r="AE1328" s="54"/>
      <c r="AF1328" s="54"/>
      <c r="AG1328" s="54"/>
      <c r="AH1328" s="54"/>
      <c r="AI1328" s="54"/>
      <c r="AJ1328" s="54"/>
    </row>
    <row r="1329" spans="19:36" s="34" customFormat="1">
      <c r="S1329" s="1720"/>
      <c r="T1329" s="1720"/>
      <c r="U1329" s="1720"/>
      <c r="V1329" s="1720"/>
      <c r="X1329" s="1720"/>
      <c r="Y1329" s="1720"/>
      <c r="Z1329" s="1720"/>
      <c r="AA1329" s="1720"/>
      <c r="AB1329" s="54"/>
      <c r="AC1329" s="54"/>
      <c r="AD1329" s="54"/>
      <c r="AE1329" s="54"/>
      <c r="AF1329" s="54"/>
      <c r="AG1329" s="54"/>
      <c r="AH1329" s="54"/>
      <c r="AI1329" s="54"/>
      <c r="AJ1329" s="54"/>
    </row>
    <row r="1330" spans="19:36" s="34" customFormat="1">
      <c r="S1330" s="1720"/>
      <c r="T1330" s="1720"/>
      <c r="U1330" s="1720"/>
      <c r="V1330" s="1720"/>
      <c r="X1330" s="1720"/>
      <c r="Y1330" s="1720"/>
      <c r="Z1330" s="1720"/>
      <c r="AA1330" s="1720"/>
      <c r="AB1330" s="54"/>
      <c r="AC1330" s="54"/>
      <c r="AD1330" s="54"/>
      <c r="AE1330" s="54"/>
      <c r="AF1330" s="54"/>
      <c r="AG1330" s="54"/>
      <c r="AH1330" s="54"/>
      <c r="AI1330" s="54"/>
      <c r="AJ1330" s="54"/>
    </row>
    <row r="1331" spans="19:36" s="34" customFormat="1">
      <c r="S1331" s="1720"/>
      <c r="T1331" s="1720"/>
      <c r="U1331" s="1720"/>
      <c r="V1331" s="1720"/>
      <c r="X1331" s="1720"/>
      <c r="Y1331" s="1720"/>
      <c r="Z1331" s="1720"/>
      <c r="AA1331" s="1720"/>
      <c r="AB1331" s="54"/>
      <c r="AC1331" s="54"/>
      <c r="AD1331" s="54"/>
      <c r="AE1331" s="54"/>
      <c r="AF1331" s="54"/>
      <c r="AG1331" s="54"/>
      <c r="AH1331" s="54"/>
      <c r="AI1331" s="54"/>
      <c r="AJ1331" s="54"/>
    </row>
    <row r="1332" spans="19:36" s="34" customFormat="1">
      <c r="S1332" s="1720"/>
      <c r="T1332" s="1720"/>
      <c r="U1332" s="1720"/>
      <c r="V1332" s="1720"/>
      <c r="X1332" s="1720"/>
      <c r="Y1332" s="1720"/>
      <c r="Z1332" s="1720"/>
      <c r="AA1332" s="1720"/>
      <c r="AB1332" s="54"/>
      <c r="AC1332" s="54"/>
      <c r="AD1332" s="54"/>
      <c r="AE1332" s="54"/>
      <c r="AF1332" s="54"/>
      <c r="AG1332" s="54"/>
      <c r="AH1332" s="54"/>
      <c r="AI1332" s="54"/>
      <c r="AJ1332" s="54"/>
    </row>
    <row r="1333" spans="19:36" s="34" customFormat="1">
      <c r="S1333" s="1720"/>
      <c r="T1333" s="1720"/>
      <c r="U1333" s="1720"/>
      <c r="V1333" s="1720"/>
      <c r="X1333" s="1720"/>
      <c r="Y1333" s="1720"/>
      <c r="Z1333" s="1720"/>
      <c r="AA1333" s="1720"/>
      <c r="AB1333" s="54"/>
      <c r="AC1333" s="54"/>
      <c r="AD1333" s="54"/>
      <c r="AE1333" s="54"/>
      <c r="AF1333" s="54"/>
      <c r="AG1333" s="54"/>
      <c r="AH1333" s="54"/>
      <c r="AI1333" s="54"/>
      <c r="AJ1333" s="54"/>
    </row>
    <row r="1334" spans="19:36" s="34" customFormat="1">
      <c r="S1334" s="1720"/>
      <c r="T1334" s="1720"/>
      <c r="U1334" s="1720"/>
      <c r="V1334" s="1720"/>
      <c r="X1334" s="1720"/>
      <c r="Y1334" s="1720"/>
      <c r="Z1334" s="1720"/>
      <c r="AA1334" s="1720"/>
      <c r="AB1334" s="54"/>
      <c r="AC1334" s="54"/>
      <c r="AD1334" s="54"/>
      <c r="AE1334" s="54"/>
      <c r="AF1334" s="54"/>
      <c r="AG1334" s="54"/>
      <c r="AH1334" s="54"/>
      <c r="AI1334" s="54"/>
      <c r="AJ1334" s="54"/>
    </row>
    <row r="1335" spans="19:36" s="34" customFormat="1">
      <c r="S1335" s="1720"/>
      <c r="T1335" s="1720"/>
      <c r="U1335" s="1720"/>
      <c r="V1335" s="1720"/>
      <c r="X1335" s="1720"/>
      <c r="Y1335" s="1720"/>
      <c r="Z1335" s="1720"/>
      <c r="AA1335" s="1720"/>
      <c r="AB1335" s="54"/>
      <c r="AC1335" s="54"/>
      <c r="AD1335" s="54"/>
      <c r="AE1335" s="54"/>
      <c r="AF1335" s="54"/>
      <c r="AG1335" s="54"/>
      <c r="AH1335" s="54"/>
      <c r="AI1335" s="54"/>
      <c r="AJ1335" s="54"/>
    </row>
    <row r="1336" spans="19:36" s="34" customFormat="1">
      <c r="S1336" s="1720"/>
      <c r="T1336" s="1720"/>
      <c r="U1336" s="1720"/>
      <c r="V1336" s="1720"/>
      <c r="X1336" s="1720"/>
      <c r="Y1336" s="1720"/>
      <c r="Z1336" s="1720"/>
      <c r="AA1336" s="1720"/>
      <c r="AB1336" s="54"/>
      <c r="AC1336" s="54"/>
      <c r="AD1336" s="54"/>
      <c r="AE1336" s="54"/>
      <c r="AF1336" s="54"/>
      <c r="AG1336" s="54"/>
      <c r="AH1336" s="54"/>
      <c r="AI1336" s="54"/>
      <c r="AJ1336" s="54"/>
    </row>
    <row r="1337" spans="19:36" s="34" customFormat="1">
      <c r="S1337" s="1720"/>
      <c r="T1337" s="1720"/>
      <c r="U1337" s="1720"/>
      <c r="V1337" s="1720"/>
      <c r="X1337" s="1720"/>
      <c r="Y1337" s="1720"/>
      <c r="Z1337" s="1720"/>
      <c r="AA1337" s="1720"/>
      <c r="AB1337" s="54"/>
      <c r="AC1337" s="54"/>
      <c r="AD1337" s="54"/>
      <c r="AE1337" s="54"/>
      <c r="AF1337" s="54"/>
      <c r="AG1337" s="54"/>
      <c r="AH1337" s="54"/>
      <c r="AI1337" s="54"/>
      <c r="AJ1337" s="54"/>
    </row>
    <row r="1338" spans="19:36" s="34" customFormat="1">
      <c r="S1338" s="1720"/>
      <c r="T1338" s="1720"/>
      <c r="U1338" s="1720"/>
      <c r="V1338" s="1720"/>
      <c r="X1338" s="1720"/>
      <c r="Y1338" s="1720"/>
      <c r="Z1338" s="1720"/>
      <c r="AA1338" s="1720"/>
      <c r="AB1338" s="54"/>
      <c r="AC1338" s="54"/>
      <c r="AD1338" s="54"/>
      <c r="AE1338" s="54"/>
      <c r="AF1338" s="54"/>
      <c r="AG1338" s="54"/>
      <c r="AH1338" s="54"/>
      <c r="AI1338" s="54"/>
      <c r="AJ1338" s="54"/>
    </row>
    <row r="1339" spans="19:36" s="34" customFormat="1">
      <c r="S1339" s="1720"/>
      <c r="T1339" s="1720"/>
      <c r="U1339" s="1720"/>
      <c r="V1339" s="1720"/>
      <c r="X1339" s="1720"/>
      <c r="Y1339" s="1720"/>
      <c r="Z1339" s="1720"/>
      <c r="AA1339" s="1720"/>
      <c r="AB1339" s="54"/>
      <c r="AC1339" s="54"/>
      <c r="AD1339" s="54"/>
      <c r="AE1339" s="54"/>
      <c r="AF1339" s="54"/>
      <c r="AG1339" s="54"/>
      <c r="AH1339" s="54"/>
      <c r="AI1339" s="54"/>
      <c r="AJ1339" s="54"/>
    </row>
    <row r="1340" spans="19:36" s="34" customFormat="1">
      <c r="S1340" s="1720"/>
      <c r="T1340" s="1720"/>
      <c r="U1340" s="1720"/>
      <c r="V1340" s="1720"/>
      <c r="X1340" s="1720"/>
      <c r="Y1340" s="1720"/>
      <c r="Z1340" s="1720"/>
      <c r="AA1340" s="1720"/>
      <c r="AB1340" s="54"/>
      <c r="AC1340" s="54"/>
      <c r="AD1340" s="54"/>
      <c r="AE1340" s="54"/>
      <c r="AF1340" s="54"/>
      <c r="AG1340" s="54"/>
      <c r="AH1340" s="54"/>
      <c r="AI1340" s="54"/>
      <c r="AJ1340" s="54"/>
    </row>
    <row r="1341" spans="19:36" s="34" customFormat="1">
      <c r="S1341" s="1720"/>
      <c r="T1341" s="1720"/>
      <c r="U1341" s="1720"/>
      <c r="V1341" s="1720"/>
      <c r="X1341" s="1720"/>
      <c r="Y1341" s="1720"/>
      <c r="Z1341" s="1720"/>
      <c r="AA1341" s="1720"/>
      <c r="AB1341" s="54"/>
      <c r="AC1341" s="54"/>
      <c r="AD1341" s="54"/>
      <c r="AE1341" s="54"/>
      <c r="AF1341" s="54"/>
      <c r="AG1341" s="54"/>
      <c r="AH1341" s="54"/>
      <c r="AI1341" s="54"/>
      <c r="AJ1341" s="54"/>
    </row>
    <row r="1342" spans="19:36" s="34" customFormat="1">
      <c r="S1342" s="1720"/>
      <c r="T1342" s="1720"/>
      <c r="U1342" s="1720"/>
      <c r="V1342" s="1720"/>
      <c r="X1342" s="1720"/>
      <c r="Y1342" s="1720"/>
      <c r="Z1342" s="1720"/>
      <c r="AA1342" s="1720"/>
      <c r="AB1342" s="54"/>
      <c r="AC1342" s="54"/>
      <c r="AD1342" s="54"/>
      <c r="AE1342" s="54"/>
      <c r="AF1342" s="54"/>
      <c r="AG1342" s="54"/>
      <c r="AH1342" s="54"/>
      <c r="AI1342" s="54"/>
      <c r="AJ1342" s="54"/>
    </row>
    <row r="1343" spans="19:36" s="34" customFormat="1">
      <c r="S1343" s="1720"/>
      <c r="T1343" s="1720"/>
      <c r="U1343" s="1720"/>
      <c r="V1343" s="1720"/>
      <c r="X1343" s="1720"/>
      <c r="Y1343" s="1720"/>
      <c r="Z1343" s="1720"/>
      <c r="AA1343" s="1720"/>
      <c r="AB1343" s="54"/>
      <c r="AC1343" s="54"/>
      <c r="AD1343" s="54"/>
      <c r="AE1343" s="54"/>
      <c r="AF1343" s="54"/>
      <c r="AG1343" s="54"/>
      <c r="AH1343" s="54"/>
      <c r="AI1343" s="54"/>
      <c r="AJ1343" s="54"/>
    </row>
    <row r="1344" spans="19:36" s="34" customFormat="1">
      <c r="S1344" s="1720"/>
      <c r="T1344" s="1720"/>
      <c r="U1344" s="1720"/>
      <c r="V1344" s="1720"/>
      <c r="X1344" s="1720"/>
      <c r="Y1344" s="1720"/>
      <c r="Z1344" s="1720"/>
      <c r="AA1344" s="1720"/>
      <c r="AB1344" s="54"/>
      <c r="AC1344" s="54"/>
      <c r="AD1344" s="54"/>
      <c r="AE1344" s="54"/>
      <c r="AF1344" s="54"/>
      <c r="AG1344" s="54"/>
      <c r="AH1344" s="54"/>
      <c r="AI1344" s="54"/>
      <c r="AJ1344" s="54"/>
    </row>
    <row r="1345" spans="19:36" s="34" customFormat="1">
      <c r="S1345" s="1720"/>
      <c r="T1345" s="1720"/>
      <c r="U1345" s="1720"/>
      <c r="V1345" s="1720"/>
      <c r="X1345" s="1720"/>
      <c r="Y1345" s="1720"/>
      <c r="Z1345" s="1720"/>
      <c r="AA1345" s="1720"/>
      <c r="AB1345" s="54"/>
      <c r="AC1345" s="54"/>
      <c r="AD1345" s="54"/>
      <c r="AE1345" s="54"/>
      <c r="AF1345" s="54"/>
      <c r="AG1345" s="54"/>
      <c r="AH1345" s="54"/>
      <c r="AI1345" s="54"/>
      <c r="AJ1345" s="54"/>
    </row>
    <row r="1346" spans="19:36" s="34" customFormat="1">
      <c r="S1346" s="1720"/>
      <c r="T1346" s="1720"/>
      <c r="U1346" s="1720"/>
      <c r="V1346" s="1720"/>
      <c r="X1346" s="1720"/>
      <c r="Y1346" s="1720"/>
      <c r="Z1346" s="1720"/>
      <c r="AA1346" s="1720"/>
      <c r="AB1346" s="54"/>
      <c r="AC1346" s="54"/>
      <c r="AD1346" s="54"/>
      <c r="AE1346" s="54"/>
      <c r="AF1346" s="54"/>
      <c r="AG1346" s="54"/>
      <c r="AH1346" s="54"/>
      <c r="AI1346" s="54"/>
      <c r="AJ1346" s="54"/>
    </row>
    <row r="1347" spans="19:36" s="34" customFormat="1">
      <c r="S1347" s="1720"/>
      <c r="T1347" s="1720"/>
      <c r="U1347" s="1720"/>
      <c r="V1347" s="1720"/>
      <c r="X1347" s="1720"/>
      <c r="Y1347" s="1720"/>
      <c r="Z1347" s="1720"/>
      <c r="AA1347" s="1720"/>
      <c r="AB1347" s="54"/>
      <c r="AC1347" s="54"/>
      <c r="AD1347" s="54"/>
      <c r="AE1347" s="54"/>
      <c r="AF1347" s="54"/>
      <c r="AG1347" s="54"/>
      <c r="AH1347" s="54"/>
      <c r="AI1347" s="54"/>
      <c r="AJ1347" s="54"/>
    </row>
    <row r="1348" spans="19:36" s="34" customFormat="1">
      <c r="S1348" s="1720"/>
      <c r="T1348" s="1720"/>
      <c r="U1348" s="1720"/>
      <c r="V1348" s="1720"/>
      <c r="X1348" s="1720"/>
      <c r="Y1348" s="1720"/>
      <c r="Z1348" s="1720"/>
      <c r="AA1348" s="1720"/>
      <c r="AB1348" s="54"/>
      <c r="AC1348" s="54"/>
      <c r="AD1348" s="54"/>
      <c r="AE1348" s="54"/>
      <c r="AF1348" s="54"/>
      <c r="AG1348" s="54"/>
      <c r="AH1348" s="54"/>
      <c r="AI1348" s="54"/>
      <c r="AJ1348" s="54"/>
    </row>
    <row r="1349" spans="19:36" s="34" customFormat="1">
      <c r="S1349" s="1720"/>
      <c r="T1349" s="1720"/>
      <c r="U1349" s="1720"/>
      <c r="V1349" s="1720"/>
      <c r="X1349" s="1720"/>
      <c r="Y1349" s="1720"/>
      <c r="Z1349" s="1720"/>
      <c r="AA1349" s="1720"/>
      <c r="AB1349" s="54"/>
      <c r="AC1349" s="54"/>
      <c r="AD1349" s="54"/>
      <c r="AE1349" s="54"/>
      <c r="AF1349" s="54"/>
      <c r="AG1349" s="54"/>
      <c r="AH1349" s="54"/>
      <c r="AI1349" s="54"/>
      <c r="AJ1349" s="54"/>
    </row>
    <row r="1350" spans="19:36" s="34" customFormat="1">
      <c r="S1350" s="1720"/>
      <c r="T1350" s="1720"/>
      <c r="U1350" s="1720"/>
      <c r="V1350" s="1720"/>
      <c r="X1350" s="1720"/>
      <c r="Y1350" s="1720"/>
      <c r="Z1350" s="1720"/>
      <c r="AA1350" s="1720"/>
      <c r="AB1350" s="54"/>
      <c r="AC1350" s="54"/>
      <c r="AD1350" s="54"/>
      <c r="AE1350" s="54"/>
      <c r="AF1350" s="54"/>
      <c r="AG1350" s="54"/>
      <c r="AH1350" s="54"/>
      <c r="AI1350" s="54"/>
      <c r="AJ1350" s="54"/>
    </row>
    <row r="1351" spans="19:36" s="34" customFormat="1">
      <c r="S1351" s="1720"/>
      <c r="T1351" s="1720"/>
      <c r="U1351" s="1720"/>
      <c r="V1351" s="1720"/>
      <c r="X1351" s="1720"/>
      <c r="Y1351" s="1720"/>
      <c r="Z1351" s="1720"/>
      <c r="AA1351" s="1720"/>
      <c r="AB1351" s="54"/>
      <c r="AC1351" s="54"/>
      <c r="AD1351" s="54"/>
      <c r="AE1351" s="54"/>
      <c r="AF1351" s="54"/>
      <c r="AG1351" s="54"/>
      <c r="AH1351" s="54"/>
      <c r="AI1351" s="54"/>
      <c r="AJ1351" s="54"/>
    </row>
    <row r="1352" spans="19:36" s="34" customFormat="1">
      <c r="S1352" s="1720"/>
      <c r="T1352" s="1720"/>
      <c r="U1352" s="1720"/>
      <c r="V1352" s="1720"/>
      <c r="X1352" s="1720"/>
      <c r="Y1352" s="1720"/>
      <c r="Z1352" s="1720"/>
      <c r="AA1352" s="1720"/>
      <c r="AB1352" s="54"/>
      <c r="AC1352" s="54"/>
      <c r="AD1352" s="54"/>
      <c r="AE1352" s="54"/>
      <c r="AF1352" s="54"/>
      <c r="AG1352" s="54"/>
      <c r="AH1352" s="54"/>
      <c r="AI1352" s="54"/>
      <c r="AJ1352" s="54"/>
    </row>
    <row r="1353" spans="19:36" s="34" customFormat="1">
      <c r="S1353" s="1720"/>
      <c r="T1353" s="1720"/>
      <c r="U1353" s="1720"/>
      <c r="V1353" s="1720"/>
      <c r="X1353" s="1720"/>
      <c r="Y1353" s="1720"/>
      <c r="Z1353" s="1720"/>
      <c r="AA1353" s="1720"/>
      <c r="AB1353" s="54"/>
      <c r="AC1353" s="54"/>
      <c r="AD1353" s="54"/>
      <c r="AE1353" s="54"/>
      <c r="AF1353" s="54"/>
      <c r="AG1353" s="54"/>
      <c r="AH1353" s="54"/>
      <c r="AI1353" s="54"/>
      <c r="AJ1353" s="54"/>
    </row>
    <row r="1354" spans="19:36" s="34" customFormat="1">
      <c r="S1354" s="1720"/>
      <c r="T1354" s="1720"/>
      <c r="U1354" s="1720"/>
      <c r="V1354" s="1720"/>
      <c r="X1354" s="1720"/>
      <c r="Y1354" s="1720"/>
      <c r="Z1354" s="1720"/>
      <c r="AA1354" s="1720"/>
      <c r="AB1354" s="54"/>
      <c r="AC1354" s="54"/>
      <c r="AD1354" s="54"/>
      <c r="AE1354" s="54"/>
      <c r="AF1354" s="54"/>
      <c r="AG1354" s="54"/>
      <c r="AH1354" s="54"/>
      <c r="AI1354" s="54"/>
      <c r="AJ1354" s="54"/>
    </row>
    <row r="1355" spans="19:36" s="34" customFormat="1">
      <c r="S1355" s="1720"/>
      <c r="T1355" s="1720"/>
      <c r="U1355" s="1720"/>
      <c r="V1355" s="1720"/>
      <c r="X1355" s="1720"/>
      <c r="Y1355" s="1720"/>
      <c r="Z1355" s="1720"/>
      <c r="AA1355" s="1720"/>
      <c r="AB1355" s="54"/>
      <c r="AC1355" s="54"/>
      <c r="AD1355" s="54"/>
      <c r="AE1355" s="54"/>
      <c r="AF1355" s="54"/>
      <c r="AG1355" s="54"/>
      <c r="AH1355" s="54"/>
      <c r="AI1355" s="54"/>
      <c r="AJ1355" s="54"/>
    </row>
    <row r="1356" spans="19:36" s="34" customFormat="1">
      <c r="S1356" s="1720"/>
      <c r="T1356" s="1720"/>
      <c r="U1356" s="1720"/>
      <c r="V1356" s="1720"/>
      <c r="X1356" s="1720"/>
      <c r="Y1356" s="1720"/>
      <c r="Z1356" s="1720"/>
      <c r="AA1356" s="1720"/>
      <c r="AB1356" s="54"/>
      <c r="AC1356" s="54"/>
      <c r="AD1356" s="54"/>
      <c r="AE1356" s="54"/>
      <c r="AF1356" s="54"/>
      <c r="AG1356" s="54"/>
      <c r="AH1356" s="54"/>
      <c r="AI1356" s="54"/>
      <c r="AJ1356" s="54"/>
    </row>
    <row r="1357" spans="19:36" s="34" customFormat="1">
      <c r="S1357" s="1720"/>
      <c r="T1357" s="1720"/>
      <c r="U1357" s="1720"/>
      <c r="V1357" s="1720"/>
      <c r="X1357" s="1720"/>
      <c r="Y1357" s="1720"/>
      <c r="Z1357" s="1720"/>
      <c r="AA1357" s="1720"/>
      <c r="AB1357" s="54"/>
      <c r="AC1357" s="54"/>
      <c r="AD1357" s="54"/>
      <c r="AE1357" s="54"/>
      <c r="AF1357" s="54"/>
      <c r="AG1357" s="54"/>
      <c r="AH1357" s="54"/>
      <c r="AI1357" s="54"/>
      <c r="AJ1357" s="54"/>
    </row>
    <row r="1358" spans="19:36" s="34" customFormat="1">
      <c r="S1358" s="1720"/>
      <c r="T1358" s="1720"/>
      <c r="U1358" s="1720"/>
      <c r="V1358" s="1720"/>
      <c r="X1358" s="1720"/>
      <c r="Y1358" s="1720"/>
      <c r="Z1358" s="1720"/>
      <c r="AA1358" s="1720"/>
      <c r="AB1358" s="54"/>
      <c r="AC1358" s="54"/>
      <c r="AD1358" s="54"/>
      <c r="AE1358" s="54"/>
      <c r="AF1358" s="54"/>
      <c r="AG1358" s="54"/>
      <c r="AH1358" s="54"/>
      <c r="AI1358" s="54"/>
      <c r="AJ1358" s="54"/>
    </row>
    <row r="1359" spans="19:36" s="34" customFormat="1">
      <c r="S1359" s="1720"/>
      <c r="T1359" s="1720"/>
      <c r="U1359" s="1720"/>
      <c r="V1359" s="1720"/>
      <c r="X1359" s="1720"/>
      <c r="Y1359" s="1720"/>
      <c r="Z1359" s="1720"/>
      <c r="AA1359" s="1720"/>
      <c r="AB1359" s="54"/>
      <c r="AC1359" s="54"/>
      <c r="AD1359" s="54"/>
      <c r="AE1359" s="54"/>
      <c r="AF1359" s="54"/>
      <c r="AG1359" s="54"/>
      <c r="AH1359" s="54"/>
      <c r="AI1359" s="54"/>
      <c r="AJ1359" s="54"/>
    </row>
    <row r="1360" spans="19:36" s="34" customFormat="1">
      <c r="S1360" s="1720"/>
      <c r="T1360" s="1720"/>
      <c r="U1360" s="1720"/>
      <c r="V1360" s="1720"/>
      <c r="X1360" s="1720"/>
      <c r="Y1360" s="1720"/>
      <c r="Z1360" s="1720"/>
      <c r="AA1360" s="1720"/>
      <c r="AB1360" s="54"/>
      <c r="AC1360" s="54"/>
      <c r="AD1360" s="54"/>
      <c r="AE1360" s="54"/>
      <c r="AF1360" s="54"/>
      <c r="AG1360" s="54"/>
      <c r="AH1360" s="54"/>
      <c r="AI1360" s="54"/>
      <c r="AJ1360" s="54"/>
    </row>
    <row r="1361" spans="19:36" s="34" customFormat="1">
      <c r="S1361" s="1720"/>
      <c r="T1361" s="1720"/>
      <c r="U1361" s="1720"/>
      <c r="V1361" s="1720"/>
      <c r="X1361" s="1720"/>
      <c r="Y1361" s="1720"/>
      <c r="Z1361" s="1720"/>
      <c r="AA1361" s="1720"/>
      <c r="AB1361" s="54"/>
      <c r="AC1361" s="54"/>
      <c r="AD1361" s="54"/>
      <c r="AE1361" s="54"/>
      <c r="AF1361" s="54"/>
      <c r="AG1361" s="54"/>
      <c r="AH1361" s="54"/>
      <c r="AI1361" s="54"/>
      <c r="AJ1361" s="54"/>
    </row>
    <row r="1362" spans="19:36" s="34" customFormat="1">
      <c r="S1362" s="1720"/>
      <c r="T1362" s="1720"/>
      <c r="U1362" s="1720"/>
      <c r="V1362" s="1720"/>
      <c r="X1362" s="1720"/>
      <c r="Y1362" s="1720"/>
      <c r="Z1362" s="1720"/>
      <c r="AA1362" s="1720"/>
      <c r="AB1362" s="54"/>
      <c r="AC1362" s="54"/>
      <c r="AD1362" s="54"/>
      <c r="AE1362" s="54"/>
      <c r="AF1362" s="54"/>
      <c r="AG1362" s="54"/>
      <c r="AH1362" s="54"/>
      <c r="AI1362" s="54"/>
      <c r="AJ1362" s="54"/>
    </row>
    <row r="1363" spans="19:36" s="34" customFormat="1">
      <c r="S1363" s="1720"/>
      <c r="T1363" s="1720"/>
      <c r="U1363" s="1720"/>
      <c r="V1363" s="1720"/>
      <c r="X1363" s="1720"/>
      <c r="Y1363" s="1720"/>
      <c r="Z1363" s="1720"/>
      <c r="AA1363" s="1720"/>
      <c r="AB1363" s="54"/>
      <c r="AC1363" s="54"/>
      <c r="AD1363" s="54"/>
      <c r="AE1363" s="54"/>
      <c r="AF1363" s="54"/>
      <c r="AG1363" s="54"/>
      <c r="AH1363" s="54"/>
      <c r="AI1363" s="54"/>
      <c r="AJ1363" s="54"/>
    </row>
    <row r="1364" spans="19:36" s="34" customFormat="1">
      <c r="S1364" s="1720"/>
      <c r="T1364" s="1720"/>
      <c r="U1364" s="1720"/>
      <c r="V1364" s="1720"/>
      <c r="X1364" s="1720"/>
      <c r="Y1364" s="1720"/>
      <c r="Z1364" s="1720"/>
      <c r="AA1364" s="1720"/>
      <c r="AB1364" s="54"/>
      <c r="AC1364" s="54"/>
      <c r="AD1364" s="54"/>
      <c r="AE1364" s="54"/>
      <c r="AF1364" s="54"/>
      <c r="AG1364" s="54"/>
      <c r="AH1364" s="54"/>
      <c r="AI1364" s="54"/>
      <c r="AJ1364" s="54"/>
    </row>
    <row r="1365" spans="19:36" s="34" customFormat="1">
      <c r="S1365" s="1720"/>
      <c r="T1365" s="1720"/>
      <c r="U1365" s="1720"/>
      <c r="V1365" s="1720"/>
      <c r="X1365" s="1720"/>
      <c r="Y1365" s="1720"/>
      <c r="Z1365" s="1720"/>
      <c r="AA1365" s="1720"/>
      <c r="AB1365" s="54"/>
      <c r="AC1365" s="54"/>
      <c r="AD1365" s="54"/>
      <c r="AE1365" s="54"/>
      <c r="AF1365" s="54"/>
      <c r="AG1365" s="54"/>
      <c r="AH1365" s="54"/>
      <c r="AI1365" s="54"/>
      <c r="AJ1365" s="54"/>
    </row>
    <row r="1366" spans="19:36" s="34" customFormat="1">
      <c r="S1366" s="1720"/>
      <c r="T1366" s="1720"/>
      <c r="U1366" s="1720"/>
      <c r="V1366" s="1720"/>
      <c r="X1366" s="1720"/>
      <c r="Y1366" s="1720"/>
      <c r="Z1366" s="1720"/>
      <c r="AA1366" s="1720"/>
      <c r="AB1366" s="54"/>
      <c r="AC1366" s="54"/>
      <c r="AD1366" s="54"/>
      <c r="AE1366" s="54"/>
      <c r="AF1366" s="54"/>
      <c r="AG1366" s="54"/>
      <c r="AH1366" s="54"/>
      <c r="AI1366" s="54"/>
      <c r="AJ1366" s="54"/>
    </row>
    <row r="1367" spans="19:36" s="34" customFormat="1">
      <c r="S1367" s="1720"/>
      <c r="T1367" s="1720"/>
      <c r="U1367" s="1720"/>
      <c r="V1367" s="1720"/>
      <c r="X1367" s="1720"/>
      <c r="Y1367" s="1720"/>
      <c r="Z1367" s="1720"/>
      <c r="AA1367" s="1720"/>
      <c r="AB1367" s="54"/>
      <c r="AC1367" s="54"/>
      <c r="AD1367" s="54"/>
      <c r="AE1367" s="54"/>
      <c r="AF1367" s="54"/>
      <c r="AG1367" s="54"/>
      <c r="AH1367" s="54"/>
      <c r="AI1367" s="54"/>
      <c r="AJ1367" s="54"/>
    </row>
    <row r="1368" spans="19:36" s="34" customFormat="1">
      <c r="S1368" s="1720"/>
      <c r="T1368" s="1720"/>
      <c r="U1368" s="1720"/>
      <c r="V1368" s="1720"/>
      <c r="X1368" s="1720"/>
      <c r="Y1368" s="1720"/>
      <c r="Z1368" s="1720"/>
      <c r="AA1368" s="1720"/>
      <c r="AB1368" s="54"/>
      <c r="AC1368" s="54"/>
      <c r="AD1368" s="54"/>
      <c r="AE1368" s="54"/>
      <c r="AF1368" s="54"/>
      <c r="AG1368" s="54"/>
      <c r="AH1368" s="54"/>
      <c r="AI1368" s="54"/>
      <c r="AJ1368" s="54"/>
    </row>
    <row r="1369" spans="19:36" s="34" customFormat="1">
      <c r="S1369" s="1720"/>
      <c r="T1369" s="1720"/>
      <c r="U1369" s="1720"/>
      <c r="V1369" s="1720"/>
      <c r="X1369" s="1720"/>
      <c r="Y1369" s="1720"/>
      <c r="Z1369" s="1720"/>
      <c r="AA1369" s="1720"/>
      <c r="AB1369" s="54"/>
      <c r="AC1369" s="54"/>
      <c r="AD1369" s="54"/>
      <c r="AE1369" s="54"/>
      <c r="AF1369" s="54"/>
      <c r="AG1369" s="54"/>
      <c r="AH1369" s="54"/>
      <c r="AI1369" s="54"/>
      <c r="AJ1369" s="54"/>
    </row>
    <row r="1370" spans="19:36" s="34" customFormat="1">
      <c r="S1370" s="1720"/>
      <c r="T1370" s="1720"/>
      <c r="U1370" s="1720"/>
      <c r="V1370" s="1720"/>
      <c r="X1370" s="1720"/>
      <c r="Y1370" s="1720"/>
      <c r="Z1370" s="1720"/>
      <c r="AA1370" s="1720"/>
      <c r="AB1370" s="54"/>
      <c r="AC1370" s="54"/>
      <c r="AD1370" s="54"/>
      <c r="AE1370" s="54"/>
      <c r="AF1370" s="54"/>
      <c r="AG1370" s="54"/>
      <c r="AH1370" s="54"/>
      <c r="AI1370" s="54"/>
      <c r="AJ1370" s="54"/>
    </row>
    <row r="1371" spans="19:36" s="34" customFormat="1">
      <c r="S1371" s="1720"/>
      <c r="T1371" s="1720"/>
      <c r="U1371" s="1720"/>
      <c r="V1371" s="1720"/>
      <c r="X1371" s="1720"/>
      <c r="Y1371" s="1720"/>
      <c r="Z1371" s="1720"/>
      <c r="AA1371" s="1720"/>
      <c r="AB1371" s="54"/>
      <c r="AC1371" s="54"/>
      <c r="AD1371" s="54"/>
      <c r="AE1371" s="54"/>
      <c r="AF1371" s="54"/>
      <c r="AG1371" s="54"/>
      <c r="AH1371" s="54"/>
      <c r="AI1371" s="54"/>
      <c r="AJ1371" s="54"/>
    </row>
    <row r="1372" spans="19:36" s="34" customFormat="1">
      <c r="S1372" s="1720"/>
      <c r="T1372" s="1720"/>
      <c r="U1372" s="1720"/>
      <c r="V1372" s="1720"/>
      <c r="X1372" s="1720"/>
      <c r="Y1372" s="1720"/>
      <c r="Z1372" s="1720"/>
      <c r="AA1372" s="1720"/>
      <c r="AB1372" s="54"/>
      <c r="AC1372" s="54"/>
      <c r="AD1372" s="54"/>
      <c r="AE1372" s="54"/>
      <c r="AF1372" s="54"/>
      <c r="AG1372" s="54"/>
      <c r="AH1372" s="54"/>
      <c r="AI1372" s="54"/>
      <c r="AJ1372" s="54"/>
    </row>
    <row r="1373" spans="19:36" s="34" customFormat="1">
      <c r="S1373" s="1720"/>
      <c r="T1373" s="1720"/>
      <c r="U1373" s="1720"/>
      <c r="V1373" s="1720"/>
      <c r="X1373" s="1720"/>
      <c r="Y1373" s="1720"/>
      <c r="Z1373" s="1720"/>
      <c r="AA1373" s="1720"/>
      <c r="AB1373" s="54"/>
      <c r="AC1373" s="54"/>
      <c r="AD1373" s="54"/>
      <c r="AE1373" s="54"/>
      <c r="AF1373" s="54"/>
      <c r="AG1373" s="54"/>
      <c r="AH1373" s="54"/>
      <c r="AI1373" s="54"/>
      <c r="AJ1373" s="54"/>
    </row>
    <row r="1374" spans="19:36" s="34" customFormat="1">
      <c r="S1374" s="1720"/>
      <c r="T1374" s="1720"/>
      <c r="U1374" s="1720"/>
      <c r="V1374" s="1720"/>
      <c r="X1374" s="1720"/>
      <c r="Y1374" s="1720"/>
      <c r="Z1374" s="1720"/>
      <c r="AA1374" s="1720"/>
      <c r="AB1374" s="54"/>
      <c r="AC1374" s="54"/>
      <c r="AD1374" s="54"/>
      <c r="AE1374" s="54"/>
      <c r="AF1374" s="54"/>
      <c r="AG1374" s="54"/>
      <c r="AH1374" s="54"/>
      <c r="AI1374" s="54"/>
      <c r="AJ1374" s="54"/>
    </row>
    <row r="1375" spans="19:36" s="34" customFormat="1">
      <c r="S1375" s="1720"/>
      <c r="T1375" s="1720"/>
      <c r="U1375" s="1720"/>
      <c r="V1375" s="1720"/>
      <c r="X1375" s="1720"/>
      <c r="Y1375" s="1720"/>
      <c r="Z1375" s="1720"/>
      <c r="AA1375" s="1720"/>
      <c r="AB1375" s="54"/>
      <c r="AC1375" s="54"/>
      <c r="AD1375" s="54"/>
      <c r="AE1375" s="54"/>
      <c r="AF1375" s="54"/>
      <c r="AG1375" s="54"/>
      <c r="AH1375" s="54"/>
      <c r="AI1375" s="54"/>
      <c r="AJ1375" s="54"/>
    </row>
    <row r="1376" spans="19:36" s="34" customFormat="1">
      <c r="S1376" s="1720"/>
      <c r="T1376" s="1720"/>
      <c r="U1376" s="1720"/>
      <c r="V1376" s="1720"/>
      <c r="X1376" s="1720"/>
      <c r="Y1376" s="1720"/>
      <c r="Z1376" s="1720"/>
      <c r="AA1376" s="1720"/>
      <c r="AB1376" s="54"/>
      <c r="AC1376" s="54"/>
      <c r="AD1376" s="54"/>
      <c r="AE1376" s="54"/>
      <c r="AF1376" s="54"/>
      <c r="AG1376" s="54"/>
      <c r="AH1376" s="54"/>
      <c r="AI1376" s="54"/>
      <c r="AJ1376" s="54"/>
    </row>
    <row r="1377" spans="19:36" s="34" customFormat="1">
      <c r="S1377" s="1720"/>
      <c r="T1377" s="1720"/>
      <c r="U1377" s="1720"/>
      <c r="V1377" s="1720"/>
      <c r="X1377" s="1720"/>
      <c r="Y1377" s="1720"/>
      <c r="Z1377" s="1720"/>
      <c r="AA1377" s="1720"/>
      <c r="AB1377" s="54"/>
      <c r="AC1377" s="54"/>
      <c r="AD1377" s="54"/>
      <c r="AE1377" s="54"/>
      <c r="AF1377" s="54"/>
      <c r="AG1377" s="54"/>
      <c r="AH1377" s="54"/>
      <c r="AI1377" s="54"/>
      <c r="AJ1377" s="54"/>
    </row>
    <row r="1378" spans="19:36" s="34" customFormat="1">
      <c r="S1378" s="1720"/>
      <c r="T1378" s="1720"/>
      <c r="U1378" s="1720"/>
      <c r="V1378" s="1720"/>
      <c r="X1378" s="1720"/>
      <c r="Y1378" s="1720"/>
      <c r="Z1378" s="1720"/>
      <c r="AA1378" s="1720"/>
      <c r="AB1378" s="54"/>
      <c r="AC1378" s="54"/>
      <c r="AD1378" s="54"/>
      <c r="AE1378" s="54"/>
      <c r="AF1378" s="54"/>
      <c r="AG1378" s="54"/>
      <c r="AH1378" s="54"/>
      <c r="AI1378" s="54"/>
      <c r="AJ1378" s="54"/>
    </row>
    <row r="1379" spans="19:36" s="34" customFormat="1">
      <c r="S1379" s="1720"/>
      <c r="T1379" s="1720"/>
      <c r="U1379" s="1720"/>
      <c r="V1379" s="1720"/>
      <c r="X1379" s="1720"/>
      <c r="Y1379" s="1720"/>
      <c r="Z1379" s="1720"/>
      <c r="AA1379" s="1720"/>
      <c r="AB1379" s="54"/>
      <c r="AC1379" s="54"/>
      <c r="AD1379" s="54"/>
      <c r="AE1379" s="54"/>
      <c r="AF1379" s="54"/>
      <c r="AG1379" s="54"/>
      <c r="AH1379" s="54"/>
      <c r="AI1379" s="54"/>
      <c r="AJ1379" s="54"/>
    </row>
    <row r="1380" spans="19:36" s="34" customFormat="1">
      <c r="S1380" s="1720"/>
      <c r="T1380" s="1720"/>
      <c r="U1380" s="1720"/>
      <c r="V1380" s="1720"/>
      <c r="X1380" s="1720"/>
      <c r="Y1380" s="1720"/>
      <c r="Z1380" s="1720"/>
      <c r="AA1380" s="1720"/>
      <c r="AB1380" s="54"/>
      <c r="AC1380" s="54"/>
      <c r="AD1380" s="54"/>
      <c r="AE1380" s="54"/>
      <c r="AF1380" s="54"/>
      <c r="AG1380" s="54"/>
      <c r="AH1380" s="54"/>
      <c r="AI1380" s="54"/>
      <c r="AJ1380" s="54"/>
    </row>
    <row r="1381" spans="19:36" s="34" customFormat="1">
      <c r="S1381" s="1720"/>
      <c r="T1381" s="1720"/>
      <c r="U1381" s="1720"/>
      <c r="V1381" s="1720"/>
      <c r="X1381" s="1720"/>
      <c r="Y1381" s="1720"/>
      <c r="Z1381" s="1720"/>
      <c r="AA1381" s="1720"/>
      <c r="AB1381" s="54"/>
      <c r="AC1381" s="54"/>
      <c r="AD1381" s="54"/>
      <c r="AE1381" s="54"/>
      <c r="AF1381" s="54"/>
      <c r="AG1381" s="54"/>
      <c r="AH1381" s="54"/>
      <c r="AI1381" s="54"/>
      <c r="AJ1381" s="54"/>
    </row>
    <row r="1382" spans="19:36" s="34" customFormat="1">
      <c r="S1382" s="1720"/>
      <c r="T1382" s="1720"/>
      <c r="U1382" s="1720"/>
      <c r="V1382" s="1720"/>
      <c r="X1382" s="1720"/>
      <c r="Y1382" s="1720"/>
      <c r="Z1382" s="1720"/>
      <c r="AA1382" s="1720"/>
      <c r="AB1382" s="54"/>
      <c r="AC1382" s="54"/>
      <c r="AD1382" s="54"/>
      <c r="AE1382" s="54"/>
      <c r="AF1382" s="54"/>
      <c r="AG1382" s="54"/>
      <c r="AH1382" s="54"/>
      <c r="AI1382" s="54"/>
      <c r="AJ1382" s="54"/>
    </row>
    <row r="1383" spans="19:36" s="34" customFormat="1">
      <c r="S1383" s="1720"/>
      <c r="T1383" s="1720"/>
      <c r="U1383" s="1720"/>
      <c r="V1383" s="1720"/>
      <c r="X1383" s="1720"/>
      <c r="Y1383" s="1720"/>
      <c r="Z1383" s="1720"/>
      <c r="AA1383" s="1720"/>
      <c r="AB1383" s="54"/>
      <c r="AC1383" s="54"/>
      <c r="AD1383" s="54"/>
      <c r="AE1383" s="54"/>
      <c r="AF1383" s="54"/>
      <c r="AG1383" s="54"/>
      <c r="AH1383" s="54"/>
      <c r="AI1383" s="54"/>
      <c r="AJ1383" s="54"/>
    </row>
    <row r="1384" spans="19:36" s="34" customFormat="1">
      <c r="S1384" s="1720"/>
      <c r="T1384" s="1720"/>
      <c r="U1384" s="1720"/>
      <c r="V1384" s="1720"/>
      <c r="X1384" s="1720"/>
      <c r="Y1384" s="1720"/>
      <c r="Z1384" s="1720"/>
      <c r="AA1384" s="1720"/>
      <c r="AB1384" s="54"/>
      <c r="AC1384" s="54"/>
      <c r="AD1384" s="54"/>
      <c r="AE1384" s="54"/>
      <c r="AF1384" s="54"/>
      <c r="AG1384" s="54"/>
      <c r="AH1384" s="54"/>
      <c r="AI1384" s="54"/>
      <c r="AJ1384" s="54"/>
    </row>
    <row r="1385" spans="19:36" s="34" customFormat="1">
      <c r="S1385" s="1720"/>
      <c r="T1385" s="1720"/>
      <c r="U1385" s="1720"/>
      <c r="V1385" s="1720"/>
      <c r="X1385" s="1720"/>
      <c r="Y1385" s="1720"/>
      <c r="Z1385" s="1720"/>
      <c r="AA1385" s="1720"/>
      <c r="AB1385" s="54"/>
      <c r="AC1385" s="54"/>
      <c r="AD1385" s="54"/>
      <c r="AE1385" s="54"/>
      <c r="AF1385" s="54"/>
      <c r="AG1385" s="54"/>
      <c r="AH1385" s="54"/>
      <c r="AI1385" s="54"/>
      <c r="AJ1385" s="54"/>
    </row>
    <row r="1386" spans="19:36" s="34" customFormat="1">
      <c r="S1386" s="1720"/>
      <c r="T1386" s="1720"/>
      <c r="U1386" s="1720"/>
      <c r="V1386" s="1720"/>
      <c r="X1386" s="1720"/>
      <c r="Y1386" s="1720"/>
      <c r="Z1386" s="1720"/>
      <c r="AA1386" s="1720"/>
      <c r="AB1386" s="54"/>
      <c r="AC1386" s="54"/>
      <c r="AD1386" s="54"/>
      <c r="AE1386" s="54"/>
      <c r="AF1386" s="54"/>
      <c r="AG1386" s="54"/>
      <c r="AH1386" s="54"/>
      <c r="AI1386" s="54"/>
      <c r="AJ1386" s="54"/>
    </row>
    <row r="1387" spans="19:36" s="34" customFormat="1">
      <c r="S1387" s="1720"/>
      <c r="T1387" s="1720"/>
      <c r="U1387" s="1720"/>
      <c r="V1387" s="1720"/>
      <c r="X1387" s="1720"/>
      <c r="Y1387" s="1720"/>
      <c r="Z1387" s="1720"/>
      <c r="AA1387" s="1720"/>
      <c r="AB1387" s="54"/>
      <c r="AC1387" s="54"/>
      <c r="AD1387" s="54"/>
      <c r="AE1387" s="54"/>
      <c r="AF1387" s="54"/>
      <c r="AG1387" s="54"/>
      <c r="AH1387" s="54"/>
      <c r="AI1387" s="54"/>
      <c r="AJ1387" s="54"/>
    </row>
    <row r="1388" spans="19:36" s="34" customFormat="1">
      <c r="S1388" s="1720"/>
      <c r="T1388" s="1720"/>
      <c r="U1388" s="1720"/>
      <c r="V1388" s="1720"/>
      <c r="X1388" s="1720"/>
      <c r="Y1388" s="1720"/>
      <c r="Z1388" s="1720"/>
      <c r="AA1388" s="1720"/>
      <c r="AB1388" s="54"/>
      <c r="AC1388" s="54"/>
      <c r="AD1388" s="54"/>
      <c r="AE1388" s="54"/>
      <c r="AF1388" s="54"/>
      <c r="AG1388" s="54"/>
      <c r="AH1388" s="54"/>
      <c r="AI1388" s="54"/>
      <c r="AJ1388" s="54"/>
    </row>
    <row r="1389" spans="19:36" s="34" customFormat="1">
      <c r="S1389" s="1720"/>
      <c r="T1389" s="1720"/>
      <c r="U1389" s="1720"/>
      <c r="V1389" s="1720"/>
      <c r="X1389" s="1720"/>
      <c r="Y1389" s="1720"/>
      <c r="Z1389" s="1720"/>
      <c r="AA1389" s="1720"/>
      <c r="AB1389" s="54"/>
      <c r="AC1389" s="54"/>
      <c r="AD1389" s="54"/>
      <c r="AE1389" s="54"/>
      <c r="AF1389" s="54"/>
      <c r="AG1389" s="54"/>
      <c r="AH1389" s="54"/>
      <c r="AI1389" s="54"/>
      <c r="AJ1389" s="54"/>
    </row>
    <row r="1390" spans="19:36" s="34" customFormat="1">
      <c r="S1390" s="1720"/>
      <c r="T1390" s="1720"/>
      <c r="U1390" s="1720"/>
      <c r="V1390" s="1720"/>
      <c r="X1390" s="1720"/>
      <c r="Y1390" s="1720"/>
      <c r="Z1390" s="1720"/>
      <c r="AA1390" s="1720"/>
      <c r="AB1390" s="54"/>
      <c r="AC1390" s="54"/>
      <c r="AD1390" s="54"/>
      <c r="AE1390" s="54"/>
      <c r="AF1390" s="54"/>
      <c r="AG1390" s="54"/>
      <c r="AH1390" s="54"/>
      <c r="AI1390" s="54"/>
      <c r="AJ1390" s="54"/>
    </row>
    <row r="1391" spans="19:36" s="34" customFormat="1">
      <c r="S1391" s="1720"/>
      <c r="T1391" s="1720"/>
      <c r="U1391" s="1720"/>
      <c r="V1391" s="1720"/>
      <c r="X1391" s="1720"/>
      <c r="Y1391" s="1720"/>
      <c r="Z1391" s="1720"/>
      <c r="AA1391" s="1720"/>
      <c r="AB1391" s="54"/>
      <c r="AC1391" s="54"/>
      <c r="AD1391" s="54"/>
      <c r="AE1391" s="54"/>
      <c r="AF1391" s="54"/>
      <c r="AG1391" s="54"/>
      <c r="AH1391" s="54"/>
      <c r="AI1391" s="54"/>
      <c r="AJ1391" s="54"/>
    </row>
    <row r="1392" spans="19:36" s="34" customFormat="1">
      <c r="S1392" s="1720"/>
      <c r="T1392" s="1720"/>
      <c r="U1392" s="1720"/>
      <c r="V1392" s="1720"/>
      <c r="X1392" s="1720"/>
      <c r="Y1392" s="1720"/>
      <c r="Z1392" s="1720"/>
      <c r="AA1392" s="1720"/>
      <c r="AB1392" s="54"/>
      <c r="AC1392" s="54"/>
      <c r="AD1392" s="54"/>
      <c r="AE1392" s="54"/>
      <c r="AF1392" s="54"/>
      <c r="AG1392" s="54"/>
      <c r="AH1392" s="54"/>
      <c r="AI1392" s="54"/>
      <c r="AJ1392" s="54"/>
    </row>
    <row r="1393" spans="19:36" s="34" customFormat="1">
      <c r="S1393" s="1720"/>
      <c r="T1393" s="1720"/>
      <c r="U1393" s="1720"/>
      <c r="V1393" s="1720"/>
      <c r="X1393" s="1720"/>
      <c r="Y1393" s="1720"/>
      <c r="Z1393" s="1720"/>
      <c r="AA1393" s="1720"/>
      <c r="AB1393" s="54"/>
      <c r="AC1393" s="54"/>
      <c r="AD1393" s="54"/>
      <c r="AE1393" s="54"/>
      <c r="AF1393" s="54"/>
      <c r="AG1393" s="54"/>
      <c r="AH1393" s="54"/>
      <c r="AI1393" s="54"/>
      <c r="AJ1393" s="54"/>
    </row>
    <row r="1394" spans="19:36" s="34" customFormat="1">
      <c r="S1394" s="1720"/>
      <c r="T1394" s="1720"/>
      <c r="U1394" s="1720"/>
      <c r="V1394" s="1720"/>
      <c r="X1394" s="1720"/>
      <c r="Y1394" s="1720"/>
      <c r="Z1394" s="1720"/>
      <c r="AA1394" s="1720"/>
      <c r="AB1394" s="54"/>
      <c r="AC1394" s="54"/>
      <c r="AD1394" s="54"/>
      <c r="AE1394" s="54"/>
      <c r="AF1394" s="54"/>
      <c r="AG1394" s="54"/>
      <c r="AH1394" s="54"/>
      <c r="AI1394" s="54"/>
      <c r="AJ1394" s="54"/>
    </row>
    <row r="1395" spans="19:36" s="34" customFormat="1">
      <c r="S1395" s="1720"/>
      <c r="T1395" s="1720"/>
      <c r="U1395" s="1720"/>
      <c r="V1395" s="1720"/>
      <c r="X1395" s="1720"/>
      <c r="Y1395" s="1720"/>
      <c r="Z1395" s="1720"/>
      <c r="AA1395" s="1720"/>
      <c r="AB1395" s="54"/>
      <c r="AC1395" s="54"/>
      <c r="AD1395" s="54"/>
      <c r="AE1395" s="54"/>
      <c r="AF1395" s="54"/>
      <c r="AG1395" s="54"/>
      <c r="AH1395" s="54"/>
      <c r="AI1395" s="54"/>
      <c r="AJ1395" s="54"/>
    </row>
    <row r="1396" spans="19:36" s="34" customFormat="1">
      <c r="S1396" s="1720"/>
      <c r="T1396" s="1720"/>
      <c r="U1396" s="1720"/>
      <c r="V1396" s="1720"/>
      <c r="X1396" s="1720"/>
      <c r="Y1396" s="1720"/>
      <c r="Z1396" s="1720"/>
      <c r="AA1396" s="1720"/>
      <c r="AB1396" s="54"/>
      <c r="AC1396" s="54"/>
      <c r="AD1396" s="54"/>
      <c r="AE1396" s="54"/>
      <c r="AF1396" s="54"/>
      <c r="AG1396" s="54"/>
      <c r="AH1396" s="54"/>
      <c r="AI1396" s="54"/>
      <c r="AJ1396" s="54"/>
    </row>
    <row r="1397" spans="19:36" s="34" customFormat="1">
      <c r="S1397" s="1720"/>
      <c r="T1397" s="1720"/>
      <c r="U1397" s="1720"/>
      <c r="V1397" s="1720"/>
      <c r="X1397" s="1720"/>
      <c r="Y1397" s="1720"/>
      <c r="Z1397" s="1720"/>
      <c r="AA1397" s="1720"/>
      <c r="AB1397" s="54"/>
      <c r="AC1397" s="54"/>
      <c r="AD1397" s="54"/>
      <c r="AE1397" s="54"/>
      <c r="AF1397" s="54"/>
      <c r="AG1397" s="54"/>
      <c r="AH1397" s="54"/>
      <c r="AI1397" s="54"/>
      <c r="AJ1397" s="54"/>
    </row>
    <row r="1398" spans="19:36" s="34" customFormat="1">
      <c r="S1398" s="1720"/>
      <c r="T1398" s="1720"/>
      <c r="U1398" s="1720"/>
      <c r="V1398" s="1720"/>
      <c r="X1398" s="1720"/>
      <c r="Y1398" s="1720"/>
      <c r="Z1398" s="1720"/>
      <c r="AA1398" s="1720"/>
      <c r="AB1398" s="54"/>
      <c r="AC1398" s="54"/>
      <c r="AD1398" s="54"/>
      <c r="AE1398" s="54"/>
      <c r="AF1398" s="54"/>
      <c r="AG1398" s="54"/>
      <c r="AH1398" s="54"/>
      <c r="AI1398" s="54"/>
      <c r="AJ1398" s="54"/>
    </row>
    <row r="1399" spans="19:36" s="34" customFormat="1">
      <c r="S1399" s="1720"/>
      <c r="T1399" s="1720"/>
      <c r="U1399" s="1720"/>
      <c r="V1399" s="1720"/>
      <c r="X1399" s="1720"/>
      <c r="Y1399" s="1720"/>
      <c r="Z1399" s="1720"/>
      <c r="AA1399" s="1720"/>
      <c r="AB1399" s="54"/>
      <c r="AC1399" s="54"/>
      <c r="AD1399" s="54"/>
      <c r="AE1399" s="54"/>
      <c r="AF1399" s="54"/>
      <c r="AG1399" s="54"/>
      <c r="AH1399" s="54"/>
      <c r="AI1399" s="54"/>
      <c r="AJ1399" s="54"/>
    </row>
    <row r="1400" spans="19:36" s="34" customFormat="1">
      <c r="S1400" s="1720"/>
      <c r="T1400" s="1720"/>
      <c r="U1400" s="1720"/>
      <c r="V1400" s="1720"/>
      <c r="X1400" s="1720"/>
      <c r="Y1400" s="1720"/>
      <c r="Z1400" s="1720"/>
      <c r="AA1400" s="1720"/>
      <c r="AB1400" s="54"/>
      <c r="AC1400" s="54"/>
      <c r="AD1400" s="54"/>
      <c r="AE1400" s="54"/>
      <c r="AF1400" s="54"/>
      <c r="AG1400" s="54"/>
      <c r="AH1400" s="54"/>
      <c r="AI1400" s="54"/>
      <c r="AJ1400" s="54"/>
    </row>
    <row r="1401" spans="19:36" s="34" customFormat="1">
      <c r="S1401" s="1720"/>
      <c r="T1401" s="1720"/>
      <c r="U1401" s="1720"/>
      <c r="V1401" s="1720"/>
      <c r="X1401" s="1720"/>
      <c r="Y1401" s="1720"/>
      <c r="Z1401" s="1720"/>
      <c r="AA1401" s="1720"/>
      <c r="AB1401" s="54"/>
      <c r="AC1401" s="54"/>
      <c r="AD1401" s="54"/>
      <c r="AE1401" s="54"/>
      <c r="AF1401" s="54"/>
      <c r="AG1401" s="54"/>
      <c r="AH1401" s="54"/>
      <c r="AI1401" s="54"/>
      <c r="AJ1401" s="54"/>
    </row>
    <row r="1402" spans="19:36" s="34" customFormat="1">
      <c r="S1402" s="1720"/>
      <c r="T1402" s="1720"/>
      <c r="U1402" s="1720"/>
      <c r="V1402" s="1720"/>
      <c r="X1402" s="1720"/>
      <c r="Y1402" s="1720"/>
      <c r="Z1402" s="1720"/>
      <c r="AA1402" s="1720"/>
      <c r="AB1402" s="54"/>
      <c r="AC1402" s="54"/>
      <c r="AD1402" s="54"/>
      <c r="AE1402" s="54"/>
      <c r="AF1402" s="54"/>
      <c r="AG1402" s="54"/>
      <c r="AH1402" s="54"/>
      <c r="AI1402" s="54"/>
      <c r="AJ1402" s="54"/>
    </row>
    <row r="1403" spans="19:36" s="34" customFormat="1">
      <c r="S1403" s="1720"/>
      <c r="T1403" s="1720"/>
      <c r="U1403" s="1720"/>
      <c r="V1403" s="1720"/>
      <c r="X1403" s="1720"/>
      <c r="Y1403" s="1720"/>
      <c r="Z1403" s="1720"/>
      <c r="AA1403" s="1720"/>
      <c r="AB1403" s="54"/>
      <c r="AC1403" s="54"/>
      <c r="AD1403" s="54"/>
      <c r="AE1403" s="54"/>
      <c r="AF1403" s="54"/>
      <c r="AG1403" s="54"/>
      <c r="AH1403" s="54"/>
      <c r="AI1403" s="54"/>
      <c r="AJ1403" s="54"/>
    </row>
    <row r="1404" spans="19:36" s="34" customFormat="1">
      <c r="S1404" s="1720"/>
      <c r="T1404" s="1720"/>
      <c r="U1404" s="1720"/>
      <c r="V1404" s="1720"/>
      <c r="X1404" s="1720"/>
      <c r="Y1404" s="1720"/>
      <c r="Z1404" s="1720"/>
      <c r="AA1404" s="1720"/>
      <c r="AB1404" s="54"/>
      <c r="AC1404" s="54"/>
      <c r="AD1404" s="54"/>
      <c r="AE1404" s="54"/>
      <c r="AF1404" s="54"/>
      <c r="AG1404" s="54"/>
      <c r="AH1404" s="54"/>
      <c r="AI1404" s="54"/>
      <c r="AJ1404" s="54"/>
    </row>
    <row r="1405" spans="19:36" s="34" customFormat="1">
      <c r="S1405" s="1720"/>
      <c r="T1405" s="1720"/>
      <c r="U1405" s="1720"/>
      <c r="V1405" s="1720"/>
      <c r="X1405" s="1720"/>
      <c r="Y1405" s="1720"/>
      <c r="Z1405" s="1720"/>
      <c r="AA1405" s="1720"/>
      <c r="AB1405" s="54"/>
      <c r="AC1405" s="54"/>
      <c r="AD1405" s="54"/>
      <c r="AE1405" s="54"/>
      <c r="AF1405" s="54"/>
      <c r="AG1405" s="54"/>
      <c r="AH1405" s="54"/>
      <c r="AI1405" s="54"/>
      <c r="AJ1405" s="54"/>
    </row>
    <row r="1406" spans="19:36" s="34" customFormat="1">
      <c r="S1406" s="1720"/>
      <c r="T1406" s="1720"/>
      <c r="U1406" s="1720"/>
      <c r="V1406" s="1720"/>
      <c r="X1406" s="1720"/>
      <c r="Y1406" s="1720"/>
      <c r="Z1406" s="1720"/>
      <c r="AA1406" s="1720"/>
      <c r="AB1406" s="54"/>
      <c r="AC1406" s="54"/>
      <c r="AD1406" s="54"/>
      <c r="AE1406" s="54"/>
      <c r="AF1406" s="54"/>
      <c r="AG1406" s="54"/>
      <c r="AH1406" s="54"/>
      <c r="AI1406" s="54"/>
      <c r="AJ1406" s="54"/>
    </row>
    <row r="1407" spans="19:36" s="34" customFormat="1">
      <c r="S1407" s="1720"/>
      <c r="T1407" s="1720"/>
      <c r="U1407" s="1720"/>
      <c r="V1407" s="1720"/>
      <c r="X1407" s="1720"/>
      <c r="Y1407" s="1720"/>
      <c r="Z1407" s="1720"/>
      <c r="AA1407" s="1720"/>
      <c r="AB1407" s="54"/>
      <c r="AC1407" s="54"/>
      <c r="AD1407" s="54"/>
      <c r="AE1407" s="54"/>
      <c r="AF1407" s="54"/>
      <c r="AG1407" s="54"/>
      <c r="AH1407" s="54"/>
      <c r="AI1407" s="54"/>
      <c r="AJ1407" s="54"/>
    </row>
    <row r="1408" spans="19:36" s="34" customFormat="1">
      <c r="S1408" s="1720"/>
      <c r="T1408" s="1720"/>
      <c r="U1408" s="1720"/>
      <c r="V1408" s="1720"/>
      <c r="X1408" s="1720"/>
      <c r="Y1408" s="1720"/>
      <c r="Z1408" s="1720"/>
      <c r="AA1408" s="1720"/>
      <c r="AB1408" s="54"/>
      <c r="AC1408" s="54"/>
      <c r="AD1408" s="54"/>
      <c r="AE1408" s="54"/>
      <c r="AF1408" s="54"/>
      <c r="AG1408" s="54"/>
      <c r="AH1408" s="54"/>
      <c r="AI1408" s="54"/>
      <c r="AJ1408" s="54"/>
    </row>
    <row r="1409" spans="19:36" s="34" customFormat="1">
      <c r="S1409" s="1720"/>
      <c r="T1409" s="1720"/>
      <c r="U1409" s="1720"/>
      <c r="V1409" s="1720"/>
      <c r="X1409" s="1720"/>
      <c r="Y1409" s="1720"/>
      <c r="Z1409" s="1720"/>
      <c r="AA1409" s="1720"/>
      <c r="AB1409" s="54"/>
      <c r="AC1409" s="54"/>
      <c r="AD1409" s="54"/>
      <c r="AE1409" s="54"/>
      <c r="AF1409" s="54"/>
      <c r="AG1409" s="54"/>
      <c r="AH1409" s="54"/>
      <c r="AI1409" s="54"/>
      <c r="AJ1409" s="54"/>
    </row>
    <row r="1410" spans="19:36" s="34" customFormat="1">
      <c r="S1410" s="1720"/>
      <c r="T1410" s="1720"/>
      <c r="U1410" s="1720"/>
      <c r="V1410" s="1720"/>
      <c r="X1410" s="1720"/>
      <c r="Y1410" s="1720"/>
      <c r="Z1410" s="1720"/>
      <c r="AA1410" s="1720"/>
      <c r="AB1410" s="54"/>
      <c r="AC1410" s="54"/>
      <c r="AD1410" s="54"/>
      <c r="AE1410" s="54"/>
      <c r="AF1410" s="54"/>
      <c r="AG1410" s="54"/>
      <c r="AH1410" s="54"/>
      <c r="AI1410" s="54"/>
      <c r="AJ1410" s="54"/>
    </row>
    <row r="1411" spans="19:36" s="34" customFormat="1">
      <c r="S1411" s="1720"/>
      <c r="T1411" s="1720"/>
      <c r="U1411" s="1720"/>
      <c r="V1411" s="1720"/>
      <c r="X1411" s="1720"/>
      <c r="Y1411" s="1720"/>
      <c r="Z1411" s="1720"/>
      <c r="AA1411" s="1720"/>
      <c r="AB1411" s="54"/>
      <c r="AC1411" s="54"/>
      <c r="AD1411" s="54"/>
      <c r="AE1411" s="54"/>
      <c r="AF1411" s="54"/>
      <c r="AG1411" s="54"/>
      <c r="AH1411" s="54"/>
      <c r="AI1411" s="54"/>
      <c r="AJ1411" s="54"/>
    </row>
    <row r="1412" spans="19:36" s="34" customFormat="1">
      <c r="S1412" s="1720"/>
      <c r="T1412" s="1720"/>
      <c r="U1412" s="1720"/>
      <c r="V1412" s="1720"/>
      <c r="X1412" s="1720"/>
      <c r="Y1412" s="1720"/>
      <c r="Z1412" s="1720"/>
      <c r="AA1412" s="1720"/>
      <c r="AB1412" s="54"/>
      <c r="AC1412" s="54"/>
      <c r="AD1412" s="54"/>
      <c r="AE1412" s="54"/>
      <c r="AF1412" s="54"/>
      <c r="AG1412" s="54"/>
      <c r="AH1412" s="54"/>
      <c r="AI1412" s="54"/>
      <c r="AJ1412" s="54"/>
    </row>
    <row r="1413" spans="19:36" s="34" customFormat="1">
      <c r="S1413" s="1720"/>
      <c r="T1413" s="1720"/>
      <c r="U1413" s="1720"/>
      <c r="V1413" s="1720"/>
      <c r="X1413" s="1720"/>
      <c r="Y1413" s="1720"/>
      <c r="Z1413" s="1720"/>
      <c r="AA1413" s="1720"/>
      <c r="AB1413" s="54"/>
      <c r="AC1413" s="54"/>
      <c r="AD1413" s="54"/>
      <c r="AE1413" s="54"/>
      <c r="AF1413" s="54"/>
      <c r="AG1413" s="54"/>
      <c r="AH1413" s="54"/>
      <c r="AI1413" s="54"/>
      <c r="AJ1413" s="54"/>
    </row>
    <row r="1414" spans="19:36" s="34" customFormat="1">
      <c r="S1414" s="1720"/>
      <c r="T1414" s="1720"/>
      <c r="U1414" s="1720"/>
      <c r="V1414" s="1720"/>
      <c r="X1414" s="1720"/>
      <c r="Y1414" s="1720"/>
      <c r="Z1414" s="1720"/>
      <c r="AA1414" s="1720"/>
      <c r="AB1414" s="54"/>
      <c r="AC1414" s="54"/>
      <c r="AD1414" s="54"/>
      <c r="AE1414" s="54"/>
      <c r="AF1414" s="54"/>
      <c r="AG1414" s="54"/>
      <c r="AH1414" s="54"/>
      <c r="AI1414" s="54"/>
      <c r="AJ1414" s="54"/>
    </row>
    <row r="1415" spans="19:36" s="34" customFormat="1">
      <c r="S1415" s="1720"/>
      <c r="T1415" s="1720"/>
      <c r="U1415" s="1720"/>
      <c r="V1415" s="1720"/>
      <c r="X1415" s="1720"/>
      <c r="Y1415" s="1720"/>
      <c r="Z1415" s="1720"/>
      <c r="AA1415" s="1720"/>
      <c r="AB1415" s="54"/>
      <c r="AC1415" s="54"/>
      <c r="AD1415" s="54"/>
      <c r="AE1415" s="54"/>
      <c r="AF1415" s="54"/>
      <c r="AG1415" s="54"/>
      <c r="AH1415" s="54"/>
      <c r="AI1415" s="54"/>
      <c r="AJ1415" s="54"/>
    </row>
    <row r="1416" spans="19:36" s="34" customFormat="1">
      <c r="S1416" s="1720"/>
      <c r="T1416" s="1720"/>
      <c r="U1416" s="1720"/>
      <c r="V1416" s="1720"/>
      <c r="X1416" s="1720"/>
      <c r="Y1416" s="1720"/>
      <c r="Z1416" s="1720"/>
      <c r="AA1416" s="1720"/>
      <c r="AB1416" s="54"/>
      <c r="AC1416" s="54"/>
      <c r="AD1416" s="54"/>
      <c r="AE1416" s="54"/>
      <c r="AF1416" s="54"/>
      <c r="AG1416" s="54"/>
      <c r="AH1416" s="54"/>
      <c r="AI1416" s="54"/>
      <c r="AJ1416" s="54"/>
    </row>
    <row r="1417" spans="19:36" s="34" customFormat="1">
      <c r="S1417" s="1720"/>
      <c r="T1417" s="1720"/>
      <c r="U1417" s="1720"/>
      <c r="V1417" s="1720"/>
      <c r="X1417" s="1720"/>
      <c r="Y1417" s="1720"/>
      <c r="Z1417" s="1720"/>
      <c r="AA1417" s="1720"/>
      <c r="AB1417" s="54"/>
      <c r="AC1417" s="54"/>
      <c r="AD1417" s="54"/>
      <c r="AE1417" s="54"/>
      <c r="AF1417" s="54"/>
      <c r="AG1417" s="54"/>
      <c r="AH1417" s="54"/>
      <c r="AI1417" s="54"/>
      <c r="AJ1417" s="54"/>
    </row>
    <row r="1418" spans="19:36" s="34" customFormat="1">
      <c r="S1418" s="1720"/>
      <c r="T1418" s="1720"/>
      <c r="U1418" s="1720"/>
      <c r="V1418" s="1720"/>
      <c r="X1418" s="1720"/>
      <c r="Y1418" s="1720"/>
      <c r="Z1418" s="1720"/>
      <c r="AA1418" s="1720"/>
      <c r="AB1418" s="54"/>
      <c r="AC1418" s="54"/>
      <c r="AD1418" s="54"/>
      <c r="AE1418" s="54"/>
      <c r="AF1418" s="54"/>
      <c r="AG1418" s="54"/>
      <c r="AH1418" s="54"/>
      <c r="AI1418" s="54"/>
      <c r="AJ1418" s="54"/>
    </row>
    <row r="1419" spans="19:36" s="34" customFormat="1">
      <c r="S1419" s="1720"/>
      <c r="T1419" s="1720"/>
      <c r="U1419" s="1720"/>
      <c r="V1419" s="1720"/>
      <c r="X1419" s="1720"/>
      <c r="Y1419" s="1720"/>
      <c r="Z1419" s="1720"/>
      <c r="AA1419" s="1720"/>
      <c r="AB1419" s="54"/>
      <c r="AC1419" s="54"/>
      <c r="AD1419" s="54"/>
      <c r="AE1419" s="54"/>
      <c r="AF1419" s="54"/>
      <c r="AG1419" s="54"/>
      <c r="AH1419" s="54"/>
      <c r="AI1419" s="54"/>
      <c r="AJ1419" s="54"/>
    </row>
    <row r="1420" spans="19:36" s="34" customFormat="1">
      <c r="S1420" s="1720"/>
      <c r="T1420" s="1720"/>
      <c r="U1420" s="1720"/>
      <c r="V1420" s="1720"/>
      <c r="X1420" s="1720"/>
      <c r="Y1420" s="1720"/>
      <c r="Z1420" s="1720"/>
      <c r="AA1420" s="1720"/>
      <c r="AB1420" s="54"/>
      <c r="AC1420" s="54"/>
      <c r="AD1420" s="54"/>
      <c r="AE1420" s="54"/>
      <c r="AF1420" s="54"/>
      <c r="AG1420" s="54"/>
      <c r="AH1420" s="54"/>
      <c r="AI1420" s="54"/>
      <c r="AJ1420" s="54"/>
    </row>
    <row r="1421" spans="19:36" s="34" customFormat="1">
      <c r="S1421" s="1720"/>
      <c r="T1421" s="1720"/>
      <c r="U1421" s="1720"/>
      <c r="V1421" s="1720"/>
      <c r="X1421" s="1720"/>
      <c r="Y1421" s="1720"/>
      <c r="Z1421" s="1720"/>
      <c r="AA1421" s="1720"/>
      <c r="AB1421" s="54"/>
      <c r="AC1421" s="54"/>
      <c r="AD1421" s="54"/>
      <c r="AE1421" s="54"/>
      <c r="AF1421" s="54"/>
      <c r="AG1421" s="54"/>
      <c r="AH1421" s="54"/>
      <c r="AI1421" s="54"/>
      <c r="AJ1421" s="54"/>
    </row>
    <row r="1422" spans="19:36" s="34" customFormat="1">
      <c r="S1422" s="1720"/>
      <c r="T1422" s="1720"/>
      <c r="U1422" s="1720"/>
      <c r="V1422" s="1720"/>
      <c r="X1422" s="1720"/>
      <c r="Y1422" s="1720"/>
      <c r="Z1422" s="1720"/>
      <c r="AA1422" s="1720"/>
      <c r="AB1422" s="54"/>
      <c r="AC1422" s="54"/>
      <c r="AD1422" s="54"/>
      <c r="AE1422" s="54"/>
      <c r="AF1422" s="54"/>
      <c r="AG1422" s="54"/>
      <c r="AH1422" s="54"/>
      <c r="AI1422" s="54"/>
      <c r="AJ1422" s="54"/>
    </row>
    <row r="1423" spans="19:36" s="34" customFormat="1">
      <c r="S1423" s="1720"/>
      <c r="T1423" s="1720"/>
      <c r="U1423" s="1720"/>
      <c r="V1423" s="1720"/>
      <c r="X1423" s="1720"/>
      <c r="Y1423" s="1720"/>
      <c r="Z1423" s="1720"/>
      <c r="AA1423" s="1720"/>
      <c r="AB1423" s="54"/>
      <c r="AC1423" s="54"/>
      <c r="AD1423" s="54"/>
      <c r="AE1423" s="54"/>
      <c r="AF1423" s="54"/>
      <c r="AG1423" s="54"/>
      <c r="AH1423" s="54"/>
      <c r="AI1423" s="54"/>
      <c r="AJ1423" s="54"/>
    </row>
    <row r="1424" spans="19:36" s="34" customFormat="1">
      <c r="S1424" s="1720"/>
      <c r="T1424" s="1720"/>
      <c r="U1424" s="1720"/>
      <c r="V1424" s="1720"/>
      <c r="X1424" s="1720"/>
      <c r="Y1424" s="1720"/>
      <c r="Z1424" s="1720"/>
      <c r="AA1424" s="1720"/>
      <c r="AB1424" s="54"/>
      <c r="AC1424" s="54"/>
      <c r="AD1424" s="54"/>
      <c r="AE1424" s="54"/>
      <c r="AF1424" s="54"/>
      <c r="AG1424" s="54"/>
      <c r="AH1424" s="54"/>
      <c r="AI1424" s="54"/>
      <c r="AJ1424" s="54"/>
    </row>
    <row r="1425" spans="19:36" s="34" customFormat="1">
      <c r="S1425" s="1720"/>
      <c r="T1425" s="1720"/>
      <c r="U1425" s="1720"/>
      <c r="V1425" s="1720"/>
      <c r="X1425" s="1720"/>
      <c r="Y1425" s="1720"/>
      <c r="Z1425" s="1720"/>
      <c r="AA1425" s="1720"/>
      <c r="AB1425" s="54"/>
      <c r="AC1425" s="54"/>
      <c r="AD1425" s="54"/>
      <c r="AE1425" s="54"/>
      <c r="AF1425" s="54"/>
      <c r="AG1425" s="54"/>
      <c r="AH1425" s="54"/>
      <c r="AI1425" s="54"/>
      <c r="AJ1425" s="54"/>
    </row>
    <row r="1426" spans="19:36" s="34" customFormat="1">
      <c r="S1426" s="1720"/>
      <c r="T1426" s="1720"/>
      <c r="U1426" s="1720"/>
      <c r="V1426" s="1720"/>
      <c r="X1426" s="1720"/>
      <c r="Y1426" s="1720"/>
      <c r="Z1426" s="1720"/>
      <c r="AA1426" s="1720"/>
      <c r="AB1426" s="54"/>
      <c r="AC1426" s="54"/>
      <c r="AD1426" s="54"/>
      <c r="AE1426" s="54"/>
      <c r="AF1426" s="54"/>
      <c r="AG1426" s="54"/>
      <c r="AH1426" s="54"/>
      <c r="AI1426" s="54"/>
      <c r="AJ1426" s="54"/>
    </row>
    <row r="1427" spans="19:36" s="34" customFormat="1">
      <c r="S1427" s="1720"/>
      <c r="T1427" s="1720"/>
      <c r="U1427" s="1720"/>
      <c r="V1427" s="1720"/>
      <c r="X1427" s="1720"/>
      <c r="Y1427" s="1720"/>
      <c r="Z1427" s="1720"/>
      <c r="AA1427" s="1720"/>
      <c r="AB1427" s="54"/>
      <c r="AC1427" s="54"/>
      <c r="AD1427" s="54"/>
      <c r="AE1427" s="54"/>
      <c r="AF1427" s="54"/>
      <c r="AG1427" s="54"/>
      <c r="AH1427" s="54"/>
      <c r="AI1427" s="54"/>
      <c r="AJ1427" s="54"/>
    </row>
    <row r="1428" spans="19:36" s="34" customFormat="1">
      <c r="S1428" s="1720"/>
      <c r="T1428" s="1720"/>
      <c r="U1428" s="1720"/>
      <c r="V1428" s="1720"/>
      <c r="X1428" s="1720"/>
      <c r="Y1428" s="1720"/>
      <c r="Z1428" s="1720"/>
      <c r="AA1428" s="1720"/>
      <c r="AB1428" s="54"/>
      <c r="AC1428" s="54"/>
      <c r="AD1428" s="54"/>
      <c r="AE1428" s="54"/>
      <c r="AF1428" s="54"/>
      <c r="AG1428" s="54"/>
      <c r="AH1428" s="54"/>
      <c r="AI1428" s="54"/>
      <c r="AJ1428" s="54"/>
    </row>
    <row r="1429" spans="19:36" s="34" customFormat="1">
      <c r="S1429" s="1720"/>
      <c r="T1429" s="1720"/>
      <c r="U1429" s="1720"/>
      <c r="V1429" s="1720"/>
      <c r="X1429" s="1720"/>
      <c r="Y1429" s="1720"/>
      <c r="Z1429" s="1720"/>
      <c r="AA1429" s="1720"/>
      <c r="AB1429" s="54"/>
      <c r="AC1429" s="54"/>
      <c r="AD1429" s="54"/>
      <c r="AE1429" s="54"/>
      <c r="AF1429" s="54"/>
      <c r="AG1429" s="54"/>
      <c r="AH1429" s="54"/>
      <c r="AI1429" s="54"/>
      <c r="AJ1429" s="54"/>
    </row>
    <row r="1430" spans="19:36" s="34" customFormat="1">
      <c r="S1430" s="1720"/>
      <c r="T1430" s="1720"/>
      <c r="U1430" s="1720"/>
      <c r="V1430" s="1720"/>
      <c r="X1430" s="1720"/>
      <c r="Y1430" s="1720"/>
      <c r="Z1430" s="1720"/>
      <c r="AA1430" s="1720"/>
      <c r="AB1430" s="54"/>
      <c r="AC1430" s="54"/>
      <c r="AD1430" s="54"/>
      <c r="AE1430" s="54"/>
      <c r="AF1430" s="54"/>
      <c r="AG1430" s="54"/>
      <c r="AH1430" s="54"/>
      <c r="AI1430" s="54"/>
      <c r="AJ1430" s="54"/>
    </row>
    <row r="1431" spans="19:36" s="34" customFormat="1">
      <c r="S1431" s="1720"/>
      <c r="T1431" s="1720"/>
      <c r="U1431" s="1720"/>
      <c r="V1431" s="1720"/>
      <c r="X1431" s="1720"/>
      <c r="Y1431" s="1720"/>
      <c r="Z1431" s="1720"/>
      <c r="AA1431" s="1720"/>
      <c r="AB1431" s="54"/>
      <c r="AC1431" s="54"/>
      <c r="AD1431" s="54"/>
      <c r="AE1431" s="54"/>
      <c r="AF1431" s="54"/>
      <c r="AG1431" s="54"/>
      <c r="AH1431" s="54"/>
      <c r="AI1431" s="54"/>
      <c r="AJ1431" s="54"/>
    </row>
    <row r="1432" spans="19:36" s="34" customFormat="1">
      <c r="S1432" s="1720"/>
      <c r="T1432" s="1720"/>
      <c r="U1432" s="1720"/>
      <c r="V1432" s="1720"/>
      <c r="X1432" s="1720"/>
      <c r="Y1432" s="1720"/>
      <c r="Z1432" s="1720"/>
      <c r="AA1432" s="1720"/>
      <c r="AB1432" s="54"/>
      <c r="AC1432" s="54"/>
      <c r="AD1432" s="54"/>
      <c r="AE1432" s="54"/>
      <c r="AF1432" s="54"/>
      <c r="AG1432" s="54"/>
      <c r="AH1432" s="54"/>
      <c r="AI1432" s="54"/>
      <c r="AJ1432" s="54"/>
    </row>
    <row r="1433" spans="19:36" s="34" customFormat="1">
      <c r="S1433" s="1720"/>
      <c r="T1433" s="1720"/>
      <c r="U1433" s="1720"/>
      <c r="V1433" s="1720"/>
      <c r="X1433" s="1720"/>
      <c r="Y1433" s="1720"/>
      <c r="Z1433" s="1720"/>
      <c r="AA1433" s="1720"/>
      <c r="AB1433" s="54"/>
      <c r="AC1433" s="54"/>
      <c r="AD1433" s="54"/>
      <c r="AE1433" s="54"/>
      <c r="AF1433" s="54"/>
      <c r="AG1433" s="54"/>
      <c r="AH1433" s="54"/>
      <c r="AI1433" s="54"/>
      <c r="AJ1433" s="54"/>
    </row>
    <row r="1434" spans="19:36" s="34" customFormat="1">
      <c r="S1434" s="1720"/>
      <c r="T1434" s="1720"/>
      <c r="U1434" s="1720"/>
      <c r="V1434" s="1720"/>
      <c r="X1434" s="1720"/>
      <c r="Y1434" s="1720"/>
      <c r="Z1434" s="1720"/>
      <c r="AA1434" s="1720"/>
      <c r="AB1434" s="54"/>
      <c r="AC1434" s="54"/>
      <c r="AD1434" s="54"/>
      <c r="AE1434" s="54"/>
      <c r="AF1434" s="54"/>
      <c r="AG1434" s="54"/>
      <c r="AH1434" s="54"/>
      <c r="AI1434" s="54"/>
      <c r="AJ1434" s="54"/>
    </row>
    <row r="1435" spans="19:36" s="34" customFormat="1">
      <c r="S1435" s="1720"/>
      <c r="T1435" s="1720"/>
      <c r="U1435" s="1720"/>
      <c r="V1435" s="1720"/>
      <c r="X1435" s="1720"/>
      <c r="Y1435" s="1720"/>
      <c r="Z1435" s="1720"/>
      <c r="AA1435" s="1720"/>
      <c r="AB1435" s="54"/>
      <c r="AC1435" s="54"/>
      <c r="AD1435" s="54"/>
      <c r="AE1435" s="54"/>
      <c r="AF1435" s="54"/>
      <c r="AG1435" s="54"/>
      <c r="AH1435" s="54"/>
      <c r="AI1435" s="54"/>
      <c r="AJ1435" s="54"/>
    </row>
    <row r="1436" spans="19:36" s="34" customFormat="1">
      <c r="S1436" s="1720"/>
      <c r="T1436" s="1720"/>
      <c r="U1436" s="1720"/>
      <c r="V1436" s="1720"/>
      <c r="X1436" s="1720"/>
      <c r="Y1436" s="1720"/>
      <c r="Z1436" s="1720"/>
      <c r="AA1436" s="1720"/>
      <c r="AB1436" s="54"/>
      <c r="AC1436" s="54"/>
      <c r="AD1436" s="54"/>
      <c r="AE1436" s="54"/>
      <c r="AF1436" s="54"/>
      <c r="AG1436" s="54"/>
      <c r="AH1436" s="54"/>
      <c r="AI1436" s="54"/>
      <c r="AJ1436" s="54"/>
    </row>
    <row r="1437" spans="19:36" s="34" customFormat="1">
      <c r="S1437" s="1720"/>
      <c r="T1437" s="1720"/>
      <c r="U1437" s="1720"/>
      <c r="V1437" s="1720"/>
      <c r="X1437" s="1720"/>
      <c r="Y1437" s="1720"/>
      <c r="Z1437" s="1720"/>
      <c r="AA1437" s="1720"/>
      <c r="AB1437" s="54"/>
      <c r="AC1437" s="54"/>
      <c r="AD1437" s="54"/>
      <c r="AE1437" s="54"/>
      <c r="AF1437" s="54"/>
      <c r="AG1437" s="54"/>
      <c r="AH1437" s="54"/>
      <c r="AI1437" s="54"/>
      <c r="AJ1437" s="54"/>
    </row>
    <row r="1438" spans="19:36" s="34" customFormat="1">
      <c r="S1438" s="1720"/>
      <c r="T1438" s="1720"/>
      <c r="U1438" s="1720"/>
      <c r="V1438" s="1720"/>
      <c r="X1438" s="1720"/>
      <c r="Y1438" s="1720"/>
      <c r="Z1438" s="1720"/>
      <c r="AA1438" s="1720"/>
      <c r="AB1438" s="54"/>
      <c r="AC1438" s="54"/>
      <c r="AD1438" s="54"/>
      <c r="AE1438" s="54"/>
      <c r="AF1438" s="54"/>
      <c r="AG1438" s="54"/>
      <c r="AH1438" s="54"/>
      <c r="AI1438" s="54"/>
      <c r="AJ1438" s="54"/>
    </row>
    <row r="1439" spans="19:36" s="34" customFormat="1">
      <c r="S1439" s="1720"/>
      <c r="T1439" s="1720"/>
      <c r="U1439" s="1720"/>
      <c r="V1439" s="1720"/>
      <c r="X1439" s="1720"/>
      <c r="Y1439" s="1720"/>
      <c r="Z1439" s="1720"/>
      <c r="AA1439" s="1720"/>
      <c r="AB1439" s="54"/>
      <c r="AC1439" s="54"/>
      <c r="AD1439" s="54"/>
      <c r="AE1439" s="54"/>
      <c r="AF1439" s="54"/>
      <c r="AG1439" s="54"/>
      <c r="AH1439" s="54"/>
      <c r="AI1439" s="54"/>
      <c r="AJ1439" s="54"/>
    </row>
    <row r="1440" spans="19:36" s="34" customFormat="1">
      <c r="S1440" s="1720"/>
      <c r="T1440" s="1720"/>
      <c r="U1440" s="1720"/>
      <c r="V1440" s="1720"/>
      <c r="X1440" s="1720"/>
      <c r="Y1440" s="1720"/>
      <c r="Z1440" s="1720"/>
      <c r="AA1440" s="1720"/>
      <c r="AB1440" s="54"/>
      <c r="AC1440" s="54"/>
      <c r="AD1440" s="54"/>
      <c r="AE1440" s="54"/>
      <c r="AF1440" s="54"/>
      <c r="AG1440" s="54"/>
      <c r="AH1440" s="54"/>
      <c r="AI1440" s="54"/>
      <c r="AJ1440" s="54"/>
    </row>
    <row r="1441" spans="19:36" s="34" customFormat="1">
      <c r="S1441" s="1720"/>
      <c r="T1441" s="1720"/>
      <c r="U1441" s="1720"/>
      <c r="V1441" s="1720"/>
      <c r="X1441" s="1720"/>
      <c r="Y1441" s="1720"/>
      <c r="Z1441" s="1720"/>
      <c r="AA1441" s="1720"/>
      <c r="AB1441" s="54"/>
      <c r="AC1441" s="54"/>
      <c r="AD1441" s="54"/>
      <c r="AE1441" s="54"/>
      <c r="AF1441" s="54"/>
      <c r="AG1441" s="54"/>
      <c r="AH1441" s="54"/>
      <c r="AI1441" s="54"/>
      <c r="AJ1441" s="54"/>
    </row>
    <row r="1442" spans="19:36" s="34" customFormat="1">
      <c r="S1442" s="1720"/>
      <c r="T1442" s="1720"/>
      <c r="U1442" s="1720"/>
      <c r="V1442" s="1720"/>
      <c r="X1442" s="1720"/>
      <c r="Y1442" s="1720"/>
      <c r="Z1442" s="1720"/>
      <c r="AA1442" s="1720"/>
      <c r="AB1442" s="54"/>
      <c r="AC1442" s="54"/>
      <c r="AD1442" s="54"/>
      <c r="AE1442" s="54"/>
      <c r="AF1442" s="54"/>
      <c r="AG1442" s="54"/>
      <c r="AH1442" s="54"/>
      <c r="AI1442" s="54"/>
      <c r="AJ1442" s="54"/>
    </row>
    <row r="1443" spans="19:36" s="34" customFormat="1">
      <c r="S1443" s="1720"/>
      <c r="T1443" s="1720"/>
      <c r="U1443" s="1720"/>
      <c r="V1443" s="1720"/>
      <c r="X1443" s="1720"/>
      <c r="Y1443" s="1720"/>
      <c r="Z1443" s="1720"/>
      <c r="AA1443" s="1720"/>
      <c r="AB1443" s="54"/>
      <c r="AC1443" s="54"/>
      <c r="AD1443" s="54"/>
      <c r="AE1443" s="54"/>
      <c r="AF1443" s="54"/>
      <c r="AG1443" s="54"/>
      <c r="AH1443" s="54"/>
      <c r="AI1443" s="54"/>
      <c r="AJ1443" s="54"/>
    </row>
    <row r="1444" spans="19:36" s="34" customFormat="1">
      <c r="S1444" s="1720"/>
      <c r="T1444" s="1720"/>
      <c r="U1444" s="1720"/>
      <c r="V1444" s="1720"/>
      <c r="X1444" s="1720"/>
      <c r="Y1444" s="1720"/>
      <c r="Z1444" s="1720"/>
      <c r="AA1444" s="1720"/>
      <c r="AB1444" s="54"/>
      <c r="AC1444" s="54"/>
      <c r="AD1444" s="54"/>
      <c r="AE1444" s="54"/>
      <c r="AF1444" s="54"/>
      <c r="AG1444" s="54"/>
      <c r="AH1444" s="54"/>
      <c r="AI1444" s="54"/>
      <c r="AJ1444" s="54"/>
    </row>
    <row r="1445" spans="19:36" s="34" customFormat="1">
      <c r="S1445" s="1720"/>
      <c r="T1445" s="1720"/>
      <c r="U1445" s="1720"/>
      <c r="V1445" s="1720"/>
      <c r="X1445" s="1720"/>
      <c r="Y1445" s="1720"/>
      <c r="Z1445" s="1720"/>
      <c r="AA1445" s="1720"/>
      <c r="AB1445" s="54"/>
      <c r="AC1445" s="54"/>
      <c r="AD1445" s="54"/>
      <c r="AE1445" s="54"/>
      <c r="AF1445" s="54"/>
      <c r="AG1445" s="54"/>
      <c r="AH1445" s="54"/>
      <c r="AI1445" s="54"/>
      <c r="AJ1445" s="54"/>
    </row>
    <row r="1446" spans="19:36" s="34" customFormat="1">
      <c r="S1446" s="1720"/>
      <c r="T1446" s="1720"/>
      <c r="U1446" s="1720"/>
      <c r="V1446" s="1720"/>
      <c r="X1446" s="1720"/>
      <c r="Y1446" s="1720"/>
      <c r="Z1446" s="1720"/>
      <c r="AA1446" s="1720"/>
      <c r="AB1446" s="54"/>
      <c r="AC1446" s="54"/>
      <c r="AD1446" s="54"/>
      <c r="AE1446" s="54"/>
      <c r="AF1446" s="54"/>
      <c r="AG1446" s="54"/>
      <c r="AH1446" s="54"/>
      <c r="AI1446" s="54"/>
      <c r="AJ1446" s="54"/>
    </row>
    <row r="1447" spans="19:36" s="34" customFormat="1">
      <c r="S1447" s="1720"/>
      <c r="T1447" s="1720"/>
      <c r="U1447" s="1720"/>
      <c r="V1447" s="1720"/>
      <c r="X1447" s="1720"/>
      <c r="Y1447" s="1720"/>
      <c r="Z1447" s="1720"/>
      <c r="AA1447" s="1720"/>
      <c r="AB1447" s="54"/>
      <c r="AC1447" s="54"/>
      <c r="AD1447" s="54"/>
      <c r="AE1447" s="54"/>
      <c r="AF1447" s="54"/>
      <c r="AG1447" s="54"/>
      <c r="AH1447" s="54"/>
      <c r="AI1447" s="54"/>
      <c r="AJ1447" s="54"/>
    </row>
    <row r="1448" spans="19:36" s="34" customFormat="1">
      <c r="S1448" s="1720"/>
      <c r="T1448" s="1720"/>
      <c r="U1448" s="1720"/>
      <c r="V1448" s="1720"/>
      <c r="X1448" s="1720"/>
      <c r="Y1448" s="1720"/>
      <c r="Z1448" s="1720"/>
      <c r="AA1448" s="1720"/>
      <c r="AB1448" s="54"/>
      <c r="AC1448" s="54"/>
      <c r="AD1448" s="54"/>
      <c r="AE1448" s="54"/>
      <c r="AF1448" s="54"/>
      <c r="AG1448" s="54"/>
      <c r="AH1448" s="54"/>
      <c r="AI1448" s="54"/>
      <c r="AJ1448" s="54"/>
    </row>
    <row r="1449" spans="19:36" s="34" customFormat="1">
      <c r="S1449" s="1720"/>
      <c r="T1449" s="1720"/>
      <c r="U1449" s="1720"/>
      <c r="V1449" s="1720"/>
      <c r="X1449" s="1720"/>
      <c r="Y1449" s="1720"/>
      <c r="Z1449" s="1720"/>
      <c r="AA1449" s="1720"/>
      <c r="AB1449" s="54"/>
      <c r="AC1449" s="54"/>
      <c r="AD1449" s="54"/>
      <c r="AE1449" s="54"/>
      <c r="AF1449" s="54"/>
      <c r="AG1449" s="54"/>
      <c r="AH1449" s="54"/>
      <c r="AI1449" s="54"/>
      <c r="AJ1449" s="54"/>
    </row>
    <row r="1450" spans="19:36" s="34" customFormat="1">
      <c r="S1450" s="1720"/>
      <c r="T1450" s="1720"/>
      <c r="U1450" s="1720"/>
      <c r="V1450" s="1720"/>
      <c r="X1450" s="1720"/>
      <c r="Y1450" s="1720"/>
      <c r="Z1450" s="1720"/>
      <c r="AA1450" s="1720"/>
      <c r="AB1450" s="54"/>
      <c r="AC1450" s="54"/>
      <c r="AD1450" s="54"/>
      <c r="AE1450" s="54"/>
      <c r="AF1450" s="54"/>
      <c r="AG1450" s="54"/>
      <c r="AH1450" s="54"/>
      <c r="AI1450" s="54"/>
      <c r="AJ1450" s="54"/>
    </row>
    <row r="1451" spans="19:36" s="34" customFormat="1">
      <c r="S1451" s="1720"/>
      <c r="T1451" s="1720"/>
      <c r="U1451" s="1720"/>
      <c r="V1451" s="1720"/>
      <c r="X1451" s="1720"/>
      <c r="Y1451" s="1720"/>
      <c r="Z1451" s="1720"/>
      <c r="AA1451" s="1720"/>
      <c r="AB1451" s="54"/>
      <c r="AC1451" s="54"/>
      <c r="AD1451" s="54"/>
      <c r="AE1451" s="54"/>
      <c r="AF1451" s="54"/>
      <c r="AG1451" s="54"/>
      <c r="AH1451" s="54"/>
      <c r="AI1451" s="54"/>
      <c r="AJ1451" s="54"/>
    </row>
    <row r="1452" spans="19:36" s="34" customFormat="1">
      <c r="S1452" s="1720"/>
      <c r="T1452" s="1720"/>
      <c r="U1452" s="1720"/>
      <c r="V1452" s="1720"/>
      <c r="X1452" s="1720"/>
      <c r="Y1452" s="1720"/>
      <c r="Z1452" s="1720"/>
      <c r="AA1452" s="1720"/>
      <c r="AB1452" s="54"/>
      <c r="AC1452" s="54"/>
      <c r="AD1452" s="54"/>
      <c r="AE1452" s="54"/>
      <c r="AF1452" s="54"/>
      <c r="AG1452" s="54"/>
      <c r="AH1452" s="54"/>
      <c r="AI1452" s="54"/>
      <c r="AJ1452" s="54"/>
    </row>
    <row r="1453" spans="19:36" s="34" customFormat="1">
      <c r="S1453" s="1720"/>
      <c r="T1453" s="1720"/>
      <c r="U1453" s="1720"/>
      <c r="V1453" s="1720"/>
      <c r="X1453" s="1720"/>
      <c r="Y1453" s="1720"/>
      <c r="Z1453" s="1720"/>
      <c r="AA1453" s="1720"/>
      <c r="AB1453" s="54"/>
      <c r="AC1453" s="54"/>
      <c r="AD1453" s="54"/>
      <c r="AE1453" s="54"/>
      <c r="AF1453" s="54"/>
      <c r="AG1453" s="54"/>
      <c r="AH1453" s="54"/>
      <c r="AI1453" s="54"/>
      <c r="AJ1453" s="54"/>
    </row>
    <row r="1454" spans="19:36" s="34" customFormat="1">
      <c r="S1454" s="1720"/>
      <c r="T1454" s="1720"/>
      <c r="U1454" s="1720"/>
      <c r="V1454" s="1720"/>
      <c r="X1454" s="1720"/>
      <c r="Y1454" s="1720"/>
      <c r="Z1454" s="1720"/>
      <c r="AA1454" s="1720"/>
      <c r="AB1454" s="54"/>
      <c r="AC1454" s="54"/>
      <c r="AD1454" s="54"/>
      <c r="AE1454" s="54"/>
      <c r="AF1454" s="54"/>
      <c r="AG1454" s="54"/>
      <c r="AH1454" s="54"/>
      <c r="AI1454" s="54"/>
      <c r="AJ1454" s="54"/>
    </row>
    <row r="1455" spans="19:36" s="34" customFormat="1">
      <c r="S1455" s="1720"/>
      <c r="T1455" s="1720"/>
      <c r="U1455" s="1720"/>
      <c r="V1455" s="1720"/>
      <c r="X1455" s="1720"/>
      <c r="Y1455" s="1720"/>
      <c r="Z1455" s="1720"/>
      <c r="AA1455" s="1720"/>
      <c r="AB1455" s="54"/>
      <c r="AC1455" s="54"/>
      <c r="AD1455" s="54"/>
      <c r="AE1455" s="54"/>
      <c r="AF1455" s="54"/>
      <c r="AG1455" s="54"/>
      <c r="AH1455" s="54"/>
      <c r="AI1455" s="54"/>
      <c r="AJ1455" s="54"/>
    </row>
    <row r="1456" spans="19:36" s="34" customFormat="1">
      <c r="S1456" s="1720"/>
      <c r="T1456" s="1720"/>
      <c r="U1456" s="1720"/>
      <c r="V1456" s="1720"/>
      <c r="X1456" s="1720"/>
      <c r="Y1456" s="1720"/>
      <c r="Z1456" s="1720"/>
      <c r="AA1456" s="1720"/>
      <c r="AB1456" s="54"/>
      <c r="AC1456" s="54"/>
      <c r="AD1456" s="54"/>
      <c r="AE1456" s="54"/>
      <c r="AF1456" s="54"/>
      <c r="AG1456" s="54"/>
      <c r="AH1456" s="54"/>
      <c r="AI1456" s="54"/>
      <c r="AJ1456" s="54"/>
    </row>
    <row r="1457" spans="19:36" s="34" customFormat="1">
      <c r="S1457" s="1720"/>
      <c r="T1457" s="1720"/>
      <c r="U1457" s="1720"/>
      <c r="V1457" s="1720"/>
      <c r="X1457" s="1720"/>
      <c r="Y1457" s="1720"/>
      <c r="Z1457" s="1720"/>
      <c r="AA1457" s="1720"/>
      <c r="AB1457" s="54"/>
      <c r="AC1457" s="54"/>
      <c r="AD1457" s="54"/>
      <c r="AE1457" s="54"/>
      <c r="AF1457" s="54"/>
      <c r="AG1457" s="54"/>
      <c r="AH1457" s="54"/>
      <c r="AI1457" s="54"/>
      <c r="AJ1457" s="54"/>
    </row>
    <row r="1458" spans="19:36" s="34" customFormat="1">
      <c r="S1458" s="1720"/>
      <c r="T1458" s="1720"/>
      <c r="U1458" s="1720"/>
      <c r="V1458" s="1720"/>
      <c r="X1458" s="1720"/>
      <c r="Y1458" s="1720"/>
      <c r="Z1458" s="1720"/>
      <c r="AA1458" s="1720"/>
      <c r="AB1458" s="54"/>
      <c r="AC1458" s="54"/>
      <c r="AD1458" s="54"/>
      <c r="AE1458" s="54"/>
      <c r="AF1458" s="54"/>
      <c r="AG1458" s="54"/>
      <c r="AH1458" s="54"/>
      <c r="AI1458" s="54"/>
      <c r="AJ1458" s="54"/>
    </row>
    <row r="1459" spans="19:36" s="34" customFormat="1">
      <c r="S1459" s="1720"/>
      <c r="T1459" s="1720"/>
      <c r="U1459" s="1720"/>
      <c r="V1459" s="1720"/>
      <c r="X1459" s="1720"/>
      <c r="Y1459" s="1720"/>
      <c r="Z1459" s="1720"/>
      <c r="AA1459" s="1720"/>
      <c r="AB1459" s="54"/>
      <c r="AC1459" s="54"/>
      <c r="AD1459" s="54"/>
      <c r="AE1459" s="54"/>
      <c r="AF1459" s="54"/>
      <c r="AG1459" s="54"/>
      <c r="AH1459" s="54"/>
      <c r="AI1459" s="54"/>
      <c r="AJ1459" s="54"/>
    </row>
    <row r="1460" spans="19:36" s="34" customFormat="1">
      <c r="S1460" s="1720"/>
      <c r="T1460" s="1720"/>
      <c r="U1460" s="1720"/>
      <c r="V1460" s="1720"/>
      <c r="X1460" s="1720"/>
      <c r="Y1460" s="1720"/>
      <c r="Z1460" s="1720"/>
      <c r="AA1460" s="1720"/>
      <c r="AB1460" s="54"/>
      <c r="AC1460" s="54"/>
      <c r="AD1460" s="54"/>
      <c r="AE1460" s="54"/>
      <c r="AF1460" s="54"/>
      <c r="AG1460" s="54"/>
      <c r="AH1460" s="54"/>
      <c r="AI1460" s="54"/>
      <c r="AJ1460" s="54"/>
    </row>
    <row r="1461" spans="19:36" s="34" customFormat="1">
      <c r="S1461" s="1720"/>
      <c r="T1461" s="1720"/>
      <c r="U1461" s="1720"/>
      <c r="V1461" s="1720"/>
      <c r="X1461" s="1720"/>
      <c r="Y1461" s="1720"/>
      <c r="Z1461" s="1720"/>
      <c r="AA1461" s="1720"/>
      <c r="AB1461" s="54"/>
      <c r="AC1461" s="54"/>
      <c r="AD1461" s="54"/>
      <c r="AE1461" s="54"/>
      <c r="AF1461" s="54"/>
      <c r="AG1461" s="54"/>
      <c r="AH1461" s="54"/>
      <c r="AI1461" s="54"/>
      <c r="AJ1461" s="54"/>
    </row>
    <row r="1462" spans="19:36" s="34" customFormat="1">
      <c r="S1462" s="1720"/>
      <c r="T1462" s="1720"/>
      <c r="U1462" s="1720"/>
      <c r="V1462" s="1720"/>
      <c r="X1462" s="1720"/>
      <c r="Y1462" s="1720"/>
      <c r="Z1462" s="1720"/>
      <c r="AA1462" s="1720"/>
      <c r="AB1462" s="54"/>
      <c r="AC1462" s="54"/>
      <c r="AD1462" s="54"/>
      <c r="AE1462" s="54"/>
      <c r="AF1462" s="54"/>
      <c r="AG1462" s="54"/>
      <c r="AH1462" s="54"/>
      <c r="AI1462" s="54"/>
      <c r="AJ1462" s="54"/>
    </row>
    <row r="1463" spans="19:36" s="34" customFormat="1">
      <c r="S1463" s="1720"/>
      <c r="T1463" s="1720"/>
      <c r="U1463" s="1720"/>
      <c r="V1463" s="1720"/>
      <c r="X1463" s="1720"/>
      <c r="Y1463" s="1720"/>
      <c r="Z1463" s="1720"/>
      <c r="AA1463" s="1720"/>
      <c r="AB1463" s="54"/>
      <c r="AC1463" s="54"/>
      <c r="AD1463" s="54"/>
      <c r="AE1463" s="54"/>
      <c r="AF1463" s="54"/>
      <c r="AG1463" s="54"/>
      <c r="AH1463" s="54"/>
      <c r="AI1463" s="54"/>
      <c r="AJ1463" s="54"/>
    </row>
    <row r="1464" spans="19:36" s="34" customFormat="1">
      <c r="S1464" s="1720"/>
      <c r="T1464" s="1720"/>
      <c r="U1464" s="1720"/>
      <c r="V1464" s="1720"/>
      <c r="X1464" s="1720"/>
      <c r="Y1464" s="1720"/>
      <c r="Z1464" s="1720"/>
      <c r="AA1464" s="1720"/>
      <c r="AB1464" s="54"/>
      <c r="AC1464" s="54"/>
      <c r="AD1464" s="54"/>
      <c r="AE1464" s="54"/>
      <c r="AF1464" s="54"/>
      <c r="AG1464" s="54"/>
      <c r="AH1464" s="54"/>
      <c r="AI1464" s="54"/>
      <c r="AJ1464" s="54"/>
    </row>
    <row r="1465" spans="19:36" s="34" customFormat="1">
      <c r="S1465" s="1720"/>
      <c r="T1465" s="1720"/>
      <c r="U1465" s="1720"/>
      <c r="V1465" s="1720"/>
      <c r="X1465" s="1720"/>
      <c r="Y1465" s="1720"/>
      <c r="Z1465" s="1720"/>
      <c r="AA1465" s="1720"/>
      <c r="AB1465" s="54"/>
      <c r="AC1465" s="54"/>
      <c r="AD1465" s="54"/>
      <c r="AE1465" s="54"/>
      <c r="AF1465" s="54"/>
      <c r="AG1465" s="54"/>
      <c r="AH1465" s="54"/>
      <c r="AI1465" s="54"/>
      <c r="AJ1465" s="54"/>
    </row>
    <row r="1466" spans="19:36" s="34" customFormat="1">
      <c r="S1466" s="1720"/>
      <c r="T1466" s="1720"/>
      <c r="U1466" s="1720"/>
      <c r="V1466" s="1720"/>
      <c r="X1466" s="1720"/>
      <c r="Y1466" s="1720"/>
      <c r="Z1466" s="1720"/>
      <c r="AA1466" s="1720"/>
      <c r="AB1466" s="54"/>
      <c r="AC1466" s="54"/>
      <c r="AD1466" s="54"/>
      <c r="AE1466" s="54"/>
      <c r="AF1466" s="54"/>
      <c r="AG1466" s="54"/>
      <c r="AH1466" s="54"/>
      <c r="AI1466" s="54"/>
      <c r="AJ1466" s="54"/>
    </row>
    <row r="1467" spans="19:36" s="34" customFormat="1">
      <c r="S1467" s="1720"/>
      <c r="T1467" s="1720"/>
      <c r="U1467" s="1720"/>
      <c r="V1467" s="1720"/>
      <c r="X1467" s="1720"/>
      <c r="Y1467" s="1720"/>
      <c r="Z1467" s="1720"/>
      <c r="AA1467" s="1720"/>
      <c r="AB1467" s="54"/>
      <c r="AC1467" s="54"/>
      <c r="AD1467" s="54"/>
      <c r="AE1467" s="54"/>
      <c r="AF1467" s="54"/>
      <c r="AG1467" s="54"/>
      <c r="AH1467" s="54"/>
      <c r="AI1467" s="54"/>
      <c r="AJ1467" s="54"/>
    </row>
    <row r="1468" spans="19:36" s="34" customFormat="1">
      <c r="S1468" s="1720"/>
      <c r="T1468" s="1720"/>
      <c r="U1468" s="1720"/>
      <c r="V1468" s="1720"/>
      <c r="X1468" s="1720"/>
      <c r="Y1468" s="1720"/>
      <c r="Z1468" s="1720"/>
      <c r="AA1468" s="1720"/>
      <c r="AB1468" s="54"/>
      <c r="AC1468" s="54"/>
      <c r="AD1468" s="54"/>
      <c r="AE1468" s="54"/>
      <c r="AF1468" s="54"/>
      <c r="AG1468" s="54"/>
      <c r="AH1468" s="54"/>
      <c r="AI1468" s="54"/>
      <c r="AJ1468" s="54"/>
    </row>
    <row r="1469" spans="19:36" s="34" customFormat="1">
      <c r="S1469" s="1720"/>
      <c r="T1469" s="1720"/>
      <c r="U1469" s="1720"/>
      <c r="V1469" s="1720"/>
      <c r="X1469" s="1720"/>
      <c r="Y1469" s="1720"/>
      <c r="Z1469" s="1720"/>
      <c r="AA1469" s="1720"/>
      <c r="AB1469" s="54"/>
      <c r="AC1469" s="54"/>
      <c r="AD1469" s="54"/>
      <c r="AE1469" s="54"/>
      <c r="AF1469" s="54"/>
      <c r="AG1469" s="54"/>
      <c r="AH1469" s="54"/>
      <c r="AI1469" s="54"/>
      <c r="AJ1469" s="54"/>
    </row>
    <row r="1470" spans="19:36" s="34" customFormat="1">
      <c r="S1470" s="1720"/>
      <c r="T1470" s="1720"/>
      <c r="U1470" s="1720"/>
      <c r="V1470" s="1720"/>
      <c r="X1470" s="1720"/>
      <c r="Y1470" s="1720"/>
      <c r="Z1470" s="1720"/>
      <c r="AA1470" s="1720"/>
      <c r="AB1470" s="54"/>
      <c r="AC1470" s="54"/>
      <c r="AD1470" s="54"/>
      <c r="AE1470" s="54"/>
      <c r="AF1470" s="54"/>
      <c r="AG1470" s="54"/>
      <c r="AH1470" s="54"/>
      <c r="AI1470" s="54"/>
      <c r="AJ1470" s="54"/>
    </row>
    <row r="1471" spans="19:36" s="34" customFormat="1">
      <c r="S1471" s="1720"/>
      <c r="T1471" s="1720"/>
      <c r="U1471" s="1720"/>
      <c r="V1471" s="1720"/>
      <c r="X1471" s="1720"/>
      <c r="Y1471" s="1720"/>
      <c r="Z1471" s="1720"/>
      <c r="AA1471" s="1720"/>
      <c r="AB1471" s="54"/>
      <c r="AC1471" s="54"/>
      <c r="AD1471" s="54"/>
      <c r="AE1471" s="54"/>
      <c r="AF1471" s="54"/>
      <c r="AG1471" s="54"/>
      <c r="AH1471" s="54"/>
      <c r="AI1471" s="54"/>
      <c r="AJ1471" s="54"/>
    </row>
    <row r="1472" spans="19:36" s="34" customFormat="1">
      <c r="S1472" s="1720"/>
      <c r="T1472" s="1720"/>
      <c r="U1472" s="1720"/>
      <c r="V1472" s="1720"/>
      <c r="X1472" s="1720"/>
      <c r="Y1472" s="1720"/>
      <c r="Z1472" s="1720"/>
      <c r="AA1472" s="1720"/>
      <c r="AB1472" s="54"/>
      <c r="AC1472" s="54"/>
      <c r="AD1472" s="54"/>
      <c r="AE1472" s="54"/>
      <c r="AF1472" s="54"/>
      <c r="AG1472" s="54"/>
      <c r="AH1472" s="54"/>
      <c r="AI1472" s="54"/>
      <c r="AJ1472" s="54"/>
    </row>
    <row r="1473" spans="19:36" s="34" customFormat="1">
      <c r="S1473" s="1720"/>
      <c r="T1473" s="1720"/>
      <c r="U1473" s="1720"/>
      <c r="V1473" s="1720"/>
      <c r="X1473" s="1720"/>
      <c r="Y1473" s="1720"/>
      <c r="Z1473" s="1720"/>
      <c r="AA1473" s="1720"/>
      <c r="AB1473" s="54"/>
      <c r="AC1473" s="54"/>
      <c r="AD1473" s="54"/>
      <c r="AE1473" s="54"/>
      <c r="AF1473" s="54"/>
      <c r="AG1473" s="54"/>
      <c r="AH1473" s="54"/>
      <c r="AI1473" s="54"/>
      <c r="AJ1473" s="54"/>
    </row>
    <row r="1474" spans="19:36" s="34" customFormat="1">
      <c r="S1474" s="1720"/>
      <c r="T1474" s="1720"/>
      <c r="U1474" s="1720"/>
      <c r="V1474" s="1720"/>
      <c r="X1474" s="1720"/>
      <c r="Y1474" s="1720"/>
      <c r="Z1474" s="1720"/>
      <c r="AA1474" s="1720"/>
      <c r="AB1474" s="54"/>
      <c r="AC1474" s="54"/>
      <c r="AD1474" s="54"/>
      <c r="AE1474" s="54"/>
      <c r="AF1474" s="54"/>
      <c r="AG1474" s="54"/>
      <c r="AH1474" s="54"/>
      <c r="AI1474" s="54"/>
      <c r="AJ1474" s="54"/>
    </row>
    <row r="1475" spans="19:36" s="34" customFormat="1">
      <c r="S1475" s="1720"/>
      <c r="T1475" s="1720"/>
      <c r="U1475" s="1720"/>
      <c r="V1475" s="1720"/>
      <c r="X1475" s="1720"/>
      <c r="Y1475" s="1720"/>
      <c r="Z1475" s="1720"/>
      <c r="AA1475" s="1720"/>
      <c r="AB1475" s="54"/>
      <c r="AC1475" s="54"/>
      <c r="AD1475" s="54"/>
      <c r="AE1475" s="54"/>
      <c r="AF1475" s="54"/>
      <c r="AG1475" s="54"/>
      <c r="AH1475" s="54"/>
      <c r="AI1475" s="54"/>
      <c r="AJ1475" s="54"/>
    </row>
    <row r="1476" spans="19:36" s="34" customFormat="1">
      <c r="S1476" s="1720"/>
      <c r="T1476" s="1720"/>
      <c r="U1476" s="1720"/>
      <c r="V1476" s="1720"/>
      <c r="X1476" s="1720"/>
      <c r="Y1476" s="1720"/>
      <c r="Z1476" s="1720"/>
      <c r="AA1476" s="1720"/>
      <c r="AB1476" s="54"/>
      <c r="AC1476" s="54"/>
      <c r="AD1476" s="54"/>
      <c r="AE1476" s="54"/>
      <c r="AF1476" s="54"/>
      <c r="AG1476" s="54"/>
      <c r="AH1476" s="54"/>
      <c r="AI1476" s="54"/>
      <c r="AJ1476" s="54"/>
    </row>
    <row r="1477" spans="19:36" s="34" customFormat="1">
      <c r="S1477" s="1720"/>
      <c r="T1477" s="1720"/>
      <c r="U1477" s="1720"/>
      <c r="V1477" s="1720"/>
      <c r="X1477" s="1720"/>
      <c r="Y1477" s="1720"/>
      <c r="Z1477" s="1720"/>
      <c r="AA1477" s="1720"/>
      <c r="AB1477" s="54"/>
      <c r="AC1477" s="54"/>
      <c r="AD1477" s="54"/>
      <c r="AE1477" s="54"/>
      <c r="AF1477" s="54"/>
      <c r="AG1477" s="54"/>
      <c r="AH1477" s="54"/>
      <c r="AI1477" s="54"/>
      <c r="AJ1477" s="54"/>
    </row>
    <row r="1478" spans="19:36" s="34" customFormat="1">
      <c r="S1478" s="1720"/>
      <c r="T1478" s="1720"/>
      <c r="U1478" s="1720"/>
      <c r="V1478" s="1720"/>
      <c r="X1478" s="1720"/>
      <c r="Y1478" s="1720"/>
      <c r="Z1478" s="1720"/>
      <c r="AA1478" s="1720"/>
      <c r="AB1478" s="54"/>
      <c r="AC1478" s="54"/>
      <c r="AD1478" s="54"/>
      <c r="AE1478" s="54"/>
      <c r="AF1478" s="54"/>
      <c r="AG1478" s="54"/>
      <c r="AH1478" s="54"/>
      <c r="AI1478" s="54"/>
      <c r="AJ1478" s="54"/>
    </row>
    <row r="1479" spans="19:36" s="34" customFormat="1">
      <c r="S1479" s="1720"/>
      <c r="T1479" s="1720"/>
      <c r="U1479" s="1720"/>
      <c r="V1479" s="1720"/>
      <c r="X1479" s="1720"/>
      <c r="Y1479" s="1720"/>
      <c r="Z1479" s="1720"/>
      <c r="AA1479" s="1720"/>
      <c r="AB1479" s="54"/>
      <c r="AC1479" s="54"/>
      <c r="AD1479" s="54"/>
      <c r="AE1479" s="54"/>
      <c r="AF1479" s="54"/>
      <c r="AG1479" s="54"/>
      <c r="AH1479" s="54"/>
      <c r="AI1479" s="54"/>
      <c r="AJ1479" s="54"/>
    </row>
    <row r="1480" spans="19:36" s="34" customFormat="1">
      <c r="S1480" s="1720"/>
      <c r="T1480" s="1720"/>
      <c r="U1480" s="1720"/>
      <c r="V1480" s="1720"/>
      <c r="X1480" s="1720"/>
      <c r="Y1480" s="1720"/>
      <c r="Z1480" s="1720"/>
      <c r="AA1480" s="1720"/>
      <c r="AB1480" s="54"/>
      <c r="AC1480" s="54"/>
      <c r="AD1480" s="54"/>
      <c r="AE1480" s="54"/>
      <c r="AF1480" s="54"/>
      <c r="AG1480" s="54"/>
      <c r="AH1480" s="54"/>
      <c r="AI1480" s="54"/>
      <c r="AJ1480" s="54"/>
    </row>
    <row r="1481" spans="19:36" s="34" customFormat="1">
      <c r="S1481" s="1720"/>
      <c r="T1481" s="1720"/>
      <c r="U1481" s="1720"/>
      <c r="V1481" s="1720"/>
      <c r="X1481" s="1720"/>
      <c r="Y1481" s="1720"/>
      <c r="Z1481" s="1720"/>
      <c r="AA1481" s="1720"/>
      <c r="AB1481" s="54"/>
      <c r="AC1481" s="54"/>
      <c r="AD1481" s="54"/>
      <c r="AE1481" s="54"/>
      <c r="AF1481" s="54"/>
      <c r="AG1481" s="54"/>
      <c r="AH1481" s="54"/>
      <c r="AI1481" s="54"/>
      <c r="AJ1481" s="54"/>
    </row>
    <row r="1482" spans="19:36" s="34" customFormat="1">
      <c r="S1482" s="1720"/>
      <c r="T1482" s="1720"/>
      <c r="U1482" s="1720"/>
      <c r="V1482" s="1720"/>
      <c r="X1482" s="1720"/>
      <c r="Y1482" s="1720"/>
      <c r="Z1482" s="1720"/>
      <c r="AA1482" s="1720"/>
      <c r="AB1482" s="54"/>
      <c r="AC1482" s="54"/>
      <c r="AD1482" s="54"/>
      <c r="AE1482" s="54"/>
      <c r="AF1482" s="54"/>
      <c r="AG1482" s="54"/>
      <c r="AH1482" s="54"/>
      <c r="AI1482" s="54"/>
      <c r="AJ1482" s="54"/>
    </row>
    <row r="1483" spans="19:36" s="34" customFormat="1">
      <c r="S1483" s="1720"/>
      <c r="T1483" s="1720"/>
      <c r="U1483" s="1720"/>
      <c r="V1483" s="1720"/>
      <c r="X1483" s="1720"/>
      <c r="Y1483" s="1720"/>
      <c r="Z1483" s="1720"/>
      <c r="AA1483" s="1720"/>
      <c r="AB1483" s="54"/>
      <c r="AC1483" s="54"/>
      <c r="AD1483" s="54"/>
      <c r="AE1483" s="54"/>
      <c r="AF1483" s="54"/>
      <c r="AG1483" s="54"/>
      <c r="AH1483" s="54"/>
      <c r="AI1483" s="54"/>
      <c r="AJ1483" s="54"/>
    </row>
    <row r="1484" spans="19:36" s="34" customFormat="1">
      <c r="S1484" s="1720"/>
      <c r="T1484" s="1720"/>
      <c r="U1484" s="1720"/>
      <c r="V1484" s="1720"/>
      <c r="X1484" s="1720"/>
      <c r="Y1484" s="1720"/>
      <c r="Z1484" s="1720"/>
      <c r="AA1484" s="1720"/>
      <c r="AB1484" s="54"/>
      <c r="AC1484" s="54"/>
      <c r="AD1484" s="54"/>
      <c r="AE1484" s="54"/>
      <c r="AF1484" s="54"/>
      <c r="AG1484" s="54"/>
      <c r="AH1484" s="54"/>
      <c r="AI1484" s="54"/>
      <c r="AJ1484" s="54"/>
    </row>
    <row r="1485" spans="19:36" s="34" customFormat="1">
      <c r="S1485" s="1720"/>
      <c r="T1485" s="1720"/>
      <c r="U1485" s="1720"/>
      <c r="V1485" s="1720"/>
      <c r="X1485" s="1720"/>
      <c r="Y1485" s="1720"/>
      <c r="Z1485" s="1720"/>
      <c r="AA1485" s="1720"/>
      <c r="AB1485" s="54"/>
      <c r="AC1485" s="54"/>
      <c r="AD1485" s="54"/>
      <c r="AE1485" s="54"/>
      <c r="AF1485" s="54"/>
      <c r="AG1485" s="54"/>
      <c r="AH1485" s="54"/>
      <c r="AI1485" s="54"/>
      <c r="AJ1485" s="54"/>
    </row>
    <row r="1486" spans="19:36" s="34" customFormat="1">
      <c r="S1486" s="1720"/>
      <c r="T1486" s="1720"/>
      <c r="U1486" s="1720"/>
      <c r="V1486" s="1720"/>
      <c r="X1486" s="1720"/>
      <c r="Y1486" s="1720"/>
      <c r="Z1486" s="1720"/>
      <c r="AA1486" s="1720"/>
      <c r="AB1486" s="54"/>
      <c r="AC1486" s="54"/>
      <c r="AD1486" s="54"/>
      <c r="AE1486" s="54"/>
      <c r="AF1486" s="54"/>
      <c r="AG1486" s="54"/>
      <c r="AH1486" s="54"/>
      <c r="AI1486" s="54"/>
      <c r="AJ1486" s="54"/>
    </row>
    <row r="1487" spans="19:36" s="34" customFormat="1">
      <c r="S1487" s="1720"/>
      <c r="T1487" s="1720"/>
      <c r="U1487" s="1720"/>
      <c r="V1487" s="1720"/>
      <c r="X1487" s="1720"/>
      <c r="Y1487" s="1720"/>
      <c r="Z1487" s="1720"/>
      <c r="AA1487" s="1720"/>
      <c r="AB1487" s="54"/>
      <c r="AC1487" s="54"/>
      <c r="AD1487" s="54"/>
      <c r="AE1487" s="54"/>
      <c r="AF1487" s="54"/>
      <c r="AG1487" s="54"/>
      <c r="AH1487" s="54"/>
      <c r="AI1487" s="54"/>
      <c r="AJ1487" s="54"/>
    </row>
    <row r="1488" spans="19:36" s="34" customFormat="1">
      <c r="S1488" s="1720"/>
      <c r="T1488" s="1720"/>
      <c r="U1488" s="1720"/>
      <c r="V1488" s="1720"/>
      <c r="X1488" s="1720"/>
      <c r="Y1488" s="1720"/>
      <c r="Z1488" s="1720"/>
      <c r="AA1488" s="1720"/>
      <c r="AB1488" s="54"/>
      <c r="AC1488" s="54"/>
      <c r="AD1488" s="54"/>
      <c r="AE1488" s="54"/>
      <c r="AF1488" s="54"/>
      <c r="AG1488" s="54"/>
      <c r="AH1488" s="54"/>
      <c r="AI1488" s="54"/>
      <c r="AJ1488" s="54"/>
    </row>
    <row r="1489" spans="19:36" s="34" customFormat="1">
      <c r="S1489" s="1720"/>
      <c r="T1489" s="1720"/>
      <c r="U1489" s="1720"/>
      <c r="V1489" s="1720"/>
      <c r="X1489" s="1720"/>
      <c r="Y1489" s="1720"/>
      <c r="Z1489" s="1720"/>
      <c r="AA1489" s="1720"/>
      <c r="AB1489" s="54"/>
      <c r="AC1489" s="54"/>
      <c r="AD1489" s="54"/>
      <c r="AE1489" s="54"/>
      <c r="AF1489" s="54"/>
      <c r="AG1489" s="54"/>
      <c r="AH1489" s="54"/>
      <c r="AI1489" s="54"/>
      <c r="AJ1489" s="54"/>
    </row>
    <row r="1490" spans="19:36" s="34" customFormat="1">
      <c r="S1490" s="1720"/>
      <c r="T1490" s="1720"/>
      <c r="U1490" s="1720"/>
      <c r="V1490" s="1720"/>
      <c r="X1490" s="1720"/>
      <c r="Y1490" s="1720"/>
      <c r="Z1490" s="1720"/>
      <c r="AA1490" s="1720"/>
      <c r="AB1490" s="54"/>
      <c r="AC1490" s="54"/>
      <c r="AD1490" s="54"/>
      <c r="AE1490" s="54"/>
      <c r="AF1490" s="54"/>
      <c r="AG1490" s="54"/>
      <c r="AH1490" s="54"/>
      <c r="AI1490" s="54"/>
      <c r="AJ1490" s="54"/>
    </row>
    <row r="1491" spans="19:36" s="34" customFormat="1">
      <c r="S1491" s="1720"/>
      <c r="T1491" s="1720"/>
      <c r="U1491" s="1720"/>
      <c r="V1491" s="1720"/>
      <c r="X1491" s="1720"/>
      <c r="Y1491" s="1720"/>
      <c r="Z1491" s="1720"/>
      <c r="AA1491" s="1720"/>
      <c r="AB1491" s="54"/>
      <c r="AC1491" s="54"/>
      <c r="AD1491" s="54"/>
      <c r="AE1491" s="54"/>
      <c r="AF1491" s="54"/>
      <c r="AG1491" s="54"/>
      <c r="AH1491" s="54"/>
      <c r="AI1491" s="54"/>
      <c r="AJ1491" s="54"/>
    </row>
    <row r="1492" spans="19:36" s="34" customFormat="1">
      <c r="S1492" s="1720"/>
      <c r="T1492" s="1720"/>
      <c r="U1492" s="1720"/>
      <c r="V1492" s="1720"/>
      <c r="X1492" s="1720"/>
      <c r="Y1492" s="1720"/>
      <c r="Z1492" s="1720"/>
      <c r="AA1492" s="1720"/>
      <c r="AB1492" s="54"/>
      <c r="AC1492" s="54"/>
      <c r="AD1492" s="54"/>
      <c r="AE1492" s="54"/>
      <c r="AF1492" s="54"/>
      <c r="AG1492" s="54"/>
      <c r="AH1492" s="54"/>
      <c r="AI1492" s="54"/>
      <c r="AJ1492" s="54"/>
    </row>
    <row r="1493" spans="19:36" s="34" customFormat="1">
      <c r="S1493" s="1720"/>
      <c r="T1493" s="1720"/>
      <c r="U1493" s="1720"/>
      <c r="V1493" s="1720"/>
      <c r="X1493" s="1720"/>
      <c r="Y1493" s="1720"/>
      <c r="Z1493" s="1720"/>
      <c r="AA1493" s="1720"/>
      <c r="AB1493" s="54"/>
      <c r="AC1493" s="54"/>
      <c r="AD1493" s="54"/>
      <c r="AE1493" s="54"/>
      <c r="AF1493" s="54"/>
      <c r="AG1493" s="54"/>
      <c r="AH1493" s="54"/>
      <c r="AI1493" s="54"/>
      <c r="AJ1493" s="54"/>
    </row>
    <row r="1494" spans="19:36" s="34" customFormat="1">
      <c r="S1494" s="1720"/>
      <c r="T1494" s="1720"/>
      <c r="U1494" s="1720"/>
      <c r="V1494" s="1720"/>
      <c r="X1494" s="1720"/>
      <c r="Y1494" s="1720"/>
      <c r="Z1494" s="1720"/>
      <c r="AA1494" s="1720"/>
      <c r="AB1494" s="54"/>
      <c r="AC1494" s="54"/>
      <c r="AD1494" s="54"/>
      <c r="AE1494" s="54"/>
      <c r="AF1494" s="54"/>
      <c r="AG1494" s="54"/>
      <c r="AH1494" s="54"/>
      <c r="AI1494" s="54"/>
      <c r="AJ1494" s="54"/>
    </row>
    <row r="1495" spans="19:36" s="34" customFormat="1">
      <c r="S1495" s="1720"/>
      <c r="T1495" s="1720"/>
      <c r="U1495" s="1720"/>
      <c r="V1495" s="1720"/>
      <c r="X1495" s="1720"/>
      <c r="Y1495" s="1720"/>
      <c r="Z1495" s="1720"/>
      <c r="AA1495" s="1720"/>
      <c r="AB1495" s="54"/>
      <c r="AC1495" s="54"/>
      <c r="AD1495" s="54"/>
      <c r="AE1495" s="54"/>
      <c r="AF1495" s="54"/>
      <c r="AG1495" s="54"/>
      <c r="AH1495" s="54"/>
      <c r="AI1495" s="54"/>
      <c r="AJ1495" s="54"/>
    </row>
    <row r="1496" spans="19:36" s="34" customFormat="1">
      <c r="S1496" s="1720"/>
      <c r="T1496" s="1720"/>
      <c r="U1496" s="1720"/>
      <c r="V1496" s="1720"/>
      <c r="X1496" s="1720"/>
      <c r="Y1496" s="1720"/>
      <c r="Z1496" s="1720"/>
      <c r="AA1496" s="1720"/>
      <c r="AB1496" s="54"/>
      <c r="AC1496" s="54"/>
      <c r="AD1496" s="54"/>
      <c r="AE1496" s="54"/>
      <c r="AF1496" s="54"/>
      <c r="AG1496" s="54"/>
      <c r="AH1496" s="54"/>
      <c r="AI1496" s="54"/>
      <c r="AJ1496" s="54"/>
    </row>
    <row r="1497" spans="19:36" s="34" customFormat="1">
      <c r="S1497" s="1720"/>
      <c r="T1497" s="1720"/>
      <c r="U1497" s="1720"/>
      <c r="V1497" s="1720"/>
      <c r="X1497" s="1720"/>
      <c r="Y1497" s="1720"/>
      <c r="Z1497" s="1720"/>
      <c r="AA1497" s="1720"/>
      <c r="AB1497" s="54"/>
      <c r="AC1497" s="54"/>
      <c r="AD1497" s="54"/>
      <c r="AE1497" s="54"/>
      <c r="AF1497" s="54"/>
      <c r="AG1497" s="54"/>
      <c r="AH1497" s="54"/>
      <c r="AI1497" s="54"/>
      <c r="AJ1497" s="54"/>
    </row>
    <row r="1498" spans="19:36" s="34" customFormat="1">
      <c r="S1498" s="1720"/>
      <c r="T1498" s="1720"/>
      <c r="U1498" s="1720"/>
      <c r="V1498" s="1720"/>
      <c r="X1498" s="1720"/>
      <c r="Y1498" s="1720"/>
      <c r="Z1498" s="1720"/>
      <c r="AA1498" s="1720"/>
      <c r="AB1498" s="54"/>
      <c r="AC1498" s="54"/>
      <c r="AD1498" s="54"/>
      <c r="AE1498" s="54"/>
      <c r="AF1498" s="54"/>
      <c r="AG1498" s="54"/>
      <c r="AH1498" s="54"/>
      <c r="AI1498" s="54"/>
      <c r="AJ1498" s="54"/>
    </row>
    <row r="1499" spans="19:36" s="34" customFormat="1">
      <c r="S1499" s="1720"/>
      <c r="T1499" s="1720"/>
      <c r="U1499" s="1720"/>
      <c r="V1499" s="1720"/>
      <c r="X1499" s="1720"/>
      <c r="Y1499" s="1720"/>
      <c r="Z1499" s="1720"/>
      <c r="AA1499" s="1720"/>
      <c r="AB1499" s="54"/>
      <c r="AC1499" s="54"/>
      <c r="AD1499" s="54"/>
      <c r="AE1499" s="54"/>
      <c r="AF1499" s="54"/>
      <c r="AG1499" s="54"/>
      <c r="AH1499" s="54"/>
      <c r="AI1499" s="54"/>
      <c r="AJ1499" s="54"/>
    </row>
    <row r="1500" spans="19:36" s="34" customFormat="1">
      <c r="S1500" s="1720"/>
      <c r="T1500" s="1720"/>
      <c r="U1500" s="1720"/>
      <c r="V1500" s="1720"/>
      <c r="X1500" s="1720"/>
      <c r="Y1500" s="1720"/>
      <c r="Z1500" s="1720"/>
      <c r="AA1500" s="1720"/>
      <c r="AB1500" s="54"/>
      <c r="AC1500" s="54"/>
      <c r="AD1500" s="54"/>
      <c r="AE1500" s="54"/>
      <c r="AF1500" s="54"/>
      <c r="AG1500" s="54"/>
      <c r="AH1500" s="54"/>
      <c r="AI1500" s="54"/>
      <c r="AJ1500" s="54"/>
    </row>
    <row r="1501" spans="19:36" s="34" customFormat="1">
      <c r="S1501" s="1720"/>
      <c r="T1501" s="1720"/>
      <c r="U1501" s="1720"/>
      <c r="V1501" s="1720"/>
      <c r="X1501" s="1720"/>
      <c r="Y1501" s="1720"/>
      <c r="Z1501" s="1720"/>
      <c r="AA1501" s="1720"/>
      <c r="AB1501" s="54"/>
      <c r="AC1501" s="54"/>
      <c r="AD1501" s="54"/>
      <c r="AE1501" s="54"/>
      <c r="AF1501" s="54"/>
      <c r="AG1501" s="54"/>
      <c r="AH1501" s="54"/>
      <c r="AI1501" s="54"/>
      <c r="AJ1501" s="54"/>
    </row>
    <row r="1502" spans="19:36" s="34" customFormat="1">
      <c r="S1502" s="1720"/>
      <c r="T1502" s="1720"/>
      <c r="U1502" s="1720"/>
      <c r="V1502" s="1720"/>
      <c r="X1502" s="1720"/>
      <c r="Y1502" s="1720"/>
      <c r="Z1502" s="1720"/>
      <c r="AA1502" s="1720"/>
      <c r="AB1502" s="54"/>
      <c r="AC1502" s="54"/>
      <c r="AD1502" s="54"/>
      <c r="AE1502" s="54"/>
      <c r="AF1502" s="54"/>
      <c r="AG1502" s="54"/>
      <c r="AH1502" s="54"/>
      <c r="AI1502" s="54"/>
      <c r="AJ1502" s="54"/>
    </row>
    <row r="1503" spans="19:36" s="34" customFormat="1">
      <c r="S1503" s="1720"/>
      <c r="T1503" s="1720"/>
      <c r="U1503" s="1720"/>
      <c r="V1503" s="1720"/>
      <c r="X1503" s="1720"/>
      <c r="Y1503" s="1720"/>
      <c r="Z1503" s="1720"/>
      <c r="AA1503" s="1720"/>
      <c r="AB1503" s="54"/>
      <c r="AC1503" s="54"/>
      <c r="AD1503" s="54"/>
      <c r="AE1503" s="54"/>
      <c r="AF1503" s="54"/>
      <c r="AG1503" s="54"/>
      <c r="AH1503" s="54"/>
      <c r="AI1503" s="54"/>
      <c r="AJ1503" s="54"/>
    </row>
    <row r="1504" spans="19:36" s="34" customFormat="1">
      <c r="S1504" s="1720"/>
      <c r="T1504" s="1720"/>
      <c r="U1504" s="1720"/>
      <c r="V1504" s="1720"/>
      <c r="X1504" s="1720"/>
      <c r="Y1504" s="1720"/>
      <c r="Z1504" s="1720"/>
      <c r="AA1504" s="1720"/>
      <c r="AB1504" s="54"/>
      <c r="AC1504" s="54"/>
      <c r="AD1504" s="54"/>
      <c r="AE1504" s="54"/>
      <c r="AF1504" s="54"/>
      <c r="AG1504" s="54"/>
      <c r="AH1504" s="54"/>
      <c r="AI1504" s="54"/>
      <c r="AJ1504" s="54"/>
    </row>
    <row r="1505" spans="19:36" s="34" customFormat="1">
      <c r="S1505" s="1720"/>
      <c r="T1505" s="1720"/>
      <c r="U1505" s="1720"/>
      <c r="V1505" s="1720"/>
      <c r="X1505" s="1720"/>
      <c r="Y1505" s="1720"/>
      <c r="Z1505" s="1720"/>
      <c r="AA1505" s="1720"/>
      <c r="AB1505" s="54"/>
      <c r="AC1505" s="54"/>
      <c r="AD1505" s="54"/>
      <c r="AE1505" s="54"/>
      <c r="AF1505" s="54"/>
      <c r="AG1505" s="54"/>
      <c r="AH1505" s="54"/>
      <c r="AI1505" s="54"/>
      <c r="AJ1505" s="54"/>
    </row>
    <row r="1506" spans="19:36" s="34" customFormat="1">
      <c r="S1506" s="1720"/>
      <c r="T1506" s="1720"/>
      <c r="U1506" s="1720"/>
      <c r="V1506" s="1720"/>
      <c r="X1506" s="1720"/>
      <c r="Y1506" s="1720"/>
      <c r="Z1506" s="1720"/>
      <c r="AA1506" s="1720"/>
      <c r="AB1506" s="54"/>
      <c r="AC1506" s="54"/>
      <c r="AD1506" s="54"/>
      <c r="AE1506" s="54"/>
      <c r="AF1506" s="54"/>
      <c r="AG1506" s="54"/>
      <c r="AH1506" s="54"/>
      <c r="AI1506" s="54"/>
      <c r="AJ1506" s="54"/>
    </row>
    <row r="1507" spans="19:36" s="34" customFormat="1">
      <c r="S1507" s="1720"/>
      <c r="T1507" s="1720"/>
      <c r="U1507" s="1720"/>
      <c r="V1507" s="1720"/>
      <c r="X1507" s="1720"/>
      <c r="Y1507" s="1720"/>
      <c r="Z1507" s="1720"/>
      <c r="AA1507" s="1720"/>
      <c r="AB1507" s="54"/>
      <c r="AC1507" s="54"/>
      <c r="AD1507" s="54"/>
      <c r="AE1507" s="54"/>
      <c r="AF1507" s="54"/>
      <c r="AG1507" s="54"/>
      <c r="AH1507" s="54"/>
      <c r="AI1507" s="54"/>
      <c r="AJ1507" s="54"/>
    </row>
    <row r="1508" spans="19:36" s="34" customFormat="1">
      <c r="S1508" s="1720"/>
      <c r="T1508" s="1720"/>
      <c r="U1508" s="1720"/>
      <c r="V1508" s="1720"/>
      <c r="X1508" s="1720"/>
      <c r="Y1508" s="1720"/>
      <c r="Z1508" s="1720"/>
      <c r="AA1508" s="1720"/>
      <c r="AB1508" s="54"/>
      <c r="AC1508" s="54"/>
      <c r="AD1508" s="54"/>
      <c r="AE1508" s="54"/>
      <c r="AF1508" s="54"/>
      <c r="AG1508" s="54"/>
      <c r="AH1508" s="54"/>
      <c r="AI1508" s="54"/>
      <c r="AJ1508" s="54"/>
    </row>
    <row r="1509" spans="19:36" s="34" customFormat="1">
      <c r="S1509" s="1720"/>
      <c r="T1509" s="1720"/>
      <c r="U1509" s="1720"/>
      <c r="V1509" s="1720"/>
      <c r="X1509" s="1720"/>
      <c r="Y1509" s="1720"/>
      <c r="Z1509" s="1720"/>
      <c r="AA1509" s="1720"/>
      <c r="AB1509" s="54"/>
      <c r="AC1509" s="54"/>
      <c r="AD1509" s="54"/>
      <c r="AE1509" s="54"/>
      <c r="AF1509" s="54"/>
      <c r="AG1509" s="54"/>
      <c r="AH1509" s="54"/>
      <c r="AI1509" s="54"/>
      <c r="AJ1509" s="54"/>
    </row>
    <row r="1510" spans="19:36" s="34" customFormat="1">
      <c r="S1510" s="1720"/>
      <c r="T1510" s="1720"/>
      <c r="U1510" s="1720"/>
      <c r="V1510" s="1720"/>
      <c r="X1510" s="1720"/>
      <c r="Y1510" s="1720"/>
      <c r="Z1510" s="1720"/>
      <c r="AA1510" s="1720"/>
      <c r="AB1510" s="54"/>
      <c r="AC1510" s="54"/>
      <c r="AD1510" s="54"/>
      <c r="AE1510" s="54"/>
      <c r="AF1510" s="54"/>
      <c r="AG1510" s="54"/>
      <c r="AH1510" s="54"/>
      <c r="AI1510" s="54"/>
      <c r="AJ1510" s="54"/>
    </row>
    <row r="1511" spans="19:36" s="34" customFormat="1">
      <c r="S1511" s="1720"/>
      <c r="T1511" s="1720"/>
      <c r="U1511" s="1720"/>
      <c r="V1511" s="1720"/>
      <c r="X1511" s="1720"/>
      <c r="Y1511" s="1720"/>
      <c r="Z1511" s="1720"/>
      <c r="AA1511" s="1720"/>
      <c r="AB1511" s="54"/>
      <c r="AC1511" s="54"/>
      <c r="AD1511" s="54"/>
      <c r="AE1511" s="54"/>
      <c r="AF1511" s="54"/>
      <c r="AG1511" s="54"/>
      <c r="AH1511" s="54"/>
      <c r="AI1511" s="54"/>
      <c r="AJ1511" s="54"/>
    </row>
    <row r="1512" spans="19:36" s="34" customFormat="1">
      <c r="S1512" s="1720"/>
      <c r="T1512" s="1720"/>
      <c r="U1512" s="1720"/>
      <c r="V1512" s="1720"/>
      <c r="X1512" s="1720"/>
      <c r="Y1512" s="1720"/>
      <c r="Z1512" s="1720"/>
      <c r="AA1512" s="1720"/>
      <c r="AB1512" s="54"/>
      <c r="AC1512" s="54"/>
      <c r="AD1512" s="54"/>
      <c r="AE1512" s="54"/>
      <c r="AF1512" s="54"/>
      <c r="AG1512" s="54"/>
      <c r="AH1512" s="54"/>
      <c r="AI1512" s="54"/>
      <c r="AJ1512" s="54"/>
    </row>
    <row r="1513" spans="19:36" s="34" customFormat="1">
      <c r="S1513" s="1720"/>
      <c r="T1513" s="1720"/>
      <c r="U1513" s="1720"/>
      <c r="V1513" s="1720"/>
      <c r="X1513" s="1720"/>
      <c r="Y1513" s="1720"/>
      <c r="Z1513" s="1720"/>
      <c r="AA1513" s="1720"/>
      <c r="AB1513" s="54"/>
      <c r="AC1513" s="54"/>
      <c r="AD1513" s="54"/>
      <c r="AE1513" s="54"/>
      <c r="AF1513" s="54"/>
      <c r="AG1513" s="54"/>
      <c r="AH1513" s="54"/>
      <c r="AI1513" s="54"/>
      <c r="AJ1513" s="54"/>
    </row>
    <row r="1514" spans="19:36" s="34" customFormat="1">
      <c r="S1514" s="1720"/>
      <c r="T1514" s="1720"/>
      <c r="U1514" s="1720"/>
      <c r="V1514" s="1720"/>
      <c r="X1514" s="1720"/>
      <c r="Y1514" s="1720"/>
      <c r="Z1514" s="1720"/>
      <c r="AA1514" s="1720"/>
      <c r="AB1514" s="54"/>
      <c r="AC1514" s="54"/>
      <c r="AD1514" s="54"/>
      <c r="AE1514" s="54"/>
      <c r="AF1514" s="54"/>
      <c r="AG1514" s="54"/>
      <c r="AH1514" s="54"/>
      <c r="AI1514" s="54"/>
      <c r="AJ1514" s="54"/>
    </row>
    <row r="1515" spans="19:36" s="34" customFormat="1">
      <c r="S1515" s="1720"/>
      <c r="T1515" s="1720"/>
      <c r="U1515" s="1720"/>
      <c r="V1515" s="1720"/>
      <c r="X1515" s="1720"/>
      <c r="Y1515" s="1720"/>
      <c r="Z1515" s="1720"/>
      <c r="AA1515" s="1720"/>
      <c r="AB1515" s="54"/>
      <c r="AC1515" s="54"/>
      <c r="AD1515" s="54"/>
      <c r="AE1515" s="54"/>
      <c r="AF1515" s="54"/>
      <c r="AG1515" s="54"/>
      <c r="AH1515" s="54"/>
      <c r="AI1515" s="54"/>
      <c r="AJ1515" s="54"/>
    </row>
    <row r="1516" spans="19:36" s="34" customFormat="1">
      <c r="S1516" s="1720"/>
      <c r="T1516" s="1720"/>
      <c r="U1516" s="1720"/>
      <c r="V1516" s="1720"/>
      <c r="X1516" s="1720"/>
      <c r="Y1516" s="1720"/>
      <c r="Z1516" s="1720"/>
      <c r="AA1516" s="1720"/>
      <c r="AB1516" s="54"/>
      <c r="AC1516" s="54"/>
      <c r="AD1516" s="54"/>
      <c r="AE1516" s="54"/>
      <c r="AF1516" s="54"/>
      <c r="AG1516" s="54"/>
      <c r="AH1516" s="54"/>
      <c r="AI1516" s="54"/>
      <c r="AJ1516" s="54"/>
    </row>
    <row r="1517" spans="19:36" s="34" customFormat="1">
      <c r="S1517" s="1720"/>
      <c r="T1517" s="1720"/>
      <c r="U1517" s="1720"/>
      <c r="V1517" s="1720"/>
      <c r="X1517" s="1720"/>
      <c r="Y1517" s="1720"/>
      <c r="Z1517" s="1720"/>
      <c r="AA1517" s="1720"/>
      <c r="AB1517" s="54"/>
      <c r="AC1517" s="54"/>
      <c r="AD1517" s="54"/>
      <c r="AE1517" s="54"/>
      <c r="AF1517" s="54"/>
      <c r="AG1517" s="54"/>
      <c r="AH1517" s="54"/>
      <c r="AI1517" s="54"/>
      <c r="AJ1517" s="54"/>
    </row>
    <row r="1518" spans="19:36" s="34" customFormat="1">
      <c r="S1518" s="1720"/>
      <c r="T1518" s="1720"/>
      <c r="U1518" s="1720"/>
      <c r="V1518" s="1720"/>
      <c r="X1518" s="1720"/>
      <c r="Y1518" s="1720"/>
      <c r="Z1518" s="1720"/>
      <c r="AA1518" s="1720"/>
      <c r="AB1518" s="54"/>
      <c r="AC1518" s="54"/>
      <c r="AD1518" s="54"/>
      <c r="AE1518" s="54"/>
      <c r="AF1518" s="54"/>
      <c r="AG1518" s="54"/>
      <c r="AH1518" s="54"/>
      <c r="AI1518" s="54"/>
      <c r="AJ1518" s="54"/>
    </row>
    <row r="1519" spans="19:36" s="34" customFormat="1">
      <c r="S1519" s="1720"/>
      <c r="T1519" s="1720"/>
      <c r="U1519" s="1720"/>
      <c r="V1519" s="1720"/>
      <c r="X1519" s="1720"/>
      <c r="Y1519" s="1720"/>
      <c r="Z1519" s="1720"/>
      <c r="AA1519" s="1720"/>
      <c r="AB1519" s="54"/>
      <c r="AC1519" s="54"/>
      <c r="AD1519" s="54"/>
      <c r="AE1519" s="54"/>
      <c r="AF1519" s="54"/>
      <c r="AG1519" s="54"/>
      <c r="AH1519" s="54"/>
      <c r="AI1519" s="54"/>
      <c r="AJ1519" s="54"/>
    </row>
    <row r="1520" spans="19:36" s="34" customFormat="1">
      <c r="S1520" s="1720"/>
      <c r="T1520" s="1720"/>
      <c r="U1520" s="1720"/>
      <c r="V1520" s="1720"/>
      <c r="X1520" s="1720"/>
      <c r="Y1520" s="1720"/>
      <c r="Z1520" s="1720"/>
      <c r="AA1520" s="1720"/>
      <c r="AB1520" s="54"/>
      <c r="AC1520" s="54"/>
      <c r="AD1520" s="54"/>
      <c r="AE1520" s="54"/>
      <c r="AF1520" s="54"/>
      <c r="AG1520" s="54"/>
      <c r="AH1520" s="54"/>
      <c r="AI1520" s="54"/>
      <c r="AJ1520" s="54"/>
    </row>
    <row r="1521" spans="19:36" s="34" customFormat="1">
      <c r="S1521" s="1720"/>
      <c r="T1521" s="1720"/>
      <c r="U1521" s="1720"/>
      <c r="V1521" s="1720"/>
      <c r="X1521" s="1720"/>
      <c r="Y1521" s="1720"/>
      <c r="Z1521" s="1720"/>
      <c r="AA1521" s="1720"/>
      <c r="AB1521" s="54"/>
      <c r="AC1521" s="54"/>
      <c r="AD1521" s="54"/>
      <c r="AE1521" s="54"/>
      <c r="AF1521" s="54"/>
      <c r="AG1521" s="54"/>
      <c r="AH1521" s="54"/>
      <c r="AI1521" s="54"/>
      <c r="AJ1521" s="54"/>
    </row>
    <row r="1522" spans="19:36" s="34" customFormat="1">
      <c r="S1522" s="1720"/>
      <c r="T1522" s="1720"/>
      <c r="U1522" s="1720"/>
      <c r="V1522" s="1720"/>
      <c r="X1522" s="1720"/>
      <c r="Y1522" s="1720"/>
      <c r="Z1522" s="1720"/>
      <c r="AA1522" s="1720"/>
      <c r="AB1522" s="54"/>
      <c r="AC1522" s="54"/>
      <c r="AD1522" s="54"/>
      <c r="AE1522" s="54"/>
      <c r="AF1522" s="54"/>
      <c r="AG1522" s="54"/>
      <c r="AH1522" s="54"/>
      <c r="AI1522" s="54"/>
      <c r="AJ1522" s="54"/>
    </row>
    <row r="1523" spans="19:36" s="34" customFormat="1">
      <c r="S1523" s="1720"/>
      <c r="T1523" s="1720"/>
      <c r="U1523" s="1720"/>
      <c r="V1523" s="1720"/>
      <c r="X1523" s="1720"/>
      <c r="Y1523" s="1720"/>
      <c r="Z1523" s="1720"/>
      <c r="AA1523" s="1720"/>
      <c r="AB1523" s="54"/>
      <c r="AC1523" s="54"/>
      <c r="AD1523" s="54"/>
      <c r="AE1523" s="54"/>
      <c r="AF1523" s="54"/>
      <c r="AG1523" s="54"/>
      <c r="AH1523" s="54"/>
      <c r="AI1523" s="54"/>
      <c r="AJ1523" s="54"/>
    </row>
    <row r="1524" spans="19:36" s="34" customFormat="1">
      <c r="S1524" s="1720"/>
      <c r="T1524" s="1720"/>
      <c r="U1524" s="1720"/>
      <c r="V1524" s="1720"/>
      <c r="X1524" s="1720"/>
      <c r="Y1524" s="1720"/>
      <c r="Z1524" s="1720"/>
      <c r="AA1524" s="1720"/>
      <c r="AB1524" s="54"/>
      <c r="AC1524" s="54"/>
      <c r="AD1524" s="54"/>
      <c r="AE1524" s="54"/>
      <c r="AF1524" s="54"/>
      <c r="AG1524" s="54"/>
      <c r="AH1524" s="54"/>
      <c r="AI1524" s="54"/>
      <c r="AJ1524" s="54"/>
    </row>
    <row r="1525" spans="19:36" s="34" customFormat="1">
      <c r="S1525" s="1720"/>
      <c r="T1525" s="1720"/>
      <c r="U1525" s="1720"/>
      <c r="V1525" s="1720"/>
      <c r="X1525" s="1720"/>
      <c r="Y1525" s="1720"/>
      <c r="Z1525" s="1720"/>
      <c r="AA1525" s="1720"/>
      <c r="AB1525" s="54"/>
      <c r="AC1525" s="54"/>
      <c r="AD1525" s="54"/>
      <c r="AE1525" s="54"/>
      <c r="AF1525" s="54"/>
      <c r="AG1525" s="54"/>
      <c r="AH1525" s="54"/>
      <c r="AI1525" s="54"/>
      <c r="AJ1525" s="54"/>
    </row>
    <row r="1526" spans="19:36" s="34" customFormat="1">
      <c r="S1526" s="1720"/>
      <c r="T1526" s="1720"/>
      <c r="U1526" s="1720"/>
      <c r="V1526" s="1720"/>
      <c r="X1526" s="1720"/>
      <c r="Y1526" s="1720"/>
      <c r="Z1526" s="1720"/>
      <c r="AA1526" s="1720"/>
      <c r="AB1526" s="54"/>
      <c r="AC1526" s="54"/>
      <c r="AD1526" s="54"/>
      <c r="AE1526" s="54"/>
      <c r="AF1526" s="54"/>
      <c r="AG1526" s="54"/>
      <c r="AH1526" s="54"/>
      <c r="AI1526" s="54"/>
      <c r="AJ1526" s="54"/>
    </row>
    <row r="1527" spans="19:36" s="34" customFormat="1">
      <c r="S1527" s="1720"/>
      <c r="T1527" s="1720"/>
      <c r="U1527" s="1720"/>
      <c r="V1527" s="1720"/>
      <c r="X1527" s="1720"/>
      <c r="Y1527" s="1720"/>
      <c r="Z1527" s="1720"/>
      <c r="AA1527" s="1720"/>
      <c r="AB1527" s="54"/>
      <c r="AC1527" s="54"/>
      <c r="AD1527" s="54"/>
      <c r="AE1527" s="54"/>
      <c r="AF1527" s="54"/>
      <c r="AG1527" s="54"/>
      <c r="AH1527" s="54"/>
      <c r="AI1527" s="54"/>
      <c r="AJ1527" s="54"/>
    </row>
    <row r="1528" spans="19:36" s="34" customFormat="1">
      <c r="S1528" s="1720"/>
      <c r="T1528" s="1720"/>
      <c r="U1528" s="1720"/>
      <c r="V1528" s="1720"/>
      <c r="X1528" s="1720"/>
      <c r="Y1528" s="1720"/>
      <c r="Z1528" s="1720"/>
      <c r="AA1528" s="1720"/>
      <c r="AB1528" s="54"/>
      <c r="AC1528" s="54"/>
      <c r="AD1528" s="54"/>
      <c r="AE1528" s="54"/>
      <c r="AF1528" s="54"/>
      <c r="AG1528" s="54"/>
      <c r="AH1528" s="54"/>
      <c r="AI1528" s="54"/>
      <c r="AJ1528" s="54"/>
    </row>
    <row r="1529" spans="19:36" s="34" customFormat="1">
      <c r="S1529" s="1720"/>
      <c r="T1529" s="1720"/>
      <c r="U1529" s="1720"/>
      <c r="V1529" s="1720"/>
      <c r="X1529" s="1720"/>
      <c r="Y1529" s="1720"/>
      <c r="Z1529" s="1720"/>
      <c r="AA1529" s="1720"/>
      <c r="AB1529" s="54"/>
      <c r="AC1529" s="54"/>
      <c r="AD1529" s="54"/>
      <c r="AE1529" s="54"/>
      <c r="AF1529" s="54"/>
      <c r="AG1529" s="54"/>
      <c r="AH1529" s="54"/>
      <c r="AI1529" s="54"/>
      <c r="AJ1529" s="54"/>
    </row>
    <row r="1530" spans="19:36" s="34" customFormat="1">
      <c r="S1530" s="1720"/>
      <c r="T1530" s="1720"/>
      <c r="U1530" s="1720"/>
      <c r="V1530" s="1720"/>
      <c r="X1530" s="1720"/>
      <c r="Y1530" s="1720"/>
      <c r="Z1530" s="1720"/>
      <c r="AA1530" s="1720"/>
      <c r="AB1530" s="54"/>
      <c r="AC1530" s="54"/>
      <c r="AD1530" s="54"/>
      <c r="AE1530" s="54"/>
      <c r="AF1530" s="54"/>
      <c r="AG1530" s="54"/>
      <c r="AH1530" s="54"/>
      <c r="AI1530" s="54"/>
      <c r="AJ1530" s="54"/>
    </row>
    <row r="1531" spans="19:36" s="34" customFormat="1">
      <c r="S1531" s="1720"/>
      <c r="T1531" s="1720"/>
      <c r="U1531" s="1720"/>
      <c r="V1531" s="1720"/>
      <c r="X1531" s="1720"/>
      <c r="Y1531" s="1720"/>
      <c r="Z1531" s="1720"/>
      <c r="AA1531" s="1720"/>
      <c r="AB1531" s="54"/>
      <c r="AC1531" s="54"/>
      <c r="AD1531" s="54"/>
      <c r="AE1531" s="54"/>
      <c r="AF1531" s="54"/>
      <c r="AG1531" s="54"/>
      <c r="AH1531" s="54"/>
      <c r="AI1531" s="54"/>
      <c r="AJ1531" s="54"/>
    </row>
    <row r="1532" spans="19:36" s="34" customFormat="1">
      <c r="S1532" s="1720"/>
      <c r="T1532" s="1720"/>
      <c r="U1532" s="1720"/>
      <c r="V1532" s="1720"/>
      <c r="X1532" s="1720"/>
      <c r="Y1532" s="1720"/>
      <c r="Z1532" s="1720"/>
      <c r="AA1532" s="1720"/>
      <c r="AB1532" s="54"/>
      <c r="AC1532" s="54"/>
      <c r="AD1532" s="54"/>
      <c r="AE1532" s="54"/>
      <c r="AF1532" s="54"/>
      <c r="AG1532" s="54"/>
      <c r="AH1532" s="54"/>
      <c r="AI1532" s="54"/>
      <c r="AJ1532" s="54"/>
    </row>
    <row r="1533" spans="19:36" s="34" customFormat="1">
      <c r="S1533" s="1720"/>
      <c r="T1533" s="1720"/>
      <c r="U1533" s="1720"/>
      <c r="V1533" s="1720"/>
      <c r="X1533" s="1720"/>
      <c r="Y1533" s="1720"/>
      <c r="Z1533" s="1720"/>
      <c r="AA1533" s="1720"/>
      <c r="AB1533" s="54"/>
      <c r="AC1533" s="54"/>
      <c r="AD1533" s="54"/>
      <c r="AE1533" s="54"/>
      <c r="AF1533" s="54"/>
      <c r="AG1533" s="54"/>
      <c r="AH1533" s="54"/>
      <c r="AI1533" s="54"/>
      <c r="AJ1533" s="54"/>
    </row>
    <row r="1534" spans="19:36" s="34" customFormat="1">
      <c r="S1534" s="1720"/>
      <c r="T1534" s="1720"/>
      <c r="U1534" s="1720"/>
      <c r="V1534" s="1720"/>
      <c r="X1534" s="1720"/>
      <c r="Y1534" s="1720"/>
      <c r="Z1534" s="1720"/>
      <c r="AA1534" s="1720"/>
      <c r="AB1534" s="54"/>
      <c r="AC1534" s="54"/>
      <c r="AD1534" s="54"/>
      <c r="AE1534" s="54"/>
      <c r="AF1534" s="54"/>
      <c r="AG1534" s="54"/>
      <c r="AH1534" s="54"/>
      <c r="AI1534" s="54"/>
      <c r="AJ1534" s="54"/>
    </row>
    <row r="1535" spans="19:36" s="34" customFormat="1">
      <c r="S1535" s="1720"/>
      <c r="T1535" s="1720"/>
      <c r="U1535" s="1720"/>
      <c r="V1535" s="1720"/>
      <c r="X1535" s="1720"/>
      <c r="Y1535" s="1720"/>
      <c r="Z1535" s="1720"/>
      <c r="AA1535" s="1720"/>
      <c r="AB1535" s="54"/>
      <c r="AC1535" s="54"/>
      <c r="AD1535" s="54"/>
      <c r="AE1535" s="54"/>
      <c r="AF1535" s="54"/>
      <c r="AG1535" s="54"/>
      <c r="AH1535" s="54"/>
      <c r="AI1535" s="54"/>
      <c r="AJ1535" s="54"/>
    </row>
    <row r="1536" spans="19:36" s="34" customFormat="1">
      <c r="S1536" s="1720"/>
      <c r="T1536" s="1720"/>
      <c r="U1536" s="1720"/>
      <c r="V1536" s="1720"/>
      <c r="X1536" s="1720"/>
      <c r="Y1536" s="1720"/>
      <c r="Z1536" s="1720"/>
      <c r="AA1536" s="1720"/>
      <c r="AB1536" s="54"/>
      <c r="AC1536" s="54"/>
      <c r="AD1536" s="54"/>
      <c r="AE1536" s="54"/>
      <c r="AF1536" s="54"/>
      <c r="AG1536" s="54"/>
      <c r="AH1536" s="54"/>
      <c r="AI1536" s="54"/>
      <c r="AJ1536" s="54"/>
    </row>
    <row r="1537" spans="19:36" s="34" customFormat="1">
      <c r="S1537" s="1720"/>
      <c r="T1537" s="1720"/>
      <c r="U1537" s="1720"/>
      <c r="V1537" s="1720"/>
      <c r="X1537" s="1720"/>
      <c r="Y1537" s="1720"/>
      <c r="Z1537" s="1720"/>
      <c r="AA1537" s="1720"/>
      <c r="AB1537" s="54"/>
      <c r="AC1537" s="54"/>
      <c r="AD1537" s="54"/>
      <c r="AE1537" s="54"/>
      <c r="AF1537" s="54"/>
      <c r="AG1537" s="54"/>
      <c r="AH1537" s="54"/>
      <c r="AI1537" s="54"/>
      <c r="AJ1537" s="54"/>
    </row>
    <row r="1538" spans="19:36" s="34" customFormat="1">
      <c r="S1538" s="1720"/>
      <c r="T1538" s="1720"/>
      <c r="U1538" s="1720"/>
      <c r="V1538" s="1720"/>
      <c r="X1538" s="1720"/>
      <c r="Y1538" s="1720"/>
      <c r="Z1538" s="1720"/>
      <c r="AA1538" s="1720"/>
      <c r="AB1538" s="54"/>
      <c r="AC1538" s="54"/>
      <c r="AD1538" s="54"/>
      <c r="AE1538" s="54"/>
      <c r="AF1538" s="54"/>
      <c r="AG1538" s="54"/>
      <c r="AH1538" s="54"/>
      <c r="AI1538" s="54"/>
      <c r="AJ1538" s="54"/>
    </row>
    <row r="1539" spans="19:36" s="34" customFormat="1">
      <c r="S1539" s="1720"/>
      <c r="T1539" s="1720"/>
      <c r="U1539" s="1720"/>
      <c r="V1539" s="1720"/>
      <c r="X1539" s="1720"/>
      <c r="Y1539" s="1720"/>
      <c r="Z1539" s="1720"/>
      <c r="AA1539" s="1720"/>
      <c r="AB1539" s="54"/>
      <c r="AC1539" s="54"/>
      <c r="AD1539" s="54"/>
      <c r="AE1539" s="54"/>
      <c r="AF1539" s="54"/>
      <c r="AG1539" s="54"/>
      <c r="AH1539" s="54"/>
      <c r="AI1539" s="54"/>
      <c r="AJ1539" s="54"/>
    </row>
    <row r="1540" spans="19:36" s="34" customFormat="1">
      <c r="S1540" s="1720"/>
      <c r="T1540" s="1720"/>
      <c r="U1540" s="1720"/>
      <c r="V1540" s="1720"/>
      <c r="X1540" s="1720"/>
      <c r="Y1540" s="1720"/>
      <c r="Z1540" s="1720"/>
      <c r="AA1540" s="1720"/>
      <c r="AB1540" s="54"/>
      <c r="AC1540" s="54"/>
      <c r="AD1540" s="54"/>
      <c r="AE1540" s="54"/>
      <c r="AF1540" s="54"/>
      <c r="AG1540" s="54"/>
      <c r="AH1540" s="54"/>
      <c r="AI1540" s="54"/>
      <c r="AJ1540" s="54"/>
    </row>
    <row r="1541" spans="19:36" s="34" customFormat="1">
      <c r="S1541" s="1720"/>
      <c r="T1541" s="1720"/>
      <c r="U1541" s="1720"/>
      <c r="V1541" s="1720"/>
      <c r="X1541" s="1720"/>
      <c r="Y1541" s="1720"/>
      <c r="Z1541" s="1720"/>
      <c r="AA1541" s="1720"/>
      <c r="AB1541" s="54"/>
      <c r="AC1541" s="54"/>
      <c r="AD1541" s="54"/>
      <c r="AE1541" s="54"/>
      <c r="AF1541" s="54"/>
      <c r="AG1541" s="54"/>
      <c r="AH1541" s="54"/>
      <c r="AI1541" s="54"/>
      <c r="AJ1541" s="54"/>
    </row>
    <row r="1542" spans="19:36" s="34" customFormat="1">
      <c r="S1542" s="1720"/>
      <c r="T1542" s="1720"/>
      <c r="U1542" s="1720"/>
      <c r="V1542" s="1720"/>
      <c r="X1542" s="1720"/>
      <c r="Y1542" s="1720"/>
      <c r="Z1542" s="1720"/>
      <c r="AA1542" s="1720"/>
      <c r="AB1542" s="54"/>
      <c r="AC1542" s="54"/>
      <c r="AD1542" s="54"/>
      <c r="AE1542" s="54"/>
      <c r="AF1542" s="54"/>
      <c r="AG1542" s="54"/>
      <c r="AH1542" s="54"/>
      <c r="AI1542" s="54"/>
      <c r="AJ1542" s="54"/>
    </row>
    <row r="1543" spans="19:36" s="34" customFormat="1">
      <c r="S1543" s="1720"/>
      <c r="T1543" s="1720"/>
      <c r="U1543" s="1720"/>
      <c r="V1543" s="1720"/>
      <c r="X1543" s="1720"/>
      <c r="Y1543" s="1720"/>
      <c r="Z1543" s="1720"/>
      <c r="AA1543" s="1720"/>
      <c r="AB1543" s="54"/>
      <c r="AC1543" s="54"/>
      <c r="AD1543" s="54"/>
      <c r="AE1543" s="54"/>
      <c r="AF1543" s="54"/>
      <c r="AG1543" s="54"/>
      <c r="AH1543" s="54"/>
      <c r="AI1543" s="54"/>
      <c r="AJ1543" s="54"/>
    </row>
    <row r="1544" spans="19:36" s="34" customFormat="1">
      <c r="S1544" s="1720"/>
      <c r="T1544" s="1720"/>
      <c r="U1544" s="1720"/>
      <c r="V1544" s="1720"/>
      <c r="X1544" s="1720"/>
      <c r="Y1544" s="1720"/>
      <c r="Z1544" s="1720"/>
      <c r="AA1544" s="1720"/>
      <c r="AB1544" s="54"/>
      <c r="AC1544" s="54"/>
      <c r="AD1544" s="54"/>
      <c r="AE1544" s="54"/>
      <c r="AF1544" s="54"/>
      <c r="AG1544" s="54"/>
      <c r="AH1544" s="54"/>
      <c r="AI1544" s="54"/>
      <c r="AJ1544" s="54"/>
    </row>
    <row r="1545" spans="19:36" s="34" customFormat="1">
      <c r="S1545" s="1720"/>
      <c r="T1545" s="1720"/>
      <c r="U1545" s="1720"/>
      <c r="V1545" s="1720"/>
      <c r="X1545" s="1720"/>
      <c r="Y1545" s="1720"/>
      <c r="Z1545" s="1720"/>
      <c r="AA1545" s="1720"/>
      <c r="AB1545" s="54"/>
      <c r="AC1545" s="54"/>
      <c r="AD1545" s="54"/>
      <c r="AE1545" s="54"/>
      <c r="AF1545" s="54"/>
      <c r="AG1545" s="54"/>
      <c r="AH1545" s="54"/>
      <c r="AI1545" s="54"/>
      <c r="AJ1545" s="54"/>
    </row>
    <row r="1546" spans="19:36" s="34" customFormat="1">
      <c r="S1546" s="1720"/>
      <c r="T1546" s="1720"/>
      <c r="U1546" s="1720"/>
      <c r="V1546" s="1720"/>
      <c r="X1546" s="1720"/>
      <c r="Y1546" s="1720"/>
      <c r="Z1546" s="1720"/>
      <c r="AA1546" s="1720"/>
      <c r="AB1546" s="54"/>
      <c r="AC1546" s="54"/>
      <c r="AD1546" s="54"/>
      <c r="AE1546" s="54"/>
      <c r="AF1546" s="54"/>
      <c r="AG1546" s="54"/>
      <c r="AH1546" s="54"/>
      <c r="AI1546" s="54"/>
      <c r="AJ1546" s="54"/>
    </row>
    <row r="1547" spans="19:36" s="34" customFormat="1">
      <c r="S1547" s="1720"/>
      <c r="T1547" s="1720"/>
      <c r="U1547" s="1720"/>
      <c r="V1547" s="1720"/>
      <c r="X1547" s="1720"/>
      <c r="Y1547" s="1720"/>
      <c r="Z1547" s="1720"/>
      <c r="AA1547" s="1720"/>
      <c r="AB1547" s="54"/>
      <c r="AC1547" s="54"/>
      <c r="AD1547" s="54"/>
      <c r="AE1547" s="54"/>
      <c r="AF1547" s="54"/>
      <c r="AG1547" s="54"/>
      <c r="AH1547" s="54"/>
      <c r="AI1547" s="54"/>
      <c r="AJ1547" s="54"/>
    </row>
    <row r="1548" spans="19:36" s="34" customFormat="1">
      <c r="S1548" s="1720"/>
      <c r="T1548" s="1720"/>
      <c r="U1548" s="1720"/>
      <c r="V1548" s="1720"/>
      <c r="X1548" s="1720"/>
      <c r="Y1548" s="1720"/>
      <c r="Z1548" s="1720"/>
      <c r="AA1548" s="1720"/>
      <c r="AB1548" s="54"/>
      <c r="AC1548" s="54"/>
      <c r="AD1548" s="54"/>
      <c r="AE1548" s="54"/>
      <c r="AF1548" s="54"/>
      <c r="AG1548" s="54"/>
      <c r="AH1548" s="54"/>
      <c r="AI1548" s="54"/>
      <c r="AJ1548" s="54"/>
    </row>
    <row r="1549" spans="19:36" s="34" customFormat="1">
      <c r="S1549" s="1720"/>
      <c r="T1549" s="1720"/>
      <c r="U1549" s="1720"/>
      <c r="V1549" s="1720"/>
      <c r="X1549" s="1720"/>
      <c r="Y1549" s="1720"/>
      <c r="Z1549" s="1720"/>
      <c r="AA1549" s="1720"/>
      <c r="AB1549" s="54"/>
      <c r="AC1549" s="54"/>
      <c r="AD1549" s="54"/>
      <c r="AE1549" s="54"/>
      <c r="AF1549" s="54"/>
      <c r="AG1549" s="54"/>
      <c r="AH1549" s="54"/>
      <c r="AI1549" s="54"/>
      <c r="AJ1549" s="54"/>
    </row>
    <row r="1550" spans="19:36" s="34" customFormat="1">
      <c r="S1550" s="1720"/>
      <c r="T1550" s="1720"/>
      <c r="U1550" s="1720"/>
      <c r="V1550" s="1720"/>
      <c r="X1550" s="1720"/>
      <c r="Y1550" s="1720"/>
      <c r="Z1550" s="1720"/>
      <c r="AA1550" s="1720"/>
      <c r="AB1550" s="54"/>
      <c r="AC1550" s="54"/>
      <c r="AD1550" s="54"/>
      <c r="AE1550" s="54"/>
      <c r="AF1550" s="54"/>
      <c r="AG1550" s="54"/>
      <c r="AH1550" s="54"/>
      <c r="AI1550" s="54"/>
      <c r="AJ1550" s="54"/>
    </row>
    <row r="1551" spans="19:36" s="34" customFormat="1">
      <c r="S1551" s="1720"/>
      <c r="T1551" s="1720"/>
      <c r="U1551" s="1720"/>
      <c r="V1551" s="1720"/>
      <c r="X1551" s="1720"/>
      <c r="Y1551" s="1720"/>
      <c r="Z1551" s="1720"/>
      <c r="AA1551" s="1720"/>
      <c r="AB1551" s="54"/>
      <c r="AC1551" s="54"/>
      <c r="AD1551" s="54"/>
      <c r="AE1551" s="54"/>
      <c r="AF1551" s="54"/>
      <c r="AG1551" s="54"/>
      <c r="AH1551" s="54"/>
      <c r="AI1551" s="54"/>
      <c r="AJ1551" s="54"/>
    </row>
    <row r="1552" spans="19:36" s="34" customFormat="1">
      <c r="S1552" s="1720"/>
      <c r="T1552" s="1720"/>
      <c r="U1552" s="1720"/>
      <c r="V1552" s="1720"/>
      <c r="X1552" s="1720"/>
      <c r="Y1552" s="1720"/>
      <c r="Z1552" s="1720"/>
      <c r="AA1552" s="1720"/>
      <c r="AB1552" s="54"/>
      <c r="AC1552" s="54"/>
      <c r="AD1552" s="54"/>
      <c r="AE1552" s="54"/>
      <c r="AF1552" s="54"/>
      <c r="AG1552" s="54"/>
      <c r="AH1552" s="54"/>
      <c r="AI1552" s="54"/>
      <c r="AJ1552" s="54"/>
    </row>
    <row r="1553" spans="19:36" s="34" customFormat="1">
      <c r="S1553" s="1720"/>
      <c r="T1553" s="1720"/>
      <c r="U1553" s="1720"/>
      <c r="V1553" s="1720"/>
      <c r="X1553" s="1720"/>
      <c r="Y1553" s="1720"/>
      <c r="Z1553" s="1720"/>
      <c r="AA1553" s="1720"/>
      <c r="AB1553" s="54"/>
      <c r="AC1553" s="54"/>
      <c r="AD1553" s="54"/>
      <c r="AE1553" s="54"/>
      <c r="AF1553" s="54"/>
      <c r="AG1553" s="54"/>
      <c r="AH1553" s="54"/>
      <c r="AI1553" s="54"/>
      <c r="AJ1553" s="54"/>
    </row>
    <row r="1554" spans="19:36" s="34" customFormat="1">
      <c r="S1554" s="1720"/>
      <c r="T1554" s="1720"/>
      <c r="U1554" s="1720"/>
      <c r="V1554" s="1720"/>
      <c r="X1554" s="1720"/>
      <c r="Y1554" s="1720"/>
      <c r="Z1554" s="1720"/>
      <c r="AA1554" s="1720"/>
      <c r="AB1554" s="54"/>
      <c r="AC1554" s="54"/>
      <c r="AD1554" s="54"/>
      <c r="AE1554" s="54"/>
      <c r="AF1554" s="54"/>
      <c r="AG1554" s="54"/>
      <c r="AH1554" s="54"/>
      <c r="AI1554" s="54"/>
      <c r="AJ1554" s="54"/>
    </row>
    <row r="1555" spans="19:36" s="34" customFormat="1">
      <c r="S1555" s="1720"/>
      <c r="T1555" s="1720"/>
      <c r="U1555" s="1720"/>
      <c r="V1555" s="1720"/>
      <c r="X1555" s="1720"/>
      <c r="Y1555" s="1720"/>
      <c r="Z1555" s="1720"/>
      <c r="AA1555" s="1720"/>
      <c r="AB1555" s="54"/>
      <c r="AC1555" s="54"/>
      <c r="AD1555" s="54"/>
      <c r="AE1555" s="54"/>
      <c r="AF1555" s="54"/>
      <c r="AG1555" s="54"/>
      <c r="AH1555" s="54"/>
      <c r="AI1555" s="54"/>
      <c r="AJ1555" s="54"/>
    </row>
    <row r="1556" spans="19:36" s="34" customFormat="1">
      <c r="S1556" s="1720"/>
      <c r="T1556" s="1720"/>
      <c r="U1556" s="1720"/>
      <c r="V1556" s="1720"/>
      <c r="X1556" s="1720"/>
      <c r="Y1556" s="1720"/>
      <c r="Z1556" s="1720"/>
      <c r="AA1556" s="1720"/>
      <c r="AB1556" s="54"/>
      <c r="AC1556" s="54"/>
      <c r="AD1556" s="54"/>
      <c r="AE1556" s="54"/>
      <c r="AF1556" s="54"/>
      <c r="AG1556" s="54"/>
      <c r="AH1556" s="54"/>
      <c r="AI1556" s="54"/>
      <c r="AJ1556" s="54"/>
    </row>
    <row r="1557" spans="19:36" s="34" customFormat="1">
      <c r="S1557" s="1720"/>
      <c r="T1557" s="1720"/>
      <c r="U1557" s="1720"/>
      <c r="V1557" s="1720"/>
      <c r="X1557" s="1720"/>
      <c r="Y1557" s="1720"/>
      <c r="Z1557" s="1720"/>
      <c r="AA1557" s="1720"/>
      <c r="AB1557" s="54"/>
      <c r="AC1557" s="54"/>
      <c r="AD1557" s="54"/>
      <c r="AE1557" s="54"/>
      <c r="AF1557" s="54"/>
      <c r="AG1557" s="54"/>
      <c r="AH1557" s="54"/>
      <c r="AI1557" s="54"/>
      <c r="AJ1557" s="54"/>
    </row>
    <row r="1558" spans="19:36" s="34" customFormat="1">
      <c r="S1558" s="1720"/>
      <c r="T1558" s="1720"/>
      <c r="U1558" s="1720"/>
      <c r="V1558" s="1720"/>
      <c r="X1558" s="1720"/>
      <c r="Y1558" s="1720"/>
      <c r="Z1558" s="1720"/>
      <c r="AA1558" s="1720"/>
      <c r="AB1558" s="54"/>
      <c r="AC1558" s="54"/>
      <c r="AD1558" s="54"/>
      <c r="AE1558" s="54"/>
      <c r="AF1558" s="54"/>
      <c r="AG1558" s="54"/>
      <c r="AH1558" s="54"/>
      <c r="AI1558" s="54"/>
      <c r="AJ1558" s="54"/>
    </row>
    <row r="1559" spans="19:36" s="34" customFormat="1">
      <c r="S1559" s="1720"/>
      <c r="T1559" s="1720"/>
      <c r="U1559" s="1720"/>
      <c r="V1559" s="1720"/>
      <c r="X1559" s="1720"/>
      <c r="Y1559" s="1720"/>
      <c r="Z1559" s="1720"/>
      <c r="AA1559" s="1720"/>
      <c r="AB1559" s="54"/>
      <c r="AC1559" s="54"/>
      <c r="AD1559" s="54"/>
      <c r="AE1559" s="54"/>
      <c r="AF1559" s="54"/>
      <c r="AG1559" s="54"/>
      <c r="AH1559" s="54"/>
      <c r="AI1559" s="54"/>
      <c r="AJ1559" s="54"/>
    </row>
    <row r="1560" spans="19:36" s="34" customFormat="1">
      <c r="S1560" s="1720"/>
      <c r="T1560" s="1720"/>
      <c r="U1560" s="1720"/>
      <c r="V1560" s="1720"/>
      <c r="X1560" s="1720"/>
      <c r="Y1560" s="1720"/>
      <c r="Z1560" s="1720"/>
      <c r="AA1560" s="1720"/>
      <c r="AB1560" s="54"/>
      <c r="AC1560" s="54"/>
      <c r="AD1560" s="54"/>
      <c r="AE1560" s="54"/>
      <c r="AF1560" s="54"/>
      <c r="AG1560" s="54"/>
      <c r="AH1560" s="54"/>
      <c r="AI1560" s="54"/>
      <c r="AJ1560" s="54"/>
    </row>
    <row r="1561" spans="19:36" s="34" customFormat="1">
      <c r="S1561" s="1720"/>
      <c r="T1561" s="1720"/>
      <c r="U1561" s="1720"/>
      <c r="V1561" s="1720"/>
      <c r="X1561" s="1720"/>
      <c r="Y1561" s="1720"/>
      <c r="Z1561" s="1720"/>
      <c r="AA1561" s="1720"/>
      <c r="AB1561" s="54"/>
      <c r="AC1561" s="54"/>
      <c r="AD1561" s="54"/>
      <c r="AE1561" s="54"/>
      <c r="AF1561" s="54"/>
      <c r="AG1561" s="54"/>
      <c r="AH1561" s="54"/>
      <c r="AI1561" s="54"/>
      <c r="AJ1561" s="54"/>
    </row>
    <row r="1562" spans="19:36" s="34" customFormat="1">
      <c r="S1562" s="1720"/>
      <c r="T1562" s="1720"/>
      <c r="U1562" s="1720"/>
      <c r="V1562" s="1720"/>
      <c r="X1562" s="1720"/>
      <c r="Y1562" s="1720"/>
      <c r="Z1562" s="1720"/>
      <c r="AA1562" s="1720"/>
      <c r="AB1562" s="54"/>
      <c r="AC1562" s="54"/>
      <c r="AD1562" s="54"/>
      <c r="AE1562" s="54"/>
      <c r="AF1562" s="54"/>
      <c r="AG1562" s="54"/>
      <c r="AH1562" s="54"/>
      <c r="AI1562" s="54"/>
      <c r="AJ1562" s="54"/>
    </row>
    <row r="1563" spans="19:36" s="34" customFormat="1">
      <c r="S1563" s="1720"/>
      <c r="T1563" s="1720"/>
      <c r="U1563" s="1720"/>
      <c r="V1563" s="1720"/>
      <c r="X1563" s="1720"/>
      <c r="Y1563" s="1720"/>
      <c r="Z1563" s="1720"/>
      <c r="AA1563" s="1720"/>
      <c r="AB1563" s="54"/>
      <c r="AC1563" s="54"/>
      <c r="AD1563" s="54"/>
      <c r="AE1563" s="54"/>
      <c r="AF1563" s="54"/>
      <c r="AG1563" s="54"/>
      <c r="AH1563" s="54"/>
      <c r="AI1563" s="54"/>
      <c r="AJ1563" s="54"/>
    </row>
    <row r="1564" spans="19:36" s="34" customFormat="1">
      <c r="S1564" s="1720"/>
      <c r="T1564" s="1720"/>
      <c r="U1564" s="1720"/>
      <c r="V1564" s="1720"/>
      <c r="X1564" s="1720"/>
      <c r="Y1564" s="1720"/>
      <c r="Z1564" s="1720"/>
      <c r="AA1564" s="1720"/>
      <c r="AB1564" s="54"/>
      <c r="AC1564" s="54"/>
      <c r="AD1564" s="54"/>
      <c r="AE1564" s="54"/>
      <c r="AF1564" s="54"/>
      <c r="AG1564" s="54"/>
      <c r="AH1564" s="54"/>
      <c r="AI1564" s="54"/>
      <c r="AJ1564" s="54"/>
    </row>
    <row r="1565" spans="19:36" s="34" customFormat="1">
      <c r="S1565" s="1720"/>
      <c r="T1565" s="1720"/>
      <c r="U1565" s="1720"/>
      <c r="V1565" s="1720"/>
      <c r="X1565" s="1720"/>
      <c r="Y1565" s="1720"/>
      <c r="Z1565" s="1720"/>
      <c r="AA1565" s="1720"/>
      <c r="AB1565" s="54"/>
      <c r="AC1565" s="54"/>
      <c r="AD1565" s="54"/>
      <c r="AE1565" s="54"/>
      <c r="AF1565" s="54"/>
      <c r="AG1565" s="54"/>
      <c r="AH1565" s="54"/>
      <c r="AI1565" s="54"/>
      <c r="AJ1565" s="54"/>
    </row>
    <row r="1566" spans="19:36" s="34" customFormat="1">
      <c r="S1566" s="1720"/>
      <c r="T1566" s="1720"/>
      <c r="U1566" s="1720"/>
      <c r="V1566" s="1720"/>
      <c r="X1566" s="1720"/>
      <c r="Y1566" s="1720"/>
      <c r="Z1566" s="1720"/>
      <c r="AA1566" s="1720"/>
      <c r="AB1566" s="54"/>
      <c r="AC1566" s="54"/>
      <c r="AD1566" s="54"/>
      <c r="AE1566" s="54"/>
      <c r="AF1566" s="54"/>
      <c r="AG1566" s="54"/>
      <c r="AH1566" s="54"/>
      <c r="AI1566" s="54"/>
      <c r="AJ1566" s="54"/>
    </row>
    <row r="1567" spans="19:36" s="34" customFormat="1">
      <c r="S1567" s="1720"/>
      <c r="T1567" s="1720"/>
      <c r="U1567" s="1720"/>
      <c r="V1567" s="1720"/>
      <c r="X1567" s="1720"/>
      <c r="Y1567" s="1720"/>
      <c r="Z1567" s="1720"/>
      <c r="AA1567" s="1720"/>
      <c r="AB1567" s="54"/>
      <c r="AC1567" s="54"/>
      <c r="AD1567" s="54"/>
      <c r="AE1567" s="54"/>
      <c r="AF1567" s="54"/>
      <c r="AG1567" s="54"/>
      <c r="AH1567" s="54"/>
      <c r="AI1567" s="54"/>
      <c r="AJ1567" s="54"/>
    </row>
    <row r="1568" spans="19:36" s="34" customFormat="1">
      <c r="S1568" s="1720"/>
      <c r="T1568" s="1720"/>
      <c r="U1568" s="1720"/>
      <c r="V1568" s="1720"/>
      <c r="X1568" s="1720"/>
      <c r="Y1568" s="1720"/>
      <c r="Z1568" s="1720"/>
      <c r="AA1568" s="1720"/>
      <c r="AB1568" s="54"/>
      <c r="AC1568" s="54"/>
      <c r="AD1568" s="54"/>
      <c r="AE1568" s="54"/>
      <c r="AF1568" s="54"/>
      <c r="AG1568" s="54"/>
      <c r="AH1568" s="54"/>
      <c r="AI1568" s="54"/>
      <c r="AJ1568" s="54"/>
    </row>
    <row r="1569" spans="19:36" s="34" customFormat="1">
      <c r="S1569" s="1720"/>
      <c r="T1569" s="1720"/>
      <c r="U1569" s="1720"/>
      <c r="V1569" s="1720"/>
      <c r="X1569" s="1720"/>
      <c r="Y1569" s="1720"/>
      <c r="Z1569" s="1720"/>
      <c r="AA1569" s="1720"/>
      <c r="AB1569" s="54"/>
      <c r="AC1569" s="54"/>
      <c r="AD1569" s="54"/>
      <c r="AE1569" s="54"/>
      <c r="AF1569" s="54"/>
      <c r="AG1569" s="54"/>
      <c r="AH1569" s="54"/>
      <c r="AI1569" s="54"/>
      <c r="AJ1569" s="54"/>
    </row>
    <row r="1570" spans="19:36" s="34" customFormat="1">
      <c r="S1570" s="1720"/>
      <c r="T1570" s="1720"/>
      <c r="U1570" s="1720"/>
      <c r="V1570" s="1720"/>
      <c r="X1570" s="1720"/>
      <c r="Y1570" s="1720"/>
      <c r="Z1570" s="1720"/>
      <c r="AA1570" s="1720"/>
      <c r="AB1570" s="54"/>
      <c r="AC1570" s="54"/>
      <c r="AD1570" s="54"/>
      <c r="AE1570" s="54"/>
      <c r="AF1570" s="54"/>
      <c r="AG1570" s="54"/>
      <c r="AH1570" s="54"/>
      <c r="AI1570" s="54"/>
      <c r="AJ1570" s="54"/>
    </row>
    <row r="1571" spans="19:36" s="34" customFormat="1">
      <c r="S1571" s="1720"/>
      <c r="T1571" s="1720"/>
      <c r="U1571" s="1720"/>
      <c r="V1571" s="1720"/>
      <c r="X1571" s="1720"/>
      <c r="Y1571" s="1720"/>
      <c r="Z1571" s="1720"/>
      <c r="AA1571" s="1720"/>
      <c r="AB1571" s="54"/>
      <c r="AC1571" s="54"/>
      <c r="AD1571" s="54"/>
      <c r="AE1571" s="54"/>
      <c r="AF1571" s="54"/>
      <c r="AG1571" s="54"/>
      <c r="AH1571" s="54"/>
      <c r="AI1571" s="54"/>
      <c r="AJ1571" s="54"/>
    </row>
    <row r="1572" spans="19:36" s="34" customFormat="1">
      <c r="S1572" s="1720"/>
      <c r="T1572" s="1720"/>
      <c r="U1572" s="1720"/>
      <c r="V1572" s="1720"/>
      <c r="X1572" s="1720"/>
      <c r="Y1572" s="1720"/>
      <c r="Z1572" s="1720"/>
      <c r="AA1572" s="1720"/>
      <c r="AB1572" s="54"/>
      <c r="AC1572" s="54"/>
      <c r="AD1572" s="54"/>
      <c r="AE1572" s="54"/>
      <c r="AF1572" s="54"/>
      <c r="AG1572" s="54"/>
      <c r="AH1572" s="54"/>
      <c r="AI1572" s="54"/>
      <c r="AJ1572" s="54"/>
    </row>
    <row r="1573" spans="19:36" s="34" customFormat="1">
      <c r="S1573" s="1720"/>
      <c r="T1573" s="1720"/>
      <c r="U1573" s="1720"/>
      <c r="V1573" s="1720"/>
      <c r="X1573" s="1720"/>
      <c r="Y1573" s="1720"/>
      <c r="Z1573" s="1720"/>
      <c r="AA1573" s="1720"/>
      <c r="AB1573" s="54"/>
      <c r="AC1573" s="54"/>
      <c r="AD1573" s="54"/>
      <c r="AE1573" s="54"/>
      <c r="AF1573" s="54"/>
      <c r="AG1573" s="54"/>
      <c r="AH1573" s="54"/>
      <c r="AI1573" s="54"/>
      <c r="AJ1573" s="54"/>
    </row>
    <row r="1574" spans="19:36" s="34" customFormat="1">
      <c r="S1574" s="1720"/>
      <c r="T1574" s="1720"/>
      <c r="U1574" s="1720"/>
      <c r="V1574" s="1720"/>
      <c r="X1574" s="1720"/>
      <c r="Y1574" s="1720"/>
      <c r="Z1574" s="1720"/>
      <c r="AA1574" s="1720"/>
      <c r="AB1574" s="54"/>
      <c r="AC1574" s="54"/>
      <c r="AD1574" s="54"/>
      <c r="AE1574" s="54"/>
      <c r="AF1574" s="54"/>
      <c r="AG1574" s="54"/>
      <c r="AH1574" s="54"/>
      <c r="AI1574" s="54"/>
      <c r="AJ1574" s="54"/>
    </row>
    <row r="1575" spans="19:36" s="34" customFormat="1">
      <c r="S1575" s="1720"/>
      <c r="T1575" s="1720"/>
      <c r="U1575" s="1720"/>
      <c r="V1575" s="1720"/>
      <c r="X1575" s="1720"/>
      <c r="Y1575" s="1720"/>
      <c r="Z1575" s="1720"/>
      <c r="AA1575" s="1720"/>
      <c r="AB1575" s="54"/>
      <c r="AC1575" s="54"/>
      <c r="AD1575" s="54"/>
      <c r="AE1575" s="54"/>
      <c r="AF1575" s="54"/>
      <c r="AG1575" s="54"/>
      <c r="AH1575" s="54"/>
      <c r="AI1575" s="54"/>
      <c r="AJ1575" s="54"/>
    </row>
    <row r="1576" spans="19:36" s="34" customFormat="1">
      <c r="S1576" s="1720"/>
      <c r="T1576" s="1720"/>
      <c r="U1576" s="1720"/>
      <c r="V1576" s="1720"/>
      <c r="X1576" s="1720"/>
      <c r="Y1576" s="1720"/>
      <c r="Z1576" s="1720"/>
      <c r="AA1576" s="1720"/>
      <c r="AB1576" s="54"/>
      <c r="AC1576" s="54"/>
      <c r="AD1576" s="54"/>
      <c r="AE1576" s="54"/>
      <c r="AF1576" s="54"/>
      <c r="AG1576" s="54"/>
      <c r="AH1576" s="54"/>
      <c r="AI1576" s="54"/>
      <c r="AJ1576" s="54"/>
    </row>
    <row r="1577" spans="19:36" s="34" customFormat="1">
      <c r="S1577" s="1720"/>
      <c r="T1577" s="1720"/>
      <c r="U1577" s="1720"/>
      <c r="V1577" s="1720"/>
      <c r="X1577" s="1720"/>
      <c r="Y1577" s="1720"/>
      <c r="Z1577" s="1720"/>
      <c r="AA1577" s="1720"/>
      <c r="AB1577" s="54"/>
      <c r="AC1577" s="54"/>
      <c r="AD1577" s="54"/>
      <c r="AE1577" s="54"/>
      <c r="AF1577" s="54"/>
      <c r="AG1577" s="54"/>
      <c r="AH1577" s="54"/>
      <c r="AI1577" s="54"/>
      <c r="AJ1577" s="54"/>
    </row>
    <row r="1578" spans="19:36" s="34" customFormat="1">
      <c r="S1578" s="1720"/>
      <c r="T1578" s="1720"/>
      <c r="U1578" s="1720"/>
      <c r="V1578" s="1720"/>
      <c r="X1578" s="1720"/>
      <c r="Y1578" s="1720"/>
      <c r="Z1578" s="1720"/>
      <c r="AA1578" s="1720"/>
      <c r="AB1578" s="54"/>
      <c r="AC1578" s="54"/>
      <c r="AD1578" s="54"/>
      <c r="AE1578" s="54"/>
      <c r="AF1578" s="54"/>
      <c r="AG1578" s="54"/>
      <c r="AH1578" s="54"/>
      <c r="AI1578" s="54"/>
      <c r="AJ1578" s="54"/>
    </row>
    <row r="1579" spans="19:36" s="34" customFormat="1">
      <c r="S1579" s="1720"/>
      <c r="T1579" s="1720"/>
      <c r="U1579" s="1720"/>
      <c r="V1579" s="1720"/>
      <c r="X1579" s="1720"/>
      <c r="Y1579" s="1720"/>
      <c r="Z1579" s="1720"/>
      <c r="AA1579" s="1720"/>
      <c r="AB1579" s="54"/>
      <c r="AC1579" s="54"/>
      <c r="AD1579" s="54"/>
      <c r="AE1579" s="54"/>
      <c r="AF1579" s="54"/>
      <c r="AG1579" s="54"/>
      <c r="AH1579" s="54"/>
      <c r="AI1579" s="54"/>
      <c r="AJ1579" s="54"/>
    </row>
    <row r="1580" spans="19:36" s="34" customFormat="1">
      <c r="S1580" s="1720"/>
      <c r="T1580" s="1720"/>
      <c r="U1580" s="1720"/>
      <c r="V1580" s="1720"/>
      <c r="X1580" s="1720"/>
      <c r="Y1580" s="1720"/>
      <c r="Z1580" s="1720"/>
      <c r="AA1580" s="1720"/>
      <c r="AB1580" s="54"/>
      <c r="AC1580" s="54"/>
      <c r="AD1580" s="54"/>
      <c r="AE1580" s="54"/>
      <c r="AF1580" s="54"/>
      <c r="AG1580" s="54"/>
      <c r="AH1580" s="54"/>
      <c r="AI1580" s="54"/>
      <c r="AJ1580" s="54"/>
    </row>
    <row r="1581" spans="19:36" s="34" customFormat="1">
      <c r="S1581" s="1720"/>
      <c r="T1581" s="1720"/>
      <c r="U1581" s="1720"/>
      <c r="V1581" s="1720"/>
      <c r="X1581" s="1720"/>
      <c r="Y1581" s="1720"/>
      <c r="Z1581" s="1720"/>
      <c r="AA1581" s="1720"/>
      <c r="AB1581" s="54"/>
      <c r="AC1581" s="54"/>
      <c r="AD1581" s="54"/>
      <c r="AE1581" s="54"/>
      <c r="AF1581" s="54"/>
      <c r="AG1581" s="54"/>
      <c r="AH1581" s="54"/>
      <c r="AI1581" s="54"/>
      <c r="AJ1581" s="54"/>
    </row>
    <row r="1582" spans="19:36" s="34" customFormat="1">
      <c r="S1582" s="1720"/>
      <c r="T1582" s="1720"/>
      <c r="U1582" s="1720"/>
      <c r="V1582" s="1720"/>
      <c r="X1582" s="1720"/>
      <c r="Y1582" s="1720"/>
      <c r="Z1582" s="1720"/>
      <c r="AA1582" s="1720"/>
      <c r="AB1582" s="54"/>
      <c r="AC1582" s="54"/>
      <c r="AD1582" s="54"/>
      <c r="AE1582" s="54"/>
      <c r="AF1582" s="54"/>
      <c r="AG1582" s="54"/>
      <c r="AH1582" s="54"/>
      <c r="AI1582" s="54"/>
      <c r="AJ1582" s="54"/>
    </row>
    <row r="1583" spans="19:36" s="34" customFormat="1">
      <c r="S1583" s="1720"/>
      <c r="T1583" s="1720"/>
      <c r="U1583" s="1720"/>
      <c r="V1583" s="1720"/>
      <c r="X1583" s="1720"/>
      <c r="Y1583" s="1720"/>
      <c r="Z1583" s="1720"/>
      <c r="AA1583" s="1720"/>
      <c r="AB1583" s="54"/>
      <c r="AC1583" s="54"/>
      <c r="AD1583" s="54"/>
      <c r="AE1583" s="54"/>
      <c r="AF1583" s="54"/>
      <c r="AG1583" s="54"/>
      <c r="AH1583" s="54"/>
      <c r="AI1583" s="54"/>
      <c r="AJ1583" s="54"/>
    </row>
    <row r="1584" spans="19:36" s="34" customFormat="1">
      <c r="S1584" s="1720"/>
      <c r="T1584" s="1720"/>
      <c r="U1584" s="1720"/>
      <c r="V1584" s="1720"/>
      <c r="X1584" s="1720"/>
      <c r="Y1584" s="1720"/>
      <c r="Z1584" s="1720"/>
      <c r="AA1584" s="1720"/>
      <c r="AB1584" s="54"/>
      <c r="AC1584" s="54"/>
      <c r="AD1584" s="54"/>
      <c r="AE1584" s="54"/>
      <c r="AF1584" s="54"/>
      <c r="AG1584" s="54"/>
      <c r="AH1584" s="54"/>
      <c r="AI1584" s="54"/>
      <c r="AJ1584" s="54"/>
    </row>
    <row r="1585" spans="19:36" s="34" customFormat="1">
      <c r="S1585" s="1720"/>
      <c r="T1585" s="1720"/>
      <c r="U1585" s="1720"/>
      <c r="V1585" s="1720"/>
      <c r="X1585" s="1720"/>
      <c r="Y1585" s="1720"/>
      <c r="Z1585" s="1720"/>
      <c r="AA1585" s="1720"/>
      <c r="AB1585" s="54"/>
      <c r="AC1585" s="54"/>
      <c r="AD1585" s="54"/>
      <c r="AE1585" s="54"/>
      <c r="AF1585" s="54"/>
      <c r="AG1585" s="54"/>
      <c r="AH1585" s="54"/>
      <c r="AI1585" s="54"/>
      <c r="AJ1585" s="54"/>
    </row>
    <row r="1586" spans="19:36" s="34" customFormat="1">
      <c r="S1586" s="1720"/>
      <c r="T1586" s="1720"/>
      <c r="U1586" s="1720"/>
      <c r="V1586" s="1720"/>
      <c r="X1586" s="1720"/>
      <c r="Y1586" s="1720"/>
      <c r="Z1586" s="1720"/>
      <c r="AA1586" s="1720"/>
      <c r="AB1586" s="54"/>
      <c r="AC1586" s="54"/>
      <c r="AD1586" s="54"/>
      <c r="AE1586" s="54"/>
      <c r="AF1586" s="54"/>
      <c r="AG1586" s="54"/>
      <c r="AH1586" s="54"/>
      <c r="AI1586" s="54"/>
      <c r="AJ1586" s="54"/>
    </row>
    <row r="1587" spans="19:36" s="34" customFormat="1">
      <c r="S1587" s="1720"/>
      <c r="T1587" s="1720"/>
      <c r="U1587" s="1720"/>
      <c r="V1587" s="1720"/>
      <c r="X1587" s="1720"/>
      <c r="Y1587" s="1720"/>
      <c r="Z1587" s="1720"/>
      <c r="AA1587" s="1720"/>
      <c r="AB1587" s="54"/>
      <c r="AC1587" s="54"/>
      <c r="AD1587" s="54"/>
      <c r="AE1587" s="54"/>
      <c r="AF1587" s="54"/>
      <c r="AG1587" s="54"/>
      <c r="AH1587" s="54"/>
      <c r="AI1587" s="54"/>
      <c r="AJ1587" s="54"/>
    </row>
    <row r="1588" spans="19:36" s="34" customFormat="1">
      <c r="S1588" s="1720"/>
      <c r="T1588" s="1720"/>
      <c r="U1588" s="1720"/>
      <c r="V1588" s="1720"/>
      <c r="X1588" s="1720"/>
      <c r="Y1588" s="1720"/>
      <c r="Z1588" s="1720"/>
      <c r="AA1588" s="1720"/>
      <c r="AB1588" s="54"/>
      <c r="AC1588" s="54"/>
      <c r="AD1588" s="54"/>
      <c r="AE1588" s="54"/>
      <c r="AF1588" s="54"/>
      <c r="AG1588" s="54"/>
      <c r="AH1588" s="54"/>
      <c r="AI1588" s="54"/>
      <c r="AJ1588" s="54"/>
    </row>
    <row r="1589" spans="19:36" s="34" customFormat="1">
      <c r="S1589" s="1720"/>
      <c r="T1589" s="1720"/>
      <c r="U1589" s="1720"/>
      <c r="V1589" s="1720"/>
      <c r="X1589" s="1720"/>
      <c r="Y1589" s="1720"/>
      <c r="Z1589" s="1720"/>
      <c r="AA1589" s="1720"/>
      <c r="AB1589" s="54"/>
      <c r="AC1589" s="54"/>
      <c r="AD1589" s="54"/>
      <c r="AE1589" s="54"/>
      <c r="AF1589" s="54"/>
      <c r="AG1589" s="54"/>
      <c r="AH1589" s="54"/>
      <c r="AI1589" s="54"/>
      <c r="AJ1589" s="54"/>
    </row>
    <row r="1590" spans="19:36" s="34" customFormat="1">
      <c r="S1590" s="1720"/>
      <c r="T1590" s="1720"/>
      <c r="U1590" s="1720"/>
      <c r="V1590" s="1720"/>
      <c r="X1590" s="1720"/>
      <c r="Y1590" s="1720"/>
      <c r="Z1590" s="1720"/>
      <c r="AA1590" s="1720"/>
      <c r="AB1590" s="54"/>
      <c r="AC1590" s="54"/>
      <c r="AD1590" s="54"/>
      <c r="AE1590" s="54"/>
      <c r="AF1590" s="54"/>
      <c r="AG1590" s="54"/>
      <c r="AH1590" s="54"/>
      <c r="AI1590" s="54"/>
      <c r="AJ1590" s="54"/>
    </row>
    <row r="1591" spans="19:36" s="34" customFormat="1">
      <c r="S1591" s="1720"/>
      <c r="T1591" s="1720"/>
      <c r="U1591" s="1720"/>
      <c r="V1591" s="1720"/>
      <c r="X1591" s="1720"/>
      <c r="Y1591" s="1720"/>
      <c r="Z1591" s="1720"/>
      <c r="AA1591" s="1720"/>
      <c r="AB1591" s="54"/>
      <c r="AC1591" s="54"/>
      <c r="AD1591" s="54"/>
      <c r="AE1591" s="54"/>
      <c r="AF1591" s="54"/>
      <c r="AG1591" s="54"/>
      <c r="AH1591" s="54"/>
      <c r="AI1591" s="54"/>
      <c r="AJ1591" s="54"/>
    </row>
    <row r="1592" spans="19:36" s="34" customFormat="1">
      <c r="S1592" s="1720"/>
      <c r="T1592" s="1720"/>
      <c r="U1592" s="1720"/>
      <c r="V1592" s="1720"/>
      <c r="X1592" s="1720"/>
      <c r="Y1592" s="1720"/>
      <c r="Z1592" s="1720"/>
      <c r="AA1592" s="1720"/>
      <c r="AB1592" s="54"/>
      <c r="AC1592" s="54"/>
      <c r="AD1592" s="54"/>
      <c r="AE1592" s="54"/>
      <c r="AF1592" s="54"/>
      <c r="AG1592" s="54"/>
      <c r="AH1592" s="54"/>
      <c r="AI1592" s="54"/>
      <c r="AJ1592" s="54"/>
    </row>
    <row r="1593" spans="19:36" s="34" customFormat="1">
      <c r="S1593" s="1720"/>
      <c r="T1593" s="1720"/>
      <c r="U1593" s="1720"/>
      <c r="V1593" s="1720"/>
      <c r="X1593" s="1720"/>
      <c r="Y1593" s="1720"/>
      <c r="Z1593" s="1720"/>
      <c r="AA1593" s="1720"/>
      <c r="AB1593" s="54"/>
      <c r="AC1593" s="54"/>
      <c r="AD1593" s="54"/>
      <c r="AE1593" s="54"/>
      <c r="AF1593" s="54"/>
      <c r="AG1593" s="54"/>
      <c r="AH1593" s="54"/>
      <c r="AI1593" s="54"/>
      <c r="AJ1593" s="54"/>
    </row>
    <row r="1594" spans="19:36" s="34" customFormat="1">
      <c r="S1594" s="1720"/>
      <c r="T1594" s="1720"/>
      <c r="U1594" s="1720"/>
      <c r="V1594" s="1720"/>
      <c r="X1594" s="1720"/>
      <c r="Y1594" s="1720"/>
      <c r="Z1594" s="1720"/>
      <c r="AA1594" s="1720"/>
      <c r="AB1594" s="54"/>
      <c r="AC1594" s="54"/>
      <c r="AD1594" s="54"/>
      <c r="AE1594" s="54"/>
      <c r="AF1594" s="54"/>
      <c r="AG1594" s="54"/>
      <c r="AH1594" s="54"/>
      <c r="AI1594" s="54"/>
      <c r="AJ1594" s="54"/>
    </row>
    <row r="1595" spans="19:36" s="34" customFormat="1">
      <c r="S1595" s="1720"/>
      <c r="T1595" s="1720"/>
      <c r="U1595" s="1720"/>
      <c r="V1595" s="1720"/>
      <c r="X1595" s="1720"/>
      <c r="Y1595" s="1720"/>
      <c r="Z1595" s="1720"/>
      <c r="AA1595" s="1720"/>
      <c r="AB1595" s="54"/>
      <c r="AC1595" s="54"/>
      <c r="AD1595" s="54"/>
      <c r="AE1595" s="54"/>
      <c r="AF1595" s="54"/>
      <c r="AG1595" s="54"/>
      <c r="AH1595" s="54"/>
      <c r="AI1595" s="54"/>
      <c r="AJ1595" s="54"/>
    </row>
    <row r="1596" spans="19:36" s="34" customFormat="1">
      <c r="S1596" s="1720"/>
      <c r="T1596" s="1720"/>
      <c r="U1596" s="1720"/>
      <c r="V1596" s="1720"/>
      <c r="X1596" s="1720"/>
      <c r="Y1596" s="1720"/>
      <c r="Z1596" s="1720"/>
      <c r="AA1596" s="1720"/>
      <c r="AB1596" s="54"/>
      <c r="AC1596" s="54"/>
      <c r="AD1596" s="54"/>
      <c r="AE1596" s="54"/>
      <c r="AF1596" s="54"/>
      <c r="AG1596" s="54"/>
      <c r="AH1596" s="54"/>
      <c r="AI1596" s="54"/>
      <c r="AJ1596" s="54"/>
    </row>
    <row r="1597" spans="19:36" s="34" customFormat="1">
      <c r="S1597" s="1720"/>
      <c r="T1597" s="1720"/>
      <c r="U1597" s="1720"/>
      <c r="V1597" s="1720"/>
      <c r="X1597" s="1720"/>
      <c r="Y1597" s="1720"/>
      <c r="Z1597" s="1720"/>
      <c r="AA1597" s="1720"/>
      <c r="AB1597" s="54"/>
      <c r="AC1597" s="54"/>
      <c r="AD1597" s="54"/>
      <c r="AE1597" s="54"/>
      <c r="AF1597" s="54"/>
      <c r="AG1597" s="54"/>
      <c r="AH1597" s="54"/>
      <c r="AI1597" s="54"/>
      <c r="AJ1597" s="54"/>
    </row>
    <row r="1598" spans="19:36" s="34" customFormat="1">
      <c r="S1598" s="1720"/>
      <c r="T1598" s="1720"/>
      <c r="U1598" s="1720"/>
      <c r="V1598" s="1720"/>
      <c r="X1598" s="1720"/>
      <c r="Y1598" s="1720"/>
      <c r="Z1598" s="1720"/>
      <c r="AA1598" s="1720"/>
      <c r="AB1598" s="54"/>
      <c r="AC1598" s="54"/>
      <c r="AD1598" s="54"/>
      <c r="AE1598" s="54"/>
      <c r="AF1598" s="54"/>
      <c r="AG1598" s="54"/>
      <c r="AH1598" s="54"/>
      <c r="AI1598" s="54"/>
      <c r="AJ1598" s="54"/>
    </row>
    <row r="1599" spans="19:36" s="34" customFormat="1">
      <c r="S1599" s="1720"/>
      <c r="T1599" s="1720"/>
      <c r="U1599" s="1720"/>
      <c r="V1599" s="1720"/>
      <c r="X1599" s="1720"/>
      <c r="Y1599" s="1720"/>
      <c r="Z1599" s="1720"/>
      <c r="AA1599" s="1720"/>
      <c r="AB1599" s="54"/>
      <c r="AC1599" s="54"/>
      <c r="AD1599" s="54"/>
      <c r="AE1599" s="54"/>
      <c r="AF1599" s="54"/>
      <c r="AG1599" s="54"/>
      <c r="AH1599" s="54"/>
      <c r="AI1599" s="54"/>
      <c r="AJ1599" s="54"/>
    </row>
    <row r="1600" spans="19:36" s="34" customFormat="1">
      <c r="S1600" s="1720"/>
      <c r="T1600" s="1720"/>
      <c r="U1600" s="1720"/>
      <c r="V1600" s="1720"/>
      <c r="X1600" s="1720"/>
      <c r="Y1600" s="1720"/>
      <c r="Z1600" s="1720"/>
      <c r="AA1600" s="1720"/>
      <c r="AB1600" s="54"/>
      <c r="AC1600" s="54"/>
      <c r="AD1600" s="54"/>
      <c r="AE1600" s="54"/>
      <c r="AF1600" s="54"/>
      <c r="AG1600" s="54"/>
      <c r="AH1600" s="54"/>
      <c r="AI1600" s="54"/>
      <c r="AJ1600" s="54"/>
    </row>
    <row r="1601" spans="19:36" s="34" customFormat="1">
      <c r="S1601" s="1720"/>
      <c r="T1601" s="1720"/>
      <c r="U1601" s="1720"/>
      <c r="V1601" s="1720"/>
      <c r="X1601" s="1720"/>
      <c r="Y1601" s="1720"/>
      <c r="Z1601" s="1720"/>
      <c r="AA1601" s="1720"/>
      <c r="AB1601" s="54"/>
      <c r="AC1601" s="54"/>
      <c r="AD1601" s="54"/>
      <c r="AE1601" s="54"/>
      <c r="AF1601" s="54"/>
      <c r="AG1601" s="54"/>
      <c r="AH1601" s="54"/>
      <c r="AI1601" s="54"/>
      <c r="AJ1601" s="54"/>
    </row>
    <row r="1602" spans="19:36" s="34" customFormat="1">
      <c r="S1602" s="1720"/>
      <c r="T1602" s="1720"/>
      <c r="U1602" s="1720"/>
      <c r="V1602" s="1720"/>
      <c r="X1602" s="1720"/>
      <c r="Y1602" s="1720"/>
      <c r="Z1602" s="1720"/>
      <c r="AA1602" s="1720"/>
      <c r="AB1602" s="54"/>
      <c r="AC1602" s="54"/>
      <c r="AD1602" s="54"/>
      <c r="AE1602" s="54"/>
      <c r="AF1602" s="54"/>
      <c r="AG1602" s="54"/>
      <c r="AH1602" s="54"/>
      <c r="AI1602" s="54"/>
      <c r="AJ1602" s="54"/>
    </row>
    <row r="1603" spans="19:36" s="34" customFormat="1">
      <c r="S1603" s="1720"/>
      <c r="T1603" s="1720"/>
      <c r="U1603" s="1720"/>
      <c r="V1603" s="1720"/>
      <c r="X1603" s="1720"/>
      <c r="Y1603" s="1720"/>
      <c r="Z1603" s="1720"/>
      <c r="AA1603" s="1720"/>
      <c r="AB1603" s="54"/>
      <c r="AC1603" s="54"/>
      <c r="AD1603" s="54"/>
      <c r="AE1603" s="54"/>
      <c r="AF1603" s="54"/>
      <c r="AG1603" s="54"/>
      <c r="AH1603" s="54"/>
      <c r="AI1603" s="54"/>
      <c r="AJ1603" s="54"/>
    </row>
    <row r="1604" spans="19:36" s="34" customFormat="1">
      <c r="S1604" s="1720"/>
      <c r="T1604" s="1720"/>
      <c r="U1604" s="1720"/>
      <c r="V1604" s="1720"/>
      <c r="X1604" s="1720"/>
      <c r="Y1604" s="1720"/>
      <c r="Z1604" s="1720"/>
      <c r="AA1604" s="1720"/>
      <c r="AB1604" s="54"/>
      <c r="AC1604" s="54"/>
      <c r="AD1604" s="54"/>
      <c r="AE1604" s="54"/>
      <c r="AF1604" s="54"/>
      <c r="AG1604" s="54"/>
      <c r="AH1604" s="54"/>
      <c r="AI1604" s="54"/>
      <c r="AJ1604" s="54"/>
    </row>
    <row r="1605" spans="19:36" s="34" customFormat="1">
      <c r="S1605" s="1720"/>
      <c r="T1605" s="1720"/>
      <c r="U1605" s="1720"/>
      <c r="V1605" s="1720"/>
      <c r="X1605" s="1720"/>
      <c r="Y1605" s="1720"/>
      <c r="Z1605" s="1720"/>
      <c r="AA1605" s="1720"/>
      <c r="AB1605" s="54"/>
      <c r="AC1605" s="54"/>
      <c r="AD1605" s="54"/>
      <c r="AE1605" s="54"/>
      <c r="AF1605" s="54"/>
      <c r="AG1605" s="54"/>
      <c r="AH1605" s="54"/>
      <c r="AI1605" s="54"/>
      <c r="AJ1605" s="54"/>
    </row>
    <row r="1606" spans="19:36" s="34" customFormat="1">
      <c r="S1606" s="1720"/>
      <c r="T1606" s="1720"/>
      <c r="U1606" s="1720"/>
      <c r="V1606" s="1720"/>
      <c r="X1606" s="1720"/>
      <c r="Y1606" s="1720"/>
      <c r="Z1606" s="1720"/>
      <c r="AA1606" s="1720"/>
      <c r="AB1606" s="54"/>
      <c r="AC1606" s="54"/>
      <c r="AD1606" s="54"/>
      <c r="AE1606" s="54"/>
      <c r="AF1606" s="54"/>
      <c r="AG1606" s="54"/>
      <c r="AH1606" s="54"/>
      <c r="AI1606" s="54"/>
      <c r="AJ1606" s="54"/>
    </row>
    <row r="1607" spans="19:36" s="34" customFormat="1">
      <c r="S1607" s="1720"/>
      <c r="T1607" s="1720"/>
      <c r="U1607" s="1720"/>
      <c r="V1607" s="1720"/>
      <c r="X1607" s="1720"/>
      <c r="Y1607" s="1720"/>
      <c r="Z1607" s="1720"/>
      <c r="AA1607" s="1720"/>
      <c r="AB1607" s="54"/>
      <c r="AC1607" s="54"/>
      <c r="AD1607" s="54"/>
      <c r="AE1607" s="54"/>
      <c r="AF1607" s="54"/>
      <c r="AG1607" s="54"/>
      <c r="AH1607" s="54"/>
      <c r="AI1607" s="54"/>
      <c r="AJ1607" s="54"/>
    </row>
    <row r="1608" spans="19:36" s="34" customFormat="1">
      <c r="S1608" s="1720"/>
      <c r="T1608" s="1720"/>
      <c r="U1608" s="1720"/>
      <c r="V1608" s="1720"/>
      <c r="X1608" s="1720"/>
      <c r="Y1608" s="1720"/>
      <c r="Z1608" s="1720"/>
      <c r="AA1608" s="1720"/>
      <c r="AB1608" s="54"/>
      <c r="AC1608" s="54"/>
      <c r="AD1608" s="54"/>
      <c r="AE1608" s="54"/>
      <c r="AF1608" s="54"/>
      <c r="AG1608" s="54"/>
      <c r="AH1608" s="54"/>
      <c r="AI1608" s="54"/>
      <c r="AJ1608" s="54"/>
    </row>
    <row r="1609" spans="19:36" s="34" customFormat="1">
      <c r="S1609" s="1720"/>
      <c r="T1609" s="1720"/>
      <c r="U1609" s="1720"/>
      <c r="V1609" s="1720"/>
      <c r="X1609" s="1720"/>
      <c r="Y1609" s="1720"/>
      <c r="Z1609" s="1720"/>
      <c r="AA1609" s="1720"/>
      <c r="AB1609" s="54"/>
      <c r="AC1609" s="54"/>
      <c r="AD1609" s="54"/>
      <c r="AE1609" s="54"/>
      <c r="AF1609" s="54"/>
      <c r="AG1609" s="54"/>
      <c r="AH1609" s="54"/>
      <c r="AI1609" s="54"/>
      <c r="AJ1609" s="54"/>
    </row>
    <row r="1610" spans="19:36" s="34" customFormat="1">
      <c r="S1610" s="1720"/>
      <c r="T1610" s="1720"/>
      <c r="U1610" s="1720"/>
      <c r="V1610" s="1720"/>
      <c r="X1610" s="1720"/>
      <c r="Y1610" s="1720"/>
      <c r="Z1610" s="1720"/>
      <c r="AA1610" s="1720"/>
      <c r="AB1610" s="54"/>
      <c r="AC1610" s="54"/>
      <c r="AD1610" s="54"/>
      <c r="AE1610" s="54"/>
      <c r="AF1610" s="54"/>
      <c r="AG1610" s="54"/>
      <c r="AH1610" s="54"/>
      <c r="AI1610" s="54"/>
      <c r="AJ1610" s="54"/>
    </row>
    <row r="1611" spans="19:36" s="34" customFormat="1">
      <c r="S1611" s="1720"/>
      <c r="T1611" s="1720"/>
      <c r="U1611" s="1720"/>
      <c r="V1611" s="1720"/>
      <c r="X1611" s="1720"/>
      <c r="Y1611" s="1720"/>
      <c r="Z1611" s="1720"/>
      <c r="AA1611" s="1720"/>
      <c r="AB1611" s="54"/>
      <c r="AC1611" s="54"/>
      <c r="AD1611" s="54"/>
      <c r="AE1611" s="54"/>
      <c r="AF1611" s="54"/>
      <c r="AG1611" s="54"/>
      <c r="AH1611" s="54"/>
      <c r="AI1611" s="54"/>
      <c r="AJ1611" s="54"/>
    </row>
    <row r="1612" spans="19:36" s="34" customFormat="1">
      <c r="S1612" s="1720"/>
      <c r="T1612" s="1720"/>
      <c r="U1612" s="1720"/>
      <c r="V1612" s="1720"/>
      <c r="X1612" s="1720"/>
      <c r="Y1612" s="1720"/>
      <c r="Z1612" s="1720"/>
      <c r="AA1612" s="1720"/>
      <c r="AB1612" s="54"/>
      <c r="AC1612" s="54"/>
      <c r="AD1612" s="54"/>
      <c r="AE1612" s="54"/>
      <c r="AF1612" s="54"/>
      <c r="AG1612" s="54"/>
      <c r="AH1612" s="54"/>
      <c r="AI1612" s="54"/>
      <c r="AJ1612" s="54"/>
    </row>
    <row r="1613" spans="19:36" s="34" customFormat="1">
      <c r="S1613" s="1720"/>
      <c r="T1613" s="1720"/>
      <c r="U1613" s="1720"/>
      <c r="V1613" s="1720"/>
      <c r="X1613" s="1720"/>
      <c r="Y1613" s="1720"/>
      <c r="Z1613" s="1720"/>
      <c r="AA1613" s="1720"/>
      <c r="AB1613" s="54"/>
      <c r="AC1613" s="54"/>
      <c r="AD1613" s="54"/>
      <c r="AE1613" s="54"/>
      <c r="AF1613" s="54"/>
      <c r="AG1613" s="54"/>
      <c r="AH1613" s="54"/>
      <c r="AI1613" s="54"/>
      <c r="AJ1613" s="54"/>
    </row>
    <row r="1614" spans="19:36" s="34" customFormat="1">
      <c r="S1614" s="1720"/>
      <c r="T1614" s="1720"/>
      <c r="U1614" s="1720"/>
      <c r="V1614" s="1720"/>
      <c r="X1614" s="1720"/>
      <c r="Y1614" s="1720"/>
      <c r="Z1614" s="1720"/>
      <c r="AA1614" s="1720"/>
      <c r="AB1614" s="54"/>
      <c r="AC1614" s="54"/>
      <c r="AD1614" s="54"/>
      <c r="AE1614" s="54"/>
      <c r="AF1614" s="54"/>
      <c r="AG1614" s="54"/>
      <c r="AH1614" s="54"/>
      <c r="AI1614" s="54"/>
      <c r="AJ1614" s="54"/>
    </row>
    <row r="1615" spans="19:36" s="34" customFormat="1">
      <c r="S1615" s="1720"/>
      <c r="T1615" s="1720"/>
      <c r="U1615" s="1720"/>
      <c r="V1615" s="1720"/>
      <c r="X1615" s="1720"/>
      <c r="Y1615" s="1720"/>
      <c r="Z1615" s="1720"/>
      <c r="AA1615" s="1720"/>
      <c r="AB1615" s="54"/>
      <c r="AC1615" s="54"/>
      <c r="AD1615" s="54"/>
      <c r="AE1615" s="54"/>
      <c r="AF1615" s="54"/>
      <c r="AG1615" s="54"/>
      <c r="AH1615" s="54"/>
      <c r="AI1615" s="54"/>
      <c r="AJ1615" s="54"/>
    </row>
    <row r="1616" spans="19:36" s="34" customFormat="1">
      <c r="S1616" s="1720"/>
      <c r="T1616" s="1720"/>
      <c r="U1616" s="1720"/>
      <c r="V1616" s="1720"/>
      <c r="X1616" s="1720"/>
      <c r="Y1616" s="1720"/>
      <c r="Z1616" s="1720"/>
      <c r="AA1616" s="1720"/>
      <c r="AB1616" s="54"/>
      <c r="AC1616" s="54"/>
      <c r="AD1616" s="54"/>
      <c r="AE1616" s="54"/>
      <c r="AF1616" s="54"/>
      <c r="AG1616" s="54"/>
      <c r="AH1616" s="54"/>
      <c r="AI1616" s="54"/>
      <c r="AJ1616" s="54"/>
    </row>
    <row r="1617" spans="19:36" s="34" customFormat="1">
      <c r="S1617" s="1720"/>
      <c r="T1617" s="1720"/>
      <c r="U1617" s="1720"/>
      <c r="V1617" s="1720"/>
      <c r="X1617" s="1720"/>
      <c r="Y1617" s="1720"/>
      <c r="Z1617" s="1720"/>
      <c r="AA1617" s="1720"/>
      <c r="AB1617" s="54"/>
      <c r="AC1617" s="54"/>
      <c r="AD1617" s="54"/>
      <c r="AE1617" s="54"/>
      <c r="AF1617" s="54"/>
      <c r="AG1617" s="54"/>
      <c r="AH1617" s="54"/>
      <c r="AI1617" s="54"/>
      <c r="AJ1617" s="54"/>
    </row>
    <row r="1618" spans="19:36" s="34" customFormat="1">
      <c r="S1618" s="1720"/>
      <c r="T1618" s="1720"/>
      <c r="U1618" s="1720"/>
      <c r="V1618" s="1720"/>
      <c r="X1618" s="1720"/>
      <c r="Y1618" s="1720"/>
      <c r="Z1618" s="1720"/>
      <c r="AA1618" s="1720"/>
      <c r="AB1618" s="54"/>
      <c r="AC1618" s="54"/>
      <c r="AD1618" s="54"/>
      <c r="AE1618" s="54"/>
      <c r="AF1618" s="54"/>
      <c r="AG1618" s="54"/>
      <c r="AH1618" s="54"/>
      <c r="AI1618" s="54"/>
      <c r="AJ1618" s="54"/>
    </row>
    <row r="1619" spans="19:36" s="34" customFormat="1">
      <c r="S1619" s="1720"/>
      <c r="T1619" s="1720"/>
      <c r="U1619" s="1720"/>
      <c r="V1619" s="1720"/>
      <c r="X1619" s="1720"/>
      <c r="Y1619" s="1720"/>
      <c r="Z1619" s="1720"/>
      <c r="AA1619" s="1720"/>
      <c r="AB1619" s="54"/>
      <c r="AC1619" s="54"/>
      <c r="AD1619" s="54"/>
      <c r="AE1619" s="54"/>
      <c r="AF1619" s="54"/>
      <c r="AG1619" s="54"/>
      <c r="AH1619" s="54"/>
      <c r="AI1619" s="54"/>
      <c r="AJ1619" s="54"/>
    </row>
    <row r="1620" spans="19:36" s="34" customFormat="1">
      <c r="S1620" s="1720"/>
      <c r="T1620" s="1720"/>
      <c r="U1620" s="1720"/>
      <c r="V1620" s="1720"/>
      <c r="X1620" s="1720"/>
      <c r="Y1620" s="1720"/>
      <c r="Z1620" s="1720"/>
      <c r="AA1620" s="1720"/>
      <c r="AB1620" s="54"/>
      <c r="AC1620" s="54"/>
      <c r="AD1620" s="54"/>
      <c r="AE1620" s="54"/>
      <c r="AF1620" s="54"/>
      <c r="AG1620" s="54"/>
      <c r="AH1620" s="54"/>
      <c r="AI1620" s="54"/>
      <c r="AJ1620" s="54"/>
    </row>
    <row r="1621" spans="19:36" s="34" customFormat="1">
      <c r="S1621" s="1720"/>
      <c r="T1621" s="1720"/>
      <c r="U1621" s="1720"/>
      <c r="V1621" s="1720"/>
      <c r="X1621" s="1720"/>
      <c r="Y1621" s="1720"/>
      <c r="Z1621" s="1720"/>
      <c r="AA1621" s="1720"/>
      <c r="AB1621" s="54"/>
      <c r="AC1621" s="54"/>
      <c r="AD1621" s="54"/>
      <c r="AE1621" s="54"/>
      <c r="AF1621" s="54"/>
      <c r="AG1621" s="54"/>
      <c r="AH1621" s="54"/>
      <c r="AI1621" s="54"/>
      <c r="AJ1621" s="54"/>
    </row>
    <row r="1622" spans="19:36" s="34" customFormat="1">
      <c r="S1622" s="1720"/>
      <c r="T1622" s="1720"/>
      <c r="U1622" s="1720"/>
      <c r="V1622" s="1720"/>
      <c r="X1622" s="1720"/>
      <c r="Y1622" s="1720"/>
      <c r="Z1622" s="1720"/>
      <c r="AA1622" s="1720"/>
      <c r="AB1622" s="54"/>
      <c r="AC1622" s="54"/>
      <c r="AD1622" s="54"/>
      <c r="AE1622" s="54"/>
      <c r="AF1622" s="54"/>
      <c r="AG1622" s="54"/>
      <c r="AH1622" s="54"/>
      <c r="AI1622" s="54"/>
      <c r="AJ1622" s="54"/>
    </row>
    <row r="1623" spans="19:36" s="34" customFormat="1">
      <c r="S1623" s="1720"/>
      <c r="T1623" s="1720"/>
      <c r="U1623" s="1720"/>
      <c r="V1623" s="1720"/>
      <c r="X1623" s="1720"/>
      <c r="Y1623" s="1720"/>
      <c r="Z1623" s="1720"/>
      <c r="AA1623" s="1720"/>
      <c r="AB1623" s="54"/>
      <c r="AC1623" s="54"/>
      <c r="AD1623" s="54"/>
      <c r="AE1623" s="54"/>
      <c r="AF1623" s="54"/>
      <c r="AG1623" s="54"/>
      <c r="AH1623" s="54"/>
      <c r="AI1623" s="54"/>
      <c r="AJ1623" s="54"/>
    </row>
    <row r="1624" spans="19:36" s="34" customFormat="1">
      <c r="S1624" s="1720"/>
      <c r="T1624" s="1720"/>
      <c r="U1624" s="1720"/>
      <c r="V1624" s="1720"/>
      <c r="X1624" s="1720"/>
      <c r="Y1624" s="1720"/>
      <c r="Z1624" s="1720"/>
      <c r="AA1624" s="1720"/>
      <c r="AB1624" s="54"/>
      <c r="AC1624" s="54"/>
      <c r="AD1624" s="54"/>
      <c r="AE1624" s="54"/>
      <c r="AF1624" s="54"/>
      <c r="AG1624" s="54"/>
      <c r="AH1624" s="54"/>
      <c r="AI1624" s="54"/>
      <c r="AJ1624" s="54"/>
    </row>
    <row r="1625" spans="19:36" s="34" customFormat="1">
      <c r="S1625" s="1720"/>
      <c r="T1625" s="1720"/>
      <c r="U1625" s="1720"/>
      <c r="V1625" s="1720"/>
      <c r="X1625" s="1720"/>
      <c r="Y1625" s="1720"/>
      <c r="Z1625" s="1720"/>
      <c r="AA1625" s="1720"/>
      <c r="AB1625" s="54"/>
      <c r="AC1625" s="54"/>
      <c r="AD1625" s="54"/>
      <c r="AE1625" s="54"/>
      <c r="AF1625" s="54"/>
      <c r="AG1625" s="54"/>
      <c r="AH1625" s="54"/>
      <c r="AI1625" s="54"/>
      <c r="AJ1625" s="54"/>
    </row>
    <row r="1626" spans="19:36" s="34" customFormat="1">
      <c r="S1626" s="1720"/>
      <c r="T1626" s="1720"/>
      <c r="U1626" s="1720"/>
      <c r="V1626" s="1720"/>
      <c r="X1626" s="1720"/>
      <c r="Y1626" s="1720"/>
      <c r="Z1626" s="1720"/>
      <c r="AA1626" s="1720"/>
      <c r="AB1626" s="54"/>
      <c r="AC1626" s="54"/>
      <c r="AD1626" s="54"/>
      <c r="AE1626" s="54"/>
      <c r="AF1626" s="54"/>
      <c r="AG1626" s="54"/>
      <c r="AH1626" s="54"/>
      <c r="AI1626" s="54"/>
      <c r="AJ1626" s="54"/>
    </row>
    <row r="1627" spans="19:36" s="34" customFormat="1">
      <c r="S1627" s="1720"/>
      <c r="T1627" s="1720"/>
      <c r="U1627" s="1720"/>
      <c r="V1627" s="1720"/>
      <c r="X1627" s="1720"/>
      <c r="Y1627" s="1720"/>
      <c r="Z1627" s="1720"/>
      <c r="AA1627" s="1720"/>
      <c r="AB1627" s="54"/>
      <c r="AC1627" s="54"/>
      <c r="AD1627" s="54"/>
      <c r="AE1627" s="54"/>
      <c r="AF1627" s="54"/>
      <c r="AG1627" s="54"/>
      <c r="AH1627" s="54"/>
      <c r="AI1627" s="54"/>
      <c r="AJ1627" s="54"/>
    </row>
    <row r="1628" spans="19:36" s="34" customFormat="1">
      <c r="S1628" s="1720"/>
      <c r="T1628" s="1720"/>
      <c r="U1628" s="1720"/>
      <c r="V1628" s="1720"/>
      <c r="X1628" s="1720"/>
      <c r="Y1628" s="1720"/>
      <c r="Z1628" s="1720"/>
      <c r="AA1628" s="1720"/>
      <c r="AB1628" s="54"/>
      <c r="AC1628" s="54"/>
      <c r="AD1628" s="54"/>
      <c r="AE1628" s="54"/>
      <c r="AF1628" s="54"/>
      <c r="AG1628" s="54"/>
      <c r="AH1628" s="54"/>
      <c r="AI1628" s="54"/>
      <c r="AJ1628" s="54"/>
    </row>
    <row r="1629" spans="19:36" s="34" customFormat="1">
      <c r="S1629" s="1720"/>
      <c r="T1629" s="1720"/>
      <c r="U1629" s="1720"/>
      <c r="V1629" s="1720"/>
      <c r="X1629" s="1720"/>
      <c r="Y1629" s="1720"/>
      <c r="Z1629" s="1720"/>
      <c r="AA1629" s="1720"/>
      <c r="AB1629" s="54"/>
      <c r="AC1629" s="54"/>
      <c r="AD1629" s="54"/>
      <c r="AE1629" s="54"/>
      <c r="AF1629" s="54"/>
      <c r="AG1629" s="54"/>
      <c r="AH1629" s="54"/>
      <c r="AI1629" s="54"/>
      <c r="AJ1629" s="54"/>
    </row>
    <row r="1630" spans="19:36" s="34" customFormat="1">
      <c r="S1630" s="1720"/>
      <c r="T1630" s="1720"/>
      <c r="U1630" s="1720"/>
      <c r="V1630" s="1720"/>
      <c r="X1630" s="1720"/>
      <c r="Y1630" s="1720"/>
      <c r="Z1630" s="1720"/>
      <c r="AA1630" s="1720"/>
      <c r="AB1630" s="54"/>
      <c r="AC1630" s="54"/>
      <c r="AD1630" s="54"/>
      <c r="AE1630" s="54"/>
      <c r="AF1630" s="54"/>
      <c r="AG1630" s="54"/>
      <c r="AH1630" s="54"/>
      <c r="AI1630" s="54"/>
      <c r="AJ1630" s="54"/>
    </row>
    <row r="1631" spans="19:36" s="34" customFormat="1">
      <c r="S1631" s="1720"/>
      <c r="T1631" s="1720"/>
      <c r="U1631" s="1720"/>
      <c r="V1631" s="1720"/>
      <c r="X1631" s="1720"/>
      <c r="Y1631" s="1720"/>
      <c r="Z1631" s="1720"/>
      <c r="AA1631" s="1720"/>
      <c r="AB1631" s="54"/>
      <c r="AC1631" s="54"/>
      <c r="AD1631" s="54"/>
      <c r="AE1631" s="54"/>
      <c r="AF1631" s="54"/>
      <c r="AG1631" s="54"/>
      <c r="AH1631" s="54"/>
      <c r="AI1631" s="54"/>
      <c r="AJ1631" s="54"/>
    </row>
    <row r="1632" spans="19:36" s="34" customFormat="1">
      <c r="S1632" s="1720"/>
      <c r="T1632" s="1720"/>
      <c r="U1632" s="1720"/>
      <c r="V1632" s="1720"/>
      <c r="X1632" s="1720"/>
      <c r="Y1632" s="1720"/>
      <c r="Z1632" s="1720"/>
      <c r="AA1632" s="1720"/>
      <c r="AB1632" s="54"/>
      <c r="AC1632" s="54"/>
      <c r="AD1632" s="54"/>
      <c r="AE1632" s="54"/>
      <c r="AF1632" s="54"/>
      <c r="AG1632" s="54"/>
      <c r="AH1632" s="54"/>
      <c r="AI1632" s="54"/>
      <c r="AJ1632" s="54"/>
    </row>
    <row r="1633" spans="19:36" s="34" customFormat="1">
      <c r="S1633" s="1720"/>
      <c r="T1633" s="1720"/>
      <c r="U1633" s="1720"/>
      <c r="V1633" s="1720"/>
      <c r="X1633" s="1720"/>
      <c r="Y1633" s="1720"/>
      <c r="Z1633" s="1720"/>
      <c r="AA1633" s="1720"/>
      <c r="AB1633" s="54"/>
      <c r="AC1633" s="54"/>
      <c r="AD1633" s="54"/>
      <c r="AE1633" s="54"/>
      <c r="AF1633" s="54"/>
      <c r="AG1633" s="54"/>
      <c r="AH1633" s="54"/>
      <c r="AI1633" s="54"/>
      <c r="AJ1633" s="54"/>
    </row>
    <row r="1634" spans="19:36" s="34" customFormat="1">
      <c r="S1634" s="1720"/>
      <c r="T1634" s="1720"/>
      <c r="U1634" s="1720"/>
      <c r="V1634" s="1720"/>
      <c r="X1634" s="1720"/>
      <c r="Y1634" s="1720"/>
      <c r="Z1634" s="1720"/>
      <c r="AA1634" s="1720"/>
      <c r="AB1634" s="54"/>
      <c r="AC1634" s="54"/>
      <c r="AD1634" s="54"/>
      <c r="AE1634" s="54"/>
      <c r="AF1634" s="54"/>
      <c r="AG1634" s="54"/>
      <c r="AH1634" s="54"/>
      <c r="AI1634" s="54"/>
      <c r="AJ1634" s="54"/>
    </row>
    <row r="1635" spans="19:36" s="34" customFormat="1">
      <c r="S1635" s="1720"/>
      <c r="T1635" s="1720"/>
      <c r="U1635" s="1720"/>
      <c r="V1635" s="1720"/>
      <c r="X1635" s="1720"/>
      <c r="Y1635" s="1720"/>
      <c r="Z1635" s="1720"/>
      <c r="AA1635" s="1720"/>
      <c r="AB1635" s="54"/>
      <c r="AC1635" s="54"/>
      <c r="AD1635" s="54"/>
      <c r="AE1635" s="54"/>
      <c r="AF1635" s="54"/>
      <c r="AG1635" s="54"/>
      <c r="AH1635" s="54"/>
      <c r="AI1635" s="54"/>
      <c r="AJ1635" s="54"/>
    </row>
    <row r="1636" spans="19:36" s="34" customFormat="1">
      <c r="S1636" s="1720"/>
      <c r="T1636" s="1720"/>
      <c r="U1636" s="1720"/>
      <c r="V1636" s="1720"/>
      <c r="X1636" s="1720"/>
      <c r="Y1636" s="1720"/>
      <c r="Z1636" s="1720"/>
      <c r="AA1636" s="1720"/>
      <c r="AB1636" s="54"/>
      <c r="AC1636" s="54"/>
      <c r="AD1636" s="54"/>
      <c r="AE1636" s="54"/>
      <c r="AF1636" s="54"/>
      <c r="AG1636" s="54"/>
      <c r="AH1636" s="54"/>
      <c r="AI1636" s="54"/>
      <c r="AJ1636" s="54"/>
    </row>
    <row r="1637" spans="19:36" s="34" customFormat="1">
      <c r="S1637" s="1720"/>
      <c r="T1637" s="1720"/>
      <c r="U1637" s="1720"/>
      <c r="V1637" s="1720"/>
      <c r="X1637" s="1720"/>
      <c r="Y1637" s="1720"/>
      <c r="Z1637" s="1720"/>
      <c r="AA1637" s="1720"/>
      <c r="AB1637" s="54"/>
      <c r="AC1637" s="54"/>
      <c r="AD1637" s="54"/>
      <c r="AE1637" s="54"/>
      <c r="AF1637" s="54"/>
      <c r="AG1637" s="54"/>
      <c r="AH1637" s="54"/>
      <c r="AI1637" s="54"/>
      <c r="AJ1637" s="54"/>
    </row>
    <row r="1638" spans="19:36" s="34" customFormat="1">
      <c r="S1638" s="1720"/>
      <c r="T1638" s="1720"/>
      <c r="U1638" s="1720"/>
      <c r="V1638" s="1720"/>
      <c r="X1638" s="1720"/>
      <c r="Y1638" s="1720"/>
      <c r="Z1638" s="1720"/>
      <c r="AA1638" s="1720"/>
      <c r="AB1638" s="54"/>
      <c r="AC1638" s="54"/>
      <c r="AD1638" s="54"/>
      <c r="AE1638" s="54"/>
      <c r="AF1638" s="54"/>
      <c r="AG1638" s="54"/>
      <c r="AH1638" s="54"/>
      <c r="AI1638" s="54"/>
      <c r="AJ1638" s="54"/>
    </row>
    <row r="1639" spans="19:36" s="34" customFormat="1">
      <c r="S1639" s="1720"/>
      <c r="T1639" s="1720"/>
      <c r="U1639" s="1720"/>
      <c r="V1639" s="1720"/>
      <c r="X1639" s="1720"/>
      <c r="Y1639" s="1720"/>
      <c r="Z1639" s="1720"/>
      <c r="AA1639" s="1720"/>
      <c r="AB1639" s="54"/>
      <c r="AC1639" s="54"/>
      <c r="AD1639" s="54"/>
      <c r="AE1639" s="54"/>
      <c r="AF1639" s="54"/>
      <c r="AG1639" s="54"/>
      <c r="AH1639" s="54"/>
      <c r="AI1639" s="54"/>
      <c r="AJ1639" s="54"/>
    </row>
    <row r="1640" spans="19:36" s="34" customFormat="1">
      <c r="S1640" s="1720"/>
      <c r="T1640" s="1720"/>
      <c r="U1640" s="1720"/>
      <c r="V1640" s="1720"/>
      <c r="X1640" s="1720"/>
      <c r="Y1640" s="1720"/>
      <c r="Z1640" s="1720"/>
      <c r="AA1640" s="1720"/>
      <c r="AB1640" s="54"/>
      <c r="AC1640" s="54"/>
      <c r="AD1640" s="54"/>
      <c r="AE1640" s="54"/>
      <c r="AF1640" s="54"/>
      <c r="AG1640" s="54"/>
      <c r="AH1640" s="54"/>
      <c r="AI1640" s="54"/>
      <c r="AJ1640" s="54"/>
    </row>
    <row r="1641" spans="19:36" s="34" customFormat="1">
      <c r="S1641" s="1720"/>
      <c r="T1641" s="1720"/>
      <c r="U1641" s="1720"/>
      <c r="V1641" s="1720"/>
      <c r="X1641" s="1720"/>
      <c r="Y1641" s="1720"/>
      <c r="Z1641" s="1720"/>
      <c r="AA1641" s="1720"/>
      <c r="AB1641" s="54"/>
      <c r="AC1641" s="54"/>
      <c r="AD1641" s="54"/>
      <c r="AE1641" s="54"/>
      <c r="AF1641" s="54"/>
      <c r="AG1641" s="54"/>
      <c r="AH1641" s="54"/>
      <c r="AI1641" s="54"/>
      <c r="AJ1641" s="54"/>
    </row>
    <row r="1642" spans="19:36" s="34" customFormat="1">
      <c r="S1642" s="1720"/>
      <c r="T1642" s="1720"/>
      <c r="U1642" s="1720"/>
      <c r="V1642" s="1720"/>
      <c r="X1642" s="1720"/>
      <c r="Y1642" s="1720"/>
      <c r="Z1642" s="1720"/>
      <c r="AA1642" s="1720"/>
      <c r="AB1642" s="54"/>
      <c r="AC1642" s="54"/>
      <c r="AD1642" s="54"/>
      <c r="AE1642" s="54"/>
      <c r="AF1642" s="54"/>
      <c r="AG1642" s="54"/>
      <c r="AH1642" s="54"/>
      <c r="AI1642" s="54"/>
      <c r="AJ1642" s="54"/>
    </row>
    <row r="1643" spans="19:36" s="34" customFormat="1">
      <c r="S1643" s="1720"/>
      <c r="T1643" s="1720"/>
      <c r="U1643" s="1720"/>
      <c r="V1643" s="1720"/>
      <c r="X1643" s="1720"/>
      <c r="Y1643" s="1720"/>
      <c r="Z1643" s="1720"/>
      <c r="AA1643" s="1720"/>
      <c r="AB1643" s="54"/>
      <c r="AC1643" s="54"/>
      <c r="AD1643" s="54"/>
      <c r="AE1643" s="54"/>
      <c r="AF1643" s="54"/>
      <c r="AG1643" s="54"/>
      <c r="AH1643" s="54"/>
      <c r="AI1643" s="54"/>
      <c r="AJ1643" s="54"/>
    </row>
    <row r="1644" spans="19:36" s="34" customFormat="1">
      <c r="S1644" s="1720"/>
      <c r="T1644" s="1720"/>
      <c r="U1644" s="1720"/>
      <c r="V1644" s="1720"/>
      <c r="X1644" s="1720"/>
      <c r="Y1644" s="1720"/>
      <c r="Z1644" s="1720"/>
      <c r="AA1644" s="1720"/>
      <c r="AB1644" s="54"/>
      <c r="AC1644" s="54"/>
      <c r="AD1644" s="54"/>
      <c r="AE1644" s="54"/>
      <c r="AF1644" s="54"/>
      <c r="AG1644" s="54"/>
      <c r="AH1644" s="54"/>
      <c r="AI1644" s="54"/>
      <c r="AJ1644" s="54"/>
    </row>
    <row r="1645" spans="19:36" s="34" customFormat="1">
      <c r="S1645" s="1720"/>
      <c r="T1645" s="1720"/>
      <c r="U1645" s="1720"/>
      <c r="V1645" s="1720"/>
      <c r="X1645" s="1720"/>
      <c r="Y1645" s="1720"/>
      <c r="Z1645" s="1720"/>
      <c r="AA1645" s="1720"/>
      <c r="AB1645" s="54"/>
      <c r="AC1645" s="54"/>
      <c r="AD1645" s="54"/>
      <c r="AE1645" s="54"/>
      <c r="AF1645" s="54"/>
      <c r="AG1645" s="54"/>
      <c r="AH1645" s="54"/>
      <c r="AI1645" s="54"/>
      <c r="AJ1645" s="54"/>
    </row>
    <row r="1646" spans="19:36" s="34" customFormat="1">
      <c r="S1646" s="1720"/>
      <c r="T1646" s="1720"/>
      <c r="U1646" s="1720"/>
      <c r="V1646" s="1720"/>
      <c r="X1646" s="1720"/>
      <c r="Y1646" s="1720"/>
      <c r="Z1646" s="1720"/>
      <c r="AA1646" s="1720"/>
      <c r="AB1646" s="54"/>
      <c r="AC1646" s="54"/>
      <c r="AD1646" s="54"/>
      <c r="AE1646" s="54"/>
      <c r="AF1646" s="54"/>
      <c r="AG1646" s="54"/>
      <c r="AH1646" s="54"/>
      <c r="AI1646" s="54"/>
      <c r="AJ1646" s="54"/>
    </row>
    <row r="1647" spans="19:36" s="34" customFormat="1">
      <c r="S1647" s="1720"/>
      <c r="T1647" s="1720"/>
      <c r="U1647" s="1720"/>
      <c r="V1647" s="1720"/>
      <c r="X1647" s="1720"/>
      <c r="Y1647" s="1720"/>
      <c r="Z1647" s="1720"/>
      <c r="AA1647" s="1720"/>
      <c r="AB1647" s="54"/>
      <c r="AC1647" s="54"/>
      <c r="AD1647" s="54"/>
      <c r="AE1647" s="54"/>
      <c r="AF1647" s="54"/>
      <c r="AG1647" s="54"/>
      <c r="AH1647" s="54"/>
      <c r="AI1647" s="54"/>
      <c r="AJ1647" s="54"/>
    </row>
    <row r="1648" spans="19:36" s="34" customFormat="1">
      <c r="S1648" s="1720"/>
      <c r="T1648" s="1720"/>
      <c r="U1648" s="1720"/>
      <c r="V1648" s="1720"/>
      <c r="X1648" s="1720"/>
      <c r="Y1648" s="1720"/>
      <c r="Z1648" s="1720"/>
      <c r="AA1648" s="1720"/>
      <c r="AB1648" s="54"/>
      <c r="AC1648" s="54"/>
      <c r="AD1648" s="54"/>
      <c r="AE1648" s="54"/>
      <c r="AF1648" s="54"/>
      <c r="AG1648" s="54"/>
      <c r="AH1648" s="54"/>
      <c r="AI1648" s="54"/>
      <c r="AJ1648" s="54"/>
    </row>
    <row r="1649" spans="19:36" s="34" customFormat="1">
      <c r="S1649" s="1720"/>
      <c r="T1649" s="1720"/>
      <c r="U1649" s="1720"/>
      <c r="V1649" s="1720"/>
      <c r="X1649" s="1720"/>
      <c r="Y1649" s="1720"/>
      <c r="Z1649" s="1720"/>
      <c r="AA1649" s="1720"/>
      <c r="AB1649" s="54"/>
      <c r="AC1649" s="54"/>
      <c r="AD1649" s="54"/>
      <c r="AE1649" s="54"/>
      <c r="AF1649" s="54"/>
      <c r="AG1649" s="54"/>
      <c r="AH1649" s="54"/>
      <c r="AI1649" s="54"/>
      <c r="AJ1649" s="54"/>
    </row>
    <row r="1650" spans="19:36" s="34" customFormat="1">
      <c r="S1650" s="1720"/>
      <c r="T1650" s="1720"/>
      <c r="U1650" s="1720"/>
      <c r="V1650" s="1720"/>
      <c r="X1650" s="1720"/>
      <c r="Y1650" s="1720"/>
      <c r="Z1650" s="1720"/>
      <c r="AA1650" s="1720"/>
      <c r="AB1650" s="54"/>
      <c r="AC1650" s="54"/>
      <c r="AD1650" s="54"/>
      <c r="AE1650" s="54"/>
      <c r="AF1650" s="54"/>
      <c r="AG1650" s="54"/>
      <c r="AH1650" s="54"/>
      <c r="AI1650" s="54"/>
      <c r="AJ1650" s="54"/>
    </row>
    <row r="1651" spans="19:36" s="34" customFormat="1">
      <c r="S1651" s="1720"/>
      <c r="T1651" s="1720"/>
      <c r="U1651" s="1720"/>
      <c r="V1651" s="1720"/>
      <c r="X1651" s="1720"/>
      <c r="Y1651" s="1720"/>
      <c r="Z1651" s="1720"/>
      <c r="AA1651" s="1720"/>
      <c r="AB1651" s="54"/>
      <c r="AC1651" s="54"/>
      <c r="AD1651" s="54"/>
      <c r="AE1651" s="54"/>
      <c r="AF1651" s="54"/>
      <c r="AG1651" s="54"/>
      <c r="AH1651" s="54"/>
      <c r="AI1651" s="54"/>
      <c r="AJ1651" s="54"/>
    </row>
    <row r="1652" spans="19:36" s="34" customFormat="1">
      <c r="S1652" s="1720"/>
      <c r="T1652" s="1720"/>
      <c r="U1652" s="1720"/>
      <c r="V1652" s="1720"/>
      <c r="X1652" s="1720"/>
      <c r="Y1652" s="1720"/>
      <c r="Z1652" s="1720"/>
      <c r="AA1652" s="1720"/>
      <c r="AB1652" s="54"/>
      <c r="AC1652" s="54"/>
      <c r="AD1652" s="54"/>
      <c r="AE1652" s="54"/>
      <c r="AF1652" s="54"/>
      <c r="AG1652" s="54"/>
      <c r="AH1652" s="54"/>
      <c r="AI1652" s="54"/>
      <c r="AJ1652" s="54"/>
    </row>
    <row r="1653" spans="19:36" s="34" customFormat="1">
      <c r="S1653" s="1720"/>
      <c r="T1653" s="1720"/>
      <c r="U1653" s="1720"/>
      <c r="V1653" s="1720"/>
      <c r="X1653" s="1720"/>
      <c r="Y1653" s="1720"/>
      <c r="Z1653" s="1720"/>
      <c r="AA1653" s="1720"/>
      <c r="AB1653" s="54"/>
      <c r="AC1653" s="54"/>
      <c r="AD1653" s="54"/>
      <c r="AE1653" s="54"/>
      <c r="AF1653" s="54"/>
      <c r="AG1653" s="54"/>
      <c r="AH1653" s="54"/>
      <c r="AI1653" s="54"/>
      <c r="AJ1653" s="54"/>
    </row>
    <row r="1654" spans="19:36" s="34" customFormat="1">
      <c r="S1654" s="1720"/>
      <c r="T1654" s="1720"/>
      <c r="U1654" s="1720"/>
      <c r="V1654" s="1720"/>
      <c r="X1654" s="1720"/>
      <c r="Y1654" s="1720"/>
      <c r="Z1654" s="1720"/>
      <c r="AA1654" s="1720"/>
      <c r="AB1654" s="54"/>
      <c r="AC1654" s="54"/>
      <c r="AD1654" s="54"/>
      <c r="AE1654" s="54"/>
      <c r="AF1654" s="54"/>
      <c r="AG1654" s="54"/>
      <c r="AH1654" s="54"/>
      <c r="AI1654" s="54"/>
      <c r="AJ1654" s="54"/>
    </row>
  </sheetData>
  <sortState xmlns:xlrd2="http://schemas.microsoft.com/office/spreadsheetml/2017/richdata2" ref="A159:AX177">
    <sortCondition ref="A159:A177"/>
  </sortState>
  <mergeCells count="33">
    <mergeCell ref="Z6:AA6"/>
    <mergeCell ref="Z7:AA7"/>
    <mergeCell ref="A1:Y1"/>
    <mergeCell ref="A3:Y3"/>
    <mergeCell ref="A4:Y4"/>
    <mergeCell ref="B6:P6"/>
    <mergeCell ref="S6:W6"/>
    <mergeCell ref="X6:Y6"/>
    <mergeCell ref="AB6:AJ6"/>
    <mergeCell ref="B7:B8"/>
    <mergeCell ref="C7:C8"/>
    <mergeCell ref="D7:D8"/>
    <mergeCell ref="E7:E8"/>
    <mergeCell ref="F7:F8"/>
    <mergeCell ref="G7:G8"/>
    <mergeCell ref="H7:H8"/>
    <mergeCell ref="I7:I8"/>
    <mergeCell ref="J7:J8"/>
    <mergeCell ref="AI7:AJ7"/>
    <mergeCell ref="K7:K8"/>
    <mergeCell ref="L7:L8"/>
    <mergeCell ref="M7:M8"/>
    <mergeCell ref="N7:N8"/>
    <mergeCell ref="O7:O8"/>
    <mergeCell ref="A183:R183"/>
    <mergeCell ref="K112:L112"/>
    <mergeCell ref="K151:L151"/>
    <mergeCell ref="AE7:AH7"/>
    <mergeCell ref="P7:P8"/>
    <mergeCell ref="S7:T7"/>
    <mergeCell ref="U7:V7"/>
    <mergeCell ref="X7:Y7"/>
    <mergeCell ref="AB7:AD7"/>
  </mergeCells>
  <printOptions horizontalCentered="1"/>
  <pageMargins left="0.31496062992125984" right="0.31496062992125984" top="0.47244094488188976" bottom="0.39370078740157483" header="0.19685039370078741" footer="0.19685039370078741"/>
  <pageSetup paperSize="8" fitToHeight="0" orientation="portrait" r:id="rId1"/>
  <headerFooter>
    <oddHeader>&amp;L&amp;6&amp;A&amp;R&amp;6Page &amp;P of &amp;N</oddHeader>
  </headerFooter>
  <rowBreaks count="3" manualBreakCount="3">
    <brk id="72" max="33" man="1"/>
    <brk id="111" max="33" man="1"/>
    <brk id="182" max="33" man="1"/>
  </rowBreaks>
  <drawing r:id="rId2"/>
  <legacyDrawing r:id="rId3"/>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FF"/>
  </sheetPr>
  <dimension ref="A1:N71"/>
  <sheetViews>
    <sheetView view="pageBreakPreview" zoomScaleSheetLayoutView="100" workbookViewId="0">
      <selection activeCell="B23" sqref="B23"/>
    </sheetView>
  </sheetViews>
  <sheetFormatPr defaultColWidth="8.85546875" defaultRowHeight="15"/>
  <cols>
    <col min="1" max="1" width="10.140625" style="424" customWidth="1"/>
    <col min="2" max="10" width="9.85546875" style="424" customWidth="1"/>
    <col min="11" max="11" width="11.5703125" style="424" customWidth="1"/>
    <col min="12" max="13" width="8.85546875" style="424"/>
    <col min="14" max="14" width="11.85546875" style="424" customWidth="1"/>
    <col min="15" max="256" width="8.85546875" style="424"/>
    <col min="257" max="257" width="23.42578125" style="424" bestFit="1" customWidth="1"/>
    <col min="258" max="266" width="12.42578125" style="424" customWidth="1"/>
    <col min="267" max="512" width="8.85546875" style="424"/>
    <col min="513" max="513" width="23.42578125" style="424" bestFit="1" customWidth="1"/>
    <col min="514" max="522" width="12.42578125" style="424" customWidth="1"/>
    <col min="523" max="768" width="8.85546875" style="424"/>
    <col min="769" max="769" width="23.42578125" style="424" bestFit="1" customWidth="1"/>
    <col min="770" max="778" width="12.42578125" style="424" customWidth="1"/>
    <col min="779" max="1024" width="8.85546875" style="424"/>
    <col min="1025" max="1025" width="23.42578125" style="424" bestFit="1" customWidth="1"/>
    <col min="1026" max="1034" width="12.42578125" style="424" customWidth="1"/>
    <col min="1035" max="1280" width="8.85546875" style="424"/>
    <col min="1281" max="1281" width="23.42578125" style="424" bestFit="1" customWidth="1"/>
    <col min="1282" max="1290" width="12.42578125" style="424" customWidth="1"/>
    <col min="1291" max="1536" width="8.85546875" style="424"/>
    <col min="1537" max="1537" width="23.42578125" style="424" bestFit="1" customWidth="1"/>
    <col min="1538" max="1546" width="12.42578125" style="424" customWidth="1"/>
    <col min="1547" max="1792" width="8.85546875" style="424"/>
    <col min="1793" max="1793" width="23.42578125" style="424" bestFit="1" customWidth="1"/>
    <col min="1794" max="1802" width="12.42578125" style="424" customWidth="1"/>
    <col min="1803" max="2048" width="8.85546875" style="424"/>
    <col min="2049" max="2049" width="23.42578125" style="424" bestFit="1" customWidth="1"/>
    <col min="2050" max="2058" width="12.42578125" style="424" customWidth="1"/>
    <col min="2059" max="2304" width="8.85546875" style="424"/>
    <col min="2305" max="2305" width="23.42578125" style="424" bestFit="1" customWidth="1"/>
    <col min="2306" max="2314" width="12.42578125" style="424" customWidth="1"/>
    <col min="2315" max="2560" width="8.85546875" style="424"/>
    <col min="2561" max="2561" width="23.42578125" style="424" bestFit="1" customWidth="1"/>
    <col min="2562" max="2570" width="12.42578125" style="424" customWidth="1"/>
    <col min="2571" max="2816" width="8.85546875" style="424"/>
    <col min="2817" max="2817" width="23.42578125" style="424" bestFit="1" customWidth="1"/>
    <col min="2818" max="2826" width="12.42578125" style="424" customWidth="1"/>
    <col min="2827" max="3072" width="8.85546875" style="424"/>
    <col min="3073" max="3073" width="23.42578125" style="424" bestFit="1" customWidth="1"/>
    <col min="3074" max="3082" width="12.42578125" style="424" customWidth="1"/>
    <col min="3083" max="3328" width="8.85546875" style="424"/>
    <col min="3329" max="3329" width="23.42578125" style="424" bestFit="1" customWidth="1"/>
    <col min="3330" max="3338" width="12.42578125" style="424" customWidth="1"/>
    <col min="3339" max="3584" width="8.85546875" style="424"/>
    <col min="3585" max="3585" width="23.42578125" style="424" bestFit="1" customWidth="1"/>
    <col min="3586" max="3594" width="12.42578125" style="424" customWidth="1"/>
    <col min="3595" max="3840" width="8.85546875" style="424"/>
    <col min="3841" max="3841" width="23.42578125" style="424" bestFit="1" customWidth="1"/>
    <col min="3842" max="3850" width="12.42578125" style="424" customWidth="1"/>
    <col min="3851" max="4096" width="8.85546875" style="424"/>
    <col min="4097" max="4097" width="23.42578125" style="424" bestFit="1" customWidth="1"/>
    <col min="4098" max="4106" width="12.42578125" style="424" customWidth="1"/>
    <col min="4107" max="4352" width="8.85546875" style="424"/>
    <col min="4353" max="4353" width="23.42578125" style="424" bestFit="1" customWidth="1"/>
    <col min="4354" max="4362" width="12.42578125" style="424" customWidth="1"/>
    <col min="4363" max="4608" width="8.85546875" style="424"/>
    <col min="4609" max="4609" width="23.42578125" style="424" bestFit="1" customWidth="1"/>
    <col min="4610" max="4618" width="12.42578125" style="424" customWidth="1"/>
    <col min="4619" max="4864" width="8.85546875" style="424"/>
    <col min="4865" max="4865" width="23.42578125" style="424" bestFit="1" customWidth="1"/>
    <col min="4866" max="4874" width="12.42578125" style="424" customWidth="1"/>
    <col min="4875" max="5120" width="8.85546875" style="424"/>
    <col min="5121" max="5121" width="23.42578125" style="424" bestFit="1" customWidth="1"/>
    <col min="5122" max="5130" width="12.42578125" style="424" customWidth="1"/>
    <col min="5131" max="5376" width="8.85546875" style="424"/>
    <col min="5377" max="5377" width="23.42578125" style="424" bestFit="1" customWidth="1"/>
    <col min="5378" max="5386" width="12.42578125" style="424" customWidth="1"/>
    <col min="5387" max="5632" width="8.85546875" style="424"/>
    <col min="5633" max="5633" width="23.42578125" style="424" bestFit="1" customWidth="1"/>
    <col min="5634" max="5642" width="12.42578125" style="424" customWidth="1"/>
    <col min="5643" max="5888" width="8.85546875" style="424"/>
    <col min="5889" max="5889" width="23.42578125" style="424" bestFit="1" customWidth="1"/>
    <col min="5890" max="5898" width="12.42578125" style="424" customWidth="1"/>
    <col min="5899" max="6144" width="8.85546875" style="424"/>
    <col min="6145" max="6145" width="23.42578125" style="424" bestFit="1" customWidth="1"/>
    <col min="6146" max="6154" width="12.42578125" style="424" customWidth="1"/>
    <col min="6155" max="6400" width="8.85546875" style="424"/>
    <col min="6401" max="6401" width="23.42578125" style="424" bestFit="1" customWidth="1"/>
    <col min="6402" max="6410" width="12.42578125" style="424" customWidth="1"/>
    <col min="6411" max="6656" width="8.85546875" style="424"/>
    <col min="6657" max="6657" width="23.42578125" style="424" bestFit="1" customWidth="1"/>
    <col min="6658" max="6666" width="12.42578125" style="424" customWidth="1"/>
    <col min="6667" max="6912" width="8.85546875" style="424"/>
    <col min="6913" max="6913" width="23.42578125" style="424" bestFit="1" customWidth="1"/>
    <col min="6914" max="6922" width="12.42578125" style="424" customWidth="1"/>
    <col min="6923" max="7168" width="8.85546875" style="424"/>
    <col min="7169" max="7169" width="23.42578125" style="424" bestFit="1" customWidth="1"/>
    <col min="7170" max="7178" width="12.42578125" style="424" customWidth="1"/>
    <col min="7179" max="7424" width="8.85546875" style="424"/>
    <col min="7425" max="7425" width="23.42578125" style="424" bestFit="1" customWidth="1"/>
    <col min="7426" max="7434" width="12.42578125" style="424" customWidth="1"/>
    <col min="7435" max="7680" width="8.85546875" style="424"/>
    <col min="7681" max="7681" width="23.42578125" style="424" bestFit="1" customWidth="1"/>
    <col min="7682" max="7690" width="12.42578125" style="424" customWidth="1"/>
    <col min="7691" max="7936" width="8.85546875" style="424"/>
    <col min="7937" max="7937" width="23.42578125" style="424" bestFit="1" customWidth="1"/>
    <col min="7938" max="7946" width="12.42578125" style="424" customWidth="1"/>
    <col min="7947" max="8192" width="8.85546875" style="424"/>
    <col min="8193" max="8193" width="23.42578125" style="424" bestFit="1" customWidth="1"/>
    <col min="8194" max="8202" width="12.42578125" style="424" customWidth="1"/>
    <col min="8203" max="8448" width="8.85546875" style="424"/>
    <col min="8449" max="8449" width="23.42578125" style="424" bestFit="1" customWidth="1"/>
    <col min="8450" max="8458" width="12.42578125" style="424" customWidth="1"/>
    <col min="8459" max="8704" width="8.85546875" style="424"/>
    <col min="8705" max="8705" width="23.42578125" style="424" bestFit="1" customWidth="1"/>
    <col min="8706" max="8714" width="12.42578125" style="424" customWidth="1"/>
    <col min="8715" max="8960" width="8.85546875" style="424"/>
    <col min="8961" max="8961" width="23.42578125" style="424" bestFit="1" customWidth="1"/>
    <col min="8962" max="8970" width="12.42578125" style="424" customWidth="1"/>
    <col min="8971" max="9216" width="8.85546875" style="424"/>
    <col min="9217" max="9217" width="23.42578125" style="424" bestFit="1" customWidth="1"/>
    <col min="9218" max="9226" width="12.42578125" style="424" customWidth="1"/>
    <col min="9227" max="9472" width="8.85546875" style="424"/>
    <col min="9473" max="9473" width="23.42578125" style="424" bestFit="1" customWidth="1"/>
    <col min="9474" max="9482" width="12.42578125" style="424" customWidth="1"/>
    <col min="9483" max="9728" width="8.85546875" style="424"/>
    <col min="9729" max="9729" width="23.42578125" style="424" bestFit="1" customWidth="1"/>
    <col min="9730" max="9738" width="12.42578125" style="424" customWidth="1"/>
    <col min="9739" max="9984" width="8.85546875" style="424"/>
    <col min="9985" max="9985" width="23.42578125" style="424" bestFit="1" customWidth="1"/>
    <col min="9986" max="9994" width="12.42578125" style="424" customWidth="1"/>
    <col min="9995" max="10240" width="8.85546875" style="424"/>
    <col min="10241" max="10241" width="23.42578125" style="424" bestFit="1" customWidth="1"/>
    <col min="10242" max="10250" width="12.42578125" style="424" customWidth="1"/>
    <col min="10251" max="10496" width="8.85546875" style="424"/>
    <col min="10497" max="10497" width="23.42578125" style="424" bestFit="1" customWidth="1"/>
    <col min="10498" max="10506" width="12.42578125" style="424" customWidth="1"/>
    <col min="10507" max="10752" width="8.85546875" style="424"/>
    <col min="10753" max="10753" width="23.42578125" style="424" bestFit="1" customWidth="1"/>
    <col min="10754" max="10762" width="12.42578125" style="424" customWidth="1"/>
    <col min="10763" max="11008" width="8.85546875" style="424"/>
    <col min="11009" max="11009" width="23.42578125" style="424" bestFit="1" customWidth="1"/>
    <col min="11010" max="11018" width="12.42578125" style="424" customWidth="1"/>
    <col min="11019" max="11264" width="8.85546875" style="424"/>
    <col min="11265" max="11265" width="23.42578125" style="424" bestFit="1" customWidth="1"/>
    <col min="11266" max="11274" width="12.42578125" style="424" customWidth="1"/>
    <col min="11275" max="11520" width="8.85546875" style="424"/>
    <col min="11521" max="11521" width="23.42578125" style="424" bestFit="1" customWidth="1"/>
    <col min="11522" max="11530" width="12.42578125" style="424" customWidth="1"/>
    <col min="11531" max="11776" width="8.85546875" style="424"/>
    <col min="11777" max="11777" width="23.42578125" style="424" bestFit="1" customWidth="1"/>
    <col min="11778" max="11786" width="12.42578125" style="424" customWidth="1"/>
    <col min="11787" max="12032" width="8.85546875" style="424"/>
    <col min="12033" max="12033" width="23.42578125" style="424" bestFit="1" customWidth="1"/>
    <col min="12034" max="12042" width="12.42578125" style="424" customWidth="1"/>
    <col min="12043" max="12288" width="8.85546875" style="424"/>
    <col min="12289" max="12289" width="23.42578125" style="424" bestFit="1" customWidth="1"/>
    <col min="12290" max="12298" width="12.42578125" style="424" customWidth="1"/>
    <col min="12299" max="12544" width="8.85546875" style="424"/>
    <col min="12545" max="12545" width="23.42578125" style="424" bestFit="1" customWidth="1"/>
    <col min="12546" max="12554" width="12.42578125" style="424" customWidth="1"/>
    <col min="12555" max="12800" width="8.85546875" style="424"/>
    <col min="12801" max="12801" width="23.42578125" style="424" bestFit="1" customWidth="1"/>
    <col min="12802" max="12810" width="12.42578125" style="424" customWidth="1"/>
    <col min="12811" max="13056" width="8.85546875" style="424"/>
    <col min="13057" max="13057" width="23.42578125" style="424" bestFit="1" customWidth="1"/>
    <col min="13058" max="13066" width="12.42578125" style="424" customWidth="1"/>
    <col min="13067" max="13312" width="8.85546875" style="424"/>
    <col min="13313" max="13313" width="23.42578125" style="424" bestFit="1" customWidth="1"/>
    <col min="13314" max="13322" width="12.42578125" style="424" customWidth="1"/>
    <col min="13323" max="13568" width="8.85546875" style="424"/>
    <col min="13569" max="13569" width="23.42578125" style="424" bestFit="1" customWidth="1"/>
    <col min="13570" max="13578" width="12.42578125" style="424" customWidth="1"/>
    <col min="13579" max="13824" width="8.85546875" style="424"/>
    <col min="13825" max="13825" width="23.42578125" style="424" bestFit="1" customWidth="1"/>
    <col min="13826" max="13834" width="12.42578125" style="424" customWidth="1"/>
    <col min="13835" max="14080" width="8.85546875" style="424"/>
    <col min="14081" max="14081" width="23.42578125" style="424" bestFit="1" customWidth="1"/>
    <col min="14082" max="14090" width="12.42578125" style="424" customWidth="1"/>
    <col min="14091" max="14336" width="8.85546875" style="424"/>
    <col min="14337" max="14337" width="23.42578125" style="424" bestFit="1" customWidth="1"/>
    <col min="14338" max="14346" width="12.42578125" style="424" customWidth="1"/>
    <col min="14347" max="14592" width="8.85546875" style="424"/>
    <col min="14593" max="14593" width="23.42578125" style="424" bestFit="1" customWidth="1"/>
    <col min="14594" max="14602" width="12.42578125" style="424" customWidth="1"/>
    <col min="14603" max="14848" width="8.85546875" style="424"/>
    <col min="14849" max="14849" width="23.42578125" style="424" bestFit="1" customWidth="1"/>
    <col min="14850" max="14858" width="12.42578125" style="424" customWidth="1"/>
    <col min="14859" max="15104" width="8.85546875" style="424"/>
    <col min="15105" max="15105" width="23.42578125" style="424" bestFit="1" customWidth="1"/>
    <col min="15106" max="15114" width="12.42578125" style="424" customWidth="1"/>
    <col min="15115" max="15360" width="8.85546875" style="424"/>
    <col min="15361" max="15361" width="23.42578125" style="424" bestFit="1" customWidth="1"/>
    <col min="15362" max="15370" width="12.42578125" style="424" customWidth="1"/>
    <col min="15371" max="15616" width="8.85546875" style="424"/>
    <col min="15617" max="15617" width="23.42578125" style="424" bestFit="1" customWidth="1"/>
    <col min="15618" max="15626" width="12.42578125" style="424" customWidth="1"/>
    <col min="15627" max="15872" width="8.85546875" style="424"/>
    <col min="15873" max="15873" width="23.42578125" style="424" bestFit="1" customWidth="1"/>
    <col min="15874" max="15882" width="12.42578125" style="424" customWidth="1"/>
    <col min="15883" max="16128" width="8.85546875" style="424"/>
    <col min="16129" max="16129" width="23.42578125" style="424" bestFit="1" customWidth="1"/>
    <col min="16130" max="16138" width="12.42578125" style="424" customWidth="1"/>
    <col min="16139" max="16384" width="8.85546875" style="424"/>
  </cols>
  <sheetData>
    <row r="1" spans="1:14" s="1531" customFormat="1" ht="28.5" customHeight="1">
      <c r="A1" s="3226" t="s">
        <v>0</v>
      </c>
      <c r="B1" s="3227"/>
      <c r="C1" s="3227"/>
      <c r="D1" s="3227"/>
      <c r="E1" s="3227"/>
      <c r="F1" s="3227"/>
      <c r="G1" s="3227"/>
      <c r="H1" s="3227"/>
      <c r="I1" s="3227"/>
      <c r="J1" s="3228"/>
      <c r="K1" s="1530"/>
    </row>
    <row r="2" spans="1:14" ht="29.85" customHeight="1" thickBot="1">
      <c r="A2" s="3257" t="s">
        <v>1388</v>
      </c>
      <c r="B2" s="3258"/>
      <c r="C2" s="3258"/>
      <c r="D2" s="3258"/>
      <c r="E2" s="3258"/>
      <c r="F2" s="3258"/>
      <c r="G2" s="3258"/>
      <c r="H2" s="3258"/>
      <c r="I2" s="3258"/>
      <c r="J2" s="3259"/>
    </row>
    <row r="3" spans="1:14" ht="17.850000000000001" customHeight="1" thickBot="1">
      <c r="A3" s="1532" t="s">
        <v>1351</v>
      </c>
      <c r="B3" s="3260" t="s">
        <v>217</v>
      </c>
      <c r="C3" s="3261"/>
      <c r="D3" s="3262" t="s">
        <v>218</v>
      </c>
      <c r="E3" s="3263"/>
      <c r="F3" s="3264" t="s">
        <v>1021</v>
      </c>
      <c r="G3" s="3265"/>
      <c r="H3" s="3266" t="s">
        <v>1352</v>
      </c>
      <c r="I3" s="3267"/>
      <c r="J3" s="1533" t="s">
        <v>1353</v>
      </c>
      <c r="K3" s="513"/>
      <c r="L3" s="513"/>
      <c r="M3" s="513"/>
    </row>
    <row r="4" spans="1:14" ht="17.850000000000001" customHeight="1" thickBot="1">
      <c r="A4" s="1205"/>
      <c r="B4" s="1534" t="s">
        <v>226</v>
      </c>
      <c r="C4" s="1535" t="s">
        <v>227</v>
      </c>
      <c r="D4" s="1534" t="s">
        <v>226</v>
      </c>
      <c r="E4" s="1535" t="s">
        <v>227</v>
      </c>
      <c r="F4" s="1534" t="s">
        <v>226</v>
      </c>
      <c r="G4" s="1535" t="s">
        <v>227</v>
      </c>
      <c r="H4" s="1534" t="s">
        <v>226</v>
      </c>
      <c r="I4" s="1536" t="s">
        <v>227</v>
      </c>
      <c r="J4" s="1537"/>
      <c r="K4" s="513"/>
      <c r="L4" s="513"/>
      <c r="M4" s="513"/>
    </row>
    <row r="5" spans="1:14" s="514" customFormat="1" ht="17.850000000000001" customHeight="1">
      <c r="A5" s="1538" t="s">
        <v>935</v>
      </c>
      <c r="B5" s="1539">
        <f>'GC Table 8 - Primary'!B20</f>
        <v>2467</v>
      </c>
      <c r="C5" s="1539">
        <f>'GC Table 8 - Primary'!B21</f>
        <v>7466</v>
      </c>
      <c r="D5" s="1539">
        <f>'GC Table 6 - Secondary'!B22</f>
        <v>1753</v>
      </c>
      <c r="E5" s="1539">
        <f>'GC Table 6 - Secondary'!B23</f>
        <v>5099</v>
      </c>
      <c r="F5" s="1540">
        <f>'GC Table 4 - Tertiary'!B17</f>
        <v>685</v>
      </c>
      <c r="G5" s="1541">
        <f>'GC Table 4 - Tertiary'!B18</f>
        <v>728</v>
      </c>
      <c r="H5" s="1540">
        <f>'GC Table 5 - Worker Training'!B20</f>
        <v>56</v>
      </c>
      <c r="I5" s="1542">
        <f>'GC Table 5 - Worker Training'!B21</f>
        <v>5</v>
      </c>
      <c r="J5" s="2832">
        <f>SUM(B5:I5)</f>
        <v>18259</v>
      </c>
      <c r="K5" s="630" t="s">
        <v>1389</v>
      </c>
      <c r="L5" s="630"/>
      <c r="M5" s="630"/>
      <c r="N5" s="1036" t="s">
        <v>1390</v>
      </c>
    </row>
    <row r="6" spans="1:14" s="514" customFormat="1" ht="17.850000000000001" customHeight="1">
      <c r="A6" s="2833" t="s">
        <v>936</v>
      </c>
      <c r="B6" s="2834">
        <f>'GC Table 8 - Primary'!E20</f>
        <v>12620</v>
      </c>
      <c r="C6" s="2835">
        <f>'GC Table 8 - Primary'!E21</f>
        <v>6320</v>
      </c>
      <c r="D6" s="2836">
        <f>'GC Table 6 - Secondary'!E22</f>
        <v>5295</v>
      </c>
      <c r="E6" s="2835">
        <f>'GC Table 6 - Secondary'!E23</f>
        <v>2137</v>
      </c>
      <c r="F6" s="2836">
        <f>'GC Table 4 - Tertiary'!C17</f>
        <v>355</v>
      </c>
      <c r="G6" s="2835">
        <f>'GC Table 4 - Tertiary'!C18</f>
        <v>200</v>
      </c>
      <c r="H6" s="2836">
        <f>'GC Table 5 - Worker Training'!E20</f>
        <v>173</v>
      </c>
      <c r="I6" s="2837">
        <f>'GC Table 5 - Worker Training'!E21</f>
        <v>44</v>
      </c>
      <c r="J6" s="2832">
        <f>SUM(B6:I6)</f>
        <v>27144</v>
      </c>
      <c r="K6" s="630" t="s">
        <v>1391</v>
      </c>
      <c r="L6" s="630"/>
      <c r="M6" s="630"/>
      <c r="N6" s="630"/>
    </row>
    <row r="7" spans="1:14" s="514" customFormat="1" ht="17.850000000000001" customHeight="1">
      <c r="A7" s="2833" t="s">
        <v>505</v>
      </c>
      <c r="B7" s="2834">
        <f>'GC Table 8 - Primary'!D20</f>
        <v>19267</v>
      </c>
      <c r="C7" s="2835">
        <f>'GC Table 8 - Primary'!D21</f>
        <v>6689</v>
      </c>
      <c r="D7" s="2836">
        <f>'GC Table 6 - Secondary'!D22</f>
        <v>4178</v>
      </c>
      <c r="E7" s="2835">
        <f>'GC Table 6 - Secondary'!D23</f>
        <v>1822</v>
      </c>
      <c r="F7" s="2836">
        <f>'GC Table 4 - Tertiary'!E17+'GC Table 4 - Tertiary'!F17</f>
        <v>1347</v>
      </c>
      <c r="G7" s="2835">
        <f>'GC Table 4 - Tertiary'!E18+'GC Table 4 - Tertiary'!F18</f>
        <v>572</v>
      </c>
      <c r="H7" s="2836">
        <f>'GC Table 5 - Worker Training'!D20</f>
        <v>0</v>
      </c>
      <c r="I7" s="2837">
        <f>'GC Table 5 - Worker Training'!D21</f>
        <v>0</v>
      </c>
      <c r="J7" s="2832">
        <f>SUM(B7:I7)</f>
        <v>33875</v>
      </c>
      <c r="K7" s="630" t="s">
        <v>1392</v>
      </c>
      <c r="L7" s="630"/>
      <c r="M7" s="630"/>
      <c r="N7" s="630" t="s">
        <v>1390</v>
      </c>
    </row>
    <row r="8" spans="1:14" s="514" customFormat="1" ht="17.850000000000001" customHeight="1" thickBot="1">
      <c r="A8" s="2833" t="s">
        <v>1354</v>
      </c>
      <c r="B8" s="2834">
        <f>'GC Table 8 - Primary'!C20</f>
        <v>939</v>
      </c>
      <c r="C8" s="2835">
        <f>'GC Table 8 - Primary'!C21</f>
        <v>784</v>
      </c>
      <c r="D8" s="2836">
        <f>'GC Table 6 - Secondary'!C22</f>
        <v>354</v>
      </c>
      <c r="E8" s="2835">
        <f>'GC Table 6 - Secondary'!C23</f>
        <v>425</v>
      </c>
      <c r="F8" s="2836">
        <f>'GC Table 4 - Tertiary'!H24</f>
        <v>0</v>
      </c>
      <c r="G8" s="2835">
        <f>'GC Table 4 - Tertiary'!H24</f>
        <v>0</v>
      </c>
      <c r="H8" s="2836">
        <f>'GC Table 5 - Worker Training'!G20</f>
        <v>0</v>
      </c>
      <c r="I8" s="2837">
        <f>'GC Table 5 - Worker Training'!G21</f>
        <v>0</v>
      </c>
      <c r="J8" s="2832">
        <f>SUM(B8:I8)</f>
        <v>2502</v>
      </c>
      <c r="K8" s="630"/>
      <c r="L8" s="630"/>
      <c r="M8" s="630"/>
      <c r="N8" s="630"/>
    </row>
    <row r="9" spans="1:14" ht="17.850000000000001" customHeight="1" thickBot="1">
      <c r="A9" s="1543" t="s">
        <v>1393</v>
      </c>
      <c r="B9" s="1544">
        <f t="shared" ref="B9:I9" si="0">SUM(B5:B8)</f>
        <v>35293</v>
      </c>
      <c r="C9" s="1545">
        <f t="shared" si="0"/>
        <v>21259</v>
      </c>
      <c r="D9" s="1546">
        <f t="shared" si="0"/>
        <v>11580</v>
      </c>
      <c r="E9" s="1545">
        <f t="shared" si="0"/>
        <v>9483</v>
      </c>
      <c r="F9" s="1546">
        <f t="shared" si="0"/>
        <v>2387</v>
      </c>
      <c r="G9" s="1545">
        <f t="shared" si="0"/>
        <v>1500</v>
      </c>
      <c r="H9" s="1546">
        <f t="shared" si="0"/>
        <v>229</v>
      </c>
      <c r="I9" s="1547">
        <f t="shared" si="0"/>
        <v>49</v>
      </c>
      <c r="J9" s="1548">
        <f>SUM(B9:I9)</f>
        <v>81780</v>
      </c>
      <c r="K9" s="1038">
        <f>'GC Table 3 - Sch Teach Stud'!P12</f>
        <v>81871</v>
      </c>
      <c r="L9" s="533" t="s">
        <v>1394</v>
      </c>
      <c r="M9" s="533"/>
    </row>
    <row r="10" spans="1:14" ht="17.850000000000001" customHeight="1" thickBot="1">
      <c r="A10" s="1804"/>
      <c r="B10" s="1805"/>
      <c r="C10" s="1805"/>
      <c r="D10" s="1805"/>
      <c r="E10" s="1805"/>
      <c r="F10" s="1805"/>
      <c r="G10" s="1805"/>
      <c r="H10" s="1805"/>
      <c r="I10" s="1805"/>
      <c r="J10" s="1806"/>
      <c r="K10" s="1038"/>
      <c r="L10" s="533"/>
      <c r="M10" s="533"/>
    </row>
    <row r="11" spans="1:14" ht="30" customHeight="1">
      <c r="A11" s="3226" t="s">
        <v>498</v>
      </c>
      <c r="B11" s="3227"/>
      <c r="C11" s="3227"/>
      <c r="D11" s="3227"/>
      <c r="E11" s="3227"/>
      <c r="F11" s="3227"/>
      <c r="G11" s="3227"/>
      <c r="H11" s="3227"/>
      <c r="I11" s="3227"/>
      <c r="J11" s="3228"/>
      <c r="K11" s="1038"/>
      <c r="L11" s="533"/>
      <c r="M11" s="533"/>
    </row>
    <row r="12" spans="1:14" ht="30" customHeight="1" thickBot="1">
      <c r="A12" s="3229" t="s">
        <v>1395</v>
      </c>
      <c r="B12" s="3230"/>
      <c r="C12" s="3230"/>
      <c r="D12" s="3230"/>
      <c r="E12" s="3230"/>
      <c r="F12" s="3230"/>
      <c r="G12" s="3230"/>
      <c r="H12" s="3230"/>
      <c r="I12" s="3230"/>
      <c r="J12" s="3231"/>
      <c r="K12" s="1038"/>
      <c r="L12" s="533"/>
      <c r="M12" s="533"/>
    </row>
    <row r="13" spans="1:14" ht="17.850000000000001" customHeight="1" thickBot="1">
      <c r="A13" s="1532" t="s">
        <v>1351</v>
      </c>
      <c r="B13" s="3232" t="s">
        <v>217</v>
      </c>
      <c r="C13" s="3233"/>
      <c r="D13" s="3234" t="s">
        <v>218</v>
      </c>
      <c r="E13" s="3235"/>
      <c r="F13" s="3236" t="s">
        <v>1021</v>
      </c>
      <c r="G13" s="3237"/>
      <c r="H13" s="3238" t="s">
        <v>1352</v>
      </c>
      <c r="I13" s="3239"/>
      <c r="J13" s="1533" t="s">
        <v>1353</v>
      </c>
      <c r="K13" s="1038"/>
      <c r="L13" s="533"/>
      <c r="M13" s="533"/>
    </row>
    <row r="14" spans="1:14" ht="17.850000000000001" customHeight="1" thickBot="1">
      <c r="A14" s="1205"/>
      <c r="B14" s="1534" t="s">
        <v>226</v>
      </c>
      <c r="C14" s="1535" t="s">
        <v>227</v>
      </c>
      <c r="D14" s="1534" t="s">
        <v>226</v>
      </c>
      <c r="E14" s="1535" t="s">
        <v>227</v>
      </c>
      <c r="F14" s="1534" t="s">
        <v>226</v>
      </c>
      <c r="G14" s="1535" t="s">
        <v>227</v>
      </c>
      <c r="H14" s="1534" t="s">
        <v>226</v>
      </c>
      <c r="I14" s="1535" t="s">
        <v>227</v>
      </c>
      <c r="J14" s="1534"/>
      <c r="K14" s="1038"/>
      <c r="L14" s="533"/>
      <c r="M14" s="533"/>
    </row>
    <row r="15" spans="1:14" ht="17.850000000000001" customHeight="1">
      <c r="A15" s="1538" t="s">
        <v>935</v>
      </c>
      <c r="B15" s="1539">
        <v>2309</v>
      </c>
      <c r="C15" s="1539">
        <v>5719</v>
      </c>
      <c r="D15" s="1539">
        <v>1529</v>
      </c>
      <c r="E15" s="1539">
        <v>3612</v>
      </c>
      <c r="F15" s="1540">
        <v>797</v>
      </c>
      <c r="G15" s="1541">
        <v>711</v>
      </c>
      <c r="H15" s="1540">
        <v>54</v>
      </c>
      <c r="I15" s="1542">
        <v>31</v>
      </c>
      <c r="J15" s="2832">
        <v>14762</v>
      </c>
      <c r="K15" s="1038"/>
      <c r="L15" s="533"/>
      <c r="M15" s="533"/>
    </row>
    <row r="16" spans="1:14" ht="17.850000000000001" customHeight="1">
      <c r="A16" s="2833" t="s">
        <v>936</v>
      </c>
      <c r="B16" s="2834">
        <v>12568</v>
      </c>
      <c r="C16" s="2835">
        <v>5710</v>
      </c>
      <c r="D16" s="2836">
        <v>4999</v>
      </c>
      <c r="E16" s="2835">
        <v>1681</v>
      </c>
      <c r="F16" s="2836">
        <v>325</v>
      </c>
      <c r="G16" s="2835">
        <v>115</v>
      </c>
      <c r="H16" s="2836">
        <v>271</v>
      </c>
      <c r="I16" s="2837">
        <v>239</v>
      </c>
      <c r="J16" s="2832">
        <v>25908</v>
      </c>
      <c r="K16" s="1038"/>
      <c r="L16" s="533"/>
      <c r="M16" s="533"/>
    </row>
    <row r="17" spans="1:14" ht="17.850000000000001" customHeight="1">
      <c r="A17" s="2833" t="s">
        <v>505</v>
      </c>
      <c r="B17" s="2834">
        <v>16657</v>
      </c>
      <c r="C17" s="2835">
        <v>5355</v>
      </c>
      <c r="D17" s="2836">
        <v>2633</v>
      </c>
      <c r="E17" s="2835">
        <v>1476</v>
      </c>
      <c r="F17" s="2836">
        <v>1286</v>
      </c>
      <c r="G17" s="2835">
        <v>697</v>
      </c>
      <c r="H17" s="2836">
        <v>0</v>
      </c>
      <c r="I17" s="2837">
        <v>0</v>
      </c>
      <c r="J17" s="2832">
        <v>28104</v>
      </c>
      <c r="K17" s="1038"/>
      <c r="L17" s="533"/>
      <c r="M17" s="533"/>
    </row>
    <row r="18" spans="1:14" ht="17.850000000000001" customHeight="1" thickBot="1">
      <c r="A18" s="2833" t="s">
        <v>1354</v>
      </c>
      <c r="B18" s="2834">
        <v>851</v>
      </c>
      <c r="C18" s="2835">
        <v>626</v>
      </c>
      <c r="D18" s="2836">
        <v>296</v>
      </c>
      <c r="E18" s="2835">
        <v>365</v>
      </c>
      <c r="F18" s="2836">
        <v>0</v>
      </c>
      <c r="G18" s="2835">
        <v>0</v>
      </c>
      <c r="H18" s="2836">
        <v>0</v>
      </c>
      <c r="I18" s="2837">
        <v>0</v>
      </c>
      <c r="J18" s="2832">
        <v>2138</v>
      </c>
      <c r="K18" s="1038"/>
      <c r="L18" s="533"/>
      <c r="M18" s="533"/>
    </row>
    <row r="19" spans="1:14" ht="17.850000000000001" customHeight="1" thickBot="1">
      <c r="A19" s="1543" t="s">
        <v>1393</v>
      </c>
      <c r="B19" s="1544">
        <v>32385</v>
      </c>
      <c r="C19" s="1545">
        <v>17410</v>
      </c>
      <c r="D19" s="1546">
        <v>9457</v>
      </c>
      <c r="E19" s="1545">
        <v>7134</v>
      </c>
      <c r="F19" s="1546">
        <v>2408</v>
      </c>
      <c r="G19" s="1545">
        <v>1523</v>
      </c>
      <c r="H19" s="1546">
        <v>325</v>
      </c>
      <c r="I19" s="1547">
        <v>270</v>
      </c>
      <c r="J19" s="1548">
        <v>70912</v>
      </c>
      <c r="K19" s="1038"/>
      <c r="L19" s="533"/>
      <c r="M19" s="533"/>
    </row>
    <row r="20" spans="1:14" ht="17.850000000000001" customHeight="1">
      <c r="A20" s="1798"/>
      <c r="B20" s="1799"/>
      <c r="C20" s="1799"/>
      <c r="D20" s="1799"/>
      <c r="E20" s="1799"/>
      <c r="F20" s="1799"/>
      <c r="G20" s="1799"/>
      <c r="H20" s="1799"/>
      <c r="I20" s="1799"/>
      <c r="J20" s="1800"/>
      <c r="K20" s="1038"/>
      <c r="L20" s="533"/>
      <c r="M20" s="533"/>
    </row>
    <row r="21" spans="1:14" ht="17.850000000000001" customHeight="1">
      <c r="A21" s="1801"/>
      <c r="B21" s="1802"/>
      <c r="C21" s="1802"/>
      <c r="D21" s="1802"/>
      <c r="E21" s="1802"/>
      <c r="F21" s="1802"/>
      <c r="G21" s="1802"/>
      <c r="H21" s="1802"/>
      <c r="I21" s="1802"/>
      <c r="J21" s="1803"/>
      <c r="K21" s="1038"/>
      <c r="L21" s="533"/>
      <c r="M21" s="533"/>
    </row>
    <row r="22" spans="1:14" ht="16.5" customHeight="1">
      <c r="A22" s="3240" t="s">
        <v>498</v>
      </c>
      <c r="B22" s="3241"/>
      <c r="C22" s="3241"/>
      <c r="D22" s="3241"/>
      <c r="E22" s="3241"/>
      <c r="F22" s="3241"/>
      <c r="G22" s="3241"/>
      <c r="H22" s="3241"/>
      <c r="I22" s="3241"/>
      <c r="J22" s="3242"/>
      <c r="K22" s="1038"/>
      <c r="L22" s="533"/>
      <c r="M22" s="533"/>
    </row>
    <row r="23" spans="1:14" ht="16.5" customHeight="1" thickBot="1">
      <c r="A23" s="3243" t="s">
        <v>1396</v>
      </c>
      <c r="B23" s="3244"/>
      <c r="C23" s="3244"/>
      <c r="D23" s="3244"/>
      <c r="E23" s="3244"/>
      <c r="F23" s="3244"/>
      <c r="G23" s="3244"/>
      <c r="H23" s="3244"/>
      <c r="I23" s="3244"/>
      <c r="J23" s="3245"/>
      <c r="K23" s="1035"/>
    </row>
    <row r="24" spans="1:14" ht="16.5" customHeight="1" thickBot="1">
      <c r="A24" s="1771" t="s">
        <v>1351</v>
      </c>
      <c r="B24" s="3246" t="s">
        <v>217</v>
      </c>
      <c r="C24" s="3247"/>
      <c r="D24" s="3248" t="s">
        <v>218</v>
      </c>
      <c r="E24" s="3249"/>
      <c r="F24" s="3250" t="s">
        <v>1021</v>
      </c>
      <c r="G24" s="3251"/>
      <c r="H24" s="3252" t="s">
        <v>1352</v>
      </c>
      <c r="I24" s="3253"/>
      <c r="J24" s="1772" t="s">
        <v>1353</v>
      </c>
    </row>
    <row r="25" spans="1:14" ht="16.5" customHeight="1" thickBot="1">
      <c r="A25" s="1773"/>
      <c r="B25" s="1774" t="s">
        <v>226</v>
      </c>
      <c r="C25" s="1775" t="s">
        <v>227</v>
      </c>
      <c r="D25" s="1774" t="s">
        <v>226</v>
      </c>
      <c r="E25" s="1775" t="s">
        <v>227</v>
      </c>
      <c r="F25" s="1774" t="s">
        <v>226</v>
      </c>
      <c r="G25" s="1775" t="s">
        <v>227</v>
      </c>
      <c r="H25" s="1774" t="s">
        <v>226</v>
      </c>
      <c r="I25" s="1776" t="s">
        <v>227</v>
      </c>
      <c r="J25" s="1777"/>
      <c r="K25" s="513"/>
      <c r="L25" s="513"/>
      <c r="M25" s="513"/>
    </row>
    <row r="26" spans="1:14" ht="16.5" customHeight="1">
      <c r="A26" s="1778" t="s">
        <v>1397</v>
      </c>
      <c r="B26" s="1779">
        <v>2429</v>
      </c>
      <c r="C26" s="1779">
        <v>5352</v>
      </c>
      <c r="D26" s="1779">
        <v>1582</v>
      </c>
      <c r="E26" s="1779">
        <v>3413</v>
      </c>
      <c r="F26" s="1780">
        <v>872</v>
      </c>
      <c r="G26" s="1781">
        <v>696</v>
      </c>
      <c r="H26" s="1779">
        <v>46</v>
      </c>
      <c r="I26" s="1782">
        <v>40</v>
      </c>
      <c r="J26" s="2838">
        <v>14430</v>
      </c>
      <c r="K26" s="513"/>
      <c r="L26" s="513"/>
      <c r="M26" s="513"/>
    </row>
    <row r="27" spans="1:14" ht="24">
      <c r="A27" s="1778" t="s">
        <v>1398</v>
      </c>
      <c r="B27" s="1779">
        <v>12700</v>
      </c>
      <c r="C27" s="1781">
        <v>6148</v>
      </c>
      <c r="D27" s="1779">
        <v>3894</v>
      </c>
      <c r="E27" s="1781">
        <v>1261</v>
      </c>
      <c r="F27" s="1779">
        <v>270</v>
      </c>
      <c r="G27" s="1781">
        <v>59</v>
      </c>
      <c r="H27" s="1779">
        <v>261</v>
      </c>
      <c r="I27" s="1782">
        <v>216</v>
      </c>
      <c r="J27" s="1783">
        <v>24809</v>
      </c>
      <c r="K27" s="630" t="s">
        <v>1389</v>
      </c>
      <c r="L27" s="630"/>
      <c r="M27" s="630"/>
      <c r="N27" s="1036" t="s">
        <v>1390</v>
      </c>
    </row>
    <row r="28" spans="1:14">
      <c r="A28" s="1778" t="s">
        <v>1399</v>
      </c>
      <c r="B28" s="1779">
        <v>16267</v>
      </c>
      <c r="C28" s="1781">
        <v>4221</v>
      </c>
      <c r="D28" s="1779">
        <v>3133</v>
      </c>
      <c r="E28" s="1781">
        <v>1294</v>
      </c>
      <c r="F28" s="1779">
        <v>1323</v>
      </c>
      <c r="G28" s="1781">
        <v>600</v>
      </c>
      <c r="H28" s="1779" t="s">
        <v>1400</v>
      </c>
      <c r="I28" s="1782" t="s">
        <v>1400</v>
      </c>
      <c r="J28" s="1783">
        <v>26838</v>
      </c>
      <c r="K28" s="630" t="s">
        <v>1391</v>
      </c>
      <c r="L28" s="630"/>
      <c r="M28" s="630"/>
      <c r="N28" s="630"/>
    </row>
    <row r="29" spans="1:14" ht="15.75" thickBot="1">
      <c r="A29" s="1778" t="s">
        <v>1401</v>
      </c>
      <c r="B29" s="1779">
        <v>790</v>
      </c>
      <c r="C29" s="1781">
        <v>595</v>
      </c>
      <c r="D29" s="1779">
        <v>286</v>
      </c>
      <c r="E29" s="1781">
        <v>325</v>
      </c>
      <c r="F29" s="1779" t="s">
        <v>1400</v>
      </c>
      <c r="G29" s="1781" t="s">
        <v>1400</v>
      </c>
      <c r="H29" s="1779" t="s">
        <v>1400</v>
      </c>
      <c r="I29" s="1782" t="s">
        <v>1400</v>
      </c>
      <c r="J29" s="1783">
        <v>1996</v>
      </c>
      <c r="K29" s="630" t="s">
        <v>1392</v>
      </c>
      <c r="L29" s="630"/>
      <c r="M29" s="630"/>
      <c r="N29" s="630" t="s">
        <v>1390</v>
      </c>
    </row>
    <row r="30" spans="1:14" ht="15.75" thickBot="1">
      <c r="A30" s="1784" t="s">
        <v>1402</v>
      </c>
      <c r="B30" s="1785">
        <v>32186</v>
      </c>
      <c r="C30" s="1786">
        <v>16316</v>
      </c>
      <c r="D30" s="1785">
        <v>8895</v>
      </c>
      <c r="E30" s="1786">
        <v>6293</v>
      </c>
      <c r="F30" s="1785">
        <v>2465</v>
      </c>
      <c r="G30" s="1786">
        <v>1355</v>
      </c>
      <c r="H30" s="1785">
        <v>307</v>
      </c>
      <c r="I30" s="1787">
        <v>256</v>
      </c>
      <c r="J30" s="1788">
        <v>68073</v>
      </c>
      <c r="K30" s="630"/>
      <c r="L30" s="630"/>
      <c r="M30" s="630"/>
      <c r="N30" s="630"/>
    </row>
    <row r="31" spans="1:14" ht="21">
      <c r="A31" s="3254" t="s">
        <v>498</v>
      </c>
      <c r="B31" s="3255"/>
      <c r="C31" s="3255"/>
      <c r="D31" s="3255"/>
      <c r="E31" s="3255"/>
      <c r="F31" s="3255"/>
      <c r="G31" s="3255"/>
      <c r="H31" s="3255"/>
      <c r="I31" s="3255"/>
      <c r="J31" s="3256"/>
      <c r="K31" s="1038" t="str">
        <f>'GC Table 3 - Sch Teach Stud'!P21</f>
        <v>Totals</v>
      </c>
      <c r="L31" s="533" t="s">
        <v>1394</v>
      </c>
      <c r="M31" s="533"/>
    </row>
    <row r="32" spans="1:14" ht="19.5" thickBot="1">
      <c r="A32" s="3257" t="s">
        <v>1403</v>
      </c>
      <c r="B32" s="3258"/>
      <c r="C32" s="3258"/>
      <c r="D32" s="3258"/>
      <c r="E32" s="3258"/>
      <c r="F32" s="3258"/>
      <c r="G32" s="3258"/>
      <c r="H32" s="3258"/>
      <c r="I32" s="3258"/>
      <c r="J32" s="3259"/>
    </row>
    <row r="33" spans="1:14" ht="15.75" thickBot="1">
      <c r="A33" s="1532" t="s">
        <v>1351</v>
      </c>
      <c r="B33" s="3260" t="s">
        <v>217</v>
      </c>
      <c r="C33" s="3261"/>
      <c r="D33" s="3262" t="s">
        <v>218</v>
      </c>
      <c r="E33" s="3263"/>
      <c r="F33" s="3264" t="s">
        <v>1021</v>
      </c>
      <c r="G33" s="3265"/>
      <c r="H33" s="3266" t="s">
        <v>1352</v>
      </c>
      <c r="I33" s="3267"/>
      <c r="J33" s="1533" t="s">
        <v>1353</v>
      </c>
    </row>
    <row r="34" spans="1:14" ht="15.75" thickBot="1">
      <c r="A34" s="1205"/>
      <c r="B34" s="1534" t="s">
        <v>226</v>
      </c>
      <c r="C34" s="1535" t="s">
        <v>227</v>
      </c>
      <c r="D34" s="1534" t="s">
        <v>226</v>
      </c>
      <c r="E34" s="1535" t="s">
        <v>227</v>
      </c>
      <c r="F34" s="1534" t="s">
        <v>226</v>
      </c>
      <c r="G34" s="1535" t="s">
        <v>227</v>
      </c>
      <c r="H34" s="1534" t="s">
        <v>226</v>
      </c>
      <c r="I34" s="1536" t="s">
        <v>227</v>
      </c>
      <c r="J34" s="1537"/>
    </row>
    <row r="35" spans="1:14">
      <c r="A35" s="1538" t="s">
        <v>935</v>
      </c>
      <c r="B35" s="1539" t="str">
        <f>'[4]GC Table 8 - Primary'!B29</f>
        <v>AUC</v>
      </c>
      <c r="C35" s="1539">
        <f>'[4]GC Table 8 - Primary'!B30</f>
        <v>43</v>
      </c>
      <c r="D35" s="1539">
        <f>'[4]GC Table 6 - Secondary'!B31</f>
        <v>42004</v>
      </c>
      <c r="E35" s="1539">
        <f>'[4]GC Table 6 - Secondary'!B32</f>
        <v>0</v>
      </c>
      <c r="F35" s="1540">
        <f>'[4]GC Table 4 - Tertiary'!B23</f>
        <v>142</v>
      </c>
      <c r="G35" s="1541">
        <f>'[4]GC Table 4 - Tertiary'!B24</f>
        <v>457</v>
      </c>
      <c r="H35" s="1540">
        <f>'[4]GC Table 5 - Worker Training'!B29</f>
        <v>33</v>
      </c>
      <c r="I35" s="1542">
        <f>'[4]GC Table 5 - Worker Training'!B30</f>
        <v>0</v>
      </c>
      <c r="J35" s="2832">
        <f>SUM(B35:I35)</f>
        <v>42679</v>
      </c>
      <c r="K35" s="513"/>
      <c r="L35" s="513"/>
      <c r="M35" s="513"/>
    </row>
    <row r="36" spans="1:14">
      <c r="A36" s="2833" t="s">
        <v>936</v>
      </c>
      <c r="B36" s="2834" t="str">
        <f>'[4]GC Table 8 - Primary'!E29</f>
        <v>TPUM</v>
      </c>
      <c r="C36" s="2835">
        <f>'[4]GC Table 8 - Primary'!E30</f>
        <v>131</v>
      </c>
      <c r="D36" s="2836">
        <f>'[4]GC Table 6 - Secondary'!E31</f>
        <v>0</v>
      </c>
      <c r="E36" s="2835">
        <f>'[4]GC Table 6 - Secondary'!E32</f>
        <v>0</v>
      </c>
      <c r="F36" s="2836">
        <f>'[4]GC Table 4 - Tertiary'!C23</f>
        <v>0</v>
      </c>
      <c r="G36" s="2835">
        <f>'[4]GC Table 4 - Tertiary'!C24</f>
        <v>0</v>
      </c>
      <c r="H36" s="2836">
        <f>'[4]GC Table 5 - Worker Training'!E29</f>
        <v>132</v>
      </c>
      <c r="I36" s="2837">
        <f>'[4]GC Table 5 - Worker Training'!E30</f>
        <v>0</v>
      </c>
      <c r="J36" s="2832">
        <f t="shared" ref="J36:J38" si="1">SUM(B36:I36)</f>
        <v>263</v>
      </c>
      <c r="K36" s="513"/>
      <c r="L36" s="513"/>
      <c r="M36" s="513"/>
    </row>
    <row r="37" spans="1:14">
      <c r="A37" s="2833" t="s">
        <v>505</v>
      </c>
      <c r="B37" s="2834" t="str">
        <f>'[4]GC Table 8 - Primary'!D29</f>
        <v>PNGUM</v>
      </c>
      <c r="C37" s="2835">
        <f>'[4]GC Table 8 - Primary'!D30</f>
        <v>116</v>
      </c>
      <c r="D37" s="2836">
        <f>'[4]GC Table 6 - Secondary'!D31</f>
        <v>0</v>
      </c>
      <c r="E37" s="2835">
        <f>'[4]GC Table 6 - Secondary'!D32</f>
        <v>0</v>
      </c>
      <c r="F37" s="2836">
        <f>'[4]GC Table 4 - Tertiary'!D23+'[4]GC Table 4 - Tertiary'!E23</f>
        <v>0</v>
      </c>
      <c r="G37" s="2835">
        <f>'[4]GC Table 4 - Tertiary'!D24+'[4]GC Table 4 - Tertiary'!E24</f>
        <v>213</v>
      </c>
      <c r="H37" s="2836">
        <f>'[4]GC Table 5 - Worker Training'!D29</f>
        <v>0</v>
      </c>
      <c r="I37" s="2837">
        <f>'[4]GC Table 5 - Worker Training'!D30</f>
        <v>0</v>
      </c>
      <c r="J37" s="2832">
        <f t="shared" si="1"/>
        <v>329</v>
      </c>
      <c r="K37" s="630" t="s">
        <v>1389</v>
      </c>
      <c r="L37" s="630"/>
      <c r="M37" s="630"/>
      <c r="N37" s="630"/>
    </row>
    <row r="38" spans="1:14" ht="15.75" thickBot="1">
      <c r="A38" s="2833" t="s">
        <v>1354</v>
      </c>
      <c r="B38" s="2834" t="str">
        <f>'[4]GC Table 8 - Primary'!C29</f>
        <v>NZPUC</v>
      </c>
      <c r="C38" s="2835">
        <f>'[4]GC Table 8 - Primary'!C30</f>
        <v>18</v>
      </c>
      <c r="D38" s="2836">
        <f>'[4]GC Table 6 - Secondary'!C31</f>
        <v>0</v>
      </c>
      <c r="E38" s="2835">
        <f>'[4]GC Table 6 - Secondary'!C32</f>
        <v>0</v>
      </c>
      <c r="F38" s="2836">
        <f>'[4]GC Table 4 - Tertiary'!G31</f>
        <v>0</v>
      </c>
      <c r="G38" s="2835">
        <f>'[4]GC Table 4 - Tertiary'!G31</f>
        <v>0</v>
      </c>
      <c r="H38" s="2836">
        <f>'[4]GC Table 5 - Worker Training'!G29</f>
        <v>0</v>
      </c>
      <c r="I38" s="2837">
        <f>'[4]GC Table 5 - Worker Training'!G30</f>
        <v>0</v>
      </c>
      <c r="J38" s="2832">
        <f t="shared" si="1"/>
        <v>18</v>
      </c>
      <c r="K38" s="630" t="s">
        <v>1391</v>
      </c>
      <c r="L38" s="630"/>
      <c r="M38" s="630"/>
      <c r="N38" s="630"/>
    </row>
    <row r="39" spans="1:14" ht="15.75" thickBot="1">
      <c r="A39" s="1543" t="s">
        <v>1393</v>
      </c>
      <c r="B39" s="1544">
        <f t="shared" ref="B39:I39" si="2">SUM(B35:B38)</f>
        <v>0</v>
      </c>
      <c r="C39" s="1545">
        <f t="shared" si="2"/>
        <v>308</v>
      </c>
      <c r="D39" s="1546">
        <f t="shared" si="2"/>
        <v>42004</v>
      </c>
      <c r="E39" s="1545">
        <f t="shared" si="2"/>
        <v>0</v>
      </c>
      <c r="F39" s="1546">
        <f t="shared" si="2"/>
        <v>142</v>
      </c>
      <c r="G39" s="1545">
        <f t="shared" si="2"/>
        <v>670</v>
      </c>
      <c r="H39" s="1546">
        <f t="shared" si="2"/>
        <v>165</v>
      </c>
      <c r="I39" s="1547">
        <f t="shared" si="2"/>
        <v>0</v>
      </c>
      <c r="J39" s="1548">
        <f>SUM(B39:I39)</f>
        <v>43289</v>
      </c>
      <c r="K39" s="630" t="s">
        <v>1392</v>
      </c>
      <c r="L39" s="630"/>
      <c r="M39" s="630"/>
      <c r="N39" s="630"/>
    </row>
    <row r="40" spans="1:14" ht="15.75" thickBot="1">
      <c r="A40" s="1549"/>
      <c r="B40" s="1550"/>
      <c r="C40" s="1550"/>
      <c r="D40" s="1550"/>
      <c r="E40" s="1550"/>
      <c r="F40" s="1550"/>
      <c r="G40" s="1550"/>
      <c r="H40" s="1550"/>
      <c r="I40" s="1550"/>
      <c r="J40" s="1551"/>
      <c r="K40" s="630"/>
      <c r="L40" s="630"/>
      <c r="M40" s="630"/>
      <c r="N40" s="630"/>
    </row>
    <row r="41" spans="1:14" ht="21">
      <c r="A41" s="3254" t="s">
        <v>498</v>
      </c>
      <c r="B41" s="3255"/>
      <c r="C41" s="3255"/>
      <c r="D41" s="3255"/>
      <c r="E41" s="3255"/>
      <c r="F41" s="3255"/>
      <c r="G41" s="3255"/>
      <c r="H41" s="3255"/>
      <c r="I41" s="3255"/>
      <c r="J41" s="3256"/>
      <c r="K41" s="1037">
        <v>61335</v>
      </c>
      <c r="L41" s="513"/>
      <c r="M41" s="513"/>
    </row>
    <row r="42" spans="1:14" ht="19.5" thickBot="1">
      <c r="A42" s="3257" t="s">
        <v>1404</v>
      </c>
      <c r="B42" s="3258"/>
      <c r="C42" s="3258"/>
      <c r="D42" s="3258"/>
      <c r="E42" s="3258"/>
      <c r="F42" s="3258"/>
      <c r="G42" s="3258"/>
      <c r="H42" s="3258"/>
      <c r="I42" s="3258"/>
      <c r="J42" s="3259"/>
      <c r="K42" s="513"/>
      <c r="L42" s="513"/>
      <c r="M42" s="513"/>
    </row>
    <row r="43" spans="1:14" ht="15.75" thickBot="1">
      <c r="A43" s="1532" t="s">
        <v>1351</v>
      </c>
      <c r="B43" s="3260" t="s">
        <v>217</v>
      </c>
      <c r="C43" s="3261"/>
      <c r="D43" s="3262" t="s">
        <v>218</v>
      </c>
      <c r="E43" s="3263"/>
      <c r="F43" s="3264" t="s">
        <v>1021</v>
      </c>
      <c r="G43" s="3265"/>
      <c r="H43" s="3266" t="s">
        <v>1352</v>
      </c>
      <c r="I43" s="3267"/>
      <c r="J43" s="1533" t="s">
        <v>1353</v>
      </c>
      <c r="K43" s="513"/>
      <c r="L43" s="513"/>
      <c r="M43" s="513"/>
    </row>
    <row r="44" spans="1:14" ht="15.75" thickBot="1">
      <c r="A44" s="1205"/>
      <c r="B44" s="1534" t="s">
        <v>226</v>
      </c>
      <c r="C44" s="1535" t="s">
        <v>227</v>
      </c>
      <c r="D44" s="1534" t="s">
        <v>226</v>
      </c>
      <c r="E44" s="1535" t="s">
        <v>227</v>
      </c>
      <c r="F44" s="1534" t="s">
        <v>226</v>
      </c>
      <c r="G44" s="1535" t="s">
        <v>227</v>
      </c>
      <c r="H44" s="1534" t="s">
        <v>226</v>
      </c>
      <c r="I44" s="1536" t="s">
        <v>227</v>
      </c>
      <c r="J44" s="1537"/>
    </row>
    <row r="45" spans="1:14">
      <c r="A45" s="1538" t="s">
        <v>935</v>
      </c>
      <c r="B45" s="1539">
        <v>2295</v>
      </c>
      <c r="C45" s="1539">
        <v>4974</v>
      </c>
      <c r="D45" s="1539">
        <v>1623</v>
      </c>
      <c r="E45" s="1539">
        <v>3432</v>
      </c>
      <c r="F45" s="1540">
        <v>827</v>
      </c>
      <c r="G45" s="1541">
        <v>618</v>
      </c>
      <c r="H45" s="1540">
        <v>46</v>
      </c>
      <c r="I45" s="1542">
        <v>15</v>
      </c>
      <c r="J45" s="2832">
        <v>13830</v>
      </c>
    </row>
    <row r="46" spans="1:14">
      <c r="A46" s="2833" t="s">
        <v>936</v>
      </c>
      <c r="B46" s="2834">
        <v>11853</v>
      </c>
      <c r="C46" s="2835">
        <v>4824</v>
      </c>
      <c r="D46" s="2836">
        <v>4089</v>
      </c>
      <c r="E46" s="2835">
        <v>1391</v>
      </c>
      <c r="F46" s="2836">
        <v>306</v>
      </c>
      <c r="G46" s="2835">
        <v>81</v>
      </c>
      <c r="H46" s="2836">
        <v>265</v>
      </c>
      <c r="I46" s="2837">
        <v>238</v>
      </c>
      <c r="J46" s="2832">
        <v>23047</v>
      </c>
      <c r="K46" s="513"/>
      <c r="L46" s="513"/>
      <c r="M46" s="513"/>
    </row>
    <row r="47" spans="1:14">
      <c r="A47" s="2833" t="s">
        <v>505</v>
      </c>
      <c r="B47" s="2834">
        <v>19553</v>
      </c>
      <c r="C47" s="2835">
        <v>5225</v>
      </c>
      <c r="D47" s="2836">
        <v>2916</v>
      </c>
      <c r="E47" s="2835">
        <v>976</v>
      </c>
      <c r="F47" s="2836">
        <v>1242</v>
      </c>
      <c r="G47" s="2835">
        <v>283</v>
      </c>
      <c r="H47" s="2836">
        <v>0</v>
      </c>
      <c r="I47" s="2837">
        <v>0</v>
      </c>
      <c r="J47" s="2832">
        <v>30195</v>
      </c>
      <c r="K47" s="513"/>
      <c r="L47" s="513"/>
      <c r="M47" s="513"/>
    </row>
    <row r="48" spans="1:14" ht="15.75" thickBot="1">
      <c r="A48" s="2833" t="s">
        <v>1354</v>
      </c>
      <c r="B48" s="2834">
        <v>830</v>
      </c>
      <c r="C48" s="2835">
        <v>625</v>
      </c>
      <c r="D48" s="2836">
        <v>300</v>
      </c>
      <c r="E48" s="2835">
        <v>367</v>
      </c>
      <c r="F48" s="2836">
        <v>0</v>
      </c>
      <c r="G48" s="2835">
        <v>0</v>
      </c>
      <c r="H48" s="2836">
        <v>0</v>
      </c>
      <c r="I48" s="2837">
        <v>0</v>
      </c>
      <c r="J48" s="2832">
        <v>2122</v>
      </c>
      <c r="K48" s="513" t="s">
        <v>1405</v>
      </c>
      <c r="L48" s="513"/>
      <c r="M48" s="513"/>
    </row>
    <row r="49" spans="1:13" ht="15.75" thickBot="1">
      <c r="A49" s="1543" t="s">
        <v>1393</v>
      </c>
      <c r="B49" s="1544">
        <v>34531</v>
      </c>
      <c r="C49" s="1545">
        <v>15648</v>
      </c>
      <c r="D49" s="1546">
        <v>8928</v>
      </c>
      <c r="E49" s="1545">
        <v>6166</v>
      </c>
      <c r="F49" s="1546">
        <v>2375</v>
      </c>
      <c r="G49" s="1545">
        <v>982</v>
      </c>
      <c r="H49" s="1546">
        <v>311</v>
      </c>
      <c r="I49" s="1547">
        <v>253</v>
      </c>
      <c r="J49" s="1548">
        <v>69194</v>
      </c>
      <c r="K49" s="513"/>
      <c r="L49" s="513"/>
      <c r="M49" s="513"/>
    </row>
    <row r="50" spans="1:13" ht="21.75" thickBot="1">
      <c r="A50" s="3254"/>
      <c r="B50" s="3255"/>
      <c r="C50" s="3255"/>
      <c r="D50" s="3255"/>
      <c r="E50" s="3255"/>
      <c r="F50" s="3255"/>
      <c r="G50" s="3255"/>
      <c r="H50" s="3255"/>
      <c r="I50" s="3255"/>
      <c r="J50" s="3256"/>
      <c r="K50" s="513" t="s">
        <v>1406</v>
      </c>
      <c r="L50" s="513"/>
      <c r="M50" s="513"/>
    </row>
    <row r="51" spans="1:13" ht="21">
      <c r="A51" s="3254" t="s">
        <v>498</v>
      </c>
      <c r="B51" s="3255"/>
      <c r="C51" s="3255"/>
      <c r="D51" s="3255"/>
      <c r="E51" s="3255"/>
      <c r="F51" s="3255"/>
      <c r="G51" s="3255"/>
      <c r="H51" s="3255"/>
      <c r="I51" s="3255"/>
      <c r="J51" s="3256"/>
      <c r="K51" s="513"/>
      <c r="L51" s="513"/>
      <c r="M51" s="513"/>
    </row>
    <row r="52" spans="1:13" ht="19.5" thickBot="1">
      <c r="A52" s="3229" t="s">
        <v>1407</v>
      </c>
      <c r="B52" s="3230"/>
      <c r="C52" s="3230"/>
      <c r="D52" s="3230"/>
      <c r="E52" s="3230"/>
      <c r="F52" s="3230"/>
      <c r="G52" s="3230"/>
      <c r="H52" s="3230"/>
      <c r="I52" s="3230"/>
      <c r="J52" s="3231"/>
      <c r="K52" s="513"/>
      <c r="L52" s="513"/>
      <c r="M52" s="513"/>
    </row>
    <row r="53" spans="1:13" ht="15.75" thickBot="1">
      <c r="A53" s="1532" t="s">
        <v>1351</v>
      </c>
      <c r="B53" s="3232" t="s">
        <v>217</v>
      </c>
      <c r="C53" s="3233"/>
      <c r="D53" s="3234" t="s">
        <v>218</v>
      </c>
      <c r="E53" s="3235"/>
      <c r="F53" s="3236" t="s">
        <v>1021</v>
      </c>
      <c r="G53" s="3237"/>
      <c r="H53" s="3238" t="s">
        <v>1352</v>
      </c>
      <c r="I53" s="3239"/>
      <c r="J53" s="1533" t="s">
        <v>1353</v>
      </c>
      <c r="K53" s="513"/>
      <c r="L53" s="513"/>
      <c r="M53" s="513"/>
    </row>
    <row r="54" spans="1:13" ht="15.75" thickBot="1">
      <c r="A54" s="1205"/>
      <c r="B54" s="1534" t="s">
        <v>226</v>
      </c>
      <c r="C54" s="1535" t="s">
        <v>227</v>
      </c>
      <c r="D54" s="1534" t="s">
        <v>226</v>
      </c>
      <c r="E54" s="1535" t="s">
        <v>227</v>
      </c>
      <c r="F54" s="1534" t="s">
        <v>226</v>
      </c>
      <c r="G54" s="1535" t="s">
        <v>227</v>
      </c>
      <c r="H54" s="1534" t="s">
        <v>226</v>
      </c>
      <c r="I54" s="1536" t="s">
        <v>227</v>
      </c>
      <c r="J54" s="1537"/>
    </row>
    <row r="55" spans="1:13">
      <c r="A55" s="1552" t="s">
        <v>935</v>
      </c>
      <c r="B55" s="1553">
        <v>2352</v>
      </c>
      <c r="C55" s="1553">
        <v>4853</v>
      </c>
      <c r="D55" s="1554">
        <v>1571</v>
      </c>
      <c r="E55" s="1555">
        <v>3103</v>
      </c>
      <c r="F55" s="1554">
        <v>579</v>
      </c>
      <c r="G55" s="1555">
        <v>929</v>
      </c>
      <c r="H55" s="1554">
        <v>51</v>
      </c>
      <c r="I55" s="1556">
        <v>27</v>
      </c>
      <c r="J55" s="2839">
        <v>13465</v>
      </c>
    </row>
    <row r="56" spans="1:13">
      <c r="A56" s="2840" t="s">
        <v>936</v>
      </c>
      <c r="B56" s="2841">
        <v>11491</v>
      </c>
      <c r="C56" s="2842">
        <v>4117</v>
      </c>
      <c r="D56" s="2843">
        <v>3372</v>
      </c>
      <c r="E56" s="2842">
        <v>1075</v>
      </c>
      <c r="F56" s="2843">
        <v>367</v>
      </c>
      <c r="G56" s="2842">
        <v>53</v>
      </c>
      <c r="H56" s="2843">
        <v>0</v>
      </c>
      <c r="I56" s="2844">
        <v>0</v>
      </c>
      <c r="J56" s="2839">
        <v>20475</v>
      </c>
    </row>
    <row r="57" spans="1:13">
      <c r="A57" s="2840" t="s">
        <v>505</v>
      </c>
      <c r="B57" s="2841">
        <v>15312</v>
      </c>
      <c r="C57" s="2842">
        <v>6317</v>
      </c>
      <c r="D57" s="2843">
        <v>1683</v>
      </c>
      <c r="E57" s="2842">
        <v>468</v>
      </c>
      <c r="F57" s="2843">
        <v>1169</v>
      </c>
      <c r="G57" s="2842">
        <v>425</v>
      </c>
      <c r="H57" s="2843">
        <v>0</v>
      </c>
      <c r="I57" s="2844">
        <v>0</v>
      </c>
      <c r="J57" s="2839">
        <v>25374</v>
      </c>
    </row>
    <row r="58" spans="1:13" ht="15.75" thickBot="1">
      <c r="A58" s="2845" t="s">
        <v>1354</v>
      </c>
      <c r="B58" s="2846">
        <v>814</v>
      </c>
      <c r="C58" s="2847">
        <v>565</v>
      </c>
      <c r="D58" s="2848">
        <v>308</v>
      </c>
      <c r="E58" s="2847">
        <v>334</v>
      </c>
      <c r="F58" s="2848">
        <v>0</v>
      </c>
      <c r="G58" s="2847">
        <v>0</v>
      </c>
      <c r="H58" s="2848">
        <v>0</v>
      </c>
      <c r="I58" s="2849">
        <v>0</v>
      </c>
      <c r="J58" s="2850">
        <v>2021</v>
      </c>
    </row>
    <row r="59" spans="1:13" ht="15.75" thickBot="1">
      <c r="A59" s="1543" t="s">
        <v>1393</v>
      </c>
      <c r="B59" s="1544">
        <v>29969</v>
      </c>
      <c r="C59" s="1545">
        <v>15852</v>
      </c>
      <c r="D59" s="1546">
        <v>6934</v>
      </c>
      <c r="E59" s="1545">
        <v>4980</v>
      </c>
      <c r="F59" s="1546">
        <v>2115</v>
      </c>
      <c r="G59" s="1545">
        <v>1407</v>
      </c>
      <c r="H59" s="1546">
        <v>51</v>
      </c>
      <c r="I59" s="1547">
        <v>27</v>
      </c>
      <c r="J59" s="1548">
        <v>61335</v>
      </c>
    </row>
    <row r="60" spans="1:13">
      <c r="A60" s="3268"/>
      <c r="B60" s="3269"/>
      <c r="C60" s="3269"/>
      <c r="D60" s="3269"/>
      <c r="E60" s="3269"/>
      <c r="F60" s="3269"/>
      <c r="G60" s="3269"/>
      <c r="H60" s="3269"/>
      <c r="I60" s="3269"/>
      <c r="J60" s="3270"/>
    </row>
    <row r="61" spans="1:13" ht="15.75" thickBot="1">
      <c r="A61" s="3268"/>
      <c r="B61" s="3269"/>
      <c r="C61" s="3269"/>
      <c r="D61" s="3269"/>
      <c r="E61" s="3269"/>
      <c r="F61" s="3269"/>
      <c r="G61" s="3269"/>
      <c r="H61" s="3269"/>
      <c r="I61" s="3269"/>
      <c r="J61" s="3270"/>
    </row>
    <row r="62" spans="1:13" ht="21">
      <c r="A62" s="3254" t="s">
        <v>498</v>
      </c>
      <c r="B62" s="3255"/>
      <c r="C62" s="3255"/>
      <c r="D62" s="3255"/>
      <c r="E62" s="3255"/>
      <c r="F62" s="3255"/>
      <c r="G62" s="3255"/>
      <c r="H62" s="3255"/>
      <c r="I62" s="3255"/>
      <c r="J62" s="3256"/>
    </row>
    <row r="63" spans="1:13" ht="19.5" thickBot="1">
      <c r="A63" s="3257" t="s">
        <v>1408</v>
      </c>
      <c r="B63" s="3258"/>
      <c r="C63" s="3258"/>
      <c r="D63" s="3258"/>
      <c r="E63" s="3258"/>
      <c r="F63" s="3258"/>
      <c r="G63" s="3258"/>
      <c r="H63" s="3258"/>
      <c r="I63" s="3258"/>
      <c r="J63" s="3259"/>
    </row>
    <row r="64" spans="1:13" ht="15.75" thickBot="1">
      <c r="A64" s="1532" t="s">
        <v>1351</v>
      </c>
      <c r="B64" s="3260" t="s">
        <v>217</v>
      </c>
      <c r="C64" s="3261"/>
      <c r="D64" s="3262" t="s">
        <v>218</v>
      </c>
      <c r="E64" s="3263"/>
      <c r="F64" s="3264" t="s">
        <v>1021</v>
      </c>
      <c r="G64" s="3265"/>
      <c r="H64" s="3266" t="s">
        <v>1352</v>
      </c>
      <c r="I64" s="3267"/>
      <c r="J64" s="1533" t="s">
        <v>1353</v>
      </c>
    </row>
    <row r="65" spans="1:10" ht="15.75" thickBot="1">
      <c r="A65" s="1205"/>
      <c r="B65" s="1534" t="s">
        <v>226</v>
      </c>
      <c r="C65" s="1535" t="s">
        <v>227</v>
      </c>
      <c r="D65" s="1534" t="s">
        <v>226</v>
      </c>
      <c r="E65" s="1535" t="s">
        <v>227</v>
      </c>
      <c r="F65" s="1534" t="s">
        <v>226</v>
      </c>
      <c r="G65" s="1535" t="s">
        <v>227</v>
      </c>
      <c r="H65" s="1534" t="s">
        <v>226</v>
      </c>
      <c r="I65" s="1536" t="s">
        <v>227</v>
      </c>
      <c r="J65" s="1537"/>
    </row>
    <row r="66" spans="1:10">
      <c r="A66" s="1552" t="s">
        <v>935</v>
      </c>
      <c r="B66" s="1553">
        <v>2301</v>
      </c>
      <c r="C66" s="1555">
        <v>4535</v>
      </c>
      <c r="D66" s="1554">
        <v>1634</v>
      </c>
      <c r="E66" s="1555">
        <v>3040</v>
      </c>
      <c r="F66" s="1554"/>
      <c r="G66" s="1555"/>
      <c r="H66" s="1554">
        <v>48</v>
      </c>
      <c r="I66" s="1556">
        <v>14</v>
      </c>
      <c r="J66" s="2839">
        <v>11572</v>
      </c>
    </row>
    <row r="67" spans="1:10">
      <c r="A67" s="2840" t="s">
        <v>936</v>
      </c>
      <c r="B67" s="2841">
        <v>13065</v>
      </c>
      <c r="C67" s="2842">
        <v>4220</v>
      </c>
      <c r="D67" s="2843">
        <v>4320</v>
      </c>
      <c r="E67" s="2842">
        <v>1198</v>
      </c>
      <c r="F67" s="2843">
        <v>330</v>
      </c>
      <c r="G67" s="2842">
        <v>98</v>
      </c>
      <c r="H67" s="2843">
        <v>246</v>
      </c>
      <c r="I67" s="2844">
        <v>271</v>
      </c>
      <c r="J67" s="2839">
        <v>23748</v>
      </c>
    </row>
    <row r="68" spans="1:10">
      <c r="A68" s="2840" t="s">
        <v>505</v>
      </c>
      <c r="B68" s="2841">
        <v>20017</v>
      </c>
      <c r="C68" s="2842">
        <v>5902</v>
      </c>
      <c r="D68" s="2843">
        <v>2530</v>
      </c>
      <c r="E68" s="2842">
        <v>1046</v>
      </c>
      <c r="F68" s="2843">
        <v>319</v>
      </c>
      <c r="G68" s="2842">
        <v>58</v>
      </c>
      <c r="H68" s="2843"/>
      <c r="I68" s="2844"/>
      <c r="J68" s="2839">
        <v>29872</v>
      </c>
    </row>
    <row r="69" spans="1:10">
      <c r="A69" s="2840" t="s">
        <v>1354</v>
      </c>
      <c r="B69" s="2841">
        <v>840</v>
      </c>
      <c r="C69" s="2842">
        <v>603</v>
      </c>
      <c r="D69" s="2843">
        <v>324</v>
      </c>
      <c r="E69" s="2842">
        <v>315</v>
      </c>
      <c r="F69" s="2843"/>
      <c r="G69" s="2842"/>
      <c r="H69" s="2843"/>
      <c r="I69" s="2844"/>
      <c r="J69" s="2839">
        <v>2082</v>
      </c>
    </row>
    <row r="70" spans="1:10" ht="15.75" thickBot="1">
      <c r="A70" s="2845" t="s">
        <v>1355</v>
      </c>
      <c r="B70" s="2846"/>
      <c r="C70" s="2847"/>
      <c r="D70" s="2848"/>
      <c r="E70" s="2847"/>
      <c r="F70" s="2848">
        <v>1577</v>
      </c>
      <c r="G70" s="2847">
        <v>1009</v>
      </c>
      <c r="H70" s="2848"/>
      <c r="I70" s="2849"/>
      <c r="J70" s="2850">
        <v>2586</v>
      </c>
    </row>
    <row r="71" spans="1:10" ht="15.75" thickBot="1">
      <c r="A71" s="1543" t="s">
        <v>41</v>
      </c>
      <c r="B71" s="1544">
        <v>36223</v>
      </c>
      <c r="C71" s="1545">
        <v>15260</v>
      </c>
      <c r="D71" s="1546">
        <v>8808</v>
      </c>
      <c r="E71" s="1545">
        <v>5599</v>
      </c>
      <c r="F71" s="1546">
        <v>2226</v>
      </c>
      <c r="G71" s="1545">
        <v>1165</v>
      </c>
      <c r="H71" s="1546">
        <v>294</v>
      </c>
      <c r="I71" s="1547">
        <v>285</v>
      </c>
      <c r="J71" s="2851">
        <v>69860</v>
      </c>
    </row>
  </sheetData>
  <mergeCells count="45">
    <mergeCell ref="A41:J41"/>
    <mergeCell ref="A42:J42"/>
    <mergeCell ref="B43:C43"/>
    <mergeCell ref="D43:E43"/>
    <mergeCell ref="F43:G43"/>
    <mergeCell ref="H43:I43"/>
    <mergeCell ref="A60:J60"/>
    <mergeCell ref="A61:J61"/>
    <mergeCell ref="A62:J62"/>
    <mergeCell ref="A63:J63"/>
    <mergeCell ref="B64:C64"/>
    <mergeCell ref="D64:E64"/>
    <mergeCell ref="F64:G64"/>
    <mergeCell ref="H64:I64"/>
    <mergeCell ref="A50:J50"/>
    <mergeCell ref="A51:J51"/>
    <mergeCell ref="A52:J52"/>
    <mergeCell ref="B53:C53"/>
    <mergeCell ref="D53:E53"/>
    <mergeCell ref="F53:G53"/>
    <mergeCell ref="H53:I53"/>
    <mergeCell ref="A1:J1"/>
    <mergeCell ref="A2:J2"/>
    <mergeCell ref="B3:C3"/>
    <mergeCell ref="D3:E3"/>
    <mergeCell ref="F3:G3"/>
    <mergeCell ref="H3:I3"/>
    <mergeCell ref="A31:J31"/>
    <mergeCell ref="A32:J32"/>
    <mergeCell ref="B33:C33"/>
    <mergeCell ref="D33:E33"/>
    <mergeCell ref="F33:G33"/>
    <mergeCell ref="H33:I33"/>
    <mergeCell ref="A22:J22"/>
    <mergeCell ref="A23:J23"/>
    <mergeCell ref="B24:C24"/>
    <mergeCell ref="D24:E24"/>
    <mergeCell ref="F24:G24"/>
    <mergeCell ref="H24:I24"/>
    <mergeCell ref="A11:J11"/>
    <mergeCell ref="A12:J12"/>
    <mergeCell ref="B13:C13"/>
    <mergeCell ref="D13:E13"/>
    <mergeCell ref="F13:G13"/>
    <mergeCell ref="H13:I13"/>
  </mergeCells>
  <printOptions horizontalCentered="1"/>
  <pageMargins left="0.31496062992125984" right="0.31496062992125984" top="0.39370078740157483" bottom="0.23622047244094491" header="0.19685039370078741" footer="0.15748031496062992"/>
  <pageSetup paperSize="8" orientation="portrait" r:id="rId1"/>
  <headerFooter>
    <oddHeader>&amp;L&amp;A&amp;R&amp;6&amp;P of &amp;N</oddHead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FF"/>
  </sheetPr>
  <dimension ref="A1:XFD23"/>
  <sheetViews>
    <sheetView view="pageBreakPreview" zoomScaleSheetLayoutView="100" workbookViewId="0">
      <selection activeCell="B23" sqref="B23"/>
    </sheetView>
  </sheetViews>
  <sheetFormatPr defaultColWidth="8.85546875" defaultRowHeight="27.6" customHeight="1"/>
  <cols>
    <col min="1" max="1" width="6.5703125" style="424" customWidth="1"/>
    <col min="2" max="16" width="8.42578125" style="424" customWidth="1"/>
    <col min="17" max="256" width="8.85546875" style="424"/>
    <col min="257" max="257" width="9.85546875" style="424" customWidth="1"/>
    <col min="258" max="261" width="8.42578125" style="424" customWidth="1"/>
    <col min="262" max="267" width="8.5703125" style="424" customWidth="1"/>
    <col min="268" max="268" width="9" style="424" customWidth="1"/>
    <col min="269" max="271" width="8.5703125" style="424" customWidth="1"/>
    <col min="272" max="272" width="9.42578125" style="424" customWidth="1"/>
    <col min="273" max="512" width="8.85546875" style="424"/>
    <col min="513" max="513" width="9.85546875" style="424" customWidth="1"/>
    <col min="514" max="517" width="8.42578125" style="424" customWidth="1"/>
    <col min="518" max="523" width="8.5703125" style="424" customWidth="1"/>
    <col min="524" max="524" width="9" style="424" customWidth="1"/>
    <col min="525" max="527" width="8.5703125" style="424" customWidth="1"/>
    <col min="528" max="528" width="9.42578125" style="424" customWidth="1"/>
    <col min="529" max="768" width="8.85546875" style="424"/>
    <col min="769" max="769" width="9.85546875" style="424" customWidth="1"/>
    <col min="770" max="773" width="8.42578125" style="424" customWidth="1"/>
    <col min="774" max="779" width="8.5703125" style="424" customWidth="1"/>
    <col min="780" max="780" width="9" style="424" customWidth="1"/>
    <col min="781" max="783" width="8.5703125" style="424" customWidth="1"/>
    <col min="784" max="784" width="9.42578125" style="424" customWidth="1"/>
    <col min="785" max="1024" width="8.85546875" style="424"/>
    <col min="1025" max="1025" width="9.85546875" style="424" customWidth="1"/>
    <col min="1026" max="1029" width="8.42578125" style="424" customWidth="1"/>
    <col min="1030" max="1035" width="8.5703125" style="424" customWidth="1"/>
    <col min="1036" max="1036" width="9" style="424" customWidth="1"/>
    <col min="1037" max="1039" width="8.5703125" style="424" customWidth="1"/>
    <col min="1040" max="1040" width="9.42578125" style="424" customWidth="1"/>
    <col min="1041" max="1280" width="8.85546875" style="424"/>
    <col min="1281" max="1281" width="9.85546875" style="424" customWidth="1"/>
    <col min="1282" max="1285" width="8.42578125" style="424" customWidth="1"/>
    <col min="1286" max="1291" width="8.5703125" style="424" customWidth="1"/>
    <col min="1292" max="1292" width="9" style="424" customWidth="1"/>
    <col min="1293" max="1295" width="8.5703125" style="424" customWidth="1"/>
    <col min="1296" max="1296" width="9.42578125" style="424" customWidth="1"/>
    <col min="1297" max="1536" width="8.85546875" style="424"/>
    <col min="1537" max="1537" width="9.85546875" style="424" customWidth="1"/>
    <col min="1538" max="1541" width="8.42578125" style="424" customWidth="1"/>
    <col min="1542" max="1547" width="8.5703125" style="424" customWidth="1"/>
    <col min="1548" max="1548" width="9" style="424" customWidth="1"/>
    <col min="1549" max="1551" width="8.5703125" style="424" customWidth="1"/>
    <col min="1552" max="1552" width="9.42578125" style="424" customWidth="1"/>
    <col min="1553" max="1792" width="8.85546875" style="424"/>
    <col min="1793" max="1793" width="9.85546875" style="424" customWidth="1"/>
    <col min="1794" max="1797" width="8.42578125" style="424" customWidth="1"/>
    <col min="1798" max="1803" width="8.5703125" style="424" customWidth="1"/>
    <col min="1804" max="1804" width="9" style="424" customWidth="1"/>
    <col min="1805" max="1807" width="8.5703125" style="424" customWidth="1"/>
    <col min="1808" max="1808" width="9.42578125" style="424" customWidth="1"/>
    <col min="1809" max="2048" width="8.85546875" style="424"/>
    <col min="2049" max="2049" width="9.85546875" style="424" customWidth="1"/>
    <col min="2050" max="2053" width="8.42578125" style="424" customWidth="1"/>
    <col min="2054" max="2059" width="8.5703125" style="424" customWidth="1"/>
    <col min="2060" max="2060" width="9" style="424" customWidth="1"/>
    <col min="2061" max="2063" width="8.5703125" style="424" customWidth="1"/>
    <col min="2064" max="2064" width="9.42578125" style="424" customWidth="1"/>
    <col min="2065" max="2304" width="8.85546875" style="424"/>
    <col min="2305" max="2305" width="9.85546875" style="424" customWidth="1"/>
    <col min="2306" max="2309" width="8.42578125" style="424" customWidth="1"/>
    <col min="2310" max="2315" width="8.5703125" style="424" customWidth="1"/>
    <col min="2316" max="2316" width="9" style="424" customWidth="1"/>
    <col min="2317" max="2319" width="8.5703125" style="424" customWidth="1"/>
    <col min="2320" max="2320" width="9.42578125" style="424" customWidth="1"/>
    <col min="2321" max="2560" width="8.85546875" style="424"/>
    <col min="2561" max="2561" width="9.85546875" style="424" customWidth="1"/>
    <col min="2562" max="2565" width="8.42578125" style="424" customWidth="1"/>
    <col min="2566" max="2571" width="8.5703125" style="424" customWidth="1"/>
    <col min="2572" max="2572" width="9" style="424" customWidth="1"/>
    <col min="2573" max="2575" width="8.5703125" style="424" customWidth="1"/>
    <col min="2576" max="2576" width="9.42578125" style="424" customWidth="1"/>
    <col min="2577" max="2816" width="8.85546875" style="424"/>
    <col min="2817" max="2817" width="9.85546875" style="424" customWidth="1"/>
    <col min="2818" max="2821" width="8.42578125" style="424" customWidth="1"/>
    <col min="2822" max="2827" width="8.5703125" style="424" customWidth="1"/>
    <col min="2828" max="2828" width="9" style="424" customWidth="1"/>
    <col min="2829" max="2831" width="8.5703125" style="424" customWidth="1"/>
    <col min="2832" max="2832" width="9.42578125" style="424" customWidth="1"/>
    <col min="2833" max="3072" width="8.85546875" style="424"/>
    <col min="3073" max="3073" width="9.85546875" style="424" customWidth="1"/>
    <col min="3074" max="3077" width="8.42578125" style="424" customWidth="1"/>
    <col min="3078" max="3083" width="8.5703125" style="424" customWidth="1"/>
    <col min="3084" max="3084" width="9" style="424" customWidth="1"/>
    <col min="3085" max="3087" width="8.5703125" style="424" customWidth="1"/>
    <col min="3088" max="3088" width="9.42578125" style="424" customWidth="1"/>
    <col min="3089" max="3328" width="8.85546875" style="424"/>
    <col min="3329" max="3329" width="9.85546875" style="424" customWidth="1"/>
    <col min="3330" max="3333" width="8.42578125" style="424" customWidth="1"/>
    <col min="3334" max="3339" width="8.5703125" style="424" customWidth="1"/>
    <col min="3340" max="3340" width="9" style="424" customWidth="1"/>
    <col min="3341" max="3343" width="8.5703125" style="424" customWidth="1"/>
    <col min="3344" max="3344" width="9.42578125" style="424" customWidth="1"/>
    <col min="3345" max="3584" width="8.85546875" style="424"/>
    <col min="3585" max="3585" width="9.85546875" style="424" customWidth="1"/>
    <col min="3586" max="3589" width="8.42578125" style="424" customWidth="1"/>
    <col min="3590" max="3595" width="8.5703125" style="424" customWidth="1"/>
    <col min="3596" max="3596" width="9" style="424" customWidth="1"/>
    <col min="3597" max="3599" width="8.5703125" style="424" customWidth="1"/>
    <col min="3600" max="3600" width="9.42578125" style="424" customWidth="1"/>
    <col min="3601" max="3840" width="8.85546875" style="424"/>
    <col min="3841" max="3841" width="9.85546875" style="424" customWidth="1"/>
    <col min="3842" max="3845" width="8.42578125" style="424" customWidth="1"/>
    <col min="3846" max="3851" width="8.5703125" style="424" customWidth="1"/>
    <col min="3852" max="3852" width="9" style="424" customWidth="1"/>
    <col min="3853" max="3855" width="8.5703125" style="424" customWidth="1"/>
    <col min="3856" max="3856" width="9.42578125" style="424" customWidth="1"/>
    <col min="3857" max="4096" width="8.85546875" style="424"/>
    <col min="4097" max="4097" width="9.85546875" style="424" customWidth="1"/>
    <col min="4098" max="4101" width="8.42578125" style="424" customWidth="1"/>
    <col min="4102" max="4107" width="8.5703125" style="424" customWidth="1"/>
    <col min="4108" max="4108" width="9" style="424" customWidth="1"/>
    <col min="4109" max="4111" width="8.5703125" style="424" customWidth="1"/>
    <col min="4112" max="4112" width="9.42578125" style="424" customWidth="1"/>
    <col min="4113" max="4352" width="8.85546875" style="424"/>
    <col min="4353" max="4353" width="9.85546875" style="424" customWidth="1"/>
    <col min="4354" max="4357" width="8.42578125" style="424" customWidth="1"/>
    <col min="4358" max="4363" width="8.5703125" style="424" customWidth="1"/>
    <col min="4364" max="4364" width="9" style="424" customWidth="1"/>
    <col min="4365" max="4367" width="8.5703125" style="424" customWidth="1"/>
    <col min="4368" max="4368" width="9.42578125" style="424" customWidth="1"/>
    <col min="4369" max="4608" width="8.85546875" style="424"/>
    <col min="4609" max="4609" width="9.85546875" style="424" customWidth="1"/>
    <col min="4610" max="4613" width="8.42578125" style="424" customWidth="1"/>
    <col min="4614" max="4619" width="8.5703125" style="424" customWidth="1"/>
    <col min="4620" max="4620" width="9" style="424" customWidth="1"/>
    <col min="4621" max="4623" width="8.5703125" style="424" customWidth="1"/>
    <col min="4624" max="4624" width="9.42578125" style="424" customWidth="1"/>
    <col min="4625" max="4864" width="8.85546875" style="424"/>
    <col min="4865" max="4865" width="9.85546875" style="424" customWidth="1"/>
    <col min="4866" max="4869" width="8.42578125" style="424" customWidth="1"/>
    <col min="4870" max="4875" width="8.5703125" style="424" customWidth="1"/>
    <col min="4876" max="4876" width="9" style="424" customWidth="1"/>
    <col min="4877" max="4879" width="8.5703125" style="424" customWidth="1"/>
    <col min="4880" max="4880" width="9.42578125" style="424" customWidth="1"/>
    <col min="4881" max="5120" width="8.85546875" style="424"/>
    <col min="5121" max="5121" width="9.85546875" style="424" customWidth="1"/>
    <col min="5122" max="5125" width="8.42578125" style="424" customWidth="1"/>
    <col min="5126" max="5131" width="8.5703125" style="424" customWidth="1"/>
    <col min="5132" max="5132" width="9" style="424" customWidth="1"/>
    <col min="5133" max="5135" width="8.5703125" style="424" customWidth="1"/>
    <col min="5136" max="5136" width="9.42578125" style="424" customWidth="1"/>
    <col min="5137" max="5376" width="8.85546875" style="424"/>
    <col min="5377" max="5377" width="9.85546875" style="424" customWidth="1"/>
    <col min="5378" max="5381" width="8.42578125" style="424" customWidth="1"/>
    <col min="5382" max="5387" width="8.5703125" style="424" customWidth="1"/>
    <col min="5388" max="5388" width="9" style="424" customWidth="1"/>
    <col min="5389" max="5391" width="8.5703125" style="424" customWidth="1"/>
    <col min="5392" max="5392" width="9.42578125" style="424" customWidth="1"/>
    <col min="5393" max="5632" width="8.85546875" style="424"/>
    <col min="5633" max="5633" width="9.85546875" style="424" customWidth="1"/>
    <col min="5634" max="5637" width="8.42578125" style="424" customWidth="1"/>
    <col min="5638" max="5643" width="8.5703125" style="424" customWidth="1"/>
    <col min="5644" max="5644" width="9" style="424" customWidth="1"/>
    <col min="5645" max="5647" width="8.5703125" style="424" customWidth="1"/>
    <col min="5648" max="5648" width="9.42578125" style="424" customWidth="1"/>
    <col min="5649" max="5888" width="8.85546875" style="424"/>
    <col min="5889" max="5889" width="9.85546875" style="424" customWidth="1"/>
    <col min="5890" max="5893" width="8.42578125" style="424" customWidth="1"/>
    <col min="5894" max="5899" width="8.5703125" style="424" customWidth="1"/>
    <col min="5900" max="5900" width="9" style="424" customWidth="1"/>
    <col min="5901" max="5903" width="8.5703125" style="424" customWidth="1"/>
    <col min="5904" max="5904" width="9.42578125" style="424" customWidth="1"/>
    <col min="5905" max="6144" width="8.85546875" style="424"/>
    <col min="6145" max="6145" width="9.85546875" style="424" customWidth="1"/>
    <col min="6146" max="6149" width="8.42578125" style="424" customWidth="1"/>
    <col min="6150" max="6155" width="8.5703125" style="424" customWidth="1"/>
    <col min="6156" max="6156" width="9" style="424" customWidth="1"/>
    <col min="6157" max="6159" width="8.5703125" style="424" customWidth="1"/>
    <col min="6160" max="6160" width="9.42578125" style="424" customWidth="1"/>
    <col min="6161" max="6400" width="8.85546875" style="424"/>
    <col min="6401" max="6401" width="9.85546875" style="424" customWidth="1"/>
    <col min="6402" max="6405" width="8.42578125" style="424" customWidth="1"/>
    <col min="6406" max="6411" width="8.5703125" style="424" customWidth="1"/>
    <col min="6412" max="6412" width="9" style="424" customWidth="1"/>
    <col min="6413" max="6415" width="8.5703125" style="424" customWidth="1"/>
    <col min="6416" max="6416" width="9.42578125" style="424" customWidth="1"/>
    <col min="6417" max="6656" width="8.85546875" style="424"/>
    <col min="6657" max="6657" width="9.85546875" style="424" customWidth="1"/>
    <col min="6658" max="6661" width="8.42578125" style="424" customWidth="1"/>
    <col min="6662" max="6667" width="8.5703125" style="424" customWidth="1"/>
    <col min="6668" max="6668" width="9" style="424" customWidth="1"/>
    <col min="6669" max="6671" width="8.5703125" style="424" customWidth="1"/>
    <col min="6672" max="6672" width="9.42578125" style="424" customWidth="1"/>
    <col min="6673" max="6912" width="8.85546875" style="424"/>
    <col min="6913" max="6913" width="9.85546875" style="424" customWidth="1"/>
    <col min="6914" max="6917" width="8.42578125" style="424" customWidth="1"/>
    <col min="6918" max="6923" width="8.5703125" style="424" customWidth="1"/>
    <col min="6924" max="6924" width="9" style="424" customWidth="1"/>
    <col min="6925" max="6927" width="8.5703125" style="424" customWidth="1"/>
    <col min="6928" max="6928" width="9.42578125" style="424" customWidth="1"/>
    <col min="6929" max="7168" width="8.85546875" style="424"/>
    <col min="7169" max="7169" width="9.85546875" style="424" customWidth="1"/>
    <col min="7170" max="7173" width="8.42578125" style="424" customWidth="1"/>
    <col min="7174" max="7179" width="8.5703125" style="424" customWidth="1"/>
    <col min="7180" max="7180" width="9" style="424" customWidth="1"/>
    <col min="7181" max="7183" width="8.5703125" style="424" customWidth="1"/>
    <col min="7184" max="7184" width="9.42578125" style="424" customWidth="1"/>
    <col min="7185" max="7424" width="8.85546875" style="424"/>
    <col min="7425" max="7425" width="9.85546875" style="424" customWidth="1"/>
    <col min="7426" max="7429" width="8.42578125" style="424" customWidth="1"/>
    <col min="7430" max="7435" width="8.5703125" style="424" customWidth="1"/>
    <col min="7436" max="7436" width="9" style="424" customWidth="1"/>
    <col min="7437" max="7439" width="8.5703125" style="424" customWidth="1"/>
    <col min="7440" max="7440" width="9.42578125" style="424" customWidth="1"/>
    <col min="7441" max="7680" width="8.85546875" style="424"/>
    <col min="7681" max="7681" width="9.85546875" style="424" customWidth="1"/>
    <col min="7682" max="7685" width="8.42578125" style="424" customWidth="1"/>
    <col min="7686" max="7691" width="8.5703125" style="424" customWidth="1"/>
    <col min="7692" max="7692" width="9" style="424" customWidth="1"/>
    <col min="7693" max="7695" width="8.5703125" style="424" customWidth="1"/>
    <col min="7696" max="7696" width="9.42578125" style="424" customWidth="1"/>
    <col min="7697" max="7936" width="8.85546875" style="424"/>
    <col min="7937" max="7937" width="9.85546875" style="424" customWidth="1"/>
    <col min="7938" max="7941" width="8.42578125" style="424" customWidth="1"/>
    <col min="7942" max="7947" width="8.5703125" style="424" customWidth="1"/>
    <col min="7948" max="7948" width="9" style="424" customWidth="1"/>
    <col min="7949" max="7951" width="8.5703125" style="424" customWidth="1"/>
    <col min="7952" max="7952" width="9.42578125" style="424" customWidth="1"/>
    <col min="7953" max="8192" width="8.85546875" style="424"/>
    <col min="8193" max="8193" width="9.85546875" style="424" customWidth="1"/>
    <col min="8194" max="8197" width="8.42578125" style="424" customWidth="1"/>
    <col min="8198" max="8203" width="8.5703125" style="424" customWidth="1"/>
    <col min="8204" max="8204" width="9" style="424" customWidth="1"/>
    <col min="8205" max="8207" width="8.5703125" style="424" customWidth="1"/>
    <col min="8208" max="8208" width="9.42578125" style="424" customWidth="1"/>
    <col min="8209" max="8448" width="8.85546875" style="424"/>
    <col min="8449" max="8449" width="9.85546875" style="424" customWidth="1"/>
    <col min="8450" max="8453" width="8.42578125" style="424" customWidth="1"/>
    <col min="8454" max="8459" width="8.5703125" style="424" customWidth="1"/>
    <col min="8460" max="8460" width="9" style="424" customWidth="1"/>
    <col min="8461" max="8463" width="8.5703125" style="424" customWidth="1"/>
    <col min="8464" max="8464" width="9.42578125" style="424" customWidth="1"/>
    <col min="8465" max="8704" width="8.85546875" style="424"/>
    <col min="8705" max="8705" width="9.85546875" style="424" customWidth="1"/>
    <col min="8706" max="8709" width="8.42578125" style="424" customWidth="1"/>
    <col min="8710" max="8715" width="8.5703125" style="424" customWidth="1"/>
    <col min="8716" max="8716" width="9" style="424" customWidth="1"/>
    <col min="8717" max="8719" width="8.5703125" style="424" customWidth="1"/>
    <col min="8720" max="8720" width="9.42578125" style="424" customWidth="1"/>
    <col min="8721" max="8960" width="8.85546875" style="424"/>
    <col min="8961" max="8961" width="9.85546875" style="424" customWidth="1"/>
    <col min="8962" max="8965" width="8.42578125" style="424" customWidth="1"/>
    <col min="8966" max="8971" width="8.5703125" style="424" customWidth="1"/>
    <col min="8972" max="8972" width="9" style="424" customWidth="1"/>
    <col min="8973" max="8975" width="8.5703125" style="424" customWidth="1"/>
    <col min="8976" max="8976" width="9.42578125" style="424" customWidth="1"/>
    <col min="8977" max="9216" width="8.85546875" style="424"/>
    <col min="9217" max="9217" width="9.85546875" style="424" customWidth="1"/>
    <col min="9218" max="9221" width="8.42578125" style="424" customWidth="1"/>
    <col min="9222" max="9227" width="8.5703125" style="424" customWidth="1"/>
    <col min="9228" max="9228" width="9" style="424" customWidth="1"/>
    <col min="9229" max="9231" width="8.5703125" style="424" customWidth="1"/>
    <col min="9232" max="9232" width="9.42578125" style="424" customWidth="1"/>
    <col min="9233" max="9472" width="8.85546875" style="424"/>
    <col min="9473" max="9473" width="9.85546875" style="424" customWidth="1"/>
    <col min="9474" max="9477" width="8.42578125" style="424" customWidth="1"/>
    <col min="9478" max="9483" width="8.5703125" style="424" customWidth="1"/>
    <col min="9484" max="9484" width="9" style="424" customWidth="1"/>
    <col min="9485" max="9487" width="8.5703125" style="424" customWidth="1"/>
    <col min="9488" max="9488" width="9.42578125" style="424" customWidth="1"/>
    <col min="9489" max="9728" width="8.85546875" style="424"/>
    <col min="9729" max="9729" width="9.85546875" style="424" customWidth="1"/>
    <col min="9730" max="9733" width="8.42578125" style="424" customWidth="1"/>
    <col min="9734" max="9739" width="8.5703125" style="424" customWidth="1"/>
    <col min="9740" max="9740" width="9" style="424" customWidth="1"/>
    <col min="9741" max="9743" width="8.5703125" style="424" customWidth="1"/>
    <col min="9744" max="9744" width="9.42578125" style="424" customWidth="1"/>
    <col min="9745" max="9984" width="8.85546875" style="424"/>
    <col min="9985" max="9985" width="9.85546875" style="424" customWidth="1"/>
    <col min="9986" max="9989" width="8.42578125" style="424" customWidth="1"/>
    <col min="9990" max="9995" width="8.5703125" style="424" customWidth="1"/>
    <col min="9996" max="9996" width="9" style="424" customWidth="1"/>
    <col min="9997" max="9999" width="8.5703125" style="424" customWidth="1"/>
    <col min="10000" max="10000" width="9.42578125" style="424" customWidth="1"/>
    <col min="10001" max="10240" width="8.85546875" style="424"/>
    <col min="10241" max="10241" width="9.85546875" style="424" customWidth="1"/>
    <col min="10242" max="10245" width="8.42578125" style="424" customWidth="1"/>
    <col min="10246" max="10251" width="8.5703125" style="424" customWidth="1"/>
    <col min="10252" max="10252" width="9" style="424" customWidth="1"/>
    <col min="10253" max="10255" width="8.5703125" style="424" customWidth="1"/>
    <col min="10256" max="10256" width="9.42578125" style="424" customWidth="1"/>
    <col min="10257" max="10496" width="8.85546875" style="424"/>
    <col min="10497" max="10497" width="9.85546875" style="424" customWidth="1"/>
    <col min="10498" max="10501" width="8.42578125" style="424" customWidth="1"/>
    <col min="10502" max="10507" width="8.5703125" style="424" customWidth="1"/>
    <col min="10508" max="10508" width="9" style="424" customWidth="1"/>
    <col min="10509" max="10511" width="8.5703125" style="424" customWidth="1"/>
    <col min="10512" max="10512" width="9.42578125" style="424" customWidth="1"/>
    <col min="10513" max="10752" width="8.85546875" style="424"/>
    <col min="10753" max="10753" width="9.85546875" style="424" customWidth="1"/>
    <col min="10754" max="10757" width="8.42578125" style="424" customWidth="1"/>
    <col min="10758" max="10763" width="8.5703125" style="424" customWidth="1"/>
    <col min="10764" max="10764" width="9" style="424" customWidth="1"/>
    <col min="10765" max="10767" width="8.5703125" style="424" customWidth="1"/>
    <col min="10768" max="10768" width="9.42578125" style="424" customWidth="1"/>
    <col min="10769" max="11008" width="8.85546875" style="424"/>
    <col min="11009" max="11009" width="9.85546875" style="424" customWidth="1"/>
    <col min="11010" max="11013" width="8.42578125" style="424" customWidth="1"/>
    <col min="11014" max="11019" width="8.5703125" style="424" customWidth="1"/>
    <col min="11020" max="11020" width="9" style="424" customWidth="1"/>
    <col min="11021" max="11023" width="8.5703125" style="424" customWidth="1"/>
    <col min="11024" max="11024" width="9.42578125" style="424" customWidth="1"/>
    <col min="11025" max="11264" width="8.85546875" style="424"/>
    <col min="11265" max="11265" width="9.85546875" style="424" customWidth="1"/>
    <col min="11266" max="11269" width="8.42578125" style="424" customWidth="1"/>
    <col min="11270" max="11275" width="8.5703125" style="424" customWidth="1"/>
    <col min="11276" max="11276" width="9" style="424" customWidth="1"/>
    <col min="11277" max="11279" width="8.5703125" style="424" customWidth="1"/>
    <col min="11280" max="11280" width="9.42578125" style="424" customWidth="1"/>
    <col min="11281" max="11520" width="8.85546875" style="424"/>
    <col min="11521" max="11521" width="9.85546875" style="424" customWidth="1"/>
    <col min="11522" max="11525" width="8.42578125" style="424" customWidth="1"/>
    <col min="11526" max="11531" width="8.5703125" style="424" customWidth="1"/>
    <col min="11532" max="11532" width="9" style="424" customWidth="1"/>
    <col min="11533" max="11535" width="8.5703125" style="424" customWidth="1"/>
    <col min="11536" max="11536" width="9.42578125" style="424" customWidth="1"/>
    <col min="11537" max="11776" width="8.85546875" style="424"/>
    <col min="11777" max="11777" width="9.85546875" style="424" customWidth="1"/>
    <col min="11778" max="11781" width="8.42578125" style="424" customWidth="1"/>
    <col min="11782" max="11787" width="8.5703125" style="424" customWidth="1"/>
    <col min="11788" max="11788" width="9" style="424" customWidth="1"/>
    <col min="11789" max="11791" width="8.5703125" style="424" customWidth="1"/>
    <col min="11792" max="11792" width="9.42578125" style="424" customWidth="1"/>
    <col min="11793" max="12032" width="8.85546875" style="424"/>
    <col min="12033" max="12033" width="9.85546875" style="424" customWidth="1"/>
    <col min="12034" max="12037" width="8.42578125" style="424" customWidth="1"/>
    <col min="12038" max="12043" width="8.5703125" style="424" customWidth="1"/>
    <col min="12044" max="12044" width="9" style="424" customWidth="1"/>
    <col min="12045" max="12047" width="8.5703125" style="424" customWidth="1"/>
    <col min="12048" max="12048" width="9.42578125" style="424" customWidth="1"/>
    <col min="12049" max="12288" width="8.85546875" style="424"/>
    <col min="12289" max="12289" width="9.85546875" style="424" customWidth="1"/>
    <col min="12290" max="12293" width="8.42578125" style="424" customWidth="1"/>
    <col min="12294" max="12299" width="8.5703125" style="424" customWidth="1"/>
    <col min="12300" max="12300" width="9" style="424" customWidth="1"/>
    <col min="12301" max="12303" width="8.5703125" style="424" customWidth="1"/>
    <col min="12304" max="12304" width="9.42578125" style="424" customWidth="1"/>
    <col min="12305" max="12544" width="8.85546875" style="424"/>
    <col min="12545" max="12545" width="9.85546875" style="424" customWidth="1"/>
    <col min="12546" max="12549" width="8.42578125" style="424" customWidth="1"/>
    <col min="12550" max="12555" width="8.5703125" style="424" customWidth="1"/>
    <col min="12556" max="12556" width="9" style="424" customWidth="1"/>
    <col min="12557" max="12559" width="8.5703125" style="424" customWidth="1"/>
    <col min="12560" max="12560" width="9.42578125" style="424" customWidth="1"/>
    <col min="12561" max="12800" width="8.85546875" style="424"/>
    <col min="12801" max="12801" width="9.85546875" style="424" customWidth="1"/>
    <col min="12802" max="12805" width="8.42578125" style="424" customWidth="1"/>
    <col min="12806" max="12811" width="8.5703125" style="424" customWidth="1"/>
    <col min="12812" max="12812" width="9" style="424" customWidth="1"/>
    <col min="12813" max="12815" width="8.5703125" style="424" customWidth="1"/>
    <col min="12816" max="12816" width="9.42578125" style="424" customWidth="1"/>
    <col min="12817" max="13056" width="8.85546875" style="424"/>
    <col min="13057" max="13057" width="9.85546875" style="424" customWidth="1"/>
    <col min="13058" max="13061" width="8.42578125" style="424" customWidth="1"/>
    <col min="13062" max="13067" width="8.5703125" style="424" customWidth="1"/>
    <col min="13068" max="13068" width="9" style="424" customWidth="1"/>
    <col min="13069" max="13071" width="8.5703125" style="424" customWidth="1"/>
    <col min="13072" max="13072" width="9.42578125" style="424" customWidth="1"/>
    <col min="13073" max="13312" width="8.85546875" style="424"/>
    <col min="13313" max="13313" width="9.85546875" style="424" customWidth="1"/>
    <col min="13314" max="13317" width="8.42578125" style="424" customWidth="1"/>
    <col min="13318" max="13323" width="8.5703125" style="424" customWidth="1"/>
    <col min="13324" max="13324" width="9" style="424" customWidth="1"/>
    <col min="13325" max="13327" width="8.5703125" style="424" customWidth="1"/>
    <col min="13328" max="13328" width="9.42578125" style="424" customWidth="1"/>
    <col min="13329" max="13568" width="8.85546875" style="424"/>
    <col min="13569" max="13569" width="9.85546875" style="424" customWidth="1"/>
    <col min="13570" max="13573" width="8.42578125" style="424" customWidth="1"/>
    <col min="13574" max="13579" width="8.5703125" style="424" customWidth="1"/>
    <col min="13580" max="13580" width="9" style="424" customWidth="1"/>
    <col min="13581" max="13583" width="8.5703125" style="424" customWidth="1"/>
    <col min="13584" max="13584" width="9.42578125" style="424" customWidth="1"/>
    <col min="13585" max="13824" width="8.85546875" style="424"/>
    <col min="13825" max="13825" width="9.85546875" style="424" customWidth="1"/>
    <col min="13826" max="13829" width="8.42578125" style="424" customWidth="1"/>
    <col min="13830" max="13835" width="8.5703125" style="424" customWidth="1"/>
    <col min="13836" max="13836" width="9" style="424" customWidth="1"/>
    <col min="13837" max="13839" width="8.5703125" style="424" customWidth="1"/>
    <col min="13840" max="13840" width="9.42578125" style="424" customWidth="1"/>
    <col min="13841" max="14080" width="8.85546875" style="424"/>
    <col min="14081" max="14081" width="9.85546875" style="424" customWidth="1"/>
    <col min="14082" max="14085" width="8.42578125" style="424" customWidth="1"/>
    <col min="14086" max="14091" width="8.5703125" style="424" customWidth="1"/>
    <col min="14092" max="14092" width="9" style="424" customWidth="1"/>
    <col min="14093" max="14095" width="8.5703125" style="424" customWidth="1"/>
    <col min="14096" max="14096" width="9.42578125" style="424" customWidth="1"/>
    <col min="14097" max="14336" width="8.85546875" style="424"/>
    <col min="14337" max="14337" width="9.85546875" style="424" customWidth="1"/>
    <col min="14338" max="14341" width="8.42578125" style="424" customWidth="1"/>
    <col min="14342" max="14347" width="8.5703125" style="424" customWidth="1"/>
    <col min="14348" max="14348" width="9" style="424" customWidth="1"/>
    <col min="14349" max="14351" width="8.5703125" style="424" customWidth="1"/>
    <col min="14352" max="14352" width="9.42578125" style="424" customWidth="1"/>
    <col min="14353" max="14592" width="8.85546875" style="424"/>
    <col min="14593" max="14593" width="9.85546875" style="424" customWidth="1"/>
    <col min="14594" max="14597" width="8.42578125" style="424" customWidth="1"/>
    <col min="14598" max="14603" width="8.5703125" style="424" customWidth="1"/>
    <col min="14604" max="14604" width="9" style="424" customWidth="1"/>
    <col min="14605" max="14607" width="8.5703125" style="424" customWidth="1"/>
    <col min="14608" max="14608" width="9.42578125" style="424" customWidth="1"/>
    <col min="14609" max="14848" width="8.85546875" style="424"/>
    <col min="14849" max="14849" width="9.85546875" style="424" customWidth="1"/>
    <col min="14850" max="14853" width="8.42578125" style="424" customWidth="1"/>
    <col min="14854" max="14859" width="8.5703125" style="424" customWidth="1"/>
    <col min="14860" max="14860" width="9" style="424" customWidth="1"/>
    <col min="14861" max="14863" width="8.5703125" style="424" customWidth="1"/>
    <col min="14864" max="14864" width="9.42578125" style="424" customWidth="1"/>
    <col min="14865" max="15104" width="8.85546875" style="424"/>
    <col min="15105" max="15105" width="9.85546875" style="424" customWidth="1"/>
    <col min="15106" max="15109" width="8.42578125" style="424" customWidth="1"/>
    <col min="15110" max="15115" width="8.5703125" style="424" customWidth="1"/>
    <col min="15116" max="15116" width="9" style="424" customWidth="1"/>
    <col min="15117" max="15119" width="8.5703125" style="424" customWidth="1"/>
    <col min="15120" max="15120" width="9.42578125" style="424" customWidth="1"/>
    <col min="15121" max="15360" width="8.85546875" style="424"/>
    <col min="15361" max="15361" width="9.85546875" style="424" customWidth="1"/>
    <col min="15362" max="15365" width="8.42578125" style="424" customWidth="1"/>
    <col min="15366" max="15371" width="8.5703125" style="424" customWidth="1"/>
    <col min="15372" max="15372" width="9" style="424" customWidth="1"/>
    <col min="15373" max="15375" width="8.5703125" style="424" customWidth="1"/>
    <col min="15376" max="15376" width="9.42578125" style="424" customWidth="1"/>
    <col min="15377" max="15616" width="8.85546875" style="424"/>
    <col min="15617" max="15617" width="9.85546875" style="424" customWidth="1"/>
    <col min="15618" max="15621" width="8.42578125" style="424" customWidth="1"/>
    <col min="15622" max="15627" width="8.5703125" style="424" customWidth="1"/>
    <col min="15628" max="15628" width="9" style="424" customWidth="1"/>
    <col min="15629" max="15631" width="8.5703125" style="424" customWidth="1"/>
    <col min="15632" max="15632" width="9.42578125" style="424" customWidth="1"/>
    <col min="15633" max="15872" width="8.85546875" style="424"/>
    <col min="15873" max="15873" width="9.85546875" style="424" customWidth="1"/>
    <col min="15874" max="15877" width="8.42578125" style="424" customWidth="1"/>
    <col min="15878" max="15883" width="8.5703125" style="424" customWidth="1"/>
    <col min="15884" max="15884" width="9" style="424" customWidth="1"/>
    <col min="15885" max="15887" width="8.5703125" style="424" customWidth="1"/>
    <col min="15888" max="15888" width="9.42578125" style="424" customWidth="1"/>
    <col min="15889" max="16128" width="8.85546875" style="424"/>
    <col min="16129" max="16129" width="9.85546875" style="424" customWidth="1"/>
    <col min="16130" max="16133" width="8.42578125" style="424" customWidth="1"/>
    <col min="16134" max="16139" width="8.5703125" style="424" customWidth="1"/>
    <col min="16140" max="16140" width="9" style="424" customWidth="1"/>
    <col min="16141" max="16143" width="8.5703125" style="424" customWidth="1"/>
    <col min="16144" max="16144" width="9.42578125" style="424" customWidth="1"/>
    <col min="16145" max="16384" width="8.85546875" style="424"/>
  </cols>
  <sheetData>
    <row r="1" spans="1:16384" ht="48" customHeight="1">
      <c r="A1" s="3271" t="s">
        <v>0</v>
      </c>
      <c r="B1" s="3272"/>
      <c r="C1" s="3272"/>
      <c r="D1" s="3272"/>
      <c r="E1" s="3272"/>
      <c r="F1" s="3272"/>
      <c r="G1" s="3272"/>
      <c r="H1" s="3272"/>
      <c r="I1" s="3272"/>
      <c r="J1" s="3272"/>
      <c r="K1" s="3272"/>
      <c r="L1" s="3272"/>
      <c r="M1" s="3272"/>
      <c r="N1" s="3272"/>
      <c r="O1" s="3272"/>
      <c r="P1" s="3273"/>
    </row>
    <row r="2" spans="1:16384" s="515" customFormat="1" ht="15.75">
      <c r="A2" s="3274" t="s">
        <v>1409</v>
      </c>
      <c r="B2" s="3275"/>
      <c r="C2" s="3275"/>
      <c r="D2" s="3275"/>
      <c r="E2" s="3275"/>
      <c r="F2" s="3275"/>
      <c r="G2" s="3275"/>
      <c r="H2" s="3275"/>
      <c r="I2" s="3275"/>
      <c r="J2" s="3275"/>
      <c r="K2" s="3275"/>
      <c r="L2" s="3275"/>
      <c r="M2" s="3275"/>
      <c r="N2" s="3275"/>
      <c r="O2" s="3275"/>
      <c r="P2" s="3276"/>
    </row>
    <row r="3" spans="1:16384" s="515" customFormat="1" ht="15.75">
      <c r="A3" s="3277" t="s">
        <v>1410</v>
      </c>
      <c r="B3" s="3278"/>
      <c r="C3" s="3278"/>
      <c r="D3" s="3278"/>
      <c r="E3" s="3278"/>
      <c r="F3" s="3278"/>
      <c r="G3" s="3278"/>
      <c r="H3" s="3278"/>
      <c r="I3" s="3278"/>
      <c r="J3" s="3278"/>
      <c r="K3" s="3278"/>
      <c r="L3" s="3278"/>
      <c r="M3" s="3278"/>
      <c r="N3" s="3278"/>
      <c r="O3" s="3278"/>
      <c r="P3" s="3279"/>
    </row>
    <row r="4" spans="1:16384" s="520" customFormat="1" ht="19.5" thickBot="1">
      <c r="A4" s="632"/>
      <c r="B4" s="516"/>
      <c r="C4" s="517"/>
      <c r="D4" s="518"/>
      <c r="E4" s="519"/>
      <c r="F4" s="517"/>
      <c r="G4" s="517"/>
      <c r="H4" s="633"/>
      <c r="I4" s="517"/>
      <c r="J4" s="634"/>
      <c r="K4" s="634"/>
      <c r="L4" s="634"/>
      <c r="M4" s="634"/>
      <c r="N4" s="634"/>
      <c r="O4" s="634"/>
      <c r="P4" s="1557"/>
    </row>
    <row r="5" spans="1:16384" s="513" customFormat="1" ht="16.350000000000001" customHeight="1">
      <c r="A5" s="3280" t="s">
        <v>1411</v>
      </c>
      <c r="B5" s="3282" t="s">
        <v>924</v>
      </c>
      <c r="C5" s="3283"/>
      <c r="D5" s="3283"/>
      <c r="E5" s="3283"/>
      <c r="F5" s="3284"/>
      <c r="G5" s="3285" t="s">
        <v>925</v>
      </c>
      <c r="H5" s="3285"/>
      <c r="I5" s="3285"/>
      <c r="J5" s="3285"/>
      <c r="K5" s="3285"/>
      <c r="L5" s="3286" t="s">
        <v>926</v>
      </c>
      <c r="M5" s="3287"/>
      <c r="N5" s="3287"/>
      <c r="O5" s="3287"/>
      <c r="P5" s="3288"/>
    </row>
    <row r="6" spans="1:16384" s="513" customFormat="1" ht="16.350000000000001" customHeight="1" thickBot="1">
      <c r="A6" s="3281"/>
      <c r="B6" s="4639" t="s">
        <v>928</v>
      </c>
      <c r="C6" s="521" t="s">
        <v>929</v>
      </c>
      <c r="D6" s="4640" t="s">
        <v>930</v>
      </c>
      <c r="E6" s="4641" t="s">
        <v>931</v>
      </c>
      <c r="F6" s="4642" t="s">
        <v>277</v>
      </c>
      <c r="G6" s="4643" t="s">
        <v>236</v>
      </c>
      <c r="H6" s="4644" t="s">
        <v>932</v>
      </c>
      <c r="I6" s="4640" t="s">
        <v>933</v>
      </c>
      <c r="J6" s="4641" t="s">
        <v>934</v>
      </c>
      <c r="K6" s="4645" t="s">
        <v>277</v>
      </c>
      <c r="L6" s="4639" t="s">
        <v>236</v>
      </c>
      <c r="M6" s="4644" t="s">
        <v>932</v>
      </c>
      <c r="N6" s="4640" t="s">
        <v>933</v>
      </c>
      <c r="O6" s="4641" t="s">
        <v>934</v>
      </c>
      <c r="P6" s="4646" t="s">
        <v>277</v>
      </c>
      <c r="Q6" s="533"/>
    </row>
    <row r="7" spans="1:16384" s="513" customFormat="1" ht="18.600000000000001" customHeight="1" thickTop="1">
      <c r="A7" s="2852" t="s">
        <v>1412</v>
      </c>
      <c r="B7" s="2853">
        <f>'GC Table 8 - Primary'!E7</f>
        <v>136</v>
      </c>
      <c r="C7" s="2854">
        <f>'GC Table 6 - Secondary'!E7</f>
        <v>39</v>
      </c>
      <c r="D7" s="2854">
        <f>'GC Table 5 - Worker Training'!E7</f>
        <v>1</v>
      </c>
      <c r="E7" s="2854">
        <f>'GC Table 4 - Tertiary'!C7</f>
        <v>1</v>
      </c>
      <c r="F7" s="2855">
        <f t="shared" ref="F7:F20" si="0">SUM(B7:E7)</f>
        <v>177</v>
      </c>
      <c r="G7" s="2856">
        <f>'GC Table 8 - Primary'!E11</f>
        <v>824</v>
      </c>
      <c r="H7" s="2854">
        <f>'GC Table 6 - Secondary'!E13</f>
        <v>464</v>
      </c>
      <c r="I7" s="2857">
        <f>'GC Table 5 - Worker Training'!E11</f>
        <v>17</v>
      </c>
      <c r="J7" s="2854">
        <f>'GC Table 4 - Tertiary'!C8</f>
        <v>22</v>
      </c>
      <c r="K7" s="2858">
        <f>SUM(G7:J7)</f>
        <v>1327</v>
      </c>
      <c r="L7" s="2853">
        <f>'GC Table 8 - Primary'!E19</f>
        <v>18940</v>
      </c>
      <c r="M7" s="2854">
        <f>'GC Table 6 - Secondary'!E21</f>
        <v>7432</v>
      </c>
      <c r="N7" s="2854">
        <f>'GC Table 5 - Worker Training'!E19</f>
        <v>217</v>
      </c>
      <c r="O7" s="2854">
        <f>'GC Table 4 - Tertiary'!C16</f>
        <v>555</v>
      </c>
      <c r="P7" s="2859">
        <f t="shared" ref="P7:P20" si="1">SUM(L7:O7)</f>
        <v>27144</v>
      </c>
      <c r="Q7" s="522" t="s">
        <v>1413</v>
      </c>
      <c r="R7" s="522"/>
      <c r="S7" s="522"/>
    </row>
    <row r="8" spans="1:16384" s="513" customFormat="1" ht="18.600000000000001" customHeight="1">
      <c r="A8" s="2852">
        <v>2018</v>
      </c>
      <c r="B8" s="2853">
        <v>130</v>
      </c>
      <c r="C8" s="2854">
        <v>27</v>
      </c>
      <c r="D8" s="2854">
        <v>2</v>
      </c>
      <c r="E8" s="2854">
        <v>1</v>
      </c>
      <c r="F8" s="2855">
        <v>160</v>
      </c>
      <c r="G8" s="2856">
        <v>779</v>
      </c>
      <c r="H8" s="2854">
        <v>403</v>
      </c>
      <c r="I8" s="2857">
        <v>29</v>
      </c>
      <c r="J8" s="2854">
        <v>19</v>
      </c>
      <c r="K8" s="2858">
        <v>1230</v>
      </c>
      <c r="L8" s="2853">
        <v>18441</v>
      </c>
      <c r="M8" s="2854">
        <v>5825</v>
      </c>
      <c r="N8" s="2854">
        <v>510</v>
      </c>
      <c r="O8" s="2854">
        <v>542</v>
      </c>
      <c r="P8" s="2859">
        <v>25318</v>
      </c>
      <c r="Q8" s="522"/>
      <c r="R8" s="522"/>
      <c r="S8" s="522"/>
    </row>
    <row r="9" spans="1:16384" s="513" customFormat="1" ht="18.600000000000001" customHeight="1">
      <c r="A9" s="2860">
        <v>2017</v>
      </c>
      <c r="B9" s="2861">
        <v>133</v>
      </c>
      <c r="C9" s="2862">
        <v>28</v>
      </c>
      <c r="D9" s="2862">
        <v>2</v>
      </c>
      <c r="E9" s="2862">
        <v>1</v>
      </c>
      <c r="F9" s="2863">
        <v>164</v>
      </c>
      <c r="G9" s="2864">
        <v>792</v>
      </c>
      <c r="H9" s="2862">
        <v>403</v>
      </c>
      <c r="I9" s="2865">
        <v>29</v>
      </c>
      <c r="J9" s="2862">
        <v>21</v>
      </c>
      <c r="K9" s="2866">
        <v>1245</v>
      </c>
      <c r="L9" s="2861">
        <v>18278</v>
      </c>
      <c r="M9" s="2862">
        <v>6680</v>
      </c>
      <c r="N9" s="2862">
        <v>510</v>
      </c>
      <c r="O9" s="2862">
        <v>440</v>
      </c>
      <c r="P9" s="2867">
        <v>25908</v>
      </c>
      <c r="Q9" s="522"/>
      <c r="R9" s="522"/>
      <c r="S9" s="522"/>
    </row>
    <row r="10" spans="1:16384" s="513" customFormat="1" ht="18.600000000000001" customHeight="1">
      <c r="A10" s="2860">
        <v>2016</v>
      </c>
      <c r="B10" s="2861">
        <v>138</v>
      </c>
      <c r="C10" s="2862">
        <v>27</v>
      </c>
      <c r="D10" s="2862">
        <v>2</v>
      </c>
      <c r="E10" s="2862">
        <v>1</v>
      </c>
      <c r="F10" s="2863">
        <v>168</v>
      </c>
      <c r="G10" s="2864">
        <v>760</v>
      </c>
      <c r="H10" s="2862">
        <v>370</v>
      </c>
      <c r="I10" s="2865">
        <v>20</v>
      </c>
      <c r="J10" s="2862">
        <v>28</v>
      </c>
      <c r="K10" s="2866">
        <v>1178</v>
      </c>
      <c r="L10" s="2861">
        <v>18848</v>
      </c>
      <c r="M10" s="2862">
        <v>5155</v>
      </c>
      <c r="N10" s="2862">
        <v>477</v>
      </c>
      <c r="O10" s="2862">
        <v>329</v>
      </c>
      <c r="P10" s="2867">
        <v>24809</v>
      </c>
      <c r="Q10" s="522"/>
      <c r="R10" s="522"/>
      <c r="S10" s="522"/>
    </row>
    <row r="11" spans="1:16384" s="513" customFormat="1" ht="18.600000000000001" customHeight="1">
      <c r="A11" s="2860">
        <v>2015</v>
      </c>
      <c r="B11" s="2861">
        <v>132</v>
      </c>
      <c r="C11" s="2862">
        <v>28</v>
      </c>
      <c r="D11" s="2862">
        <v>2</v>
      </c>
      <c r="E11" s="2862">
        <v>1</v>
      </c>
      <c r="F11" s="2863">
        <v>163</v>
      </c>
      <c r="G11" s="2864">
        <v>773</v>
      </c>
      <c r="H11" s="2862">
        <v>363</v>
      </c>
      <c r="I11" s="2865">
        <v>20</v>
      </c>
      <c r="J11" s="2862">
        <v>24</v>
      </c>
      <c r="K11" s="2866">
        <v>1180</v>
      </c>
      <c r="L11" s="2861">
        <v>17333</v>
      </c>
      <c r="M11" s="2862">
        <v>5950</v>
      </c>
      <c r="N11" s="2862">
        <v>477</v>
      </c>
      <c r="O11" s="2862">
        <v>394</v>
      </c>
      <c r="P11" s="2867">
        <v>24154</v>
      </c>
      <c r="Q11" s="522"/>
      <c r="R11" s="522"/>
      <c r="S11" s="522"/>
    </row>
    <row r="12" spans="1:16384" s="513" customFormat="1" ht="18.600000000000001" customHeight="1">
      <c r="A12" s="2860">
        <v>2014</v>
      </c>
      <c r="B12" s="2861">
        <v>131</v>
      </c>
      <c r="C12" s="2862">
        <v>27</v>
      </c>
      <c r="D12" s="2862">
        <v>3</v>
      </c>
      <c r="E12" s="2862">
        <v>1</v>
      </c>
      <c r="F12" s="2863">
        <v>162</v>
      </c>
      <c r="G12" s="2864">
        <v>733</v>
      </c>
      <c r="H12" s="2862">
        <v>295</v>
      </c>
      <c r="I12" s="2865">
        <v>35</v>
      </c>
      <c r="J12" s="2862">
        <v>21</v>
      </c>
      <c r="K12" s="2866">
        <v>1084</v>
      </c>
      <c r="L12" s="2861">
        <v>16677</v>
      </c>
      <c r="M12" s="2862">
        <v>5480</v>
      </c>
      <c r="N12" s="2862">
        <v>503</v>
      </c>
      <c r="O12" s="2862">
        <v>387</v>
      </c>
      <c r="P12" s="2867">
        <v>23047</v>
      </c>
      <c r="Q12" s="2852">
        <v>2014</v>
      </c>
      <c r="R12" s="2853">
        <f>'GC Table 8 - Primary'!U8</f>
        <v>0</v>
      </c>
      <c r="S12" s="2854">
        <f>'GC Table 6 - Secondary'!U8</f>
        <v>0</v>
      </c>
      <c r="T12" s="2854">
        <f>'GC Table 5 - Worker Training'!U8</f>
        <v>0</v>
      </c>
      <c r="U12" s="2854">
        <f>'GC Table 4 - Tertiary'!T8</f>
        <v>0</v>
      </c>
      <c r="V12" s="2855">
        <f>SUM(R12:U12)</f>
        <v>0</v>
      </c>
      <c r="W12" s="2856">
        <f>'GC Table 8 - Primary'!U12</f>
        <v>0</v>
      </c>
      <c r="X12" s="2854">
        <f>'GC Table 6 - Secondary'!U14</f>
        <v>0</v>
      </c>
      <c r="Y12" s="2857">
        <f>'GC Table 5 - Worker Training'!U12</f>
        <v>0</v>
      </c>
      <c r="Z12" s="2854">
        <f>'GC Table 4 - Tertiary'!T9</f>
        <v>0</v>
      </c>
      <c r="AA12" s="2858">
        <f>SUM(W12:Z12)</f>
        <v>0</v>
      </c>
      <c r="AB12" s="2853">
        <f>'GC Table 8 - Primary'!U20</f>
        <v>0</v>
      </c>
      <c r="AC12" s="2854">
        <f>'GC Table 6 - Secondary'!U22</f>
        <v>0</v>
      </c>
      <c r="AD12" s="2854">
        <f>'GC Table 5 - Worker Training'!U20</f>
        <v>0</v>
      </c>
      <c r="AE12" s="2854">
        <f>'GC Table 4 - Tertiary'!T17</f>
        <v>0</v>
      </c>
      <c r="AF12" s="2859">
        <f>SUM(AB12:AE12)</f>
        <v>0</v>
      </c>
      <c r="AG12" s="2852">
        <v>2014</v>
      </c>
      <c r="AH12" s="2853">
        <f>'GC Table 8 - Primary'!AK8</f>
        <v>0</v>
      </c>
      <c r="AI12" s="2854">
        <f>'GC Table 6 - Secondary'!AK8</f>
        <v>0</v>
      </c>
      <c r="AJ12" s="2854">
        <f>'GC Table 5 - Worker Training'!AK8</f>
        <v>0</v>
      </c>
      <c r="AK12" s="2854">
        <f>'GC Table 4 - Tertiary'!AJ8</f>
        <v>0</v>
      </c>
      <c r="AL12" s="2855">
        <f>SUM(AH12:AK12)</f>
        <v>0</v>
      </c>
      <c r="AM12" s="2856">
        <f>'GC Table 8 - Primary'!AK12</f>
        <v>0</v>
      </c>
      <c r="AN12" s="2854">
        <f>'GC Table 6 - Secondary'!AK14</f>
        <v>0</v>
      </c>
      <c r="AO12" s="2857">
        <f>'GC Table 5 - Worker Training'!AK12</f>
        <v>0</v>
      </c>
      <c r="AP12" s="2854">
        <f>'GC Table 4 - Tertiary'!AJ9</f>
        <v>0</v>
      </c>
      <c r="AQ12" s="2858">
        <f>SUM(AM12:AP12)</f>
        <v>0</v>
      </c>
      <c r="AR12" s="2853">
        <f>'GC Table 8 - Primary'!AK20</f>
        <v>0</v>
      </c>
      <c r="AS12" s="2854">
        <f>'GC Table 6 - Secondary'!AK22</f>
        <v>0</v>
      </c>
      <c r="AT12" s="2854">
        <f>'GC Table 5 - Worker Training'!AK20</f>
        <v>0</v>
      </c>
      <c r="AU12" s="2854">
        <f>'GC Table 4 - Tertiary'!AJ17</f>
        <v>0</v>
      </c>
      <c r="AV12" s="2859">
        <f>SUM(AR12:AU12)</f>
        <v>0</v>
      </c>
      <c r="AW12" s="2852">
        <v>2014</v>
      </c>
      <c r="AX12" s="2853">
        <f>'GC Table 8 - Primary'!BA8</f>
        <v>0</v>
      </c>
      <c r="AY12" s="2854">
        <f>'GC Table 6 - Secondary'!BA8</f>
        <v>0</v>
      </c>
      <c r="AZ12" s="2854">
        <f>'GC Table 5 - Worker Training'!BA8</f>
        <v>0</v>
      </c>
      <c r="BA12" s="2854">
        <f>'GC Table 4 - Tertiary'!AZ8</f>
        <v>0</v>
      </c>
      <c r="BB12" s="2855">
        <f>SUM(AX12:BA12)</f>
        <v>0</v>
      </c>
      <c r="BC12" s="2856">
        <f>'GC Table 8 - Primary'!BA12</f>
        <v>0</v>
      </c>
      <c r="BD12" s="2854">
        <f>'GC Table 6 - Secondary'!BA14</f>
        <v>0</v>
      </c>
      <c r="BE12" s="2857">
        <f>'GC Table 5 - Worker Training'!BA12</f>
        <v>0</v>
      </c>
      <c r="BF12" s="2854">
        <f>'GC Table 4 - Tertiary'!AZ9</f>
        <v>0</v>
      </c>
      <c r="BG12" s="2858">
        <f>SUM(BC12:BF12)</f>
        <v>0</v>
      </c>
      <c r="BH12" s="2853">
        <f>'GC Table 8 - Primary'!BA20</f>
        <v>0</v>
      </c>
      <c r="BI12" s="2854">
        <f>'GC Table 6 - Secondary'!BA22</f>
        <v>0</v>
      </c>
      <c r="BJ12" s="2854">
        <f>'GC Table 5 - Worker Training'!BA20</f>
        <v>0</v>
      </c>
      <c r="BK12" s="2854">
        <f>'GC Table 4 - Tertiary'!AZ17</f>
        <v>0</v>
      </c>
      <c r="BL12" s="2859">
        <f>SUM(BH12:BK12)</f>
        <v>0</v>
      </c>
      <c r="BM12" s="2852">
        <v>2014</v>
      </c>
      <c r="BN12" s="2853">
        <f>'GC Table 8 - Primary'!BQ8</f>
        <v>0</v>
      </c>
      <c r="BO12" s="2854">
        <f>'GC Table 6 - Secondary'!BQ8</f>
        <v>0</v>
      </c>
      <c r="BP12" s="2854">
        <f>'GC Table 5 - Worker Training'!BQ8</f>
        <v>0</v>
      </c>
      <c r="BQ12" s="2854">
        <f>'GC Table 4 - Tertiary'!BP8</f>
        <v>0</v>
      </c>
      <c r="BR12" s="2855">
        <f>SUM(BN12:BQ12)</f>
        <v>0</v>
      </c>
      <c r="BS12" s="2856">
        <f>'GC Table 8 - Primary'!BQ12</f>
        <v>0</v>
      </c>
      <c r="BT12" s="2854">
        <f>'GC Table 6 - Secondary'!BQ14</f>
        <v>0</v>
      </c>
      <c r="BU12" s="2857">
        <f>'GC Table 5 - Worker Training'!BQ12</f>
        <v>0</v>
      </c>
      <c r="BV12" s="2854">
        <f>'GC Table 4 - Tertiary'!BP9</f>
        <v>0</v>
      </c>
      <c r="BW12" s="2858">
        <f>SUM(BS12:BV12)</f>
        <v>0</v>
      </c>
      <c r="BX12" s="2853">
        <f>'GC Table 8 - Primary'!BQ20</f>
        <v>0</v>
      </c>
      <c r="BY12" s="2854">
        <f>'GC Table 6 - Secondary'!BQ22</f>
        <v>0</v>
      </c>
      <c r="BZ12" s="2854">
        <f>'GC Table 5 - Worker Training'!BQ20</f>
        <v>0</v>
      </c>
      <c r="CA12" s="2854">
        <f>'GC Table 4 - Tertiary'!BP17</f>
        <v>0</v>
      </c>
      <c r="CB12" s="2859">
        <f>SUM(BX12:CA12)</f>
        <v>0</v>
      </c>
      <c r="CC12" s="2852">
        <v>2014</v>
      </c>
      <c r="CD12" s="2853">
        <f>'GC Table 8 - Primary'!CG8</f>
        <v>0</v>
      </c>
      <c r="CE12" s="2854">
        <f>'GC Table 6 - Secondary'!CG8</f>
        <v>0</v>
      </c>
      <c r="CF12" s="2854">
        <f>'GC Table 5 - Worker Training'!CG8</f>
        <v>0</v>
      </c>
      <c r="CG12" s="2854">
        <f>'GC Table 4 - Tertiary'!CF8</f>
        <v>0</v>
      </c>
      <c r="CH12" s="2855">
        <f>SUM(CD12:CG12)</f>
        <v>0</v>
      </c>
      <c r="CI12" s="2856">
        <f>'GC Table 8 - Primary'!CG12</f>
        <v>0</v>
      </c>
      <c r="CJ12" s="2854">
        <f>'GC Table 6 - Secondary'!CG14</f>
        <v>0</v>
      </c>
      <c r="CK12" s="2857">
        <f>'GC Table 5 - Worker Training'!CG12</f>
        <v>0</v>
      </c>
      <c r="CL12" s="2854">
        <f>'GC Table 4 - Tertiary'!CF9</f>
        <v>0</v>
      </c>
      <c r="CM12" s="2858">
        <f>SUM(CI12:CL12)</f>
        <v>0</v>
      </c>
      <c r="CN12" s="2853">
        <f>'GC Table 8 - Primary'!CG20</f>
        <v>0</v>
      </c>
      <c r="CO12" s="2854">
        <f>'GC Table 6 - Secondary'!CG22</f>
        <v>0</v>
      </c>
      <c r="CP12" s="2854">
        <f>'GC Table 5 - Worker Training'!CG20</f>
        <v>0</v>
      </c>
      <c r="CQ12" s="2854">
        <f>'GC Table 4 - Tertiary'!CF17</f>
        <v>0</v>
      </c>
      <c r="CR12" s="2859">
        <f>SUM(CN12:CQ12)</f>
        <v>0</v>
      </c>
      <c r="CS12" s="2852">
        <v>2014</v>
      </c>
      <c r="CT12" s="2853">
        <f>'GC Table 8 - Primary'!CW8</f>
        <v>0</v>
      </c>
      <c r="CU12" s="2854">
        <f>'GC Table 6 - Secondary'!CW8</f>
        <v>0</v>
      </c>
      <c r="CV12" s="2854">
        <f>'GC Table 5 - Worker Training'!CW8</f>
        <v>0</v>
      </c>
      <c r="CW12" s="2854">
        <f>'GC Table 4 - Tertiary'!CV8</f>
        <v>0</v>
      </c>
      <c r="CX12" s="2855">
        <f>SUM(CT12:CW12)</f>
        <v>0</v>
      </c>
      <c r="CY12" s="2856">
        <f>'GC Table 8 - Primary'!CW12</f>
        <v>0</v>
      </c>
      <c r="CZ12" s="2854">
        <f>'GC Table 6 - Secondary'!CW14</f>
        <v>0</v>
      </c>
      <c r="DA12" s="2857">
        <f>'GC Table 5 - Worker Training'!CW12</f>
        <v>0</v>
      </c>
      <c r="DB12" s="2854">
        <f>'GC Table 4 - Tertiary'!CV9</f>
        <v>0</v>
      </c>
      <c r="DC12" s="2858">
        <f>SUM(CY12:DB12)</f>
        <v>0</v>
      </c>
      <c r="DD12" s="2853">
        <f>'GC Table 8 - Primary'!CW20</f>
        <v>0</v>
      </c>
      <c r="DE12" s="2854">
        <f>'GC Table 6 - Secondary'!CW22</f>
        <v>0</v>
      </c>
      <c r="DF12" s="2854">
        <f>'GC Table 5 - Worker Training'!CW20</f>
        <v>0</v>
      </c>
      <c r="DG12" s="2854">
        <f>'GC Table 4 - Tertiary'!CV17</f>
        <v>0</v>
      </c>
      <c r="DH12" s="2859">
        <f>SUM(DD12:DG12)</f>
        <v>0</v>
      </c>
      <c r="DI12" s="2852">
        <v>2014</v>
      </c>
      <c r="DJ12" s="2853">
        <f>'GC Table 8 - Primary'!DM8</f>
        <v>0</v>
      </c>
      <c r="DK12" s="2854">
        <f>'GC Table 6 - Secondary'!DM8</f>
        <v>0</v>
      </c>
      <c r="DL12" s="2854">
        <f>'GC Table 5 - Worker Training'!DM8</f>
        <v>0</v>
      </c>
      <c r="DM12" s="2854">
        <f>'GC Table 4 - Tertiary'!DL8</f>
        <v>0</v>
      </c>
      <c r="DN12" s="2855">
        <f>SUM(DJ12:DM12)</f>
        <v>0</v>
      </c>
      <c r="DO12" s="2856">
        <f>'GC Table 8 - Primary'!DM12</f>
        <v>0</v>
      </c>
      <c r="DP12" s="2854">
        <f>'GC Table 6 - Secondary'!DM14</f>
        <v>0</v>
      </c>
      <c r="DQ12" s="2857">
        <f>'GC Table 5 - Worker Training'!DM12</f>
        <v>0</v>
      </c>
      <c r="DR12" s="2854">
        <f>'GC Table 4 - Tertiary'!DL9</f>
        <v>0</v>
      </c>
      <c r="DS12" s="2858">
        <f>SUM(DO12:DR12)</f>
        <v>0</v>
      </c>
      <c r="DT12" s="2853">
        <f>'GC Table 8 - Primary'!DM20</f>
        <v>0</v>
      </c>
      <c r="DU12" s="2854">
        <f>'GC Table 6 - Secondary'!DM22</f>
        <v>0</v>
      </c>
      <c r="DV12" s="2854">
        <f>'GC Table 5 - Worker Training'!DM20</f>
        <v>0</v>
      </c>
      <c r="DW12" s="2854">
        <f>'GC Table 4 - Tertiary'!DL17</f>
        <v>0</v>
      </c>
      <c r="DX12" s="2859">
        <f>SUM(DT12:DW12)</f>
        <v>0</v>
      </c>
      <c r="DY12" s="2852">
        <v>2014</v>
      </c>
      <c r="DZ12" s="2853">
        <f>'GC Table 8 - Primary'!EC8</f>
        <v>0</v>
      </c>
      <c r="EA12" s="2854">
        <f>'GC Table 6 - Secondary'!EC8</f>
        <v>0</v>
      </c>
      <c r="EB12" s="2854">
        <f>'GC Table 5 - Worker Training'!EC8</f>
        <v>0</v>
      </c>
      <c r="EC12" s="2854">
        <f>'GC Table 4 - Tertiary'!EB8</f>
        <v>0</v>
      </c>
      <c r="ED12" s="2855">
        <f>SUM(DZ12:EC12)</f>
        <v>0</v>
      </c>
      <c r="EE12" s="2856">
        <f>'GC Table 8 - Primary'!EC12</f>
        <v>0</v>
      </c>
      <c r="EF12" s="2854">
        <f>'GC Table 6 - Secondary'!EC14</f>
        <v>0</v>
      </c>
      <c r="EG12" s="2857">
        <f>'GC Table 5 - Worker Training'!EC12</f>
        <v>0</v>
      </c>
      <c r="EH12" s="2854">
        <f>'GC Table 4 - Tertiary'!EB9</f>
        <v>0</v>
      </c>
      <c r="EI12" s="2858">
        <f>SUM(EE12:EH12)</f>
        <v>0</v>
      </c>
      <c r="EJ12" s="2853">
        <f>'GC Table 8 - Primary'!EC20</f>
        <v>0</v>
      </c>
      <c r="EK12" s="2854">
        <f>'GC Table 6 - Secondary'!EC22</f>
        <v>0</v>
      </c>
      <c r="EL12" s="2854">
        <f>'GC Table 5 - Worker Training'!EC20</f>
        <v>0</v>
      </c>
      <c r="EM12" s="2854">
        <f>'GC Table 4 - Tertiary'!EB17</f>
        <v>0</v>
      </c>
      <c r="EN12" s="2859">
        <f>SUM(EJ12:EM12)</f>
        <v>0</v>
      </c>
      <c r="EO12" s="2852">
        <v>2014</v>
      </c>
      <c r="EP12" s="2853">
        <f>'GC Table 8 - Primary'!ES8</f>
        <v>0</v>
      </c>
      <c r="EQ12" s="2854">
        <f>'GC Table 6 - Secondary'!ES8</f>
        <v>0</v>
      </c>
      <c r="ER12" s="2854">
        <f>'GC Table 5 - Worker Training'!ES8</f>
        <v>0</v>
      </c>
      <c r="ES12" s="2854">
        <f>'GC Table 4 - Tertiary'!ER8</f>
        <v>0</v>
      </c>
      <c r="ET12" s="2855">
        <f>SUM(EP12:ES12)</f>
        <v>0</v>
      </c>
      <c r="EU12" s="2856">
        <f>'GC Table 8 - Primary'!ES12</f>
        <v>0</v>
      </c>
      <c r="EV12" s="2854">
        <f>'GC Table 6 - Secondary'!ES14</f>
        <v>0</v>
      </c>
      <c r="EW12" s="2857">
        <f>'GC Table 5 - Worker Training'!ES12</f>
        <v>0</v>
      </c>
      <c r="EX12" s="2854">
        <f>'GC Table 4 - Tertiary'!ER9</f>
        <v>0</v>
      </c>
      <c r="EY12" s="2858">
        <f>SUM(EU12:EX12)</f>
        <v>0</v>
      </c>
      <c r="EZ12" s="2853">
        <f>'GC Table 8 - Primary'!ES20</f>
        <v>0</v>
      </c>
      <c r="FA12" s="2854">
        <f>'GC Table 6 - Secondary'!ES22</f>
        <v>0</v>
      </c>
      <c r="FB12" s="2854">
        <f>'GC Table 5 - Worker Training'!ES20</f>
        <v>0</v>
      </c>
      <c r="FC12" s="2854">
        <f>'GC Table 4 - Tertiary'!ER17</f>
        <v>0</v>
      </c>
      <c r="FD12" s="2859">
        <f>SUM(EZ12:FC12)</f>
        <v>0</v>
      </c>
      <c r="FE12" s="2852">
        <v>2014</v>
      </c>
      <c r="FF12" s="2853">
        <f>'GC Table 8 - Primary'!FI8</f>
        <v>0</v>
      </c>
      <c r="FG12" s="2854">
        <f>'GC Table 6 - Secondary'!FI8</f>
        <v>0</v>
      </c>
      <c r="FH12" s="2854">
        <f>'GC Table 5 - Worker Training'!FI8</f>
        <v>0</v>
      </c>
      <c r="FI12" s="2854">
        <f>'GC Table 4 - Tertiary'!FH8</f>
        <v>0</v>
      </c>
      <c r="FJ12" s="2855">
        <f>SUM(FF12:FI12)</f>
        <v>0</v>
      </c>
      <c r="FK12" s="2856">
        <f>'GC Table 8 - Primary'!FI12</f>
        <v>0</v>
      </c>
      <c r="FL12" s="2854">
        <f>'GC Table 6 - Secondary'!FI14</f>
        <v>0</v>
      </c>
      <c r="FM12" s="2857">
        <f>'GC Table 5 - Worker Training'!FI12</f>
        <v>0</v>
      </c>
      <c r="FN12" s="2854">
        <f>'GC Table 4 - Tertiary'!FH9</f>
        <v>0</v>
      </c>
      <c r="FO12" s="2858">
        <f>SUM(FK12:FN12)</f>
        <v>0</v>
      </c>
      <c r="FP12" s="2853">
        <f>'GC Table 8 - Primary'!FI20</f>
        <v>0</v>
      </c>
      <c r="FQ12" s="2854">
        <f>'GC Table 6 - Secondary'!FI22</f>
        <v>0</v>
      </c>
      <c r="FR12" s="2854">
        <f>'GC Table 5 - Worker Training'!FI20</f>
        <v>0</v>
      </c>
      <c r="FS12" s="2854">
        <f>'GC Table 4 - Tertiary'!FH17</f>
        <v>0</v>
      </c>
      <c r="FT12" s="2859">
        <f>SUM(FP12:FS12)</f>
        <v>0</v>
      </c>
      <c r="FU12" s="2852">
        <v>2014</v>
      </c>
      <c r="FV12" s="2853">
        <f>'GC Table 8 - Primary'!FY8</f>
        <v>0</v>
      </c>
      <c r="FW12" s="2854">
        <f>'GC Table 6 - Secondary'!FY8</f>
        <v>0</v>
      </c>
      <c r="FX12" s="2854">
        <f>'GC Table 5 - Worker Training'!FY8</f>
        <v>0</v>
      </c>
      <c r="FY12" s="2854">
        <f>'GC Table 4 - Tertiary'!FX8</f>
        <v>0</v>
      </c>
      <c r="FZ12" s="2855">
        <f>SUM(FV12:FY12)</f>
        <v>0</v>
      </c>
      <c r="GA12" s="2856">
        <f>'GC Table 8 - Primary'!FY12</f>
        <v>0</v>
      </c>
      <c r="GB12" s="2854">
        <f>'GC Table 6 - Secondary'!FY14</f>
        <v>0</v>
      </c>
      <c r="GC12" s="2857">
        <f>'GC Table 5 - Worker Training'!FY12</f>
        <v>0</v>
      </c>
      <c r="GD12" s="2854">
        <f>'GC Table 4 - Tertiary'!FX9</f>
        <v>0</v>
      </c>
      <c r="GE12" s="2858">
        <f>SUM(GA12:GD12)</f>
        <v>0</v>
      </c>
      <c r="GF12" s="2853">
        <f>'GC Table 8 - Primary'!FY20</f>
        <v>0</v>
      </c>
      <c r="GG12" s="2854">
        <f>'GC Table 6 - Secondary'!FY22</f>
        <v>0</v>
      </c>
      <c r="GH12" s="2854">
        <f>'GC Table 5 - Worker Training'!FY20</f>
        <v>0</v>
      </c>
      <c r="GI12" s="2854">
        <f>'GC Table 4 - Tertiary'!FX17</f>
        <v>0</v>
      </c>
      <c r="GJ12" s="2859">
        <f>SUM(GF12:GI12)</f>
        <v>0</v>
      </c>
      <c r="GK12" s="2852">
        <v>2014</v>
      </c>
      <c r="GL12" s="2853">
        <f>'GC Table 8 - Primary'!GO8</f>
        <v>0</v>
      </c>
      <c r="GM12" s="2854">
        <f>'GC Table 6 - Secondary'!GO8</f>
        <v>0</v>
      </c>
      <c r="GN12" s="2854">
        <f>'GC Table 5 - Worker Training'!GO8</f>
        <v>0</v>
      </c>
      <c r="GO12" s="2854">
        <f>'GC Table 4 - Tertiary'!GN8</f>
        <v>0</v>
      </c>
      <c r="GP12" s="2855">
        <f>SUM(GL12:GO12)</f>
        <v>0</v>
      </c>
      <c r="GQ12" s="2856">
        <f>'GC Table 8 - Primary'!GO12</f>
        <v>0</v>
      </c>
      <c r="GR12" s="2854">
        <f>'GC Table 6 - Secondary'!GO14</f>
        <v>0</v>
      </c>
      <c r="GS12" s="2857">
        <f>'GC Table 5 - Worker Training'!GO12</f>
        <v>0</v>
      </c>
      <c r="GT12" s="2854">
        <f>'GC Table 4 - Tertiary'!GN9</f>
        <v>0</v>
      </c>
      <c r="GU12" s="2858">
        <f>SUM(GQ12:GT12)</f>
        <v>0</v>
      </c>
      <c r="GV12" s="2853">
        <f>'GC Table 8 - Primary'!GO20</f>
        <v>0</v>
      </c>
      <c r="GW12" s="2854">
        <f>'GC Table 6 - Secondary'!GO22</f>
        <v>0</v>
      </c>
      <c r="GX12" s="2854">
        <f>'GC Table 5 - Worker Training'!GO20</f>
        <v>0</v>
      </c>
      <c r="GY12" s="2854">
        <f>'GC Table 4 - Tertiary'!GN17</f>
        <v>0</v>
      </c>
      <c r="GZ12" s="2859">
        <f>SUM(GV12:GY12)</f>
        <v>0</v>
      </c>
      <c r="HA12" s="2852">
        <v>2014</v>
      </c>
      <c r="HB12" s="2853">
        <f>'GC Table 8 - Primary'!HE8</f>
        <v>0</v>
      </c>
      <c r="HC12" s="2854">
        <f>'GC Table 6 - Secondary'!HE8</f>
        <v>0</v>
      </c>
      <c r="HD12" s="2854">
        <f>'GC Table 5 - Worker Training'!HE8</f>
        <v>0</v>
      </c>
      <c r="HE12" s="2854">
        <f>'GC Table 4 - Tertiary'!HD8</f>
        <v>0</v>
      </c>
      <c r="HF12" s="2855">
        <f>SUM(HB12:HE12)</f>
        <v>0</v>
      </c>
      <c r="HG12" s="2856">
        <f>'GC Table 8 - Primary'!HE12</f>
        <v>0</v>
      </c>
      <c r="HH12" s="2854">
        <f>'GC Table 6 - Secondary'!HE14</f>
        <v>0</v>
      </c>
      <c r="HI12" s="2857">
        <f>'GC Table 5 - Worker Training'!HE12</f>
        <v>0</v>
      </c>
      <c r="HJ12" s="2854">
        <f>'GC Table 4 - Tertiary'!HD9</f>
        <v>0</v>
      </c>
      <c r="HK12" s="2858">
        <f>SUM(HG12:HJ12)</f>
        <v>0</v>
      </c>
      <c r="HL12" s="2853">
        <f>'GC Table 8 - Primary'!HE20</f>
        <v>0</v>
      </c>
      <c r="HM12" s="2854">
        <f>'GC Table 6 - Secondary'!HE22</f>
        <v>0</v>
      </c>
      <c r="HN12" s="2854">
        <f>'GC Table 5 - Worker Training'!HE20</f>
        <v>0</v>
      </c>
      <c r="HO12" s="2854">
        <f>'GC Table 4 - Tertiary'!HD17</f>
        <v>0</v>
      </c>
      <c r="HP12" s="2859">
        <f>SUM(HL12:HO12)</f>
        <v>0</v>
      </c>
      <c r="HQ12" s="2852">
        <v>2014</v>
      </c>
      <c r="HR12" s="2853">
        <f>'GC Table 8 - Primary'!HU8</f>
        <v>0</v>
      </c>
      <c r="HS12" s="2854">
        <f>'GC Table 6 - Secondary'!HU8</f>
        <v>0</v>
      </c>
      <c r="HT12" s="2854">
        <f>'GC Table 5 - Worker Training'!HU8</f>
        <v>0</v>
      </c>
      <c r="HU12" s="2854">
        <f>'GC Table 4 - Tertiary'!HT8</f>
        <v>0</v>
      </c>
      <c r="HV12" s="2855">
        <f>SUM(HR12:HU12)</f>
        <v>0</v>
      </c>
      <c r="HW12" s="2856">
        <f>'GC Table 8 - Primary'!HU12</f>
        <v>0</v>
      </c>
      <c r="HX12" s="2854">
        <f>'GC Table 6 - Secondary'!HU14</f>
        <v>0</v>
      </c>
      <c r="HY12" s="2857">
        <f>'GC Table 5 - Worker Training'!HU12</f>
        <v>0</v>
      </c>
      <c r="HZ12" s="2854">
        <f>'GC Table 4 - Tertiary'!HT9</f>
        <v>0</v>
      </c>
      <c r="IA12" s="2858">
        <f>SUM(HW12:HZ12)</f>
        <v>0</v>
      </c>
      <c r="IB12" s="2853">
        <f>'GC Table 8 - Primary'!HU20</f>
        <v>0</v>
      </c>
      <c r="IC12" s="2854">
        <f>'GC Table 6 - Secondary'!HU22</f>
        <v>0</v>
      </c>
      <c r="ID12" s="2854">
        <f>'GC Table 5 - Worker Training'!HU20</f>
        <v>0</v>
      </c>
      <c r="IE12" s="2854">
        <f>'GC Table 4 - Tertiary'!HT17</f>
        <v>0</v>
      </c>
      <c r="IF12" s="2859">
        <f>SUM(IB12:IE12)</f>
        <v>0</v>
      </c>
      <c r="IG12" s="2852">
        <v>2014</v>
      </c>
      <c r="IH12" s="2853">
        <f>'GC Table 8 - Primary'!IK8</f>
        <v>0</v>
      </c>
      <c r="II12" s="2854">
        <f>'GC Table 6 - Secondary'!IK8</f>
        <v>0</v>
      </c>
      <c r="IJ12" s="2854">
        <f>'GC Table 5 - Worker Training'!IK8</f>
        <v>0</v>
      </c>
      <c r="IK12" s="2854">
        <f>'GC Table 4 - Tertiary'!IJ8</f>
        <v>0</v>
      </c>
      <c r="IL12" s="2855">
        <f>SUM(IH12:IK12)</f>
        <v>0</v>
      </c>
      <c r="IM12" s="2856">
        <f>'GC Table 8 - Primary'!IK12</f>
        <v>0</v>
      </c>
      <c r="IN12" s="2854">
        <f>'GC Table 6 - Secondary'!IK14</f>
        <v>0</v>
      </c>
      <c r="IO12" s="2857">
        <f>'GC Table 5 - Worker Training'!IK12</f>
        <v>0</v>
      </c>
      <c r="IP12" s="2854">
        <f>'GC Table 4 - Tertiary'!IJ9</f>
        <v>0</v>
      </c>
      <c r="IQ12" s="2858">
        <f>SUM(IM12:IP12)</f>
        <v>0</v>
      </c>
      <c r="IR12" s="2853">
        <f>'GC Table 8 - Primary'!IK20</f>
        <v>0</v>
      </c>
      <c r="IS12" s="2854">
        <f>'GC Table 6 - Secondary'!IK22</f>
        <v>0</v>
      </c>
      <c r="IT12" s="2854">
        <f>'GC Table 5 - Worker Training'!IK20</f>
        <v>0</v>
      </c>
      <c r="IU12" s="2854">
        <f>'GC Table 4 - Tertiary'!IJ17</f>
        <v>0</v>
      </c>
      <c r="IV12" s="2859">
        <f>SUM(IR12:IU12)</f>
        <v>0</v>
      </c>
      <c r="IW12" s="2852">
        <v>2014</v>
      </c>
      <c r="IX12" s="2853">
        <f>'GC Table 8 - Primary'!JA8</f>
        <v>0</v>
      </c>
      <c r="IY12" s="2854">
        <f>'GC Table 6 - Secondary'!JA8</f>
        <v>0</v>
      </c>
      <c r="IZ12" s="2854">
        <f>'GC Table 5 - Worker Training'!JA8</f>
        <v>0</v>
      </c>
      <c r="JA12" s="2854">
        <f>'GC Table 4 - Tertiary'!IZ8</f>
        <v>0</v>
      </c>
      <c r="JB12" s="2855">
        <f>SUM(IX12:JA12)</f>
        <v>0</v>
      </c>
      <c r="JC12" s="2856">
        <f>'GC Table 8 - Primary'!JA12</f>
        <v>0</v>
      </c>
      <c r="JD12" s="2854">
        <f>'GC Table 6 - Secondary'!JA14</f>
        <v>0</v>
      </c>
      <c r="JE12" s="2857">
        <f>'GC Table 5 - Worker Training'!JA12</f>
        <v>0</v>
      </c>
      <c r="JF12" s="2854">
        <f>'GC Table 4 - Tertiary'!IZ9</f>
        <v>0</v>
      </c>
      <c r="JG12" s="2858">
        <f>SUM(JC12:JF12)</f>
        <v>0</v>
      </c>
      <c r="JH12" s="2853">
        <f>'GC Table 8 - Primary'!JA20</f>
        <v>0</v>
      </c>
      <c r="JI12" s="2854">
        <f>'GC Table 6 - Secondary'!JA22</f>
        <v>0</v>
      </c>
      <c r="JJ12" s="2854">
        <f>'GC Table 5 - Worker Training'!JA20</f>
        <v>0</v>
      </c>
      <c r="JK12" s="2854">
        <f>'GC Table 4 - Tertiary'!IZ17</f>
        <v>0</v>
      </c>
      <c r="JL12" s="2859">
        <f>SUM(JH12:JK12)</f>
        <v>0</v>
      </c>
      <c r="JM12" s="2852">
        <v>2014</v>
      </c>
      <c r="JN12" s="2853">
        <f>'GC Table 8 - Primary'!JQ8</f>
        <v>0</v>
      </c>
      <c r="JO12" s="2854">
        <f>'GC Table 6 - Secondary'!JQ8</f>
        <v>0</v>
      </c>
      <c r="JP12" s="2854">
        <f>'GC Table 5 - Worker Training'!JQ8</f>
        <v>0</v>
      </c>
      <c r="JQ12" s="2854">
        <f>'GC Table 4 - Tertiary'!JP8</f>
        <v>0</v>
      </c>
      <c r="JR12" s="2855">
        <f>SUM(JN12:JQ12)</f>
        <v>0</v>
      </c>
      <c r="JS12" s="2856">
        <f>'GC Table 8 - Primary'!JQ12</f>
        <v>0</v>
      </c>
      <c r="JT12" s="2854">
        <f>'GC Table 6 - Secondary'!JQ14</f>
        <v>0</v>
      </c>
      <c r="JU12" s="2857">
        <f>'GC Table 5 - Worker Training'!JQ12</f>
        <v>0</v>
      </c>
      <c r="JV12" s="2854">
        <f>'GC Table 4 - Tertiary'!JP9</f>
        <v>0</v>
      </c>
      <c r="JW12" s="2858">
        <f>SUM(JS12:JV12)</f>
        <v>0</v>
      </c>
      <c r="JX12" s="2853">
        <f>'GC Table 8 - Primary'!JQ20</f>
        <v>0</v>
      </c>
      <c r="JY12" s="2854">
        <f>'GC Table 6 - Secondary'!JQ22</f>
        <v>0</v>
      </c>
      <c r="JZ12" s="2854">
        <f>'GC Table 5 - Worker Training'!JQ20</f>
        <v>0</v>
      </c>
      <c r="KA12" s="2854">
        <f>'GC Table 4 - Tertiary'!JP17</f>
        <v>0</v>
      </c>
      <c r="KB12" s="2859">
        <f>SUM(JX12:KA12)</f>
        <v>0</v>
      </c>
      <c r="KC12" s="2852">
        <v>2014</v>
      </c>
      <c r="KD12" s="2853">
        <f>'GC Table 8 - Primary'!KG8</f>
        <v>0</v>
      </c>
      <c r="KE12" s="2854">
        <f>'GC Table 6 - Secondary'!KG8</f>
        <v>0</v>
      </c>
      <c r="KF12" s="2854">
        <f>'GC Table 5 - Worker Training'!KG8</f>
        <v>0</v>
      </c>
      <c r="KG12" s="2854">
        <f>'GC Table 4 - Tertiary'!KF8</f>
        <v>0</v>
      </c>
      <c r="KH12" s="2855">
        <f>SUM(KD12:KG12)</f>
        <v>0</v>
      </c>
      <c r="KI12" s="2856">
        <f>'GC Table 8 - Primary'!KG12</f>
        <v>0</v>
      </c>
      <c r="KJ12" s="2854">
        <f>'GC Table 6 - Secondary'!KG14</f>
        <v>0</v>
      </c>
      <c r="KK12" s="2857">
        <f>'GC Table 5 - Worker Training'!KG12</f>
        <v>0</v>
      </c>
      <c r="KL12" s="2854">
        <f>'GC Table 4 - Tertiary'!KF9</f>
        <v>0</v>
      </c>
      <c r="KM12" s="2858">
        <f>SUM(KI12:KL12)</f>
        <v>0</v>
      </c>
      <c r="KN12" s="2853">
        <f>'GC Table 8 - Primary'!KG20</f>
        <v>0</v>
      </c>
      <c r="KO12" s="2854">
        <f>'GC Table 6 - Secondary'!KG22</f>
        <v>0</v>
      </c>
      <c r="KP12" s="2854">
        <f>'GC Table 5 - Worker Training'!KG20</f>
        <v>0</v>
      </c>
      <c r="KQ12" s="2854">
        <f>'GC Table 4 - Tertiary'!KF17</f>
        <v>0</v>
      </c>
      <c r="KR12" s="2859">
        <f>SUM(KN12:KQ12)</f>
        <v>0</v>
      </c>
      <c r="KS12" s="2852">
        <v>2014</v>
      </c>
      <c r="KT12" s="2853">
        <f>'GC Table 8 - Primary'!KW8</f>
        <v>0</v>
      </c>
      <c r="KU12" s="2854">
        <f>'GC Table 6 - Secondary'!KW8</f>
        <v>0</v>
      </c>
      <c r="KV12" s="2854">
        <f>'GC Table 5 - Worker Training'!KW8</f>
        <v>0</v>
      </c>
      <c r="KW12" s="2854">
        <f>'GC Table 4 - Tertiary'!KV8</f>
        <v>0</v>
      </c>
      <c r="KX12" s="2855">
        <f>SUM(KT12:KW12)</f>
        <v>0</v>
      </c>
      <c r="KY12" s="2856">
        <f>'GC Table 8 - Primary'!KW12</f>
        <v>0</v>
      </c>
      <c r="KZ12" s="2854">
        <f>'GC Table 6 - Secondary'!KW14</f>
        <v>0</v>
      </c>
      <c r="LA12" s="2857">
        <f>'GC Table 5 - Worker Training'!KW12</f>
        <v>0</v>
      </c>
      <c r="LB12" s="2854">
        <f>'GC Table 4 - Tertiary'!KV9</f>
        <v>0</v>
      </c>
      <c r="LC12" s="2858">
        <f>SUM(KY12:LB12)</f>
        <v>0</v>
      </c>
      <c r="LD12" s="2853">
        <f>'GC Table 8 - Primary'!KW20</f>
        <v>0</v>
      </c>
      <c r="LE12" s="2854">
        <f>'GC Table 6 - Secondary'!KW22</f>
        <v>0</v>
      </c>
      <c r="LF12" s="2854">
        <f>'GC Table 5 - Worker Training'!KW20</f>
        <v>0</v>
      </c>
      <c r="LG12" s="2854">
        <f>'GC Table 4 - Tertiary'!KV17</f>
        <v>0</v>
      </c>
      <c r="LH12" s="2859">
        <f>SUM(LD12:LG12)</f>
        <v>0</v>
      </c>
      <c r="LI12" s="2852">
        <v>2014</v>
      </c>
      <c r="LJ12" s="2853">
        <f>'GC Table 8 - Primary'!LM8</f>
        <v>0</v>
      </c>
      <c r="LK12" s="2854">
        <f>'GC Table 6 - Secondary'!LM8</f>
        <v>0</v>
      </c>
      <c r="LL12" s="2854">
        <f>'GC Table 5 - Worker Training'!LM8</f>
        <v>0</v>
      </c>
      <c r="LM12" s="2854">
        <f>'GC Table 4 - Tertiary'!LL8</f>
        <v>0</v>
      </c>
      <c r="LN12" s="2855">
        <f>SUM(LJ12:LM12)</f>
        <v>0</v>
      </c>
      <c r="LO12" s="2856">
        <f>'GC Table 8 - Primary'!LM12</f>
        <v>0</v>
      </c>
      <c r="LP12" s="2854">
        <f>'GC Table 6 - Secondary'!LM14</f>
        <v>0</v>
      </c>
      <c r="LQ12" s="2857">
        <f>'GC Table 5 - Worker Training'!LM12</f>
        <v>0</v>
      </c>
      <c r="LR12" s="2854">
        <f>'GC Table 4 - Tertiary'!LL9</f>
        <v>0</v>
      </c>
      <c r="LS12" s="2858">
        <f>SUM(LO12:LR12)</f>
        <v>0</v>
      </c>
      <c r="LT12" s="2853">
        <f>'GC Table 8 - Primary'!LM20</f>
        <v>0</v>
      </c>
      <c r="LU12" s="2854">
        <f>'GC Table 6 - Secondary'!LM22</f>
        <v>0</v>
      </c>
      <c r="LV12" s="2854">
        <f>'GC Table 5 - Worker Training'!LM20</f>
        <v>0</v>
      </c>
      <c r="LW12" s="2854">
        <f>'GC Table 4 - Tertiary'!LL17</f>
        <v>0</v>
      </c>
      <c r="LX12" s="2859">
        <f>SUM(LT12:LW12)</f>
        <v>0</v>
      </c>
      <c r="LY12" s="2852">
        <v>2014</v>
      </c>
      <c r="LZ12" s="2853">
        <f>'GC Table 8 - Primary'!MC8</f>
        <v>0</v>
      </c>
      <c r="MA12" s="2854">
        <f>'GC Table 6 - Secondary'!MC8</f>
        <v>0</v>
      </c>
      <c r="MB12" s="2854">
        <f>'GC Table 5 - Worker Training'!MC8</f>
        <v>0</v>
      </c>
      <c r="MC12" s="2854">
        <f>'GC Table 4 - Tertiary'!MB8</f>
        <v>0</v>
      </c>
      <c r="MD12" s="2855">
        <f>SUM(LZ12:MC12)</f>
        <v>0</v>
      </c>
      <c r="ME12" s="2856">
        <f>'GC Table 8 - Primary'!MC12</f>
        <v>0</v>
      </c>
      <c r="MF12" s="2854">
        <f>'GC Table 6 - Secondary'!MC14</f>
        <v>0</v>
      </c>
      <c r="MG12" s="2857">
        <f>'GC Table 5 - Worker Training'!MC12</f>
        <v>0</v>
      </c>
      <c r="MH12" s="2854">
        <f>'GC Table 4 - Tertiary'!MB9</f>
        <v>0</v>
      </c>
      <c r="MI12" s="2858">
        <f>SUM(ME12:MH12)</f>
        <v>0</v>
      </c>
      <c r="MJ12" s="2853">
        <f>'GC Table 8 - Primary'!MC20</f>
        <v>0</v>
      </c>
      <c r="MK12" s="2854">
        <f>'GC Table 6 - Secondary'!MC22</f>
        <v>0</v>
      </c>
      <c r="ML12" s="2854">
        <f>'GC Table 5 - Worker Training'!MC20</f>
        <v>0</v>
      </c>
      <c r="MM12" s="2854">
        <f>'GC Table 4 - Tertiary'!MB17</f>
        <v>0</v>
      </c>
      <c r="MN12" s="2859">
        <f>SUM(MJ12:MM12)</f>
        <v>0</v>
      </c>
      <c r="MO12" s="2852">
        <v>2014</v>
      </c>
      <c r="MP12" s="2853">
        <f>'GC Table 8 - Primary'!MS8</f>
        <v>0</v>
      </c>
      <c r="MQ12" s="2854">
        <f>'GC Table 6 - Secondary'!MS8</f>
        <v>0</v>
      </c>
      <c r="MR12" s="2854">
        <f>'GC Table 5 - Worker Training'!MS8</f>
        <v>0</v>
      </c>
      <c r="MS12" s="2854">
        <f>'GC Table 4 - Tertiary'!MR8</f>
        <v>0</v>
      </c>
      <c r="MT12" s="2855">
        <f>SUM(MP12:MS12)</f>
        <v>0</v>
      </c>
      <c r="MU12" s="2856">
        <f>'GC Table 8 - Primary'!MS12</f>
        <v>0</v>
      </c>
      <c r="MV12" s="2854">
        <f>'GC Table 6 - Secondary'!MS14</f>
        <v>0</v>
      </c>
      <c r="MW12" s="2857">
        <f>'GC Table 5 - Worker Training'!MS12</f>
        <v>0</v>
      </c>
      <c r="MX12" s="2854">
        <f>'GC Table 4 - Tertiary'!MR9</f>
        <v>0</v>
      </c>
      <c r="MY12" s="2858">
        <f>SUM(MU12:MX12)</f>
        <v>0</v>
      </c>
      <c r="MZ12" s="2853">
        <f>'GC Table 8 - Primary'!MS20</f>
        <v>0</v>
      </c>
      <c r="NA12" s="2854">
        <f>'GC Table 6 - Secondary'!MS22</f>
        <v>0</v>
      </c>
      <c r="NB12" s="2854">
        <f>'GC Table 5 - Worker Training'!MS20</f>
        <v>0</v>
      </c>
      <c r="NC12" s="2854">
        <f>'GC Table 4 - Tertiary'!MR17</f>
        <v>0</v>
      </c>
      <c r="ND12" s="2859">
        <f>SUM(MZ12:NC12)</f>
        <v>0</v>
      </c>
      <c r="NE12" s="2852">
        <v>2014</v>
      </c>
      <c r="NF12" s="2853">
        <f>'GC Table 8 - Primary'!NI8</f>
        <v>0</v>
      </c>
      <c r="NG12" s="2854">
        <f>'GC Table 6 - Secondary'!NI8</f>
        <v>0</v>
      </c>
      <c r="NH12" s="2854">
        <f>'GC Table 5 - Worker Training'!NI8</f>
        <v>0</v>
      </c>
      <c r="NI12" s="2854">
        <f>'GC Table 4 - Tertiary'!NH8</f>
        <v>0</v>
      </c>
      <c r="NJ12" s="2855">
        <f>SUM(NF12:NI12)</f>
        <v>0</v>
      </c>
      <c r="NK12" s="2856">
        <f>'GC Table 8 - Primary'!NI12</f>
        <v>0</v>
      </c>
      <c r="NL12" s="2854">
        <f>'GC Table 6 - Secondary'!NI14</f>
        <v>0</v>
      </c>
      <c r="NM12" s="2857">
        <f>'GC Table 5 - Worker Training'!NI12</f>
        <v>0</v>
      </c>
      <c r="NN12" s="2854">
        <f>'GC Table 4 - Tertiary'!NH9</f>
        <v>0</v>
      </c>
      <c r="NO12" s="2858">
        <f>SUM(NK12:NN12)</f>
        <v>0</v>
      </c>
      <c r="NP12" s="2853">
        <f>'GC Table 8 - Primary'!NI20</f>
        <v>0</v>
      </c>
      <c r="NQ12" s="2854">
        <f>'GC Table 6 - Secondary'!NI22</f>
        <v>0</v>
      </c>
      <c r="NR12" s="2854">
        <f>'GC Table 5 - Worker Training'!NI20</f>
        <v>0</v>
      </c>
      <c r="NS12" s="2854">
        <f>'GC Table 4 - Tertiary'!NH17</f>
        <v>0</v>
      </c>
      <c r="NT12" s="2859">
        <f>SUM(NP12:NS12)</f>
        <v>0</v>
      </c>
      <c r="NU12" s="2852">
        <v>2014</v>
      </c>
      <c r="NV12" s="2853">
        <f>'GC Table 8 - Primary'!NY8</f>
        <v>0</v>
      </c>
      <c r="NW12" s="2854">
        <f>'GC Table 6 - Secondary'!NY8</f>
        <v>0</v>
      </c>
      <c r="NX12" s="2854">
        <f>'GC Table 5 - Worker Training'!NY8</f>
        <v>0</v>
      </c>
      <c r="NY12" s="2854">
        <f>'GC Table 4 - Tertiary'!NX8</f>
        <v>0</v>
      </c>
      <c r="NZ12" s="2855">
        <f>SUM(NV12:NY12)</f>
        <v>0</v>
      </c>
      <c r="OA12" s="2856">
        <f>'GC Table 8 - Primary'!NY12</f>
        <v>0</v>
      </c>
      <c r="OB12" s="2854">
        <f>'GC Table 6 - Secondary'!NY14</f>
        <v>0</v>
      </c>
      <c r="OC12" s="2857">
        <f>'GC Table 5 - Worker Training'!NY12</f>
        <v>0</v>
      </c>
      <c r="OD12" s="2854">
        <f>'GC Table 4 - Tertiary'!NX9</f>
        <v>0</v>
      </c>
      <c r="OE12" s="2858">
        <f>SUM(OA12:OD12)</f>
        <v>0</v>
      </c>
      <c r="OF12" s="2853">
        <f>'GC Table 8 - Primary'!NY20</f>
        <v>0</v>
      </c>
      <c r="OG12" s="2854">
        <f>'GC Table 6 - Secondary'!NY22</f>
        <v>0</v>
      </c>
      <c r="OH12" s="2854">
        <f>'GC Table 5 - Worker Training'!NY20</f>
        <v>0</v>
      </c>
      <c r="OI12" s="2854">
        <f>'GC Table 4 - Tertiary'!NX17</f>
        <v>0</v>
      </c>
      <c r="OJ12" s="2859">
        <f>SUM(OF12:OI12)</f>
        <v>0</v>
      </c>
      <c r="OK12" s="2852">
        <v>2014</v>
      </c>
      <c r="OL12" s="2853">
        <f>'GC Table 8 - Primary'!OO8</f>
        <v>0</v>
      </c>
      <c r="OM12" s="2854">
        <f>'GC Table 6 - Secondary'!OO8</f>
        <v>0</v>
      </c>
      <c r="ON12" s="2854">
        <f>'GC Table 5 - Worker Training'!OO8</f>
        <v>0</v>
      </c>
      <c r="OO12" s="2854">
        <f>'GC Table 4 - Tertiary'!ON8</f>
        <v>0</v>
      </c>
      <c r="OP12" s="2855">
        <f>SUM(OL12:OO12)</f>
        <v>0</v>
      </c>
      <c r="OQ12" s="2856">
        <f>'GC Table 8 - Primary'!OO12</f>
        <v>0</v>
      </c>
      <c r="OR12" s="2854">
        <f>'GC Table 6 - Secondary'!OO14</f>
        <v>0</v>
      </c>
      <c r="OS12" s="2857">
        <f>'GC Table 5 - Worker Training'!OO12</f>
        <v>0</v>
      </c>
      <c r="OT12" s="2854">
        <f>'GC Table 4 - Tertiary'!ON9</f>
        <v>0</v>
      </c>
      <c r="OU12" s="2858">
        <f>SUM(OQ12:OT12)</f>
        <v>0</v>
      </c>
      <c r="OV12" s="2853">
        <f>'GC Table 8 - Primary'!OO20</f>
        <v>0</v>
      </c>
      <c r="OW12" s="2854">
        <f>'GC Table 6 - Secondary'!OO22</f>
        <v>0</v>
      </c>
      <c r="OX12" s="2854">
        <f>'GC Table 5 - Worker Training'!OO20</f>
        <v>0</v>
      </c>
      <c r="OY12" s="2854">
        <f>'GC Table 4 - Tertiary'!ON17</f>
        <v>0</v>
      </c>
      <c r="OZ12" s="2859">
        <f>SUM(OV12:OY12)</f>
        <v>0</v>
      </c>
      <c r="PA12" s="2852">
        <v>2014</v>
      </c>
      <c r="PB12" s="2853">
        <f>'GC Table 8 - Primary'!PE8</f>
        <v>0</v>
      </c>
      <c r="PC12" s="2854">
        <f>'GC Table 6 - Secondary'!PE8</f>
        <v>0</v>
      </c>
      <c r="PD12" s="2854">
        <f>'GC Table 5 - Worker Training'!PE8</f>
        <v>0</v>
      </c>
      <c r="PE12" s="2854">
        <f>'GC Table 4 - Tertiary'!PD8</f>
        <v>0</v>
      </c>
      <c r="PF12" s="2855">
        <f>SUM(PB12:PE12)</f>
        <v>0</v>
      </c>
      <c r="PG12" s="2856">
        <f>'GC Table 8 - Primary'!PE12</f>
        <v>0</v>
      </c>
      <c r="PH12" s="2854">
        <f>'GC Table 6 - Secondary'!PE14</f>
        <v>0</v>
      </c>
      <c r="PI12" s="2857">
        <f>'GC Table 5 - Worker Training'!PE12</f>
        <v>0</v>
      </c>
      <c r="PJ12" s="2854">
        <f>'GC Table 4 - Tertiary'!PD9</f>
        <v>0</v>
      </c>
      <c r="PK12" s="2858">
        <f>SUM(PG12:PJ12)</f>
        <v>0</v>
      </c>
      <c r="PL12" s="2853">
        <f>'GC Table 8 - Primary'!PE20</f>
        <v>0</v>
      </c>
      <c r="PM12" s="2854">
        <f>'GC Table 6 - Secondary'!PE22</f>
        <v>0</v>
      </c>
      <c r="PN12" s="2854">
        <f>'GC Table 5 - Worker Training'!PE20</f>
        <v>0</v>
      </c>
      <c r="PO12" s="2854">
        <f>'GC Table 4 - Tertiary'!PD17</f>
        <v>0</v>
      </c>
      <c r="PP12" s="2859">
        <f>SUM(PL12:PO12)</f>
        <v>0</v>
      </c>
      <c r="PQ12" s="2852">
        <v>2014</v>
      </c>
      <c r="PR12" s="2853">
        <f>'GC Table 8 - Primary'!PU8</f>
        <v>0</v>
      </c>
      <c r="PS12" s="2854">
        <f>'GC Table 6 - Secondary'!PU8</f>
        <v>0</v>
      </c>
      <c r="PT12" s="2854">
        <f>'GC Table 5 - Worker Training'!PU8</f>
        <v>0</v>
      </c>
      <c r="PU12" s="2854">
        <f>'GC Table 4 - Tertiary'!PT8</f>
        <v>0</v>
      </c>
      <c r="PV12" s="2855">
        <f>SUM(PR12:PU12)</f>
        <v>0</v>
      </c>
      <c r="PW12" s="2856">
        <f>'GC Table 8 - Primary'!PU12</f>
        <v>0</v>
      </c>
      <c r="PX12" s="2854">
        <f>'GC Table 6 - Secondary'!PU14</f>
        <v>0</v>
      </c>
      <c r="PY12" s="2857">
        <f>'GC Table 5 - Worker Training'!PU12</f>
        <v>0</v>
      </c>
      <c r="PZ12" s="2854">
        <f>'GC Table 4 - Tertiary'!PT9</f>
        <v>0</v>
      </c>
      <c r="QA12" s="2858">
        <f>SUM(PW12:PZ12)</f>
        <v>0</v>
      </c>
      <c r="QB12" s="2853">
        <f>'GC Table 8 - Primary'!PU20</f>
        <v>0</v>
      </c>
      <c r="QC12" s="2854">
        <f>'GC Table 6 - Secondary'!PU22</f>
        <v>0</v>
      </c>
      <c r="QD12" s="2854">
        <f>'GC Table 5 - Worker Training'!PU20</f>
        <v>0</v>
      </c>
      <c r="QE12" s="2854">
        <f>'GC Table 4 - Tertiary'!PT17</f>
        <v>0</v>
      </c>
      <c r="QF12" s="2859">
        <f>SUM(QB12:QE12)</f>
        <v>0</v>
      </c>
      <c r="QG12" s="2852">
        <v>2014</v>
      </c>
      <c r="QH12" s="2853">
        <f>'GC Table 8 - Primary'!QK8</f>
        <v>0</v>
      </c>
      <c r="QI12" s="2854">
        <f>'GC Table 6 - Secondary'!QK8</f>
        <v>0</v>
      </c>
      <c r="QJ12" s="2854">
        <f>'GC Table 5 - Worker Training'!QK8</f>
        <v>0</v>
      </c>
      <c r="QK12" s="2854">
        <f>'GC Table 4 - Tertiary'!QJ8</f>
        <v>0</v>
      </c>
      <c r="QL12" s="2855">
        <f>SUM(QH12:QK12)</f>
        <v>0</v>
      </c>
      <c r="QM12" s="2856">
        <f>'GC Table 8 - Primary'!QK12</f>
        <v>0</v>
      </c>
      <c r="QN12" s="2854">
        <f>'GC Table 6 - Secondary'!QK14</f>
        <v>0</v>
      </c>
      <c r="QO12" s="2857">
        <f>'GC Table 5 - Worker Training'!QK12</f>
        <v>0</v>
      </c>
      <c r="QP12" s="2854">
        <f>'GC Table 4 - Tertiary'!QJ9</f>
        <v>0</v>
      </c>
      <c r="QQ12" s="2858">
        <f>SUM(QM12:QP12)</f>
        <v>0</v>
      </c>
      <c r="QR12" s="2853">
        <f>'GC Table 8 - Primary'!QK20</f>
        <v>0</v>
      </c>
      <c r="QS12" s="2854">
        <f>'GC Table 6 - Secondary'!QK22</f>
        <v>0</v>
      </c>
      <c r="QT12" s="2854">
        <f>'GC Table 5 - Worker Training'!QK20</f>
        <v>0</v>
      </c>
      <c r="QU12" s="2854">
        <f>'GC Table 4 - Tertiary'!QJ17</f>
        <v>0</v>
      </c>
      <c r="QV12" s="2859">
        <f>SUM(QR12:QU12)</f>
        <v>0</v>
      </c>
      <c r="QW12" s="2852">
        <v>2014</v>
      </c>
      <c r="QX12" s="2853">
        <f>'GC Table 8 - Primary'!RA8</f>
        <v>0</v>
      </c>
      <c r="QY12" s="2854">
        <f>'GC Table 6 - Secondary'!RA8</f>
        <v>0</v>
      </c>
      <c r="QZ12" s="2854">
        <f>'GC Table 5 - Worker Training'!RA8</f>
        <v>0</v>
      </c>
      <c r="RA12" s="2854">
        <f>'GC Table 4 - Tertiary'!QZ8</f>
        <v>0</v>
      </c>
      <c r="RB12" s="2855">
        <f>SUM(QX12:RA12)</f>
        <v>0</v>
      </c>
      <c r="RC12" s="2856">
        <f>'GC Table 8 - Primary'!RA12</f>
        <v>0</v>
      </c>
      <c r="RD12" s="2854">
        <f>'GC Table 6 - Secondary'!RA14</f>
        <v>0</v>
      </c>
      <c r="RE12" s="2857">
        <f>'GC Table 5 - Worker Training'!RA12</f>
        <v>0</v>
      </c>
      <c r="RF12" s="2854">
        <f>'GC Table 4 - Tertiary'!QZ9</f>
        <v>0</v>
      </c>
      <c r="RG12" s="2858">
        <f>SUM(RC12:RF12)</f>
        <v>0</v>
      </c>
      <c r="RH12" s="2853">
        <f>'GC Table 8 - Primary'!RA20</f>
        <v>0</v>
      </c>
      <c r="RI12" s="2854">
        <f>'GC Table 6 - Secondary'!RA22</f>
        <v>0</v>
      </c>
      <c r="RJ12" s="2854">
        <f>'GC Table 5 - Worker Training'!RA20</f>
        <v>0</v>
      </c>
      <c r="RK12" s="2854">
        <f>'GC Table 4 - Tertiary'!QZ17</f>
        <v>0</v>
      </c>
      <c r="RL12" s="2859">
        <f>SUM(RH12:RK12)</f>
        <v>0</v>
      </c>
      <c r="RM12" s="2852">
        <v>2014</v>
      </c>
      <c r="RN12" s="2853">
        <f>'GC Table 8 - Primary'!RQ8</f>
        <v>0</v>
      </c>
      <c r="RO12" s="2854">
        <f>'GC Table 6 - Secondary'!RQ8</f>
        <v>0</v>
      </c>
      <c r="RP12" s="2854">
        <f>'GC Table 5 - Worker Training'!RQ8</f>
        <v>0</v>
      </c>
      <c r="RQ12" s="2854">
        <f>'GC Table 4 - Tertiary'!RP8</f>
        <v>0</v>
      </c>
      <c r="RR12" s="2855">
        <f>SUM(RN12:RQ12)</f>
        <v>0</v>
      </c>
      <c r="RS12" s="2856">
        <f>'GC Table 8 - Primary'!RQ12</f>
        <v>0</v>
      </c>
      <c r="RT12" s="2854">
        <f>'GC Table 6 - Secondary'!RQ14</f>
        <v>0</v>
      </c>
      <c r="RU12" s="2857">
        <f>'GC Table 5 - Worker Training'!RQ12</f>
        <v>0</v>
      </c>
      <c r="RV12" s="2854">
        <f>'GC Table 4 - Tertiary'!RP9</f>
        <v>0</v>
      </c>
      <c r="RW12" s="2858">
        <f>SUM(RS12:RV12)</f>
        <v>0</v>
      </c>
      <c r="RX12" s="2853">
        <f>'GC Table 8 - Primary'!RQ20</f>
        <v>0</v>
      </c>
      <c r="RY12" s="2854">
        <f>'GC Table 6 - Secondary'!RQ22</f>
        <v>0</v>
      </c>
      <c r="RZ12" s="2854">
        <f>'GC Table 5 - Worker Training'!RQ20</f>
        <v>0</v>
      </c>
      <c r="SA12" s="2854">
        <f>'GC Table 4 - Tertiary'!RP17</f>
        <v>0</v>
      </c>
      <c r="SB12" s="2859">
        <f>SUM(RX12:SA12)</f>
        <v>0</v>
      </c>
      <c r="SC12" s="2852">
        <v>2014</v>
      </c>
      <c r="SD12" s="2853">
        <f>'GC Table 8 - Primary'!SG8</f>
        <v>0</v>
      </c>
      <c r="SE12" s="2854">
        <f>'GC Table 6 - Secondary'!SG8</f>
        <v>0</v>
      </c>
      <c r="SF12" s="2854">
        <f>'GC Table 5 - Worker Training'!SG8</f>
        <v>0</v>
      </c>
      <c r="SG12" s="2854">
        <f>'GC Table 4 - Tertiary'!SF8</f>
        <v>0</v>
      </c>
      <c r="SH12" s="2855">
        <f>SUM(SD12:SG12)</f>
        <v>0</v>
      </c>
      <c r="SI12" s="2856">
        <f>'GC Table 8 - Primary'!SG12</f>
        <v>0</v>
      </c>
      <c r="SJ12" s="2854">
        <f>'GC Table 6 - Secondary'!SG14</f>
        <v>0</v>
      </c>
      <c r="SK12" s="2857">
        <f>'GC Table 5 - Worker Training'!SG12</f>
        <v>0</v>
      </c>
      <c r="SL12" s="2854">
        <f>'GC Table 4 - Tertiary'!SF9</f>
        <v>0</v>
      </c>
      <c r="SM12" s="2858">
        <f>SUM(SI12:SL12)</f>
        <v>0</v>
      </c>
      <c r="SN12" s="2853">
        <f>'GC Table 8 - Primary'!SG20</f>
        <v>0</v>
      </c>
      <c r="SO12" s="2854">
        <f>'GC Table 6 - Secondary'!SG22</f>
        <v>0</v>
      </c>
      <c r="SP12" s="2854">
        <f>'GC Table 5 - Worker Training'!SG20</f>
        <v>0</v>
      </c>
      <c r="SQ12" s="2854">
        <f>'GC Table 4 - Tertiary'!SF17</f>
        <v>0</v>
      </c>
      <c r="SR12" s="2859">
        <f>SUM(SN12:SQ12)</f>
        <v>0</v>
      </c>
      <c r="SS12" s="2852">
        <v>2014</v>
      </c>
      <c r="ST12" s="2853">
        <f>'GC Table 8 - Primary'!SW8</f>
        <v>0</v>
      </c>
      <c r="SU12" s="2854">
        <f>'GC Table 6 - Secondary'!SW8</f>
        <v>0</v>
      </c>
      <c r="SV12" s="2854">
        <f>'GC Table 5 - Worker Training'!SW8</f>
        <v>0</v>
      </c>
      <c r="SW12" s="2854">
        <f>'GC Table 4 - Tertiary'!SV8</f>
        <v>0</v>
      </c>
      <c r="SX12" s="2855">
        <f>SUM(ST12:SW12)</f>
        <v>0</v>
      </c>
      <c r="SY12" s="2856">
        <f>'GC Table 8 - Primary'!SW12</f>
        <v>0</v>
      </c>
      <c r="SZ12" s="2854">
        <f>'GC Table 6 - Secondary'!SW14</f>
        <v>0</v>
      </c>
      <c r="TA12" s="2857">
        <f>'GC Table 5 - Worker Training'!SW12</f>
        <v>0</v>
      </c>
      <c r="TB12" s="2854">
        <f>'GC Table 4 - Tertiary'!SV9</f>
        <v>0</v>
      </c>
      <c r="TC12" s="2858">
        <f>SUM(SY12:TB12)</f>
        <v>0</v>
      </c>
      <c r="TD12" s="2853">
        <f>'GC Table 8 - Primary'!SW20</f>
        <v>0</v>
      </c>
      <c r="TE12" s="2854">
        <f>'GC Table 6 - Secondary'!SW22</f>
        <v>0</v>
      </c>
      <c r="TF12" s="2854">
        <f>'GC Table 5 - Worker Training'!SW20</f>
        <v>0</v>
      </c>
      <c r="TG12" s="2854">
        <f>'GC Table 4 - Tertiary'!SV17</f>
        <v>0</v>
      </c>
      <c r="TH12" s="2859">
        <f>SUM(TD12:TG12)</f>
        <v>0</v>
      </c>
      <c r="TI12" s="2852">
        <v>2014</v>
      </c>
      <c r="TJ12" s="2853">
        <f>'GC Table 8 - Primary'!TM8</f>
        <v>0</v>
      </c>
      <c r="TK12" s="2854">
        <f>'GC Table 6 - Secondary'!TM8</f>
        <v>0</v>
      </c>
      <c r="TL12" s="2854">
        <f>'GC Table 5 - Worker Training'!TM8</f>
        <v>0</v>
      </c>
      <c r="TM12" s="2854">
        <f>'GC Table 4 - Tertiary'!TL8</f>
        <v>0</v>
      </c>
      <c r="TN12" s="2855">
        <f>SUM(TJ12:TM12)</f>
        <v>0</v>
      </c>
      <c r="TO12" s="2856">
        <f>'GC Table 8 - Primary'!TM12</f>
        <v>0</v>
      </c>
      <c r="TP12" s="2854">
        <f>'GC Table 6 - Secondary'!TM14</f>
        <v>0</v>
      </c>
      <c r="TQ12" s="2857">
        <f>'GC Table 5 - Worker Training'!TM12</f>
        <v>0</v>
      </c>
      <c r="TR12" s="2854">
        <f>'GC Table 4 - Tertiary'!TL9</f>
        <v>0</v>
      </c>
      <c r="TS12" s="2858">
        <f>SUM(TO12:TR12)</f>
        <v>0</v>
      </c>
      <c r="TT12" s="2853">
        <f>'GC Table 8 - Primary'!TM20</f>
        <v>0</v>
      </c>
      <c r="TU12" s="2854">
        <f>'GC Table 6 - Secondary'!TM22</f>
        <v>0</v>
      </c>
      <c r="TV12" s="2854">
        <f>'GC Table 5 - Worker Training'!TM20</f>
        <v>0</v>
      </c>
      <c r="TW12" s="2854">
        <f>'GC Table 4 - Tertiary'!TL17</f>
        <v>0</v>
      </c>
      <c r="TX12" s="2859">
        <f>SUM(TT12:TW12)</f>
        <v>0</v>
      </c>
      <c r="TY12" s="2852">
        <v>2014</v>
      </c>
      <c r="TZ12" s="2853">
        <f>'GC Table 8 - Primary'!UC8</f>
        <v>0</v>
      </c>
      <c r="UA12" s="2854">
        <f>'GC Table 6 - Secondary'!UC8</f>
        <v>0</v>
      </c>
      <c r="UB12" s="2854">
        <f>'GC Table 5 - Worker Training'!UC8</f>
        <v>0</v>
      </c>
      <c r="UC12" s="2854">
        <f>'GC Table 4 - Tertiary'!UB8</f>
        <v>0</v>
      </c>
      <c r="UD12" s="2855">
        <f>SUM(TZ12:UC12)</f>
        <v>0</v>
      </c>
      <c r="UE12" s="2856">
        <f>'GC Table 8 - Primary'!UC12</f>
        <v>0</v>
      </c>
      <c r="UF12" s="2854">
        <f>'GC Table 6 - Secondary'!UC14</f>
        <v>0</v>
      </c>
      <c r="UG12" s="2857">
        <f>'GC Table 5 - Worker Training'!UC12</f>
        <v>0</v>
      </c>
      <c r="UH12" s="2854">
        <f>'GC Table 4 - Tertiary'!UB9</f>
        <v>0</v>
      </c>
      <c r="UI12" s="2858">
        <f>SUM(UE12:UH12)</f>
        <v>0</v>
      </c>
      <c r="UJ12" s="2853">
        <f>'GC Table 8 - Primary'!UC20</f>
        <v>0</v>
      </c>
      <c r="UK12" s="2854">
        <f>'GC Table 6 - Secondary'!UC22</f>
        <v>0</v>
      </c>
      <c r="UL12" s="2854">
        <f>'GC Table 5 - Worker Training'!UC20</f>
        <v>0</v>
      </c>
      <c r="UM12" s="2854">
        <f>'GC Table 4 - Tertiary'!UB17</f>
        <v>0</v>
      </c>
      <c r="UN12" s="2859">
        <f>SUM(UJ12:UM12)</f>
        <v>0</v>
      </c>
      <c r="UO12" s="2852">
        <v>2014</v>
      </c>
      <c r="UP12" s="2853">
        <f>'GC Table 8 - Primary'!US8</f>
        <v>0</v>
      </c>
      <c r="UQ12" s="2854">
        <f>'GC Table 6 - Secondary'!US8</f>
        <v>0</v>
      </c>
      <c r="UR12" s="2854">
        <f>'GC Table 5 - Worker Training'!US8</f>
        <v>0</v>
      </c>
      <c r="US12" s="2854">
        <f>'GC Table 4 - Tertiary'!UR8</f>
        <v>0</v>
      </c>
      <c r="UT12" s="2855">
        <f>SUM(UP12:US12)</f>
        <v>0</v>
      </c>
      <c r="UU12" s="2856">
        <f>'GC Table 8 - Primary'!US12</f>
        <v>0</v>
      </c>
      <c r="UV12" s="2854">
        <f>'GC Table 6 - Secondary'!US14</f>
        <v>0</v>
      </c>
      <c r="UW12" s="2857">
        <f>'GC Table 5 - Worker Training'!US12</f>
        <v>0</v>
      </c>
      <c r="UX12" s="2854">
        <f>'GC Table 4 - Tertiary'!UR9</f>
        <v>0</v>
      </c>
      <c r="UY12" s="2858">
        <f>SUM(UU12:UX12)</f>
        <v>0</v>
      </c>
      <c r="UZ12" s="2853">
        <f>'GC Table 8 - Primary'!US20</f>
        <v>0</v>
      </c>
      <c r="VA12" s="2854">
        <f>'GC Table 6 - Secondary'!US22</f>
        <v>0</v>
      </c>
      <c r="VB12" s="2854">
        <f>'GC Table 5 - Worker Training'!US20</f>
        <v>0</v>
      </c>
      <c r="VC12" s="2854">
        <f>'GC Table 4 - Tertiary'!UR17</f>
        <v>0</v>
      </c>
      <c r="VD12" s="2859">
        <f>SUM(UZ12:VC12)</f>
        <v>0</v>
      </c>
      <c r="VE12" s="2852">
        <v>2014</v>
      </c>
      <c r="VF12" s="2853">
        <f>'GC Table 8 - Primary'!VI8</f>
        <v>0</v>
      </c>
      <c r="VG12" s="2854">
        <f>'GC Table 6 - Secondary'!VI8</f>
        <v>0</v>
      </c>
      <c r="VH12" s="2854">
        <f>'GC Table 5 - Worker Training'!VI8</f>
        <v>0</v>
      </c>
      <c r="VI12" s="2854">
        <f>'GC Table 4 - Tertiary'!VH8</f>
        <v>0</v>
      </c>
      <c r="VJ12" s="2855">
        <f>SUM(VF12:VI12)</f>
        <v>0</v>
      </c>
      <c r="VK12" s="2856">
        <f>'GC Table 8 - Primary'!VI12</f>
        <v>0</v>
      </c>
      <c r="VL12" s="2854">
        <f>'GC Table 6 - Secondary'!VI14</f>
        <v>0</v>
      </c>
      <c r="VM12" s="2857">
        <f>'GC Table 5 - Worker Training'!VI12</f>
        <v>0</v>
      </c>
      <c r="VN12" s="2854">
        <f>'GC Table 4 - Tertiary'!VH9</f>
        <v>0</v>
      </c>
      <c r="VO12" s="2858">
        <f>SUM(VK12:VN12)</f>
        <v>0</v>
      </c>
      <c r="VP12" s="2853">
        <f>'GC Table 8 - Primary'!VI20</f>
        <v>0</v>
      </c>
      <c r="VQ12" s="2854">
        <f>'GC Table 6 - Secondary'!VI22</f>
        <v>0</v>
      </c>
      <c r="VR12" s="2854">
        <f>'GC Table 5 - Worker Training'!VI20</f>
        <v>0</v>
      </c>
      <c r="VS12" s="2854">
        <f>'GC Table 4 - Tertiary'!VH17</f>
        <v>0</v>
      </c>
      <c r="VT12" s="2859">
        <f>SUM(VP12:VS12)</f>
        <v>0</v>
      </c>
      <c r="VU12" s="2852">
        <v>2014</v>
      </c>
      <c r="VV12" s="2853">
        <f>'GC Table 8 - Primary'!VY8</f>
        <v>0</v>
      </c>
      <c r="VW12" s="2854">
        <f>'GC Table 6 - Secondary'!VY8</f>
        <v>0</v>
      </c>
      <c r="VX12" s="2854">
        <f>'GC Table 5 - Worker Training'!VY8</f>
        <v>0</v>
      </c>
      <c r="VY12" s="2854">
        <f>'GC Table 4 - Tertiary'!VX8</f>
        <v>0</v>
      </c>
      <c r="VZ12" s="2855">
        <f>SUM(VV12:VY12)</f>
        <v>0</v>
      </c>
      <c r="WA12" s="2856">
        <f>'GC Table 8 - Primary'!VY12</f>
        <v>0</v>
      </c>
      <c r="WB12" s="2854">
        <f>'GC Table 6 - Secondary'!VY14</f>
        <v>0</v>
      </c>
      <c r="WC12" s="2857">
        <f>'GC Table 5 - Worker Training'!VY12</f>
        <v>0</v>
      </c>
      <c r="WD12" s="2854">
        <f>'GC Table 4 - Tertiary'!VX9</f>
        <v>0</v>
      </c>
      <c r="WE12" s="2858">
        <f>SUM(WA12:WD12)</f>
        <v>0</v>
      </c>
      <c r="WF12" s="2853">
        <f>'GC Table 8 - Primary'!VY20</f>
        <v>0</v>
      </c>
      <c r="WG12" s="2854">
        <f>'GC Table 6 - Secondary'!VY22</f>
        <v>0</v>
      </c>
      <c r="WH12" s="2854">
        <f>'GC Table 5 - Worker Training'!VY20</f>
        <v>0</v>
      </c>
      <c r="WI12" s="2854">
        <f>'GC Table 4 - Tertiary'!VX17</f>
        <v>0</v>
      </c>
      <c r="WJ12" s="2859">
        <f>SUM(WF12:WI12)</f>
        <v>0</v>
      </c>
      <c r="WK12" s="2852">
        <v>2014</v>
      </c>
      <c r="WL12" s="2853">
        <f>'GC Table 8 - Primary'!WO8</f>
        <v>0</v>
      </c>
      <c r="WM12" s="2854">
        <f>'GC Table 6 - Secondary'!WO8</f>
        <v>0</v>
      </c>
      <c r="WN12" s="2854">
        <f>'GC Table 5 - Worker Training'!WO8</f>
        <v>0</v>
      </c>
      <c r="WO12" s="2854">
        <f>'GC Table 4 - Tertiary'!WN8</f>
        <v>0</v>
      </c>
      <c r="WP12" s="2855">
        <f>SUM(WL12:WO12)</f>
        <v>0</v>
      </c>
      <c r="WQ12" s="2856">
        <f>'GC Table 8 - Primary'!WO12</f>
        <v>0</v>
      </c>
      <c r="WR12" s="2854">
        <f>'GC Table 6 - Secondary'!WO14</f>
        <v>0</v>
      </c>
      <c r="WS12" s="2857">
        <f>'GC Table 5 - Worker Training'!WO12</f>
        <v>0</v>
      </c>
      <c r="WT12" s="2854">
        <f>'GC Table 4 - Tertiary'!WN9</f>
        <v>0</v>
      </c>
      <c r="WU12" s="2858">
        <f>SUM(WQ12:WT12)</f>
        <v>0</v>
      </c>
      <c r="WV12" s="2853">
        <f>'GC Table 8 - Primary'!WO20</f>
        <v>0</v>
      </c>
      <c r="WW12" s="2854">
        <f>'GC Table 6 - Secondary'!WO22</f>
        <v>0</v>
      </c>
      <c r="WX12" s="2854">
        <f>'GC Table 5 - Worker Training'!WO20</f>
        <v>0</v>
      </c>
      <c r="WY12" s="2854">
        <f>'GC Table 4 - Tertiary'!WN17</f>
        <v>0</v>
      </c>
      <c r="WZ12" s="2859">
        <f>SUM(WV12:WY12)</f>
        <v>0</v>
      </c>
      <c r="XA12" s="2852">
        <v>2014</v>
      </c>
      <c r="XB12" s="2853">
        <f>'GC Table 8 - Primary'!XE8</f>
        <v>0</v>
      </c>
      <c r="XC12" s="2854">
        <f>'GC Table 6 - Secondary'!XE8</f>
        <v>0</v>
      </c>
      <c r="XD12" s="2854">
        <f>'GC Table 5 - Worker Training'!XE8</f>
        <v>0</v>
      </c>
      <c r="XE12" s="2854">
        <f>'GC Table 4 - Tertiary'!XD8</f>
        <v>0</v>
      </c>
      <c r="XF12" s="2855">
        <f>SUM(XB12:XE12)</f>
        <v>0</v>
      </c>
      <c r="XG12" s="2856">
        <f>'GC Table 8 - Primary'!XE12</f>
        <v>0</v>
      </c>
      <c r="XH12" s="2854">
        <f>'GC Table 6 - Secondary'!XE14</f>
        <v>0</v>
      </c>
      <c r="XI12" s="2857">
        <f>'GC Table 5 - Worker Training'!XE12</f>
        <v>0</v>
      </c>
      <c r="XJ12" s="2854">
        <f>'GC Table 4 - Tertiary'!XD9</f>
        <v>0</v>
      </c>
      <c r="XK12" s="2858">
        <f>SUM(XG12:XJ12)</f>
        <v>0</v>
      </c>
      <c r="XL12" s="2853">
        <f>'GC Table 8 - Primary'!XE20</f>
        <v>0</v>
      </c>
      <c r="XM12" s="2854">
        <f>'GC Table 6 - Secondary'!XE22</f>
        <v>0</v>
      </c>
      <c r="XN12" s="2854">
        <f>'GC Table 5 - Worker Training'!XE20</f>
        <v>0</v>
      </c>
      <c r="XO12" s="2854">
        <f>'GC Table 4 - Tertiary'!XD17</f>
        <v>0</v>
      </c>
      <c r="XP12" s="2859">
        <f>SUM(XL12:XO12)</f>
        <v>0</v>
      </c>
      <c r="XQ12" s="2852">
        <v>2014</v>
      </c>
      <c r="XR12" s="2853">
        <f>'GC Table 8 - Primary'!XU8</f>
        <v>0</v>
      </c>
      <c r="XS12" s="2854">
        <f>'GC Table 6 - Secondary'!XU8</f>
        <v>0</v>
      </c>
      <c r="XT12" s="2854">
        <f>'GC Table 5 - Worker Training'!XU8</f>
        <v>0</v>
      </c>
      <c r="XU12" s="2854">
        <f>'GC Table 4 - Tertiary'!XT8</f>
        <v>0</v>
      </c>
      <c r="XV12" s="2855">
        <f>SUM(XR12:XU12)</f>
        <v>0</v>
      </c>
      <c r="XW12" s="2856">
        <f>'GC Table 8 - Primary'!XU12</f>
        <v>0</v>
      </c>
      <c r="XX12" s="2854">
        <f>'GC Table 6 - Secondary'!XU14</f>
        <v>0</v>
      </c>
      <c r="XY12" s="2857">
        <f>'GC Table 5 - Worker Training'!XU12</f>
        <v>0</v>
      </c>
      <c r="XZ12" s="2854">
        <f>'GC Table 4 - Tertiary'!XT9</f>
        <v>0</v>
      </c>
      <c r="YA12" s="2858">
        <f>SUM(XW12:XZ12)</f>
        <v>0</v>
      </c>
      <c r="YB12" s="2853">
        <f>'GC Table 8 - Primary'!XU20</f>
        <v>0</v>
      </c>
      <c r="YC12" s="2854">
        <f>'GC Table 6 - Secondary'!XU22</f>
        <v>0</v>
      </c>
      <c r="YD12" s="2854">
        <f>'GC Table 5 - Worker Training'!XU20</f>
        <v>0</v>
      </c>
      <c r="YE12" s="2854">
        <f>'GC Table 4 - Tertiary'!XT17</f>
        <v>0</v>
      </c>
      <c r="YF12" s="2859">
        <f>SUM(YB12:YE12)</f>
        <v>0</v>
      </c>
      <c r="YG12" s="2852">
        <v>2014</v>
      </c>
      <c r="YH12" s="2853">
        <f>'GC Table 8 - Primary'!YK8</f>
        <v>0</v>
      </c>
      <c r="YI12" s="2854">
        <f>'GC Table 6 - Secondary'!YK8</f>
        <v>0</v>
      </c>
      <c r="YJ12" s="2854">
        <f>'GC Table 5 - Worker Training'!YK8</f>
        <v>0</v>
      </c>
      <c r="YK12" s="2854">
        <f>'GC Table 4 - Tertiary'!YJ8</f>
        <v>0</v>
      </c>
      <c r="YL12" s="2855">
        <f>SUM(YH12:YK12)</f>
        <v>0</v>
      </c>
      <c r="YM12" s="2856">
        <f>'GC Table 8 - Primary'!YK12</f>
        <v>0</v>
      </c>
      <c r="YN12" s="2854">
        <f>'GC Table 6 - Secondary'!YK14</f>
        <v>0</v>
      </c>
      <c r="YO12" s="2857">
        <f>'GC Table 5 - Worker Training'!YK12</f>
        <v>0</v>
      </c>
      <c r="YP12" s="2854">
        <f>'GC Table 4 - Tertiary'!YJ9</f>
        <v>0</v>
      </c>
      <c r="YQ12" s="2858">
        <f>SUM(YM12:YP12)</f>
        <v>0</v>
      </c>
      <c r="YR12" s="2853">
        <f>'GC Table 8 - Primary'!YK20</f>
        <v>0</v>
      </c>
      <c r="YS12" s="2854">
        <f>'GC Table 6 - Secondary'!YK22</f>
        <v>0</v>
      </c>
      <c r="YT12" s="2854">
        <f>'GC Table 5 - Worker Training'!YK20</f>
        <v>0</v>
      </c>
      <c r="YU12" s="2854">
        <f>'GC Table 4 - Tertiary'!YJ17</f>
        <v>0</v>
      </c>
      <c r="YV12" s="2859">
        <f>SUM(YR12:YU12)</f>
        <v>0</v>
      </c>
      <c r="YW12" s="2852">
        <v>2014</v>
      </c>
      <c r="YX12" s="2853">
        <f>'GC Table 8 - Primary'!ZA8</f>
        <v>0</v>
      </c>
      <c r="YY12" s="2854">
        <f>'GC Table 6 - Secondary'!ZA8</f>
        <v>0</v>
      </c>
      <c r="YZ12" s="2854">
        <f>'GC Table 5 - Worker Training'!ZA8</f>
        <v>0</v>
      </c>
      <c r="ZA12" s="2854">
        <f>'GC Table 4 - Tertiary'!YZ8</f>
        <v>0</v>
      </c>
      <c r="ZB12" s="2855">
        <f>SUM(YX12:ZA12)</f>
        <v>0</v>
      </c>
      <c r="ZC12" s="2856">
        <f>'GC Table 8 - Primary'!ZA12</f>
        <v>0</v>
      </c>
      <c r="ZD12" s="2854">
        <f>'GC Table 6 - Secondary'!ZA14</f>
        <v>0</v>
      </c>
      <c r="ZE12" s="2857">
        <f>'GC Table 5 - Worker Training'!ZA12</f>
        <v>0</v>
      </c>
      <c r="ZF12" s="2854">
        <f>'GC Table 4 - Tertiary'!YZ9</f>
        <v>0</v>
      </c>
      <c r="ZG12" s="2858">
        <f>SUM(ZC12:ZF12)</f>
        <v>0</v>
      </c>
      <c r="ZH12" s="2853">
        <f>'GC Table 8 - Primary'!ZA20</f>
        <v>0</v>
      </c>
      <c r="ZI12" s="2854">
        <f>'GC Table 6 - Secondary'!ZA22</f>
        <v>0</v>
      </c>
      <c r="ZJ12" s="2854">
        <f>'GC Table 5 - Worker Training'!ZA20</f>
        <v>0</v>
      </c>
      <c r="ZK12" s="2854">
        <f>'GC Table 4 - Tertiary'!YZ17</f>
        <v>0</v>
      </c>
      <c r="ZL12" s="2859">
        <f>SUM(ZH12:ZK12)</f>
        <v>0</v>
      </c>
      <c r="ZM12" s="2852">
        <v>2014</v>
      </c>
      <c r="ZN12" s="2853">
        <f>'GC Table 8 - Primary'!ZQ8</f>
        <v>0</v>
      </c>
      <c r="ZO12" s="2854">
        <f>'GC Table 6 - Secondary'!ZQ8</f>
        <v>0</v>
      </c>
      <c r="ZP12" s="2854">
        <f>'GC Table 5 - Worker Training'!ZQ8</f>
        <v>0</v>
      </c>
      <c r="ZQ12" s="2854">
        <f>'GC Table 4 - Tertiary'!ZP8</f>
        <v>0</v>
      </c>
      <c r="ZR12" s="2855">
        <f>SUM(ZN12:ZQ12)</f>
        <v>0</v>
      </c>
      <c r="ZS12" s="2856">
        <f>'GC Table 8 - Primary'!ZQ12</f>
        <v>0</v>
      </c>
      <c r="ZT12" s="2854">
        <f>'GC Table 6 - Secondary'!ZQ14</f>
        <v>0</v>
      </c>
      <c r="ZU12" s="2857">
        <f>'GC Table 5 - Worker Training'!ZQ12</f>
        <v>0</v>
      </c>
      <c r="ZV12" s="2854">
        <f>'GC Table 4 - Tertiary'!ZP9</f>
        <v>0</v>
      </c>
      <c r="ZW12" s="2858">
        <f>SUM(ZS12:ZV12)</f>
        <v>0</v>
      </c>
      <c r="ZX12" s="2853">
        <f>'GC Table 8 - Primary'!ZQ20</f>
        <v>0</v>
      </c>
      <c r="ZY12" s="2854">
        <f>'GC Table 6 - Secondary'!ZQ22</f>
        <v>0</v>
      </c>
      <c r="ZZ12" s="2854">
        <f>'GC Table 5 - Worker Training'!ZQ20</f>
        <v>0</v>
      </c>
      <c r="AAA12" s="2854">
        <f>'GC Table 4 - Tertiary'!ZP17</f>
        <v>0</v>
      </c>
      <c r="AAB12" s="2859">
        <f>SUM(ZX12:AAA12)</f>
        <v>0</v>
      </c>
      <c r="AAC12" s="2852">
        <v>2014</v>
      </c>
      <c r="AAD12" s="2853">
        <f>'GC Table 8 - Primary'!AAG8</f>
        <v>0</v>
      </c>
      <c r="AAE12" s="2854">
        <f>'GC Table 6 - Secondary'!AAG8</f>
        <v>0</v>
      </c>
      <c r="AAF12" s="2854">
        <f>'GC Table 5 - Worker Training'!AAG8</f>
        <v>0</v>
      </c>
      <c r="AAG12" s="2854">
        <f>'GC Table 4 - Tertiary'!AAF8</f>
        <v>0</v>
      </c>
      <c r="AAH12" s="2855">
        <f>SUM(AAD12:AAG12)</f>
        <v>0</v>
      </c>
      <c r="AAI12" s="2856">
        <f>'GC Table 8 - Primary'!AAG12</f>
        <v>0</v>
      </c>
      <c r="AAJ12" s="2854">
        <f>'GC Table 6 - Secondary'!AAG14</f>
        <v>0</v>
      </c>
      <c r="AAK12" s="2857">
        <f>'GC Table 5 - Worker Training'!AAG12</f>
        <v>0</v>
      </c>
      <c r="AAL12" s="2854">
        <f>'GC Table 4 - Tertiary'!AAF9</f>
        <v>0</v>
      </c>
      <c r="AAM12" s="2858">
        <f>SUM(AAI12:AAL12)</f>
        <v>0</v>
      </c>
      <c r="AAN12" s="2853">
        <f>'GC Table 8 - Primary'!AAG20</f>
        <v>0</v>
      </c>
      <c r="AAO12" s="2854">
        <f>'GC Table 6 - Secondary'!AAG22</f>
        <v>0</v>
      </c>
      <c r="AAP12" s="2854">
        <f>'GC Table 5 - Worker Training'!AAG20</f>
        <v>0</v>
      </c>
      <c r="AAQ12" s="2854">
        <f>'GC Table 4 - Tertiary'!AAF17</f>
        <v>0</v>
      </c>
      <c r="AAR12" s="2859">
        <f>SUM(AAN12:AAQ12)</f>
        <v>0</v>
      </c>
      <c r="AAS12" s="2852">
        <v>2014</v>
      </c>
      <c r="AAT12" s="2853">
        <f>'GC Table 8 - Primary'!AAW8</f>
        <v>0</v>
      </c>
      <c r="AAU12" s="2854">
        <f>'GC Table 6 - Secondary'!AAW8</f>
        <v>0</v>
      </c>
      <c r="AAV12" s="2854">
        <f>'GC Table 5 - Worker Training'!AAW8</f>
        <v>0</v>
      </c>
      <c r="AAW12" s="2854">
        <f>'GC Table 4 - Tertiary'!AAV8</f>
        <v>0</v>
      </c>
      <c r="AAX12" s="2855">
        <f>SUM(AAT12:AAW12)</f>
        <v>0</v>
      </c>
      <c r="AAY12" s="2856">
        <f>'GC Table 8 - Primary'!AAW12</f>
        <v>0</v>
      </c>
      <c r="AAZ12" s="2854">
        <f>'GC Table 6 - Secondary'!AAW14</f>
        <v>0</v>
      </c>
      <c r="ABA12" s="2857">
        <f>'GC Table 5 - Worker Training'!AAW12</f>
        <v>0</v>
      </c>
      <c r="ABB12" s="2854">
        <f>'GC Table 4 - Tertiary'!AAV9</f>
        <v>0</v>
      </c>
      <c r="ABC12" s="2858">
        <f>SUM(AAY12:ABB12)</f>
        <v>0</v>
      </c>
      <c r="ABD12" s="2853">
        <f>'GC Table 8 - Primary'!AAW20</f>
        <v>0</v>
      </c>
      <c r="ABE12" s="2854">
        <f>'GC Table 6 - Secondary'!AAW22</f>
        <v>0</v>
      </c>
      <c r="ABF12" s="2854">
        <f>'GC Table 5 - Worker Training'!AAW20</f>
        <v>0</v>
      </c>
      <c r="ABG12" s="2854">
        <f>'GC Table 4 - Tertiary'!AAV17</f>
        <v>0</v>
      </c>
      <c r="ABH12" s="2859">
        <f>SUM(ABD12:ABG12)</f>
        <v>0</v>
      </c>
      <c r="ABI12" s="2852">
        <v>2014</v>
      </c>
      <c r="ABJ12" s="2853">
        <f>'GC Table 8 - Primary'!ABM8</f>
        <v>0</v>
      </c>
      <c r="ABK12" s="2854">
        <f>'GC Table 6 - Secondary'!ABM8</f>
        <v>0</v>
      </c>
      <c r="ABL12" s="2854">
        <f>'GC Table 5 - Worker Training'!ABM8</f>
        <v>0</v>
      </c>
      <c r="ABM12" s="2854">
        <f>'GC Table 4 - Tertiary'!ABL8</f>
        <v>0</v>
      </c>
      <c r="ABN12" s="2855">
        <f>SUM(ABJ12:ABM12)</f>
        <v>0</v>
      </c>
      <c r="ABO12" s="2856">
        <f>'GC Table 8 - Primary'!ABM12</f>
        <v>0</v>
      </c>
      <c r="ABP12" s="2854">
        <f>'GC Table 6 - Secondary'!ABM14</f>
        <v>0</v>
      </c>
      <c r="ABQ12" s="2857">
        <f>'GC Table 5 - Worker Training'!ABM12</f>
        <v>0</v>
      </c>
      <c r="ABR12" s="2854">
        <f>'GC Table 4 - Tertiary'!ABL9</f>
        <v>0</v>
      </c>
      <c r="ABS12" s="2858">
        <f>SUM(ABO12:ABR12)</f>
        <v>0</v>
      </c>
      <c r="ABT12" s="2853">
        <f>'GC Table 8 - Primary'!ABM20</f>
        <v>0</v>
      </c>
      <c r="ABU12" s="2854">
        <f>'GC Table 6 - Secondary'!ABM22</f>
        <v>0</v>
      </c>
      <c r="ABV12" s="2854">
        <f>'GC Table 5 - Worker Training'!ABM20</f>
        <v>0</v>
      </c>
      <c r="ABW12" s="2854">
        <f>'GC Table 4 - Tertiary'!ABL17</f>
        <v>0</v>
      </c>
      <c r="ABX12" s="2859">
        <f>SUM(ABT12:ABW12)</f>
        <v>0</v>
      </c>
      <c r="ABY12" s="2852">
        <v>2014</v>
      </c>
      <c r="ABZ12" s="2853">
        <f>'GC Table 8 - Primary'!ACC8</f>
        <v>0</v>
      </c>
      <c r="ACA12" s="2854">
        <f>'GC Table 6 - Secondary'!ACC8</f>
        <v>0</v>
      </c>
      <c r="ACB12" s="2854">
        <f>'GC Table 5 - Worker Training'!ACC8</f>
        <v>0</v>
      </c>
      <c r="ACC12" s="2854">
        <f>'GC Table 4 - Tertiary'!ACB8</f>
        <v>0</v>
      </c>
      <c r="ACD12" s="2855">
        <f>SUM(ABZ12:ACC12)</f>
        <v>0</v>
      </c>
      <c r="ACE12" s="2856">
        <f>'GC Table 8 - Primary'!ACC12</f>
        <v>0</v>
      </c>
      <c r="ACF12" s="2854">
        <f>'GC Table 6 - Secondary'!ACC14</f>
        <v>0</v>
      </c>
      <c r="ACG12" s="2857">
        <f>'GC Table 5 - Worker Training'!ACC12</f>
        <v>0</v>
      </c>
      <c r="ACH12" s="2854">
        <f>'GC Table 4 - Tertiary'!ACB9</f>
        <v>0</v>
      </c>
      <c r="ACI12" s="2858">
        <f>SUM(ACE12:ACH12)</f>
        <v>0</v>
      </c>
      <c r="ACJ12" s="2853">
        <f>'GC Table 8 - Primary'!ACC20</f>
        <v>0</v>
      </c>
      <c r="ACK12" s="2854">
        <f>'GC Table 6 - Secondary'!ACC22</f>
        <v>0</v>
      </c>
      <c r="ACL12" s="2854">
        <f>'GC Table 5 - Worker Training'!ACC20</f>
        <v>0</v>
      </c>
      <c r="ACM12" s="2854">
        <f>'GC Table 4 - Tertiary'!ACB17</f>
        <v>0</v>
      </c>
      <c r="ACN12" s="2859">
        <f>SUM(ACJ12:ACM12)</f>
        <v>0</v>
      </c>
      <c r="ACO12" s="2852">
        <v>2014</v>
      </c>
      <c r="ACP12" s="2853">
        <f>'GC Table 8 - Primary'!ACS8</f>
        <v>0</v>
      </c>
      <c r="ACQ12" s="2854">
        <f>'GC Table 6 - Secondary'!ACS8</f>
        <v>0</v>
      </c>
      <c r="ACR12" s="2854">
        <f>'GC Table 5 - Worker Training'!ACS8</f>
        <v>0</v>
      </c>
      <c r="ACS12" s="2854">
        <f>'GC Table 4 - Tertiary'!ACR8</f>
        <v>0</v>
      </c>
      <c r="ACT12" s="2855">
        <f>SUM(ACP12:ACS12)</f>
        <v>0</v>
      </c>
      <c r="ACU12" s="2856">
        <f>'GC Table 8 - Primary'!ACS12</f>
        <v>0</v>
      </c>
      <c r="ACV12" s="2854">
        <f>'GC Table 6 - Secondary'!ACS14</f>
        <v>0</v>
      </c>
      <c r="ACW12" s="2857">
        <f>'GC Table 5 - Worker Training'!ACS12</f>
        <v>0</v>
      </c>
      <c r="ACX12" s="2854">
        <f>'GC Table 4 - Tertiary'!ACR9</f>
        <v>0</v>
      </c>
      <c r="ACY12" s="2858">
        <f>SUM(ACU12:ACX12)</f>
        <v>0</v>
      </c>
      <c r="ACZ12" s="2853">
        <f>'GC Table 8 - Primary'!ACS20</f>
        <v>0</v>
      </c>
      <c r="ADA12" s="2854">
        <f>'GC Table 6 - Secondary'!ACS22</f>
        <v>0</v>
      </c>
      <c r="ADB12" s="2854">
        <f>'GC Table 5 - Worker Training'!ACS20</f>
        <v>0</v>
      </c>
      <c r="ADC12" s="2854">
        <f>'GC Table 4 - Tertiary'!ACR17</f>
        <v>0</v>
      </c>
      <c r="ADD12" s="2859">
        <f>SUM(ACZ12:ADC12)</f>
        <v>0</v>
      </c>
      <c r="ADE12" s="2852">
        <v>2014</v>
      </c>
      <c r="ADF12" s="2853">
        <f>'GC Table 8 - Primary'!ADI8</f>
        <v>0</v>
      </c>
      <c r="ADG12" s="2854">
        <f>'GC Table 6 - Secondary'!ADI8</f>
        <v>0</v>
      </c>
      <c r="ADH12" s="2854">
        <f>'GC Table 5 - Worker Training'!ADI8</f>
        <v>0</v>
      </c>
      <c r="ADI12" s="2854">
        <f>'GC Table 4 - Tertiary'!ADH8</f>
        <v>0</v>
      </c>
      <c r="ADJ12" s="2855">
        <f>SUM(ADF12:ADI12)</f>
        <v>0</v>
      </c>
      <c r="ADK12" s="2856">
        <f>'GC Table 8 - Primary'!ADI12</f>
        <v>0</v>
      </c>
      <c r="ADL12" s="2854">
        <f>'GC Table 6 - Secondary'!ADI14</f>
        <v>0</v>
      </c>
      <c r="ADM12" s="2857">
        <f>'GC Table 5 - Worker Training'!ADI12</f>
        <v>0</v>
      </c>
      <c r="ADN12" s="2854">
        <f>'GC Table 4 - Tertiary'!ADH9</f>
        <v>0</v>
      </c>
      <c r="ADO12" s="2858">
        <f>SUM(ADK12:ADN12)</f>
        <v>0</v>
      </c>
      <c r="ADP12" s="2853">
        <f>'GC Table 8 - Primary'!ADI20</f>
        <v>0</v>
      </c>
      <c r="ADQ12" s="2854">
        <f>'GC Table 6 - Secondary'!ADI22</f>
        <v>0</v>
      </c>
      <c r="ADR12" s="2854">
        <f>'GC Table 5 - Worker Training'!ADI20</f>
        <v>0</v>
      </c>
      <c r="ADS12" s="2854">
        <f>'GC Table 4 - Tertiary'!ADH17</f>
        <v>0</v>
      </c>
      <c r="ADT12" s="2859">
        <f>SUM(ADP12:ADS12)</f>
        <v>0</v>
      </c>
      <c r="ADU12" s="2852">
        <v>2014</v>
      </c>
      <c r="ADV12" s="2853">
        <f>'GC Table 8 - Primary'!ADY8</f>
        <v>0</v>
      </c>
      <c r="ADW12" s="2854">
        <f>'GC Table 6 - Secondary'!ADY8</f>
        <v>0</v>
      </c>
      <c r="ADX12" s="2854">
        <f>'GC Table 5 - Worker Training'!ADY8</f>
        <v>0</v>
      </c>
      <c r="ADY12" s="2854">
        <f>'GC Table 4 - Tertiary'!ADX8</f>
        <v>0</v>
      </c>
      <c r="ADZ12" s="2855">
        <f>SUM(ADV12:ADY12)</f>
        <v>0</v>
      </c>
      <c r="AEA12" s="2856">
        <f>'GC Table 8 - Primary'!ADY12</f>
        <v>0</v>
      </c>
      <c r="AEB12" s="2854">
        <f>'GC Table 6 - Secondary'!ADY14</f>
        <v>0</v>
      </c>
      <c r="AEC12" s="2857">
        <f>'GC Table 5 - Worker Training'!ADY12</f>
        <v>0</v>
      </c>
      <c r="AED12" s="2854">
        <f>'GC Table 4 - Tertiary'!ADX9</f>
        <v>0</v>
      </c>
      <c r="AEE12" s="2858">
        <f>SUM(AEA12:AED12)</f>
        <v>0</v>
      </c>
      <c r="AEF12" s="2853">
        <f>'GC Table 8 - Primary'!ADY20</f>
        <v>0</v>
      </c>
      <c r="AEG12" s="2854">
        <f>'GC Table 6 - Secondary'!ADY22</f>
        <v>0</v>
      </c>
      <c r="AEH12" s="2854">
        <f>'GC Table 5 - Worker Training'!ADY20</f>
        <v>0</v>
      </c>
      <c r="AEI12" s="2854">
        <f>'GC Table 4 - Tertiary'!ADX17</f>
        <v>0</v>
      </c>
      <c r="AEJ12" s="2859">
        <f>SUM(AEF12:AEI12)</f>
        <v>0</v>
      </c>
      <c r="AEK12" s="2852">
        <v>2014</v>
      </c>
      <c r="AEL12" s="2853">
        <f>'GC Table 8 - Primary'!AEO8</f>
        <v>0</v>
      </c>
      <c r="AEM12" s="2854">
        <f>'GC Table 6 - Secondary'!AEO8</f>
        <v>0</v>
      </c>
      <c r="AEN12" s="2854">
        <f>'GC Table 5 - Worker Training'!AEO8</f>
        <v>0</v>
      </c>
      <c r="AEO12" s="2854">
        <f>'GC Table 4 - Tertiary'!AEN8</f>
        <v>0</v>
      </c>
      <c r="AEP12" s="2855">
        <f>SUM(AEL12:AEO12)</f>
        <v>0</v>
      </c>
      <c r="AEQ12" s="2856">
        <f>'GC Table 8 - Primary'!AEO12</f>
        <v>0</v>
      </c>
      <c r="AER12" s="2854">
        <f>'GC Table 6 - Secondary'!AEO14</f>
        <v>0</v>
      </c>
      <c r="AES12" s="2857">
        <f>'GC Table 5 - Worker Training'!AEO12</f>
        <v>0</v>
      </c>
      <c r="AET12" s="2854">
        <f>'GC Table 4 - Tertiary'!AEN9</f>
        <v>0</v>
      </c>
      <c r="AEU12" s="2858">
        <f>SUM(AEQ12:AET12)</f>
        <v>0</v>
      </c>
      <c r="AEV12" s="2853">
        <f>'GC Table 8 - Primary'!AEO20</f>
        <v>0</v>
      </c>
      <c r="AEW12" s="2854">
        <f>'GC Table 6 - Secondary'!AEO22</f>
        <v>0</v>
      </c>
      <c r="AEX12" s="2854">
        <f>'GC Table 5 - Worker Training'!AEO20</f>
        <v>0</v>
      </c>
      <c r="AEY12" s="2854">
        <f>'GC Table 4 - Tertiary'!AEN17</f>
        <v>0</v>
      </c>
      <c r="AEZ12" s="2859">
        <f>SUM(AEV12:AEY12)</f>
        <v>0</v>
      </c>
      <c r="AFA12" s="2852">
        <v>2014</v>
      </c>
      <c r="AFB12" s="2853">
        <f>'GC Table 8 - Primary'!AFE8</f>
        <v>0</v>
      </c>
      <c r="AFC12" s="2854">
        <f>'GC Table 6 - Secondary'!AFE8</f>
        <v>0</v>
      </c>
      <c r="AFD12" s="2854">
        <f>'GC Table 5 - Worker Training'!AFE8</f>
        <v>0</v>
      </c>
      <c r="AFE12" s="2854">
        <f>'GC Table 4 - Tertiary'!AFD8</f>
        <v>0</v>
      </c>
      <c r="AFF12" s="2855">
        <f>SUM(AFB12:AFE12)</f>
        <v>0</v>
      </c>
      <c r="AFG12" s="2856">
        <f>'GC Table 8 - Primary'!AFE12</f>
        <v>0</v>
      </c>
      <c r="AFH12" s="2854">
        <f>'GC Table 6 - Secondary'!AFE14</f>
        <v>0</v>
      </c>
      <c r="AFI12" s="2857">
        <f>'GC Table 5 - Worker Training'!AFE12</f>
        <v>0</v>
      </c>
      <c r="AFJ12" s="2854">
        <f>'GC Table 4 - Tertiary'!AFD9</f>
        <v>0</v>
      </c>
      <c r="AFK12" s="2858">
        <f>SUM(AFG12:AFJ12)</f>
        <v>0</v>
      </c>
      <c r="AFL12" s="2853">
        <f>'GC Table 8 - Primary'!AFE20</f>
        <v>0</v>
      </c>
      <c r="AFM12" s="2854">
        <f>'GC Table 6 - Secondary'!AFE22</f>
        <v>0</v>
      </c>
      <c r="AFN12" s="2854">
        <f>'GC Table 5 - Worker Training'!AFE20</f>
        <v>0</v>
      </c>
      <c r="AFO12" s="2854">
        <f>'GC Table 4 - Tertiary'!AFD17</f>
        <v>0</v>
      </c>
      <c r="AFP12" s="2859">
        <f>SUM(AFL12:AFO12)</f>
        <v>0</v>
      </c>
      <c r="AFQ12" s="2852">
        <v>2014</v>
      </c>
      <c r="AFR12" s="2853">
        <f>'GC Table 8 - Primary'!AFU8</f>
        <v>0</v>
      </c>
      <c r="AFS12" s="2854">
        <f>'GC Table 6 - Secondary'!AFU8</f>
        <v>0</v>
      </c>
      <c r="AFT12" s="2854">
        <f>'GC Table 5 - Worker Training'!AFU8</f>
        <v>0</v>
      </c>
      <c r="AFU12" s="2854">
        <f>'GC Table 4 - Tertiary'!AFT8</f>
        <v>0</v>
      </c>
      <c r="AFV12" s="2855">
        <f>SUM(AFR12:AFU12)</f>
        <v>0</v>
      </c>
      <c r="AFW12" s="2856">
        <f>'GC Table 8 - Primary'!AFU12</f>
        <v>0</v>
      </c>
      <c r="AFX12" s="2854">
        <f>'GC Table 6 - Secondary'!AFU14</f>
        <v>0</v>
      </c>
      <c r="AFY12" s="2857">
        <f>'GC Table 5 - Worker Training'!AFU12</f>
        <v>0</v>
      </c>
      <c r="AFZ12" s="2854">
        <f>'GC Table 4 - Tertiary'!AFT9</f>
        <v>0</v>
      </c>
      <c r="AGA12" s="2858">
        <f>SUM(AFW12:AFZ12)</f>
        <v>0</v>
      </c>
      <c r="AGB12" s="2853">
        <f>'GC Table 8 - Primary'!AFU20</f>
        <v>0</v>
      </c>
      <c r="AGC12" s="2854">
        <f>'GC Table 6 - Secondary'!AFU22</f>
        <v>0</v>
      </c>
      <c r="AGD12" s="2854">
        <f>'GC Table 5 - Worker Training'!AFU20</f>
        <v>0</v>
      </c>
      <c r="AGE12" s="2854">
        <f>'GC Table 4 - Tertiary'!AFT17</f>
        <v>0</v>
      </c>
      <c r="AGF12" s="2859">
        <f>SUM(AGB12:AGE12)</f>
        <v>0</v>
      </c>
      <c r="AGG12" s="2852">
        <v>2014</v>
      </c>
      <c r="AGH12" s="2853">
        <f>'GC Table 8 - Primary'!AGK8</f>
        <v>0</v>
      </c>
      <c r="AGI12" s="2854">
        <f>'GC Table 6 - Secondary'!AGK8</f>
        <v>0</v>
      </c>
      <c r="AGJ12" s="2854">
        <f>'GC Table 5 - Worker Training'!AGK8</f>
        <v>0</v>
      </c>
      <c r="AGK12" s="2854">
        <f>'GC Table 4 - Tertiary'!AGJ8</f>
        <v>0</v>
      </c>
      <c r="AGL12" s="2855">
        <f>SUM(AGH12:AGK12)</f>
        <v>0</v>
      </c>
      <c r="AGM12" s="2856">
        <f>'GC Table 8 - Primary'!AGK12</f>
        <v>0</v>
      </c>
      <c r="AGN12" s="2854">
        <f>'GC Table 6 - Secondary'!AGK14</f>
        <v>0</v>
      </c>
      <c r="AGO12" s="2857">
        <f>'GC Table 5 - Worker Training'!AGK12</f>
        <v>0</v>
      </c>
      <c r="AGP12" s="2854">
        <f>'GC Table 4 - Tertiary'!AGJ9</f>
        <v>0</v>
      </c>
      <c r="AGQ12" s="2858">
        <f>SUM(AGM12:AGP12)</f>
        <v>0</v>
      </c>
      <c r="AGR12" s="2853">
        <f>'GC Table 8 - Primary'!AGK20</f>
        <v>0</v>
      </c>
      <c r="AGS12" s="2854">
        <f>'GC Table 6 - Secondary'!AGK22</f>
        <v>0</v>
      </c>
      <c r="AGT12" s="2854">
        <f>'GC Table 5 - Worker Training'!AGK20</f>
        <v>0</v>
      </c>
      <c r="AGU12" s="2854">
        <f>'GC Table 4 - Tertiary'!AGJ17</f>
        <v>0</v>
      </c>
      <c r="AGV12" s="2859">
        <f>SUM(AGR12:AGU12)</f>
        <v>0</v>
      </c>
      <c r="AGW12" s="2852">
        <v>2014</v>
      </c>
      <c r="AGX12" s="2853">
        <f>'GC Table 8 - Primary'!AHA8</f>
        <v>0</v>
      </c>
      <c r="AGY12" s="2854">
        <f>'GC Table 6 - Secondary'!AHA8</f>
        <v>0</v>
      </c>
      <c r="AGZ12" s="2854">
        <f>'GC Table 5 - Worker Training'!AHA8</f>
        <v>0</v>
      </c>
      <c r="AHA12" s="2854">
        <f>'GC Table 4 - Tertiary'!AGZ8</f>
        <v>0</v>
      </c>
      <c r="AHB12" s="2855">
        <f>SUM(AGX12:AHA12)</f>
        <v>0</v>
      </c>
      <c r="AHC12" s="2856">
        <f>'GC Table 8 - Primary'!AHA12</f>
        <v>0</v>
      </c>
      <c r="AHD12" s="2854">
        <f>'GC Table 6 - Secondary'!AHA14</f>
        <v>0</v>
      </c>
      <c r="AHE12" s="2857">
        <f>'GC Table 5 - Worker Training'!AHA12</f>
        <v>0</v>
      </c>
      <c r="AHF12" s="2854">
        <f>'GC Table 4 - Tertiary'!AGZ9</f>
        <v>0</v>
      </c>
      <c r="AHG12" s="2858">
        <f>SUM(AHC12:AHF12)</f>
        <v>0</v>
      </c>
      <c r="AHH12" s="2853">
        <f>'GC Table 8 - Primary'!AHA20</f>
        <v>0</v>
      </c>
      <c r="AHI12" s="2854">
        <f>'GC Table 6 - Secondary'!AHA22</f>
        <v>0</v>
      </c>
      <c r="AHJ12" s="2854">
        <f>'GC Table 5 - Worker Training'!AHA20</f>
        <v>0</v>
      </c>
      <c r="AHK12" s="2854">
        <f>'GC Table 4 - Tertiary'!AGZ17</f>
        <v>0</v>
      </c>
      <c r="AHL12" s="2859">
        <f>SUM(AHH12:AHK12)</f>
        <v>0</v>
      </c>
      <c r="AHM12" s="2852">
        <v>2014</v>
      </c>
      <c r="AHN12" s="2853">
        <f>'GC Table 8 - Primary'!AHQ8</f>
        <v>0</v>
      </c>
      <c r="AHO12" s="2854">
        <f>'GC Table 6 - Secondary'!AHQ8</f>
        <v>0</v>
      </c>
      <c r="AHP12" s="2854">
        <f>'GC Table 5 - Worker Training'!AHQ8</f>
        <v>0</v>
      </c>
      <c r="AHQ12" s="2854">
        <f>'GC Table 4 - Tertiary'!AHP8</f>
        <v>0</v>
      </c>
      <c r="AHR12" s="2855">
        <f>SUM(AHN12:AHQ12)</f>
        <v>0</v>
      </c>
      <c r="AHS12" s="2856">
        <f>'GC Table 8 - Primary'!AHQ12</f>
        <v>0</v>
      </c>
      <c r="AHT12" s="2854">
        <f>'GC Table 6 - Secondary'!AHQ14</f>
        <v>0</v>
      </c>
      <c r="AHU12" s="2857">
        <f>'GC Table 5 - Worker Training'!AHQ12</f>
        <v>0</v>
      </c>
      <c r="AHV12" s="2854">
        <f>'GC Table 4 - Tertiary'!AHP9</f>
        <v>0</v>
      </c>
      <c r="AHW12" s="2858">
        <f>SUM(AHS12:AHV12)</f>
        <v>0</v>
      </c>
      <c r="AHX12" s="2853">
        <f>'GC Table 8 - Primary'!AHQ20</f>
        <v>0</v>
      </c>
      <c r="AHY12" s="2854">
        <f>'GC Table 6 - Secondary'!AHQ22</f>
        <v>0</v>
      </c>
      <c r="AHZ12" s="2854">
        <f>'GC Table 5 - Worker Training'!AHQ20</f>
        <v>0</v>
      </c>
      <c r="AIA12" s="2854">
        <f>'GC Table 4 - Tertiary'!AHP17</f>
        <v>0</v>
      </c>
      <c r="AIB12" s="2859">
        <f>SUM(AHX12:AIA12)</f>
        <v>0</v>
      </c>
      <c r="AIC12" s="2852">
        <v>2014</v>
      </c>
      <c r="AID12" s="2853">
        <f>'GC Table 8 - Primary'!AIG8</f>
        <v>0</v>
      </c>
      <c r="AIE12" s="2854">
        <f>'GC Table 6 - Secondary'!AIG8</f>
        <v>0</v>
      </c>
      <c r="AIF12" s="2854">
        <f>'GC Table 5 - Worker Training'!AIG8</f>
        <v>0</v>
      </c>
      <c r="AIG12" s="2854">
        <f>'GC Table 4 - Tertiary'!AIF8</f>
        <v>0</v>
      </c>
      <c r="AIH12" s="2855">
        <f>SUM(AID12:AIG12)</f>
        <v>0</v>
      </c>
      <c r="AII12" s="2856">
        <f>'GC Table 8 - Primary'!AIG12</f>
        <v>0</v>
      </c>
      <c r="AIJ12" s="2854">
        <f>'GC Table 6 - Secondary'!AIG14</f>
        <v>0</v>
      </c>
      <c r="AIK12" s="2857">
        <f>'GC Table 5 - Worker Training'!AIG12</f>
        <v>0</v>
      </c>
      <c r="AIL12" s="2854">
        <f>'GC Table 4 - Tertiary'!AIF9</f>
        <v>0</v>
      </c>
      <c r="AIM12" s="2858">
        <f>SUM(AII12:AIL12)</f>
        <v>0</v>
      </c>
      <c r="AIN12" s="2853">
        <f>'GC Table 8 - Primary'!AIG20</f>
        <v>0</v>
      </c>
      <c r="AIO12" s="2854">
        <f>'GC Table 6 - Secondary'!AIG22</f>
        <v>0</v>
      </c>
      <c r="AIP12" s="2854">
        <f>'GC Table 5 - Worker Training'!AIG20</f>
        <v>0</v>
      </c>
      <c r="AIQ12" s="2854">
        <f>'GC Table 4 - Tertiary'!AIF17</f>
        <v>0</v>
      </c>
      <c r="AIR12" s="2859">
        <f>SUM(AIN12:AIQ12)</f>
        <v>0</v>
      </c>
      <c r="AIS12" s="2852">
        <v>2014</v>
      </c>
      <c r="AIT12" s="2853">
        <f>'GC Table 8 - Primary'!AIW8</f>
        <v>0</v>
      </c>
      <c r="AIU12" s="2854">
        <f>'GC Table 6 - Secondary'!AIW8</f>
        <v>0</v>
      </c>
      <c r="AIV12" s="2854">
        <f>'GC Table 5 - Worker Training'!AIW8</f>
        <v>0</v>
      </c>
      <c r="AIW12" s="2854">
        <f>'GC Table 4 - Tertiary'!AIV8</f>
        <v>0</v>
      </c>
      <c r="AIX12" s="2855">
        <f>SUM(AIT12:AIW12)</f>
        <v>0</v>
      </c>
      <c r="AIY12" s="2856">
        <f>'GC Table 8 - Primary'!AIW12</f>
        <v>0</v>
      </c>
      <c r="AIZ12" s="2854">
        <f>'GC Table 6 - Secondary'!AIW14</f>
        <v>0</v>
      </c>
      <c r="AJA12" s="2857">
        <f>'GC Table 5 - Worker Training'!AIW12</f>
        <v>0</v>
      </c>
      <c r="AJB12" s="2854">
        <f>'GC Table 4 - Tertiary'!AIV9</f>
        <v>0</v>
      </c>
      <c r="AJC12" s="2858">
        <f>SUM(AIY12:AJB12)</f>
        <v>0</v>
      </c>
      <c r="AJD12" s="2853">
        <f>'GC Table 8 - Primary'!AIW20</f>
        <v>0</v>
      </c>
      <c r="AJE12" s="2854">
        <f>'GC Table 6 - Secondary'!AIW22</f>
        <v>0</v>
      </c>
      <c r="AJF12" s="2854">
        <f>'GC Table 5 - Worker Training'!AIW20</f>
        <v>0</v>
      </c>
      <c r="AJG12" s="2854">
        <f>'GC Table 4 - Tertiary'!AIV17</f>
        <v>0</v>
      </c>
      <c r="AJH12" s="2859">
        <f>SUM(AJD12:AJG12)</f>
        <v>0</v>
      </c>
      <c r="AJI12" s="2852">
        <v>2014</v>
      </c>
      <c r="AJJ12" s="2853">
        <f>'GC Table 8 - Primary'!AJM8</f>
        <v>0</v>
      </c>
      <c r="AJK12" s="2854">
        <f>'GC Table 6 - Secondary'!AJM8</f>
        <v>0</v>
      </c>
      <c r="AJL12" s="2854">
        <f>'GC Table 5 - Worker Training'!AJM8</f>
        <v>0</v>
      </c>
      <c r="AJM12" s="2854">
        <f>'GC Table 4 - Tertiary'!AJL8</f>
        <v>0</v>
      </c>
      <c r="AJN12" s="2855">
        <f>SUM(AJJ12:AJM12)</f>
        <v>0</v>
      </c>
      <c r="AJO12" s="2856">
        <f>'GC Table 8 - Primary'!AJM12</f>
        <v>0</v>
      </c>
      <c r="AJP12" s="2854">
        <f>'GC Table 6 - Secondary'!AJM14</f>
        <v>0</v>
      </c>
      <c r="AJQ12" s="2857">
        <f>'GC Table 5 - Worker Training'!AJM12</f>
        <v>0</v>
      </c>
      <c r="AJR12" s="2854">
        <f>'GC Table 4 - Tertiary'!AJL9</f>
        <v>0</v>
      </c>
      <c r="AJS12" s="2858">
        <f>SUM(AJO12:AJR12)</f>
        <v>0</v>
      </c>
      <c r="AJT12" s="2853">
        <f>'GC Table 8 - Primary'!AJM20</f>
        <v>0</v>
      </c>
      <c r="AJU12" s="2854">
        <f>'GC Table 6 - Secondary'!AJM22</f>
        <v>0</v>
      </c>
      <c r="AJV12" s="2854">
        <f>'GC Table 5 - Worker Training'!AJM20</f>
        <v>0</v>
      </c>
      <c r="AJW12" s="2854">
        <f>'GC Table 4 - Tertiary'!AJL17</f>
        <v>0</v>
      </c>
      <c r="AJX12" s="2859">
        <f>SUM(AJT12:AJW12)</f>
        <v>0</v>
      </c>
      <c r="AJY12" s="2852">
        <v>2014</v>
      </c>
      <c r="AJZ12" s="2853">
        <f>'GC Table 8 - Primary'!AKC8</f>
        <v>0</v>
      </c>
      <c r="AKA12" s="2854">
        <f>'GC Table 6 - Secondary'!AKC8</f>
        <v>0</v>
      </c>
      <c r="AKB12" s="2854">
        <f>'GC Table 5 - Worker Training'!AKC8</f>
        <v>0</v>
      </c>
      <c r="AKC12" s="2854">
        <f>'GC Table 4 - Tertiary'!AKB8</f>
        <v>0</v>
      </c>
      <c r="AKD12" s="2855">
        <f>SUM(AJZ12:AKC12)</f>
        <v>0</v>
      </c>
      <c r="AKE12" s="2856">
        <f>'GC Table 8 - Primary'!AKC12</f>
        <v>0</v>
      </c>
      <c r="AKF12" s="2854">
        <f>'GC Table 6 - Secondary'!AKC14</f>
        <v>0</v>
      </c>
      <c r="AKG12" s="2857">
        <f>'GC Table 5 - Worker Training'!AKC12</f>
        <v>0</v>
      </c>
      <c r="AKH12" s="2854">
        <f>'GC Table 4 - Tertiary'!AKB9</f>
        <v>0</v>
      </c>
      <c r="AKI12" s="2858">
        <f>SUM(AKE12:AKH12)</f>
        <v>0</v>
      </c>
      <c r="AKJ12" s="2853">
        <f>'GC Table 8 - Primary'!AKC20</f>
        <v>0</v>
      </c>
      <c r="AKK12" s="2854">
        <f>'GC Table 6 - Secondary'!AKC22</f>
        <v>0</v>
      </c>
      <c r="AKL12" s="2854">
        <f>'GC Table 5 - Worker Training'!AKC20</f>
        <v>0</v>
      </c>
      <c r="AKM12" s="2854">
        <f>'GC Table 4 - Tertiary'!AKB17</f>
        <v>0</v>
      </c>
      <c r="AKN12" s="2859">
        <f>SUM(AKJ12:AKM12)</f>
        <v>0</v>
      </c>
      <c r="AKO12" s="2852">
        <v>2014</v>
      </c>
      <c r="AKP12" s="2853">
        <f>'GC Table 8 - Primary'!AKS8</f>
        <v>0</v>
      </c>
      <c r="AKQ12" s="2854">
        <f>'GC Table 6 - Secondary'!AKS8</f>
        <v>0</v>
      </c>
      <c r="AKR12" s="2854">
        <f>'GC Table 5 - Worker Training'!AKS8</f>
        <v>0</v>
      </c>
      <c r="AKS12" s="2854">
        <f>'GC Table 4 - Tertiary'!AKR8</f>
        <v>0</v>
      </c>
      <c r="AKT12" s="2855">
        <f>SUM(AKP12:AKS12)</f>
        <v>0</v>
      </c>
      <c r="AKU12" s="2856">
        <f>'GC Table 8 - Primary'!AKS12</f>
        <v>0</v>
      </c>
      <c r="AKV12" s="2854">
        <f>'GC Table 6 - Secondary'!AKS14</f>
        <v>0</v>
      </c>
      <c r="AKW12" s="2857">
        <f>'GC Table 5 - Worker Training'!AKS12</f>
        <v>0</v>
      </c>
      <c r="AKX12" s="2854">
        <f>'GC Table 4 - Tertiary'!AKR9</f>
        <v>0</v>
      </c>
      <c r="AKY12" s="2858">
        <f>SUM(AKU12:AKX12)</f>
        <v>0</v>
      </c>
      <c r="AKZ12" s="2853">
        <f>'GC Table 8 - Primary'!AKS20</f>
        <v>0</v>
      </c>
      <c r="ALA12" s="2854">
        <f>'GC Table 6 - Secondary'!AKS22</f>
        <v>0</v>
      </c>
      <c r="ALB12" s="2854">
        <f>'GC Table 5 - Worker Training'!AKS20</f>
        <v>0</v>
      </c>
      <c r="ALC12" s="2854">
        <f>'GC Table 4 - Tertiary'!AKR17</f>
        <v>0</v>
      </c>
      <c r="ALD12" s="2859">
        <f>SUM(AKZ12:ALC12)</f>
        <v>0</v>
      </c>
      <c r="ALE12" s="2852">
        <v>2014</v>
      </c>
      <c r="ALF12" s="2853">
        <f>'GC Table 8 - Primary'!ALI8</f>
        <v>0</v>
      </c>
      <c r="ALG12" s="2854">
        <f>'GC Table 6 - Secondary'!ALI8</f>
        <v>0</v>
      </c>
      <c r="ALH12" s="2854">
        <f>'GC Table 5 - Worker Training'!ALI8</f>
        <v>0</v>
      </c>
      <c r="ALI12" s="2854">
        <f>'GC Table 4 - Tertiary'!ALH8</f>
        <v>0</v>
      </c>
      <c r="ALJ12" s="2855">
        <f>SUM(ALF12:ALI12)</f>
        <v>0</v>
      </c>
      <c r="ALK12" s="2856">
        <f>'GC Table 8 - Primary'!ALI12</f>
        <v>0</v>
      </c>
      <c r="ALL12" s="2854">
        <f>'GC Table 6 - Secondary'!ALI14</f>
        <v>0</v>
      </c>
      <c r="ALM12" s="2857">
        <f>'GC Table 5 - Worker Training'!ALI12</f>
        <v>0</v>
      </c>
      <c r="ALN12" s="2854">
        <f>'GC Table 4 - Tertiary'!ALH9</f>
        <v>0</v>
      </c>
      <c r="ALO12" s="2858">
        <f>SUM(ALK12:ALN12)</f>
        <v>0</v>
      </c>
      <c r="ALP12" s="2853">
        <f>'GC Table 8 - Primary'!ALI20</f>
        <v>0</v>
      </c>
      <c r="ALQ12" s="2854">
        <f>'GC Table 6 - Secondary'!ALI22</f>
        <v>0</v>
      </c>
      <c r="ALR12" s="2854">
        <f>'GC Table 5 - Worker Training'!ALI20</f>
        <v>0</v>
      </c>
      <c r="ALS12" s="2854">
        <f>'GC Table 4 - Tertiary'!ALH17</f>
        <v>0</v>
      </c>
      <c r="ALT12" s="2859">
        <f>SUM(ALP12:ALS12)</f>
        <v>0</v>
      </c>
      <c r="ALU12" s="2852">
        <v>2014</v>
      </c>
      <c r="ALV12" s="2853">
        <f>'GC Table 8 - Primary'!ALY8</f>
        <v>0</v>
      </c>
      <c r="ALW12" s="2854">
        <f>'GC Table 6 - Secondary'!ALY8</f>
        <v>0</v>
      </c>
      <c r="ALX12" s="2854">
        <f>'GC Table 5 - Worker Training'!ALY8</f>
        <v>0</v>
      </c>
      <c r="ALY12" s="2854">
        <f>'GC Table 4 - Tertiary'!ALX8</f>
        <v>0</v>
      </c>
      <c r="ALZ12" s="2855">
        <f>SUM(ALV12:ALY12)</f>
        <v>0</v>
      </c>
      <c r="AMA12" s="2856">
        <f>'GC Table 8 - Primary'!ALY12</f>
        <v>0</v>
      </c>
      <c r="AMB12" s="2854">
        <f>'GC Table 6 - Secondary'!ALY14</f>
        <v>0</v>
      </c>
      <c r="AMC12" s="2857">
        <f>'GC Table 5 - Worker Training'!ALY12</f>
        <v>0</v>
      </c>
      <c r="AMD12" s="2854">
        <f>'GC Table 4 - Tertiary'!ALX9</f>
        <v>0</v>
      </c>
      <c r="AME12" s="2858">
        <f>SUM(AMA12:AMD12)</f>
        <v>0</v>
      </c>
      <c r="AMF12" s="2853">
        <f>'GC Table 8 - Primary'!ALY20</f>
        <v>0</v>
      </c>
      <c r="AMG12" s="2854">
        <f>'GC Table 6 - Secondary'!ALY22</f>
        <v>0</v>
      </c>
      <c r="AMH12" s="2854">
        <f>'GC Table 5 - Worker Training'!ALY20</f>
        <v>0</v>
      </c>
      <c r="AMI12" s="2854">
        <f>'GC Table 4 - Tertiary'!ALX17</f>
        <v>0</v>
      </c>
      <c r="AMJ12" s="2859">
        <f>SUM(AMF12:AMI12)</f>
        <v>0</v>
      </c>
      <c r="AMK12" s="2852">
        <v>2014</v>
      </c>
      <c r="AML12" s="2853">
        <f>'GC Table 8 - Primary'!AMO8</f>
        <v>0</v>
      </c>
      <c r="AMM12" s="2854">
        <f>'GC Table 6 - Secondary'!AMO8</f>
        <v>0</v>
      </c>
      <c r="AMN12" s="2854">
        <f>'GC Table 5 - Worker Training'!AMO8</f>
        <v>0</v>
      </c>
      <c r="AMO12" s="2854">
        <f>'GC Table 4 - Tertiary'!AMN8</f>
        <v>0</v>
      </c>
      <c r="AMP12" s="2855">
        <f>SUM(AML12:AMO12)</f>
        <v>0</v>
      </c>
      <c r="AMQ12" s="2856">
        <f>'GC Table 8 - Primary'!AMO12</f>
        <v>0</v>
      </c>
      <c r="AMR12" s="2854">
        <f>'GC Table 6 - Secondary'!AMO14</f>
        <v>0</v>
      </c>
      <c r="AMS12" s="2857">
        <f>'GC Table 5 - Worker Training'!AMO12</f>
        <v>0</v>
      </c>
      <c r="AMT12" s="2854">
        <f>'GC Table 4 - Tertiary'!AMN9</f>
        <v>0</v>
      </c>
      <c r="AMU12" s="2858">
        <f>SUM(AMQ12:AMT12)</f>
        <v>0</v>
      </c>
      <c r="AMV12" s="2853">
        <f>'GC Table 8 - Primary'!AMO20</f>
        <v>0</v>
      </c>
      <c r="AMW12" s="2854">
        <f>'GC Table 6 - Secondary'!AMO22</f>
        <v>0</v>
      </c>
      <c r="AMX12" s="2854">
        <f>'GC Table 5 - Worker Training'!AMO20</f>
        <v>0</v>
      </c>
      <c r="AMY12" s="2854">
        <f>'GC Table 4 - Tertiary'!AMN17</f>
        <v>0</v>
      </c>
      <c r="AMZ12" s="2859">
        <f>SUM(AMV12:AMY12)</f>
        <v>0</v>
      </c>
      <c r="ANA12" s="2852">
        <v>2014</v>
      </c>
      <c r="ANB12" s="2853">
        <f>'GC Table 8 - Primary'!ANE8</f>
        <v>0</v>
      </c>
      <c r="ANC12" s="2854">
        <f>'GC Table 6 - Secondary'!ANE8</f>
        <v>0</v>
      </c>
      <c r="AND12" s="2854">
        <f>'GC Table 5 - Worker Training'!ANE8</f>
        <v>0</v>
      </c>
      <c r="ANE12" s="2854">
        <f>'GC Table 4 - Tertiary'!AND8</f>
        <v>0</v>
      </c>
      <c r="ANF12" s="2855">
        <f>SUM(ANB12:ANE12)</f>
        <v>0</v>
      </c>
      <c r="ANG12" s="2856">
        <f>'GC Table 8 - Primary'!ANE12</f>
        <v>0</v>
      </c>
      <c r="ANH12" s="2854">
        <f>'GC Table 6 - Secondary'!ANE14</f>
        <v>0</v>
      </c>
      <c r="ANI12" s="2857">
        <f>'GC Table 5 - Worker Training'!ANE12</f>
        <v>0</v>
      </c>
      <c r="ANJ12" s="2854">
        <f>'GC Table 4 - Tertiary'!AND9</f>
        <v>0</v>
      </c>
      <c r="ANK12" s="2858">
        <f>SUM(ANG12:ANJ12)</f>
        <v>0</v>
      </c>
      <c r="ANL12" s="2853">
        <f>'GC Table 8 - Primary'!ANE20</f>
        <v>0</v>
      </c>
      <c r="ANM12" s="2854">
        <f>'GC Table 6 - Secondary'!ANE22</f>
        <v>0</v>
      </c>
      <c r="ANN12" s="2854">
        <f>'GC Table 5 - Worker Training'!ANE20</f>
        <v>0</v>
      </c>
      <c r="ANO12" s="2854">
        <f>'GC Table 4 - Tertiary'!AND17</f>
        <v>0</v>
      </c>
      <c r="ANP12" s="2859">
        <f>SUM(ANL12:ANO12)</f>
        <v>0</v>
      </c>
      <c r="ANQ12" s="2852">
        <v>2014</v>
      </c>
      <c r="ANR12" s="2853">
        <f>'GC Table 8 - Primary'!ANU8</f>
        <v>0</v>
      </c>
      <c r="ANS12" s="2854">
        <f>'GC Table 6 - Secondary'!ANU8</f>
        <v>0</v>
      </c>
      <c r="ANT12" s="2854">
        <f>'GC Table 5 - Worker Training'!ANU8</f>
        <v>0</v>
      </c>
      <c r="ANU12" s="2854">
        <f>'GC Table 4 - Tertiary'!ANT8</f>
        <v>0</v>
      </c>
      <c r="ANV12" s="2855">
        <f>SUM(ANR12:ANU12)</f>
        <v>0</v>
      </c>
      <c r="ANW12" s="2856">
        <f>'GC Table 8 - Primary'!ANU12</f>
        <v>0</v>
      </c>
      <c r="ANX12" s="2854">
        <f>'GC Table 6 - Secondary'!ANU14</f>
        <v>0</v>
      </c>
      <c r="ANY12" s="2857">
        <f>'GC Table 5 - Worker Training'!ANU12</f>
        <v>0</v>
      </c>
      <c r="ANZ12" s="2854">
        <f>'GC Table 4 - Tertiary'!ANT9</f>
        <v>0</v>
      </c>
      <c r="AOA12" s="2858">
        <f>SUM(ANW12:ANZ12)</f>
        <v>0</v>
      </c>
      <c r="AOB12" s="2853">
        <f>'GC Table 8 - Primary'!ANU20</f>
        <v>0</v>
      </c>
      <c r="AOC12" s="2854">
        <f>'GC Table 6 - Secondary'!ANU22</f>
        <v>0</v>
      </c>
      <c r="AOD12" s="2854">
        <f>'GC Table 5 - Worker Training'!ANU20</f>
        <v>0</v>
      </c>
      <c r="AOE12" s="2854">
        <f>'GC Table 4 - Tertiary'!ANT17</f>
        <v>0</v>
      </c>
      <c r="AOF12" s="2859">
        <f>SUM(AOB12:AOE12)</f>
        <v>0</v>
      </c>
      <c r="AOG12" s="2852">
        <v>2014</v>
      </c>
      <c r="AOH12" s="2853">
        <f>'GC Table 8 - Primary'!AOK8</f>
        <v>0</v>
      </c>
      <c r="AOI12" s="2854">
        <f>'GC Table 6 - Secondary'!AOK8</f>
        <v>0</v>
      </c>
      <c r="AOJ12" s="2854">
        <f>'GC Table 5 - Worker Training'!AOK8</f>
        <v>0</v>
      </c>
      <c r="AOK12" s="2854">
        <f>'GC Table 4 - Tertiary'!AOJ8</f>
        <v>0</v>
      </c>
      <c r="AOL12" s="2855">
        <f>SUM(AOH12:AOK12)</f>
        <v>0</v>
      </c>
      <c r="AOM12" s="2856">
        <f>'GC Table 8 - Primary'!AOK12</f>
        <v>0</v>
      </c>
      <c r="AON12" s="2854">
        <f>'GC Table 6 - Secondary'!AOK14</f>
        <v>0</v>
      </c>
      <c r="AOO12" s="2857">
        <f>'GC Table 5 - Worker Training'!AOK12</f>
        <v>0</v>
      </c>
      <c r="AOP12" s="2854">
        <f>'GC Table 4 - Tertiary'!AOJ9</f>
        <v>0</v>
      </c>
      <c r="AOQ12" s="2858">
        <f>SUM(AOM12:AOP12)</f>
        <v>0</v>
      </c>
      <c r="AOR12" s="2853">
        <f>'GC Table 8 - Primary'!AOK20</f>
        <v>0</v>
      </c>
      <c r="AOS12" s="2854">
        <f>'GC Table 6 - Secondary'!AOK22</f>
        <v>0</v>
      </c>
      <c r="AOT12" s="2854">
        <f>'GC Table 5 - Worker Training'!AOK20</f>
        <v>0</v>
      </c>
      <c r="AOU12" s="2854">
        <f>'GC Table 4 - Tertiary'!AOJ17</f>
        <v>0</v>
      </c>
      <c r="AOV12" s="2859">
        <f>SUM(AOR12:AOU12)</f>
        <v>0</v>
      </c>
      <c r="AOW12" s="2852">
        <v>2014</v>
      </c>
      <c r="AOX12" s="2853">
        <f>'GC Table 8 - Primary'!APA8</f>
        <v>0</v>
      </c>
      <c r="AOY12" s="2854">
        <f>'GC Table 6 - Secondary'!APA8</f>
        <v>0</v>
      </c>
      <c r="AOZ12" s="2854">
        <f>'GC Table 5 - Worker Training'!APA8</f>
        <v>0</v>
      </c>
      <c r="APA12" s="2854">
        <f>'GC Table 4 - Tertiary'!AOZ8</f>
        <v>0</v>
      </c>
      <c r="APB12" s="2855">
        <f>SUM(AOX12:APA12)</f>
        <v>0</v>
      </c>
      <c r="APC12" s="2856">
        <f>'GC Table 8 - Primary'!APA12</f>
        <v>0</v>
      </c>
      <c r="APD12" s="2854">
        <f>'GC Table 6 - Secondary'!APA14</f>
        <v>0</v>
      </c>
      <c r="APE12" s="2857">
        <f>'GC Table 5 - Worker Training'!APA12</f>
        <v>0</v>
      </c>
      <c r="APF12" s="2854">
        <f>'GC Table 4 - Tertiary'!AOZ9</f>
        <v>0</v>
      </c>
      <c r="APG12" s="2858">
        <f>SUM(APC12:APF12)</f>
        <v>0</v>
      </c>
      <c r="APH12" s="2853">
        <f>'GC Table 8 - Primary'!APA20</f>
        <v>0</v>
      </c>
      <c r="API12" s="2854">
        <f>'GC Table 6 - Secondary'!APA22</f>
        <v>0</v>
      </c>
      <c r="APJ12" s="2854">
        <f>'GC Table 5 - Worker Training'!APA20</f>
        <v>0</v>
      </c>
      <c r="APK12" s="2854">
        <f>'GC Table 4 - Tertiary'!AOZ17</f>
        <v>0</v>
      </c>
      <c r="APL12" s="2859">
        <f>SUM(APH12:APK12)</f>
        <v>0</v>
      </c>
      <c r="APM12" s="2852">
        <v>2014</v>
      </c>
      <c r="APN12" s="2853">
        <f>'GC Table 8 - Primary'!APQ8</f>
        <v>0</v>
      </c>
      <c r="APO12" s="2854">
        <f>'GC Table 6 - Secondary'!APQ8</f>
        <v>0</v>
      </c>
      <c r="APP12" s="2854">
        <f>'GC Table 5 - Worker Training'!APQ8</f>
        <v>0</v>
      </c>
      <c r="APQ12" s="2854">
        <f>'GC Table 4 - Tertiary'!APP8</f>
        <v>0</v>
      </c>
      <c r="APR12" s="2855">
        <f>SUM(APN12:APQ12)</f>
        <v>0</v>
      </c>
      <c r="APS12" s="2856">
        <f>'GC Table 8 - Primary'!APQ12</f>
        <v>0</v>
      </c>
      <c r="APT12" s="2854">
        <f>'GC Table 6 - Secondary'!APQ14</f>
        <v>0</v>
      </c>
      <c r="APU12" s="2857">
        <f>'GC Table 5 - Worker Training'!APQ12</f>
        <v>0</v>
      </c>
      <c r="APV12" s="2854">
        <f>'GC Table 4 - Tertiary'!APP9</f>
        <v>0</v>
      </c>
      <c r="APW12" s="2858">
        <f>SUM(APS12:APV12)</f>
        <v>0</v>
      </c>
      <c r="APX12" s="2853">
        <f>'GC Table 8 - Primary'!APQ20</f>
        <v>0</v>
      </c>
      <c r="APY12" s="2854">
        <f>'GC Table 6 - Secondary'!APQ22</f>
        <v>0</v>
      </c>
      <c r="APZ12" s="2854">
        <f>'GC Table 5 - Worker Training'!APQ20</f>
        <v>0</v>
      </c>
      <c r="AQA12" s="2854">
        <f>'GC Table 4 - Tertiary'!APP17</f>
        <v>0</v>
      </c>
      <c r="AQB12" s="2859">
        <f>SUM(APX12:AQA12)</f>
        <v>0</v>
      </c>
      <c r="AQC12" s="2852">
        <v>2014</v>
      </c>
      <c r="AQD12" s="2853">
        <f>'GC Table 8 - Primary'!AQG8</f>
        <v>0</v>
      </c>
      <c r="AQE12" s="2854">
        <f>'GC Table 6 - Secondary'!AQG8</f>
        <v>0</v>
      </c>
      <c r="AQF12" s="2854">
        <f>'GC Table 5 - Worker Training'!AQG8</f>
        <v>0</v>
      </c>
      <c r="AQG12" s="2854">
        <f>'GC Table 4 - Tertiary'!AQF8</f>
        <v>0</v>
      </c>
      <c r="AQH12" s="2855">
        <f>SUM(AQD12:AQG12)</f>
        <v>0</v>
      </c>
      <c r="AQI12" s="2856">
        <f>'GC Table 8 - Primary'!AQG12</f>
        <v>0</v>
      </c>
      <c r="AQJ12" s="2854">
        <f>'GC Table 6 - Secondary'!AQG14</f>
        <v>0</v>
      </c>
      <c r="AQK12" s="2857">
        <f>'GC Table 5 - Worker Training'!AQG12</f>
        <v>0</v>
      </c>
      <c r="AQL12" s="2854">
        <f>'GC Table 4 - Tertiary'!AQF9</f>
        <v>0</v>
      </c>
      <c r="AQM12" s="2858">
        <f>SUM(AQI12:AQL12)</f>
        <v>0</v>
      </c>
      <c r="AQN12" s="2853">
        <f>'GC Table 8 - Primary'!AQG20</f>
        <v>0</v>
      </c>
      <c r="AQO12" s="2854">
        <f>'GC Table 6 - Secondary'!AQG22</f>
        <v>0</v>
      </c>
      <c r="AQP12" s="2854">
        <f>'GC Table 5 - Worker Training'!AQG20</f>
        <v>0</v>
      </c>
      <c r="AQQ12" s="2854">
        <f>'GC Table 4 - Tertiary'!AQF17</f>
        <v>0</v>
      </c>
      <c r="AQR12" s="2859">
        <f>SUM(AQN12:AQQ12)</f>
        <v>0</v>
      </c>
      <c r="AQS12" s="2852">
        <v>2014</v>
      </c>
      <c r="AQT12" s="2853">
        <f>'GC Table 8 - Primary'!AQW8</f>
        <v>0</v>
      </c>
      <c r="AQU12" s="2854">
        <f>'GC Table 6 - Secondary'!AQW8</f>
        <v>0</v>
      </c>
      <c r="AQV12" s="2854">
        <f>'GC Table 5 - Worker Training'!AQW8</f>
        <v>0</v>
      </c>
      <c r="AQW12" s="2854">
        <f>'GC Table 4 - Tertiary'!AQV8</f>
        <v>0</v>
      </c>
      <c r="AQX12" s="2855">
        <f>SUM(AQT12:AQW12)</f>
        <v>0</v>
      </c>
      <c r="AQY12" s="2856">
        <f>'GC Table 8 - Primary'!AQW12</f>
        <v>0</v>
      </c>
      <c r="AQZ12" s="2854">
        <f>'GC Table 6 - Secondary'!AQW14</f>
        <v>0</v>
      </c>
      <c r="ARA12" s="2857">
        <f>'GC Table 5 - Worker Training'!AQW12</f>
        <v>0</v>
      </c>
      <c r="ARB12" s="2854">
        <f>'GC Table 4 - Tertiary'!AQV9</f>
        <v>0</v>
      </c>
      <c r="ARC12" s="2858">
        <f>SUM(AQY12:ARB12)</f>
        <v>0</v>
      </c>
      <c r="ARD12" s="2853">
        <f>'GC Table 8 - Primary'!AQW20</f>
        <v>0</v>
      </c>
      <c r="ARE12" s="2854">
        <f>'GC Table 6 - Secondary'!AQW22</f>
        <v>0</v>
      </c>
      <c r="ARF12" s="2854">
        <f>'GC Table 5 - Worker Training'!AQW20</f>
        <v>0</v>
      </c>
      <c r="ARG12" s="2854">
        <f>'GC Table 4 - Tertiary'!AQV17</f>
        <v>0</v>
      </c>
      <c r="ARH12" s="2859">
        <f>SUM(ARD12:ARG12)</f>
        <v>0</v>
      </c>
      <c r="ARI12" s="2852">
        <v>2014</v>
      </c>
      <c r="ARJ12" s="2853">
        <f>'GC Table 8 - Primary'!ARM8</f>
        <v>0</v>
      </c>
      <c r="ARK12" s="2854">
        <f>'GC Table 6 - Secondary'!ARM8</f>
        <v>0</v>
      </c>
      <c r="ARL12" s="2854">
        <f>'GC Table 5 - Worker Training'!ARM8</f>
        <v>0</v>
      </c>
      <c r="ARM12" s="2854">
        <f>'GC Table 4 - Tertiary'!ARL8</f>
        <v>0</v>
      </c>
      <c r="ARN12" s="2855">
        <f>SUM(ARJ12:ARM12)</f>
        <v>0</v>
      </c>
      <c r="ARO12" s="2856">
        <f>'GC Table 8 - Primary'!ARM12</f>
        <v>0</v>
      </c>
      <c r="ARP12" s="2854">
        <f>'GC Table 6 - Secondary'!ARM14</f>
        <v>0</v>
      </c>
      <c r="ARQ12" s="2857">
        <f>'GC Table 5 - Worker Training'!ARM12</f>
        <v>0</v>
      </c>
      <c r="ARR12" s="2854">
        <f>'GC Table 4 - Tertiary'!ARL9</f>
        <v>0</v>
      </c>
      <c r="ARS12" s="2858">
        <f>SUM(ARO12:ARR12)</f>
        <v>0</v>
      </c>
      <c r="ART12" s="2853">
        <f>'GC Table 8 - Primary'!ARM20</f>
        <v>0</v>
      </c>
      <c r="ARU12" s="2854">
        <f>'GC Table 6 - Secondary'!ARM22</f>
        <v>0</v>
      </c>
      <c r="ARV12" s="2854">
        <f>'GC Table 5 - Worker Training'!ARM20</f>
        <v>0</v>
      </c>
      <c r="ARW12" s="2854">
        <f>'GC Table 4 - Tertiary'!ARL17</f>
        <v>0</v>
      </c>
      <c r="ARX12" s="2859">
        <f>SUM(ART12:ARW12)</f>
        <v>0</v>
      </c>
      <c r="ARY12" s="2852">
        <v>2014</v>
      </c>
      <c r="ARZ12" s="2853">
        <f>'GC Table 8 - Primary'!ASC8</f>
        <v>0</v>
      </c>
      <c r="ASA12" s="2854">
        <f>'GC Table 6 - Secondary'!ASC8</f>
        <v>0</v>
      </c>
      <c r="ASB12" s="2854">
        <f>'GC Table 5 - Worker Training'!ASC8</f>
        <v>0</v>
      </c>
      <c r="ASC12" s="2854">
        <f>'GC Table 4 - Tertiary'!ASB8</f>
        <v>0</v>
      </c>
      <c r="ASD12" s="2855">
        <f>SUM(ARZ12:ASC12)</f>
        <v>0</v>
      </c>
      <c r="ASE12" s="2856">
        <f>'GC Table 8 - Primary'!ASC12</f>
        <v>0</v>
      </c>
      <c r="ASF12" s="2854">
        <f>'GC Table 6 - Secondary'!ASC14</f>
        <v>0</v>
      </c>
      <c r="ASG12" s="2857">
        <f>'GC Table 5 - Worker Training'!ASC12</f>
        <v>0</v>
      </c>
      <c r="ASH12" s="2854">
        <f>'GC Table 4 - Tertiary'!ASB9</f>
        <v>0</v>
      </c>
      <c r="ASI12" s="2858">
        <f>SUM(ASE12:ASH12)</f>
        <v>0</v>
      </c>
      <c r="ASJ12" s="2853">
        <f>'GC Table 8 - Primary'!ASC20</f>
        <v>0</v>
      </c>
      <c r="ASK12" s="2854">
        <f>'GC Table 6 - Secondary'!ASC22</f>
        <v>0</v>
      </c>
      <c r="ASL12" s="2854">
        <f>'GC Table 5 - Worker Training'!ASC20</f>
        <v>0</v>
      </c>
      <c r="ASM12" s="2854">
        <f>'GC Table 4 - Tertiary'!ASB17</f>
        <v>0</v>
      </c>
      <c r="ASN12" s="2859">
        <f>SUM(ASJ12:ASM12)</f>
        <v>0</v>
      </c>
      <c r="ASO12" s="2852">
        <v>2014</v>
      </c>
      <c r="ASP12" s="2853">
        <f>'GC Table 8 - Primary'!ASS8</f>
        <v>0</v>
      </c>
      <c r="ASQ12" s="2854">
        <f>'GC Table 6 - Secondary'!ASS8</f>
        <v>0</v>
      </c>
      <c r="ASR12" s="2854">
        <f>'GC Table 5 - Worker Training'!ASS8</f>
        <v>0</v>
      </c>
      <c r="ASS12" s="2854">
        <f>'GC Table 4 - Tertiary'!ASR8</f>
        <v>0</v>
      </c>
      <c r="AST12" s="2855">
        <f>SUM(ASP12:ASS12)</f>
        <v>0</v>
      </c>
      <c r="ASU12" s="2856">
        <f>'GC Table 8 - Primary'!ASS12</f>
        <v>0</v>
      </c>
      <c r="ASV12" s="2854">
        <f>'GC Table 6 - Secondary'!ASS14</f>
        <v>0</v>
      </c>
      <c r="ASW12" s="2857">
        <f>'GC Table 5 - Worker Training'!ASS12</f>
        <v>0</v>
      </c>
      <c r="ASX12" s="2854">
        <f>'GC Table 4 - Tertiary'!ASR9</f>
        <v>0</v>
      </c>
      <c r="ASY12" s="2858">
        <f>SUM(ASU12:ASX12)</f>
        <v>0</v>
      </c>
      <c r="ASZ12" s="2853">
        <f>'GC Table 8 - Primary'!ASS20</f>
        <v>0</v>
      </c>
      <c r="ATA12" s="2854">
        <f>'GC Table 6 - Secondary'!ASS22</f>
        <v>0</v>
      </c>
      <c r="ATB12" s="2854">
        <f>'GC Table 5 - Worker Training'!ASS20</f>
        <v>0</v>
      </c>
      <c r="ATC12" s="2854">
        <f>'GC Table 4 - Tertiary'!ASR17</f>
        <v>0</v>
      </c>
      <c r="ATD12" s="2859">
        <f>SUM(ASZ12:ATC12)</f>
        <v>0</v>
      </c>
      <c r="ATE12" s="2852">
        <v>2014</v>
      </c>
      <c r="ATF12" s="2853">
        <f>'GC Table 8 - Primary'!ATI8</f>
        <v>0</v>
      </c>
      <c r="ATG12" s="2854">
        <f>'GC Table 6 - Secondary'!ATI8</f>
        <v>0</v>
      </c>
      <c r="ATH12" s="2854">
        <f>'GC Table 5 - Worker Training'!ATI8</f>
        <v>0</v>
      </c>
      <c r="ATI12" s="2854">
        <f>'GC Table 4 - Tertiary'!ATH8</f>
        <v>0</v>
      </c>
      <c r="ATJ12" s="2855">
        <f>SUM(ATF12:ATI12)</f>
        <v>0</v>
      </c>
      <c r="ATK12" s="2856">
        <f>'GC Table 8 - Primary'!ATI12</f>
        <v>0</v>
      </c>
      <c r="ATL12" s="2854">
        <f>'GC Table 6 - Secondary'!ATI14</f>
        <v>0</v>
      </c>
      <c r="ATM12" s="2857">
        <f>'GC Table 5 - Worker Training'!ATI12</f>
        <v>0</v>
      </c>
      <c r="ATN12" s="2854">
        <f>'GC Table 4 - Tertiary'!ATH9</f>
        <v>0</v>
      </c>
      <c r="ATO12" s="2858">
        <f>SUM(ATK12:ATN12)</f>
        <v>0</v>
      </c>
      <c r="ATP12" s="2853">
        <f>'GC Table 8 - Primary'!ATI20</f>
        <v>0</v>
      </c>
      <c r="ATQ12" s="2854">
        <f>'GC Table 6 - Secondary'!ATI22</f>
        <v>0</v>
      </c>
      <c r="ATR12" s="2854">
        <f>'GC Table 5 - Worker Training'!ATI20</f>
        <v>0</v>
      </c>
      <c r="ATS12" s="2854">
        <f>'GC Table 4 - Tertiary'!ATH17</f>
        <v>0</v>
      </c>
      <c r="ATT12" s="2859">
        <f>SUM(ATP12:ATS12)</f>
        <v>0</v>
      </c>
      <c r="ATU12" s="2852">
        <v>2014</v>
      </c>
      <c r="ATV12" s="2853">
        <f>'GC Table 8 - Primary'!ATY8</f>
        <v>0</v>
      </c>
      <c r="ATW12" s="2854">
        <f>'GC Table 6 - Secondary'!ATY8</f>
        <v>0</v>
      </c>
      <c r="ATX12" s="2854">
        <f>'GC Table 5 - Worker Training'!ATY8</f>
        <v>0</v>
      </c>
      <c r="ATY12" s="2854">
        <f>'GC Table 4 - Tertiary'!ATX8</f>
        <v>0</v>
      </c>
      <c r="ATZ12" s="2855">
        <f>SUM(ATV12:ATY12)</f>
        <v>0</v>
      </c>
      <c r="AUA12" s="2856">
        <f>'GC Table 8 - Primary'!ATY12</f>
        <v>0</v>
      </c>
      <c r="AUB12" s="2854">
        <f>'GC Table 6 - Secondary'!ATY14</f>
        <v>0</v>
      </c>
      <c r="AUC12" s="2857">
        <f>'GC Table 5 - Worker Training'!ATY12</f>
        <v>0</v>
      </c>
      <c r="AUD12" s="2854">
        <f>'GC Table 4 - Tertiary'!ATX9</f>
        <v>0</v>
      </c>
      <c r="AUE12" s="2858">
        <f>SUM(AUA12:AUD12)</f>
        <v>0</v>
      </c>
      <c r="AUF12" s="2853">
        <f>'GC Table 8 - Primary'!ATY20</f>
        <v>0</v>
      </c>
      <c r="AUG12" s="2854">
        <f>'GC Table 6 - Secondary'!ATY22</f>
        <v>0</v>
      </c>
      <c r="AUH12" s="2854">
        <f>'GC Table 5 - Worker Training'!ATY20</f>
        <v>0</v>
      </c>
      <c r="AUI12" s="2854">
        <f>'GC Table 4 - Tertiary'!ATX17</f>
        <v>0</v>
      </c>
      <c r="AUJ12" s="2859">
        <f>SUM(AUF12:AUI12)</f>
        <v>0</v>
      </c>
      <c r="AUK12" s="2852">
        <v>2014</v>
      </c>
      <c r="AUL12" s="2853">
        <f>'GC Table 8 - Primary'!AUO8</f>
        <v>0</v>
      </c>
      <c r="AUM12" s="2854">
        <f>'GC Table 6 - Secondary'!AUO8</f>
        <v>0</v>
      </c>
      <c r="AUN12" s="2854">
        <f>'GC Table 5 - Worker Training'!AUO8</f>
        <v>0</v>
      </c>
      <c r="AUO12" s="2854">
        <f>'GC Table 4 - Tertiary'!AUN8</f>
        <v>0</v>
      </c>
      <c r="AUP12" s="2855">
        <f>SUM(AUL12:AUO12)</f>
        <v>0</v>
      </c>
      <c r="AUQ12" s="2856">
        <f>'GC Table 8 - Primary'!AUO12</f>
        <v>0</v>
      </c>
      <c r="AUR12" s="2854">
        <f>'GC Table 6 - Secondary'!AUO14</f>
        <v>0</v>
      </c>
      <c r="AUS12" s="2857">
        <f>'GC Table 5 - Worker Training'!AUO12</f>
        <v>0</v>
      </c>
      <c r="AUT12" s="2854">
        <f>'GC Table 4 - Tertiary'!AUN9</f>
        <v>0</v>
      </c>
      <c r="AUU12" s="2858">
        <f>SUM(AUQ12:AUT12)</f>
        <v>0</v>
      </c>
      <c r="AUV12" s="2853">
        <f>'GC Table 8 - Primary'!AUO20</f>
        <v>0</v>
      </c>
      <c r="AUW12" s="2854">
        <f>'GC Table 6 - Secondary'!AUO22</f>
        <v>0</v>
      </c>
      <c r="AUX12" s="2854">
        <f>'GC Table 5 - Worker Training'!AUO20</f>
        <v>0</v>
      </c>
      <c r="AUY12" s="2854">
        <f>'GC Table 4 - Tertiary'!AUN17</f>
        <v>0</v>
      </c>
      <c r="AUZ12" s="2859">
        <f>SUM(AUV12:AUY12)</f>
        <v>0</v>
      </c>
      <c r="AVA12" s="2852">
        <v>2014</v>
      </c>
      <c r="AVB12" s="2853">
        <f>'GC Table 8 - Primary'!AVE8</f>
        <v>0</v>
      </c>
      <c r="AVC12" s="2854">
        <f>'GC Table 6 - Secondary'!AVE8</f>
        <v>0</v>
      </c>
      <c r="AVD12" s="2854">
        <f>'GC Table 5 - Worker Training'!AVE8</f>
        <v>0</v>
      </c>
      <c r="AVE12" s="2854">
        <f>'GC Table 4 - Tertiary'!AVD8</f>
        <v>0</v>
      </c>
      <c r="AVF12" s="2855">
        <f>SUM(AVB12:AVE12)</f>
        <v>0</v>
      </c>
      <c r="AVG12" s="2856">
        <f>'GC Table 8 - Primary'!AVE12</f>
        <v>0</v>
      </c>
      <c r="AVH12" s="2854">
        <f>'GC Table 6 - Secondary'!AVE14</f>
        <v>0</v>
      </c>
      <c r="AVI12" s="2857">
        <f>'GC Table 5 - Worker Training'!AVE12</f>
        <v>0</v>
      </c>
      <c r="AVJ12" s="2854">
        <f>'GC Table 4 - Tertiary'!AVD9</f>
        <v>0</v>
      </c>
      <c r="AVK12" s="2858">
        <f>SUM(AVG12:AVJ12)</f>
        <v>0</v>
      </c>
      <c r="AVL12" s="2853">
        <f>'GC Table 8 - Primary'!AVE20</f>
        <v>0</v>
      </c>
      <c r="AVM12" s="2854">
        <f>'GC Table 6 - Secondary'!AVE22</f>
        <v>0</v>
      </c>
      <c r="AVN12" s="2854">
        <f>'GC Table 5 - Worker Training'!AVE20</f>
        <v>0</v>
      </c>
      <c r="AVO12" s="2854">
        <f>'GC Table 4 - Tertiary'!AVD17</f>
        <v>0</v>
      </c>
      <c r="AVP12" s="2859">
        <f>SUM(AVL12:AVO12)</f>
        <v>0</v>
      </c>
      <c r="AVQ12" s="2852">
        <v>2014</v>
      </c>
      <c r="AVR12" s="2853">
        <f>'GC Table 8 - Primary'!AVU8</f>
        <v>0</v>
      </c>
      <c r="AVS12" s="2854">
        <f>'GC Table 6 - Secondary'!AVU8</f>
        <v>0</v>
      </c>
      <c r="AVT12" s="2854">
        <f>'GC Table 5 - Worker Training'!AVU8</f>
        <v>0</v>
      </c>
      <c r="AVU12" s="2854">
        <f>'GC Table 4 - Tertiary'!AVT8</f>
        <v>0</v>
      </c>
      <c r="AVV12" s="2855">
        <f>SUM(AVR12:AVU12)</f>
        <v>0</v>
      </c>
      <c r="AVW12" s="2856">
        <f>'GC Table 8 - Primary'!AVU12</f>
        <v>0</v>
      </c>
      <c r="AVX12" s="2854">
        <f>'GC Table 6 - Secondary'!AVU14</f>
        <v>0</v>
      </c>
      <c r="AVY12" s="2857">
        <f>'GC Table 5 - Worker Training'!AVU12</f>
        <v>0</v>
      </c>
      <c r="AVZ12" s="2854">
        <f>'GC Table 4 - Tertiary'!AVT9</f>
        <v>0</v>
      </c>
      <c r="AWA12" s="2858">
        <f>SUM(AVW12:AVZ12)</f>
        <v>0</v>
      </c>
      <c r="AWB12" s="2853">
        <f>'GC Table 8 - Primary'!AVU20</f>
        <v>0</v>
      </c>
      <c r="AWC12" s="2854">
        <f>'GC Table 6 - Secondary'!AVU22</f>
        <v>0</v>
      </c>
      <c r="AWD12" s="2854">
        <f>'GC Table 5 - Worker Training'!AVU20</f>
        <v>0</v>
      </c>
      <c r="AWE12" s="2854">
        <f>'GC Table 4 - Tertiary'!AVT17</f>
        <v>0</v>
      </c>
      <c r="AWF12" s="2859">
        <f>SUM(AWB12:AWE12)</f>
        <v>0</v>
      </c>
      <c r="AWG12" s="2852">
        <v>2014</v>
      </c>
      <c r="AWH12" s="2853">
        <f>'GC Table 8 - Primary'!AWK8</f>
        <v>0</v>
      </c>
      <c r="AWI12" s="2854">
        <f>'GC Table 6 - Secondary'!AWK8</f>
        <v>0</v>
      </c>
      <c r="AWJ12" s="2854">
        <f>'GC Table 5 - Worker Training'!AWK8</f>
        <v>0</v>
      </c>
      <c r="AWK12" s="2854">
        <f>'GC Table 4 - Tertiary'!AWJ8</f>
        <v>0</v>
      </c>
      <c r="AWL12" s="2855">
        <f>SUM(AWH12:AWK12)</f>
        <v>0</v>
      </c>
      <c r="AWM12" s="2856">
        <f>'GC Table 8 - Primary'!AWK12</f>
        <v>0</v>
      </c>
      <c r="AWN12" s="2854">
        <f>'GC Table 6 - Secondary'!AWK14</f>
        <v>0</v>
      </c>
      <c r="AWO12" s="2857">
        <f>'GC Table 5 - Worker Training'!AWK12</f>
        <v>0</v>
      </c>
      <c r="AWP12" s="2854">
        <f>'GC Table 4 - Tertiary'!AWJ9</f>
        <v>0</v>
      </c>
      <c r="AWQ12" s="2858">
        <f>SUM(AWM12:AWP12)</f>
        <v>0</v>
      </c>
      <c r="AWR12" s="2853">
        <f>'GC Table 8 - Primary'!AWK20</f>
        <v>0</v>
      </c>
      <c r="AWS12" s="2854">
        <f>'GC Table 6 - Secondary'!AWK22</f>
        <v>0</v>
      </c>
      <c r="AWT12" s="2854">
        <f>'GC Table 5 - Worker Training'!AWK20</f>
        <v>0</v>
      </c>
      <c r="AWU12" s="2854">
        <f>'GC Table 4 - Tertiary'!AWJ17</f>
        <v>0</v>
      </c>
      <c r="AWV12" s="2859">
        <f>SUM(AWR12:AWU12)</f>
        <v>0</v>
      </c>
      <c r="AWW12" s="2852">
        <v>2014</v>
      </c>
      <c r="AWX12" s="2853">
        <f>'GC Table 8 - Primary'!AXA8</f>
        <v>0</v>
      </c>
      <c r="AWY12" s="2854">
        <f>'GC Table 6 - Secondary'!AXA8</f>
        <v>0</v>
      </c>
      <c r="AWZ12" s="2854">
        <f>'GC Table 5 - Worker Training'!AXA8</f>
        <v>0</v>
      </c>
      <c r="AXA12" s="2854">
        <f>'GC Table 4 - Tertiary'!AWZ8</f>
        <v>0</v>
      </c>
      <c r="AXB12" s="2855">
        <f>SUM(AWX12:AXA12)</f>
        <v>0</v>
      </c>
      <c r="AXC12" s="2856">
        <f>'GC Table 8 - Primary'!AXA12</f>
        <v>0</v>
      </c>
      <c r="AXD12" s="2854">
        <f>'GC Table 6 - Secondary'!AXA14</f>
        <v>0</v>
      </c>
      <c r="AXE12" s="2857">
        <f>'GC Table 5 - Worker Training'!AXA12</f>
        <v>0</v>
      </c>
      <c r="AXF12" s="2854">
        <f>'GC Table 4 - Tertiary'!AWZ9</f>
        <v>0</v>
      </c>
      <c r="AXG12" s="2858">
        <f>SUM(AXC12:AXF12)</f>
        <v>0</v>
      </c>
      <c r="AXH12" s="2853">
        <f>'GC Table 8 - Primary'!AXA20</f>
        <v>0</v>
      </c>
      <c r="AXI12" s="2854">
        <f>'GC Table 6 - Secondary'!AXA22</f>
        <v>0</v>
      </c>
      <c r="AXJ12" s="2854">
        <f>'GC Table 5 - Worker Training'!AXA20</f>
        <v>0</v>
      </c>
      <c r="AXK12" s="2854">
        <f>'GC Table 4 - Tertiary'!AWZ17</f>
        <v>0</v>
      </c>
      <c r="AXL12" s="2859">
        <f>SUM(AXH12:AXK12)</f>
        <v>0</v>
      </c>
      <c r="AXM12" s="2852">
        <v>2014</v>
      </c>
      <c r="AXN12" s="2853">
        <f>'GC Table 8 - Primary'!AXQ8</f>
        <v>0</v>
      </c>
      <c r="AXO12" s="2854">
        <f>'GC Table 6 - Secondary'!AXQ8</f>
        <v>0</v>
      </c>
      <c r="AXP12" s="2854">
        <f>'GC Table 5 - Worker Training'!AXQ8</f>
        <v>0</v>
      </c>
      <c r="AXQ12" s="2854">
        <f>'GC Table 4 - Tertiary'!AXP8</f>
        <v>0</v>
      </c>
      <c r="AXR12" s="2855">
        <f>SUM(AXN12:AXQ12)</f>
        <v>0</v>
      </c>
      <c r="AXS12" s="2856">
        <f>'GC Table 8 - Primary'!AXQ12</f>
        <v>0</v>
      </c>
      <c r="AXT12" s="2854">
        <f>'GC Table 6 - Secondary'!AXQ14</f>
        <v>0</v>
      </c>
      <c r="AXU12" s="2857">
        <f>'GC Table 5 - Worker Training'!AXQ12</f>
        <v>0</v>
      </c>
      <c r="AXV12" s="2854">
        <f>'GC Table 4 - Tertiary'!AXP9</f>
        <v>0</v>
      </c>
      <c r="AXW12" s="2858">
        <f>SUM(AXS12:AXV12)</f>
        <v>0</v>
      </c>
      <c r="AXX12" s="2853">
        <f>'GC Table 8 - Primary'!AXQ20</f>
        <v>0</v>
      </c>
      <c r="AXY12" s="2854">
        <f>'GC Table 6 - Secondary'!AXQ22</f>
        <v>0</v>
      </c>
      <c r="AXZ12" s="2854">
        <f>'GC Table 5 - Worker Training'!AXQ20</f>
        <v>0</v>
      </c>
      <c r="AYA12" s="2854">
        <f>'GC Table 4 - Tertiary'!AXP17</f>
        <v>0</v>
      </c>
      <c r="AYB12" s="2859">
        <f>SUM(AXX12:AYA12)</f>
        <v>0</v>
      </c>
      <c r="AYC12" s="2852">
        <v>2014</v>
      </c>
      <c r="AYD12" s="2853">
        <f>'GC Table 8 - Primary'!AYG8</f>
        <v>0</v>
      </c>
      <c r="AYE12" s="2854">
        <f>'GC Table 6 - Secondary'!AYG8</f>
        <v>0</v>
      </c>
      <c r="AYF12" s="2854">
        <f>'GC Table 5 - Worker Training'!AYG8</f>
        <v>0</v>
      </c>
      <c r="AYG12" s="2854">
        <f>'GC Table 4 - Tertiary'!AYF8</f>
        <v>0</v>
      </c>
      <c r="AYH12" s="2855">
        <f>SUM(AYD12:AYG12)</f>
        <v>0</v>
      </c>
      <c r="AYI12" s="2856">
        <f>'GC Table 8 - Primary'!AYG12</f>
        <v>0</v>
      </c>
      <c r="AYJ12" s="2854">
        <f>'GC Table 6 - Secondary'!AYG14</f>
        <v>0</v>
      </c>
      <c r="AYK12" s="2857">
        <f>'GC Table 5 - Worker Training'!AYG12</f>
        <v>0</v>
      </c>
      <c r="AYL12" s="2854">
        <f>'GC Table 4 - Tertiary'!AYF9</f>
        <v>0</v>
      </c>
      <c r="AYM12" s="2858">
        <f>SUM(AYI12:AYL12)</f>
        <v>0</v>
      </c>
      <c r="AYN12" s="2853">
        <f>'GC Table 8 - Primary'!AYG20</f>
        <v>0</v>
      </c>
      <c r="AYO12" s="2854">
        <f>'GC Table 6 - Secondary'!AYG22</f>
        <v>0</v>
      </c>
      <c r="AYP12" s="2854">
        <f>'GC Table 5 - Worker Training'!AYG20</f>
        <v>0</v>
      </c>
      <c r="AYQ12" s="2854">
        <f>'GC Table 4 - Tertiary'!AYF17</f>
        <v>0</v>
      </c>
      <c r="AYR12" s="2859">
        <f>SUM(AYN12:AYQ12)</f>
        <v>0</v>
      </c>
      <c r="AYS12" s="2852">
        <v>2014</v>
      </c>
      <c r="AYT12" s="2853">
        <f>'GC Table 8 - Primary'!AYW8</f>
        <v>0</v>
      </c>
      <c r="AYU12" s="2854">
        <f>'GC Table 6 - Secondary'!AYW8</f>
        <v>0</v>
      </c>
      <c r="AYV12" s="2854">
        <f>'GC Table 5 - Worker Training'!AYW8</f>
        <v>0</v>
      </c>
      <c r="AYW12" s="2854">
        <f>'GC Table 4 - Tertiary'!AYV8</f>
        <v>0</v>
      </c>
      <c r="AYX12" s="2855">
        <f>SUM(AYT12:AYW12)</f>
        <v>0</v>
      </c>
      <c r="AYY12" s="2856">
        <f>'GC Table 8 - Primary'!AYW12</f>
        <v>0</v>
      </c>
      <c r="AYZ12" s="2854">
        <f>'GC Table 6 - Secondary'!AYW14</f>
        <v>0</v>
      </c>
      <c r="AZA12" s="2857">
        <f>'GC Table 5 - Worker Training'!AYW12</f>
        <v>0</v>
      </c>
      <c r="AZB12" s="2854">
        <f>'GC Table 4 - Tertiary'!AYV9</f>
        <v>0</v>
      </c>
      <c r="AZC12" s="2858">
        <f>SUM(AYY12:AZB12)</f>
        <v>0</v>
      </c>
      <c r="AZD12" s="2853">
        <f>'GC Table 8 - Primary'!AYW20</f>
        <v>0</v>
      </c>
      <c r="AZE12" s="2854">
        <f>'GC Table 6 - Secondary'!AYW22</f>
        <v>0</v>
      </c>
      <c r="AZF12" s="2854">
        <f>'GC Table 5 - Worker Training'!AYW20</f>
        <v>0</v>
      </c>
      <c r="AZG12" s="2854">
        <f>'GC Table 4 - Tertiary'!AYV17</f>
        <v>0</v>
      </c>
      <c r="AZH12" s="2859">
        <f>SUM(AZD12:AZG12)</f>
        <v>0</v>
      </c>
      <c r="AZI12" s="2852">
        <v>2014</v>
      </c>
      <c r="AZJ12" s="2853">
        <f>'GC Table 8 - Primary'!AZM8</f>
        <v>0</v>
      </c>
      <c r="AZK12" s="2854">
        <f>'GC Table 6 - Secondary'!AZM8</f>
        <v>0</v>
      </c>
      <c r="AZL12" s="2854">
        <f>'GC Table 5 - Worker Training'!AZM8</f>
        <v>0</v>
      </c>
      <c r="AZM12" s="2854">
        <f>'GC Table 4 - Tertiary'!AZL8</f>
        <v>0</v>
      </c>
      <c r="AZN12" s="2855">
        <f>SUM(AZJ12:AZM12)</f>
        <v>0</v>
      </c>
      <c r="AZO12" s="2856">
        <f>'GC Table 8 - Primary'!AZM12</f>
        <v>0</v>
      </c>
      <c r="AZP12" s="2854">
        <f>'GC Table 6 - Secondary'!AZM14</f>
        <v>0</v>
      </c>
      <c r="AZQ12" s="2857">
        <f>'GC Table 5 - Worker Training'!AZM12</f>
        <v>0</v>
      </c>
      <c r="AZR12" s="2854">
        <f>'GC Table 4 - Tertiary'!AZL9</f>
        <v>0</v>
      </c>
      <c r="AZS12" s="2858">
        <f>SUM(AZO12:AZR12)</f>
        <v>0</v>
      </c>
      <c r="AZT12" s="2853">
        <f>'GC Table 8 - Primary'!AZM20</f>
        <v>0</v>
      </c>
      <c r="AZU12" s="2854">
        <f>'GC Table 6 - Secondary'!AZM22</f>
        <v>0</v>
      </c>
      <c r="AZV12" s="2854">
        <f>'GC Table 5 - Worker Training'!AZM20</f>
        <v>0</v>
      </c>
      <c r="AZW12" s="2854">
        <f>'GC Table 4 - Tertiary'!AZL17</f>
        <v>0</v>
      </c>
      <c r="AZX12" s="2859">
        <f>SUM(AZT12:AZW12)</f>
        <v>0</v>
      </c>
      <c r="AZY12" s="2852">
        <v>2014</v>
      </c>
      <c r="AZZ12" s="2853">
        <f>'GC Table 8 - Primary'!BAC8</f>
        <v>0</v>
      </c>
      <c r="BAA12" s="2854">
        <f>'GC Table 6 - Secondary'!BAC8</f>
        <v>0</v>
      </c>
      <c r="BAB12" s="2854">
        <f>'GC Table 5 - Worker Training'!BAC8</f>
        <v>0</v>
      </c>
      <c r="BAC12" s="2854">
        <f>'GC Table 4 - Tertiary'!BAB8</f>
        <v>0</v>
      </c>
      <c r="BAD12" s="2855">
        <f>SUM(AZZ12:BAC12)</f>
        <v>0</v>
      </c>
      <c r="BAE12" s="2856">
        <f>'GC Table 8 - Primary'!BAC12</f>
        <v>0</v>
      </c>
      <c r="BAF12" s="2854">
        <f>'GC Table 6 - Secondary'!BAC14</f>
        <v>0</v>
      </c>
      <c r="BAG12" s="2857">
        <f>'GC Table 5 - Worker Training'!BAC12</f>
        <v>0</v>
      </c>
      <c r="BAH12" s="2854">
        <f>'GC Table 4 - Tertiary'!BAB9</f>
        <v>0</v>
      </c>
      <c r="BAI12" s="2858">
        <f>SUM(BAE12:BAH12)</f>
        <v>0</v>
      </c>
      <c r="BAJ12" s="2853">
        <f>'GC Table 8 - Primary'!BAC20</f>
        <v>0</v>
      </c>
      <c r="BAK12" s="2854">
        <f>'GC Table 6 - Secondary'!BAC22</f>
        <v>0</v>
      </c>
      <c r="BAL12" s="2854">
        <f>'GC Table 5 - Worker Training'!BAC20</f>
        <v>0</v>
      </c>
      <c r="BAM12" s="2854">
        <f>'GC Table 4 - Tertiary'!BAB17</f>
        <v>0</v>
      </c>
      <c r="BAN12" s="2859">
        <f>SUM(BAJ12:BAM12)</f>
        <v>0</v>
      </c>
      <c r="BAO12" s="2852">
        <v>2014</v>
      </c>
      <c r="BAP12" s="2853">
        <f>'GC Table 8 - Primary'!BAS8</f>
        <v>0</v>
      </c>
      <c r="BAQ12" s="2854">
        <f>'GC Table 6 - Secondary'!BAS8</f>
        <v>0</v>
      </c>
      <c r="BAR12" s="2854">
        <f>'GC Table 5 - Worker Training'!BAS8</f>
        <v>0</v>
      </c>
      <c r="BAS12" s="2854">
        <f>'GC Table 4 - Tertiary'!BAR8</f>
        <v>0</v>
      </c>
      <c r="BAT12" s="2855">
        <f>SUM(BAP12:BAS12)</f>
        <v>0</v>
      </c>
      <c r="BAU12" s="2856">
        <f>'GC Table 8 - Primary'!BAS12</f>
        <v>0</v>
      </c>
      <c r="BAV12" s="2854">
        <f>'GC Table 6 - Secondary'!BAS14</f>
        <v>0</v>
      </c>
      <c r="BAW12" s="2857">
        <f>'GC Table 5 - Worker Training'!BAS12</f>
        <v>0</v>
      </c>
      <c r="BAX12" s="2854">
        <f>'GC Table 4 - Tertiary'!BAR9</f>
        <v>0</v>
      </c>
      <c r="BAY12" s="2858">
        <f>SUM(BAU12:BAX12)</f>
        <v>0</v>
      </c>
      <c r="BAZ12" s="2853">
        <f>'GC Table 8 - Primary'!BAS20</f>
        <v>0</v>
      </c>
      <c r="BBA12" s="2854">
        <f>'GC Table 6 - Secondary'!BAS22</f>
        <v>0</v>
      </c>
      <c r="BBB12" s="2854">
        <f>'GC Table 5 - Worker Training'!BAS20</f>
        <v>0</v>
      </c>
      <c r="BBC12" s="2854">
        <f>'GC Table 4 - Tertiary'!BAR17</f>
        <v>0</v>
      </c>
      <c r="BBD12" s="2859">
        <f>SUM(BAZ12:BBC12)</f>
        <v>0</v>
      </c>
      <c r="BBE12" s="2852">
        <v>2014</v>
      </c>
      <c r="BBF12" s="2853">
        <f>'GC Table 8 - Primary'!BBI8</f>
        <v>0</v>
      </c>
      <c r="BBG12" s="2854">
        <f>'GC Table 6 - Secondary'!BBI8</f>
        <v>0</v>
      </c>
      <c r="BBH12" s="2854">
        <f>'GC Table 5 - Worker Training'!BBI8</f>
        <v>0</v>
      </c>
      <c r="BBI12" s="2854">
        <f>'GC Table 4 - Tertiary'!BBH8</f>
        <v>0</v>
      </c>
      <c r="BBJ12" s="2855">
        <f>SUM(BBF12:BBI12)</f>
        <v>0</v>
      </c>
      <c r="BBK12" s="2856">
        <f>'GC Table 8 - Primary'!BBI12</f>
        <v>0</v>
      </c>
      <c r="BBL12" s="2854">
        <f>'GC Table 6 - Secondary'!BBI14</f>
        <v>0</v>
      </c>
      <c r="BBM12" s="2857">
        <f>'GC Table 5 - Worker Training'!BBI12</f>
        <v>0</v>
      </c>
      <c r="BBN12" s="2854">
        <f>'GC Table 4 - Tertiary'!BBH9</f>
        <v>0</v>
      </c>
      <c r="BBO12" s="2858">
        <f>SUM(BBK12:BBN12)</f>
        <v>0</v>
      </c>
      <c r="BBP12" s="2853">
        <f>'GC Table 8 - Primary'!BBI20</f>
        <v>0</v>
      </c>
      <c r="BBQ12" s="2854">
        <f>'GC Table 6 - Secondary'!BBI22</f>
        <v>0</v>
      </c>
      <c r="BBR12" s="2854">
        <f>'GC Table 5 - Worker Training'!BBI20</f>
        <v>0</v>
      </c>
      <c r="BBS12" s="2854">
        <f>'GC Table 4 - Tertiary'!BBH17</f>
        <v>0</v>
      </c>
      <c r="BBT12" s="2859">
        <f>SUM(BBP12:BBS12)</f>
        <v>0</v>
      </c>
      <c r="BBU12" s="2852">
        <v>2014</v>
      </c>
      <c r="BBV12" s="2853">
        <f>'GC Table 8 - Primary'!BBY8</f>
        <v>0</v>
      </c>
      <c r="BBW12" s="2854">
        <f>'GC Table 6 - Secondary'!BBY8</f>
        <v>0</v>
      </c>
      <c r="BBX12" s="2854">
        <f>'GC Table 5 - Worker Training'!BBY8</f>
        <v>0</v>
      </c>
      <c r="BBY12" s="2854">
        <f>'GC Table 4 - Tertiary'!BBX8</f>
        <v>0</v>
      </c>
      <c r="BBZ12" s="2855">
        <f>SUM(BBV12:BBY12)</f>
        <v>0</v>
      </c>
      <c r="BCA12" s="2856">
        <f>'GC Table 8 - Primary'!BBY12</f>
        <v>0</v>
      </c>
      <c r="BCB12" s="2854">
        <f>'GC Table 6 - Secondary'!BBY14</f>
        <v>0</v>
      </c>
      <c r="BCC12" s="2857">
        <f>'GC Table 5 - Worker Training'!BBY12</f>
        <v>0</v>
      </c>
      <c r="BCD12" s="2854">
        <f>'GC Table 4 - Tertiary'!BBX9</f>
        <v>0</v>
      </c>
      <c r="BCE12" s="2858">
        <f>SUM(BCA12:BCD12)</f>
        <v>0</v>
      </c>
      <c r="BCF12" s="2853">
        <f>'GC Table 8 - Primary'!BBY20</f>
        <v>0</v>
      </c>
      <c r="BCG12" s="2854">
        <f>'GC Table 6 - Secondary'!BBY22</f>
        <v>0</v>
      </c>
      <c r="BCH12" s="2854">
        <f>'GC Table 5 - Worker Training'!BBY20</f>
        <v>0</v>
      </c>
      <c r="BCI12" s="2854">
        <f>'GC Table 4 - Tertiary'!BBX17</f>
        <v>0</v>
      </c>
      <c r="BCJ12" s="2859">
        <f>SUM(BCF12:BCI12)</f>
        <v>0</v>
      </c>
      <c r="BCK12" s="2852">
        <v>2014</v>
      </c>
      <c r="BCL12" s="2853">
        <f>'GC Table 8 - Primary'!BCO8</f>
        <v>0</v>
      </c>
      <c r="BCM12" s="2854">
        <f>'GC Table 6 - Secondary'!BCO8</f>
        <v>0</v>
      </c>
      <c r="BCN12" s="2854">
        <f>'GC Table 5 - Worker Training'!BCO8</f>
        <v>0</v>
      </c>
      <c r="BCO12" s="2854">
        <f>'GC Table 4 - Tertiary'!BCN8</f>
        <v>0</v>
      </c>
      <c r="BCP12" s="2855">
        <f>SUM(BCL12:BCO12)</f>
        <v>0</v>
      </c>
      <c r="BCQ12" s="2856">
        <f>'GC Table 8 - Primary'!BCO12</f>
        <v>0</v>
      </c>
      <c r="BCR12" s="2854">
        <f>'GC Table 6 - Secondary'!BCO14</f>
        <v>0</v>
      </c>
      <c r="BCS12" s="2857">
        <f>'GC Table 5 - Worker Training'!BCO12</f>
        <v>0</v>
      </c>
      <c r="BCT12" s="2854">
        <f>'GC Table 4 - Tertiary'!BCN9</f>
        <v>0</v>
      </c>
      <c r="BCU12" s="2858">
        <f>SUM(BCQ12:BCT12)</f>
        <v>0</v>
      </c>
      <c r="BCV12" s="2853">
        <f>'GC Table 8 - Primary'!BCO20</f>
        <v>0</v>
      </c>
      <c r="BCW12" s="2854">
        <f>'GC Table 6 - Secondary'!BCO22</f>
        <v>0</v>
      </c>
      <c r="BCX12" s="2854">
        <f>'GC Table 5 - Worker Training'!BCO20</f>
        <v>0</v>
      </c>
      <c r="BCY12" s="2854">
        <f>'GC Table 4 - Tertiary'!BCN17</f>
        <v>0</v>
      </c>
      <c r="BCZ12" s="2859">
        <f>SUM(BCV12:BCY12)</f>
        <v>0</v>
      </c>
      <c r="BDA12" s="2852">
        <v>2014</v>
      </c>
      <c r="BDB12" s="2853">
        <f>'GC Table 8 - Primary'!BDE8</f>
        <v>0</v>
      </c>
      <c r="BDC12" s="2854">
        <f>'GC Table 6 - Secondary'!BDE8</f>
        <v>0</v>
      </c>
      <c r="BDD12" s="2854">
        <f>'GC Table 5 - Worker Training'!BDE8</f>
        <v>0</v>
      </c>
      <c r="BDE12" s="2854">
        <f>'GC Table 4 - Tertiary'!BDD8</f>
        <v>0</v>
      </c>
      <c r="BDF12" s="2855">
        <f>SUM(BDB12:BDE12)</f>
        <v>0</v>
      </c>
      <c r="BDG12" s="2856">
        <f>'GC Table 8 - Primary'!BDE12</f>
        <v>0</v>
      </c>
      <c r="BDH12" s="2854">
        <f>'GC Table 6 - Secondary'!BDE14</f>
        <v>0</v>
      </c>
      <c r="BDI12" s="2857">
        <f>'GC Table 5 - Worker Training'!BDE12</f>
        <v>0</v>
      </c>
      <c r="BDJ12" s="2854">
        <f>'GC Table 4 - Tertiary'!BDD9</f>
        <v>0</v>
      </c>
      <c r="BDK12" s="2858">
        <f>SUM(BDG12:BDJ12)</f>
        <v>0</v>
      </c>
      <c r="BDL12" s="2853">
        <f>'GC Table 8 - Primary'!BDE20</f>
        <v>0</v>
      </c>
      <c r="BDM12" s="2854">
        <f>'GC Table 6 - Secondary'!BDE22</f>
        <v>0</v>
      </c>
      <c r="BDN12" s="2854">
        <f>'GC Table 5 - Worker Training'!BDE20</f>
        <v>0</v>
      </c>
      <c r="BDO12" s="2854">
        <f>'GC Table 4 - Tertiary'!BDD17</f>
        <v>0</v>
      </c>
      <c r="BDP12" s="2859">
        <f>SUM(BDL12:BDO12)</f>
        <v>0</v>
      </c>
      <c r="BDQ12" s="2852">
        <v>2014</v>
      </c>
      <c r="BDR12" s="2853">
        <f>'GC Table 8 - Primary'!BDU8</f>
        <v>0</v>
      </c>
      <c r="BDS12" s="2854">
        <f>'GC Table 6 - Secondary'!BDU8</f>
        <v>0</v>
      </c>
      <c r="BDT12" s="2854">
        <f>'GC Table 5 - Worker Training'!BDU8</f>
        <v>0</v>
      </c>
      <c r="BDU12" s="2854">
        <f>'GC Table 4 - Tertiary'!BDT8</f>
        <v>0</v>
      </c>
      <c r="BDV12" s="2855">
        <f>SUM(BDR12:BDU12)</f>
        <v>0</v>
      </c>
      <c r="BDW12" s="2856">
        <f>'GC Table 8 - Primary'!BDU12</f>
        <v>0</v>
      </c>
      <c r="BDX12" s="2854">
        <f>'GC Table 6 - Secondary'!BDU14</f>
        <v>0</v>
      </c>
      <c r="BDY12" s="2857">
        <f>'GC Table 5 - Worker Training'!BDU12</f>
        <v>0</v>
      </c>
      <c r="BDZ12" s="2854">
        <f>'GC Table 4 - Tertiary'!BDT9</f>
        <v>0</v>
      </c>
      <c r="BEA12" s="2858">
        <f>SUM(BDW12:BDZ12)</f>
        <v>0</v>
      </c>
      <c r="BEB12" s="2853">
        <f>'GC Table 8 - Primary'!BDU20</f>
        <v>0</v>
      </c>
      <c r="BEC12" s="2854">
        <f>'GC Table 6 - Secondary'!BDU22</f>
        <v>0</v>
      </c>
      <c r="BED12" s="2854">
        <f>'GC Table 5 - Worker Training'!BDU20</f>
        <v>0</v>
      </c>
      <c r="BEE12" s="2854">
        <f>'GC Table 4 - Tertiary'!BDT17</f>
        <v>0</v>
      </c>
      <c r="BEF12" s="2859">
        <f>SUM(BEB12:BEE12)</f>
        <v>0</v>
      </c>
      <c r="BEG12" s="2852">
        <v>2014</v>
      </c>
      <c r="BEH12" s="2853">
        <f>'GC Table 8 - Primary'!BEK8</f>
        <v>0</v>
      </c>
      <c r="BEI12" s="2854">
        <f>'GC Table 6 - Secondary'!BEK8</f>
        <v>0</v>
      </c>
      <c r="BEJ12" s="2854">
        <f>'GC Table 5 - Worker Training'!BEK8</f>
        <v>0</v>
      </c>
      <c r="BEK12" s="2854">
        <f>'GC Table 4 - Tertiary'!BEJ8</f>
        <v>0</v>
      </c>
      <c r="BEL12" s="2855">
        <f>SUM(BEH12:BEK12)</f>
        <v>0</v>
      </c>
      <c r="BEM12" s="2856">
        <f>'GC Table 8 - Primary'!BEK12</f>
        <v>0</v>
      </c>
      <c r="BEN12" s="2854">
        <f>'GC Table 6 - Secondary'!BEK14</f>
        <v>0</v>
      </c>
      <c r="BEO12" s="2857">
        <f>'GC Table 5 - Worker Training'!BEK12</f>
        <v>0</v>
      </c>
      <c r="BEP12" s="2854">
        <f>'GC Table 4 - Tertiary'!BEJ9</f>
        <v>0</v>
      </c>
      <c r="BEQ12" s="2858">
        <f>SUM(BEM12:BEP12)</f>
        <v>0</v>
      </c>
      <c r="BER12" s="2853">
        <f>'GC Table 8 - Primary'!BEK20</f>
        <v>0</v>
      </c>
      <c r="BES12" s="2854">
        <f>'GC Table 6 - Secondary'!BEK22</f>
        <v>0</v>
      </c>
      <c r="BET12" s="2854">
        <f>'GC Table 5 - Worker Training'!BEK20</f>
        <v>0</v>
      </c>
      <c r="BEU12" s="2854">
        <f>'GC Table 4 - Tertiary'!BEJ17</f>
        <v>0</v>
      </c>
      <c r="BEV12" s="2859">
        <f>SUM(BER12:BEU12)</f>
        <v>0</v>
      </c>
      <c r="BEW12" s="2852">
        <v>2014</v>
      </c>
      <c r="BEX12" s="2853">
        <f>'GC Table 8 - Primary'!BFA8</f>
        <v>0</v>
      </c>
      <c r="BEY12" s="2854">
        <f>'GC Table 6 - Secondary'!BFA8</f>
        <v>0</v>
      </c>
      <c r="BEZ12" s="2854">
        <f>'GC Table 5 - Worker Training'!BFA8</f>
        <v>0</v>
      </c>
      <c r="BFA12" s="2854">
        <f>'GC Table 4 - Tertiary'!BEZ8</f>
        <v>0</v>
      </c>
      <c r="BFB12" s="2855">
        <f>SUM(BEX12:BFA12)</f>
        <v>0</v>
      </c>
      <c r="BFC12" s="2856">
        <f>'GC Table 8 - Primary'!BFA12</f>
        <v>0</v>
      </c>
      <c r="BFD12" s="2854">
        <f>'GC Table 6 - Secondary'!BFA14</f>
        <v>0</v>
      </c>
      <c r="BFE12" s="2857">
        <f>'GC Table 5 - Worker Training'!BFA12</f>
        <v>0</v>
      </c>
      <c r="BFF12" s="2854">
        <f>'GC Table 4 - Tertiary'!BEZ9</f>
        <v>0</v>
      </c>
      <c r="BFG12" s="2858">
        <f>SUM(BFC12:BFF12)</f>
        <v>0</v>
      </c>
      <c r="BFH12" s="2853">
        <f>'GC Table 8 - Primary'!BFA20</f>
        <v>0</v>
      </c>
      <c r="BFI12" s="2854">
        <f>'GC Table 6 - Secondary'!BFA22</f>
        <v>0</v>
      </c>
      <c r="BFJ12" s="2854">
        <f>'GC Table 5 - Worker Training'!BFA20</f>
        <v>0</v>
      </c>
      <c r="BFK12" s="2854">
        <f>'GC Table 4 - Tertiary'!BEZ17</f>
        <v>0</v>
      </c>
      <c r="BFL12" s="2859">
        <f>SUM(BFH12:BFK12)</f>
        <v>0</v>
      </c>
      <c r="BFM12" s="2852">
        <v>2014</v>
      </c>
      <c r="BFN12" s="2853">
        <f>'GC Table 8 - Primary'!BFQ8</f>
        <v>0</v>
      </c>
      <c r="BFO12" s="2854">
        <f>'GC Table 6 - Secondary'!BFQ8</f>
        <v>0</v>
      </c>
      <c r="BFP12" s="2854">
        <f>'GC Table 5 - Worker Training'!BFQ8</f>
        <v>0</v>
      </c>
      <c r="BFQ12" s="2854">
        <f>'GC Table 4 - Tertiary'!BFP8</f>
        <v>0</v>
      </c>
      <c r="BFR12" s="2855">
        <f>SUM(BFN12:BFQ12)</f>
        <v>0</v>
      </c>
      <c r="BFS12" s="2856">
        <f>'GC Table 8 - Primary'!BFQ12</f>
        <v>0</v>
      </c>
      <c r="BFT12" s="2854">
        <f>'GC Table 6 - Secondary'!BFQ14</f>
        <v>0</v>
      </c>
      <c r="BFU12" s="2857">
        <f>'GC Table 5 - Worker Training'!BFQ12</f>
        <v>0</v>
      </c>
      <c r="BFV12" s="2854">
        <f>'GC Table 4 - Tertiary'!BFP9</f>
        <v>0</v>
      </c>
      <c r="BFW12" s="2858">
        <f>SUM(BFS12:BFV12)</f>
        <v>0</v>
      </c>
      <c r="BFX12" s="2853">
        <f>'GC Table 8 - Primary'!BFQ20</f>
        <v>0</v>
      </c>
      <c r="BFY12" s="2854">
        <f>'GC Table 6 - Secondary'!BFQ22</f>
        <v>0</v>
      </c>
      <c r="BFZ12" s="2854">
        <f>'GC Table 5 - Worker Training'!BFQ20</f>
        <v>0</v>
      </c>
      <c r="BGA12" s="2854">
        <f>'GC Table 4 - Tertiary'!BFP17</f>
        <v>0</v>
      </c>
      <c r="BGB12" s="2859">
        <f>SUM(BFX12:BGA12)</f>
        <v>0</v>
      </c>
      <c r="BGC12" s="2852">
        <v>2014</v>
      </c>
      <c r="BGD12" s="2853">
        <f>'GC Table 8 - Primary'!BGG8</f>
        <v>0</v>
      </c>
      <c r="BGE12" s="2854">
        <f>'GC Table 6 - Secondary'!BGG8</f>
        <v>0</v>
      </c>
      <c r="BGF12" s="2854">
        <f>'GC Table 5 - Worker Training'!BGG8</f>
        <v>0</v>
      </c>
      <c r="BGG12" s="2854">
        <f>'GC Table 4 - Tertiary'!BGF8</f>
        <v>0</v>
      </c>
      <c r="BGH12" s="2855">
        <f>SUM(BGD12:BGG12)</f>
        <v>0</v>
      </c>
      <c r="BGI12" s="2856">
        <f>'GC Table 8 - Primary'!BGG12</f>
        <v>0</v>
      </c>
      <c r="BGJ12" s="2854">
        <f>'GC Table 6 - Secondary'!BGG14</f>
        <v>0</v>
      </c>
      <c r="BGK12" s="2857">
        <f>'GC Table 5 - Worker Training'!BGG12</f>
        <v>0</v>
      </c>
      <c r="BGL12" s="2854">
        <f>'GC Table 4 - Tertiary'!BGF9</f>
        <v>0</v>
      </c>
      <c r="BGM12" s="2858">
        <f>SUM(BGI12:BGL12)</f>
        <v>0</v>
      </c>
      <c r="BGN12" s="2853">
        <f>'GC Table 8 - Primary'!BGG20</f>
        <v>0</v>
      </c>
      <c r="BGO12" s="2854">
        <f>'GC Table 6 - Secondary'!BGG22</f>
        <v>0</v>
      </c>
      <c r="BGP12" s="2854">
        <f>'GC Table 5 - Worker Training'!BGG20</f>
        <v>0</v>
      </c>
      <c r="BGQ12" s="2854">
        <f>'GC Table 4 - Tertiary'!BGF17</f>
        <v>0</v>
      </c>
      <c r="BGR12" s="2859">
        <f>SUM(BGN12:BGQ12)</f>
        <v>0</v>
      </c>
      <c r="BGS12" s="2852">
        <v>2014</v>
      </c>
      <c r="BGT12" s="2853">
        <f>'GC Table 8 - Primary'!BGW8</f>
        <v>0</v>
      </c>
      <c r="BGU12" s="2854">
        <f>'GC Table 6 - Secondary'!BGW8</f>
        <v>0</v>
      </c>
      <c r="BGV12" s="2854">
        <f>'GC Table 5 - Worker Training'!BGW8</f>
        <v>0</v>
      </c>
      <c r="BGW12" s="2854">
        <f>'GC Table 4 - Tertiary'!BGV8</f>
        <v>0</v>
      </c>
      <c r="BGX12" s="2855">
        <f>SUM(BGT12:BGW12)</f>
        <v>0</v>
      </c>
      <c r="BGY12" s="2856">
        <f>'GC Table 8 - Primary'!BGW12</f>
        <v>0</v>
      </c>
      <c r="BGZ12" s="2854">
        <f>'GC Table 6 - Secondary'!BGW14</f>
        <v>0</v>
      </c>
      <c r="BHA12" s="2857">
        <f>'GC Table 5 - Worker Training'!BGW12</f>
        <v>0</v>
      </c>
      <c r="BHB12" s="2854">
        <f>'GC Table 4 - Tertiary'!BGV9</f>
        <v>0</v>
      </c>
      <c r="BHC12" s="2858">
        <f>SUM(BGY12:BHB12)</f>
        <v>0</v>
      </c>
      <c r="BHD12" s="2853">
        <f>'GC Table 8 - Primary'!BGW20</f>
        <v>0</v>
      </c>
      <c r="BHE12" s="2854">
        <f>'GC Table 6 - Secondary'!BGW22</f>
        <v>0</v>
      </c>
      <c r="BHF12" s="2854">
        <f>'GC Table 5 - Worker Training'!BGW20</f>
        <v>0</v>
      </c>
      <c r="BHG12" s="2854">
        <f>'GC Table 4 - Tertiary'!BGV17</f>
        <v>0</v>
      </c>
      <c r="BHH12" s="2859">
        <f>SUM(BHD12:BHG12)</f>
        <v>0</v>
      </c>
      <c r="BHI12" s="2852">
        <v>2014</v>
      </c>
      <c r="BHJ12" s="2853">
        <f>'GC Table 8 - Primary'!BHM8</f>
        <v>0</v>
      </c>
      <c r="BHK12" s="2854">
        <f>'GC Table 6 - Secondary'!BHM8</f>
        <v>0</v>
      </c>
      <c r="BHL12" s="2854">
        <f>'GC Table 5 - Worker Training'!BHM8</f>
        <v>0</v>
      </c>
      <c r="BHM12" s="2854">
        <f>'GC Table 4 - Tertiary'!BHL8</f>
        <v>0</v>
      </c>
      <c r="BHN12" s="2855">
        <f>SUM(BHJ12:BHM12)</f>
        <v>0</v>
      </c>
      <c r="BHO12" s="2856">
        <f>'GC Table 8 - Primary'!BHM12</f>
        <v>0</v>
      </c>
      <c r="BHP12" s="2854">
        <f>'GC Table 6 - Secondary'!BHM14</f>
        <v>0</v>
      </c>
      <c r="BHQ12" s="2857">
        <f>'GC Table 5 - Worker Training'!BHM12</f>
        <v>0</v>
      </c>
      <c r="BHR12" s="2854">
        <f>'GC Table 4 - Tertiary'!BHL9</f>
        <v>0</v>
      </c>
      <c r="BHS12" s="2858">
        <f>SUM(BHO12:BHR12)</f>
        <v>0</v>
      </c>
      <c r="BHT12" s="2853">
        <f>'GC Table 8 - Primary'!BHM20</f>
        <v>0</v>
      </c>
      <c r="BHU12" s="2854">
        <f>'GC Table 6 - Secondary'!BHM22</f>
        <v>0</v>
      </c>
      <c r="BHV12" s="2854">
        <f>'GC Table 5 - Worker Training'!BHM20</f>
        <v>0</v>
      </c>
      <c r="BHW12" s="2854">
        <f>'GC Table 4 - Tertiary'!BHL17</f>
        <v>0</v>
      </c>
      <c r="BHX12" s="2859">
        <f>SUM(BHT12:BHW12)</f>
        <v>0</v>
      </c>
      <c r="BHY12" s="2852">
        <v>2014</v>
      </c>
      <c r="BHZ12" s="2853">
        <f>'GC Table 8 - Primary'!BIC8</f>
        <v>0</v>
      </c>
      <c r="BIA12" s="2854">
        <f>'GC Table 6 - Secondary'!BIC8</f>
        <v>0</v>
      </c>
      <c r="BIB12" s="2854">
        <f>'GC Table 5 - Worker Training'!BIC8</f>
        <v>0</v>
      </c>
      <c r="BIC12" s="2854">
        <f>'GC Table 4 - Tertiary'!BIB8</f>
        <v>0</v>
      </c>
      <c r="BID12" s="2855">
        <f>SUM(BHZ12:BIC12)</f>
        <v>0</v>
      </c>
      <c r="BIE12" s="2856">
        <f>'GC Table 8 - Primary'!BIC12</f>
        <v>0</v>
      </c>
      <c r="BIF12" s="2854">
        <f>'GC Table 6 - Secondary'!BIC14</f>
        <v>0</v>
      </c>
      <c r="BIG12" s="2857">
        <f>'GC Table 5 - Worker Training'!BIC12</f>
        <v>0</v>
      </c>
      <c r="BIH12" s="2854">
        <f>'GC Table 4 - Tertiary'!BIB9</f>
        <v>0</v>
      </c>
      <c r="BII12" s="2858">
        <f>SUM(BIE12:BIH12)</f>
        <v>0</v>
      </c>
      <c r="BIJ12" s="2853">
        <f>'GC Table 8 - Primary'!BIC20</f>
        <v>0</v>
      </c>
      <c r="BIK12" s="2854">
        <f>'GC Table 6 - Secondary'!BIC22</f>
        <v>0</v>
      </c>
      <c r="BIL12" s="2854">
        <f>'GC Table 5 - Worker Training'!BIC20</f>
        <v>0</v>
      </c>
      <c r="BIM12" s="2854">
        <f>'GC Table 4 - Tertiary'!BIB17</f>
        <v>0</v>
      </c>
      <c r="BIN12" s="2859">
        <f>SUM(BIJ12:BIM12)</f>
        <v>0</v>
      </c>
      <c r="BIO12" s="2852">
        <v>2014</v>
      </c>
      <c r="BIP12" s="2853">
        <f>'GC Table 8 - Primary'!BIS8</f>
        <v>0</v>
      </c>
      <c r="BIQ12" s="2854">
        <f>'GC Table 6 - Secondary'!BIS8</f>
        <v>0</v>
      </c>
      <c r="BIR12" s="2854">
        <f>'GC Table 5 - Worker Training'!BIS8</f>
        <v>0</v>
      </c>
      <c r="BIS12" s="2854">
        <f>'GC Table 4 - Tertiary'!BIR8</f>
        <v>0</v>
      </c>
      <c r="BIT12" s="2855">
        <f>SUM(BIP12:BIS12)</f>
        <v>0</v>
      </c>
      <c r="BIU12" s="2856">
        <f>'GC Table 8 - Primary'!BIS12</f>
        <v>0</v>
      </c>
      <c r="BIV12" s="2854">
        <f>'GC Table 6 - Secondary'!BIS14</f>
        <v>0</v>
      </c>
      <c r="BIW12" s="2857">
        <f>'GC Table 5 - Worker Training'!BIS12</f>
        <v>0</v>
      </c>
      <c r="BIX12" s="2854">
        <f>'GC Table 4 - Tertiary'!BIR9</f>
        <v>0</v>
      </c>
      <c r="BIY12" s="2858">
        <f>SUM(BIU12:BIX12)</f>
        <v>0</v>
      </c>
      <c r="BIZ12" s="2853">
        <f>'GC Table 8 - Primary'!BIS20</f>
        <v>0</v>
      </c>
      <c r="BJA12" s="2854">
        <f>'GC Table 6 - Secondary'!BIS22</f>
        <v>0</v>
      </c>
      <c r="BJB12" s="2854">
        <f>'GC Table 5 - Worker Training'!BIS20</f>
        <v>0</v>
      </c>
      <c r="BJC12" s="2854">
        <f>'GC Table 4 - Tertiary'!BIR17</f>
        <v>0</v>
      </c>
      <c r="BJD12" s="2859">
        <f>SUM(BIZ12:BJC12)</f>
        <v>0</v>
      </c>
      <c r="BJE12" s="2852">
        <v>2014</v>
      </c>
      <c r="BJF12" s="2853">
        <f>'GC Table 8 - Primary'!BJI8</f>
        <v>0</v>
      </c>
      <c r="BJG12" s="2854">
        <f>'GC Table 6 - Secondary'!BJI8</f>
        <v>0</v>
      </c>
      <c r="BJH12" s="2854">
        <f>'GC Table 5 - Worker Training'!BJI8</f>
        <v>0</v>
      </c>
      <c r="BJI12" s="2854">
        <f>'GC Table 4 - Tertiary'!BJH8</f>
        <v>0</v>
      </c>
      <c r="BJJ12" s="2855">
        <f>SUM(BJF12:BJI12)</f>
        <v>0</v>
      </c>
      <c r="BJK12" s="2856">
        <f>'GC Table 8 - Primary'!BJI12</f>
        <v>0</v>
      </c>
      <c r="BJL12" s="2854">
        <f>'GC Table 6 - Secondary'!BJI14</f>
        <v>0</v>
      </c>
      <c r="BJM12" s="2857">
        <f>'GC Table 5 - Worker Training'!BJI12</f>
        <v>0</v>
      </c>
      <c r="BJN12" s="2854">
        <f>'GC Table 4 - Tertiary'!BJH9</f>
        <v>0</v>
      </c>
      <c r="BJO12" s="2858">
        <f>SUM(BJK12:BJN12)</f>
        <v>0</v>
      </c>
      <c r="BJP12" s="2853">
        <f>'GC Table 8 - Primary'!BJI20</f>
        <v>0</v>
      </c>
      <c r="BJQ12" s="2854">
        <f>'GC Table 6 - Secondary'!BJI22</f>
        <v>0</v>
      </c>
      <c r="BJR12" s="2854">
        <f>'GC Table 5 - Worker Training'!BJI20</f>
        <v>0</v>
      </c>
      <c r="BJS12" s="2854">
        <f>'GC Table 4 - Tertiary'!BJH17</f>
        <v>0</v>
      </c>
      <c r="BJT12" s="2859">
        <f>SUM(BJP12:BJS12)</f>
        <v>0</v>
      </c>
      <c r="BJU12" s="2852">
        <v>2014</v>
      </c>
      <c r="BJV12" s="2853">
        <f>'GC Table 8 - Primary'!BJY8</f>
        <v>0</v>
      </c>
      <c r="BJW12" s="2854">
        <f>'GC Table 6 - Secondary'!BJY8</f>
        <v>0</v>
      </c>
      <c r="BJX12" s="2854">
        <f>'GC Table 5 - Worker Training'!BJY8</f>
        <v>0</v>
      </c>
      <c r="BJY12" s="2854">
        <f>'GC Table 4 - Tertiary'!BJX8</f>
        <v>0</v>
      </c>
      <c r="BJZ12" s="2855">
        <f>SUM(BJV12:BJY12)</f>
        <v>0</v>
      </c>
      <c r="BKA12" s="2856">
        <f>'GC Table 8 - Primary'!BJY12</f>
        <v>0</v>
      </c>
      <c r="BKB12" s="2854">
        <f>'GC Table 6 - Secondary'!BJY14</f>
        <v>0</v>
      </c>
      <c r="BKC12" s="2857">
        <f>'GC Table 5 - Worker Training'!BJY12</f>
        <v>0</v>
      </c>
      <c r="BKD12" s="2854">
        <f>'GC Table 4 - Tertiary'!BJX9</f>
        <v>0</v>
      </c>
      <c r="BKE12" s="2858">
        <f>SUM(BKA12:BKD12)</f>
        <v>0</v>
      </c>
      <c r="BKF12" s="2853">
        <f>'GC Table 8 - Primary'!BJY20</f>
        <v>0</v>
      </c>
      <c r="BKG12" s="2854">
        <f>'GC Table 6 - Secondary'!BJY22</f>
        <v>0</v>
      </c>
      <c r="BKH12" s="2854">
        <f>'GC Table 5 - Worker Training'!BJY20</f>
        <v>0</v>
      </c>
      <c r="BKI12" s="2854">
        <f>'GC Table 4 - Tertiary'!BJX17</f>
        <v>0</v>
      </c>
      <c r="BKJ12" s="2859">
        <f>SUM(BKF12:BKI12)</f>
        <v>0</v>
      </c>
      <c r="BKK12" s="2852">
        <v>2014</v>
      </c>
      <c r="BKL12" s="2853">
        <f>'GC Table 8 - Primary'!BKO8</f>
        <v>0</v>
      </c>
      <c r="BKM12" s="2854">
        <f>'GC Table 6 - Secondary'!BKO8</f>
        <v>0</v>
      </c>
      <c r="BKN12" s="2854">
        <f>'GC Table 5 - Worker Training'!BKO8</f>
        <v>0</v>
      </c>
      <c r="BKO12" s="2854">
        <f>'GC Table 4 - Tertiary'!BKN8</f>
        <v>0</v>
      </c>
      <c r="BKP12" s="2855">
        <f>SUM(BKL12:BKO12)</f>
        <v>0</v>
      </c>
      <c r="BKQ12" s="2856">
        <f>'GC Table 8 - Primary'!BKO12</f>
        <v>0</v>
      </c>
      <c r="BKR12" s="2854">
        <f>'GC Table 6 - Secondary'!BKO14</f>
        <v>0</v>
      </c>
      <c r="BKS12" s="2857">
        <f>'GC Table 5 - Worker Training'!BKO12</f>
        <v>0</v>
      </c>
      <c r="BKT12" s="2854">
        <f>'GC Table 4 - Tertiary'!BKN9</f>
        <v>0</v>
      </c>
      <c r="BKU12" s="2858">
        <f>SUM(BKQ12:BKT12)</f>
        <v>0</v>
      </c>
      <c r="BKV12" s="2853">
        <f>'GC Table 8 - Primary'!BKO20</f>
        <v>0</v>
      </c>
      <c r="BKW12" s="2854">
        <f>'GC Table 6 - Secondary'!BKO22</f>
        <v>0</v>
      </c>
      <c r="BKX12" s="2854">
        <f>'GC Table 5 - Worker Training'!BKO20</f>
        <v>0</v>
      </c>
      <c r="BKY12" s="2854">
        <f>'GC Table 4 - Tertiary'!BKN17</f>
        <v>0</v>
      </c>
      <c r="BKZ12" s="2859">
        <f>SUM(BKV12:BKY12)</f>
        <v>0</v>
      </c>
      <c r="BLA12" s="2852">
        <v>2014</v>
      </c>
      <c r="BLB12" s="2853">
        <f>'GC Table 8 - Primary'!BLE8</f>
        <v>0</v>
      </c>
      <c r="BLC12" s="2854">
        <f>'GC Table 6 - Secondary'!BLE8</f>
        <v>0</v>
      </c>
      <c r="BLD12" s="2854">
        <f>'GC Table 5 - Worker Training'!BLE8</f>
        <v>0</v>
      </c>
      <c r="BLE12" s="2854">
        <f>'GC Table 4 - Tertiary'!BLD8</f>
        <v>0</v>
      </c>
      <c r="BLF12" s="2855">
        <f>SUM(BLB12:BLE12)</f>
        <v>0</v>
      </c>
      <c r="BLG12" s="2856">
        <f>'GC Table 8 - Primary'!BLE12</f>
        <v>0</v>
      </c>
      <c r="BLH12" s="2854">
        <f>'GC Table 6 - Secondary'!BLE14</f>
        <v>0</v>
      </c>
      <c r="BLI12" s="2857">
        <f>'GC Table 5 - Worker Training'!BLE12</f>
        <v>0</v>
      </c>
      <c r="BLJ12" s="2854">
        <f>'GC Table 4 - Tertiary'!BLD9</f>
        <v>0</v>
      </c>
      <c r="BLK12" s="2858">
        <f>SUM(BLG12:BLJ12)</f>
        <v>0</v>
      </c>
      <c r="BLL12" s="2853">
        <f>'GC Table 8 - Primary'!BLE20</f>
        <v>0</v>
      </c>
      <c r="BLM12" s="2854">
        <f>'GC Table 6 - Secondary'!BLE22</f>
        <v>0</v>
      </c>
      <c r="BLN12" s="2854">
        <f>'GC Table 5 - Worker Training'!BLE20</f>
        <v>0</v>
      </c>
      <c r="BLO12" s="2854">
        <f>'GC Table 4 - Tertiary'!BLD17</f>
        <v>0</v>
      </c>
      <c r="BLP12" s="2859">
        <f>SUM(BLL12:BLO12)</f>
        <v>0</v>
      </c>
      <c r="BLQ12" s="2852">
        <v>2014</v>
      </c>
      <c r="BLR12" s="2853">
        <f>'GC Table 8 - Primary'!BLU8</f>
        <v>0</v>
      </c>
      <c r="BLS12" s="2854">
        <f>'GC Table 6 - Secondary'!BLU8</f>
        <v>0</v>
      </c>
      <c r="BLT12" s="2854">
        <f>'GC Table 5 - Worker Training'!BLU8</f>
        <v>0</v>
      </c>
      <c r="BLU12" s="2854">
        <f>'GC Table 4 - Tertiary'!BLT8</f>
        <v>0</v>
      </c>
      <c r="BLV12" s="2855">
        <f>SUM(BLR12:BLU12)</f>
        <v>0</v>
      </c>
      <c r="BLW12" s="2856">
        <f>'GC Table 8 - Primary'!BLU12</f>
        <v>0</v>
      </c>
      <c r="BLX12" s="2854">
        <f>'GC Table 6 - Secondary'!BLU14</f>
        <v>0</v>
      </c>
      <c r="BLY12" s="2857">
        <f>'GC Table 5 - Worker Training'!BLU12</f>
        <v>0</v>
      </c>
      <c r="BLZ12" s="2854">
        <f>'GC Table 4 - Tertiary'!BLT9</f>
        <v>0</v>
      </c>
      <c r="BMA12" s="2858">
        <f>SUM(BLW12:BLZ12)</f>
        <v>0</v>
      </c>
      <c r="BMB12" s="2853">
        <f>'GC Table 8 - Primary'!BLU20</f>
        <v>0</v>
      </c>
      <c r="BMC12" s="2854">
        <f>'GC Table 6 - Secondary'!BLU22</f>
        <v>0</v>
      </c>
      <c r="BMD12" s="2854">
        <f>'GC Table 5 - Worker Training'!BLU20</f>
        <v>0</v>
      </c>
      <c r="BME12" s="2854">
        <f>'GC Table 4 - Tertiary'!BLT17</f>
        <v>0</v>
      </c>
      <c r="BMF12" s="2859">
        <f>SUM(BMB12:BME12)</f>
        <v>0</v>
      </c>
      <c r="BMG12" s="2852">
        <v>2014</v>
      </c>
      <c r="BMH12" s="2853">
        <f>'GC Table 8 - Primary'!BMK8</f>
        <v>0</v>
      </c>
      <c r="BMI12" s="2854">
        <f>'GC Table 6 - Secondary'!BMK8</f>
        <v>0</v>
      </c>
      <c r="BMJ12" s="2854">
        <f>'GC Table 5 - Worker Training'!BMK8</f>
        <v>0</v>
      </c>
      <c r="BMK12" s="2854">
        <f>'GC Table 4 - Tertiary'!BMJ8</f>
        <v>0</v>
      </c>
      <c r="BML12" s="2855">
        <f>SUM(BMH12:BMK12)</f>
        <v>0</v>
      </c>
      <c r="BMM12" s="2856">
        <f>'GC Table 8 - Primary'!BMK12</f>
        <v>0</v>
      </c>
      <c r="BMN12" s="2854">
        <f>'GC Table 6 - Secondary'!BMK14</f>
        <v>0</v>
      </c>
      <c r="BMO12" s="2857">
        <f>'GC Table 5 - Worker Training'!BMK12</f>
        <v>0</v>
      </c>
      <c r="BMP12" s="2854">
        <f>'GC Table 4 - Tertiary'!BMJ9</f>
        <v>0</v>
      </c>
      <c r="BMQ12" s="2858">
        <f>SUM(BMM12:BMP12)</f>
        <v>0</v>
      </c>
      <c r="BMR12" s="2853">
        <f>'GC Table 8 - Primary'!BMK20</f>
        <v>0</v>
      </c>
      <c r="BMS12" s="2854">
        <f>'GC Table 6 - Secondary'!BMK22</f>
        <v>0</v>
      </c>
      <c r="BMT12" s="2854">
        <f>'GC Table 5 - Worker Training'!BMK20</f>
        <v>0</v>
      </c>
      <c r="BMU12" s="2854">
        <f>'GC Table 4 - Tertiary'!BMJ17</f>
        <v>0</v>
      </c>
      <c r="BMV12" s="2859">
        <f>SUM(BMR12:BMU12)</f>
        <v>0</v>
      </c>
      <c r="BMW12" s="2852">
        <v>2014</v>
      </c>
      <c r="BMX12" s="2853">
        <f>'GC Table 8 - Primary'!BNA8</f>
        <v>0</v>
      </c>
      <c r="BMY12" s="2854">
        <f>'GC Table 6 - Secondary'!BNA8</f>
        <v>0</v>
      </c>
      <c r="BMZ12" s="2854">
        <f>'GC Table 5 - Worker Training'!BNA8</f>
        <v>0</v>
      </c>
      <c r="BNA12" s="2854">
        <f>'GC Table 4 - Tertiary'!BMZ8</f>
        <v>0</v>
      </c>
      <c r="BNB12" s="2855">
        <f>SUM(BMX12:BNA12)</f>
        <v>0</v>
      </c>
      <c r="BNC12" s="2856">
        <f>'GC Table 8 - Primary'!BNA12</f>
        <v>0</v>
      </c>
      <c r="BND12" s="2854">
        <f>'GC Table 6 - Secondary'!BNA14</f>
        <v>0</v>
      </c>
      <c r="BNE12" s="2857">
        <f>'GC Table 5 - Worker Training'!BNA12</f>
        <v>0</v>
      </c>
      <c r="BNF12" s="2854">
        <f>'GC Table 4 - Tertiary'!BMZ9</f>
        <v>0</v>
      </c>
      <c r="BNG12" s="2858">
        <f>SUM(BNC12:BNF12)</f>
        <v>0</v>
      </c>
      <c r="BNH12" s="2853">
        <f>'GC Table 8 - Primary'!BNA20</f>
        <v>0</v>
      </c>
      <c r="BNI12" s="2854">
        <f>'GC Table 6 - Secondary'!BNA22</f>
        <v>0</v>
      </c>
      <c r="BNJ12" s="2854">
        <f>'GC Table 5 - Worker Training'!BNA20</f>
        <v>0</v>
      </c>
      <c r="BNK12" s="2854">
        <f>'GC Table 4 - Tertiary'!BMZ17</f>
        <v>0</v>
      </c>
      <c r="BNL12" s="2859">
        <f>SUM(BNH12:BNK12)</f>
        <v>0</v>
      </c>
      <c r="BNM12" s="2852">
        <v>2014</v>
      </c>
      <c r="BNN12" s="2853">
        <f>'GC Table 8 - Primary'!BNQ8</f>
        <v>0</v>
      </c>
      <c r="BNO12" s="2854">
        <f>'GC Table 6 - Secondary'!BNQ8</f>
        <v>0</v>
      </c>
      <c r="BNP12" s="2854">
        <f>'GC Table 5 - Worker Training'!BNQ8</f>
        <v>0</v>
      </c>
      <c r="BNQ12" s="2854">
        <f>'GC Table 4 - Tertiary'!BNP8</f>
        <v>0</v>
      </c>
      <c r="BNR12" s="2855">
        <f>SUM(BNN12:BNQ12)</f>
        <v>0</v>
      </c>
      <c r="BNS12" s="2856">
        <f>'GC Table 8 - Primary'!BNQ12</f>
        <v>0</v>
      </c>
      <c r="BNT12" s="2854">
        <f>'GC Table 6 - Secondary'!BNQ14</f>
        <v>0</v>
      </c>
      <c r="BNU12" s="2857">
        <f>'GC Table 5 - Worker Training'!BNQ12</f>
        <v>0</v>
      </c>
      <c r="BNV12" s="2854">
        <f>'GC Table 4 - Tertiary'!BNP9</f>
        <v>0</v>
      </c>
      <c r="BNW12" s="2858">
        <f>SUM(BNS12:BNV12)</f>
        <v>0</v>
      </c>
      <c r="BNX12" s="2853">
        <f>'GC Table 8 - Primary'!BNQ20</f>
        <v>0</v>
      </c>
      <c r="BNY12" s="2854">
        <f>'GC Table 6 - Secondary'!BNQ22</f>
        <v>0</v>
      </c>
      <c r="BNZ12" s="2854">
        <f>'GC Table 5 - Worker Training'!BNQ20</f>
        <v>0</v>
      </c>
      <c r="BOA12" s="2854">
        <f>'GC Table 4 - Tertiary'!BNP17</f>
        <v>0</v>
      </c>
      <c r="BOB12" s="2859">
        <f>SUM(BNX12:BOA12)</f>
        <v>0</v>
      </c>
      <c r="BOC12" s="2852">
        <v>2014</v>
      </c>
      <c r="BOD12" s="2853">
        <f>'GC Table 8 - Primary'!BOG8</f>
        <v>0</v>
      </c>
      <c r="BOE12" s="2854">
        <f>'GC Table 6 - Secondary'!BOG8</f>
        <v>0</v>
      </c>
      <c r="BOF12" s="2854">
        <f>'GC Table 5 - Worker Training'!BOG8</f>
        <v>0</v>
      </c>
      <c r="BOG12" s="2854">
        <f>'GC Table 4 - Tertiary'!BOF8</f>
        <v>0</v>
      </c>
      <c r="BOH12" s="2855">
        <f>SUM(BOD12:BOG12)</f>
        <v>0</v>
      </c>
      <c r="BOI12" s="2856">
        <f>'GC Table 8 - Primary'!BOG12</f>
        <v>0</v>
      </c>
      <c r="BOJ12" s="2854">
        <f>'GC Table 6 - Secondary'!BOG14</f>
        <v>0</v>
      </c>
      <c r="BOK12" s="2857">
        <f>'GC Table 5 - Worker Training'!BOG12</f>
        <v>0</v>
      </c>
      <c r="BOL12" s="2854">
        <f>'GC Table 4 - Tertiary'!BOF9</f>
        <v>0</v>
      </c>
      <c r="BOM12" s="2858">
        <f>SUM(BOI12:BOL12)</f>
        <v>0</v>
      </c>
      <c r="BON12" s="2853">
        <f>'GC Table 8 - Primary'!BOG20</f>
        <v>0</v>
      </c>
      <c r="BOO12" s="2854">
        <f>'GC Table 6 - Secondary'!BOG22</f>
        <v>0</v>
      </c>
      <c r="BOP12" s="2854">
        <f>'GC Table 5 - Worker Training'!BOG20</f>
        <v>0</v>
      </c>
      <c r="BOQ12" s="2854">
        <f>'GC Table 4 - Tertiary'!BOF17</f>
        <v>0</v>
      </c>
      <c r="BOR12" s="2859">
        <f>SUM(BON12:BOQ12)</f>
        <v>0</v>
      </c>
      <c r="BOS12" s="2852">
        <v>2014</v>
      </c>
      <c r="BOT12" s="2853">
        <f>'GC Table 8 - Primary'!BOW8</f>
        <v>0</v>
      </c>
      <c r="BOU12" s="2854">
        <f>'GC Table 6 - Secondary'!BOW8</f>
        <v>0</v>
      </c>
      <c r="BOV12" s="2854">
        <f>'GC Table 5 - Worker Training'!BOW8</f>
        <v>0</v>
      </c>
      <c r="BOW12" s="2854">
        <f>'GC Table 4 - Tertiary'!BOV8</f>
        <v>0</v>
      </c>
      <c r="BOX12" s="2855">
        <f>SUM(BOT12:BOW12)</f>
        <v>0</v>
      </c>
      <c r="BOY12" s="2856">
        <f>'GC Table 8 - Primary'!BOW12</f>
        <v>0</v>
      </c>
      <c r="BOZ12" s="2854">
        <f>'GC Table 6 - Secondary'!BOW14</f>
        <v>0</v>
      </c>
      <c r="BPA12" s="2857">
        <f>'GC Table 5 - Worker Training'!BOW12</f>
        <v>0</v>
      </c>
      <c r="BPB12" s="2854">
        <f>'GC Table 4 - Tertiary'!BOV9</f>
        <v>0</v>
      </c>
      <c r="BPC12" s="2858">
        <f>SUM(BOY12:BPB12)</f>
        <v>0</v>
      </c>
      <c r="BPD12" s="2853">
        <f>'GC Table 8 - Primary'!BOW20</f>
        <v>0</v>
      </c>
      <c r="BPE12" s="2854">
        <f>'GC Table 6 - Secondary'!BOW22</f>
        <v>0</v>
      </c>
      <c r="BPF12" s="2854">
        <f>'GC Table 5 - Worker Training'!BOW20</f>
        <v>0</v>
      </c>
      <c r="BPG12" s="2854">
        <f>'GC Table 4 - Tertiary'!BOV17</f>
        <v>0</v>
      </c>
      <c r="BPH12" s="2859">
        <f>SUM(BPD12:BPG12)</f>
        <v>0</v>
      </c>
      <c r="BPI12" s="2852">
        <v>2014</v>
      </c>
      <c r="BPJ12" s="2853">
        <f>'GC Table 8 - Primary'!BPM8</f>
        <v>0</v>
      </c>
      <c r="BPK12" s="2854">
        <f>'GC Table 6 - Secondary'!BPM8</f>
        <v>0</v>
      </c>
      <c r="BPL12" s="2854">
        <f>'GC Table 5 - Worker Training'!BPM8</f>
        <v>0</v>
      </c>
      <c r="BPM12" s="2854">
        <f>'GC Table 4 - Tertiary'!BPL8</f>
        <v>0</v>
      </c>
      <c r="BPN12" s="2855">
        <f>SUM(BPJ12:BPM12)</f>
        <v>0</v>
      </c>
      <c r="BPO12" s="2856">
        <f>'GC Table 8 - Primary'!BPM12</f>
        <v>0</v>
      </c>
      <c r="BPP12" s="2854">
        <f>'GC Table 6 - Secondary'!BPM14</f>
        <v>0</v>
      </c>
      <c r="BPQ12" s="2857">
        <f>'GC Table 5 - Worker Training'!BPM12</f>
        <v>0</v>
      </c>
      <c r="BPR12" s="2854">
        <f>'GC Table 4 - Tertiary'!BPL9</f>
        <v>0</v>
      </c>
      <c r="BPS12" s="2858">
        <f>SUM(BPO12:BPR12)</f>
        <v>0</v>
      </c>
      <c r="BPT12" s="2853">
        <f>'GC Table 8 - Primary'!BPM20</f>
        <v>0</v>
      </c>
      <c r="BPU12" s="2854">
        <f>'GC Table 6 - Secondary'!BPM22</f>
        <v>0</v>
      </c>
      <c r="BPV12" s="2854">
        <f>'GC Table 5 - Worker Training'!BPM20</f>
        <v>0</v>
      </c>
      <c r="BPW12" s="2854">
        <f>'GC Table 4 - Tertiary'!BPL17</f>
        <v>0</v>
      </c>
      <c r="BPX12" s="2859">
        <f>SUM(BPT12:BPW12)</f>
        <v>0</v>
      </c>
      <c r="BPY12" s="2852">
        <v>2014</v>
      </c>
      <c r="BPZ12" s="2853">
        <f>'GC Table 8 - Primary'!BQC8</f>
        <v>0</v>
      </c>
      <c r="BQA12" s="2854">
        <f>'GC Table 6 - Secondary'!BQC8</f>
        <v>0</v>
      </c>
      <c r="BQB12" s="2854">
        <f>'GC Table 5 - Worker Training'!BQC8</f>
        <v>0</v>
      </c>
      <c r="BQC12" s="2854">
        <f>'GC Table 4 - Tertiary'!BQB8</f>
        <v>0</v>
      </c>
      <c r="BQD12" s="2855">
        <f>SUM(BPZ12:BQC12)</f>
        <v>0</v>
      </c>
      <c r="BQE12" s="2856">
        <f>'GC Table 8 - Primary'!BQC12</f>
        <v>0</v>
      </c>
      <c r="BQF12" s="2854">
        <f>'GC Table 6 - Secondary'!BQC14</f>
        <v>0</v>
      </c>
      <c r="BQG12" s="2857">
        <f>'GC Table 5 - Worker Training'!BQC12</f>
        <v>0</v>
      </c>
      <c r="BQH12" s="2854">
        <f>'GC Table 4 - Tertiary'!BQB9</f>
        <v>0</v>
      </c>
      <c r="BQI12" s="2858">
        <f>SUM(BQE12:BQH12)</f>
        <v>0</v>
      </c>
      <c r="BQJ12" s="2853">
        <f>'GC Table 8 - Primary'!BQC20</f>
        <v>0</v>
      </c>
      <c r="BQK12" s="2854">
        <f>'GC Table 6 - Secondary'!BQC22</f>
        <v>0</v>
      </c>
      <c r="BQL12" s="2854">
        <f>'GC Table 5 - Worker Training'!BQC20</f>
        <v>0</v>
      </c>
      <c r="BQM12" s="2854">
        <f>'GC Table 4 - Tertiary'!BQB17</f>
        <v>0</v>
      </c>
      <c r="BQN12" s="2859">
        <f>SUM(BQJ12:BQM12)</f>
        <v>0</v>
      </c>
      <c r="BQO12" s="2852">
        <v>2014</v>
      </c>
      <c r="BQP12" s="2853">
        <f>'GC Table 8 - Primary'!BQS8</f>
        <v>0</v>
      </c>
      <c r="BQQ12" s="2854">
        <f>'GC Table 6 - Secondary'!BQS8</f>
        <v>0</v>
      </c>
      <c r="BQR12" s="2854">
        <f>'GC Table 5 - Worker Training'!BQS8</f>
        <v>0</v>
      </c>
      <c r="BQS12" s="2854">
        <f>'GC Table 4 - Tertiary'!BQR8</f>
        <v>0</v>
      </c>
      <c r="BQT12" s="2855">
        <f>SUM(BQP12:BQS12)</f>
        <v>0</v>
      </c>
      <c r="BQU12" s="2856">
        <f>'GC Table 8 - Primary'!BQS12</f>
        <v>0</v>
      </c>
      <c r="BQV12" s="2854">
        <f>'GC Table 6 - Secondary'!BQS14</f>
        <v>0</v>
      </c>
      <c r="BQW12" s="2857">
        <f>'GC Table 5 - Worker Training'!BQS12</f>
        <v>0</v>
      </c>
      <c r="BQX12" s="2854">
        <f>'GC Table 4 - Tertiary'!BQR9</f>
        <v>0</v>
      </c>
      <c r="BQY12" s="2858">
        <f>SUM(BQU12:BQX12)</f>
        <v>0</v>
      </c>
      <c r="BQZ12" s="2853">
        <f>'GC Table 8 - Primary'!BQS20</f>
        <v>0</v>
      </c>
      <c r="BRA12" s="2854">
        <f>'GC Table 6 - Secondary'!BQS22</f>
        <v>0</v>
      </c>
      <c r="BRB12" s="2854">
        <f>'GC Table 5 - Worker Training'!BQS20</f>
        <v>0</v>
      </c>
      <c r="BRC12" s="2854">
        <f>'GC Table 4 - Tertiary'!BQR17</f>
        <v>0</v>
      </c>
      <c r="BRD12" s="2859">
        <f>SUM(BQZ12:BRC12)</f>
        <v>0</v>
      </c>
      <c r="BRE12" s="2852">
        <v>2014</v>
      </c>
      <c r="BRF12" s="2853">
        <f>'GC Table 8 - Primary'!BRI8</f>
        <v>0</v>
      </c>
      <c r="BRG12" s="2854">
        <f>'GC Table 6 - Secondary'!BRI8</f>
        <v>0</v>
      </c>
      <c r="BRH12" s="2854">
        <f>'GC Table 5 - Worker Training'!BRI8</f>
        <v>0</v>
      </c>
      <c r="BRI12" s="2854">
        <f>'GC Table 4 - Tertiary'!BRH8</f>
        <v>0</v>
      </c>
      <c r="BRJ12" s="2855">
        <f>SUM(BRF12:BRI12)</f>
        <v>0</v>
      </c>
      <c r="BRK12" s="2856">
        <f>'GC Table 8 - Primary'!BRI12</f>
        <v>0</v>
      </c>
      <c r="BRL12" s="2854">
        <f>'GC Table 6 - Secondary'!BRI14</f>
        <v>0</v>
      </c>
      <c r="BRM12" s="2857">
        <f>'GC Table 5 - Worker Training'!BRI12</f>
        <v>0</v>
      </c>
      <c r="BRN12" s="2854">
        <f>'GC Table 4 - Tertiary'!BRH9</f>
        <v>0</v>
      </c>
      <c r="BRO12" s="2858">
        <f>SUM(BRK12:BRN12)</f>
        <v>0</v>
      </c>
      <c r="BRP12" s="2853">
        <f>'GC Table 8 - Primary'!BRI20</f>
        <v>0</v>
      </c>
      <c r="BRQ12" s="2854">
        <f>'GC Table 6 - Secondary'!BRI22</f>
        <v>0</v>
      </c>
      <c r="BRR12" s="2854">
        <f>'GC Table 5 - Worker Training'!BRI20</f>
        <v>0</v>
      </c>
      <c r="BRS12" s="2854">
        <f>'GC Table 4 - Tertiary'!BRH17</f>
        <v>0</v>
      </c>
      <c r="BRT12" s="2859">
        <f>SUM(BRP12:BRS12)</f>
        <v>0</v>
      </c>
      <c r="BRU12" s="2852">
        <v>2014</v>
      </c>
      <c r="BRV12" s="2853">
        <f>'GC Table 8 - Primary'!BRY8</f>
        <v>0</v>
      </c>
      <c r="BRW12" s="2854">
        <f>'GC Table 6 - Secondary'!BRY8</f>
        <v>0</v>
      </c>
      <c r="BRX12" s="2854">
        <f>'GC Table 5 - Worker Training'!BRY8</f>
        <v>0</v>
      </c>
      <c r="BRY12" s="2854">
        <f>'GC Table 4 - Tertiary'!BRX8</f>
        <v>0</v>
      </c>
      <c r="BRZ12" s="2855">
        <f>SUM(BRV12:BRY12)</f>
        <v>0</v>
      </c>
      <c r="BSA12" s="2856">
        <f>'GC Table 8 - Primary'!BRY12</f>
        <v>0</v>
      </c>
      <c r="BSB12" s="2854">
        <f>'GC Table 6 - Secondary'!BRY14</f>
        <v>0</v>
      </c>
      <c r="BSC12" s="2857">
        <f>'GC Table 5 - Worker Training'!BRY12</f>
        <v>0</v>
      </c>
      <c r="BSD12" s="2854">
        <f>'GC Table 4 - Tertiary'!BRX9</f>
        <v>0</v>
      </c>
      <c r="BSE12" s="2858">
        <f>SUM(BSA12:BSD12)</f>
        <v>0</v>
      </c>
      <c r="BSF12" s="2853">
        <f>'GC Table 8 - Primary'!BRY20</f>
        <v>0</v>
      </c>
      <c r="BSG12" s="2854">
        <f>'GC Table 6 - Secondary'!BRY22</f>
        <v>0</v>
      </c>
      <c r="BSH12" s="2854">
        <f>'GC Table 5 - Worker Training'!BRY20</f>
        <v>0</v>
      </c>
      <c r="BSI12" s="2854">
        <f>'GC Table 4 - Tertiary'!BRX17</f>
        <v>0</v>
      </c>
      <c r="BSJ12" s="2859">
        <f>SUM(BSF12:BSI12)</f>
        <v>0</v>
      </c>
      <c r="BSK12" s="2852">
        <v>2014</v>
      </c>
      <c r="BSL12" s="2853">
        <f>'GC Table 8 - Primary'!BSO8</f>
        <v>0</v>
      </c>
      <c r="BSM12" s="2854">
        <f>'GC Table 6 - Secondary'!BSO8</f>
        <v>0</v>
      </c>
      <c r="BSN12" s="2854">
        <f>'GC Table 5 - Worker Training'!BSO8</f>
        <v>0</v>
      </c>
      <c r="BSO12" s="2854">
        <f>'GC Table 4 - Tertiary'!BSN8</f>
        <v>0</v>
      </c>
      <c r="BSP12" s="2855">
        <f>SUM(BSL12:BSO12)</f>
        <v>0</v>
      </c>
      <c r="BSQ12" s="2856">
        <f>'GC Table 8 - Primary'!BSO12</f>
        <v>0</v>
      </c>
      <c r="BSR12" s="2854">
        <f>'GC Table 6 - Secondary'!BSO14</f>
        <v>0</v>
      </c>
      <c r="BSS12" s="2857">
        <f>'GC Table 5 - Worker Training'!BSO12</f>
        <v>0</v>
      </c>
      <c r="BST12" s="2854">
        <f>'GC Table 4 - Tertiary'!BSN9</f>
        <v>0</v>
      </c>
      <c r="BSU12" s="2858">
        <f>SUM(BSQ12:BST12)</f>
        <v>0</v>
      </c>
      <c r="BSV12" s="2853">
        <f>'GC Table 8 - Primary'!BSO20</f>
        <v>0</v>
      </c>
      <c r="BSW12" s="2854">
        <f>'GC Table 6 - Secondary'!BSO22</f>
        <v>0</v>
      </c>
      <c r="BSX12" s="2854">
        <f>'GC Table 5 - Worker Training'!BSO20</f>
        <v>0</v>
      </c>
      <c r="BSY12" s="2854">
        <f>'GC Table 4 - Tertiary'!BSN17</f>
        <v>0</v>
      </c>
      <c r="BSZ12" s="2859">
        <f>SUM(BSV12:BSY12)</f>
        <v>0</v>
      </c>
      <c r="BTA12" s="2852">
        <v>2014</v>
      </c>
      <c r="BTB12" s="2853">
        <f>'GC Table 8 - Primary'!BTE8</f>
        <v>0</v>
      </c>
      <c r="BTC12" s="2854">
        <f>'GC Table 6 - Secondary'!BTE8</f>
        <v>0</v>
      </c>
      <c r="BTD12" s="2854">
        <f>'GC Table 5 - Worker Training'!BTE8</f>
        <v>0</v>
      </c>
      <c r="BTE12" s="2854">
        <f>'GC Table 4 - Tertiary'!BTD8</f>
        <v>0</v>
      </c>
      <c r="BTF12" s="2855">
        <f>SUM(BTB12:BTE12)</f>
        <v>0</v>
      </c>
      <c r="BTG12" s="2856">
        <f>'GC Table 8 - Primary'!BTE12</f>
        <v>0</v>
      </c>
      <c r="BTH12" s="2854">
        <f>'GC Table 6 - Secondary'!BTE14</f>
        <v>0</v>
      </c>
      <c r="BTI12" s="2857">
        <f>'GC Table 5 - Worker Training'!BTE12</f>
        <v>0</v>
      </c>
      <c r="BTJ12" s="2854">
        <f>'GC Table 4 - Tertiary'!BTD9</f>
        <v>0</v>
      </c>
      <c r="BTK12" s="2858">
        <f>SUM(BTG12:BTJ12)</f>
        <v>0</v>
      </c>
      <c r="BTL12" s="2853">
        <f>'GC Table 8 - Primary'!BTE20</f>
        <v>0</v>
      </c>
      <c r="BTM12" s="2854">
        <f>'GC Table 6 - Secondary'!BTE22</f>
        <v>0</v>
      </c>
      <c r="BTN12" s="2854">
        <f>'GC Table 5 - Worker Training'!BTE20</f>
        <v>0</v>
      </c>
      <c r="BTO12" s="2854">
        <f>'GC Table 4 - Tertiary'!BTD17</f>
        <v>0</v>
      </c>
      <c r="BTP12" s="2859">
        <f>SUM(BTL12:BTO12)</f>
        <v>0</v>
      </c>
      <c r="BTQ12" s="2852">
        <v>2014</v>
      </c>
      <c r="BTR12" s="2853">
        <f>'GC Table 8 - Primary'!BTU8</f>
        <v>0</v>
      </c>
      <c r="BTS12" s="2854">
        <f>'GC Table 6 - Secondary'!BTU8</f>
        <v>0</v>
      </c>
      <c r="BTT12" s="2854">
        <f>'GC Table 5 - Worker Training'!BTU8</f>
        <v>0</v>
      </c>
      <c r="BTU12" s="2854">
        <f>'GC Table 4 - Tertiary'!BTT8</f>
        <v>0</v>
      </c>
      <c r="BTV12" s="2855">
        <f>SUM(BTR12:BTU12)</f>
        <v>0</v>
      </c>
      <c r="BTW12" s="2856">
        <f>'GC Table 8 - Primary'!BTU12</f>
        <v>0</v>
      </c>
      <c r="BTX12" s="2854">
        <f>'GC Table 6 - Secondary'!BTU14</f>
        <v>0</v>
      </c>
      <c r="BTY12" s="2857">
        <f>'GC Table 5 - Worker Training'!BTU12</f>
        <v>0</v>
      </c>
      <c r="BTZ12" s="2854">
        <f>'GC Table 4 - Tertiary'!BTT9</f>
        <v>0</v>
      </c>
      <c r="BUA12" s="2858">
        <f>SUM(BTW12:BTZ12)</f>
        <v>0</v>
      </c>
      <c r="BUB12" s="2853">
        <f>'GC Table 8 - Primary'!BTU20</f>
        <v>0</v>
      </c>
      <c r="BUC12" s="2854">
        <f>'GC Table 6 - Secondary'!BTU22</f>
        <v>0</v>
      </c>
      <c r="BUD12" s="2854">
        <f>'GC Table 5 - Worker Training'!BTU20</f>
        <v>0</v>
      </c>
      <c r="BUE12" s="2854">
        <f>'GC Table 4 - Tertiary'!BTT17</f>
        <v>0</v>
      </c>
      <c r="BUF12" s="2859">
        <f>SUM(BUB12:BUE12)</f>
        <v>0</v>
      </c>
      <c r="BUG12" s="2852">
        <v>2014</v>
      </c>
      <c r="BUH12" s="2853">
        <f>'GC Table 8 - Primary'!BUK8</f>
        <v>0</v>
      </c>
      <c r="BUI12" s="2854">
        <f>'GC Table 6 - Secondary'!BUK8</f>
        <v>0</v>
      </c>
      <c r="BUJ12" s="2854">
        <f>'GC Table 5 - Worker Training'!BUK8</f>
        <v>0</v>
      </c>
      <c r="BUK12" s="2854">
        <f>'GC Table 4 - Tertiary'!BUJ8</f>
        <v>0</v>
      </c>
      <c r="BUL12" s="2855">
        <f>SUM(BUH12:BUK12)</f>
        <v>0</v>
      </c>
      <c r="BUM12" s="2856">
        <f>'GC Table 8 - Primary'!BUK12</f>
        <v>0</v>
      </c>
      <c r="BUN12" s="2854">
        <f>'GC Table 6 - Secondary'!BUK14</f>
        <v>0</v>
      </c>
      <c r="BUO12" s="2857">
        <f>'GC Table 5 - Worker Training'!BUK12</f>
        <v>0</v>
      </c>
      <c r="BUP12" s="2854">
        <f>'GC Table 4 - Tertiary'!BUJ9</f>
        <v>0</v>
      </c>
      <c r="BUQ12" s="2858">
        <f>SUM(BUM12:BUP12)</f>
        <v>0</v>
      </c>
      <c r="BUR12" s="2853">
        <f>'GC Table 8 - Primary'!BUK20</f>
        <v>0</v>
      </c>
      <c r="BUS12" s="2854">
        <f>'GC Table 6 - Secondary'!BUK22</f>
        <v>0</v>
      </c>
      <c r="BUT12" s="2854">
        <f>'GC Table 5 - Worker Training'!BUK20</f>
        <v>0</v>
      </c>
      <c r="BUU12" s="2854">
        <f>'GC Table 4 - Tertiary'!BUJ17</f>
        <v>0</v>
      </c>
      <c r="BUV12" s="2859">
        <f>SUM(BUR12:BUU12)</f>
        <v>0</v>
      </c>
      <c r="BUW12" s="2852">
        <v>2014</v>
      </c>
      <c r="BUX12" s="2853">
        <f>'GC Table 8 - Primary'!BVA8</f>
        <v>0</v>
      </c>
      <c r="BUY12" s="2854">
        <f>'GC Table 6 - Secondary'!BVA8</f>
        <v>0</v>
      </c>
      <c r="BUZ12" s="2854">
        <f>'GC Table 5 - Worker Training'!BVA8</f>
        <v>0</v>
      </c>
      <c r="BVA12" s="2854">
        <f>'GC Table 4 - Tertiary'!BUZ8</f>
        <v>0</v>
      </c>
      <c r="BVB12" s="2855">
        <f>SUM(BUX12:BVA12)</f>
        <v>0</v>
      </c>
      <c r="BVC12" s="2856">
        <f>'GC Table 8 - Primary'!BVA12</f>
        <v>0</v>
      </c>
      <c r="BVD12" s="2854">
        <f>'GC Table 6 - Secondary'!BVA14</f>
        <v>0</v>
      </c>
      <c r="BVE12" s="2857">
        <f>'GC Table 5 - Worker Training'!BVA12</f>
        <v>0</v>
      </c>
      <c r="BVF12" s="2854">
        <f>'GC Table 4 - Tertiary'!BUZ9</f>
        <v>0</v>
      </c>
      <c r="BVG12" s="2858">
        <f>SUM(BVC12:BVF12)</f>
        <v>0</v>
      </c>
      <c r="BVH12" s="2853">
        <f>'GC Table 8 - Primary'!BVA20</f>
        <v>0</v>
      </c>
      <c r="BVI12" s="2854">
        <f>'GC Table 6 - Secondary'!BVA22</f>
        <v>0</v>
      </c>
      <c r="BVJ12" s="2854">
        <f>'GC Table 5 - Worker Training'!BVA20</f>
        <v>0</v>
      </c>
      <c r="BVK12" s="2854">
        <f>'GC Table 4 - Tertiary'!BUZ17</f>
        <v>0</v>
      </c>
      <c r="BVL12" s="2859">
        <f>SUM(BVH12:BVK12)</f>
        <v>0</v>
      </c>
      <c r="BVM12" s="2852">
        <v>2014</v>
      </c>
      <c r="BVN12" s="2853">
        <f>'GC Table 8 - Primary'!BVQ8</f>
        <v>0</v>
      </c>
      <c r="BVO12" s="2854">
        <f>'GC Table 6 - Secondary'!BVQ8</f>
        <v>0</v>
      </c>
      <c r="BVP12" s="2854">
        <f>'GC Table 5 - Worker Training'!BVQ8</f>
        <v>0</v>
      </c>
      <c r="BVQ12" s="2854">
        <f>'GC Table 4 - Tertiary'!BVP8</f>
        <v>0</v>
      </c>
      <c r="BVR12" s="2855">
        <f>SUM(BVN12:BVQ12)</f>
        <v>0</v>
      </c>
      <c r="BVS12" s="2856">
        <f>'GC Table 8 - Primary'!BVQ12</f>
        <v>0</v>
      </c>
      <c r="BVT12" s="2854">
        <f>'GC Table 6 - Secondary'!BVQ14</f>
        <v>0</v>
      </c>
      <c r="BVU12" s="2857">
        <f>'GC Table 5 - Worker Training'!BVQ12</f>
        <v>0</v>
      </c>
      <c r="BVV12" s="2854">
        <f>'GC Table 4 - Tertiary'!BVP9</f>
        <v>0</v>
      </c>
      <c r="BVW12" s="2858">
        <f>SUM(BVS12:BVV12)</f>
        <v>0</v>
      </c>
      <c r="BVX12" s="2853">
        <f>'GC Table 8 - Primary'!BVQ20</f>
        <v>0</v>
      </c>
      <c r="BVY12" s="2854">
        <f>'GC Table 6 - Secondary'!BVQ22</f>
        <v>0</v>
      </c>
      <c r="BVZ12" s="2854">
        <f>'GC Table 5 - Worker Training'!BVQ20</f>
        <v>0</v>
      </c>
      <c r="BWA12" s="2854">
        <f>'GC Table 4 - Tertiary'!BVP17</f>
        <v>0</v>
      </c>
      <c r="BWB12" s="2859">
        <f>SUM(BVX12:BWA12)</f>
        <v>0</v>
      </c>
      <c r="BWC12" s="2852">
        <v>2014</v>
      </c>
      <c r="BWD12" s="2853">
        <f>'GC Table 8 - Primary'!BWG8</f>
        <v>0</v>
      </c>
      <c r="BWE12" s="2854">
        <f>'GC Table 6 - Secondary'!BWG8</f>
        <v>0</v>
      </c>
      <c r="BWF12" s="2854">
        <f>'GC Table 5 - Worker Training'!BWG8</f>
        <v>0</v>
      </c>
      <c r="BWG12" s="2854">
        <f>'GC Table 4 - Tertiary'!BWF8</f>
        <v>0</v>
      </c>
      <c r="BWH12" s="2855">
        <f>SUM(BWD12:BWG12)</f>
        <v>0</v>
      </c>
      <c r="BWI12" s="2856">
        <f>'GC Table 8 - Primary'!BWG12</f>
        <v>0</v>
      </c>
      <c r="BWJ12" s="2854">
        <f>'GC Table 6 - Secondary'!BWG14</f>
        <v>0</v>
      </c>
      <c r="BWK12" s="2857">
        <f>'GC Table 5 - Worker Training'!BWG12</f>
        <v>0</v>
      </c>
      <c r="BWL12" s="2854">
        <f>'GC Table 4 - Tertiary'!BWF9</f>
        <v>0</v>
      </c>
      <c r="BWM12" s="2858">
        <f>SUM(BWI12:BWL12)</f>
        <v>0</v>
      </c>
      <c r="BWN12" s="2853">
        <f>'GC Table 8 - Primary'!BWG20</f>
        <v>0</v>
      </c>
      <c r="BWO12" s="2854">
        <f>'GC Table 6 - Secondary'!BWG22</f>
        <v>0</v>
      </c>
      <c r="BWP12" s="2854">
        <f>'GC Table 5 - Worker Training'!BWG20</f>
        <v>0</v>
      </c>
      <c r="BWQ12" s="2854">
        <f>'GC Table 4 - Tertiary'!BWF17</f>
        <v>0</v>
      </c>
      <c r="BWR12" s="2859">
        <f>SUM(BWN12:BWQ12)</f>
        <v>0</v>
      </c>
      <c r="BWS12" s="2852">
        <v>2014</v>
      </c>
      <c r="BWT12" s="2853">
        <f>'GC Table 8 - Primary'!BWW8</f>
        <v>0</v>
      </c>
      <c r="BWU12" s="2854">
        <f>'GC Table 6 - Secondary'!BWW8</f>
        <v>0</v>
      </c>
      <c r="BWV12" s="2854">
        <f>'GC Table 5 - Worker Training'!BWW8</f>
        <v>0</v>
      </c>
      <c r="BWW12" s="2854">
        <f>'GC Table 4 - Tertiary'!BWV8</f>
        <v>0</v>
      </c>
      <c r="BWX12" s="2855">
        <f>SUM(BWT12:BWW12)</f>
        <v>0</v>
      </c>
      <c r="BWY12" s="2856">
        <f>'GC Table 8 - Primary'!BWW12</f>
        <v>0</v>
      </c>
      <c r="BWZ12" s="2854">
        <f>'GC Table 6 - Secondary'!BWW14</f>
        <v>0</v>
      </c>
      <c r="BXA12" s="2857">
        <f>'GC Table 5 - Worker Training'!BWW12</f>
        <v>0</v>
      </c>
      <c r="BXB12" s="2854">
        <f>'GC Table 4 - Tertiary'!BWV9</f>
        <v>0</v>
      </c>
      <c r="BXC12" s="2858">
        <f>SUM(BWY12:BXB12)</f>
        <v>0</v>
      </c>
      <c r="BXD12" s="2853">
        <f>'GC Table 8 - Primary'!BWW20</f>
        <v>0</v>
      </c>
      <c r="BXE12" s="2854">
        <f>'GC Table 6 - Secondary'!BWW22</f>
        <v>0</v>
      </c>
      <c r="BXF12" s="2854">
        <f>'GC Table 5 - Worker Training'!BWW20</f>
        <v>0</v>
      </c>
      <c r="BXG12" s="2854">
        <f>'GC Table 4 - Tertiary'!BWV17</f>
        <v>0</v>
      </c>
      <c r="BXH12" s="2859">
        <f>SUM(BXD12:BXG12)</f>
        <v>0</v>
      </c>
      <c r="BXI12" s="2852">
        <v>2014</v>
      </c>
      <c r="BXJ12" s="2853">
        <f>'GC Table 8 - Primary'!BXM8</f>
        <v>0</v>
      </c>
      <c r="BXK12" s="2854">
        <f>'GC Table 6 - Secondary'!BXM8</f>
        <v>0</v>
      </c>
      <c r="BXL12" s="2854">
        <f>'GC Table 5 - Worker Training'!BXM8</f>
        <v>0</v>
      </c>
      <c r="BXM12" s="2854">
        <f>'GC Table 4 - Tertiary'!BXL8</f>
        <v>0</v>
      </c>
      <c r="BXN12" s="2855">
        <f>SUM(BXJ12:BXM12)</f>
        <v>0</v>
      </c>
      <c r="BXO12" s="2856">
        <f>'GC Table 8 - Primary'!BXM12</f>
        <v>0</v>
      </c>
      <c r="BXP12" s="2854">
        <f>'GC Table 6 - Secondary'!BXM14</f>
        <v>0</v>
      </c>
      <c r="BXQ12" s="2857">
        <f>'GC Table 5 - Worker Training'!BXM12</f>
        <v>0</v>
      </c>
      <c r="BXR12" s="2854">
        <f>'GC Table 4 - Tertiary'!BXL9</f>
        <v>0</v>
      </c>
      <c r="BXS12" s="2858">
        <f>SUM(BXO12:BXR12)</f>
        <v>0</v>
      </c>
      <c r="BXT12" s="2853">
        <f>'GC Table 8 - Primary'!BXM20</f>
        <v>0</v>
      </c>
      <c r="BXU12" s="2854">
        <f>'GC Table 6 - Secondary'!BXM22</f>
        <v>0</v>
      </c>
      <c r="BXV12" s="2854">
        <f>'GC Table 5 - Worker Training'!BXM20</f>
        <v>0</v>
      </c>
      <c r="BXW12" s="2854">
        <f>'GC Table 4 - Tertiary'!BXL17</f>
        <v>0</v>
      </c>
      <c r="BXX12" s="2859">
        <f>SUM(BXT12:BXW12)</f>
        <v>0</v>
      </c>
      <c r="BXY12" s="2852">
        <v>2014</v>
      </c>
      <c r="BXZ12" s="2853">
        <f>'GC Table 8 - Primary'!BYC8</f>
        <v>0</v>
      </c>
      <c r="BYA12" s="2854">
        <f>'GC Table 6 - Secondary'!BYC8</f>
        <v>0</v>
      </c>
      <c r="BYB12" s="2854">
        <f>'GC Table 5 - Worker Training'!BYC8</f>
        <v>0</v>
      </c>
      <c r="BYC12" s="2854">
        <f>'GC Table 4 - Tertiary'!BYB8</f>
        <v>0</v>
      </c>
      <c r="BYD12" s="2855">
        <f>SUM(BXZ12:BYC12)</f>
        <v>0</v>
      </c>
      <c r="BYE12" s="2856">
        <f>'GC Table 8 - Primary'!BYC12</f>
        <v>0</v>
      </c>
      <c r="BYF12" s="2854">
        <f>'GC Table 6 - Secondary'!BYC14</f>
        <v>0</v>
      </c>
      <c r="BYG12" s="2857">
        <f>'GC Table 5 - Worker Training'!BYC12</f>
        <v>0</v>
      </c>
      <c r="BYH12" s="2854">
        <f>'GC Table 4 - Tertiary'!BYB9</f>
        <v>0</v>
      </c>
      <c r="BYI12" s="2858">
        <f>SUM(BYE12:BYH12)</f>
        <v>0</v>
      </c>
      <c r="BYJ12" s="2853">
        <f>'GC Table 8 - Primary'!BYC20</f>
        <v>0</v>
      </c>
      <c r="BYK12" s="2854">
        <f>'GC Table 6 - Secondary'!BYC22</f>
        <v>0</v>
      </c>
      <c r="BYL12" s="2854">
        <f>'GC Table 5 - Worker Training'!BYC20</f>
        <v>0</v>
      </c>
      <c r="BYM12" s="2854">
        <f>'GC Table 4 - Tertiary'!BYB17</f>
        <v>0</v>
      </c>
      <c r="BYN12" s="2859">
        <f>SUM(BYJ12:BYM12)</f>
        <v>0</v>
      </c>
      <c r="BYO12" s="2852">
        <v>2014</v>
      </c>
      <c r="BYP12" s="2853">
        <f>'GC Table 8 - Primary'!BYS8</f>
        <v>0</v>
      </c>
      <c r="BYQ12" s="2854">
        <f>'GC Table 6 - Secondary'!BYS8</f>
        <v>0</v>
      </c>
      <c r="BYR12" s="2854">
        <f>'GC Table 5 - Worker Training'!BYS8</f>
        <v>0</v>
      </c>
      <c r="BYS12" s="2854">
        <f>'GC Table 4 - Tertiary'!BYR8</f>
        <v>0</v>
      </c>
      <c r="BYT12" s="2855">
        <f>SUM(BYP12:BYS12)</f>
        <v>0</v>
      </c>
      <c r="BYU12" s="2856">
        <f>'GC Table 8 - Primary'!BYS12</f>
        <v>0</v>
      </c>
      <c r="BYV12" s="2854">
        <f>'GC Table 6 - Secondary'!BYS14</f>
        <v>0</v>
      </c>
      <c r="BYW12" s="2857">
        <f>'GC Table 5 - Worker Training'!BYS12</f>
        <v>0</v>
      </c>
      <c r="BYX12" s="2854">
        <f>'GC Table 4 - Tertiary'!BYR9</f>
        <v>0</v>
      </c>
      <c r="BYY12" s="2858">
        <f>SUM(BYU12:BYX12)</f>
        <v>0</v>
      </c>
      <c r="BYZ12" s="2853">
        <f>'GC Table 8 - Primary'!BYS20</f>
        <v>0</v>
      </c>
      <c r="BZA12" s="2854">
        <f>'GC Table 6 - Secondary'!BYS22</f>
        <v>0</v>
      </c>
      <c r="BZB12" s="2854">
        <f>'GC Table 5 - Worker Training'!BYS20</f>
        <v>0</v>
      </c>
      <c r="BZC12" s="2854">
        <f>'GC Table 4 - Tertiary'!BYR17</f>
        <v>0</v>
      </c>
      <c r="BZD12" s="2859">
        <f>SUM(BYZ12:BZC12)</f>
        <v>0</v>
      </c>
      <c r="BZE12" s="2852">
        <v>2014</v>
      </c>
      <c r="BZF12" s="2853">
        <f>'GC Table 8 - Primary'!BZI8</f>
        <v>0</v>
      </c>
      <c r="BZG12" s="2854">
        <f>'GC Table 6 - Secondary'!BZI8</f>
        <v>0</v>
      </c>
      <c r="BZH12" s="2854">
        <f>'GC Table 5 - Worker Training'!BZI8</f>
        <v>0</v>
      </c>
      <c r="BZI12" s="2854">
        <f>'GC Table 4 - Tertiary'!BZH8</f>
        <v>0</v>
      </c>
      <c r="BZJ12" s="2855">
        <f>SUM(BZF12:BZI12)</f>
        <v>0</v>
      </c>
      <c r="BZK12" s="2856">
        <f>'GC Table 8 - Primary'!BZI12</f>
        <v>0</v>
      </c>
      <c r="BZL12" s="2854">
        <f>'GC Table 6 - Secondary'!BZI14</f>
        <v>0</v>
      </c>
      <c r="BZM12" s="2857">
        <f>'GC Table 5 - Worker Training'!BZI12</f>
        <v>0</v>
      </c>
      <c r="BZN12" s="2854">
        <f>'GC Table 4 - Tertiary'!BZH9</f>
        <v>0</v>
      </c>
      <c r="BZO12" s="2858">
        <f>SUM(BZK12:BZN12)</f>
        <v>0</v>
      </c>
      <c r="BZP12" s="2853">
        <f>'GC Table 8 - Primary'!BZI20</f>
        <v>0</v>
      </c>
      <c r="BZQ12" s="2854">
        <f>'GC Table 6 - Secondary'!BZI22</f>
        <v>0</v>
      </c>
      <c r="BZR12" s="2854">
        <f>'GC Table 5 - Worker Training'!BZI20</f>
        <v>0</v>
      </c>
      <c r="BZS12" s="2854">
        <f>'GC Table 4 - Tertiary'!BZH17</f>
        <v>0</v>
      </c>
      <c r="BZT12" s="2859">
        <f>SUM(BZP12:BZS12)</f>
        <v>0</v>
      </c>
      <c r="BZU12" s="2852">
        <v>2014</v>
      </c>
      <c r="BZV12" s="2853">
        <f>'GC Table 8 - Primary'!BZY8</f>
        <v>0</v>
      </c>
      <c r="BZW12" s="2854">
        <f>'GC Table 6 - Secondary'!BZY8</f>
        <v>0</v>
      </c>
      <c r="BZX12" s="2854">
        <f>'GC Table 5 - Worker Training'!BZY8</f>
        <v>0</v>
      </c>
      <c r="BZY12" s="2854">
        <f>'GC Table 4 - Tertiary'!BZX8</f>
        <v>0</v>
      </c>
      <c r="BZZ12" s="2855">
        <f>SUM(BZV12:BZY12)</f>
        <v>0</v>
      </c>
      <c r="CAA12" s="2856">
        <f>'GC Table 8 - Primary'!BZY12</f>
        <v>0</v>
      </c>
      <c r="CAB12" s="2854">
        <f>'GC Table 6 - Secondary'!BZY14</f>
        <v>0</v>
      </c>
      <c r="CAC12" s="2857">
        <f>'GC Table 5 - Worker Training'!BZY12</f>
        <v>0</v>
      </c>
      <c r="CAD12" s="2854">
        <f>'GC Table 4 - Tertiary'!BZX9</f>
        <v>0</v>
      </c>
      <c r="CAE12" s="2858">
        <f>SUM(CAA12:CAD12)</f>
        <v>0</v>
      </c>
      <c r="CAF12" s="2853">
        <f>'GC Table 8 - Primary'!BZY20</f>
        <v>0</v>
      </c>
      <c r="CAG12" s="2854">
        <f>'GC Table 6 - Secondary'!BZY22</f>
        <v>0</v>
      </c>
      <c r="CAH12" s="2854">
        <f>'GC Table 5 - Worker Training'!BZY20</f>
        <v>0</v>
      </c>
      <c r="CAI12" s="2854">
        <f>'GC Table 4 - Tertiary'!BZX17</f>
        <v>0</v>
      </c>
      <c r="CAJ12" s="2859">
        <f>SUM(CAF12:CAI12)</f>
        <v>0</v>
      </c>
      <c r="CAK12" s="2852">
        <v>2014</v>
      </c>
      <c r="CAL12" s="2853">
        <f>'GC Table 8 - Primary'!CAO8</f>
        <v>0</v>
      </c>
      <c r="CAM12" s="2854">
        <f>'GC Table 6 - Secondary'!CAO8</f>
        <v>0</v>
      </c>
      <c r="CAN12" s="2854">
        <f>'GC Table 5 - Worker Training'!CAO8</f>
        <v>0</v>
      </c>
      <c r="CAO12" s="2854">
        <f>'GC Table 4 - Tertiary'!CAN8</f>
        <v>0</v>
      </c>
      <c r="CAP12" s="2855">
        <f>SUM(CAL12:CAO12)</f>
        <v>0</v>
      </c>
      <c r="CAQ12" s="2856">
        <f>'GC Table 8 - Primary'!CAO12</f>
        <v>0</v>
      </c>
      <c r="CAR12" s="2854">
        <f>'GC Table 6 - Secondary'!CAO14</f>
        <v>0</v>
      </c>
      <c r="CAS12" s="2857">
        <f>'GC Table 5 - Worker Training'!CAO12</f>
        <v>0</v>
      </c>
      <c r="CAT12" s="2854">
        <f>'GC Table 4 - Tertiary'!CAN9</f>
        <v>0</v>
      </c>
      <c r="CAU12" s="2858">
        <f>SUM(CAQ12:CAT12)</f>
        <v>0</v>
      </c>
      <c r="CAV12" s="2853">
        <f>'GC Table 8 - Primary'!CAO20</f>
        <v>0</v>
      </c>
      <c r="CAW12" s="2854">
        <f>'GC Table 6 - Secondary'!CAO22</f>
        <v>0</v>
      </c>
      <c r="CAX12" s="2854">
        <f>'GC Table 5 - Worker Training'!CAO20</f>
        <v>0</v>
      </c>
      <c r="CAY12" s="2854">
        <f>'GC Table 4 - Tertiary'!CAN17</f>
        <v>0</v>
      </c>
      <c r="CAZ12" s="2859">
        <f>SUM(CAV12:CAY12)</f>
        <v>0</v>
      </c>
      <c r="CBA12" s="2852">
        <v>2014</v>
      </c>
      <c r="CBB12" s="2853">
        <f>'GC Table 8 - Primary'!CBE8</f>
        <v>0</v>
      </c>
      <c r="CBC12" s="2854">
        <f>'GC Table 6 - Secondary'!CBE8</f>
        <v>0</v>
      </c>
      <c r="CBD12" s="2854">
        <f>'GC Table 5 - Worker Training'!CBE8</f>
        <v>0</v>
      </c>
      <c r="CBE12" s="2854">
        <f>'GC Table 4 - Tertiary'!CBD8</f>
        <v>0</v>
      </c>
      <c r="CBF12" s="2855">
        <f>SUM(CBB12:CBE12)</f>
        <v>0</v>
      </c>
      <c r="CBG12" s="2856">
        <f>'GC Table 8 - Primary'!CBE12</f>
        <v>0</v>
      </c>
      <c r="CBH12" s="2854">
        <f>'GC Table 6 - Secondary'!CBE14</f>
        <v>0</v>
      </c>
      <c r="CBI12" s="2857">
        <f>'GC Table 5 - Worker Training'!CBE12</f>
        <v>0</v>
      </c>
      <c r="CBJ12" s="2854">
        <f>'GC Table 4 - Tertiary'!CBD9</f>
        <v>0</v>
      </c>
      <c r="CBK12" s="2858">
        <f>SUM(CBG12:CBJ12)</f>
        <v>0</v>
      </c>
      <c r="CBL12" s="2853">
        <f>'GC Table 8 - Primary'!CBE20</f>
        <v>0</v>
      </c>
      <c r="CBM12" s="2854">
        <f>'GC Table 6 - Secondary'!CBE22</f>
        <v>0</v>
      </c>
      <c r="CBN12" s="2854">
        <f>'GC Table 5 - Worker Training'!CBE20</f>
        <v>0</v>
      </c>
      <c r="CBO12" s="2854">
        <f>'GC Table 4 - Tertiary'!CBD17</f>
        <v>0</v>
      </c>
      <c r="CBP12" s="2859">
        <f>SUM(CBL12:CBO12)</f>
        <v>0</v>
      </c>
      <c r="CBQ12" s="2852">
        <v>2014</v>
      </c>
      <c r="CBR12" s="2853">
        <f>'GC Table 8 - Primary'!CBU8</f>
        <v>0</v>
      </c>
      <c r="CBS12" s="2854">
        <f>'GC Table 6 - Secondary'!CBU8</f>
        <v>0</v>
      </c>
      <c r="CBT12" s="2854">
        <f>'GC Table 5 - Worker Training'!CBU8</f>
        <v>0</v>
      </c>
      <c r="CBU12" s="2854">
        <f>'GC Table 4 - Tertiary'!CBT8</f>
        <v>0</v>
      </c>
      <c r="CBV12" s="2855">
        <f>SUM(CBR12:CBU12)</f>
        <v>0</v>
      </c>
      <c r="CBW12" s="2856">
        <f>'GC Table 8 - Primary'!CBU12</f>
        <v>0</v>
      </c>
      <c r="CBX12" s="2854">
        <f>'GC Table 6 - Secondary'!CBU14</f>
        <v>0</v>
      </c>
      <c r="CBY12" s="2857">
        <f>'GC Table 5 - Worker Training'!CBU12</f>
        <v>0</v>
      </c>
      <c r="CBZ12" s="2854">
        <f>'GC Table 4 - Tertiary'!CBT9</f>
        <v>0</v>
      </c>
      <c r="CCA12" s="2858">
        <f>SUM(CBW12:CBZ12)</f>
        <v>0</v>
      </c>
      <c r="CCB12" s="2853">
        <f>'GC Table 8 - Primary'!CBU20</f>
        <v>0</v>
      </c>
      <c r="CCC12" s="2854">
        <f>'GC Table 6 - Secondary'!CBU22</f>
        <v>0</v>
      </c>
      <c r="CCD12" s="2854">
        <f>'GC Table 5 - Worker Training'!CBU20</f>
        <v>0</v>
      </c>
      <c r="CCE12" s="2854">
        <f>'GC Table 4 - Tertiary'!CBT17</f>
        <v>0</v>
      </c>
      <c r="CCF12" s="2859">
        <f>SUM(CCB12:CCE12)</f>
        <v>0</v>
      </c>
      <c r="CCG12" s="2852">
        <v>2014</v>
      </c>
      <c r="CCH12" s="2853">
        <f>'GC Table 8 - Primary'!CCK8</f>
        <v>0</v>
      </c>
      <c r="CCI12" s="2854">
        <f>'GC Table 6 - Secondary'!CCK8</f>
        <v>0</v>
      </c>
      <c r="CCJ12" s="2854">
        <f>'GC Table 5 - Worker Training'!CCK8</f>
        <v>0</v>
      </c>
      <c r="CCK12" s="2854">
        <f>'GC Table 4 - Tertiary'!CCJ8</f>
        <v>0</v>
      </c>
      <c r="CCL12" s="2855">
        <f>SUM(CCH12:CCK12)</f>
        <v>0</v>
      </c>
      <c r="CCM12" s="2856">
        <f>'GC Table 8 - Primary'!CCK12</f>
        <v>0</v>
      </c>
      <c r="CCN12" s="2854">
        <f>'GC Table 6 - Secondary'!CCK14</f>
        <v>0</v>
      </c>
      <c r="CCO12" s="2857">
        <f>'GC Table 5 - Worker Training'!CCK12</f>
        <v>0</v>
      </c>
      <c r="CCP12" s="2854">
        <f>'GC Table 4 - Tertiary'!CCJ9</f>
        <v>0</v>
      </c>
      <c r="CCQ12" s="2858">
        <f>SUM(CCM12:CCP12)</f>
        <v>0</v>
      </c>
      <c r="CCR12" s="2853">
        <f>'GC Table 8 - Primary'!CCK20</f>
        <v>0</v>
      </c>
      <c r="CCS12" s="2854">
        <f>'GC Table 6 - Secondary'!CCK22</f>
        <v>0</v>
      </c>
      <c r="CCT12" s="2854">
        <f>'GC Table 5 - Worker Training'!CCK20</f>
        <v>0</v>
      </c>
      <c r="CCU12" s="2854">
        <f>'GC Table 4 - Tertiary'!CCJ17</f>
        <v>0</v>
      </c>
      <c r="CCV12" s="2859">
        <f>SUM(CCR12:CCU12)</f>
        <v>0</v>
      </c>
      <c r="CCW12" s="2852">
        <v>2014</v>
      </c>
      <c r="CCX12" s="2853">
        <f>'GC Table 8 - Primary'!CDA8</f>
        <v>0</v>
      </c>
      <c r="CCY12" s="2854">
        <f>'GC Table 6 - Secondary'!CDA8</f>
        <v>0</v>
      </c>
      <c r="CCZ12" s="2854">
        <f>'GC Table 5 - Worker Training'!CDA8</f>
        <v>0</v>
      </c>
      <c r="CDA12" s="2854">
        <f>'GC Table 4 - Tertiary'!CCZ8</f>
        <v>0</v>
      </c>
      <c r="CDB12" s="2855">
        <f>SUM(CCX12:CDA12)</f>
        <v>0</v>
      </c>
      <c r="CDC12" s="2856">
        <f>'GC Table 8 - Primary'!CDA12</f>
        <v>0</v>
      </c>
      <c r="CDD12" s="2854">
        <f>'GC Table 6 - Secondary'!CDA14</f>
        <v>0</v>
      </c>
      <c r="CDE12" s="2857">
        <f>'GC Table 5 - Worker Training'!CDA12</f>
        <v>0</v>
      </c>
      <c r="CDF12" s="2854">
        <f>'GC Table 4 - Tertiary'!CCZ9</f>
        <v>0</v>
      </c>
      <c r="CDG12" s="2858">
        <f>SUM(CDC12:CDF12)</f>
        <v>0</v>
      </c>
      <c r="CDH12" s="2853">
        <f>'GC Table 8 - Primary'!CDA20</f>
        <v>0</v>
      </c>
      <c r="CDI12" s="2854">
        <f>'GC Table 6 - Secondary'!CDA22</f>
        <v>0</v>
      </c>
      <c r="CDJ12" s="2854">
        <f>'GC Table 5 - Worker Training'!CDA20</f>
        <v>0</v>
      </c>
      <c r="CDK12" s="2854">
        <f>'GC Table 4 - Tertiary'!CCZ17</f>
        <v>0</v>
      </c>
      <c r="CDL12" s="2859">
        <f>SUM(CDH12:CDK12)</f>
        <v>0</v>
      </c>
      <c r="CDM12" s="2852">
        <v>2014</v>
      </c>
      <c r="CDN12" s="2853">
        <f>'GC Table 8 - Primary'!CDQ8</f>
        <v>0</v>
      </c>
      <c r="CDO12" s="2854">
        <f>'GC Table 6 - Secondary'!CDQ8</f>
        <v>0</v>
      </c>
      <c r="CDP12" s="2854">
        <f>'GC Table 5 - Worker Training'!CDQ8</f>
        <v>0</v>
      </c>
      <c r="CDQ12" s="2854">
        <f>'GC Table 4 - Tertiary'!CDP8</f>
        <v>0</v>
      </c>
      <c r="CDR12" s="2855">
        <f>SUM(CDN12:CDQ12)</f>
        <v>0</v>
      </c>
      <c r="CDS12" s="2856">
        <f>'GC Table 8 - Primary'!CDQ12</f>
        <v>0</v>
      </c>
      <c r="CDT12" s="2854">
        <f>'GC Table 6 - Secondary'!CDQ14</f>
        <v>0</v>
      </c>
      <c r="CDU12" s="2857">
        <f>'GC Table 5 - Worker Training'!CDQ12</f>
        <v>0</v>
      </c>
      <c r="CDV12" s="2854">
        <f>'GC Table 4 - Tertiary'!CDP9</f>
        <v>0</v>
      </c>
      <c r="CDW12" s="2858">
        <f>SUM(CDS12:CDV12)</f>
        <v>0</v>
      </c>
      <c r="CDX12" s="2853">
        <f>'GC Table 8 - Primary'!CDQ20</f>
        <v>0</v>
      </c>
      <c r="CDY12" s="2854">
        <f>'GC Table 6 - Secondary'!CDQ22</f>
        <v>0</v>
      </c>
      <c r="CDZ12" s="2854">
        <f>'GC Table 5 - Worker Training'!CDQ20</f>
        <v>0</v>
      </c>
      <c r="CEA12" s="2854">
        <f>'GC Table 4 - Tertiary'!CDP17</f>
        <v>0</v>
      </c>
      <c r="CEB12" s="2859">
        <f>SUM(CDX12:CEA12)</f>
        <v>0</v>
      </c>
      <c r="CEC12" s="2852">
        <v>2014</v>
      </c>
      <c r="CED12" s="2853">
        <f>'GC Table 8 - Primary'!CEG8</f>
        <v>0</v>
      </c>
      <c r="CEE12" s="2854">
        <f>'GC Table 6 - Secondary'!CEG8</f>
        <v>0</v>
      </c>
      <c r="CEF12" s="2854">
        <f>'GC Table 5 - Worker Training'!CEG8</f>
        <v>0</v>
      </c>
      <c r="CEG12" s="2854">
        <f>'GC Table 4 - Tertiary'!CEF8</f>
        <v>0</v>
      </c>
      <c r="CEH12" s="2855">
        <f>SUM(CED12:CEG12)</f>
        <v>0</v>
      </c>
      <c r="CEI12" s="2856">
        <f>'GC Table 8 - Primary'!CEG12</f>
        <v>0</v>
      </c>
      <c r="CEJ12" s="2854">
        <f>'GC Table 6 - Secondary'!CEG14</f>
        <v>0</v>
      </c>
      <c r="CEK12" s="2857">
        <f>'GC Table 5 - Worker Training'!CEG12</f>
        <v>0</v>
      </c>
      <c r="CEL12" s="2854">
        <f>'GC Table 4 - Tertiary'!CEF9</f>
        <v>0</v>
      </c>
      <c r="CEM12" s="2858">
        <f>SUM(CEI12:CEL12)</f>
        <v>0</v>
      </c>
      <c r="CEN12" s="2853">
        <f>'GC Table 8 - Primary'!CEG20</f>
        <v>0</v>
      </c>
      <c r="CEO12" s="2854">
        <f>'GC Table 6 - Secondary'!CEG22</f>
        <v>0</v>
      </c>
      <c r="CEP12" s="2854">
        <f>'GC Table 5 - Worker Training'!CEG20</f>
        <v>0</v>
      </c>
      <c r="CEQ12" s="2854">
        <f>'GC Table 4 - Tertiary'!CEF17</f>
        <v>0</v>
      </c>
      <c r="CER12" s="2859">
        <f>SUM(CEN12:CEQ12)</f>
        <v>0</v>
      </c>
      <c r="CES12" s="2852">
        <v>2014</v>
      </c>
      <c r="CET12" s="2853">
        <f>'GC Table 8 - Primary'!CEW8</f>
        <v>0</v>
      </c>
      <c r="CEU12" s="2854">
        <f>'GC Table 6 - Secondary'!CEW8</f>
        <v>0</v>
      </c>
      <c r="CEV12" s="2854">
        <f>'GC Table 5 - Worker Training'!CEW8</f>
        <v>0</v>
      </c>
      <c r="CEW12" s="2854">
        <f>'GC Table 4 - Tertiary'!CEV8</f>
        <v>0</v>
      </c>
      <c r="CEX12" s="2855">
        <f>SUM(CET12:CEW12)</f>
        <v>0</v>
      </c>
      <c r="CEY12" s="2856">
        <f>'GC Table 8 - Primary'!CEW12</f>
        <v>0</v>
      </c>
      <c r="CEZ12" s="2854">
        <f>'GC Table 6 - Secondary'!CEW14</f>
        <v>0</v>
      </c>
      <c r="CFA12" s="2857">
        <f>'GC Table 5 - Worker Training'!CEW12</f>
        <v>0</v>
      </c>
      <c r="CFB12" s="2854">
        <f>'GC Table 4 - Tertiary'!CEV9</f>
        <v>0</v>
      </c>
      <c r="CFC12" s="2858">
        <f>SUM(CEY12:CFB12)</f>
        <v>0</v>
      </c>
      <c r="CFD12" s="2853">
        <f>'GC Table 8 - Primary'!CEW20</f>
        <v>0</v>
      </c>
      <c r="CFE12" s="2854">
        <f>'GC Table 6 - Secondary'!CEW22</f>
        <v>0</v>
      </c>
      <c r="CFF12" s="2854">
        <f>'GC Table 5 - Worker Training'!CEW20</f>
        <v>0</v>
      </c>
      <c r="CFG12" s="2854">
        <f>'GC Table 4 - Tertiary'!CEV17</f>
        <v>0</v>
      </c>
      <c r="CFH12" s="2859">
        <f>SUM(CFD12:CFG12)</f>
        <v>0</v>
      </c>
      <c r="CFI12" s="2852">
        <v>2014</v>
      </c>
      <c r="CFJ12" s="2853">
        <f>'GC Table 8 - Primary'!CFM8</f>
        <v>0</v>
      </c>
      <c r="CFK12" s="2854">
        <f>'GC Table 6 - Secondary'!CFM8</f>
        <v>0</v>
      </c>
      <c r="CFL12" s="2854">
        <f>'GC Table 5 - Worker Training'!CFM8</f>
        <v>0</v>
      </c>
      <c r="CFM12" s="2854">
        <f>'GC Table 4 - Tertiary'!CFL8</f>
        <v>0</v>
      </c>
      <c r="CFN12" s="2855">
        <f>SUM(CFJ12:CFM12)</f>
        <v>0</v>
      </c>
      <c r="CFO12" s="2856">
        <f>'GC Table 8 - Primary'!CFM12</f>
        <v>0</v>
      </c>
      <c r="CFP12" s="2854">
        <f>'GC Table 6 - Secondary'!CFM14</f>
        <v>0</v>
      </c>
      <c r="CFQ12" s="2857">
        <f>'GC Table 5 - Worker Training'!CFM12</f>
        <v>0</v>
      </c>
      <c r="CFR12" s="2854">
        <f>'GC Table 4 - Tertiary'!CFL9</f>
        <v>0</v>
      </c>
      <c r="CFS12" s="2858">
        <f>SUM(CFO12:CFR12)</f>
        <v>0</v>
      </c>
      <c r="CFT12" s="2853">
        <f>'GC Table 8 - Primary'!CFM20</f>
        <v>0</v>
      </c>
      <c r="CFU12" s="2854">
        <f>'GC Table 6 - Secondary'!CFM22</f>
        <v>0</v>
      </c>
      <c r="CFV12" s="2854">
        <f>'GC Table 5 - Worker Training'!CFM20</f>
        <v>0</v>
      </c>
      <c r="CFW12" s="2854">
        <f>'GC Table 4 - Tertiary'!CFL17</f>
        <v>0</v>
      </c>
      <c r="CFX12" s="2859">
        <f>SUM(CFT12:CFW12)</f>
        <v>0</v>
      </c>
      <c r="CFY12" s="2852">
        <v>2014</v>
      </c>
      <c r="CFZ12" s="2853">
        <f>'GC Table 8 - Primary'!CGC8</f>
        <v>0</v>
      </c>
      <c r="CGA12" s="2854">
        <f>'GC Table 6 - Secondary'!CGC8</f>
        <v>0</v>
      </c>
      <c r="CGB12" s="2854">
        <f>'GC Table 5 - Worker Training'!CGC8</f>
        <v>0</v>
      </c>
      <c r="CGC12" s="2854">
        <f>'GC Table 4 - Tertiary'!CGB8</f>
        <v>0</v>
      </c>
      <c r="CGD12" s="2855">
        <f>SUM(CFZ12:CGC12)</f>
        <v>0</v>
      </c>
      <c r="CGE12" s="2856">
        <f>'GC Table 8 - Primary'!CGC12</f>
        <v>0</v>
      </c>
      <c r="CGF12" s="2854">
        <f>'GC Table 6 - Secondary'!CGC14</f>
        <v>0</v>
      </c>
      <c r="CGG12" s="2857">
        <f>'GC Table 5 - Worker Training'!CGC12</f>
        <v>0</v>
      </c>
      <c r="CGH12" s="2854">
        <f>'GC Table 4 - Tertiary'!CGB9</f>
        <v>0</v>
      </c>
      <c r="CGI12" s="2858">
        <f>SUM(CGE12:CGH12)</f>
        <v>0</v>
      </c>
      <c r="CGJ12" s="2853">
        <f>'GC Table 8 - Primary'!CGC20</f>
        <v>0</v>
      </c>
      <c r="CGK12" s="2854">
        <f>'GC Table 6 - Secondary'!CGC22</f>
        <v>0</v>
      </c>
      <c r="CGL12" s="2854">
        <f>'GC Table 5 - Worker Training'!CGC20</f>
        <v>0</v>
      </c>
      <c r="CGM12" s="2854">
        <f>'GC Table 4 - Tertiary'!CGB17</f>
        <v>0</v>
      </c>
      <c r="CGN12" s="2859">
        <f>SUM(CGJ12:CGM12)</f>
        <v>0</v>
      </c>
      <c r="CGO12" s="2852">
        <v>2014</v>
      </c>
      <c r="CGP12" s="2853">
        <f>'GC Table 8 - Primary'!CGS8</f>
        <v>0</v>
      </c>
      <c r="CGQ12" s="2854">
        <f>'GC Table 6 - Secondary'!CGS8</f>
        <v>0</v>
      </c>
      <c r="CGR12" s="2854">
        <f>'GC Table 5 - Worker Training'!CGS8</f>
        <v>0</v>
      </c>
      <c r="CGS12" s="2854">
        <f>'GC Table 4 - Tertiary'!CGR8</f>
        <v>0</v>
      </c>
      <c r="CGT12" s="2855">
        <f>SUM(CGP12:CGS12)</f>
        <v>0</v>
      </c>
      <c r="CGU12" s="2856">
        <f>'GC Table 8 - Primary'!CGS12</f>
        <v>0</v>
      </c>
      <c r="CGV12" s="2854">
        <f>'GC Table 6 - Secondary'!CGS14</f>
        <v>0</v>
      </c>
      <c r="CGW12" s="2857">
        <f>'GC Table 5 - Worker Training'!CGS12</f>
        <v>0</v>
      </c>
      <c r="CGX12" s="2854">
        <f>'GC Table 4 - Tertiary'!CGR9</f>
        <v>0</v>
      </c>
      <c r="CGY12" s="2858">
        <f>SUM(CGU12:CGX12)</f>
        <v>0</v>
      </c>
      <c r="CGZ12" s="2853">
        <f>'GC Table 8 - Primary'!CGS20</f>
        <v>0</v>
      </c>
      <c r="CHA12" s="2854">
        <f>'GC Table 6 - Secondary'!CGS22</f>
        <v>0</v>
      </c>
      <c r="CHB12" s="2854">
        <f>'GC Table 5 - Worker Training'!CGS20</f>
        <v>0</v>
      </c>
      <c r="CHC12" s="2854">
        <f>'GC Table 4 - Tertiary'!CGR17</f>
        <v>0</v>
      </c>
      <c r="CHD12" s="2859">
        <f>SUM(CGZ12:CHC12)</f>
        <v>0</v>
      </c>
      <c r="CHE12" s="2852">
        <v>2014</v>
      </c>
      <c r="CHF12" s="2853">
        <f>'GC Table 8 - Primary'!CHI8</f>
        <v>0</v>
      </c>
      <c r="CHG12" s="2854">
        <f>'GC Table 6 - Secondary'!CHI8</f>
        <v>0</v>
      </c>
      <c r="CHH12" s="2854">
        <f>'GC Table 5 - Worker Training'!CHI8</f>
        <v>0</v>
      </c>
      <c r="CHI12" s="2854">
        <f>'GC Table 4 - Tertiary'!CHH8</f>
        <v>0</v>
      </c>
      <c r="CHJ12" s="2855">
        <f>SUM(CHF12:CHI12)</f>
        <v>0</v>
      </c>
      <c r="CHK12" s="2856">
        <f>'GC Table 8 - Primary'!CHI12</f>
        <v>0</v>
      </c>
      <c r="CHL12" s="2854">
        <f>'GC Table 6 - Secondary'!CHI14</f>
        <v>0</v>
      </c>
      <c r="CHM12" s="2857">
        <f>'GC Table 5 - Worker Training'!CHI12</f>
        <v>0</v>
      </c>
      <c r="CHN12" s="2854">
        <f>'GC Table 4 - Tertiary'!CHH9</f>
        <v>0</v>
      </c>
      <c r="CHO12" s="2858">
        <f>SUM(CHK12:CHN12)</f>
        <v>0</v>
      </c>
      <c r="CHP12" s="2853">
        <f>'GC Table 8 - Primary'!CHI20</f>
        <v>0</v>
      </c>
      <c r="CHQ12" s="2854">
        <f>'GC Table 6 - Secondary'!CHI22</f>
        <v>0</v>
      </c>
      <c r="CHR12" s="2854">
        <f>'GC Table 5 - Worker Training'!CHI20</f>
        <v>0</v>
      </c>
      <c r="CHS12" s="2854">
        <f>'GC Table 4 - Tertiary'!CHH17</f>
        <v>0</v>
      </c>
      <c r="CHT12" s="2859">
        <f>SUM(CHP12:CHS12)</f>
        <v>0</v>
      </c>
      <c r="CHU12" s="2852">
        <v>2014</v>
      </c>
      <c r="CHV12" s="2853">
        <f>'GC Table 8 - Primary'!CHY8</f>
        <v>0</v>
      </c>
      <c r="CHW12" s="2854">
        <f>'GC Table 6 - Secondary'!CHY8</f>
        <v>0</v>
      </c>
      <c r="CHX12" s="2854">
        <f>'GC Table 5 - Worker Training'!CHY8</f>
        <v>0</v>
      </c>
      <c r="CHY12" s="2854">
        <f>'GC Table 4 - Tertiary'!CHX8</f>
        <v>0</v>
      </c>
      <c r="CHZ12" s="2855">
        <f>SUM(CHV12:CHY12)</f>
        <v>0</v>
      </c>
      <c r="CIA12" s="2856">
        <f>'GC Table 8 - Primary'!CHY12</f>
        <v>0</v>
      </c>
      <c r="CIB12" s="2854">
        <f>'GC Table 6 - Secondary'!CHY14</f>
        <v>0</v>
      </c>
      <c r="CIC12" s="2857">
        <f>'GC Table 5 - Worker Training'!CHY12</f>
        <v>0</v>
      </c>
      <c r="CID12" s="2854">
        <f>'GC Table 4 - Tertiary'!CHX9</f>
        <v>0</v>
      </c>
      <c r="CIE12" s="2858">
        <f>SUM(CIA12:CID12)</f>
        <v>0</v>
      </c>
      <c r="CIF12" s="2853">
        <f>'GC Table 8 - Primary'!CHY20</f>
        <v>0</v>
      </c>
      <c r="CIG12" s="2854">
        <f>'GC Table 6 - Secondary'!CHY22</f>
        <v>0</v>
      </c>
      <c r="CIH12" s="2854">
        <f>'GC Table 5 - Worker Training'!CHY20</f>
        <v>0</v>
      </c>
      <c r="CII12" s="2854">
        <f>'GC Table 4 - Tertiary'!CHX17</f>
        <v>0</v>
      </c>
      <c r="CIJ12" s="2859">
        <f>SUM(CIF12:CII12)</f>
        <v>0</v>
      </c>
      <c r="CIK12" s="2852">
        <v>2014</v>
      </c>
      <c r="CIL12" s="2853">
        <f>'GC Table 8 - Primary'!CIO8</f>
        <v>0</v>
      </c>
      <c r="CIM12" s="2854">
        <f>'GC Table 6 - Secondary'!CIO8</f>
        <v>0</v>
      </c>
      <c r="CIN12" s="2854">
        <f>'GC Table 5 - Worker Training'!CIO8</f>
        <v>0</v>
      </c>
      <c r="CIO12" s="2854">
        <f>'GC Table 4 - Tertiary'!CIN8</f>
        <v>0</v>
      </c>
      <c r="CIP12" s="2855">
        <f>SUM(CIL12:CIO12)</f>
        <v>0</v>
      </c>
      <c r="CIQ12" s="2856">
        <f>'GC Table 8 - Primary'!CIO12</f>
        <v>0</v>
      </c>
      <c r="CIR12" s="2854">
        <f>'GC Table 6 - Secondary'!CIO14</f>
        <v>0</v>
      </c>
      <c r="CIS12" s="2857">
        <f>'GC Table 5 - Worker Training'!CIO12</f>
        <v>0</v>
      </c>
      <c r="CIT12" s="2854">
        <f>'GC Table 4 - Tertiary'!CIN9</f>
        <v>0</v>
      </c>
      <c r="CIU12" s="2858">
        <f>SUM(CIQ12:CIT12)</f>
        <v>0</v>
      </c>
      <c r="CIV12" s="2853">
        <f>'GC Table 8 - Primary'!CIO20</f>
        <v>0</v>
      </c>
      <c r="CIW12" s="2854">
        <f>'GC Table 6 - Secondary'!CIO22</f>
        <v>0</v>
      </c>
      <c r="CIX12" s="2854">
        <f>'GC Table 5 - Worker Training'!CIO20</f>
        <v>0</v>
      </c>
      <c r="CIY12" s="2854">
        <f>'GC Table 4 - Tertiary'!CIN17</f>
        <v>0</v>
      </c>
      <c r="CIZ12" s="2859">
        <f>SUM(CIV12:CIY12)</f>
        <v>0</v>
      </c>
      <c r="CJA12" s="2852">
        <v>2014</v>
      </c>
      <c r="CJB12" s="2853">
        <f>'GC Table 8 - Primary'!CJE8</f>
        <v>0</v>
      </c>
      <c r="CJC12" s="2854">
        <f>'GC Table 6 - Secondary'!CJE8</f>
        <v>0</v>
      </c>
      <c r="CJD12" s="2854">
        <f>'GC Table 5 - Worker Training'!CJE8</f>
        <v>0</v>
      </c>
      <c r="CJE12" s="2854">
        <f>'GC Table 4 - Tertiary'!CJD8</f>
        <v>0</v>
      </c>
      <c r="CJF12" s="2855">
        <f>SUM(CJB12:CJE12)</f>
        <v>0</v>
      </c>
      <c r="CJG12" s="2856">
        <f>'GC Table 8 - Primary'!CJE12</f>
        <v>0</v>
      </c>
      <c r="CJH12" s="2854">
        <f>'GC Table 6 - Secondary'!CJE14</f>
        <v>0</v>
      </c>
      <c r="CJI12" s="2857">
        <f>'GC Table 5 - Worker Training'!CJE12</f>
        <v>0</v>
      </c>
      <c r="CJJ12" s="2854">
        <f>'GC Table 4 - Tertiary'!CJD9</f>
        <v>0</v>
      </c>
      <c r="CJK12" s="2858">
        <f>SUM(CJG12:CJJ12)</f>
        <v>0</v>
      </c>
      <c r="CJL12" s="2853">
        <f>'GC Table 8 - Primary'!CJE20</f>
        <v>0</v>
      </c>
      <c r="CJM12" s="2854">
        <f>'GC Table 6 - Secondary'!CJE22</f>
        <v>0</v>
      </c>
      <c r="CJN12" s="2854">
        <f>'GC Table 5 - Worker Training'!CJE20</f>
        <v>0</v>
      </c>
      <c r="CJO12" s="2854">
        <f>'GC Table 4 - Tertiary'!CJD17</f>
        <v>0</v>
      </c>
      <c r="CJP12" s="2859">
        <f>SUM(CJL12:CJO12)</f>
        <v>0</v>
      </c>
      <c r="CJQ12" s="2852">
        <v>2014</v>
      </c>
      <c r="CJR12" s="2853">
        <f>'GC Table 8 - Primary'!CJU8</f>
        <v>0</v>
      </c>
      <c r="CJS12" s="2854">
        <f>'GC Table 6 - Secondary'!CJU8</f>
        <v>0</v>
      </c>
      <c r="CJT12" s="2854">
        <f>'GC Table 5 - Worker Training'!CJU8</f>
        <v>0</v>
      </c>
      <c r="CJU12" s="2854">
        <f>'GC Table 4 - Tertiary'!CJT8</f>
        <v>0</v>
      </c>
      <c r="CJV12" s="2855">
        <f>SUM(CJR12:CJU12)</f>
        <v>0</v>
      </c>
      <c r="CJW12" s="2856">
        <f>'GC Table 8 - Primary'!CJU12</f>
        <v>0</v>
      </c>
      <c r="CJX12" s="2854">
        <f>'GC Table 6 - Secondary'!CJU14</f>
        <v>0</v>
      </c>
      <c r="CJY12" s="2857">
        <f>'GC Table 5 - Worker Training'!CJU12</f>
        <v>0</v>
      </c>
      <c r="CJZ12" s="2854">
        <f>'GC Table 4 - Tertiary'!CJT9</f>
        <v>0</v>
      </c>
      <c r="CKA12" s="2858">
        <f>SUM(CJW12:CJZ12)</f>
        <v>0</v>
      </c>
      <c r="CKB12" s="2853">
        <f>'GC Table 8 - Primary'!CJU20</f>
        <v>0</v>
      </c>
      <c r="CKC12" s="2854">
        <f>'GC Table 6 - Secondary'!CJU22</f>
        <v>0</v>
      </c>
      <c r="CKD12" s="2854">
        <f>'GC Table 5 - Worker Training'!CJU20</f>
        <v>0</v>
      </c>
      <c r="CKE12" s="2854">
        <f>'GC Table 4 - Tertiary'!CJT17</f>
        <v>0</v>
      </c>
      <c r="CKF12" s="2859">
        <f>SUM(CKB12:CKE12)</f>
        <v>0</v>
      </c>
      <c r="CKG12" s="2852">
        <v>2014</v>
      </c>
      <c r="CKH12" s="2853">
        <f>'GC Table 8 - Primary'!CKK8</f>
        <v>0</v>
      </c>
      <c r="CKI12" s="2854">
        <f>'GC Table 6 - Secondary'!CKK8</f>
        <v>0</v>
      </c>
      <c r="CKJ12" s="2854">
        <f>'GC Table 5 - Worker Training'!CKK8</f>
        <v>0</v>
      </c>
      <c r="CKK12" s="2854">
        <f>'GC Table 4 - Tertiary'!CKJ8</f>
        <v>0</v>
      </c>
      <c r="CKL12" s="2855">
        <f>SUM(CKH12:CKK12)</f>
        <v>0</v>
      </c>
      <c r="CKM12" s="2856">
        <f>'GC Table 8 - Primary'!CKK12</f>
        <v>0</v>
      </c>
      <c r="CKN12" s="2854">
        <f>'GC Table 6 - Secondary'!CKK14</f>
        <v>0</v>
      </c>
      <c r="CKO12" s="2857">
        <f>'GC Table 5 - Worker Training'!CKK12</f>
        <v>0</v>
      </c>
      <c r="CKP12" s="2854">
        <f>'GC Table 4 - Tertiary'!CKJ9</f>
        <v>0</v>
      </c>
      <c r="CKQ12" s="2858">
        <f>SUM(CKM12:CKP12)</f>
        <v>0</v>
      </c>
      <c r="CKR12" s="2853">
        <f>'GC Table 8 - Primary'!CKK20</f>
        <v>0</v>
      </c>
      <c r="CKS12" s="2854">
        <f>'GC Table 6 - Secondary'!CKK22</f>
        <v>0</v>
      </c>
      <c r="CKT12" s="2854">
        <f>'GC Table 5 - Worker Training'!CKK20</f>
        <v>0</v>
      </c>
      <c r="CKU12" s="2854">
        <f>'GC Table 4 - Tertiary'!CKJ17</f>
        <v>0</v>
      </c>
      <c r="CKV12" s="2859">
        <f>SUM(CKR12:CKU12)</f>
        <v>0</v>
      </c>
      <c r="CKW12" s="2852">
        <v>2014</v>
      </c>
      <c r="CKX12" s="2853">
        <f>'GC Table 8 - Primary'!CLA8</f>
        <v>0</v>
      </c>
      <c r="CKY12" s="2854">
        <f>'GC Table 6 - Secondary'!CLA8</f>
        <v>0</v>
      </c>
      <c r="CKZ12" s="2854">
        <f>'GC Table 5 - Worker Training'!CLA8</f>
        <v>0</v>
      </c>
      <c r="CLA12" s="2854">
        <f>'GC Table 4 - Tertiary'!CKZ8</f>
        <v>0</v>
      </c>
      <c r="CLB12" s="2855">
        <f>SUM(CKX12:CLA12)</f>
        <v>0</v>
      </c>
      <c r="CLC12" s="2856">
        <f>'GC Table 8 - Primary'!CLA12</f>
        <v>0</v>
      </c>
      <c r="CLD12" s="2854">
        <f>'GC Table 6 - Secondary'!CLA14</f>
        <v>0</v>
      </c>
      <c r="CLE12" s="2857">
        <f>'GC Table 5 - Worker Training'!CLA12</f>
        <v>0</v>
      </c>
      <c r="CLF12" s="2854">
        <f>'GC Table 4 - Tertiary'!CKZ9</f>
        <v>0</v>
      </c>
      <c r="CLG12" s="2858">
        <f>SUM(CLC12:CLF12)</f>
        <v>0</v>
      </c>
      <c r="CLH12" s="2853">
        <f>'GC Table 8 - Primary'!CLA20</f>
        <v>0</v>
      </c>
      <c r="CLI12" s="2854">
        <f>'GC Table 6 - Secondary'!CLA22</f>
        <v>0</v>
      </c>
      <c r="CLJ12" s="2854">
        <f>'GC Table 5 - Worker Training'!CLA20</f>
        <v>0</v>
      </c>
      <c r="CLK12" s="2854">
        <f>'GC Table 4 - Tertiary'!CKZ17</f>
        <v>0</v>
      </c>
      <c r="CLL12" s="2859">
        <f>SUM(CLH12:CLK12)</f>
        <v>0</v>
      </c>
      <c r="CLM12" s="2852">
        <v>2014</v>
      </c>
      <c r="CLN12" s="2853">
        <f>'GC Table 8 - Primary'!CLQ8</f>
        <v>0</v>
      </c>
      <c r="CLO12" s="2854">
        <f>'GC Table 6 - Secondary'!CLQ8</f>
        <v>0</v>
      </c>
      <c r="CLP12" s="2854">
        <f>'GC Table 5 - Worker Training'!CLQ8</f>
        <v>0</v>
      </c>
      <c r="CLQ12" s="2854">
        <f>'GC Table 4 - Tertiary'!CLP8</f>
        <v>0</v>
      </c>
      <c r="CLR12" s="2855">
        <f>SUM(CLN12:CLQ12)</f>
        <v>0</v>
      </c>
      <c r="CLS12" s="2856">
        <f>'GC Table 8 - Primary'!CLQ12</f>
        <v>0</v>
      </c>
      <c r="CLT12" s="2854">
        <f>'GC Table 6 - Secondary'!CLQ14</f>
        <v>0</v>
      </c>
      <c r="CLU12" s="2857">
        <f>'GC Table 5 - Worker Training'!CLQ12</f>
        <v>0</v>
      </c>
      <c r="CLV12" s="2854">
        <f>'GC Table 4 - Tertiary'!CLP9</f>
        <v>0</v>
      </c>
      <c r="CLW12" s="2858">
        <f>SUM(CLS12:CLV12)</f>
        <v>0</v>
      </c>
      <c r="CLX12" s="2853">
        <f>'GC Table 8 - Primary'!CLQ20</f>
        <v>0</v>
      </c>
      <c r="CLY12" s="2854">
        <f>'GC Table 6 - Secondary'!CLQ22</f>
        <v>0</v>
      </c>
      <c r="CLZ12" s="2854">
        <f>'GC Table 5 - Worker Training'!CLQ20</f>
        <v>0</v>
      </c>
      <c r="CMA12" s="2854">
        <f>'GC Table 4 - Tertiary'!CLP17</f>
        <v>0</v>
      </c>
      <c r="CMB12" s="2859">
        <f>SUM(CLX12:CMA12)</f>
        <v>0</v>
      </c>
      <c r="CMC12" s="2852">
        <v>2014</v>
      </c>
      <c r="CMD12" s="2853">
        <f>'GC Table 8 - Primary'!CMG8</f>
        <v>0</v>
      </c>
      <c r="CME12" s="2854">
        <f>'GC Table 6 - Secondary'!CMG8</f>
        <v>0</v>
      </c>
      <c r="CMF12" s="2854">
        <f>'GC Table 5 - Worker Training'!CMG8</f>
        <v>0</v>
      </c>
      <c r="CMG12" s="2854">
        <f>'GC Table 4 - Tertiary'!CMF8</f>
        <v>0</v>
      </c>
      <c r="CMH12" s="2855">
        <f>SUM(CMD12:CMG12)</f>
        <v>0</v>
      </c>
      <c r="CMI12" s="2856">
        <f>'GC Table 8 - Primary'!CMG12</f>
        <v>0</v>
      </c>
      <c r="CMJ12" s="2854">
        <f>'GC Table 6 - Secondary'!CMG14</f>
        <v>0</v>
      </c>
      <c r="CMK12" s="2857">
        <f>'GC Table 5 - Worker Training'!CMG12</f>
        <v>0</v>
      </c>
      <c r="CML12" s="2854">
        <f>'GC Table 4 - Tertiary'!CMF9</f>
        <v>0</v>
      </c>
      <c r="CMM12" s="2858">
        <f>SUM(CMI12:CML12)</f>
        <v>0</v>
      </c>
      <c r="CMN12" s="2853">
        <f>'GC Table 8 - Primary'!CMG20</f>
        <v>0</v>
      </c>
      <c r="CMO12" s="2854">
        <f>'GC Table 6 - Secondary'!CMG22</f>
        <v>0</v>
      </c>
      <c r="CMP12" s="2854">
        <f>'GC Table 5 - Worker Training'!CMG20</f>
        <v>0</v>
      </c>
      <c r="CMQ12" s="2854">
        <f>'GC Table 4 - Tertiary'!CMF17</f>
        <v>0</v>
      </c>
      <c r="CMR12" s="2859">
        <f>SUM(CMN12:CMQ12)</f>
        <v>0</v>
      </c>
      <c r="CMS12" s="2852">
        <v>2014</v>
      </c>
      <c r="CMT12" s="2853">
        <f>'GC Table 8 - Primary'!CMW8</f>
        <v>0</v>
      </c>
      <c r="CMU12" s="2854">
        <f>'GC Table 6 - Secondary'!CMW8</f>
        <v>0</v>
      </c>
      <c r="CMV12" s="2854">
        <f>'GC Table 5 - Worker Training'!CMW8</f>
        <v>0</v>
      </c>
      <c r="CMW12" s="2854">
        <f>'GC Table 4 - Tertiary'!CMV8</f>
        <v>0</v>
      </c>
      <c r="CMX12" s="2855">
        <f>SUM(CMT12:CMW12)</f>
        <v>0</v>
      </c>
      <c r="CMY12" s="2856">
        <f>'GC Table 8 - Primary'!CMW12</f>
        <v>0</v>
      </c>
      <c r="CMZ12" s="2854">
        <f>'GC Table 6 - Secondary'!CMW14</f>
        <v>0</v>
      </c>
      <c r="CNA12" s="2857">
        <f>'GC Table 5 - Worker Training'!CMW12</f>
        <v>0</v>
      </c>
      <c r="CNB12" s="2854">
        <f>'GC Table 4 - Tertiary'!CMV9</f>
        <v>0</v>
      </c>
      <c r="CNC12" s="2858">
        <f>SUM(CMY12:CNB12)</f>
        <v>0</v>
      </c>
      <c r="CND12" s="2853">
        <f>'GC Table 8 - Primary'!CMW20</f>
        <v>0</v>
      </c>
      <c r="CNE12" s="2854">
        <f>'GC Table 6 - Secondary'!CMW22</f>
        <v>0</v>
      </c>
      <c r="CNF12" s="2854">
        <f>'GC Table 5 - Worker Training'!CMW20</f>
        <v>0</v>
      </c>
      <c r="CNG12" s="2854">
        <f>'GC Table 4 - Tertiary'!CMV17</f>
        <v>0</v>
      </c>
      <c r="CNH12" s="2859">
        <f>SUM(CND12:CNG12)</f>
        <v>0</v>
      </c>
      <c r="CNI12" s="2852">
        <v>2014</v>
      </c>
      <c r="CNJ12" s="2853">
        <f>'GC Table 8 - Primary'!CNM8</f>
        <v>0</v>
      </c>
      <c r="CNK12" s="2854">
        <f>'GC Table 6 - Secondary'!CNM8</f>
        <v>0</v>
      </c>
      <c r="CNL12" s="2854">
        <f>'GC Table 5 - Worker Training'!CNM8</f>
        <v>0</v>
      </c>
      <c r="CNM12" s="2854">
        <f>'GC Table 4 - Tertiary'!CNL8</f>
        <v>0</v>
      </c>
      <c r="CNN12" s="2855">
        <f>SUM(CNJ12:CNM12)</f>
        <v>0</v>
      </c>
      <c r="CNO12" s="2856">
        <f>'GC Table 8 - Primary'!CNM12</f>
        <v>0</v>
      </c>
      <c r="CNP12" s="2854">
        <f>'GC Table 6 - Secondary'!CNM14</f>
        <v>0</v>
      </c>
      <c r="CNQ12" s="2857">
        <f>'GC Table 5 - Worker Training'!CNM12</f>
        <v>0</v>
      </c>
      <c r="CNR12" s="2854">
        <f>'GC Table 4 - Tertiary'!CNL9</f>
        <v>0</v>
      </c>
      <c r="CNS12" s="2858">
        <f>SUM(CNO12:CNR12)</f>
        <v>0</v>
      </c>
      <c r="CNT12" s="2853">
        <f>'GC Table 8 - Primary'!CNM20</f>
        <v>0</v>
      </c>
      <c r="CNU12" s="2854">
        <f>'GC Table 6 - Secondary'!CNM22</f>
        <v>0</v>
      </c>
      <c r="CNV12" s="2854">
        <f>'GC Table 5 - Worker Training'!CNM20</f>
        <v>0</v>
      </c>
      <c r="CNW12" s="2854">
        <f>'GC Table 4 - Tertiary'!CNL17</f>
        <v>0</v>
      </c>
      <c r="CNX12" s="2859">
        <f>SUM(CNT12:CNW12)</f>
        <v>0</v>
      </c>
      <c r="CNY12" s="2852">
        <v>2014</v>
      </c>
      <c r="CNZ12" s="2853">
        <f>'GC Table 8 - Primary'!COC8</f>
        <v>0</v>
      </c>
      <c r="COA12" s="2854">
        <f>'GC Table 6 - Secondary'!COC8</f>
        <v>0</v>
      </c>
      <c r="COB12" s="2854">
        <f>'GC Table 5 - Worker Training'!COC8</f>
        <v>0</v>
      </c>
      <c r="COC12" s="2854">
        <f>'GC Table 4 - Tertiary'!COB8</f>
        <v>0</v>
      </c>
      <c r="COD12" s="2855">
        <f>SUM(CNZ12:COC12)</f>
        <v>0</v>
      </c>
      <c r="COE12" s="2856">
        <f>'GC Table 8 - Primary'!COC12</f>
        <v>0</v>
      </c>
      <c r="COF12" s="2854">
        <f>'GC Table 6 - Secondary'!COC14</f>
        <v>0</v>
      </c>
      <c r="COG12" s="2857">
        <f>'GC Table 5 - Worker Training'!COC12</f>
        <v>0</v>
      </c>
      <c r="COH12" s="2854">
        <f>'GC Table 4 - Tertiary'!COB9</f>
        <v>0</v>
      </c>
      <c r="COI12" s="2858">
        <f>SUM(COE12:COH12)</f>
        <v>0</v>
      </c>
      <c r="COJ12" s="2853">
        <f>'GC Table 8 - Primary'!COC20</f>
        <v>0</v>
      </c>
      <c r="COK12" s="2854">
        <f>'GC Table 6 - Secondary'!COC22</f>
        <v>0</v>
      </c>
      <c r="COL12" s="2854">
        <f>'GC Table 5 - Worker Training'!COC20</f>
        <v>0</v>
      </c>
      <c r="COM12" s="2854">
        <f>'GC Table 4 - Tertiary'!COB17</f>
        <v>0</v>
      </c>
      <c r="CON12" s="2859">
        <f>SUM(COJ12:COM12)</f>
        <v>0</v>
      </c>
      <c r="COO12" s="2852">
        <v>2014</v>
      </c>
      <c r="COP12" s="2853">
        <f>'GC Table 8 - Primary'!COS8</f>
        <v>0</v>
      </c>
      <c r="COQ12" s="2854">
        <f>'GC Table 6 - Secondary'!COS8</f>
        <v>0</v>
      </c>
      <c r="COR12" s="2854">
        <f>'GC Table 5 - Worker Training'!COS8</f>
        <v>0</v>
      </c>
      <c r="COS12" s="2854">
        <f>'GC Table 4 - Tertiary'!COR8</f>
        <v>0</v>
      </c>
      <c r="COT12" s="2855">
        <f>SUM(COP12:COS12)</f>
        <v>0</v>
      </c>
      <c r="COU12" s="2856">
        <f>'GC Table 8 - Primary'!COS12</f>
        <v>0</v>
      </c>
      <c r="COV12" s="2854">
        <f>'GC Table 6 - Secondary'!COS14</f>
        <v>0</v>
      </c>
      <c r="COW12" s="2857">
        <f>'GC Table 5 - Worker Training'!COS12</f>
        <v>0</v>
      </c>
      <c r="COX12" s="2854">
        <f>'GC Table 4 - Tertiary'!COR9</f>
        <v>0</v>
      </c>
      <c r="COY12" s="2858">
        <f>SUM(COU12:COX12)</f>
        <v>0</v>
      </c>
      <c r="COZ12" s="2853">
        <f>'GC Table 8 - Primary'!COS20</f>
        <v>0</v>
      </c>
      <c r="CPA12" s="2854">
        <f>'GC Table 6 - Secondary'!COS22</f>
        <v>0</v>
      </c>
      <c r="CPB12" s="2854">
        <f>'GC Table 5 - Worker Training'!COS20</f>
        <v>0</v>
      </c>
      <c r="CPC12" s="2854">
        <f>'GC Table 4 - Tertiary'!COR17</f>
        <v>0</v>
      </c>
      <c r="CPD12" s="2859">
        <f>SUM(COZ12:CPC12)</f>
        <v>0</v>
      </c>
      <c r="CPE12" s="2852">
        <v>2014</v>
      </c>
      <c r="CPF12" s="2853">
        <f>'GC Table 8 - Primary'!CPI8</f>
        <v>0</v>
      </c>
      <c r="CPG12" s="2854">
        <f>'GC Table 6 - Secondary'!CPI8</f>
        <v>0</v>
      </c>
      <c r="CPH12" s="2854">
        <f>'GC Table 5 - Worker Training'!CPI8</f>
        <v>0</v>
      </c>
      <c r="CPI12" s="2854">
        <f>'GC Table 4 - Tertiary'!CPH8</f>
        <v>0</v>
      </c>
      <c r="CPJ12" s="2855">
        <f>SUM(CPF12:CPI12)</f>
        <v>0</v>
      </c>
      <c r="CPK12" s="2856">
        <f>'GC Table 8 - Primary'!CPI12</f>
        <v>0</v>
      </c>
      <c r="CPL12" s="2854">
        <f>'GC Table 6 - Secondary'!CPI14</f>
        <v>0</v>
      </c>
      <c r="CPM12" s="2857">
        <f>'GC Table 5 - Worker Training'!CPI12</f>
        <v>0</v>
      </c>
      <c r="CPN12" s="2854">
        <f>'GC Table 4 - Tertiary'!CPH9</f>
        <v>0</v>
      </c>
      <c r="CPO12" s="2858">
        <f>SUM(CPK12:CPN12)</f>
        <v>0</v>
      </c>
      <c r="CPP12" s="2853">
        <f>'GC Table 8 - Primary'!CPI20</f>
        <v>0</v>
      </c>
      <c r="CPQ12" s="2854">
        <f>'GC Table 6 - Secondary'!CPI22</f>
        <v>0</v>
      </c>
      <c r="CPR12" s="2854">
        <f>'GC Table 5 - Worker Training'!CPI20</f>
        <v>0</v>
      </c>
      <c r="CPS12" s="2854">
        <f>'GC Table 4 - Tertiary'!CPH17</f>
        <v>0</v>
      </c>
      <c r="CPT12" s="2859">
        <f>SUM(CPP12:CPS12)</f>
        <v>0</v>
      </c>
      <c r="CPU12" s="2852">
        <v>2014</v>
      </c>
      <c r="CPV12" s="2853">
        <f>'GC Table 8 - Primary'!CPY8</f>
        <v>0</v>
      </c>
      <c r="CPW12" s="2854">
        <f>'GC Table 6 - Secondary'!CPY8</f>
        <v>0</v>
      </c>
      <c r="CPX12" s="2854">
        <f>'GC Table 5 - Worker Training'!CPY8</f>
        <v>0</v>
      </c>
      <c r="CPY12" s="2854">
        <f>'GC Table 4 - Tertiary'!CPX8</f>
        <v>0</v>
      </c>
      <c r="CPZ12" s="2855">
        <f>SUM(CPV12:CPY12)</f>
        <v>0</v>
      </c>
      <c r="CQA12" s="2856">
        <f>'GC Table 8 - Primary'!CPY12</f>
        <v>0</v>
      </c>
      <c r="CQB12" s="2854">
        <f>'GC Table 6 - Secondary'!CPY14</f>
        <v>0</v>
      </c>
      <c r="CQC12" s="2857">
        <f>'GC Table 5 - Worker Training'!CPY12</f>
        <v>0</v>
      </c>
      <c r="CQD12" s="2854">
        <f>'GC Table 4 - Tertiary'!CPX9</f>
        <v>0</v>
      </c>
      <c r="CQE12" s="2858">
        <f>SUM(CQA12:CQD12)</f>
        <v>0</v>
      </c>
      <c r="CQF12" s="2853">
        <f>'GC Table 8 - Primary'!CPY20</f>
        <v>0</v>
      </c>
      <c r="CQG12" s="2854">
        <f>'GC Table 6 - Secondary'!CPY22</f>
        <v>0</v>
      </c>
      <c r="CQH12" s="2854">
        <f>'GC Table 5 - Worker Training'!CPY20</f>
        <v>0</v>
      </c>
      <c r="CQI12" s="2854">
        <f>'GC Table 4 - Tertiary'!CPX17</f>
        <v>0</v>
      </c>
      <c r="CQJ12" s="2859">
        <f>SUM(CQF12:CQI12)</f>
        <v>0</v>
      </c>
      <c r="CQK12" s="2852">
        <v>2014</v>
      </c>
      <c r="CQL12" s="2853">
        <f>'GC Table 8 - Primary'!CQO8</f>
        <v>0</v>
      </c>
      <c r="CQM12" s="2854">
        <f>'GC Table 6 - Secondary'!CQO8</f>
        <v>0</v>
      </c>
      <c r="CQN12" s="2854">
        <f>'GC Table 5 - Worker Training'!CQO8</f>
        <v>0</v>
      </c>
      <c r="CQO12" s="2854">
        <f>'GC Table 4 - Tertiary'!CQN8</f>
        <v>0</v>
      </c>
      <c r="CQP12" s="2855">
        <f>SUM(CQL12:CQO12)</f>
        <v>0</v>
      </c>
      <c r="CQQ12" s="2856">
        <f>'GC Table 8 - Primary'!CQO12</f>
        <v>0</v>
      </c>
      <c r="CQR12" s="2854">
        <f>'GC Table 6 - Secondary'!CQO14</f>
        <v>0</v>
      </c>
      <c r="CQS12" s="2857">
        <f>'GC Table 5 - Worker Training'!CQO12</f>
        <v>0</v>
      </c>
      <c r="CQT12" s="2854">
        <f>'GC Table 4 - Tertiary'!CQN9</f>
        <v>0</v>
      </c>
      <c r="CQU12" s="2858">
        <f>SUM(CQQ12:CQT12)</f>
        <v>0</v>
      </c>
      <c r="CQV12" s="2853">
        <f>'GC Table 8 - Primary'!CQO20</f>
        <v>0</v>
      </c>
      <c r="CQW12" s="2854">
        <f>'GC Table 6 - Secondary'!CQO22</f>
        <v>0</v>
      </c>
      <c r="CQX12" s="2854">
        <f>'GC Table 5 - Worker Training'!CQO20</f>
        <v>0</v>
      </c>
      <c r="CQY12" s="2854">
        <f>'GC Table 4 - Tertiary'!CQN17</f>
        <v>0</v>
      </c>
      <c r="CQZ12" s="2859">
        <f>SUM(CQV12:CQY12)</f>
        <v>0</v>
      </c>
      <c r="CRA12" s="2852">
        <v>2014</v>
      </c>
      <c r="CRB12" s="2853">
        <f>'GC Table 8 - Primary'!CRE8</f>
        <v>0</v>
      </c>
      <c r="CRC12" s="2854">
        <f>'GC Table 6 - Secondary'!CRE8</f>
        <v>0</v>
      </c>
      <c r="CRD12" s="2854">
        <f>'GC Table 5 - Worker Training'!CRE8</f>
        <v>0</v>
      </c>
      <c r="CRE12" s="2854">
        <f>'GC Table 4 - Tertiary'!CRD8</f>
        <v>0</v>
      </c>
      <c r="CRF12" s="2855">
        <f>SUM(CRB12:CRE12)</f>
        <v>0</v>
      </c>
      <c r="CRG12" s="2856">
        <f>'GC Table 8 - Primary'!CRE12</f>
        <v>0</v>
      </c>
      <c r="CRH12" s="2854">
        <f>'GC Table 6 - Secondary'!CRE14</f>
        <v>0</v>
      </c>
      <c r="CRI12" s="2857">
        <f>'GC Table 5 - Worker Training'!CRE12</f>
        <v>0</v>
      </c>
      <c r="CRJ12" s="2854">
        <f>'GC Table 4 - Tertiary'!CRD9</f>
        <v>0</v>
      </c>
      <c r="CRK12" s="2858">
        <f>SUM(CRG12:CRJ12)</f>
        <v>0</v>
      </c>
      <c r="CRL12" s="2853">
        <f>'GC Table 8 - Primary'!CRE20</f>
        <v>0</v>
      </c>
      <c r="CRM12" s="2854">
        <f>'GC Table 6 - Secondary'!CRE22</f>
        <v>0</v>
      </c>
      <c r="CRN12" s="2854">
        <f>'GC Table 5 - Worker Training'!CRE20</f>
        <v>0</v>
      </c>
      <c r="CRO12" s="2854">
        <f>'GC Table 4 - Tertiary'!CRD17</f>
        <v>0</v>
      </c>
      <c r="CRP12" s="2859">
        <f>SUM(CRL12:CRO12)</f>
        <v>0</v>
      </c>
      <c r="CRQ12" s="2852">
        <v>2014</v>
      </c>
      <c r="CRR12" s="2853">
        <f>'GC Table 8 - Primary'!CRU8</f>
        <v>0</v>
      </c>
      <c r="CRS12" s="2854">
        <f>'GC Table 6 - Secondary'!CRU8</f>
        <v>0</v>
      </c>
      <c r="CRT12" s="2854">
        <f>'GC Table 5 - Worker Training'!CRU8</f>
        <v>0</v>
      </c>
      <c r="CRU12" s="2854">
        <f>'GC Table 4 - Tertiary'!CRT8</f>
        <v>0</v>
      </c>
      <c r="CRV12" s="2855">
        <f>SUM(CRR12:CRU12)</f>
        <v>0</v>
      </c>
      <c r="CRW12" s="2856">
        <f>'GC Table 8 - Primary'!CRU12</f>
        <v>0</v>
      </c>
      <c r="CRX12" s="2854">
        <f>'GC Table 6 - Secondary'!CRU14</f>
        <v>0</v>
      </c>
      <c r="CRY12" s="2857">
        <f>'GC Table 5 - Worker Training'!CRU12</f>
        <v>0</v>
      </c>
      <c r="CRZ12" s="2854">
        <f>'GC Table 4 - Tertiary'!CRT9</f>
        <v>0</v>
      </c>
      <c r="CSA12" s="2858">
        <f>SUM(CRW12:CRZ12)</f>
        <v>0</v>
      </c>
      <c r="CSB12" s="2853">
        <f>'GC Table 8 - Primary'!CRU20</f>
        <v>0</v>
      </c>
      <c r="CSC12" s="2854">
        <f>'GC Table 6 - Secondary'!CRU22</f>
        <v>0</v>
      </c>
      <c r="CSD12" s="2854">
        <f>'GC Table 5 - Worker Training'!CRU20</f>
        <v>0</v>
      </c>
      <c r="CSE12" s="2854">
        <f>'GC Table 4 - Tertiary'!CRT17</f>
        <v>0</v>
      </c>
      <c r="CSF12" s="2859">
        <f>SUM(CSB12:CSE12)</f>
        <v>0</v>
      </c>
      <c r="CSG12" s="2852">
        <v>2014</v>
      </c>
      <c r="CSH12" s="2853">
        <f>'GC Table 8 - Primary'!CSK8</f>
        <v>0</v>
      </c>
      <c r="CSI12" s="2854">
        <f>'GC Table 6 - Secondary'!CSK8</f>
        <v>0</v>
      </c>
      <c r="CSJ12" s="2854">
        <f>'GC Table 5 - Worker Training'!CSK8</f>
        <v>0</v>
      </c>
      <c r="CSK12" s="2854">
        <f>'GC Table 4 - Tertiary'!CSJ8</f>
        <v>0</v>
      </c>
      <c r="CSL12" s="2855">
        <f>SUM(CSH12:CSK12)</f>
        <v>0</v>
      </c>
      <c r="CSM12" s="2856">
        <f>'GC Table 8 - Primary'!CSK12</f>
        <v>0</v>
      </c>
      <c r="CSN12" s="2854">
        <f>'GC Table 6 - Secondary'!CSK14</f>
        <v>0</v>
      </c>
      <c r="CSO12" s="2857">
        <f>'GC Table 5 - Worker Training'!CSK12</f>
        <v>0</v>
      </c>
      <c r="CSP12" s="2854">
        <f>'GC Table 4 - Tertiary'!CSJ9</f>
        <v>0</v>
      </c>
      <c r="CSQ12" s="2858">
        <f>SUM(CSM12:CSP12)</f>
        <v>0</v>
      </c>
      <c r="CSR12" s="2853">
        <f>'GC Table 8 - Primary'!CSK20</f>
        <v>0</v>
      </c>
      <c r="CSS12" s="2854">
        <f>'GC Table 6 - Secondary'!CSK22</f>
        <v>0</v>
      </c>
      <c r="CST12" s="2854">
        <f>'GC Table 5 - Worker Training'!CSK20</f>
        <v>0</v>
      </c>
      <c r="CSU12" s="2854">
        <f>'GC Table 4 - Tertiary'!CSJ17</f>
        <v>0</v>
      </c>
      <c r="CSV12" s="2859">
        <f>SUM(CSR12:CSU12)</f>
        <v>0</v>
      </c>
      <c r="CSW12" s="2852">
        <v>2014</v>
      </c>
      <c r="CSX12" s="2853">
        <f>'GC Table 8 - Primary'!CTA8</f>
        <v>0</v>
      </c>
      <c r="CSY12" s="2854">
        <f>'GC Table 6 - Secondary'!CTA8</f>
        <v>0</v>
      </c>
      <c r="CSZ12" s="2854">
        <f>'GC Table 5 - Worker Training'!CTA8</f>
        <v>0</v>
      </c>
      <c r="CTA12" s="2854">
        <f>'GC Table 4 - Tertiary'!CSZ8</f>
        <v>0</v>
      </c>
      <c r="CTB12" s="2855">
        <f>SUM(CSX12:CTA12)</f>
        <v>0</v>
      </c>
      <c r="CTC12" s="2856">
        <f>'GC Table 8 - Primary'!CTA12</f>
        <v>0</v>
      </c>
      <c r="CTD12" s="2854">
        <f>'GC Table 6 - Secondary'!CTA14</f>
        <v>0</v>
      </c>
      <c r="CTE12" s="2857">
        <f>'GC Table 5 - Worker Training'!CTA12</f>
        <v>0</v>
      </c>
      <c r="CTF12" s="2854">
        <f>'GC Table 4 - Tertiary'!CSZ9</f>
        <v>0</v>
      </c>
      <c r="CTG12" s="2858">
        <f>SUM(CTC12:CTF12)</f>
        <v>0</v>
      </c>
      <c r="CTH12" s="2853">
        <f>'GC Table 8 - Primary'!CTA20</f>
        <v>0</v>
      </c>
      <c r="CTI12" s="2854">
        <f>'GC Table 6 - Secondary'!CTA22</f>
        <v>0</v>
      </c>
      <c r="CTJ12" s="2854">
        <f>'GC Table 5 - Worker Training'!CTA20</f>
        <v>0</v>
      </c>
      <c r="CTK12" s="2854">
        <f>'GC Table 4 - Tertiary'!CSZ17</f>
        <v>0</v>
      </c>
      <c r="CTL12" s="2859">
        <f>SUM(CTH12:CTK12)</f>
        <v>0</v>
      </c>
      <c r="CTM12" s="2852">
        <v>2014</v>
      </c>
      <c r="CTN12" s="2853">
        <f>'GC Table 8 - Primary'!CTQ8</f>
        <v>0</v>
      </c>
      <c r="CTO12" s="2854">
        <f>'GC Table 6 - Secondary'!CTQ8</f>
        <v>0</v>
      </c>
      <c r="CTP12" s="2854">
        <f>'GC Table 5 - Worker Training'!CTQ8</f>
        <v>0</v>
      </c>
      <c r="CTQ12" s="2854">
        <f>'GC Table 4 - Tertiary'!CTP8</f>
        <v>0</v>
      </c>
      <c r="CTR12" s="2855">
        <f>SUM(CTN12:CTQ12)</f>
        <v>0</v>
      </c>
      <c r="CTS12" s="2856">
        <f>'GC Table 8 - Primary'!CTQ12</f>
        <v>0</v>
      </c>
      <c r="CTT12" s="2854">
        <f>'GC Table 6 - Secondary'!CTQ14</f>
        <v>0</v>
      </c>
      <c r="CTU12" s="2857">
        <f>'GC Table 5 - Worker Training'!CTQ12</f>
        <v>0</v>
      </c>
      <c r="CTV12" s="2854">
        <f>'GC Table 4 - Tertiary'!CTP9</f>
        <v>0</v>
      </c>
      <c r="CTW12" s="2858">
        <f>SUM(CTS12:CTV12)</f>
        <v>0</v>
      </c>
      <c r="CTX12" s="2853">
        <f>'GC Table 8 - Primary'!CTQ20</f>
        <v>0</v>
      </c>
      <c r="CTY12" s="2854">
        <f>'GC Table 6 - Secondary'!CTQ22</f>
        <v>0</v>
      </c>
      <c r="CTZ12" s="2854">
        <f>'GC Table 5 - Worker Training'!CTQ20</f>
        <v>0</v>
      </c>
      <c r="CUA12" s="2854">
        <f>'GC Table 4 - Tertiary'!CTP17</f>
        <v>0</v>
      </c>
      <c r="CUB12" s="2859">
        <f>SUM(CTX12:CUA12)</f>
        <v>0</v>
      </c>
      <c r="CUC12" s="2852">
        <v>2014</v>
      </c>
      <c r="CUD12" s="2853">
        <f>'GC Table 8 - Primary'!CUG8</f>
        <v>0</v>
      </c>
      <c r="CUE12" s="2854">
        <f>'GC Table 6 - Secondary'!CUG8</f>
        <v>0</v>
      </c>
      <c r="CUF12" s="2854">
        <f>'GC Table 5 - Worker Training'!CUG8</f>
        <v>0</v>
      </c>
      <c r="CUG12" s="2854">
        <f>'GC Table 4 - Tertiary'!CUF8</f>
        <v>0</v>
      </c>
      <c r="CUH12" s="2855">
        <f>SUM(CUD12:CUG12)</f>
        <v>0</v>
      </c>
      <c r="CUI12" s="2856">
        <f>'GC Table 8 - Primary'!CUG12</f>
        <v>0</v>
      </c>
      <c r="CUJ12" s="2854">
        <f>'GC Table 6 - Secondary'!CUG14</f>
        <v>0</v>
      </c>
      <c r="CUK12" s="2857">
        <f>'GC Table 5 - Worker Training'!CUG12</f>
        <v>0</v>
      </c>
      <c r="CUL12" s="2854">
        <f>'GC Table 4 - Tertiary'!CUF9</f>
        <v>0</v>
      </c>
      <c r="CUM12" s="2858">
        <f>SUM(CUI12:CUL12)</f>
        <v>0</v>
      </c>
      <c r="CUN12" s="2853">
        <f>'GC Table 8 - Primary'!CUG20</f>
        <v>0</v>
      </c>
      <c r="CUO12" s="2854">
        <f>'GC Table 6 - Secondary'!CUG22</f>
        <v>0</v>
      </c>
      <c r="CUP12" s="2854">
        <f>'GC Table 5 - Worker Training'!CUG20</f>
        <v>0</v>
      </c>
      <c r="CUQ12" s="2854">
        <f>'GC Table 4 - Tertiary'!CUF17</f>
        <v>0</v>
      </c>
      <c r="CUR12" s="2859">
        <f>SUM(CUN12:CUQ12)</f>
        <v>0</v>
      </c>
      <c r="CUS12" s="2852">
        <v>2014</v>
      </c>
      <c r="CUT12" s="2853">
        <f>'GC Table 8 - Primary'!CUW8</f>
        <v>0</v>
      </c>
      <c r="CUU12" s="2854">
        <f>'GC Table 6 - Secondary'!CUW8</f>
        <v>0</v>
      </c>
      <c r="CUV12" s="2854">
        <f>'GC Table 5 - Worker Training'!CUW8</f>
        <v>0</v>
      </c>
      <c r="CUW12" s="2854">
        <f>'GC Table 4 - Tertiary'!CUV8</f>
        <v>0</v>
      </c>
      <c r="CUX12" s="2855">
        <f>SUM(CUT12:CUW12)</f>
        <v>0</v>
      </c>
      <c r="CUY12" s="2856">
        <f>'GC Table 8 - Primary'!CUW12</f>
        <v>0</v>
      </c>
      <c r="CUZ12" s="2854">
        <f>'GC Table 6 - Secondary'!CUW14</f>
        <v>0</v>
      </c>
      <c r="CVA12" s="2857">
        <f>'GC Table 5 - Worker Training'!CUW12</f>
        <v>0</v>
      </c>
      <c r="CVB12" s="2854">
        <f>'GC Table 4 - Tertiary'!CUV9</f>
        <v>0</v>
      </c>
      <c r="CVC12" s="2858">
        <f>SUM(CUY12:CVB12)</f>
        <v>0</v>
      </c>
      <c r="CVD12" s="2853">
        <f>'GC Table 8 - Primary'!CUW20</f>
        <v>0</v>
      </c>
      <c r="CVE12" s="2854">
        <f>'GC Table 6 - Secondary'!CUW22</f>
        <v>0</v>
      </c>
      <c r="CVF12" s="2854">
        <f>'GC Table 5 - Worker Training'!CUW20</f>
        <v>0</v>
      </c>
      <c r="CVG12" s="2854">
        <f>'GC Table 4 - Tertiary'!CUV17</f>
        <v>0</v>
      </c>
      <c r="CVH12" s="2859">
        <f>SUM(CVD12:CVG12)</f>
        <v>0</v>
      </c>
      <c r="CVI12" s="2852">
        <v>2014</v>
      </c>
      <c r="CVJ12" s="2853">
        <f>'GC Table 8 - Primary'!CVM8</f>
        <v>0</v>
      </c>
      <c r="CVK12" s="2854">
        <f>'GC Table 6 - Secondary'!CVM8</f>
        <v>0</v>
      </c>
      <c r="CVL12" s="2854">
        <f>'GC Table 5 - Worker Training'!CVM8</f>
        <v>0</v>
      </c>
      <c r="CVM12" s="2854">
        <f>'GC Table 4 - Tertiary'!CVL8</f>
        <v>0</v>
      </c>
      <c r="CVN12" s="2855">
        <f>SUM(CVJ12:CVM12)</f>
        <v>0</v>
      </c>
      <c r="CVO12" s="2856">
        <f>'GC Table 8 - Primary'!CVM12</f>
        <v>0</v>
      </c>
      <c r="CVP12" s="2854">
        <f>'GC Table 6 - Secondary'!CVM14</f>
        <v>0</v>
      </c>
      <c r="CVQ12" s="2857">
        <f>'GC Table 5 - Worker Training'!CVM12</f>
        <v>0</v>
      </c>
      <c r="CVR12" s="2854">
        <f>'GC Table 4 - Tertiary'!CVL9</f>
        <v>0</v>
      </c>
      <c r="CVS12" s="2858">
        <f>SUM(CVO12:CVR12)</f>
        <v>0</v>
      </c>
      <c r="CVT12" s="2853">
        <f>'GC Table 8 - Primary'!CVM20</f>
        <v>0</v>
      </c>
      <c r="CVU12" s="2854">
        <f>'GC Table 6 - Secondary'!CVM22</f>
        <v>0</v>
      </c>
      <c r="CVV12" s="2854">
        <f>'GC Table 5 - Worker Training'!CVM20</f>
        <v>0</v>
      </c>
      <c r="CVW12" s="2854">
        <f>'GC Table 4 - Tertiary'!CVL17</f>
        <v>0</v>
      </c>
      <c r="CVX12" s="2859">
        <f>SUM(CVT12:CVW12)</f>
        <v>0</v>
      </c>
      <c r="CVY12" s="2852">
        <v>2014</v>
      </c>
      <c r="CVZ12" s="2853">
        <f>'GC Table 8 - Primary'!CWC8</f>
        <v>0</v>
      </c>
      <c r="CWA12" s="2854">
        <f>'GC Table 6 - Secondary'!CWC8</f>
        <v>0</v>
      </c>
      <c r="CWB12" s="2854">
        <f>'GC Table 5 - Worker Training'!CWC8</f>
        <v>0</v>
      </c>
      <c r="CWC12" s="2854">
        <f>'GC Table 4 - Tertiary'!CWB8</f>
        <v>0</v>
      </c>
      <c r="CWD12" s="2855">
        <f>SUM(CVZ12:CWC12)</f>
        <v>0</v>
      </c>
      <c r="CWE12" s="2856">
        <f>'GC Table 8 - Primary'!CWC12</f>
        <v>0</v>
      </c>
      <c r="CWF12" s="2854">
        <f>'GC Table 6 - Secondary'!CWC14</f>
        <v>0</v>
      </c>
      <c r="CWG12" s="2857">
        <f>'GC Table 5 - Worker Training'!CWC12</f>
        <v>0</v>
      </c>
      <c r="CWH12" s="2854">
        <f>'GC Table 4 - Tertiary'!CWB9</f>
        <v>0</v>
      </c>
      <c r="CWI12" s="2858">
        <f>SUM(CWE12:CWH12)</f>
        <v>0</v>
      </c>
      <c r="CWJ12" s="2853">
        <f>'GC Table 8 - Primary'!CWC20</f>
        <v>0</v>
      </c>
      <c r="CWK12" s="2854">
        <f>'GC Table 6 - Secondary'!CWC22</f>
        <v>0</v>
      </c>
      <c r="CWL12" s="2854">
        <f>'GC Table 5 - Worker Training'!CWC20</f>
        <v>0</v>
      </c>
      <c r="CWM12" s="2854">
        <f>'GC Table 4 - Tertiary'!CWB17</f>
        <v>0</v>
      </c>
      <c r="CWN12" s="2859">
        <f>SUM(CWJ12:CWM12)</f>
        <v>0</v>
      </c>
      <c r="CWO12" s="2852">
        <v>2014</v>
      </c>
      <c r="CWP12" s="2853">
        <f>'GC Table 8 - Primary'!CWS8</f>
        <v>0</v>
      </c>
      <c r="CWQ12" s="2854">
        <f>'GC Table 6 - Secondary'!CWS8</f>
        <v>0</v>
      </c>
      <c r="CWR12" s="2854">
        <f>'GC Table 5 - Worker Training'!CWS8</f>
        <v>0</v>
      </c>
      <c r="CWS12" s="2854">
        <f>'GC Table 4 - Tertiary'!CWR8</f>
        <v>0</v>
      </c>
      <c r="CWT12" s="2855">
        <f>SUM(CWP12:CWS12)</f>
        <v>0</v>
      </c>
      <c r="CWU12" s="2856">
        <f>'GC Table 8 - Primary'!CWS12</f>
        <v>0</v>
      </c>
      <c r="CWV12" s="2854">
        <f>'GC Table 6 - Secondary'!CWS14</f>
        <v>0</v>
      </c>
      <c r="CWW12" s="2857">
        <f>'GC Table 5 - Worker Training'!CWS12</f>
        <v>0</v>
      </c>
      <c r="CWX12" s="2854">
        <f>'GC Table 4 - Tertiary'!CWR9</f>
        <v>0</v>
      </c>
      <c r="CWY12" s="2858">
        <f>SUM(CWU12:CWX12)</f>
        <v>0</v>
      </c>
      <c r="CWZ12" s="2853">
        <f>'GC Table 8 - Primary'!CWS20</f>
        <v>0</v>
      </c>
      <c r="CXA12" s="2854">
        <f>'GC Table 6 - Secondary'!CWS22</f>
        <v>0</v>
      </c>
      <c r="CXB12" s="2854">
        <f>'GC Table 5 - Worker Training'!CWS20</f>
        <v>0</v>
      </c>
      <c r="CXC12" s="2854">
        <f>'GC Table 4 - Tertiary'!CWR17</f>
        <v>0</v>
      </c>
      <c r="CXD12" s="2859">
        <f>SUM(CWZ12:CXC12)</f>
        <v>0</v>
      </c>
      <c r="CXE12" s="2852">
        <v>2014</v>
      </c>
      <c r="CXF12" s="2853">
        <f>'GC Table 8 - Primary'!CXI8</f>
        <v>0</v>
      </c>
      <c r="CXG12" s="2854">
        <f>'GC Table 6 - Secondary'!CXI8</f>
        <v>0</v>
      </c>
      <c r="CXH12" s="2854">
        <f>'GC Table 5 - Worker Training'!CXI8</f>
        <v>0</v>
      </c>
      <c r="CXI12" s="2854">
        <f>'GC Table 4 - Tertiary'!CXH8</f>
        <v>0</v>
      </c>
      <c r="CXJ12" s="2855">
        <f>SUM(CXF12:CXI12)</f>
        <v>0</v>
      </c>
      <c r="CXK12" s="2856">
        <f>'GC Table 8 - Primary'!CXI12</f>
        <v>0</v>
      </c>
      <c r="CXL12" s="2854">
        <f>'GC Table 6 - Secondary'!CXI14</f>
        <v>0</v>
      </c>
      <c r="CXM12" s="2857">
        <f>'GC Table 5 - Worker Training'!CXI12</f>
        <v>0</v>
      </c>
      <c r="CXN12" s="2854">
        <f>'GC Table 4 - Tertiary'!CXH9</f>
        <v>0</v>
      </c>
      <c r="CXO12" s="2858">
        <f>SUM(CXK12:CXN12)</f>
        <v>0</v>
      </c>
      <c r="CXP12" s="2853">
        <f>'GC Table 8 - Primary'!CXI20</f>
        <v>0</v>
      </c>
      <c r="CXQ12" s="2854">
        <f>'GC Table 6 - Secondary'!CXI22</f>
        <v>0</v>
      </c>
      <c r="CXR12" s="2854">
        <f>'GC Table 5 - Worker Training'!CXI20</f>
        <v>0</v>
      </c>
      <c r="CXS12" s="2854">
        <f>'GC Table 4 - Tertiary'!CXH17</f>
        <v>0</v>
      </c>
      <c r="CXT12" s="2859">
        <f>SUM(CXP12:CXS12)</f>
        <v>0</v>
      </c>
      <c r="CXU12" s="2852">
        <v>2014</v>
      </c>
      <c r="CXV12" s="2853">
        <f>'GC Table 8 - Primary'!CXY8</f>
        <v>0</v>
      </c>
      <c r="CXW12" s="2854">
        <f>'GC Table 6 - Secondary'!CXY8</f>
        <v>0</v>
      </c>
      <c r="CXX12" s="2854">
        <f>'GC Table 5 - Worker Training'!CXY8</f>
        <v>0</v>
      </c>
      <c r="CXY12" s="2854">
        <f>'GC Table 4 - Tertiary'!CXX8</f>
        <v>0</v>
      </c>
      <c r="CXZ12" s="2855">
        <f>SUM(CXV12:CXY12)</f>
        <v>0</v>
      </c>
      <c r="CYA12" s="2856">
        <f>'GC Table 8 - Primary'!CXY12</f>
        <v>0</v>
      </c>
      <c r="CYB12" s="2854">
        <f>'GC Table 6 - Secondary'!CXY14</f>
        <v>0</v>
      </c>
      <c r="CYC12" s="2857">
        <f>'GC Table 5 - Worker Training'!CXY12</f>
        <v>0</v>
      </c>
      <c r="CYD12" s="2854">
        <f>'GC Table 4 - Tertiary'!CXX9</f>
        <v>0</v>
      </c>
      <c r="CYE12" s="2858">
        <f>SUM(CYA12:CYD12)</f>
        <v>0</v>
      </c>
      <c r="CYF12" s="2853">
        <f>'GC Table 8 - Primary'!CXY20</f>
        <v>0</v>
      </c>
      <c r="CYG12" s="2854">
        <f>'GC Table 6 - Secondary'!CXY22</f>
        <v>0</v>
      </c>
      <c r="CYH12" s="2854">
        <f>'GC Table 5 - Worker Training'!CXY20</f>
        <v>0</v>
      </c>
      <c r="CYI12" s="2854">
        <f>'GC Table 4 - Tertiary'!CXX17</f>
        <v>0</v>
      </c>
      <c r="CYJ12" s="2859">
        <f>SUM(CYF12:CYI12)</f>
        <v>0</v>
      </c>
      <c r="CYK12" s="2852">
        <v>2014</v>
      </c>
      <c r="CYL12" s="2853">
        <f>'GC Table 8 - Primary'!CYO8</f>
        <v>0</v>
      </c>
      <c r="CYM12" s="2854">
        <f>'GC Table 6 - Secondary'!CYO8</f>
        <v>0</v>
      </c>
      <c r="CYN12" s="2854">
        <f>'GC Table 5 - Worker Training'!CYO8</f>
        <v>0</v>
      </c>
      <c r="CYO12" s="2854">
        <f>'GC Table 4 - Tertiary'!CYN8</f>
        <v>0</v>
      </c>
      <c r="CYP12" s="2855">
        <f>SUM(CYL12:CYO12)</f>
        <v>0</v>
      </c>
      <c r="CYQ12" s="2856">
        <f>'GC Table 8 - Primary'!CYO12</f>
        <v>0</v>
      </c>
      <c r="CYR12" s="2854">
        <f>'GC Table 6 - Secondary'!CYO14</f>
        <v>0</v>
      </c>
      <c r="CYS12" s="2857">
        <f>'GC Table 5 - Worker Training'!CYO12</f>
        <v>0</v>
      </c>
      <c r="CYT12" s="2854">
        <f>'GC Table 4 - Tertiary'!CYN9</f>
        <v>0</v>
      </c>
      <c r="CYU12" s="2858">
        <f>SUM(CYQ12:CYT12)</f>
        <v>0</v>
      </c>
      <c r="CYV12" s="2853">
        <f>'GC Table 8 - Primary'!CYO20</f>
        <v>0</v>
      </c>
      <c r="CYW12" s="2854">
        <f>'GC Table 6 - Secondary'!CYO22</f>
        <v>0</v>
      </c>
      <c r="CYX12" s="2854">
        <f>'GC Table 5 - Worker Training'!CYO20</f>
        <v>0</v>
      </c>
      <c r="CYY12" s="2854">
        <f>'GC Table 4 - Tertiary'!CYN17</f>
        <v>0</v>
      </c>
      <c r="CYZ12" s="2859">
        <f>SUM(CYV12:CYY12)</f>
        <v>0</v>
      </c>
      <c r="CZA12" s="2852">
        <v>2014</v>
      </c>
      <c r="CZB12" s="2853">
        <f>'GC Table 8 - Primary'!CZE8</f>
        <v>0</v>
      </c>
      <c r="CZC12" s="2854">
        <f>'GC Table 6 - Secondary'!CZE8</f>
        <v>0</v>
      </c>
      <c r="CZD12" s="2854">
        <f>'GC Table 5 - Worker Training'!CZE8</f>
        <v>0</v>
      </c>
      <c r="CZE12" s="2854">
        <f>'GC Table 4 - Tertiary'!CZD8</f>
        <v>0</v>
      </c>
      <c r="CZF12" s="2855">
        <f>SUM(CZB12:CZE12)</f>
        <v>0</v>
      </c>
      <c r="CZG12" s="2856">
        <f>'GC Table 8 - Primary'!CZE12</f>
        <v>0</v>
      </c>
      <c r="CZH12" s="2854">
        <f>'GC Table 6 - Secondary'!CZE14</f>
        <v>0</v>
      </c>
      <c r="CZI12" s="2857">
        <f>'GC Table 5 - Worker Training'!CZE12</f>
        <v>0</v>
      </c>
      <c r="CZJ12" s="2854">
        <f>'GC Table 4 - Tertiary'!CZD9</f>
        <v>0</v>
      </c>
      <c r="CZK12" s="2858">
        <f>SUM(CZG12:CZJ12)</f>
        <v>0</v>
      </c>
      <c r="CZL12" s="2853">
        <f>'GC Table 8 - Primary'!CZE20</f>
        <v>0</v>
      </c>
      <c r="CZM12" s="2854">
        <f>'GC Table 6 - Secondary'!CZE22</f>
        <v>0</v>
      </c>
      <c r="CZN12" s="2854">
        <f>'GC Table 5 - Worker Training'!CZE20</f>
        <v>0</v>
      </c>
      <c r="CZO12" s="2854">
        <f>'GC Table 4 - Tertiary'!CZD17</f>
        <v>0</v>
      </c>
      <c r="CZP12" s="2859">
        <f>SUM(CZL12:CZO12)</f>
        <v>0</v>
      </c>
      <c r="CZQ12" s="2852">
        <v>2014</v>
      </c>
      <c r="CZR12" s="2853">
        <f>'GC Table 8 - Primary'!CZU8</f>
        <v>0</v>
      </c>
      <c r="CZS12" s="2854">
        <f>'GC Table 6 - Secondary'!CZU8</f>
        <v>0</v>
      </c>
      <c r="CZT12" s="2854">
        <f>'GC Table 5 - Worker Training'!CZU8</f>
        <v>0</v>
      </c>
      <c r="CZU12" s="2854">
        <f>'GC Table 4 - Tertiary'!CZT8</f>
        <v>0</v>
      </c>
      <c r="CZV12" s="2855">
        <f>SUM(CZR12:CZU12)</f>
        <v>0</v>
      </c>
      <c r="CZW12" s="2856">
        <f>'GC Table 8 - Primary'!CZU12</f>
        <v>0</v>
      </c>
      <c r="CZX12" s="2854">
        <f>'GC Table 6 - Secondary'!CZU14</f>
        <v>0</v>
      </c>
      <c r="CZY12" s="2857">
        <f>'GC Table 5 - Worker Training'!CZU12</f>
        <v>0</v>
      </c>
      <c r="CZZ12" s="2854">
        <f>'GC Table 4 - Tertiary'!CZT9</f>
        <v>0</v>
      </c>
      <c r="DAA12" s="2858">
        <f>SUM(CZW12:CZZ12)</f>
        <v>0</v>
      </c>
      <c r="DAB12" s="2853">
        <f>'GC Table 8 - Primary'!CZU20</f>
        <v>0</v>
      </c>
      <c r="DAC12" s="2854">
        <f>'GC Table 6 - Secondary'!CZU22</f>
        <v>0</v>
      </c>
      <c r="DAD12" s="2854">
        <f>'GC Table 5 - Worker Training'!CZU20</f>
        <v>0</v>
      </c>
      <c r="DAE12" s="2854">
        <f>'GC Table 4 - Tertiary'!CZT17</f>
        <v>0</v>
      </c>
      <c r="DAF12" s="2859">
        <f>SUM(DAB12:DAE12)</f>
        <v>0</v>
      </c>
      <c r="DAG12" s="2852">
        <v>2014</v>
      </c>
      <c r="DAH12" s="2853">
        <f>'GC Table 8 - Primary'!DAK8</f>
        <v>0</v>
      </c>
      <c r="DAI12" s="2854">
        <f>'GC Table 6 - Secondary'!DAK8</f>
        <v>0</v>
      </c>
      <c r="DAJ12" s="2854">
        <f>'GC Table 5 - Worker Training'!DAK8</f>
        <v>0</v>
      </c>
      <c r="DAK12" s="2854">
        <f>'GC Table 4 - Tertiary'!DAJ8</f>
        <v>0</v>
      </c>
      <c r="DAL12" s="2855">
        <f>SUM(DAH12:DAK12)</f>
        <v>0</v>
      </c>
      <c r="DAM12" s="2856">
        <f>'GC Table 8 - Primary'!DAK12</f>
        <v>0</v>
      </c>
      <c r="DAN12" s="2854">
        <f>'GC Table 6 - Secondary'!DAK14</f>
        <v>0</v>
      </c>
      <c r="DAO12" s="2857">
        <f>'GC Table 5 - Worker Training'!DAK12</f>
        <v>0</v>
      </c>
      <c r="DAP12" s="2854">
        <f>'GC Table 4 - Tertiary'!DAJ9</f>
        <v>0</v>
      </c>
      <c r="DAQ12" s="2858">
        <f>SUM(DAM12:DAP12)</f>
        <v>0</v>
      </c>
      <c r="DAR12" s="2853">
        <f>'GC Table 8 - Primary'!DAK20</f>
        <v>0</v>
      </c>
      <c r="DAS12" s="2854">
        <f>'GC Table 6 - Secondary'!DAK22</f>
        <v>0</v>
      </c>
      <c r="DAT12" s="2854">
        <f>'GC Table 5 - Worker Training'!DAK20</f>
        <v>0</v>
      </c>
      <c r="DAU12" s="2854">
        <f>'GC Table 4 - Tertiary'!DAJ17</f>
        <v>0</v>
      </c>
      <c r="DAV12" s="2859">
        <f>SUM(DAR12:DAU12)</f>
        <v>0</v>
      </c>
      <c r="DAW12" s="2852">
        <v>2014</v>
      </c>
      <c r="DAX12" s="2853">
        <f>'GC Table 8 - Primary'!DBA8</f>
        <v>0</v>
      </c>
      <c r="DAY12" s="2854">
        <f>'GC Table 6 - Secondary'!DBA8</f>
        <v>0</v>
      </c>
      <c r="DAZ12" s="2854">
        <f>'GC Table 5 - Worker Training'!DBA8</f>
        <v>0</v>
      </c>
      <c r="DBA12" s="2854">
        <f>'GC Table 4 - Tertiary'!DAZ8</f>
        <v>0</v>
      </c>
      <c r="DBB12" s="2855">
        <f>SUM(DAX12:DBA12)</f>
        <v>0</v>
      </c>
      <c r="DBC12" s="2856">
        <f>'GC Table 8 - Primary'!DBA12</f>
        <v>0</v>
      </c>
      <c r="DBD12" s="2854">
        <f>'GC Table 6 - Secondary'!DBA14</f>
        <v>0</v>
      </c>
      <c r="DBE12" s="2857">
        <f>'GC Table 5 - Worker Training'!DBA12</f>
        <v>0</v>
      </c>
      <c r="DBF12" s="2854">
        <f>'GC Table 4 - Tertiary'!DAZ9</f>
        <v>0</v>
      </c>
      <c r="DBG12" s="2858">
        <f>SUM(DBC12:DBF12)</f>
        <v>0</v>
      </c>
      <c r="DBH12" s="2853">
        <f>'GC Table 8 - Primary'!DBA20</f>
        <v>0</v>
      </c>
      <c r="DBI12" s="2854">
        <f>'GC Table 6 - Secondary'!DBA22</f>
        <v>0</v>
      </c>
      <c r="DBJ12" s="2854">
        <f>'GC Table 5 - Worker Training'!DBA20</f>
        <v>0</v>
      </c>
      <c r="DBK12" s="2854">
        <f>'GC Table 4 - Tertiary'!DAZ17</f>
        <v>0</v>
      </c>
      <c r="DBL12" s="2859">
        <f>SUM(DBH12:DBK12)</f>
        <v>0</v>
      </c>
      <c r="DBM12" s="2852">
        <v>2014</v>
      </c>
      <c r="DBN12" s="2853">
        <f>'GC Table 8 - Primary'!DBQ8</f>
        <v>0</v>
      </c>
      <c r="DBO12" s="2854">
        <f>'GC Table 6 - Secondary'!DBQ8</f>
        <v>0</v>
      </c>
      <c r="DBP12" s="2854">
        <f>'GC Table 5 - Worker Training'!DBQ8</f>
        <v>0</v>
      </c>
      <c r="DBQ12" s="2854">
        <f>'GC Table 4 - Tertiary'!DBP8</f>
        <v>0</v>
      </c>
      <c r="DBR12" s="2855">
        <f>SUM(DBN12:DBQ12)</f>
        <v>0</v>
      </c>
      <c r="DBS12" s="2856">
        <f>'GC Table 8 - Primary'!DBQ12</f>
        <v>0</v>
      </c>
      <c r="DBT12" s="2854">
        <f>'GC Table 6 - Secondary'!DBQ14</f>
        <v>0</v>
      </c>
      <c r="DBU12" s="2857">
        <f>'GC Table 5 - Worker Training'!DBQ12</f>
        <v>0</v>
      </c>
      <c r="DBV12" s="2854">
        <f>'GC Table 4 - Tertiary'!DBP9</f>
        <v>0</v>
      </c>
      <c r="DBW12" s="2858">
        <f>SUM(DBS12:DBV12)</f>
        <v>0</v>
      </c>
      <c r="DBX12" s="2853">
        <f>'GC Table 8 - Primary'!DBQ20</f>
        <v>0</v>
      </c>
      <c r="DBY12" s="2854">
        <f>'GC Table 6 - Secondary'!DBQ22</f>
        <v>0</v>
      </c>
      <c r="DBZ12" s="2854">
        <f>'GC Table 5 - Worker Training'!DBQ20</f>
        <v>0</v>
      </c>
      <c r="DCA12" s="2854">
        <f>'GC Table 4 - Tertiary'!DBP17</f>
        <v>0</v>
      </c>
      <c r="DCB12" s="2859">
        <f>SUM(DBX12:DCA12)</f>
        <v>0</v>
      </c>
      <c r="DCC12" s="2852">
        <v>2014</v>
      </c>
      <c r="DCD12" s="2853">
        <f>'GC Table 8 - Primary'!DCG8</f>
        <v>0</v>
      </c>
      <c r="DCE12" s="2854">
        <f>'GC Table 6 - Secondary'!DCG8</f>
        <v>0</v>
      </c>
      <c r="DCF12" s="2854">
        <f>'GC Table 5 - Worker Training'!DCG8</f>
        <v>0</v>
      </c>
      <c r="DCG12" s="2854">
        <f>'GC Table 4 - Tertiary'!DCF8</f>
        <v>0</v>
      </c>
      <c r="DCH12" s="2855">
        <f>SUM(DCD12:DCG12)</f>
        <v>0</v>
      </c>
      <c r="DCI12" s="2856">
        <f>'GC Table 8 - Primary'!DCG12</f>
        <v>0</v>
      </c>
      <c r="DCJ12" s="2854">
        <f>'GC Table 6 - Secondary'!DCG14</f>
        <v>0</v>
      </c>
      <c r="DCK12" s="2857">
        <f>'GC Table 5 - Worker Training'!DCG12</f>
        <v>0</v>
      </c>
      <c r="DCL12" s="2854">
        <f>'GC Table 4 - Tertiary'!DCF9</f>
        <v>0</v>
      </c>
      <c r="DCM12" s="2858">
        <f>SUM(DCI12:DCL12)</f>
        <v>0</v>
      </c>
      <c r="DCN12" s="2853">
        <f>'GC Table 8 - Primary'!DCG20</f>
        <v>0</v>
      </c>
      <c r="DCO12" s="2854">
        <f>'GC Table 6 - Secondary'!DCG22</f>
        <v>0</v>
      </c>
      <c r="DCP12" s="2854">
        <f>'GC Table 5 - Worker Training'!DCG20</f>
        <v>0</v>
      </c>
      <c r="DCQ12" s="2854">
        <f>'GC Table 4 - Tertiary'!DCF17</f>
        <v>0</v>
      </c>
      <c r="DCR12" s="2859">
        <f>SUM(DCN12:DCQ12)</f>
        <v>0</v>
      </c>
      <c r="DCS12" s="2852">
        <v>2014</v>
      </c>
      <c r="DCT12" s="2853">
        <f>'GC Table 8 - Primary'!DCW8</f>
        <v>0</v>
      </c>
      <c r="DCU12" s="2854">
        <f>'GC Table 6 - Secondary'!DCW8</f>
        <v>0</v>
      </c>
      <c r="DCV12" s="2854">
        <f>'GC Table 5 - Worker Training'!DCW8</f>
        <v>0</v>
      </c>
      <c r="DCW12" s="2854">
        <f>'GC Table 4 - Tertiary'!DCV8</f>
        <v>0</v>
      </c>
      <c r="DCX12" s="2855">
        <f>SUM(DCT12:DCW12)</f>
        <v>0</v>
      </c>
      <c r="DCY12" s="2856">
        <f>'GC Table 8 - Primary'!DCW12</f>
        <v>0</v>
      </c>
      <c r="DCZ12" s="2854">
        <f>'GC Table 6 - Secondary'!DCW14</f>
        <v>0</v>
      </c>
      <c r="DDA12" s="2857">
        <f>'GC Table 5 - Worker Training'!DCW12</f>
        <v>0</v>
      </c>
      <c r="DDB12" s="2854">
        <f>'GC Table 4 - Tertiary'!DCV9</f>
        <v>0</v>
      </c>
      <c r="DDC12" s="2858">
        <f>SUM(DCY12:DDB12)</f>
        <v>0</v>
      </c>
      <c r="DDD12" s="2853">
        <f>'GC Table 8 - Primary'!DCW20</f>
        <v>0</v>
      </c>
      <c r="DDE12" s="2854">
        <f>'GC Table 6 - Secondary'!DCW22</f>
        <v>0</v>
      </c>
      <c r="DDF12" s="2854">
        <f>'GC Table 5 - Worker Training'!DCW20</f>
        <v>0</v>
      </c>
      <c r="DDG12" s="2854">
        <f>'GC Table 4 - Tertiary'!DCV17</f>
        <v>0</v>
      </c>
      <c r="DDH12" s="2859">
        <f>SUM(DDD12:DDG12)</f>
        <v>0</v>
      </c>
      <c r="DDI12" s="2852">
        <v>2014</v>
      </c>
      <c r="DDJ12" s="2853">
        <f>'GC Table 8 - Primary'!DDM8</f>
        <v>0</v>
      </c>
      <c r="DDK12" s="2854">
        <f>'GC Table 6 - Secondary'!DDM8</f>
        <v>0</v>
      </c>
      <c r="DDL12" s="2854">
        <f>'GC Table 5 - Worker Training'!DDM8</f>
        <v>0</v>
      </c>
      <c r="DDM12" s="2854">
        <f>'GC Table 4 - Tertiary'!DDL8</f>
        <v>0</v>
      </c>
      <c r="DDN12" s="2855">
        <f>SUM(DDJ12:DDM12)</f>
        <v>0</v>
      </c>
      <c r="DDO12" s="2856">
        <f>'GC Table 8 - Primary'!DDM12</f>
        <v>0</v>
      </c>
      <c r="DDP12" s="2854">
        <f>'GC Table 6 - Secondary'!DDM14</f>
        <v>0</v>
      </c>
      <c r="DDQ12" s="2857">
        <f>'GC Table 5 - Worker Training'!DDM12</f>
        <v>0</v>
      </c>
      <c r="DDR12" s="2854">
        <f>'GC Table 4 - Tertiary'!DDL9</f>
        <v>0</v>
      </c>
      <c r="DDS12" s="2858">
        <f>SUM(DDO12:DDR12)</f>
        <v>0</v>
      </c>
      <c r="DDT12" s="2853">
        <f>'GC Table 8 - Primary'!DDM20</f>
        <v>0</v>
      </c>
      <c r="DDU12" s="2854">
        <f>'GC Table 6 - Secondary'!DDM22</f>
        <v>0</v>
      </c>
      <c r="DDV12" s="2854">
        <f>'GC Table 5 - Worker Training'!DDM20</f>
        <v>0</v>
      </c>
      <c r="DDW12" s="2854">
        <f>'GC Table 4 - Tertiary'!DDL17</f>
        <v>0</v>
      </c>
      <c r="DDX12" s="2859">
        <f>SUM(DDT12:DDW12)</f>
        <v>0</v>
      </c>
      <c r="DDY12" s="2852">
        <v>2014</v>
      </c>
      <c r="DDZ12" s="2853">
        <f>'GC Table 8 - Primary'!DEC8</f>
        <v>0</v>
      </c>
      <c r="DEA12" s="2854">
        <f>'GC Table 6 - Secondary'!DEC8</f>
        <v>0</v>
      </c>
      <c r="DEB12" s="2854">
        <f>'GC Table 5 - Worker Training'!DEC8</f>
        <v>0</v>
      </c>
      <c r="DEC12" s="2854">
        <f>'GC Table 4 - Tertiary'!DEB8</f>
        <v>0</v>
      </c>
      <c r="DED12" s="2855">
        <f>SUM(DDZ12:DEC12)</f>
        <v>0</v>
      </c>
      <c r="DEE12" s="2856">
        <f>'GC Table 8 - Primary'!DEC12</f>
        <v>0</v>
      </c>
      <c r="DEF12" s="2854">
        <f>'GC Table 6 - Secondary'!DEC14</f>
        <v>0</v>
      </c>
      <c r="DEG12" s="2857">
        <f>'GC Table 5 - Worker Training'!DEC12</f>
        <v>0</v>
      </c>
      <c r="DEH12" s="2854">
        <f>'GC Table 4 - Tertiary'!DEB9</f>
        <v>0</v>
      </c>
      <c r="DEI12" s="2858">
        <f>SUM(DEE12:DEH12)</f>
        <v>0</v>
      </c>
      <c r="DEJ12" s="2853">
        <f>'GC Table 8 - Primary'!DEC20</f>
        <v>0</v>
      </c>
      <c r="DEK12" s="2854">
        <f>'GC Table 6 - Secondary'!DEC22</f>
        <v>0</v>
      </c>
      <c r="DEL12" s="2854">
        <f>'GC Table 5 - Worker Training'!DEC20</f>
        <v>0</v>
      </c>
      <c r="DEM12" s="2854">
        <f>'GC Table 4 - Tertiary'!DEB17</f>
        <v>0</v>
      </c>
      <c r="DEN12" s="2859">
        <f>SUM(DEJ12:DEM12)</f>
        <v>0</v>
      </c>
      <c r="DEO12" s="2852">
        <v>2014</v>
      </c>
      <c r="DEP12" s="2853">
        <f>'GC Table 8 - Primary'!DES8</f>
        <v>0</v>
      </c>
      <c r="DEQ12" s="2854">
        <f>'GC Table 6 - Secondary'!DES8</f>
        <v>0</v>
      </c>
      <c r="DER12" s="2854">
        <f>'GC Table 5 - Worker Training'!DES8</f>
        <v>0</v>
      </c>
      <c r="DES12" s="2854">
        <f>'GC Table 4 - Tertiary'!DER8</f>
        <v>0</v>
      </c>
      <c r="DET12" s="2855">
        <f>SUM(DEP12:DES12)</f>
        <v>0</v>
      </c>
      <c r="DEU12" s="2856">
        <f>'GC Table 8 - Primary'!DES12</f>
        <v>0</v>
      </c>
      <c r="DEV12" s="2854">
        <f>'GC Table 6 - Secondary'!DES14</f>
        <v>0</v>
      </c>
      <c r="DEW12" s="2857">
        <f>'GC Table 5 - Worker Training'!DES12</f>
        <v>0</v>
      </c>
      <c r="DEX12" s="2854">
        <f>'GC Table 4 - Tertiary'!DER9</f>
        <v>0</v>
      </c>
      <c r="DEY12" s="2858">
        <f>SUM(DEU12:DEX12)</f>
        <v>0</v>
      </c>
      <c r="DEZ12" s="2853">
        <f>'GC Table 8 - Primary'!DES20</f>
        <v>0</v>
      </c>
      <c r="DFA12" s="2854">
        <f>'GC Table 6 - Secondary'!DES22</f>
        <v>0</v>
      </c>
      <c r="DFB12" s="2854">
        <f>'GC Table 5 - Worker Training'!DES20</f>
        <v>0</v>
      </c>
      <c r="DFC12" s="2854">
        <f>'GC Table 4 - Tertiary'!DER17</f>
        <v>0</v>
      </c>
      <c r="DFD12" s="2859">
        <f>SUM(DEZ12:DFC12)</f>
        <v>0</v>
      </c>
      <c r="DFE12" s="2852">
        <v>2014</v>
      </c>
      <c r="DFF12" s="2853">
        <f>'GC Table 8 - Primary'!DFI8</f>
        <v>0</v>
      </c>
      <c r="DFG12" s="2854">
        <f>'GC Table 6 - Secondary'!DFI8</f>
        <v>0</v>
      </c>
      <c r="DFH12" s="2854">
        <f>'GC Table 5 - Worker Training'!DFI8</f>
        <v>0</v>
      </c>
      <c r="DFI12" s="2854">
        <f>'GC Table 4 - Tertiary'!DFH8</f>
        <v>0</v>
      </c>
      <c r="DFJ12" s="2855">
        <f>SUM(DFF12:DFI12)</f>
        <v>0</v>
      </c>
      <c r="DFK12" s="2856">
        <f>'GC Table 8 - Primary'!DFI12</f>
        <v>0</v>
      </c>
      <c r="DFL12" s="2854">
        <f>'GC Table 6 - Secondary'!DFI14</f>
        <v>0</v>
      </c>
      <c r="DFM12" s="2857">
        <f>'GC Table 5 - Worker Training'!DFI12</f>
        <v>0</v>
      </c>
      <c r="DFN12" s="2854">
        <f>'GC Table 4 - Tertiary'!DFH9</f>
        <v>0</v>
      </c>
      <c r="DFO12" s="2858">
        <f>SUM(DFK12:DFN12)</f>
        <v>0</v>
      </c>
      <c r="DFP12" s="2853">
        <f>'GC Table 8 - Primary'!DFI20</f>
        <v>0</v>
      </c>
      <c r="DFQ12" s="2854">
        <f>'GC Table 6 - Secondary'!DFI22</f>
        <v>0</v>
      </c>
      <c r="DFR12" s="2854">
        <f>'GC Table 5 - Worker Training'!DFI20</f>
        <v>0</v>
      </c>
      <c r="DFS12" s="2854">
        <f>'GC Table 4 - Tertiary'!DFH17</f>
        <v>0</v>
      </c>
      <c r="DFT12" s="2859">
        <f>SUM(DFP12:DFS12)</f>
        <v>0</v>
      </c>
      <c r="DFU12" s="2852">
        <v>2014</v>
      </c>
      <c r="DFV12" s="2853">
        <f>'GC Table 8 - Primary'!DFY8</f>
        <v>0</v>
      </c>
      <c r="DFW12" s="2854">
        <f>'GC Table 6 - Secondary'!DFY8</f>
        <v>0</v>
      </c>
      <c r="DFX12" s="2854">
        <f>'GC Table 5 - Worker Training'!DFY8</f>
        <v>0</v>
      </c>
      <c r="DFY12" s="2854">
        <f>'GC Table 4 - Tertiary'!DFX8</f>
        <v>0</v>
      </c>
      <c r="DFZ12" s="2855">
        <f>SUM(DFV12:DFY12)</f>
        <v>0</v>
      </c>
      <c r="DGA12" s="2856">
        <f>'GC Table 8 - Primary'!DFY12</f>
        <v>0</v>
      </c>
      <c r="DGB12" s="2854">
        <f>'GC Table 6 - Secondary'!DFY14</f>
        <v>0</v>
      </c>
      <c r="DGC12" s="2857">
        <f>'GC Table 5 - Worker Training'!DFY12</f>
        <v>0</v>
      </c>
      <c r="DGD12" s="2854">
        <f>'GC Table 4 - Tertiary'!DFX9</f>
        <v>0</v>
      </c>
      <c r="DGE12" s="2858">
        <f>SUM(DGA12:DGD12)</f>
        <v>0</v>
      </c>
      <c r="DGF12" s="2853">
        <f>'GC Table 8 - Primary'!DFY20</f>
        <v>0</v>
      </c>
      <c r="DGG12" s="2854">
        <f>'GC Table 6 - Secondary'!DFY22</f>
        <v>0</v>
      </c>
      <c r="DGH12" s="2854">
        <f>'GC Table 5 - Worker Training'!DFY20</f>
        <v>0</v>
      </c>
      <c r="DGI12" s="2854">
        <f>'GC Table 4 - Tertiary'!DFX17</f>
        <v>0</v>
      </c>
      <c r="DGJ12" s="2859">
        <f>SUM(DGF12:DGI12)</f>
        <v>0</v>
      </c>
      <c r="DGK12" s="2852">
        <v>2014</v>
      </c>
      <c r="DGL12" s="2853">
        <f>'GC Table 8 - Primary'!DGO8</f>
        <v>0</v>
      </c>
      <c r="DGM12" s="2854">
        <f>'GC Table 6 - Secondary'!DGO8</f>
        <v>0</v>
      </c>
      <c r="DGN12" s="2854">
        <f>'GC Table 5 - Worker Training'!DGO8</f>
        <v>0</v>
      </c>
      <c r="DGO12" s="2854">
        <f>'GC Table 4 - Tertiary'!DGN8</f>
        <v>0</v>
      </c>
      <c r="DGP12" s="2855">
        <f>SUM(DGL12:DGO12)</f>
        <v>0</v>
      </c>
      <c r="DGQ12" s="2856">
        <f>'GC Table 8 - Primary'!DGO12</f>
        <v>0</v>
      </c>
      <c r="DGR12" s="2854">
        <f>'GC Table 6 - Secondary'!DGO14</f>
        <v>0</v>
      </c>
      <c r="DGS12" s="2857">
        <f>'GC Table 5 - Worker Training'!DGO12</f>
        <v>0</v>
      </c>
      <c r="DGT12" s="2854">
        <f>'GC Table 4 - Tertiary'!DGN9</f>
        <v>0</v>
      </c>
      <c r="DGU12" s="2858">
        <f>SUM(DGQ12:DGT12)</f>
        <v>0</v>
      </c>
      <c r="DGV12" s="2853">
        <f>'GC Table 8 - Primary'!DGO20</f>
        <v>0</v>
      </c>
      <c r="DGW12" s="2854">
        <f>'GC Table 6 - Secondary'!DGO22</f>
        <v>0</v>
      </c>
      <c r="DGX12" s="2854">
        <f>'GC Table 5 - Worker Training'!DGO20</f>
        <v>0</v>
      </c>
      <c r="DGY12" s="2854">
        <f>'GC Table 4 - Tertiary'!DGN17</f>
        <v>0</v>
      </c>
      <c r="DGZ12" s="2859">
        <f>SUM(DGV12:DGY12)</f>
        <v>0</v>
      </c>
      <c r="DHA12" s="2852">
        <v>2014</v>
      </c>
      <c r="DHB12" s="2853">
        <f>'GC Table 8 - Primary'!DHE8</f>
        <v>0</v>
      </c>
      <c r="DHC12" s="2854">
        <f>'GC Table 6 - Secondary'!DHE8</f>
        <v>0</v>
      </c>
      <c r="DHD12" s="2854">
        <f>'GC Table 5 - Worker Training'!DHE8</f>
        <v>0</v>
      </c>
      <c r="DHE12" s="2854">
        <f>'GC Table 4 - Tertiary'!DHD8</f>
        <v>0</v>
      </c>
      <c r="DHF12" s="2855">
        <f>SUM(DHB12:DHE12)</f>
        <v>0</v>
      </c>
      <c r="DHG12" s="2856">
        <f>'GC Table 8 - Primary'!DHE12</f>
        <v>0</v>
      </c>
      <c r="DHH12" s="2854">
        <f>'GC Table 6 - Secondary'!DHE14</f>
        <v>0</v>
      </c>
      <c r="DHI12" s="2857">
        <f>'GC Table 5 - Worker Training'!DHE12</f>
        <v>0</v>
      </c>
      <c r="DHJ12" s="2854">
        <f>'GC Table 4 - Tertiary'!DHD9</f>
        <v>0</v>
      </c>
      <c r="DHK12" s="2858">
        <f>SUM(DHG12:DHJ12)</f>
        <v>0</v>
      </c>
      <c r="DHL12" s="2853">
        <f>'GC Table 8 - Primary'!DHE20</f>
        <v>0</v>
      </c>
      <c r="DHM12" s="2854">
        <f>'GC Table 6 - Secondary'!DHE22</f>
        <v>0</v>
      </c>
      <c r="DHN12" s="2854">
        <f>'GC Table 5 - Worker Training'!DHE20</f>
        <v>0</v>
      </c>
      <c r="DHO12" s="2854">
        <f>'GC Table 4 - Tertiary'!DHD17</f>
        <v>0</v>
      </c>
      <c r="DHP12" s="2859">
        <f>SUM(DHL12:DHO12)</f>
        <v>0</v>
      </c>
      <c r="DHQ12" s="2852">
        <v>2014</v>
      </c>
      <c r="DHR12" s="2853">
        <f>'GC Table 8 - Primary'!DHU8</f>
        <v>0</v>
      </c>
      <c r="DHS12" s="2854">
        <f>'GC Table 6 - Secondary'!DHU8</f>
        <v>0</v>
      </c>
      <c r="DHT12" s="2854">
        <f>'GC Table 5 - Worker Training'!DHU8</f>
        <v>0</v>
      </c>
      <c r="DHU12" s="2854">
        <f>'GC Table 4 - Tertiary'!DHT8</f>
        <v>0</v>
      </c>
      <c r="DHV12" s="2855">
        <f>SUM(DHR12:DHU12)</f>
        <v>0</v>
      </c>
      <c r="DHW12" s="2856">
        <f>'GC Table 8 - Primary'!DHU12</f>
        <v>0</v>
      </c>
      <c r="DHX12" s="2854">
        <f>'GC Table 6 - Secondary'!DHU14</f>
        <v>0</v>
      </c>
      <c r="DHY12" s="2857">
        <f>'GC Table 5 - Worker Training'!DHU12</f>
        <v>0</v>
      </c>
      <c r="DHZ12" s="2854">
        <f>'GC Table 4 - Tertiary'!DHT9</f>
        <v>0</v>
      </c>
      <c r="DIA12" s="2858">
        <f>SUM(DHW12:DHZ12)</f>
        <v>0</v>
      </c>
      <c r="DIB12" s="2853">
        <f>'GC Table 8 - Primary'!DHU20</f>
        <v>0</v>
      </c>
      <c r="DIC12" s="2854">
        <f>'GC Table 6 - Secondary'!DHU22</f>
        <v>0</v>
      </c>
      <c r="DID12" s="2854">
        <f>'GC Table 5 - Worker Training'!DHU20</f>
        <v>0</v>
      </c>
      <c r="DIE12" s="2854">
        <f>'GC Table 4 - Tertiary'!DHT17</f>
        <v>0</v>
      </c>
      <c r="DIF12" s="2859">
        <f>SUM(DIB12:DIE12)</f>
        <v>0</v>
      </c>
      <c r="DIG12" s="2852">
        <v>2014</v>
      </c>
      <c r="DIH12" s="2853">
        <f>'GC Table 8 - Primary'!DIK8</f>
        <v>0</v>
      </c>
      <c r="DII12" s="2854">
        <f>'GC Table 6 - Secondary'!DIK8</f>
        <v>0</v>
      </c>
      <c r="DIJ12" s="2854">
        <f>'GC Table 5 - Worker Training'!DIK8</f>
        <v>0</v>
      </c>
      <c r="DIK12" s="2854">
        <f>'GC Table 4 - Tertiary'!DIJ8</f>
        <v>0</v>
      </c>
      <c r="DIL12" s="2855">
        <f>SUM(DIH12:DIK12)</f>
        <v>0</v>
      </c>
      <c r="DIM12" s="2856">
        <f>'GC Table 8 - Primary'!DIK12</f>
        <v>0</v>
      </c>
      <c r="DIN12" s="2854">
        <f>'GC Table 6 - Secondary'!DIK14</f>
        <v>0</v>
      </c>
      <c r="DIO12" s="2857">
        <f>'GC Table 5 - Worker Training'!DIK12</f>
        <v>0</v>
      </c>
      <c r="DIP12" s="2854">
        <f>'GC Table 4 - Tertiary'!DIJ9</f>
        <v>0</v>
      </c>
      <c r="DIQ12" s="2858">
        <f>SUM(DIM12:DIP12)</f>
        <v>0</v>
      </c>
      <c r="DIR12" s="2853">
        <f>'GC Table 8 - Primary'!DIK20</f>
        <v>0</v>
      </c>
      <c r="DIS12" s="2854">
        <f>'GC Table 6 - Secondary'!DIK22</f>
        <v>0</v>
      </c>
      <c r="DIT12" s="2854">
        <f>'GC Table 5 - Worker Training'!DIK20</f>
        <v>0</v>
      </c>
      <c r="DIU12" s="2854">
        <f>'GC Table 4 - Tertiary'!DIJ17</f>
        <v>0</v>
      </c>
      <c r="DIV12" s="2859">
        <f>SUM(DIR12:DIU12)</f>
        <v>0</v>
      </c>
      <c r="DIW12" s="2852">
        <v>2014</v>
      </c>
      <c r="DIX12" s="2853">
        <f>'GC Table 8 - Primary'!DJA8</f>
        <v>0</v>
      </c>
      <c r="DIY12" s="2854">
        <f>'GC Table 6 - Secondary'!DJA8</f>
        <v>0</v>
      </c>
      <c r="DIZ12" s="2854">
        <f>'GC Table 5 - Worker Training'!DJA8</f>
        <v>0</v>
      </c>
      <c r="DJA12" s="2854">
        <f>'GC Table 4 - Tertiary'!DIZ8</f>
        <v>0</v>
      </c>
      <c r="DJB12" s="2855">
        <f>SUM(DIX12:DJA12)</f>
        <v>0</v>
      </c>
      <c r="DJC12" s="2856">
        <f>'GC Table 8 - Primary'!DJA12</f>
        <v>0</v>
      </c>
      <c r="DJD12" s="2854">
        <f>'GC Table 6 - Secondary'!DJA14</f>
        <v>0</v>
      </c>
      <c r="DJE12" s="2857">
        <f>'GC Table 5 - Worker Training'!DJA12</f>
        <v>0</v>
      </c>
      <c r="DJF12" s="2854">
        <f>'GC Table 4 - Tertiary'!DIZ9</f>
        <v>0</v>
      </c>
      <c r="DJG12" s="2858">
        <f>SUM(DJC12:DJF12)</f>
        <v>0</v>
      </c>
      <c r="DJH12" s="2853">
        <f>'GC Table 8 - Primary'!DJA20</f>
        <v>0</v>
      </c>
      <c r="DJI12" s="2854">
        <f>'GC Table 6 - Secondary'!DJA22</f>
        <v>0</v>
      </c>
      <c r="DJJ12" s="2854">
        <f>'GC Table 5 - Worker Training'!DJA20</f>
        <v>0</v>
      </c>
      <c r="DJK12" s="2854">
        <f>'GC Table 4 - Tertiary'!DIZ17</f>
        <v>0</v>
      </c>
      <c r="DJL12" s="2859">
        <f>SUM(DJH12:DJK12)</f>
        <v>0</v>
      </c>
      <c r="DJM12" s="2852">
        <v>2014</v>
      </c>
      <c r="DJN12" s="2853">
        <f>'GC Table 8 - Primary'!DJQ8</f>
        <v>0</v>
      </c>
      <c r="DJO12" s="2854">
        <f>'GC Table 6 - Secondary'!DJQ8</f>
        <v>0</v>
      </c>
      <c r="DJP12" s="2854">
        <f>'GC Table 5 - Worker Training'!DJQ8</f>
        <v>0</v>
      </c>
      <c r="DJQ12" s="2854">
        <f>'GC Table 4 - Tertiary'!DJP8</f>
        <v>0</v>
      </c>
      <c r="DJR12" s="2855">
        <f>SUM(DJN12:DJQ12)</f>
        <v>0</v>
      </c>
      <c r="DJS12" s="2856">
        <f>'GC Table 8 - Primary'!DJQ12</f>
        <v>0</v>
      </c>
      <c r="DJT12" s="2854">
        <f>'GC Table 6 - Secondary'!DJQ14</f>
        <v>0</v>
      </c>
      <c r="DJU12" s="2857">
        <f>'GC Table 5 - Worker Training'!DJQ12</f>
        <v>0</v>
      </c>
      <c r="DJV12" s="2854">
        <f>'GC Table 4 - Tertiary'!DJP9</f>
        <v>0</v>
      </c>
      <c r="DJW12" s="2858">
        <f>SUM(DJS12:DJV12)</f>
        <v>0</v>
      </c>
      <c r="DJX12" s="2853">
        <f>'GC Table 8 - Primary'!DJQ20</f>
        <v>0</v>
      </c>
      <c r="DJY12" s="2854">
        <f>'GC Table 6 - Secondary'!DJQ22</f>
        <v>0</v>
      </c>
      <c r="DJZ12" s="2854">
        <f>'GC Table 5 - Worker Training'!DJQ20</f>
        <v>0</v>
      </c>
      <c r="DKA12" s="2854">
        <f>'GC Table 4 - Tertiary'!DJP17</f>
        <v>0</v>
      </c>
      <c r="DKB12" s="2859">
        <f>SUM(DJX12:DKA12)</f>
        <v>0</v>
      </c>
      <c r="DKC12" s="2852">
        <v>2014</v>
      </c>
      <c r="DKD12" s="2853">
        <f>'GC Table 8 - Primary'!DKG8</f>
        <v>0</v>
      </c>
      <c r="DKE12" s="2854">
        <f>'GC Table 6 - Secondary'!DKG8</f>
        <v>0</v>
      </c>
      <c r="DKF12" s="2854">
        <f>'GC Table 5 - Worker Training'!DKG8</f>
        <v>0</v>
      </c>
      <c r="DKG12" s="2854">
        <f>'GC Table 4 - Tertiary'!DKF8</f>
        <v>0</v>
      </c>
      <c r="DKH12" s="2855">
        <f>SUM(DKD12:DKG12)</f>
        <v>0</v>
      </c>
      <c r="DKI12" s="2856">
        <f>'GC Table 8 - Primary'!DKG12</f>
        <v>0</v>
      </c>
      <c r="DKJ12" s="2854">
        <f>'GC Table 6 - Secondary'!DKG14</f>
        <v>0</v>
      </c>
      <c r="DKK12" s="2857">
        <f>'GC Table 5 - Worker Training'!DKG12</f>
        <v>0</v>
      </c>
      <c r="DKL12" s="2854">
        <f>'GC Table 4 - Tertiary'!DKF9</f>
        <v>0</v>
      </c>
      <c r="DKM12" s="2858">
        <f>SUM(DKI12:DKL12)</f>
        <v>0</v>
      </c>
      <c r="DKN12" s="2853">
        <f>'GC Table 8 - Primary'!DKG20</f>
        <v>0</v>
      </c>
      <c r="DKO12" s="2854">
        <f>'GC Table 6 - Secondary'!DKG22</f>
        <v>0</v>
      </c>
      <c r="DKP12" s="2854">
        <f>'GC Table 5 - Worker Training'!DKG20</f>
        <v>0</v>
      </c>
      <c r="DKQ12" s="2854">
        <f>'GC Table 4 - Tertiary'!DKF17</f>
        <v>0</v>
      </c>
      <c r="DKR12" s="2859">
        <f>SUM(DKN12:DKQ12)</f>
        <v>0</v>
      </c>
      <c r="DKS12" s="2852">
        <v>2014</v>
      </c>
      <c r="DKT12" s="2853">
        <f>'GC Table 8 - Primary'!DKW8</f>
        <v>0</v>
      </c>
      <c r="DKU12" s="2854">
        <f>'GC Table 6 - Secondary'!DKW8</f>
        <v>0</v>
      </c>
      <c r="DKV12" s="2854">
        <f>'GC Table 5 - Worker Training'!DKW8</f>
        <v>0</v>
      </c>
      <c r="DKW12" s="2854">
        <f>'GC Table 4 - Tertiary'!DKV8</f>
        <v>0</v>
      </c>
      <c r="DKX12" s="2855">
        <f>SUM(DKT12:DKW12)</f>
        <v>0</v>
      </c>
      <c r="DKY12" s="2856">
        <f>'GC Table 8 - Primary'!DKW12</f>
        <v>0</v>
      </c>
      <c r="DKZ12" s="2854">
        <f>'GC Table 6 - Secondary'!DKW14</f>
        <v>0</v>
      </c>
      <c r="DLA12" s="2857">
        <f>'GC Table 5 - Worker Training'!DKW12</f>
        <v>0</v>
      </c>
      <c r="DLB12" s="2854">
        <f>'GC Table 4 - Tertiary'!DKV9</f>
        <v>0</v>
      </c>
      <c r="DLC12" s="2858">
        <f>SUM(DKY12:DLB12)</f>
        <v>0</v>
      </c>
      <c r="DLD12" s="2853">
        <f>'GC Table 8 - Primary'!DKW20</f>
        <v>0</v>
      </c>
      <c r="DLE12" s="2854">
        <f>'GC Table 6 - Secondary'!DKW22</f>
        <v>0</v>
      </c>
      <c r="DLF12" s="2854">
        <f>'GC Table 5 - Worker Training'!DKW20</f>
        <v>0</v>
      </c>
      <c r="DLG12" s="2854">
        <f>'GC Table 4 - Tertiary'!DKV17</f>
        <v>0</v>
      </c>
      <c r="DLH12" s="2859">
        <f>SUM(DLD12:DLG12)</f>
        <v>0</v>
      </c>
      <c r="DLI12" s="2852">
        <v>2014</v>
      </c>
      <c r="DLJ12" s="2853">
        <f>'GC Table 8 - Primary'!DLM8</f>
        <v>0</v>
      </c>
      <c r="DLK12" s="2854">
        <f>'GC Table 6 - Secondary'!DLM8</f>
        <v>0</v>
      </c>
      <c r="DLL12" s="2854">
        <f>'GC Table 5 - Worker Training'!DLM8</f>
        <v>0</v>
      </c>
      <c r="DLM12" s="2854">
        <f>'GC Table 4 - Tertiary'!DLL8</f>
        <v>0</v>
      </c>
      <c r="DLN12" s="2855">
        <f>SUM(DLJ12:DLM12)</f>
        <v>0</v>
      </c>
      <c r="DLO12" s="2856">
        <f>'GC Table 8 - Primary'!DLM12</f>
        <v>0</v>
      </c>
      <c r="DLP12" s="2854">
        <f>'GC Table 6 - Secondary'!DLM14</f>
        <v>0</v>
      </c>
      <c r="DLQ12" s="2857">
        <f>'GC Table 5 - Worker Training'!DLM12</f>
        <v>0</v>
      </c>
      <c r="DLR12" s="2854">
        <f>'GC Table 4 - Tertiary'!DLL9</f>
        <v>0</v>
      </c>
      <c r="DLS12" s="2858">
        <f>SUM(DLO12:DLR12)</f>
        <v>0</v>
      </c>
      <c r="DLT12" s="2853">
        <f>'GC Table 8 - Primary'!DLM20</f>
        <v>0</v>
      </c>
      <c r="DLU12" s="2854">
        <f>'GC Table 6 - Secondary'!DLM22</f>
        <v>0</v>
      </c>
      <c r="DLV12" s="2854">
        <f>'GC Table 5 - Worker Training'!DLM20</f>
        <v>0</v>
      </c>
      <c r="DLW12" s="2854">
        <f>'GC Table 4 - Tertiary'!DLL17</f>
        <v>0</v>
      </c>
      <c r="DLX12" s="2859">
        <f>SUM(DLT12:DLW12)</f>
        <v>0</v>
      </c>
      <c r="DLY12" s="2852">
        <v>2014</v>
      </c>
      <c r="DLZ12" s="2853">
        <f>'GC Table 8 - Primary'!DMC8</f>
        <v>0</v>
      </c>
      <c r="DMA12" s="2854">
        <f>'GC Table 6 - Secondary'!DMC8</f>
        <v>0</v>
      </c>
      <c r="DMB12" s="2854">
        <f>'GC Table 5 - Worker Training'!DMC8</f>
        <v>0</v>
      </c>
      <c r="DMC12" s="2854">
        <f>'GC Table 4 - Tertiary'!DMB8</f>
        <v>0</v>
      </c>
      <c r="DMD12" s="2855">
        <f>SUM(DLZ12:DMC12)</f>
        <v>0</v>
      </c>
      <c r="DME12" s="2856">
        <f>'GC Table 8 - Primary'!DMC12</f>
        <v>0</v>
      </c>
      <c r="DMF12" s="2854">
        <f>'GC Table 6 - Secondary'!DMC14</f>
        <v>0</v>
      </c>
      <c r="DMG12" s="2857">
        <f>'GC Table 5 - Worker Training'!DMC12</f>
        <v>0</v>
      </c>
      <c r="DMH12" s="2854">
        <f>'GC Table 4 - Tertiary'!DMB9</f>
        <v>0</v>
      </c>
      <c r="DMI12" s="2858">
        <f>SUM(DME12:DMH12)</f>
        <v>0</v>
      </c>
      <c r="DMJ12" s="2853">
        <f>'GC Table 8 - Primary'!DMC20</f>
        <v>0</v>
      </c>
      <c r="DMK12" s="2854">
        <f>'GC Table 6 - Secondary'!DMC22</f>
        <v>0</v>
      </c>
      <c r="DML12" s="2854">
        <f>'GC Table 5 - Worker Training'!DMC20</f>
        <v>0</v>
      </c>
      <c r="DMM12" s="2854">
        <f>'GC Table 4 - Tertiary'!DMB17</f>
        <v>0</v>
      </c>
      <c r="DMN12" s="2859">
        <f>SUM(DMJ12:DMM12)</f>
        <v>0</v>
      </c>
      <c r="DMO12" s="2852">
        <v>2014</v>
      </c>
      <c r="DMP12" s="2853">
        <f>'GC Table 8 - Primary'!DMS8</f>
        <v>0</v>
      </c>
      <c r="DMQ12" s="2854">
        <f>'GC Table 6 - Secondary'!DMS8</f>
        <v>0</v>
      </c>
      <c r="DMR12" s="2854">
        <f>'GC Table 5 - Worker Training'!DMS8</f>
        <v>0</v>
      </c>
      <c r="DMS12" s="2854">
        <f>'GC Table 4 - Tertiary'!DMR8</f>
        <v>0</v>
      </c>
      <c r="DMT12" s="2855">
        <f>SUM(DMP12:DMS12)</f>
        <v>0</v>
      </c>
      <c r="DMU12" s="2856">
        <f>'GC Table 8 - Primary'!DMS12</f>
        <v>0</v>
      </c>
      <c r="DMV12" s="2854">
        <f>'GC Table 6 - Secondary'!DMS14</f>
        <v>0</v>
      </c>
      <c r="DMW12" s="2857">
        <f>'GC Table 5 - Worker Training'!DMS12</f>
        <v>0</v>
      </c>
      <c r="DMX12" s="2854">
        <f>'GC Table 4 - Tertiary'!DMR9</f>
        <v>0</v>
      </c>
      <c r="DMY12" s="2858">
        <f>SUM(DMU12:DMX12)</f>
        <v>0</v>
      </c>
      <c r="DMZ12" s="2853">
        <f>'GC Table 8 - Primary'!DMS20</f>
        <v>0</v>
      </c>
      <c r="DNA12" s="2854">
        <f>'GC Table 6 - Secondary'!DMS22</f>
        <v>0</v>
      </c>
      <c r="DNB12" s="2854">
        <f>'GC Table 5 - Worker Training'!DMS20</f>
        <v>0</v>
      </c>
      <c r="DNC12" s="2854">
        <f>'GC Table 4 - Tertiary'!DMR17</f>
        <v>0</v>
      </c>
      <c r="DND12" s="2859">
        <f>SUM(DMZ12:DNC12)</f>
        <v>0</v>
      </c>
      <c r="DNE12" s="2852">
        <v>2014</v>
      </c>
      <c r="DNF12" s="2853">
        <f>'GC Table 8 - Primary'!DNI8</f>
        <v>0</v>
      </c>
      <c r="DNG12" s="2854">
        <f>'GC Table 6 - Secondary'!DNI8</f>
        <v>0</v>
      </c>
      <c r="DNH12" s="2854">
        <f>'GC Table 5 - Worker Training'!DNI8</f>
        <v>0</v>
      </c>
      <c r="DNI12" s="2854">
        <f>'GC Table 4 - Tertiary'!DNH8</f>
        <v>0</v>
      </c>
      <c r="DNJ12" s="2855">
        <f>SUM(DNF12:DNI12)</f>
        <v>0</v>
      </c>
      <c r="DNK12" s="2856">
        <f>'GC Table 8 - Primary'!DNI12</f>
        <v>0</v>
      </c>
      <c r="DNL12" s="2854">
        <f>'GC Table 6 - Secondary'!DNI14</f>
        <v>0</v>
      </c>
      <c r="DNM12" s="2857">
        <f>'GC Table 5 - Worker Training'!DNI12</f>
        <v>0</v>
      </c>
      <c r="DNN12" s="2854">
        <f>'GC Table 4 - Tertiary'!DNH9</f>
        <v>0</v>
      </c>
      <c r="DNO12" s="2858">
        <f>SUM(DNK12:DNN12)</f>
        <v>0</v>
      </c>
      <c r="DNP12" s="2853">
        <f>'GC Table 8 - Primary'!DNI20</f>
        <v>0</v>
      </c>
      <c r="DNQ12" s="2854">
        <f>'GC Table 6 - Secondary'!DNI22</f>
        <v>0</v>
      </c>
      <c r="DNR12" s="2854">
        <f>'GC Table 5 - Worker Training'!DNI20</f>
        <v>0</v>
      </c>
      <c r="DNS12" s="2854">
        <f>'GC Table 4 - Tertiary'!DNH17</f>
        <v>0</v>
      </c>
      <c r="DNT12" s="2859">
        <f>SUM(DNP12:DNS12)</f>
        <v>0</v>
      </c>
      <c r="DNU12" s="2852">
        <v>2014</v>
      </c>
      <c r="DNV12" s="2853">
        <f>'GC Table 8 - Primary'!DNY8</f>
        <v>0</v>
      </c>
      <c r="DNW12" s="2854">
        <f>'GC Table 6 - Secondary'!DNY8</f>
        <v>0</v>
      </c>
      <c r="DNX12" s="2854">
        <f>'GC Table 5 - Worker Training'!DNY8</f>
        <v>0</v>
      </c>
      <c r="DNY12" s="2854">
        <f>'GC Table 4 - Tertiary'!DNX8</f>
        <v>0</v>
      </c>
      <c r="DNZ12" s="2855">
        <f>SUM(DNV12:DNY12)</f>
        <v>0</v>
      </c>
      <c r="DOA12" s="2856">
        <f>'GC Table 8 - Primary'!DNY12</f>
        <v>0</v>
      </c>
      <c r="DOB12" s="2854">
        <f>'GC Table 6 - Secondary'!DNY14</f>
        <v>0</v>
      </c>
      <c r="DOC12" s="2857">
        <f>'GC Table 5 - Worker Training'!DNY12</f>
        <v>0</v>
      </c>
      <c r="DOD12" s="2854">
        <f>'GC Table 4 - Tertiary'!DNX9</f>
        <v>0</v>
      </c>
      <c r="DOE12" s="2858">
        <f>SUM(DOA12:DOD12)</f>
        <v>0</v>
      </c>
      <c r="DOF12" s="2853">
        <f>'GC Table 8 - Primary'!DNY20</f>
        <v>0</v>
      </c>
      <c r="DOG12" s="2854">
        <f>'GC Table 6 - Secondary'!DNY22</f>
        <v>0</v>
      </c>
      <c r="DOH12" s="2854">
        <f>'GC Table 5 - Worker Training'!DNY20</f>
        <v>0</v>
      </c>
      <c r="DOI12" s="2854">
        <f>'GC Table 4 - Tertiary'!DNX17</f>
        <v>0</v>
      </c>
      <c r="DOJ12" s="2859">
        <f>SUM(DOF12:DOI12)</f>
        <v>0</v>
      </c>
      <c r="DOK12" s="2852">
        <v>2014</v>
      </c>
      <c r="DOL12" s="2853">
        <f>'GC Table 8 - Primary'!DOO8</f>
        <v>0</v>
      </c>
      <c r="DOM12" s="2854">
        <f>'GC Table 6 - Secondary'!DOO8</f>
        <v>0</v>
      </c>
      <c r="DON12" s="2854">
        <f>'GC Table 5 - Worker Training'!DOO8</f>
        <v>0</v>
      </c>
      <c r="DOO12" s="2854">
        <f>'GC Table 4 - Tertiary'!DON8</f>
        <v>0</v>
      </c>
      <c r="DOP12" s="2855">
        <f>SUM(DOL12:DOO12)</f>
        <v>0</v>
      </c>
      <c r="DOQ12" s="2856">
        <f>'GC Table 8 - Primary'!DOO12</f>
        <v>0</v>
      </c>
      <c r="DOR12" s="2854">
        <f>'GC Table 6 - Secondary'!DOO14</f>
        <v>0</v>
      </c>
      <c r="DOS12" s="2857">
        <f>'GC Table 5 - Worker Training'!DOO12</f>
        <v>0</v>
      </c>
      <c r="DOT12" s="2854">
        <f>'GC Table 4 - Tertiary'!DON9</f>
        <v>0</v>
      </c>
      <c r="DOU12" s="2858">
        <f>SUM(DOQ12:DOT12)</f>
        <v>0</v>
      </c>
      <c r="DOV12" s="2853">
        <f>'GC Table 8 - Primary'!DOO20</f>
        <v>0</v>
      </c>
      <c r="DOW12" s="2854">
        <f>'GC Table 6 - Secondary'!DOO22</f>
        <v>0</v>
      </c>
      <c r="DOX12" s="2854">
        <f>'GC Table 5 - Worker Training'!DOO20</f>
        <v>0</v>
      </c>
      <c r="DOY12" s="2854">
        <f>'GC Table 4 - Tertiary'!DON17</f>
        <v>0</v>
      </c>
      <c r="DOZ12" s="2859">
        <f>SUM(DOV12:DOY12)</f>
        <v>0</v>
      </c>
      <c r="DPA12" s="2852">
        <v>2014</v>
      </c>
      <c r="DPB12" s="2853">
        <f>'GC Table 8 - Primary'!DPE8</f>
        <v>0</v>
      </c>
      <c r="DPC12" s="2854">
        <f>'GC Table 6 - Secondary'!DPE8</f>
        <v>0</v>
      </c>
      <c r="DPD12" s="2854">
        <f>'GC Table 5 - Worker Training'!DPE8</f>
        <v>0</v>
      </c>
      <c r="DPE12" s="2854">
        <f>'GC Table 4 - Tertiary'!DPD8</f>
        <v>0</v>
      </c>
      <c r="DPF12" s="2855">
        <f>SUM(DPB12:DPE12)</f>
        <v>0</v>
      </c>
      <c r="DPG12" s="2856">
        <f>'GC Table 8 - Primary'!DPE12</f>
        <v>0</v>
      </c>
      <c r="DPH12" s="2854">
        <f>'GC Table 6 - Secondary'!DPE14</f>
        <v>0</v>
      </c>
      <c r="DPI12" s="2857">
        <f>'GC Table 5 - Worker Training'!DPE12</f>
        <v>0</v>
      </c>
      <c r="DPJ12" s="2854">
        <f>'GC Table 4 - Tertiary'!DPD9</f>
        <v>0</v>
      </c>
      <c r="DPK12" s="2858">
        <f>SUM(DPG12:DPJ12)</f>
        <v>0</v>
      </c>
      <c r="DPL12" s="2853">
        <f>'GC Table 8 - Primary'!DPE20</f>
        <v>0</v>
      </c>
      <c r="DPM12" s="2854">
        <f>'GC Table 6 - Secondary'!DPE22</f>
        <v>0</v>
      </c>
      <c r="DPN12" s="2854">
        <f>'GC Table 5 - Worker Training'!DPE20</f>
        <v>0</v>
      </c>
      <c r="DPO12" s="2854">
        <f>'GC Table 4 - Tertiary'!DPD17</f>
        <v>0</v>
      </c>
      <c r="DPP12" s="2859">
        <f>SUM(DPL12:DPO12)</f>
        <v>0</v>
      </c>
      <c r="DPQ12" s="2852">
        <v>2014</v>
      </c>
      <c r="DPR12" s="2853">
        <f>'GC Table 8 - Primary'!DPU8</f>
        <v>0</v>
      </c>
      <c r="DPS12" s="2854">
        <f>'GC Table 6 - Secondary'!DPU8</f>
        <v>0</v>
      </c>
      <c r="DPT12" s="2854">
        <f>'GC Table 5 - Worker Training'!DPU8</f>
        <v>0</v>
      </c>
      <c r="DPU12" s="2854">
        <f>'GC Table 4 - Tertiary'!DPT8</f>
        <v>0</v>
      </c>
      <c r="DPV12" s="2855">
        <f>SUM(DPR12:DPU12)</f>
        <v>0</v>
      </c>
      <c r="DPW12" s="2856">
        <f>'GC Table 8 - Primary'!DPU12</f>
        <v>0</v>
      </c>
      <c r="DPX12" s="2854">
        <f>'GC Table 6 - Secondary'!DPU14</f>
        <v>0</v>
      </c>
      <c r="DPY12" s="2857">
        <f>'GC Table 5 - Worker Training'!DPU12</f>
        <v>0</v>
      </c>
      <c r="DPZ12" s="2854">
        <f>'GC Table 4 - Tertiary'!DPT9</f>
        <v>0</v>
      </c>
      <c r="DQA12" s="2858">
        <f>SUM(DPW12:DPZ12)</f>
        <v>0</v>
      </c>
      <c r="DQB12" s="2853">
        <f>'GC Table 8 - Primary'!DPU20</f>
        <v>0</v>
      </c>
      <c r="DQC12" s="2854">
        <f>'GC Table 6 - Secondary'!DPU22</f>
        <v>0</v>
      </c>
      <c r="DQD12" s="2854">
        <f>'GC Table 5 - Worker Training'!DPU20</f>
        <v>0</v>
      </c>
      <c r="DQE12" s="2854">
        <f>'GC Table 4 - Tertiary'!DPT17</f>
        <v>0</v>
      </c>
      <c r="DQF12" s="2859">
        <f>SUM(DQB12:DQE12)</f>
        <v>0</v>
      </c>
      <c r="DQG12" s="2852">
        <v>2014</v>
      </c>
      <c r="DQH12" s="2853">
        <f>'GC Table 8 - Primary'!DQK8</f>
        <v>0</v>
      </c>
      <c r="DQI12" s="2854">
        <f>'GC Table 6 - Secondary'!DQK8</f>
        <v>0</v>
      </c>
      <c r="DQJ12" s="2854">
        <f>'GC Table 5 - Worker Training'!DQK8</f>
        <v>0</v>
      </c>
      <c r="DQK12" s="2854">
        <f>'GC Table 4 - Tertiary'!DQJ8</f>
        <v>0</v>
      </c>
      <c r="DQL12" s="2855">
        <f>SUM(DQH12:DQK12)</f>
        <v>0</v>
      </c>
      <c r="DQM12" s="2856">
        <f>'GC Table 8 - Primary'!DQK12</f>
        <v>0</v>
      </c>
      <c r="DQN12" s="2854">
        <f>'GC Table 6 - Secondary'!DQK14</f>
        <v>0</v>
      </c>
      <c r="DQO12" s="2857">
        <f>'GC Table 5 - Worker Training'!DQK12</f>
        <v>0</v>
      </c>
      <c r="DQP12" s="2854">
        <f>'GC Table 4 - Tertiary'!DQJ9</f>
        <v>0</v>
      </c>
      <c r="DQQ12" s="2858">
        <f>SUM(DQM12:DQP12)</f>
        <v>0</v>
      </c>
      <c r="DQR12" s="2853">
        <f>'GC Table 8 - Primary'!DQK20</f>
        <v>0</v>
      </c>
      <c r="DQS12" s="2854">
        <f>'GC Table 6 - Secondary'!DQK22</f>
        <v>0</v>
      </c>
      <c r="DQT12" s="2854">
        <f>'GC Table 5 - Worker Training'!DQK20</f>
        <v>0</v>
      </c>
      <c r="DQU12" s="2854">
        <f>'GC Table 4 - Tertiary'!DQJ17</f>
        <v>0</v>
      </c>
      <c r="DQV12" s="2859">
        <f>SUM(DQR12:DQU12)</f>
        <v>0</v>
      </c>
      <c r="DQW12" s="2852">
        <v>2014</v>
      </c>
      <c r="DQX12" s="2853">
        <f>'GC Table 8 - Primary'!DRA8</f>
        <v>0</v>
      </c>
      <c r="DQY12" s="2854">
        <f>'GC Table 6 - Secondary'!DRA8</f>
        <v>0</v>
      </c>
      <c r="DQZ12" s="2854">
        <f>'GC Table 5 - Worker Training'!DRA8</f>
        <v>0</v>
      </c>
      <c r="DRA12" s="2854">
        <f>'GC Table 4 - Tertiary'!DQZ8</f>
        <v>0</v>
      </c>
      <c r="DRB12" s="2855">
        <f>SUM(DQX12:DRA12)</f>
        <v>0</v>
      </c>
      <c r="DRC12" s="2856">
        <f>'GC Table 8 - Primary'!DRA12</f>
        <v>0</v>
      </c>
      <c r="DRD12" s="2854">
        <f>'GC Table 6 - Secondary'!DRA14</f>
        <v>0</v>
      </c>
      <c r="DRE12" s="2857">
        <f>'GC Table 5 - Worker Training'!DRA12</f>
        <v>0</v>
      </c>
      <c r="DRF12" s="2854">
        <f>'GC Table 4 - Tertiary'!DQZ9</f>
        <v>0</v>
      </c>
      <c r="DRG12" s="2858">
        <f>SUM(DRC12:DRF12)</f>
        <v>0</v>
      </c>
      <c r="DRH12" s="2853">
        <f>'GC Table 8 - Primary'!DRA20</f>
        <v>0</v>
      </c>
      <c r="DRI12" s="2854">
        <f>'GC Table 6 - Secondary'!DRA22</f>
        <v>0</v>
      </c>
      <c r="DRJ12" s="2854">
        <f>'GC Table 5 - Worker Training'!DRA20</f>
        <v>0</v>
      </c>
      <c r="DRK12" s="2854">
        <f>'GC Table 4 - Tertiary'!DQZ17</f>
        <v>0</v>
      </c>
      <c r="DRL12" s="2859">
        <f>SUM(DRH12:DRK12)</f>
        <v>0</v>
      </c>
      <c r="DRM12" s="2852">
        <v>2014</v>
      </c>
      <c r="DRN12" s="2853">
        <f>'GC Table 8 - Primary'!DRQ8</f>
        <v>0</v>
      </c>
      <c r="DRO12" s="2854">
        <f>'GC Table 6 - Secondary'!DRQ8</f>
        <v>0</v>
      </c>
      <c r="DRP12" s="2854">
        <f>'GC Table 5 - Worker Training'!DRQ8</f>
        <v>0</v>
      </c>
      <c r="DRQ12" s="2854">
        <f>'GC Table 4 - Tertiary'!DRP8</f>
        <v>0</v>
      </c>
      <c r="DRR12" s="2855">
        <f>SUM(DRN12:DRQ12)</f>
        <v>0</v>
      </c>
      <c r="DRS12" s="2856">
        <f>'GC Table 8 - Primary'!DRQ12</f>
        <v>0</v>
      </c>
      <c r="DRT12" s="2854">
        <f>'GC Table 6 - Secondary'!DRQ14</f>
        <v>0</v>
      </c>
      <c r="DRU12" s="2857">
        <f>'GC Table 5 - Worker Training'!DRQ12</f>
        <v>0</v>
      </c>
      <c r="DRV12" s="2854">
        <f>'GC Table 4 - Tertiary'!DRP9</f>
        <v>0</v>
      </c>
      <c r="DRW12" s="2858">
        <f>SUM(DRS12:DRV12)</f>
        <v>0</v>
      </c>
      <c r="DRX12" s="2853">
        <f>'GC Table 8 - Primary'!DRQ20</f>
        <v>0</v>
      </c>
      <c r="DRY12" s="2854">
        <f>'GC Table 6 - Secondary'!DRQ22</f>
        <v>0</v>
      </c>
      <c r="DRZ12" s="2854">
        <f>'GC Table 5 - Worker Training'!DRQ20</f>
        <v>0</v>
      </c>
      <c r="DSA12" s="2854">
        <f>'GC Table 4 - Tertiary'!DRP17</f>
        <v>0</v>
      </c>
      <c r="DSB12" s="2859">
        <f>SUM(DRX12:DSA12)</f>
        <v>0</v>
      </c>
      <c r="DSC12" s="2852">
        <v>2014</v>
      </c>
      <c r="DSD12" s="2853">
        <f>'GC Table 8 - Primary'!DSG8</f>
        <v>0</v>
      </c>
      <c r="DSE12" s="2854">
        <f>'GC Table 6 - Secondary'!DSG8</f>
        <v>0</v>
      </c>
      <c r="DSF12" s="2854">
        <f>'GC Table 5 - Worker Training'!DSG8</f>
        <v>0</v>
      </c>
      <c r="DSG12" s="2854">
        <f>'GC Table 4 - Tertiary'!DSF8</f>
        <v>0</v>
      </c>
      <c r="DSH12" s="2855">
        <f>SUM(DSD12:DSG12)</f>
        <v>0</v>
      </c>
      <c r="DSI12" s="2856">
        <f>'GC Table 8 - Primary'!DSG12</f>
        <v>0</v>
      </c>
      <c r="DSJ12" s="2854">
        <f>'GC Table 6 - Secondary'!DSG14</f>
        <v>0</v>
      </c>
      <c r="DSK12" s="2857">
        <f>'GC Table 5 - Worker Training'!DSG12</f>
        <v>0</v>
      </c>
      <c r="DSL12" s="2854">
        <f>'GC Table 4 - Tertiary'!DSF9</f>
        <v>0</v>
      </c>
      <c r="DSM12" s="2858">
        <f>SUM(DSI12:DSL12)</f>
        <v>0</v>
      </c>
      <c r="DSN12" s="2853">
        <f>'GC Table 8 - Primary'!DSG20</f>
        <v>0</v>
      </c>
      <c r="DSO12" s="2854">
        <f>'GC Table 6 - Secondary'!DSG22</f>
        <v>0</v>
      </c>
      <c r="DSP12" s="2854">
        <f>'GC Table 5 - Worker Training'!DSG20</f>
        <v>0</v>
      </c>
      <c r="DSQ12" s="2854">
        <f>'GC Table 4 - Tertiary'!DSF17</f>
        <v>0</v>
      </c>
      <c r="DSR12" s="2859">
        <f>SUM(DSN12:DSQ12)</f>
        <v>0</v>
      </c>
      <c r="DSS12" s="2852">
        <v>2014</v>
      </c>
      <c r="DST12" s="2853">
        <f>'GC Table 8 - Primary'!DSW8</f>
        <v>0</v>
      </c>
      <c r="DSU12" s="2854">
        <f>'GC Table 6 - Secondary'!DSW8</f>
        <v>0</v>
      </c>
      <c r="DSV12" s="2854">
        <f>'GC Table 5 - Worker Training'!DSW8</f>
        <v>0</v>
      </c>
      <c r="DSW12" s="2854">
        <f>'GC Table 4 - Tertiary'!DSV8</f>
        <v>0</v>
      </c>
      <c r="DSX12" s="2855">
        <f>SUM(DST12:DSW12)</f>
        <v>0</v>
      </c>
      <c r="DSY12" s="2856">
        <f>'GC Table 8 - Primary'!DSW12</f>
        <v>0</v>
      </c>
      <c r="DSZ12" s="2854">
        <f>'GC Table 6 - Secondary'!DSW14</f>
        <v>0</v>
      </c>
      <c r="DTA12" s="2857">
        <f>'GC Table 5 - Worker Training'!DSW12</f>
        <v>0</v>
      </c>
      <c r="DTB12" s="2854">
        <f>'GC Table 4 - Tertiary'!DSV9</f>
        <v>0</v>
      </c>
      <c r="DTC12" s="2858">
        <f>SUM(DSY12:DTB12)</f>
        <v>0</v>
      </c>
      <c r="DTD12" s="2853">
        <f>'GC Table 8 - Primary'!DSW20</f>
        <v>0</v>
      </c>
      <c r="DTE12" s="2854">
        <f>'GC Table 6 - Secondary'!DSW22</f>
        <v>0</v>
      </c>
      <c r="DTF12" s="2854">
        <f>'GC Table 5 - Worker Training'!DSW20</f>
        <v>0</v>
      </c>
      <c r="DTG12" s="2854">
        <f>'GC Table 4 - Tertiary'!DSV17</f>
        <v>0</v>
      </c>
      <c r="DTH12" s="2859">
        <f>SUM(DTD12:DTG12)</f>
        <v>0</v>
      </c>
      <c r="DTI12" s="2852">
        <v>2014</v>
      </c>
      <c r="DTJ12" s="2853">
        <f>'GC Table 8 - Primary'!DTM8</f>
        <v>0</v>
      </c>
      <c r="DTK12" s="2854">
        <f>'GC Table 6 - Secondary'!DTM8</f>
        <v>0</v>
      </c>
      <c r="DTL12" s="2854">
        <f>'GC Table 5 - Worker Training'!DTM8</f>
        <v>0</v>
      </c>
      <c r="DTM12" s="2854">
        <f>'GC Table 4 - Tertiary'!DTL8</f>
        <v>0</v>
      </c>
      <c r="DTN12" s="2855">
        <f>SUM(DTJ12:DTM12)</f>
        <v>0</v>
      </c>
      <c r="DTO12" s="2856">
        <f>'GC Table 8 - Primary'!DTM12</f>
        <v>0</v>
      </c>
      <c r="DTP12" s="2854">
        <f>'GC Table 6 - Secondary'!DTM14</f>
        <v>0</v>
      </c>
      <c r="DTQ12" s="2857">
        <f>'GC Table 5 - Worker Training'!DTM12</f>
        <v>0</v>
      </c>
      <c r="DTR12" s="2854">
        <f>'GC Table 4 - Tertiary'!DTL9</f>
        <v>0</v>
      </c>
      <c r="DTS12" s="2858">
        <f>SUM(DTO12:DTR12)</f>
        <v>0</v>
      </c>
      <c r="DTT12" s="2853">
        <f>'GC Table 8 - Primary'!DTM20</f>
        <v>0</v>
      </c>
      <c r="DTU12" s="2854">
        <f>'GC Table 6 - Secondary'!DTM22</f>
        <v>0</v>
      </c>
      <c r="DTV12" s="2854">
        <f>'GC Table 5 - Worker Training'!DTM20</f>
        <v>0</v>
      </c>
      <c r="DTW12" s="2854">
        <f>'GC Table 4 - Tertiary'!DTL17</f>
        <v>0</v>
      </c>
      <c r="DTX12" s="2859">
        <f>SUM(DTT12:DTW12)</f>
        <v>0</v>
      </c>
      <c r="DTY12" s="2852">
        <v>2014</v>
      </c>
      <c r="DTZ12" s="2853">
        <f>'GC Table 8 - Primary'!DUC8</f>
        <v>0</v>
      </c>
      <c r="DUA12" s="2854">
        <f>'GC Table 6 - Secondary'!DUC8</f>
        <v>0</v>
      </c>
      <c r="DUB12" s="2854">
        <f>'GC Table 5 - Worker Training'!DUC8</f>
        <v>0</v>
      </c>
      <c r="DUC12" s="2854">
        <f>'GC Table 4 - Tertiary'!DUB8</f>
        <v>0</v>
      </c>
      <c r="DUD12" s="2855">
        <f>SUM(DTZ12:DUC12)</f>
        <v>0</v>
      </c>
      <c r="DUE12" s="2856">
        <f>'GC Table 8 - Primary'!DUC12</f>
        <v>0</v>
      </c>
      <c r="DUF12" s="2854">
        <f>'GC Table 6 - Secondary'!DUC14</f>
        <v>0</v>
      </c>
      <c r="DUG12" s="2857">
        <f>'GC Table 5 - Worker Training'!DUC12</f>
        <v>0</v>
      </c>
      <c r="DUH12" s="2854">
        <f>'GC Table 4 - Tertiary'!DUB9</f>
        <v>0</v>
      </c>
      <c r="DUI12" s="2858">
        <f>SUM(DUE12:DUH12)</f>
        <v>0</v>
      </c>
      <c r="DUJ12" s="2853">
        <f>'GC Table 8 - Primary'!DUC20</f>
        <v>0</v>
      </c>
      <c r="DUK12" s="2854">
        <f>'GC Table 6 - Secondary'!DUC22</f>
        <v>0</v>
      </c>
      <c r="DUL12" s="2854">
        <f>'GC Table 5 - Worker Training'!DUC20</f>
        <v>0</v>
      </c>
      <c r="DUM12" s="2854">
        <f>'GC Table 4 - Tertiary'!DUB17</f>
        <v>0</v>
      </c>
      <c r="DUN12" s="2859">
        <f>SUM(DUJ12:DUM12)</f>
        <v>0</v>
      </c>
      <c r="DUO12" s="2852">
        <v>2014</v>
      </c>
      <c r="DUP12" s="2853">
        <f>'GC Table 8 - Primary'!DUS8</f>
        <v>0</v>
      </c>
      <c r="DUQ12" s="2854">
        <f>'GC Table 6 - Secondary'!DUS8</f>
        <v>0</v>
      </c>
      <c r="DUR12" s="2854">
        <f>'GC Table 5 - Worker Training'!DUS8</f>
        <v>0</v>
      </c>
      <c r="DUS12" s="2854">
        <f>'GC Table 4 - Tertiary'!DUR8</f>
        <v>0</v>
      </c>
      <c r="DUT12" s="2855">
        <f>SUM(DUP12:DUS12)</f>
        <v>0</v>
      </c>
      <c r="DUU12" s="2856">
        <f>'GC Table 8 - Primary'!DUS12</f>
        <v>0</v>
      </c>
      <c r="DUV12" s="2854">
        <f>'GC Table 6 - Secondary'!DUS14</f>
        <v>0</v>
      </c>
      <c r="DUW12" s="2857">
        <f>'GC Table 5 - Worker Training'!DUS12</f>
        <v>0</v>
      </c>
      <c r="DUX12" s="2854">
        <f>'GC Table 4 - Tertiary'!DUR9</f>
        <v>0</v>
      </c>
      <c r="DUY12" s="2858">
        <f>SUM(DUU12:DUX12)</f>
        <v>0</v>
      </c>
      <c r="DUZ12" s="2853">
        <f>'GC Table 8 - Primary'!DUS20</f>
        <v>0</v>
      </c>
      <c r="DVA12" s="2854">
        <f>'GC Table 6 - Secondary'!DUS22</f>
        <v>0</v>
      </c>
      <c r="DVB12" s="2854">
        <f>'GC Table 5 - Worker Training'!DUS20</f>
        <v>0</v>
      </c>
      <c r="DVC12" s="2854">
        <f>'GC Table 4 - Tertiary'!DUR17</f>
        <v>0</v>
      </c>
      <c r="DVD12" s="2859">
        <f>SUM(DUZ12:DVC12)</f>
        <v>0</v>
      </c>
      <c r="DVE12" s="2852">
        <v>2014</v>
      </c>
      <c r="DVF12" s="2853">
        <f>'GC Table 8 - Primary'!DVI8</f>
        <v>0</v>
      </c>
      <c r="DVG12" s="2854">
        <f>'GC Table 6 - Secondary'!DVI8</f>
        <v>0</v>
      </c>
      <c r="DVH12" s="2854">
        <f>'GC Table 5 - Worker Training'!DVI8</f>
        <v>0</v>
      </c>
      <c r="DVI12" s="2854">
        <f>'GC Table 4 - Tertiary'!DVH8</f>
        <v>0</v>
      </c>
      <c r="DVJ12" s="2855">
        <f>SUM(DVF12:DVI12)</f>
        <v>0</v>
      </c>
      <c r="DVK12" s="2856">
        <f>'GC Table 8 - Primary'!DVI12</f>
        <v>0</v>
      </c>
      <c r="DVL12" s="2854">
        <f>'GC Table 6 - Secondary'!DVI14</f>
        <v>0</v>
      </c>
      <c r="DVM12" s="2857">
        <f>'GC Table 5 - Worker Training'!DVI12</f>
        <v>0</v>
      </c>
      <c r="DVN12" s="2854">
        <f>'GC Table 4 - Tertiary'!DVH9</f>
        <v>0</v>
      </c>
      <c r="DVO12" s="2858">
        <f>SUM(DVK12:DVN12)</f>
        <v>0</v>
      </c>
      <c r="DVP12" s="2853">
        <f>'GC Table 8 - Primary'!DVI20</f>
        <v>0</v>
      </c>
      <c r="DVQ12" s="2854">
        <f>'GC Table 6 - Secondary'!DVI22</f>
        <v>0</v>
      </c>
      <c r="DVR12" s="2854">
        <f>'GC Table 5 - Worker Training'!DVI20</f>
        <v>0</v>
      </c>
      <c r="DVS12" s="2854">
        <f>'GC Table 4 - Tertiary'!DVH17</f>
        <v>0</v>
      </c>
      <c r="DVT12" s="2859">
        <f>SUM(DVP12:DVS12)</f>
        <v>0</v>
      </c>
      <c r="DVU12" s="2852">
        <v>2014</v>
      </c>
      <c r="DVV12" s="2853">
        <f>'GC Table 8 - Primary'!DVY8</f>
        <v>0</v>
      </c>
      <c r="DVW12" s="2854">
        <f>'GC Table 6 - Secondary'!DVY8</f>
        <v>0</v>
      </c>
      <c r="DVX12" s="2854">
        <f>'GC Table 5 - Worker Training'!DVY8</f>
        <v>0</v>
      </c>
      <c r="DVY12" s="2854">
        <f>'GC Table 4 - Tertiary'!DVX8</f>
        <v>0</v>
      </c>
      <c r="DVZ12" s="2855">
        <f>SUM(DVV12:DVY12)</f>
        <v>0</v>
      </c>
      <c r="DWA12" s="2856">
        <f>'GC Table 8 - Primary'!DVY12</f>
        <v>0</v>
      </c>
      <c r="DWB12" s="2854">
        <f>'GC Table 6 - Secondary'!DVY14</f>
        <v>0</v>
      </c>
      <c r="DWC12" s="2857">
        <f>'GC Table 5 - Worker Training'!DVY12</f>
        <v>0</v>
      </c>
      <c r="DWD12" s="2854">
        <f>'GC Table 4 - Tertiary'!DVX9</f>
        <v>0</v>
      </c>
      <c r="DWE12" s="2858">
        <f>SUM(DWA12:DWD12)</f>
        <v>0</v>
      </c>
      <c r="DWF12" s="2853">
        <f>'GC Table 8 - Primary'!DVY20</f>
        <v>0</v>
      </c>
      <c r="DWG12" s="2854">
        <f>'GC Table 6 - Secondary'!DVY22</f>
        <v>0</v>
      </c>
      <c r="DWH12" s="2854">
        <f>'GC Table 5 - Worker Training'!DVY20</f>
        <v>0</v>
      </c>
      <c r="DWI12" s="2854">
        <f>'GC Table 4 - Tertiary'!DVX17</f>
        <v>0</v>
      </c>
      <c r="DWJ12" s="2859">
        <f>SUM(DWF12:DWI12)</f>
        <v>0</v>
      </c>
      <c r="DWK12" s="2852">
        <v>2014</v>
      </c>
      <c r="DWL12" s="2853">
        <f>'GC Table 8 - Primary'!DWO8</f>
        <v>0</v>
      </c>
      <c r="DWM12" s="2854">
        <f>'GC Table 6 - Secondary'!DWO8</f>
        <v>0</v>
      </c>
      <c r="DWN12" s="2854">
        <f>'GC Table 5 - Worker Training'!DWO8</f>
        <v>0</v>
      </c>
      <c r="DWO12" s="2854">
        <f>'GC Table 4 - Tertiary'!DWN8</f>
        <v>0</v>
      </c>
      <c r="DWP12" s="2855">
        <f>SUM(DWL12:DWO12)</f>
        <v>0</v>
      </c>
      <c r="DWQ12" s="2856">
        <f>'GC Table 8 - Primary'!DWO12</f>
        <v>0</v>
      </c>
      <c r="DWR12" s="2854">
        <f>'GC Table 6 - Secondary'!DWO14</f>
        <v>0</v>
      </c>
      <c r="DWS12" s="2857">
        <f>'GC Table 5 - Worker Training'!DWO12</f>
        <v>0</v>
      </c>
      <c r="DWT12" s="2854">
        <f>'GC Table 4 - Tertiary'!DWN9</f>
        <v>0</v>
      </c>
      <c r="DWU12" s="2858">
        <f>SUM(DWQ12:DWT12)</f>
        <v>0</v>
      </c>
      <c r="DWV12" s="2853">
        <f>'GC Table 8 - Primary'!DWO20</f>
        <v>0</v>
      </c>
      <c r="DWW12" s="2854">
        <f>'GC Table 6 - Secondary'!DWO22</f>
        <v>0</v>
      </c>
      <c r="DWX12" s="2854">
        <f>'GC Table 5 - Worker Training'!DWO20</f>
        <v>0</v>
      </c>
      <c r="DWY12" s="2854">
        <f>'GC Table 4 - Tertiary'!DWN17</f>
        <v>0</v>
      </c>
      <c r="DWZ12" s="2859">
        <f>SUM(DWV12:DWY12)</f>
        <v>0</v>
      </c>
      <c r="DXA12" s="2852">
        <v>2014</v>
      </c>
      <c r="DXB12" s="2853">
        <f>'GC Table 8 - Primary'!DXE8</f>
        <v>0</v>
      </c>
      <c r="DXC12" s="2854">
        <f>'GC Table 6 - Secondary'!DXE8</f>
        <v>0</v>
      </c>
      <c r="DXD12" s="2854">
        <f>'GC Table 5 - Worker Training'!DXE8</f>
        <v>0</v>
      </c>
      <c r="DXE12" s="2854">
        <f>'GC Table 4 - Tertiary'!DXD8</f>
        <v>0</v>
      </c>
      <c r="DXF12" s="2855">
        <f>SUM(DXB12:DXE12)</f>
        <v>0</v>
      </c>
      <c r="DXG12" s="2856">
        <f>'GC Table 8 - Primary'!DXE12</f>
        <v>0</v>
      </c>
      <c r="DXH12" s="2854">
        <f>'GC Table 6 - Secondary'!DXE14</f>
        <v>0</v>
      </c>
      <c r="DXI12" s="2857">
        <f>'GC Table 5 - Worker Training'!DXE12</f>
        <v>0</v>
      </c>
      <c r="DXJ12" s="2854">
        <f>'GC Table 4 - Tertiary'!DXD9</f>
        <v>0</v>
      </c>
      <c r="DXK12" s="2858">
        <f>SUM(DXG12:DXJ12)</f>
        <v>0</v>
      </c>
      <c r="DXL12" s="2853">
        <f>'GC Table 8 - Primary'!DXE20</f>
        <v>0</v>
      </c>
      <c r="DXM12" s="2854">
        <f>'GC Table 6 - Secondary'!DXE22</f>
        <v>0</v>
      </c>
      <c r="DXN12" s="2854">
        <f>'GC Table 5 - Worker Training'!DXE20</f>
        <v>0</v>
      </c>
      <c r="DXO12" s="2854">
        <f>'GC Table 4 - Tertiary'!DXD17</f>
        <v>0</v>
      </c>
      <c r="DXP12" s="2859">
        <f>SUM(DXL12:DXO12)</f>
        <v>0</v>
      </c>
      <c r="DXQ12" s="2852">
        <v>2014</v>
      </c>
      <c r="DXR12" s="2853">
        <f>'GC Table 8 - Primary'!DXU8</f>
        <v>0</v>
      </c>
      <c r="DXS12" s="2854">
        <f>'GC Table 6 - Secondary'!DXU8</f>
        <v>0</v>
      </c>
      <c r="DXT12" s="2854">
        <f>'GC Table 5 - Worker Training'!DXU8</f>
        <v>0</v>
      </c>
      <c r="DXU12" s="2854">
        <f>'GC Table 4 - Tertiary'!DXT8</f>
        <v>0</v>
      </c>
      <c r="DXV12" s="2855">
        <f>SUM(DXR12:DXU12)</f>
        <v>0</v>
      </c>
      <c r="DXW12" s="2856">
        <f>'GC Table 8 - Primary'!DXU12</f>
        <v>0</v>
      </c>
      <c r="DXX12" s="2854">
        <f>'GC Table 6 - Secondary'!DXU14</f>
        <v>0</v>
      </c>
      <c r="DXY12" s="2857">
        <f>'GC Table 5 - Worker Training'!DXU12</f>
        <v>0</v>
      </c>
      <c r="DXZ12" s="2854">
        <f>'GC Table 4 - Tertiary'!DXT9</f>
        <v>0</v>
      </c>
      <c r="DYA12" s="2858">
        <f>SUM(DXW12:DXZ12)</f>
        <v>0</v>
      </c>
      <c r="DYB12" s="2853">
        <f>'GC Table 8 - Primary'!DXU20</f>
        <v>0</v>
      </c>
      <c r="DYC12" s="2854">
        <f>'GC Table 6 - Secondary'!DXU22</f>
        <v>0</v>
      </c>
      <c r="DYD12" s="2854">
        <f>'GC Table 5 - Worker Training'!DXU20</f>
        <v>0</v>
      </c>
      <c r="DYE12" s="2854">
        <f>'GC Table 4 - Tertiary'!DXT17</f>
        <v>0</v>
      </c>
      <c r="DYF12" s="2859">
        <f>SUM(DYB12:DYE12)</f>
        <v>0</v>
      </c>
      <c r="DYG12" s="2852">
        <v>2014</v>
      </c>
      <c r="DYH12" s="2853">
        <f>'GC Table 8 - Primary'!DYK8</f>
        <v>0</v>
      </c>
      <c r="DYI12" s="2854">
        <f>'GC Table 6 - Secondary'!DYK8</f>
        <v>0</v>
      </c>
      <c r="DYJ12" s="2854">
        <f>'GC Table 5 - Worker Training'!DYK8</f>
        <v>0</v>
      </c>
      <c r="DYK12" s="2854">
        <f>'GC Table 4 - Tertiary'!DYJ8</f>
        <v>0</v>
      </c>
      <c r="DYL12" s="2855">
        <f>SUM(DYH12:DYK12)</f>
        <v>0</v>
      </c>
      <c r="DYM12" s="2856">
        <f>'GC Table 8 - Primary'!DYK12</f>
        <v>0</v>
      </c>
      <c r="DYN12" s="2854">
        <f>'GC Table 6 - Secondary'!DYK14</f>
        <v>0</v>
      </c>
      <c r="DYO12" s="2857">
        <f>'GC Table 5 - Worker Training'!DYK12</f>
        <v>0</v>
      </c>
      <c r="DYP12" s="2854">
        <f>'GC Table 4 - Tertiary'!DYJ9</f>
        <v>0</v>
      </c>
      <c r="DYQ12" s="2858">
        <f>SUM(DYM12:DYP12)</f>
        <v>0</v>
      </c>
      <c r="DYR12" s="2853">
        <f>'GC Table 8 - Primary'!DYK20</f>
        <v>0</v>
      </c>
      <c r="DYS12" s="2854">
        <f>'GC Table 6 - Secondary'!DYK22</f>
        <v>0</v>
      </c>
      <c r="DYT12" s="2854">
        <f>'GC Table 5 - Worker Training'!DYK20</f>
        <v>0</v>
      </c>
      <c r="DYU12" s="2854">
        <f>'GC Table 4 - Tertiary'!DYJ17</f>
        <v>0</v>
      </c>
      <c r="DYV12" s="2859">
        <f>SUM(DYR12:DYU12)</f>
        <v>0</v>
      </c>
      <c r="DYW12" s="2852">
        <v>2014</v>
      </c>
      <c r="DYX12" s="2853">
        <f>'GC Table 8 - Primary'!DZA8</f>
        <v>0</v>
      </c>
      <c r="DYY12" s="2854">
        <f>'GC Table 6 - Secondary'!DZA8</f>
        <v>0</v>
      </c>
      <c r="DYZ12" s="2854">
        <f>'GC Table 5 - Worker Training'!DZA8</f>
        <v>0</v>
      </c>
      <c r="DZA12" s="2854">
        <f>'GC Table 4 - Tertiary'!DYZ8</f>
        <v>0</v>
      </c>
      <c r="DZB12" s="2855">
        <f>SUM(DYX12:DZA12)</f>
        <v>0</v>
      </c>
      <c r="DZC12" s="2856">
        <f>'GC Table 8 - Primary'!DZA12</f>
        <v>0</v>
      </c>
      <c r="DZD12" s="2854">
        <f>'GC Table 6 - Secondary'!DZA14</f>
        <v>0</v>
      </c>
      <c r="DZE12" s="2857">
        <f>'GC Table 5 - Worker Training'!DZA12</f>
        <v>0</v>
      </c>
      <c r="DZF12" s="2854">
        <f>'GC Table 4 - Tertiary'!DYZ9</f>
        <v>0</v>
      </c>
      <c r="DZG12" s="2858">
        <f>SUM(DZC12:DZF12)</f>
        <v>0</v>
      </c>
      <c r="DZH12" s="2853">
        <f>'GC Table 8 - Primary'!DZA20</f>
        <v>0</v>
      </c>
      <c r="DZI12" s="2854">
        <f>'GC Table 6 - Secondary'!DZA22</f>
        <v>0</v>
      </c>
      <c r="DZJ12" s="2854">
        <f>'GC Table 5 - Worker Training'!DZA20</f>
        <v>0</v>
      </c>
      <c r="DZK12" s="2854">
        <f>'GC Table 4 - Tertiary'!DYZ17</f>
        <v>0</v>
      </c>
      <c r="DZL12" s="2859">
        <f>SUM(DZH12:DZK12)</f>
        <v>0</v>
      </c>
      <c r="DZM12" s="2852">
        <v>2014</v>
      </c>
      <c r="DZN12" s="2853">
        <f>'GC Table 8 - Primary'!DZQ8</f>
        <v>0</v>
      </c>
      <c r="DZO12" s="2854">
        <f>'GC Table 6 - Secondary'!DZQ8</f>
        <v>0</v>
      </c>
      <c r="DZP12" s="2854">
        <f>'GC Table 5 - Worker Training'!DZQ8</f>
        <v>0</v>
      </c>
      <c r="DZQ12" s="2854">
        <f>'GC Table 4 - Tertiary'!DZP8</f>
        <v>0</v>
      </c>
      <c r="DZR12" s="2855">
        <f>SUM(DZN12:DZQ12)</f>
        <v>0</v>
      </c>
      <c r="DZS12" s="2856">
        <f>'GC Table 8 - Primary'!DZQ12</f>
        <v>0</v>
      </c>
      <c r="DZT12" s="2854">
        <f>'GC Table 6 - Secondary'!DZQ14</f>
        <v>0</v>
      </c>
      <c r="DZU12" s="2857">
        <f>'GC Table 5 - Worker Training'!DZQ12</f>
        <v>0</v>
      </c>
      <c r="DZV12" s="2854">
        <f>'GC Table 4 - Tertiary'!DZP9</f>
        <v>0</v>
      </c>
      <c r="DZW12" s="2858">
        <f>SUM(DZS12:DZV12)</f>
        <v>0</v>
      </c>
      <c r="DZX12" s="2853">
        <f>'GC Table 8 - Primary'!DZQ20</f>
        <v>0</v>
      </c>
      <c r="DZY12" s="2854">
        <f>'GC Table 6 - Secondary'!DZQ22</f>
        <v>0</v>
      </c>
      <c r="DZZ12" s="2854">
        <f>'GC Table 5 - Worker Training'!DZQ20</f>
        <v>0</v>
      </c>
      <c r="EAA12" s="2854">
        <f>'GC Table 4 - Tertiary'!DZP17</f>
        <v>0</v>
      </c>
      <c r="EAB12" s="2859">
        <f>SUM(DZX12:EAA12)</f>
        <v>0</v>
      </c>
      <c r="EAC12" s="2852">
        <v>2014</v>
      </c>
      <c r="EAD12" s="2853">
        <f>'GC Table 8 - Primary'!EAG8</f>
        <v>0</v>
      </c>
      <c r="EAE12" s="2854">
        <f>'GC Table 6 - Secondary'!EAG8</f>
        <v>0</v>
      </c>
      <c r="EAF12" s="2854">
        <f>'GC Table 5 - Worker Training'!EAG8</f>
        <v>0</v>
      </c>
      <c r="EAG12" s="2854">
        <f>'GC Table 4 - Tertiary'!EAF8</f>
        <v>0</v>
      </c>
      <c r="EAH12" s="2855">
        <f>SUM(EAD12:EAG12)</f>
        <v>0</v>
      </c>
      <c r="EAI12" s="2856">
        <f>'GC Table 8 - Primary'!EAG12</f>
        <v>0</v>
      </c>
      <c r="EAJ12" s="2854">
        <f>'GC Table 6 - Secondary'!EAG14</f>
        <v>0</v>
      </c>
      <c r="EAK12" s="2857">
        <f>'GC Table 5 - Worker Training'!EAG12</f>
        <v>0</v>
      </c>
      <c r="EAL12" s="2854">
        <f>'GC Table 4 - Tertiary'!EAF9</f>
        <v>0</v>
      </c>
      <c r="EAM12" s="2858">
        <f>SUM(EAI12:EAL12)</f>
        <v>0</v>
      </c>
      <c r="EAN12" s="2853">
        <f>'GC Table 8 - Primary'!EAG20</f>
        <v>0</v>
      </c>
      <c r="EAO12" s="2854">
        <f>'GC Table 6 - Secondary'!EAG22</f>
        <v>0</v>
      </c>
      <c r="EAP12" s="2854">
        <f>'GC Table 5 - Worker Training'!EAG20</f>
        <v>0</v>
      </c>
      <c r="EAQ12" s="2854">
        <f>'GC Table 4 - Tertiary'!EAF17</f>
        <v>0</v>
      </c>
      <c r="EAR12" s="2859">
        <f>SUM(EAN12:EAQ12)</f>
        <v>0</v>
      </c>
      <c r="EAS12" s="2852">
        <v>2014</v>
      </c>
      <c r="EAT12" s="2853">
        <f>'GC Table 8 - Primary'!EAW8</f>
        <v>0</v>
      </c>
      <c r="EAU12" s="2854">
        <f>'GC Table 6 - Secondary'!EAW8</f>
        <v>0</v>
      </c>
      <c r="EAV12" s="2854">
        <f>'GC Table 5 - Worker Training'!EAW8</f>
        <v>0</v>
      </c>
      <c r="EAW12" s="2854">
        <f>'GC Table 4 - Tertiary'!EAV8</f>
        <v>0</v>
      </c>
      <c r="EAX12" s="2855">
        <f>SUM(EAT12:EAW12)</f>
        <v>0</v>
      </c>
      <c r="EAY12" s="2856">
        <f>'GC Table 8 - Primary'!EAW12</f>
        <v>0</v>
      </c>
      <c r="EAZ12" s="2854">
        <f>'GC Table 6 - Secondary'!EAW14</f>
        <v>0</v>
      </c>
      <c r="EBA12" s="2857">
        <f>'GC Table 5 - Worker Training'!EAW12</f>
        <v>0</v>
      </c>
      <c r="EBB12" s="2854">
        <f>'GC Table 4 - Tertiary'!EAV9</f>
        <v>0</v>
      </c>
      <c r="EBC12" s="2858">
        <f>SUM(EAY12:EBB12)</f>
        <v>0</v>
      </c>
      <c r="EBD12" s="2853">
        <f>'GC Table 8 - Primary'!EAW20</f>
        <v>0</v>
      </c>
      <c r="EBE12" s="2854">
        <f>'GC Table 6 - Secondary'!EAW22</f>
        <v>0</v>
      </c>
      <c r="EBF12" s="2854">
        <f>'GC Table 5 - Worker Training'!EAW20</f>
        <v>0</v>
      </c>
      <c r="EBG12" s="2854">
        <f>'GC Table 4 - Tertiary'!EAV17</f>
        <v>0</v>
      </c>
      <c r="EBH12" s="2859">
        <f>SUM(EBD12:EBG12)</f>
        <v>0</v>
      </c>
      <c r="EBI12" s="2852">
        <v>2014</v>
      </c>
      <c r="EBJ12" s="2853">
        <f>'GC Table 8 - Primary'!EBM8</f>
        <v>0</v>
      </c>
      <c r="EBK12" s="2854">
        <f>'GC Table 6 - Secondary'!EBM8</f>
        <v>0</v>
      </c>
      <c r="EBL12" s="2854">
        <f>'GC Table 5 - Worker Training'!EBM8</f>
        <v>0</v>
      </c>
      <c r="EBM12" s="2854">
        <f>'GC Table 4 - Tertiary'!EBL8</f>
        <v>0</v>
      </c>
      <c r="EBN12" s="2855">
        <f>SUM(EBJ12:EBM12)</f>
        <v>0</v>
      </c>
      <c r="EBO12" s="2856">
        <f>'GC Table 8 - Primary'!EBM12</f>
        <v>0</v>
      </c>
      <c r="EBP12" s="2854">
        <f>'GC Table 6 - Secondary'!EBM14</f>
        <v>0</v>
      </c>
      <c r="EBQ12" s="2857">
        <f>'GC Table 5 - Worker Training'!EBM12</f>
        <v>0</v>
      </c>
      <c r="EBR12" s="2854">
        <f>'GC Table 4 - Tertiary'!EBL9</f>
        <v>0</v>
      </c>
      <c r="EBS12" s="2858">
        <f>SUM(EBO12:EBR12)</f>
        <v>0</v>
      </c>
      <c r="EBT12" s="2853">
        <f>'GC Table 8 - Primary'!EBM20</f>
        <v>0</v>
      </c>
      <c r="EBU12" s="2854">
        <f>'GC Table 6 - Secondary'!EBM22</f>
        <v>0</v>
      </c>
      <c r="EBV12" s="2854">
        <f>'GC Table 5 - Worker Training'!EBM20</f>
        <v>0</v>
      </c>
      <c r="EBW12" s="2854">
        <f>'GC Table 4 - Tertiary'!EBL17</f>
        <v>0</v>
      </c>
      <c r="EBX12" s="2859">
        <f>SUM(EBT12:EBW12)</f>
        <v>0</v>
      </c>
      <c r="EBY12" s="2852">
        <v>2014</v>
      </c>
      <c r="EBZ12" s="2853">
        <f>'GC Table 8 - Primary'!ECC8</f>
        <v>0</v>
      </c>
      <c r="ECA12" s="2854">
        <f>'GC Table 6 - Secondary'!ECC8</f>
        <v>0</v>
      </c>
      <c r="ECB12" s="2854">
        <f>'GC Table 5 - Worker Training'!ECC8</f>
        <v>0</v>
      </c>
      <c r="ECC12" s="2854">
        <f>'GC Table 4 - Tertiary'!ECB8</f>
        <v>0</v>
      </c>
      <c r="ECD12" s="2855">
        <f>SUM(EBZ12:ECC12)</f>
        <v>0</v>
      </c>
      <c r="ECE12" s="2856">
        <f>'GC Table 8 - Primary'!ECC12</f>
        <v>0</v>
      </c>
      <c r="ECF12" s="2854">
        <f>'GC Table 6 - Secondary'!ECC14</f>
        <v>0</v>
      </c>
      <c r="ECG12" s="2857">
        <f>'GC Table 5 - Worker Training'!ECC12</f>
        <v>0</v>
      </c>
      <c r="ECH12" s="2854">
        <f>'GC Table 4 - Tertiary'!ECB9</f>
        <v>0</v>
      </c>
      <c r="ECI12" s="2858">
        <f>SUM(ECE12:ECH12)</f>
        <v>0</v>
      </c>
      <c r="ECJ12" s="2853">
        <f>'GC Table 8 - Primary'!ECC20</f>
        <v>0</v>
      </c>
      <c r="ECK12" s="2854">
        <f>'GC Table 6 - Secondary'!ECC22</f>
        <v>0</v>
      </c>
      <c r="ECL12" s="2854">
        <f>'GC Table 5 - Worker Training'!ECC20</f>
        <v>0</v>
      </c>
      <c r="ECM12" s="2854">
        <f>'GC Table 4 - Tertiary'!ECB17</f>
        <v>0</v>
      </c>
      <c r="ECN12" s="2859">
        <f>SUM(ECJ12:ECM12)</f>
        <v>0</v>
      </c>
      <c r="ECO12" s="2852">
        <v>2014</v>
      </c>
      <c r="ECP12" s="2853">
        <f>'GC Table 8 - Primary'!ECS8</f>
        <v>0</v>
      </c>
      <c r="ECQ12" s="2854">
        <f>'GC Table 6 - Secondary'!ECS8</f>
        <v>0</v>
      </c>
      <c r="ECR12" s="2854">
        <f>'GC Table 5 - Worker Training'!ECS8</f>
        <v>0</v>
      </c>
      <c r="ECS12" s="2854">
        <f>'GC Table 4 - Tertiary'!ECR8</f>
        <v>0</v>
      </c>
      <c r="ECT12" s="2855">
        <f>SUM(ECP12:ECS12)</f>
        <v>0</v>
      </c>
      <c r="ECU12" s="2856">
        <f>'GC Table 8 - Primary'!ECS12</f>
        <v>0</v>
      </c>
      <c r="ECV12" s="2854">
        <f>'GC Table 6 - Secondary'!ECS14</f>
        <v>0</v>
      </c>
      <c r="ECW12" s="2857">
        <f>'GC Table 5 - Worker Training'!ECS12</f>
        <v>0</v>
      </c>
      <c r="ECX12" s="2854">
        <f>'GC Table 4 - Tertiary'!ECR9</f>
        <v>0</v>
      </c>
      <c r="ECY12" s="2858">
        <f>SUM(ECU12:ECX12)</f>
        <v>0</v>
      </c>
      <c r="ECZ12" s="2853">
        <f>'GC Table 8 - Primary'!ECS20</f>
        <v>0</v>
      </c>
      <c r="EDA12" s="2854">
        <f>'GC Table 6 - Secondary'!ECS22</f>
        <v>0</v>
      </c>
      <c r="EDB12" s="2854">
        <f>'GC Table 5 - Worker Training'!ECS20</f>
        <v>0</v>
      </c>
      <c r="EDC12" s="2854">
        <f>'GC Table 4 - Tertiary'!ECR17</f>
        <v>0</v>
      </c>
      <c r="EDD12" s="2859">
        <f>SUM(ECZ12:EDC12)</f>
        <v>0</v>
      </c>
      <c r="EDE12" s="2852">
        <v>2014</v>
      </c>
      <c r="EDF12" s="2853">
        <f>'GC Table 8 - Primary'!EDI8</f>
        <v>0</v>
      </c>
      <c r="EDG12" s="2854">
        <f>'GC Table 6 - Secondary'!EDI8</f>
        <v>0</v>
      </c>
      <c r="EDH12" s="2854">
        <f>'GC Table 5 - Worker Training'!EDI8</f>
        <v>0</v>
      </c>
      <c r="EDI12" s="2854">
        <f>'GC Table 4 - Tertiary'!EDH8</f>
        <v>0</v>
      </c>
      <c r="EDJ12" s="2855">
        <f>SUM(EDF12:EDI12)</f>
        <v>0</v>
      </c>
      <c r="EDK12" s="2856">
        <f>'GC Table 8 - Primary'!EDI12</f>
        <v>0</v>
      </c>
      <c r="EDL12" s="2854">
        <f>'GC Table 6 - Secondary'!EDI14</f>
        <v>0</v>
      </c>
      <c r="EDM12" s="2857">
        <f>'GC Table 5 - Worker Training'!EDI12</f>
        <v>0</v>
      </c>
      <c r="EDN12" s="2854">
        <f>'GC Table 4 - Tertiary'!EDH9</f>
        <v>0</v>
      </c>
      <c r="EDO12" s="2858">
        <f>SUM(EDK12:EDN12)</f>
        <v>0</v>
      </c>
      <c r="EDP12" s="2853">
        <f>'GC Table 8 - Primary'!EDI20</f>
        <v>0</v>
      </c>
      <c r="EDQ12" s="2854">
        <f>'GC Table 6 - Secondary'!EDI22</f>
        <v>0</v>
      </c>
      <c r="EDR12" s="2854">
        <f>'GC Table 5 - Worker Training'!EDI20</f>
        <v>0</v>
      </c>
      <c r="EDS12" s="2854">
        <f>'GC Table 4 - Tertiary'!EDH17</f>
        <v>0</v>
      </c>
      <c r="EDT12" s="2859">
        <f>SUM(EDP12:EDS12)</f>
        <v>0</v>
      </c>
      <c r="EDU12" s="2852">
        <v>2014</v>
      </c>
      <c r="EDV12" s="2853">
        <f>'GC Table 8 - Primary'!EDY8</f>
        <v>0</v>
      </c>
      <c r="EDW12" s="2854">
        <f>'GC Table 6 - Secondary'!EDY8</f>
        <v>0</v>
      </c>
      <c r="EDX12" s="2854">
        <f>'GC Table 5 - Worker Training'!EDY8</f>
        <v>0</v>
      </c>
      <c r="EDY12" s="2854">
        <f>'GC Table 4 - Tertiary'!EDX8</f>
        <v>0</v>
      </c>
      <c r="EDZ12" s="2855">
        <f>SUM(EDV12:EDY12)</f>
        <v>0</v>
      </c>
      <c r="EEA12" s="2856">
        <f>'GC Table 8 - Primary'!EDY12</f>
        <v>0</v>
      </c>
      <c r="EEB12" s="2854">
        <f>'GC Table 6 - Secondary'!EDY14</f>
        <v>0</v>
      </c>
      <c r="EEC12" s="2857">
        <f>'GC Table 5 - Worker Training'!EDY12</f>
        <v>0</v>
      </c>
      <c r="EED12" s="2854">
        <f>'GC Table 4 - Tertiary'!EDX9</f>
        <v>0</v>
      </c>
      <c r="EEE12" s="2858">
        <f>SUM(EEA12:EED12)</f>
        <v>0</v>
      </c>
      <c r="EEF12" s="2853">
        <f>'GC Table 8 - Primary'!EDY20</f>
        <v>0</v>
      </c>
      <c r="EEG12" s="2854">
        <f>'GC Table 6 - Secondary'!EDY22</f>
        <v>0</v>
      </c>
      <c r="EEH12" s="2854">
        <f>'GC Table 5 - Worker Training'!EDY20</f>
        <v>0</v>
      </c>
      <c r="EEI12" s="2854">
        <f>'GC Table 4 - Tertiary'!EDX17</f>
        <v>0</v>
      </c>
      <c r="EEJ12" s="2859">
        <f>SUM(EEF12:EEI12)</f>
        <v>0</v>
      </c>
      <c r="EEK12" s="2852">
        <v>2014</v>
      </c>
      <c r="EEL12" s="2853">
        <f>'GC Table 8 - Primary'!EEO8</f>
        <v>0</v>
      </c>
      <c r="EEM12" s="2854">
        <f>'GC Table 6 - Secondary'!EEO8</f>
        <v>0</v>
      </c>
      <c r="EEN12" s="2854">
        <f>'GC Table 5 - Worker Training'!EEO8</f>
        <v>0</v>
      </c>
      <c r="EEO12" s="2854">
        <f>'GC Table 4 - Tertiary'!EEN8</f>
        <v>0</v>
      </c>
      <c r="EEP12" s="2855">
        <f>SUM(EEL12:EEO12)</f>
        <v>0</v>
      </c>
      <c r="EEQ12" s="2856">
        <f>'GC Table 8 - Primary'!EEO12</f>
        <v>0</v>
      </c>
      <c r="EER12" s="2854">
        <f>'GC Table 6 - Secondary'!EEO14</f>
        <v>0</v>
      </c>
      <c r="EES12" s="2857">
        <f>'GC Table 5 - Worker Training'!EEO12</f>
        <v>0</v>
      </c>
      <c r="EET12" s="2854">
        <f>'GC Table 4 - Tertiary'!EEN9</f>
        <v>0</v>
      </c>
      <c r="EEU12" s="2858">
        <f>SUM(EEQ12:EET12)</f>
        <v>0</v>
      </c>
      <c r="EEV12" s="2853">
        <f>'GC Table 8 - Primary'!EEO20</f>
        <v>0</v>
      </c>
      <c r="EEW12" s="2854">
        <f>'GC Table 6 - Secondary'!EEO22</f>
        <v>0</v>
      </c>
      <c r="EEX12" s="2854">
        <f>'GC Table 5 - Worker Training'!EEO20</f>
        <v>0</v>
      </c>
      <c r="EEY12" s="2854">
        <f>'GC Table 4 - Tertiary'!EEN17</f>
        <v>0</v>
      </c>
      <c r="EEZ12" s="2859">
        <f>SUM(EEV12:EEY12)</f>
        <v>0</v>
      </c>
      <c r="EFA12" s="2852">
        <v>2014</v>
      </c>
      <c r="EFB12" s="2853">
        <f>'GC Table 8 - Primary'!EFE8</f>
        <v>0</v>
      </c>
      <c r="EFC12" s="2854">
        <f>'GC Table 6 - Secondary'!EFE8</f>
        <v>0</v>
      </c>
      <c r="EFD12" s="2854">
        <f>'GC Table 5 - Worker Training'!EFE8</f>
        <v>0</v>
      </c>
      <c r="EFE12" s="2854">
        <f>'GC Table 4 - Tertiary'!EFD8</f>
        <v>0</v>
      </c>
      <c r="EFF12" s="2855">
        <f>SUM(EFB12:EFE12)</f>
        <v>0</v>
      </c>
      <c r="EFG12" s="2856">
        <f>'GC Table 8 - Primary'!EFE12</f>
        <v>0</v>
      </c>
      <c r="EFH12" s="2854">
        <f>'GC Table 6 - Secondary'!EFE14</f>
        <v>0</v>
      </c>
      <c r="EFI12" s="2857">
        <f>'GC Table 5 - Worker Training'!EFE12</f>
        <v>0</v>
      </c>
      <c r="EFJ12" s="2854">
        <f>'GC Table 4 - Tertiary'!EFD9</f>
        <v>0</v>
      </c>
      <c r="EFK12" s="2858">
        <f>SUM(EFG12:EFJ12)</f>
        <v>0</v>
      </c>
      <c r="EFL12" s="2853">
        <f>'GC Table 8 - Primary'!EFE20</f>
        <v>0</v>
      </c>
      <c r="EFM12" s="2854">
        <f>'GC Table 6 - Secondary'!EFE22</f>
        <v>0</v>
      </c>
      <c r="EFN12" s="2854">
        <f>'GC Table 5 - Worker Training'!EFE20</f>
        <v>0</v>
      </c>
      <c r="EFO12" s="2854">
        <f>'GC Table 4 - Tertiary'!EFD17</f>
        <v>0</v>
      </c>
      <c r="EFP12" s="2859">
        <f>SUM(EFL12:EFO12)</f>
        <v>0</v>
      </c>
      <c r="EFQ12" s="2852">
        <v>2014</v>
      </c>
      <c r="EFR12" s="2853">
        <f>'GC Table 8 - Primary'!EFU8</f>
        <v>0</v>
      </c>
      <c r="EFS12" s="2854">
        <f>'GC Table 6 - Secondary'!EFU8</f>
        <v>0</v>
      </c>
      <c r="EFT12" s="2854">
        <f>'GC Table 5 - Worker Training'!EFU8</f>
        <v>0</v>
      </c>
      <c r="EFU12" s="2854">
        <f>'GC Table 4 - Tertiary'!EFT8</f>
        <v>0</v>
      </c>
      <c r="EFV12" s="2855">
        <f>SUM(EFR12:EFU12)</f>
        <v>0</v>
      </c>
      <c r="EFW12" s="2856">
        <f>'GC Table 8 - Primary'!EFU12</f>
        <v>0</v>
      </c>
      <c r="EFX12" s="2854">
        <f>'GC Table 6 - Secondary'!EFU14</f>
        <v>0</v>
      </c>
      <c r="EFY12" s="2857">
        <f>'GC Table 5 - Worker Training'!EFU12</f>
        <v>0</v>
      </c>
      <c r="EFZ12" s="2854">
        <f>'GC Table 4 - Tertiary'!EFT9</f>
        <v>0</v>
      </c>
      <c r="EGA12" s="2858">
        <f>SUM(EFW12:EFZ12)</f>
        <v>0</v>
      </c>
      <c r="EGB12" s="2853">
        <f>'GC Table 8 - Primary'!EFU20</f>
        <v>0</v>
      </c>
      <c r="EGC12" s="2854">
        <f>'GC Table 6 - Secondary'!EFU22</f>
        <v>0</v>
      </c>
      <c r="EGD12" s="2854">
        <f>'GC Table 5 - Worker Training'!EFU20</f>
        <v>0</v>
      </c>
      <c r="EGE12" s="2854">
        <f>'GC Table 4 - Tertiary'!EFT17</f>
        <v>0</v>
      </c>
      <c r="EGF12" s="2859">
        <f>SUM(EGB12:EGE12)</f>
        <v>0</v>
      </c>
      <c r="EGG12" s="2852">
        <v>2014</v>
      </c>
      <c r="EGH12" s="2853">
        <f>'GC Table 8 - Primary'!EGK8</f>
        <v>0</v>
      </c>
      <c r="EGI12" s="2854">
        <f>'GC Table 6 - Secondary'!EGK8</f>
        <v>0</v>
      </c>
      <c r="EGJ12" s="2854">
        <f>'GC Table 5 - Worker Training'!EGK8</f>
        <v>0</v>
      </c>
      <c r="EGK12" s="2854">
        <f>'GC Table 4 - Tertiary'!EGJ8</f>
        <v>0</v>
      </c>
      <c r="EGL12" s="2855">
        <f>SUM(EGH12:EGK12)</f>
        <v>0</v>
      </c>
      <c r="EGM12" s="2856">
        <f>'GC Table 8 - Primary'!EGK12</f>
        <v>0</v>
      </c>
      <c r="EGN12" s="2854">
        <f>'GC Table 6 - Secondary'!EGK14</f>
        <v>0</v>
      </c>
      <c r="EGO12" s="2857">
        <f>'GC Table 5 - Worker Training'!EGK12</f>
        <v>0</v>
      </c>
      <c r="EGP12" s="2854">
        <f>'GC Table 4 - Tertiary'!EGJ9</f>
        <v>0</v>
      </c>
      <c r="EGQ12" s="2858">
        <f>SUM(EGM12:EGP12)</f>
        <v>0</v>
      </c>
      <c r="EGR12" s="2853">
        <f>'GC Table 8 - Primary'!EGK20</f>
        <v>0</v>
      </c>
      <c r="EGS12" s="2854">
        <f>'GC Table 6 - Secondary'!EGK22</f>
        <v>0</v>
      </c>
      <c r="EGT12" s="2854">
        <f>'GC Table 5 - Worker Training'!EGK20</f>
        <v>0</v>
      </c>
      <c r="EGU12" s="2854">
        <f>'GC Table 4 - Tertiary'!EGJ17</f>
        <v>0</v>
      </c>
      <c r="EGV12" s="2859">
        <f>SUM(EGR12:EGU12)</f>
        <v>0</v>
      </c>
      <c r="EGW12" s="2852">
        <v>2014</v>
      </c>
      <c r="EGX12" s="2853">
        <f>'GC Table 8 - Primary'!EHA8</f>
        <v>0</v>
      </c>
      <c r="EGY12" s="2854">
        <f>'GC Table 6 - Secondary'!EHA8</f>
        <v>0</v>
      </c>
      <c r="EGZ12" s="2854">
        <f>'GC Table 5 - Worker Training'!EHA8</f>
        <v>0</v>
      </c>
      <c r="EHA12" s="2854">
        <f>'GC Table 4 - Tertiary'!EGZ8</f>
        <v>0</v>
      </c>
      <c r="EHB12" s="2855">
        <f>SUM(EGX12:EHA12)</f>
        <v>0</v>
      </c>
      <c r="EHC12" s="2856">
        <f>'GC Table 8 - Primary'!EHA12</f>
        <v>0</v>
      </c>
      <c r="EHD12" s="2854">
        <f>'GC Table 6 - Secondary'!EHA14</f>
        <v>0</v>
      </c>
      <c r="EHE12" s="2857">
        <f>'GC Table 5 - Worker Training'!EHA12</f>
        <v>0</v>
      </c>
      <c r="EHF12" s="2854">
        <f>'GC Table 4 - Tertiary'!EGZ9</f>
        <v>0</v>
      </c>
      <c r="EHG12" s="2858">
        <f>SUM(EHC12:EHF12)</f>
        <v>0</v>
      </c>
      <c r="EHH12" s="2853">
        <f>'GC Table 8 - Primary'!EHA20</f>
        <v>0</v>
      </c>
      <c r="EHI12" s="2854">
        <f>'GC Table 6 - Secondary'!EHA22</f>
        <v>0</v>
      </c>
      <c r="EHJ12" s="2854">
        <f>'GC Table 5 - Worker Training'!EHA20</f>
        <v>0</v>
      </c>
      <c r="EHK12" s="2854">
        <f>'GC Table 4 - Tertiary'!EGZ17</f>
        <v>0</v>
      </c>
      <c r="EHL12" s="2859">
        <f>SUM(EHH12:EHK12)</f>
        <v>0</v>
      </c>
      <c r="EHM12" s="2852">
        <v>2014</v>
      </c>
      <c r="EHN12" s="2853">
        <f>'GC Table 8 - Primary'!EHQ8</f>
        <v>0</v>
      </c>
      <c r="EHO12" s="2854">
        <f>'GC Table 6 - Secondary'!EHQ8</f>
        <v>0</v>
      </c>
      <c r="EHP12" s="2854">
        <f>'GC Table 5 - Worker Training'!EHQ8</f>
        <v>0</v>
      </c>
      <c r="EHQ12" s="2854">
        <f>'GC Table 4 - Tertiary'!EHP8</f>
        <v>0</v>
      </c>
      <c r="EHR12" s="2855">
        <f>SUM(EHN12:EHQ12)</f>
        <v>0</v>
      </c>
      <c r="EHS12" s="2856">
        <f>'GC Table 8 - Primary'!EHQ12</f>
        <v>0</v>
      </c>
      <c r="EHT12" s="2854">
        <f>'GC Table 6 - Secondary'!EHQ14</f>
        <v>0</v>
      </c>
      <c r="EHU12" s="2857">
        <f>'GC Table 5 - Worker Training'!EHQ12</f>
        <v>0</v>
      </c>
      <c r="EHV12" s="2854">
        <f>'GC Table 4 - Tertiary'!EHP9</f>
        <v>0</v>
      </c>
      <c r="EHW12" s="2858">
        <f>SUM(EHS12:EHV12)</f>
        <v>0</v>
      </c>
      <c r="EHX12" s="2853">
        <f>'GC Table 8 - Primary'!EHQ20</f>
        <v>0</v>
      </c>
      <c r="EHY12" s="2854">
        <f>'GC Table 6 - Secondary'!EHQ22</f>
        <v>0</v>
      </c>
      <c r="EHZ12" s="2854">
        <f>'GC Table 5 - Worker Training'!EHQ20</f>
        <v>0</v>
      </c>
      <c r="EIA12" s="2854">
        <f>'GC Table 4 - Tertiary'!EHP17</f>
        <v>0</v>
      </c>
      <c r="EIB12" s="2859">
        <f>SUM(EHX12:EIA12)</f>
        <v>0</v>
      </c>
      <c r="EIC12" s="2852">
        <v>2014</v>
      </c>
      <c r="EID12" s="2853">
        <f>'GC Table 8 - Primary'!EIG8</f>
        <v>0</v>
      </c>
      <c r="EIE12" s="2854">
        <f>'GC Table 6 - Secondary'!EIG8</f>
        <v>0</v>
      </c>
      <c r="EIF12" s="2854">
        <f>'GC Table 5 - Worker Training'!EIG8</f>
        <v>0</v>
      </c>
      <c r="EIG12" s="2854">
        <f>'GC Table 4 - Tertiary'!EIF8</f>
        <v>0</v>
      </c>
      <c r="EIH12" s="2855">
        <f>SUM(EID12:EIG12)</f>
        <v>0</v>
      </c>
      <c r="EII12" s="2856">
        <f>'GC Table 8 - Primary'!EIG12</f>
        <v>0</v>
      </c>
      <c r="EIJ12" s="2854">
        <f>'GC Table 6 - Secondary'!EIG14</f>
        <v>0</v>
      </c>
      <c r="EIK12" s="2857">
        <f>'GC Table 5 - Worker Training'!EIG12</f>
        <v>0</v>
      </c>
      <c r="EIL12" s="2854">
        <f>'GC Table 4 - Tertiary'!EIF9</f>
        <v>0</v>
      </c>
      <c r="EIM12" s="2858">
        <f>SUM(EII12:EIL12)</f>
        <v>0</v>
      </c>
      <c r="EIN12" s="2853">
        <f>'GC Table 8 - Primary'!EIG20</f>
        <v>0</v>
      </c>
      <c r="EIO12" s="2854">
        <f>'GC Table 6 - Secondary'!EIG22</f>
        <v>0</v>
      </c>
      <c r="EIP12" s="2854">
        <f>'GC Table 5 - Worker Training'!EIG20</f>
        <v>0</v>
      </c>
      <c r="EIQ12" s="2854">
        <f>'GC Table 4 - Tertiary'!EIF17</f>
        <v>0</v>
      </c>
      <c r="EIR12" s="2859">
        <f>SUM(EIN12:EIQ12)</f>
        <v>0</v>
      </c>
      <c r="EIS12" s="2852">
        <v>2014</v>
      </c>
      <c r="EIT12" s="2853">
        <f>'GC Table 8 - Primary'!EIW8</f>
        <v>0</v>
      </c>
      <c r="EIU12" s="2854">
        <f>'GC Table 6 - Secondary'!EIW8</f>
        <v>0</v>
      </c>
      <c r="EIV12" s="2854">
        <f>'GC Table 5 - Worker Training'!EIW8</f>
        <v>0</v>
      </c>
      <c r="EIW12" s="2854">
        <f>'GC Table 4 - Tertiary'!EIV8</f>
        <v>0</v>
      </c>
      <c r="EIX12" s="2855">
        <f>SUM(EIT12:EIW12)</f>
        <v>0</v>
      </c>
      <c r="EIY12" s="2856">
        <f>'GC Table 8 - Primary'!EIW12</f>
        <v>0</v>
      </c>
      <c r="EIZ12" s="2854">
        <f>'GC Table 6 - Secondary'!EIW14</f>
        <v>0</v>
      </c>
      <c r="EJA12" s="2857">
        <f>'GC Table 5 - Worker Training'!EIW12</f>
        <v>0</v>
      </c>
      <c r="EJB12" s="2854">
        <f>'GC Table 4 - Tertiary'!EIV9</f>
        <v>0</v>
      </c>
      <c r="EJC12" s="2858">
        <f>SUM(EIY12:EJB12)</f>
        <v>0</v>
      </c>
      <c r="EJD12" s="2853">
        <f>'GC Table 8 - Primary'!EIW20</f>
        <v>0</v>
      </c>
      <c r="EJE12" s="2854">
        <f>'GC Table 6 - Secondary'!EIW22</f>
        <v>0</v>
      </c>
      <c r="EJF12" s="2854">
        <f>'GC Table 5 - Worker Training'!EIW20</f>
        <v>0</v>
      </c>
      <c r="EJG12" s="2854">
        <f>'GC Table 4 - Tertiary'!EIV17</f>
        <v>0</v>
      </c>
      <c r="EJH12" s="2859">
        <f>SUM(EJD12:EJG12)</f>
        <v>0</v>
      </c>
      <c r="EJI12" s="2852">
        <v>2014</v>
      </c>
      <c r="EJJ12" s="2853">
        <f>'GC Table 8 - Primary'!EJM8</f>
        <v>0</v>
      </c>
      <c r="EJK12" s="2854">
        <f>'GC Table 6 - Secondary'!EJM8</f>
        <v>0</v>
      </c>
      <c r="EJL12" s="2854">
        <f>'GC Table 5 - Worker Training'!EJM8</f>
        <v>0</v>
      </c>
      <c r="EJM12" s="2854">
        <f>'GC Table 4 - Tertiary'!EJL8</f>
        <v>0</v>
      </c>
      <c r="EJN12" s="2855">
        <f>SUM(EJJ12:EJM12)</f>
        <v>0</v>
      </c>
      <c r="EJO12" s="2856">
        <f>'GC Table 8 - Primary'!EJM12</f>
        <v>0</v>
      </c>
      <c r="EJP12" s="2854">
        <f>'GC Table 6 - Secondary'!EJM14</f>
        <v>0</v>
      </c>
      <c r="EJQ12" s="2857">
        <f>'GC Table 5 - Worker Training'!EJM12</f>
        <v>0</v>
      </c>
      <c r="EJR12" s="2854">
        <f>'GC Table 4 - Tertiary'!EJL9</f>
        <v>0</v>
      </c>
      <c r="EJS12" s="2858">
        <f>SUM(EJO12:EJR12)</f>
        <v>0</v>
      </c>
      <c r="EJT12" s="2853">
        <f>'GC Table 8 - Primary'!EJM20</f>
        <v>0</v>
      </c>
      <c r="EJU12" s="2854">
        <f>'GC Table 6 - Secondary'!EJM22</f>
        <v>0</v>
      </c>
      <c r="EJV12" s="2854">
        <f>'GC Table 5 - Worker Training'!EJM20</f>
        <v>0</v>
      </c>
      <c r="EJW12" s="2854">
        <f>'GC Table 4 - Tertiary'!EJL17</f>
        <v>0</v>
      </c>
      <c r="EJX12" s="2859">
        <f>SUM(EJT12:EJW12)</f>
        <v>0</v>
      </c>
      <c r="EJY12" s="2852">
        <v>2014</v>
      </c>
      <c r="EJZ12" s="2853">
        <f>'GC Table 8 - Primary'!EKC8</f>
        <v>0</v>
      </c>
      <c r="EKA12" s="2854">
        <f>'GC Table 6 - Secondary'!EKC8</f>
        <v>0</v>
      </c>
      <c r="EKB12" s="2854">
        <f>'GC Table 5 - Worker Training'!EKC8</f>
        <v>0</v>
      </c>
      <c r="EKC12" s="2854">
        <f>'GC Table 4 - Tertiary'!EKB8</f>
        <v>0</v>
      </c>
      <c r="EKD12" s="2855">
        <f>SUM(EJZ12:EKC12)</f>
        <v>0</v>
      </c>
      <c r="EKE12" s="2856">
        <f>'GC Table 8 - Primary'!EKC12</f>
        <v>0</v>
      </c>
      <c r="EKF12" s="2854">
        <f>'GC Table 6 - Secondary'!EKC14</f>
        <v>0</v>
      </c>
      <c r="EKG12" s="2857">
        <f>'GC Table 5 - Worker Training'!EKC12</f>
        <v>0</v>
      </c>
      <c r="EKH12" s="2854">
        <f>'GC Table 4 - Tertiary'!EKB9</f>
        <v>0</v>
      </c>
      <c r="EKI12" s="2858">
        <f>SUM(EKE12:EKH12)</f>
        <v>0</v>
      </c>
      <c r="EKJ12" s="2853">
        <f>'GC Table 8 - Primary'!EKC20</f>
        <v>0</v>
      </c>
      <c r="EKK12" s="2854">
        <f>'GC Table 6 - Secondary'!EKC22</f>
        <v>0</v>
      </c>
      <c r="EKL12" s="2854">
        <f>'GC Table 5 - Worker Training'!EKC20</f>
        <v>0</v>
      </c>
      <c r="EKM12" s="2854">
        <f>'GC Table 4 - Tertiary'!EKB17</f>
        <v>0</v>
      </c>
      <c r="EKN12" s="2859">
        <f>SUM(EKJ12:EKM12)</f>
        <v>0</v>
      </c>
      <c r="EKO12" s="2852">
        <v>2014</v>
      </c>
      <c r="EKP12" s="2853">
        <f>'GC Table 8 - Primary'!EKS8</f>
        <v>0</v>
      </c>
      <c r="EKQ12" s="2854">
        <f>'GC Table 6 - Secondary'!EKS8</f>
        <v>0</v>
      </c>
      <c r="EKR12" s="2854">
        <f>'GC Table 5 - Worker Training'!EKS8</f>
        <v>0</v>
      </c>
      <c r="EKS12" s="2854">
        <f>'GC Table 4 - Tertiary'!EKR8</f>
        <v>0</v>
      </c>
      <c r="EKT12" s="2855">
        <f>SUM(EKP12:EKS12)</f>
        <v>0</v>
      </c>
      <c r="EKU12" s="2856">
        <f>'GC Table 8 - Primary'!EKS12</f>
        <v>0</v>
      </c>
      <c r="EKV12" s="2854">
        <f>'GC Table 6 - Secondary'!EKS14</f>
        <v>0</v>
      </c>
      <c r="EKW12" s="2857">
        <f>'GC Table 5 - Worker Training'!EKS12</f>
        <v>0</v>
      </c>
      <c r="EKX12" s="2854">
        <f>'GC Table 4 - Tertiary'!EKR9</f>
        <v>0</v>
      </c>
      <c r="EKY12" s="2858">
        <f>SUM(EKU12:EKX12)</f>
        <v>0</v>
      </c>
      <c r="EKZ12" s="2853">
        <f>'GC Table 8 - Primary'!EKS20</f>
        <v>0</v>
      </c>
      <c r="ELA12" s="2854">
        <f>'GC Table 6 - Secondary'!EKS22</f>
        <v>0</v>
      </c>
      <c r="ELB12" s="2854">
        <f>'GC Table 5 - Worker Training'!EKS20</f>
        <v>0</v>
      </c>
      <c r="ELC12" s="2854">
        <f>'GC Table 4 - Tertiary'!EKR17</f>
        <v>0</v>
      </c>
      <c r="ELD12" s="2859">
        <f>SUM(EKZ12:ELC12)</f>
        <v>0</v>
      </c>
      <c r="ELE12" s="2852">
        <v>2014</v>
      </c>
      <c r="ELF12" s="2853">
        <f>'GC Table 8 - Primary'!ELI8</f>
        <v>0</v>
      </c>
      <c r="ELG12" s="2854">
        <f>'GC Table 6 - Secondary'!ELI8</f>
        <v>0</v>
      </c>
      <c r="ELH12" s="2854">
        <f>'GC Table 5 - Worker Training'!ELI8</f>
        <v>0</v>
      </c>
      <c r="ELI12" s="2854">
        <f>'GC Table 4 - Tertiary'!ELH8</f>
        <v>0</v>
      </c>
      <c r="ELJ12" s="2855">
        <f>SUM(ELF12:ELI12)</f>
        <v>0</v>
      </c>
      <c r="ELK12" s="2856">
        <f>'GC Table 8 - Primary'!ELI12</f>
        <v>0</v>
      </c>
      <c r="ELL12" s="2854">
        <f>'GC Table 6 - Secondary'!ELI14</f>
        <v>0</v>
      </c>
      <c r="ELM12" s="2857">
        <f>'GC Table 5 - Worker Training'!ELI12</f>
        <v>0</v>
      </c>
      <c r="ELN12" s="2854">
        <f>'GC Table 4 - Tertiary'!ELH9</f>
        <v>0</v>
      </c>
      <c r="ELO12" s="2858">
        <f>SUM(ELK12:ELN12)</f>
        <v>0</v>
      </c>
      <c r="ELP12" s="2853">
        <f>'GC Table 8 - Primary'!ELI20</f>
        <v>0</v>
      </c>
      <c r="ELQ12" s="2854">
        <f>'GC Table 6 - Secondary'!ELI22</f>
        <v>0</v>
      </c>
      <c r="ELR12" s="2854">
        <f>'GC Table 5 - Worker Training'!ELI20</f>
        <v>0</v>
      </c>
      <c r="ELS12" s="2854">
        <f>'GC Table 4 - Tertiary'!ELH17</f>
        <v>0</v>
      </c>
      <c r="ELT12" s="2859">
        <f>SUM(ELP12:ELS12)</f>
        <v>0</v>
      </c>
      <c r="ELU12" s="2852">
        <v>2014</v>
      </c>
      <c r="ELV12" s="2853">
        <f>'GC Table 8 - Primary'!ELY8</f>
        <v>0</v>
      </c>
      <c r="ELW12" s="2854">
        <f>'GC Table 6 - Secondary'!ELY8</f>
        <v>0</v>
      </c>
      <c r="ELX12" s="2854">
        <f>'GC Table 5 - Worker Training'!ELY8</f>
        <v>0</v>
      </c>
      <c r="ELY12" s="2854">
        <f>'GC Table 4 - Tertiary'!ELX8</f>
        <v>0</v>
      </c>
      <c r="ELZ12" s="2855">
        <f>SUM(ELV12:ELY12)</f>
        <v>0</v>
      </c>
      <c r="EMA12" s="2856">
        <f>'GC Table 8 - Primary'!ELY12</f>
        <v>0</v>
      </c>
      <c r="EMB12" s="2854">
        <f>'GC Table 6 - Secondary'!ELY14</f>
        <v>0</v>
      </c>
      <c r="EMC12" s="2857">
        <f>'GC Table 5 - Worker Training'!ELY12</f>
        <v>0</v>
      </c>
      <c r="EMD12" s="2854">
        <f>'GC Table 4 - Tertiary'!ELX9</f>
        <v>0</v>
      </c>
      <c r="EME12" s="2858">
        <f>SUM(EMA12:EMD12)</f>
        <v>0</v>
      </c>
      <c r="EMF12" s="2853">
        <f>'GC Table 8 - Primary'!ELY20</f>
        <v>0</v>
      </c>
      <c r="EMG12" s="2854">
        <f>'GC Table 6 - Secondary'!ELY22</f>
        <v>0</v>
      </c>
      <c r="EMH12" s="2854">
        <f>'GC Table 5 - Worker Training'!ELY20</f>
        <v>0</v>
      </c>
      <c r="EMI12" s="2854">
        <f>'GC Table 4 - Tertiary'!ELX17</f>
        <v>0</v>
      </c>
      <c r="EMJ12" s="2859">
        <f>SUM(EMF12:EMI12)</f>
        <v>0</v>
      </c>
      <c r="EMK12" s="2852">
        <v>2014</v>
      </c>
      <c r="EML12" s="2853">
        <f>'GC Table 8 - Primary'!EMO8</f>
        <v>0</v>
      </c>
      <c r="EMM12" s="2854">
        <f>'GC Table 6 - Secondary'!EMO8</f>
        <v>0</v>
      </c>
      <c r="EMN12" s="2854">
        <f>'GC Table 5 - Worker Training'!EMO8</f>
        <v>0</v>
      </c>
      <c r="EMO12" s="2854">
        <f>'GC Table 4 - Tertiary'!EMN8</f>
        <v>0</v>
      </c>
      <c r="EMP12" s="2855">
        <f>SUM(EML12:EMO12)</f>
        <v>0</v>
      </c>
      <c r="EMQ12" s="2856">
        <f>'GC Table 8 - Primary'!EMO12</f>
        <v>0</v>
      </c>
      <c r="EMR12" s="2854">
        <f>'GC Table 6 - Secondary'!EMO14</f>
        <v>0</v>
      </c>
      <c r="EMS12" s="2857">
        <f>'GC Table 5 - Worker Training'!EMO12</f>
        <v>0</v>
      </c>
      <c r="EMT12" s="2854">
        <f>'GC Table 4 - Tertiary'!EMN9</f>
        <v>0</v>
      </c>
      <c r="EMU12" s="2858">
        <f>SUM(EMQ12:EMT12)</f>
        <v>0</v>
      </c>
      <c r="EMV12" s="2853">
        <f>'GC Table 8 - Primary'!EMO20</f>
        <v>0</v>
      </c>
      <c r="EMW12" s="2854">
        <f>'GC Table 6 - Secondary'!EMO22</f>
        <v>0</v>
      </c>
      <c r="EMX12" s="2854">
        <f>'GC Table 5 - Worker Training'!EMO20</f>
        <v>0</v>
      </c>
      <c r="EMY12" s="2854">
        <f>'GC Table 4 - Tertiary'!EMN17</f>
        <v>0</v>
      </c>
      <c r="EMZ12" s="2859">
        <f>SUM(EMV12:EMY12)</f>
        <v>0</v>
      </c>
      <c r="ENA12" s="2852">
        <v>2014</v>
      </c>
      <c r="ENB12" s="2853">
        <f>'GC Table 8 - Primary'!ENE8</f>
        <v>0</v>
      </c>
      <c r="ENC12" s="2854">
        <f>'GC Table 6 - Secondary'!ENE8</f>
        <v>0</v>
      </c>
      <c r="END12" s="2854">
        <f>'GC Table 5 - Worker Training'!ENE8</f>
        <v>0</v>
      </c>
      <c r="ENE12" s="2854">
        <f>'GC Table 4 - Tertiary'!END8</f>
        <v>0</v>
      </c>
      <c r="ENF12" s="2855">
        <f>SUM(ENB12:ENE12)</f>
        <v>0</v>
      </c>
      <c r="ENG12" s="2856">
        <f>'GC Table 8 - Primary'!ENE12</f>
        <v>0</v>
      </c>
      <c r="ENH12" s="2854">
        <f>'GC Table 6 - Secondary'!ENE14</f>
        <v>0</v>
      </c>
      <c r="ENI12" s="2857">
        <f>'GC Table 5 - Worker Training'!ENE12</f>
        <v>0</v>
      </c>
      <c r="ENJ12" s="2854">
        <f>'GC Table 4 - Tertiary'!END9</f>
        <v>0</v>
      </c>
      <c r="ENK12" s="2858">
        <f>SUM(ENG12:ENJ12)</f>
        <v>0</v>
      </c>
      <c r="ENL12" s="2853">
        <f>'GC Table 8 - Primary'!ENE20</f>
        <v>0</v>
      </c>
      <c r="ENM12" s="2854">
        <f>'GC Table 6 - Secondary'!ENE22</f>
        <v>0</v>
      </c>
      <c r="ENN12" s="2854">
        <f>'GC Table 5 - Worker Training'!ENE20</f>
        <v>0</v>
      </c>
      <c r="ENO12" s="2854">
        <f>'GC Table 4 - Tertiary'!END17</f>
        <v>0</v>
      </c>
      <c r="ENP12" s="2859">
        <f>SUM(ENL12:ENO12)</f>
        <v>0</v>
      </c>
      <c r="ENQ12" s="2852">
        <v>2014</v>
      </c>
      <c r="ENR12" s="2853">
        <f>'GC Table 8 - Primary'!ENU8</f>
        <v>0</v>
      </c>
      <c r="ENS12" s="2854">
        <f>'GC Table 6 - Secondary'!ENU8</f>
        <v>0</v>
      </c>
      <c r="ENT12" s="2854">
        <f>'GC Table 5 - Worker Training'!ENU8</f>
        <v>0</v>
      </c>
      <c r="ENU12" s="2854">
        <f>'GC Table 4 - Tertiary'!ENT8</f>
        <v>0</v>
      </c>
      <c r="ENV12" s="2855">
        <f>SUM(ENR12:ENU12)</f>
        <v>0</v>
      </c>
      <c r="ENW12" s="2856">
        <f>'GC Table 8 - Primary'!ENU12</f>
        <v>0</v>
      </c>
      <c r="ENX12" s="2854">
        <f>'GC Table 6 - Secondary'!ENU14</f>
        <v>0</v>
      </c>
      <c r="ENY12" s="2857">
        <f>'GC Table 5 - Worker Training'!ENU12</f>
        <v>0</v>
      </c>
      <c r="ENZ12" s="2854">
        <f>'GC Table 4 - Tertiary'!ENT9</f>
        <v>0</v>
      </c>
      <c r="EOA12" s="2858">
        <f>SUM(ENW12:ENZ12)</f>
        <v>0</v>
      </c>
      <c r="EOB12" s="2853">
        <f>'GC Table 8 - Primary'!ENU20</f>
        <v>0</v>
      </c>
      <c r="EOC12" s="2854">
        <f>'GC Table 6 - Secondary'!ENU22</f>
        <v>0</v>
      </c>
      <c r="EOD12" s="2854">
        <f>'GC Table 5 - Worker Training'!ENU20</f>
        <v>0</v>
      </c>
      <c r="EOE12" s="2854">
        <f>'GC Table 4 - Tertiary'!ENT17</f>
        <v>0</v>
      </c>
      <c r="EOF12" s="2859">
        <f>SUM(EOB12:EOE12)</f>
        <v>0</v>
      </c>
      <c r="EOG12" s="2852">
        <v>2014</v>
      </c>
      <c r="EOH12" s="2853">
        <f>'GC Table 8 - Primary'!EOK8</f>
        <v>0</v>
      </c>
      <c r="EOI12" s="2854">
        <f>'GC Table 6 - Secondary'!EOK8</f>
        <v>0</v>
      </c>
      <c r="EOJ12" s="2854">
        <f>'GC Table 5 - Worker Training'!EOK8</f>
        <v>0</v>
      </c>
      <c r="EOK12" s="2854">
        <f>'GC Table 4 - Tertiary'!EOJ8</f>
        <v>0</v>
      </c>
      <c r="EOL12" s="2855">
        <f>SUM(EOH12:EOK12)</f>
        <v>0</v>
      </c>
      <c r="EOM12" s="2856">
        <f>'GC Table 8 - Primary'!EOK12</f>
        <v>0</v>
      </c>
      <c r="EON12" s="2854">
        <f>'GC Table 6 - Secondary'!EOK14</f>
        <v>0</v>
      </c>
      <c r="EOO12" s="2857">
        <f>'GC Table 5 - Worker Training'!EOK12</f>
        <v>0</v>
      </c>
      <c r="EOP12" s="2854">
        <f>'GC Table 4 - Tertiary'!EOJ9</f>
        <v>0</v>
      </c>
      <c r="EOQ12" s="2858">
        <f>SUM(EOM12:EOP12)</f>
        <v>0</v>
      </c>
      <c r="EOR12" s="2853">
        <f>'GC Table 8 - Primary'!EOK20</f>
        <v>0</v>
      </c>
      <c r="EOS12" s="2854">
        <f>'GC Table 6 - Secondary'!EOK22</f>
        <v>0</v>
      </c>
      <c r="EOT12" s="2854">
        <f>'GC Table 5 - Worker Training'!EOK20</f>
        <v>0</v>
      </c>
      <c r="EOU12" s="2854">
        <f>'GC Table 4 - Tertiary'!EOJ17</f>
        <v>0</v>
      </c>
      <c r="EOV12" s="2859">
        <f>SUM(EOR12:EOU12)</f>
        <v>0</v>
      </c>
      <c r="EOW12" s="2852">
        <v>2014</v>
      </c>
      <c r="EOX12" s="2853">
        <f>'GC Table 8 - Primary'!EPA8</f>
        <v>0</v>
      </c>
      <c r="EOY12" s="2854">
        <f>'GC Table 6 - Secondary'!EPA8</f>
        <v>0</v>
      </c>
      <c r="EOZ12" s="2854">
        <f>'GC Table 5 - Worker Training'!EPA8</f>
        <v>0</v>
      </c>
      <c r="EPA12" s="2854">
        <f>'GC Table 4 - Tertiary'!EOZ8</f>
        <v>0</v>
      </c>
      <c r="EPB12" s="2855">
        <f>SUM(EOX12:EPA12)</f>
        <v>0</v>
      </c>
      <c r="EPC12" s="2856">
        <f>'GC Table 8 - Primary'!EPA12</f>
        <v>0</v>
      </c>
      <c r="EPD12" s="2854">
        <f>'GC Table 6 - Secondary'!EPA14</f>
        <v>0</v>
      </c>
      <c r="EPE12" s="2857">
        <f>'GC Table 5 - Worker Training'!EPA12</f>
        <v>0</v>
      </c>
      <c r="EPF12" s="2854">
        <f>'GC Table 4 - Tertiary'!EOZ9</f>
        <v>0</v>
      </c>
      <c r="EPG12" s="2858">
        <f>SUM(EPC12:EPF12)</f>
        <v>0</v>
      </c>
      <c r="EPH12" s="2853">
        <f>'GC Table 8 - Primary'!EPA20</f>
        <v>0</v>
      </c>
      <c r="EPI12" s="2854">
        <f>'GC Table 6 - Secondary'!EPA22</f>
        <v>0</v>
      </c>
      <c r="EPJ12" s="2854">
        <f>'GC Table 5 - Worker Training'!EPA20</f>
        <v>0</v>
      </c>
      <c r="EPK12" s="2854">
        <f>'GC Table 4 - Tertiary'!EOZ17</f>
        <v>0</v>
      </c>
      <c r="EPL12" s="2859">
        <f>SUM(EPH12:EPK12)</f>
        <v>0</v>
      </c>
      <c r="EPM12" s="2852">
        <v>2014</v>
      </c>
      <c r="EPN12" s="2853">
        <f>'GC Table 8 - Primary'!EPQ8</f>
        <v>0</v>
      </c>
      <c r="EPO12" s="2854">
        <f>'GC Table 6 - Secondary'!EPQ8</f>
        <v>0</v>
      </c>
      <c r="EPP12" s="2854">
        <f>'GC Table 5 - Worker Training'!EPQ8</f>
        <v>0</v>
      </c>
      <c r="EPQ12" s="2854">
        <f>'GC Table 4 - Tertiary'!EPP8</f>
        <v>0</v>
      </c>
      <c r="EPR12" s="2855">
        <f>SUM(EPN12:EPQ12)</f>
        <v>0</v>
      </c>
      <c r="EPS12" s="2856">
        <f>'GC Table 8 - Primary'!EPQ12</f>
        <v>0</v>
      </c>
      <c r="EPT12" s="2854">
        <f>'GC Table 6 - Secondary'!EPQ14</f>
        <v>0</v>
      </c>
      <c r="EPU12" s="2857">
        <f>'GC Table 5 - Worker Training'!EPQ12</f>
        <v>0</v>
      </c>
      <c r="EPV12" s="2854">
        <f>'GC Table 4 - Tertiary'!EPP9</f>
        <v>0</v>
      </c>
      <c r="EPW12" s="2858">
        <f>SUM(EPS12:EPV12)</f>
        <v>0</v>
      </c>
      <c r="EPX12" s="2853">
        <f>'GC Table 8 - Primary'!EPQ20</f>
        <v>0</v>
      </c>
      <c r="EPY12" s="2854">
        <f>'GC Table 6 - Secondary'!EPQ22</f>
        <v>0</v>
      </c>
      <c r="EPZ12" s="2854">
        <f>'GC Table 5 - Worker Training'!EPQ20</f>
        <v>0</v>
      </c>
      <c r="EQA12" s="2854">
        <f>'GC Table 4 - Tertiary'!EPP17</f>
        <v>0</v>
      </c>
      <c r="EQB12" s="2859">
        <f>SUM(EPX12:EQA12)</f>
        <v>0</v>
      </c>
      <c r="EQC12" s="2852">
        <v>2014</v>
      </c>
      <c r="EQD12" s="2853">
        <f>'GC Table 8 - Primary'!EQG8</f>
        <v>0</v>
      </c>
      <c r="EQE12" s="2854">
        <f>'GC Table 6 - Secondary'!EQG8</f>
        <v>0</v>
      </c>
      <c r="EQF12" s="2854">
        <f>'GC Table 5 - Worker Training'!EQG8</f>
        <v>0</v>
      </c>
      <c r="EQG12" s="2854">
        <f>'GC Table 4 - Tertiary'!EQF8</f>
        <v>0</v>
      </c>
      <c r="EQH12" s="2855">
        <f>SUM(EQD12:EQG12)</f>
        <v>0</v>
      </c>
      <c r="EQI12" s="2856">
        <f>'GC Table 8 - Primary'!EQG12</f>
        <v>0</v>
      </c>
      <c r="EQJ12" s="2854">
        <f>'GC Table 6 - Secondary'!EQG14</f>
        <v>0</v>
      </c>
      <c r="EQK12" s="2857">
        <f>'GC Table 5 - Worker Training'!EQG12</f>
        <v>0</v>
      </c>
      <c r="EQL12" s="2854">
        <f>'GC Table 4 - Tertiary'!EQF9</f>
        <v>0</v>
      </c>
      <c r="EQM12" s="2858">
        <f>SUM(EQI12:EQL12)</f>
        <v>0</v>
      </c>
      <c r="EQN12" s="2853">
        <f>'GC Table 8 - Primary'!EQG20</f>
        <v>0</v>
      </c>
      <c r="EQO12" s="2854">
        <f>'GC Table 6 - Secondary'!EQG22</f>
        <v>0</v>
      </c>
      <c r="EQP12" s="2854">
        <f>'GC Table 5 - Worker Training'!EQG20</f>
        <v>0</v>
      </c>
      <c r="EQQ12" s="2854">
        <f>'GC Table 4 - Tertiary'!EQF17</f>
        <v>0</v>
      </c>
      <c r="EQR12" s="2859">
        <f>SUM(EQN12:EQQ12)</f>
        <v>0</v>
      </c>
      <c r="EQS12" s="2852">
        <v>2014</v>
      </c>
      <c r="EQT12" s="2853">
        <f>'GC Table 8 - Primary'!EQW8</f>
        <v>0</v>
      </c>
      <c r="EQU12" s="2854">
        <f>'GC Table 6 - Secondary'!EQW8</f>
        <v>0</v>
      </c>
      <c r="EQV12" s="2854">
        <f>'GC Table 5 - Worker Training'!EQW8</f>
        <v>0</v>
      </c>
      <c r="EQW12" s="2854">
        <f>'GC Table 4 - Tertiary'!EQV8</f>
        <v>0</v>
      </c>
      <c r="EQX12" s="2855">
        <f>SUM(EQT12:EQW12)</f>
        <v>0</v>
      </c>
      <c r="EQY12" s="2856">
        <f>'GC Table 8 - Primary'!EQW12</f>
        <v>0</v>
      </c>
      <c r="EQZ12" s="2854">
        <f>'GC Table 6 - Secondary'!EQW14</f>
        <v>0</v>
      </c>
      <c r="ERA12" s="2857">
        <f>'GC Table 5 - Worker Training'!EQW12</f>
        <v>0</v>
      </c>
      <c r="ERB12" s="2854">
        <f>'GC Table 4 - Tertiary'!EQV9</f>
        <v>0</v>
      </c>
      <c r="ERC12" s="2858">
        <f>SUM(EQY12:ERB12)</f>
        <v>0</v>
      </c>
      <c r="ERD12" s="2853">
        <f>'GC Table 8 - Primary'!EQW20</f>
        <v>0</v>
      </c>
      <c r="ERE12" s="2854">
        <f>'GC Table 6 - Secondary'!EQW22</f>
        <v>0</v>
      </c>
      <c r="ERF12" s="2854">
        <f>'GC Table 5 - Worker Training'!EQW20</f>
        <v>0</v>
      </c>
      <c r="ERG12" s="2854">
        <f>'GC Table 4 - Tertiary'!EQV17</f>
        <v>0</v>
      </c>
      <c r="ERH12" s="2859">
        <f>SUM(ERD12:ERG12)</f>
        <v>0</v>
      </c>
      <c r="ERI12" s="2852">
        <v>2014</v>
      </c>
      <c r="ERJ12" s="2853">
        <f>'GC Table 8 - Primary'!ERM8</f>
        <v>0</v>
      </c>
      <c r="ERK12" s="2854">
        <f>'GC Table 6 - Secondary'!ERM8</f>
        <v>0</v>
      </c>
      <c r="ERL12" s="2854">
        <f>'GC Table 5 - Worker Training'!ERM8</f>
        <v>0</v>
      </c>
      <c r="ERM12" s="2854">
        <f>'GC Table 4 - Tertiary'!ERL8</f>
        <v>0</v>
      </c>
      <c r="ERN12" s="2855">
        <f>SUM(ERJ12:ERM12)</f>
        <v>0</v>
      </c>
      <c r="ERO12" s="2856">
        <f>'GC Table 8 - Primary'!ERM12</f>
        <v>0</v>
      </c>
      <c r="ERP12" s="2854">
        <f>'GC Table 6 - Secondary'!ERM14</f>
        <v>0</v>
      </c>
      <c r="ERQ12" s="2857">
        <f>'GC Table 5 - Worker Training'!ERM12</f>
        <v>0</v>
      </c>
      <c r="ERR12" s="2854">
        <f>'GC Table 4 - Tertiary'!ERL9</f>
        <v>0</v>
      </c>
      <c r="ERS12" s="2858">
        <f>SUM(ERO12:ERR12)</f>
        <v>0</v>
      </c>
      <c r="ERT12" s="2853">
        <f>'GC Table 8 - Primary'!ERM20</f>
        <v>0</v>
      </c>
      <c r="ERU12" s="2854">
        <f>'GC Table 6 - Secondary'!ERM22</f>
        <v>0</v>
      </c>
      <c r="ERV12" s="2854">
        <f>'GC Table 5 - Worker Training'!ERM20</f>
        <v>0</v>
      </c>
      <c r="ERW12" s="2854">
        <f>'GC Table 4 - Tertiary'!ERL17</f>
        <v>0</v>
      </c>
      <c r="ERX12" s="2859">
        <f>SUM(ERT12:ERW12)</f>
        <v>0</v>
      </c>
      <c r="ERY12" s="2852">
        <v>2014</v>
      </c>
      <c r="ERZ12" s="2853">
        <f>'GC Table 8 - Primary'!ESC8</f>
        <v>0</v>
      </c>
      <c r="ESA12" s="2854">
        <f>'GC Table 6 - Secondary'!ESC8</f>
        <v>0</v>
      </c>
      <c r="ESB12" s="2854">
        <f>'GC Table 5 - Worker Training'!ESC8</f>
        <v>0</v>
      </c>
      <c r="ESC12" s="2854">
        <f>'GC Table 4 - Tertiary'!ESB8</f>
        <v>0</v>
      </c>
      <c r="ESD12" s="2855">
        <f>SUM(ERZ12:ESC12)</f>
        <v>0</v>
      </c>
      <c r="ESE12" s="2856">
        <f>'GC Table 8 - Primary'!ESC12</f>
        <v>0</v>
      </c>
      <c r="ESF12" s="2854">
        <f>'GC Table 6 - Secondary'!ESC14</f>
        <v>0</v>
      </c>
      <c r="ESG12" s="2857">
        <f>'GC Table 5 - Worker Training'!ESC12</f>
        <v>0</v>
      </c>
      <c r="ESH12" s="2854">
        <f>'GC Table 4 - Tertiary'!ESB9</f>
        <v>0</v>
      </c>
      <c r="ESI12" s="2858">
        <f>SUM(ESE12:ESH12)</f>
        <v>0</v>
      </c>
      <c r="ESJ12" s="2853">
        <f>'GC Table 8 - Primary'!ESC20</f>
        <v>0</v>
      </c>
      <c r="ESK12" s="2854">
        <f>'GC Table 6 - Secondary'!ESC22</f>
        <v>0</v>
      </c>
      <c r="ESL12" s="2854">
        <f>'GC Table 5 - Worker Training'!ESC20</f>
        <v>0</v>
      </c>
      <c r="ESM12" s="2854">
        <f>'GC Table 4 - Tertiary'!ESB17</f>
        <v>0</v>
      </c>
      <c r="ESN12" s="2859">
        <f>SUM(ESJ12:ESM12)</f>
        <v>0</v>
      </c>
      <c r="ESO12" s="2852">
        <v>2014</v>
      </c>
      <c r="ESP12" s="2853">
        <f>'GC Table 8 - Primary'!ESS8</f>
        <v>0</v>
      </c>
      <c r="ESQ12" s="2854">
        <f>'GC Table 6 - Secondary'!ESS8</f>
        <v>0</v>
      </c>
      <c r="ESR12" s="2854">
        <f>'GC Table 5 - Worker Training'!ESS8</f>
        <v>0</v>
      </c>
      <c r="ESS12" s="2854">
        <f>'GC Table 4 - Tertiary'!ESR8</f>
        <v>0</v>
      </c>
      <c r="EST12" s="2855">
        <f>SUM(ESP12:ESS12)</f>
        <v>0</v>
      </c>
      <c r="ESU12" s="2856">
        <f>'GC Table 8 - Primary'!ESS12</f>
        <v>0</v>
      </c>
      <c r="ESV12" s="2854">
        <f>'GC Table 6 - Secondary'!ESS14</f>
        <v>0</v>
      </c>
      <c r="ESW12" s="2857">
        <f>'GC Table 5 - Worker Training'!ESS12</f>
        <v>0</v>
      </c>
      <c r="ESX12" s="2854">
        <f>'GC Table 4 - Tertiary'!ESR9</f>
        <v>0</v>
      </c>
      <c r="ESY12" s="2858">
        <f>SUM(ESU12:ESX12)</f>
        <v>0</v>
      </c>
      <c r="ESZ12" s="2853">
        <f>'GC Table 8 - Primary'!ESS20</f>
        <v>0</v>
      </c>
      <c r="ETA12" s="2854">
        <f>'GC Table 6 - Secondary'!ESS22</f>
        <v>0</v>
      </c>
      <c r="ETB12" s="2854">
        <f>'GC Table 5 - Worker Training'!ESS20</f>
        <v>0</v>
      </c>
      <c r="ETC12" s="2854">
        <f>'GC Table 4 - Tertiary'!ESR17</f>
        <v>0</v>
      </c>
      <c r="ETD12" s="2859">
        <f>SUM(ESZ12:ETC12)</f>
        <v>0</v>
      </c>
      <c r="ETE12" s="2852">
        <v>2014</v>
      </c>
      <c r="ETF12" s="2853">
        <f>'GC Table 8 - Primary'!ETI8</f>
        <v>0</v>
      </c>
      <c r="ETG12" s="2854">
        <f>'GC Table 6 - Secondary'!ETI8</f>
        <v>0</v>
      </c>
      <c r="ETH12" s="2854">
        <f>'GC Table 5 - Worker Training'!ETI8</f>
        <v>0</v>
      </c>
      <c r="ETI12" s="2854">
        <f>'GC Table 4 - Tertiary'!ETH8</f>
        <v>0</v>
      </c>
      <c r="ETJ12" s="2855">
        <f>SUM(ETF12:ETI12)</f>
        <v>0</v>
      </c>
      <c r="ETK12" s="2856">
        <f>'GC Table 8 - Primary'!ETI12</f>
        <v>0</v>
      </c>
      <c r="ETL12" s="2854">
        <f>'GC Table 6 - Secondary'!ETI14</f>
        <v>0</v>
      </c>
      <c r="ETM12" s="2857">
        <f>'GC Table 5 - Worker Training'!ETI12</f>
        <v>0</v>
      </c>
      <c r="ETN12" s="2854">
        <f>'GC Table 4 - Tertiary'!ETH9</f>
        <v>0</v>
      </c>
      <c r="ETO12" s="2858">
        <f>SUM(ETK12:ETN12)</f>
        <v>0</v>
      </c>
      <c r="ETP12" s="2853">
        <f>'GC Table 8 - Primary'!ETI20</f>
        <v>0</v>
      </c>
      <c r="ETQ12" s="2854">
        <f>'GC Table 6 - Secondary'!ETI22</f>
        <v>0</v>
      </c>
      <c r="ETR12" s="2854">
        <f>'GC Table 5 - Worker Training'!ETI20</f>
        <v>0</v>
      </c>
      <c r="ETS12" s="2854">
        <f>'GC Table 4 - Tertiary'!ETH17</f>
        <v>0</v>
      </c>
      <c r="ETT12" s="2859">
        <f>SUM(ETP12:ETS12)</f>
        <v>0</v>
      </c>
      <c r="ETU12" s="2852">
        <v>2014</v>
      </c>
      <c r="ETV12" s="2853">
        <f>'GC Table 8 - Primary'!ETY8</f>
        <v>0</v>
      </c>
      <c r="ETW12" s="2854">
        <f>'GC Table 6 - Secondary'!ETY8</f>
        <v>0</v>
      </c>
      <c r="ETX12" s="2854">
        <f>'GC Table 5 - Worker Training'!ETY8</f>
        <v>0</v>
      </c>
      <c r="ETY12" s="2854">
        <f>'GC Table 4 - Tertiary'!ETX8</f>
        <v>0</v>
      </c>
      <c r="ETZ12" s="2855">
        <f>SUM(ETV12:ETY12)</f>
        <v>0</v>
      </c>
      <c r="EUA12" s="2856">
        <f>'GC Table 8 - Primary'!ETY12</f>
        <v>0</v>
      </c>
      <c r="EUB12" s="2854">
        <f>'GC Table 6 - Secondary'!ETY14</f>
        <v>0</v>
      </c>
      <c r="EUC12" s="2857">
        <f>'GC Table 5 - Worker Training'!ETY12</f>
        <v>0</v>
      </c>
      <c r="EUD12" s="2854">
        <f>'GC Table 4 - Tertiary'!ETX9</f>
        <v>0</v>
      </c>
      <c r="EUE12" s="2858">
        <f>SUM(EUA12:EUD12)</f>
        <v>0</v>
      </c>
      <c r="EUF12" s="2853">
        <f>'GC Table 8 - Primary'!ETY20</f>
        <v>0</v>
      </c>
      <c r="EUG12" s="2854">
        <f>'GC Table 6 - Secondary'!ETY22</f>
        <v>0</v>
      </c>
      <c r="EUH12" s="2854">
        <f>'GC Table 5 - Worker Training'!ETY20</f>
        <v>0</v>
      </c>
      <c r="EUI12" s="2854">
        <f>'GC Table 4 - Tertiary'!ETX17</f>
        <v>0</v>
      </c>
      <c r="EUJ12" s="2859">
        <f>SUM(EUF12:EUI12)</f>
        <v>0</v>
      </c>
      <c r="EUK12" s="2852">
        <v>2014</v>
      </c>
      <c r="EUL12" s="2853">
        <f>'GC Table 8 - Primary'!EUO8</f>
        <v>0</v>
      </c>
      <c r="EUM12" s="2854">
        <f>'GC Table 6 - Secondary'!EUO8</f>
        <v>0</v>
      </c>
      <c r="EUN12" s="2854">
        <f>'GC Table 5 - Worker Training'!EUO8</f>
        <v>0</v>
      </c>
      <c r="EUO12" s="2854">
        <f>'GC Table 4 - Tertiary'!EUN8</f>
        <v>0</v>
      </c>
      <c r="EUP12" s="2855">
        <f>SUM(EUL12:EUO12)</f>
        <v>0</v>
      </c>
      <c r="EUQ12" s="2856">
        <f>'GC Table 8 - Primary'!EUO12</f>
        <v>0</v>
      </c>
      <c r="EUR12" s="2854">
        <f>'GC Table 6 - Secondary'!EUO14</f>
        <v>0</v>
      </c>
      <c r="EUS12" s="2857">
        <f>'GC Table 5 - Worker Training'!EUO12</f>
        <v>0</v>
      </c>
      <c r="EUT12" s="2854">
        <f>'GC Table 4 - Tertiary'!EUN9</f>
        <v>0</v>
      </c>
      <c r="EUU12" s="2858">
        <f>SUM(EUQ12:EUT12)</f>
        <v>0</v>
      </c>
      <c r="EUV12" s="2853">
        <f>'GC Table 8 - Primary'!EUO20</f>
        <v>0</v>
      </c>
      <c r="EUW12" s="2854">
        <f>'GC Table 6 - Secondary'!EUO22</f>
        <v>0</v>
      </c>
      <c r="EUX12" s="2854">
        <f>'GC Table 5 - Worker Training'!EUO20</f>
        <v>0</v>
      </c>
      <c r="EUY12" s="2854">
        <f>'GC Table 4 - Tertiary'!EUN17</f>
        <v>0</v>
      </c>
      <c r="EUZ12" s="2859">
        <f>SUM(EUV12:EUY12)</f>
        <v>0</v>
      </c>
      <c r="EVA12" s="2852">
        <v>2014</v>
      </c>
      <c r="EVB12" s="2853">
        <f>'GC Table 8 - Primary'!EVE8</f>
        <v>0</v>
      </c>
      <c r="EVC12" s="2854">
        <f>'GC Table 6 - Secondary'!EVE8</f>
        <v>0</v>
      </c>
      <c r="EVD12" s="2854">
        <f>'GC Table 5 - Worker Training'!EVE8</f>
        <v>0</v>
      </c>
      <c r="EVE12" s="2854">
        <f>'GC Table 4 - Tertiary'!EVD8</f>
        <v>0</v>
      </c>
      <c r="EVF12" s="2855">
        <f>SUM(EVB12:EVE12)</f>
        <v>0</v>
      </c>
      <c r="EVG12" s="2856">
        <f>'GC Table 8 - Primary'!EVE12</f>
        <v>0</v>
      </c>
      <c r="EVH12" s="2854">
        <f>'GC Table 6 - Secondary'!EVE14</f>
        <v>0</v>
      </c>
      <c r="EVI12" s="2857">
        <f>'GC Table 5 - Worker Training'!EVE12</f>
        <v>0</v>
      </c>
      <c r="EVJ12" s="2854">
        <f>'GC Table 4 - Tertiary'!EVD9</f>
        <v>0</v>
      </c>
      <c r="EVK12" s="2858">
        <f>SUM(EVG12:EVJ12)</f>
        <v>0</v>
      </c>
      <c r="EVL12" s="2853">
        <f>'GC Table 8 - Primary'!EVE20</f>
        <v>0</v>
      </c>
      <c r="EVM12" s="2854">
        <f>'GC Table 6 - Secondary'!EVE22</f>
        <v>0</v>
      </c>
      <c r="EVN12" s="2854">
        <f>'GC Table 5 - Worker Training'!EVE20</f>
        <v>0</v>
      </c>
      <c r="EVO12" s="2854">
        <f>'GC Table 4 - Tertiary'!EVD17</f>
        <v>0</v>
      </c>
      <c r="EVP12" s="2859">
        <f>SUM(EVL12:EVO12)</f>
        <v>0</v>
      </c>
      <c r="EVQ12" s="2852">
        <v>2014</v>
      </c>
      <c r="EVR12" s="2853">
        <f>'GC Table 8 - Primary'!EVU8</f>
        <v>0</v>
      </c>
      <c r="EVS12" s="2854">
        <f>'GC Table 6 - Secondary'!EVU8</f>
        <v>0</v>
      </c>
      <c r="EVT12" s="2854">
        <f>'GC Table 5 - Worker Training'!EVU8</f>
        <v>0</v>
      </c>
      <c r="EVU12" s="2854">
        <f>'GC Table 4 - Tertiary'!EVT8</f>
        <v>0</v>
      </c>
      <c r="EVV12" s="2855">
        <f>SUM(EVR12:EVU12)</f>
        <v>0</v>
      </c>
      <c r="EVW12" s="2856">
        <f>'GC Table 8 - Primary'!EVU12</f>
        <v>0</v>
      </c>
      <c r="EVX12" s="2854">
        <f>'GC Table 6 - Secondary'!EVU14</f>
        <v>0</v>
      </c>
      <c r="EVY12" s="2857">
        <f>'GC Table 5 - Worker Training'!EVU12</f>
        <v>0</v>
      </c>
      <c r="EVZ12" s="2854">
        <f>'GC Table 4 - Tertiary'!EVT9</f>
        <v>0</v>
      </c>
      <c r="EWA12" s="2858">
        <f>SUM(EVW12:EVZ12)</f>
        <v>0</v>
      </c>
      <c r="EWB12" s="2853">
        <f>'GC Table 8 - Primary'!EVU20</f>
        <v>0</v>
      </c>
      <c r="EWC12" s="2854">
        <f>'GC Table 6 - Secondary'!EVU22</f>
        <v>0</v>
      </c>
      <c r="EWD12" s="2854">
        <f>'GC Table 5 - Worker Training'!EVU20</f>
        <v>0</v>
      </c>
      <c r="EWE12" s="2854">
        <f>'GC Table 4 - Tertiary'!EVT17</f>
        <v>0</v>
      </c>
      <c r="EWF12" s="2859">
        <f>SUM(EWB12:EWE12)</f>
        <v>0</v>
      </c>
      <c r="EWG12" s="2852">
        <v>2014</v>
      </c>
      <c r="EWH12" s="2853">
        <f>'GC Table 8 - Primary'!EWK8</f>
        <v>0</v>
      </c>
      <c r="EWI12" s="2854">
        <f>'GC Table 6 - Secondary'!EWK8</f>
        <v>0</v>
      </c>
      <c r="EWJ12" s="2854">
        <f>'GC Table 5 - Worker Training'!EWK8</f>
        <v>0</v>
      </c>
      <c r="EWK12" s="2854">
        <f>'GC Table 4 - Tertiary'!EWJ8</f>
        <v>0</v>
      </c>
      <c r="EWL12" s="2855">
        <f>SUM(EWH12:EWK12)</f>
        <v>0</v>
      </c>
      <c r="EWM12" s="2856">
        <f>'GC Table 8 - Primary'!EWK12</f>
        <v>0</v>
      </c>
      <c r="EWN12" s="2854">
        <f>'GC Table 6 - Secondary'!EWK14</f>
        <v>0</v>
      </c>
      <c r="EWO12" s="2857">
        <f>'GC Table 5 - Worker Training'!EWK12</f>
        <v>0</v>
      </c>
      <c r="EWP12" s="2854">
        <f>'GC Table 4 - Tertiary'!EWJ9</f>
        <v>0</v>
      </c>
      <c r="EWQ12" s="2858">
        <f>SUM(EWM12:EWP12)</f>
        <v>0</v>
      </c>
      <c r="EWR12" s="2853">
        <f>'GC Table 8 - Primary'!EWK20</f>
        <v>0</v>
      </c>
      <c r="EWS12" s="2854">
        <f>'GC Table 6 - Secondary'!EWK22</f>
        <v>0</v>
      </c>
      <c r="EWT12" s="2854">
        <f>'GC Table 5 - Worker Training'!EWK20</f>
        <v>0</v>
      </c>
      <c r="EWU12" s="2854">
        <f>'GC Table 4 - Tertiary'!EWJ17</f>
        <v>0</v>
      </c>
      <c r="EWV12" s="2859">
        <f>SUM(EWR12:EWU12)</f>
        <v>0</v>
      </c>
      <c r="EWW12" s="2852">
        <v>2014</v>
      </c>
      <c r="EWX12" s="2853">
        <f>'GC Table 8 - Primary'!EXA8</f>
        <v>0</v>
      </c>
      <c r="EWY12" s="2854">
        <f>'GC Table 6 - Secondary'!EXA8</f>
        <v>0</v>
      </c>
      <c r="EWZ12" s="2854">
        <f>'GC Table 5 - Worker Training'!EXA8</f>
        <v>0</v>
      </c>
      <c r="EXA12" s="2854">
        <f>'GC Table 4 - Tertiary'!EWZ8</f>
        <v>0</v>
      </c>
      <c r="EXB12" s="2855">
        <f>SUM(EWX12:EXA12)</f>
        <v>0</v>
      </c>
      <c r="EXC12" s="2856">
        <f>'GC Table 8 - Primary'!EXA12</f>
        <v>0</v>
      </c>
      <c r="EXD12" s="2854">
        <f>'GC Table 6 - Secondary'!EXA14</f>
        <v>0</v>
      </c>
      <c r="EXE12" s="2857">
        <f>'GC Table 5 - Worker Training'!EXA12</f>
        <v>0</v>
      </c>
      <c r="EXF12" s="2854">
        <f>'GC Table 4 - Tertiary'!EWZ9</f>
        <v>0</v>
      </c>
      <c r="EXG12" s="2858">
        <f>SUM(EXC12:EXF12)</f>
        <v>0</v>
      </c>
      <c r="EXH12" s="2853">
        <f>'GC Table 8 - Primary'!EXA20</f>
        <v>0</v>
      </c>
      <c r="EXI12" s="2854">
        <f>'GC Table 6 - Secondary'!EXA22</f>
        <v>0</v>
      </c>
      <c r="EXJ12" s="2854">
        <f>'GC Table 5 - Worker Training'!EXA20</f>
        <v>0</v>
      </c>
      <c r="EXK12" s="2854">
        <f>'GC Table 4 - Tertiary'!EWZ17</f>
        <v>0</v>
      </c>
      <c r="EXL12" s="2859">
        <f>SUM(EXH12:EXK12)</f>
        <v>0</v>
      </c>
      <c r="EXM12" s="2852">
        <v>2014</v>
      </c>
      <c r="EXN12" s="2853">
        <f>'GC Table 8 - Primary'!EXQ8</f>
        <v>0</v>
      </c>
      <c r="EXO12" s="2854">
        <f>'GC Table 6 - Secondary'!EXQ8</f>
        <v>0</v>
      </c>
      <c r="EXP12" s="2854">
        <f>'GC Table 5 - Worker Training'!EXQ8</f>
        <v>0</v>
      </c>
      <c r="EXQ12" s="2854">
        <f>'GC Table 4 - Tertiary'!EXP8</f>
        <v>0</v>
      </c>
      <c r="EXR12" s="2855">
        <f>SUM(EXN12:EXQ12)</f>
        <v>0</v>
      </c>
      <c r="EXS12" s="2856">
        <f>'GC Table 8 - Primary'!EXQ12</f>
        <v>0</v>
      </c>
      <c r="EXT12" s="2854">
        <f>'GC Table 6 - Secondary'!EXQ14</f>
        <v>0</v>
      </c>
      <c r="EXU12" s="2857">
        <f>'GC Table 5 - Worker Training'!EXQ12</f>
        <v>0</v>
      </c>
      <c r="EXV12" s="2854">
        <f>'GC Table 4 - Tertiary'!EXP9</f>
        <v>0</v>
      </c>
      <c r="EXW12" s="2858">
        <f>SUM(EXS12:EXV12)</f>
        <v>0</v>
      </c>
      <c r="EXX12" s="2853">
        <f>'GC Table 8 - Primary'!EXQ20</f>
        <v>0</v>
      </c>
      <c r="EXY12" s="2854">
        <f>'GC Table 6 - Secondary'!EXQ22</f>
        <v>0</v>
      </c>
      <c r="EXZ12" s="2854">
        <f>'GC Table 5 - Worker Training'!EXQ20</f>
        <v>0</v>
      </c>
      <c r="EYA12" s="2854">
        <f>'GC Table 4 - Tertiary'!EXP17</f>
        <v>0</v>
      </c>
      <c r="EYB12" s="2859">
        <f>SUM(EXX12:EYA12)</f>
        <v>0</v>
      </c>
      <c r="EYC12" s="2852">
        <v>2014</v>
      </c>
      <c r="EYD12" s="2853">
        <f>'GC Table 8 - Primary'!EYG8</f>
        <v>0</v>
      </c>
      <c r="EYE12" s="2854">
        <f>'GC Table 6 - Secondary'!EYG8</f>
        <v>0</v>
      </c>
      <c r="EYF12" s="2854">
        <f>'GC Table 5 - Worker Training'!EYG8</f>
        <v>0</v>
      </c>
      <c r="EYG12" s="2854">
        <f>'GC Table 4 - Tertiary'!EYF8</f>
        <v>0</v>
      </c>
      <c r="EYH12" s="2855">
        <f>SUM(EYD12:EYG12)</f>
        <v>0</v>
      </c>
      <c r="EYI12" s="2856">
        <f>'GC Table 8 - Primary'!EYG12</f>
        <v>0</v>
      </c>
      <c r="EYJ12" s="2854">
        <f>'GC Table 6 - Secondary'!EYG14</f>
        <v>0</v>
      </c>
      <c r="EYK12" s="2857">
        <f>'GC Table 5 - Worker Training'!EYG12</f>
        <v>0</v>
      </c>
      <c r="EYL12" s="2854">
        <f>'GC Table 4 - Tertiary'!EYF9</f>
        <v>0</v>
      </c>
      <c r="EYM12" s="2858">
        <f>SUM(EYI12:EYL12)</f>
        <v>0</v>
      </c>
      <c r="EYN12" s="2853">
        <f>'GC Table 8 - Primary'!EYG20</f>
        <v>0</v>
      </c>
      <c r="EYO12" s="2854">
        <f>'GC Table 6 - Secondary'!EYG22</f>
        <v>0</v>
      </c>
      <c r="EYP12" s="2854">
        <f>'GC Table 5 - Worker Training'!EYG20</f>
        <v>0</v>
      </c>
      <c r="EYQ12" s="2854">
        <f>'GC Table 4 - Tertiary'!EYF17</f>
        <v>0</v>
      </c>
      <c r="EYR12" s="2859">
        <f>SUM(EYN12:EYQ12)</f>
        <v>0</v>
      </c>
      <c r="EYS12" s="2852">
        <v>2014</v>
      </c>
      <c r="EYT12" s="2853">
        <f>'GC Table 8 - Primary'!EYW8</f>
        <v>0</v>
      </c>
      <c r="EYU12" s="2854">
        <f>'GC Table 6 - Secondary'!EYW8</f>
        <v>0</v>
      </c>
      <c r="EYV12" s="2854">
        <f>'GC Table 5 - Worker Training'!EYW8</f>
        <v>0</v>
      </c>
      <c r="EYW12" s="2854">
        <f>'GC Table 4 - Tertiary'!EYV8</f>
        <v>0</v>
      </c>
      <c r="EYX12" s="2855">
        <f>SUM(EYT12:EYW12)</f>
        <v>0</v>
      </c>
      <c r="EYY12" s="2856">
        <f>'GC Table 8 - Primary'!EYW12</f>
        <v>0</v>
      </c>
      <c r="EYZ12" s="2854">
        <f>'GC Table 6 - Secondary'!EYW14</f>
        <v>0</v>
      </c>
      <c r="EZA12" s="2857">
        <f>'GC Table 5 - Worker Training'!EYW12</f>
        <v>0</v>
      </c>
      <c r="EZB12" s="2854">
        <f>'GC Table 4 - Tertiary'!EYV9</f>
        <v>0</v>
      </c>
      <c r="EZC12" s="2858">
        <f>SUM(EYY12:EZB12)</f>
        <v>0</v>
      </c>
      <c r="EZD12" s="2853">
        <f>'GC Table 8 - Primary'!EYW20</f>
        <v>0</v>
      </c>
      <c r="EZE12" s="2854">
        <f>'GC Table 6 - Secondary'!EYW22</f>
        <v>0</v>
      </c>
      <c r="EZF12" s="2854">
        <f>'GC Table 5 - Worker Training'!EYW20</f>
        <v>0</v>
      </c>
      <c r="EZG12" s="2854">
        <f>'GC Table 4 - Tertiary'!EYV17</f>
        <v>0</v>
      </c>
      <c r="EZH12" s="2859">
        <f>SUM(EZD12:EZG12)</f>
        <v>0</v>
      </c>
      <c r="EZI12" s="2852">
        <v>2014</v>
      </c>
      <c r="EZJ12" s="2853">
        <f>'GC Table 8 - Primary'!EZM8</f>
        <v>0</v>
      </c>
      <c r="EZK12" s="2854">
        <f>'GC Table 6 - Secondary'!EZM8</f>
        <v>0</v>
      </c>
      <c r="EZL12" s="2854">
        <f>'GC Table 5 - Worker Training'!EZM8</f>
        <v>0</v>
      </c>
      <c r="EZM12" s="2854">
        <f>'GC Table 4 - Tertiary'!EZL8</f>
        <v>0</v>
      </c>
      <c r="EZN12" s="2855">
        <f>SUM(EZJ12:EZM12)</f>
        <v>0</v>
      </c>
      <c r="EZO12" s="2856">
        <f>'GC Table 8 - Primary'!EZM12</f>
        <v>0</v>
      </c>
      <c r="EZP12" s="2854">
        <f>'GC Table 6 - Secondary'!EZM14</f>
        <v>0</v>
      </c>
      <c r="EZQ12" s="2857">
        <f>'GC Table 5 - Worker Training'!EZM12</f>
        <v>0</v>
      </c>
      <c r="EZR12" s="2854">
        <f>'GC Table 4 - Tertiary'!EZL9</f>
        <v>0</v>
      </c>
      <c r="EZS12" s="2858">
        <f>SUM(EZO12:EZR12)</f>
        <v>0</v>
      </c>
      <c r="EZT12" s="2853">
        <f>'GC Table 8 - Primary'!EZM20</f>
        <v>0</v>
      </c>
      <c r="EZU12" s="2854">
        <f>'GC Table 6 - Secondary'!EZM22</f>
        <v>0</v>
      </c>
      <c r="EZV12" s="2854">
        <f>'GC Table 5 - Worker Training'!EZM20</f>
        <v>0</v>
      </c>
      <c r="EZW12" s="2854">
        <f>'GC Table 4 - Tertiary'!EZL17</f>
        <v>0</v>
      </c>
      <c r="EZX12" s="2859">
        <f>SUM(EZT12:EZW12)</f>
        <v>0</v>
      </c>
      <c r="EZY12" s="2852">
        <v>2014</v>
      </c>
      <c r="EZZ12" s="2853">
        <f>'GC Table 8 - Primary'!FAC8</f>
        <v>0</v>
      </c>
      <c r="FAA12" s="2854">
        <f>'GC Table 6 - Secondary'!FAC8</f>
        <v>0</v>
      </c>
      <c r="FAB12" s="2854">
        <f>'GC Table 5 - Worker Training'!FAC8</f>
        <v>0</v>
      </c>
      <c r="FAC12" s="2854">
        <f>'GC Table 4 - Tertiary'!FAB8</f>
        <v>0</v>
      </c>
      <c r="FAD12" s="2855">
        <f>SUM(EZZ12:FAC12)</f>
        <v>0</v>
      </c>
      <c r="FAE12" s="2856">
        <f>'GC Table 8 - Primary'!FAC12</f>
        <v>0</v>
      </c>
      <c r="FAF12" s="2854">
        <f>'GC Table 6 - Secondary'!FAC14</f>
        <v>0</v>
      </c>
      <c r="FAG12" s="2857">
        <f>'GC Table 5 - Worker Training'!FAC12</f>
        <v>0</v>
      </c>
      <c r="FAH12" s="2854">
        <f>'GC Table 4 - Tertiary'!FAB9</f>
        <v>0</v>
      </c>
      <c r="FAI12" s="2858">
        <f>SUM(FAE12:FAH12)</f>
        <v>0</v>
      </c>
      <c r="FAJ12" s="2853">
        <f>'GC Table 8 - Primary'!FAC20</f>
        <v>0</v>
      </c>
      <c r="FAK12" s="2854">
        <f>'GC Table 6 - Secondary'!FAC22</f>
        <v>0</v>
      </c>
      <c r="FAL12" s="2854">
        <f>'GC Table 5 - Worker Training'!FAC20</f>
        <v>0</v>
      </c>
      <c r="FAM12" s="2854">
        <f>'GC Table 4 - Tertiary'!FAB17</f>
        <v>0</v>
      </c>
      <c r="FAN12" s="2859">
        <f>SUM(FAJ12:FAM12)</f>
        <v>0</v>
      </c>
      <c r="FAO12" s="2852">
        <v>2014</v>
      </c>
      <c r="FAP12" s="2853">
        <f>'GC Table 8 - Primary'!FAS8</f>
        <v>0</v>
      </c>
      <c r="FAQ12" s="2854">
        <f>'GC Table 6 - Secondary'!FAS8</f>
        <v>0</v>
      </c>
      <c r="FAR12" s="2854">
        <f>'GC Table 5 - Worker Training'!FAS8</f>
        <v>0</v>
      </c>
      <c r="FAS12" s="2854">
        <f>'GC Table 4 - Tertiary'!FAR8</f>
        <v>0</v>
      </c>
      <c r="FAT12" s="2855">
        <f>SUM(FAP12:FAS12)</f>
        <v>0</v>
      </c>
      <c r="FAU12" s="2856">
        <f>'GC Table 8 - Primary'!FAS12</f>
        <v>0</v>
      </c>
      <c r="FAV12" s="2854">
        <f>'GC Table 6 - Secondary'!FAS14</f>
        <v>0</v>
      </c>
      <c r="FAW12" s="2857">
        <f>'GC Table 5 - Worker Training'!FAS12</f>
        <v>0</v>
      </c>
      <c r="FAX12" s="2854">
        <f>'GC Table 4 - Tertiary'!FAR9</f>
        <v>0</v>
      </c>
      <c r="FAY12" s="2858">
        <f>SUM(FAU12:FAX12)</f>
        <v>0</v>
      </c>
      <c r="FAZ12" s="2853">
        <f>'GC Table 8 - Primary'!FAS20</f>
        <v>0</v>
      </c>
      <c r="FBA12" s="2854">
        <f>'GC Table 6 - Secondary'!FAS22</f>
        <v>0</v>
      </c>
      <c r="FBB12" s="2854">
        <f>'GC Table 5 - Worker Training'!FAS20</f>
        <v>0</v>
      </c>
      <c r="FBC12" s="2854">
        <f>'GC Table 4 - Tertiary'!FAR17</f>
        <v>0</v>
      </c>
      <c r="FBD12" s="2859">
        <f>SUM(FAZ12:FBC12)</f>
        <v>0</v>
      </c>
      <c r="FBE12" s="2852">
        <v>2014</v>
      </c>
      <c r="FBF12" s="2853">
        <f>'GC Table 8 - Primary'!FBI8</f>
        <v>0</v>
      </c>
      <c r="FBG12" s="2854">
        <f>'GC Table 6 - Secondary'!FBI8</f>
        <v>0</v>
      </c>
      <c r="FBH12" s="2854">
        <f>'GC Table 5 - Worker Training'!FBI8</f>
        <v>0</v>
      </c>
      <c r="FBI12" s="2854">
        <f>'GC Table 4 - Tertiary'!FBH8</f>
        <v>0</v>
      </c>
      <c r="FBJ12" s="2855">
        <f>SUM(FBF12:FBI12)</f>
        <v>0</v>
      </c>
      <c r="FBK12" s="2856">
        <f>'GC Table 8 - Primary'!FBI12</f>
        <v>0</v>
      </c>
      <c r="FBL12" s="2854">
        <f>'GC Table 6 - Secondary'!FBI14</f>
        <v>0</v>
      </c>
      <c r="FBM12" s="2857">
        <f>'GC Table 5 - Worker Training'!FBI12</f>
        <v>0</v>
      </c>
      <c r="FBN12" s="2854">
        <f>'GC Table 4 - Tertiary'!FBH9</f>
        <v>0</v>
      </c>
      <c r="FBO12" s="2858">
        <f>SUM(FBK12:FBN12)</f>
        <v>0</v>
      </c>
      <c r="FBP12" s="2853">
        <f>'GC Table 8 - Primary'!FBI20</f>
        <v>0</v>
      </c>
      <c r="FBQ12" s="2854">
        <f>'GC Table 6 - Secondary'!FBI22</f>
        <v>0</v>
      </c>
      <c r="FBR12" s="2854">
        <f>'GC Table 5 - Worker Training'!FBI20</f>
        <v>0</v>
      </c>
      <c r="FBS12" s="2854">
        <f>'GC Table 4 - Tertiary'!FBH17</f>
        <v>0</v>
      </c>
      <c r="FBT12" s="2859">
        <f>SUM(FBP12:FBS12)</f>
        <v>0</v>
      </c>
      <c r="FBU12" s="2852">
        <v>2014</v>
      </c>
      <c r="FBV12" s="2853">
        <f>'GC Table 8 - Primary'!FBY8</f>
        <v>0</v>
      </c>
      <c r="FBW12" s="2854">
        <f>'GC Table 6 - Secondary'!FBY8</f>
        <v>0</v>
      </c>
      <c r="FBX12" s="2854">
        <f>'GC Table 5 - Worker Training'!FBY8</f>
        <v>0</v>
      </c>
      <c r="FBY12" s="2854">
        <f>'GC Table 4 - Tertiary'!FBX8</f>
        <v>0</v>
      </c>
      <c r="FBZ12" s="2855">
        <f>SUM(FBV12:FBY12)</f>
        <v>0</v>
      </c>
      <c r="FCA12" s="2856">
        <f>'GC Table 8 - Primary'!FBY12</f>
        <v>0</v>
      </c>
      <c r="FCB12" s="2854">
        <f>'GC Table 6 - Secondary'!FBY14</f>
        <v>0</v>
      </c>
      <c r="FCC12" s="2857">
        <f>'GC Table 5 - Worker Training'!FBY12</f>
        <v>0</v>
      </c>
      <c r="FCD12" s="2854">
        <f>'GC Table 4 - Tertiary'!FBX9</f>
        <v>0</v>
      </c>
      <c r="FCE12" s="2858">
        <f>SUM(FCA12:FCD12)</f>
        <v>0</v>
      </c>
      <c r="FCF12" s="2853">
        <f>'GC Table 8 - Primary'!FBY20</f>
        <v>0</v>
      </c>
      <c r="FCG12" s="2854">
        <f>'GC Table 6 - Secondary'!FBY22</f>
        <v>0</v>
      </c>
      <c r="FCH12" s="2854">
        <f>'GC Table 5 - Worker Training'!FBY20</f>
        <v>0</v>
      </c>
      <c r="FCI12" s="2854">
        <f>'GC Table 4 - Tertiary'!FBX17</f>
        <v>0</v>
      </c>
      <c r="FCJ12" s="2859">
        <f>SUM(FCF12:FCI12)</f>
        <v>0</v>
      </c>
      <c r="FCK12" s="2852">
        <v>2014</v>
      </c>
      <c r="FCL12" s="2853">
        <f>'GC Table 8 - Primary'!FCO8</f>
        <v>0</v>
      </c>
      <c r="FCM12" s="2854">
        <f>'GC Table 6 - Secondary'!FCO8</f>
        <v>0</v>
      </c>
      <c r="FCN12" s="2854">
        <f>'GC Table 5 - Worker Training'!FCO8</f>
        <v>0</v>
      </c>
      <c r="FCO12" s="2854">
        <f>'GC Table 4 - Tertiary'!FCN8</f>
        <v>0</v>
      </c>
      <c r="FCP12" s="2855">
        <f>SUM(FCL12:FCO12)</f>
        <v>0</v>
      </c>
      <c r="FCQ12" s="2856">
        <f>'GC Table 8 - Primary'!FCO12</f>
        <v>0</v>
      </c>
      <c r="FCR12" s="2854">
        <f>'GC Table 6 - Secondary'!FCO14</f>
        <v>0</v>
      </c>
      <c r="FCS12" s="2857">
        <f>'GC Table 5 - Worker Training'!FCO12</f>
        <v>0</v>
      </c>
      <c r="FCT12" s="2854">
        <f>'GC Table 4 - Tertiary'!FCN9</f>
        <v>0</v>
      </c>
      <c r="FCU12" s="2858">
        <f>SUM(FCQ12:FCT12)</f>
        <v>0</v>
      </c>
      <c r="FCV12" s="2853">
        <f>'GC Table 8 - Primary'!FCO20</f>
        <v>0</v>
      </c>
      <c r="FCW12" s="2854">
        <f>'GC Table 6 - Secondary'!FCO22</f>
        <v>0</v>
      </c>
      <c r="FCX12" s="2854">
        <f>'GC Table 5 - Worker Training'!FCO20</f>
        <v>0</v>
      </c>
      <c r="FCY12" s="2854">
        <f>'GC Table 4 - Tertiary'!FCN17</f>
        <v>0</v>
      </c>
      <c r="FCZ12" s="2859">
        <f>SUM(FCV12:FCY12)</f>
        <v>0</v>
      </c>
      <c r="FDA12" s="2852">
        <v>2014</v>
      </c>
      <c r="FDB12" s="2853">
        <f>'GC Table 8 - Primary'!FDE8</f>
        <v>0</v>
      </c>
      <c r="FDC12" s="2854">
        <f>'GC Table 6 - Secondary'!FDE8</f>
        <v>0</v>
      </c>
      <c r="FDD12" s="2854">
        <f>'GC Table 5 - Worker Training'!FDE8</f>
        <v>0</v>
      </c>
      <c r="FDE12" s="2854">
        <f>'GC Table 4 - Tertiary'!FDD8</f>
        <v>0</v>
      </c>
      <c r="FDF12" s="2855">
        <f>SUM(FDB12:FDE12)</f>
        <v>0</v>
      </c>
      <c r="FDG12" s="2856">
        <f>'GC Table 8 - Primary'!FDE12</f>
        <v>0</v>
      </c>
      <c r="FDH12" s="2854">
        <f>'GC Table 6 - Secondary'!FDE14</f>
        <v>0</v>
      </c>
      <c r="FDI12" s="2857">
        <f>'GC Table 5 - Worker Training'!FDE12</f>
        <v>0</v>
      </c>
      <c r="FDJ12" s="2854">
        <f>'GC Table 4 - Tertiary'!FDD9</f>
        <v>0</v>
      </c>
      <c r="FDK12" s="2858">
        <f>SUM(FDG12:FDJ12)</f>
        <v>0</v>
      </c>
      <c r="FDL12" s="2853">
        <f>'GC Table 8 - Primary'!FDE20</f>
        <v>0</v>
      </c>
      <c r="FDM12" s="2854">
        <f>'GC Table 6 - Secondary'!FDE22</f>
        <v>0</v>
      </c>
      <c r="FDN12" s="2854">
        <f>'GC Table 5 - Worker Training'!FDE20</f>
        <v>0</v>
      </c>
      <c r="FDO12" s="2854">
        <f>'GC Table 4 - Tertiary'!FDD17</f>
        <v>0</v>
      </c>
      <c r="FDP12" s="2859">
        <f>SUM(FDL12:FDO12)</f>
        <v>0</v>
      </c>
      <c r="FDQ12" s="2852">
        <v>2014</v>
      </c>
      <c r="FDR12" s="2853">
        <f>'GC Table 8 - Primary'!FDU8</f>
        <v>0</v>
      </c>
      <c r="FDS12" s="2854">
        <f>'GC Table 6 - Secondary'!FDU8</f>
        <v>0</v>
      </c>
      <c r="FDT12" s="2854">
        <f>'GC Table 5 - Worker Training'!FDU8</f>
        <v>0</v>
      </c>
      <c r="FDU12" s="2854">
        <f>'GC Table 4 - Tertiary'!FDT8</f>
        <v>0</v>
      </c>
      <c r="FDV12" s="2855">
        <f>SUM(FDR12:FDU12)</f>
        <v>0</v>
      </c>
      <c r="FDW12" s="2856">
        <f>'GC Table 8 - Primary'!FDU12</f>
        <v>0</v>
      </c>
      <c r="FDX12" s="2854">
        <f>'GC Table 6 - Secondary'!FDU14</f>
        <v>0</v>
      </c>
      <c r="FDY12" s="2857">
        <f>'GC Table 5 - Worker Training'!FDU12</f>
        <v>0</v>
      </c>
      <c r="FDZ12" s="2854">
        <f>'GC Table 4 - Tertiary'!FDT9</f>
        <v>0</v>
      </c>
      <c r="FEA12" s="2858">
        <f>SUM(FDW12:FDZ12)</f>
        <v>0</v>
      </c>
      <c r="FEB12" s="2853">
        <f>'GC Table 8 - Primary'!FDU20</f>
        <v>0</v>
      </c>
      <c r="FEC12" s="2854">
        <f>'GC Table 6 - Secondary'!FDU22</f>
        <v>0</v>
      </c>
      <c r="FED12" s="2854">
        <f>'GC Table 5 - Worker Training'!FDU20</f>
        <v>0</v>
      </c>
      <c r="FEE12" s="2854">
        <f>'GC Table 4 - Tertiary'!FDT17</f>
        <v>0</v>
      </c>
      <c r="FEF12" s="2859">
        <f>SUM(FEB12:FEE12)</f>
        <v>0</v>
      </c>
      <c r="FEG12" s="2852">
        <v>2014</v>
      </c>
      <c r="FEH12" s="2853">
        <f>'GC Table 8 - Primary'!FEK8</f>
        <v>0</v>
      </c>
      <c r="FEI12" s="2854">
        <f>'GC Table 6 - Secondary'!FEK8</f>
        <v>0</v>
      </c>
      <c r="FEJ12" s="2854">
        <f>'GC Table 5 - Worker Training'!FEK8</f>
        <v>0</v>
      </c>
      <c r="FEK12" s="2854">
        <f>'GC Table 4 - Tertiary'!FEJ8</f>
        <v>0</v>
      </c>
      <c r="FEL12" s="2855">
        <f>SUM(FEH12:FEK12)</f>
        <v>0</v>
      </c>
      <c r="FEM12" s="2856">
        <f>'GC Table 8 - Primary'!FEK12</f>
        <v>0</v>
      </c>
      <c r="FEN12" s="2854">
        <f>'GC Table 6 - Secondary'!FEK14</f>
        <v>0</v>
      </c>
      <c r="FEO12" s="2857">
        <f>'GC Table 5 - Worker Training'!FEK12</f>
        <v>0</v>
      </c>
      <c r="FEP12" s="2854">
        <f>'GC Table 4 - Tertiary'!FEJ9</f>
        <v>0</v>
      </c>
      <c r="FEQ12" s="2858">
        <f>SUM(FEM12:FEP12)</f>
        <v>0</v>
      </c>
      <c r="FER12" s="2853">
        <f>'GC Table 8 - Primary'!FEK20</f>
        <v>0</v>
      </c>
      <c r="FES12" s="2854">
        <f>'GC Table 6 - Secondary'!FEK22</f>
        <v>0</v>
      </c>
      <c r="FET12" s="2854">
        <f>'GC Table 5 - Worker Training'!FEK20</f>
        <v>0</v>
      </c>
      <c r="FEU12" s="2854">
        <f>'GC Table 4 - Tertiary'!FEJ17</f>
        <v>0</v>
      </c>
      <c r="FEV12" s="2859">
        <f>SUM(FER12:FEU12)</f>
        <v>0</v>
      </c>
      <c r="FEW12" s="2852">
        <v>2014</v>
      </c>
      <c r="FEX12" s="2853">
        <f>'GC Table 8 - Primary'!FFA8</f>
        <v>0</v>
      </c>
      <c r="FEY12" s="2854">
        <f>'GC Table 6 - Secondary'!FFA8</f>
        <v>0</v>
      </c>
      <c r="FEZ12" s="2854">
        <f>'GC Table 5 - Worker Training'!FFA8</f>
        <v>0</v>
      </c>
      <c r="FFA12" s="2854">
        <f>'GC Table 4 - Tertiary'!FEZ8</f>
        <v>0</v>
      </c>
      <c r="FFB12" s="2855">
        <f>SUM(FEX12:FFA12)</f>
        <v>0</v>
      </c>
      <c r="FFC12" s="2856">
        <f>'GC Table 8 - Primary'!FFA12</f>
        <v>0</v>
      </c>
      <c r="FFD12" s="2854">
        <f>'GC Table 6 - Secondary'!FFA14</f>
        <v>0</v>
      </c>
      <c r="FFE12" s="2857">
        <f>'GC Table 5 - Worker Training'!FFA12</f>
        <v>0</v>
      </c>
      <c r="FFF12" s="2854">
        <f>'GC Table 4 - Tertiary'!FEZ9</f>
        <v>0</v>
      </c>
      <c r="FFG12" s="2858">
        <f>SUM(FFC12:FFF12)</f>
        <v>0</v>
      </c>
      <c r="FFH12" s="2853">
        <f>'GC Table 8 - Primary'!FFA20</f>
        <v>0</v>
      </c>
      <c r="FFI12" s="2854">
        <f>'GC Table 6 - Secondary'!FFA22</f>
        <v>0</v>
      </c>
      <c r="FFJ12" s="2854">
        <f>'GC Table 5 - Worker Training'!FFA20</f>
        <v>0</v>
      </c>
      <c r="FFK12" s="2854">
        <f>'GC Table 4 - Tertiary'!FEZ17</f>
        <v>0</v>
      </c>
      <c r="FFL12" s="2859">
        <f>SUM(FFH12:FFK12)</f>
        <v>0</v>
      </c>
      <c r="FFM12" s="2852">
        <v>2014</v>
      </c>
      <c r="FFN12" s="2853">
        <f>'GC Table 8 - Primary'!FFQ8</f>
        <v>0</v>
      </c>
      <c r="FFO12" s="2854">
        <f>'GC Table 6 - Secondary'!FFQ8</f>
        <v>0</v>
      </c>
      <c r="FFP12" s="2854">
        <f>'GC Table 5 - Worker Training'!FFQ8</f>
        <v>0</v>
      </c>
      <c r="FFQ12" s="2854">
        <f>'GC Table 4 - Tertiary'!FFP8</f>
        <v>0</v>
      </c>
      <c r="FFR12" s="2855">
        <f>SUM(FFN12:FFQ12)</f>
        <v>0</v>
      </c>
      <c r="FFS12" s="2856">
        <f>'GC Table 8 - Primary'!FFQ12</f>
        <v>0</v>
      </c>
      <c r="FFT12" s="2854">
        <f>'GC Table 6 - Secondary'!FFQ14</f>
        <v>0</v>
      </c>
      <c r="FFU12" s="2857">
        <f>'GC Table 5 - Worker Training'!FFQ12</f>
        <v>0</v>
      </c>
      <c r="FFV12" s="2854">
        <f>'GC Table 4 - Tertiary'!FFP9</f>
        <v>0</v>
      </c>
      <c r="FFW12" s="2858">
        <f>SUM(FFS12:FFV12)</f>
        <v>0</v>
      </c>
      <c r="FFX12" s="2853">
        <f>'GC Table 8 - Primary'!FFQ20</f>
        <v>0</v>
      </c>
      <c r="FFY12" s="2854">
        <f>'GC Table 6 - Secondary'!FFQ22</f>
        <v>0</v>
      </c>
      <c r="FFZ12" s="2854">
        <f>'GC Table 5 - Worker Training'!FFQ20</f>
        <v>0</v>
      </c>
      <c r="FGA12" s="2854">
        <f>'GC Table 4 - Tertiary'!FFP17</f>
        <v>0</v>
      </c>
      <c r="FGB12" s="2859">
        <f>SUM(FFX12:FGA12)</f>
        <v>0</v>
      </c>
      <c r="FGC12" s="2852">
        <v>2014</v>
      </c>
      <c r="FGD12" s="2853">
        <f>'GC Table 8 - Primary'!FGG8</f>
        <v>0</v>
      </c>
      <c r="FGE12" s="2854">
        <f>'GC Table 6 - Secondary'!FGG8</f>
        <v>0</v>
      </c>
      <c r="FGF12" s="2854">
        <f>'GC Table 5 - Worker Training'!FGG8</f>
        <v>0</v>
      </c>
      <c r="FGG12" s="2854">
        <f>'GC Table 4 - Tertiary'!FGF8</f>
        <v>0</v>
      </c>
      <c r="FGH12" s="2855">
        <f>SUM(FGD12:FGG12)</f>
        <v>0</v>
      </c>
      <c r="FGI12" s="2856">
        <f>'GC Table 8 - Primary'!FGG12</f>
        <v>0</v>
      </c>
      <c r="FGJ12" s="2854">
        <f>'GC Table 6 - Secondary'!FGG14</f>
        <v>0</v>
      </c>
      <c r="FGK12" s="2857">
        <f>'GC Table 5 - Worker Training'!FGG12</f>
        <v>0</v>
      </c>
      <c r="FGL12" s="2854">
        <f>'GC Table 4 - Tertiary'!FGF9</f>
        <v>0</v>
      </c>
      <c r="FGM12" s="2858">
        <f>SUM(FGI12:FGL12)</f>
        <v>0</v>
      </c>
      <c r="FGN12" s="2853">
        <f>'GC Table 8 - Primary'!FGG20</f>
        <v>0</v>
      </c>
      <c r="FGO12" s="2854">
        <f>'GC Table 6 - Secondary'!FGG22</f>
        <v>0</v>
      </c>
      <c r="FGP12" s="2854">
        <f>'GC Table 5 - Worker Training'!FGG20</f>
        <v>0</v>
      </c>
      <c r="FGQ12" s="2854">
        <f>'GC Table 4 - Tertiary'!FGF17</f>
        <v>0</v>
      </c>
      <c r="FGR12" s="2859">
        <f>SUM(FGN12:FGQ12)</f>
        <v>0</v>
      </c>
      <c r="FGS12" s="2852">
        <v>2014</v>
      </c>
      <c r="FGT12" s="2853">
        <f>'GC Table 8 - Primary'!FGW8</f>
        <v>0</v>
      </c>
      <c r="FGU12" s="2854">
        <f>'GC Table 6 - Secondary'!FGW8</f>
        <v>0</v>
      </c>
      <c r="FGV12" s="2854">
        <f>'GC Table 5 - Worker Training'!FGW8</f>
        <v>0</v>
      </c>
      <c r="FGW12" s="2854">
        <f>'GC Table 4 - Tertiary'!FGV8</f>
        <v>0</v>
      </c>
      <c r="FGX12" s="2855">
        <f>SUM(FGT12:FGW12)</f>
        <v>0</v>
      </c>
      <c r="FGY12" s="2856">
        <f>'GC Table 8 - Primary'!FGW12</f>
        <v>0</v>
      </c>
      <c r="FGZ12" s="2854">
        <f>'GC Table 6 - Secondary'!FGW14</f>
        <v>0</v>
      </c>
      <c r="FHA12" s="2857">
        <f>'GC Table 5 - Worker Training'!FGW12</f>
        <v>0</v>
      </c>
      <c r="FHB12" s="2854">
        <f>'GC Table 4 - Tertiary'!FGV9</f>
        <v>0</v>
      </c>
      <c r="FHC12" s="2858">
        <f>SUM(FGY12:FHB12)</f>
        <v>0</v>
      </c>
      <c r="FHD12" s="2853">
        <f>'GC Table 8 - Primary'!FGW20</f>
        <v>0</v>
      </c>
      <c r="FHE12" s="2854">
        <f>'GC Table 6 - Secondary'!FGW22</f>
        <v>0</v>
      </c>
      <c r="FHF12" s="2854">
        <f>'GC Table 5 - Worker Training'!FGW20</f>
        <v>0</v>
      </c>
      <c r="FHG12" s="2854">
        <f>'GC Table 4 - Tertiary'!FGV17</f>
        <v>0</v>
      </c>
      <c r="FHH12" s="2859">
        <f>SUM(FHD12:FHG12)</f>
        <v>0</v>
      </c>
      <c r="FHI12" s="2852">
        <v>2014</v>
      </c>
      <c r="FHJ12" s="2853">
        <f>'GC Table 8 - Primary'!FHM8</f>
        <v>0</v>
      </c>
      <c r="FHK12" s="2854">
        <f>'GC Table 6 - Secondary'!FHM8</f>
        <v>0</v>
      </c>
      <c r="FHL12" s="2854">
        <f>'GC Table 5 - Worker Training'!FHM8</f>
        <v>0</v>
      </c>
      <c r="FHM12" s="2854">
        <f>'GC Table 4 - Tertiary'!FHL8</f>
        <v>0</v>
      </c>
      <c r="FHN12" s="2855">
        <f>SUM(FHJ12:FHM12)</f>
        <v>0</v>
      </c>
      <c r="FHO12" s="2856">
        <f>'GC Table 8 - Primary'!FHM12</f>
        <v>0</v>
      </c>
      <c r="FHP12" s="2854">
        <f>'GC Table 6 - Secondary'!FHM14</f>
        <v>0</v>
      </c>
      <c r="FHQ12" s="2857">
        <f>'GC Table 5 - Worker Training'!FHM12</f>
        <v>0</v>
      </c>
      <c r="FHR12" s="2854">
        <f>'GC Table 4 - Tertiary'!FHL9</f>
        <v>0</v>
      </c>
      <c r="FHS12" s="2858">
        <f>SUM(FHO12:FHR12)</f>
        <v>0</v>
      </c>
      <c r="FHT12" s="2853">
        <f>'GC Table 8 - Primary'!FHM20</f>
        <v>0</v>
      </c>
      <c r="FHU12" s="2854">
        <f>'GC Table 6 - Secondary'!FHM22</f>
        <v>0</v>
      </c>
      <c r="FHV12" s="2854">
        <f>'GC Table 5 - Worker Training'!FHM20</f>
        <v>0</v>
      </c>
      <c r="FHW12" s="2854">
        <f>'GC Table 4 - Tertiary'!FHL17</f>
        <v>0</v>
      </c>
      <c r="FHX12" s="2859">
        <f>SUM(FHT12:FHW12)</f>
        <v>0</v>
      </c>
      <c r="FHY12" s="2852">
        <v>2014</v>
      </c>
      <c r="FHZ12" s="2853">
        <f>'GC Table 8 - Primary'!FIC8</f>
        <v>0</v>
      </c>
      <c r="FIA12" s="2854">
        <f>'GC Table 6 - Secondary'!FIC8</f>
        <v>0</v>
      </c>
      <c r="FIB12" s="2854">
        <f>'GC Table 5 - Worker Training'!FIC8</f>
        <v>0</v>
      </c>
      <c r="FIC12" s="2854">
        <f>'GC Table 4 - Tertiary'!FIB8</f>
        <v>0</v>
      </c>
      <c r="FID12" s="2855">
        <f>SUM(FHZ12:FIC12)</f>
        <v>0</v>
      </c>
      <c r="FIE12" s="2856">
        <f>'GC Table 8 - Primary'!FIC12</f>
        <v>0</v>
      </c>
      <c r="FIF12" s="2854">
        <f>'GC Table 6 - Secondary'!FIC14</f>
        <v>0</v>
      </c>
      <c r="FIG12" s="2857">
        <f>'GC Table 5 - Worker Training'!FIC12</f>
        <v>0</v>
      </c>
      <c r="FIH12" s="2854">
        <f>'GC Table 4 - Tertiary'!FIB9</f>
        <v>0</v>
      </c>
      <c r="FII12" s="2858">
        <f>SUM(FIE12:FIH12)</f>
        <v>0</v>
      </c>
      <c r="FIJ12" s="2853">
        <f>'GC Table 8 - Primary'!FIC20</f>
        <v>0</v>
      </c>
      <c r="FIK12" s="2854">
        <f>'GC Table 6 - Secondary'!FIC22</f>
        <v>0</v>
      </c>
      <c r="FIL12" s="2854">
        <f>'GC Table 5 - Worker Training'!FIC20</f>
        <v>0</v>
      </c>
      <c r="FIM12" s="2854">
        <f>'GC Table 4 - Tertiary'!FIB17</f>
        <v>0</v>
      </c>
      <c r="FIN12" s="2859">
        <f>SUM(FIJ12:FIM12)</f>
        <v>0</v>
      </c>
      <c r="FIO12" s="2852">
        <v>2014</v>
      </c>
      <c r="FIP12" s="2853">
        <f>'GC Table 8 - Primary'!FIS8</f>
        <v>0</v>
      </c>
      <c r="FIQ12" s="2854">
        <f>'GC Table 6 - Secondary'!FIS8</f>
        <v>0</v>
      </c>
      <c r="FIR12" s="2854">
        <f>'GC Table 5 - Worker Training'!FIS8</f>
        <v>0</v>
      </c>
      <c r="FIS12" s="2854">
        <f>'GC Table 4 - Tertiary'!FIR8</f>
        <v>0</v>
      </c>
      <c r="FIT12" s="2855">
        <f>SUM(FIP12:FIS12)</f>
        <v>0</v>
      </c>
      <c r="FIU12" s="2856">
        <f>'GC Table 8 - Primary'!FIS12</f>
        <v>0</v>
      </c>
      <c r="FIV12" s="2854">
        <f>'GC Table 6 - Secondary'!FIS14</f>
        <v>0</v>
      </c>
      <c r="FIW12" s="2857">
        <f>'GC Table 5 - Worker Training'!FIS12</f>
        <v>0</v>
      </c>
      <c r="FIX12" s="2854">
        <f>'GC Table 4 - Tertiary'!FIR9</f>
        <v>0</v>
      </c>
      <c r="FIY12" s="2858">
        <f>SUM(FIU12:FIX12)</f>
        <v>0</v>
      </c>
      <c r="FIZ12" s="2853">
        <f>'GC Table 8 - Primary'!FIS20</f>
        <v>0</v>
      </c>
      <c r="FJA12" s="2854">
        <f>'GC Table 6 - Secondary'!FIS22</f>
        <v>0</v>
      </c>
      <c r="FJB12" s="2854">
        <f>'GC Table 5 - Worker Training'!FIS20</f>
        <v>0</v>
      </c>
      <c r="FJC12" s="2854">
        <f>'GC Table 4 - Tertiary'!FIR17</f>
        <v>0</v>
      </c>
      <c r="FJD12" s="2859">
        <f>SUM(FIZ12:FJC12)</f>
        <v>0</v>
      </c>
      <c r="FJE12" s="2852">
        <v>2014</v>
      </c>
      <c r="FJF12" s="2853">
        <f>'GC Table 8 - Primary'!FJI8</f>
        <v>0</v>
      </c>
      <c r="FJG12" s="2854">
        <f>'GC Table 6 - Secondary'!FJI8</f>
        <v>0</v>
      </c>
      <c r="FJH12" s="2854">
        <f>'GC Table 5 - Worker Training'!FJI8</f>
        <v>0</v>
      </c>
      <c r="FJI12" s="2854">
        <f>'GC Table 4 - Tertiary'!FJH8</f>
        <v>0</v>
      </c>
      <c r="FJJ12" s="2855">
        <f>SUM(FJF12:FJI12)</f>
        <v>0</v>
      </c>
      <c r="FJK12" s="2856">
        <f>'GC Table 8 - Primary'!FJI12</f>
        <v>0</v>
      </c>
      <c r="FJL12" s="2854">
        <f>'GC Table 6 - Secondary'!FJI14</f>
        <v>0</v>
      </c>
      <c r="FJM12" s="2857">
        <f>'GC Table 5 - Worker Training'!FJI12</f>
        <v>0</v>
      </c>
      <c r="FJN12" s="2854">
        <f>'GC Table 4 - Tertiary'!FJH9</f>
        <v>0</v>
      </c>
      <c r="FJO12" s="2858">
        <f>SUM(FJK12:FJN12)</f>
        <v>0</v>
      </c>
      <c r="FJP12" s="2853">
        <f>'GC Table 8 - Primary'!FJI20</f>
        <v>0</v>
      </c>
      <c r="FJQ12" s="2854">
        <f>'GC Table 6 - Secondary'!FJI22</f>
        <v>0</v>
      </c>
      <c r="FJR12" s="2854">
        <f>'GC Table 5 - Worker Training'!FJI20</f>
        <v>0</v>
      </c>
      <c r="FJS12" s="2854">
        <f>'GC Table 4 - Tertiary'!FJH17</f>
        <v>0</v>
      </c>
      <c r="FJT12" s="2859">
        <f>SUM(FJP12:FJS12)</f>
        <v>0</v>
      </c>
      <c r="FJU12" s="2852">
        <v>2014</v>
      </c>
      <c r="FJV12" s="2853">
        <f>'GC Table 8 - Primary'!FJY8</f>
        <v>0</v>
      </c>
      <c r="FJW12" s="2854">
        <f>'GC Table 6 - Secondary'!FJY8</f>
        <v>0</v>
      </c>
      <c r="FJX12" s="2854">
        <f>'GC Table 5 - Worker Training'!FJY8</f>
        <v>0</v>
      </c>
      <c r="FJY12" s="2854">
        <f>'GC Table 4 - Tertiary'!FJX8</f>
        <v>0</v>
      </c>
      <c r="FJZ12" s="2855">
        <f>SUM(FJV12:FJY12)</f>
        <v>0</v>
      </c>
      <c r="FKA12" s="2856">
        <f>'GC Table 8 - Primary'!FJY12</f>
        <v>0</v>
      </c>
      <c r="FKB12" s="2854">
        <f>'GC Table 6 - Secondary'!FJY14</f>
        <v>0</v>
      </c>
      <c r="FKC12" s="2857">
        <f>'GC Table 5 - Worker Training'!FJY12</f>
        <v>0</v>
      </c>
      <c r="FKD12" s="2854">
        <f>'GC Table 4 - Tertiary'!FJX9</f>
        <v>0</v>
      </c>
      <c r="FKE12" s="2858">
        <f>SUM(FKA12:FKD12)</f>
        <v>0</v>
      </c>
      <c r="FKF12" s="2853">
        <f>'GC Table 8 - Primary'!FJY20</f>
        <v>0</v>
      </c>
      <c r="FKG12" s="2854">
        <f>'GC Table 6 - Secondary'!FJY22</f>
        <v>0</v>
      </c>
      <c r="FKH12" s="2854">
        <f>'GC Table 5 - Worker Training'!FJY20</f>
        <v>0</v>
      </c>
      <c r="FKI12" s="2854">
        <f>'GC Table 4 - Tertiary'!FJX17</f>
        <v>0</v>
      </c>
      <c r="FKJ12" s="2859">
        <f>SUM(FKF12:FKI12)</f>
        <v>0</v>
      </c>
      <c r="FKK12" s="2852">
        <v>2014</v>
      </c>
      <c r="FKL12" s="2853">
        <f>'GC Table 8 - Primary'!FKO8</f>
        <v>0</v>
      </c>
      <c r="FKM12" s="2854">
        <f>'GC Table 6 - Secondary'!FKO8</f>
        <v>0</v>
      </c>
      <c r="FKN12" s="2854">
        <f>'GC Table 5 - Worker Training'!FKO8</f>
        <v>0</v>
      </c>
      <c r="FKO12" s="2854">
        <f>'GC Table 4 - Tertiary'!FKN8</f>
        <v>0</v>
      </c>
      <c r="FKP12" s="2855">
        <f>SUM(FKL12:FKO12)</f>
        <v>0</v>
      </c>
      <c r="FKQ12" s="2856">
        <f>'GC Table 8 - Primary'!FKO12</f>
        <v>0</v>
      </c>
      <c r="FKR12" s="2854">
        <f>'GC Table 6 - Secondary'!FKO14</f>
        <v>0</v>
      </c>
      <c r="FKS12" s="2857">
        <f>'GC Table 5 - Worker Training'!FKO12</f>
        <v>0</v>
      </c>
      <c r="FKT12" s="2854">
        <f>'GC Table 4 - Tertiary'!FKN9</f>
        <v>0</v>
      </c>
      <c r="FKU12" s="2858">
        <f>SUM(FKQ12:FKT12)</f>
        <v>0</v>
      </c>
      <c r="FKV12" s="2853">
        <f>'GC Table 8 - Primary'!FKO20</f>
        <v>0</v>
      </c>
      <c r="FKW12" s="2854">
        <f>'GC Table 6 - Secondary'!FKO22</f>
        <v>0</v>
      </c>
      <c r="FKX12" s="2854">
        <f>'GC Table 5 - Worker Training'!FKO20</f>
        <v>0</v>
      </c>
      <c r="FKY12" s="2854">
        <f>'GC Table 4 - Tertiary'!FKN17</f>
        <v>0</v>
      </c>
      <c r="FKZ12" s="2859">
        <f>SUM(FKV12:FKY12)</f>
        <v>0</v>
      </c>
      <c r="FLA12" s="2852">
        <v>2014</v>
      </c>
      <c r="FLB12" s="2853">
        <f>'GC Table 8 - Primary'!FLE8</f>
        <v>0</v>
      </c>
      <c r="FLC12" s="2854">
        <f>'GC Table 6 - Secondary'!FLE8</f>
        <v>0</v>
      </c>
      <c r="FLD12" s="2854">
        <f>'GC Table 5 - Worker Training'!FLE8</f>
        <v>0</v>
      </c>
      <c r="FLE12" s="2854">
        <f>'GC Table 4 - Tertiary'!FLD8</f>
        <v>0</v>
      </c>
      <c r="FLF12" s="2855">
        <f>SUM(FLB12:FLE12)</f>
        <v>0</v>
      </c>
      <c r="FLG12" s="2856">
        <f>'GC Table 8 - Primary'!FLE12</f>
        <v>0</v>
      </c>
      <c r="FLH12" s="2854">
        <f>'GC Table 6 - Secondary'!FLE14</f>
        <v>0</v>
      </c>
      <c r="FLI12" s="2857">
        <f>'GC Table 5 - Worker Training'!FLE12</f>
        <v>0</v>
      </c>
      <c r="FLJ12" s="2854">
        <f>'GC Table 4 - Tertiary'!FLD9</f>
        <v>0</v>
      </c>
      <c r="FLK12" s="2858">
        <f>SUM(FLG12:FLJ12)</f>
        <v>0</v>
      </c>
      <c r="FLL12" s="2853">
        <f>'GC Table 8 - Primary'!FLE20</f>
        <v>0</v>
      </c>
      <c r="FLM12" s="2854">
        <f>'GC Table 6 - Secondary'!FLE22</f>
        <v>0</v>
      </c>
      <c r="FLN12" s="2854">
        <f>'GC Table 5 - Worker Training'!FLE20</f>
        <v>0</v>
      </c>
      <c r="FLO12" s="2854">
        <f>'GC Table 4 - Tertiary'!FLD17</f>
        <v>0</v>
      </c>
      <c r="FLP12" s="2859">
        <f>SUM(FLL12:FLO12)</f>
        <v>0</v>
      </c>
      <c r="FLQ12" s="2852">
        <v>2014</v>
      </c>
      <c r="FLR12" s="2853">
        <f>'GC Table 8 - Primary'!FLU8</f>
        <v>0</v>
      </c>
      <c r="FLS12" s="2854">
        <f>'GC Table 6 - Secondary'!FLU8</f>
        <v>0</v>
      </c>
      <c r="FLT12" s="2854">
        <f>'GC Table 5 - Worker Training'!FLU8</f>
        <v>0</v>
      </c>
      <c r="FLU12" s="2854">
        <f>'GC Table 4 - Tertiary'!FLT8</f>
        <v>0</v>
      </c>
      <c r="FLV12" s="2855">
        <f>SUM(FLR12:FLU12)</f>
        <v>0</v>
      </c>
      <c r="FLW12" s="2856">
        <f>'GC Table 8 - Primary'!FLU12</f>
        <v>0</v>
      </c>
      <c r="FLX12" s="2854">
        <f>'GC Table 6 - Secondary'!FLU14</f>
        <v>0</v>
      </c>
      <c r="FLY12" s="2857">
        <f>'GC Table 5 - Worker Training'!FLU12</f>
        <v>0</v>
      </c>
      <c r="FLZ12" s="2854">
        <f>'GC Table 4 - Tertiary'!FLT9</f>
        <v>0</v>
      </c>
      <c r="FMA12" s="2858">
        <f>SUM(FLW12:FLZ12)</f>
        <v>0</v>
      </c>
      <c r="FMB12" s="2853">
        <f>'GC Table 8 - Primary'!FLU20</f>
        <v>0</v>
      </c>
      <c r="FMC12" s="2854">
        <f>'GC Table 6 - Secondary'!FLU22</f>
        <v>0</v>
      </c>
      <c r="FMD12" s="2854">
        <f>'GC Table 5 - Worker Training'!FLU20</f>
        <v>0</v>
      </c>
      <c r="FME12" s="2854">
        <f>'GC Table 4 - Tertiary'!FLT17</f>
        <v>0</v>
      </c>
      <c r="FMF12" s="2859">
        <f>SUM(FMB12:FME12)</f>
        <v>0</v>
      </c>
      <c r="FMG12" s="2852">
        <v>2014</v>
      </c>
      <c r="FMH12" s="2853">
        <f>'GC Table 8 - Primary'!FMK8</f>
        <v>0</v>
      </c>
      <c r="FMI12" s="2854">
        <f>'GC Table 6 - Secondary'!FMK8</f>
        <v>0</v>
      </c>
      <c r="FMJ12" s="2854">
        <f>'GC Table 5 - Worker Training'!FMK8</f>
        <v>0</v>
      </c>
      <c r="FMK12" s="2854">
        <f>'GC Table 4 - Tertiary'!FMJ8</f>
        <v>0</v>
      </c>
      <c r="FML12" s="2855">
        <f>SUM(FMH12:FMK12)</f>
        <v>0</v>
      </c>
      <c r="FMM12" s="2856">
        <f>'GC Table 8 - Primary'!FMK12</f>
        <v>0</v>
      </c>
      <c r="FMN12" s="2854">
        <f>'GC Table 6 - Secondary'!FMK14</f>
        <v>0</v>
      </c>
      <c r="FMO12" s="2857">
        <f>'GC Table 5 - Worker Training'!FMK12</f>
        <v>0</v>
      </c>
      <c r="FMP12" s="2854">
        <f>'GC Table 4 - Tertiary'!FMJ9</f>
        <v>0</v>
      </c>
      <c r="FMQ12" s="2858">
        <f>SUM(FMM12:FMP12)</f>
        <v>0</v>
      </c>
      <c r="FMR12" s="2853">
        <f>'GC Table 8 - Primary'!FMK20</f>
        <v>0</v>
      </c>
      <c r="FMS12" s="2854">
        <f>'GC Table 6 - Secondary'!FMK22</f>
        <v>0</v>
      </c>
      <c r="FMT12" s="2854">
        <f>'GC Table 5 - Worker Training'!FMK20</f>
        <v>0</v>
      </c>
      <c r="FMU12" s="2854">
        <f>'GC Table 4 - Tertiary'!FMJ17</f>
        <v>0</v>
      </c>
      <c r="FMV12" s="2859">
        <f>SUM(FMR12:FMU12)</f>
        <v>0</v>
      </c>
      <c r="FMW12" s="2852">
        <v>2014</v>
      </c>
      <c r="FMX12" s="2853">
        <f>'GC Table 8 - Primary'!FNA8</f>
        <v>0</v>
      </c>
      <c r="FMY12" s="2854">
        <f>'GC Table 6 - Secondary'!FNA8</f>
        <v>0</v>
      </c>
      <c r="FMZ12" s="2854">
        <f>'GC Table 5 - Worker Training'!FNA8</f>
        <v>0</v>
      </c>
      <c r="FNA12" s="2854">
        <f>'GC Table 4 - Tertiary'!FMZ8</f>
        <v>0</v>
      </c>
      <c r="FNB12" s="2855">
        <f>SUM(FMX12:FNA12)</f>
        <v>0</v>
      </c>
      <c r="FNC12" s="2856">
        <f>'GC Table 8 - Primary'!FNA12</f>
        <v>0</v>
      </c>
      <c r="FND12" s="2854">
        <f>'GC Table 6 - Secondary'!FNA14</f>
        <v>0</v>
      </c>
      <c r="FNE12" s="2857">
        <f>'GC Table 5 - Worker Training'!FNA12</f>
        <v>0</v>
      </c>
      <c r="FNF12" s="2854">
        <f>'GC Table 4 - Tertiary'!FMZ9</f>
        <v>0</v>
      </c>
      <c r="FNG12" s="2858">
        <f>SUM(FNC12:FNF12)</f>
        <v>0</v>
      </c>
      <c r="FNH12" s="2853">
        <f>'GC Table 8 - Primary'!FNA20</f>
        <v>0</v>
      </c>
      <c r="FNI12" s="2854">
        <f>'GC Table 6 - Secondary'!FNA22</f>
        <v>0</v>
      </c>
      <c r="FNJ12" s="2854">
        <f>'GC Table 5 - Worker Training'!FNA20</f>
        <v>0</v>
      </c>
      <c r="FNK12" s="2854">
        <f>'GC Table 4 - Tertiary'!FMZ17</f>
        <v>0</v>
      </c>
      <c r="FNL12" s="2859">
        <f>SUM(FNH12:FNK12)</f>
        <v>0</v>
      </c>
      <c r="FNM12" s="2852">
        <v>2014</v>
      </c>
      <c r="FNN12" s="2853">
        <f>'GC Table 8 - Primary'!FNQ8</f>
        <v>0</v>
      </c>
      <c r="FNO12" s="2854">
        <f>'GC Table 6 - Secondary'!FNQ8</f>
        <v>0</v>
      </c>
      <c r="FNP12" s="2854">
        <f>'GC Table 5 - Worker Training'!FNQ8</f>
        <v>0</v>
      </c>
      <c r="FNQ12" s="2854">
        <f>'GC Table 4 - Tertiary'!FNP8</f>
        <v>0</v>
      </c>
      <c r="FNR12" s="2855">
        <f>SUM(FNN12:FNQ12)</f>
        <v>0</v>
      </c>
      <c r="FNS12" s="2856">
        <f>'GC Table 8 - Primary'!FNQ12</f>
        <v>0</v>
      </c>
      <c r="FNT12" s="2854">
        <f>'GC Table 6 - Secondary'!FNQ14</f>
        <v>0</v>
      </c>
      <c r="FNU12" s="2857">
        <f>'GC Table 5 - Worker Training'!FNQ12</f>
        <v>0</v>
      </c>
      <c r="FNV12" s="2854">
        <f>'GC Table 4 - Tertiary'!FNP9</f>
        <v>0</v>
      </c>
      <c r="FNW12" s="2858">
        <f>SUM(FNS12:FNV12)</f>
        <v>0</v>
      </c>
      <c r="FNX12" s="2853">
        <f>'GC Table 8 - Primary'!FNQ20</f>
        <v>0</v>
      </c>
      <c r="FNY12" s="2854">
        <f>'GC Table 6 - Secondary'!FNQ22</f>
        <v>0</v>
      </c>
      <c r="FNZ12" s="2854">
        <f>'GC Table 5 - Worker Training'!FNQ20</f>
        <v>0</v>
      </c>
      <c r="FOA12" s="2854">
        <f>'GC Table 4 - Tertiary'!FNP17</f>
        <v>0</v>
      </c>
      <c r="FOB12" s="2859">
        <f>SUM(FNX12:FOA12)</f>
        <v>0</v>
      </c>
      <c r="FOC12" s="2852">
        <v>2014</v>
      </c>
      <c r="FOD12" s="2853">
        <f>'GC Table 8 - Primary'!FOG8</f>
        <v>0</v>
      </c>
      <c r="FOE12" s="2854">
        <f>'GC Table 6 - Secondary'!FOG8</f>
        <v>0</v>
      </c>
      <c r="FOF12" s="2854">
        <f>'GC Table 5 - Worker Training'!FOG8</f>
        <v>0</v>
      </c>
      <c r="FOG12" s="2854">
        <f>'GC Table 4 - Tertiary'!FOF8</f>
        <v>0</v>
      </c>
      <c r="FOH12" s="2855">
        <f>SUM(FOD12:FOG12)</f>
        <v>0</v>
      </c>
      <c r="FOI12" s="2856">
        <f>'GC Table 8 - Primary'!FOG12</f>
        <v>0</v>
      </c>
      <c r="FOJ12" s="2854">
        <f>'GC Table 6 - Secondary'!FOG14</f>
        <v>0</v>
      </c>
      <c r="FOK12" s="2857">
        <f>'GC Table 5 - Worker Training'!FOG12</f>
        <v>0</v>
      </c>
      <c r="FOL12" s="2854">
        <f>'GC Table 4 - Tertiary'!FOF9</f>
        <v>0</v>
      </c>
      <c r="FOM12" s="2858">
        <f>SUM(FOI12:FOL12)</f>
        <v>0</v>
      </c>
      <c r="FON12" s="2853">
        <f>'GC Table 8 - Primary'!FOG20</f>
        <v>0</v>
      </c>
      <c r="FOO12" s="2854">
        <f>'GC Table 6 - Secondary'!FOG22</f>
        <v>0</v>
      </c>
      <c r="FOP12" s="2854">
        <f>'GC Table 5 - Worker Training'!FOG20</f>
        <v>0</v>
      </c>
      <c r="FOQ12" s="2854">
        <f>'GC Table 4 - Tertiary'!FOF17</f>
        <v>0</v>
      </c>
      <c r="FOR12" s="2859">
        <f>SUM(FON12:FOQ12)</f>
        <v>0</v>
      </c>
      <c r="FOS12" s="2852">
        <v>2014</v>
      </c>
      <c r="FOT12" s="2853">
        <f>'GC Table 8 - Primary'!FOW8</f>
        <v>0</v>
      </c>
      <c r="FOU12" s="2854">
        <f>'GC Table 6 - Secondary'!FOW8</f>
        <v>0</v>
      </c>
      <c r="FOV12" s="2854">
        <f>'GC Table 5 - Worker Training'!FOW8</f>
        <v>0</v>
      </c>
      <c r="FOW12" s="2854">
        <f>'GC Table 4 - Tertiary'!FOV8</f>
        <v>0</v>
      </c>
      <c r="FOX12" s="2855">
        <f>SUM(FOT12:FOW12)</f>
        <v>0</v>
      </c>
      <c r="FOY12" s="2856">
        <f>'GC Table 8 - Primary'!FOW12</f>
        <v>0</v>
      </c>
      <c r="FOZ12" s="2854">
        <f>'GC Table 6 - Secondary'!FOW14</f>
        <v>0</v>
      </c>
      <c r="FPA12" s="2857">
        <f>'GC Table 5 - Worker Training'!FOW12</f>
        <v>0</v>
      </c>
      <c r="FPB12" s="2854">
        <f>'GC Table 4 - Tertiary'!FOV9</f>
        <v>0</v>
      </c>
      <c r="FPC12" s="2858">
        <f>SUM(FOY12:FPB12)</f>
        <v>0</v>
      </c>
      <c r="FPD12" s="2853">
        <f>'GC Table 8 - Primary'!FOW20</f>
        <v>0</v>
      </c>
      <c r="FPE12" s="2854">
        <f>'GC Table 6 - Secondary'!FOW22</f>
        <v>0</v>
      </c>
      <c r="FPF12" s="2854">
        <f>'GC Table 5 - Worker Training'!FOW20</f>
        <v>0</v>
      </c>
      <c r="FPG12" s="2854">
        <f>'GC Table 4 - Tertiary'!FOV17</f>
        <v>0</v>
      </c>
      <c r="FPH12" s="2859">
        <f>SUM(FPD12:FPG12)</f>
        <v>0</v>
      </c>
      <c r="FPI12" s="2852">
        <v>2014</v>
      </c>
      <c r="FPJ12" s="2853">
        <f>'GC Table 8 - Primary'!FPM8</f>
        <v>0</v>
      </c>
      <c r="FPK12" s="2854">
        <f>'GC Table 6 - Secondary'!FPM8</f>
        <v>0</v>
      </c>
      <c r="FPL12" s="2854">
        <f>'GC Table 5 - Worker Training'!FPM8</f>
        <v>0</v>
      </c>
      <c r="FPM12" s="2854">
        <f>'GC Table 4 - Tertiary'!FPL8</f>
        <v>0</v>
      </c>
      <c r="FPN12" s="2855">
        <f>SUM(FPJ12:FPM12)</f>
        <v>0</v>
      </c>
      <c r="FPO12" s="2856">
        <f>'GC Table 8 - Primary'!FPM12</f>
        <v>0</v>
      </c>
      <c r="FPP12" s="2854">
        <f>'GC Table 6 - Secondary'!FPM14</f>
        <v>0</v>
      </c>
      <c r="FPQ12" s="2857">
        <f>'GC Table 5 - Worker Training'!FPM12</f>
        <v>0</v>
      </c>
      <c r="FPR12" s="2854">
        <f>'GC Table 4 - Tertiary'!FPL9</f>
        <v>0</v>
      </c>
      <c r="FPS12" s="2858">
        <f>SUM(FPO12:FPR12)</f>
        <v>0</v>
      </c>
      <c r="FPT12" s="2853">
        <f>'GC Table 8 - Primary'!FPM20</f>
        <v>0</v>
      </c>
      <c r="FPU12" s="2854">
        <f>'GC Table 6 - Secondary'!FPM22</f>
        <v>0</v>
      </c>
      <c r="FPV12" s="2854">
        <f>'GC Table 5 - Worker Training'!FPM20</f>
        <v>0</v>
      </c>
      <c r="FPW12" s="2854">
        <f>'GC Table 4 - Tertiary'!FPL17</f>
        <v>0</v>
      </c>
      <c r="FPX12" s="2859">
        <f>SUM(FPT12:FPW12)</f>
        <v>0</v>
      </c>
      <c r="FPY12" s="2852">
        <v>2014</v>
      </c>
      <c r="FPZ12" s="2853">
        <f>'GC Table 8 - Primary'!FQC8</f>
        <v>0</v>
      </c>
      <c r="FQA12" s="2854">
        <f>'GC Table 6 - Secondary'!FQC8</f>
        <v>0</v>
      </c>
      <c r="FQB12" s="2854">
        <f>'GC Table 5 - Worker Training'!FQC8</f>
        <v>0</v>
      </c>
      <c r="FQC12" s="2854">
        <f>'GC Table 4 - Tertiary'!FQB8</f>
        <v>0</v>
      </c>
      <c r="FQD12" s="2855">
        <f>SUM(FPZ12:FQC12)</f>
        <v>0</v>
      </c>
      <c r="FQE12" s="2856">
        <f>'GC Table 8 - Primary'!FQC12</f>
        <v>0</v>
      </c>
      <c r="FQF12" s="2854">
        <f>'GC Table 6 - Secondary'!FQC14</f>
        <v>0</v>
      </c>
      <c r="FQG12" s="2857">
        <f>'GC Table 5 - Worker Training'!FQC12</f>
        <v>0</v>
      </c>
      <c r="FQH12" s="2854">
        <f>'GC Table 4 - Tertiary'!FQB9</f>
        <v>0</v>
      </c>
      <c r="FQI12" s="2858">
        <f>SUM(FQE12:FQH12)</f>
        <v>0</v>
      </c>
      <c r="FQJ12" s="2853">
        <f>'GC Table 8 - Primary'!FQC20</f>
        <v>0</v>
      </c>
      <c r="FQK12" s="2854">
        <f>'GC Table 6 - Secondary'!FQC22</f>
        <v>0</v>
      </c>
      <c r="FQL12" s="2854">
        <f>'GC Table 5 - Worker Training'!FQC20</f>
        <v>0</v>
      </c>
      <c r="FQM12" s="2854">
        <f>'GC Table 4 - Tertiary'!FQB17</f>
        <v>0</v>
      </c>
      <c r="FQN12" s="2859">
        <f>SUM(FQJ12:FQM12)</f>
        <v>0</v>
      </c>
      <c r="FQO12" s="2852">
        <v>2014</v>
      </c>
      <c r="FQP12" s="2853">
        <f>'GC Table 8 - Primary'!FQS8</f>
        <v>0</v>
      </c>
      <c r="FQQ12" s="2854">
        <f>'GC Table 6 - Secondary'!FQS8</f>
        <v>0</v>
      </c>
      <c r="FQR12" s="2854">
        <f>'GC Table 5 - Worker Training'!FQS8</f>
        <v>0</v>
      </c>
      <c r="FQS12" s="2854">
        <f>'GC Table 4 - Tertiary'!FQR8</f>
        <v>0</v>
      </c>
      <c r="FQT12" s="2855">
        <f>SUM(FQP12:FQS12)</f>
        <v>0</v>
      </c>
      <c r="FQU12" s="2856">
        <f>'GC Table 8 - Primary'!FQS12</f>
        <v>0</v>
      </c>
      <c r="FQV12" s="2854">
        <f>'GC Table 6 - Secondary'!FQS14</f>
        <v>0</v>
      </c>
      <c r="FQW12" s="2857">
        <f>'GC Table 5 - Worker Training'!FQS12</f>
        <v>0</v>
      </c>
      <c r="FQX12" s="2854">
        <f>'GC Table 4 - Tertiary'!FQR9</f>
        <v>0</v>
      </c>
      <c r="FQY12" s="2858">
        <f>SUM(FQU12:FQX12)</f>
        <v>0</v>
      </c>
      <c r="FQZ12" s="2853">
        <f>'GC Table 8 - Primary'!FQS20</f>
        <v>0</v>
      </c>
      <c r="FRA12" s="2854">
        <f>'GC Table 6 - Secondary'!FQS22</f>
        <v>0</v>
      </c>
      <c r="FRB12" s="2854">
        <f>'GC Table 5 - Worker Training'!FQS20</f>
        <v>0</v>
      </c>
      <c r="FRC12" s="2854">
        <f>'GC Table 4 - Tertiary'!FQR17</f>
        <v>0</v>
      </c>
      <c r="FRD12" s="2859">
        <f>SUM(FQZ12:FRC12)</f>
        <v>0</v>
      </c>
      <c r="FRE12" s="2852">
        <v>2014</v>
      </c>
      <c r="FRF12" s="2853">
        <f>'GC Table 8 - Primary'!FRI8</f>
        <v>0</v>
      </c>
      <c r="FRG12" s="2854">
        <f>'GC Table 6 - Secondary'!FRI8</f>
        <v>0</v>
      </c>
      <c r="FRH12" s="2854">
        <f>'GC Table 5 - Worker Training'!FRI8</f>
        <v>0</v>
      </c>
      <c r="FRI12" s="2854">
        <f>'GC Table 4 - Tertiary'!FRH8</f>
        <v>0</v>
      </c>
      <c r="FRJ12" s="2855">
        <f>SUM(FRF12:FRI12)</f>
        <v>0</v>
      </c>
      <c r="FRK12" s="2856">
        <f>'GC Table 8 - Primary'!FRI12</f>
        <v>0</v>
      </c>
      <c r="FRL12" s="2854">
        <f>'GC Table 6 - Secondary'!FRI14</f>
        <v>0</v>
      </c>
      <c r="FRM12" s="2857">
        <f>'GC Table 5 - Worker Training'!FRI12</f>
        <v>0</v>
      </c>
      <c r="FRN12" s="2854">
        <f>'GC Table 4 - Tertiary'!FRH9</f>
        <v>0</v>
      </c>
      <c r="FRO12" s="2858">
        <f>SUM(FRK12:FRN12)</f>
        <v>0</v>
      </c>
      <c r="FRP12" s="2853">
        <f>'GC Table 8 - Primary'!FRI20</f>
        <v>0</v>
      </c>
      <c r="FRQ12" s="2854">
        <f>'GC Table 6 - Secondary'!FRI22</f>
        <v>0</v>
      </c>
      <c r="FRR12" s="2854">
        <f>'GC Table 5 - Worker Training'!FRI20</f>
        <v>0</v>
      </c>
      <c r="FRS12" s="2854">
        <f>'GC Table 4 - Tertiary'!FRH17</f>
        <v>0</v>
      </c>
      <c r="FRT12" s="2859">
        <f>SUM(FRP12:FRS12)</f>
        <v>0</v>
      </c>
      <c r="FRU12" s="2852">
        <v>2014</v>
      </c>
      <c r="FRV12" s="2853">
        <f>'GC Table 8 - Primary'!FRY8</f>
        <v>0</v>
      </c>
      <c r="FRW12" s="2854">
        <f>'GC Table 6 - Secondary'!FRY8</f>
        <v>0</v>
      </c>
      <c r="FRX12" s="2854">
        <f>'GC Table 5 - Worker Training'!FRY8</f>
        <v>0</v>
      </c>
      <c r="FRY12" s="2854">
        <f>'GC Table 4 - Tertiary'!FRX8</f>
        <v>0</v>
      </c>
      <c r="FRZ12" s="2855">
        <f>SUM(FRV12:FRY12)</f>
        <v>0</v>
      </c>
      <c r="FSA12" s="2856">
        <f>'GC Table 8 - Primary'!FRY12</f>
        <v>0</v>
      </c>
      <c r="FSB12" s="2854">
        <f>'GC Table 6 - Secondary'!FRY14</f>
        <v>0</v>
      </c>
      <c r="FSC12" s="2857">
        <f>'GC Table 5 - Worker Training'!FRY12</f>
        <v>0</v>
      </c>
      <c r="FSD12" s="2854">
        <f>'GC Table 4 - Tertiary'!FRX9</f>
        <v>0</v>
      </c>
      <c r="FSE12" s="2858">
        <f>SUM(FSA12:FSD12)</f>
        <v>0</v>
      </c>
      <c r="FSF12" s="2853">
        <f>'GC Table 8 - Primary'!FRY20</f>
        <v>0</v>
      </c>
      <c r="FSG12" s="2854">
        <f>'GC Table 6 - Secondary'!FRY22</f>
        <v>0</v>
      </c>
      <c r="FSH12" s="2854">
        <f>'GC Table 5 - Worker Training'!FRY20</f>
        <v>0</v>
      </c>
      <c r="FSI12" s="2854">
        <f>'GC Table 4 - Tertiary'!FRX17</f>
        <v>0</v>
      </c>
      <c r="FSJ12" s="2859">
        <f>SUM(FSF12:FSI12)</f>
        <v>0</v>
      </c>
      <c r="FSK12" s="2852">
        <v>2014</v>
      </c>
      <c r="FSL12" s="2853">
        <f>'GC Table 8 - Primary'!FSO8</f>
        <v>0</v>
      </c>
      <c r="FSM12" s="2854">
        <f>'GC Table 6 - Secondary'!FSO8</f>
        <v>0</v>
      </c>
      <c r="FSN12" s="2854">
        <f>'GC Table 5 - Worker Training'!FSO8</f>
        <v>0</v>
      </c>
      <c r="FSO12" s="2854">
        <f>'GC Table 4 - Tertiary'!FSN8</f>
        <v>0</v>
      </c>
      <c r="FSP12" s="2855">
        <f>SUM(FSL12:FSO12)</f>
        <v>0</v>
      </c>
      <c r="FSQ12" s="2856">
        <f>'GC Table 8 - Primary'!FSO12</f>
        <v>0</v>
      </c>
      <c r="FSR12" s="2854">
        <f>'GC Table 6 - Secondary'!FSO14</f>
        <v>0</v>
      </c>
      <c r="FSS12" s="2857">
        <f>'GC Table 5 - Worker Training'!FSO12</f>
        <v>0</v>
      </c>
      <c r="FST12" s="2854">
        <f>'GC Table 4 - Tertiary'!FSN9</f>
        <v>0</v>
      </c>
      <c r="FSU12" s="2858">
        <f>SUM(FSQ12:FST12)</f>
        <v>0</v>
      </c>
      <c r="FSV12" s="2853">
        <f>'GC Table 8 - Primary'!FSO20</f>
        <v>0</v>
      </c>
      <c r="FSW12" s="2854">
        <f>'GC Table 6 - Secondary'!FSO22</f>
        <v>0</v>
      </c>
      <c r="FSX12" s="2854">
        <f>'GC Table 5 - Worker Training'!FSO20</f>
        <v>0</v>
      </c>
      <c r="FSY12" s="2854">
        <f>'GC Table 4 - Tertiary'!FSN17</f>
        <v>0</v>
      </c>
      <c r="FSZ12" s="2859">
        <f>SUM(FSV12:FSY12)</f>
        <v>0</v>
      </c>
      <c r="FTA12" s="2852">
        <v>2014</v>
      </c>
      <c r="FTB12" s="2853">
        <f>'GC Table 8 - Primary'!FTE8</f>
        <v>0</v>
      </c>
      <c r="FTC12" s="2854">
        <f>'GC Table 6 - Secondary'!FTE8</f>
        <v>0</v>
      </c>
      <c r="FTD12" s="2854">
        <f>'GC Table 5 - Worker Training'!FTE8</f>
        <v>0</v>
      </c>
      <c r="FTE12" s="2854">
        <f>'GC Table 4 - Tertiary'!FTD8</f>
        <v>0</v>
      </c>
      <c r="FTF12" s="2855">
        <f>SUM(FTB12:FTE12)</f>
        <v>0</v>
      </c>
      <c r="FTG12" s="2856">
        <f>'GC Table 8 - Primary'!FTE12</f>
        <v>0</v>
      </c>
      <c r="FTH12" s="2854">
        <f>'GC Table 6 - Secondary'!FTE14</f>
        <v>0</v>
      </c>
      <c r="FTI12" s="2857">
        <f>'GC Table 5 - Worker Training'!FTE12</f>
        <v>0</v>
      </c>
      <c r="FTJ12" s="2854">
        <f>'GC Table 4 - Tertiary'!FTD9</f>
        <v>0</v>
      </c>
      <c r="FTK12" s="2858">
        <f>SUM(FTG12:FTJ12)</f>
        <v>0</v>
      </c>
      <c r="FTL12" s="2853">
        <f>'GC Table 8 - Primary'!FTE20</f>
        <v>0</v>
      </c>
      <c r="FTM12" s="2854">
        <f>'GC Table 6 - Secondary'!FTE22</f>
        <v>0</v>
      </c>
      <c r="FTN12" s="2854">
        <f>'GC Table 5 - Worker Training'!FTE20</f>
        <v>0</v>
      </c>
      <c r="FTO12" s="2854">
        <f>'GC Table 4 - Tertiary'!FTD17</f>
        <v>0</v>
      </c>
      <c r="FTP12" s="2859">
        <f>SUM(FTL12:FTO12)</f>
        <v>0</v>
      </c>
      <c r="FTQ12" s="2852">
        <v>2014</v>
      </c>
      <c r="FTR12" s="2853">
        <f>'GC Table 8 - Primary'!FTU8</f>
        <v>0</v>
      </c>
      <c r="FTS12" s="2854">
        <f>'GC Table 6 - Secondary'!FTU8</f>
        <v>0</v>
      </c>
      <c r="FTT12" s="2854">
        <f>'GC Table 5 - Worker Training'!FTU8</f>
        <v>0</v>
      </c>
      <c r="FTU12" s="2854">
        <f>'GC Table 4 - Tertiary'!FTT8</f>
        <v>0</v>
      </c>
      <c r="FTV12" s="2855">
        <f>SUM(FTR12:FTU12)</f>
        <v>0</v>
      </c>
      <c r="FTW12" s="2856">
        <f>'GC Table 8 - Primary'!FTU12</f>
        <v>0</v>
      </c>
      <c r="FTX12" s="2854">
        <f>'GC Table 6 - Secondary'!FTU14</f>
        <v>0</v>
      </c>
      <c r="FTY12" s="2857">
        <f>'GC Table 5 - Worker Training'!FTU12</f>
        <v>0</v>
      </c>
      <c r="FTZ12" s="2854">
        <f>'GC Table 4 - Tertiary'!FTT9</f>
        <v>0</v>
      </c>
      <c r="FUA12" s="2858">
        <f>SUM(FTW12:FTZ12)</f>
        <v>0</v>
      </c>
      <c r="FUB12" s="2853">
        <f>'GC Table 8 - Primary'!FTU20</f>
        <v>0</v>
      </c>
      <c r="FUC12" s="2854">
        <f>'GC Table 6 - Secondary'!FTU22</f>
        <v>0</v>
      </c>
      <c r="FUD12" s="2854">
        <f>'GC Table 5 - Worker Training'!FTU20</f>
        <v>0</v>
      </c>
      <c r="FUE12" s="2854">
        <f>'GC Table 4 - Tertiary'!FTT17</f>
        <v>0</v>
      </c>
      <c r="FUF12" s="2859">
        <f>SUM(FUB12:FUE12)</f>
        <v>0</v>
      </c>
      <c r="FUG12" s="2852">
        <v>2014</v>
      </c>
      <c r="FUH12" s="2853">
        <f>'GC Table 8 - Primary'!FUK8</f>
        <v>0</v>
      </c>
      <c r="FUI12" s="2854">
        <f>'GC Table 6 - Secondary'!FUK8</f>
        <v>0</v>
      </c>
      <c r="FUJ12" s="2854">
        <f>'GC Table 5 - Worker Training'!FUK8</f>
        <v>0</v>
      </c>
      <c r="FUK12" s="2854">
        <f>'GC Table 4 - Tertiary'!FUJ8</f>
        <v>0</v>
      </c>
      <c r="FUL12" s="2855">
        <f>SUM(FUH12:FUK12)</f>
        <v>0</v>
      </c>
      <c r="FUM12" s="2856">
        <f>'GC Table 8 - Primary'!FUK12</f>
        <v>0</v>
      </c>
      <c r="FUN12" s="2854">
        <f>'GC Table 6 - Secondary'!FUK14</f>
        <v>0</v>
      </c>
      <c r="FUO12" s="2857">
        <f>'GC Table 5 - Worker Training'!FUK12</f>
        <v>0</v>
      </c>
      <c r="FUP12" s="2854">
        <f>'GC Table 4 - Tertiary'!FUJ9</f>
        <v>0</v>
      </c>
      <c r="FUQ12" s="2858">
        <f>SUM(FUM12:FUP12)</f>
        <v>0</v>
      </c>
      <c r="FUR12" s="2853">
        <f>'GC Table 8 - Primary'!FUK20</f>
        <v>0</v>
      </c>
      <c r="FUS12" s="2854">
        <f>'GC Table 6 - Secondary'!FUK22</f>
        <v>0</v>
      </c>
      <c r="FUT12" s="2854">
        <f>'GC Table 5 - Worker Training'!FUK20</f>
        <v>0</v>
      </c>
      <c r="FUU12" s="2854">
        <f>'GC Table 4 - Tertiary'!FUJ17</f>
        <v>0</v>
      </c>
      <c r="FUV12" s="2859">
        <f>SUM(FUR12:FUU12)</f>
        <v>0</v>
      </c>
      <c r="FUW12" s="2852">
        <v>2014</v>
      </c>
      <c r="FUX12" s="2853">
        <f>'GC Table 8 - Primary'!FVA8</f>
        <v>0</v>
      </c>
      <c r="FUY12" s="2854">
        <f>'GC Table 6 - Secondary'!FVA8</f>
        <v>0</v>
      </c>
      <c r="FUZ12" s="2854">
        <f>'GC Table 5 - Worker Training'!FVA8</f>
        <v>0</v>
      </c>
      <c r="FVA12" s="2854">
        <f>'GC Table 4 - Tertiary'!FUZ8</f>
        <v>0</v>
      </c>
      <c r="FVB12" s="2855">
        <f>SUM(FUX12:FVA12)</f>
        <v>0</v>
      </c>
      <c r="FVC12" s="2856">
        <f>'GC Table 8 - Primary'!FVA12</f>
        <v>0</v>
      </c>
      <c r="FVD12" s="2854">
        <f>'GC Table 6 - Secondary'!FVA14</f>
        <v>0</v>
      </c>
      <c r="FVE12" s="2857">
        <f>'GC Table 5 - Worker Training'!FVA12</f>
        <v>0</v>
      </c>
      <c r="FVF12" s="2854">
        <f>'GC Table 4 - Tertiary'!FUZ9</f>
        <v>0</v>
      </c>
      <c r="FVG12" s="2858">
        <f>SUM(FVC12:FVF12)</f>
        <v>0</v>
      </c>
      <c r="FVH12" s="2853">
        <f>'GC Table 8 - Primary'!FVA20</f>
        <v>0</v>
      </c>
      <c r="FVI12" s="2854">
        <f>'GC Table 6 - Secondary'!FVA22</f>
        <v>0</v>
      </c>
      <c r="FVJ12" s="2854">
        <f>'GC Table 5 - Worker Training'!FVA20</f>
        <v>0</v>
      </c>
      <c r="FVK12" s="2854">
        <f>'GC Table 4 - Tertiary'!FUZ17</f>
        <v>0</v>
      </c>
      <c r="FVL12" s="2859">
        <f>SUM(FVH12:FVK12)</f>
        <v>0</v>
      </c>
      <c r="FVM12" s="2852">
        <v>2014</v>
      </c>
      <c r="FVN12" s="2853">
        <f>'GC Table 8 - Primary'!FVQ8</f>
        <v>0</v>
      </c>
      <c r="FVO12" s="2854">
        <f>'GC Table 6 - Secondary'!FVQ8</f>
        <v>0</v>
      </c>
      <c r="FVP12" s="2854">
        <f>'GC Table 5 - Worker Training'!FVQ8</f>
        <v>0</v>
      </c>
      <c r="FVQ12" s="2854">
        <f>'GC Table 4 - Tertiary'!FVP8</f>
        <v>0</v>
      </c>
      <c r="FVR12" s="2855">
        <f>SUM(FVN12:FVQ12)</f>
        <v>0</v>
      </c>
      <c r="FVS12" s="2856">
        <f>'GC Table 8 - Primary'!FVQ12</f>
        <v>0</v>
      </c>
      <c r="FVT12" s="2854">
        <f>'GC Table 6 - Secondary'!FVQ14</f>
        <v>0</v>
      </c>
      <c r="FVU12" s="2857">
        <f>'GC Table 5 - Worker Training'!FVQ12</f>
        <v>0</v>
      </c>
      <c r="FVV12" s="2854">
        <f>'GC Table 4 - Tertiary'!FVP9</f>
        <v>0</v>
      </c>
      <c r="FVW12" s="2858">
        <f>SUM(FVS12:FVV12)</f>
        <v>0</v>
      </c>
      <c r="FVX12" s="2853">
        <f>'GC Table 8 - Primary'!FVQ20</f>
        <v>0</v>
      </c>
      <c r="FVY12" s="2854">
        <f>'GC Table 6 - Secondary'!FVQ22</f>
        <v>0</v>
      </c>
      <c r="FVZ12" s="2854">
        <f>'GC Table 5 - Worker Training'!FVQ20</f>
        <v>0</v>
      </c>
      <c r="FWA12" s="2854">
        <f>'GC Table 4 - Tertiary'!FVP17</f>
        <v>0</v>
      </c>
      <c r="FWB12" s="2859">
        <f>SUM(FVX12:FWA12)</f>
        <v>0</v>
      </c>
      <c r="FWC12" s="2852">
        <v>2014</v>
      </c>
      <c r="FWD12" s="2853">
        <f>'GC Table 8 - Primary'!FWG8</f>
        <v>0</v>
      </c>
      <c r="FWE12" s="2854">
        <f>'GC Table 6 - Secondary'!FWG8</f>
        <v>0</v>
      </c>
      <c r="FWF12" s="2854">
        <f>'GC Table 5 - Worker Training'!FWG8</f>
        <v>0</v>
      </c>
      <c r="FWG12" s="2854">
        <f>'GC Table 4 - Tertiary'!FWF8</f>
        <v>0</v>
      </c>
      <c r="FWH12" s="2855">
        <f>SUM(FWD12:FWG12)</f>
        <v>0</v>
      </c>
      <c r="FWI12" s="2856">
        <f>'GC Table 8 - Primary'!FWG12</f>
        <v>0</v>
      </c>
      <c r="FWJ12" s="2854">
        <f>'GC Table 6 - Secondary'!FWG14</f>
        <v>0</v>
      </c>
      <c r="FWK12" s="2857">
        <f>'GC Table 5 - Worker Training'!FWG12</f>
        <v>0</v>
      </c>
      <c r="FWL12" s="2854">
        <f>'GC Table 4 - Tertiary'!FWF9</f>
        <v>0</v>
      </c>
      <c r="FWM12" s="2858">
        <f>SUM(FWI12:FWL12)</f>
        <v>0</v>
      </c>
      <c r="FWN12" s="2853">
        <f>'GC Table 8 - Primary'!FWG20</f>
        <v>0</v>
      </c>
      <c r="FWO12" s="2854">
        <f>'GC Table 6 - Secondary'!FWG22</f>
        <v>0</v>
      </c>
      <c r="FWP12" s="2854">
        <f>'GC Table 5 - Worker Training'!FWG20</f>
        <v>0</v>
      </c>
      <c r="FWQ12" s="2854">
        <f>'GC Table 4 - Tertiary'!FWF17</f>
        <v>0</v>
      </c>
      <c r="FWR12" s="2859">
        <f>SUM(FWN12:FWQ12)</f>
        <v>0</v>
      </c>
      <c r="FWS12" s="2852">
        <v>2014</v>
      </c>
      <c r="FWT12" s="2853">
        <f>'GC Table 8 - Primary'!FWW8</f>
        <v>0</v>
      </c>
      <c r="FWU12" s="2854">
        <f>'GC Table 6 - Secondary'!FWW8</f>
        <v>0</v>
      </c>
      <c r="FWV12" s="2854">
        <f>'GC Table 5 - Worker Training'!FWW8</f>
        <v>0</v>
      </c>
      <c r="FWW12" s="2854">
        <f>'GC Table 4 - Tertiary'!FWV8</f>
        <v>0</v>
      </c>
      <c r="FWX12" s="2855">
        <f>SUM(FWT12:FWW12)</f>
        <v>0</v>
      </c>
      <c r="FWY12" s="2856">
        <f>'GC Table 8 - Primary'!FWW12</f>
        <v>0</v>
      </c>
      <c r="FWZ12" s="2854">
        <f>'GC Table 6 - Secondary'!FWW14</f>
        <v>0</v>
      </c>
      <c r="FXA12" s="2857">
        <f>'GC Table 5 - Worker Training'!FWW12</f>
        <v>0</v>
      </c>
      <c r="FXB12" s="2854">
        <f>'GC Table 4 - Tertiary'!FWV9</f>
        <v>0</v>
      </c>
      <c r="FXC12" s="2858">
        <f>SUM(FWY12:FXB12)</f>
        <v>0</v>
      </c>
      <c r="FXD12" s="2853">
        <f>'GC Table 8 - Primary'!FWW20</f>
        <v>0</v>
      </c>
      <c r="FXE12" s="2854">
        <f>'GC Table 6 - Secondary'!FWW22</f>
        <v>0</v>
      </c>
      <c r="FXF12" s="2854">
        <f>'GC Table 5 - Worker Training'!FWW20</f>
        <v>0</v>
      </c>
      <c r="FXG12" s="2854">
        <f>'GC Table 4 - Tertiary'!FWV17</f>
        <v>0</v>
      </c>
      <c r="FXH12" s="2859">
        <f>SUM(FXD12:FXG12)</f>
        <v>0</v>
      </c>
      <c r="FXI12" s="2852">
        <v>2014</v>
      </c>
      <c r="FXJ12" s="2853">
        <f>'GC Table 8 - Primary'!FXM8</f>
        <v>0</v>
      </c>
      <c r="FXK12" s="2854">
        <f>'GC Table 6 - Secondary'!FXM8</f>
        <v>0</v>
      </c>
      <c r="FXL12" s="2854">
        <f>'GC Table 5 - Worker Training'!FXM8</f>
        <v>0</v>
      </c>
      <c r="FXM12" s="2854">
        <f>'GC Table 4 - Tertiary'!FXL8</f>
        <v>0</v>
      </c>
      <c r="FXN12" s="2855">
        <f>SUM(FXJ12:FXM12)</f>
        <v>0</v>
      </c>
      <c r="FXO12" s="2856">
        <f>'GC Table 8 - Primary'!FXM12</f>
        <v>0</v>
      </c>
      <c r="FXP12" s="2854">
        <f>'GC Table 6 - Secondary'!FXM14</f>
        <v>0</v>
      </c>
      <c r="FXQ12" s="2857">
        <f>'GC Table 5 - Worker Training'!FXM12</f>
        <v>0</v>
      </c>
      <c r="FXR12" s="2854">
        <f>'GC Table 4 - Tertiary'!FXL9</f>
        <v>0</v>
      </c>
      <c r="FXS12" s="2858">
        <f>SUM(FXO12:FXR12)</f>
        <v>0</v>
      </c>
      <c r="FXT12" s="2853">
        <f>'GC Table 8 - Primary'!FXM20</f>
        <v>0</v>
      </c>
      <c r="FXU12" s="2854">
        <f>'GC Table 6 - Secondary'!FXM22</f>
        <v>0</v>
      </c>
      <c r="FXV12" s="2854">
        <f>'GC Table 5 - Worker Training'!FXM20</f>
        <v>0</v>
      </c>
      <c r="FXW12" s="2854">
        <f>'GC Table 4 - Tertiary'!FXL17</f>
        <v>0</v>
      </c>
      <c r="FXX12" s="2859">
        <f>SUM(FXT12:FXW12)</f>
        <v>0</v>
      </c>
      <c r="FXY12" s="2852">
        <v>2014</v>
      </c>
      <c r="FXZ12" s="2853">
        <f>'GC Table 8 - Primary'!FYC8</f>
        <v>0</v>
      </c>
      <c r="FYA12" s="2854">
        <f>'GC Table 6 - Secondary'!FYC8</f>
        <v>0</v>
      </c>
      <c r="FYB12" s="2854">
        <f>'GC Table 5 - Worker Training'!FYC8</f>
        <v>0</v>
      </c>
      <c r="FYC12" s="2854">
        <f>'GC Table 4 - Tertiary'!FYB8</f>
        <v>0</v>
      </c>
      <c r="FYD12" s="2855">
        <f>SUM(FXZ12:FYC12)</f>
        <v>0</v>
      </c>
      <c r="FYE12" s="2856">
        <f>'GC Table 8 - Primary'!FYC12</f>
        <v>0</v>
      </c>
      <c r="FYF12" s="2854">
        <f>'GC Table 6 - Secondary'!FYC14</f>
        <v>0</v>
      </c>
      <c r="FYG12" s="2857">
        <f>'GC Table 5 - Worker Training'!FYC12</f>
        <v>0</v>
      </c>
      <c r="FYH12" s="2854">
        <f>'GC Table 4 - Tertiary'!FYB9</f>
        <v>0</v>
      </c>
      <c r="FYI12" s="2858">
        <f>SUM(FYE12:FYH12)</f>
        <v>0</v>
      </c>
      <c r="FYJ12" s="2853">
        <f>'GC Table 8 - Primary'!FYC20</f>
        <v>0</v>
      </c>
      <c r="FYK12" s="2854">
        <f>'GC Table 6 - Secondary'!FYC22</f>
        <v>0</v>
      </c>
      <c r="FYL12" s="2854">
        <f>'GC Table 5 - Worker Training'!FYC20</f>
        <v>0</v>
      </c>
      <c r="FYM12" s="2854">
        <f>'GC Table 4 - Tertiary'!FYB17</f>
        <v>0</v>
      </c>
      <c r="FYN12" s="2859">
        <f>SUM(FYJ12:FYM12)</f>
        <v>0</v>
      </c>
      <c r="FYO12" s="2852">
        <v>2014</v>
      </c>
      <c r="FYP12" s="2853">
        <f>'GC Table 8 - Primary'!FYS8</f>
        <v>0</v>
      </c>
      <c r="FYQ12" s="2854">
        <f>'GC Table 6 - Secondary'!FYS8</f>
        <v>0</v>
      </c>
      <c r="FYR12" s="2854">
        <f>'GC Table 5 - Worker Training'!FYS8</f>
        <v>0</v>
      </c>
      <c r="FYS12" s="2854">
        <f>'GC Table 4 - Tertiary'!FYR8</f>
        <v>0</v>
      </c>
      <c r="FYT12" s="2855">
        <f>SUM(FYP12:FYS12)</f>
        <v>0</v>
      </c>
      <c r="FYU12" s="2856">
        <f>'GC Table 8 - Primary'!FYS12</f>
        <v>0</v>
      </c>
      <c r="FYV12" s="2854">
        <f>'GC Table 6 - Secondary'!FYS14</f>
        <v>0</v>
      </c>
      <c r="FYW12" s="2857">
        <f>'GC Table 5 - Worker Training'!FYS12</f>
        <v>0</v>
      </c>
      <c r="FYX12" s="2854">
        <f>'GC Table 4 - Tertiary'!FYR9</f>
        <v>0</v>
      </c>
      <c r="FYY12" s="2858">
        <f>SUM(FYU12:FYX12)</f>
        <v>0</v>
      </c>
      <c r="FYZ12" s="2853">
        <f>'GC Table 8 - Primary'!FYS20</f>
        <v>0</v>
      </c>
      <c r="FZA12" s="2854">
        <f>'GC Table 6 - Secondary'!FYS22</f>
        <v>0</v>
      </c>
      <c r="FZB12" s="2854">
        <f>'GC Table 5 - Worker Training'!FYS20</f>
        <v>0</v>
      </c>
      <c r="FZC12" s="2854">
        <f>'GC Table 4 - Tertiary'!FYR17</f>
        <v>0</v>
      </c>
      <c r="FZD12" s="2859">
        <f>SUM(FYZ12:FZC12)</f>
        <v>0</v>
      </c>
      <c r="FZE12" s="2852">
        <v>2014</v>
      </c>
      <c r="FZF12" s="2853">
        <f>'GC Table 8 - Primary'!FZI8</f>
        <v>0</v>
      </c>
      <c r="FZG12" s="2854">
        <f>'GC Table 6 - Secondary'!FZI8</f>
        <v>0</v>
      </c>
      <c r="FZH12" s="2854">
        <f>'GC Table 5 - Worker Training'!FZI8</f>
        <v>0</v>
      </c>
      <c r="FZI12" s="2854">
        <f>'GC Table 4 - Tertiary'!FZH8</f>
        <v>0</v>
      </c>
      <c r="FZJ12" s="2855">
        <f>SUM(FZF12:FZI12)</f>
        <v>0</v>
      </c>
      <c r="FZK12" s="2856">
        <f>'GC Table 8 - Primary'!FZI12</f>
        <v>0</v>
      </c>
      <c r="FZL12" s="2854">
        <f>'GC Table 6 - Secondary'!FZI14</f>
        <v>0</v>
      </c>
      <c r="FZM12" s="2857">
        <f>'GC Table 5 - Worker Training'!FZI12</f>
        <v>0</v>
      </c>
      <c r="FZN12" s="2854">
        <f>'GC Table 4 - Tertiary'!FZH9</f>
        <v>0</v>
      </c>
      <c r="FZO12" s="2858">
        <f>SUM(FZK12:FZN12)</f>
        <v>0</v>
      </c>
      <c r="FZP12" s="2853">
        <f>'GC Table 8 - Primary'!FZI20</f>
        <v>0</v>
      </c>
      <c r="FZQ12" s="2854">
        <f>'GC Table 6 - Secondary'!FZI22</f>
        <v>0</v>
      </c>
      <c r="FZR12" s="2854">
        <f>'GC Table 5 - Worker Training'!FZI20</f>
        <v>0</v>
      </c>
      <c r="FZS12" s="2854">
        <f>'GC Table 4 - Tertiary'!FZH17</f>
        <v>0</v>
      </c>
      <c r="FZT12" s="2859">
        <f>SUM(FZP12:FZS12)</f>
        <v>0</v>
      </c>
      <c r="FZU12" s="2852">
        <v>2014</v>
      </c>
      <c r="FZV12" s="2853">
        <f>'GC Table 8 - Primary'!FZY8</f>
        <v>0</v>
      </c>
      <c r="FZW12" s="2854">
        <f>'GC Table 6 - Secondary'!FZY8</f>
        <v>0</v>
      </c>
      <c r="FZX12" s="2854">
        <f>'GC Table 5 - Worker Training'!FZY8</f>
        <v>0</v>
      </c>
      <c r="FZY12" s="2854">
        <f>'GC Table 4 - Tertiary'!FZX8</f>
        <v>0</v>
      </c>
      <c r="FZZ12" s="2855">
        <f>SUM(FZV12:FZY12)</f>
        <v>0</v>
      </c>
      <c r="GAA12" s="2856">
        <f>'GC Table 8 - Primary'!FZY12</f>
        <v>0</v>
      </c>
      <c r="GAB12" s="2854">
        <f>'GC Table 6 - Secondary'!FZY14</f>
        <v>0</v>
      </c>
      <c r="GAC12" s="2857">
        <f>'GC Table 5 - Worker Training'!FZY12</f>
        <v>0</v>
      </c>
      <c r="GAD12" s="2854">
        <f>'GC Table 4 - Tertiary'!FZX9</f>
        <v>0</v>
      </c>
      <c r="GAE12" s="2858">
        <f>SUM(GAA12:GAD12)</f>
        <v>0</v>
      </c>
      <c r="GAF12" s="2853">
        <f>'GC Table 8 - Primary'!FZY20</f>
        <v>0</v>
      </c>
      <c r="GAG12" s="2854">
        <f>'GC Table 6 - Secondary'!FZY22</f>
        <v>0</v>
      </c>
      <c r="GAH12" s="2854">
        <f>'GC Table 5 - Worker Training'!FZY20</f>
        <v>0</v>
      </c>
      <c r="GAI12" s="2854">
        <f>'GC Table 4 - Tertiary'!FZX17</f>
        <v>0</v>
      </c>
      <c r="GAJ12" s="2859">
        <f>SUM(GAF12:GAI12)</f>
        <v>0</v>
      </c>
      <c r="GAK12" s="2852">
        <v>2014</v>
      </c>
      <c r="GAL12" s="2853">
        <f>'GC Table 8 - Primary'!GAO8</f>
        <v>0</v>
      </c>
      <c r="GAM12" s="2854">
        <f>'GC Table 6 - Secondary'!GAO8</f>
        <v>0</v>
      </c>
      <c r="GAN12" s="2854">
        <f>'GC Table 5 - Worker Training'!GAO8</f>
        <v>0</v>
      </c>
      <c r="GAO12" s="2854">
        <f>'GC Table 4 - Tertiary'!GAN8</f>
        <v>0</v>
      </c>
      <c r="GAP12" s="2855">
        <f>SUM(GAL12:GAO12)</f>
        <v>0</v>
      </c>
      <c r="GAQ12" s="2856">
        <f>'GC Table 8 - Primary'!GAO12</f>
        <v>0</v>
      </c>
      <c r="GAR12" s="2854">
        <f>'GC Table 6 - Secondary'!GAO14</f>
        <v>0</v>
      </c>
      <c r="GAS12" s="2857">
        <f>'GC Table 5 - Worker Training'!GAO12</f>
        <v>0</v>
      </c>
      <c r="GAT12" s="2854">
        <f>'GC Table 4 - Tertiary'!GAN9</f>
        <v>0</v>
      </c>
      <c r="GAU12" s="2858">
        <f>SUM(GAQ12:GAT12)</f>
        <v>0</v>
      </c>
      <c r="GAV12" s="2853">
        <f>'GC Table 8 - Primary'!GAO20</f>
        <v>0</v>
      </c>
      <c r="GAW12" s="2854">
        <f>'GC Table 6 - Secondary'!GAO22</f>
        <v>0</v>
      </c>
      <c r="GAX12" s="2854">
        <f>'GC Table 5 - Worker Training'!GAO20</f>
        <v>0</v>
      </c>
      <c r="GAY12" s="2854">
        <f>'GC Table 4 - Tertiary'!GAN17</f>
        <v>0</v>
      </c>
      <c r="GAZ12" s="2859">
        <f>SUM(GAV12:GAY12)</f>
        <v>0</v>
      </c>
      <c r="GBA12" s="2852">
        <v>2014</v>
      </c>
      <c r="GBB12" s="2853">
        <f>'GC Table 8 - Primary'!GBE8</f>
        <v>0</v>
      </c>
      <c r="GBC12" s="2854">
        <f>'GC Table 6 - Secondary'!GBE8</f>
        <v>0</v>
      </c>
      <c r="GBD12" s="2854">
        <f>'GC Table 5 - Worker Training'!GBE8</f>
        <v>0</v>
      </c>
      <c r="GBE12" s="2854">
        <f>'GC Table 4 - Tertiary'!GBD8</f>
        <v>0</v>
      </c>
      <c r="GBF12" s="2855">
        <f>SUM(GBB12:GBE12)</f>
        <v>0</v>
      </c>
      <c r="GBG12" s="2856">
        <f>'GC Table 8 - Primary'!GBE12</f>
        <v>0</v>
      </c>
      <c r="GBH12" s="2854">
        <f>'GC Table 6 - Secondary'!GBE14</f>
        <v>0</v>
      </c>
      <c r="GBI12" s="2857">
        <f>'GC Table 5 - Worker Training'!GBE12</f>
        <v>0</v>
      </c>
      <c r="GBJ12" s="2854">
        <f>'GC Table 4 - Tertiary'!GBD9</f>
        <v>0</v>
      </c>
      <c r="GBK12" s="2858">
        <f>SUM(GBG12:GBJ12)</f>
        <v>0</v>
      </c>
      <c r="GBL12" s="2853">
        <f>'GC Table 8 - Primary'!GBE20</f>
        <v>0</v>
      </c>
      <c r="GBM12" s="2854">
        <f>'GC Table 6 - Secondary'!GBE22</f>
        <v>0</v>
      </c>
      <c r="GBN12" s="2854">
        <f>'GC Table 5 - Worker Training'!GBE20</f>
        <v>0</v>
      </c>
      <c r="GBO12" s="2854">
        <f>'GC Table 4 - Tertiary'!GBD17</f>
        <v>0</v>
      </c>
      <c r="GBP12" s="2859">
        <f>SUM(GBL12:GBO12)</f>
        <v>0</v>
      </c>
      <c r="GBQ12" s="2852">
        <v>2014</v>
      </c>
      <c r="GBR12" s="2853">
        <f>'GC Table 8 - Primary'!GBU8</f>
        <v>0</v>
      </c>
      <c r="GBS12" s="2854">
        <f>'GC Table 6 - Secondary'!GBU8</f>
        <v>0</v>
      </c>
      <c r="GBT12" s="2854">
        <f>'GC Table 5 - Worker Training'!GBU8</f>
        <v>0</v>
      </c>
      <c r="GBU12" s="2854">
        <f>'GC Table 4 - Tertiary'!GBT8</f>
        <v>0</v>
      </c>
      <c r="GBV12" s="2855">
        <f>SUM(GBR12:GBU12)</f>
        <v>0</v>
      </c>
      <c r="GBW12" s="2856">
        <f>'GC Table 8 - Primary'!GBU12</f>
        <v>0</v>
      </c>
      <c r="GBX12" s="2854">
        <f>'GC Table 6 - Secondary'!GBU14</f>
        <v>0</v>
      </c>
      <c r="GBY12" s="2857">
        <f>'GC Table 5 - Worker Training'!GBU12</f>
        <v>0</v>
      </c>
      <c r="GBZ12" s="2854">
        <f>'GC Table 4 - Tertiary'!GBT9</f>
        <v>0</v>
      </c>
      <c r="GCA12" s="2858">
        <f>SUM(GBW12:GBZ12)</f>
        <v>0</v>
      </c>
      <c r="GCB12" s="2853">
        <f>'GC Table 8 - Primary'!GBU20</f>
        <v>0</v>
      </c>
      <c r="GCC12" s="2854">
        <f>'GC Table 6 - Secondary'!GBU22</f>
        <v>0</v>
      </c>
      <c r="GCD12" s="2854">
        <f>'GC Table 5 - Worker Training'!GBU20</f>
        <v>0</v>
      </c>
      <c r="GCE12" s="2854">
        <f>'GC Table 4 - Tertiary'!GBT17</f>
        <v>0</v>
      </c>
      <c r="GCF12" s="2859">
        <f>SUM(GCB12:GCE12)</f>
        <v>0</v>
      </c>
      <c r="GCG12" s="2852">
        <v>2014</v>
      </c>
      <c r="GCH12" s="2853">
        <f>'GC Table 8 - Primary'!GCK8</f>
        <v>0</v>
      </c>
      <c r="GCI12" s="2854">
        <f>'GC Table 6 - Secondary'!GCK8</f>
        <v>0</v>
      </c>
      <c r="GCJ12" s="2854">
        <f>'GC Table 5 - Worker Training'!GCK8</f>
        <v>0</v>
      </c>
      <c r="GCK12" s="2854">
        <f>'GC Table 4 - Tertiary'!GCJ8</f>
        <v>0</v>
      </c>
      <c r="GCL12" s="2855">
        <f>SUM(GCH12:GCK12)</f>
        <v>0</v>
      </c>
      <c r="GCM12" s="2856">
        <f>'GC Table 8 - Primary'!GCK12</f>
        <v>0</v>
      </c>
      <c r="GCN12" s="2854">
        <f>'GC Table 6 - Secondary'!GCK14</f>
        <v>0</v>
      </c>
      <c r="GCO12" s="2857">
        <f>'GC Table 5 - Worker Training'!GCK12</f>
        <v>0</v>
      </c>
      <c r="GCP12" s="2854">
        <f>'GC Table 4 - Tertiary'!GCJ9</f>
        <v>0</v>
      </c>
      <c r="GCQ12" s="2858">
        <f>SUM(GCM12:GCP12)</f>
        <v>0</v>
      </c>
      <c r="GCR12" s="2853">
        <f>'GC Table 8 - Primary'!GCK20</f>
        <v>0</v>
      </c>
      <c r="GCS12" s="2854">
        <f>'GC Table 6 - Secondary'!GCK22</f>
        <v>0</v>
      </c>
      <c r="GCT12" s="2854">
        <f>'GC Table 5 - Worker Training'!GCK20</f>
        <v>0</v>
      </c>
      <c r="GCU12" s="2854">
        <f>'GC Table 4 - Tertiary'!GCJ17</f>
        <v>0</v>
      </c>
      <c r="GCV12" s="2859">
        <f>SUM(GCR12:GCU12)</f>
        <v>0</v>
      </c>
      <c r="GCW12" s="2852">
        <v>2014</v>
      </c>
      <c r="GCX12" s="2853">
        <f>'GC Table 8 - Primary'!GDA8</f>
        <v>0</v>
      </c>
      <c r="GCY12" s="2854">
        <f>'GC Table 6 - Secondary'!GDA8</f>
        <v>0</v>
      </c>
      <c r="GCZ12" s="2854">
        <f>'GC Table 5 - Worker Training'!GDA8</f>
        <v>0</v>
      </c>
      <c r="GDA12" s="2854">
        <f>'GC Table 4 - Tertiary'!GCZ8</f>
        <v>0</v>
      </c>
      <c r="GDB12" s="2855">
        <f>SUM(GCX12:GDA12)</f>
        <v>0</v>
      </c>
      <c r="GDC12" s="2856">
        <f>'GC Table 8 - Primary'!GDA12</f>
        <v>0</v>
      </c>
      <c r="GDD12" s="2854">
        <f>'GC Table 6 - Secondary'!GDA14</f>
        <v>0</v>
      </c>
      <c r="GDE12" s="2857">
        <f>'GC Table 5 - Worker Training'!GDA12</f>
        <v>0</v>
      </c>
      <c r="GDF12" s="2854">
        <f>'GC Table 4 - Tertiary'!GCZ9</f>
        <v>0</v>
      </c>
      <c r="GDG12" s="2858">
        <f>SUM(GDC12:GDF12)</f>
        <v>0</v>
      </c>
      <c r="GDH12" s="2853">
        <f>'GC Table 8 - Primary'!GDA20</f>
        <v>0</v>
      </c>
      <c r="GDI12" s="2854">
        <f>'GC Table 6 - Secondary'!GDA22</f>
        <v>0</v>
      </c>
      <c r="GDJ12" s="2854">
        <f>'GC Table 5 - Worker Training'!GDA20</f>
        <v>0</v>
      </c>
      <c r="GDK12" s="2854">
        <f>'GC Table 4 - Tertiary'!GCZ17</f>
        <v>0</v>
      </c>
      <c r="GDL12" s="2859">
        <f>SUM(GDH12:GDK12)</f>
        <v>0</v>
      </c>
      <c r="GDM12" s="2852">
        <v>2014</v>
      </c>
      <c r="GDN12" s="2853">
        <f>'GC Table 8 - Primary'!GDQ8</f>
        <v>0</v>
      </c>
      <c r="GDO12" s="2854">
        <f>'GC Table 6 - Secondary'!GDQ8</f>
        <v>0</v>
      </c>
      <c r="GDP12" s="2854">
        <f>'GC Table 5 - Worker Training'!GDQ8</f>
        <v>0</v>
      </c>
      <c r="GDQ12" s="2854">
        <f>'GC Table 4 - Tertiary'!GDP8</f>
        <v>0</v>
      </c>
      <c r="GDR12" s="2855">
        <f>SUM(GDN12:GDQ12)</f>
        <v>0</v>
      </c>
      <c r="GDS12" s="2856">
        <f>'GC Table 8 - Primary'!GDQ12</f>
        <v>0</v>
      </c>
      <c r="GDT12" s="2854">
        <f>'GC Table 6 - Secondary'!GDQ14</f>
        <v>0</v>
      </c>
      <c r="GDU12" s="2857">
        <f>'GC Table 5 - Worker Training'!GDQ12</f>
        <v>0</v>
      </c>
      <c r="GDV12" s="2854">
        <f>'GC Table 4 - Tertiary'!GDP9</f>
        <v>0</v>
      </c>
      <c r="GDW12" s="2858">
        <f>SUM(GDS12:GDV12)</f>
        <v>0</v>
      </c>
      <c r="GDX12" s="2853">
        <f>'GC Table 8 - Primary'!GDQ20</f>
        <v>0</v>
      </c>
      <c r="GDY12" s="2854">
        <f>'GC Table 6 - Secondary'!GDQ22</f>
        <v>0</v>
      </c>
      <c r="GDZ12" s="2854">
        <f>'GC Table 5 - Worker Training'!GDQ20</f>
        <v>0</v>
      </c>
      <c r="GEA12" s="2854">
        <f>'GC Table 4 - Tertiary'!GDP17</f>
        <v>0</v>
      </c>
      <c r="GEB12" s="2859">
        <f>SUM(GDX12:GEA12)</f>
        <v>0</v>
      </c>
      <c r="GEC12" s="2852">
        <v>2014</v>
      </c>
      <c r="GED12" s="2853">
        <f>'GC Table 8 - Primary'!GEG8</f>
        <v>0</v>
      </c>
      <c r="GEE12" s="2854">
        <f>'GC Table 6 - Secondary'!GEG8</f>
        <v>0</v>
      </c>
      <c r="GEF12" s="2854">
        <f>'GC Table 5 - Worker Training'!GEG8</f>
        <v>0</v>
      </c>
      <c r="GEG12" s="2854">
        <f>'GC Table 4 - Tertiary'!GEF8</f>
        <v>0</v>
      </c>
      <c r="GEH12" s="2855">
        <f>SUM(GED12:GEG12)</f>
        <v>0</v>
      </c>
      <c r="GEI12" s="2856">
        <f>'GC Table 8 - Primary'!GEG12</f>
        <v>0</v>
      </c>
      <c r="GEJ12" s="2854">
        <f>'GC Table 6 - Secondary'!GEG14</f>
        <v>0</v>
      </c>
      <c r="GEK12" s="2857">
        <f>'GC Table 5 - Worker Training'!GEG12</f>
        <v>0</v>
      </c>
      <c r="GEL12" s="2854">
        <f>'GC Table 4 - Tertiary'!GEF9</f>
        <v>0</v>
      </c>
      <c r="GEM12" s="2858">
        <f>SUM(GEI12:GEL12)</f>
        <v>0</v>
      </c>
      <c r="GEN12" s="2853">
        <f>'GC Table 8 - Primary'!GEG20</f>
        <v>0</v>
      </c>
      <c r="GEO12" s="2854">
        <f>'GC Table 6 - Secondary'!GEG22</f>
        <v>0</v>
      </c>
      <c r="GEP12" s="2854">
        <f>'GC Table 5 - Worker Training'!GEG20</f>
        <v>0</v>
      </c>
      <c r="GEQ12" s="2854">
        <f>'GC Table 4 - Tertiary'!GEF17</f>
        <v>0</v>
      </c>
      <c r="GER12" s="2859">
        <f>SUM(GEN12:GEQ12)</f>
        <v>0</v>
      </c>
      <c r="GES12" s="2852">
        <v>2014</v>
      </c>
      <c r="GET12" s="2853">
        <f>'GC Table 8 - Primary'!GEW8</f>
        <v>0</v>
      </c>
      <c r="GEU12" s="2854">
        <f>'GC Table 6 - Secondary'!GEW8</f>
        <v>0</v>
      </c>
      <c r="GEV12" s="2854">
        <f>'GC Table 5 - Worker Training'!GEW8</f>
        <v>0</v>
      </c>
      <c r="GEW12" s="2854">
        <f>'GC Table 4 - Tertiary'!GEV8</f>
        <v>0</v>
      </c>
      <c r="GEX12" s="2855">
        <f>SUM(GET12:GEW12)</f>
        <v>0</v>
      </c>
      <c r="GEY12" s="2856">
        <f>'GC Table 8 - Primary'!GEW12</f>
        <v>0</v>
      </c>
      <c r="GEZ12" s="2854">
        <f>'GC Table 6 - Secondary'!GEW14</f>
        <v>0</v>
      </c>
      <c r="GFA12" s="2857">
        <f>'GC Table 5 - Worker Training'!GEW12</f>
        <v>0</v>
      </c>
      <c r="GFB12" s="2854">
        <f>'GC Table 4 - Tertiary'!GEV9</f>
        <v>0</v>
      </c>
      <c r="GFC12" s="2858">
        <f>SUM(GEY12:GFB12)</f>
        <v>0</v>
      </c>
      <c r="GFD12" s="2853">
        <f>'GC Table 8 - Primary'!GEW20</f>
        <v>0</v>
      </c>
      <c r="GFE12" s="2854">
        <f>'GC Table 6 - Secondary'!GEW22</f>
        <v>0</v>
      </c>
      <c r="GFF12" s="2854">
        <f>'GC Table 5 - Worker Training'!GEW20</f>
        <v>0</v>
      </c>
      <c r="GFG12" s="2854">
        <f>'GC Table 4 - Tertiary'!GEV17</f>
        <v>0</v>
      </c>
      <c r="GFH12" s="2859">
        <f>SUM(GFD12:GFG12)</f>
        <v>0</v>
      </c>
      <c r="GFI12" s="2852">
        <v>2014</v>
      </c>
      <c r="GFJ12" s="2853">
        <f>'GC Table 8 - Primary'!GFM8</f>
        <v>0</v>
      </c>
      <c r="GFK12" s="2854">
        <f>'GC Table 6 - Secondary'!GFM8</f>
        <v>0</v>
      </c>
      <c r="GFL12" s="2854">
        <f>'GC Table 5 - Worker Training'!GFM8</f>
        <v>0</v>
      </c>
      <c r="GFM12" s="2854">
        <f>'GC Table 4 - Tertiary'!GFL8</f>
        <v>0</v>
      </c>
      <c r="GFN12" s="2855">
        <f>SUM(GFJ12:GFM12)</f>
        <v>0</v>
      </c>
      <c r="GFO12" s="2856">
        <f>'GC Table 8 - Primary'!GFM12</f>
        <v>0</v>
      </c>
      <c r="GFP12" s="2854">
        <f>'GC Table 6 - Secondary'!GFM14</f>
        <v>0</v>
      </c>
      <c r="GFQ12" s="2857">
        <f>'GC Table 5 - Worker Training'!GFM12</f>
        <v>0</v>
      </c>
      <c r="GFR12" s="2854">
        <f>'GC Table 4 - Tertiary'!GFL9</f>
        <v>0</v>
      </c>
      <c r="GFS12" s="2858">
        <f>SUM(GFO12:GFR12)</f>
        <v>0</v>
      </c>
      <c r="GFT12" s="2853">
        <f>'GC Table 8 - Primary'!GFM20</f>
        <v>0</v>
      </c>
      <c r="GFU12" s="2854">
        <f>'GC Table 6 - Secondary'!GFM22</f>
        <v>0</v>
      </c>
      <c r="GFV12" s="2854">
        <f>'GC Table 5 - Worker Training'!GFM20</f>
        <v>0</v>
      </c>
      <c r="GFW12" s="2854">
        <f>'GC Table 4 - Tertiary'!GFL17</f>
        <v>0</v>
      </c>
      <c r="GFX12" s="2859">
        <f>SUM(GFT12:GFW12)</f>
        <v>0</v>
      </c>
      <c r="GFY12" s="2852">
        <v>2014</v>
      </c>
      <c r="GFZ12" s="2853">
        <f>'GC Table 8 - Primary'!GGC8</f>
        <v>0</v>
      </c>
      <c r="GGA12" s="2854">
        <f>'GC Table 6 - Secondary'!GGC8</f>
        <v>0</v>
      </c>
      <c r="GGB12" s="2854">
        <f>'GC Table 5 - Worker Training'!GGC8</f>
        <v>0</v>
      </c>
      <c r="GGC12" s="2854">
        <f>'GC Table 4 - Tertiary'!GGB8</f>
        <v>0</v>
      </c>
      <c r="GGD12" s="2855">
        <f>SUM(GFZ12:GGC12)</f>
        <v>0</v>
      </c>
      <c r="GGE12" s="2856">
        <f>'GC Table 8 - Primary'!GGC12</f>
        <v>0</v>
      </c>
      <c r="GGF12" s="2854">
        <f>'GC Table 6 - Secondary'!GGC14</f>
        <v>0</v>
      </c>
      <c r="GGG12" s="2857">
        <f>'GC Table 5 - Worker Training'!GGC12</f>
        <v>0</v>
      </c>
      <c r="GGH12" s="2854">
        <f>'GC Table 4 - Tertiary'!GGB9</f>
        <v>0</v>
      </c>
      <c r="GGI12" s="2858">
        <f>SUM(GGE12:GGH12)</f>
        <v>0</v>
      </c>
      <c r="GGJ12" s="2853">
        <f>'GC Table 8 - Primary'!GGC20</f>
        <v>0</v>
      </c>
      <c r="GGK12" s="2854">
        <f>'GC Table 6 - Secondary'!GGC22</f>
        <v>0</v>
      </c>
      <c r="GGL12" s="2854">
        <f>'GC Table 5 - Worker Training'!GGC20</f>
        <v>0</v>
      </c>
      <c r="GGM12" s="2854">
        <f>'GC Table 4 - Tertiary'!GGB17</f>
        <v>0</v>
      </c>
      <c r="GGN12" s="2859">
        <f>SUM(GGJ12:GGM12)</f>
        <v>0</v>
      </c>
      <c r="GGO12" s="2852">
        <v>2014</v>
      </c>
      <c r="GGP12" s="2853">
        <f>'GC Table 8 - Primary'!GGS8</f>
        <v>0</v>
      </c>
      <c r="GGQ12" s="2854">
        <f>'GC Table 6 - Secondary'!GGS8</f>
        <v>0</v>
      </c>
      <c r="GGR12" s="2854">
        <f>'GC Table 5 - Worker Training'!GGS8</f>
        <v>0</v>
      </c>
      <c r="GGS12" s="2854">
        <f>'GC Table 4 - Tertiary'!GGR8</f>
        <v>0</v>
      </c>
      <c r="GGT12" s="2855">
        <f>SUM(GGP12:GGS12)</f>
        <v>0</v>
      </c>
      <c r="GGU12" s="2856">
        <f>'GC Table 8 - Primary'!GGS12</f>
        <v>0</v>
      </c>
      <c r="GGV12" s="2854">
        <f>'GC Table 6 - Secondary'!GGS14</f>
        <v>0</v>
      </c>
      <c r="GGW12" s="2857">
        <f>'GC Table 5 - Worker Training'!GGS12</f>
        <v>0</v>
      </c>
      <c r="GGX12" s="2854">
        <f>'GC Table 4 - Tertiary'!GGR9</f>
        <v>0</v>
      </c>
      <c r="GGY12" s="2858">
        <f>SUM(GGU12:GGX12)</f>
        <v>0</v>
      </c>
      <c r="GGZ12" s="2853">
        <f>'GC Table 8 - Primary'!GGS20</f>
        <v>0</v>
      </c>
      <c r="GHA12" s="2854">
        <f>'GC Table 6 - Secondary'!GGS22</f>
        <v>0</v>
      </c>
      <c r="GHB12" s="2854">
        <f>'GC Table 5 - Worker Training'!GGS20</f>
        <v>0</v>
      </c>
      <c r="GHC12" s="2854">
        <f>'GC Table 4 - Tertiary'!GGR17</f>
        <v>0</v>
      </c>
      <c r="GHD12" s="2859">
        <f>SUM(GGZ12:GHC12)</f>
        <v>0</v>
      </c>
      <c r="GHE12" s="2852">
        <v>2014</v>
      </c>
      <c r="GHF12" s="2853">
        <f>'GC Table 8 - Primary'!GHI8</f>
        <v>0</v>
      </c>
      <c r="GHG12" s="2854">
        <f>'GC Table 6 - Secondary'!GHI8</f>
        <v>0</v>
      </c>
      <c r="GHH12" s="2854">
        <f>'GC Table 5 - Worker Training'!GHI8</f>
        <v>0</v>
      </c>
      <c r="GHI12" s="2854">
        <f>'GC Table 4 - Tertiary'!GHH8</f>
        <v>0</v>
      </c>
      <c r="GHJ12" s="2855">
        <f>SUM(GHF12:GHI12)</f>
        <v>0</v>
      </c>
      <c r="GHK12" s="2856">
        <f>'GC Table 8 - Primary'!GHI12</f>
        <v>0</v>
      </c>
      <c r="GHL12" s="2854">
        <f>'GC Table 6 - Secondary'!GHI14</f>
        <v>0</v>
      </c>
      <c r="GHM12" s="2857">
        <f>'GC Table 5 - Worker Training'!GHI12</f>
        <v>0</v>
      </c>
      <c r="GHN12" s="2854">
        <f>'GC Table 4 - Tertiary'!GHH9</f>
        <v>0</v>
      </c>
      <c r="GHO12" s="2858">
        <f>SUM(GHK12:GHN12)</f>
        <v>0</v>
      </c>
      <c r="GHP12" s="2853">
        <f>'GC Table 8 - Primary'!GHI20</f>
        <v>0</v>
      </c>
      <c r="GHQ12" s="2854">
        <f>'GC Table 6 - Secondary'!GHI22</f>
        <v>0</v>
      </c>
      <c r="GHR12" s="2854">
        <f>'GC Table 5 - Worker Training'!GHI20</f>
        <v>0</v>
      </c>
      <c r="GHS12" s="2854">
        <f>'GC Table 4 - Tertiary'!GHH17</f>
        <v>0</v>
      </c>
      <c r="GHT12" s="2859">
        <f>SUM(GHP12:GHS12)</f>
        <v>0</v>
      </c>
      <c r="GHU12" s="2852">
        <v>2014</v>
      </c>
      <c r="GHV12" s="2853">
        <f>'GC Table 8 - Primary'!GHY8</f>
        <v>0</v>
      </c>
      <c r="GHW12" s="2854">
        <f>'GC Table 6 - Secondary'!GHY8</f>
        <v>0</v>
      </c>
      <c r="GHX12" s="2854">
        <f>'GC Table 5 - Worker Training'!GHY8</f>
        <v>0</v>
      </c>
      <c r="GHY12" s="2854">
        <f>'GC Table 4 - Tertiary'!GHX8</f>
        <v>0</v>
      </c>
      <c r="GHZ12" s="2855">
        <f>SUM(GHV12:GHY12)</f>
        <v>0</v>
      </c>
      <c r="GIA12" s="2856">
        <f>'GC Table 8 - Primary'!GHY12</f>
        <v>0</v>
      </c>
      <c r="GIB12" s="2854">
        <f>'GC Table 6 - Secondary'!GHY14</f>
        <v>0</v>
      </c>
      <c r="GIC12" s="2857">
        <f>'GC Table 5 - Worker Training'!GHY12</f>
        <v>0</v>
      </c>
      <c r="GID12" s="2854">
        <f>'GC Table 4 - Tertiary'!GHX9</f>
        <v>0</v>
      </c>
      <c r="GIE12" s="2858">
        <f>SUM(GIA12:GID12)</f>
        <v>0</v>
      </c>
      <c r="GIF12" s="2853">
        <f>'GC Table 8 - Primary'!GHY20</f>
        <v>0</v>
      </c>
      <c r="GIG12" s="2854">
        <f>'GC Table 6 - Secondary'!GHY22</f>
        <v>0</v>
      </c>
      <c r="GIH12" s="2854">
        <f>'GC Table 5 - Worker Training'!GHY20</f>
        <v>0</v>
      </c>
      <c r="GII12" s="2854">
        <f>'GC Table 4 - Tertiary'!GHX17</f>
        <v>0</v>
      </c>
      <c r="GIJ12" s="2859">
        <f>SUM(GIF12:GII12)</f>
        <v>0</v>
      </c>
      <c r="GIK12" s="2852">
        <v>2014</v>
      </c>
      <c r="GIL12" s="2853">
        <f>'GC Table 8 - Primary'!GIO8</f>
        <v>0</v>
      </c>
      <c r="GIM12" s="2854">
        <f>'GC Table 6 - Secondary'!GIO8</f>
        <v>0</v>
      </c>
      <c r="GIN12" s="2854">
        <f>'GC Table 5 - Worker Training'!GIO8</f>
        <v>0</v>
      </c>
      <c r="GIO12" s="2854">
        <f>'GC Table 4 - Tertiary'!GIN8</f>
        <v>0</v>
      </c>
      <c r="GIP12" s="2855">
        <f>SUM(GIL12:GIO12)</f>
        <v>0</v>
      </c>
      <c r="GIQ12" s="2856">
        <f>'GC Table 8 - Primary'!GIO12</f>
        <v>0</v>
      </c>
      <c r="GIR12" s="2854">
        <f>'GC Table 6 - Secondary'!GIO14</f>
        <v>0</v>
      </c>
      <c r="GIS12" s="2857">
        <f>'GC Table 5 - Worker Training'!GIO12</f>
        <v>0</v>
      </c>
      <c r="GIT12" s="2854">
        <f>'GC Table 4 - Tertiary'!GIN9</f>
        <v>0</v>
      </c>
      <c r="GIU12" s="2858">
        <f>SUM(GIQ12:GIT12)</f>
        <v>0</v>
      </c>
      <c r="GIV12" s="2853">
        <f>'GC Table 8 - Primary'!GIO20</f>
        <v>0</v>
      </c>
      <c r="GIW12" s="2854">
        <f>'GC Table 6 - Secondary'!GIO22</f>
        <v>0</v>
      </c>
      <c r="GIX12" s="2854">
        <f>'GC Table 5 - Worker Training'!GIO20</f>
        <v>0</v>
      </c>
      <c r="GIY12" s="2854">
        <f>'GC Table 4 - Tertiary'!GIN17</f>
        <v>0</v>
      </c>
      <c r="GIZ12" s="2859">
        <f>SUM(GIV12:GIY12)</f>
        <v>0</v>
      </c>
      <c r="GJA12" s="2852">
        <v>2014</v>
      </c>
      <c r="GJB12" s="2853">
        <f>'GC Table 8 - Primary'!GJE8</f>
        <v>0</v>
      </c>
      <c r="GJC12" s="2854">
        <f>'GC Table 6 - Secondary'!GJE8</f>
        <v>0</v>
      </c>
      <c r="GJD12" s="2854">
        <f>'GC Table 5 - Worker Training'!GJE8</f>
        <v>0</v>
      </c>
      <c r="GJE12" s="2854">
        <f>'GC Table 4 - Tertiary'!GJD8</f>
        <v>0</v>
      </c>
      <c r="GJF12" s="2855">
        <f>SUM(GJB12:GJE12)</f>
        <v>0</v>
      </c>
      <c r="GJG12" s="2856">
        <f>'GC Table 8 - Primary'!GJE12</f>
        <v>0</v>
      </c>
      <c r="GJH12" s="2854">
        <f>'GC Table 6 - Secondary'!GJE14</f>
        <v>0</v>
      </c>
      <c r="GJI12" s="2857">
        <f>'GC Table 5 - Worker Training'!GJE12</f>
        <v>0</v>
      </c>
      <c r="GJJ12" s="2854">
        <f>'GC Table 4 - Tertiary'!GJD9</f>
        <v>0</v>
      </c>
      <c r="GJK12" s="2858">
        <f>SUM(GJG12:GJJ12)</f>
        <v>0</v>
      </c>
      <c r="GJL12" s="2853">
        <f>'GC Table 8 - Primary'!GJE20</f>
        <v>0</v>
      </c>
      <c r="GJM12" s="2854">
        <f>'GC Table 6 - Secondary'!GJE22</f>
        <v>0</v>
      </c>
      <c r="GJN12" s="2854">
        <f>'GC Table 5 - Worker Training'!GJE20</f>
        <v>0</v>
      </c>
      <c r="GJO12" s="2854">
        <f>'GC Table 4 - Tertiary'!GJD17</f>
        <v>0</v>
      </c>
      <c r="GJP12" s="2859">
        <f>SUM(GJL12:GJO12)</f>
        <v>0</v>
      </c>
      <c r="GJQ12" s="2852">
        <v>2014</v>
      </c>
      <c r="GJR12" s="2853">
        <f>'GC Table 8 - Primary'!GJU8</f>
        <v>0</v>
      </c>
      <c r="GJS12" s="2854">
        <f>'GC Table 6 - Secondary'!GJU8</f>
        <v>0</v>
      </c>
      <c r="GJT12" s="2854">
        <f>'GC Table 5 - Worker Training'!GJU8</f>
        <v>0</v>
      </c>
      <c r="GJU12" s="2854">
        <f>'GC Table 4 - Tertiary'!GJT8</f>
        <v>0</v>
      </c>
      <c r="GJV12" s="2855">
        <f>SUM(GJR12:GJU12)</f>
        <v>0</v>
      </c>
      <c r="GJW12" s="2856">
        <f>'GC Table 8 - Primary'!GJU12</f>
        <v>0</v>
      </c>
      <c r="GJX12" s="2854">
        <f>'GC Table 6 - Secondary'!GJU14</f>
        <v>0</v>
      </c>
      <c r="GJY12" s="2857">
        <f>'GC Table 5 - Worker Training'!GJU12</f>
        <v>0</v>
      </c>
      <c r="GJZ12" s="2854">
        <f>'GC Table 4 - Tertiary'!GJT9</f>
        <v>0</v>
      </c>
      <c r="GKA12" s="2858">
        <f>SUM(GJW12:GJZ12)</f>
        <v>0</v>
      </c>
      <c r="GKB12" s="2853">
        <f>'GC Table 8 - Primary'!GJU20</f>
        <v>0</v>
      </c>
      <c r="GKC12" s="2854">
        <f>'GC Table 6 - Secondary'!GJU22</f>
        <v>0</v>
      </c>
      <c r="GKD12" s="2854">
        <f>'GC Table 5 - Worker Training'!GJU20</f>
        <v>0</v>
      </c>
      <c r="GKE12" s="2854">
        <f>'GC Table 4 - Tertiary'!GJT17</f>
        <v>0</v>
      </c>
      <c r="GKF12" s="2859">
        <f>SUM(GKB12:GKE12)</f>
        <v>0</v>
      </c>
      <c r="GKG12" s="2852">
        <v>2014</v>
      </c>
      <c r="GKH12" s="2853">
        <f>'GC Table 8 - Primary'!GKK8</f>
        <v>0</v>
      </c>
      <c r="GKI12" s="2854">
        <f>'GC Table 6 - Secondary'!GKK8</f>
        <v>0</v>
      </c>
      <c r="GKJ12" s="2854">
        <f>'GC Table 5 - Worker Training'!GKK8</f>
        <v>0</v>
      </c>
      <c r="GKK12" s="2854">
        <f>'GC Table 4 - Tertiary'!GKJ8</f>
        <v>0</v>
      </c>
      <c r="GKL12" s="2855">
        <f>SUM(GKH12:GKK12)</f>
        <v>0</v>
      </c>
      <c r="GKM12" s="2856">
        <f>'GC Table 8 - Primary'!GKK12</f>
        <v>0</v>
      </c>
      <c r="GKN12" s="2854">
        <f>'GC Table 6 - Secondary'!GKK14</f>
        <v>0</v>
      </c>
      <c r="GKO12" s="2857">
        <f>'GC Table 5 - Worker Training'!GKK12</f>
        <v>0</v>
      </c>
      <c r="GKP12" s="2854">
        <f>'GC Table 4 - Tertiary'!GKJ9</f>
        <v>0</v>
      </c>
      <c r="GKQ12" s="2858">
        <f>SUM(GKM12:GKP12)</f>
        <v>0</v>
      </c>
      <c r="GKR12" s="2853">
        <f>'GC Table 8 - Primary'!GKK20</f>
        <v>0</v>
      </c>
      <c r="GKS12" s="2854">
        <f>'GC Table 6 - Secondary'!GKK22</f>
        <v>0</v>
      </c>
      <c r="GKT12" s="2854">
        <f>'GC Table 5 - Worker Training'!GKK20</f>
        <v>0</v>
      </c>
      <c r="GKU12" s="2854">
        <f>'GC Table 4 - Tertiary'!GKJ17</f>
        <v>0</v>
      </c>
      <c r="GKV12" s="2859">
        <f>SUM(GKR12:GKU12)</f>
        <v>0</v>
      </c>
      <c r="GKW12" s="2852">
        <v>2014</v>
      </c>
      <c r="GKX12" s="2853">
        <f>'GC Table 8 - Primary'!GLA8</f>
        <v>0</v>
      </c>
      <c r="GKY12" s="2854">
        <f>'GC Table 6 - Secondary'!GLA8</f>
        <v>0</v>
      </c>
      <c r="GKZ12" s="2854">
        <f>'GC Table 5 - Worker Training'!GLA8</f>
        <v>0</v>
      </c>
      <c r="GLA12" s="2854">
        <f>'GC Table 4 - Tertiary'!GKZ8</f>
        <v>0</v>
      </c>
      <c r="GLB12" s="2855">
        <f>SUM(GKX12:GLA12)</f>
        <v>0</v>
      </c>
      <c r="GLC12" s="2856">
        <f>'GC Table 8 - Primary'!GLA12</f>
        <v>0</v>
      </c>
      <c r="GLD12" s="2854">
        <f>'GC Table 6 - Secondary'!GLA14</f>
        <v>0</v>
      </c>
      <c r="GLE12" s="2857">
        <f>'GC Table 5 - Worker Training'!GLA12</f>
        <v>0</v>
      </c>
      <c r="GLF12" s="2854">
        <f>'GC Table 4 - Tertiary'!GKZ9</f>
        <v>0</v>
      </c>
      <c r="GLG12" s="2858">
        <f>SUM(GLC12:GLF12)</f>
        <v>0</v>
      </c>
      <c r="GLH12" s="2853">
        <f>'GC Table 8 - Primary'!GLA20</f>
        <v>0</v>
      </c>
      <c r="GLI12" s="2854">
        <f>'GC Table 6 - Secondary'!GLA22</f>
        <v>0</v>
      </c>
      <c r="GLJ12" s="2854">
        <f>'GC Table 5 - Worker Training'!GLA20</f>
        <v>0</v>
      </c>
      <c r="GLK12" s="2854">
        <f>'GC Table 4 - Tertiary'!GKZ17</f>
        <v>0</v>
      </c>
      <c r="GLL12" s="2859">
        <f>SUM(GLH12:GLK12)</f>
        <v>0</v>
      </c>
      <c r="GLM12" s="2852">
        <v>2014</v>
      </c>
      <c r="GLN12" s="2853">
        <f>'GC Table 8 - Primary'!GLQ8</f>
        <v>0</v>
      </c>
      <c r="GLO12" s="2854">
        <f>'GC Table 6 - Secondary'!GLQ8</f>
        <v>0</v>
      </c>
      <c r="GLP12" s="2854">
        <f>'GC Table 5 - Worker Training'!GLQ8</f>
        <v>0</v>
      </c>
      <c r="GLQ12" s="2854">
        <f>'GC Table 4 - Tertiary'!GLP8</f>
        <v>0</v>
      </c>
      <c r="GLR12" s="2855">
        <f>SUM(GLN12:GLQ12)</f>
        <v>0</v>
      </c>
      <c r="GLS12" s="2856">
        <f>'GC Table 8 - Primary'!GLQ12</f>
        <v>0</v>
      </c>
      <c r="GLT12" s="2854">
        <f>'GC Table 6 - Secondary'!GLQ14</f>
        <v>0</v>
      </c>
      <c r="GLU12" s="2857">
        <f>'GC Table 5 - Worker Training'!GLQ12</f>
        <v>0</v>
      </c>
      <c r="GLV12" s="2854">
        <f>'GC Table 4 - Tertiary'!GLP9</f>
        <v>0</v>
      </c>
      <c r="GLW12" s="2858">
        <f>SUM(GLS12:GLV12)</f>
        <v>0</v>
      </c>
      <c r="GLX12" s="2853">
        <f>'GC Table 8 - Primary'!GLQ20</f>
        <v>0</v>
      </c>
      <c r="GLY12" s="2854">
        <f>'GC Table 6 - Secondary'!GLQ22</f>
        <v>0</v>
      </c>
      <c r="GLZ12" s="2854">
        <f>'GC Table 5 - Worker Training'!GLQ20</f>
        <v>0</v>
      </c>
      <c r="GMA12" s="2854">
        <f>'GC Table 4 - Tertiary'!GLP17</f>
        <v>0</v>
      </c>
      <c r="GMB12" s="2859">
        <f>SUM(GLX12:GMA12)</f>
        <v>0</v>
      </c>
      <c r="GMC12" s="2852">
        <v>2014</v>
      </c>
      <c r="GMD12" s="2853">
        <f>'GC Table 8 - Primary'!GMG8</f>
        <v>0</v>
      </c>
      <c r="GME12" s="2854">
        <f>'GC Table 6 - Secondary'!GMG8</f>
        <v>0</v>
      </c>
      <c r="GMF12" s="2854">
        <f>'GC Table 5 - Worker Training'!GMG8</f>
        <v>0</v>
      </c>
      <c r="GMG12" s="2854">
        <f>'GC Table 4 - Tertiary'!GMF8</f>
        <v>0</v>
      </c>
      <c r="GMH12" s="2855">
        <f>SUM(GMD12:GMG12)</f>
        <v>0</v>
      </c>
      <c r="GMI12" s="2856">
        <f>'GC Table 8 - Primary'!GMG12</f>
        <v>0</v>
      </c>
      <c r="GMJ12" s="2854">
        <f>'GC Table 6 - Secondary'!GMG14</f>
        <v>0</v>
      </c>
      <c r="GMK12" s="2857">
        <f>'GC Table 5 - Worker Training'!GMG12</f>
        <v>0</v>
      </c>
      <c r="GML12" s="2854">
        <f>'GC Table 4 - Tertiary'!GMF9</f>
        <v>0</v>
      </c>
      <c r="GMM12" s="2858">
        <f>SUM(GMI12:GML12)</f>
        <v>0</v>
      </c>
      <c r="GMN12" s="2853">
        <f>'GC Table 8 - Primary'!GMG20</f>
        <v>0</v>
      </c>
      <c r="GMO12" s="2854">
        <f>'GC Table 6 - Secondary'!GMG22</f>
        <v>0</v>
      </c>
      <c r="GMP12" s="2854">
        <f>'GC Table 5 - Worker Training'!GMG20</f>
        <v>0</v>
      </c>
      <c r="GMQ12" s="2854">
        <f>'GC Table 4 - Tertiary'!GMF17</f>
        <v>0</v>
      </c>
      <c r="GMR12" s="2859">
        <f>SUM(GMN12:GMQ12)</f>
        <v>0</v>
      </c>
      <c r="GMS12" s="2852">
        <v>2014</v>
      </c>
      <c r="GMT12" s="2853">
        <f>'GC Table 8 - Primary'!GMW8</f>
        <v>0</v>
      </c>
      <c r="GMU12" s="2854">
        <f>'GC Table 6 - Secondary'!GMW8</f>
        <v>0</v>
      </c>
      <c r="GMV12" s="2854">
        <f>'GC Table 5 - Worker Training'!GMW8</f>
        <v>0</v>
      </c>
      <c r="GMW12" s="2854">
        <f>'GC Table 4 - Tertiary'!GMV8</f>
        <v>0</v>
      </c>
      <c r="GMX12" s="2855">
        <f>SUM(GMT12:GMW12)</f>
        <v>0</v>
      </c>
      <c r="GMY12" s="2856">
        <f>'GC Table 8 - Primary'!GMW12</f>
        <v>0</v>
      </c>
      <c r="GMZ12" s="2854">
        <f>'GC Table 6 - Secondary'!GMW14</f>
        <v>0</v>
      </c>
      <c r="GNA12" s="2857">
        <f>'GC Table 5 - Worker Training'!GMW12</f>
        <v>0</v>
      </c>
      <c r="GNB12" s="2854">
        <f>'GC Table 4 - Tertiary'!GMV9</f>
        <v>0</v>
      </c>
      <c r="GNC12" s="2858">
        <f>SUM(GMY12:GNB12)</f>
        <v>0</v>
      </c>
      <c r="GND12" s="2853">
        <f>'GC Table 8 - Primary'!GMW20</f>
        <v>0</v>
      </c>
      <c r="GNE12" s="2854">
        <f>'GC Table 6 - Secondary'!GMW22</f>
        <v>0</v>
      </c>
      <c r="GNF12" s="2854">
        <f>'GC Table 5 - Worker Training'!GMW20</f>
        <v>0</v>
      </c>
      <c r="GNG12" s="2854">
        <f>'GC Table 4 - Tertiary'!GMV17</f>
        <v>0</v>
      </c>
      <c r="GNH12" s="2859">
        <f>SUM(GND12:GNG12)</f>
        <v>0</v>
      </c>
      <c r="GNI12" s="2852">
        <v>2014</v>
      </c>
      <c r="GNJ12" s="2853">
        <f>'GC Table 8 - Primary'!GNM8</f>
        <v>0</v>
      </c>
      <c r="GNK12" s="2854">
        <f>'GC Table 6 - Secondary'!GNM8</f>
        <v>0</v>
      </c>
      <c r="GNL12" s="2854">
        <f>'GC Table 5 - Worker Training'!GNM8</f>
        <v>0</v>
      </c>
      <c r="GNM12" s="2854">
        <f>'GC Table 4 - Tertiary'!GNL8</f>
        <v>0</v>
      </c>
      <c r="GNN12" s="2855">
        <f>SUM(GNJ12:GNM12)</f>
        <v>0</v>
      </c>
      <c r="GNO12" s="2856">
        <f>'GC Table 8 - Primary'!GNM12</f>
        <v>0</v>
      </c>
      <c r="GNP12" s="2854">
        <f>'GC Table 6 - Secondary'!GNM14</f>
        <v>0</v>
      </c>
      <c r="GNQ12" s="2857">
        <f>'GC Table 5 - Worker Training'!GNM12</f>
        <v>0</v>
      </c>
      <c r="GNR12" s="2854">
        <f>'GC Table 4 - Tertiary'!GNL9</f>
        <v>0</v>
      </c>
      <c r="GNS12" s="2858">
        <f>SUM(GNO12:GNR12)</f>
        <v>0</v>
      </c>
      <c r="GNT12" s="2853">
        <f>'GC Table 8 - Primary'!GNM20</f>
        <v>0</v>
      </c>
      <c r="GNU12" s="2854">
        <f>'GC Table 6 - Secondary'!GNM22</f>
        <v>0</v>
      </c>
      <c r="GNV12" s="2854">
        <f>'GC Table 5 - Worker Training'!GNM20</f>
        <v>0</v>
      </c>
      <c r="GNW12" s="2854">
        <f>'GC Table 4 - Tertiary'!GNL17</f>
        <v>0</v>
      </c>
      <c r="GNX12" s="2859">
        <f>SUM(GNT12:GNW12)</f>
        <v>0</v>
      </c>
      <c r="GNY12" s="2852">
        <v>2014</v>
      </c>
      <c r="GNZ12" s="2853">
        <f>'GC Table 8 - Primary'!GOC8</f>
        <v>0</v>
      </c>
      <c r="GOA12" s="2854">
        <f>'GC Table 6 - Secondary'!GOC8</f>
        <v>0</v>
      </c>
      <c r="GOB12" s="2854">
        <f>'GC Table 5 - Worker Training'!GOC8</f>
        <v>0</v>
      </c>
      <c r="GOC12" s="2854">
        <f>'GC Table 4 - Tertiary'!GOB8</f>
        <v>0</v>
      </c>
      <c r="GOD12" s="2855">
        <f>SUM(GNZ12:GOC12)</f>
        <v>0</v>
      </c>
      <c r="GOE12" s="2856">
        <f>'GC Table 8 - Primary'!GOC12</f>
        <v>0</v>
      </c>
      <c r="GOF12" s="2854">
        <f>'GC Table 6 - Secondary'!GOC14</f>
        <v>0</v>
      </c>
      <c r="GOG12" s="2857">
        <f>'GC Table 5 - Worker Training'!GOC12</f>
        <v>0</v>
      </c>
      <c r="GOH12" s="2854">
        <f>'GC Table 4 - Tertiary'!GOB9</f>
        <v>0</v>
      </c>
      <c r="GOI12" s="2858">
        <f>SUM(GOE12:GOH12)</f>
        <v>0</v>
      </c>
      <c r="GOJ12" s="2853">
        <f>'GC Table 8 - Primary'!GOC20</f>
        <v>0</v>
      </c>
      <c r="GOK12" s="2854">
        <f>'GC Table 6 - Secondary'!GOC22</f>
        <v>0</v>
      </c>
      <c r="GOL12" s="2854">
        <f>'GC Table 5 - Worker Training'!GOC20</f>
        <v>0</v>
      </c>
      <c r="GOM12" s="2854">
        <f>'GC Table 4 - Tertiary'!GOB17</f>
        <v>0</v>
      </c>
      <c r="GON12" s="2859">
        <f>SUM(GOJ12:GOM12)</f>
        <v>0</v>
      </c>
      <c r="GOO12" s="2852">
        <v>2014</v>
      </c>
      <c r="GOP12" s="2853">
        <f>'GC Table 8 - Primary'!GOS8</f>
        <v>0</v>
      </c>
      <c r="GOQ12" s="2854">
        <f>'GC Table 6 - Secondary'!GOS8</f>
        <v>0</v>
      </c>
      <c r="GOR12" s="2854">
        <f>'GC Table 5 - Worker Training'!GOS8</f>
        <v>0</v>
      </c>
      <c r="GOS12" s="2854">
        <f>'GC Table 4 - Tertiary'!GOR8</f>
        <v>0</v>
      </c>
      <c r="GOT12" s="2855">
        <f>SUM(GOP12:GOS12)</f>
        <v>0</v>
      </c>
      <c r="GOU12" s="2856">
        <f>'GC Table 8 - Primary'!GOS12</f>
        <v>0</v>
      </c>
      <c r="GOV12" s="2854">
        <f>'GC Table 6 - Secondary'!GOS14</f>
        <v>0</v>
      </c>
      <c r="GOW12" s="2857">
        <f>'GC Table 5 - Worker Training'!GOS12</f>
        <v>0</v>
      </c>
      <c r="GOX12" s="2854">
        <f>'GC Table 4 - Tertiary'!GOR9</f>
        <v>0</v>
      </c>
      <c r="GOY12" s="2858">
        <f>SUM(GOU12:GOX12)</f>
        <v>0</v>
      </c>
      <c r="GOZ12" s="2853">
        <f>'GC Table 8 - Primary'!GOS20</f>
        <v>0</v>
      </c>
      <c r="GPA12" s="2854">
        <f>'GC Table 6 - Secondary'!GOS22</f>
        <v>0</v>
      </c>
      <c r="GPB12" s="2854">
        <f>'GC Table 5 - Worker Training'!GOS20</f>
        <v>0</v>
      </c>
      <c r="GPC12" s="2854">
        <f>'GC Table 4 - Tertiary'!GOR17</f>
        <v>0</v>
      </c>
      <c r="GPD12" s="2859">
        <f>SUM(GOZ12:GPC12)</f>
        <v>0</v>
      </c>
      <c r="GPE12" s="2852">
        <v>2014</v>
      </c>
      <c r="GPF12" s="2853">
        <f>'GC Table 8 - Primary'!GPI8</f>
        <v>0</v>
      </c>
      <c r="GPG12" s="2854">
        <f>'GC Table 6 - Secondary'!GPI8</f>
        <v>0</v>
      </c>
      <c r="GPH12" s="2854">
        <f>'GC Table 5 - Worker Training'!GPI8</f>
        <v>0</v>
      </c>
      <c r="GPI12" s="2854">
        <f>'GC Table 4 - Tertiary'!GPH8</f>
        <v>0</v>
      </c>
      <c r="GPJ12" s="2855">
        <f>SUM(GPF12:GPI12)</f>
        <v>0</v>
      </c>
      <c r="GPK12" s="2856">
        <f>'GC Table 8 - Primary'!GPI12</f>
        <v>0</v>
      </c>
      <c r="GPL12" s="2854">
        <f>'GC Table 6 - Secondary'!GPI14</f>
        <v>0</v>
      </c>
      <c r="GPM12" s="2857">
        <f>'GC Table 5 - Worker Training'!GPI12</f>
        <v>0</v>
      </c>
      <c r="GPN12" s="2854">
        <f>'GC Table 4 - Tertiary'!GPH9</f>
        <v>0</v>
      </c>
      <c r="GPO12" s="2858">
        <f>SUM(GPK12:GPN12)</f>
        <v>0</v>
      </c>
      <c r="GPP12" s="2853">
        <f>'GC Table 8 - Primary'!GPI20</f>
        <v>0</v>
      </c>
      <c r="GPQ12" s="2854">
        <f>'GC Table 6 - Secondary'!GPI22</f>
        <v>0</v>
      </c>
      <c r="GPR12" s="2854">
        <f>'GC Table 5 - Worker Training'!GPI20</f>
        <v>0</v>
      </c>
      <c r="GPS12" s="2854">
        <f>'GC Table 4 - Tertiary'!GPH17</f>
        <v>0</v>
      </c>
      <c r="GPT12" s="2859">
        <f>SUM(GPP12:GPS12)</f>
        <v>0</v>
      </c>
      <c r="GPU12" s="2852">
        <v>2014</v>
      </c>
      <c r="GPV12" s="2853">
        <f>'GC Table 8 - Primary'!GPY8</f>
        <v>0</v>
      </c>
      <c r="GPW12" s="2854">
        <f>'GC Table 6 - Secondary'!GPY8</f>
        <v>0</v>
      </c>
      <c r="GPX12" s="2854">
        <f>'GC Table 5 - Worker Training'!GPY8</f>
        <v>0</v>
      </c>
      <c r="GPY12" s="2854">
        <f>'GC Table 4 - Tertiary'!GPX8</f>
        <v>0</v>
      </c>
      <c r="GPZ12" s="2855">
        <f>SUM(GPV12:GPY12)</f>
        <v>0</v>
      </c>
      <c r="GQA12" s="2856">
        <f>'GC Table 8 - Primary'!GPY12</f>
        <v>0</v>
      </c>
      <c r="GQB12" s="2854">
        <f>'GC Table 6 - Secondary'!GPY14</f>
        <v>0</v>
      </c>
      <c r="GQC12" s="2857">
        <f>'GC Table 5 - Worker Training'!GPY12</f>
        <v>0</v>
      </c>
      <c r="GQD12" s="2854">
        <f>'GC Table 4 - Tertiary'!GPX9</f>
        <v>0</v>
      </c>
      <c r="GQE12" s="2858">
        <f>SUM(GQA12:GQD12)</f>
        <v>0</v>
      </c>
      <c r="GQF12" s="2853">
        <f>'GC Table 8 - Primary'!GPY20</f>
        <v>0</v>
      </c>
      <c r="GQG12" s="2854">
        <f>'GC Table 6 - Secondary'!GPY22</f>
        <v>0</v>
      </c>
      <c r="GQH12" s="2854">
        <f>'GC Table 5 - Worker Training'!GPY20</f>
        <v>0</v>
      </c>
      <c r="GQI12" s="2854">
        <f>'GC Table 4 - Tertiary'!GPX17</f>
        <v>0</v>
      </c>
      <c r="GQJ12" s="2859">
        <f>SUM(GQF12:GQI12)</f>
        <v>0</v>
      </c>
      <c r="GQK12" s="2852">
        <v>2014</v>
      </c>
      <c r="GQL12" s="2853">
        <f>'GC Table 8 - Primary'!GQO8</f>
        <v>0</v>
      </c>
      <c r="GQM12" s="2854">
        <f>'GC Table 6 - Secondary'!GQO8</f>
        <v>0</v>
      </c>
      <c r="GQN12" s="2854">
        <f>'GC Table 5 - Worker Training'!GQO8</f>
        <v>0</v>
      </c>
      <c r="GQO12" s="2854">
        <f>'GC Table 4 - Tertiary'!GQN8</f>
        <v>0</v>
      </c>
      <c r="GQP12" s="2855">
        <f>SUM(GQL12:GQO12)</f>
        <v>0</v>
      </c>
      <c r="GQQ12" s="2856">
        <f>'GC Table 8 - Primary'!GQO12</f>
        <v>0</v>
      </c>
      <c r="GQR12" s="2854">
        <f>'GC Table 6 - Secondary'!GQO14</f>
        <v>0</v>
      </c>
      <c r="GQS12" s="2857">
        <f>'GC Table 5 - Worker Training'!GQO12</f>
        <v>0</v>
      </c>
      <c r="GQT12" s="2854">
        <f>'GC Table 4 - Tertiary'!GQN9</f>
        <v>0</v>
      </c>
      <c r="GQU12" s="2858">
        <f>SUM(GQQ12:GQT12)</f>
        <v>0</v>
      </c>
      <c r="GQV12" s="2853">
        <f>'GC Table 8 - Primary'!GQO20</f>
        <v>0</v>
      </c>
      <c r="GQW12" s="2854">
        <f>'GC Table 6 - Secondary'!GQO22</f>
        <v>0</v>
      </c>
      <c r="GQX12" s="2854">
        <f>'GC Table 5 - Worker Training'!GQO20</f>
        <v>0</v>
      </c>
      <c r="GQY12" s="2854">
        <f>'GC Table 4 - Tertiary'!GQN17</f>
        <v>0</v>
      </c>
      <c r="GQZ12" s="2859">
        <f>SUM(GQV12:GQY12)</f>
        <v>0</v>
      </c>
      <c r="GRA12" s="2852">
        <v>2014</v>
      </c>
      <c r="GRB12" s="2853">
        <f>'GC Table 8 - Primary'!GRE8</f>
        <v>0</v>
      </c>
      <c r="GRC12" s="2854">
        <f>'GC Table 6 - Secondary'!GRE8</f>
        <v>0</v>
      </c>
      <c r="GRD12" s="2854">
        <f>'GC Table 5 - Worker Training'!GRE8</f>
        <v>0</v>
      </c>
      <c r="GRE12" s="2854">
        <f>'GC Table 4 - Tertiary'!GRD8</f>
        <v>0</v>
      </c>
      <c r="GRF12" s="2855">
        <f>SUM(GRB12:GRE12)</f>
        <v>0</v>
      </c>
      <c r="GRG12" s="2856">
        <f>'GC Table 8 - Primary'!GRE12</f>
        <v>0</v>
      </c>
      <c r="GRH12" s="2854">
        <f>'GC Table 6 - Secondary'!GRE14</f>
        <v>0</v>
      </c>
      <c r="GRI12" s="2857">
        <f>'GC Table 5 - Worker Training'!GRE12</f>
        <v>0</v>
      </c>
      <c r="GRJ12" s="2854">
        <f>'GC Table 4 - Tertiary'!GRD9</f>
        <v>0</v>
      </c>
      <c r="GRK12" s="2858">
        <f>SUM(GRG12:GRJ12)</f>
        <v>0</v>
      </c>
      <c r="GRL12" s="2853">
        <f>'GC Table 8 - Primary'!GRE20</f>
        <v>0</v>
      </c>
      <c r="GRM12" s="2854">
        <f>'GC Table 6 - Secondary'!GRE22</f>
        <v>0</v>
      </c>
      <c r="GRN12" s="2854">
        <f>'GC Table 5 - Worker Training'!GRE20</f>
        <v>0</v>
      </c>
      <c r="GRO12" s="2854">
        <f>'GC Table 4 - Tertiary'!GRD17</f>
        <v>0</v>
      </c>
      <c r="GRP12" s="2859">
        <f>SUM(GRL12:GRO12)</f>
        <v>0</v>
      </c>
      <c r="GRQ12" s="2852">
        <v>2014</v>
      </c>
      <c r="GRR12" s="2853">
        <f>'GC Table 8 - Primary'!GRU8</f>
        <v>0</v>
      </c>
      <c r="GRS12" s="2854">
        <f>'GC Table 6 - Secondary'!GRU8</f>
        <v>0</v>
      </c>
      <c r="GRT12" s="2854">
        <f>'GC Table 5 - Worker Training'!GRU8</f>
        <v>0</v>
      </c>
      <c r="GRU12" s="2854">
        <f>'GC Table 4 - Tertiary'!GRT8</f>
        <v>0</v>
      </c>
      <c r="GRV12" s="2855">
        <f>SUM(GRR12:GRU12)</f>
        <v>0</v>
      </c>
      <c r="GRW12" s="2856">
        <f>'GC Table 8 - Primary'!GRU12</f>
        <v>0</v>
      </c>
      <c r="GRX12" s="2854">
        <f>'GC Table 6 - Secondary'!GRU14</f>
        <v>0</v>
      </c>
      <c r="GRY12" s="2857">
        <f>'GC Table 5 - Worker Training'!GRU12</f>
        <v>0</v>
      </c>
      <c r="GRZ12" s="2854">
        <f>'GC Table 4 - Tertiary'!GRT9</f>
        <v>0</v>
      </c>
      <c r="GSA12" s="2858">
        <f>SUM(GRW12:GRZ12)</f>
        <v>0</v>
      </c>
      <c r="GSB12" s="2853">
        <f>'GC Table 8 - Primary'!GRU20</f>
        <v>0</v>
      </c>
      <c r="GSC12" s="2854">
        <f>'GC Table 6 - Secondary'!GRU22</f>
        <v>0</v>
      </c>
      <c r="GSD12" s="2854">
        <f>'GC Table 5 - Worker Training'!GRU20</f>
        <v>0</v>
      </c>
      <c r="GSE12" s="2854">
        <f>'GC Table 4 - Tertiary'!GRT17</f>
        <v>0</v>
      </c>
      <c r="GSF12" s="2859">
        <f>SUM(GSB12:GSE12)</f>
        <v>0</v>
      </c>
      <c r="GSG12" s="2852">
        <v>2014</v>
      </c>
      <c r="GSH12" s="2853">
        <f>'GC Table 8 - Primary'!GSK8</f>
        <v>0</v>
      </c>
      <c r="GSI12" s="2854">
        <f>'GC Table 6 - Secondary'!GSK8</f>
        <v>0</v>
      </c>
      <c r="GSJ12" s="2854">
        <f>'GC Table 5 - Worker Training'!GSK8</f>
        <v>0</v>
      </c>
      <c r="GSK12" s="2854">
        <f>'GC Table 4 - Tertiary'!GSJ8</f>
        <v>0</v>
      </c>
      <c r="GSL12" s="2855">
        <f>SUM(GSH12:GSK12)</f>
        <v>0</v>
      </c>
      <c r="GSM12" s="2856">
        <f>'GC Table 8 - Primary'!GSK12</f>
        <v>0</v>
      </c>
      <c r="GSN12" s="2854">
        <f>'GC Table 6 - Secondary'!GSK14</f>
        <v>0</v>
      </c>
      <c r="GSO12" s="2857">
        <f>'GC Table 5 - Worker Training'!GSK12</f>
        <v>0</v>
      </c>
      <c r="GSP12" s="2854">
        <f>'GC Table 4 - Tertiary'!GSJ9</f>
        <v>0</v>
      </c>
      <c r="GSQ12" s="2858">
        <f>SUM(GSM12:GSP12)</f>
        <v>0</v>
      </c>
      <c r="GSR12" s="2853">
        <f>'GC Table 8 - Primary'!GSK20</f>
        <v>0</v>
      </c>
      <c r="GSS12" s="2854">
        <f>'GC Table 6 - Secondary'!GSK22</f>
        <v>0</v>
      </c>
      <c r="GST12" s="2854">
        <f>'GC Table 5 - Worker Training'!GSK20</f>
        <v>0</v>
      </c>
      <c r="GSU12" s="2854">
        <f>'GC Table 4 - Tertiary'!GSJ17</f>
        <v>0</v>
      </c>
      <c r="GSV12" s="2859">
        <f>SUM(GSR12:GSU12)</f>
        <v>0</v>
      </c>
      <c r="GSW12" s="2852">
        <v>2014</v>
      </c>
      <c r="GSX12" s="2853">
        <f>'GC Table 8 - Primary'!GTA8</f>
        <v>0</v>
      </c>
      <c r="GSY12" s="2854">
        <f>'GC Table 6 - Secondary'!GTA8</f>
        <v>0</v>
      </c>
      <c r="GSZ12" s="2854">
        <f>'GC Table 5 - Worker Training'!GTA8</f>
        <v>0</v>
      </c>
      <c r="GTA12" s="2854">
        <f>'GC Table 4 - Tertiary'!GSZ8</f>
        <v>0</v>
      </c>
      <c r="GTB12" s="2855">
        <f>SUM(GSX12:GTA12)</f>
        <v>0</v>
      </c>
      <c r="GTC12" s="2856">
        <f>'GC Table 8 - Primary'!GTA12</f>
        <v>0</v>
      </c>
      <c r="GTD12" s="2854">
        <f>'GC Table 6 - Secondary'!GTA14</f>
        <v>0</v>
      </c>
      <c r="GTE12" s="2857">
        <f>'GC Table 5 - Worker Training'!GTA12</f>
        <v>0</v>
      </c>
      <c r="GTF12" s="2854">
        <f>'GC Table 4 - Tertiary'!GSZ9</f>
        <v>0</v>
      </c>
      <c r="GTG12" s="2858">
        <f>SUM(GTC12:GTF12)</f>
        <v>0</v>
      </c>
      <c r="GTH12" s="2853">
        <f>'GC Table 8 - Primary'!GTA20</f>
        <v>0</v>
      </c>
      <c r="GTI12" s="2854">
        <f>'GC Table 6 - Secondary'!GTA22</f>
        <v>0</v>
      </c>
      <c r="GTJ12" s="2854">
        <f>'GC Table 5 - Worker Training'!GTA20</f>
        <v>0</v>
      </c>
      <c r="GTK12" s="2854">
        <f>'GC Table 4 - Tertiary'!GSZ17</f>
        <v>0</v>
      </c>
      <c r="GTL12" s="2859">
        <f>SUM(GTH12:GTK12)</f>
        <v>0</v>
      </c>
      <c r="GTM12" s="2852">
        <v>2014</v>
      </c>
      <c r="GTN12" s="2853">
        <f>'GC Table 8 - Primary'!GTQ8</f>
        <v>0</v>
      </c>
      <c r="GTO12" s="2854">
        <f>'GC Table 6 - Secondary'!GTQ8</f>
        <v>0</v>
      </c>
      <c r="GTP12" s="2854">
        <f>'GC Table 5 - Worker Training'!GTQ8</f>
        <v>0</v>
      </c>
      <c r="GTQ12" s="2854">
        <f>'GC Table 4 - Tertiary'!GTP8</f>
        <v>0</v>
      </c>
      <c r="GTR12" s="2855">
        <f>SUM(GTN12:GTQ12)</f>
        <v>0</v>
      </c>
      <c r="GTS12" s="2856">
        <f>'GC Table 8 - Primary'!GTQ12</f>
        <v>0</v>
      </c>
      <c r="GTT12" s="2854">
        <f>'GC Table 6 - Secondary'!GTQ14</f>
        <v>0</v>
      </c>
      <c r="GTU12" s="2857">
        <f>'GC Table 5 - Worker Training'!GTQ12</f>
        <v>0</v>
      </c>
      <c r="GTV12" s="2854">
        <f>'GC Table 4 - Tertiary'!GTP9</f>
        <v>0</v>
      </c>
      <c r="GTW12" s="2858">
        <f>SUM(GTS12:GTV12)</f>
        <v>0</v>
      </c>
      <c r="GTX12" s="2853">
        <f>'GC Table 8 - Primary'!GTQ20</f>
        <v>0</v>
      </c>
      <c r="GTY12" s="2854">
        <f>'GC Table 6 - Secondary'!GTQ22</f>
        <v>0</v>
      </c>
      <c r="GTZ12" s="2854">
        <f>'GC Table 5 - Worker Training'!GTQ20</f>
        <v>0</v>
      </c>
      <c r="GUA12" s="2854">
        <f>'GC Table 4 - Tertiary'!GTP17</f>
        <v>0</v>
      </c>
      <c r="GUB12" s="2859">
        <f>SUM(GTX12:GUA12)</f>
        <v>0</v>
      </c>
      <c r="GUC12" s="2852">
        <v>2014</v>
      </c>
      <c r="GUD12" s="2853">
        <f>'GC Table 8 - Primary'!GUG8</f>
        <v>0</v>
      </c>
      <c r="GUE12" s="2854">
        <f>'GC Table 6 - Secondary'!GUG8</f>
        <v>0</v>
      </c>
      <c r="GUF12" s="2854">
        <f>'GC Table 5 - Worker Training'!GUG8</f>
        <v>0</v>
      </c>
      <c r="GUG12" s="2854">
        <f>'GC Table 4 - Tertiary'!GUF8</f>
        <v>0</v>
      </c>
      <c r="GUH12" s="2855">
        <f>SUM(GUD12:GUG12)</f>
        <v>0</v>
      </c>
      <c r="GUI12" s="2856">
        <f>'GC Table 8 - Primary'!GUG12</f>
        <v>0</v>
      </c>
      <c r="GUJ12" s="2854">
        <f>'GC Table 6 - Secondary'!GUG14</f>
        <v>0</v>
      </c>
      <c r="GUK12" s="2857">
        <f>'GC Table 5 - Worker Training'!GUG12</f>
        <v>0</v>
      </c>
      <c r="GUL12" s="2854">
        <f>'GC Table 4 - Tertiary'!GUF9</f>
        <v>0</v>
      </c>
      <c r="GUM12" s="2858">
        <f>SUM(GUI12:GUL12)</f>
        <v>0</v>
      </c>
      <c r="GUN12" s="2853">
        <f>'GC Table 8 - Primary'!GUG20</f>
        <v>0</v>
      </c>
      <c r="GUO12" s="2854">
        <f>'GC Table 6 - Secondary'!GUG22</f>
        <v>0</v>
      </c>
      <c r="GUP12" s="2854">
        <f>'GC Table 5 - Worker Training'!GUG20</f>
        <v>0</v>
      </c>
      <c r="GUQ12" s="2854">
        <f>'GC Table 4 - Tertiary'!GUF17</f>
        <v>0</v>
      </c>
      <c r="GUR12" s="2859">
        <f>SUM(GUN12:GUQ12)</f>
        <v>0</v>
      </c>
      <c r="GUS12" s="2852">
        <v>2014</v>
      </c>
      <c r="GUT12" s="2853">
        <f>'GC Table 8 - Primary'!GUW8</f>
        <v>0</v>
      </c>
      <c r="GUU12" s="2854">
        <f>'GC Table 6 - Secondary'!GUW8</f>
        <v>0</v>
      </c>
      <c r="GUV12" s="2854">
        <f>'GC Table 5 - Worker Training'!GUW8</f>
        <v>0</v>
      </c>
      <c r="GUW12" s="2854">
        <f>'GC Table 4 - Tertiary'!GUV8</f>
        <v>0</v>
      </c>
      <c r="GUX12" s="2855">
        <f>SUM(GUT12:GUW12)</f>
        <v>0</v>
      </c>
      <c r="GUY12" s="2856">
        <f>'GC Table 8 - Primary'!GUW12</f>
        <v>0</v>
      </c>
      <c r="GUZ12" s="2854">
        <f>'GC Table 6 - Secondary'!GUW14</f>
        <v>0</v>
      </c>
      <c r="GVA12" s="2857">
        <f>'GC Table 5 - Worker Training'!GUW12</f>
        <v>0</v>
      </c>
      <c r="GVB12" s="2854">
        <f>'GC Table 4 - Tertiary'!GUV9</f>
        <v>0</v>
      </c>
      <c r="GVC12" s="2858">
        <f>SUM(GUY12:GVB12)</f>
        <v>0</v>
      </c>
      <c r="GVD12" s="2853">
        <f>'GC Table 8 - Primary'!GUW20</f>
        <v>0</v>
      </c>
      <c r="GVE12" s="2854">
        <f>'GC Table 6 - Secondary'!GUW22</f>
        <v>0</v>
      </c>
      <c r="GVF12" s="2854">
        <f>'GC Table 5 - Worker Training'!GUW20</f>
        <v>0</v>
      </c>
      <c r="GVG12" s="2854">
        <f>'GC Table 4 - Tertiary'!GUV17</f>
        <v>0</v>
      </c>
      <c r="GVH12" s="2859">
        <f>SUM(GVD12:GVG12)</f>
        <v>0</v>
      </c>
      <c r="GVI12" s="2852">
        <v>2014</v>
      </c>
      <c r="GVJ12" s="2853">
        <f>'GC Table 8 - Primary'!GVM8</f>
        <v>0</v>
      </c>
      <c r="GVK12" s="2854">
        <f>'GC Table 6 - Secondary'!GVM8</f>
        <v>0</v>
      </c>
      <c r="GVL12" s="2854">
        <f>'GC Table 5 - Worker Training'!GVM8</f>
        <v>0</v>
      </c>
      <c r="GVM12" s="2854">
        <f>'GC Table 4 - Tertiary'!GVL8</f>
        <v>0</v>
      </c>
      <c r="GVN12" s="2855">
        <f>SUM(GVJ12:GVM12)</f>
        <v>0</v>
      </c>
      <c r="GVO12" s="2856">
        <f>'GC Table 8 - Primary'!GVM12</f>
        <v>0</v>
      </c>
      <c r="GVP12" s="2854">
        <f>'GC Table 6 - Secondary'!GVM14</f>
        <v>0</v>
      </c>
      <c r="GVQ12" s="2857">
        <f>'GC Table 5 - Worker Training'!GVM12</f>
        <v>0</v>
      </c>
      <c r="GVR12" s="2854">
        <f>'GC Table 4 - Tertiary'!GVL9</f>
        <v>0</v>
      </c>
      <c r="GVS12" s="2858">
        <f>SUM(GVO12:GVR12)</f>
        <v>0</v>
      </c>
      <c r="GVT12" s="2853">
        <f>'GC Table 8 - Primary'!GVM20</f>
        <v>0</v>
      </c>
      <c r="GVU12" s="2854">
        <f>'GC Table 6 - Secondary'!GVM22</f>
        <v>0</v>
      </c>
      <c r="GVV12" s="2854">
        <f>'GC Table 5 - Worker Training'!GVM20</f>
        <v>0</v>
      </c>
      <c r="GVW12" s="2854">
        <f>'GC Table 4 - Tertiary'!GVL17</f>
        <v>0</v>
      </c>
      <c r="GVX12" s="2859">
        <f>SUM(GVT12:GVW12)</f>
        <v>0</v>
      </c>
      <c r="GVY12" s="2852">
        <v>2014</v>
      </c>
      <c r="GVZ12" s="2853">
        <f>'GC Table 8 - Primary'!GWC8</f>
        <v>0</v>
      </c>
      <c r="GWA12" s="2854">
        <f>'GC Table 6 - Secondary'!GWC8</f>
        <v>0</v>
      </c>
      <c r="GWB12" s="2854">
        <f>'GC Table 5 - Worker Training'!GWC8</f>
        <v>0</v>
      </c>
      <c r="GWC12" s="2854">
        <f>'GC Table 4 - Tertiary'!GWB8</f>
        <v>0</v>
      </c>
      <c r="GWD12" s="2855">
        <f>SUM(GVZ12:GWC12)</f>
        <v>0</v>
      </c>
      <c r="GWE12" s="2856">
        <f>'GC Table 8 - Primary'!GWC12</f>
        <v>0</v>
      </c>
      <c r="GWF12" s="2854">
        <f>'GC Table 6 - Secondary'!GWC14</f>
        <v>0</v>
      </c>
      <c r="GWG12" s="2857">
        <f>'GC Table 5 - Worker Training'!GWC12</f>
        <v>0</v>
      </c>
      <c r="GWH12" s="2854">
        <f>'GC Table 4 - Tertiary'!GWB9</f>
        <v>0</v>
      </c>
      <c r="GWI12" s="2858">
        <f>SUM(GWE12:GWH12)</f>
        <v>0</v>
      </c>
      <c r="GWJ12" s="2853">
        <f>'GC Table 8 - Primary'!GWC20</f>
        <v>0</v>
      </c>
      <c r="GWK12" s="2854">
        <f>'GC Table 6 - Secondary'!GWC22</f>
        <v>0</v>
      </c>
      <c r="GWL12" s="2854">
        <f>'GC Table 5 - Worker Training'!GWC20</f>
        <v>0</v>
      </c>
      <c r="GWM12" s="2854">
        <f>'GC Table 4 - Tertiary'!GWB17</f>
        <v>0</v>
      </c>
      <c r="GWN12" s="2859">
        <f>SUM(GWJ12:GWM12)</f>
        <v>0</v>
      </c>
      <c r="GWO12" s="2852">
        <v>2014</v>
      </c>
      <c r="GWP12" s="2853">
        <f>'GC Table 8 - Primary'!GWS8</f>
        <v>0</v>
      </c>
      <c r="GWQ12" s="2854">
        <f>'GC Table 6 - Secondary'!GWS8</f>
        <v>0</v>
      </c>
      <c r="GWR12" s="2854">
        <f>'GC Table 5 - Worker Training'!GWS8</f>
        <v>0</v>
      </c>
      <c r="GWS12" s="2854">
        <f>'GC Table 4 - Tertiary'!GWR8</f>
        <v>0</v>
      </c>
      <c r="GWT12" s="2855">
        <f>SUM(GWP12:GWS12)</f>
        <v>0</v>
      </c>
      <c r="GWU12" s="2856">
        <f>'GC Table 8 - Primary'!GWS12</f>
        <v>0</v>
      </c>
      <c r="GWV12" s="2854">
        <f>'GC Table 6 - Secondary'!GWS14</f>
        <v>0</v>
      </c>
      <c r="GWW12" s="2857">
        <f>'GC Table 5 - Worker Training'!GWS12</f>
        <v>0</v>
      </c>
      <c r="GWX12" s="2854">
        <f>'GC Table 4 - Tertiary'!GWR9</f>
        <v>0</v>
      </c>
      <c r="GWY12" s="2858">
        <f>SUM(GWU12:GWX12)</f>
        <v>0</v>
      </c>
      <c r="GWZ12" s="2853">
        <f>'GC Table 8 - Primary'!GWS20</f>
        <v>0</v>
      </c>
      <c r="GXA12" s="2854">
        <f>'GC Table 6 - Secondary'!GWS22</f>
        <v>0</v>
      </c>
      <c r="GXB12" s="2854">
        <f>'GC Table 5 - Worker Training'!GWS20</f>
        <v>0</v>
      </c>
      <c r="GXC12" s="2854">
        <f>'GC Table 4 - Tertiary'!GWR17</f>
        <v>0</v>
      </c>
      <c r="GXD12" s="2859">
        <f>SUM(GWZ12:GXC12)</f>
        <v>0</v>
      </c>
      <c r="GXE12" s="2852">
        <v>2014</v>
      </c>
      <c r="GXF12" s="2853">
        <f>'GC Table 8 - Primary'!GXI8</f>
        <v>0</v>
      </c>
      <c r="GXG12" s="2854">
        <f>'GC Table 6 - Secondary'!GXI8</f>
        <v>0</v>
      </c>
      <c r="GXH12" s="2854">
        <f>'GC Table 5 - Worker Training'!GXI8</f>
        <v>0</v>
      </c>
      <c r="GXI12" s="2854">
        <f>'GC Table 4 - Tertiary'!GXH8</f>
        <v>0</v>
      </c>
      <c r="GXJ12" s="2855">
        <f>SUM(GXF12:GXI12)</f>
        <v>0</v>
      </c>
      <c r="GXK12" s="2856">
        <f>'GC Table 8 - Primary'!GXI12</f>
        <v>0</v>
      </c>
      <c r="GXL12" s="2854">
        <f>'GC Table 6 - Secondary'!GXI14</f>
        <v>0</v>
      </c>
      <c r="GXM12" s="2857">
        <f>'GC Table 5 - Worker Training'!GXI12</f>
        <v>0</v>
      </c>
      <c r="GXN12" s="2854">
        <f>'GC Table 4 - Tertiary'!GXH9</f>
        <v>0</v>
      </c>
      <c r="GXO12" s="2858">
        <f>SUM(GXK12:GXN12)</f>
        <v>0</v>
      </c>
      <c r="GXP12" s="2853">
        <f>'GC Table 8 - Primary'!GXI20</f>
        <v>0</v>
      </c>
      <c r="GXQ12" s="2854">
        <f>'GC Table 6 - Secondary'!GXI22</f>
        <v>0</v>
      </c>
      <c r="GXR12" s="2854">
        <f>'GC Table 5 - Worker Training'!GXI20</f>
        <v>0</v>
      </c>
      <c r="GXS12" s="2854">
        <f>'GC Table 4 - Tertiary'!GXH17</f>
        <v>0</v>
      </c>
      <c r="GXT12" s="2859">
        <f>SUM(GXP12:GXS12)</f>
        <v>0</v>
      </c>
      <c r="GXU12" s="2852">
        <v>2014</v>
      </c>
      <c r="GXV12" s="2853">
        <f>'GC Table 8 - Primary'!GXY8</f>
        <v>0</v>
      </c>
      <c r="GXW12" s="2854">
        <f>'GC Table 6 - Secondary'!GXY8</f>
        <v>0</v>
      </c>
      <c r="GXX12" s="2854">
        <f>'GC Table 5 - Worker Training'!GXY8</f>
        <v>0</v>
      </c>
      <c r="GXY12" s="2854">
        <f>'GC Table 4 - Tertiary'!GXX8</f>
        <v>0</v>
      </c>
      <c r="GXZ12" s="2855">
        <f>SUM(GXV12:GXY12)</f>
        <v>0</v>
      </c>
      <c r="GYA12" s="2856">
        <f>'GC Table 8 - Primary'!GXY12</f>
        <v>0</v>
      </c>
      <c r="GYB12" s="2854">
        <f>'GC Table 6 - Secondary'!GXY14</f>
        <v>0</v>
      </c>
      <c r="GYC12" s="2857">
        <f>'GC Table 5 - Worker Training'!GXY12</f>
        <v>0</v>
      </c>
      <c r="GYD12" s="2854">
        <f>'GC Table 4 - Tertiary'!GXX9</f>
        <v>0</v>
      </c>
      <c r="GYE12" s="2858">
        <f>SUM(GYA12:GYD12)</f>
        <v>0</v>
      </c>
      <c r="GYF12" s="2853">
        <f>'GC Table 8 - Primary'!GXY20</f>
        <v>0</v>
      </c>
      <c r="GYG12" s="2854">
        <f>'GC Table 6 - Secondary'!GXY22</f>
        <v>0</v>
      </c>
      <c r="GYH12" s="2854">
        <f>'GC Table 5 - Worker Training'!GXY20</f>
        <v>0</v>
      </c>
      <c r="GYI12" s="2854">
        <f>'GC Table 4 - Tertiary'!GXX17</f>
        <v>0</v>
      </c>
      <c r="GYJ12" s="2859">
        <f>SUM(GYF12:GYI12)</f>
        <v>0</v>
      </c>
      <c r="GYK12" s="2852">
        <v>2014</v>
      </c>
      <c r="GYL12" s="2853">
        <f>'GC Table 8 - Primary'!GYO8</f>
        <v>0</v>
      </c>
      <c r="GYM12" s="2854">
        <f>'GC Table 6 - Secondary'!GYO8</f>
        <v>0</v>
      </c>
      <c r="GYN12" s="2854">
        <f>'GC Table 5 - Worker Training'!GYO8</f>
        <v>0</v>
      </c>
      <c r="GYO12" s="2854">
        <f>'GC Table 4 - Tertiary'!GYN8</f>
        <v>0</v>
      </c>
      <c r="GYP12" s="2855">
        <f>SUM(GYL12:GYO12)</f>
        <v>0</v>
      </c>
      <c r="GYQ12" s="2856">
        <f>'GC Table 8 - Primary'!GYO12</f>
        <v>0</v>
      </c>
      <c r="GYR12" s="2854">
        <f>'GC Table 6 - Secondary'!GYO14</f>
        <v>0</v>
      </c>
      <c r="GYS12" s="2857">
        <f>'GC Table 5 - Worker Training'!GYO12</f>
        <v>0</v>
      </c>
      <c r="GYT12" s="2854">
        <f>'GC Table 4 - Tertiary'!GYN9</f>
        <v>0</v>
      </c>
      <c r="GYU12" s="2858">
        <f>SUM(GYQ12:GYT12)</f>
        <v>0</v>
      </c>
      <c r="GYV12" s="2853">
        <f>'GC Table 8 - Primary'!GYO20</f>
        <v>0</v>
      </c>
      <c r="GYW12" s="2854">
        <f>'GC Table 6 - Secondary'!GYO22</f>
        <v>0</v>
      </c>
      <c r="GYX12" s="2854">
        <f>'GC Table 5 - Worker Training'!GYO20</f>
        <v>0</v>
      </c>
      <c r="GYY12" s="2854">
        <f>'GC Table 4 - Tertiary'!GYN17</f>
        <v>0</v>
      </c>
      <c r="GYZ12" s="2859">
        <f>SUM(GYV12:GYY12)</f>
        <v>0</v>
      </c>
      <c r="GZA12" s="2852">
        <v>2014</v>
      </c>
      <c r="GZB12" s="2853">
        <f>'GC Table 8 - Primary'!GZE8</f>
        <v>0</v>
      </c>
      <c r="GZC12" s="2854">
        <f>'GC Table 6 - Secondary'!GZE8</f>
        <v>0</v>
      </c>
      <c r="GZD12" s="2854">
        <f>'GC Table 5 - Worker Training'!GZE8</f>
        <v>0</v>
      </c>
      <c r="GZE12" s="2854">
        <f>'GC Table 4 - Tertiary'!GZD8</f>
        <v>0</v>
      </c>
      <c r="GZF12" s="2855">
        <f>SUM(GZB12:GZE12)</f>
        <v>0</v>
      </c>
      <c r="GZG12" s="2856">
        <f>'GC Table 8 - Primary'!GZE12</f>
        <v>0</v>
      </c>
      <c r="GZH12" s="2854">
        <f>'GC Table 6 - Secondary'!GZE14</f>
        <v>0</v>
      </c>
      <c r="GZI12" s="2857">
        <f>'GC Table 5 - Worker Training'!GZE12</f>
        <v>0</v>
      </c>
      <c r="GZJ12" s="2854">
        <f>'GC Table 4 - Tertiary'!GZD9</f>
        <v>0</v>
      </c>
      <c r="GZK12" s="2858">
        <f>SUM(GZG12:GZJ12)</f>
        <v>0</v>
      </c>
      <c r="GZL12" s="2853">
        <f>'GC Table 8 - Primary'!GZE20</f>
        <v>0</v>
      </c>
      <c r="GZM12" s="2854">
        <f>'GC Table 6 - Secondary'!GZE22</f>
        <v>0</v>
      </c>
      <c r="GZN12" s="2854">
        <f>'GC Table 5 - Worker Training'!GZE20</f>
        <v>0</v>
      </c>
      <c r="GZO12" s="2854">
        <f>'GC Table 4 - Tertiary'!GZD17</f>
        <v>0</v>
      </c>
      <c r="GZP12" s="2859">
        <f>SUM(GZL12:GZO12)</f>
        <v>0</v>
      </c>
      <c r="GZQ12" s="2852">
        <v>2014</v>
      </c>
      <c r="GZR12" s="2853">
        <f>'GC Table 8 - Primary'!GZU8</f>
        <v>0</v>
      </c>
      <c r="GZS12" s="2854">
        <f>'GC Table 6 - Secondary'!GZU8</f>
        <v>0</v>
      </c>
      <c r="GZT12" s="2854">
        <f>'GC Table 5 - Worker Training'!GZU8</f>
        <v>0</v>
      </c>
      <c r="GZU12" s="2854">
        <f>'GC Table 4 - Tertiary'!GZT8</f>
        <v>0</v>
      </c>
      <c r="GZV12" s="2855">
        <f>SUM(GZR12:GZU12)</f>
        <v>0</v>
      </c>
      <c r="GZW12" s="2856">
        <f>'GC Table 8 - Primary'!GZU12</f>
        <v>0</v>
      </c>
      <c r="GZX12" s="2854">
        <f>'GC Table 6 - Secondary'!GZU14</f>
        <v>0</v>
      </c>
      <c r="GZY12" s="2857">
        <f>'GC Table 5 - Worker Training'!GZU12</f>
        <v>0</v>
      </c>
      <c r="GZZ12" s="2854">
        <f>'GC Table 4 - Tertiary'!GZT9</f>
        <v>0</v>
      </c>
      <c r="HAA12" s="2858">
        <f>SUM(GZW12:GZZ12)</f>
        <v>0</v>
      </c>
      <c r="HAB12" s="2853">
        <f>'GC Table 8 - Primary'!GZU20</f>
        <v>0</v>
      </c>
      <c r="HAC12" s="2854">
        <f>'GC Table 6 - Secondary'!GZU22</f>
        <v>0</v>
      </c>
      <c r="HAD12" s="2854">
        <f>'GC Table 5 - Worker Training'!GZU20</f>
        <v>0</v>
      </c>
      <c r="HAE12" s="2854">
        <f>'GC Table 4 - Tertiary'!GZT17</f>
        <v>0</v>
      </c>
      <c r="HAF12" s="2859">
        <f>SUM(HAB12:HAE12)</f>
        <v>0</v>
      </c>
      <c r="HAG12" s="2852">
        <v>2014</v>
      </c>
      <c r="HAH12" s="2853">
        <f>'GC Table 8 - Primary'!HAK8</f>
        <v>0</v>
      </c>
      <c r="HAI12" s="2854">
        <f>'GC Table 6 - Secondary'!HAK8</f>
        <v>0</v>
      </c>
      <c r="HAJ12" s="2854">
        <f>'GC Table 5 - Worker Training'!HAK8</f>
        <v>0</v>
      </c>
      <c r="HAK12" s="2854">
        <f>'GC Table 4 - Tertiary'!HAJ8</f>
        <v>0</v>
      </c>
      <c r="HAL12" s="2855">
        <f>SUM(HAH12:HAK12)</f>
        <v>0</v>
      </c>
      <c r="HAM12" s="2856">
        <f>'GC Table 8 - Primary'!HAK12</f>
        <v>0</v>
      </c>
      <c r="HAN12" s="2854">
        <f>'GC Table 6 - Secondary'!HAK14</f>
        <v>0</v>
      </c>
      <c r="HAO12" s="2857">
        <f>'GC Table 5 - Worker Training'!HAK12</f>
        <v>0</v>
      </c>
      <c r="HAP12" s="2854">
        <f>'GC Table 4 - Tertiary'!HAJ9</f>
        <v>0</v>
      </c>
      <c r="HAQ12" s="2858">
        <f>SUM(HAM12:HAP12)</f>
        <v>0</v>
      </c>
      <c r="HAR12" s="2853">
        <f>'GC Table 8 - Primary'!HAK20</f>
        <v>0</v>
      </c>
      <c r="HAS12" s="2854">
        <f>'GC Table 6 - Secondary'!HAK22</f>
        <v>0</v>
      </c>
      <c r="HAT12" s="2854">
        <f>'GC Table 5 - Worker Training'!HAK20</f>
        <v>0</v>
      </c>
      <c r="HAU12" s="2854">
        <f>'GC Table 4 - Tertiary'!HAJ17</f>
        <v>0</v>
      </c>
      <c r="HAV12" s="2859">
        <f>SUM(HAR12:HAU12)</f>
        <v>0</v>
      </c>
      <c r="HAW12" s="2852">
        <v>2014</v>
      </c>
      <c r="HAX12" s="2853">
        <f>'GC Table 8 - Primary'!HBA8</f>
        <v>0</v>
      </c>
      <c r="HAY12" s="2854">
        <f>'GC Table 6 - Secondary'!HBA8</f>
        <v>0</v>
      </c>
      <c r="HAZ12" s="2854">
        <f>'GC Table 5 - Worker Training'!HBA8</f>
        <v>0</v>
      </c>
      <c r="HBA12" s="2854">
        <f>'GC Table 4 - Tertiary'!HAZ8</f>
        <v>0</v>
      </c>
      <c r="HBB12" s="2855">
        <f>SUM(HAX12:HBA12)</f>
        <v>0</v>
      </c>
      <c r="HBC12" s="2856">
        <f>'GC Table 8 - Primary'!HBA12</f>
        <v>0</v>
      </c>
      <c r="HBD12" s="2854">
        <f>'GC Table 6 - Secondary'!HBA14</f>
        <v>0</v>
      </c>
      <c r="HBE12" s="2857">
        <f>'GC Table 5 - Worker Training'!HBA12</f>
        <v>0</v>
      </c>
      <c r="HBF12" s="2854">
        <f>'GC Table 4 - Tertiary'!HAZ9</f>
        <v>0</v>
      </c>
      <c r="HBG12" s="2858">
        <f>SUM(HBC12:HBF12)</f>
        <v>0</v>
      </c>
      <c r="HBH12" s="2853">
        <f>'GC Table 8 - Primary'!HBA20</f>
        <v>0</v>
      </c>
      <c r="HBI12" s="2854">
        <f>'GC Table 6 - Secondary'!HBA22</f>
        <v>0</v>
      </c>
      <c r="HBJ12" s="2854">
        <f>'GC Table 5 - Worker Training'!HBA20</f>
        <v>0</v>
      </c>
      <c r="HBK12" s="2854">
        <f>'GC Table 4 - Tertiary'!HAZ17</f>
        <v>0</v>
      </c>
      <c r="HBL12" s="2859">
        <f>SUM(HBH12:HBK12)</f>
        <v>0</v>
      </c>
      <c r="HBM12" s="2852">
        <v>2014</v>
      </c>
      <c r="HBN12" s="2853">
        <f>'GC Table 8 - Primary'!HBQ8</f>
        <v>0</v>
      </c>
      <c r="HBO12" s="2854">
        <f>'GC Table 6 - Secondary'!HBQ8</f>
        <v>0</v>
      </c>
      <c r="HBP12" s="2854">
        <f>'GC Table 5 - Worker Training'!HBQ8</f>
        <v>0</v>
      </c>
      <c r="HBQ12" s="2854">
        <f>'GC Table 4 - Tertiary'!HBP8</f>
        <v>0</v>
      </c>
      <c r="HBR12" s="2855">
        <f>SUM(HBN12:HBQ12)</f>
        <v>0</v>
      </c>
      <c r="HBS12" s="2856">
        <f>'GC Table 8 - Primary'!HBQ12</f>
        <v>0</v>
      </c>
      <c r="HBT12" s="2854">
        <f>'GC Table 6 - Secondary'!HBQ14</f>
        <v>0</v>
      </c>
      <c r="HBU12" s="2857">
        <f>'GC Table 5 - Worker Training'!HBQ12</f>
        <v>0</v>
      </c>
      <c r="HBV12" s="2854">
        <f>'GC Table 4 - Tertiary'!HBP9</f>
        <v>0</v>
      </c>
      <c r="HBW12" s="2858">
        <f>SUM(HBS12:HBV12)</f>
        <v>0</v>
      </c>
      <c r="HBX12" s="2853">
        <f>'GC Table 8 - Primary'!HBQ20</f>
        <v>0</v>
      </c>
      <c r="HBY12" s="2854">
        <f>'GC Table 6 - Secondary'!HBQ22</f>
        <v>0</v>
      </c>
      <c r="HBZ12" s="2854">
        <f>'GC Table 5 - Worker Training'!HBQ20</f>
        <v>0</v>
      </c>
      <c r="HCA12" s="2854">
        <f>'GC Table 4 - Tertiary'!HBP17</f>
        <v>0</v>
      </c>
      <c r="HCB12" s="2859">
        <f>SUM(HBX12:HCA12)</f>
        <v>0</v>
      </c>
      <c r="HCC12" s="2852">
        <v>2014</v>
      </c>
      <c r="HCD12" s="2853">
        <f>'GC Table 8 - Primary'!HCG8</f>
        <v>0</v>
      </c>
      <c r="HCE12" s="2854">
        <f>'GC Table 6 - Secondary'!HCG8</f>
        <v>0</v>
      </c>
      <c r="HCF12" s="2854">
        <f>'GC Table 5 - Worker Training'!HCG8</f>
        <v>0</v>
      </c>
      <c r="HCG12" s="2854">
        <f>'GC Table 4 - Tertiary'!HCF8</f>
        <v>0</v>
      </c>
      <c r="HCH12" s="2855">
        <f>SUM(HCD12:HCG12)</f>
        <v>0</v>
      </c>
      <c r="HCI12" s="2856">
        <f>'GC Table 8 - Primary'!HCG12</f>
        <v>0</v>
      </c>
      <c r="HCJ12" s="2854">
        <f>'GC Table 6 - Secondary'!HCG14</f>
        <v>0</v>
      </c>
      <c r="HCK12" s="2857">
        <f>'GC Table 5 - Worker Training'!HCG12</f>
        <v>0</v>
      </c>
      <c r="HCL12" s="2854">
        <f>'GC Table 4 - Tertiary'!HCF9</f>
        <v>0</v>
      </c>
      <c r="HCM12" s="2858">
        <f>SUM(HCI12:HCL12)</f>
        <v>0</v>
      </c>
      <c r="HCN12" s="2853">
        <f>'GC Table 8 - Primary'!HCG20</f>
        <v>0</v>
      </c>
      <c r="HCO12" s="2854">
        <f>'GC Table 6 - Secondary'!HCG22</f>
        <v>0</v>
      </c>
      <c r="HCP12" s="2854">
        <f>'GC Table 5 - Worker Training'!HCG20</f>
        <v>0</v>
      </c>
      <c r="HCQ12" s="2854">
        <f>'GC Table 4 - Tertiary'!HCF17</f>
        <v>0</v>
      </c>
      <c r="HCR12" s="2859">
        <f>SUM(HCN12:HCQ12)</f>
        <v>0</v>
      </c>
      <c r="HCS12" s="2852">
        <v>2014</v>
      </c>
      <c r="HCT12" s="2853">
        <f>'GC Table 8 - Primary'!HCW8</f>
        <v>0</v>
      </c>
      <c r="HCU12" s="2854">
        <f>'GC Table 6 - Secondary'!HCW8</f>
        <v>0</v>
      </c>
      <c r="HCV12" s="2854">
        <f>'GC Table 5 - Worker Training'!HCW8</f>
        <v>0</v>
      </c>
      <c r="HCW12" s="2854">
        <f>'GC Table 4 - Tertiary'!HCV8</f>
        <v>0</v>
      </c>
      <c r="HCX12" s="2855">
        <f>SUM(HCT12:HCW12)</f>
        <v>0</v>
      </c>
      <c r="HCY12" s="2856">
        <f>'GC Table 8 - Primary'!HCW12</f>
        <v>0</v>
      </c>
      <c r="HCZ12" s="2854">
        <f>'GC Table 6 - Secondary'!HCW14</f>
        <v>0</v>
      </c>
      <c r="HDA12" s="2857">
        <f>'GC Table 5 - Worker Training'!HCW12</f>
        <v>0</v>
      </c>
      <c r="HDB12" s="2854">
        <f>'GC Table 4 - Tertiary'!HCV9</f>
        <v>0</v>
      </c>
      <c r="HDC12" s="2858">
        <f>SUM(HCY12:HDB12)</f>
        <v>0</v>
      </c>
      <c r="HDD12" s="2853">
        <f>'GC Table 8 - Primary'!HCW20</f>
        <v>0</v>
      </c>
      <c r="HDE12" s="2854">
        <f>'GC Table 6 - Secondary'!HCW22</f>
        <v>0</v>
      </c>
      <c r="HDF12" s="2854">
        <f>'GC Table 5 - Worker Training'!HCW20</f>
        <v>0</v>
      </c>
      <c r="HDG12" s="2854">
        <f>'GC Table 4 - Tertiary'!HCV17</f>
        <v>0</v>
      </c>
      <c r="HDH12" s="2859">
        <f>SUM(HDD12:HDG12)</f>
        <v>0</v>
      </c>
      <c r="HDI12" s="2852">
        <v>2014</v>
      </c>
      <c r="HDJ12" s="2853">
        <f>'GC Table 8 - Primary'!HDM8</f>
        <v>0</v>
      </c>
      <c r="HDK12" s="2854">
        <f>'GC Table 6 - Secondary'!HDM8</f>
        <v>0</v>
      </c>
      <c r="HDL12" s="2854">
        <f>'GC Table 5 - Worker Training'!HDM8</f>
        <v>0</v>
      </c>
      <c r="HDM12" s="2854">
        <f>'GC Table 4 - Tertiary'!HDL8</f>
        <v>0</v>
      </c>
      <c r="HDN12" s="2855">
        <f>SUM(HDJ12:HDM12)</f>
        <v>0</v>
      </c>
      <c r="HDO12" s="2856">
        <f>'GC Table 8 - Primary'!HDM12</f>
        <v>0</v>
      </c>
      <c r="HDP12" s="2854">
        <f>'GC Table 6 - Secondary'!HDM14</f>
        <v>0</v>
      </c>
      <c r="HDQ12" s="2857">
        <f>'GC Table 5 - Worker Training'!HDM12</f>
        <v>0</v>
      </c>
      <c r="HDR12" s="2854">
        <f>'GC Table 4 - Tertiary'!HDL9</f>
        <v>0</v>
      </c>
      <c r="HDS12" s="2858">
        <f>SUM(HDO12:HDR12)</f>
        <v>0</v>
      </c>
      <c r="HDT12" s="2853">
        <f>'GC Table 8 - Primary'!HDM20</f>
        <v>0</v>
      </c>
      <c r="HDU12" s="2854">
        <f>'GC Table 6 - Secondary'!HDM22</f>
        <v>0</v>
      </c>
      <c r="HDV12" s="2854">
        <f>'GC Table 5 - Worker Training'!HDM20</f>
        <v>0</v>
      </c>
      <c r="HDW12" s="2854">
        <f>'GC Table 4 - Tertiary'!HDL17</f>
        <v>0</v>
      </c>
      <c r="HDX12" s="2859">
        <f>SUM(HDT12:HDW12)</f>
        <v>0</v>
      </c>
      <c r="HDY12" s="2852">
        <v>2014</v>
      </c>
      <c r="HDZ12" s="2853">
        <f>'GC Table 8 - Primary'!HEC8</f>
        <v>0</v>
      </c>
      <c r="HEA12" s="2854">
        <f>'GC Table 6 - Secondary'!HEC8</f>
        <v>0</v>
      </c>
      <c r="HEB12" s="2854">
        <f>'GC Table 5 - Worker Training'!HEC8</f>
        <v>0</v>
      </c>
      <c r="HEC12" s="2854">
        <f>'GC Table 4 - Tertiary'!HEB8</f>
        <v>0</v>
      </c>
      <c r="HED12" s="2855">
        <f>SUM(HDZ12:HEC12)</f>
        <v>0</v>
      </c>
      <c r="HEE12" s="2856">
        <f>'GC Table 8 - Primary'!HEC12</f>
        <v>0</v>
      </c>
      <c r="HEF12" s="2854">
        <f>'GC Table 6 - Secondary'!HEC14</f>
        <v>0</v>
      </c>
      <c r="HEG12" s="2857">
        <f>'GC Table 5 - Worker Training'!HEC12</f>
        <v>0</v>
      </c>
      <c r="HEH12" s="2854">
        <f>'GC Table 4 - Tertiary'!HEB9</f>
        <v>0</v>
      </c>
      <c r="HEI12" s="2858">
        <f>SUM(HEE12:HEH12)</f>
        <v>0</v>
      </c>
      <c r="HEJ12" s="2853">
        <f>'GC Table 8 - Primary'!HEC20</f>
        <v>0</v>
      </c>
      <c r="HEK12" s="2854">
        <f>'GC Table 6 - Secondary'!HEC22</f>
        <v>0</v>
      </c>
      <c r="HEL12" s="2854">
        <f>'GC Table 5 - Worker Training'!HEC20</f>
        <v>0</v>
      </c>
      <c r="HEM12" s="2854">
        <f>'GC Table 4 - Tertiary'!HEB17</f>
        <v>0</v>
      </c>
      <c r="HEN12" s="2859">
        <f>SUM(HEJ12:HEM12)</f>
        <v>0</v>
      </c>
      <c r="HEO12" s="2852">
        <v>2014</v>
      </c>
      <c r="HEP12" s="2853">
        <f>'GC Table 8 - Primary'!HES8</f>
        <v>0</v>
      </c>
      <c r="HEQ12" s="2854">
        <f>'GC Table 6 - Secondary'!HES8</f>
        <v>0</v>
      </c>
      <c r="HER12" s="2854">
        <f>'GC Table 5 - Worker Training'!HES8</f>
        <v>0</v>
      </c>
      <c r="HES12" s="2854">
        <f>'GC Table 4 - Tertiary'!HER8</f>
        <v>0</v>
      </c>
      <c r="HET12" s="2855">
        <f>SUM(HEP12:HES12)</f>
        <v>0</v>
      </c>
      <c r="HEU12" s="2856">
        <f>'GC Table 8 - Primary'!HES12</f>
        <v>0</v>
      </c>
      <c r="HEV12" s="2854">
        <f>'GC Table 6 - Secondary'!HES14</f>
        <v>0</v>
      </c>
      <c r="HEW12" s="2857">
        <f>'GC Table 5 - Worker Training'!HES12</f>
        <v>0</v>
      </c>
      <c r="HEX12" s="2854">
        <f>'GC Table 4 - Tertiary'!HER9</f>
        <v>0</v>
      </c>
      <c r="HEY12" s="2858">
        <f>SUM(HEU12:HEX12)</f>
        <v>0</v>
      </c>
      <c r="HEZ12" s="2853">
        <f>'GC Table 8 - Primary'!HES20</f>
        <v>0</v>
      </c>
      <c r="HFA12" s="2854">
        <f>'GC Table 6 - Secondary'!HES22</f>
        <v>0</v>
      </c>
      <c r="HFB12" s="2854">
        <f>'GC Table 5 - Worker Training'!HES20</f>
        <v>0</v>
      </c>
      <c r="HFC12" s="2854">
        <f>'GC Table 4 - Tertiary'!HER17</f>
        <v>0</v>
      </c>
      <c r="HFD12" s="2859">
        <f>SUM(HEZ12:HFC12)</f>
        <v>0</v>
      </c>
      <c r="HFE12" s="2852">
        <v>2014</v>
      </c>
      <c r="HFF12" s="2853">
        <f>'GC Table 8 - Primary'!HFI8</f>
        <v>0</v>
      </c>
      <c r="HFG12" s="2854">
        <f>'GC Table 6 - Secondary'!HFI8</f>
        <v>0</v>
      </c>
      <c r="HFH12" s="2854">
        <f>'GC Table 5 - Worker Training'!HFI8</f>
        <v>0</v>
      </c>
      <c r="HFI12" s="2854">
        <f>'GC Table 4 - Tertiary'!HFH8</f>
        <v>0</v>
      </c>
      <c r="HFJ12" s="2855">
        <f>SUM(HFF12:HFI12)</f>
        <v>0</v>
      </c>
      <c r="HFK12" s="2856">
        <f>'GC Table 8 - Primary'!HFI12</f>
        <v>0</v>
      </c>
      <c r="HFL12" s="2854">
        <f>'GC Table 6 - Secondary'!HFI14</f>
        <v>0</v>
      </c>
      <c r="HFM12" s="2857">
        <f>'GC Table 5 - Worker Training'!HFI12</f>
        <v>0</v>
      </c>
      <c r="HFN12" s="2854">
        <f>'GC Table 4 - Tertiary'!HFH9</f>
        <v>0</v>
      </c>
      <c r="HFO12" s="2858">
        <f>SUM(HFK12:HFN12)</f>
        <v>0</v>
      </c>
      <c r="HFP12" s="2853">
        <f>'GC Table 8 - Primary'!HFI20</f>
        <v>0</v>
      </c>
      <c r="HFQ12" s="2854">
        <f>'GC Table 6 - Secondary'!HFI22</f>
        <v>0</v>
      </c>
      <c r="HFR12" s="2854">
        <f>'GC Table 5 - Worker Training'!HFI20</f>
        <v>0</v>
      </c>
      <c r="HFS12" s="2854">
        <f>'GC Table 4 - Tertiary'!HFH17</f>
        <v>0</v>
      </c>
      <c r="HFT12" s="2859">
        <f>SUM(HFP12:HFS12)</f>
        <v>0</v>
      </c>
      <c r="HFU12" s="2852">
        <v>2014</v>
      </c>
      <c r="HFV12" s="2853">
        <f>'GC Table 8 - Primary'!HFY8</f>
        <v>0</v>
      </c>
      <c r="HFW12" s="2854">
        <f>'GC Table 6 - Secondary'!HFY8</f>
        <v>0</v>
      </c>
      <c r="HFX12" s="2854">
        <f>'GC Table 5 - Worker Training'!HFY8</f>
        <v>0</v>
      </c>
      <c r="HFY12" s="2854">
        <f>'GC Table 4 - Tertiary'!HFX8</f>
        <v>0</v>
      </c>
      <c r="HFZ12" s="2855">
        <f>SUM(HFV12:HFY12)</f>
        <v>0</v>
      </c>
      <c r="HGA12" s="2856">
        <f>'GC Table 8 - Primary'!HFY12</f>
        <v>0</v>
      </c>
      <c r="HGB12" s="2854">
        <f>'GC Table 6 - Secondary'!HFY14</f>
        <v>0</v>
      </c>
      <c r="HGC12" s="2857">
        <f>'GC Table 5 - Worker Training'!HFY12</f>
        <v>0</v>
      </c>
      <c r="HGD12" s="2854">
        <f>'GC Table 4 - Tertiary'!HFX9</f>
        <v>0</v>
      </c>
      <c r="HGE12" s="2858">
        <f>SUM(HGA12:HGD12)</f>
        <v>0</v>
      </c>
      <c r="HGF12" s="2853">
        <f>'GC Table 8 - Primary'!HFY20</f>
        <v>0</v>
      </c>
      <c r="HGG12" s="2854">
        <f>'GC Table 6 - Secondary'!HFY22</f>
        <v>0</v>
      </c>
      <c r="HGH12" s="2854">
        <f>'GC Table 5 - Worker Training'!HFY20</f>
        <v>0</v>
      </c>
      <c r="HGI12" s="2854">
        <f>'GC Table 4 - Tertiary'!HFX17</f>
        <v>0</v>
      </c>
      <c r="HGJ12" s="2859">
        <f>SUM(HGF12:HGI12)</f>
        <v>0</v>
      </c>
      <c r="HGK12" s="2852">
        <v>2014</v>
      </c>
      <c r="HGL12" s="2853">
        <f>'GC Table 8 - Primary'!HGO8</f>
        <v>0</v>
      </c>
      <c r="HGM12" s="2854">
        <f>'GC Table 6 - Secondary'!HGO8</f>
        <v>0</v>
      </c>
      <c r="HGN12" s="2854">
        <f>'GC Table 5 - Worker Training'!HGO8</f>
        <v>0</v>
      </c>
      <c r="HGO12" s="2854">
        <f>'GC Table 4 - Tertiary'!HGN8</f>
        <v>0</v>
      </c>
      <c r="HGP12" s="2855">
        <f>SUM(HGL12:HGO12)</f>
        <v>0</v>
      </c>
      <c r="HGQ12" s="2856">
        <f>'GC Table 8 - Primary'!HGO12</f>
        <v>0</v>
      </c>
      <c r="HGR12" s="2854">
        <f>'GC Table 6 - Secondary'!HGO14</f>
        <v>0</v>
      </c>
      <c r="HGS12" s="2857">
        <f>'GC Table 5 - Worker Training'!HGO12</f>
        <v>0</v>
      </c>
      <c r="HGT12" s="2854">
        <f>'GC Table 4 - Tertiary'!HGN9</f>
        <v>0</v>
      </c>
      <c r="HGU12" s="2858">
        <f>SUM(HGQ12:HGT12)</f>
        <v>0</v>
      </c>
      <c r="HGV12" s="2853">
        <f>'GC Table 8 - Primary'!HGO20</f>
        <v>0</v>
      </c>
      <c r="HGW12" s="2854">
        <f>'GC Table 6 - Secondary'!HGO22</f>
        <v>0</v>
      </c>
      <c r="HGX12" s="2854">
        <f>'GC Table 5 - Worker Training'!HGO20</f>
        <v>0</v>
      </c>
      <c r="HGY12" s="2854">
        <f>'GC Table 4 - Tertiary'!HGN17</f>
        <v>0</v>
      </c>
      <c r="HGZ12" s="2859">
        <f>SUM(HGV12:HGY12)</f>
        <v>0</v>
      </c>
      <c r="HHA12" s="2852">
        <v>2014</v>
      </c>
      <c r="HHB12" s="2853">
        <f>'GC Table 8 - Primary'!HHE8</f>
        <v>0</v>
      </c>
      <c r="HHC12" s="2854">
        <f>'GC Table 6 - Secondary'!HHE8</f>
        <v>0</v>
      </c>
      <c r="HHD12" s="2854">
        <f>'GC Table 5 - Worker Training'!HHE8</f>
        <v>0</v>
      </c>
      <c r="HHE12" s="2854">
        <f>'GC Table 4 - Tertiary'!HHD8</f>
        <v>0</v>
      </c>
      <c r="HHF12" s="2855">
        <f>SUM(HHB12:HHE12)</f>
        <v>0</v>
      </c>
      <c r="HHG12" s="2856">
        <f>'GC Table 8 - Primary'!HHE12</f>
        <v>0</v>
      </c>
      <c r="HHH12" s="2854">
        <f>'GC Table 6 - Secondary'!HHE14</f>
        <v>0</v>
      </c>
      <c r="HHI12" s="2857">
        <f>'GC Table 5 - Worker Training'!HHE12</f>
        <v>0</v>
      </c>
      <c r="HHJ12" s="2854">
        <f>'GC Table 4 - Tertiary'!HHD9</f>
        <v>0</v>
      </c>
      <c r="HHK12" s="2858">
        <f>SUM(HHG12:HHJ12)</f>
        <v>0</v>
      </c>
      <c r="HHL12" s="2853">
        <f>'GC Table 8 - Primary'!HHE20</f>
        <v>0</v>
      </c>
      <c r="HHM12" s="2854">
        <f>'GC Table 6 - Secondary'!HHE22</f>
        <v>0</v>
      </c>
      <c r="HHN12" s="2854">
        <f>'GC Table 5 - Worker Training'!HHE20</f>
        <v>0</v>
      </c>
      <c r="HHO12" s="2854">
        <f>'GC Table 4 - Tertiary'!HHD17</f>
        <v>0</v>
      </c>
      <c r="HHP12" s="2859">
        <f>SUM(HHL12:HHO12)</f>
        <v>0</v>
      </c>
      <c r="HHQ12" s="2852">
        <v>2014</v>
      </c>
      <c r="HHR12" s="2853">
        <f>'GC Table 8 - Primary'!HHU8</f>
        <v>0</v>
      </c>
      <c r="HHS12" s="2854">
        <f>'GC Table 6 - Secondary'!HHU8</f>
        <v>0</v>
      </c>
      <c r="HHT12" s="2854">
        <f>'GC Table 5 - Worker Training'!HHU8</f>
        <v>0</v>
      </c>
      <c r="HHU12" s="2854">
        <f>'GC Table 4 - Tertiary'!HHT8</f>
        <v>0</v>
      </c>
      <c r="HHV12" s="2855">
        <f>SUM(HHR12:HHU12)</f>
        <v>0</v>
      </c>
      <c r="HHW12" s="2856">
        <f>'GC Table 8 - Primary'!HHU12</f>
        <v>0</v>
      </c>
      <c r="HHX12" s="2854">
        <f>'GC Table 6 - Secondary'!HHU14</f>
        <v>0</v>
      </c>
      <c r="HHY12" s="2857">
        <f>'GC Table 5 - Worker Training'!HHU12</f>
        <v>0</v>
      </c>
      <c r="HHZ12" s="2854">
        <f>'GC Table 4 - Tertiary'!HHT9</f>
        <v>0</v>
      </c>
      <c r="HIA12" s="2858">
        <f>SUM(HHW12:HHZ12)</f>
        <v>0</v>
      </c>
      <c r="HIB12" s="2853">
        <f>'GC Table 8 - Primary'!HHU20</f>
        <v>0</v>
      </c>
      <c r="HIC12" s="2854">
        <f>'GC Table 6 - Secondary'!HHU22</f>
        <v>0</v>
      </c>
      <c r="HID12" s="2854">
        <f>'GC Table 5 - Worker Training'!HHU20</f>
        <v>0</v>
      </c>
      <c r="HIE12" s="2854">
        <f>'GC Table 4 - Tertiary'!HHT17</f>
        <v>0</v>
      </c>
      <c r="HIF12" s="2859">
        <f>SUM(HIB12:HIE12)</f>
        <v>0</v>
      </c>
      <c r="HIG12" s="2852">
        <v>2014</v>
      </c>
      <c r="HIH12" s="2853">
        <f>'GC Table 8 - Primary'!HIK8</f>
        <v>0</v>
      </c>
      <c r="HII12" s="2854">
        <f>'GC Table 6 - Secondary'!HIK8</f>
        <v>0</v>
      </c>
      <c r="HIJ12" s="2854">
        <f>'GC Table 5 - Worker Training'!HIK8</f>
        <v>0</v>
      </c>
      <c r="HIK12" s="2854">
        <f>'GC Table 4 - Tertiary'!HIJ8</f>
        <v>0</v>
      </c>
      <c r="HIL12" s="2855">
        <f>SUM(HIH12:HIK12)</f>
        <v>0</v>
      </c>
      <c r="HIM12" s="2856">
        <f>'GC Table 8 - Primary'!HIK12</f>
        <v>0</v>
      </c>
      <c r="HIN12" s="2854">
        <f>'GC Table 6 - Secondary'!HIK14</f>
        <v>0</v>
      </c>
      <c r="HIO12" s="2857">
        <f>'GC Table 5 - Worker Training'!HIK12</f>
        <v>0</v>
      </c>
      <c r="HIP12" s="2854">
        <f>'GC Table 4 - Tertiary'!HIJ9</f>
        <v>0</v>
      </c>
      <c r="HIQ12" s="2858">
        <f>SUM(HIM12:HIP12)</f>
        <v>0</v>
      </c>
      <c r="HIR12" s="2853">
        <f>'GC Table 8 - Primary'!HIK20</f>
        <v>0</v>
      </c>
      <c r="HIS12" s="2854">
        <f>'GC Table 6 - Secondary'!HIK22</f>
        <v>0</v>
      </c>
      <c r="HIT12" s="2854">
        <f>'GC Table 5 - Worker Training'!HIK20</f>
        <v>0</v>
      </c>
      <c r="HIU12" s="2854">
        <f>'GC Table 4 - Tertiary'!HIJ17</f>
        <v>0</v>
      </c>
      <c r="HIV12" s="2859">
        <f>SUM(HIR12:HIU12)</f>
        <v>0</v>
      </c>
      <c r="HIW12" s="2852">
        <v>2014</v>
      </c>
      <c r="HIX12" s="2853">
        <f>'GC Table 8 - Primary'!HJA8</f>
        <v>0</v>
      </c>
      <c r="HIY12" s="2854">
        <f>'GC Table 6 - Secondary'!HJA8</f>
        <v>0</v>
      </c>
      <c r="HIZ12" s="2854">
        <f>'GC Table 5 - Worker Training'!HJA8</f>
        <v>0</v>
      </c>
      <c r="HJA12" s="2854">
        <f>'GC Table 4 - Tertiary'!HIZ8</f>
        <v>0</v>
      </c>
      <c r="HJB12" s="2855">
        <f>SUM(HIX12:HJA12)</f>
        <v>0</v>
      </c>
      <c r="HJC12" s="2856">
        <f>'GC Table 8 - Primary'!HJA12</f>
        <v>0</v>
      </c>
      <c r="HJD12" s="2854">
        <f>'GC Table 6 - Secondary'!HJA14</f>
        <v>0</v>
      </c>
      <c r="HJE12" s="2857">
        <f>'GC Table 5 - Worker Training'!HJA12</f>
        <v>0</v>
      </c>
      <c r="HJF12" s="2854">
        <f>'GC Table 4 - Tertiary'!HIZ9</f>
        <v>0</v>
      </c>
      <c r="HJG12" s="2858">
        <f>SUM(HJC12:HJF12)</f>
        <v>0</v>
      </c>
      <c r="HJH12" s="2853">
        <f>'GC Table 8 - Primary'!HJA20</f>
        <v>0</v>
      </c>
      <c r="HJI12" s="2854">
        <f>'GC Table 6 - Secondary'!HJA22</f>
        <v>0</v>
      </c>
      <c r="HJJ12" s="2854">
        <f>'GC Table 5 - Worker Training'!HJA20</f>
        <v>0</v>
      </c>
      <c r="HJK12" s="2854">
        <f>'GC Table 4 - Tertiary'!HIZ17</f>
        <v>0</v>
      </c>
      <c r="HJL12" s="2859">
        <f>SUM(HJH12:HJK12)</f>
        <v>0</v>
      </c>
      <c r="HJM12" s="2852">
        <v>2014</v>
      </c>
      <c r="HJN12" s="2853">
        <f>'GC Table 8 - Primary'!HJQ8</f>
        <v>0</v>
      </c>
      <c r="HJO12" s="2854">
        <f>'GC Table 6 - Secondary'!HJQ8</f>
        <v>0</v>
      </c>
      <c r="HJP12" s="2854">
        <f>'GC Table 5 - Worker Training'!HJQ8</f>
        <v>0</v>
      </c>
      <c r="HJQ12" s="2854">
        <f>'GC Table 4 - Tertiary'!HJP8</f>
        <v>0</v>
      </c>
      <c r="HJR12" s="2855">
        <f>SUM(HJN12:HJQ12)</f>
        <v>0</v>
      </c>
      <c r="HJS12" s="2856">
        <f>'GC Table 8 - Primary'!HJQ12</f>
        <v>0</v>
      </c>
      <c r="HJT12" s="2854">
        <f>'GC Table 6 - Secondary'!HJQ14</f>
        <v>0</v>
      </c>
      <c r="HJU12" s="2857">
        <f>'GC Table 5 - Worker Training'!HJQ12</f>
        <v>0</v>
      </c>
      <c r="HJV12" s="2854">
        <f>'GC Table 4 - Tertiary'!HJP9</f>
        <v>0</v>
      </c>
      <c r="HJW12" s="2858">
        <f>SUM(HJS12:HJV12)</f>
        <v>0</v>
      </c>
      <c r="HJX12" s="2853">
        <f>'GC Table 8 - Primary'!HJQ20</f>
        <v>0</v>
      </c>
      <c r="HJY12" s="2854">
        <f>'GC Table 6 - Secondary'!HJQ22</f>
        <v>0</v>
      </c>
      <c r="HJZ12" s="2854">
        <f>'GC Table 5 - Worker Training'!HJQ20</f>
        <v>0</v>
      </c>
      <c r="HKA12" s="2854">
        <f>'GC Table 4 - Tertiary'!HJP17</f>
        <v>0</v>
      </c>
      <c r="HKB12" s="2859">
        <f>SUM(HJX12:HKA12)</f>
        <v>0</v>
      </c>
      <c r="HKC12" s="2852">
        <v>2014</v>
      </c>
      <c r="HKD12" s="2853">
        <f>'GC Table 8 - Primary'!HKG8</f>
        <v>0</v>
      </c>
      <c r="HKE12" s="2854">
        <f>'GC Table 6 - Secondary'!HKG8</f>
        <v>0</v>
      </c>
      <c r="HKF12" s="2854">
        <f>'GC Table 5 - Worker Training'!HKG8</f>
        <v>0</v>
      </c>
      <c r="HKG12" s="2854">
        <f>'GC Table 4 - Tertiary'!HKF8</f>
        <v>0</v>
      </c>
      <c r="HKH12" s="2855">
        <f>SUM(HKD12:HKG12)</f>
        <v>0</v>
      </c>
      <c r="HKI12" s="2856">
        <f>'GC Table 8 - Primary'!HKG12</f>
        <v>0</v>
      </c>
      <c r="HKJ12" s="2854">
        <f>'GC Table 6 - Secondary'!HKG14</f>
        <v>0</v>
      </c>
      <c r="HKK12" s="2857">
        <f>'GC Table 5 - Worker Training'!HKG12</f>
        <v>0</v>
      </c>
      <c r="HKL12" s="2854">
        <f>'GC Table 4 - Tertiary'!HKF9</f>
        <v>0</v>
      </c>
      <c r="HKM12" s="2858">
        <f>SUM(HKI12:HKL12)</f>
        <v>0</v>
      </c>
      <c r="HKN12" s="2853">
        <f>'GC Table 8 - Primary'!HKG20</f>
        <v>0</v>
      </c>
      <c r="HKO12" s="2854">
        <f>'GC Table 6 - Secondary'!HKG22</f>
        <v>0</v>
      </c>
      <c r="HKP12" s="2854">
        <f>'GC Table 5 - Worker Training'!HKG20</f>
        <v>0</v>
      </c>
      <c r="HKQ12" s="2854">
        <f>'GC Table 4 - Tertiary'!HKF17</f>
        <v>0</v>
      </c>
      <c r="HKR12" s="2859">
        <f>SUM(HKN12:HKQ12)</f>
        <v>0</v>
      </c>
      <c r="HKS12" s="2852">
        <v>2014</v>
      </c>
      <c r="HKT12" s="2853">
        <f>'GC Table 8 - Primary'!HKW8</f>
        <v>0</v>
      </c>
      <c r="HKU12" s="2854">
        <f>'GC Table 6 - Secondary'!HKW8</f>
        <v>0</v>
      </c>
      <c r="HKV12" s="2854">
        <f>'GC Table 5 - Worker Training'!HKW8</f>
        <v>0</v>
      </c>
      <c r="HKW12" s="2854">
        <f>'GC Table 4 - Tertiary'!HKV8</f>
        <v>0</v>
      </c>
      <c r="HKX12" s="2855">
        <f>SUM(HKT12:HKW12)</f>
        <v>0</v>
      </c>
      <c r="HKY12" s="2856">
        <f>'GC Table 8 - Primary'!HKW12</f>
        <v>0</v>
      </c>
      <c r="HKZ12" s="2854">
        <f>'GC Table 6 - Secondary'!HKW14</f>
        <v>0</v>
      </c>
      <c r="HLA12" s="2857">
        <f>'GC Table 5 - Worker Training'!HKW12</f>
        <v>0</v>
      </c>
      <c r="HLB12" s="2854">
        <f>'GC Table 4 - Tertiary'!HKV9</f>
        <v>0</v>
      </c>
      <c r="HLC12" s="2858">
        <f>SUM(HKY12:HLB12)</f>
        <v>0</v>
      </c>
      <c r="HLD12" s="2853">
        <f>'GC Table 8 - Primary'!HKW20</f>
        <v>0</v>
      </c>
      <c r="HLE12" s="2854">
        <f>'GC Table 6 - Secondary'!HKW22</f>
        <v>0</v>
      </c>
      <c r="HLF12" s="2854">
        <f>'GC Table 5 - Worker Training'!HKW20</f>
        <v>0</v>
      </c>
      <c r="HLG12" s="2854">
        <f>'GC Table 4 - Tertiary'!HKV17</f>
        <v>0</v>
      </c>
      <c r="HLH12" s="2859">
        <f>SUM(HLD12:HLG12)</f>
        <v>0</v>
      </c>
      <c r="HLI12" s="2852">
        <v>2014</v>
      </c>
      <c r="HLJ12" s="2853">
        <f>'GC Table 8 - Primary'!HLM8</f>
        <v>0</v>
      </c>
      <c r="HLK12" s="2854">
        <f>'GC Table 6 - Secondary'!HLM8</f>
        <v>0</v>
      </c>
      <c r="HLL12" s="2854">
        <f>'GC Table 5 - Worker Training'!HLM8</f>
        <v>0</v>
      </c>
      <c r="HLM12" s="2854">
        <f>'GC Table 4 - Tertiary'!HLL8</f>
        <v>0</v>
      </c>
      <c r="HLN12" s="2855">
        <f>SUM(HLJ12:HLM12)</f>
        <v>0</v>
      </c>
      <c r="HLO12" s="2856">
        <f>'GC Table 8 - Primary'!HLM12</f>
        <v>0</v>
      </c>
      <c r="HLP12" s="2854">
        <f>'GC Table 6 - Secondary'!HLM14</f>
        <v>0</v>
      </c>
      <c r="HLQ12" s="2857">
        <f>'GC Table 5 - Worker Training'!HLM12</f>
        <v>0</v>
      </c>
      <c r="HLR12" s="2854">
        <f>'GC Table 4 - Tertiary'!HLL9</f>
        <v>0</v>
      </c>
      <c r="HLS12" s="2858">
        <f>SUM(HLO12:HLR12)</f>
        <v>0</v>
      </c>
      <c r="HLT12" s="2853">
        <f>'GC Table 8 - Primary'!HLM20</f>
        <v>0</v>
      </c>
      <c r="HLU12" s="2854">
        <f>'GC Table 6 - Secondary'!HLM22</f>
        <v>0</v>
      </c>
      <c r="HLV12" s="2854">
        <f>'GC Table 5 - Worker Training'!HLM20</f>
        <v>0</v>
      </c>
      <c r="HLW12" s="2854">
        <f>'GC Table 4 - Tertiary'!HLL17</f>
        <v>0</v>
      </c>
      <c r="HLX12" s="2859">
        <f>SUM(HLT12:HLW12)</f>
        <v>0</v>
      </c>
      <c r="HLY12" s="2852">
        <v>2014</v>
      </c>
      <c r="HLZ12" s="2853">
        <f>'GC Table 8 - Primary'!HMC8</f>
        <v>0</v>
      </c>
      <c r="HMA12" s="2854">
        <f>'GC Table 6 - Secondary'!HMC8</f>
        <v>0</v>
      </c>
      <c r="HMB12" s="2854">
        <f>'GC Table 5 - Worker Training'!HMC8</f>
        <v>0</v>
      </c>
      <c r="HMC12" s="2854">
        <f>'GC Table 4 - Tertiary'!HMB8</f>
        <v>0</v>
      </c>
      <c r="HMD12" s="2855">
        <f>SUM(HLZ12:HMC12)</f>
        <v>0</v>
      </c>
      <c r="HME12" s="2856">
        <f>'GC Table 8 - Primary'!HMC12</f>
        <v>0</v>
      </c>
      <c r="HMF12" s="2854">
        <f>'GC Table 6 - Secondary'!HMC14</f>
        <v>0</v>
      </c>
      <c r="HMG12" s="2857">
        <f>'GC Table 5 - Worker Training'!HMC12</f>
        <v>0</v>
      </c>
      <c r="HMH12" s="2854">
        <f>'GC Table 4 - Tertiary'!HMB9</f>
        <v>0</v>
      </c>
      <c r="HMI12" s="2858">
        <f>SUM(HME12:HMH12)</f>
        <v>0</v>
      </c>
      <c r="HMJ12" s="2853">
        <f>'GC Table 8 - Primary'!HMC20</f>
        <v>0</v>
      </c>
      <c r="HMK12" s="2854">
        <f>'GC Table 6 - Secondary'!HMC22</f>
        <v>0</v>
      </c>
      <c r="HML12" s="2854">
        <f>'GC Table 5 - Worker Training'!HMC20</f>
        <v>0</v>
      </c>
      <c r="HMM12" s="2854">
        <f>'GC Table 4 - Tertiary'!HMB17</f>
        <v>0</v>
      </c>
      <c r="HMN12" s="2859">
        <f>SUM(HMJ12:HMM12)</f>
        <v>0</v>
      </c>
      <c r="HMO12" s="2852">
        <v>2014</v>
      </c>
      <c r="HMP12" s="2853">
        <f>'GC Table 8 - Primary'!HMS8</f>
        <v>0</v>
      </c>
      <c r="HMQ12" s="2854">
        <f>'GC Table 6 - Secondary'!HMS8</f>
        <v>0</v>
      </c>
      <c r="HMR12" s="2854">
        <f>'GC Table 5 - Worker Training'!HMS8</f>
        <v>0</v>
      </c>
      <c r="HMS12" s="2854">
        <f>'GC Table 4 - Tertiary'!HMR8</f>
        <v>0</v>
      </c>
      <c r="HMT12" s="2855">
        <f>SUM(HMP12:HMS12)</f>
        <v>0</v>
      </c>
      <c r="HMU12" s="2856">
        <f>'GC Table 8 - Primary'!HMS12</f>
        <v>0</v>
      </c>
      <c r="HMV12" s="2854">
        <f>'GC Table 6 - Secondary'!HMS14</f>
        <v>0</v>
      </c>
      <c r="HMW12" s="2857">
        <f>'GC Table 5 - Worker Training'!HMS12</f>
        <v>0</v>
      </c>
      <c r="HMX12" s="2854">
        <f>'GC Table 4 - Tertiary'!HMR9</f>
        <v>0</v>
      </c>
      <c r="HMY12" s="2858">
        <f>SUM(HMU12:HMX12)</f>
        <v>0</v>
      </c>
      <c r="HMZ12" s="2853">
        <f>'GC Table 8 - Primary'!HMS20</f>
        <v>0</v>
      </c>
      <c r="HNA12" s="2854">
        <f>'GC Table 6 - Secondary'!HMS22</f>
        <v>0</v>
      </c>
      <c r="HNB12" s="2854">
        <f>'GC Table 5 - Worker Training'!HMS20</f>
        <v>0</v>
      </c>
      <c r="HNC12" s="2854">
        <f>'GC Table 4 - Tertiary'!HMR17</f>
        <v>0</v>
      </c>
      <c r="HND12" s="2859">
        <f>SUM(HMZ12:HNC12)</f>
        <v>0</v>
      </c>
      <c r="HNE12" s="2852">
        <v>2014</v>
      </c>
      <c r="HNF12" s="2853">
        <f>'GC Table 8 - Primary'!HNI8</f>
        <v>0</v>
      </c>
      <c r="HNG12" s="2854">
        <f>'GC Table 6 - Secondary'!HNI8</f>
        <v>0</v>
      </c>
      <c r="HNH12" s="2854">
        <f>'GC Table 5 - Worker Training'!HNI8</f>
        <v>0</v>
      </c>
      <c r="HNI12" s="2854">
        <f>'GC Table 4 - Tertiary'!HNH8</f>
        <v>0</v>
      </c>
      <c r="HNJ12" s="2855">
        <f>SUM(HNF12:HNI12)</f>
        <v>0</v>
      </c>
      <c r="HNK12" s="2856">
        <f>'GC Table 8 - Primary'!HNI12</f>
        <v>0</v>
      </c>
      <c r="HNL12" s="2854">
        <f>'GC Table 6 - Secondary'!HNI14</f>
        <v>0</v>
      </c>
      <c r="HNM12" s="2857">
        <f>'GC Table 5 - Worker Training'!HNI12</f>
        <v>0</v>
      </c>
      <c r="HNN12" s="2854">
        <f>'GC Table 4 - Tertiary'!HNH9</f>
        <v>0</v>
      </c>
      <c r="HNO12" s="2858">
        <f>SUM(HNK12:HNN12)</f>
        <v>0</v>
      </c>
      <c r="HNP12" s="2853">
        <f>'GC Table 8 - Primary'!HNI20</f>
        <v>0</v>
      </c>
      <c r="HNQ12" s="2854">
        <f>'GC Table 6 - Secondary'!HNI22</f>
        <v>0</v>
      </c>
      <c r="HNR12" s="2854">
        <f>'GC Table 5 - Worker Training'!HNI20</f>
        <v>0</v>
      </c>
      <c r="HNS12" s="2854">
        <f>'GC Table 4 - Tertiary'!HNH17</f>
        <v>0</v>
      </c>
      <c r="HNT12" s="2859">
        <f>SUM(HNP12:HNS12)</f>
        <v>0</v>
      </c>
      <c r="HNU12" s="2852">
        <v>2014</v>
      </c>
      <c r="HNV12" s="2853">
        <f>'GC Table 8 - Primary'!HNY8</f>
        <v>0</v>
      </c>
      <c r="HNW12" s="2854">
        <f>'GC Table 6 - Secondary'!HNY8</f>
        <v>0</v>
      </c>
      <c r="HNX12" s="2854">
        <f>'GC Table 5 - Worker Training'!HNY8</f>
        <v>0</v>
      </c>
      <c r="HNY12" s="2854">
        <f>'GC Table 4 - Tertiary'!HNX8</f>
        <v>0</v>
      </c>
      <c r="HNZ12" s="2855">
        <f>SUM(HNV12:HNY12)</f>
        <v>0</v>
      </c>
      <c r="HOA12" s="2856">
        <f>'GC Table 8 - Primary'!HNY12</f>
        <v>0</v>
      </c>
      <c r="HOB12" s="2854">
        <f>'GC Table 6 - Secondary'!HNY14</f>
        <v>0</v>
      </c>
      <c r="HOC12" s="2857">
        <f>'GC Table 5 - Worker Training'!HNY12</f>
        <v>0</v>
      </c>
      <c r="HOD12" s="2854">
        <f>'GC Table 4 - Tertiary'!HNX9</f>
        <v>0</v>
      </c>
      <c r="HOE12" s="2858">
        <f>SUM(HOA12:HOD12)</f>
        <v>0</v>
      </c>
      <c r="HOF12" s="2853">
        <f>'GC Table 8 - Primary'!HNY20</f>
        <v>0</v>
      </c>
      <c r="HOG12" s="2854">
        <f>'GC Table 6 - Secondary'!HNY22</f>
        <v>0</v>
      </c>
      <c r="HOH12" s="2854">
        <f>'GC Table 5 - Worker Training'!HNY20</f>
        <v>0</v>
      </c>
      <c r="HOI12" s="2854">
        <f>'GC Table 4 - Tertiary'!HNX17</f>
        <v>0</v>
      </c>
      <c r="HOJ12" s="2859">
        <f>SUM(HOF12:HOI12)</f>
        <v>0</v>
      </c>
      <c r="HOK12" s="2852">
        <v>2014</v>
      </c>
      <c r="HOL12" s="2853">
        <f>'GC Table 8 - Primary'!HOO8</f>
        <v>0</v>
      </c>
      <c r="HOM12" s="2854">
        <f>'GC Table 6 - Secondary'!HOO8</f>
        <v>0</v>
      </c>
      <c r="HON12" s="2854">
        <f>'GC Table 5 - Worker Training'!HOO8</f>
        <v>0</v>
      </c>
      <c r="HOO12" s="2854">
        <f>'GC Table 4 - Tertiary'!HON8</f>
        <v>0</v>
      </c>
      <c r="HOP12" s="2855">
        <f>SUM(HOL12:HOO12)</f>
        <v>0</v>
      </c>
      <c r="HOQ12" s="2856">
        <f>'GC Table 8 - Primary'!HOO12</f>
        <v>0</v>
      </c>
      <c r="HOR12" s="2854">
        <f>'GC Table 6 - Secondary'!HOO14</f>
        <v>0</v>
      </c>
      <c r="HOS12" s="2857">
        <f>'GC Table 5 - Worker Training'!HOO12</f>
        <v>0</v>
      </c>
      <c r="HOT12" s="2854">
        <f>'GC Table 4 - Tertiary'!HON9</f>
        <v>0</v>
      </c>
      <c r="HOU12" s="2858">
        <f>SUM(HOQ12:HOT12)</f>
        <v>0</v>
      </c>
      <c r="HOV12" s="2853">
        <f>'GC Table 8 - Primary'!HOO20</f>
        <v>0</v>
      </c>
      <c r="HOW12" s="2854">
        <f>'GC Table 6 - Secondary'!HOO22</f>
        <v>0</v>
      </c>
      <c r="HOX12" s="2854">
        <f>'GC Table 5 - Worker Training'!HOO20</f>
        <v>0</v>
      </c>
      <c r="HOY12" s="2854">
        <f>'GC Table 4 - Tertiary'!HON17</f>
        <v>0</v>
      </c>
      <c r="HOZ12" s="2859">
        <f>SUM(HOV12:HOY12)</f>
        <v>0</v>
      </c>
      <c r="HPA12" s="2852">
        <v>2014</v>
      </c>
      <c r="HPB12" s="2853">
        <f>'GC Table 8 - Primary'!HPE8</f>
        <v>0</v>
      </c>
      <c r="HPC12" s="2854">
        <f>'GC Table 6 - Secondary'!HPE8</f>
        <v>0</v>
      </c>
      <c r="HPD12" s="2854">
        <f>'GC Table 5 - Worker Training'!HPE8</f>
        <v>0</v>
      </c>
      <c r="HPE12" s="2854">
        <f>'GC Table 4 - Tertiary'!HPD8</f>
        <v>0</v>
      </c>
      <c r="HPF12" s="2855">
        <f>SUM(HPB12:HPE12)</f>
        <v>0</v>
      </c>
      <c r="HPG12" s="2856">
        <f>'GC Table 8 - Primary'!HPE12</f>
        <v>0</v>
      </c>
      <c r="HPH12" s="2854">
        <f>'GC Table 6 - Secondary'!HPE14</f>
        <v>0</v>
      </c>
      <c r="HPI12" s="2857">
        <f>'GC Table 5 - Worker Training'!HPE12</f>
        <v>0</v>
      </c>
      <c r="HPJ12" s="2854">
        <f>'GC Table 4 - Tertiary'!HPD9</f>
        <v>0</v>
      </c>
      <c r="HPK12" s="2858">
        <f>SUM(HPG12:HPJ12)</f>
        <v>0</v>
      </c>
      <c r="HPL12" s="2853">
        <f>'GC Table 8 - Primary'!HPE20</f>
        <v>0</v>
      </c>
      <c r="HPM12" s="2854">
        <f>'GC Table 6 - Secondary'!HPE22</f>
        <v>0</v>
      </c>
      <c r="HPN12" s="2854">
        <f>'GC Table 5 - Worker Training'!HPE20</f>
        <v>0</v>
      </c>
      <c r="HPO12" s="2854">
        <f>'GC Table 4 - Tertiary'!HPD17</f>
        <v>0</v>
      </c>
      <c r="HPP12" s="2859">
        <f>SUM(HPL12:HPO12)</f>
        <v>0</v>
      </c>
      <c r="HPQ12" s="2852">
        <v>2014</v>
      </c>
      <c r="HPR12" s="2853">
        <f>'GC Table 8 - Primary'!HPU8</f>
        <v>0</v>
      </c>
      <c r="HPS12" s="2854">
        <f>'GC Table 6 - Secondary'!HPU8</f>
        <v>0</v>
      </c>
      <c r="HPT12" s="2854">
        <f>'GC Table 5 - Worker Training'!HPU8</f>
        <v>0</v>
      </c>
      <c r="HPU12" s="2854">
        <f>'GC Table 4 - Tertiary'!HPT8</f>
        <v>0</v>
      </c>
      <c r="HPV12" s="2855">
        <f>SUM(HPR12:HPU12)</f>
        <v>0</v>
      </c>
      <c r="HPW12" s="2856">
        <f>'GC Table 8 - Primary'!HPU12</f>
        <v>0</v>
      </c>
      <c r="HPX12" s="2854">
        <f>'GC Table 6 - Secondary'!HPU14</f>
        <v>0</v>
      </c>
      <c r="HPY12" s="2857">
        <f>'GC Table 5 - Worker Training'!HPU12</f>
        <v>0</v>
      </c>
      <c r="HPZ12" s="2854">
        <f>'GC Table 4 - Tertiary'!HPT9</f>
        <v>0</v>
      </c>
      <c r="HQA12" s="2858">
        <f>SUM(HPW12:HPZ12)</f>
        <v>0</v>
      </c>
      <c r="HQB12" s="2853">
        <f>'GC Table 8 - Primary'!HPU20</f>
        <v>0</v>
      </c>
      <c r="HQC12" s="2854">
        <f>'GC Table 6 - Secondary'!HPU22</f>
        <v>0</v>
      </c>
      <c r="HQD12" s="2854">
        <f>'GC Table 5 - Worker Training'!HPU20</f>
        <v>0</v>
      </c>
      <c r="HQE12" s="2854">
        <f>'GC Table 4 - Tertiary'!HPT17</f>
        <v>0</v>
      </c>
      <c r="HQF12" s="2859">
        <f>SUM(HQB12:HQE12)</f>
        <v>0</v>
      </c>
      <c r="HQG12" s="2852">
        <v>2014</v>
      </c>
      <c r="HQH12" s="2853">
        <f>'GC Table 8 - Primary'!HQK8</f>
        <v>0</v>
      </c>
      <c r="HQI12" s="2854">
        <f>'GC Table 6 - Secondary'!HQK8</f>
        <v>0</v>
      </c>
      <c r="HQJ12" s="2854">
        <f>'GC Table 5 - Worker Training'!HQK8</f>
        <v>0</v>
      </c>
      <c r="HQK12" s="2854">
        <f>'GC Table 4 - Tertiary'!HQJ8</f>
        <v>0</v>
      </c>
      <c r="HQL12" s="2855">
        <f>SUM(HQH12:HQK12)</f>
        <v>0</v>
      </c>
      <c r="HQM12" s="2856">
        <f>'GC Table 8 - Primary'!HQK12</f>
        <v>0</v>
      </c>
      <c r="HQN12" s="2854">
        <f>'GC Table 6 - Secondary'!HQK14</f>
        <v>0</v>
      </c>
      <c r="HQO12" s="2857">
        <f>'GC Table 5 - Worker Training'!HQK12</f>
        <v>0</v>
      </c>
      <c r="HQP12" s="2854">
        <f>'GC Table 4 - Tertiary'!HQJ9</f>
        <v>0</v>
      </c>
      <c r="HQQ12" s="2858">
        <f>SUM(HQM12:HQP12)</f>
        <v>0</v>
      </c>
      <c r="HQR12" s="2853">
        <f>'GC Table 8 - Primary'!HQK20</f>
        <v>0</v>
      </c>
      <c r="HQS12" s="2854">
        <f>'GC Table 6 - Secondary'!HQK22</f>
        <v>0</v>
      </c>
      <c r="HQT12" s="2854">
        <f>'GC Table 5 - Worker Training'!HQK20</f>
        <v>0</v>
      </c>
      <c r="HQU12" s="2854">
        <f>'GC Table 4 - Tertiary'!HQJ17</f>
        <v>0</v>
      </c>
      <c r="HQV12" s="2859">
        <f>SUM(HQR12:HQU12)</f>
        <v>0</v>
      </c>
      <c r="HQW12" s="2852">
        <v>2014</v>
      </c>
      <c r="HQX12" s="2853">
        <f>'GC Table 8 - Primary'!HRA8</f>
        <v>0</v>
      </c>
      <c r="HQY12" s="2854">
        <f>'GC Table 6 - Secondary'!HRA8</f>
        <v>0</v>
      </c>
      <c r="HQZ12" s="2854">
        <f>'GC Table 5 - Worker Training'!HRA8</f>
        <v>0</v>
      </c>
      <c r="HRA12" s="2854">
        <f>'GC Table 4 - Tertiary'!HQZ8</f>
        <v>0</v>
      </c>
      <c r="HRB12" s="2855">
        <f>SUM(HQX12:HRA12)</f>
        <v>0</v>
      </c>
      <c r="HRC12" s="2856">
        <f>'GC Table 8 - Primary'!HRA12</f>
        <v>0</v>
      </c>
      <c r="HRD12" s="2854">
        <f>'GC Table 6 - Secondary'!HRA14</f>
        <v>0</v>
      </c>
      <c r="HRE12" s="2857">
        <f>'GC Table 5 - Worker Training'!HRA12</f>
        <v>0</v>
      </c>
      <c r="HRF12" s="2854">
        <f>'GC Table 4 - Tertiary'!HQZ9</f>
        <v>0</v>
      </c>
      <c r="HRG12" s="2858">
        <f>SUM(HRC12:HRF12)</f>
        <v>0</v>
      </c>
      <c r="HRH12" s="2853">
        <f>'GC Table 8 - Primary'!HRA20</f>
        <v>0</v>
      </c>
      <c r="HRI12" s="2854">
        <f>'GC Table 6 - Secondary'!HRA22</f>
        <v>0</v>
      </c>
      <c r="HRJ12" s="2854">
        <f>'GC Table 5 - Worker Training'!HRA20</f>
        <v>0</v>
      </c>
      <c r="HRK12" s="2854">
        <f>'GC Table 4 - Tertiary'!HQZ17</f>
        <v>0</v>
      </c>
      <c r="HRL12" s="2859">
        <f>SUM(HRH12:HRK12)</f>
        <v>0</v>
      </c>
      <c r="HRM12" s="2852">
        <v>2014</v>
      </c>
      <c r="HRN12" s="2853">
        <f>'GC Table 8 - Primary'!HRQ8</f>
        <v>0</v>
      </c>
      <c r="HRO12" s="2854">
        <f>'GC Table 6 - Secondary'!HRQ8</f>
        <v>0</v>
      </c>
      <c r="HRP12" s="2854">
        <f>'GC Table 5 - Worker Training'!HRQ8</f>
        <v>0</v>
      </c>
      <c r="HRQ12" s="2854">
        <f>'GC Table 4 - Tertiary'!HRP8</f>
        <v>0</v>
      </c>
      <c r="HRR12" s="2855">
        <f>SUM(HRN12:HRQ12)</f>
        <v>0</v>
      </c>
      <c r="HRS12" s="2856">
        <f>'GC Table 8 - Primary'!HRQ12</f>
        <v>0</v>
      </c>
      <c r="HRT12" s="2854">
        <f>'GC Table 6 - Secondary'!HRQ14</f>
        <v>0</v>
      </c>
      <c r="HRU12" s="2857">
        <f>'GC Table 5 - Worker Training'!HRQ12</f>
        <v>0</v>
      </c>
      <c r="HRV12" s="2854">
        <f>'GC Table 4 - Tertiary'!HRP9</f>
        <v>0</v>
      </c>
      <c r="HRW12" s="2858">
        <f>SUM(HRS12:HRV12)</f>
        <v>0</v>
      </c>
      <c r="HRX12" s="2853">
        <f>'GC Table 8 - Primary'!HRQ20</f>
        <v>0</v>
      </c>
      <c r="HRY12" s="2854">
        <f>'GC Table 6 - Secondary'!HRQ22</f>
        <v>0</v>
      </c>
      <c r="HRZ12" s="2854">
        <f>'GC Table 5 - Worker Training'!HRQ20</f>
        <v>0</v>
      </c>
      <c r="HSA12" s="2854">
        <f>'GC Table 4 - Tertiary'!HRP17</f>
        <v>0</v>
      </c>
      <c r="HSB12" s="2859">
        <f>SUM(HRX12:HSA12)</f>
        <v>0</v>
      </c>
      <c r="HSC12" s="2852">
        <v>2014</v>
      </c>
      <c r="HSD12" s="2853">
        <f>'GC Table 8 - Primary'!HSG8</f>
        <v>0</v>
      </c>
      <c r="HSE12" s="2854">
        <f>'GC Table 6 - Secondary'!HSG8</f>
        <v>0</v>
      </c>
      <c r="HSF12" s="2854">
        <f>'GC Table 5 - Worker Training'!HSG8</f>
        <v>0</v>
      </c>
      <c r="HSG12" s="2854">
        <f>'GC Table 4 - Tertiary'!HSF8</f>
        <v>0</v>
      </c>
      <c r="HSH12" s="2855">
        <f>SUM(HSD12:HSG12)</f>
        <v>0</v>
      </c>
      <c r="HSI12" s="2856">
        <f>'GC Table 8 - Primary'!HSG12</f>
        <v>0</v>
      </c>
      <c r="HSJ12" s="2854">
        <f>'GC Table 6 - Secondary'!HSG14</f>
        <v>0</v>
      </c>
      <c r="HSK12" s="2857">
        <f>'GC Table 5 - Worker Training'!HSG12</f>
        <v>0</v>
      </c>
      <c r="HSL12" s="2854">
        <f>'GC Table 4 - Tertiary'!HSF9</f>
        <v>0</v>
      </c>
      <c r="HSM12" s="2858">
        <f>SUM(HSI12:HSL12)</f>
        <v>0</v>
      </c>
      <c r="HSN12" s="2853">
        <f>'GC Table 8 - Primary'!HSG20</f>
        <v>0</v>
      </c>
      <c r="HSO12" s="2854">
        <f>'GC Table 6 - Secondary'!HSG22</f>
        <v>0</v>
      </c>
      <c r="HSP12" s="2854">
        <f>'GC Table 5 - Worker Training'!HSG20</f>
        <v>0</v>
      </c>
      <c r="HSQ12" s="2854">
        <f>'GC Table 4 - Tertiary'!HSF17</f>
        <v>0</v>
      </c>
      <c r="HSR12" s="2859">
        <f>SUM(HSN12:HSQ12)</f>
        <v>0</v>
      </c>
      <c r="HSS12" s="2852">
        <v>2014</v>
      </c>
      <c r="HST12" s="2853">
        <f>'GC Table 8 - Primary'!HSW8</f>
        <v>0</v>
      </c>
      <c r="HSU12" s="2854">
        <f>'GC Table 6 - Secondary'!HSW8</f>
        <v>0</v>
      </c>
      <c r="HSV12" s="2854">
        <f>'GC Table 5 - Worker Training'!HSW8</f>
        <v>0</v>
      </c>
      <c r="HSW12" s="2854">
        <f>'GC Table 4 - Tertiary'!HSV8</f>
        <v>0</v>
      </c>
      <c r="HSX12" s="2855">
        <f>SUM(HST12:HSW12)</f>
        <v>0</v>
      </c>
      <c r="HSY12" s="2856">
        <f>'GC Table 8 - Primary'!HSW12</f>
        <v>0</v>
      </c>
      <c r="HSZ12" s="2854">
        <f>'GC Table 6 - Secondary'!HSW14</f>
        <v>0</v>
      </c>
      <c r="HTA12" s="2857">
        <f>'GC Table 5 - Worker Training'!HSW12</f>
        <v>0</v>
      </c>
      <c r="HTB12" s="2854">
        <f>'GC Table 4 - Tertiary'!HSV9</f>
        <v>0</v>
      </c>
      <c r="HTC12" s="2858">
        <f>SUM(HSY12:HTB12)</f>
        <v>0</v>
      </c>
      <c r="HTD12" s="2853">
        <f>'GC Table 8 - Primary'!HSW20</f>
        <v>0</v>
      </c>
      <c r="HTE12" s="2854">
        <f>'GC Table 6 - Secondary'!HSW22</f>
        <v>0</v>
      </c>
      <c r="HTF12" s="2854">
        <f>'GC Table 5 - Worker Training'!HSW20</f>
        <v>0</v>
      </c>
      <c r="HTG12" s="2854">
        <f>'GC Table 4 - Tertiary'!HSV17</f>
        <v>0</v>
      </c>
      <c r="HTH12" s="2859">
        <f>SUM(HTD12:HTG12)</f>
        <v>0</v>
      </c>
      <c r="HTI12" s="2852">
        <v>2014</v>
      </c>
      <c r="HTJ12" s="2853">
        <f>'GC Table 8 - Primary'!HTM8</f>
        <v>0</v>
      </c>
      <c r="HTK12" s="2854">
        <f>'GC Table 6 - Secondary'!HTM8</f>
        <v>0</v>
      </c>
      <c r="HTL12" s="2854">
        <f>'GC Table 5 - Worker Training'!HTM8</f>
        <v>0</v>
      </c>
      <c r="HTM12" s="2854">
        <f>'GC Table 4 - Tertiary'!HTL8</f>
        <v>0</v>
      </c>
      <c r="HTN12" s="2855">
        <f>SUM(HTJ12:HTM12)</f>
        <v>0</v>
      </c>
      <c r="HTO12" s="2856">
        <f>'GC Table 8 - Primary'!HTM12</f>
        <v>0</v>
      </c>
      <c r="HTP12" s="2854">
        <f>'GC Table 6 - Secondary'!HTM14</f>
        <v>0</v>
      </c>
      <c r="HTQ12" s="2857">
        <f>'GC Table 5 - Worker Training'!HTM12</f>
        <v>0</v>
      </c>
      <c r="HTR12" s="2854">
        <f>'GC Table 4 - Tertiary'!HTL9</f>
        <v>0</v>
      </c>
      <c r="HTS12" s="2858">
        <f>SUM(HTO12:HTR12)</f>
        <v>0</v>
      </c>
      <c r="HTT12" s="2853">
        <f>'GC Table 8 - Primary'!HTM20</f>
        <v>0</v>
      </c>
      <c r="HTU12" s="2854">
        <f>'GC Table 6 - Secondary'!HTM22</f>
        <v>0</v>
      </c>
      <c r="HTV12" s="2854">
        <f>'GC Table 5 - Worker Training'!HTM20</f>
        <v>0</v>
      </c>
      <c r="HTW12" s="2854">
        <f>'GC Table 4 - Tertiary'!HTL17</f>
        <v>0</v>
      </c>
      <c r="HTX12" s="2859">
        <f>SUM(HTT12:HTW12)</f>
        <v>0</v>
      </c>
      <c r="HTY12" s="2852">
        <v>2014</v>
      </c>
      <c r="HTZ12" s="2853">
        <f>'GC Table 8 - Primary'!HUC8</f>
        <v>0</v>
      </c>
      <c r="HUA12" s="2854">
        <f>'GC Table 6 - Secondary'!HUC8</f>
        <v>0</v>
      </c>
      <c r="HUB12" s="2854">
        <f>'GC Table 5 - Worker Training'!HUC8</f>
        <v>0</v>
      </c>
      <c r="HUC12" s="2854">
        <f>'GC Table 4 - Tertiary'!HUB8</f>
        <v>0</v>
      </c>
      <c r="HUD12" s="2855">
        <f>SUM(HTZ12:HUC12)</f>
        <v>0</v>
      </c>
      <c r="HUE12" s="2856">
        <f>'GC Table 8 - Primary'!HUC12</f>
        <v>0</v>
      </c>
      <c r="HUF12" s="2854">
        <f>'GC Table 6 - Secondary'!HUC14</f>
        <v>0</v>
      </c>
      <c r="HUG12" s="2857">
        <f>'GC Table 5 - Worker Training'!HUC12</f>
        <v>0</v>
      </c>
      <c r="HUH12" s="2854">
        <f>'GC Table 4 - Tertiary'!HUB9</f>
        <v>0</v>
      </c>
      <c r="HUI12" s="2858">
        <f>SUM(HUE12:HUH12)</f>
        <v>0</v>
      </c>
      <c r="HUJ12" s="2853">
        <f>'GC Table 8 - Primary'!HUC20</f>
        <v>0</v>
      </c>
      <c r="HUK12" s="2854">
        <f>'GC Table 6 - Secondary'!HUC22</f>
        <v>0</v>
      </c>
      <c r="HUL12" s="2854">
        <f>'GC Table 5 - Worker Training'!HUC20</f>
        <v>0</v>
      </c>
      <c r="HUM12" s="2854">
        <f>'GC Table 4 - Tertiary'!HUB17</f>
        <v>0</v>
      </c>
      <c r="HUN12" s="2859">
        <f>SUM(HUJ12:HUM12)</f>
        <v>0</v>
      </c>
      <c r="HUO12" s="2852">
        <v>2014</v>
      </c>
      <c r="HUP12" s="2853">
        <f>'GC Table 8 - Primary'!HUS8</f>
        <v>0</v>
      </c>
      <c r="HUQ12" s="2854">
        <f>'GC Table 6 - Secondary'!HUS8</f>
        <v>0</v>
      </c>
      <c r="HUR12" s="2854">
        <f>'GC Table 5 - Worker Training'!HUS8</f>
        <v>0</v>
      </c>
      <c r="HUS12" s="2854">
        <f>'GC Table 4 - Tertiary'!HUR8</f>
        <v>0</v>
      </c>
      <c r="HUT12" s="2855">
        <f>SUM(HUP12:HUS12)</f>
        <v>0</v>
      </c>
      <c r="HUU12" s="2856">
        <f>'GC Table 8 - Primary'!HUS12</f>
        <v>0</v>
      </c>
      <c r="HUV12" s="2854">
        <f>'GC Table 6 - Secondary'!HUS14</f>
        <v>0</v>
      </c>
      <c r="HUW12" s="2857">
        <f>'GC Table 5 - Worker Training'!HUS12</f>
        <v>0</v>
      </c>
      <c r="HUX12" s="2854">
        <f>'GC Table 4 - Tertiary'!HUR9</f>
        <v>0</v>
      </c>
      <c r="HUY12" s="2858">
        <f>SUM(HUU12:HUX12)</f>
        <v>0</v>
      </c>
      <c r="HUZ12" s="2853">
        <f>'GC Table 8 - Primary'!HUS20</f>
        <v>0</v>
      </c>
      <c r="HVA12" s="2854">
        <f>'GC Table 6 - Secondary'!HUS22</f>
        <v>0</v>
      </c>
      <c r="HVB12" s="2854">
        <f>'GC Table 5 - Worker Training'!HUS20</f>
        <v>0</v>
      </c>
      <c r="HVC12" s="2854">
        <f>'GC Table 4 - Tertiary'!HUR17</f>
        <v>0</v>
      </c>
      <c r="HVD12" s="2859">
        <f>SUM(HUZ12:HVC12)</f>
        <v>0</v>
      </c>
      <c r="HVE12" s="2852">
        <v>2014</v>
      </c>
      <c r="HVF12" s="2853">
        <f>'GC Table 8 - Primary'!HVI8</f>
        <v>0</v>
      </c>
      <c r="HVG12" s="2854">
        <f>'GC Table 6 - Secondary'!HVI8</f>
        <v>0</v>
      </c>
      <c r="HVH12" s="2854">
        <f>'GC Table 5 - Worker Training'!HVI8</f>
        <v>0</v>
      </c>
      <c r="HVI12" s="2854">
        <f>'GC Table 4 - Tertiary'!HVH8</f>
        <v>0</v>
      </c>
      <c r="HVJ12" s="2855">
        <f>SUM(HVF12:HVI12)</f>
        <v>0</v>
      </c>
      <c r="HVK12" s="2856">
        <f>'GC Table 8 - Primary'!HVI12</f>
        <v>0</v>
      </c>
      <c r="HVL12" s="2854">
        <f>'GC Table 6 - Secondary'!HVI14</f>
        <v>0</v>
      </c>
      <c r="HVM12" s="2857">
        <f>'GC Table 5 - Worker Training'!HVI12</f>
        <v>0</v>
      </c>
      <c r="HVN12" s="2854">
        <f>'GC Table 4 - Tertiary'!HVH9</f>
        <v>0</v>
      </c>
      <c r="HVO12" s="2858">
        <f>SUM(HVK12:HVN12)</f>
        <v>0</v>
      </c>
      <c r="HVP12" s="2853">
        <f>'GC Table 8 - Primary'!HVI20</f>
        <v>0</v>
      </c>
      <c r="HVQ12" s="2854">
        <f>'GC Table 6 - Secondary'!HVI22</f>
        <v>0</v>
      </c>
      <c r="HVR12" s="2854">
        <f>'GC Table 5 - Worker Training'!HVI20</f>
        <v>0</v>
      </c>
      <c r="HVS12" s="2854">
        <f>'GC Table 4 - Tertiary'!HVH17</f>
        <v>0</v>
      </c>
      <c r="HVT12" s="2859">
        <f>SUM(HVP12:HVS12)</f>
        <v>0</v>
      </c>
      <c r="HVU12" s="2852">
        <v>2014</v>
      </c>
      <c r="HVV12" s="2853">
        <f>'GC Table 8 - Primary'!HVY8</f>
        <v>0</v>
      </c>
      <c r="HVW12" s="2854">
        <f>'GC Table 6 - Secondary'!HVY8</f>
        <v>0</v>
      </c>
      <c r="HVX12" s="2854">
        <f>'GC Table 5 - Worker Training'!HVY8</f>
        <v>0</v>
      </c>
      <c r="HVY12" s="2854">
        <f>'GC Table 4 - Tertiary'!HVX8</f>
        <v>0</v>
      </c>
      <c r="HVZ12" s="2855">
        <f>SUM(HVV12:HVY12)</f>
        <v>0</v>
      </c>
      <c r="HWA12" s="2856">
        <f>'GC Table 8 - Primary'!HVY12</f>
        <v>0</v>
      </c>
      <c r="HWB12" s="2854">
        <f>'GC Table 6 - Secondary'!HVY14</f>
        <v>0</v>
      </c>
      <c r="HWC12" s="2857">
        <f>'GC Table 5 - Worker Training'!HVY12</f>
        <v>0</v>
      </c>
      <c r="HWD12" s="2854">
        <f>'GC Table 4 - Tertiary'!HVX9</f>
        <v>0</v>
      </c>
      <c r="HWE12" s="2858">
        <f>SUM(HWA12:HWD12)</f>
        <v>0</v>
      </c>
      <c r="HWF12" s="2853">
        <f>'GC Table 8 - Primary'!HVY20</f>
        <v>0</v>
      </c>
      <c r="HWG12" s="2854">
        <f>'GC Table 6 - Secondary'!HVY22</f>
        <v>0</v>
      </c>
      <c r="HWH12" s="2854">
        <f>'GC Table 5 - Worker Training'!HVY20</f>
        <v>0</v>
      </c>
      <c r="HWI12" s="2854">
        <f>'GC Table 4 - Tertiary'!HVX17</f>
        <v>0</v>
      </c>
      <c r="HWJ12" s="2859">
        <f>SUM(HWF12:HWI12)</f>
        <v>0</v>
      </c>
      <c r="HWK12" s="2852">
        <v>2014</v>
      </c>
      <c r="HWL12" s="2853">
        <f>'GC Table 8 - Primary'!HWO8</f>
        <v>0</v>
      </c>
      <c r="HWM12" s="2854">
        <f>'GC Table 6 - Secondary'!HWO8</f>
        <v>0</v>
      </c>
      <c r="HWN12" s="2854">
        <f>'GC Table 5 - Worker Training'!HWO8</f>
        <v>0</v>
      </c>
      <c r="HWO12" s="2854">
        <f>'GC Table 4 - Tertiary'!HWN8</f>
        <v>0</v>
      </c>
      <c r="HWP12" s="2855">
        <f>SUM(HWL12:HWO12)</f>
        <v>0</v>
      </c>
      <c r="HWQ12" s="2856">
        <f>'GC Table 8 - Primary'!HWO12</f>
        <v>0</v>
      </c>
      <c r="HWR12" s="2854">
        <f>'GC Table 6 - Secondary'!HWO14</f>
        <v>0</v>
      </c>
      <c r="HWS12" s="2857">
        <f>'GC Table 5 - Worker Training'!HWO12</f>
        <v>0</v>
      </c>
      <c r="HWT12" s="2854">
        <f>'GC Table 4 - Tertiary'!HWN9</f>
        <v>0</v>
      </c>
      <c r="HWU12" s="2858">
        <f>SUM(HWQ12:HWT12)</f>
        <v>0</v>
      </c>
      <c r="HWV12" s="2853">
        <f>'GC Table 8 - Primary'!HWO20</f>
        <v>0</v>
      </c>
      <c r="HWW12" s="2854">
        <f>'GC Table 6 - Secondary'!HWO22</f>
        <v>0</v>
      </c>
      <c r="HWX12" s="2854">
        <f>'GC Table 5 - Worker Training'!HWO20</f>
        <v>0</v>
      </c>
      <c r="HWY12" s="2854">
        <f>'GC Table 4 - Tertiary'!HWN17</f>
        <v>0</v>
      </c>
      <c r="HWZ12" s="2859">
        <f>SUM(HWV12:HWY12)</f>
        <v>0</v>
      </c>
      <c r="HXA12" s="2852">
        <v>2014</v>
      </c>
      <c r="HXB12" s="2853">
        <f>'GC Table 8 - Primary'!HXE8</f>
        <v>0</v>
      </c>
      <c r="HXC12" s="2854">
        <f>'GC Table 6 - Secondary'!HXE8</f>
        <v>0</v>
      </c>
      <c r="HXD12" s="2854">
        <f>'GC Table 5 - Worker Training'!HXE8</f>
        <v>0</v>
      </c>
      <c r="HXE12" s="2854">
        <f>'GC Table 4 - Tertiary'!HXD8</f>
        <v>0</v>
      </c>
      <c r="HXF12" s="2855">
        <f>SUM(HXB12:HXE12)</f>
        <v>0</v>
      </c>
      <c r="HXG12" s="2856">
        <f>'GC Table 8 - Primary'!HXE12</f>
        <v>0</v>
      </c>
      <c r="HXH12" s="2854">
        <f>'GC Table 6 - Secondary'!HXE14</f>
        <v>0</v>
      </c>
      <c r="HXI12" s="2857">
        <f>'GC Table 5 - Worker Training'!HXE12</f>
        <v>0</v>
      </c>
      <c r="HXJ12" s="2854">
        <f>'GC Table 4 - Tertiary'!HXD9</f>
        <v>0</v>
      </c>
      <c r="HXK12" s="2858">
        <f>SUM(HXG12:HXJ12)</f>
        <v>0</v>
      </c>
      <c r="HXL12" s="2853">
        <f>'GC Table 8 - Primary'!HXE20</f>
        <v>0</v>
      </c>
      <c r="HXM12" s="2854">
        <f>'GC Table 6 - Secondary'!HXE22</f>
        <v>0</v>
      </c>
      <c r="HXN12" s="2854">
        <f>'GC Table 5 - Worker Training'!HXE20</f>
        <v>0</v>
      </c>
      <c r="HXO12" s="2854">
        <f>'GC Table 4 - Tertiary'!HXD17</f>
        <v>0</v>
      </c>
      <c r="HXP12" s="2859">
        <f>SUM(HXL12:HXO12)</f>
        <v>0</v>
      </c>
      <c r="HXQ12" s="2852">
        <v>2014</v>
      </c>
      <c r="HXR12" s="2853">
        <f>'GC Table 8 - Primary'!HXU8</f>
        <v>0</v>
      </c>
      <c r="HXS12" s="2854">
        <f>'GC Table 6 - Secondary'!HXU8</f>
        <v>0</v>
      </c>
      <c r="HXT12" s="2854">
        <f>'GC Table 5 - Worker Training'!HXU8</f>
        <v>0</v>
      </c>
      <c r="HXU12" s="2854">
        <f>'GC Table 4 - Tertiary'!HXT8</f>
        <v>0</v>
      </c>
      <c r="HXV12" s="2855">
        <f>SUM(HXR12:HXU12)</f>
        <v>0</v>
      </c>
      <c r="HXW12" s="2856">
        <f>'GC Table 8 - Primary'!HXU12</f>
        <v>0</v>
      </c>
      <c r="HXX12" s="2854">
        <f>'GC Table 6 - Secondary'!HXU14</f>
        <v>0</v>
      </c>
      <c r="HXY12" s="2857">
        <f>'GC Table 5 - Worker Training'!HXU12</f>
        <v>0</v>
      </c>
      <c r="HXZ12" s="2854">
        <f>'GC Table 4 - Tertiary'!HXT9</f>
        <v>0</v>
      </c>
      <c r="HYA12" s="2858">
        <f>SUM(HXW12:HXZ12)</f>
        <v>0</v>
      </c>
      <c r="HYB12" s="2853">
        <f>'GC Table 8 - Primary'!HXU20</f>
        <v>0</v>
      </c>
      <c r="HYC12" s="2854">
        <f>'GC Table 6 - Secondary'!HXU22</f>
        <v>0</v>
      </c>
      <c r="HYD12" s="2854">
        <f>'GC Table 5 - Worker Training'!HXU20</f>
        <v>0</v>
      </c>
      <c r="HYE12" s="2854">
        <f>'GC Table 4 - Tertiary'!HXT17</f>
        <v>0</v>
      </c>
      <c r="HYF12" s="2859">
        <f>SUM(HYB12:HYE12)</f>
        <v>0</v>
      </c>
      <c r="HYG12" s="2852">
        <v>2014</v>
      </c>
      <c r="HYH12" s="2853">
        <f>'GC Table 8 - Primary'!HYK8</f>
        <v>0</v>
      </c>
      <c r="HYI12" s="2854">
        <f>'GC Table 6 - Secondary'!HYK8</f>
        <v>0</v>
      </c>
      <c r="HYJ12" s="2854">
        <f>'GC Table 5 - Worker Training'!HYK8</f>
        <v>0</v>
      </c>
      <c r="HYK12" s="2854">
        <f>'GC Table 4 - Tertiary'!HYJ8</f>
        <v>0</v>
      </c>
      <c r="HYL12" s="2855">
        <f>SUM(HYH12:HYK12)</f>
        <v>0</v>
      </c>
      <c r="HYM12" s="2856">
        <f>'GC Table 8 - Primary'!HYK12</f>
        <v>0</v>
      </c>
      <c r="HYN12" s="2854">
        <f>'GC Table 6 - Secondary'!HYK14</f>
        <v>0</v>
      </c>
      <c r="HYO12" s="2857">
        <f>'GC Table 5 - Worker Training'!HYK12</f>
        <v>0</v>
      </c>
      <c r="HYP12" s="2854">
        <f>'GC Table 4 - Tertiary'!HYJ9</f>
        <v>0</v>
      </c>
      <c r="HYQ12" s="2858">
        <f>SUM(HYM12:HYP12)</f>
        <v>0</v>
      </c>
      <c r="HYR12" s="2853">
        <f>'GC Table 8 - Primary'!HYK20</f>
        <v>0</v>
      </c>
      <c r="HYS12" s="2854">
        <f>'GC Table 6 - Secondary'!HYK22</f>
        <v>0</v>
      </c>
      <c r="HYT12" s="2854">
        <f>'GC Table 5 - Worker Training'!HYK20</f>
        <v>0</v>
      </c>
      <c r="HYU12" s="2854">
        <f>'GC Table 4 - Tertiary'!HYJ17</f>
        <v>0</v>
      </c>
      <c r="HYV12" s="2859">
        <f>SUM(HYR12:HYU12)</f>
        <v>0</v>
      </c>
      <c r="HYW12" s="2852">
        <v>2014</v>
      </c>
      <c r="HYX12" s="2853">
        <f>'GC Table 8 - Primary'!HZA8</f>
        <v>0</v>
      </c>
      <c r="HYY12" s="2854">
        <f>'GC Table 6 - Secondary'!HZA8</f>
        <v>0</v>
      </c>
      <c r="HYZ12" s="2854">
        <f>'GC Table 5 - Worker Training'!HZA8</f>
        <v>0</v>
      </c>
      <c r="HZA12" s="2854">
        <f>'GC Table 4 - Tertiary'!HYZ8</f>
        <v>0</v>
      </c>
      <c r="HZB12" s="2855">
        <f>SUM(HYX12:HZA12)</f>
        <v>0</v>
      </c>
      <c r="HZC12" s="2856">
        <f>'GC Table 8 - Primary'!HZA12</f>
        <v>0</v>
      </c>
      <c r="HZD12" s="2854">
        <f>'GC Table 6 - Secondary'!HZA14</f>
        <v>0</v>
      </c>
      <c r="HZE12" s="2857">
        <f>'GC Table 5 - Worker Training'!HZA12</f>
        <v>0</v>
      </c>
      <c r="HZF12" s="2854">
        <f>'GC Table 4 - Tertiary'!HYZ9</f>
        <v>0</v>
      </c>
      <c r="HZG12" s="2858">
        <f>SUM(HZC12:HZF12)</f>
        <v>0</v>
      </c>
      <c r="HZH12" s="2853">
        <f>'GC Table 8 - Primary'!HZA20</f>
        <v>0</v>
      </c>
      <c r="HZI12" s="2854">
        <f>'GC Table 6 - Secondary'!HZA22</f>
        <v>0</v>
      </c>
      <c r="HZJ12" s="2854">
        <f>'GC Table 5 - Worker Training'!HZA20</f>
        <v>0</v>
      </c>
      <c r="HZK12" s="2854">
        <f>'GC Table 4 - Tertiary'!HYZ17</f>
        <v>0</v>
      </c>
      <c r="HZL12" s="2859">
        <f>SUM(HZH12:HZK12)</f>
        <v>0</v>
      </c>
      <c r="HZM12" s="2852">
        <v>2014</v>
      </c>
      <c r="HZN12" s="2853">
        <f>'GC Table 8 - Primary'!HZQ8</f>
        <v>0</v>
      </c>
      <c r="HZO12" s="2854">
        <f>'GC Table 6 - Secondary'!HZQ8</f>
        <v>0</v>
      </c>
      <c r="HZP12" s="2854">
        <f>'GC Table 5 - Worker Training'!HZQ8</f>
        <v>0</v>
      </c>
      <c r="HZQ12" s="2854">
        <f>'GC Table 4 - Tertiary'!HZP8</f>
        <v>0</v>
      </c>
      <c r="HZR12" s="2855">
        <f>SUM(HZN12:HZQ12)</f>
        <v>0</v>
      </c>
      <c r="HZS12" s="2856">
        <f>'GC Table 8 - Primary'!HZQ12</f>
        <v>0</v>
      </c>
      <c r="HZT12" s="2854">
        <f>'GC Table 6 - Secondary'!HZQ14</f>
        <v>0</v>
      </c>
      <c r="HZU12" s="2857">
        <f>'GC Table 5 - Worker Training'!HZQ12</f>
        <v>0</v>
      </c>
      <c r="HZV12" s="2854">
        <f>'GC Table 4 - Tertiary'!HZP9</f>
        <v>0</v>
      </c>
      <c r="HZW12" s="2858">
        <f>SUM(HZS12:HZV12)</f>
        <v>0</v>
      </c>
      <c r="HZX12" s="2853">
        <f>'GC Table 8 - Primary'!HZQ20</f>
        <v>0</v>
      </c>
      <c r="HZY12" s="2854">
        <f>'GC Table 6 - Secondary'!HZQ22</f>
        <v>0</v>
      </c>
      <c r="HZZ12" s="2854">
        <f>'GC Table 5 - Worker Training'!HZQ20</f>
        <v>0</v>
      </c>
      <c r="IAA12" s="2854">
        <f>'GC Table 4 - Tertiary'!HZP17</f>
        <v>0</v>
      </c>
      <c r="IAB12" s="2859">
        <f>SUM(HZX12:IAA12)</f>
        <v>0</v>
      </c>
      <c r="IAC12" s="2852">
        <v>2014</v>
      </c>
      <c r="IAD12" s="2853">
        <f>'GC Table 8 - Primary'!IAG8</f>
        <v>0</v>
      </c>
      <c r="IAE12" s="2854">
        <f>'GC Table 6 - Secondary'!IAG8</f>
        <v>0</v>
      </c>
      <c r="IAF12" s="2854">
        <f>'GC Table 5 - Worker Training'!IAG8</f>
        <v>0</v>
      </c>
      <c r="IAG12" s="2854">
        <f>'GC Table 4 - Tertiary'!IAF8</f>
        <v>0</v>
      </c>
      <c r="IAH12" s="2855">
        <f>SUM(IAD12:IAG12)</f>
        <v>0</v>
      </c>
      <c r="IAI12" s="2856">
        <f>'GC Table 8 - Primary'!IAG12</f>
        <v>0</v>
      </c>
      <c r="IAJ12" s="2854">
        <f>'GC Table 6 - Secondary'!IAG14</f>
        <v>0</v>
      </c>
      <c r="IAK12" s="2857">
        <f>'GC Table 5 - Worker Training'!IAG12</f>
        <v>0</v>
      </c>
      <c r="IAL12" s="2854">
        <f>'GC Table 4 - Tertiary'!IAF9</f>
        <v>0</v>
      </c>
      <c r="IAM12" s="2858">
        <f>SUM(IAI12:IAL12)</f>
        <v>0</v>
      </c>
      <c r="IAN12" s="2853">
        <f>'GC Table 8 - Primary'!IAG20</f>
        <v>0</v>
      </c>
      <c r="IAO12" s="2854">
        <f>'GC Table 6 - Secondary'!IAG22</f>
        <v>0</v>
      </c>
      <c r="IAP12" s="2854">
        <f>'GC Table 5 - Worker Training'!IAG20</f>
        <v>0</v>
      </c>
      <c r="IAQ12" s="2854">
        <f>'GC Table 4 - Tertiary'!IAF17</f>
        <v>0</v>
      </c>
      <c r="IAR12" s="2859">
        <f>SUM(IAN12:IAQ12)</f>
        <v>0</v>
      </c>
      <c r="IAS12" s="2852">
        <v>2014</v>
      </c>
      <c r="IAT12" s="2853">
        <f>'GC Table 8 - Primary'!IAW8</f>
        <v>0</v>
      </c>
      <c r="IAU12" s="2854">
        <f>'GC Table 6 - Secondary'!IAW8</f>
        <v>0</v>
      </c>
      <c r="IAV12" s="2854">
        <f>'GC Table 5 - Worker Training'!IAW8</f>
        <v>0</v>
      </c>
      <c r="IAW12" s="2854">
        <f>'GC Table 4 - Tertiary'!IAV8</f>
        <v>0</v>
      </c>
      <c r="IAX12" s="2855">
        <f>SUM(IAT12:IAW12)</f>
        <v>0</v>
      </c>
      <c r="IAY12" s="2856">
        <f>'GC Table 8 - Primary'!IAW12</f>
        <v>0</v>
      </c>
      <c r="IAZ12" s="2854">
        <f>'GC Table 6 - Secondary'!IAW14</f>
        <v>0</v>
      </c>
      <c r="IBA12" s="2857">
        <f>'GC Table 5 - Worker Training'!IAW12</f>
        <v>0</v>
      </c>
      <c r="IBB12" s="2854">
        <f>'GC Table 4 - Tertiary'!IAV9</f>
        <v>0</v>
      </c>
      <c r="IBC12" s="2858">
        <f>SUM(IAY12:IBB12)</f>
        <v>0</v>
      </c>
      <c r="IBD12" s="2853">
        <f>'GC Table 8 - Primary'!IAW20</f>
        <v>0</v>
      </c>
      <c r="IBE12" s="2854">
        <f>'GC Table 6 - Secondary'!IAW22</f>
        <v>0</v>
      </c>
      <c r="IBF12" s="2854">
        <f>'GC Table 5 - Worker Training'!IAW20</f>
        <v>0</v>
      </c>
      <c r="IBG12" s="2854">
        <f>'GC Table 4 - Tertiary'!IAV17</f>
        <v>0</v>
      </c>
      <c r="IBH12" s="2859">
        <f>SUM(IBD12:IBG12)</f>
        <v>0</v>
      </c>
      <c r="IBI12" s="2852">
        <v>2014</v>
      </c>
      <c r="IBJ12" s="2853">
        <f>'GC Table 8 - Primary'!IBM8</f>
        <v>0</v>
      </c>
      <c r="IBK12" s="2854">
        <f>'GC Table 6 - Secondary'!IBM8</f>
        <v>0</v>
      </c>
      <c r="IBL12" s="2854">
        <f>'GC Table 5 - Worker Training'!IBM8</f>
        <v>0</v>
      </c>
      <c r="IBM12" s="2854">
        <f>'GC Table 4 - Tertiary'!IBL8</f>
        <v>0</v>
      </c>
      <c r="IBN12" s="2855">
        <f>SUM(IBJ12:IBM12)</f>
        <v>0</v>
      </c>
      <c r="IBO12" s="2856">
        <f>'GC Table 8 - Primary'!IBM12</f>
        <v>0</v>
      </c>
      <c r="IBP12" s="2854">
        <f>'GC Table 6 - Secondary'!IBM14</f>
        <v>0</v>
      </c>
      <c r="IBQ12" s="2857">
        <f>'GC Table 5 - Worker Training'!IBM12</f>
        <v>0</v>
      </c>
      <c r="IBR12" s="2854">
        <f>'GC Table 4 - Tertiary'!IBL9</f>
        <v>0</v>
      </c>
      <c r="IBS12" s="2858">
        <f>SUM(IBO12:IBR12)</f>
        <v>0</v>
      </c>
      <c r="IBT12" s="2853">
        <f>'GC Table 8 - Primary'!IBM20</f>
        <v>0</v>
      </c>
      <c r="IBU12" s="2854">
        <f>'GC Table 6 - Secondary'!IBM22</f>
        <v>0</v>
      </c>
      <c r="IBV12" s="2854">
        <f>'GC Table 5 - Worker Training'!IBM20</f>
        <v>0</v>
      </c>
      <c r="IBW12" s="2854">
        <f>'GC Table 4 - Tertiary'!IBL17</f>
        <v>0</v>
      </c>
      <c r="IBX12" s="2859">
        <f>SUM(IBT12:IBW12)</f>
        <v>0</v>
      </c>
      <c r="IBY12" s="2852">
        <v>2014</v>
      </c>
      <c r="IBZ12" s="2853">
        <f>'GC Table 8 - Primary'!ICC8</f>
        <v>0</v>
      </c>
      <c r="ICA12" s="2854">
        <f>'GC Table 6 - Secondary'!ICC8</f>
        <v>0</v>
      </c>
      <c r="ICB12" s="2854">
        <f>'GC Table 5 - Worker Training'!ICC8</f>
        <v>0</v>
      </c>
      <c r="ICC12" s="2854">
        <f>'GC Table 4 - Tertiary'!ICB8</f>
        <v>0</v>
      </c>
      <c r="ICD12" s="2855">
        <f>SUM(IBZ12:ICC12)</f>
        <v>0</v>
      </c>
      <c r="ICE12" s="2856">
        <f>'GC Table 8 - Primary'!ICC12</f>
        <v>0</v>
      </c>
      <c r="ICF12" s="2854">
        <f>'GC Table 6 - Secondary'!ICC14</f>
        <v>0</v>
      </c>
      <c r="ICG12" s="2857">
        <f>'GC Table 5 - Worker Training'!ICC12</f>
        <v>0</v>
      </c>
      <c r="ICH12" s="2854">
        <f>'GC Table 4 - Tertiary'!ICB9</f>
        <v>0</v>
      </c>
      <c r="ICI12" s="2858">
        <f>SUM(ICE12:ICH12)</f>
        <v>0</v>
      </c>
      <c r="ICJ12" s="2853">
        <f>'GC Table 8 - Primary'!ICC20</f>
        <v>0</v>
      </c>
      <c r="ICK12" s="2854">
        <f>'GC Table 6 - Secondary'!ICC22</f>
        <v>0</v>
      </c>
      <c r="ICL12" s="2854">
        <f>'GC Table 5 - Worker Training'!ICC20</f>
        <v>0</v>
      </c>
      <c r="ICM12" s="2854">
        <f>'GC Table 4 - Tertiary'!ICB17</f>
        <v>0</v>
      </c>
      <c r="ICN12" s="2859">
        <f>SUM(ICJ12:ICM12)</f>
        <v>0</v>
      </c>
      <c r="ICO12" s="2852">
        <v>2014</v>
      </c>
      <c r="ICP12" s="2853">
        <f>'GC Table 8 - Primary'!ICS8</f>
        <v>0</v>
      </c>
      <c r="ICQ12" s="2854">
        <f>'GC Table 6 - Secondary'!ICS8</f>
        <v>0</v>
      </c>
      <c r="ICR12" s="2854">
        <f>'GC Table 5 - Worker Training'!ICS8</f>
        <v>0</v>
      </c>
      <c r="ICS12" s="2854">
        <f>'GC Table 4 - Tertiary'!ICR8</f>
        <v>0</v>
      </c>
      <c r="ICT12" s="2855">
        <f>SUM(ICP12:ICS12)</f>
        <v>0</v>
      </c>
      <c r="ICU12" s="2856">
        <f>'GC Table 8 - Primary'!ICS12</f>
        <v>0</v>
      </c>
      <c r="ICV12" s="2854">
        <f>'GC Table 6 - Secondary'!ICS14</f>
        <v>0</v>
      </c>
      <c r="ICW12" s="2857">
        <f>'GC Table 5 - Worker Training'!ICS12</f>
        <v>0</v>
      </c>
      <c r="ICX12" s="2854">
        <f>'GC Table 4 - Tertiary'!ICR9</f>
        <v>0</v>
      </c>
      <c r="ICY12" s="2858">
        <f>SUM(ICU12:ICX12)</f>
        <v>0</v>
      </c>
      <c r="ICZ12" s="2853">
        <f>'GC Table 8 - Primary'!ICS20</f>
        <v>0</v>
      </c>
      <c r="IDA12" s="2854">
        <f>'GC Table 6 - Secondary'!ICS22</f>
        <v>0</v>
      </c>
      <c r="IDB12" s="2854">
        <f>'GC Table 5 - Worker Training'!ICS20</f>
        <v>0</v>
      </c>
      <c r="IDC12" s="2854">
        <f>'GC Table 4 - Tertiary'!ICR17</f>
        <v>0</v>
      </c>
      <c r="IDD12" s="2859">
        <f>SUM(ICZ12:IDC12)</f>
        <v>0</v>
      </c>
      <c r="IDE12" s="2852">
        <v>2014</v>
      </c>
      <c r="IDF12" s="2853">
        <f>'GC Table 8 - Primary'!IDI8</f>
        <v>0</v>
      </c>
      <c r="IDG12" s="2854">
        <f>'GC Table 6 - Secondary'!IDI8</f>
        <v>0</v>
      </c>
      <c r="IDH12" s="2854">
        <f>'GC Table 5 - Worker Training'!IDI8</f>
        <v>0</v>
      </c>
      <c r="IDI12" s="2854">
        <f>'GC Table 4 - Tertiary'!IDH8</f>
        <v>0</v>
      </c>
      <c r="IDJ12" s="2855">
        <f>SUM(IDF12:IDI12)</f>
        <v>0</v>
      </c>
      <c r="IDK12" s="2856">
        <f>'GC Table 8 - Primary'!IDI12</f>
        <v>0</v>
      </c>
      <c r="IDL12" s="2854">
        <f>'GC Table 6 - Secondary'!IDI14</f>
        <v>0</v>
      </c>
      <c r="IDM12" s="2857">
        <f>'GC Table 5 - Worker Training'!IDI12</f>
        <v>0</v>
      </c>
      <c r="IDN12" s="2854">
        <f>'GC Table 4 - Tertiary'!IDH9</f>
        <v>0</v>
      </c>
      <c r="IDO12" s="2858">
        <f>SUM(IDK12:IDN12)</f>
        <v>0</v>
      </c>
      <c r="IDP12" s="2853">
        <f>'GC Table 8 - Primary'!IDI20</f>
        <v>0</v>
      </c>
      <c r="IDQ12" s="2854">
        <f>'GC Table 6 - Secondary'!IDI22</f>
        <v>0</v>
      </c>
      <c r="IDR12" s="2854">
        <f>'GC Table 5 - Worker Training'!IDI20</f>
        <v>0</v>
      </c>
      <c r="IDS12" s="2854">
        <f>'GC Table 4 - Tertiary'!IDH17</f>
        <v>0</v>
      </c>
      <c r="IDT12" s="2859">
        <f>SUM(IDP12:IDS12)</f>
        <v>0</v>
      </c>
      <c r="IDU12" s="2852">
        <v>2014</v>
      </c>
      <c r="IDV12" s="2853">
        <f>'GC Table 8 - Primary'!IDY8</f>
        <v>0</v>
      </c>
      <c r="IDW12" s="2854">
        <f>'GC Table 6 - Secondary'!IDY8</f>
        <v>0</v>
      </c>
      <c r="IDX12" s="2854">
        <f>'GC Table 5 - Worker Training'!IDY8</f>
        <v>0</v>
      </c>
      <c r="IDY12" s="2854">
        <f>'GC Table 4 - Tertiary'!IDX8</f>
        <v>0</v>
      </c>
      <c r="IDZ12" s="2855">
        <f>SUM(IDV12:IDY12)</f>
        <v>0</v>
      </c>
      <c r="IEA12" s="2856">
        <f>'GC Table 8 - Primary'!IDY12</f>
        <v>0</v>
      </c>
      <c r="IEB12" s="2854">
        <f>'GC Table 6 - Secondary'!IDY14</f>
        <v>0</v>
      </c>
      <c r="IEC12" s="2857">
        <f>'GC Table 5 - Worker Training'!IDY12</f>
        <v>0</v>
      </c>
      <c r="IED12" s="2854">
        <f>'GC Table 4 - Tertiary'!IDX9</f>
        <v>0</v>
      </c>
      <c r="IEE12" s="2858">
        <f>SUM(IEA12:IED12)</f>
        <v>0</v>
      </c>
      <c r="IEF12" s="2853">
        <f>'GC Table 8 - Primary'!IDY20</f>
        <v>0</v>
      </c>
      <c r="IEG12" s="2854">
        <f>'GC Table 6 - Secondary'!IDY22</f>
        <v>0</v>
      </c>
      <c r="IEH12" s="2854">
        <f>'GC Table 5 - Worker Training'!IDY20</f>
        <v>0</v>
      </c>
      <c r="IEI12" s="2854">
        <f>'GC Table 4 - Tertiary'!IDX17</f>
        <v>0</v>
      </c>
      <c r="IEJ12" s="2859">
        <f>SUM(IEF12:IEI12)</f>
        <v>0</v>
      </c>
      <c r="IEK12" s="2852">
        <v>2014</v>
      </c>
      <c r="IEL12" s="2853">
        <f>'GC Table 8 - Primary'!IEO8</f>
        <v>0</v>
      </c>
      <c r="IEM12" s="2854">
        <f>'GC Table 6 - Secondary'!IEO8</f>
        <v>0</v>
      </c>
      <c r="IEN12" s="2854">
        <f>'GC Table 5 - Worker Training'!IEO8</f>
        <v>0</v>
      </c>
      <c r="IEO12" s="2854">
        <f>'GC Table 4 - Tertiary'!IEN8</f>
        <v>0</v>
      </c>
      <c r="IEP12" s="2855">
        <f>SUM(IEL12:IEO12)</f>
        <v>0</v>
      </c>
      <c r="IEQ12" s="2856">
        <f>'GC Table 8 - Primary'!IEO12</f>
        <v>0</v>
      </c>
      <c r="IER12" s="2854">
        <f>'GC Table 6 - Secondary'!IEO14</f>
        <v>0</v>
      </c>
      <c r="IES12" s="2857">
        <f>'GC Table 5 - Worker Training'!IEO12</f>
        <v>0</v>
      </c>
      <c r="IET12" s="2854">
        <f>'GC Table 4 - Tertiary'!IEN9</f>
        <v>0</v>
      </c>
      <c r="IEU12" s="2858">
        <f>SUM(IEQ12:IET12)</f>
        <v>0</v>
      </c>
      <c r="IEV12" s="2853">
        <f>'GC Table 8 - Primary'!IEO20</f>
        <v>0</v>
      </c>
      <c r="IEW12" s="2854">
        <f>'GC Table 6 - Secondary'!IEO22</f>
        <v>0</v>
      </c>
      <c r="IEX12" s="2854">
        <f>'GC Table 5 - Worker Training'!IEO20</f>
        <v>0</v>
      </c>
      <c r="IEY12" s="2854">
        <f>'GC Table 4 - Tertiary'!IEN17</f>
        <v>0</v>
      </c>
      <c r="IEZ12" s="2859">
        <f>SUM(IEV12:IEY12)</f>
        <v>0</v>
      </c>
      <c r="IFA12" s="2852">
        <v>2014</v>
      </c>
      <c r="IFB12" s="2853">
        <f>'GC Table 8 - Primary'!IFE8</f>
        <v>0</v>
      </c>
      <c r="IFC12" s="2854">
        <f>'GC Table 6 - Secondary'!IFE8</f>
        <v>0</v>
      </c>
      <c r="IFD12" s="2854">
        <f>'GC Table 5 - Worker Training'!IFE8</f>
        <v>0</v>
      </c>
      <c r="IFE12" s="2854">
        <f>'GC Table 4 - Tertiary'!IFD8</f>
        <v>0</v>
      </c>
      <c r="IFF12" s="2855">
        <f>SUM(IFB12:IFE12)</f>
        <v>0</v>
      </c>
      <c r="IFG12" s="2856">
        <f>'GC Table 8 - Primary'!IFE12</f>
        <v>0</v>
      </c>
      <c r="IFH12" s="2854">
        <f>'GC Table 6 - Secondary'!IFE14</f>
        <v>0</v>
      </c>
      <c r="IFI12" s="2857">
        <f>'GC Table 5 - Worker Training'!IFE12</f>
        <v>0</v>
      </c>
      <c r="IFJ12" s="2854">
        <f>'GC Table 4 - Tertiary'!IFD9</f>
        <v>0</v>
      </c>
      <c r="IFK12" s="2858">
        <f>SUM(IFG12:IFJ12)</f>
        <v>0</v>
      </c>
      <c r="IFL12" s="2853">
        <f>'GC Table 8 - Primary'!IFE20</f>
        <v>0</v>
      </c>
      <c r="IFM12" s="2854">
        <f>'GC Table 6 - Secondary'!IFE22</f>
        <v>0</v>
      </c>
      <c r="IFN12" s="2854">
        <f>'GC Table 5 - Worker Training'!IFE20</f>
        <v>0</v>
      </c>
      <c r="IFO12" s="2854">
        <f>'GC Table 4 - Tertiary'!IFD17</f>
        <v>0</v>
      </c>
      <c r="IFP12" s="2859">
        <f>SUM(IFL12:IFO12)</f>
        <v>0</v>
      </c>
      <c r="IFQ12" s="2852">
        <v>2014</v>
      </c>
      <c r="IFR12" s="2853">
        <f>'GC Table 8 - Primary'!IFU8</f>
        <v>0</v>
      </c>
      <c r="IFS12" s="2854">
        <f>'GC Table 6 - Secondary'!IFU8</f>
        <v>0</v>
      </c>
      <c r="IFT12" s="2854">
        <f>'GC Table 5 - Worker Training'!IFU8</f>
        <v>0</v>
      </c>
      <c r="IFU12" s="2854">
        <f>'GC Table 4 - Tertiary'!IFT8</f>
        <v>0</v>
      </c>
      <c r="IFV12" s="2855">
        <f>SUM(IFR12:IFU12)</f>
        <v>0</v>
      </c>
      <c r="IFW12" s="2856">
        <f>'GC Table 8 - Primary'!IFU12</f>
        <v>0</v>
      </c>
      <c r="IFX12" s="2854">
        <f>'GC Table 6 - Secondary'!IFU14</f>
        <v>0</v>
      </c>
      <c r="IFY12" s="2857">
        <f>'GC Table 5 - Worker Training'!IFU12</f>
        <v>0</v>
      </c>
      <c r="IFZ12" s="2854">
        <f>'GC Table 4 - Tertiary'!IFT9</f>
        <v>0</v>
      </c>
      <c r="IGA12" s="2858">
        <f>SUM(IFW12:IFZ12)</f>
        <v>0</v>
      </c>
      <c r="IGB12" s="2853">
        <f>'GC Table 8 - Primary'!IFU20</f>
        <v>0</v>
      </c>
      <c r="IGC12" s="2854">
        <f>'GC Table 6 - Secondary'!IFU22</f>
        <v>0</v>
      </c>
      <c r="IGD12" s="2854">
        <f>'GC Table 5 - Worker Training'!IFU20</f>
        <v>0</v>
      </c>
      <c r="IGE12" s="2854">
        <f>'GC Table 4 - Tertiary'!IFT17</f>
        <v>0</v>
      </c>
      <c r="IGF12" s="2859">
        <f>SUM(IGB12:IGE12)</f>
        <v>0</v>
      </c>
      <c r="IGG12" s="2852">
        <v>2014</v>
      </c>
      <c r="IGH12" s="2853">
        <f>'GC Table 8 - Primary'!IGK8</f>
        <v>0</v>
      </c>
      <c r="IGI12" s="2854">
        <f>'GC Table 6 - Secondary'!IGK8</f>
        <v>0</v>
      </c>
      <c r="IGJ12" s="2854">
        <f>'GC Table 5 - Worker Training'!IGK8</f>
        <v>0</v>
      </c>
      <c r="IGK12" s="2854">
        <f>'GC Table 4 - Tertiary'!IGJ8</f>
        <v>0</v>
      </c>
      <c r="IGL12" s="2855">
        <f>SUM(IGH12:IGK12)</f>
        <v>0</v>
      </c>
      <c r="IGM12" s="2856">
        <f>'GC Table 8 - Primary'!IGK12</f>
        <v>0</v>
      </c>
      <c r="IGN12" s="2854">
        <f>'GC Table 6 - Secondary'!IGK14</f>
        <v>0</v>
      </c>
      <c r="IGO12" s="2857">
        <f>'GC Table 5 - Worker Training'!IGK12</f>
        <v>0</v>
      </c>
      <c r="IGP12" s="2854">
        <f>'GC Table 4 - Tertiary'!IGJ9</f>
        <v>0</v>
      </c>
      <c r="IGQ12" s="2858">
        <f>SUM(IGM12:IGP12)</f>
        <v>0</v>
      </c>
      <c r="IGR12" s="2853">
        <f>'GC Table 8 - Primary'!IGK20</f>
        <v>0</v>
      </c>
      <c r="IGS12" s="2854">
        <f>'GC Table 6 - Secondary'!IGK22</f>
        <v>0</v>
      </c>
      <c r="IGT12" s="2854">
        <f>'GC Table 5 - Worker Training'!IGK20</f>
        <v>0</v>
      </c>
      <c r="IGU12" s="2854">
        <f>'GC Table 4 - Tertiary'!IGJ17</f>
        <v>0</v>
      </c>
      <c r="IGV12" s="2859">
        <f>SUM(IGR12:IGU12)</f>
        <v>0</v>
      </c>
      <c r="IGW12" s="2852">
        <v>2014</v>
      </c>
      <c r="IGX12" s="2853">
        <f>'GC Table 8 - Primary'!IHA8</f>
        <v>0</v>
      </c>
      <c r="IGY12" s="2854">
        <f>'GC Table 6 - Secondary'!IHA8</f>
        <v>0</v>
      </c>
      <c r="IGZ12" s="2854">
        <f>'GC Table 5 - Worker Training'!IHA8</f>
        <v>0</v>
      </c>
      <c r="IHA12" s="2854">
        <f>'GC Table 4 - Tertiary'!IGZ8</f>
        <v>0</v>
      </c>
      <c r="IHB12" s="2855">
        <f>SUM(IGX12:IHA12)</f>
        <v>0</v>
      </c>
      <c r="IHC12" s="2856">
        <f>'GC Table 8 - Primary'!IHA12</f>
        <v>0</v>
      </c>
      <c r="IHD12" s="2854">
        <f>'GC Table 6 - Secondary'!IHA14</f>
        <v>0</v>
      </c>
      <c r="IHE12" s="2857">
        <f>'GC Table 5 - Worker Training'!IHA12</f>
        <v>0</v>
      </c>
      <c r="IHF12" s="2854">
        <f>'GC Table 4 - Tertiary'!IGZ9</f>
        <v>0</v>
      </c>
      <c r="IHG12" s="2858">
        <f>SUM(IHC12:IHF12)</f>
        <v>0</v>
      </c>
      <c r="IHH12" s="2853">
        <f>'GC Table 8 - Primary'!IHA20</f>
        <v>0</v>
      </c>
      <c r="IHI12" s="2854">
        <f>'GC Table 6 - Secondary'!IHA22</f>
        <v>0</v>
      </c>
      <c r="IHJ12" s="2854">
        <f>'GC Table 5 - Worker Training'!IHA20</f>
        <v>0</v>
      </c>
      <c r="IHK12" s="2854">
        <f>'GC Table 4 - Tertiary'!IGZ17</f>
        <v>0</v>
      </c>
      <c r="IHL12" s="2859">
        <f>SUM(IHH12:IHK12)</f>
        <v>0</v>
      </c>
      <c r="IHM12" s="2852">
        <v>2014</v>
      </c>
      <c r="IHN12" s="2853">
        <f>'GC Table 8 - Primary'!IHQ8</f>
        <v>0</v>
      </c>
      <c r="IHO12" s="2854">
        <f>'GC Table 6 - Secondary'!IHQ8</f>
        <v>0</v>
      </c>
      <c r="IHP12" s="2854">
        <f>'GC Table 5 - Worker Training'!IHQ8</f>
        <v>0</v>
      </c>
      <c r="IHQ12" s="2854">
        <f>'GC Table 4 - Tertiary'!IHP8</f>
        <v>0</v>
      </c>
      <c r="IHR12" s="2855">
        <f>SUM(IHN12:IHQ12)</f>
        <v>0</v>
      </c>
      <c r="IHS12" s="2856">
        <f>'GC Table 8 - Primary'!IHQ12</f>
        <v>0</v>
      </c>
      <c r="IHT12" s="2854">
        <f>'GC Table 6 - Secondary'!IHQ14</f>
        <v>0</v>
      </c>
      <c r="IHU12" s="2857">
        <f>'GC Table 5 - Worker Training'!IHQ12</f>
        <v>0</v>
      </c>
      <c r="IHV12" s="2854">
        <f>'GC Table 4 - Tertiary'!IHP9</f>
        <v>0</v>
      </c>
      <c r="IHW12" s="2858">
        <f>SUM(IHS12:IHV12)</f>
        <v>0</v>
      </c>
      <c r="IHX12" s="2853">
        <f>'GC Table 8 - Primary'!IHQ20</f>
        <v>0</v>
      </c>
      <c r="IHY12" s="2854">
        <f>'GC Table 6 - Secondary'!IHQ22</f>
        <v>0</v>
      </c>
      <c r="IHZ12" s="2854">
        <f>'GC Table 5 - Worker Training'!IHQ20</f>
        <v>0</v>
      </c>
      <c r="IIA12" s="2854">
        <f>'GC Table 4 - Tertiary'!IHP17</f>
        <v>0</v>
      </c>
      <c r="IIB12" s="2859">
        <f>SUM(IHX12:IIA12)</f>
        <v>0</v>
      </c>
      <c r="IIC12" s="2852">
        <v>2014</v>
      </c>
      <c r="IID12" s="2853">
        <f>'GC Table 8 - Primary'!IIG8</f>
        <v>0</v>
      </c>
      <c r="IIE12" s="2854">
        <f>'GC Table 6 - Secondary'!IIG8</f>
        <v>0</v>
      </c>
      <c r="IIF12" s="2854">
        <f>'GC Table 5 - Worker Training'!IIG8</f>
        <v>0</v>
      </c>
      <c r="IIG12" s="2854">
        <f>'GC Table 4 - Tertiary'!IIF8</f>
        <v>0</v>
      </c>
      <c r="IIH12" s="2855">
        <f>SUM(IID12:IIG12)</f>
        <v>0</v>
      </c>
      <c r="III12" s="2856">
        <f>'GC Table 8 - Primary'!IIG12</f>
        <v>0</v>
      </c>
      <c r="IIJ12" s="2854">
        <f>'GC Table 6 - Secondary'!IIG14</f>
        <v>0</v>
      </c>
      <c r="IIK12" s="2857">
        <f>'GC Table 5 - Worker Training'!IIG12</f>
        <v>0</v>
      </c>
      <c r="IIL12" s="2854">
        <f>'GC Table 4 - Tertiary'!IIF9</f>
        <v>0</v>
      </c>
      <c r="IIM12" s="2858">
        <f>SUM(III12:IIL12)</f>
        <v>0</v>
      </c>
      <c r="IIN12" s="2853">
        <f>'GC Table 8 - Primary'!IIG20</f>
        <v>0</v>
      </c>
      <c r="IIO12" s="2854">
        <f>'GC Table 6 - Secondary'!IIG22</f>
        <v>0</v>
      </c>
      <c r="IIP12" s="2854">
        <f>'GC Table 5 - Worker Training'!IIG20</f>
        <v>0</v>
      </c>
      <c r="IIQ12" s="2854">
        <f>'GC Table 4 - Tertiary'!IIF17</f>
        <v>0</v>
      </c>
      <c r="IIR12" s="2859">
        <f>SUM(IIN12:IIQ12)</f>
        <v>0</v>
      </c>
      <c r="IIS12" s="2852">
        <v>2014</v>
      </c>
      <c r="IIT12" s="2853">
        <f>'GC Table 8 - Primary'!IIW8</f>
        <v>0</v>
      </c>
      <c r="IIU12" s="2854">
        <f>'GC Table 6 - Secondary'!IIW8</f>
        <v>0</v>
      </c>
      <c r="IIV12" s="2854">
        <f>'GC Table 5 - Worker Training'!IIW8</f>
        <v>0</v>
      </c>
      <c r="IIW12" s="2854">
        <f>'GC Table 4 - Tertiary'!IIV8</f>
        <v>0</v>
      </c>
      <c r="IIX12" s="2855">
        <f>SUM(IIT12:IIW12)</f>
        <v>0</v>
      </c>
      <c r="IIY12" s="2856">
        <f>'GC Table 8 - Primary'!IIW12</f>
        <v>0</v>
      </c>
      <c r="IIZ12" s="2854">
        <f>'GC Table 6 - Secondary'!IIW14</f>
        <v>0</v>
      </c>
      <c r="IJA12" s="2857">
        <f>'GC Table 5 - Worker Training'!IIW12</f>
        <v>0</v>
      </c>
      <c r="IJB12" s="2854">
        <f>'GC Table 4 - Tertiary'!IIV9</f>
        <v>0</v>
      </c>
      <c r="IJC12" s="2858">
        <f>SUM(IIY12:IJB12)</f>
        <v>0</v>
      </c>
      <c r="IJD12" s="2853">
        <f>'GC Table 8 - Primary'!IIW20</f>
        <v>0</v>
      </c>
      <c r="IJE12" s="2854">
        <f>'GC Table 6 - Secondary'!IIW22</f>
        <v>0</v>
      </c>
      <c r="IJF12" s="2854">
        <f>'GC Table 5 - Worker Training'!IIW20</f>
        <v>0</v>
      </c>
      <c r="IJG12" s="2854">
        <f>'GC Table 4 - Tertiary'!IIV17</f>
        <v>0</v>
      </c>
      <c r="IJH12" s="2859">
        <f>SUM(IJD12:IJG12)</f>
        <v>0</v>
      </c>
      <c r="IJI12" s="2852">
        <v>2014</v>
      </c>
      <c r="IJJ12" s="2853">
        <f>'GC Table 8 - Primary'!IJM8</f>
        <v>0</v>
      </c>
      <c r="IJK12" s="2854">
        <f>'GC Table 6 - Secondary'!IJM8</f>
        <v>0</v>
      </c>
      <c r="IJL12" s="2854">
        <f>'GC Table 5 - Worker Training'!IJM8</f>
        <v>0</v>
      </c>
      <c r="IJM12" s="2854">
        <f>'GC Table 4 - Tertiary'!IJL8</f>
        <v>0</v>
      </c>
      <c r="IJN12" s="2855">
        <f>SUM(IJJ12:IJM12)</f>
        <v>0</v>
      </c>
      <c r="IJO12" s="2856">
        <f>'GC Table 8 - Primary'!IJM12</f>
        <v>0</v>
      </c>
      <c r="IJP12" s="2854">
        <f>'GC Table 6 - Secondary'!IJM14</f>
        <v>0</v>
      </c>
      <c r="IJQ12" s="2857">
        <f>'GC Table 5 - Worker Training'!IJM12</f>
        <v>0</v>
      </c>
      <c r="IJR12" s="2854">
        <f>'GC Table 4 - Tertiary'!IJL9</f>
        <v>0</v>
      </c>
      <c r="IJS12" s="2858">
        <f>SUM(IJO12:IJR12)</f>
        <v>0</v>
      </c>
      <c r="IJT12" s="2853">
        <f>'GC Table 8 - Primary'!IJM20</f>
        <v>0</v>
      </c>
      <c r="IJU12" s="2854">
        <f>'GC Table 6 - Secondary'!IJM22</f>
        <v>0</v>
      </c>
      <c r="IJV12" s="2854">
        <f>'GC Table 5 - Worker Training'!IJM20</f>
        <v>0</v>
      </c>
      <c r="IJW12" s="2854">
        <f>'GC Table 4 - Tertiary'!IJL17</f>
        <v>0</v>
      </c>
      <c r="IJX12" s="2859">
        <f>SUM(IJT12:IJW12)</f>
        <v>0</v>
      </c>
      <c r="IJY12" s="2852">
        <v>2014</v>
      </c>
      <c r="IJZ12" s="2853">
        <f>'GC Table 8 - Primary'!IKC8</f>
        <v>0</v>
      </c>
      <c r="IKA12" s="2854">
        <f>'GC Table 6 - Secondary'!IKC8</f>
        <v>0</v>
      </c>
      <c r="IKB12" s="2854">
        <f>'GC Table 5 - Worker Training'!IKC8</f>
        <v>0</v>
      </c>
      <c r="IKC12" s="2854">
        <f>'GC Table 4 - Tertiary'!IKB8</f>
        <v>0</v>
      </c>
      <c r="IKD12" s="2855">
        <f>SUM(IJZ12:IKC12)</f>
        <v>0</v>
      </c>
      <c r="IKE12" s="2856">
        <f>'GC Table 8 - Primary'!IKC12</f>
        <v>0</v>
      </c>
      <c r="IKF12" s="2854">
        <f>'GC Table 6 - Secondary'!IKC14</f>
        <v>0</v>
      </c>
      <c r="IKG12" s="2857">
        <f>'GC Table 5 - Worker Training'!IKC12</f>
        <v>0</v>
      </c>
      <c r="IKH12" s="2854">
        <f>'GC Table 4 - Tertiary'!IKB9</f>
        <v>0</v>
      </c>
      <c r="IKI12" s="2858">
        <f>SUM(IKE12:IKH12)</f>
        <v>0</v>
      </c>
      <c r="IKJ12" s="2853">
        <f>'GC Table 8 - Primary'!IKC20</f>
        <v>0</v>
      </c>
      <c r="IKK12" s="2854">
        <f>'GC Table 6 - Secondary'!IKC22</f>
        <v>0</v>
      </c>
      <c r="IKL12" s="2854">
        <f>'GC Table 5 - Worker Training'!IKC20</f>
        <v>0</v>
      </c>
      <c r="IKM12" s="2854">
        <f>'GC Table 4 - Tertiary'!IKB17</f>
        <v>0</v>
      </c>
      <c r="IKN12" s="2859">
        <f>SUM(IKJ12:IKM12)</f>
        <v>0</v>
      </c>
      <c r="IKO12" s="2852">
        <v>2014</v>
      </c>
      <c r="IKP12" s="2853">
        <f>'GC Table 8 - Primary'!IKS8</f>
        <v>0</v>
      </c>
      <c r="IKQ12" s="2854">
        <f>'GC Table 6 - Secondary'!IKS8</f>
        <v>0</v>
      </c>
      <c r="IKR12" s="2854">
        <f>'GC Table 5 - Worker Training'!IKS8</f>
        <v>0</v>
      </c>
      <c r="IKS12" s="2854">
        <f>'GC Table 4 - Tertiary'!IKR8</f>
        <v>0</v>
      </c>
      <c r="IKT12" s="2855">
        <f>SUM(IKP12:IKS12)</f>
        <v>0</v>
      </c>
      <c r="IKU12" s="2856">
        <f>'GC Table 8 - Primary'!IKS12</f>
        <v>0</v>
      </c>
      <c r="IKV12" s="2854">
        <f>'GC Table 6 - Secondary'!IKS14</f>
        <v>0</v>
      </c>
      <c r="IKW12" s="2857">
        <f>'GC Table 5 - Worker Training'!IKS12</f>
        <v>0</v>
      </c>
      <c r="IKX12" s="2854">
        <f>'GC Table 4 - Tertiary'!IKR9</f>
        <v>0</v>
      </c>
      <c r="IKY12" s="2858">
        <f>SUM(IKU12:IKX12)</f>
        <v>0</v>
      </c>
      <c r="IKZ12" s="2853">
        <f>'GC Table 8 - Primary'!IKS20</f>
        <v>0</v>
      </c>
      <c r="ILA12" s="2854">
        <f>'GC Table 6 - Secondary'!IKS22</f>
        <v>0</v>
      </c>
      <c r="ILB12" s="2854">
        <f>'GC Table 5 - Worker Training'!IKS20</f>
        <v>0</v>
      </c>
      <c r="ILC12" s="2854">
        <f>'GC Table 4 - Tertiary'!IKR17</f>
        <v>0</v>
      </c>
      <c r="ILD12" s="2859">
        <f>SUM(IKZ12:ILC12)</f>
        <v>0</v>
      </c>
      <c r="ILE12" s="2852">
        <v>2014</v>
      </c>
      <c r="ILF12" s="2853">
        <f>'GC Table 8 - Primary'!ILI8</f>
        <v>0</v>
      </c>
      <c r="ILG12" s="2854">
        <f>'GC Table 6 - Secondary'!ILI8</f>
        <v>0</v>
      </c>
      <c r="ILH12" s="2854">
        <f>'GC Table 5 - Worker Training'!ILI8</f>
        <v>0</v>
      </c>
      <c r="ILI12" s="2854">
        <f>'GC Table 4 - Tertiary'!ILH8</f>
        <v>0</v>
      </c>
      <c r="ILJ12" s="2855">
        <f>SUM(ILF12:ILI12)</f>
        <v>0</v>
      </c>
      <c r="ILK12" s="2856">
        <f>'GC Table 8 - Primary'!ILI12</f>
        <v>0</v>
      </c>
      <c r="ILL12" s="2854">
        <f>'GC Table 6 - Secondary'!ILI14</f>
        <v>0</v>
      </c>
      <c r="ILM12" s="2857">
        <f>'GC Table 5 - Worker Training'!ILI12</f>
        <v>0</v>
      </c>
      <c r="ILN12" s="2854">
        <f>'GC Table 4 - Tertiary'!ILH9</f>
        <v>0</v>
      </c>
      <c r="ILO12" s="2858">
        <f>SUM(ILK12:ILN12)</f>
        <v>0</v>
      </c>
      <c r="ILP12" s="2853">
        <f>'GC Table 8 - Primary'!ILI20</f>
        <v>0</v>
      </c>
      <c r="ILQ12" s="2854">
        <f>'GC Table 6 - Secondary'!ILI22</f>
        <v>0</v>
      </c>
      <c r="ILR12" s="2854">
        <f>'GC Table 5 - Worker Training'!ILI20</f>
        <v>0</v>
      </c>
      <c r="ILS12" s="2854">
        <f>'GC Table 4 - Tertiary'!ILH17</f>
        <v>0</v>
      </c>
      <c r="ILT12" s="2859">
        <f>SUM(ILP12:ILS12)</f>
        <v>0</v>
      </c>
      <c r="ILU12" s="2852">
        <v>2014</v>
      </c>
      <c r="ILV12" s="2853">
        <f>'GC Table 8 - Primary'!ILY8</f>
        <v>0</v>
      </c>
      <c r="ILW12" s="2854">
        <f>'GC Table 6 - Secondary'!ILY8</f>
        <v>0</v>
      </c>
      <c r="ILX12" s="2854">
        <f>'GC Table 5 - Worker Training'!ILY8</f>
        <v>0</v>
      </c>
      <c r="ILY12" s="2854">
        <f>'GC Table 4 - Tertiary'!ILX8</f>
        <v>0</v>
      </c>
      <c r="ILZ12" s="2855">
        <f>SUM(ILV12:ILY12)</f>
        <v>0</v>
      </c>
      <c r="IMA12" s="2856">
        <f>'GC Table 8 - Primary'!ILY12</f>
        <v>0</v>
      </c>
      <c r="IMB12" s="2854">
        <f>'GC Table 6 - Secondary'!ILY14</f>
        <v>0</v>
      </c>
      <c r="IMC12" s="2857">
        <f>'GC Table 5 - Worker Training'!ILY12</f>
        <v>0</v>
      </c>
      <c r="IMD12" s="2854">
        <f>'GC Table 4 - Tertiary'!ILX9</f>
        <v>0</v>
      </c>
      <c r="IME12" s="2858">
        <f>SUM(IMA12:IMD12)</f>
        <v>0</v>
      </c>
      <c r="IMF12" s="2853">
        <f>'GC Table 8 - Primary'!ILY20</f>
        <v>0</v>
      </c>
      <c r="IMG12" s="2854">
        <f>'GC Table 6 - Secondary'!ILY22</f>
        <v>0</v>
      </c>
      <c r="IMH12" s="2854">
        <f>'GC Table 5 - Worker Training'!ILY20</f>
        <v>0</v>
      </c>
      <c r="IMI12" s="2854">
        <f>'GC Table 4 - Tertiary'!ILX17</f>
        <v>0</v>
      </c>
      <c r="IMJ12" s="2859">
        <f>SUM(IMF12:IMI12)</f>
        <v>0</v>
      </c>
      <c r="IMK12" s="2852">
        <v>2014</v>
      </c>
      <c r="IML12" s="2853">
        <f>'GC Table 8 - Primary'!IMO8</f>
        <v>0</v>
      </c>
      <c r="IMM12" s="2854">
        <f>'GC Table 6 - Secondary'!IMO8</f>
        <v>0</v>
      </c>
      <c r="IMN12" s="2854">
        <f>'GC Table 5 - Worker Training'!IMO8</f>
        <v>0</v>
      </c>
      <c r="IMO12" s="2854">
        <f>'GC Table 4 - Tertiary'!IMN8</f>
        <v>0</v>
      </c>
      <c r="IMP12" s="2855">
        <f>SUM(IML12:IMO12)</f>
        <v>0</v>
      </c>
      <c r="IMQ12" s="2856">
        <f>'GC Table 8 - Primary'!IMO12</f>
        <v>0</v>
      </c>
      <c r="IMR12" s="2854">
        <f>'GC Table 6 - Secondary'!IMO14</f>
        <v>0</v>
      </c>
      <c r="IMS12" s="2857">
        <f>'GC Table 5 - Worker Training'!IMO12</f>
        <v>0</v>
      </c>
      <c r="IMT12" s="2854">
        <f>'GC Table 4 - Tertiary'!IMN9</f>
        <v>0</v>
      </c>
      <c r="IMU12" s="2858">
        <f>SUM(IMQ12:IMT12)</f>
        <v>0</v>
      </c>
      <c r="IMV12" s="2853">
        <f>'GC Table 8 - Primary'!IMO20</f>
        <v>0</v>
      </c>
      <c r="IMW12" s="2854">
        <f>'GC Table 6 - Secondary'!IMO22</f>
        <v>0</v>
      </c>
      <c r="IMX12" s="2854">
        <f>'GC Table 5 - Worker Training'!IMO20</f>
        <v>0</v>
      </c>
      <c r="IMY12" s="2854">
        <f>'GC Table 4 - Tertiary'!IMN17</f>
        <v>0</v>
      </c>
      <c r="IMZ12" s="2859">
        <f>SUM(IMV12:IMY12)</f>
        <v>0</v>
      </c>
      <c r="INA12" s="2852">
        <v>2014</v>
      </c>
      <c r="INB12" s="2853">
        <f>'GC Table 8 - Primary'!INE8</f>
        <v>0</v>
      </c>
      <c r="INC12" s="2854">
        <f>'GC Table 6 - Secondary'!INE8</f>
        <v>0</v>
      </c>
      <c r="IND12" s="2854">
        <f>'GC Table 5 - Worker Training'!INE8</f>
        <v>0</v>
      </c>
      <c r="INE12" s="2854">
        <f>'GC Table 4 - Tertiary'!IND8</f>
        <v>0</v>
      </c>
      <c r="INF12" s="2855">
        <f>SUM(INB12:INE12)</f>
        <v>0</v>
      </c>
      <c r="ING12" s="2856">
        <f>'GC Table 8 - Primary'!INE12</f>
        <v>0</v>
      </c>
      <c r="INH12" s="2854">
        <f>'GC Table 6 - Secondary'!INE14</f>
        <v>0</v>
      </c>
      <c r="INI12" s="2857">
        <f>'GC Table 5 - Worker Training'!INE12</f>
        <v>0</v>
      </c>
      <c r="INJ12" s="2854">
        <f>'GC Table 4 - Tertiary'!IND9</f>
        <v>0</v>
      </c>
      <c r="INK12" s="2858">
        <f>SUM(ING12:INJ12)</f>
        <v>0</v>
      </c>
      <c r="INL12" s="2853">
        <f>'GC Table 8 - Primary'!INE20</f>
        <v>0</v>
      </c>
      <c r="INM12" s="2854">
        <f>'GC Table 6 - Secondary'!INE22</f>
        <v>0</v>
      </c>
      <c r="INN12" s="2854">
        <f>'GC Table 5 - Worker Training'!INE20</f>
        <v>0</v>
      </c>
      <c r="INO12" s="2854">
        <f>'GC Table 4 - Tertiary'!IND17</f>
        <v>0</v>
      </c>
      <c r="INP12" s="2859">
        <f>SUM(INL12:INO12)</f>
        <v>0</v>
      </c>
      <c r="INQ12" s="2852">
        <v>2014</v>
      </c>
      <c r="INR12" s="2853">
        <f>'GC Table 8 - Primary'!INU8</f>
        <v>0</v>
      </c>
      <c r="INS12" s="2854">
        <f>'GC Table 6 - Secondary'!INU8</f>
        <v>0</v>
      </c>
      <c r="INT12" s="2854">
        <f>'GC Table 5 - Worker Training'!INU8</f>
        <v>0</v>
      </c>
      <c r="INU12" s="2854">
        <f>'GC Table 4 - Tertiary'!INT8</f>
        <v>0</v>
      </c>
      <c r="INV12" s="2855">
        <f>SUM(INR12:INU12)</f>
        <v>0</v>
      </c>
      <c r="INW12" s="2856">
        <f>'GC Table 8 - Primary'!INU12</f>
        <v>0</v>
      </c>
      <c r="INX12" s="2854">
        <f>'GC Table 6 - Secondary'!INU14</f>
        <v>0</v>
      </c>
      <c r="INY12" s="2857">
        <f>'GC Table 5 - Worker Training'!INU12</f>
        <v>0</v>
      </c>
      <c r="INZ12" s="2854">
        <f>'GC Table 4 - Tertiary'!INT9</f>
        <v>0</v>
      </c>
      <c r="IOA12" s="2858">
        <f>SUM(INW12:INZ12)</f>
        <v>0</v>
      </c>
      <c r="IOB12" s="2853">
        <f>'GC Table 8 - Primary'!INU20</f>
        <v>0</v>
      </c>
      <c r="IOC12" s="2854">
        <f>'GC Table 6 - Secondary'!INU22</f>
        <v>0</v>
      </c>
      <c r="IOD12" s="2854">
        <f>'GC Table 5 - Worker Training'!INU20</f>
        <v>0</v>
      </c>
      <c r="IOE12" s="2854">
        <f>'GC Table 4 - Tertiary'!INT17</f>
        <v>0</v>
      </c>
      <c r="IOF12" s="2859">
        <f>SUM(IOB12:IOE12)</f>
        <v>0</v>
      </c>
      <c r="IOG12" s="2852">
        <v>2014</v>
      </c>
      <c r="IOH12" s="2853">
        <f>'GC Table 8 - Primary'!IOK8</f>
        <v>0</v>
      </c>
      <c r="IOI12" s="2854">
        <f>'GC Table 6 - Secondary'!IOK8</f>
        <v>0</v>
      </c>
      <c r="IOJ12" s="2854">
        <f>'GC Table 5 - Worker Training'!IOK8</f>
        <v>0</v>
      </c>
      <c r="IOK12" s="2854">
        <f>'GC Table 4 - Tertiary'!IOJ8</f>
        <v>0</v>
      </c>
      <c r="IOL12" s="2855">
        <f>SUM(IOH12:IOK12)</f>
        <v>0</v>
      </c>
      <c r="IOM12" s="2856">
        <f>'GC Table 8 - Primary'!IOK12</f>
        <v>0</v>
      </c>
      <c r="ION12" s="2854">
        <f>'GC Table 6 - Secondary'!IOK14</f>
        <v>0</v>
      </c>
      <c r="IOO12" s="2857">
        <f>'GC Table 5 - Worker Training'!IOK12</f>
        <v>0</v>
      </c>
      <c r="IOP12" s="2854">
        <f>'GC Table 4 - Tertiary'!IOJ9</f>
        <v>0</v>
      </c>
      <c r="IOQ12" s="2858">
        <f>SUM(IOM12:IOP12)</f>
        <v>0</v>
      </c>
      <c r="IOR12" s="2853">
        <f>'GC Table 8 - Primary'!IOK20</f>
        <v>0</v>
      </c>
      <c r="IOS12" s="2854">
        <f>'GC Table 6 - Secondary'!IOK22</f>
        <v>0</v>
      </c>
      <c r="IOT12" s="2854">
        <f>'GC Table 5 - Worker Training'!IOK20</f>
        <v>0</v>
      </c>
      <c r="IOU12" s="2854">
        <f>'GC Table 4 - Tertiary'!IOJ17</f>
        <v>0</v>
      </c>
      <c r="IOV12" s="2859">
        <f>SUM(IOR12:IOU12)</f>
        <v>0</v>
      </c>
      <c r="IOW12" s="2852">
        <v>2014</v>
      </c>
      <c r="IOX12" s="2853">
        <f>'GC Table 8 - Primary'!IPA8</f>
        <v>0</v>
      </c>
      <c r="IOY12" s="2854">
        <f>'GC Table 6 - Secondary'!IPA8</f>
        <v>0</v>
      </c>
      <c r="IOZ12" s="2854">
        <f>'GC Table 5 - Worker Training'!IPA8</f>
        <v>0</v>
      </c>
      <c r="IPA12" s="2854">
        <f>'GC Table 4 - Tertiary'!IOZ8</f>
        <v>0</v>
      </c>
      <c r="IPB12" s="2855">
        <f>SUM(IOX12:IPA12)</f>
        <v>0</v>
      </c>
      <c r="IPC12" s="2856">
        <f>'GC Table 8 - Primary'!IPA12</f>
        <v>0</v>
      </c>
      <c r="IPD12" s="2854">
        <f>'GC Table 6 - Secondary'!IPA14</f>
        <v>0</v>
      </c>
      <c r="IPE12" s="2857">
        <f>'GC Table 5 - Worker Training'!IPA12</f>
        <v>0</v>
      </c>
      <c r="IPF12" s="2854">
        <f>'GC Table 4 - Tertiary'!IOZ9</f>
        <v>0</v>
      </c>
      <c r="IPG12" s="2858">
        <f>SUM(IPC12:IPF12)</f>
        <v>0</v>
      </c>
      <c r="IPH12" s="2853">
        <f>'GC Table 8 - Primary'!IPA20</f>
        <v>0</v>
      </c>
      <c r="IPI12" s="2854">
        <f>'GC Table 6 - Secondary'!IPA22</f>
        <v>0</v>
      </c>
      <c r="IPJ12" s="2854">
        <f>'GC Table 5 - Worker Training'!IPA20</f>
        <v>0</v>
      </c>
      <c r="IPK12" s="2854">
        <f>'GC Table 4 - Tertiary'!IOZ17</f>
        <v>0</v>
      </c>
      <c r="IPL12" s="2859">
        <f>SUM(IPH12:IPK12)</f>
        <v>0</v>
      </c>
      <c r="IPM12" s="2852">
        <v>2014</v>
      </c>
      <c r="IPN12" s="2853">
        <f>'GC Table 8 - Primary'!IPQ8</f>
        <v>0</v>
      </c>
      <c r="IPO12" s="2854">
        <f>'GC Table 6 - Secondary'!IPQ8</f>
        <v>0</v>
      </c>
      <c r="IPP12" s="2854">
        <f>'GC Table 5 - Worker Training'!IPQ8</f>
        <v>0</v>
      </c>
      <c r="IPQ12" s="2854">
        <f>'GC Table 4 - Tertiary'!IPP8</f>
        <v>0</v>
      </c>
      <c r="IPR12" s="2855">
        <f>SUM(IPN12:IPQ12)</f>
        <v>0</v>
      </c>
      <c r="IPS12" s="2856">
        <f>'GC Table 8 - Primary'!IPQ12</f>
        <v>0</v>
      </c>
      <c r="IPT12" s="2854">
        <f>'GC Table 6 - Secondary'!IPQ14</f>
        <v>0</v>
      </c>
      <c r="IPU12" s="2857">
        <f>'GC Table 5 - Worker Training'!IPQ12</f>
        <v>0</v>
      </c>
      <c r="IPV12" s="2854">
        <f>'GC Table 4 - Tertiary'!IPP9</f>
        <v>0</v>
      </c>
      <c r="IPW12" s="2858">
        <f>SUM(IPS12:IPV12)</f>
        <v>0</v>
      </c>
      <c r="IPX12" s="2853">
        <f>'GC Table 8 - Primary'!IPQ20</f>
        <v>0</v>
      </c>
      <c r="IPY12" s="2854">
        <f>'GC Table 6 - Secondary'!IPQ22</f>
        <v>0</v>
      </c>
      <c r="IPZ12" s="2854">
        <f>'GC Table 5 - Worker Training'!IPQ20</f>
        <v>0</v>
      </c>
      <c r="IQA12" s="2854">
        <f>'GC Table 4 - Tertiary'!IPP17</f>
        <v>0</v>
      </c>
      <c r="IQB12" s="2859">
        <f>SUM(IPX12:IQA12)</f>
        <v>0</v>
      </c>
      <c r="IQC12" s="2852">
        <v>2014</v>
      </c>
      <c r="IQD12" s="2853">
        <f>'GC Table 8 - Primary'!IQG8</f>
        <v>0</v>
      </c>
      <c r="IQE12" s="2854">
        <f>'GC Table 6 - Secondary'!IQG8</f>
        <v>0</v>
      </c>
      <c r="IQF12" s="2854">
        <f>'GC Table 5 - Worker Training'!IQG8</f>
        <v>0</v>
      </c>
      <c r="IQG12" s="2854">
        <f>'GC Table 4 - Tertiary'!IQF8</f>
        <v>0</v>
      </c>
      <c r="IQH12" s="2855">
        <f>SUM(IQD12:IQG12)</f>
        <v>0</v>
      </c>
      <c r="IQI12" s="2856">
        <f>'GC Table 8 - Primary'!IQG12</f>
        <v>0</v>
      </c>
      <c r="IQJ12" s="2854">
        <f>'GC Table 6 - Secondary'!IQG14</f>
        <v>0</v>
      </c>
      <c r="IQK12" s="2857">
        <f>'GC Table 5 - Worker Training'!IQG12</f>
        <v>0</v>
      </c>
      <c r="IQL12" s="2854">
        <f>'GC Table 4 - Tertiary'!IQF9</f>
        <v>0</v>
      </c>
      <c r="IQM12" s="2858">
        <f>SUM(IQI12:IQL12)</f>
        <v>0</v>
      </c>
      <c r="IQN12" s="2853">
        <f>'GC Table 8 - Primary'!IQG20</f>
        <v>0</v>
      </c>
      <c r="IQO12" s="2854">
        <f>'GC Table 6 - Secondary'!IQG22</f>
        <v>0</v>
      </c>
      <c r="IQP12" s="2854">
        <f>'GC Table 5 - Worker Training'!IQG20</f>
        <v>0</v>
      </c>
      <c r="IQQ12" s="2854">
        <f>'GC Table 4 - Tertiary'!IQF17</f>
        <v>0</v>
      </c>
      <c r="IQR12" s="2859">
        <f>SUM(IQN12:IQQ12)</f>
        <v>0</v>
      </c>
      <c r="IQS12" s="2852">
        <v>2014</v>
      </c>
      <c r="IQT12" s="2853">
        <f>'GC Table 8 - Primary'!IQW8</f>
        <v>0</v>
      </c>
      <c r="IQU12" s="2854">
        <f>'GC Table 6 - Secondary'!IQW8</f>
        <v>0</v>
      </c>
      <c r="IQV12" s="2854">
        <f>'GC Table 5 - Worker Training'!IQW8</f>
        <v>0</v>
      </c>
      <c r="IQW12" s="2854">
        <f>'GC Table 4 - Tertiary'!IQV8</f>
        <v>0</v>
      </c>
      <c r="IQX12" s="2855">
        <f>SUM(IQT12:IQW12)</f>
        <v>0</v>
      </c>
      <c r="IQY12" s="2856">
        <f>'GC Table 8 - Primary'!IQW12</f>
        <v>0</v>
      </c>
      <c r="IQZ12" s="2854">
        <f>'GC Table 6 - Secondary'!IQW14</f>
        <v>0</v>
      </c>
      <c r="IRA12" s="2857">
        <f>'GC Table 5 - Worker Training'!IQW12</f>
        <v>0</v>
      </c>
      <c r="IRB12" s="2854">
        <f>'GC Table 4 - Tertiary'!IQV9</f>
        <v>0</v>
      </c>
      <c r="IRC12" s="2858">
        <f>SUM(IQY12:IRB12)</f>
        <v>0</v>
      </c>
      <c r="IRD12" s="2853">
        <f>'GC Table 8 - Primary'!IQW20</f>
        <v>0</v>
      </c>
      <c r="IRE12" s="2854">
        <f>'GC Table 6 - Secondary'!IQW22</f>
        <v>0</v>
      </c>
      <c r="IRF12" s="2854">
        <f>'GC Table 5 - Worker Training'!IQW20</f>
        <v>0</v>
      </c>
      <c r="IRG12" s="2854">
        <f>'GC Table 4 - Tertiary'!IQV17</f>
        <v>0</v>
      </c>
      <c r="IRH12" s="2859">
        <f>SUM(IRD12:IRG12)</f>
        <v>0</v>
      </c>
      <c r="IRI12" s="2852">
        <v>2014</v>
      </c>
      <c r="IRJ12" s="2853">
        <f>'GC Table 8 - Primary'!IRM8</f>
        <v>0</v>
      </c>
      <c r="IRK12" s="2854">
        <f>'GC Table 6 - Secondary'!IRM8</f>
        <v>0</v>
      </c>
      <c r="IRL12" s="2854">
        <f>'GC Table 5 - Worker Training'!IRM8</f>
        <v>0</v>
      </c>
      <c r="IRM12" s="2854">
        <f>'GC Table 4 - Tertiary'!IRL8</f>
        <v>0</v>
      </c>
      <c r="IRN12" s="2855">
        <f>SUM(IRJ12:IRM12)</f>
        <v>0</v>
      </c>
      <c r="IRO12" s="2856">
        <f>'GC Table 8 - Primary'!IRM12</f>
        <v>0</v>
      </c>
      <c r="IRP12" s="2854">
        <f>'GC Table 6 - Secondary'!IRM14</f>
        <v>0</v>
      </c>
      <c r="IRQ12" s="2857">
        <f>'GC Table 5 - Worker Training'!IRM12</f>
        <v>0</v>
      </c>
      <c r="IRR12" s="2854">
        <f>'GC Table 4 - Tertiary'!IRL9</f>
        <v>0</v>
      </c>
      <c r="IRS12" s="2858">
        <f>SUM(IRO12:IRR12)</f>
        <v>0</v>
      </c>
      <c r="IRT12" s="2853">
        <f>'GC Table 8 - Primary'!IRM20</f>
        <v>0</v>
      </c>
      <c r="IRU12" s="2854">
        <f>'GC Table 6 - Secondary'!IRM22</f>
        <v>0</v>
      </c>
      <c r="IRV12" s="2854">
        <f>'GC Table 5 - Worker Training'!IRM20</f>
        <v>0</v>
      </c>
      <c r="IRW12" s="2854">
        <f>'GC Table 4 - Tertiary'!IRL17</f>
        <v>0</v>
      </c>
      <c r="IRX12" s="2859">
        <f>SUM(IRT12:IRW12)</f>
        <v>0</v>
      </c>
      <c r="IRY12" s="2852">
        <v>2014</v>
      </c>
      <c r="IRZ12" s="2853">
        <f>'GC Table 8 - Primary'!ISC8</f>
        <v>0</v>
      </c>
      <c r="ISA12" s="2854">
        <f>'GC Table 6 - Secondary'!ISC8</f>
        <v>0</v>
      </c>
      <c r="ISB12" s="2854">
        <f>'GC Table 5 - Worker Training'!ISC8</f>
        <v>0</v>
      </c>
      <c r="ISC12" s="2854">
        <f>'GC Table 4 - Tertiary'!ISB8</f>
        <v>0</v>
      </c>
      <c r="ISD12" s="2855">
        <f>SUM(IRZ12:ISC12)</f>
        <v>0</v>
      </c>
      <c r="ISE12" s="2856">
        <f>'GC Table 8 - Primary'!ISC12</f>
        <v>0</v>
      </c>
      <c r="ISF12" s="2854">
        <f>'GC Table 6 - Secondary'!ISC14</f>
        <v>0</v>
      </c>
      <c r="ISG12" s="2857">
        <f>'GC Table 5 - Worker Training'!ISC12</f>
        <v>0</v>
      </c>
      <c r="ISH12" s="2854">
        <f>'GC Table 4 - Tertiary'!ISB9</f>
        <v>0</v>
      </c>
      <c r="ISI12" s="2858">
        <f>SUM(ISE12:ISH12)</f>
        <v>0</v>
      </c>
      <c r="ISJ12" s="2853">
        <f>'GC Table 8 - Primary'!ISC20</f>
        <v>0</v>
      </c>
      <c r="ISK12" s="2854">
        <f>'GC Table 6 - Secondary'!ISC22</f>
        <v>0</v>
      </c>
      <c r="ISL12" s="2854">
        <f>'GC Table 5 - Worker Training'!ISC20</f>
        <v>0</v>
      </c>
      <c r="ISM12" s="2854">
        <f>'GC Table 4 - Tertiary'!ISB17</f>
        <v>0</v>
      </c>
      <c r="ISN12" s="2859">
        <f>SUM(ISJ12:ISM12)</f>
        <v>0</v>
      </c>
      <c r="ISO12" s="2852">
        <v>2014</v>
      </c>
      <c r="ISP12" s="2853">
        <f>'GC Table 8 - Primary'!ISS8</f>
        <v>0</v>
      </c>
      <c r="ISQ12" s="2854">
        <f>'GC Table 6 - Secondary'!ISS8</f>
        <v>0</v>
      </c>
      <c r="ISR12" s="2854">
        <f>'GC Table 5 - Worker Training'!ISS8</f>
        <v>0</v>
      </c>
      <c r="ISS12" s="2854">
        <f>'GC Table 4 - Tertiary'!ISR8</f>
        <v>0</v>
      </c>
      <c r="IST12" s="2855">
        <f>SUM(ISP12:ISS12)</f>
        <v>0</v>
      </c>
      <c r="ISU12" s="2856">
        <f>'GC Table 8 - Primary'!ISS12</f>
        <v>0</v>
      </c>
      <c r="ISV12" s="2854">
        <f>'GC Table 6 - Secondary'!ISS14</f>
        <v>0</v>
      </c>
      <c r="ISW12" s="2857">
        <f>'GC Table 5 - Worker Training'!ISS12</f>
        <v>0</v>
      </c>
      <c r="ISX12" s="2854">
        <f>'GC Table 4 - Tertiary'!ISR9</f>
        <v>0</v>
      </c>
      <c r="ISY12" s="2858">
        <f>SUM(ISU12:ISX12)</f>
        <v>0</v>
      </c>
      <c r="ISZ12" s="2853">
        <f>'GC Table 8 - Primary'!ISS20</f>
        <v>0</v>
      </c>
      <c r="ITA12" s="2854">
        <f>'GC Table 6 - Secondary'!ISS22</f>
        <v>0</v>
      </c>
      <c r="ITB12" s="2854">
        <f>'GC Table 5 - Worker Training'!ISS20</f>
        <v>0</v>
      </c>
      <c r="ITC12" s="2854">
        <f>'GC Table 4 - Tertiary'!ISR17</f>
        <v>0</v>
      </c>
      <c r="ITD12" s="2859">
        <f>SUM(ISZ12:ITC12)</f>
        <v>0</v>
      </c>
      <c r="ITE12" s="2852">
        <v>2014</v>
      </c>
      <c r="ITF12" s="2853">
        <f>'GC Table 8 - Primary'!ITI8</f>
        <v>0</v>
      </c>
      <c r="ITG12" s="2854">
        <f>'GC Table 6 - Secondary'!ITI8</f>
        <v>0</v>
      </c>
      <c r="ITH12" s="2854">
        <f>'GC Table 5 - Worker Training'!ITI8</f>
        <v>0</v>
      </c>
      <c r="ITI12" s="2854">
        <f>'GC Table 4 - Tertiary'!ITH8</f>
        <v>0</v>
      </c>
      <c r="ITJ12" s="2855">
        <f>SUM(ITF12:ITI12)</f>
        <v>0</v>
      </c>
      <c r="ITK12" s="2856">
        <f>'GC Table 8 - Primary'!ITI12</f>
        <v>0</v>
      </c>
      <c r="ITL12" s="2854">
        <f>'GC Table 6 - Secondary'!ITI14</f>
        <v>0</v>
      </c>
      <c r="ITM12" s="2857">
        <f>'GC Table 5 - Worker Training'!ITI12</f>
        <v>0</v>
      </c>
      <c r="ITN12" s="2854">
        <f>'GC Table 4 - Tertiary'!ITH9</f>
        <v>0</v>
      </c>
      <c r="ITO12" s="2858">
        <f>SUM(ITK12:ITN12)</f>
        <v>0</v>
      </c>
      <c r="ITP12" s="2853">
        <f>'GC Table 8 - Primary'!ITI20</f>
        <v>0</v>
      </c>
      <c r="ITQ12" s="2854">
        <f>'GC Table 6 - Secondary'!ITI22</f>
        <v>0</v>
      </c>
      <c r="ITR12" s="2854">
        <f>'GC Table 5 - Worker Training'!ITI20</f>
        <v>0</v>
      </c>
      <c r="ITS12" s="2854">
        <f>'GC Table 4 - Tertiary'!ITH17</f>
        <v>0</v>
      </c>
      <c r="ITT12" s="2859">
        <f>SUM(ITP12:ITS12)</f>
        <v>0</v>
      </c>
      <c r="ITU12" s="2852">
        <v>2014</v>
      </c>
      <c r="ITV12" s="2853">
        <f>'GC Table 8 - Primary'!ITY8</f>
        <v>0</v>
      </c>
      <c r="ITW12" s="2854">
        <f>'GC Table 6 - Secondary'!ITY8</f>
        <v>0</v>
      </c>
      <c r="ITX12" s="2854">
        <f>'GC Table 5 - Worker Training'!ITY8</f>
        <v>0</v>
      </c>
      <c r="ITY12" s="2854">
        <f>'GC Table 4 - Tertiary'!ITX8</f>
        <v>0</v>
      </c>
      <c r="ITZ12" s="2855">
        <f>SUM(ITV12:ITY12)</f>
        <v>0</v>
      </c>
      <c r="IUA12" s="2856">
        <f>'GC Table 8 - Primary'!ITY12</f>
        <v>0</v>
      </c>
      <c r="IUB12" s="2854">
        <f>'GC Table 6 - Secondary'!ITY14</f>
        <v>0</v>
      </c>
      <c r="IUC12" s="2857">
        <f>'GC Table 5 - Worker Training'!ITY12</f>
        <v>0</v>
      </c>
      <c r="IUD12" s="2854">
        <f>'GC Table 4 - Tertiary'!ITX9</f>
        <v>0</v>
      </c>
      <c r="IUE12" s="2858">
        <f>SUM(IUA12:IUD12)</f>
        <v>0</v>
      </c>
      <c r="IUF12" s="2853">
        <f>'GC Table 8 - Primary'!ITY20</f>
        <v>0</v>
      </c>
      <c r="IUG12" s="2854">
        <f>'GC Table 6 - Secondary'!ITY22</f>
        <v>0</v>
      </c>
      <c r="IUH12" s="2854">
        <f>'GC Table 5 - Worker Training'!ITY20</f>
        <v>0</v>
      </c>
      <c r="IUI12" s="2854">
        <f>'GC Table 4 - Tertiary'!ITX17</f>
        <v>0</v>
      </c>
      <c r="IUJ12" s="2859">
        <f>SUM(IUF12:IUI12)</f>
        <v>0</v>
      </c>
      <c r="IUK12" s="2852">
        <v>2014</v>
      </c>
      <c r="IUL12" s="2853">
        <f>'GC Table 8 - Primary'!IUO8</f>
        <v>0</v>
      </c>
      <c r="IUM12" s="2854">
        <f>'GC Table 6 - Secondary'!IUO8</f>
        <v>0</v>
      </c>
      <c r="IUN12" s="2854">
        <f>'GC Table 5 - Worker Training'!IUO8</f>
        <v>0</v>
      </c>
      <c r="IUO12" s="2854">
        <f>'GC Table 4 - Tertiary'!IUN8</f>
        <v>0</v>
      </c>
      <c r="IUP12" s="2855">
        <f>SUM(IUL12:IUO12)</f>
        <v>0</v>
      </c>
      <c r="IUQ12" s="2856">
        <f>'GC Table 8 - Primary'!IUO12</f>
        <v>0</v>
      </c>
      <c r="IUR12" s="2854">
        <f>'GC Table 6 - Secondary'!IUO14</f>
        <v>0</v>
      </c>
      <c r="IUS12" s="2857">
        <f>'GC Table 5 - Worker Training'!IUO12</f>
        <v>0</v>
      </c>
      <c r="IUT12" s="2854">
        <f>'GC Table 4 - Tertiary'!IUN9</f>
        <v>0</v>
      </c>
      <c r="IUU12" s="2858">
        <f>SUM(IUQ12:IUT12)</f>
        <v>0</v>
      </c>
      <c r="IUV12" s="2853">
        <f>'GC Table 8 - Primary'!IUO20</f>
        <v>0</v>
      </c>
      <c r="IUW12" s="2854">
        <f>'GC Table 6 - Secondary'!IUO22</f>
        <v>0</v>
      </c>
      <c r="IUX12" s="2854">
        <f>'GC Table 5 - Worker Training'!IUO20</f>
        <v>0</v>
      </c>
      <c r="IUY12" s="2854">
        <f>'GC Table 4 - Tertiary'!IUN17</f>
        <v>0</v>
      </c>
      <c r="IUZ12" s="2859">
        <f>SUM(IUV12:IUY12)</f>
        <v>0</v>
      </c>
      <c r="IVA12" s="2852">
        <v>2014</v>
      </c>
      <c r="IVB12" s="2853">
        <f>'GC Table 8 - Primary'!IVE8</f>
        <v>0</v>
      </c>
      <c r="IVC12" s="2854">
        <f>'GC Table 6 - Secondary'!IVE8</f>
        <v>0</v>
      </c>
      <c r="IVD12" s="2854">
        <f>'GC Table 5 - Worker Training'!IVE8</f>
        <v>0</v>
      </c>
      <c r="IVE12" s="2854">
        <f>'GC Table 4 - Tertiary'!IVD8</f>
        <v>0</v>
      </c>
      <c r="IVF12" s="2855">
        <f>SUM(IVB12:IVE12)</f>
        <v>0</v>
      </c>
      <c r="IVG12" s="2856">
        <f>'GC Table 8 - Primary'!IVE12</f>
        <v>0</v>
      </c>
      <c r="IVH12" s="2854">
        <f>'GC Table 6 - Secondary'!IVE14</f>
        <v>0</v>
      </c>
      <c r="IVI12" s="2857">
        <f>'GC Table 5 - Worker Training'!IVE12</f>
        <v>0</v>
      </c>
      <c r="IVJ12" s="2854">
        <f>'GC Table 4 - Tertiary'!IVD9</f>
        <v>0</v>
      </c>
      <c r="IVK12" s="2858">
        <f>SUM(IVG12:IVJ12)</f>
        <v>0</v>
      </c>
      <c r="IVL12" s="2853">
        <f>'GC Table 8 - Primary'!IVE20</f>
        <v>0</v>
      </c>
      <c r="IVM12" s="2854">
        <f>'GC Table 6 - Secondary'!IVE22</f>
        <v>0</v>
      </c>
      <c r="IVN12" s="2854">
        <f>'GC Table 5 - Worker Training'!IVE20</f>
        <v>0</v>
      </c>
      <c r="IVO12" s="2854">
        <f>'GC Table 4 - Tertiary'!IVD17</f>
        <v>0</v>
      </c>
      <c r="IVP12" s="2859">
        <f>SUM(IVL12:IVO12)</f>
        <v>0</v>
      </c>
      <c r="IVQ12" s="2852">
        <v>2014</v>
      </c>
      <c r="IVR12" s="2853">
        <f>'GC Table 8 - Primary'!IVU8</f>
        <v>0</v>
      </c>
      <c r="IVS12" s="2854">
        <f>'GC Table 6 - Secondary'!IVU8</f>
        <v>0</v>
      </c>
      <c r="IVT12" s="2854">
        <f>'GC Table 5 - Worker Training'!IVU8</f>
        <v>0</v>
      </c>
      <c r="IVU12" s="2854">
        <f>'GC Table 4 - Tertiary'!IVT8</f>
        <v>0</v>
      </c>
      <c r="IVV12" s="2855">
        <f>SUM(IVR12:IVU12)</f>
        <v>0</v>
      </c>
      <c r="IVW12" s="2856">
        <f>'GC Table 8 - Primary'!IVU12</f>
        <v>0</v>
      </c>
      <c r="IVX12" s="2854">
        <f>'GC Table 6 - Secondary'!IVU14</f>
        <v>0</v>
      </c>
      <c r="IVY12" s="2857">
        <f>'GC Table 5 - Worker Training'!IVU12</f>
        <v>0</v>
      </c>
      <c r="IVZ12" s="2854">
        <f>'GC Table 4 - Tertiary'!IVT9</f>
        <v>0</v>
      </c>
      <c r="IWA12" s="2858">
        <f>SUM(IVW12:IVZ12)</f>
        <v>0</v>
      </c>
      <c r="IWB12" s="2853">
        <f>'GC Table 8 - Primary'!IVU20</f>
        <v>0</v>
      </c>
      <c r="IWC12" s="2854">
        <f>'GC Table 6 - Secondary'!IVU22</f>
        <v>0</v>
      </c>
      <c r="IWD12" s="2854">
        <f>'GC Table 5 - Worker Training'!IVU20</f>
        <v>0</v>
      </c>
      <c r="IWE12" s="2854">
        <f>'GC Table 4 - Tertiary'!IVT17</f>
        <v>0</v>
      </c>
      <c r="IWF12" s="2859">
        <f>SUM(IWB12:IWE12)</f>
        <v>0</v>
      </c>
      <c r="IWG12" s="2852">
        <v>2014</v>
      </c>
      <c r="IWH12" s="2853">
        <f>'GC Table 8 - Primary'!IWK8</f>
        <v>0</v>
      </c>
      <c r="IWI12" s="2854">
        <f>'GC Table 6 - Secondary'!IWK8</f>
        <v>0</v>
      </c>
      <c r="IWJ12" s="2854">
        <f>'GC Table 5 - Worker Training'!IWK8</f>
        <v>0</v>
      </c>
      <c r="IWK12" s="2854">
        <f>'GC Table 4 - Tertiary'!IWJ8</f>
        <v>0</v>
      </c>
      <c r="IWL12" s="2855">
        <f>SUM(IWH12:IWK12)</f>
        <v>0</v>
      </c>
      <c r="IWM12" s="2856">
        <f>'GC Table 8 - Primary'!IWK12</f>
        <v>0</v>
      </c>
      <c r="IWN12" s="2854">
        <f>'GC Table 6 - Secondary'!IWK14</f>
        <v>0</v>
      </c>
      <c r="IWO12" s="2857">
        <f>'GC Table 5 - Worker Training'!IWK12</f>
        <v>0</v>
      </c>
      <c r="IWP12" s="2854">
        <f>'GC Table 4 - Tertiary'!IWJ9</f>
        <v>0</v>
      </c>
      <c r="IWQ12" s="2858">
        <f>SUM(IWM12:IWP12)</f>
        <v>0</v>
      </c>
      <c r="IWR12" s="2853">
        <f>'GC Table 8 - Primary'!IWK20</f>
        <v>0</v>
      </c>
      <c r="IWS12" s="2854">
        <f>'GC Table 6 - Secondary'!IWK22</f>
        <v>0</v>
      </c>
      <c r="IWT12" s="2854">
        <f>'GC Table 5 - Worker Training'!IWK20</f>
        <v>0</v>
      </c>
      <c r="IWU12" s="2854">
        <f>'GC Table 4 - Tertiary'!IWJ17</f>
        <v>0</v>
      </c>
      <c r="IWV12" s="2859">
        <f>SUM(IWR12:IWU12)</f>
        <v>0</v>
      </c>
      <c r="IWW12" s="2852">
        <v>2014</v>
      </c>
      <c r="IWX12" s="2853">
        <f>'GC Table 8 - Primary'!IXA8</f>
        <v>0</v>
      </c>
      <c r="IWY12" s="2854">
        <f>'GC Table 6 - Secondary'!IXA8</f>
        <v>0</v>
      </c>
      <c r="IWZ12" s="2854">
        <f>'GC Table 5 - Worker Training'!IXA8</f>
        <v>0</v>
      </c>
      <c r="IXA12" s="2854">
        <f>'GC Table 4 - Tertiary'!IWZ8</f>
        <v>0</v>
      </c>
      <c r="IXB12" s="2855">
        <f>SUM(IWX12:IXA12)</f>
        <v>0</v>
      </c>
      <c r="IXC12" s="2856">
        <f>'GC Table 8 - Primary'!IXA12</f>
        <v>0</v>
      </c>
      <c r="IXD12" s="2854">
        <f>'GC Table 6 - Secondary'!IXA14</f>
        <v>0</v>
      </c>
      <c r="IXE12" s="2857">
        <f>'GC Table 5 - Worker Training'!IXA12</f>
        <v>0</v>
      </c>
      <c r="IXF12" s="2854">
        <f>'GC Table 4 - Tertiary'!IWZ9</f>
        <v>0</v>
      </c>
      <c r="IXG12" s="2858">
        <f>SUM(IXC12:IXF12)</f>
        <v>0</v>
      </c>
      <c r="IXH12" s="2853">
        <f>'GC Table 8 - Primary'!IXA20</f>
        <v>0</v>
      </c>
      <c r="IXI12" s="2854">
        <f>'GC Table 6 - Secondary'!IXA22</f>
        <v>0</v>
      </c>
      <c r="IXJ12" s="2854">
        <f>'GC Table 5 - Worker Training'!IXA20</f>
        <v>0</v>
      </c>
      <c r="IXK12" s="2854">
        <f>'GC Table 4 - Tertiary'!IWZ17</f>
        <v>0</v>
      </c>
      <c r="IXL12" s="2859">
        <f>SUM(IXH12:IXK12)</f>
        <v>0</v>
      </c>
      <c r="IXM12" s="2852">
        <v>2014</v>
      </c>
      <c r="IXN12" s="2853">
        <f>'GC Table 8 - Primary'!IXQ8</f>
        <v>0</v>
      </c>
      <c r="IXO12" s="2854">
        <f>'GC Table 6 - Secondary'!IXQ8</f>
        <v>0</v>
      </c>
      <c r="IXP12" s="2854">
        <f>'GC Table 5 - Worker Training'!IXQ8</f>
        <v>0</v>
      </c>
      <c r="IXQ12" s="2854">
        <f>'GC Table 4 - Tertiary'!IXP8</f>
        <v>0</v>
      </c>
      <c r="IXR12" s="2855">
        <f>SUM(IXN12:IXQ12)</f>
        <v>0</v>
      </c>
      <c r="IXS12" s="2856">
        <f>'GC Table 8 - Primary'!IXQ12</f>
        <v>0</v>
      </c>
      <c r="IXT12" s="2854">
        <f>'GC Table 6 - Secondary'!IXQ14</f>
        <v>0</v>
      </c>
      <c r="IXU12" s="2857">
        <f>'GC Table 5 - Worker Training'!IXQ12</f>
        <v>0</v>
      </c>
      <c r="IXV12" s="2854">
        <f>'GC Table 4 - Tertiary'!IXP9</f>
        <v>0</v>
      </c>
      <c r="IXW12" s="2858">
        <f>SUM(IXS12:IXV12)</f>
        <v>0</v>
      </c>
      <c r="IXX12" s="2853">
        <f>'GC Table 8 - Primary'!IXQ20</f>
        <v>0</v>
      </c>
      <c r="IXY12" s="2854">
        <f>'GC Table 6 - Secondary'!IXQ22</f>
        <v>0</v>
      </c>
      <c r="IXZ12" s="2854">
        <f>'GC Table 5 - Worker Training'!IXQ20</f>
        <v>0</v>
      </c>
      <c r="IYA12" s="2854">
        <f>'GC Table 4 - Tertiary'!IXP17</f>
        <v>0</v>
      </c>
      <c r="IYB12" s="2859">
        <f>SUM(IXX12:IYA12)</f>
        <v>0</v>
      </c>
      <c r="IYC12" s="2852">
        <v>2014</v>
      </c>
      <c r="IYD12" s="2853">
        <f>'GC Table 8 - Primary'!IYG8</f>
        <v>0</v>
      </c>
      <c r="IYE12" s="2854">
        <f>'GC Table 6 - Secondary'!IYG8</f>
        <v>0</v>
      </c>
      <c r="IYF12" s="2854">
        <f>'GC Table 5 - Worker Training'!IYG8</f>
        <v>0</v>
      </c>
      <c r="IYG12" s="2854">
        <f>'GC Table 4 - Tertiary'!IYF8</f>
        <v>0</v>
      </c>
      <c r="IYH12" s="2855">
        <f>SUM(IYD12:IYG12)</f>
        <v>0</v>
      </c>
      <c r="IYI12" s="2856">
        <f>'GC Table 8 - Primary'!IYG12</f>
        <v>0</v>
      </c>
      <c r="IYJ12" s="2854">
        <f>'GC Table 6 - Secondary'!IYG14</f>
        <v>0</v>
      </c>
      <c r="IYK12" s="2857">
        <f>'GC Table 5 - Worker Training'!IYG12</f>
        <v>0</v>
      </c>
      <c r="IYL12" s="2854">
        <f>'GC Table 4 - Tertiary'!IYF9</f>
        <v>0</v>
      </c>
      <c r="IYM12" s="2858">
        <f>SUM(IYI12:IYL12)</f>
        <v>0</v>
      </c>
      <c r="IYN12" s="2853">
        <f>'GC Table 8 - Primary'!IYG20</f>
        <v>0</v>
      </c>
      <c r="IYO12" s="2854">
        <f>'GC Table 6 - Secondary'!IYG22</f>
        <v>0</v>
      </c>
      <c r="IYP12" s="2854">
        <f>'GC Table 5 - Worker Training'!IYG20</f>
        <v>0</v>
      </c>
      <c r="IYQ12" s="2854">
        <f>'GC Table 4 - Tertiary'!IYF17</f>
        <v>0</v>
      </c>
      <c r="IYR12" s="2859">
        <f>SUM(IYN12:IYQ12)</f>
        <v>0</v>
      </c>
      <c r="IYS12" s="2852">
        <v>2014</v>
      </c>
      <c r="IYT12" s="2853">
        <f>'GC Table 8 - Primary'!IYW8</f>
        <v>0</v>
      </c>
      <c r="IYU12" s="2854">
        <f>'GC Table 6 - Secondary'!IYW8</f>
        <v>0</v>
      </c>
      <c r="IYV12" s="2854">
        <f>'GC Table 5 - Worker Training'!IYW8</f>
        <v>0</v>
      </c>
      <c r="IYW12" s="2854">
        <f>'GC Table 4 - Tertiary'!IYV8</f>
        <v>0</v>
      </c>
      <c r="IYX12" s="2855">
        <f>SUM(IYT12:IYW12)</f>
        <v>0</v>
      </c>
      <c r="IYY12" s="2856">
        <f>'GC Table 8 - Primary'!IYW12</f>
        <v>0</v>
      </c>
      <c r="IYZ12" s="2854">
        <f>'GC Table 6 - Secondary'!IYW14</f>
        <v>0</v>
      </c>
      <c r="IZA12" s="2857">
        <f>'GC Table 5 - Worker Training'!IYW12</f>
        <v>0</v>
      </c>
      <c r="IZB12" s="2854">
        <f>'GC Table 4 - Tertiary'!IYV9</f>
        <v>0</v>
      </c>
      <c r="IZC12" s="2858">
        <f>SUM(IYY12:IZB12)</f>
        <v>0</v>
      </c>
      <c r="IZD12" s="2853">
        <f>'GC Table 8 - Primary'!IYW20</f>
        <v>0</v>
      </c>
      <c r="IZE12" s="2854">
        <f>'GC Table 6 - Secondary'!IYW22</f>
        <v>0</v>
      </c>
      <c r="IZF12" s="2854">
        <f>'GC Table 5 - Worker Training'!IYW20</f>
        <v>0</v>
      </c>
      <c r="IZG12" s="2854">
        <f>'GC Table 4 - Tertiary'!IYV17</f>
        <v>0</v>
      </c>
      <c r="IZH12" s="2859">
        <f>SUM(IZD12:IZG12)</f>
        <v>0</v>
      </c>
      <c r="IZI12" s="2852">
        <v>2014</v>
      </c>
      <c r="IZJ12" s="2853">
        <f>'GC Table 8 - Primary'!IZM8</f>
        <v>0</v>
      </c>
      <c r="IZK12" s="2854">
        <f>'GC Table 6 - Secondary'!IZM8</f>
        <v>0</v>
      </c>
      <c r="IZL12" s="2854">
        <f>'GC Table 5 - Worker Training'!IZM8</f>
        <v>0</v>
      </c>
      <c r="IZM12" s="2854">
        <f>'GC Table 4 - Tertiary'!IZL8</f>
        <v>0</v>
      </c>
      <c r="IZN12" s="2855">
        <f>SUM(IZJ12:IZM12)</f>
        <v>0</v>
      </c>
      <c r="IZO12" s="2856">
        <f>'GC Table 8 - Primary'!IZM12</f>
        <v>0</v>
      </c>
      <c r="IZP12" s="2854">
        <f>'GC Table 6 - Secondary'!IZM14</f>
        <v>0</v>
      </c>
      <c r="IZQ12" s="2857">
        <f>'GC Table 5 - Worker Training'!IZM12</f>
        <v>0</v>
      </c>
      <c r="IZR12" s="2854">
        <f>'GC Table 4 - Tertiary'!IZL9</f>
        <v>0</v>
      </c>
      <c r="IZS12" s="2858">
        <f>SUM(IZO12:IZR12)</f>
        <v>0</v>
      </c>
      <c r="IZT12" s="2853">
        <f>'GC Table 8 - Primary'!IZM20</f>
        <v>0</v>
      </c>
      <c r="IZU12" s="2854">
        <f>'GC Table 6 - Secondary'!IZM22</f>
        <v>0</v>
      </c>
      <c r="IZV12" s="2854">
        <f>'GC Table 5 - Worker Training'!IZM20</f>
        <v>0</v>
      </c>
      <c r="IZW12" s="2854">
        <f>'GC Table 4 - Tertiary'!IZL17</f>
        <v>0</v>
      </c>
      <c r="IZX12" s="2859">
        <f>SUM(IZT12:IZW12)</f>
        <v>0</v>
      </c>
      <c r="IZY12" s="2852">
        <v>2014</v>
      </c>
      <c r="IZZ12" s="2853">
        <f>'GC Table 8 - Primary'!JAC8</f>
        <v>0</v>
      </c>
      <c r="JAA12" s="2854">
        <f>'GC Table 6 - Secondary'!JAC8</f>
        <v>0</v>
      </c>
      <c r="JAB12" s="2854">
        <f>'GC Table 5 - Worker Training'!JAC8</f>
        <v>0</v>
      </c>
      <c r="JAC12" s="2854">
        <f>'GC Table 4 - Tertiary'!JAB8</f>
        <v>0</v>
      </c>
      <c r="JAD12" s="2855">
        <f>SUM(IZZ12:JAC12)</f>
        <v>0</v>
      </c>
      <c r="JAE12" s="2856">
        <f>'GC Table 8 - Primary'!JAC12</f>
        <v>0</v>
      </c>
      <c r="JAF12" s="2854">
        <f>'GC Table 6 - Secondary'!JAC14</f>
        <v>0</v>
      </c>
      <c r="JAG12" s="2857">
        <f>'GC Table 5 - Worker Training'!JAC12</f>
        <v>0</v>
      </c>
      <c r="JAH12" s="2854">
        <f>'GC Table 4 - Tertiary'!JAB9</f>
        <v>0</v>
      </c>
      <c r="JAI12" s="2858">
        <f>SUM(JAE12:JAH12)</f>
        <v>0</v>
      </c>
      <c r="JAJ12" s="2853">
        <f>'GC Table 8 - Primary'!JAC20</f>
        <v>0</v>
      </c>
      <c r="JAK12" s="2854">
        <f>'GC Table 6 - Secondary'!JAC22</f>
        <v>0</v>
      </c>
      <c r="JAL12" s="2854">
        <f>'GC Table 5 - Worker Training'!JAC20</f>
        <v>0</v>
      </c>
      <c r="JAM12" s="2854">
        <f>'GC Table 4 - Tertiary'!JAB17</f>
        <v>0</v>
      </c>
      <c r="JAN12" s="2859">
        <f>SUM(JAJ12:JAM12)</f>
        <v>0</v>
      </c>
      <c r="JAO12" s="2852">
        <v>2014</v>
      </c>
      <c r="JAP12" s="2853">
        <f>'GC Table 8 - Primary'!JAS8</f>
        <v>0</v>
      </c>
      <c r="JAQ12" s="2854">
        <f>'GC Table 6 - Secondary'!JAS8</f>
        <v>0</v>
      </c>
      <c r="JAR12" s="2854">
        <f>'GC Table 5 - Worker Training'!JAS8</f>
        <v>0</v>
      </c>
      <c r="JAS12" s="2854">
        <f>'GC Table 4 - Tertiary'!JAR8</f>
        <v>0</v>
      </c>
      <c r="JAT12" s="2855">
        <f>SUM(JAP12:JAS12)</f>
        <v>0</v>
      </c>
      <c r="JAU12" s="2856">
        <f>'GC Table 8 - Primary'!JAS12</f>
        <v>0</v>
      </c>
      <c r="JAV12" s="2854">
        <f>'GC Table 6 - Secondary'!JAS14</f>
        <v>0</v>
      </c>
      <c r="JAW12" s="2857">
        <f>'GC Table 5 - Worker Training'!JAS12</f>
        <v>0</v>
      </c>
      <c r="JAX12" s="2854">
        <f>'GC Table 4 - Tertiary'!JAR9</f>
        <v>0</v>
      </c>
      <c r="JAY12" s="2858">
        <f>SUM(JAU12:JAX12)</f>
        <v>0</v>
      </c>
      <c r="JAZ12" s="2853">
        <f>'GC Table 8 - Primary'!JAS20</f>
        <v>0</v>
      </c>
      <c r="JBA12" s="2854">
        <f>'GC Table 6 - Secondary'!JAS22</f>
        <v>0</v>
      </c>
      <c r="JBB12" s="2854">
        <f>'GC Table 5 - Worker Training'!JAS20</f>
        <v>0</v>
      </c>
      <c r="JBC12" s="2854">
        <f>'GC Table 4 - Tertiary'!JAR17</f>
        <v>0</v>
      </c>
      <c r="JBD12" s="2859">
        <f>SUM(JAZ12:JBC12)</f>
        <v>0</v>
      </c>
      <c r="JBE12" s="2852">
        <v>2014</v>
      </c>
      <c r="JBF12" s="2853">
        <f>'GC Table 8 - Primary'!JBI8</f>
        <v>0</v>
      </c>
      <c r="JBG12" s="2854">
        <f>'GC Table 6 - Secondary'!JBI8</f>
        <v>0</v>
      </c>
      <c r="JBH12" s="2854">
        <f>'GC Table 5 - Worker Training'!JBI8</f>
        <v>0</v>
      </c>
      <c r="JBI12" s="2854">
        <f>'GC Table 4 - Tertiary'!JBH8</f>
        <v>0</v>
      </c>
      <c r="JBJ12" s="2855">
        <f>SUM(JBF12:JBI12)</f>
        <v>0</v>
      </c>
      <c r="JBK12" s="2856">
        <f>'GC Table 8 - Primary'!JBI12</f>
        <v>0</v>
      </c>
      <c r="JBL12" s="2854">
        <f>'GC Table 6 - Secondary'!JBI14</f>
        <v>0</v>
      </c>
      <c r="JBM12" s="2857">
        <f>'GC Table 5 - Worker Training'!JBI12</f>
        <v>0</v>
      </c>
      <c r="JBN12" s="2854">
        <f>'GC Table 4 - Tertiary'!JBH9</f>
        <v>0</v>
      </c>
      <c r="JBO12" s="2858">
        <f>SUM(JBK12:JBN12)</f>
        <v>0</v>
      </c>
      <c r="JBP12" s="2853">
        <f>'GC Table 8 - Primary'!JBI20</f>
        <v>0</v>
      </c>
      <c r="JBQ12" s="2854">
        <f>'GC Table 6 - Secondary'!JBI22</f>
        <v>0</v>
      </c>
      <c r="JBR12" s="2854">
        <f>'GC Table 5 - Worker Training'!JBI20</f>
        <v>0</v>
      </c>
      <c r="JBS12" s="2854">
        <f>'GC Table 4 - Tertiary'!JBH17</f>
        <v>0</v>
      </c>
      <c r="JBT12" s="2859">
        <f>SUM(JBP12:JBS12)</f>
        <v>0</v>
      </c>
      <c r="JBU12" s="2852">
        <v>2014</v>
      </c>
      <c r="JBV12" s="2853">
        <f>'GC Table 8 - Primary'!JBY8</f>
        <v>0</v>
      </c>
      <c r="JBW12" s="2854">
        <f>'GC Table 6 - Secondary'!JBY8</f>
        <v>0</v>
      </c>
      <c r="JBX12" s="2854">
        <f>'GC Table 5 - Worker Training'!JBY8</f>
        <v>0</v>
      </c>
      <c r="JBY12" s="2854">
        <f>'GC Table 4 - Tertiary'!JBX8</f>
        <v>0</v>
      </c>
      <c r="JBZ12" s="2855">
        <f>SUM(JBV12:JBY12)</f>
        <v>0</v>
      </c>
      <c r="JCA12" s="2856">
        <f>'GC Table 8 - Primary'!JBY12</f>
        <v>0</v>
      </c>
      <c r="JCB12" s="2854">
        <f>'GC Table 6 - Secondary'!JBY14</f>
        <v>0</v>
      </c>
      <c r="JCC12" s="2857">
        <f>'GC Table 5 - Worker Training'!JBY12</f>
        <v>0</v>
      </c>
      <c r="JCD12" s="2854">
        <f>'GC Table 4 - Tertiary'!JBX9</f>
        <v>0</v>
      </c>
      <c r="JCE12" s="2858">
        <f>SUM(JCA12:JCD12)</f>
        <v>0</v>
      </c>
      <c r="JCF12" s="2853">
        <f>'GC Table 8 - Primary'!JBY20</f>
        <v>0</v>
      </c>
      <c r="JCG12" s="2854">
        <f>'GC Table 6 - Secondary'!JBY22</f>
        <v>0</v>
      </c>
      <c r="JCH12" s="2854">
        <f>'GC Table 5 - Worker Training'!JBY20</f>
        <v>0</v>
      </c>
      <c r="JCI12" s="2854">
        <f>'GC Table 4 - Tertiary'!JBX17</f>
        <v>0</v>
      </c>
      <c r="JCJ12" s="2859">
        <f>SUM(JCF12:JCI12)</f>
        <v>0</v>
      </c>
      <c r="JCK12" s="2852">
        <v>2014</v>
      </c>
      <c r="JCL12" s="2853">
        <f>'GC Table 8 - Primary'!JCO8</f>
        <v>0</v>
      </c>
      <c r="JCM12" s="2854">
        <f>'GC Table 6 - Secondary'!JCO8</f>
        <v>0</v>
      </c>
      <c r="JCN12" s="2854">
        <f>'GC Table 5 - Worker Training'!JCO8</f>
        <v>0</v>
      </c>
      <c r="JCO12" s="2854">
        <f>'GC Table 4 - Tertiary'!JCN8</f>
        <v>0</v>
      </c>
      <c r="JCP12" s="2855">
        <f>SUM(JCL12:JCO12)</f>
        <v>0</v>
      </c>
      <c r="JCQ12" s="2856">
        <f>'GC Table 8 - Primary'!JCO12</f>
        <v>0</v>
      </c>
      <c r="JCR12" s="2854">
        <f>'GC Table 6 - Secondary'!JCO14</f>
        <v>0</v>
      </c>
      <c r="JCS12" s="2857">
        <f>'GC Table 5 - Worker Training'!JCO12</f>
        <v>0</v>
      </c>
      <c r="JCT12" s="2854">
        <f>'GC Table 4 - Tertiary'!JCN9</f>
        <v>0</v>
      </c>
      <c r="JCU12" s="2858">
        <f>SUM(JCQ12:JCT12)</f>
        <v>0</v>
      </c>
      <c r="JCV12" s="2853">
        <f>'GC Table 8 - Primary'!JCO20</f>
        <v>0</v>
      </c>
      <c r="JCW12" s="2854">
        <f>'GC Table 6 - Secondary'!JCO22</f>
        <v>0</v>
      </c>
      <c r="JCX12" s="2854">
        <f>'GC Table 5 - Worker Training'!JCO20</f>
        <v>0</v>
      </c>
      <c r="JCY12" s="2854">
        <f>'GC Table 4 - Tertiary'!JCN17</f>
        <v>0</v>
      </c>
      <c r="JCZ12" s="2859">
        <f>SUM(JCV12:JCY12)</f>
        <v>0</v>
      </c>
      <c r="JDA12" s="2852">
        <v>2014</v>
      </c>
      <c r="JDB12" s="2853">
        <f>'GC Table 8 - Primary'!JDE8</f>
        <v>0</v>
      </c>
      <c r="JDC12" s="2854">
        <f>'GC Table 6 - Secondary'!JDE8</f>
        <v>0</v>
      </c>
      <c r="JDD12" s="2854">
        <f>'GC Table 5 - Worker Training'!JDE8</f>
        <v>0</v>
      </c>
      <c r="JDE12" s="2854">
        <f>'GC Table 4 - Tertiary'!JDD8</f>
        <v>0</v>
      </c>
      <c r="JDF12" s="2855">
        <f>SUM(JDB12:JDE12)</f>
        <v>0</v>
      </c>
      <c r="JDG12" s="2856">
        <f>'GC Table 8 - Primary'!JDE12</f>
        <v>0</v>
      </c>
      <c r="JDH12" s="2854">
        <f>'GC Table 6 - Secondary'!JDE14</f>
        <v>0</v>
      </c>
      <c r="JDI12" s="2857">
        <f>'GC Table 5 - Worker Training'!JDE12</f>
        <v>0</v>
      </c>
      <c r="JDJ12" s="2854">
        <f>'GC Table 4 - Tertiary'!JDD9</f>
        <v>0</v>
      </c>
      <c r="JDK12" s="2858">
        <f>SUM(JDG12:JDJ12)</f>
        <v>0</v>
      </c>
      <c r="JDL12" s="2853">
        <f>'GC Table 8 - Primary'!JDE20</f>
        <v>0</v>
      </c>
      <c r="JDM12" s="2854">
        <f>'GC Table 6 - Secondary'!JDE22</f>
        <v>0</v>
      </c>
      <c r="JDN12" s="2854">
        <f>'GC Table 5 - Worker Training'!JDE20</f>
        <v>0</v>
      </c>
      <c r="JDO12" s="2854">
        <f>'GC Table 4 - Tertiary'!JDD17</f>
        <v>0</v>
      </c>
      <c r="JDP12" s="2859">
        <f>SUM(JDL12:JDO12)</f>
        <v>0</v>
      </c>
      <c r="JDQ12" s="2852">
        <v>2014</v>
      </c>
      <c r="JDR12" s="2853">
        <f>'GC Table 8 - Primary'!JDU8</f>
        <v>0</v>
      </c>
      <c r="JDS12" s="2854">
        <f>'GC Table 6 - Secondary'!JDU8</f>
        <v>0</v>
      </c>
      <c r="JDT12" s="2854">
        <f>'GC Table 5 - Worker Training'!JDU8</f>
        <v>0</v>
      </c>
      <c r="JDU12" s="2854">
        <f>'GC Table 4 - Tertiary'!JDT8</f>
        <v>0</v>
      </c>
      <c r="JDV12" s="2855">
        <f>SUM(JDR12:JDU12)</f>
        <v>0</v>
      </c>
      <c r="JDW12" s="2856">
        <f>'GC Table 8 - Primary'!JDU12</f>
        <v>0</v>
      </c>
      <c r="JDX12" s="2854">
        <f>'GC Table 6 - Secondary'!JDU14</f>
        <v>0</v>
      </c>
      <c r="JDY12" s="2857">
        <f>'GC Table 5 - Worker Training'!JDU12</f>
        <v>0</v>
      </c>
      <c r="JDZ12" s="2854">
        <f>'GC Table 4 - Tertiary'!JDT9</f>
        <v>0</v>
      </c>
      <c r="JEA12" s="2858">
        <f>SUM(JDW12:JDZ12)</f>
        <v>0</v>
      </c>
      <c r="JEB12" s="2853">
        <f>'GC Table 8 - Primary'!JDU20</f>
        <v>0</v>
      </c>
      <c r="JEC12" s="2854">
        <f>'GC Table 6 - Secondary'!JDU22</f>
        <v>0</v>
      </c>
      <c r="JED12" s="2854">
        <f>'GC Table 5 - Worker Training'!JDU20</f>
        <v>0</v>
      </c>
      <c r="JEE12" s="2854">
        <f>'GC Table 4 - Tertiary'!JDT17</f>
        <v>0</v>
      </c>
      <c r="JEF12" s="2859">
        <f>SUM(JEB12:JEE12)</f>
        <v>0</v>
      </c>
      <c r="JEG12" s="2852">
        <v>2014</v>
      </c>
      <c r="JEH12" s="2853">
        <f>'GC Table 8 - Primary'!JEK8</f>
        <v>0</v>
      </c>
      <c r="JEI12" s="2854">
        <f>'GC Table 6 - Secondary'!JEK8</f>
        <v>0</v>
      </c>
      <c r="JEJ12" s="2854">
        <f>'GC Table 5 - Worker Training'!JEK8</f>
        <v>0</v>
      </c>
      <c r="JEK12" s="2854">
        <f>'GC Table 4 - Tertiary'!JEJ8</f>
        <v>0</v>
      </c>
      <c r="JEL12" s="2855">
        <f>SUM(JEH12:JEK12)</f>
        <v>0</v>
      </c>
      <c r="JEM12" s="2856">
        <f>'GC Table 8 - Primary'!JEK12</f>
        <v>0</v>
      </c>
      <c r="JEN12" s="2854">
        <f>'GC Table 6 - Secondary'!JEK14</f>
        <v>0</v>
      </c>
      <c r="JEO12" s="2857">
        <f>'GC Table 5 - Worker Training'!JEK12</f>
        <v>0</v>
      </c>
      <c r="JEP12" s="2854">
        <f>'GC Table 4 - Tertiary'!JEJ9</f>
        <v>0</v>
      </c>
      <c r="JEQ12" s="2858">
        <f>SUM(JEM12:JEP12)</f>
        <v>0</v>
      </c>
      <c r="JER12" s="2853">
        <f>'GC Table 8 - Primary'!JEK20</f>
        <v>0</v>
      </c>
      <c r="JES12" s="2854">
        <f>'GC Table 6 - Secondary'!JEK22</f>
        <v>0</v>
      </c>
      <c r="JET12" s="2854">
        <f>'GC Table 5 - Worker Training'!JEK20</f>
        <v>0</v>
      </c>
      <c r="JEU12" s="2854">
        <f>'GC Table 4 - Tertiary'!JEJ17</f>
        <v>0</v>
      </c>
      <c r="JEV12" s="2859">
        <f>SUM(JER12:JEU12)</f>
        <v>0</v>
      </c>
      <c r="JEW12" s="2852">
        <v>2014</v>
      </c>
      <c r="JEX12" s="2853">
        <f>'GC Table 8 - Primary'!JFA8</f>
        <v>0</v>
      </c>
      <c r="JEY12" s="2854">
        <f>'GC Table 6 - Secondary'!JFA8</f>
        <v>0</v>
      </c>
      <c r="JEZ12" s="2854">
        <f>'GC Table 5 - Worker Training'!JFA8</f>
        <v>0</v>
      </c>
      <c r="JFA12" s="2854">
        <f>'GC Table 4 - Tertiary'!JEZ8</f>
        <v>0</v>
      </c>
      <c r="JFB12" s="2855">
        <f>SUM(JEX12:JFA12)</f>
        <v>0</v>
      </c>
      <c r="JFC12" s="2856">
        <f>'GC Table 8 - Primary'!JFA12</f>
        <v>0</v>
      </c>
      <c r="JFD12" s="2854">
        <f>'GC Table 6 - Secondary'!JFA14</f>
        <v>0</v>
      </c>
      <c r="JFE12" s="2857">
        <f>'GC Table 5 - Worker Training'!JFA12</f>
        <v>0</v>
      </c>
      <c r="JFF12" s="2854">
        <f>'GC Table 4 - Tertiary'!JEZ9</f>
        <v>0</v>
      </c>
      <c r="JFG12" s="2858">
        <f>SUM(JFC12:JFF12)</f>
        <v>0</v>
      </c>
      <c r="JFH12" s="2853">
        <f>'GC Table 8 - Primary'!JFA20</f>
        <v>0</v>
      </c>
      <c r="JFI12" s="2854">
        <f>'GC Table 6 - Secondary'!JFA22</f>
        <v>0</v>
      </c>
      <c r="JFJ12" s="2854">
        <f>'GC Table 5 - Worker Training'!JFA20</f>
        <v>0</v>
      </c>
      <c r="JFK12" s="2854">
        <f>'GC Table 4 - Tertiary'!JEZ17</f>
        <v>0</v>
      </c>
      <c r="JFL12" s="2859">
        <f>SUM(JFH12:JFK12)</f>
        <v>0</v>
      </c>
      <c r="JFM12" s="2852">
        <v>2014</v>
      </c>
      <c r="JFN12" s="2853">
        <f>'GC Table 8 - Primary'!JFQ8</f>
        <v>0</v>
      </c>
      <c r="JFO12" s="2854">
        <f>'GC Table 6 - Secondary'!JFQ8</f>
        <v>0</v>
      </c>
      <c r="JFP12" s="2854">
        <f>'GC Table 5 - Worker Training'!JFQ8</f>
        <v>0</v>
      </c>
      <c r="JFQ12" s="2854">
        <f>'GC Table 4 - Tertiary'!JFP8</f>
        <v>0</v>
      </c>
      <c r="JFR12" s="2855">
        <f>SUM(JFN12:JFQ12)</f>
        <v>0</v>
      </c>
      <c r="JFS12" s="2856">
        <f>'GC Table 8 - Primary'!JFQ12</f>
        <v>0</v>
      </c>
      <c r="JFT12" s="2854">
        <f>'GC Table 6 - Secondary'!JFQ14</f>
        <v>0</v>
      </c>
      <c r="JFU12" s="2857">
        <f>'GC Table 5 - Worker Training'!JFQ12</f>
        <v>0</v>
      </c>
      <c r="JFV12" s="2854">
        <f>'GC Table 4 - Tertiary'!JFP9</f>
        <v>0</v>
      </c>
      <c r="JFW12" s="2858">
        <f>SUM(JFS12:JFV12)</f>
        <v>0</v>
      </c>
      <c r="JFX12" s="2853">
        <f>'GC Table 8 - Primary'!JFQ20</f>
        <v>0</v>
      </c>
      <c r="JFY12" s="2854">
        <f>'GC Table 6 - Secondary'!JFQ22</f>
        <v>0</v>
      </c>
      <c r="JFZ12" s="2854">
        <f>'GC Table 5 - Worker Training'!JFQ20</f>
        <v>0</v>
      </c>
      <c r="JGA12" s="2854">
        <f>'GC Table 4 - Tertiary'!JFP17</f>
        <v>0</v>
      </c>
      <c r="JGB12" s="2859">
        <f>SUM(JFX12:JGA12)</f>
        <v>0</v>
      </c>
      <c r="JGC12" s="2852">
        <v>2014</v>
      </c>
      <c r="JGD12" s="2853">
        <f>'GC Table 8 - Primary'!JGG8</f>
        <v>0</v>
      </c>
      <c r="JGE12" s="2854">
        <f>'GC Table 6 - Secondary'!JGG8</f>
        <v>0</v>
      </c>
      <c r="JGF12" s="2854">
        <f>'GC Table 5 - Worker Training'!JGG8</f>
        <v>0</v>
      </c>
      <c r="JGG12" s="2854">
        <f>'GC Table 4 - Tertiary'!JGF8</f>
        <v>0</v>
      </c>
      <c r="JGH12" s="2855">
        <f>SUM(JGD12:JGG12)</f>
        <v>0</v>
      </c>
      <c r="JGI12" s="2856">
        <f>'GC Table 8 - Primary'!JGG12</f>
        <v>0</v>
      </c>
      <c r="JGJ12" s="2854">
        <f>'GC Table 6 - Secondary'!JGG14</f>
        <v>0</v>
      </c>
      <c r="JGK12" s="2857">
        <f>'GC Table 5 - Worker Training'!JGG12</f>
        <v>0</v>
      </c>
      <c r="JGL12" s="2854">
        <f>'GC Table 4 - Tertiary'!JGF9</f>
        <v>0</v>
      </c>
      <c r="JGM12" s="2858">
        <f>SUM(JGI12:JGL12)</f>
        <v>0</v>
      </c>
      <c r="JGN12" s="2853">
        <f>'GC Table 8 - Primary'!JGG20</f>
        <v>0</v>
      </c>
      <c r="JGO12" s="2854">
        <f>'GC Table 6 - Secondary'!JGG22</f>
        <v>0</v>
      </c>
      <c r="JGP12" s="2854">
        <f>'GC Table 5 - Worker Training'!JGG20</f>
        <v>0</v>
      </c>
      <c r="JGQ12" s="2854">
        <f>'GC Table 4 - Tertiary'!JGF17</f>
        <v>0</v>
      </c>
      <c r="JGR12" s="2859">
        <f>SUM(JGN12:JGQ12)</f>
        <v>0</v>
      </c>
      <c r="JGS12" s="2852">
        <v>2014</v>
      </c>
      <c r="JGT12" s="2853">
        <f>'GC Table 8 - Primary'!JGW8</f>
        <v>0</v>
      </c>
      <c r="JGU12" s="2854">
        <f>'GC Table 6 - Secondary'!JGW8</f>
        <v>0</v>
      </c>
      <c r="JGV12" s="2854">
        <f>'GC Table 5 - Worker Training'!JGW8</f>
        <v>0</v>
      </c>
      <c r="JGW12" s="2854">
        <f>'GC Table 4 - Tertiary'!JGV8</f>
        <v>0</v>
      </c>
      <c r="JGX12" s="2855">
        <f>SUM(JGT12:JGW12)</f>
        <v>0</v>
      </c>
      <c r="JGY12" s="2856">
        <f>'GC Table 8 - Primary'!JGW12</f>
        <v>0</v>
      </c>
      <c r="JGZ12" s="2854">
        <f>'GC Table 6 - Secondary'!JGW14</f>
        <v>0</v>
      </c>
      <c r="JHA12" s="2857">
        <f>'GC Table 5 - Worker Training'!JGW12</f>
        <v>0</v>
      </c>
      <c r="JHB12" s="2854">
        <f>'GC Table 4 - Tertiary'!JGV9</f>
        <v>0</v>
      </c>
      <c r="JHC12" s="2858">
        <f>SUM(JGY12:JHB12)</f>
        <v>0</v>
      </c>
      <c r="JHD12" s="2853">
        <f>'GC Table 8 - Primary'!JGW20</f>
        <v>0</v>
      </c>
      <c r="JHE12" s="2854">
        <f>'GC Table 6 - Secondary'!JGW22</f>
        <v>0</v>
      </c>
      <c r="JHF12" s="2854">
        <f>'GC Table 5 - Worker Training'!JGW20</f>
        <v>0</v>
      </c>
      <c r="JHG12" s="2854">
        <f>'GC Table 4 - Tertiary'!JGV17</f>
        <v>0</v>
      </c>
      <c r="JHH12" s="2859">
        <f>SUM(JHD12:JHG12)</f>
        <v>0</v>
      </c>
      <c r="JHI12" s="2852">
        <v>2014</v>
      </c>
      <c r="JHJ12" s="2853">
        <f>'GC Table 8 - Primary'!JHM8</f>
        <v>0</v>
      </c>
      <c r="JHK12" s="2854">
        <f>'GC Table 6 - Secondary'!JHM8</f>
        <v>0</v>
      </c>
      <c r="JHL12" s="2854">
        <f>'GC Table 5 - Worker Training'!JHM8</f>
        <v>0</v>
      </c>
      <c r="JHM12" s="2854">
        <f>'GC Table 4 - Tertiary'!JHL8</f>
        <v>0</v>
      </c>
      <c r="JHN12" s="2855">
        <f>SUM(JHJ12:JHM12)</f>
        <v>0</v>
      </c>
      <c r="JHO12" s="2856">
        <f>'GC Table 8 - Primary'!JHM12</f>
        <v>0</v>
      </c>
      <c r="JHP12" s="2854">
        <f>'GC Table 6 - Secondary'!JHM14</f>
        <v>0</v>
      </c>
      <c r="JHQ12" s="2857">
        <f>'GC Table 5 - Worker Training'!JHM12</f>
        <v>0</v>
      </c>
      <c r="JHR12" s="2854">
        <f>'GC Table 4 - Tertiary'!JHL9</f>
        <v>0</v>
      </c>
      <c r="JHS12" s="2858">
        <f>SUM(JHO12:JHR12)</f>
        <v>0</v>
      </c>
      <c r="JHT12" s="2853">
        <f>'GC Table 8 - Primary'!JHM20</f>
        <v>0</v>
      </c>
      <c r="JHU12" s="2854">
        <f>'GC Table 6 - Secondary'!JHM22</f>
        <v>0</v>
      </c>
      <c r="JHV12" s="2854">
        <f>'GC Table 5 - Worker Training'!JHM20</f>
        <v>0</v>
      </c>
      <c r="JHW12" s="2854">
        <f>'GC Table 4 - Tertiary'!JHL17</f>
        <v>0</v>
      </c>
      <c r="JHX12" s="2859">
        <f>SUM(JHT12:JHW12)</f>
        <v>0</v>
      </c>
      <c r="JHY12" s="2852">
        <v>2014</v>
      </c>
      <c r="JHZ12" s="2853">
        <f>'GC Table 8 - Primary'!JIC8</f>
        <v>0</v>
      </c>
      <c r="JIA12" s="2854">
        <f>'GC Table 6 - Secondary'!JIC8</f>
        <v>0</v>
      </c>
      <c r="JIB12" s="2854">
        <f>'GC Table 5 - Worker Training'!JIC8</f>
        <v>0</v>
      </c>
      <c r="JIC12" s="2854">
        <f>'GC Table 4 - Tertiary'!JIB8</f>
        <v>0</v>
      </c>
      <c r="JID12" s="2855">
        <f>SUM(JHZ12:JIC12)</f>
        <v>0</v>
      </c>
      <c r="JIE12" s="2856">
        <f>'GC Table 8 - Primary'!JIC12</f>
        <v>0</v>
      </c>
      <c r="JIF12" s="2854">
        <f>'GC Table 6 - Secondary'!JIC14</f>
        <v>0</v>
      </c>
      <c r="JIG12" s="2857">
        <f>'GC Table 5 - Worker Training'!JIC12</f>
        <v>0</v>
      </c>
      <c r="JIH12" s="2854">
        <f>'GC Table 4 - Tertiary'!JIB9</f>
        <v>0</v>
      </c>
      <c r="JII12" s="2858">
        <f>SUM(JIE12:JIH12)</f>
        <v>0</v>
      </c>
      <c r="JIJ12" s="2853">
        <f>'GC Table 8 - Primary'!JIC20</f>
        <v>0</v>
      </c>
      <c r="JIK12" s="2854">
        <f>'GC Table 6 - Secondary'!JIC22</f>
        <v>0</v>
      </c>
      <c r="JIL12" s="2854">
        <f>'GC Table 5 - Worker Training'!JIC20</f>
        <v>0</v>
      </c>
      <c r="JIM12" s="2854">
        <f>'GC Table 4 - Tertiary'!JIB17</f>
        <v>0</v>
      </c>
      <c r="JIN12" s="2859">
        <f>SUM(JIJ12:JIM12)</f>
        <v>0</v>
      </c>
      <c r="JIO12" s="2852">
        <v>2014</v>
      </c>
      <c r="JIP12" s="2853">
        <f>'GC Table 8 - Primary'!JIS8</f>
        <v>0</v>
      </c>
      <c r="JIQ12" s="2854">
        <f>'GC Table 6 - Secondary'!JIS8</f>
        <v>0</v>
      </c>
      <c r="JIR12" s="2854">
        <f>'GC Table 5 - Worker Training'!JIS8</f>
        <v>0</v>
      </c>
      <c r="JIS12" s="2854">
        <f>'GC Table 4 - Tertiary'!JIR8</f>
        <v>0</v>
      </c>
      <c r="JIT12" s="2855">
        <f>SUM(JIP12:JIS12)</f>
        <v>0</v>
      </c>
      <c r="JIU12" s="2856">
        <f>'GC Table 8 - Primary'!JIS12</f>
        <v>0</v>
      </c>
      <c r="JIV12" s="2854">
        <f>'GC Table 6 - Secondary'!JIS14</f>
        <v>0</v>
      </c>
      <c r="JIW12" s="2857">
        <f>'GC Table 5 - Worker Training'!JIS12</f>
        <v>0</v>
      </c>
      <c r="JIX12" s="2854">
        <f>'GC Table 4 - Tertiary'!JIR9</f>
        <v>0</v>
      </c>
      <c r="JIY12" s="2858">
        <f>SUM(JIU12:JIX12)</f>
        <v>0</v>
      </c>
      <c r="JIZ12" s="2853">
        <f>'GC Table 8 - Primary'!JIS20</f>
        <v>0</v>
      </c>
      <c r="JJA12" s="2854">
        <f>'GC Table 6 - Secondary'!JIS22</f>
        <v>0</v>
      </c>
      <c r="JJB12" s="2854">
        <f>'GC Table 5 - Worker Training'!JIS20</f>
        <v>0</v>
      </c>
      <c r="JJC12" s="2854">
        <f>'GC Table 4 - Tertiary'!JIR17</f>
        <v>0</v>
      </c>
      <c r="JJD12" s="2859">
        <f>SUM(JIZ12:JJC12)</f>
        <v>0</v>
      </c>
      <c r="JJE12" s="2852">
        <v>2014</v>
      </c>
      <c r="JJF12" s="2853">
        <f>'GC Table 8 - Primary'!JJI8</f>
        <v>0</v>
      </c>
      <c r="JJG12" s="2854">
        <f>'GC Table 6 - Secondary'!JJI8</f>
        <v>0</v>
      </c>
      <c r="JJH12" s="2854">
        <f>'GC Table 5 - Worker Training'!JJI8</f>
        <v>0</v>
      </c>
      <c r="JJI12" s="2854">
        <f>'GC Table 4 - Tertiary'!JJH8</f>
        <v>0</v>
      </c>
      <c r="JJJ12" s="2855">
        <f>SUM(JJF12:JJI12)</f>
        <v>0</v>
      </c>
      <c r="JJK12" s="2856">
        <f>'GC Table 8 - Primary'!JJI12</f>
        <v>0</v>
      </c>
      <c r="JJL12" s="2854">
        <f>'GC Table 6 - Secondary'!JJI14</f>
        <v>0</v>
      </c>
      <c r="JJM12" s="2857">
        <f>'GC Table 5 - Worker Training'!JJI12</f>
        <v>0</v>
      </c>
      <c r="JJN12" s="2854">
        <f>'GC Table 4 - Tertiary'!JJH9</f>
        <v>0</v>
      </c>
      <c r="JJO12" s="2858">
        <f>SUM(JJK12:JJN12)</f>
        <v>0</v>
      </c>
      <c r="JJP12" s="2853">
        <f>'GC Table 8 - Primary'!JJI20</f>
        <v>0</v>
      </c>
      <c r="JJQ12" s="2854">
        <f>'GC Table 6 - Secondary'!JJI22</f>
        <v>0</v>
      </c>
      <c r="JJR12" s="2854">
        <f>'GC Table 5 - Worker Training'!JJI20</f>
        <v>0</v>
      </c>
      <c r="JJS12" s="2854">
        <f>'GC Table 4 - Tertiary'!JJH17</f>
        <v>0</v>
      </c>
      <c r="JJT12" s="2859">
        <f>SUM(JJP12:JJS12)</f>
        <v>0</v>
      </c>
      <c r="JJU12" s="2852">
        <v>2014</v>
      </c>
      <c r="JJV12" s="2853">
        <f>'GC Table 8 - Primary'!JJY8</f>
        <v>0</v>
      </c>
      <c r="JJW12" s="2854">
        <f>'GC Table 6 - Secondary'!JJY8</f>
        <v>0</v>
      </c>
      <c r="JJX12" s="2854">
        <f>'GC Table 5 - Worker Training'!JJY8</f>
        <v>0</v>
      </c>
      <c r="JJY12" s="2854">
        <f>'GC Table 4 - Tertiary'!JJX8</f>
        <v>0</v>
      </c>
      <c r="JJZ12" s="2855">
        <f>SUM(JJV12:JJY12)</f>
        <v>0</v>
      </c>
      <c r="JKA12" s="2856">
        <f>'GC Table 8 - Primary'!JJY12</f>
        <v>0</v>
      </c>
      <c r="JKB12" s="2854">
        <f>'GC Table 6 - Secondary'!JJY14</f>
        <v>0</v>
      </c>
      <c r="JKC12" s="2857">
        <f>'GC Table 5 - Worker Training'!JJY12</f>
        <v>0</v>
      </c>
      <c r="JKD12" s="2854">
        <f>'GC Table 4 - Tertiary'!JJX9</f>
        <v>0</v>
      </c>
      <c r="JKE12" s="2858">
        <f>SUM(JKA12:JKD12)</f>
        <v>0</v>
      </c>
      <c r="JKF12" s="2853">
        <f>'GC Table 8 - Primary'!JJY20</f>
        <v>0</v>
      </c>
      <c r="JKG12" s="2854">
        <f>'GC Table 6 - Secondary'!JJY22</f>
        <v>0</v>
      </c>
      <c r="JKH12" s="2854">
        <f>'GC Table 5 - Worker Training'!JJY20</f>
        <v>0</v>
      </c>
      <c r="JKI12" s="2854">
        <f>'GC Table 4 - Tertiary'!JJX17</f>
        <v>0</v>
      </c>
      <c r="JKJ12" s="2859">
        <f>SUM(JKF12:JKI12)</f>
        <v>0</v>
      </c>
      <c r="JKK12" s="2852">
        <v>2014</v>
      </c>
      <c r="JKL12" s="2853">
        <f>'GC Table 8 - Primary'!JKO8</f>
        <v>0</v>
      </c>
      <c r="JKM12" s="2854">
        <f>'GC Table 6 - Secondary'!JKO8</f>
        <v>0</v>
      </c>
      <c r="JKN12" s="2854">
        <f>'GC Table 5 - Worker Training'!JKO8</f>
        <v>0</v>
      </c>
      <c r="JKO12" s="2854">
        <f>'GC Table 4 - Tertiary'!JKN8</f>
        <v>0</v>
      </c>
      <c r="JKP12" s="2855">
        <f>SUM(JKL12:JKO12)</f>
        <v>0</v>
      </c>
      <c r="JKQ12" s="2856">
        <f>'GC Table 8 - Primary'!JKO12</f>
        <v>0</v>
      </c>
      <c r="JKR12" s="2854">
        <f>'GC Table 6 - Secondary'!JKO14</f>
        <v>0</v>
      </c>
      <c r="JKS12" s="2857">
        <f>'GC Table 5 - Worker Training'!JKO12</f>
        <v>0</v>
      </c>
      <c r="JKT12" s="2854">
        <f>'GC Table 4 - Tertiary'!JKN9</f>
        <v>0</v>
      </c>
      <c r="JKU12" s="2858">
        <f>SUM(JKQ12:JKT12)</f>
        <v>0</v>
      </c>
      <c r="JKV12" s="2853">
        <f>'GC Table 8 - Primary'!JKO20</f>
        <v>0</v>
      </c>
      <c r="JKW12" s="2854">
        <f>'GC Table 6 - Secondary'!JKO22</f>
        <v>0</v>
      </c>
      <c r="JKX12" s="2854">
        <f>'GC Table 5 - Worker Training'!JKO20</f>
        <v>0</v>
      </c>
      <c r="JKY12" s="2854">
        <f>'GC Table 4 - Tertiary'!JKN17</f>
        <v>0</v>
      </c>
      <c r="JKZ12" s="2859">
        <f>SUM(JKV12:JKY12)</f>
        <v>0</v>
      </c>
      <c r="JLA12" s="2852">
        <v>2014</v>
      </c>
      <c r="JLB12" s="2853">
        <f>'GC Table 8 - Primary'!JLE8</f>
        <v>0</v>
      </c>
      <c r="JLC12" s="2854">
        <f>'GC Table 6 - Secondary'!JLE8</f>
        <v>0</v>
      </c>
      <c r="JLD12" s="2854">
        <f>'GC Table 5 - Worker Training'!JLE8</f>
        <v>0</v>
      </c>
      <c r="JLE12" s="2854">
        <f>'GC Table 4 - Tertiary'!JLD8</f>
        <v>0</v>
      </c>
      <c r="JLF12" s="2855">
        <f>SUM(JLB12:JLE12)</f>
        <v>0</v>
      </c>
      <c r="JLG12" s="2856">
        <f>'GC Table 8 - Primary'!JLE12</f>
        <v>0</v>
      </c>
      <c r="JLH12" s="2854">
        <f>'GC Table 6 - Secondary'!JLE14</f>
        <v>0</v>
      </c>
      <c r="JLI12" s="2857">
        <f>'GC Table 5 - Worker Training'!JLE12</f>
        <v>0</v>
      </c>
      <c r="JLJ12" s="2854">
        <f>'GC Table 4 - Tertiary'!JLD9</f>
        <v>0</v>
      </c>
      <c r="JLK12" s="2858">
        <f>SUM(JLG12:JLJ12)</f>
        <v>0</v>
      </c>
      <c r="JLL12" s="2853">
        <f>'GC Table 8 - Primary'!JLE20</f>
        <v>0</v>
      </c>
      <c r="JLM12" s="2854">
        <f>'GC Table 6 - Secondary'!JLE22</f>
        <v>0</v>
      </c>
      <c r="JLN12" s="2854">
        <f>'GC Table 5 - Worker Training'!JLE20</f>
        <v>0</v>
      </c>
      <c r="JLO12" s="2854">
        <f>'GC Table 4 - Tertiary'!JLD17</f>
        <v>0</v>
      </c>
      <c r="JLP12" s="2859">
        <f>SUM(JLL12:JLO12)</f>
        <v>0</v>
      </c>
      <c r="JLQ12" s="2852">
        <v>2014</v>
      </c>
      <c r="JLR12" s="2853">
        <f>'GC Table 8 - Primary'!JLU8</f>
        <v>0</v>
      </c>
      <c r="JLS12" s="2854">
        <f>'GC Table 6 - Secondary'!JLU8</f>
        <v>0</v>
      </c>
      <c r="JLT12" s="2854">
        <f>'GC Table 5 - Worker Training'!JLU8</f>
        <v>0</v>
      </c>
      <c r="JLU12" s="2854">
        <f>'GC Table 4 - Tertiary'!JLT8</f>
        <v>0</v>
      </c>
      <c r="JLV12" s="2855">
        <f>SUM(JLR12:JLU12)</f>
        <v>0</v>
      </c>
      <c r="JLW12" s="2856">
        <f>'GC Table 8 - Primary'!JLU12</f>
        <v>0</v>
      </c>
      <c r="JLX12" s="2854">
        <f>'GC Table 6 - Secondary'!JLU14</f>
        <v>0</v>
      </c>
      <c r="JLY12" s="2857">
        <f>'GC Table 5 - Worker Training'!JLU12</f>
        <v>0</v>
      </c>
      <c r="JLZ12" s="2854">
        <f>'GC Table 4 - Tertiary'!JLT9</f>
        <v>0</v>
      </c>
      <c r="JMA12" s="2858">
        <f>SUM(JLW12:JLZ12)</f>
        <v>0</v>
      </c>
      <c r="JMB12" s="2853">
        <f>'GC Table 8 - Primary'!JLU20</f>
        <v>0</v>
      </c>
      <c r="JMC12" s="2854">
        <f>'GC Table 6 - Secondary'!JLU22</f>
        <v>0</v>
      </c>
      <c r="JMD12" s="2854">
        <f>'GC Table 5 - Worker Training'!JLU20</f>
        <v>0</v>
      </c>
      <c r="JME12" s="2854">
        <f>'GC Table 4 - Tertiary'!JLT17</f>
        <v>0</v>
      </c>
      <c r="JMF12" s="2859">
        <f>SUM(JMB12:JME12)</f>
        <v>0</v>
      </c>
      <c r="JMG12" s="2852">
        <v>2014</v>
      </c>
      <c r="JMH12" s="2853">
        <f>'GC Table 8 - Primary'!JMK8</f>
        <v>0</v>
      </c>
      <c r="JMI12" s="2854">
        <f>'GC Table 6 - Secondary'!JMK8</f>
        <v>0</v>
      </c>
      <c r="JMJ12" s="2854">
        <f>'GC Table 5 - Worker Training'!JMK8</f>
        <v>0</v>
      </c>
      <c r="JMK12" s="2854">
        <f>'GC Table 4 - Tertiary'!JMJ8</f>
        <v>0</v>
      </c>
      <c r="JML12" s="2855">
        <f>SUM(JMH12:JMK12)</f>
        <v>0</v>
      </c>
      <c r="JMM12" s="2856">
        <f>'GC Table 8 - Primary'!JMK12</f>
        <v>0</v>
      </c>
      <c r="JMN12" s="2854">
        <f>'GC Table 6 - Secondary'!JMK14</f>
        <v>0</v>
      </c>
      <c r="JMO12" s="2857">
        <f>'GC Table 5 - Worker Training'!JMK12</f>
        <v>0</v>
      </c>
      <c r="JMP12" s="2854">
        <f>'GC Table 4 - Tertiary'!JMJ9</f>
        <v>0</v>
      </c>
      <c r="JMQ12" s="2858">
        <f>SUM(JMM12:JMP12)</f>
        <v>0</v>
      </c>
      <c r="JMR12" s="2853">
        <f>'GC Table 8 - Primary'!JMK20</f>
        <v>0</v>
      </c>
      <c r="JMS12" s="2854">
        <f>'GC Table 6 - Secondary'!JMK22</f>
        <v>0</v>
      </c>
      <c r="JMT12" s="2854">
        <f>'GC Table 5 - Worker Training'!JMK20</f>
        <v>0</v>
      </c>
      <c r="JMU12" s="2854">
        <f>'GC Table 4 - Tertiary'!JMJ17</f>
        <v>0</v>
      </c>
      <c r="JMV12" s="2859">
        <f>SUM(JMR12:JMU12)</f>
        <v>0</v>
      </c>
      <c r="JMW12" s="2852">
        <v>2014</v>
      </c>
      <c r="JMX12" s="2853">
        <f>'GC Table 8 - Primary'!JNA8</f>
        <v>0</v>
      </c>
      <c r="JMY12" s="2854">
        <f>'GC Table 6 - Secondary'!JNA8</f>
        <v>0</v>
      </c>
      <c r="JMZ12" s="2854">
        <f>'GC Table 5 - Worker Training'!JNA8</f>
        <v>0</v>
      </c>
      <c r="JNA12" s="2854">
        <f>'GC Table 4 - Tertiary'!JMZ8</f>
        <v>0</v>
      </c>
      <c r="JNB12" s="2855">
        <f>SUM(JMX12:JNA12)</f>
        <v>0</v>
      </c>
      <c r="JNC12" s="2856">
        <f>'GC Table 8 - Primary'!JNA12</f>
        <v>0</v>
      </c>
      <c r="JND12" s="2854">
        <f>'GC Table 6 - Secondary'!JNA14</f>
        <v>0</v>
      </c>
      <c r="JNE12" s="2857">
        <f>'GC Table 5 - Worker Training'!JNA12</f>
        <v>0</v>
      </c>
      <c r="JNF12" s="2854">
        <f>'GC Table 4 - Tertiary'!JMZ9</f>
        <v>0</v>
      </c>
      <c r="JNG12" s="2858">
        <f>SUM(JNC12:JNF12)</f>
        <v>0</v>
      </c>
      <c r="JNH12" s="2853">
        <f>'GC Table 8 - Primary'!JNA20</f>
        <v>0</v>
      </c>
      <c r="JNI12" s="2854">
        <f>'GC Table 6 - Secondary'!JNA22</f>
        <v>0</v>
      </c>
      <c r="JNJ12" s="2854">
        <f>'GC Table 5 - Worker Training'!JNA20</f>
        <v>0</v>
      </c>
      <c r="JNK12" s="2854">
        <f>'GC Table 4 - Tertiary'!JMZ17</f>
        <v>0</v>
      </c>
      <c r="JNL12" s="2859">
        <f>SUM(JNH12:JNK12)</f>
        <v>0</v>
      </c>
      <c r="JNM12" s="2852">
        <v>2014</v>
      </c>
      <c r="JNN12" s="2853">
        <f>'GC Table 8 - Primary'!JNQ8</f>
        <v>0</v>
      </c>
      <c r="JNO12" s="2854">
        <f>'GC Table 6 - Secondary'!JNQ8</f>
        <v>0</v>
      </c>
      <c r="JNP12" s="2854">
        <f>'GC Table 5 - Worker Training'!JNQ8</f>
        <v>0</v>
      </c>
      <c r="JNQ12" s="2854">
        <f>'GC Table 4 - Tertiary'!JNP8</f>
        <v>0</v>
      </c>
      <c r="JNR12" s="2855">
        <f>SUM(JNN12:JNQ12)</f>
        <v>0</v>
      </c>
      <c r="JNS12" s="2856">
        <f>'GC Table 8 - Primary'!JNQ12</f>
        <v>0</v>
      </c>
      <c r="JNT12" s="2854">
        <f>'GC Table 6 - Secondary'!JNQ14</f>
        <v>0</v>
      </c>
      <c r="JNU12" s="2857">
        <f>'GC Table 5 - Worker Training'!JNQ12</f>
        <v>0</v>
      </c>
      <c r="JNV12" s="2854">
        <f>'GC Table 4 - Tertiary'!JNP9</f>
        <v>0</v>
      </c>
      <c r="JNW12" s="2858">
        <f>SUM(JNS12:JNV12)</f>
        <v>0</v>
      </c>
      <c r="JNX12" s="2853">
        <f>'GC Table 8 - Primary'!JNQ20</f>
        <v>0</v>
      </c>
      <c r="JNY12" s="2854">
        <f>'GC Table 6 - Secondary'!JNQ22</f>
        <v>0</v>
      </c>
      <c r="JNZ12" s="2854">
        <f>'GC Table 5 - Worker Training'!JNQ20</f>
        <v>0</v>
      </c>
      <c r="JOA12" s="2854">
        <f>'GC Table 4 - Tertiary'!JNP17</f>
        <v>0</v>
      </c>
      <c r="JOB12" s="2859">
        <f>SUM(JNX12:JOA12)</f>
        <v>0</v>
      </c>
      <c r="JOC12" s="2852">
        <v>2014</v>
      </c>
      <c r="JOD12" s="2853">
        <f>'GC Table 8 - Primary'!JOG8</f>
        <v>0</v>
      </c>
      <c r="JOE12" s="2854">
        <f>'GC Table 6 - Secondary'!JOG8</f>
        <v>0</v>
      </c>
      <c r="JOF12" s="2854">
        <f>'GC Table 5 - Worker Training'!JOG8</f>
        <v>0</v>
      </c>
      <c r="JOG12" s="2854">
        <f>'GC Table 4 - Tertiary'!JOF8</f>
        <v>0</v>
      </c>
      <c r="JOH12" s="2855">
        <f>SUM(JOD12:JOG12)</f>
        <v>0</v>
      </c>
      <c r="JOI12" s="2856">
        <f>'GC Table 8 - Primary'!JOG12</f>
        <v>0</v>
      </c>
      <c r="JOJ12" s="2854">
        <f>'GC Table 6 - Secondary'!JOG14</f>
        <v>0</v>
      </c>
      <c r="JOK12" s="2857">
        <f>'GC Table 5 - Worker Training'!JOG12</f>
        <v>0</v>
      </c>
      <c r="JOL12" s="2854">
        <f>'GC Table 4 - Tertiary'!JOF9</f>
        <v>0</v>
      </c>
      <c r="JOM12" s="2858">
        <f>SUM(JOI12:JOL12)</f>
        <v>0</v>
      </c>
      <c r="JON12" s="2853">
        <f>'GC Table 8 - Primary'!JOG20</f>
        <v>0</v>
      </c>
      <c r="JOO12" s="2854">
        <f>'GC Table 6 - Secondary'!JOG22</f>
        <v>0</v>
      </c>
      <c r="JOP12" s="2854">
        <f>'GC Table 5 - Worker Training'!JOG20</f>
        <v>0</v>
      </c>
      <c r="JOQ12" s="2854">
        <f>'GC Table 4 - Tertiary'!JOF17</f>
        <v>0</v>
      </c>
      <c r="JOR12" s="2859">
        <f>SUM(JON12:JOQ12)</f>
        <v>0</v>
      </c>
      <c r="JOS12" s="2852">
        <v>2014</v>
      </c>
      <c r="JOT12" s="2853">
        <f>'GC Table 8 - Primary'!JOW8</f>
        <v>0</v>
      </c>
      <c r="JOU12" s="2854">
        <f>'GC Table 6 - Secondary'!JOW8</f>
        <v>0</v>
      </c>
      <c r="JOV12" s="2854">
        <f>'GC Table 5 - Worker Training'!JOW8</f>
        <v>0</v>
      </c>
      <c r="JOW12" s="2854">
        <f>'GC Table 4 - Tertiary'!JOV8</f>
        <v>0</v>
      </c>
      <c r="JOX12" s="2855">
        <f>SUM(JOT12:JOW12)</f>
        <v>0</v>
      </c>
      <c r="JOY12" s="2856">
        <f>'GC Table 8 - Primary'!JOW12</f>
        <v>0</v>
      </c>
      <c r="JOZ12" s="2854">
        <f>'GC Table 6 - Secondary'!JOW14</f>
        <v>0</v>
      </c>
      <c r="JPA12" s="2857">
        <f>'GC Table 5 - Worker Training'!JOW12</f>
        <v>0</v>
      </c>
      <c r="JPB12" s="2854">
        <f>'GC Table 4 - Tertiary'!JOV9</f>
        <v>0</v>
      </c>
      <c r="JPC12" s="2858">
        <f>SUM(JOY12:JPB12)</f>
        <v>0</v>
      </c>
      <c r="JPD12" s="2853">
        <f>'GC Table 8 - Primary'!JOW20</f>
        <v>0</v>
      </c>
      <c r="JPE12" s="2854">
        <f>'GC Table 6 - Secondary'!JOW22</f>
        <v>0</v>
      </c>
      <c r="JPF12" s="2854">
        <f>'GC Table 5 - Worker Training'!JOW20</f>
        <v>0</v>
      </c>
      <c r="JPG12" s="2854">
        <f>'GC Table 4 - Tertiary'!JOV17</f>
        <v>0</v>
      </c>
      <c r="JPH12" s="2859">
        <f>SUM(JPD12:JPG12)</f>
        <v>0</v>
      </c>
      <c r="JPI12" s="2852">
        <v>2014</v>
      </c>
      <c r="JPJ12" s="2853">
        <f>'GC Table 8 - Primary'!JPM8</f>
        <v>0</v>
      </c>
      <c r="JPK12" s="2854">
        <f>'GC Table 6 - Secondary'!JPM8</f>
        <v>0</v>
      </c>
      <c r="JPL12" s="2854">
        <f>'GC Table 5 - Worker Training'!JPM8</f>
        <v>0</v>
      </c>
      <c r="JPM12" s="2854">
        <f>'GC Table 4 - Tertiary'!JPL8</f>
        <v>0</v>
      </c>
      <c r="JPN12" s="2855">
        <f>SUM(JPJ12:JPM12)</f>
        <v>0</v>
      </c>
      <c r="JPO12" s="2856">
        <f>'GC Table 8 - Primary'!JPM12</f>
        <v>0</v>
      </c>
      <c r="JPP12" s="2854">
        <f>'GC Table 6 - Secondary'!JPM14</f>
        <v>0</v>
      </c>
      <c r="JPQ12" s="2857">
        <f>'GC Table 5 - Worker Training'!JPM12</f>
        <v>0</v>
      </c>
      <c r="JPR12" s="2854">
        <f>'GC Table 4 - Tertiary'!JPL9</f>
        <v>0</v>
      </c>
      <c r="JPS12" s="2858">
        <f>SUM(JPO12:JPR12)</f>
        <v>0</v>
      </c>
      <c r="JPT12" s="2853">
        <f>'GC Table 8 - Primary'!JPM20</f>
        <v>0</v>
      </c>
      <c r="JPU12" s="2854">
        <f>'GC Table 6 - Secondary'!JPM22</f>
        <v>0</v>
      </c>
      <c r="JPV12" s="2854">
        <f>'GC Table 5 - Worker Training'!JPM20</f>
        <v>0</v>
      </c>
      <c r="JPW12" s="2854">
        <f>'GC Table 4 - Tertiary'!JPL17</f>
        <v>0</v>
      </c>
      <c r="JPX12" s="2859">
        <f>SUM(JPT12:JPW12)</f>
        <v>0</v>
      </c>
      <c r="JPY12" s="2852">
        <v>2014</v>
      </c>
      <c r="JPZ12" s="2853">
        <f>'GC Table 8 - Primary'!JQC8</f>
        <v>0</v>
      </c>
      <c r="JQA12" s="2854">
        <f>'GC Table 6 - Secondary'!JQC8</f>
        <v>0</v>
      </c>
      <c r="JQB12" s="2854">
        <f>'GC Table 5 - Worker Training'!JQC8</f>
        <v>0</v>
      </c>
      <c r="JQC12" s="2854">
        <f>'GC Table 4 - Tertiary'!JQB8</f>
        <v>0</v>
      </c>
      <c r="JQD12" s="2855">
        <f>SUM(JPZ12:JQC12)</f>
        <v>0</v>
      </c>
      <c r="JQE12" s="2856">
        <f>'GC Table 8 - Primary'!JQC12</f>
        <v>0</v>
      </c>
      <c r="JQF12" s="2854">
        <f>'GC Table 6 - Secondary'!JQC14</f>
        <v>0</v>
      </c>
      <c r="JQG12" s="2857">
        <f>'GC Table 5 - Worker Training'!JQC12</f>
        <v>0</v>
      </c>
      <c r="JQH12" s="2854">
        <f>'GC Table 4 - Tertiary'!JQB9</f>
        <v>0</v>
      </c>
      <c r="JQI12" s="2858">
        <f>SUM(JQE12:JQH12)</f>
        <v>0</v>
      </c>
      <c r="JQJ12" s="2853">
        <f>'GC Table 8 - Primary'!JQC20</f>
        <v>0</v>
      </c>
      <c r="JQK12" s="2854">
        <f>'GC Table 6 - Secondary'!JQC22</f>
        <v>0</v>
      </c>
      <c r="JQL12" s="2854">
        <f>'GC Table 5 - Worker Training'!JQC20</f>
        <v>0</v>
      </c>
      <c r="JQM12" s="2854">
        <f>'GC Table 4 - Tertiary'!JQB17</f>
        <v>0</v>
      </c>
      <c r="JQN12" s="2859">
        <f>SUM(JQJ12:JQM12)</f>
        <v>0</v>
      </c>
      <c r="JQO12" s="2852">
        <v>2014</v>
      </c>
      <c r="JQP12" s="2853">
        <f>'GC Table 8 - Primary'!JQS8</f>
        <v>0</v>
      </c>
      <c r="JQQ12" s="2854">
        <f>'GC Table 6 - Secondary'!JQS8</f>
        <v>0</v>
      </c>
      <c r="JQR12" s="2854">
        <f>'GC Table 5 - Worker Training'!JQS8</f>
        <v>0</v>
      </c>
      <c r="JQS12" s="2854">
        <f>'GC Table 4 - Tertiary'!JQR8</f>
        <v>0</v>
      </c>
      <c r="JQT12" s="2855">
        <f>SUM(JQP12:JQS12)</f>
        <v>0</v>
      </c>
      <c r="JQU12" s="2856">
        <f>'GC Table 8 - Primary'!JQS12</f>
        <v>0</v>
      </c>
      <c r="JQV12" s="2854">
        <f>'GC Table 6 - Secondary'!JQS14</f>
        <v>0</v>
      </c>
      <c r="JQW12" s="2857">
        <f>'GC Table 5 - Worker Training'!JQS12</f>
        <v>0</v>
      </c>
      <c r="JQX12" s="2854">
        <f>'GC Table 4 - Tertiary'!JQR9</f>
        <v>0</v>
      </c>
      <c r="JQY12" s="2858">
        <f>SUM(JQU12:JQX12)</f>
        <v>0</v>
      </c>
      <c r="JQZ12" s="2853">
        <f>'GC Table 8 - Primary'!JQS20</f>
        <v>0</v>
      </c>
      <c r="JRA12" s="2854">
        <f>'GC Table 6 - Secondary'!JQS22</f>
        <v>0</v>
      </c>
      <c r="JRB12" s="2854">
        <f>'GC Table 5 - Worker Training'!JQS20</f>
        <v>0</v>
      </c>
      <c r="JRC12" s="2854">
        <f>'GC Table 4 - Tertiary'!JQR17</f>
        <v>0</v>
      </c>
      <c r="JRD12" s="2859">
        <f>SUM(JQZ12:JRC12)</f>
        <v>0</v>
      </c>
      <c r="JRE12" s="2852">
        <v>2014</v>
      </c>
      <c r="JRF12" s="2853">
        <f>'GC Table 8 - Primary'!JRI8</f>
        <v>0</v>
      </c>
      <c r="JRG12" s="2854">
        <f>'GC Table 6 - Secondary'!JRI8</f>
        <v>0</v>
      </c>
      <c r="JRH12" s="2854">
        <f>'GC Table 5 - Worker Training'!JRI8</f>
        <v>0</v>
      </c>
      <c r="JRI12" s="2854">
        <f>'GC Table 4 - Tertiary'!JRH8</f>
        <v>0</v>
      </c>
      <c r="JRJ12" s="2855">
        <f>SUM(JRF12:JRI12)</f>
        <v>0</v>
      </c>
      <c r="JRK12" s="2856">
        <f>'GC Table 8 - Primary'!JRI12</f>
        <v>0</v>
      </c>
      <c r="JRL12" s="2854">
        <f>'GC Table 6 - Secondary'!JRI14</f>
        <v>0</v>
      </c>
      <c r="JRM12" s="2857">
        <f>'GC Table 5 - Worker Training'!JRI12</f>
        <v>0</v>
      </c>
      <c r="JRN12" s="2854">
        <f>'GC Table 4 - Tertiary'!JRH9</f>
        <v>0</v>
      </c>
      <c r="JRO12" s="2858">
        <f>SUM(JRK12:JRN12)</f>
        <v>0</v>
      </c>
      <c r="JRP12" s="2853">
        <f>'GC Table 8 - Primary'!JRI20</f>
        <v>0</v>
      </c>
      <c r="JRQ12" s="2854">
        <f>'GC Table 6 - Secondary'!JRI22</f>
        <v>0</v>
      </c>
      <c r="JRR12" s="2854">
        <f>'GC Table 5 - Worker Training'!JRI20</f>
        <v>0</v>
      </c>
      <c r="JRS12" s="2854">
        <f>'GC Table 4 - Tertiary'!JRH17</f>
        <v>0</v>
      </c>
      <c r="JRT12" s="2859">
        <f>SUM(JRP12:JRS12)</f>
        <v>0</v>
      </c>
      <c r="JRU12" s="2852">
        <v>2014</v>
      </c>
      <c r="JRV12" s="2853">
        <f>'GC Table 8 - Primary'!JRY8</f>
        <v>0</v>
      </c>
      <c r="JRW12" s="2854">
        <f>'GC Table 6 - Secondary'!JRY8</f>
        <v>0</v>
      </c>
      <c r="JRX12" s="2854">
        <f>'GC Table 5 - Worker Training'!JRY8</f>
        <v>0</v>
      </c>
      <c r="JRY12" s="2854">
        <f>'GC Table 4 - Tertiary'!JRX8</f>
        <v>0</v>
      </c>
      <c r="JRZ12" s="2855">
        <f>SUM(JRV12:JRY12)</f>
        <v>0</v>
      </c>
      <c r="JSA12" s="2856">
        <f>'GC Table 8 - Primary'!JRY12</f>
        <v>0</v>
      </c>
      <c r="JSB12" s="2854">
        <f>'GC Table 6 - Secondary'!JRY14</f>
        <v>0</v>
      </c>
      <c r="JSC12" s="2857">
        <f>'GC Table 5 - Worker Training'!JRY12</f>
        <v>0</v>
      </c>
      <c r="JSD12" s="2854">
        <f>'GC Table 4 - Tertiary'!JRX9</f>
        <v>0</v>
      </c>
      <c r="JSE12" s="2858">
        <f>SUM(JSA12:JSD12)</f>
        <v>0</v>
      </c>
      <c r="JSF12" s="2853">
        <f>'GC Table 8 - Primary'!JRY20</f>
        <v>0</v>
      </c>
      <c r="JSG12" s="2854">
        <f>'GC Table 6 - Secondary'!JRY22</f>
        <v>0</v>
      </c>
      <c r="JSH12" s="2854">
        <f>'GC Table 5 - Worker Training'!JRY20</f>
        <v>0</v>
      </c>
      <c r="JSI12" s="2854">
        <f>'GC Table 4 - Tertiary'!JRX17</f>
        <v>0</v>
      </c>
      <c r="JSJ12" s="2859">
        <f>SUM(JSF12:JSI12)</f>
        <v>0</v>
      </c>
      <c r="JSK12" s="2852">
        <v>2014</v>
      </c>
      <c r="JSL12" s="2853">
        <f>'GC Table 8 - Primary'!JSO8</f>
        <v>0</v>
      </c>
      <c r="JSM12" s="2854">
        <f>'GC Table 6 - Secondary'!JSO8</f>
        <v>0</v>
      </c>
      <c r="JSN12" s="2854">
        <f>'GC Table 5 - Worker Training'!JSO8</f>
        <v>0</v>
      </c>
      <c r="JSO12" s="2854">
        <f>'GC Table 4 - Tertiary'!JSN8</f>
        <v>0</v>
      </c>
      <c r="JSP12" s="2855">
        <f>SUM(JSL12:JSO12)</f>
        <v>0</v>
      </c>
      <c r="JSQ12" s="2856">
        <f>'GC Table 8 - Primary'!JSO12</f>
        <v>0</v>
      </c>
      <c r="JSR12" s="2854">
        <f>'GC Table 6 - Secondary'!JSO14</f>
        <v>0</v>
      </c>
      <c r="JSS12" s="2857">
        <f>'GC Table 5 - Worker Training'!JSO12</f>
        <v>0</v>
      </c>
      <c r="JST12" s="2854">
        <f>'GC Table 4 - Tertiary'!JSN9</f>
        <v>0</v>
      </c>
      <c r="JSU12" s="2858">
        <f>SUM(JSQ12:JST12)</f>
        <v>0</v>
      </c>
      <c r="JSV12" s="2853">
        <f>'GC Table 8 - Primary'!JSO20</f>
        <v>0</v>
      </c>
      <c r="JSW12" s="2854">
        <f>'GC Table 6 - Secondary'!JSO22</f>
        <v>0</v>
      </c>
      <c r="JSX12" s="2854">
        <f>'GC Table 5 - Worker Training'!JSO20</f>
        <v>0</v>
      </c>
      <c r="JSY12" s="2854">
        <f>'GC Table 4 - Tertiary'!JSN17</f>
        <v>0</v>
      </c>
      <c r="JSZ12" s="2859">
        <f>SUM(JSV12:JSY12)</f>
        <v>0</v>
      </c>
      <c r="JTA12" s="2852">
        <v>2014</v>
      </c>
      <c r="JTB12" s="2853">
        <f>'GC Table 8 - Primary'!JTE8</f>
        <v>0</v>
      </c>
      <c r="JTC12" s="2854">
        <f>'GC Table 6 - Secondary'!JTE8</f>
        <v>0</v>
      </c>
      <c r="JTD12" s="2854">
        <f>'GC Table 5 - Worker Training'!JTE8</f>
        <v>0</v>
      </c>
      <c r="JTE12" s="2854">
        <f>'GC Table 4 - Tertiary'!JTD8</f>
        <v>0</v>
      </c>
      <c r="JTF12" s="2855">
        <f>SUM(JTB12:JTE12)</f>
        <v>0</v>
      </c>
      <c r="JTG12" s="2856">
        <f>'GC Table 8 - Primary'!JTE12</f>
        <v>0</v>
      </c>
      <c r="JTH12" s="2854">
        <f>'GC Table 6 - Secondary'!JTE14</f>
        <v>0</v>
      </c>
      <c r="JTI12" s="2857">
        <f>'GC Table 5 - Worker Training'!JTE12</f>
        <v>0</v>
      </c>
      <c r="JTJ12" s="2854">
        <f>'GC Table 4 - Tertiary'!JTD9</f>
        <v>0</v>
      </c>
      <c r="JTK12" s="2858">
        <f>SUM(JTG12:JTJ12)</f>
        <v>0</v>
      </c>
      <c r="JTL12" s="2853">
        <f>'GC Table 8 - Primary'!JTE20</f>
        <v>0</v>
      </c>
      <c r="JTM12" s="2854">
        <f>'GC Table 6 - Secondary'!JTE22</f>
        <v>0</v>
      </c>
      <c r="JTN12" s="2854">
        <f>'GC Table 5 - Worker Training'!JTE20</f>
        <v>0</v>
      </c>
      <c r="JTO12" s="2854">
        <f>'GC Table 4 - Tertiary'!JTD17</f>
        <v>0</v>
      </c>
      <c r="JTP12" s="2859">
        <f>SUM(JTL12:JTO12)</f>
        <v>0</v>
      </c>
      <c r="JTQ12" s="2852">
        <v>2014</v>
      </c>
      <c r="JTR12" s="2853">
        <f>'GC Table 8 - Primary'!JTU8</f>
        <v>0</v>
      </c>
      <c r="JTS12" s="2854">
        <f>'GC Table 6 - Secondary'!JTU8</f>
        <v>0</v>
      </c>
      <c r="JTT12" s="2854">
        <f>'GC Table 5 - Worker Training'!JTU8</f>
        <v>0</v>
      </c>
      <c r="JTU12" s="2854">
        <f>'GC Table 4 - Tertiary'!JTT8</f>
        <v>0</v>
      </c>
      <c r="JTV12" s="2855">
        <f>SUM(JTR12:JTU12)</f>
        <v>0</v>
      </c>
      <c r="JTW12" s="2856">
        <f>'GC Table 8 - Primary'!JTU12</f>
        <v>0</v>
      </c>
      <c r="JTX12" s="2854">
        <f>'GC Table 6 - Secondary'!JTU14</f>
        <v>0</v>
      </c>
      <c r="JTY12" s="2857">
        <f>'GC Table 5 - Worker Training'!JTU12</f>
        <v>0</v>
      </c>
      <c r="JTZ12" s="2854">
        <f>'GC Table 4 - Tertiary'!JTT9</f>
        <v>0</v>
      </c>
      <c r="JUA12" s="2858">
        <f>SUM(JTW12:JTZ12)</f>
        <v>0</v>
      </c>
      <c r="JUB12" s="2853">
        <f>'GC Table 8 - Primary'!JTU20</f>
        <v>0</v>
      </c>
      <c r="JUC12" s="2854">
        <f>'GC Table 6 - Secondary'!JTU22</f>
        <v>0</v>
      </c>
      <c r="JUD12" s="2854">
        <f>'GC Table 5 - Worker Training'!JTU20</f>
        <v>0</v>
      </c>
      <c r="JUE12" s="2854">
        <f>'GC Table 4 - Tertiary'!JTT17</f>
        <v>0</v>
      </c>
      <c r="JUF12" s="2859">
        <f>SUM(JUB12:JUE12)</f>
        <v>0</v>
      </c>
      <c r="JUG12" s="2852">
        <v>2014</v>
      </c>
      <c r="JUH12" s="2853">
        <f>'GC Table 8 - Primary'!JUK8</f>
        <v>0</v>
      </c>
      <c r="JUI12" s="2854">
        <f>'GC Table 6 - Secondary'!JUK8</f>
        <v>0</v>
      </c>
      <c r="JUJ12" s="2854">
        <f>'GC Table 5 - Worker Training'!JUK8</f>
        <v>0</v>
      </c>
      <c r="JUK12" s="2854">
        <f>'GC Table 4 - Tertiary'!JUJ8</f>
        <v>0</v>
      </c>
      <c r="JUL12" s="2855">
        <f>SUM(JUH12:JUK12)</f>
        <v>0</v>
      </c>
      <c r="JUM12" s="2856">
        <f>'GC Table 8 - Primary'!JUK12</f>
        <v>0</v>
      </c>
      <c r="JUN12" s="2854">
        <f>'GC Table 6 - Secondary'!JUK14</f>
        <v>0</v>
      </c>
      <c r="JUO12" s="2857">
        <f>'GC Table 5 - Worker Training'!JUK12</f>
        <v>0</v>
      </c>
      <c r="JUP12" s="2854">
        <f>'GC Table 4 - Tertiary'!JUJ9</f>
        <v>0</v>
      </c>
      <c r="JUQ12" s="2858">
        <f>SUM(JUM12:JUP12)</f>
        <v>0</v>
      </c>
      <c r="JUR12" s="2853">
        <f>'GC Table 8 - Primary'!JUK20</f>
        <v>0</v>
      </c>
      <c r="JUS12" s="2854">
        <f>'GC Table 6 - Secondary'!JUK22</f>
        <v>0</v>
      </c>
      <c r="JUT12" s="2854">
        <f>'GC Table 5 - Worker Training'!JUK20</f>
        <v>0</v>
      </c>
      <c r="JUU12" s="2854">
        <f>'GC Table 4 - Tertiary'!JUJ17</f>
        <v>0</v>
      </c>
      <c r="JUV12" s="2859">
        <f>SUM(JUR12:JUU12)</f>
        <v>0</v>
      </c>
      <c r="JUW12" s="2852">
        <v>2014</v>
      </c>
      <c r="JUX12" s="2853">
        <f>'GC Table 8 - Primary'!JVA8</f>
        <v>0</v>
      </c>
      <c r="JUY12" s="2854">
        <f>'GC Table 6 - Secondary'!JVA8</f>
        <v>0</v>
      </c>
      <c r="JUZ12" s="2854">
        <f>'GC Table 5 - Worker Training'!JVA8</f>
        <v>0</v>
      </c>
      <c r="JVA12" s="2854">
        <f>'GC Table 4 - Tertiary'!JUZ8</f>
        <v>0</v>
      </c>
      <c r="JVB12" s="2855">
        <f>SUM(JUX12:JVA12)</f>
        <v>0</v>
      </c>
      <c r="JVC12" s="2856">
        <f>'GC Table 8 - Primary'!JVA12</f>
        <v>0</v>
      </c>
      <c r="JVD12" s="2854">
        <f>'GC Table 6 - Secondary'!JVA14</f>
        <v>0</v>
      </c>
      <c r="JVE12" s="2857">
        <f>'GC Table 5 - Worker Training'!JVA12</f>
        <v>0</v>
      </c>
      <c r="JVF12" s="2854">
        <f>'GC Table 4 - Tertiary'!JUZ9</f>
        <v>0</v>
      </c>
      <c r="JVG12" s="2858">
        <f>SUM(JVC12:JVF12)</f>
        <v>0</v>
      </c>
      <c r="JVH12" s="2853">
        <f>'GC Table 8 - Primary'!JVA20</f>
        <v>0</v>
      </c>
      <c r="JVI12" s="2854">
        <f>'GC Table 6 - Secondary'!JVA22</f>
        <v>0</v>
      </c>
      <c r="JVJ12" s="2854">
        <f>'GC Table 5 - Worker Training'!JVA20</f>
        <v>0</v>
      </c>
      <c r="JVK12" s="2854">
        <f>'GC Table 4 - Tertiary'!JUZ17</f>
        <v>0</v>
      </c>
      <c r="JVL12" s="2859">
        <f>SUM(JVH12:JVK12)</f>
        <v>0</v>
      </c>
      <c r="JVM12" s="2852">
        <v>2014</v>
      </c>
      <c r="JVN12" s="2853">
        <f>'GC Table 8 - Primary'!JVQ8</f>
        <v>0</v>
      </c>
      <c r="JVO12" s="2854">
        <f>'GC Table 6 - Secondary'!JVQ8</f>
        <v>0</v>
      </c>
      <c r="JVP12" s="2854">
        <f>'GC Table 5 - Worker Training'!JVQ8</f>
        <v>0</v>
      </c>
      <c r="JVQ12" s="2854">
        <f>'GC Table 4 - Tertiary'!JVP8</f>
        <v>0</v>
      </c>
      <c r="JVR12" s="2855">
        <f>SUM(JVN12:JVQ12)</f>
        <v>0</v>
      </c>
      <c r="JVS12" s="2856">
        <f>'GC Table 8 - Primary'!JVQ12</f>
        <v>0</v>
      </c>
      <c r="JVT12" s="2854">
        <f>'GC Table 6 - Secondary'!JVQ14</f>
        <v>0</v>
      </c>
      <c r="JVU12" s="2857">
        <f>'GC Table 5 - Worker Training'!JVQ12</f>
        <v>0</v>
      </c>
      <c r="JVV12" s="2854">
        <f>'GC Table 4 - Tertiary'!JVP9</f>
        <v>0</v>
      </c>
      <c r="JVW12" s="2858">
        <f>SUM(JVS12:JVV12)</f>
        <v>0</v>
      </c>
      <c r="JVX12" s="2853">
        <f>'GC Table 8 - Primary'!JVQ20</f>
        <v>0</v>
      </c>
      <c r="JVY12" s="2854">
        <f>'GC Table 6 - Secondary'!JVQ22</f>
        <v>0</v>
      </c>
      <c r="JVZ12" s="2854">
        <f>'GC Table 5 - Worker Training'!JVQ20</f>
        <v>0</v>
      </c>
      <c r="JWA12" s="2854">
        <f>'GC Table 4 - Tertiary'!JVP17</f>
        <v>0</v>
      </c>
      <c r="JWB12" s="2859">
        <f>SUM(JVX12:JWA12)</f>
        <v>0</v>
      </c>
      <c r="JWC12" s="2852">
        <v>2014</v>
      </c>
      <c r="JWD12" s="2853">
        <f>'GC Table 8 - Primary'!JWG8</f>
        <v>0</v>
      </c>
      <c r="JWE12" s="2854">
        <f>'GC Table 6 - Secondary'!JWG8</f>
        <v>0</v>
      </c>
      <c r="JWF12" s="2854">
        <f>'GC Table 5 - Worker Training'!JWG8</f>
        <v>0</v>
      </c>
      <c r="JWG12" s="2854">
        <f>'GC Table 4 - Tertiary'!JWF8</f>
        <v>0</v>
      </c>
      <c r="JWH12" s="2855">
        <f>SUM(JWD12:JWG12)</f>
        <v>0</v>
      </c>
      <c r="JWI12" s="2856">
        <f>'GC Table 8 - Primary'!JWG12</f>
        <v>0</v>
      </c>
      <c r="JWJ12" s="2854">
        <f>'GC Table 6 - Secondary'!JWG14</f>
        <v>0</v>
      </c>
      <c r="JWK12" s="2857">
        <f>'GC Table 5 - Worker Training'!JWG12</f>
        <v>0</v>
      </c>
      <c r="JWL12" s="2854">
        <f>'GC Table 4 - Tertiary'!JWF9</f>
        <v>0</v>
      </c>
      <c r="JWM12" s="2858">
        <f>SUM(JWI12:JWL12)</f>
        <v>0</v>
      </c>
      <c r="JWN12" s="2853">
        <f>'GC Table 8 - Primary'!JWG20</f>
        <v>0</v>
      </c>
      <c r="JWO12" s="2854">
        <f>'GC Table 6 - Secondary'!JWG22</f>
        <v>0</v>
      </c>
      <c r="JWP12" s="2854">
        <f>'GC Table 5 - Worker Training'!JWG20</f>
        <v>0</v>
      </c>
      <c r="JWQ12" s="2854">
        <f>'GC Table 4 - Tertiary'!JWF17</f>
        <v>0</v>
      </c>
      <c r="JWR12" s="2859">
        <f>SUM(JWN12:JWQ12)</f>
        <v>0</v>
      </c>
      <c r="JWS12" s="2852">
        <v>2014</v>
      </c>
      <c r="JWT12" s="2853">
        <f>'GC Table 8 - Primary'!JWW8</f>
        <v>0</v>
      </c>
      <c r="JWU12" s="2854">
        <f>'GC Table 6 - Secondary'!JWW8</f>
        <v>0</v>
      </c>
      <c r="JWV12" s="2854">
        <f>'GC Table 5 - Worker Training'!JWW8</f>
        <v>0</v>
      </c>
      <c r="JWW12" s="2854">
        <f>'GC Table 4 - Tertiary'!JWV8</f>
        <v>0</v>
      </c>
      <c r="JWX12" s="2855">
        <f>SUM(JWT12:JWW12)</f>
        <v>0</v>
      </c>
      <c r="JWY12" s="2856">
        <f>'GC Table 8 - Primary'!JWW12</f>
        <v>0</v>
      </c>
      <c r="JWZ12" s="2854">
        <f>'GC Table 6 - Secondary'!JWW14</f>
        <v>0</v>
      </c>
      <c r="JXA12" s="2857">
        <f>'GC Table 5 - Worker Training'!JWW12</f>
        <v>0</v>
      </c>
      <c r="JXB12" s="2854">
        <f>'GC Table 4 - Tertiary'!JWV9</f>
        <v>0</v>
      </c>
      <c r="JXC12" s="2858">
        <f>SUM(JWY12:JXB12)</f>
        <v>0</v>
      </c>
      <c r="JXD12" s="2853">
        <f>'GC Table 8 - Primary'!JWW20</f>
        <v>0</v>
      </c>
      <c r="JXE12" s="2854">
        <f>'GC Table 6 - Secondary'!JWW22</f>
        <v>0</v>
      </c>
      <c r="JXF12" s="2854">
        <f>'GC Table 5 - Worker Training'!JWW20</f>
        <v>0</v>
      </c>
      <c r="JXG12" s="2854">
        <f>'GC Table 4 - Tertiary'!JWV17</f>
        <v>0</v>
      </c>
      <c r="JXH12" s="2859">
        <f>SUM(JXD12:JXG12)</f>
        <v>0</v>
      </c>
      <c r="JXI12" s="2852">
        <v>2014</v>
      </c>
      <c r="JXJ12" s="2853">
        <f>'GC Table 8 - Primary'!JXM8</f>
        <v>0</v>
      </c>
      <c r="JXK12" s="2854">
        <f>'GC Table 6 - Secondary'!JXM8</f>
        <v>0</v>
      </c>
      <c r="JXL12" s="2854">
        <f>'GC Table 5 - Worker Training'!JXM8</f>
        <v>0</v>
      </c>
      <c r="JXM12" s="2854">
        <f>'GC Table 4 - Tertiary'!JXL8</f>
        <v>0</v>
      </c>
      <c r="JXN12" s="2855">
        <f>SUM(JXJ12:JXM12)</f>
        <v>0</v>
      </c>
      <c r="JXO12" s="2856">
        <f>'GC Table 8 - Primary'!JXM12</f>
        <v>0</v>
      </c>
      <c r="JXP12" s="2854">
        <f>'GC Table 6 - Secondary'!JXM14</f>
        <v>0</v>
      </c>
      <c r="JXQ12" s="2857">
        <f>'GC Table 5 - Worker Training'!JXM12</f>
        <v>0</v>
      </c>
      <c r="JXR12" s="2854">
        <f>'GC Table 4 - Tertiary'!JXL9</f>
        <v>0</v>
      </c>
      <c r="JXS12" s="2858">
        <f>SUM(JXO12:JXR12)</f>
        <v>0</v>
      </c>
      <c r="JXT12" s="2853">
        <f>'GC Table 8 - Primary'!JXM20</f>
        <v>0</v>
      </c>
      <c r="JXU12" s="2854">
        <f>'GC Table 6 - Secondary'!JXM22</f>
        <v>0</v>
      </c>
      <c r="JXV12" s="2854">
        <f>'GC Table 5 - Worker Training'!JXM20</f>
        <v>0</v>
      </c>
      <c r="JXW12" s="2854">
        <f>'GC Table 4 - Tertiary'!JXL17</f>
        <v>0</v>
      </c>
      <c r="JXX12" s="2859">
        <f>SUM(JXT12:JXW12)</f>
        <v>0</v>
      </c>
      <c r="JXY12" s="2852">
        <v>2014</v>
      </c>
      <c r="JXZ12" s="2853">
        <f>'GC Table 8 - Primary'!JYC8</f>
        <v>0</v>
      </c>
      <c r="JYA12" s="2854">
        <f>'GC Table 6 - Secondary'!JYC8</f>
        <v>0</v>
      </c>
      <c r="JYB12" s="2854">
        <f>'GC Table 5 - Worker Training'!JYC8</f>
        <v>0</v>
      </c>
      <c r="JYC12" s="2854">
        <f>'GC Table 4 - Tertiary'!JYB8</f>
        <v>0</v>
      </c>
      <c r="JYD12" s="2855">
        <f>SUM(JXZ12:JYC12)</f>
        <v>0</v>
      </c>
      <c r="JYE12" s="2856">
        <f>'GC Table 8 - Primary'!JYC12</f>
        <v>0</v>
      </c>
      <c r="JYF12" s="2854">
        <f>'GC Table 6 - Secondary'!JYC14</f>
        <v>0</v>
      </c>
      <c r="JYG12" s="2857">
        <f>'GC Table 5 - Worker Training'!JYC12</f>
        <v>0</v>
      </c>
      <c r="JYH12" s="2854">
        <f>'GC Table 4 - Tertiary'!JYB9</f>
        <v>0</v>
      </c>
      <c r="JYI12" s="2858">
        <f>SUM(JYE12:JYH12)</f>
        <v>0</v>
      </c>
      <c r="JYJ12" s="2853">
        <f>'GC Table 8 - Primary'!JYC20</f>
        <v>0</v>
      </c>
      <c r="JYK12" s="2854">
        <f>'GC Table 6 - Secondary'!JYC22</f>
        <v>0</v>
      </c>
      <c r="JYL12" s="2854">
        <f>'GC Table 5 - Worker Training'!JYC20</f>
        <v>0</v>
      </c>
      <c r="JYM12" s="2854">
        <f>'GC Table 4 - Tertiary'!JYB17</f>
        <v>0</v>
      </c>
      <c r="JYN12" s="2859">
        <f>SUM(JYJ12:JYM12)</f>
        <v>0</v>
      </c>
      <c r="JYO12" s="2852">
        <v>2014</v>
      </c>
      <c r="JYP12" s="2853">
        <f>'GC Table 8 - Primary'!JYS8</f>
        <v>0</v>
      </c>
      <c r="JYQ12" s="2854">
        <f>'GC Table 6 - Secondary'!JYS8</f>
        <v>0</v>
      </c>
      <c r="JYR12" s="2854">
        <f>'GC Table 5 - Worker Training'!JYS8</f>
        <v>0</v>
      </c>
      <c r="JYS12" s="2854">
        <f>'GC Table 4 - Tertiary'!JYR8</f>
        <v>0</v>
      </c>
      <c r="JYT12" s="2855">
        <f>SUM(JYP12:JYS12)</f>
        <v>0</v>
      </c>
      <c r="JYU12" s="2856">
        <f>'GC Table 8 - Primary'!JYS12</f>
        <v>0</v>
      </c>
      <c r="JYV12" s="2854">
        <f>'GC Table 6 - Secondary'!JYS14</f>
        <v>0</v>
      </c>
      <c r="JYW12" s="2857">
        <f>'GC Table 5 - Worker Training'!JYS12</f>
        <v>0</v>
      </c>
      <c r="JYX12" s="2854">
        <f>'GC Table 4 - Tertiary'!JYR9</f>
        <v>0</v>
      </c>
      <c r="JYY12" s="2858">
        <f>SUM(JYU12:JYX12)</f>
        <v>0</v>
      </c>
      <c r="JYZ12" s="2853">
        <f>'GC Table 8 - Primary'!JYS20</f>
        <v>0</v>
      </c>
      <c r="JZA12" s="2854">
        <f>'GC Table 6 - Secondary'!JYS22</f>
        <v>0</v>
      </c>
      <c r="JZB12" s="2854">
        <f>'GC Table 5 - Worker Training'!JYS20</f>
        <v>0</v>
      </c>
      <c r="JZC12" s="2854">
        <f>'GC Table 4 - Tertiary'!JYR17</f>
        <v>0</v>
      </c>
      <c r="JZD12" s="2859">
        <f>SUM(JYZ12:JZC12)</f>
        <v>0</v>
      </c>
      <c r="JZE12" s="2852">
        <v>2014</v>
      </c>
      <c r="JZF12" s="2853">
        <f>'GC Table 8 - Primary'!JZI8</f>
        <v>0</v>
      </c>
      <c r="JZG12" s="2854">
        <f>'GC Table 6 - Secondary'!JZI8</f>
        <v>0</v>
      </c>
      <c r="JZH12" s="2854">
        <f>'GC Table 5 - Worker Training'!JZI8</f>
        <v>0</v>
      </c>
      <c r="JZI12" s="2854">
        <f>'GC Table 4 - Tertiary'!JZH8</f>
        <v>0</v>
      </c>
      <c r="JZJ12" s="2855">
        <f>SUM(JZF12:JZI12)</f>
        <v>0</v>
      </c>
      <c r="JZK12" s="2856">
        <f>'GC Table 8 - Primary'!JZI12</f>
        <v>0</v>
      </c>
      <c r="JZL12" s="2854">
        <f>'GC Table 6 - Secondary'!JZI14</f>
        <v>0</v>
      </c>
      <c r="JZM12" s="2857">
        <f>'GC Table 5 - Worker Training'!JZI12</f>
        <v>0</v>
      </c>
      <c r="JZN12" s="2854">
        <f>'GC Table 4 - Tertiary'!JZH9</f>
        <v>0</v>
      </c>
      <c r="JZO12" s="2858">
        <f>SUM(JZK12:JZN12)</f>
        <v>0</v>
      </c>
      <c r="JZP12" s="2853">
        <f>'GC Table 8 - Primary'!JZI20</f>
        <v>0</v>
      </c>
      <c r="JZQ12" s="2854">
        <f>'GC Table 6 - Secondary'!JZI22</f>
        <v>0</v>
      </c>
      <c r="JZR12" s="2854">
        <f>'GC Table 5 - Worker Training'!JZI20</f>
        <v>0</v>
      </c>
      <c r="JZS12" s="2854">
        <f>'GC Table 4 - Tertiary'!JZH17</f>
        <v>0</v>
      </c>
      <c r="JZT12" s="2859">
        <f>SUM(JZP12:JZS12)</f>
        <v>0</v>
      </c>
      <c r="JZU12" s="2852">
        <v>2014</v>
      </c>
      <c r="JZV12" s="2853">
        <f>'GC Table 8 - Primary'!JZY8</f>
        <v>0</v>
      </c>
      <c r="JZW12" s="2854">
        <f>'GC Table 6 - Secondary'!JZY8</f>
        <v>0</v>
      </c>
      <c r="JZX12" s="2854">
        <f>'GC Table 5 - Worker Training'!JZY8</f>
        <v>0</v>
      </c>
      <c r="JZY12" s="2854">
        <f>'GC Table 4 - Tertiary'!JZX8</f>
        <v>0</v>
      </c>
      <c r="JZZ12" s="2855">
        <f>SUM(JZV12:JZY12)</f>
        <v>0</v>
      </c>
      <c r="KAA12" s="2856">
        <f>'GC Table 8 - Primary'!JZY12</f>
        <v>0</v>
      </c>
      <c r="KAB12" s="2854">
        <f>'GC Table 6 - Secondary'!JZY14</f>
        <v>0</v>
      </c>
      <c r="KAC12" s="2857">
        <f>'GC Table 5 - Worker Training'!JZY12</f>
        <v>0</v>
      </c>
      <c r="KAD12" s="2854">
        <f>'GC Table 4 - Tertiary'!JZX9</f>
        <v>0</v>
      </c>
      <c r="KAE12" s="2858">
        <f>SUM(KAA12:KAD12)</f>
        <v>0</v>
      </c>
      <c r="KAF12" s="2853">
        <f>'GC Table 8 - Primary'!JZY20</f>
        <v>0</v>
      </c>
      <c r="KAG12" s="2854">
        <f>'GC Table 6 - Secondary'!JZY22</f>
        <v>0</v>
      </c>
      <c r="KAH12" s="2854">
        <f>'GC Table 5 - Worker Training'!JZY20</f>
        <v>0</v>
      </c>
      <c r="KAI12" s="2854">
        <f>'GC Table 4 - Tertiary'!JZX17</f>
        <v>0</v>
      </c>
      <c r="KAJ12" s="2859">
        <f>SUM(KAF12:KAI12)</f>
        <v>0</v>
      </c>
      <c r="KAK12" s="2852">
        <v>2014</v>
      </c>
      <c r="KAL12" s="2853">
        <f>'GC Table 8 - Primary'!KAO8</f>
        <v>0</v>
      </c>
      <c r="KAM12" s="2854">
        <f>'GC Table 6 - Secondary'!KAO8</f>
        <v>0</v>
      </c>
      <c r="KAN12" s="2854">
        <f>'GC Table 5 - Worker Training'!KAO8</f>
        <v>0</v>
      </c>
      <c r="KAO12" s="2854">
        <f>'GC Table 4 - Tertiary'!KAN8</f>
        <v>0</v>
      </c>
      <c r="KAP12" s="2855">
        <f>SUM(KAL12:KAO12)</f>
        <v>0</v>
      </c>
      <c r="KAQ12" s="2856">
        <f>'GC Table 8 - Primary'!KAO12</f>
        <v>0</v>
      </c>
      <c r="KAR12" s="2854">
        <f>'GC Table 6 - Secondary'!KAO14</f>
        <v>0</v>
      </c>
      <c r="KAS12" s="2857">
        <f>'GC Table 5 - Worker Training'!KAO12</f>
        <v>0</v>
      </c>
      <c r="KAT12" s="2854">
        <f>'GC Table 4 - Tertiary'!KAN9</f>
        <v>0</v>
      </c>
      <c r="KAU12" s="2858">
        <f>SUM(KAQ12:KAT12)</f>
        <v>0</v>
      </c>
      <c r="KAV12" s="2853">
        <f>'GC Table 8 - Primary'!KAO20</f>
        <v>0</v>
      </c>
      <c r="KAW12" s="2854">
        <f>'GC Table 6 - Secondary'!KAO22</f>
        <v>0</v>
      </c>
      <c r="KAX12" s="2854">
        <f>'GC Table 5 - Worker Training'!KAO20</f>
        <v>0</v>
      </c>
      <c r="KAY12" s="2854">
        <f>'GC Table 4 - Tertiary'!KAN17</f>
        <v>0</v>
      </c>
      <c r="KAZ12" s="2859">
        <f>SUM(KAV12:KAY12)</f>
        <v>0</v>
      </c>
      <c r="KBA12" s="2852">
        <v>2014</v>
      </c>
      <c r="KBB12" s="2853">
        <f>'GC Table 8 - Primary'!KBE8</f>
        <v>0</v>
      </c>
      <c r="KBC12" s="2854">
        <f>'GC Table 6 - Secondary'!KBE8</f>
        <v>0</v>
      </c>
      <c r="KBD12" s="2854">
        <f>'GC Table 5 - Worker Training'!KBE8</f>
        <v>0</v>
      </c>
      <c r="KBE12" s="2854">
        <f>'GC Table 4 - Tertiary'!KBD8</f>
        <v>0</v>
      </c>
      <c r="KBF12" s="2855">
        <f>SUM(KBB12:KBE12)</f>
        <v>0</v>
      </c>
      <c r="KBG12" s="2856">
        <f>'GC Table 8 - Primary'!KBE12</f>
        <v>0</v>
      </c>
      <c r="KBH12" s="2854">
        <f>'GC Table 6 - Secondary'!KBE14</f>
        <v>0</v>
      </c>
      <c r="KBI12" s="2857">
        <f>'GC Table 5 - Worker Training'!KBE12</f>
        <v>0</v>
      </c>
      <c r="KBJ12" s="2854">
        <f>'GC Table 4 - Tertiary'!KBD9</f>
        <v>0</v>
      </c>
      <c r="KBK12" s="2858">
        <f>SUM(KBG12:KBJ12)</f>
        <v>0</v>
      </c>
      <c r="KBL12" s="2853">
        <f>'GC Table 8 - Primary'!KBE20</f>
        <v>0</v>
      </c>
      <c r="KBM12" s="2854">
        <f>'GC Table 6 - Secondary'!KBE22</f>
        <v>0</v>
      </c>
      <c r="KBN12" s="2854">
        <f>'GC Table 5 - Worker Training'!KBE20</f>
        <v>0</v>
      </c>
      <c r="KBO12" s="2854">
        <f>'GC Table 4 - Tertiary'!KBD17</f>
        <v>0</v>
      </c>
      <c r="KBP12" s="2859">
        <f>SUM(KBL12:KBO12)</f>
        <v>0</v>
      </c>
      <c r="KBQ12" s="2852">
        <v>2014</v>
      </c>
      <c r="KBR12" s="2853">
        <f>'GC Table 8 - Primary'!KBU8</f>
        <v>0</v>
      </c>
      <c r="KBS12" s="2854">
        <f>'GC Table 6 - Secondary'!KBU8</f>
        <v>0</v>
      </c>
      <c r="KBT12" s="2854">
        <f>'GC Table 5 - Worker Training'!KBU8</f>
        <v>0</v>
      </c>
      <c r="KBU12" s="2854">
        <f>'GC Table 4 - Tertiary'!KBT8</f>
        <v>0</v>
      </c>
      <c r="KBV12" s="2855">
        <f>SUM(KBR12:KBU12)</f>
        <v>0</v>
      </c>
      <c r="KBW12" s="2856">
        <f>'GC Table 8 - Primary'!KBU12</f>
        <v>0</v>
      </c>
      <c r="KBX12" s="2854">
        <f>'GC Table 6 - Secondary'!KBU14</f>
        <v>0</v>
      </c>
      <c r="KBY12" s="2857">
        <f>'GC Table 5 - Worker Training'!KBU12</f>
        <v>0</v>
      </c>
      <c r="KBZ12" s="2854">
        <f>'GC Table 4 - Tertiary'!KBT9</f>
        <v>0</v>
      </c>
      <c r="KCA12" s="2858">
        <f>SUM(KBW12:KBZ12)</f>
        <v>0</v>
      </c>
      <c r="KCB12" s="2853">
        <f>'GC Table 8 - Primary'!KBU20</f>
        <v>0</v>
      </c>
      <c r="KCC12" s="2854">
        <f>'GC Table 6 - Secondary'!KBU22</f>
        <v>0</v>
      </c>
      <c r="KCD12" s="2854">
        <f>'GC Table 5 - Worker Training'!KBU20</f>
        <v>0</v>
      </c>
      <c r="KCE12" s="2854">
        <f>'GC Table 4 - Tertiary'!KBT17</f>
        <v>0</v>
      </c>
      <c r="KCF12" s="2859">
        <f>SUM(KCB12:KCE12)</f>
        <v>0</v>
      </c>
      <c r="KCG12" s="2852">
        <v>2014</v>
      </c>
      <c r="KCH12" s="2853">
        <f>'GC Table 8 - Primary'!KCK8</f>
        <v>0</v>
      </c>
      <c r="KCI12" s="2854">
        <f>'GC Table 6 - Secondary'!KCK8</f>
        <v>0</v>
      </c>
      <c r="KCJ12" s="2854">
        <f>'GC Table 5 - Worker Training'!KCK8</f>
        <v>0</v>
      </c>
      <c r="KCK12" s="2854">
        <f>'GC Table 4 - Tertiary'!KCJ8</f>
        <v>0</v>
      </c>
      <c r="KCL12" s="2855">
        <f>SUM(KCH12:KCK12)</f>
        <v>0</v>
      </c>
      <c r="KCM12" s="2856">
        <f>'GC Table 8 - Primary'!KCK12</f>
        <v>0</v>
      </c>
      <c r="KCN12" s="2854">
        <f>'GC Table 6 - Secondary'!KCK14</f>
        <v>0</v>
      </c>
      <c r="KCO12" s="2857">
        <f>'GC Table 5 - Worker Training'!KCK12</f>
        <v>0</v>
      </c>
      <c r="KCP12" s="2854">
        <f>'GC Table 4 - Tertiary'!KCJ9</f>
        <v>0</v>
      </c>
      <c r="KCQ12" s="2858">
        <f>SUM(KCM12:KCP12)</f>
        <v>0</v>
      </c>
      <c r="KCR12" s="2853">
        <f>'GC Table 8 - Primary'!KCK20</f>
        <v>0</v>
      </c>
      <c r="KCS12" s="2854">
        <f>'GC Table 6 - Secondary'!KCK22</f>
        <v>0</v>
      </c>
      <c r="KCT12" s="2854">
        <f>'GC Table 5 - Worker Training'!KCK20</f>
        <v>0</v>
      </c>
      <c r="KCU12" s="2854">
        <f>'GC Table 4 - Tertiary'!KCJ17</f>
        <v>0</v>
      </c>
      <c r="KCV12" s="2859">
        <f>SUM(KCR12:KCU12)</f>
        <v>0</v>
      </c>
      <c r="KCW12" s="2852">
        <v>2014</v>
      </c>
      <c r="KCX12" s="2853">
        <f>'GC Table 8 - Primary'!KDA8</f>
        <v>0</v>
      </c>
      <c r="KCY12" s="2854">
        <f>'GC Table 6 - Secondary'!KDA8</f>
        <v>0</v>
      </c>
      <c r="KCZ12" s="2854">
        <f>'GC Table 5 - Worker Training'!KDA8</f>
        <v>0</v>
      </c>
      <c r="KDA12" s="2854">
        <f>'GC Table 4 - Tertiary'!KCZ8</f>
        <v>0</v>
      </c>
      <c r="KDB12" s="2855">
        <f>SUM(KCX12:KDA12)</f>
        <v>0</v>
      </c>
      <c r="KDC12" s="2856">
        <f>'GC Table 8 - Primary'!KDA12</f>
        <v>0</v>
      </c>
      <c r="KDD12" s="2854">
        <f>'GC Table 6 - Secondary'!KDA14</f>
        <v>0</v>
      </c>
      <c r="KDE12" s="2857">
        <f>'GC Table 5 - Worker Training'!KDA12</f>
        <v>0</v>
      </c>
      <c r="KDF12" s="2854">
        <f>'GC Table 4 - Tertiary'!KCZ9</f>
        <v>0</v>
      </c>
      <c r="KDG12" s="2858">
        <f>SUM(KDC12:KDF12)</f>
        <v>0</v>
      </c>
      <c r="KDH12" s="2853">
        <f>'GC Table 8 - Primary'!KDA20</f>
        <v>0</v>
      </c>
      <c r="KDI12" s="2854">
        <f>'GC Table 6 - Secondary'!KDA22</f>
        <v>0</v>
      </c>
      <c r="KDJ12" s="2854">
        <f>'GC Table 5 - Worker Training'!KDA20</f>
        <v>0</v>
      </c>
      <c r="KDK12" s="2854">
        <f>'GC Table 4 - Tertiary'!KCZ17</f>
        <v>0</v>
      </c>
      <c r="KDL12" s="2859">
        <f>SUM(KDH12:KDK12)</f>
        <v>0</v>
      </c>
      <c r="KDM12" s="2852">
        <v>2014</v>
      </c>
      <c r="KDN12" s="2853">
        <f>'GC Table 8 - Primary'!KDQ8</f>
        <v>0</v>
      </c>
      <c r="KDO12" s="2854">
        <f>'GC Table 6 - Secondary'!KDQ8</f>
        <v>0</v>
      </c>
      <c r="KDP12" s="2854">
        <f>'GC Table 5 - Worker Training'!KDQ8</f>
        <v>0</v>
      </c>
      <c r="KDQ12" s="2854">
        <f>'GC Table 4 - Tertiary'!KDP8</f>
        <v>0</v>
      </c>
      <c r="KDR12" s="2855">
        <f>SUM(KDN12:KDQ12)</f>
        <v>0</v>
      </c>
      <c r="KDS12" s="2856">
        <f>'GC Table 8 - Primary'!KDQ12</f>
        <v>0</v>
      </c>
      <c r="KDT12" s="2854">
        <f>'GC Table 6 - Secondary'!KDQ14</f>
        <v>0</v>
      </c>
      <c r="KDU12" s="2857">
        <f>'GC Table 5 - Worker Training'!KDQ12</f>
        <v>0</v>
      </c>
      <c r="KDV12" s="2854">
        <f>'GC Table 4 - Tertiary'!KDP9</f>
        <v>0</v>
      </c>
      <c r="KDW12" s="2858">
        <f>SUM(KDS12:KDV12)</f>
        <v>0</v>
      </c>
      <c r="KDX12" s="2853">
        <f>'GC Table 8 - Primary'!KDQ20</f>
        <v>0</v>
      </c>
      <c r="KDY12" s="2854">
        <f>'GC Table 6 - Secondary'!KDQ22</f>
        <v>0</v>
      </c>
      <c r="KDZ12" s="2854">
        <f>'GC Table 5 - Worker Training'!KDQ20</f>
        <v>0</v>
      </c>
      <c r="KEA12" s="2854">
        <f>'GC Table 4 - Tertiary'!KDP17</f>
        <v>0</v>
      </c>
      <c r="KEB12" s="2859">
        <f>SUM(KDX12:KEA12)</f>
        <v>0</v>
      </c>
      <c r="KEC12" s="2852">
        <v>2014</v>
      </c>
      <c r="KED12" s="2853">
        <f>'GC Table 8 - Primary'!KEG8</f>
        <v>0</v>
      </c>
      <c r="KEE12" s="2854">
        <f>'GC Table 6 - Secondary'!KEG8</f>
        <v>0</v>
      </c>
      <c r="KEF12" s="2854">
        <f>'GC Table 5 - Worker Training'!KEG8</f>
        <v>0</v>
      </c>
      <c r="KEG12" s="2854">
        <f>'GC Table 4 - Tertiary'!KEF8</f>
        <v>0</v>
      </c>
      <c r="KEH12" s="2855">
        <f>SUM(KED12:KEG12)</f>
        <v>0</v>
      </c>
      <c r="KEI12" s="2856">
        <f>'GC Table 8 - Primary'!KEG12</f>
        <v>0</v>
      </c>
      <c r="KEJ12" s="2854">
        <f>'GC Table 6 - Secondary'!KEG14</f>
        <v>0</v>
      </c>
      <c r="KEK12" s="2857">
        <f>'GC Table 5 - Worker Training'!KEG12</f>
        <v>0</v>
      </c>
      <c r="KEL12" s="2854">
        <f>'GC Table 4 - Tertiary'!KEF9</f>
        <v>0</v>
      </c>
      <c r="KEM12" s="2858">
        <f>SUM(KEI12:KEL12)</f>
        <v>0</v>
      </c>
      <c r="KEN12" s="2853">
        <f>'GC Table 8 - Primary'!KEG20</f>
        <v>0</v>
      </c>
      <c r="KEO12" s="2854">
        <f>'GC Table 6 - Secondary'!KEG22</f>
        <v>0</v>
      </c>
      <c r="KEP12" s="2854">
        <f>'GC Table 5 - Worker Training'!KEG20</f>
        <v>0</v>
      </c>
      <c r="KEQ12" s="2854">
        <f>'GC Table 4 - Tertiary'!KEF17</f>
        <v>0</v>
      </c>
      <c r="KER12" s="2859">
        <f>SUM(KEN12:KEQ12)</f>
        <v>0</v>
      </c>
      <c r="KES12" s="2852">
        <v>2014</v>
      </c>
      <c r="KET12" s="2853">
        <f>'GC Table 8 - Primary'!KEW8</f>
        <v>0</v>
      </c>
      <c r="KEU12" s="2854">
        <f>'GC Table 6 - Secondary'!KEW8</f>
        <v>0</v>
      </c>
      <c r="KEV12" s="2854">
        <f>'GC Table 5 - Worker Training'!KEW8</f>
        <v>0</v>
      </c>
      <c r="KEW12" s="2854">
        <f>'GC Table 4 - Tertiary'!KEV8</f>
        <v>0</v>
      </c>
      <c r="KEX12" s="2855">
        <f>SUM(KET12:KEW12)</f>
        <v>0</v>
      </c>
      <c r="KEY12" s="2856">
        <f>'GC Table 8 - Primary'!KEW12</f>
        <v>0</v>
      </c>
      <c r="KEZ12" s="2854">
        <f>'GC Table 6 - Secondary'!KEW14</f>
        <v>0</v>
      </c>
      <c r="KFA12" s="2857">
        <f>'GC Table 5 - Worker Training'!KEW12</f>
        <v>0</v>
      </c>
      <c r="KFB12" s="2854">
        <f>'GC Table 4 - Tertiary'!KEV9</f>
        <v>0</v>
      </c>
      <c r="KFC12" s="2858">
        <f>SUM(KEY12:KFB12)</f>
        <v>0</v>
      </c>
      <c r="KFD12" s="2853">
        <f>'GC Table 8 - Primary'!KEW20</f>
        <v>0</v>
      </c>
      <c r="KFE12" s="2854">
        <f>'GC Table 6 - Secondary'!KEW22</f>
        <v>0</v>
      </c>
      <c r="KFF12" s="2854">
        <f>'GC Table 5 - Worker Training'!KEW20</f>
        <v>0</v>
      </c>
      <c r="KFG12" s="2854">
        <f>'GC Table 4 - Tertiary'!KEV17</f>
        <v>0</v>
      </c>
      <c r="KFH12" s="2859">
        <f>SUM(KFD12:KFG12)</f>
        <v>0</v>
      </c>
      <c r="KFI12" s="2852">
        <v>2014</v>
      </c>
      <c r="KFJ12" s="2853">
        <f>'GC Table 8 - Primary'!KFM8</f>
        <v>0</v>
      </c>
      <c r="KFK12" s="2854">
        <f>'GC Table 6 - Secondary'!KFM8</f>
        <v>0</v>
      </c>
      <c r="KFL12" s="2854">
        <f>'GC Table 5 - Worker Training'!KFM8</f>
        <v>0</v>
      </c>
      <c r="KFM12" s="2854">
        <f>'GC Table 4 - Tertiary'!KFL8</f>
        <v>0</v>
      </c>
      <c r="KFN12" s="2855">
        <f>SUM(KFJ12:KFM12)</f>
        <v>0</v>
      </c>
      <c r="KFO12" s="2856">
        <f>'GC Table 8 - Primary'!KFM12</f>
        <v>0</v>
      </c>
      <c r="KFP12" s="2854">
        <f>'GC Table 6 - Secondary'!KFM14</f>
        <v>0</v>
      </c>
      <c r="KFQ12" s="2857">
        <f>'GC Table 5 - Worker Training'!KFM12</f>
        <v>0</v>
      </c>
      <c r="KFR12" s="2854">
        <f>'GC Table 4 - Tertiary'!KFL9</f>
        <v>0</v>
      </c>
      <c r="KFS12" s="2858">
        <f>SUM(KFO12:KFR12)</f>
        <v>0</v>
      </c>
      <c r="KFT12" s="2853">
        <f>'GC Table 8 - Primary'!KFM20</f>
        <v>0</v>
      </c>
      <c r="KFU12" s="2854">
        <f>'GC Table 6 - Secondary'!KFM22</f>
        <v>0</v>
      </c>
      <c r="KFV12" s="2854">
        <f>'GC Table 5 - Worker Training'!KFM20</f>
        <v>0</v>
      </c>
      <c r="KFW12" s="2854">
        <f>'GC Table 4 - Tertiary'!KFL17</f>
        <v>0</v>
      </c>
      <c r="KFX12" s="2859">
        <f>SUM(KFT12:KFW12)</f>
        <v>0</v>
      </c>
      <c r="KFY12" s="2852">
        <v>2014</v>
      </c>
      <c r="KFZ12" s="2853">
        <f>'GC Table 8 - Primary'!KGC8</f>
        <v>0</v>
      </c>
      <c r="KGA12" s="2854">
        <f>'GC Table 6 - Secondary'!KGC8</f>
        <v>0</v>
      </c>
      <c r="KGB12" s="2854">
        <f>'GC Table 5 - Worker Training'!KGC8</f>
        <v>0</v>
      </c>
      <c r="KGC12" s="2854">
        <f>'GC Table 4 - Tertiary'!KGB8</f>
        <v>0</v>
      </c>
      <c r="KGD12" s="2855">
        <f>SUM(KFZ12:KGC12)</f>
        <v>0</v>
      </c>
      <c r="KGE12" s="2856">
        <f>'GC Table 8 - Primary'!KGC12</f>
        <v>0</v>
      </c>
      <c r="KGF12" s="2854">
        <f>'GC Table 6 - Secondary'!KGC14</f>
        <v>0</v>
      </c>
      <c r="KGG12" s="2857">
        <f>'GC Table 5 - Worker Training'!KGC12</f>
        <v>0</v>
      </c>
      <c r="KGH12" s="2854">
        <f>'GC Table 4 - Tertiary'!KGB9</f>
        <v>0</v>
      </c>
      <c r="KGI12" s="2858">
        <f>SUM(KGE12:KGH12)</f>
        <v>0</v>
      </c>
      <c r="KGJ12" s="2853">
        <f>'GC Table 8 - Primary'!KGC20</f>
        <v>0</v>
      </c>
      <c r="KGK12" s="2854">
        <f>'GC Table 6 - Secondary'!KGC22</f>
        <v>0</v>
      </c>
      <c r="KGL12" s="2854">
        <f>'GC Table 5 - Worker Training'!KGC20</f>
        <v>0</v>
      </c>
      <c r="KGM12" s="2854">
        <f>'GC Table 4 - Tertiary'!KGB17</f>
        <v>0</v>
      </c>
      <c r="KGN12" s="2859">
        <f>SUM(KGJ12:KGM12)</f>
        <v>0</v>
      </c>
      <c r="KGO12" s="2852">
        <v>2014</v>
      </c>
      <c r="KGP12" s="2853">
        <f>'GC Table 8 - Primary'!KGS8</f>
        <v>0</v>
      </c>
      <c r="KGQ12" s="2854">
        <f>'GC Table 6 - Secondary'!KGS8</f>
        <v>0</v>
      </c>
      <c r="KGR12" s="2854">
        <f>'GC Table 5 - Worker Training'!KGS8</f>
        <v>0</v>
      </c>
      <c r="KGS12" s="2854">
        <f>'GC Table 4 - Tertiary'!KGR8</f>
        <v>0</v>
      </c>
      <c r="KGT12" s="2855">
        <f>SUM(KGP12:KGS12)</f>
        <v>0</v>
      </c>
      <c r="KGU12" s="2856">
        <f>'GC Table 8 - Primary'!KGS12</f>
        <v>0</v>
      </c>
      <c r="KGV12" s="2854">
        <f>'GC Table 6 - Secondary'!KGS14</f>
        <v>0</v>
      </c>
      <c r="KGW12" s="2857">
        <f>'GC Table 5 - Worker Training'!KGS12</f>
        <v>0</v>
      </c>
      <c r="KGX12" s="2854">
        <f>'GC Table 4 - Tertiary'!KGR9</f>
        <v>0</v>
      </c>
      <c r="KGY12" s="2858">
        <f>SUM(KGU12:KGX12)</f>
        <v>0</v>
      </c>
      <c r="KGZ12" s="2853">
        <f>'GC Table 8 - Primary'!KGS20</f>
        <v>0</v>
      </c>
      <c r="KHA12" s="2854">
        <f>'GC Table 6 - Secondary'!KGS22</f>
        <v>0</v>
      </c>
      <c r="KHB12" s="2854">
        <f>'GC Table 5 - Worker Training'!KGS20</f>
        <v>0</v>
      </c>
      <c r="KHC12" s="2854">
        <f>'GC Table 4 - Tertiary'!KGR17</f>
        <v>0</v>
      </c>
      <c r="KHD12" s="2859">
        <f>SUM(KGZ12:KHC12)</f>
        <v>0</v>
      </c>
      <c r="KHE12" s="2852">
        <v>2014</v>
      </c>
      <c r="KHF12" s="2853">
        <f>'GC Table 8 - Primary'!KHI8</f>
        <v>0</v>
      </c>
      <c r="KHG12" s="2854">
        <f>'GC Table 6 - Secondary'!KHI8</f>
        <v>0</v>
      </c>
      <c r="KHH12" s="2854">
        <f>'GC Table 5 - Worker Training'!KHI8</f>
        <v>0</v>
      </c>
      <c r="KHI12" s="2854">
        <f>'GC Table 4 - Tertiary'!KHH8</f>
        <v>0</v>
      </c>
      <c r="KHJ12" s="2855">
        <f>SUM(KHF12:KHI12)</f>
        <v>0</v>
      </c>
      <c r="KHK12" s="2856">
        <f>'GC Table 8 - Primary'!KHI12</f>
        <v>0</v>
      </c>
      <c r="KHL12" s="2854">
        <f>'GC Table 6 - Secondary'!KHI14</f>
        <v>0</v>
      </c>
      <c r="KHM12" s="2857">
        <f>'GC Table 5 - Worker Training'!KHI12</f>
        <v>0</v>
      </c>
      <c r="KHN12" s="2854">
        <f>'GC Table 4 - Tertiary'!KHH9</f>
        <v>0</v>
      </c>
      <c r="KHO12" s="2858">
        <f>SUM(KHK12:KHN12)</f>
        <v>0</v>
      </c>
      <c r="KHP12" s="2853">
        <f>'GC Table 8 - Primary'!KHI20</f>
        <v>0</v>
      </c>
      <c r="KHQ12" s="2854">
        <f>'GC Table 6 - Secondary'!KHI22</f>
        <v>0</v>
      </c>
      <c r="KHR12" s="2854">
        <f>'GC Table 5 - Worker Training'!KHI20</f>
        <v>0</v>
      </c>
      <c r="KHS12" s="2854">
        <f>'GC Table 4 - Tertiary'!KHH17</f>
        <v>0</v>
      </c>
      <c r="KHT12" s="2859">
        <f>SUM(KHP12:KHS12)</f>
        <v>0</v>
      </c>
      <c r="KHU12" s="2852">
        <v>2014</v>
      </c>
      <c r="KHV12" s="2853">
        <f>'GC Table 8 - Primary'!KHY8</f>
        <v>0</v>
      </c>
      <c r="KHW12" s="2854">
        <f>'GC Table 6 - Secondary'!KHY8</f>
        <v>0</v>
      </c>
      <c r="KHX12" s="2854">
        <f>'GC Table 5 - Worker Training'!KHY8</f>
        <v>0</v>
      </c>
      <c r="KHY12" s="2854">
        <f>'GC Table 4 - Tertiary'!KHX8</f>
        <v>0</v>
      </c>
      <c r="KHZ12" s="2855">
        <f>SUM(KHV12:KHY12)</f>
        <v>0</v>
      </c>
      <c r="KIA12" s="2856">
        <f>'GC Table 8 - Primary'!KHY12</f>
        <v>0</v>
      </c>
      <c r="KIB12" s="2854">
        <f>'GC Table 6 - Secondary'!KHY14</f>
        <v>0</v>
      </c>
      <c r="KIC12" s="2857">
        <f>'GC Table 5 - Worker Training'!KHY12</f>
        <v>0</v>
      </c>
      <c r="KID12" s="2854">
        <f>'GC Table 4 - Tertiary'!KHX9</f>
        <v>0</v>
      </c>
      <c r="KIE12" s="2858">
        <f>SUM(KIA12:KID12)</f>
        <v>0</v>
      </c>
      <c r="KIF12" s="2853">
        <f>'GC Table 8 - Primary'!KHY20</f>
        <v>0</v>
      </c>
      <c r="KIG12" s="2854">
        <f>'GC Table 6 - Secondary'!KHY22</f>
        <v>0</v>
      </c>
      <c r="KIH12" s="2854">
        <f>'GC Table 5 - Worker Training'!KHY20</f>
        <v>0</v>
      </c>
      <c r="KII12" s="2854">
        <f>'GC Table 4 - Tertiary'!KHX17</f>
        <v>0</v>
      </c>
      <c r="KIJ12" s="2859">
        <f>SUM(KIF12:KII12)</f>
        <v>0</v>
      </c>
      <c r="KIK12" s="2852">
        <v>2014</v>
      </c>
      <c r="KIL12" s="2853">
        <f>'GC Table 8 - Primary'!KIO8</f>
        <v>0</v>
      </c>
      <c r="KIM12" s="2854">
        <f>'GC Table 6 - Secondary'!KIO8</f>
        <v>0</v>
      </c>
      <c r="KIN12" s="2854">
        <f>'GC Table 5 - Worker Training'!KIO8</f>
        <v>0</v>
      </c>
      <c r="KIO12" s="2854">
        <f>'GC Table 4 - Tertiary'!KIN8</f>
        <v>0</v>
      </c>
      <c r="KIP12" s="2855">
        <f>SUM(KIL12:KIO12)</f>
        <v>0</v>
      </c>
      <c r="KIQ12" s="2856">
        <f>'GC Table 8 - Primary'!KIO12</f>
        <v>0</v>
      </c>
      <c r="KIR12" s="2854">
        <f>'GC Table 6 - Secondary'!KIO14</f>
        <v>0</v>
      </c>
      <c r="KIS12" s="2857">
        <f>'GC Table 5 - Worker Training'!KIO12</f>
        <v>0</v>
      </c>
      <c r="KIT12" s="2854">
        <f>'GC Table 4 - Tertiary'!KIN9</f>
        <v>0</v>
      </c>
      <c r="KIU12" s="2858">
        <f>SUM(KIQ12:KIT12)</f>
        <v>0</v>
      </c>
      <c r="KIV12" s="2853">
        <f>'GC Table 8 - Primary'!KIO20</f>
        <v>0</v>
      </c>
      <c r="KIW12" s="2854">
        <f>'GC Table 6 - Secondary'!KIO22</f>
        <v>0</v>
      </c>
      <c r="KIX12" s="2854">
        <f>'GC Table 5 - Worker Training'!KIO20</f>
        <v>0</v>
      </c>
      <c r="KIY12" s="2854">
        <f>'GC Table 4 - Tertiary'!KIN17</f>
        <v>0</v>
      </c>
      <c r="KIZ12" s="2859">
        <f>SUM(KIV12:KIY12)</f>
        <v>0</v>
      </c>
      <c r="KJA12" s="2852">
        <v>2014</v>
      </c>
      <c r="KJB12" s="2853">
        <f>'GC Table 8 - Primary'!KJE8</f>
        <v>0</v>
      </c>
      <c r="KJC12" s="2854">
        <f>'GC Table 6 - Secondary'!KJE8</f>
        <v>0</v>
      </c>
      <c r="KJD12" s="2854">
        <f>'GC Table 5 - Worker Training'!KJE8</f>
        <v>0</v>
      </c>
      <c r="KJE12" s="2854">
        <f>'GC Table 4 - Tertiary'!KJD8</f>
        <v>0</v>
      </c>
      <c r="KJF12" s="2855">
        <f>SUM(KJB12:KJE12)</f>
        <v>0</v>
      </c>
      <c r="KJG12" s="2856">
        <f>'GC Table 8 - Primary'!KJE12</f>
        <v>0</v>
      </c>
      <c r="KJH12" s="2854">
        <f>'GC Table 6 - Secondary'!KJE14</f>
        <v>0</v>
      </c>
      <c r="KJI12" s="2857">
        <f>'GC Table 5 - Worker Training'!KJE12</f>
        <v>0</v>
      </c>
      <c r="KJJ12" s="2854">
        <f>'GC Table 4 - Tertiary'!KJD9</f>
        <v>0</v>
      </c>
      <c r="KJK12" s="2858">
        <f>SUM(KJG12:KJJ12)</f>
        <v>0</v>
      </c>
      <c r="KJL12" s="2853">
        <f>'GC Table 8 - Primary'!KJE20</f>
        <v>0</v>
      </c>
      <c r="KJM12" s="2854">
        <f>'GC Table 6 - Secondary'!KJE22</f>
        <v>0</v>
      </c>
      <c r="KJN12" s="2854">
        <f>'GC Table 5 - Worker Training'!KJE20</f>
        <v>0</v>
      </c>
      <c r="KJO12" s="2854">
        <f>'GC Table 4 - Tertiary'!KJD17</f>
        <v>0</v>
      </c>
      <c r="KJP12" s="2859">
        <f>SUM(KJL12:KJO12)</f>
        <v>0</v>
      </c>
      <c r="KJQ12" s="2852">
        <v>2014</v>
      </c>
      <c r="KJR12" s="2853">
        <f>'GC Table 8 - Primary'!KJU8</f>
        <v>0</v>
      </c>
      <c r="KJS12" s="2854">
        <f>'GC Table 6 - Secondary'!KJU8</f>
        <v>0</v>
      </c>
      <c r="KJT12" s="2854">
        <f>'GC Table 5 - Worker Training'!KJU8</f>
        <v>0</v>
      </c>
      <c r="KJU12" s="2854">
        <f>'GC Table 4 - Tertiary'!KJT8</f>
        <v>0</v>
      </c>
      <c r="KJV12" s="2855">
        <f>SUM(KJR12:KJU12)</f>
        <v>0</v>
      </c>
      <c r="KJW12" s="2856">
        <f>'GC Table 8 - Primary'!KJU12</f>
        <v>0</v>
      </c>
      <c r="KJX12" s="2854">
        <f>'GC Table 6 - Secondary'!KJU14</f>
        <v>0</v>
      </c>
      <c r="KJY12" s="2857">
        <f>'GC Table 5 - Worker Training'!KJU12</f>
        <v>0</v>
      </c>
      <c r="KJZ12" s="2854">
        <f>'GC Table 4 - Tertiary'!KJT9</f>
        <v>0</v>
      </c>
      <c r="KKA12" s="2858">
        <f>SUM(KJW12:KJZ12)</f>
        <v>0</v>
      </c>
      <c r="KKB12" s="2853">
        <f>'GC Table 8 - Primary'!KJU20</f>
        <v>0</v>
      </c>
      <c r="KKC12" s="2854">
        <f>'GC Table 6 - Secondary'!KJU22</f>
        <v>0</v>
      </c>
      <c r="KKD12" s="2854">
        <f>'GC Table 5 - Worker Training'!KJU20</f>
        <v>0</v>
      </c>
      <c r="KKE12" s="2854">
        <f>'GC Table 4 - Tertiary'!KJT17</f>
        <v>0</v>
      </c>
      <c r="KKF12" s="2859">
        <f>SUM(KKB12:KKE12)</f>
        <v>0</v>
      </c>
      <c r="KKG12" s="2852">
        <v>2014</v>
      </c>
      <c r="KKH12" s="2853">
        <f>'GC Table 8 - Primary'!KKK8</f>
        <v>0</v>
      </c>
      <c r="KKI12" s="2854">
        <f>'GC Table 6 - Secondary'!KKK8</f>
        <v>0</v>
      </c>
      <c r="KKJ12" s="2854">
        <f>'GC Table 5 - Worker Training'!KKK8</f>
        <v>0</v>
      </c>
      <c r="KKK12" s="2854">
        <f>'GC Table 4 - Tertiary'!KKJ8</f>
        <v>0</v>
      </c>
      <c r="KKL12" s="2855">
        <f>SUM(KKH12:KKK12)</f>
        <v>0</v>
      </c>
      <c r="KKM12" s="2856">
        <f>'GC Table 8 - Primary'!KKK12</f>
        <v>0</v>
      </c>
      <c r="KKN12" s="2854">
        <f>'GC Table 6 - Secondary'!KKK14</f>
        <v>0</v>
      </c>
      <c r="KKO12" s="2857">
        <f>'GC Table 5 - Worker Training'!KKK12</f>
        <v>0</v>
      </c>
      <c r="KKP12" s="2854">
        <f>'GC Table 4 - Tertiary'!KKJ9</f>
        <v>0</v>
      </c>
      <c r="KKQ12" s="2858">
        <f>SUM(KKM12:KKP12)</f>
        <v>0</v>
      </c>
      <c r="KKR12" s="2853">
        <f>'GC Table 8 - Primary'!KKK20</f>
        <v>0</v>
      </c>
      <c r="KKS12" s="2854">
        <f>'GC Table 6 - Secondary'!KKK22</f>
        <v>0</v>
      </c>
      <c r="KKT12" s="2854">
        <f>'GC Table 5 - Worker Training'!KKK20</f>
        <v>0</v>
      </c>
      <c r="KKU12" s="2854">
        <f>'GC Table 4 - Tertiary'!KKJ17</f>
        <v>0</v>
      </c>
      <c r="KKV12" s="2859">
        <f>SUM(KKR12:KKU12)</f>
        <v>0</v>
      </c>
      <c r="KKW12" s="2852">
        <v>2014</v>
      </c>
      <c r="KKX12" s="2853">
        <f>'GC Table 8 - Primary'!KLA8</f>
        <v>0</v>
      </c>
      <c r="KKY12" s="2854">
        <f>'GC Table 6 - Secondary'!KLA8</f>
        <v>0</v>
      </c>
      <c r="KKZ12" s="2854">
        <f>'GC Table 5 - Worker Training'!KLA8</f>
        <v>0</v>
      </c>
      <c r="KLA12" s="2854">
        <f>'GC Table 4 - Tertiary'!KKZ8</f>
        <v>0</v>
      </c>
      <c r="KLB12" s="2855">
        <f>SUM(KKX12:KLA12)</f>
        <v>0</v>
      </c>
      <c r="KLC12" s="2856">
        <f>'GC Table 8 - Primary'!KLA12</f>
        <v>0</v>
      </c>
      <c r="KLD12" s="2854">
        <f>'GC Table 6 - Secondary'!KLA14</f>
        <v>0</v>
      </c>
      <c r="KLE12" s="2857">
        <f>'GC Table 5 - Worker Training'!KLA12</f>
        <v>0</v>
      </c>
      <c r="KLF12" s="2854">
        <f>'GC Table 4 - Tertiary'!KKZ9</f>
        <v>0</v>
      </c>
      <c r="KLG12" s="2858">
        <f>SUM(KLC12:KLF12)</f>
        <v>0</v>
      </c>
      <c r="KLH12" s="2853">
        <f>'GC Table 8 - Primary'!KLA20</f>
        <v>0</v>
      </c>
      <c r="KLI12" s="2854">
        <f>'GC Table 6 - Secondary'!KLA22</f>
        <v>0</v>
      </c>
      <c r="KLJ12" s="2854">
        <f>'GC Table 5 - Worker Training'!KLA20</f>
        <v>0</v>
      </c>
      <c r="KLK12" s="2854">
        <f>'GC Table 4 - Tertiary'!KKZ17</f>
        <v>0</v>
      </c>
      <c r="KLL12" s="2859">
        <f>SUM(KLH12:KLK12)</f>
        <v>0</v>
      </c>
      <c r="KLM12" s="2852">
        <v>2014</v>
      </c>
      <c r="KLN12" s="2853">
        <f>'GC Table 8 - Primary'!KLQ8</f>
        <v>0</v>
      </c>
      <c r="KLO12" s="2854">
        <f>'GC Table 6 - Secondary'!KLQ8</f>
        <v>0</v>
      </c>
      <c r="KLP12" s="2854">
        <f>'GC Table 5 - Worker Training'!KLQ8</f>
        <v>0</v>
      </c>
      <c r="KLQ12" s="2854">
        <f>'GC Table 4 - Tertiary'!KLP8</f>
        <v>0</v>
      </c>
      <c r="KLR12" s="2855">
        <f>SUM(KLN12:KLQ12)</f>
        <v>0</v>
      </c>
      <c r="KLS12" s="2856">
        <f>'GC Table 8 - Primary'!KLQ12</f>
        <v>0</v>
      </c>
      <c r="KLT12" s="2854">
        <f>'GC Table 6 - Secondary'!KLQ14</f>
        <v>0</v>
      </c>
      <c r="KLU12" s="2857">
        <f>'GC Table 5 - Worker Training'!KLQ12</f>
        <v>0</v>
      </c>
      <c r="KLV12" s="2854">
        <f>'GC Table 4 - Tertiary'!KLP9</f>
        <v>0</v>
      </c>
      <c r="KLW12" s="2858">
        <f>SUM(KLS12:KLV12)</f>
        <v>0</v>
      </c>
      <c r="KLX12" s="2853">
        <f>'GC Table 8 - Primary'!KLQ20</f>
        <v>0</v>
      </c>
      <c r="KLY12" s="2854">
        <f>'GC Table 6 - Secondary'!KLQ22</f>
        <v>0</v>
      </c>
      <c r="KLZ12" s="2854">
        <f>'GC Table 5 - Worker Training'!KLQ20</f>
        <v>0</v>
      </c>
      <c r="KMA12" s="2854">
        <f>'GC Table 4 - Tertiary'!KLP17</f>
        <v>0</v>
      </c>
      <c r="KMB12" s="2859">
        <f>SUM(KLX12:KMA12)</f>
        <v>0</v>
      </c>
      <c r="KMC12" s="2852">
        <v>2014</v>
      </c>
      <c r="KMD12" s="2853">
        <f>'GC Table 8 - Primary'!KMG8</f>
        <v>0</v>
      </c>
      <c r="KME12" s="2854">
        <f>'GC Table 6 - Secondary'!KMG8</f>
        <v>0</v>
      </c>
      <c r="KMF12" s="2854">
        <f>'GC Table 5 - Worker Training'!KMG8</f>
        <v>0</v>
      </c>
      <c r="KMG12" s="2854">
        <f>'GC Table 4 - Tertiary'!KMF8</f>
        <v>0</v>
      </c>
      <c r="KMH12" s="2855">
        <f>SUM(KMD12:KMG12)</f>
        <v>0</v>
      </c>
      <c r="KMI12" s="2856">
        <f>'GC Table 8 - Primary'!KMG12</f>
        <v>0</v>
      </c>
      <c r="KMJ12" s="2854">
        <f>'GC Table 6 - Secondary'!KMG14</f>
        <v>0</v>
      </c>
      <c r="KMK12" s="2857">
        <f>'GC Table 5 - Worker Training'!KMG12</f>
        <v>0</v>
      </c>
      <c r="KML12" s="2854">
        <f>'GC Table 4 - Tertiary'!KMF9</f>
        <v>0</v>
      </c>
      <c r="KMM12" s="2858">
        <f>SUM(KMI12:KML12)</f>
        <v>0</v>
      </c>
      <c r="KMN12" s="2853">
        <f>'GC Table 8 - Primary'!KMG20</f>
        <v>0</v>
      </c>
      <c r="KMO12" s="2854">
        <f>'GC Table 6 - Secondary'!KMG22</f>
        <v>0</v>
      </c>
      <c r="KMP12" s="2854">
        <f>'GC Table 5 - Worker Training'!KMG20</f>
        <v>0</v>
      </c>
      <c r="KMQ12" s="2854">
        <f>'GC Table 4 - Tertiary'!KMF17</f>
        <v>0</v>
      </c>
      <c r="KMR12" s="2859">
        <f>SUM(KMN12:KMQ12)</f>
        <v>0</v>
      </c>
      <c r="KMS12" s="2852">
        <v>2014</v>
      </c>
      <c r="KMT12" s="2853">
        <f>'GC Table 8 - Primary'!KMW8</f>
        <v>0</v>
      </c>
      <c r="KMU12" s="2854">
        <f>'GC Table 6 - Secondary'!KMW8</f>
        <v>0</v>
      </c>
      <c r="KMV12" s="2854">
        <f>'GC Table 5 - Worker Training'!KMW8</f>
        <v>0</v>
      </c>
      <c r="KMW12" s="2854">
        <f>'GC Table 4 - Tertiary'!KMV8</f>
        <v>0</v>
      </c>
      <c r="KMX12" s="2855">
        <f>SUM(KMT12:KMW12)</f>
        <v>0</v>
      </c>
      <c r="KMY12" s="2856">
        <f>'GC Table 8 - Primary'!KMW12</f>
        <v>0</v>
      </c>
      <c r="KMZ12" s="2854">
        <f>'GC Table 6 - Secondary'!KMW14</f>
        <v>0</v>
      </c>
      <c r="KNA12" s="2857">
        <f>'GC Table 5 - Worker Training'!KMW12</f>
        <v>0</v>
      </c>
      <c r="KNB12" s="2854">
        <f>'GC Table 4 - Tertiary'!KMV9</f>
        <v>0</v>
      </c>
      <c r="KNC12" s="2858">
        <f>SUM(KMY12:KNB12)</f>
        <v>0</v>
      </c>
      <c r="KND12" s="2853">
        <f>'GC Table 8 - Primary'!KMW20</f>
        <v>0</v>
      </c>
      <c r="KNE12" s="2854">
        <f>'GC Table 6 - Secondary'!KMW22</f>
        <v>0</v>
      </c>
      <c r="KNF12" s="2854">
        <f>'GC Table 5 - Worker Training'!KMW20</f>
        <v>0</v>
      </c>
      <c r="KNG12" s="2854">
        <f>'GC Table 4 - Tertiary'!KMV17</f>
        <v>0</v>
      </c>
      <c r="KNH12" s="2859">
        <f>SUM(KND12:KNG12)</f>
        <v>0</v>
      </c>
      <c r="KNI12" s="2852">
        <v>2014</v>
      </c>
      <c r="KNJ12" s="2853">
        <f>'GC Table 8 - Primary'!KNM8</f>
        <v>0</v>
      </c>
      <c r="KNK12" s="2854">
        <f>'GC Table 6 - Secondary'!KNM8</f>
        <v>0</v>
      </c>
      <c r="KNL12" s="2854">
        <f>'GC Table 5 - Worker Training'!KNM8</f>
        <v>0</v>
      </c>
      <c r="KNM12" s="2854">
        <f>'GC Table 4 - Tertiary'!KNL8</f>
        <v>0</v>
      </c>
      <c r="KNN12" s="2855">
        <f>SUM(KNJ12:KNM12)</f>
        <v>0</v>
      </c>
      <c r="KNO12" s="2856">
        <f>'GC Table 8 - Primary'!KNM12</f>
        <v>0</v>
      </c>
      <c r="KNP12" s="2854">
        <f>'GC Table 6 - Secondary'!KNM14</f>
        <v>0</v>
      </c>
      <c r="KNQ12" s="2857">
        <f>'GC Table 5 - Worker Training'!KNM12</f>
        <v>0</v>
      </c>
      <c r="KNR12" s="2854">
        <f>'GC Table 4 - Tertiary'!KNL9</f>
        <v>0</v>
      </c>
      <c r="KNS12" s="2858">
        <f>SUM(KNO12:KNR12)</f>
        <v>0</v>
      </c>
      <c r="KNT12" s="2853">
        <f>'GC Table 8 - Primary'!KNM20</f>
        <v>0</v>
      </c>
      <c r="KNU12" s="2854">
        <f>'GC Table 6 - Secondary'!KNM22</f>
        <v>0</v>
      </c>
      <c r="KNV12" s="2854">
        <f>'GC Table 5 - Worker Training'!KNM20</f>
        <v>0</v>
      </c>
      <c r="KNW12" s="2854">
        <f>'GC Table 4 - Tertiary'!KNL17</f>
        <v>0</v>
      </c>
      <c r="KNX12" s="2859">
        <f>SUM(KNT12:KNW12)</f>
        <v>0</v>
      </c>
      <c r="KNY12" s="2852">
        <v>2014</v>
      </c>
      <c r="KNZ12" s="2853">
        <f>'GC Table 8 - Primary'!KOC8</f>
        <v>0</v>
      </c>
      <c r="KOA12" s="2854">
        <f>'GC Table 6 - Secondary'!KOC8</f>
        <v>0</v>
      </c>
      <c r="KOB12" s="2854">
        <f>'GC Table 5 - Worker Training'!KOC8</f>
        <v>0</v>
      </c>
      <c r="KOC12" s="2854">
        <f>'GC Table 4 - Tertiary'!KOB8</f>
        <v>0</v>
      </c>
      <c r="KOD12" s="2855">
        <f>SUM(KNZ12:KOC12)</f>
        <v>0</v>
      </c>
      <c r="KOE12" s="2856">
        <f>'GC Table 8 - Primary'!KOC12</f>
        <v>0</v>
      </c>
      <c r="KOF12" s="2854">
        <f>'GC Table 6 - Secondary'!KOC14</f>
        <v>0</v>
      </c>
      <c r="KOG12" s="2857">
        <f>'GC Table 5 - Worker Training'!KOC12</f>
        <v>0</v>
      </c>
      <c r="KOH12" s="2854">
        <f>'GC Table 4 - Tertiary'!KOB9</f>
        <v>0</v>
      </c>
      <c r="KOI12" s="2858">
        <f>SUM(KOE12:KOH12)</f>
        <v>0</v>
      </c>
      <c r="KOJ12" s="2853">
        <f>'GC Table 8 - Primary'!KOC20</f>
        <v>0</v>
      </c>
      <c r="KOK12" s="2854">
        <f>'GC Table 6 - Secondary'!KOC22</f>
        <v>0</v>
      </c>
      <c r="KOL12" s="2854">
        <f>'GC Table 5 - Worker Training'!KOC20</f>
        <v>0</v>
      </c>
      <c r="KOM12" s="2854">
        <f>'GC Table 4 - Tertiary'!KOB17</f>
        <v>0</v>
      </c>
      <c r="KON12" s="2859">
        <f>SUM(KOJ12:KOM12)</f>
        <v>0</v>
      </c>
      <c r="KOO12" s="2852">
        <v>2014</v>
      </c>
      <c r="KOP12" s="2853">
        <f>'GC Table 8 - Primary'!KOS8</f>
        <v>0</v>
      </c>
      <c r="KOQ12" s="2854">
        <f>'GC Table 6 - Secondary'!KOS8</f>
        <v>0</v>
      </c>
      <c r="KOR12" s="2854">
        <f>'GC Table 5 - Worker Training'!KOS8</f>
        <v>0</v>
      </c>
      <c r="KOS12" s="2854">
        <f>'GC Table 4 - Tertiary'!KOR8</f>
        <v>0</v>
      </c>
      <c r="KOT12" s="2855">
        <f>SUM(KOP12:KOS12)</f>
        <v>0</v>
      </c>
      <c r="KOU12" s="2856">
        <f>'GC Table 8 - Primary'!KOS12</f>
        <v>0</v>
      </c>
      <c r="KOV12" s="2854">
        <f>'GC Table 6 - Secondary'!KOS14</f>
        <v>0</v>
      </c>
      <c r="KOW12" s="2857">
        <f>'GC Table 5 - Worker Training'!KOS12</f>
        <v>0</v>
      </c>
      <c r="KOX12" s="2854">
        <f>'GC Table 4 - Tertiary'!KOR9</f>
        <v>0</v>
      </c>
      <c r="KOY12" s="2858">
        <f>SUM(KOU12:KOX12)</f>
        <v>0</v>
      </c>
      <c r="KOZ12" s="2853">
        <f>'GC Table 8 - Primary'!KOS20</f>
        <v>0</v>
      </c>
      <c r="KPA12" s="2854">
        <f>'GC Table 6 - Secondary'!KOS22</f>
        <v>0</v>
      </c>
      <c r="KPB12" s="2854">
        <f>'GC Table 5 - Worker Training'!KOS20</f>
        <v>0</v>
      </c>
      <c r="KPC12" s="2854">
        <f>'GC Table 4 - Tertiary'!KOR17</f>
        <v>0</v>
      </c>
      <c r="KPD12" s="2859">
        <f>SUM(KOZ12:KPC12)</f>
        <v>0</v>
      </c>
      <c r="KPE12" s="2852">
        <v>2014</v>
      </c>
      <c r="KPF12" s="2853">
        <f>'GC Table 8 - Primary'!KPI8</f>
        <v>0</v>
      </c>
      <c r="KPG12" s="2854">
        <f>'GC Table 6 - Secondary'!KPI8</f>
        <v>0</v>
      </c>
      <c r="KPH12" s="2854">
        <f>'GC Table 5 - Worker Training'!KPI8</f>
        <v>0</v>
      </c>
      <c r="KPI12" s="2854">
        <f>'GC Table 4 - Tertiary'!KPH8</f>
        <v>0</v>
      </c>
      <c r="KPJ12" s="2855">
        <f>SUM(KPF12:KPI12)</f>
        <v>0</v>
      </c>
      <c r="KPK12" s="2856">
        <f>'GC Table 8 - Primary'!KPI12</f>
        <v>0</v>
      </c>
      <c r="KPL12" s="2854">
        <f>'GC Table 6 - Secondary'!KPI14</f>
        <v>0</v>
      </c>
      <c r="KPM12" s="2857">
        <f>'GC Table 5 - Worker Training'!KPI12</f>
        <v>0</v>
      </c>
      <c r="KPN12" s="2854">
        <f>'GC Table 4 - Tertiary'!KPH9</f>
        <v>0</v>
      </c>
      <c r="KPO12" s="2858">
        <f>SUM(KPK12:KPN12)</f>
        <v>0</v>
      </c>
      <c r="KPP12" s="2853">
        <f>'GC Table 8 - Primary'!KPI20</f>
        <v>0</v>
      </c>
      <c r="KPQ12" s="2854">
        <f>'GC Table 6 - Secondary'!KPI22</f>
        <v>0</v>
      </c>
      <c r="KPR12" s="2854">
        <f>'GC Table 5 - Worker Training'!KPI20</f>
        <v>0</v>
      </c>
      <c r="KPS12" s="2854">
        <f>'GC Table 4 - Tertiary'!KPH17</f>
        <v>0</v>
      </c>
      <c r="KPT12" s="2859">
        <f>SUM(KPP12:KPS12)</f>
        <v>0</v>
      </c>
      <c r="KPU12" s="2852">
        <v>2014</v>
      </c>
      <c r="KPV12" s="2853">
        <f>'GC Table 8 - Primary'!KPY8</f>
        <v>0</v>
      </c>
      <c r="KPW12" s="2854">
        <f>'GC Table 6 - Secondary'!KPY8</f>
        <v>0</v>
      </c>
      <c r="KPX12" s="2854">
        <f>'GC Table 5 - Worker Training'!KPY8</f>
        <v>0</v>
      </c>
      <c r="KPY12" s="2854">
        <f>'GC Table 4 - Tertiary'!KPX8</f>
        <v>0</v>
      </c>
      <c r="KPZ12" s="2855">
        <f>SUM(KPV12:KPY12)</f>
        <v>0</v>
      </c>
      <c r="KQA12" s="2856">
        <f>'GC Table 8 - Primary'!KPY12</f>
        <v>0</v>
      </c>
      <c r="KQB12" s="2854">
        <f>'GC Table 6 - Secondary'!KPY14</f>
        <v>0</v>
      </c>
      <c r="KQC12" s="2857">
        <f>'GC Table 5 - Worker Training'!KPY12</f>
        <v>0</v>
      </c>
      <c r="KQD12" s="2854">
        <f>'GC Table 4 - Tertiary'!KPX9</f>
        <v>0</v>
      </c>
      <c r="KQE12" s="2858">
        <f>SUM(KQA12:KQD12)</f>
        <v>0</v>
      </c>
      <c r="KQF12" s="2853">
        <f>'GC Table 8 - Primary'!KPY20</f>
        <v>0</v>
      </c>
      <c r="KQG12" s="2854">
        <f>'GC Table 6 - Secondary'!KPY22</f>
        <v>0</v>
      </c>
      <c r="KQH12" s="2854">
        <f>'GC Table 5 - Worker Training'!KPY20</f>
        <v>0</v>
      </c>
      <c r="KQI12" s="2854">
        <f>'GC Table 4 - Tertiary'!KPX17</f>
        <v>0</v>
      </c>
      <c r="KQJ12" s="2859">
        <f>SUM(KQF12:KQI12)</f>
        <v>0</v>
      </c>
      <c r="KQK12" s="2852">
        <v>2014</v>
      </c>
      <c r="KQL12" s="2853">
        <f>'GC Table 8 - Primary'!KQO8</f>
        <v>0</v>
      </c>
      <c r="KQM12" s="2854">
        <f>'GC Table 6 - Secondary'!KQO8</f>
        <v>0</v>
      </c>
      <c r="KQN12" s="2854">
        <f>'GC Table 5 - Worker Training'!KQO8</f>
        <v>0</v>
      </c>
      <c r="KQO12" s="2854">
        <f>'GC Table 4 - Tertiary'!KQN8</f>
        <v>0</v>
      </c>
      <c r="KQP12" s="2855">
        <f>SUM(KQL12:KQO12)</f>
        <v>0</v>
      </c>
      <c r="KQQ12" s="2856">
        <f>'GC Table 8 - Primary'!KQO12</f>
        <v>0</v>
      </c>
      <c r="KQR12" s="2854">
        <f>'GC Table 6 - Secondary'!KQO14</f>
        <v>0</v>
      </c>
      <c r="KQS12" s="2857">
        <f>'GC Table 5 - Worker Training'!KQO12</f>
        <v>0</v>
      </c>
      <c r="KQT12" s="2854">
        <f>'GC Table 4 - Tertiary'!KQN9</f>
        <v>0</v>
      </c>
      <c r="KQU12" s="2858">
        <f>SUM(KQQ12:KQT12)</f>
        <v>0</v>
      </c>
      <c r="KQV12" s="2853">
        <f>'GC Table 8 - Primary'!KQO20</f>
        <v>0</v>
      </c>
      <c r="KQW12" s="2854">
        <f>'GC Table 6 - Secondary'!KQO22</f>
        <v>0</v>
      </c>
      <c r="KQX12" s="2854">
        <f>'GC Table 5 - Worker Training'!KQO20</f>
        <v>0</v>
      </c>
      <c r="KQY12" s="2854">
        <f>'GC Table 4 - Tertiary'!KQN17</f>
        <v>0</v>
      </c>
      <c r="KQZ12" s="2859">
        <f>SUM(KQV12:KQY12)</f>
        <v>0</v>
      </c>
      <c r="KRA12" s="2852">
        <v>2014</v>
      </c>
      <c r="KRB12" s="2853">
        <f>'GC Table 8 - Primary'!KRE8</f>
        <v>0</v>
      </c>
      <c r="KRC12" s="2854">
        <f>'GC Table 6 - Secondary'!KRE8</f>
        <v>0</v>
      </c>
      <c r="KRD12" s="2854">
        <f>'GC Table 5 - Worker Training'!KRE8</f>
        <v>0</v>
      </c>
      <c r="KRE12" s="2854">
        <f>'GC Table 4 - Tertiary'!KRD8</f>
        <v>0</v>
      </c>
      <c r="KRF12" s="2855">
        <f>SUM(KRB12:KRE12)</f>
        <v>0</v>
      </c>
      <c r="KRG12" s="2856">
        <f>'GC Table 8 - Primary'!KRE12</f>
        <v>0</v>
      </c>
      <c r="KRH12" s="2854">
        <f>'GC Table 6 - Secondary'!KRE14</f>
        <v>0</v>
      </c>
      <c r="KRI12" s="2857">
        <f>'GC Table 5 - Worker Training'!KRE12</f>
        <v>0</v>
      </c>
      <c r="KRJ12" s="2854">
        <f>'GC Table 4 - Tertiary'!KRD9</f>
        <v>0</v>
      </c>
      <c r="KRK12" s="2858">
        <f>SUM(KRG12:KRJ12)</f>
        <v>0</v>
      </c>
      <c r="KRL12" s="2853">
        <f>'GC Table 8 - Primary'!KRE20</f>
        <v>0</v>
      </c>
      <c r="KRM12" s="2854">
        <f>'GC Table 6 - Secondary'!KRE22</f>
        <v>0</v>
      </c>
      <c r="KRN12" s="2854">
        <f>'GC Table 5 - Worker Training'!KRE20</f>
        <v>0</v>
      </c>
      <c r="KRO12" s="2854">
        <f>'GC Table 4 - Tertiary'!KRD17</f>
        <v>0</v>
      </c>
      <c r="KRP12" s="2859">
        <f>SUM(KRL12:KRO12)</f>
        <v>0</v>
      </c>
      <c r="KRQ12" s="2852">
        <v>2014</v>
      </c>
      <c r="KRR12" s="2853">
        <f>'GC Table 8 - Primary'!KRU8</f>
        <v>0</v>
      </c>
      <c r="KRS12" s="2854">
        <f>'GC Table 6 - Secondary'!KRU8</f>
        <v>0</v>
      </c>
      <c r="KRT12" s="2854">
        <f>'GC Table 5 - Worker Training'!KRU8</f>
        <v>0</v>
      </c>
      <c r="KRU12" s="2854">
        <f>'GC Table 4 - Tertiary'!KRT8</f>
        <v>0</v>
      </c>
      <c r="KRV12" s="2855">
        <f>SUM(KRR12:KRU12)</f>
        <v>0</v>
      </c>
      <c r="KRW12" s="2856">
        <f>'GC Table 8 - Primary'!KRU12</f>
        <v>0</v>
      </c>
      <c r="KRX12" s="2854">
        <f>'GC Table 6 - Secondary'!KRU14</f>
        <v>0</v>
      </c>
      <c r="KRY12" s="2857">
        <f>'GC Table 5 - Worker Training'!KRU12</f>
        <v>0</v>
      </c>
      <c r="KRZ12" s="2854">
        <f>'GC Table 4 - Tertiary'!KRT9</f>
        <v>0</v>
      </c>
      <c r="KSA12" s="2858">
        <f>SUM(KRW12:KRZ12)</f>
        <v>0</v>
      </c>
      <c r="KSB12" s="2853">
        <f>'GC Table 8 - Primary'!KRU20</f>
        <v>0</v>
      </c>
      <c r="KSC12" s="2854">
        <f>'GC Table 6 - Secondary'!KRU22</f>
        <v>0</v>
      </c>
      <c r="KSD12" s="2854">
        <f>'GC Table 5 - Worker Training'!KRU20</f>
        <v>0</v>
      </c>
      <c r="KSE12" s="2854">
        <f>'GC Table 4 - Tertiary'!KRT17</f>
        <v>0</v>
      </c>
      <c r="KSF12" s="2859">
        <f>SUM(KSB12:KSE12)</f>
        <v>0</v>
      </c>
      <c r="KSG12" s="2852">
        <v>2014</v>
      </c>
      <c r="KSH12" s="2853">
        <f>'GC Table 8 - Primary'!KSK8</f>
        <v>0</v>
      </c>
      <c r="KSI12" s="2854">
        <f>'GC Table 6 - Secondary'!KSK8</f>
        <v>0</v>
      </c>
      <c r="KSJ12" s="2854">
        <f>'GC Table 5 - Worker Training'!KSK8</f>
        <v>0</v>
      </c>
      <c r="KSK12" s="2854">
        <f>'GC Table 4 - Tertiary'!KSJ8</f>
        <v>0</v>
      </c>
      <c r="KSL12" s="2855">
        <f>SUM(KSH12:KSK12)</f>
        <v>0</v>
      </c>
      <c r="KSM12" s="2856">
        <f>'GC Table 8 - Primary'!KSK12</f>
        <v>0</v>
      </c>
      <c r="KSN12" s="2854">
        <f>'GC Table 6 - Secondary'!KSK14</f>
        <v>0</v>
      </c>
      <c r="KSO12" s="2857">
        <f>'GC Table 5 - Worker Training'!KSK12</f>
        <v>0</v>
      </c>
      <c r="KSP12" s="2854">
        <f>'GC Table 4 - Tertiary'!KSJ9</f>
        <v>0</v>
      </c>
      <c r="KSQ12" s="2858">
        <f>SUM(KSM12:KSP12)</f>
        <v>0</v>
      </c>
      <c r="KSR12" s="2853">
        <f>'GC Table 8 - Primary'!KSK20</f>
        <v>0</v>
      </c>
      <c r="KSS12" s="2854">
        <f>'GC Table 6 - Secondary'!KSK22</f>
        <v>0</v>
      </c>
      <c r="KST12" s="2854">
        <f>'GC Table 5 - Worker Training'!KSK20</f>
        <v>0</v>
      </c>
      <c r="KSU12" s="2854">
        <f>'GC Table 4 - Tertiary'!KSJ17</f>
        <v>0</v>
      </c>
      <c r="KSV12" s="2859">
        <f>SUM(KSR12:KSU12)</f>
        <v>0</v>
      </c>
      <c r="KSW12" s="2852">
        <v>2014</v>
      </c>
      <c r="KSX12" s="2853">
        <f>'GC Table 8 - Primary'!KTA8</f>
        <v>0</v>
      </c>
      <c r="KSY12" s="2854">
        <f>'GC Table 6 - Secondary'!KTA8</f>
        <v>0</v>
      </c>
      <c r="KSZ12" s="2854">
        <f>'GC Table 5 - Worker Training'!KTA8</f>
        <v>0</v>
      </c>
      <c r="KTA12" s="2854">
        <f>'GC Table 4 - Tertiary'!KSZ8</f>
        <v>0</v>
      </c>
      <c r="KTB12" s="2855">
        <f>SUM(KSX12:KTA12)</f>
        <v>0</v>
      </c>
      <c r="KTC12" s="2856">
        <f>'GC Table 8 - Primary'!KTA12</f>
        <v>0</v>
      </c>
      <c r="KTD12" s="2854">
        <f>'GC Table 6 - Secondary'!KTA14</f>
        <v>0</v>
      </c>
      <c r="KTE12" s="2857">
        <f>'GC Table 5 - Worker Training'!KTA12</f>
        <v>0</v>
      </c>
      <c r="KTF12" s="2854">
        <f>'GC Table 4 - Tertiary'!KSZ9</f>
        <v>0</v>
      </c>
      <c r="KTG12" s="2858">
        <f>SUM(KTC12:KTF12)</f>
        <v>0</v>
      </c>
      <c r="KTH12" s="2853">
        <f>'GC Table 8 - Primary'!KTA20</f>
        <v>0</v>
      </c>
      <c r="KTI12" s="2854">
        <f>'GC Table 6 - Secondary'!KTA22</f>
        <v>0</v>
      </c>
      <c r="KTJ12" s="2854">
        <f>'GC Table 5 - Worker Training'!KTA20</f>
        <v>0</v>
      </c>
      <c r="KTK12" s="2854">
        <f>'GC Table 4 - Tertiary'!KSZ17</f>
        <v>0</v>
      </c>
      <c r="KTL12" s="2859">
        <f>SUM(KTH12:KTK12)</f>
        <v>0</v>
      </c>
      <c r="KTM12" s="2852">
        <v>2014</v>
      </c>
      <c r="KTN12" s="2853">
        <f>'GC Table 8 - Primary'!KTQ8</f>
        <v>0</v>
      </c>
      <c r="KTO12" s="2854">
        <f>'GC Table 6 - Secondary'!KTQ8</f>
        <v>0</v>
      </c>
      <c r="KTP12" s="2854">
        <f>'GC Table 5 - Worker Training'!KTQ8</f>
        <v>0</v>
      </c>
      <c r="KTQ12" s="2854">
        <f>'GC Table 4 - Tertiary'!KTP8</f>
        <v>0</v>
      </c>
      <c r="KTR12" s="2855">
        <f>SUM(KTN12:KTQ12)</f>
        <v>0</v>
      </c>
      <c r="KTS12" s="2856">
        <f>'GC Table 8 - Primary'!KTQ12</f>
        <v>0</v>
      </c>
      <c r="KTT12" s="2854">
        <f>'GC Table 6 - Secondary'!KTQ14</f>
        <v>0</v>
      </c>
      <c r="KTU12" s="2857">
        <f>'GC Table 5 - Worker Training'!KTQ12</f>
        <v>0</v>
      </c>
      <c r="KTV12" s="2854">
        <f>'GC Table 4 - Tertiary'!KTP9</f>
        <v>0</v>
      </c>
      <c r="KTW12" s="2858">
        <f>SUM(KTS12:KTV12)</f>
        <v>0</v>
      </c>
      <c r="KTX12" s="2853">
        <f>'GC Table 8 - Primary'!KTQ20</f>
        <v>0</v>
      </c>
      <c r="KTY12" s="2854">
        <f>'GC Table 6 - Secondary'!KTQ22</f>
        <v>0</v>
      </c>
      <c r="KTZ12" s="2854">
        <f>'GC Table 5 - Worker Training'!KTQ20</f>
        <v>0</v>
      </c>
      <c r="KUA12" s="2854">
        <f>'GC Table 4 - Tertiary'!KTP17</f>
        <v>0</v>
      </c>
      <c r="KUB12" s="2859">
        <f>SUM(KTX12:KUA12)</f>
        <v>0</v>
      </c>
      <c r="KUC12" s="2852">
        <v>2014</v>
      </c>
      <c r="KUD12" s="2853">
        <f>'GC Table 8 - Primary'!KUG8</f>
        <v>0</v>
      </c>
      <c r="KUE12" s="2854">
        <f>'GC Table 6 - Secondary'!KUG8</f>
        <v>0</v>
      </c>
      <c r="KUF12" s="2854">
        <f>'GC Table 5 - Worker Training'!KUG8</f>
        <v>0</v>
      </c>
      <c r="KUG12" s="2854">
        <f>'GC Table 4 - Tertiary'!KUF8</f>
        <v>0</v>
      </c>
      <c r="KUH12" s="2855">
        <f>SUM(KUD12:KUG12)</f>
        <v>0</v>
      </c>
      <c r="KUI12" s="2856">
        <f>'GC Table 8 - Primary'!KUG12</f>
        <v>0</v>
      </c>
      <c r="KUJ12" s="2854">
        <f>'GC Table 6 - Secondary'!KUG14</f>
        <v>0</v>
      </c>
      <c r="KUK12" s="2857">
        <f>'GC Table 5 - Worker Training'!KUG12</f>
        <v>0</v>
      </c>
      <c r="KUL12" s="2854">
        <f>'GC Table 4 - Tertiary'!KUF9</f>
        <v>0</v>
      </c>
      <c r="KUM12" s="2858">
        <f>SUM(KUI12:KUL12)</f>
        <v>0</v>
      </c>
      <c r="KUN12" s="2853">
        <f>'GC Table 8 - Primary'!KUG20</f>
        <v>0</v>
      </c>
      <c r="KUO12" s="2854">
        <f>'GC Table 6 - Secondary'!KUG22</f>
        <v>0</v>
      </c>
      <c r="KUP12" s="2854">
        <f>'GC Table 5 - Worker Training'!KUG20</f>
        <v>0</v>
      </c>
      <c r="KUQ12" s="2854">
        <f>'GC Table 4 - Tertiary'!KUF17</f>
        <v>0</v>
      </c>
      <c r="KUR12" s="2859">
        <f>SUM(KUN12:KUQ12)</f>
        <v>0</v>
      </c>
      <c r="KUS12" s="2852">
        <v>2014</v>
      </c>
      <c r="KUT12" s="2853">
        <f>'GC Table 8 - Primary'!KUW8</f>
        <v>0</v>
      </c>
      <c r="KUU12" s="2854">
        <f>'GC Table 6 - Secondary'!KUW8</f>
        <v>0</v>
      </c>
      <c r="KUV12" s="2854">
        <f>'GC Table 5 - Worker Training'!KUW8</f>
        <v>0</v>
      </c>
      <c r="KUW12" s="2854">
        <f>'GC Table 4 - Tertiary'!KUV8</f>
        <v>0</v>
      </c>
      <c r="KUX12" s="2855">
        <f>SUM(KUT12:KUW12)</f>
        <v>0</v>
      </c>
      <c r="KUY12" s="2856">
        <f>'GC Table 8 - Primary'!KUW12</f>
        <v>0</v>
      </c>
      <c r="KUZ12" s="2854">
        <f>'GC Table 6 - Secondary'!KUW14</f>
        <v>0</v>
      </c>
      <c r="KVA12" s="2857">
        <f>'GC Table 5 - Worker Training'!KUW12</f>
        <v>0</v>
      </c>
      <c r="KVB12" s="2854">
        <f>'GC Table 4 - Tertiary'!KUV9</f>
        <v>0</v>
      </c>
      <c r="KVC12" s="2858">
        <f>SUM(KUY12:KVB12)</f>
        <v>0</v>
      </c>
      <c r="KVD12" s="2853">
        <f>'GC Table 8 - Primary'!KUW20</f>
        <v>0</v>
      </c>
      <c r="KVE12" s="2854">
        <f>'GC Table 6 - Secondary'!KUW22</f>
        <v>0</v>
      </c>
      <c r="KVF12" s="2854">
        <f>'GC Table 5 - Worker Training'!KUW20</f>
        <v>0</v>
      </c>
      <c r="KVG12" s="2854">
        <f>'GC Table 4 - Tertiary'!KUV17</f>
        <v>0</v>
      </c>
      <c r="KVH12" s="2859">
        <f>SUM(KVD12:KVG12)</f>
        <v>0</v>
      </c>
      <c r="KVI12" s="2852">
        <v>2014</v>
      </c>
      <c r="KVJ12" s="2853">
        <f>'GC Table 8 - Primary'!KVM8</f>
        <v>0</v>
      </c>
      <c r="KVK12" s="2854">
        <f>'GC Table 6 - Secondary'!KVM8</f>
        <v>0</v>
      </c>
      <c r="KVL12" s="2854">
        <f>'GC Table 5 - Worker Training'!KVM8</f>
        <v>0</v>
      </c>
      <c r="KVM12" s="2854">
        <f>'GC Table 4 - Tertiary'!KVL8</f>
        <v>0</v>
      </c>
      <c r="KVN12" s="2855">
        <f>SUM(KVJ12:KVM12)</f>
        <v>0</v>
      </c>
      <c r="KVO12" s="2856">
        <f>'GC Table 8 - Primary'!KVM12</f>
        <v>0</v>
      </c>
      <c r="KVP12" s="2854">
        <f>'GC Table 6 - Secondary'!KVM14</f>
        <v>0</v>
      </c>
      <c r="KVQ12" s="2857">
        <f>'GC Table 5 - Worker Training'!KVM12</f>
        <v>0</v>
      </c>
      <c r="KVR12" s="2854">
        <f>'GC Table 4 - Tertiary'!KVL9</f>
        <v>0</v>
      </c>
      <c r="KVS12" s="2858">
        <f>SUM(KVO12:KVR12)</f>
        <v>0</v>
      </c>
      <c r="KVT12" s="2853">
        <f>'GC Table 8 - Primary'!KVM20</f>
        <v>0</v>
      </c>
      <c r="KVU12" s="2854">
        <f>'GC Table 6 - Secondary'!KVM22</f>
        <v>0</v>
      </c>
      <c r="KVV12" s="2854">
        <f>'GC Table 5 - Worker Training'!KVM20</f>
        <v>0</v>
      </c>
      <c r="KVW12" s="2854">
        <f>'GC Table 4 - Tertiary'!KVL17</f>
        <v>0</v>
      </c>
      <c r="KVX12" s="2859">
        <f>SUM(KVT12:KVW12)</f>
        <v>0</v>
      </c>
      <c r="KVY12" s="2852">
        <v>2014</v>
      </c>
      <c r="KVZ12" s="2853">
        <f>'GC Table 8 - Primary'!KWC8</f>
        <v>0</v>
      </c>
      <c r="KWA12" s="2854">
        <f>'GC Table 6 - Secondary'!KWC8</f>
        <v>0</v>
      </c>
      <c r="KWB12" s="2854">
        <f>'GC Table 5 - Worker Training'!KWC8</f>
        <v>0</v>
      </c>
      <c r="KWC12" s="2854">
        <f>'GC Table 4 - Tertiary'!KWB8</f>
        <v>0</v>
      </c>
      <c r="KWD12" s="2855">
        <f>SUM(KVZ12:KWC12)</f>
        <v>0</v>
      </c>
      <c r="KWE12" s="2856">
        <f>'GC Table 8 - Primary'!KWC12</f>
        <v>0</v>
      </c>
      <c r="KWF12" s="2854">
        <f>'GC Table 6 - Secondary'!KWC14</f>
        <v>0</v>
      </c>
      <c r="KWG12" s="2857">
        <f>'GC Table 5 - Worker Training'!KWC12</f>
        <v>0</v>
      </c>
      <c r="KWH12" s="2854">
        <f>'GC Table 4 - Tertiary'!KWB9</f>
        <v>0</v>
      </c>
      <c r="KWI12" s="2858">
        <f>SUM(KWE12:KWH12)</f>
        <v>0</v>
      </c>
      <c r="KWJ12" s="2853">
        <f>'GC Table 8 - Primary'!KWC20</f>
        <v>0</v>
      </c>
      <c r="KWK12" s="2854">
        <f>'GC Table 6 - Secondary'!KWC22</f>
        <v>0</v>
      </c>
      <c r="KWL12" s="2854">
        <f>'GC Table 5 - Worker Training'!KWC20</f>
        <v>0</v>
      </c>
      <c r="KWM12" s="2854">
        <f>'GC Table 4 - Tertiary'!KWB17</f>
        <v>0</v>
      </c>
      <c r="KWN12" s="2859">
        <f>SUM(KWJ12:KWM12)</f>
        <v>0</v>
      </c>
      <c r="KWO12" s="2852">
        <v>2014</v>
      </c>
      <c r="KWP12" s="2853">
        <f>'GC Table 8 - Primary'!KWS8</f>
        <v>0</v>
      </c>
      <c r="KWQ12" s="2854">
        <f>'GC Table 6 - Secondary'!KWS8</f>
        <v>0</v>
      </c>
      <c r="KWR12" s="2854">
        <f>'GC Table 5 - Worker Training'!KWS8</f>
        <v>0</v>
      </c>
      <c r="KWS12" s="2854">
        <f>'GC Table 4 - Tertiary'!KWR8</f>
        <v>0</v>
      </c>
      <c r="KWT12" s="2855">
        <f>SUM(KWP12:KWS12)</f>
        <v>0</v>
      </c>
      <c r="KWU12" s="2856">
        <f>'GC Table 8 - Primary'!KWS12</f>
        <v>0</v>
      </c>
      <c r="KWV12" s="2854">
        <f>'GC Table 6 - Secondary'!KWS14</f>
        <v>0</v>
      </c>
      <c r="KWW12" s="2857">
        <f>'GC Table 5 - Worker Training'!KWS12</f>
        <v>0</v>
      </c>
      <c r="KWX12" s="2854">
        <f>'GC Table 4 - Tertiary'!KWR9</f>
        <v>0</v>
      </c>
      <c r="KWY12" s="2858">
        <f>SUM(KWU12:KWX12)</f>
        <v>0</v>
      </c>
      <c r="KWZ12" s="2853">
        <f>'GC Table 8 - Primary'!KWS20</f>
        <v>0</v>
      </c>
      <c r="KXA12" s="2854">
        <f>'GC Table 6 - Secondary'!KWS22</f>
        <v>0</v>
      </c>
      <c r="KXB12" s="2854">
        <f>'GC Table 5 - Worker Training'!KWS20</f>
        <v>0</v>
      </c>
      <c r="KXC12" s="2854">
        <f>'GC Table 4 - Tertiary'!KWR17</f>
        <v>0</v>
      </c>
      <c r="KXD12" s="2859">
        <f>SUM(KWZ12:KXC12)</f>
        <v>0</v>
      </c>
      <c r="KXE12" s="2852">
        <v>2014</v>
      </c>
      <c r="KXF12" s="2853">
        <f>'GC Table 8 - Primary'!KXI8</f>
        <v>0</v>
      </c>
      <c r="KXG12" s="2854">
        <f>'GC Table 6 - Secondary'!KXI8</f>
        <v>0</v>
      </c>
      <c r="KXH12" s="2854">
        <f>'GC Table 5 - Worker Training'!KXI8</f>
        <v>0</v>
      </c>
      <c r="KXI12" s="2854">
        <f>'GC Table 4 - Tertiary'!KXH8</f>
        <v>0</v>
      </c>
      <c r="KXJ12" s="2855">
        <f>SUM(KXF12:KXI12)</f>
        <v>0</v>
      </c>
      <c r="KXK12" s="2856">
        <f>'GC Table 8 - Primary'!KXI12</f>
        <v>0</v>
      </c>
      <c r="KXL12" s="2854">
        <f>'GC Table 6 - Secondary'!KXI14</f>
        <v>0</v>
      </c>
      <c r="KXM12" s="2857">
        <f>'GC Table 5 - Worker Training'!KXI12</f>
        <v>0</v>
      </c>
      <c r="KXN12" s="2854">
        <f>'GC Table 4 - Tertiary'!KXH9</f>
        <v>0</v>
      </c>
      <c r="KXO12" s="2858">
        <f>SUM(KXK12:KXN12)</f>
        <v>0</v>
      </c>
      <c r="KXP12" s="2853">
        <f>'GC Table 8 - Primary'!KXI20</f>
        <v>0</v>
      </c>
      <c r="KXQ12" s="2854">
        <f>'GC Table 6 - Secondary'!KXI22</f>
        <v>0</v>
      </c>
      <c r="KXR12" s="2854">
        <f>'GC Table 5 - Worker Training'!KXI20</f>
        <v>0</v>
      </c>
      <c r="KXS12" s="2854">
        <f>'GC Table 4 - Tertiary'!KXH17</f>
        <v>0</v>
      </c>
      <c r="KXT12" s="2859">
        <f>SUM(KXP12:KXS12)</f>
        <v>0</v>
      </c>
      <c r="KXU12" s="2852">
        <v>2014</v>
      </c>
      <c r="KXV12" s="2853">
        <f>'GC Table 8 - Primary'!KXY8</f>
        <v>0</v>
      </c>
      <c r="KXW12" s="2854">
        <f>'GC Table 6 - Secondary'!KXY8</f>
        <v>0</v>
      </c>
      <c r="KXX12" s="2854">
        <f>'GC Table 5 - Worker Training'!KXY8</f>
        <v>0</v>
      </c>
      <c r="KXY12" s="2854">
        <f>'GC Table 4 - Tertiary'!KXX8</f>
        <v>0</v>
      </c>
      <c r="KXZ12" s="2855">
        <f>SUM(KXV12:KXY12)</f>
        <v>0</v>
      </c>
      <c r="KYA12" s="2856">
        <f>'GC Table 8 - Primary'!KXY12</f>
        <v>0</v>
      </c>
      <c r="KYB12" s="2854">
        <f>'GC Table 6 - Secondary'!KXY14</f>
        <v>0</v>
      </c>
      <c r="KYC12" s="2857">
        <f>'GC Table 5 - Worker Training'!KXY12</f>
        <v>0</v>
      </c>
      <c r="KYD12" s="2854">
        <f>'GC Table 4 - Tertiary'!KXX9</f>
        <v>0</v>
      </c>
      <c r="KYE12" s="2858">
        <f>SUM(KYA12:KYD12)</f>
        <v>0</v>
      </c>
      <c r="KYF12" s="2853">
        <f>'GC Table 8 - Primary'!KXY20</f>
        <v>0</v>
      </c>
      <c r="KYG12" s="2854">
        <f>'GC Table 6 - Secondary'!KXY22</f>
        <v>0</v>
      </c>
      <c r="KYH12" s="2854">
        <f>'GC Table 5 - Worker Training'!KXY20</f>
        <v>0</v>
      </c>
      <c r="KYI12" s="2854">
        <f>'GC Table 4 - Tertiary'!KXX17</f>
        <v>0</v>
      </c>
      <c r="KYJ12" s="2859">
        <f>SUM(KYF12:KYI12)</f>
        <v>0</v>
      </c>
      <c r="KYK12" s="2852">
        <v>2014</v>
      </c>
      <c r="KYL12" s="2853">
        <f>'GC Table 8 - Primary'!KYO8</f>
        <v>0</v>
      </c>
      <c r="KYM12" s="2854">
        <f>'GC Table 6 - Secondary'!KYO8</f>
        <v>0</v>
      </c>
      <c r="KYN12" s="2854">
        <f>'GC Table 5 - Worker Training'!KYO8</f>
        <v>0</v>
      </c>
      <c r="KYO12" s="2854">
        <f>'GC Table 4 - Tertiary'!KYN8</f>
        <v>0</v>
      </c>
      <c r="KYP12" s="2855">
        <f>SUM(KYL12:KYO12)</f>
        <v>0</v>
      </c>
      <c r="KYQ12" s="2856">
        <f>'GC Table 8 - Primary'!KYO12</f>
        <v>0</v>
      </c>
      <c r="KYR12" s="2854">
        <f>'GC Table 6 - Secondary'!KYO14</f>
        <v>0</v>
      </c>
      <c r="KYS12" s="2857">
        <f>'GC Table 5 - Worker Training'!KYO12</f>
        <v>0</v>
      </c>
      <c r="KYT12" s="2854">
        <f>'GC Table 4 - Tertiary'!KYN9</f>
        <v>0</v>
      </c>
      <c r="KYU12" s="2858">
        <f>SUM(KYQ12:KYT12)</f>
        <v>0</v>
      </c>
      <c r="KYV12" s="2853">
        <f>'GC Table 8 - Primary'!KYO20</f>
        <v>0</v>
      </c>
      <c r="KYW12" s="2854">
        <f>'GC Table 6 - Secondary'!KYO22</f>
        <v>0</v>
      </c>
      <c r="KYX12" s="2854">
        <f>'GC Table 5 - Worker Training'!KYO20</f>
        <v>0</v>
      </c>
      <c r="KYY12" s="2854">
        <f>'GC Table 4 - Tertiary'!KYN17</f>
        <v>0</v>
      </c>
      <c r="KYZ12" s="2859">
        <f>SUM(KYV12:KYY12)</f>
        <v>0</v>
      </c>
      <c r="KZA12" s="2852">
        <v>2014</v>
      </c>
      <c r="KZB12" s="2853">
        <f>'GC Table 8 - Primary'!KZE8</f>
        <v>0</v>
      </c>
      <c r="KZC12" s="2854">
        <f>'GC Table 6 - Secondary'!KZE8</f>
        <v>0</v>
      </c>
      <c r="KZD12" s="2854">
        <f>'GC Table 5 - Worker Training'!KZE8</f>
        <v>0</v>
      </c>
      <c r="KZE12" s="2854">
        <f>'GC Table 4 - Tertiary'!KZD8</f>
        <v>0</v>
      </c>
      <c r="KZF12" s="2855">
        <f>SUM(KZB12:KZE12)</f>
        <v>0</v>
      </c>
      <c r="KZG12" s="2856">
        <f>'GC Table 8 - Primary'!KZE12</f>
        <v>0</v>
      </c>
      <c r="KZH12" s="2854">
        <f>'GC Table 6 - Secondary'!KZE14</f>
        <v>0</v>
      </c>
      <c r="KZI12" s="2857">
        <f>'GC Table 5 - Worker Training'!KZE12</f>
        <v>0</v>
      </c>
      <c r="KZJ12" s="2854">
        <f>'GC Table 4 - Tertiary'!KZD9</f>
        <v>0</v>
      </c>
      <c r="KZK12" s="2858">
        <f>SUM(KZG12:KZJ12)</f>
        <v>0</v>
      </c>
      <c r="KZL12" s="2853">
        <f>'GC Table 8 - Primary'!KZE20</f>
        <v>0</v>
      </c>
      <c r="KZM12" s="2854">
        <f>'GC Table 6 - Secondary'!KZE22</f>
        <v>0</v>
      </c>
      <c r="KZN12" s="2854">
        <f>'GC Table 5 - Worker Training'!KZE20</f>
        <v>0</v>
      </c>
      <c r="KZO12" s="2854">
        <f>'GC Table 4 - Tertiary'!KZD17</f>
        <v>0</v>
      </c>
      <c r="KZP12" s="2859">
        <f>SUM(KZL12:KZO12)</f>
        <v>0</v>
      </c>
      <c r="KZQ12" s="2852">
        <v>2014</v>
      </c>
      <c r="KZR12" s="2853">
        <f>'GC Table 8 - Primary'!KZU8</f>
        <v>0</v>
      </c>
      <c r="KZS12" s="2854">
        <f>'GC Table 6 - Secondary'!KZU8</f>
        <v>0</v>
      </c>
      <c r="KZT12" s="2854">
        <f>'GC Table 5 - Worker Training'!KZU8</f>
        <v>0</v>
      </c>
      <c r="KZU12" s="2854">
        <f>'GC Table 4 - Tertiary'!KZT8</f>
        <v>0</v>
      </c>
      <c r="KZV12" s="2855">
        <f>SUM(KZR12:KZU12)</f>
        <v>0</v>
      </c>
      <c r="KZW12" s="2856">
        <f>'GC Table 8 - Primary'!KZU12</f>
        <v>0</v>
      </c>
      <c r="KZX12" s="2854">
        <f>'GC Table 6 - Secondary'!KZU14</f>
        <v>0</v>
      </c>
      <c r="KZY12" s="2857">
        <f>'GC Table 5 - Worker Training'!KZU12</f>
        <v>0</v>
      </c>
      <c r="KZZ12" s="2854">
        <f>'GC Table 4 - Tertiary'!KZT9</f>
        <v>0</v>
      </c>
      <c r="LAA12" s="2858">
        <f>SUM(KZW12:KZZ12)</f>
        <v>0</v>
      </c>
      <c r="LAB12" s="2853">
        <f>'GC Table 8 - Primary'!KZU20</f>
        <v>0</v>
      </c>
      <c r="LAC12" s="2854">
        <f>'GC Table 6 - Secondary'!KZU22</f>
        <v>0</v>
      </c>
      <c r="LAD12" s="2854">
        <f>'GC Table 5 - Worker Training'!KZU20</f>
        <v>0</v>
      </c>
      <c r="LAE12" s="2854">
        <f>'GC Table 4 - Tertiary'!KZT17</f>
        <v>0</v>
      </c>
      <c r="LAF12" s="2859">
        <f>SUM(LAB12:LAE12)</f>
        <v>0</v>
      </c>
      <c r="LAG12" s="2852">
        <v>2014</v>
      </c>
      <c r="LAH12" s="2853">
        <f>'GC Table 8 - Primary'!LAK8</f>
        <v>0</v>
      </c>
      <c r="LAI12" s="2854">
        <f>'GC Table 6 - Secondary'!LAK8</f>
        <v>0</v>
      </c>
      <c r="LAJ12" s="2854">
        <f>'GC Table 5 - Worker Training'!LAK8</f>
        <v>0</v>
      </c>
      <c r="LAK12" s="2854">
        <f>'GC Table 4 - Tertiary'!LAJ8</f>
        <v>0</v>
      </c>
      <c r="LAL12" s="2855">
        <f>SUM(LAH12:LAK12)</f>
        <v>0</v>
      </c>
      <c r="LAM12" s="2856">
        <f>'GC Table 8 - Primary'!LAK12</f>
        <v>0</v>
      </c>
      <c r="LAN12" s="2854">
        <f>'GC Table 6 - Secondary'!LAK14</f>
        <v>0</v>
      </c>
      <c r="LAO12" s="2857">
        <f>'GC Table 5 - Worker Training'!LAK12</f>
        <v>0</v>
      </c>
      <c r="LAP12" s="2854">
        <f>'GC Table 4 - Tertiary'!LAJ9</f>
        <v>0</v>
      </c>
      <c r="LAQ12" s="2858">
        <f>SUM(LAM12:LAP12)</f>
        <v>0</v>
      </c>
      <c r="LAR12" s="2853">
        <f>'GC Table 8 - Primary'!LAK20</f>
        <v>0</v>
      </c>
      <c r="LAS12" s="2854">
        <f>'GC Table 6 - Secondary'!LAK22</f>
        <v>0</v>
      </c>
      <c r="LAT12" s="2854">
        <f>'GC Table 5 - Worker Training'!LAK20</f>
        <v>0</v>
      </c>
      <c r="LAU12" s="2854">
        <f>'GC Table 4 - Tertiary'!LAJ17</f>
        <v>0</v>
      </c>
      <c r="LAV12" s="2859">
        <f>SUM(LAR12:LAU12)</f>
        <v>0</v>
      </c>
      <c r="LAW12" s="2852">
        <v>2014</v>
      </c>
      <c r="LAX12" s="2853">
        <f>'GC Table 8 - Primary'!LBA8</f>
        <v>0</v>
      </c>
      <c r="LAY12" s="2854">
        <f>'GC Table 6 - Secondary'!LBA8</f>
        <v>0</v>
      </c>
      <c r="LAZ12" s="2854">
        <f>'GC Table 5 - Worker Training'!LBA8</f>
        <v>0</v>
      </c>
      <c r="LBA12" s="2854">
        <f>'GC Table 4 - Tertiary'!LAZ8</f>
        <v>0</v>
      </c>
      <c r="LBB12" s="2855">
        <f>SUM(LAX12:LBA12)</f>
        <v>0</v>
      </c>
      <c r="LBC12" s="2856">
        <f>'GC Table 8 - Primary'!LBA12</f>
        <v>0</v>
      </c>
      <c r="LBD12" s="2854">
        <f>'GC Table 6 - Secondary'!LBA14</f>
        <v>0</v>
      </c>
      <c r="LBE12" s="2857">
        <f>'GC Table 5 - Worker Training'!LBA12</f>
        <v>0</v>
      </c>
      <c r="LBF12" s="2854">
        <f>'GC Table 4 - Tertiary'!LAZ9</f>
        <v>0</v>
      </c>
      <c r="LBG12" s="2858">
        <f>SUM(LBC12:LBF12)</f>
        <v>0</v>
      </c>
      <c r="LBH12" s="2853">
        <f>'GC Table 8 - Primary'!LBA20</f>
        <v>0</v>
      </c>
      <c r="LBI12" s="2854">
        <f>'GC Table 6 - Secondary'!LBA22</f>
        <v>0</v>
      </c>
      <c r="LBJ12" s="2854">
        <f>'GC Table 5 - Worker Training'!LBA20</f>
        <v>0</v>
      </c>
      <c r="LBK12" s="2854">
        <f>'GC Table 4 - Tertiary'!LAZ17</f>
        <v>0</v>
      </c>
      <c r="LBL12" s="2859">
        <f>SUM(LBH12:LBK12)</f>
        <v>0</v>
      </c>
      <c r="LBM12" s="2852">
        <v>2014</v>
      </c>
      <c r="LBN12" s="2853">
        <f>'GC Table 8 - Primary'!LBQ8</f>
        <v>0</v>
      </c>
      <c r="LBO12" s="2854">
        <f>'GC Table 6 - Secondary'!LBQ8</f>
        <v>0</v>
      </c>
      <c r="LBP12" s="2854">
        <f>'GC Table 5 - Worker Training'!LBQ8</f>
        <v>0</v>
      </c>
      <c r="LBQ12" s="2854">
        <f>'GC Table 4 - Tertiary'!LBP8</f>
        <v>0</v>
      </c>
      <c r="LBR12" s="2855">
        <f>SUM(LBN12:LBQ12)</f>
        <v>0</v>
      </c>
      <c r="LBS12" s="2856">
        <f>'GC Table 8 - Primary'!LBQ12</f>
        <v>0</v>
      </c>
      <c r="LBT12" s="2854">
        <f>'GC Table 6 - Secondary'!LBQ14</f>
        <v>0</v>
      </c>
      <c r="LBU12" s="2857">
        <f>'GC Table 5 - Worker Training'!LBQ12</f>
        <v>0</v>
      </c>
      <c r="LBV12" s="2854">
        <f>'GC Table 4 - Tertiary'!LBP9</f>
        <v>0</v>
      </c>
      <c r="LBW12" s="2858">
        <f>SUM(LBS12:LBV12)</f>
        <v>0</v>
      </c>
      <c r="LBX12" s="2853">
        <f>'GC Table 8 - Primary'!LBQ20</f>
        <v>0</v>
      </c>
      <c r="LBY12" s="2854">
        <f>'GC Table 6 - Secondary'!LBQ22</f>
        <v>0</v>
      </c>
      <c r="LBZ12" s="2854">
        <f>'GC Table 5 - Worker Training'!LBQ20</f>
        <v>0</v>
      </c>
      <c r="LCA12" s="2854">
        <f>'GC Table 4 - Tertiary'!LBP17</f>
        <v>0</v>
      </c>
      <c r="LCB12" s="2859">
        <f>SUM(LBX12:LCA12)</f>
        <v>0</v>
      </c>
      <c r="LCC12" s="2852">
        <v>2014</v>
      </c>
      <c r="LCD12" s="2853">
        <f>'GC Table 8 - Primary'!LCG8</f>
        <v>0</v>
      </c>
      <c r="LCE12" s="2854">
        <f>'GC Table 6 - Secondary'!LCG8</f>
        <v>0</v>
      </c>
      <c r="LCF12" s="2854">
        <f>'GC Table 5 - Worker Training'!LCG8</f>
        <v>0</v>
      </c>
      <c r="LCG12" s="2854">
        <f>'GC Table 4 - Tertiary'!LCF8</f>
        <v>0</v>
      </c>
      <c r="LCH12" s="2855">
        <f>SUM(LCD12:LCG12)</f>
        <v>0</v>
      </c>
      <c r="LCI12" s="2856">
        <f>'GC Table 8 - Primary'!LCG12</f>
        <v>0</v>
      </c>
      <c r="LCJ12" s="2854">
        <f>'GC Table 6 - Secondary'!LCG14</f>
        <v>0</v>
      </c>
      <c r="LCK12" s="2857">
        <f>'GC Table 5 - Worker Training'!LCG12</f>
        <v>0</v>
      </c>
      <c r="LCL12" s="2854">
        <f>'GC Table 4 - Tertiary'!LCF9</f>
        <v>0</v>
      </c>
      <c r="LCM12" s="2858">
        <f>SUM(LCI12:LCL12)</f>
        <v>0</v>
      </c>
      <c r="LCN12" s="2853">
        <f>'GC Table 8 - Primary'!LCG20</f>
        <v>0</v>
      </c>
      <c r="LCO12" s="2854">
        <f>'GC Table 6 - Secondary'!LCG22</f>
        <v>0</v>
      </c>
      <c r="LCP12" s="2854">
        <f>'GC Table 5 - Worker Training'!LCG20</f>
        <v>0</v>
      </c>
      <c r="LCQ12" s="2854">
        <f>'GC Table 4 - Tertiary'!LCF17</f>
        <v>0</v>
      </c>
      <c r="LCR12" s="2859">
        <f>SUM(LCN12:LCQ12)</f>
        <v>0</v>
      </c>
      <c r="LCS12" s="2852">
        <v>2014</v>
      </c>
      <c r="LCT12" s="2853">
        <f>'GC Table 8 - Primary'!LCW8</f>
        <v>0</v>
      </c>
      <c r="LCU12" s="2854">
        <f>'GC Table 6 - Secondary'!LCW8</f>
        <v>0</v>
      </c>
      <c r="LCV12" s="2854">
        <f>'GC Table 5 - Worker Training'!LCW8</f>
        <v>0</v>
      </c>
      <c r="LCW12" s="2854">
        <f>'GC Table 4 - Tertiary'!LCV8</f>
        <v>0</v>
      </c>
      <c r="LCX12" s="2855">
        <f>SUM(LCT12:LCW12)</f>
        <v>0</v>
      </c>
      <c r="LCY12" s="2856">
        <f>'GC Table 8 - Primary'!LCW12</f>
        <v>0</v>
      </c>
      <c r="LCZ12" s="2854">
        <f>'GC Table 6 - Secondary'!LCW14</f>
        <v>0</v>
      </c>
      <c r="LDA12" s="2857">
        <f>'GC Table 5 - Worker Training'!LCW12</f>
        <v>0</v>
      </c>
      <c r="LDB12" s="2854">
        <f>'GC Table 4 - Tertiary'!LCV9</f>
        <v>0</v>
      </c>
      <c r="LDC12" s="2858">
        <f>SUM(LCY12:LDB12)</f>
        <v>0</v>
      </c>
      <c r="LDD12" s="2853">
        <f>'GC Table 8 - Primary'!LCW20</f>
        <v>0</v>
      </c>
      <c r="LDE12" s="2854">
        <f>'GC Table 6 - Secondary'!LCW22</f>
        <v>0</v>
      </c>
      <c r="LDF12" s="2854">
        <f>'GC Table 5 - Worker Training'!LCW20</f>
        <v>0</v>
      </c>
      <c r="LDG12" s="2854">
        <f>'GC Table 4 - Tertiary'!LCV17</f>
        <v>0</v>
      </c>
      <c r="LDH12" s="2859">
        <f>SUM(LDD12:LDG12)</f>
        <v>0</v>
      </c>
      <c r="LDI12" s="2852">
        <v>2014</v>
      </c>
      <c r="LDJ12" s="2853">
        <f>'GC Table 8 - Primary'!LDM8</f>
        <v>0</v>
      </c>
      <c r="LDK12" s="2854">
        <f>'GC Table 6 - Secondary'!LDM8</f>
        <v>0</v>
      </c>
      <c r="LDL12" s="2854">
        <f>'GC Table 5 - Worker Training'!LDM8</f>
        <v>0</v>
      </c>
      <c r="LDM12" s="2854">
        <f>'GC Table 4 - Tertiary'!LDL8</f>
        <v>0</v>
      </c>
      <c r="LDN12" s="2855">
        <f>SUM(LDJ12:LDM12)</f>
        <v>0</v>
      </c>
      <c r="LDO12" s="2856">
        <f>'GC Table 8 - Primary'!LDM12</f>
        <v>0</v>
      </c>
      <c r="LDP12" s="2854">
        <f>'GC Table 6 - Secondary'!LDM14</f>
        <v>0</v>
      </c>
      <c r="LDQ12" s="2857">
        <f>'GC Table 5 - Worker Training'!LDM12</f>
        <v>0</v>
      </c>
      <c r="LDR12" s="2854">
        <f>'GC Table 4 - Tertiary'!LDL9</f>
        <v>0</v>
      </c>
      <c r="LDS12" s="2858">
        <f>SUM(LDO12:LDR12)</f>
        <v>0</v>
      </c>
      <c r="LDT12" s="2853">
        <f>'GC Table 8 - Primary'!LDM20</f>
        <v>0</v>
      </c>
      <c r="LDU12" s="2854">
        <f>'GC Table 6 - Secondary'!LDM22</f>
        <v>0</v>
      </c>
      <c r="LDV12" s="2854">
        <f>'GC Table 5 - Worker Training'!LDM20</f>
        <v>0</v>
      </c>
      <c r="LDW12" s="2854">
        <f>'GC Table 4 - Tertiary'!LDL17</f>
        <v>0</v>
      </c>
      <c r="LDX12" s="2859">
        <f>SUM(LDT12:LDW12)</f>
        <v>0</v>
      </c>
      <c r="LDY12" s="2852">
        <v>2014</v>
      </c>
      <c r="LDZ12" s="2853">
        <f>'GC Table 8 - Primary'!LEC8</f>
        <v>0</v>
      </c>
      <c r="LEA12" s="2854">
        <f>'GC Table 6 - Secondary'!LEC8</f>
        <v>0</v>
      </c>
      <c r="LEB12" s="2854">
        <f>'GC Table 5 - Worker Training'!LEC8</f>
        <v>0</v>
      </c>
      <c r="LEC12" s="2854">
        <f>'GC Table 4 - Tertiary'!LEB8</f>
        <v>0</v>
      </c>
      <c r="LED12" s="2855">
        <f>SUM(LDZ12:LEC12)</f>
        <v>0</v>
      </c>
      <c r="LEE12" s="2856">
        <f>'GC Table 8 - Primary'!LEC12</f>
        <v>0</v>
      </c>
      <c r="LEF12" s="2854">
        <f>'GC Table 6 - Secondary'!LEC14</f>
        <v>0</v>
      </c>
      <c r="LEG12" s="2857">
        <f>'GC Table 5 - Worker Training'!LEC12</f>
        <v>0</v>
      </c>
      <c r="LEH12" s="2854">
        <f>'GC Table 4 - Tertiary'!LEB9</f>
        <v>0</v>
      </c>
      <c r="LEI12" s="2858">
        <f>SUM(LEE12:LEH12)</f>
        <v>0</v>
      </c>
      <c r="LEJ12" s="2853">
        <f>'GC Table 8 - Primary'!LEC20</f>
        <v>0</v>
      </c>
      <c r="LEK12" s="2854">
        <f>'GC Table 6 - Secondary'!LEC22</f>
        <v>0</v>
      </c>
      <c r="LEL12" s="2854">
        <f>'GC Table 5 - Worker Training'!LEC20</f>
        <v>0</v>
      </c>
      <c r="LEM12" s="2854">
        <f>'GC Table 4 - Tertiary'!LEB17</f>
        <v>0</v>
      </c>
      <c r="LEN12" s="2859">
        <f>SUM(LEJ12:LEM12)</f>
        <v>0</v>
      </c>
      <c r="LEO12" s="2852">
        <v>2014</v>
      </c>
      <c r="LEP12" s="2853">
        <f>'GC Table 8 - Primary'!LES8</f>
        <v>0</v>
      </c>
      <c r="LEQ12" s="2854">
        <f>'GC Table 6 - Secondary'!LES8</f>
        <v>0</v>
      </c>
      <c r="LER12" s="2854">
        <f>'GC Table 5 - Worker Training'!LES8</f>
        <v>0</v>
      </c>
      <c r="LES12" s="2854">
        <f>'GC Table 4 - Tertiary'!LER8</f>
        <v>0</v>
      </c>
      <c r="LET12" s="2855">
        <f>SUM(LEP12:LES12)</f>
        <v>0</v>
      </c>
      <c r="LEU12" s="2856">
        <f>'GC Table 8 - Primary'!LES12</f>
        <v>0</v>
      </c>
      <c r="LEV12" s="2854">
        <f>'GC Table 6 - Secondary'!LES14</f>
        <v>0</v>
      </c>
      <c r="LEW12" s="2857">
        <f>'GC Table 5 - Worker Training'!LES12</f>
        <v>0</v>
      </c>
      <c r="LEX12" s="2854">
        <f>'GC Table 4 - Tertiary'!LER9</f>
        <v>0</v>
      </c>
      <c r="LEY12" s="2858">
        <f>SUM(LEU12:LEX12)</f>
        <v>0</v>
      </c>
      <c r="LEZ12" s="2853">
        <f>'GC Table 8 - Primary'!LES20</f>
        <v>0</v>
      </c>
      <c r="LFA12" s="2854">
        <f>'GC Table 6 - Secondary'!LES22</f>
        <v>0</v>
      </c>
      <c r="LFB12" s="2854">
        <f>'GC Table 5 - Worker Training'!LES20</f>
        <v>0</v>
      </c>
      <c r="LFC12" s="2854">
        <f>'GC Table 4 - Tertiary'!LER17</f>
        <v>0</v>
      </c>
      <c r="LFD12" s="2859">
        <f>SUM(LEZ12:LFC12)</f>
        <v>0</v>
      </c>
      <c r="LFE12" s="2852">
        <v>2014</v>
      </c>
      <c r="LFF12" s="2853">
        <f>'GC Table 8 - Primary'!LFI8</f>
        <v>0</v>
      </c>
      <c r="LFG12" s="2854">
        <f>'GC Table 6 - Secondary'!LFI8</f>
        <v>0</v>
      </c>
      <c r="LFH12" s="2854">
        <f>'GC Table 5 - Worker Training'!LFI8</f>
        <v>0</v>
      </c>
      <c r="LFI12" s="2854">
        <f>'GC Table 4 - Tertiary'!LFH8</f>
        <v>0</v>
      </c>
      <c r="LFJ12" s="2855">
        <f>SUM(LFF12:LFI12)</f>
        <v>0</v>
      </c>
      <c r="LFK12" s="2856">
        <f>'GC Table 8 - Primary'!LFI12</f>
        <v>0</v>
      </c>
      <c r="LFL12" s="2854">
        <f>'GC Table 6 - Secondary'!LFI14</f>
        <v>0</v>
      </c>
      <c r="LFM12" s="2857">
        <f>'GC Table 5 - Worker Training'!LFI12</f>
        <v>0</v>
      </c>
      <c r="LFN12" s="2854">
        <f>'GC Table 4 - Tertiary'!LFH9</f>
        <v>0</v>
      </c>
      <c r="LFO12" s="2858">
        <f>SUM(LFK12:LFN12)</f>
        <v>0</v>
      </c>
      <c r="LFP12" s="2853">
        <f>'GC Table 8 - Primary'!LFI20</f>
        <v>0</v>
      </c>
      <c r="LFQ12" s="2854">
        <f>'GC Table 6 - Secondary'!LFI22</f>
        <v>0</v>
      </c>
      <c r="LFR12" s="2854">
        <f>'GC Table 5 - Worker Training'!LFI20</f>
        <v>0</v>
      </c>
      <c r="LFS12" s="2854">
        <f>'GC Table 4 - Tertiary'!LFH17</f>
        <v>0</v>
      </c>
      <c r="LFT12" s="2859">
        <f>SUM(LFP12:LFS12)</f>
        <v>0</v>
      </c>
      <c r="LFU12" s="2852">
        <v>2014</v>
      </c>
      <c r="LFV12" s="2853">
        <f>'GC Table 8 - Primary'!LFY8</f>
        <v>0</v>
      </c>
      <c r="LFW12" s="2854">
        <f>'GC Table 6 - Secondary'!LFY8</f>
        <v>0</v>
      </c>
      <c r="LFX12" s="2854">
        <f>'GC Table 5 - Worker Training'!LFY8</f>
        <v>0</v>
      </c>
      <c r="LFY12" s="2854">
        <f>'GC Table 4 - Tertiary'!LFX8</f>
        <v>0</v>
      </c>
      <c r="LFZ12" s="2855">
        <f>SUM(LFV12:LFY12)</f>
        <v>0</v>
      </c>
      <c r="LGA12" s="2856">
        <f>'GC Table 8 - Primary'!LFY12</f>
        <v>0</v>
      </c>
      <c r="LGB12" s="2854">
        <f>'GC Table 6 - Secondary'!LFY14</f>
        <v>0</v>
      </c>
      <c r="LGC12" s="2857">
        <f>'GC Table 5 - Worker Training'!LFY12</f>
        <v>0</v>
      </c>
      <c r="LGD12" s="2854">
        <f>'GC Table 4 - Tertiary'!LFX9</f>
        <v>0</v>
      </c>
      <c r="LGE12" s="2858">
        <f>SUM(LGA12:LGD12)</f>
        <v>0</v>
      </c>
      <c r="LGF12" s="2853">
        <f>'GC Table 8 - Primary'!LFY20</f>
        <v>0</v>
      </c>
      <c r="LGG12" s="2854">
        <f>'GC Table 6 - Secondary'!LFY22</f>
        <v>0</v>
      </c>
      <c r="LGH12" s="2854">
        <f>'GC Table 5 - Worker Training'!LFY20</f>
        <v>0</v>
      </c>
      <c r="LGI12" s="2854">
        <f>'GC Table 4 - Tertiary'!LFX17</f>
        <v>0</v>
      </c>
      <c r="LGJ12" s="2859">
        <f>SUM(LGF12:LGI12)</f>
        <v>0</v>
      </c>
      <c r="LGK12" s="2852">
        <v>2014</v>
      </c>
      <c r="LGL12" s="2853">
        <f>'GC Table 8 - Primary'!LGO8</f>
        <v>0</v>
      </c>
      <c r="LGM12" s="2854">
        <f>'GC Table 6 - Secondary'!LGO8</f>
        <v>0</v>
      </c>
      <c r="LGN12" s="2854">
        <f>'GC Table 5 - Worker Training'!LGO8</f>
        <v>0</v>
      </c>
      <c r="LGO12" s="2854">
        <f>'GC Table 4 - Tertiary'!LGN8</f>
        <v>0</v>
      </c>
      <c r="LGP12" s="2855">
        <f>SUM(LGL12:LGO12)</f>
        <v>0</v>
      </c>
      <c r="LGQ12" s="2856">
        <f>'GC Table 8 - Primary'!LGO12</f>
        <v>0</v>
      </c>
      <c r="LGR12" s="2854">
        <f>'GC Table 6 - Secondary'!LGO14</f>
        <v>0</v>
      </c>
      <c r="LGS12" s="2857">
        <f>'GC Table 5 - Worker Training'!LGO12</f>
        <v>0</v>
      </c>
      <c r="LGT12" s="2854">
        <f>'GC Table 4 - Tertiary'!LGN9</f>
        <v>0</v>
      </c>
      <c r="LGU12" s="2858">
        <f>SUM(LGQ12:LGT12)</f>
        <v>0</v>
      </c>
      <c r="LGV12" s="2853">
        <f>'GC Table 8 - Primary'!LGO20</f>
        <v>0</v>
      </c>
      <c r="LGW12" s="2854">
        <f>'GC Table 6 - Secondary'!LGO22</f>
        <v>0</v>
      </c>
      <c r="LGX12" s="2854">
        <f>'GC Table 5 - Worker Training'!LGO20</f>
        <v>0</v>
      </c>
      <c r="LGY12" s="2854">
        <f>'GC Table 4 - Tertiary'!LGN17</f>
        <v>0</v>
      </c>
      <c r="LGZ12" s="2859">
        <f>SUM(LGV12:LGY12)</f>
        <v>0</v>
      </c>
      <c r="LHA12" s="2852">
        <v>2014</v>
      </c>
      <c r="LHB12" s="2853">
        <f>'GC Table 8 - Primary'!LHE8</f>
        <v>0</v>
      </c>
      <c r="LHC12" s="2854">
        <f>'GC Table 6 - Secondary'!LHE8</f>
        <v>0</v>
      </c>
      <c r="LHD12" s="2854">
        <f>'GC Table 5 - Worker Training'!LHE8</f>
        <v>0</v>
      </c>
      <c r="LHE12" s="2854">
        <f>'GC Table 4 - Tertiary'!LHD8</f>
        <v>0</v>
      </c>
      <c r="LHF12" s="2855">
        <f>SUM(LHB12:LHE12)</f>
        <v>0</v>
      </c>
      <c r="LHG12" s="2856">
        <f>'GC Table 8 - Primary'!LHE12</f>
        <v>0</v>
      </c>
      <c r="LHH12" s="2854">
        <f>'GC Table 6 - Secondary'!LHE14</f>
        <v>0</v>
      </c>
      <c r="LHI12" s="2857">
        <f>'GC Table 5 - Worker Training'!LHE12</f>
        <v>0</v>
      </c>
      <c r="LHJ12" s="2854">
        <f>'GC Table 4 - Tertiary'!LHD9</f>
        <v>0</v>
      </c>
      <c r="LHK12" s="2858">
        <f>SUM(LHG12:LHJ12)</f>
        <v>0</v>
      </c>
      <c r="LHL12" s="2853">
        <f>'GC Table 8 - Primary'!LHE20</f>
        <v>0</v>
      </c>
      <c r="LHM12" s="2854">
        <f>'GC Table 6 - Secondary'!LHE22</f>
        <v>0</v>
      </c>
      <c r="LHN12" s="2854">
        <f>'GC Table 5 - Worker Training'!LHE20</f>
        <v>0</v>
      </c>
      <c r="LHO12" s="2854">
        <f>'GC Table 4 - Tertiary'!LHD17</f>
        <v>0</v>
      </c>
      <c r="LHP12" s="2859">
        <f>SUM(LHL12:LHO12)</f>
        <v>0</v>
      </c>
      <c r="LHQ12" s="2852">
        <v>2014</v>
      </c>
      <c r="LHR12" s="2853">
        <f>'GC Table 8 - Primary'!LHU8</f>
        <v>0</v>
      </c>
      <c r="LHS12" s="2854">
        <f>'GC Table 6 - Secondary'!LHU8</f>
        <v>0</v>
      </c>
      <c r="LHT12" s="2854">
        <f>'GC Table 5 - Worker Training'!LHU8</f>
        <v>0</v>
      </c>
      <c r="LHU12" s="2854">
        <f>'GC Table 4 - Tertiary'!LHT8</f>
        <v>0</v>
      </c>
      <c r="LHV12" s="2855">
        <f>SUM(LHR12:LHU12)</f>
        <v>0</v>
      </c>
      <c r="LHW12" s="2856">
        <f>'GC Table 8 - Primary'!LHU12</f>
        <v>0</v>
      </c>
      <c r="LHX12" s="2854">
        <f>'GC Table 6 - Secondary'!LHU14</f>
        <v>0</v>
      </c>
      <c r="LHY12" s="2857">
        <f>'GC Table 5 - Worker Training'!LHU12</f>
        <v>0</v>
      </c>
      <c r="LHZ12" s="2854">
        <f>'GC Table 4 - Tertiary'!LHT9</f>
        <v>0</v>
      </c>
      <c r="LIA12" s="2858">
        <f>SUM(LHW12:LHZ12)</f>
        <v>0</v>
      </c>
      <c r="LIB12" s="2853">
        <f>'GC Table 8 - Primary'!LHU20</f>
        <v>0</v>
      </c>
      <c r="LIC12" s="2854">
        <f>'GC Table 6 - Secondary'!LHU22</f>
        <v>0</v>
      </c>
      <c r="LID12" s="2854">
        <f>'GC Table 5 - Worker Training'!LHU20</f>
        <v>0</v>
      </c>
      <c r="LIE12" s="2854">
        <f>'GC Table 4 - Tertiary'!LHT17</f>
        <v>0</v>
      </c>
      <c r="LIF12" s="2859">
        <f>SUM(LIB12:LIE12)</f>
        <v>0</v>
      </c>
      <c r="LIG12" s="2852">
        <v>2014</v>
      </c>
      <c r="LIH12" s="2853">
        <f>'GC Table 8 - Primary'!LIK8</f>
        <v>0</v>
      </c>
      <c r="LII12" s="2854">
        <f>'GC Table 6 - Secondary'!LIK8</f>
        <v>0</v>
      </c>
      <c r="LIJ12" s="2854">
        <f>'GC Table 5 - Worker Training'!LIK8</f>
        <v>0</v>
      </c>
      <c r="LIK12" s="2854">
        <f>'GC Table 4 - Tertiary'!LIJ8</f>
        <v>0</v>
      </c>
      <c r="LIL12" s="2855">
        <f>SUM(LIH12:LIK12)</f>
        <v>0</v>
      </c>
      <c r="LIM12" s="2856">
        <f>'GC Table 8 - Primary'!LIK12</f>
        <v>0</v>
      </c>
      <c r="LIN12" s="2854">
        <f>'GC Table 6 - Secondary'!LIK14</f>
        <v>0</v>
      </c>
      <c r="LIO12" s="2857">
        <f>'GC Table 5 - Worker Training'!LIK12</f>
        <v>0</v>
      </c>
      <c r="LIP12" s="2854">
        <f>'GC Table 4 - Tertiary'!LIJ9</f>
        <v>0</v>
      </c>
      <c r="LIQ12" s="2858">
        <f>SUM(LIM12:LIP12)</f>
        <v>0</v>
      </c>
      <c r="LIR12" s="2853">
        <f>'GC Table 8 - Primary'!LIK20</f>
        <v>0</v>
      </c>
      <c r="LIS12" s="2854">
        <f>'GC Table 6 - Secondary'!LIK22</f>
        <v>0</v>
      </c>
      <c r="LIT12" s="2854">
        <f>'GC Table 5 - Worker Training'!LIK20</f>
        <v>0</v>
      </c>
      <c r="LIU12" s="2854">
        <f>'GC Table 4 - Tertiary'!LIJ17</f>
        <v>0</v>
      </c>
      <c r="LIV12" s="2859">
        <f>SUM(LIR12:LIU12)</f>
        <v>0</v>
      </c>
      <c r="LIW12" s="2852">
        <v>2014</v>
      </c>
      <c r="LIX12" s="2853">
        <f>'GC Table 8 - Primary'!LJA8</f>
        <v>0</v>
      </c>
      <c r="LIY12" s="2854">
        <f>'GC Table 6 - Secondary'!LJA8</f>
        <v>0</v>
      </c>
      <c r="LIZ12" s="2854">
        <f>'GC Table 5 - Worker Training'!LJA8</f>
        <v>0</v>
      </c>
      <c r="LJA12" s="2854">
        <f>'GC Table 4 - Tertiary'!LIZ8</f>
        <v>0</v>
      </c>
      <c r="LJB12" s="2855">
        <f>SUM(LIX12:LJA12)</f>
        <v>0</v>
      </c>
      <c r="LJC12" s="2856">
        <f>'GC Table 8 - Primary'!LJA12</f>
        <v>0</v>
      </c>
      <c r="LJD12" s="2854">
        <f>'GC Table 6 - Secondary'!LJA14</f>
        <v>0</v>
      </c>
      <c r="LJE12" s="2857">
        <f>'GC Table 5 - Worker Training'!LJA12</f>
        <v>0</v>
      </c>
      <c r="LJF12" s="2854">
        <f>'GC Table 4 - Tertiary'!LIZ9</f>
        <v>0</v>
      </c>
      <c r="LJG12" s="2858">
        <f>SUM(LJC12:LJF12)</f>
        <v>0</v>
      </c>
      <c r="LJH12" s="2853">
        <f>'GC Table 8 - Primary'!LJA20</f>
        <v>0</v>
      </c>
      <c r="LJI12" s="2854">
        <f>'GC Table 6 - Secondary'!LJA22</f>
        <v>0</v>
      </c>
      <c r="LJJ12" s="2854">
        <f>'GC Table 5 - Worker Training'!LJA20</f>
        <v>0</v>
      </c>
      <c r="LJK12" s="2854">
        <f>'GC Table 4 - Tertiary'!LIZ17</f>
        <v>0</v>
      </c>
      <c r="LJL12" s="2859">
        <f>SUM(LJH12:LJK12)</f>
        <v>0</v>
      </c>
      <c r="LJM12" s="2852">
        <v>2014</v>
      </c>
      <c r="LJN12" s="2853">
        <f>'GC Table 8 - Primary'!LJQ8</f>
        <v>0</v>
      </c>
      <c r="LJO12" s="2854">
        <f>'GC Table 6 - Secondary'!LJQ8</f>
        <v>0</v>
      </c>
      <c r="LJP12" s="2854">
        <f>'GC Table 5 - Worker Training'!LJQ8</f>
        <v>0</v>
      </c>
      <c r="LJQ12" s="2854">
        <f>'GC Table 4 - Tertiary'!LJP8</f>
        <v>0</v>
      </c>
      <c r="LJR12" s="2855">
        <f>SUM(LJN12:LJQ12)</f>
        <v>0</v>
      </c>
      <c r="LJS12" s="2856">
        <f>'GC Table 8 - Primary'!LJQ12</f>
        <v>0</v>
      </c>
      <c r="LJT12" s="2854">
        <f>'GC Table 6 - Secondary'!LJQ14</f>
        <v>0</v>
      </c>
      <c r="LJU12" s="2857">
        <f>'GC Table 5 - Worker Training'!LJQ12</f>
        <v>0</v>
      </c>
      <c r="LJV12" s="2854">
        <f>'GC Table 4 - Tertiary'!LJP9</f>
        <v>0</v>
      </c>
      <c r="LJW12" s="2858">
        <f>SUM(LJS12:LJV12)</f>
        <v>0</v>
      </c>
      <c r="LJX12" s="2853">
        <f>'GC Table 8 - Primary'!LJQ20</f>
        <v>0</v>
      </c>
      <c r="LJY12" s="2854">
        <f>'GC Table 6 - Secondary'!LJQ22</f>
        <v>0</v>
      </c>
      <c r="LJZ12" s="2854">
        <f>'GC Table 5 - Worker Training'!LJQ20</f>
        <v>0</v>
      </c>
      <c r="LKA12" s="2854">
        <f>'GC Table 4 - Tertiary'!LJP17</f>
        <v>0</v>
      </c>
      <c r="LKB12" s="2859">
        <f>SUM(LJX12:LKA12)</f>
        <v>0</v>
      </c>
      <c r="LKC12" s="2852">
        <v>2014</v>
      </c>
      <c r="LKD12" s="2853">
        <f>'GC Table 8 - Primary'!LKG8</f>
        <v>0</v>
      </c>
      <c r="LKE12" s="2854">
        <f>'GC Table 6 - Secondary'!LKG8</f>
        <v>0</v>
      </c>
      <c r="LKF12" s="2854">
        <f>'GC Table 5 - Worker Training'!LKG8</f>
        <v>0</v>
      </c>
      <c r="LKG12" s="2854">
        <f>'GC Table 4 - Tertiary'!LKF8</f>
        <v>0</v>
      </c>
      <c r="LKH12" s="2855">
        <f>SUM(LKD12:LKG12)</f>
        <v>0</v>
      </c>
      <c r="LKI12" s="2856">
        <f>'GC Table 8 - Primary'!LKG12</f>
        <v>0</v>
      </c>
      <c r="LKJ12" s="2854">
        <f>'GC Table 6 - Secondary'!LKG14</f>
        <v>0</v>
      </c>
      <c r="LKK12" s="2857">
        <f>'GC Table 5 - Worker Training'!LKG12</f>
        <v>0</v>
      </c>
      <c r="LKL12" s="2854">
        <f>'GC Table 4 - Tertiary'!LKF9</f>
        <v>0</v>
      </c>
      <c r="LKM12" s="2858">
        <f>SUM(LKI12:LKL12)</f>
        <v>0</v>
      </c>
      <c r="LKN12" s="2853">
        <f>'GC Table 8 - Primary'!LKG20</f>
        <v>0</v>
      </c>
      <c r="LKO12" s="2854">
        <f>'GC Table 6 - Secondary'!LKG22</f>
        <v>0</v>
      </c>
      <c r="LKP12" s="2854">
        <f>'GC Table 5 - Worker Training'!LKG20</f>
        <v>0</v>
      </c>
      <c r="LKQ12" s="2854">
        <f>'GC Table 4 - Tertiary'!LKF17</f>
        <v>0</v>
      </c>
      <c r="LKR12" s="2859">
        <f>SUM(LKN12:LKQ12)</f>
        <v>0</v>
      </c>
      <c r="LKS12" s="2852">
        <v>2014</v>
      </c>
      <c r="LKT12" s="2853">
        <f>'GC Table 8 - Primary'!LKW8</f>
        <v>0</v>
      </c>
      <c r="LKU12" s="2854">
        <f>'GC Table 6 - Secondary'!LKW8</f>
        <v>0</v>
      </c>
      <c r="LKV12" s="2854">
        <f>'GC Table 5 - Worker Training'!LKW8</f>
        <v>0</v>
      </c>
      <c r="LKW12" s="2854">
        <f>'GC Table 4 - Tertiary'!LKV8</f>
        <v>0</v>
      </c>
      <c r="LKX12" s="2855">
        <f>SUM(LKT12:LKW12)</f>
        <v>0</v>
      </c>
      <c r="LKY12" s="2856">
        <f>'GC Table 8 - Primary'!LKW12</f>
        <v>0</v>
      </c>
      <c r="LKZ12" s="2854">
        <f>'GC Table 6 - Secondary'!LKW14</f>
        <v>0</v>
      </c>
      <c r="LLA12" s="2857">
        <f>'GC Table 5 - Worker Training'!LKW12</f>
        <v>0</v>
      </c>
      <c r="LLB12" s="2854">
        <f>'GC Table 4 - Tertiary'!LKV9</f>
        <v>0</v>
      </c>
      <c r="LLC12" s="2858">
        <f>SUM(LKY12:LLB12)</f>
        <v>0</v>
      </c>
      <c r="LLD12" s="2853">
        <f>'GC Table 8 - Primary'!LKW20</f>
        <v>0</v>
      </c>
      <c r="LLE12" s="2854">
        <f>'GC Table 6 - Secondary'!LKW22</f>
        <v>0</v>
      </c>
      <c r="LLF12" s="2854">
        <f>'GC Table 5 - Worker Training'!LKW20</f>
        <v>0</v>
      </c>
      <c r="LLG12" s="2854">
        <f>'GC Table 4 - Tertiary'!LKV17</f>
        <v>0</v>
      </c>
      <c r="LLH12" s="2859">
        <f>SUM(LLD12:LLG12)</f>
        <v>0</v>
      </c>
      <c r="LLI12" s="2852">
        <v>2014</v>
      </c>
      <c r="LLJ12" s="2853">
        <f>'GC Table 8 - Primary'!LLM8</f>
        <v>0</v>
      </c>
      <c r="LLK12" s="2854">
        <f>'GC Table 6 - Secondary'!LLM8</f>
        <v>0</v>
      </c>
      <c r="LLL12" s="2854">
        <f>'GC Table 5 - Worker Training'!LLM8</f>
        <v>0</v>
      </c>
      <c r="LLM12" s="2854">
        <f>'GC Table 4 - Tertiary'!LLL8</f>
        <v>0</v>
      </c>
      <c r="LLN12" s="2855">
        <f>SUM(LLJ12:LLM12)</f>
        <v>0</v>
      </c>
      <c r="LLO12" s="2856">
        <f>'GC Table 8 - Primary'!LLM12</f>
        <v>0</v>
      </c>
      <c r="LLP12" s="2854">
        <f>'GC Table 6 - Secondary'!LLM14</f>
        <v>0</v>
      </c>
      <c r="LLQ12" s="2857">
        <f>'GC Table 5 - Worker Training'!LLM12</f>
        <v>0</v>
      </c>
      <c r="LLR12" s="2854">
        <f>'GC Table 4 - Tertiary'!LLL9</f>
        <v>0</v>
      </c>
      <c r="LLS12" s="2858">
        <f>SUM(LLO12:LLR12)</f>
        <v>0</v>
      </c>
      <c r="LLT12" s="2853">
        <f>'GC Table 8 - Primary'!LLM20</f>
        <v>0</v>
      </c>
      <c r="LLU12" s="2854">
        <f>'GC Table 6 - Secondary'!LLM22</f>
        <v>0</v>
      </c>
      <c r="LLV12" s="2854">
        <f>'GC Table 5 - Worker Training'!LLM20</f>
        <v>0</v>
      </c>
      <c r="LLW12" s="2854">
        <f>'GC Table 4 - Tertiary'!LLL17</f>
        <v>0</v>
      </c>
      <c r="LLX12" s="2859">
        <f>SUM(LLT12:LLW12)</f>
        <v>0</v>
      </c>
      <c r="LLY12" s="2852">
        <v>2014</v>
      </c>
      <c r="LLZ12" s="2853">
        <f>'GC Table 8 - Primary'!LMC8</f>
        <v>0</v>
      </c>
      <c r="LMA12" s="2854">
        <f>'GC Table 6 - Secondary'!LMC8</f>
        <v>0</v>
      </c>
      <c r="LMB12" s="2854">
        <f>'GC Table 5 - Worker Training'!LMC8</f>
        <v>0</v>
      </c>
      <c r="LMC12" s="2854">
        <f>'GC Table 4 - Tertiary'!LMB8</f>
        <v>0</v>
      </c>
      <c r="LMD12" s="2855">
        <f>SUM(LLZ12:LMC12)</f>
        <v>0</v>
      </c>
      <c r="LME12" s="2856">
        <f>'GC Table 8 - Primary'!LMC12</f>
        <v>0</v>
      </c>
      <c r="LMF12" s="2854">
        <f>'GC Table 6 - Secondary'!LMC14</f>
        <v>0</v>
      </c>
      <c r="LMG12" s="2857">
        <f>'GC Table 5 - Worker Training'!LMC12</f>
        <v>0</v>
      </c>
      <c r="LMH12" s="2854">
        <f>'GC Table 4 - Tertiary'!LMB9</f>
        <v>0</v>
      </c>
      <c r="LMI12" s="2858">
        <f>SUM(LME12:LMH12)</f>
        <v>0</v>
      </c>
      <c r="LMJ12" s="2853">
        <f>'GC Table 8 - Primary'!LMC20</f>
        <v>0</v>
      </c>
      <c r="LMK12" s="2854">
        <f>'GC Table 6 - Secondary'!LMC22</f>
        <v>0</v>
      </c>
      <c r="LML12" s="2854">
        <f>'GC Table 5 - Worker Training'!LMC20</f>
        <v>0</v>
      </c>
      <c r="LMM12" s="2854">
        <f>'GC Table 4 - Tertiary'!LMB17</f>
        <v>0</v>
      </c>
      <c r="LMN12" s="2859">
        <f>SUM(LMJ12:LMM12)</f>
        <v>0</v>
      </c>
      <c r="LMO12" s="2852">
        <v>2014</v>
      </c>
      <c r="LMP12" s="2853">
        <f>'GC Table 8 - Primary'!LMS8</f>
        <v>0</v>
      </c>
      <c r="LMQ12" s="2854">
        <f>'GC Table 6 - Secondary'!LMS8</f>
        <v>0</v>
      </c>
      <c r="LMR12" s="2854">
        <f>'GC Table 5 - Worker Training'!LMS8</f>
        <v>0</v>
      </c>
      <c r="LMS12" s="2854">
        <f>'GC Table 4 - Tertiary'!LMR8</f>
        <v>0</v>
      </c>
      <c r="LMT12" s="2855">
        <f>SUM(LMP12:LMS12)</f>
        <v>0</v>
      </c>
      <c r="LMU12" s="2856">
        <f>'GC Table 8 - Primary'!LMS12</f>
        <v>0</v>
      </c>
      <c r="LMV12" s="2854">
        <f>'GC Table 6 - Secondary'!LMS14</f>
        <v>0</v>
      </c>
      <c r="LMW12" s="2857">
        <f>'GC Table 5 - Worker Training'!LMS12</f>
        <v>0</v>
      </c>
      <c r="LMX12" s="2854">
        <f>'GC Table 4 - Tertiary'!LMR9</f>
        <v>0</v>
      </c>
      <c r="LMY12" s="2858">
        <f>SUM(LMU12:LMX12)</f>
        <v>0</v>
      </c>
      <c r="LMZ12" s="2853">
        <f>'GC Table 8 - Primary'!LMS20</f>
        <v>0</v>
      </c>
      <c r="LNA12" s="2854">
        <f>'GC Table 6 - Secondary'!LMS22</f>
        <v>0</v>
      </c>
      <c r="LNB12" s="2854">
        <f>'GC Table 5 - Worker Training'!LMS20</f>
        <v>0</v>
      </c>
      <c r="LNC12" s="2854">
        <f>'GC Table 4 - Tertiary'!LMR17</f>
        <v>0</v>
      </c>
      <c r="LND12" s="2859">
        <f>SUM(LMZ12:LNC12)</f>
        <v>0</v>
      </c>
      <c r="LNE12" s="2852">
        <v>2014</v>
      </c>
      <c r="LNF12" s="2853">
        <f>'GC Table 8 - Primary'!LNI8</f>
        <v>0</v>
      </c>
      <c r="LNG12" s="2854">
        <f>'GC Table 6 - Secondary'!LNI8</f>
        <v>0</v>
      </c>
      <c r="LNH12" s="2854">
        <f>'GC Table 5 - Worker Training'!LNI8</f>
        <v>0</v>
      </c>
      <c r="LNI12" s="2854">
        <f>'GC Table 4 - Tertiary'!LNH8</f>
        <v>0</v>
      </c>
      <c r="LNJ12" s="2855">
        <f>SUM(LNF12:LNI12)</f>
        <v>0</v>
      </c>
      <c r="LNK12" s="2856">
        <f>'GC Table 8 - Primary'!LNI12</f>
        <v>0</v>
      </c>
      <c r="LNL12" s="2854">
        <f>'GC Table 6 - Secondary'!LNI14</f>
        <v>0</v>
      </c>
      <c r="LNM12" s="2857">
        <f>'GC Table 5 - Worker Training'!LNI12</f>
        <v>0</v>
      </c>
      <c r="LNN12" s="2854">
        <f>'GC Table 4 - Tertiary'!LNH9</f>
        <v>0</v>
      </c>
      <c r="LNO12" s="2858">
        <f>SUM(LNK12:LNN12)</f>
        <v>0</v>
      </c>
      <c r="LNP12" s="2853">
        <f>'GC Table 8 - Primary'!LNI20</f>
        <v>0</v>
      </c>
      <c r="LNQ12" s="2854">
        <f>'GC Table 6 - Secondary'!LNI22</f>
        <v>0</v>
      </c>
      <c r="LNR12" s="2854">
        <f>'GC Table 5 - Worker Training'!LNI20</f>
        <v>0</v>
      </c>
      <c r="LNS12" s="2854">
        <f>'GC Table 4 - Tertiary'!LNH17</f>
        <v>0</v>
      </c>
      <c r="LNT12" s="2859">
        <f>SUM(LNP12:LNS12)</f>
        <v>0</v>
      </c>
      <c r="LNU12" s="2852">
        <v>2014</v>
      </c>
      <c r="LNV12" s="2853">
        <f>'GC Table 8 - Primary'!LNY8</f>
        <v>0</v>
      </c>
      <c r="LNW12" s="2854">
        <f>'GC Table 6 - Secondary'!LNY8</f>
        <v>0</v>
      </c>
      <c r="LNX12" s="2854">
        <f>'GC Table 5 - Worker Training'!LNY8</f>
        <v>0</v>
      </c>
      <c r="LNY12" s="2854">
        <f>'GC Table 4 - Tertiary'!LNX8</f>
        <v>0</v>
      </c>
      <c r="LNZ12" s="2855">
        <f>SUM(LNV12:LNY12)</f>
        <v>0</v>
      </c>
      <c r="LOA12" s="2856">
        <f>'GC Table 8 - Primary'!LNY12</f>
        <v>0</v>
      </c>
      <c r="LOB12" s="2854">
        <f>'GC Table 6 - Secondary'!LNY14</f>
        <v>0</v>
      </c>
      <c r="LOC12" s="2857">
        <f>'GC Table 5 - Worker Training'!LNY12</f>
        <v>0</v>
      </c>
      <c r="LOD12" s="2854">
        <f>'GC Table 4 - Tertiary'!LNX9</f>
        <v>0</v>
      </c>
      <c r="LOE12" s="2858">
        <f>SUM(LOA12:LOD12)</f>
        <v>0</v>
      </c>
      <c r="LOF12" s="2853">
        <f>'GC Table 8 - Primary'!LNY20</f>
        <v>0</v>
      </c>
      <c r="LOG12" s="2854">
        <f>'GC Table 6 - Secondary'!LNY22</f>
        <v>0</v>
      </c>
      <c r="LOH12" s="2854">
        <f>'GC Table 5 - Worker Training'!LNY20</f>
        <v>0</v>
      </c>
      <c r="LOI12" s="2854">
        <f>'GC Table 4 - Tertiary'!LNX17</f>
        <v>0</v>
      </c>
      <c r="LOJ12" s="2859">
        <f>SUM(LOF12:LOI12)</f>
        <v>0</v>
      </c>
      <c r="LOK12" s="2852">
        <v>2014</v>
      </c>
      <c r="LOL12" s="2853">
        <f>'GC Table 8 - Primary'!LOO8</f>
        <v>0</v>
      </c>
      <c r="LOM12" s="2854">
        <f>'GC Table 6 - Secondary'!LOO8</f>
        <v>0</v>
      </c>
      <c r="LON12" s="2854">
        <f>'GC Table 5 - Worker Training'!LOO8</f>
        <v>0</v>
      </c>
      <c r="LOO12" s="2854">
        <f>'GC Table 4 - Tertiary'!LON8</f>
        <v>0</v>
      </c>
      <c r="LOP12" s="2855">
        <f>SUM(LOL12:LOO12)</f>
        <v>0</v>
      </c>
      <c r="LOQ12" s="2856">
        <f>'GC Table 8 - Primary'!LOO12</f>
        <v>0</v>
      </c>
      <c r="LOR12" s="2854">
        <f>'GC Table 6 - Secondary'!LOO14</f>
        <v>0</v>
      </c>
      <c r="LOS12" s="2857">
        <f>'GC Table 5 - Worker Training'!LOO12</f>
        <v>0</v>
      </c>
      <c r="LOT12" s="2854">
        <f>'GC Table 4 - Tertiary'!LON9</f>
        <v>0</v>
      </c>
      <c r="LOU12" s="2858">
        <f>SUM(LOQ12:LOT12)</f>
        <v>0</v>
      </c>
      <c r="LOV12" s="2853">
        <f>'GC Table 8 - Primary'!LOO20</f>
        <v>0</v>
      </c>
      <c r="LOW12" s="2854">
        <f>'GC Table 6 - Secondary'!LOO22</f>
        <v>0</v>
      </c>
      <c r="LOX12" s="2854">
        <f>'GC Table 5 - Worker Training'!LOO20</f>
        <v>0</v>
      </c>
      <c r="LOY12" s="2854">
        <f>'GC Table 4 - Tertiary'!LON17</f>
        <v>0</v>
      </c>
      <c r="LOZ12" s="2859">
        <f>SUM(LOV12:LOY12)</f>
        <v>0</v>
      </c>
      <c r="LPA12" s="2852">
        <v>2014</v>
      </c>
      <c r="LPB12" s="2853">
        <f>'GC Table 8 - Primary'!LPE8</f>
        <v>0</v>
      </c>
      <c r="LPC12" s="2854">
        <f>'GC Table 6 - Secondary'!LPE8</f>
        <v>0</v>
      </c>
      <c r="LPD12" s="2854">
        <f>'GC Table 5 - Worker Training'!LPE8</f>
        <v>0</v>
      </c>
      <c r="LPE12" s="2854">
        <f>'GC Table 4 - Tertiary'!LPD8</f>
        <v>0</v>
      </c>
      <c r="LPF12" s="2855">
        <f>SUM(LPB12:LPE12)</f>
        <v>0</v>
      </c>
      <c r="LPG12" s="2856">
        <f>'GC Table 8 - Primary'!LPE12</f>
        <v>0</v>
      </c>
      <c r="LPH12" s="2854">
        <f>'GC Table 6 - Secondary'!LPE14</f>
        <v>0</v>
      </c>
      <c r="LPI12" s="2857">
        <f>'GC Table 5 - Worker Training'!LPE12</f>
        <v>0</v>
      </c>
      <c r="LPJ12" s="2854">
        <f>'GC Table 4 - Tertiary'!LPD9</f>
        <v>0</v>
      </c>
      <c r="LPK12" s="2858">
        <f>SUM(LPG12:LPJ12)</f>
        <v>0</v>
      </c>
      <c r="LPL12" s="2853">
        <f>'GC Table 8 - Primary'!LPE20</f>
        <v>0</v>
      </c>
      <c r="LPM12" s="2854">
        <f>'GC Table 6 - Secondary'!LPE22</f>
        <v>0</v>
      </c>
      <c r="LPN12" s="2854">
        <f>'GC Table 5 - Worker Training'!LPE20</f>
        <v>0</v>
      </c>
      <c r="LPO12" s="2854">
        <f>'GC Table 4 - Tertiary'!LPD17</f>
        <v>0</v>
      </c>
      <c r="LPP12" s="2859">
        <f>SUM(LPL12:LPO12)</f>
        <v>0</v>
      </c>
      <c r="LPQ12" s="2852">
        <v>2014</v>
      </c>
      <c r="LPR12" s="2853">
        <f>'GC Table 8 - Primary'!LPU8</f>
        <v>0</v>
      </c>
      <c r="LPS12" s="2854">
        <f>'GC Table 6 - Secondary'!LPU8</f>
        <v>0</v>
      </c>
      <c r="LPT12" s="2854">
        <f>'GC Table 5 - Worker Training'!LPU8</f>
        <v>0</v>
      </c>
      <c r="LPU12" s="2854">
        <f>'GC Table 4 - Tertiary'!LPT8</f>
        <v>0</v>
      </c>
      <c r="LPV12" s="2855">
        <f>SUM(LPR12:LPU12)</f>
        <v>0</v>
      </c>
      <c r="LPW12" s="2856">
        <f>'GC Table 8 - Primary'!LPU12</f>
        <v>0</v>
      </c>
      <c r="LPX12" s="2854">
        <f>'GC Table 6 - Secondary'!LPU14</f>
        <v>0</v>
      </c>
      <c r="LPY12" s="2857">
        <f>'GC Table 5 - Worker Training'!LPU12</f>
        <v>0</v>
      </c>
      <c r="LPZ12" s="2854">
        <f>'GC Table 4 - Tertiary'!LPT9</f>
        <v>0</v>
      </c>
      <c r="LQA12" s="2858">
        <f>SUM(LPW12:LPZ12)</f>
        <v>0</v>
      </c>
      <c r="LQB12" s="2853">
        <f>'GC Table 8 - Primary'!LPU20</f>
        <v>0</v>
      </c>
      <c r="LQC12" s="2854">
        <f>'GC Table 6 - Secondary'!LPU22</f>
        <v>0</v>
      </c>
      <c r="LQD12" s="2854">
        <f>'GC Table 5 - Worker Training'!LPU20</f>
        <v>0</v>
      </c>
      <c r="LQE12" s="2854">
        <f>'GC Table 4 - Tertiary'!LPT17</f>
        <v>0</v>
      </c>
      <c r="LQF12" s="2859">
        <f>SUM(LQB12:LQE12)</f>
        <v>0</v>
      </c>
      <c r="LQG12" s="2852">
        <v>2014</v>
      </c>
      <c r="LQH12" s="2853">
        <f>'GC Table 8 - Primary'!LQK8</f>
        <v>0</v>
      </c>
      <c r="LQI12" s="2854">
        <f>'GC Table 6 - Secondary'!LQK8</f>
        <v>0</v>
      </c>
      <c r="LQJ12" s="2854">
        <f>'GC Table 5 - Worker Training'!LQK8</f>
        <v>0</v>
      </c>
      <c r="LQK12" s="2854">
        <f>'GC Table 4 - Tertiary'!LQJ8</f>
        <v>0</v>
      </c>
      <c r="LQL12" s="2855">
        <f>SUM(LQH12:LQK12)</f>
        <v>0</v>
      </c>
      <c r="LQM12" s="2856">
        <f>'GC Table 8 - Primary'!LQK12</f>
        <v>0</v>
      </c>
      <c r="LQN12" s="2854">
        <f>'GC Table 6 - Secondary'!LQK14</f>
        <v>0</v>
      </c>
      <c r="LQO12" s="2857">
        <f>'GC Table 5 - Worker Training'!LQK12</f>
        <v>0</v>
      </c>
      <c r="LQP12" s="2854">
        <f>'GC Table 4 - Tertiary'!LQJ9</f>
        <v>0</v>
      </c>
      <c r="LQQ12" s="2858">
        <f>SUM(LQM12:LQP12)</f>
        <v>0</v>
      </c>
      <c r="LQR12" s="2853">
        <f>'GC Table 8 - Primary'!LQK20</f>
        <v>0</v>
      </c>
      <c r="LQS12" s="2854">
        <f>'GC Table 6 - Secondary'!LQK22</f>
        <v>0</v>
      </c>
      <c r="LQT12" s="2854">
        <f>'GC Table 5 - Worker Training'!LQK20</f>
        <v>0</v>
      </c>
      <c r="LQU12" s="2854">
        <f>'GC Table 4 - Tertiary'!LQJ17</f>
        <v>0</v>
      </c>
      <c r="LQV12" s="2859">
        <f>SUM(LQR12:LQU12)</f>
        <v>0</v>
      </c>
      <c r="LQW12" s="2852">
        <v>2014</v>
      </c>
      <c r="LQX12" s="2853">
        <f>'GC Table 8 - Primary'!LRA8</f>
        <v>0</v>
      </c>
      <c r="LQY12" s="2854">
        <f>'GC Table 6 - Secondary'!LRA8</f>
        <v>0</v>
      </c>
      <c r="LQZ12" s="2854">
        <f>'GC Table 5 - Worker Training'!LRA8</f>
        <v>0</v>
      </c>
      <c r="LRA12" s="2854">
        <f>'GC Table 4 - Tertiary'!LQZ8</f>
        <v>0</v>
      </c>
      <c r="LRB12" s="2855">
        <f>SUM(LQX12:LRA12)</f>
        <v>0</v>
      </c>
      <c r="LRC12" s="2856">
        <f>'GC Table 8 - Primary'!LRA12</f>
        <v>0</v>
      </c>
      <c r="LRD12" s="2854">
        <f>'GC Table 6 - Secondary'!LRA14</f>
        <v>0</v>
      </c>
      <c r="LRE12" s="2857">
        <f>'GC Table 5 - Worker Training'!LRA12</f>
        <v>0</v>
      </c>
      <c r="LRF12" s="2854">
        <f>'GC Table 4 - Tertiary'!LQZ9</f>
        <v>0</v>
      </c>
      <c r="LRG12" s="2858">
        <f>SUM(LRC12:LRF12)</f>
        <v>0</v>
      </c>
      <c r="LRH12" s="2853">
        <f>'GC Table 8 - Primary'!LRA20</f>
        <v>0</v>
      </c>
      <c r="LRI12" s="2854">
        <f>'GC Table 6 - Secondary'!LRA22</f>
        <v>0</v>
      </c>
      <c r="LRJ12" s="2854">
        <f>'GC Table 5 - Worker Training'!LRA20</f>
        <v>0</v>
      </c>
      <c r="LRK12" s="2854">
        <f>'GC Table 4 - Tertiary'!LQZ17</f>
        <v>0</v>
      </c>
      <c r="LRL12" s="2859">
        <f>SUM(LRH12:LRK12)</f>
        <v>0</v>
      </c>
      <c r="LRM12" s="2852">
        <v>2014</v>
      </c>
      <c r="LRN12" s="2853">
        <f>'GC Table 8 - Primary'!LRQ8</f>
        <v>0</v>
      </c>
      <c r="LRO12" s="2854">
        <f>'GC Table 6 - Secondary'!LRQ8</f>
        <v>0</v>
      </c>
      <c r="LRP12" s="2854">
        <f>'GC Table 5 - Worker Training'!LRQ8</f>
        <v>0</v>
      </c>
      <c r="LRQ12" s="2854">
        <f>'GC Table 4 - Tertiary'!LRP8</f>
        <v>0</v>
      </c>
      <c r="LRR12" s="2855">
        <f>SUM(LRN12:LRQ12)</f>
        <v>0</v>
      </c>
      <c r="LRS12" s="2856">
        <f>'GC Table 8 - Primary'!LRQ12</f>
        <v>0</v>
      </c>
      <c r="LRT12" s="2854">
        <f>'GC Table 6 - Secondary'!LRQ14</f>
        <v>0</v>
      </c>
      <c r="LRU12" s="2857">
        <f>'GC Table 5 - Worker Training'!LRQ12</f>
        <v>0</v>
      </c>
      <c r="LRV12" s="2854">
        <f>'GC Table 4 - Tertiary'!LRP9</f>
        <v>0</v>
      </c>
      <c r="LRW12" s="2858">
        <f>SUM(LRS12:LRV12)</f>
        <v>0</v>
      </c>
      <c r="LRX12" s="2853">
        <f>'GC Table 8 - Primary'!LRQ20</f>
        <v>0</v>
      </c>
      <c r="LRY12" s="2854">
        <f>'GC Table 6 - Secondary'!LRQ22</f>
        <v>0</v>
      </c>
      <c r="LRZ12" s="2854">
        <f>'GC Table 5 - Worker Training'!LRQ20</f>
        <v>0</v>
      </c>
      <c r="LSA12" s="2854">
        <f>'GC Table 4 - Tertiary'!LRP17</f>
        <v>0</v>
      </c>
      <c r="LSB12" s="2859">
        <f>SUM(LRX12:LSA12)</f>
        <v>0</v>
      </c>
      <c r="LSC12" s="2852">
        <v>2014</v>
      </c>
      <c r="LSD12" s="2853">
        <f>'GC Table 8 - Primary'!LSG8</f>
        <v>0</v>
      </c>
      <c r="LSE12" s="2854">
        <f>'GC Table 6 - Secondary'!LSG8</f>
        <v>0</v>
      </c>
      <c r="LSF12" s="2854">
        <f>'GC Table 5 - Worker Training'!LSG8</f>
        <v>0</v>
      </c>
      <c r="LSG12" s="2854">
        <f>'GC Table 4 - Tertiary'!LSF8</f>
        <v>0</v>
      </c>
      <c r="LSH12" s="2855">
        <f>SUM(LSD12:LSG12)</f>
        <v>0</v>
      </c>
      <c r="LSI12" s="2856">
        <f>'GC Table 8 - Primary'!LSG12</f>
        <v>0</v>
      </c>
      <c r="LSJ12" s="2854">
        <f>'GC Table 6 - Secondary'!LSG14</f>
        <v>0</v>
      </c>
      <c r="LSK12" s="2857">
        <f>'GC Table 5 - Worker Training'!LSG12</f>
        <v>0</v>
      </c>
      <c r="LSL12" s="2854">
        <f>'GC Table 4 - Tertiary'!LSF9</f>
        <v>0</v>
      </c>
      <c r="LSM12" s="2858">
        <f>SUM(LSI12:LSL12)</f>
        <v>0</v>
      </c>
      <c r="LSN12" s="2853">
        <f>'GC Table 8 - Primary'!LSG20</f>
        <v>0</v>
      </c>
      <c r="LSO12" s="2854">
        <f>'GC Table 6 - Secondary'!LSG22</f>
        <v>0</v>
      </c>
      <c r="LSP12" s="2854">
        <f>'GC Table 5 - Worker Training'!LSG20</f>
        <v>0</v>
      </c>
      <c r="LSQ12" s="2854">
        <f>'GC Table 4 - Tertiary'!LSF17</f>
        <v>0</v>
      </c>
      <c r="LSR12" s="2859">
        <f>SUM(LSN12:LSQ12)</f>
        <v>0</v>
      </c>
      <c r="LSS12" s="2852">
        <v>2014</v>
      </c>
      <c r="LST12" s="2853">
        <f>'GC Table 8 - Primary'!LSW8</f>
        <v>0</v>
      </c>
      <c r="LSU12" s="2854">
        <f>'GC Table 6 - Secondary'!LSW8</f>
        <v>0</v>
      </c>
      <c r="LSV12" s="2854">
        <f>'GC Table 5 - Worker Training'!LSW8</f>
        <v>0</v>
      </c>
      <c r="LSW12" s="2854">
        <f>'GC Table 4 - Tertiary'!LSV8</f>
        <v>0</v>
      </c>
      <c r="LSX12" s="2855">
        <f>SUM(LST12:LSW12)</f>
        <v>0</v>
      </c>
      <c r="LSY12" s="2856">
        <f>'GC Table 8 - Primary'!LSW12</f>
        <v>0</v>
      </c>
      <c r="LSZ12" s="2854">
        <f>'GC Table 6 - Secondary'!LSW14</f>
        <v>0</v>
      </c>
      <c r="LTA12" s="2857">
        <f>'GC Table 5 - Worker Training'!LSW12</f>
        <v>0</v>
      </c>
      <c r="LTB12" s="2854">
        <f>'GC Table 4 - Tertiary'!LSV9</f>
        <v>0</v>
      </c>
      <c r="LTC12" s="2858">
        <f>SUM(LSY12:LTB12)</f>
        <v>0</v>
      </c>
      <c r="LTD12" s="2853">
        <f>'GC Table 8 - Primary'!LSW20</f>
        <v>0</v>
      </c>
      <c r="LTE12" s="2854">
        <f>'GC Table 6 - Secondary'!LSW22</f>
        <v>0</v>
      </c>
      <c r="LTF12" s="2854">
        <f>'GC Table 5 - Worker Training'!LSW20</f>
        <v>0</v>
      </c>
      <c r="LTG12" s="2854">
        <f>'GC Table 4 - Tertiary'!LSV17</f>
        <v>0</v>
      </c>
      <c r="LTH12" s="2859">
        <f>SUM(LTD12:LTG12)</f>
        <v>0</v>
      </c>
      <c r="LTI12" s="2852">
        <v>2014</v>
      </c>
      <c r="LTJ12" s="2853">
        <f>'GC Table 8 - Primary'!LTM8</f>
        <v>0</v>
      </c>
      <c r="LTK12" s="2854">
        <f>'GC Table 6 - Secondary'!LTM8</f>
        <v>0</v>
      </c>
      <c r="LTL12" s="2854">
        <f>'GC Table 5 - Worker Training'!LTM8</f>
        <v>0</v>
      </c>
      <c r="LTM12" s="2854">
        <f>'GC Table 4 - Tertiary'!LTL8</f>
        <v>0</v>
      </c>
      <c r="LTN12" s="2855">
        <f>SUM(LTJ12:LTM12)</f>
        <v>0</v>
      </c>
      <c r="LTO12" s="2856">
        <f>'GC Table 8 - Primary'!LTM12</f>
        <v>0</v>
      </c>
      <c r="LTP12" s="2854">
        <f>'GC Table 6 - Secondary'!LTM14</f>
        <v>0</v>
      </c>
      <c r="LTQ12" s="2857">
        <f>'GC Table 5 - Worker Training'!LTM12</f>
        <v>0</v>
      </c>
      <c r="LTR12" s="2854">
        <f>'GC Table 4 - Tertiary'!LTL9</f>
        <v>0</v>
      </c>
      <c r="LTS12" s="2858">
        <f>SUM(LTO12:LTR12)</f>
        <v>0</v>
      </c>
      <c r="LTT12" s="2853">
        <f>'GC Table 8 - Primary'!LTM20</f>
        <v>0</v>
      </c>
      <c r="LTU12" s="2854">
        <f>'GC Table 6 - Secondary'!LTM22</f>
        <v>0</v>
      </c>
      <c r="LTV12" s="2854">
        <f>'GC Table 5 - Worker Training'!LTM20</f>
        <v>0</v>
      </c>
      <c r="LTW12" s="2854">
        <f>'GC Table 4 - Tertiary'!LTL17</f>
        <v>0</v>
      </c>
      <c r="LTX12" s="2859">
        <f>SUM(LTT12:LTW12)</f>
        <v>0</v>
      </c>
      <c r="LTY12" s="2852">
        <v>2014</v>
      </c>
      <c r="LTZ12" s="2853">
        <f>'GC Table 8 - Primary'!LUC8</f>
        <v>0</v>
      </c>
      <c r="LUA12" s="2854">
        <f>'GC Table 6 - Secondary'!LUC8</f>
        <v>0</v>
      </c>
      <c r="LUB12" s="2854">
        <f>'GC Table 5 - Worker Training'!LUC8</f>
        <v>0</v>
      </c>
      <c r="LUC12" s="2854">
        <f>'GC Table 4 - Tertiary'!LUB8</f>
        <v>0</v>
      </c>
      <c r="LUD12" s="2855">
        <f>SUM(LTZ12:LUC12)</f>
        <v>0</v>
      </c>
      <c r="LUE12" s="2856">
        <f>'GC Table 8 - Primary'!LUC12</f>
        <v>0</v>
      </c>
      <c r="LUF12" s="2854">
        <f>'GC Table 6 - Secondary'!LUC14</f>
        <v>0</v>
      </c>
      <c r="LUG12" s="2857">
        <f>'GC Table 5 - Worker Training'!LUC12</f>
        <v>0</v>
      </c>
      <c r="LUH12" s="2854">
        <f>'GC Table 4 - Tertiary'!LUB9</f>
        <v>0</v>
      </c>
      <c r="LUI12" s="2858">
        <f>SUM(LUE12:LUH12)</f>
        <v>0</v>
      </c>
      <c r="LUJ12" s="2853">
        <f>'GC Table 8 - Primary'!LUC20</f>
        <v>0</v>
      </c>
      <c r="LUK12" s="2854">
        <f>'GC Table 6 - Secondary'!LUC22</f>
        <v>0</v>
      </c>
      <c r="LUL12" s="2854">
        <f>'GC Table 5 - Worker Training'!LUC20</f>
        <v>0</v>
      </c>
      <c r="LUM12" s="2854">
        <f>'GC Table 4 - Tertiary'!LUB17</f>
        <v>0</v>
      </c>
      <c r="LUN12" s="2859">
        <f>SUM(LUJ12:LUM12)</f>
        <v>0</v>
      </c>
      <c r="LUO12" s="2852">
        <v>2014</v>
      </c>
      <c r="LUP12" s="2853">
        <f>'GC Table 8 - Primary'!LUS8</f>
        <v>0</v>
      </c>
      <c r="LUQ12" s="2854">
        <f>'GC Table 6 - Secondary'!LUS8</f>
        <v>0</v>
      </c>
      <c r="LUR12" s="2854">
        <f>'GC Table 5 - Worker Training'!LUS8</f>
        <v>0</v>
      </c>
      <c r="LUS12" s="2854">
        <f>'GC Table 4 - Tertiary'!LUR8</f>
        <v>0</v>
      </c>
      <c r="LUT12" s="2855">
        <f>SUM(LUP12:LUS12)</f>
        <v>0</v>
      </c>
      <c r="LUU12" s="2856">
        <f>'GC Table 8 - Primary'!LUS12</f>
        <v>0</v>
      </c>
      <c r="LUV12" s="2854">
        <f>'GC Table 6 - Secondary'!LUS14</f>
        <v>0</v>
      </c>
      <c r="LUW12" s="2857">
        <f>'GC Table 5 - Worker Training'!LUS12</f>
        <v>0</v>
      </c>
      <c r="LUX12" s="2854">
        <f>'GC Table 4 - Tertiary'!LUR9</f>
        <v>0</v>
      </c>
      <c r="LUY12" s="2858">
        <f>SUM(LUU12:LUX12)</f>
        <v>0</v>
      </c>
      <c r="LUZ12" s="2853">
        <f>'GC Table 8 - Primary'!LUS20</f>
        <v>0</v>
      </c>
      <c r="LVA12" s="2854">
        <f>'GC Table 6 - Secondary'!LUS22</f>
        <v>0</v>
      </c>
      <c r="LVB12" s="2854">
        <f>'GC Table 5 - Worker Training'!LUS20</f>
        <v>0</v>
      </c>
      <c r="LVC12" s="2854">
        <f>'GC Table 4 - Tertiary'!LUR17</f>
        <v>0</v>
      </c>
      <c r="LVD12" s="2859">
        <f>SUM(LUZ12:LVC12)</f>
        <v>0</v>
      </c>
      <c r="LVE12" s="2852">
        <v>2014</v>
      </c>
      <c r="LVF12" s="2853">
        <f>'GC Table 8 - Primary'!LVI8</f>
        <v>0</v>
      </c>
      <c r="LVG12" s="2854">
        <f>'GC Table 6 - Secondary'!LVI8</f>
        <v>0</v>
      </c>
      <c r="LVH12" s="2854">
        <f>'GC Table 5 - Worker Training'!LVI8</f>
        <v>0</v>
      </c>
      <c r="LVI12" s="2854">
        <f>'GC Table 4 - Tertiary'!LVH8</f>
        <v>0</v>
      </c>
      <c r="LVJ12" s="2855">
        <f>SUM(LVF12:LVI12)</f>
        <v>0</v>
      </c>
      <c r="LVK12" s="2856">
        <f>'GC Table 8 - Primary'!LVI12</f>
        <v>0</v>
      </c>
      <c r="LVL12" s="2854">
        <f>'GC Table 6 - Secondary'!LVI14</f>
        <v>0</v>
      </c>
      <c r="LVM12" s="2857">
        <f>'GC Table 5 - Worker Training'!LVI12</f>
        <v>0</v>
      </c>
      <c r="LVN12" s="2854">
        <f>'GC Table 4 - Tertiary'!LVH9</f>
        <v>0</v>
      </c>
      <c r="LVO12" s="2858">
        <f>SUM(LVK12:LVN12)</f>
        <v>0</v>
      </c>
      <c r="LVP12" s="2853">
        <f>'GC Table 8 - Primary'!LVI20</f>
        <v>0</v>
      </c>
      <c r="LVQ12" s="2854">
        <f>'GC Table 6 - Secondary'!LVI22</f>
        <v>0</v>
      </c>
      <c r="LVR12" s="2854">
        <f>'GC Table 5 - Worker Training'!LVI20</f>
        <v>0</v>
      </c>
      <c r="LVS12" s="2854">
        <f>'GC Table 4 - Tertiary'!LVH17</f>
        <v>0</v>
      </c>
      <c r="LVT12" s="2859">
        <f>SUM(LVP12:LVS12)</f>
        <v>0</v>
      </c>
      <c r="LVU12" s="2852">
        <v>2014</v>
      </c>
      <c r="LVV12" s="2853">
        <f>'GC Table 8 - Primary'!LVY8</f>
        <v>0</v>
      </c>
      <c r="LVW12" s="2854">
        <f>'GC Table 6 - Secondary'!LVY8</f>
        <v>0</v>
      </c>
      <c r="LVX12" s="2854">
        <f>'GC Table 5 - Worker Training'!LVY8</f>
        <v>0</v>
      </c>
      <c r="LVY12" s="2854">
        <f>'GC Table 4 - Tertiary'!LVX8</f>
        <v>0</v>
      </c>
      <c r="LVZ12" s="2855">
        <f>SUM(LVV12:LVY12)</f>
        <v>0</v>
      </c>
      <c r="LWA12" s="2856">
        <f>'GC Table 8 - Primary'!LVY12</f>
        <v>0</v>
      </c>
      <c r="LWB12" s="2854">
        <f>'GC Table 6 - Secondary'!LVY14</f>
        <v>0</v>
      </c>
      <c r="LWC12" s="2857">
        <f>'GC Table 5 - Worker Training'!LVY12</f>
        <v>0</v>
      </c>
      <c r="LWD12" s="2854">
        <f>'GC Table 4 - Tertiary'!LVX9</f>
        <v>0</v>
      </c>
      <c r="LWE12" s="2858">
        <f>SUM(LWA12:LWD12)</f>
        <v>0</v>
      </c>
      <c r="LWF12" s="2853">
        <f>'GC Table 8 - Primary'!LVY20</f>
        <v>0</v>
      </c>
      <c r="LWG12" s="2854">
        <f>'GC Table 6 - Secondary'!LVY22</f>
        <v>0</v>
      </c>
      <c r="LWH12" s="2854">
        <f>'GC Table 5 - Worker Training'!LVY20</f>
        <v>0</v>
      </c>
      <c r="LWI12" s="2854">
        <f>'GC Table 4 - Tertiary'!LVX17</f>
        <v>0</v>
      </c>
      <c r="LWJ12" s="2859">
        <f>SUM(LWF12:LWI12)</f>
        <v>0</v>
      </c>
      <c r="LWK12" s="2852">
        <v>2014</v>
      </c>
      <c r="LWL12" s="2853">
        <f>'GC Table 8 - Primary'!LWO8</f>
        <v>0</v>
      </c>
      <c r="LWM12" s="2854">
        <f>'GC Table 6 - Secondary'!LWO8</f>
        <v>0</v>
      </c>
      <c r="LWN12" s="2854">
        <f>'GC Table 5 - Worker Training'!LWO8</f>
        <v>0</v>
      </c>
      <c r="LWO12" s="2854">
        <f>'GC Table 4 - Tertiary'!LWN8</f>
        <v>0</v>
      </c>
      <c r="LWP12" s="2855">
        <f>SUM(LWL12:LWO12)</f>
        <v>0</v>
      </c>
      <c r="LWQ12" s="2856">
        <f>'GC Table 8 - Primary'!LWO12</f>
        <v>0</v>
      </c>
      <c r="LWR12" s="2854">
        <f>'GC Table 6 - Secondary'!LWO14</f>
        <v>0</v>
      </c>
      <c r="LWS12" s="2857">
        <f>'GC Table 5 - Worker Training'!LWO12</f>
        <v>0</v>
      </c>
      <c r="LWT12" s="2854">
        <f>'GC Table 4 - Tertiary'!LWN9</f>
        <v>0</v>
      </c>
      <c r="LWU12" s="2858">
        <f>SUM(LWQ12:LWT12)</f>
        <v>0</v>
      </c>
      <c r="LWV12" s="2853">
        <f>'GC Table 8 - Primary'!LWO20</f>
        <v>0</v>
      </c>
      <c r="LWW12" s="2854">
        <f>'GC Table 6 - Secondary'!LWO22</f>
        <v>0</v>
      </c>
      <c r="LWX12" s="2854">
        <f>'GC Table 5 - Worker Training'!LWO20</f>
        <v>0</v>
      </c>
      <c r="LWY12" s="2854">
        <f>'GC Table 4 - Tertiary'!LWN17</f>
        <v>0</v>
      </c>
      <c r="LWZ12" s="2859">
        <f>SUM(LWV12:LWY12)</f>
        <v>0</v>
      </c>
      <c r="LXA12" s="2852">
        <v>2014</v>
      </c>
      <c r="LXB12" s="2853">
        <f>'GC Table 8 - Primary'!LXE8</f>
        <v>0</v>
      </c>
      <c r="LXC12" s="2854">
        <f>'GC Table 6 - Secondary'!LXE8</f>
        <v>0</v>
      </c>
      <c r="LXD12" s="2854">
        <f>'GC Table 5 - Worker Training'!LXE8</f>
        <v>0</v>
      </c>
      <c r="LXE12" s="2854">
        <f>'GC Table 4 - Tertiary'!LXD8</f>
        <v>0</v>
      </c>
      <c r="LXF12" s="2855">
        <f>SUM(LXB12:LXE12)</f>
        <v>0</v>
      </c>
      <c r="LXG12" s="2856">
        <f>'GC Table 8 - Primary'!LXE12</f>
        <v>0</v>
      </c>
      <c r="LXH12" s="2854">
        <f>'GC Table 6 - Secondary'!LXE14</f>
        <v>0</v>
      </c>
      <c r="LXI12" s="2857">
        <f>'GC Table 5 - Worker Training'!LXE12</f>
        <v>0</v>
      </c>
      <c r="LXJ12" s="2854">
        <f>'GC Table 4 - Tertiary'!LXD9</f>
        <v>0</v>
      </c>
      <c r="LXK12" s="2858">
        <f>SUM(LXG12:LXJ12)</f>
        <v>0</v>
      </c>
      <c r="LXL12" s="2853">
        <f>'GC Table 8 - Primary'!LXE20</f>
        <v>0</v>
      </c>
      <c r="LXM12" s="2854">
        <f>'GC Table 6 - Secondary'!LXE22</f>
        <v>0</v>
      </c>
      <c r="LXN12" s="2854">
        <f>'GC Table 5 - Worker Training'!LXE20</f>
        <v>0</v>
      </c>
      <c r="LXO12" s="2854">
        <f>'GC Table 4 - Tertiary'!LXD17</f>
        <v>0</v>
      </c>
      <c r="LXP12" s="2859">
        <f>SUM(LXL12:LXO12)</f>
        <v>0</v>
      </c>
      <c r="LXQ12" s="2852">
        <v>2014</v>
      </c>
      <c r="LXR12" s="2853">
        <f>'GC Table 8 - Primary'!LXU8</f>
        <v>0</v>
      </c>
      <c r="LXS12" s="2854">
        <f>'GC Table 6 - Secondary'!LXU8</f>
        <v>0</v>
      </c>
      <c r="LXT12" s="2854">
        <f>'GC Table 5 - Worker Training'!LXU8</f>
        <v>0</v>
      </c>
      <c r="LXU12" s="2854">
        <f>'GC Table 4 - Tertiary'!LXT8</f>
        <v>0</v>
      </c>
      <c r="LXV12" s="2855">
        <f>SUM(LXR12:LXU12)</f>
        <v>0</v>
      </c>
      <c r="LXW12" s="2856">
        <f>'GC Table 8 - Primary'!LXU12</f>
        <v>0</v>
      </c>
      <c r="LXX12" s="2854">
        <f>'GC Table 6 - Secondary'!LXU14</f>
        <v>0</v>
      </c>
      <c r="LXY12" s="2857">
        <f>'GC Table 5 - Worker Training'!LXU12</f>
        <v>0</v>
      </c>
      <c r="LXZ12" s="2854">
        <f>'GC Table 4 - Tertiary'!LXT9</f>
        <v>0</v>
      </c>
      <c r="LYA12" s="2858">
        <f>SUM(LXW12:LXZ12)</f>
        <v>0</v>
      </c>
      <c r="LYB12" s="2853">
        <f>'GC Table 8 - Primary'!LXU20</f>
        <v>0</v>
      </c>
      <c r="LYC12" s="2854">
        <f>'GC Table 6 - Secondary'!LXU22</f>
        <v>0</v>
      </c>
      <c r="LYD12" s="2854">
        <f>'GC Table 5 - Worker Training'!LXU20</f>
        <v>0</v>
      </c>
      <c r="LYE12" s="2854">
        <f>'GC Table 4 - Tertiary'!LXT17</f>
        <v>0</v>
      </c>
      <c r="LYF12" s="2859">
        <f>SUM(LYB12:LYE12)</f>
        <v>0</v>
      </c>
      <c r="LYG12" s="2852">
        <v>2014</v>
      </c>
      <c r="LYH12" s="2853">
        <f>'GC Table 8 - Primary'!LYK8</f>
        <v>0</v>
      </c>
      <c r="LYI12" s="2854">
        <f>'GC Table 6 - Secondary'!LYK8</f>
        <v>0</v>
      </c>
      <c r="LYJ12" s="2854">
        <f>'GC Table 5 - Worker Training'!LYK8</f>
        <v>0</v>
      </c>
      <c r="LYK12" s="2854">
        <f>'GC Table 4 - Tertiary'!LYJ8</f>
        <v>0</v>
      </c>
      <c r="LYL12" s="2855">
        <f>SUM(LYH12:LYK12)</f>
        <v>0</v>
      </c>
      <c r="LYM12" s="2856">
        <f>'GC Table 8 - Primary'!LYK12</f>
        <v>0</v>
      </c>
      <c r="LYN12" s="2854">
        <f>'GC Table 6 - Secondary'!LYK14</f>
        <v>0</v>
      </c>
      <c r="LYO12" s="2857">
        <f>'GC Table 5 - Worker Training'!LYK12</f>
        <v>0</v>
      </c>
      <c r="LYP12" s="2854">
        <f>'GC Table 4 - Tertiary'!LYJ9</f>
        <v>0</v>
      </c>
      <c r="LYQ12" s="2858">
        <f>SUM(LYM12:LYP12)</f>
        <v>0</v>
      </c>
      <c r="LYR12" s="2853">
        <f>'GC Table 8 - Primary'!LYK20</f>
        <v>0</v>
      </c>
      <c r="LYS12" s="2854">
        <f>'GC Table 6 - Secondary'!LYK22</f>
        <v>0</v>
      </c>
      <c r="LYT12" s="2854">
        <f>'GC Table 5 - Worker Training'!LYK20</f>
        <v>0</v>
      </c>
      <c r="LYU12" s="2854">
        <f>'GC Table 4 - Tertiary'!LYJ17</f>
        <v>0</v>
      </c>
      <c r="LYV12" s="2859">
        <f>SUM(LYR12:LYU12)</f>
        <v>0</v>
      </c>
      <c r="LYW12" s="2852">
        <v>2014</v>
      </c>
      <c r="LYX12" s="2853">
        <f>'GC Table 8 - Primary'!LZA8</f>
        <v>0</v>
      </c>
      <c r="LYY12" s="2854">
        <f>'GC Table 6 - Secondary'!LZA8</f>
        <v>0</v>
      </c>
      <c r="LYZ12" s="2854">
        <f>'GC Table 5 - Worker Training'!LZA8</f>
        <v>0</v>
      </c>
      <c r="LZA12" s="2854">
        <f>'GC Table 4 - Tertiary'!LYZ8</f>
        <v>0</v>
      </c>
      <c r="LZB12" s="2855">
        <f>SUM(LYX12:LZA12)</f>
        <v>0</v>
      </c>
      <c r="LZC12" s="2856">
        <f>'GC Table 8 - Primary'!LZA12</f>
        <v>0</v>
      </c>
      <c r="LZD12" s="2854">
        <f>'GC Table 6 - Secondary'!LZA14</f>
        <v>0</v>
      </c>
      <c r="LZE12" s="2857">
        <f>'GC Table 5 - Worker Training'!LZA12</f>
        <v>0</v>
      </c>
      <c r="LZF12" s="2854">
        <f>'GC Table 4 - Tertiary'!LYZ9</f>
        <v>0</v>
      </c>
      <c r="LZG12" s="2858">
        <f>SUM(LZC12:LZF12)</f>
        <v>0</v>
      </c>
      <c r="LZH12" s="2853">
        <f>'GC Table 8 - Primary'!LZA20</f>
        <v>0</v>
      </c>
      <c r="LZI12" s="2854">
        <f>'GC Table 6 - Secondary'!LZA22</f>
        <v>0</v>
      </c>
      <c r="LZJ12" s="2854">
        <f>'GC Table 5 - Worker Training'!LZA20</f>
        <v>0</v>
      </c>
      <c r="LZK12" s="2854">
        <f>'GC Table 4 - Tertiary'!LYZ17</f>
        <v>0</v>
      </c>
      <c r="LZL12" s="2859">
        <f>SUM(LZH12:LZK12)</f>
        <v>0</v>
      </c>
      <c r="LZM12" s="2852">
        <v>2014</v>
      </c>
      <c r="LZN12" s="2853">
        <f>'GC Table 8 - Primary'!LZQ8</f>
        <v>0</v>
      </c>
      <c r="LZO12" s="2854">
        <f>'GC Table 6 - Secondary'!LZQ8</f>
        <v>0</v>
      </c>
      <c r="LZP12" s="2854">
        <f>'GC Table 5 - Worker Training'!LZQ8</f>
        <v>0</v>
      </c>
      <c r="LZQ12" s="2854">
        <f>'GC Table 4 - Tertiary'!LZP8</f>
        <v>0</v>
      </c>
      <c r="LZR12" s="2855">
        <f>SUM(LZN12:LZQ12)</f>
        <v>0</v>
      </c>
      <c r="LZS12" s="2856">
        <f>'GC Table 8 - Primary'!LZQ12</f>
        <v>0</v>
      </c>
      <c r="LZT12" s="2854">
        <f>'GC Table 6 - Secondary'!LZQ14</f>
        <v>0</v>
      </c>
      <c r="LZU12" s="2857">
        <f>'GC Table 5 - Worker Training'!LZQ12</f>
        <v>0</v>
      </c>
      <c r="LZV12" s="2854">
        <f>'GC Table 4 - Tertiary'!LZP9</f>
        <v>0</v>
      </c>
      <c r="LZW12" s="2858">
        <f>SUM(LZS12:LZV12)</f>
        <v>0</v>
      </c>
      <c r="LZX12" s="2853">
        <f>'GC Table 8 - Primary'!LZQ20</f>
        <v>0</v>
      </c>
      <c r="LZY12" s="2854">
        <f>'GC Table 6 - Secondary'!LZQ22</f>
        <v>0</v>
      </c>
      <c r="LZZ12" s="2854">
        <f>'GC Table 5 - Worker Training'!LZQ20</f>
        <v>0</v>
      </c>
      <c r="MAA12" s="2854">
        <f>'GC Table 4 - Tertiary'!LZP17</f>
        <v>0</v>
      </c>
      <c r="MAB12" s="2859">
        <f>SUM(LZX12:MAA12)</f>
        <v>0</v>
      </c>
      <c r="MAC12" s="2852">
        <v>2014</v>
      </c>
      <c r="MAD12" s="2853">
        <f>'GC Table 8 - Primary'!MAG8</f>
        <v>0</v>
      </c>
      <c r="MAE12" s="2854">
        <f>'GC Table 6 - Secondary'!MAG8</f>
        <v>0</v>
      </c>
      <c r="MAF12" s="2854">
        <f>'GC Table 5 - Worker Training'!MAG8</f>
        <v>0</v>
      </c>
      <c r="MAG12" s="2854">
        <f>'GC Table 4 - Tertiary'!MAF8</f>
        <v>0</v>
      </c>
      <c r="MAH12" s="2855">
        <f>SUM(MAD12:MAG12)</f>
        <v>0</v>
      </c>
      <c r="MAI12" s="2856">
        <f>'GC Table 8 - Primary'!MAG12</f>
        <v>0</v>
      </c>
      <c r="MAJ12" s="2854">
        <f>'GC Table 6 - Secondary'!MAG14</f>
        <v>0</v>
      </c>
      <c r="MAK12" s="2857">
        <f>'GC Table 5 - Worker Training'!MAG12</f>
        <v>0</v>
      </c>
      <c r="MAL12" s="2854">
        <f>'GC Table 4 - Tertiary'!MAF9</f>
        <v>0</v>
      </c>
      <c r="MAM12" s="2858">
        <f>SUM(MAI12:MAL12)</f>
        <v>0</v>
      </c>
      <c r="MAN12" s="2853">
        <f>'GC Table 8 - Primary'!MAG20</f>
        <v>0</v>
      </c>
      <c r="MAO12" s="2854">
        <f>'GC Table 6 - Secondary'!MAG22</f>
        <v>0</v>
      </c>
      <c r="MAP12" s="2854">
        <f>'GC Table 5 - Worker Training'!MAG20</f>
        <v>0</v>
      </c>
      <c r="MAQ12" s="2854">
        <f>'GC Table 4 - Tertiary'!MAF17</f>
        <v>0</v>
      </c>
      <c r="MAR12" s="2859">
        <f>SUM(MAN12:MAQ12)</f>
        <v>0</v>
      </c>
      <c r="MAS12" s="2852">
        <v>2014</v>
      </c>
      <c r="MAT12" s="2853">
        <f>'GC Table 8 - Primary'!MAW8</f>
        <v>0</v>
      </c>
      <c r="MAU12" s="2854">
        <f>'GC Table 6 - Secondary'!MAW8</f>
        <v>0</v>
      </c>
      <c r="MAV12" s="2854">
        <f>'GC Table 5 - Worker Training'!MAW8</f>
        <v>0</v>
      </c>
      <c r="MAW12" s="2854">
        <f>'GC Table 4 - Tertiary'!MAV8</f>
        <v>0</v>
      </c>
      <c r="MAX12" s="2855">
        <f>SUM(MAT12:MAW12)</f>
        <v>0</v>
      </c>
      <c r="MAY12" s="2856">
        <f>'GC Table 8 - Primary'!MAW12</f>
        <v>0</v>
      </c>
      <c r="MAZ12" s="2854">
        <f>'GC Table 6 - Secondary'!MAW14</f>
        <v>0</v>
      </c>
      <c r="MBA12" s="2857">
        <f>'GC Table 5 - Worker Training'!MAW12</f>
        <v>0</v>
      </c>
      <c r="MBB12" s="2854">
        <f>'GC Table 4 - Tertiary'!MAV9</f>
        <v>0</v>
      </c>
      <c r="MBC12" s="2858">
        <f>SUM(MAY12:MBB12)</f>
        <v>0</v>
      </c>
      <c r="MBD12" s="2853">
        <f>'GC Table 8 - Primary'!MAW20</f>
        <v>0</v>
      </c>
      <c r="MBE12" s="2854">
        <f>'GC Table 6 - Secondary'!MAW22</f>
        <v>0</v>
      </c>
      <c r="MBF12" s="2854">
        <f>'GC Table 5 - Worker Training'!MAW20</f>
        <v>0</v>
      </c>
      <c r="MBG12" s="2854">
        <f>'GC Table 4 - Tertiary'!MAV17</f>
        <v>0</v>
      </c>
      <c r="MBH12" s="2859">
        <f>SUM(MBD12:MBG12)</f>
        <v>0</v>
      </c>
      <c r="MBI12" s="2852">
        <v>2014</v>
      </c>
      <c r="MBJ12" s="2853">
        <f>'GC Table 8 - Primary'!MBM8</f>
        <v>0</v>
      </c>
      <c r="MBK12" s="2854">
        <f>'GC Table 6 - Secondary'!MBM8</f>
        <v>0</v>
      </c>
      <c r="MBL12" s="2854">
        <f>'GC Table 5 - Worker Training'!MBM8</f>
        <v>0</v>
      </c>
      <c r="MBM12" s="2854">
        <f>'GC Table 4 - Tertiary'!MBL8</f>
        <v>0</v>
      </c>
      <c r="MBN12" s="2855">
        <f>SUM(MBJ12:MBM12)</f>
        <v>0</v>
      </c>
      <c r="MBO12" s="2856">
        <f>'GC Table 8 - Primary'!MBM12</f>
        <v>0</v>
      </c>
      <c r="MBP12" s="2854">
        <f>'GC Table 6 - Secondary'!MBM14</f>
        <v>0</v>
      </c>
      <c r="MBQ12" s="2857">
        <f>'GC Table 5 - Worker Training'!MBM12</f>
        <v>0</v>
      </c>
      <c r="MBR12" s="2854">
        <f>'GC Table 4 - Tertiary'!MBL9</f>
        <v>0</v>
      </c>
      <c r="MBS12" s="2858">
        <f>SUM(MBO12:MBR12)</f>
        <v>0</v>
      </c>
      <c r="MBT12" s="2853">
        <f>'GC Table 8 - Primary'!MBM20</f>
        <v>0</v>
      </c>
      <c r="MBU12" s="2854">
        <f>'GC Table 6 - Secondary'!MBM22</f>
        <v>0</v>
      </c>
      <c r="MBV12" s="2854">
        <f>'GC Table 5 - Worker Training'!MBM20</f>
        <v>0</v>
      </c>
      <c r="MBW12" s="2854">
        <f>'GC Table 4 - Tertiary'!MBL17</f>
        <v>0</v>
      </c>
      <c r="MBX12" s="2859">
        <f>SUM(MBT12:MBW12)</f>
        <v>0</v>
      </c>
      <c r="MBY12" s="2852">
        <v>2014</v>
      </c>
      <c r="MBZ12" s="2853">
        <f>'GC Table 8 - Primary'!MCC8</f>
        <v>0</v>
      </c>
      <c r="MCA12" s="2854">
        <f>'GC Table 6 - Secondary'!MCC8</f>
        <v>0</v>
      </c>
      <c r="MCB12" s="2854">
        <f>'GC Table 5 - Worker Training'!MCC8</f>
        <v>0</v>
      </c>
      <c r="MCC12" s="2854">
        <f>'GC Table 4 - Tertiary'!MCB8</f>
        <v>0</v>
      </c>
      <c r="MCD12" s="2855">
        <f>SUM(MBZ12:MCC12)</f>
        <v>0</v>
      </c>
      <c r="MCE12" s="2856">
        <f>'GC Table 8 - Primary'!MCC12</f>
        <v>0</v>
      </c>
      <c r="MCF12" s="2854">
        <f>'GC Table 6 - Secondary'!MCC14</f>
        <v>0</v>
      </c>
      <c r="MCG12" s="2857">
        <f>'GC Table 5 - Worker Training'!MCC12</f>
        <v>0</v>
      </c>
      <c r="MCH12" s="2854">
        <f>'GC Table 4 - Tertiary'!MCB9</f>
        <v>0</v>
      </c>
      <c r="MCI12" s="2858">
        <f>SUM(MCE12:MCH12)</f>
        <v>0</v>
      </c>
      <c r="MCJ12" s="2853">
        <f>'GC Table 8 - Primary'!MCC20</f>
        <v>0</v>
      </c>
      <c r="MCK12" s="2854">
        <f>'GC Table 6 - Secondary'!MCC22</f>
        <v>0</v>
      </c>
      <c r="MCL12" s="2854">
        <f>'GC Table 5 - Worker Training'!MCC20</f>
        <v>0</v>
      </c>
      <c r="MCM12" s="2854">
        <f>'GC Table 4 - Tertiary'!MCB17</f>
        <v>0</v>
      </c>
      <c r="MCN12" s="2859">
        <f>SUM(MCJ12:MCM12)</f>
        <v>0</v>
      </c>
      <c r="MCO12" s="2852">
        <v>2014</v>
      </c>
      <c r="MCP12" s="2853">
        <f>'GC Table 8 - Primary'!MCS8</f>
        <v>0</v>
      </c>
      <c r="MCQ12" s="2854">
        <f>'GC Table 6 - Secondary'!MCS8</f>
        <v>0</v>
      </c>
      <c r="MCR12" s="2854">
        <f>'GC Table 5 - Worker Training'!MCS8</f>
        <v>0</v>
      </c>
      <c r="MCS12" s="2854">
        <f>'GC Table 4 - Tertiary'!MCR8</f>
        <v>0</v>
      </c>
      <c r="MCT12" s="2855">
        <f>SUM(MCP12:MCS12)</f>
        <v>0</v>
      </c>
      <c r="MCU12" s="2856">
        <f>'GC Table 8 - Primary'!MCS12</f>
        <v>0</v>
      </c>
      <c r="MCV12" s="2854">
        <f>'GC Table 6 - Secondary'!MCS14</f>
        <v>0</v>
      </c>
      <c r="MCW12" s="2857">
        <f>'GC Table 5 - Worker Training'!MCS12</f>
        <v>0</v>
      </c>
      <c r="MCX12" s="2854">
        <f>'GC Table 4 - Tertiary'!MCR9</f>
        <v>0</v>
      </c>
      <c r="MCY12" s="2858">
        <f>SUM(MCU12:MCX12)</f>
        <v>0</v>
      </c>
      <c r="MCZ12" s="2853">
        <f>'GC Table 8 - Primary'!MCS20</f>
        <v>0</v>
      </c>
      <c r="MDA12" s="2854">
        <f>'GC Table 6 - Secondary'!MCS22</f>
        <v>0</v>
      </c>
      <c r="MDB12" s="2854">
        <f>'GC Table 5 - Worker Training'!MCS20</f>
        <v>0</v>
      </c>
      <c r="MDC12" s="2854">
        <f>'GC Table 4 - Tertiary'!MCR17</f>
        <v>0</v>
      </c>
      <c r="MDD12" s="2859">
        <f>SUM(MCZ12:MDC12)</f>
        <v>0</v>
      </c>
      <c r="MDE12" s="2852">
        <v>2014</v>
      </c>
      <c r="MDF12" s="2853">
        <f>'GC Table 8 - Primary'!MDI8</f>
        <v>0</v>
      </c>
      <c r="MDG12" s="2854">
        <f>'GC Table 6 - Secondary'!MDI8</f>
        <v>0</v>
      </c>
      <c r="MDH12" s="2854">
        <f>'GC Table 5 - Worker Training'!MDI8</f>
        <v>0</v>
      </c>
      <c r="MDI12" s="2854">
        <f>'GC Table 4 - Tertiary'!MDH8</f>
        <v>0</v>
      </c>
      <c r="MDJ12" s="2855">
        <f>SUM(MDF12:MDI12)</f>
        <v>0</v>
      </c>
      <c r="MDK12" s="2856">
        <f>'GC Table 8 - Primary'!MDI12</f>
        <v>0</v>
      </c>
      <c r="MDL12" s="2854">
        <f>'GC Table 6 - Secondary'!MDI14</f>
        <v>0</v>
      </c>
      <c r="MDM12" s="2857">
        <f>'GC Table 5 - Worker Training'!MDI12</f>
        <v>0</v>
      </c>
      <c r="MDN12" s="2854">
        <f>'GC Table 4 - Tertiary'!MDH9</f>
        <v>0</v>
      </c>
      <c r="MDO12" s="2858">
        <f>SUM(MDK12:MDN12)</f>
        <v>0</v>
      </c>
      <c r="MDP12" s="2853">
        <f>'GC Table 8 - Primary'!MDI20</f>
        <v>0</v>
      </c>
      <c r="MDQ12" s="2854">
        <f>'GC Table 6 - Secondary'!MDI22</f>
        <v>0</v>
      </c>
      <c r="MDR12" s="2854">
        <f>'GC Table 5 - Worker Training'!MDI20</f>
        <v>0</v>
      </c>
      <c r="MDS12" s="2854">
        <f>'GC Table 4 - Tertiary'!MDH17</f>
        <v>0</v>
      </c>
      <c r="MDT12" s="2859">
        <f>SUM(MDP12:MDS12)</f>
        <v>0</v>
      </c>
      <c r="MDU12" s="2852">
        <v>2014</v>
      </c>
      <c r="MDV12" s="2853">
        <f>'GC Table 8 - Primary'!MDY8</f>
        <v>0</v>
      </c>
      <c r="MDW12" s="2854">
        <f>'GC Table 6 - Secondary'!MDY8</f>
        <v>0</v>
      </c>
      <c r="MDX12" s="2854">
        <f>'GC Table 5 - Worker Training'!MDY8</f>
        <v>0</v>
      </c>
      <c r="MDY12" s="2854">
        <f>'GC Table 4 - Tertiary'!MDX8</f>
        <v>0</v>
      </c>
      <c r="MDZ12" s="2855">
        <f>SUM(MDV12:MDY12)</f>
        <v>0</v>
      </c>
      <c r="MEA12" s="2856">
        <f>'GC Table 8 - Primary'!MDY12</f>
        <v>0</v>
      </c>
      <c r="MEB12" s="2854">
        <f>'GC Table 6 - Secondary'!MDY14</f>
        <v>0</v>
      </c>
      <c r="MEC12" s="2857">
        <f>'GC Table 5 - Worker Training'!MDY12</f>
        <v>0</v>
      </c>
      <c r="MED12" s="2854">
        <f>'GC Table 4 - Tertiary'!MDX9</f>
        <v>0</v>
      </c>
      <c r="MEE12" s="2858">
        <f>SUM(MEA12:MED12)</f>
        <v>0</v>
      </c>
      <c r="MEF12" s="2853">
        <f>'GC Table 8 - Primary'!MDY20</f>
        <v>0</v>
      </c>
      <c r="MEG12" s="2854">
        <f>'GC Table 6 - Secondary'!MDY22</f>
        <v>0</v>
      </c>
      <c r="MEH12" s="2854">
        <f>'GC Table 5 - Worker Training'!MDY20</f>
        <v>0</v>
      </c>
      <c r="MEI12" s="2854">
        <f>'GC Table 4 - Tertiary'!MDX17</f>
        <v>0</v>
      </c>
      <c r="MEJ12" s="2859">
        <f>SUM(MEF12:MEI12)</f>
        <v>0</v>
      </c>
      <c r="MEK12" s="2852">
        <v>2014</v>
      </c>
      <c r="MEL12" s="2853">
        <f>'GC Table 8 - Primary'!MEO8</f>
        <v>0</v>
      </c>
      <c r="MEM12" s="2854">
        <f>'GC Table 6 - Secondary'!MEO8</f>
        <v>0</v>
      </c>
      <c r="MEN12" s="2854">
        <f>'GC Table 5 - Worker Training'!MEO8</f>
        <v>0</v>
      </c>
      <c r="MEO12" s="2854">
        <f>'GC Table 4 - Tertiary'!MEN8</f>
        <v>0</v>
      </c>
      <c r="MEP12" s="2855">
        <f>SUM(MEL12:MEO12)</f>
        <v>0</v>
      </c>
      <c r="MEQ12" s="2856">
        <f>'GC Table 8 - Primary'!MEO12</f>
        <v>0</v>
      </c>
      <c r="MER12" s="2854">
        <f>'GC Table 6 - Secondary'!MEO14</f>
        <v>0</v>
      </c>
      <c r="MES12" s="2857">
        <f>'GC Table 5 - Worker Training'!MEO12</f>
        <v>0</v>
      </c>
      <c r="MET12" s="2854">
        <f>'GC Table 4 - Tertiary'!MEN9</f>
        <v>0</v>
      </c>
      <c r="MEU12" s="2858">
        <f>SUM(MEQ12:MET12)</f>
        <v>0</v>
      </c>
      <c r="MEV12" s="2853">
        <f>'GC Table 8 - Primary'!MEO20</f>
        <v>0</v>
      </c>
      <c r="MEW12" s="2854">
        <f>'GC Table 6 - Secondary'!MEO22</f>
        <v>0</v>
      </c>
      <c r="MEX12" s="2854">
        <f>'GC Table 5 - Worker Training'!MEO20</f>
        <v>0</v>
      </c>
      <c r="MEY12" s="2854">
        <f>'GC Table 4 - Tertiary'!MEN17</f>
        <v>0</v>
      </c>
      <c r="MEZ12" s="2859">
        <f>SUM(MEV12:MEY12)</f>
        <v>0</v>
      </c>
      <c r="MFA12" s="2852">
        <v>2014</v>
      </c>
      <c r="MFB12" s="2853">
        <f>'GC Table 8 - Primary'!MFE8</f>
        <v>0</v>
      </c>
      <c r="MFC12" s="2854">
        <f>'GC Table 6 - Secondary'!MFE8</f>
        <v>0</v>
      </c>
      <c r="MFD12" s="2854">
        <f>'GC Table 5 - Worker Training'!MFE8</f>
        <v>0</v>
      </c>
      <c r="MFE12" s="2854">
        <f>'GC Table 4 - Tertiary'!MFD8</f>
        <v>0</v>
      </c>
      <c r="MFF12" s="2855">
        <f>SUM(MFB12:MFE12)</f>
        <v>0</v>
      </c>
      <c r="MFG12" s="2856">
        <f>'GC Table 8 - Primary'!MFE12</f>
        <v>0</v>
      </c>
      <c r="MFH12" s="2854">
        <f>'GC Table 6 - Secondary'!MFE14</f>
        <v>0</v>
      </c>
      <c r="MFI12" s="2857">
        <f>'GC Table 5 - Worker Training'!MFE12</f>
        <v>0</v>
      </c>
      <c r="MFJ12" s="2854">
        <f>'GC Table 4 - Tertiary'!MFD9</f>
        <v>0</v>
      </c>
      <c r="MFK12" s="2858">
        <f>SUM(MFG12:MFJ12)</f>
        <v>0</v>
      </c>
      <c r="MFL12" s="2853">
        <f>'GC Table 8 - Primary'!MFE20</f>
        <v>0</v>
      </c>
      <c r="MFM12" s="2854">
        <f>'GC Table 6 - Secondary'!MFE22</f>
        <v>0</v>
      </c>
      <c r="MFN12" s="2854">
        <f>'GC Table 5 - Worker Training'!MFE20</f>
        <v>0</v>
      </c>
      <c r="MFO12" s="2854">
        <f>'GC Table 4 - Tertiary'!MFD17</f>
        <v>0</v>
      </c>
      <c r="MFP12" s="2859">
        <f>SUM(MFL12:MFO12)</f>
        <v>0</v>
      </c>
      <c r="MFQ12" s="2852">
        <v>2014</v>
      </c>
      <c r="MFR12" s="2853">
        <f>'GC Table 8 - Primary'!MFU8</f>
        <v>0</v>
      </c>
      <c r="MFS12" s="2854">
        <f>'GC Table 6 - Secondary'!MFU8</f>
        <v>0</v>
      </c>
      <c r="MFT12" s="2854">
        <f>'GC Table 5 - Worker Training'!MFU8</f>
        <v>0</v>
      </c>
      <c r="MFU12" s="2854">
        <f>'GC Table 4 - Tertiary'!MFT8</f>
        <v>0</v>
      </c>
      <c r="MFV12" s="2855">
        <f>SUM(MFR12:MFU12)</f>
        <v>0</v>
      </c>
      <c r="MFW12" s="2856">
        <f>'GC Table 8 - Primary'!MFU12</f>
        <v>0</v>
      </c>
      <c r="MFX12" s="2854">
        <f>'GC Table 6 - Secondary'!MFU14</f>
        <v>0</v>
      </c>
      <c r="MFY12" s="2857">
        <f>'GC Table 5 - Worker Training'!MFU12</f>
        <v>0</v>
      </c>
      <c r="MFZ12" s="2854">
        <f>'GC Table 4 - Tertiary'!MFT9</f>
        <v>0</v>
      </c>
      <c r="MGA12" s="2858">
        <f>SUM(MFW12:MFZ12)</f>
        <v>0</v>
      </c>
      <c r="MGB12" s="2853">
        <f>'GC Table 8 - Primary'!MFU20</f>
        <v>0</v>
      </c>
      <c r="MGC12" s="2854">
        <f>'GC Table 6 - Secondary'!MFU22</f>
        <v>0</v>
      </c>
      <c r="MGD12" s="2854">
        <f>'GC Table 5 - Worker Training'!MFU20</f>
        <v>0</v>
      </c>
      <c r="MGE12" s="2854">
        <f>'GC Table 4 - Tertiary'!MFT17</f>
        <v>0</v>
      </c>
      <c r="MGF12" s="2859">
        <f>SUM(MGB12:MGE12)</f>
        <v>0</v>
      </c>
      <c r="MGG12" s="2852">
        <v>2014</v>
      </c>
      <c r="MGH12" s="2853">
        <f>'GC Table 8 - Primary'!MGK8</f>
        <v>0</v>
      </c>
      <c r="MGI12" s="2854">
        <f>'GC Table 6 - Secondary'!MGK8</f>
        <v>0</v>
      </c>
      <c r="MGJ12" s="2854">
        <f>'GC Table 5 - Worker Training'!MGK8</f>
        <v>0</v>
      </c>
      <c r="MGK12" s="2854">
        <f>'GC Table 4 - Tertiary'!MGJ8</f>
        <v>0</v>
      </c>
      <c r="MGL12" s="2855">
        <f>SUM(MGH12:MGK12)</f>
        <v>0</v>
      </c>
      <c r="MGM12" s="2856">
        <f>'GC Table 8 - Primary'!MGK12</f>
        <v>0</v>
      </c>
      <c r="MGN12" s="2854">
        <f>'GC Table 6 - Secondary'!MGK14</f>
        <v>0</v>
      </c>
      <c r="MGO12" s="2857">
        <f>'GC Table 5 - Worker Training'!MGK12</f>
        <v>0</v>
      </c>
      <c r="MGP12" s="2854">
        <f>'GC Table 4 - Tertiary'!MGJ9</f>
        <v>0</v>
      </c>
      <c r="MGQ12" s="2858">
        <f>SUM(MGM12:MGP12)</f>
        <v>0</v>
      </c>
      <c r="MGR12" s="2853">
        <f>'GC Table 8 - Primary'!MGK20</f>
        <v>0</v>
      </c>
      <c r="MGS12" s="2854">
        <f>'GC Table 6 - Secondary'!MGK22</f>
        <v>0</v>
      </c>
      <c r="MGT12" s="2854">
        <f>'GC Table 5 - Worker Training'!MGK20</f>
        <v>0</v>
      </c>
      <c r="MGU12" s="2854">
        <f>'GC Table 4 - Tertiary'!MGJ17</f>
        <v>0</v>
      </c>
      <c r="MGV12" s="2859">
        <f>SUM(MGR12:MGU12)</f>
        <v>0</v>
      </c>
      <c r="MGW12" s="2852">
        <v>2014</v>
      </c>
      <c r="MGX12" s="2853">
        <f>'GC Table 8 - Primary'!MHA8</f>
        <v>0</v>
      </c>
      <c r="MGY12" s="2854">
        <f>'GC Table 6 - Secondary'!MHA8</f>
        <v>0</v>
      </c>
      <c r="MGZ12" s="2854">
        <f>'GC Table 5 - Worker Training'!MHA8</f>
        <v>0</v>
      </c>
      <c r="MHA12" s="2854">
        <f>'GC Table 4 - Tertiary'!MGZ8</f>
        <v>0</v>
      </c>
      <c r="MHB12" s="2855">
        <f>SUM(MGX12:MHA12)</f>
        <v>0</v>
      </c>
      <c r="MHC12" s="2856">
        <f>'GC Table 8 - Primary'!MHA12</f>
        <v>0</v>
      </c>
      <c r="MHD12" s="2854">
        <f>'GC Table 6 - Secondary'!MHA14</f>
        <v>0</v>
      </c>
      <c r="MHE12" s="2857">
        <f>'GC Table 5 - Worker Training'!MHA12</f>
        <v>0</v>
      </c>
      <c r="MHF12" s="2854">
        <f>'GC Table 4 - Tertiary'!MGZ9</f>
        <v>0</v>
      </c>
      <c r="MHG12" s="2858">
        <f>SUM(MHC12:MHF12)</f>
        <v>0</v>
      </c>
      <c r="MHH12" s="2853">
        <f>'GC Table 8 - Primary'!MHA20</f>
        <v>0</v>
      </c>
      <c r="MHI12" s="2854">
        <f>'GC Table 6 - Secondary'!MHA22</f>
        <v>0</v>
      </c>
      <c r="MHJ12" s="2854">
        <f>'GC Table 5 - Worker Training'!MHA20</f>
        <v>0</v>
      </c>
      <c r="MHK12" s="2854">
        <f>'GC Table 4 - Tertiary'!MGZ17</f>
        <v>0</v>
      </c>
      <c r="MHL12" s="2859">
        <f>SUM(MHH12:MHK12)</f>
        <v>0</v>
      </c>
      <c r="MHM12" s="2852">
        <v>2014</v>
      </c>
      <c r="MHN12" s="2853">
        <f>'GC Table 8 - Primary'!MHQ8</f>
        <v>0</v>
      </c>
      <c r="MHO12" s="2854">
        <f>'GC Table 6 - Secondary'!MHQ8</f>
        <v>0</v>
      </c>
      <c r="MHP12" s="2854">
        <f>'GC Table 5 - Worker Training'!MHQ8</f>
        <v>0</v>
      </c>
      <c r="MHQ12" s="2854">
        <f>'GC Table 4 - Tertiary'!MHP8</f>
        <v>0</v>
      </c>
      <c r="MHR12" s="2855">
        <f>SUM(MHN12:MHQ12)</f>
        <v>0</v>
      </c>
      <c r="MHS12" s="2856">
        <f>'GC Table 8 - Primary'!MHQ12</f>
        <v>0</v>
      </c>
      <c r="MHT12" s="2854">
        <f>'GC Table 6 - Secondary'!MHQ14</f>
        <v>0</v>
      </c>
      <c r="MHU12" s="2857">
        <f>'GC Table 5 - Worker Training'!MHQ12</f>
        <v>0</v>
      </c>
      <c r="MHV12" s="2854">
        <f>'GC Table 4 - Tertiary'!MHP9</f>
        <v>0</v>
      </c>
      <c r="MHW12" s="2858">
        <f>SUM(MHS12:MHV12)</f>
        <v>0</v>
      </c>
      <c r="MHX12" s="2853">
        <f>'GC Table 8 - Primary'!MHQ20</f>
        <v>0</v>
      </c>
      <c r="MHY12" s="2854">
        <f>'GC Table 6 - Secondary'!MHQ22</f>
        <v>0</v>
      </c>
      <c r="MHZ12" s="2854">
        <f>'GC Table 5 - Worker Training'!MHQ20</f>
        <v>0</v>
      </c>
      <c r="MIA12" s="2854">
        <f>'GC Table 4 - Tertiary'!MHP17</f>
        <v>0</v>
      </c>
      <c r="MIB12" s="2859">
        <f>SUM(MHX12:MIA12)</f>
        <v>0</v>
      </c>
      <c r="MIC12" s="2852">
        <v>2014</v>
      </c>
      <c r="MID12" s="2853">
        <f>'GC Table 8 - Primary'!MIG8</f>
        <v>0</v>
      </c>
      <c r="MIE12" s="2854">
        <f>'GC Table 6 - Secondary'!MIG8</f>
        <v>0</v>
      </c>
      <c r="MIF12" s="2854">
        <f>'GC Table 5 - Worker Training'!MIG8</f>
        <v>0</v>
      </c>
      <c r="MIG12" s="2854">
        <f>'GC Table 4 - Tertiary'!MIF8</f>
        <v>0</v>
      </c>
      <c r="MIH12" s="2855">
        <f>SUM(MID12:MIG12)</f>
        <v>0</v>
      </c>
      <c r="MII12" s="2856">
        <f>'GC Table 8 - Primary'!MIG12</f>
        <v>0</v>
      </c>
      <c r="MIJ12" s="2854">
        <f>'GC Table 6 - Secondary'!MIG14</f>
        <v>0</v>
      </c>
      <c r="MIK12" s="2857">
        <f>'GC Table 5 - Worker Training'!MIG12</f>
        <v>0</v>
      </c>
      <c r="MIL12" s="2854">
        <f>'GC Table 4 - Tertiary'!MIF9</f>
        <v>0</v>
      </c>
      <c r="MIM12" s="2858">
        <f>SUM(MII12:MIL12)</f>
        <v>0</v>
      </c>
      <c r="MIN12" s="2853">
        <f>'GC Table 8 - Primary'!MIG20</f>
        <v>0</v>
      </c>
      <c r="MIO12" s="2854">
        <f>'GC Table 6 - Secondary'!MIG22</f>
        <v>0</v>
      </c>
      <c r="MIP12" s="2854">
        <f>'GC Table 5 - Worker Training'!MIG20</f>
        <v>0</v>
      </c>
      <c r="MIQ12" s="2854">
        <f>'GC Table 4 - Tertiary'!MIF17</f>
        <v>0</v>
      </c>
      <c r="MIR12" s="2859">
        <f>SUM(MIN12:MIQ12)</f>
        <v>0</v>
      </c>
      <c r="MIS12" s="2852">
        <v>2014</v>
      </c>
      <c r="MIT12" s="2853">
        <f>'GC Table 8 - Primary'!MIW8</f>
        <v>0</v>
      </c>
      <c r="MIU12" s="2854">
        <f>'GC Table 6 - Secondary'!MIW8</f>
        <v>0</v>
      </c>
      <c r="MIV12" s="2854">
        <f>'GC Table 5 - Worker Training'!MIW8</f>
        <v>0</v>
      </c>
      <c r="MIW12" s="2854">
        <f>'GC Table 4 - Tertiary'!MIV8</f>
        <v>0</v>
      </c>
      <c r="MIX12" s="2855">
        <f>SUM(MIT12:MIW12)</f>
        <v>0</v>
      </c>
      <c r="MIY12" s="2856">
        <f>'GC Table 8 - Primary'!MIW12</f>
        <v>0</v>
      </c>
      <c r="MIZ12" s="2854">
        <f>'GC Table 6 - Secondary'!MIW14</f>
        <v>0</v>
      </c>
      <c r="MJA12" s="2857">
        <f>'GC Table 5 - Worker Training'!MIW12</f>
        <v>0</v>
      </c>
      <c r="MJB12" s="2854">
        <f>'GC Table 4 - Tertiary'!MIV9</f>
        <v>0</v>
      </c>
      <c r="MJC12" s="2858">
        <f>SUM(MIY12:MJB12)</f>
        <v>0</v>
      </c>
      <c r="MJD12" s="2853">
        <f>'GC Table 8 - Primary'!MIW20</f>
        <v>0</v>
      </c>
      <c r="MJE12" s="2854">
        <f>'GC Table 6 - Secondary'!MIW22</f>
        <v>0</v>
      </c>
      <c r="MJF12" s="2854">
        <f>'GC Table 5 - Worker Training'!MIW20</f>
        <v>0</v>
      </c>
      <c r="MJG12" s="2854">
        <f>'GC Table 4 - Tertiary'!MIV17</f>
        <v>0</v>
      </c>
      <c r="MJH12" s="2859">
        <f>SUM(MJD12:MJG12)</f>
        <v>0</v>
      </c>
      <c r="MJI12" s="2852">
        <v>2014</v>
      </c>
      <c r="MJJ12" s="2853">
        <f>'GC Table 8 - Primary'!MJM8</f>
        <v>0</v>
      </c>
      <c r="MJK12" s="2854">
        <f>'GC Table 6 - Secondary'!MJM8</f>
        <v>0</v>
      </c>
      <c r="MJL12" s="2854">
        <f>'GC Table 5 - Worker Training'!MJM8</f>
        <v>0</v>
      </c>
      <c r="MJM12" s="2854">
        <f>'GC Table 4 - Tertiary'!MJL8</f>
        <v>0</v>
      </c>
      <c r="MJN12" s="2855">
        <f>SUM(MJJ12:MJM12)</f>
        <v>0</v>
      </c>
      <c r="MJO12" s="2856">
        <f>'GC Table 8 - Primary'!MJM12</f>
        <v>0</v>
      </c>
      <c r="MJP12" s="2854">
        <f>'GC Table 6 - Secondary'!MJM14</f>
        <v>0</v>
      </c>
      <c r="MJQ12" s="2857">
        <f>'GC Table 5 - Worker Training'!MJM12</f>
        <v>0</v>
      </c>
      <c r="MJR12" s="2854">
        <f>'GC Table 4 - Tertiary'!MJL9</f>
        <v>0</v>
      </c>
      <c r="MJS12" s="2858">
        <f>SUM(MJO12:MJR12)</f>
        <v>0</v>
      </c>
      <c r="MJT12" s="2853">
        <f>'GC Table 8 - Primary'!MJM20</f>
        <v>0</v>
      </c>
      <c r="MJU12" s="2854">
        <f>'GC Table 6 - Secondary'!MJM22</f>
        <v>0</v>
      </c>
      <c r="MJV12" s="2854">
        <f>'GC Table 5 - Worker Training'!MJM20</f>
        <v>0</v>
      </c>
      <c r="MJW12" s="2854">
        <f>'GC Table 4 - Tertiary'!MJL17</f>
        <v>0</v>
      </c>
      <c r="MJX12" s="2859">
        <f>SUM(MJT12:MJW12)</f>
        <v>0</v>
      </c>
      <c r="MJY12" s="2852">
        <v>2014</v>
      </c>
      <c r="MJZ12" s="2853">
        <f>'GC Table 8 - Primary'!MKC8</f>
        <v>0</v>
      </c>
      <c r="MKA12" s="2854">
        <f>'GC Table 6 - Secondary'!MKC8</f>
        <v>0</v>
      </c>
      <c r="MKB12" s="2854">
        <f>'GC Table 5 - Worker Training'!MKC8</f>
        <v>0</v>
      </c>
      <c r="MKC12" s="2854">
        <f>'GC Table 4 - Tertiary'!MKB8</f>
        <v>0</v>
      </c>
      <c r="MKD12" s="2855">
        <f>SUM(MJZ12:MKC12)</f>
        <v>0</v>
      </c>
      <c r="MKE12" s="2856">
        <f>'GC Table 8 - Primary'!MKC12</f>
        <v>0</v>
      </c>
      <c r="MKF12" s="2854">
        <f>'GC Table 6 - Secondary'!MKC14</f>
        <v>0</v>
      </c>
      <c r="MKG12" s="2857">
        <f>'GC Table 5 - Worker Training'!MKC12</f>
        <v>0</v>
      </c>
      <c r="MKH12" s="2854">
        <f>'GC Table 4 - Tertiary'!MKB9</f>
        <v>0</v>
      </c>
      <c r="MKI12" s="2858">
        <f>SUM(MKE12:MKH12)</f>
        <v>0</v>
      </c>
      <c r="MKJ12" s="2853">
        <f>'GC Table 8 - Primary'!MKC20</f>
        <v>0</v>
      </c>
      <c r="MKK12" s="2854">
        <f>'GC Table 6 - Secondary'!MKC22</f>
        <v>0</v>
      </c>
      <c r="MKL12" s="2854">
        <f>'GC Table 5 - Worker Training'!MKC20</f>
        <v>0</v>
      </c>
      <c r="MKM12" s="2854">
        <f>'GC Table 4 - Tertiary'!MKB17</f>
        <v>0</v>
      </c>
      <c r="MKN12" s="2859">
        <f>SUM(MKJ12:MKM12)</f>
        <v>0</v>
      </c>
      <c r="MKO12" s="2852">
        <v>2014</v>
      </c>
      <c r="MKP12" s="2853">
        <f>'GC Table 8 - Primary'!MKS8</f>
        <v>0</v>
      </c>
      <c r="MKQ12" s="2854">
        <f>'GC Table 6 - Secondary'!MKS8</f>
        <v>0</v>
      </c>
      <c r="MKR12" s="2854">
        <f>'GC Table 5 - Worker Training'!MKS8</f>
        <v>0</v>
      </c>
      <c r="MKS12" s="2854">
        <f>'GC Table 4 - Tertiary'!MKR8</f>
        <v>0</v>
      </c>
      <c r="MKT12" s="2855">
        <f>SUM(MKP12:MKS12)</f>
        <v>0</v>
      </c>
      <c r="MKU12" s="2856">
        <f>'GC Table 8 - Primary'!MKS12</f>
        <v>0</v>
      </c>
      <c r="MKV12" s="2854">
        <f>'GC Table 6 - Secondary'!MKS14</f>
        <v>0</v>
      </c>
      <c r="MKW12" s="2857">
        <f>'GC Table 5 - Worker Training'!MKS12</f>
        <v>0</v>
      </c>
      <c r="MKX12" s="2854">
        <f>'GC Table 4 - Tertiary'!MKR9</f>
        <v>0</v>
      </c>
      <c r="MKY12" s="2858">
        <f>SUM(MKU12:MKX12)</f>
        <v>0</v>
      </c>
      <c r="MKZ12" s="2853">
        <f>'GC Table 8 - Primary'!MKS20</f>
        <v>0</v>
      </c>
      <c r="MLA12" s="2854">
        <f>'GC Table 6 - Secondary'!MKS22</f>
        <v>0</v>
      </c>
      <c r="MLB12" s="2854">
        <f>'GC Table 5 - Worker Training'!MKS20</f>
        <v>0</v>
      </c>
      <c r="MLC12" s="2854">
        <f>'GC Table 4 - Tertiary'!MKR17</f>
        <v>0</v>
      </c>
      <c r="MLD12" s="2859">
        <f>SUM(MKZ12:MLC12)</f>
        <v>0</v>
      </c>
      <c r="MLE12" s="2852">
        <v>2014</v>
      </c>
      <c r="MLF12" s="2853">
        <f>'GC Table 8 - Primary'!MLI8</f>
        <v>0</v>
      </c>
      <c r="MLG12" s="2854">
        <f>'GC Table 6 - Secondary'!MLI8</f>
        <v>0</v>
      </c>
      <c r="MLH12" s="2854">
        <f>'GC Table 5 - Worker Training'!MLI8</f>
        <v>0</v>
      </c>
      <c r="MLI12" s="2854">
        <f>'GC Table 4 - Tertiary'!MLH8</f>
        <v>0</v>
      </c>
      <c r="MLJ12" s="2855">
        <f>SUM(MLF12:MLI12)</f>
        <v>0</v>
      </c>
      <c r="MLK12" s="2856">
        <f>'GC Table 8 - Primary'!MLI12</f>
        <v>0</v>
      </c>
      <c r="MLL12" s="2854">
        <f>'GC Table 6 - Secondary'!MLI14</f>
        <v>0</v>
      </c>
      <c r="MLM12" s="2857">
        <f>'GC Table 5 - Worker Training'!MLI12</f>
        <v>0</v>
      </c>
      <c r="MLN12" s="2854">
        <f>'GC Table 4 - Tertiary'!MLH9</f>
        <v>0</v>
      </c>
      <c r="MLO12" s="2858">
        <f>SUM(MLK12:MLN12)</f>
        <v>0</v>
      </c>
      <c r="MLP12" s="2853">
        <f>'GC Table 8 - Primary'!MLI20</f>
        <v>0</v>
      </c>
      <c r="MLQ12" s="2854">
        <f>'GC Table 6 - Secondary'!MLI22</f>
        <v>0</v>
      </c>
      <c r="MLR12" s="2854">
        <f>'GC Table 5 - Worker Training'!MLI20</f>
        <v>0</v>
      </c>
      <c r="MLS12" s="2854">
        <f>'GC Table 4 - Tertiary'!MLH17</f>
        <v>0</v>
      </c>
      <c r="MLT12" s="2859">
        <f>SUM(MLP12:MLS12)</f>
        <v>0</v>
      </c>
      <c r="MLU12" s="2852">
        <v>2014</v>
      </c>
      <c r="MLV12" s="2853">
        <f>'GC Table 8 - Primary'!MLY8</f>
        <v>0</v>
      </c>
      <c r="MLW12" s="2854">
        <f>'GC Table 6 - Secondary'!MLY8</f>
        <v>0</v>
      </c>
      <c r="MLX12" s="2854">
        <f>'GC Table 5 - Worker Training'!MLY8</f>
        <v>0</v>
      </c>
      <c r="MLY12" s="2854">
        <f>'GC Table 4 - Tertiary'!MLX8</f>
        <v>0</v>
      </c>
      <c r="MLZ12" s="2855">
        <f>SUM(MLV12:MLY12)</f>
        <v>0</v>
      </c>
      <c r="MMA12" s="2856">
        <f>'GC Table 8 - Primary'!MLY12</f>
        <v>0</v>
      </c>
      <c r="MMB12" s="2854">
        <f>'GC Table 6 - Secondary'!MLY14</f>
        <v>0</v>
      </c>
      <c r="MMC12" s="2857">
        <f>'GC Table 5 - Worker Training'!MLY12</f>
        <v>0</v>
      </c>
      <c r="MMD12" s="2854">
        <f>'GC Table 4 - Tertiary'!MLX9</f>
        <v>0</v>
      </c>
      <c r="MME12" s="2858">
        <f>SUM(MMA12:MMD12)</f>
        <v>0</v>
      </c>
      <c r="MMF12" s="2853">
        <f>'GC Table 8 - Primary'!MLY20</f>
        <v>0</v>
      </c>
      <c r="MMG12" s="2854">
        <f>'GC Table 6 - Secondary'!MLY22</f>
        <v>0</v>
      </c>
      <c r="MMH12" s="2854">
        <f>'GC Table 5 - Worker Training'!MLY20</f>
        <v>0</v>
      </c>
      <c r="MMI12" s="2854">
        <f>'GC Table 4 - Tertiary'!MLX17</f>
        <v>0</v>
      </c>
      <c r="MMJ12" s="2859">
        <f>SUM(MMF12:MMI12)</f>
        <v>0</v>
      </c>
      <c r="MMK12" s="2852">
        <v>2014</v>
      </c>
      <c r="MML12" s="2853">
        <f>'GC Table 8 - Primary'!MMO8</f>
        <v>0</v>
      </c>
      <c r="MMM12" s="2854">
        <f>'GC Table 6 - Secondary'!MMO8</f>
        <v>0</v>
      </c>
      <c r="MMN12" s="2854">
        <f>'GC Table 5 - Worker Training'!MMO8</f>
        <v>0</v>
      </c>
      <c r="MMO12" s="2854">
        <f>'GC Table 4 - Tertiary'!MMN8</f>
        <v>0</v>
      </c>
      <c r="MMP12" s="2855">
        <f>SUM(MML12:MMO12)</f>
        <v>0</v>
      </c>
      <c r="MMQ12" s="2856">
        <f>'GC Table 8 - Primary'!MMO12</f>
        <v>0</v>
      </c>
      <c r="MMR12" s="2854">
        <f>'GC Table 6 - Secondary'!MMO14</f>
        <v>0</v>
      </c>
      <c r="MMS12" s="2857">
        <f>'GC Table 5 - Worker Training'!MMO12</f>
        <v>0</v>
      </c>
      <c r="MMT12" s="2854">
        <f>'GC Table 4 - Tertiary'!MMN9</f>
        <v>0</v>
      </c>
      <c r="MMU12" s="2858">
        <f>SUM(MMQ12:MMT12)</f>
        <v>0</v>
      </c>
      <c r="MMV12" s="2853">
        <f>'GC Table 8 - Primary'!MMO20</f>
        <v>0</v>
      </c>
      <c r="MMW12" s="2854">
        <f>'GC Table 6 - Secondary'!MMO22</f>
        <v>0</v>
      </c>
      <c r="MMX12" s="2854">
        <f>'GC Table 5 - Worker Training'!MMO20</f>
        <v>0</v>
      </c>
      <c r="MMY12" s="2854">
        <f>'GC Table 4 - Tertiary'!MMN17</f>
        <v>0</v>
      </c>
      <c r="MMZ12" s="2859">
        <f>SUM(MMV12:MMY12)</f>
        <v>0</v>
      </c>
      <c r="MNA12" s="2852">
        <v>2014</v>
      </c>
      <c r="MNB12" s="2853">
        <f>'GC Table 8 - Primary'!MNE8</f>
        <v>0</v>
      </c>
      <c r="MNC12" s="2854">
        <f>'GC Table 6 - Secondary'!MNE8</f>
        <v>0</v>
      </c>
      <c r="MND12" s="2854">
        <f>'GC Table 5 - Worker Training'!MNE8</f>
        <v>0</v>
      </c>
      <c r="MNE12" s="2854">
        <f>'GC Table 4 - Tertiary'!MND8</f>
        <v>0</v>
      </c>
      <c r="MNF12" s="2855">
        <f>SUM(MNB12:MNE12)</f>
        <v>0</v>
      </c>
      <c r="MNG12" s="2856">
        <f>'GC Table 8 - Primary'!MNE12</f>
        <v>0</v>
      </c>
      <c r="MNH12" s="2854">
        <f>'GC Table 6 - Secondary'!MNE14</f>
        <v>0</v>
      </c>
      <c r="MNI12" s="2857">
        <f>'GC Table 5 - Worker Training'!MNE12</f>
        <v>0</v>
      </c>
      <c r="MNJ12" s="2854">
        <f>'GC Table 4 - Tertiary'!MND9</f>
        <v>0</v>
      </c>
      <c r="MNK12" s="2858">
        <f>SUM(MNG12:MNJ12)</f>
        <v>0</v>
      </c>
      <c r="MNL12" s="2853">
        <f>'GC Table 8 - Primary'!MNE20</f>
        <v>0</v>
      </c>
      <c r="MNM12" s="2854">
        <f>'GC Table 6 - Secondary'!MNE22</f>
        <v>0</v>
      </c>
      <c r="MNN12" s="2854">
        <f>'GC Table 5 - Worker Training'!MNE20</f>
        <v>0</v>
      </c>
      <c r="MNO12" s="2854">
        <f>'GC Table 4 - Tertiary'!MND17</f>
        <v>0</v>
      </c>
      <c r="MNP12" s="2859">
        <f>SUM(MNL12:MNO12)</f>
        <v>0</v>
      </c>
      <c r="MNQ12" s="2852">
        <v>2014</v>
      </c>
      <c r="MNR12" s="2853">
        <f>'GC Table 8 - Primary'!MNU8</f>
        <v>0</v>
      </c>
      <c r="MNS12" s="2854">
        <f>'GC Table 6 - Secondary'!MNU8</f>
        <v>0</v>
      </c>
      <c r="MNT12" s="2854">
        <f>'GC Table 5 - Worker Training'!MNU8</f>
        <v>0</v>
      </c>
      <c r="MNU12" s="2854">
        <f>'GC Table 4 - Tertiary'!MNT8</f>
        <v>0</v>
      </c>
      <c r="MNV12" s="2855">
        <f>SUM(MNR12:MNU12)</f>
        <v>0</v>
      </c>
      <c r="MNW12" s="2856">
        <f>'GC Table 8 - Primary'!MNU12</f>
        <v>0</v>
      </c>
      <c r="MNX12" s="2854">
        <f>'GC Table 6 - Secondary'!MNU14</f>
        <v>0</v>
      </c>
      <c r="MNY12" s="2857">
        <f>'GC Table 5 - Worker Training'!MNU12</f>
        <v>0</v>
      </c>
      <c r="MNZ12" s="2854">
        <f>'GC Table 4 - Tertiary'!MNT9</f>
        <v>0</v>
      </c>
      <c r="MOA12" s="2858">
        <f>SUM(MNW12:MNZ12)</f>
        <v>0</v>
      </c>
      <c r="MOB12" s="2853">
        <f>'GC Table 8 - Primary'!MNU20</f>
        <v>0</v>
      </c>
      <c r="MOC12" s="2854">
        <f>'GC Table 6 - Secondary'!MNU22</f>
        <v>0</v>
      </c>
      <c r="MOD12" s="2854">
        <f>'GC Table 5 - Worker Training'!MNU20</f>
        <v>0</v>
      </c>
      <c r="MOE12" s="2854">
        <f>'GC Table 4 - Tertiary'!MNT17</f>
        <v>0</v>
      </c>
      <c r="MOF12" s="2859">
        <f>SUM(MOB12:MOE12)</f>
        <v>0</v>
      </c>
      <c r="MOG12" s="2852">
        <v>2014</v>
      </c>
      <c r="MOH12" s="2853">
        <f>'GC Table 8 - Primary'!MOK8</f>
        <v>0</v>
      </c>
      <c r="MOI12" s="2854">
        <f>'GC Table 6 - Secondary'!MOK8</f>
        <v>0</v>
      </c>
      <c r="MOJ12" s="2854">
        <f>'GC Table 5 - Worker Training'!MOK8</f>
        <v>0</v>
      </c>
      <c r="MOK12" s="2854">
        <f>'GC Table 4 - Tertiary'!MOJ8</f>
        <v>0</v>
      </c>
      <c r="MOL12" s="2855">
        <f>SUM(MOH12:MOK12)</f>
        <v>0</v>
      </c>
      <c r="MOM12" s="2856">
        <f>'GC Table 8 - Primary'!MOK12</f>
        <v>0</v>
      </c>
      <c r="MON12" s="2854">
        <f>'GC Table 6 - Secondary'!MOK14</f>
        <v>0</v>
      </c>
      <c r="MOO12" s="2857">
        <f>'GC Table 5 - Worker Training'!MOK12</f>
        <v>0</v>
      </c>
      <c r="MOP12" s="2854">
        <f>'GC Table 4 - Tertiary'!MOJ9</f>
        <v>0</v>
      </c>
      <c r="MOQ12" s="2858">
        <f>SUM(MOM12:MOP12)</f>
        <v>0</v>
      </c>
      <c r="MOR12" s="2853">
        <f>'GC Table 8 - Primary'!MOK20</f>
        <v>0</v>
      </c>
      <c r="MOS12" s="2854">
        <f>'GC Table 6 - Secondary'!MOK22</f>
        <v>0</v>
      </c>
      <c r="MOT12" s="2854">
        <f>'GC Table 5 - Worker Training'!MOK20</f>
        <v>0</v>
      </c>
      <c r="MOU12" s="2854">
        <f>'GC Table 4 - Tertiary'!MOJ17</f>
        <v>0</v>
      </c>
      <c r="MOV12" s="2859">
        <f>SUM(MOR12:MOU12)</f>
        <v>0</v>
      </c>
      <c r="MOW12" s="2852">
        <v>2014</v>
      </c>
      <c r="MOX12" s="2853">
        <f>'GC Table 8 - Primary'!MPA8</f>
        <v>0</v>
      </c>
      <c r="MOY12" s="2854">
        <f>'GC Table 6 - Secondary'!MPA8</f>
        <v>0</v>
      </c>
      <c r="MOZ12" s="2854">
        <f>'GC Table 5 - Worker Training'!MPA8</f>
        <v>0</v>
      </c>
      <c r="MPA12" s="2854">
        <f>'GC Table 4 - Tertiary'!MOZ8</f>
        <v>0</v>
      </c>
      <c r="MPB12" s="2855">
        <f>SUM(MOX12:MPA12)</f>
        <v>0</v>
      </c>
      <c r="MPC12" s="2856">
        <f>'GC Table 8 - Primary'!MPA12</f>
        <v>0</v>
      </c>
      <c r="MPD12" s="2854">
        <f>'GC Table 6 - Secondary'!MPA14</f>
        <v>0</v>
      </c>
      <c r="MPE12" s="2857">
        <f>'GC Table 5 - Worker Training'!MPA12</f>
        <v>0</v>
      </c>
      <c r="MPF12" s="2854">
        <f>'GC Table 4 - Tertiary'!MOZ9</f>
        <v>0</v>
      </c>
      <c r="MPG12" s="2858">
        <f>SUM(MPC12:MPF12)</f>
        <v>0</v>
      </c>
      <c r="MPH12" s="2853">
        <f>'GC Table 8 - Primary'!MPA20</f>
        <v>0</v>
      </c>
      <c r="MPI12" s="2854">
        <f>'GC Table 6 - Secondary'!MPA22</f>
        <v>0</v>
      </c>
      <c r="MPJ12" s="2854">
        <f>'GC Table 5 - Worker Training'!MPA20</f>
        <v>0</v>
      </c>
      <c r="MPK12" s="2854">
        <f>'GC Table 4 - Tertiary'!MOZ17</f>
        <v>0</v>
      </c>
      <c r="MPL12" s="2859">
        <f>SUM(MPH12:MPK12)</f>
        <v>0</v>
      </c>
      <c r="MPM12" s="2852">
        <v>2014</v>
      </c>
      <c r="MPN12" s="2853">
        <f>'GC Table 8 - Primary'!MPQ8</f>
        <v>0</v>
      </c>
      <c r="MPO12" s="2854">
        <f>'GC Table 6 - Secondary'!MPQ8</f>
        <v>0</v>
      </c>
      <c r="MPP12" s="2854">
        <f>'GC Table 5 - Worker Training'!MPQ8</f>
        <v>0</v>
      </c>
      <c r="MPQ12" s="2854">
        <f>'GC Table 4 - Tertiary'!MPP8</f>
        <v>0</v>
      </c>
      <c r="MPR12" s="2855">
        <f>SUM(MPN12:MPQ12)</f>
        <v>0</v>
      </c>
      <c r="MPS12" s="2856">
        <f>'GC Table 8 - Primary'!MPQ12</f>
        <v>0</v>
      </c>
      <c r="MPT12" s="2854">
        <f>'GC Table 6 - Secondary'!MPQ14</f>
        <v>0</v>
      </c>
      <c r="MPU12" s="2857">
        <f>'GC Table 5 - Worker Training'!MPQ12</f>
        <v>0</v>
      </c>
      <c r="MPV12" s="2854">
        <f>'GC Table 4 - Tertiary'!MPP9</f>
        <v>0</v>
      </c>
      <c r="MPW12" s="2858">
        <f>SUM(MPS12:MPV12)</f>
        <v>0</v>
      </c>
      <c r="MPX12" s="2853">
        <f>'GC Table 8 - Primary'!MPQ20</f>
        <v>0</v>
      </c>
      <c r="MPY12" s="2854">
        <f>'GC Table 6 - Secondary'!MPQ22</f>
        <v>0</v>
      </c>
      <c r="MPZ12" s="2854">
        <f>'GC Table 5 - Worker Training'!MPQ20</f>
        <v>0</v>
      </c>
      <c r="MQA12" s="2854">
        <f>'GC Table 4 - Tertiary'!MPP17</f>
        <v>0</v>
      </c>
      <c r="MQB12" s="2859">
        <f>SUM(MPX12:MQA12)</f>
        <v>0</v>
      </c>
      <c r="MQC12" s="2852">
        <v>2014</v>
      </c>
      <c r="MQD12" s="2853">
        <f>'GC Table 8 - Primary'!MQG8</f>
        <v>0</v>
      </c>
      <c r="MQE12" s="2854">
        <f>'GC Table 6 - Secondary'!MQG8</f>
        <v>0</v>
      </c>
      <c r="MQF12" s="2854">
        <f>'GC Table 5 - Worker Training'!MQG8</f>
        <v>0</v>
      </c>
      <c r="MQG12" s="2854">
        <f>'GC Table 4 - Tertiary'!MQF8</f>
        <v>0</v>
      </c>
      <c r="MQH12" s="2855">
        <f>SUM(MQD12:MQG12)</f>
        <v>0</v>
      </c>
      <c r="MQI12" s="2856">
        <f>'GC Table 8 - Primary'!MQG12</f>
        <v>0</v>
      </c>
      <c r="MQJ12" s="2854">
        <f>'GC Table 6 - Secondary'!MQG14</f>
        <v>0</v>
      </c>
      <c r="MQK12" s="2857">
        <f>'GC Table 5 - Worker Training'!MQG12</f>
        <v>0</v>
      </c>
      <c r="MQL12" s="2854">
        <f>'GC Table 4 - Tertiary'!MQF9</f>
        <v>0</v>
      </c>
      <c r="MQM12" s="2858">
        <f>SUM(MQI12:MQL12)</f>
        <v>0</v>
      </c>
      <c r="MQN12" s="2853">
        <f>'GC Table 8 - Primary'!MQG20</f>
        <v>0</v>
      </c>
      <c r="MQO12" s="2854">
        <f>'GC Table 6 - Secondary'!MQG22</f>
        <v>0</v>
      </c>
      <c r="MQP12" s="2854">
        <f>'GC Table 5 - Worker Training'!MQG20</f>
        <v>0</v>
      </c>
      <c r="MQQ12" s="2854">
        <f>'GC Table 4 - Tertiary'!MQF17</f>
        <v>0</v>
      </c>
      <c r="MQR12" s="2859">
        <f>SUM(MQN12:MQQ12)</f>
        <v>0</v>
      </c>
      <c r="MQS12" s="2852">
        <v>2014</v>
      </c>
      <c r="MQT12" s="2853">
        <f>'GC Table 8 - Primary'!MQW8</f>
        <v>0</v>
      </c>
      <c r="MQU12" s="2854">
        <f>'GC Table 6 - Secondary'!MQW8</f>
        <v>0</v>
      </c>
      <c r="MQV12" s="2854">
        <f>'GC Table 5 - Worker Training'!MQW8</f>
        <v>0</v>
      </c>
      <c r="MQW12" s="2854">
        <f>'GC Table 4 - Tertiary'!MQV8</f>
        <v>0</v>
      </c>
      <c r="MQX12" s="2855">
        <f>SUM(MQT12:MQW12)</f>
        <v>0</v>
      </c>
      <c r="MQY12" s="2856">
        <f>'GC Table 8 - Primary'!MQW12</f>
        <v>0</v>
      </c>
      <c r="MQZ12" s="2854">
        <f>'GC Table 6 - Secondary'!MQW14</f>
        <v>0</v>
      </c>
      <c r="MRA12" s="2857">
        <f>'GC Table 5 - Worker Training'!MQW12</f>
        <v>0</v>
      </c>
      <c r="MRB12" s="2854">
        <f>'GC Table 4 - Tertiary'!MQV9</f>
        <v>0</v>
      </c>
      <c r="MRC12" s="2858">
        <f>SUM(MQY12:MRB12)</f>
        <v>0</v>
      </c>
      <c r="MRD12" s="2853">
        <f>'GC Table 8 - Primary'!MQW20</f>
        <v>0</v>
      </c>
      <c r="MRE12" s="2854">
        <f>'GC Table 6 - Secondary'!MQW22</f>
        <v>0</v>
      </c>
      <c r="MRF12" s="2854">
        <f>'GC Table 5 - Worker Training'!MQW20</f>
        <v>0</v>
      </c>
      <c r="MRG12" s="2854">
        <f>'GC Table 4 - Tertiary'!MQV17</f>
        <v>0</v>
      </c>
      <c r="MRH12" s="2859">
        <f>SUM(MRD12:MRG12)</f>
        <v>0</v>
      </c>
      <c r="MRI12" s="2852">
        <v>2014</v>
      </c>
      <c r="MRJ12" s="2853">
        <f>'GC Table 8 - Primary'!MRM8</f>
        <v>0</v>
      </c>
      <c r="MRK12" s="2854">
        <f>'GC Table 6 - Secondary'!MRM8</f>
        <v>0</v>
      </c>
      <c r="MRL12" s="2854">
        <f>'GC Table 5 - Worker Training'!MRM8</f>
        <v>0</v>
      </c>
      <c r="MRM12" s="2854">
        <f>'GC Table 4 - Tertiary'!MRL8</f>
        <v>0</v>
      </c>
      <c r="MRN12" s="2855">
        <f>SUM(MRJ12:MRM12)</f>
        <v>0</v>
      </c>
      <c r="MRO12" s="2856">
        <f>'GC Table 8 - Primary'!MRM12</f>
        <v>0</v>
      </c>
      <c r="MRP12" s="2854">
        <f>'GC Table 6 - Secondary'!MRM14</f>
        <v>0</v>
      </c>
      <c r="MRQ12" s="2857">
        <f>'GC Table 5 - Worker Training'!MRM12</f>
        <v>0</v>
      </c>
      <c r="MRR12" s="2854">
        <f>'GC Table 4 - Tertiary'!MRL9</f>
        <v>0</v>
      </c>
      <c r="MRS12" s="2858">
        <f>SUM(MRO12:MRR12)</f>
        <v>0</v>
      </c>
      <c r="MRT12" s="2853">
        <f>'GC Table 8 - Primary'!MRM20</f>
        <v>0</v>
      </c>
      <c r="MRU12" s="2854">
        <f>'GC Table 6 - Secondary'!MRM22</f>
        <v>0</v>
      </c>
      <c r="MRV12" s="2854">
        <f>'GC Table 5 - Worker Training'!MRM20</f>
        <v>0</v>
      </c>
      <c r="MRW12" s="2854">
        <f>'GC Table 4 - Tertiary'!MRL17</f>
        <v>0</v>
      </c>
      <c r="MRX12" s="2859">
        <f>SUM(MRT12:MRW12)</f>
        <v>0</v>
      </c>
      <c r="MRY12" s="2852">
        <v>2014</v>
      </c>
      <c r="MRZ12" s="2853">
        <f>'GC Table 8 - Primary'!MSC8</f>
        <v>0</v>
      </c>
      <c r="MSA12" s="2854">
        <f>'GC Table 6 - Secondary'!MSC8</f>
        <v>0</v>
      </c>
      <c r="MSB12" s="2854">
        <f>'GC Table 5 - Worker Training'!MSC8</f>
        <v>0</v>
      </c>
      <c r="MSC12" s="2854">
        <f>'GC Table 4 - Tertiary'!MSB8</f>
        <v>0</v>
      </c>
      <c r="MSD12" s="2855">
        <f>SUM(MRZ12:MSC12)</f>
        <v>0</v>
      </c>
      <c r="MSE12" s="2856">
        <f>'GC Table 8 - Primary'!MSC12</f>
        <v>0</v>
      </c>
      <c r="MSF12" s="2854">
        <f>'GC Table 6 - Secondary'!MSC14</f>
        <v>0</v>
      </c>
      <c r="MSG12" s="2857">
        <f>'GC Table 5 - Worker Training'!MSC12</f>
        <v>0</v>
      </c>
      <c r="MSH12" s="2854">
        <f>'GC Table 4 - Tertiary'!MSB9</f>
        <v>0</v>
      </c>
      <c r="MSI12" s="2858">
        <f>SUM(MSE12:MSH12)</f>
        <v>0</v>
      </c>
      <c r="MSJ12" s="2853">
        <f>'GC Table 8 - Primary'!MSC20</f>
        <v>0</v>
      </c>
      <c r="MSK12" s="2854">
        <f>'GC Table 6 - Secondary'!MSC22</f>
        <v>0</v>
      </c>
      <c r="MSL12" s="2854">
        <f>'GC Table 5 - Worker Training'!MSC20</f>
        <v>0</v>
      </c>
      <c r="MSM12" s="2854">
        <f>'GC Table 4 - Tertiary'!MSB17</f>
        <v>0</v>
      </c>
      <c r="MSN12" s="2859">
        <f>SUM(MSJ12:MSM12)</f>
        <v>0</v>
      </c>
      <c r="MSO12" s="2852">
        <v>2014</v>
      </c>
      <c r="MSP12" s="2853">
        <f>'GC Table 8 - Primary'!MSS8</f>
        <v>0</v>
      </c>
      <c r="MSQ12" s="2854">
        <f>'GC Table 6 - Secondary'!MSS8</f>
        <v>0</v>
      </c>
      <c r="MSR12" s="2854">
        <f>'GC Table 5 - Worker Training'!MSS8</f>
        <v>0</v>
      </c>
      <c r="MSS12" s="2854">
        <f>'GC Table 4 - Tertiary'!MSR8</f>
        <v>0</v>
      </c>
      <c r="MST12" s="2855">
        <f>SUM(MSP12:MSS12)</f>
        <v>0</v>
      </c>
      <c r="MSU12" s="2856">
        <f>'GC Table 8 - Primary'!MSS12</f>
        <v>0</v>
      </c>
      <c r="MSV12" s="2854">
        <f>'GC Table 6 - Secondary'!MSS14</f>
        <v>0</v>
      </c>
      <c r="MSW12" s="2857">
        <f>'GC Table 5 - Worker Training'!MSS12</f>
        <v>0</v>
      </c>
      <c r="MSX12" s="2854">
        <f>'GC Table 4 - Tertiary'!MSR9</f>
        <v>0</v>
      </c>
      <c r="MSY12" s="2858">
        <f>SUM(MSU12:MSX12)</f>
        <v>0</v>
      </c>
      <c r="MSZ12" s="2853">
        <f>'GC Table 8 - Primary'!MSS20</f>
        <v>0</v>
      </c>
      <c r="MTA12" s="2854">
        <f>'GC Table 6 - Secondary'!MSS22</f>
        <v>0</v>
      </c>
      <c r="MTB12" s="2854">
        <f>'GC Table 5 - Worker Training'!MSS20</f>
        <v>0</v>
      </c>
      <c r="MTC12" s="2854">
        <f>'GC Table 4 - Tertiary'!MSR17</f>
        <v>0</v>
      </c>
      <c r="MTD12" s="2859">
        <f>SUM(MSZ12:MTC12)</f>
        <v>0</v>
      </c>
      <c r="MTE12" s="2852">
        <v>2014</v>
      </c>
      <c r="MTF12" s="2853">
        <f>'GC Table 8 - Primary'!MTI8</f>
        <v>0</v>
      </c>
      <c r="MTG12" s="2854">
        <f>'GC Table 6 - Secondary'!MTI8</f>
        <v>0</v>
      </c>
      <c r="MTH12" s="2854">
        <f>'GC Table 5 - Worker Training'!MTI8</f>
        <v>0</v>
      </c>
      <c r="MTI12" s="2854">
        <f>'GC Table 4 - Tertiary'!MTH8</f>
        <v>0</v>
      </c>
      <c r="MTJ12" s="2855">
        <f>SUM(MTF12:MTI12)</f>
        <v>0</v>
      </c>
      <c r="MTK12" s="2856">
        <f>'GC Table 8 - Primary'!MTI12</f>
        <v>0</v>
      </c>
      <c r="MTL12" s="2854">
        <f>'GC Table 6 - Secondary'!MTI14</f>
        <v>0</v>
      </c>
      <c r="MTM12" s="2857">
        <f>'GC Table 5 - Worker Training'!MTI12</f>
        <v>0</v>
      </c>
      <c r="MTN12" s="2854">
        <f>'GC Table 4 - Tertiary'!MTH9</f>
        <v>0</v>
      </c>
      <c r="MTO12" s="2858">
        <f>SUM(MTK12:MTN12)</f>
        <v>0</v>
      </c>
      <c r="MTP12" s="2853">
        <f>'GC Table 8 - Primary'!MTI20</f>
        <v>0</v>
      </c>
      <c r="MTQ12" s="2854">
        <f>'GC Table 6 - Secondary'!MTI22</f>
        <v>0</v>
      </c>
      <c r="MTR12" s="2854">
        <f>'GC Table 5 - Worker Training'!MTI20</f>
        <v>0</v>
      </c>
      <c r="MTS12" s="2854">
        <f>'GC Table 4 - Tertiary'!MTH17</f>
        <v>0</v>
      </c>
      <c r="MTT12" s="2859">
        <f>SUM(MTP12:MTS12)</f>
        <v>0</v>
      </c>
      <c r="MTU12" s="2852">
        <v>2014</v>
      </c>
      <c r="MTV12" s="2853">
        <f>'GC Table 8 - Primary'!MTY8</f>
        <v>0</v>
      </c>
      <c r="MTW12" s="2854">
        <f>'GC Table 6 - Secondary'!MTY8</f>
        <v>0</v>
      </c>
      <c r="MTX12" s="2854">
        <f>'GC Table 5 - Worker Training'!MTY8</f>
        <v>0</v>
      </c>
      <c r="MTY12" s="2854">
        <f>'GC Table 4 - Tertiary'!MTX8</f>
        <v>0</v>
      </c>
      <c r="MTZ12" s="2855">
        <f>SUM(MTV12:MTY12)</f>
        <v>0</v>
      </c>
      <c r="MUA12" s="2856">
        <f>'GC Table 8 - Primary'!MTY12</f>
        <v>0</v>
      </c>
      <c r="MUB12" s="2854">
        <f>'GC Table 6 - Secondary'!MTY14</f>
        <v>0</v>
      </c>
      <c r="MUC12" s="2857">
        <f>'GC Table 5 - Worker Training'!MTY12</f>
        <v>0</v>
      </c>
      <c r="MUD12" s="2854">
        <f>'GC Table 4 - Tertiary'!MTX9</f>
        <v>0</v>
      </c>
      <c r="MUE12" s="2858">
        <f>SUM(MUA12:MUD12)</f>
        <v>0</v>
      </c>
      <c r="MUF12" s="2853">
        <f>'GC Table 8 - Primary'!MTY20</f>
        <v>0</v>
      </c>
      <c r="MUG12" s="2854">
        <f>'GC Table 6 - Secondary'!MTY22</f>
        <v>0</v>
      </c>
      <c r="MUH12" s="2854">
        <f>'GC Table 5 - Worker Training'!MTY20</f>
        <v>0</v>
      </c>
      <c r="MUI12" s="2854">
        <f>'GC Table 4 - Tertiary'!MTX17</f>
        <v>0</v>
      </c>
      <c r="MUJ12" s="2859">
        <f>SUM(MUF12:MUI12)</f>
        <v>0</v>
      </c>
      <c r="MUK12" s="2852">
        <v>2014</v>
      </c>
      <c r="MUL12" s="2853">
        <f>'GC Table 8 - Primary'!MUO8</f>
        <v>0</v>
      </c>
      <c r="MUM12" s="2854">
        <f>'GC Table 6 - Secondary'!MUO8</f>
        <v>0</v>
      </c>
      <c r="MUN12" s="2854">
        <f>'GC Table 5 - Worker Training'!MUO8</f>
        <v>0</v>
      </c>
      <c r="MUO12" s="2854">
        <f>'GC Table 4 - Tertiary'!MUN8</f>
        <v>0</v>
      </c>
      <c r="MUP12" s="2855">
        <f>SUM(MUL12:MUO12)</f>
        <v>0</v>
      </c>
      <c r="MUQ12" s="2856">
        <f>'GC Table 8 - Primary'!MUO12</f>
        <v>0</v>
      </c>
      <c r="MUR12" s="2854">
        <f>'GC Table 6 - Secondary'!MUO14</f>
        <v>0</v>
      </c>
      <c r="MUS12" s="2857">
        <f>'GC Table 5 - Worker Training'!MUO12</f>
        <v>0</v>
      </c>
      <c r="MUT12" s="2854">
        <f>'GC Table 4 - Tertiary'!MUN9</f>
        <v>0</v>
      </c>
      <c r="MUU12" s="2858">
        <f>SUM(MUQ12:MUT12)</f>
        <v>0</v>
      </c>
      <c r="MUV12" s="2853">
        <f>'GC Table 8 - Primary'!MUO20</f>
        <v>0</v>
      </c>
      <c r="MUW12" s="2854">
        <f>'GC Table 6 - Secondary'!MUO22</f>
        <v>0</v>
      </c>
      <c r="MUX12" s="2854">
        <f>'GC Table 5 - Worker Training'!MUO20</f>
        <v>0</v>
      </c>
      <c r="MUY12" s="2854">
        <f>'GC Table 4 - Tertiary'!MUN17</f>
        <v>0</v>
      </c>
      <c r="MUZ12" s="2859">
        <f>SUM(MUV12:MUY12)</f>
        <v>0</v>
      </c>
      <c r="MVA12" s="2852">
        <v>2014</v>
      </c>
      <c r="MVB12" s="2853">
        <f>'GC Table 8 - Primary'!MVE8</f>
        <v>0</v>
      </c>
      <c r="MVC12" s="2854">
        <f>'GC Table 6 - Secondary'!MVE8</f>
        <v>0</v>
      </c>
      <c r="MVD12" s="2854">
        <f>'GC Table 5 - Worker Training'!MVE8</f>
        <v>0</v>
      </c>
      <c r="MVE12" s="2854">
        <f>'GC Table 4 - Tertiary'!MVD8</f>
        <v>0</v>
      </c>
      <c r="MVF12" s="2855">
        <f>SUM(MVB12:MVE12)</f>
        <v>0</v>
      </c>
      <c r="MVG12" s="2856">
        <f>'GC Table 8 - Primary'!MVE12</f>
        <v>0</v>
      </c>
      <c r="MVH12" s="2854">
        <f>'GC Table 6 - Secondary'!MVE14</f>
        <v>0</v>
      </c>
      <c r="MVI12" s="2857">
        <f>'GC Table 5 - Worker Training'!MVE12</f>
        <v>0</v>
      </c>
      <c r="MVJ12" s="2854">
        <f>'GC Table 4 - Tertiary'!MVD9</f>
        <v>0</v>
      </c>
      <c r="MVK12" s="2858">
        <f>SUM(MVG12:MVJ12)</f>
        <v>0</v>
      </c>
      <c r="MVL12" s="2853">
        <f>'GC Table 8 - Primary'!MVE20</f>
        <v>0</v>
      </c>
      <c r="MVM12" s="2854">
        <f>'GC Table 6 - Secondary'!MVE22</f>
        <v>0</v>
      </c>
      <c r="MVN12" s="2854">
        <f>'GC Table 5 - Worker Training'!MVE20</f>
        <v>0</v>
      </c>
      <c r="MVO12" s="2854">
        <f>'GC Table 4 - Tertiary'!MVD17</f>
        <v>0</v>
      </c>
      <c r="MVP12" s="2859">
        <f>SUM(MVL12:MVO12)</f>
        <v>0</v>
      </c>
      <c r="MVQ12" s="2852">
        <v>2014</v>
      </c>
      <c r="MVR12" s="2853">
        <f>'GC Table 8 - Primary'!MVU8</f>
        <v>0</v>
      </c>
      <c r="MVS12" s="2854">
        <f>'GC Table 6 - Secondary'!MVU8</f>
        <v>0</v>
      </c>
      <c r="MVT12" s="2854">
        <f>'GC Table 5 - Worker Training'!MVU8</f>
        <v>0</v>
      </c>
      <c r="MVU12" s="2854">
        <f>'GC Table 4 - Tertiary'!MVT8</f>
        <v>0</v>
      </c>
      <c r="MVV12" s="2855">
        <f>SUM(MVR12:MVU12)</f>
        <v>0</v>
      </c>
      <c r="MVW12" s="2856">
        <f>'GC Table 8 - Primary'!MVU12</f>
        <v>0</v>
      </c>
      <c r="MVX12" s="2854">
        <f>'GC Table 6 - Secondary'!MVU14</f>
        <v>0</v>
      </c>
      <c r="MVY12" s="2857">
        <f>'GC Table 5 - Worker Training'!MVU12</f>
        <v>0</v>
      </c>
      <c r="MVZ12" s="2854">
        <f>'GC Table 4 - Tertiary'!MVT9</f>
        <v>0</v>
      </c>
      <c r="MWA12" s="2858">
        <f>SUM(MVW12:MVZ12)</f>
        <v>0</v>
      </c>
      <c r="MWB12" s="2853">
        <f>'GC Table 8 - Primary'!MVU20</f>
        <v>0</v>
      </c>
      <c r="MWC12" s="2854">
        <f>'GC Table 6 - Secondary'!MVU22</f>
        <v>0</v>
      </c>
      <c r="MWD12" s="2854">
        <f>'GC Table 5 - Worker Training'!MVU20</f>
        <v>0</v>
      </c>
      <c r="MWE12" s="2854">
        <f>'GC Table 4 - Tertiary'!MVT17</f>
        <v>0</v>
      </c>
      <c r="MWF12" s="2859">
        <f>SUM(MWB12:MWE12)</f>
        <v>0</v>
      </c>
      <c r="MWG12" s="2852">
        <v>2014</v>
      </c>
      <c r="MWH12" s="2853">
        <f>'GC Table 8 - Primary'!MWK8</f>
        <v>0</v>
      </c>
      <c r="MWI12" s="2854">
        <f>'GC Table 6 - Secondary'!MWK8</f>
        <v>0</v>
      </c>
      <c r="MWJ12" s="2854">
        <f>'GC Table 5 - Worker Training'!MWK8</f>
        <v>0</v>
      </c>
      <c r="MWK12" s="2854">
        <f>'GC Table 4 - Tertiary'!MWJ8</f>
        <v>0</v>
      </c>
      <c r="MWL12" s="2855">
        <f>SUM(MWH12:MWK12)</f>
        <v>0</v>
      </c>
      <c r="MWM12" s="2856">
        <f>'GC Table 8 - Primary'!MWK12</f>
        <v>0</v>
      </c>
      <c r="MWN12" s="2854">
        <f>'GC Table 6 - Secondary'!MWK14</f>
        <v>0</v>
      </c>
      <c r="MWO12" s="2857">
        <f>'GC Table 5 - Worker Training'!MWK12</f>
        <v>0</v>
      </c>
      <c r="MWP12" s="2854">
        <f>'GC Table 4 - Tertiary'!MWJ9</f>
        <v>0</v>
      </c>
      <c r="MWQ12" s="2858">
        <f>SUM(MWM12:MWP12)</f>
        <v>0</v>
      </c>
      <c r="MWR12" s="2853">
        <f>'GC Table 8 - Primary'!MWK20</f>
        <v>0</v>
      </c>
      <c r="MWS12" s="2854">
        <f>'GC Table 6 - Secondary'!MWK22</f>
        <v>0</v>
      </c>
      <c r="MWT12" s="2854">
        <f>'GC Table 5 - Worker Training'!MWK20</f>
        <v>0</v>
      </c>
      <c r="MWU12" s="2854">
        <f>'GC Table 4 - Tertiary'!MWJ17</f>
        <v>0</v>
      </c>
      <c r="MWV12" s="2859">
        <f>SUM(MWR12:MWU12)</f>
        <v>0</v>
      </c>
      <c r="MWW12" s="2852">
        <v>2014</v>
      </c>
      <c r="MWX12" s="2853">
        <f>'GC Table 8 - Primary'!MXA8</f>
        <v>0</v>
      </c>
      <c r="MWY12" s="2854">
        <f>'GC Table 6 - Secondary'!MXA8</f>
        <v>0</v>
      </c>
      <c r="MWZ12" s="2854">
        <f>'GC Table 5 - Worker Training'!MXA8</f>
        <v>0</v>
      </c>
      <c r="MXA12" s="2854">
        <f>'GC Table 4 - Tertiary'!MWZ8</f>
        <v>0</v>
      </c>
      <c r="MXB12" s="2855">
        <f>SUM(MWX12:MXA12)</f>
        <v>0</v>
      </c>
      <c r="MXC12" s="2856">
        <f>'GC Table 8 - Primary'!MXA12</f>
        <v>0</v>
      </c>
      <c r="MXD12" s="2854">
        <f>'GC Table 6 - Secondary'!MXA14</f>
        <v>0</v>
      </c>
      <c r="MXE12" s="2857">
        <f>'GC Table 5 - Worker Training'!MXA12</f>
        <v>0</v>
      </c>
      <c r="MXF12" s="2854">
        <f>'GC Table 4 - Tertiary'!MWZ9</f>
        <v>0</v>
      </c>
      <c r="MXG12" s="2858">
        <f>SUM(MXC12:MXF12)</f>
        <v>0</v>
      </c>
      <c r="MXH12" s="2853">
        <f>'GC Table 8 - Primary'!MXA20</f>
        <v>0</v>
      </c>
      <c r="MXI12" s="2854">
        <f>'GC Table 6 - Secondary'!MXA22</f>
        <v>0</v>
      </c>
      <c r="MXJ12" s="2854">
        <f>'GC Table 5 - Worker Training'!MXA20</f>
        <v>0</v>
      </c>
      <c r="MXK12" s="2854">
        <f>'GC Table 4 - Tertiary'!MWZ17</f>
        <v>0</v>
      </c>
      <c r="MXL12" s="2859">
        <f>SUM(MXH12:MXK12)</f>
        <v>0</v>
      </c>
      <c r="MXM12" s="2852">
        <v>2014</v>
      </c>
      <c r="MXN12" s="2853">
        <f>'GC Table 8 - Primary'!MXQ8</f>
        <v>0</v>
      </c>
      <c r="MXO12" s="2854">
        <f>'GC Table 6 - Secondary'!MXQ8</f>
        <v>0</v>
      </c>
      <c r="MXP12" s="2854">
        <f>'GC Table 5 - Worker Training'!MXQ8</f>
        <v>0</v>
      </c>
      <c r="MXQ12" s="2854">
        <f>'GC Table 4 - Tertiary'!MXP8</f>
        <v>0</v>
      </c>
      <c r="MXR12" s="2855">
        <f>SUM(MXN12:MXQ12)</f>
        <v>0</v>
      </c>
      <c r="MXS12" s="2856">
        <f>'GC Table 8 - Primary'!MXQ12</f>
        <v>0</v>
      </c>
      <c r="MXT12" s="2854">
        <f>'GC Table 6 - Secondary'!MXQ14</f>
        <v>0</v>
      </c>
      <c r="MXU12" s="2857">
        <f>'GC Table 5 - Worker Training'!MXQ12</f>
        <v>0</v>
      </c>
      <c r="MXV12" s="2854">
        <f>'GC Table 4 - Tertiary'!MXP9</f>
        <v>0</v>
      </c>
      <c r="MXW12" s="2858">
        <f>SUM(MXS12:MXV12)</f>
        <v>0</v>
      </c>
      <c r="MXX12" s="2853">
        <f>'GC Table 8 - Primary'!MXQ20</f>
        <v>0</v>
      </c>
      <c r="MXY12" s="2854">
        <f>'GC Table 6 - Secondary'!MXQ22</f>
        <v>0</v>
      </c>
      <c r="MXZ12" s="2854">
        <f>'GC Table 5 - Worker Training'!MXQ20</f>
        <v>0</v>
      </c>
      <c r="MYA12" s="2854">
        <f>'GC Table 4 - Tertiary'!MXP17</f>
        <v>0</v>
      </c>
      <c r="MYB12" s="2859">
        <f>SUM(MXX12:MYA12)</f>
        <v>0</v>
      </c>
      <c r="MYC12" s="2852">
        <v>2014</v>
      </c>
      <c r="MYD12" s="2853">
        <f>'GC Table 8 - Primary'!MYG8</f>
        <v>0</v>
      </c>
      <c r="MYE12" s="2854">
        <f>'GC Table 6 - Secondary'!MYG8</f>
        <v>0</v>
      </c>
      <c r="MYF12" s="2854">
        <f>'GC Table 5 - Worker Training'!MYG8</f>
        <v>0</v>
      </c>
      <c r="MYG12" s="2854">
        <f>'GC Table 4 - Tertiary'!MYF8</f>
        <v>0</v>
      </c>
      <c r="MYH12" s="2855">
        <f>SUM(MYD12:MYG12)</f>
        <v>0</v>
      </c>
      <c r="MYI12" s="2856">
        <f>'GC Table 8 - Primary'!MYG12</f>
        <v>0</v>
      </c>
      <c r="MYJ12" s="2854">
        <f>'GC Table 6 - Secondary'!MYG14</f>
        <v>0</v>
      </c>
      <c r="MYK12" s="2857">
        <f>'GC Table 5 - Worker Training'!MYG12</f>
        <v>0</v>
      </c>
      <c r="MYL12" s="2854">
        <f>'GC Table 4 - Tertiary'!MYF9</f>
        <v>0</v>
      </c>
      <c r="MYM12" s="2858">
        <f>SUM(MYI12:MYL12)</f>
        <v>0</v>
      </c>
      <c r="MYN12" s="2853">
        <f>'GC Table 8 - Primary'!MYG20</f>
        <v>0</v>
      </c>
      <c r="MYO12" s="2854">
        <f>'GC Table 6 - Secondary'!MYG22</f>
        <v>0</v>
      </c>
      <c r="MYP12" s="2854">
        <f>'GC Table 5 - Worker Training'!MYG20</f>
        <v>0</v>
      </c>
      <c r="MYQ12" s="2854">
        <f>'GC Table 4 - Tertiary'!MYF17</f>
        <v>0</v>
      </c>
      <c r="MYR12" s="2859">
        <f>SUM(MYN12:MYQ12)</f>
        <v>0</v>
      </c>
      <c r="MYS12" s="2852">
        <v>2014</v>
      </c>
      <c r="MYT12" s="2853">
        <f>'GC Table 8 - Primary'!MYW8</f>
        <v>0</v>
      </c>
      <c r="MYU12" s="2854">
        <f>'GC Table 6 - Secondary'!MYW8</f>
        <v>0</v>
      </c>
      <c r="MYV12" s="2854">
        <f>'GC Table 5 - Worker Training'!MYW8</f>
        <v>0</v>
      </c>
      <c r="MYW12" s="2854">
        <f>'GC Table 4 - Tertiary'!MYV8</f>
        <v>0</v>
      </c>
      <c r="MYX12" s="2855">
        <f>SUM(MYT12:MYW12)</f>
        <v>0</v>
      </c>
      <c r="MYY12" s="2856">
        <f>'GC Table 8 - Primary'!MYW12</f>
        <v>0</v>
      </c>
      <c r="MYZ12" s="2854">
        <f>'GC Table 6 - Secondary'!MYW14</f>
        <v>0</v>
      </c>
      <c r="MZA12" s="2857">
        <f>'GC Table 5 - Worker Training'!MYW12</f>
        <v>0</v>
      </c>
      <c r="MZB12" s="2854">
        <f>'GC Table 4 - Tertiary'!MYV9</f>
        <v>0</v>
      </c>
      <c r="MZC12" s="2858">
        <f>SUM(MYY12:MZB12)</f>
        <v>0</v>
      </c>
      <c r="MZD12" s="2853">
        <f>'GC Table 8 - Primary'!MYW20</f>
        <v>0</v>
      </c>
      <c r="MZE12" s="2854">
        <f>'GC Table 6 - Secondary'!MYW22</f>
        <v>0</v>
      </c>
      <c r="MZF12" s="2854">
        <f>'GC Table 5 - Worker Training'!MYW20</f>
        <v>0</v>
      </c>
      <c r="MZG12" s="2854">
        <f>'GC Table 4 - Tertiary'!MYV17</f>
        <v>0</v>
      </c>
      <c r="MZH12" s="2859">
        <f>SUM(MZD12:MZG12)</f>
        <v>0</v>
      </c>
      <c r="MZI12" s="2852">
        <v>2014</v>
      </c>
      <c r="MZJ12" s="2853">
        <f>'GC Table 8 - Primary'!MZM8</f>
        <v>0</v>
      </c>
      <c r="MZK12" s="2854">
        <f>'GC Table 6 - Secondary'!MZM8</f>
        <v>0</v>
      </c>
      <c r="MZL12" s="2854">
        <f>'GC Table 5 - Worker Training'!MZM8</f>
        <v>0</v>
      </c>
      <c r="MZM12" s="2854">
        <f>'GC Table 4 - Tertiary'!MZL8</f>
        <v>0</v>
      </c>
      <c r="MZN12" s="2855">
        <f>SUM(MZJ12:MZM12)</f>
        <v>0</v>
      </c>
      <c r="MZO12" s="2856">
        <f>'GC Table 8 - Primary'!MZM12</f>
        <v>0</v>
      </c>
      <c r="MZP12" s="2854">
        <f>'GC Table 6 - Secondary'!MZM14</f>
        <v>0</v>
      </c>
      <c r="MZQ12" s="2857">
        <f>'GC Table 5 - Worker Training'!MZM12</f>
        <v>0</v>
      </c>
      <c r="MZR12" s="2854">
        <f>'GC Table 4 - Tertiary'!MZL9</f>
        <v>0</v>
      </c>
      <c r="MZS12" s="2858">
        <f>SUM(MZO12:MZR12)</f>
        <v>0</v>
      </c>
      <c r="MZT12" s="2853">
        <f>'GC Table 8 - Primary'!MZM20</f>
        <v>0</v>
      </c>
      <c r="MZU12" s="2854">
        <f>'GC Table 6 - Secondary'!MZM22</f>
        <v>0</v>
      </c>
      <c r="MZV12" s="2854">
        <f>'GC Table 5 - Worker Training'!MZM20</f>
        <v>0</v>
      </c>
      <c r="MZW12" s="2854">
        <f>'GC Table 4 - Tertiary'!MZL17</f>
        <v>0</v>
      </c>
      <c r="MZX12" s="2859">
        <f>SUM(MZT12:MZW12)</f>
        <v>0</v>
      </c>
      <c r="MZY12" s="2852">
        <v>2014</v>
      </c>
      <c r="MZZ12" s="2853">
        <f>'GC Table 8 - Primary'!NAC8</f>
        <v>0</v>
      </c>
      <c r="NAA12" s="2854">
        <f>'GC Table 6 - Secondary'!NAC8</f>
        <v>0</v>
      </c>
      <c r="NAB12" s="2854">
        <f>'GC Table 5 - Worker Training'!NAC8</f>
        <v>0</v>
      </c>
      <c r="NAC12" s="2854">
        <f>'GC Table 4 - Tertiary'!NAB8</f>
        <v>0</v>
      </c>
      <c r="NAD12" s="2855">
        <f>SUM(MZZ12:NAC12)</f>
        <v>0</v>
      </c>
      <c r="NAE12" s="2856">
        <f>'GC Table 8 - Primary'!NAC12</f>
        <v>0</v>
      </c>
      <c r="NAF12" s="2854">
        <f>'GC Table 6 - Secondary'!NAC14</f>
        <v>0</v>
      </c>
      <c r="NAG12" s="2857">
        <f>'GC Table 5 - Worker Training'!NAC12</f>
        <v>0</v>
      </c>
      <c r="NAH12" s="2854">
        <f>'GC Table 4 - Tertiary'!NAB9</f>
        <v>0</v>
      </c>
      <c r="NAI12" s="2858">
        <f>SUM(NAE12:NAH12)</f>
        <v>0</v>
      </c>
      <c r="NAJ12" s="2853">
        <f>'GC Table 8 - Primary'!NAC20</f>
        <v>0</v>
      </c>
      <c r="NAK12" s="2854">
        <f>'GC Table 6 - Secondary'!NAC22</f>
        <v>0</v>
      </c>
      <c r="NAL12" s="2854">
        <f>'GC Table 5 - Worker Training'!NAC20</f>
        <v>0</v>
      </c>
      <c r="NAM12" s="2854">
        <f>'GC Table 4 - Tertiary'!NAB17</f>
        <v>0</v>
      </c>
      <c r="NAN12" s="2859">
        <f>SUM(NAJ12:NAM12)</f>
        <v>0</v>
      </c>
      <c r="NAO12" s="2852">
        <v>2014</v>
      </c>
      <c r="NAP12" s="2853">
        <f>'GC Table 8 - Primary'!NAS8</f>
        <v>0</v>
      </c>
      <c r="NAQ12" s="2854">
        <f>'GC Table 6 - Secondary'!NAS8</f>
        <v>0</v>
      </c>
      <c r="NAR12" s="2854">
        <f>'GC Table 5 - Worker Training'!NAS8</f>
        <v>0</v>
      </c>
      <c r="NAS12" s="2854">
        <f>'GC Table 4 - Tertiary'!NAR8</f>
        <v>0</v>
      </c>
      <c r="NAT12" s="2855">
        <f>SUM(NAP12:NAS12)</f>
        <v>0</v>
      </c>
      <c r="NAU12" s="2856">
        <f>'GC Table 8 - Primary'!NAS12</f>
        <v>0</v>
      </c>
      <c r="NAV12" s="2854">
        <f>'GC Table 6 - Secondary'!NAS14</f>
        <v>0</v>
      </c>
      <c r="NAW12" s="2857">
        <f>'GC Table 5 - Worker Training'!NAS12</f>
        <v>0</v>
      </c>
      <c r="NAX12" s="2854">
        <f>'GC Table 4 - Tertiary'!NAR9</f>
        <v>0</v>
      </c>
      <c r="NAY12" s="2858">
        <f>SUM(NAU12:NAX12)</f>
        <v>0</v>
      </c>
      <c r="NAZ12" s="2853">
        <f>'GC Table 8 - Primary'!NAS20</f>
        <v>0</v>
      </c>
      <c r="NBA12" s="2854">
        <f>'GC Table 6 - Secondary'!NAS22</f>
        <v>0</v>
      </c>
      <c r="NBB12" s="2854">
        <f>'GC Table 5 - Worker Training'!NAS20</f>
        <v>0</v>
      </c>
      <c r="NBC12" s="2854">
        <f>'GC Table 4 - Tertiary'!NAR17</f>
        <v>0</v>
      </c>
      <c r="NBD12" s="2859">
        <f>SUM(NAZ12:NBC12)</f>
        <v>0</v>
      </c>
      <c r="NBE12" s="2852">
        <v>2014</v>
      </c>
      <c r="NBF12" s="2853">
        <f>'GC Table 8 - Primary'!NBI8</f>
        <v>0</v>
      </c>
      <c r="NBG12" s="2854">
        <f>'GC Table 6 - Secondary'!NBI8</f>
        <v>0</v>
      </c>
      <c r="NBH12" s="2854">
        <f>'GC Table 5 - Worker Training'!NBI8</f>
        <v>0</v>
      </c>
      <c r="NBI12" s="2854">
        <f>'GC Table 4 - Tertiary'!NBH8</f>
        <v>0</v>
      </c>
      <c r="NBJ12" s="2855">
        <f>SUM(NBF12:NBI12)</f>
        <v>0</v>
      </c>
      <c r="NBK12" s="2856">
        <f>'GC Table 8 - Primary'!NBI12</f>
        <v>0</v>
      </c>
      <c r="NBL12" s="2854">
        <f>'GC Table 6 - Secondary'!NBI14</f>
        <v>0</v>
      </c>
      <c r="NBM12" s="2857">
        <f>'GC Table 5 - Worker Training'!NBI12</f>
        <v>0</v>
      </c>
      <c r="NBN12" s="2854">
        <f>'GC Table 4 - Tertiary'!NBH9</f>
        <v>0</v>
      </c>
      <c r="NBO12" s="2858">
        <f>SUM(NBK12:NBN12)</f>
        <v>0</v>
      </c>
      <c r="NBP12" s="2853">
        <f>'GC Table 8 - Primary'!NBI20</f>
        <v>0</v>
      </c>
      <c r="NBQ12" s="2854">
        <f>'GC Table 6 - Secondary'!NBI22</f>
        <v>0</v>
      </c>
      <c r="NBR12" s="2854">
        <f>'GC Table 5 - Worker Training'!NBI20</f>
        <v>0</v>
      </c>
      <c r="NBS12" s="2854">
        <f>'GC Table 4 - Tertiary'!NBH17</f>
        <v>0</v>
      </c>
      <c r="NBT12" s="2859">
        <f>SUM(NBP12:NBS12)</f>
        <v>0</v>
      </c>
      <c r="NBU12" s="2852">
        <v>2014</v>
      </c>
      <c r="NBV12" s="2853">
        <f>'GC Table 8 - Primary'!NBY8</f>
        <v>0</v>
      </c>
      <c r="NBW12" s="2854">
        <f>'GC Table 6 - Secondary'!NBY8</f>
        <v>0</v>
      </c>
      <c r="NBX12" s="2854">
        <f>'GC Table 5 - Worker Training'!NBY8</f>
        <v>0</v>
      </c>
      <c r="NBY12" s="2854">
        <f>'GC Table 4 - Tertiary'!NBX8</f>
        <v>0</v>
      </c>
      <c r="NBZ12" s="2855">
        <f>SUM(NBV12:NBY12)</f>
        <v>0</v>
      </c>
      <c r="NCA12" s="2856">
        <f>'GC Table 8 - Primary'!NBY12</f>
        <v>0</v>
      </c>
      <c r="NCB12" s="2854">
        <f>'GC Table 6 - Secondary'!NBY14</f>
        <v>0</v>
      </c>
      <c r="NCC12" s="2857">
        <f>'GC Table 5 - Worker Training'!NBY12</f>
        <v>0</v>
      </c>
      <c r="NCD12" s="2854">
        <f>'GC Table 4 - Tertiary'!NBX9</f>
        <v>0</v>
      </c>
      <c r="NCE12" s="2858">
        <f>SUM(NCA12:NCD12)</f>
        <v>0</v>
      </c>
      <c r="NCF12" s="2853">
        <f>'GC Table 8 - Primary'!NBY20</f>
        <v>0</v>
      </c>
      <c r="NCG12" s="2854">
        <f>'GC Table 6 - Secondary'!NBY22</f>
        <v>0</v>
      </c>
      <c r="NCH12" s="2854">
        <f>'GC Table 5 - Worker Training'!NBY20</f>
        <v>0</v>
      </c>
      <c r="NCI12" s="2854">
        <f>'GC Table 4 - Tertiary'!NBX17</f>
        <v>0</v>
      </c>
      <c r="NCJ12" s="2859">
        <f>SUM(NCF12:NCI12)</f>
        <v>0</v>
      </c>
      <c r="NCK12" s="2852">
        <v>2014</v>
      </c>
      <c r="NCL12" s="2853">
        <f>'GC Table 8 - Primary'!NCO8</f>
        <v>0</v>
      </c>
      <c r="NCM12" s="2854">
        <f>'GC Table 6 - Secondary'!NCO8</f>
        <v>0</v>
      </c>
      <c r="NCN12" s="2854">
        <f>'GC Table 5 - Worker Training'!NCO8</f>
        <v>0</v>
      </c>
      <c r="NCO12" s="2854">
        <f>'GC Table 4 - Tertiary'!NCN8</f>
        <v>0</v>
      </c>
      <c r="NCP12" s="2855">
        <f>SUM(NCL12:NCO12)</f>
        <v>0</v>
      </c>
      <c r="NCQ12" s="2856">
        <f>'GC Table 8 - Primary'!NCO12</f>
        <v>0</v>
      </c>
      <c r="NCR12" s="2854">
        <f>'GC Table 6 - Secondary'!NCO14</f>
        <v>0</v>
      </c>
      <c r="NCS12" s="2857">
        <f>'GC Table 5 - Worker Training'!NCO12</f>
        <v>0</v>
      </c>
      <c r="NCT12" s="2854">
        <f>'GC Table 4 - Tertiary'!NCN9</f>
        <v>0</v>
      </c>
      <c r="NCU12" s="2858">
        <f>SUM(NCQ12:NCT12)</f>
        <v>0</v>
      </c>
      <c r="NCV12" s="2853">
        <f>'GC Table 8 - Primary'!NCO20</f>
        <v>0</v>
      </c>
      <c r="NCW12" s="2854">
        <f>'GC Table 6 - Secondary'!NCO22</f>
        <v>0</v>
      </c>
      <c r="NCX12" s="2854">
        <f>'GC Table 5 - Worker Training'!NCO20</f>
        <v>0</v>
      </c>
      <c r="NCY12" s="2854">
        <f>'GC Table 4 - Tertiary'!NCN17</f>
        <v>0</v>
      </c>
      <c r="NCZ12" s="2859">
        <f>SUM(NCV12:NCY12)</f>
        <v>0</v>
      </c>
      <c r="NDA12" s="2852">
        <v>2014</v>
      </c>
      <c r="NDB12" s="2853">
        <f>'GC Table 8 - Primary'!NDE8</f>
        <v>0</v>
      </c>
      <c r="NDC12" s="2854">
        <f>'GC Table 6 - Secondary'!NDE8</f>
        <v>0</v>
      </c>
      <c r="NDD12" s="2854">
        <f>'GC Table 5 - Worker Training'!NDE8</f>
        <v>0</v>
      </c>
      <c r="NDE12" s="2854">
        <f>'GC Table 4 - Tertiary'!NDD8</f>
        <v>0</v>
      </c>
      <c r="NDF12" s="2855">
        <f>SUM(NDB12:NDE12)</f>
        <v>0</v>
      </c>
      <c r="NDG12" s="2856">
        <f>'GC Table 8 - Primary'!NDE12</f>
        <v>0</v>
      </c>
      <c r="NDH12" s="2854">
        <f>'GC Table 6 - Secondary'!NDE14</f>
        <v>0</v>
      </c>
      <c r="NDI12" s="2857">
        <f>'GC Table 5 - Worker Training'!NDE12</f>
        <v>0</v>
      </c>
      <c r="NDJ12" s="2854">
        <f>'GC Table 4 - Tertiary'!NDD9</f>
        <v>0</v>
      </c>
      <c r="NDK12" s="2858">
        <f>SUM(NDG12:NDJ12)</f>
        <v>0</v>
      </c>
      <c r="NDL12" s="2853">
        <f>'GC Table 8 - Primary'!NDE20</f>
        <v>0</v>
      </c>
      <c r="NDM12" s="2854">
        <f>'GC Table 6 - Secondary'!NDE22</f>
        <v>0</v>
      </c>
      <c r="NDN12" s="2854">
        <f>'GC Table 5 - Worker Training'!NDE20</f>
        <v>0</v>
      </c>
      <c r="NDO12" s="2854">
        <f>'GC Table 4 - Tertiary'!NDD17</f>
        <v>0</v>
      </c>
      <c r="NDP12" s="2859">
        <f>SUM(NDL12:NDO12)</f>
        <v>0</v>
      </c>
      <c r="NDQ12" s="2852">
        <v>2014</v>
      </c>
      <c r="NDR12" s="2853">
        <f>'GC Table 8 - Primary'!NDU8</f>
        <v>0</v>
      </c>
      <c r="NDS12" s="2854">
        <f>'GC Table 6 - Secondary'!NDU8</f>
        <v>0</v>
      </c>
      <c r="NDT12" s="2854">
        <f>'GC Table 5 - Worker Training'!NDU8</f>
        <v>0</v>
      </c>
      <c r="NDU12" s="2854">
        <f>'GC Table 4 - Tertiary'!NDT8</f>
        <v>0</v>
      </c>
      <c r="NDV12" s="2855">
        <f>SUM(NDR12:NDU12)</f>
        <v>0</v>
      </c>
      <c r="NDW12" s="2856">
        <f>'GC Table 8 - Primary'!NDU12</f>
        <v>0</v>
      </c>
      <c r="NDX12" s="2854">
        <f>'GC Table 6 - Secondary'!NDU14</f>
        <v>0</v>
      </c>
      <c r="NDY12" s="2857">
        <f>'GC Table 5 - Worker Training'!NDU12</f>
        <v>0</v>
      </c>
      <c r="NDZ12" s="2854">
        <f>'GC Table 4 - Tertiary'!NDT9</f>
        <v>0</v>
      </c>
      <c r="NEA12" s="2858">
        <f>SUM(NDW12:NDZ12)</f>
        <v>0</v>
      </c>
      <c r="NEB12" s="2853">
        <f>'GC Table 8 - Primary'!NDU20</f>
        <v>0</v>
      </c>
      <c r="NEC12" s="2854">
        <f>'GC Table 6 - Secondary'!NDU22</f>
        <v>0</v>
      </c>
      <c r="NED12" s="2854">
        <f>'GC Table 5 - Worker Training'!NDU20</f>
        <v>0</v>
      </c>
      <c r="NEE12" s="2854">
        <f>'GC Table 4 - Tertiary'!NDT17</f>
        <v>0</v>
      </c>
      <c r="NEF12" s="2859">
        <f>SUM(NEB12:NEE12)</f>
        <v>0</v>
      </c>
      <c r="NEG12" s="2852">
        <v>2014</v>
      </c>
      <c r="NEH12" s="2853">
        <f>'GC Table 8 - Primary'!NEK8</f>
        <v>0</v>
      </c>
      <c r="NEI12" s="2854">
        <f>'GC Table 6 - Secondary'!NEK8</f>
        <v>0</v>
      </c>
      <c r="NEJ12" s="2854">
        <f>'GC Table 5 - Worker Training'!NEK8</f>
        <v>0</v>
      </c>
      <c r="NEK12" s="2854">
        <f>'GC Table 4 - Tertiary'!NEJ8</f>
        <v>0</v>
      </c>
      <c r="NEL12" s="2855">
        <f>SUM(NEH12:NEK12)</f>
        <v>0</v>
      </c>
      <c r="NEM12" s="2856">
        <f>'GC Table 8 - Primary'!NEK12</f>
        <v>0</v>
      </c>
      <c r="NEN12" s="2854">
        <f>'GC Table 6 - Secondary'!NEK14</f>
        <v>0</v>
      </c>
      <c r="NEO12" s="2857">
        <f>'GC Table 5 - Worker Training'!NEK12</f>
        <v>0</v>
      </c>
      <c r="NEP12" s="2854">
        <f>'GC Table 4 - Tertiary'!NEJ9</f>
        <v>0</v>
      </c>
      <c r="NEQ12" s="2858">
        <f>SUM(NEM12:NEP12)</f>
        <v>0</v>
      </c>
      <c r="NER12" s="2853">
        <f>'GC Table 8 - Primary'!NEK20</f>
        <v>0</v>
      </c>
      <c r="NES12" s="2854">
        <f>'GC Table 6 - Secondary'!NEK22</f>
        <v>0</v>
      </c>
      <c r="NET12" s="2854">
        <f>'GC Table 5 - Worker Training'!NEK20</f>
        <v>0</v>
      </c>
      <c r="NEU12" s="2854">
        <f>'GC Table 4 - Tertiary'!NEJ17</f>
        <v>0</v>
      </c>
      <c r="NEV12" s="2859">
        <f>SUM(NER12:NEU12)</f>
        <v>0</v>
      </c>
      <c r="NEW12" s="2852">
        <v>2014</v>
      </c>
      <c r="NEX12" s="2853">
        <f>'GC Table 8 - Primary'!NFA8</f>
        <v>0</v>
      </c>
      <c r="NEY12" s="2854">
        <f>'GC Table 6 - Secondary'!NFA8</f>
        <v>0</v>
      </c>
      <c r="NEZ12" s="2854">
        <f>'GC Table 5 - Worker Training'!NFA8</f>
        <v>0</v>
      </c>
      <c r="NFA12" s="2854">
        <f>'GC Table 4 - Tertiary'!NEZ8</f>
        <v>0</v>
      </c>
      <c r="NFB12" s="2855">
        <f>SUM(NEX12:NFA12)</f>
        <v>0</v>
      </c>
      <c r="NFC12" s="2856">
        <f>'GC Table 8 - Primary'!NFA12</f>
        <v>0</v>
      </c>
      <c r="NFD12" s="2854">
        <f>'GC Table 6 - Secondary'!NFA14</f>
        <v>0</v>
      </c>
      <c r="NFE12" s="2857">
        <f>'GC Table 5 - Worker Training'!NFA12</f>
        <v>0</v>
      </c>
      <c r="NFF12" s="2854">
        <f>'GC Table 4 - Tertiary'!NEZ9</f>
        <v>0</v>
      </c>
      <c r="NFG12" s="2858">
        <f>SUM(NFC12:NFF12)</f>
        <v>0</v>
      </c>
      <c r="NFH12" s="2853">
        <f>'GC Table 8 - Primary'!NFA20</f>
        <v>0</v>
      </c>
      <c r="NFI12" s="2854">
        <f>'GC Table 6 - Secondary'!NFA22</f>
        <v>0</v>
      </c>
      <c r="NFJ12" s="2854">
        <f>'GC Table 5 - Worker Training'!NFA20</f>
        <v>0</v>
      </c>
      <c r="NFK12" s="2854">
        <f>'GC Table 4 - Tertiary'!NEZ17</f>
        <v>0</v>
      </c>
      <c r="NFL12" s="2859">
        <f>SUM(NFH12:NFK12)</f>
        <v>0</v>
      </c>
      <c r="NFM12" s="2852">
        <v>2014</v>
      </c>
      <c r="NFN12" s="2853">
        <f>'GC Table 8 - Primary'!NFQ8</f>
        <v>0</v>
      </c>
      <c r="NFO12" s="2854">
        <f>'GC Table 6 - Secondary'!NFQ8</f>
        <v>0</v>
      </c>
      <c r="NFP12" s="2854">
        <f>'GC Table 5 - Worker Training'!NFQ8</f>
        <v>0</v>
      </c>
      <c r="NFQ12" s="2854">
        <f>'GC Table 4 - Tertiary'!NFP8</f>
        <v>0</v>
      </c>
      <c r="NFR12" s="2855">
        <f>SUM(NFN12:NFQ12)</f>
        <v>0</v>
      </c>
      <c r="NFS12" s="2856">
        <f>'GC Table 8 - Primary'!NFQ12</f>
        <v>0</v>
      </c>
      <c r="NFT12" s="2854">
        <f>'GC Table 6 - Secondary'!NFQ14</f>
        <v>0</v>
      </c>
      <c r="NFU12" s="2857">
        <f>'GC Table 5 - Worker Training'!NFQ12</f>
        <v>0</v>
      </c>
      <c r="NFV12" s="2854">
        <f>'GC Table 4 - Tertiary'!NFP9</f>
        <v>0</v>
      </c>
      <c r="NFW12" s="2858">
        <f>SUM(NFS12:NFV12)</f>
        <v>0</v>
      </c>
      <c r="NFX12" s="2853">
        <f>'GC Table 8 - Primary'!NFQ20</f>
        <v>0</v>
      </c>
      <c r="NFY12" s="2854">
        <f>'GC Table 6 - Secondary'!NFQ22</f>
        <v>0</v>
      </c>
      <c r="NFZ12" s="2854">
        <f>'GC Table 5 - Worker Training'!NFQ20</f>
        <v>0</v>
      </c>
      <c r="NGA12" s="2854">
        <f>'GC Table 4 - Tertiary'!NFP17</f>
        <v>0</v>
      </c>
      <c r="NGB12" s="2859">
        <f>SUM(NFX12:NGA12)</f>
        <v>0</v>
      </c>
      <c r="NGC12" s="2852">
        <v>2014</v>
      </c>
      <c r="NGD12" s="2853">
        <f>'GC Table 8 - Primary'!NGG8</f>
        <v>0</v>
      </c>
      <c r="NGE12" s="2854">
        <f>'GC Table 6 - Secondary'!NGG8</f>
        <v>0</v>
      </c>
      <c r="NGF12" s="2854">
        <f>'GC Table 5 - Worker Training'!NGG8</f>
        <v>0</v>
      </c>
      <c r="NGG12" s="2854">
        <f>'GC Table 4 - Tertiary'!NGF8</f>
        <v>0</v>
      </c>
      <c r="NGH12" s="2855">
        <f>SUM(NGD12:NGG12)</f>
        <v>0</v>
      </c>
      <c r="NGI12" s="2856">
        <f>'GC Table 8 - Primary'!NGG12</f>
        <v>0</v>
      </c>
      <c r="NGJ12" s="2854">
        <f>'GC Table 6 - Secondary'!NGG14</f>
        <v>0</v>
      </c>
      <c r="NGK12" s="2857">
        <f>'GC Table 5 - Worker Training'!NGG12</f>
        <v>0</v>
      </c>
      <c r="NGL12" s="2854">
        <f>'GC Table 4 - Tertiary'!NGF9</f>
        <v>0</v>
      </c>
      <c r="NGM12" s="2858">
        <f>SUM(NGI12:NGL12)</f>
        <v>0</v>
      </c>
      <c r="NGN12" s="2853">
        <f>'GC Table 8 - Primary'!NGG20</f>
        <v>0</v>
      </c>
      <c r="NGO12" s="2854">
        <f>'GC Table 6 - Secondary'!NGG22</f>
        <v>0</v>
      </c>
      <c r="NGP12" s="2854">
        <f>'GC Table 5 - Worker Training'!NGG20</f>
        <v>0</v>
      </c>
      <c r="NGQ12" s="2854">
        <f>'GC Table 4 - Tertiary'!NGF17</f>
        <v>0</v>
      </c>
      <c r="NGR12" s="2859">
        <f>SUM(NGN12:NGQ12)</f>
        <v>0</v>
      </c>
      <c r="NGS12" s="2852">
        <v>2014</v>
      </c>
      <c r="NGT12" s="2853">
        <f>'GC Table 8 - Primary'!NGW8</f>
        <v>0</v>
      </c>
      <c r="NGU12" s="2854">
        <f>'GC Table 6 - Secondary'!NGW8</f>
        <v>0</v>
      </c>
      <c r="NGV12" s="2854">
        <f>'GC Table 5 - Worker Training'!NGW8</f>
        <v>0</v>
      </c>
      <c r="NGW12" s="2854">
        <f>'GC Table 4 - Tertiary'!NGV8</f>
        <v>0</v>
      </c>
      <c r="NGX12" s="2855">
        <f>SUM(NGT12:NGW12)</f>
        <v>0</v>
      </c>
      <c r="NGY12" s="2856">
        <f>'GC Table 8 - Primary'!NGW12</f>
        <v>0</v>
      </c>
      <c r="NGZ12" s="2854">
        <f>'GC Table 6 - Secondary'!NGW14</f>
        <v>0</v>
      </c>
      <c r="NHA12" s="2857">
        <f>'GC Table 5 - Worker Training'!NGW12</f>
        <v>0</v>
      </c>
      <c r="NHB12" s="2854">
        <f>'GC Table 4 - Tertiary'!NGV9</f>
        <v>0</v>
      </c>
      <c r="NHC12" s="2858">
        <f>SUM(NGY12:NHB12)</f>
        <v>0</v>
      </c>
      <c r="NHD12" s="2853">
        <f>'GC Table 8 - Primary'!NGW20</f>
        <v>0</v>
      </c>
      <c r="NHE12" s="2854">
        <f>'GC Table 6 - Secondary'!NGW22</f>
        <v>0</v>
      </c>
      <c r="NHF12" s="2854">
        <f>'GC Table 5 - Worker Training'!NGW20</f>
        <v>0</v>
      </c>
      <c r="NHG12" s="2854">
        <f>'GC Table 4 - Tertiary'!NGV17</f>
        <v>0</v>
      </c>
      <c r="NHH12" s="2859">
        <f>SUM(NHD12:NHG12)</f>
        <v>0</v>
      </c>
      <c r="NHI12" s="2852">
        <v>2014</v>
      </c>
      <c r="NHJ12" s="2853">
        <f>'GC Table 8 - Primary'!NHM8</f>
        <v>0</v>
      </c>
      <c r="NHK12" s="2854">
        <f>'GC Table 6 - Secondary'!NHM8</f>
        <v>0</v>
      </c>
      <c r="NHL12" s="2854">
        <f>'GC Table 5 - Worker Training'!NHM8</f>
        <v>0</v>
      </c>
      <c r="NHM12" s="2854">
        <f>'GC Table 4 - Tertiary'!NHL8</f>
        <v>0</v>
      </c>
      <c r="NHN12" s="2855">
        <f>SUM(NHJ12:NHM12)</f>
        <v>0</v>
      </c>
      <c r="NHO12" s="2856">
        <f>'GC Table 8 - Primary'!NHM12</f>
        <v>0</v>
      </c>
      <c r="NHP12" s="2854">
        <f>'GC Table 6 - Secondary'!NHM14</f>
        <v>0</v>
      </c>
      <c r="NHQ12" s="2857">
        <f>'GC Table 5 - Worker Training'!NHM12</f>
        <v>0</v>
      </c>
      <c r="NHR12" s="2854">
        <f>'GC Table 4 - Tertiary'!NHL9</f>
        <v>0</v>
      </c>
      <c r="NHS12" s="2858">
        <f>SUM(NHO12:NHR12)</f>
        <v>0</v>
      </c>
      <c r="NHT12" s="2853">
        <f>'GC Table 8 - Primary'!NHM20</f>
        <v>0</v>
      </c>
      <c r="NHU12" s="2854">
        <f>'GC Table 6 - Secondary'!NHM22</f>
        <v>0</v>
      </c>
      <c r="NHV12" s="2854">
        <f>'GC Table 5 - Worker Training'!NHM20</f>
        <v>0</v>
      </c>
      <c r="NHW12" s="2854">
        <f>'GC Table 4 - Tertiary'!NHL17</f>
        <v>0</v>
      </c>
      <c r="NHX12" s="2859">
        <f>SUM(NHT12:NHW12)</f>
        <v>0</v>
      </c>
      <c r="NHY12" s="2852">
        <v>2014</v>
      </c>
      <c r="NHZ12" s="2853">
        <f>'GC Table 8 - Primary'!NIC8</f>
        <v>0</v>
      </c>
      <c r="NIA12" s="2854">
        <f>'GC Table 6 - Secondary'!NIC8</f>
        <v>0</v>
      </c>
      <c r="NIB12" s="2854">
        <f>'GC Table 5 - Worker Training'!NIC8</f>
        <v>0</v>
      </c>
      <c r="NIC12" s="2854">
        <f>'GC Table 4 - Tertiary'!NIB8</f>
        <v>0</v>
      </c>
      <c r="NID12" s="2855">
        <f>SUM(NHZ12:NIC12)</f>
        <v>0</v>
      </c>
      <c r="NIE12" s="2856">
        <f>'GC Table 8 - Primary'!NIC12</f>
        <v>0</v>
      </c>
      <c r="NIF12" s="2854">
        <f>'GC Table 6 - Secondary'!NIC14</f>
        <v>0</v>
      </c>
      <c r="NIG12" s="2857">
        <f>'GC Table 5 - Worker Training'!NIC12</f>
        <v>0</v>
      </c>
      <c r="NIH12" s="2854">
        <f>'GC Table 4 - Tertiary'!NIB9</f>
        <v>0</v>
      </c>
      <c r="NII12" s="2858">
        <f>SUM(NIE12:NIH12)</f>
        <v>0</v>
      </c>
      <c r="NIJ12" s="2853">
        <f>'GC Table 8 - Primary'!NIC20</f>
        <v>0</v>
      </c>
      <c r="NIK12" s="2854">
        <f>'GC Table 6 - Secondary'!NIC22</f>
        <v>0</v>
      </c>
      <c r="NIL12" s="2854">
        <f>'GC Table 5 - Worker Training'!NIC20</f>
        <v>0</v>
      </c>
      <c r="NIM12" s="2854">
        <f>'GC Table 4 - Tertiary'!NIB17</f>
        <v>0</v>
      </c>
      <c r="NIN12" s="2859">
        <f>SUM(NIJ12:NIM12)</f>
        <v>0</v>
      </c>
      <c r="NIO12" s="2852">
        <v>2014</v>
      </c>
      <c r="NIP12" s="2853">
        <f>'GC Table 8 - Primary'!NIS8</f>
        <v>0</v>
      </c>
      <c r="NIQ12" s="2854">
        <f>'GC Table 6 - Secondary'!NIS8</f>
        <v>0</v>
      </c>
      <c r="NIR12" s="2854">
        <f>'GC Table 5 - Worker Training'!NIS8</f>
        <v>0</v>
      </c>
      <c r="NIS12" s="2854">
        <f>'GC Table 4 - Tertiary'!NIR8</f>
        <v>0</v>
      </c>
      <c r="NIT12" s="2855">
        <f>SUM(NIP12:NIS12)</f>
        <v>0</v>
      </c>
      <c r="NIU12" s="2856">
        <f>'GC Table 8 - Primary'!NIS12</f>
        <v>0</v>
      </c>
      <c r="NIV12" s="2854">
        <f>'GC Table 6 - Secondary'!NIS14</f>
        <v>0</v>
      </c>
      <c r="NIW12" s="2857">
        <f>'GC Table 5 - Worker Training'!NIS12</f>
        <v>0</v>
      </c>
      <c r="NIX12" s="2854">
        <f>'GC Table 4 - Tertiary'!NIR9</f>
        <v>0</v>
      </c>
      <c r="NIY12" s="2858">
        <f>SUM(NIU12:NIX12)</f>
        <v>0</v>
      </c>
      <c r="NIZ12" s="2853">
        <f>'GC Table 8 - Primary'!NIS20</f>
        <v>0</v>
      </c>
      <c r="NJA12" s="2854">
        <f>'GC Table 6 - Secondary'!NIS22</f>
        <v>0</v>
      </c>
      <c r="NJB12" s="2854">
        <f>'GC Table 5 - Worker Training'!NIS20</f>
        <v>0</v>
      </c>
      <c r="NJC12" s="2854">
        <f>'GC Table 4 - Tertiary'!NIR17</f>
        <v>0</v>
      </c>
      <c r="NJD12" s="2859">
        <f>SUM(NIZ12:NJC12)</f>
        <v>0</v>
      </c>
      <c r="NJE12" s="2852">
        <v>2014</v>
      </c>
      <c r="NJF12" s="2853">
        <f>'GC Table 8 - Primary'!NJI8</f>
        <v>0</v>
      </c>
      <c r="NJG12" s="2854">
        <f>'GC Table 6 - Secondary'!NJI8</f>
        <v>0</v>
      </c>
      <c r="NJH12" s="2854">
        <f>'GC Table 5 - Worker Training'!NJI8</f>
        <v>0</v>
      </c>
      <c r="NJI12" s="2854">
        <f>'GC Table 4 - Tertiary'!NJH8</f>
        <v>0</v>
      </c>
      <c r="NJJ12" s="2855">
        <f>SUM(NJF12:NJI12)</f>
        <v>0</v>
      </c>
      <c r="NJK12" s="2856">
        <f>'GC Table 8 - Primary'!NJI12</f>
        <v>0</v>
      </c>
      <c r="NJL12" s="2854">
        <f>'GC Table 6 - Secondary'!NJI14</f>
        <v>0</v>
      </c>
      <c r="NJM12" s="2857">
        <f>'GC Table 5 - Worker Training'!NJI12</f>
        <v>0</v>
      </c>
      <c r="NJN12" s="2854">
        <f>'GC Table 4 - Tertiary'!NJH9</f>
        <v>0</v>
      </c>
      <c r="NJO12" s="2858">
        <f>SUM(NJK12:NJN12)</f>
        <v>0</v>
      </c>
      <c r="NJP12" s="2853">
        <f>'GC Table 8 - Primary'!NJI20</f>
        <v>0</v>
      </c>
      <c r="NJQ12" s="2854">
        <f>'GC Table 6 - Secondary'!NJI22</f>
        <v>0</v>
      </c>
      <c r="NJR12" s="2854">
        <f>'GC Table 5 - Worker Training'!NJI20</f>
        <v>0</v>
      </c>
      <c r="NJS12" s="2854">
        <f>'GC Table 4 - Tertiary'!NJH17</f>
        <v>0</v>
      </c>
      <c r="NJT12" s="2859">
        <f>SUM(NJP12:NJS12)</f>
        <v>0</v>
      </c>
      <c r="NJU12" s="2852">
        <v>2014</v>
      </c>
      <c r="NJV12" s="2853">
        <f>'GC Table 8 - Primary'!NJY8</f>
        <v>0</v>
      </c>
      <c r="NJW12" s="2854">
        <f>'GC Table 6 - Secondary'!NJY8</f>
        <v>0</v>
      </c>
      <c r="NJX12" s="2854">
        <f>'GC Table 5 - Worker Training'!NJY8</f>
        <v>0</v>
      </c>
      <c r="NJY12" s="2854">
        <f>'GC Table 4 - Tertiary'!NJX8</f>
        <v>0</v>
      </c>
      <c r="NJZ12" s="2855">
        <f>SUM(NJV12:NJY12)</f>
        <v>0</v>
      </c>
      <c r="NKA12" s="2856">
        <f>'GC Table 8 - Primary'!NJY12</f>
        <v>0</v>
      </c>
      <c r="NKB12" s="2854">
        <f>'GC Table 6 - Secondary'!NJY14</f>
        <v>0</v>
      </c>
      <c r="NKC12" s="2857">
        <f>'GC Table 5 - Worker Training'!NJY12</f>
        <v>0</v>
      </c>
      <c r="NKD12" s="2854">
        <f>'GC Table 4 - Tertiary'!NJX9</f>
        <v>0</v>
      </c>
      <c r="NKE12" s="2858">
        <f>SUM(NKA12:NKD12)</f>
        <v>0</v>
      </c>
      <c r="NKF12" s="2853">
        <f>'GC Table 8 - Primary'!NJY20</f>
        <v>0</v>
      </c>
      <c r="NKG12" s="2854">
        <f>'GC Table 6 - Secondary'!NJY22</f>
        <v>0</v>
      </c>
      <c r="NKH12" s="2854">
        <f>'GC Table 5 - Worker Training'!NJY20</f>
        <v>0</v>
      </c>
      <c r="NKI12" s="2854">
        <f>'GC Table 4 - Tertiary'!NJX17</f>
        <v>0</v>
      </c>
      <c r="NKJ12" s="2859">
        <f>SUM(NKF12:NKI12)</f>
        <v>0</v>
      </c>
      <c r="NKK12" s="2852">
        <v>2014</v>
      </c>
      <c r="NKL12" s="2853">
        <f>'GC Table 8 - Primary'!NKO8</f>
        <v>0</v>
      </c>
      <c r="NKM12" s="2854">
        <f>'GC Table 6 - Secondary'!NKO8</f>
        <v>0</v>
      </c>
      <c r="NKN12" s="2854">
        <f>'GC Table 5 - Worker Training'!NKO8</f>
        <v>0</v>
      </c>
      <c r="NKO12" s="2854">
        <f>'GC Table 4 - Tertiary'!NKN8</f>
        <v>0</v>
      </c>
      <c r="NKP12" s="2855">
        <f>SUM(NKL12:NKO12)</f>
        <v>0</v>
      </c>
      <c r="NKQ12" s="2856">
        <f>'GC Table 8 - Primary'!NKO12</f>
        <v>0</v>
      </c>
      <c r="NKR12" s="2854">
        <f>'GC Table 6 - Secondary'!NKO14</f>
        <v>0</v>
      </c>
      <c r="NKS12" s="2857">
        <f>'GC Table 5 - Worker Training'!NKO12</f>
        <v>0</v>
      </c>
      <c r="NKT12" s="2854">
        <f>'GC Table 4 - Tertiary'!NKN9</f>
        <v>0</v>
      </c>
      <c r="NKU12" s="2858">
        <f>SUM(NKQ12:NKT12)</f>
        <v>0</v>
      </c>
      <c r="NKV12" s="2853">
        <f>'GC Table 8 - Primary'!NKO20</f>
        <v>0</v>
      </c>
      <c r="NKW12" s="2854">
        <f>'GC Table 6 - Secondary'!NKO22</f>
        <v>0</v>
      </c>
      <c r="NKX12" s="2854">
        <f>'GC Table 5 - Worker Training'!NKO20</f>
        <v>0</v>
      </c>
      <c r="NKY12" s="2854">
        <f>'GC Table 4 - Tertiary'!NKN17</f>
        <v>0</v>
      </c>
      <c r="NKZ12" s="2859">
        <f>SUM(NKV12:NKY12)</f>
        <v>0</v>
      </c>
      <c r="NLA12" s="2852">
        <v>2014</v>
      </c>
      <c r="NLB12" s="2853">
        <f>'GC Table 8 - Primary'!NLE8</f>
        <v>0</v>
      </c>
      <c r="NLC12" s="2854">
        <f>'GC Table 6 - Secondary'!NLE8</f>
        <v>0</v>
      </c>
      <c r="NLD12" s="2854">
        <f>'GC Table 5 - Worker Training'!NLE8</f>
        <v>0</v>
      </c>
      <c r="NLE12" s="2854">
        <f>'GC Table 4 - Tertiary'!NLD8</f>
        <v>0</v>
      </c>
      <c r="NLF12" s="2855">
        <f>SUM(NLB12:NLE12)</f>
        <v>0</v>
      </c>
      <c r="NLG12" s="2856">
        <f>'GC Table 8 - Primary'!NLE12</f>
        <v>0</v>
      </c>
      <c r="NLH12" s="2854">
        <f>'GC Table 6 - Secondary'!NLE14</f>
        <v>0</v>
      </c>
      <c r="NLI12" s="2857">
        <f>'GC Table 5 - Worker Training'!NLE12</f>
        <v>0</v>
      </c>
      <c r="NLJ12" s="2854">
        <f>'GC Table 4 - Tertiary'!NLD9</f>
        <v>0</v>
      </c>
      <c r="NLK12" s="2858">
        <f>SUM(NLG12:NLJ12)</f>
        <v>0</v>
      </c>
      <c r="NLL12" s="2853">
        <f>'GC Table 8 - Primary'!NLE20</f>
        <v>0</v>
      </c>
      <c r="NLM12" s="2854">
        <f>'GC Table 6 - Secondary'!NLE22</f>
        <v>0</v>
      </c>
      <c r="NLN12" s="2854">
        <f>'GC Table 5 - Worker Training'!NLE20</f>
        <v>0</v>
      </c>
      <c r="NLO12" s="2854">
        <f>'GC Table 4 - Tertiary'!NLD17</f>
        <v>0</v>
      </c>
      <c r="NLP12" s="2859">
        <f>SUM(NLL12:NLO12)</f>
        <v>0</v>
      </c>
      <c r="NLQ12" s="2852">
        <v>2014</v>
      </c>
      <c r="NLR12" s="2853">
        <f>'GC Table 8 - Primary'!NLU8</f>
        <v>0</v>
      </c>
      <c r="NLS12" s="2854">
        <f>'GC Table 6 - Secondary'!NLU8</f>
        <v>0</v>
      </c>
      <c r="NLT12" s="2854">
        <f>'GC Table 5 - Worker Training'!NLU8</f>
        <v>0</v>
      </c>
      <c r="NLU12" s="2854">
        <f>'GC Table 4 - Tertiary'!NLT8</f>
        <v>0</v>
      </c>
      <c r="NLV12" s="2855">
        <f>SUM(NLR12:NLU12)</f>
        <v>0</v>
      </c>
      <c r="NLW12" s="2856">
        <f>'GC Table 8 - Primary'!NLU12</f>
        <v>0</v>
      </c>
      <c r="NLX12" s="2854">
        <f>'GC Table 6 - Secondary'!NLU14</f>
        <v>0</v>
      </c>
      <c r="NLY12" s="2857">
        <f>'GC Table 5 - Worker Training'!NLU12</f>
        <v>0</v>
      </c>
      <c r="NLZ12" s="2854">
        <f>'GC Table 4 - Tertiary'!NLT9</f>
        <v>0</v>
      </c>
      <c r="NMA12" s="2858">
        <f>SUM(NLW12:NLZ12)</f>
        <v>0</v>
      </c>
      <c r="NMB12" s="2853">
        <f>'GC Table 8 - Primary'!NLU20</f>
        <v>0</v>
      </c>
      <c r="NMC12" s="2854">
        <f>'GC Table 6 - Secondary'!NLU22</f>
        <v>0</v>
      </c>
      <c r="NMD12" s="2854">
        <f>'GC Table 5 - Worker Training'!NLU20</f>
        <v>0</v>
      </c>
      <c r="NME12" s="2854">
        <f>'GC Table 4 - Tertiary'!NLT17</f>
        <v>0</v>
      </c>
      <c r="NMF12" s="2859">
        <f>SUM(NMB12:NME12)</f>
        <v>0</v>
      </c>
      <c r="NMG12" s="2852">
        <v>2014</v>
      </c>
      <c r="NMH12" s="2853">
        <f>'GC Table 8 - Primary'!NMK8</f>
        <v>0</v>
      </c>
      <c r="NMI12" s="2854">
        <f>'GC Table 6 - Secondary'!NMK8</f>
        <v>0</v>
      </c>
      <c r="NMJ12" s="2854">
        <f>'GC Table 5 - Worker Training'!NMK8</f>
        <v>0</v>
      </c>
      <c r="NMK12" s="2854">
        <f>'GC Table 4 - Tertiary'!NMJ8</f>
        <v>0</v>
      </c>
      <c r="NML12" s="2855">
        <f>SUM(NMH12:NMK12)</f>
        <v>0</v>
      </c>
      <c r="NMM12" s="2856">
        <f>'GC Table 8 - Primary'!NMK12</f>
        <v>0</v>
      </c>
      <c r="NMN12" s="2854">
        <f>'GC Table 6 - Secondary'!NMK14</f>
        <v>0</v>
      </c>
      <c r="NMO12" s="2857">
        <f>'GC Table 5 - Worker Training'!NMK12</f>
        <v>0</v>
      </c>
      <c r="NMP12" s="2854">
        <f>'GC Table 4 - Tertiary'!NMJ9</f>
        <v>0</v>
      </c>
      <c r="NMQ12" s="2858">
        <f>SUM(NMM12:NMP12)</f>
        <v>0</v>
      </c>
      <c r="NMR12" s="2853">
        <f>'GC Table 8 - Primary'!NMK20</f>
        <v>0</v>
      </c>
      <c r="NMS12" s="2854">
        <f>'GC Table 6 - Secondary'!NMK22</f>
        <v>0</v>
      </c>
      <c r="NMT12" s="2854">
        <f>'GC Table 5 - Worker Training'!NMK20</f>
        <v>0</v>
      </c>
      <c r="NMU12" s="2854">
        <f>'GC Table 4 - Tertiary'!NMJ17</f>
        <v>0</v>
      </c>
      <c r="NMV12" s="2859">
        <f>SUM(NMR12:NMU12)</f>
        <v>0</v>
      </c>
      <c r="NMW12" s="2852">
        <v>2014</v>
      </c>
      <c r="NMX12" s="2853">
        <f>'GC Table 8 - Primary'!NNA8</f>
        <v>0</v>
      </c>
      <c r="NMY12" s="2854">
        <f>'GC Table 6 - Secondary'!NNA8</f>
        <v>0</v>
      </c>
      <c r="NMZ12" s="2854">
        <f>'GC Table 5 - Worker Training'!NNA8</f>
        <v>0</v>
      </c>
      <c r="NNA12" s="2854">
        <f>'GC Table 4 - Tertiary'!NMZ8</f>
        <v>0</v>
      </c>
      <c r="NNB12" s="2855">
        <f>SUM(NMX12:NNA12)</f>
        <v>0</v>
      </c>
      <c r="NNC12" s="2856">
        <f>'GC Table 8 - Primary'!NNA12</f>
        <v>0</v>
      </c>
      <c r="NND12" s="2854">
        <f>'GC Table 6 - Secondary'!NNA14</f>
        <v>0</v>
      </c>
      <c r="NNE12" s="2857">
        <f>'GC Table 5 - Worker Training'!NNA12</f>
        <v>0</v>
      </c>
      <c r="NNF12" s="2854">
        <f>'GC Table 4 - Tertiary'!NMZ9</f>
        <v>0</v>
      </c>
      <c r="NNG12" s="2858">
        <f>SUM(NNC12:NNF12)</f>
        <v>0</v>
      </c>
      <c r="NNH12" s="2853">
        <f>'GC Table 8 - Primary'!NNA20</f>
        <v>0</v>
      </c>
      <c r="NNI12" s="2854">
        <f>'GC Table 6 - Secondary'!NNA22</f>
        <v>0</v>
      </c>
      <c r="NNJ12" s="2854">
        <f>'GC Table 5 - Worker Training'!NNA20</f>
        <v>0</v>
      </c>
      <c r="NNK12" s="2854">
        <f>'GC Table 4 - Tertiary'!NMZ17</f>
        <v>0</v>
      </c>
      <c r="NNL12" s="2859">
        <f>SUM(NNH12:NNK12)</f>
        <v>0</v>
      </c>
      <c r="NNM12" s="2852">
        <v>2014</v>
      </c>
      <c r="NNN12" s="2853">
        <f>'GC Table 8 - Primary'!NNQ8</f>
        <v>0</v>
      </c>
      <c r="NNO12" s="2854">
        <f>'GC Table 6 - Secondary'!NNQ8</f>
        <v>0</v>
      </c>
      <c r="NNP12" s="2854">
        <f>'GC Table 5 - Worker Training'!NNQ8</f>
        <v>0</v>
      </c>
      <c r="NNQ12" s="2854">
        <f>'GC Table 4 - Tertiary'!NNP8</f>
        <v>0</v>
      </c>
      <c r="NNR12" s="2855">
        <f>SUM(NNN12:NNQ12)</f>
        <v>0</v>
      </c>
      <c r="NNS12" s="2856">
        <f>'GC Table 8 - Primary'!NNQ12</f>
        <v>0</v>
      </c>
      <c r="NNT12" s="2854">
        <f>'GC Table 6 - Secondary'!NNQ14</f>
        <v>0</v>
      </c>
      <c r="NNU12" s="2857">
        <f>'GC Table 5 - Worker Training'!NNQ12</f>
        <v>0</v>
      </c>
      <c r="NNV12" s="2854">
        <f>'GC Table 4 - Tertiary'!NNP9</f>
        <v>0</v>
      </c>
      <c r="NNW12" s="2858">
        <f>SUM(NNS12:NNV12)</f>
        <v>0</v>
      </c>
      <c r="NNX12" s="2853">
        <f>'GC Table 8 - Primary'!NNQ20</f>
        <v>0</v>
      </c>
      <c r="NNY12" s="2854">
        <f>'GC Table 6 - Secondary'!NNQ22</f>
        <v>0</v>
      </c>
      <c r="NNZ12" s="2854">
        <f>'GC Table 5 - Worker Training'!NNQ20</f>
        <v>0</v>
      </c>
      <c r="NOA12" s="2854">
        <f>'GC Table 4 - Tertiary'!NNP17</f>
        <v>0</v>
      </c>
      <c r="NOB12" s="2859">
        <f>SUM(NNX12:NOA12)</f>
        <v>0</v>
      </c>
      <c r="NOC12" s="2852">
        <v>2014</v>
      </c>
      <c r="NOD12" s="2853">
        <f>'GC Table 8 - Primary'!NOG8</f>
        <v>0</v>
      </c>
      <c r="NOE12" s="2854">
        <f>'GC Table 6 - Secondary'!NOG8</f>
        <v>0</v>
      </c>
      <c r="NOF12" s="2854">
        <f>'GC Table 5 - Worker Training'!NOG8</f>
        <v>0</v>
      </c>
      <c r="NOG12" s="2854">
        <f>'GC Table 4 - Tertiary'!NOF8</f>
        <v>0</v>
      </c>
      <c r="NOH12" s="2855">
        <f>SUM(NOD12:NOG12)</f>
        <v>0</v>
      </c>
      <c r="NOI12" s="2856">
        <f>'GC Table 8 - Primary'!NOG12</f>
        <v>0</v>
      </c>
      <c r="NOJ12" s="2854">
        <f>'GC Table 6 - Secondary'!NOG14</f>
        <v>0</v>
      </c>
      <c r="NOK12" s="2857">
        <f>'GC Table 5 - Worker Training'!NOG12</f>
        <v>0</v>
      </c>
      <c r="NOL12" s="2854">
        <f>'GC Table 4 - Tertiary'!NOF9</f>
        <v>0</v>
      </c>
      <c r="NOM12" s="2858">
        <f>SUM(NOI12:NOL12)</f>
        <v>0</v>
      </c>
      <c r="NON12" s="2853">
        <f>'GC Table 8 - Primary'!NOG20</f>
        <v>0</v>
      </c>
      <c r="NOO12" s="2854">
        <f>'GC Table 6 - Secondary'!NOG22</f>
        <v>0</v>
      </c>
      <c r="NOP12" s="2854">
        <f>'GC Table 5 - Worker Training'!NOG20</f>
        <v>0</v>
      </c>
      <c r="NOQ12" s="2854">
        <f>'GC Table 4 - Tertiary'!NOF17</f>
        <v>0</v>
      </c>
      <c r="NOR12" s="2859">
        <f>SUM(NON12:NOQ12)</f>
        <v>0</v>
      </c>
      <c r="NOS12" s="2852">
        <v>2014</v>
      </c>
      <c r="NOT12" s="2853">
        <f>'GC Table 8 - Primary'!NOW8</f>
        <v>0</v>
      </c>
      <c r="NOU12" s="2854">
        <f>'GC Table 6 - Secondary'!NOW8</f>
        <v>0</v>
      </c>
      <c r="NOV12" s="2854">
        <f>'GC Table 5 - Worker Training'!NOW8</f>
        <v>0</v>
      </c>
      <c r="NOW12" s="2854">
        <f>'GC Table 4 - Tertiary'!NOV8</f>
        <v>0</v>
      </c>
      <c r="NOX12" s="2855">
        <f>SUM(NOT12:NOW12)</f>
        <v>0</v>
      </c>
      <c r="NOY12" s="2856">
        <f>'GC Table 8 - Primary'!NOW12</f>
        <v>0</v>
      </c>
      <c r="NOZ12" s="2854">
        <f>'GC Table 6 - Secondary'!NOW14</f>
        <v>0</v>
      </c>
      <c r="NPA12" s="2857">
        <f>'GC Table 5 - Worker Training'!NOW12</f>
        <v>0</v>
      </c>
      <c r="NPB12" s="2854">
        <f>'GC Table 4 - Tertiary'!NOV9</f>
        <v>0</v>
      </c>
      <c r="NPC12" s="2858">
        <f>SUM(NOY12:NPB12)</f>
        <v>0</v>
      </c>
      <c r="NPD12" s="2853">
        <f>'GC Table 8 - Primary'!NOW20</f>
        <v>0</v>
      </c>
      <c r="NPE12" s="2854">
        <f>'GC Table 6 - Secondary'!NOW22</f>
        <v>0</v>
      </c>
      <c r="NPF12" s="2854">
        <f>'GC Table 5 - Worker Training'!NOW20</f>
        <v>0</v>
      </c>
      <c r="NPG12" s="2854">
        <f>'GC Table 4 - Tertiary'!NOV17</f>
        <v>0</v>
      </c>
      <c r="NPH12" s="2859">
        <f>SUM(NPD12:NPG12)</f>
        <v>0</v>
      </c>
      <c r="NPI12" s="2852">
        <v>2014</v>
      </c>
      <c r="NPJ12" s="2853">
        <f>'GC Table 8 - Primary'!NPM8</f>
        <v>0</v>
      </c>
      <c r="NPK12" s="2854">
        <f>'GC Table 6 - Secondary'!NPM8</f>
        <v>0</v>
      </c>
      <c r="NPL12" s="2854">
        <f>'GC Table 5 - Worker Training'!NPM8</f>
        <v>0</v>
      </c>
      <c r="NPM12" s="2854">
        <f>'GC Table 4 - Tertiary'!NPL8</f>
        <v>0</v>
      </c>
      <c r="NPN12" s="2855">
        <f>SUM(NPJ12:NPM12)</f>
        <v>0</v>
      </c>
      <c r="NPO12" s="2856">
        <f>'GC Table 8 - Primary'!NPM12</f>
        <v>0</v>
      </c>
      <c r="NPP12" s="2854">
        <f>'GC Table 6 - Secondary'!NPM14</f>
        <v>0</v>
      </c>
      <c r="NPQ12" s="2857">
        <f>'GC Table 5 - Worker Training'!NPM12</f>
        <v>0</v>
      </c>
      <c r="NPR12" s="2854">
        <f>'GC Table 4 - Tertiary'!NPL9</f>
        <v>0</v>
      </c>
      <c r="NPS12" s="2858">
        <f>SUM(NPO12:NPR12)</f>
        <v>0</v>
      </c>
      <c r="NPT12" s="2853">
        <f>'GC Table 8 - Primary'!NPM20</f>
        <v>0</v>
      </c>
      <c r="NPU12" s="2854">
        <f>'GC Table 6 - Secondary'!NPM22</f>
        <v>0</v>
      </c>
      <c r="NPV12" s="2854">
        <f>'GC Table 5 - Worker Training'!NPM20</f>
        <v>0</v>
      </c>
      <c r="NPW12" s="2854">
        <f>'GC Table 4 - Tertiary'!NPL17</f>
        <v>0</v>
      </c>
      <c r="NPX12" s="2859">
        <f>SUM(NPT12:NPW12)</f>
        <v>0</v>
      </c>
      <c r="NPY12" s="2852">
        <v>2014</v>
      </c>
      <c r="NPZ12" s="2853">
        <f>'GC Table 8 - Primary'!NQC8</f>
        <v>0</v>
      </c>
      <c r="NQA12" s="2854">
        <f>'GC Table 6 - Secondary'!NQC8</f>
        <v>0</v>
      </c>
      <c r="NQB12" s="2854">
        <f>'GC Table 5 - Worker Training'!NQC8</f>
        <v>0</v>
      </c>
      <c r="NQC12" s="2854">
        <f>'GC Table 4 - Tertiary'!NQB8</f>
        <v>0</v>
      </c>
      <c r="NQD12" s="2855">
        <f>SUM(NPZ12:NQC12)</f>
        <v>0</v>
      </c>
      <c r="NQE12" s="2856">
        <f>'GC Table 8 - Primary'!NQC12</f>
        <v>0</v>
      </c>
      <c r="NQF12" s="2854">
        <f>'GC Table 6 - Secondary'!NQC14</f>
        <v>0</v>
      </c>
      <c r="NQG12" s="2857">
        <f>'GC Table 5 - Worker Training'!NQC12</f>
        <v>0</v>
      </c>
      <c r="NQH12" s="2854">
        <f>'GC Table 4 - Tertiary'!NQB9</f>
        <v>0</v>
      </c>
      <c r="NQI12" s="2858">
        <f>SUM(NQE12:NQH12)</f>
        <v>0</v>
      </c>
      <c r="NQJ12" s="2853">
        <f>'GC Table 8 - Primary'!NQC20</f>
        <v>0</v>
      </c>
      <c r="NQK12" s="2854">
        <f>'GC Table 6 - Secondary'!NQC22</f>
        <v>0</v>
      </c>
      <c r="NQL12" s="2854">
        <f>'GC Table 5 - Worker Training'!NQC20</f>
        <v>0</v>
      </c>
      <c r="NQM12" s="2854">
        <f>'GC Table 4 - Tertiary'!NQB17</f>
        <v>0</v>
      </c>
      <c r="NQN12" s="2859">
        <f>SUM(NQJ12:NQM12)</f>
        <v>0</v>
      </c>
      <c r="NQO12" s="2852">
        <v>2014</v>
      </c>
      <c r="NQP12" s="2853">
        <f>'GC Table 8 - Primary'!NQS8</f>
        <v>0</v>
      </c>
      <c r="NQQ12" s="2854">
        <f>'GC Table 6 - Secondary'!NQS8</f>
        <v>0</v>
      </c>
      <c r="NQR12" s="2854">
        <f>'GC Table 5 - Worker Training'!NQS8</f>
        <v>0</v>
      </c>
      <c r="NQS12" s="2854">
        <f>'GC Table 4 - Tertiary'!NQR8</f>
        <v>0</v>
      </c>
      <c r="NQT12" s="2855">
        <f>SUM(NQP12:NQS12)</f>
        <v>0</v>
      </c>
      <c r="NQU12" s="2856">
        <f>'GC Table 8 - Primary'!NQS12</f>
        <v>0</v>
      </c>
      <c r="NQV12" s="2854">
        <f>'GC Table 6 - Secondary'!NQS14</f>
        <v>0</v>
      </c>
      <c r="NQW12" s="2857">
        <f>'GC Table 5 - Worker Training'!NQS12</f>
        <v>0</v>
      </c>
      <c r="NQX12" s="2854">
        <f>'GC Table 4 - Tertiary'!NQR9</f>
        <v>0</v>
      </c>
      <c r="NQY12" s="2858">
        <f>SUM(NQU12:NQX12)</f>
        <v>0</v>
      </c>
      <c r="NQZ12" s="2853">
        <f>'GC Table 8 - Primary'!NQS20</f>
        <v>0</v>
      </c>
      <c r="NRA12" s="2854">
        <f>'GC Table 6 - Secondary'!NQS22</f>
        <v>0</v>
      </c>
      <c r="NRB12" s="2854">
        <f>'GC Table 5 - Worker Training'!NQS20</f>
        <v>0</v>
      </c>
      <c r="NRC12" s="2854">
        <f>'GC Table 4 - Tertiary'!NQR17</f>
        <v>0</v>
      </c>
      <c r="NRD12" s="2859">
        <f>SUM(NQZ12:NRC12)</f>
        <v>0</v>
      </c>
      <c r="NRE12" s="2852">
        <v>2014</v>
      </c>
      <c r="NRF12" s="2853">
        <f>'GC Table 8 - Primary'!NRI8</f>
        <v>0</v>
      </c>
      <c r="NRG12" s="2854">
        <f>'GC Table 6 - Secondary'!NRI8</f>
        <v>0</v>
      </c>
      <c r="NRH12" s="2854">
        <f>'GC Table 5 - Worker Training'!NRI8</f>
        <v>0</v>
      </c>
      <c r="NRI12" s="2854">
        <f>'GC Table 4 - Tertiary'!NRH8</f>
        <v>0</v>
      </c>
      <c r="NRJ12" s="2855">
        <f>SUM(NRF12:NRI12)</f>
        <v>0</v>
      </c>
      <c r="NRK12" s="2856">
        <f>'GC Table 8 - Primary'!NRI12</f>
        <v>0</v>
      </c>
      <c r="NRL12" s="2854">
        <f>'GC Table 6 - Secondary'!NRI14</f>
        <v>0</v>
      </c>
      <c r="NRM12" s="2857">
        <f>'GC Table 5 - Worker Training'!NRI12</f>
        <v>0</v>
      </c>
      <c r="NRN12" s="2854">
        <f>'GC Table 4 - Tertiary'!NRH9</f>
        <v>0</v>
      </c>
      <c r="NRO12" s="2858">
        <f>SUM(NRK12:NRN12)</f>
        <v>0</v>
      </c>
      <c r="NRP12" s="2853">
        <f>'GC Table 8 - Primary'!NRI20</f>
        <v>0</v>
      </c>
      <c r="NRQ12" s="2854">
        <f>'GC Table 6 - Secondary'!NRI22</f>
        <v>0</v>
      </c>
      <c r="NRR12" s="2854">
        <f>'GC Table 5 - Worker Training'!NRI20</f>
        <v>0</v>
      </c>
      <c r="NRS12" s="2854">
        <f>'GC Table 4 - Tertiary'!NRH17</f>
        <v>0</v>
      </c>
      <c r="NRT12" s="2859">
        <f>SUM(NRP12:NRS12)</f>
        <v>0</v>
      </c>
      <c r="NRU12" s="2852">
        <v>2014</v>
      </c>
      <c r="NRV12" s="2853">
        <f>'GC Table 8 - Primary'!NRY8</f>
        <v>0</v>
      </c>
      <c r="NRW12" s="2854">
        <f>'GC Table 6 - Secondary'!NRY8</f>
        <v>0</v>
      </c>
      <c r="NRX12" s="2854">
        <f>'GC Table 5 - Worker Training'!NRY8</f>
        <v>0</v>
      </c>
      <c r="NRY12" s="2854">
        <f>'GC Table 4 - Tertiary'!NRX8</f>
        <v>0</v>
      </c>
      <c r="NRZ12" s="2855">
        <f>SUM(NRV12:NRY12)</f>
        <v>0</v>
      </c>
      <c r="NSA12" s="2856">
        <f>'GC Table 8 - Primary'!NRY12</f>
        <v>0</v>
      </c>
      <c r="NSB12" s="2854">
        <f>'GC Table 6 - Secondary'!NRY14</f>
        <v>0</v>
      </c>
      <c r="NSC12" s="2857">
        <f>'GC Table 5 - Worker Training'!NRY12</f>
        <v>0</v>
      </c>
      <c r="NSD12" s="2854">
        <f>'GC Table 4 - Tertiary'!NRX9</f>
        <v>0</v>
      </c>
      <c r="NSE12" s="2858">
        <f>SUM(NSA12:NSD12)</f>
        <v>0</v>
      </c>
      <c r="NSF12" s="2853">
        <f>'GC Table 8 - Primary'!NRY20</f>
        <v>0</v>
      </c>
      <c r="NSG12" s="2854">
        <f>'GC Table 6 - Secondary'!NRY22</f>
        <v>0</v>
      </c>
      <c r="NSH12" s="2854">
        <f>'GC Table 5 - Worker Training'!NRY20</f>
        <v>0</v>
      </c>
      <c r="NSI12" s="2854">
        <f>'GC Table 4 - Tertiary'!NRX17</f>
        <v>0</v>
      </c>
      <c r="NSJ12" s="2859">
        <f>SUM(NSF12:NSI12)</f>
        <v>0</v>
      </c>
      <c r="NSK12" s="2852">
        <v>2014</v>
      </c>
      <c r="NSL12" s="2853">
        <f>'GC Table 8 - Primary'!NSO8</f>
        <v>0</v>
      </c>
      <c r="NSM12" s="2854">
        <f>'GC Table 6 - Secondary'!NSO8</f>
        <v>0</v>
      </c>
      <c r="NSN12" s="2854">
        <f>'GC Table 5 - Worker Training'!NSO8</f>
        <v>0</v>
      </c>
      <c r="NSO12" s="2854">
        <f>'GC Table 4 - Tertiary'!NSN8</f>
        <v>0</v>
      </c>
      <c r="NSP12" s="2855">
        <f>SUM(NSL12:NSO12)</f>
        <v>0</v>
      </c>
      <c r="NSQ12" s="2856">
        <f>'GC Table 8 - Primary'!NSO12</f>
        <v>0</v>
      </c>
      <c r="NSR12" s="2854">
        <f>'GC Table 6 - Secondary'!NSO14</f>
        <v>0</v>
      </c>
      <c r="NSS12" s="2857">
        <f>'GC Table 5 - Worker Training'!NSO12</f>
        <v>0</v>
      </c>
      <c r="NST12" s="2854">
        <f>'GC Table 4 - Tertiary'!NSN9</f>
        <v>0</v>
      </c>
      <c r="NSU12" s="2858">
        <f>SUM(NSQ12:NST12)</f>
        <v>0</v>
      </c>
      <c r="NSV12" s="2853">
        <f>'GC Table 8 - Primary'!NSO20</f>
        <v>0</v>
      </c>
      <c r="NSW12" s="2854">
        <f>'GC Table 6 - Secondary'!NSO22</f>
        <v>0</v>
      </c>
      <c r="NSX12" s="2854">
        <f>'GC Table 5 - Worker Training'!NSO20</f>
        <v>0</v>
      </c>
      <c r="NSY12" s="2854">
        <f>'GC Table 4 - Tertiary'!NSN17</f>
        <v>0</v>
      </c>
      <c r="NSZ12" s="2859">
        <f>SUM(NSV12:NSY12)</f>
        <v>0</v>
      </c>
      <c r="NTA12" s="2852">
        <v>2014</v>
      </c>
      <c r="NTB12" s="2853">
        <f>'GC Table 8 - Primary'!NTE8</f>
        <v>0</v>
      </c>
      <c r="NTC12" s="2854">
        <f>'GC Table 6 - Secondary'!NTE8</f>
        <v>0</v>
      </c>
      <c r="NTD12" s="2854">
        <f>'GC Table 5 - Worker Training'!NTE8</f>
        <v>0</v>
      </c>
      <c r="NTE12" s="2854">
        <f>'GC Table 4 - Tertiary'!NTD8</f>
        <v>0</v>
      </c>
      <c r="NTF12" s="2855">
        <f>SUM(NTB12:NTE12)</f>
        <v>0</v>
      </c>
      <c r="NTG12" s="2856">
        <f>'GC Table 8 - Primary'!NTE12</f>
        <v>0</v>
      </c>
      <c r="NTH12" s="2854">
        <f>'GC Table 6 - Secondary'!NTE14</f>
        <v>0</v>
      </c>
      <c r="NTI12" s="2857">
        <f>'GC Table 5 - Worker Training'!NTE12</f>
        <v>0</v>
      </c>
      <c r="NTJ12" s="2854">
        <f>'GC Table 4 - Tertiary'!NTD9</f>
        <v>0</v>
      </c>
      <c r="NTK12" s="2858">
        <f>SUM(NTG12:NTJ12)</f>
        <v>0</v>
      </c>
      <c r="NTL12" s="2853">
        <f>'GC Table 8 - Primary'!NTE20</f>
        <v>0</v>
      </c>
      <c r="NTM12" s="2854">
        <f>'GC Table 6 - Secondary'!NTE22</f>
        <v>0</v>
      </c>
      <c r="NTN12" s="2854">
        <f>'GC Table 5 - Worker Training'!NTE20</f>
        <v>0</v>
      </c>
      <c r="NTO12" s="2854">
        <f>'GC Table 4 - Tertiary'!NTD17</f>
        <v>0</v>
      </c>
      <c r="NTP12" s="2859">
        <f>SUM(NTL12:NTO12)</f>
        <v>0</v>
      </c>
      <c r="NTQ12" s="2852">
        <v>2014</v>
      </c>
      <c r="NTR12" s="2853">
        <f>'GC Table 8 - Primary'!NTU8</f>
        <v>0</v>
      </c>
      <c r="NTS12" s="2854">
        <f>'GC Table 6 - Secondary'!NTU8</f>
        <v>0</v>
      </c>
      <c r="NTT12" s="2854">
        <f>'GC Table 5 - Worker Training'!NTU8</f>
        <v>0</v>
      </c>
      <c r="NTU12" s="2854">
        <f>'GC Table 4 - Tertiary'!NTT8</f>
        <v>0</v>
      </c>
      <c r="NTV12" s="2855">
        <f>SUM(NTR12:NTU12)</f>
        <v>0</v>
      </c>
      <c r="NTW12" s="2856">
        <f>'GC Table 8 - Primary'!NTU12</f>
        <v>0</v>
      </c>
      <c r="NTX12" s="2854">
        <f>'GC Table 6 - Secondary'!NTU14</f>
        <v>0</v>
      </c>
      <c r="NTY12" s="2857">
        <f>'GC Table 5 - Worker Training'!NTU12</f>
        <v>0</v>
      </c>
      <c r="NTZ12" s="2854">
        <f>'GC Table 4 - Tertiary'!NTT9</f>
        <v>0</v>
      </c>
      <c r="NUA12" s="2858">
        <f>SUM(NTW12:NTZ12)</f>
        <v>0</v>
      </c>
      <c r="NUB12" s="2853">
        <f>'GC Table 8 - Primary'!NTU20</f>
        <v>0</v>
      </c>
      <c r="NUC12" s="2854">
        <f>'GC Table 6 - Secondary'!NTU22</f>
        <v>0</v>
      </c>
      <c r="NUD12" s="2854">
        <f>'GC Table 5 - Worker Training'!NTU20</f>
        <v>0</v>
      </c>
      <c r="NUE12" s="2854">
        <f>'GC Table 4 - Tertiary'!NTT17</f>
        <v>0</v>
      </c>
      <c r="NUF12" s="2859">
        <f>SUM(NUB12:NUE12)</f>
        <v>0</v>
      </c>
      <c r="NUG12" s="2852">
        <v>2014</v>
      </c>
      <c r="NUH12" s="2853">
        <f>'GC Table 8 - Primary'!NUK8</f>
        <v>0</v>
      </c>
      <c r="NUI12" s="2854">
        <f>'GC Table 6 - Secondary'!NUK8</f>
        <v>0</v>
      </c>
      <c r="NUJ12" s="2854">
        <f>'GC Table 5 - Worker Training'!NUK8</f>
        <v>0</v>
      </c>
      <c r="NUK12" s="2854">
        <f>'GC Table 4 - Tertiary'!NUJ8</f>
        <v>0</v>
      </c>
      <c r="NUL12" s="2855">
        <f>SUM(NUH12:NUK12)</f>
        <v>0</v>
      </c>
      <c r="NUM12" s="2856">
        <f>'GC Table 8 - Primary'!NUK12</f>
        <v>0</v>
      </c>
      <c r="NUN12" s="2854">
        <f>'GC Table 6 - Secondary'!NUK14</f>
        <v>0</v>
      </c>
      <c r="NUO12" s="2857">
        <f>'GC Table 5 - Worker Training'!NUK12</f>
        <v>0</v>
      </c>
      <c r="NUP12" s="2854">
        <f>'GC Table 4 - Tertiary'!NUJ9</f>
        <v>0</v>
      </c>
      <c r="NUQ12" s="2858">
        <f>SUM(NUM12:NUP12)</f>
        <v>0</v>
      </c>
      <c r="NUR12" s="2853">
        <f>'GC Table 8 - Primary'!NUK20</f>
        <v>0</v>
      </c>
      <c r="NUS12" s="2854">
        <f>'GC Table 6 - Secondary'!NUK22</f>
        <v>0</v>
      </c>
      <c r="NUT12" s="2854">
        <f>'GC Table 5 - Worker Training'!NUK20</f>
        <v>0</v>
      </c>
      <c r="NUU12" s="2854">
        <f>'GC Table 4 - Tertiary'!NUJ17</f>
        <v>0</v>
      </c>
      <c r="NUV12" s="2859">
        <f>SUM(NUR12:NUU12)</f>
        <v>0</v>
      </c>
      <c r="NUW12" s="2852">
        <v>2014</v>
      </c>
      <c r="NUX12" s="2853">
        <f>'GC Table 8 - Primary'!NVA8</f>
        <v>0</v>
      </c>
      <c r="NUY12" s="2854">
        <f>'GC Table 6 - Secondary'!NVA8</f>
        <v>0</v>
      </c>
      <c r="NUZ12" s="2854">
        <f>'GC Table 5 - Worker Training'!NVA8</f>
        <v>0</v>
      </c>
      <c r="NVA12" s="2854">
        <f>'GC Table 4 - Tertiary'!NUZ8</f>
        <v>0</v>
      </c>
      <c r="NVB12" s="2855">
        <f>SUM(NUX12:NVA12)</f>
        <v>0</v>
      </c>
      <c r="NVC12" s="2856">
        <f>'GC Table 8 - Primary'!NVA12</f>
        <v>0</v>
      </c>
      <c r="NVD12" s="2854">
        <f>'GC Table 6 - Secondary'!NVA14</f>
        <v>0</v>
      </c>
      <c r="NVE12" s="2857">
        <f>'GC Table 5 - Worker Training'!NVA12</f>
        <v>0</v>
      </c>
      <c r="NVF12" s="2854">
        <f>'GC Table 4 - Tertiary'!NUZ9</f>
        <v>0</v>
      </c>
      <c r="NVG12" s="2858">
        <f>SUM(NVC12:NVF12)</f>
        <v>0</v>
      </c>
      <c r="NVH12" s="2853">
        <f>'GC Table 8 - Primary'!NVA20</f>
        <v>0</v>
      </c>
      <c r="NVI12" s="2854">
        <f>'GC Table 6 - Secondary'!NVA22</f>
        <v>0</v>
      </c>
      <c r="NVJ12" s="2854">
        <f>'GC Table 5 - Worker Training'!NVA20</f>
        <v>0</v>
      </c>
      <c r="NVK12" s="2854">
        <f>'GC Table 4 - Tertiary'!NUZ17</f>
        <v>0</v>
      </c>
      <c r="NVL12" s="2859">
        <f>SUM(NVH12:NVK12)</f>
        <v>0</v>
      </c>
      <c r="NVM12" s="2852">
        <v>2014</v>
      </c>
      <c r="NVN12" s="2853">
        <f>'GC Table 8 - Primary'!NVQ8</f>
        <v>0</v>
      </c>
      <c r="NVO12" s="2854">
        <f>'GC Table 6 - Secondary'!NVQ8</f>
        <v>0</v>
      </c>
      <c r="NVP12" s="2854">
        <f>'GC Table 5 - Worker Training'!NVQ8</f>
        <v>0</v>
      </c>
      <c r="NVQ12" s="2854">
        <f>'GC Table 4 - Tertiary'!NVP8</f>
        <v>0</v>
      </c>
      <c r="NVR12" s="2855">
        <f>SUM(NVN12:NVQ12)</f>
        <v>0</v>
      </c>
      <c r="NVS12" s="2856">
        <f>'GC Table 8 - Primary'!NVQ12</f>
        <v>0</v>
      </c>
      <c r="NVT12" s="2854">
        <f>'GC Table 6 - Secondary'!NVQ14</f>
        <v>0</v>
      </c>
      <c r="NVU12" s="2857">
        <f>'GC Table 5 - Worker Training'!NVQ12</f>
        <v>0</v>
      </c>
      <c r="NVV12" s="2854">
        <f>'GC Table 4 - Tertiary'!NVP9</f>
        <v>0</v>
      </c>
      <c r="NVW12" s="2858">
        <f>SUM(NVS12:NVV12)</f>
        <v>0</v>
      </c>
      <c r="NVX12" s="2853">
        <f>'GC Table 8 - Primary'!NVQ20</f>
        <v>0</v>
      </c>
      <c r="NVY12" s="2854">
        <f>'GC Table 6 - Secondary'!NVQ22</f>
        <v>0</v>
      </c>
      <c r="NVZ12" s="2854">
        <f>'GC Table 5 - Worker Training'!NVQ20</f>
        <v>0</v>
      </c>
      <c r="NWA12" s="2854">
        <f>'GC Table 4 - Tertiary'!NVP17</f>
        <v>0</v>
      </c>
      <c r="NWB12" s="2859">
        <f>SUM(NVX12:NWA12)</f>
        <v>0</v>
      </c>
      <c r="NWC12" s="2852">
        <v>2014</v>
      </c>
      <c r="NWD12" s="2853">
        <f>'GC Table 8 - Primary'!NWG8</f>
        <v>0</v>
      </c>
      <c r="NWE12" s="2854">
        <f>'GC Table 6 - Secondary'!NWG8</f>
        <v>0</v>
      </c>
      <c r="NWF12" s="2854">
        <f>'GC Table 5 - Worker Training'!NWG8</f>
        <v>0</v>
      </c>
      <c r="NWG12" s="2854">
        <f>'GC Table 4 - Tertiary'!NWF8</f>
        <v>0</v>
      </c>
      <c r="NWH12" s="2855">
        <f>SUM(NWD12:NWG12)</f>
        <v>0</v>
      </c>
      <c r="NWI12" s="2856">
        <f>'GC Table 8 - Primary'!NWG12</f>
        <v>0</v>
      </c>
      <c r="NWJ12" s="2854">
        <f>'GC Table 6 - Secondary'!NWG14</f>
        <v>0</v>
      </c>
      <c r="NWK12" s="2857">
        <f>'GC Table 5 - Worker Training'!NWG12</f>
        <v>0</v>
      </c>
      <c r="NWL12" s="2854">
        <f>'GC Table 4 - Tertiary'!NWF9</f>
        <v>0</v>
      </c>
      <c r="NWM12" s="2858">
        <f>SUM(NWI12:NWL12)</f>
        <v>0</v>
      </c>
      <c r="NWN12" s="2853">
        <f>'GC Table 8 - Primary'!NWG20</f>
        <v>0</v>
      </c>
      <c r="NWO12" s="2854">
        <f>'GC Table 6 - Secondary'!NWG22</f>
        <v>0</v>
      </c>
      <c r="NWP12" s="2854">
        <f>'GC Table 5 - Worker Training'!NWG20</f>
        <v>0</v>
      </c>
      <c r="NWQ12" s="2854">
        <f>'GC Table 4 - Tertiary'!NWF17</f>
        <v>0</v>
      </c>
      <c r="NWR12" s="2859">
        <f>SUM(NWN12:NWQ12)</f>
        <v>0</v>
      </c>
      <c r="NWS12" s="2852">
        <v>2014</v>
      </c>
      <c r="NWT12" s="2853">
        <f>'GC Table 8 - Primary'!NWW8</f>
        <v>0</v>
      </c>
      <c r="NWU12" s="2854">
        <f>'GC Table 6 - Secondary'!NWW8</f>
        <v>0</v>
      </c>
      <c r="NWV12" s="2854">
        <f>'GC Table 5 - Worker Training'!NWW8</f>
        <v>0</v>
      </c>
      <c r="NWW12" s="2854">
        <f>'GC Table 4 - Tertiary'!NWV8</f>
        <v>0</v>
      </c>
      <c r="NWX12" s="2855">
        <f>SUM(NWT12:NWW12)</f>
        <v>0</v>
      </c>
      <c r="NWY12" s="2856">
        <f>'GC Table 8 - Primary'!NWW12</f>
        <v>0</v>
      </c>
      <c r="NWZ12" s="2854">
        <f>'GC Table 6 - Secondary'!NWW14</f>
        <v>0</v>
      </c>
      <c r="NXA12" s="2857">
        <f>'GC Table 5 - Worker Training'!NWW12</f>
        <v>0</v>
      </c>
      <c r="NXB12" s="2854">
        <f>'GC Table 4 - Tertiary'!NWV9</f>
        <v>0</v>
      </c>
      <c r="NXC12" s="2858">
        <f>SUM(NWY12:NXB12)</f>
        <v>0</v>
      </c>
      <c r="NXD12" s="2853">
        <f>'GC Table 8 - Primary'!NWW20</f>
        <v>0</v>
      </c>
      <c r="NXE12" s="2854">
        <f>'GC Table 6 - Secondary'!NWW22</f>
        <v>0</v>
      </c>
      <c r="NXF12" s="2854">
        <f>'GC Table 5 - Worker Training'!NWW20</f>
        <v>0</v>
      </c>
      <c r="NXG12" s="2854">
        <f>'GC Table 4 - Tertiary'!NWV17</f>
        <v>0</v>
      </c>
      <c r="NXH12" s="2859">
        <f>SUM(NXD12:NXG12)</f>
        <v>0</v>
      </c>
      <c r="NXI12" s="2852">
        <v>2014</v>
      </c>
      <c r="NXJ12" s="2853">
        <f>'GC Table 8 - Primary'!NXM8</f>
        <v>0</v>
      </c>
      <c r="NXK12" s="2854">
        <f>'GC Table 6 - Secondary'!NXM8</f>
        <v>0</v>
      </c>
      <c r="NXL12" s="2854">
        <f>'GC Table 5 - Worker Training'!NXM8</f>
        <v>0</v>
      </c>
      <c r="NXM12" s="2854">
        <f>'GC Table 4 - Tertiary'!NXL8</f>
        <v>0</v>
      </c>
      <c r="NXN12" s="2855">
        <f>SUM(NXJ12:NXM12)</f>
        <v>0</v>
      </c>
      <c r="NXO12" s="2856">
        <f>'GC Table 8 - Primary'!NXM12</f>
        <v>0</v>
      </c>
      <c r="NXP12" s="2854">
        <f>'GC Table 6 - Secondary'!NXM14</f>
        <v>0</v>
      </c>
      <c r="NXQ12" s="2857">
        <f>'GC Table 5 - Worker Training'!NXM12</f>
        <v>0</v>
      </c>
      <c r="NXR12" s="2854">
        <f>'GC Table 4 - Tertiary'!NXL9</f>
        <v>0</v>
      </c>
      <c r="NXS12" s="2858">
        <f>SUM(NXO12:NXR12)</f>
        <v>0</v>
      </c>
      <c r="NXT12" s="2853">
        <f>'GC Table 8 - Primary'!NXM20</f>
        <v>0</v>
      </c>
      <c r="NXU12" s="2854">
        <f>'GC Table 6 - Secondary'!NXM22</f>
        <v>0</v>
      </c>
      <c r="NXV12" s="2854">
        <f>'GC Table 5 - Worker Training'!NXM20</f>
        <v>0</v>
      </c>
      <c r="NXW12" s="2854">
        <f>'GC Table 4 - Tertiary'!NXL17</f>
        <v>0</v>
      </c>
      <c r="NXX12" s="2859">
        <f>SUM(NXT12:NXW12)</f>
        <v>0</v>
      </c>
      <c r="NXY12" s="2852">
        <v>2014</v>
      </c>
      <c r="NXZ12" s="2853">
        <f>'GC Table 8 - Primary'!NYC8</f>
        <v>0</v>
      </c>
      <c r="NYA12" s="2854">
        <f>'GC Table 6 - Secondary'!NYC8</f>
        <v>0</v>
      </c>
      <c r="NYB12" s="2854">
        <f>'GC Table 5 - Worker Training'!NYC8</f>
        <v>0</v>
      </c>
      <c r="NYC12" s="2854">
        <f>'GC Table 4 - Tertiary'!NYB8</f>
        <v>0</v>
      </c>
      <c r="NYD12" s="2855">
        <f>SUM(NXZ12:NYC12)</f>
        <v>0</v>
      </c>
      <c r="NYE12" s="2856">
        <f>'GC Table 8 - Primary'!NYC12</f>
        <v>0</v>
      </c>
      <c r="NYF12" s="2854">
        <f>'GC Table 6 - Secondary'!NYC14</f>
        <v>0</v>
      </c>
      <c r="NYG12" s="2857">
        <f>'GC Table 5 - Worker Training'!NYC12</f>
        <v>0</v>
      </c>
      <c r="NYH12" s="2854">
        <f>'GC Table 4 - Tertiary'!NYB9</f>
        <v>0</v>
      </c>
      <c r="NYI12" s="2858">
        <f>SUM(NYE12:NYH12)</f>
        <v>0</v>
      </c>
      <c r="NYJ12" s="2853">
        <f>'GC Table 8 - Primary'!NYC20</f>
        <v>0</v>
      </c>
      <c r="NYK12" s="2854">
        <f>'GC Table 6 - Secondary'!NYC22</f>
        <v>0</v>
      </c>
      <c r="NYL12" s="2854">
        <f>'GC Table 5 - Worker Training'!NYC20</f>
        <v>0</v>
      </c>
      <c r="NYM12" s="2854">
        <f>'GC Table 4 - Tertiary'!NYB17</f>
        <v>0</v>
      </c>
      <c r="NYN12" s="2859">
        <f>SUM(NYJ12:NYM12)</f>
        <v>0</v>
      </c>
      <c r="NYO12" s="2852">
        <v>2014</v>
      </c>
      <c r="NYP12" s="2853">
        <f>'GC Table 8 - Primary'!NYS8</f>
        <v>0</v>
      </c>
      <c r="NYQ12" s="2854">
        <f>'GC Table 6 - Secondary'!NYS8</f>
        <v>0</v>
      </c>
      <c r="NYR12" s="2854">
        <f>'GC Table 5 - Worker Training'!NYS8</f>
        <v>0</v>
      </c>
      <c r="NYS12" s="2854">
        <f>'GC Table 4 - Tertiary'!NYR8</f>
        <v>0</v>
      </c>
      <c r="NYT12" s="2855">
        <f>SUM(NYP12:NYS12)</f>
        <v>0</v>
      </c>
      <c r="NYU12" s="2856">
        <f>'GC Table 8 - Primary'!NYS12</f>
        <v>0</v>
      </c>
      <c r="NYV12" s="2854">
        <f>'GC Table 6 - Secondary'!NYS14</f>
        <v>0</v>
      </c>
      <c r="NYW12" s="2857">
        <f>'GC Table 5 - Worker Training'!NYS12</f>
        <v>0</v>
      </c>
      <c r="NYX12" s="2854">
        <f>'GC Table 4 - Tertiary'!NYR9</f>
        <v>0</v>
      </c>
      <c r="NYY12" s="2858">
        <f>SUM(NYU12:NYX12)</f>
        <v>0</v>
      </c>
      <c r="NYZ12" s="2853">
        <f>'GC Table 8 - Primary'!NYS20</f>
        <v>0</v>
      </c>
      <c r="NZA12" s="2854">
        <f>'GC Table 6 - Secondary'!NYS22</f>
        <v>0</v>
      </c>
      <c r="NZB12" s="2854">
        <f>'GC Table 5 - Worker Training'!NYS20</f>
        <v>0</v>
      </c>
      <c r="NZC12" s="2854">
        <f>'GC Table 4 - Tertiary'!NYR17</f>
        <v>0</v>
      </c>
      <c r="NZD12" s="2859">
        <f>SUM(NYZ12:NZC12)</f>
        <v>0</v>
      </c>
      <c r="NZE12" s="2852">
        <v>2014</v>
      </c>
      <c r="NZF12" s="2853">
        <f>'GC Table 8 - Primary'!NZI8</f>
        <v>0</v>
      </c>
      <c r="NZG12" s="2854">
        <f>'GC Table 6 - Secondary'!NZI8</f>
        <v>0</v>
      </c>
      <c r="NZH12" s="2854">
        <f>'GC Table 5 - Worker Training'!NZI8</f>
        <v>0</v>
      </c>
      <c r="NZI12" s="2854">
        <f>'GC Table 4 - Tertiary'!NZH8</f>
        <v>0</v>
      </c>
      <c r="NZJ12" s="2855">
        <f>SUM(NZF12:NZI12)</f>
        <v>0</v>
      </c>
      <c r="NZK12" s="2856">
        <f>'GC Table 8 - Primary'!NZI12</f>
        <v>0</v>
      </c>
      <c r="NZL12" s="2854">
        <f>'GC Table 6 - Secondary'!NZI14</f>
        <v>0</v>
      </c>
      <c r="NZM12" s="2857">
        <f>'GC Table 5 - Worker Training'!NZI12</f>
        <v>0</v>
      </c>
      <c r="NZN12" s="2854">
        <f>'GC Table 4 - Tertiary'!NZH9</f>
        <v>0</v>
      </c>
      <c r="NZO12" s="2858">
        <f>SUM(NZK12:NZN12)</f>
        <v>0</v>
      </c>
      <c r="NZP12" s="2853">
        <f>'GC Table 8 - Primary'!NZI20</f>
        <v>0</v>
      </c>
      <c r="NZQ12" s="2854">
        <f>'GC Table 6 - Secondary'!NZI22</f>
        <v>0</v>
      </c>
      <c r="NZR12" s="2854">
        <f>'GC Table 5 - Worker Training'!NZI20</f>
        <v>0</v>
      </c>
      <c r="NZS12" s="2854">
        <f>'GC Table 4 - Tertiary'!NZH17</f>
        <v>0</v>
      </c>
      <c r="NZT12" s="2859">
        <f>SUM(NZP12:NZS12)</f>
        <v>0</v>
      </c>
      <c r="NZU12" s="2852">
        <v>2014</v>
      </c>
      <c r="NZV12" s="2853">
        <f>'GC Table 8 - Primary'!NZY8</f>
        <v>0</v>
      </c>
      <c r="NZW12" s="2854">
        <f>'GC Table 6 - Secondary'!NZY8</f>
        <v>0</v>
      </c>
      <c r="NZX12" s="2854">
        <f>'GC Table 5 - Worker Training'!NZY8</f>
        <v>0</v>
      </c>
      <c r="NZY12" s="2854">
        <f>'GC Table 4 - Tertiary'!NZX8</f>
        <v>0</v>
      </c>
      <c r="NZZ12" s="2855">
        <f>SUM(NZV12:NZY12)</f>
        <v>0</v>
      </c>
      <c r="OAA12" s="2856">
        <f>'GC Table 8 - Primary'!NZY12</f>
        <v>0</v>
      </c>
      <c r="OAB12" s="2854">
        <f>'GC Table 6 - Secondary'!NZY14</f>
        <v>0</v>
      </c>
      <c r="OAC12" s="2857">
        <f>'GC Table 5 - Worker Training'!NZY12</f>
        <v>0</v>
      </c>
      <c r="OAD12" s="2854">
        <f>'GC Table 4 - Tertiary'!NZX9</f>
        <v>0</v>
      </c>
      <c r="OAE12" s="2858">
        <f>SUM(OAA12:OAD12)</f>
        <v>0</v>
      </c>
      <c r="OAF12" s="2853">
        <f>'GC Table 8 - Primary'!NZY20</f>
        <v>0</v>
      </c>
      <c r="OAG12" s="2854">
        <f>'GC Table 6 - Secondary'!NZY22</f>
        <v>0</v>
      </c>
      <c r="OAH12" s="2854">
        <f>'GC Table 5 - Worker Training'!NZY20</f>
        <v>0</v>
      </c>
      <c r="OAI12" s="2854">
        <f>'GC Table 4 - Tertiary'!NZX17</f>
        <v>0</v>
      </c>
      <c r="OAJ12" s="2859">
        <f>SUM(OAF12:OAI12)</f>
        <v>0</v>
      </c>
      <c r="OAK12" s="2852">
        <v>2014</v>
      </c>
      <c r="OAL12" s="2853">
        <f>'GC Table 8 - Primary'!OAO8</f>
        <v>0</v>
      </c>
      <c r="OAM12" s="2854">
        <f>'GC Table 6 - Secondary'!OAO8</f>
        <v>0</v>
      </c>
      <c r="OAN12" s="2854">
        <f>'GC Table 5 - Worker Training'!OAO8</f>
        <v>0</v>
      </c>
      <c r="OAO12" s="2854">
        <f>'GC Table 4 - Tertiary'!OAN8</f>
        <v>0</v>
      </c>
      <c r="OAP12" s="2855">
        <f>SUM(OAL12:OAO12)</f>
        <v>0</v>
      </c>
      <c r="OAQ12" s="2856">
        <f>'GC Table 8 - Primary'!OAO12</f>
        <v>0</v>
      </c>
      <c r="OAR12" s="2854">
        <f>'GC Table 6 - Secondary'!OAO14</f>
        <v>0</v>
      </c>
      <c r="OAS12" s="2857">
        <f>'GC Table 5 - Worker Training'!OAO12</f>
        <v>0</v>
      </c>
      <c r="OAT12" s="2854">
        <f>'GC Table 4 - Tertiary'!OAN9</f>
        <v>0</v>
      </c>
      <c r="OAU12" s="2858">
        <f>SUM(OAQ12:OAT12)</f>
        <v>0</v>
      </c>
      <c r="OAV12" s="2853">
        <f>'GC Table 8 - Primary'!OAO20</f>
        <v>0</v>
      </c>
      <c r="OAW12" s="2854">
        <f>'GC Table 6 - Secondary'!OAO22</f>
        <v>0</v>
      </c>
      <c r="OAX12" s="2854">
        <f>'GC Table 5 - Worker Training'!OAO20</f>
        <v>0</v>
      </c>
      <c r="OAY12" s="2854">
        <f>'GC Table 4 - Tertiary'!OAN17</f>
        <v>0</v>
      </c>
      <c r="OAZ12" s="2859">
        <f>SUM(OAV12:OAY12)</f>
        <v>0</v>
      </c>
      <c r="OBA12" s="2852">
        <v>2014</v>
      </c>
      <c r="OBB12" s="2853">
        <f>'GC Table 8 - Primary'!OBE8</f>
        <v>0</v>
      </c>
      <c r="OBC12" s="2854">
        <f>'GC Table 6 - Secondary'!OBE8</f>
        <v>0</v>
      </c>
      <c r="OBD12" s="2854">
        <f>'GC Table 5 - Worker Training'!OBE8</f>
        <v>0</v>
      </c>
      <c r="OBE12" s="2854">
        <f>'GC Table 4 - Tertiary'!OBD8</f>
        <v>0</v>
      </c>
      <c r="OBF12" s="2855">
        <f>SUM(OBB12:OBE12)</f>
        <v>0</v>
      </c>
      <c r="OBG12" s="2856">
        <f>'GC Table 8 - Primary'!OBE12</f>
        <v>0</v>
      </c>
      <c r="OBH12" s="2854">
        <f>'GC Table 6 - Secondary'!OBE14</f>
        <v>0</v>
      </c>
      <c r="OBI12" s="2857">
        <f>'GC Table 5 - Worker Training'!OBE12</f>
        <v>0</v>
      </c>
      <c r="OBJ12" s="2854">
        <f>'GC Table 4 - Tertiary'!OBD9</f>
        <v>0</v>
      </c>
      <c r="OBK12" s="2858">
        <f>SUM(OBG12:OBJ12)</f>
        <v>0</v>
      </c>
      <c r="OBL12" s="2853">
        <f>'GC Table 8 - Primary'!OBE20</f>
        <v>0</v>
      </c>
      <c r="OBM12" s="2854">
        <f>'GC Table 6 - Secondary'!OBE22</f>
        <v>0</v>
      </c>
      <c r="OBN12" s="2854">
        <f>'GC Table 5 - Worker Training'!OBE20</f>
        <v>0</v>
      </c>
      <c r="OBO12" s="2854">
        <f>'GC Table 4 - Tertiary'!OBD17</f>
        <v>0</v>
      </c>
      <c r="OBP12" s="2859">
        <f>SUM(OBL12:OBO12)</f>
        <v>0</v>
      </c>
      <c r="OBQ12" s="2852">
        <v>2014</v>
      </c>
      <c r="OBR12" s="2853">
        <f>'GC Table 8 - Primary'!OBU8</f>
        <v>0</v>
      </c>
      <c r="OBS12" s="2854">
        <f>'GC Table 6 - Secondary'!OBU8</f>
        <v>0</v>
      </c>
      <c r="OBT12" s="2854">
        <f>'GC Table 5 - Worker Training'!OBU8</f>
        <v>0</v>
      </c>
      <c r="OBU12" s="2854">
        <f>'GC Table 4 - Tertiary'!OBT8</f>
        <v>0</v>
      </c>
      <c r="OBV12" s="2855">
        <f>SUM(OBR12:OBU12)</f>
        <v>0</v>
      </c>
      <c r="OBW12" s="2856">
        <f>'GC Table 8 - Primary'!OBU12</f>
        <v>0</v>
      </c>
      <c r="OBX12" s="2854">
        <f>'GC Table 6 - Secondary'!OBU14</f>
        <v>0</v>
      </c>
      <c r="OBY12" s="2857">
        <f>'GC Table 5 - Worker Training'!OBU12</f>
        <v>0</v>
      </c>
      <c r="OBZ12" s="2854">
        <f>'GC Table 4 - Tertiary'!OBT9</f>
        <v>0</v>
      </c>
      <c r="OCA12" s="2858">
        <f>SUM(OBW12:OBZ12)</f>
        <v>0</v>
      </c>
      <c r="OCB12" s="2853">
        <f>'GC Table 8 - Primary'!OBU20</f>
        <v>0</v>
      </c>
      <c r="OCC12" s="2854">
        <f>'GC Table 6 - Secondary'!OBU22</f>
        <v>0</v>
      </c>
      <c r="OCD12" s="2854">
        <f>'GC Table 5 - Worker Training'!OBU20</f>
        <v>0</v>
      </c>
      <c r="OCE12" s="2854">
        <f>'GC Table 4 - Tertiary'!OBT17</f>
        <v>0</v>
      </c>
      <c r="OCF12" s="2859">
        <f>SUM(OCB12:OCE12)</f>
        <v>0</v>
      </c>
      <c r="OCG12" s="2852">
        <v>2014</v>
      </c>
      <c r="OCH12" s="2853">
        <f>'GC Table 8 - Primary'!OCK8</f>
        <v>0</v>
      </c>
      <c r="OCI12" s="2854">
        <f>'GC Table 6 - Secondary'!OCK8</f>
        <v>0</v>
      </c>
      <c r="OCJ12" s="2854">
        <f>'GC Table 5 - Worker Training'!OCK8</f>
        <v>0</v>
      </c>
      <c r="OCK12" s="2854">
        <f>'GC Table 4 - Tertiary'!OCJ8</f>
        <v>0</v>
      </c>
      <c r="OCL12" s="2855">
        <f>SUM(OCH12:OCK12)</f>
        <v>0</v>
      </c>
      <c r="OCM12" s="2856">
        <f>'GC Table 8 - Primary'!OCK12</f>
        <v>0</v>
      </c>
      <c r="OCN12" s="2854">
        <f>'GC Table 6 - Secondary'!OCK14</f>
        <v>0</v>
      </c>
      <c r="OCO12" s="2857">
        <f>'GC Table 5 - Worker Training'!OCK12</f>
        <v>0</v>
      </c>
      <c r="OCP12" s="2854">
        <f>'GC Table 4 - Tertiary'!OCJ9</f>
        <v>0</v>
      </c>
      <c r="OCQ12" s="2858">
        <f>SUM(OCM12:OCP12)</f>
        <v>0</v>
      </c>
      <c r="OCR12" s="2853">
        <f>'GC Table 8 - Primary'!OCK20</f>
        <v>0</v>
      </c>
      <c r="OCS12" s="2854">
        <f>'GC Table 6 - Secondary'!OCK22</f>
        <v>0</v>
      </c>
      <c r="OCT12" s="2854">
        <f>'GC Table 5 - Worker Training'!OCK20</f>
        <v>0</v>
      </c>
      <c r="OCU12" s="2854">
        <f>'GC Table 4 - Tertiary'!OCJ17</f>
        <v>0</v>
      </c>
      <c r="OCV12" s="2859">
        <f>SUM(OCR12:OCU12)</f>
        <v>0</v>
      </c>
      <c r="OCW12" s="2852">
        <v>2014</v>
      </c>
      <c r="OCX12" s="2853">
        <f>'GC Table 8 - Primary'!ODA8</f>
        <v>0</v>
      </c>
      <c r="OCY12" s="2854">
        <f>'GC Table 6 - Secondary'!ODA8</f>
        <v>0</v>
      </c>
      <c r="OCZ12" s="2854">
        <f>'GC Table 5 - Worker Training'!ODA8</f>
        <v>0</v>
      </c>
      <c r="ODA12" s="2854">
        <f>'GC Table 4 - Tertiary'!OCZ8</f>
        <v>0</v>
      </c>
      <c r="ODB12" s="2855">
        <f>SUM(OCX12:ODA12)</f>
        <v>0</v>
      </c>
      <c r="ODC12" s="2856">
        <f>'GC Table 8 - Primary'!ODA12</f>
        <v>0</v>
      </c>
      <c r="ODD12" s="2854">
        <f>'GC Table 6 - Secondary'!ODA14</f>
        <v>0</v>
      </c>
      <c r="ODE12" s="2857">
        <f>'GC Table 5 - Worker Training'!ODA12</f>
        <v>0</v>
      </c>
      <c r="ODF12" s="2854">
        <f>'GC Table 4 - Tertiary'!OCZ9</f>
        <v>0</v>
      </c>
      <c r="ODG12" s="2858">
        <f>SUM(ODC12:ODF12)</f>
        <v>0</v>
      </c>
      <c r="ODH12" s="2853">
        <f>'GC Table 8 - Primary'!ODA20</f>
        <v>0</v>
      </c>
      <c r="ODI12" s="2854">
        <f>'GC Table 6 - Secondary'!ODA22</f>
        <v>0</v>
      </c>
      <c r="ODJ12" s="2854">
        <f>'GC Table 5 - Worker Training'!ODA20</f>
        <v>0</v>
      </c>
      <c r="ODK12" s="2854">
        <f>'GC Table 4 - Tertiary'!OCZ17</f>
        <v>0</v>
      </c>
      <c r="ODL12" s="2859">
        <f>SUM(ODH12:ODK12)</f>
        <v>0</v>
      </c>
      <c r="ODM12" s="2852">
        <v>2014</v>
      </c>
      <c r="ODN12" s="2853">
        <f>'GC Table 8 - Primary'!ODQ8</f>
        <v>0</v>
      </c>
      <c r="ODO12" s="2854">
        <f>'GC Table 6 - Secondary'!ODQ8</f>
        <v>0</v>
      </c>
      <c r="ODP12" s="2854">
        <f>'GC Table 5 - Worker Training'!ODQ8</f>
        <v>0</v>
      </c>
      <c r="ODQ12" s="2854">
        <f>'GC Table 4 - Tertiary'!ODP8</f>
        <v>0</v>
      </c>
      <c r="ODR12" s="2855">
        <f>SUM(ODN12:ODQ12)</f>
        <v>0</v>
      </c>
      <c r="ODS12" s="2856">
        <f>'GC Table 8 - Primary'!ODQ12</f>
        <v>0</v>
      </c>
      <c r="ODT12" s="2854">
        <f>'GC Table 6 - Secondary'!ODQ14</f>
        <v>0</v>
      </c>
      <c r="ODU12" s="2857">
        <f>'GC Table 5 - Worker Training'!ODQ12</f>
        <v>0</v>
      </c>
      <c r="ODV12" s="2854">
        <f>'GC Table 4 - Tertiary'!ODP9</f>
        <v>0</v>
      </c>
      <c r="ODW12" s="2858">
        <f>SUM(ODS12:ODV12)</f>
        <v>0</v>
      </c>
      <c r="ODX12" s="2853">
        <f>'GC Table 8 - Primary'!ODQ20</f>
        <v>0</v>
      </c>
      <c r="ODY12" s="2854">
        <f>'GC Table 6 - Secondary'!ODQ22</f>
        <v>0</v>
      </c>
      <c r="ODZ12" s="2854">
        <f>'GC Table 5 - Worker Training'!ODQ20</f>
        <v>0</v>
      </c>
      <c r="OEA12" s="2854">
        <f>'GC Table 4 - Tertiary'!ODP17</f>
        <v>0</v>
      </c>
      <c r="OEB12" s="2859">
        <f>SUM(ODX12:OEA12)</f>
        <v>0</v>
      </c>
      <c r="OEC12" s="2852">
        <v>2014</v>
      </c>
      <c r="OED12" s="2853">
        <f>'GC Table 8 - Primary'!OEG8</f>
        <v>0</v>
      </c>
      <c r="OEE12" s="2854">
        <f>'GC Table 6 - Secondary'!OEG8</f>
        <v>0</v>
      </c>
      <c r="OEF12" s="2854">
        <f>'GC Table 5 - Worker Training'!OEG8</f>
        <v>0</v>
      </c>
      <c r="OEG12" s="2854">
        <f>'GC Table 4 - Tertiary'!OEF8</f>
        <v>0</v>
      </c>
      <c r="OEH12" s="2855">
        <f>SUM(OED12:OEG12)</f>
        <v>0</v>
      </c>
      <c r="OEI12" s="2856">
        <f>'GC Table 8 - Primary'!OEG12</f>
        <v>0</v>
      </c>
      <c r="OEJ12" s="2854">
        <f>'GC Table 6 - Secondary'!OEG14</f>
        <v>0</v>
      </c>
      <c r="OEK12" s="2857">
        <f>'GC Table 5 - Worker Training'!OEG12</f>
        <v>0</v>
      </c>
      <c r="OEL12" s="2854">
        <f>'GC Table 4 - Tertiary'!OEF9</f>
        <v>0</v>
      </c>
      <c r="OEM12" s="2858">
        <f>SUM(OEI12:OEL12)</f>
        <v>0</v>
      </c>
      <c r="OEN12" s="2853">
        <f>'GC Table 8 - Primary'!OEG20</f>
        <v>0</v>
      </c>
      <c r="OEO12" s="2854">
        <f>'GC Table 6 - Secondary'!OEG22</f>
        <v>0</v>
      </c>
      <c r="OEP12" s="2854">
        <f>'GC Table 5 - Worker Training'!OEG20</f>
        <v>0</v>
      </c>
      <c r="OEQ12" s="2854">
        <f>'GC Table 4 - Tertiary'!OEF17</f>
        <v>0</v>
      </c>
      <c r="OER12" s="2859">
        <f>SUM(OEN12:OEQ12)</f>
        <v>0</v>
      </c>
      <c r="OES12" s="2852">
        <v>2014</v>
      </c>
      <c r="OET12" s="2853">
        <f>'GC Table 8 - Primary'!OEW8</f>
        <v>0</v>
      </c>
      <c r="OEU12" s="2854">
        <f>'GC Table 6 - Secondary'!OEW8</f>
        <v>0</v>
      </c>
      <c r="OEV12" s="2854">
        <f>'GC Table 5 - Worker Training'!OEW8</f>
        <v>0</v>
      </c>
      <c r="OEW12" s="2854">
        <f>'GC Table 4 - Tertiary'!OEV8</f>
        <v>0</v>
      </c>
      <c r="OEX12" s="2855">
        <f>SUM(OET12:OEW12)</f>
        <v>0</v>
      </c>
      <c r="OEY12" s="2856">
        <f>'GC Table 8 - Primary'!OEW12</f>
        <v>0</v>
      </c>
      <c r="OEZ12" s="2854">
        <f>'GC Table 6 - Secondary'!OEW14</f>
        <v>0</v>
      </c>
      <c r="OFA12" s="2857">
        <f>'GC Table 5 - Worker Training'!OEW12</f>
        <v>0</v>
      </c>
      <c r="OFB12" s="2854">
        <f>'GC Table 4 - Tertiary'!OEV9</f>
        <v>0</v>
      </c>
      <c r="OFC12" s="2858">
        <f>SUM(OEY12:OFB12)</f>
        <v>0</v>
      </c>
      <c r="OFD12" s="2853">
        <f>'GC Table 8 - Primary'!OEW20</f>
        <v>0</v>
      </c>
      <c r="OFE12" s="2854">
        <f>'GC Table 6 - Secondary'!OEW22</f>
        <v>0</v>
      </c>
      <c r="OFF12" s="2854">
        <f>'GC Table 5 - Worker Training'!OEW20</f>
        <v>0</v>
      </c>
      <c r="OFG12" s="2854">
        <f>'GC Table 4 - Tertiary'!OEV17</f>
        <v>0</v>
      </c>
      <c r="OFH12" s="2859">
        <f>SUM(OFD12:OFG12)</f>
        <v>0</v>
      </c>
      <c r="OFI12" s="2852">
        <v>2014</v>
      </c>
      <c r="OFJ12" s="2853">
        <f>'GC Table 8 - Primary'!OFM8</f>
        <v>0</v>
      </c>
      <c r="OFK12" s="2854">
        <f>'GC Table 6 - Secondary'!OFM8</f>
        <v>0</v>
      </c>
      <c r="OFL12" s="2854">
        <f>'GC Table 5 - Worker Training'!OFM8</f>
        <v>0</v>
      </c>
      <c r="OFM12" s="2854">
        <f>'GC Table 4 - Tertiary'!OFL8</f>
        <v>0</v>
      </c>
      <c r="OFN12" s="2855">
        <f>SUM(OFJ12:OFM12)</f>
        <v>0</v>
      </c>
      <c r="OFO12" s="2856">
        <f>'GC Table 8 - Primary'!OFM12</f>
        <v>0</v>
      </c>
      <c r="OFP12" s="2854">
        <f>'GC Table 6 - Secondary'!OFM14</f>
        <v>0</v>
      </c>
      <c r="OFQ12" s="2857">
        <f>'GC Table 5 - Worker Training'!OFM12</f>
        <v>0</v>
      </c>
      <c r="OFR12" s="2854">
        <f>'GC Table 4 - Tertiary'!OFL9</f>
        <v>0</v>
      </c>
      <c r="OFS12" s="2858">
        <f>SUM(OFO12:OFR12)</f>
        <v>0</v>
      </c>
      <c r="OFT12" s="2853">
        <f>'GC Table 8 - Primary'!OFM20</f>
        <v>0</v>
      </c>
      <c r="OFU12" s="2854">
        <f>'GC Table 6 - Secondary'!OFM22</f>
        <v>0</v>
      </c>
      <c r="OFV12" s="2854">
        <f>'GC Table 5 - Worker Training'!OFM20</f>
        <v>0</v>
      </c>
      <c r="OFW12" s="2854">
        <f>'GC Table 4 - Tertiary'!OFL17</f>
        <v>0</v>
      </c>
      <c r="OFX12" s="2859">
        <f>SUM(OFT12:OFW12)</f>
        <v>0</v>
      </c>
      <c r="OFY12" s="2852">
        <v>2014</v>
      </c>
      <c r="OFZ12" s="2853">
        <f>'GC Table 8 - Primary'!OGC8</f>
        <v>0</v>
      </c>
      <c r="OGA12" s="2854">
        <f>'GC Table 6 - Secondary'!OGC8</f>
        <v>0</v>
      </c>
      <c r="OGB12" s="2854">
        <f>'GC Table 5 - Worker Training'!OGC8</f>
        <v>0</v>
      </c>
      <c r="OGC12" s="2854">
        <f>'GC Table 4 - Tertiary'!OGB8</f>
        <v>0</v>
      </c>
      <c r="OGD12" s="2855">
        <f>SUM(OFZ12:OGC12)</f>
        <v>0</v>
      </c>
      <c r="OGE12" s="2856">
        <f>'GC Table 8 - Primary'!OGC12</f>
        <v>0</v>
      </c>
      <c r="OGF12" s="2854">
        <f>'GC Table 6 - Secondary'!OGC14</f>
        <v>0</v>
      </c>
      <c r="OGG12" s="2857">
        <f>'GC Table 5 - Worker Training'!OGC12</f>
        <v>0</v>
      </c>
      <c r="OGH12" s="2854">
        <f>'GC Table 4 - Tertiary'!OGB9</f>
        <v>0</v>
      </c>
      <c r="OGI12" s="2858">
        <f>SUM(OGE12:OGH12)</f>
        <v>0</v>
      </c>
      <c r="OGJ12" s="2853">
        <f>'GC Table 8 - Primary'!OGC20</f>
        <v>0</v>
      </c>
      <c r="OGK12" s="2854">
        <f>'GC Table 6 - Secondary'!OGC22</f>
        <v>0</v>
      </c>
      <c r="OGL12" s="2854">
        <f>'GC Table 5 - Worker Training'!OGC20</f>
        <v>0</v>
      </c>
      <c r="OGM12" s="2854">
        <f>'GC Table 4 - Tertiary'!OGB17</f>
        <v>0</v>
      </c>
      <c r="OGN12" s="2859">
        <f>SUM(OGJ12:OGM12)</f>
        <v>0</v>
      </c>
      <c r="OGO12" s="2852">
        <v>2014</v>
      </c>
      <c r="OGP12" s="2853">
        <f>'GC Table 8 - Primary'!OGS8</f>
        <v>0</v>
      </c>
      <c r="OGQ12" s="2854">
        <f>'GC Table 6 - Secondary'!OGS8</f>
        <v>0</v>
      </c>
      <c r="OGR12" s="2854">
        <f>'GC Table 5 - Worker Training'!OGS8</f>
        <v>0</v>
      </c>
      <c r="OGS12" s="2854">
        <f>'GC Table 4 - Tertiary'!OGR8</f>
        <v>0</v>
      </c>
      <c r="OGT12" s="2855">
        <f>SUM(OGP12:OGS12)</f>
        <v>0</v>
      </c>
      <c r="OGU12" s="2856">
        <f>'GC Table 8 - Primary'!OGS12</f>
        <v>0</v>
      </c>
      <c r="OGV12" s="2854">
        <f>'GC Table 6 - Secondary'!OGS14</f>
        <v>0</v>
      </c>
      <c r="OGW12" s="2857">
        <f>'GC Table 5 - Worker Training'!OGS12</f>
        <v>0</v>
      </c>
      <c r="OGX12" s="2854">
        <f>'GC Table 4 - Tertiary'!OGR9</f>
        <v>0</v>
      </c>
      <c r="OGY12" s="2858">
        <f>SUM(OGU12:OGX12)</f>
        <v>0</v>
      </c>
      <c r="OGZ12" s="2853">
        <f>'GC Table 8 - Primary'!OGS20</f>
        <v>0</v>
      </c>
      <c r="OHA12" s="2854">
        <f>'GC Table 6 - Secondary'!OGS22</f>
        <v>0</v>
      </c>
      <c r="OHB12" s="2854">
        <f>'GC Table 5 - Worker Training'!OGS20</f>
        <v>0</v>
      </c>
      <c r="OHC12" s="2854">
        <f>'GC Table 4 - Tertiary'!OGR17</f>
        <v>0</v>
      </c>
      <c r="OHD12" s="2859">
        <f>SUM(OGZ12:OHC12)</f>
        <v>0</v>
      </c>
      <c r="OHE12" s="2852">
        <v>2014</v>
      </c>
      <c r="OHF12" s="2853">
        <f>'GC Table 8 - Primary'!OHI8</f>
        <v>0</v>
      </c>
      <c r="OHG12" s="2854">
        <f>'GC Table 6 - Secondary'!OHI8</f>
        <v>0</v>
      </c>
      <c r="OHH12" s="2854">
        <f>'GC Table 5 - Worker Training'!OHI8</f>
        <v>0</v>
      </c>
      <c r="OHI12" s="2854">
        <f>'GC Table 4 - Tertiary'!OHH8</f>
        <v>0</v>
      </c>
      <c r="OHJ12" s="2855">
        <f>SUM(OHF12:OHI12)</f>
        <v>0</v>
      </c>
      <c r="OHK12" s="2856">
        <f>'GC Table 8 - Primary'!OHI12</f>
        <v>0</v>
      </c>
      <c r="OHL12" s="2854">
        <f>'GC Table 6 - Secondary'!OHI14</f>
        <v>0</v>
      </c>
      <c r="OHM12" s="2857">
        <f>'GC Table 5 - Worker Training'!OHI12</f>
        <v>0</v>
      </c>
      <c r="OHN12" s="2854">
        <f>'GC Table 4 - Tertiary'!OHH9</f>
        <v>0</v>
      </c>
      <c r="OHO12" s="2858">
        <f>SUM(OHK12:OHN12)</f>
        <v>0</v>
      </c>
      <c r="OHP12" s="2853">
        <f>'GC Table 8 - Primary'!OHI20</f>
        <v>0</v>
      </c>
      <c r="OHQ12" s="2854">
        <f>'GC Table 6 - Secondary'!OHI22</f>
        <v>0</v>
      </c>
      <c r="OHR12" s="2854">
        <f>'GC Table 5 - Worker Training'!OHI20</f>
        <v>0</v>
      </c>
      <c r="OHS12" s="2854">
        <f>'GC Table 4 - Tertiary'!OHH17</f>
        <v>0</v>
      </c>
      <c r="OHT12" s="2859">
        <f>SUM(OHP12:OHS12)</f>
        <v>0</v>
      </c>
      <c r="OHU12" s="2852">
        <v>2014</v>
      </c>
      <c r="OHV12" s="2853">
        <f>'GC Table 8 - Primary'!OHY8</f>
        <v>0</v>
      </c>
      <c r="OHW12" s="2854">
        <f>'GC Table 6 - Secondary'!OHY8</f>
        <v>0</v>
      </c>
      <c r="OHX12" s="2854">
        <f>'GC Table 5 - Worker Training'!OHY8</f>
        <v>0</v>
      </c>
      <c r="OHY12" s="2854">
        <f>'GC Table 4 - Tertiary'!OHX8</f>
        <v>0</v>
      </c>
      <c r="OHZ12" s="2855">
        <f>SUM(OHV12:OHY12)</f>
        <v>0</v>
      </c>
      <c r="OIA12" s="2856">
        <f>'GC Table 8 - Primary'!OHY12</f>
        <v>0</v>
      </c>
      <c r="OIB12" s="2854">
        <f>'GC Table 6 - Secondary'!OHY14</f>
        <v>0</v>
      </c>
      <c r="OIC12" s="2857">
        <f>'GC Table 5 - Worker Training'!OHY12</f>
        <v>0</v>
      </c>
      <c r="OID12" s="2854">
        <f>'GC Table 4 - Tertiary'!OHX9</f>
        <v>0</v>
      </c>
      <c r="OIE12" s="2858">
        <f>SUM(OIA12:OID12)</f>
        <v>0</v>
      </c>
      <c r="OIF12" s="2853">
        <f>'GC Table 8 - Primary'!OHY20</f>
        <v>0</v>
      </c>
      <c r="OIG12" s="2854">
        <f>'GC Table 6 - Secondary'!OHY22</f>
        <v>0</v>
      </c>
      <c r="OIH12" s="2854">
        <f>'GC Table 5 - Worker Training'!OHY20</f>
        <v>0</v>
      </c>
      <c r="OII12" s="2854">
        <f>'GC Table 4 - Tertiary'!OHX17</f>
        <v>0</v>
      </c>
      <c r="OIJ12" s="2859">
        <f>SUM(OIF12:OII12)</f>
        <v>0</v>
      </c>
      <c r="OIK12" s="2852">
        <v>2014</v>
      </c>
      <c r="OIL12" s="2853">
        <f>'GC Table 8 - Primary'!OIO8</f>
        <v>0</v>
      </c>
      <c r="OIM12" s="2854">
        <f>'GC Table 6 - Secondary'!OIO8</f>
        <v>0</v>
      </c>
      <c r="OIN12" s="2854">
        <f>'GC Table 5 - Worker Training'!OIO8</f>
        <v>0</v>
      </c>
      <c r="OIO12" s="2854">
        <f>'GC Table 4 - Tertiary'!OIN8</f>
        <v>0</v>
      </c>
      <c r="OIP12" s="2855">
        <f>SUM(OIL12:OIO12)</f>
        <v>0</v>
      </c>
      <c r="OIQ12" s="2856">
        <f>'GC Table 8 - Primary'!OIO12</f>
        <v>0</v>
      </c>
      <c r="OIR12" s="2854">
        <f>'GC Table 6 - Secondary'!OIO14</f>
        <v>0</v>
      </c>
      <c r="OIS12" s="2857">
        <f>'GC Table 5 - Worker Training'!OIO12</f>
        <v>0</v>
      </c>
      <c r="OIT12" s="2854">
        <f>'GC Table 4 - Tertiary'!OIN9</f>
        <v>0</v>
      </c>
      <c r="OIU12" s="2858">
        <f>SUM(OIQ12:OIT12)</f>
        <v>0</v>
      </c>
      <c r="OIV12" s="2853">
        <f>'GC Table 8 - Primary'!OIO20</f>
        <v>0</v>
      </c>
      <c r="OIW12" s="2854">
        <f>'GC Table 6 - Secondary'!OIO22</f>
        <v>0</v>
      </c>
      <c r="OIX12" s="2854">
        <f>'GC Table 5 - Worker Training'!OIO20</f>
        <v>0</v>
      </c>
      <c r="OIY12" s="2854">
        <f>'GC Table 4 - Tertiary'!OIN17</f>
        <v>0</v>
      </c>
      <c r="OIZ12" s="2859">
        <f>SUM(OIV12:OIY12)</f>
        <v>0</v>
      </c>
      <c r="OJA12" s="2852">
        <v>2014</v>
      </c>
      <c r="OJB12" s="2853">
        <f>'GC Table 8 - Primary'!OJE8</f>
        <v>0</v>
      </c>
      <c r="OJC12" s="2854">
        <f>'GC Table 6 - Secondary'!OJE8</f>
        <v>0</v>
      </c>
      <c r="OJD12" s="2854">
        <f>'GC Table 5 - Worker Training'!OJE8</f>
        <v>0</v>
      </c>
      <c r="OJE12" s="2854">
        <f>'GC Table 4 - Tertiary'!OJD8</f>
        <v>0</v>
      </c>
      <c r="OJF12" s="2855">
        <f>SUM(OJB12:OJE12)</f>
        <v>0</v>
      </c>
      <c r="OJG12" s="2856">
        <f>'GC Table 8 - Primary'!OJE12</f>
        <v>0</v>
      </c>
      <c r="OJH12" s="2854">
        <f>'GC Table 6 - Secondary'!OJE14</f>
        <v>0</v>
      </c>
      <c r="OJI12" s="2857">
        <f>'GC Table 5 - Worker Training'!OJE12</f>
        <v>0</v>
      </c>
      <c r="OJJ12" s="2854">
        <f>'GC Table 4 - Tertiary'!OJD9</f>
        <v>0</v>
      </c>
      <c r="OJK12" s="2858">
        <f>SUM(OJG12:OJJ12)</f>
        <v>0</v>
      </c>
      <c r="OJL12" s="2853">
        <f>'GC Table 8 - Primary'!OJE20</f>
        <v>0</v>
      </c>
      <c r="OJM12" s="2854">
        <f>'GC Table 6 - Secondary'!OJE22</f>
        <v>0</v>
      </c>
      <c r="OJN12" s="2854">
        <f>'GC Table 5 - Worker Training'!OJE20</f>
        <v>0</v>
      </c>
      <c r="OJO12" s="2854">
        <f>'GC Table 4 - Tertiary'!OJD17</f>
        <v>0</v>
      </c>
      <c r="OJP12" s="2859">
        <f>SUM(OJL12:OJO12)</f>
        <v>0</v>
      </c>
      <c r="OJQ12" s="2852">
        <v>2014</v>
      </c>
      <c r="OJR12" s="2853">
        <f>'GC Table 8 - Primary'!OJU8</f>
        <v>0</v>
      </c>
      <c r="OJS12" s="2854">
        <f>'GC Table 6 - Secondary'!OJU8</f>
        <v>0</v>
      </c>
      <c r="OJT12" s="2854">
        <f>'GC Table 5 - Worker Training'!OJU8</f>
        <v>0</v>
      </c>
      <c r="OJU12" s="2854">
        <f>'GC Table 4 - Tertiary'!OJT8</f>
        <v>0</v>
      </c>
      <c r="OJV12" s="2855">
        <f>SUM(OJR12:OJU12)</f>
        <v>0</v>
      </c>
      <c r="OJW12" s="2856">
        <f>'GC Table 8 - Primary'!OJU12</f>
        <v>0</v>
      </c>
      <c r="OJX12" s="2854">
        <f>'GC Table 6 - Secondary'!OJU14</f>
        <v>0</v>
      </c>
      <c r="OJY12" s="2857">
        <f>'GC Table 5 - Worker Training'!OJU12</f>
        <v>0</v>
      </c>
      <c r="OJZ12" s="2854">
        <f>'GC Table 4 - Tertiary'!OJT9</f>
        <v>0</v>
      </c>
      <c r="OKA12" s="2858">
        <f>SUM(OJW12:OJZ12)</f>
        <v>0</v>
      </c>
      <c r="OKB12" s="2853">
        <f>'GC Table 8 - Primary'!OJU20</f>
        <v>0</v>
      </c>
      <c r="OKC12" s="2854">
        <f>'GC Table 6 - Secondary'!OJU22</f>
        <v>0</v>
      </c>
      <c r="OKD12" s="2854">
        <f>'GC Table 5 - Worker Training'!OJU20</f>
        <v>0</v>
      </c>
      <c r="OKE12" s="2854">
        <f>'GC Table 4 - Tertiary'!OJT17</f>
        <v>0</v>
      </c>
      <c r="OKF12" s="2859">
        <f>SUM(OKB12:OKE12)</f>
        <v>0</v>
      </c>
      <c r="OKG12" s="2852">
        <v>2014</v>
      </c>
      <c r="OKH12" s="2853">
        <f>'GC Table 8 - Primary'!OKK8</f>
        <v>0</v>
      </c>
      <c r="OKI12" s="2854">
        <f>'GC Table 6 - Secondary'!OKK8</f>
        <v>0</v>
      </c>
      <c r="OKJ12" s="2854">
        <f>'GC Table 5 - Worker Training'!OKK8</f>
        <v>0</v>
      </c>
      <c r="OKK12" s="2854">
        <f>'GC Table 4 - Tertiary'!OKJ8</f>
        <v>0</v>
      </c>
      <c r="OKL12" s="2855">
        <f>SUM(OKH12:OKK12)</f>
        <v>0</v>
      </c>
      <c r="OKM12" s="2856">
        <f>'GC Table 8 - Primary'!OKK12</f>
        <v>0</v>
      </c>
      <c r="OKN12" s="2854">
        <f>'GC Table 6 - Secondary'!OKK14</f>
        <v>0</v>
      </c>
      <c r="OKO12" s="2857">
        <f>'GC Table 5 - Worker Training'!OKK12</f>
        <v>0</v>
      </c>
      <c r="OKP12" s="2854">
        <f>'GC Table 4 - Tertiary'!OKJ9</f>
        <v>0</v>
      </c>
      <c r="OKQ12" s="2858">
        <f>SUM(OKM12:OKP12)</f>
        <v>0</v>
      </c>
      <c r="OKR12" s="2853">
        <f>'GC Table 8 - Primary'!OKK20</f>
        <v>0</v>
      </c>
      <c r="OKS12" s="2854">
        <f>'GC Table 6 - Secondary'!OKK22</f>
        <v>0</v>
      </c>
      <c r="OKT12" s="2854">
        <f>'GC Table 5 - Worker Training'!OKK20</f>
        <v>0</v>
      </c>
      <c r="OKU12" s="2854">
        <f>'GC Table 4 - Tertiary'!OKJ17</f>
        <v>0</v>
      </c>
      <c r="OKV12" s="2859">
        <f>SUM(OKR12:OKU12)</f>
        <v>0</v>
      </c>
      <c r="OKW12" s="2852">
        <v>2014</v>
      </c>
      <c r="OKX12" s="2853">
        <f>'GC Table 8 - Primary'!OLA8</f>
        <v>0</v>
      </c>
      <c r="OKY12" s="2854">
        <f>'GC Table 6 - Secondary'!OLA8</f>
        <v>0</v>
      </c>
      <c r="OKZ12" s="2854">
        <f>'GC Table 5 - Worker Training'!OLA8</f>
        <v>0</v>
      </c>
      <c r="OLA12" s="2854">
        <f>'GC Table 4 - Tertiary'!OKZ8</f>
        <v>0</v>
      </c>
      <c r="OLB12" s="2855">
        <f>SUM(OKX12:OLA12)</f>
        <v>0</v>
      </c>
      <c r="OLC12" s="2856">
        <f>'GC Table 8 - Primary'!OLA12</f>
        <v>0</v>
      </c>
      <c r="OLD12" s="2854">
        <f>'GC Table 6 - Secondary'!OLA14</f>
        <v>0</v>
      </c>
      <c r="OLE12" s="2857">
        <f>'GC Table 5 - Worker Training'!OLA12</f>
        <v>0</v>
      </c>
      <c r="OLF12" s="2854">
        <f>'GC Table 4 - Tertiary'!OKZ9</f>
        <v>0</v>
      </c>
      <c r="OLG12" s="2858">
        <f>SUM(OLC12:OLF12)</f>
        <v>0</v>
      </c>
      <c r="OLH12" s="2853">
        <f>'GC Table 8 - Primary'!OLA20</f>
        <v>0</v>
      </c>
      <c r="OLI12" s="2854">
        <f>'GC Table 6 - Secondary'!OLA22</f>
        <v>0</v>
      </c>
      <c r="OLJ12" s="2854">
        <f>'GC Table 5 - Worker Training'!OLA20</f>
        <v>0</v>
      </c>
      <c r="OLK12" s="2854">
        <f>'GC Table 4 - Tertiary'!OKZ17</f>
        <v>0</v>
      </c>
      <c r="OLL12" s="2859">
        <f>SUM(OLH12:OLK12)</f>
        <v>0</v>
      </c>
      <c r="OLM12" s="2852">
        <v>2014</v>
      </c>
      <c r="OLN12" s="2853">
        <f>'GC Table 8 - Primary'!OLQ8</f>
        <v>0</v>
      </c>
      <c r="OLO12" s="2854">
        <f>'GC Table 6 - Secondary'!OLQ8</f>
        <v>0</v>
      </c>
      <c r="OLP12" s="2854">
        <f>'GC Table 5 - Worker Training'!OLQ8</f>
        <v>0</v>
      </c>
      <c r="OLQ12" s="2854">
        <f>'GC Table 4 - Tertiary'!OLP8</f>
        <v>0</v>
      </c>
      <c r="OLR12" s="2855">
        <f>SUM(OLN12:OLQ12)</f>
        <v>0</v>
      </c>
      <c r="OLS12" s="2856">
        <f>'GC Table 8 - Primary'!OLQ12</f>
        <v>0</v>
      </c>
      <c r="OLT12" s="2854">
        <f>'GC Table 6 - Secondary'!OLQ14</f>
        <v>0</v>
      </c>
      <c r="OLU12" s="2857">
        <f>'GC Table 5 - Worker Training'!OLQ12</f>
        <v>0</v>
      </c>
      <c r="OLV12" s="2854">
        <f>'GC Table 4 - Tertiary'!OLP9</f>
        <v>0</v>
      </c>
      <c r="OLW12" s="2858">
        <f>SUM(OLS12:OLV12)</f>
        <v>0</v>
      </c>
      <c r="OLX12" s="2853">
        <f>'GC Table 8 - Primary'!OLQ20</f>
        <v>0</v>
      </c>
      <c r="OLY12" s="2854">
        <f>'GC Table 6 - Secondary'!OLQ22</f>
        <v>0</v>
      </c>
      <c r="OLZ12" s="2854">
        <f>'GC Table 5 - Worker Training'!OLQ20</f>
        <v>0</v>
      </c>
      <c r="OMA12" s="2854">
        <f>'GC Table 4 - Tertiary'!OLP17</f>
        <v>0</v>
      </c>
      <c r="OMB12" s="2859">
        <f>SUM(OLX12:OMA12)</f>
        <v>0</v>
      </c>
      <c r="OMC12" s="2852">
        <v>2014</v>
      </c>
      <c r="OMD12" s="2853">
        <f>'GC Table 8 - Primary'!OMG8</f>
        <v>0</v>
      </c>
      <c r="OME12" s="2854">
        <f>'GC Table 6 - Secondary'!OMG8</f>
        <v>0</v>
      </c>
      <c r="OMF12" s="2854">
        <f>'GC Table 5 - Worker Training'!OMG8</f>
        <v>0</v>
      </c>
      <c r="OMG12" s="2854">
        <f>'GC Table 4 - Tertiary'!OMF8</f>
        <v>0</v>
      </c>
      <c r="OMH12" s="2855">
        <f>SUM(OMD12:OMG12)</f>
        <v>0</v>
      </c>
      <c r="OMI12" s="2856">
        <f>'GC Table 8 - Primary'!OMG12</f>
        <v>0</v>
      </c>
      <c r="OMJ12" s="2854">
        <f>'GC Table 6 - Secondary'!OMG14</f>
        <v>0</v>
      </c>
      <c r="OMK12" s="2857">
        <f>'GC Table 5 - Worker Training'!OMG12</f>
        <v>0</v>
      </c>
      <c r="OML12" s="2854">
        <f>'GC Table 4 - Tertiary'!OMF9</f>
        <v>0</v>
      </c>
      <c r="OMM12" s="2858">
        <f>SUM(OMI12:OML12)</f>
        <v>0</v>
      </c>
      <c r="OMN12" s="2853">
        <f>'GC Table 8 - Primary'!OMG20</f>
        <v>0</v>
      </c>
      <c r="OMO12" s="2854">
        <f>'GC Table 6 - Secondary'!OMG22</f>
        <v>0</v>
      </c>
      <c r="OMP12" s="2854">
        <f>'GC Table 5 - Worker Training'!OMG20</f>
        <v>0</v>
      </c>
      <c r="OMQ12" s="2854">
        <f>'GC Table 4 - Tertiary'!OMF17</f>
        <v>0</v>
      </c>
      <c r="OMR12" s="2859">
        <f>SUM(OMN12:OMQ12)</f>
        <v>0</v>
      </c>
      <c r="OMS12" s="2852">
        <v>2014</v>
      </c>
      <c r="OMT12" s="2853">
        <f>'GC Table 8 - Primary'!OMW8</f>
        <v>0</v>
      </c>
      <c r="OMU12" s="2854">
        <f>'GC Table 6 - Secondary'!OMW8</f>
        <v>0</v>
      </c>
      <c r="OMV12" s="2854">
        <f>'GC Table 5 - Worker Training'!OMW8</f>
        <v>0</v>
      </c>
      <c r="OMW12" s="2854">
        <f>'GC Table 4 - Tertiary'!OMV8</f>
        <v>0</v>
      </c>
      <c r="OMX12" s="2855">
        <f>SUM(OMT12:OMW12)</f>
        <v>0</v>
      </c>
      <c r="OMY12" s="2856">
        <f>'GC Table 8 - Primary'!OMW12</f>
        <v>0</v>
      </c>
      <c r="OMZ12" s="2854">
        <f>'GC Table 6 - Secondary'!OMW14</f>
        <v>0</v>
      </c>
      <c r="ONA12" s="2857">
        <f>'GC Table 5 - Worker Training'!OMW12</f>
        <v>0</v>
      </c>
      <c r="ONB12" s="2854">
        <f>'GC Table 4 - Tertiary'!OMV9</f>
        <v>0</v>
      </c>
      <c r="ONC12" s="2858">
        <f>SUM(OMY12:ONB12)</f>
        <v>0</v>
      </c>
      <c r="OND12" s="2853">
        <f>'GC Table 8 - Primary'!OMW20</f>
        <v>0</v>
      </c>
      <c r="ONE12" s="2854">
        <f>'GC Table 6 - Secondary'!OMW22</f>
        <v>0</v>
      </c>
      <c r="ONF12" s="2854">
        <f>'GC Table 5 - Worker Training'!OMW20</f>
        <v>0</v>
      </c>
      <c r="ONG12" s="2854">
        <f>'GC Table 4 - Tertiary'!OMV17</f>
        <v>0</v>
      </c>
      <c r="ONH12" s="2859">
        <f>SUM(OND12:ONG12)</f>
        <v>0</v>
      </c>
      <c r="ONI12" s="2852">
        <v>2014</v>
      </c>
      <c r="ONJ12" s="2853">
        <f>'GC Table 8 - Primary'!ONM8</f>
        <v>0</v>
      </c>
      <c r="ONK12" s="2854">
        <f>'GC Table 6 - Secondary'!ONM8</f>
        <v>0</v>
      </c>
      <c r="ONL12" s="2854">
        <f>'GC Table 5 - Worker Training'!ONM8</f>
        <v>0</v>
      </c>
      <c r="ONM12" s="2854">
        <f>'GC Table 4 - Tertiary'!ONL8</f>
        <v>0</v>
      </c>
      <c r="ONN12" s="2855">
        <f>SUM(ONJ12:ONM12)</f>
        <v>0</v>
      </c>
      <c r="ONO12" s="2856">
        <f>'GC Table 8 - Primary'!ONM12</f>
        <v>0</v>
      </c>
      <c r="ONP12" s="2854">
        <f>'GC Table 6 - Secondary'!ONM14</f>
        <v>0</v>
      </c>
      <c r="ONQ12" s="2857">
        <f>'GC Table 5 - Worker Training'!ONM12</f>
        <v>0</v>
      </c>
      <c r="ONR12" s="2854">
        <f>'GC Table 4 - Tertiary'!ONL9</f>
        <v>0</v>
      </c>
      <c r="ONS12" s="2858">
        <f>SUM(ONO12:ONR12)</f>
        <v>0</v>
      </c>
      <c r="ONT12" s="2853">
        <f>'GC Table 8 - Primary'!ONM20</f>
        <v>0</v>
      </c>
      <c r="ONU12" s="2854">
        <f>'GC Table 6 - Secondary'!ONM22</f>
        <v>0</v>
      </c>
      <c r="ONV12" s="2854">
        <f>'GC Table 5 - Worker Training'!ONM20</f>
        <v>0</v>
      </c>
      <c r="ONW12" s="2854">
        <f>'GC Table 4 - Tertiary'!ONL17</f>
        <v>0</v>
      </c>
      <c r="ONX12" s="2859">
        <f>SUM(ONT12:ONW12)</f>
        <v>0</v>
      </c>
      <c r="ONY12" s="2852">
        <v>2014</v>
      </c>
      <c r="ONZ12" s="2853">
        <f>'GC Table 8 - Primary'!OOC8</f>
        <v>0</v>
      </c>
      <c r="OOA12" s="2854">
        <f>'GC Table 6 - Secondary'!OOC8</f>
        <v>0</v>
      </c>
      <c r="OOB12" s="2854">
        <f>'GC Table 5 - Worker Training'!OOC8</f>
        <v>0</v>
      </c>
      <c r="OOC12" s="2854">
        <f>'GC Table 4 - Tertiary'!OOB8</f>
        <v>0</v>
      </c>
      <c r="OOD12" s="2855">
        <f>SUM(ONZ12:OOC12)</f>
        <v>0</v>
      </c>
      <c r="OOE12" s="2856">
        <f>'GC Table 8 - Primary'!OOC12</f>
        <v>0</v>
      </c>
      <c r="OOF12" s="2854">
        <f>'GC Table 6 - Secondary'!OOC14</f>
        <v>0</v>
      </c>
      <c r="OOG12" s="2857">
        <f>'GC Table 5 - Worker Training'!OOC12</f>
        <v>0</v>
      </c>
      <c r="OOH12" s="2854">
        <f>'GC Table 4 - Tertiary'!OOB9</f>
        <v>0</v>
      </c>
      <c r="OOI12" s="2858">
        <f>SUM(OOE12:OOH12)</f>
        <v>0</v>
      </c>
      <c r="OOJ12" s="2853">
        <f>'GC Table 8 - Primary'!OOC20</f>
        <v>0</v>
      </c>
      <c r="OOK12" s="2854">
        <f>'GC Table 6 - Secondary'!OOC22</f>
        <v>0</v>
      </c>
      <c r="OOL12" s="2854">
        <f>'GC Table 5 - Worker Training'!OOC20</f>
        <v>0</v>
      </c>
      <c r="OOM12" s="2854">
        <f>'GC Table 4 - Tertiary'!OOB17</f>
        <v>0</v>
      </c>
      <c r="OON12" s="2859">
        <f>SUM(OOJ12:OOM12)</f>
        <v>0</v>
      </c>
      <c r="OOO12" s="2852">
        <v>2014</v>
      </c>
      <c r="OOP12" s="2853">
        <f>'GC Table 8 - Primary'!OOS8</f>
        <v>0</v>
      </c>
      <c r="OOQ12" s="2854">
        <f>'GC Table 6 - Secondary'!OOS8</f>
        <v>0</v>
      </c>
      <c r="OOR12" s="2854">
        <f>'GC Table 5 - Worker Training'!OOS8</f>
        <v>0</v>
      </c>
      <c r="OOS12" s="2854">
        <f>'GC Table 4 - Tertiary'!OOR8</f>
        <v>0</v>
      </c>
      <c r="OOT12" s="2855">
        <f>SUM(OOP12:OOS12)</f>
        <v>0</v>
      </c>
      <c r="OOU12" s="2856">
        <f>'GC Table 8 - Primary'!OOS12</f>
        <v>0</v>
      </c>
      <c r="OOV12" s="2854">
        <f>'GC Table 6 - Secondary'!OOS14</f>
        <v>0</v>
      </c>
      <c r="OOW12" s="2857">
        <f>'GC Table 5 - Worker Training'!OOS12</f>
        <v>0</v>
      </c>
      <c r="OOX12" s="2854">
        <f>'GC Table 4 - Tertiary'!OOR9</f>
        <v>0</v>
      </c>
      <c r="OOY12" s="2858">
        <f>SUM(OOU12:OOX12)</f>
        <v>0</v>
      </c>
      <c r="OOZ12" s="2853">
        <f>'GC Table 8 - Primary'!OOS20</f>
        <v>0</v>
      </c>
      <c r="OPA12" s="2854">
        <f>'GC Table 6 - Secondary'!OOS22</f>
        <v>0</v>
      </c>
      <c r="OPB12" s="2854">
        <f>'GC Table 5 - Worker Training'!OOS20</f>
        <v>0</v>
      </c>
      <c r="OPC12" s="2854">
        <f>'GC Table 4 - Tertiary'!OOR17</f>
        <v>0</v>
      </c>
      <c r="OPD12" s="2859">
        <f>SUM(OOZ12:OPC12)</f>
        <v>0</v>
      </c>
      <c r="OPE12" s="2852">
        <v>2014</v>
      </c>
      <c r="OPF12" s="2853">
        <f>'GC Table 8 - Primary'!OPI8</f>
        <v>0</v>
      </c>
      <c r="OPG12" s="2854">
        <f>'GC Table 6 - Secondary'!OPI8</f>
        <v>0</v>
      </c>
      <c r="OPH12" s="2854">
        <f>'GC Table 5 - Worker Training'!OPI8</f>
        <v>0</v>
      </c>
      <c r="OPI12" s="2854">
        <f>'GC Table 4 - Tertiary'!OPH8</f>
        <v>0</v>
      </c>
      <c r="OPJ12" s="2855">
        <f>SUM(OPF12:OPI12)</f>
        <v>0</v>
      </c>
      <c r="OPK12" s="2856">
        <f>'GC Table 8 - Primary'!OPI12</f>
        <v>0</v>
      </c>
      <c r="OPL12" s="2854">
        <f>'GC Table 6 - Secondary'!OPI14</f>
        <v>0</v>
      </c>
      <c r="OPM12" s="2857">
        <f>'GC Table 5 - Worker Training'!OPI12</f>
        <v>0</v>
      </c>
      <c r="OPN12" s="2854">
        <f>'GC Table 4 - Tertiary'!OPH9</f>
        <v>0</v>
      </c>
      <c r="OPO12" s="2858">
        <f>SUM(OPK12:OPN12)</f>
        <v>0</v>
      </c>
      <c r="OPP12" s="2853">
        <f>'GC Table 8 - Primary'!OPI20</f>
        <v>0</v>
      </c>
      <c r="OPQ12" s="2854">
        <f>'GC Table 6 - Secondary'!OPI22</f>
        <v>0</v>
      </c>
      <c r="OPR12" s="2854">
        <f>'GC Table 5 - Worker Training'!OPI20</f>
        <v>0</v>
      </c>
      <c r="OPS12" s="2854">
        <f>'GC Table 4 - Tertiary'!OPH17</f>
        <v>0</v>
      </c>
      <c r="OPT12" s="2859">
        <f>SUM(OPP12:OPS12)</f>
        <v>0</v>
      </c>
      <c r="OPU12" s="2852">
        <v>2014</v>
      </c>
      <c r="OPV12" s="2853">
        <f>'GC Table 8 - Primary'!OPY8</f>
        <v>0</v>
      </c>
      <c r="OPW12" s="2854">
        <f>'GC Table 6 - Secondary'!OPY8</f>
        <v>0</v>
      </c>
      <c r="OPX12" s="2854">
        <f>'GC Table 5 - Worker Training'!OPY8</f>
        <v>0</v>
      </c>
      <c r="OPY12" s="2854">
        <f>'GC Table 4 - Tertiary'!OPX8</f>
        <v>0</v>
      </c>
      <c r="OPZ12" s="2855">
        <f>SUM(OPV12:OPY12)</f>
        <v>0</v>
      </c>
      <c r="OQA12" s="2856">
        <f>'GC Table 8 - Primary'!OPY12</f>
        <v>0</v>
      </c>
      <c r="OQB12" s="2854">
        <f>'GC Table 6 - Secondary'!OPY14</f>
        <v>0</v>
      </c>
      <c r="OQC12" s="2857">
        <f>'GC Table 5 - Worker Training'!OPY12</f>
        <v>0</v>
      </c>
      <c r="OQD12" s="2854">
        <f>'GC Table 4 - Tertiary'!OPX9</f>
        <v>0</v>
      </c>
      <c r="OQE12" s="2858">
        <f>SUM(OQA12:OQD12)</f>
        <v>0</v>
      </c>
      <c r="OQF12" s="2853">
        <f>'GC Table 8 - Primary'!OPY20</f>
        <v>0</v>
      </c>
      <c r="OQG12" s="2854">
        <f>'GC Table 6 - Secondary'!OPY22</f>
        <v>0</v>
      </c>
      <c r="OQH12" s="2854">
        <f>'GC Table 5 - Worker Training'!OPY20</f>
        <v>0</v>
      </c>
      <c r="OQI12" s="2854">
        <f>'GC Table 4 - Tertiary'!OPX17</f>
        <v>0</v>
      </c>
      <c r="OQJ12" s="2859">
        <f>SUM(OQF12:OQI12)</f>
        <v>0</v>
      </c>
      <c r="OQK12" s="2852">
        <v>2014</v>
      </c>
      <c r="OQL12" s="2853">
        <f>'GC Table 8 - Primary'!OQO8</f>
        <v>0</v>
      </c>
      <c r="OQM12" s="2854">
        <f>'GC Table 6 - Secondary'!OQO8</f>
        <v>0</v>
      </c>
      <c r="OQN12" s="2854">
        <f>'GC Table 5 - Worker Training'!OQO8</f>
        <v>0</v>
      </c>
      <c r="OQO12" s="2854">
        <f>'GC Table 4 - Tertiary'!OQN8</f>
        <v>0</v>
      </c>
      <c r="OQP12" s="2855">
        <f>SUM(OQL12:OQO12)</f>
        <v>0</v>
      </c>
      <c r="OQQ12" s="2856">
        <f>'GC Table 8 - Primary'!OQO12</f>
        <v>0</v>
      </c>
      <c r="OQR12" s="2854">
        <f>'GC Table 6 - Secondary'!OQO14</f>
        <v>0</v>
      </c>
      <c r="OQS12" s="2857">
        <f>'GC Table 5 - Worker Training'!OQO12</f>
        <v>0</v>
      </c>
      <c r="OQT12" s="2854">
        <f>'GC Table 4 - Tertiary'!OQN9</f>
        <v>0</v>
      </c>
      <c r="OQU12" s="2858">
        <f>SUM(OQQ12:OQT12)</f>
        <v>0</v>
      </c>
      <c r="OQV12" s="2853">
        <f>'GC Table 8 - Primary'!OQO20</f>
        <v>0</v>
      </c>
      <c r="OQW12" s="2854">
        <f>'GC Table 6 - Secondary'!OQO22</f>
        <v>0</v>
      </c>
      <c r="OQX12" s="2854">
        <f>'GC Table 5 - Worker Training'!OQO20</f>
        <v>0</v>
      </c>
      <c r="OQY12" s="2854">
        <f>'GC Table 4 - Tertiary'!OQN17</f>
        <v>0</v>
      </c>
      <c r="OQZ12" s="2859">
        <f>SUM(OQV12:OQY12)</f>
        <v>0</v>
      </c>
      <c r="ORA12" s="2852">
        <v>2014</v>
      </c>
      <c r="ORB12" s="2853">
        <f>'GC Table 8 - Primary'!ORE8</f>
        <v>0</v>
      </c>
      <c r="ORC12" s="2854">
        <f>'GC Table 6 - Secondary'!ORE8</f>
        <v>0</v>
      </c>
      <c r="ORD12" s="2854">
        <f>'GC Table 5 - Worker Training'!ORE8</f>
        <v>0</v>
      </c>
      <c r="ORE12" s="2854">
        <f>'GC Table 4 - Tertiary'!ORD8</f>
        <v>0</v>
      </c>
      <c r="ORF12" s="2855">
        <f>SUM(ORB12:ORE12)</f>
        <v>0</v>
      </c>
      <c r="ORG12" s="2856">
        <f>'GC Table 8 - Primary'!ORE12</f>
        <v>0</v>
      </c>
      <c r="ORH12" s="2854">
        <f>'GC Table 6 - Secondary'!ORE14</f>
        <v>0</v>
      </c>
      <c r="ORI12" s="2857">
        <f>'GC Table 5 - Worker Training'!ORE12</f>
        <v>0</v>
      </c>
      <c r="ORJ12" s="2854">
        <f>'GC Table 4 - Tertiary'!ORD9</f>
        <v>0</v>
      </c>
      <c r="ORK12" s="2858">
        <f>SUM(ORG12:ORJ12)</f>
        <v>0</v>
      </c>
      <c r="ORL12" s="2853">
        <f>'GC Table 8 - Primary'!ORE20</f>
        <v>0</v>
      </c>
      <c r="ORM12" s="2854">
        <f>'GC Table 6 - Secondary'!ORE22</f>
        <v>0</v>
      </c>
      <c r="ORN12" s="2854">
        <f>'GC Table 5 - Worker Training'!ORE20</f>
        <v>0</v>
      </c>
      <c r="ORO12" s="2854">
        <f>'GC Table 4 - Tertiary'!ORD17</f>
        <v>0</v>
      </c>
      <c r="ORP12" s="2859">
        <f>SUM(ORL12:ORO12)</f>
        <v>0</v>
      </c>
      <c r="ORQ12" s="2852">
        <v>2014</v>
      </c>
      <c r="ORR12" s="2853">
        <f>'GC Table 8 - Primary'!ORU8</f>
        <v>0</v>
      </c>
      <c r="ORS12" s="2854">
        <f>'GC Table 6 - Secondary'!ORU8</f>
        <v>0</v>
      </c>
      <c r="ORT12" s="2854">
        <f>'GC Table 5 - Worker Training'!ORU8</f>
        <v>0</v>
      </c>
      <c r="ORU12" s="2854">
        <f>'GC Table 4 - Tertiary'!ORT8</f>
        <v>0</v>
      </c>
      <c r="ORV12" s="2855">
        <f>SUM(ORR12:ORU12)</f>
        <v>0</v>
      </c>
      <c r="ORW12" s="2856">
        <f>'GC Table 8 - Primary'!ORU12</f>
        <v>0</v>
      </c>
      <c r="ORX12" s="2854">
        <f>'GC Table 6 - Secondary'!ORU14</f>
        <v>0</v>
      </c>
      <c r="ORY12" s="2857">
        <f>'GC Table 5 - Worker Training'!ORU12</f>
        <v>0</v>
      </c>
      <c r="ORZ12" s="2854">
        <f>'GC Table 4 - Tertiary'!ORT9</f>
        <v>0</v>
      </c>
      <c r="OSA12" s="2858">
        <f>SUM(ORW12:ORZ12)</f>
        <v>0</v>
      </c>
      <c r="OSB12" s="2853">
        <f>'GC Table 8 - Primary'!ORU20</f>
        <v>0</v>
      </c>
      <c r="OSC12" s="2854">
        <f>'GC Table 6 - Secondary'!ORU22</f>
        <v>0</v>
      </c>
      <c r="OSD12" s="2854">
        <f>'GC Table 5 - Worker Training'!ORU20</f>
        <v>0</v>
      </c>
      <c r="OSE12" s="2854">
        <f>'GC Table 4 - Tertiary'!ORT17</f>
        <v>0</v>
      </c>
      <c r="OSF12" s="2859">
        <f>SUM(OSB12:OSE12)</f>
        <v>0</v>
      </c>
      <c r="OSG12" s="2852">
        <v>2014</v>
      </c>
      <c r="OSH12" s="2853">
        <f>'GC Table 8 - Primary'!OSK8</f>
        <v>0</v>
      </c>
      <c r="OSI12" s="2854">
        <f>'GC Table 6 - Secondary'!OSK8</f>
        <v>0</v>
      </c>
      <c r="OSJ12" s="2854">
        <f>'GC Table 5 - Worker Training'!OSK8</f>
        <v>0</v>
      </c>
      <c r="OSK12" s="2854">
        <f>'GC Table 4 - Tertiary'!OSJ8</f>
        <v>0</v>
      </c>
      <c r="OSL12" s="2855">
        <f>SUM(OSH12:OSK12)</f>
        <v>0</v>
      </c>
      <c r="OSM12" s="2856">
        <f>'GC Table 8 - Primary'!OSK12</f>
        <v>0</v>
      </c>
      <c r="OSN12" s="2854">
        <f>'GC Table 6 - Secondary'!OSK14</f>
        <v>0</v>
      </c>
      <c r="OSO12" s="2857">
        <f>'GC Table 5 - Worker Training'!OSK12</f>
        <v>0</v>
      </c>
      <c r="OSP12" s="2854">
        <f>'GC Table 4 - Tertiary'!OSJ9</f>
        <v>0</v>
      </c>
      <c r="OSQ12" s="2858">
        <f>SUM(OSM12:OSP12)</f>
        <v>0</v>
      </c>
      <c r="OSR12" s="2853">
        <f>'GC Table 8 - Primary'!OSK20</f>
        <v>0</v>
      </c>
      <c r="OSS12" s="2854">
        <f>'GC Table 6 - Secondary'!OSK22</f>
        <v>0</v>
      </c>
      <c r="OST12" s="2854">
        <f>'GC Table 5 - Worker Training'!OSK20</f>
        <v>0</v>
      </c>
      <c r="OSU12" s="2854">
        <f>'GC Table 4 - Tertiary'!OSJ17</f>
        <v>0</v>
      </c>
      <c r="OSV12" s="2859">
        <f>SUM(OSR12:OSU12)</f>
        <v>0</v>
      </c>
      <c r="OSW12" s="2852">
        <v>2014</v>
      </c>
      <c r="OSX12" s="2853">
        <f>'GC Table 8 - Primary'!OTA8</f>
        <v>0</v>
      </c>
      <c r="OSY12" s="2854">
        <f>'GC Table 6 - Secondary'!OTA8</f>
        <v>0</v>
      </c>
      <c r="OSZ12" s="2854">
        <f>'GC Table 5 - Worker Training'!OTA8</f>
        <v>0</v>
      </c>
      <c r="OTA12" s="2854">
        <f>'GC Table 4 - Tertiary'!OSZ8</f>
        <v>0</v>
      </c>
      <c r="OTB12" s="2855">
        <f>SUM(OSX12:OTA12)</f>
        <v>0</v>
      </c>
      <c r="OTC12" s="2856">
        <f>'GC Table 8 - Primary'!OTA12</f>
        <v>0</v>
      </c>
      <c r="OTD12" s="2854">
        <f>'GC Table 6 - Secondary'!OTA14</f>
        <v>0</v>
      </c>
      <c r="OTE12" s="2857">
        <f>'GC Table 5 - Worker Training'!OTA12</f>
        <v>0</v>
      </c>
      <c r="OTF12" s="2854">
        <f>'GC Table 4 - Tertiary'!OSZ9</f>
        <v>0</v>
      </c>
      <c r="OTG12" s="2858">
        <f>SUM(OTC12:OTF12)</f>
        <v>0</v>
      </c>
      <c r="OTH12" s="2853">
        <f>'GC Table 8 - Primary'!OTA20</f>
        <v>0</v>
      </c>
      <c r="OTI12" s="2854">
        <f>'GC Table 6 - Secondary'!OTA22</f>
        <v>0</v>
      </c>
      <c r="OTJ12" s="2854">
        <f>'GC Table 5 - Worker Training'!OTA20</f>
        <v>0</v>
      </c>
      <c r="OTK12" s="2854">
        <f>'GC Table 4 - Tertiary'!OSZ17</f>
        <v>0</v>
      </c>
      <c r="OTL12" s="2859">
        <f>SUM(OTH12:OTK12)</f>
        <v>0</v>
      </c>
      <c r="OTM12" s="2852">
        <v>2014</v>
      </c>
      <c r="OTN12" s="2853">
        <f>'GC Table 8 - Primary'!OTQ8</f>
        <v>0</v>
      </c>
      <c r="OTO12" s="2854">
        <f>'GC Table 6 - Secondary'!OTQ8</f>
        <v>0</v>
      </c>
      <c r="OTP12" s="2854">
        <f>'GC Table 5 - Worker Training'!OTQ8</f>
        <v>0</v>
      </c>
      <c r="OTQ12" s="2854">
        <f>'GC Table 4 - Tertiary'!OTP8</f>
        <v>0</v>
      </c>
      <c r="OTR12" s="2855">
        <f>SUM(OTN12:OTQ12)</f>
        <v>0</v>
      </c>
      <c r="OTS12" s="2856">
        <f>'GC Table 8 - Primary'!OTQ12</f>
        <v>0</v>
      </c>
      <c r="OTT12" s="2854">
        <f>'GC Table 6 - Secondary'!OTQ14</f>
        <v>0</v>
      </c>
      <c r="OTU12" s="2857">
        <f>'GC Table 5 - Worker Training'!OTQ12</f>
        <v>0</v>
      </c>
      <c r="OTV12" s="2854">
        <f>'GC Table 4 - Tertiary'!OTP9</f>
        <v>0</v>
      </c>
      <c r="OTW12" s="2858">
        <f>SUM(OTS12:OTV12)</f>
        <v>0</v>
      </c>
      <c r="OTX12" s="2853">
        <f>'GC Table 8 - Primary'!OTQ20</f>
        <v>0</v>
      </c>
      <c r="OTY12" s="2854">
        <f>'GC Table 6 - Secondary'!OTQ22</f>
        <v>0</v>
      </c>
      <c r="OTZ12" s="2854">
        <f>'GC Table 5 - Worker Training'!OTQ20</f>
        <v>0</v>
      </c>
      <c r="OUA12" s="2854">
        <f>'GC Table 4 - Tertiary'!OTP17</f>
        <v>0</v>
      </c>
      <c r="OUB12" s="2859">
        <f>SUM(OTX12:OUA12)</f>
        <v>0</v>
      </c>
      <c r="OUC12" s="2852">
        <v>2014</v>
      </c>
      <c r="OUD12" s="2853">
        <f>'GC Table 8 - Primary'!OUG8</f>
        <v>0</v>
      </c>
      <c r="OUE12" s="2854">
        <f>'GC Table 6 - Secondary'!OUG8</f>
        <v>0</v>
      </c>
      <c r="OUF12" s="2854">
        <f>'GC Table 5 - Worker Training'!OUG8</f>
        <v>0</v>
      </c>
      <c r="OUG12" s="2854">
        <f>'GC Table 4 - Tertiary'!OUF8</f>
        <v>0</v>
      </c>
      <c r="OUH12" s="2855">
        <f>SUM(OUD12:OUG12)</f>
        <v>0</v>
      </c>
      <c r="OUI12" s="2856">
        <f>'GC Table 8 - Primary'!OUG12</f>
        <v>0</v>
      </c>
      <c r="OUJ12" s="2854">
        <f>'GC Table 6 - Secondary'!OUG14</f>
        <v>0</v>
      </c>
      <c r="OUK12" s="2857">
        <f>'GC Table 5 - Worker Training'!OUG12</f>
        <v>0</v>
      </c>
      <c r="OUL12" s="2854">
        <f>'GC Table 4 - Tertiary'!OUF9</f>
        <v>0</v>
      </c>
      <c r="OUM12" s="2858">
        <f>SUM(OUI12:OUL12)</f>
        <v>0</v>
      </c>
      <c r="OUN12" s="2853">
        <f>'GC Table 8 - Primary'!OUG20</f>
        <v>0</v>
      </c>
      <c r="OUO12" s="2854">
        <f>'GC Table 6 - Secondary'!OUG22</f>
        <v>0</v>
      </c>
      <c r="OUP12" s="2854">
        <f>'GC Table 5 - Worker Training'!OUG20</f>
        <v>0</v>
      </c>
      <c r="OUQ12" s="2854">
        <f>'GC Table 4 - Tertiary'!OUF17</f>
        <v>0</v>
      </c>
      <c r="OUR12" s="2859">
        <f>SUM(OUN12:OUQ12)</f>
        <v>0</v>
      </c>
      <c r="OUS12" s="2852">
        <v>2014</v>
      </c>
      <c r="OUT12" s="2853">
        <f>'GC Table 8 - Primary'!OUW8</f>
        <v>0</v>
      </c>
      <c r="OUU12" s="2854">
        <f>'GC Table 6 - Secondary'!OUW8</f>
        <v>0</v>
      </c>
      <c r="OUV12" s="2854">
        <f>'GC Table 5 - Worker Training'!OUW8</f>
        <v>0</v>
      </c>
      <c r="OUW12" s="2854">
        <f>'GC Table 4 - Tertiary'!OUV8</f>
        <v>0</v>
      </c>
      <c r="OUX12" s="2855">
        <f>SUM(OUT12:OUW12)</f>
        <v>0</v>
      </c>
      <c r="OUY12" s="2856">
        <f>'GC Table 8 - Primary'!OUW12</f>
        <v>0</v>
      </c>
      <c r="OUZ12" s="2854">
        <f>'GC Table 6 - Secondary'!OUW14</f>
        <v>0</v>
      </c>
      <c r="OVA12" s="2857">
        <f>'GC Table 5 - Worker Training'!OUW12</f>
        <v>0</v>
      </c>
      <c r="OVB12" s="2854">
        <f>'GC Table 4 - Tertiary'!OUV9</f>
        <v>0</v>
      </c>
      <c r="OVC12" s="2858">
        <f>SUM(OUY12:OVB12)</f>
        <v>0</v>
      </c>
      <c r="OVD12" s="2853">
        <f>'GC Table 8 - Primary'!OUW20</f>
        <v>0</v>
      </c>
      <c r="OVE12" s="2854">
        <f>'GC Table 6 - Secondary'!OUW22</f>
        <v>0</v>
      </c>
      <c r="OVF12" s="2854">
        <f>'GC Table 5 - Worker Training'!OUW20</f>
        <v>0</v>
      </c>
      <c r="OVG12" s="2854">
        <f>'GC Table 4 - Tertiary'!OUV17</f>
        <v>0</v>
      </c>
      <c r="OVH12" s="2859">
        <f>SUM(OVD12:OVG12)</f>
        <v>0</v>
      </c>
      <c r="OVI12" s="2852">
        <v>2014</v>
      </c>
      <c r="OVJ12" s="2853">
        <f>'GC Table 8 - Primary'!OVM8</f>
        <v>0</v>
      </c>
      <c r="OVK12" s="2854">
        <f>'GC Table 6 - Secondary'!OVM8</f>
        <v>0</v>
      </c>
      <c r="OVL12" s="2854">
        <f>'GC Table 5 - Worker Training'!OVM8</f>
        <v>0</v>
      </c>
      <c r="OVM12" s="2854">
        <f>'GC Table 4 - Tertiary'!OVL8</f>
        <v>0</v>
      </c>
      <c r="OVN12" s="2855">
        <f>SUM(OVJ12:OVM12)</f>
        <v>0</v>
      </c>
      <c r="OVO12" s="2856">
        <f>'GC Table 8 - Primary'!OVM12</f>
        <v>0</v>
      </c>
      <c r="OVP12" s="2854">
        <f>'GC Table 6 - Secondary'!OVM14</f>
        <v>0</v>
      </c>
      <c r="OVQ12" s="2857">
        <f>'GC Table 5 - Worker Training'!OVM12</f>
        <v>0</v>
      </c>
      <c r="OVR12" s="2854">
        <f>'GC Table 4 - Tertiary'!OVL9</f>
        <v>0</v>
      </c>
      <c r="OVS12" s="2858">
        <f>SUM(OVO12:OVR12)</f>
        <v>0</v>
      </c>
      <c r="OVT12" s="2853">
        <f>'GC Table 8 - Primary'!OVM20</f>
        <v>0</v>
      </c>
      <c r="OVU12" s="2854">
        <f>'GC Table 6 - Secondary'!OVM22</f>
        <v>0</v>
      </c>
      <c r="OVV12" s="2854">
        <f>'GC Table 5 - Worker Training'!OVM20</f>
        <v>0</v>
      </c>
      <c r="OVW12" s="2854">
        <f>'GC Table 4 - Tertiary'!OVL17</f>
        <v>0</v>
      </c>
      <c r="OVX12" s="2859">
        <f>SUM(OVT12:OVW12)</f>
        <v>0</v>
      </c>
      <c r="OVY12" s="2852">
        <v>2014</v>
      </c>
      <c r="OVZ12" s="2853">
        <f>'GC Table 8 - Primary'!OWC8</f>
        <v>0</v>
      </c>
      <c r="OWA12" s="2854">
        <f>'GC Table 6 - Secondary'!OWC8</f>
        <v>0</v>
      </c>
      <c r="OWB12" s="2854">
        <f>'GC Table 5 - Worker Training'!OWC8</f>
        <v>0</v>
      </c>
      <c r="OWC12" s="2854">
        <f>'GC Table 4 - Tertiary'!OWB8</f>
        <v>0</v>
      </c>
      <c r="OWD12" s="2855">
        <f>SUM(OVZ12:OWC12)</f>
        <v>0</v>
      </c>
      <c r="OWE12" s="2856">
        <f>'GC Table 8 - Primary'!OWC12</f>
        <v>0</v>
      </c>
      <c r="OWF12" s="2854">
        <f>'GC Table 6 - Secondary'!OWC14</f>
        <v>0</v>
      </c>
      <c r="OWG12" s="2857">
        <f>'GC Table 5 - Worker Training'!OWC12</f>
        <v>0</v>
      </c>
      <c r="OWH12" s="2854">
        <f>'GC Table 4 - Tertiary'!OWB9</f>
        <v>0</v>
      </c>
      <c r="OWI12" s="2858">
        <f>SUM(OWE12:OWH12)</f>
        <v>0</v>
      </c>
      <c r="OWJ12" s="2853">
        <f>'GC Table 8 - Primary'!OWC20</f>
        <v>0</v>
      </c>
      <c r="OWK12" s="2854">
        <f>'GC Table 6 - Secondary'!OWC22</f>
        <v>0</v>
      </c>
      <c r="OWL12" s="2854">
        <f>'GC Table 5 - Worker Training'!OWC20</f>
        <v>0</v>
      </c>
      <c r="OWM12" s="2854">
        <f>'GC Table 4 - Tertiary'!OWB17</f>
        <v>0</v>
      </c>
      <c r="OWN12" s="2859">
        <f>SUM(OWJ12:OWM12)</f>
        <v>0</v>
      </c>
      <c r="OWO12" s="2852">
        <v>2014</v>
      </c>
      <c r="OWP12" s="2853">
        <f>'GC Table 8 - Primary'!OWS8</f>
        <v>0</v>
      </c>
      <c r="OWQ12" s="2854">
        <f>'GC Table 6 - Secondary'!OWS8</f>
        <v>0</v>
      </c>
      <c r="OWR12" s="2854">
        <f>'GC Table 5 - Worker Training'!OWS8</f>
        <v>0</v>
      </c>
      <c r="OWS12" s="2854">
        <f>'GC Table 4 - Tertiary'!OWR8</f>
        <v>0</v>
      </c>
      <c r="OWT12" s="2855">
        <f>SUM(OWP12:OWS12)</f>
        <v>0</v>
      </c>
      <c r="OWU12" s="2856">
        <f>'GC Table 8 - Primary'!OWS12</f>
        <v>0</v>
      </c>
      <c r="OWV12" s="2854">
        <f>'GC Table 6 - Secondary'!OWS14</f>
        <v>0</v>
      </c>
      <c r="OWW12" s="2857">
        <f>'GC Table 5 - Worker Training'!OWS12</f>
        <v>0</v>
      </c>
      <c r="OWX12" s="2854">
        <f>'GC Table 4 - Tertiary'!OWR9</f>
        <v>0</v>
      </c>
      <c r="OWY12" s="2858">
        <f>SUM(OWU12:OWX12)</f>
        <v>0</v>
      </c>
      <c r="OWZ12" s="2853">
        <f>'GC Table 8 - Primary'!OWS20</f>
        <v>0</v>
      </c>
      <c r="OXA12" s="2854">
        <f>'GC Table 6 - Secondary'!OWS22</f>
        <v>0</v>
      </c>
      <c r="OXB12" s="2854">
        <f>'GC Table 5 - Worker Training'!OWS20</f>
        <v>0</v>
      </c>
      <c r="OXC12" s="2854">
        <f>'GC Table 4 - Tertiary'!OWR17</f>
        <v>0</v>
      </c>
      <c r="OXD12" s="2859">
        <f>SUM(OWZ12:OXC12)</f>
        <v>0</v>
      </c>
      <c r="OXE12" s="2852">
        <v>2014</v>
      </c>
      <c r="OXF12" s="2853">
        <f>'GC Table 8 - Primary'!OXI8</f>
        <v>0</v>
      </c>
      <c r="OXG12" s="2854">
        <f>'GC Table 6 - Secondary'!OXI8</f>
        <v>0</v>
      </c>
      <c r="OXH12" s="2854">
        <f>'GC Table 5 - Worker Training'!OXI8</f>
        <v>0</v>
      </c>
      <c r="OXI12" s="2854">
        <f>'GC Table 4 - Tertiary'!OXH8</f>
        <v>0</v>
      </c>
      <c r="OXJ12" s="2855">
        <f>SUM(OXF12:OXI12)</f>
        <v>0</v>
      </c>
      <c r="OXK12" s="2856">
        <f>'GC Table 8 - Primary'!OXI12</f>
        <v>0</v>
      </c>
      <c r="OXL12" s="2854">
        <f>'GC Table 6 - Secondary'!OXI14</f>
        <v>0</v>
      </c>
      <c r="OXM12" s="2857">
        <f>'GC Table 5 - Worker Training'!OXI12</f>
        <v>0</v>
      </c>
      <c r="OXN12" s="2854">
        <f>'GC Table 4 - Tertiary'!OXH9</f>
        <v>0</v>
      </c>
      <c r="OXO12" s="2858">
        <f>SUM(OXK12:OXN12)</f>
        <v>0</v>
      </c>
      <c r="OXP12" s="2853">
        <f>'GC Table 8 - Primary'!OXI20</f>
        <v>0</v>
      </c>
      <c r="OXQ12" s="2854">
        <f>'GC Table 6 - Secondary'!OXI22</f>
        <v>0</v>
      </c>
      <c r="OXR12" s="2854">
        <f>'GC Table 5 - Worker Training'!OXI20</f>
        <v>0</v>
      </c>
      <c r="OXS12" s="2854">
        <f>'GC Table 4 - Tertiary'!OXH17</f>
        <v>0</v>
      </c>
      <c r="OXT12" s="2859">
        <f>SUM(OXP12:OXS12)</f>
        <v>0</v>
      </c>
      <c r="OXU12" s="2852">
        <v>2014</v>
      </c>
      <c r="OXV12" s="2853">
        <f>'GC Table 8 - Primary'!OXY8</f>
        <v>0</v>
      </c>
      <c r="OXW12" s="2854">
        <f>'GC Table 6 - Secondary'!OXY8</f>
        <v>0</v>
      </c>
      <c r="OXX12" s="2854">
        <f>'GC Table 5 - Worker Training'!OXY8</f>
        <v>0</v>
      </c>
      <c r="OXY12" s="2854">
        <f>'GC Table 4 - Tertiary'!OXX8</f>
        <v>0</v>
      </c>
      <c r="OXZ12" s="2855">
        <f>SUM(OXV12:OXY12)</f>
        <v>0</v>
      </c>
      <c r="OYA12" s="2856">
        <f>'GC Table 8 - Primary'!OXY12</f>
        <v>0</v>
      </c>
      <c r="OYB12" s="2854">
        <f>'GC Table 6 - Secondary'!OXY14</f>
        <v>0</v>
      </c>
      <c r="OYC12" s="2857">
        <f>'GC Table 5 - Worker Training'!OXY12</f>
        <v>0</v>
      </c>
      <c r="OYD12" s="2854">
        <f>'GC Table 4 - Tertiary'!OXX9</f>
        <v>0</v>
      </c>
      <c r="OYE12" s="2858">
        <f>SUM(OYA12:OYD12)</f>
        <v>0</v>
      </c>
      <c r="OYF12" s="2853">
        <f>'GC Table 8 - Primary'!OXY20</f>
        <v>0</v>
      </c>
      <c r="OYG12" s="2854">
        <f>'GC Table 6 - Secondary'!OXY22</f>
        <v>0</v>
      </c>
      <c r="OYH12" s="2854">
        <f>'GC Table 5 - Worker Training'!OXY20</f>
        <v>0</v>
      </c>
      <c r="OYI12" s="2854">
        <f>'GC Table 4 - Tertiary'!OXX17</f>
        <v>0</v>
      </c>
      <c r="OYJ12" s="2859">
        <f>SUM(OYF12:OYI12)</f>
        <v>0</v>
      </c>
      <c r="OYK12" s="2852">
        <v>2014</v>
      </c>
      <c r="OYL12" s="2853">
        <f>'GC Table 8 - Primary'!OYO8</f>
        <v>0</v>
      </c>
      <c r="OYM12" s="2854">
        <f>'GC Table 6 - Secondary'!OYO8</f>
        <v>0</v>
      </c>
      <c r="OYN12" s="2854">
        <f>'GC Table 5 - Worker Training'!OYO8</f>
        <v>0</v>
      </c>
      <c r="OYO12" s="2854">
        <f>'GC Table 4 - Tertiary'!OYN8</f>
        <v>0</v>
      </c>
      <c r="OYP12" s="2855">
        <f>SUM(OYL12:OYO12)</f>
        <v>0</v>
      </c>
      <c r="OYQ12" s="2856">
        <f>'GC Table 8 - Primary'!OYO12</f>
        <v>0</v>
      </c>
      <c r="OYR12" s="2854">
        <f>'GC Table 6 - Secondary'!OYO14</f>
        <v>0</v>
      </c>
      <c r="OYS12" s="2857">
        <f>'GC Table 5 - Worker Training'!OYO12</f>
        <v>0</v>
      </c>
      <c r="OYT12" s="2854">
        <f>'GC Table 4 - Tertiary'!OYN9</f>
        <v>0</v>
      </c>
      <c r="OYU12" s="2858">
        <f>SUM(OYQ12:OYT12)</f>
        <v>0</v>
      </c>
      <c r="OYV12" s="2853">
        <f>'GC Table 8 - Primary'!OYO20</f>
        <v>0</v>
      </c>
      <c r="OYW12" s="2854">
        <f>'GC Table 6 - Secondary'!OYO22</f>
        <v>0</v>
      </c>
      <c r="OYX12" s="2854">
        <f>'GC Table 5 - Worker Training'!OYO20</f>
        <v>0</v>
      </c>
      <c r="OYY12" s="2854">
        <f>'GC Table 4 - Tertiary'!OYN17</f>
        <v>0</v>
      </c>
      <c r="OYZ12" s="2859">
        <f>SUM(OYV12:OYY12)</f>
        <v>0</v>
      </c>
      <c r="OZA12" s="2852">
        <v>2014</v>
      </c>
      <c r="OZB12" s="2853">
        <f>'GC Table 8 - Primary'!OZE8</f>
        <v>0</v>
      </c>
      <c r="OZC12" s="2854">
        <f>'GC Table 6 - Secondary'!OZE8</f>
        <v>0</v>
      </c>
      <c r="OZD12" s="2854">
        <f>'GC Table 5 - Worker Training'!OZE8</f>
        <v>0</v>
      </c>
      <c r="OZE12" s="2854">
        <f>'GC Table 4 - Tertiary'!OZD8</f>
        <v>0</v>
      </c>
      <c r="OZF12" s="2855">
        <f>SUM(OZB12:OZE12)</f>
        <v>0</v>
      </c>
      <c r="OZG12" s="2856">
        <f>'GC Table 8 - Primary'!OZE12</f>
        <v>0</v>
      </c>
      <c r="OZH12" s="2854">
        <f>'GC Table 6 - Secondary'!OZE14</f>
        <v>0</v>
      </c>
      <c r="OZI12" s="2857">
        <f>'GC Table 5 - Worker Training'!OZE12</f>
        <v>0</v>
      </c>
      <c r="OZJ12" s="2854">
        <f>'GC Table 4 - Tertiary'!OZD9</f>
        <v>0</v>
      </c>
      <c r="OZK12" s="2858">
        <f>SUM(OZG12:OZJ12)</f>
        <v>0</v>
      </c>
      <c r="OZL12" s="2853">
        <f>'GC Table 8 - Primary'!OZE20</f>
        <v>0</v>
      </c>
      <c r="OZM12" s="2854">
        <f>'GC Table 6 - Secondary'!OZE22</f>
        <v>0</v>
      </c>
      <c r="OZN12" s="2854">
        <f>'GC Table 5 - Worker Training'!OZE20</f>
        <v>0</v>
      </c>
      <c r="OZO12" s="2854">
        <f>'GC Table 4 - Tertiary'!OZD17</f>
        <v>0</v>
      </c>
      <c r="OZP12" s="2859">
        <f>SUM(OZL12:OZO12)</f>
        <v>0</v>
      </c>
      <c r="OZQ12" s="2852">
        <v>2014</v>
      </c>
      <c r="OZR12" s="2853">
        <f>'GC Table 8 - Primary'!OZU8</f>
        <v>0</v>
      </c>
      <c r="OZS12" s="2854">
        <f>'GC Table 6 - Secondary'!OZU8</f>
        <v>0</v>
      </c>
      <c r="OZT12" s="2854">
        <f>'GC Table 5 - Worker Training'!OZU8</f>
        <v>0</v>
      </c>
      <c r="OZU12" s="2854">
        <f>'GC Table 4 - Tertiary'!OZT8</f>
        <v>0</v>
      </c>
      <c r="OZV12" s="2855">
        <f>SUM(OZR12:OZU12)</f>
        <v>0</v>
      </c>
      <c r="OZW12" s="2856">
        <f>'GC Table 8 - Primary'!OZU12</f>
        <v>0</v>
      </c>
      <c r="OZX12" s="2854">
        <f>'GC Table 6 - Secondary'!OZU14</f>
        <v>0</v>
      </c>
      <c r="OZY12" s="2857">
        <f>'GC Table 5 - Worker Training'!OZU12</f>
        <v>0</v>
      </c>
      <c r="OZZ12" s="2854">
        <f>'GC Table 4 - Tertiary'!OZT9</f>
        <v>0</v>
      </c>
      <c r="PAA12" s="2858">
        <f>SUM(OZW12:OZZ12)</f>
        <v>0</v>
      </c>
      <c r="PAB12" s="2853">
        <f>'GC Table 8 - Primary'!OZU20</f>
        <v>0</v>
      </c>
      <c r="PAC12" s="2854">
        <f>'GC Table 6 - Secondary'!OZU22</f>
        <v>0</v>
      </c>
      <c r="PAD12" s="2854">
        <f>'GC Table 5 - Worker Training'!OZU20</f>
        <v>0</v>
      </c>
      <c r="PAE12" s="2854">
        <f>'GC Table 4 - Tertiary'!OZT17</f>
        <v>0</v>
      </c>
      <c r="PAF12" s="2859">
        <f>SUM(PAB12:PAE12)</f>
        <v>0</v>
      </c>
      <c r="PAG12" s="2852">
        <v>2014</v>
      </c>
      <c r="PAH12" s="2853">
        <f>'GC Table 8 - Primary'!PAK8</f>
        <v>0</v>
      </c>
      <c r="PAI12" s="2854">
        <f>'GC Table 6 - Secondary'!PAK8</f>
        <v>0</v>
      </c>
      <c r="PAJ12" s="2854">
        <f>'GC Table 5 - Worker Training'!PAK8</f>
        <v>0</v>
      </c>
      <c r="PAK12" s="2854">
        <f>'GC Table 4 - Tertiary'!PAJ8</f>
        <v>0</v>
      </c>
      <c r="PAL12" s="2855">
        <f>SUM(PAH12:PAK12)</f>
        <v>0</v>
      </c>
      <c r="PAM12" s="2856">
        <f>'GC Table 8 - Primary'!PAK12</f>
        <v>0</v>
      </c>
      <c r="PAN12" s="2854">
        <f>'GC Table 6 - Secondary'!PAK14</f>
        <v>0</v>
      </c>
      <c r="PAO12" s="2857">
        <f>'GC Table 5 - Worker Training'!PAK12</f>
        <v>0</v>
      </c>
      <c r="PAP12" s="2854">
        <f>'GC Table 4 - Tertiary'!PAJ9</f>
        <v>0</v>
      </c>
      <c r="PAQ12" s="2858">
        <f>SUM(PAM12:PAP12)</f>
        <v>0</v>
      </c>
      <c r="PAR12" s="2853">
        <f>'GC Table 8 - Primary'!PAK20</f>
        <v>0</v>
      </c>
      <c r="PAS12" s="2854">
        <f>'GC Table 6 - Secondary'!PAK22</f>
        <v>0</v>
      </c>
      <c r="PAT12" s="2854">
        <f>'GC Table 5 - Worker Training'!PAK20</f>
        <v>0</v>
      </c>
      <c r="PAU12" s="2854">
        <f>'GC Table 4 - Tertiary'!PAJ17</f>
        <v>0</v>
      </c>
      <c r="PAV12" s="2859">
        <f>SUM(PAR12:PAU12)</f>
        <v>0</v>
      </c>
      <c r="PAW12" s="2852">
        <v>2014</v>
      </c>
      <c r="PAX12" s="2853">
        <f>'GC Table 8 - Primary'!PBA8</f>
        <v>0</v>
      </c>
      <c r="PAY12" s="2854">
        <f>'GC Table 6 - Secondary'!PBA8</f>
        <v>0</v>
      </c>
      <c r="PAZ12" s="2854">
        <f>'GC Table 5 - Worker Training'!PBA8</f>
        <v>0</v>
      </c>
      <c r="PBA12" s="2854">
        <f>'GC Table 4 - Tertiary'!PAZ8</f>
        <v>0</v>
      </c>
      <c r="PBB12" s="2855">
        <f>SUM(PAX12:PBA12)</f>
        <v>0</v>
      </c>
      <c r="PBC12" s="2856">
        <f>'GC Table 8 - Primary'!PBA12</f>
        <v>0</v>
      </c>
      <c r="PBD12" s="2854">
        <f>'GC Table 6 - Secondary'!PBA14</f>
        <v>0</v>
      </c>
      <c r="PBE12" s="2857">
        <f>'GC Table 5 - Worker Training'!PBA12</f>
        <v>0</v>
      </c>
      <c r="PBF12" s="2854">
        <f>'GC Table 4 - Tertiary'!PAZ9</f>
        <v>0</v>
      </c>
      <c r="PBG12" s="2858">
        <f>SUM(PBC12:PBF12)</f>
        <v>0</v>
      </c>
      <c r="PBH12" s="2853">
        <f>'GC Table 8 - Primary'!PBA20</f>
        <v>0</v>
      </c>
      <c r="PBI12" s="2854">
        <f>'GC Table 6 - Secondary'!PBA22</f>
        <v>0</v>
      </c>
      <c r="PBJ12" s="2854">
        <f>'GC Table 5 - Worker Training'!PBA20</f>
        <v>0</v>
      </c>
      <c r="PBK12" s="2854">
        <f>'GC Table 4 - Tertiary'!PAZ17</f>
        <v>0</v>
      </c>
      <c r="PBL12" s="2859">
        <f>SUM(PBH12:PBK12)</f>
        <v>0</v>
      </c>
      <c r="PBM12" s="2852">
        <v>2014</v>
      </c>
      <c r="PBN12" s="2853">
        <f>'GC Table 8 - Primary'!PBQ8</f>
        <v>0</v>
      </c>
      <c r="PBO12" s="2854">
        <f>'GC Table 6 - Secondary'!PBQ8</f>
        <v>0</v>
      </c>
      <c r="PBP12" s="2854">
        <f>'GC Table 5 - Worker Training'!PBQ8</f>
        <v>0</v>
      </c>
      <c r="PBQ12" s="2854">
        <f>'GC Table 4 - Tertiary'!PBP8</f>
        <v>0</v>
      </c>
      <c r="PBR12" s="2855">
        <f>SUM(PBN12:PBQ12)</f>
        <v>0</v>
      </c>
      <c r="PBS12" s="2856">
        <f>'GC Table 8 - Primary'!PBQ12</f>
        <v>0</v>
      </c>
      <c r="PBT12" s="2854">
        <f>'GC Table 6 - Secondary'!PBQ14</f>
        <v>0</v>
      </c>
      <c r="PBU12" s="2857">
        <f>'GC Table 5 - Worker Training'!PBQ12</f>
        <v>0</v>
      </c>
      <c r="PBV12" s="2854">
        <f>'GC Table 4 - Tertiary'!PBP9</f>
        <v>0</v>
      </c>
      <c r="PBW12" s="2858">
        <f>SUM(PBS12:PBV12)</f>
        <v>0</v>
      </c>
      <c r="PBX12" s="2853">
        <f>'GC Table 8 - Primary'!PBQ20</f>
        <v>0</v>
      </c>
      <c r="PBY12" s="2854">
        <f>'GC Table 6 - Secondary'!PBQ22</f>
        <v>0</v>
      </c>
      <c r="PBZ12" s="2854">
        <f>'GC Table 5 - Worker Training'!PBQ20</f>
        <v>0</v>
      </c>
      <c r="PCA12" s="2854">
        <f>'GC Table 4 - Tertiary'!PBP17</f>
        <v>0</v>
      </c>
      <c r="PCB12" s="2859">
        <f>SUM(PBX12:PCA12)</f>
        <v>0</v>
      </c>
      <c r="PCC12" s="2852">
        <v>2014</v>
      </c>
      <c r="PCD12" s="2853">
        <f>'GC Table 8 - Primary'!PCG8</f>
        <v>0</v>
      </c>
      <c r="PCE12" s="2854">
        <f>'GC Table 6 - Secondary'!PCG8</f>
        <v>0</v>
      </c>
      <c r="PCF12" s="2854">
        <f>'GC Table 5 - Worker Training'!PCG8</f>
        <v>0</v>
      </c>
      <c r="PCG12" s="2854">
        <f>'GC Table 4 - Tertiary'!PCF8</f>
        <v>0</v>
      </c>
      <c r="PCH12" s="2855">
        <f>SUM(PCD12:PCG12)</f>
        <v>0</v>
      </c>
      <c r="PCI12" s="2856">
        <f>'GC Table 8 - Primary'!PCG12</f>
        <v>0</v>
      </c>
      <c r="PCJ12" s="2854">
        <f>'GC Table 6 - Secondary'!PCG14</f>
        <v>0</v>
      </c>
      <c r="PCK12" s="2857">
        <f>'GC Table 5 - Worker Training'!PCG12</f>
        <v>0</v>
      </c>
      <c r="PCL12" s="2854">
        <f>'GC Table 4 - Tertiary'!PCF9</f>
        <v>0</v>
      </c>
      <c r="PCM12" s="2858">
        <f>SUM(PCI12:PCL12)</f>
        <v>0</v>
      </c>
      <c r="PCN12" s="2853">
        <f>'GC Table 8 - Primary'!PCG20</f>
        <v>0</v>
      </c>
      <c r="PCO12" s="2854">
        <f>'GC Table 6 - Secondary'!PCG22</f>
        <v>0</v>
      </c>
      <c r="PCP12" s="2854">
        <f>'GC Table 5 - Worker Training'!PCG20</f>
        <v>0</v>
      </c>
      <c r="PCQ12" s="2854">
        <f>'GC Table 4 - Tertiary'!PCF17</f>
        <v>0</v>
      </c>
      <c r="PCR12" s="2859">
        <f>SUM(PCN12:PCQ12)</f>
        <v>0</v>
      </c>
      <c r="PCS12" s="2852">
        <v>2014</v>
      </c>
      <c r="PCT12" s="2853">
        <f>'GC Table 8 - Primary'!PCW8</f>
        <v>0</v>
      </c>
      <c r="PCU12" s="2854">
        <f>'GC Table 6 - Secondary'!PCW8</f>
        <v>0</v>
      </c>
      <c r="PCV12" s="2854">
        <f>'GC Table 5 - Worker Training'!PCW8</f>
        <v>0</v>
      </c>
      <c r="PCW12" s="2854">
        <f>'GC Table 4 - Tertiary'!PCV8</f>
        <v>0</v>
      </c>
      <c r="PCX12" s="2855">
        <f>SUM(PCT12:PCW12)</f>
        <v>0</v>
      </c>
      <c r="PCY12" s="2856">
        <f>'GC Table 8 - Primary'!PCW12</f>
        <v>0</v>
      </c>
      <c r="PCZ12" s="2854">
        <f>'GC Table 6 - Secondary'!PCW14</f>
        <v>0</v>
      </c>
      <c r="PDA12" s="2857">
        <f>'GC Table 5 - Worker Training'!PCW12</f>
        <v>0</v>
      </c>
      <c r="PDB12" s="2854">
        <f>'GC Table 4 - Tertiary'!PCV9</f>
        <v>0</v>
      </c>
      <c r="PDC12" s="2858">
        <f>SUM(PCY12:PDB12)</f>
        <v>0</v>
      </c>
      <c r="PDD12" s="2853">
        <f>'GC Table 8 - Primary'!PCW20</f>
        <v>0</v>
      </c>
      <c r="PDE12" s="2854">
        <f>'GC Table 6 - Secondary'!PCW22</f>
        <v>0</v>
      </c>
      <c r="PDF12" s="2854">
        <f>'GC Table 5 - Worker Training'!PCW20</f>
        <v>0</v>
      </c>
      <c r="PDG12" s="2854">
        <f>'GC Table 4 - Tertiary'!PCV17</f>
        <v>0</v>
      </c>
      <c r="PDH12" s="2859">
        <f>SUM(PDD12:PDG12)</f>
        <v>0</v>
      </c>
      <c r="PDI12" s="2852">
        <v>2014</v>
      </c>
      <c r="PDJ12" s="2853">
        <f>'GC Table 8 - Primary'!PDM8</f>
        <v>0</v>
      </c>
      <c r="PDK12" s="2854">
        <f>'GC Table 6 - Secondary'!PDM8</f>
        <v>0</v>
      </c>
      <c r="PDL12" s="2854">
        <f>'GC Table 5 - Worker Training'!PDM8</f>
        <v>0</v>
      </c>
      <c r="PDM12" s="2854">
        <f>'GC Table 4 - Tertiary'!PDL8</f>
        <v>0</v>
      </c>
      <c r="PDN12" s="2855">
        <f>SUM(PDJ12:PDM12)</f>
        <v>0</v>
      </c>
      <c r="PDO12" s="2856">
        <f>'GC Table 8 - Primary'!PDM12</f>
        <v>0</v>
      </c>
      <c r="PDP12" s="2854">
        <f>'GC Table 6 - Secondary'!PDM14</f>
        <v>0</v>
      </c>
      <c r="PDQ12" s="2857">
        <f>'GC Table 5 - Worker Training'!PDM12</f>
        <v>0</v>
      </c>
      <c r="PDR12" s="2854">
        <f>'GC Table 4 - Tertiary'!PDL9</f>
        <v>0</v>
      </c>
      <c r="PDS12" s="2858">
        <f>SUM(PDO12:PDR12)</f>
        <v>0</v>
      </c>
      <c r="PDT12" s="2853">
        <f>'GC Table 8 - Primary'!PDM20</f>
        <v>0</v>
      </c>
      <c r="PDU12" s="2854">
        <f>'GC Table 6 - Secondary'!PDM22</f>
        <v>0</v>
      </c>
      <c r="PDV12" s="2854">
        <f>'GC Table 5 - Worker Training'!PDM20</f>
        <v>0</v>
      </c>
      <c r="PDW12" s="2854">
        <f>'GC Table 4 - Tertiary'!PDL17</f>
        <v>0</v>
      </c>
      <c r="PDX12" s="2859">
        <f>SUM(PDT12:PDW12)</f>
        <v>0</v>
      </c>
      <c r="PDY12" s="2852">
        <v>2014</v>
      </c>
      <c r="PDZ12" s="2853">
        <f>'GC Table 8 - Primary'!PEC8</f>
        <v>0</v>
      </c>
      <c r="PEA12" s="2854">
        <f>'GC Table 6 - Secondary'!PEC8</f>
        <v>0</v>
      </c>
      <c r="PEB12" s="2854">
        <f>'GC Table 5 - Worker Training'!PEC8</f>
        <v>0</v>
      </c>
      <c r="PEC12" s="2854">
        <f>'GC Table 4 - Tertiary'!PEB8</f>
        <v>0</v>
      </c>
      <c r="PED12" s="2855">
        <f>SUM(PDZ12:PEC12)</f>
        <v>0</v>
      </c>
      <c r="PEE12" s="2856">
        <f>'GC Table 8 - Primary'!PEC12</f>
        <v>0</v>
      </c>
      <c r="PEF12" s="2854">
        <f>'GC Table 6 - Secondary'!PEC14</f>
        <v>0</v>
      </c>
      <c r="PEG12" s="2857">
        <f>'GC Table 5 - Worker Training'!PEC12</f>
        <v>0</v>
      </c>
      <c r="PEH12" s="2854">
        <f>'GC Table 4 - Tertiary'!PEB9</f>
        <v>0</v>
      </c>
      <c r="PEI12" s="2858">
        <f>SUM(PEE12:PEH12)</f>
        <v>0</v>
      </c>
      <c r="PEJ12" s="2853">
        <f>'GC Table 8 - Primary'!PEC20</f>
        <v>0</v>
      </c>
      <c r="PEK12" s="2854">
        <f>'GC Table 6 - Secondary'!PEC22</f>
        <v>0</v>
      </c>
      <c r="PEL12" s="2854">
        <f>'GC Table 5 - Worker Training'!PEC20</f>
        <v>0</v>
      </c>
      <c r="PEM12" s="2854">
        <f>'GC Table 4 - Tertiary'!PEB17</f>
        <v>0</v>
      </c>
      <c r="PEN12" s="2859">
        <f>SUM(PEJ12:PEM12)</f>
        <v>0</v>
      </c>
      <c r="PEO12" s="2852">
        <v>2014</v>
      </c>
      <c r="PEP12" s="2853">
        <f>'GC Table 8 - Primary'!PES8</f>
        <v>0</v>
      </c>
      <c r="PEQ12" s="2854">
        <f>'GC Table 6 - Secondary'!PES8</f>
        <v>0</v>
      </c>
      <c r="PER12" s="2854">
        <f>'GC Table 5 - Worker Training'!PES8</f>
        <v>0</v>
      </c>
      <c r="PES12" s="2854">
        <f>'GC Table 4 - Tertiary'!PER8</f>
        <v>0</v>
      </c>
      <c r="PET12" s="2855">
        <f>SUM(PEP12:PES12)</f>
        <v>0</v>
      </c>
      <c r="PEU12" s="2856">
        <f>'GC Table 8 - Primary'!PES12</f>
        <v>0</v>
      </c>
      <c r="PEV12" s="2854">
        <f>'GC Table 6 - Secondary'!PES14</f>
        <v>0</v>
      </c>
      <c r="PEW12" s="2857">
        <f>'GC Table 5 - Worker Training'!PES12</f>
        <v>0</v>
      </c>
      <c r="PEX12" s="2854">
        <f>'GC Table 4 - Tertiary'!PER9</f>
        <v>0</v>
      </c>
      <c r="PEY12" s="2858">
        <f>SUM(PEU12:PEX12)</f>
        <v>0</v>
      </c>
      <c r="PEZ12" s="2853">
        <f>'GC Table 8 - Primary'!PES20</f>
        <v>0</v>
      </c>
      <c r="PFA12" s="2854">
        <f>'GC Table 6 - Secondary'!PES22</f>
        <v>0</v>
      </c>
      <c r="PFB12" s="2854">
        <f>'GC Table 5 - Worker Training'!PES20</f>
        <v>0</v>
      </c>
      <c r="PFC12" s="2854">
        <f>'GC Table 4 - Tertiary'!PER17</f>
        <v>0</v>
      </c>
      <c r="PFD12" s="2859">
        <f>SUM(PEZ12:PFC12)</f>
        <v>0</v>
      </c>
      <c r="PFE12" s="2852">
        <v>2014</v>
      </c>
      <c r="PFF12" s="2853">
        <f>'GC Table 8 - Primary'!PFI8</f>
        <v>0</v>
      </c>
      <c r="PFG12" s="2854">
        <f>'GC Table 6 - Secondary'!PFI8</f>
        <v>0</v>
      </c>
      <c r="PFH12" s="2854">
        <f>'GC Table 5 - Worker Training'!PFI8</f>
        <v>0</v>
      </c>
      <c r="PFI12" s="2854">
        <f>'GC Table 4 - Tertiary'!PFH8</f>
        <v>0</v>
      </c>
      <c r="PFJ12" s="2855">
        <f>SUM(PFF12:PFI12)</f>
        <v>0</v>
      </c>
      <c r="PFK12" s="2856">
        <f>'GC Table 8 - Primary'!PFI12</f>
        <v>0</v>
      </c>
      <c r="PFL12" s="2854">
        <f>'GC Table 6 - Secondary'!PFI14</f>
        <v>0</v>
      </c>
      <c r="PFM12" s="2857">
        <f>'GC Table 5 - Worker Training'!PFI12</f>
        <v>0</v>
      </c>
      <c r="PFN12" s="2854">
        <f>'GC Table 4 - Tertiary'!PFH9</f>
        <v>0</v>
      </c>
      <c r="PFO12" s="2858">
        <f>SUM(PFK12:PFN12)</f>
        <v>0</v>
      </c>
      <c r="PFP12" s="2853">
        <f>'GC Table 8 - Primary'!PFI20</f>
        <v>0</v>
      </c>
      <c r="PFQ12" s="2854">
        <f>'GC Table 6 - Secondary'!PFI22</f>
        <v>0</v>
      </c>
      <c r="PFR12" s="2854">
        <f>'GC Table 5 - Worker Training'!PFI20</f>
        <v>0</v>
      </c>
      <c r="PFS12" s="2854">
        <f>'GC Table 4 - Tertiary'!PFH17</f>
        <v>0</v>
      </c>
      <c r="PFT12" s="2859">
        <f>SUM(PFP12:PFS12)</f>
        <v>0</v>
      </c>
      <c r="PFU12" s="2852">
        <v>2014</v>
      </c>
      <c r="PFV12" s="2853">
        <f>'GC Table 8 - Primary'!PFY8</f>
        <v>0</v>
      </c>
      <c r="PFW12" s="2854">
        <f>'GC Table 6 - Secondary'!PFY8</f>
        <v>0</v>
      </c>
      <c r="PFX12" s="2854">
        <f>'GC Table 5 - Worker Training'!PFY8</f>
        <v>0</v>
      </c>
      <c r="PFY12" s="2854">
        <f>'GC Table 4 - Tertiary'!PFX8</f>
        <v>0</v>
      </c>
      <c r="PFZ12" s="2855">
        <f>SUM(PFV12:PFY12)</f>
        <v>0</v>
      </c>
      <c r="PGA12" s="2856">
        <f>'GC Table 8 - Primary'!PFY12</f>
        <v>0</v>
      </c>
      <c r="PGB12" s="2854">
        <f>'GC Table 6 - Secondary'!PFY14</f>
        <v>0</v>
      </c>
      <c r="PGC12" s="2857">
        <f>'GC Table 5 - Worker Training'!PFY12</f>
        <v>0</v>
      </c>
      <c r="PGD12" s="2854">
        <f>'GC Table 4 - Tertiary'!PFX9</f>
        <v>0</v>
      </c>
      <c r="PGE12" s="2858">
        <f>SUM(PGA12:PGD12)</f>
        <v>0</v>
      </c>
      <c r="PGF12" s="2853">
        <f>'GC Table 8 - Primary'!PFY20</f>
        <v>0</v>
      </c>
      <c r="PGG12" s="2854">
        <f>'GC Table 6 - Secondary'!PFY22</f>
        <v>0</v>
      </c>
      <c r="PGH12" s="2854">
        <f>'GC Table 5 - Worker Training'!PFY20</f>
        <v>0</v>
      </c>
      <c r="PGI12" s="2854">
        <f>'GC Table 4 - Tertiary'!PFX17</f>
        <v>0</v>
      </c>
      <c r="PGJ12" s="2859">
        <f>SUM(PGF12:PGI12)</f>
        <v>0</v>
      </c>
      <c r="PGK12" s="2852">
        <v>2014</v>
      </c>
      <c r="PGL12" s="2853">
        <f>'GC Table 8 - Primary'!PGO8</f>
        <v>0</v>
      </c>
      <c r="PGM12" s="2854">
        <f>'GC Table 6 - Secondary'!PGO8</f>
        <v>0</v>
      </c>
      <c r="PGN12" s="2854">
        <f>'GC Table 5 - Worker Training'!PGO8</f>
        <v>0</v>
      </c>
      <c r="PGO12" s="2854">
        <f>'GC Table 4 - Tertiary'!PGN8</f>
        <v>0</v>
      </c>
      <c r="PGP12" s="2855">
        <f>SUM(PGL12:PGO12)</f>
        <v>0</v>
      </c>
      <c r="PGQ12" s="2856">
        <f>'GC Table 8 - Primary'!PGO12</f>
        <v>0</v>
      </c>
      <c r="PGR12" s="2854">
        <f>'GC Table 6 - Secondary'!PGO14</f>
        <v>0</v>
      </c>
      <c r="PGS12" s="2857">
        <f>'GC Table 5 - Worker Training'!PGO12</f>
        <v>0</v>
      </c>
      <c r="PGT12" s="2854">
        <f>'GC Table 4 - Tertiary'!PGN9</f>
        <v>0</v>
      </c>
      <c r="PGU12" s="2858">
        <f>SUM(PGQ12:PGT12)</f>
        <v>0</v>
      </c>
      <c r="PGV12" s="2853">
        <f>'GC Table 8 - Primary'!PGO20</f>
        <v>0</v>
      </c>
      <c r="PGW12" s="2854">
        <f>'GC Table 6 - Secondary'!PGO22</f>
        <v>0</v>
      </c>
      <c r="PGX12" s="2854">
        <f>'GC Table 5 - Worker Training'!PGO20</f>
        <v>0</v>
      </c>
      <c r="PGY12" s="2854">
        <f>'GC Table 4 - Tertiary'!PGN17</f>
        <v>0</v>
      </c>
      <c r="PGZ12" s="2859">
        <f>SUM(PGV12:PGY12)</f>
        <v>0</v>
      </c>
      <c r="PHA12" s="2852">
        <v>2014</v>
      </c>
      <c r="PHB12" s="2853">
        <f>'GC Table 8 - Primary'!PHE8</f>
        <v>0</v>
      </c>
      <c r="PHC12" s="2854">
        <f>'GC Table 6 - Secondary'!PHE8</f>
        <v>0</v>
      </c>
      <c r="PHD12" s="2854">
        <f>'GC Table 5 - Worker Training'!PHE8</f>
        <v>0</v>
      </c>
      <c r="PHE12" s="2854">
        <f>'GC Table 4 - Tertiary'!PHD8</f>
        <v>0</v>
      </c>
      <c r="PHF12" s="2855">
        <f>SUM(PHB12:PHE12)</f>
        <v>0</v>
      </c>
      <c r="PHG12" s="2856">
        <f>'GC Table 8 - Primary'!PHE12</f>
        <v>0</v>
      </c>
      <c r="PHH12" s="2854">
        <f>'GC Table 6 - Secondary'!PHE14</f>
        <v>0</v>
      </c>
      <c r="PHI12" s="2857">
        <f>'GC Table 5 - Worker Training'!PHE12</f>
        <v>0</v>
      </c>
      <c r="PHJ12" s="2854">
        <f>'GC Table 4 - Tertiary'!PHD9</f>
        <v>0</v>
      </c>
      <c r="PHK12" s="2858">
        <f>SUM(PHG12:PHJ12)</f>
        <v>0</v>
      </c>
      <c r="PHL12" s="2853">
        <f>'GC Table 8 - Primary'!PHE20</f>
        <v>0</v>
      </c>
      <c r="PHM12" s="2854">
        <f>'GC Table 6 - Secondary'!PHE22</f>
        <v>0</v>
      </c>
      <c r="PHN12" s="2854">
        <f>'GC Table 5 - Worker Training'!PHE20</f>
        <v>0</v>
      </c>
      <c r="PHO12" s="2854">
        <f>'GC Table 4 - Tertiary'!PHD17</f>
        <v>0</v>
      </c>
      <c r="PHP12" s="2859">
        <f>SUM(PHL12:PHO12)</f>
        <v>0</v>
      </c>
      <c r="PHQ12" s="2852">
        <v>2014</v>
      </c>
      <c r="PHR12" s="2853">
        <f>'GC Table 8 - Primary'!PHU8</f>
        <v>0</v>
      </c>
      <c r="PHS12" s="2854">
        <f>'GC Table 6 - Secondary'!PHU8</f>
        <v>0</v>
      </c>
      <c r="PHT12" s="2854">
        <f>'GC Table 5 - Worker Training'!PHU8</f>
        <v>0</v>
      </c>
      <c r="PHU12" s="2854">
        <f>'GC Table 4 - Tertiary'!PHT8</f>
        <v>0</v>
      </c>
      <c r="PHV12" s="2855">
        <f>SUM(PHR12:PHU12)</f>
        <v>0</v>
      </c>
      <c r="PHW12" s="2856">
        <f>'GC Table 8 - Primary'!PHU12</f>
        <v>0</v>
      </c>
      <c r="PHX12" s="2854">
        <f>'GC Table 6 - Secondary'!PHU14</f>
        <v>0</v>
      </c>
      <c r="PHY12" s="2857">
        <f>'GC Table 5 - Worker Training'!PHU12</f>
        <v>0</v>
      </c>
      <c r="PHZ12" s="2854">
        <f>'GC Table 4 - Tertiary'!PHT9</f>
        <v>0</v>
      </c>
      <c r="PIA12" s="2858">
        <f>SUM(PHW12:PHZ12)</f>
        <v>0</v>
      </c>
      <c r="PIB12" s="2853">
        <f>'GC Table 8 - Primary'!PHU20</f>
        <v>0</v>
      </c>
      <c r="PIC12" s="2854">
        <f>'GC Table 6 - Secondary'!PHU22</f>
        <v>0</v>
      </c>
      <c r="PID12" s="2854">
        <f>'GC Table 5 - Worker Training'!PHU20</f>
        <v>0</v>
      </c>
      <c r="PIE12" s="2854">
        <f>'GC Table 4 - Tertiary'!PHT17</f>
        <v>0</v>
      </c>
      <c r="PIF12" s="2859">
        <f>SUM(PIB12:PIE12)</f>
        <v>0</v>
      </c>
      <c r="PIG12" s="2852">
        <v>2014</v>
      </c>
      <c r="PIH12" s="2853">
        <f>'GC Table 8 - Primary'!PIK8</f>
        <v>0</v>
      </c>
      <c r="PII12" s="2854">
        <f>'GC Table 6 - Secondary'!PIK8</f>
        <v>0</v>
      </c>
      <c r="PIJ12" s="2854">
        <f>'GC Table 5 - Worker Training'!PIK8</f>
        <v>0</v>
      </c>
      <c r="PIK12" s="2854">
        <f>'GC Table 4 - Tertiary'!PIJ8</f>
        <v>0</v>
      </c>
      <c r="PIL12" s="2855">
        <f>SUM(PIH12:PIK12)</f>
        <v>0</v>
      </c>
      <c r="PIM12" s="2856">
        <f>'GC Table 8 - Primary'!PIK12</f>
        <v>0</v>
      </c>
      <c r="PIN12" s="2854">
        <f>'GC Table 6 - Secondary'!PIK14</f>
        <v>0</v>
      </c>
      <c r="PIO12" s="2857">
        <f>'GC Table 5 - Worker Training'!PIK12</f>
        <v>0</v>
      </c>
      <c r="PIP12" s="2854">
        <f>'GC Table 4 - Tertiary'!PIJ9</f>
        <v>0</v>
      </c>
      <c r="PIQ12" s="2858">
        <f>SUM(PIM12:PIP12)</f>
        <v>0</v>
      </c>
      <c r="PIR12" s="2853">
        <f>'GC Table 8 - Primary'!PIK20</f>
        <v>0</v>
      </c>
      <c r="PIS12" s="2854">
        <f>'GC Table 6 - Secondary'!PIK22</f>
        <v>0</v>
      </c>
      <c r="PIT12" s="2854">
        <f>'GC Table 5 - Worker Training'!PIK20</f>
        <v>0</v>
      </c>
      <c r="PIU12" s="2854">
        <f>'GC Table 4 - Tertiary'!PIJ17</f>
        <v>0</v>
      </c>
      <c r="PIV12" s="2859">
        <f>SUM(PIR12:PIU12)</f>
        <v>0</v>
      </c>
      <c r="PIW12" s="2852">
        <v>2014</v>
      </c>
      <c r="PIX12" s="2853">
        <f>'GC Table 8 - Primary'!PJA8</f>
        <v>0</v>
      </c>
      <c r="PIY12" s="2854">
        <f>'GC Table 6 - Secondary'!PJA8</f>
        <v>0</v>
      </c>
      <c r="PIZ12" s="2854">
        <f>'GC Table 5 - Worker Training'!PJA8</f>
        <v>0</v>
      </c>
      <c r="PJA12" s="2854">
        <f>'GC Table 4 - Tertiary'!PIZ8</f>
        <v>0</v>
      </c>
      <c r="PJB12" s="2855">
        <f>SUM(PIX12:PJA12)</f>
        <v>0</v>
      </c>
      <c r="PJC12" s="2856">
        <f>'GC Table 8 - Primary'!PJA12</f>
        <v>0</v>
      </c>
      <c r="PJD12" s="2854">
        <f>'GC Table 6 - Secondary'!PJA14</f>
        <v>0</v>
      </c>
      <c r="PJE12" s="2857">
        <f>'GC Table 5 - Worker Training'!PJA12</f>
        <v>0</v>
      </c>
      <c r="PJF12" s="2854">
        <f>'GC Table 4 - Tertiary'!PIZ9</f>
        <v>0</v>
      </c>
      <c r="PJG12" s="2858">
        <f>SUM(PJC12:PJF12)</f>
        <v>0</v>
      </c>
      <c r="PJH12" s="2853">
        <f>'GC Table 8 - Primary'!PJA20</f>
        <v>0</v>
      </c>
      <c r="PJI12" s="2854">
        <f>'GC Table 6 - Secondary'!PJA22</f>
        <v>0</v>
      </c>
      <c r="PJJ12" s="2854">
        <f>'GC Table 5 - Worker Training'!PJA20</f>
        <v>0</v>
      </c>
      <c r="PJK12" s="2854">
        <f>'GC Table 4 - Tertiary'!PIZ17</f>
        <v>0</v>
      </c>
      <c r="PJL12" s="2859">
        <f>SUM(PJH12:PJK12)</f>
        <v>0</v>
      </c>
      <c r="PJM12" s="2852">
        <v>2014</v>
      </c>
      <c r="PJN12" s="2853">
        <f>'GC Table 8 - Primary'!PJQ8</f>
        <v>0</v>
      </c>
      <c r="PJO12" s="2854">
        <f>'GC Table 6 - Secondary'!PJQ8</f>
        <v>0</v>
      </c>
      <c r="PJP12" s="2854">
        <f>'GC Table 5 - Worker Training'!PJQ8</f>
        <v>0</v>
      </c>
      <c r="PJQ12" s="2854">
        <f>'GC Table 4 - Tertiary'!PJP8</f>
        <v>0</v>
      </c>
      <c r="PJR12" s="2855">
        <f>SUM(PJN12:PJQ12)</f>
        <v>0</v>
      </c>
      <c r="PJS12" s="2856">
        <f>'GC Table 8 - Primary'!PJQ12</f>
        <v>0</v>
      </c>
      <c r="PJT12" s="2854">
        <f>'GC Table 6 - Secondary'!PJQ14</f>
        <v>0</v>
      </c>
      <c r="PJU12" s="2857">
        <f>'GC Table 5 - Worker Training'!PJQ12</f>
        <v>0</v>
      </c>
      <c r="PJV12" s="2854">
        <f>'GC Table 4 - Tertiary'!PJP9</f>
        <v>0</v>
      </c>
      <c r="PJW12" s="2858">
        <f>SUM(PJS12:PJV12)</f>
        <v>0</v>
      </c>
      <c r="PJX12" s="2853">
        <f>'GC Table 8 - Primary'!PJQ20</f>
        <v>0</v>
      </c>
      <c r="PJY12" s="2854">
        <f>'GC Table 6 - Secondary'!PJQ22</f>
        <v>0</v>
      </c>
      <c r="PJZ12" s="2854">
        <f>'GC Table 5 - Worker Training'!PJQ20</f>
        <v>0</v>
      </c>
      <c r="PKA12" s="2854">
        <f>'GC Table 4 - Tertiary'!PJP17</f>
        <v>0</v>
      </c>
      <c r="PKB12" s="2859">
        <f>SUM(PJX12:PKA12)</f>
        <v>0</v>
      </c>
      <c r="PKC12" s="2852">
        <v>2014</v>
      </c>
      <c r="PKD12" s="2853">
        <f>'GC Table 8 - Primary'!PKG8</f>
        <v>0</v>
      </c>
      <c r="PKE12" s="2854">
        <f>'GC Table 6 - Secondary'!PKG8</f>
        <v>0</v>
      </c>
      <c r="PKF12" s="2854">
        <f>'GC Table 5 - Worker Training'!PKG8</f>
        <v>0</v>
      </c>
      <c r="PKG12" s="2854">
        <f>'GC Table 4 - Tertiary'!PKF8</f>
        <v>0</v>
      </c>
      <c r="PKH12" s="2855">
        <f>SUM(PKD12:PKG12)</f>
        <v>0</v>
      </c>
      <c r="PKI12" s="2856">
        <f>'GC Table 8 - Primary'!PKG12</f>
        <v>0</v>
      </c>
      <c r="PKJ12" s="2854">
        <f>'GC Table 6 - Secondary'!PKG14</f>
        <v>0</v>
      </c>
      <c r="PKK12" s="2857">
        <f>'GC Table 5 - Worker Training'!PKG12</f>
        <v>0</v>
      </c>
      <c r="PKL12" s="2854">
        <f>'GC Table 4 - Tertiary'!PKF9</f>
        <v>0</v>
      </c>
      <c r="PKM12" s="2858">
        <f>SUM(PKI12:PKL12)</f>
        <v>0</v>
      </c>
      <c r="PKN12" s="2853">
        <f>'GC Table 8 - Primary'!PKG20</f>
        <v>0</v>
      </c>
      <c r="PKO12" s="2854">
        <f>'GC Table 6 - Secondary'!PKG22</f>
        <v>0</v>
      </c>
      <c r="PKP12" s="2854">
        <f>'GC Table 5 - Worker Training'!PKG20</f>
        <v>0</v>
      </c>
      <c r="PKQ12" s="2854">
        <f>'GC Table 4 - Tertiary'!PKF17</f>
        <v>0</v>
      </c>
      <c r="PKR12" s="2859">
        <f>SUM(PKN12:PKQ12)</f>
        <v>0</v>
      </c>
      <c r="PKS12" s="2852">
        <v>2014</v>
      </c>
      <c r="PKT12" s="2853">
        <f>'GC Table 8 - Primary'!PKW8</f>
        <v>0</v>
      </c>
      <c r="PKU12" s="2854">
        <f>'GC Table 6 - Secondary'!PKW8</f>
        <v>0</v>
      </c>
      <c r="PKV12" s="2854">
        <f>'GC Table 5 - Worker Training'!PKW8</f>
        <v>0</v>
      </c>
      <c r="PKW12" s="2854">
        <f>'GC Table 4 - Tertiary'!PKV8</f>
        <v>0</v>
      </c>
      <c r="PKX12" s="2855">
        <f>SUM(PKT12:PKW12)</f>
        <v>0</v>
      </c>
      <c r="PKY12" s="2856">
        <f>'GC Table 8 - Primary'!PKW12</f>
        <v>0</v>
      </c>
      <c r="PKZ12" s="2854">
        <f>'GC Table 6 - Secondary'!PKW14</f>
        <v>0</v>
      </c>
      <c r="PLA12" s="2857">
        <f>'GC Table 5 - Worker Training'!PKW12</f>
        <v>0</v>
      </c>
      <c r="PLB12" s="2854">
        <f>'GC Table 4 - Tertiary'!PKV9</f>
        <v>0</v>
      </c>
      <c r="PLC12" s="2858">
        <f>SUM(PKY12:PLB12)</f>
        <v>0</v>
      </c>
      <c r="PLD12" s="2853">
        <f>'GC Table 8 - Primary'!PKW20</f>
        <v>0</v>
      </c>
      <c r="PLE12" s="2854">
        <f>'GC Table 6 - Secondary'!PKW22</f>
        <v>0</v>
      </c>
      <c r="PLF12" s="2854">
        <f>'GC Table 5 - Worker Training'!PKW20</f>
        <v>0</v>
      </c>
      <c r="PLG12" s="2854">
        <f>'GC Table 4 - Tertiary'!PKV17</f>
        <v>0</v>
      </c>
      <c r="PLH12" s="2859">
        <f>SUM(PLD12:PLG12)</f>
        <v>0</v>
      </c>
      <c r="PLI12" s="2852">
        <v>2014</v>
      </c>
      <c r="PLJ12" s="2853">
        <f>'GC Table 8 - Primary'!PLM8</f>
        <v>0</v>
      </c>
      <c r="PLK12" s="2854">
        <f>'GC Table 6 - Secondary'!PLM8</f>
        <v>0</v>
      </c>
      <c r="PLL12" s="2854">
        <f>'GC Table 5 - Worker Training'!PLM8</f>
        <v>0</v>
      </c>
      <c r="PLM12" s="2854">
        <f>'GC Table 4 - Tertiary'!PLL8</f>
        <v>0</v>
      </c>
      <c r="PLN12" s="2855">
        <f>SUM(PLJ12:PLM12)</f>
        <v>0</v>
      </c>
      <c r="PLO12" s="2856">
        <f>'GC Table 8 - Primary'!PLM12</f>
        <v>0</v>
      </c>
      <c r="PLP12" s="2854">
        <f>'GC Table 6 - Secondary'!PLM14</f>
        <v>0</v>
      </c>
      <c r="PLQ12" s="2857">
        <f>'GC Table 5 - Worker Training'!PLM12</f>
        <v>0</v>
      </c>
      <c r="PLR12" s="2854">
        <f>'GC Table 4 - Tertiary'!PLL9</f>
        <v>0</v>
      </c>
      <c r="PLS12" s="2858">
        <f>SUM(PLO12:PLR12)</f>
        <v>0</v>
      </c>
      <c r="PLT12" s="2853">
        <f>'GC Table 8 - Primary'!PLM20</f>
        <v>0</v>
      </c>
      <c r="PLU12" s="2854">
        <f>'GC Table 6 - Secondary'!PLM22</f>
        <v>0</v>
      </c>
      <c r="PLV12" s="2854">
        <f>'GC Table 5 - Worker Training'!PLM20</f>
        <v>0</v>
      </c>
      <c r="PLW12" s="2854">
        <f>'GC Table 4 - Tertiary'!PLL17</f>
        <v>0</v>
      </c>
      <c r="PLX12" s="2859">
        <f>SUM(PLT12:PLW12)</f>
        <v>0</v>
      </c>
      <c r="PLY12" s="2852">
        <v>2014</v>
      </c>
      <c r="PLZ12" s="2853">
        <f>'GC Table 8 - Primary'!PMC8</f>
        <v>0</v>
      </c>
      <c r="PMA12" s="2854">
        <f>'GC Table 6 - Secondary'!PMC8</f>
        <v>0</v>
      </c>
      <c r="PMB12" s="2854">
        <f>'GC Table 5 - Worker Training'!PMC8</f>
        <v>0</v>
      </c>
      <c r="PMC12" s="2854">
        <f>'GC Table 4 - Tertiary'!PMB8</f>
        <v>0</v>
      </c>
      <c r="PMD12" s="2855">
        <f>SUM(PLZ12:PMC12)</f>
        <v>0</v>
      </c>
      <c r="PME12" s="2856">
        <f>'GC Table 8 - Primary'!PMC12</f>
        <v>0</v>
      </c>
      <c r="PMF12" s="2854">
        <f>'GC Table 6 - Secondary'!PMC14</f>
        <v>0</v>
      </c>
      <c r="PMG12" s="2857">
        <f>'GC Table 5 - Worker Training'!PMC12</f>
        <v>0</v>
      </c>
      <c r="PMH12" s="2854">
        <f>'GC Table 4 - Tertiary'!PMB9</f>
        <v>0</v>
      </c>
      <c r="PMI12" s="2858">
        <f>SUM(PME12:PMH12)</f>
        <v>0</v>
      </c>
      <c r="PMJ12" s="2853">
        <f>'GC Table 8 - Primary'!PMC20</f>
        <v>0</v>
      </c>
      <c r="PMK12" s="2854">
        <f>'GC Table 6 - Secondary'!PMC22</f>
        <v>0</v>
      </c>
      <c r="PML12" s="2854">
        <f>'GC Table 5 - Worker Training'!PMC20</f>
        <v>0</v>
      </c>
      <c r="PMM12" s="2854">
        <f>'GC Table 4 - Tertiary'!PMB17</f>
        <v>0</v>
      </c>
      <c r="PMN12" s="2859">
        <f>SUM(PMJ12:PMM12)</f>
        <v>0</v>
      </c>
      <c r="PMO12" s="2852">
        <v>2014</v>
      </c>
      <c r="PMP12" s="2853">
        <f>'GC Table 8 - Primary'!PMS8</f>
        <v>0</v>
      </c>
      <c r="PMQ12" s="2854">
        <f>'GC Table 6 - Secondary'!PMS8</f>
        <v>0</v>
      </c>
      <c r="PMR12" s="2854">
        <f>'GC Table 5 - Worker Training'!PMS8</f>
        <v>0</v>
      </c>
      <c r="PMS12" s="2854">
        <f>'GC Table 4 - Tertiary'!PMR8</f>
        <v>0</v>
      </c>
      <c r="PMT12" s="2855">
        <f>SUM(PMP12:PMS12)</f>
        <v>0</v>
      </c>
      <c r="PMU12" s="2856">
        <f>'GC Table 8 - Primary'!PMS12</f>
        <v>0</v>
      </c>
      <c r="PMV12" s="2854">
        <f>'GC Table 6 - Secondary'!PMS14</f>
        <v>0</v>
      </c>
      <c r="PMW12" s="2857">
        <f>'GC Table 5 - Worker Training'!PMS12</f>
        <v>0</v>
      </c>
      <c r="PMX12" s="2854">
        <f>'GC Table 4 - Tertiary'!PMR9</f>
        <v>0</v>
      </c>
      <c r="PMY12" s="2858">
        <f>SUM(PMU12:PMX12)</f>
        <v>0</v>
      </c>
      <c r="PMZ12" s="2853">
        <f>'GC Table 8 - Primary'!PMS20</f>
        <v>0</v>
      </c>
      <c r="PNA12" s="2854">
        <f>'GC Table 6 - Secondary'!PMS22</f>
        <v>0</v>
      </c>
      <c r="PNB12" s="2854">
        <f>'GC Table 5 - Worker Training'!PMS20</f>
        <v>0</v>
      </c>
      <c r="PNC12" s="2854">
        <f>'GC Table 4 - Tertiary'!PMR17</f>
        <v>0</v>
      </c>
      <c r="PND12" s="2859">
        <f>SUM(PMZ12:PNC12)</f>
        <v>0</v>
      </c>
      <c r="PNE12" s="2852">
        <v>2014</v>
      </c>
      <c r="PNF12" s="2853">
        <f>'GC Table 8 - Primary'!PNI8</f>
        <v>0</v>
      </c>
      <c r="PNG12" s="2854">
        <f>'GC Table 6 - Secondary'!PNI8</f>
        <v>0</v>
      </c>
      <c r="PNH12" s="2854">
        <f>'GC Table 5 - Worker Training'!PNI8</f>
        <v>0</v>
      </c>
      <c r="PNI12" s="2854">
        <f>'GC Table 4 - Tertiary'!PNH8</f>
        <v>0</v>
      </c>
      <c r="PNJ12" s="2855">
        <f>SUM(PNF12:PNI12)</f>
        <v>0</v>
      </c>
      <c r="PNK12" s="2856">
        <f>'GC Table 8 - Primary'!PNI12</f>
        <v>0</v>
      </c>
      <c r="PNL12" s="2854">
        <f>'GC Table 6 - Secondary'!PNI14</f>
        <v>0</v>
      </c>
      <c r="PNM12" s="2857">
        <f>'GC Table 5 - Worker Training'!PNI12</f>
        <v>0</v>
      </c>
      <c r="PNN12" s="2854">
        <f>'GC Table 4 - Tertiary'!PNH9</f>
        <v>0</v>
      </c>
      <c r="PNO12" s="2858">
        <f>SUM(PNK12:PNN12)</f>
        <v>0</v>
      </c>
      <c r="PNP12" s="2853">
        <f>'GC Table 8 - Primary'!PNI20</f>
        <v>0</v>
      </c>
      <c r="PNQ12" s="2854">
        <f>'GC Table 6 - Secondary'!PNI22</f>
        <v>0</v>
      </c>
      <c r="PNR12" s="2854">
        <f>'GC Table 5 - Worker Training'!PNI20</f>
        <v>0</v>
      </c>
      <c r="PNS12" s="2854">
        <f>'GC Table 4 - Tertiary'!PNH17</f>
        <v>0</v>
      </c>
      <c r="PNT12" s="2859">
        <f>SUM(PNP12:PNS12)</f>
        <v>0</v>
      </c>
      <c r="PNU12" s="2852">
        <v>2014</v>
      </c>
      <c r="PNV12" s="2853">
        <f>'GC Table 8 - Primary'!PNY8</f>
        <v>0</v>
      </c>
      <c r="PNW12" s="2854">
        <f>'GC Table 6 - Secondary'!PNY8</f>
        <v>0</v>
      </c>
      <c r="PNX12" s="2854">
        <f>'GC Table 5 - Worker Training'!PNY8</f>
        <v>0</v>
      </c>
      <c r="PNY12" s="2854">
        <f>'GC Table 4 - Tertiary'!PNX8</f>
        <v>0</v>
      </c>
      <c r="PNZ12" s="2855">
        <f>SUM(PNV12:PNY12)</f>
        <v>0</v>
      </c>
      <c r="POA12" s="2856">
        <f>'GC Table 8 - Primary'!PNY12</f>
        <v>0</v>
      </c>
      <c r="POB12" s="2854">
        <f>'GC Table 6 - Secondary'!PNY14</f>
        <v>0</v>
      </c>
      <c r="POC12" s="2857">
        <f>'GC Table 5 - Worker Training'!PNY12</f>
        <v>0</v>
      </c>
      <c r="POD12" s="2854">
        <f>'GC Table 4 - Tertiary'!PNX9</f>
        <v>0</v>
      </c>
      <c r="POE12" s="2858">
        <f>SUM(POA12:POD12)</f>
        <v>0</v>
      </c>
      <c r="POF12" s="2853">
        <f>'GC Table 8 - Primary'!PNY20</f>
        <v>0</v>
      </c>
      <c r="POG12" s="2854">
        <f>'GC Table 6 - Secondary'!PNY22</f>
        <v>0</v>
      </c>
      <c r="POH12" s="2854">
        <f>'GC Table 5 - Worker Training'!PNY20</f>
        <v>0</v>
      </c>
      <c r="POI12" s="2854">
        <f>'GC Table 4 - Tertiary'!PNX17</f>
        <v>0</v>
      </c>
      <c r="POJ12" s="2859">
        <f>SUM(POF12:POI12)</f>
        <v>0</v>
      </c>
      <c r="POK12" s="2852">
        <v>2014</v>
      </c>
      <c r="POL12" s="2853">
        <f>'GC Table 8 - Primary'!POO8</f>
        <v>0</v>
      </c>
      <c r="POM12" s="2854">
        <f>'GC Table 6 - Secondary'!POO8</f>
        <v>0</v>
      </c>
      <c r="PON12" s="2854">
        <f>'GC Table 5 - Worker Training'!POO8</f>
        <v>0</v>
      </c>
      <c r="POO12" s="2854">
        <f>'GC Table 4 - Tertiary'!PON8</f>
        <v>0</v>
      </c>
      <c r="POP12" s="2855">
        <f>SUM(POL12:POO12)</f>
        <v>0</v>
      </c>
      <c r="POQ12" s="2856">
        <f>'GC Table 8 - Primary'!POO12</f>
        <v>0</v>
      </c>
      <c r="POR12" s="2854">
        <f>'GC Table 6 - Secondary'!POO14</f>
        <v>0</v>
      </c>
      <c r="POS12" s="2857">
        <f>'GC Table 5 - Worker Training'!POO12</f>
        <v>0</v>
      </c>
      <c r="POT12" s="2854">
        <f>'GC Table 4 - Tertiary'!PON9</f>
        <v>0</v>
      </c>
      <c r="POU12" s="2858">
        <f>SUM(POQ12:POT12)</f>
        <v>0</v>
      </c>
      <c r="POV12" s="2853">
        <f>'GC Table 8 - Primary'!POO20</f>
        <v>0</v>
      </c>
      <c r="POW12" s="2854">
        <f>'GC Table 6 - Secondary'!POO22</f>
        <v>0</v>
      </c>
      <c r="POX12" s="2854">
        <f>'GC Table 5 - Worker Training'!POO20</f>
        <v>0</v>
      </c>
      <c r="POY12" s="2854">
        <f>'GC Table 4 - Tertiary'!PON17</f>
        <v>0</v>
      </c>
      <c r="POZ12" s="2859">
        <f>SUM(POV12:POY12)</f>
        <v>0</v>
      </c>
      <c r="PPA12" s="2852">
        <v>2014</v>
      </c>
      <c r="PPB12" s="2853">
        <f>'GC Table 8 - Primary'!PPE8</f>
        <v>0</v>
      </c>
      <c r="PPC12" s="2854">
        <f>'GC Table 6 - Secondary'!PPE8</f>
        <v>0</v>
      </c>
      <c r="PPD12" s="2854">
        <f>'GC Table 5 - Worker Training'!PPE8</f>
        <v>0</v>
      </c>
      <c r="PPE12" s="2854">
        <f>'GC Table 4 - Tertiary'!PPD8</f>
        <v>0</v>
      </c>
      <c r="PPF12" s="2855">
        <f>SUM(PPB12:PPE12)</f>
        <v>0</v>
      </c>
      <c r="PPG12" s="2856">
        <f>'GC Table 8 - Primary'!PPE12</f>
        <v>0</v>
      </c>
      <c r="PPH12" s="2854">
        <f>'GC Table 6 - Secondary'!PPE14</f>
        <v>0</v>
      </c>
      <c r="PPI12" s="2857">
        <f>'GC Table 5 - Worker Training'!PPE12</f>
        <v>0</v>
      </c>
      <c r="PPJ12" s="2854">
        <f>'GC Table 4 - Tertiary'!PPD9</f>
        <v>0</v>
      </c>
      <c r="PPK12" s="2858">
        <f>SUM(PPG12:PPJ12)</f>
        <v>0</v>
      </c>
      <c r="PPL12" s="2853">
        <f>'GC Table 8 - Primary'!PPE20</f>
        <v>0</v>
      </c>
      <c r="PPM12" s="2854">
        <f>'GC Table 6 - Secondary'!PPE22</f>
        <v>0</v>
      </c>
      <c r="PPN12" s="2854">
        <f>'GC Table 5 - Worker Training'!PPE20</f>
        <v>0</v>
      </c>
      <c r="PPO12" s="2854">
        <f>'GC Table 4 - Tertiary'!PPD17</f>
        <v>0</v>
      </c>
      <c r="PPP12" s="2859">
        <f>SUM(PPL12:PPO12)</f>
        <v>0</v>
      </c>
      <c r="PPQ12" s="2852">
        <v>2014</v>
      </c>
      <c r="PPR12" s="2853">
        <f>'GC Table 8 - Primary'!PPU8</f>
        <v>0</v>
      </c>
      <c r="PPS12" s="2854">
        <f>'GC Table 6 - Secondary'!PPU8</f>
        <v>0</v>
      </c>
      <c r="PPT12" s="2854">
        <f>'GC Table 5 - Worker Training'!PPU8</f>
        <v>0</v>
      </c>
      <c r="PPU12" s="2854">
        <f>'GC Table 4 - Tertiary'!PPT8</f>
        <v>0</v>
      </c>
      <c r="PPV12" s="2855">
        <f>SUM(PPR12:PPU12)</f>
        <v>0</v>
      </c>
      <c r="PPW12" s="2856">
        <f>'GC Table 8 - Primary'!PPU12</f>
        <v>0</v>
      </c>
      <c r="PPX12" s="2854">
        <f>'GC Table 6 - Secondary'!PPU14</f>
        <v>0</v>
      </c>
      <c r="PPY12" s="2857">
        <f>'GC Table 5 - Worker Training'!PPU12</f>
        <v>0</v>
      </c>
      <c r="PPZ12" s="2854">
        <f>'GC Table 4 - Tertiary'!PPT9</f>
        <v>0</v>
      </c>
      <c r="PQA12" s="2858">
        <f>SUM(PPW12:PPZ12)</f>
        <v>0</v>
      </c>
      <c r="PQB12" s="2853">
        <f>'GC Table 8 - Primary'!PPU20</f>
        <v>0</v>
      </c>
      <c r="PQC12" s="2854">
        <f>'GC Table 6 - Secondary'!PPU22</f>
        <v>0</v>
      </c>
      <c r="PQD12" s="2854">
        <f>'GC Table 5 - Worker Training'!PPU20</f>
        <v>0</v>
      </c>
      <c r="PQE12" s="2854">
        <f>'GC Table 4 - Tertiary'!PPT17</f>
        <v>0</v>
      </c>
      <c r="PQF12" s="2859">
        <f>SUM(PQB12:PQE12)</f>
        <v>0</v>
      </c>
      <c r="PQG12" s="2852">
        <v>2014</v>
      </c>
      <c r="PQH12" s="2853">
        <f>'GC Table 8 - Primary'!PQK8</f>
        <v>0</v>
      </c>
      <c r="PQI12" s="2854">
        <f>'GC Table 6 - Secondary'!PQK8</f>
        <v>0</v>
      </c>
      <c r="PQJ12" s="2854">
        <f>'GC Table 5 - Worker Training'!PQK8</f>
        <v>0</v>
      </c>
      <c r="PQK12" s="2854">
        <f>'GC Table 4 - Tertiary'!PQJ8</f>
        <v>0</v>
      </c>
      <c r="PQL12" s="2855">
        <f>SUM(PQH12:PQK12)</f>
        <v>0</v>
      </c>
      <c r="PQM12" s="2856">
        <f>'GC Table 8 - Primary'!PQK12</f>
        <v>0</v>
      </c>
      <c r="PQN12" s="2854">
        <f>'GC Table 6 - Secondary'!PQK14</f>
        <v>0</v>
      </c>
      <c r="PQO12" s="2857">
        <f>'GC Table 5 - Worker Training'!PQK12</f>
        <v>0</v>
      </c>
      <c r="PQP12" s="2854">
        <f>'GC Table 4 - Tertiary'!PQJ9</f>
        <v>0</v>
      </c>
      <c r="PQQ12" s="2858">
        <f>SUM(PQM12:PQP12)</f>
        <v>0</v>
      </c>
      <c r="PQR12" s="2853">
        <f>'GC Table 8 - Primary'!PQK20</f>
        <v>0</v>
      </c>
      <c r="PQS12" s="2854">
        <f>'GC Table 6 - Secondary'!PQK22</f>
        <v>0</v>
      </c>
      <c r="PQT12" s="2854">
        <f>'GC Table 5 - Worker Training'!PQK20</f>
        <v>0</v>
      </c>
      <c r="PQU12" s="2854">
        <f>'GC Table 4 - Tertiary'!PQJ17</f>
        <v>0</v>
      </c>
      <c r="PQV12" s="2859">
        <f>SUM(PQR12:PQU12)</f>
        <v>0</v>
      </c>
      <c r="PQW12" s="2852">
        <v>2014</v>
      </c>
      <c r="PQX12" s="2853">
        <f>'GC Table 8 - Primary'!PRA8</f>
        <v>0</v>
      </c>
      <c r="PQY12" s="2854">
        <f>'GC Table 6 - Secondary'!PRA8</f>
        <v>0</v>
      </c>
      <c r="PQZ12" s="2854">
        <f>'GC Table 5 - Worker Training'!PRA8</f>
        <v>0</v>
      </c>
      <c r="PRA12" s="2854">
        <f>'GC Table 4 - Tertiary'!PQZ8</f>
        <v>0</v>
      </c>
      <c r="PRB12" s="2855">
        <f>SUM(PQX12:PRA12)</f>
        <v>0</v>
      </c>
      <c r="PRC12" s="2856">
        <f>'GC Table 8 - Primary'!PRA12</f>
        <v>0</v>
      </c>
      <c r="PRD12" s="2854">
        <f>'GC Table 6 - Secondary'!PRA14</f>
        <v>0</v>
      </c>
      <c r="PRE12" s="2857">
        <f>'GC Table 5 - Worker Training'!PRA12</f>
        <v>0</v>
      </c>
      <c r="PRF12" s="2854">
        <f>'GC Table 4 - Tertiary'!PQZ9</f>
        <v>0</v>
      </c>
      <c r="PRG12" s="2858">
        <f>SUM(PRC12:PRF12)</f>
        <v>0</v>
      </c>
      <c r="PRH12" s="2853">
        <f>'GC Table 8 - Primary'!PRA20</f>
        <v>0</v>
      </c>
      <c r="PRI12" s="2854">
        <f>'GC Table 6 - Secondary'!PRA22</f>
        <v>0</v>
      </c>
      <c r="PRJ12" s="2854">
        <f>'GC Table 5 - Worker Training'!PRA20</f>
        <v>0</v>
      </c>
      <c r="PRK12" s="2854">
        <f>'GC Table 4 - Tertiary'!PQZ17</f>
        <v>0</v>
      </c>
      <c r="PRL12" s="2859">
        <f>SUM(PRH12:PRK12)</f>
        <v>0</v>
      </c>
      <c r="PRM12" s="2852">
        <v>2014</v>
      </c>
      <c r="PRN12" s="2853">
        <f>'GC Table 8 - Primary'!PRQ8</f>
        <v>0</v>
      </c>
      <c r="PRO12" s="2854">
        <f>'GC Table 6 - Secondary'!PRQ8</f>
        <v>0</v>
      </c>
      <c r="PRP12" s="2854">
        <f>'GC Table 5 - Worker Training'!PRQ8</f>
        <v>0</v>
      </c>
      <c r="PRQ12" s="2854">
        <f>'GC Table 4 - Tertiary'!PRP8</f>
        <v>0</v>
      </c>
      <c r="PRR12" s="2855">
        <f>SUM(PRN12:PRQ12)</f>
        <v>0</v>
      </c>
      <c r="PRS12" s="2856">
        <f>'GC Table 8 - Primary'!PRQ12</f>
        <v>0</v>
      </c>
      <c r="PRT12" s="2854">
        <f>'GC Table 6 - Secondary'!PRQ14</f>
        <v>0</v>
      </c>
      <c r="PRU12" s="2857">
        <f>'GC Table 5 - Worker Training'!PRQ12</f>
        <v>0</v>
      </c>
      <c r="PRV12" s="2854">
        <f>'GC Table 4 - Tertiary'!PRP9</f>
        <v>0</v>
      </c>
      <c r="PRW12" s="2858">
        <f>SUM(PRS12:PRV12)</f>
        <v>0</v>
      </c>
      <c r="PRX12" s="2853">
        <f>'GC Table 8 - Primary'!PRQ20</f>
        <v>0</v>
      </c>
      <c r="PRY12" s="2854">
        <f>'GC Table 6 - Secondary'!PRQ22</f>
        <v>0</v>
      </c>
      <c r="PRZ12" s="2854">
        <f>'GC Table 5 - Worker Training'!PRQ20</f>
        <v>0</v>
      </c>
      <c r="PSA12" s="2854">
        <f>'GC Table 4 - Tertiary'!PRP17</f>
        <v>0</v>
      </c>
      <c r="PSB12" s="2859">
        <f>SUM(PRX12:PSA12)</f>
        <v>0</v>
      </c>
      <c r="PSC12" s="2852">
        <v>2014</v>
      </c>
      <c r="PSD12" s="2853">
        <f>'GC Table 8 - Primary'!PSG8</f>
        <v>0</v>
      </c>
      <c r="PSE12" s="2854">
        <f>'GC Table 6 - Secondary'!PSG8</f>
        <v>0</v>
      </c>
      <c r="PSF12" s="2854">
        <f>'GC Table 5 - Worker Training'!PSG8</f>
        <v>0</v>
      </c>
      <c r="PSG12" s="2854">
        <f>'GC Table 4 - Tertiary'!PSF8</f>
        <v>0</v>
      </c>
      <c r="PSH12" s="2855">
        <f>SUM(PSD12:PSG12)</f>
        <v>0</v>
      </c>
      <c r="PSI12" s="2856">
        <f>'GC Table 8 - Primary'!PSG12</f>
        <v>0</v>
      </c>
      <c r="PSJ12" s="2854">
        <f>'GC Table 6 - Secondary'!PSG14</f>
        <v>0</v>
      </c>
      <c r="PSK12" s="2857">
        <f>'GC Table 5 - Worker Training'!PSG12</f>
        <v>0</v>
      </c>
      <c r="PSL12" s="2854">
        <f>'GC Table 4 - Tertiary'!PSF9</f>
        <v>0</v>
      </c>
      <c r="PSM12" s="2858">
        <f>SUM(PSI12:PSL12)</f>
        <v>0</v>
      </c>
      <c r="PSN12" s="2853">
        <f>'GC Table 8 - Primary'!PSG20</f>
        <v>0</v>
      </c>
      <c r="PSO12" s="2854">
        <f>'GC Table 6 - Secondary'!PSG22</f>
        <v>0</v>
      </c>
      <c r="PSP12" s="2854">
        <f>'GC Table 5 - Worker Training'!PSG20</f>
        <v>0</v>
      </c>
      <c r="PSQ12" s="2854">
        <f>'GC Table 4 - Tertiary'!PSF17</f>
        <v>0</v>
      </c>
      <c r="PSR12" s="2859">
        <f>SUM(PSN12:PSQ12)</f>
        <v>0</v>
      </c>
      <c r="PSS12" s="2852">
        <v>2014</v>
      </c>
      <c r="PST12" s="2853">
        <f>'GC Table 8 - Primary'!PSW8</f>
        <v>0</v>
      </c>
      <c r="PSU12" s="2854">
        <f>'GC Table 6 - Secondary'!PSW8</f>
        <v>0</v>
      </c>
      <c r="PSV12" s="2854">
        <f>'GC Table 5 - Worker Training'!PSW8</f>
        <v>0</v>
      </c>
      <c r="PSW12" s="2854">
        <f>'GC Table 4 - Tertiary'!PSV8</f>
        <v>0</v>
      </c>
      <c r="PSX12" s="2855">
        <f>SUM(PST12:PSW12)</f>
        <v>0</v>
      </c>
      <c r="PSY12" s="2856">
        <f>'GC Table 8 - Primary'!PSW12</f>
        <v>0</v>
      </c>
      <c r="PSZ12" s="2854">
        <f>'GC Table 6 - Secondary'!PSW14</f>
        <v>0</v>
      </c>
      <c r="PTA12" s="2857">
        <f>'GC Table 5 - Worker Training'!PSW12</f>
        <v>0</v>
      </c>
      <c r="PTB12" s="2854">
        <f>'GC Table 4 - Tertiary'!PSV9</f>
        <v>0</v>
      </c>
      <c r="PTC12" s="2858">
        <f>SUM(PSY12:PTB12)</f>
        <v>0</v>
      </c>
      <c r="PTD12" s="2853">
        <f>'GC Table 8 - Primary'!PSW20</f>
        <v>0</v>
      </c>
      <c r="PTE12" s="2854">
        <f>'GC Table 6 - Secondary'!PSW22</f>
        <v>0</v>
      </c>
      <c r="PTF12" s="2854">
        <f>'GC Table 5 - Worker Training'!PSW20</f>
        <v>0</v>
      </c>
      <c r="PTG12" s="2854">
        <f>'GC Table 4 - Tertiary'!PSV17</f>
        <v>0</v>
      </c>
      <c r="PTH12" s="2859">
        <f>SUM(PTD12:PTG12)</f>
        <v>0</v>
      </c>
      <c r="PTI12" s="2852">
        <v>2014</v>
      </c>
      <c r="PTJ12" s="2853">
        <f>'GC Table 8 - Primary'!PTM8</f>
        <v>0</v>
      </c>
      <c r="PTK12" s="2854">
        <f>'GC Table 6 - Secondary'!PTM8</f>
        <v>0</v>
      </c>
      <c r="PTL12" s="2854">
        <f>'GC Table 5 - Worker Training'!PTM8</f>
        <v>0</v>
      </c>
      <c r="PTM12" s="2854">
        <f>'GC Table 4 - Tertiary'!PTL8</f>
        <v>0</v>
      </c>
      <c r="PTN12" s="2855">
        <f>SUM(PTJ12:PTM12)</f>
        <v>0</v>
      </c>
      <c r="PTO12" s="2856">
        <f>'GC Table 8 - Primary'!PTM12</f>
        <v>0</v>
      </c>
      <c r="PTP12" s="2854">
        <f>'GC Table 6 - Secondary'!PTM14</f>
        <v>0</v>
      </c>
      <c r="PTQ12" s="2857">
        <f>'GC Table 5 - Worker Training'!PTM12</f>
        <v>0</v>
      </c>
      <c r="PTR12" s="2854">
        <f>'GC Table 4 - Tertiary'!PTL9</f>
        <v>0</v>
      </c>
      <c r="PTS12" s="2858">
        <f>SUM(PTO12:PTR12)</f>
        <v>0</v>
      </c>
      <c r="PTT12" s="2853">
        <f>'GC Table 8 - Primary'!PTM20</f>
        <v>0</v>
      </c>
      <c r="PTU12" s="2854">
        <f>'GC Table 6 - Secondary'!PTM22</f>
        <v>0</v>
      </c>
      <c r="PTV12" s="2854">
        <f>'GC Table 5 - Worker Training'!PTM20</f>
        <v>0</v>
      </c>
      <c r="PTW12" s="2854">
        <f>'GC Table 4 - Tertiary'!PTL17</f>
        <v>0</v>
      </c>
      <c r="PTX12" s="2859">
        <f>SUM(PTT12:PTW12)</f>
        <v>0</v>
      </c>
      <c r="PTY12" s="2852">
        <v>2014</v>
      </c>
      <c r="PTZ12" s="2853">
        <f>'GC Table 8 - Primary'!PUC8</f>
        <v>0</v>
      </c>
      <c r="PUA12" s="2854">
        <f>'GC Table 6 - Secondary'!PUC8</f>
        <v>0</v>
      </c>
      <c r="PUB12" s="2854">
        <f>'GC Table 5 - Worker Training'!PUC8</f>
        <v>0</v>
      </c>
      <c r="PUC12" s="2854">
        <f>'GC Table 4 - Tertiary'!PUB8</f>
        <v>0</v>
      </c>
      <c r="PUD12" s="2855">
        <f>SUM(PTZ12:PUC12)</f>
        <v>0</v>
      </c>
      <c r="PUE12" s="2856">
        <f>'GC Table 8 - Primary'!PUC12</f>
        <v>0</v>
      </c>
      <c r="PUF12" s="2854">
        <f>'GC Table 6 - Secondary'!PUC14</f>
        <v>0</v>
      </c>
      <c r="PUG12" s="2857">
        <f>'GC Table 5 - Worker Training'!PUC12</f>
        <v>0</v>
      </c>
      <c r="PUH12" s="2854">
        <f>'GC Table 4 - Tertiary'!PUB9</f>
        <v>0</v>
      </c>
      <c r="PUI12" s="2858">
        <f>SUM(PUE12:PUH12)</f>
        <v>0</v>
      </c>
      <c r="PUJ12" s="2853">
        <f>'GC Table 8 - Primary'!PUC20</f>
        <v>0</v>
      </c>
      <c r="PUK12" s="2854">
        <f>'GC Table 6 - Secondary'!PUC22</f>
        <v>0</v>
      </c>
      <c r="PUL12" s="2854">
        <f>'GC Table 5 - Worker Training'!PUC20</f>
        <v>0</v>
      </c>
      <c r="PUM12" s="2854">
        <f>'GC Table 4 - Tertiary'!PUB17</f>
        <v>0</v>
      </c>
      <c r="PUN12" s="2859">
        <f>SUM(PUJ12:PUM12)</f>
        <v>0</v>
      </c>
      <c r="PUO12" s="2852">
        <v>2014</v>
      </c>
      <c r="PUP12" s="2853">
        <f>'GC Table 8 - Primary'!PUS8</f>
        <v>0</v>
      </c>
      <c r="PUQ12" s="2854">
        <f>'GC Table 6 - Secondary'!PUS8</f>
        <v>0</v>
      </c>
      <c r="PUR12" s="2854">
        <f>'GC Table 5 - Worker Training'!PUS8</f>
        <v>0</v>
      </c>
      <c r="PUS12" s="2854">
        <f>'GC Table 4 - Tertiary'!PUR8</f>
        <v>0</v>
      </c>
      <c r="PUT12" s="2855">
        <f>SUM(PUP12:PUS12)</f>
        <v>0</v>
      </c>
      <c r="PUU12" s="2856">
        <f>'GC Table 8 - Primary'!PUS12</f>
        <v>0</v>
      </c>
      <c r="PUV12" s="2854">
        <f>'GC Table 6 - Secondary'!PUS14</f>
        <v>0</v>
      </c>
      <c r="PUW12" s="2857">
        <f>'GC Table 5 - Worker Training'!PUS12</f>
        <v>0</v>
      </c>
      <c r="PUX12" s="2854">
        <f>'GC Table 4 - Tertiary'!PUR9</f>
        <v>0</v>
      </c>
      <c r="PUY12" s="2858">
        <f>SUM(PUU12:PUX12)</f>
        <v>0</v>
      </c>
      <c r="PUZ12" s="2853">
        <f>'GC Table 8 - Primary'!PUS20</f>
        <v>0</v>
      </c>
      <c r="PVA12" s="2854">
        <f>'GC Table 6 - Secondary'!PUS22</f>
        <v>0</v>
      </c>
      <c r="PVB12" s="2854">
        <f>'GC Table 5 - Worker Training'!PUS20</f>
        <v>0</v>
      </c>
      <c r="PVC12" s="2854">
        <f>'GC Table 4 - Tertiary'!PUR17</f>
        <v>0</v>
      </c>
      <c r="PVD12" s="2859">
        <f>SUM(PUZ12:PVC12)</f>
        <v>0</v>
      </c>
      <c r="PVE12" s="2852">
        <v>2014</v>
      </c>
      <c r="PVF12" s="2853">
        <f>'GC Table 8 - Primary'!PVI8</f>
        <v>0</v>
      </c>
      <c r="PVG12" s="2854">
        <f>'GC Table 6 - Secondary'!PVI8</f>
        <v>0</v>
      </c>
      <c r="PVH12" s="2854">
        <f>'GC Table 5 - Worker Training'!PVI8</f>
        <v>0</v>
      </c>
      <c r="PVI12" s="2854">
        <f>'GC Table 4 - Tertiary'!PVH8</f>
        <v>0</v>
      </c>
      <c r="PVJ12" s="2855">
        <f>SUM(PVF12:PVI12)</f>
        <v>0</v>
      </c>
      <c r="PVK12" s="2856">
        <f>'GC Table 8 - Primary'!PVI12</f>
        <v>0</v>
      </c>
      <c r="PVL12" s="2854">
        <f>'GC Table 6 - Secondary'!PVI14</f>
        <v>0</v>
      </c>
      <c r="PVM12" s="2857">
        <f>'GC Table 5 - Worker Training'!PVI12</f>
        <v>0</v>
      </c>
      <c r="PVN12" s="2854">
        <f>'GC Table 4 - Tertiary'!PVH9</f>
        <v>0</v>
      </c>
      <c r="PVO12" s="2858">
        <f>SUM(PVK12:PVN12)</f>
        <v>0</v>
      </c>
      <c r="PVP12" s="2853">
        <f>'GC Table 8 - Primary'!PVI20</f>
        <v>0</v>
      </c>
      <c r="PVQ12" s="2854">
        <f>'GC Table 6 - Secondary'!PVI22</f>
        <v>0</v>
      </c>
      <c r="PVR12" s="2854">
        <f>'GC Table 5 - Worker Training'!PVI20</f>
        <v>0</v>
      </c>
      <c r="PVS12" s="2854">
        <f>'GC Table 4 - Tertiary'!PVH17</f>
        <v>0</v>
      </c>
      <c r="PVT12" s="2859">
        <f>SUM(PVP12:PVS12)</f>
        <v>0</v>
      </c>
      <c r="PVU12" s="2852">
        <v>2014</v>
      </c>
      <c r="PVV12" s="2853">
        <f>'GC Table 8 - Primary'!PVY8</f>
        <v>0</v>
      </c>
      <c r="PVW12" s="2854">
        <f>'GC Table 6 - Secondary'!PVY8</f>
        <v>0</v>
      </c>
      <c r="PVX12" s="2854">
        <f>'GC Table 5 - Worker Training'!PVY8</f>
        <v>0</v>
      </c>
      <c r="PVY12" s="2854">
        <f>'GC Table 4 - Tertiary'!PVX8</f>
        <v>0</v>
      </c>
      <c r="PVZ12" s="2855">
        <f>SUM(PVV12:PVY12)</f>
        <v>0</v>
      </c>
      <c r="PWA12" s="2856">
        <f>'GC Table 8 - Primary'!PVY12</f>
        <v>0</v>
      </c>
      <c r="PWB12" s="2854">
        <f>'GC Table 6 - Secondary'!PVY14</f>
        <v>0</v>
      </c>
      <c r="PWC12" s="2857">
        <f>'GC Table 5 - Worker Training'!PVY12</f>
        <v>0</v>
      </c>
      <c r="PWD12" s="2854">
        <f>'GC Table 4 - Tertiary'!PVX9</f>
        <v>0</v>
      </c>
      <c r="PWE12" s="2858">
        <f>SUM(PWA12:PWD12)</f>
        <v>0</v>
      </c>
      <c r="PWF12" s="2853">
        <f>'GC Table 8 - Primary'!PVY20</f>
        <v>0</v>
      </c>
      <c r="PWG12" s="2854">
        <f>'GC Table 6 - Secondary'!PVY22</f>
        <v>0</v>
      </c>
      <c r="PWH12" s="2854">
        <f>'GC Table 5 - Worker Training'!PVY20</f>
        <v>0</v>
      </c>
      <c r="PWI12" s="2854">
        <f>'GC Table 4 - Tertiary'!PVX17</f>
        <v>0</v>
      </c>
      <c r="PWJ12" s="2859">
        <f>SUM(PWF12:PWI12)</f>
        <v>0</v>
      </c>
      <c r="PWK12" s="2852">
        <v>2014</v>
      </c>
      <c r="PWL12" s="2853">
        <f>'GC Table 8 - Primary'!PWO8</f>
        <v>0</v>
      </c>
      <c r="PWM12" s="2854">
        <f>'GC Table 6 - Secondary'!PWO8</f>
        <v>0</v>
      </c>
      <c r="PWN12" s="2854">
        <f>'GC Table 5 - Worker Training'!PWO8</f>
        <v>0</v>
      </c>
      <c r="PWO12" s="2854">
        <f>'GC Table 4 - Tertiary'!PWN8</f>
        <v>0</v>
      </c>
      <c r="PWP12" s="2855">
        <f>SUM(PWL12:PWO12)</f>
        <v>0</v>
      </c>
      <c r="PWQ12" s="2856">
        <f>'GC Table 8 - Primary'!PWO12</f>
        <v>0</v>
      </c>
      <c r="PWR12" s="2854">
        <f>'GC Table 6 - Secondary'!PWO14</f>
        <v>0</v>
      </c>
      <c r="PWS12" s="2857">
        <f>'GC Table 5 - Worker Training'!PWO12</f>
        <v>0</v>
      </c>
      <c r="PWT12" s="2854">
        <f>'GC Table 4 - Tertiary'!PWN9</f>
        <v>0</v>
      </c>
      <c r="PWU12" s="2858">
        <f>SUM(PWQ12:PWT12)</f>
        <v>0</v>
      </c>
      <c r="PWV12" s="2853">
        <f>'GC Table 8 - Primary'!PWO20</f>
        <v>0</v>
      </c>
      <c r="PWW12" s="2854">
        <f>'GC Table 6 - Secondary'!PWO22</f>
        <v>0</v>
      </c>
      <c r="PWX12" s="2854">
        <f>'GC Table 5 - Worker Training'!PWO20</f>
        <v>0</v>
      </c>
      <c r="PWY12" s="2854">
        <f>'GC Table 4 - Tertiary'!PWN17</f>
        <v>0</v>
      </c>
      <c r="PWZ12" s="2859">
        <f>SUM(PWV12:PWY12)</f>
        <v>0</v>
      </c>
      <c r="PXA12" s="2852">
        <v>2014</v>
      </c>
      <c r="PXB12" s="2853">
        <f>'GC Table 8 - Primary'!PXE8</f>
        <v>0</v>
      </c>
      <c r="PXC12" s="2854">
        <f>'GC Table 6 - Secondary'!PXE8</f>
        <v>0</v>
      </c>
      <c r="PXD12" s="2854">
        <f>'GC Table 5 - Worker Training'!PXE8</f>
        <v>0</v>
      </c>
      <c r="PXE12" s="2854">
        <f>'GC Table 4 - Tertiary'!PXD8</f>
        <v>0</v>
      </c>
      <c r="PXF12" s="2855">
        <f>SUM(PXB12:PXE12)</f>
        <v>0</v>
      </c>
      <c r="PXG12" s="2856">
        <f>'GC Table 8 - Primary'!PXE12</f>
        <v>0</v>
      </c>
      <c r="PXH12" s="2854">
        <f>'GC Table 6 - Secondary'!PXE14</f>
        <v>0</v>
      </c>
      <c r="PXI12" s="2857">
        <f>'GC Table 5 - Worker Training'!PXE12</f>
        <v>0</v>
      </c>
      <c r="PXJ12" s="2854">
        <f>'GC Table 4 - Tertiary'!PXD9</f>
        <v>0</v>
      </c>
      <c r="PXK12" s="2858">
        <f>SUM(PXG12:PXJ12)</f>
        <v>0</v>
      </c>
      <c r="PXL12" s="2853">
        <f>'GC Table 8 - Primary'!PXE20</f>
        <v>0</v>
      </c>
      <c r="PXM12" s="2854">
        <f>'GC Table 6 - Secondary'!PXE22</f>
        <v>0</v>
      </c>
      <c r="PXN12" s="2854">
        <f>'GC Table 5 - Worker Training'!PXE20</f>
        <v>0</v>
      </c>
      <c r="PXO12" s="2854">
        <f>'GC Table 4 - Tertiary'!PXD17</f>
        <v>0</v>
      </c>
      <c r="PXP12" s="2859">
        <f>SUM(PXL12:PXO12)</f>
        <v>0</v>
      </c>
      <c r="PXQ12" s="2852">
        <v>2014</v>
      </c>
      <c r="PXR12" s="2853">
        <f>'GC Table 8 - Primary'!PXU8</f>
        <v>0</v>
      </c>
      <c r="PXS12" s="2854">
        <f>'GC Table 6 - Secondary'!PXU8</f>
        <v>0</v>
      </c>
      <c r="PXT12" s="2854">
        <f>'GC Table 5 - Worker Training'!PXU8</f>
        <v>0</v>
      </c>
      <c r="PXU12" s="2854">
        <f>'GC Table 4 - Tertiary'!PXT8</f>
        <v>0</v>
      </c>
      <c r="PXV12" s="2855">
        <f>SUM(PXR12:PXU12)</f>
        <v>0</v>
      </c>
      <c r="PXW12" s="2856">
        <f>'GC Table 8 - Primary'!PXU12</f>
        <v>0</v>
      </c>
      <c r="PXX12" s="2854">
        <f>'GC Table 6 - Secondary'!PXU14</f>
        <v>0</v>
      </c>
      <c r="PXY12" s="2857">
        <f>'GC Table 5 - Worker Training'!PXU12</f>
        <v>0</v>
      </c>
      <c r="PXZ12" s="2854">
        <f>'GC Table 4 - Tertiary'!PXT9</f>
        <v>0</v>
      </c>
      <c r="PYA12" s="2858">
        <f>SUM(PXW12:PXZ12)</f>
        <v>0</v>
      </c>
      <c r="PYB12" s="2853">
        <f>'GC Table 8 - Primary'!PXU20</f>
        <v>0</v>
      </c>
      <c r="PYC12" s="2854">
        <f>'GC Table 6 - Secondary'!PXU22</f>
        <v>0</v>
      </c>
      <c r="PYD12" s="2854">
        <f>'GC Table 5 - Worker Training'!PXU20</f>
        <v>0</v>
      </c>
      <c r="PYE12" s="2854">
        <f>'GC Table 4 - Tertiary'!PXT17</f>
        <v>0</v>
      </c>
      <c r="PYF12" s="2859">
        <f>SUM(PYB12:PYE12)</f>
        <v>0</v>
      </c>
      <c r="PYG12" s="2852">
        <v>2014</v>
      </c>
      <c r="PYH12" s="2853">
        <f>'GC Table 8 - Primary'!PYK8</f>
        <v>0</v>
      </c>
      <c r="PYI12" s="2854">
        <f>'GC Table 6 - Secondary'!PYK8</f>
        <v>0</v>
      </c>
      <c r="PYJ12" s="2854">
        <f>'GC Table 5 - Worker Training'!PYK8</f>
        <v>0</v>
      </c>
      <c r="PYK12" s="2854">
        <f>'GC Table 4 - Tertiary'!PYJ8</f>
        <v>0</v>
      </c>
      <c r="PYL12" s="2855">
        <f>SUM(PYH12:PYK12)</f>
        <v>0</v>
      </c>
      <c r="PYM12" s="2856">
        <f>'GC Table 8 - Primary'!PYK12</f>
        <v>0</v>
      </c>
      <c r="PYN12" s="2854">
        <f>'GC Table 6 - Secondary'!PYK14</f>
        <v>0</v>
      </c>
      <c r="PYO12" s="2857">
        <f>'GC Table 5 - Worker Training'!PYK12</f>
        <v>0</v>
      </c>
      <c r="PYP12" s="2854">
        <f>'GC Table 4 - Tertiary'!PYJ9</f>
        <v>0</v>
      </c>
      <c r="PYQ12" s="2858">
        <f>SUM(PYM12:PYP12)</f>
        <v>0</v>
      </c>
      <c r="PYR12" s="2853">
        <f>'GC Table 8 - Primary'!PYK20</f>
        <v>0</v>
      </c>
      <c r="PYS12" s="2854">
        <f>'GC Table 6 - Secondary'!PYK22</f>
        <v>0</v>
      </c>
      <c r="PYT12" s="2854">
        <f>'GC Table 5 - Worker Training'!PYK20</f>
        <v>0</v>
      </c>
      <c r="PYU12" s="2854">
        <f>'GC Table 4 - Tertiary'!PYJ17</f>
        <v>0</v>
      </c>
      <c r="PYV12" s="2859">
        <f>SUM(PYR12:PYU12)</f>
        <v>0</v>
      </c>
      <c r="PYW12" s="2852">
        <v>2014</v>
      </c>
      <c r="PYX12" s="2853">
        <f>'GC Table 8 - Primary'!PZA8</f>
        <v>0</v>
      </c>
      <c r="PYY12" s="2854">
        <f>'GC Table 6 - Secondary'!PZA8</f>
        <v>0</v>
      </c>
      <c r="PYZ12" s="2854">
        <f>'GC Table 5 - Worker Training'!PZA8</f>
        <v>0</v>
      </c>
      <c r="PZA12" s="2854">
        <f>'GC Table 4 - Tertiary'!PYZ8</f>
        <v>0</v>
      </c>
      <c r="PZB12" s="2855">
        <f>SUM(PYX12:PZA12)</f>
        <v>0</v>
      </c>
      <c r="PZC12" s="2856">
        <f>'GC Table 8 - Primary'!PZA12</f>
        <v>0</v>
      </c>
      <c r="PZD12" s="2854">
        <f>'GC Table 6 - Secondary'!PZA14</f>
        <v>0</v>
      </c>
      <c r="PZE12" s="2857">
        <f>'GC Table 5 - Worker Training'!PZA12</f>
        <v>0</v>
      </c>
      <c r="PZF12" s="2854">
        <f>'GC Table 4 - Tertiary'!PYZ9</f>
        <v>0</v>
      </c>
      <c r="PZG12" s="2858">
        <f>SUM(PZC12:PZF12)</f>
        <v>0</v>
      </c>
      <c r="PZH12" s="2853">
        <f>'GC Table 8 - Primary'!PZA20</f>
        <v>0</v>
      </c>
      <c r="PZI12" s="2854">
        <f>'GC Table 6 - Secondary'!PZA22</f>
        <v>0</v>
      </c>
      <c r="PZJ12" s="2854">
        <f>'GC Table 5 - Worker Training'!PZA20</f>
        <v>0</v>
      </c>
      <c r="PZK12" s="2854">
        <f>'GC Table 4 - Tertiary'!PYZ17</f>
        <v>0</v>
      </c>
      <c r="PZL12" s="2859">
        <f>SUM(PZH12:PZK12)</f>
        <v>0</v>
      </c>
      <c r="PZM12" s="2852">
        <v>2014</v>
      </c>
      <c r="PZN12" s="2853">
        <f>'GC Table 8 - Primary'!PZQ8</f>
        <v>0</v>
      </c>
      <c r="PZO12" s="2854">
        <f>'GC Table 6 - Secondary'!PZQ8</f>
        <v>0</v>
      </c>
      <c r="PZP12" s="2854">
        <f>'GC Table 5 - Worker Training'!PZQ8</f>
        <v>0</v>
      </c>
      <c r="PZQ12" s="2854">
        <f>'GC Table 4 - Tertiary'!PZP8</f>
        <v>0</v>
      </c>
      <c r="PZR12" s="2855">
        <f>SUM(PZN12:PZQ12)</f>
        <v>0</v>
      </c>
      <c r="PZS12" s="2856">
        <f>'GC Table 8 - Primary'!PZQ12</f>
        <v>0</v>
      </c>
      <c r="PZT12" s="2854">
        <f>'GC Table 6 - Secondary'!PZQ14</f>
        <v>0</v>
      </c>
      <c r="PZU12" s="2857">
        <f>'GC Table 5 - Worker Training'!PZQ12</f>
        <v>0</v>
      </c>
      <c r="PZV12" s="2854">
        <f>'GC Table 4 - Tertiary'!PZP9</f>
        <v>0</v>
      </c>
      <c r="PZW12" s="2858">
        <f>SUM(PZS12:PZV12)</f>
        <v>0</v>
      </c>
      <c r="PZX12" s="2853">
        <f>'GC Table 8 - Primary'!PZQ20</f>
        <v>0</v>
      </c>
      <c r="PZY12" s="2854">
        <f>'GC Table 6 - Secondary'!PZQ22</f>
        <v>0</v>
      </c>
      <c r="PZZ12" s="2854">
        <f>'GC Table 5 - Worker Training'!PZQ20</f>
        <v>0</v>
      </c>
      <c r="QAA12" s="2854">
        <f>'GC Table 4 - Tertiary'!PZP17</f>
        <v>0</v>
      </c>
      <c r="QAB12" s="2859">
        <f>SUM(PZX12:QAA12)</f>
        <v>0</v>
      </c>
      <c r="QAC12" s="2852">
        <v>2014</v>
      </c>
      <c r="QAD12" s="2853">
        <f>'GC Table 8 - Primary'!QAG8</f>
        <v>0</v>
      </c>
      <c r="QAE12" s="2854">
        <f>'GC Table 6 - Secondary'!QAG8</f>
        <v>0</v>
      </c>
      <c r="QAF12" s="2854">
        <f>'GC Table 5 - Worker Training'!QAG8</f>
        <v>0</v>
      </c>
      <c r="QAG12" s="2854">
        <f>'GC Table 4 - Tertiary'!QAF8</f>
        <v>0</v>
      </c>
      <c r="QAH12" s="2855">
        <f>SUM(QAD12:QAG12)</f>
        <v>0</v>
      </c>
      <c r="QAI12" s="2856">
        <f>'GC Table 8 - Primary'!QAG12</f>
        <v>0</v>
      </c>
      <c r="QAJ12" s="2854">
        <f>'GC Table 6 - Secondary'!QAG14</f>
        <v>0</v>
      </c>
      <c r="QAK12" s="2857">
        <f>'GC Table 5 - Worker Training'!QAG12</f>
        <v>0</v>
      </c>
      <c r="QAL12" s="2854">
        <f>'GC Table 4 - Tertiary'!QAF9</f>
        <v>0</v>
      </c>
      <c r="QAM12" s="2858">
        <f>SUM(QAI12:QAL12)</f>
        <v>0</v>
      </c>
      <c r="QAN12" s="2853">
        <f>'GC Table 8 - Primary'!QAG20</f>
        <v>0</v>
      </c>
      <c r="QAO12" s="2854">
        <f>'GC Table 6 - Secondary'!QAG22</f>
        <v>0</v>
      </c>
      <c r="QAP12" s="2854">
        <f>'GC Table 5 - Worker Training'!QAG20</f>
        <v>0</v>
      </c>
      <c r="QAQ12" s="2854">
        <f>'GC Table 4 - Tertiary'!QAF17</f>
        <v>0</v>
      </c>
      <c r="QAR12" s="2859">
        <f>SUM(QAN12:QAQ12)</f>
        <v>0</v>
      </c>
      <c r="QAS12" s="2852">
        <v>2014</v>
      </c>
      <c r="QAT12" s="2853">
        <f>'GC Table 8 - Primary'!QAW8</f>
        <v>0</v>
      </c>
      <c r="QAU12" s="2854">
        <f>'GC Table 6 - Secondary'!QAW8</f>
        <v>0</v>
      </c>
      <c r="QAV12" s="2854">
        <f>'GC Table 5 - Worker Training'!QAW8</f>
        <v>0</v>
      </c>
      <c r="QAW12" s="2854">
        <f>'GC Table 4 - Tertiary'!QAV8</f>
        <v>0</v>
      </c>
      <c r="QAX12" s="2855">
        <f>SUM(QAT12:QAW12)</f>
        <v>0</v>
      </c>
      <c r="QAY12" s="2856">
        <f>'GC Table 8 - Primary'!QAW12</f>
        <v>0</v>
      </c>
      <c r="QAZ12" s="2854">
        <f>'GC Table 6 - Secondary'!QAW14</f>
        <v>0</v>
      </c>
      <c r="QBA12" s="2857">
        <f>'GC Table 5 - Worker Training'!QAW12</f>
        <v>0</v>
      </c>
      <c r="QBB12" s="2854">
        <f>'GC Table 4 - Tertiary'!QAV9</f>
        <v>0</v>
      </c>
      <c r="QBC12" s="2858">
        <f>SUM(QAY12:QBB12)</f>
        <v>0</v>
      </c>
      <c r="QBD12" s="2853">
        <f>'GC Table 8 - Primary'!QAW20</f>
        <v>0</v>
      </c>
      <c r="QBE12" s="2854">
        <f>'GC Table 6 - Secondary'!QAW22</f>
        <v>0</v>
      </c>
      <c r="QBF12" s="2854">
        <f>'GC Table 5 - Worker Training'!QAW20</f>
        <v>0</v>
      </c>
      <c r="QBG12" s="2854">
        <f>'GC Table 4 - Tertiary'!QAV17</f>
        <v>0</v>
      </c>
      <c r="QBH12" s="2859">
        <f>SUM(QBD12:QBG12)</f>
        <v>0</v>
      </c>
      <c r="QBI12" s="2852">
        <v>2014</v>
      </c>
      <c r="QBJ12" s="2853">
        <f>'GC Table 8 - Primary'!QBM8</f>
        <v>0</v>
      </c>
      <c r="QBK12" s="2854">
        <f>'GC Table 6 - Secondary'!QBM8</f>
        <v>0</v>
      </c>
      <c r="QBL12" s="2854">
        <f>'GC Table 5 - Worker Training'!QBM8</f>
        <v>0</v>
      </c>
      <c r="QBM12" s="2854">
        <f>'GC Table 4 - Tertiary'!QBL8</f>
        <v>0</v>
      </c>
      <c r="QBN12" s="2855">
        <f>SUM(QBJ12:QBM12)</f>
        <v>0</v>
      </c>
      <c r="QBO12" s="2856">
        <f>'GC Table 8 - Primary'!QBM12</f>
        <v>0</v>
      </c>
      <c r="QBP12" s="2854">
        <f>'GC Table 6 - Secondary'!QBM14</f>
        <v>0</v>
      </c>
      <c r="QBQ12" s="2857">
        <f>'GC Table 5 - Worker Training'!QBM12</f>
        <v>0</v>
      </c>
      <c r="QBR12" s="2854">
        <f>'GC Table 4 - Tertiary'!QBL9</f>
        <v>0</v>
      </c>
      <c r="QBS12" s="2858">
        <f>SUM(QBO12:QBR12)</f>
        <v>0</v>
      </c>
      <c r="QBT12" s="2853">
        <f>'GC Table 8 - Primary'!QBM20</f>
        <v>0</v>
      </c>
      <c r="QBU12" s="2854">
        <f>'GC Table 6 - Secondary'!QBM22</f>
        <v>0</v>
      </c>
      <c r="QBV12" s="2854">
        <f>'GC Table 5 - Worker Training'!QBM20</f>
        <v>0</v>
      </c>
      <c r="QBW12" s="2854">
        <f>'GC Table 4 - Tertiary'!QBL17</f>
        <v>0</v>
      </c>
      <c r="QBX12" s="2859">
        <f>SUM(QBT12:QBW12)</f>
        <v>0</v>
      </c>
      <c r="QBY12" s="2852">
        <v>2014</v>
      </c>
      <c r="QBZ12" s="2853">
        <f>'GC Table 8 - Primary'!QCC8</f>
        <v>0</v>
      </c>
      <c r="QCA12" s="2854">
        <f>'GC Table 6 - Secondary'!QCC8</f>
        <v>0</v>
      </c>
      <c r="QCB12" s="2854">
        <f>'GC Table 5 - Worker Training'!QCC8</f>
        <v>0</v>
      </c>
      <c r="QCC12" s="2854">
        <f>'GC Table 4 - Tertiary'!QCB8</f>
        <v>0</v>
      </c>
      <c r="QCD12" s="2855">
        <f>SUM(QBZ12:QCC12)</f>
        <v>0</v>
      </c>
      <c r="QCE12" s="2856">
        <f>'GC Table 8 - Primary'!QCC12</f>
        <v>0</v>
      </c>
      <c r="QCF12" s="2854">
        <f>'GC Table 6 - Secondary'!QCC14</f>
        <v>0</v>
      </c>
      <c r="QCG12" s="2857">
        <f>'GC Table 5 - Worker Training'!QCC12</f>
        <v>0</v>
      </c>
      <c r="QCH12" s="2854">
        <f>'GC Table 4 - Tertiary'!QCB9</f>
        <v>0</v>
      </c>
      <c r="QCI12" s="2858">
        <f>SUM(QCE12:QCH12)</f>
        <v>0</v>
      </c>
      <c r="QCJ12" s="2853">
        <f>'GC Table 8 - Primary'!QCC20</f>
        <v>0</v>
      </c>
      <c r="QCK12" s="2854">
        <f>'GC Table 6 - Secondary'!QCC22</f>
        <v>0</v>
      </c>
      <c r="QCL12" s="2854">
        <f>'GC Table 5 - Worker Training'!QCC20</f>
        <v>0</v>
      </c>
      <c r="QCM12" s="2854">
        <f>'GC Table 4 - Tertiary'!QCB17</f>
        <v>0</v>
      </c>
      <c r="QCN12" s="2859">
        <f>SUM(QCJ12:QCM12)</f>
        <v>0</v>
      </c>
      <c r="QCO12" s="2852">
        <v>2014</v>
      </c>
      <c r="QCP12" s="2853">
        <f>'GC Table 8 - Primary'!QCS8</f>
        <v>0</v>
      </c>
      <c r="QCQ12" s="2854">
        <f>'GC Table 6 - Secondary'!QCS8</f>
        <v>0</v>
      </c>
      <c r="QCR12" s="2854">
        <f>'GC Table 5 - Worker Training'!QCS8</f>
        <v>0</v>
      </c>
      <c r="QCS12" s="2854">
        <f>'GC Table 4 - Tertiary'!QCR8</f>
        <v>0</v>
      </c>
      <c r="QCT12" s="2855">
        <f>SUM(QCP12:QCS12)</f>
        <v>0</v>
      </c>
      <c r="QCU12" s="2856">
        <f>'GC Table 8 - Primary'!QCS12</f>
        <v>0</v>
      </c>
      <c r="QCV12" s="2854">
        <f>'GC Table 6 - Secondary'!QCS14</f>
        <v>0</v>
      </c>
      <c r="QCW12" s="2857">
        <f>'GC Table 5 - Worker Training'!QCS12</f>
        <v>0</v>
      </c>
      <c r="QCX12" s="2854">
        <f>'GC Table 4 - Tertiary'!QCR9</f>
        <v>0</v>
      </c>
      <c r="QCY12" s="2858">
        <f>SUM(QCU12:QCX12)</f>
        <v>0</v>
      </c>
      <c r="QCZ12" s="2853">
        <f>'GC Table 8 - Primary'!QCS20</f>
        <v>0</v>
      </c>
      <c r="QDA12" s="2854">
        <f>'GC Table 6 - Secondary'!QCS22</f>
        <v>0</v>
      </c>
      <c r="QDB12" s="2854">
        <f>'GC Table 5 - Worker Training'!QCS20</f>
        <v>0</v>
      </c>
      <c r="QDC12" s="2854">
        <f>'GC Table 4 - Tertiary'!QCR17</f>
        <v>0</v>
      </c>
      <c r="QDD12" s="2859">
        <f>SUM(QCZ12:QDC12)</f>
        <v>0</v>
      </c>
      <c r="QDE12" s="2852">
        <v>2014</v>
      </c>
      <c r="QDF12" s="2853">
        <f>'GC Table 8 - Primary'!QDI8</f>
        <v>0</v>
      </c>
      <c r="QDG12" s="2854">
        <f>'GC Table 6 - Secondary'!QDI8</f>
        <v>0</v>
      </c>
      <c r="QDH12" s="2854">
        <f>'GC Table 5 - Worker Training'!QDI8</f>
        <v>0</v>
      </c>
      <c r="QDI12" s="2854">
        <f>'GC Table 4 - Tertiary'!QDH8</f>
        <v>0</v>
      </c>
      <c r="QDJ12" s="2855">
        <f>SUM(QDF12:QDI12)</f>
        <v>0</v>
      </c>
      <c r="QDK12" s="2856">
        <f>'GC Table 8 - Primary'!QDI12</f>
        <v>0</v>
      </c>
      <c r="QDL12" s="2854">
        <f>'GC Table 6 - Secondary'!QDI14</f>
        <v>0</v>
      </c>
      <c r="QDM12" s="2857">
        <f>'GC Table 5 - Worker Training'!QDI12</f>
        <v>0</v>
      </c>
      <c r="QDN12" s="2854">
        <f>'GC Table 4 - Tertiary'!QDH9</f>
        <v>0</v>
      </c>
      <c r="QDO12" s="2858">
        <f>SUM(QDK12:QDN12)</f>
        <v>0</v>
      </c>
      <c r="QDP12" s="2853">
        <f>'GC Table 8 - Primary'!QDI20</f>
        <v>0</v>
      </c>
      <c r="QDQ12" s="2854">
        <f>'GC Table 6 - Secondary'!QDI22</f>
        <v>0</v>
      </c>
      <c r="QDR12" s="2854">
        <f>'GC Table 5 - Worker Training'!QDI20</f>
        <v>0</v>
      </c>
      <c r="QDS12" s="2854">
        <f>'GC Table 4 - Tertiary'!QDH17</f>
        <v>0</v>
      </c>
      <c r="QDT12" s="2859">
        <f>SUM(QDP12:QDS12)</f>
        <v>0</v>
      </c>
      <c r="QDU12" s="2852">
        <v>2014</v>
      </c>
      <c r="QDV12" s="2853">
        <f>'GC Table 8 - Primary'!QDY8</f>
        <v>0</v>
      </c>
      <c r="QDW12" s="2854">
        <f>'GC Table 6 - Secondary'!QDY8</f>
        <v>0</v>
      </c>
      <c r="QDX12" s="2854">
        <f>'GC Table 5 - Worker Training'!QDY8</f>
        <v>0</v>
      </c>
      <c r="QDY12" s="2854">
        <f>'GC Table 4 - Tertiary'!QDX8</f>
        <v>0</v>
      </c>
      <c r="QDZ12" s="2855">
        <f>SUM(QDV12:QDY12)</f>
        <v>0</v>
      </c>
      <c r="QEA12" s="2856">
        <f>'GC Table 8 - Primary'!QDY12</f>
        <v>0</v>
      </c>
      <c r="QEB12" s="2854">
        <f>'GC Table 6 - Secondary'!QDY14</f>
        <v>0</v>
      </c>
      <c r="QEC12" s="2857">
        <f>'GC Table 5 - Worker Training'!QDY12</f>
        <v>0</v>
      </c>
      <c r="QED12" s="2854">
        <f>'GC Table 4 - Tertiary'!QDX9</f>
        <v>0</v>
      </c>
      <c r="QEE12" s="2858">
        <f>SUM(QEA12:QED12)</f>
        <v>0</v>
      </c>
      <c r="QEF12" s="2853">
        <f>'GC Table 8 - Primary'!QDY20</f>
        <v>0</v>
      </c>
      <c r="QEG12" s="2854">
        <f>'GC Table 6 - Secondary'!QDY22</f>
        <v>0</v>
      </c>
      <c r="QEH12" s="2854">
        <f>'GC Table 5 - Worker Training'!QDY20</f>
        <v>0</v>
      </c>
      <c r="QEI12" s="2854">
        <f>'GC Table 4 - Tertiary'!QDX17</f>
        <v>0</v>
      </c>
      <c r="QEJ12" s="2859">
        <f>SUM(QEF12:QEI12)</f>
        <v>0</v>
      </c>
      <c r="QEK12" s="2852">
        <v>2014</v>
      </c>
      <c r="QEL12" s="2853">
        <f>'GC Table 8 - Primary'!QEO8</f>
        <v>0</v>
      </c>
      <c r="QEM12" s="2854">
        <f>'GC Table 6 - Secondary'!QEO8</f>
        <v>0</v>
      </c>
      <c r="QEN12" s="2854">
        <f>'GC Table 5 - Worker Training'!QEO8</f>
        <v>0</v>
      </c>
      <c r="QEO12" s="2854">
        <f>'GC Table 4 - Tertiary'!QEN8</f>
        <v>0</v>
      </c>
      <c r="QEP12" s="2855">
        <f>SUM(QEL12:QEO12)</f>
        <v>0</v>
      </c>
      <c r="QEQ12" s="2856">
        <f>'GC Table 8 - Primary'!QEO12</f>
        <v>0</v>
      </c>
      <c r="QER12" s="2854">
        <f>'GC Table 6 - Secondary'!QEO14</f>
        <v>0</v>
      </c>
      <c r="QES12" s="2857">
        <f>'GC Table 5 - Worker Training'!QEO12</f>
        <v>0</v>
      </c>
      <c r="QET12" s="2854">
        <f>'GC Table 4 - Tertiary'!QEN9</f>
        <v>0</v>
      </c>
      <c r="QEU12" s="2858">
        <f>SUM(QEQ12:QET12)</f>
        <v>0</v>
      </c>
      <c r="QEV12" s="2853">
        <f>'GC Table 8 - Primary'!QEO20</f>
        <v>0</v>
      </c>
      <c r="QEW12" s="2854">
        <f>'GC Table 6 - Secondary'!QEO22</f>
        <v>0</v>
      </c>
      <c r="QEX12" s="2854">
        <f>'GC Table 5 - Worker Training'!QEO20</f>
        <v>0</v>
      </c>
      <c r="QEY12" s="2854">
        <f>'GC Table 4 - Tertiary'!QEN17</f>
        <v>0</v>
      </c>
      <c r="QEZ12" s="2859">
        <f>SUM(QEV12:QEY12)</f>
        <v>0</v>
      </c>
      <c r="QFA12" s="2852">
        <v>2014</v>
      </c>
      <c r="QFB12" s="2853">
        <f>'GC Table 8 - Primary'!QFE8</f>
        <v>0</v>
      </c>
      <c r="QFC12" s="2854">
        <f>'GC Table 6 - Secondary'!QFE8</f>
        <v>0</v>
      </c>
      <c r="QFD12" s="2854">
        <f>'GC Table 5 - Worker Training'!QFE8</f>
        <v>0</v>
      </c>
      <c r="QFE12" s="2854">
        <f>'GC Table 4 - Tertiary'!QFD8</f>
        <v>0</v>
      </c>
      <c r="QFF12" s="2855">
        <f>SUM(QFB12:QFE12)</f>
        <v>0</v>
      </c>
      <c r="QFG12" s="2856">
        <f>'GC Table 8 - Primary'!QFE12</f>
        <v>0</v>
      </c>
      <c r="QFH12" s="2854">
        <f>'GC Table 6 - Secondary'!QFE14</f>
        <v>0</v>
      </c>
      <c r="QFI12" s="2857">
        <f>'GC Table 5 - Worker Training'!QFE12</f>
        <v>0</v>
      </c>
      <c r="QFJ12" s="2854">
        <f>'GC Table 4 - Tertiary'!QFD9</f>
        <v>0</v>
      </c>
      <c r="QFK12" s="2858">
        <f>SUM(QFG12:QFJ12)</f>
        <v>0</v>
      </c>
      <c r="QFL12" s="2853">
        <f>'GC Table 8 - Primary'!QFE20</f>
        <v>0</v>
      </c>
      <c r="QFM12" s="2854">
        <f>'GC Table 6 - Secondary'!QFE22</f>
        <v>0</v>
      </c>
      <c r="QFN12" s="2854">
        <f>'GC Table 5 - Worker Training'!QFE20</f>
        <v>0</v>
      </c>
      <c r="QFO12" s="2854">
        <f>'GC Table 4 - Tertiary'!QFD17</f>
        <v>0</v>
      </c>
      <c r="QFP12" s="2859">
        <f>SUM(QFL12:QFO12)</f>
        <v>0</v>
      </c>
      <c r="QFQ12" s="2852">
        <v>2014</v>
      </c>
      <c r="QFR12" s="2853">
        <f>'GC Table 8 - Primary'!QFU8</f>
        <v>0</v>
      </c>
      <c r="QFS12" s="2854">
        <f>'GC Table 6 - Secondary'!QFU8</f>
        <v>0</v>
      </c>
      <c r="QFT12" s="2854">
        <f>'GC Table 5 - Worker Training'!QFU8</f>
        <v>0</v>
      </c>
      <c r="QFU12" s="2854">
        <f>'GC Table 4 - Tertiary'!QFT8</f>
        <v>0</v>
      </c>
      <c r="QFV12" s="2855">
        <f>SUM(QFR12:QFU12)</f>
        <v>0</v>
      </c>
      <c r="QFW12" s="2856">
        <f>'GC Table 8 - Primary'!QFU12</f>
        <v>0</v>
      </c>
      <c r="QFX12" s="2854">
        <f>'GC Table 6 - Secondary'!QFU14</f>
        <v>0</v>
      </c>
      <c r="QFY12" s="2857">
        <f>'GC Table 5 - Worker Training'!QFU12</f>
        <v>0</v>
      </c>
      <c r="QFZ12" s="2854">
        <f>'GC Table 4 - Tertiary'!QFT9</f>
        <v>0</v>
      </c>
      <c r="QGA12" s="2858">
        <f>SUM(QFW12:QFZ12)</f>
        <v>0</v>
      </c>
      <c r="QGB12" s="2853">
        <f>'GC Table 8 - Primary'!QFU20</f>
        <v>0</v>
      </c>
      <c r="QGC12" s="2854">
        <f>'GC Table 6 - Secondary'!QFU22</f>
        <v>0</v>
      </c>
      <c r="QGD12" s="2854">
        <f>'GC Table 5 - Worker Training'!QFU20</f>
        <v>0</v>
      </c>
      <c r="QGE12" s="2854">
        <f>'GC Table 4 - Tertiary'!QFT17</f>
        <v>0</v>
      </c>
      <c r="QGF12" s="2859">
        <f>SUM(QGB12:QGE12)</f>
        <v>0</v>
      </c>
      <c r="QGG12" s="2852">
        <v>2014</v>
      </c>
      <c r="QGH12" s="2853">
        <f>'GC Table 8 - Primary'!QGK8</f>
        <v>0</v>
      </c>
      <c r="QGI12" s="2854">
        <f>'GC Table 6 - Secondary'!QGK8</f>
        <v>0</v>
      </c>
      <c r="QGJ12" s="2854">
        <f>'GC Table 5 - Worker Training'!QGK8</f>
        <v>0</v>
      </c>
      <c r="QGK12" s="2854">
        <f>'GC Table 4 - Tertiary'!QGJ8</f>
        <v>0</v>
      </c>
      <c r="QGL12" s="2855">
        <f>SUM(QGH12:QGK12)</f>
        <v>0</v>
      </c>
      <c r="QGM12" s="2856">
        <f>'GC Table 8 - Primary'!QGK12</f>
        <v>0</v>
      </c>
      <c r="QGN12" s="2854">
        <f>'GC Table 6 - Secondary'!QGK14</f>
        <v>0</v>
      </c>
      <c r="QGO12" s="2857">
        <f>'GC Table 5 - Worker Training'!QGK12</f>
        <v>0</v>
      </c>
      <c r="QGP12" s="2854">
        <f>'GC Table 4 - Tertiary'!QGJ9</f>
        <v>0</v>
      </c>
      <c r="QGQ12" s="2858">
        <f>SUM(QGM12:QGP12)</f>
        <v>0</v>
      </c>
      <c r="QGR12" s="2853">
        <f>'GC Table 8 - Primary'!QGK20</f>
        <v>0</v>
      </c>
      <c r="QGS12" s="2854">
        <f>'GC Table 6 - Secondary'!QGK22</f>
        <v>0</v>
      </c>
      <c r="QGT12" s="2854">
        <f>'GC Table 5 - Worker Training'!QGK20</f>
        <v>0</v>
      </c>
      <c r="QGU12" s="2854">
        <f>'GC Table 4 - Tertiary'!QGJ17</f>
        <v>0</v>
      </c>
      <c r="QGV12" s="2859">
        <f>SUM(QGR12:QGU12)</f>
        <v>0</v>
      </c>
      <c r="QGW12" s="2852">
        <v>2014</v>
      </c>
      <c r="QGX12" s="2853">
        <f>'GC Table 8 - Primary'!QHA8</f>
        <v>0</v>
      </c>
      <c r="QGY12" s="2854">
        <f>'GC Table 6 - Secondary'!QHA8</f>
        <v>0</v>
      </c>
      <c r="QGZ12" s="2854">
        <f>'GC Table 5 - Worker Training'!QHA8</f>
        <v>0</v>
      </c>
      <c r="QHA12" s="2854">
        <f>'GC Table 4 - Tertiary'!QGZ8</f>
        <v>0</v>
      </c>
      <c r="QHB12" s="2855">
        <f>SUM(QGX12:QHA12)</f>
        <v>0</v>
      </c>
      <c r="QHC12" s="2856">
        <f>'GC Table 8 - Primary'!QHA12</f>
        <v>0</v>
      </c>
      <c r="QHD12" s="2854">
        <f>'GC Table 6 - Secondary'!QHA14</f>
        <v>0</v>
      </c>
      <c r="QHE12" s="2857">
        <f>'GC Table 5 - Worker Training'!QHA12</f>
        <v>0</v>
      </c>
      <c r="QHF12" s="2854">
        <f>'GC Table 4 - Tertiary'!QGZ9</f>
        <v>0</v>
      </c>
      <c r="QHG12" s="2858">
        <f>SUM(QHC12:QHF12)</f>
        <v>0</v>
      </c>
      <c r="QHH12" s="2853">
        <f>'GC Table 8 - Primary'!QHA20</f>
        <v>0</v>
      </c>
      <c r="QHI12" s="2854">
        <f>'GC Table 6 - Secondary'!QHA22</f>
        <v>0</v>
      </c>
      <c r="QHJ12" s="2854">
        <f>'GC Table 5 - Worker Training'!QHA20</f>
        <v>0</v>
      </c>
      <c r="QHK12" s="2854">
        <f>'GC Table 4 - Tertiary'!QGZ17</f>
        <v>0</v>
      </c>
      <c r="QHL12" s="2859">
        <f>SUM(QHH12:QHK12)</f>
        <v>0</v>
      </c>
      <c r="QHM12" s="2852">
        <v>2014</v>
      </c>
      <c r="QHN12" s="2853">
        <f>'GC Table 8 - Primary'!QHQ8</f>
        <v>0</v>
      </c>
      <c r="QHO12" s="2854">
        <f>'GC Table 6 - Secondary'!QHQ8</f>
        <v>0</v>
      </c>
      <c r="QHP12" s="2854">
        <f>'GC Table 5 - Worker Training'!QHQ8</f>
        <v>0</v>
      </c>
      <c r="QHQ12" s="2854">
        <f>'GC Table 4 - Tertiary'!QHP8</f>
        <v>0</v>
      </c>
      <c r="QHR12" s="2855">
        <f>SUM(QHN12:QHQ12)</f>
        <v>0</v>
      </c>
      <c r="QHS12" s="2856">
        <f>'GC Table 8 - Primary'!QHQ12</f>
        <v>0</v>
      </c>
      <c r="QHT12" s="2854">
        <f>'GC Table 6 - Secondary'!QHQ14</f>
        <v>0</v>
      </c>
      <c r="QHU12" s="2857">
        <f>'GC Table 5 - Worker Training'!QHQ12</f>
        <v>0</v>
      </c>
      <c r="QHV12" s="2854">
        <f>'GC Table 4 - Tertiary'!QHP9</f>
        <v>0</v>
      </c>
      <c r="QHW12" s="2858">
        <f>SUM(QHS12:QHV12)</f>
        <v>0</v>
      </c>
      <c r="QHX12" s="2853">
        <f>'GC Table 8 - Primary'!QHQ20</f>
        <v>0</v>
      </c>
      <c r="QHY12" s="2854">
        <f>'GC Table 6 - Secondary'!QHQ22</f>
        <v>0</v>
      </c>
      <c r="QHZ12" s="2854">
        <f>'GC Table 5 - Worker Training'!QHQ20</f>
        <v>0</v>
      </c>
      <c r="QIA12" s="2854">
        <f>'GC Table 4 - Tertiary'!QHP17</f>
        <v>0</v>
      </c>
      <c r="QIB12" s="2859">
        <f>SUM(QHX12:QIA12)</f>
        <v>0</v>
      </c>
      <c r="QIC12" s="2852">
        <v>2014</v>
      </c>
      <c r="QID12" s="2853">
        <f>'GC Table 8 - Primary'!QIG8</f>
        <v>0</v>
      </c>
      <c r="QIE12" s="2854">
        <f>'GC Table 6 - Secondary'!QIG8</f>
        <v>0</v>
      </c>
      <c r="QIF12" s="2854">
        <f>'GC Table 5 - Worker Training'!QIG8</f>
        <v>0</v>
      </c>
      <c r="QIG12" s="2854">
        <f>'GC Table 4 - Tertiary'!QIF8</f>
        <v>0</v>
      </c>
      <c r="QIH12" s="2855">
        <f>SUM(QID12:QIG12)</f>
        <v>0</v>
      </c>
      <c r="QII12" s="2856">
        <f>'GC Table 8 - Primary'!QIG12</f>
        <v>0</v>
      </c>
      <c r="QIJ12" s="2854">
        <f>'GC Table 6 - Secondary'!QIG14</f>
        <v>0</v>
      </c>
      <c r="QIK12" s="2857">
        <f>'GC Table 5 - Worker Training'!QIG12</f>
        <v>0</v>
      </c>
      <c r="QIL12" s="2854">
        <f>'GC Table 4 - Tertiary'!QIF9</f>
        <v>0</v>
      </c>
      <c r="QIM12" s="2858">
        <f>SUM(QII12:QIL12)</f>
        <v>0</v>
      </c>
      <c r="QIN12" s="2853">
        <f>'GC Table 8 - Primary'!QIG20</f>
        <v>0</v>
      </c>
      <c r="QIO12" s="2854">
        <f>'GC Table 6 - Secondary'!QIG22</f>
        <v>0</v>
      </c>
      <c r="QIP12" s="2854">
        <f>'GC Table 5 - Worker Training'!QIG20</f>
        <v>0</v>
      </c>
      <c r="QIQ12" s="2854">
        <f>'GC Table 4 - Tertiary'!QIF17</f>
        <v>0</v>
      </c>
      <c r="QIR12" s="2859">
        <f>SUM(QIN12:QIQ12)</f>
        <v>0</v>
      </c>
      <c r="QIS12" s="2852">
        <v>2014</v>
      </c>
      <c r="QIT12" s="2853">
        <f>'GC Table 8 - Primary'!QIW8</f>
        <v>0</v>
      </c>
      <c r="QIU12" s="2854">
        <f>'GC Table 6 - Secondary'!QIW8</f>
        <v>0</v>
      </c>
      <c r="QIV12" s="2854">
        <f>'GC Table 5 - Worker Training'!QIW8</f>
        <v>0</v>
      </c>
      <c r="QIW12" s="2854">
        <f>'GC Table 4 - Tertiary'!QIV8</f>
        <v>0</v>
      </c>
      <c r="QIX12" s="2855">
        <f>SUM(QIT12:QIW12)</f>
        <v>0</v>
      </c>
      <c r="QIY12" s="2856">
        <f>'GC Table 8 - Primary'!QIW12</f>
        <v>0</v>
      </c>
      <c r="QIZ12" s="2854">
        <f>'GC Table 6 - Secondary'!QIW14</f>
        <v>0</v>
      </c>
      <c r="QJA12" s="2857">
        <f>'GC Table 5 - Worker Training'!QIW12</f>
        <v>0</v>
      </c>
      <c r="QJB12" s="2854">
        <f>'GC Table 4 - Tertiary'!QIV9</f>
        <v>0</v>
      </c>
      <c r="QJC12" s="2858">
        <f>SUM(QIY12:QJB12)</f>
        <v>0</v>
      </c>
      <c r="QJD12" s="2853">
        <f>'GC Table 8 - Primary'!QIW20</f>
        <v>0</v>
      </c>
      <c r="QJE12" s="2854">
        <f>'GC Table 6 - Secondary'!QIW22</f>
        <v>0</v>
      </c>
      <c r="QJF12" s="2854">
        <f>'GC Table 5 - Worker Training'!QIW20</f>
        <v>0</v>
      </c>
      <c r="QJG12" s="2854">
        <f>'GC Table 4 - Tertiary'!QIV17</f>
        <v>0</v>
      </c>
      <c r="QJH12" s="2859">
        <f>SUM(QJD12:QJG12)</f>
        <v>0</v>
      </c>
      <c r="QJI12" s="2852">
        <v>2014</v>
      </c>
      <c r="QJJ12" s="2853">
        <f>'GC Table 8 - Primary'!QJM8</f>
        <v>0</v>
      </c>
      <c r="QJK12" s="2854">
        <f>'GC Table 6 - Secondary'!QJM8</f>
        <v>0</v>
      </c>
      <c r="QJL12" s="2854">
        <f>'GC Table 5 - Worker Training'!QJM8</f>
        <v>0</v>
      </c>
      <c r="QJM12" s="2854">
        <f>'GC Table 4 - Tertiary'!QJL8</f>
        <v>0</v>
      </c>
      <c r="QJN12" s="2855">
        <f>SUM(QJJ12:QJM12)</f>
        <v>0</v>
      </c>
      <c r="QJO12" s="2856">
        <f>'GC Table 8 - Primary'!QJM12</f>
        <v>0</v>
      </c>
      <c r="QJP12" s="2854">
        <f>'GC Table 6 - Secondary'!QJM14</f>
        <v>0</v>
      </c>
      <c r="QJQ12" s="2857">
        <f>'GC Table 5 - Worker Training'!QJM12</f>
        <v>0</v>
      </c>
      <c r="QJR12" s="2854">
        <f>'GC Table 4 - Tertiary'!QJL9</f>
        <v>0</v>
      </c>
      <c r="QJS12" s="2858">
        <f>SUM(QJO12:QJR12)</f>
        <v>0</v>
      </c>
      <c r="QJT12" s="2853">
        <f>'GC Table 8 - Primary'!QJM20</f>
        <v>0</v>
      </c>
      <c r="QJU12" s="2854">
        <f>'GC Table 6 - Secondary'!QJM22</f>
        <v>0</v>
      </c>
      <c r="QJV12" s="2854">
        <f>'GC Table 5 - Worker Training'!QJM20</f>
        <v>0</v>
      </c>
      <c r="QJW12" s="2854">
        <f>'GC Table 4 - Tertiary'!QJL17</f>
        <v>0</v>
      </c>
      <c r="QJX12" s="2859">
        <f>SUM(QJT12:QJW12)</f>
        <v>0</v>
      </c>
      <c r="QJY12" s="2852">
        <v>2014</v>
      </c>
      <c r="QJZ12" s="2853">
        <f>'GC Table 8 - Primary'!QKC8</f>
        <v>0</v>
      </c>
      <c r="QKA12" s="2854">
        <f>'GC Table 6 - Secondary'!QKC8</f>
        <v>0</v>
      </c>
      <c r="QKB12" s="2854">
        <f>'GC Table 5 - Worker Training'!QKC8</f>
        <v>0</v>
      </c>
      <c r="QKC12" s="2854">
        <f>'GC Table 4 - Tertiary'!QKB8</f>
        <v>0</v>
      </c>
      <c r="QKD12" s="2855">
        <f>SUM(QJZ12:QKC12)</f>
        <v>0</v>
      </c>
      <c r="QKE12" s="2856">
        <f>'GC Table 8 - Primary'!QKC12</f>
        <v>0</v>
      </c>
      <c r="QKF12" s="2854">
        <f>'GC Table 6 - Secondary'!QKC14</f>
        <v>0</v>
      </c>
      <c r="QKG12" s="2857">
        <f>'GC Table 5 - Worker Training'!QKC12</f>
        <v>0</v>
      </c>
      <c r="QKH12" s="2854">
        <f>'GC Table 4 - Tertiary'!QKB9</f>
        <v>0</v>
      </c>
      <c r="QKI12" s="2858">
        <f>SUM(QKE12:QKH12)</f>
        <v>0</v>
      </c>
      <c r="QKJ12" s="2853">
        <f>'GC Table 8 - Primary'!QKC20</f>
        <v>0</v>
      </c>
      <c r="QKK12" s="2854">
        <f>'GC Table 6 - Secondary'!QKC22</f>
        <v>0</v>
      </c>
      <c r="QKL12" s="2854">
        <f>'GC Table 5 - Worker Training'!QKC20</f>
        <v>0</v>
      </c>
      <c r="QKM12" s="2854">
        <f>'GC Table 4 - Tertiary'!QKB17</f>
        <v>0</v>
      </c>
      <c r="QKN12" s="2859">
        <f>SUM(QKJ12:QKM12)</f>
        <v>0</v>
      </c>
      <c r="QKO12" s="2852">
        <v>2014</v>
      </c>
      <c r="QKP12" s="2853">
        <f>'GC Table 8 - Primary'!QKS8</f>
        <v>0</v>
      </c>
      <c r="QKQ12" s="2854">
        <f>'GC Table 6 - Secondary'!QKS8</f>
        <v>0</v>
      </c>
      <c r="QKR12" s="2854">
        <f>'GC Table 5 - Worker Training'!QKS8</f>
        <v>0</v>
      </c>
      <c r="QKS12" s="2854">
        <f>'GC Table 4 - Tertiary'!QKR8</f>
        <v>0</v>
      </c>
      <c r="QKT12" s="2855">
        <f>SUM(QKP12:QKS12)</f>
        <v>0</v>
      </c>
      <c r="QKU12" s="2856">
        <f>'GC Table 8 - Primary'!QKS12</f>
        <v>0</v>
      </c>
      <c r="QKV12" s="2854">
        <f>'GC Table 6 - Secondary'!QKS14</f>
        <v>0</v>
      </c>
      <c r="QKW12" s="2857">
        <f>'GC Table 5 - Worker Training'!QKS12</f>
        <v>0</v>
      </c>
      <c r="QKX12" s="2854">
        <f>'GC Table 4 - Tertiary'!QKR9</f>
        <v>0</v>
      </c>
      <c r="QKY12" s="2858">
        <f>SUM(QKU12:QKX12)</f>
        <v>0</v>
      </c>
      <c r="QKZ12" s="2853">
        <f>'GC Table 8 - Primary'!QKS20</f>
        <v>0</v>
      </c>
      <c r="QLA12" s="2854">
        <f>'GC Table 6 - Secondary'!QKS22</f>
        <v>0</v>
      </c>
      <c r="QLB12" s="2854">
        <f>'GC Table 5 - Worker Training'!QKS20</f>
        <v>0</v>
      </c>
      <c r="QLC12" s="2854">
        <f>'GC Table 4 - Tertiary'!QKR17</f>
        <v>0</v>
      </c>
      <c r="QLD12" s="2859">
        <f>SUM(QKZ12:QLC12)</f>
        <v>0</v>
      </c>
      <c r="QLE12" s="2852">
        <v>2014</v>
      </c>
      <c r="QLF12" s="2853">
        <f>'GC Table 8 - Primary'!QLI8</f>
        <v>0</v>
      </c>
      <c r="QLG12" s="2854">
        <f>'GC Table 6 - Secondary'!QLI8</f>
        <v>0</v>
      </c>
      <c r="QLH12" s="2854">
        <f>'GC Table 5 - Worker Training'!QLI8</f>
        <v>0</v>
      </c>
      <c r="QLI12" s="2854">
        <f>'GC Table 4 - Tertiary'!QLH8</f>
        <v>0</v>
      </c>
      <c r="QLJ12" s="2855">
        <f>SUM(QLF12:QLI12)</f>
        <v>0</v>
      </c>
      <c r="QLK12" s="2856">
        <f>'GC Table 8 - Primary'!QLI12</f>
        <v>0</v>
      </c>
      <c r="QLL12" s="2854">
        <f>'GC Table 6 - Secondary'!QLI14</f>
        <v>0</v>
      </c>
      <c r="QLM12" s="2857">
        <f>'GC Table 5 - Worker Training'!QLI12</f>
        <v>0</v>
      </c>
      <c r="QLN12" s="2854">
        <f>'GC Table 4 - Tertiary'!QLH9</f>
        <v>0</v>
      </c>
      <c r="QLO12" s="2858">
        <f>SUM(QLK12:QLN12)</f>
        <v>0</v>
      </c>
      <c r="QLP12" s="2853">
        <f>'GC Table 8 - Primary'!QLI20</f>
        <v>0</v>
      </c>
      <c r="QLQ12" s="2854">
        <f>'GC Table 6 - Secondary'!QLI22</f>
        <v>0</v>
      </c>
      <c r="QLR12" s="2854">
        <f>'GC Table 5 - Worker Training'!QLI20</f>
        <v>0</v>
      </c>
      <c r="QLS12" s="2854">
        <f>'GC Table 4 - Tertiary'!QLH17</f>
        <v>0</v>
      </c>
      <c r="QLT12" s="2859">
        <f>SUM(QLP12:QLS12)</f>
        <v>0</v>
      </c>
      <c r="QLU12" s="2852">
        <v>2014</v>
      </c>
      <c r="QLV12" s="2853">
        <f>'GC Table 8 - Primary'!QLY8</f>
        <v>0</v>
      </c>
      <c r="QLW12" s="2854">
        <f>'GC Table 6 - Secondary'!QLY8</f>
        <v>0</v>
      </c>
      <c r="QLX12" s="2854">
        <f>'GC Table 5 - Worker Training'!QLY8</f>
        <v>0</v>
      </c>
      <c r="QLY12" s="2854">
        <f>'GC Table 4 - Tertiary'!QLX8</f>
        <v>0</v>
      </c>
      <c r="QLZ12" s="2855">
        <f>SUM(QLV12:QLY12)</f>
        <v>0</v>
      </c>
      <c r="QMA12" s="2856">
        <f>'GC Table 8 - Primary'!QLY12</f>
        <v>0</v>
      </c>
      <c r="QMB12" s="2854">
        <f>'GC Table 6 - Secondary'!QLY14</f>
        <v>0</v>
      </c>
      <c r="QMC12" s="2857">
        <f>'GC Table 5 - Worker Training'!QLY12</f>
        <v>0</v>
      </c>
      <c r="QMD12" s="2854">
        <f>'GC Table 4 - Tertiary'!QLX9</f>
        <v>0</v>
      </c>
      <c r="QME12" s="2858">
        <f>SUM(QMA12:QMD12)</f>
        <v>0</v>
      </c>
      <c r="QMF12" s="2853">
        <f>'GC Table 8 - Primary'!QLY20</f>
        <v>0</v>
      </c>
      <c r="QMG12" s="2854">
        <f>'GC Table 6 - Secondary'!QLY22</f>
        <v>0</v>
      </c>
      <c r="QMH12" s="2854">
        <f>'GC Table 5 - Worker Training'!QLY20</f>
        <v>0</v>
      </c>
      <c r="QMI12" s="2854">
        <f>'GC Table 4 - Tertiary'!QLX17</f>
        <v>0</v>
      </c>
      <c r="QMJ12" s="2859">
        <f>SUM(QMF12:QMI12)</f>
        <v>0</v>
      </c>
      <c r="QMK12" s="2852">
        <v>2014</v>
      </c>
      <c r="QML12" s="2853">
        <f>'GC Table 8 - Primary'!QMO8</f>
        <v>0</v>
      </c>
      <c r="QMM12" s="2854">
        <f>'GC Table 6 - Secondary'!QMO8</f>
        <v>0</v>
      </c>
      <c r="QMN12" s="2854">
        <f>'GC Table 5 - Worker Training'!QMO8</f>
        <v>0</v>
      </c>
      <c r="QMO12" s="2854">
        <f>'GC Table 4 - Tertiary'!QMN8</f>
        <v>0</v>
      </c>
      <c r="QMP12" s="2855">
        <f>SUM(QML12:QMO12)</f>
        <v>0</v>
      </c>
      <c r="QMQ12" s="2856">
        <f>'GC Table 8 - Primary'!QMO12</f>
        <v>0</v>
      </c>
      <c r="QMR12" s="2854">
        <f>'GC Table 6 - Secondary'!QMO14</f>
        <v>0</v>
      </c>
      <c r="QMS12" s="2857">
        <f>'GC Table 5 - Worker Training'!QMO12</f>
        <v>0</v>
      </c>
      <c r="QMT12" s="2854">
        <f>'GC Table 4 - Tertiary'!QMN9</f>
        <v>0</v>
      </c>
      <c r="QMU12" s="2858">
        <f>SUM(QMQ12:QMT12)</f>
        <v>0</v>
      </c>
      <c r="QMV12" s="2853">
        <f>'GC Table 8 - Primary'!QMO20</f>
        <v>0</v>
      </c>
      <c r="QMW12" s="2854">
        <f>'GC Table 6 - Secondary'!QMO22</f>
        <v>0</v>
      </c>
      <c r="QMX12" s="2854">
        <f>'GC Table 5 - Worker Training'!QMO20</f>
        <v>0</v>
      </c>
      <c r="QMY12" s="2854">
        <f>'GC Table 4 - Tertiary'!QMN17</f>
        <v>0</v>
      </c>
      <c r="QMZ12" s="2859">
        <f>SUM(QMV12:QMY12)</f>
        <v>0</v>
      </c>
      <c r="QNA12" s="2852">
        <v>2014</v>
      </c>
      <c r="QNB12" s="2853">
        <f>'GC Table 8 - Primary'!QNE8</f>
        <v>0</v>
      </c>
      <c r="QNC12" s="2854">
        <f>'GC Table 6 - Secondary'!QNE8</f>
        <v>0</v>
      </c>
      <c r="QND12" s="2854">
        <f>'GC Table 5 - Worker Training'!QNE8</f>
        <v>0</v>
      </c>
      <c r="QNE12" s="2854">
        <f>'GC Table 4 - Tertiary'!QND8</f>
        <v>0</v>
      </c>
      <c r="QNF12" s="2855">
        <f>SUM(QNB12:QNE12)</f>
        <v>0</v>
      </c>
      <c r="QNG12" s="2856">
        <f>'GC Table 8 - Primary'!QNE12</f>
        <v>0</v>
      </c>
      <c r="QNH12" s="2854">
        <f>'GC Table 6 - Secondary'!QNE14</f>
        <v>0</v>
      </c>
      <c r="QNI12" s="2857">
        <f>'GC Table 5 - Worker Training'!QNE12</f>
        <v>0</v>
      </c>
      <c r="QNJ12" s="2854">
        <f>'GC Table 4 - Tertiary'!QND9</f>
        <v>0</v>
      </c>
      <c r="QNK12" s="2858">
        <f>SUM(QNG12:QNJ12)</f>
        <v>0</v>
      </c>
      <c r="QNL12" s="2853">
        <f>'GC Table 8 - Primary'!QNE20</f>
        <v>0</v>
      </c>
      <c r="QNM12" s="2854">
        <f>'GC Table 6 - Secondary'!QNE22</f>
        <v>0</v>
      </c>
      <c r="QNN12" s="2854">
        <f>'GC Table 5 - Worker Training'!QNE20</f>
        <v>0</v>
      </c>
      <c r="QNO12" s="2854">
        <f>'GC Table 4 - Tertiary'!QND17</f>
        <v>0</v>
      </c>
      <c r="QNP12" s="2859">
        <f>SUM(QNL12:QNO12)</f>
        <v>0</v>
      </c>
      <c r="QNQ12" s="2852">
        <v>2014</v>
      </c>
      <c r="QNR12" s="2853">
        <f>'GC Table 8 - Primary'!QNU8</f>
        <v>0</v>
      </c>
      <c r="QNS12" s="2854">
        <f>'GC Table 6 - Secondary'!QNU8</f>
        <v>0</v>
      </c>
      <c r="QNT12" s="2854">
        <f>'GC Table 5 - Worker Training'!QNU8</f>
        <v>0</v>
      </c>
      <c r="QNU12" s="2854">
        <f>'GC Table 4 - Tertiary'!QNT8</f>
        <v>0</v>
      </c>
      <c r="QNV12" s="2855">
        <f>SUM(QNR12:QNU12)</f>
        <v>0</v>
      </c>
      <c r="QNW12" s="2856">
        <f>'GC Table 8 - Primary'!QNU12</f>
        <v>0</v>
      </c>
      <c r="QNX12" s="2854">
        <f>'GC Table 6 - Secondary'!QNU14</f>
        <v>0</v>
      </c>
      <c r="QNY12" s="2857">
        <f>'GC Table 5 - Worker Training'!QNU12</f>
        <v>0</v>
      </c>
      <c r="QNZ12" s="2854">
        <f>'GC Table 4 - Tertiary'!QNT9</f>
        <v>0</v>
      </c>
      <c r="QOA12" s="2858">
        <f>SUM(QNW12:QNZ12)</f>
        <v>0</v>
      </c>
      <c r="QOB12" s="2853">
        <f>'GC Table 8 - Primary'!QNU20</f>
        <v>0</v>
      </c>
      <c r="QOC12" s="2854">
        <f>'GC Table 6 - Secondary'!QNU22</f>
        <v>0</v>
      </c>
      <c r="QOD12" s="2854">
        <f>'GC Table 5 - Worker Training'!QNU20</f>
        <v>0</v>
      </c>
      <c r="QOE12" s="2854">
        <f>'GC Table 4 - Tertiary'!QNT17</f>
        <v>0</v>
      </c>
      <c r="QOF12" s="2859">
        <f>SUM(QOB12:QOE12)</f>
        <v>0</v>
      </c>
      <c r="QOG12" s="2852">
        <v>2014</v>
      </c>
      <c r="QOH12" s="2853">
        <f>'GC Table 8 - Primary'!QOK8</f>
        <v>0</v>
      </c>
      <c r="QOI12" s="2854">
        <f>'GC Table 6 - Secondary'!QOK8</f>
        <v>0</v>
      </c>
      <c r="QOJ12" s="2854">
        <f>'GC Table 5 - Worker Training'!QOK8</f>
        <v>0</v>
      </c>
      <c r="QOK12" s="2854">
        <f>'GC Table 4 - Tertiary'!QOJ8</f>
        <v>0</v>
      </c>
      <c r="QOL12" s="2855">
        <f>SUM(QOH12:QOK12)</f>
        <v>0</v>
      </c>
      <c r="QOM12" s="2856">
        <f>'GC Table 8 - Primary'!QOK12</f>
        <v>0</v>
      </c>
      <c r="QON12" s="2854">
        <f>'GC Table 6 - Secondary'!QOK14</f>
        <v>0</v>
      </c>
      <c r="QOO12" s="2857">
        <f>'GC Table 5 - Worker Training'!QOK12</f>
        <v>0</v>
      </c>
      <c r="QOP12" s="2854">
        <f>'GC Table 4 - Tertiary'!QOJ9</f>
        <v>0</v>
      </c>
      <c r="QOQ12" s="2858">
        <f>SUM(QOM12:QOP12)</f>
        <v>0</v>
      </c>
      <c r="QOR12" s="2853">
        <f>'GC Table 8 - Primary'!QOK20</f>
        <v>0</v>
      </c>
      <c r="QOS12" s="2854">
        <f>'GC Table 6 - Secondary'!QOK22</f>
        <v>0</v>
      </c>
      <c r="QOT12" s="2854">
        <f>'GC Table 5 - Worker Training'!QOK20</f>
        <v>0</v>
      </c>
      <c r="QOU12" s="2854">
        <f>'GC Table 4 - Tertiary'!QOJ17</f>
        <v>0</v>
      </c>
      <c r="QOV12" s="2859">
        <f>SUM(QOR12:QOU12)</f>
        <v>0</v>
      </c>
      <c r="QOW12" s="2852">
        <v>2014</v>
      </c>
      <c r="QOX12" s="2853">
        <f>'GC Table 8 - Primary'!QPA8</f>
        <v>0</v>
      </c>
      <c r="QOY12" s="2854">
        <f>'GC Table 6 - Secondary'!QPA8</f>
        <v>0</v>
      </c>
      <c r="QOZ12" s="2854">
        <f>'GC Table 5 - Worker Training'!QPA8</f>
        <v>0</v>
      </c>
      <c r="QPA12" s="2854">
        <f>'GC Table 4 - Tertiary'!QOZ8</f>
        <v>0</v>
      </c>
      <c r="QPB12" s="2855">
        <f>SUM(QOX12:QPA12)</f>
        <v>0</v>
      </c>
      <c r="QPC12" s="2856">
        <f>'GC Table 8 - Primary'!QPA12</f>
        <v>0</v>
      </c>
      <c r="QPD12" s="2854">
        <f>'GC Table 6 - Secondary'!QPA14</f>
        <v>0</v>
      </c>
      <c r="QPE12" s="2857">
        <f>'GC Table 5 - Worker Training'!QPA12</f>
        <v>0</v>
      </c>
      <c r="QPF12" s="2854">
        <f>'GC Table 4 - Tertiary'!QOZ9</f>
        <v>0</v>
      </c>
      <c r="QPG12" s="2858">
        <f>SUM(QPC12:QPF12)</f>
        <v>0</v>
      </c>
      <c r="QPH12" s="2853">
        <f>'GC Table 8 - Primary'!QPA20</f>
        <v>0</v>
      </c>
      <c r="QPI12" s="2854">
        <f>'GC Table 6 - Secondary'!QPA22</f>
        <v>0</v>
      </c>
      <c r="QPJ12" s="2854">
        <f>'GC Table 5 - Worker Training'!QPA20</f>
        <v>0</v>
      </c>
      <c r="QPK12" s="2854">
        <f>'GC Table 4 - Tertiary'!QOZ17</f>
        <v>0</v>
      </c>
      <c r="QPL12" s="2859">
        <f>SUM(QPH12:QPK12)</f>
        <v>0</v>
      </c>
      <c r="QPM12" s="2852">
        <v>2014</v>
      </c>
      <c r="QPN12" s="2853">
        <f>'GC Table 8 - Primary'!QPQ8</f>
        <v>0</v>
      </c>
      <c r="QPO12" s="2854">
        <f>'GC Table 6 - Secondary'!QPQ8</f>
        <v>0</v>
      </c>
      <c r="QPP12" s="2854">
        <f>'GC Table 5 - Worker Training'!QPQ8</f>
        <v>0</v>
      </c>
      <c r="QPQ12" s="2854">
        <f>'GC Table 4 - Tertiary'!QPP8</f>
        <v>0</v>
      </c>
      <c r="QPR12" s="2855">
        <f>SUM(QPN12:QPQ12)</f>
        <v>0</v>
      </c>
      <c r="QPS12" s="2856">
        <f>'GC Table 8 - Primary'!QPQ12</f>
        <v>0</v>
      </c>
      <c r="QPT12" s="2854">
        <f>'GC Table 6 - Secondary'!QPQ14</f>
        <v>0</v>
      </c>
      <c r="QPU12" s="2857">
        <f>'GC Table 5 - Worker Training'!QPQ12</f>
        <v>0</v>
      </c>
      <c r="QPV12" s="2854">
        <f>'GC Table 4 - Tertiary'!QPP9</f>
        <v>0</v>
      </c>
      <c r="QPW12" s="2858">
        <f>SUM(QPS12:QPV12)</f>
        <v>0</v>
      </c>
      <c r="QPX12" s="2853">
        <f>'GC Table 8 - Primary'!QPQ20</f>
        <v>0</v>
      </c>
      <c r="QPY12" s="2854">
        <f>'GC Table 6 - Secondary'!QPQ22</f>
        <v>0</v>
      </c>
      <c r="QPZ12" s="2854">
        <f>'GC Table 5 - Worker Training'!QPQ20</f>
        <v>0</v>
      </c>
      <c r="QQA12" s="2854">
        <f>'GC Table 4 - Tertiary'!QPP17</f>
        <v>0</v>
      </c>
      <c r="QQB12" s="2859">
        <f>SUM(QPX12:QQA12)</f>
        <v>0</v>
      </c>
      <c r="QQC12" s="2852">
        <v>2014</v>
      </c>
      <c r="QQD12" s="2853">
        <f>'GC Table 8 - Primary'!QQG8</f>
        <v>0</v>
      </c>
      <c r="QQE12" s="2854">
        <f>'GC Table 6 - Secondary'!QQG8</f>
        <v>0</v>
      </c>
      <c r="QQF12" s="2854">
        <f>'GC Table 5 - Worker Training'!QQG8</f>
        <v>0</v>
      </c>
      <c r="QQG12" s="2854">
        <f>'GC Table 4 - Tertiary'!QQF8</f>
        <v>0</v>
      </c>
      <c r="QQH12" s="2855">
        <f>SUM(QQD12:QQG12)</f>
        <v>0</v>
      </c>
      <c r="QQI12" s="2856">
        <f>'GC Table 8 - Primary'!QQG12</f>
        <v>0</v>
      </c>
      <c r="QQJ12" s="2854">
        <f>'GC Table 6 - Secondary'!QQG14</f>
        <v>0</v>
      </c>
      <c r="QQK12" s="2857">
        <f>'GC Table 5 - Worker Training'!QQG12</f>
        <v>0</v>
      </c>
      <c r="QQL12" s="2854">
        <f>'GC Table 4 - Tertiary'!QQF9</f>
        <v>0</v>
      </c>
      <c r="QQM12" s="2858">
        <f>SUM(QQI12:QQL12)</f>
        <v>0</v>
      </c>
      <c r="QQN12" s="2853">
        <f>'GC Table 8 - Primary'!QQG20</f>
        <v>0</v>
      </c>
      <c r="QQO12" s="2854">
        <f>'GC Table 6 - Secondary'!QQG22</f>
        <v>0</v>
      </c>
      <c r="QQP12" s="2854">
        <f>'GC Table 5 - Worker Training'!QQG20</f>
        <v>0</v>
      </c>
      <c r="QQQ12" s="2854">
        <f>'GC Table 4 - Tertiary'!QQF17</f>
        <v>0</v>
      </c>
      <c r="QQR12" s="2859">
        <f>SUM(QQN12:QQQ12)</f>
        <v>0</v>
      </c>
      <c r="QQS12" s="2852">
        <v>2014</v>
      </c>
      <c r="QQT12" s="2853">
        <f>'GC Table 8 - Primary'!QQW8</f>
        <v>0</v>
      </c>
      <c r="QQU12" s="2854">
        <f>'GC Table 6 - Secondary'!QQW8</f>
        <v>0</v>
      </c>
      <c r="QQV12" s="2854">
        <f>'GC Table 5 - Worker Training'!QQW8</f>
        <v>0</v>
      </c>
      <c r="QQW12" s="2854">
        <f>'GC Table 4 - Tertiary'!QQV8</f>
        <v>0</v>
      </c>
      <c r="QQX12" s="2855">
        <f>SUM(QQT12:QQW12)</f>
        <v>0</v>
      </c>
      <c r="QQY12" s="2856">
        <f>'GC Table 8 - Primary'!QQW12</f>
        <v>0</v>
      </c>
      <c r="QQZ12" s="2854">
        <f>'GC Table 6 - Secondary'!QQW14</f>
        <v>0</v>
      </c>
      <c r="QRA12" s="2857">
        <f>'GC Table 5 - Worker Training'!QQW12</f>
        <v>0</v>
      </c>
      <c r="QRB12" s="2854">
        <f>'GC Table 4 - Tertiary'!QQV9</f>
        <v>0</v>
      </c>
      <c r="QRC12" s="2858">
        <f>SUM(QQY12:QRB12)</f>
        <v>0</v>
      </c>
      <c r="QRD12" s="2853">
        <f>'GC Table 8 - Primary'!QQW20</f>
        <v>0</v>
      </c>
      <c r="QRE12" s="2854">
        <f>'GC Table 6 - Secondary'!QQW22</f>
        <v>0</v>
      </c>
      <c r="QRF12" s="2854">
        <f>'GC Table 5 - Worker Training'!QQW20</f>
        <v>0</v>
      </c>
      <c r="QRG12" s="2854">
        <f>'GC Table 4 - Tertiary'!QQV17</f>
        <v>0</v>
      </c>
      <c r="QRH12" s="2859">
        <f>SUM(QRD12:QRG12)</f>
        <v>0</v>
      </c>
      <c r="QRI12" s="2852">
        <v>2014</v>
      </c>
      <c r="QRJ12" s="2853">
        <f>'GC Table 8 - Primary'!QRM8</f>
        <v>0</v>
      </c>
      <c r="QRK12" s="2854">
        <f>'GC Table 6 - Secondary'!QRM8</f>
        <v>0</v>
      </c>
      <c r="QRL12" s="2854">
        <f>'GC Table 5 - Worker Training'!QRM8</f>
        <v>0</v>
      </c>
      <c r="QRM12" s="2854">
        <f>'GC Table 4 - Tertiary'!QRL8</f>
        <v>0</v>
      </c>
      <c r="QRN12" s="2855">
        <f>SUM(QRJ12:QRM12)</f>
        <v>0</v>
      </c>
      <c r="QRO12" s="2856">
        <f>'GC Table 8 - Primary'!QRM12</f>
        <v>0</v>
      </c>
      <c r="QRP12" s="2854">
        <f>'GC Table 6 - Secondary'!QRM14</f>
        <v>0</v>
      </c>
      <c r="QRQ12" s="2857">
        <f>'GC Table 5 - Worker Training'!QRM12</f>
        <v>0</v>
      </c>
      <c r="QRR12" s="2854">
        <f>'GC Table 4 - Tertiary'!QRL9</f>
        <v>0</v>
      </c>
      <c r="QRS12" s="2858">
        <f>SUM(QRO12:QRR12)</f>
        <v>0</v>
      </c>
      <c r="QRT12" s="2853">
        <f>'GC Table 8 - Primary'!QRM20</f>
        <v>0</v>
      </c>
      <c r="QRU12" s="2854">
        <f>'GC Table 6 - Secondary'!QRM22</f>
        <v>0</v>
      </c>
      <c r="QRV12" s="2854">
        <f>'GC Table 5 - Worker Training'!QRM20</f>
        <v>0</v>
      </c>
      <c r="QRW12" s="2854">
        <f>'GC Table 4 - Tertiary'!QRL17</f>
        <v>0</v>
      </c>
      <c r="QRX12" s="2859">
        <f>SUM(QRT12:QRW12)</f>
        <v>0</v>
      </c>
      <c r="QRY12" s="2852">
        <v>2014</v>
      </c>
      <c r="QRZ12" s="2853">
        <f>'GC Table 8 - Primary'!QSC8</f>
        <v>0</v>
      </c>
      <c r="QSA12" s="2854">
        <f>'GC Table 6 - Secondary'!QSC8</f>
        <v>0</v>
      </c>
      <c r="QSB12" s="2854">
        <f>'GC Table 5 - Worker Training'!QSC8</f>
        <v>0</v>
      </c>
      <c r="QSC12" s="2854">
        <f>'GC Table 4 - Tertiary'!QSB8</f>
        <v>0</v>
      </c>
      <c r="QSD12" s="2855">
        <f>SUM(QRZ12:QSC12)</f>
        <v>0</v>
      </c>
      <c r="QSE12" s="2856">
        <f>'GC Table 8 - Primary'!QSC12</f>
        <v>0</v>
      </c>
      <c r="QSF12" s="2854">
        <f>'GC Table 6 - Secondary'!QSC14</f>
        <v>0</v>
      </c>
      <c r="QSG12" s="2857">
        <f>'GC Table 5 - Worker Training'!QSC12</f>
        <v>0</v>
      </c>
      <c r="QSH12" s="2854">
        <f>'GC Table 4 - Tertiary'!QSB9</f>
        <v>0</v>
      </c>
      <c r="QSI12" s="2858">
        <f>SUM(QSE12:QSH12)</f>
        <v>0</v>
      </c>
      <c r="QSJ12" s="2853">
        <f>'GC Table 8 - Primary'!QSC20</f>
        <v>0</v>
      </c>
      <c r="QSK12" s="2854">
        <f>'GC Table 6 - Secondary'!QSC22</f>
        <v>0</v>
      </c>
      <c r="QSL12" s="2854">
        <f>'GC Table 5 - Worker Training'!QSC20</f>
        <v>0</v>
      </c>
      <c r="QSM12" s="2854">
        <f>'GC Table 4 - Tertiary'!QSB17</f>
        <v>0</v>
      </c>
      <c r="QSN12" s="2859">
        <f>SUM(QSJ12:QSM12)</f>
        <v>0</v>
      </c>
      <c r="QSO12" s="2852">
        <v>2014</v>
      </c>
      <c r="QSP12" s="2853">
        <f>'GC Table 8 - Primary'!QSS8</f>
        <v>0</v>
      </c>
      <c r="QSQ12" s="2854">
        <f>'GC Table 6 - Secondary'!QSS8</f>
        <v>0</v>
      </c>
      <c r="QSR12" s="2854">
        <f>'GC Table 5 - Worker Training'!QSS8</f>
        <v>0</v>
      </c>
      <c r="QSS12" s="2854">
        <f>'GC Table 4 - Tertiary'!QSR8</f>
        <v>0</v>
      </c>
      <c r="QST12" s="2855">
        <f>SUM(QSP12:QSS12)</f>
        <v>0</v>
      </c>
      <c r="QSU12" s="2856">
        <f>'GC Table 8 - Primary'!QSS12</f>
        <v>0</v>
      </c>
      <c r="QSV12" s="2854">
        <f>'GC Table 6 - Secondary'!QSS14</f>
        <v>0</v>
      </c>
      <c r="QSW12" s="2857">
        <f>'GC Table 5 - Worker Training'!QSS12</f>
        <v>0</v>
      </c>
      <c r="QSX12" s="2854">
        <f>'GC Table 4 - Tertiary'!QSR9</f>
        <v>0</v>
      </c>
      <c r="QSY12" s="2858">
        <f>SUM(QSU12:QSX12)</f>
        <v>0</v>
      </c>
      <c r="QSZ12" s="2853">
        <f>'GC Table 8 - Primary'!QSS20</f>
        <v>0</v>
      </c>
      <c r="QTA12" s="2854">
        <f>'GC Table 6 - Secondary'!QSS22</f>
        <v>0</v>
      </c>
      <c r="QTB12" s="2854">
        <f>'GC Table 5 - Worker Training'!QSS20</f>
        <v>0</v>
      </c>
      <c r="QTC12" s="2854">
        <f>'GC Table 4 - Tertiary'!QSR17</f>
        <v>0</v>
      </c>
      <c r="QTD12" s="2859">
        <f>SUM(QSZ12:QTC12)</f>
        <v>0</v>
      </c>
      <c r="QTE12" s="2852">
        <v>2014</v>
      </c>
      <c r="QTF12" s="2853">
        <f>'GC Table 8 - Primary'!QTI8</f>
        <v>0</v>
      </c>
      <c r="QTG12" s="2854">
        <f>'GC Table 6 - Secondary'!QTI8</f>
        <v>0</v>
      </c>
      <c r="QTH12" s="2854">
        <f>'GC Table 5 - Worker Training'!QTI8</f>
        <v>0</v>
      </c>
      <c r="QTI12" s="2854">
        <f>'GC Table 4 - Tertiary'!QTH8</f>
        <v>0</v>
      </c>
      <c r="QTJ12" s="2855">
        <f>SUM(QTF12:QTI12)</f>
        <v>0</v>
      </c>
      <c r="QTK12" s="2856">
        <f>'GC Table 8 - Primary'!QTI12</f>
        <v>0</v>
      </c>
      <c r="QTL12" s="2854">
        <f>'GC Table 6 - Secondary'!QTI14</f>
        <v>0</v>
      </c>
      <c r="QTM12" s="2857">
        <f>'GC Table 5 - Worker Training'!QTI12</f>
        <v>0</v>
      </c>
      <c r="QTN12" s="2854">
        <f>'GC Table 4 - Tertiary'!QTH9</f>
        <v>0</v>
      </c>
      <c r="QTO12" s="2858">
        <f>SUM(QTK12:QTN12)</f>
        <v>0</v>
      </c>
      <c r="QTP12" s="2853">
        <f>'GC Table 8 - Primary'!QTI20</f>
        <v>0</v>
      </c>
      <c r="QTQ12" s="2854">
        <f>'GC Table 6 - Secondary'!QTI22</f>
        <v>0</v>
      </c>
      <c r="QTR12" s="2854">
        <f>'GC Table 5 - Worker Training'!QTI20</f>
        <v>0</v>
      </c>
      <c r="QTS12" s="2854">
        <f>'GC Table 4 - Tertiary'!QTH17</f>
        <v>0</v>
      </c>
      <c r="QTT12" s="2859">
        <f>SUM(QTP12:QTS12)</f>
        <v>0</v>
      </c>
      <c r="QTU12" s="2852">
        <v>2014</v>
      </c>
      <c r="QTV12" s="2853">
        <f>'GC Table 8 - Primary'!QTY8</f>
        <v>0</v>
      </c>
      <c r="QTW12" s="2854">
        <f>'GC Table 6 - Secondary'!QTY8</f>
        <v>0</v>
      </c>
      <c r="QTX12" s="2854">
        <f>'GC Table 5 - Worker Training'!QTY8</f>
        <v>0</v>
      </c>
      <c r="QTY12" s="2854">
        <f>'GC Table 4 - Tertiary'!QTX8</f>
        <v>0</v>
      </c>
      <c r="QTZ12" s="2855">
        <f>SUM(QTV12:QTY12)</f>
        <v>0</v>
      </c>
      <c r="QUA12" s="2856">
        <f>'GC Table 8 - Primary'!QTY12</f>
        <v>0</v>
      </c>
      <c r="QUB12" s="2854">
        <f>'GC Table 6 - Secondary'!QTY14</f>
        <v>0</v>
      </c>
      <c r="QUC12" s="2857">
        <f>'GC Table 5 - Worker Training'!QTY12</f>
        <v>0</v>
      </c>
      <c r="QUD12" s="2854">
        <f>'GC Table 4 - Tertiary'!QTX9</f>
        <v>0</v>
      </c>
      <c r="QUE12" s="2858">
        <f>SUM(QUA12:QUD12)</f>
        <v>0</v>
      </c>
      <c r="QUF12" s="2853">
        <f>'GC Table 8 - Primary'!QTY20</f>
        <v>0</v>
      </c>
      <c r="QUG12" s="2854">
        <f>'GC Table 6 - Secondary'!QTY22</f>
        <v>0</v>
      </c>
      <c r="QUH12" s="2854">
        <f>'GC Table 5 - Worker Training'!QTY20</f>
        <v>0</v>
      </c>
      <c r="QUI12" s="2854">
        <f>'GC Table 4 - Tertiary'!QTX17</f>
        <v>0</v>
      </c>
      <c r="QUJ12" s="2859">
        <f>SUM(QUF12:QUI12)</f>
        <v>0</v>
      </c>
      <c r="QUK12" s="2852">
        <v>2014</v>
      </c>
      <c r="QUL12" s="2853">
        <f>'GC Table 8 - Primary'!QUO8</f>
        <v>0</v>
      </c>
      <c r="QUM12" s="2854">
        <f>'GC Table 6 - Secondary'!QUO8</f>
        <v>0</v>
      </c>
      <c r="QUN12" s="2854">
        <f>'GC Table 5 - Worker Training'!QUO8</f>
        <v>0</v>
      </c>
      <c r="QUO12" s="2854">
        <f>'GC Table 4 - Tertiary'!QUN8</f>
        <v>0</v>
      </c>
      <c r="QUP12" s="2855">
        <f>SUM(QUL12:QUO12)</f>
        <v>0</v>
      </c>
      <c r="QUQ12" s="2856">
        <f>'GC Table 8 - Primary'!QUO12</f>
        <v>0</v>
      </c>
      <c r="QUR12" s="2854">
        <f>'GC Table 6 - Secondary'!QUO14</f>
        <v>0</v>
      </c>
      <c r="QUS12" s="2857">
        <f>'GC Table 5 - Worker Training'!QUO12</f>
        <v>0</v>
      </c>
      <c r="QUT12" s="2854">
        <f>'GC Table 4 - Tertiary'!QUN9</f>
        <v>0</v>
      </c>
      <c r="QUU12" s="2858">
        <f>SUM(QUQ12:QUT12)</f>
        <v>0</v>
      </c>
      <c r="QUV12" s="2853">
        <f>'GC Table 8 - Primary'!QUO20</f>
        <v>0</v>
      </c>
      <c r="QUW12" s="2854">
        <f>'GC Table 6 - Secondary'!QUO22</f>
        <v>0</v>
      </c>
      <c r="QUX12" s="2854">
        <f>'GC Table 5 - Worker Training'!QUO20</f>
        <v>0</v>
      </c>
      <c r="QUY12" s="2854">
        <f>'GC Table 4 - Tertiary'!QUN17</f>
        <v>0</v>
      </c>
      <c r="QUZ12" s="2859">
        <f>SUM(QUV12:QUY12)</f>
        <v>0</v>
      </c>
      <c r="QVA12" s="2852">
        <v>2014</v>
      </c>
      <c r="QVB12" s="2853">
        <f>'GC Table 8 - Primary'!QVE8</f>
        <v>0</v>
      </c>
      <c r="QVC12" s="2854">
        <f>'GC Table 6 - Secondary'!QVE8</f>
        <v>0</v>
      </c>
      <c r="QVD12" s="2854">
        <f>'GC Table 5 - Worker Training'!QVE8</f>
        <v>0</v>
      </c>
      <c r="QVE12" s="2854">
        <f>'GC Table 4 - Tertiary'!QVD8</f>
        <v>0</v>
      </c>
      <c r="QVF12" s="2855">
        <f>SUM(QVB12:QVE12)</f>
        <v>0</v>
      </c>
      <c r="QVG12" s="2856">
        <f>'GC Table 8 - Primary'!QVE12</f>
        <v>0</v>
      </c>
      <c r="QVH12" s="2854">
        <f>'GC Table 6 - Secondary'!QVE14</f>
        <v>0</v>
      </c>
      <c r="QVI12" s="2857">
        <f>'GC Table 5 - Worker Training'!QVE12</f>
        <v>0</v>
      </c>
      <c r="QVJ12" s="2854">
        <f>'GC Table 4 - Tertiary'!QVD9</f>
        <v>0</v>
      </c>
      <c r="QVK12" s="2858">
        <f>SUM(QVG12:QVJ12)</f>
        <v>0</v>
      </c>
      <c r="QVL12" s="2853">
        <f>'GC Table 8 - Primary'!QVE20</f>
        <v>0</v>
      </c>
      <c r="QVM12" s="2854">
        <f>'GC Table 6 - Secondary'!QVE22</f>
        <v>0</v>
      </c>
      <c r="QVN12" s="2854">
        <f>'GC Table 5 - Worker Training'!QVE20</f>
        <v>0</v>
      </c>
      <c r="QVO12" s="2854">
        <f>'GC Table 4 - Tertiary'!QVD17</f>
        <v>0</v>
      </c>
      <c r="QVP12" s="2859">
        <f>SUM(QVL12:QVO12)</f>
        <v>0</v>
      </c>
      <c r="QVQ12" s="2852">
        <v>2014</v>
      </c>
      <c r="QVR12" s="2853">
        <f>'GC Table 8 - Primary'!QVU8</f>
        <v>0</v>
      </c>
      <c r="QVS12" s="2854">
        <f>'GC Table 6 - Secondary'!QVU8</f>
        <v>0</v>
      </c>
      <c r="QVT12" s="2854">
        <f>'GC Table 5 - Worker Training'!QVU8</f>
        <v>0</v>
      </c>
      <c r="QVU12" s="2854">
        <f>'GC Table 4 - Tertiary'!QVT8</f>
        <v>0</v>
      </c>
      <c r="QVV12" s="2855">
        <f>SUM(QVR12:QVU12)</f>
        <v>0</v>
      </c>
      <c r="QVW12" s="2856">
        <f>'GC Table 8 - Primary'!QVU12</f>
        <v>0</v>
      </c>
      <c r="QVX12" s="2854">
        <f>'GC Table 6 - Secondary'!QVU14</f>
        <v>0</v>
      </c>
      <c r="QVY12" s="2857">
        <f>'GC Table 5 - Worker Training'!QVU12</f>
        <v>0</v>
      </c>
      <c r="QVZ12" s="2854">
        <f>'GC Table 4 - Tertiary'!QVT9</f>
        <v>0</v>
      </c>
      <c r="QWA12" s="2858">
        <f>SUM(QVW12:QVZ12)</f>
        <v>0</v>
      </c>
      <c r="QWB12" s="2853">
        <f>'GC Table 8 - Primary'!QVU20</f>
        <v>0</v>
      </c>
      <c r="QWC12" s="2854">
        <f>'GC Table 6 - Secondary'!QVU22</f>
        <v>0</v>
      </c>
      <c r="QWD12" s="2854">
        <f>'GC Table 5 - Worker Training'!QVU20</f>
        <v>0</v>
      </c>
      <c r="QWE12" s="2854">
        <f>'GC Table 4 - Tertiary'!QVT17</f>
        <v>0</v>
      </c>
      <c r="QWF12" s="2859">
        <f>SUM(QWB12:QWE12)</f>
        <v>0</v>
      </c>
      <c r="QWG12" s="2852">
        <v>2014</v>
      </c>
      <c r="QWH12" s="2853">
        <f>'GC Table 8 - Primary'!QWK8</f>
        <v>0</v>
      </c>
      <c r="QWI12" s="2854">
        <f>'GC Table 6 - Secondary'!QWK8</f>
        <v>0</v>
      </c>
      <c r="QWJ12" s="2854">
        <f>'GC Table 5 - Worker Training'!QWK8</f>
        <v>0</v>
      </c>
      <c r="QWK12" s="2854">
        <f>'GC Table 4 - Tertiary'!QWJ8</f>
        <v>0</v>
      </c>
      <c r="QWL12" s="2855">
        <f>SUM(QWH12:QWK12)</f>
        <v>0</v>
      </c>
      <c r="QWM12" s="2856">
        <f>'GC Table 8 - Primary'!QWK12</f>
        <v>0</v>
      </c>
      <c r="QWN12" s="2854">
        <f>'GC Table 6 - Secondary'!QWK14</f>
        <v>0</v>
      </c>
      <c r="QWO12" s="2857">
        <f>'GC Table 5 - Worker Training'!QWK12</f>
        <v>0</v>
      </c>
      <c r="QWP12" s="2854">
        <f>'GC Table 4 - Tertiary'!QWJ9</f>
        <v>0</v>
      </c>
      <c r="QWQ12" s="2858">
        <f>SUM(QWM12:QWP12)</f>
        <v>0</v>
      </c>
      <c r="QWR12" s="2853">
        <f>'GC Table 8 - Primary'!QWK20</f>
        <v>0</v>
      </c>
      <c r="QWS12" s="2854">
        <f>'GC Table 6 - Secondary'!QWK22</f>
        <v>0</v>
      </c>
      <c r="QWT12" s="2854">
        <f>'GC Table 5 - Worker Training'!QWK20</f>
        <v>0</v>
      </c>
      <c r="QWU12" s="2854">
        <f>'GC Table 4 - Tertiary'!QWJ17</f>
        <v>0</v>
      </c>
      <c r="QWV12" s="2859">
        <f>SUM(QWR12:QWU12)</f>
        <v>0</v>
      </c>
      <c r="QWW12" s="2852">
        <v>2014</v>
      </c>
      <c r="QWX12" s="2853">
        <f>'GC Table 8 - Primary'!QXA8</f>
        <v>0</v>
      </c>
      <c r="QWY12" s="2854">
        <f>'GC Table 6 - Secondary'!QXA8</f>
        <v>0</v>
      </c>
      <c r="QWZ12" s="2854">
        <f>'GC Table 5 - Worker Training'!QXA8</f>
        <v>0</v>
      </c>
      <c r="QXA12" s="2854">
        <f>'GC Table 4 - Tertiary'!QWZ8</f>
        <v>0</v>
      </c>
      <c r="QXB12" s="2855">
        <f>SUM(QWX12:QXA12)</f>
        <v>0</v>
      </c>
      <c r="QXC12" s="2856">
        <f>'GC Table 8 - Primary'!QXA12</f>
        <v>0</v>
      </c>
      <c r="QXD12" s="2854">
        <f>'GC Table 6 - Secondary'!QXA14</f>
        <v>0</v>
      </c>
      <c r="QXE12" s="2857">
        <f>'GC Table 5 - Worker Training'!QXA12</f>
        <v>0</v>
      </c>
      <c r="QXF12" s="2854">
        <f>'GC Table 4 - Tertiary'!QWZ9</f>
        <v>0</v>
      </c>
      <c r="QXG12" s="2858">
        <f>SUM(QXC12:QXF12)</f>
        <v>0</v>
      </c>
      <c r="QXH12" s="2853">
        <f>'GC Table 8 - Primary'!QXA20</f>
        <v>0</v>
      </c>
      <c r="QXI12" s="2854">
        <f>'GC Table 6 - Secondary'!QXA22</f>
        <v>0</v>
      </c>
      <c r="QXJ12" s="2854">
        <f>'GC Table 5 - Worker Training'!QXA20</f>
        <v>0</v>
      </c>
      <c r="QXK12" s="2854">
        <f>'GC Table 4 - Tertiary'!QWZ17</f>
        <v>0</v>
      </c>
      <c r="QXL12" s="2859">
        <f>SUM(QXH12:QXK12)</f>
        <v>0</v>
      </c>
      <c r="QXM12" s="2852">
        <v>2014</v>
      </c>
      <c r="QXN12" s="2853">
        <f>'GC Table 8 - Primary'!QXQ8</f>
        <v>0</v>
      </c>
      <c r="QXO12" s="2854">
        <f>'GC Table 6 - Secondary'!QXQ8</f>
        <v>0</v>
      </c>
      <c r="QXP12" s="2854">
        <f>'GC Table 5 - Worker Training'!QXQ8</f>
        <v>0</v>
      </c>
      <c r="QXQ12" s="2854">
        <f>'GC Table 4 - Tertiary'!QXP8</f>
        <v>0</v>
      </c>
      <c r="QXR12" s="2855">
        <f>SUM(QXN12:QXQ12)</f>
        <v>0</v>
      </c>
      <c r="QXS12" s="2856">
        <f>'GC Table 8 - Primary'!QXQ12</f>
        <v>0</v>
      </c>
      <c r="QXT12" s="2854">
        <f>'GC Table 6 - Secondary'!QXQ14</f>
        <v>0</v>
      </c>
      <c r="QXU12" s="2857">
        <f>'GC Table 5 - Worker Training'!QXQ12</f>
        <v>0</v>
      </c>
      <c r="QXV12" s="2854">
        <f>'GC Table 4 - Tertiary'!QXP9</f>
        <v>0</v>
      </c>
      <c r="QXW12" s="2858">
        <f>SUM(QXS12:QXV12)</f>
        <v>0</v>
      </c>
      <c r="QXX12" s="2853">
        <f>'GC Table 8 - Primary'!QXQ20</f>
        <v>0</v>
      </c>
      <c r="QXY12" s="2854">
        <f>'GC Table 6 - Secondary'!QXQ22</f>
        <v>0</v>
      </c>
      <c r="QXZ12" s="2854">
        <f>'GC Table 5 - Worker Training'!QXQ20</f>
        <v>0</v>
      </c>
      <c r="QYA12" s="2854">
        <f>'GC Table 4 - Tertiary'!QXP17</f>
        <v>0</v>
      </c>
      <c r="QYB12" s="2859">
        <f>SUM(QXX12:QYA12)</f>
        <v>0</v>
      </c>
      <c r="QYC12" s="2852">
        <v>2014</v>
      </c>
      <c r="QYD12" s="2853">
        <f>'GC Table 8 - Primary'!QYG8</f>
        <v>0</v>
      </c>
      <c r="QYE12" s="2854">
        <f>'GC Table 6 - Secondary'!QYG8</f>
        <v>0</v>
      </c>
      <c r="QYF12" s="2854">
        <f>'GC Table 5 - Worker Training'!QYG8</f>
        <v>0</v>
      </c>
      <c r="QYG12" s="2854">
        <f>'GC Table 4 - Tertiary'!QYF8</f>
        <v>0</v>
      </c>
      <c r="QYH12" s="2855">
        <f>SUM(QYD12:QYG12)</f>
        <v>0</v>
      </c>
      <c r="QYI12" s="2856">
        <f>'GC Table 8 - Primary'!QYG12</f>
        <v>0</v>
      </c>
      <c r="QYJ12" s="2854">
        <f>'GC Table 6 - Secondary'!QYG14</f>
        <v>0</v>
      </c>
      <c r="QYK12" s="2857">
        <f>'GC Table 5 - Worker Training'!QYG12</f>
        <v>0</v>
      </c>
      <c r="QYL12" s="2854">
        <f>'GC Table 4 - Tertiary'!QYF9</f>
        <v>0</v>
      </c>
      <c r="QYM12" s="2858">
        <f>SUM(QYI12:QYL12)</f>
        <v>0</v>
      </c>
      <c r="QYN12" s="2853">
        <f>'GC Table 8 - Primary'!QYG20</f>
        <v>0</v>
      </c>
      <c r="QYO12" s="2854">
        <f>'GC Table 6 - Secondary'!QYG22</f>
        <v>0</v>
      </c>
      <c r="QYP12" s="2854">
        <f>'GC Table 5 - Worker Training'!QYG20</f>
        <v>0</v>
      </c>
      <c r="QYQ12" s="2854">
        <f>'GC Table 4 - Tertiary'!QYF17</f>
        <v>0</v>
      </c>
      <c r="QYR12" s="2859">
        <f>SUM(QYN12:QYQ12)</f>
        <v>0</v>
      </c>
      <c r="QYS12" s="2852">
        <v>2014</v>
      </c>
      <c r="QYT12" s="2853">
        <f>'GC Table 8 - Primary'!QYW8</f>
        <v>0</v>
      </c>
      <c r="QYU12" s="2854">
        <f>'GC Table 6 - Secondary'!QYW8</f>
        <v>0</v>
      </c>
      <c r="QYV12" s="2854">
        <f>'GC Table 5 - Worker Training'!QYW8</f>
        <v>0</v>
      </c>
      <c r="QYW12" s="2854">
        <f>'GC Table 4 - Tertiary'!QYV8</f>
        <v>0</v>
      </c>
      <c r="QYX12" s="2855">
        <f>SUM(QYT12:QYW12)</f>
        <v>0</v>
      </c>
      <c r="QYY12" s="2856">
        <f>'GC Table 8 - Primary'!QYW12</f>
        <v>0</v>
      </c>
      <c r="QYZ12" s="2854">
        <f>'GC Table 6 - Secondary'!QYW14</f>
        <v>0</v>
      </c>
      <c r="QZA12" s="2857">
        <f>'GC Table 5 - Worker Training'!QYW12</f>
        <v>0</v>
      </c>
      <c r="QZB12" s="2854">
        <f>'GC Table 4 - Tertiary'!QYV9</f>
        <v>0</v>
      </c>
      <c r="QZC12" s="2858">
        <f>SUM(QYY12:QZB12)</f>
        <v>0</v>
      </c>
      <c r="QZD12" s="2853">
        <f>'GC Table 8 - Primary'!QYW20</f>
        <v>0</v>
      </c>
      <c r="QZE12" s="2854">
        <f>'GC Table 6 - Secondary'!QYW22</f>
        <v>0</v>
      </c>
      <c r="QZF12" s="2854">
        <f>'GC Table 5 - Worker Training'!QYW20</f>
        <v>0</v>
      </c>
      <c r="QZG12" s="2854">
        <f>'GC Table 4 - Tertiary'!QYV17</f>
        <v>0</v>
      </c>
      <c r="QZH12" s="2859">
        <f>SUM(QZD12:QZG12)</f>
        <v>0</v>
      </c>
      <c r="QZI12" s="2852">
        <v>2014</v>
      </c>
      <c r="QZJ12" s="2853">
        <f>'GC Table 8 - Primary'!QZM8</f>
        <v>0</v>
      </c>
      <c r="QZK12" s="2854">
        <f>'GC Table 6 - Secondary'!QZM8</f>
        <v>0</v>
      </c>
      <c r="QZL12" s="2854">
        <f>'GC Table 5 - Worker Training'!QZM8</f>
        <v>0</v>
      </c>
      <c r="QZM12" s="2854">
        <f>'GC Table 4 - Tertiary'!QZL8</f>
        <v>0</v>
      </c>
      <c r="QZN12" s="2855">
        <f>SUM(QZJ12:QZM12)</f>
        <v>0</v>
      </c>
      <c r="QZO12" s="2856">
        <f>'GC Table 8 - Primary'!QZM12</f>
        <v>0</v>
      </c>
      <c r="QZP12" s="2854">
        <f>'GC Table 6 - Secondary'!QZM14</f>
        <v>0</v>
      </c>
      <c r="QZQ12" s="2857">
        <f>'GC Table 5 - Worker Training'!QZM12</f>
        <v>0</v>
      </c>
      <c r="QZR12" s="2854">
        <f>'GC Table 4 - Tertiary'!QZL9</f>
        <v>0</v>
      </c>
      <c r="QZS12" s="2858">
        <f>SUM(QZO12:QZR12)</f>
        <v>0</v>
      </c>
      <c r="QZT12" s="2853">
        <f>'GC Table 8 - Primary'!QZM20</f>
        <v>0</v>
      </c>
      <c r="QZU12" s="2854">
        <f>'GC Table 6 - Secondary'!QZM22</f>
        <v>0</v>
      </c>
      <c r="QZV12" s="2854">
        <f>'GC Table 5 - Worker Training'!QZM20</f>
        <v>0</v>
      </c>
      <c r="QZW12" s="2854">
        <f>'GC Table 4 - Tertiary'!QZL17</f>
        <v>0</v>
      </c>
      <c r="QZX12" s="2859">
        <f>SUM(QZT12:QZW12)</f>
        <v>0</v>
      </c>
      <c r="QZY12" s="2852">
        <v>2014</v>
      </c>
      <c r="QZZ12" s="2853">
        <f>'GC Table 8 - Primary'!RAC8</f>
        <v>0</v>
      </c>
      <c r="RAA12" s="2854">
        <f>'GC Table 6 - Secondary'!RAC8</f>
        <v>0</v>
      </c>
      <c r="RAB12" s="2854">
        <f>'GC Table 5 - Worker Training'!RAC8</f>
        <v>0</v>
      </c>
      <c r="RAC12" s="2854">
        <f>'GC Table 4 - Tertiary'!RAB8</f>
        <v>0</v>
      </c>
      <c r="RAD12" s="2855">
        <f>SUM(QZZ12:RAC12)</f>
        <v>0</v>
      </c>
      <c r="RAE12" s="2856">
        <f>'GC Table 8 - Primary'!RAC12</f>
        <v>0</v>
      </c>
      <c r="RAF12" s="2854">
        <f>'GC Table 6 - Secondary'!RAC14</f>
        <v>0</v>
      </c>
      <c r="RAG12" s="2857">
        <f>'GC Table 5 - Worker Training'!RAC12</f>
        <v>0</v>
      </c>
      <c r="RAH12" s="2854">
        <f>'GC Table 4 - Tertiary'!RAB9</f>
        <v>0</v>
      </c>
      <c r="RAI12" s="2858">
        <f>SUM(RAE12:RAH12)</f>
        <v>0</v>
      </c>
      <c r="RAJ12" s="2853">
        <f>'GC Table 8 - Primary'!RAC20</f>
        <v>0</v>
      </c>
      <c r="RAK12" s="2854">
        <f>'GC Table 6 - Secondary'!RAC22</f>
        <v>0</v>
      </c>
      <c r="RAL12" s="2854">
        <f>'GC Table 5 - Worker Training'!RAC20</f>
        <v>0</v>
      </c>
      <c r="RAM12" s="2854">
        <f>'GC Table 4 - Tertiary'!RAB17</f>
        <v>0</v>
      </c>
      <c r="RAN12" s="2859">
        <f>SUM(RAJ12:RAM12)</f>
        <v>0</v>
      </c>
      <c r="RAO12" s="2852">
        <v>2014</v>
      </c>
      <c r="RAP12" s="2853">
        <f>'GC Table 8 - Primary'!RAS8</f>
        <v>0</v>
      </c>
      <c r="RAQ12" s="2854">
        <f>'GC Table 6 - Secondary'!RAS8</f>
        <v>0</v>
      </c>
      <c r="RAR12" s="2854">
        <f>'GC Table 5 - Worker Training'!RAS8</f>
        <v>0</v>
      </c>
      <c r="RAS12" s="2854">
        <f>'GC Table 4 - Tertiary'!RAR8</f>
        <v>0</v>
      </c>
      <c r="RAT12" s="2855">
        <f>SUM(RAP12:RAS12)</f>
        <v>0</v>
      </c>
      <c r="RAU12" s="2856">
        <f>'GC Table 8 - Primary'!RAS12</f>
        <v>0</v>
      </c>
      <c r="RAV12" s="2854">
        <f>'GC Table 6 - Secondary'!RAS14</f>
        <v>0</v>
      </c>
      <c r="RAW12" s="2857">
        <f>'GC Table 5 - Worker Training'!RAS12</f>
        <v>0</v>
      </c>
      <c r="RAX12" s="2854">
        <f>'GC Table 4 - Tertiary'!RAR9</f>
        <v>0</v>
      </c>
      <c r="RAY12" s="2858">
        <f>SUM(RAU12:RAX12)</f>
        <v>0</v>
      </c>
      <c r="RAZ12" s="2853">
        <f>'GC Table 8 - Primary'!RAS20</f>
        <v>0</v>
      </c>
      <c r="RBA12" s="2854">
        <f>'GC Table 6 - Secondary'!RAS22</f>
        <v>0</v>
      </c>
      <c r="RBB12" s="2854">
        <f>'GC Table 5 - Worker Training'!RAS20</f>
        <v>0</v>
      </c>
      <c r="RBC12" s="2854">
        <f>'GC Table 4 - Tertiary'!RAR17</f>
        <v>0</v>
      </c>
      <c r="RBD12" s="2859">
        <f>SUM(RAZ12:RBC12)</f>
        <v>0</v>
      </c>
      <c r="RBE12" s="2852">
        <v>2014</v>
      </c>
      <c r="RBF12" s="2853">
        <f>'GC Table 8 - Primary'!RBI8</f>
        <v>0</v>
      </c>
      <c r="RBG12" s="2854">
        <f>'GC Table 6 - Secondary'!RBI8</f>
        <v>0</v>
      </c>
      <c r="RBH12" s="2854">
        <f>'GC Table 5 - Worker Training'!RBI8</f>
        <v>0</v>
      </c>
      <c r="RBI12" s="2854">
        <f>'GC Table 4 - Tertiary'!RBH8</f>
        <v>0</v>
      </c>
      <c r="RBJ12" s="2855">
        <f>SUM(RBF12:RBI12)</f>
        <v>0</v>
      </c>
      <c r="RBK12" s="2856">
        <f>'GC Table 8 - Primary'!RBI12</f>
        <v>0</v>
      </c>
      <c r="RBL12" s="2854">
        <f>'GC Table 6 - Secondary'!RBI14</f>
        <v>0</v>
      </c>
      <c r="RBM12" s="2857">
        <f>'GC Table 5 - Worker Training'!RBI12</f>
        <v>0</v>
      </c>
      <c r="RBN12" s="2854">
        <f>'GC Table 4 - Tertiary'!RBH9</f>
        <v>0</v>
      </c>
      <c r="RBO12" s="2858">
        <f>SUM(RBK12:RBN12)</f>
        <v>0</v>
      </c>
      <c r="RBP12" s="2853">
        <f>'GC Table 8 - Primary'!RBI20</f>
        <v>0</v>
      </c>
      <c r="RBQ12" s="2854">
        <f>'GC Table 6 - Secondary'!RBI22</f>
        <v>0</v>
      </c>
      <c r="RBR12" s="2854">
        <f>'GC Table 5 - Worker Training'!RBI20</f>
        <v>0</v>
      </c>
      <c r="RBS12" s="2854">
        <f>'GC Table 4 - Tertiary'!RBH17</f>
        <v>0</v>
      </c>
      <c r="RBT12" s="2859">
        <f>SUM(RBP12:RBS12)</f>
        <v>0</v>
      </c>
      <c r="RBU12" s="2852">
        <v>2014</v>
      </c>
      <c r="RBV12" s="2853">
        <f>'GC Table 8 - Primary'!RBY8</f>
        <v>0</v>
      </c>
      <c r="RBW12" s="2854">
        <f>'GC Table 6 - Secondary'!RBY8</f>
        <v>0</v>
      </c>
      <c r="RBX12" s="2854">
        <f>'GC Table 5 - Worker Training'!RBY8</f>
        <v>0</v>
      </c>
      <c r="RBY12" s="2854">
        <f>'GC Table 4 - Tertiary'!RBX8</f>
        <v>0</v>
      </c>
      <c r="RBZ12" s="2855">
        <f>SUM(RBV12:RBY12)</f>
        <v>0</v>
      </c>
      <c r="RCA12" s="2856">
        <f>'GC Table 8 - Primary'!RBY12</f>
        <v>0</v>
      </c>
      <c r="RCB12" s="2854">
        <f>'GC Table 6 - Secondary'!RBY14</f>
        <v>0</v>
      </c>
      <c r="RCC12" s="2857">
        <f>'GC Table 5 - Worker Training'!RBY12</f>
        <v>0</v>
      </c>
      <c r="RCD12" s="2854">
        <f>'GC Table 4 - Tertiary'!RBX9</f>
        <v>0</v>
      </c>
      <c r="RCE12" s="2858">
        <f>SUM(RCA12:RCD12)</f>
        <v>0</v>
      </c>
      <c r="RCF12" s="2853">
        <f>'GC Table 8 - Primary'!RBY20</f>
        <v>0</v>
      </c>
      <c r="RCG12" s="2854">
        <f>'GC Table 6 - Secondary'!RBY22</f>
        <v>0</v>
      </c>
      <c r="RCH12" s="2854">
        <f>'GC Table 5 - Worker Training'!RBY20</f>
        <v>0</v>
      </c>
      <c r="RCI12" s="2854">
        <f>'GC Table 4 - Tertiary'!RBX17</f>
        <v>0</v>
      </c>
      <c r="RCJ12" s="2859">
        <f>SUM(RCF12:RCI12)</f>
        <v>0</v>
      </c>
      <c r="RCK12" s="2852">
        <v>2014</v>
      </c>
      <c r="RCL12" s="2853">
        <f>'GC Table 8 - Primary'!RCO8</f>
        <v>0</v>
      </c>
      <c r="RCM12" s="2854">
        <f>'GC Table 6 - Secondary'!RCO8</f>
        <v>0</v>
      </c>
      <c r="RCN12" s="2854">
        <f>'GC Table 5 - Worker Training'!RCO8</f>
        <v>0</v>
      </c>
      <c r="RCO12" s="2854">
        <f>'GC Table 4 - Tertiary'!RCN8</f>
        <v>0</v>
      </c>
      <c r="RCP12" s="2855">
        <f>SUM(RCL12:RCO12)</f>
        <v>0</v>
      </c>
      <c r="RCQ12" s="2856">
        <f>'GC Table 8 - Primary'!RCO12</f>
        <v>0</v>
      </c>
      <c r="RCR12" s="2854">
        <f>'GC Table 6 - Secondary'!RCO14</f>
        <v>0</v>
      </c>
      <c r="RCS12" s="2857">
        <f>'GC Table 5 - Worker Training'!RCO12</f>
        <v>0</v>
      </c>
      <c r="RCT12" s="2854">
        <f>'GC Table 4 - Tertiary'!RCN9</f>
        <v>0</v>
      </c>
      <c r="RCU12" s="2858">
        <f>SUM(RCQ12:RCT12)</f>
        <v>0</v>
      </c>
      <c r="RCV12" s="2853">
        <f>'GC Table 8 - Primary'!RCO20</f>
        <v>0</v>
      </c>
      <c r="RCW12" s="2854">
        <f>'GC Table 6 - Secondary'!RCO22</f>
        <v>0</v>
      </c>
      <c r="RCX12" s="2854">
        <f>'GC Table 5 - Worker Training'!RCO20</f>
        <v>0</v>
      </c>
      <c r="RCY12" s="2854">
        <f>'GC Table 4 - Tertiary'!RCN17</f>
        <v>0</v>
      </c>
      <c r="RCZ12" s="2859">
        <f>SUM(RCV12:RCY12)</f>
        <v>0</v>
      </c>
      <c r="RDA12" s="2852">
        <v>2014</v>
      </c>
      <c r="RDB12" s="2853">
        <f>'GC Table 8 - Primary'!RDE8</f>
        <v>0</v>
      </c>
      <c r="RDC12" s="2854">
        <f>'GC Table 6 - Secondary'!RDE8</f>
        <v>0</v>
      </c>
      <c r="RDD12" s="2854">
        <f>'GC Table 5 - Worker Training'!RDE8</f>
        <v>0</v>
      </c>
      <c r="RDE12" s="2854">
        <f>'GC Table 4 - Tertiary'!RDD8</f>
        <v>0</v>
      </c>
      <c r="RDF12" s="2855">
        <f>SUM(RDB12:RDE12)</f>
        <v>0</v>
      </c>
      <c r="RDG12" s="2856">
        <f>'GC Table 8 - Primary'!RDE12</f>
        <v>0</v>
      </c>
      <c r="RDH12" s="2854">
        <f>'GC Table 6 - Secondary'!RDE14</f>
        <v>0</v>
      </c>
      <c r="RDI12" s="2857">
        <f>'GC Table 5 - Worker Training'!RDE12</f>
        <v>0</v>
      </c>
      <c r="RDJ12" s="2854">
        <f>'GC Table 4 - Tertiary'!RDD9</f>
        <v>0</v>
      </c>
      <c r="RDK12" s="2858">
        <f>SUM(RDG12:RDJ12)</f>
        <v>0</v>
      </c>
      <c r="RDL12" s="2853">
        <f>'GC Table 8 - Primary'!RDE20</f>
        <v>0</v>
      </c>
      <c r="RDM12" s="2854">
        <f>'GC Table 6 - Secondary'!RDE22</f>
        <v>0</v>
      </c>
      <c r="RDN12" s="2854">
        <f>'GC Table 5 - Worker Training'!RDE20</f>
        <v>0</v>
      </c>
      <c r="RDO12" s="2854">
        <f>'GC Table 4 - Tertiary'!RDD17</f>
        <v>0</v>
      </c>
      <c r="RDP12" s="2859">
        <f>SUM(RDL12:RDO12)</f>
        <v>0</v>
      </c>
      <c r="RDQ12" s="2852">
        <v>2014</v>
      </c>
      <c r="RDR12" s="2853">
        <f>'GC Table 8 - Primary'!RDU8</f>
        <v>0</v>
      </c>
      <c r="RDS12" s="2854">
        <f>'GC Table 6 - Secondary'!RDU8</f>
        <v>0</v>
      </c>
      <c r="RDT12" s="2854">
        <f>'GC Table 5 - Worker Training'!RDU8</f>
        <v>0</v>
      </c>
      <c r="RDU12" s="2854">
        <f>'GC Table 4 - Tertiary'!RDT8</f>
        <v>0</v>
      </c>
      <c r="RDV12" s="2855">
        <f>SUM(RDR12:RDU12)</f>
        <v>0</v>
      </c>
      <c r="RDW12" s="2856">
        <f>'GC Table 8 - Primary'!RDU12</f>
        <v>0</v>
      </c>
      <c r="RDX12" s="2854">
        <f>'GC Table 6 - Secondary'!RDU14</f>
        <v>0</v>
      </c>
      <c r="RDY12" s="2857">
        <f>'GC Table 5 - Worker Training'!RDU12</f>
        <v>0</v>
      </c>
      <c r="RDZ12" s="2854">
        <f>'GC Table 4 - Tertiary'!RDT9</f>
        <v>0</v>
      </c>
      <c r="REA12" s="2858">
        <f>SUM(RDW12:RDZ12)</f>
        <v>0</v>
      </c>
      <c r="REB12" s="2853">
        <f>'GC Table 8 - Primary'!RDU20</f>
        <v>0</v>
      </c>
      <c r="REC12" s="2854">
        <f>'GC Table 6 - Secondary'!RDU22</f>
        <v>0</v>
      </c>
      <c r="RED12" s="2854">
        <f>'GC Table 5 - Worker Training'!RDU20</f>
        <v>0</v>
      </c>
      <c r="REE12" s="2854">
        <f>'GC Table 4 - Tertiary'!RDT17</f>
        <v>0</v>
      </c>
      <c r="REF12" s="2859">
        <f>SUM(REB12:REE12)</f>
        <v>0</v>
      </c>
      <c r="REG12" s="2852">
        <v>2014</v>
      </c>
      <c r="REH12" s="2853">
        <f>'GC Table 8 - Primary'!REK8</f>
        <v>0</v>
      </c>
      <c r="REI12" s="2854">
        <f>'GC Table 6 - Secondary'!REK8</f>
        <v>0</v>
      </c>
      <c r="REJ12" s="2854">
        <f>'GC Table 5 - Worker Training'!REK8</f>
        <v>0</v>
      </c>
      <c r="REK12" s="2854">
        <f>'GC Table 4 - Tertiary'!REJ8</f>
        <v>0</v>
      </c>
      <c r="REL12" s="2855">
        <f>SUM(REH12:REK12)</f>
        <v>0</v>
      </c>
      <c r="REM12" s="2856">
        <f>'GC Table 8 - Primary'!REK12</f>
        <v>0</v>
      </c>
      <c r="REN12" s="2854">
        <f>'GC Table 6 - Secondary'!REK14</f>
        <v>0</v>
      </c>
      <c r="REO12" s="2857">
        <f>'GC Table 5 - Worker Training'!REK12</f>
        <v>0</v>
      </c>
      <c r="REP12" s="2854">
        <f>'GC Table 4 - Tertiary'!REJ9</f>
        <v>0</v>
      </c>
      <c r="REQ12" s="2858">
        <f>SUM(REM12:REP12)</f>
        <v>0</v>
      </c>
      <c r="RER12" s="2853">
        <f>'GC Table 8 - Primary'!REK20</f>
        <v>0</v>
      </c>
      <c r="RES12" s="2854">
        <f>'GC Table 6 - Secondary'!REK22</f>
        <v>0</v>
      </c>
      <c r="RET12" s="2854">
        <f>'GC Table 5 - Worker Training'!REK20</f>
        <v>0</v>
      </c>
      <c r="REU12" s="2854">
        <f>'GC Table 4 - Tertiary'!REJ17</f>
        <v>0</v>
      </c>
      <c r="REV12" s="2859">
        <f>SUM(RER12:REU12)</f>
        <v>0</v>
      </c>
      <c r="REW12" s="2852">
        <v>2014</v>
      </c>
      <c r="REX12" s="2853">
        <f>'GC Table 8 - Primary'!RFA8</f>
        <v>0</v>
      </c>
      <c r="REY12" s="2854">
        <f>'GC Table 6 - Secondary'!RFA8</f>
        <v>0</v>
      </c>
      <c r="REZ12" s="2854">
        <f>'GC Table 5 - Worker Training'!RFA8</f>
        <v>0</v>
      </c>
      <c r="RFA12" s="2854">
        <f>'GC Table 4 - Tertiary'!REZ8</f>
        <v>0</v>
      </c>
      <c r="RFB12" s="2855">
        <f>SUM(REX12:RFA12)</f>
        <v>0</v>
      </c>
      <c r="RFC12" s="2856">
        <f>'GC Table 8 - Primary'!RFA12</f>
        <v>0</v>
      </c>
      <c r="RFD12" s="2854">
        <f>'GC Table 6 - Secondary'!RFA14</f>
        <v>0</v>
      </c>
      <c r="RFE12" s="2857">
        <f>'GC Table 5 - Worker Training'!RFA12</f>
        <v>0</v>
      </c>
      <c r="RFF12" s="2854">
        <f>'GC Table 4 - Tertiary'!REZ9</f>
        <v>0</v>
      </c>
      <c r="RFG12" s="2858">
        <f>SUM(RFC12:RFF12)</f>
        <v>0</v>
      </c>
      <c r="RFH12" s="2853">
        <f>'GC Table 8 - Primary'!RFA20</f>
        <v>0</v>
      </c>
      <c r="RFI12" s="2854">
        <f>'GC Table 6 - Secondary'!RFA22</f>
        <v>0</v>
      </c>
      <c r="RFJ12" s="2854">
        <f>'GC Table 5 - Worker Training'!RFA20</f>
        <v>0</v>
      </c>
      <c r="RFK12" s="2854">
        <f>'GC Table 4 - Tertiary'!REZ17</f>
        <v>0</v>
      </c>
      <c r="RFL12" s="2859">
        <f>SUM(RFH12:RFK12)</f>
        <v>0</v>
      </c>
      <c r="RFM12" s="2852">
        <v>2014</v>
      </c>
      <c r="RFN12" s="2853">
        <f>'GC Table 8 - Primary'!RFQ8</f>
        <v>0</v>
      </c>
      <c r="RFO12" s="2854">
        <f>'GC Table 6 - Secondary'!RFQ8</f>
        <v>0</v>
      </c>
      <c r="RFP12" s="2854">
        <f>'GC Table 5 - Worker Training'!RFQ8</f>
        <v>0</v>
      </c>
      <c r="RFQ12" s="2854">
        <f>'GC Table 4 - Tertiary'!RFP8</f>
        <v>0</v>
      </c>
      <c r="RFR12" s="2855">
        <f>SUM(RFN12:RFQ12)</f>
        <v>0</v>
      </c>
      <c r="RFS12" s="2856">
        <f>'GC Table 8 - Primary'!RFQ12</f>
        <v>0</v>
      </c>
      <c r="RFT12" s="2854">
        <f>'GC Table 6 - Secondary'!RFQ14</f>
        <v>0</v>
      </c>
      <c r="RFU12" s="2857">
        <f>'GC Table 5 - Worker Training'!RFQ12</f>
        <v>0</v>
      </c>
      <c r="RFV12" s="2854">
        <f>'GC Table 4 - Tertiary'!RFP9</f>
        <v>0</v>
      </c>
      <c r="RFW12" s="2858">
        <f>SUM(RFS12:RFV12)</f>
        <v>0</v>
      </c>
      <c r="RFX12" s="2853">
        <f>'GC Table 8 - Primary'!RFQ20</f>
        <v>0</v>
      </c>
      <c r="RFY12" s="2854">
        <f>'GC Table 6 - Secondary'!RFQ22</f>
        <v>0</v>
      </c>
      <c r="RFZ12" s="2854">
        <f>'GC Table 5 - Worker Training'!RFQ20</f>
        <v>0</v>
      </c>
      <c r="RGA12" s="2854">
        <f>'GC Table 4 - Tertiary'!RFP17</f>
        <v>0</v>
      </c>
      <c r="RGB12" s="2859">
        <f>SUM(RFX12:RGA12)</f>
        <v>0</v>
      </c>
      <c r="RGC12" s="2852">
        <v>2014</v>
      </c>
      <c r="RGD12" s="2853">
        <f>'GC Table 8 - Primary'!RGG8</f>
        <v>0</v>
      </c>
      <c r="RGE12" s="2854">
        <f>'GC Table 6 - Secondary'!RGG8</f>
        <v>0</v>
      </c>
      <c r="RGF12" s="2854">
        <f>'GC Table 5 - Worker Training'!RGG8</f>
        <v>0</v>
      </c>
      <c r="RGG12" s="2854">
        <f>'GC Table 4 - Tertiary'!RGF8</f>
        <v>0</v>
      </c>
      <c r="RGH12" s="2855">
        <f>SUM(RGD12:RGG12)</f>
        <v>0</v>
      </c>
      <c r="RGI12" s="2856">
        <f>'GC Table 8 - Primary'!RGG12</f>
        <v>0</v>
      </c>
      <c r="RGJ12" s="2854">
        <f>'GC Table 6 - Secondary'!RGG14</f>
        <v>0</v>
      </c>
      <c r="RGK12" s="2857">
        <f>'GC Table 5 - Worker Training'!RGG12</f>
        <v>0</v>
      </c>
      <c r="RGL12" s="2854">
        <f>'GC Table 4 - Tertiary'!RGF9</f>
        <v>0</v>
      </c>
      <c r="RGM12" s="2858">
        <f>SUM(RGI12:RGL12)</f>
        <v>0</v>
      </c>
      <c r="RGN12" s="2853">
        <f>'GC Table 8 - Primary'!RGG20</f>
        <v>0</v>
      </c>
      <c r="RGO12" s="2854">
        <f>'GC Table 6 - Secondary'!RGG22</f>
        <v>0</v>
      </c>
      <c r="RGP12" s="2854">
        <f>'GC Table 5 - Worker Training'!RGG20</f>
        <v>0</v>
      </c>
      <c r="RGQ12" s="2854">
        <f>'GC Table 4 - Tertiary'!RGF17</f>
        <v>0</v>
      </c>
      <c r="RGR12" s="2859">
        <f>SUM(RGN12:RGQ12)</f>
        <v>0</v>
      </c>
      <c r="RGS12" s="2852">
        <v>2014</v>
      </c>
      <c r="RGT12" s="2853">
        <f>'GC Table 8 - Primary'!RGW8</f>
        <v>0</v>
      </c>
      <c r="RGU12" s="2854">
        <f>'GC Table 6 - Secondary'!RGW8</f>
        <v>0</v>
      </c>
      <c r="RGV12" s="2854">
        <f>'GC Table 5 - Worker Training'!RGW8</f>
        <v>0</v>
      </c>
      <c r="RGW12" s="2854">
        <f>'GC Table 4 - Tertiary'!RGV8</f>
        <v>0</v>
      </c>
      <c r="RGX12" s="2855">
        <f>SUM(RGT12:RGW12)</f>
        <v>0</v>
      </c>
      <c r="RGY12" s="2856">
        <f>'GC Table 8 - Primary'!RGW12</f>
        <v>0</v>
      </c>
      <c r="RGZ12" s="2854">
        <f>'GC Table 6 - Secondary'!RGW14</f>
        <v>0</v>
      </c>
      <c r="RHA12" s="2857">
        <f>'GC Table 5 - Worker Training'!RGW12</f>
        <v>0</v>
      </c>
      <c r="RHB12" s="2854">
        <f>'GC Table 4 - Tertiary'!RGV9</f>
        <v>0</v>
      </c>
      <c r="RHC12" s="2858">
        <f>SUM(RGY12:RHB12)</f>
        <v>0</v>
      </c>
      <c r="RHD12" s="2853">
        <f>'GC Table 8 - Primary'!RGW20</f>
        <v>0</v>
      </c>
      <c r="RHE12" s="2854">
        <f>'GC Table 6 - Secondary'!RGW22</f>
        <v>0</v>
      </c>
      <c r="RHF12" s="2854">
        <f>'GC Table 5 - Worker Training'!RGW20</f>
        <v>0</v>
      </c>
      <c r="RHG12" s="2854">
        <f>'GC Table 4 - Tertiary'!RGV17</f>
        <v>0</v>
      </c>
      <c r="RHH12" s="2859">
        <f>SUM(RHD12:RHG12)</f>
        <v>0</v>
      </c>
      <c r="RHI12" s="2852">
        <v>2014</v>
      </c>
      <c r="RHJ12" s="2853">
        <f>'GC Table 8 - Primary'!RHM8</f>
        <v>0</v>
      </c>
      <c r="RHK12" s="2854">
        <f>'GC Table 6 - Secondary'!RHM8</f>
        <v>0</v>
      </c>
      <c r="RHL12" s="2854">
        <f>'GC Table 5 - Worker Training'!RHM8</f>
        <v>0</v>
      </c>
      <c r="RHM12" s="2854">
        <f>'GC Table 4 - Tertiary'!RHL8</f>
        <v>0</v>
      </c>
      <c r="RHN12" s="2855">
        <f>SUM(RHJ12:RHM12)</f>
        <v>0</v>
      </c>
      <c r="RHO12" s="2856">
        <f>'GC Table 8 - Primary'!RHM12</f>
        <v>0</v>
      </c>
      <c r="RHP12" s="2854">
        <f>'GC Table 6 - Secondary'!RHM14</f>
        <v>0</v>
      </c>
      <c r="RHQ12" s="2857">
        <f>'GC Table 5 - Worker Training'!RHM12</f>
        <v>0</v>
      </c>
      <c r="RHR12" s="2854">
        <f>'GC Table 4 - Tertiary'!RHL9</f>
        <v>0</v>
      </c>
      <c r="RHS12" s="2858">
        <f>SUM(RHO12:RHR12)</f>
        <v>0</v>
      </c>
      <c r="RHT12" s="2853">
        <f>'GC Table 8 - Primary'!RHM20</f>
        <v>0</v>
      </c>
      <c r="RHU12" s="2854">
        <f>'GC Table 6 - Secondary'!RHM22</f>
        <v>0</v>
      </c>
      <c r="RHV12" s="2854">
        <f>'GC Table 5 - Worker Training'!RHM20</f>
        <v>0</v>
      </c>
      <c r="RHW12" s="2854">
        <f>'GC Table 4 - Tertiary'!RHL17</f>
        <v>0</v>
      </c>
      <c r="RHX12" s="2859">
        <f>SUM(RHT12:RHW12)</f>
        <v>0</v>
      </c>
      <c r="RHY12" s="2852">
        <v>2014</v>
      </c>
      <c r="RHZ12" s="2853">
        <f>'GC Table 8 - Primary'!RIC8</f>
        <v>0</v>
      </c>
      <c r="RIA12" s="2854">
        <f>'GC Table 6 - Secondary'!RIC8</f>
        <v>0</v>
      </c>
      <c r="RIB12" s="2854">
        <f>'GC Table 5 - Worker Training'!RIC8</f>
        <v>0</v>
      </c>
      <c r="RIC12" s="2854">
        <f>'GC Table 4 - Tertiary'!RIB8</f>
        <v>0</v>
      </c>
      <c r="RID12" s="2855">
        <f>SUM(RHZ12:RIC12)</f>
        <v>0</v>
      </c>
      <c r="RIE12" s="2856">
        <f>'GC Table 8 - Primary'!RIC12</f>
        <v>0</v>
      </c>
      <c r="RIF12" s="2854">
        <f>'GC Table 6 - Secondary'!RIC14</f>
        <v>0</v>
      </c>
      <c r="RIG12" s="2857">
        <f>'GC Table 5 - Worker Training'!RIC12</f>
        <v>0</v>
      </c>
      <c r="RIH12" s="2854">
        <f>'GC Table 4 - Tertiary'!RIB9</f>
        <v>0</v>
      </c>
      <c r="RII12" s="2858">
        <f>SUM(RIE12:RIH12)</f>
        <v>0</v>
      </c>
      <c r="RIJ12" s="2853">
        <f>'GC Table 8 - Primary'!RIC20</f>
        <v>0</v>
      </c>
      <c r="RIK12" s="2854">
        <f>'GC Table 6 - Secondary'!RIC22</f>
        <v>0</v>
      </c>
      <c r="RIL12" s="2854">
        <f>'GC Table 5 - Worker Training'!RIC20</f>
        <v>0</v>
      </c>
      <c r="RIM12" s="2854">
        <f>'GC Table 4 - Tertiary'!RIB17</f>
        <v>0</v>
      </c>
      <c r="RIN12" s="2859">
        <f>SUM(RIJ12:RIM12)</f>
        <v>0</v>
      </c>
      <c r="RIO12" s="2852">
        <v>2014</v>
      </c>
      <c r="RIP12" s="2853">
        <f>'GC Table 8 - Primary'!RIS8</f>
        <v>0</v>
      </c>
      <c r="RIQ12" s="2854">
        <f>'GC Table 6 - Secondary'!RIS8</f>
        <v>0</v>
      </c>
      <c r="RIR12" s="2854">
        <f>'GC Table 5 - Worker Training'!RIS8</f>
        <v>0</v>
      </c>
      <c r="RIS12" s="2854">
        <f>'GC Table 4 - Tertiary'!RIR8</f>
        <v>0</v>
      </c>
      <c r="RIT12" s="2855">
        <f>SUM(RIP12:RIS12)</f>
        <v>0</v>
      </c>
      <c r="RIU12" s="2856">
        <f>'GC Table 8 - Primary'!RIS12</f>
        <v>0</v>
      </c>
      <c r="RIV12" s="2854">
        <f>'GC Table 6 - Secondary'!RIS14</f>
        <v>0</v>
      </c>
      <c r="RIW12" s="2857">
        <f>'GC Table 5 - Worker Training'!RIS12</f>
        <v>0</v>
      </c>
      <c r="RIX12" s="2854">
        <f>'GC Table 4 - Tertiary'!RIR9</f>
        <v>0</v>
      </c>
      <c r="RIY12" s="2858">
        <f>SUM(RIU12:RIX12)</f>
        <v>0</v>
      </c>
      <c r="RIZ12" s="2853">
        <f>'GC Table 8 - Primary'!RIS20</f>
        <v>0</v>
      </c>
      <c r="RJA12" s="2854">
        <f>'GC Table 6 - Secondary'!RIS22</f>
        <v>0</v>
      </c>
      <c r="RJB12" s="2854">
        <f>'GC Table 5 - Worker Training'!RIS20</f>
        <v>0</v>
      </c>
      <c r="RJC12" s="2854">
        <f>'GC Table 4 - Tertiary'!RIR17</f>
        <v>0</v>
      </c>
      <c r="RJD12" s="2859">
        <f>SUM(RIZ12:RJC12)</f>
        <v>0</v>
      </c>
      <c r="RJE12" s="2852">
        <v>2014</v>
      </c>
      <c r="RJF12" s="2853">
        <f>'GC Table 8 - Primary'!RJI8</f>
        <v>0</v>
      </c>
      <c r="RJG12" s="2854">
        <f>'GC Table 6 - Secondary'!RJI8</f>
        <v>0</v>
      </c>
      <c r="RJH12" s="2854">
        <f>'GC Table 5 - Worker Training'!RJI8</f>
        <v>0</v>
      </c>
      <c r="RJI12" s="2854">
        <f>'GC Table 4 - Tertiary'!RJH8</f>
        <v>0</v>
      </c>
      <c r="RJJ12" s="2855">
        <f>SUM(RJF12:RJI12)</f>
        <v>0</v>
      </c>
      <c r="RJK12" s="2856">
        <f>'GC Table 8 - Primary'!RJI12</f>
        <v>0</v>
      </c>
      <c r="RJL12" s="2854">
        <f>'GC Table 6 - Secondary'!RJI14</f>
        <v>0</v>
      </c>
      <c r="RJM12" s="2857">
        <f>'GC Table 5 - Worker Training'!RJI12</f>
        <v>0</v>
      </c>
      <c r="RJN12" s="2854">
        <f>'GC Table 4 - Tertiary'!RJH9</f>
        <v>0</v>
      </c>
      <c r="RJO12" s="2858">
        <f>SUM(RJK12:RJN12)</f>
        <v>0</v>
      </c>
      <c r="RJP12" s="2853">
        <f>'GC Table 8 - Primary'!RJI20</f>
        <v>0</v>
      </c>
      <c r="RJQ12" s="2854">
        <f>'GC Table 6 - Secondary'!RJI22</f>
        <v>0</v>
      </c>
      <c r="RJR12" s="2854">
        <f>'GC Table 5 - Worker Training'!RJI20</f>
        <v>0</v>
      </c>
      <c r="RJS12" s="2854">
        <f>'GC Table 4 - Tertiary'!RJH17</f>
        <v>0</v>
      </c>
      <c r="RJT12" s="2859">
        <f>SUM(RJP12:RJS12)</f>
        <v>0</v>
      </c>
      <c r="RJU12" s="2852">
        <v>2014</v>
      </c>
      <c r="RJV12" s="2853">
        <f>'GC Table 8 - Primary'!RJY8</f>
        <v>0</v>
      </c>
      <c r="RJW12" s="2854">
        <f>'GC Table 6 - Secondary'!RJY8</f>
        <v>0</v>
      </c>
      <c r="RJX12" s="2854">
        <f>'GC Table 5 - Worker Training'!RJY8</f>
        <v>0</v>
      </c>
      <c r="RJY12" s="2854">
        <f>'GC Table 4 - Tertiary'!RJX8</f>
        <v>0</v>
      </c>
      <c r="RJZ12" s="2855">
        <f>SUM(RJV12:RJY12)</f>
        <v>0</v>
      </c>
      <c r="RKA12" s="2856">
        <f>'GC Table 8 - Primary'!RJY12</f>
        <v>0</v>
      </c>
      <c r="RKB12" s="2854">
        <f>'GC Table 6 - Secondary'!RJY14</f>
        <v>0</v>
      </c>
      <c r="RKC12" s="2857">
        <f>'GC Table 5 - Worker Training'!RJY12</f>
        <v>0</v>
      </c>
      <c r="RKD12" s="2854">
        <f>'GC Table 4 - Tertiary'!RJX9</f>
        <v>0</v>
      </c>
      <c r="RKE12" s="2858">
        <f>SUM(RKA12:RKD12)</f>
        <v>0</v>
      </c>
      <c r="RKF12" s="2853">
        <f>'GC Table 8 - Primary'!RJY20</f>
        <v>0</v>
      </c>
      <c r="RKG12" s="2854">
        <f>'GC Table 6 - Secondary'!RJY22</f>
        <v>0</v>
      </c>
      <c r="RKH12" s="2854">
        <f>'GC Table 5 - Worker Training'!RJY20</f>
        <v>0</v>
      </c>
      <c r="RKI12" s="2854">
        <f>'GC Table 4 - Tertiary'!RJX17</f>
        <v>0</v>
      </c>
      <c r="RKJ12" s="2859">
        <f>SUM(RKF12:RKI12)</f>
        <v>0</v>
      </c>
      <c r="RKK12" s="2852">
        <v>2014</v>
      </c>
      <c r="RKL12" s="2853">
        <f>'GC Table 8 - Primary'!RKO8</f>
        <v>0</v>
      </c>
      <c r="RKM12" s="2854">
        <f>'GC Table 6 - Secondary'!RKO8</f>
        <v>0</v>
      </c>
      <c r="RKN12" s="2854">
        <f>'GC Table 5 - Worker Training'!RKO8</f>
        <v>0</v>
      </c>
      <c r="RKO12" s="2854">
        <f>'GC Table 4 - Tertiary'!RKN8</f>
        <v>0</v>
      </c>
      <c r="RKP12" s="2855">
        <f>SUM(RKL12:RKO12)</f>
        <v>0</v>
      </c>
      <c r="RKQ12" s="2856">
        <f>'GC Table 8 - Primary'!RKO12</f>
        <v>0</v>
      </c>
      <c r="RKR12" s="2854">
        <f>'GC Table 6 - Secondary'!RKO14</f>
        <v>0</v>
      </c>
      <c r="RKS12" s="2857">
        <f>'GC Table 5 - Worker Training'!RKO12</f>
        <v>0</v>
      </c>
      <c r="RKT12" s="2854">
        <f>'GC Table 4 - Tertiary'!RKN9</f>
        <v>0</v>
      </c>
      <c r="RKU12" s="2858">
        <f>SUM(RKQ12:RKT12)</f>
        <v>0</v>
      </c>
      <c r="RKV12" s="2853">
        <f>'GC Table 8 - Primary'!RKO20</f>
        <v>0</v>
      </c>
      <c r="RKW12" s="2854">
        <f>'GC Table 6 - Secondary'!RKO22</f>
        <v>0</v>
      </c>
      <c r="RKX12" s="2854">
        <f>'GC Table 5 - Worker Training'!RKO20</f>
        <v>0</v>
      </c>
      <c r="RKY12" s="2854">
        <f>'GC Table 4 - Tertiary'!RKN17</f>
        <v>0</v>
      </c>
      <c r="RKZ12" s="2859">
        <f>SUM(RKV12:RKY12)</f>
        <v>0</v>
      </c>
      <c r="RLA12" s="2852">
        <v>2014</v>
      </c>
      <c r="RLB12" s="2853">
        <f>'GC Table 8 - Primary'!RLE8</f>
        <v>0</v>
      </c>
      <c r="RLC12" s="2854">
        <f>'GC Table 6 - Secondary'!RLE8</f>
        <v>0</v>
      </c>
      <c r="RLD12" s="2854">
        <f>'GC Table 5 - Worker Training'!RLE8</f>
        <v>0</v>
      </c>
      <c r="RLE12" s="2854">
        <f>'GC Table 4 - Tertiary'!RLD8</f>
        <v>0</v>
      </c>
      <c r="RLF12" s="2855">
        <f>SUM(RLB12:RLE12)</f>
        <v>0</v>
      </c>
      <c r="RLG12" s="2856">
        <f>'GC Table 8 - Primary'!RLE12</f>
        <v>0</v>
      </c>
      <c r="RLH12" s="2854">
        <f>'GC Table 6 - Secondary'!RLE14</f>
        <v>0</v>
      </c>
      <c r="RLI12" s="2857">
        <f>'GC Table 5 - Worker Training'!RLE12</f>
        <v>0</v>
      </c>
      <c r="RLJ12" s="2854">
        <f>'GC Table 4 - Tertiary'!RLD9</f>
        <v>0</v>
      </c>
      <c r="RLK12" s="2858">
        <f>SUM(RLG12:RLJ12)</f>
        <v>0</v>
      </c>
      <c r="RLL12" s="2853">
        <f>'GC Table 8 - Primary'!RLE20</f>
        <v>0</v>
      </c>
      <c r="RLM12" s="2854">
        <f>'GC Table 6 - Secondary'!RLE22</f>
        <v>0</v>
      </c>
      <c r="RLN12" s="2854">
        <f>'GC Table 5 - Worker Training'!RLE20</f>
        <v>0</v>
      </c>
      <c r="RLO12" s="2854">
        <f>'GC Table 4 - Tertiary'!RLD17</f>
        <v>0</v>
      </c>
      <c r="RLP12" s="2859">
        <f>SUM(RLL12:RLO12)</f>
        <v>0</v>
      </c>
      <c r="RLQ12" s="2852">
        <v>2014</v>
      </c>
      <c r="RLR12" s="2853">
        <f>'GC Table 8 - Primary'!RLU8</f>
        <v>0</v>
      </c>
      <c r="RLS12" s="2854">
        <f>'GC Table 6 - Secondary'!RLU8</f>
        <v>0</v>
      </c>
      <c r="RLT12" s="2854">
        <f>'GC Table 5 - Worker Training'!RLU8</f>
        <v>0</v>
      </c>
      <c r="RLU12" s="2854">
        <f>'GC Table 4 - Tertiary'!RLT8</f>
        <v>0</v>
      </c>
      <c r="RLV12" s="2855">
        <f>SUM(RLR12:RLU12)</f>
        <v>0</v>
      </c>
      <c r="RLW12" s="2856">
        <f>'GC Table 8 - Primary'!RLU12</f>
        <v>0</v>
      </c>
      <c r="RLX12" s="2854">
        <f>'GC Table 6 - Secondary'!RLU14</f>
        <v>0</v>
      </c>
      <c r="RLY12" s="2857">
        <f>'GC Table 5 - Worker Training'!RLU12</f>
        <v>0</v>
      </c>
      <c r="RLZ12" s="2854">
        <f>'GC Table 4 - Tertiary'!RLT9</f>
        <v>0</v>
      </c>
      <c r="RMA12" s="2858">
        <f>SUM(RLW12:RLZ12)</f>
        <v>0</v>
      </c>
      <c r="RMB12" s="2853">
        <f>'GC Table 8 - Primary'!RLU20</f>
        <v>0</v>
      </c>
      <c r="RMC12" s="2854">
        <f>'GC Table 6 - Secondary'!RLU22</f>
        <v>0</v>
      </c>
      <c r="RMD12" s="2854">
        <f>'GC Table 5 - Worker Training'!RLU20</f>
        <v>0</v>
      </c>
      <c r="RME12" s="2854">
        <f>'GC Table 4 - Tertiary'!RLT17</f>
        <v>0</v>
      </c>
      <c r="RMF12" s="2859">
        <f>SUM(RMB12:RME12)</f>
        <v>0</v>
      </c>
      <c r="RMG12" s="2852">
        <v>2014</v>
      </c>
      <c r="RMH12" s="2853">
        <f>'GC Table 8 - Primary'!RMK8</f>
        <v>0</v>
      </c>
      <c r="RMI12" s="2854">
        <f>'GC Table 6 - Secondary'!RMK8</f>
        <v>0</v>
      </c>
      <c r="RMJ12" s="2854">
        <f>'GC Table 5 - Worker Training'!RMK8</f>
        <v>0</v>
      </c>
      <c r="RMK12" s="2854">
        <f>'GC Table 4 - Tertiary'!RMJ8</f>
        <v>0</v>
      </c>
      <c r="RML12" s="2855">
        <f>SUM(RMH12:RMK12)</f>
        <v>0</v>
      </c>
      <c r="RMM12" s="2856">
        <f>'GC Table 8 - Primary'!RMK12</f>
        <v>0</v>
      </c>
      <c r="RMN12" s="2854">
        <f>'GC Table 6 - Secondary'!RMK14</f>
        <v>0</v>
      </c>
      <c r="RMO12" s="2857">
        <f>'GC Table 5 - Worker Training'!RMK12</f>
        <v>0</v>
      </c>
      <c r="RMP12" s="2854">
        <f>'GC Table 4 - Tertiary'!RMJ9</f>
        <v>0</v>
      </c>
      <c r="RMQ12" s="2858">
        <f>SUM(RMM12:RMP12)</f>
        <v>0</v>
      </c>
      <c r="RMR12" s="2853">
        <f>'GC Table 8 - Primary'!RMK20</f>
        <v>0</v>
      </c>
      <c r="RMS12" s="2854">
        <f>'GC Table 6 - Secondary'!RMK22</f>
        <v>0</v>
      </c>
      <c r="RMT12" s="2854">
        <f>'GC Table 5 - Worker Training'!RMK20</f>
        <v>0</v>
      </c>
      <c r="RMU12" s="2854">
        <f>'GC Table 4 - Tertiary'!RMJ17</f>
        <v>0</v>
      </c>
      <c r="RMV12" s="2859">
        <f>SUM(RMR12:RMU12)</f>
        <v>0</v>
      </c>
      <c r="RMW12" s="2852">
        <v>2014</v>
      </c>
      <c r="RMX12" s="2853">
        <f>'GC Table 8 - Primary'!RNA8</f>
        <v>0</v>
      </c>
      <c r="RMY12" s="2854">
        <f>'GC Table 6 - Secondary'!RNA8</f>
        <v>0</v>
      </c>
      <c r="RMZ12" s="2854">
        <f>'GC Table 5 - Worker Training'!RNA8</f>
        <v>0</v>
      </c>
      <c r="RNA12" s="2854">
        <f>'GC Table 4 - Tertiary'!RMZ8</f>
        <v>0</v>
      </c>
      <c r="RNB12" s="2855">
        <f>SUM(RMX12:RNA12)</f>
        <v>0</v>
      </c>
      <c r="RNC12" s="2856">
        <f>'GC Table 8 - Primary'!RNA12</f>
        <v>0</v>
      </c>
      <c r="RND12" s="2854">
        <f>'GC Table 6 - Secondary'!RNA14</f>
        <v>0</v>
      </c>
      <c r="RNE12" s="2857">
        <f>'GC Table 5 - Worker Training'!RNA12</f>
        <v>0</v>
      </c>
      <c r="RNF12" s="2854">
        <f>'GC Table 4 - Tertiary'!RMZ9</f>
        <v>0</v>
      </c>
      <c r="RNG12" s="2858">
        <f>SUM(RNC12:RNF12)</f>
        <v>0</v>
      </c>
      <c r="RNH12" s="2853">
        <f>'GC Table 8 - Primary'!RNA20</f>
        <v>0</v>
      </c>
      <c r="RNI12" s="2854">
        <f>'GC Table 6 - Secondary'!RNA22</f>
        <v>0</v>
      </c>
      <c r="RNJ12" s="2854">
        <f>'GC Table 5 - Worker Training'!RNA20</f>
        <v>0</v>
      </c>
      <c r="RNK12" s="2854">
        <f>'GC Table 4 - Tertiary'!RMZ17</f>
        <v>0</v>
      </c>
      <c r="RNL12" s="2859">
        <f>SUM(RNH12:RNK12)</f>
        <v>0</v>
      </c>
      <c r="RNM12" s="2852">
        <v>2014</v>
      </c>
      <c r="RNN12" s="2853">
        <f>'GC Table 8 - Primary'!RNQ8</f>
        <v>0</v>
      </c>
      <c r="RNO12" s="2854">
        <f>'GC Table 6 - Secondary'!RNQ8</f>
        <v>0</v>
      </c>
      <c r="RNP12" s="2854">
        <f>'GC Table 5 - Worker Training'!RNQ8</f>
        <v>0</v>
      </c>
      <c r="RNQ12" s="2854">
        <f>'GC Table 4 - Tertiary'!RNP8</f>
        <v>0</v>
      </c>
      <c r="RNR12" s="2855">
        <f>SUM(RNN12:RNQ12)</f>
        <v>0</v>
      </c>
      <c r="RNS12" s="2856">
        <f>'GC Table 8 - Primary'!RNQ12</f>
        <v>0</v>
      </c>
      <c r="RNT12" s="2854">
        <f>'GC Table 6 - Secondary'!RNQ14</f>
        <v>0</v>
      </c>
      <c r="RNU12" s="2857">
        <f>'GC Table 5 - Worker Training'!RNQ12</f>
        <v>0</v>
      </c>
      <c r="RNV12" s="2854">
        <f>'GC Table 4 - Tertiary'!RNP9</f>
        <v>0</v>
      </c>
      <c r="RNW12" s="2858">
        <f>SUM(RNS12:RNV12)</f>
        <v>0</v>
      </c>
      <c r="RNX12" s="2853">
        <f>'GC Table 8 - Primary'!RNQ20</f>
        <v>0</v>
      </c>
      <c r="RNY12" s="2854">
        <f>'GC Table 6 - Secondary'!RNQ22</f>
        <v>0</v>
      </c>
      <c r="RNZ12" s="2854">
        <f>'GC Table 5 - Worker Training'!RNQ20</f>
        <v>0</v>
      </c>
      <c r="ROA12" s="2854">
        <f>'GC Table 4 - Tertiary'!RNP17</f>
        <v>0</v>
      </c>
      <c r="ROB12" s="2859">
        <f>SUM(RNX12:ROA12)</f>
        <v>0</v>
      </c>
      <c r="ROC12" s="2852">
        <v>2014</v>
      </c>
      <c r="ROD12" s="2853">
        <f>'GC Table 8 - Primary'!ROG8</f>
        <v>0</v>
      </c>
      <c r="ROE12" s="2854">
        <f>'GC Table 6 - Secondary'!ROG8</f>
        <v>0</v>
      </c>
      <c r="ROF12" s="2854">
        <f>'GC Table 5 - Worker Training'!ROG8</f>
        <v>0</v>
      </c>
      <c r="ROG12" s="2854">
        <f>'GC Table 4 - Tertiary'!ROF8</f>
        <v>0</v>
      </c>
      <c r="ROH12" s="2855">
        <f>SUM(ROD12:ROG12)</f>
        <v>0</v>
      </c>
      <c r="ROI12" s="2856">
        <f>'GC Table 8 - Primary'!ROG12</f>
        <v>0</v>
      </c>
      <c r="ROJ12" s="2854">
        <f>'GC Table 6 - Secondary'!ROG14</f>
        <v>0</v>
      </c>
      <c r="ROK12" s="2857">
        <f>'GC Table 5 - Worker Training'!ROG12</f>
        <v>0</v>
      </c>
      <c r="ROL12" s="2854">
        <f>'GC Table 4 - Tertiary'!ROF9</f>
        <v>0</v>
      </c>
      <c r="ROM12" s="2858">
        <f>SUM(ROI12:ROL12)</f>
        <v>0</v>
      </c>
      <c r="RON12" s="2853">
        <f>'GC Table 8 - Primary'!ROG20</f>
        <v>0</v>
      </c>
      <c r="ROO12" s="2854">
        <f>'GC Table 6 - Secondary'!ROG22</f>
        <v>0</v>
      </c>
      <c r="ROP12" s="2854">
        <f>'GC Table 5 - Worker Training'!ROG20</f>
        <v>0</v>
      </c>
      <c r="ROQ12" s="2854">
        <f>'GC Table 4 - Tertiary'!ROF17</f>
        <v>0</v>
      </c>
      <c r="ROR12" s="2859">
        <f>SUM(RON12:ROQ12)</f>
        <v>0</v>
      </c>
      <c r="ROS12" s="2852">
        <v>2014</v>
      </c>
      <c r="ROT12" s="2853">
        <f>'GC Table 8 - Primary'!ROW8</f>
        <v>0</v>
      </c>
      <c r="ROU12" s="2854">
        <f>'GC Table 6 - Secondary'!ROW8</f>
        <v>0</v>
      </c>
      <c r="ROV12" s="2854">
        <f>'GC Table 5 - Worker Training'!ROW8</f>
        <v>0</v>
      </c>
      <c r="ROW12" s="2854">
        <f>'GC Table 4 - Tertiary'!ROV8</f>
        <v>0</v>
      </c>
      <c r="ROX12" s="2855">
        <f>SUM(ROT12:ROW12)</f>
        <v>0</v>
      </c>
      <c r="ROY12" s="2856">
        <f>'GC Table 8 - Primary'!ROW12</f>
        <v>0</v>
      </c>
      <c r="ROZ12" s="2854">
        <f>'GC Table 6 - Secondary'!ROW14</f>
        <v>0</v>
      </c>
      <c r="RPA12" s="2857">
        <f>'GC Table 5 - Worker Training'!ROW12</f>
        <v>0</v>
      </c>
      <c r="RPB12" s="2854">
        <f>'GC Table 4 - Tertiary'!ROV9</f>
        <v>0</v>
      </c>
      <c r="RPC12" s="2858">
        <f>SUM(ROY12:RPB12)</f>
        <v>0</v>
      </c>
      <c r="RPD12" s="2853">
        <f>'GC Table 8 - Primary'!ROW20</f>
        <v>0</v>
      </c>
      <c r="RPE12" s="2854">
        <f>'GC Table 6 - Secondary'!ROW22</f>
        <v>0</v>
      </c>
      <c r="RPF12" s="2854">
        <f>'GC Table 5 - Worker Training'!ROW20</f>
        <v>0</v>
      </c>
      <c r="RPG12" s="2854">
        <f>'GC Table 4 - Tertiary'!ROV17</f>
        <v>0</v>
      </c>
      <c r="RPH12" s="2859">
        <f>SUM(RPD12:RPG12)</f>
        <v>0</v>
      </c>
      <c r="RPI12" s="2852">
        <v>2014</v>
      </c>
      <c r="RPJ12" s="2853">
        <f>'GC Table 8 - Primary'!RPM8</f>
        <v>0</v>
      </c>
      <c r="RPK12" s="2854">
        <f>'GC Table 6 - Secondary'!RPM8</f>
        <v>0</v>
      </c>
      <c r="RPL12" s="2854">
        <f>'GC Table 5 - Worker Training'!RPM8</f>
        <v>0</v>
      </c>
      <c r="RPM12" s="2854">
        <f>'GC Table 4 - Tertiary'!RPL8</f>
        <v>0</v>
      </c>
      <c r="RPN12" s="2855">
        <f>SUM(RPJ12:RPM12)</f>
        <v>0</v>
      </c>
      <c r="RPO12" s="2856">
        <f>'GC Table 8 - Primary'!RPM12</f>
        <v>0</v>
      </c>
      <c r="RPP12" s="2854">
        <f>'GC Table 6 - Secondary'!RPM14</f>
        <v>0</v>
      </c>
      <c r="RPQ12" s="2857">
        <f>'GC Table 5 - Worker Training'!RPM12</f>
        <v>0</v>
      </c>
      <c r="RPR12" s="2854">
        <f>'GC Table 4 - Tertiary'!RPL9</f>
        <v>0</v>
      </c>
      <c r="RPS12" s="2858">
        <f>SUM(RPO12:RPR12)</f>
        <v>0</v>
      </c>
      <c r="RPT12" s="2853">
        <f>'GC Table 8 - Primary'!RPM20</f>
        <v>0</v>
      </c>
      <c r="RPU12" s="2854">
        <f>'GC Table 6 - Secondary'!RPM22</f>
        <v>0</v>
      </c>
      <c r="RPV12" s="2854">
        <f>'GC Table 5 - Worker Training'!RPM20</f>
        <v>0</v>
      </c>
      <c r="RPW12" s="2854">
        <f>'GC Table 4 - Tertiary'!RPL17</f>
        <v>0</v>
      </c>
      <c r="RPX12" s="2859">
        <f>SUM(RPT12:RPW12)</f>
        <v>0</v>
      </c>
      <c r="RPY12" s="2852">
        <v>2014</v>
      </c>
      <c r="RPZ12" s="2853">
        <f>'GC Table 8 - Primary'!RQC8</f>
        <v>0</v>
      </c>
      <c r="RQA12" s="2854">
        <f>'GC Table 6 - Secondary'!RQC8</f>
        <v>0</v>
      </c>
      <c r="RQB12" s="2854">
        <f>'GC Table 5 - Worker Training'!RQC8</f>
        <v>0</v>
      </c>
      <c r="RQC12" s="2854">
        <f>'GC Table 4 - Tertiary'!RQB8</f>
        <v>0</v>
      </c>
      <c r="RQD12" s="2855">
        <f>SUM(RPZ12:RQC12)</f>
        <v>0</v>
      </c>
      <c r="RQE12" s="2856">
        <f>'GC Table 8 - Primary'!RQC12</f>
        <v>0</v>
      </c>
      <c r="RQF12" s="2854">
        <f>'GC Table 6 - Secondary'!RQC14</f>
        <v>0</v>
      </c>
      <c r="RQG12" s="2857">
        <f>'GC Table 5 - Worker Training'!RQC12</f>
        <v>0</v>
      </c>
      <c r="RQH12" s="2854">
        <f>'GC Table 4 - Tertiary'!RQB9</f>
        <v>0</v>
      </c>
      <c r="RQI12" s="2858">
        <f>SUM(RQE12:RQH12)</f>
        <v>0</v>
      </c>
      <c r="RQJ12" s="2853">
        <f>'GC Table 8 - Primary'!RQC20</f>
        <v>0</v>
      </c>
      <c r="RQK12" s="2854">
        <f>'GC Table 6 - Secondary'!RQC22</f>
        <v>0</v>
      </c>
      <c r="RQL12" s="2854">
        <f>'GC Table 5 - Worker Training'!RQC20</f>
        <v>0</v>
      </c>
      <c r="RQM12" s="2854">
        <f>'GC Table 4 - Tertiary'!RQB17</f>
        <v>0</v>
      </c>
      <c r="RQN12" s="2859">
        <f>SUM(RQJ12:RQM12)</f>
        <v>0</v>
      </c>
      <c r="RQO12" s="2852">
        <v>2014</v>
      </c>
      <c r="RQP12" s="2853">
        <f>'GC Table 8 - Primary'!RQS8</f>
        <v>0</v>
      </c>
      <c r="RQQ12" s="2854">
        <f>'GC Table 6 - Secondary'!RQS8</f>
        <v>0</v>
      </c>
      <c r="RQR12" s="2854">
        <f>'GC Table 5 - Worker Training'!RQS8</f>
        <v>0</v>
      </c>
      <c r="RQS12" s="2854">
        <f>'GC Table 4 - Tertiary'!RQR8</f>
        <v>0</v>
      </c>
      <c r="RQT12" s="2855">
        <f>SUM(RQP12:RQS12)</f>
        <v>0</v>
      </c>
      <c r="RQU12" s="2856">
        <f>'GC Table 8 - Primary'!RQS12</f>
        <v>0</v>
      </c>
      <c r="RQV12" s="2854">
        <f>'GC Table 6 - Secondary'!RQS14</f>
        <v>0</v>
      </c>
      <c r="RQW12" s="2857">
        <f>'GC Table 5 - Worker Training'!RQS12</f>
        <v>0</v>
      </c>
      <c r="RQX12" s="2854">
        <f>'GC Table 4 - Tertiary'!RQR9</f>
        <v>0</v>
      </c>
      <c r="RQY12" s="2858">
        <f>SUM(RQU12:RQX12)</f>
        <v>0</v>
      </c>
      <c r="RQZ12" s="2853">
        <f>'GC Table 8 - Primary'!RQS20</f>
        <v>0</v>
      </c>
      <c r="RRA12" s="2854">
        <f>'GC Table 6 - Secondary'!RQS22</f>
        <v>0</v>
      </c>
      <c r="RRB12" s="2854">
        <f>'GC Table 5 - Worker Training'!RQS20</f>
        <v>0</v>
      </c>
      <c r="RRC12" s="2854">
        <f>'GC Table 4 - Tertiary'!RQR17</f>
        <v>0</v>
      </c>
      <c r="RRD12" s="2859">
        <f>SUM(RQZ12:RRC12)</f>
        <v>0</v>
      </c>
      <c r="RRE12" s="2852">
        <v>2014</v>
      </c>
      <c r="RRF12" s="2853">
        <f>'GC Table 8 - Primary'!RRI8</f>
        <v>0</v>
      </c>
      <c r="RRG12" s="2854">
        <f>'GC Table 6 - Secondary'!RRI8</f>
        <v>0</v>
      </c>
      <c r="RRH12" s="2854">
        <f>'GC Table 5 - Worker Training'!RRI8</f>
        <v>0</v>
      </c>
      <c r="RRI12" s="2854">
        <f>'GC Table 4 - Tertiary'!RRH8</f>
        <v>0</v>
      </c>
      <c r="RRJ12" s="2855">
        <f>SUM(RRF12:RRI12)</f>
        <v>0</v>
      </c>
      <c r="RRK12" s="2856">
        <f>'GC Table 8 - Primary'!RRI12</f>
        <v>0</v>
      </c>
      <c r="RRL12" s="2854">
        <f>'GC Table 6 - Secondary'!RRI14</f>
        <v>0</v>
      </c>
      <c r="RRM12" s="2857">
        <f>'GC Table 5 - Worker Training'!RRI12</f>
        <v>0</v>
      </c>
      <c r="RRN12" s="2854">
        <f>'GC Table 4 - Tertiary'!RRH9</f>
        <v>0</v>
      </c>
      <c r="RRO12" s="2858">
        <f>SUM(RRK12:RRN12)</f>
        <v>0</v>
      </c>
      <c r="RRP12" s="2853">
        <f>'GC Table 8 - Primary'!RRI20</f>
        <v>0</v>
      </c>
      <c r="RRQ12" s="2854">
        <f>'GC Table 6 - Secondary'!RRI22</f>
        <v>0</v>
      </c>
      <c r="RRR12" s="2854">
        <f>'GC Table 5 - Worker Training'!RRI20</f>
        <v>0</v>
      </c>
      <c r="RRS12" s="2854">
        <f>'GC Table 4 - Tertiary'!RRH17</f>
        <v>0</v>
      </c>
      <c r="RRT12" s="2859">
        <f>SUM(RRP12:RRS12)</f>
        <v>0</v>
      </c>
      <c r="RRU12" s="2852">
        <v>2014</v>
      </c>
      <c r="RRV12" s="2853">
        <f>'GC Table 8 - Primary'!RRY8</f>
        <v>0</v>
      </c>
      <c r="RRW12" s="2854">
        <f>'GC Table 6 - Secondary'!RRY8</f>
        <v>0</v>
      </c>
      <c r="RRX12" s="2854">
        <f>'GC Table 5 - Worker Training'!RRY8</f>
        <v>0</v>
      </c>
      <c r="RRY12" s="2854">
        <f>'GC Table 4 - Tertiary'!RRX8</f>
        <v>0</v>
      </c>
      <c r="RRZ12" s="2855">
        <f>SUM(RRV12:RRY12)</f>
        <v>0</v>
      </c>
      <c r="RSA12" s="2856">
        <f>'GC Table 8 - Primary'!RRY12</f>
        <v>0</v>
      </c>
      <c r="RSB12" s="2854">
        <f>'GC Table 6 - Secondary'!RRY14</f>
        <v>0</v>
      </c>
      <c r="RSC12" s="2857">
        <f>'GC Table 5 - Worker Training'!RRY12</f>
        <v>0</v>
      </c>
      <c r="RSD12" s="2854">
        <f>'GC Table 4 - Tertiary'!RRX9</f>
        <v>0</v>
      </c>
      <c r="RSE12" s="2858">
        <f>SUM(RSA12:RSD12)</f>
        <v>0</v>
      </c>
      <c r="RSF12" s="2853">
        <f>'GC Table 8 - Primary'!RRY20</f>
        <v>0</v>
      </c>
      <c r="RSG12" s="2854">
        <f>'GC Table 6 - Secondary'!RRY22</f>
        <v>0</v>
      </c>
      <c r="RSH12" s="2854">
        <f>'GC Table 5 - Worker Training'!RRY20</f>
        <v>0</v>
      </c>
      <c r="RSI12" s="2854">
        <f>'GC Table 4 - Tertiary'!RRX17</f>
        <v>0</v>
      </c>
      <c r="RSJ12" s="2859">
        <f>SUM(RSF12:RSI12)</f>
        <v>0</v>
      </c>
      <c r="RSK12" s="2852">
        <v>2014</v>
      </c>
      <c r="RSL12" s="2853">
        <f>'GC Table 8 - Primary'!RSO8</f>
        <v>0</v>
      </c>
      <c r="RSM12" s="2854">
        <f>'GC Table 6 - Secondary'!RSO8</f>
        <v>0</v>
      </c>
      <c r="RSN12" s="2854">
        <f>'GC Table 5 - Worker Training'!RSO8</f>
        <v>0</v>
      </c>
      <c r="RSO12" s="2854">
        <f>'GC Table 4 - Tertiary'!RSN8</f>
        <v>0</v>
      </c>
      <c r="RSP12" s="2855">
        <f>SUM(RSL12:RSO12)</f>
        <v>0</v>
      </c>
      <c r="RSQ12" s="2856">
        <f>'GC Table 8 - Primary'!RSO12</f>
        <v>0</v>
      </c>
      <c r="RSR12" s="2854">
        <f>'GC Table 6 - Secondary'!RSO14</f>
        <v>0</v>
      </c>
      <c r="RSS12" s="2857">
        <f>'GC Table 5 - Worker Training'!RSO12</f>
        <v>0</v>
      </c>
      <c r="RST12" s="2854">
        <f>'GC Table 4 - Tertiary'!RSN9</f>
        <v>0</v>
      </c>
      <c r="RSU12" s="2858">
        <f>SUM(RSQ12:RST12)</f>
        <v>0</v>
      </c>
      <c r="RSV12" s="2853">
        <f>'GC Table 8 - Primary'!RSO20</f>
        <v>0</v>
      </c>
      <c r="RSW12" s="2854">
        <f>'GC Table 6 - Secondary'!RSO22</f>
        <v>0</v>
      </c>
      <c r="RSX12" s="2854">
        <f>'GC Table 5 - Worker Training'!RSO20</f>
        <v>0</v>
      </c>
      <c r="RSY12" s="2854">
        <f>'GC Table 4 - Tertiary'!RSN17</f>
        <v>0</v>
      </c>
      <c r="RSZ12" s="2859">
        <f>SUM(RSV12:RSY12)</f>
        <v>0</v>
      </c>
      <c r="RTA12" s="2852">
        <v>2014</v>
      </c>
      <c r="RTB12" s="2853">
        <f>'GC Table 8 - Primary'!RTE8</f>
        <v>0</v>
      </c>
      <c r="RTC12" s="2854">
        <f>'GC Table 6 - Secondary'!RTE8</f>
        <v>0</v>
      </c>
      <c r="RTD12" s="2854">
        <f>'GC Table 5 - Worker Training'!RTE8</f>
        <v>0</v>
      </c>
      <c r="RTE12" s="2854">
        <f>'GC Table 4 - Tertiary'!RTD8</f>
        <v>0</v>
      </c>
      <c r="RTF12" s="2855">
        <f>SUM(RTB12:RTE12)</f>
        <v>0</v>
      </c>
      <c r="RTG12" s="2856">
        <f>'GC Table 8 - Primary'!RTE12</f>
        <v>0</v>
      </c>
      <c r="RTH12" s="2854">
        <f>'GC Table 6 - Secondary'!RTE14</f>
        <v>0</v>
      </c>
      <c r="RTI12" s="2857">
        <f>'GC Table 5 - Worker Training'!RTE12</f>
        <v>0</v>
      </c>
      <c r="RTJ12" s="2854">
        <f>'GC Table 4 - Tertiary'!RTD9</f>
        <v>0</v>
      </c>
      <c r="RTK12" s="2858">
        <f>SUM(RTG12:RTJ12)</f>
        <v>0</v>
      </c>
      <c r="RTL12" s="2853">
        <f>'GC Table 8 - Primary'!RTE20</f>
        <v>0</v>
      </c>
      <c r="RTM12" s="2854">
        <f>'GC Table 6 - Secondary'!RTE22</f>
        <v>0</v>
      </c>
      <c r="RTN12" s="2854">
        <f>'GC Table 5 - Worker Training'!RTE20</f>
        <v>0</v>
      </c>
      <c r="RTO12" s="2854">
        <f>'GC Table 4 - Tertiary'!RTD17</f>
        <v>0</v>
      </c>
      <c r="RTP12" s="2859">
        <f>SUM(RTL12:RTO12)</f>
        <v>0</v>
      </c>
      <c r="RTQ12" s="2852">
        <v>2014</v>
      </c>
      <c r="RTR12" s="2853">
        <f>'GC Table 8 - Primary'!RTU8</f>
        <v>0</v>
      </c>
      <c r="RTS12" s="2854">
        <f>'GC Table 6 - Secondary'!RTU8</f>
        <v>0</v>
      </c>
      <c r="RTT12" s="2854">
        <f>'GC Table 5 - Worker Training'!RTU8</f>
        <v>0</v>
      </c>
      <c r="RTU12" s="2854">
        <f>'GC Table 4 - Tertiary'!RTT8</f>
        <v>0</v>
      </c>
      <c r="RTV12" s="2855">
        <f>SUM(RTR12:RTU12)</f>
        <v>0</v>
      </c>
      <c r="RTW12" s="2856">
        <f>'GC Table 8 - Primary'!RTU12</f>
        <v>0</v>
      </c>
      <c r="RTX12" s="2854">
        <f>'GC Table 6 - Secondary'!RTU14</f>
        <v>0</v>
      </c>
      <c r="RTY12" s="2857">
        <f>'GC Table 5 - Worker Training'!RTU12</f>
        <v>0</v>
      </c>
      <c r="RTZ12" s="2854">
        <f>'GC Table 4 - Tertiary'!RTT9</f>
        <v>0</v>
      </c>
      <c r="RUA12" s="2858">
        <f>SUM(RTW12:RTZ12)</f>
        <v>0</v>
      </c>
      <c r="RUB12" s="2853">
        <f>'GC Table 8 - Primary'!RTU20</f>
        <v>0</v>
      </c>
      <c r="RUC12" s="2854">
        <f>'GC Table 6 - Secondary'!RTU22</f>
        <v>0</v>
      </c>
      <c r="RUD12" s="2854">
        <f>'GC Table 5 - Worker Training'!RTU20</f>
        <v>0</v>
      </c>
      <c r="RUE12" s="2854">
        <f>'GC Table 4 - Tertiary'!RTT17</f>
        <v>0</v>
      </c>
      <c r="RUF12" s="2859">
        <f>SUM(RUB12:RUE12)</f>
        <v>0</v>
      </c>
      <c r="RUG12" s="2852">
        <v>2014</v>
      </c>
      <c r="RUH12" s="2853">
        <f>'GC Table 8 - Primary'!RUK8</f>
        <v>0</v>
      </c>
      <c r="RUI12" s="2854">
        <f>'GC Table 6 - Secondary'!RUK8</f>
        <v>0</v>
      </c>
      <c r="RUJ12" s="2854">
        <f>'GC Table 5 - Worker Training'!RUK8</f>
        <v>0</v>
      </c>
      <c r="RUK12" s="2854">
        <f>'GC Table 4 - Tertiary'!RUJ8</f>
        <v>0</v>
      </c>
      <c r="RUL12" s="2855">
        <f>SUM(RUH12:RUK12)</f>
        <v>0</v>
      </c>
      <c r="RUM12" s="2856">
        <f>'GC Table 8 - Primary'!RUK12</f>
        <v>0</v>
      </c>
      <c r="RUN12" s="2854">
        <f>'GC Table 6 - Secondary'!RUK14</f>
        <v>0</v>
      </c>
      <c r="RUO12" s="2857">
        <f>'GC Table 5 - Worker Training'!RUK12</f>
        <v>0</v>
      </c>
      <c r="RUP12" s="2854">
        <f>'GC Table 4 - Tertiary'!RUJ9</f>
        <v>0</v>
      </c>
      <c r="RUQ12" s="2858">
        <f>SUM(RUM12:RUP12)</f>
        <v>0</v>
      </c>
      <c r="RUR12" s="2853">
        <f>'GC Table 8 - Primary'!RUK20</f>
        <v>0</v>
      </c>
      <c r="RUS12" s="2854">
        <f>'GC Table 6 - Secondary'!RUK22</f>
        <v>0</v>
      </c>
      <c r="RUT12" s="2854">
        <f>'GC Table 5 - Worker Training'!RUK20</f>
        <v>0</v>
      </c>
      <c r="RUU12" s="2854">
        <f>'GC Table 4 - Tertiary'!RUJ17</f>
        <v>0</v>
      </c>
      <c r="RUV12" s="2859">
        <f>SUM(RUR12:RUU12)</f>
        <v>0</v>
      </c>
      <c r="RUW12" s="2852">
        <v>2014</v>
      </c>
      <c r="RUX12" s="2853">
        <f>'GC Table 8 - Primary'!RVA8</f>
        <v>0</v>
      </c>
      <c r="RUY12" s="2854">
        <f>'GC Table 6 - Secondary'!RVA8</f>
        <v>0</v>
      </c>
      <c r="RUZ12" s="2854">
        <f>'GC Table 5 - Worker Training'!RVA8</f>
        <v>0</v>
      </c>
      <c r="RVA12" s="2854">
        <f>'GC Table 4 - Tertiary'!RUZ8</f>
        <v>0</v>
      </c>
      <c r="RVB12" s="2855">
        <f>SUM(RUX12:RVA12)</f>
        <v>0</v>
      </c>
      <c r="RVC12" s="2856">
        <f>'GC Table 8 - Primary'!RVA12</f>
        <v>0</v>
      </c>
      <c r="RVD12" s="2854">
        <f>'GC Table 6 - Secondary'!RVA14</f>
        <v>0</v>
      </c>
      <c r="RVE12" s="2857">
        <f>'GC Table 5 - Worker Training'!RVA12</f>
        <v>0</v>
      </c>
      <c r="RVF12" s="2854">
        <f>'GC Table 4 - Tertiary'!RUZ9</f>
        <v>0</v>
      </c>
      <c r="RVG12" s="2858">
        <f>SUM(RVC12:RVF12)</f>
        <v>0</v>
      </c>
      <c r="RVH12" s="2853">
        <f>'GC Table 8 - Primary'!RVA20</f>
        <v>0</v>
      </c>
      <c r="RVI12" s="2854">
        <f>'GC Table 6 - Secondary'!RVA22</f>
        <v>0</v>
      </c>
      <c r="RVJ12" s="2854">
        <f>'GC Table 5 - Worker Training'!RVA20</f>
        <v>0</v>
      </c>
      <c r="RVK12" s="2854">
        <f>'GC Table 4 - Tertiary'!RUZ17</f>
        <v>0</v>
      </c>
      <c r="RVL12" s="2859">
        <f>SUM(RVH12:RVK12)</f>
        <v>0</v>
      </c>
      <c r="RVM12" s="2852">
        <v>2014</v>
      </c>
      <c r="RVN12" s="2853">
        <f>'GC Table 8 - Primary'!RVQ8</f>
        <v>0</v>
      </c>
      <c r="RVO12" s="2854">
        <f>'GC Table 6 - Secondary'!RVQ8</f>
        <v>0</v>
      </c>
      <c r="RVP12" s="2854">
        <f>'GC Table 5 - Worker Training'!RVQ8</f>
        <v>0</v>
      </c>
      <c r="RVQ12" s="2854">
        <f>'GC Table 4 - Tertiary'!RVP8</f>
        <v>0</v>
      </c>
      <c r="RVR12" s="2855">
        <f>SUM(RVN12:RVQ12)</f>
        <v>0</v>
      </c>
      <c r="RVS12" s="2856">
        <f>'GC Table 8 - Primary'!RVQ12</f>
        <v>0</v>
      </c>
      <c r="RVT12" s="2854">
        <f>'GC Table 6 - Secondary'!RVQ14</f>
        <v>0</v>
      </c>
      <c r="RVU12" s="2857">
        <f>'GC Table 5 - Worker Training'!RVQ12</f>
        <v>0</v>
      </c>
      <c r="RVV12" s="2854">
        <f>'GC Table 4 - Tertiary'!RVP9</f>
        <v>0</v>
      </c>
      <c r="RVW12" s="2858">
        <f>SUM(RVS12:RVV12)</f>
        <v>0</v>
      </c>
      <c r="RVX12" s="2853">
        <f>'GC Table 8 - Primary'!RVQ20</f>
        <v>0</v>
      </c>
      <c r="RVY12" s="2854">
        <f>'GC Table 6 - Secondary'!RVQ22</f>
        <v>0</v>
      </c>
      <c r="RVZ12" s="2854">
        <f>'GC Table 5 - Worker Training'!RVQ20</f>
        <v>0</v>
      </c>
      <c r="RWA12" s="2854">
        <f>'GC Table 4 - Tertiary'!RVP17</f>
        <v>0</v>
      </c>
      <c r="RWB12" s="2859">
        <f>SUM(RVX12:RWA12)</f>
        <v>0</v>
      </c>
      <c r="RWC12" s="2852">
        <v>2014</v>
      </c>
      <c r="RWD12" s="2853">
        <f>'GC Table 8 - Primary'!RWG8</f>
        <v>0</v>
      </c>
      <c r="RWE12" s="2854">
        <f>'GC Table 6 - Secondary'!RWG8</f>
        <v>0</v>
      </c>
      <c r="RWF12" s="2854">
        <f>'GC Table 5 - Worker Training'!RWG8</f>
        <v>0</v>
      </c>
      <c r="RWG12" s="2854">
        <f>'GC Table 4 - Tertiary'!RWF8</f>
        <v>0</v>
      </c>
      <c r="RWH12" s="2855">
        <f>SUM(RWD12:RWG12)</f>
        <v>0</v>
      </c>
      <c r="RWI12" s="2856">
        <f>'GC Table 8 - Primary'!RWG12</f>
        <v>0</v>
      </c>
      <c r="RWJ12" s="2854">
        <f>'GC Table 6 - Secondary'!RWG14</f>
        <v>0</v>
      </c>
      <c r="RWK12" s="2857">
        <f>'GC Table 5 - Worker Training'!RWG12</f>
        <v>0</v>
      </c>
      <c r="RWL12" s="2854">
        <f>'GC Table 4 - Tertiary'!RWF9</f>
        <v>0</v>
      </c>
      <c r="RWM12" s="2858">
        <f>SUM(RWI12:RWL12)</f>
        <v>0</v>
      </c>
      <c r="RWN12" s="2853">
        <f>'GC Table 8 - Primary'!RWG20</f>
        <v>0</v>
      </c>
      <c r="RWO12" s="2854">
        <f>'GC Table 6 - Secondary'!RWG22</f>
        <v>0</v>
      </c>
      <c r="RWP12" s="2854">
        <f>'GC Table 5 - Worker Training'!RWG20</f>
        <v>0</v>
      </c>
      <c r="RWQ12" s="2854">
        <f>'GC Table 4 - Tertiary'!RWF17</f>
        <v>0</v>
      </c>
      <c r="RWR12" s="2859">
        <f>SUM(RWN12:RWQ12)</f>
        <v>0</v>
      </c>
      <c r="RWS12" s="2852">
        <v>2014</v>
      </c>
      <c r="RWT12" s="2853">
        <f>'GC Table 8 - Primary'!RWW8</f>
        <v>0</v>
      </c>
      <c r="RWU12" s="2854">
        <f>'GC Table 6 - Secondary'!RWW8</f>
        <v>0</v>
      </c>
      <c r="RWV12" s="2854">
        <f>'GC Table 5 - Worker Training'!RWW8</f>
        <v>0</v>
      </c>
      <c r="RWW12" s="2854">
        <f>'GC Table 4 - Tertiary'!RWV8</f>
        <v>0</v>
      </c>
      <c r="RWX12" s="2855">
        <f>SUM(RWT12:RWW12)</f>
        <v>0</v>
      </c>
      <c r="RWY12" s="2856">
        <f>'GC Table 8 - Primary'!RWW12</f>
        <v>0</v>
      </c>
      <c r="RWZ12" s="2854">
        <f>'GC Table 6 - Secondary'!RWW14</f>
        <v>0</v>
      </c>
      <c r="RXA12" s="2857">
        <f>'GC Table 5 - Worker Training'!RWW12</f>
        <v>0</v>
      </c>
      <c r="RXB12" s="2854">
        <f>'GC Table 4 - Tertiary'!RWV9</f>
        <v>0</v>
      </c>
      <c r="RXC12" s="2858">
        <f>SUM(RWY12:RXB12)</f>
        <v>0</v>
      </c>
      <c r="RXD12" s="2853">
        <f>'GC Table 8 - Primary'!RWW20</f>
        <v>0</v>
      </c>
      <c r="RXE12" s="2854">
        <f>'GC Table 6 - Secondary'!RWW22</f>
        <v>0</v>
      </c>
      <c r="RXF12" s="2854">
        <f>'GC Table 5 - Worker Training'!RWW20</f>
        <v>0</v>
      </c>
      <c r="RXG12" s="2854">
        <f>'GC Table 4 - Tertiary'!RWV17</f>
        <v>0</v>
      </c>
      <c r="RXH12" s="2859">
        <f>SUM(RXD12:RXG12)</f>
        <v>0</v>
      </c>
      <c r="RXI12" s="2852">
        <v>2014</v>
      </c>
      <c r="RXJ12" s="2853">
        <f>'GC Table 8 - Primary'!RXM8</f>
        <v>0</v>
      </c>
      <c r="RXK12" s="2854">
        <f>'GC Table 6 - Secondary'!RXM8</f>
        <v>0</v>
      </c>
      <c r="RXL12" s="2854">
        <f>'GC Table 5 - Worker Training'!RXM8</f>
        <v>0</v>
      </c>
      <c r="RXM12" s="2854">
        <f>'GC Table 4 - Tertiary'!RXL8</f>
        <v>0</v>
      </c>
      <c r="RXN12" s="2855">
        <f>SUM(RXJ12:RXM12)</f>
        <v>0</v>
      </c>
      <c r="RXO12" s="2856">
        <f>'GC Table 8 - Primary'!RXM12</f>
        <v>0</v>
      </c>
      <c r="RXP12" s="2854">
        <f>'GC Table 6 - Secondary'!RXM14</f>
        <v>0</v>
      </c>
      <c r="RXQ12" s="2857">
        <f>'GC Table 5 - Worker Training'!RXM12</f>
        <v>0</v>
      </c>
      <c r="RXR12" s="2854">
        <f>'GC Table 4 - Tertiary'!RXL9</f>
        <v>0</v>
      </c>
      <c r="RXS12" s="2858">
        <f>SUM(RXO12:RXR12)</f>
        <v>0</v>
      </c>
      <c r="RXT12" s="2853">
        <f>'GC Table 8 - Primary'!RXM20</f>
        <v>0</v>
      </c>
      <c r="RXU12" s="2854">
        <f>'GC Table 6 - Secondary'!RXM22</f>
        <v>0</v>
      </c>
      <c r="RXV12" s="2854">
        <f>'GC Table 5 - Worker Training'!RXM20</f>
        <v>0</v>
      </c>
      <c r="RXW12" s="2854">
        <f>'GC Table 4 - Tertiary'!RXL17</f>
        <v>0</v>
      </c>
      <c r="RXX12" s="2859">
        <f>SUM(RXT12:RXW12)</f>
        <v>0</v>
      </c>
      <c r="RXY12" s="2852">
        <v>2014</v>
      </c>
      <c r="RXZ12" s="2853">
        <f>'GC Table 8 - Primary'!RYC8</f>
        <v>0</v>
      </c>
      <c r="RYA12" s="2854">
        <f>'GC Table 6 - Secondary'!RYC8</f>
        <v>0</v>
      </c>
      <c r="RYB12" s="2854">
        <f>'GC Table 5 - Worker Training'!RYC8</f>
        <v>0</v>
      </c>
      <c r="RYC12" s="2854">
        <f>'GC Table 4 - Tertiary'!RYB8</f>
        <v>0</v>
      </c>
      <c r="RYD12" s="2855">
        <f>SUM(RXZ12:RYC12)</f>
        <v>0</v>
      </c>
      <c r="RYE12" s="2856">
        <f>'GC Table 8 - Primary'!RYC12</f>
        <v>0</v>
      </c>
      <c r="RYF12" s="2854">
        <f>'GC Table 6 - Secondary'!RYC14</f>
        <v>0</v>
      </c>
      <c r="RYG12" s="2857">
        <f>'GC Table 5 - Worker Training'!RYC12</f>
        <v>0</v>
      </c>
      <c r="RYH12" s="2854">
        <f>'GC Table 4 - Tertiary'!RYB9</f>
        <v>0</v>
      </c>
      <c r="RYI12" s="2858">
        <f>SUM(RYE12:RYH12)</f>
        <v>0</v>
      </c>
      <c r="RYJ12" s="2853">
        <f>'GC Table 8 - Primary'!RYC20</f>
        <v>0</v>
      </c>
      <c r="RYK12" s="2854">
        <f>'GC Table 6 - Secondary'!RYC22</f>
        <v>0</v>
      </c>
      <c r="RYL12" s="2854">
        <f>'GC Table 5 - Worker Training'!RYC20</f>
        <v>0</v>
      </c>
      <c r="RYM12" s="2854">
        <f>'GC Table 4 - Tertiary'!RYB17</f>
        <v>0</v>
      </c>
      <c r="RYN12" s="2859">
        <f>SUM(RYJ12:RYM12)</f>
        <v>0</v>
      </c>
      <c r="RYO12" s="2852">
        <v>2014</v>
      </c>
      <c r="RYP12" s="2853">
        <f>'GC Table 8 - Primary'!RYS8</f>
        <v>0</v>
      </c>
      <c r="RYQ12" s="2854">
        <f>'GC Table 6 - Secondary'!RYS8</f>
        <v>0</v>
      </c>
      <c r="RYR12" s="2854">
        <f>'GC Table 5 - Worker Training'!RYS8</f>
        <v>0</v>
      </c>
      <c r="RYS12" s="2854">
        <f>'GC Table 4 - Tertiary'!RYR8</f>
        <v>0</v>
      </c>
      <c r="RYT12" s="2855">
        <f>SUM(RYP12:RYS12)</f>
        <v>0</v>
      </c>
      <c r="RYU12" s="2856">
        <f>'GC Table 8 - Primary'!RYS12</f>
        <v>0</v>
      </c>
      <c r="RYV12" s="2854">
        <f>'GC Table 6 - Secondary'!RYS14</f>
        <v>0</v>
      </c>
      <c r="RYW12" s="2857">
        <f>'GC Table 5 - Worker Training'!RYS12</f>
        <v>0</v>
      </c>
      <c r="RYX12" s="2854">
        <f>'GC Table 4 - Tertiary'!RYR9</f>
        <v>0</v>
      </c>
      <c r="RYY12" s="2858">
        <f>SUM(RYU12:RYX12)</f>
        <v>0</v>
      </c>
      <c r="RYZ12" s="2853">
        <f>'GC Table 8 - Primary'!RYS20</f>
        <v>0</v>
      </c>
      <c r="RZA12" s="2854">
        <f>'GC Table 6 - Secondary'!RYS22</f>
        <v>0</v>
      </c>
      <c r="RZB12" s="2854">
        <f>'GC Table 5 - Worker Training'!RYS20</f>
        <v>0</v>
      </c>
      <c r="RZC12" s="2854">
        <f>'GC Table 4 - Tertiary'!RYR17</f>
        <v>0</v>
      </c>
      <c r="RZD12" s="2859">
        <f>SUM(RYZ12:RZC12)</f>
        <v>0</v>
      </c>
      <c r="RZE12" s="2852">
        <v>2014</v>
      </c>
      <c r="RZF12" s="2853">
        <f>'GC Table 8 - Primary'!RZI8</f>
        <v>0</v>
      </c>
      <c r="RZG12" s="2854">
        <f>'GC Table 6 - Secondary'!RZI8</f>
        <v>0</v>
      </c>
      <c r="RZH12" s="2854">
        <f>'GC Table 5 - Worker Training'!RZI8</f>
        <v>0</v>
      </c>
      <c r="RZI12" s="2854">
        <f>'GC Table 4 - Tertiary'!RZH8</f>
        <v>0</v>
      </c>
      <c r="RZJ12" s="2855">
        <f>SUM(RZF12:RZI12)</f>
        <v>0</v>
      </c>
      <c r="RZK12" s="2856">
        <f>'GC Table 8 - Primary'!RZI12</f>
        <v>0</v>
      </c>
      <c r="RZL12" s="2854">
        <f>'GC Table 6 - Secondary'!RZI14</f>
        <v>0</v>
      </c>
      <c r="RZM12" s="2857">
        <f>'GC Table 5 - Worker Training'!RZI12</f>
        <v>0</v>
      </c>
      <c r="RZN12" s="2854">
        <f>'GC Table 4 - Tertiary'!RZH9</f>
        <v>0</v>
      </c>
      <c r="RZO12" s="2858">
        <f>SUM(RZK12:RZN12)</f>
        <v>0</v>
      </c>
      <c r="RZP12" s="2853">
        <f>'GC Table 8 - Primary'!RZI20</f>
        <v>0</v>
      </c>
      <c r="RZQ12" s="2854">
        <f>'GC Table 6 - Secondary'!RZI22</f>
        <v>0</v>
      </c>
      <c r="RZR12" s="2854">
        <f>'GC Table 5 - Worker Training'!RZI20</f>
        <v>0</v>
      </c>
      <c r="RZS12" s="2854">
        <f>'GC Table 4 - Tertiary'!RZH17</f>
        <v>0</v>
      </c>
      <c r="RZT12" s="2859">
        <f>SUM(RZP12:RZS12)</f>
        <v>0</v>
      </c>
      <c r="RZU12" s="2852">
        <v>2014</v>
      </c>
      <c r="RZV12" s="2853">
        <f>'GC Table 8 - Primary'!RZY8</f>
        <v>0</v>
      </c>
      <c r="RZW12" s="2854">
        <f>'GC Table 6 - Secondary'!RZY8</f>
        <v>0</v>
      </c>
      <c r="RZX12" s="2854">
        <f>'GC Table 5 - Worker Training'!RZY8</f>
        <v>0</v>
      </c>
      <c r="RZY12" s="2854">
        <f>'GC Table 4 - Tertiary'!RZX8</f>
        <v>0</v>
      </c>
      <c r="RZZ12" s="2855">
        <f>SUM(RZV12:RZY12)</f>
        <v>0</v>
      </c>
      <c r="SAA12" s="2856">
        <f>'GC Table 8 - Primary'!RZY12</f>
        <v>0</v>
      </c>
      <c r="SAB12" s="2854">
        <f>'GC Table 6 - Secondary'!RZY14</f>
        <v>0</v>
      </c>
      <c r="SAC12" s="2857">
        <f>'GC Table 5 - Worker Training'!RZY12</f>
        <v>0</v>
      </c>
      <c r="SAD12" s="2854">
        <f>'GC Table 4 - Tertiary'!RZX9</f>
        <v>0</v>
      </c>
      <c r="SAE12" s="2858">
        <f>SUM(SAA12:SAD12)</f>
        <v>0</v>
      </c>
      <c r="SAF12" s="2853">
        <f>'GC Table 8 - Primary'!RZY20</f>
        <v>0</v>
      </c>
      <c r="SAG12" s="2854">
        <f>'GC Table 6 - Secondary'!RZY22</f>
        <v>0</v>
      </c>
      <c r="SAH12" s="2854">
        <f>'GC Table 5 - Worker Training'!RZY20</f>
        <v>0</v>
      </c>
      <c r="SAI12" s="2854">
        <f>'GC Table 4 - Tertiary'!RZX17</f>
        <v>0</v>
      </c>
      <c r="SAJ12" s="2859">
        <f>SUM(SAF12:SAI12)</f>
        <v>0</v>
      </c>
      <c r="SAK12" s="2852">
        <v>2014</v>
      </c>
      <c r="SAL12" s="2853">
        <f>'GC Table 8 - Primary'!SAO8</f>
        <v>0</v>
      </c>
      <c r="SAM12" s="2854">
        <f>'GC Table 6 - Secondary'!SAO8</f>
        <v>0</v>
      </c>
      <c r="SAN12" s="2854">
        <f>'GC Table 5 - Worker Training'!SAO8</f>
        <v>0</v>
      </c>
      <c r="SAO12" s="2854">
        <f>'GC Table 4 - Tertiary'!SAN8</f>
        <v>0</v>
      </c>
      <c r="SAP12" s="2855">
        <f>SUM(SAL12:SAO12)</f>
        <v>0</v>
      </c>
      <c r="SAQ12" s="2856">
        <f>'GC Table 8 - Primary'!SAO12</f>
        <v>0</v>
      </c>
      <c r="SAR12" s="2854">
        <f>'GC Table 6 - Secondary'!SAO14</f>
        <v>0</v>
      </c>
      <c r="SAS12" s="2857">
        <f>'GC Table 5 - Worker Training'!SAO12</f>
        <v>0</v>
      </c>
      <c r="SAT12" s="2854">
        <f>'GC Table 4 - Tertiary'!SAN9</f>
        <v>0</v>
      </c>
      <c r="SAU12" s="2858">
        <f>SUM(SAQ12:SAT12)</f>
        <v>0</v>
      </c>
      <c r="SAV12" s="2853">
        <f>'GC Table 8 - Primary'!SAO20</f>
        <v>0</v>
      </c>
      <c r="SAW12" s="2854">
        <f>'GC Table 6 - Secondary'!SAO22</f>
        <v>0</v>
      </c>
      <c r="SAX12" s="2854">
        <f>'GC Table 5 - Worker Training'!SAO20</f>
        <v>0</v>
      </c>
      <c r="SAY12" s="2854">
        <f>'GC Table 4 - Tertiary'!SAN17</f>
        <v>0</v>
      </c>
      <c r="SAZ12" s="2859">
        <f>SUM(SAV12:SAY12)</f>
        <v>0</v>
      </c>
      <c r="SBA12" s="2852">
        <v>2014</v>
      </c>
      <c r="SBB12" s="2853">
        <f>'GC Table 8 - Primary'!SBE8</f>
        <v>0</v>
      </c>
      <c r="SBC12" s="2854">
        <f>'GC Table 6 - Secondary'!SBE8</f>
        <v>0</v>
      </c>
      <c r="SBD12" s="2854">
        <f>'GC Table 5 - Worker Training'!SBE8</f>
        <v>0</v>
      </c>
      <c r="SBE12" s="2854">
        <f>'GC Table 4 - Tertiary'!SBD8</f>
        <v>0</v>
      </c>
      <c r="SBF12" s="2855">
        <f>SUM(SBB12:SBE12)</f>
        <v>0</v>
      </c>
      <c r="SBG12" s="2856">
        <f>'GC Table 8 - Primary'!SBE12</f>
        <v>0</v>
      </c>
      <c r="SBH12" s="2854">
        <f>'GC Table 6 - Secondary'!SBE14</f>
        <v>0</v>
      </c>
      <c r="SBI12" s="2857">
        <f>'GC Table 5 - Worker Training'!SBE12</f>
        <v>0</v>
      </c>
      <c r="SBJ12" s="2854">
        <f>'GC Table 4 - Tertiary'!SBD9</f>
        <v>0</v>
      </c>
      <c r="SBK12" s="2858">
        <f>SUM(SBG12:SBJ12)</f>
        <v>0</v>
      </c>
      <c r="SBL12" s="2853">
        <f>'GC Table 8 - Primary'!SBE20</f>
        <v>0</v>
      </c>
      <c r="SBM12" s="2854">
        <f>'GC Table 6 - Secondary'!SBE22</f>
        <v>0</v>
      </c>
      <c r="SBN12" s="2854">
        <f>'GC Table 5 - Worker Training'!SBE20</f>
        <v>0</v>
      </c>
      <c r="SBO12" s="2854">
        <f>'GC Table 4 - Tertiary'!SBD17</f>
        <v>0</v>
      </c>
      <c r="SBP12" s="2859">
        <f>SUM(SBL12:SBO12)</f>
        <v>0</v>
      </c>
      <c r="SBQ12" s="2852">
        <v>2014</v>
      </c>
      <c r="SBR12" s="2853">
        <f>'GC Table 8 - Primary'!SBU8</f>
        <v>0</v>
      </c>
      <c r="SBS12" s="2854">
        <f>'GC Table 6 - Secondary'!SBU8</f>
        <v>0</v>
      </c>
      <c r="SBT12" s="2854">
        <f>'GC Table 5 - Worker Training'!SBU8</f>
        <v>0</v>
      </c>
      <c r="SBU12" s="2854">
        <f>'GC Table 4 - Tertiary'!SBT8</f>
        <v>0</v>
      </c>
      <c r="SBV12" s="2855">
        <f>SUM(SBR12:SBU12)</f>
        <v>0</v>
      </c>
      <c r="SBW12" s="2856">
        <f>'GC Table 8 - Primary'!SBU12</f>
        <v>0</v>
      </c>
      <c r="SBX12" s="2854">
        <f>'GC Table 6 - Secondary'!SBU14</f>
        <v>0</v>
      </c>
      <c r="SBY12" s="2857">
        <f>'GC Table 5 - Worker Training'!SBU12</f>
        <v>0</v>
      </c>
      <c r="SBZ12" s="2854">
        <f>'GC Table 4 - Tertiary'!SBT9</f>
        <v>0</v>
      </c>
      <c r="SCA12" s="2858">
        <f>SUM(SBW12:SBZ12)</f>
        <v>0</v>
      </c>
      <c r="SCB12" s="2853">
        <f>'GC Table 8 - Primary'!SBU20</f>
        <v>0</v>
      </c>
      <c r="SCC12" s="2854">
        <f>'GC Table 6 - Secondary'!SBU22</f>
        <v>0</v>
      </c>
      <c r="SCD12" s="2854">
        <f>'GC Table 5 - Worker Training'!SBU20</f>
        <v>0</v>
      </c>
      <c r="SCE12" s="2854">
        <f>'GC Table 4 - Tertiary'!SBT17</f>
        <v>0</v>
      </c>
      <c r="SCF12" s="2859">
        <f>SUM(SCB12:SCE12)</f>
        <v>0</v>
      </c>
      <c r="SCG12" s="2852">
        <v>2014</v>
      </c>
      <c r="SCH12" s="2853">
        <f>'GC Table 8 - Primary'!SCK8</f>
        <v>0</v>
      </c>
      <c r="SCI12" s="2854">
        <f>'GC Table 6 - Secondary'!SCK8</f>
        <v>0</v>
      </c>
      <c r="SCJ12" s="2854">
        <f>'GC Table 5 - Worker Training'!SCK8</f>
        <v>0</v>
      </c>
      <c r="SCK12" s="2854">
        <f>'GC Table 4 - Tertiary'!SCJ8</f>
        <v>0</v>
      </c>
      <c r="SCL12" s="2855">
        <f>SUM(SCH12:SCK12)</f>
        <v>0</v>
      </c>
      <c r="SCM12" s="2856">
        <f>'GC Table 8 - Primary'!SCK12</f>
        <v>0</v>
      </c>
      <c r="SCN12" s="2854">
        <f>'GC Table 6 - Secondary'!SCK14</f>
        <v>0</v>
      </c>
      <c r="SCO12" s="2857">
        <f>'GC Table 5 - Worker Training'!SCK12</f>
        <v>0</v>
      </c>
      <c r="SCP12" s="2854">
        <f>'GC Table 4 - Tertiary'!SCJ9</f>
        <v>0</v>
      </c>
      <c r="SCQ12" s="2858">
        <f>SUM(SCM12:SCP12)</f>
        <v>0</v>
      </c>
      <c r="SCR12" s="2853">
        <f>'GC Table 8 - Primary'!SCK20</f>
        <v>0</v>
      </c>
      <c r="SCS12" s="2854">
        <f>'GC Table 6 - Secondary'!SCK22</f>
        <v>0</v>
      </c>
      <c r="SCT12" s="2854">
        <f>'GC Table 5 - Worker Training'!SCK20</f>
        <v>0</v>
      </c>
      <c r="SCU12" s="2854">
        <f>'GC Table 4 - Tertiary'!SCJ17</f>
        <v>0</v>
      </c>
      <c r="SCV12" s="2859">
        <f>SUM(SCR12:SCU12)</f>
        <v>0</v>
      </c>
      <c r="SCW12" s="2852">
        <v>2014</v>
      </c>
      <c r="SCX12" s="2853">
        <f>'GC Table 8 - Primary'!SDA8</f>
        <v>0</v>
      </c>
      <c r="SCY12" s="2854">
        <f>'GC Table 6 - Secondary'!SDA8</f>
        <v>0</v>
      </c>
      <c r="SCZ12" s="2854">
        <f>'GC Table 5 - Worker Training'!SDA8</f>
        <v>0</v>
      </c>
      <c r="SDA12" s="2854">
        <f>'GC Table 4 - Tertiary'!SCZ8</f>
        <v>0</v>
      </c>
      <c r="SDB12" s="2855">
        <f>SUM(SCX12:SDA12)</f>
        <v>0</v>
      </c>
      <c r="SDC12" s="2856">
        <f>'GC Table 8 - Primary'!SDA12</f>
        <v>0</v>
      </c>
      <c r="SDD12" s="2854">
        <f>'GC Table 6 - Secondary'!SDA14</f>
        <v>0</v>
      </c>
      <c r="SDE12" s="2857">
        <f>'GC Table 5 - Worker Training'!SDA12</f>
        <v>0</v>
      </c>
      <c r="SDF12" s="2854">
        <f>'GC Table 4 - Tertiary'!SCZ9</f>
        <v>0</v>
      </c>
      <c r="SDG12" s="2858">
        <f>SUM(SDC12:SDF12)</f>
        <v>0</v>
      </c>
      <c r="SDH12" s="2853">
        <f>'GC Table 8 - Primary'!SDA20</f>
        <v>0</v>
      </c>
      <c r="SDI12" s="2854">
        <f>'GC Table 6 - Secondary'!SDA22</f>
        <v>0</v>
      </c>
      <c r="SDJ12" s="2854">
        <f>'GC Table 5 - Worker Training'!SDA20</f>
        <v>0</v>
      </c>
      <c r="SDK12" s="2854">
        <f>'GC Table 4 - Tertiary'!SCZ17</f>
        <v>0</v>
      </c>
      <c r="SDL12" s="2859">
        <f>SUM(SDH12:SDK12)</f>
        <v>0</v>
      </c>
      <c r="SDM12" s="2852">
        <v>2014</v>
      </c>
      <c r="SDN12" s="2853">
        <f>'GC Table 8 - Primary'!SDQ8</f>
        <v>0</v>
      </c>
      <c r="SDO12" s="2854">
        <f>'GC Table 6 - Secondary'!SDQ8</f>
        <v>0</v>
      </c>
      <c r="SDP12" s="2854">
        <f>'GC Table 5 - Worker Training'!SDQ8</f>
        <v>0</v>
      </c>
      <c r="SDQ12" s="2854">
        <f>'GC Table 4 - Tertiary'!SDP8</f>
        <v>0</v>
      </c>
      <c r="SDR12" s="2855">
        <f>SUM(SDN12:SDQ12)</f>
        <v>0</v>
      </c>
      <c r="SDS12" s="2856">
        <f>'GC Table 8 - Primary'!SDQ12</f>
        <v>0</v>
      </c>
      <c r="SDT12" s="2854">
        <f>'GC Table 6 - Secondary'!SDQ14</f>
        <v>0</v>
      </c>
      <c r="SDU12" s="2857">
        <f>'GC Table 5 - Worker Training'!SDQ12</f>
        <v>0</v>
      </c>
      <c r="SDV12" s="2854">
        <f>'GC Table 4 - Tertiary'!SDP9</f>
        <v>0</v>
      </c>
      <c r="SDW12" s="2858">
        <f>SUM(SDS12:SDV12)</f>
        <v>0</v>
      </c>
      <c r="SDX12" s="2853">
        <f>'GC Table 8 - Primary'!SDQ20</f>
        <v>0</v>
      </c>
      <c r="SDY12" s="2854">
        <f>'GC Table 6 - Secondary'!SDQ22</f>
        <v>0</v>
      </c>
      <c r="SDZ12" s="2854">
        <f>'GC Table 5 - Worker Training'!SDQ20</f>
        <v>0</v>
      </c>
      <c r="SEA12" s="2854">
        <f>'GC Table 4 - Tertiary'!SDP17</f>
        <v>0</v>
      </c>
      <c r="SEB12" s="2859">
        <f>SUM(SDX12:SEA12)</f>
        <v>0</v>
      </c>
      <c r="SEC12" s="2852">
        <v>2014</v>
      </c>
      <c r="SED12" s="2853">
        <f>'GC Table 8 - Primary'!SEG8</f>
        <v>0</v>
      </c>
      <c r="SEE12" s="2854">
        <f>'GC Table 6 - Secondary'!SEG8</f>
        <v>0</v>
      </c>
      <c r="SEF12" s="2854">
        <f>'GC Table 5 - Worker Training'!SEG8</f>
        <v>0</v>
      </c>
      <c r="SEG12" s="2854">
        <f>'GC Table 4 - Tertiary'!SEF8</f>
        <v>0</v>
      </c>
      <c r="SEH12" s="2855">
        <f>SUM(SED12:SEG12)</f>
        <v>0</v>
      </c>
      <c r="SEI12" s="2856">
        <f>'GC Table 8 - Primary'!SEG12</f>
        <v>0</v>
      </c>
      <c r="SEJ12" s="2854">
        <f>'GC Table 6 - Secondary'!SEG14</f>
        <v>0</v>
      </c>
      <c r="SEK12" s="2857">
        <f>'GC Table 5 - Worker Training'!SEG12</f>
        <v>0</v>
      </c>
      <c r="SEL12" s="2854">
        <f>'GC Table 4 - Tertiary'!SEF9</f>
        <v>0</v>
      </c>
      <c r="SEM12" s="2858">
        <f>SUM(SEI12:SEL12)</f>
        <v>0</v>
      </c>
      <c r="SEN12" s="2853">
        <f>'GC Table 8 - Primary'!SEG20</f>
        <v>0</v>
      </c>
      <c r="SEO12" s="2854">
        <f>'GC Table 6 - Secondary'!SEG22</f>
        <v>0</v>
      </c>
      <c r="SEP12" s="2854">
        <f>'GC Table 5 - Worker Training'!SEG20</f>
        <v>0</v>
      </c>
      <c r="SEQ12" s="2854">
        <f>'GC Table 4 - Tertiary'!SEF17</f>
        <v>0</v>
      </c>
      <c r="SER12" s="2859">
        <f>SUM(SEN12:SEQ12)</f>
        <v>0</v>
      </c>
      <c r="SES12" s="2852">
        <v>2014</v>
      </c>
      <c r="SET12" s="2853">
        <f>'GC Table 8 - Primary'!SEW8</f>
        <v>0</v>
      </c>
      <c r="SEU12" s="2854">
        <f>'GC Table 6 - Secondary'!SEW8</f>
        <v>0</v>
      </c>
      <c r="SEV12" s="2854">
        <f>'GC Table 5 - Worker Training'!SEW8</f>
        <v>0</v>
      </c>
      <c r="SEW12" s="2854">
        <f>'GC Table 4 - Tertiary'!SEV8</f>
        <v>0</v>
      </c>
      <c r="SEX12" s="2855">
        <f>SUM(SET12:SEW12)</f>
        <v>0</v>
      </c>
      <c r="SEY12" s="2856">
        <f>'GC Table 8 - Primary'!SEW12</f>
        <v>0</v>
      </c>
      <c r="SEZ12" s="2854">
        <f>'GC Table 6 - Secondary'!SEW14</f>
        <v>0</v>
      </c>
      <c r="SFA12" s="2857">
        <f>'GC Table 5 - Worker Training'!SEW12</f>
        <v>0</v>
      </c>
      <c r="SFB12" s="2854">
        <f>'GC Table 4 - Tertiary'!SEV9</f>
        <v>0</v>
      </c>
      <c r="SFC12" s="2858">
        <f>SUM(SEY12:SFB12)</f>
        <v>0</v>
      </c>
      <c r="SFD12" s="2853">
        <f>'GC Table 8 - Primary'!SEW20</f>
        <v>0</v>
      </c>
      <c r="SFE12" s="2854">
        <f>'GC Table 6 - Secondary'!SEW22</f>
        <v>0</v>
      </c>
      <c r="SFF12" s="2854">
        <f>'GC Table 5 - Worker Training'!SEW20</f>
        <v>0</v>
      </c>
      <c r="SFG12" s="2854">
        <f>'GC Table 4 - Tertiary'!SEV17</f>
        <v>0</v>
      </c>
      <c r="SFH12" s="2859">
        <f>SUM(SFD12:SFG12)</f>
        <v>0</v>
      </c>
      <c r="SFI12" s="2852">
        <v>2014</v>
      </c>
      <c r="SFJ12" s="2853">
        <f>'GC Table 8 - Primary'!SFM8</f>
        <v>0</v>
      </c>
      <c r="SFK12" s="2854">
        <f>'GC Table 6 - Secondary'!SFM8</f>
        <v>0</v>
      </c>
      <c r="SFL12" s="2854">
        <f>'GC Table 5 - Worker Training'!SFM8</f>
        <v>0</v>
      </c>
      <c r="SFM12" s="2854">
        <f>'GC Table 4 - Tertiary'!SFL8</f>
        <v>0</v>
      </c>
      <c r="SFN12" s="2855">
        <f>SUM(SFJ12:SFM12)</f>
        <v>0</v>
      </c>
      <c r="SFO12" s="2856">
        <f>'GC Table 8 - Primary'!SFM12</f>
        <v>0</v>
      </c>
      <c r="SFP12" s="2854">
        <f>'GC Table 6 - Secondary'!SFM14</f>
        <v>0</v>
      </c>
      <c r="SFQ12" s="2857">
        <f>'GC Table 5 - Worker Training'!SFM12</f>
        <v>0</v>
      </c>
      <c r="SFR12" s="2854">
        <f>'GC Table 4 - Tertiary'!SFL9</f>
        <v>0</v>
      </c>
      <c r="SFS12" s="2858">
        <f>SUM(SFO12:SFR12)</f>
        <v>0</v>
      </c>
      <c r="SFT12" s="2853">
        <f>'GC Table 8 - Primary'!SFM20</f>
        <v>0</v>
      </c>
      <c r="SFU12" s="2854">
        <f>'GC Table 6 - Secondary'!SFM22</f>
        <v>0</v>
      </c>
      <c r="SFV12" s="2854">
        <f>'GC Table 5 - Worker Training'!SFM20</f>
        <v>0</v>
      </c>
      <c r="SFW12" s="2854">
        <f>'GC Table 4 - Tertiary'!SFL17</f>
        <v>0</v>
      </c>
      <c r="SFX12" s="2859">
        <f>SUM(SFT12:SFW12)</f>
        <v>0</v>
      </c>
      <c r="SFY12" s="2852">
        <v>2014</v>
      </c>
      <c r="SFZ12" s="2853">
        <f>'GC Table 8 - Primary'!SGC8</f>
        <v>0</v>
      </c>
      <c r="SGA12" s="2854">
        <f>'GC Table 6 - Secondary'!SGC8</f>
        <v>0</v>
      </c>
      <c r="SGB12" s="2854">
        <f>'GC Table 5 - Worker Training'!SGC8</f>
        <v>0</v>
      </c>
      <c r="SGC12" s="2854">
        <f>'GC Table 4 - Tertiary'!SGB8</f>
        <v>0</v>
      </c>
      <c r="SGD12" s="2855">
        <f>SUM(SFZ12:SGC12)</f>
        <v>0</v>
      </c>
      <c r="SGE12" s="2856">
        <f>'GC Table 8 - Primary'!SGC12</f>
        <v>0</v>
      </c>
      <c r="SGF12" s="2854">
        <f>'GC Table 6 - Secondary'!SGC14</f>
        <v>0</v>
      </c>
      <c r="SGG12" s="2857">
        <f>'GC Table 5 - Worker Training'!SGC12</f>
        <v>0</v>
      </c>
      <c r="SGH12" s="2854">
        <f>'GC Table 4 - Tertiary'!SGB9</f>
        <v>0</v>
      </c>
      <c r="SGI12" s="2858">
        <f>SUM(SGE12:SGH12)</f>
        <v>0</v>
      </c>
      <c r="SGJ12" s="2853">
        <f>'GC Table 8 - Primary'!SGC20</f>
        <v>0</v>
      </c>
      <c r="SGK12" s="2854">
        <f>'GC Table 6 - Secondary'!SGC22</f>
        <v>0</v>
      </c>
      <c r="SGL12" s="2854">
        <f>'GC Table 5 - Worker Training'!SGC20</f>
        <v>0</v>
      </c>
      <c r="SGM12" s="2854">
        <f>'GC Table 4 - Tertiary'!SGB17</f>
        <v>0</v>
      </c>
      <c r="SGN12" s="2859">
        <f>SUM(SGJ12:SGM12)</f>
        <v>0</v>
      </c>
      <c r="SGO12" s="2852">
        <v>2014</v>
      </c>
      <c r="SGP12" s="2853">
        <f>'GC Table 8 - Primary'!SGS8</f>
        <v>0</v>
      </c>
      <c r="SGQ12" s="2854">
        <f>'GC Table 6 - Secondary'!SGS8</f>
        <v>0</v>
      </c>
      <c r="SGR12" s="2854">
        <f>'GC Table 5 - Worker Training'!SGS8</f>
        <v>0</v>
      </c>
      <c r="SGS12" s="2854">
        <f>'GC Table 4 - Tertiary'!SGR8</f>
        <v>0</v>
      </c>
      <c r="SGT12" s="2855">
        <f>SUM(SGP12:SGS12)</f>
        <v>0</v>
      </c>
      <c r="SGU12" s="2856">
        <f>'GC Table 8 - Primary'!SGS12</f>
        <v>0</v>
      </c>
      <c r="SGV12" s="2854">
        <f>'GC Table 6 - Secondary'!SGS14</f>
        <v>0</v>
      </c>
      <c r="SGW12" s="2857">
        <f>'GC Table 5 - Worker Training'!SGS12</f>
        <v>0</v>
      </c>
      <c r="SGX12" s="2854">
        <f>'GC Table 4 - Tertiary'!SGR9</f>
        <v>0</v>
      </c>
      <c r="SGY12" s="2858">
        <f>SUM(SGU12:SGX12)</f>
        <v>0</v>
      </c>
      <c r="SGZ12" s="2853">
        <f>'GC Table 8 - Primary'!SGS20</f>
        <v>0</v>
      </c>
      <c r="SHA12" s="2854">
        <f>'GC Table 6 - Secondary'!SGS22</f>
        <v>0</v>
      </c>
      <c r="SHB12" s="2854">
        <f>'GC Table 5 - Worker Training'!SGS20</f>
        <v>0</v>
      </c>
      <c r="SHC12" s="2854">
        <f>'GC Table 4 - Tertiary'!SGR17</f>
        <v>0</v>
      </c>
      <c r="SHD12" s="2859">
        <f>SUM(SGZ12:SHC12)</f>
        <v>0</v>
      </c>
      <c r="SHE12" s="2852">
        <v>2014</v>
      </c>
      <c r="SHF12" s="2853">
        <f>'GC Table 8 - Primary'!SHI8</f>
        <v>0</v>
      </c>
      <c r="SHG12" s="2854">
        <f>'GC Table 6 - Secondary'!SHI8</f>
        <v>0</v>
      </c>
      <c r="SHH12" s="2854">
        <f>'GC Table 5 - Worker Training'!SHI8</f>
        <v>0</v>
      </c>
      <c r="SHI12" s="2854">
        <f>'GC Table 4 - Tertiary'!SHH8</f>
        <v>0</v>
      </c>
      <c r="SHJ12" s="2855">
        <f>SUM(SHF12:SHI12)</f>
        <v>0</v>
      </c>
      <c r="SHK12" s="2856">
        <f>'GC Table 8 - Primary'!SHI12</f>
        <v>0</v>
      </c>
      <c r="SHL12" s="2854">
        <f>'GC Table 6 - Secondary'!SHI14</f>
        <v>0</v>
      </c>
      <c r="SHM12" s="2857">
        <f>'GC Table 5 - Worker Training'!SHI12</f>
        <v>0</v>
      </c>
      <c r="SHN12" s="2854">
        <f>'GC Table 4 - Tertiary'!SHH9</f>
        <v>0</v>
      </c>
      <c r="SHO12" s="2858">
        <f>SUM(SHK12:SHN12)</f>
        <v>0</v>
      </c>
      <c r="SHP12" s="2853">
        <f>'GC Table 8 - Primary'!SHI20</f>
        <v>0</v>
      </c>
      <c r="SHQ12" s="2854">
        <f>'GC Table 6 - Secondary'!SHI22</f>
        <v>0</v>
      </c>
      <c r="SHR12" s="2854">
        <f>'GC Table 5 - Worker Training'!SHI20</f>
        <v>0</v>
      </c>
      <c r="SHS12" s="2854">
        <f>'GC Table 4 - Tertiary'!SHH17</f>
        <v>0</v>
      </c>
      <c r="SHT12" s="2859">
        <f>SUM(SHP12:SHS12)</f>
        <v>0</v>
      </c>
      <c r="SHU12" s="2852">
        <v>2014</v>
      </c>
      <c r="SHV12" s="2853">
        <f>'GC Table 8 - Primary'!SHY8</f>
        <v>0</v>
      </c>
      <c r="SHW12" s="2854">
        <f>'GC Table 6 - Secondary'!SHY8</f>
        <v>0</v>
      </c>
      <c r="SHX12" s="2854">
        <f>'GC Table 5 - Worker Training'!SHY8</f>
        <v>0</v>
      </c>
      <c r="SHY12" s="2854">
        <f>'GC Table 4 - Tertiary'!SHX8</f>
        <v>0</v>
      </c>
      <c r="SHZ12" s="2855">
        <f>SUM(SHV12:SHY12)</f>
        <v>0</v>
      </c>
      <c r="SIA12" s="2856">
        <f>'GC Table 8 - Primary'!SHY12</f>
        <v>0</v>
      </c>
      <c r="SIB12" s="2854">
        <f>'GC Table 6 - Secondary'!SHY14</f>
        <v>0</v>
      </c>
      <c r="SIC12" s="2857">
        <f>'GC Table 5 - Worker Training'!SHY12</f>
        <v>0</v>
      </c>
      <c r="SID12" s="2854">
        <f>'GC Table 4 - Tertiary'!SHX9</f>
        <v>0</v>
      </c>
      <c r="SIE12" s="2858">
        <f>SUM(SIA12:SID12)</f>
        <v>0</v>
      </c>
      <c r="SIF12" s="2853">
        <f>'GC Table 8 - Primary'!SHY20</f>
        <v>0</v>
      </c>
      <c r="SIG12" s="2854">
        <f>'GC Table 6 - Secondary'!SHY22</f>
        <v>0</v>
      </c>
      <c r="SIH12" s="2854">
        <f>'GC Table 5 - Worker Training'!SHY20</f>
        <v>0</v>
      </c>
      <c r="SII12" s="2854">
        <f>'GC Table 4 - Tertiary'!SHX17</f>
        <v>0</v>
      </c>
      <c r="SIJ12" s="2859">
        <f>SUM(SIF12:SII12)</f>
        <v>0</v>
      </c>
      <c r="SIK12" s="2852">
        <v>2014</v>
      </c>
      <c r="SIL12" s="2853">
        <f>'GC Table 8 - Primary'!SIO8</f>
        <v>0</v>
      </c>
      <c r="SIM12" s="2854">
        <f>'GC Table 6 - Secondary'!SIO8</f>
        <v>0</v>
      </c>
      <c r="SIN12" s="2854">
        <f>'GC Table 5 - Worker Training'!SIO8</f>
        <v>0</v>
      </c>
      <c r="SIO12" s="2854">
        <f>'GC Table 4 - Tertiary'!SIN8</f>
        <v>0</v>
      </c>
      <c r="SIP12" s="2855">
        <f>SUM(SIL12:SIO12)</f>
        <v>0</v>
      </c>
      <c r="SIQ12" s="2856">
        <f>'GC Table 8 - Primary'!SIO12</f>
        <v>0</v>
      </c>
      <c r="SIR12" s="2854">
        <f>'GC Table 6 - Secondary'!SIO14</f>
        <v>0</v>
      </c>
      <c r="SIS12" s="2857">
        <f>'GC Table 5 - Worker Training'!SIO12</f>
        <v>0</v>
      </c>
      <c r="SIT12" s="2854">
        <f>'GC Table 4 - Tertiary'!SIN9</f>
        <v>0</v>
      </c>
      <c r="SIU12" s="2858">
        <f>SUM(SIQ12:SIT12)</f>
        <v>0</v>
      </c>
      <c r="SIV12" s="2853">
        <f>'GC Table 8 - Primary'!SIO20</f>
        <v>0</v>
      </c>
      <c r="SIW12" s="2854">
        <f>'GC Table 6 - Secondary'!SIO22</f>
        <v>0</v>
      </c>
      <c r="SIX12" s="2854">
        <f>'GC Table 5 - Worker Training'!SIO20</f>
        <v>0</v>
      </c>
      <c r="SIY12" s="2854">
        <f>'GC Table 4 - Tertiary'!SIN17</f>
        <v>0</v>
      </c>
      <c r="SIZ12" s="2859">
        <f>SUM(SIV12:SIY12)</f>
        <v>0</v>
      </c>
      <c r="SJA12" s="2852">
        <v>2014</v>
      </c>
      <c r="SJB12" s="2853">
        <f>'GC Table 8 - Primary'!SJE8</f>
        <v>0</v>
      </c>
      <c r="SJC12" s="2854">
        <f>'GC Table 6 - Secondary'!SJE8</f>
        <v>0</v>
      </c>
      <c r="SJD12" s="2854">
        <f>'GC Table 5 - Worker Training'!SJE8</f>
        <v>0</v>
      </c>
      <c r="SJE12" s="2854">
        <f>'GC Table 4 - Tertiary'!SJD8</f>
        <v>0</v>
      </c>
      <c r="SJF12" s="2855">
        <f>SUM(SJB12:SJE12)</f>
        <v>0</v>
      </c>
      <c r="SJG12" s="2856">
        <f>'GC Table 8 - Primary'!SJE12</f>
        <v>0</v>
      </c>
      <c r="SJH12" s="2854">
        <f>'GC Table 6 - Secondary'!SJE14</f>
        <v>0</v>
      </c>
      <c r="SJI12" s="2857">
        <f>'GC Table 5 - Worker Training'!SJE12</f>
        <v>0</v>
      </c>
      <c r="SJJ12" s="2854">
        <f>'GC Table 4 - Tertiary'!SJD9</f>
        <v>0</v>
      </c>
      <c r="SJK12" s="2858">
        <f>SUM(SJG12:SJJ12)</f>
        <v>0</v>
      </c>
      <c r="SJL12" s="2853">
        <f>'GC Table 8 - Primary'!SJE20</f>
        <v>0</v>
      </c>
      <c r="SJM12" s="2854">
        <f>'GC Table 6 - Secondary'!SJE22</f>
        <v>0</v>
      </c>
      <c r="SJN12" s="2854">
        <f>'GC Table 5 - Worker Training'!SJE20</f>
        <v>0</v>
      </c>
      <c r="SJO12" s="2854">
        <f>'GC Table 4 - Tertiary'!SJD17</f>
        <v>0</v>
      </c>
      <c r="SJP12" s="2859">
        <f>SUM(SJL12:SJO12)</f>
        <v>0</v>
      </c>
      <c r="SJQ12" s="2852">
        <v>2014</v>
      </c>
      <c r="SJR12" s="2853">
        <f>'GC Table 8 - Primary'!SJU8</f>
        <v>0</v>
      </c>
      <c r="SJS12" s="2854">
        <f>'GC Table 6 - Secondary'!SJU8</f>
        <v>0</v>
      </c>
      <c r="SJT12" s="2854">
        <f>'GC Table 5 - Worker Training'!SJU8</f>
        <v>0</v>
      </c>
      <c r="SJU12" s="2854">
        <f>'GC Table 4 - Tertiary'!SJT8</f>
        <v>0</v>
      </c>
      <c r="SJV12" s="2855">
        <f>SUM(SJR12:SJU12)</f>
        <v>0</v>
      </c>
      <c r="SJW12" s="2856">
        <f>'GC Table 8 - Primary'!SJU12</f>
        <v>0</v>
      </c>
      <c r="SJX12" s="2854">
        <f>'GC Table 6 - Secondary'!SJU14</f>
        <v>0</v>
      </c>
      <c r="SJY12" s="2857">
        <f>'GC Table 5 - Worker Training'!SJU12</f>
        <v>0</v>
      </c>
      <c r="SJZ12" s="2854">
        <f>'GC Table 4 - Tertiary'!SJT9</f>
        <v>0</v>
      </c>
      <c r="SKA12" s="2858">
        <f>SUM(SJW12:SJZ12)</f>
        <v>0</v>
      </c>
      <c r="SKB12" s="2853">
        <f>'GC Table 8 - Primary'!SJU20</f>
        <v>0</v>
      </c>
      <c r="SKC12" s="2854">
        <f>'GC Table 6 - Secondary'!SJU22</f>
        <v>0</v>
      </c>
      <c r="SKD12" s="2854">
        <f>'GC Table 5 - Worker Training'!SJU20</f>
        <v>0</v>
      </c>
      <c r="SKE12" s="2854">
        <f>'GC Table 4 - Tertiary'!SJT17</f>
        <v>0</v>
      </c>
      <c r="SKF12" s="2859">
        <f>SUM(SKB12:SKE12)</f>
        <v>0</v>
      </c>
      <c r="SKG12" s="2852">
        <v>2014</v>
      </c>
      <c r="SKH12" s="2853">
        <f>'GC Table 8 - Primary'!SKK8</f>
        <v>0</v>
      </c>
      <c r="SKI12" s="2854">
        <f>'GC Table 6 - Secondary'!SKK8</f>
        <v>0</v>
      </c>
      <c r="SKJ12" s="2854">
        <f>'GC Table 5 - Worker Training'!SKK8</f>
        <v>0</v>
      </c>
      <c r="SKK12" s="2854">
        <f>'GC Table 4 - Tertiary'!SKJ8</f>
        <v>0</v>
      </c>
      <c r="SKL12" s="2855">
        <f>SUM(SKH12:SKK12)</f>
        <v>0</v>
      </c>
      <c r="SKM12" s="2856">
        <f>'GC Table 8 - Primary'!SKK12</f>
        <v>0</v>
      </c>
      <c r="SKN12" s="2854">
        <f>'GC Table 6 - Secondary'!SKK14</f>
        <v>0</v>
      </c>
      <c r="SKO12" s="2857">
        <f>'GC Table 5 - Worker Training'!SKK12</f>
        <v>0</v>
      </c>
      <c r="SKP12" s="2854">
        <f>'GC Table 4 - Tertiary'!SKJ9</f>
        <v>0</v>
      </c>
      <c r="SKQ12" s="2858">
        <f>SUM(SKM12:SKP12)</f>
        <v>0</v>
      </c>
      <c r="SKR12" s="2853">
        <f>'GC Table 8 - Primary'!SKK20</f>
        <v>0</v>
      </c>
      <c r="SKS12" s="2854">
        <f>'GC Table 6 - Secondary'!SKK22</f>
        <v>0</v>
      </c>
      <c r="SKT12" s="2854">
        <f>'GC Table 5 - Worker Training'!SKK20</f>
        <v>0</v>
      </c>
      <c r="SKU12" s="2854">
        <f>'GC Table 4 - Tertiary'!SKJ17</f>
        <v>0</v>
      </c>
      <c r="SKV12" s="2859">
        <f>SUM(SKR12:SKU12)</f>
        <v>0</v>
      </c>
      <c r="SKW12" s="2852">
        <v>2014</v>
      </c>
      <c r="SKX12" s="2853">
        <f>'GC Table 8 - Primary'!SLA8</f>
        <v>0</v>
      </c>
      <c r="SKY12" s="2854">
        <f>'GC Table 6 - Secondary'!SLA8</f>
        <v>0</v>
      </c>
      <c r="SKZ12" s="2854">
        <f>'GC Table 5 - Worker Training'!SLA8</f>
        <v>0</v>
      </c>
      <c r="SLA12" s="2854">
        <f>'GC Table 4 - Tertiary'!SKZ8</f>
        <v>0</v>
      </c>
      <c r="SLB12" s="2855">
        <f>SUM(SKX12:SLA12)</f>
        <v>0</v>
      </c>
      <c r="SLC12" s="2856">
        <f>'GC Table 8 - Primary'!SLA12</f>
        <v>0</v>
      </c>
      <c r="SLD12" s="2854">
        <f>'GC Table 6 - Secondary'!SLA14</f>
        <v>0</v>
      </c>
      <c r="SLE12" s="2857">
        <f>'GC Table 5 - Worker Training'!SLA12</f>
        <v>0</v>
      </c>
      <c r="SLF12" s="2854">
        <f>'GC Table 4 - Tertiary'!SKZ9</f>
        <v>0</v>
      </c>
      <c r="SLG12" s="2858">
        <f>SUM(SLC12:SLF12)</f>
        <v>0</v>
      </c>
      <c r="SLH12" s="2853">
        <f>'GC Table 8 - Primary'!SLA20</f>
        <v>0</v>
      </c>
      <c r="SLI12" s="2854">
        <f>'GC Table 6 - Secondary'!SLA22</f>
        <v>0</v>
      </c>
      <c r="SLJ12" s="2854">
        <f>'GC Table 5 - Worker Training'!SLA20</f>
        <v>0</v>
      </c>
      <c r="SLK12" s="2854">
        <f>'GC Table 4 - Tertiary'!SKZ17</f>
        <v>0</v>
      </c>
      <c r="SLL12" s="2859">
        <f>SUM(SLH12:SLK12)</f>
        <v>0</v>
      </c>
      <c r="SLM12" s="2852">
        <v>2014</v>
      </c>
      <c r="SLN12" s="2853">
        <f>'GC Table 8 - Primary'!SLQ8</f>
        <v>0</v>
      </c>
      <c r="SLO12" s="2854">
        <f>'GC Table 6 - Secondary'!SLQ8</f>
        <v>0</v>
      </c>
      <c r="SLP12" s="2854">
        <f>'GC Table 5 - Worker Training'!SLQ8</f>
        <v>0</v>
      </c>
      <c r="SLQ12" s="2854">
        <f>'GC Table 4 - Tertiary'!SLP8</f>
        <v>0</v>
      </c>
      <c r="SLR12" s="2855">
        <f>SUM(SLN12:SLQ12)</f>
        <v>0</v>
      </c>
      <c r="SLS12" s="2856">
        <f>'GC Table 8 - Primary'!SLQ12</f>
        <v>0</v>
      </c>
      <c r="SLT12" s="2854">
        <f>'GC Table 6 - Secondary'!SLQ14</f>
        <v>0</v>
      </c>
      <c r="SLU12" s="2857">
        <f>'GC Table 5 - Worker Training'!SLQ12</f>
        <v>0</v>
      </c>
      <c r="SLV12" s="2854">
        <f>'GC Table 4 - Tertiary'!SLP9</f>
        <v>0</v>
      </c>
      <c r="SLW12" s="2858">
        <f>SUM(SLS12:SLV12)</f>
        <v>0</v>
      </c>
      <c r="SLX12" s="2853">
        <f>'GC Table 8 - Primary'!SLQ20</f>
        <v>0</v>
      </c>
      <c r="SLY12" s="2854">
        <f>'GC Table 6 - Secondary'!SLQ22</f>
        <v>0</v>
      </c>
      <c r="SLZ12" s="2854">
        <f>'GC Table 5 - Worker Training'!SLQ20</f>
        <v>0</v>
      </c>
      <c r="SMA12" s="2854">
        <f>'GC Table 4 - Tertiary'!SLP17</f>
        <v>0</v>
      </c>
      <c r="SMB12" s="2859">
        <f>SUM(SLX12:SMA12)</f>
        <v>0</v>
      </c>
      <c r="SMC12" s="2852">
        <v>2014</v>
      </c>
      <c r="SMD12" s="2853">
        <f>'GC Table 8 - Primary'!SMG8</f>
        <v>0</v>
      </c>
      <c r="SME12" s="2854">
        <f>'GC Table 6 - Secondary'!SMG8</f>
        <v>0</v>
      </c>
      <c r="SMF12" s="2854">
        <f>'GC Table 5 - Worker Training'!SMG8</f>
        <v>0</v>
      </c>
      <c r="SMG12" s="2854">
        <f>'GC Table 4 - Tertiary'!SMF8</f>
        <v>0</v>
      </c>
      <c r="SMH12" s="2855">
        <f>SUM(SMD12:SMG12)</f>
        <v>0</v>
      </c>
      <c r="SMI12" s="2856">
        <f>'GC Table 8 - Primary'!SMG12</f>
        <v>0</v>
      </c>
      <c r="SMJ12" s="2854">
        <f>'GC Table 6 - Secondary'!SMG14</f>
        <v>0</v>
      </c>
      <c r="SMK12" s="2857">
        <f>'GC Table 5 - Worker Training'!SMG12</f>
        <v>0</v>
      </c>
      <c r="SML12" s="2854">
        <f>'GC Table 4 - Tertiary'!SMF9</f>
        <v>0</v>
      </c>
      <c r="SMM12" s="2858">
        <f>SUM(SMI12:SML12)</f>
        <v>0</v>
      </c>
      <c r="SMN12" s="2853">
        <f>'GC Table 8 - Primary'!SMG20</f>
        <v>0</v>
      </c>
      <c r="SMO12" s="2854">
        <f>'GC Table 6 - Secondary'!SMG22</f>
        <v>0</v>
      </c>
      <c r="SMP12" s="2854">
        <f>'GC Table 5 - Worker Training'!SMG20</f>
        <v>0</v>
      </c>
      <c r="SMQ12" s="2854">
        <f>'GC Table 4 - Tertiary'!SMF17</f>
        <v>0</v>
      </c>
      <c r="SMR12" s="2859">
        <f>SUM(SMN12:SMQ12)</f>
        <v>0</v>
      </c>
      <c r="SMS12" s="2852">
        <v>2014</v>
      </c>
      <c r="SMT12" s="2853">
        <f>'GC Table 8 - Primary'!SMW8</f>
        <v>0</v>
      </c>
      <c r="SMU12" s="2854">
        <f>'GC Table 6 - Secondary'!SMW8</f>
        <v>0</v>
      </c>
      <c r="SMV12" s="2854">
        <f>'GC Table 5 - Worker Training'!SMW8</f>
        <v>0</v>
      </c>
      <c r="SMW12" s="2854">
        <f>'GC Table 4 - Tertiary'!SMV8</f>
        <v>0</v>
      </c>
      <c r="SMX12" s="2855">
        <f>SUM(SMT12:SMW12)</f>
        <v>0</v>
      </c>
      <c r="SMY12" s="2856">
        <f>'GC Table 8 - Primary'!SMW12</f>
        <v>0</v>
      </c>
      <c r="SMZ12" s="2854">
        <f>'GC Table 6 - Secondary'!SMW14</f>
        <v>0</v>
      </c>
      <c r="SNA12" s="2857">
        <f>'GC Table 5 - Worker Training'!SMW12</f>
        <v>0</v>
      </c>
      <c r="SNB12" s="2854">
        <f>'GC Table 4 - Tertiary'!SMV9</f>
        <v>0</v>
      </c>
      <c r="SNC12" s="2858">
        <f>SUM(SMY12:SNB12)</f>
        <v>0</v>
      </c>
      <c r="SND12" s="2853">
        <f>'GC Table 8 - Primary'!SMW20</f>
        <v>0</v>
      </c>
      <c r="SNE12" s="2854">
        <f>'GC Table 6 - Secondary'!SMW22</f>
        <v>0</v>
      </c>
      <c r="SNF12" s="2854">
        <f>'GC Table 5 - Worker Training'!SMW20</f>
        <v>0</v>
      </c>
      <c r="SNG12" s="2854">
        <f>'GC Table 4 - Tertiary'!SMV17</f>
        <v>0</v>
      </c>
      <c r="SNH12" s="2859">
        <f>SUM(SND12:SNG12)</f>
        <v>0</v>
      </c>
      <c r="SNI12" s="2852">
        <v>2014</v>
      </c>
      <c r="SNJ12" s="2853">
        <f>'GC Table 8 - Primary'!SNM8</f>
        <v>0</v>
      </c>
      <c r="SNK12" s="2854">
        <f>'GC Table 6 - Secondary'!SNM8</f>
        <v>0</v>
      </c>
      <c r="SNL12" s="2854">
        <f>'GC Table 5 - Worker Training'!SNM8</f>
        <v>0</v>
      </c>
      <c r="SNM12" s="2854">
        <f>'GC Table 4 - Tertiary'!SNL8</f>
        <v>0</v>
      </c>
      <c r="SNN12" s="2855">
        <f>SUM(SNJ12:SNM12)</f>
        <v>0</v>
      </c>
      <c r="SNO12" s="2856">
        <f>'GC Table 8 - Primary'!SNM12</f>
        <v>0</v>
      </c>
      <c r="SNP12" s="2854">
        <f>'GC Table 6 - Secondary'!SNM14</f>
        <v>0</v>
      </c>
      <c r="SNQ12" s="2857">
        <f>'GC Table 5 - Worker Training'!SNM12</f>
        <v>0</v>
      </c>
      <c r="SNR12" s="2854">
        <f>'GC Table 4 - Tertiary'!SNL9</f>
        <v>0</v>
      </c>
      <c r="SNS12" s="2858">
        <f>SUM(SNO12:SNR12)</f>
        <v>0</v>
      </c>
      <c r="SNT12" s="2853">
        <f>'GC Table 8 - Primary'!SNM20</f>
        <v>0</v>
      </c>
      <c r="SNU12" s="2854">
        <f>'GC Table 6 - Secondary'!SNM22</f>
        <v>0</v>
      </c>
      <c r="SNV12" s="2854">
        <f>'GC Table 5 - Worker Training'!SNM20</f>
        <v>0</v>
      </c>
      <c r="SNW12" s="2854">
        <f>'GC Table 4 - Tertiary'!SNL17</f>
        <v>0</v>
      </c>
      <c r="SNX12" s="2859">
        <f>SUM(SNT12:SNW12)</f>
        <v>0</v>
      </c>
      <c r="SNY12" s="2852">
        <v>2014</v>
      </c>
      <c r="SNZ12" s="2853">
        <f>'GC Table 8 - Primary'!SOC8</f>
        <v>0</v>
      </c>
      <c r="SOA12" s="2854">
        <f>'GC Table 6 - Secondary'!SOC8</f>
        <v>0</v>
      </c>
      <c r="SOB12" s="2854">
        <f>'GC Table 5 - Worker Training'!SOC8</f>
        <v>0</v>
      </c>
      <c r="SOC12" s="2854">
        <f>'GC Table 4 - Tertiary'!SOB8</f>
        <v>0</v>
      </c>
      <c r="SOD12" s="2855">
        <f>SUM(SNZ12:SOC12)</f>
        <v>0</v>
      </c>
      <c r="SOE12" s="2856">
        <f>'GC Table 8 - Primary'!SOC12</f>
        <v>0</v>
      </c>
      <c r="SOF12" s="2854">
        <f>'GC Table 6 - Secondary'!SOC14</f>
        <v>0</v>
      </c>
      <c r="SOG12" s="2857">
        <f>'GC Table 5 - Worker Training'!SOC12</f>
        <v>0</v>
      </c>
      <c r="SOH12" s="2854">
        <f>'GC Table 4 - Tertiary'!SOB9</f>
        <v>0</v>
      </c>
      <c r="SOI12" s="2858">
        <f>SUM(SOE12:SOH12)</f>
        <v>0</v>
      </c>
      <c r="SOJ12" s="2853">
        <f>'GC Table 8 - Primary'!SOC20</f>
        <v>0</v>
      </c>
      <c r="SOK12" s="2854">
        <f>'GC Table 6 - Secondary'!SOC22</f>
        <v>0</v>
      </c>
      <c r="SOL12" s="2854">
        <f>'GC Table 5 - Worker Training'!SOC20</f>
        <v>0</v>
      </c>
      <c r="SOM12" s="2854">
        <f>'GC Table 4 - Tertiary'!SOB17</f>
        <v>0</v>
      </c>
      <c r="SON12" s="2859">
        <f>SUM(SOJ12:SOM12)</f>
        <v>0</v>
      </c>
      <c r="SOO12" s="2852">
        <v>2014</v>
      </c>
      <c r="SOP12" s="2853">
        <f>'GC Table 8 - Primary'!SOS8</f>
        <v>0</v>
      </c>
      <c r="SOQ12" s="2854">
        <f>'GC Table 6 - Secondary'!SOS8</f>
        <v>0</v>
      </c>
      <c r="SOR12" s="2854">
        <f>'GC Table 5 - Worker Training'!SOS8</f>
        <v>0</v>
      </c>
      <c r="SOS12" s="2854">
        <f>'GC Table 4 - Tertiary'!SOR8</f>
        <v>0</v>
      </c>
      <c r="SOT12" s="2855">
        <f>SUM(SOP12:SOS12)</f>
        <v>0</v>
      </c>
      <c r="SOU12" s="2856">
        <f>'GC Table 8 - Primary'!SOS12</f>
        <v>0</v>
      </c>
      <c r="SOV12" s="2854">
        <f>'GC Table 6 - Secondary'!SOS14</f>
        <v>0</v>
      </c>
      <c r="SOW12" s="2857">
        <f>'GC Table 5 - Worker Training'!SOS12</f>
        <v>0</v>
      </c>
      <c r="SOX12" s="2854">
        <f>'GC Table 4 - Tertiary'!SOR9</f>
        <v>0</v>
      </c>
      <c r="SOY12" s="2858">
        <f>SUM(SOU12:SOX12)</f>
        <v>0</v>
      </c>
      <c r="SOZ12" s="2853">
        <f>'GC Table 8 - Primary'!SOS20</f>
        <v>0</v>
      </c>
      <c r="SPA12" s="2854">
        <f>'GC Table 6 - Secondary'!SOS22</f>
        <v>0</v>
      </c>
      <c r="SPB12" s="2854">
        <f>'GC Table 5 - Worker Training'!SOS20</f>
        <v>0</v>
      </c>
      <c r="SPC12" s="2854">
        <f>'GC Table 4 - Tertiary'!SOR17</f>
        <v>0</v>
      </c>
      <c r="SPD12" s="2859">
        <f>SUM(SOZ12:SPC12)</f>
        <v>0</v>
      </c>
      <c r="SPE12" s="2852">
        <v>2014</v>
      </c>
      <c r="SPF12" s="2853">
        <f>'GC Table 8 - Primary'!SPI8</f>
        <v>0</v>
      </c>
      <c r="SPG12" s="2854">
        <f>'GC Table 6 - Secondary'!SPI8</f>
        <v>0</v>
      </c>
      <c r="SPH12" s="2854">
        <f>'GC Table 5 - Worker Training'!SPI8</f>
        <v>0</v>
      </c>
      <c r="SPI12" s="2854">
        <f>'GC Table 4 - Tertiary'!SPH8</f>
        <v>0</v>
      </c>
      <c r="SPJ12" s="2855">
        <f>SUM(SPF12:SPI12)</f>
        <v>0</v>
      </c>
      <c r="SPK12" s="2856">
        <f>'GC Table 8 - Primary'!SPI12</f>
        <v>0</v>
      </c>
      <c r="SPL12" s="2854">
        <f>'GC Table 6 - Secondary'!SPI14</f>
        <v>0</v>
      </c>
      <c r="SPM12" s="2857">
        <f>'GC Table 5 - Worker Training'!SPI12</f>
        <v>0</v>
      </c>
      <c r="SPN12" s="2854">
        <f>'GC Table 4 - Tertiary'!SPH9</f>
        <v>0</v>
      </c>
      <c r="SPO12" s="2858">
        <f>SUM(SPK12:SPN12)</f>
        <v>0</v>
      </c>
      <c r="SPP12" s="2853">
        <f>'GC Table 8 - Primary'!SPI20</f>
        <v>0</v>
      </c>
      <c r="SPQ12" s="2854">
        <f>'GC Table 6 - Secondary'!SPI22</f>
        <v>0</v>
      </c>
      <c r="SPR12" s="2854">
        <f>'GC Table 5 - Worker Training'!SPI20</f>
        <v>0</v>
      </c>
      <c r="SPS12" s="2854">
        <f>'GC Table 4 - Tertiary'!SPH17</f>
        <v>0</v>
      </c>
      <c r="SPT12" s="2859">
        <f>SUM(SPP12:SPS12)</f>
        <v>0</v>
      </c>
      <c r="SPU12" s="2852">
        <v>2014</v>
      </c>
      <c r="SPV12" s="2853">
        <f>'GC Table 8 - Primary'!SPY8</f>
        <v>0</v>
      </c>
      <c r="SPW12" s="2854">
        <f>'GC Table 6 - Secondary'!SPY8</f>
        <v>0</v>
      </c>
      <c r="SPX12" s="2854">
        <f>'GC Table 5 - Worker Training'!SPY8</f>
        <v>0</v>
      </c>
      <c r="SPY12" s="2854">
        <f>'GC Table 4 - Tertiary'!SPX8</f>
        <v>0</v>
      </c>
      <c r="SPZ12" s="2855">
        <f>SUM(SPV12:SPY12)</f>
        <v>0</v>
      </c>
      <c r="SQA12" s="2856">
        <f>'GC Table 8 - Primary'!SPY12</f>
        <v>0</v>
      </c>
      <c r="SQB12" s="2854">
        <f>'GC Table 6 - Secondary'!SPY14</f>
        <v>0</v>
      </c>
      <c r="SQC12" s="2857">
        <f>'GC Table 5 - Worker Training'!SPY12</f>
        <v>0</v>
      </c>
      <c r="SQD12" s="2854">
        <f>'GC Table 4 - Tertiary'!SPX9</f>
        <v>0</v>
      </c>
      <c r="SQE12" s="2858">
        <f>SUM(SQA12:SQD12)</f>
        <v>0</v>
      </c>
      <c r="SQF12" s="2853">
        <f>'GC Table 8 - Primary'!SPY20</f>
        <v>0</v>
      </c>
      <c r="SQG12" s="2854">
        <f>'GC Table 6 - Secondary'!SPY22</f>
        <v>0</v>
      </c>
      <c r="SQH12" s="2854">
        <f>'GC Table 5 - Worker Training'!SPY20</f>
        <v>0</v>
      </c>
      <c r="SQI12" s="2854">
        <f>'GC Table 4 - Tertiary'!SPX17</f>
        <v>0</v>
      </c>
      <c r="SQJ12" s="2859">
        <f>SUM(SQF12:SQI12)</f>
        <v>0</v>
      </c>
      <c r="SQK12" s="2852">
        <v>2014</v>
      </c>
      <c r="SQL12" s="2853">
        <f>'GC Table 8 - Primary'!SQO8</f>
        <v>0</v>
      </c>
      <c r="SQM12" s="2854">
        <f>'GC Table 6 - Secondary'!SQO8</f>
        <v>0</v>
      </c>
      <c r="SQN12" s="2854">
        <f>'GC Table 5 - Worker Training'!SQO8</f>
        <v>0</v>
      </c>
      <c r="SQO12" s="2854">
        <f>'GC Table 4 - Tertiary'!SQN8</f>
        <v>0</v>
      </c>
      <c r="SQP12" s="2855">
        <f>SUM(SQL12:SQO12)</f>
        <v>0</v>
      </c>
      <c r="SQQ12" s="2856">
        <f>'GC Table 8 - Primary'!SQO12</f>
        <v>0</v>
      </c>
      <c r="SQR12" s="2854">
        <f>'GC Table 6 - Secondary'!SQO14</f>
        <v>0</v>
      </c>
      <c r="SQS12" s="2857">
        <f>'GC Table 5 - Worker Training'!SQO12</f>
        <v>0</v>
      </c>
      <c r="SQT12" s="2854">
        <f>'GC Table 4 - Tertiary'!SQN9</f>
        <v>0</v>
      </c>
      <c r="SQU12" s="2858">
        <f>SUM(SQQ12:SQT12)</f>
        <v>0</v>
      </c>
      <c r="SQV12" s="2853">
        <f>'GC Table 8 - Primary'!SQO20</f>
        <v>0</v>
      </c>
      <c r="SQW12" s="2854">
        <f>'GC Table 6 - Secondary'!SQO22</f>
        <v>0</v>
      </c>
      <c r="SQX12" s="2854">
        <f>'GC Table 5 - Worker Training'!SQO20</f>
        <v>0</v>
      </c>
      <c r="SQY12" s="2854">
        <f>'GC Table 4 - Tertiary'!SQN17</f>
        <v>0</v>
      </c>
      <c r="SQZ12" s="2859">
        <f>SUM(SQV12:SQY12)</f>
        <v>0</v>
      </c>
      <c r="SRA12" s="2852">
        <v>2014</v>
      </c>
      <c r="SRB12" s="2853">
        <f>'GC Table 8 - Primary'!SRE8</f>
        <v>0</v>
      </c>
      <c r="SRC12" s="2854">
        <f>'GC Table 6 - Secondary'!SRE8</f>
        <v>0</v>
      </c>
      <c r="SRD12" s="2854">
        <f>'GC Table 5 - Worker Training'!SRE8</f>
        <v>0</v>
      </c>
      <c r="SRE12" s="2854">
        <f>'GC Table 4 - Tertiary'!SRD8</f>
        <v>0</v>
      </c>
      <c r="SRF12" s="2855">
        <f>SUM(SRB12:SRE12)</f>
        <v>0</v>
      </c>
      <c r="SRG12" s="2856">
        <f>'GC Table 8 - Primary'!SRE12</f>
        <v>0</v>
      </c>
      <c r="SRH12" s="2854">
        <f>'GC Table 6 - Secondary'!SRE14</f>
        <v>0</v>
      </c>
      <c r="SRI12" s="2857">
        <f>'GC Table 5 - Worker Training'!SRE12</f>
        <v>0</v>
      </c>
      <c r="SRJ12" s="2854">
        <f>'GC Table 4 - Tertiary'!SRD9</f>
        <v>0</v>
      </c>
      <c r="SRK12" s="2858">
        <f>SUM(SRG12:SRJ12)</f>
        <v>0</v>
      </c>
      <c r="SRL12" s="2853">
        <f>'GC Table 8 - Primary'!SRE20</f>
        <v>0</v>
      </c>
      <c r="SRM12" s="2854">
        <f>'GC Table 6 - Secondary'!SRE22</f>
        <v>0</v>
      </c>
      <c r="SRN12" s="2854">
        <f>'GC Table 5 - Worker Training'!SRE20</f>
        <v>0</v>
      </c>
      <c r="SRO12" s="2854">
        <f>'GC Table 4 - Tertiary'!SRD17</f>
        <v>0</v>
      </c>
      <c r="SRP12" s="2859">
        <f>SUM(SRL12:SRO12)</f>
        <v>0</v>
      </c>
      <c r="SRQ12" s="2852">
        <v>2014</v>
      </c>
      <c r="SRR12" s="2853">
        <f>'GC Table 8 - Primary'!SRU8</f>
        <v>0</v>
      </c>
      <c r="SRS12" s="2854">
        <f>'GC Table 6 - Secondary'!SRU8</f>
        <v>0</v>
      </c>
      <c r="SRT12" s="2854">
        <f>'GC Table 5 - Worker Training'!SRU8</f>
        <v>0</v>
      </c>
      <c r="SRU12" s="2854">
        <f>'GC Table 4 - Tertiary'!SRT8</f>
        <v>0</v>
      </c>
      <c r="SRV12" s="2855">
        <f>SUM(SRR12:SRU12)</f>
        <v>0</v>
      </c>
      <c r="SRW12" s="2856">
        <f>'GC Table 8 - Primary'!SRU12</f>
        <v>0</v>
      </c>
      <c r="SRX12" s="2854">
        <f>'GC Table 6 - Secondary'!SRU14</f>
        <v>0</v>
      </c>
      <c r="SRY12" s="2857">
        <f>'GC Table 5 - Worker Training'!SRU12</f>
        <v>0</v>
      </c>
      <c r="SRZ12" s="2854">
        <f>'GC Table 4 - Tertiary'!SRT9</f>
        <v>0</v>
      </c>
      <c r="SSA12" s="2858">
        <f>SUM(SRW12:SRZ12)</f>
        <v>0</v>
      </c>
      <c r="SSB12" s="2853">
        <f>'GC Table 8 - Primary'!SRU20</f>
        <v>0</v>
      </c>
      <c r="SSC12" s="2854">
        <f>'GC Table 6 - Secondary'!SRU22</f>
        <v>0</v>
      </c>
      <c r="SSD12" s="2854">
        <f>'GC Table 5 - Worker Training'!SRU20</f>
        <v>0</v>
      </c>
      <c r="SSE12" s="2854">
        <f>'GC Table 4 - Tertiary'!SRT17</f>
        <v>0</v>
      </c>
      <c r="SSF12" s="2859">
        <f>SUM(SSB12:SSE12)</f>
        <v>0</v>
      </c>
      <c r="SSG12" s="2852">
        <v>2014</v>
      </c>
      <c r="SSH12" s="2853">
        <f>'GC Table 8 - Primary'!SSK8</f>
        <v>0</v>
      </c>
      <c r="SSI12" s="2854">
        <f>'GC Table 6 - Secondary'!SSK8</f>
        <v>0</v>
      </c>
      <c r="SSJ12" s="2854">
        <f>'GC Table 5 - Worker Training'!SSK8</f>
        <v>0</v>
      </c>
      <c r="SSK12" s="2854">
        <f>'GC Table 4 - Tertiary'!SSJ8</f>
        <v>0</v>
      </c>
      <c r="SSL12" s="2855">
        <f>SUM(SSH12:SSK12)</f>
        <v>0</v>
      </c>
      <c r="SSM12" s="2856">
        <f>'GC Table 8 - Primary'!SSK12</f>
        <v>0</v>
      </c>
      <c r="SSN12" s="2854">
        <f>'GC Table 6 - Secondary'!SSK14</f>
        <v>0</v>
      </c>
      <c r="SSO12" s="2857">
        <f>'GC Table 5 - Worker Training'!SSK12</f>
        <v>0</v>
      </c>
      <c r="SSP12" s="2854">
        <f>'GC Table 4 - Tertiary'!SSJ9</f>
        <v>0</v>
      </c>
      <c r="SSQ12" s="2858">
        <f>SUM(SSM12:SSP12)</f>
        <v>0</v>
      </c>
      <c r="SSR12" s="2853">
        <f>'GC Table 8 - Primary'!SSK20</f>
        <v>0</v>
      </c>
      <c r="SSS12" s="2854">
        <f>'GC Table 6 - Secondary'!SSK22</f>
        <v>0</v>
      </c>
      <c r="SST12" s="2854">
        <f>'GC Table 5 - Worker Training'!SSK20</f>
        <v>0</v>
      </c>
      <c r="SSU12" s="2854">
        <f>'GC Table 4 - Tertiary'!SSJ17</f>
        <v>0</v>
      </c>
      <c r="SSV12" s="2859">
        <f>SUM(SSR12:SSU12)</f>
        <v>0</v>
      </c>
      <c r="SSW12" s="2852">
        <v>2014</v>
      </c>
      <c r="SSX12" s="2853">
        <f>'GC Table 8 - Primary'!STA8</f>
        <v>0</v>
      </c>
      <c r="SSY12" s="2854">
        <f>'GC Table 6 - Secondary'!STA8</f>
        <v>0</v>
      </c>
      <c r="SSZ12" s="2854">
        <f>'GC Table 5 - Worker Training'!STA8</f>
        <v>0</v>
      </c>
      <c r="STA12" s="2854">
        <f>'GC Table 4 - Tertiary'!SSZ8</f>
        <v>0</v>
      </c>
      <c r="STB12" s="2855">
        <f>SUM(SSX12:STA12)</f>
        <v>0</v>
      </c>
      <c r="STC12" s="2856">
        <f>'GC Table 8 - Primary'!STA12</f>
        <v>0</v>
      </c>
      <c r="STD12" s="2854">
        <f>'GC Table 6 - Secondary'!STA14</f>
        <v>0</v>
      </c>
      <c r="STE12" s="2857">
        <f>'GC Table 5 - Worker Training'!STA12</f>
        <v>0</v>
      </c>
      <c r="STF12" s="2854">
        <f>'GC Table 4 - Tertiary'!SSZ9</f>
        <v>0</v>
      </c>
      <c r="STG12" s="2858">
        <f>SUM(STC12:STF12)</f>
        <v>0</v>
      </c>
      <c r="STH12" s="2853">
        <f>'GC Table 8 - Primary'!STA20</f>
        <v>0</v>
      </c>
      <c r="STI12" s="2854">
        <f>'GC Table 6 - Secondary'!STA22</f>
        <v>0</v>
      </c>
      <c r="STJ12" s="2854">
        <f>'GC Table 5 - Worker Training'!STA20</f>
        <v>0</v>
      </c>
      <c r="STK12" s="2854">
        <f>'GC Table 4 - Tertiary'!SSZ17</f>
        <v>0</v>
      </c>
      <c r="STL12" s="2859">
        <f>SUM(STH12:STK12)</f>
        <v>0</v>
      </c>
      <c r="STM12" s="2852">
        <v>2014</v>
      </c>
      <c r="STN12" s="2853">
        <f>'GC Table 8 - Primary'!STQ8</f>
        <v>0</v>
      </c>
      <c r="STO12" s="2854">
        <f>'GC Table 6 - Secondary'!STQ8</f>
        <v>0</v>
      </c>
      <c r="STP12" s="2854">
        <f>'GC Table 5 - Worker Training'!STQ8</f>
        <v>0</v>
      </c>
      <c r="STQ12" s="2854">
        <f>'GC Table 4 - Tertiary'!STP8</f>
        <v>0</v>
      </c>
      <c r="STR12" s="2855">
        <f>SUM(STN12:STQ12)</f>
        <v>0</v>
      </c>
      <c r="STS12" s="2856">
        <f>'GC Table 8 - Primary'!STQ12</f>
        <v>0</v>
      </c>
      <c r="STT12" s="2854">
        <f>'GC Table 6 - Secondary'!STQ14</f>
        <v>0</v>
      </c>
      <c r="STU12" s="2857">
        <f>'GC Table 5 - Worker Training'!STQ12</f>
        <v>0</v>
      </c>
      <c r="STV12" s="2854">
        <f>'GC Table 4 - Tertiary'!STP9</f>
        <v>0</v>
      </c>
      <c r="STW12" s="2858">
        <f>SUM(STS12:STV12)</f>
        <v>0</v>
      </c>
      <c r="STX12" s="2853">
        <f>'GC Table 8 - Primary'!STQ20</f>
        <v>0</v>
      </c>
      <c r="STY12" s="2854">
        <f>'GC Table 6 - Secondary'!STQ22</f>
        <v>0</v>
      </c>
      <c r="STZ12" s="2854">
        <f>'GC Table 5 - Worker Training'!STQ20</f>
        <v>0</v>
      </c>
      <c r="SUA12" s="2854">
        <f>'GC Table 4 - Tertiary'!STP17</f>
        <v>0</v>
      </c>
      <c r="SUB12" s="2859">
        <f>SUM(STX12:SUA12)</f>
        <v>0</v>
      </c>
      <c r="SUC12" s="2852">
        <v>2014</v>
      </c>
      <c r="SUD12" s="2853">
        <f>'GC Table 8 - Primary'!SUG8</f>
        <v>0</v>
      </c>
      <c r="SUE12" s="2854">
        <f>'GC Table 6 - Secondary'!SUG8</f>
        <v>0</v>
      </c>
      <c r="SUF12" s="2854">
        <f>'GC Table 5 - Worker Training'!SUG8</f>
        <v>0</v>
      </c>
      <c r="SUG12" s="2854">
        <f>'GC Table 4 - Tertiary'!SUF8</f>
        <v>0</v>
      </c>
      <c r="SUH12" s="2855">
        <f>SUM(SUD12:SUG12)</f>
        <v>0</v>
      </c>
      <c r="SUI12" s="2856">
        <f>'GC Table 8 - Primary'!SUG12</f>
        <v>0</v>
      </c>
      <c r="SUJ12" s="2854">
        <f>'GC Table 6 - Secondary'!SUG14</f>
        <v>0</v>
      </c>
      <c r="SUK12" s="2857">
        <f>'GC Table 5 - Worker Training'!SUG12</f>
        <v>0</v>
      </c>
      <c r="SUL12" s="2854">
        <f>'GC Table 4 - Tertiary'!SUF9</f>
        <v>0</v>
      </c>
      <c r="SUM12" s="2858">
        <f>SUM(SUI12:SUL12)</f>
        <v>0</v>
      </c>
      <c r="SUN12" s="2853">
        <f>'GC Table 8 - Primary'!SUG20</f>
        <v>0</v>
      </c>
      <c r="SUO12" s="2854">
        <f>'GC Table 6 - Secondary'!SUG22</f>
        <v>0</v>
      </c>
      <c r="SUP12" s="2854">
        <f>'GC Table 5 - Worker Training'!SUG20</f>
        <v>0</v>
      </c>
      <c r="SUQ12" s="2854">
        <f>'GC Table 4 - Tertiary'!SUF17</f>
        <v>0</v>
      </c>
      <c r="SUR12" s="2859">
        <f>SUM(SUN12:SUQ12)</f>
        <v>0</v>
      </c>
      <c r="SUS12" s="2852">
        <v>2014</v>
      </c>
      <c r="SUT12" s="2853">
        <f>'GC Table 8 - Primary'!SUW8</f>
        <v>0</v>
      </c>
      <c r="SUU12" s="2854">
        <f>'GC Table 6 - Secondary'!SUW8</f>
        <v>0</v>
      </c>
      <c r="SUV12" s="2854">
        <f>'GC Table 5 - Worker Training'!SUW8</f>
        <v>0</v>
      </c>
      <c r="SUW12" s="2854">
        <f>'GC Table 4 - Tertiary'!SUV8</f>
        <v>0</v>
      </c>
      <c r="SUX12" s="2855">
        <f>SUM(SUT12:SUW12)</f>
        <v>0</v>
      </c>
      <c r="SUY12" s="2856">
        <f>'GC Table 8 - Primary'!SUW12</f>
        <v>0</v>
      </c>
      <c r="SUZ12" s="2854">
        <f>'GC Table 6 - Secondary'!SUW14</f>
        <v>0</v>
      </c>
      <c r="SVA12" s="2857">
        <f>'GC Table 5 - Worker Training'!SUW12</f>
        <v>0</v>
      </c>
      <c r="SVB12" s="2854">
        <f>'GC Table 4 - Tertiary'!SUV9</f>
        <v>0</v>
      </c>
      <c r="SVC12" s="2858">
        <f>SUM(SUY12:SVB12)</f>
        <v>0</v>
      </c>
      <c r="SVD12" s="2853">
        <f>'GC Table 8 - Primary'!SUW20</f>
        <v>0</v>
      </c>
      <c r="SVE12" s="2854">
        <f>'GC Table 6 - Secondary'!SUW22</f>
        <v>0</v>
      </c>
      <c r="SVF12" s="2854">
        <f>'GC Table 5 - Worker Training'!SUW20</f>
        <v>0</v>
      </c>
      <c r="SVG12" s="2854">
        <f>'GC Table 4 - Tertiary'!SUV17</f>
        <v>0</v>
      </c>
      <c r="SVH12" s="2859">
        <f>SUM(SVD12:SVG12)</f>
        <v>0</v>
      </c>
      <c r="SVI12" s="2852">
        <v>2014</v>
      </c>
      <c r="SVJ12" s="2853">
        <f>'GC Table 8 - Primary'!SVM8</f>
        <v>0</v>
      </c>
      <c r="SVK12" s="2854">
        <f>'GC Table 6 - Secondary'!SVM8</f>
        <v>0</v>
      </c>
      <c r="SVL12" s="2854">
        <f>'GC Table 5 - Worker Training'!SVM8</f>
        <v>0</v>
      </c>
      <c r="SVM12" s="2854">
        <f>'GC Table 4 - Tertiary'!SVL8</f>
        <v>0</v>
      </c>
      <c r="SVN12" s="2855">
        <f>SUM(SVJ12:SVM12)</f>
        <v>0</v>
      </c>
      <c r="SVO12" s="2856">
        <f>'GC Table 8 - Primary'!SVM12</f>
        <v>0</v>
      </c>
      <c r="SVP12" s="2854">
        <f>'GC Table 6 - Secondary'!SVM14</f>
        <v>0</v>
      </c>
      <c r="SVQ12" s="2857">
        <f>'GC Table 5 - Worker Training'!SVM12</f>
        <v>0</v>
      </c>
      <c r="SVR12" s="2854">
        <f>'GC Table 4 - Tertiary'!SVL9</f>
        <v>0</v>
      </c>
      <c r="SVS12" s="2858">
        <f>SUM(SVO12:SVR12)</f>
        <v>0</v>
      </c>
      <c r="SVT12" s="2853">
        <f>'GC Table 8 - Primary'!SVM20</f>
        <v>0</v>
      </c>
      <c r="SVU12" s="2854">
        <f>'GC Table 6 - Secondary'!SVM22</f>
        <v>0</v>
      </c>
      <c r="SVV12" s="2854">
        <f>'GC Table 5 - Worker Training'!SVM20</f>
        <v>0</v>
      </c>
      <c r="SVW12" s="2854">
        <f>'GC Table 4 - Tertiary'!SVL17</f>
        <v>0</v>
      </c>
      <c r="SVX12" s="2859">
        <f>SUM(SVT12:SVW12)</f>
        <v>0</v>
      </c>
      <c r="SVY12" s="2852">
        <v>2014</v>
      </c>
      <c r="SVZ12" s="2853">
        <f>'GC Table 8 - Primary'!SWC8</f>
        <v>0</v>
      </c>
      <c r="SWA12" s="2854">
        <f>'GC Table 6 - Secondary'!SWC8</f>
        <v>0</v>
      </c>
      <c r="SWB12" s="2854">
        <f>'GC Table 5 - Worker Training'!SWC8</f>
        <v>0</v>
      </c>
      <c r="SWC12" s="2854">
        <f>'GC Table 4 - Tertiary'!SWB8</f>
        <v>0</v>
      </c>
      <c r="SWD12" s="2855">
        <f>SUM(SVZ12:SWC12)</f>
        <v>0</v>
      </c>
      <c r="SWE12" s="2856">
        <f>'GC Table 8 - Primary'!SWC12</f>
        <v>0</v>
      </c>
      <c r="SWF12" s="2854">
        <f>'GC Table 6 - Secondary'!SWC14</f>
        <v>0</v>
      </c>
      <c r="SWG12" s="2857">
        <f>'GC Table 5 - Worker Training'!SWC12</f>
        <v>0</v>
      </c>
      <c r="SWH12" s="2854">
        <f>'GC Table 4 - Tertiary'!SWB9</f>
        <v>0</v>
      </c>
      <c r="SWI12" s="2858">
        <f>SUM(SWE12:SWH12)</f>
        <v>0</v>
      </c>
      <c r="SWJ12" s="2853">
        <f>'GC Table 8 - Primary'!SWC20</f>
        <v>0</v>
      </c>
      <c r="SWK12" s="2854">
        <f>'GC Table 6 - Secondary'!SWC22</f>
        <v>0</v>
      </c>
      <c r="SWL12" s="2854">
        <f>'GC Table 5 - Worker Training'!SWC20</f>
        <v>0</v>
      </c>
      <c r="SWM12" s="2854">
        <f>'GC Table 4 - Tertiary'!SWB17</f>
        <v>0</v>
      </c>
      <c r="SWN12" s="2859">
        <f>SUM(SWJ12:SWM12)</f>
        <v>0</v>
      </c>
      <c r="SWO12" s="2852">
        <v>2014</v>
      </c>
      <c r="SWP12" s="2853">
        <f>'GC Table 8 - Primary'!SWS8</f>
        <v>0</v>
      </c>
      <c r="SWQ12" s="2854">
        <f>'GC Table 6 - Secondary'!SWS8</f>
        <v>0</v>
      </c>
      <c r="SWR12" s="2854">
        <f>'GC Table 5 - Worker Training'!SWS8</f>
        <v>0</v>
      </c>
      <c r="SWS12" s="2854">
        <f>'GC Table 4 - Tertiary'!SWR8</f>
        <v>0</v>
      </c>
      <c r="SWT12" s="2855">
        <f>SUM(SWP12:SWS12)</f>
        <v>0</v>
      </c>
      <c r="SWU12" s="2856">
        <f>'GC Table 8 - Primary'!SWS12</f>
        <v>0</v>
      </c>
      <c r="SWV12" s="2854">
        <f>'GC Table 6 - Secondary'!SWS14</f>
        <v>0</v>
      </c>
      <c r="SWW12" s="2857">
        <f>'GC Table 5 - Worker Training'!SWS12</f>
        <v>0</v>
      </c>
      <c r="SWX12" s="2854">
        <f>'GC Table 4 - Tertiary'!SWR9</f>
        <v>0</v>
      </c>
      <c r="SWY12" s="2858">
        <f>SUM(SWU12:SWX12)</f>
        <v>0</v>
      </c>
      <c r="SWZ12" s="2853">
        <f>'GC Table 8 - Primary'!SWS20</f>
        <v>0</v>
      </c>
      <c r="SXA12" s="2854">
        <f>'GC Table 6 - Secondary'!SWS22</f>
        <v>0</v>
      </c>
      <c r="SXB12" s="2854">
        <f>'GC Table 5 - Worker Training'!SWS20</f>
        <v>0</v>
      </c>
      <c r="SXC12" s="2854">
        <f>'GC Table 4 - Tertiary'!SWR17</f>
        <v>0</v>
      </c>
      <c r="SXD12" s="2859">
        <f>SUM(SWZ12:SXC12)</f>
        <v>0</v>
      </c>
      <c r="SXE12" s="2852">
        <v>2014</v>
      </c>
      <c r="SXF12" s="2853">
        <f>'GC Table 8 - Primary'!SXI8</f>
        <v>0</v>
      </c>
      <c r="SXG12" s="2854">
        <f>'GC Table 6 - Secondary'!SXI8</f>
        <v>0</v>
      </c>
      <c r="SXH12" s="2854">
        <f>'GC Table 5 - Worker Training'!SXI8</f>
        <v>0</v>
      </c>
      <c r="SXI12" s="2854">
        <f>'GC Table 4 - Tertiary'!SXH8</f>
        <v>0</v>
      </c>
      <c r="SXJ12" s="2855">
        <f>SUM(SXF12:SXI12)</f>
        <v>0</v>
      </c>
      <c r="SXK12" s="2856">
        <f>'GC Table 8 - Primary'!SXI12</f>
        <v>0</v>
      </c>
      <c r="SXL12" s="2854">
        <f>'GC Table 6 - Secondary'!SXI14</f>
        <v>0</v>
      </c>
      <c r="SXM12" s="2857">
        <f>'GC Table 5 - Worker Training'!SXI12</f>
        <v>0</v>
      </c>
      <c r="SXN12" s="2854">
        <f>'GC Table 4 - Tertiary'!SXH9</f>
        <v>0</v>
      </c>
      <c r="SXO12" s="2858">
        <f>SUM(SXK12:SXN12)</f>
        <v>0</v>
      </c>
      <c r="SXP12" s="2853">
        <f>'GC Table 8 - Primary'!SXI20</f>
        <v>0</v>
      </c>
      <c r="SXQ12" s="2854">
        <f>'GC Table 6 - Secondary'!SXI22</f>
        <v>0</v>
      </c>
      <c r="SXR12" s="2854">
        <f>'GC Table 5 - Worker Training'!SXI20</f>
        <v>0</v>
      </c>
      <c r="SXS12" s="2854">
        <f>'GC Table 4 - Tertiary'!SXH17</f>
        <v>0</v>
      </c>
      <c r="SXT12" s="2859">
        <f>SUM(SXP12:SXS12)</f>
        <v>0</v>
      </c>
      <c r="SXU12" s="2852">
        <v>2014</v>
      </c>
      <c r="SXV12" s="2853">
        <f>'GC Table 8 - Primary'!SXY8</f>
        <v>0</v>
      </c>
      <c r="SXW12" s="2854">
        <f>'GC Table 6 - Secondary'!SXY8</f>
        <v>0</v>
      </c>
      <c r="SXX12" s="2854">
        <f>'GC Table 5 - Worker Training'!SXY8</f>
        <v>0</v>
      </c>
      <c r="SXY12" s="2854">
        <f>'GC Table 4 - Tertiary'!SXX8</f>
        <v>0</v>
      </c>
      <c r="SXZ12" s="2855">
        <f>SUM(SXV12:SXY12)</f>
        <v>0</v>
      </c>
      <c r="SYA12" s="2856">
        <f>'GC Table 8 - Primary'!SXY12</f>
        <v>0</v>
      </c>
      <c r="SYB12" s="2854">
        <f>'GC Table 6 - Secondary'!SXY14</f>
        <v>0</v>
      </c>
      <c r="SYC12" s="2857">
        <f>'GC Table 5 - Worker Training'!SXY12</f>
        <v>0</v>
      </c>
      <c r="SYD12" s="2854">
        <f>'GC Table 4 - Tertiary'!SXX9</f>
        <v>0</v>
      </c>
      <c r="SYE12" s="2858">
        <f>SUM(SYA12:SYD12)</f>
        <v>0</v>
      </c>
      <c r="SYF12" s="2853">
        <f>'GC Table 8 - Primary'!SXY20</f>
        <v>0</v>
      </c>
      <c r="SYG12" s="2854">
        <f>'GC Table 6 - Secondary'!SXY22</f>
        <v>0</v>
      </c>
      <c r="SYH12" s="2854">
        <f>'GC Table 5 - Worker Training'!SXY20</f>
        <v>0</v>
      </c>
      <c r="SYI12" s="2854">
        <f>'GC Table 4 - Tertiary'!SXX17</f>
        <v>0</v>
      </c>
      <c r="SYJ12" s="2859">
        <f>SUM(SYF12:SYI12)</f>
        <v>0</v>
      </c>
      <c r="SYK12" s="2852">
        <v>2014</v>
      </c>
      <c r="SYL12" s="2853">
        <f>'GC Table 8 - Primary'!SYO8</f>
        <v>0</v>
      </c>
      <c r="SYM12" s="2854">
        <f>'GC Table 6 - Secondary'!SYO8</f>
        <v>0</v>
      </c>
      <c r="SYN12" s="2854">
        <f>'GC Table 5 - Worker Training'!SYO8</f>
        <v>0</v>
      </c>
      <c r="SYO12" s="2854">
        <f>'GC Table 4 - Tertiary'!SYN8</f>
        <v>0</v>
      </c>
      <c r="SYP12" s="2855">
        <f>SUM(SYL12:SYO12)</f>
        <v>0</v>
      </c>
      <c r="SYQ12" s="2856">
        <f>'GC Table 8 - Primary'!SYO12</f>
        <v>0</v>
      </c>
      <c r="SYR12" s="2854">
        <f>'GC Table 6 - Secondary'!SYO14</f>
        <v>0</v>
      </c>
      <c r="SYS12" s="2857">
        <f>'GC Table 5 - Worker Training'!SYO12</f>
        <v>0</v>
      </c>
      <c r="SYT12" s="2854">
        <f>'GC Table 4 - Tertiary'!SYN9</f>
        <v>0</v>
      </c>
      <c r="SYU12" s="2858">
        <f>SUM(SYQ12:SYT12)</f>
        <v>0</v>
      </c>
      <c r="SYV12" s="2853">
        <f>'GC Table 8 - Primary'!SYO20</f>
        <v>0</v>
      </c>
      <c r="SYW12" s="2854">
        <f>'GC Table 6 - Secondary'!SYO22</f>
        <v>0</v>
      </c>
      <c r="SYX12" s="2854">
        <f>'GC Table 5 - Worker Training'!SYO20</f>
        <v>0</v>
      </c>
      <c r="SYY12" s="2854">
        <f>'GC Table 4 - Tertiary'!SYN17</f>
        <v>0</v>
      </c>
      <c r="SYZ12" s="2859">
        <f>SUM(SYV12:SYY12)</f>
        <v>0</v>
      </c>
      <c r="SZA12" s="2852">
        <v>2014</v>
      </c>
      <c r="SZB12" s="2853">
        <f>'GC Table 8 - Primary'!SZE8</f>
        <v>0</v>
      </c>
      <c r="SZC12" s="2854">
        <f>'GC Table 6 - Secondary'!SZE8</f>
        <v>0</v>
      </c>
      <c r="SZD12" s="2854">
        <f>'GC Table 5 - Worker Training'!SZE8</f>
        <v>0</v>
      </c>
      <c r="SZE12" s="2854">
        <f>'GC Table 4 - Tertiary'!SZD8</f>
        <v>0</v>
      </c>
      <c r="SZF12" s="2855">
        <f>SUM(SZB12:SZE12)</f>
        <v>0</v>
      </c>
      <c r="SZG12" s="2856">
        <f>'GC Table 8 - Primary'!SZE12</f>
        <v>0</v>
      </c>
      <c r="SZH12" s="2854">
        <f>'GC Table 6 - Secondary'!SZE14</f>
        <v>0</v>
      </c>
      <c r="SZI12" s="2857">
        <f>'GC Table 5 - Worker Training'!SZE12</f>
        <v>0</v>
      </c>
      <c r="SZJ12" s="2854">
        <f>'GC Table 4 - Tertiary'!SZD9</f>
        <v>0</v>
      </c>
      <c r="SZK12" s="2858">
        <f>SUM(SZG12:SZJ12)</f>
        <v>0</v>
      </c>
      <c r="SZL12" s="2853">
        <f>'GC Table 8 - Primary'!SZE20</f>
        <v>0</v>
      </c>
      <c r="SZM12" s="2854">
        <f>'GC Table 6 - Secondary'!SZE22</f>
        <v>0</v>
      </c>
      <c r="SZN12" s="2854">
        <f>'GC Table 5 - Worker Training'!SZE20</f>
        <v>0</v>
      </c>
      <c r="SZO12" s="2854">
        <f>'GC Table 4 - Tertiary'!SZD17</f>
        <v>0</v>
      </c>
      <c r="SZP12" s="2859">
        <f>SUM(SZL12:SZO12)</f>
        <v>0</v>
      </c>
      <c r="SZQ12" s="2852">
        <v>2014</v>
      </c>
      <c r="SZR12" s="2853">
        <f>'GC Table 8 - Primary'!SZU8</f>
        <v>0</v>
      </c>
      <c r="SZS12" s="2854">
        <f>'GC Table 6 - Secondary'!SZU8</f>
        <v>0</v>
      </c>
      <c r="SZT12" s="2854">
        <f>'GC Table 5 - Worker Training'!SZU8</f>
        <v>0</v>
      </c>
      <c r="SZU12" s="2854">
        <f>'GC Table 4 - Tertiary'!SZT8</f>
        <v>0</v>
      </c>
      <c r="SZV12" s="2855">
        <f>SUM(SZR12:SZU12)</f>
        <v>0</v>
      </c>
      <c r="SZW12" s="2856">
        <f>'GC Table 8 - Primary'!SZU12</f>
        <v>0</v>
      </c>
      <c r="SZX12" s="2854">
        <f>'GC Table 6 - Secondary'!SZU14</f>
        <v>0</v>
      </c>
      <c r="SZY12" s="2857">
        <f>'GC Table 5 - Worker Training'!SZU12</f>
        <v>0</v>
      </c>
      <c r="SZZ12" s="2854">
        <f>'GC Table 4 - Tertiary'!SZT9</f>
        <v>0</v>
      </c>
      <c r="TAA12" s="2858">
        <f>SUM(SZW12:SZZ12)</f>
        <v>0</v>
      </c>
      <c r="TAB12" s="2853">
        <f>'GC Table 8 - Primary'!SZU20</f>
        <v>0</v>
      </c>
      <c r="TAC12" s="2854">
        <f>'GC Table 6 - Secondary'!SZU22</f>
        <v>0</v>
      </c>
      <c r="TAD12" s="2854">
        <f>'GC Table 5 - Worker Training'!SZU20</f>
        <v>0</v>
      </c>
      <c r="TAE12" s="2854">
        <f>'GC Table 4 - Tertiary'!SZT17</f>
        <v>0</v>
      </c>
      <c r="TAF12" s="2859">
        <f>SUM(TAB12:TAE12)</f>
        <v>0</v>
      </c>
      <c r="TAG12" s="2852">
        <v>2014</v>
      </c>
      <c r="TAH12" s="2853">
        <f>'GC Table 8 - Primary'!TAK8</f>
        <v>0</v>
      </c>
      <c r="TAI12" s="2854">
        <f>'GC Table 6 - Secondary'!TAK8</f>
        <v>0</v>
      </c>
      <c r="TAJ12" s="2854">
        <f>'GC Table 5 - Worker Training'!TAK8</f>
        <v>0</v>
      </c>
      <c r="TAK12" s="2854">
        <f>'GC Table 4 - Tertiary'!TAJ8</f>
        <v>0</v>
      </c>
      <c r="TAL12" s="2855">
        <f>SUM(TAH12:TAK12)</f>
        <v>0</v>
      </c>
      <c r="TAM12" s="2856">
        <f>'GC Table 8 - Primary'!TAK12</f>
        <v>0</v>
      </c>
      <c r="TAN12" s="2854">
        <f>'GC Table 6 - Secondary'!TAK14</f>
        <v>0</v>
      </c>
      <c r="TAO12" s="2857">
        <f>'GC Table 5 - Worker Training'!TAK12</f>
        <v>0</v>
      </c>
      <c r="TAP12" s="2854">
        <f>'GC Table 4 - Tertiary'!TAJ9</f>
        <v>0</v>
      </c>
      <c r="TAQ12" s="2858">
        <f>SUM(TAM12:TAP12)</f>
        <v>0</v>
      </c>
      <c r="TAR12" s="2853">
        <f>'GC Table 8 - Primary'!TAK20</f>
        <v>0</v>
      </c>
      <c r="TAS12" s="2854">
        <f>'GC Table 6 - Secondary'!TAK22</f>
        <v>0</v>
      </c>
      <c r="TAT12" s="2854">
        <f>'GC Table 5 - Worker Training'!TAK20</f>
        <v>0</v>
      </c>
      <c r="TAU12" s="2854">
        <f>'GC Table 4 - Tertiary'!TAJ17</f>
        <v>0</v>
      </c>
      <c r="TAV12" s="2859">
        <f>SUM(TAR12:TAU12)</f>
        <v>0</v>
      </c>
      <c r="TAW12" s="2852">
        <v>2014</v>
      </c>
      <c r="TAX12" s="2853">
        <f>'GC Table 8 - Primary'!TBA8</f>
        <v>0</v>
      </c>
      <c r="TAY12" s="2854">
        <f>'GC Table 6 - Secondary'!TBA8</f>
        <v>0</v>
      </c>
      <c r="TAZ12" s="2854">
        <f>'GC Table 5 - Worker Training'!TBA8</f>
        <v>0</v>
      </c>
      <c r="TBA12" s="2854">
        <f>'GC Table 4 - Tertiary'!TAZ8</f>
        <v>0</v>
      </c>
      <c r="TBB12" s="2855">
        <f>SUM(TAX12:TBA12)</f>
        <v>0</v>
      </c>
      <c r="TBC12" s="2856">
        <f>'GC Table 8 - Primary'!TBA12</f>
        <v>0</v>
      </c>
      <c r="TBD12" s="2854">
        <f>'GC Table 6 - Secondary'!TBA14</f>
        <v>0</v>
      </c>
      <c r="TBE12" s="2857">
        <f>'GC Table 5 - Worker Training'!TBA12</f>
        <v>0</v>
      </c>
      <c r="TBF12" s="2854">
        <f>'GC Table 4 - Tertiary'!TAZ9</f>
        <v>0</v>
      </c>
      <c r="TBG12" s="2858">
        <f>SUM(TBC12:TBF12)</f>
        <v>0</v>
      </c>
      <c r="TBH12" s="2853">
        <f>'GC Table 8 - Primary'!TBA20</f>
        <v>0</v>
      </c>
      <c r="TBI12" s="2854">
        <f>'GC Table 6 - Secondary'!TBA22</f>
        <v>0</v>
      </c>
      <c r="TBJ12" s="2854">
        <f>'GC Table 5 - Worker Training'!TBA20</f>
        <v>0</v>
      </c>
      <c r="TBK12" s="2854">
        <f>'GC Table 4 - Tertiary'!TAZ17</f>
        <v>0</v>
      </c>
      <c r="TBL12" s="2859">
        <f>SUM(TBH12:TBK12)</f>
        <v>0</v>
      </c>
      <c r="TBM12" s="2852">
        <v>2014</v>
      </c>
      <c r="TBN12" s="2853">
        <f>'GC Table 8 - Primary'!TBQ8</f>
        <v>0</v>
      </c>
      <c r="TBO12" s="2854">
        <f>'GC Table 6 - Secondary'!TBQ8</f>
        <v>0</v>
      </c>
      <c r="TBP12" s="2854">
        <f>'GC Table 5 - Worker Training'!TBQ8</f>
        <v>0</v>
      </c>
      <c r="TBQ12" s="2854">
        <f>'GC Table 4 - Tertiary'!TBP8</f>
        <v>0</v>
      </c>
      <c r="TBR12" s="2855">
        <f>SUM(TBN12:TBQ12)</f>
        <v>0</v>
      </c>
      <c r="TBS12" s="2856">
        <f>'GC Table 8 - Primary'!TBQ12</f>
        <v>0</v>
      </c>
      <c r="TBT12" s="2854">
        <f>'GC Table 6 - Secondary'!TBQ14</f>
        <v>0</v>
      </c>
      <c r="TBU12" s="2857">
        <f>'GC Table 5 - Worker Training'!TBQ12</f>
        <v>0</v>
      </c>
      <c r="TBV12" s="2854">
        <f>'GC Table 4 - Tertiary'!TBP9</f>
        <v>0</v>
      </c>
      <c r="TBW12" s="2858">
        <f>SUM(TBS12:TBV12)</f>
        <v>0</v>
      </c>
      <c r="TBX12" s="2853">
        <f>'GC Table 8 - Primary'!TBQ20</f>
        <v>0</v>
      </c>
      <c r="TBY12" s="2854">
        <f>'GC Table 6 - Secondary'!TBQ22</f>
        <v>0</v>
      </c>
      <c r="TBZ12" s="2854">
        <f>'GC Table 5 - Worker Training'!TBQ20</f>
        <v>0</v>
      </c>
      <c r="TCA12" s="2854">
        <f>'GC Table 4 - Tertiary'!TBP17</f>
        <v>0</v>
      </c>
      <c r="TCB12" s="2859">
        <f>SUM(TBX12:TCA12)</f>
        <v>0</v>
      </c>
      <c r="TCC12" s="2852">
        <v>2014</v>
      </c>
      <c r="TCD12" s="2853">
        <f>'GC Table 8 - Primary'!TCG8</f>
        <v>0</v>
      </c>
      <c r="TCE12" s="2854">
        <f>'GC Table 6 - Secondary'!TCG8</f>
        <v>0</v>
      </c>
      <c r="TCF12" s="2854">
        <f>'GC Table 5 - Worker Training'!TCG8</f>
        <v>0</v>
      </c>
      <c r="TCG12" s="2854">
        <f>'GC Table 4 - Tertiary'!TCF8</f>
        <v>0</v>
      </c>
      <c r="TCH12" s="2855">
        <f>SUM(TCD12:TCG12)</f>
        <v>0</v>
      </c>
      <c r="TCI12" s="2856">
        <f>'GC Table 8 - Primary'!TCG12</f>
        <v>0</v>
      </c>
      <c r="TCJ12" s="2854">
        <f>'GC Table 6 - Secondary'!TCG14</f>
        <v>0</v>
      </c>
      <c r="TCK12" s="2857">
        <f>'GC Table 5 - Worker Training'!TCG12</f>
        <v>0</v>
      </c>
      <c r="TCL12" s="2854">
        <f>'GC Table 4 - Tertiary'!TCF9</f>
        <v>0</v>
      </c>
      <c r="TCM12" s="2858">
        <f>SUM(TCI12:TCL12)</f>
        <v>0</v>
      </c>
      <c r="TCN12" s="2853">
        <f>'GC Table 8 - Primary'!TCG20</f>
        <v>0</v>
      </c>
      <c r="TCO12" s="2854">
        <f>'GC Table 6 - Secondary'!TCG22</f>
        <v>0</v>
      </c>
      <c r="TCP12" s="2854">
        <f>'GC Table 5 - Worker Training'!TCG20</f>
        <v>0</v>
      </c>
      <c r="TCQ12" s="2854">
        <f>'GC Table 4 - Tertiary'!TCF17</f>
        <v>0</v>
      </c>
      <c r="TCR12" s="2859">
        <f>SUM(TCN12:TCQ12)</f>
        <v>0</v>
      </c>
      <c r="TCS12" s="2852">
        <v>2014</v>
      </c>
      <c r="TCT12" s="2853">
        <f>'GC Table 8 - Primary'!TCW8</f>
        <v>0</v>
      </c>
      <c r="TCU12" s="2854">
        <f>'GC Table 6 - Secondary'!TCW8</f>
        <v>0</v>
      </c>
      <c r="TCV12" s="2854">
        <f>'GC Table 5 - Worker Training'!TCW8</f>
        <v>0</v>
      </c>
      <c r="TCW12" s="2854">
        <f>'GC Table 4 - Tertiary'!TCV8</f>
        <v>0</v>
      </c>
      <c r="TCX12" s="2855">
        <f>SUM(TCT12:TCW12)</f>
        <v>0</v>
      </c>
      <c r="TCY12" s="2856">
        <f>'GC Table 8 - Primary'!TCW12</f>
        <v>0</v>
      </c>
      <c r="TCZ12" s="2854">
        <f>'GC Table 6 - Secondary'!TCW14</f>
        <v>0</v>
      </c>
      <c r="TDA12" s="2857">
        <f>'GC Table 5 - Worker Training'!TCW12</f>
        <v>0</v>
      </c>
      <c r="TDB12" s="2854">
        <f>'GC Table 4 - Tertiary'!TCV9</f>
        <v>0</v>
      </c>
      <c r="TDC12" s="2858">
        <f>SUM(TCY12:TDB12)</f>
        <v>0</v>
      </c>
      <c r="TDD12" s="2853">
        <f>'GC Table 8 - Primary'!TCW20</f>
        <v>0</v>
      </c>
      <c r="TDE12" s="2854">
        <f>'GC Table 6 - Secondary'!TCW22</f>
        <v>0</v>
      </c>
      <c r="TDF12" s="2854">
        <f>'GC Table 5 - Worker Training'!TCW20</f>
        <v>0</v>
      </c>
      <c r="TDG12" s="2854">
        <f>'GC Table 4 - Tertiary'!TCV17</f>
        <v>0</v>
      </c>
      <c r="TDH12" s="2859">
        <f>SUM(TDD12:TDG12)</f>
        <v>0</v>
      </c>
      <c r="TDI12" s="2852">
        <v>2014</v>
      </c>
      <c r="TDJ12" s="2853">
        <f>'GC Table 8 - Primary'!TDM8</f>
        <v>0</v>
      </c>
      <c r="TDK12" s="2854">
        <f>'GC Table 6 - Secondary'!TDM8</f>
        <v>0</v>
      </c>
      <c r="TDL12" s="2854">
        <f>'GC Table 5 - Worker Training'!TDM8</f>
        <v>0</v>
      </c>
      <c r="TDM12" s="2854">
        <f>'GC Table 4 - Tertiary'!TDL8</f>
        <v>0</v>
      </c>
      <c r="TDN12" s="2855">
        <f>SUM(TDJ12:TDM12)</f>
        <v>0</v>
      </c>
      <c r="TDO12" s="2856">
        <f>'GC Table 8 - Primary'!TDM12</f>
        <v>0</v>
      </c>
      <c r="TDP12" s="2854">
        <f>'GC Table 6 - Secondary'!TDM14</f>
        <v>0</v>
      </c>
      <c r="TDQ12" s="2857">
        <f>'GC Table 5 - Worker Training'!TDM12</f>
        <v>0</v>
      </c>
      <c r="TDR12" s="2854">
        <f>'GC Table 4 - Tertiary'!TDL9</f>
        <v>0</v>
      </c>
      <c r="TDS12" s="2858">
        <f>SUM(TDO12:TDR12)</f>
        <v>0</v>
      </c>
      <c r="TDT12" s="2853">
        <f>'GC Table 8 - Primary'!TDM20</f>
        <v>0</v>
      </c>
      <c r="TDU12" s="2854">
        <f>'GC Table 6 - Secondary'!TDM22</f>
        <v>0</v>
      </c>
      <c r="TDV12" s="2854">
        <f>'GC Table 5 - Worker Training'!TDM20</f>
        <v>0</v>
      </c>
      <c r="TDW12" s="2854">
        <f>'GC Table 4 - Tertiary'!TDL17</f>
        <v>0</v>
      </c>
      <c r="TDX12" s="2859">
        <f>SUM(TDT12:TDW12)</f>
        <v>0</v>
      </c>
      <c r="TDY12" s="2852">
        <v>2014</v>
      </c>
      <c r="TDZ12" s="2853">
        <f>'GC Table 8 - Primary'!TEC8</f>
        <v>0</v>
      </c>
      <c r="TEA12" s="2854">
        <f>'GC Table 6 - Secondary'!TEC8</f>
        <v>0</v>
      </c>
      <c r="TEB12" s="2854">
        <f>'GC Table 5 - Worker Training'!TEC8</f>
        <v>0</v>
      </c>
      <c r="TEC12" s="2854">
        <f>'GC Table 4 - Tertiary'!TEB8</f>
        <v>0</v>
      </c>
      <c r="TED12" s="2855">
        <f>SUM(TDZ12:TEC12)</f>
        <v>0</v>
      </c>
      <c r="TEE12" s="2856">
        <f>'GC Table 8 - Primary'!TEC12</f>
        <v>0</v>
      </c>
      <c r="TEF12" s="2854">
        <f>'GC Table 6 - Secondary'!TEC14</f>
        <v>0</v>
      </c>
      <c r="TEG12" s="2857">
        <f>'GC Table 5 - Worker Training'!TEC12</f>
        <v>0</v>
      </c>
      <c r="TEH12" s="2854">
        <f>'GC Table 4 - Tertiary'!TEB9</f>
        <v>0</v>
      </c>
      <c r="TEI12" s="2858">
        <f>SUM(TEE12:TEH12)</f>
        <v>0</v>
      </c>
      <c r="TEJ12" s="2853">
        <f>'GC Table 8 - Primary'!TEC20</f>
        <v>0</v>
      </c>
      <c r="TEK12" s="2854">
        <f>'GC Table 6 - Secondary'!TEC22</f>
        <v>0</v>
      </c>
      <c r="TEL12" s="2854">
        <f>'GC Table 5 - Worker Training'!TEC20</f>
        <v>0</v>
      </c>
      <c r="TEM12" s="2854">
        <f>'GC Table 4 - Tertiary'!TEB17</f>
        <v>0</v>
      </c>
      <c r="TEN12" s="2859">
        <f>SUM(TEJ12:TEM12)</f>
        <v>0</v>
      </c>
      <c r="TEO12" s="2852">
        <v>2014</v>
      </c>
      <c r="TEP12" s="2853">
        <f>'GC Table 8 - Primary'!TES8</f>
        <v>0</v>
      </c>
      <c r="TEQ12" s="2854">
        <f>'GC Table 6 - Secondary'!TES8</f>
        <v>0</v>
      </c>
      <c r="TER12" s="2854">
        <f>'GC Table 5 - Worker Training'!TES8</f>
        <v>0</v>
      </c>
      <c r="TES12" s="2854">
        <f>'GC Table 4 - Tertiary'!TER8</f>
        <v>0</v>
      </c>
      <c r="TET12" s="2855">
        <f>SUM(TEP12:TES12)</f>
        <v>0</v>
      </c>
      <c r="TEU12" s="2856">
        <f>'GC Table 8 - Primary'!TES12</f>
        <v>0</v>
      </c>
      <c r="TEV12" s="2854">
        <f>'GC Table 6 - Secondary'!TES14</f>
        <v>0</v>
      </c>
      <c r="TEW12" s="2857">
        <f>'GC Table 5 - Worker Training'!TES12</f>
        <v>0</v>
      </c>
      <c r="TEX12" s="2854">
        <f>'GC Table 4 - Tertiary'!TER9</f>
        <v>0</v>
      </c>
      <c r="TEY12" s="2858">
        <f>SUM(TEU12:TEX12)</f>
        <v>0</v>
      </c>
      <c r="TEZ12" s="2853">
        <f>'GC Table 8 - Primary'!TES20</f>
        <v>0</v>
      </c>
      <c r="TFA12" s="2854">
        <f>'GC Table 6 - Secondary'!TES22</f>
        <v>0</v>
      </c>
      <c r="TFB12" s="2854">
        <f>'GC Table 5 - Worker Training'!TES20</f>
        <v>0</v>
      </c>
      <c r="TFC12" s="2854">
        <f>'GC Table 4 - Tertiary'!TER17</f>
        <v>0</v>
      </c>
      <c r="TFD12" s="2859">
        <f>SUM(TEZ12:TFC12)</f>
        <v>0</v>
      </c>
      <c r="TFE12" s="2852">
        <v>2014</v>
      </c>
      <c r="TFF12" s="2853">
        <f>'GC Table 8 - Primary'!TFI8</f>
        <v>0</v>
      </c>
      <c r="TFG12" s="2854">
        <f>'GC Table 6 - Secondary'!TFI8</f>
        <v>0</v>
      </c>
      <c r="TFH12" s="2854">
        <f>'GC Table 5 - Worker Training'!TFI8</f>
        <v>0</v>
      </c>
      <c r="TFI12" s="2854">
        <f>'GC Table 4 - Tertiary'!TFH8</f>
        <v>0</v>
      </c>
      <c r="TFJ12" s="2855">
        <f>SUM(TFF12:TFI12)</f>
        <v>0</v>
      </c>
      <c r="TFK12" s="2856">
        <f>'GC Table 8 - Primary'!TFI12</f>
        <v>0</v>
      </c>
      <c r="TFL12" s="2854">
        <f>'GC Table 6 - Secondary'!TFI14</f>
        <v>0</v>
      </c>
      <c r="TFM12" s="2857">
        <f>'GC Table 5 - Worker Training'!TFI12</f>
        <v>0</v>
      </c>
      <c r="TFN12" s="2854">
        <f>'GC Table 4 - Tertiary'!TFH9</f>
        <v>0</v>
      </c>
      <c r="TFO12" s="2858">
        <f>SUM(TFK12:TFN12)</f>
        <v>0</v>
      </c>
      <c r="TFP12" s="2853">
        <f>'GC Table 8 - Primary'!TFI20</f>
        <v>0</v>
      </c>
      <c r="TFQ12" s="2854">
        <f>'GC Table 6 - Secondary'!TFI22</f>
        <v>0</v>
      </c>
      <c r="TFR12" s="2854">
        <f>'GC Table 5 - Worker Training'!TFI20</f>
        <v>0</v>
      </c>
      <c r="TFS12" s="2854">
        <f>'GC Table 4 - Tertiary'!TFH17</f>
        <v>0</v>
      </c>
      <c r="TFT12" s="2859">
        <f>SUM(TFP12:TFS12)</f>
        <v>0</v>
      </c>
      <c r="TFU12" s="2852">
        <v>2014</v>
      </c>
      <c r="TFV12" s="2853">
        <f>'GC Table 8 - Primary'!TFY8</f>
        <v>0</v>
      </c>
      <c r="TFW12" s="2854">
        <f>'GC Table 6 - Secondary'!TFY8</f>
        <v>0</v>
      </c>
      <c r="TFX12" s="2854">
        <f>'GC Table 5 - Worker Training'!TFY8</f>
        <v>0</v>
      </c>
      <c r="TFY12" s="2854">
        <f>'GC Table 4 - Tertiary'!TFX8</f>
        <v>0</v>
      </c>
      <c r="TFZ12" s="2855">
        <f>SUM(TFV12:TFY12)</f>
        <v>0</v>
      </c>
      <c r="TGA12" s="2856">
        <f>'GC Table 8 - Primary'!TFY12</f>
        <v>0</v>
      </c>
      <c r="TGB12" s="2854">
        <f>'GC Table 6 - Secondary'!TFY14</f>
        <v>0</v>
      </c>
      <c r="TGC12" s="2857">
        <f>'GC Table 5 - Worker Training'!TFY12</f>
        <v>0</v>
      </c>
      <c r="TGD12" s="2854">
        <f>'GC Table 4 - Tertiary'!TFX9</f>
        <v>0</v>
      </c>
      <c r="TGE12" s="2858">
        <f>SUM(TGA12:TGD12)</f>
        <v>0</v>
      </c>
      <c r="TGF12" s="2853">
        <f>'GC Table 8 - Primary'!TFY20</f>
        <v>0</v>
      </c>
      <c r="TGG12" s="2854">
        <f>'GC Table 6 - Secondary'!TFY22</f>
        <v>0</v>
      </c>
      <c r="TGH12" s="2854">
        <f>'GC Table 5 - Worker Training'!TFY20</f>
        <v>0</v>
      </c>
      <c r="TGI12" s="2854">
        <f>'GC Table 4 - Tertiary'!TFX17</f>
        <v>0</v>
      </c>
      <c r="TGJ12" s="2859">
        <f>SUM(TGF12:TGI12)</f>
        <v>0</v>
      </c>
      <c r="TGK12" s="2852">
        <v>2014</v>
      </c>
      <c r="TGL12" s="2853">
        <f>'GC Table 8 - Primary'!TGO8</f>
        <v>0</v>
      </c>
      <c r="TGM12" s="2854">
        <f>'GC Table 6 - Secondary'!TGO8</f>
        <v>0</v>
      </c>
      <c r="TGN12" s="2854">
        <f>'GC Table 5 - Worker Training'!TGO8</f>
        <v>0</v>
      </c>
      <c r="TGO12" s="2854">
        <f>'GC Table 4 - Tertiary'!TGN8</f>
        <v>0</v>
      </c>
      <c r="TGP12" s="2855">
        <f>SUM(TGL12:TGO12)</f>
        <v>0</v>
      </c>
      <c r="TGQ12" s="2856">
        <f>'GC Table 8 - Primary'!TGO12</f>
        <v>0</v>
      </c>
      <c r="TGR12" s="2854">
        <f>'GC Table 6 - Secondary'!TGO14</f>
        <v>0</v>
      </c>
      <c r="TGS12" s="2857">
        <f>'GC Table 5 - Worker Training'!TGO12</f>
        <v>0</v>
      </c>
      <c r="TGT12" s="2854">
        <f>'GC Table 4 - Tertiary'!TGN9</f>
        <v>0</v>
      </c>
      <c r="TGU12" s="2858">
        <f>SUM(TGQ12:TGT12)</f>
        <v>0</v>
      </c>
      <c r="TGV12" s="2853">
        <f>'GC Table 8 - Primary'!TGO20</f>
        <v>0</v>
      </c>
      <c r="TGW12" s="2854">
        <f>'GC Table 6 - Secondary'!TGO22</f>
        <v>0</v>
      </c>
      <c r="TGX12" s="2854">
        <f>'GC Table 5 - Worker Training'!TGO20</f>
        <v>0</v>
      </c>
      <c r="TGY12" s="2854">
        <f>'GC Table 4 - Tertiary'!TGN17</f>
        <v>0</v>
      </c>
      <c r="TGZ12" s="2859">
        <f>SUM(TGV12:TGY12)</f>
        <v>0</v>
      </c>
      <c r="THA12" s="2852">
        <v>2014</v>
      </c>
      <c r="THB12" s="2853">
        <f>'GC Table 8 - Primary'!THE8</f>
        <v>0</v>
      </c>
      <c r="THC12" s="2854">
        <f>'GC Table 6 - Secondary'!THE8</f>
        <v>0</v>
      </c>
      <c r="THD12" s="2854">
        <f>'GC Table 5 - Worker Training'!THE8</f>
        <v>0</v>
      </c>
      <c r="THE12" s="2854">
        <f>'GC Table 4 - Tertiary'!THD8</f>
        <v>0</v>
      </c>
      <c r="THF12" s="2855">
        <f>SUM(THB12:THE12)</f>
        <v>0</v>
      </c>
      <c r="THG12" s="2856">
        <f>'GC Table 8 - Primary'!THE12</f>
        <v>0</v>
      </c>
      <c r="THH12" s="2854">
        <f>'GC Table 6 - Secondary'!THE14</f>
        <v>0</v>
      </c>
      <c r="THI12" s="2857">
        <f>'GC Table 5 - Worker Training'!THE12</f>
        <v>0</v>
      </c>
      <c r="THJ12" s="2854">
        <f>'GC Table 4 - Tertiary'!THD9</f>
        <v>0</v>
      </c>
      <c r="THK12" s="2858">
        <f>SUM(THG12:THJ12)</f>
        <v>0</v>
      </c>
      <c r="THL12" s="2853">
        <f>'GC Table 8 - Primary'!THE20</f>
        <v>0</v>
      </c>
      <c r="THM12" s="2854">
        <f>'GC Table 6 - Secondary'!THE22</f>
        <v>0</v>
      </c>
      <c r="THN12" s="2854">
        <f>'GC Table 5 - Worker Training'!THE20</f>
        <v>0</v>
      </c>
      <c r="THO12" s="2854">
        <f>'GC Table 4 - Tertiary'!THD17</f>
        <v>0</v>
      </c>
      <c r="THP12" s="2859">
        <f>SUM(THL12:THO12)</f>
        <v>0</v>
      </c>
      <c r="THQ12" s="2852">
        <v>2014</v>
      </c>
      <c r="THR12" s="2853">
        <f>'GC Table 8 - Primary'!THU8</f>
        <v>0</v>
      </c>
      <c r="THS12" s="2854">
        <f>'GC Table 6 - Secondary'!THU8</f>
        <v>0</v>
      </c>
      <c r="THT12" s="2854">
        <f>'GC Table 5 - Worker Training'!THU8</f>
        <v>0</v>
      </c>
      <c r="THU12" s="2854">
        <f>'GC Table 4 - Tertiary'!THT8</f>
        <v>0</v>
      </c>
      <c r="THV12" s="2855">
        <f>SUM(THR12:THU12)</f>
        <v>0</v>
      </c>
      <c r="THW12" s="2856">
        <f>'GC Table 8 - Primary'!THU12</f>
        <v>0</v>
      </c>
      <c r="THX12" s="2854">
        <f>'GC Table 6 - Secondary'!THU14</f>
        <v>0</v>
      </c>
      <c r="THY12" s="2857">
        <f>'GC Table 5 - Worker Training'!THU12</f>
        <v>0</v>
      </c>
      <c r="THZ12" s="2854">
        <f>'GC Table 4 - Tertiary'!THT9</f>
        <v>0</v>
      </c>
      <c r="TIA12" s="2858">
        <f>SUM(THW12:THZ12)</f>
        <v>0</v>
      </c>
      <c r="TIB12" s="2853">
        <f>'GC Table 8 - Primary'!THU20</f>
        <v>0</v>
      </c>
      <c r="TIC12" s="2854">
        <f>'GC Table 6 - Secondary'!THU22</f>
        <v>0</v>
      </c>
      <c r="TID12" s="2854">
        <f>'GC Table 5 - Worker Training'!THU20</f>
        <v>0</v>
      </c>
      <c r="TIE12" s="2854">
        <f>'GC Table 4 - Tertiary'!THT17</f>
        <v>0</v>
      </c>
      <c r="TIF12" s="2859">
        <f>SUM(TIB12:TIE12)</f>
        <v>0</v>
      </c>
      <c r="TIG12" s="2852">
        <v>2014</v>
      </c>
      <c r="TIH12" s="2853">
        <f>'GC Table 8 - Primary'!TIK8</f>
        <v>0</v>
      </c>
      <c r="TII12" s="2854">
        <f>'GC Table 6 - Secondary'!TIK8</f>
        <v>0</v>
      </c>
      <c r="TIJ12" s="2854">
        <f>'GC Table 5 - Worker Training'!TIK8</f>
        <v>0</v>
      </c>
      <c r="TIK12" s="2854">
        <f>'GC Table 4 - Tertiary'!TIJ8</f>
        <v>0</v>
      </c>
      <c r="TIL12" s="2855">
        <f>SUM(TIH12:TIK12)</f>
        <v>0</v>
      </c>
      <c r="TIM12" s="2856">
        <f>'GC Table 8 - Primary'!TIK12</f>
        <v>0</v>
      </c>
      <c r="TIN12" s="2854">
        <f>'GC Table 6 - Secondary'!TIK14</f>
        <v>0</v>
      </c>
      <c r="TIO12" s="2857">
        <f>'GC Table 5 - Worker Training'!TIK12</f>
        <v>0</v>
      </c>
      <c r="TIP12" s="2854">
        <f>'GC Table 4 - Tertiary'!TIJ9</f>
        <v>0</v>
      </c>
      <c r="TIQ12" s="2858">
        <f>SUM(TIM12:TIP12)</f>
        <v>0</v>
      </c>
      <c r="TIR12" s="2853">
        <f>'GC Table 8 - Primary'!TIK20</f>
        <v>0</v>
      </c>
      <c r="TIS12" s="2854">
        <f>'GC Table 6 - Secondary'!TIK22</f>
        <v>0</v>
      </c>
      <c r="TIT12" s="2854">
        <f>'GC Table 5 - Worker Training'!TIK20</f>
        <v>0</v>
      </c>
      <c r="TIU12" s="2854">
        <f>'GC Table 4 - Tertiary'!TIJ17</f>
        <v>0</v>
      </c>
      <c r="TIV12" s="2859">
        <f>SUM(TIR12:TIU12)</f>
        <v>0</v>
      </c>
      <c r="TIW12" s="2852">
        <v>2014</v>
      </c>
      <c r="TIX12" s="2853">
        <f>'GC Table 8 - Primary'!TJA8</f>
        <v>0</v>
      </c>
      <c r="TIY12" s="2854">
        <f>'GC Table 6 - Secondary'!TJA8</f>
        <v>0</v>
      </c>
      <c r="TIZ12" s="2854">
        <f>'GC Table 5 - Worker Training'!TJA8</f>
        <v>0</v>
      </c>
      <c r="TJA12" s="2854">
        <f>'GC Table 4 - Tertiary'!TIZ8</f>
        <v>0</v>
      </c>
      <c r="TJB12" s="2855">
        <f>SUM(TIX12:TJA12)</f>
        <v>0</v>
      </c>
      <c r="TJC12" s="2856">
        <f>'GC Table 8 - Primary'!TJA12</f>
        <v>0</v>
      </c>
      <c r="TJD12" s="2854">
        <f>'GC Table 6 - Secondary'!TJA14</f>
        <v>0</v>
      </c>
      <c r="TJE12" s="2857">
        <f>'GC Table 5 - Worker Training'!TJA12</f>
        <v>0</v>
      </c>
      <c r="TJF12" s="2854">
        <f>'GC Table 4 - Tertiary'!TIZ9</f>
        <v>0</v>
      </c>
      <c r="TJG12" s="2858">
        <f>SUM(TJC12:TJF12)</f>
        <v>0</v>
      </c>
      <c r="TJH12" s="2853">
        <f>'GC Table 8 - Primary'!TJA20</f>
        <v>0</v>
      </c>
      <c r="TJI12" s="2854">
        <f>'GC Table 6 - Secondary'!TJA22</f>
        <v>0</v>
      </c>
      <c r="TJJ12" s="2854">
        <f>'GC Table 5 - Worker Training'!TJA20</f>
        <v>0</v>
      </c>
      <c r="TJK12" s="2854">
        <f>'GC Table 4 - Tertiary'!TIZ17</f>
        <v>0</v>
      </c>
      <c r="TJL12" s="2859">
        <f>SUM(TJH12:TJK12)</f>
        <v>0</v>
      </c>
      <c r="TJM12" s="2852">
        <v>2014</v>
      </c>
      <c r="TJN12" s="2853">
        <f>'GC Table 8 - Primary'!TJQ8</f>
        <v>0</v>
      </c>
      <c r="TJO12" s="2854">
        <f>'GC Table 6 - Secondary'!TJQ8</f>
        <v>0</v>
      </c>
      <c r="TJP12" s="2854">
        <f>'GC Table 5 - Worker Training'!TJQ8</f>
        <v>0</v>
      </c>
      <c r="TJQ12" s="2854">
        <f>'GC Table 4 - Tertiary'!TJP8</f>
        <v>0</v>
      </c>
      <c r="TJR12" s="2855">
        <f>SUM(TJN12:TJQ12)</f>
        <v>0</v>
      </c>
      <c r="TJS12" s="2856">
        <f>'GC Table 8 - Primary'!TJQ12</f>
        <v>0</v>
      </c>
      <c r="TJT12" s="2854">
        <f>'GC Table 6 - Secondary'!TJQ14</f>
        <v>0</v>
      </c>
      <c r="TJU12" s="2857">
        <f>'GC Table 5 - Worker Training'!TJQ12</f>
        <v>0</v>
      </c>
      <c r="TJV12" s="2854">
        <f>'GC Table 4 - Tertiary'!TJP9</f>
        <v>0</v>
      </c>
      <c r="TJW12" s="2858">
        <f>SUM(TJS12:TJV12)</f>
        <v>0</v>
      </c>
      <c r="TJX12" s="2853">
        <f>'GC Table 8 - Primary'!TJQ20</f>
        <v>0</v>
      </c>
      <c r="TJY12" s="2854">
        <f>'GC Table 6 - Secondary'!TJQ22</f>
        <v>0</v>
      </c>
      <c r="TJZ12" s="2854">
        <f>'GC Table 5 - Worker Training'!TJQ20</f>
        <v>0</v>
      </c>
      <c r="TKA12" s="2854">
        <f>'GC Table 4 - Tertiary'!TJP17</f>
        <v>0</v>
      </c>
      <c r="TKB12" s="2859">
        <f>SUM(TJX12:TKA12)</f>
        <v>0</v>
      </c>
      <c r="TKC12" s="2852">
        <v>2014</v>
      </c>
      <c r="TKD12" s="2853">
        <f>'GC Table 8 - Primary'!TKG8</f>
        <v>0</v>
      </c>
      <c r="TKE12" s="2854">
        <f>'GC Table 6 - Secondary'!TKG8</f>
        <v>0</v>
      </c>
      <c r="TKF12" s="2854">
        <f>'GC Table 5 - Worker Training'!TKG8</f>
        <v>0</v>
      </c>
      <c r="TKG12" s="2854">
        <f>'GC Table 4 - Tertiary'!TKF8</f>
        <v>0</v>
      </c>
      <c r="TKH12" s="2855">
        <f>SUM(TKD12:TKG12)</f>
        <v>0</v>
      </c>
      <c r="TKI12" s="2856">
        <f>'GC Table 8 - Primary'!TKG12</f>
        <v>0</v>
      </c>
      <c r="TKJ12" s="2854">
        <f>'GC Table 6 - Secondary'!TKG14</f>
        <v>0</v>
      </c>
      <c r="TKK12" s="2857">
        <f>'GC Table 5 - Worker Training'!TKG12</f>
        <v>0</v>
      </c>
      <c r="TKL12" s="2854">
        <f>'GC Table 4 - Tertiary'!TKF9</f>
        <v>0</v>
      </c>
      <c r="TKM12" s="2858">
        <f>SUM(TKI12:TKL12)</f>
        <v>0</v>
      </c>
      <c r="TKN12" s="2853">
        <f>'GC Table 8 - Primary'!TKG20</f>
        <v>0</v>
      </c>
      <c r="TKO12" s="2854">
        <f>'GC Table 6 - Secondary'!TKG22</f>
        <v>0</v>
      </c>
      <c r="TKP12" s="2854">
        <f>'GC Table 5 - Worker Training'!TKG20</f>
        <v>0</v>
      </c>
      <c r="TKQ12" s="2854">
        <f>'GC Table 4 - Tertiary'!TKF17</f>
        <v>0</v>
      </c>
      <c r="TKR12" s="2859">
        <f>SUM(TKN12:TKQ12)</f>
        <v>0</v>
      </c>
      <c r="TKS12" s="2852">
        <v>2014</v>
      </c>
      <c r="TKT12" s="2853">
        <f>'GC Table 8 - Primary'!TKW8</f>
        <v>0</v>
      </c>
      <c r="TKU12" s="2854">
        <f>'GC Table 6 - Secondary'!TKW8</f>
        <v>0</v>
      </c>
      <c r="TKV12" s="2854">
        <f>'GC Table 5 - Worker Training'!TKW8</f>
        <v>0</v>
      </c>
      <c r="TKW12" s="2854">
        <f>'GC Table 4 - Tertiary'!TKV8</f>
        <v>0</v>
      </c>
      <c r="TKX12" s="2855">
        <f>SUM(TKT12:TKW12)</f>
        <v>0</v>
      </c>
      <c r="TKY12" s="2856">
        <f>'GC Table 8 - Primary'!TKW12</f>
        <v>0</v>
      </c>
      <c r="TKZ12" s="2854">
        <f>'GC Table 6 - Secondary'!TKW14</f>
        <v>0</v>
      </c>
      <c r="TLA12" s="2857">
        <f>'GC Table 5 - Worker Training'!TKW12</f>
        <v>0</v>
      </c>
      <c r="TLB12" s="2854">
        <f>'GC Table 4 - Tertiary'!TKV9</f>
        <v>0</v>
      </c>
      <c r="TLC12" s="2858">
        <f>SUM(TKY12:TLB12)</f>
        <v>0</v>
      </c>
      <c r="TLD12" s="2853">
        <f>'GC Table 8 - Primary'!TKW20</f>
        <v>0</v>
      </c>
      <c r="TLE12" s="2854">
        <f>'GC Table 6 - Secondary'!TKW22</f>
        <v>0</v>
      </c>
      <c r="TLF12" s="2854">
        <f>'GC Table 5 - Worker Training'!TKW20</f>
        <v>0</v>
      </c>
      <c r="TLG12" s="2854">
        <f>'GC Table 4 - Tertiary'!TKV17</f>
        <v>0</v>
      </c>
      <c r="TLH12" s="2859">
        <f>SUM(TLD12:TLG12)</f>
        <v>0</v>
      </c>
      <c r="TLI12" s="2852">
        <v>2014</v>
      </c>
      <c r="TLJ12" s="2853">
        <f>'GC Table 8 - Primary'!TLM8</f>
        <v>0</v>
      </c>
      <c r="TLK12" s="2854">
        <f>'GC Table 6 - Secondary'!TLM8</f>
        <v>0</v>
      </c>
      <c r="TLL12" s="2854">
        <f>'GC Table 5 - Worker Training'!TLM8</f>
        <v>0</v>
      </c>
      <c r="TLM12" s="2854">
        <f>'GC Table 4 - Tertiary'!TLL8</f>
        <v>0</v>
      </c>
      <c r="TLN12" s="2855">
        <f>SUM(TLJ12:TLM12)</f>
        <v>0</v>
      </c>
      <c r="TLO12" s="2856">
        <f>'GC Table 8 - Primary'!TLM12</f>
        <v>0</v>
      </c>
      <c r="TLP12" s="2854">
        <f>'GC Table 6 - Secondary'!TLM14</f>
        <v>0</v>
      </c>
      <c r="TLQ12" s="2857">
        <f>'GC Table 5 - Worker Training'!TLM12</f>
        <v>0</v>
      </c>
      <c r="TLR12" s="2854">
        <f>'GC Table 4 - Tertiary'!TLL9</f>
        <v>0</v>
      </c>
      <c r="TLS12" s="2858">
        <f>SUM(TLO12:TLR12)</f>
        <v>0</v>
      </c>
      <c r="TLT12" s="2853">
        <f>'GC Table 8 - Primary'!TLM20</f>
        <v>0</v>
      </c>
      <c r="TLU12" s="2854">
        <f>'GC Table 6 - Secondary'!TLM22</f>
        <v>0</v>
      </c>
      <c r="TLV12" s="2854">
        <f>'GC Table 5 - Worker Training'!TLM20</f>
        <v>0</v>
      </c>
      <c r="TLW12" s="2854">
        <f>'GC Table 4 - Tertiary'!TLL17</f>
        <v>0</v>
      </c>
      <c r="TLX12" s="2859">
        <f>SUM(TLT12:TLW12)</f>
        <v>0</v>
      </c>
      <c r="TLY12" s="2852">
        <v>2014</v>
      </c>
      <c r="TLZ12" s="2853">
        <f>'GC Table 8 - Primary'!TMC8</f>
        <v>0</v>
      </c>
      <c r="TMA12" s="2854">
        <f>'GC Table 6 - Secondary'!TMC8</f>
        <v>0</v>
      </c>
      <c r="TMB12" s="2854">
        <f>'GC Table 5 - Worker Training'!TMC8</f>
        <v>0</v>
      </c>
      <c r="TMC12" s="2854">
        <f>'GC Table 4 - Tertiary'!TMB8</f>
        <v>0</v>
      </c>
      <c r="TMD12" s="2855">
        <f>SUM(TLZ12:TMC12)</f>
        <v>0</v>
      </c>
      <c r="TME12" s="2856">
        <f>'GC Table 8 - Primary'!TMC12</f>
        <v>0</v>
      </c>
      <c r="TMF12" s="2854">
        <f>'GC Table 6 - Secondary'!TMC14</f>
        <v>0</v>
      </c>
      <c r="TMG12" s="2857">
        <f>'GC Table 5 - Worker Training'!TMC12</f>
        <v>0</v>
      </c>
      <c r="TMH12" s="2854">
        <f>'GC Table 4 - Tertiary'!TMB9</f>
        <v>0</v>
      </c>
      <c r="TMI12" s="2858">
        <f>SUM(TME12:TMH12)</f>
        <v>0</v>
      </c>
      <c r="TMJ12" s="2853">
        <f>'GC Table 8 - Primary'!TMC20</f>
        <v>0</v>
      </c>
      <c r="TMK12" s="2854">
        <f>'GC Table 6 - Secondary'!TMC22</f>
        <v>0</v>
      </c>
      <c r="TML12" s="2854">
        <f>'GC Table 5 - Worker Training'!TMC20</f>
        <v>0</v>
      </c>
      <c r="TMM12" s="2854">
        <f>'GC Table 4 - Tertiary'!TMB17</f>
        <v>0</v>
      </c>
      <c r="TMN12" s="2859">
        <f>SUM(TMJ12:TMM12)</f>
        <v>0</v>
      </c>
      <c r="TMO12" s="2852">
        <v>2014</v>
      </c>
      <c r="TMP12" s="2853">
        <f>'GC Table 8 - Primary'!TMS8</f>
        <v>0</v>
      </c>
      <c r="TMQ12" s="2854">
        <f>'GC Table 6 - Secondary'!TMS8</f>
        <v>0</v>
      </c>
      <c r="TMR12" s="2854">
        <f>'GC Table 5 - Worker Training'!TMS8</f>
        <v>0</v>
      </c>
      <c r="TMS12" s="2854">
        <f>'GC Table 4 - Tertiary'!TMR8</f>
        <v>0</v>
      </c>
      <c r="TMT12" s="2855">
        <f>SUM(TMP12:TMS12)</f>
        <v>0</v>
      </c>
      <c r="TMU12" s="2856">
        <f>'GC Table 8 - Primary'!TMS12</f>
        <v>0</v>
      </c>
      <c r="TMV12" s="2854">
        <f>'GC Table 6 - Secondary'!TMS14</f>
        <v>0</v>
      </c>
      <c r="TMW12" s="2857">
        <f>'GC Table 5 - Worker Training'!TMS12</f>
        <v>0</v>
      </c>
      <c r="TMX12" s="2854">
        <f>'GC Table 4 - Tertiary'!TMR9</f>
        <v>0</v>
      </c>
      <c r="TMY12" s="2858">
        <f>SUM(TMU12:TMX12)</f>
        <v>0</v>
      </c>
      <c r="TMZ12" s="2853">
        <f>'GC Table 8 - Primary'!TMS20</f>
        <v>0</v>
      </c>
      <c r="TNA12" s="2854">
        <f>'GC Table 6 - Secondary'!TMS22</f>
        <v>0</v>
      </c>
      <c r="TNB12" s="2854">
        <f>'GC Table 5 - Worker Training'!TMS20</f>
        <v>0</v>
      </c>
      <c r="TNC12" s="2854">
        <f>'GC Table 4 - Tertiary'!TMR17</f>
        <v>0</v>
      </c>
      <c r="TND12" s="2859">
        <f>SUM(TMZ12:TNC12)</f>
        <v>0</v>
      </c>
      <c r="TNE12" s="2852">
        <v>2014</v>
      </c>
      <c r="TNF12" s="2853">
        <f>'GC Table 8 - Primary'!TNI8</f>
        <v>0</v>
      </c>
      <c r="TNG12" s="2854">
        <f>'GC Table 6 - Secondary'!TNI8</f>
        <v>0</v>
      </c>
      <c r="TNH12" s="2854">
        <f>'GC Table 5 - Worker Training'!TNI8</f>
        <v>0</v>
      </c>
      <c r="TNI12" s="2854">
        <f>'GC Table 4 - Tertiary'!TNH8</f>
        <v>0</v>
      </c>
      <c r="TNJ12" s="2855">
        <f>SUM(TNF12:TNI12)</f>
        <v>0</v>
      </c>
      <c r="TNK12" s="2856">
        <f>'GC Table 8 - Primary'!TNI12</f>
        <v>0</v>
      </c>
      <c r="TNL12" s="2854">
        <f>'GC Table 6 - Secondary'!TNI14</f>
        <v>0</v>
      </c>
      <c r="TNM12" s="2857">
        <f>'GC Table 5 - Worker Training'!TNI12</f>
        <v>0</v>
      </c>
      <c r="TNN12" s="2854">
        <f>'GC Table 4 - Tertiary'!TNH9</f>
        <v>0</v>
      </c>
      <c r="TNO12" s="2858">
        <f>SUM(TNK12:TNN12)</f>
        <v>0</v>
      </c>
      <c r="TNP12" s="2853">
        <f>'GC Table 8 - Primary'!TNI20</f>
        <v>0</v>
      </c>
      <c r="TNQ12" s="2854">
        <f>'GC Table 6 - Secondary'!TNI22</f>
        <v>0</v>
      </c>
      <c r="TNR12" s="2854">
        <f>'GC Table 5 - Worker Training'!TNI20</f>
        <v>0</v>
      </c>
      <c r="TNS12" s="2854">
        <f>'GC Table 4 - Tertiary'!TNH17</f>
        <v>0</v>
      </c>
      <c r="TNT12" s="2859">
        <f>SUM(TNP12:TNS12)</f>
        <v>0</v>
      </c>
      <c r="TNU12" s="2852">
        <v>2014</v>
      </c>
      <c r="TNV12" s="2853">
        <f>'GC Table 8 - Primary'!TNY8</f>
        <v>0</v>
      </c>
      <c r="TNW12" s="2854">
        <f>'GC Table 6 - Secondary'!TNY8</f>
        <v>0</v>
      </c>
      <c r="TNX12" s="2854">
        <f>'GC Table 5 - Worker Training'!TNY8</f>
        <v>0</v>
      </c>
      <c r="TNY12" s="2854">
        <f>'GC Table 4 - Tertiary'!TNX8</f>
        <v>0</v>
      </c>
      <c r="TNZ12" s="2855">
        <f>SUM(TNV12:TNY12)</f>
        <v>0</v>
      </c>
      <c r="TOA12" s="2856">
        <f>'GC Table 8 - Primary'!TNY12</f>
        <v>0</v>
      </c>
      <c r="TOB12" s="2854">
        <f>'GC Table 6 - Secondary'!TNY14</f>
        <v>0</v>
      </c>
      <c r="TOC12" s="2857">
        <f>'GC Table 5 - Worker Training'!TNY12</f>
        <v>0</v>
      </c>
      <c r="TOD12" s="2854">
        <f>'GC Table 4 - Tertiary'!TNX9</f>
        <v>0</v>
      </c>
      <c r="TOE12" s="2858">
        <f>SUM(TOA12:TOD12)</f>
        <v>0</v>
      </c>
      <c r="TOF12" s="2853">
        <f>'GC Table 8 - Primary'!TNY20</f>
        <v>0</v>
      </c>
      <c r="TOG12" s="2854">
        <f>'GC Table 6 - Secondary'!TNY22</f>
        <v>0</v>
      </c>
      <c r="TOH12" s="2854">
        <f>'GC Table 5 - Worker Training'!TNY20</f>
        <v>0</v>
      </c>
      <c r="TOI12" s="2854">
        <f>'GC Table 4 - Tertiary'!TNX17</f>
        <v>0</v>
      </c>
      <c r="TOJ12" s="2859">
        <f>SUM(TOF12:TOI12)</f>
        <v>0</v>
      </c>
      <c r="TOK12" s="2852">
        <v>2014</v>
      </c>
      <c r="TOL12" s="2853">
        <f>'GC Table 8 - Primary'!TOO8</f>
        <v>0</v>
      </c>
      <c r="TOM12" s="2854">
        <f>'GC Table 6 - Secondary'!TOO8</f>
        <v>0</v>
      </c>
      <c r="TON12" s="2854">
        <f>'GC Table 5 - Worker Training'!TOO8</f>
        <v>0</v>
      </c>
      <c r="TOO12" s="2854">
        <f>'GC Table 4 - Tertiary'!TON8</f>
        <v>0</v>
      </c>
      <c r="TOP12" s="2855">
        <f>SUM(TOL12:TOO12)</f>
        <v>0</v>
      </c>
      <c r="TOQ12" s="2856">
        <f>'GC Table 8 - Primary'!TOO12</f>
        <v>0</v>
      </c>
      <c r="TOR12" s="2854">
        <f>'GC Table 6 - Secondary'!TOO14</f>
        <v>0</v>
      </c>
      <c r="TOS12" s="2857">
        <f>'GC Table 5 - Worker Training'!TOO12</f>
        <v>0</v>
      </c>
      <c r="TOT12" s="2854">
        <f>'GC Table 4 - Tertiary'!TON9</f>
        <v>0</v>
      </c>
      <c r="TOU12" s="2858">
        <f>SUM(TOQ12:TOT12)</f>
        <v>0</v>
      </c>
      <c r="TOV12" s="2853">
        <f>'GC Table 8 - Primary'!TOO20</f>
        <v>0</v>
      </c>
      <c r="TOW12" s="2854">
        <f>'GC Table 6 - Secondary'!TOO22</f>
        <v>0</v>
      </c>
      <c r="TOX12" s="2854">
        <f>'GC Table 5 - Worker Training'!TOO20</f>
        <v>0</v>
      </c>
      <c r="TOY12" s="2854">
        <f>'GC Table 4 - Tertiary'!TON17</f>
        <v>0</v>
      </c>
      <c r="TOZ12" s="2859">
        <f>SUM(TOV12:TOY12)</f>
        <v>0</v>
      </c>
      <c r="TPA12" s="2852">
        <v>2014</v>
      </c>
      <c r="TPB12" s="2853">
        <f>'GC Table 8 - Primary'!TPE8</f>
        <v>0</v>
      </c>
      <c r="TPC12" s="2854">
        <f>'GC Table 6 - Secondary'!TPE8</f>
        <v>0</v>
      </c>
      <c r="TPD12" s="2854">
        <f>'GC Table 5 - Worker Training'!TPE8</f>
        <v>0</v>
      </c>
      <c r="TPE12" s="2854">
        <f>'GC Table 4 - Tertiary'!TPD8</f>
        <v>0</v>
      </c>
      <c r="TPF12" s="2855">
        <f>SUM(TPB12:TPE12)</f>
        <v>0</v>
      </c>
      <c r="TPG12" s="2856">
        <f>'GC Table 8 - Primary'!TPE12</f>
        <v>0</v>
      </c>
      <c r="TPH12" s="2854">
        <f>'GC Table 6 - Secondary'!TPE14</f>
        <v>0</v>
      </c>
      <c r="TPI12" s="2857">
        <f>'GC Table 5 - Worker Training'!TPE12</f>
        <v>0</v>
      </c>
      <c r="TPJ12" s="2854">
        <f>'GC Table 4 - Tertiary'!TPD9</f>
        <v>0</v>
      </c>
      <c r="TPK12" s="2858">
        <f>SUM(TPG12:TPJ12)</f>
        <v>0</v>
      </c>
      <c r="TPL12" s="2853">
        <f>'GC Table 8 - Primary'!TPE20</f>
        <v>0</v>
      </c>
      <c r="TPM12" s="2854">
        <f>'GC Table 6 - Secondary'!TPE22</f>
        <v>0</v>
      </c>
      <c r="TPN12" s="2854">
        <f>'GC Table 5 - Worker Training'!TPE20</f>
        <v>0</v>
      </c>
      <c r="TPO12" s="2854">
        <f>'GC Table 4 - Tertiary'!TPD17</f>
        <v>0</v>
      </c>
      <c r="TPP12" s="2859">
        <f>SUM(TPL12:TPO12)</f>
        <v>0</v>
      </c>
      <c r="TPQ12" s="2852">
        <v>2014</v>
      </c>
      <c r="TPR12" s="2853">
        <f>'GC Table 8 - Primary'!TPU8</f>
        <v>0</v>
      </c>
      <c r="TPS12" s="2854">
        <f>'GC Table 6 - Secondary'!TPU8</f>
        <v>0</v>
      </c>
      <c r="TPT12" s="2854">
        <f>'GC Table 5 - Worker Training'!TPU8</f>
        <v>0</v>
      </c>
      <c r="TPU12" s="2854">
        <f>'GC Table 4 - Tertiary'!TPT8</f>
        <v>0</v>
      </c>
      <c r="TPV12" s="2855">
        <f>SUM(TPR12:TPU12)</f>
        <v>0</v>
      </c>
      <c r="TPW12" s="2856">
        <f>'GC Table 8 - Primary'!TPU12</f>
        <v>0</v>
      </c>
      <c r="TPX12" s="2854">
        <f>'GC Table 6 - Secondary'!TPU14</f>
        <v>0</v>
      </c>
      <c r="TPY12" s="2857">
        <f>'GC Table 5 - Worker Training'!TPU12</f>
        <v>0</v>
      </c>
      <c r="TPZ12" s="2854">
        <f>'GC Table 4 - Tertiary'!TPT9</f>
        <v>0</v>
      </c>
      <c r="TQA12" s="2858">
        <f>SUM(TPW12:TPZ12)</f>
        <v>0</v>
      </c>
      <c r="TQB12" s="2853">
        <f>'GC Table 8 - Primary'!TPU20</f>
        <v>0</v>
      </c>
      <c r="TQC12" s="2854">
        <f>'GC Table 6 - Secondary'!TPU22</f>
        <v>0</v>
      </c>
      <c r="TQD12" s="2854">
        <f>'GC Table 5 - Worker Training'!TPU20</f>
        <v>0</v>
      </c>
      <c r="TQE12" s="2854">
        <f>'GC Table 4 - Tertiary'!TPT17</f>
        <v>0</v>
      </c>
      <c r="TQF12" s="2859">
        <f>SUM(TQB12:TQE12)</f>
        <v>0</v>
      </c>
      <c r="TQG12" s="2852">
        <v>2014</v>
      </c>
      <c r="TQH12" s="2853">
        <f>'GC Table 8 - Primary'!TQK8</f>
        <v>0</v>
      </c>
      <c r="TQI12" s="2854">
        <f>'GC Table 6 - Secondary'!TQK8</f>
        <v>0</v>
      </c>
      <c r="TQJ12" s="2854">
        <f>'GC Table 5 - Worker Training'!TQK8</f>
        <v>0</v>
      </c>
      <c r="TQK12" s="2854">
        <f>'GC Table 4 - Tertiary'!TQJ8</f>
        <v>0</v>
      </c>
      <c r="TQL12" s="2855">
        <f>SUM(TQH12:TQK12)</f>
        <v>0</v>
      </c>
      <c r="TQM12" s="2856">
        <f>'GC Table 8 - Primary'!TQK12</f>
        <v>0</v>
      </c>
      <c r="TQN12" s="2854">
        <f>'GC Table 6 - Secondary'!TQK14</f>
        <v>0</v>
      </c>
      <c r="TQO12" s="2857">
        <f>'GC Table 5 - Worker Training'!TQK12</f>
        <v>0</v>
      </c>
      <c r="TQP12" s="2854">
        <f>'GC Table 4 - Tertiary'!TQJ9</f>
        <v>0</v>
      </c>
      <c r="TQQ12" s="2858">
        <f>SUM(TQM12:TQP12)</f>
        <v>0</v>
      </c>
      <c r="TQR12" s="2853">
        <f>'GC Table 8 - Primary'!TQK20</f>
        <v>0</v>
      </c>
      <c r="TQS12" s="2854">
        <f>'GC Table 6 - Secondary'!TQK22</f>
        <v>0</v>
      </c>
      <c r="TQT12" s="2854">
        <f>'GC Table 5 - Worker Training'!TQK20</f>
        <v>0</v>
      </c>
      <c r="TQU12" s="2854">
        <f>'GC Table 4 - Tertiary'!TQJ17</f>
        <v>0</v>
      </c>
      <c r="TQV12" s="2859">
        <f>SUM(TQR12:TQU12)</f>
        <v>0</v>
      </c>
      <c r="TQW12" s="2852">
        <v>2014</v>
      </c>
      <c r="TQX12" s="2853">
        <f>'GC Table 8 - Primary'!TRA8</f>
        <v>0</v>
      </c>
      <c r="TQY12" s="2854">
        <f>'GC Table 6 - Secondary'!TRA8</f>
        <v>0</v>
      </c>
      <c r="TQZ12" s="2854">
        <f>'GC Table 5 - Worker Training'!TRA8</f>
        <v>0</v>
      </c>
      <c r="TRA12" s="2854">
        <f>'GC Table 4 - Tertiary'!TQZ8</f>
        <v>0</v>
      </c>
      <c r="TRB12" s="2855">
        <f>SUM(TQX12:TRA12)</f>
        <v>0</v>
      </c>
      <c r="TRC12" s="2856">
        <f>'GC Table 8 - Primary'!TRA12</f>
        <v>0</v>
      </c>
      <c r="TRD12" s="2854">
        <f>'GC Table 6 - Secondary'!TRA14</f>
        <v>0</v>
      </c>
      <c r="TRE12" s="2857">
        <f>'GC Table 5 - Worker Training'!TRA12</f>
        <v>0</v>
      </c>
      <c r="TRF12" s="2854">
        <f>'GC Table 4 - Tertiary'!TQZ9</f>
        <v>0</v>
      </c>
      <c r="TRG12" s="2858">
        <f>SUM(TRC12:TRF12)</f>
        <v>0</v>
      </c>
      <c r="TRH12" s="2853">
        <f>'GC Table 8 - Primary'!TRA20</f>
        <v>0</v>
      </c>
      <c r="TRI12" s="2854">
        <f>'GC Table 6 - Secondary'!TRA22</f>
        <v>0</v>
      </c>
      <c r="TRJ12" s="2854">
        <f>'GC Table 5 - Worker Training'!TRA20</f>
        <v>0</v>
      </c>
      <c r="TRK12" s="2854">
        <f>'GC Table 4 - Tertiary'!TQZ17</f>
        <v>0</v>
      </c>
      <c r="TRL12" s="2859">
        <f>SUM(TRH12:TRK12)</f>
        <v>0</v>
      </c>
      <c r="TRM12" s="2852">
        <v>2014</v>
      </c>
      <c r="TRN12" s="2853">
        <f>'GC Table 8 - Primary'!TRQ8</f>
        <v>0</v>
      </c>
      <c r="TRO12" s="2854">
        <f>'GC Table 6 - Secondary'!TRQ8</f>
        <v>0</v>
      </c>
      <c r="TRP12" s="2854">
        <f>'GC Table 5 - Worker Training'!TRQ8</f>
        <v>0</v>
      </c>
      <c r="TRQ12" s="2854">
        <f>'GC Table 4 - Tertiary'!TRP8</f>
        <v>0</v>
      </c>
      <c r="TRR12" s="2855">
        <f>SUM(TRN12:TRQ12)</f>
        <v>0</v>
      </c>
      <c r="TRS12" s="2856">
        <f>'GC Table 8 - Primary'!TRQ12</f>
        <v>0</v>
      </c>
      <c r="TRT12" s="2854">
        <f>'GC Table 6 - Secondary'!TRQ14</f>
        <v>0</v>
      </c>
      <c r="TRU12" s="2857">
        <f>'GC Table 5 - Worker Training'!TRQ12</f>
        <v>0</v>
      </c>
      <c r="TRV12" s="2854">
        <f>'GC Table 4 - Tertiary'!TRP9</f>
        <v>0</v>
      </c>
      <c r="TRW12" s="2858">
        <f>SUM(TRS12:TRV12)</f>
        <v>0</v>
      </c>
      <c r="TRX12" s="2853">
        <f>'GC Table 8 - Primary'!TRQ20</f>
        <v>0</v>
      </c>
      <c r="TRY12" s="2854">
        <f>'GC Table 6 - Secondary'!TRQ22</f>
        <v>0</v>
      </c>
      <c r="TRZ12" s="2854">
        <f>'GC Table 5 - Worker Training'!TRQ20</f>
        <v>0</v>
      </c>
      <c r="TSA12" s="2854">
        <f>'GC Table 4 - Tertiary'!TRP17</f>
        <v>0</v>
      </c>
      <c r="TSB12" s="2859">
        <f>SUM(TRX12:TSA12)</f>
        <v>0</v>
      </c>
      <c r="TSC12" s="2852">
        <v>2014</v>
      </c>
      <c r="TSD12" s="2853">
        <f>'GC Table 8 - Primary'!TSG8</f>
        <v>0</v>
      </c>
      <c r="TSE12" s="2854">
        <f>'GC Table 6 - Secondary'!TSG8</f>
        <v>0</v>
      </c>
      <c r="TSF12" s="2854">
        <f>'GC Table 5 - Worker Training'!TSG8</f>
        <v>0</v>
      </c>
      <c r="TSG12" s="2854">
        <f>'GC Table 4 - Tertiary'!TSF8</f>
        <v>0</v>
      </c>
      <c r="TSH12" s="2855">
        <f>SUM(TSD12:TSG12)</f>
        <v>0</v>
      </c>
      <c r="TSI12" s="2856">
        <f>'GC Table 8 - Primary'!TSG12</f>
        <v>0</v>
      </c>
      <c r="TSJ12" s="2854">
        <f>'GC Table 6 - Secondary'!TSG14</f>
        <v>0</v>
      </c>
      <c r="TSK12" s="2857">
        <f>'GC Table 5 - Worker Training'!TSG12</f>
        <v>0</v>
      </c>
      <c r="TSL12" s="2854">
        <f>'GC Table 4 - Tertiary'!TSF9</f>
        <v>0</v>
      </c>
      <c r="TSM12" s="2858">
        <f>SUM(TSI12:TSL12)</f>
        <v>0</v>
      </c>
      <c r="TSN12" s="2853">
        <f>'GC Table 8 - Primary'!TSG20</f>
        <v>0</v>
      </c>
      <c r="TSO12" s="2854">
        <f>'GC Table 6 - Secondary'!TSG22</f>
        <v>0</v>
      </c>
      <c r="TSP12" s="2854">
        <f>'GC Table 5 - Worker Training'!TSG20</f>
        <v>0</v>
      </c>
      <c r="TSQ12" s="2854">
        <f>'GC Table 4 - Tertiary'!TSF17</f>
        <v>0</v>
      </c>
      <c r="TSR12" s="2859">
        <f>SUM(TSN12:TSQ12)</f>
        <v>0</v>
      </c>
      <c r="TSS12" s="2852">
        <v>2014</v>
      </c>
      <c r="TST12" s="2853">
        <f>'GC Table 8 - Primary'!TSW8</f>
        <v>0</v>
      </c>
      <c r="TSU12" s="2854">
        <f>'GC Table 6 - Secondary'!TSW8</f>
        <v>0</v>
      </c>
      <c r="TSV12" s="2854">
        <f>'GC Table 5 - Worker Training'!TSW8</f>
        <v>0</v>
      </c>
      <c r="TSW12" s="2854">
        <f>'GC Table 4 - Tertiary'!TSV8</f>
        <v>0</v>
      </c>
      <c r="TSX12" s="2855">
        <f>SUM(TST12:TSW12)</f>
        <v>0</v>
      </c>
      <c r="TSY12" s="2856">
        <f>'GC Table 8 - Primary'!TSW12</f>
        <v>0</v>
      </c>
      <c r="TSZ12" s="2854">
        <f>'GC Table 6 - Secondary'!TSW14</f>
        <v>0</v>
      </c>
      <c r="TTA12" s="2857">
        <f>'GC Table 5 - Worker Training'!TSW12</f>
        <v>0</v>
      </c>
      <c r="TTB12" s="2854">
        <f>'GC Table 4 - Tertiary'!TSV9</f>
        <v>0</v>
      </c>
      <c r="TTC12" s="2858">
        <f>SUM(TSY12:TTB12)</f>
        <v>0</v>
      </c>
      <c r="TTD12" s="2853">
        <f>'GC Table 8 - Primary'!TSW20</f>
        <v>0</v>
      </c>
      <c r="TTE12" s="2854">
        <f>'GC Table 6 - Secondary'!TSW22</f>
        <v>0</v>
      </c>
      <c r="TTF12" s="2854">
        <f>'GC Table 5 - Worker Training'!TSW20</f>
        <v>0</v>
      </c>
      <c r="TTG12" s="2854">
        <f>'GC Table 4 - Tertiary'!TSV17</f>
        <v>0</v>
      </c>
      <c r="TTH12" s="2859">
        <f>SUM(TTD12:TTG12)</f>
        <v>0</v>
      </c>
      <c r="TTI12" s="2852">
        <v>2014</v>
      </c>
      <c r="TTJ12" s="2853">
        <f>'GC Table 8 - Primary'!TTM8</f>
        <v>0</v>
      </c>
      <c r="TTK12" s="2854">
        <f>'GC Table 6 - Secondary'!TTM8</f>
        <v>0</v>
      </c>
      <c r="TTL12" s="2854">
        <f>'GC Table 5 - Worker Training'!TTM8</f>
        <v>0</v>
      </c>
      <c r="TTM12" s="2854">
        <f>'GC Table 4 - Tertiary'!TTL8</f>
        <v>0</v>
      </c>
      <c r="TTN12" s="2855">
        <f>SUM(TTJ12:TTM12)</f>
        <v>0</v>
      </c>
      <c r="TTO12" s="2856">
        <f>'GC Table 8 - Primary'!TTM12</f>
        <v>0</v>
      </c>
      <c r="TTP12" s="2854">
        <f>'GC Table 6 - Secondary'!TTM14</f>
        <v>0</v>
      </c>
      <c r="TTQ12" s="2857">
        <f>'GC Table 5 - Worker Training'!TTM12</f>
        <v>0</v>
      </c>
      <c r="TTR12" s="2854">
        <f>'GC Table 4 - Tertiary'!TTL9</f>
        <v>0</v>
      </c>
      <c r="TTS12" s="2858">
        <f>SUM(TTO12:TTR12)</f>
        <v>0</v>
      </c>
      <c r="TTT12" s="2853">
        <f>'GC Table 8 - Primary'!TTM20</f>
        <v>0</v>
      </c>
      <c r="TTU12" s="2854">
        <f>'GC Table 6 - Secondary'!TTM22</f>
        <v>0</v>
      </c>
      <c r="TTV12" s="2854">
        <f>'GC Table 5 - Worker Training'!TTM20</f>
        <v>0</v>
      </c>
      <c r="TTW12" s="2854">
        <f>'GC Table 4 - Tertiary'!TTL17</f>
        <v>0</v>
      </c>
      <c r="TTX12" s="2859">
        <f>SUM(TTT12:TTW12)</f>
        <v>0</v>
      </c>
      <c r="TTY12" s="2852">
        <v>2014</v>
      </c>
      <c r="TTZ12" s="2853">
        <f>'GC Table 8 - Primary'!TUC8</f>
        <v>0</v>
      </c>
      <c r="TUA12" s="2854">
        <f>'GC Table 6 - Secondary'!TUC8</f>
        <v>0</v>
      </c>
      <c r="TUB12" s="2854">
        <f>'GC Table 5 - Worker Training'!TUC8</f>
        <v>0</v>
      </c>
      <c r="TUC12" s="2854">
        <f>'GC Table 4 - Tertiary'!TUB8</f>
        <v>0</v>
      </c>
      <c r="TUD12" s="2855">
        <f>SUM(TTZ12:TUC12)</f>
        <v>0</v>
      </c>
      <c r="TUE12" s="2856">
        <f>'GC Table 8 - Primary'!TUC12</f>
        <v>0</v>
      </c>
      <c r="TUF12" s="2854">
        <f>'GC Table 6 - Secondary'!TUC14</f>
        <v>0</v>
      </c>
      <c r="TUG12" s="2857">
        <f>'GC Table 5 - Worker Training'!TUC12</f>
        <v>0</v>
      </c>
      <c r="TUH12" s="2854">
        <f>'GC Table 4 - Tertiary'!TUB9</f>
        <v>0</v>
      </c>
      <c r="TUI12" s="2858">
        <f>SUM(TUE12:TUH12)</f>
        <v>0</v>
      </c>
      <c r="TUJ12" s="2853">
        <f>'GC Table 8 - Primary'!TUC20</f>
        <v>0</v>
      </c>
      <c r="TUK12" s="2854">
        <f>'GC Table 6 - Secondary'!TUC22</f>
        <v>0</v>
      </c>
      <c r="TUL12" s="2854">
        <f>'GC Table 5 - Worker Training'!TUC20</f>
        <v>0</v>
      </c>
      <c r="TUM12" s="2854">
        <f>'GC Table 4 - Tertiary'!TUB17</f>
        <v>0</v>
      </c>
      <c r="TUN12" s="2859">
        <f>SUM(TUJ12:TUM12)</f>
        <v>0</v>
      </c>
      <c r="TUO12" s="2852">
        <v>2014</v>
      </c>
      <c r="TUP12" s="2853">
        <f>'GC Table 8 - Primary'!TUS8</f>
        <v>0</v>
      </c>
      <c r="TUQ12" s="2854">
        <f>'GC Table 6 - Secondary'!TUS8</f>
        <v>0</v>
      </c>
      <c r="TUR12" s="2854">
        <f>'GC Table 5 - Worker Training'!TUS8</f>
        <v>0</v>
      </c>
      <c r="TUS12" s="2854">
        <f>'GC Table 4 - Tertiary'!TUR8</f>
        <v>0</v>
      </c>
      <c r="TUT12" s="2855">
        <f>SUM(TUP12:TUS12)</f>
        <v>0</v>
      </c>
      <c r="TUU12" s="2856">
        <f>'GC Table 8 - Primary'!TUS12</f>
        <v>0</v>
      </c>
      <c r="TUV12" s="2854">
        <f>'GC Table 6 - Secondary'!TUS14</f>
        <v>0</v>
      </c>
      <c r="TUW12" s="2857">
        <f>'GC Table 5 - Worker Training'!TUS12</f>
        <v>0</v>
      </c>
      <c r="TUX12" s="2854">
        <f>'GC Table 4 - Tertiary'!TUR9</f>
        <v>0</v>
      </c>
      <c r="TUY12" s="2858">
        <f>SUM(TUU12:TUX12)</f>
        <v>0</v>
      </c>
      <c r="TUZ12" s="2853">
        <f>'GC Table 8 - Primary'!TUS20</f>
        <v>0</v>
      </c>
      <c r="TVA12" s="2854">
        <f>'GC Table 6 - Secondary'!TUS22</f>
        <v>0</v>
      </c>
      <c r="TVB12" s="2854">
        <f>'GC Table 5 - Worker Training'!TUS20</f>
        <v>0</v>
      </c>
      <c r="TVC12" s="2854">
        <f>'GC Table 4 - Tertiary'!TUR17</f>
        <v>0</v>
      </c>
      <c r="TVD12" s="2859">
        <f>SUM(TUZ12:TVC12)</f>
        <v>0</v>
      </c>
      <c r="TVE12" s="2852">
        <v>2014</v>
      </c>
      <c r="TVF12" s="2853">
        <f>'GC Table 8 - Primary'!TVI8</f>
        <v>0</v>
      </c>
      <c r="TVG12" s="2854">
        <f>'GC Table 6 - Secondary'!TVI8</f>
        <v>0</v>
      </c>
      <c r="TVH12" s="2854">
        <f>'GC Table 5 - Worker Training'!TVI8</f>
        <v>0</v>
      </c>
      <c r="TVI12" s="2854">
        <f>'GC Table 4 - Tertiary'!TVH8</f>
        <v>0</v>
      </c>
      <c r="TVJ12" s="2855">
        <f>SUM(TVF12:TVI12)</f>
        <v>0</v>
      </c>
      <c r="TVK12" s="2856">
        <f>'GC Table 8 - Primary'!TVI12</f>
        <v>0</v>
      </c>
      <c r="TVL12" s="2854">
        <f>'GC Table 6 - Secondary'!TVI14</f>
        <v>0</v>
      </c>
      <c r="TVM12" s="2857">
        <f>'GC Table 5 - Worker Training'!TVI12</f>
        <v>0</v>
      </c>
      <c r="TVN12" s="2854">
        <f>'GC Table 4 - Tertiary'!TVH9</f>
        <v>0</v>
      </c>
      <c r="TVO12" s="2858">
        <f>SUM(TVK12:TVN12)</f>
        <v>0</v>
      </c>
      <c r="TVP12" s="2853">
        <f>'GC Table 8 - Primary'!TVI20</f>
        <v>0</v>
      </c>
      <c r="TVQ12" s="2854">
        <f>'GC Table 6 - Secondary'!TVI22</f>
        <v>0</v>
      </c>
      <c r="TVR12" s="2854">
        <f>'GC Table 5 - Worker Training'!TVI20</f>
        <v>0</v>
      </c>
      <c r="TVS12" s="2854">
        <f>'GC Table 4 - Tertiary'!TVH17</f>
        <v>0</v>
      </c>
      <c r="TVT12" s="2859">
        <f>SUM(TVP12:TVS12)</f>
        <v>0</v>
      </c>
      <c r="TVU12" s="2852">
        <v>2014</v>
      </c>
      <c r="TVV12" s="2853">
        <f>'GC Table 8 - Primary'!TVY8</f>
        <v>0</v>
      </c>
      <c r="TVW12" s="2854">
        <f>'GC Table 6 - Secondary'!TVY8</f>
        <v>0</v>
      </c>
      <c r="TVX12" s="2854">
        <f>'GC Table 5 - Worker Training'!TVY8</f>
        <v>0</v>
      </c>
      <c r="TVY12" s="2854">
        <f>'GC Table 4 - Tertiary'!TVX8</f>
        <v>0</v>
      </c>
      <c r="TVZ12" s="2855">
        <f>SUM(TVV12:TVY12)</f>
        <v>0</v>
      </c>
      <c r="TWA12" s="2856">
        <f>'GC Table 8 - Primary'!TVY12</f>
        <v>0</v>
      </c>
      <c r="TWB12" s="2854">
        <f>'GC Table 6 - Secondary'!TVY14</f>
        <v>0</v>
      </c>
      <c r="TWC12" s="2857">
        <f>'GC Table 5 - Worker Training'!TVY12</f>
        <v>0</v>
      </c>
      <c r="TWD12" s="2854">
        <f>'GC Table 4 - Tertiary'!TVX9</f>
        <v>0</v>
      </c>
      <c r="TWE12" s="2858">
        <f>SUM(TWA12:TWD12)</f>
        <v>0</v>
      </c>
      <c r="TWF12" s="2853">
        <f>'GC Table 8 - Primary'!TVY20</f>
        <v>0</v>
      </c>
      <c r="TWG12" s="2854">
        <f>'GC Table 6 - Secondary'!TVY22</f>
        <v>0</v>
      </c>
      <c r="TWH12" s="2854">
        <f>'GC Table 5 - Worker Training'!TVY20</f>
        <v>0</v>
      </c>
      <c r="TWI12" s="2854">
        <f>'GC Table 4 - Tertiary'!TVX17</f>
        <v>0</v>
      </c>
      <c r="TWJ12" s="2859">
        <f>SUM(TWF12:TWI12)</f>
        <v>0</v>
      </c>
      <c r="TWK12" s="2852">
        <v>2014</v>
      </c>
      <c r="TWL12" s="2853">
        <f>'GC Table 8 - Primary'!TWO8</f>
        <v>0</v>
      </c>
      <c r="TWM12" s="2854">
        <f>'GC Table 6 - Secondary'!TWO8</f>
        <v>0</v>
      </c>
      <c r="TWN12" s="2854">
        <f>'GC Table 5 - Worker Training'!TWO8</f>
        <v>0</v>
      </c>
      <c r="TWO12" s="2854">
        <f>'GC Table 4 - Tertiary'!TWN8</f>
        <v>0</v>
      </c>
      <c r="TWP12" s="2855">
        <f>SUM(TWL12:TWO12)</f>
        <v>0</v>
      </c>
      <c r="TWQ12" s="2856">
        <f>'GC Table 8 - Primary'!TWO12</f>
        <v>0</v>
      </c>
      <c r="TWR12" s="2854">
        <f>'GC Table 6 - Secondary'!TWO14</f>
        <v>0</v>
      </c>
      <c r="TWS12" s="2857">
        <f>'GC Table 5 - Worker Training'!TWO12</f>
        <v>0</v>
      </c>
      <c r="TWT12" s="2854">
        <f>'GC Table 4 - Tertiary'!TWN9</f>
        <v>0</v>
      </c>
      <c r="TWU12" s="2858">
        <f>SUM(TWQ12:TWT12)</f>
        <v>0</v>
      </c>
      <c r="TWV12" s="2853">
        <f>'GC Table 8 - Primary'!TWO20</f>
        <v>0</v>
      </c>
      <c r="TWW12" s="2854">
        <f>'GC Table 6 - Secondary'!TWO22</f>
        <v>0</v>
      </c>
      <c r="TWX12" s="2854">
        <f>'GC Table 5 - Worker Training'!TWO20</f>
        <v>0</v>
      </c>
      <c r="TWY12" s="2854">
        <f>'GC Table 4 - Tertiary'!TWN17</f>
        <v>0</v>
      </c>
      <c r="TWZ12" s="2859">
        <f>SUM(TWV12:TWY12)</f>
        <v>0</v>
      </c>
      <c r="TXA12" s="2852">
        <v>2014</v>
      </c>
      <c r="TXB12" s="2853">
        <f>'GC Table 8 - Primary'!TXE8</f>
        <v>0</v>
      </c>
      <c r="TXC12" s="2854">
        <f>'GC Table 6 - Secondary'!TXE8</f>
        <v>0</v>
      </c>
      <c r="TXD12" s="2854">
        <f>'GC Table 5 - Worker Training'!TXE8</f>
        <v>0</v>
      </c>
      <c r="TXE12" s="2854">
        <f>'GC Table 4 - Tertiary'!TXD8</f>
        <v>0</v>
      </c>
      <c r="TXF12" s="2855">
        <f>SUM(TXB12:TXE12)</f>
        <v>0</v>
      </c>
      <c r="TXG12" s="2856">
        <f>'GC Table 8 - Primary'!TXE12</f>
        <v>0</v>
      </c>
      <c r="TXH12" s="2854">
        <f>'GC Table 6 - Secondary'!TXE14</f>
        <v>0</v>
      </c>
      <c r="TXI12" s="2857">
        <f>'GC Table 5 - Worker Training'!TXE12</f>
        <v>0</v>
      </c>
      <c r="TXJ12" s="2854">
        <f>'GC Table 4 - Tertiary'!TXD9</f>
        <v>0</v>
      </c>
      <c r="TXK12" s="2858">
        <f>SUM(TXG12:TXJ12)</f>
        <v>0</v>
      </c>
      <c r="TXL12" s="2853">
        <f>'GC Table 8 - Primary'!TXE20</f>
        <v>0</v>
      </c>
      <c r="TXM12" s="2854">
        <f>'GC Table 6 - Secondary'!TXE22</f>
        <v>0</v>
      </c>
      <c r="TXN12" s="2854">
        <f>'GC Table 5 - Worker Training'!TXE20</f>
        <v>0</v>
      </c>
      <c r="TXO12" s="2854">
        <f>'GC Table 4 - Tertiary'!TXD17</f>
        <v>0</v>
      </c>
      <c r="TXP12" s="2859">
        <f>SUM(TXL12:TXO12)</f>
        <v>0</v>
      </c>
      <c r="TXQ12" s="2852">
        <v>2014</v>
      </c>
      <c r="TXR12" s="2853">
        <f>'GC Table 8 - Primary'!TXU8</f>
        <v>0</v>
      </c>
      <c r="TXS12" s="2854">
        <f>'GC Table 6 - Secondary'!TXU8</f>
        <v>0</v>
      </c>
      <c r="TXT12" s="2854">
        <f>'GC Table 5 - Worker Training'!TXU8</f>
        <v>0</v>
      </c>
      <c r="TXU12" s="2854">
        <f>'GC Table 4 - Tertiary'!TXT8</f>
        <v>0</v>
      </c>
      <c r="TXV12" s="2855">
        <f>SUM(TXR12:TXU12)</f>
        <v>0</v>
      </c>
      <c r="TXW12" s="2856">
        <f>'GC Table 8 - Primary'!TXU12</f>
        <v>0</v>
      </c>
      <c r="TXX12" s="2854">
        <f>'GC Table 6 - Secondary'!TXU14</f>
        <v>0</v>
      </c>
      <c r="TXY12" s="2857">
        <f>'GC Table 5 - Worker Training'!TXU12</f>
        <v>0</v>
      </c>
      <c r="TXZ12" s="2854">
        <f>'GC Table 4 - Tertiary'!TXT9</f>
        <v>0</v>
      </c>
      <c r="TYA12" s="2858">
        <f>SUM(TXW12:TXZ12)</f>
        <v>0</v>
      </c>
      <c r="TYB12" s="2853">
        <f>'GC Table 8 - Primary'!TXU20</f>
        <v>0</v>
      </c>
      <c r="TYC12" s="2854">
        <f>'GC Table 6 - Secondary'!TXU22</f>
        <v>0</v>
      </c>
      <c r="TYD12" s="2854">
        <f>'GC Table 5 - Worker Training'!TXU20</f>
        <v>0</v>
      </c>
      <c r="TYE12" s="2854">
        <f>'GC Table 4 - Tertiary'!TXT17</f>
        <v>0</v>
      </c>
      <c r="TYF12" s="2859">
        <f>SUM(TYB12:TYE12)</f>
        <v>0</v>
      </c>
      <c r="TYG12" s="2852">
        <v>2014</v>
      </c>
      <c r="TYH12" s="2853">
        <f>'GC Table 8 - Primary'!TYK8</f>
        <v>0</v>
      </c>
      <c r="TYI12" s="2854">
        <f>'GC Table 6 - Secondary'!TYK8</f>
        <v>0</v>
      </c>
      <c r="TYJ12" s="2854">
        <f>'GC Table 5 - Worker Training'!TYK8</f>
        <v>0</v>
      </c>
      <c r="TYK12" s="2854">
        <f>'GC Table 4 - Tertiary'!TYJ8</f>
        <v>0</v>
      </c>
      <c r="TYL12" s="2855">
        <f>SUM(TYH12:TYK12)</f>
        <v>0</v>
      </c>
      <c r="TYM12" s="2856">
        <f>'GC Table 8 - Primary'!TYK12</f>
        <v>0</v>
      </c>
      <c r="TYN12" s="2854">
        <f>'GC Table 6 - Secondary'!TYK14</f>
        <v>0</v>
      </c>
      <c r="TYO12" s="2857">
        <f>'GC Table 5 - Worker Training'!TYK12</f>
        <v>0</v>
      </c>
      <c r="TYP12" s="2854">
        <f>'GC Table 4 - Tertiary'!TYJ9</f>
        <v>0</v>
      </c>
      <c r="TYQ12" s="2858">
        <f>SUM(TYM12:TYP12)</f>
        <v>0</v>
      </c>
      <c r="TYR12" s="2853">
        <f>'GC Table 8 - Primary'!TYK20</f>
        <v>0</v>
      </c>
      <c r="TYS12" s="2854">
        <f>'GC Table 6 - Secondary'!TYK22</f>
        <v>0</v>
      </c>
      <c r="TYT12" s="2854">
        <f>'GC Table 5 - Worker Training'!TYK20</f>
        <v>0</v>
      </c>
      <c r="TYU12" s="2854">
        <f>'GC Table 4 - Tertiary'!TYJ17</f>
        <v>0</v>
      </c>
      <c r="TYV12" s="2859">
        <f>SUM(TYR12:TYU12)</f>
        <v>0</v>
      </c>
      <c r="TYW12" s="2852">
        <v>2014</v>
      </c>
      <c r="TYX12" s="2853">
        <f>'GC Table 8 - Primary'!TZA8</f>
        <v>0</v>
      </c>
      <c r="TYY12" s="2854">
        <f>'GC Table 6 - Secondary'!TZA8</f>
        <v>0</v>
      </c>
      <c r="TYZ12" s="2854">
        <f>'GC Table 5 - Worker Training'!TZA8</f>
        <v>0</v>
      </c>
      <c r="TZA12" s="2854">
        <f>'GC Table 4 - Tertiary'!TYZ8</f>
        <v>0</v>
      </c>
      <c r="TZB12" s="2855">
        <f>SUM(TYX12:TZA12)</f>
        <v>0</v>
      </c>
      <c r="TZC12" s="2856">
        <f>'GC Table 8 - Primary'!TZA12</f>
        <v>0</v>
      </c>
      <c r="TZD12" s="2854">
        <f>'GC Table 6 - Secondary'!TZA14</f>
        <v>0</v>
      </c>
      <c r="TZE12" s="2857">
        <f>'GC Table 5 - Worker Training'!TZA12</f>
        <v>0</v>
      </c>
      <c r="TZF12" s="2854">
        <f>'GC Table 4 - Tertiary'!TYZ9</f>
        <v>0</v>
      </c>
      <c r="TZG12" s="2858">
        <f>SUM(TZC12:TZF12)</f>
        <v>0</v>
      </c>
      <c r="TZH12" s="2853">
        <f>'GC Table 8 - Primary'!TZA20</f>
        <v>0</v>
      </c>
      <c r="TZI12" s="2854">
        <f>'GC Table 6 - Secondary'!TZA22</f>
        <v>0</v>
      </c>
      <c r="TZJ12" s="2854">
        <f>'GC Table 5 - Worker Training'!TZA20</f>
        <v>0</v>
      </c>
      <c r="TZK12" s="2854">
        <f>'GC Table 4 - Tertiary'!TYZ17</f>
        <v>0</v>
      </c>
      <c r="TZL12" s="2859">
        <f>SUM(TZH12:TZK12)</f>
        <v>0</v>
      </c>
      <c r="TZM12" s="2852">
        <v>2014</v>
      </c>
      <c r="TZN12" s="2853">
        <f>'GC Table 8 - Primary'!TZQ8</f>
        <v>0</v>
      </c>
      <c r="TZO12" s="2854">
        <f>'GC Table 6 - Secondary'!TZQ8</f>
        <v>0</v>
      </c>
      <c r="TZP12" s="2854">
        <f>'GC Table 5 - Worker Training'!TZQ8</f>
        <v>0</v>
      </c>
      <c r="TZQ12" s="2854">
        <f>'GC Table 4 - Tertiary'!TZP8</f>
        <v>0</v>
      </c>
      <c r="TZR12" s="2855">
        <f>SUM(TZN12:TZQ12)</f>
        <v>0</v>
      </c>
      <c r="TZS12" s="2856">
        <f>'GC Table 8 - Primary'!TZQ12</f>
        <v>0</v>
      </c>
      <c r="TZT12" s="2854">
        <f>'GC Table 6 - Secondary'!TZQ14</f>
        <v>0</v>
      </c>
      <c r="TZU12" s="2857">
        <f>'GC Table 5 - Worker Training'!TZQ12</f>
        <v>0</v>
      </c>
      <c r="TZV12" s="2854">
        <f>'GC Table 4 - Tertiary'!TZP9</f>
        <v>0</v>
      </c>
      <c r="TZW12" s="2858">
        <f>SUM(TZS12:TZV12)</f>
        <v>0</v>
      </c>
      <c r="TZX12" s="2853">
        <f>'GC Table 8 - Primary'!TZQ20</f>
        <v>0</v>
      </c>
      <c r="TZY12" s="2854">
        <f>'GC Table 6 - Secondary'!TZQ22</f>
        <v>0</v>
      </c>
      <c r="TZZ12" s="2854">
        <f>'GC Table 5 - Worker Training'!TZQ20</f>
        <v>0</v>
      </c>
      <c r="UAA12" s="2854">
        <f>'GC Table 4 - Tertiary'!TZP17</f>
        <v>0</v>
      </c>
      <c r="UAB12" s="2859">
        <f>SUM(TZX12:UAA12)</f>
        <v>0</v>
      </c>
      <c r="UAC12" s="2852">
        <v>2014</v>
      </c>
      <c r="UAD12" s="2853">
        <f>'GC Table 8 - Primary'!UAG8</f>
        <v>0</v>
      </c>
      <c r="UAE12" s="2854">
        <f>'GC Table 6 - Secondary'!UAG8</f>
        <v>0</v>
      </c>
      <c r="UAF12" s="2854">
        <f>'GC Table 5 - Worker Training'!UAG8</f>
        <v>0</v>
      </c>
      <c r="UAG12" s="2854">
        <f>'GC Table 4 - Tertiary'!UAF8</f>
        <v>0</v>
      </c>
      <c r="UAH12" s="2855">
        <f>SUM(UAD12:UAG12)</f>
        <v>0</v>
      </c>
      <c r="UAI12" s="2856">
        <f>'GC Table 8 - Primary'!UAG12</f>
        <v>0</v>
      </c>
      <c r="UAJ12" s="2854">
        <f>'GC Table 6 - Secondary'!UAG14</f>
        <v>0</v>
      </c>
      <c r="UAK12" s="2857">
        <f>'GC Table 5 - Worker Training'!UAG12</f>
        <v>0</v>
      </c>
      <c r="UAL12" s="2854">
        <f>'GC Table 4 - Tertiary'!UAF9</f>
        <v>0</v>
      </c>
      <c r="UAM12" s="2858">
        <f>SUM(UAI12:UAL12)</f>
        <v>0</v>
      </c>
      <c r="UAN12" s="2853">
        <f>'GC Table 8 - Primary'!UAG20</f>
        <v>0</v>
      </c>
      <c r="UAO12" s="2854">
        <f>'GC Table 6 - Secondary'!UAG22</f>
        <v>0</v>
      </c>
      <c r="UAP12" s="2854">
        <f>'GC Table 5 - Worker Training'!UAG20</f>
        <v>0</v>
      </c>
      <c r="UAQ12" s="2854">
        <f>'GC Table 4 - Tertiary'!UAF17</f>
        <v>0</v>
      </c>
      <c r="UAR12" s="2859">
        <f>SUM(UAN12:UAQ12)</f>
        <v>0</v>
      </c>
      <c r="UAS12" s="2852">
        <v>2014</v>
      </c>
      <c r="UAT12" s="2853">
        <f>'GC Table 8 - Primary'!UAW8</f>
        <v>0</v>
      </c>
      <c r="UAU12" s="2854">
        <f>'GC Table 6 - Secondary'!UAW8</f>
        <v>0</v>
      </c>
      <c r="UAV12" s="2854">
        <f>'GC Table 5 - Worker Training'!UAW8</f>
        <v>0</v>
      </c>
      <c r="UAW12" s="2854">
        <f>'GC Table 4 - Tertiary'!UAV8</f>
        <v>0</v>
      </c>
      <c r="UAX12" s="2855">
        <f>SUM(UAT12:UAW12)</f>
        <v>0</v>
      </c>
      <c r="UAY12" s="2856">
        <f>'GC Table 8 - Primary'!UAW12</f>
        <v>0</v>
      </c>
      <c r="UAZ12" s="2854">
        <f>'GC Table 6 - Secondary'!UAW14</f>
        <v>0</v>
      </c>
      <c r="UBA12" s="2857">
        <f>'GC Table 5 - Worker Training'!UAW12</f>
        <v>0</v>
      </c>
      <c r="UBB12" s="2854">
        <f>'GC Table 4 - Tertiary'!UAV9</f>
        <v>0</v>
      </c>
      <c r="UBC12" s="2858">
        <f>SUM(UAY12:UBB12)</f>
        <v>0</v>
      </c>
      <c r="UBD12" s="2853">
        <f>'GC Table 8 - Primary'!UAW20</f>
        <v>0</v>
      </c>
      <c r="UBE12" s="2854">
        <f>'GC Table 6 - Secondary'!UAW22</f>
        <v>0</v>
      </c>
      <c r="UBF12" s="2854">
        <f>'GC Table 5 - Worker Training'!UAW20</f>
        <v>0</v>
      </c>
      <c r="UBG12" s="2854">
        <f>'GC Table 4 - Tertiary'!UAV17</f>
        <v>0</v>
      </c>
      <c r="UBH12" s="2859">
        <f>SUM(UBD12:UBG12)</f>
        <v>0</v>
      </c>
      <c r="UBI12" s="2852">
        <v>2014</v>
      </c>
      <c r="UBJ12" s="2853">
        <f>'GC Table 8 - Primary'!UBM8</f>
        <v>0</v>
      </c>
      <c r="UBK12" s="2854">
        <f>'GC Table 6 - Secondary'!UBM8</f>
        <v>0</v>
      </c>
      <c r="UBL12" s="2854">
        <f>'GC Table 5 - Worker Training'!UBM8</f>
        <v>0</v>
      </c>
      <c r="UBM12" s="2854">
        <f>'GC Table 4 - Tertiary'!UBL8</f>
        <v>0</v>
      </c>
      <c r="UBN12" s="2855">
        <f>SUM(UBJ12:UBM12)</f>
        <v>0</v>
      </c>
      <c r="UBO12" s="2856">
        <f>'GC Table 8 - Primary'!UBM12</f>
        <v>0</v>
      </c>
      <c r="UBP12" s="2854">
        <f>'GC Table 6 - Secondary'!UBM14</f>
        <v>0</v>
      </c>
      <c r="UBQ12" s="2857">
        <f>'GC Table 5 - Worker Training'!UBM12</f>
        <v>0</v>
      </c>
      <c r="UBR12" s="2854">
        <f>'GC Table 4 - Tertiary'!UBL9</f>
        <v>0</v>
      </c>
      <c r="UBS12" s="2858">
        <f>SUM(UBO12:UBR12)</f>
        <v>0</v>
      </c>
      <c r="UBT12" s="2853">
        <f>'GC Table 8 - Primary'!UBM20</f>
        <v>0</v>
      </c>
      <c r="UBU12" s="2854">
        <f>'GC Table 6 - Secondary'!UBM22</f>
        <v>0</v>
      </c>
      <c r="UBV12" s="2854">
        <f>'GC Table 5 - Worker Training'!UBM20</f>
        <v>0</v>
      </c>
      <c r="UBW12" s="2854">
        <f>'GC Table 4 - Tertiary'!UBL17</f>
        <v>0</v>
      </c>
      <c r="UBX12" s="2859">
        <f>SUM(UBT12:UBW12)</f>
        <v>0</v>
      </c>
      <c r="UBY12" s="2852">
        <v>2014</v>
      </c>
      <c r="UBZ12" s="2853">
        <f>'GC Table 8 - Primary'!UCC8</f>
        <v>0</v>
      </c>
      <c r="UCA12" s="2854">
        <f>'GC Table 6 - Secondary'!UCC8</f>
        <v>0</v>
      </c>
      <c r="UCB12" s="2854">
        <f>'GC Table 5 - Worker Training'!UCC8</f>
        <v>0</v>
      </c>
      <c r="UCC12" s="2854">
        <f>'GC Table 4 - Tertiary'!UCB8</f>
        <v>0</v>
      </c>
      <c r="UCD12" s="2855">
        <f>SUM(UBZ12:UCC12)</f>
        <v>0</v>
      </c>
      <c r="UCE12" s="2856">
        <f>'GC Table 8 - Primary'!UCC12</f>
        <v>0</v>
      </c>
      <c r="UCF12" s="2854">
        <f>'GC Table 6 - Secondary'!UCC14</f>
        <v>0</v>
      </c>
      <c r="UCG12" s="2857">
        <f>'GC Table 5 - Worker Training'!UCC12</f>
        <v>0</v>
      </c>
      <c r="UCH12" s="2854">
        <f>'GC Table 4 - Tertiary'!UCB9</f>
        <v>0</v>
      </c>
      <c r="UCI12" s="2858">
        <f>SUM(UCE12:UCH12)</f>
        <v>0</v>
      </c>
      <c r="UCJ12" s="2853">
        <f>'GC Table 8 - Primary'!UCC20</f>
        <v>0</v>
      </c>
      <c r="UCK12" s="2854">
        <f>'GC Table 6 - Secondary'!UCC22</f>
        <v>0</v>
      </c>
      <c r="UCL12" s="2854">
        <f>'GC Table 5 - Worker Training'!UCC20</f>
        <v>0</v>
      </c>
      <c r="UCM12" s="2854">
        <f>'GC Table 4 - Tertiary'!UCB17</f>
        <v>0</v>
      </c>
      <c r="UCN12" s="2859">
        <f>SUM(UCJ12:UCM12)</f>
        <v>0</v>
      </c>
      <c r="UCO12" s="2852">
        <v>2014</v>
      </c>
      <c r="UCP12" s="2853">
        <f>'GC Table 8 - Primary'!UCS8</f>
        <v>0</v>
      </c>
      <c r="UCQ12" s="2854">
        <f>'GC Table 6 - Secondary'!UCS8</f>
        <v>0</v>
      </c>
      <c r="UCR12" s="2854">
        <f>'GC Table 5 - Worker Training'!UCS8</f>
        <v>0</v>
      </c>
      <c r="UCS12" s="2854">
        <f>'GC Table 4 - Tertiary'!UCR8</f>
        <v>0</v>
      </c>
      <c r="UCT12" s="2855">
        <f>SUM(UCP12:UCS12)</f>
        <v>0</v>
      </c>
      <c r="UCU12" s="2856">
        <f>'GC Table 8 - Primary'!UCS12</f>
        <v>0</v>
      </c>
      <c r="UCV12" s="2854">
        <f>'GC Table 6 - Secondary'!UCS14</f>
        <v>0</v>
      </c>
      <c r="UCW12" s="2857">
        <f>'GC Table 5 - Worker Training'!UCS12</f>
        <v>0</v>
      </c>
      <c r="UCX12" s="2854">
        <f>'GC Table 4 - Tertiary'!UCR9</f>
        <v>0</v>
      </c>
      <c r="UCY12" s="2858">
        <f>SUM(UCU12:UCX12)</f>
        <v>0</v>
      </c>
      <c r="UCZ12" s="2853">
        <f>'GC Table 8 - Primary'!UCS20</f>
        <v>0</v>
      </c>
      <c r="UDA12" s="2854">
        <f>'GC Table 6 - Secondary'!UCS22</f>
        <v>0</v>
      </c>
      <c r="UDB12" s="2854">
        <f>'GC Table 5 - Worker Training'!UCS20</f>
        <v>0</v>
      </c>
      <c r="UDC12" s="2854">
        <f>'GC Table 4 - Tertiary'!UCR17</f>
        <v>0</v>
      </c>
      <c r="UDD12" s="2859">
        <f>SUM(UCZ12:UDC12)</f>
        <v>0</v>
      </c>
      <c r="UDE12" s="2852">
        <v>2014</v>
      </c>
      <c r="UDF12" s="2853">
        <f>'GC Table 8 - Primary'!UDI8</f>
        <v>0</v>
      </c>
      <c r="UDG12" s="2854">
        <f>'GC Table 6 - Secondary'!UDI8</f>
        <v>0</v>
      </c>
      <c r="UDH12" s="2854">
        <f>'GC Table 5 - Worker Training'!UDI8</f>
        <v>0</v>
      </c>
      <c r="UDI12" s="2854">
        <f>'GC Table 4 - Tertiary'!UDH8</f>
        <v>0</v>
      </c>
      <c r="UDJ12" s="2855">
        <f>SUM(UDF12:UDI12)</f>
        <v>0</v>
      </c>
      <c r="UDK12" s="2856">
        <f>'GC Table 8 - Primary'!UDI12</f>
        <v>0</v>
      </c>
      <c r="UDL12" s="2854">
        <f>'GC Table 6 - Secondary'!UDI14</f>
        <v>0</v>
      </c>
      <c r="UDM12" s="2857">
        <f>'GC Table 5 - Worker Training'!UDI12</f>
        <v>0</v>
      </c>
      <c r="UDN12" s="2854">
        <f>'GC Table 4 - Tertiary'!UDH9</f>
        <v>0</v>
      </c>
      <c r="UDO12" s="2858">
        <f>SUM(UDK12:UDN12)</f>
        <v>0</v>
      </c>
      <c r="UDP12" s="2853">
        <f>'GC Table 8 - Primary'!UDI20</f>
        <v>0</v>
      </c>
      <c r="UDQ12" s="2854">
        <f>'GC Table 6 - Secondary'!UDI22</f>
        <v>0</v>
      </c>
      <c r="UDR12" s="2854">
        <f>'GC Table 5 - Worker Training'!UDI20</f>
        <v>0</v>
      </c>
      <c r="UDS12" s="2854">
        <f>'GC Table 4 - Tertiary'!UDH17</f>
        <v>0</v>
      </c>
      <c r="UDT12" s="2859">
        <f>SUM(UDP12:UDS12)</f>
        <v>0</v>
      </c>
      <c r="UDU12" s="2852">
        <v>2014</v>
      </c>
      <c r="UDV12" s="2853">
        <f>'GC Table 8 - Primary'!UDY8</f>
        <v>0</v>
      </c>
      <c r="UDW12" s="2854">
        <f>'GC Table 6 - Secondary'!UDY8</f>
        <v>0</v>
      </c>
      <c r="UDX12" s="2854">
        <f>'GC Table 5 - Worker Training'!UDY8</f>
        <v>0</v>
      </c>
      <c r="UDY12" s="2854">
        <f>'GC Table 4 - Tertiary'!UDX8</f>
        <v>0</v>
      </c>
      <c r="UDZ12" s="2855">
        <f>SUM(UDV12:UDY12)</f>
        <v>0</v>
      </c>
      <c r="UEA12" s="2856">
        <f>'GC Table 8 - Primary'!UDY12</f>
        <v>0</v>
      </c>
      <c r="UEB12" s="2854">
        <f>'GC Table 6 - Secondary'!UDY14</f>
        <v>0</v>
      </c>
      <c r="UEC12" s="2857">
        <f>'GC Table 5 - Worker Training'!UDY12</f>
        <v>0</v>
      </c>
      <c r="UED12" s="2854">
        <f>'GC Table 4 - Tertiary'!UDX9</f>
        <v>0</v>
      </c>
      <c r="UEE12" s="2858">
        <f>SUM(UEA12:UED12)</f>
        <v>0</v>
      </c>
      <c r="UEF12" s="2853">
        <f>'GC Table 8 - Primary'!UDY20</f>
        <v>0</v>
      </c>
      <c r="UEG12" s="2854">
        <f>'GC Table 6 - Secondary'!UDY22</f>
        <v>0</v>
      </c>
      <c r="UEH12" s="2854">
        <f>'GC Table 5 - Worker Training'!UDY20</f>
        <v>0</v>
      </c>
      <c r="UEI12" s="2854">
        <f>'GC Table 4 - Tertiary'!UDX17</f>
        <v>0</v>
      </c>
      <c r="UEJ12" s="2859">
        <f>SUM(UEF12:UEI12)</f>
        <v>0</v>
      </c>
      <c r="UEK12" s="2852">
        <v>2014</v>
      </c>
      <c r="UEL12" s="2853">
        <f>'GC Table 8 - Primary'!UEO8</f>
        <v>0</v>
      </c>
      <c r="UEM12" s="2854">
        <f>'GC Table 6 - Secondary'!UEO8</f>
        <v>0</v>
      </c>
      <c r="UEN12" s="2854">
        <f>'GC Table 5 - Worker Training'!UEO8</f>
        <v>0</v>
      </c>
      <c r="UEO12" s="2854">
        <f>'GC Table 4 - Tertiary'!UEN8</f>
        <v>0</v>
      </c>
      <c r="UEP12" s="2855">
        <f>SUM(UEL12:UEO12)</f>
        <v>0</v>
      </c>
      <c r="UEQ12" s="2856">
        <f>'GC Table 8 - Primary'!UEO12</f>
        <v>0</v>
      </c>
      <c r="UER12" s="2854">
        <f>'GC Table 6 - Secondary'!UEO14</f>
        <v>0</v>
      </c>
      <c r="UES12" s="2857">
        <f>'GC Table 5 - Worker Training'!UEO12</f>
        <v>0</v>
      </c>
      <c r="UET12" s="2854">
        <f>'GC Table 4 - Tertiary'!UEN9</f>
        <v>0</v>
      </c>
      <c r="UEU12" s="2858">
        <f>SUM(UEQ12:UET12)</f>
        <v>0</v>
      </c>
      <c r="UEV12" s="2853">
        <f>'GC Table 8 - Primary'!UEO20</f>
        <v>0</v>
      </c>
      <c r="UEW12" s="2854">
        <f>'GC Table 6 - Secondary'!UEO22</f>
        <v>0</v>
      </c>
      <c r="UEX12" s="2854">
        <f>'GC Table 5 - Worker Training'!UEO20</f>
        <v>0</v>
      </c>
      <c r="UEY12" s="2854">
        <f>'GC Table 4 - Tertiary'!UEN17</f>
        <v>0</v>
      </c>
      <c r="UEZ12" s="2859">
        <f>SUM(UEV12:UEY12)</f>
        <v>0</v>
      </c>
      <c r="UFA12" s="2852">
        <v>2014</v>
      </c>
      <c r="UFB12" s="2853">
        <f>'GC Table 8 - Primary'!UFE8</f>
        <v>0</v>
      </c>
      <c r="UFC12" s="2854">
        <f>'GC Table 6 - Secondary'!UFE8</f>
        <v>0</v>
      </c>
      <c r="UFD12" s="2854">
        <f>'GC Table 5 - Worker Training'!UFE8</f>
        <v>0</v>
      </c>
      <c r="UFE12" s="2854">
        <f>'GC Table 4 - Tertiary'!UFD8</f>
        <v>0</v>
      </c>
      <c r="UFF12" s="2855">
        <f>SUM(UFB12:UFE12)</f>
        <v>0</v>
      </c>
      <c r="UFG12" s="2856">
        <f>'GC Table 8 - Primary'!UFE12</f>
        <v>0</v>
      </c>
      <c r="UFH12" s="2854">
        <f>'GC Table 6 - Secondary'!UFE14</f>
        <v>0</v>
      </c>
      <c r="UFI12" s="2857">
        <f>'GC Table 5 - Worker Training'!UFE12</f>
        <v>0</v>
      </c>
      <c r="UFJ12" s="2854">
        <f>'GC Table 4 - Tertiary'!UFD9</f>
        <v>0</v>
      </c>
      <c r="UFK12" s="2858">
        <f>SUM(UFG12:UFJ12)</f>
        <v>0</v>
      </c>
      <c r="UFL12" s="2853">
        <f>'GC Table 8 - Primary'!UFE20</f>
        <v>0</v>
      </c>
      <c r="UFM12" s="2854">
        <f>'GC Table 6 - Secondary'!UFE22</f>
        <v>0</v>
      </c>
      <c r="UFN12" s="2854">
        <f>'GC Table 5 - Worker Training'!UFE20</f>
        <v>0</v>
      </c>
      <c r="UFO12" s="2854">
        <f>'GC Table 4 - Tertiary'!UFD17</f>
        <v>0</v>
      </c>
      <c r="UFP12" s="2859">
        <f>SUM(UFL12:UFO12)</f>
        <v>0</v>
      </c>
      <c r="UFQ12" s="2852">
        <v>2014</v>
      </c>
      <c r="UFR12" s="2853">
        <f>'GC Table 8 - Primary'!UFU8</f>
        <v>0</v>
      </c>
      <c r="UFS12" s="2854">
        <f>'GC Table 6 - Secondary'!UFU8</f>
        <v>0</v>
      </c>
      <c r="UFT12" s="2854">
        <f>'GC Table 5 - Worker Training'!UFU8</f>
        <v>0</v>
      </c>
      <c r="UFU12" s="2854">
        <f>'GC Table 4 - Tertiary'!UFT8</f>
        <v>0</v>
      </c>
      <c r="UFV12" s="2855">
        <f>SUM(UFR12:UFU12)</f>
        <v>0</v>
      </c>
      <c r="UFW12" s="2856">
        <f>'GC Table 8 - Primary'!UFU12</f>
        <v>0</v>
      </c>
      <c r="UFX12" s="2854">
        <f>'GC Table 6 - Secondary'!UFU14</f>
        <v>0</v>
      </c>
      <c r="UFY12" s="2857">
        <f>'GC Table 5 - Worker Training'!UFU12</f>
        <v>0</v>
      </c>
      <c r="UFZ12" s="2854">
        <f>'GC Table 4 - Tertiary'!UFT9</f>
        <v>0</v>
      </c>
      <c r="UGA12" s="2858">
        <f>SUM(UFW12:UFZ12)</f>
        <v>0</v>
      </c>
      <c r="UGB12" s="2853">
        <f>'GC Table 8 - Primary'!UFU20</f>
        <v>0</v>
      </c>
      <c r="UGC12" s="2854">
        <f>'GC Table 6 - Secondary'!UFU22</f>
        <v>0</v>
      </c>
      <c r="UGD12" s="2854">
        <f>'GC Table 5 - Worker Training'!UFU20</f>
        <v>0</v>
      </c>
      <c r="UGE12" s="2854">
        <f>'GC Table 4 - Tertiary'!UFT17</f>
        <v>0</v>
      </c>
      <c r="UGF12" s="2859">
        <f>SUM(UGB12:UGE12)</f>
        <v>0</v>
      </c>
      <c r="UGG12" s="2852">
        <v>2014</v>
      </c>
      <c r="UGH12" s="2853">
        <f>'GC Table 8 - Primary'!UGK8</f>
        <v>0</v>
      </c>
      <c r="UGI12" s="2854">
        <f>'GC Table 6 - Secondary'!UGK8</f>
        <v>0</v>
      </c>
      <c r="UGJ12" s="2854">
        <f>'GC Table 5 - Worker Training'!UGK8</f>
        <v>0</v>
      </c>
      <c r="UGK12" s="2854">
        <f>'GC Table 4 - Tertiary'!UGJ8</f>
        <v>0</v>
      </c>
      <c r="UGL12" s="2855">
        <f>SUM(UGH12:UGK12)</f>
        <v>0</v>
      </c>
      <c r="UGM12" s="2856">
        <f>'GC Table 8 - Primary'!UGK12</f>
        <v>0</v>
      </c>
      <c r="UGN12" s="2854">
        <f>'GC Table 6 - Secondary'!UGK14</f>
        <v>0</v>
      </c>
      <c r="UGO12" s="2857">
        <f>'GC Table 5 - Worker Training'!UGK12</f>
        <v>0</v>
      </c>
      <c r="UGP12" s="2854">
        <f>'GC Table 4 - Tertiary'!UGJ9</f>
        <v>0</v>
      </c>
      <c r="UGQ12" s="2858">
        <f>SUM(UGM12:UGP12)</f>
        <v>0</v>
      </c>
      <c r="UGR12" s="2853">
        <f>'GC Table 8 - Primary'!UGK20</f>
        <v>0</v>
      </c>
      <c r="UGS12" s="2854">
        <f>'GC Table 6 - Secondary'!UGK22</f>
        <v>0</v>
      </c>
      <c r="UGT12" s="2854">
        <f>'GC Table 5 - Worker Training'!UGK20</f>
        <v>0</v>
      </c>
      <c r="UGU12" s="2854">
        <f>'GC Table 4 - Tertiary'!UGJ17</f>
        <v>0</v>
      </c>
      <c r="UGV12" s="2859">
        <f>SUM(UGR12:UGU12)</f>
        <v>0</v>
      </c>
      <c r="UGW12" s="2852">
        <v>2014</v>
      </c>
      <c r="UGX12" s="2853">
        <f>'GC Table 8 - Primary'!UHA8</f>
        <v>0</v>
      </c>
      <c r="UGY12" s="2854">
        <f>'GC Table 6 - Secondary'!UHA8</f>
        <v>0</v>
      </c>
      <c r="UGZ12" s="2854">
        <f>'GC Table 5 - Worker Training'!UHA8</f>
        <v>0</v>
      </c>
      <c r="UHA12" s="2854">
        <f>'GC Table 4 - Tertiary'!UGZ8</f>
        <v>0</v>
      </c>
      <c r="UHB12" s="2855">
        <f>SUM(UGX12:UHA12)</f>
        <v>0</v>
      </c>
      <c r="UHC12" s="2856">
        <f>'GC Table 8 - Primary'!UHA12</f>
        <v>0</v>
      </c>
      <c r="UHD12" s="2854">
        <f>'GC Table 6 - Secondary'!UHA14</f>
        <v>0</v>
      </c>
      <c r="UHE12" s="2857">
        <f>'GC Table 5 - Worker Training'!UHA12</f>
        <v>0</v>
      </c>
      <c r="UHF12" s="2854">
        <f>'GC Table 4 - Tertiary'!UGZ9</f>
        <v>0</v>
      </c>
      <c r="UHG12" s="2858">
        <f>SUM(UHC12:UHF12)</f>
        <v>0</v>
      </c>
      <c r="UHH12" s="2853">
        <f>'GC Table 8 - Primary'!UHA20</f>
        <v>0</v>
      </c>
      <c r="UHI12" s="2854">
        <f>'GC Table 6 - Secondary'!UHA22</f>
        <v>0</v>
      </c>
      <c r="UHJ12" s="2854">
        <f>'GC Table 5 - Worker Training'!UHA20</f>
        <v>0</v>
      </c>
      <c r="UHK12" s="2854">
        <f>'GC Table 4 - Tertiary'!UGZ17</f>
        <v>0</v>
      </c>
      <c r="UHL12" s="2859">
        <f>SUM(UHH12:UHK12)</f>
        <v>0</v>
      </c>
      <c r="UHM12" s="2852">
        <v>2014</v>
      </c>
      <c r="UHN12" s="2853">
        <f>'GC Table 8 - Primary'!UHQ8</f>
        <v>0</v>
      </c>
      <c r="UHO12" s="2854">
        <f>'GC Table 6 - Secondary'!UHQ8</f>
        <v>0</v>
      </c>
      <c r="UHP12" s="2854">
        <f>'GC Table 5 - Worker Training'!UHQ8</f>
        <v>0</v>
      </c>
      <c r="UHQ12" s="2854">
        <f>'GC Table 4 - Tertiary'!UHP8</f>
        <v>0</v>
      </c>
      <c r="UHR12" s="2855">
        <f>SUM(UHN12:UHQ12)</f>
        <v>0</v>
      </c>
      <c r="UHS12" s="2856">
        <f>'GC Table 8 - Primary'!UHQ12</f>
        <v>0</v>
      </c>
      <c r="UHT12" s="2854">
        <f>'GC Table 6 - Secondary'!UHQ14</f>
        <v>0</v>
      </c>
      <c r="UHU12" s="2857">
        <f>'GC Table 5 - Worker Training'!UHQ12</f>
        <v>0</v>
      </c>
      <c r="UHV12" s="2854">
        <f>'GC Table 4 - Tertiary'!UHP9</f>
        <v>0</v>
      </c>
      <c r="UHW12" s="2858">
        <f>SUM(UHS12:UHV12)</f>
        <v>0</v>
      </c>
      <c r="UHX12" s="2853">
        <f>'GC Table 8 - Primary'!UHQ20</f>
        <v>0</v>
      </c>
      <c r="UHY12" s="2854">
        <f>'GC Table 6 - Secondary'!UHQ22</f>
        <v>0</v>
      </c>
      <c r="UHZ12" s="2854">
        <f>'GC Table 5 - Worker Training'!UHQ20</f>
        <v>0</v>
      </c>
      <c r="UIA12" s="2854">
        <f>'GC Table 4 - Tertiary'!UHP17</f>
        <v>0</v>
      </c>
      <c r="UIB12" s="2859">
        <f>SUM(UHX12:UIA12)</f>
        <v>0</v>
      </c>
      <c r="UIC12" s="2852">
        <v>2014</v>
      </c>
      <c r="UID12" s="2853">
        <f>'GC Table 8 - Primary'!UIG8</f>
        <v>0</v>
      </c>
      <c r="UIE12" s="2854">
        <f>'GC Table 6 - Secondary'!UIG8</f>
        <v>0</v>
      </c>
      <c r="UIF12" s="2854">
        <f>'GC Table 5 - Worker Training'!UIG8</f>
        <v>0</v>
      </c>
      <c r="UIG12" s="2854">
        <f>'GC Table 4 - Tertiary'!UIF8</f>
        <v>0</v>
      </c>
      <c r="UIH12" s="2855">
        <f>SUM(UID12:UIG12)</f>
        <v>0</v>
      </c>
      <c r="UII12" s="2856">
        <f>'GC Table 8 - Primary'!UIG12</f>
        <v>0</v>
      </c>
      <c r="UIJ12" s="2854">
        <f>'GC Table 6 - Secondary'!UIG14</f>
        <v>0</v>
      </c>
      <c r="UIK12" s="2857">
        <f>'GC Table 5 - Worker Training'!UIG12</f>
        <v>0</v>
      </c>
      <c r="UIL12" s="2854">
        <f>'GC Table 4 - Tertiary'!UIF9</f>
        <v>0</v>
      </c>
      <c r="UIM12" s="2858">
        <f>SUM(UII12:UIL12)</f>
        <v>0</v>
      </c>
      <c r="UIN12" s="2853">
        <f>'GC Table 8 - Primary'!UIG20</f>
        <v>0</v>
      </c>
      <c r="UIO12" s="2854">
        <f>'GC Table 6 - Secondary'!UIG22</f>
        <v>0</v>
      </c>
      <c r="UIP12" s="2854">
        <f>'GC Table 5 - Worker Training'!UIG20</f>
        <v>0</v>
      </c>
      <c r="UIQ12" s="2854">
        <f>'GC Table 4 - Tertiary'!UIF17</f>
        <v>0</v>
      </c>
      <c r="UIR12" s="2859">
        <f>SUM(UIN12:UIQ12)</f>
        <v>0</v>
      </c>
      <c r="UIS12" s="2852">
        <v>2014</v>
      </c>
      <c r="UIT12" s="2853">
        <f>'GC Table 8 - Primary'!UIW8</f>
        <v>0</v>
      </c>
      <c r="UIU12" s="2854">
        <f>'GC Table 6 - Secondary'!UIW8</f>
        <v>0</v>
      </c>
      <c r="UIV12" s="2854">
        <f>'GC Table 5 - Worker Training'!UIW8</f>
        <v>0</v>
      </c>
      <c r="UIW12" s="2854">
        <f>'GC Table 4 - Tertiary'!UIV8</f>
        <v>0</v>
      </c>
      <c r="UIX12" s="2855">
        <f>SUM(UIT12:UIW12)</f>
        <v>0</v>
      </c>
      <c r="UIY12" s="2856">
        <f>'GC Table 8 - Primary'!UIW12</f>
        <v>0</v>
      </c>
      <c r="UIZ12" s="2854">
        <f>'GC Table 6 - Secondary'!UIW14</f>
        <v>0</v>
      </c>
      <c r="UJA12" s="2857">
        <f>'GC Table 5 - Worker Training'!UIW12</f>
        <v>0</v>
      </c>
      <c r="UJB12" s="2854">
        <f>'GC Table 4 - Tertiary'!UIV9</f>
        <v>0</v>
      </c>
      <c r="UJC12" s="2858">
        <f>SUM(UIY12:UJB12)</f>
        <v>0</v>
      </c>
      <c r="UJD12" s="2853">
        <f>'GC Table 8 - Primary'!UIW20</f>
        <v>0</v>
      </c>
      <c r="UJE12" s="2854">
        <f>'GC Table 6 - Secondary'!UIW22</f>
        <v>0</v>
      </c>
      <c r="UJF12" s="2854">
        <f>'GC Table 5 - Worker Training'!UIW20</f>
        <v>0</v>
      </c>
      <c r="UJG12" s="2854">
        <f>'GC Table 4 - Tertiary'!UIV17</f>
        <v>0</v>
      </c>
      <c r="UJH12" s="2859">
        <f>SUM(UJD12:UJG12)</f>
        <v>0</v>
      </c>
      <c r="UJI12" s="2852">
        <v>2014</v>
      </c>
      <c r="UJJ12" s="2853">
        <f>'GC Table 8 - Primary'!UJM8</f>
        <v>0</v>
      </c>
      <c r="UJK12" s="2854">
        <f>'GC Table 6 - Secondary'!UJM8</f>
        <v>0</v>
      </c>
      <c r="UJL12" s="2854">
        <f>'GC Table 5 - Worker Training'!UJM8</f>
        <v>0</v>
      </c>
      <c r="UJM12" s="2854">
        <f>'GC Table 4 - Tertiary'!UJL8</f>
        <v>0</v>
      </c>
      <c r="UJN12" s="2855">
        <f>SUM(UJJ12:UJM12)</f>
        <v>0</v>
      </c>
      <c r="UJO12" s="2856">
        <f>'GC Table 8 - Primary'!UJM12</f>
        <v>0</v>
      </c>
      <c r="UJP12" s="2854">
        <f>'GC Table 6 - Secondary'!UJM14</f>
        <v>0</v>
      </c>
      <c r="UJQ12" s="2857">
        <f>'GC Table 5 - Worker Training'!UJM12</f>
        <v>0</v>
      </c>
      <c r="UJR12" s="2854">
        <f>'GC Table 4 - Tertiary'!UJL9</f>
        <v>0</v>
      </c>
      <c r="UJS12" s="2858">
        <f>SUM(UJO12:UJR12)</f>
        <v>0</v>
      </c>
      <c r="UJT12" s="2853">
        <f>'GC Table 8 - Primary'!UJM20</f>
        <v>0</v>
      </c>
      <c r="UJU12" s="2854">
        <f>'GC Table 6 - Secondary'!UJM22</f>
        <v>0</v>
      </c>
      <c r="UJV12" s="2854">
        <f>'GC Table 5 - Worker Training'!UJM20</f>
        <v>0</v>
      </c>
      <c r="UJW12" s="2854">
        <f>'GC Table 4 - Tertiary'!UJL17</f>
        <v>0</v>
      </c>
      <c r="UJX12" s="2859">
        <f>SUM(UJT12:UJW12)</f>
        <v>0</v>
      </c>
      <c r="UJY12" s="2852">
        <v>2014</v>
      </c>
      <c r="UJZ12" s="2853">
        <f>'GC Table 8 - Primary'!UKC8</f>
        <v>0</v>
      </c>
      <c r="UKA12" s="2854">
        <f>'GC Table 6 - Secondary'!UKC8</f>
        <v>0</v>
      </c>
      <c r="UKB12" s="2854">
        <f>'GC Table 5 - Worker Training'!UKC8</f>
        <v>0</v>
      </c>
      <c r="UKC12" s="2854">
        <f>'GC Table 4 - Tertiary'!UKB8</f>
        <v>0</v>
      </c>
      <c r="UKD12" s="2855">
        <f>SUM(UJZ12:UKC12)</f>
        <v>0</v>
      </c>
      <c r="UKE12" s="2856">
        <f>'GC Table 8 - Primary'!UKC12</f>
        <v>0</v>
      </c>
      <c r="UKF12" s="2854">
        <f>'GC Table 6 - Secondary'!UKC14</f>
        <v>0</v>
      </c>
      <c r="UKG12" s="2857">
        <f>'GC Table 5 - Worker Training'!UKC12</f>
        <v>0</v>
      </c>
      <c r="UKH12" s="2854">
        <f>'GC Table 4 - Tertiary'!UKB9</f>
        <v>0</v>
      </c>
      <c r="UKI12" s="2858">
        <f>SUM(UKE12:UKH12)</f>
        <v>0</v>
      </c>
      <c r="UKJ12" s="2853">
        <f>'GC Table 8 - Primary'!UKC20</f>
        <v>0</v>
      </c>
      <c r="UKK12" s="2854">
        <f>'GC Table 6 - Secondary'!UKC22</f>
        <v>0</v>
      </c>
      <c r="UKL12" s="2854">
        <f>'GC Table 5 - Worker Training'!UKC20</f>
        <v>0</v>
      </c>
      <c r="UKM12" s="2854">
        <f>'GC Table 4 - Tertiary'!UKB17</f>
        <v>0</v>
      </c>
      <c r="UKN12" s="2859">
        <f>SUM(UKJ12:UKM12)</f>
        <v>0</v>
      </c>
      <c r="UKO12" s="2852">
        <v>2014</v>
      </c>
      <c r="UKP12" s="2853">
        <f>'GC Table 8 - Primary'!UKS8</f>
        <v>0</v>
      </c>
      <c r="UKQ12" s="2854">
        <f>'GC Table 6 - Secondary'!UKS8</f>
        <v>0</v>
      </c>
      <c r="UKR12" s="2854">
        <f>'GC Table 5 - Worker Training'!UKS8</f>
        <v>0</v>
      </c>
      <c r="UKS12" s="2854">
        <f>'GC Table 4 - Tertiary'!UKR8</f>
        <v>0</v>
      </c>
      <c r="UKT12" s="2855">
        <f>SUM(UKP12:UKS12)</f>
        <v>0</v>
      </c>
      <c r="UKU12" s="2856">
        <f>'GC Table 8 - Primary'!UKS12</f>
        <v>0</v>
      </c>
      <c r="UKV12" s="2854">
        <f>'GC Table 6 - Secondary'!UKS14</f>
        <v>0</v>
      </c>
      <c r="UKW12" s="2857">
        <f>'GC Table 5 - Worker Training'!UKS12</f>
        <v>0</v>
      </c>
      <c r="UKX12" s="2854">
        <f>'GC Table 4 - Tertiary'!UKR9</f>
        <v>0</v>
      </c>
      <c r="UKY12" s="2858">
        <f>SUM(UKU12:UKX12)</f>
        <v>0</v>
      </c>
      <c r="UKZ12" s="2853">
        <f>'GC Table 8 - Primary'!UKS20</f>
        <v>0</v>
      </c>
      <c r="ULA12" s="2854">
        <f>'GC Table 6 - Secondary'!UKS22</f>
        <v>0</v>
      </c>
      <c r="ULB12" s="2854">
        <f>'GC Table 5 - Worker Training'!UKS20</f>
        <v>0</v>
      </c>
      <c r="ULC12" s="2854">
        <f>'GC Table 4 - Tertiary'!UKR17</f>
        <v>0</v>
      </c>
      <c r="ULD12" s="2859">
        <f>SUM(UKZ12:ULC12)</f>
        <v>0</v>
      </c>
      <c r="ULE12" s="2852">
        <v>2014</v>
      </c>
      <c r="ULF12" s="2853">
        <f>'GC Table 8 - Primary'!ULI8</f>
        <v>0</v>
      </c>
      <c r="ULG12" s="2854">
        <f>'GC Table 6 - Secondary'!ULI8</f>
        <v>0</v>
      </c>
      <c r="ULH12" s="2854">
        <f>'GC Table 5 - Worker Training'!ULI8</f>
        <v>0</v>
      </c>
      <c r="ULI12" s="2854">
        <f>'GC Table 4 - Tertiary'!ULH8</f>
        <v>0</v>
      </c>
      <c r="ULJ12" s="2855">
        <f>SUM(ULF12:ULI12)</f>
        <v>0</v>
      </c>
      <c r="ULK12" s="2856">
        <f>'GC Table 8 - Primary'!ULI12</f>
        <v>0</v>
      </c>
      <c r="ULL12" s="2854">
        <f>'GC Table 6 - Secondary'!ULI14</f>
        <v>0</v>
      </c>
      <c r="ULM12" s="2857">
        <f>'GC Table 5 - Worker Training'!ULI12</f>
        <v>0</v>
      </c>
      <c r="ULN12" s="2854">
        <f>'GC Table 4 - Tertiary'!ULH9</f>
        <v>0</v>
      </c>
      <c r="ULO12" s="2858">
        <f>SUM(ULK12:ULN12)</f>
        <v>0</v>
      </c>
      <c r="ULP12" s="2853">
        <f>'GC Table 8 - Primary'!ULI20</f>
        <v>0</v>
      </c>
      <c r="ULQ12" s="2854">
        <f>'GC Table 6 - Secondary'!ULI22</f>
        <v>0</v>
      </c>
      <c r="ULR12" s="2854">
        <f>'GC Table 5 - Worker Training'!ULI20</f>
        <v>0</v>
      </c>
      <c r="ULS12" s="2854">
        <f>'GC Table 4 - Tertiary'!ULH17</f>
        <v>0</v>
      </c>
      <c r="ULT12" s="2859">
        <f>SUM(ULP12:ULS12)</f>
        <v>0</v>
      </c>
      <c r="ULU12" s="2852">
        <v>2014</v>
      </c>
      <c r="ULV12" s="2853">
        <f>'GC Table 8 - Primary'!ULY8</f>
        <v>0</v>
      </c>
      <c r="ULW12" s="2854">
        <f>'GC Table 6 - Secondary'!ULY8</f>
        <v>0</v>
      </c>
      <c r="ULX12" s="2854">
        <f>'GC Table 5 - Worker Training'!ULY8</f>
        <v>0</v>
      </c>
      <c r="ULY12" s="2854">
        <f>'GC Table 4 - Tertiary'!ULX8</f>
        <v>0</v>
      </c>
      <c r="ULZ12" s="2855">
        <f>SUM(ULV12:ULY12)</f>
        <v>0</v>
      </c>
      <c r="UMA12" s="2856">
        <f>'GC Table 8 - Primary'!ULY12</f>
        <v>0</v>
      </c>
      <c r="UMB12" s="2854">
        <f>'GC Table 6 - Secondary'!ULY14</f>
        <v>0</v>
      </c>
      <c r="UMC12" s="2857">
        <f>'GC Table 5 - Worker Training'!ULY12</f>
        <v>0</v>
      </c>
      <c r="UMD12" s="2854">
        <f>'GC Table 4 - Tertiary'!ULX9</f>
        <v>0</v>
      </c>
      <c r="UME12" s="2858">
        <f>SUM(UMA12:UMD12)</f>
        <v>0</v>
      </c>
      <c r="UMF12" s="2853">
        <f>'GC Table 8 - Primary'!ULY20</f>
        <v>0</v>
      </c>
      <c r="UMG12" s="2854">
        <f>'GC Table 6 - Secondary'!ULY22</f>
        <v>0</v>
      </c>
      <c r="UMH12" s="2854">
        <f>'GC Table 5 - Worker Training'!ULY20</f>
        <v>0</v>
      </c>
      <c r="UMI12" s="2854">
        <f>'GC Table 4 - Tertiary'!ULX17</f>
        <v>0</v>
      </c>
      <c r="UMJ12" s="2859">
        <f>SUM(UMF12:UMI12)</f>
        <v>0</v>
      </c>
      <c r="UMK12" s="2852">
        <v>2014</v>
      </c>
      <c r="UML12" s="2853">
        <f>'GC Table 8 - Primary'!UMO8</f>
        <v>0</v>
      </c>
      <c r="UMM12" s="2854">
        <f>'GC Table 6 - Secondary'!UMO8</f>
        <v>0</v>
      </c>
      <c r="UMN12" s="2854">
        <f>'GC Table 5 - Worker Training'!UMO8</f>
        <v>0</v>
      </c>
      <c r="UMO12" s="2854">
        <f>'GC Table 4 - Tertiary'!UMN8</f>
        <v>0</v>
      </c>
      <c r="UMP12" s="2855">
        <f>SUM(UML12:UMO12)</f>
        <v>0</v>
      </c>
      <c r="UMQ12" s="2856">
        <f>'GC Table 8 - Primary'!UMO12</f>
        <v>0</v>
      </c>
      <c r="UMR12" s="2854">
        <f>'GC Table 6 - Secondary'!UMO14</f>
        <v>0</v>
      </c>
      <c r="UMS12" s="2857">
        <f>'GC Table 5 - Worker Training'!UMO12</f>
        <v>0</v>
      </c>
      <c r="UMT12" s="2854">
        <f>'GC Table 4 - Tertiary'!UMN9</f>
        <v>0</v>
      </c>
      <c r="UMU12" s="2858">
        <f>SUM(UMQ12:UMT12)</f>
        <v>0</v>
      </c>
      <c r="UMV12" s="2853">
        <f>'GC Table 8 - Primary'!UMO20</f>
        <v>0</v>
      </c>
      <c r="UMW12" s="2854">
        <f>'GC Table 6 - Secondary'!UMO22</f>
        <v>0</v>
      </c>
      <c r="UMX12" s="2854">
        <f>'GC Table 5 - Worker Training'!UMO20</f>
        <v>0</v>
      </c>
      <c r="UMY12" s="2854">
        <f>'GC Table 4 - Tertiary'!UMN17</f>
        <v>0</v>
      </c>
      <c r="UMZ12" s="2859">
        <f>SUM(UMV12:UMY12)</f>
        <v>0</v>
      </c>
      <c r="UNA12" s="2852">
        <v>2014</v>
      </c>
      <c r="UNB12" s="2853">
        <f>'GC Table 8 - Primary'!UNE8</f>
        <v>0</v>
      </c>
      <c r="UNC12" s="2854">
        <f>'GC Table 6 - Secondary'!UNE8</f>
        <v>0</v>
      </c>
      <c r="UND12" s="2854">
        <f>'GC Table 5 - Worker Training'!UNE8</f>
        <v>0</v>
      </c>
      <c r="UNE12" s="2854">
        <f>'GC Table 4 - Tertiary'!UND8</f>
        <v>0</v>
      </c>
      <c r="UNF12" s="2855">
        <f>SUM(UNB12:UNE12)</f>
        <v>0</v>
      </c>
      <c r="UNG12" s="2856">
        <f>'GC Table 8 - Primary'!UNE12</f>
        <v>0</v>
      </c>
      <c r="UNH12" s="2854">
        <f>'GC Table 6 - Secondary'!UNE14</f>
        <v>0</v>
      </c>
      <c r="UNI12" s="2857">
        <f>'GC Table 5 - Worker Training'!UNE12</f>
        <v>0</v>
      </c>
      <c r="UNJ12" s="2854">
        <f>'GC Table 4 - Tertiary'!UND9</f>
        <v>0</v>
      </c>
      <c r="UNK12" s="2858">
        <f>SUM(UNG12:UNJ12)</f>
        <v>0</v>
      </c>
      <c r="UNL12" s="2853">
        <f>'GC Table 8 - Primary'!UNE20</f>
        <v>0</v>
      </c>
      <c r="UNM12" s="2854">
        <f>'GC Table 6 - Secondary'!UNE22</f>
        <v>0</v>
      </c>
      <c r="UNN12" s="2854">
        <f>'GC Table 5 - Worker Training'!UNE20</f>
        <v>0</v>
      </c>
      <c r="UNO12" s="2854">
        <f>'GC Table 4 - Tertiary'!UND17</f>
        <v>0</v>
      </c>
      <c r="UNP12" s="2859">
        <f>SUM(UNL12:UNO12)</f>
        <v>0</v>
      </c>
      <c r="UNQ12" s="2852">
        <v>2014</v>
      </c>
      <c r="UNR12" s="2853">
        <f>'GC Table 8 - Primary'!UNU8</f>
        <v>0</v>
      </c>
      <c r="UNS12" s="2854">
        <f>'GC Table 6 - Secondary'!UNU8</f>
        <v>0</v>
      </c>
      <c r="UNT12" s="2854">
        <f>'GC Table 5 - Worker Training'!UNU8</f>
        <v>0</v>
      </c>
      <c r="UNU12" s="2854">
        <f>'GC Table 4 - Tertiary'!UNT8</f>
        <v>0</v>
      </c>
      <c r="UNV12" s="2855">
        <f>SUM(UNR12:UNU12)</f>
        <v>0</v>
      </c>
      <c r="UNW12" s="2856">
        <f>'GC Table 8 - Primary'!UNU12</f>
        <v>0</v>
      </c>
      <c r="UNX12" s="2854">
        <f>'GC Table 6 - Secondary'!UNU14</f>
        <v>0</v>
      </c>
      <c r="UNY12" s="2857">
        <f>'GC Table 5 - Worker Training'!UNU12</f>
        <v>0</v>
      </c>
      <c r="UNZ12" s="2854">
        <f>'GC Table 4 - Tertiary'!UNT9</f>
        <v>0</v>
      </c>
      <c r="UOA12" s="2858">
        <f>SUM(UNW12:UNZ12)</f>
        <v>0</v>
      </c>
      <c r="UOB12" s="2853">
        <f>'GC Table 8 - Primary'!UNU20</f>
        <v>0</v>
      </c>
      <c r="UOC12" s="2854">
        <f>'GC Table 6 - Secondary'!UNU22</f>
        <v>0</v>
      </c>
      <c r="UOD12" s="2854">
        <f>'GC Table 5 - Worker Training'!UNU20</f>
        <v>0</v>
      </c>
      <c r="UOE12" s="2854">
        <f>'GC Table 4 - Tertiary'!UNT17</f>
        <v>0</v>
      </c>
      <c r="UOF12" s="2859">
        <f>SUM(UOB12:UOE12)</f>
        <v>0</v>
      </c>
      <c r="UOG12" s="2852">
        <v>2014</v>
      </c>
      <c r="UOH12" s="2853">
        <f>'GC Table 8 - Primary'!UOK8</f>
        <v>0</v>
      </c>
      <c r="UOI12" s="2854">
        <f>'GC Table 6 - Secondary'!UOK8</f>
        <v>0</v>
      </c>
      <c r="UOJ12" s="2854">
        <f>'GC Table 5 - Worker Training'!UOK8</f>
        <v>0</v>
      </c>
      <c r="UOK12" s="2854">
        <f>'GC Table 4 - Tertiary'!UOJ8</f>
        <v>0</v>
      </c>
      <c r="UOL12" s="2855">
        <f>SUM(UOH12:UOK12)</f>
        <v>0</v>
      </c>
      <c r="UOM12" s="2856">
        <f>'GC Table 8 - Primary'!UOK12</f>
        <v>0</v>
      </c>
      <c r="UON12" s="2854">
        <f>'GC Table 6 - Secondary'!UOK14</f>
        <v>0</v>
      </c>
      <c r="UOO12" s="2857">
        <f>'GC Table 5 - Worker Training'!UOK12</f>
        <v>0</v>
      </c>
      <c r="UOP12" s="2854">
        <f>'GC Table 4 - Tertiary'!UOJ9</f>
        <v>0</v>
      </c>
      <c r="UOQ12" s="2858">
        <f>SUM(UOM12:UOP12)</f>
        <v>0</v>
      </c>
      <c r="UOR12" s="2853">
        <f>'GC Table 8 - Primary'!UOK20</f>
        <v>0</v>
      </c>
      <c r="UOS12" s="2854">
        <f>'GC Table 6 - Secondary'!UOK22</f>
        <v>0</v>
      </c>
      <c r="UOT12" s="2854">
        <f>'GC Table 5 - Worker Training'!UOK20</f>
        <v>0</v>
      </c>
      <c r="UOU12" s="2854">
        <f>'GC Table 4 - Tertiary'!UOJ17</f>
        <v>0</v>
      </c>
      <c r="UOV12" s="2859">
        <f>SUM(UOR12:UOU12)</f>
        <v>0</v>
      </c>
      <c r="UOW12" s="2852">
        <v>2014</v>
      </c>
      <c r="UOX12" s="2853">
        <f>'GC Table 8 - Primary'!UPA8</f>
        <v>0</v>
      </c>
      <c r="UOY12" s="2854">
        <f>'GC Table 6 - Secondary'!UPA8</f>
        <v>0</v>
      </c>
      <c r="UOZ12" s="2854">
        <f>'GC Table 5 - Worker Training'!UPA8</f>
        <v>0</v>
      </c>
      <c r="UPA12" s="2854">
        <f>'GC Table 4 - Tertiary'!UOZ8</f>
        <v>0</v>
      </c>
      <c r="UPB12" s="2855">
        <f>SUM(UOX12:UPA12)</f>
        <v>0</v>
      </c>
      <c r="UPC12" s="2856">
        <f>'GC Table 8 - Primary'!UPA12</f>
        <v>0</v>
      </c>
      <c r="UPD12" s="2854">
        <f>'GC Table 6 - Secondary'!UPA14</f>
        <v>0</v>
      </c>
      <c r="UPE12" s="2857">
        <f>'GC Table 5 - Worker Training'!UPA12</f>
        <v>0</v>
      </c>
      <c r="UPF12" s="2854">
        <f>'GC Table 4 - Tertiary'!UOZ9</f>
        <v>0</v>
      </c>
      <c r="UPG12" s="2858">
        <f>SUM(UPC12:UPF12)</f>
        <v>0</v>
      </c>
      <c r="UPH12" s="2853">
        <f>'GC Table 8 - Primary'!UPA20</f>
        <v>0</v>
      </c>
      <c r="UPI12" s="2854">
        <f>'GC Table 6 - Secondary'!UPA22</f>
        <v>0</v>
      </c>
      <c r="UPJ12" s="2854">
        <f>'GC Table 5 - Worker Training'!UPA20</f>
        <v>0</v>
      </c>
      <c r="UPK12" s="2854">
        <f>'GC Table 4 - Tertiary'!UOZ17</f>
        <v>0</v>
      </c>
      <c r="UPL12" s="2859">
        <f>SUM(UPH12:UPK12)</f>
        <v>0</v>
      </c>
      <c r="UPM12" s="2852">
        <v>2014</v>
      </c>
      <c r="UPN12" s="2853">
        <f>'GC Table 8 - Primary'!UPQ8</f>
        <v>0</v>
      </c>
      <c r="UPO12" s="2854">
        <f>'GC Table 6 - Secondary'!UPQ8</f>
        <v>0</v>
      </c>
      <c r="UPP12" s="2854">
        <f>'GC Table 5 - Worker Training'!UPQ8</f>
        <v>0</v>
      </c>
      <c r="UPQ12" s="2854">
        <f>'GC Table 4 - Tertiary'!UPP8</f>
        <v>0</v>
      </c>
      <c r="UPR12" s="2855">
        <f>SUM(UPN12:UPQ12)</f>
        <v>0</v>
      </c>
      <c r="UPS12" s="2856">
        <f>'GC Table 8 - Primary'!UPQ12</f>
        <v>0</v>
      </c>
      <c r="UPT12" s="2854">
        <f>'GC Table 6 - Secondary'!UPQ14</f>
        <v>0</v>
      </c>
      <c r="UPU12" s="2857">
        <f>'GC Table 5 - Worker Training'!UPQ12</f>
        <v>0</v>
      </c>
      <c r="UPV12" s="2854">
        <f>'GC Table 4 - Tertiary'!UPP9</f>
        <v>0</v>
      </c>
      <c r="UPW12" s="2858">
        <f>SUM(UPS12:UPV12)</f>
        <v>0</v>
      </c>
      <c r="UPX12" s="2853">
        <f>'GC Table 8 - Primary'!UPQ20</f>
        <v>0</v>
      </c>
      <c r="UPY12" s="2854">
        <f>'GC Table 6 - Secondary'!UPQ22</f>
        <v>0</v>
      </c>
      <c r="UPZ12" s="2854">
        <f>'GC Table 5 - Worker Training'!UPQ20</f>
        <v>0</v>
      </c>
      <c r="UQA12" s="2854">
        <f>'GC Table 4 - Tertiary'!UPP17</f>
        <v>0</v>
      </c>
      <c r="UQB12" s="2859">
        <f>SUM(UPX12:UQA12)</f>
        <v>0</v>
      </c>
      <c r="UQC12" s="2852">
        <v>2014</v>
      </c>
      <c r="UQD12" s="2853">
        <f>'GC Table 8 - Primary'!UQG8</f>
        <v>0</v>
      </c>
      <c r="UQE12" s="2854">
        <f>'GC Table 6 - Secondary'!UQG8</f>
        <v>0</v>
      </c>
      <c r="UQF12" s="2854">
        <f>'GC Table 5 - Worker Training'!UQG8</f>
        <v>0</v>
      </c>
      <c r="UQG12" s="2854">
        <f>'GC Table 4 - Tertiary'!UQF8</f>
        <v>0</v>
      </c>
      <c r="UQH12" s="2855">
        <f>SUM(UQD12:UQG12)</f>
        <v>0</v>
      </c>
      <c r="UQI12" s="2856">
        <f>'GC Table 8 - Primary'!UQG12</f>
        <v>0</v>
      </c>
      <c r="UQJ12" s="2854">
        <f>'GC Table 6 - Secondary'!UQG14</f>
        <v>0</v>
      </c>
      <c r="UQK12" s="2857">
        <f>'GC Table 5 - Worker Training'!UQG12</f>
        <v>0</v>
      </c>
      <c r="UQL12" s="2854">
        <f>'GC Table 4 - Tertiary'!UQF9</f>
        <v>0</v>
      </c>
      <c r="UQM12" s="2858">
        <f>SUM(UQI12:UQL12)</f>
        <v>0</v>
      </c>
      <c r="UQN12" s="2853">
        <f>'GC Table 8 - Primary'!UQG20</f>
        <v>0</v>
      </c>
      <c r="UQO12" s="2854">
        <f>'GC Table 6 - Secondary'!UQG22</f>
        <v>0</v>
      </c>
      <c r="UQP12" s="2854">
        <f>'GC Table 5 - Worker Training'!UQG20</f>
        <v>0</v>
      </c>
      <c r="UQQ12" s="2854">
        <f>'GC Table 4 - Tertiary'!UQF17</f>
        <v>0</v>
      </c>
      <c r="UQR12" s="2859">
        <f>SUM(UQN12:UQQ12)</f>
        <v>0</v>
      </c>
      <c r="UQS12" s="2852">
        <v>2014</v>
      </c>
      <c r="UQT12" s="2853">
        <f>'GC Table 8 - Primary'!UQW8</f>
        <v>0</v>
      </c>
      <c r="UQU12" s="2854">
        <f>'GC Table 6 - Secondary'!UQW8</f>
        <v>0</v>
      </c>
      <c r="UQV12" s="2854">
        <f>'GC Table 5 - Worker Training'!UQW8</f>
        <v>0</v>
      </c>
      <c r="UQW12" s="2854">
        <f>'GC Table 4 - Tertiary'!UQV8</f>
        <v>0</v>
      </c>
      <c r="UQX12" s="2855">
        <f>SUM(UQT12:UQW12)</f>
        <v>0</v>
      </c>
      <c r="UQY12" s="2856">
        <f>'GC Table 8 - Primary'!UQW12</f>
        <v>0</v>
      </c>
      <c r="UQZ12" s="2854">
        <f>'GC Table 6 - Secondary'!UQW14</f>
        <v>0</v>
      </c>
      <c r="URA12" s="2857">
        <f>'GC Table 5 - Worker Training'!UQW12</f>
        <v>0</v>
      </c>
      <c r="URB12" s="2854">
        <f>'GC Table 4 - Tertiary'!UQV9</f>
        <v>0</v>
      </c>
      <c r="URC12" s="2858">
        <f>SUM(UQY12:URB12)</f>
        <v>0</v>
      </c>
      <c r="URD12" s="2853">
        <f>'GC Table 8 - Primary'!UQW20</f>
        <v>0</v>
      </c>
      <c r="URE12" s="2854">
        <f>'GC Table 6 - Secondary'!UQW22</f>
        <v>0</v>
      </c>
      <c r="URF12" s="2854">
        <f>'GC Table 5 - Worker Training'!UQW20</f>
        <v>0</v>
      </c>
      <c r="URG12" s="2854">
        <f>'GC Table 4 - Tertiary'!UQV17</f>
        <v>0</v>
      </c>
      <c r="URH12" s="2859">
        <f>SUM(URD12:URG12)</f>
        <v>0</v>
      </c>
      <c r="URI12" s="2852">
        <v>2014</v>
      </c>
      <c r="URJ12" s="2853">
        <f>'GC Table 8 - Primary'!URM8</f>
        <v>0</v>
      </c>
      <c r="URK12" s="2854">
        <f>'GC Table 6 - Secondary'!URM8</f>
        <v>0</v>
      </c>
      <c r="URL12" s="2854">
        <f>'GC Table 5 - Worker Training'!URM8</f>
        <v>0</v>
      </c>
      <c r="URM12" s="2854">
        <f>'GC Table 4 - Tertiary'!URL8</f>
        <v>0</v>
      </c>
      <c r="URN12" s="2855">
        <f>SUM(URJ12:URM12)</f>
        <v>0</v>
      </c>
      <c r="URO12" s="2856">
        <f>'GC Table 8 - Primary'!URM12</f>
        <v>0</v>
      </c>
      <c r="URP12" s="2854">
        <f>'GC Table 6 - Secondary'!URM14</f>
        <v>0</v>
      </c>
      <c r="URQ12" s="2857">
        <f>'GC Table 5 - Worker Training'!URM12</f>
        <v>0</v>
      </c>
      <c r="URR12" s="2854">
        <f>'GC Table 4 - Tertiary'!URL9</f>
        <v>0</v>
      </c>
      <c r="URS12" s="2858">
        <f>SUM(URO12:URR12)</f>
        <v>0</v>
      </c>
      <c r="URT12" s="2853">
        <f>'GC Table 8 - Primary'!URM20</f>
        <v>0</v>
      </c>
      <c r="URU12" s="2854">
        <f>'GC Table 6 - Secondary'!URM22</f>
        <v>0</v>
      </c>
      <c r="URV12" s="2854">
        <f>'GC Table 5 - Worker Training'!URM20</f>
        <v>0</v>
      </c>
      <c r="URW12" s="2854">
        <f>'GC Table 4 - Tertiary'!URL17</f>
        <v>0</v>
      </c>
      <c r="URX12" s="2859">
        <f>SUM(URT12:URW12)</f>
        <v>0</v>
      </c>
      <c r="URY12" s="2852">
        <v>2014</v>
      </c>
      <c r="URZ12" s="2853">
        <f>'GC Table 8 - Primary'!USC8</f>
        <v>0</v>
      </c>
      <c r="USA12" s="2854">
        <f>'GC Table 6 - Secondary'!USC8</f>
        <v>0</v>
      </c>
      <c r="USB12" s="2854">
        <f>'GC Table 5 - Worker Training'!USC8</f>
        <v>0</v>
      </c>
      <c r="USC12" s="2854">
        <f>'GC Table 4 - Tertiary'!USB8</f>
        <v>0</v>
      </c>
      <c r="USD12" s="2855">
        <f>SUM(URZ12:USC12)</f>
        <v>0</v>
      </c>
      <c r="USE12" s="2856">
        <f>'GC Table 8 - Primary'!USC12</f>
        <v>0</v>
      </c>
      <c r="USF12" s="2854">
        <f>'GC Table 6 - Secondary'!USC14</f>
        <v>0</v>
      </c>
      <c r="USG12" s="2857">
        <f>'GC Table 5 - Worker Training'!USC12</f>
        <v>0</v>
      </c>
      <c r="USH12" s="2854">
        <f>'GC Table 4 - Tertiary'!USB9</f>
        <v>0</v>
      </c>
      <c r="USI12" s="2858">
        <f>SUM(USE12:USH12)</f>
        <v>0</v>
      </c>
      <c r="USJ12" s="2853">
        <f>'GC Table 8 - Primary'!USC20</f>
        <v>0</v>
      </c>
      <c r="USK12" s="2854">
        <f>'GC Table 6 - Secondary'!USC22</f>
        <v>0</v>
      </c>
      <c r="USL12" s="2854">
        <f>'GC Table 5 - Worker Training'!USC20</f>
        <v>0</v>
      </c>
      <c r="USM12" s="2854">
        <f>'GC Table 4 - Tertiary'!USB17</f>
        <v>0</v>
      </c>
      <c r="USN12" s="2859">
        <f>SUM(USJ12:USM12)</f>
        <v>0</v>
      </c>
      <c r="USO12" s="2852">
        <v>2014</v>
      </c>
      <c r="USP12" s="2853">
        <f>'GC Table 8 - Primary'!USS8</f>
        <v>0</v>
      </c>
      <c r="USQ12" s="2854">
        <f>'GC Table 6 - Secondary'!USS8</f>
        <v>0</v>
      </c>
      <c r="USR12" s="2854">
        <f>'GC Table 5 - Worker Training'!USS8</f>
        <v>0</v>
      </c>
      <c r="USS12" s="2854">
        <f>'GC Table 4 - Tertiary'!USR8</f>
        <v>0</v>
      </c>
      <c r="UST12" s="2855">
        <f>SUM(USP12:USS12)</f>
        <v>0</v>
      </c>
      <c r="USU12" s="2856">
        <f>'GC Table 8 - Primary'!USS12</f>
        <v>0</v>
      </c>
      <c r="USV12" s="2854">
        <f>'GC Table 6 - Secondary'!USS14</f>
        <v>0</v>
      </c>
      <c r="USW12" s="2857">
        <f>'GC Table 5 - Worker Training'!USS12</f>
        <v>0</v>
      </c>
      <c r="USX12" s="2854">
        <f>'GC Table 4 - Tertiary'!USR9</f>
        <v>0</v>
      </c>
      <c r="USY12" s="2858">
        <f>SUM(USU12:USX12)</f>
        <v>0</v>
      </c>
      <c r="USZ12" s="2853">
        <f>'GC Table 8 - Primary'!USS20</f>
        <v>0</v>
      </c>
      <c r="UTA12" s="2854">
        <f>'GC Table 6 - Secondary'!USS22</f>
        <v>0</v>
      </c>
      <c r="UTB12" s="2854">
        <f>'GC Table 5 - Worker Training'!USS20</f>
        <v>0</v>
      </c>
      <c r="UTC12" s="2854">
        <f>'GC Table 4 - Tertiary'!USR17</f>
        <v>0</v>
      </c>
      <c r="UTD12" s="2859">
        <f>SUM(USZ12:UTC12)</f>
        <v>0</v>
      </c>
      <c r="UTE12" s="2852">
        <v>2014</v>
      </c>
      <c r="UTF12" s="2853">
        <f>'GC Table 8 - Primary'!UTI8</f>
        <v>0</v>
      </c>
      <c r="UTG12" s="2854">
        <f>'GC Table 6 - Secondary'!UTI8</f>
        <v>0</v>
      </c>
      <c r="UTH12" s="2854">
        <f>'GC Table 5 - Worker Training'!UTI8</f>
        <v>0</v>
      </c>
      <c r="UTI12" s="2854">
        <f>'GC Table 4 - Tertiary'!UTH8</f>
        <v>0</v>
      </c>
      <c r="UTJ12" s="2855">
        <f>SUM(UTF12:UTI12)</f>
        <v>0</v>
      </c>
      <c r="UTK12" s="2856">
        <f>'GC Table 8 - Primary'!UTI12</f>
        <v>0</v>
      </c>
      <c r="UTL12" s="2854">
        <f>'GC Table 6 - Secondary'!UTI14</f>
        <v>0</v>
      </c>
      <c r="UTM12" s="2857">
        <f>'GC Table 5 - Worker Training'!UTI12</f>
        <v>0</v>
      </c>
      <c r="UTN12" s="2854">
        <f>'GC Table 4 - Tertiary'!UTH9</f>
        <v>0</v>
      </c>
      <c r="UTO12" s="2858">
        <f>SUM(UTK12:UTN12)</f>
        <v>0</v>
      </c>
      <c r="UTP12" s="2853">
        <f>'GC Table 8 - Primary'!UTI20</f>
        <v>0</v>
      </c>
      <c r="UTQ12" s="2854">
        <f>'GC Table 6 - Secondary'!UTI22</f>
        <v>0</v>
      </c>
      <c r="UTR12" s="2854">
        <f>'GC Table 5 - Worker Training'!UTI20</f>
        <v>0</v>
      </c>
      <c r="UTS12" s="2854">
        <f>'GC Table 4 - Tertiary'!UTH17</f>
        <v>0</v>
      </c>
      <c r="UTT12" s="2859">
        <f>SUM(UTP12:UTS12)</f>
        <v>0</v>
      </c>
      <c r="UTU12" s="2852">
        <v>2014</v>
      </c>
      <c r="UTV12" s="2853">
        <f>'GC Table 8 - Primary'!UTY8</f>
        <v>0</v>
      </c>
      <c r="UTW12" s="2854">
        <f>'GC Table 6 - Secondary'!UTY8</f>
        <v>0</v>
      </c>
      <c r="UTX12" s="2854">
        <f>'GC Table 5 - Worker Training'!UTY8</f>
        <v>0</v>
      </c>
      <c r="UTY12" s="2854">
        <f>'GC Table 4 - Tertiary'!UTX8</f>
        <v>0</v>
      </c>
      <c r="UTZ12" s="2855">
        <f>SUM(UTV12:UTY12)</f>
        <v>0</v>
      </c>
      <c r="UUA12" s="2856">
        <f>'GC Table 8 - Primary'!UTY12</f>
        <v>0</v>
      </c>
      <c r="UUB12" s="2854">
        <f>'GC Table 6 - Secondary'!UTY14</f>
        <v>0</v>
      </c>
      <c r="UUC12" s="2857">
        <f>'GC Table 5 - Worker Training'!UTY12</f>
        <v>0</v>
      </c>
      <c r="UUD12" s="2854">
        <f>'GC Table 4 - Tertiary'!UTX9</f>
        <v>0</v>
      </c>
      <c r="UUE12" s="2858">
        <f>SUM(UUA12:UUD12)</f>
        <v>0</v>
      </c>
      <c r="UUF12" s="2853">
        <f>'GC Table 8 - Primary'!UTY20</f>
        <v>0</v>
      </c>
      <c r="UUG12" s="2854">
        <f>'GC Table 6 - Secondary'!UTY22</f>
        <v>0</v>
      </c>
      <c r="UUH12" s="2854">
        <f>'GC Table 5 - Worker Training'!UTY20</f>
        <v>0</v>
      </c>
      <c r="UUI12" s="2854">
        <f>'GC Table 4 - Tertiary'!UTX17</f>
        <v>0</v>
      </c>
      <c r="UUJ12" s="2859">
        <f>SUM(UUF12:UUI12)</f>
        <v>0</v>
      </c>
      <c r="UUK12" s="2852">
        <v>2014</v>
      </c>
      <c r="UUL12" s="2853">
        <f>'GC Table 8 - Primary'!UUO8</f>
        <v>0</v>
      </c>
      <c r="UUM12" s="2854">
        <f>'GC Table 6 - Secondary'!UUO8</f>
        <v>0</v>
      </c>
      <c r="UUN12" s="2854">
        <f>'GC Table 5 - Worker Training'!UUO8</f>
        <v>0</v>
      </c>
      <c r="UUO12" s="2854">
        <f>'GC Table 4 - Tertiary'!UUN8</f>
        <v>0</v>
      </c>
      <c r="UUP12" s="2855">
        <f>SUM(UUL12:UUO12)</f>
        <v>0</v>
      </c>
      <c r="UUQ12" s="2856">
        <f>'GC Table 8 - Primary'!UUO12</f>
        <v>0</v>
      </c>
      <c r="UUR12" s="2854">
        <f>'GC Table 6 - Secondary'!UUO14</f>
        <v>0</v>
      </c>
      <c r="UUS12" s="2857">
        <f>'GC Table 5 - Worker Training'!UUO12</f>
        <v>0</v>
      </c>
      <c r="UUT12" s="2854">
        <f>'GC Table 4 - Tertiary'!UUN9</f>
        <v>0</v>
      </c>
      <c r="UUU12" s="2858">
        <f>SUM(UUQ12:UUT12)</f>
        <v>0</v>
      </c>
      <c r="UUV12" s="2853">
        <f>'GC Table 8 - Primary'!UUO20</f>
        <v>0</v>
      </c>
      <c r="UUW12" s="2854">
        <f>'GC Table 6 - Secondary'!UUO22</f>
        <v>0</v>
      </c>
      <c r="UUX12" s="2854">
        <f>'GC Table 5 - Worker Training'!UUO20</f>
        <v>0</v>
      </c>
      <c r="UUY12" s="2854">
        <f>'GC Table 4 - Tertiary'!UUN17</f>
        <v>0</v>
      </c>
      <c r="UUZ12" s="2859">
        <f>SUM(UUV12:UUY12)</f>
        <v>0</v>
      </c>
      <c r="UVA12" s="2852">
        <v>2014</v>
      </c>
      <c r="UVB12" s="2853">
        <f>'GC Table 8 - Primary'!UVE8</f>
        <v>0</v>
      </c>
      <c r="UVC12" s="2854">
        <f>'GC Table 6 - Secondary'!UVE8</f>
        <v>0</v>
      </c>
      <c r="UVD12" s="2854">
        <f>'GC Table 5 - Worker Training'!UVE8</f>
        <v>0</v>
      </c>
      <c r="UVE12" s="2854">
        <f>'GC Table 4 - Tertiary'!UVD8</f>
        <v>0</v>
      </c>
      <c r="UVF12" s="2855">
        <f>SUM(UVB12:UVE12)</f>
        <v>0</v>
      </c>
      <c r="UVG12" s="2856">
        <f>'GC Table 8 - Primary'!UVE12</f>
        <v>0</v>
      </c>
      <c r="UVH12" s="2854">
        <f>'GC Table 6 - Secondary'!UVE14</f>
        <v>0</v>
      </c>
      <c r="UVI12" s="2857">
        <f>'GC Table 5 - Worker Training'!UVE12</f>
        <v>0</v>
      </c>
      <c r="UVJ12" s="2854">
        <f>'GC Table 4 - Tertiary'!UVD9</f>
        <v>0</v>
      </c>
      <c r="UVK12" s="2858">
        <f>SUM(UVG12:UVJ12)</f>
        <v>0</v>
      </c>
      <c r="UVL12" s="2853">
        <f>'GC Table 8 - Primary'!UVE20</f>
        <v>0</v>
      </c>
      <c r="UVM12" s="2854">
        <f>'GC Table 6 - Secondary'!UVE22</f>
        <v>0</v>
      </c>
      <c r="UVN12" s="2854">
        <f>'GC Table 5 - Worker Training'!UVE20</f>
        <v>0</v>
      </c>
      <c r="UVO12" s="2854">
        <f>'GC Table 4 - Tertiary'!UVD17</f>
        <v>0</v>
      </c>
      <c r="UVP12" s="2859">
        <f>SUM(UVL12:UVO12)</f>
        <v>0</v>
      </c>
      <c r="UVQ12" s="2852">
        <v>2014</v>
      </c>
      <c r="UVR12" s="2853">
        <f>'GC Table 8 - Primary'!UVU8</f>
        <v>0</v>
      </c>
      <c r="UVS12" s="2854">
        <f>'GC Table 6 - Secondary'!UVU8</f>
        <v>0</v>
      </c>
      <c r="UVT12" s="2854">
        <f>'GC Table 5 - Worker Training'!UVU8</f>
        <v>0</v>
      </c>
      <c r="UVU12" s="2854">
        <f>'GC Table 4 - Tertiary'!UVT8</f>
        <v>0</v>
      </c>
      <c r="UVV12" s="2855">
        <f>SUM(UVR12:UVU12)</f>
        <v>0</v>
      </c>
      <c r="UVW12" s="2856">
        <f>'GC Table 8 - Primary'!UVU12</f>
        <v>0</v>
      </c>
      <c r="UVX12" s="2854">
        <f>'GC Table 6 - Secondary'!UVU14</f>
        <v>0</v>
      </c>
      <c r="UVY12" s="2857">
        <f>'GC Table 5 - Worker Training'!UVU12</f>
        <v>0</v>
      </c>
      <c r="UVZ12" s="2854">
        <f>'GC Table 4 - Tertiary'!UVT9</f>
        <v>0</v>
      </c>
      <c r="UWA12" s="2858">
        <f>SUM(UVW12:UVZ12)</f>
        <v>0</v>
      </c>
      <c r="UWB12" s="2853">
        <f>'GC Table 8 - Primary'!UVU20</f>
        <v>0</v>
      </c>
      <c r="UWC12" s="2854">
        <f>'GC Table 6 - Secondary'!UVU22</f>
        <v>0</v>
      </c>
      <c r="UWD12" s="2854">
        <f>'GC Table 5 - Worker Training'!UVU20</f>
        <v>0</v>
      </c>
      <c r="UWE12" s="2854">
        <f>'GC Table 4 - Tertiary'!UVT17</f>
        <v>0</v>
      </c>
      <c r="UWF12" s="2859">
        <f>SUM(UWB12:UWE12)</f>
        <v>0</v>
      </c>
      <c r="UWG12" s="2852">
        <v>2014</v>
      </c>
      <c r="UWH12" s="2853">
        <f>'GC Table 8 - Primary'!UWK8</f>
        <v>0</v>
      </c>
      <c r="UWI12" s="2854">
        <f>'GC Table 6 - Secondary'!UWK8</f>
        <v>0</v>
      </c>
      <c r="UWJ12" s="2854">
        <f>'GC Table 5 - Worker Training'!UWK8</f>
        <v>0</v>
      </c>
      <c r="UWK12" s="2854">
        <f>'GC Table 4 - Tertiary'!UWJ8</f>
        <v>0</v>
      </c>
      <c r="UWL12" s="2855">
        <f>SUM(UWH12:UWK12)</f>
        <v>0</v>
      </c>
      <c r="UWM12" s="2856">
        <f>'GC Table 8 - Primary'!UWK12</f>
        <v>0</v>
      </c>
      <c r="UWN12" s="2854">
        <f>'GC Table 6 - Secondary'!UWK14</f>
        <v>0</v>
      </c>
      <c r="UWO12" s="2857">
        <f>'GC Table 5 - Worker Training'!UWK12</f>
        <v>0</v>
      </c>
      <c r="UWP12" s="2854">
        <f>'GC Table 4 - Tertiary'!UWJ9</f>
        <v>0</v>
      </c>
      <c r="UWQ12" s="2858">
        <f>SUM(UWM12:UWP12)</f>
        <v>0</v>
      </c>
      <c r="UWR12" s="2853">
        <f>'GC Table 8 - Primary'!UWK20</f>
        <v>0</v>
      </c>
      <c r="UWS12" s="2854">
        <f>'GC Table 6 - Secondary'!UWK22</f>
        <v>0</v>
      </c>
      <c r="UWT12" s="2854">
        <f>'GC Table 5 - Worker Training'!UWK20</f>
        <v>0</v>
      </c>
      <c r="UWU12" s="2854">
        <f>'GC Table 4 - Tertiary'!UWJ17</f>
        <v>0</v>
      </c>
      <c r="UWV12" s="2859">
        <f>SUM(UWR12:UWU12)</f>
        <v>0</v>
      </c>
      <c r="UWW12" s="2852">
        <v>2014</v>
      </c>
      <c r="UWX12" s="2853">
        <f>'GC Table 8 - Primary'!UXA8</f>
        <v>0</v>
      </c>
      <c r="UWY12" s="2854">
        <f>'GC Table 6 - Secondary'!UXA8</f>
        <v>0</v>
      </c>
      <c r="UWZ12" s="2854">
        <f>'GC Table 5 - Worker Training'!UXA8</f>
        <v>0</v>
      </c>
      <c r="UXA12" s="2854">
        <f>'GC Table 4 - Tertiary'!UWZ8</f>
        <v>0</v>
      </c>
      <c r="UXB12" s="2855">
        <f>SUM(UWX12:UXA12)</f>
        <v>0</v>
      </c>
      <c r="UXC12" s="2856">
        <f>'GC Table 8 - Primary'!UXA12</f>
        <v>0</v>
      </c>
      <c r="UXD12" s="2854">
        <f>'GC Table 6 - Secondary'!UXA14</f>
        <v>0</v>
      </c>
      <c r="UXE12" s="2857">
        <f>'GC Table 5 - Worker Training'!UXA12</f>
        <v>0</v>
      </c>
      <c r="UXF12" s="2854">
        <f>'GC Table 4 - Tertiary'!UWZ9</f>
        <v>0</v>
      </c>
      <c r="UXG12" s="2858">
        <f>SUM(UXC12:UXF12)</f>
        <v>0</v>
      </c>
      <c r="UXH12" s="2853">
        <f>'GC Table 8 - Primary'!UXA20</f>
        <v>0</v>
      </c>
      <c r="UXI12" s="2854">
        <f>'GC Table 6 - Secondary'!UXA22</f>
        <v>0</v>
      </c>
      <c r="UXJ12" s="2854">
        <f>'GC Table 5 - Worker Training'!UXA20</f>
        <v>0</v>
      </c>
      <c r="UXK12" s="2854">
        <f>'GC Table 4 - Tertiary'!UWZ17</f>
        <v>0</v>
      </c>
      <c r="UXL12" s="2859">
        <f>SUM(UXH12:UXK12)</f>
        <v>0</v>
      </c>
      <c r="UXM12" s="2852">
        <v>2014</v>
      </c>
      <c r="UXN12" s="2853">
        <f>'GC Table 8 - Primary'!UXQ8</f>
        <v>0</v>
      </c>
      <c r="UXO12" s="2854">
        <f>'GC Table 6 - Secondary'!UXQ8</f>
        <v>0</v>
      </c>
      <c r="UXP12" s="2854">
        <f>'GC Table 5 - Worker Training'!UXQ8</f>
        <v>0</v>
      </c>
      <c r="UXQ12" s="2854">
        <f>'GC Table 4 - Tertiary'!UXP8</f>
        <v>0</v>
      </c>
      <c r="UXR12" s="2855">
        <f>SUM(UXN12:UXQ12)</f>
        <v>0</v>
      </c>
      <c r="UXS12" s="2856">
        <f>'GC Table 8 - Primary'!UXQ12</f>
        <v>0</v>
      </c>
      <c r="UXT12" s="2854">
        <f>'GC Table 6 - Secondary'!UXQ14</f>
        <v>0</v>
      </c>
      <c r="UXU12" s="2857">
        <f>'GC Table 5 - Worker Training'!UXQ12</f>
        <v>0</v>
      </c>
      <c r="UXV12" s="2854">
        <f>'GC Table 4 - Tertiary'!UXP9</f>
        <v>0</v>
      </c>
      <c r="UXW12" s="2858">
        <f>SUM(UXS12:UXV12)</f>
        <v>0</v>
      </c>
      <c r="UXX12" s="2853">
        <f>'GC Table 8 - Primary'!UXQ20</f>
        <v>0</v>
      </c>
      <c r="UXY12" s="2854">
        <f>'GC Table 6 - Secondary'!UXQ22</f>
        <v>0</v>
      </c>
      <c r="UXZ12" s="2854">
        <f>'GC Table 5 - Worker Training'!UXQ20</f>
        <v>0</v>
      </c>
      <c r="UYA12" s="2854">
        <f>'GC Table 4 - Tertiary'!UXP17</f>
        <v>0</v>
      </c>
      <c r="UYB12" s="2859">
        <f>SUM(UXX12:UYA12)</f>
        <v>0</v>
      </c>
      <c r="UYC12" s="2852">
        <v>2014</v>
      </c>
      <c r="UYD12" s="2853">
        <f>'GC Table 8 - Primary'!UYG8</f>
        <v>0</v>
      </c>
      <c r="UYE12" s="2854">
        <f>'GC Table 6 - Secondary'!UYG8</f>
        <v>0</v>
      </c>
      <c r="UYF12" s="2854">
        <f>'GC Table 5 - Worker Training'!UYG8</f>
        <v>0</v>
      </c>
      <c r="UYG12" s="2854">
        <f>'GC Table 4 - Tertiary'!UYF8</f>
        <v>0</v>
      </c>
      <c r="UYH12" s="2855">
        <f>SUM(UYD12:UYG12)</f>
        <v>0</v>
      </c>
      <c r="UYI12" s="2856">
        <f>'GC Table 8 - Primary'!UYG12</f>
        <v>0</v>
      </c>
      <c r="UYJ12" s="2854">
        <f>'GC Table 6 - Secondary'!UYG14</f>
        <v>0</v>
      </c>
      <c r="UYK12" s="2857">
        <f>'GC Table 5 - Worker Training'!UYG12</f>
        <v>0</v>
      </c>
      <c r="UYL12" s="2854">
        <f>'GC Table 4 - Tertiary'!UYF9</f>
        <v>0</v>
      </c>
      <c r="UYM12" s="2858">
        <f>SUM(UYI12:UYL12)</f>
        <v>0</v>
      </c>
      <c r="UYN12" s="2853">
        <f>'GC Table 8 - Primary'!UYG20</f>
        <v>0</v>
      </c>
      <c r="UYO12" s="2854">
        <f>'GC Table 6 - Secondary'!UYG22</f>
        <v>0</v>
      </c>
      <c r="UYP12" s="2854">
        <f>'GC Table 5 - Worker Training'!UYG20</f>
        <v>0</v>
      </c>
      <c r="UYQ12" s="2854">
        <f>'GC Table 4 - Tertiary'!UYF17</f>
        <v>0</v>
      </c>
      <c r="UYR12" s="2859">
        <f>SUM(UYN12:UYQ12)</f>
        <v>0</v>
      </c>
      <c r="UYS12" s="2852">
        <v>2014</v>
      </c>
      <c r="UYT12" s="2853">
        <f>'GC Table 8 - Primary'!UYW8</f>
        <v>0</v>
      </c>
      <c r="UYU12" s="2854">
        <f>'GC Table 6 - Secondary'!UYW8</f>
        <v>0</v>
      </c>
      <c r="UYV12" s="2854">
        <f>'GC Table 5 - Worker Training'!UYW8</f>
        <v>0</v>
      </c>
      <c r="UYW12" s="2854">
        <f>'GC Table 4 - Tertiary'!UYV8</f>
        <v>0</v>
      </c>
      <c r="UYX12" s="2855">
        <f>SUM(UYT12:UYW12)</f>
        <v>0</v>
      </c>
      <c r="UYY12" s="2856">
        <f>'GC Table 8 - Primary'!UYW12</f>
        <v>0</v>
      </c>
      <c r="UYZ12" s="2854">
        <f>'GC Table 6 - Secondary'!UYW14</f>
        <v>0</v>
      </c>
      <c r="UZA12" s="2857">
        <f>'GC Table 5 - Worker Training'!UYW12</f>
        <v>0</v>
      </c>
      <c r="UZB12" s="2854">
        <f>'GC Table 4 - Tertiary'!UYV9</f>
        <v>0</v>
      </c>
      <c r="UZC12" s="2858">
        <f>SUM(UYY12:UZB12)</f>
        <v>0</v>
      </c>
      <c r="UZD12" s="2853">
        <f>'GC Table 8 - Primary'!UYW20</f>
        <v>0</v>
      </c>
      <c r="UZE12" s="2854">
        <f>'GC Table 6 - Secondary'!UYW22</f>
        <v>0</v>
      </c>
      <c r="UZF12" s="2854">
        <f>'GC Table 5 - Worker Training'!UYW20</f>
        <v>0</v>
      </c>
      <c r="UZG12" s="2854">
        <f>'GC Table 4 - Tertiary'!UYV17</f>
        <v>0</v>
      </c>
      <c r="UZH12" s="2859">
        <f>SUM(UZD12:UZG12)</f>
        <v>0</v>
      </c>
      <c r="UZI12" s="2852">
        <v>2014</v>
      </c>
      <c r="UZJ12" s="2853">
        <f>'GC Table 8 - Primary'!UZM8</f>
        <v>0</v>
      </c>
      <c r="UZK12" s="2854">
        <f>'GC Table 6 - Secondary'!UZM8</f>
        <v>0</v>
      </c>
      <c r="UZL12" s="2854">
        <f>'GC Table 5 - Worker Training'!UZM8</f>
        <v>0</v>
      </c>
      <c r="UZM12" s="2854">
        <f>'GC Table 4 - Tertiary'!UZL8</f>
        <v>0</v>
      </c>
      <c r="UZN12" s="2855">
        <f>SUM(UZJ12:UZM12)</f>
        <v>0</v>
      </c>
      <c r="UZO12" s="2856">
        <f>'GC Table 8 - Primary'!UZM12</f>
        <v>0</v>
      </c>
      <c r="UZP12" s="2854">
        <f>'GC Table 6 - Secondary'!UZM14</f>
        <v>0</v>
      </c>
      <c r="UZQ12" s="2857">
        <f>'GC Table 5 - Worker Training'!UZM12</f>
        <v>0</v>
      </c>
      <c r="UZR12" s="2854">
        <f>'GC Table 4 - Tertiary'!UZL9</f>
        <v>0</v>
      </c>
      <c r="UZS12" s="2858">
        <f>SUM(UZO12:UZR12)</f>
        <v>0</v>
      </c>
      <c r="UZT12" s="2853">
        <f>'GC Table 8 - Primary'!UZM20</f>
        <v>0</v>
      </c>
      <c r="UZU12" s="2854">
        <f>'GC Table 6 - Secondary'!UZM22</f>
        <v>0</v>
      </c>
      <c r="UZV12" s="2854">
        <f>'GC Table 5 - Worker Training'!UZM20</f>
        <v>0</v>
      </c>
      <c r="UZW12" s="2854">
        <f>'GC Table 4 - Tertiary'!UZL17</f>
        <v>0</v>
      </c>
      <c r="UZX12" s="2859">
        <f>SUM(UZT12:UZW12)</f>
        <v>0</v>
      </c>
      <c r="UZY12" s="2852">
        <v>2014</v>
      </c>
      <c r="UZZ12" s="2853">
        <f>'GC Table 8 - Primary'!VAC8</f>
        <v>0</v>
      </c>
      <c r="VAA12" s="2854">
        <f>'GC Table 6 - Secondary'!VAC8</f>
        <v>0</v>
      </c>
      <c r="VAB12" s="2854">
        <f>'GC Table 5 - Worker Training'!VAC8</f>
        <v>0</v>
      </c>
      <c r="VAC12" s="2854">
        <f>'GC Table 4 - Tertiary'!VAB8</f>
        <v>0</v>
      </c>
      <c r="VAD12" s="2855">
        <f>SUM(UZZ12:VAC12)</f>
        <v>0</v>
      </c>
      <c r="VAE12" s="2856">
        <f>'GC Table 8 - Primary'!VAC12</f>
        <v>0</v>
      </c>
      <c r="VAF12" s="2854">
        <f>'GC Table 6 - Secondary'!VAC14</f>
        <v>0</v>
      </c>
      <c r="VAG12" s="2857">
        <f>'GC Table 5 - Worker Training'!VAC12</f>
        <v>0</v>
      </c>
      <c r="VAH12" s="2854">
        <f>'GC Table 4 - Tertiary'!VAB9</f>
        <v>0</v>
      </c>
      <c r="VAI12" s="2858">
        <f>SUM(VAE12:VAH12)</f>
        <v>0</v>
      </c>
      <c r="VAJ12" s="2853">
        <f>'GC Table 8 - Primary'!VAC20</f>
        <v>0</v>
      </c>
      <c r="VAK12" s="2854">
        <f>'GC Table 6 - Secondary'!VAC22</f>
        <v>0</v>
      </c>
      <c r="VAL12" s="2854">
        <f>'GC Table 5 - Worker Training'!VAC20</f>
        <v>0</v>
      </c>
      <c r="VAM12" s="2854">
        <f>'GC Table 4 - Tertiary'!VAB17</f>
        <v>0</v>
      </c>
      <c r="VAN12" s="2859">
        <f>SUM(VAJ12:VAM12)</f>
        <v>0</v>
      </c>
      <c r="VAO12" s="2852">
        <v>2014</v>
      </c>
      <c r="VAP12" s="2853">
        <f>'GC Table 8 - Primary'!VAS8</f>
        <v>0</v>
      </c>
      <c r="VAQ12" s="2854">
        <f>'GC Table 6 - Secondary'!VAS8</f>
        <v>0</v>
      </c>
      <c r="VAR12" s="2854">
        <f>'GC Table 5 - Worker Training'!VAS8</f>
        <v>0</v>
      </c>
      <c r="VAS12" s="2854">
        <f>'GC Table 4 - Tertiary'!VAR8</f>
        <v>0</v>
      </c>
      <c r="VAT12" s="2855">
        <f>SUM(VAP12:VAS12)</f>
        <v>0</v>
      </c>
      <c r="VAU12" s="2856">
        <f>'GC Table 8 - Primary'!VAS12</f>
        <v>0</v>
      </c>
      <c r="VAV12" s="2854">
        <f>'GC Table 6 - Secondary'!VAS14</f>
        <v>0</v>
      </c>
      <c r="VAW12" s="2857">
        <f>'GC Table 5 - Worker Training'!VAS12</f>
        <v>0</v>
      </c>
      <c r="VAX12" s="2854">
        <f>'GC Table 4 - Tertiary'!VAR9</f>
        <v>0</v>
      </c>
      <c r="VAY12" s="2858">
        <f>SUM(VAU12:VAX12)</f>
        <v>0</v>
      </c>
      <c r="VAZ12" s="2853">
        <f>'GC Table 8 - Primary'!VAS20</f>
        <v>0</v>
      </c>
      <c r="VBA12" s="2854">
        <f>'GC Table 6 - Secondary'!VAS22</f>
        <v>0</v>
      </c>
      <c r="VBB12" s="2854">
        <f>'GC Table 5 - Worker Training'!VAS20</f>
        <v>0</v>
      </c>
      <c r="VBC12" s="2854">
        <f>'GC Table 4 - Tertiary'!VAR17</f>
        <v>0</v>
      </c>
      <c r="VBD12" s="2859">
        <f>SUM(VAZ12:VBC12)</f>
        <v>0</v>
      </c>
      <c r="VBE12" s="2852">
        <v>2014</v>
      </c>
      <c r="VBF12" s="2853">
        <f>'GC Table 8 - Primary'!VBI8</f>
        <v>0</v>
      </c>
      <c r="VBG12" s="2854">
        <f>'GC Table 6 - Secondary'!VBI8</f>
        <v>0</v>
      </c>
      <c r="VBH12" s="2854">
        <f>'GC Table 5 - Worker Training'!VBI8</f>
        <v>0</v>
      </c>
      <c r="VBI12" s="2854">
        <f>'GC Table 4 - Tertiary'!VBH8</f>
        <v>0</v>
      </c>
      <c r="VBJ12" s="2855">
        <f>SUM(VBF12:VBI12)</f>
        <v>0</v>
      </c>
      <c r="VBK12" s="2856">
        <f>'GC Table 8 - Primary'!VBI12</f>
        <v>0</v>
      </c>
      <c r="VBL12" s="2854">
        <f>'GC Table 6 - Secondary'!VBI14</f>
        <v>0</v>
      </c>
      <c r="VBM12" s="2857">
        <f>'GC Table 5 - Worker Training'!VBI12</f>
        <v>0</v>
      </c>
      <c r="VBN12" s="2854">
        <f>'GC Table 4 - Tertiary'!VBH9</f>
        <v>0</v>
      </c>
      <c r="VBO12" s="2858">
        <f>SUM(VBK12:VBN12)</f>
        <v>0</v>
      </c>
      <c r="VBP12" s="2853">
        <f>'GC Table 8 - Primary'!VBI20</f>
        <v>0</v>
      </c>
      <c r="VBQ12" s="2854">
        <f>'GC Table 6 - Secondary'!VBI22</f>
        <v>0</v>
      </c>
      <c r="VBR12" s="2854">
        <f>'GC Table 5 - Worker Training'!VBI20</f>
        <v>0</v>
      </c>
      <c r="VBS12" s="2854">
        <f>'GC Table 4 - Tertiary'!VBH17</f>
        <v>0</v>
      </c>
      <c r="VBT12" s="2859">
        <f>SUM(VBP12:VBS12)</f>
        <v>0</v>
      </c>
      <c r="VBU12" s="2852">
        <v>2014</v>
      </c>
      <c r="VBV12" s="2853">
        <f>'GC Table 8 - Primary'!VBY8</f>
        <v>0</v>
      </c>
      <c r="VBW12" s="2854">
        <f>'GC Table 6 - Secondary'!VBY8</f>
        <v>0</v>
      </c>
      <c r="VBX12" s="2854">
        <f>'GC Table 5 - Worker Training'!VBY8</f>
        <v>0</v>
      </c>
      <c r="VBY12" s="2854">
        <f>'GC Table 4 - Tertiary'!VBX8</f>
        <v>0</v>
      </c>
      <c r="VBZ12" s="2855">
        <f>SUM(VBV12:VBY12)</f>
        <v>0</v>
      </c>
      <c r="VCA12" s="2856">
        <f>'GC Table 8 - Primary'!VBY12</f>
        <v>0</v>
      </c>
      <c r="VCB12" s="2854">
        <f>'GC Table 6 - Secondary'!VBY14</f>
        <v>0</v>
      </c>
      <c r="VCC12" s="2857">
        <f>'GC Table 5 - Worker Training'!VBY12</f>
        <v>0</v>
      </c>
      <c r="VCD12" s="2854">
        <f>'GC Table 4 - Tertiary'!VBX9</f>
        <v>0</v>
      </c>
      <c r="VCE12" s="2858">
        <f>SUM(VCA12:VCD12)</f>
        <v>0</v>
      </c>
      <c r="VCF12" s="2853">
        <f>'GC Table 8 - Primary'!VBY20</f>
        <v>0</v>
      </c>
      <c r="VCG12" s="2854">
        <f>'GC Table 6 - Secondary'!VBY22</f>
        <v>0</v>
      </c>
      <c r="VCH12" s="2854">
        <f>'GC Table 5 - Worker Training'!VBY20</f>
        <v>0</v>
      </c>
      <c r="VCI12" s="2854">
        <f>'GC Table 4 - Tertiary'!VBX17</f>
        <v>0</v>
      </c>
      <c r="VCJ12" s="2859">
        <f>SUM(VCF12:VCI12)</f>
        <v>0</v>
      </c>
      <c r="VCK12" s="2852">
        <v>2014</v>
      </c>
      <c r="VCL12" s="2853">
        <f>'GC Table 8 - Primary'!VCO8</f>
        <v>0</v>
      </c>
      <c r="VCM12" s="2854">
        <f>'GC Table 6 - Secondary'!VCO8</f>
        <v>0</v>
      </c>
      <c r="VCN12" s="2854">
        <f>'GC Table 5 - Worker Training'!VCO8</f>
        <v>0</v>
      </c>
      <c r="VCO12" s="2854">
        <f>'GC Table 4 - Tertiary'!VCN8</f>
        <v>0</v>
      </c>
      <c r="VCP12" s="2855">
        <f>SUM(VCL12:VCO12)</f>
        <v>0</v>
      </c>
      <c r="VCQ12" s="2856">
        <f>'GC Table 8 - Primary'!VCO12</f>
        <v>0</v>
      </c>
      <c r="VCR12" s="2854">
        <f>'GC Table 6 - Secondary'!VCO14</f>
        <v>0</v>
      </c>
      <c r="VCS12" s="2857">
        <f>'GC Table 5 - Worker Training'!VCO12</f>
        <v>0</v>
      </c>
      <c r="VCT12" s="2854">
        <f>'GC Table 4 - Tertiary'!VCN9</f>
        <v>0</v>
      </c>
      <c r="VCU12" s="2858">
        <f>SUM(VCQ12:VCT12)</f>
        <v>0</v>
      </c>
      <c r="VCV12" s="2853">
        <f>'GC Table 8 - Primary'!VCO20</f>
        <v>0</v>
      </c>
      <c r="VCW12" s="2854">
        <f>'GC Table 6 - Secondary'!VCO22</f>
        <v>0</v>
      </c>
      <c r="VCX12" s="2854">
        <f>'GC Table 5 - Worker Training'!VCO20</f>
        <v>0</v>
      </c>
      <c r="VCY12" s="2854">
        <f>'GC Table 4 - Tertiary'!VCN17</f>
        <v>0</v>
      </c>
      <c r="VCZ12" s="2859">
        <f>SUM(VCV12:VCY12)</f>
        <v>0</v>
      </c>
      <c r="VDA12" s="2852">
        <v>2014</v>
      </c>
      <c r="VDB12" s="2853">
        <f>'GC Table 8 - Primary'!VDE8</f>
        <v>0</v>
      </c>
      <c r="VDC12" s="2854">
        <f>'GC Table 6 - Secondary'!VDE8</f>
        <v>0</v>
      </c>
      <c r="VDD12" s="2854">
        <f>'GC Table 5 - Worker Training'!VDE8</f>
        <v>0</v>
      </c>
      <c r="VDE12" s="2854">
        <f>'GC Table 4 - Tertiary'!VDD8</f>
        <v>0</v>
      </c>
      <c r="VDF12" s="2855">
        <f>SUM(VDB12:VDE12)</f>
        <v>0</v>
      </c>
      <c r="VDG12" s="2856">
        <f>'GC Table 8 - Primary'!VDE12</f>
        <v>0</v>
      </c>
      <c r="VDH12" s="2854">
        <f>'GC Table 6 - Secondary'!VDE14</f>
        <v>0</v>
      </c>
      <c r="VDI12" s="2857">
        <f>'GC Table 5 - Worker Training'!VDE12</f>
        <v>0</v>
      </c>
      <c r="VDJ12" s="2854">
        <f>'GC Table 4 - Tertiary'!VDD9</f>
        <v>0</v>
      </c>
      <c r="VDK12" s="2858">
        <f>SUM(VDG12:VDJ12)</f>
        <v>0</v>
      </c>
      <c r="VDL12" s="2853">
        <f>'GC Table 8 - Primary'!VDE20</f>
        <v>0</v>
      </c>
      <c r="VDM12" s="2854">
        <f>'GC Table 6 - Secondary'!VDE22</f>
        <v>0</v>
      </c>
      <c r="VDN12" s="2854">
        <f>'GC Table 5 - Worker Training'!VDE20</f>
        <v>0</v>
      </c>
      <c r="VDO12" s="2854">
        <f>'GC Table 4 - Tertiary'!VDD17</f>
        <v>0</v>
      </c>
      <c r="VDP12" s="2859">
        <f>SUM(VDL12:VDO12)</f>
        <v>0</v>
      </c>
      <c r="VDQ12" s="2852">
        <v>2014</v>
      </c>
      <c r="VDR12" s="2853">
        <f>'GC Table 8 - Primary'!VDU8</f>
        <v>0</v>
      </c>
      <c r="VDS12" s="2854">
        <f>'GC Table 6 - Secondary'!VDU8</f>
        <v>0</v>
      </c>
      <c r="VDT12" s="2854">
        <f>'GC Table 5 - Worker Training'!VDU8</f>
        <v>0</v>
      </c>
      <c r="VDU12" s="2854">
        <f>'GC Table 4 - Tertiary'!VDT8</f>
        <v>0</v>
      </c>
      <c r="VDV12" s="2855">
        <f>SUM(VDR12:VDU12)</f>
        <v>0</v>
      </c>
      <c r="VDW12" s="2856">
        <f>'GC Table 8 - Primary'!VDU12</f>
        <v>0</v>
      </c>
      <c r="VDX12" s="2854">
        <f>'GC Table 6 - Secondary'!VDU14</f>
        <v>0</v>
      </c>
      <c r="VDY12" s="2857">
        <f>'GC Table 5 - Worker Training'!VDU12</f>
        <v>0</v>
      </c>
      <c r="VDZ12" s="2854">
        <f>'GC Table 4 - Tertiary'!VDT9</f>
        <v>0</v>
      </c>
      <c r="VEA12" s="2858">
        <f>SUM(VDW12:VDZ12)</f>
        <v>0</v>
      </c>
      <c r="VEB12" s="2853">
        <f>'GC Table 8 - Primary'!VDU20</f>
        <v>0</v>
      </c>
      <c r="VEC12" s="2854">
        <f>'GC Table 6 - Secondary'!VDU22</f>
        <v>0</v>
      </c>
      <c r="VED12" s="2854">
        <f>'GC Table 5 - Worker Training'!VDU20</f>
        <v>0</v>
      </c>
      <c r="VEE12" s="2854">
        <f>'GC Table 4 - Tertiary'!VDT17</f>
        <v>0</v>
      </c>
      <c r="VEF12" s="2859">
        <f>SUM(VEB12:VEE12)</f>
        <v>0</v>
      </c>
      <c r="VEG12" s="2852">
        <v>2014</v>
      </c>
      <c r="VEH12" s="2853">
        <f>'GC Table 8 - Primary'!VEK8</f>
        <v>0</v>
      </c>
      <c r="VEI12" s="2854">
        <f>'GC Table 6 - Secondary'!VEK8</f>
        <v>0</v>
      </c>
      <c r="VEJ12" s="2854">
        <f>'GC Table 5 - Worker Training'!VEK8</f>
        <v>0</v>
      </c>
      <c r="VEK12" s="2854">
        <f>'GC Table 4 - Tertiary'!VEJ8</f>
        <v>0</v>
      </c>
      <c r="VEL12" s="2855">
        <f>SUM(VEH12:VEK12)</f>
        <v>0</v>
      </c>
      <c r="VEM12" s="2856">
        <f>'GC Table 8 - Primary'!VEK12</f>
        <v>0</v>
      </c>
      <c r="VEN12" s="2854">
        <f>'GC Table 6 - Secondary'!VEK14</f>
        <v>0</v>
      </c>
      <c r="VEO12" s="2857">
        <f>'GC Table 5 - Worker Training'!VEK12</f>
        <v>0</v>
      </c>
      <c r="VEP12" s="2854">
        <f>'GC Table 4 - Tertiary'!VEJ9</f>
        <v>0</v>
      </c>
      <c r="VEQ12" s="2858">
        <f>SUM(VEM12:VEP12)</f>
        <v>0</v>
      </c>
      <c r="VER12" s="2853">
        <f>'GC Table 8 - Primary'!VEK20</f>
        <v>0</v>
      </c>
      <c r="VES12" s="2854">
        <f>'GC Table 6 - Secondary'!VEK22</f>
        <v>0</v>
      </c>
      <c r="VET12" s="2854">
        <f>'GC Table 5 - Worker Training'!VEK20</f>
        <v>0</v>
      </c>
      <c r="VEU12" s="2854">
        <f>'GC Table 4 - Tertiary'!VEJ17</f>
        <v>0</v>
      </c>
      <c r="VEV12" s="2859">
        <f>SUM(VER12:VEU12)</f>
        <v>0</v>
      </c>
      <c r="VEW12" s="2852">
        <v>2014</v>
      </c>
      <c r="VEX12" s="2853">
        <f>'GC Table 8 - Primary'!VFA8</f>
        <v>0</v>
      </c>
      <c r="VEY12" s="2854">
        <f>'GC Table 6 - Secondary'!VFA8</f>
        <v>0</v>
      </c>
      <c r="VEZ12" s="2854">
        <f>'GC Table 5 - Worker Training'!VFA8</f>
        <v>0</v>
      </c>
      <c r="VFA12" s="2854">
        <f>'GC Table 4 - Tertiary'!VEZ8</f>
        <v>0</v>
      </c>
      <c r="VFB12" s="2855">
        <f>SUM(VEX12:VFA12)</f>
        <v>0</v>
      </c>
      <c r="VFC12" s="2856">
        <f>'GC Table 8 - Primary'!VFA12</f>
        <v>0</v>
      </c>
      <c r="VFD12" s="2854">
        <f>'GC Table 6 - Secondary'!VFA14</f>
        <v>0</v>
      </c>
      <c r="VFE12" s="2857">
        <f>'GC Table 5 - Worker Training'!VFA12</f>
        <v>0</v>
      </c>
      <c r="VFF12" s="2854">
        <f>'GC Table 4 - Tertiary'!VEZ9</f>
        <v>0</v>
      </c>
      <c r="VFG12" s="2858">
        <f>SUM(VFC12:VFF12)</f>
        <v>0</v>
      </c>
      <c r="VFH12" s="2853">
        <f>'GC Table 8 - Primary'!VFA20</f>
        <v>0</v>
      </c>
      <c r="VFI12" s="2854">
        <f>'GC Table 6 - Secondary'!VFA22</f>
        <v>0</v>
      </c>
      <c r="VFJ12" s="2854">
        <f>'GC Table 5 - Worker Training'!VFA20</f>
        <v>0</v>
      </c>
      <c r="VFK12" s="2854">
        <f>'GC Table 4 - Tertiary'!VEZ17</f>
        <v>0</v>
      </c>
      <c r="VFL12" s="2859">
        <f>SUM(VFH12:VFK12)</f>
        <v>0</v>
      </c>
      <c r="VFM12" s="2852">
        <v>2014</v>
      </c>
      <c r="VFN12" s="2853">
        <f>'GC Table 8 - Primary'!VFQ8</f>
        <v>0</v>
      </c>
      <c r="VFO12" s="2854">
        <f>'GC Table 6 - Secondary'!VFQ8</f>
        <v>0</v>
      </c>
      <c r="VFP12" s="2854">
        <f>'GC Table 5 - Worker Training'!VFQ8</f>
        <v>0</v>
      </c>
      <c r="VFQ12" s="2854">
        <f>'GC Table 4 - Tertiary'!VFP8</f>
        <v>0</v>
      </c>
      <c r="VFR12" s="2855">
        <f>SUM(VFN12:VFQ12)</f>
        <v>0</v>
      </c>
      <c r="VFS12" s="2856">
        <f>'GC Table 8 - Primary'!VFQ12</f>
        <v>0</v>
      </c>
      <c r="VFT12" s="2854">
        <f>'GC Table 6 - Secondary'!VFQ14</f>
        <v>0</v>
      </c>
      <c r="VFU12" s="2857">
        <f>'GC Table 5 - Worker Training'!VFQ12</f>
        <v>0</v>
      </c>
      <c r="VFV12" s="2854">
        <f>'GC Table 4 - Tertiary'!VFP9</f>
        <v>0</v>
      </c>
      <c r="VFW12" s="2858">
        <f>SUM(VFS12:VFV12)</f>
        <v>0</v>
      </c>
      <c r="VFX12" s="2853">
        <f>'GC Table 8 - Primary'!VFQ20</f>
        <v>0</v>
      </c>
      <c r="VFY12" s="2854">
        <f>'GC Table 6 - Secondary'!VFQ22</f>
        <v>0</v>
      </c>
      <c r="VFZ12" s="2854">
        <f>'GC Table 5 - Worker Training'!VFQ20</f>
        <v>0</v>
      </c>
      <c r="VGA12" s="2854">
        <f>'GC Table 4 - Tertiary'!VFP17</f>
        <v>0</v>
      </c>
      <c r="VGB12" s="2859">
        <f>SUM(VFX12:VGA12)</f>
        <v>0</v>
      </c>
      <c r="VGC12" s="2852">
        <v>2014</v>
      </c>
      <c r="VGD12" s="2853">
        <f>'GC Table 8 - Primary'!VGG8</f>
        <v>0</v>
      </c>
      <c r="VGE12" s="2854">
        <f>'GC Table 6 - Secondary'!VGG8</f>
        <v>0</v>
      </c>
      <c r="VGF12" s="2854">
        <f>'GC Table 5 - Worker Training'!VGG8</f>
        <v>0</v>
      </c>
      <c r="VGG12" s="2854">
        <f>'GC Table 4 - Tertiary'!VGF8</f>
        <v>0</v>
      </c>
      <c r="VGH12" s="2855">
        <f>SUM(VGD12:VGG12)</f>
        <v>0</v>
      </c>
      <c r="VGI12" s="2856">
        <f>'GC Table 8 - Primary'!VGG12</f>
        <v>0</v>
      </c>
      <c r="VGJ12" s="2854">
        <f>'GC Table 6 - Secondary'!VGG14</f>
        <v>0</v>
      </c>
      <c r="VGK12" s="2857">
        <f>'GC Table 5 - Worker Training'!VGG12</f>
        <v>0</v>
      </c>
      <c r="VGL12" s="2854">
        <f>'GC Table 4 - Tertiary'!VGF9</f>
        <v>0</v>
      </c>
      <c r="VGM12" s="2858">
        <f>SUM(VGI12:VGL12)</f>
        <v>0</v>
      </c>
      <c r="VGN12" s="2853">
        <f>'GC Table 8 - Primary'!VGG20</f>
        <v>0</v>
      </c>
      <c r="VGO12" s="2854">
        <f>'GC Table 6 - Secondary'!VGG22</f>
        <v>0</v>
      </c>
      <c r="VGP12" s="2854">
        <f>'GC Table 5 - Worker Training'!VGG20</f>
        <v>0</v>
      </c>
      <c r="VGQ12" s="2854">
        <f>'GC Table 4 - Tertiary'!VGF17</f>
        <v>0</v>
      </c>
      <c r="VGR12" s="2859">
        <f>SUM(VGN12:VGQ12)</f>
        <v>0</v>
      </c>
      <c r="VGS12" s="2852">
        <v>2014</v>
      </c>
      <c r="VGT12" s="2853">
        <f>'GC Table 8 - Primary'!VGW8</f>
        <v>0</v>
      </c>
      <c r="VGU12" s="2854">
        <f>'GC Table 6 - Secondary'!VGW8</f>
        <v>0</v>
      </c>
      <c r="VGV12" s="2854">
        <f>'GC Table 5 - Worker Training'!VGW8</f>
        <v>0</v>
      </c>
      <c r="VGW12" s="2854">
        <f>'GC Table 4 - Tertiary'!VGV8</f>
        <v>0</v>
      </c>
      <c r="VGX12" s="2855">
        <f>SUM(VGT12:VGW12)</f>
        <v>0</v>
      </c>
      <c r="VGY12" s="2856">
        <f>'GC Table 8 - Primary'!VGW12</f>
        <v>0</v>
      </c>
      <c r="VGZ12" s="2854">
        <f>'GC Table 6 - Secondary'!VGW14</f>
        <v>0</v>
      </c>
      <c r="VHA12" s="2857">
        <f>'GC Table 5 - Worker Training'!VGW12</f>
        <v>0</v>
      </c>
      <c r="VHB12" s="2854">
        <f>'GC Table 4 - Tertiary'!VGV9</f>
        <v>0</v>
      </c>
      <c r="VHC12" s="2858">
        <f>SUM(VGY12:VHB12)</f>
        <v>0</v>
      </c>
      <c r="VHD12" s="2853">
        <f>'GC Table 8 - Primary'!VGW20</f>
        <v>0</v>
      </c>
      <c r="VHE12" s="2854">
        <f>'GC Table 6 - Secondary'!VGW22</f>
        <v>0</v>
      </c>
      <c r="VHF12" s="2854">
        <f>'GC Table 5 - Worker Training'!VGW20</f>
        <v>0</v>
      </c>
      <c r="VHG12" s="2854">
        <f>'GC Table 4 - Tertiary'!VGV17</f>
        <v>0</v>
      </c>
      <c r="VHH12" s="2859">
        <f>SUM(VHD12:VHG12)</f>
        <v>0</v>
      </c>
      <c r="VHI12" s="2852">
        <v>2014</v>
      </c>
      <c r="VHJ12" s="2853">
        <f>'GC Table 8 - Primary'!VHM8</f>
        <v>0</v>
      </c>
      <c r="VHK12" s="2854">
        <f>'GC Table 6 - Secondary'!VHM8</f>
        <v>0</v>
      </c>
      <c r="VHL12" s="2854">
        <f>'GC Table 5 - Worker Training'!VHM8</f>
        <v>0</v>
      </c>
      <c r="VHM12" s="2854">
        <f>'GC Table 4 - Tertiary'!VHL8</f>
        <v>0</v>
      </c>
      <c r="VHN12" s="2855">
        <f>SUM(VHJ12:VHM12)</f>
        <v>0</v>
      </c>
      <c r="VHO12" s="2856">
        <f>'GC Table 8 - Primary'!VHM12</f>
        <v>0</v>
      </c>
      <c r="VHP12" s="2854">
        <f>'GC Table 6 - Secondary'!VHM14</f>
        <v>0</v>
      </c>
      <c r="VHQ12" s="2857">
        <f>'GC Table 5 - Worker Training'!VHM12</f>
        <v>0</v>
      </c>
      <c r="VHR12" s="2854">
        <f>'GC Table 4 - Tertiary'!VHL9</f>
        <v>0</v>
      </c>
      <c r="VHS12" s="2858">
        <f>SUM(VHO12:VHR12)</f>
        <v>0</v>
      </c>
      <c r="VHT12" s="2853">
        <f>'GC Table 8 - Primary'!VHM20</f>
        <v>0</v>
      </c>
      <c r="VHU12" s="2854">
        <f>'GC Table 6 - Secondary'!VHM22</f>
        <v>0</v>
      </c>
      <c r="VHV12" s="2854">
        <f>'GC Table 5 - Worker Training'!VHM20</f>
        <v>0</v>
      </c>
      <c r="VHW12" s="2854">
        <f>'GC Table 4 - Tertiary'!VHL17</f>
        <v>0</v>
      </c>
      <c r="VHX12" s="2859">
        <f>SUM(VHT12:VHW12)</f>
        <v>0</v>
      </c>
      <c r="VHY12" s="2852">
        <v>2014</v>
      </c>
      <c r="VHZ12" s="2853">
        <f>'GC Table 8 - Primary'!VIC8</f>
        <v>0</v>
      </c>
      <c r="VIA12" s="2854">
        <f>'GC Table 6 - Secondary'!VIC8</f>
        <v>0</v>
      </c>
      <c r="VIB12" s="2854">
        <f>'GC Table 5 - Worker Training'!VIC8</f>
        <v>0</v>
      </c>
      <c r="VIC12" s="2854">
        <f>'GC Table 4 - Tertiary'!VIB8</f>
        <v>0</v>
      </c>
      <c r="VID12" s="2855">
        <f>SUM(VHZ12:VIC12)</f>
        <v>0</v>
      </c>
      <c r="VIE12" s="2856">
        <f>'GC Table 8 - Primary'!VIC12</f>
        <v>0</v>
      </c>
      <c r="VIF12" s="2854">
        <f>'GC Table 6 - Secondary'!VIC14</f>
        <v>0</v>
      </c>
      <c r="VIG12" s="2857">
        <f>'GC Table 5 - Worker Training'!VIC12</f>
        <v>0</v>
      </c>
      <c r="VIH12" s="2854">
        <f>'GC Table 4 - Tertiary'!VIB9</f>
        <v>0</v>
      </c>
      <c r="VII12" s="2858">
        <f>SUM(VIE12:VIH12)</f>
        <v>0</v>
      </c>
      <c r="VIJ12" s="2853">
        <f>'GC Table 8 - Primary'!VIC20</f>
        <v>0</v>
      </c>
      <c r="VIK12" s="2854">
        <f>'GC Table 6 - Secondary'!VIC22</f>
        <v>0</v>
      </c>
      <c r="VIL12" s="2854">
        <f>'GC Table 5 - Worker Training'!VIC20</f>
        <v>0</v>
      </c>
      <c r="VIM12" s="2854">
        <f>'GC Table 4 - Tertiary'!VIB17</f>
        <v>0</v>
      </c>
      <c r="VIN12" s="2859">
        <f>SUM(VIJ12:VIM12)</f>
        <v>0</v>
      </c>
      <c r="VIO12" s="2852">
        <v>2014</v>
      </c>
      <c r="VIP12" s="2853">
        <f>'GC Table 8 - Primary'!VIS8</f>
        <v>0</v>
      </c>
      <c r="VIQ12" s="2854">
        <f>'GC Table 6 - Secondary'!VIS8</f>
        <v>0</v>
      </c>
      <c r="VIR12" s="2854">
        <f>'GC Table 5 - Worker Training'!VIS8</f>
        <v>0</v>
      </c>
      <c r="VIS12" s="2854">
        <f>'GC Table 4 - Tertiary'!VIR8</f>
        <v>0</v>
      </c>
      <c r="VIT12" s="2855">
        <f>SUM(VIP12:VIS12)</f>
        <v>0</v>
      </c>
      <c r="VIU12" s="2856">
        <f>'GC Table 8 - Primary'!VIS12</f>
        <v>0</v>
      </c>
      <c r="VIV12" s="2854">
        <f>'GC Table 6 - Secondary'!VIS14</f>
        <v>0</v>
      </c>
      <c r="VIW12" s="2857">
        <f>'GC Table 5 - Worker Training'!VIS12</f>
        <v>0</v>
      </c>
      <c r="VIX12" s="2854">
        <f>'GC Table 4 - Tertiary'!VIR9</f>
        <v>0</v>
      </c>
      <c r="VIY12" s="2858">
        <f>SUM(VIU12:VIX12)</f>
        <v>0</v>
      </c>
      <c r="VIZ12" s="2853">
        <f>'GC Table 8 - Primary'!VIS20</f>
        <v>0</v>
      </c>
      <c r="VJA12" s="2854">
        <f>'GC Table 6 - Secondary'!VIS22</f>
        <v>0</v>
      </c>
      <c r="VJB12" s="2854">
        <f>'GC Table 5 - Worker Training'!VIS20</f>
        <v>0</v>
      </c>
      <c r="VJC12" s="2854">
        <f>'GC Table 4 - Tertiary'!VIR17</f>
        <v>0</v>
      </c>
      <c r="VJD12" s="2859">
        <f>SUM(VIZ12:VJC12)</f>
        <v>0</v>
      </c>
      <c r="VJE12" s="2852">
        <v>2014</v>
      </c>
      <c r="VJF12" s="2853">
        <f>'GC Table 8 - Primary'!VJI8</f>
        <v>0</v>
      </c>
      <c r="VJG12" s="2854">
        <f>'GC Table 6 - Secondary'!VJI8</f>
        <v>0</v>
      </c>
      <c r="VJH12" s="2854">
        <f>'GC Table 5 - Worker Training'!VJI8</f>
        <v>0</v>
      </c>
      <c r="VJI12" s="2854">
        <f>'GC Table 4 - Tertiary'!VJH8</f>
        <v>0</v>
      </c>
      <c r="VJJ12" s="2855">
        <f>SUM(VJF12:VJI12)</f>
        <v>0</v>
      </c>
      <c r="VJK12" s="2856">
        <f>'GC Table 8 - Primary'!VJI12</f>
        <v>0</v>
      </c>
      <c r="VJL12" s="2854">
        <f>'GC Table 6 - Secondary'!VJI14</f>
        <v>0</v>
      </c>
      <c r="VJM12" s="2857">
        <f>'GC Table 5 - Worker Training'!VJI12</f>
        <v>0</v>
      </c>
      <c r="VJN12" s="2854">
        <f>'GC Table 4 - Tertiary'!VJH9</f>
        <v>0</v>
      </c>
      <c r="VJO12" s="2858">
        <f>SUM(VJK12:VJN12)</f>
        <v>0</v>
      </c>
      <c r="VJP12" s="2853">
        <f>'GC Table 8 - Primary'!VJI20</f>
        <v>0</v>
      </c>
      <c r="VJQ12" s="2854">
        <f>'GC Table 6 - Secondary'!VJI22</f>
        <v>0</v>
      </c>
      <c r="VJR12" s="2854">
        <f>'GC Table 5 - Worker Training'!VJI20</f>
        <v>0</v>
      </c>
      <c r="VJS12" s="2854">
        <f>'GC Table 4 - Tertiary'!VJH17</f>
        <v>0</v>
      </c>
      <c r="VJT12" s="2859">
        <f>SUM(VJP12:VJS12)</f>
        <v>0</v>
      </c>
      <c r="VJU12" s="2852">
        <v>2014</v>
      </c>
      <c r="VJV12" s="2853">
        <f>'GC Table 8 - Primary'!VJY8</f>
        <v>0</v>
      </c>
      <c r="VJW12" s="2854">
        <f>'GC Table 6 - Secondary'!VJY8</f>
        <v>0</v>
      </c>
      <c r="VJX12" s="2854">
        <f>'GC Table 5 - Worker Training'!VJY8</f>
        <v>0</v>
      </c>
      <c r="VJY12" s="2854">
        <f>'GC Table 4 - Tertiary'!VJX8</f>
        <v>0</v>
      </c>
      <c r="VJZ12" s="2855">
        <f>SUM(VJV12:VJY12)</f>
        <v>0</v>
      </c>
      <c r="VKA12" s="2856">
        <f>'GC Table 8 - Primary'!VJY12</f>
        <v>0</v>
      </c>
      <c r="VKB12" s="2854">
        <f>'GC Table 6 - Secondary'!VJY14</f>
        <v>0</v>
      </c>
      <c r="VKC12" s="2857">
        <f>'GC Table 5 - Worker Training'!VJY12</f>
        <v>0</v>
      </c>
      <c r="VKD12" s="2854">
        <f>'GC Table 4 - Tertiary'!VJX9</f>
        <v>0</v>
      </c>
      <c r="VKE12" s="2858">
        <f>SUM(VKA12:VKD12)</f>
        <v>0</v>
      </c>
      <c r="VKF12" s="2853">
        <f>'GC Table 8 - Primary'!VJY20</f>
        <v>0</v>
      </c>
      <c r="VKG12" s="2854">
        <f>'GC Table 6 - Secondary'!VJY22</f>
        <v>0</v>
      </c>
      <c r="VKH12" s="2854">
        <f>'GC Table 5 - Worker Training'!VJY20</f>
        <v>0</v>
      </c>
      <c r="VKI12" s="2854">
        <f>'GC Table 4 - Tertiary'!VJX17</f>
        <v>0</v>
      </c>
      <c r="VKJ12" s="2859">
        <f>SUM(VKF12:VKI12)</f>
        <v>0</v>
      </c>
      <c r="VKK12" s="2852">
        <v>2014</v>
      </c>
      <c r="VKL12" s="2853">
        <f>'GC Table 8 - Primary'!VKO8</f>
        <v>0</v>
      </c>
      <c r="VKM12" s="2854">
        <f>'GC Table 6 - Secondary'!VKO8</f>
        <v>0</v>
      </c>
      <c r="VKN12" s="2854">
        <f>'GC Table 5 - Worker Training'!VKO8</f>
        <v>0</v>
      </c>
      <c r="VKO12" s="2854">
        <f>'GC Table 4 - Tertiary'!VKN8</f>
        <v>0</v>
      </c>
      <c r="VKP12" s="2855">
        <f>SUM(VKL12:VKO12)</f>
        <v>0</v>
      </c>
      <c r="VKQ12" s="2856">
        <f>'GC Table 8 - Primary'!VKO12</f>
        <v>0</v>
      </c>
      <c r="VKR12" s="2854">
        <f>'GC Table 6 - Secondary'!VKO14</f>
        <v>0</v>
      </c>
      <c r="VKS12" s="2857">
        <f>'GC Table 5 - Worker Training'!VKO12</f>
        <v>0</v>
      </c>
      <c r="VKT12" s="2854">
        <f>'GC Table 4 - Tertiary'!VKN9</f>
        <v>0</v>
      </c>
      <c r="VKU12" s="2858">
        <f>SUM(VKQ12:VKT12)</f>
        <v>0</v>
      </c>
      <c r="VKV12" s="2853">
        <f>'GC Table 8 - Primary'!VKO20</f>
        <v>0</v>
      </c>
      <c r="VKW12" s="2854">
        <f>'GC Table 6 - Secondary'!VKO22</f>
        <v>0</v>
      </c>
      <c r="VKX12" s="2854">
        <f>'GC Table 5 - Worker Training'!VKO20</f>
        <v>0</v>
      </c>
      <c r="VKY12" s="2854">
        <f>'GC Table 4 - Tertiary'!VKN17</f>
        <v>0</v>
      </c>
      <c r="VKZ12" s="2859">
        <f>SUM(VKV12:VKY12)</f>
        <v>0</v>
      </c>
      <c r="VLA12" s="2852">
        <v>2014</v>
      </c>
      <c r="VLB12" s="2853">
        <f>'GC Table 8 - Primary'!VLE8</f>
        <v>0</v>
      </c>
      <c r="VLC12" s="2854">
        <f>'GC Table 6 - Secondary'!VLE8</f>
        <v>0</v>
      </c>
      <c r="VLD12" s="2854">
        <f>'GC Table 5 - Worker Training'!VLE8</f>
        <v>0</v>
      </c>
      <c r="VLE12" s="2854">
        <f>'GC Table 4 - Tertiary'!VLD8</f>
        <v>0</v>
      </c>
      <c r="VLF12" s="2855">
        <f>SUM(VLB12:VLE12)</f>
        <v>0</v>
      </c>
      <c r="VLG12" s="2856">
        <f>'GC Table 8 - Primary'!VLE12</f>
        <v>0</v>
      </c>
      <c r="VLH12" s="2854">
        <f>'GC Table 6 - Secondary'!VLE14</f>
        <v>0</v>
      </c>
      <c r="VLI12" s="2857">
        <f>'GC Table 5 - Worker Training'!VLE12</f>
        <v>0</v>
      </c>
      <c r="VLJ12" s="2854">
        <f>'GC Table 4 - Tertiary'!VLD9</f>
        <v>0</v>
      </c>
      <c r="VLK12" s="2858">
        <f>SUM(VLG12:VLJ12)</f>
        <v>0</v>
      </c>
      <c r="VLL12" s="2853">
        <f>'GC Table 8 - Primary'!VLE20</f>
        <v>0</v>
      </c>
      <c r="VLM12" s="2854">
        <f>'GC Table 6 - Secondary'!VLE22</f>
        <v>0</v>
      </c>
      <c r="VLN12" s="2854">
        <f>'GC Table 5 - Worker Training'!VLE20</f>
        <v>0</v>
      </c>
      <c r="VLO12" s="2854">
        <f>'GC Table 4 - Tertiary'!VLD17</f>
        <v>0</v>
      </c>
      <c r="VLP12" s="2859">
        <f>SUM(VLL12:VLO12)</f>
        <v>0</v>
      </c>
      <c r="VLQ12" s="2852">
        <v>2014</v>
      </c>
      <c r="VLR12" s="2853">
        <f>'GC Table 8 - Primary'!VLU8</f>
        <v>0</v>
      </c>
      <c r="VLS12" s="2854">
        <f>'GC Table 6 - Secondary'!VLU8</f>
        <v>0</v>
      </c>
      <c r="VLT12" s="2854">
        <f>'GC Table 5 - Worker Training'!VLU8</f>
        <v>0</v>
      </c>
      <c r="VLU12" s="2854">
        <f>'GC Table 4 - Tertiary'!VLT8</f>
        <v>0</v>
      </c>
      <c r="VLV12" s="2855">
        <f>SUM(VLR12:VLU12)</f>
        <v>0</v>
      </c>
      <c r="VLW12" s="2856">
        <f>'GC Table 8 - Primary'!VLU12</f>
        <v>0</v>
      </c>
      <c r="VLX12" s="2854">
        <f>'GC Table 6 - Secondary'!VLU14</f>
        <v>0</v>
      </c>
      <c r="VLY12" s="2857">
        <f>'GC Table 5 - Worker Training'!VLU12</f>
        <v>0</v>
      </c>
      <c r="VLZ12" s="2854">
        <f>'GC Table 4 - Tertiary'!VLT9</f>
        <v>0</v>
      </c>
      <c r="VMA12" s="2858">
        <f>SUM(VLW12:VLZ12)</f>
        <v>0</v>
      </c>
      <c r="VMB12" s="2853">
        <f>'GC Table 8 - Primary'!VLU20</f>
        <v>0</v>
      </c>
      <c r="VMC12" s="2854">
        <f>'GC Table 6 - Secondary'!VLU22</f>
        <v>0</v>
      </c>
      <c r="VMD12" s="2854">
        <f>'GC Table 5 - Worker Training'!VLU20</f>
        <v>0</v>
      </c>
      <c r="VME12" s="2854">
        <f>'GC Table 4 - Tertiary'!VLT17</f>
        <v>0</v>
      </c>
      <c r="VMF12" s="2859">
        <f>SUM(VMB12:VME12)</f>
        <v>0</v>
      </c>
      <c r="VMG12" s="2852">
        <v>2014</v>
      </c>
      <c r="VMH12" s="2853">
        <f>'GC Table 8 - Primary'!VMK8</f>
        <v>0</v>
      </c>
      <c r="VMI12" s="2854">
        <f>'GC Table 6 - Secondary'!VMK8</f>
        <v>0</v>
      </c>
      <c r="VMJ12" s="2854">
        <f>'GC Table 5 - Worker Training'!VMK8</f>
        <v>0</v>
      </c>
      <c r="VMK12" s="2854">
        <f>'GC Table 4 - Tertiary'!VMJ8</f>
        <v>0</v>
      </c>
      <c r="VML12" s="2855">
        <f>SUM(VMH12:VMK12)</f>
        <v>0</v>
      </c>
      <c r="VMM12" s="2856">
        <f>'GC Table 8 - Primary'!VMK12</f>
        <v>0</v>
      </c>
      <c r="VMN12" s="2854">
        <f>'GC Table 6 - Secondary'!VMK14</f>
        <v>0</v>
      </c>
      <c r="VMO12" s="2857">
        <f>'GC Table 5 - Worker Training'!VMK12</f>
        <v>0</v>
      </c>
      <c r="VMP12" s="2854">
        <f>'GC Table 4 - Tertiary'!VMJ9</f>
        <v>0</v>
      </c>
      <c r="VMQ12" s="2858">
        <f>SUM(VMM12:VMP12)</f>
        <v>0</v>
      </c>
      <c r="VMR12" s="2853">
        <f>'GC Table 8 - Primary'!VMK20</f>
        <v>0</v>
      </c>
      <c r="VMS12" s="2854">
        <f>'GC Table 6 - Secondary'!VMK22</f>
        <v>0</v>
      </c>
      <c r="VMT12" s="2854">
        <f>'GC Table 5 - Worker Training'!VMK20</f>
        <v>0</v>
      </c>
      <c r="VMU12" s="2854">
        <f>'GC Table 4 - Tertiary'!VMJ17</f>
        <v>0</v>
      </c>
      <c r="VMV12" s="2859">
        <f>SUM(VMR12:VMU12)</f>
        <v>0</v>
      </c>
      <c r="VMW12" s="2852">
        <v>2014</v>
      </c>
      <c r="VMX12" s="2853">
        <f>'GC Table 8 - Primary'!VNA8</f>
        <v>0</v>
      </c>
      <c r="VMY12" s="2854">
        <f>'GC Table 6 - Secondary'!VNA8</f>
        <v>0</v>
      </c>
      <c r="VMZ12" s="2854">
        <f>'GC Table 5 - Worker Training'!VNA8</f>
        <v>0</v>
      </c>
      <c r="VNA12" s="2854">
        <f>'GC Table 4 - Tertiary'!VMZ8</f>
        <v>0</v>
      </c>
      <c r="VNB12" s="2855">
        <f>SUM(VMX12:VNA12)</f>
        <v>0</v>
      </c>
      <c r="VNC12" s="2856">
        <f>'GC Table 8 - Primary'!VNA12</f>
        <v>0</v>
      </c>
      <c r="VND12" s="2854">
        <f>'GC Table 6 - Secondary'!VNA14</f>
        <v>0</v>
      </c>
      <c r="VNE12" s="2857">
        <f>'GC Table 5 - Worker Training'!VNA12</f>
        <v>0</v>
      </c>
      <c r="VNF12" s="2854">
        <f>'GC Table 4 - Tertiary'!VMZ9</f>
        <v>0</v>
      </c>
      <c r="VNG12" s="2858">
        <f>SUM(VNC12:VNF12)</f>
        <v>0</v>
      </c>
      <c r="VNH12" s="2853">
        <f>'GC Table 8 - Primary'!VNA20</f>
        <v>0</v>
      </c>
      <c r="VNI12" s="2854">
        <f>'GC Table 6 - Secondary'!VNA22</f>
        <v>0</v>
      </c>
      <c r="VNJ12" s="2854">
        <f>'GC Table 5 - Worker Training'!VNA20</f>
        <v>0</v>
      </c>
      <c r="VNK12" s="2854">
        <f>'GC Table 4 - Tertiary'!VMZ17</f>
        <v>0</v>
      </c>
      <c r="VNL12" s="2859">
        <f>SUM(VNH12:VNK12)</f>
        <v>0</v>
      </c>
      <c r="VNM12" s="2852">
        <v>2014</v>
      </c>
      <c r="VNN12" s="2853">
        <f>'GC Table 8 - Primary'!VNQ8</f>
        <v>0</v>
      </c>
      <c r="VNO12" s="2854">
        <f>'GC Table 6 - Secondary'!VNQ8</f>
        <v>0</v>
      </c>
      <c r="VNP12" s="2854">
        <f>'GC Table 5 - Worker Training'!VNQ8</f>
        <v>0</v>
      </c>
      <c r="VNQ12" s="2854">
        <f>'GC Table 4 - Tertiary'!VNP8</f>
        <v>0</v>
      </c>
      <c r="VNR12" s="2855">
        <f>SUM(VNN12:VNQ12)</f>
        <v>0</v>
      </c>
      <c r="VNS12" s="2856">
        <f>'GC Table 8 - Primary'!VNQ12</f>
        <v>0</v>
      </c>
      <c r="VNT12" s="2854">
        <f>'GC Table 6 - Secondary'!VNQ14</f>
        <v>0</v>
      </c>
      <c r="VNU12" s="2857">
        <f>'GC Table 5 - Worker Training'!VNQ12</f>
        <v>0</v>
      </c>
      <c r="VNV12" s="2854">
        <f>'GC Table 4 - Tertiary'!VNP9</f>
        <v>0</v>
      </c>
      <c r="VNW12" s="2858">
        <f>SUM(VNS12:VNV12)</f>
        <v>0</v>
      </c>
      <c r="VNX12" s="2853">
        <f>'GC Table 8 - Primary'!VNQ20</f>
        <v>0</v>
      </c>
      <c r="VNY12" s="2854">
        <f>'GC Table 6 - Secondary'!VNQ22</f>
        <v>0</v>
      </c>
      <c r="VNZ12" s="2854">
        <f>'GC Table 5 - Worker Training'!VNQ20</f>
        <v>0</v>
      </c>
      <c r="VOA12" s="2854">
        <f>'GC Table 4 - Tertiary'!VNP17</f>
        <v>0</v>
      </c>
      <c r="VOB12" s="2859">
        <f>SUM(VNX12:VOA12)</f>
        <v>0</v>
      </c>
      <c r="VOC12" s="2852">
        <v>2014</v>
      </c>
      <c r="VOD12" s="2853">
        <f>'GC Table 8 - Primary'!VOG8</f>
        <v>0</v>
      </c>
      <c r="VOE12" s="2854">
        <f>'GC Table 6 - Secondary'!VOG8</f>
        <v>0</v>
      </c>
      <c r="VOF12" s="2854">
        <f>'GC Table 5 - Worker Training'!VOG8</f>
        <v>0</v>
      </c>
      <c r="VOG12" s="2854">
        <f>'GC Table 4 - Tertiary'!VOF8</f>
        <v>0</v>
      </c>
      <c r="VOH12" s="2855">
        <f>SUM(VOD12:VOG12)</f>
        <v>0</v>
      </c>
      <c r="VOI12" s="2856">
        <f>'GC Table 8 - Primary'!VOG12</f>
        <v>0</v>
      </c>
      <c r="VOJ12" s="2854">
        <f>'GC Table 6 - Secondary'!VOG14</f>
        <v>0</v>
      </c>
      <c r="VOK12" s="2857">
        <f>'GC Table 5 - Worker Training'!VOG12</f>
        <v>0</v>
      </c>
      <c r="VOL12" s="2854">
        <f>'GC Table 4 - Tertiary'!VOF9</f>
        <v>0</v>
      </c>
      <c r="VOM12" s="2858">
        <f>SUM(VOI12:VOL12)</f>
        <v>0</v>
      </c>
      <c r="VON12" s="2853">
        <f>'GC Table 8 - Primary'!VOG20</f>
        <v>0</v>
      </c>
      <c r="VOO12" s="2854">
        <f>'GC Table 6 - Secondary'!VOG22</f>
        <v>0</v>
      </c>
      <c r="VOP12" s="2854">
        <f>'GC Table 5 - Worker Training'!VOG20</f>
        <v>0</v>
      </c>
      <c r="VOQ12" s="2854">
        <f>'GC Table 4 - Tertiary'!VOF17</f>
        <v>0</v>
      </c>
      <c r="VOR12" s="2859">
        <f>SUM(VON12:VOQ12)</f>
        <v>0</v>
      </c>
      <c r="VOS12" s="2852">
        <v>2014</v>
      </c>
      <c r="VOT12" s="2853">
        <f>'GC Table 8 - Primary'!VOW8</f>
        <v>0</v>
      </c>
      <c r="VOU12" s="2854">
        <f>'GC Table 6 - Secondary'!VOW8</f>
        <v>0</v>
      </c>
      <c r="VOV12" s="2854">
        <f>'GC Table 5 - Worker Training'!VOW8</f>
        <v>0</v>
      </c>
      <c r="VOW12" s="2854">
        <f>'GC Table 4 - Tertiary'!VOV8</f>
        <v>0</v>
      </c>
      <c r="VOX12" s="2855">
        <f>SUM(VOT12:VOW12)</f>
        <v>0</v>
      </c>
      <c r="VOY12" s="2856">
        <f>'GC Table 8 - Primary'!VOW12</f>
        <v>0</v>
      </c>
      <c r="VOZ12" s="2854">
        <f>'GC Table 6 - Secondary'!VOW14</f>
        <v>0</v>
      </c>
      <c r="VPA12" s="2857">
        <f>'GC Table 5 - Worker Training'!VOW12</f>
        <v>0</v>
      </c>
      <c r="VPB12" s="2854">
        <f>'GC Table 4 - Tertiary'!VOV9</f>
        <v>0</v>
      </c>
      <c r="VPC12" s="2858">
        <f>SUM(VOY12:VPB12)</f>
        <v>0</v>
      </c>
      <c r="VPD12" s="2853">
        <f>'GC Table 8 - Primary'!VOW20</f>
        <v>0</v>
      </c>
      <c r="VPE12" s="2854">
        <f>'GC Table 6 - Secondary'!VOW22</f>
        <v>0</v>
      </c>
      <c r="VPF12" s="2854">
        <f>'GC Table 5 - Worker Training'!VOW20</f>
        <v>0</v>
      </c>
      <c r="VPG12" s="2854">
        <f>'GC Table 4 - Tertiary'!VOV17</f>
        <v>0</v>
      </c>
      <c r="VPH12" s="2859">
        <f>SUM(VPD12:VPG12)</f>
        <v>0</v>
      </c>
      <c r="VPI12" s="2852">
        <v>2014</v>
      </c>
      <c r="VPJ12" s="2853">
        <f>'GC Table 8 - Primary'!VPM8</f>
        <v>0</v>
      </c>
      <c r="VPK12" s="2854">
        <f>'GC Table 6 - Secondary'!VPM8</f>
        <v>0</v>
      </c>
      <c r="VPL12" s="2854">
        <f>'GC Table 5 - Worker Training'!VPM8</f>
        <v>0</v>
      </c>
      <c r="VPM12" s="2854">
        <f>'GC Table 4 - Tertiary'!VPL8</f>
        <v>0</v>
      </c>
      <c r="VPN12" s="2855">
        <f>SUM(VPJ12:VPM12)</f>
        <v>0</v>
      </c>
      <c r="VPO12" s="2856">
        <f>'GC Table 8 - Primary'!VPM12</f>
        <v>0</v>
      </c>
      <c r="VPP12" s="2854">
        <f>'GC Table 6 - Secondary'!VPM14</f>
        <v>0</v>
      </c>
      <c r="VPQ12" s="2857">
        <f>'GC Table 5 - Worker Training'!VPM12</f>
        <v>0</v>
      </c>
      <c r="VPR12" s="2854">
        <f>'GC Table 4 - Tertiary'!VPL9</f>
        <v>0</v>
      </c>
      <c r="VPS12" s="2858">
        <f>SUM(VPO12:VPR12)</f>
        <v>0</v>
      </c>
      <c r="VPT12" s="2853">
        <f>'GC Table 8 - Primary'!VPM20</f>
        <v>0</v>
      </c>
      <c r="VPU12" s="2854">
        <f>'GC Table 6 - Secondary'!VPM22</f>
        <v>0</v>
      </c>
      <c r="VPV12" s="2854">
        <f>'GC Table 5 - Worker Training'!VPM20</f>
        <v>0</v>
      </c>
      <c r="VPW12" s="2854">
        <f>'GC Table 4 - Tertiary'!VPL17</f>
        <v>0</v>
      </c>
      <c r="VPX12" s="2859">
        <f>SUM(VPT12:VPW12)</f>
        <v>0</v>
      </c>
      <c r="VPY12" s="2852">
        <v>2014</v>
      </c>
      <c r="VPZ12" s="2853">
        <f>'GC Table 8 - Primary'!VQC8</f>
        <v>0</v>
      </c>
      <c r="VQA12" s="2854">
        <f>'GC Table 6 - Secondary'!VQC8</f>
        <v>0</v>
      </c>
      <c r="VQB12" s="2854">
        <f>'GC Table 5 - Worker Training'!VQC8</f>
        <v>0</v>
      </c>
      <c r="VQC12" s="2854">
        <f>'GC Table 4 - Tertiary'!VQB8</f>
        <v>0</v>
      </c>
      <c r="VQD12" s="2855">
        <f>SUM(VPZ12:VQC12)</f>
        <v>0</v>
      </c>
      <c r="VQE12" s="2856">
        <f>'GC Table 8 - Primary'!VQC12</f>
        <v>0</v>
      </c>
      <c r="VQF12" s="2854">
        <f>'GC Table 6 - Secondary'!VQC14</f>
        <v>0</v>
      </c>
      <c r="VQG12" s="2857">
        <f>'GC Table 5 - Worker Training'!VQC12</f>
        <v>0</v>
      </c>
      <c r="VQH12" s="2854">
        <f>'GC Table 4 - Tertiary'!VQB9</f>
        <v>0</v>
      </c>
      <c r="VQI12" s="2858">
        <f>SUM(VQE12:VQH12)</f>
        <v>0</v>
      </c>
      <c r="VQJ12" s="2853">
        <f>'GC Table 8 - Primary'!VQC20</f>
        <v>0</v>
      </c>
      <c r="VQK12" s="2854">
        <f>'GC Table 6 - Secondary'!VQC22</f>
        <v>0</v>
      </c>
      <c r="VQL12" s="2854">
        <f>'GC Table 5 - Worker Training'!VQC20</f>
        <v>0</v>
      </c>
      <c r="VQM12" s="2854">
        <f>'GC Table 4 - Tertiary'!VQB17</f>
        <v>0</v>
      </c>
      <c r="VQN12" s="2859">
        <f>SUM(VQJ12:VQM12)</f>
        <v>0</v>
      </c>
      <c r="VQO12" s="2852">
        <v>2014</v>
      </c>
      <c r="VQP12" s="2853">
        <f>'GC Table 8 - Primary'!VQS8</f>
        <v>0</v>
      </c>
      <c r="VQQ12" s="2854">
        <f>'GC Table 6 - Secondary'!VQS8</f>
        <v>0</v>
      </c>
      <c r="VQR12" s="2854">
        <f>'GC Table 5 - Worker Training'!VQS8</f>
        <v>0</v>
      </c>
      <c r="VQS12" s="2854">
        <f>'GC Table 4 - Tertiary'!VQR8</f>
        <v>0</v>
      </c>
      <c r="VQT12" s="2855">
        <f>SUM(VQP12:VQS12)</f>
        <v>0</v>
      </c>
      <c r="VQU12" s="2856">
        <f>'GC Table 8 - Primary'!VQS12</f>
        <v>0</v>
      </c>
      <c r="VQV12" s="2854">
        <f>'GC Table 6 - Secondary'!VQS14</f>
        <v>0</v>
      </c>
      <c r="VQW12" s="2857">
        <f>'GC Table 5 - Worker Training'!VQS12</f>
        <v>0</v>
      </c>
      <c r="VQX12" s="2854">
        <f>'GC Table 4 - Tertiary'!VQR9</f>
        <v>0</v>
      </c>
      <c r="VQY12" s="2858">
        <f>SUM(VQU12:VQX12)</f>
        <v>0</v>
      </c>
      <c r="VQZ12" s="2853">
        <f>'GC Table 8 - Primary'!VQS20</f>
        <v>0</v>
      </c>
      <c r="VRA12" s="2854">
        <f>'GC Table 6 - Secondary'!VQS22</f>
        <v>0</v>
      </c>
      <c r="VRB12" s="2854">
        <f>'GC Table 5 - Worker Training'!VQS20</f>
        <v>0</v>
      </c>
      <c r="VRC12" s="2854">
        <f>'GC Table 4 - Tertiary'!VQR17</f>
        <v>0</v>
      </c>
      <c r="VRD12" s="2859">
        <f>SUM(VQZ12:VRC12)</f>
        <v>0</v>
      </c>
      <c r="VRE12" s="2852">
        <v>2014</v>
      </c>
      <c r="VRF12" s="2853">
        <f>'GC Table 8 - Primary'!VRI8</f>
        <v>0</v>
      </c>
      <c r="VRG12" s="2854">
        <f>'GC Table 6 - Secondary'!VRI8</f>
        <v>0</v>
      </c>
      <c r="VRH12" s="2854">
        <f>'GC Table 5 - Worker Training'!VRI8</f>
        <v>0</v>
      </c>
      <c r="VRI12" s="2854">
        <f>'GC Table 4 - Tertiary'!VRH8</f>
        <v>0</v>
      </c>
      <c r="VRJ12" s="2855">
        <f>SUM(VRF12:VRI12)</f>
        <v>0</v>
      </c>
      <c r="VRK12" s="2856">
        <f>'GC Table 8 - Primary'!VRI12</f>
        <v>0</v>
      </c>
      <c r="VRL12" s="2854">
        <f>'GC Table 6 - Secondary'!VRI14</f>
        <v>0</v>
      </c>
      <c r="VRM12" s="2857">
        <f>'GC Table 5 - Worker Training'!VRI12</f>
        <v>0</v>
      </c>
      <c r="VRN12" s="2854">
        <f>'GC Table 4 - Tertiary'!VRH9</f>
        <v>0</v>
      </c>
      <c r="VRO12" s="2858">
        <f>SUM(VRK12:VRN12)</f>
        <v>0</v>
      </c>
      <c r="VRP12" s="2853">
        <f>'GC Table 8 - Primary'!VRI20</f>
        <v>0</v>
      </c>
      <c r="VRQ12" s="2854">
        <f>'GC Table 6 - Secondary'!VRI22</f>
        <v>0</v>
      </c>
      <c r="VRR12" s="2854">
        <f>'GC Table 5 - Worker Training'!VRI20</f>
        <v>0</v>
      </c>
      <c r="VRS12" s="2854">
        <f>'GC Table 4 - Tertiary'!VRH17</f>
        <v>0</v>
      </c>
      <c r="VRT12" s="2859">
        <f>SUM(VRP12:VRS12)</f>
        <v>0</v>
      </c>
      <c r="VRU12" s="2852">
        <v>2014</v>
      </c>
      <c r="VRV12" s="2853">
        <f>'GC Table 8 - Primary'!VRY8</f>
        <v>0</v>
      </c>
      <c r="VRW12" s="2854">
        <f>'GC Table 6 - Secondary'!VRY8</f>
        <v>0</v>
      </c>
      <c r="VRX12" s="2854">
        <f>'GC Table 5 - Worker Training'!VRY8</f>
        <v>0</v>
      </c>
      <c r="VRY12" s="2854">
        <f>'GC Table 4 - Tertiary'!VRX8</f>
        <v>0</v>
      </c>
      <c r="VRZ12" s="2855">
        <f>SUM(VRV12:VRY12)</f>
        <v>0</v>
      </c>
      <c r="VSA12" s="2856">
        <f>'GC Table 8 - Primary'!VRY12</f>
        <v>0</v>
      </c>
      <c r="VSB12" s="2854">
        <f>'GC Table 6 - Secondary'!VRY14</f>
        <v>0</v>
      </c>
      <c r="VSC12" s="2857">
        <f>'GC Table 5 - Worker Training'!VRY12</f>
        <v>0</v>
      </c>
      <c r="VSD12" s="2854">
        <f>'GC Table 4 - Tertiary'!VRX9</f>
        <v>0</v>
      </c>
      <c r="VSE12" s="2858">
        <f>SUM(VSA12:VSD12)</f>
        <v>0</v>
      </c>
      <c r="VSF12" s="2853">
        <f>'GC Table 8 - Primary'!VRY20</f>
        <v>0</v>
      </c>
      <c r="VSG12" s="2854">
        <f>'GC Table 6 - Secondary'!VRY22</f>
        <v>0</v>
      </c>
      <c r="VSH12" s="2854">
        <f>'GC Table 5 - Worker Training'!VRY20</f>
        <v>0</v>
      </c>
      <c r="VSI12" s="2854">
        <f>'GC Table 4 - Tertiary'!VRX17</f>
        <v>0</v>
      </c>
      <c r="VSJ12" s="2859">
        <f>SUM(VSF12:VSI12)</f>
        <v>0</v>
      </c>
      <c r="VSK12" s="2852">
        <v>2014</v>
      </c>
      <c r="VSL12" s="2853">
        <f>'GC Table 8 - Primary'!VSO8</f>
        <v>0</v>
      </c>
      <c r="VSM12" s="2854">
        <f>'GC Table 6 - Secondary'!VSO8</f>
        <v>0</v>
      </c>
      <c r="VSN12" s="2854">
        <f>'GC Table 5 - Worker Training'!VSO8</f>
        <v>0</v>
      </c>
      <c r="VSO12" s="2854">
        <f>'GC Table 4 - Tertiary'!VSN8</f>
        <v>0</v>
      </c>
      <c r="VSP12" s="2855">
        <f>SUM(VSL12:VSO12)</f>
        <v>0</v>
      </c>
      <c r="VSQ12" s="2856">
        <f>'GC Table 8 - Primary'!VSO12</f>
        <v>0</v>
      </c>
      <c r="VSR12" s="2854">
        <f>'GC Table 6 - Secondary'!VSO14</f>
        <v>0</v>
      </c>
      <c r="VSS12" s="2857">
        <f>'GC Table 5 - Worker Training'!VSO12</f>
        <v>0</v>
      </c>
      <c r="VST12" s="2854">
        <f>'GC Table 4 - Tertiary'!VSN9</f>
        <v>0</v>
      </c>
      <c r="VSU12" s="2858">
        <f>SUM(VSQ12:VST12)</f>
        <v>0</v>
      </c>
      <c r="VSV12" s="2853">
        <f>'GC Table 8 - Primary'!VSO20</f>
        <v>0</v>
      </c>
      <c r="VSW12" s="2854">
        <f>'GC Table 6 - Secondary'!VSO22</f>
        <v>0</v>
      </c>
      <c r="VSX12" s="2854">
        <f>'GC Table 5 - Worker Training'!VSO20</f>
        <v>0</v>
      </c>
      <c r="VSY12" s="2854">
        <f>'GC Table 4 - Tertiary'!VSN17</f>
        <v>0</v>
      </c>
      <c r="VSZ12" s="2859">
        <f>SUM(VSV12:VSY12)</f>
        <v>0</v>
      </c>
      <c r="VTA12" s="2852">
        <v>2014</v>
      </c>
      <c r="VTB12" s="2853">
        <f>'GC Table 8 - Primary'!VTE8</f>
        <v>0</v>
      </c>
      <c r="VTC12" s="2854">
        <f>'GC Table 6 - Secondary'!VTE8</f>
        <v>0</v>
      </c>
      <c r="VTD12" s="2854">
        <f>'GC Table 5 - Worker Training'!VTE8</f>
        <v>0</v>
      </c>
      <c r="VTE12" s="2854">
        <f>'GC Table 4 - Tertiary'!VTD8</f>
        <v>0</v>
      </c>
      <c r="VTF12" s="2855">
        <f>SUM(VTB12:VTE12)</f>
        <v>0</v>
      </c>
      <c r="VTG12" s="2856">
        <f>'GC Table 8 - Primary'!VTE12</f>
        <v>0</v>
      </c>
      <c r="VTH12" s="2854">
        <f>'GC Table 6 - Secondary'!VTE14</f>
        <v>0</v>
      </c>
      <c r="VTI12" s="2857">
        <f>'GC Table 5 - Worker Training'!VTE12</f>
        <v>0</v>
      </c>
      <c r="VTJ12" s="2854">
        <f>'GC Table 4 - Tertiary'!VTD9</f>
        <v>0</v>
      </c>
      <c r="VTK12" s="2858">
        <f>SUM(VTG12:VTJ12)</f>
        <v>0</v>
      </c>
      <c r="VTL12" s="2853">
        <f>'GC Table 8 - Primary'!VTE20</f>
        <v>0</v>
      </c>
      <c r="VTM12" s="2854">
        <f>'GC Table 6 - Secondary'!VTE22</f>
        <v>0</v>
      </c>
      <c r="VTN12" s="2854">
        <f>'GC Table 5 - Worker Training'!VTE20</f>
        <v>0</v>
      </c>
      <c r="VTO12" s="2854">
        <f>'GC Table 4 - Tertiary'!VTD17</f>
        <v>0</v>
      </c>
      <c r="VTP12" s="2859">
        <f>SUM(VTL12:VTO12)</f>
        <v>0</v>
      </c>
      <c r="VTQ12" s="2852">
        <v>2014</v>
      </c>
      <c r="VTR12" s="2853">
        <f>'GC Table 8 - Primary'!VTU8</f>
        <v>0</v>
      </c>
      <c r="VTS12" s="2854">
        <f>'GC Table 6 - Secondary'!VTU8</f>
        <v>0</v>
      </c>
      <c r="VTT12" s="2854">
        <f>'GC Table 5 - Worker Training'!VTU8</f>
        <v>0</v>
      </c>
      <c r="VTU12" s="2854">
        <f>'GC Table 4 - Tertiary'!VTT8</f>
        <v>0</v>
      </c>
      <c r="VTV12" s="2855">
        <f>SUM(VTR12:VTU12)</f>
        <v>0</v>
      </c>
      <c r="VTW12" s="2856">
        <f>'GC Table 8 - Primary'!VTU12</f>
        <v>0</v>
      </c>
      <c r="VTX12" s="2854">
        <f>'GC Table 6 - Secondary'!VTU14</f>
        <v>0</v>
      </c>
      <c r="VTY12" s="2857">
        <f>'GC Table 5 - Worker Training'!VTU12</f>
        <v>0</v>
      </c>
      <c r="VTZ12" s="2854">
        <f>'GC Table 4 - Tertiary'!VTT9</f>
        <v>0</v>
      </c>
      <c r="VUA12" s="2858">
        <f>SUM(VTW12:VTZ12)</f>
        <v>0</v>
      </c>
      <c r="VUB12" s="2853">
        <f>'GC Table 8 - Primary'!VTU20</f>
        <v>0</v>
      </c>
      <c r="VUC12" s="2854">
        <f>'GC Table 6 - Secondary'!VTU22</f>
        <v>0</v>
      </c>
      <c r="VUD12" s="2854">
        <f>'GC Table 5 - Worker Training'!VTU20</f>
        <v>0</v>
      </c>
      <c r="VUE12" s="2854">
        <f>'GC Table 4 - Tertiary'!VTT17</f>
        <v>0</v>
      </c>
      <c r="VUF12" s="2859">
        <f>SUM(VUB12:VUE12)</f>
        <v>0</v>
      </c>
      <c r="VUG12" s="2852">
        <v>2014</v>
      </c>
      <c r="VUH12" s="2853">
        <f>'GC Table 8 - Primary'!VUK8</f>
        <v>0</v>
      </c>
      <c r="VUI12" s="2854">
        <f>'GC Table 6 - Secondary'!VUK8</f>
        <v>0</v>
      </c>
      <c r="VUJ12" s="2854">
        <f>'GC Table 5 - Worker Training'!VUK8</f>
        <v>0</v>
      </c>
      <c r="VUK12" s="2854">
        <f>'GC Table 4 - Tertiary'!VUJ8</f>
        <v>0</v>
      </c>
      <c r="VUL12" s="2855">
        <f>SUM(VUH12:VUK12)</f>
        <v>0</v>
      </c>
      <c r="VUM12" s="2856">
        <f>'GC Table 8 - Primary'!VUK12</f>
        <v>0</v>
      </c>
      <c r="VUN12" s="2854">
        <f>'GC Table 6 - Secondary'!VUK14</f>
        <v>0</v>
      </c>
      <c r="VUO12" s="2857">
        <f>'GC Table 5 - Worker Training'!VUK12</f>
        <v>0</v>
      </c>
      <c r="VUP12" s="2854">
        <f>'GC Table 4 - Tertiary'!VUJ9</f>
        <v>0</v>
      </c>
      <c r="VUQ12" s="2858">
        <f>SUM(VUM12:VUP12)</f>
        <v>0</v>
      </c>
      <c r="VUR12" s="2853">
        <f>'GC Table 8 - Primary'!VUK20</f>
        <v>0</v>
      </c>
      <c r="VUS12" s="2854">
        <f>'GC Table 6 - Secondary'!VUK22</f>
        <v>0</v>
      </c>
      <c r="VUT12" s="2854">
        <f>'GC Table 5 - Worker Training'!VUK20</f>
        <v>0</v>
      </c>
      <c r="VUU12" s="2854">
        <f>'GC Table 4 - Tertiary'!VUJ17</f>
        <v>0</v>
      </c>
      <c r="VUV12" s="2859">
        <f>SUM(VUR12:VUU12)</f>
        <v>0</v>
      </c>
      <c r="VUW12" s="2852">
        <v>2014</v>
      </c>
      <c r="VUX12" s="2853">
        <f>'GC Table 8 - Primary'!VVA8</f>
        <v>0</v>
      </c>
      <c r="VUY12" s="2854">
        <f>'GC Table 6 - Secondary'!VVA8</f>
        <v>0</v>
      </c>
      <c r="VUZ12" s="2854">
        <f>'GC Table 5 - Worker Training'!VVA8</f>
        <v>0</v>
      </c>
      <c r="VVA12" s="2854">
        <f>'GC Table 4 - Tertiary'!VUZ8</f>
        <v>0</v>
      </c>
      <c r="VVB12" s="2855">
        <f>SUM(VUX12:VVA12)</f>
        <v>0</v>
      </c>
      <c r="VVC12" s="2856">
        <f>'GC Table 8 - Primary'!VVA12</f>
        <v>0</v>
      </c>
      <c r="VVD12" s="2854">
        <f>'GC Table 6 - Secondary'!VVA14</f>
        <v>0</v>
      </c>
      <c r="VVE12" s="2857">
        <f>'GC Table 5 - Worker Training'!VVA12</f>
        <v>0</v>
      </c>
      <c r="VVF12" s="2854">
        <f>'GC Table 4 - Tertiary'!VUZ9</f>
        <v>0</v>
      </c>
      <c r="VVG12" s="2858">
        <f>SUM(VVC12:VVF12)</f>
        <v>0</v>
      </c>
      <c r="VVH12" s="2853">
        <f>'GC Table 8 - Primary'!VVA20</f>
        <v>0</v>
      </c>
      <c r="VVI12" s="2854">
        <f>'GC Table 6 - Secondary'!VVA22</f>
        <v>0</v>
      </c>
      <c r="VVJ12" s="2854">
        <f>'GC Table 5 - Worker Training'!VVA20</f>
        <v>0</v>
      </c>
      <c r="VVK12" s="2854">
        <f>'GC Table 4 - Tertiary'!VUZ17</f>
        <v>0</v>
      </c>
      <c r="VVL12" s="2859">
        <f>SUM(VVH12:VVK12)</f>
        <v>0</v>
      </c>
      <c r="VVM12" s="2852">
        <v>2014</v>
      </c>
      <c r="VVN12" s="2853">
        <f>'GC Table 8 - Primary'!VVQ8</f>
        <v>0</v>
      </c>
      <c r="VVO12" s="2854">
        <f>'GC Table 6 - Secondary'!VVQ8</f>
        <v>0</v>
      </c>
      <c r="VVP12" s="2854">
        <f>'GC Table 5 - Worker Training'!VVQ8</f>
        <v>0</v>
      </c>
      <c r="VVQ12" s="2854">
        <f>'GC Table 4 - Tertiary'!VVP8</f>
        <v>0</v>
      </c>
      <c r="VVR12" s="2855">
        <f>SUM(VVN12:VVQ12)</f>
        <v>0</v>
      </c>
      <c r="VVS12" s="2856">
        <f>'GC Table 8 - Primary'!VVQ12</f>
        <v>0</v>
      </c>
      <c r="VVT12" s="2854">
        <f>'GC Table 6 - Secondary'!VVQ14</f>
        <v>0</v>
      </c>
      <c r="VVU12" s="2857">
        <f>'GC Table 5 - Worker Training'!VVQ12</f>
        <v>0</v>
      </c>
      <c r="VVV12" s="2854">
        <f>'GC Table 4 - Tertiary'!VVP9</f>
        <v>0</v>
      </c>
      <c r="VVW12" s="2858">
        <f>SUM(VVS12:VVV12)</f>
        <v>0</v>
      </c>
      <c r="VVX12" s="2853">
        <f>'GC Table 8 - Primary'!VVQ20</f>
        <v>0</v>
      </c>
      <c r="VVY12" s="2854">
        <f>'GC Table 6 - Secondary'!VVQ22</f>
        <v>0</v>
      </c>
      <c r="VVZ12" s="2854">
        <f>'GC Table 5 - Worker Training'!VVQ20</f>
        <v>0</v>
      </c>
      <c r="VWA12" s="2854">
        <f>'GC Table 4 - Tertiary'!VVP17</f>
        <v>0</v>
      </c>
      <c r="VWB12" s="2859">
        <f>SUM(VVX12:VWA12)</f>
        <v>0</v>
      </c>
      <c r="VWC12" s="2852">
        <v>2014</v>
      </c>
      <c r="VWD12" s="2853">
        <f>'GC Table 8 - Primary'!VWG8</f>
        <v>0</v>
      </c>
      <c r="VWE12" s="2854">
        <f>'GC Table 6 - Secondary'!VWG8</f>
        <v>0</v>
      </c>
      <c r="VWF12" s="2854">
        <f>'GC Table 5 - Worker Training'!VWG8</f>
        <v>0</v>
      </c>
      <c r="VWG12" s="2854">
        <f>'GC Table 4 - Tertiary'!VWF8</f>
        <v>0</v>
      </c>
      <c r="VWH12" s="2855">
        <f>SUM(VWD12:VWG12)</f>
        <v>0</v>
      </c>
      <c r="VWI12" s="2856">
        <f>'GC Table 8 - Primary'!VWG12</f>
        <v>0</v>
      </c>
      <c r="VWJ12" s="2854">
        <f>'GC Table 6 - Secondary'!VWG14</f>
        <v>0</v>
      </c>
      <c r="VWK12" s="2857">
        <f>'GC Table 5 - Worker Training'!VWG12</f>
        <v>0</v>
      </c>
      <c r="VWL12" s="2854">
        <f>'GC Table 4 - Tertiary'!VWF9</f>
        <v>0</v>
      </c>
      <c r="VWM12" s="2858">
        <f>SUM(VWI12:VWL12)</f>
        <v>0</v>
      </c>
      <c r="VWN12" s="2853">
        <f>'GC Table 8 - Primary'!VWG20</f>
        <v>0</v>
      </c>
      <c r="VWO12" s="2854">
        <f>'GC Table 6 - Secondary'!VWG22</f>
        <v>0</v>
      </c>
      <c r="VWP12" s="2854">
        <f>'GC Table 5 - Worker Training'!VWG20</f>
        <v>0</v>
      </c>
      <c r="VWQ12" s="2854">
        <f>'GC Table 4 - Tertiary'!VWF17</f>
        <v>0</v>
      </c>
      <c r="VWR12" s="2859">
        <f>SUM(VWN12:VWQ12)</f>
        <v>0</v>
      </c>
      <c r="VWS12" s="2852">
        <v>2014</v>
      </c>
      <c r="VWT12" s="2853">
        <f>'GC Table 8 - Primary'!VWW8</f>
        <v>0</v>
      </c>
      <c r="VWU12" s="2854">
        <f>'GC Table 6 - Secondary'!VWW8</f>
        <v>0</v>
      </c>
      <c r="VWV12" s="2854">
        <f>'GC Table 5 - Worker Training'!VWW8</f>
        <v>0</v>
      </c>
      <c r="VWW12" s="2854">
        <f>'GC Table 4 - Tertiary'!VWV8</f>
        <v>0</v>
      </c>
      <c r="VWX12" s="2855">
        <f>SUM(VWT12:VWW12)</f>
        <v>0</v>
      </c>
      <c r="VWY12" s="2856">
        <f>'GC Table 8 - Primary'!VWW12</f>
        <v>0</v>
      </c>
      <c r="VWZ12" s="2854">
        <f>'GC Table 6 - Secondary'!VWW14</f>
        <v>0</v>
      </c>
      <c r="VXA12" s="2857">
        <f>'GC Table 5 - Worker Training'!VWW12</f>
        <v>0</v>
      </c>
      <c r="VXB12" s="2854">
        <f>'GC Table 4 - Tertiary'!VWV9</f>
        <v>0</v>
      </c>
      <c r="VXC12" s="2858">
        <f>SUM(VWY12:VXB12)</f>
        <v>0</v>
      </c>
      <c r="VXD12" s="2853">
        <f>'GC Table 8 - Primary'!VWW20</f>
        <v>0</v>
      </c>
      <c r="VXE12" s="2854">
        <f>'GC Table 6 - Secondary'!VWW22</f>
        <v>0</v>
      </c>
      <c r="VXF12" s="2854">
        <f>'GC Table 5 - Worker Training'!VWW20</f>
        <v>0</v>
      </c>
      <c r="VXG12" s="2854">
        <f>'GC Table 4 - Tertiary'!VWV17</f>
        <v>0</v>
      </c>
      <c r="VXH12" s="2859">
        <f>SUM(VXD12:VXG12)</f>
        <v>0</v>
      </c>
      <c r="VXI12" s="2852">
        <v>2014</v>
      </c>
      <c r="VXJ12" s="2853">
        <f>'GC Table 8 - Primary'!VXM8</f>
        <v>0</v>
      </c>
      <c r="VXK12" s="2854">
        <f>'GC Table 6 - Secondary'!VXM8</f>
        <v>0</v>
      </c>
      <c r="VXL12" s="2854">
        <f>'GC Table 5 - Worker Training'!VXM8</f>
        <v>0</v>
      </c>
      <c r="VXM12" s="2854">
        <f>'GC Table 4 - Tertiary'!VXL8</f>
        <v>0</v>
      </c>
      <c r="VXN12" s="2855">
        <f>SUM(VXJ12:VXM12)</f>
        <v>0</v>
      </c>
      <c r="VXO12" s="2856">
        <f>'GC Table 8 - Primary'!VXM12</f>
        <v>0</v>
      </c>
      <c r="VXP12" s="2854">
        <f>'GC Table 6 - Secondary'!VXM14</f>
        <v>0</v>
      </c>
      <c r="VXQ12" s="2857">
        <f>'GC Table 5 - Worker Training'!VXM12</f>
        <v>0</v>
      </c>
      <c r="VXR12" s="2854">
        <f>'GC Table 4 - Tertiary'!VXL9</f>
        <v>0</v>
      </c>
      <c r="VXS12" s="2858">
        <f>SUM(VXO12:VXR12)</f>
        <v>0</v>
      </c>
      <c r="VXT12" s="2853">
        <f>'GC Table 8 - Primary'!VXM20</f>
        <v>0</v>
      </c>
      <c r="VXU12" s="2854">
        <f>'GC Table 6 - Secondary'!VXM22</f>
        <v>0</v>
      </c>
      <c r="VXV12" s="2854">
        <f>'GC Table 5 - Worker Training'!VXM20</f>
        <v>0</v>
      </c>
      <c r="VXW12" s="2854">
        <f>'GC Table 4 - Tertiary'!VXL17</f>
        <v>0</v>
      </c>
      <c r="VXX12" s="2859">
        <f>SUM(VXT12:VXW12)</f>
        <v>0</v>
      </c>
      <c r="VXY12" s="2852">
        <v>2014</v>
      </c>
      <c r="VXZ12" s="2853">
        <f>'GC Table 8 - Primary'!VYC8</f>
        <v>0</v>
      </c>
      <c r="VYA12" s="2854">
        <f>'GC Table 6 - Secondary'!VYC8</f>
        <v>0</v>
      </c>
      <c r="VYB12" s="2854">
        <f>'GC Table 5 - Worker Training'!VYC8</f>
        <v>0</v>
      </c>
      <c r="VYC12" s="2854">
        <f>'GC Table 4 - Tertiary'!VYB8</f>
        <v>0</v>
      </c>
      <c r="VYD12" s="2855">
        <f>SUM(VXZ12:VYC12)</f>
        <v>0</v>
      </c>
      <c r="VYE12" s="2856">
        <f>'GC Table 8 - Primary'!VYC12</f>
        <v>0</v>
      </c>
      <c r="VYF12" s="2854">
        <f>'GC Table 6 - Secondary'!VYC14</f>
        <v>0</v>
      </c>
      <c r="VYG12" s="2857">
        <f>'GC Table 5 - Worker Training'!VYC12</f>
        <v>0</v>
      </c>
      <c r="VYH12" s="2854">
        <f>'GC Table 4 - Tertiary'!VYB9</f>
        <v>0</v>
      </c>
      <c r="VYI12" s="2858">
        <f>SUM(VYE12:VYH12)</f>
        <v>0</v>
      </c>
      <c r="VYJ12" s="2853">
        <f>'GC Table 8 - Primary'!VYC20</f>
        <v>0</v>
      </c>
      <c r="VYK12" s="2854">
        <f>'GC Table 6 - Secondary'!VYC22</f>
        <v>0</v>
      </c>
      <c r="VYL12" s="2854">
        <f>'GC Table 5 - Worker Training'!VYC20</f>
        <v>0</v>
      </c>
      <c r="VYM12" s="2854">
        <f>'GC Table 4 - Tertiary'!VYB17</f>
        <v>0</v>
      </c>
      <c r="VYN12" s="2859">
        <f>SUM(VYJ12:VYM12)</f>
        <v>0</v>
      </c>
      <c r="VYO12" s="2852">
        <v>2014</v>
      </c>
      <c r="VYP12" s="2853">
        <f>'GC Table 8 - Primary'!VYS8</f>
        <v>0</v>
      </c>
      <c r="VYQ12" s="2854">
        <f>'GC Table 6 - Secondary'!VYS8</f>
        <v>0</v>
      </c>
      <c r="VYR12" s="2854">
        <f>'GC Table 5 - Worker Training'!VYS8</f>
        <v>0</v>
      </c>
      <c r="VYS12" s="2854">
        <f>'GC Table 4 - Tertiary'!VYR8</f>
        <v>0</v>
      </c>
      <c r="VYT12" s="2855">
        <f>SUM(VYP12:VYS12)</f>
        <v>0</v>
      </c>
      <c r="VYU12" s="2856">
        <f>'GC Table 8 - Primary'!VYS12</f>
        <v>0</v>
      </c>
      <c r="VYV12" s="2854">
        <f>'GC Table 6 - Secondary'!VYS14</f>
        <v>0</v>
      </c>
      <c r="VYW12" s="2857">
        <f>'GC Table 5 - Worker Training'!VYS12</f>
        <v>0</v>
      </c>
      <c r="VYX12" s="2854">
        <f>'GC Table 4 - Tertiary'!VYR9</f>
        <v>0</v>
      </c>
      <c r="VYY12" s="2858">
        <f>SUM(VYU12:VYX12)</f>
        <v>0</v>
      </c>
      <c r="VYZ12" s="2853">
        <f>'GC Table 8 - Primary'!VYS20</f>
        <v>0</v>
      </c>
      <c r="VZA12" s="2854">
        <f>'GC Table 6 - Secondary'!VYS22</f>
        <v>0</v>
      </c>
      <c r="VZB12" s="2854">
        <f>'GC Table 5 - Worker Training'!VYS20</f>
        <v>0</v>
      </c>
      <c r="VZC12" s="2854">
        <f>'GC Table 4 - Tertiary'!VYR17</f>
        <v>0</v>
      </c>
      <c r="VZD12" s="2859">
        <f>SUM(VYZ12:VZC12)</f>
        <v>0</v>
      </c>
      <c r="VZE12" s="2852">
        <v>2014</v>
      </c>
      <c r="VZF12" s="2853">
        <f>'GC Table 8 - Primary'!VZI8</f>
        <v>0</v>
      </c>
      <c r="VZG12" s="2854">
        <f>'GC Table 6 - Secondary'!VZI8</f>
        <v>0</v>
      </c>
      <c r="VZH12" s="2854">
        <f>'GC Table 5 - Worker Training'!VZI8</f>
        <v>0</v>
      </c>
      <c r="VZI12" s="2854">
        <f>'GC Table 4 - Tertiary'!VZH8</f>
        <v>0</v>
      </c>
      <c r="VZJ12" s="2855">
        <f>SUM(VZF12:VZI12)</f>
        <v>0</v>
      </c>
      <c r="VZK12" s="2856">
        <f>'GC Table 8 - Primary'!VZI12</f>
        <v>0</v>
      </c>
      <c r="VZL12" s="2854">
        <f>'GC Table 6 - Secondary'!VZI14</f>
        <v>0</v>
      </c>
      <c r="VZM12" s="2857">
        <f>'GC Table 5 - Worker Training'!VZI12</f>
        <v>0</v>
      </c>
      <c r="VZN12" s="2854">
        <f>'GC Table 4 - Tertiary'!VZH9</f>
        <v>0</v>
      </c>
      <c r="VZO12" s="2858">
        <f>SUM(VZK12:VZN12)</f>
        <v>0</v>
      </c>
      <c r="VZP12" s="2853">
        <f>'GC Table 8 - Primary'!VZI20</f>
        <v>0</v>
      </c>
      <c r="VZQ12" s="2854">
        <f>'GC Table 6 - Secondary'!VZI22</f>
        <v>0</v>
      </c>
      <c r="VZR12" s="2854">
        <f>'GC Table 5 - Worker Training'!VZI20</f>
        <v>0</v>
      </c>
      <c r="VZS12" s="2854">
        <f>'GC Table 4 - Tertiary'!VZH17</f>
        <v>0</v>
      </c>
      <c r="VZT12" s="2859">
        <f>SUM(VZP12:VZS12)</f>
        <v>0</v>
      </c>
      <c r="VZU12" s="2852">
        <v>2014</v>
      </c>
      <c r="VZV12" s="2853">
        <f>'GC Table 8 - Primary'!VZY8</f>
        <v>0</v>
      </c>
      <c r="VZW12" s="2854">
        <f>'GC Table 6 - Secondary'!VZY8</f>
        <v>0</v>
      </c>
      <c r="VZX12" s="2854">
        <f>'GC Table 5 - Worker Training'!VZY8</f>
        <v>0</v>
      </c>
      <c r="VZY12" s="2854">
        <f>'GC Table 4 - Tertiary'!VZX8</f>
        <v>0</v>
      </c>
      <c r="VZZ12" s="2855">
        <f>SUM(VZV12:VZY12)</f>
        <v>0</v>
      </c>
      <c r="WAA12" s="2856">
        <f>'GC Table 8 - Primary'!VZY12</f>
        <v>0</v>
      </c>
      <c r="WAB12" s="2854">
        <f>'GC Table 6 - Secondary'!VZY14</f>
        <v>0</v>
      </c>
      <c r="WAC12" s="2857">
        <f>'GC Table 5 - Worker Training'!VZY12</f>
        <v>0</v>
      </c>
      <c r="WAD12" s="2854">
        <f>'GC Table 4 - Tertiary'!VZX9</f>
        <v>0</v>
      </c>
      <c r="WAE12" s="2858">
        <f>SUM(WAA12:WAD12)</f>
        <v>0</v>
      </c>
      <c r="WAF12" s="2853">
        <f>'GC Table 8 - Primary'!VZY20</f>
        <v>0</v>
      </c>
      <c r="WAG12" s="2854">
        <f>'GC Table 6 - Secondary'!VZY22</f>
        <v>0</v>
      </c>
      <c r="WAH12" s="2854">
        <f>'GC Table 5 - Worker Training'!VZY20</f>
        <v>0</v>
      </c>
      <c r="WAI12" s="2854">
        <f>'GC Table 4 - Tertiary'!VZX17</f>
        <v>0</v>
      </c>
      <c r="WAJ12" s="2859">
        <f>SUM(WAF12:WAI12)</f>
        <v>0</v>
      </c>
      <c r="WAK12" s="2852">
        <v>2014</v>
      </c>
      <c r="WAL12" s="2853">
        <f>'GC Table 8 - Primary'!WAO8</f>
        <v>0</v>
      </c>
      <c r="WAM12" s="2854">
        <f>'GC Table 6 - Secondary'!WAO8</f>
        <v>0</v>
      </c>
      <c r="WAN12" s="2854">
        <f>'GC Table 5 - Worker Training'!WAO8</f>
        <v>0</v>
      </c>
      <c r="WAO12" s="2854">
        <f>'GC Table 4 - Tertiary'!WAN8</f>
        <v>0</v>
      </c>
      <c r="WAP12" s="2855">
        <f>SUM(WAL12:WAO12)</f>
        <v>0</v>
      </c>
      <c r="WAQ12" s="2856">
        <f>'GC Table 8 - Primary'!WAO12</f>
        <v>0</v>
      </c>
      <c r="WAR12" s="2854">
        <f>'GC Table 6 - Secondary'!WAO14</f>
        <v>0</v>
      </c>
      <c r="WAS12" s="2857">
        <f>'GC Table 5 - Worker Training'!WAO12</f>
        <v>0</v>
      </c>
      <c r="WAT12" s="2854">
        <f>'GC Table 4 - Tertiary'!WAN9</f>
        <v>0</v>
      </c>
      <c r="WAU12" s="2858">
        <f>SUM(WAQ12:WAT12)</f>
        <v>0</v>
      </c>
      <c r="WAV12" s="2853">
        <f>'GC Table 8 - Primary'!WAO20</f>
        <v>0</v>
      </c>
      <c r="WAW12" s="2854">
        <f>'GC Table 6 - Secondary'!WAO22</f>
        <v>0</v>
      </c>
      <c r="WAX12" s="2854">
        <f>'GC Table 5 - Worker Training'!WAO20</f>
        <v>0</v>
      </c>
      <c r="WAY12" s="2854">
        <f>'GC Table 4 - Tertiary'!WAN17</f>
        <v>0</v>
      </c>
      <c r="WAZ12" s="2859">
        <f>SUM(WAV12:WAY12)</f>
        <v>0</v>
      </c>
      <c r="WBA12" s="2852">
        <v>2014</v>
      </c>
      <c r="WBB12" s="2853">
        <f>'GC Table 8 - Primary'!WBE8</f>
        <v>0</v>
      </c>
      <c r="WBC12" s="2854">
        <f>'GC Table 6 - Secondary'!WBE8</f>
        <v>0</v>
      </c>
      <c r="WBD12" s="2854">
        <f>'GC Table 5 - Worker Training'!WBE8</f>
        <v>0</v>
      </c>
      <c r="WBE12" s="2854">
        <f>'GC Table 4 - Tertiary'!WBD8</f>
        <v>0</v>
      </c>
      <c r="WBF12" s="2855">
        <f>SUM(WBB12:WBE12)</f>
        <v>0</v>
      </c>
      <c r="WBG12" s="2856">
        <f>'GC Table 8 - Primary'!WBE12</f>
        <v>0</v>
      </c>
      <c r="WBH12" s="2854">
        <f>'GC Table 6 - Secondary'!WBE14</f>
        <v>0</v>
      </c>
      <c r="WBI12" s="2857">
        <f>'GC Table 5 - Worker Training'!WBE12</f>
        <v>0</v>
      </c>
      <c r="WBJ12" s="2854">
        <f>'GC Table 4 - Tertiary'!WBD9</f>
        <v>0</v>
      </c>
      <c r="WBK12" s="2858">
        <f>SUM(WBG12:WBJ12)</f>
        <v>0</v>
      </c>
      <c r="WBL12" s="2853">
        <f>'GC Table 8 - Primary'!WBE20</f>
        <v>0</v>
      </c>
      <c r="WBM12" s="2854">
        <f>'GC Table 6 - Secondary'!WBE22</f>
        <v>0</v>
      </c>
      <c r="WBN12" s="2854">
        <f>'GC Table 5 - Worker Training'!WBE20</f>
        <v>0</v>
      </c>
      <c r="WBO12" s="2854">
        <f>'GC Table 4 - Tertiary'!WBD17</f>
        <v>0</v>
      </c>
      <c r="WBP12" s="2859">
        <f>SUM(WBL12:WBO12)</f>
        <v>0</v>
      </c>
      <c r="WBQ12" s="2852">
        <v>2014</v>
      </c>
      <c r="WBR12" s="2853">
        <f>'GC Table 8 - Primary'!WBU8</f>
        <v>0</v>
      </c>
      <c r="WBS12" s="2854">
        <f>'GC Table 6 - Secondary'!WBU8</f>
        <v>0</v>
      </c>
      <c r="WBT12" s="2854">
        <f>'GC Table 5 - Worker Training'!WBU8</f>
        <v>0</v>
      </c>
      <c r="WBU12" s="2854">
        <f>'GC Table 4 - Tertiary'!WBT8</f>
        <v>0</v>
      </c>
      <c r="WBV12" s="2855">
        <f>SUM(WBR12:WBU12)</f>
        <v>0</v>
      </c>
      <c r="WBW12" s="2856">
        <f>'GC Table 8 - Primary'!WBU12</f>
        <v>0</v>
      </c>
      <c r="WBX12" s="2854">
        <f>'GC Table 6 - Secondary'!WBU14</f>
        <v>0</v>
      </c>
      <c r="WBY12" s="2857">
        <f>'GC Table 5 - Worker Training'!WBU12</f>
        <v>0</v>
      </c>
      <c r="WBZ12" s="2854">
        <f>'GC Table 4 - Tertiary'!WBT9</f>
        <v>0</v>
      </c>
      <c r="WCA12" s="2858">
        <f>SUM(WBW12:WBZ12)</f>
        <v>0</v>
      </c>
      <c r="WCB12" s="2853">
        <f>'GC Table 8 - Primary'!WBU20</f>
        <v>0</v>
      </c>
      <c r="WCC12" s="2854">
        <f>'GC Table 6 - Secondary'!WBU22</f>
        <v>0</v>
      </c>
      <c r="WCD12" s="2854">
        <f>'GC Table 5 - Worker Training'!WBU20</f>
        <v>0</v>
      </c>
      <c r="WCE12" s="2854">
        <f>'GC Table 4 - Tertiary'!WBT17</f>
        <v>0</v>
      </c>
      <c r="WCF12" s="2859">
        <f>SUM(WCB12:WCE12)</f>
        <v>0</v>
      </c>
      <c r="WCG12" s="2852">
        <v>2014</v>
      </c>
      <c r="WCH12" s="2853">
        <f>'GC Table 8 - Primary'!WCK8</f>
        <v>0</v>
      </c>
      <c r="WCI12" s="2854">
        <f>'GC Table 6 - Secondary'!WCK8</f>
        <v>0</v>
      </c>
      <c r="WCJ12" s="2854">
        <f>'GC Table 5 - Worker Training'!WCK8</f>
        <v>0</v>
      </c>
      <c r="WCK12" s="2854">
        <f>'GC Table 4 - Tertiary'!WCJ8</f>
        <v>0</v>
      </c>
      <c r="WCL12" s="2855">
        <f>SUM(WCH12:WCK12)</f>
        <v>0</v>
      </c>
      <c r="WCM12" s="2856">
        <f>'GC Table 8 - Primary'!WCK12</f>
        <v>0</v>
      </c>
      <c r="WCN12" s="2854">
        <f>'GC Table 6 - Secondary'!WCK14</f>
        <v>0</v>
      </c>
      <c r="WCO12" s="2857">
        <f>'GC Table 5 - Worker Training'!WCK12</f>
        <v>0</v>
      </c>
      <c r="WCP12" s="2854">
        <f>'GC Table 4 - Tertiary'!WCJ9</f>
        <v>0</v>
      </c>
      <c r="WCQ12" s="2858">
        <f>SUM(WCM12:WCP12)</f>
        <v>0</v>
      </c>
      <c r="WCR12" s="2853">
        <f>'GC Table 8 - Primary'!WCK20</f>
        <v>0</v>
      </c>
      <c r="WCS12" s="2854">
        <f>'GC Table 6 - Secondary'!WCK22</f>
        <v>0</v>
      </c>
      <c r="WCT12" s="2854">
        <f>'GC Table 5 - Worker Training'!WCK20</f>
        <v>0</v>
      </c>
      <c r="WCU12" s="2854">
        <f>'GC Table 4 - Tertiary'!WCJ17</f>
        <v>0</v>
      </c>
      <c r="WCV12" s="2859">
        <f>SUM(WCR12:WCU12)</f>
        <v>0</v>
      </c>
      <c r="WCW12" s="2852">
        <v>2014</v>
      </c>
      <c r="WCX12" s="2853">
        <f>'GC Table 8 - Primary'!WDA8</f>
        <v>0</v>
      </c>
      <c r="WCY12" s="2854">
        <f>'GC Table 6 - Secondary'!WDA8</f>
        <v>0</v>
      </c>
      <c r="WCZ12" s="2854">
        <f>'GC Table 5 - Worker Training'!WDA8</f>
        <v>0</v>
      </c>
      <c r="WDA12" s="2854">
        <f>'GC Table 4 - Tertiary'!WCZ8</f>
        <v>0</v>
      </c>
      <c r="WDB12" s="2855">
        <f>SUM(WCX12:WDA12)</f>
        <v>0</v>
      </c>
      <c r="WDC12" s="2856">
        <f>'GC Table 8 - Primary'!WDA12</f>
        <v>0</v>
      </c>
      <c r="WDD12" s="2854">
        <f>'GC Table 6 - Secondary'!WDA14</f>
        <v>0</v>
      </c>
      <c r="WDE12" s="2857">
        <f>'GC Table 5 - Worker Training'!WDA12</f>
        <v>0</v>
      </c>
      <c r="WDF12" s="2854">
        <f>'GC Table 4 - Tertiary'!WCZ9</f>
        <v>0</v>
      </c>
      <c r="WDG12" s="2858">
        <f>SUM(WDC12:WDF12)</f>
        <v>0</v>
      </c>
      <c r="WDH12" s="2853">
        <f>'GC Table 8 - Primary'!WDA20</f>
        <v>0</v>
      </c>
      <c r="WDI12" s="2854">
        <f>'GC Table 6 - Secondary'!WDA22</f>
        <v>0</v>
      </c>
      <c r="WDJ12" s="2854">
        <f>'GC Table 5 - Worker Training'!WDA20</f>
        <v>0</v>
      </c>
      <c r="WDK12" s="2854">
        <f>'GC Table 4 - Tertiary'!WCZ17</f>
        <v>0</v>
      </c>
      <c r="WDL12" s="2859">
        <f>SUM(WDH12:WDK12)</f>
        <v>0</v>
      </c>
      <c r="WDM12" s="2852">
        <v>2014</v>
      </c>
      <c r="WDN12" s="2853">
        <f>'GC Table 8 - Primary'!WDQ8</f>
        <v>0</v>
      </c>
      <c r="WDO12" s="2854">
        <f>'GC Table 6 - Secondary'!WDQ8</f>
        <v>0</v>
      </c>
      <c r="WDP12" s="2854">
        <f>'GC Table 5 - Worker Training'!WDQ8</f>
        <v>0</v>
      </c>
      <c r="WDQ12" s="2854">
        <f>'GC Table 4 - Tertiary'!WDP8</f>
        <v>0</v>
      </c>
      <c r="WDR12" s="2855">
        <f>SUM(WDN12:WDQ12)</f>
        <v>0</v>
      </c>
      <c r="WDS12" s="2856">
        <f>'GC Table 8 - Primary'!WDQ12</f>
        <v>0</v>
      </c>
      <c r="WDT12" s="2854">
        <f>'GC Table 6 - Secondary'!WDQ14</f>
        <v>0</v>
      </c>
      <c r="WDU12" s="2857">
        <f>'GC Table 5 - Worker Training'!WDQ12</f>
        <v>0</v>
      </c>
      <c r="WDV12" s="2854">
        <f>'GC Table 4 - Tertiary'!WDP9</f>
        <v>0</v>
      </c>
      <c r="WDW12" s="2858">
        <f>SUM(WDS12:WDV12)</f>
        <v>0</v>
      </c>
      <c r="WDX12" s="2853">
        <f>'GC Table 8 - Primary'!WDQ20</f>
        <v>0</v>
      </c>
      <c r="WDY12" s="2854">
        <f>'GC Table 6 - Secondary'!WDQ22</f>
        <v>0</v>
      </c>
      <c r="WDZ12" s="2854">
        <f>'GC Table 5 - Worker Training'!WDQ20</f>
        <v>0</v>
      </c>
      <c r="WEA12" s="2854">
        <f>'GC Table 4 - Tertiary'!WDP17</f>
        <v>0</v>
      </c>
      <c r="WEB12" s="2859">
        <f>SUM(WDX12:WEA12)</f>
        <v>0</v>
      </c>
      <c r="WEC12" s="2852">
        <v>2014</v>
      </c>
      <c r="WED12" s="2853">
        <f>'GC Table 8 - Primary'!WEG8</f>
        <v>0</v>
      </c>
      <c r="WEE12" s="2854">
        <f>'GC Table 6 - Secondary'!WEG8</f>
        <v>0</v>
      </c>
      <c r="WEF12" s="2854">
        <f>'GC Table 5 - Worker Training'!WEG8</f>
        <v>0</v>
      </c>
      <c r="WEG12" s="2854">
        <f>'GC Table 4 - Tertiary'!WEF8</f>
        <v>0</v>
      </c>
      <c r="WEH12" s="2855">
        <f>SUM(WED12:WEG12)</f>
        <v>0</v>
      </c>
      <c r="WEI12" s="2856">
        <f>'GC Table 8 - Primary'!WEG12</f>
        <v>0</v>
      </c>
      <c r="WEJ12" s="2854">
        <f>'GC Table 6 - Secondary'!WEG14</f>
        <v>0</v>
      </c>
      <c r="WEK12" s="2857">
        <f>'GC Table 5 - Worker Training'!WEG12</f>
        <v>0</v>
      </c>
      <c r="WEL12" s="2854">
        <f>'GC Table 4 - Tertiary'!WEF9</f>
        <v>0</v>
      </c>
      <c r="WEM12" s="2858">
        <f>SUM(WEI12:WEL12)</f>
        <v>0</v>
      </c>
      <c r="WEN12" s="2853">
        <f>'GC Table 8 - Primary'!WEG20</f>
        <v>0</v>
      </c>
      <c r="WEO12" s="2854">
        <f>'GC Table 6 - Secondary'!WEG22</f>
        <v>0</v>
      </c>
      <c r="WEP12" s="2854">
        <f>'GC Table 5 - Worker Training'!WEG20</f>
        <v>0</v>
      </c>
      <c r="WEQ12" s="2854">
        <f>'GC Table 4 - Tertiary'!WEF17</f>
        <v>0</v>
      </c>
      <c r="WER12" s="2859">
        <f>SUM(WEN12:WEQ12)</f>
        <v>0</v>
      </c>
      <c r="WES12" s="2852">
        <v>2014</v>
      </c>
      <c r="WET12" s="2853">
        <f>'GC Table 8 - Primary'!WEW8</f>
        <v>0</v>
      </c>
      <c r="WEU12" s="2854">
        <f>'GC Table 6 - Secondary'!WEW8</f>
        <v>0</v>
      </c>
      <c r="WEV12" s="2854">
        <f>'GC Table 5 - Worker Training'!WEW8</f>
        <v>0</v>
      </c>
      <c r="WEW12" s="2854">
        <f>'GC Table 4 - Tertiary'!WEV8</f>
        <v>0</v>
      </c>
      <c r="WEX12" s="2855">
        <f>SUM(WET12:WEW12)</f>
        <v>0</v>
      </c>
      <c r="WEY12" s="2856">
        <f>'GC Table 8 - Primary'!WEW12</f>
        <v>0</v>
      </c>
      <c r="WEZ12" s="2854">
        <f>'GC Table 6 - Secondary'!WEW14</f>
        <v>0</v>
      </c>
      <c r="WFA12" s="2857">
        <f>'GC Table 5 - Worker Training'!WEW12</f>
        <v>0</v>
      </c>
      <c r="WFB12" s="2854">
        <f>'GC Table 4 - Tertiary'!WEV9</f>
        <v>0</v>
      </c>
      <c r="WFC12" s="2858">
        <f>SUM(WEY12:WFB12)</f>
        <v>0</v>
      </c>
      <c r="WFD12" s="2853">
        <f>'GC Table 8 - Primary'!WEW20</f>
        <v>0</v>
      </c>
      <c r="WFE12" s="2854">
        <f>'GC Table 6 - Secondary'!WEW22</f>
        <v>0</v>
      </c>
      <c r="WFF12" s="2854">
        <f>'GC Table 5 - Worker Training'!WEW20</f>
        <v>0</v>
      </c>
      <c r="WFG12" s="2854">
        <f>'GC Table 4 - Tertiary'!WEV17</f>
        <v>0</v>
      </c>
      <c r="WFH12" s="2859">
        <f>SUM(WFD12:WFG12)</f>
        <v>0</v>
      </c>
      <c r="WFI12" s="2852">
        <v>2014</v>
      </c>
      <c r="WFJ12" s="2853">
        <f>'GC Table 8 - Primary'!WFM8</f>
        <v>0</v>
      </c>
      <c r="WFK12" s="2854">
        <f>'GC Table 6 - Secondary'!WFM8</f>
        <v>0</v>
      </c>
      <c r="WFL12" s="2854">
        <f>'GC Table 5 - Worker Training'!WFM8</f>
        <v>0</v>
      </c>
      <c r="WFM12" s="2854">
        <f>'GC Table 4 - Tertiary'!WFL8</f>
        <v>0</v>
      </c>
      <c r="WFN12" s="2855">
        <f>SUM(WFJ12:WFM12)</f>
        <v>0</v>
      </c>
      <c r="WFO12" s="2856">
        <f>'GC Table 8 - Primary'!WFM12</f>
        <v>0</v>
      </c>
      <c r="WFP12" s="2854">
        <f>'GC Table 6 - Secondary'!WFM14</f>
        <v>0</v>
      </c>
      <c r="WFQ12" s="2857">
        <f>'GC Table 5 - Worker Training'!WFM12</f>
        <v>0</v>
      </c>
      <c r="WFR12" s="2854">
        <f>'GC Table 4 - Tertiary'!WFL9</f>
        <v>0</v>
      </c>
      <c r="WFS12" s="2858">
        <f>SUM(WFO12:WFR12)</f>
        <v>0</v>
      </c>
      <c r="WFT12" s="2853">
        <f>'GC Table 8 - Primary'!WFM20</f>
        <v>0</v>
      </c>
      <c r="WFU12" s="2854">
        <f>'GC Table 6 - Secondary'!WFM22</f>
        <v>0</v>
      </c>
      <c r="WFV12" s="2854">
        <f>'GC Table 5 - Worker Training'!WFM20</f>
        <v>0</v>
      </c>
      <c r="WFW12" s="2854">
        <f>'GC Table 4 - Tertiary'!WFL17</f>
        <v>0</v>
      </c>
      <c r="WFX12" s="2859">
        <f>SUM(WFT12:WFW12)</f>
        <v>0</v>
      </c>
      <c r="WFY12" s="2852">
        <v>2014</v>
      </c>
      <c r="WFZ12" s="2853">
        <f>'GC Table 8 - Primary'!WGC8</f>
        <v>0</v>
      </c>
      <c r="WGA12" s="2854">
        <f>'GC Table 6 - Secondary'!WGC8</f>
        <v>0</v>
      </c>
      <c r="WGB12" s="2854">
        <f>'GC Table 5 - Worker Training'!WGC8</f>
        <v>0</v>
      </c>
      <c r="WGC12" s="2854">
        <f>'GC Table 4 - Tertiary'!WGB8</f>
        <v>0</v>
      </c>
      <c r="WGD12" s="2855">
        <f>SUM(WFZ12:WGC12)</f>
        <v>0</v>
      </c>
      <c r="WGE12" s="2856">
        <f>'GC Table 8 - Primary'!WGC12</f>
        <v>0</v>
      </c>
      <c r="WGF12" s="2854">
        <f>'GC Table 6 - Secondary'!WGC14</f>
        <v>0</v>
      </c>
      <c r="WGG12" s="2857">
        <f>'GC Table 5 - Worker Training'!WGC12</f>
        <v>0</v>
      </c>
      <c r="WGH12" s="2854">
        <f>'GC Table 4 - Tertiary'!WGB9</f>
        <v>0</v>
      </c>
      <c r="WGI12" s="2858">
        <f>SUM(WGE12:WGH12)</f>
        <v>0</v>
      </c>
      <c r="WGJ12" s="2853">
        <f>'GC Table 8 - Primary'!WGC20</f>
        <v>0</v>
      </c>
      <c r="WGK12" s="2854">
        <f>'GC Table 6 - Secondary'!WGC22</f>
        <v>0</v>
      </c>
      <c r="WGL12" s="2854">
        <f>'GC Table 5 - Worker Training'!WGC20</f>
        <v>0</v>
      </c>
      <c r="WGM12" s="2854">
        <f>'GC Table 4 - Tertiary'!WGB17</f>
        <v>0</v>
      </c>
      <c r="WGN12" s="2859">
        <f>SUM(WGJ12:WGM12)</f>
        <v>0</v>
      </c>
      <c r="WGO12" s="2852">
        <v>2014</v>
      </c>
      <c r="WGP12" s="2853">
        <f>'GC Table 8 - Primary'!WGS8</f>
        <v>0</v>
      </c>
      <c r="WGQ12" s="2854">
        <f>'GC Table 6 - Secondary'!WGS8</f>
        <v>0</v>
      </c>
      <c r="WGR12" s="2854">
        <f>'GC Table 5 - Worker Training'!WGS8</f>
        <v>0</v>
      </c>
      <c r="WGS12" s="2854">
        <f>'GC Table 4 - Tertiary'!WGR8</f>
        <v>0</v>
      </c>
      <c r="WGT12" s="2855">
        <f>SUM(WGP12:WGS12)</f>
        <v>0</v>
      </c>
      <c r="WGU12" s="2856">
        <f>'GC Table 8 - Primary'!WGS12</f>
        <v>0</v>
      </c>
      <c r="WGV12" s="2854">
        <f>'GC Table 6 - Secondary'!WGS14</f>
        <v>0</v>
      </c>
      <c r="WGW12" s="2857">
        <f>'GC Table 5 - Worker Training'!WGS12</f>
        <v>0</v>
      </c>
      <c r="WGX12" s="2854">
        <f>'GC Table 4 - Tertiary'!WGR9</f>
        <v>0</v>
      </c>
      <c r="WGY12" s="2858">
        <f>SUM(WGU12:WGX12)</f>
        <v>0</v>
      </c>
      <c r="WGZ12" s="2853">
        <f>'GC Table 8 - Primary'!WGS20</f>
        <v>0</v>
      </c>
      <c r="WHA12" s="2854">
        <f>'GC Table 6 - Secondary'!WGS22</f>
        <v>0</v>
      </c>
      <c r="WHB12" s="2854">
        <f>'GC Table 5 - Worker Training'!WGS20</f>
        <v>0</v>
      </c>
      <c r="WHC12" s="2854">
        <f>'GC Table 4 - Tertiary'!WGR17</f>
        <v>0</v>
      </c>
      <c r="WHD12" s="2859">
        <f>SUM(WGZ12:WHC12)</f>
        <v>0</v>
      </c>
      <c r="WHE12" s="2852">
        <v>2014</v>
      </c>
      <c r="WHF12" s="2853">
        <f>'GC Table 8 - Primary'!WHI8</f>
        <v>0</v>
      </c>
      <c r="WHG12" s="2854">
        <f>'GC Table 6 - Secondary'!WHI8</f>
        <v>0</v>
      </c>
      <c r="WHH12" s="2854">
        <f>'GC Table 5 - Worker Training'!WHI8</f>
        <v>0</v>
      </c>
      <c r="WHI12" s="2854">
        <f>'GC Table 4 - Tertiary'!WHH8</f>
        <v>0</v>
      </c>
      <c r="WHJ12" s="2855">
        <f>SUM(WHF12:WHI12)</f>
        <v>0</v>
      </c>
      <c r="WHK12" s="2856">
        <f>'GC Table 8 - Primary'!WHI12</f>
        <v>0</v>
      </c>
      <c r="WHL12" s="2854">
        <f>'GC Table 6 - Secondary'!WHI14</f>
        <v>0</v>
      </c>
      <c r="WHM12" s="2857">
        <f>'GC Table 5 - Worker Training'!WHI12</f>
        <v>0</v>
      </c>
      <c r="WHN12" s="2854">
        <f>'GC Table 4 - Tertiary'!WHH9</f>
        <v>0</v>
      </c>
      <c r="WHO12" s="2858">
        <f>SUM(WHK12:WHN12)</f>
        <v>0</v>
      </c>
      <c r="WHP12" s="2853">
        <f>'GC Table 8 - Primary'!WHI20</f>
        <v>0</v>
      </c>
      <c r="WHQ12" s="2854">
        <f>'GC Table 6 - Secondary'!WHI22</f>
        <v>0</v>
      </c>
      <c r="WHR12" s="2854">
        <f>'GC Table 5 - Worker Training'!WHI20</f>
        <v>0</v>
      </c>
      <c r="WHS12" s="2854">
        <f>'GC Table 4 - Tertiary'!WHH17</f>
        <v>0</v>
      </c>
      <c r="WHT12" s="2859">
        <f>SUM(WHP12:WHS12)</f>
        <v>0</v>
      </c>
      <c r="WHU12" s="2852">
        <v>2014</v>
      </c>
      <c r="WHV12" s="2853">
        <f>'GC Table 8 - Primary'!WHY8</f>
        <v>0</v>
      </c>
      <c r="WHW12" s="2854">
        <f>'GC Table 6 - Secondary'!WHY8</f>
        <v>0</v>
      </c>
      <c r="WHX12" s="2854">
        <f>'GC Table 5 - Worker Training'!WHY8</f>
        <v>0</v>
      </c>
      <c r="WHY12" s="2854">
        <f>'GC Table 4 - Tertiary'!WHX8</f>
        <v>0</v>
      </c>
      <c r="WHZ12" s="2855">
        <f>SUM(WHV12:WHY12)</f>
        <v>0</v>
      </c>
      <c r="WIA12" s="2856">
        <f>'GC Table 8 - Primary'!WHY12</f>
        <v>0</v>
      </c>
      <c r="WIB12" s="2854">
        <f>'GC Table 6 - Secondary'!WHY14</f>
        <v>0</v>
      </c>
      <c r="WIC12" s="2857">
        <f>'GC Table 5 - Worker Training'!WHY12</f>
        <v>0</v>
      </c>
      <c r="WID12" s="2854">
        <f>'GC Table 4 - Tertiary'!WHX9</f>
        <v>0</v>
      </c>
      <c r="WIE12" s="2858">
        <f>SUM(WIA12:WID12)</f>
        <v>0</v>
      </c>
      <c r="WIF12" s="2853">
        <f>'GC Table 8 - Primary'!WHY20</f>
        <v>0</v>
      </c>
      <c r="WIG12" s="2854">
        <f>'GC Table 6 - Secondary'!WHY22</f>
        <v>0</v>
      </c>
      <c r="WIH12" s="2854">
        <f>'GC Table 5 - Worker Training'!WHY20</f>
        <v>0</v>
      </c>
      <c r="WII12" s="2854">
        <f>'GC Table 4 - Tertiary'!WHX17</f>
        <v>0</v>
      </c>
      <c r="WIJ12" s="2859">
        <f>SUM(WIF12:WII12)</f>
        <v>0</v>
      </c>
      <c r="WIK12" s="2852">
        <v>2014</v>
      </c>
      <c r="WIL12" s="2853">
        <f>'GC Table 8 - Primary'!WIO8</f>
        <v>0</v>
      </c>
      <c r="WIM12" s="2854">
        <f>'GC Table 6 - Secondary'!WIO8</f>
        <v>0</v>
      </c>
      <c r="WIN12" s="2854">
        <f>'GC Table 5 - Worker Training'!WIO8</f>
        <v>0</v>
      </c>
      <c r="WIO12" s="2854">
        <f>'GC Table 4 - Tertiary'!WIN8</f>
        <v>0</v>
      </c>
      <c r="WIP12" s="2855">
        <f>SUM(WIL12:WIO12)</f>
        <v>0</v>
      </c>
      <c r="WIQ12" s="2856">
        <f>'GC Table 8 - Primary'!WIO12</f>
        <v>0</v>
      </c>
      <c r="WIR12" s="2854">
        <f>'GC Table 6 - Secondary'!WIO14</f>
        <v>0</v>
      </c>
      <c r="WIS12" s="2857">
        <f>'GC Table 5 - Worker Training'!WIO12</f>
        <v>0</v>
      </c>
      <c r="WIT12" s="2854">
        <f>'GC Table 4 - Tertiary'!WIN9</f>
        <v>0</v>
      </c>
      <c r="WIU12" s="2858">
        <f>SUM(WIQ12:WIT12)</f>
        <v>0</v>
      </c>
      <c r="WIV12" s="2853">
        <f>'GC Table 8 - Primary'!WIO20</f>
        <v>0</v>
      </c>
      <c r="WIW12" s="2854">
        <f>'GC Table 6 - Secondary'!WIO22</f>
        <v>0</v>
      </c>
      <c r="WIX12" s="2854">
        <f>'GC Table 5 - Worker Training'!WIO20</f>
        <v>0</v>
      </c>
      <c r="WIY12" s="2854">
        <f>'GC Table 4 - Tertiary'!WIN17</f>
        <v>0</v>
      </c>
      <c r="WIZ12" s="2859">
        <f>SUM(WIV12:WIY12)</f>
        <v>0</v>
      </c>
      <c r="WJA12" s="2852">
        <v>2014</v>
      </c>
      <c r="WJB12" s="2853">
        <f>'GC Table 8 - Primary'!WJE8</f>
        <v>0</v>
      </c>
      <c r="WJC12" s="2854">
        <f>'GC Table 6 - Secondary'!WJE8</f>
        <v>0</v>
      </c>
      <c r="WJD12" s="2854">
        <f>'GC Table 5 - Worker Training'!WJE8</f>
        <v>0</v>
      </c>
      <c r="WJE12" s="2854">
        <f>'GC Table 4 - Tertiary'!WJD8</f>
        <v>0</v>
      </c>
      <c r="WJF12" s="2855">
        <f>SUM(WJB12:WJE12)</f>
        <v>0</v>
      </c>
      <c r="WJG12" s="2856">
        <f>'GC Table 8 - Primary'!WJE12</f>
        <v>0</v>
      </c>
      <c r="WJH12" s="2854">
        <f>'GC Table 6 - Secondary'!WJE14</f>
        <v>0</v>
      </c>
      <c r="WJI12" s="2857">
        <f>'GC Table 5 - Worker Training'!WJE12</f>
        <v>0</v>
      </c>
      <c r="WJJ12" s="2854">
        <f>'GC Table 4 - Tertiary'!WJD9</f>
        <v>0</v>
      </c>
      <c r="WJK12" s="2858">
        <f>SUM(WJG12:WJJ12)</f>
        <v>0</v>
      </c>
      <c r="WJL12" s="2853">
        <f>'GC Table 8 - Primary'!WJE20</f>
        <v>0</v>
      </c>
      <c r="WJM12" s="2854">
        <f>'GC Table 6 - Secondary'!WJE22</f>
        <v>0</v>
      </c>
      <c r="WJN12" s="2854">
        <f>'GC Table 5 - Worker Training'!WJE20</f>
        <v>0</v>
      </c>
      <c r="WJO12" s="2854">
        <f>'GC Table 4 - Tertiary'!WJD17</f>
        <v>0</v>
      </c>
      <c r="WJP12" s="2859">
        <f>SUM(WJL12:WJO12)</f>
        <v>0</v>
      </c>
      <c r="WJQ12" s="2852">
        <v>2014</v>
      </c>
      <c r="WJR12" s="2853">
        <f>'GC Table 8 - Primary'!WJU8</f>
        <v>0</v>
      </c>
      <c r="WJS12" s="2854">
        <f>'GC Table 6 - Secondary'!WJU8</f>
        <v>0</v>
      </c>
      <c r="WJT12" s="2854">
        <f>'GC Table 5 - Worker Training'!WJU8</f>
        <v>0</v>
      </c>
      <c r="WJU12" s="2854">
        <f>'GC Table 4 - Tertiary'!WJT8</f>
        <v>0</v>
      </c>
      <c r="WJV12" s="2855">
        <f>SUM(WJR12:WJU12)</f>
        <v>0</v>
      </c>
      <c r="WJW12" s="2856">
        <f>'GC Table 8 - Primary'!WJU12</f>
        <v>0</v>
      </c>
      <c r="WJX12" s="2854">
        <f>'GC Table 6 - Secondary'!WJU14</f>
        <v>0</v>
      </c>
      <c r="WJY12" s="2857">
        <f>'GC Table 5 - Worker Training'!WJU12</f>
        <v>0</v>
      </c>
      <c r="WJZ12" s="2854">
        <f>'GC Table 4 - Tertiary'!WJT9</f>
        <v>0</v>
      </c>
      <c r="WKA12" s="2858">
        <f>SUM(WJW12:WJZ12)</f>
        <v>0</v>
      </c>
      <c r="WKB12" s="2853">
        <f>'GC Table 8 - Primary'!WJU20</f>
        <v>0</v>
      </c>
      <c r="WKC12" s="2854">
        <f>'GC Table 6 - Secondary'!WJU22</f>
        <v>0</v>
      </c>
      <c r="WKD12" s="2854">
        <f>'GC Table 5 - Worker Training'!WJU20</f>
        <v>0</v>
      </c>
      <c r="WKE12" s="2854">
        <f>'GC Table 4 - Tertiary'!WJT17</f>
        <v>0</v>
      </c>
      <c r="WKF12" s="2859">
        <f>SUM(WKB12:WKE12)</f>
        <v>0</v>
      </c>
      <c r="WKG12" s="2852">
        <v>2014</v>
      </c>
      <c r="WKH12" s="2853">
        <f>'GC Table 8 - Primary'!WKK8</f>
        <v>0</v>
      </c>
      <c r="WKI12" s="2854">
        <f>'GC Table 6 - Secondary'!WKK8</f>
        <v>0</v>
      </c>
      <c r="WKJ12" s="2854">
        <f>'GC Table 5 - Worker Training'!WKK8</f>
        <v>0</v>
      </c>
      <c r="WKK12" s="2854">
        <f>'GC Table 4 - Tertiary'!WKJ8</f>
        <v>0</v>
      </c>
      <c r="WKL12" s="2855">
        <f>SUM(WKH12:WKK12)</f>
        <v>0</v>
      </c>
      <c r="WKM12" s="2856">
        <f>'GC Table 8 - Primary'!WKK12</f>
        <v>0</v>
      </c>
      <c r="WKN12" s="2854">
        <f>'GC Table 6 - Secondary'!WKK14</f>
        <v>0</v>
      </c>
      <c r="WKO12" s="2857">
        <f>'GC Table 5 - Worker Training'!WKK12</f>
        <v>0</v>
      </c>
      <c r="WKP12" s="2854">
        <f>'GC Table 4 - Tertiary'!WKJ9</f>
        <v>0</v>
      </c>
      <c r="WKQ12" s="2858">
        <f>SUM(WKM12:WKP12)</f>
        <v>0</v>
      </c>
      <c r="WKR12" s="2853">
        <f>'GC Table 8 - Primary'!WKK20</f>
        <v>0</v>
      </c>
      <c r="WKS12" s="2854">
        <f>'GC Table 6 - Secondary'!WKK22</f>
        <v>0</v>
      </c>
      <c r="WKT12" s="2854">
        <f>'GC Table 5 - Worker Training'!WKK20</f>
        <v>0</v>
      </c>
      <c r="WKU12" s="2854">
        <f>'GC Table 4 - Tertiary'!WKJ17</f>
        <v>0</v>
      </c>
      <c r="WKV12" s="2859">
        <f>SUM(WKR12:WKU12)</f>
        <v>0</v>
      </c>
      <c r="WKW12" s="2852">
        <v>2014</v>
      </c>
      <c r="WKX12" s="2853">
        <f>'GC Table 8 - Primary'!WLA8</f>
        <v>0</v>
      </c>
      <c r="WKY12" s="2854">
        <f>'GC Table 6 - Secondary'!WLA8</f>
        <v>0</v>
      </c>
      <c r="WKZ12" s="2854">
        <f>'GC Table 5 - Worker Training'!WLA8</f>
        <v>0</v>
      </c>
      <c r="WLA12" s="2854">
        <f>'GC Table 4 - Tertiary'!WKZ8</f>
        <v>0</v>
      </c>
      <c r="WLB12" s="2855">
        <f>SUM(WKX12:WLA12)</f>
        <v>0</v>
      </c>
      <c r="WLC12" s="2856">
        <f>'GC Table 8 - Primary'!WLA12</f>
        <v>0</v>
      </c>
      <c r="WLD12" s="2854">
        <f>'GC Table 6 - Secondary'!WLA14</f>
        <v>0</v>
      </c>
      <c r="WLE12" s="2857">
        <f>'GC Table 5 - Worker Training'!WLA12</f>
        <v>0</v>
      </c>
      <c r="WLF12" s="2854">
        <f>'GC Table 4 - Tertiary'!WKZ9</f>
        <v>0</v>
      </c>
      <c r="WLG12" s="2858">
        <f>SUM(WLC12:WLF12)</f>
        <v>0</v>
      </c>
      <c r="WLH12" s="2853">
        <f>'GC Table 8 - Primary'!WLA20</f>
        <v>0</v>
      </c>
      <c r="WLI12" s="2854">
        <f>'GC Table 6 - Secondary'!WLA22</f>
        <v>0</v>
      </c>
      <c r="WLJ12" s="2854">
        <f>'GC Table 5 - Worker Training'!WLA20</f>
        <v>0</v>
      </c>
      <c r="WLK12" s="2854">
        <f>'GC Table 4 - Tertiary'!WKZ17</f>
        <v>0</v>
      </c>
      <c r="WLL12" s="2859">
        <f>SUM(WLH12:WLK12)</f>
        <v>0</v>
      </c>
      <c r="WLM12" s="2852">
        <v>2014</v>
      </c>
      <c r="WLN12" s="2853">
        <f>'GC Table 8 - Primary'!WLQ8</f>
        <v>0</v>
      </c>
      <c r="WLO12" s="2854">
        <f>'GC Table 6 - Secondary'!WLQ8</f>
        <v>0</v>
      </c>
      <c r="WLP12" s="2854">
        <f>'GC Table 5 - Worker Training'!WLQ8</f>
        <v>0</v>
      </c>
      <c r="WLQ12" s="2854">
        <f>'GC Table 4 - Tertiary'!WLP8</f>
        <v>0</v>
      </c>
      <c r="WLR12" s="2855">
        <f>SUM(WLN12:WLQ12)</f>
        <v>0</v>
      </c>
      <c r="WLS12" s="2856">
        <f>'GC Table 8 - Primary'!WLQ12</f>
        <v>0</v>
      </c>
      <c r="WLT12" s="2854">
        <f>'GC Table 6 - Secondary'!WLQ14</f>
        <v>0</v>
      </c>
      <c r="WLU12" s="2857">
        <f>'GC Table 5 - Worker Training'!WLQ12</f>
        <v>0</v>
      </c>
      <c r="WLV12" s="2854">
        <f>'GC Table 4 - Tertiary'!WLP9</f>
        <v>0</v>
      </c>
      <c r="WLW12" s="2858">
        <f>SUM(WLS12:WLV12)</f>
        <v>0</v>
      </c>
      <c r="WLX12" s="2853">
        <f>'GC Table 8 - Primary'!WLQ20</f>
        <v>0</v>
      </c>
      <c r="WLY12" s="2854">
        <f>'GC Table 6 - Secondary'!WLQ22</f>
        <v>0</v>
      </c>
      <c r="WLZ12" s="2854">
        <f>'GC Table 5 - Worker Training'!WLQ20</f>
        <v>0</v>
      </c>
      <c r="WMA12" s="2854">
        <f>'GC Table 4 - Tertiary'!WLP17</f>
        <v>0</v>
      </c>
      <c r="WMB12" s="2859">
        <f>SUM(WLX12:WMA12)</f>
        <v>0</v>
      </c>
      <c r="WMC12" s="2852">
        <v>2014</v>
      </c>
      <c r="WMD12" s="2853">
        <f>'GC Table 8 - Primary'!WMG8</f>
        <v>0</v>
      </c>
      <c r="WME12" s="2854">
        <f>'GC Table 6 - Secondary'!WMG8</f>
        <v>0</v>
      </c>
      <c r="WMF12" s="2854">
        <f>'GC Table 5 - Worker Training'!WMG8</f>
        <v>0</v>
      </c>
      <c r="WMG12" s="2854">
        <f>'GC Table 4 - Tertiary'!WMF8</f>
        <v>0</v>
      </c>
      <c r="WMH12" s="2855">
        <f>SUM(WMD12:WMG12)</f>
        <v>0</v>
      </c>
      <c r="WMI12" s="2856">
        <f>'GC Table 8 - Primary'!WMG12</f>
        <v>0</v>
      </c>
      <c r="WMJ12" s="2854">
        <f>'GC Table 6 - Secondary'!WMG14</f>
        <v>0</v>
      </c>
      <c r="WMK12" s="2857">
        <f>'GC Table 5 - Worker Training'!WMG12</f>
        <v>0</v>
      </c>
      <c r="WML12" s="2854">
        <f>'GC Table 4 - Tertiary'!WMF9</f>
        <v>0</v>
      </c>
      <c r="WMM12" s="2858">
        <f>SUM(WMI12:WML12)</f>
        <v>0</v>
      </c>
      <c r="WMN12" s="2853">
        <f>'GC Table 8 - Primary'!WMG20</f>
        <v>0</v>
      </c>
      <c r="WMO12" s="2854">
        <f>'GC Table 6 - Secondary'!WMG22</f>
        <v>0</v>
      </c>
      <c r="WMP12" s="2854">
        <f>'GC Table 5 - Worker Training'!WMG20</f>
        <v>0</v>
      </c>
      <c r="WMQ12" s="2854">
        <f>'GC Table 4 - Tertiary'!WMF17</f>
        <v>0</v>
      </c>
      <c r="WMR12" s="2859">
        <f>SUM(WMN12:WMQ12)</f>
        <v>0</v>
      </c>
      <c r="WMS12" s="2852">
        <v>2014</v>
      </c>
      <c r="WMT12" s="2853">
        <f>'GC Table 8 - Primary'!WMW8</f>
        <v>0</v>
      </c>
      <c r="WMU12" s="2854">
        <f>'GC Table 6 - Secondary'!WMW8</f>
        <v>0</v>
      </c>
      <c r="WMV12" s="2854">
        <f>'GC Table 5 - Worker Training'!WMW8</f>
        <v>0</v>
      </c>
      <c r="WMW12" s="2854">
        <f>'GC Table 4 - Tertiary'!WMV8</f>
        <v>0</v>
      </c>
      <c r="WMX12" s="2855">
        <f>SUM(WMT12:WMW12)</f>
        <v>0</v>
      </c>
      <c r="WMY12" s="2856">
        <f>'GC Table 8 - Primary'!WMW12</f>
        <v>0</v>
      </c>
      <c r="WMZ12" s="2854">
        <f>'GC Table 6 - Secondary'!WMW14</f>
        <v>0</v>
      </c>
      <c r="WNA12" s="2857">
        <f>'GC Table 5 - Worker Training'!WMW12</f>
        <v>0</v>
      </c>
      <c r="WNB12" s="2854">
        <f>'GC Table 4 - Tertiary'!WMV9</f>
        <v>0</v>
      </c>
      <c r="WNC12" s="2858">
        <f>SUM(WMY12:WNB12)</f>
        <v>0</v>
      </c>
      <c r="WND12" s="2853">
        <f>'GC Table 8 - Primary'!WMW20</f>
        <v>0</v>
      </c>
      <c r="WNE12" s="2854">
        <f>'GC Table 6 - Secondary'!WMW22</f>
        <v>0</v>
      </c>
      <c r="WNF12" s="2854">
        <f>'GC Table 5 - Worker Training'!WMW20</f>
        <v>0</v>
      </c>
      <c r="WNG12" s="2854">
        <f>'GC Table 4 - Tertiary'!WMV17</f>
        <v>0</v>
      </c>
      <c r="WNH12" s="2859">
        <f>SUM(WND12:WNG12)</f>
        <v>0</v>
      </c>
      <c r="WNI12" s="2852">
        <v>2014</v>
      </c>
      <c r="WNJ12" s="2853">
        <f>'GC Table 8 - Primary'!WNM8</f>
        <v>0</v>
      </c>
      <c r="WNK12" s="2854">
        <f>'GC Table 6 - Secondary'!WNM8</f>
        <v>0</v>
      </c>
      <c r="WNL12" s="2854">
        <f>'GC Table 5 - Worker Training'!WNM8</f>
        <v>0</v>
      </c>
      <c r="WNM12" s="2854">
        <f>'GC Table 4 - Tertiary'!WNL8</f>
        <v>0</v>
      </c>
      <c r="WNN12" s="2855">
        <f>SUM(WNJ12:WNM12)</f>
        <v>0</v>
      </c>
      <c r="WNO12" s="2856">
        <f>'GC Table 8 - Primary'!WNM12</f>
        <v>0</v>
      </c>
      <c r="WNP12" s="2854">
        <f>'GC Table 6 - Secondary'!WNM14</f>
        <v>0</v>
      </c>
      <c r="WNQ12" s="2857">
        <f>'GC Table 5 - Worker Training'!WNM12</f>
        <v>0</v>
      </c>
      <c r="WNR12" s="2854">
        <f>'GC Table 4 - Tertiary'!WNL9</f>
        <v>0</v>
      </c>
      <c r="WNS12" s="2858">
        <f>SUM(WNO12:WNR12)</f>
        <v>0</v>
      </c>
      <c r="WNT12" s="2853">
        <f>'GC Table 8 - Primary'!WNM20</f>
        <v>0</v>
      </c>
      <c r="WNU12" s="2854">
        <f>'GC Table 6 - Secondary'!WNM22</f>
        <v>0</v>
      </c>
      <c r="WNV12" s="2854">
        <f>'GC Table 5 - Worker Training'!WNM20</f>
        <v>0</v>
      </c>
      <c r="WNW12" s="2854">
        <f>'GC Table 4 - Tertiary'!WNL17</f>
        <v>0</v>
      </c>
      <c r="WNX12" s="2859">
        <f>SUM(WNT12:WNW12)</f>
        <v>0</v>
      </c>
      <c r="WNY12" s="2852">
        <v>2014</v>
      </c>
      <c r="WNZ12" s="2853">
        <f>'GC Table 8 - Primary'!WOC8</f>
        <v>0</v>
      </c>
      <c r="WOA12" s="2854">
        <f>'GC Table 6 - Secondary'!WOC8</f>
        <v>0</v>
      </c>
      <c r="WOB12" s="2854">
        <f>'GC Table 5 - Worker Training'!WOC8</f>
        <v>0</v>
      </c>
      <c r="WOC12" s="2854">
        <f>'GC Table 4 - Tertiary'!WOB8</f>
        <v>0</v>
      </c>
      <c r="WOD12" s="2855">
        <f>SUM(WNZ12:WOC12)</f>
        <v>0</v>
      </c>
      <c r="WOE12" s="2856">
        <f>'GC Table 8 - Primary'!WOC12</f>
        <v>0</v>
      </c>
      <c r="WOF12" s="2854">
        <f>'GC Table 6 - Secondary'!WOC14</f>
        <v>0</v>
      </c>
      <c r="WOG12" s="2857">
        <f>'GC Table 5 - Worker Training'!WOC12</f>
        <v>0</v>
      </c>
      <c r="WOH12" s="2854">
        <f>'GC Table 4 - Tertiary'!WOB9</f>
        <v>0</v>
      </c>
      <c r="WOI12" s="2858">
        <f>SUM(WOE12:WOH12)</f>
        <v>0</v>
      </c>
      <c r="WOJ12" s="2853">
        <f>'GC Table 8 - Primary'!WOC20</f>
        <v>0</v>
      </c>
      <c r="WOK12" s="2854">
        <f>'GC Table 6 - Secondary'!WOC22</f>
        <v>0</v>
      </c>
      <c r="WOL12" s="2854">
        <f>'GC Table 5 - Worker Training'!WOC20</f>
        <v>0</v>
      </c>
      <c r="WOM12" s="2854">
        <f>'GC Table 4 - Tertiary'!WOB17</f>
        <v>0</v>
      </c>
      <c r="WON12" s="2859">
        <f>SUM(WOJ12:WOM12)</f>
        <v>0</v>
      </c>
      <c r="WOO12" s="2852">
        <v>2014</v>
      </c>
      <c r="WOP12" s="2853">
        <f>'GC Table 8 - Primary'!WOS8</f>
        <v>0</v>
      </c>
      <c r="WOQ12" s="2854">
        <f>'GC Table 6 - Secondary'!WOS8</f>
        <v>0</v>
      </c>
      <c r="WOR12" s="2854">
        <f>'GC Table 5 - Worker Training'!WOS8</f>
        <v>0</v>
      </c>
      <c r="WOS12" s="2854">
        <f>'GC Table 4 - Tertiary'!WOR8</f>
        <v>0</v>
      </c>
      <c r="WOT12" s="2855">
        <f>SUM(WOP12:WOS12)</f>
        <v>0</v>
      </c>
      <c r="WOU12" s="2856">
        <f>'GC Table 8 - Primary'!WOS12</f>
        <v>0</v>
      </c>
      <c r="WOV12" s="2854">
        <f>'GC Table 6 - Secondary'!WOS14</f>
        <v>0</v>
      </c>
      <c r="WOW12" s="2857">
        <f>'GC Table 5 - Worker Training'!WOS12</f>
        <v>0</v>
      </c>
      <c r="WOX12" s="2854">
        <f>'GC Table 4 - Tertiary'!WOR9</f>
        <v>0</v>
      </c>
      <c r="WOY12" s="2858">
        <f>SUM(WOU12:WOX12)</f>
        <v>0</v>
      </c>
      <c r="WOZ12" s="2853">
        <f>'GC Table 8 - Primary'!WOS20</f>
        <v>0</v>
      </c>
      <c r="WPA12" s="2854">
        <f>'GC Table 6 - Secondary'!WOS22</f>
        <v>0</v>
      </c>
      <c r="WPB12" s="2854">
        <f>'GC Table 5 - Worker Training'!WOS20</f>
        <v>0</v>
      </c>
      <c r="WPC12" s="2854">
        <f>'GC Table 4 - Tertiary'!WOR17</f>
        <v>0</v>
      </c>
      <c r="WPD12" s="2859">
        <f>SUM(WOZ12:WPC12)</f>
        <v>0</v>
      </c>
      <c r="WPE12" s="2852">
        <v>2014</v>
      </c>
      <c r="WPF12" s="2853">
        <f>'GC Table 8 - Primary'!WPI8</f>
        <v>0</v>
      </c>
      <c r="WPG12" s="2854">
        <f>'GC Table 6 - Secondary'!WPI8</f>
        <v>0</v>
      </c>
      <c r="WPH12" s="2854">
        <f>'GC Table 5 - Worker Training'!WPI8</f>
        <v>0</v>
      </c>
      <c r="WPI12" s="2854">
        <f>'GC Table 4 - Tertiary'!WPH8</f>
        <v>0</v>
      </c>
      <c r="WPJ12" s="2855">
        <f>SUM(WPF12:WPI12)</f>
        <v>0</v>
      </c>
      <c r="WPK12" s="2856">
        <f>'GC Table 8 - Primary'!WPI12</f>
        <v>0</v>
      </c>
      <c r="WPL12" s="2854">
        <f>'GC Table 6 - Secondary'!WPI14</f>
        <v>0</v>
      </c>
      <c r="WPM12" s="2857">
        <f>'GC Table 5 - Worker Training'!WPI12</f>
        <v>0</v>
      </c>
      <c r="WPN12" s="2854">
        <f>'GC Table 4 - Tertiary'!WPH9</f>
        <v>0</v>
      </c>
      <c r="WPO12" s="2858">
        <f>SUM(WPK12:WPN12)</f>
        <v>0</v>
      </c>
      <c r="WPP12" s="2853">
        <f>'GC Table 8 - Primary'!WPI20</f>
        <v>0</v>
      </c>
      <c r="WPQ12" s="2854">
        <f>'GC Table 6 - Secondary'!WPI22</f>
        <v>0</v>
      </c>
      <c r="WPR12" s="2854">
        <f>'GC Table 5 - Worker Training'!WPI20</f>
        <v>0</v>
      </c>
      <c r="WPS12" s="2854">
        <f>'GC Table 4 - Tertiary'!WPH17</f>
        <v>0</v>
      </c>
      <c r="WPT12" s="2859">
        <f>SUM(WPP12:WPS12)</f>
        <v>0</v>
      </c>
      <c r="WPU12" s="2852">
        <v>2014</v>
      </c>
      <c r="WPV12" s="2853">
        <f>'GC Table 8 - Primary'!WPY8</f>
        <v>0</v>
      </c>
      <c r="WPW12" s="2854">
        <f>'GC Table 6 - Secondary'!WPY8</f>
        <v>0</v>
      </c>
      <c r="WPX12" s="2854">
        <f>'GC Table 5 - Worker Training'!WPY8</f>
        <v>0</v>
      </c>
      <c r="WPY12" s="2854">
        <f>'GC Table 4 - Tertiary'!WPX8</f>
        <v>0</v>
      </c>
      <c r="WPZ12" s="2855">
        <f>SUM(WPV12:WPY12)</f>
        <v>0</v>
      </c>
      <c r="WQA12" s="2856">
        <f>'GC Table 8 - Primary'!WPY12</f>
        <v>0</v>
      </c>
      <c r="WQB12" s="2854">
        <f>'GC Table 6 - Secondary'!WPY14</f>
        <v>0</v>
      </c>
      <c r="WQC12" s="2857">
        <f>'GC Table 5 - Worker Training'!WPY12</f>
        <v>0</v>
      </c>
      <c r="WQD12" s="2854">
        <f>'GC Table 4 - Tertiary'!WPX9</f>
        <v>0</v>
      </c>
      <c r="WQE12" s="2858">
        <f>SUM(WQA12:WQD12)</f>
        <v>0</v>
      </c>
      <c r="WQF12" s="2853">
        <f>'GC Table 8 - Primary'!WPY20</f>
        <v>0</v>
      </c>
      <c r="WQG12" s="2854">
        <f>'GC Table 6 - Secondary'!WPY22</f>
        <v>0</v>
      </c>
      <c r="WQH12" s="2854">
        <f>'GC Table 5 - Worker Training'!WPY20</f>
        <v>0</v>
      </c>
      <c r="WQI12" s="2854">
        <f>'GC Table 4 - Tertiary'!WPX17</f>
        <v>0</v>
      </c>
      <c r="WQJ12" s="2859">
        <f>SUM(WQF12:WQI12)</f>
        <v>0</v>
      </c>
      <c r="WQK12" s="2852">
        <v>2014</v>
      </c>
      <c r="WQL12" s="2853">
        <f>'GC Table 8 - Primary'!WQO8</f>
        <v>0</v>
      </c>
      <c r="WQM12" s="2854">
        <f>'GC Table 6 - Secondary'!WQO8</f>
        <v>0</v>
      </c>
      <c r="WQN12" s="2854">
        <f>'GC Table 5 - Worker Training'!WQO8</f>
        <v>0</v>
      </c>
      <c r="WQO12" s="2854">
        <f>'GC Table 4 - Tertiary'!WQN8</f>
        <v>0</v>
      </c>
      <c r="WQP12" s="2855">
        <f>SUM(WQL12:WQO12)</f>
        <v>0</v>
      </c>
      <c r="WQQ12" s="2856">
        <f>'GC Table 8 - Primary'!WQO12</f>
        <v>0</v>
      </c>
      <c r="WQR12" s="2854">
        <f>'GC Table 6 - Secondary'!WQO14</f>
        <v>0</v>
      </c>
      <c r="WQS12" s="2857">
        <f>'GC Table 5 - Worker Training'!WQO12</f>
        <v>0</v>
      </c>
      <c r="WQT12" s="2854">
        <f>'GC Table 4 - Tertiary'!WQN9</f>
        <v>0</v>
      </c>
      <c r="WQU12" s="2858">
        <f>SUM(WQQ12:WQT12)</f>
        <v>0</v>
      </c>
      <c r="WQV12" s="2853">
        <f>'GC Table 8 - Primary'!WQO20</f>
        <v>0</v>
      </c>
      <c r="WQW12" s="2854">
        <f>'GC Table 6 - Secondary'!WQO22</f>
        <v>0</v>
      </c>
      <c r="WQX12" s="2854">
        <f>'GC Table 5 - Worker Training'!WQO20</f>
        <v>0</v>
      </c>
      <c r="WQY12" s="2854">
        <f>'GC Table 4 - Tertiary'!WQN17</f>
        <v>0</v>
      </c>
      <c r="WQZ12" s="2859">
        <f>SUM(WQV12:WQY12)</f>
        <v>0</v>
      </c>
      <c r="WRA12" s="2852">
        <v>2014</v>
      </c>
      <c r="WRB12" s="2853">
        <f>'GC Table 8 - Primary'!WRE8</f>
        <v>0</v>
      </c>
      <c r="WRC12" s="2854">
        <f>'GC Table 6 - Secondary'!WRE8</f>
        <v>0</v>
      </c>
      <c r="WRD12" s="2854">
        <f>'GC Table 5 - Worker Training'!WRE8</f>
        <v>0</v>
      </c>
      <c r="WRE12" s="2854">
        <f>'GC Table 4 - Tertiary'!WRD8</f>
        <v>0</v>
      </c>
      <c r="WRF12" s="2855">
        <f>SUM(WRB12:WRE12)</f>
        <v>0</v>
      </c>
      <c r="WRG12" s="2856">
        <f>'GC Table 8 - Primary'!WRE12</f>
        <v>0</v>
      </c>
      <c r="WRH12" s="2854">
        <f>'GC Table 6 - Secondary'!WRE14</f>
        <v>0</v>
      </c>
      <c r="WRI12" s="2857">
        <f>'GC Table 5 - Worker Training'!WRE12</f>
        <v>0</v>
      </c>
      <c r="WRJ12" s="2854">
        <f>'GC Table 4 - Tertiary'!WRD9</f>
        <v>0</v>
      </c>
      <c r="WRK12" s="2858">
        <f>SUM(WRG12:WRJ12)</f>
        <v>0</v>
      </c>
      <c r="WRL12" s="2853">
        <f>'GC Table 8 - Primary'!WRE20</f>
        <v>0</v>
      </c>
      <c r="WRM12" s="2854">
        <f>'GC Table 6 - Secondary'!WRE22</f>
        <v>0</v>
      </c>
      <c r="WRN12" s="2854">
        <f>'GC Table 5 - Worker Training'!WRE20</f>
        <v>0</v>
      </c>
      <c r="WRO12" s="2854">
        <f>'GC Table 4 - Tertiary'!WRD17</f>
        <v>0</v>
      </c>
      <c r="WRP12" s="2859">
        <f>SUM(WRL12:WRO12)</f>
        <v>0</v>
      </c>
      <c r="WRQ12" s="2852">
        <v>2014</v>
      </c>
      <c r="WRR12" s="2853">
        <f>'GC Table 8 - Primary'!WRU8</f>
        <v>0</v>
      </c>
      <c r="WRS12" s="2854">
        <f>'GC Table 6 - Secondary'!WRU8</f>
        <v>0</v>
      </c>
      <c r="WRT12" s="2854">
        <f>'GC Table 5 - Worker Training'!WRU8</f>
        <v>0</v>
      </c>
      <c r="WRU12" s="2854">
        <f>'GC Table 4 - Tertiary'!WRT8</f>
        <v>0</v>
      </c>
      <c r="WRV12" s="2855">
        <f>SUM(WRR12:WRU12)</f>
        <v>0</v>
      </c>
      <c r="WRW12" s="2856">
        <f>'GC Table 8 - Primary'!WRU12</f>
        <v>0</v>
      </c>
      <c r="WRX12" s="2854">
        <f>'GC Table 6 - Secondary'!WRU14</f>
        <v>0</v>
      </c>
      <c r="WRY12" s="2857">
        <f>'GC Table 5 - Worker Training'!WRU12</f>
        <v>0</v>
      </c>
      <c r="WRZ12" s="2854">
        <f>'GC Table 4 - Tertiary'!WRT9</f>
        <v>0</v>
      </c>
      <c r="WSA12" s="2858">
        <f>SUM(WRW12:WRZ12)</f>
        <v>0</v>
      </c>
      <c r="WSB12" s="2853">
        <f>'GC Table 8 - Primary'!WRU20</f>
        <v>0</v>
      </c>
      <c r="WSC12" s="2854">
        <f>'GC Table 6 - Secondary'!WRU22</f>
        <v>0</v>
      </c>
      <c r="WSD12" s="2854">
        <f>'GC Table 5 - Worker Training'!WRU20</f>
        <v>0</v>
      </c>
      <c r="WSE12" s="2854">
        <f>'GC Table 4 - Tertiary'!WRT17</f>
        <v>0</v>
      </c>
      <c r="WSF12" s="2859">
        <f>SUM(WSB12:WSE12)</f>
        <v>0</v>
      </c>
      <c r="WSG12" s="2852">
        <v>2014</v>
      </c>
      <c r="WSH12" s="2853">
        <f>'GC Table 8 - Primary'!WSK8</f>
        <v>0</v>
      </c>
      <c r="WSI12" s="2854">
        <f>'GC Table 6 - Secondary'!WSK8</f>
        <v>0</v>
      </c>
      <c r="WSJ12" s="2854">
        <f>'GC Table 5 - Worker Training'!WSK8</f>
        <v>0</v>
      </c>
      <c r="WSK12" s="2854">
        <f>'GC Table 4 - Tertiary'!WSJ8</f>
        <v>0</v>
      </c>
      <c r="WSL12" s="2855">
        <f>SUM(WSH12:WSK12)</f>
        <v>0</v>
      </c>
      <c r="WSM12" s="2856">
        <f>'GC Table 8 - Primary'!WSK12</f>
        <v>0</v>
      </c>
      <c r="WSN12" s="2854">
        <f>'GC Table 6 - Secondary'!WSK14</f>
        <v>0</v>
      </c>
      <c r="WSO12" s="2857">
        <f>'GC Table 5 - Worker Training'!WSK12</f>
        <v>0</v>
      </c>
      <c r="WSP12" s="2854">
        <f>'GC Table 4 - Tertiary'!WSJ9</f>
        <v>0</v>
      </c>
      <c r="WSQ12" s="2858">
        <f>SUM(WSM12:WSP12)</f>
        <v>0</v>
      </c>
      <c r="WSR12" s="2853">
        <f>'GC Table 8 - Primary'!WSK20</f>
        <v>0</v>
      </c>
      <c r="WSS12" s="2854">
        <f>'GC Table 6 - Secondary'!WSK22</f>
        <v>0</v>
      </c>
      <c r="WST12" s="2854">
        <f>'GC Table 5 - Worker Training'!WSK20</f>
        <v>0</v>
      </c>
      <c r="WSU12" s="2854">
        <f>'GC Table 4 - Tertiary'!WSJ17</f>
        <v>0</v>
      </c>
      <c r="WSV12" s="2859">
        <f>SUM(WSR12:WSU12)</f>
        <v>0</v>
      </c>
      <c r="WSW12" s="2852">
        <v>2014</v>
      </c>
      <c r="WSX12" s="2853">
        <f>'GC Table 8 - Primary'!WTA8</f>
        <v>0</v>
      </c>
      <c r="WSY12" s="2854">
        <f>'GC Table 6 - Secondary'!WTA8</f>
        <v>0</v>
      </c>
      <c r="WSZ12" s="2854">
        <f>'GC Table 5 - Worker Training'!WTA8</f>
        <v>0</v>
      </c>
      <c r="WTA12" s="2854">
        <f>'GC Table 4 - Tertiary'!WSZ8</f>
        <v>0</v>
      </c>
      <c r="WTB12" s="2855">
        <f>SUM(WSX12:WTA12)</f>
        <v>0</v>
      </c>
      <c r="WTC12" s="2856">
        <f>'GC Table 8 - Primary'!WTA12</f>
        <v>0</v>
      </c>
      <c r="WTD12" s="2854">
        <f>'GC Table 6 - Secondary'!WTA14</f>
        <v>0</v>
      </c>
      <c r="WTE12" s="2857">
        <f>'GC Table 5 - Worker Training'!WTA12</f>
        <v>0</v>
      </c>
      <c r="WTF12" s="2854">
        <f>'GC Table 4 - Tertiary'!WSZ9</f>
        <v>0</v>
      </c>
      <c r="WTG12" s="2858">
        <f>SUM(WTC12:WTF12)</f>
        <v>0</v>
      </c>
      <c r="WTH12" s="2853">
        <f>'GC Table 8 - Primary'!WTA20</f>
        <v>0</v>
      </c>
      <c r="WTI12" s="2854">
        <f>'GC Table 6 - Secondary'!WTA22</f>
        <v>0</v>
      </c>
      <c r="WTJ12" s="2854">
        <f>'GC Table 5 - Worker Training'!WTA20</f>
        <v>0</v>
      </c>
      <c r="WTK12" s="2854">
        <f>'GC Table 4 - Tertiary'!WSZ17</f>
        <v>0</v>
      </c>
      <c r="WTL12" s="2859">
        <f>SUM(WTH12:WTK12)</f>
        <v>0</v>
      </c>
      <c r="WTM12" s="2852">
        <v>2014</v>
      </c>
      <c r="WTN12" s="2853">
        <f>'GC Table 8 - Primary'!WTQ8</f>
        <v>0</v>
      </c>
      <c r="WTO12" s="2854">
        <f>'GC Table 6 - Secondary'!WTQ8</f>
        <v>0</v>
      </c>
      <c r="WTP12" s="2854">
        <f>'GC Table 5 - Worker Training'!WTQ8</f>
        <v>0</v>
      </c>
      <c r="WTQ12" s="2854">
        <f>'GC Table 4 - Tertiary'!WTP8</f>
        <v>0</v>
      </c>
      <c r="WTR12" s="2855">
        <f>SUM(WTN12:WTQ12)</f>
        <v>0</v>
      </c>
      <c r="WTS12" s="2856">
        <f>'GC Table 8 - Primary'!WTQ12</f>
        <v>0</v>
      </c>
      <c r="WTT12" s="2854">
        <f>'GC Table 6 - Secondary'!WTQ14</f>
        <v>0</v>
      </c>
      <c r="WTU12" s="2857">
        <f>'GC Table 5 - Worker Training'!WTQ12</f>
        <v>0</v>
      </c>
      <c r="WTV12" s="2854">
        <f>'GC Table 4 - Tertiary'!WTP9</f>
        <v>0</v>
      </c>
      <c r="WTW12" s="2858">
        <f>SUM(WTS12:WTV12)</f>
        <v>0</v>
      </c>
      <c r="WTX12" s="2853">
        <f>'GC Table 8 - Primary'!WTQ20</f>
        <v>0</v>
      </c>
      <c r="WTY12" s="2854">
        <f>'GC Table 6 - Secondary'!WTQ22</f>
        <v>0</v>
      </c>
      <c r="WTZ12" s="2854">
        <f>'GC Table 5 - Worker Training'!WTQ20</f>
        <v>0</v>
      </c>
      <c r="WUA12" s="2854">
        <f>'GC Table 4 - Tertiary'!WTP17</f>
        <v>0</v>
      </c>
      <c r="WUB12" s="2859">
        <f>SUM(WTX12:WUA12)</f>
        <v>0</v>
      </c>
      <c r="WUC12" s="2852">
        <v>2014</v>
      </c>
      <c r="WUD12" s="2853">
        <f>'GC Table 8 - Primary'!WUG8</f>
        <v>0</v>
      </c>
      <c r="WUE12" s="2854">
        <f>'GC Table 6 - Secondary'!WUG8</f>
        <v>0</v>
      </c>
      <c r="WUF12" s="2854">
        <f>'GC Table 5 - Worker Training'!WUG8</f>
        <v>0</v>
      </c>
      <c r="WUG12" s="2854">
        <f>'GC Table 4 - Tertiary'!WUF8</f>
        <v>0</v>
      </c>
      <c r="WUH12" s="2855">
        <f>SUM(WUD12:WUG12)</f>
        <v>0</v>
      </c>
      <c r="WUI12" s="2856">
        <f>'GC Table 8 - Primary'!WUG12</f>
        <v>0</v>
      </c>
      <c r="WUJ12" s="2854">
        <f>'GC Table 6 - Secondary'!WUG14</f>
        <v>0</v>
      </c>
      <c r="WUK12" s="2857">
        <f>'GC Table 5 - Worker Training'!WUG12</f>
        <v>0</v>
      </c>
      <c r="WUL12" s="2854">
        <f>'GC Table 4 - Tertiary'!WUF9</f>
        <v>0</v>
      </c>
      <c r="WUM12" s="2858">
        <f>SUM(WUI12:WUL12)</f>
        <v>0</v>
      </c>
      <c r="WUN12" s="2853">
        <f>'GC Table 8 - Primary'!WUG20</f>
        <v>0</v>
      </c>
      <c r="WUO12" s="2854">
        <f>'GC Table 6 - Secondary'!WUG22</f>
        <v>0</v>
      </c>
      <c r="WUP12" s="2854">
        <f>'GC Table 5 - Worker Training'!WUG20</f>
        <v>0</v>
      </c>
      <c r="WUQ12" s="2854">
        <f>'GC Table 4 - Tertiary'!WUF17</f>
        <v>0</v>
      </c>
      <c r="WUR12" s="2859">
        <f>SUM(WUN12:WUQ12)</f>
        <v>0</v>
      </c>
      <c r="WUS12" s="2852">
        <v>2014</v>
      </c>
      <c r="WUT12" s="2853">
        <f>'GC Table 8 - Primary'!WUW8</f>
        <v>0</v>
      </c>
      <c r="WUU12" s="2854">
        <f>'GC Table 6 - Secondary'!WUW8</f>
        <v>0</v>
      </c>
      <c r="WUV12" s="2854">
        <f>'GC Table 5 - Worker Training'!WUW8</f>
        <v>0</v>
      </c>
      <c r="WUW12" s="2854">
        <f>'GC Table 4 - Tertiary'!WUV8</f>
        <v>0</v>
      </c>
      <c r="WUX12" s="2855">
        <f>SUM(WUT12:WUW12)</f>
        <v>0</v>
      </c>
      <c r="WUY12" s="2856">
        <f>'GC Table 8 - Primary'!WUW12</f>
        <v>0</v>
      </c>
      <c r="WUZ12" s="2854">
        <f>'GC Table 6 - Secondary'!WUW14</f>
        <v>0</v>
      </c>
      <c r="WVA12" s="2857">
        <f>'GC Table 5 - Worker Training'!WUW12</f>
        <v>0</v>
      </c>
      <c r="WVB12" s="2854">
        <f>'GC Table 4 - Tertiary'!WUV9</f>
        <v>0</v>
      </c>
      <c r="WVC12" s="2858">
        <f>SUM(WUY12:WVB12)</f>
        <v>0</v>
      </c>
      <c r="WVD12" s="2853">
        <f>'GC Table 8 - Primary'!WUW20</f>
        <v>0</v>
      </c>
      <c r="WVE12" s="2854">
        <f>'GC Table 6 - Secondary'!WUW22</f>
        <v>0</v>
      </c>
      <c r="WVF12" s="2854">
        <f>'GC Table 5 - Worker Training'!WUW20</f>
        <v>0</v>
      </c>
      <c r="WVG12" s="2854">
        <f>'GC Table 4 - Tertiary'!WUV17</f>
        <v>0</v>
      </c>
      <c r="WVH12" s="2859">
        <f>SUM(WVD12:WVG12)</f>
        <v>0</v>
      </c>
      <c r="WVI12" s="2852">
        <v>2014</v>
      </c>
      <c r="WVJ12" s="2853">
        <f>'GC Table 8 - Primary'!WVM8</f>
        <v>0</v>
      </c>
      <c r="WVK12" s="2854">
        <f>'GC Table 6 - Secondary'!WVM8</f>
        <v>0</v>
      </c>
      <c r="WVL12" s="2854">
        <f>'GC Table 5 - Worker Training'!WVM8</f>
        <v>0</v>
      </c>
      <c r="WVM12" s="2854">
        <f>'GC Table 4 - Tertiary'!WVL8</f>
        <v>0</v>
      </c>
      <c r="WVN12" s="2855">
        <f>SUM(WVJ12:WVM12)</f>
        <v>0</v>
      </c>
      <c r="WVO12" s="2856">
        <f>'GC Table 8 - Primary'!WVM12</f>
        <v>0</v>
      </c>
      <c r="WVP12" s="2854">
        <f>'GC Table 6 - Secondary'!WVM14</f>
        <v>0</v>
      </c>
      <c r="WVQ12" s="2857">
        <f>'GC Table 5 - Worker Training'!WVM12</f>
        <v>0</v>
      </c>
      <c r="WVR12" s="2854">
        <f>'GC Table 4 - Tertiary'!WVL9</f>
        <v>0</v>
      </c>
      <c r="WVS12" s="2858">
        <f>SUM(WVO12:WVR12)</f>
        <v>0</v>
      </c>
      <c r="WVT12" s="2853">
        <f>'GC Table 8 - Primary'!WVM20</f>
        <v>0</v>
      </c>
      <c r="WVU12" s="2854">
        <f>'GC Table 6 - Secondary'!WVM22</f>
        <v>0</v>
      </c>
      <c r="WVV12" s="2854">
        <f>'GC Table 5 - Worker Training'!WVM20</f>
        <v>0</v>
      </c>
      <c r="WVW12" s="2854">
        <f>'GC Table 4 - Tertiary'!WVL17</f>
        <v>0</v>
      </c>
      <c r="WVX12" s="2859">
        <f>SUM(WVT12:WVW12)</f>
        <v>0</v>
      </c>
      <c r="WVY12" s="2852">
        <v>2014</v>
      </c>
      <c r="WVZ12" s="2853">
        <f>'GC Table 8 - Primary'!WWC8</f>
        <v>0</v>
      </c>
      <c r="WWA12" s="2854">
        <f>'GC Table 6 - Secondary'!WWC8</f>
        <v>0</v>
      </c>
      <c r="WWB12" s="2854">
        <f>'GC Table 5 - Worker Training'!WWC8</f>
        <v>0</v>
      </c>
      <c r="WWC12" s="2854">
        <f>'GC Table 4 - Tertiary'!WWB8</f>
        <v>0</v>
      </c>
      <c r="WWD12" s="2855">
        <f>SUM(WVZ12:WWC12)</f>
        <v>0</v>
      </c>
      <c r="WWE12" s="2856">
        <f>'GC Table 8 - Primary'!WWC12</f>
        <v>0</v>
      </c>
      <c r="WWF12" s="2854">
        <f>'GC Table 6 - Secondary'!WWC14</f>
        <v>0</v>
      </c>
      <c r="WWG12" s="2857">
        <f>'GC Table 5 - Worker Training'!WWC12</f>
        <v>0</v>
      </c>
      <c r="WWH12" s="2854">
        <f>'GC Table 4 - Tertiary'!WWB9</f>
        <v>0</v>
      </c>
      <c r="WWI12" s="2858">
        <f>SUM(WWE12:WWH12)</f>
        <v>0</v>
      </c>
      <c r="WWJ12" s="2853">
        <f>'GC Table 8 - Primary'!WWC20</f>
        <v>0</v>
      </c>
      <c r="WWK12" s="2854">
        <f>'GC Table 6 - Secondary'!WWC22</f>
        <v>0</v>
      </c>
      <c r="WWL12" s="2854">
        <f>'GC Table 5 - Worker Training'!WWC20</f>
        <v>0</v>
      </c>
      <c r="WWM12" s="2854">
        <f>'GC Table 4 - Tertiary'!WWB17</f>
        <v>0</v>
      </c>
      <c r="WWN12" s="2859">
        <f>SUM(WWJ12:WWM12)</f>
        <v>0</v>
      </c>
      <c r="WWO12" s="2852">
        <v>2014</v>
      </c>
      <c r="WWP12" s="2853">
        <f>'GC Table 8 - Primary'!WWS8</f>
        <v>0</v>
      </c>
      <c r="WWQ12" s="2854">
        <f>'GC Table 6 - Secondary'!WWS8</f>
        <v>0</v>
      </c>
      <c r="WWR12" s="2854">
        <f>'GC Table 5 - Worker Training'!WWS8</f>
        <v>0</v>
      </c>
      <c r="WWS12" s="2854">
        <f>'GC Table 4 - Tertiary'!WWR8</f>
        <v>0</v>
      </c>
      <c r="WWT12" s="2855">
        <f>SUM(WWP12:WWS12)</f>
        <v>0</v>
      </c>
      <c r="WWU12" s="2856">
        <f>'GC Table 8 - Primary'!WWS12</f>
        <v>0</v>
      </c>
      <c r="WWV12" s="2854">
        <f>'GC Table 6 - Secondary'!WWS14</f>
        <v>0</v>
      </c>
      <c r="WWW12" s="2857">
        <f>'GC Table 5 - Worker Training'!WWS12</f>
        <v>0</v>
      </c>
      <c r="WWX12" s="2854">
        <f>'GC Table 4 - Tertiary'!WWR9</f>
        <v>0</v>
      </c>
      <c r="WWY12" s="2858">
        <f>SUM(WWU12:WWX12)</f>
        <v>0</v>
      </c>
      <c r="WWZ12" s="2853">
        <f>'GC Table 8 - Primary'!WWS20</f>
        <v>0</v>
      </c>
      <c r="WXA12" s="2854">
        <f>'GC Table 6 - Secondary'!WWS22</f>
        <v>0</v>
      </c>
      <c r="WXB12" s="2854">
        <f>'GC Table 5 - Worker Training'!WWS20</f>
        <v>0</v>
      </c>
      <c r="WXC12" s="2854">
        <f>'GC Table 4 - Tertiary'!WWR17</f>
        <v>0</v>
      </c>
      <c r="WXD12" s="2859">
        <f>SUM(WWZ12:WXC12)</f>
        <v>0</v>
      </c>
      <c r="WXE12" s="2852">
        <v>2014</v>
      </c>
      <c r="WXF12" s="2853">
        <f>'GC Table 8 - Primary'!WXI8</f>
        <v>0</v>
      </c>
      <c r="WXG12" s="2854">
        <f>'GC Table 6 - Secondary'!WXI8</f>
        <v>0</v>
      </c>
      <c r="WXH12" s="2854">
        <f>'GC Table 5 - Worker Training'!WXI8</f>
        <v>0</v>
      </c>
      <c r="WXI12" s="2854">
        <f>'GC Table 4 - Tertiary'!WXH8</f>
        <v>0</v>
      </c>
      <c r="WXJ12" s="2855">
        <f>SUM(WXF12:WXI12)</f>
        <v>0</v>
      </c>
      <c r="WXK12" s="2856">
        <f>'GC Table 8 - Primary'!WXI12</f>
        <v>0</v>
      </c>
      <c r="WXL12" s="2854">
        <f>'GC Table 6 - Secondary'!WXI14</f>
        <v>0</v>
      </c>
      <c r="WXM12" s="2857">
        <f>'GC Table 5 - Worker Training'!WXI12</f>
        <v>0</v>
      </c>
      <c r="WXN12" s="2854">
        <f>'GC Table 4 - Tertiary'!WXH9</f>
        <v>0</v>
      </c>
      <c r="WXO12" s="2858">
        <f>SUM(WXK12:WXN12)</f>
        <v>0</v>
      </c>
      <c r="WXP12" s="2853">
        <f>'GC Table 8 - Primary'!WXI20</f>
        <v>0</v>
      </c>
      <c r="WXQ12" s="2854">
        <f>'GC Table 6 - Secondary'!WXI22</f>
        <v>0</v>
      </c>
      <c r="WXR12" s="2854">
        <f>'GC Table 5 - Worker Training'!WXI20</f>
        <v>0</v>
      </c>
      <c r="WXS12" s="2854">
        <f>'GC Table 4 - Tertiary'!WXH17</f>
        <v>0</v>
      </c>
      <c r="WXT12" s="2859">
        <f>SUM(WXP12:WXS12)</f>
        <v>0</v>
      </c>
      <c r="WXU12" s="2852">
        <v>2014</v>
      </c>
      <c r="WXV12" s="2853">
        <f>'GC Table 8 - Primary'!WXY8</f>
        <v>0</v>
      </c>
      <c r="WXW12" s="2854">
        <f>'GC Table 6 - Secondary'!WXY8</f>
        <v>0</v>
      </c>
      <c r="WXX12" s="2854">
        <f>'GC Table 5 - Worker Training'!WXY8</f>
        <v>0</v>
      </c>
      <c r="WXY12" s="2854">
        <f>'GC Table 4 - Tertiary'!WXX8</f>
        <v>0</v>
      </c>
      <c r="WXZ12" s="2855">
        <f>SUM(WXV12:WXY12)</f>
        <v>0</v>
      </c>
      <c r="WYA12" s="2856">
        <f>'GC Table 8 - Primary'!WXY12</f>
        <v>0</v>
      </c>
      <c r="WYB12" s="2854">
        <f>'GC Table 6 - Secondary'!WXY14</f>
        <v>0</v>
      </c>
      <c r="WYC12" s="2857">
        <f>'GC Table 5 - Worker Training'!WXY12</f>
        <v>0</v>
      </c>
      <c r="WYD12" s="2854">
        <f>'GC Table 4 - Tertiary'!WXX9</f>
        <v>0</v>
      </c>
      <c r="WYE12" s="2858">
        <f>SUM(WYA12:WYD12)</f>
        <v>0</v>
      </c>
      <c r="WYF12" s="2853">
        <f>'GC Table 8 - Primary'!WXY20</f>
        <v>0</v>
      </c>
      <c r="WYG12" s="2854">
        <f>'GC Table 6 - Secondary'!WXY22</f>
        <v>0</v>
      </c>
      <c r="WYH12" s="2854">
        <f>'GC Table 5 - Worker Training'!WXY20</f>
        <v>0</v>
      </c>
      <c r="WYI12" s="2854">
        <f>'GC Table 4 - Tertiary'!WXX17</f>
        <v>0</v>
      </c>
      <c r="WYJ12" s="2859">
        <f>SUM(WYF12:WYI12)</f>
        <v>0</v>
      </c>
      <c r="WYK12" s="2852">
        <v>2014</v>
      </c>
      <c r="WYL12" s="2853">
        <f>'GC Table 8 - Primary'!WYO8</f>
        <v>0</v>
      </c>
      <c r="WYM12" s="2854">
        <f>'GC Table 6 - Secondary'!WYO8</f>
        <v>0</v>
      </c>
      <c r="WYN12" s="2854">
        <f>'GC Table 5 - Worker Training'!WYO8</f>
        <v>0</v>
      </c>
      <c r="WYO12" s="2854">
        <f>'GC Table 4 - Tertiary'!WYN8</f>
        <v>0</v>
      </c>
      <c r="WYP12" s="2855">
        <f>SUM(WYL12:WYO12)</f>
        <v>0</v>
      </c>
      <c r="WYQ12" s="2856">
        <f>'GC Table 8 - Primary'!WYO12</f>
        <v>0</v>
      </c>
      <c r="WYR12" s="2854">
        <f>'GC Table 6 - Secondary'!WYO14</f>
        <v>0</v>
      </c>
      <c r="WYS12" s="2857">
        <f>'GC Table 5 - Worker Training'!WYO12</f>
        <v>0</v>
      </c>
      <c r="WYT12" s="2854">
        <f>'GC Table 4 - Tertiary'!WYN9</f>
        <v>0</v>
      </c>
      <c r="WYU12" s="2858">
        <f>SUM(WYQ12:WYT12)</f>
        <v>0</v>
      </c>
      <c r="WYV12" s="2853">
        <f>'GC Table 8 - Primary'!WYO20</f>
        <v>0</v>
      </c>
      <c r="WYW12" s="2854">
        <f>'GC Table 6 - Secondary'!WYO22</f>
        <v>0</v>
      </c>
      <c r="WYX12" s="2854">
        <f>'GC Table 5 - Worker Training'!WYO20</f>
        <v>0</v>
      </c>
      <c r="WYY12" s="2854">
        <f>'GC Table 4 - Tertiary'!WYN17</f>
        <v>0</v>
      </c>
      <c r="WYZ12" s="2859">
        <f>SUM(WYV12:WYY12)</f>
        <v>0</v>
      </c>
      <c r="WZA12" s="2852">
        <v>2014</v>
      </c>
      <c r="WZB12" s="2853">
        <f>'GC Table 8 - Primary'!WZE8</f>
        <v>0</v>
      </c>
      <c r="WZC12" s="2854">
        <f>'GC Table 6 - Secondary'!WZE8</f>
        <v>0</v>
      </c>
      <c r="WZD12" s="2854">
        <f>'GC Table 5 - Worker Training'!WZE8</f>
        <v>0</v>
      </c>
      <c r="WZE12" s="2854">
        <f>'GC Table 4 - Tertiary'!WZD8</f>
        <v>0</v>
      </c>
      <c r="WZF12" s="2855">
        <f>SUM(WZB12:WZE12)</f>
        <v>0</v>
      </c>
      <c r="WZG12" s="2856">
        <f>'GC Table 8 - Primary'!WZE12</f>
        <v>0</v>
      </c>
      <c r="WZH12" s="2854">
        <f>'GC Table 6 - Secondary'!WZE14</f>
        <v>0</v>
      </c>
      <c r="WZI12" s="2857">
        <f>'GC Table 5 - Worker Training'!WZE12</f>
        <v>0</v>
      </c>
      <c r="WZJ12" s="2854">
        <f>'GC Table 4 - Tertiary'!WZD9</f>
        <v>0</v>
      </c>
      <c r="WZK12" s="2858">
        <f>SUM(WZG12:WZJ12)</f>
        <v>0</v>
      </c>
      <c r="WZL12" s="2853">
        <f>'GC Table 8 - Primary'!WZE20</f>
        <v>0</v>
      </c>
      <c r="WZM12" s="2854">
        <f>'GC Table 6 - Secondary'!WZE22</f>
        <v>0</v>
      </c>
      <c r="WZN12" s="2854">
        <f>'GC Table 5 - Worker Training'!WZE20</f>
        <v>0</v>
      </c>
      <c r="WZO12" s="2854">
        <f>'GC Table 4 - Tertiary'!WZD17</f>
        <v>0</v>
      </c>
      <c r="WZP12" s="2859">
        <f>SUM(WZL12:WZO12)</f>
        <v>0</v>
      </c>
      <c r="WZQ12" s="2852">
        <v>2014</v>
      </c>
      <c r="WZR12" s="2853">
        <f>'GC Table 8 - Primary'!WZU8</f>
        <v>0</v>
      </c>
      <c r="WZS12" s="2854">
        <f>'GC Table 6 - Secondary'!WZU8</f>
        <v>0</v>
      </c>
      <c r="WZT12" s="2854">
        <f>'GC Table 5 - Worker Training'!WZU8</f>
        <v>0</v>
      </c>
      <c r="WZU12" s="2854">
        <f>'GC Table 4 - Tertiary'!WZT8</f>
        <v>0</v>
      </c>
      <c r="WZV12" s="2855">
        <f>SUM(WZR12:WZU12)</f>
        <v>0</v>
      </c>
      <c r="WZW12" s="2856">
        <f>'GC Table 8 - Primary'!WZU12</f>
        <v>0</v>
      </c>
      <c r="WZX12" s="2854">
        <f>'GC Table 6 - Secondary'!WZU14</f>
        <v>0</v>
      </c>
      <c r="WZY12" s="2857">
        <f>'GC Table 5 - Worker Training'!WZU12</f>
        <v>0</v>
      </c>
      <c r="WZZ12" s="2854">
        <f>'GC Table 4 - Tertiary'!WZT9</f>
        <v>0</v>
      </c>
      <c r="XAA12" s="2858">
        <f>SUM(WZW12:WZZ12)</f>
        <v>0</v>
      </c>
      <c r="XAB12" s="2853">
        <f>'GC Table 8 - Primary'!WZU20</f>
        <v>0</v>
      </c>
      <c r="XAC12" s="2854">
        <f>'GC Table 6 - Secondary'!WZU22</f>
        <v>0</v>
      </c>
      <c r="XAD12" s="2854">
        <f>'GC Table 5 - Worker Training'!WZU20</f>
        <v>0</v>
      </c>
      <c r="XAE12" s="2854">
        <f>'GC Table 4 - Tertiary'!WZT17</f>
        <v>0</v>
      </c>
      <c r="XAF12" s="2859">
        <f>SUM(XAB12:XAE12)</f>
        <v>0</v>
      </c>
      <c r="XAG12" s="2852">
        <v>2014</v>
      </c>
      <c r="XAH12" s="2853">
        <f>'GC Table 8 - Primary'!XAK8</f>
        <v>0</v>
      </c>
      <c r="XAI12" s="2854">
        <f>'GC Table 6 - Secondary'!XAK8</f>
        <v>0</v>
      </c>
      <c r="XAJ12" s="2854">
        <f>'GC Table 5 - Worker Training'!XAK8</f>
        <v>0</v>
      </c>
      <c r="XAK12" s="2854">
        <f>'GC Table 4 - Tertiary'!XAJ8</f>
        <v>0</v>
      </c>
      <c r="XAL12" s="2855">
        <f>SUM(XAH12:XAK12)</f>
        <v>0</v>
      </c>
      <c r="XAM12" s="2856">
        <f>'GC Table 8 - Primary'!XAK12</f>
        <v>0</v>
      </c>
      <c r="XAN12" s="2854">
        <f>'GC Table 6 - Secondary'!XAK14</f>
        <v>0</v>
      </c>
      <c r="XAO12" s="2857">
        <f>'GC Table 5 - Worker Training'!XAK12</f>
        <v>0</v>
      </c>
      <c r="XAP12" s="2854">
        <f>'GC Table 4 - Tertiary'!XAJ9</f>
        <v>0</v>
      </c>
      <c r="XAQ12" s="2858">
        <f>SUM(XAM12:XAP12)</f>
        <v>0</v>
      </c>
      <c r="XAR12" s="2853">
        <f>'GC Table 8 - Primary'!XAK20</f>
        <v>0</v>
      </c>
      <c r="XAS12" s="2854">
        <f>'GC Table 6 - Secondary'!XAK22</f>
        <v>0</v>
      </c>
      <c r="XAT12" s="2854">
        <f>'GC Table 5 - Worker Training'!XAK20</f>
        <v>0</v>
      </c>
      <c r="XAU12" s="2854">
        <f>'GC Table 4 - Tertiary'!XAJ17</f>
        <v>0</v>
      </c>
      <c r="XAV12" s="2859">
        <f>SUM(XAR12:XAU12)</f>
        <v>0</v>
      </c>
      <c r="XAW12" s="2852">
        <v>2014</v>
      </c>
      <c r="XAX12" s="2853">
        <f>'GC Table 8 - Primary'!XBA8</f>
        <v>0</v>
      </c>
      <c r="XAY12" s="2854">
        <f>'GC Table 6 - Secondary'!XBA8</f>
        <v>0</v>
      </c>
      <c r="XAZ12" s="2854">
        <f>'GC Table 5 - Worker Training'!XBA8</f>
        <v>0</v>
      </c>
      <c r="XBA12" s="2854">
        <f>'GC Table 4 - Tertiary'!XAZ8</f>
        <v>0</v>
      </c>
      <c r="XBB12" s="2855">
        <f>SUM(XAX12:XBA12)</f>
        <v>0</v>
      </c>
      <c r="XBC12" s="2856">
        <f>'GC Table 8 - Primary'!XBA12</f>
        <v>0</v>
      </c>
      <c r="XBD12" s="2854">
        <f>'GC Table 6 - Secondary'!XBA14</f>
        <v>0</v>
      </c>
      <c r="XBE12" s="2857">
        <f>'GC Table 5 - Worker Training'!XBA12</f>
        <v>0</v>
      </c>
      <c r="XBF12" s="2854">
        <f>'GC Table 4 - Tertiary'!XAZ9</f>
        <v>0</v>
      </c>
      <c r="XBG12" s="2858">
        <f>SUM(XBC12:XBF12)</f>
        <v>0</v>
      </c>
      <c r="XBH12" s="2853">
        <f>'GC Table 8 - Primary'!XBA20</f>
        <v>0</v>
      </c>
      <c r="XBI12" s="2854">
        <f>'GC Table 6 - Secondary'!XBA22</f>
        <v>0</v>
      </c>
      <c r="XBJ12" s="2854">
        <f>'GC Table 5 - Worker Training'!XBA20</f>
        <v>0</v>
      </c>
      <c r="XBK12" s="2854">
        <f>'GC Table 4 - Tertiary'!XAZ17</f>
        <v>0</v>
      </c>
      <c r="XBL12" s="2859">
        <f>SUM(XBH12:XBK12)</f>
        <v>0</v>
      </c>
      <c r="XBM12" s="2852">
        <v>2014</v>
      </c>
      <c r="XBN12" s="2853">
        <f>'GC Table 8 - Primary'!XBQ8</f>
        <v>0</v>
      </c>
      <c r="XBO12" s="2854">
        <f>'GC Table 6 - Secondary'!XBQ8</f>
        <v>0</v>
      </c>
      <c r="XBP12" s="2854">
        <f>'GC Table 5 - Worker Training'!XBQ8</f>
        <v>0</v>
      </c>
      <c r="XBQ12" s="2854">
        <f>'GC Table 4 - Tertiary'!XBP8</f>
        <v>0</v>
      </c>
      <c r="XBR12" s="2855">
        <f>SUM(XBN12:XBQ12)</f>
        <v>0</v>
      </c>
      <c r="XBS12" s="2856">
        <f>'GC Table 8 - Primary'!XBQ12</f>
        <v>0</v>
      </c>
      <c r="XBT12" s="2854">
        <f>'GC Table 6 - Secondary'!XBQ14</f>
        <v>0</v>
      </c>
      <c r="XBU12" s="2857">
        <f>'GC Table 5 - Worker Training'!XBQ12</f>
        <v>0</v>
      </c>
      <c r="XBV12" s="2854">
        <f>'GC Table 4 - Tertiary'!XBP9</f>
        <v>0</v>
      </c>
      <c r="XBW12" s="2858">
        <f>SUM(XBS12:XBV12)</f>
        <v>0</v>
      </c>
      <c r="XBX12" s="2853">
        <f>'GC Table 8 - Primary'!XBQ20</f>
        <v>0</v>
      </c>
      <c r="XBY12" s="2854">
        <f>'GC Table 6 - Secondary'!XBQ22</f>
        <v>0</v>
      </c>
      <c r="XBZ12" s="2854">
        <f>'GC Table 5 - Worker Training'!XBQ20</f>
        <v>0</v>
      </c>
      <c r="XCA12" s="2854">
        <f>'GC Table 4 - Tertiary'!XBP17</f>
        <v>0</v>
      </c>
      <c r="XCB12" s="2859">
        <f>SUM(XBX12:XCA12)</f>
        <v>0</v>
      </c>
      <c r="XCC12" s="2852">
        <v>2014</v>
      </c>
      <c r="XCD12" s="2853">
        <f>'GC Table 8 - Primary'!XCG8</f>
        <v>0</v>
      </c>
      <c r="XCE12" s="2854">
        <f>'GC Table 6 - Secondary'!XCG8</f>
        <v>0</v>
      </c>
      <c r="XCF12" s="2854">
        <f>'GC Table 5 - Worker Training'!XCG8</f>
        <v>0</v>
      </c>
      <c r="XCG12" s="2854">
        <f>'GC Table 4 - Tertiary'!XCF8</f>
        <v>0</v>
      </c>
      <c r="XCH12" s="2855">
        <f>SUM(XCD12:XCG12)</f>
        <v>0</v>
      </c>
      <c r="XCI12" s="2856">
        <f>'GC Table 8 - Primary'!XCG12</f>
        <v>0</v>
      </c>
      <c r="XCJ12" s="2854">
        <f>'GC Table 6 - Secondary'!XCG14</f>
        <v>0</v>
      </c>
      <c r="XCK12" s="2857">
        <f>'GC Table 5 - Worker Training'!XCG12</f>
        <v>0</v>
      </c>
      <c r="XCL12" s="2854">
        <f>'GC Table 4 - Tertiary'!XCF9</f>
        <v>0</v>
      </c>
      <c r="XCM12" s="2858">
        <f>SUM(XCI12:XCL12)</f>
        <v>0</v>
      </c>
      <c r="XCN12" s="2853">
        <f>'GC Table 8 - Primary'!XCG20</f>
        <v>0</v>
      </c>
      <c r="XCO12" s="2854">
        <f>'GC Table 6 - Secondary'!XCG22</f>
        <v>0</v>
      </c>
      <c r="XCP12" s="2854">
        <f>'GC Table 5 - Worker Training'!XCG20</f>
        <v>0</v>
      </c>
      <c r="XCQ12" s="2854">
        <f>'GC Table 4 - Tertiary'!XCF17</f>
        <v>0</v>
      </c>
      <c r="XCR12" s="2859">
        <f>SUM(XCN12:XCQ12)</f>
        <v>0</v>
      </c>
      <c r="XCS12" s="2852">
        <v>2014</v>
      </c>
      <c r="XCT12" s="2853">
        <f>'GC Table 8 - Primary'!XCW8</f>
        <v>0</v>
      </c>
      <c r="XCU12" s="2854">
        <f>'GC Table 6 - Secondary'!XCW8</f>
        <v>0</v>
      </c>
      <c r="XCV12" s="2854">
        <f>'GC Table 5 - Worker Training'!XCW8</f>
        <v>0</v>
      </c>
      <c r="XCW12" s="2854">
        <f>'GC Table 4 - Tertiary'!XCV8</f>
        <v>0</v>
      </c>
      <c r="XCX12" s="2855">
        <f>SUM(XCT12:XCW12)</f>
        <v>0</v>
      </c>
      <c r="XCY12" s="2856">
        <f>'GC Table 8 - Primary'!XCW12</f>
        <v>0</v>
      </c>
      <c r="XCZ12" s="2854">
        <f>'GC Table 6 - Secondary'!XCW14</f>
        <v>0</v>
      </c>
      <c r="XDA12" s="2857">
        <f>'GC Table 5 - Worker Training'!XCW12</f>
        <v>0</v>
      </c>
      <c r="XDB12" s="2854">
        <f>'GC Table 4 - Tertiary'!XCV9</f>
        <v>0</v>
      </c>
      <c r="XDC12" s="2858">
        <f>SUM(XCY12:XDB12)</f>
        <v>0</v>
      </c>
      <c r="XDD12" s="2853">
        <f>'GC Table 8 - Primary'!XCW20</f>
        <v>0</v>
      </c>
      <c r="XDE12" s="2854">
        <f>'GC Table 6 - Secondary'!XCW22</f>
        <v>0</v>
      </c>
      <c r="XDF12" s="2854">
        <f>'GC Table 5 - Worker Training'!XCW20</f>
        <v>0</v>
      </c>
      <c r="XDG12" s="2854">
        <f>'GC Table 4 - Tertiary'!XCV17</f>
        <v>0</v>
      </c>
      <c r="XDH12" s="2859">
        <f>SUM(XDD12:XDG12)</f>
        <v>0</v>
      </c>
      <c r="XDI12" s="2852">
        <v>2014</v>
      </c>
      <c r="XDJ12" s="2853">
        <f>'GC Table 8 - Primary'!XDM8</f>
        <v>0</v>
      </c>
      <c r="XDK12" s="2854">
        <f>'GC Table 6 - Secondary'!XDM8</f>
        <v>0</v>
      </c>
      <c r="XDL12" s="2854">
        <f>'GC Table 5 - Worker Training'!XDM8</f>
        <v>0</v>
      </c>
      <c r="XDM12" s="2854">
        <f>'GC Table 4 - Tertiary'!XDL8</f>
        <v>0</v>
      </c>
      <c r="XDN12" s="2855">
        <f>SUM(XDJ12:XDM12)</f>
        <v>0</v>
      </c>
      <c r="XDO12" s="2856">
        <f>'GC Table 8 - Primary'!XDM12</f>
        <v>0</v>
      </c>
      <c r="XDP12" s="2854">
        <f>'GC Table 6 - Secondary'!XDM14</f>
        <v>0</v>
      </c>
      <c r="XDQ12" s="2857">
        <f>'GC Table 5 - Worker Training'!XDM12</f>
        <v>0</v>
      </c>
      <c r="XDR12" s="2854">
        <f>'GC Table 4 - Tertiary'!XDL9</f>
        <v>0</v>
      </c>
      <c r="XDS12" s="2858">
        <f>SUM(XDO12:XDR12)</f>
        <v>0</v>
      </c>
      <c r="XDT12" s="2853">
        <f>'GC Table 8 - Primary'!XDM20</f>
        <v>0</v>
      </c>
      <c r="XDU12" s="2854">
        <f>'GC Table 6 - Secondary'!XDM22</f>
        <v>0</v>
      </c>
      <c r="XDV12" s="2854">
        <f>'GC Table 5 - Worker Training'!XDM20</f>
        <v>0</v>
      </c>
      <c r="XDW12" s="2854">
        <f>'GC Table 4 - Tertiary'!XDL17</f>
        <v>0</v>
      </c>
      <c r="XDX12" s="2859">
        <f>SUM(XDT12:XDW12)</f>
        <v>0</v>
      </c>
      <c r="XDY12" s="2852">
        <v>2014</v>
      </c>
      <c r="XDZ12" s="2853">
        <f>'GC Table 8 - Primary'!XEC8</f>
        <v>0</v>
      </c>
      <c r="XEA12" s="2854">
        <f>'GC Table 6 - Secondary'!XEC8</f>
        <v>0</v>
      </c>
      <c r="XEB12" s="2854">
        <f>'GC Table 5 - Worker Training'!XEC8</f>
        <v>0</v>
      </c>
      <c r="XEC12" s="2854">
        <f>'GC Table 4 - Tertiary'!XEB8</f>
        <v>0</v>
      </c>
      <c r="XED12" s="2855">
        <f>SUM(XDZ12:XEC12)</f>
        <v>0</v>
      </c>
      <c r="XEE12" s="2856">
        <f>'GC Table 8 - Primary'!XEC12</f>
        <v>0</v>
      </c>
      <c r="XEF12" s="2854">
        <f>'GC Table 6 - Secondary'!XEC14</f>
        <v>0</v>
      </c>
      <c r="XEG12" s="2857">
        <f>'GC Table 5 - Worker Training'!XEC12</f>
        <v>0</v>
      </c>
      <c r="XEH12" s="2854">
        <f>'GC Table 4 - Tertiary'!XEB9</f>
        <v>0</v>
      </c>
      <c r="XEI12" s="2858">
        <f>SUM(XEE12:XEH12)</f>
        <v>0</v>
      </c>
      <c r="XEJ12" s="2853">
        <f>'GC Table 8 - Primary'!XEC20</f>
        <v>0</v>
      </c>
      <c r="XEK12" s="2854">
        <f>'GC Table 6 - Secondary'!XEC22</f>
        <v>0</v>
      </c>
      <c r="XEL12" s="2854">
        <f>'GC Table 5 - Worker Training'!XEC20</f>
        <v>0</v>
      </c>
      <c r="XEM12" s="2854">
        <f>'GC Table 4 - Tertiary'!XEB17</f>
        <v>0</v>
      </c>
      <c r="XEN12" s="2859">
        <f>SUM(XEJ12:XEM12)</f>
        <v>0</v>
      </c>
      <c r="XEO12" s="2852">
        <v>2014</v>
      </c>
      <c r="XEP12" s="2853">
        <f>'GC Table 8 - Primary'!XES8</f>
        <v>0</v>
      </c>
      <c r="XEQ12" s="2854">
        <f>'GC Table 6 - Secondary'!XES8</f>
        <v>0</v>
      </c>
      <c r="XER12" s="2854">
        <f>'GC Table 5 - Worker Training'!XES8</f>
        <v>0</v>
      </c>
      <c r="XES12" s="2854">
        <f>'GC Table 4 - Tertiary'!XER8</f>
        <v>0</v>
      </c>
      <c r="XET12" s="2855">
        <f>SUM(XEP12:XES12)</f>
        <v>0</v>
      </c>
      <c r="XEU12" s="2856">
        <f>'GC Table 8 - Primary'!XES12</f>
        <v>0</v>
      </c>
      <c r="XEV12" s="2854">
        <f>'GC Table 6 - Secondary'!XES14</f>
        <v>0</v>
      </c>
      <c r="XEW12" s="2857">
        <f>'GC Table 5 - Worker Training'!XES12</f>
        <v>0</v>
      </c>
      <c r="XEX12" s="2854">
        <f>'GC Table 4 - Tertiary'!XER9</f>
        <v>0</v>
      </c>
      <c r="XEY12" s="2858">
        <f>SUM(XEU12:XEX12)</f>
        <v>0</v>
      </c>
      <c r="XEZ12" s="2853">
        <f>'GC Table 8 - Primary'!XES20</f>
        <v>0</v>
      </c>
      <c r="XFA12" s="2854">
        <f>'GC Table 6 - Secondary'!XES22</f>
        <v>0</v>
      </c>
      <c r="XFB12" s="2854">
        <f>'GC Table 5 - Worker Training'!XES20</f>
        <v>0</v>
      </c>
      <c r="XFC12" s="2854">
        <f>'GC Table 4 - Tertiary'!XER17</f>
        <v>0</v>
      </c>
      <c r="XFD12" s="2859">
        <f>SUM(XEZ12:XFC12)</f>
        <v>0</v>
      </c>
    </row>
    <row r="13" spans="1:16384" s="513" customFormat="1" ht="18.600000000000001" customHeight="1">
      <c r="A13" s="2860">
        <v>2013</v>
      </c>
      <c r="B13" s="2861">
        <v>133</v>
      </c>
      <c r="C13" s="2862">
        <v>24</v>
      </c>
      <c r="D13" s="2862">
        <v>2</v>
      </c>
      <c r="E13" s="2862">
        <v>1</v>
      </c>
      <c r="F13" s="2863">
        <f t="shared" si="0"/>
        <v>160</v>
      </c>
      <c r="G13" s="2864">
        <v>707</v>
      </c>
      <c r="H13" s="2862">
        <v>296</v>
      </c>
      <c r="I13" s="2865">
        <v>0</v>
      </c>
      <c r="J13" s="2862">
        <v>18</v>
      </c>
      <c r="K13" s="2866">
        <f t="shared" ref="K13:K20" si="2">SUM(G13:J13)</f>
        <v>1021</v>
      </c>
      <c r="L13" s="2861">
        <v>15608</v>
      </c>
      <c r="M13" s="2862">
        <v>4447</v>
      </c>
      <c r="N13" s="2868">
        <v>337</v>
      </c>
      <c r="O13" s="2862">
        <v>420</v>
      </c>
      <c r="P13" s="2867">
        <f t="shared" si="1"/>
        <v>20812</v>
      </c>
      <c r="Q13" s="522" t="s">
        <v>1414</v>
      </c>
      <c r="R13" s="522"/>
      <c r="S13" s="522"/>
    </row>
    <row r="14" spans="1:16384" s="513" customFormat="1" ht="18.600000000000001" customHeight="1">
      <c r="A14" s="2860">
        <v>2012</v>
      </c>
      <c r="B14" s="2869">
        <v>142</v>
      </c>
      <c r="C14" s="2870">
        <v>26</v>
      </c>
      <c r="D14" s="2870">
        <v>3</v>
      </c>
      <c r="E14" s="2870">
        <v>1</v>
      </c>
      <c r="F14" s="2871">
        <f t="shared" si="0"/>
        <v>172</v>
      </c>
      <c r="G14" s="2872">
        <v>684</v>
      </c>
      <c r="H14" s="2870">
        <v>305</v>
      </c>
      <c r="I14" s="2873">
        <v>29</v>
      </c>
      <c r="J14" s="2870">
        <v>18</v>
      </c>
      <c r="K14" s="2874">
        <f t="shared" si="2"/>
        <v>1036</v>
      </c>
      <c r="L14" s="2869">
        <v>17285</v>
      </c>
      <c r="M14" s="2870">
        <v>5518</v>
      </c>
      <c r="N14" s="2870">
        <v>517</v>
      </c>
      <c r="O14" s="2870">
        <v>428</v>
      </c>
      <c r="P14" s="2875">
        <f t="shared" si="1"/>
        <v>23748</v>
      </c>
    </row>
    <row r="15" spans="1:16384" s="513" customFormat="1" ht="18.600000000000001" customHeight="1">
      <c r="A15" s="2860">
        <v>2011</v>
      </c>
      <c r="B15" s="2869">
        <v>142</v>
      </c>
      <c r="C15" s="2870">
        <v>28</v>
      </c>
      <c r="D15" s="2870">
        <v>2</v>
      </c>
      <c r="E15" s="2870">
        <v>1</v>
      </c>
      <c r="F15" s="2871">
        <f t="shared" si="0"/>
        <v>173</v>
      </c>
      <c r="G15" s="2872">
        <v>723</v>
      </c>
      <c r="H15" s="2870">
        <v>300</v>
      </c>
      <c r="I15" s="2873">
        <v>26</v>
      </c>
      <c r="J15" s="2870">
        <v>18</v>
      </c>
      <c r="K15" s="2874">
        <f t="shared" si="2"/>
        <v>1067</v>
      </c>
      <c r="L15" s="2869">
        <v>18446</v>
      </c>
      <c r="M15" s="2870">
        <v>5958</v>
      </c>
      <c r="N15" s="2870">
        <v>394</v>
      </c>
      <c r="O15" s="2870">
        <v>303</v>
      </c>
      <c r="P15" s="2875">
        <f t="shared" si="1"/>
        <v>25101</v>
      </c>
    </row>
    <row r="16" spans="1:16384" s="513" customFormat="1" ht="18.600000000000001" customHeight="1">
      <c r="A16" s="2876">
        <v>2010</v>
      </c>
      <c r="B16" s="2877">
        <v>138</v>
      </c>
      <c r="C16" s="2878">
        <v>25</v>
      </c>
      <c r="D16" s="2878">
        <v>2</v>
      </c>
      <c r="E16" s="2878">
        <v>1</v>
      </c>
      <c r="F16" s="2879">
        <f t="shared" si="0"/>
        <v>166</v>
      </c>
      <c r="G16" s="2880">
        <v>658</v>
      </c>
      <c r="H16" s="2878">
        <v>318</v>
      </c>
      <c r="I16" s="2878">
        <v>25</v>
      </c>
      <c r="J16" s="2878">
        <v>15</v>
      </c>
      <c r="K16" s="2881">
        <f t="shared" si="2"/>
        <v>1016</v>
      </c>
      <c r="L16" s="2877">
        <v>15969</v>
      </c>
      <c r="M16" s="2878">
        <v>5443</v>
      </c>
      <c r="N16" s="2878">
        <v>500</v>
      </c>
      <c r="O16" s="2878">
        <v>243</v>
      </c>
      <c r="P16" s="1558">
        <f t="shared" si="1"/>
        <v>22155</v>
      </c>
    </row>
    <row r="17" spans="1:16" s="513" customFormat="1" ht="18.600000000000001" customHeight="1">
      <c r="A17" s="2882">
        <v>2009</v>
      </c>
      <c r="B17" s="2877">
        <v>133</v>
      </c>
      <c r="C17" s="2878">
        <v>25</v>
      </c>
      <c r="D17" s="2878">
        <v>2</v>
      </c>
      <c r="E17" s="2878">
        <v>1</v>
      </c>
      <c r="F17" s="2879">
        <f t="shared" si="0"/>
        <v>161</v>
      </c>
      <c r="G17" s="2880">
        <v>617</v>
      </c>
      <c r="H17" s="2878">
        <v>313</v>
      </c>
      <c r="I17" s="2878">
        <v>23</v>
      </c>
      <c r="J17" s="2878">
        <v>16</v>
      </c>
      <c r="K17" s="2881">
        <f t="shared" si="2"/>
        <v>969</v>
      </c>
      <c r="L17" s="2877">
        <v>13991</v>
      </c>
      <c r="M17" s="2878">
        <v>4715</v>
      </c>
      <c r="N17" s="2878">
        <v>556</v>
      </c>
      <c r="O17" s="2878">
        <v>245</v>
      </c>
      <c r="P17" s="1558">
        <f t="shared" si="1"/>
        <v>19507</v>
      </c>
    </row>
    <row r="18" spans="1:16" s="513" customFormat="1" ht="18.600000000000001" customHeight="1">
      <c r="A18" s="2882">
        <v>2008</v>
      </c>
      <c r="B18" s="2877">
        <v>85</v>
      </c>
      <c r="C18" s="2878">
        <v>24</v>
      </c>
      <c r="D18" s="2878">
        <v>2</v>
      </c>
      <c r="E18" s="2878">
        <v>1</v>
      </c>
      <c r="F18" s="2879">
        <f t="shared" si="0"/>
        <v>112</v>
      </c>
      <c r="G18" s="2880">
        <v>289</v>
      </c>
      <c r="H18" s="2878">
        <v>263</v>
      </c>
      <c r="I18" s="2878">
        <v>27</v>
      </c>
      <c r="J18" s="2878">
        <v>28</v>
      </c>
      <c r="K18" s="2881">
        <f t="shared" si="2"/>
        <v>607</v>
      </c>
      <c r="L18" s="2877">
        <v>11306</v>
      </c>
      <c r="M18" s="2878">
        <v>4646</v>
      </c>
      <c r="N18" s="2878">
        <v>724</v>
      </c>
      <c r="O18" s="2878">
        <v>385</v>
      </c>
      <c r="P18" s="1558">
        <f t="shared" si="1"/>
        <v>17061</v>
      </c>
    </row>
    <row r="19" spans="1:16" s="513" customFormat="1" ht="18.600000000000001" customHeight="1">
      <c r="A19" s="2882">
        <v>2007</v>
      </c>
      <c r="B19" s="2877">
        <v>66</v>
      </c>
      <c r="C19" s="2878">
        <v>19</v>
      </c>
      <c r="D19" s="2878">
        <v>2</v>
      </c>
      <c r="E19" s="2878">
        <v>2</v>
      </c>
      <c r="F19" s="2879">
        <f t="shared" si="0"/>
        <v>89</v>
      </c>
      <c r="G19" s="2880">
        <v>273</v>
      </c>
      <c r="H19" s="2878">
        <v>303</v>
      </c>
      <c r="I19" s="2878">
        <v>24</v>
      </c>
      <c r="J19" s="2878">
        <v>17</v>
      </c>
      <c r="K19" s="2881">
        <f t="shared" si="2"/>
        <v>617</v>
      </c>
      <c r="L19" s="2877">
        <v>9943</v>
      </c>
      <c r="M19" s="2878">
        <v>4123</v>
      </c>
      <c r="N19" s="2878">
        <v>658</v>
      </c>
      <c r="O19" s="2878">
        <v>668</v>
      </c>
      <c r="P19" s="1558">
        <f t="shared" si="1"/>
        <v>15392</v>
      </c>
    </row>
    <row r="20" spans="1:16" s="513" customFormat="1" ht="18.600000000000001" customHeight="1" thickBot="1">
      <c r="A20" s="2882">
        <v>2006</v>
      </c>
      <c r="B20" s="2877">
        <v>76</v>
      </c>
      <c r="C20" s="2878">
        <v>19</v>
      </c>
      <c r="D20" s="2878">
        <v>2</v>
      </c>
      <c r="E20" s="2878">
        <v>1</v>
      </c>
      <c r="F20" s="2879">
        <f t="shared" si="0"/>
        <v>98</v>
      </c>
      <c r="G20" s="2880">
        <v>248</v>
      </c>
      <c r="H20" s="2878">
        <v>287</v>
      </c>
      <c r="I20" s="2878">
        <v>24</v>
      </c>
      <c r="J20" s="2878">
        <v>18</v>
      </c>
      <c r="K20" s="2881">
        <f t="shared" si="2"/>
        <v>577</v>
      </c>
      <c r="L20" s="2877">
        <v>7565</v>
      </c>
      <c r="M20" s="2878">
        <v>4173</v>
      </c>
      <c r="N20" s="2878">
        <v>658</v>
      </c>
      <c r="O20" s="2878">
        <v>217</v>
      </c>
      <c r="P20" s="1558">
        <f t="shared" si="1"/>
        <v>12613</v>
      </c>
    </row>
    <row r="21" spans="1:16" s="523" customFormat="1" ht="18.600000000000001" customHeight="1" thickTop="1" thickBot="1">
      <c r="A21" s="1559" t="s">
        <v>338</v>
      </c>
      <c r="B21" s="1560">
        <f t="shared" ref="B21:P21" si="3">SUM(B14:B20)</f>
        <v>782</v>
      </c>
      <c r="C21" s="859">
        <f t="shared" si="3"/>
        <v>166</v>
      </c>
      <c r="D21" s="859">
        <f t="shared" si="3"/>
        <v>15</v>
      </c>
      <c r="E21" s="859">
        <f t="shared" si="3"/>
        <v>8</v>
      </c>
      <c r="F21" s="860">
        <f t="shared" si="3"/>
        <v>971</v>
      </c>
      <c r="G21" s="861">
        <f t="shared" si="3"/>
        <v>3492</v>
      </c>
      <c r="H21" s="862">
        <f t="shared" si="3"/>
        <v>2089</v>
      </c>
      <c r="I21" s="862">
        <f t="shared" si="3"/>
        <v>178</v>
      </c>
      <c r="J21" s="862">
        <f t="shared" si="3"/>
        <v>130</v>
      </c>
      <c r="K21" s="863">
        <f t="shared" si="3"/>
        <v>5889</v>
      </c>
      <c r="L21" s="1561">
        <f t="shared" si="3"/>
        <v>94505</v>
      </c>
      <c r="M21" s="864">
        <f t="shared" si="3"/>
        <v>34576</v>
      </c>
      <c r="N21" s="864">
        <f t="shared" si="3"/>
        <v>4007</v>
      </c>
      <c r="O21" s="864">
        <f t="shared" si="3"/>
        <v>2489</v>
      </c>
      <c r="P21" s="865">
        <f t="shared" si="3"/>
        <v>135577</v>
      </c>
    </row>
    <row r="22" spans="1:16" s="513" customFormat="1" ht="12.75" thickBot="1">
      <c r="A22" s="635"/>
      <c r="B22" s="631"/>
      <c r="C22" s="631"/>
      <c r="D22" s="631"/>
      <c r="E22" s="631"/>
      <c r="F22" s="631"/>
      <c r="G22" s="631"/>
      <c r="H22" s="631"/>
      <c r="I22" s="631"/>
      <c r="J22" s="631"/>
      <c r="K22" s="631"/>
      <c r="L22" s="631"/>
      <c r="M22" s="631"/>
      <c r="N22" s="631"/>
      <c r="O22" s="631"/>
      <c r="P22" s="1562"/>
    </row>
    <row r="23" spans="1:16" ht="27.6" customHeight="1">
      <c r="N23" s="424" t="s">
        <v>1415</v>
      </c>
    </row>
  </sheetData>
  <mergeCells count="7">
    <mergeCell ref="A1:P1"/>
    <mergeCell ref="A2:P2"/>
    <mergeCell ref="A3:P3"/>
    <mergeCell ref="A5:A6"/>
    <mergeCell ref="B5:F5"/>
    <mergeCell ref="G5:K5"/>
    <mergeCell ref="L5:P5"/>
  </mergeCells>
  <printOptions horizontalCentered="1"/>
  <pageMargins left="0.31496062992125984" right="0.31496062992125984" top="0.78740157480314965" bottom="0.23622047244094491" header="0.19685039370078741" footer="0.19685039370078741"/>
  <pageSetup paperSize="8" orientation="landscape" r:id="rId1"/>
  <headerFooter>
    <oddHeader>&amp;L&amp;A&amp;R&amp;6Page &amp;P of &amp;N</oddHeader>
  </headerFooter>
  <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FF"/>
  </sheetPr>
  <dimension ref="A1:XFD97"/>
  <sheetViews>
    <sheetView view="pageBreakPreview" zoomScaleSheetLayoutView="100" workbookViewId="0">
      <selection activeCell="B23" sqref="B23"/>
    </sheetView>
  </sheetViews>
  <sheetFormatPr defaultColWidth="8.85546875" defaultRowHeight="15"/>
  <cols>
    <col min="1" max="1" width="17.42578125" style="424" customWidth="1"/>
    <col min="2" max="2" width="7" style="424" customWidth="1"/>
    <col min="3" max="16" width="7.42578125" style="424" customWidth="1"/>
    <col min="17" max="256" width="8.85546875" style="424"/>
    <col min="257" max="257" width="9.85546875" style="424" customWidth="1"/>
    <col min="258" max="261" width="8.42578125" style="424" customWidth="1"/>
    <col min="262" max="267" width="8.5703125" style="424" customWidth="1"/>
    <col min="268" max="268" width="9" style="424" customWidth="1"/>
    <col min="269" max="271" width="8.5703125" style="424" customWidth="1"/>
    <col min="272" max="272" width="9.42578125" style="424" customWidth="1"/>
    <col min="273" max="512" width="8.85546875" style="424"/>
    <col min="513" max="513" width="9.85546875" style="424" customWidth="1"/>
    <col min="514" max="517" width="8.42578125" style="424" customWidth="1"/>
    <col min="518" max="523" width="8.5703125" style="424" customWidth="1"/>
    <col min="524" max="524" width="9" style="424" customWidth="1"/>
    <col min="525" max="527" width="8.5703125" style="424" customWidth="1"/>
    <col min="528" max="528" width="9.42578125" style="424" customWidth="1"/>
    <col min="529" max="768" width="8.85546875" style="424"/>
    <col min="769" max="769" width="9.85546875" style="424" customWidth="1"/>
    <col min="770" max="773" width="8.42578125" style="424" customWidth="1"/>
    <col min="774" max="779" width="8.5703125" style="424" customWidth="1"/>
    <col min="780" max="780" width="9" style="424" customWidth="1"/>
    <col min="781" max="783" width="8.5703125" style="424" customWidth="1"/>
    <col min="784" max="784" width="9.42578125" style="424" customWidth="1"/>
    <col min="785" max="1024" width="8.85546875" style="424"/>
    <col min="1025" max="1025" width="9.85546875" style="424" customWidth="1"/>
    <col min="1026" max="1029" width="8.42578125" style="424" customWidth="1"/>
    <col min="1030" max="1035" width="8.5703125" style="424" customWidth="1"/>
    <col min="1036" max="1036" width="9" style="424" customWidth="1"/>
    <col min="1037" max="1039" width="8.5703125" style="424" customWidth="1"/>
    <col min="1040" max="1040" width="9.42578125" style="424" customWidth="1"/>
    <col min="1041" max="1280" width="8.85546875" style="424"/>
    <col min="1281" max="1281" width="9.85546875" style="424" customWidth="1"/>
    <col min="1282" max="1285" width="8.42578125" style="424" customWidth="1"/>
    <col min="1286" max="1291" width="8.5703125" style="424" customWidth="1"/>
    <col min="1292" max="1292" width="9" style="424" customWidth="1"/>
    <col min="1293" max="1295" width="8.5703125" style="424" customWidth="1"/>
    <col min="1296" max="1296" width="9.42578125" style="424" customWidth="1"/>
    <col min="1297" max="1536" width="8.85546875" style="424"/>
    <col min="1537" max="1537" width="9.85546875" style="424" customWidth="1"/>
    <col min="1538" max="1541" width="8.42578125" style="424" customWidth="1"/>
    <col min="1542" max="1547" width="8.5703125" style="424" customWidth="1"/>
    <col min="1548" max="1548" width="9" style="424" customWidth="1"/>
    <col min="1549" max="1551" width="8.5703125" style="424" customWidth="1"/>
    <col min="1552" max="1552" width="9.42578125" style="424" customWidth="1"/>
    <col min="1553" max="1792" width="8.85546875" style="424"/>
    <col min="1793" max="1793" width="9.85546875" style="424" customWidth="1"/>
    <col min="1794" max="1797" width="8.42578125" style="424" customWidth="1"/>
    <col min="1798" max="1803" width="8.5703125" style="424" customWidth="1"/>
    <col min="1804" max="1804" width="9" style="424" customWidth="1"/>
    <col min="1805" max="1807" width="8.5703125" style="424" customWidth="1"/>
    <col min="1808" max="1808" width="9.42578125" style="424" customWidth="1"/>
    <col min="1809" max="2048" width="8.85546875" style="424"/>
    <col min="2049" max="2049" width="9.85546875" style="424" customWidth="1"/>
    <col min="2050" max="2053" width="8.42578125" style="424" customWidth="1"/>
    <col min="2054" max="2059" width="8.5703125" style="424" customWidth="1"/>
    <col min="2060" max="2060" width="9" style="424" customWidth="1"/>
    <col min="2061" max="2063" width="8.5703125" style="424" customWidth="1"/>
    <col min="2064" max="2064" width="9.42578125" style="424" customWidth="1"/>
    <col min="2065" max="2304" width="8.85546875" style="424"/>
    <col min="2305" max="2305" width="9.85546875" style="424" customWidth="1"/>
    <col min="2306" max="2309" width="8.42578125" style="424" customWidth="1"/>
    <col min="2310" max="2315" width="8.5703125" style="424" customWidth="1"/>
    <col min="2316" max="2316" width="9" style="424" customWidth="1"/>
    <col min="2317" max="2319" width="8.5703125" style="424" customWidth="1"/>
    <col min="2320" max="2320" width="9.42578125" style="424" customWidth="1"/>
    <col min="2321" max="2560" width="8.85546875" style="424"/>
    <col min="2561" max="2561" width="9.85546875" style="424" customWidth="1"/>
    <col min="2562" max="2565" width="8.42578125" style="424" customWidth="1"/>
    <col min="2566" max="2571" width="8.5703125" style="424" customWidth="1"/>
    <col min="2572" max="2572" width="9" style="424" customWidth="1"/>
    <col min="2573" max="2575" width="8.5703125" style="424" customWidth="1"/>
    <col min="2576" max="2576" width="9.42578125" style="424" customWidth="1"/>
    <col min="2577" max="2816" width="8.85546875" style="424"/>
    <col min="2817" max="2817" width="9.85546875" style="424" customWidth="1"/>
    <col min="2818" max="2821" width="8.42578125" style="424" customWidth="1"/>
    <col min="2822" max="2827" width="8.5703125" style="424" customWidth="1"/>
    <col min="2828" max="2828" width="9" style="424" customWidth="1"/>
    <col min="2829" max="2831" width="8.5703125" style="424" customWidth="1"/>
    <col min="2832" max="2832" width="9.42578125" style="424" customWidth="1"/>
    <col min="2833" max="3072" width="8.85546875" style="424"/>
    <col min="3073" max="3073" width="9.85546875" style="424" customWidth="1"/>
    <col min="3074" max="3077" width="8.42578125" style="424" customWidth="1"/>
    <col min="3078" max="3083" width="8.5703125" style="424" customWidth="1"/>
    <col min="3084" max="3084" width="9" style="424" customWidth="1"/>
    <col min="3085" max="3087" width="8.5703125" style="424" customWidth="1"/>
    <col min="3088" max="3088" width="9.42578125" style="424" customWidth="1"/>
    <col min="3089" max="3328" width="8.85546875" style="424"/>
    <col min="3329" max="3329" width="9.85546875" style="424" customWidth="1"/>
    <col min="3330" max="3333" width="8.42578125" style="424" customWidth="1"/>
    <col min="3334" max="3339" width="8.5703125" style="424" customWidth="1"/>
    <col min="3340" max="3340" width="9" style="424" customWidth="1"/>
    <col min="3341" max="3343" width="8.5703125" style="424" customWidth="1"/>
    <col min="3344" max="3344" width="9.42578125" style="424" customWidth="1"/>
    <col min="3345" max="3584" width="8.85546875" style="424"/>
    <col min="3585" max="3585" width="9.85546875" style="424" customWidth="1"/>
    <col min="3586" max="3589" width="8.42578125" style="424" customWidth="1"/>
    <col min="3590" max="3595" width="8.5703125" style="424" customWidth="1"/>
    <col min="3596" max="3596" width="9" style="424" customWidth="1"/>
    <col min="3597" max="3599" width="8.5703125" style="424" customWidth="1"/>
    <col min="3600" max="3600" width="9.42578125" style="424" customWidth="1"/>
    <col min="3601" max="3840" width="8.85546875" style="424"/>
    <col min="3841" max="3841" width="9.85546875" style="424" customWidth="1"/>
    <col min="3842" max="3845" width="8.42578125" style="424" customWidth="1"/>
    <col min="3846" max="3851" width="8.5703125" style="424" customWidth="1"/>
    <col min="3852" max="3852" width="9" style="424" customWidth="1"/>
    <col min="3853" max="3855" width="8.5703125" style="424" customWidth="1"/>
    <col min="3856" max="3856" width="9.42578125" style="424" customWidth="1"/>
    <col min="3857" max="4096" width="8.85546875" style="424"/>
    <col min="4097" max="4097" width="9.85546875" style="424" customWidth="1"/>
    <col min="4098" max="4101" width="8.42578125" style="424" customWidth="1"/>
    <col min="4102" max="4107" width="8.5703125" style="424" customWidth="1"/>
    <col min="4108" max="4108" width="9" style="424" customWidth="1"/>
    <col min="4109" max="4111" width="8.5703125" style="424" customWidth="1"/>
    <col min="4112" max="4112" width="9.42578125" style="424" customWidth="1"/>
    <col min="4113" max="4352" width="8.85546875" style="424"/>
    <col min="4353" max="4353" width="9.85546875" style="424" customWidth="1"/>
    <col min="4354" max="4357" width="8.42578125" style="424" customWidth="1"/>
    <col min="4358" max="4363" width="8.5703125" style="424" customWidth="1"/>
    <col min="4364" max="4364" width="9" style="424" customWidth="1"/>
    <col min="4365" max="4367" width="8.5703125" style="424" customWidth="1"/>
    <col min="4368" max="4368" width="9.42578125" style="424" customWidth="1"/>
    <col min="4369" max="4608" width="8.85546875" style="424"/>
    <col min="4609" max="4609" width="9.85546875" style="424" customWidth="1"/>
    <col min="4610" max="4613" width="8.42578125" style="424" customWidth="1"/>
    <col min="4614" max="4619" width="8.5703125" style="424" customWidth="1"/>
    <col min="4620" max="4620" width="9" style="424" customWidth="1"/>
    <col min="4621" max="4623" width="8.5703125" style="424" customWidth="1"/>
    <col min="4624" max="4624" width="9.42578125" style="424" customWidth="1"/>
    <col min="4625" max="4864" width="8.85546875" style="424"/>
    <col min="4865" max="4865" width="9.85546875" style="424" customWidth="1"/>
    <col min="4866" max="4869" width="8.42578125" style="424" customWidth="1"/>
    <col min="4870" max="4875" width="8.5703125" style="424" customWidth="1"/>
    <col min="4876" max="4876" width="9" style="424" customWidth="1"/>
    <col min="4877" max="4879" width="8.5703125" style="424" customWidth="1"/>
    <col min="4880" max="4880" width="9.42578125" style="424" customWidth="1"/>
    <col min="4881" max="5120" width="8.85546875" style="424"/>
    <col min="5121" max="5121" width="9.85546875" style="424" customWidth="1"/>
    <col min="5122" max="5125" width="8.42578125" style="424" customWidth="1"/>
    <col min="5126" max="5131" width="8.5703125" style="424" customWidth="1"/>
    <col min="5132" max="5132" width="9" style="424" customWidth="1"/>
    <col min="5133" max="5135" width="8.5703125" style="424" customWidth="1"/>
    <col min="5136" max="5136" width="9.42578125" style="424" customWidth="1"/>
    <col min="5137" max="5376" width="8.85546875" style="424"/>
    <col min="5377" max="5377" width="9.85546875" style="424" customWidth="1"/>
    <col min="5378" max="5381" width="8.42578125" style="424" customWidth="1"/>
    <col min="5382" max="5387" width="8.5703125" style="424" customWidth="1"/>
    <col min="5388" max="5388" width="9" style="424" customWidth="1"/>
    <col min="5389" max="5391" width="8.5703125" style="424" customWidth="1"/>
    <col min="5392" max="5392" width="9.42578125" style="424" customWidth="1"/>
    <col min="5393" max="5632" width="8.85546875" style="424"/>
    <col min="5633" max="5633" width="9.85546875" style="424" customWidth="1"/>
    <col min="5634" max="5637" width="8.42578125" style="424" customWidth="1"/>
    <col min="5638" max="5643" width="8.5703125" style="424" customWidth="1"/>
    <col min="5644" max="5644" width="9" style="424" customWidth="1"/>
    <col min="5645" max="5647" width="8.5703125" style="424" customWidth="1"/>
    <col min="5648" max="5648" width="9.42578125" style="424" customWidth="1"/>
    <col min="5649" max="5888" width="8.85546875" style="424"/>
    <col min="5889" max="5889" width="9.85546875" style="424" customWidth="1"/>
    <col min="5890" max="5893" width="8.42578125" style="424" customWidth="1"/>
    <col min="5894" max="5899" width="8.5703125" style="424" customWidth="1"/>
    <col min="5900" max="5900" width="9" style="424" customWidth="1"/>
    <col min="5901" max="5903" width="8.5703125" style="424" customWidth="1"/>
    <col min="5904" max="5904" width="9.42578125" style="424" customWidth="1"/>
    <col min="5905" max="6144" width="8.85546875" style="424"/>
    <col min="6145" max="6145" width="9.85546875" style="424" customWidth="1"/>
    <col min="6146" max="6149" width="8.42578125" style="424" customWidth="1"/>
    <col min="6150" max="6155" width="8.5703125" style="424" customWidth="1"/>
    <col min="6156" max="6156" width="9" style="424" customWidth="1"/>
    <col min="6157" max="6159" width="8.5703125" style="424" customWidth="1"/>
    <col min="6160" max="6160" width="9.42578125" style="424" customWidth="1"/>
    <col min="6161" max="6400" width="8.85546875" style="424"/>
    <col min="6401" max="6401" width="9.85546875" style="424" customWidth="1"/>
    <col min="6402" max="6405" width="8.42578125" style="424" customWidth="1"/>
    <col min="6406" max="6411" width="8.5703125" style="424" customWidth="1"/>
    <col min="6412" max="6412" width="9" style="424" customWidth="1"/>
    <col min="6413" max="6415" width="8.5703125" style="424" customWidth="1"/>
    <col min="6416" max="6416" width="9.42578125" style="424" customWidth="1"/>
    <col min="6417" max="6656" width="8.85546875" style="424"/>
    <col min="6657" max="6657" width="9.85546875" style="424" customWidth="1"/>
    <col min="6658" max="6661" width="8.42578125" style="424" customWidth="1"/>
    <col min="6662" max="6667" width="8.5703125" style="424" customWidth="1"/>
    <col min="6668" max="6668" width="9" style="424" customWidth="1"/>
    <col min="6669" max="6671" width="8.5703125" style="424" customWidth="1"/>
    <col min="6672" max="6672" width="9.42578125" style="424" customWidth="1"/>
    <col min="6673" max="6912" width="8.85546875" style="424"/>
    <col min="6913" max="6913" width="9.85546875" style="424" customWidth="1"/>
    <col min="6914" max="6917" width="8.42578125" style="424" customWidth="1"/>
    <col min="6918" max="6923" width="8.5703125" style="424" customWidth="1"/>
    <col min="6924" max="6924" width="9" style="424" customWidth="1"/>
    <col min="6925" max="6927" width="8.5703125" style="424" customWidth="1"/>
    <col min="6928" max="6928" width="9.42578125" style="424" customWidth="1"/>
    <col min="6929" max="7168" width="8.85546875" style="424"/>
    <col min="7169" max="7169" width="9.85546875" style="424" customWidth="1"/>
    <col min="7170" max="7173" width="8.42578125" style="424" customWidth="1"/>
    <col min="7174" max="7179" width="8.5703125" style="424" customWidth="1"/>
    <col min="7180" max="7180" width="9" style="424" customWidth="1"/>
    <col min="7181" max="7183" width="8.5703125" style="424" customWidth="1"/>
    <col min="7184" max="7184" width="9.42578125" style="424" customWidth="1"/>
    <col min="7185" max="7424" width="8.85546875" style="424"/>
    <col min="7425" max="7425" width="9.85546875" style="424" customWidth="1"/>
    <col min="7426" max="7429" width="8.42578125" style="424" customWidth="1"/>
    <col min="7430" max="7435" width="8.5703125" style="424" customWidth="1"/>
    <col min="7436" max="7436" width="9" style="424" customWidth="1"/>
    <col min="7437" max="7439" width="8.5703125" style="424" customWidth="1"/>
    <col min="7440" max="7440" width="9.42578125" style="424" customWidth="1"/>
    <col min="7441" max="7680" width="8.85546875" style="424"/>
    <col min="7681" max="7681" width="9.85546875" style="424" customWidth="1"/>
    <col min="7682" max="7685" width="8.42578125" style="424" customWidth="1"/>
    <col min="7686" max="7691" width="8.5703125" style="424" customWidth="1"/>
    <col min="7692" max="7692" width="9" style="424" customWidth="1"/>
    <col min="7693" max="7695" width="8.5703125" style="424" customWidth="1"/>
    <col min="7696" max="7696" width="9.42578125" style="424" customWidth="1"/>
    <col min="7697" max="7936" width="8.85546875" style="424"/>
    <col min="7937" max="7937" width="9.85546875" style="424" customWidth="1"/>
    <col min="7938" max="7941" width="8.42578125" style="424" customWidth="1"/>
    <col min="7942" max="7947" width="8.5703125" style="424" customWidth="1"/>
    <col min="7948" max="7948" width="9" style="424" customWidth="1"/>
    <col min="7949" max="7951" width="8.5703125" style="424" customWidth="1"/>
    <col min="7952" max="7952" width="9.42578125" style="424" customWidth="1"/>
    <col min="7953" max="8192" width="8.85546875" style="424"/>
    <col min="8193" max="8193" width="9.85546875" style="424" customWidth="1"/>
    <col min="8194" max="8197" width="8.42578125" style="424" customWidth="1"/>
    <col min="8198" max="8203" width="8.5703125" style="424" customWidth="1"/>
    <col min="8204" max="8204" width="9" style="424" customWidth="1"/>
    <col min="8205" max="8207" width="8.5703125" style="424" customWidth="1"/>
    <col min="8208" max="8208" width="9.42578125" style="424" customWidth="1"/>
    <col min="8209" max="8448" width="8.85546875" style="424"/>
    <col min="8449" max="8449" width="9.85546875" style="424" customWidth="1"/>
    <col min="8450" max="8453" width="8.42578125" style="424" customWidth="1"/>
    <col min="8454" max="8459" width="8.5703125" style="424" customWidth="1"/>
    <col min="8460" max="8460" width="9" style="424" customWidth="1"/>
    <col min="8461" max="8463" width="8.5703125" style="424" customWidth="1"/>
    <col min="8464" max="8464" width="9.42578125" style="424" customWidth="1"/>
    <col min="8465" max="8704" width="8.85546875" style="424"/>
    <col min="8705" max="8705" width="9.85546875" style="424" customWidth="1"/>
    <col min="8706" max="8709" width="8.42578125" style="424" customWidth="1"/>
    <col min="8710" max="8715" width="8.5703125" style="424" customWidth="1"/>
    <col min="8716" max="8716" width="9" style="424" customWidth="1"/>
    <col min="8717" max="8719" width="8.5703125" style="424" customWidth="1"/>
    <col min="8720" max="8720" width="9.42578125" style="424" customWidth="1"/>
    <col min="8721" max="8960" width="8.85546875" style="424"/>
    <col min="8961" max="8961" width="9.85546875" style="424" customWidth="1"/>
    <col min="8962" max="8965" width="8.42578125" style="424" customWidth="1"/>
    <col min="8966" max="8971" width="8.5703125" style="424" customWidth="1"/>
    <col min="8972" max="8972" width="9" style="424" customWidth="1"/>
    <col min="8973" max="8975" width="8.5703125" style="424" customWidth="1"/>
    <col min="8976" max="8976" width="9.42578125" style="424" customWidth="1"/>
    <col min="8977" max="9216" width="8.85546875" style="424"/>
    <col min="9217" max="9217" width="9.85546875" style="424" customWidth="1"/>
    <col min="9218" max="9221" width="8.42578125" style="424" customWidth="1"/>
    <col min="9222" max="9227" width="8.5703125" style="424" customWidth="1"/>
    <col min="9228" max="9228" width="9" style="424" customWidth="1"/>
    <col min="9229" max="9231" width="8.5703125" style="424" customWidth="1"/>
    <col min="9232" max="9232" width="9.42578125" style="424" customWidth="1"/>
    <col min="9233" max="9472" width="8.85546875" style="424"/>
    <col min="9473" max="9473" width="9.85546875" style="424" customWidth="1"/>
    <col min="9474" max="9477" width="8.42578125" style="424" customWidth="1"/>
    <col min="9478" max="9483" width="8.5703125" style="424" customWidth="1"/>
    <col min="9484" max="9484" width="9" style="424" customWidth="1"/>
    <col min="9485" max="9487" width="8.5703125" style="424" customWidth="1"/>
    <col min="9488" max="9488" width="9.42578125" style="424" customWidth="1"/>
    <col min="9489" max="9728" width="8.85546875" style="424"/>
    <col min="9729" max="9729" width="9.85546875" style="424" customWidth="1"/>
    <col min="9730" max="9733" width="8.42578125" style="424" customWidth="1"/>
    <col min="9734" max="9739" width="8.5703125" style="424" customWidth="1"/>
    <col min="9740" max="9740" width="9" style="424" customWidth="1"/>
    <col min="9741" max="9743" width="8.5703125" style="424" customWidth="1"/>
    <col min="9744" max="9744" width="9.42578125" style="424" customWidth="1"/>
    <col min="9745" max="9984" width="8.85546875" style="424"/>
    <col min="9985" max="9985" width="9.85546875" style="424" customWidth="1"/>
    <col min="9986" max="9989" width="8.42578125" style="424" customWidth="1"/>
    <col min="9990" max="9995" width="8.5703125" style="424" customWidth="1"/>
    <col min="9996" max="9996" width="9" style="424" customWidth="1"/>
    <col min="9997" max="9999" width="8.5703125" style="424" customWidth="1"/>
    <col min="10000" max="10000" width="9.42578125" style="424" customWidth="1"/>
    <col min="10001" max="10240" width="8.85546875" style="424"/>
    <col min="10241" max="10241" width="9.85546875" style="424" customWidth="1"/>
    <col min="10242" max="10245" width="8.42578125" style="424" customWidth="1"/>
    <col min="10246" max="10251" width="8.5703125" style="424" customWidth="1"/>
    <col min="10252" max="10252" width="9" style="424" customWidth="1"/>
    <col min="10253" max="10255" width="8.5703125" style="424" customWidth="1"/>
    <col min="10256" max="10256" width="9.42578125" style="424" customWidth="1"/>
    <col min="10257" max="10496" width="8.85546875" style="424"/>
    <col min="10497" max="10497" width="9.85546875" style="424" customWidth="1"/>
    <col min="10498" max="10501" width="8.42578125" style="424" customWidth="1"/>
    <col min="10502" max="10507" width="8.5703125" style="424" customWidth="1"/>
    <col min="10508" max="10508" width="9" style="424" customWidth="1"/>
    <col min="10509" max="10511" width="8.5703125" style="424" customWidth="1"/>
    <col min="10512" max="10512" width="9.42578125" style="424" customWidth="1"/>
    <col min="10513" max="10752" width="8.85546875" style="424"/>
    <col min="10753" max="10753" width="9.85546875" style="424" customWidth="1"/>
    <col min="10754" max="10757" width="8.42578125" style="424" customWidth="1"/>
    <col min="10758" max="10763" width="8.5703125" style="424" customWidth="1"/>
    <col min="10764" max="10764" width="9" style="424" customWidth="1"/>
    <col min="10765" max="10767" width="8.5703125" style="424" customWidth="1"/>
    <col min="10768" max="10768" width="9.42578125" style="424" customWidth="1"/>
    <col min="10769" max="11008" width="8.85546875" style="424"/>
    <col min="11009" max="11009" width="9.85546875" style="424" customWidth="1"/>
    <col min="11010" max="11013" width="8.42578125" style="424" customWidth="1"/>
    <col min="11014" max="11019" width="8.5703125" style="424" customWidth="1"/>
    <col min="11020" max="11020" width="9" style="424" customWidth="1"/>
    <col min="11021" max="11023" width="8.5703125" style="424" customWidth="1"/>
    <col min="11024" max="11024" width="9.42578125" style="424" customWidth="1"/>
    <col min="11025" max="11264" width="8.85546875" style="424"/>
    <col min="11265" max="11265" width="9.85546875" style="424" customWidth="1"/>
    <col min="11266" max="11269" width="8.42578125" style="424" customWidth="1"/>
    <col min="11270" max="11275" width="8.5703125" style="424" customWidth="1"/>
    <col min="11276" max="11276" width="9" style="424" customWidth="1"/>
    <col min="11277" max="11279" width="8.5703125" style="424" customWidth="1"/>
    <col min="11280" max="11280" width="9.42578125" style="424" customWidth="1"/>
    <col min="11281" max="11520" width="8.85546875" style="424"/>
    <col min="11521" max="11521" width="9.85546875" style="424" customWidth="1"/>
    <col min="11522" max="11525" width="8.42578125" style="424" customWidth="1"/>
    <col min="11526" max="11531" width="8.5703125" style="424" customWidth="1"/>
    <col min="11532" max="11532" width="9" style="424" customWidth="1"/>
    <col min="11533" max="11535" width="8.5703125" style="424" customWidth="1"/>
    <col min="11536" max="11536" width="9.42578125" style="424" customWidth="1"/>
    <col min="11537" max="11776" width="8.85546875" style="424"/>
    <col min="11777" max="11777" width="9.85546875" style="424" customWidth="1"/>
    <col min="11778" max="11781" width="8.42578125" style="424" customWidth="1"/>
    <col min="11782" max="11787" width="8.5703125" style="424" customWidth="1"/>
    <col min="11788" max="11788" width="9" style="424" customWidth="1"/>
    <col min="11789" max="11791" width="8.5703125" style="424" customWidth="1"/>
    <col min="11792" max="11792" width="9.42578125" style="424" customWidth="1"/>
    <col min="11793" max="12032" width="8.85546875" style="424"/>
    <col min="12033" max="12033" width="9.85546875" style="424" customWidth="1"/>
    <col min="12034" max="12037" width="8.42578125" style="424" customWidth="1"/>
    <col min="12038" max="12043" width="8.5703125" style="424" customWidth="1"/>
    <col min="12044" max="12044" width="9" style="424" customWidth="1"/>
    <col min="12045" max="12047" width="8.5703125" style="424" customWidth="1"/>
    <col min="12048" max="12048" width="9.42578125" style="424" customWidth="1"/>
    <col min="12049" max="12288" width="8.85546875" style="424"/>
    <col min="12289" max="12289" width="9.85546875" style="424" customWidth="1"/>
    <col min="12290" max="12293" width="8.42578125" style="424" customWidth="1"/>
    <col min="12294" max="12299" width="8.5703125" style="424" customWidth="1"/>
    <col min="12300" max="12300" width="9" style="424" customWidth="1"/>
    <col min="12301" max="12303" width="8.5703125" style="424" customWidth="1"/>
    <col min="12304" max="12304" width="9.42578125" style="424" customWidth="1"/>
    <col min="12305" max="12544" width="8.85546875" style="424"/>
    <col min="12545" max="12545" width="9.85546875" style="424" customWidth="1"/>
    <col min="12546" max="12549" width="8.42578125" style="424" customWidth="1"/>
    <col min="12550" max="12555" width="8.5703125" style="424" customWidth="1"/>
    <col min="12556" max="12556" width="9" style="424" customWidth="1"/>
    <col min="12557" max="12559" width="8.5703125" style="424" customWidth="1"/>
    <col min="12560" max="12560" width="9.42578125" style="424" customWidth="1"/>
    <col min="12561" max="12800" width="8.85546875" style="424"/>
    <col min="12801" max="12801" width="9.85546875" style="424" customWidth="1"/>
    <col min="12802" max="12805" width="8.42578125" style="424" customWidth="1"/>
    <col min="12806" max="12811" width="8.5703125" style="424" customWidth="1"/>
    <col min="12812" max="12812" width="9" style="424" customWidth="1"/>
    <col min="12813" max="12815" width="8.5703125" style="424" customWidth="1"/>
    <col min="12816" max="12816" width="9.42578125" style="424" customWidth="1"/>
    <col min="12817" max="13056" width="8.85546875" style="424"/>
    <col min="13057" max="13057" width="9.85546875" style="424" customWidth="1"/>
    <col min="13058" max="13061" width="8.42578125" style="424" customWidth="1"/>
    <col min="13062" max="13067" width="8.5703125" style="424" customWidth="1"/>
    <col min="13068" max="13068" width="9" style="424" customWidth="1"/>
    <col min="13069" max="13071" width="8.5703125" style="424" customWidth="1"/>
    <col min="13072" max="13072" width="9.42578125" style="424" customWidth="1"/>
    <col min="13073" max="13312" width="8.85546875" style="424"/>
    <col min="13313" max="13313" width="9.85546875" style="424" customWidth="1"/>
    <col min="13314" max="13317" width="8.42578125" style="424" customWidth="1"/>
    <col min="13318" max="13323" width="8.5703125" style="424" customWidth="1"/>
    <col min="13324" max="13324" width="9" style="424" customWidth="1"/>
    <col min="13325" max="13327" width="8.5703125" style="424" customWidth="1"/>
    <col min="13328" max="13328" width="9.42578125" style="424" customWidth="1"/>
    <col min="13329" max="13568" width="8.85546875" style="424"/>
    <col min="13569" max="13569" width="9.85546875" style="424" customWidth="1"/>
    <col min="13570" max="13573" width="8.42578125" style="424" customWidth="1"/>
    <col min="13574" max="13579" width="8.5703125" style="424" customWidth="1"/>
    <col min="13580" max="13580" width="9" style="424" customWidth="1"/>
    <col min="13581" max="13583" width="8.5703125" style="424" customWidth="1"/>
    <col min="13584" max="13584" width="9.42578125" style="424" customWidth="1"/>
    <col min="13585" max="13824" width="8.85546875" style="424"/>
    <col min="13825" max="13825" width="9.85546875" style="424" customWidth="1"/>
    <col min="13826" max="13829" width="8.42578125" style="424" customWidth="1"/>
    <col min="13830" max="13835" width="8.5703125" style="424" customWidth="1"/>
    <col min="13836" max="13836" width="9" style="424" customWidth="1"/>
    <col min="13837" max="13839" width="8.5703125" style="424" customWidth="1"/>
    <col min="13840" max="13840" width="9.42578125" style="424" customWidth="1"/>
    <col min="13841" max="14080" width="8.85546875" style="424"/>
    <col min="14081" max="14081" width="9.85546875" style="424" customWidth="1"/>
    <col min="14082" max="14085" width="8.42578125" style="424" customWidth="1"/>
    <col min="14086" max="14091" width="8.5703125" style="424" customWidth="1"/>
    <col min="14092" max="14092" width="9" style="424" customWidth="1"/>
    <col min="14093" max="14095" width="8.5703125" style="424" customWidth="1"/>
    <col min="14096" max="14096" width="9.42578125" style="424" customWidth="1"/>
    <col min="14097" max="14336" width="8.85546875" style="424"/>
    <col min="14337" max="14337" width="9.85546875" style="424" customWidth="1"/>
    <col min="14338" max="14341" width="8.42578125" style="424" customWidth="1"/>
    <col min="14342" max="14347" width="8.5703125" style="424" customWidth="1"/>
    <col min="14348" max="14348" width="9" style="424" customWidth="1"/>
    <col min="14349" max="14351" width="8.5703125" style="424" customWidth="1"/>
    <col min="14352" max="14352" width="9.42578125" style="424" customWidth="1"/>
    <col min="14353" max="14592" width="8.85546875" style="424"/>
    <col min="14593" max="14593" width="9.85546875" style="424" customWidth="1"/>
    <col min="14594" max="14597" width="8.42578125" style="424" customWidth="1"/>
    <col min="14598" max="14603" width="8.5703125" style="424" customWidth="1"/>
    <col min="14604" max="14604" width="9" style="424" customWidth="1"/>
    <col min="14605" max="14607" width="8.5703125" style="424" customWidth="1"/>
    <col min="14608" max="14608" width="9.42578125" style="424" customWidth="1"/>
    <col min="14609" max="14848" width="8.85546875" style="424"/>
    <col min="14849" max="14849" width="9.85546875" style="424" customWidth="1"/>
    <col min="14850" max="14853" width="8.42578125" style="424" customWidth="1"/>
    <col min="14854" max="14859" width="8.5703125" style="424" customWidth="1"/>
    <col min="14860" max="14860" width="9" style="424" customWidth="1"/>
    <col min="14861" max="14863" width="8.5703125" style="424" customWidth="1"/>
    <col min="14864" max="14864" width="9.42578125" style="424" customWidth="1"/>
    <col min="14865" max="15104" width="8.85546875" style="424"/>
    <col min="15105" max="15105" width="9.85546875" style="424" customWidth="1"/>
    <col min="15106" max="15109" width="8.42578125" style="424" customWidth="1"/>
    <col min="15110" max="15115" width="8.5703125" style="424" customWidth="1"/>
    <col min="15116" max="15116" width="9" style="424" customWidth="1"/>
    <col min="15117" max="15119" width="8.5703125" style="424" customWidth="1"/>
    <col min="15120" max="15120" width="9.42578125" style="424" customWidth="1"/>
    <col min="15121" max="15360" width="8.85546875" style="424"/>
    <col min="15361" max="15361" width="9.85546875" style="424" customWidth="1"/>
    <col min="15362" max="15365" width="8.42578125" style="424" customWidth="1"/>
    <col min="15366" max="15371" width="8.5703125" style="424" customWidth="1"/>
    <col min="15372" max="15372" width="9" style="424" customWidth="1"/>
    <col min="15373" max="15375" width="8.5703125" style="424" customWidth="1"/>
    <col min="15376" max="15376" width="9.42578125" style="424" customWidth="1"/>
    <col min="15377" max="15616" width="8.85546875" style="424"/>
    <col min="15617" max="15617" width="9.85546875" style="424" customWidth="1"/>
    <col min="15618" max="15621" width="8.42578125" style="424" customWidth="1"/>
    <col min="15622" max="15627" width="8.5703125" style="424" customWidth="1"/>
    <col min="15628" max="15628" width="9" style="424" customWidth="1"/>
    <col min="15629" max="15631" width="8.5703125" style="424" customWidth="1"/>
    <col min="15632" max="15632" width="9.42578125" style="424" customWidth="1"/>
    <col min="15633" max="15872" width="8.85546875" style="424"/>
    <col min="15873" max="15873" width="9.85546875" style="424" customWidth="1"/>
    <col min="15874" max="15877" width="8.42578125" style="424" customWidth="1"/>
    <col min="15878" max="15883" width="8.5703125" style="424" customWidth="1"/>
    <col min="15884" max="15884" width="9" style="424" customWidth="1"/>
    <col min="15885" max="15887" width="8.5703125" style="424" customWidth="1"/>
    <col min="15888" max="15888" width="9.42578125" style="424" customWidth="1"/>
    <col min="15889" max="16128" width="8.85546875" style="424"/>
    <col min="16129" max="16129" width="9.85546875" style="424" customWidth="1"/>
    <col min="16130" max="16133" width="8.42578125" style="424" customWidth="1"/>
    <col min="16134" max="16139" width="8.5703125" style="424" customWidth="1"/>
    <col min="16140" max="16140" width="9" style="424" customWidth="1"/>
    <col min="16141" max="16143" width="8.5703125" style="424" customWidth="1"/>
    <col min="16144" max="16144" width="9.42578125" style="424" customWidth="1"/>
    <col min="16145" max="16384" width="8.85546875" style="424"/>
  </cols>
  <sheetData>
    <row r="1" spans="1:17" ht="18.75">
      <c r="A1" s="3271" t="s">
        <v>0</v>
      </c>
      <c r="B1" s="3272"/>
      <c r="C1" s="3272"/>
      <c r="D1" s="3272"/>
      <c r="E1" s="3272"/>
      <c r="F1" s="3272"/>
      <c r="G1" s="3272"/>
      <c r="H1" s="3272"/>
      <c r="I1" s="3272"/>
      <c r="J1" s="3272"/>
      <c r="K1" s="3272"/>
      <c r="L1" s="3272"/>
      <c r="M1" s="3272"/>
      <c r="N1" s="3272"/>
      <c r="O1" s="3272"/>
      <c r="P1" s="3273"/>
    </row>
    <row r="2" spans="1:17" s="515" customFormat="1" ht="15.75">
      <c r="A2" s="3274" t="s">
        <v>1409</v>
      </c>
      <c r="B2" s="3275"/>
      <c r="C2" s="3275"/>
      <c r="D2" s="3275"/>
      <c r="E2" s="3275"/>
      <c r="F2" s="3275"/>
      <c r="G2" s="3275"/>
      <c r="H2" s="3275"/>
      <c r="I2" s="3275"/>
      <c r="J2" s="3275"/>
      <c r="K2" s="3275"/>
      <c r="L2" s="3275"/>
      <c r="M2" s="3275"/>
      <c r="N2" s="3275"/>
      <c r="O2" s="3275"/>
      <c r="P2" s="3276"/>
    </row>
    <row r="3" spans="1:17" s="531" customFormat="1" ht="15.6" customHeight="1" thickBot="1">
      <c r="A3" s="524" t="s">
        <v>1416</v>
      </c>
      <c r="B3" s="525"/>
      <c r="C3" s="526"/>
      <c r="D3" s="527"/>
      <c r="E3" s="528"/>
      <c r="F3" s="526"/>
      <c r="G3" s="526"/>
      <c r="H3" s="529"/>
      <c r="I3" s="526"/>
      <c r="J3" s="530"/>
      <c r="K3" s="530"/>
      <c r="L3" s="530"/>
      <c r="M3" s="530"/>
      <c r="N3" s="530"/>
      <c r="O3" s="530"/>
      <c r="P3" s="1569"/>
    </row>
    <row r="4" spans="1:17" s="513" customFormat="1" ht="15.6" customHeight="1" thickTop="1">
      <c r="A4" s="1040" t="s">
        <v>923</v>
      </c>
      <c r="B4" s="3289" t="s">
        <v>924</v>
      </c>
      <c r="C4" s="3290"/>
      <c r="D4" s="3290"/>
      <c r="E4" s="3290"/>
      <c r="F4" s="3291"/>
      <c r="G4" s="3292" t="s">
        <v>925</v>
      </c>
      <c r="H4" s="3293"/>
      <c r="I4" s="3293"/>
      <c r="J4" s="3293"/>
      <c r="K4" s="3294"/>
      <c r="L4" s="3295" t="s">
        <v>926</v>
      </c>
      <c r="M4" s="3296"/>
      <c r="N4" s="3296"/>
      <c r="O4" s="3296"/>
      <c r="P4" s="3297"/>
      <c r="Q4" s="1044"/>
    </row>
    <row r="5" spans="1:17" s="513" customFormat="1" ht="15.6" customHeight="1" thickBot="1">
      <c r="A5" s="1570" t="s">
        <v>927</v>
      </c>
      <c r="B5" s="4647" t="s">
        <v>928</v>
      </c>
      <c r="C5" s="887" t="s">
        <v>929</v>
      </c>
      <c r="D5" s="4648" t="s">
        <v>930</v>
      </c>
      <c r="E5" s="4649" t="s">
        <v>931</v>
      </c>
      <c r="F5" s="4650" t="s">
        <v>277</v>
      </c>
      <c r="G5" s="4651" t="s">
        <v>236</v>
      </c>
      <c r="H5" s="876" t="s">
        <v>932</v>
      </c>
      <c r="I5" s="4648" t="s">
        <v>933</v>
      </c>
      <c r="J5" s="4649" t="s">
        <v>934</v>
      </c>
      <c r="K5" s="4652" t="s">
        <v>277</v>
      </c>
      <c r="L5" s="4647" t="s">
        <v>236</v>
      </c>
      <c r="M5" s="4653" t="s">
        <v>932</v>
      </c>
      <c r="N5" s="4648" t="s">
        <v>933</v>
      </c>
      <c r="O5" s="4649" t="s">
        <v>934</v>
      </c>
      <c r="P5" s="4650" t="s">
        <v>277</v>
      </c>
    </row>
    <row r="6" spans="1:17" s="513" customFormat="1" ht="15.6" customHeight="1" thickTop="1">
      <c r="A6" s="1571" t="s">
        <v>935</v>
      </c>
      <c r="B6" s="1572">
        <f>'GC Table 3 - Sch Teach Stud'!B8</f>
        <v>42</v>
      </c>
      <c r="C6" s="2883">
        <f>'GC Table 3 - Sch Teach Stud'!C8</f>
        <v>30</v>
      </c>
      <c r="D6" s="2883">
        <f>'GC Table 3 - Sch Teach Stud'!D8</f>
        <v>1</v>
      </c>
      <c r="E6" s="2883">
        <f>'GC Table 3 - Sch Teach Stud'!E8</f>
        <v>1</v>
      </c>
      <c r="F6" s="1206">
        <f>'GC Table 3 - Sch Teach Stud'!F8</f>
        <v>74</v>
      </c>
      <c r="G6" s="1207">
        <f>'GC Table 3 - Sch Teach Stud'!G8</f>
        <v>580</v>
      </c>
      <c r="H6" s="2883">
        <f>'GC Table 3 - Sch Teach Stud'!H8</f>
        <v>581</v>
      </c>
      <c r="I6" s="2883">
        <f>'GC Table 3 - Sch Teach Stud'!I8</f>
        <v>2</v>
      </c>
      <c r="J6" s="2883">
        <f>'GC Table 3 - Sch Teach Stud'!J8</f>
        <v>72</v>
      </c>
      <c r="K6" s="1208">
        <f>'GC Table 3 - Sch Teach Stud'!K8</f>
        <v>1235</v>
      </c>
      <c r="L6" s="1572">
        <f>'GC Table 3 - Sch Teach Stud'!L8</f>
        <v>9933</v>
      </c>
      <c r="M6" s="2883">
        <f>'GC Table 3 - Sch Teach Stud'!M8</f>
        <v>6852</v>
      </c>
      <c r="N6" s="2883">
        <f>'GC Table 3 - Sch Teach Stud'!N8</f>
        <v>61</v>
      </c>
      <c r="O6" s="2883">
        <f>'GC Table 3 - Sch Teach Stud'!O8</f>
        <v>1413</v>
      </c>
      <c r="P6" s="1206">
        <f>'GC Table 3 - Sch Teach Stud'!P8</f>
        <v>18259</v>
      </c>
      <c r="Q6" s="513" t="s">
        <v>1417</v>
      </c>
    </row>
    <row r="7" spans="1:17" s="513" customFormat="1" ht="15.6" customHeight="1">
      <c r="A7" s="2882" t="s">
        <v>504</v>
      </c>
      <c r="B7" s="2884">
        <f>'GC Table 3 - Sch Teach Stud'!B9</f>
        <v>18</v>
      </c>
      <c r="C7" s="2885">
        <f>'GC Table 3 - Sch Teach Stud'!C9</f>
        <v>5</v>
      </c>
      <c r="D7" s="2885">
        <f>'GC Table 3 - Sch Teach Stud'!D9</f>
        <v>0</v>
      </c>
      <c r="E7" s="2885">
        <f>'GC Table 3 - Sch Teach Stud'!E9</f>
        <v>0</v>
      </c>
      <c r="F7" s="2886">
        <f>'GC Table 3 - Sch Teach Stud'!F9</f>
        <v>23</v>
      </c>
      <c r="G7" s="2887">
        <f>'GC Table 3 - Sch Teach Stud'!G9</f>
        <v>106</v>
      </c>
      <c r="H7" s="2885">
        <f>'GC Table 3 - Sch Teach Stud'!H9</f>
        <v>71</v>
      </c>
      <c r="I7" s="2885">
        <f>'GC Table 3 - Sch Teach Stud'!I9</f>
        <v>0</v>
      </c>
      <c r="J7" s="2885">
        <f>'GC Table 3 - Sch Teach Stud'!J9</f>
        <v>0</v>
      </c>
      <c r="K7" s="2888">
        <f>'GC Table 3 - Sch Teach Stud'!K9</f>
        <v>177</v>
      </c>
      <c r="L7" s="2884">
        <f>'GC Table 3 - Sch Teach Stud'!L9</f>
        <v>1723</v>
      </c>
      <c r="M7" s="2885">
        <f>'GC Table 3 - Sch Teach Stud'!M9</f>
        <v>779</v>
      </c>
      <c r="N7" s="2885">
        <f>'GC Table 3 - Sch Teach Stud'!N9</f>
        <v>0</v>
      </c>
      <c r="O7" s="2885">
        <f>'GC Table 3 - Sch Teach Stud'!O9</f>
        <v>0</v>
      </c>
      <c r="P7" s="1206">
        <f>'GC Table 3 - Sch Teach Stud'!P9</f>
        <v>2502</v>
      </c>
    </row>
    <row r="8" spans="1:17" s="513" customFormat="1" ht="15.6" customHeight="1">
      <c r="A8" s="2882" t="s">
        <v>505</v>
      </c>
      <c r="B8" s="2884">
        <f>'GC Table 3 - Sch Teach Stud'!B10</f>
        <v>139</v>
      </c>
      <c r="C8" s="2885">
        <f>'GC Table 3 - Sch Teach Stud'!C10</f>
        <v>13</v>
      </c>
      <c r="D8" s="2885">
        <f>'GC Table 3 - Sch Teach Stud'!D10</f>
        <v>0</v>
      </c>
      <c r="E8" s="2885">
        <f>'GC Table 3 - Sch Teach Stud'!E10</f>
        <v>2</v>
      </c>
      <c r="F8" s="2886">
        <f>'GC Table 3 - Sch Teach Stud'!F10</f>
        <v>154</v>
      </c>
      <c r="G8" s="2887">
        <f>'GC Table 3 - Sch Teach Stud'!G10</f>
        <v>998</v>
      </c>
      <c r="H8" s="2885">
        <f>'GC Table 3 - Sch Teach Stud'!H10</f>
        <v>212</v>
      </c>
      <c r="I8" s="2885">
        <f>'GC Table 3 - Sch Teach Stud'!I10</f>
        <v>0</v>
      </c>
      <c r="J8" s="2885">
        <f>'GC Table 3 - Sch Teach Stud'!J10</f>
        <v>83</v>
      </c>
      <c r="K8" s="2888">
        <f>'GC Table 3 - Sch Teach Stud'!K10</f>
        <v>1293</v>
      </c>
      <c r="L8" s="2884">
        <f>'GC Table 3 - Sch Teach Stud'!L10</f>
        <v>25956</v>
      </c>
      <c r="M8" s="2885">
        <f>'GC Table 3 - Sch Teach Stud'!M10</f>
        <v>6000</v>
      </c>
      <c r="N8" s="2885">
        <f>'GC Table 3 - Sch Teach Stud'!N10</f>
        <v>0</v>
      </c>
      <c r="O8" s="2885">
        <f>'GC Table 3 - Sch Teach Stud'!O10</f>
        <v>1919</v>
      </c>
      <c r="P8" s="1206">
        <f>'GC Table 3 - Sch Teach Stud'!P10</f>
        <v>33875</v>
      </c>
    </row>
    <row r="9" spans="1:17" ht="15.6" customHeight="1" thickBot="1">
      <c r="A9" s="2882" t="s">
        <v>936</v>
      </c>
      <c r="B9" s="2884">
        <f>'GC Table 3 - Sch Teach Stud'!B11</f>
        <v>136</v>
      </c>
      <c r="C9" s="2885">
        <f>'GC Table 3 - Sch Teach Stud'!C11</f>
        <v>39</v>
      </c>
      <c r="D9" s="2885">
        <f>'GC Table 3 - Sch Teach Stud'!D11</f>
        <v>1</v>
      </c>
      <c r="E9" s="2885">
        <f>'GC Table 3 - Sch Teach Stud'!E11</f>
        <v>2</v>
      </c>
      <c r="F9" s="2886">
        <f>'GC Table 3 - Sch Teach Stud'!F11</f>
        <v>178</v>
      </c>
      <c r="G9" s="2887">
        <f>'GC Table 3 - Sch Teach Stud'!G11</f>
        <v>824</v>
      </c>
      <c r="H9" s="2885">
        <f>'GC Table 3 - Sch Teach Stud'!H11</f>
        <v>464</v>
      </c>
      <c r="I9" s="2885">
        <f>'GC Table 3 - Sch Teach Stud'!I11</f>
        <v>17</v>
      </c>
      <c r="J9" s="2885">
        <f>'GC Table 3 - Sch Teach Stud'!J11</f>
        <v>30</v>
      </c>
      <c r="K9" s="2888">
        <f>'GC Table 3 - Sch Teach Stud'!K11</f>
        <v>1335</v>
      </c>
      <c r="L9" s="2884">
        <f>'GC Table 3 - Sch Teach Stud'!L11</f>
        <v>18940</v>
      </c>
      <c r="M9" s="2885">
        <f>'GC Table 3 - Sch Teach Stud'!M11</f>
        <v>7432</v>
      </c>
      <c r="N9" s="2885">
        <f>'GC Table 3 - Sch Teach Stud'!N11</f>
        <v>217</v>
      </c>
      <c r="O9" s="2885">
        <f>'GC Table 3 - Sch Teach Stud'!O11</f>
        <v>646</v>
      </c>
      <c r="P9" s="1206">
        <f>'GC Table 3 - Sch Teach Stud'!P11</f>
        <v>27235</v>
      </c>
    </row>
    <row r="10" spans="1:17" s="523" customFormat="1" ht="15.6" customHeight="1" thickTop="1" thickBot="1">
      <c r="A10" s="1041" t="s">
        <v>937</v>
      </c>
      <c r="B10" s="877">
        <f>SUM(B6:B9)</f>
        <v>335</v>
      </c>
      <c r="C10" s="878">
        <f>SUM(C6:C9)</f>
        <v>87</v>
      </c>
      <c r="D10" s="878">
        <f>SUM(D6:D9)</f>
        <v>2</v>
      </c>
      <c r="E10" s="878">
        <f>SUM(E6:E9)</f>
        <v>5</v>
      </c>
      <c r="F10" s="879">
        <f>SUM(B10:E10)</f>
        <v>429</v>
      </c>
      <c r="G10" s="880">
        <f>SUM(G6:G9)</f>
        <v>2508</v>
      </c>
      <c r="H10" s="878">
        <f>SUM(H6:H9)</f>
        <v>1328</v>
      </c>
      <c r="I10" s="878">
        <f>SUM(I6:I9)</f>
        <v>19</v>
      </c>
      <c r="J10" s="878">
        <f>SUM(J6:J9)</f>
        <v>185</v>
      </c>
      <c r="K10" s="881">
        <f>SUM(G10:J10)</f>
        <v>4040</v>
      </c>
      <c r="L10" s="877">
        <f>SUM(L6:L9)</f>
        <v>56552</v>
      </c>
      <c r="M10" s="878">
        <f>SUM(M6:M9)</f>
        <v>21063</v>
      </c>
      <c r="N10" s="878">
        <f>SUM(N6:N9)</f>
        <v>278</v>
      </c>
      <c r="O10" s="878">
        <f>SUM(O6:O9)</f>
        <v>3978</v>
      </c>
      <c r="P10" s="879">
        <f>SUM(L10:O10)</f>
        <v>81871</v>
      </c>
    </row>
    <row r="11" spans="1:17" s="533" customFormat="1" ht="15.6" customHeight="1" thickTop="1">
      <c r="A11" s="1042"/>
      <c r="B11" s="1039" t="s">
        <v>1418</v>
      </c>
      <c r="C11" s="866"/>
      <c r="D11" s="866"/>
      <c r="E11" s="866"/>
      <c r="F11" s="866"/>
      <c r="G11" s="866"/>
      <c r="H11" s="866"/>
      <c r="I11" s="866"/>
      <c r="J11" s="866"/>
      <c r="K11" s="866"/>
      <c r="L11" s="866"/>
      <c r="M11" s="866"/>
      <c r="N11" s="866"/>
      <c r="O11" s="866"/>
      <c r="P11" s="1573"/>
    </row>
    <row r="12" spans="1:17" s="533" customFormat="1" ht="15.6" customHeight="1" thickBot="1">
      <c r="A12" s="1807">
        <v>2017</v>
      </c>
      <c r="B12" s="1039"/>
      <c r="C12" s="866"/>
      <c r="D12" s="866"/>
      <c r="E12" s="866"/>
      <c r="F12" s="866"/>
      <c r="G12" s="866"/>
      <c r="H12" s="866"/>
      <c r="I12" s="866"/>
      <c r="J12" s="866"/>
      <c r="K12" s="866"/>
      <c r="L12" s="866"/>
      <c r="M12" s="866"/>
      <c r="N12" s="866"/>
      <c r="O12" s="866"/>
      <c r="P12" s="1573"/>
    </row>
    <row r="13" spans="1:17" s="533" customFormat="1" ht="15.6" customHeight="1" thickTop="1">
      <c r="A13" s="1040" t="s">
        <v>923</v>
      </c>
      <c r="B13" s="3289" t="s">
        <v>924</v>
      </c>
      <c r="C13" s="3290"/>
      <c r="D13" s="3290"/>
      <c r="E13" s="3290"/>
      <c r="F13" s="3291"/>
      <c r="G13" s="3292" t="s">
        <v>925</v>
      </c>
      <c r="H13" s="3293"/>
      <c r="I13" s="3293"/>
      <c r="J13" s="3293"/>
      <c r="K13" s="3294"/>
      <c r="L13" s="3295" t="s">
        <v>926</v>
      </c>
      <c r="M13" s="3296"/>
      <c r="N13" s="3296"/>
      <c r="O13" s="3296"/>
      <c r="P13" s="3297"/>
    </row>
    <row r="14" spans="1:17" s="533" customFormat="1" ht="15.6" customHeight="1" thickBot="1">
      <c r="A14" s="1570" t="s">
        <v>927</v>
      </c>
      <c r="B14" s="4647" t="s">
        <v>928</v>
      </c>
      <c r="C14" s="887" t="s">
        <v>929</v>
      </c>
      <c r="D14" s="4648" t="s">
        <v>930</v>
      </c>
      <c r="E14" s="4649" t="s">
        <v>931</v>
      </c>
      <c r="F14" s="4650" t="s">
        <v>277</v>
      </c>
      <c r="G14" s="4647" t="s">
        <v>236</v>
      </c>
      <c r="H14" s="887" t="s">
        <v>932</v>
      </c>
      <c r="I14" s="4648" t="s">
        <v>933</v>
      </c>
      <c r="J14" s="4649" t="s">
        <v>934</v>
      </c>
      <c r="K14" s="4650" t="s">
        <v>277</v>
      </c>
      <c r="L14" s="4647" t="s">
        <v>236</v>
      </c>
      <c r="M14" s="887" t="s">
        <v>932</v>
      </c>
      <c r="N14" s="4648" t="s">
        <v>933</v>
      </c>
      <c r="O14" s="4649" t="s">
        <v>934</v>
      </c>
      <c r="P14" s="4650" t="s">
        <v>277</v>
      </c>
    </row>
    <row r="15" spans="1:17" s="533" customFormat="1" ht="15.6" customHeight="1" thickTop="1">
      <c r="A15" s="1571" t="s">
        <v>935</v>
      </c>
      <c r="B15" s="1572">
        <v>44</v>
      </c>
      <c r="C15" s="2883">
        <v>30</v>
      </c>
      <c r="D15" s="2883">
        <v>1</v>
      </c>
      <c r="E15" s="2883">
        <v>1</v>
      </c>
      <c r="F15" s="1206">
        <v>76</v>
      </c>
      <c r="G15" s="1572">
        <v>444</v>
      </c>
      <c r="H15" s="2883">
        <v>485</v>
      </c>
      <c r="I15" s="2883">
        <v>4</v>
      </c>
      <c r="J15" s="2883">
        <v>80</v>
      </c>
      <c r="K15" s="1206">
        <v>1013</v>
      </c>
      <c r="L15" s="1572">
        <v>8028</v>
      </c>
      <c r="M15" s="2883">
        <v>5141</v>
      </c>
      <c r="N15" s="2883">
        <v>85</v>
      </c>
      <c r="O15" s="2883">
        <v>1508</v>
      </c>
      <c r="P15" s="1206">
        <v>14762</v>
      </c>
    </row>
    <row r="16" spans="1:17" s="533" customFormat="1" ht="15.6" customHeight="1">
      <c r="A16" s="2882" t="s">
        <v>504</v>
      </c>
      <c r="B16" s="2884">
        <v>18</v>
      </c>
      <c r="C16" s="2885">
        <v>5</v>
      </c>
      <c r="D16" s="2885">
        <v>0</v>
      </c>
      <c r="E16" s="2885">
        <v>0</v>
      </c>
      <c r="F16" s="2886">
        <v>23</v>
      </c>
      <c r="G16" s="2884">
        <v>90</v>
      </c>
      <c r="H16" s="2885">
        <v>64</v>
      </c>
      <c r="I16" s="2885">
        <v>0</v>
      </c>
      <c r="J16" s="2885">
        <v>0</v>
      </c>
      <c r="K16" s="2886">
        <v>154</v>
      </c>
      <c r="L16" s="2884">
        <v>1477</v>
      </c>
      <c r="M16" s="2885">
        <v>661</v>
      </c>
      <c r="N16" s="2885">
        <v>0</v>
      </c>
      <c r="O16" s="2885">
        <v>0</v>
      </c>
      <c r="P16" s="2886">
        <v>2138</v>
      </c>
    </row>
    <row r="17" spans="1:16384" s="533" customFormat="1" ht="15.6" customHeight="1">
      <c r="A17" s="2882" t="s">
        <v>505</v>
      </c>
      <c r="B17" s="2884">
        <v>131</v>
      </c>
      <c r="C17" s="2885">
        <v>11</v>
      </c>
      <c r="D17" s="2885">
        <v>0</v>
      </c>
      <c r="E17" s="2885">
        <v>2</v>
      </c>
      <c r="F17" s="2886">
        <v>144</v>
      </c>
      <c r="G17" s="2884">
        <v>756</v>
      </c>
      <c r="H17" s="2885">
        <v>149</v>
      </c>
      <c r="I17" s="2885">
        <v>0</v>
      </c>
      <c r="J17" s="2885">
        <v>72</v>
      </c>
      <c r="K17" s="2886">
        <v>977</v>
      </c>
      <c r="L17" s="2884">
        <v>22012</v>
      </c>
      <c r="M17" s="2885">
        <v>4109</v>
      </c>
      <c r="N17" s="2885">
        <v>0</v>
      </c>
      <c r="O17" s="2885">
        <v>1983</v>
      </c>
      <c r="P17" s="2886">
        <v>28104</v>
      </c>
    </row>
    <row r="18" spans="1:16384" s="533" customFormat="1" ht="15.6" customHeight="1" thickBot="1">
      <c r="A18" s="2882" t="s">
        <v>936</v>
      </c>
      <c r="B18" s="2884">
        <v>133</v>
      </c>
      <c r="C18" s="2885">
        <v>28</v>
      </c>
      <c r="D18" s="2885">
        <v>2</v>
      </c>
      <c r="E18" s="2885">
        <v>1</v>
      </c>
      <c r="F18" s="2886">
        <v>164</v>
      </c>
      <c r="G18" s="2884">
        <v>792</v>
      </c>
      <c r="H18" s="2885">
        <v>403</v>
      </c>
      <c r="I18" s="2885">
        <v>29</v>
      </c>
      <c r="J18" s="2885">
        <v>21</v>
      </c>
      <c r="K18" s="2886">
        <v>1245</v>
      </c>
      <c r="L18" s="2884">
        <v>18278</v>
      </c>
      <c r="M18" s="2885">
        <v>6680</v>
      </c>
      <c r="N18" s="2885">
        <v>510</v>
      </c>
      <c r="O18" s="2885">
        <v>440</v>
      </c>
      <c r="P18" s="2886">
        <v>25908</v>
      </c>
    </row>
    <row r="19" spans="1:16384" s="533" customFormat="1" ht="15.6" customHeight="1" thickTop="1" thickBot="1">
      <c r="A19" s="1041" t="s">
        <v>937</v>
      </c>
      <c r="B19" s="877">
        <v>326</v>
      </c>
      <c r="C19" s="878">
        <v>74</v>
      </c>
      <c r="D19" s="878">
        <v>3</v>
      </c>
      <c r="E19" s="878">
        <v>4</v>
      </c>
      <c r="F19" s="879">
        <v>407</v>
      </c>
      <c r="G19" s="877">
        <v>2082</v>
      </c>
      <c r="H19" s="878">
        <v>1101</v>
      </c>
      <c r="I19" s="878">
        <v>33</v>
      </c>
      <c r="J19" s="878">
        <v>173</v>
      </c>
      <c r="K19" s="879">
        <v>3389</v>
      </c>
      <c r="L19" s="877">
        <v>49795</v>
      </c>
      <c r="M19" s="878">
        <v>16591</v>
      </c>
      <c r="N19" s="878">
        <v>595</v>
      </c>
      <c r="O19" s="878">
        <v>3931</v>
      </c>
      <c r="P19" s="879">
        <v>70912</v>
      </c>
    </row>
    <row r="20" spans="1:16384" s="533" customFormat="1" ht="15.6" customHeight="1" thickTop="1">
      <c r="A20" s="1808"/>
      <c r="B20" s="1809"/>
      <c r="C20" s="1809"/>
      <c r="D20" s="1809"/>
      <c r="E20" s="1809"/>
      <c r="F20" s="1809"/>
      <c r="G20" s="1809"/>
      <c r="H20" s="1809"/>
      <c r="I20" s="1809"/>
      <c r="J20" s="1809"/>
      <c r="K20" s="1809"/>
      <c r="L20" s="1809"/>
      <c r="M20" s="1809"/>
      <c r="N20" s="1809"/>
      <c r="O20" s="1809"/>
      <c r="P20" s="1810"/>
    </row>
    <row r="21" spans="1:16384" s="533" customFormat="1" ht="15.6" customHeight="1" thickBot="1">
      <c r="A21" s="524" t="s">
        <v>1419</v>
      </c>
      <c r="B21" s="525"/>
      <c r="C21" s="526"/>
      <c r="D21" s="527"/>
      <c r="E21" s="528"/>
      <c r="F21" s="526"/>
      <c r="G21" s="526"/>
      <c r="H21" s="529"/>
      <c r="I21" s="526"/>
      <c r="J21" s="530"/>
      <c r="K21" s="530"/>
      <c r="L21" s="530"/>
      <c r="M21" s="530"/>
      <c r="N21" s="530"/>
      <c r="O21" s="530"/>
      <c r="P21" s="1569"/>
    </row>
    <row r="22" spans="1:16384" s="533" customFormat="1" ht="15.6" customHeight="1" thickTop="1">
      <c r="A22" s="1040" t="s">
        <v>923</v>
      </c>
      <c r="B22" s="1664" t="s">
        <v>1420</v>
      </c>
      <c r="C22" s="1665"/>
      <c r="D22" s="1665"/>
      <c r="E22" s="1665"/>
      <c r="F22" s="1666"/>
      <c r="G22" s="1667" t="s">
        <v>1421</v>
      </c>
      <c r="H22" s="1668"/>
      <c r="I22" s="1668"/>
      <c r="J22" s="1668"/>
      <c r="K22" s="1669"/>
      <c r="L22" s="1670" t="s">
        <v>1422</v>
      </c>
      <c r="M22" s="1671"/>
      <c r="N22" s="1671"/>
      <c r="O22" s="1671"/>
      <c r="P22" s="1672"/>
    </row>
    <row r="23" spans="1:16384" s="531" customFormat="1" ht="15.6" customHeight="1" thickBot="1">
      <c r="A23" s="1570" t="s">
        <v>927</v>
      </c>
      <c r="B23" s="4647" t="s">
        <v>1423</v>
      </c>
      <c r="C23" s="887" t="s">
        <v>1424</v>
      </c>
      <c r="D23" s="4648" t="s">
        <v>1425</v>
      </c>
      <c r="E23" s="4649" t="s">
        <v>1426</v>
      </c>
      <c r="F23" s="4650" t="s">
        <v>1427</v>
      </c>
      <c r="G23" s="4651" t="s">
        <v>1428</v>
      </c>
      <c r="H23" s="876" t="s">
        <v>1429</v>
      </c>
      <c r="I23" s="4648" t="s">
        <v>1430</v>
      </c>
      <c r="J23" s="4649" t="s">
        <v>1431</v>
      </c>
      <c r="K23" s="4652" t="s">
        <v>1427</v>
      </c>
      <c r="L23" s="4647" t="s">
        <v>1428</v>
      </c>
      <c r="M23" s="4653" t="s">
        <v>1429</v>
      </c>
      <c r="N23" s="4648" t="s">
        <v>1430</v>
      </c>
      <c r="O23" s="4649" t="s">
        <v>1431</v>
      </c>
      <c r="P23" s="4650" t="s">
        <v>1427</v>
      </c>
    </row>
    <row r="24" spans="1:16384" s="513" customFormat="1" ht="15.6" customHeight="1" thickTop="1">
      <c r="A24" s="1571" t="s">
        <v>935</v>
      </c>
      <c r="B24" s="1572">
        <v>43</v>
      </c>
      <c r="C24" s="2883">
        <v>30</v>
      </c>
      <c r="D24" s="2883">
        <v>1</v>
      </c>
      <c r="E24" s="2883">
        <v>1</v>
      </c>
      <c r="F24" s="1206">
        <v>75</v>
      </c>
      <c r="G24" s="1207">
        <v>454</v>
      </c>
      <c r="H24" s="2883">
        <v>508</v>
      </c>
      <c r="I24" s="2883">
        <v>4</v>
      </c>
      <c r="J24" s="2883">
        <v>79</v>
      </c>
      <c r="K24" s="1208">
        <v>1045</v>
      </c>
      <c r="L24" s="1572">
        <v>7781</v>
      </c>
      <c r="M24" s="2883">
        <v>4995</v>
      </c>
      <c r="N24" s="2883">
        <v>86</v>
      </c>
      <c r="O24" s="2883">
        <v>1568</v>
      </c>
      <c r="P24" s="1206">
        <v>14430</v>
      </c>
    </row>
    <row r="25" spans="1:16384" s="513" customFormat="1" ht="15.6" customHeight="1">
      <c r="A25" s="2882" t="s">
        <v>504</v>
      </c>
      <c r="B25" s="2884">
        <v>19</v>
      </c>
      <c r="C25" s="2885">
        <v>5</v>
      </c>
      <c r="D25" s="2885" t="s">
        <v>1432</v>
      </c>
      <c r="E25" s="2885" t="s">
        <v>1432</v>
      </c>
      <c r="F25" s="2886">
        <v>24</v>
      </c>
      <c r="G25" s="2887">
        <v>90</v>
      </c>
      <c r="H25" s="2885">
        <v>67</v>
      </c>
      <c r="I25" s="2885" t="s">
        <v>1432</v>
      </c>
      <c r="J25" s="2885" t="s">
        <v>1432</v>
      </c>
      <c r="K25" s="2888">
        <v>157</v>
      </c>
      <c r="L25" s="2884">
        <v>1385</v>
      </c>
      <c r="M25" s="2885">
        <v>611</v>
      </c>
      <c r="N25" s="2885" t="s">
        <v>1432</v>
      </c>
      <c r="O25" s="2885" t="s">
        <v>1432</v>
      </c>
      <c r="P25" s="1206">
        <v>1996</v>
      </c>
    </row>
    <row r="26" spans="1:16384" s="513" customFormat="1" ht="15.6" customHeight="1">
      <c r="A26" s="2882" t="s">
        <v>505</v>
      </c>
      <c r="B26" s="2884">
        <v>116</v>
      </c>
      <c r="C26" s="2885">
        <v>10</v>
      </c>
      <c r="D26" s="2885" t="s">
        <v>1432</v>
      </c>
      <c r="E26" s="2885">
        <v>2</v>
      </c>
      <c r="F26" s="2886">
        <v>128</v>
      </c>
      <c r="G26" s="2887">
        <v>773</v>
      </c>
      <c r="H26" s="2885">
        <v>172</v>
      </c>
      <c r="I26" s="2885" t="s">
        <v>1432</v>
      </c>
      <c r="J26" s="2885">
        <v>73</v>
      </c>
      <c r="K26" s="2888">
        <v>1018</v>
      </c>
      <c r="L26" s="2884">
        <v>20488</v>
      </c>
      <c r="M26" s="2885">
        <v>4427</v>
      </c>
      <c r="N26" s="2885" t="s">
        <v>1432</v>
      </c>
      <c r="O26" s="2885">
        <v>1923</v>
      </c>
      <c r="P26" s="1206">
        <v>26838</v>
      </c>
    </row>
    <row r="27" spans="1:16384" s="513" customFormat="1" ht="15.6" customHeight="1" thickBot="1">
      <c r="A27" s="2882" t="s">
        <v>936</v>
      </c>
      <c r="B27" s="2884">
        <v>138</v>
      </c>
      <c r="C27" s="2885">
        <v>27</v>
      </c>
      <c r="D27" s="2885">
        <v>2</v>
      </c>
      <c r="E27" s="2885">
        <v>1</v>
      </c>
      <c r="F27" s="2886">
        <v>168</v>
      </c>
      <c r="G27" s="2887">
        <v>760</v>
      </c>
      <c r="H27" s="2885">
        <v>370</v>
      </c>
      <c r="I27" s="2885">
        <v>20</v>
      </c>
      <c r="J27" s="2885">
        <v>28</v>
      </c>
      <c r="K27" s="2888">
        <v>1178</v>
      </c>
      <c r="L27" s="2884">
        <v>18848</v>
      </c>
      <c r="M27" s="2885">
        <v>5155</v>
      </c>
      <c r="N27" s="2885">
        <v>477</v>
      </c>
      <c r="O27" s="2885">
        <v>329</v>
      </c>
      <c r="P27" s="1206">
        <v>24809</v>
      </c>
    </row>
    <row r="28" spans="1:16384" s="513" customFormat="1" ht="15.6" customHeight="1" thickTop="1" thickBot="1">
      <c r="A28" s="1041" t="s">
        <v>937</v>
      </c>
      <c r="B28" s="877">
        <v>316</v>
      </c>
      <c r="C28" s="878">
        <v>72</v>
      </c>
      <c r="D28" s="878">
        <v>3</v>
      </c>
      <c r="E28" s="878">
        <v>4</v>
      </c>
      <c r="F28" s="879">
        <v>395</v>
      </c>
      <c r="G28" s="880">
        <v>2077</v>
      </c>
      <c r="H28" s="878">
        <v>1117</v>
      </c>
      <c r="I28" s="878">
        <v>24</v>
      </c>
      <c r="J28" s="878">
        <v>180</v>
      </c>
      <c r="K28" s="881">
        <v>3398</v>
      </c>
      <c r="L28" s="877">
        <v>48502</v>
      </c>
      <c r="M28" s="878">
        <v>15188</v>
      </c>
      <c r="N28" s="878">
        <v>563</v>
      </c>
      <c r="O28" s="878">
        <v>3820</v>
      </c>
      <c r="P28" s="879">
        <v>68073</v>
      </c>
    </row>
    <row r="29" spans="1:16384" ht="15.6" customHeight="1" thickTop="1" thickBot="1">
      <c r="A29" s="1042"/>
      <c r="B29" s="1039"/>
      <c r="C29" s="866"/>
      <c r="D29" s="866"/>
      <c r="E29" s="866"/>
      <c r="F29" s="866"/>
      <c r="G29" s="866"/>
      <c r="H29" s="866"/>
      <c r="I29" s="866"/>
      <c r="J29" s="866"/>
      <c r="K29" s="866"/>
      <c r="L29" s="866"/>
      <c r="M29" s="866"/>
      <c r="N29" s="866"/>
      <c r="O29" s="866"/>
      <c r="P29" s="1573"/>
    </row>
    <row r="30" spans="1:16384" s="523" customFormat="1" ht="15.6" customHeight="1" thickTop="1" thickBot="1">
      <c r="A30" s="524" t="s">
        <v>1433</v>
      </c>
      <c r="B30" s="525"/>
      <c r="C30" s="526"/>
      <c r="D30" s="527"/>
      <c r="E30" s="528"/>
      <c r="F30" s="526"/>
      <c r="G30" s="526"/>
      <c r="H30" s="529"/>
      <c r="I30" s="526"/>
      <c r="J30" s="530"/>
      <c r="K30" s="530"/>
      <c r="L30" s="530"/>
      <c r="M30" s="530"/>
      <c r="N30" s="530"/>
      <c r="O30" s="530"/>
      <c r="P30" s="1569"/>
      <c r="Q30" s="1045"/>
      <c r="R30" s="1046"/>
      <c r="S30" s="1046"/>
      <c r="T30" s="1046"/>
      <c r="U30" s="1046"/>
      <c r="V30" s="1046"/>
      <c r="W30" s="1046"/>
      <c r="X30" s="1046"/>
      <c r="Y30" s="1046"/>
      <c r="Z30" s="1046"/>
      <c r="AA30" s="1046"/>
      <c r="AB30" s="1046"/>
      <c r="AC30" s="1046"/>
      <c r="AD30" s="1046"/>
      <c r="AE30" s="1046"/>
      <c r="AF30" s="1046"/>
      <c r="AG30" s="1045"/>
      <c r="AH30" s="1046"/>
      <c r="AI30" s="1046"/>
      <c r="AJ30" s="1046"/>
      <c r="AK30" s="1046"/>
      <c r="AL30" s="1046"/>
      <c r="AM30" s="1046"/>
      <c r="AN30" s="1046"/>
      <c r="AO30" s="1046"/>
      <c r="AP30" s="1046"/>
      <c r="AQ30" s="1046"/>
      <c r="AR30" s="1046"/>
      <c r="AS30" s="1046"/>
      <c r="AT30" s="1046"/>
      <c r="AU30" s="1046"/>
      <c r="AV30" s="1046"/>
      <c r="AW30" s="1045"/>
      <c r="AX30" s="1046"/>
      <c r="AY30" s="1046"/>
      <c r="AZ30" s="1046"/>
      <c r="BA30" s="1046"/>
      <c r="BB30" s="1046"/>
      <c r="BC30" s="1046"/>
      <c r="BD30" s="1046"/>
      <c r="BE30" s="1046"/>
      <c r="BF30" s="1046"/>
      <c r="BG30" s="1046"/>
      <c r="BH30" s="1046"/>
      <c r="BI30" s="1046"/>
      <c r="BJ30" s="1046"/>
      <c r="BK30" s="1046"/>
      <c r="BL30" s="1046"/>
      <c r="BM30" s="1045"/>
      <c r="BN30" s="1046"/>
      <c r="BO30" s="1046"/>
      <c r="BP30" s="1046"/>
      <c r="BQ30" s="1046"/>
      <c r="BR30" s="1046"/>
      <c r="BS30" s="1046"/>
      <c r="BT30" s="1046"/>
      <c r="BU30" s="1046"/>
      <c r="BV30" s="1046"/>
      <c r="BW30" s="1046"/>
      <c r="BX30" s="1046"/>
      <c r="BY30" s="1046"/>
      <c r="BZ30" s="1046"/>
      <c r="CA30" s="1046"/>
      <c r="CB30" s="1046"/>
      <c r="CC30" s="1045"/>
      <c r="CD30" s="1046"/>
      <c r="CE30" s="1046"/>
      <c r="CF30" s="1046"/>
      <c r="CG30" s="1046"/>
      <c r="CH30" s="1046"/>
      <c r="CI30" s="1046"/>
      <c r="CJ30" s="1046"/>
      <c r="CK30" s="1046"/>
      <c r="CL30" s="1046"/>
      <c r="CM30" s="1046"/>
      <c r="CN30" s="1046"/>
      <c r="CO30" s="1046"/>
      <c r="CP30" s="1046"/>
      <c r="CQ30" s="1046"/>
      <c r="CR30" s="1046"/>
      <c r="CS30" s="1045"/>
      <c r="CT30" s="1046"/>
      <c r="CU30" s="1046"/>
      <c r="CV30" s="1046"/>
      <c r="CW30" s="1046"/>
      <c r="CX30" s="1046"/>
      <c r="CY30" s="1046"/>
      <c r="CZ30" s="1046"/>
      <c r="DA30" s="1046"/>
      <c r="DB30" s="1046"/>
      <c r="DC30" s="1046"/>
      <c r="DD30" s="1046"/>
      <c r="DE30" s="1046"/>
      <c r="DF30" s="1046"/>
      <c r="DG30" s="1046"/>
      <c r="DH30" s="1046"/>
      <c r="DI30" s="1045"/>
      <c r="DJ30" s="1046"/>
      <c r="DK30" s="1046"/>
      <c r="DL30" s="1046"/>
      <c r="DM30" s="1046"/>
      <c r="DN30" s="1046"/>
      <c r="DO30" s="1046"/>
      <c r="DP30" s="1046"/>
      <c r="DQ30" s="1046"/>
      <c r="DR30" s="1046"/>
      <c r="DS30" s="1046"/>
      <c r="DT30" s="1046"/>
      <c r="DU30" s="1046"/>
      <c r="DV30" s="1046"/>
      <c r="DW30" s="1046"/>
      <c r="DX30" s="1046"/>
      <c r="DY30" s="1045"/>
      <c r="DZ30" s="1046"/>
      <c r="EA30" s="1046"/>
      <c r="EB30" s="1046"/>
      <c r="EC30" s="1046"/>
      <c r="ED30" s="1046"/>
      <c r="EE30" s="1046"/>
      <c r="EF30" s="1046"/>
      <c r="EG30" s="1046"/>
      <c r="EH30" s="1046"/>
      <c r="EI30" s="1046"/>
      <c r="EJ30" s="1046"/>
      <c r="EK30" s="1046"/>
      <c r="EL30" s="1046"/>
      <c r="EM30" s="1046"/>
      <c r="EN30" s="1046"/>
      <c r="EO30" s="1045"/>
      <c r="EP30" s="1046"/>
      <c r="EQ30" s="1046"/>
      <c r="ER30" s="1046"/>
      <c r="ES30" s="1046"/>
      <c r="ET30" s="1046"/>
      <c r="EU30" s="1046"/>
      <c r="EV30" s="1046"/>
      <c r="EW30" s="1046"/>
      <c r="EX30" s="1046"/>
      <c r="EY30" s="1046"/>
      <c r="EZ30" s="1046"/>
      <c r="FA30" s="1046"/>
      <c r="FB30" s="1046"/>
      <c r="FC30" s="1046"/>
      <c r="FD30" s="1046"/>
      <c r="FE30" s="1045"/>
      <c r="FF30" s="1046"/>
      <c r="FG30" s="1046"/>
      <c r="FH30" s="1046"/>
      <c r="FI30" s="1046"/>
      <c r="FJ30" s="1046"/>
      <c r="FK30" s="1046"/>
      <c r="FL30" s="1046"/>
      <c r="FM30" s="1046"/>
      <c r="FN30" s="1046"/>
      <c r="FO30" s="1046"/>
      <c r="FP30" s="1046"/>
      <c r="FQ30" s="1046"/>
      <c r="FR30" s="1046"/>
      <c r="FS30" s="1046"/>
      <c r="FT30" s="1046"/>
      <c r="FU30" s="1045"/>
      <c r="FV30" s="1046"/>
      <c r="FW30" s="1046"/>
      <c r="FX30" s="1046"/>
      <c r="FY30" s="1046"/>
      <c r="FZ30" s="1046"/>
      <c r="GA30" s="1046"/>
      <c r="GB30" s="1046"/>
      <c r="GC30" s="1046"/>
      <c r="GD30" s="1046"/>
      <c r="GE30" s="1046"/>
      <c r="GF30" s="1046"/>
      <c r="GG30" s="1046"/>
      <c r="GH30" s="1046"/>
      <c r="GI30" s="1046"/>
      <c r="GJ30" s="1046"/>
      <c r="GK30" s="1045"/>
      <c r="GL30" s="1046"/>
      <c r="GM30" s="1046"/>
      <c r="GN30" s="1046"/>
      <c r="GO30" s="1046"/>
      <c r="GP30" s="1046"/>
      <c r="GQ30" s="1046"/>
      <c r="GR30" s="1046"/>
      <c r="GS30" s="1046"/>
      <c r="GT30" s="1046"/>
      <c r="GU30" s="1046"/>
      <c r="GV30" s="1046"/>
      <c r="GW30" s="1046"/>
      <c r="GX30" s="1046"/>
      <c r="GY30" s="1046"/>
      <c r="GZ30" s="1046"/>
      <c r="HA30" s="1045"/>
      <c r="HB30" s="1046"/>
      <c r="HC30" s="1046"/>
      <c r="HD30" s="1046"/>
      <c r="HE30" s="1046"/>
      <c r="HF30" s="1046"/>
      <c r="HG30" s="1046"/>
      <c r="HH30" s="1046"/>
      <c r="HI30" s="1046"/>
      <c r="HJ30" s="1046"/>
      <c r="HK30" s="1046"/>
      <c r="HL30" s="1046"/>
      <c r="HM30" s="1046"/>
      <c r="HN30" s="1046"/>
      <c r="HO30" s="1046"/>
      <c r="HP30" s="1046"/>
      <c r="HQ30" s="1045"/>
      <c r="HR30" s="1046"/>
      <c r="HS30" s="1046"/>
      <c r="HT30" s="1046"/>
      <c r="HU30" s="1046"/>
      <c r="HV30" s="1046"/>
      <c r="HW30" s="1046"/>
      <c r="HX30" s="1046"/>
      <c r="HY30" s="1046"/>
      <c r="HZ30" s="1046"/>
      <c r="IA30" s="1046"/>
      <c r="IB30" s="1046"/>
      <c r="IC30" s="1046"/>
      <c r="ID30" s="1046"/>
      <c r="IE30" s="1046"/>
      <c r="IF30" s="1046"/>
      <c r="IG30" s="1045"/>
      <c r="IH30" s="1046"/>
      <c r="II30" s="1046"/>
      <c r="IJ30" s="1046"/>
      <c r="IK30" s="1046"/>
      <c r="IL30" s="1046"/>
      <c r="IM30" s="1046"/>
      <c r="IN30" s="1046"/>
      <c r="IO30" s="1046"/>
      <c r="IP30" s="1046"/>
      <c r="IQ30" s="1046"/>
      <c r="IR30" s="1046"/>
      <c r="IS30" s="1046"/>
      <c r="IT30" s="1046"/>
      <c r="IU30" s="1046"/>
      <c r="IV30" s="1046"/>
      <c r="IW30" s="1045"/>
      <c r="IX30" s="1046"/>
      <c r="IY30" s="1046"/>
      <c r="IZ30" s="1046"/>
      <c r="JA30" s="1046"/>
      <c r="JB30" s="1046"/>
      <c r="JC30" s="1046"/>
      <c r="JD30" s="1046"/>
      <c r="JE30" s="1046"/>
      <c r="JF30" s="1046"/>
      <c r="JG30" s="1046"/>
      <c r="JH30" s="1046"/>
      <c r="JI30" s="1046"/>
      <c r="JJ30" s="1046"/>
      <c r="JK30" s="1046"/>
      <c r="JL30" s="1046"/>
      <c r="JM30" s="1045"/>
      <c r="JN30" s="1046"/>
      <c r="JO30" s="1046"/>
      <c r="JP30" s="1046"/>
      <c r="JQ30" s="1046"/>
      <c r="JR30" s="1046"/>
      <c r="JS30" s="1046"/>
      <c r="JT30" s="1046"/>
      <c r="JU30" s="1046"/>
      <c r="JV30" s="1046"/>
      <c r="JW30" s="1046"/>
      <c r="JX30" s="1046"/>
      <c r="JY30" s="1046"/>
      <c r="JZ30" s="1046"/>
      <c r="KA30" s="1046"/>
      <c r="KB30" s="1046"/>
      <c r="KC30" s="1045"/>
      <c r="KD30" s="1046"/>
      <c r="KE30" s="1046"/>
      <c r="KF30" s="1046"/>
      <c r="KG30" s="1046"/>
      <c r="KH30" s="1046"/>
      <c r="KI30" s="1046"/>
      <c r="KJ30" s="1046"/>
      <c r="KK30" s="1046"/>
      <c r="KL30" s="1046"/>
      <c r="KM30" s="1046"/>
      <c r="KN30" s="1046"/>
      <c r="KO30" s="1046"/>
      <c r="KP30" s="1046"/>
      <c r="KQ30" s="1046"/>
      <c r="KR30" s="1046"/>
      <c r="KS30" s="1045"/>
      <c r="KT30" s="1046"/>
      <c r="KU30" s="1046"/>
      <c r="KV30" s="1046"/>
      <c r="KW30" s="1046"/>
      <c r="KX30" s="1046"/>
      <c r="KY30" s="1046"/>
      <c r="KZ30" s="1046"/>
      <c r="LA30" s="1046"/>
      <c r="LB30" s="1046"/>
      <c r="LC30" s="1046"/>
      <c r="LD30" s="1046"/>
      <c r="LE30" s="1046"/>
      <c r="LF30" s="1046"/>
      <c r="LG30" s="1046"/>
      <c r="LH30" s="1046"/>
      <c r="LI30" s="1045"/>
      <c r="LJ30" s="1046"/>
      <c r="LK30" s="1046"/>
      <c r="LL30" s="1046"/>
      <c r="LM30" s="1046"/>
      <c r="LN30" s="1046"/>
      <c r="LO30" s="1046"/>
      <c r="LP30" s="1046"/>
      <c r="LQ30" s="1046"/>
      <c r="LR30" s="1046"/>
      <c r="LS30" s="1046"/>
      <c r="LT30" s="1046"/>
      <c r="LU30" s="1046"/>
      <c r="LV30" s="1046"/>
      <c r="LW30" s="1046"/>
      <c r="LX30" s="1046"/>
      <c r="LY30" s="1045"/>
      <c r="LZ30" s="1046"/>
      <c r="MA30" s="1046"/>
      <c r="MB30" s="1046"/>
      <c r="MC30" s="1046"/>
      <c r="MD30" s="1046"/>
      <c r="ME30" s="1046"/>
      <c r="MF30" s="1046"/>
      <c r="MG30" s="1046"/>
      <c r="MH30" s="1046"/>
      <c r="MI30" s="1046"/>
      <c r="MJ30" s="1046"/>
      <c r="MK30" s="1046"/>
      <c r="ML30" s="1046"/>
      <c r="MM30" s="1046"/>
      <c r="MN30" s="1046"/>
      <c r="MO30" s="1045"/>
      <c r="MP30" s="1046"/>
      <c r="MQ30" s="1046"/>
      <c r="MR30" s="1046"/>
      <c r="MS30" s="1046"/>
      <c r="MT30" s="1046"/>
      <c r="MU30" s="1046"/>
      <c r="MV30" s="1046"/>
      <c r="MW30" s="1046"/>
      <c r="MX30" s="1046"/>
      <c r="MY30" s="1046"/>
      <c r="MZ30" s="1046"/>
      <c r="NA30" s="1046"/>
      <c r="NB30" s="1046"/>
      <c r="NC30" s="1046"/>
      <c r="ND30" s="1046"/>
      <c r="NE30" s="1045"/>
      <c r="NF30" s="1046"/>
      <c r="NG30" s="1046"/>
      <c r="NH30" s="1046"/>
      <c r="NI30" s="1046"/>
      <c r="NJ30" s="1046"/>
      <c r="NK30" s="1046"/>
      <c r="NL30" s="1046"/>
      <c r="NM30" s="1046"/>
      <c r="NN30" s="1046"/>
      <c r="NO30" s="1046"/>
      <c r="NP30" s="1046"/>
      <c r="NQ30" s="1046"/>
      <c r="NR30" s="1046"/>
      <c r="NS30" s="1046"/>
      <c r="NT30" s="1046"/>
      <c r="NU30" s="1045"/>
      <c r="NV30" s="1046"/>
      <c r="NW30" s="1046"/>
      <c r="NX30" s="1046"/>
      <c r="NY30" s="1046"/>
      <c r="NZ30" s="1046"/>
      <c r="OA30" s="1046"/>
      <c r="OB30" s="1046"/>
      <c r="OC30" s="1046"/>
      <c r="OD30" s="1046"/>
      <c r="OE30" s="1046"/>
      <c r="OF30" s="1046"/>
      <c r="OG30" s="1046"/>
      <c r="OH30" s="1046"/>
      <c r="OI30" s="1046"/>
      <c r="OJ30" s="1046"/>
      <c r="OK30" s="1045"/>
      <c r="OL30" s="1046"/>
      <c r="OM30" s="1046"/>
      <c r="ON30" s="1046"/>
      <c r="OO30" s="1046"/>
      <c r="OP30" s="1046"/>
      <c r="OQ30" s="1046"/>
      <c r="OR30" s="1046"/>
      <c r="OS30" s="1046"/>
      <c r="OT30" s="1046"/>
      <c r="OU30" s="1046"/>
      <c r="OV30" s="1046"/>
      <c r="OW30" s="1046"/>
      <c r="OX30" s="1046"/>
      <c r="OY30" s="1046"/>
      <c r="OZ30" s="1046"/>
      <c r="PA30" s="1045"/>
      <c r="PB30" s="1046"/>
      <c r="PC30" s="1046"/>
      <c r="PD30" s="1046"/>
      <c r="PE30" s="1046"/>
      <c r="PF30" s="1046"/>
      <c r="PG30" s="1046"/>
      <c r="PH30" s="1046"/>
      <c r="PI30" s="1046"/>
      <c r="PJ30" s="1046"/>
      <c r="PK30" s="1046"/>
      <c r="PL30" s="1046"/>
      <c r="PM30" s="1046"/>
      <c r="PN30" s="1046"/>
      <c r="PO30" s="1046"/>
      <c r="PP30" s="1046"/>
      <c r="PQ30" s="1045"/>
      <c r="PR30" s="1046"/>
      <c r="PS30" s="1046"/>
      <c r="PT30" s="1046"/>
      <c r="PU30" s="1046"/>
      <c r="PV30" s="1046"/>
      <c r="PW30" s="1046"/>
      <c r="PX30" s="1046"/>
      <c r="PY30" s="1046"/>
      <c r="PZ30" s="1046"/>
      <c r="QA30" s="1046"/>
      <c r="QB30" s="1046"/>
      <c r="QC30" s="1046"/>
      <c r="QD30" s="1046"/>
      <c r="QE30" s="1046"/>
      <c r="QF30" s="1043"/>
      <c r="QG30" s="1041"/>
      <c r="QH30" s="877"/>
      <c r="QI30" s="878"/>
      <c r="QJ30" s="878"/>
      <c r="QK30" s="878"/>
      <c r="QL30" s="879"/>
      <c r="QM30" s="880"/>
      <c r="QN30" s="878"/>
      <c r="QO30" s="878"/>
      <c r="QP30" s="878"/>
      <c r="QQ30" s="881"/>
      <c r="QR30" s="877"/>
      <c r="QS30" s="878"/>
      <c r="QT30" s="878"/>
      <c r="QU30" s="878"/>
      <c r="QV30" s="879"/>
      <c r="QW30" s="1041"/>
      <c r="QX30" s="877"/>
      <c r="QY30" s="878"/>
      <c r="QZ30" s="878"/>
      <c r="RA30" s="878"/>
      <c r="RB30" s="879"/>
      <c r="RC30" s="880"/>
      <c r="RD30" s="878"/>
      <c r="RE30" s="878"/>
      <c r="RF30" s="878"/>
      <c r="RG30" s="881"/>
      <c r="RH30" s="877"/>
      <c r="RI30" s="878"/>
      <c r="RJ30" s="878"/>
      <c r="RK30" s="878"/>
      <c r="RL30" s="879"/>
      <c r="RM30" s="1041"/>
      <c r="RN30" s="877"/>
      <c r="RO30" s="878"/>
      <c r="RP30" s="878"/>
      <c r="RQ30" s="878"/>
      <c r="RR30" s="879"/>
      <c r="RS30" s="880"/>
      <c r="RT30" s="878"/>
      <c r="RU30" s="878"/>
      <c r="RV30" s="878"/>
      <c r="RW30" s="881"/>
      <c r="RX30" s="877"/>
      <c r="RY30" s="878"/>
      <c r="RZ30" s="878"/>
      <c r="SA30" s="878"/>
      <c r="SB30" s="879"/>
      <c r="SC30" s="1041"/>
      <c r="SD30" s="877"/>
      <c r="SE30" s="878"/>
      <c r="SF30" s="878"/>
      <c r="SG30" s="878"/>
      <c r="SH30" s="879"/>
      <c r="SI30" s="880"/>
      <c r="SJ30" s="878"/>
      <c r="SK30" s="878"/>
      <c r="SL30" s="878"/>
      <c r="SM30" s="881"/>
      <c r="SN30" s="877"/>
      <c r="SO30" s="878"/>
      <c r="SP30" s="878"/>
      <c r="SQ30" s="878"/>
      <c r="SR30" s="879"/>
      <c r="SS30" s="1041"/>
      <c r="ST30" s="877"/>
      <c r="SU30" s="878"/>
      <c r="SV30" s="878"/>
      <c r="SW30" s="878"/>
      <c r="SX30" s="879"/>
      <c r="SY30" s="880"/>
      <c r="SZ30" s="878"/>
      <c r="TA30" s="878"/>
      <c r="TB30" s="878"/>
      <c r="TC30" s="881"/>
      <c r="TD30" s="877"/>
      <c r="TE30" s="878"/>
      <c r="TF30" s="878"/>
      <c r="TG30" s="878"/>
      <c r="TH30" s="879"/>
      <c r="TI30" s="1041"/>
      <c r="TJ30" s="877"/>
      <c r="TK30" s="878"/>
      <c r="TL30" s="878"/>
      <c r="TM30" s="878"/>
      <c r="TN30" s="879"/>
      <c r="TO30" s="880"/>
      <c r="TP30" s="878"/>
      <c r="TQ30" s="878"/>
      <c r="TR30" s="878"/>
      <c r="TS30" s="881"/>
      <c r="TT30" s="877"/>
      <c r="TU30" s="878"/>
      <c r="TV30" s="878"/>
      <c r="TW30" s="878"/>
      <c r="TX30" s="879"/>
      <c r="TY30" s="1041"/>
      <c r="TZ30" s="877"/>
      <c r="UA30" s="878"/>
      <c r="UB30" s="878"/>
      <c r="UC30" s="878"/>
      <c r="UD30" s="879"/>
      <c r="UE30" s="880"/>
      <c r="UF30" s="878"/>
      <c r="UG30" s="878"/>
      <c r="UH30" s="878"/>
      <c r="UI30" s="881"/>
      <c r="UJ30" s="877"/>
      <c r="UK30" s="878"/>
      <c r="UL30" s="878"/>
      <c r="UM30" s="878"/>
      <c r="UN30" s="879"/>
      <c r="UO30" s="1041"/>
      <c r="UP30" s="877"/>
      <c r="UQ30" s="878"/>
      <c r="UR30" s="878"/>
      <c r="US30" s="878"/>
      <c r="UT30" s="879"/>
      <c r="UU30" s="880"/>
      <c r="UV30" s="878"/>
      <c r="UW30" s="878"/>
      <c r="UX30" s="878"/>
      <c r="UY30" s="881"/>
      <c r="UZ30" s="877"/>
      <c r="VA30" s="878"/>
      <c r="VB30" s="878"/>
      <c r="VC30" s="878"/>
      <c r="VD30" s="879"/>
      <c r="VE30" s="1041"/>
      <c r="VF30" s="877"/>
      <c r="VG30" s="878"/>
      <c r="VH30" s="878"/>
      <c r="VI30" s="878"/>
      <c r="VJ30" s="879"/>
      <c r="VK30" s="880"/>
      <c r="VL30" s="878"/>
      <c r="VM30" s="878"/>
      <c r="VN30" s="878"/>
      <c r="VO30" s="881"/>
      <c r="VP30" s="877"/>
      <c r="VQ30" s="878"/>
      <c r="VR30" s="878"/>
      <c r="VS30" s="878"/>
      <c r="VT30" s="879"/>
      <c r="VU30" s="1041"/>
      <c r="VV30" s="877"/>
      <c r="VW30" s="878"/>
      <c r="VX30" s="878"/>
      <c r="VY30" s="878"/>
      <c r="VZ30" s="879"/>
      <c r="WA30" s="880"/>
      <c r="WB30" s="878"/>
      <c r="WC30" s="878"/>
      <c r="WD30" s="878"/>
      <c r="WE30" s="881"/>
      <c r="WF30" s="877"/>
      <c r="WG30" s="878"/>
      <c r="WH30" s="878"/>
      <c r="WI30" s="878"/>
      <c r="WJ30" s="879"/>
      <c r="WK30" s="1041"/>
      <c r="WL30" s="877"/>
      <c r="WM30" s="878"/>
      <c r="WN30" s="878"/>
      <c r="WO30" s="878"/>
      <c r="WP30" s="879"/>
      <c r="WQ30" s="880"/>
      <c r="WR30" s="878"/>
      <c r="WS30" s="878"/>
      <c r="WT30" s="878"/>
      <c r="WU30" s="881"/>
      <c r="WV30" s="877"/>
      <c r="WW30" s="878"/>
      <c r="WX30" s="878"/>
      <c r="WY30" s="878"/>
      <c r="WZ30" s="879"/>
      <c r="XA30" s="1041"/>
      <c r="XB30" s="877"/>
      <c r="XC30" s="878"/>
      <c r="XD30" s="878"/>
      <c r="XE30" s="878"/>
      <c r="XF30" s="879"/>
      <c r="XG30" s="880"/>
      <c r="XH30" s="878"/>
      <c r="XI30" s="878"/>
      <c r="XJ30" s="878"/>
      <c r="XK30" s="881"/>
      <c r="XL30" s="877"/>
      <c r="XM30" s="878"/>
      <c r="XN30" s="878"/>
      <c r="XO30" s="878"/>
      <c r="XP30" s="879"/>
      <c r="XQ30" s="1041"/>
      <c r="XR30" s="877"/>
      <c r="XS30" s="878"/>
      <c r="XT30" s="878"/>
      <c r="XU30" s="878"/>
      <c r="XV30" s="879"/>
      <c r="XW30" s="880"/>
      <c r="XX30" s="878"/>
      <c r="XY30" s="878"/>
      <c r="XZ30" s="878"/>
      <c r="YA30" s="881"/>
      <c r="YB30" s="877"/>
      <c r="YC30" s="878"/>
      <c r="YD30" s="878"/>
      <c r="YE30" s="878"/>
      <c r="YF30" s="879"/>
      <c r="YG30" s="1041"/>
      <c r="YH30" s="877"/>
      <c r="YI30" s="878"/>
      <c r="YJ30" s="878"/>
      <c r="YK30" s="878"/>
      <c r="YL30" s="879"/>
      <c r="YM30" s="880"/>
      <c r="YN30" s="878"/>
      <c r="YO30" s="878"/>
      <c r="YP30" s="878"/>
      <c r="YQ30" s="881"/>
      <c r="YR30" s="877"/>
      <c r="YS30" s="878"/>
      <c r="YT30" s="878"/>
      <c r="YU30" s="878"/>
      <c r="YV30" s="879"/>
      <c r="YW30" s="1041"/>
      <c r="YX30" s="877"/>
      <c r="YY30" s="878"/>
      <c r="YZ30" s="878"/>
      <c r="ZA30" s="878"/>
      <c r="ZB30" s="879"/>
      <c r="ZC30" s="880"/>
      <c r="ZD30" s="878"/>
      <c r="ZE30" s="878"/>
      <c r="ZF30" s="878"/>
      <c r="ZG30" s="881"/>
      <c r="ZH30" s="877"/>
      <c r="ZI30" s="878"/>
      <c r="ZJ30" s="878"/>
      <c r="ZK30" s="878"/>
      <c r="ZL30" s="879"/>
      <c r="ZM30" s="1041"/>
      <c r="ZN30" s="877"/>
      <c r="ZO30" s="878"/>
      <c r="ZP30" s="878"/>
      <c r="ZQ30" s="878"/>
      <c r="ZR30" s="879"/>
      <c r="ZS30" s="880"/>
      <c r="ZT30" s="878"/>
      <c r="ZU30" s="878"/>
      <c r="ZV30" s="878"/>
      <c r="ZW30" s="881"/>
      <c r="ZX30" s="877"/>
      <c r="ZY30" s="878"/>
      <c r="ZZ30" s="878"/>
      <c r="AAA30" s="878"/>
      <c r="AAB30" s="879"/>
      <c r="AAC30" s="1041"/>
      <c r="AAD30" s="877"/>
      <c r="AAE30" s="878"/>
      <c r="AAF30" s="878"/>
      <c r="AAG30" s="878"/>
      <c r="AAH30" s="879"/>
      <c r="AAI30" s="880"/>
      <c r="AAJ30" s="878"/>
      <c r="AAK30" s="878"/>
      <c r="AAL30" s="878"/>
      <c r="AAM30" s="881"/>
      <c r="AAN30" s="877"/>
      <c r="AAO30" s="878"/>
      <c r="AAP30" s="878"/>
      <c r="AAQ30" s="878"/>
      <c r="AAR30" s="879"/>
      <c r="AAS30" s="1041"/>
      <c r="AAT30" s="877"/>
      <c r="AAU30" s="878"/>
      <c r="AAV30" s="878"/>
      <c r="AAW30" s="878"/>
      <c r="AAX30" s="879"/>
      <c r="AAY30" s="880"/>
      <c r="AAZ30" s="878"/>
      <c r="ABA30" s="878"/>
      <c r="ABB30" s="878"/>
      <c r="ABC30" s="881"/>
      <c r="ABD30" s="877"/>
      <c r="ABE30" s="878"/>
      <c r="ABF30" s="878"/>
      <c r="ABG30" s="878"/>
      <c r="ABH30" s="879"/>
      <c r="ABI30" s="1041"/>
      <c r="ABJ30" s="877"/>
      <c r="ABK30" s="878"/>
      <c r="ABL30" s="878"/>
      <c r="ABM30" s="878"/>
      <c r="ABN30" s="879"/>
      <c r="ABO30" s="880"/>
      <c r="ABP30" s="878"/>
      <c r="ABQ30" s="878"/>
      <c r="ABR30" s="878"/>
      <c r="ABS30" s="881"/>
      <c r="ABT30" s="877"/>
      <c r="ABU30" s="878"/>
      <c r="ABV30" s="878"/>
      <c r="ABW30" s="878"/>
      <c r="ABX30" s="879"/>
      <c r="ABY30" s="1041"/>
      <c r="ABZ30" s="877"/>
      <c r="ACA30" s="878"/>
      <c r="ACB30" s="878"/>
      <c r="ACC30" s="878"/>
      <c r="ACD30" s="879"/>
      <c r="ACE30" s="880"/>
      <c r="ACF30" s="878"/>
      <c r="ACG30" s="878"/>
      <c r="ACH30" s="878"/>
      <c r="ACI30" s="881"/>
      <c r="ACJ30" s="877"/>
      <c r="ACK30" s="878"/>
      <c r="ACL30" s="878"/>
      <c r="ACM30" s="878"/>
      <c r="ACN30" s="879"/>
      <c r="ACO30" s="1041"/>
      <c r="ACP30" s="877"/>
      <c r="ACQ30" s="878"/>
      <c r="ACR30" s="878"/>
      <c r="ACS30" s="878"/>
      <c r="ACT30" s="879"/>
      <c r="ACU30" s="880"/>
      <c r="ACV30" s="878"/>
      <c r="ACW30" s="878"/>
      <c r="ACX30" s="878"/>
      <c r="ACY30" s="881"/>
      <c r="ACZ30" s="877"/>
      <c r="ADA30" s="878"/>
      <c r="ADB30" s="878"/>
      <c r="ADC30" s="878"/>
      <c r="ADD30" s="879"/>
      <c r="ADE30" s="1041"/>
      <c r="ADF30" s="877"/>
      <c r="ADG30" s="878"/>
      <c r="ADH30" s="878"/>
      <c r="ADI30" s="878"/>
      <c r="ADJ30" s="879"/>
      <c r="ADK30" s="880"/>
      <c r="ADL30" s="878"/>
      <c r="ADM30" s="878"/>
      <c r="ADN30" s="878"/>
      <c r="ADO30" s="881"/>
      <c r="ADP30" s="877"/>
      <c r="ADQ30" s="878"/>
      <c r="ADR30" s="878"/>
      <c r="ADS30" s="878"/>
      <c r="ADT30" s="879"/>
      <c r="ADU30" s="1041"/>
      <c r="ADV30" s="877"/>
      <c r="ADW30" s="878"/>
      <c r="ADX30" s="878"/>
      <c r="ADY30" s="878"/>
      <c r="ADZ30" s="879"/>
      <c r="AEA30" s="880"/>
      <c r="AEB30" s="878"/>
      <c r="AEC30" s="878"/>
      <c r="AED30" s="878"/>
      <c r="AEE30" s="881"/>
      <c r="AEF30" s="877"/>
      <c r="AEG30" s="878"/>
      <c r="AEH30" s="878"/>
      <c r="AEI30" s="878"/>
      <c r="AEJ30" s="879"/>
      <c r="AEK30" s="1041"/>
      <c r="AEL30" s="877"/>
      <c r="AEM30" s="878"/>
      <c r="AEN30" s="878"/>
      <c r="AEO30" s="878"/>
      <c r="AEP30" s="879"/>
      <c r="AEQ30" s="880"/>
      <c r="AER30" s="878"/>
      <c r="AES30" s="878"/>
      <c r="AET30" s="878"/>
      <c r="AEU30" s="881"/>
      <c r="AEV30" s="877"/>
      <c r="AEW30" s="878"/>
      <c r="AEX30" s="878"/>
      <c r="AEY30" s="878"/>
      <c r="AEZ30" s="879"/>
      <c r="AFA30" s="1041"/>
      <c r="AFB30" s="877"/>
      <c r="AFC30" s="878"/>
      <c r="AFD30" s="878"/>
      <c r="AFE30" s="878"/>
      <c r="AFF30" s="879"/>
      <c r="AFG30" s="880"/>
      <c r="AFH30" s="878"/>
      <c r="AFI30" s="878"/>
      <c r="AFJ30" s="878"/>
      <c r="AFK30" s="881"/>
      <c r="AFL30" s="877"/>
      <c r="AFM30" s="878"/>
      <c r="AFN30" s="878"/>
      <c r="AFO30" s="878"/>
      <c r="AFP30" s="879"/>
      <c r="AFQ30" s="1041"/>
      <c r="AFR30" s="877"/>
      <c r="AFS30" s="878"/>
      <c r="AFT30" s="878"/>
      <c r="AFU30" s="878"/>
      <c r="AFV30" s="879"/>
      <c r="AFW30" s="880"/>
      <c r="AFX30" s="878"/>
      <c r="AFY30" s="878"/>
      <c r="AFZ30" s="878"/>
      <c r="AGA30" s="881"/>
      <c r="AGB30" s="877"/>
      <c r="AGC30" s="878"/>
      <c r="AGD30" s="878"/>
      <c r="AGE30" s="878"/>
      <c r="AGF30" s="879"/>
      <c r="AGG30" s="1041"/>
      <c r="AGH30" s="877"/>
      <c r="AGI30" s="878"/>
      <c r="AGJ30" s="878"/>
      <c r="AGK30" s="878"/>
      <c r="AGL30" s="879"/>
      <c r="AGM30" s="880"/>
      <c r="AGN30" s="878"/>
      <c r="AGO30" s="878"/>
      <c r="AGP30" s="878"/>
      <c r="AGQ30" s="881"/>
      <c r="AGR30" s="877"/>
      <c r="AGS30" s="878"/>
      <c r="AGT30" s="878"/>
      <c r="AGU30" s="878"/>
      <c r="AGV30" s="879"/>
      <c r="AGW30" s="1041"/>
      <c r="AGX30" s="877"/>
      <c r="AGY30" s="878"/>
      <c r="AGZ30" s="878"/>
      <c r="AHA30" s="878"/>
      <c r="AHB30" s="879"/>
      <c r="AHC30" s="880"/>
      <c r="AHD30" s="878"/>
      <c r="AHE30" s="878"/>
      <c r="AHF30" s="878"/>
      <c r="AHG30" s="881"/>
      <c r="AHH30" s="877"/>
      <c r="AHI30" s="878"/>
      <c r="AHJ30" s="878"/>
      <c r="AHK30" s="878"/>
      <c r="AHL30" s="879"/>
      <c r="AHM30" s="1041"/>
      <c r="AHN30" s="877"/>
      <c r="AHO30" s="878"/>
      <c r="AHP30" s="878"/>
      <c r="AHQ30" s="878"/>
      <c r="AHR30" s="879"/>
      <c r="AHS30" s="880"/>
      <c r="AHT30" s="878"/>
      <c r="AHU30" s="878"/>
      <c r="AHV30" s="878"/>
      <c r="AHW30" s="881"/>
      <c r="AHX30" s="877"/>
      <c r="AHY30" s="878"/>
      <c r="AHZ30" s="878"/>
      <c r="AIA30" s="878"/>
      <c r="AIB30" s="879"/>
      <c r="AIC30" s="1041"/>
      <c r="AID30" s="877"/>
      <c r="AIE30" s="878"/>
      <c r="AIF30" s="878"/>
      <c r="AIG30" s="878"/>
      <c r="AIH30" s="879"/>
      <c r="AII30" s="880"/>
      <c r="AIJ30" s="878"/>
      <c r="AIK30" s="878"/>
      <c r="AIL30" s="878"/>
      <c r="AIM30" s="881"/>
      <c r="AIN30" s="877"/>
      <c r="AIO30" s="878"/>
      <c r="AIP30" s="878"/>
      <c r="AIQ30" s="878"/>
      <c r="AIR30" s="879"/>
      <c r="AIS30" s="1041"/>
      <c r="AIT30" s="877"/>
      <c r="AIU30" s="878"/>
      <c r="AIV30" s="878"/>
      <c r="AIW30" s="878"/>
      <c r="AIX30" s="879"/>
      <c r="AIY30" s="880"/>
      <c r="AIZ30" s="878"/>
      <c r="AJA30" s="878"/>
      <c r="AJB30" s="878"/>
      <c r="AJC30" s="881"/>
      <c r="AJD30" s="877"/>
      <c r="AJE30" s="878"/>
      <c r="AJF30" s="878"/>
      <c r="AJG30" s="878"/>
      <c r="AJH30" s="879"/>
      <c r="AJI30" s="1041"/>
      <c r="AJJ30" s="877"/>
      <c r="AJK30" s="878"/>
      <c r="AJL30" s="878"/>
      <c r="AJM30" s="878"/>
      <c r="AJN30" s="879"/>
      <c r="AJO30" s="880"/>
      <c r="AJP30" s="878"/>
      <c r="AJQ30" s="878"/>
      <c r="AJR30" s="878"/>
      <c r="AJS30" s="881"/>
      <c r="AJT30" s="877"/>
      <c r="AJU30" s="878"/>
      <c r="AJV30" s="878"/>
      <c r="AJW30" s="878"/>
      <c r="AJX30" s="879"/>
      <c r="AJY30" s="1041"/>
      <c r="AJZ30" s="877"/>
      <c r="AKA30" s="878"/>
      <c r="AKB30" s="878"/>
      <c r="AKC30" s="878"/>
      <c r="AKD30" s="879"/>
      <c r="AKE30" s="880"/>
      <c r="AKF30" s="878"/>
      <c r="AKG30" s="878"/>
      <c r="AKH30" s="878"/>
      <c r="AKI30" s="881"/>
      <c r="AKJ30" s="877"/>
      <c r="AKK30" s="878"/>
      <c r="AKL30" s="878"/>
      <c r="AKM30" s="878"/>
      <c r="AKN30" s="879"/>
      <c r="AKO30" s="1041"/>
      <c r="AKP30" s="877"/>
      <c r="AKQ30" s="878"/>
      <c r="AKR30" s="878"/>
      <c r="AKS30" s="878"/>
      <c r="AKT30" s="879"/>
      <c r="AKU30" s="880"/>
      <c r="AKV30" s="878"/>
      <c r="AKW30" s="878"/>
      <c r="AKX30" s="878"/>
      <c r="AKY30" s="881"/>
      <c r="AKZ30" s="877"/>
      <c r="ALA30" s="878"/>
      <c r="ALB30" s="878"/>
      <c r="ALC30" s="878"/>
      <c r="ALD30" s="879"/>
      <c r="ALE30" s="1041"/>
      <c r="ALF30" s="877"/>
      <c r="ALG30" s="878"/>
      <c r="ALH30" s="878"/>
      <c r="ALI30" s="878"/>
      <c r="ALJ30" s="879"/>
      <c r="ALK30" s="880"/>
      <c r="ALL30" s="878"/>
      <c r="ALM30" s="878"/>
      <c r="ALN30" s="878"/>
      <c r="ALO30" s="881"/>
      <c r="ALP30" s="877"/>
      <c r="ALQ30" s="878"/>
      <c r="ALR30" s="878"/>
      <c r="ALS30" s="878"/>
      <c r="ALT30" s="879"/>
      <c r="ALU30" s="1041"/>
      <c r="ALV30" s="877"/>
      <c r="ALW30" s="878"/>
      <c r="ALX30" s="878"/>
      <c r="ALY30" s="878"/>
      <c r="ALZ30" s="879"/>
      <c r="AMA30" s="880"/>
      <c r="AMB30" s="878"/>
      <c r="AMC30" s="878"/>
      <c r="AMD30" s="878"/>
      <c r="AME30" s="881"/>
      <c r="AMF30" s="877"/>
      <c r="AMG30" s="878"/>
      <c r="AMH30" s="878"/>
      <c r="AMI30" s="878"/>
      <c r="AMJ30" s="879"/>
      <c r="AMK30" s="1041"/>
      <c r="AML30" s="877"/>
      <c r="AMM30" s="878"/>
      <c r="AMN30" s="878"/>
      <c r="AMO30" s="878"/>
      <c r="AMP30" s="879"/>
      <c r="AMQ30" s="880"/>
      <c r="AMR30" s="878"/>
      <c r="AMS30" s="878"/>
      <c r="AMT30" s="878"/>
      <c r="AMU30" s="881"/>
      <c r="AMV30" s="877"/>
      <c r="AMW30" s="878"/>
      <c r="AMX30" s="878"/>
      <c r="AMY30" s="878"/>
      <c r="AMZ30" s="879"/>
      <c r="ANA30" s="1041"/>
      <c r="ANB30" s="877"/>
      <c r="ANC30" s="878"/>
      <c r="AND30" s="878"/>
      <c r="ANE30" s="878"/>
      <c r="ANF30" s="879"/>
      <c r="ANG30" s="880"/>
      <c r="ANH30" s="878"/>
      <c r="ANI30" s="878"/>
      <c r="ANJ30" s="878"/>
      <c r="ANK30" s="881"/>
      <c r="ANL30" s="877"/>
      <c r="ANM30" s="878"/>
      <c r="ANN30" s="878"/>
      <c r="ANO30" s="878"/>
      <c r="ANP30" s="879"/>
      <c r="ANQ30" s="1041"/>
      <c r="ANR30" s="877"/>
      <c r="ANS30" s="878"/>
      <c r="ANT30" s="878"/>
      <c r="ANU30" s="878"/>
      <c r="ANV30" s="879"/>
      <c r="ANW30" s="880"/>
      <c r="ANX30" s="878"/>
      <c r="ANY30" s="878"/>
      <c r="ANZ30" s="878"/>
      <c r="AOA30" s="881"/>
      <c r="AOB30" s="877"/>
      <c r="AOC30" s="878"/>
      <c r="AOD30" s="878"/>
      <c r="AOE30" s="878"/>
      <c r="AOF30" s="879"/>
      <c r="AOG30" s="1041"/>
      <c r="AOH30" s="877"/>
      <c r="AOI30" s="878"/>
      <c r="AOJ30" s="878"/>
      <c r="AOK30" s="878"/>
      <c r="AOL30" s="879"/>
      <c r="AOM30" s="880"/>
      <c r="AON30" s="878"/>
      <c r="AOO30" s="878"/>
      <c r="AOP30" s="878"/>
      <c r="AOQ30" s="881"/>
      <c r="AOR30" s="877"/>
      <c r="AOS30" s="878"/>
      <c r="AOT30" s="878"/>
      <c r="AOU30" s="878"/>
      <c r="AOV30" s="879"/>
      <c r="AOW30" s="1041"/>
      <c r="AOX30" s="877"/>
      <c r="AOY30" s="878"/>
      <c r="AOZ30" s="878"/>
      <c r="APA30" s="878"/>
      <c r="APB30" s="879"/>
      <c r="APC30" s="880"/>
      <c r="APD30" s="878"/>
      <c r="APE30" s="878"/>
      <c r="APF30" s="878"/>
      <c r="APG30" s="881"/>
      <c r="APH30" s="877"/>
      <c r="API30" s="878"/>
      <c r="APJ30" s="878"/>
      <c r="APK30" s="878"/>
      <c r="APL30" s="879"/>
      <c r="APM30" s="1041"/>
      <c r="APN30" s="877"/>
      <c r="APO30" s="878"/>
      <c r="APP30" s="878"/>
      <c r="APQ30" s="878"/>
      <c r="APR30" s="879"/>
      <c r="APS30" s="880"/>
      <c r="APT30" s="878"/>
      <c r="APU30" s="878"/>
      <c r="APV30" s="878"/>
      <c r="APW30" s="881"/>
      <c r="APX30" s="877"/>
      <c r="APY30" s="878"/>
      <c r="APZ30" s="878"/>
      <c r="AQA30" s="878"/>
      <c r="AQB30" s="879"/>
      <c r="AQC30" s="1041"/>
      <c r="AQD30" s="877"/>
      <c r="AQE30" s="878"/>
      <c r="AQF30" s="878"/>
      <c r="AQG30" s="878"/>
      <c r="AQH30" s="879"/>
      <c r="AQI30" s="880"/>
      <c r="AQJ30" s="878"/>
      <c r="AQK30" s="878"/>
      <c r="AQL30" s="878"/>
      <c r="AQM30" s="881"/>
      <c r="AQN30" s="877"/>
      <c r="AQO30" s="878"/>
      <c r="AQP30" s="878"/>
      <c r="AQQ30" s="878"/>
      <c r="AQR30" s="879"/>
      <c r="AQS30" s="1041"/>
      <c r="AQT30" s="877"/>
      <c r="AQU30" s="878"/>
      <c r="AQV30" s="878"/>
      <c r="AQW30" s="878"/>
      <c r="AQX30" s="879"/>
      <c r="AQY30" s="880"/>
      <c r="AQZ30" s="878"/>
      <c r="ARA30" s="878"/>
      <c r="ARB30" s="878"/>
      <c r="ARC30" s="881"/>
      <c r="ARD30" s="877"/>
      <c r="ARE30" s="878"/>
      <c r="ARF30" s="878"/>
      <c r="ARG30" s="878"/>
      <c r="ARH30" s="879"/>
      <c r="ARI30" s="1041"/>
      <c r="ARJ30" s="877"/>
      <c r="ARK30" s="878"/>
      <c r="ARL30" s="878"/>
      <c r="ARM30" s="878"/>
      <c r="ARN30" s="879"/>
      <c r="ARO30" s="880"/>
      <c r="ARP30" s="878"/>
      <c r="ARQ30" s="878"/>
      <c r="ARR30" s="878"/>
      <c r="ARS30" s="881"/>
      <c r="ART30" s="877"/>
      <c r="ARU30" s="878"/>
      <c r="ARV30" s="878"/>
      <c r="ARW30" s="878"/>
      <c r="ARX30" s="879"/>
      <c r="ARY30" s="1041"/>
      <c r="ARZ30" s="877"/>
      <c r="ASA30" s="878"/>
      <c r="ASB30" s="878"/>
      <c r="ASC30" s="878"/>
      <c r="ASD30" s="879"/>
      <c r="ASE30" s="880"/>
      <c r="ASF30" s="878"/>
      <c r="ASG30" s="878"/>
      <c r="ASH30" s="878"/>
      <c r="ASI30" s="881"/>
      <c r="ASJ30" s="877"/>
      <c r="ASK30" s="878"/>
      <c r="ASL30" s="878"/>
      <c r="ASM30" s="878"/>
      <c r="ASN30" s="879"/>
      <c r="ASO30" s="1041"/>
      <c r="ASP30" s="877"/>
      <c r="ASQ30" s="878"/>
      <c r="ASR30" s="878"/>
      <c r="ASS30" s="878"/>
      <c r="AST30" s="879"/>
      <c r="ASU30" s="880"/>
      <c r="ASV30" s="878"/>
      <c r="ASW30" s="878"/>
      <c r="ASX30" s="878"/>
      <c r="ASY30" s="881"/>
      <c r="ASZ30" s="877"/>
      <c r="ATA30" s="878"/>
      <c r="ATB30" s="878"/>
      <c r="ATC30" s="878"/>
      <c r="ATD30" s="879"/>
      <c r="ATE30" s="1041"/>
      <c r="ATF30" s="877"/>
      <c r="ATG30" s="878"/>
      <c r="ATH30" s="878"/>
      <c r="ATI30" s="878"/>
      <c r="ATJ30" s="879"/>
      <c r="ATK30" s="880"/>
      <c r="ATL30" s="878"/>
      <c r="ATM30" s="878"/>
      <c r="ATN30" s="878"/>
      <c r="ATO30" s="881"/>
      <c r="ATP30" s="877"/>
      <c r="ATQ30" s="878"/>
      <c r="ATR30" s="878"/>
      <c r="ATS30" s="878"/>
      <c r="ATT30" s="879"/>
      <c r="ATU30" s="1041"/>
      <c r="ATV30" s="877"/>
      <c r="ATW30" s="878"/>
      <c r="ATX30" s="878"/>
      <c r="ATY30" s="878"/>
      <c r="ATZ30" s="879"/>
      <c r="AUA30" s="880"/>
      <c r="AUB30" s="878"/>
      <c r="AUC30" s="878"/>
      <c r="AUD30" s="878"/>
      <c r="AUE30" s="881"/>
      <c r="AUF30" s="877"/>
      <c r="AUG30" s="878"/>
      <c r="AUH30" s="878"/>
      <c r="AUI30" s="878"/>
      <c r="AUJ30" s="879"/>
      <c r="AUK30" s="1041"/>
      <c r="AUL30" s="877"/>
      <c r="AUM30" s="878"/>
      <c r="AUN30" s="878"/>
      <c r="AUO30" s="878"/>
      <c r="AUP30" s="879"/>
      <c r="AUQ30" s="880"/>
      <c r="AUR30" s="878"/>
      <c r="AUS30" s="878"/>
      <c r="AUT30" s="878"/>
      <c r="AUU30" s="881"/>
      <c r="AUV30" s="877"/>
      <c r="AUW30" s="878"/>
      <c r="AUX30" s="878"/>
      <c r="AUY30" s="878"/>
      <c r="AUZ30" s="879"/>
      <c r="AVA30" s="1041"/>
      <c r="AVB30" s="877"/>
      <c r="AVC30" s="878"/>
      <c r="AVD30" s="878"/>
      <c r="AVE30" s="878"/>
      <c r="AVF30" s="879"/>
      <c r="AVG30" s="880"/>
      <c r="AVH30" s="878"/>
      <c r="AVI30" s="878"/>
      <c r="AVJ30" s="878"/>
      <c r="AVK30" s="881"/>
      <c r="AVL30" s="877"/>
      <c r="AVM30" s="878"/>
      <c r="AVN30" s="878"/>
      <c r="AVO30" s="878"/>
      <c r="AVP30" s="879"/>
      <c r="AVQ30" s="1041"/>
      <c r="AVR30" s="877"/>
      <c r="AVS30" s="878"/>
      <c r="AVT30" s="878"/>
      <c r="AVU30" s="878"/>
      <c r="AVV30" s="879"/>
      <c r="AVW30" s="880"/>
      <c r="AVX30" s="878"/>
      <c r="AVY30" s="878"/>
      <c r="AVZ30" s="878"/>
      <c r="AWA30" s="881"/>
      <c r="AWB30" s="877"/>
      <c r="AWC30" s="878"/>
      <c r="AWD30" s="878"/>
      <c r="AWE30" s="878"/>
      <c r="AWF30" s="879"/>
      <c r="AWG30" s="1041"/>
      <c r="AWH30" s="877"/>
      <c r="AWI30" s="878"/>
      <c r="AWJ30" s="878"/>
      <c r="AWK30" s="878"/>
      <c r="AWL30" s="879"/>
      <c r="AWM30" s="880"/>
      <c r="AWN30" s="878"/>
      <c r="AWO30" s="878"/>
      <c r="AWP30" s="878"/>
      <c r="AWQ30" s="881"/>
      <c r="AWR30" s="877"/>
      <c r="AWS30" s="878"/>
      <c r="AWT30" s="878"/>
      <c r="AWU30" s="878"/>
      <c r="AWV30" s="879"/>
      <c r="AWW30" s="1041"/>
      <c r="AWX30" s="877"/>
      <c r="AWY30" s="878"/>
      <c r="AWZ30" s="878"/>
      <c r="AXA30" s="878"/>
      <c r="AXB30" s="879"/>
      <c r="AXC30" s="880"/>
      <c r="AXD30" s="878"/>
      <c r="AXE30" s="878"/>
      <c r="AXF30" s="878"/>
      <c r="AXG30" s="881"/>
      <c r="AXH30" s="877"/>
      <c r="AXI30" s="878"/>
      <c r="AXJ30" s="878"/>
      <c r="AXK30" s="878"/>
      <c r="AXL30" s="879"/>
      <c r="AXM30" s="1041"/>
      <c r="AXN30" s="877"/>
      <c r="AXO30" s="878"/>
      <c r="AXP30" s="878"/>
      <c r="AXQ30" s="878"/>
      <c r="AXR30" s="879"/>
      <c r="AXS30" s="880"/>
      <c r="AXT30" s="878"/>
      <c r="AXU30" s="878"/>
      <c r="AXV30" s="878"/>
      <c r="AXW30" s="881"/>
      <c r="AXX30" s="877"/>
      <c r="AXY30" s="878"/>
      <c r="AXZ30" s="878"/>
      <c r="AYA30" s="878"/>
      <c r="AYB30" s="879"/>
      <c r="AYC30" s="1041"/>
      <c r="AYD30" s="877"/>
      <c r="AYE30" s="878"/>
      <c r="AYF30" s="878"/>
      <c r="AYG30" s="878"/>
      <c r="AYH30" s="879"/>
      <c r="AYI30" s="880"/>
      <c r="AYJ30" s="878"/>
      <c r="AYK30" s="878"/>
      <c r="AYL30" s="878"/>
      <c r="AYM30" s="881"/>
      <c r="AYN30" s="877"/>
      <c r="AYO30" s="878"/>
      <c r="AYP30" s="878"/>
      <c r="AYQ30" s="878"/>
      <c r="AYR30" s="879"/>
      <c r="AYS30" s="1041"/>
      <c r="AYT30" s="877"/>
      <c r="AYU30" s="878"/>
      <c r="AYV30" s="878"/>
      <c r="AYW30" s="878"/>
      <c r="AYX30" s="879"/>
      <c r="AYY30" s="880"/>
      <c r="AYZ30" s="878"/>
      <c r="AZA30" s="878"/>
      <c r="AZB30" s="878"/>
      <c r="AZC30" s="881"/>
      <c r="AZD30" s="877"/>
      <c r="AZE30" s="878"/>
      <c r="AZF30" s="878"/>
      <c r="AZG30" s="878"/>
      <c r="AZH30" s="879"/>
      <c r="AZI30" s="1041"/>
      <c r="AZJ30" s="877"/>
      <c r="AZK30" s="878"/>
      <c r="AZL30" s="878"/>
      <c r="AZM30" s="878"/>
      <c r="AZN30" s="879"/>
      <c r="AZO30" s="880"/>
      <c r="AZP30" s="878"/>
      <c r="AZQ30" s="878"/>
      <c r="AZR30" s="878"/>
      <c r="AZS30" s="881"/>
      <c r="AZT30" s="877"/>
      <c r="AZU30" s="878"/>
      <c r="AZV30" s="878"/>
      <c r="AZW30" s="878"/>
      <c r="AZX30" s="879"/>
      <c r="AZY30" s="1041"/>
      <c r="AZZ30" s="877"/>
      <c r="BAA30" s="878"/>
      <c r="BAB30" s="878"/>
      <c r="BAC30" s="878"/>
      <c r="BAD30" s="879"/>
      <c r="BAE30" s="880"/>
      <c r="BAF30" s="878"/>
      <c r="BAG30" s="878"/>
      <c r="BAH30" s="878"/>
      <c r="BAI30" s="881"/>
      <c r="BAJ30" s="877"/>
      <c r="BAK30" s="878"/>
      <c r="BAL30" s="878"/>
      <c r="BAM30" s="878"/>
      <c r="BAN30" s="879"/>
      <c r="BAO30" s="1041"/>
      <c r="BAP30" s="877"/>
      <c r="BAQ30" s="878"/>
      <c r="BAR30" s="878"/>
      <c r="BAS30" s="878"/>
      <c r="BAT30" s="879"/>
      <c r="BAU30" s="880"/>
      <c r="BAV30" s="878"/>
      <c r="BAW30" s="878"/>
      <c r="BAX30" s="878"/>
      <c r="BAY30" s="881"/>
      <c r="BAZ30" s="877"/>
      <c r="BBA30" s="878"/>
      <c r="BBB30" s="878"/>
      <c r="BBC30" s="878"/>
      <c r="BBD30" s="879"/>
      <c r="BBE30" s="1041"/>
      <c r="BBF30" s="877"/>
      <c r="BBG30" s="878"/>
      <c r="BBH30" s="878"/>
      <c r="BBI30" s="878"/>
      <c r="BBJ30" s="879"/>
      <c r="BBK30" s="880"/>
      <c r="BBL30" s="878"/>
      <c r="BBM30" s="878"/>
      <c r="BBN30" s="878"/>
      <c r="BBO30" s="881"/>
      <c r="BBP30" s="877"/>
      <c r="BBQ30" s="878"/>
      <c r="BBR30" s="878"/>
      <c r="BBS30" s="878"/>
      <c r="BBT30" s="879"/>
      <c r="BBU30" s="1041"/>
      <c r="BBV30" s="877"/>
      <c r="BBW30" s="878"/>
      <c r="BBX30" s="878"/>
      <c r="BBY30" s="878"/>
      <c r="BBZ30" s="879"/>
      <c r="BCA30" s="880"/>
      <c r="BCB30" s="878"/>
      <c r="BCC30" s="878"/>
      <c r="BCD30" s="878"/>
      <c r="BCE30" s="881"/>
      <c r="BCF30" s="877"/>
      <c r="BCG30" s="878"/>
      <c r="BCH30" s="878"/>
      <c r="BCI30" s="878"/>
      <c r="BCJ30" s="879"/>
      <c r="BCK30" s="1041"/>
      <c r="BCL30" s="877"/>
      <c r="BCM30" s="878"/>
      <c r="BCN30" s="878"/>
      <c r="BCO30" s="878"/>
      <c r="BCP30" s="879"/>
      <c r="BCQ30" s="880"/>
      <c r="BCR30" s="878"/>
      <c r="BCS30" s="878"/>
      <c r="BCT30" s="878"/>
      <c r="BCU30" s="881"/>
      <c r="BCV30" s="877"/>
      <c r="BCW30" s="878"/>
      <c r="BCX30" s="878"/>
      <c r="BCY30" s="878"/>
      <c r="BCZ30" s="879"/>
      <c r="BDA30" s="1041"/>
      <c r="BDB30" s="877"/>
      <c r="BDC30" s="878"/>
      <c r="BDD30" s="878"/>
      <c r="BDE30" s="878"/>
      <c r="BDF30" s="879"/>
      <c r="BDG30" s="880"/>
      <c r="BDH30" s="878"/>
      <c r="BDI30" s="878"/>
      <c r="BDJ30" s="878"/>
      <c r="BDK30" s="881"/>
      <c r="BDL30" s="877"/>
      <c r="BDM30" s="878"/>
      <c r="BDN30" s="878"/>
      <c r="BDO30" s="878"/>
      <c r="BDP30" s="879"/>
      <c r="BDQ30" s="1041"/>
      <c r="BDR30" s="877"/>
      <c r="BDS30" s="878"/>
      <c r="BDT30" s="878"/>
      <c r="BDU30" s="878"/>
      <c r="BDV30" s="879"/>
      <c r="BDW30" s="880"/>
      <c r="BDX30" s="878"/>
      <c r="BDY30" s="878"/>
      <c r="BDZ30" s="878"/>
      <c r="BEA30" s="881"/>
      <c r="BEB30" s="877"/>
      <c r="BEC30" s="878"/>
      <c r="BED30" s="878"/>
      <c r="BEE30" s="878"/>
      <c r="BEF30" s="879"/>
      <c r="BEG30" s="1041"/>
      <c r="BEH30" s="877"/>
      <c r="BEI30" s="878"/>
      <c r="BEJ30" s="878"/>
      <c r="BEK30" s="878"/>
      <c r="BEL30" s="879"/>
      <c r="BEM30" s="880"/>
      <c r="BEN30" s="878"/>
      <c r="BEO30" s="878"/>
      <c r="BEP30" s="878"/>
      <c r="BEQ30" s="881"/>
      <c r="BER30" s="877"/>
      <c r="BES30" s="878"/>
      <c r="BET30" s="878"/>
      <c r="BEU30" s="878"/>
      <c r="BEV30" s="879"/>
      <c r="BEW30" s="1041"/>
      <c r="BEX30" s="877"/>
      <c r="BEY30" s="878"/>
      <c r="BEZ30" s="878"/>
      <c r="BFA30" s="878"/>
      <c r="BFB30" s="879"/>
      <c r="BFC30" s="880"/>
      <c r="BFD30" s="878"/>
      <c r="BFE30" s="878"/>
      <c r="BFF30" s="878"/>
      <c r="BFG30" s="881"/>
      <c r="BFH30" s="877"/>
      <c r="BFI30" s="878"/>
      <c r="BFJ30" s="878"/>
      <c r="BFK30" s="878"/>
      <c r="BFL30" s="879"/>
      <c r="BFM30" s="1041"/>
      <c r="BFN30" s="877"/>
      <c r="BFO30" s="878"/>
      <c r="BFP30" s="878"/>
      <c r="BFQ30" s="878"/>
      <c r="BFR30" s="879"/>
      <c r="BFS30" s="880"/>
      <c r="BFT30" s="878"/>
      <c r="BFU30" s="878"/>
      <c r="BFV30" s="878"/>
      <c r="BFW30" s="881"/>
      <c r="BFX30" s="877"/>
      <c r="BFY30" s="878"/>
      <c r="BFZ30" s="878"/>
      <c r="BGA30" s="878"/>
      <c r="BGB30" s="879"/>
      <c r="BGC30" s="1041"/>
      <c r="BGD30" s="877"/>
      <c r="BGE30" s="878"/>
      <c r="BGF30" s="878"/>
      <c r="BGG30" s="878"/>
      <c r="BGH30" s="879"/>
      <c r="BGI30" s="880"/>
      <c r="BGJ30" s="878"/>
      <c r="BGK30" s="878"/>
      <c r="BGL30" s="878"/>
      <c r="BGM30" s="881"/>
      <c r="BGN30" s="877"/>
      <c r="BGO30" s="878"/>
      <c r="BGP30" s="878"/>
      <c r="BGQ30" s="878"/>
      <c r="BGR30" s="879"/>
      <c r="BGS30" s="1041"/>
      <c r="BGT30" s="877"/>
      <c r="BGU30" s="878"/>
      <c r="BGV30" s="878"/>
      <c r="BGW30" s="878"/>
      <c r="BGX30" s="879"/>
      <c r="BGY30" s="880"/>
      <c r="BGZ30" s="878"/>
      <c r="BHA30" s="878"/>
      <c r="BHB30" s="878"/>
      <c r="BHC30" s="881"/>
      <c r="BHD30" s="877"/>
      <c r="BHE30" s="878"/>
      <c r="BHF30" s="878"/>
      <c r="BHG30" s="878"/>
      <c r="BHH30" s="879"/>
      <c r="BHI30" s="1041"/>
      <c r="BHJ30" s="877"/>
      <c r="BHK30" s="878"/>
      <c r="BHL30" s="878"/>
      <c r="BHM30" s="878"/>
      <c r="BHN30" s="879"/>
      <c r="BHO30" s="880"/>
      <c r="BHP30" s="878"/>
      <c r="BHQ30" s="878"/>
      <c r="BHR30" s="878"/>
      <c r="BHS30" s="881"/>
      <c r="BHT30" s="877"/>
      <c r="BHU30" s="878"/>
      <c r="BHV30" s="878"/>
      <c r="BHW30" s="878"/>
      <c r="BHX30" s="879"/>
      <c r="BHY30" s="1041"/>
      <c r="BHZ30" s="877"/>
      <c r="BIA30" s="878"/>
      <c r="BIB30" s="878"/>
      <c r="BIC30" s="878"/>
      <c r="BID30" s="879"/>
      <c r="BIE30" s="880"/>
      <c r="BIF30" s="878"/>
      <c r="BIG30" s="878"/>
      <c r="BIH30" s="878"/>
      <c r="BII30" s="881"/>
      <c r="BIJ30" s="877"/>
      <c r="BIK30" s="878"/>
      <c r="BIL30" s="878"/>
      <c r="BIM30" s="878"/>
      <c r="BIN30" s="879"/>
      <c r="BIO30" s="1041"/>
      <c r="BIP30" s="877"/>
      <c r="BIQ30" s="878"/>
      <c r="BIR30" s="878"/>
      <c r="BIS30" s="878"/>
      <c r="BIT30" s="879"/>
      <c r="BIU30" s="880"/>
      <c r="BIV30" s="878"/>
      <c r="BIW30" s="878"/>
      <c r="BIX30" s="878"/>
      <c r="BIY30" s="881"/>
      <c r="BIZ30" s="877"/>
      <c r="BJA30" s="878"/>
      <c r="BJB30" s="878"/>
      <c r="BJC30" s="878"/>
      <c r="BJD30" s="879"/>
      <c r="BJE30" s="1041"/>
      <c r="BJF30" s="877"/>
      <c r="BJG30" s="878"/>
      <c r="BJH30" s="878"/>
      <c r="BJI30" s="878"/>
      <c r="BJJ30" s="879"/>
      <c r="BJK30" s="880"/>
      <c r="BJL30" s="878"/>
      <c r="BJM30" s="878"/>
      <c r="BJN30" s="878"/>
      <c r="BJO30" s="881"/>
      <c r="BJP30" s="877"/>
      <c r="BJQ30" s="878"/>
      <c r="BJR30" s="878"/>
      <c r="BJS30" s="878"/>
      <c r="BJT30" s="879"/>
      <c r="BJU30" s="1041"/>
      <c r="BJV30" s="877"/>
      <c r="BJW30" s="878"/>
      <c r="BJX30" s="878"/>
      <c r="BJY30" s="878"/>
      <c r="BJZ30" s="879"/>
      <c r="BKA30" s="880"/>
      <c r="BKB30" s="878"/>
      <c r="BKC30" s="878"/>
      <c r="BKD30" s="878"/>
      <c r="BKE30" s="881"/>
      <c r="BKF30" s="877"/>
      <c r="BKG30" s="878"/>
      <c r="BKH30" s="878"/>
      <c r="BKI30" s="878"/>
      <c r="BKJ30" s="879"/>
      <c r="BKK30" s="1041"/>
      <c r="BKL30" s="877"/>
      <c r="BKM30" s="878"/>
      <c r="BKN30" s="878"/>
      <c r="BKO30" s="878"/>
      <c r="BKP30" s="879"/>
      <c r="BKQ30" s="880"/>
      <c r="BKR30" s="878"/>
      <c r="BKS30" s="878"/>
      <c r="BKT30" s="878"/>
      <c r="BKU30" s="881"/>
      <c r="BKV30" s="877"/>
      <c r="BKW30" s="878"/>
      <c r="BKX30" s="878"/>
      <c r="BKY30" s="878"/>
      <c r="BKZ30" s="879"/>
      <c r="BLA30" s="1041"/>
      <c r="BLB30" s="877"/>
      <c r="BLC30" s="878"/>
      <c r="BLD30" s="878"/>
      <c r="BLE30" s="878"/>
      <c r="BLF30" s="879"/>
      <c r="BLG30" s="880"/>
      <c r="BLH30" s="878"/>
      <c r="BLI30" s="878"/>
      <c r="BLJ30" s="878"/>
      <c r="BLK30" s="881"/>
      <c r="BLL30" s="877"/>
      <c r="BLM30" s="878"/>
      <c r="BLN30" s="878"/>
      <c r="BLO30" s="878"/>
      <c r="BLP30" s="879"/>
      <c r="BLQ30" s="1041"/>
      <c r="BLR30" s="877"/>
      <c r="BLS30" s="878"/>
      <c r="BLT30" s="878"/>
      <c r="BLU30" s="878"/>
      <c r="BLV30" s="879"/>
      <c r="BLW30" s="880"/>
      <c r="BLX30" s="878"/>
      <c r="BLY30" s="878"/>
      <c r="BLZ30" s="878"/>
      <c r="BMA30" s="881"/>
      <c r="BMB30" s="877"/>
      <c r="BMC30" s="878"/>
      <c r="BMD30" s="878"/>
      <c r="BME30" s="878"/>
      <c r="BMF30" s="879"/>
      <c r="BMG30" s="1041"/>
      <c r="BMH30" s="877"/>
      <c r="BMI30" s="878"/>
      <c r="BMJ30" s="878"/>
      <c r="BMK30" s="878"/>
      <c r="BML30" s="879"/>
      <c r="BMM30" s="880"/>
      <c r="BMN30" s="878"/>
      <c r="BMO30" s="878"/>
      <c r="BMP30" s="878"/>
      <c r="BMQ30" s="881"/>
      <c r="BMR30" s="877"/>
      <c r="BMS30" s="878"/>
      <c r="BMT30" s="878"/>
      <c r="BMU30" s="878"/>
      <c r="BMV30" s="879"/>
      <c r="BMW30" s="1041"/>
      <c r="BMX30" s="877"/>
      <c r="BMY30" s="878"/>
      <c r="BMZ30" s="878"/>
      <c r="BNA30" s="878"/>
      <c r="BNB30" s="879"/>
      <c r="BNC30" s="880"/>
      <c r="BND30" s="878"/>
      <c r="BNE30" s="878"/>
      <c r="BNF30" s="878"/>
      <c r="BNG30" s="881"/>
      <c r="BNH30" s="877"/>
      <c r="BNI30" s="878"/>
      <c r="BNJ30" s="878"/>
      <c r="BNK30" s="878"/>
      <c r="BNL30" s="879"/>
      <c r="BNM30" s="1041"/>
      <c r="BNN30" s="877"/>
      <c r="BNO30" s="878"/>
      <c r="BNP30" s="878"/>
      <c r="BNQ30" s="878"/>
      <c r="BNR30" s="879"/>
      <c r="BNS30" s="880"/>
      <c r="BNT30" s="878"/>
      <c r="BNU30" s="878"/>
      <c r="BNV30" s="878"/>
      <c r="BNW30" s="881"/>
      <c r="BNX30" s="877"/>
      <c r="BNY30" s="878"/>
      <c r="BNZ30" s="878"/>
      <c r="BOA30" s="878"/>
      <c r="BOB30" s="879"/>
      <c r="BOC30" s="1041"/>
      <c r="BOD30" s="877"/>
      <c r="BOE30" s="878"/>
      <c r="BOF30" s="878"/>
      <c r="BOG30" s="878"/>
      <c r="BOH30" s="879"/>
      <c r="BOI30" s="880"/>
      <c r="BOJ30" s="878"/>
      <c r="BOK30" s="878"/>
      <c r="BOL30" s="878"/>
      <c r="BOM30" s="881"/>
      <c r="BON30" s="877"/>
      <c r="BOO30" s="878"/>
      <c r="BOP30" s="878"/>
      <c r="BOQ30" s="878"/>
      <c r="BOR30" s="879"/>
      <c r="BOS30" s="1041"/>
      <c r="BOT30" s="877"/>
      <c r="BOU30" s="878"/>
      <c r="BOV30" s="878"/>
      <c r="BOW30" s="878"/>
      <c r="BOX30" s="879"/>
      <c r="BOY30" s="880"/>
      <c r="BOZ30" s="878"/>
      <c r="BPA30" s="878"/>
      <c r="BPB30" s="878"/>
      <c r="BPC30" s="881"/>
      <c r="BPD30" s="877"/>
      <c r="BPE30" s="878"/>
      <c r="BPF30" s="878"/>
      <c r="BPG30" s="878"/>
      <c r="BPH30" s="879"/>
      <c r="BPI30" s="1041"/>
      <c r="BPJ30" s="877"/>
      <c r="BPK30" s="878"/>
      <c r="BPL30" s="878"/>
      <c r="BPM30" s="878"/>
      <c r="BPN30" s="879"/>
      <c r="BPO30" s="880"/>
      <c r="BPP30" s="878"/>
      <c r="BPQ30" s="878"/>
      <c r="BPR30" s="878"/>
      <c r="BPS30" s="881"/>
      <c r="BPT30" s="877"/>
      <c r="BPU30" s="878"/>
      <c r="BPV30" s="878"/>
      <c r="BPW30" s="878"/>
      <c r="BPX30" s="879"/>
      <c r="BPY30" s="1041"/>
      <c r="BPZ30" s="877"/>
      <c r="BQA30" s="878"/>
      <c r="BQB30" s="878"/>
      <c r="BQC30" s="878"/>
      <c r="BQD30" s="879"/>
      <c r="BQE30" s="880"/>
      <c r="BQF30" s="878"/>
      <c r="BQG30" s="878"/>
      <c r="BQH30" s="878"/>
      <c r="BQI30" s="881"/>
      <c r="BQJ30" s="877"/>
      <c r="BQK30" s="878"/>
      <c r="BQL30" s="878"/>
      <c r="BQM30" s="878"/>
      <c r="BQN30" s="879"/>
      <c r="BQO30" s="1041"/>
      <c r="BQP30" s="877"/>
      <c r="BQQ30" s="878"/>
      <c r="BQR30" s="878"/>
      <c r="BQS30" s="878"/>
      <c r="BQT30" s="879"/>
      <c r="BQU30" s="880"/>
      <c r="BQV30" s="878"/>
      <c r="BQW30" s="878"/>
      <c r="BQX30" s="878"/>
      <c r="BQY30" s="881"/>
      <c r="BQZ30" s="877"/>
      <c r="BRA30" s="878"/>
      <c r="BRB30" s="878"/>
      <c r="BRC30" s="878"/>
      <c r="BRD30" s="879"/>
      <c r="BRE30" s="1041"/>
      <c r="BRF30" s="877"/>
      <c r="BRG30" s="878"/>
      <c r="BRH30" s="878"/>
      <c r="BRI30" s="878"/>
      <c r="BRJ30" s="879"/>
      <c r="BRK30" s="880"/>
      <c r="BRL30" s="878"/>
      <c r="BRM30" s="878"/>
      <c r="BRN30" s="878"/>
      <c r="BRO30" s="881"/>
      <c r="BRP30" s="877"/>
      <c r="BRQ30" s="878"/>
      <c r="BRR30" s="878"/>
      <c r="BRS30" s="878"/>
      <c r="BRT30" s="879"/>
      <c r="BRU30" s="1041"/>
      <c r="BRV30" s="877"/>
      <c r="BRW30" s="878"/>
      <c r="BRX30" s="878"/>
      <c r="BRY30" s="878"/>
      <c r="BRZ30" s="879"/>
      <c r="BSA30" s="880"/>
      <c r="BSB30" s="878"/>
      <c r="BSC30" s="878"/>
      <c r="BSD30" s="878"/>
      <c r="BSE30" s="881"/>
      <c r="BSF30" s="877"/>
      <c r="BSG30" s="878"/>
      <c r="BSH30" s="878"/>
      <c r="BSI30" s="878"/>
      <c r="BSJ30" s="879"/>
      <c r="BSK30" s="1041"/>
      <c r="BSL30" s="877"/>
      <c r="BSM30" s="878"/>
      <c r="BSN30" s="878"/>
      <c r="BSO30" s="878"/>
      <c r="BSP30" s="879"/>
      <c r="BSQ30" s="880"/>
      <c r="BSR30" s="878"/>
      <c r="BSS30" s="878"/>
      <c r="BST30" s="878"/>
      <c r="BSU30" s="881"/>
      <c r="BSV30" s="877"/>
      <c r="BSW30" s="878"/>
      <c r="BSX30" s="878"/>
      <c r="BSY30" s="878"/>
      <c r="BSZ30" s="879"/>
      <c r="BTA30" s="1041"/>
      <c r="BTB30" s="877"/>
      <c r="BTC30" s="878"/>
      <c r="BTD30" s="878"/>
      <c r="BTE30" s="878"/>
      <c r="BTF30" s="879"/>
      <c r="BTG30" s="880"/>
      <c r="BTH30" s="878"/>
      <c r="BTI30" s="878"/>
      <c r="BTJ30" s="878"/>
      <c r="BTK30" s="881"/>
      <c r="BTL30" s="877"/>
      <c r="BTM30" s="878"/>
      <c r="BTN30" s="878"/>
      <c r="BTO30" s="878"/>
      <c r="BTP30" s="879"/>
      <c r="BTQ30" s="1041"/>
      <c r="BTR30" s="877"/>
      <c r="BTS30" s="878"/>
      <c r="BTT30" s="878"/>
      <c r="BTU30" s="878"/>
      <c r="BTV30" s="879"/>
      <c r="BTW30" s="880"/>
      <c r="BTX30" s="878"/>
      <c r="BTY30" s="878"/>
      <c r="BTZ30" s="878"/>
      <c r="BUA30" s="881"/>
      <c r="BUB30" s="877"/>
      <c r="BUC30" s="878"/>
      <c r="BUD30" s="878"/>
      <c r="BUE30" s="878"/>
      <c r="BUF30" s="879"/>
      <c r="BUG30" s="1041"/>
      <c r="BUH30" s="877"/>
      <c r="BUI30" s="878"/>
      <c r="BUJ30" s="878"/>
      <c r="BUK30" s="878"/>
      <c r="BUL30" s="879"/>
      <c r="BUM30" s="880"/>
      <c r="BUN30" s="878"/>
      <c r="BUO30" s="878"/>
      <c r="BUP30" s="878"/>
      <c r="BUQ30" s="881"/>
      <c r="BUR30" s="877"/>
      <c r="BUS30" s="878"/>
      <c r="BUT30" s="878"/>
      <c r="BUU30" s="878"/>
      <c r="BUV30" s="879"/>
      <c r="BUW30" s="1041"/>
      <c r="BUX30" s="877"/>
      <c r="BUY30" s="878"/>
      <c r="BUZ30" s="878"/>
      <c r="BVA30" s="878"/>
      <c r="BVB30" s="879"/>
      <c r="BVC30" s="880"/>
      <c r="BVD30" s="878"/>
      <c r="BVE30" s="878"/>
      <c r="BVF30" s="878"/>
      <c r="BVG30" s="881"/>
      <c r="BVH30" s="877"/>
      <c r="BVI30" s="878"/>
      <c r="BVJ30" s="878"/>
      <c r="BVK30" s="878"/>
      <c r="BVL30" s="879"/>
      <c r="BVM30" s="1041"/>
      <c r="BVN30" s="877"/>
      <c r="BVO30" s="878"/>
      <c r="BVP30" s="878"/>
      <c r="BVQ30" s="878"/>
      <c r="BVR30" s="879"/>
      <c r="BVS30" s="880"/>
      <c r="BVT30" s="878"/>
      <c r="BVU30" s="878"/>
      <c r="BVV30" s="878"/>
      <c r="BVW30" s="881"/>
      <c r="BVX30" s="877"/>
      <c r="BVY30" s="878"/>
      <c r="BVZ30" s="878"/>
      <c r="BWA30" s="878"/>
      <c r="BWB30" s="879"/>
      <c r="BWC30" s="1041"/>
      <c r="BWD30" s="877"/>
      <c r="BWE30" s="878"/>
      <c r="BWF30" s="878"/>
      <c r="BWG30" s="878"/>
      <c r="BWH30" s="879"/>
      <c r="BWI30" s="880"/>
      <c r="BWJ30" s="878"/>
      <c r="BWK30" s="878"/>
      <c r="BWL30" s="878"/>
      <c r="BWM30" s="881"/>
      <c r="BWN30" s="877"/>
      <c r="BWO30" s="878"/>
      <c r="BWP30" s="878"/>
      <c r="BWQ30" s="878"/>
      <c r="BWR30" s="879"/>
      <c r="BWS30" s="1041"/>
      <c r="BWT30" s="877"/>
      <c r="BWU30" s="878"/>
      <c r="BWV30" s="878"/>
      <c r="BWW30" s="878"/>
      <c r="BWX30" s="879"/>
      <c r="BWY30" s="880"/>
      <c r="BWZ30" s="878"/>
      <c r="BXA30" s="878"/>
      <c r="BXB30" s="878"/>
      <c r="BXC30" s="881"/>
      <c r="BXD30" s="877"/>
      <c r="BXE30" s="878"/>
      <c r="BXF30" s="878"/>
      <c r="BXG30" s="878"/>
      <c r="BXH30" s="879"/>
      <c r="BXI30" s="1041"/>
      <c r="BXJ30" s="877"/>
      <c r="BXK30" s="878"/>
      <c r="BXL30" s="878"/>
      <c r="BXM30" s="878"/>
      <c r="BXN30" s="879"/>
      <c r="BXO30" s="880"/>
      <c r="BXP30" s="878"/>
      <c r="BXQ30" s="878"/>
      <c r="BXR30" s="878"/>
      <c r="BXS30" s="881"/>
      <c r="BXT30" s="877"/>
      <c r="BXU30" s="878"/>
      <c r="BXV30" s="878"/>
      <c r="BXW30" s="878"/>
      <c r="BXX30" s="879"/>
      <c r="BXY30" s="1041"/>
      <c r="BXZ30" s="877"/>
      <c r="BYA30" s="878"/>
      <c r="BYB30" s="878"/>
      <c r="BYC30" s="878"/>
      <c r="BYD30" s="879"/>
      <c r="BYE30" s="880"/>
      <c r="BYF30" s="878"/>
      <c r="BYG30" s="878"/>
      <c r="BYH30" s="878"/>
      <c r="BYI30" s="881"/>
      <c r="BYJ30" s="877"/>
      <c r="BYK30" s="878"/>
      <c r="BYL30" s="878"/>
      <c r="BYM30" s="878"/>
      <c r="BYN30" s="879"/>
      <c r="BYO30" s="1041"/>
      <c r="BYP30" s="877"/>
      <c r="BYQ30" s="878"/>
      <c r="BYR30" s="878"/>
      <c r="BYS30" s="878"/>
      <c r="BYT30" s="879"/>
      <c r="BYU30" s="880"/>
      <c r="BYV30" s="878"/>
      <c r="BYW30" s="878"/>
      <c r="BYX30" s="878"/>
      <c r="BYY30" s="881"/>
      <c r="BYZ30" s="877"/>
      <c r="BZA30" s="878"/>
      <c r="BZB30" s="878"/>
      <c r="BZC30" s="878"/>
      <c r="BZD30" s="879"/>
      <c r="BZE30" s="1041"/>
      <c r="BZF30" s="877"/>
      <c r="BZG30" s="878"/>
      <c r="BZH30" s="878"/>
      <c r="BZI30" s="878"/>
      <c r="BZJ30" s="879"/>
      <c r="BZK30" s="880"/>
      <c r="BZL30" s="878"/>
      <c r="BZM30" s="878"/>
      <c r="BZN30" s="878"/>
      <c r="BZO30" s="881"/>
      <c r="BZP30" s="877"/>
      <c r="BZQ30" s="878"/>
      <c r="BZR30" s="878"/>
      <c r="BZS30" s="878"/>
      <c r="BZT30" s="879"/>
      <c r="BZU30" s="1041"/>
      <c r="BZV30" s="877"/>
      <c r="BZW30" s="878"/>
      <c r="BZX30" s="878"/>
      <c r="BZY30" s="878"/>
      <c r="BZZ30" s="879"/>
      <c r="CAA30" s="880"/>
      <c r="CAB30" s="878"/>
      <c r="CAC30" s="878"/>
      <c r="CAD30" s="878"/>
      <c r="CAE30" s="881"/>
      <c r="CAF30" s="877"/>
      <c r="CAG30" s="878"/>
      <c r="CAH30" s="878"/>
      <c r="CAI30" s="878"/>
      <c r="CAJ30" s="879"/>
      <c r="CAK30" s="1041"/>
      <c r="CAL30" s="877"/>
      <c r="CAM30" s="878"/>
      <c r="CAN30" s="878"/>
      <c r="CAO30" s="878"/>
      <c r="CAP30" s="879"/>
      <c r="CAQ30" s="880"/>
      <c r="CAR30" s="878"/>
      <c r="CAS30" s="878"/>
      <c r="CAT30" s="878"/>
      <c r="CAU30" s="881"/>
      <c r="CAV30" s="877"/>
      <c r="CAW30" s="878"/>
      <c r="CAX30" s="878"/>
      <c r="CAY30" s="878"/>
      <c r="CAZ30" s="879"/>
      <c r="CBA30" s="1041"/>
      <c r="CBB30" s="877"/>
      <c r="CBC30" s="878"/>
      <c r="CBD30" s="878"/>
      <c r="CBE30" s="878"/>
      <c r="CBF30" s="879"/>
      <c r="CBG30" s="880"/>
      <c r="CBH30" s="878"/>
      <c r="CBI30" s="878"/>
      <c r="CBJ30" s="878"/>
      <c r="CBK30" s="881"/>
      <c r="CBL30" s="877"/>
      <c r="CBM30" s="878"/>
      <c r="CBN30" s="878"/>
      <c r="CBO30" s="878"/>
      <c r="CBP30" s="879"/>
      <c r="CBQ30" s="1041"/>
      <c r="CBR30" s="877"/>
      <c r="CBS30" s="878"/>
      <c r="CBT30" s="878"/>
      <c r="CBU30" s="878"/>
      <c r="CBV30" s="879"/>
      <c r="CBW30" s="880"/>
      <c r="CBX30" s="878"/>
      <c r="CBY30" s="878"/>
      <c r="CBZ30" s="878"/>
      <c r="CCA30" s="881"/>
      <c r="CCB30" s="877"/>
      <c r="CCC30" s="878"/>
      <c r="CCD30" s="878"/>
      <c r="CCE30" s="878"/>
      <c r="CCF30" s="879"/>
      <c r="CCG30" s="1041"/>
      <c r="CCH30" s="877"/>
      <c r="CCI30" s="878"/>
      <c r="CCJ30" s="878"/>
      <c r="CCK30" s="878"/>
      <c r="CCL30" s="879"/>
      <c r="CCM30" s="880"/>
      <c r="CCN30" s="878"/>
      <c r="CCO30" s="878"/>
      <c r="CCP30" s="878"/>
      <c r="CCQ30" s="881"/>
      <c r="CCR30" s="877"/>
      <c r="CCS30" s="878"/>
      <c r="CCT30" s="878"/>
      <c r="CCU30" s="878"/>
      <c r="CCV30" s="879"/>
      <c r="CCW30" s="1041"/>
      <c r="CCX30" s="877"/>
      <c r="CCY30" s="878"/>
      <c r="CCZ30" s="878"/>
      <c r="CDA30" s="878"/>
      <c r="CDB30" s="879"/>
      <c r="CDC30" s="880"/>
      <c r="CDD30" s="878"/>
      <c r="CDE30" s="878"/>
      <c r="CDF30" s="878"/>
      <c r="CDG30" s="881"/>
      <c r="CDH30" s="877"/>
      <c r="CDI30" s="878"/>
      <c r="CDJ30" s="878"/>
      <c r="CDK30" s="878"/>
      <c r="CDL30" s="879"/>
      <c r="CDM30" s="1041"/>
      <c r="CDN30" s="877"/>
      <c r="CDO30" s="878"/>
      <c r="CDP30" s="878"/>
      <c r="CDQ30" s="878"/>
      <c r="CDR30" s="879"/>
      <c r="CDS30" s="880"/>
      <c r="CDT30" s="878"/>
      <c r="CDU30" s="878"/>
      <c r="CDV30" s="878"/>
      <c r="CDW30" s="881"/>
      <c r="CDX30" s="877"/>
      <c r="CDY30" s="878"/>
      <c r="CDZ30" s="878"/>
      <c r="CEA30" s="878"/>
      <c r="CEB30" s="879"/>
      <c r="CEC30" s="1041"/>
      <c r="CED30" s="877"/>
      <c r="CEE30" s="878"/>
      <c r="CEF30" s="878"/>
      <c r="CEG30" s="878"/>
      <c r="CEH30" s="879"/>
      <c r="CEI30" s="880"/>
      <c r="CEJ30" s="878"/>
      <c r="CEK30" s="878"/>
      <c r="CEL30" s="878"/>
      <c r="CEM30" s="881"/>
      <c r="CEN30" s="877"/>
      <c r="CEO30" s="878"/>
      <c r="CEP30" s="878"/>
      <c r="CEQ30" s="878"/>
      <c r="CER30" s="879"/>
      <c r="CES30" s="1041"/>
      <c r="CET30" s="877"/>
      <c r="CEU30" s="878"/>
      <c r="CEV30" s="878"/>
      <c r="CEW30" s="878"/>
      <c r="CEX30" s="879"/>
      <c r="CEY30" s="880"/>
      <c r="CEZ30" s="878"/>
      <c r="CFA30" s="878"/>
      <c r="CFB30" s="878"/>
      <c r="CFC30" s="881"/>
      <c r="CFD30" s="877"/>
      <c r="CFE30" s="878"/>
      <c r="CFF30" s="878"/>
      <c r="CFG30" s="878"/>
      <c r="CFH30" s="879"/>
      <c r="CFI30" s="1041"/>
      <c r="CFJ30" s="877"/>
      <c r="CFK30" s="878"/>
      <c r="CFL30" s="878"/>
      <c r="CFM30" s="878"/>
      <c r="CFN30" s="879"/>
      <c r="CFO30" s="880"/>
      <c r="CFP30" s="878"/>
      <c r="CFQ30" s="878"/>
      <c r="CFR30" s="878"/>
      <c r="CFS30" s="881"/>
      <c r="CFT30" s="877"/>
      <c r="CFU30" s="878"/>
      <c r="CFV30" s="878"/>
      <c r="CFW30" s="878"/>
      <c r="CFX30" s="879"/>
      <c r="CFY30" s="1041"/>
      <c r="CFZ30" s="877"/>
      <c r="CGA30" s="878"/>
      <c r="CGB30" s="878"/>
      <c r="CGC30" s="878"/>
      <c r="CGD30" s="879"/>
      <c r="CGE30" s="880"/>
      <c r="CGF30" s="878"/>
      <c r="CGG30" s="878"/>
      <c r="CGH30" s="878"/>
      <c r="CGI30" s="881"/>
      <c r="CGJ30" s="877"/>
      <c r="CGK30" s="878"/>
      <c r="CGL30" s="878"/>
      <c r="CGM30" s="878"/>
      <c r="CGN30" s="879"/>
      <c r="CGO30" s="1041"/>
      <c r="CGP30" s="877"/>
      <c r="CGQ30" s="878"/>
      <c r="CGR30" s="878"/>
      <c r="CGS30" s="878"/>
      <c r="CGT30" s="879"/>
      <c r="CGU30" s="880"/>
      <c r="CGV30" s="878"/>
      <c r="CGW30" s="878"/>
      <c r="CGX30" s="878"/>
      <c r="CGY30" s="881"/>
      <c r="CGZ30" s="877"/>
      <c r="CHA30" s="878"/>
      <c r="CHB30" s="878"/>
      <c r="CHC30" s="878"/>
      <c r="CHD30" s="879"/>
      <c r="CHE30" s="1041"/>
      <c r="CHF30" s="877"/>
      <c r="CHG30" s="878"/>
      <c r="CHH30" s="878"/>
      <c r="CHI30" s="878"/>
      <c r="CHJ30" s="879"/>
      <c r="CHK30" s="880"/>
      <c r="CHL30" s="878"/>
      <c r="CHM30" s="878"/>
      <c r="CHN30" s="878"/>
      <c r="CHO30" s="881"/>
      <c r="CHP30" s="877"/>
      <c r="CHQ30" s="878"/>
      <c r="CHR30" s="878"/>
      <c r="CHS30" s="878"/>
      <c r="CHT30" s="879"/>
      <c r="CHU30" s="1041"/>
      <c r="CHV30" s="877"/>
      <c r="CHW30" s="878"/>
      <c r="CHX30" s="878"/>
      <c r="CHY30" s="878"/>
      <c r="CHZ30" s="879"/>
      <c r="CIA30" s="880"/>
      <c r="CIB30" s="878"/>
      <c r="CIC30" s="878"/>
      <c r="CID30" s="878"/>
      <c r="CIE30" s="881"/>
      <c r="CIF30" s="877"/>
      <c r="CIG30" s="878"/>
      <c r="CIH30" s="878"/>
      <c r="CII30" s="878"/>
      <c r="CIJ30" s="879"/>
      <c r="CIK30" s="1041"/>
      <c r="CIL30" s="877"/>
      <c r="CIM30" s="878"/>
      <c r="CIN30" s="878"/>
      <c r="CIO30" s="878"/>
      <c r="CIP30" s="879"/>
      <c r="CIQ30" s="880"/>
      <c r="CIR30" s="878"/>
      <c r="CIS30" s="878"/>
      <c r="CIT30" s="878"/>
      <c r="CIU30" s="881"/>
      <c r="CIV30" s="877"/>
      <c r="CIW30" s="878"/>
      <c r="CIX30" s="878"/>
      <c r="CIY30" s="878"/>
      <c r="CIZ30" s="879"/>
      <c r="CJA30" s="1041"/>
      <c r="CJB30" s="877"/>
      <c r="CJC30" s="878"/>
      <c r="CJD30" s="878"/>
      <c r="CJE30" s="878"/>
      <c r="CJF30" s="879"/>
      <c r="CJG30" s="880"/>
      <c r="CJH30" s="878"/>
      <c r="CJI30" s="878"/>
      <c r="CJJ30" s="878"/>
      <c r="CJK30" s="881"/>
      <c r="CJL30" s="877"/>
      <c r="CJM30" s="878"/>
      <c r="CJN30" s="878"/>
      <c r="CJO30" s="878"/>
      <c r="CJP30" s="879"/>
      <c r="CJQ30" s="1041"/>
      <c r="CJR30" s="877"/>
      <c r="CJS30" s="878"/>
      <c r="CJT30" s="878"/>
      <c r="CJU30" s="878"/>
      <c r="CJV30" s="879"/>
      <c r="CJW30" s="880"/>
      <c r="CJX30" s="878"/>
      <c r="CJY30" s="878"/>
      <c r="CJZ30" s="878"/>
      <c r="CKA30" s="881"/>
      <c r="CKB30" s="877"/>
      <c r="CKC30" s="878"/>
      <c r="CKD30" s="878"/>
      <c r="CKE30" s="878"/>
      <c r="CKF30" s="879"/>
      <c r="CKG30" s="1041"/>
      <c r="CKH30" s="877"/>
      <c r="CKI30" s="878"/>
      <c r="CKJ30" s="878"/>
      <c r="CKK30" s="878"/>
      <c r="CKL30" s="879"/>
      <c r="CKM30" s="880"/>
      <c r="CKN30" s="878"/>
      <c r="CKO30" s="878"/>
      <c r="CKP30" s="878"/>
      <c r="CKQ30" s="881"/>
      <c r="CKR30" s="877"/>
      <c r="CKS30" s="878"/>
      <c r="CKT30" s="878"/>
      <c r="CKU30" s="878"/>
      <c r="CKV30" s="879"/>
      <c r="CKW30" s="1041"/>
      <c r="CKX30" s="877"/>
      <c r="CKY30" s="878"/>
      <c r="CKZ30" s="878"/>
      <c r="CLA30" s="878"/>
      <c r="CLB30" s="879"/>
      <c r="CLC30" s="880"/>
      <c r="CLD30" s="878"/>
      <c r="CLE30" s="878"/>
      <c r="CLF30" s="878"/>
      <c r="CLG30" s="881"/>
      <c r="CLH30" s="877"/>
      <c r="CLI30" s="878"/>
      <c r="CLJ30" s="878"/>
      <c r="CLK30" s="878"/>
      <c r="CLL30" s="879"/>
      <c r="CLM30" s="1041"/>
      <c r="CLN30" s="877"/>
      <c r="CLO30" s="878"/>
      <c r="CLP30" s="878"/>
      <c r="CLQ30" s="878"/>
      <c r="CLR30" s="879"/>
      <c r="CLS30" s="880"/>
      <c r="CLT30" s="878"/>
      <c r="CLU30" s="878"/>
      <c r="CLV30" s="878"/>
      <c r="CLW30" s="881"/>
      <c r="CLX30" s="877"/>
      <c r="CLY30" s="878"/>
      <c r="CLZ30" s="878"/>
      <c r="CMA30" s="878"/>
      <c r="CMB30" s="879"/>
      <c r="CMC30" s="1041"/>
      <c r="CMD30" s="877"/>
      <c r="CME30" s="878"/>
      <c r="CMF30" s="878"/>
      <c r="CMG30" s="878"/>
      <c r="CMH30" s="879"/>
      <c r="CMI30" s="880"/>
      <c r="CMJ30" s="878"/>
      <c r="CMK30" s="878"/>
      <c r="CML30" s="878"/>
      <c r="CMM30" s="881"/>
      <c r="CMN30" s="877"/>
      <c r="CMO30" s="878"/>
      <c r="CMP30" s="878"/>
      <c r="CMQ30" s="878"/>
      <c r="CMR30" s="879"/>
      <c r="CMS30" s="1041"/>
      <c r="CMT30" s="877"/>
      <c r="CMU30" s="878"/>
      <c r="CMV30" s="878"/>
      <c r="CMW30" s="878"/>
      <c r="CMX30" s="879"/>
      <c r="CMY30" s="880"/>
      <c r="CMZ30" s="878"/>
      <c r="CNA30" s="878"/>
      <c r="CNB30" s="878"/>
      <c r="CNC30" s="881"/>
      <c r="CND30" s="877"/>
      <c r="CNE30" s="878"/>
      <c r="CNF30" s="878"/>
      <c r="CNG30" s="878"/>
      <c r="CNH30" s="879"/>
      <c r="CNI30" s="1041"/>
      <c r="CNJ30" s="877"/>
      <c r="CNK30" s="878"/>
      <c r="CNL30" s="878"/>
      <c r="CNM30" s="878"/>
      <c r="CNN30" s="879"/>
      <c r="CNO30" s="880"/>
      <c r="CNP30" s="878"/>
      <c r="CNQ30" s="878"/>
      <c r="CNR30" s="878"/>
      <c r="CNS30" s="881"/>
      <c r="CNT30" s="877"/>
      <c r="CNU30" s="878"/>
      <c r="CNV30" s="878"/>
      <c r="CNW30" s="878"/>
      <c r="CNX30" s="879"/>
      <c r="CNY30" s="1041"/>
      <c r="CNZ30" s="877"/>
      <c r="COA30" s="878"/>
      <c r="COB30" s="878"/>
      <c r="COC30" s="878"/>
      <c r="COD30" s="879"/>
      <c r="COE30" s="880"/>
      <c r="COF30" s="878"/>
      <c r="COG30" s="878"/>
      <c r="COH30" s="878"/>
      <c r="COI30" s="881"/>
      <c r="COJ30" s="877"/>
      <c r="COK30" s="878"/>
      <c r="COL30" s="878"/>
      <c r="COM30" s="878"/>
      <c r="CON30" s="879"/>
      <c r="COO30" s="1041"/>
      <c r="COP30" s="877"/>
      <c r="COQ30" s="878"/>
      <c r="COR30" s="878"/>
      <c r="COS30" s="878"/>
      <c r="COT30" s="879"/>
      <c r="COU30" s="880"/>
      <c r="COV30" s="878"/>
      <c r="COW30" s="878"/>
      <c r="COX30" s="878"/>
      <c r="COY30" s="881"/>
      <c r="COZ30" s="877"/>
      <c r="CPA30" s="878"/>
      <c r="CPB30" s="878"/>
      <c r="CPC30" s="878"/>
      <c r="CPD30" s="879"/>
      <c r="CPE30" s="1041"/>
      <c r="CPF30" s="877"/>
      <c r="CPG30" s="878"/>
      <c r="CPH30" s="878"/>
      <c r="CPI30" s="878"/>
      <c r="CPJ30" s="879"/>
      <c r="CPK30" s="880"/>
      <c r="CPL30" s="878"/>
      <c r="CPM30" s="878"/>
      <c r="CPN30" s="878"/>
      <c r="CPO30" s="881"/>
      <c r="CPP30" s="877"/>
      <c r="CPQ30" s="878"/>
      <c r="CPR30" s="878"/>
      <c r="CPS30" s="878"/>
      <c r="CPT30" s="879"/>
      <c r="CPU30" s="1041"/>
      <c r="CPV30" s="877"/>
      <c r="CPW30" s="878"/>
      <c r="CPX30" s="878"/>
      <c r="CPY30" s="878"/>
      <c r="CPZ30" s="879"/>
      <c r="CQA30" s="880"/>
      <c r="CQB30" s="878"/>
      <c r="CQC30" s="878"/>
      <c r="CQD30" s="878"/>
      <c r="CQE30" s="881"/>
      <c r="CQF30" s="877"/>
      <c r="CQG30" s="878"/>
      <c r="CQH30" s="878"/>
      <c r="CQI30" s="878"/>
      <c r="CQJ30" s="879"/>
      <c r="CQK30" s="1041"/>
      <c r="CQL30" s="877"/>
      <c r="CQM30" s="878"/>
      <c r="CQN30" s="878"/>
      <c r="CQO30" s="878"/>
      <c r="CQP30" s="879"/>
      <c r="CQQ30" s="880"/>
      <c r="CQR30" s="878"/>
      <c r="CQS30" s="878"/>
      <c r="CQT30" s="878"/>
      <c r="CQU30" s="881"/>
      <c r="CQV30" s="877"/>
      <c r="CQW30" s="878"/>
      <c r="CQX30" s="878"/>
      <c r="CQY30" s="878"/>
      <c r="CQZ30" s="879"/>
      <c r="CRA30" s="1041"/>
      <c r="CRB30" s="877"/>
      <c r="CRC30" s="878"/>
      <c r="CRD30" s="878"/>
      <c r="CRE30" s="878"/>
      <c r="CRF30" s="879"/>
      <c r="CRG30" s="880"/>
      <c r="CRH30" s="878"/>
      <c r="CRI30" s="878"/>
      <c r="CRJ30" s="878"/>
      <c r="CRK30" s="881"/>
      <c r="CRL30" s="877"/>
      <c r="CRM30" s="878"/>
      <c r="CRN30" s="878"/>
      <c r="CRO30" s="878"/>
      <c r="CRP30" s="879"/>
      <c r="CRQ30" s="1041"/>
      <c r="CRR30" s="877"/>
      <c r="CRS30" s="878"/>
      <c r="CRT30" s="878"/>
      <c r="CRU30" s="878"/>
      <c r="CRV30" s="879"/>
      <c r="CRW30" s="880"/>
      <c r="CRX30" s="878"/>
      <c r="CRY30" s="878"/>
      <c r="CRZ30" s="878"/>
      <c r="CSA30" s="881"/>
      <c r="CSB30" s="877"/>
      <c r="CSC30" s="878"/>
      <c r="CSD30" s="878"/>
      <c r="CSE30" s="878"/>
      <c r="CSF30" s="879"/>
      <c r="CSG30" s="1041"/>
      <c r="CSH30" s="877"/>
      <c r="CSI30" s="878"/>
      <c r="CSJ30" s="878"/>
      <c r="CSK30" s="878"/>
      <c r="CSL30" s="879"/>
      <c r="CSM30" s="880"/>
      <c r="CSN30" s="878"/>
      <c r="CSO30" s="878"/>
      <c r="CSP30" s="878"/>
      <c r="CSQ30" s="881"/>
      <c r="CSR30" s="877"/>
      <c r="CSS30" s="878"/>
      <c r="CST30" s="878"/>
      <c r="CSU30" s="878"/>
      <c r="CSV30" s="879"/>
      <c r="CSW30" s="1041"/>
      <c r="CSX30" s="877"/>
      <c r="CSY30" s="878"/>
      <c r="CSZ30" s="878"/>
      <c r="CTA30" s="878"/>
      <c r="CTB30" s="879"/>
      <c r="CTC30" s="880"/>
      <c r="CTD30" s="878"/>
      <c r="CTE30" s="878"/>
      <c r="CTF30" s="878"/>
      <c r="CTG30" s="881"/>
      <c r="CTH30" s="877"/>
      <c r="CTI30" s="878"/>
      <c r="CTJ30" s="878"/>
      <c r="CTK30" s="878"/>
      <c r="CTL30" s="879"/>
      <c r="CTM30" s="1041"/>
      <c r="CTN30" s="877"/>
      <c r="CTO30" s="878"/>
      <c r="CTP30" s="878"/>
      <c r="CTQ30" s="878"/>
      <c r="CTR30" s="879"/>
      <c r="CTS30" s="880"/>
      <c r="CTT30" s="878"/>
      <c r="CTU30" s="878"/>
      <c r="CTV30" s="878"/>
      <c r="CTW30" s="881"/>
      <c r="CTX30" s="877"/>
      <c r="CTY30" s="878"/>
      <c r="CTZ30" s="878"/>
      <c r="CUA30" s="878"/>
      <c r="CUB30" s="879"/>
      <c r="CUC30" s="1041"/>
      <c r="CUD30" s="877"/>
      <c r="CUE30" s="878"/>
      <c r="CUF30" s="878"/>
      <c r="CUG30" s="878"/>
      <c r="CUH30" s="879"/>
      <c r="CUI30" s="880"/>
      <c r="CUJ30" s="878"/>
      <c r="CUK30" s="878"/>
      <c r="CUL30" s="878"/>
      <c r="CUM30" s="881"/>
      <c r="CUN30" s="877"/>
      <c r="CUO30" s="878"/>
      <c r="CUP30" s="878"/>
      <c r="CUQ30" s="878"/>
      <c r="CUR30" s="879"/>
      <c r="CUS30" s="1041"/>
      <c r="CUT30" s="877"/>
      <c r="CUU30" s="878"/>
      <c r="CUV30" s="878"/>
      <c r="CUW30" s="878"/>
      <c r="CUX30" s="879"/>
      <c r="CUY30" s="880"/>
      <c r="CUZ30" s="878"/>
      <c r="CVA30" s="878"/>
      <c r="CVB30" s="878"/>
      <c r="CVC30" s="881"/>
      <c r="CVD30" s="877"/>
      <c r="CVE30" s="878"/>
      <c r="CVF30" s="878"/>
      <c r="CVG30" s="878"/>
      <c r="CVH30" s="879"/>
      <c r="CVI30" s="1041"/>
      <c r="CVJ30" s="877"/>
      <c r="CVK30" s="878"/>
      <c r="CVL30" s="878"/>
      <c r="CVM30" s="878"/>
      <c r="CVN30" s="879"/>
      <c r="CVO30" s="880"/>
      <c r="CVP30" s="878"/>
      <c r="CVQ30" s="878"/>
      <c r="CVR30" s="878"/>
      <c r="CVS30" s="881"/>
      <c r="CVT30" s="877"/>
      <c r="CVU30" s="878"/>
      <c r="CVV30" s="878"/>
      <c r="CVW30" s="878"/>
      <c r="CVX30" s="879"/>
      <c r="CVY30" s="1041"/>
      <c r="CVZ30" s="877"/>
      <c r="CWA30" s="878"/>
      <c r="CWB30" s="878"/>
      <c r="CWC30" s="878"/>
      <c r="CWD30" s="879"/>
      <c r="CWE30" s="880"/>
      <c r="CWF30" s="878"/>
      <c r="CWG30" s="878"/>
      <c r="CWH30" s="878"/>
      <c r="CWI30" s="881"/>
      <c r="CWJ30" s="877"/>
      <c r="CWK30" s="878"/>
      <c r="CWL30" s="878"/>
      <c r="CWM30" s="878"/>
      <c r="CWN30" s="879"/>
      <c r="CWO30" s="1041"/>
      <c r="CWP30" s="877"/>
      <c r="CWQ30" s="878"/>
      <c r="CWR30" s="878"/>
      <c r="CWS30" s="878"/>
      <c r="CWT30" s="879"/>
      <c r="CWU30" s="880"/>
      <c r="CWV30" s="878"/>
      <c r="CWW30" s="878"/>
      <c r="CWX30" s="878"/>
      <c r="CWY30" s="881"/>
      <c r="CWZ30" s="877"/>
      <c r="CXA30" s="878"/>
      <c r="CXB30" s="878"/>
      <c r="CXC30" s="878"/>
      <c r="CXD30" s="879"/>
      <c r="CXE30" s="1041"/>
      <c r="CXF30" s="877"/>
      <c r="CXG30" s="878"/>
      <c r="CXH30" s="878"/>
      <c r="CXI30" s="878"/>
      <c r="CXJ30" s="879"/>
      <c r="CXK30" s="880"/>
      <c r="CXL30" s="878"/>
      <c r="CXM30" s="878"/>
      <c r="CXN30" s="878"/>
      <c r="CXO30" s="881"/>
      <c r="CXP30" s="877"/>
      <c r="CXQ30" s="878"/>
      <c r="CXR30" s="878"/>
      <c r="CXS30" s="878"/>
      <c r="CXT30" s="879"/>
      <c r="CXU30" s="1041"/>
      <c r="CXV30" s="877"/>
      <c r="CXW30" s="878"/>
      <c r="CXX30" s="878"/>
      <c r="CXY30" s="878"/>
      <c r="CXZ30" s="879"/>
      <c r="CYA30" s="880"/>
      <c r="CYB30" s="878"/>
      <c r="CYC30" s="878"/>
      <c r="CYD30" s="878"/>
      <c r="CYE30" s="881"/>
      <c r="CYF30" s="877"/>
      <c r="CYG30" s="878"/>
      <c r="CYH30" s="878"/>
      <c r="CYI30" s="878"/>
      <c r="CYJ30" s="879"/>
      <c r="CYK30" s="1041"/>
      <c r="CYL30" s="877"/>
      <c r="CYM30" s="878"/>
      <c r="CYN30" s="878"/>
      <c r="CYO30" s="878"/>
      <c r="CYP30" s="879"/>
      <c r="CYQ30" s="880"/>
      <c r="CYR30" s="878"/>
      <c r="CYS30" s="878"/>
      <c r="CYT30" s="878"/>
      <c r="CYU30" s="881"/>
      <c r="CYV30" s="877"/>
      <c r="CYW30" s="878"/>
      <c r="CYX30" s="878"/>
      <c r="CYY30" s="878"/>
      <c r="CYZ30" s="879"/>
      <c r="CZA30" s="1041"/>
      <c r="CZB30" s="877"/>
      <c r="CZC30" s="878"/>
      <c r="CZD30" s="878"/>
      <c r="CZE30" s="878"/>
      <c r="CZF30" s="879"/>
      <c r="CZG30" s="880"/>
      <c r="CZH30" s="878"/>
      <c r="CZI30" s="878"/>
      <c r="CZJ30" s="878"/>
      <c r="CZK30" s="881"/>
      <c r="CZL30" s="877"/>
      <c r="CZM30" s="878"/>
      <c r="CZN30" s="878"/>
      <c r="CZO30" s="878"/>
      <c r="CZP30" s="879"/>
      <c r="CZQ30" s="1041"/>
      <c r="CZR30" s="877"/>
      <c r="CZS30" s="878"/>
      <c r="CZT30" s="878"/>
      <c r="CZU30" s="878"/>
      <c r="CZV30" s="879"/>
      <c r="CZW30" s="880"/>
      <c r="CZX30" s="878"/>
      <c r="CZY30" s="878"/>
      <c r="CZZ30" s="878"/>
      <c r="DAA30" s="881"/>
      <c r="DAB30" s="877"/>
      <c r="DAC30" s="878"/>
      <c r="DAD30" s="878"/>
      <c r="DAE30" s="878"/>
      <c r="DAF30" s="879"/>
      <c r="DAG30" s="1041"/>
      <c r="DAH30" s="877"/>
      <c r="DAI30" s="878"/>
      <c r="DAJ30" s="878"/>
      <c r="DAK30" s="878"/>
      <c r="DAL30" s="879"/>
      <c r="DAM30" s="880"/>
      <c r="DAN30" s="878"/>
      <c r="DAO30" s="878"/>
      <c r="DAP30" s="878"/>
      <c r="DAQ30" s="881"/>
      <c r="DAR30" s="877"/>
      <c r="DAS30" s="878"/>
      <c r="DAT30" s="878"/>
      <c r="DAU30" s="878"/>
      <c r="DAV30" s="879"/>
      <c r="DAW30" s="1041"/>
      <c r="DAX30" s="877"/>
      <c r="DAY30" s="878"/>
      <c r="DAZ30" s="878"/>
      <c r="DBA30" s="878"/>
      <c r="DBB30" s="879"/>
      <c r="DBC30" s="880"/>
      <c r="DBD30" s="878"/>
      <c r="DBE30" s="878"/>
      <c r="DBF30" s="878"/>
      <c r="DBG30" s="881"/>
      <c r="DBH30" s="877"/>
      <c r="DBI30" s="878"/>
      <c r="DBJ30" s="878"/>
      <c r="DBK30" s="878"/>
      <c r="DBL30" s="879"/>
      <c r="DBM30" s="1041"/>
      <c r="DBN30" s="877"/>
      <c r="DBO30" s="878"/>
      <c r="DBP30" s="878"/>
      <c r="DBQ30" s="878"/>
      <c r="DBR30" s="879"/>
      <c r="DBS30" s="880"/>
      <c r="DBT30" s="878"/>
      <c r="DBU30" s="878"/>
      <c r="DBV30" s="878"/>
      <c r="DBW30" s="881"/>
      <c r="DBX30" s="877"/>
      <c r="DBY30" s="878"/>
      <c r="DBZ30" s="878"/>
      <c r="DCA30" s="878"/>
      <c r="DCB30" s="879"/>
      <c r="DCC30" s="1041"/>
      <c r="DCD30" s="877"/>
      <c r="DCE30" s="878"/>
      <c r="DCF30" s="878"/>
      <c r="DCG30" s="878"/>
      <c r="DCH30" s="879"/>
      <c r="DCI30" s="880"/>
      <c r="DCJ30" s="878"/>
      <c r="DCK30" s="878"/>
      <c r="DCL30" s="878"/>
      <c r="DCM30" s="881"/>
      <c r="DCN30" s="877"/>
      <c r="DCO30" s="878"/>
      <c r="DCP30" s="878"/>
      <c r="DCQ30" s="878"/>
      <c r="DCR30" s="879"/>
      <c r="DCS30" s="1041"/>
      <c r="DCT30" s="877"/>
      <c r="DCU30" s="878"/>
      <c r="DCV30" s="878"/>
      <c r="DCW30" s="878"/>
      <c r="DCX30" s="879"/>
      <c r="DCY30" s="880"/>
      <c r="DCZ30" s="878"/>
      <c r="DDA30" s="878"/>
      <c r="DDB30" s="878"/>
      <c r="DDC30" s="881"/>
      <c r="DDD30" s="877"/>
      <c r="DDE30" s="878"/>
      <c r="DDF30" s="878"/>
      <c r="DDG30" s="878"/>
      <c r="DDH30" s="879"/>
      <c r="DDI30" s="1041"/>
      <c r="DDJ30" s="877"/>
      <c r="DDK30" s="878"/>
      <c r="DDL30" s="878"/>
      <c r="DDM30" s="878"/>
      <c r="DDN30" s="879"/>
      <c r="DDO30" s="880"/>
      <c r="DDP30" s="878"/>
      <c r="DDQ30" s="878"/>
      <c r="DDR30" s="878"/>
      <c r="DDS30" s="881"/>
      <c r="DDT30" s="877"/>
      <c r="DDU30" s="878"/>
      <c r="DDV30" s="878"/>
      <c r="DDW30" s="878"/>
      <c r="DDX30" s="879"/>
      <c r="DDY30" s="1041"/>
      <c r="DDZ30" s="877"/>
      <c r="DEA30" s="878"/>
      <c r="DEB30" s="878"/>
      <c r="DEC30" s="878"/>
      <c r="DED30" s="879"/>
      <c r="DEE30" s="880"/>
      <c r="DEF30" s="878"/>
      <c r="DEG30" s="878"/>
      <c r="DEH30" s="878"/>
      <c r="DEI30" s="881"/>
      <c r="DEJ30" s="877"/>
      <c r="DEK30" s="878"/>
      <c r="DEL30" s="878"/>
      <c r="DEM30" s="878"/>
      <c r="DEN30" s="879"/>
      <c r="DEO30" s="1041"/>
      <c r="DEP30" s="877"/>
      <c r="DEQ30" s="878"/>
      <c r="DER30" s="878"/>
      <c r="DES30" s="878"/>
      <c r="DET30" s="879"/>
      <c r="DEU30" s="880"/>
      <c r="DEV30" s="878"/>
      <c r="DEW30" s="878"/>
      <c r="DEX30" s="878"/>
      <c r="DEY30" s="881"/>
      <c r="DEZ30" s="877"/>
      <c r="DFA30" s="878"/>
      <c r="DFB30" s="878"/>
      <c r="DFC30" s="878"/>
      <c r="DFD30" s="879"/>
      <c r="DFE30" s="1041"/>
      <c r="DFF30" s="877"/>
      <c r="DFG30" s="878"/>
      <c r="DFH30" s="878"/>
      <c r="DFI30" s="878"/>
      <c r="DFJ30" s="879"/>
      <c r="DFK30" s="880"/>
      <c r="DFL30" s="878"/>
      <c r="DFM30" s="878"/>
      <c r="DFN30" s="878"/>
      <c r="DFO30" s="881"/>
      <c r="DFP30" s="877"/>
      <c r="DFQ30" s="878"/>
      <c r="DFR30" s="878"/>
      <c r="DFS30" s="878"/>
      <c r="DFT30" s="879"/>
      <c r="DFU30" s="1041"/>
      <c r="DFV30" s="877"/>
      <c r="DFW30" s="878"/>
      <c r="DFX30" s="878"/>
      <c r="DFY30" s="878"/>
      <c r="DFZ30" s="879"/>
      <c r="DGA30" s="880"/>
      <c r="DGB30" s="878"/>
      <c r="DGC30" s="878"/>
      <c r="DGD30" s="878"/>
      <c r="DGE30" s="881"/>
      <c r="DGF30" s="877"/>
      <c r="DGG30" s="878"/>
      <c r="DGH30" s="878"/>
      <c r="DGI30" s="878"/>
      <c r="DGJ30" s="879"/>
      <c r="DGK30" s="1041"/>
      <c r="DGL30" s="877"/>
      <c r="DGM30" s="878"/>
      <c r="DGN30" s="878"/>
      <c r="DGO30" s="878"/>
      <c r="DGP30" s="879"/>
      <c r="DGQ30" s="880"/>
      <c r="DGR30" s="878"/>
      <c r="DGS30" s="878"/>
      <c r="DGT30" s="878"/>
      <c r="DGU30" s="881"/>
      <c r="DGV30" s="877"/>
      <c r="DGW30" s="878"/>
      <c r="DGX30" s="878"/>
      <c r="DGY30" s="878"/>
      <c r="DGZ30" s="879"/>
      <c r="DHA30" s="1041"/>
      <c r="DHB30" s="877"/>
      <c r="DHC30" s="878"/>
      <c r="DHD30" s="878"/>
      <c r="DHE30" s="878"/>
      <c r="DHF30" s="879"/>
      <c r="DHG30" s="880"/>
      <c r="DHH30" s="878"/>
      <c r="DHI30" s="878"/>
      <c r="DHJ30" s="878"/>
      <c r="DHK30" s="881"/>
      <c r="DHL30" s="877"/>
      <c r="DHM30" s="878"/>
      <c r="DHN30" s="878"/>
      <c r="DHO30" s="878"/>
      <c r="DHP30" s="879"/>
      <c r="DHQ30" s="1041"/>
      <c r="DHR30" s="877"/>
      <c r="DHS30" s="878"/>
      <c r="DHT30" s="878"/>
      <c r="DHU30" s="878"/>
      <c r="DHV30" s="879"/>
      <c r="DHW30" s="880"/>
      <c r="DHX30" s="878"/>
      <c r="DHY30" s="878"/>
      <c r="DHZ30" s="878"/>
      <c r="DIA30" s="881"/>
      <c r="DIB30" s="877"/>
      <c r="DIC30" s="878"/>
      <c r="DID30" s="878"/>
      <c r="DIE30" s="878"/>
      <c r="DIF30" s="879"/>
      <c r="DIG30" s="1041"/>
      <c r="DIH30" s="877"/>
      <c r="DII30" s="878"/>
      <c r="DIJ30" s="878"/>
      <c r="DIK30" s="878"/>
      <c r="DIL30" s="879"/>
      <c r="DIM30" s="880"/>
      <c r="DIN30" s="878"/>
      <c r="DIO30" s="878"/>
      <c r="DIP30" s="878"/>
      <c r="DIQ30" s="881"/>
      <c r="DIR30" s="877"/>
      <c r="DIS30" s="878"/>
      <c r="DIT30" s="878"/>
      <c r="DIU30" s="878"/>
      <c r="DIV30" s="879"/>
      <c r="DIW30" s="1041"/>
      <c r="DIX30" s="877"/>
      <c r="DIY30" s="878"/>
      <c r="DIZ30" s="878"/>
      <c r="DJA30" s="878"/>
      <c r="DJB30" s="879"/>
      <c r="DJC30" s="880"/>
      <c r="DJD30" s="878"/>
      <c r="DJE30" s="878"/>
      <c r="DJF30" s="878"/>
      <c r="DJG30" s="881"/>
      <c r="DJH30" s="877"/>
      <c r="DJI30" s="878"/>
      <c r="DJJ30" s="878"/>
      <c r="DJK30" s="878"/>
      <c r="DJL30" s="879"/>
      <c r="DJM30" s="1041"/>
      <c r="DJN30" s="877"/>
      <c r="DJO30" s="878"/>
      <c r="DJP30" s="878"/>
      <c r="DJQ30" s="878"/>
      <c r="DJR30" s="879"/>
      <c r="DJS30" s="880"/>
      <c r="DJT30" s="878"/>
      <c r="DJU30" s="878"/>
      <c r="DJV30" s="878"/>
      <c r="DJW30" s="881"/>
      <c r="DJX30" s="877"/>
      <c r="DJY30" s="878"/>
      <c r="DJZ30" s="878"/>
      <c r="DKA30" s="878"/>
      <c r="DKB30" s="879"/>
      <c r="DKC30" s="1041"/>
      <c r="DKD30" s="877"/>
      <c r="DKE30" s="878"/>
      <c r="DKF30" s="878"/>
      <c r="DKG30" s="878"/>
      <c r="DKH30" s="879"/>
      <c r="DKI30" s="880"/>
      <c r="DKJ30" s="878"/>
      <c r="DKK30" s="878"/>
      <c r="DKL30" s="878"/>
      <c r="DKM30" s="881"/>
      <c r="DKN30" s="877"/>
      <c r="DKO30" s="878"/>
      <c r="DKP30" s="878"/>
      <c r="DKQ30" s="878"/>
      <c r="DKR30" s="879"/>
      <c r="DKS30" s="1041"/>
      <c r="DKT30" s="877"/>
      <c r="DKU30" s="878"/>
      <c r="DKV30" s="878"/>
      <c r="DKW30" s="878"/>
      <c r="DKX30" s="879"/>
      <c r="DKY30" s="880"/>
      <c r="DKZ30" s="878"/>
      <c r="DLA30" s="878"/>
      <c r="DLB30" s="878"/>
      <c r="DLC30" s="881"/>
      <c r="DLD30" s="877"/>
      <c r="DLE30" s="878"/>
      <c r="DLF30" s="878"/>
      <c r="DLG30" s="878"/>
      <c r="DLH30" s="879"/>
      <c r="DLI30" s="1041"/>
      <c r="DLJ30" s="877"/>
      <c r="DLK30" s="878"/>
      <c r="DLL30" s="878"/>
      <c r="DLM30" s="878"/>
      <c r="DLN30" s="879"/>
      <c r="DLO30" s="880"/>
      <c r="DLP30" s="878"/>
      <c r="DLQ30" s="878"/>
      <c r="DLR30" s="878"/>
      <c r="DLS30" s="881"/>
      <c r="DLT30" s="877"/>
      <c r="DLU30" s="878"/>
      <c r="DLV30" s="878"/>
      <c r="DLW30" s="878"/>
      <c r="DLX30" s="879"/>
      <c r="DLY30" s="1041"/>
      <c r="DLZ30" s="877"/>
      <c r="DMA30" s="878"/>
      <c r="DMB30" s="878"/>
      <c r="DMC30" s="878"/>
      <c r="DMD30" s="879"/>
      <c r="DME30" s="880"/>
      <c r="DMF30" s="878"/>
      <c r="DMG30" s="878"/>
      <c r="DMH30" s="878"/>
      <c r="DMI30" s="881"/>
      <c r="DMJ30" s="877"/>
      <c r="DMK30" s="878"/>
      <c r="DML30" s="878"/>
      <c r="DMM30" s="878"/>
      <c r="DMN30" s="879"/>
      <c r="DMO30" s="1041"/>
      <c r="DMP30" s="877"/>
      <c r="DMQ30" s="878"/>
      <c r="DMR30" s="878"/>
      <c r="DMS30" s="878"/>
      <c r="DMT30" s="879"/>
      <c r="DMU30" s="880"/>
      <c r="DMV30" s="878"/>
      <c r="DMW30" s="878"/>
      <c r="DMX30" s="878"/>
      <c r="DMY30" s="881"/>
      <c r="DMZ30" s="877"/>
      <c r="DNA30" s="878"/>
      <c r="DNB30" s="878"/>
      <c r="DNC30" s="878"/>
      <c r="DND30" s="879"/>
      <c r="DNE30" s="1041"/>
      <c r="DNF30" s="877"/>
      <c r="DNG30" s="878"/>
      <c r="DNH30" s="878"/>
      <c r="DNI30" s="878"/>
      <c r="DNJ30" s="879"/>
      <c r="DNK30" s="880"/>
      <c r="DNL30" s="878"/>
      <c r="DNM30" s="878"/>
      <c r="DNN30" s="878"/>
      <c r="DNO30" s="881"/>
      <c r="DNP30" s="877"/>
      <c r="DNQ30" s="878"/>
      <c r="DNR30" s="878"/>
      <c r="DNS30" s="878"/>
      <c r="DNT30" s="879"/>
      <c r="DNU30" s="1041"/>
      <c r="DNV30" s="877"/>
      <c r="DNW30" s="878"/>
      <c r="DNX30" s="878"/>
      <c r="DNY30" s="878"/>
      <c r="DNZ30" s="879"/>
      <c r="DOA30" s="880"/>
      <c r="DOB30" s="878"/>
      <c r="DOC30" s="878"/>
      <c r="DOD30" s="878"/>
      <c r="DOE30" s="881"/>
      <c r="DOF30" s="877"/>
      <c r="DOG30" s="878"/>
      <c r="DOH30" s="878"/>
      <c r="DOI30" s="878"/>
      <c r="DOJ30" s="879"/>
      <c r="DOK30" s="1041"/>
      <c r="DOL30" s="877"/>
      <c r="DOM30" s="878"/>
      <c r="DON30" s="878"/>
      <c r="DOO30" s="878"/>
      <c r="DOP30" s="879"/>
      <c r="DOQ30" s="880"/>
      <c r="DOR30" s="878"/>
      <c r="DOS30" s="878"/>
      <c r="DOT30" s="878"/>
      <c r="DOU30" s="881"/>
      <c r="DOV30" s="877"/>
      <c r="DOW30" s="878"/>
      <c r="DOX30" s="878"/>
      <c r="DOY30" s="878"/>
      <c r="DOZ30" s="879"/>
      <c r="DPA30" s="1041"/>
      <c r="DPB30" s="877"/>
      <c r="DPC30" s="878"/>
      <c r="DPD30" s="878"/>
      <c r="DPE30" s="878"/>
      <c r="DPF30" s="879"/>
      <c r="DPG30" s="880"/>
      <c r="DPH30" s="878"/>
      <c r="DPI30" s="878"/>
      <c r="DPJ30" s="878"/>
      <c r="DPK30" s="881"/>
      <c r="DPL30" s="877"/>
      <c r="DPM30" s="878"/>
      <c r="DPN30" s="878"/>
      <c r="DPO30" s="878"/>
      <c r="DPP30" s="879"/>
      <c r="DPQ30" s="1041"/>
      <c r="DPR30" s="877"/>
      <c r="DPS30" s="878"/>
      <c r="DPT30" s="878"/>
      <c r="DPU30" s="878"/>
      <c r="DPV30" s="879"/>
      <c r="DPW30" s="880"/>
      <c r="DPX30" s="878"/>
      <c r="DPY30" s="878"/>
      <c r="DPZ30" s="878"/>
      <c r="DQA30" s="881"/>
      <c r="DQB30" s="877"/>
      <c r="DQC30" s="878"/>
      <c r="DQD30" s="878"/>
      <c r="DQE30" s="878"/>
      <c r="DQF30" s="879"/>
      <c r="DQG30" s="1041"/>
      <c r="DQH30" s="877"/>
      <c r="DQI30" s="878"/>
      <c r="DQJ30" s="878"/>
      <c r="DQK30" s="878"/>
      <c r="DQL30" s="879"/>
      <c r="DQM30" s="880"/>
      <c r="DQN30" s="878"/>
      <c r="DQO30" s="878"/>
      <c r="DQP30" s="878"/>
      <c r="DQQ30" s="881"/>
      <c r="DQR30" s="877"/>
      <c r="DQS30" s="878"/>
      <c r="DQT30" s="878"/>
      <c r="DQU30" s="878"/>
      <c r="DQV30" s="879"/>
      <c r="DQW30" s="1041"/>
      <c r="DQX30" s="877"/>
      <c r="DQY30" s="878"/>
      <c r="DQZ30" s="878"/>
      <c r="DRA30" s="878"/>
      <c r="DRB30" s="879"/>
      <c r="DRC30" s="880"/>
      <c r="DRD30" s="878"/>
      <c r="DRE30" s="878"/>
      <c r="DRF30" s="878"/>
      <c r="DRG30" s="881"/>
      <c r="DRH30" s="877"/>
      <c r="DRI30" s="878"/>
      <c r="DRJ30" s="878"/>
      <c r="DRK30" s="878"/>
      <c r="DRL30" s="879"/>
      <c r="DRM30" s="1041"/>
      <c r="DRN30" s="877"/>
      <c r="DRO30" s="878"/>
      <c r="DRP30" s="878"/>
      <c r="DRQ30" s="878"/>
      <c r="DRR30" s="879"/>
      <c r="DRS30" s="880"/>
      <c r="DRT30" s="878"/>
      <c r="DRU30" s="878"/>
      <c r="DRV30" s="878"/>
      <c r="DRW30" s="881"/>
      <c r="DRX30" s="877"/>
      <c r="DRY30" s="878"/>
      <c r="DRZ30" s="878"/>
      <c r="DSA30" s="878"/>
      <c r="DSB30" s="879"/>
      <c r="DSC30" s="1041"/>
      <c r="DSD30" s="877"/>
      <c r="DSE30" s="878"/>
      <c r="DSF30" s="878"/>
      <c r="DSG30" s="878"/>
      <c r="DSH30" s="879"/>
      <c r="DSI30" s="880"/>
      <c r="DSJ30" s="878"/>
      <c r="DSK30" s="878"/>
      <c r="DSL30" s="878"/>
      <c r="DSM30" s="881"/>
      <c r="DSN30" s="877"/>
      <c r="DSO30" s="878"/>
      <c r="DSP30" s="878"/>
      <c r="DSQ30" s="878"/>
      <c r="DSR30" s="879"/>
      <c r="DSS30" s="1041"/>
      <c r="DST30" s="877"/>
      <c r="DSU30" s="878"/>
      <c r="DSV30" s="878"/>
      <c r="DSW30" s="878"/>
      <c r="DSX30" s="879"/>
      <c r="DSY30" s="880"/>
      <c r="DSZ30" s="878"/>
      <c r="DTA30" s="878"/>
      <c r="DTB30" s="878"/>
      <c r="DTC30" s="881"/>
      <c r="DTD30" s="877"/>
      <c r="DTE30" s="878"/>
      <c r="DTF30" s="878"/>
      <c r="DTG30" s="878"/>
      <c r="DTH30" s="879"/>
      <c r="DTI30" s="1041"/>
      <c r="DTJ30" s="877"/>
      <c r="DTK30" s="878"/>
      <c r="DTL30" s="878"/>
      <c r="DTM30" s="878"/>
      <c r="DTN30" s="879"/>
      <c r="DTO30" s="880"/>
      <c r="DTP30" s="878"/>
      <c r="DTQ30" s="878"/>
      <c r="DTR30" s="878"/>
      <c r="DTS30" s="881"/>
      <c r="DTT30" s="877"/>
      <c r="DTU30" s="878"/>
      <c r="DTV30" s="878"/>
      <c r="DTW30" s="878"/>
      <c r="DTX30" s="879"/>
      <c r="DTY30" s="1041"/>
      <c r="DTZ30" s="877"/>
      <c r="DUA30" s="878"/>
      <c r="DUB30" s="878"/>
      <c r="DUC30" s="878"/>
      <c r="DUD30" s="879"/>
      <c r="DUE30" s="880"/>
      <c r="DUF30" s="878"/>
      <c r="DUG30" s="878"/>
      <c r="DUH30" s="878"/>
      <c r="DUI30" s="881"/>
      <c r="DUJ30" s="877"/>
      <c r="DUK30" s="878"/>
      <c r="DUL30" s="878"/>
      <c r="DUM30" s="878"/>
      <c r="DUN30" s="879"/>
      <c r="DUO30" s="1041"/>
      <c r="DUP30" s="877"/>
      <c r="DUQ30" s="878"/>
      <c r="DUR30" s="878"/>
      <c r="DUS30" s="878"/>
      <c r="DUT30" s="879"/>
      <c r="DUU30" s="880"/>
      <c r="DUV30" s="878"/>
      <c r="DUW30" s="878"/>
      <c r="DUX30" s="878"/>
      <c r="DUY30" s="881"/>
      <c r="DUZ30" s="877"/>
      <c r="DVA30" s="878"/>
      <c r="DVB30" s="878"/>
      <c r="DVC30" s="878"/>
      <c r="DVD30" s="879"/>
      <c r="DVE30" s="1041"/>
      <c r="DVF30" s="877"/>
      <c r="DVG30" s="878"/>
      <c r="DVH30" s="878"/>
      <c r="DVI30" s="878"/>
      <c r="DVJ30" s="879"/>
      <c r="DVK30" s="880"/>
      <c r="DVL30" s="878"/>
      <c r="DVM30" s="878"/>
      <c r="DVN30" s="878"/>
      <c r="DVO30" s="881"/>
      <c r="DVP30" s="877"/>
      <c r="DVQ30" s="878"/>
      <c r="DVR30" s="878"/>
      <c r="DVS30" s="878"/>
      <c r="DVT30" s="879"/>
      <c r="DVU30" s="1041"/>
      <c r="DVV30" s="877"/>
      <c r="DVW30" s="878"/>
      <c r="DVX30" s="878"/>
      <c r="DVY30" s="878"/>
      <c r="DVZ30" s="879"/>
      <c r="DWA30" s="880"/>
      <c r="DWB30" s="878"/>
      <c r="DWC30" s="878"/>
      <c r="DWD30" s="878"/>
      <c r="DWE30" s="881"/>
      <c r="DWF30" s="877"/>
      <c r="DWG30" s="878"/>
      <c r="DWH30" s="878"/>
      <c r="DWI30" s="878"/>
      <c r="DWJ30" s="879"/>
      <c r="DWK30" s="1041"/>
      <c r="DWL30" s="877"/>
      <c r="DWM30" s="878"/>
      <c r="DWN30" s="878"/>
      <c r="DWO30" s="878"/>
      <c r="DWP30" s="879"/>
      <c r="DWQ30" s="880"/>
      <c r="DWR30" s="878"/>
      <c r="DWS30" s="878"/>
      <c r="DWT30" s="878"/>
      <c r="DWU30" s="881"/>
      <c r="DWV30" s="877"/>
      <c r="DWW30" s="878"/>
      <c r="DWX30" s="878"/>
      <c r="DWY30" s="878"/>
      <c r="DWZ30" s="879"/>
      <c r="DXA30" s="1041"/>
      <c r="DXB30" s="877"/>
      <c r="DXC30" s="878"/>
      <c r="DXD30" s="878"/>
      <c r="DXE30" s="878"/>
      <c r="DXF30" s="879"/>
      <c r="DXG30" s="880"/>
      <c r="DXH30" s="878"/>
      <c r="DXI30" s="878"/>
      <c r="DXJ30" s="878"/>
      <c r="DXK30" s="881"/>
      <c r="DXL30" s="877"/>
      <c r="DXM30" s="878"/>
      <c r="DXN30" s="878"/>
      <c r="DXO30" s="878"/>
      <c r="DXP30" s="879"/>
      <c r="DXQ30" s="1041"/>
      <c r="DXR30" s="877"/>
      <c r="DXS30" s="878"/>
      <c r="DXT30" s="878"/>
      <c r="DXU30" s="878"/>
      <c r="DXV30" s="879"/>
      <c r="DXW30" s="880"/>
      <c r="DXX30" s="878"/>
      <c r="DXY30" s="878"/>
      <c r="DXZ30" s="878"/>
      <c r="DYA30" s="881"/>
      <c r="DYB30" s="877"/>
      <c r="DYC30" s="878"/>
      <c r="DYD30" s="878"/>
      <c r="DYE30" s="878"/>
      <c r="DYF30" s="879"/>
      <c r="DYG30" s="1041"/>
      <c r="DYH30" s="877"/>
      <c r="DYI30" s="878"/>
      <c r="DYJ30" s="878"/>
      <c r="DYK30" s="878"/>
      <c r="DYL30" s="879"/>
      <c r="DYM30" s="880"/>
      <c r="DYN30" s="878"/>
      <c r="DYO30" s="878"/>
      <c r="DYP30" s="878"/>
      <c r="DYQ30" s="881"/>
      <c r="DYR30" s="877"/>
      <c r="DYS30" s="878"/>
      <c r="DYT30" s="878"/>
      <c r="DYU30" s="878"/>
      <c r="DYV30" s="879"/>
      <c r="DYW30" s="1041"/>
      <c r="DYX30" s="877"/>
      <c r="DYY30" s="878"/>
      <c r="DYZ30" s="878"/>
      <c r="DZA30" s="878"/>
      <c r="DZB30" s="879"/>
      <c r="DZC30" s="880"/>
      <c r="DZD30" s="878"/>
      <c r="DZE30" s="878"/>
      <c r="DZF30" s="878"/>
      <c r="DZG30" s="881"/>
      <c r="DZH30" s="877"/>
      <c r="DZI30" s="878"/>
      <c r="DZJ30" s="878"/>
      <c r="DZK30" s="878"/>
      <c r="DZL30" s="879"/>
      <c r="DZM30" s="1041"/>
      <c r="DZN30" s="877"/>
      <c r="DZO30" s="878"/>
      <c r="DZP30" s="878"/>
      <c r="DZQ30" s="878"/>
      <c r="DZR30" s="879"/>
      <c r="DZS30" s="880"/>
      <c r="DZT30" s="878"/>
      <c r="DZU30" s="878"/>
      <c r="DZV30" s="878"/>
      <c r="DZW30" s="881"/>
      <c r="DZX30" s="877"/>
      <c r="DZY30" s="878"/>
      <c r="DZZ30" s="878"/>
      <c r="EAA30" s="878"/>
      <c r="EAB30" s="879"/>
      <c r="EAC30" s="1041"/>
      <c r="EAD30" s="877"/>
      <c r="EAE30" s="878"/>
      <c r="EAF30" s="878"/>
      <c r="EAG30" s="878"/>
      <c r="EAH30" s="879"/>
      <c r="EAI30" s="880"/>
      <c r="EAJ30" s="878"/>
      <c r="EAK30" s="878"/>
      <c r="EAL30" s="878"/>
      <c r="EAM30" s="881"/>
      <c r="EAN30" s="877"/>
      <c r="EAO30" s="878"/>
      <c r="EAP30" s="878"/>
      <c r="EAQ30" s="878"/>
      <c r="EAR30" s="879"/>
      <c r="EAS30" s="1041"/>
      <c r="EAT30" s="877"/>
      <c r="EAU30" s="878"/>
      <c r="EAV30" s="878"/>
      <c r="EAW30" s="878"/>
      <c r="EAX30" s="879"/>
      <c r="EAY30" s="880"/>
      <c r="EAZ30" s="878"/>
      <c r="EBA30" s="878"/>
      <c r="EBB30" s="878"/>
      <c r="EBC30" s="881"/>
      <c r="EBD30" s="877"/>
      <c r="EBE30" s="878"/>
      <c r="EBF30" s="878"/>
      <c r="EBG30" s="878"/>
      <c r="EBH30" s="879"/>
      <c r="EBI30" s="1041"/>
      <c r="EBJ30" s="877"/>
      <c r="EBK30" s="878"/>
      <c r="EBL30" s="878"/>
      <c r="EBM30" s="878"/>
      <c r="EBN30" s="879"/>
      <c r="EBO30" s="880"/>
      <c r="EBP30" s="878"/>
      <c r="EBQ30" s="878"/>
      <c r="EBR30" s="878"/>
      <c r="EBS30" s="881"/>
      <c r="EBT30" s="877"/>
      <c r="EBU30" s="878"/>
      <c r="EBV30" s="878"/>
      <c r="EBW30" s="878"/>
      <c r="EBX30" s="879"/>
      <c r="EBY30" s="1041"/>
      <c r="EBZ30" s="877"/>
      <c r="ECA30" s="878"/>
      <c r="ECB30" s="878"/>
      <c r="ECC30" s="878"/>
      <c r="ECD30" s="879"/>
      <c r="ECE30" s="880"/>
      <c r="ECF30" s="878"/>
      <c r="ECG30" s="878"/>
      <c r="ECH30" s="878"/>
      <c r="ECI30" s="881"/>
      <c r="ECJ30" s="877"/>
      <c r="ECK30" s="878"/>
      <c r="ECL30" s="878"/>
      <c r="ECM30" s="878"/>
      <c r="ECN30" s="879"/>
      <c r="ECO30" s="1041"/>
      <c r="ECP30" s="877"/>
      <c r="ECQ30" s="878"/>
      <c r="ECR30" s="878"/>
      <c r="ECS30" s="878"/>
      <c r="ECT30" s="879"/>
      <c r="ECU30" s="880"/>
      <c r="ECV30" s="878"/>
      <c r="ECW30" s="878"/>
      <c r="ECX30" s="878"/>
      <c r="ECY30" s="881"/>
      <c r="ECZ30" s="877"/>
      <c r="EDA30" s="878"/>
      <c r="EDB30" s="878"/>
      <c r="EDC30" s="878"/>
      <c r="EDD30" s="879"/>
      <c r="EDE30" s="1041"/>
      <c r="EDF30" s="877"/>
      <c r="EDG30" s="878"/>
      <c r="EDH30" s="878"/>
      <c r="EDI30" s="878"/>
      <c r="EDJ30" s="879"/>
      <c r="EDK30" s="880"/>
      <c r="EDL30" s="878"/>
      <c r="EDM30" s="878"/>
      <c r="EDN30" s="878"/>
      <c r="EDO30" s="881"/>
      <c r="EDP30" s="877"/>
      <c r="EDQ30" s="878"/>
      <c r="EDR30" s="878"/>
      <c r="EDS30" s="878"/>
      <c r="EDT30" s="879"/>
      <c r="EDU30" s="1041"/>
      <c r="EDV30" s="877"/>
      <c r="EDW30" s="878"/>
      <c r="EDX30" s="878"/>
      <c r="EDY30" s="878"/>
      <c r="EDZ30" s="879"/>
      <c r="EEA30" s="880"/>
      <c r="EEB30" s="878"/>
      <c r="EEC30" s="878"/>
      <c r="EED30" s="878"/>
      <c r="EEE30" s="881"/>
      <c r="EEF30" s="877"/>
      <c r="EEG30" s="878"/>
      <c r="EEH30" s="878"/>
      <c r="EEI30" s="878"/>
      <c r="EEJ30" s="879"/>
      <c r="EEK30" s="1041"/>
      <c r="EEL30" s="877"/>
      <c r="EEM30" s="878"/>
      <c r="EEN30" s="878"/>
      <c r="EEO30" s="878"/>
      <c r="EEP30" s="879"/>
      <c r="EEQ30" s="880"/>
      <c r="EER30" s="878"/>
      <c r="EES30" s="878"/>
      <c r="EET30" s="878"/>
      <c r="EEU30" s="881"/>
      <c r="EEV30" s="877"/>
      <c r="EEW30" s="878"/>
      <c r="EEX30" s="878"/>
      <c r="EEY30" s="878"/>
      <c r="EEZ30" s="879"/>
      <c r="EFA30" s="1041"/>
      <c r="EFB30" s="877"/>
      <c r="EFC30" s="878"/>
      <c r="EFD30" s="878"/>
      <c r="EFE30" s="878"/>
      <c r="EFF30" s="879"/>
      <c r="EFG30" s="880"/>
      <c r="EFH30" s="878"/>
      <c r="EFI30" s="878"/>
      <c r="EFJ30" s="878"/>
      <c r="EFK30" s="881"/>
      <c r="EFL30" s="877"/>
      <c r="EFM30" s="878"/>
      <c r="EFN30" s="878"/>
      <c r="EFO30" s="878"/>
      <c r="EFP30" s="879"/>
      <c r="EFQ30" s="1041"/>
      <c r="EFR30" s="877"/>
      <c r="EFS30" s="878"/>
      <c r="EFT30" s="878"/>
      <c r="EFU30" s="878"/>
      <c r="EFV30" s="879"/>
      <c r="EFW30" s="880"/>
      <c r="EFX30" s="878"/>
      <c r="EFY30" s="878"/>
      <c r="EFZ30" s="878"/>
      <c r="EGA30" s="881"/>
      <c r="EGB30" s="877"/>
      <c r="EGC30" s="878"/>
      <c r="EGD30" s="878"/>
      <c r="EGE30" s="878"/>
      <c r="EGF30" s="879"/>
      <c r="EGG30" s="1041"/>
      <c r="EGH30" s="877"/>
      <c r="EGI30" s="878"/>
      <c r="EGJ30" s="878"/>
      <c r="EGK30" s="878"/>
      <c r="EGL30" s="879"/>
      <c r="EGM30" s="880"/>
      <c r="EGN30" s="878"/>
      <c r="EGO30" s="878"/>
      <c r="EGP30" s="878"/>
      <c r="EGQ30" s="881"/>
      <c r="EGR30" s="877"/>
      <c r="EGS30" s="878"/>
      <c r="EGT30" s="878"/>
      <c r="EGU30" s="878"/>
      <c r="EGV30" s="879"/>
      <c r="EGW30" s="1041"/>
      <c r="EGX30" s="877"/>
      <c r="EGY30" s="878"/>
      <c r="EGZ30" s="878"/>
      <c r="EHA30" s="878"/>
      <c r="EHB30" s="879"/>
      <c r="EHC30" s="880"/>
      <c r="EHD30" s="878"/>
      <c r="EHE30" s="878"/>
      <c r="EHF30" s="878"/>
      <c r="EHG30" s="881"/>
      <c r="EHH30" s="877"/>
      <c r="EHI30" s="878"/>
      <c r="EHJ30" s="878"/>
      <c r="EHK30" s="878"/>
      <c r="EHL30" s="879"/>
      <c r="EHM30" s="1041"/>
      <c r="EHN30" s="877"/>
      <c r="EHO30" s="878"/>
      <c r="EHP30" s="878"/>
      <c r="EHQ30" s="878"/>
      <c r="EHR30" s="879"/>
      <c r="EHS30" s="880"/>
      <c r="EHT30" s="878"/>
      <c r="EHU30" s="878"/>
      <c r="EHV30" s="878"/>
      <c r="EHW30" s="881"/>
      <c r="EHX30" s="877"/>
      <c r="EHY30" s="878"/>
      <c r="EHZ30" s="878"/>
      <c r="EIA30" s="878"/>
      <c r="EIB30" s="879"/>
      <c r="EIC30" s="1041"/>
      <c r="EID30" s="877"/>
      <c r="EIE30" s="878"/>
      <c r="EIF30" s="878"/>
      <c r="EIG30" s="878"/>
      <c r="EIH30" s="879"/>
      <c r="EII30" s="880"/>
      <c r="EIJ30" s="878"/>
      <c r="EIK30" s="878"/>
      <c r="EIL30" s="878"/>
      <c r="EIM30" s="881"/>
      <c r="EIN30" s="877"/>
      <c r="EIO30" s="878"/>
      <c r="EIP30" s="878"/>
      <c r="EIQ30" s="878"/>
      <c r="EIR30" s="879"/>
      <c r="EIS30" s="1041"/>
      <c r="EIT30" s="877"/>
      <c r="EIU30" s="878"/>
      <c r="EIV30" s="878"/>
      <c r="EIW30" s="878"/>
      <c r="EIX30" s="879"/>
      <c r="EIY30" s="880"/>
      <c r="EIZ30" s="878"/>
      <c r="EJA30" s="878"/>
      <c r="EJB30" s="878"/>
      <c r="EJC30" s="881"/>
      <c r="EJD30" s="877"/>
      <c r="EJE30" s="878"/>
      <c r="EJF30" s="878"/>
      <c r="EJG30" s="878"/>
      <c r="EJH30" s="879"/>
      <c r="EJI30" s="1041"/>
      <c r="EJJ30" s="877"/>
      <c r="EJK30" s="878"/>
      <c r="EJL30" s="878"/>
      <c r="EJM30" s="878"/>
      <c r="EJN30" s="879"/>
      <c r="EJO30" s="880"/>
      <c r="EJP30" s="878"/>
      <c r="EJQ30" s="878"/>
      <c r="EJR30" s="878"/>
      <c r="EJS30" s="881"/>
      <c r="EJT30" s="877"/>
      <c r="EJU30" s="878"/>
      <c r="EJV30" s="878"/>
      <c r="EJW30" s="878"/>
      <c r="EJX30" s="879"/>
      <c r="EJY30" s="1041"/>
      <c r="EJZ30" s="877"/>
      <c r="EKA30" s="878"/>
      <c r="EKB30" s="878"/>
      <c r="EKC30" s="878"/>
      <c r="EKD30" s="879"/>
      <c r="EKE30" s="880"/>
      <c r="EKF30" s="878"/>
      <c r="EKG30" s="878"/>
      <c r="EKH30" s="878"/>
      <c r="EKI30" s="881"/>
      <c r="EKJ30" s="877"/>
      <c r="EKK30" s="878"/>
      <c r="EKL30" s="878"/>
      <c r="EKM30" s="878"/>
      <c r="EKN30" s="879"/>
      <c r="EKO30" s="1041"/>
      <c r="EKP30" s="877"/>
      <c r="EKQ30" s="878"/>
      <c r="EKR30" s="878"/>
      <c r="EKS30" s="878"/>
      <c r="EKT30" s="879"/>
      <c r="EKU30" s="880"/>
      <c r="EKV30" s="878"/>
      <c r="EKW30" s="878"/>
      <c r="EKX30" s="878"/>
      <c r="EKY30" s="881"/>
      <c r="EKZ30" s="877"/>
      <c r="ELA30" s="878"/>
      <c r="ELB30" s="878"/>
      <c r="ELC30" s="878"/>
      <c r="ELD30" s="879"/>
      <c r="ELE30" s="1041"/>
      <c r="ELF30" s="877"/>
      <c r="ELG30" s="878"/>
      <c r="ELH30" s="878"/>
      <c r="ELI30" s="878"/>
      <c r="ELJ30" s="879"/>
      <c r="ELK30" s="880"/>
      <c r="ELL30" s="878"/>
      <c r="ELM30" s="878"/>
      <c r="ELN30" s="878"/>
      <c r="ELO30" s="881"/>
      <c r="ELP30" s="877"/>
      <c r="ELQ30" s="878"/>
      <c r="ELR30" s="878"/>
      <c r="ELS30" s="878"/>
      <c r="ELT30" s="879"/>
      <c r="ELU30" s="1041"/>
      <c r="ELV30" s="877"/>
      <c r="ELW30" s="878"/>
      <c r="ELX30" s="878"/>
      <c r="ELY30" s="878"/>
      <c r="ELZ30" s="879"/>
      <c r="EMA30" s="880"/>
      <c r="EMB30" s="878"/>
      <c r="EMC30" s="878"/>
      <c r="EMD30" s="878"/>
      <c r="EME30" s="881"/>
      <c r="EMF30" s="877"/>
      <c r="EMG30" s="878"/>
      <c r="EMH30" s="878"/>
      <c r="EMI30" s="878"/>
      <c r="EMJ30" s="879"/>
      <c r="EMK30" s="1041"/>
      <c r="EML30" s="877"/>
      <c r="EMM30" s="878"/>
      <c r="EMN30" s="878"/>
      <c r="EMO30" s="878"/>
      <c r="EMP30" s="879"/>
      <c r="EMQ30" s="880"/>
      <c r="EMR30" s="878"/>
      <c r="EMS30" s="878"/>
      <c r="EMT30" s="878"/>
      <c r="EMU30" s="881"/>
      <c r="EMV30" s="877"/>
      <c r="EMW30" s="878"/>
      <c r="EMX30" s="878"/>
      <c r="EMY30" s="878"/>
      <c r="EMZ30" s="879"/>
      <c r="ENA30" s="1041"/>
      <c r="ENB30" s="877"/>
      <c r="ENC30" s="878"/>
      <c r="END30" s="878"/>
      <c r="ENE30" s="878"/>
      <c r="ENF30" s="879"/>
      <c r="ENG30" s="880"/>
      <c r="ENH30" s="878"/>
      <c r="ENI30" s="878"/>
      <c r="ENJ30" s="878"/>
      <c r="ENK30" s="881"/>
      <c r="ENL30" s="877"/>
      <c r="ENM30" s="878"/>
      <c r="ENN30" s="878"/>
      <c r="ENO30" s="878"/>
      <c r="ENP30" s="879"/>
      <c r="ENQ30" s="1041"/>
      <c r="ENR30" s="877"/>
      <c r="ENS30" s="878"/>
      <c r="ENT30" s="878"/>
      <c r="ENU30" s="878"/>
      <c r="ENV30" s="879"/>
      <c r="ENW30" s="880"/>
      <c r="ENX30" s="878"/>
      <c r="ENY30" s="878"/>
      <c r="ENZ30" s="878"/>
      <c r="EOA30" s="881"/>
      <c r="EOB30" s="877"/>
      <c r="EOC30" s="878"/>
      <c r="EOD30" s="878"/>
      <c r="EOE30" s="878"/>
      <c r="EOF30" s="879"/>
      <c r="EOG30" s="1041"/>
      <c r="EOH30" s="877"/>
      <c r="EOI30" s="878"/>
      <c r="EOJ30" s="878"/>
      <c r="EOK30" s="878"/>
      <c r="EOL30" s="879"/>
      <c r="EOM30" s="880"/>
      <c r="EON30" s="878"/>
      <c r="EOO30" s="878"/>
      <c r="EOP30" s="878"/>
      <c r="EOQ30" s="881"/>
      <c r="EOR30" s="877"/>
      <c r="EOS30" s="878"/>
      <c r="EOT30" s="878"/>
      <c r="EOU30" s="878"/>
      <c r="EOV30" s="879"/>
      <c r="EOW30" s="1041"/>
      <c r="EOX30" s="877"/>
      <c r="EOY30" s="878"/>
      <c r="EOZ30" s="878"/>
      <c r="EPA30" s="878"/>
      <c r="EPB30" s="879"/>
      <c r="EPC30" s="880"/>
      <c r="EPD30" s="878"/>
      <c r="EPE30" s="878"/>
      <c r="EPF30" s="878"/>
      <c r="EPG30" s="881"/>
      <c r="EPH30" s="877"/>
      <c r="EPI30" s="878"/>
      <c r="EPJ30" s="878"/>
      <c r="EPK30" s="878"/>
      <c r="EPL30" s="879"/>
      <c r="EPM30" s="1041"/>
      <c r="EPN30" s="877"/>
      <c r="EPO30" s="878"/>
      <c r="EPP30" s="878"/>
      <c r="EPQ30" s="878"/>
      <c r="EPR30" s="879"/>
      <c r="EPS30" s="880"/>
      <c r="EPT30" s="878"/>
      <c r="EPU30" s="878"/>
      <c r="EPV30" s="878"/>
      <c r="EPW30" s="881"/>
      <c r="EPX30" s="877"/>
      <c r="EPY30" s="878"/>
      <c r="EPZ30" s="878"/>
      <c r="EQA30" s="878"/>
      <c r="EQB30" s="879"/>
      <c r="EQC30" s="1041"/>
      <c r="EQD30" s="877"/>
      <c r="EQE30" s="878"/>
      <c r="EQF30" s="878"/>
      <c r="EQG30" s="878"/>
      <c r="EQH30" s="879"/>
      <c r="EQI30" s="880"/>
      <c r="EQJ30" s="878"/>
      <c r="EQK30" s="878"/>
      <c r="EQL30" s="878"/>
      <c r="EQM30" s="881"/>
      <c r="EQN30" s="877"/>
      <c r="EQO30" s="878"/>
      <c r="EQP30" s="878"/>
      <c r="EQQ30" s="878"/>
      <c r="EQR30" s="879"/>
      <c r="EQS30" s="1041"/>
      <c r="EQT30" s="877"/>
      <c r="EQU30" s="878"/>
      <c r="EQV30" s="878"/>
      <c r="EQW30" s="878"/>
      <c r="EQX30" s="879"/>
      <c r="EQY30" s="880"/>
      <c r="EQZ30" s="878"/>
      <c r="ERA30" s="878"/>
      <c r="ERB30" s="878"/>
      <c r="ERC30" s="881"/>
      <c r="ERD30" s="877"/>
      <c r="ERE30" s="878"/>
      <c r="ERF30" s="878"/>
      <c r="ERG30" s="878"/>
      <c r="ERH30" s="879"/>
      <c r="ERI30" s="1041"/>
      <c r="ERJ30" s="877"/>
      <c r="ERK30" s="878"/>
      <c r="ERL30" s="878"/>
      <c r="ERM30" s="878"/>
      <c r="ERN30" s="879"/>
      <c r="ERO30" s="880"/>
      <c r="ERP30" s="878"/>
      <c r="ERQ30" s="878"/>
      <c r="ERR30" s="878"/>
      <c r="ERS30" s="881"/>
      <c r="ERT30" s="877"/>
      <c r="ERU30" s="878"/>
      <c r="ERV30" s="878"/>
      <c r="ERW30" s="878"/>
      <c r="ERX30" s="879"/>
      <c r="ERY30" s="1041"/>
      <c r="ERZ30" s="877"/>
      <c r="ESA30" s="878"/>
      <c r="ESB30" s="878"/>
      <c r="ESC30" s="878"/>
      <c r="ESD30" s="879"/>
      <c r="ESE30" s="880"/>
      <c r="ESF30" s="878"/>
      <c r="ESG30" s="878"/>
      <c r="ESH30" s="878"/>
      <c r="ESI30" s="881"/>
      <c r="ESJ30" s="877"/>
      <c r="ESK30" s="878"/>
      <c r="ESL30" s="878"/>
      <c r="ESM30" s="878"/>
      <c r="ESN30" s="879"/>
      <c r="ESO30" s="1041"/>
      <c r="ESP30" s="877"/>
      <c r="ESQ30" s="878"/>
      <c r="ESR30" s="878"/>
      <c r="ESS30" s="878"/>
      <c r="EST30" s="879"/>
      <c r="ESU30" s="880"/>
      <c r="ESV30" s="878"/>
      <c r="ESW30" s="878"/>
      <c r="ESX30" s="878"/>
      <c r="ESY30" s="881"/>
      <c r="ESZ30" s="877"/>
      <c r="ETA30" s="878"/>
      <c r="ETB30" s="878"/>
      <c r="ETC30" s="878"/>
      <c r="ETD30" s="879"/>
      <c r="ETE30" s="1041"/>
      <c r="ETF30" s="877"/>
      <c r="ETG30" s="878"/>
      <c r="ETH30" s="878"/>
      <c r="ETI30" s="878"/>
      <c r="ETJ30" s="879"/>
      <c r="ETK30" s="880"/>
      <c r="ETL30" s="878"/>
      <c r="ETM30" s="878"/>
      <c r="ETN30" s="878"/>
      <c r="ETO30" s="881"/>
      <c r="ETP30" s="877"/>
      <c r="ETQ30" s="878"/>
      <c r="ETR30" s="878"/>
      <c r="ETS30" s="878"/>
      <c r="ETT30" s="879"/>
      <c r="ETU30" s="1041"/>
      <c r="ETV30" s="877"/>
      <c r="ETW30" s="878"/>
      <c r="ETX30" s="878"/>
      <c r="ETY30" s="878"/>
      <c r="ETZ30" s="879"/>
      <c r="EUA30" s="880"/>
      <c r="EUB30" s="878"/>
      <c r="EUC30" s="878"/>
      <c r="EUD30" s="878"/>
      <c r="EUE30" s="881"/>
      <c r="EUF30" s="877"/>
      <c r="EUG30" s="878"/>
      <c r="EUH30" s="878"/>
      <c r="EUI30" s="878"/>
      <c r="EUJ30" s="879"/>
      <c r="EUK30" s="1041"/>
      <c r="EUL30" s="877"/>
      <c r="EUM30" s="878"/>
      <c r="EUN30" s="878"/>
      <c r="EUO30" s="878"/>
      <c r="EUP30" s="879"/>
      <c r="EUQ30" s="880"/>
      <c r="EUR30" s="878"/>
      <c r="EUS30" s="878"/>
      <c r="EUT30" s="878"/>
      <c r="EUU30" s="881"/>
      <c r="EUV30" s="877"/>
      <c r="EUW30" s="878"/>
      <c r="EUX30" s="878"/>
      <c r="EUY30" s="878"/>
      <c r="EUZ30" s="879"/>
      <c r="EVA30" s="1041"/>
      <c r="EVB30" s="877"/>
      <c r="EVC30" s="878"/>
      <c r="EVD30" s="878"/>
      <c r="EVE30" s="878"/>
      <c r="EVF30" s="879"/>
      <c r="EVG30" s="880"/>
      <c r="EVH30" s="878"/>
      <c r="EVI30" s="878"/>
      <c r="EVJ30" s="878"/>
      <c r="EVK30" s="881"/>
      <c r="EVL30" s="877"/>
      <c r="EVM30" s="878"/>
      <c r="EVN30" s="878"/>
      <c r="EVO30" s="878"/>
      <c r="EVP30" s="879"/>
      <c r="EVQ30" s="1041"/>
      <c r="EVR30" s="877"/>
      <c r="EVS30" s="878"/>
      <c r="EVT30" s="878"/>
      <c r="EVU30" s="878"/>
      <c r="EVV30" s="879"/>
      <c r="EVW30" s="880"/>
      <c r="EVX30" s="878"/>
      <c r="EVY30" s="878"/>
      <c r="EVZ30" s="878"/>
      <c r="EWA30" s="881"/>
      <c r="EWB30" s="877"/>
      <c r="EWC30" s="878"/>
      <c r="EWD30" s="878"/>
      <c r="EWE30" s="878"/>
      <c r="EWF30" s="879"/>
      <c r="EWG30" s="1041"/>
      <c r="EWH30" s="877"/>
      <c r="EWI30" s="878"/>
      <c r="EWJ30" s="878"/>
      <c r="EWK30" s="878"/>
      <c r="EWL30" s="879"/>
      <c r="EWM30" s="880"/>
      <c r="EWN30" s="878"/>
      <c r="EWO30" s="878"/>
      <c r="EWP30" s="878"/>
      <c r="EWQ30" s="881"/>
      <c r="EWR30" s="877"/>
      <c r="EWS30" s="878"/>
      <c r="EWT30" s="878"/>
      <c r="EWU30" s="878"/>
      <c r="EWV30" s="879"/>
      <c r="EWW30" s="1041"/>
      <c r="EWX30" s="877"/>
      <c r="EWY30" s="878"/>
      <c r="EWZ30" s="878"/>
      <c r="EXA30" s="878"/>
      <c r="EXB30" s="879"/>
      <c r="EXC30" s="880"/>
      <c r="EXD30" s="878"/>
      <c r="EXE30" s="878"/>
      <c r="EXF30" s="878"/>
      <c r="EXG30" s="881"/>
      <c r="EXH30" s="877"/>
      <c r="EXI30" s="878"/>
      <c r="EXJ30" s="878"/>
      <c r="EXK30" s="878"/>
      <c r="EXL30" s="879"/>
      <c r="EXM30" s="1041"/>
      <c r="EXN30" s="877"/>
      <c r="EXO30" s="878"/>
      <c r="EXP30" s="878"/>
      <c r="EXQ30" s="878"/>
      <c r="EXR30" s="879"/>
      <c r="EXS30" s="880"/>
      <c r="EXT30" s="878"/>
      <c r="EXU30" s="878"/>
      <c r="EXV30" s="878"/>
      <c r="EXW30" s="881"/>
      <c r="EXX30" s="877"/>
      <c r="EXY30" s="878"/>
      <c r="EXZ30" s="878"/>
      <c r="EYA30" s="878"/>
      <c r="EYB30" s="879"/>
      <c r="EYC30" s="1041"/>
      <c r="EYD30" s="877"/>
      <c r="EYE30" s="878"/>
      <c r="EYF30" s="878"/>
      <c r="EYG30" s="878"/>
      <c r="EYH30" s="879"/>
      <c r="EYI30" s="880"/>
      <c r="EYJ30" s="878"/>
      <c r="EYK30" s="878"/>
      <c r="EYL30" s="878"/>
      <c r="EYM30" s="881"/>
      <c r="EYN30" s="877"/>
      <c r="EYO30" s="878"/>
      <c r="EYP30" s="878"/>
      <c r="EYQ30" s="878"/>
      <c r="EYR30" s="879"/>
      <c r="EYS30" s="1041"/>
      <c r="EYT30" s="877"/>
      <c r="EYU30" s="878"/>
      <c r="EYV30" s="878"/>
      <c r="EYW30" s="878"/>
      <c r="EYX30" s="879"/>
      <c r="EYY30" s="880"/>
      <c r="EYZ30" s="878"/>
      <c r="EZA30" s="878"/>
      <c r="EZB30" s="878"/>
      <c r="EZC30" s="881"/>
      <c r="EZD30" s="877"/>
      <c r="EZE30" s="878"/>
      <c r="EZF30" s="878"/>
      <c r="EZG30" s="878"/>
      <c r="EZH30" s="879"/>
      <c r="EZI30" s="1041"/>
      <c r="EZJ30" s="877"/>
      <c r="EZK30" s="878"/>
      <c r="EZL30" s="878"/>
      <c r="EZM30" s="878"/>
      <c r="EZN30" s="879"/>
      <c r="EZO30" s="880"/>
      <c r="EZP30" s="878"/>
      <c r="EZQ30" s="878"/>
      <c r="EZR30" s="878"/>
      <c r="EZS30" s="881"/>
      <c r="EZT30" s="877"/>
      <c r="EZU30" s="878"/>
      <c r="EZV30" s="878"/>
      <c r="EZW30" s="878"/>
      <c r="EZX30" s="879"/>
      <c r="EZY30" s="1041"/>
      <c r="EZZ30" s="877"/>
      <c r="FAA30" s="878"/>
      <c r="FAB30" s="878"/>
      <c r="FAC30" s="878"/>
      <c r="FAD30" s="879"/>
      <c r="FAE30" s="880"/>
      <c r="FAF30" s="878"/>
      <c r="FAG30" s="878"/>
      <c r="FAH30" s="878"/>
      <c r="FAI30" s="881"/>
      <c r="FAJ30" s="877"/>
      <c r="FAK30" s="878"/>
      <c r="FAL30" s="878"/>
      <c r="FAM30" s="878"/>
      <c r="FAN30" s="879"/>
      <c r="FAO30" s="1041"/>
      <c r="FAP30" s="877"/>
      <c r="FAQ30" s="878"/>
      <c r="FAR30" s="878"/>
      <c r="FAS30" s="878"/>
      <c r="FAT30" s="879"/>
      <c r="FAU30" s="880"/>
      <c r="FAV30" s="878"/>
      <c r="FAW30" s="878"/>
      <c r="FAX30" s="878"/>
      <c r="FAY30" s="881"/>
      <c r="FAZ30" s="877"/>
      <c r="FBA30" s="878"/>
      <c r="FBB30" s="878"/>
      <c r="FBC30" s="878"/>
      <c r="FBD30" s="879"/>
      <c r="FBE30" s="1041"/>
      <c r="FBF30" s="877"/>
      <c r="FBG30" s="878"/>
      <c r="FBH30" s="878"/>
      <c r="FBI30" s="878"/>
      <c r="FBJ30" s="879"/>
      <c r="FBK30" s="880"/>
      <c r="FBL30" s="878"/>
      <c r="FBM30" s="878"/>
      <c r="FBN30" s="878"/>
      <c r="FBO30" s="881"/>
      <c r="FBP30" s="877"/>
      <c r="FBQ30" s="878"/>
      <c r="FBR30" s="878"/>
      <c r="FBS30" s="878"/>
      <c r="FBT30" s="879"/>
      <c r="FBU30" s="1041"/>
      <c r="FBV30" s="877"/>
      <c r="FBW30" s="878"/>
      <c r="FBX30" s="878"/>
      <c r="FBY30" s="878"/>
      <c r="FBZ30" s="879"/>
      <c r="FCA30" s="880"/>
      <c r="FCB30" s="878"/>
      <c r="FCC30" s="878"/>
      <c r="FCD30" s="878"/>
      <c r="FCE30" s="881"/>
      <c r="FCF30" s="877"/>
      <c r="FCG30" s="878"/>
      <c r="FCH30" s="878"/>
      <c r="FCI30" s="878"/>
      <c r="FCJ30" s="879"/>
      <c r="FCK30" s="1041"/>
      <c r="FCL30" s="877"/>
      <c r="FCM30" s="878"/>
      <c r="FCN30" s="878"/>
      <c r="FCO30" s="878"/>
      <c r="FCP30" s="879"/>
      <c r="FCQ30" s="880"/>
      <c r="FCR30" s="878"/>
      <c r="FCS30" s="878"/>
      <c r="FCT30" s="878"/>
      <c r="FCU30" s="881"/>
      <c r="FCV30" s="877"/>
      <c r="FCW30" s="878"/>
      <c r="FCX30" s="878"/>
      <c r="FCY30" s="878"/>
      <c r="FCZ30" s="879"/>
      <c r="FDA30" s="1041"/>
      <c r="FDB30" s="877"/>
      <c r="FDC30" s="878"/>
      <c r="FDD30" s="878"/>
      <c r="FDE30" s="878"/>
      <c r="FDF30" s="879"/>
      <c r="FDG30" s="880"/>
      <c r="FDH30" s="878"/>
      <c r="FDI30" s="878"/>
      <c r="FDJ30" s="878"/>
      <c r="FDK30" s="881"/>
      <c r="FDL30" s="877"/>
      <c r="FDM30" s="878"/>
      <c r="FDN30" s="878"/>
      <c r="FDO30" s="878"/>
      <c r="FDP30" s="879"/>
      <c r="FDQ30" s="1041"/>
      <c r="FDR30" s="877"/>
      <c r="FDS30" s="878"/>
      <c r="FDT30" s="878"/>
      <c r="FDU30" s="878"/>
      <c r="FDV30" s="879"/>
      <c r="FDW30" s="880"/>
      <c r="FDX30" s="878"/>
      <c r="FDY30" s="878"/>
      <c r="FDZ30" s="878"/>
      <c r="FEA30" s="881"/>
      <c r="FEB30" s="877"/>
      <c r="FEC30" s="878"/>
      <c r="FED30" s="878"/>
      <c r="FEE30" s="878"/>
      <c r="FEF30" s="879"/>
      <c r="FEG30" s="1041"/>
      <c r="FEH30" s="877"/>
      <c r="FEI30" s="878"/>
      <c r="FEJ30" s="878"/>
      <c r="FEK30" s="878"/>
      <c r="FEL30" s="879"/>
      <c r="FEM30" s="880"/>
      <c r="FEN30" s="878"/>
      <c r="FEO30" s="878"/>
      <c r="FEP30" s="878"/>
      <c r="FEQ30" s="881"/>
      <c r="FER30" s="877"/>
      <c r="FES30" s="878"/>
      <c r="FET30" s="878"/>
      <c r="FEU30" s="878"/>
      <c r="FEV30" s="879"/>
      <c r="FEW30" s="1041"/>
      <c r="FEX30" s="877"/>
      <c r="FEY30" s="878"/>
      <c r="FEZ30" s="878"/>
      <c r="FFA30" s="878"/>
      <c r="FFB30" s="879"/>
      <c r="FFC30" s="880"/>
      <c r="FFD30" s="878"/>
      <c r="FFE30" s="878"/>
      <c r="FFF30" s="878"/>
      <c r="FFG30" s="881"/>
      <c r="FFH30" s="877"/>
      <c r="FFI30" s="878"/>
      <c r="FFJ30" s="878"/>
      <c r="FFK30" s="878"/>
      <c r="FFL30" s="879"/>
      <c r="FFM30" s="1041"/>
      <c r="FFN30" s="877"/>
      <c r="FFO30" s="878"/>
      <c r="FFP30" s="878"/>
      <c r="FFQ30" s="878"/>
      <c r="FFR30" s="879"/>
      <c r="FFS30" s="880"/>
      <c r="FFT30" s="878"/>
      <c r="FFU30" s="878"/>
      <c r="FFV30" s="878"/>
      <c r="FFW30" s="881"/>
      <c r="FFX30" s="877"/>
      <c r="FFY30" s="878"/>
      <c r="FFZ30" s="878"/>
      <c r="FGA30" s="878"/>
      <c r="FGB30" s="879"/>
      <c r="FGC30" s="1041"/>
      <c r="FGD30" s="877"/>
      <c r="FGE30" s="878"/>
      <c r="FGF30" s="878"/>
      <c r="FGG30" s="878"/>
      <c r="FGH30" s="879"/>
      <c r="FGI30" s="880"/>
      <c r="FGJ30" s="878"/>
      <c r="FGK30" s="878"/>
      <c r="FGL30" s="878"/>
      <c r="FGM30" s="881"/>
      <c r="FGN30" s="877"/>
      <c r="FGO30" s="878"/>
      <c r="FGP30" s="878"/>
      <c r="FGQ30" s="878"/>
      <c r="FGR30" s="879"/>
      <c r="FGS30" s="1041"/>
      <c r="FGT30" s="877"/>
      <c r="FGU30" s="878"/>
      <c r="FGV30" s="878"/>
      <c r="FGW30" s="878"/>
      <c r="FGX30" s="879"/>
      <c r="FGY30" s="880"/>
      <c r="FGZ30" s="878"/>
      <c r="FHA30" s="878"/>
      <c r="FHB30" s="878"/>
      <c r="FHC30" s="881"/>
      <c r="FHD30" s="877"/>
      <c r="FHE30" s="878"/>
      <c r="FHF30" s="878"/>
      <c r="FHG30" s="878"/>
      <c r="FHH30" s="879"/>
      <c r="FHI30" s="1041"/>
      <c r="FHJ30" s="877"/>
      <c r="FHK30" s="878"/>
      <c r="FHL30" s="878"/>
      <c r="FHM30" s="878"/>
      <c r="FHN30" s="879"/>
      <c r="FHO30" s="880"/>
      <c r="FHP30" s="878"/>
      <c r="FHQ30" s="878"/>
      <c r="FHR30" s="878"/>
      <c r="FHS30" s="881"/>
      <c r="FHT30" s="877"/>
      <c r="FHU30" s="878"/>
      <c r="FHV30" s="878"/>
      <c r="FHW30" s="878"/>
      <c r="FHX30" s="879"/>
      <c r="FHY30" s="1041"/>
      <c r="FHZ30" s="877"/>
      <c r="FIA30" s="878"/>
      <c r="FIB30" s="878"/>
      <c r="FIC30" s="878"/>
      <c r="FID30" s="879"/>
      <c r="FIE30" s="880"/>
      <c r="FIF30" s="878"/>
      <c r="FIG30" s="878"/>
      <c r="FIH30" s="878"/>
      <c r="FII30" s="881"/>
      <c r="FIJ30" s="877"/>
      <c r="FIK30" s="878"/>
      <c r="FIL30" s="878"/>
      <c r="FIM30" s="878"/>
      <c r="FIN30" s="879"/>
      <c r="FIO30" s="1041"/>
      <c r="FIP30" s="877"/>
      <c r="FIQ30" s="878"/>
      <c r="FIR30" s="878"/>
      <c r="FIS30" s="878"/>
      <c r="FIT30" s="879"/>
      <c r="FIU30" s="880"/>
      <c r="FIV30" s="878"/>
      <c r="FIW30" s="878"/>
      <c r="FIX30" s="878"/>
      <c r="FIY30" s="881"/>
      <c r="FIZ30" s="877"/>
      <c r="FJA30" s="878"/>
      <c r="FJB30" s="878"/>
      <c r="FJC30" s="878"/>
      <c r="FJD30" s="879"/>
      <c r="FJE30" s="1041"/>
      <c r="FJF30" s="877"/>
      <c r="FJG30" s="878"/>
      <c r="FJH30" s="878"/>
      <c r="FJI30" s="878"/>
      <c r="FJJ30" s="879"/>
      <c r="FJK30" s="880"/>
      <c r="FJL30" s="878"/>
      <c r="FJM30" s="878"/>
      <c r="FJN30" s="878"/>
      <c r="FJO30" s="881"/>
      <c r="FJP30" s="877"/>
      <c r="FJQ30" s="878"/>
      <c r="FJR30" s="878"/>
      <c r="FJS30" s="878"/>
      <c r="FJT30" s="879"/>
      <c r="FJU30" s="1041"/>
      <c r="FJV30" s="877"/>
      <c r="FJW30" s="878"/>
      <c r="FJX30" s="878"/>
      <c r="FJY30" s="878"/>
      <c r="FJZ30" s="879"/>
      <c r="FKA30" s="880"/>
      <c r="FKB30" s="878"/>
      <c r="FKC30" s="878"/>
      <c r="FKD30" s="878"/>
      <c r="FKE30" s="881"/>
      <c r="FKF30" s="877"/>
      <c r="FKG30" s="878"/>
      <c r="FKH30" s="878"/>
      <c r="FKI30" s="878"/>
      <c r="FKJ30" s="879"/>
      <c r="FKK30" s="1041"/>
      <c r="FKL30" s="877"/>
      <c r="FKM30" s="878"/>
      <c r="FKN30" s="878"/>
      <c r="FKO30" s="878"/>
      <c r="FKP30" s="879"/>
      <c r="FKQ30" s="880"/>
      <c r="FKR30" s="878"/>
      <c r="FKS30" s="878"/>
      <c r="FKT30" s="878"/>
      <c r="FKU30" s="881"/>
      <c r="FKV30" s="877"/>
      <c r="FKW30" s="878"/>
      <c r="FKX30" s="878"/>
      <c r="FKY30" s="878"/>
      <c r="FKZ30" s="879"/>
      <c r="FLA30" s="1041"/>
      <c r="FLB30" s="877"/>
      <c r="FLC30" s="878"/>
      <c r="FLD30" s="878"/>
      <c r="FLE30" s="878"/>
      <c r="FLF30" s="879"/>
      <c r="FLG30" s="880"/>
      <c r="FLH30" s="878"/>
      <c r="FLI30" s="878"/>
      <c r="FLJ30" s="878"/>
      <c r="FLK30" s="881"/>
      <c r="FLL30" s="877"/>
      <c r="FLM30" s="878"/>
      <c r="FLN30" s="878"/>
      <c r="FLO30" s="878"/>
      <c r="FLP30" s="879"/>
      <c r="FLQ30" s="1041"/>
      <c r="FLR30" s="877"/>
      <c r="FLS30" s="878"/>
      <c r="FLT30" s="878"/>
      <c r="FLU30" s="878"/>
      <c r="FLV30" s="879"/>
      <c r="FLW30" s="880"/>
      <c r="FLX30" s="878"/>
      <c r="FLY30" s="878"/>
      <c r="FLZ30" s="878"/>
      <c r="FMA30" s="881"/>
      <c r="FMB30" s="877"/>
      <c r="FMC30" s="878"/>
      <c r="FMD30" s="878"/>
      <c r="FME30" s="878"/>
      <c r="FMF30" s="879"/>
      <c r="FMG30" s="1041"/>
      <c r="FMH30" s="877"/>
      <c r="FMI30" s="878"/>
      <c r="FMJ30" s="878"/>
      <c r="FMK30" s="878"/>
      <c r="FML30" s="879"/>
      <c r="FMM30" s="880"/>
      <c r="FMN30" s="878"/>
      <c r="FMO30" s="878"/>
      <c r="FMP30" s="878"/>
      <c r="FMQ30" s="881"/>
      <c r="FMR30" s="877"/>
      <c r="FMS30" s="878"/>
      <c r="FMT30" s="878"/>
      <c r="FMU30" s="878"/>
      <c r="FMV30" s="879"/>
      <c r="FMW30" s="1041"/>
      <c r="FMX30" s="877"/>
      <c r="FMY30" s="878"/>
      <c r="FMZ30" s="878"/>
      <c r="FNA30" s="878"/>
      <c r="FNB30" s="879"/>
      <c r="FNC30" s="880"/>
      <c r="FND30" s="878"/>
      <c r="FNE30" s="878"/>
      <c r="FNF30" s="878"/>
      <c r="FNG30" s="881"/>
      <c r="FNH30" s="877"/>
      <c r="FNI30" s="878"/>
      <c r="FNJ30" s="878"/>
      <c r="FNK30" s="878"/>
      <c r="FNL30" s="879"/>
      <c r="FNM30" s="1041"/>
      <c r="FNN30" s="877"/>
      <c r="FNO30" s="878"/>
      <c r="FNP30" s="878"/>
      <c r="FNQ30" s="878"/>
      <c r="FNR30" s="879"/>
      <c r="FNS30" s="880"/>
      <c r="FNT30" s="878"/>
      <c r="FNU30" s="878"/>
      <c r="FNV30" s="878"/>
      <c r="FNW30" s="881"/>
      <c r="FNX30" s="877"/>
      <c r="FNY30" s="878"/>
      <c r="FNZ30" s="878"/>
      <c r="FOA30" s="878"/>
      <c r="FOB30" s="879"/>
      <c r="FOC30" s="1041"/>
      <c r="FOD30" s="877"/>
      <c r="FOE30" s="878"/>
      <c r="FOF30" s="878"/>
      <c r="FOG30" s="878"/>
      <c r="FOH30" s="879"/>
      <c r="FOI30" s="880"/>
      <c r="FOJ30" s="878"/>
      <c r="FOK30" s="878"/>
      <c r="FOL30" s="878"/>
      <c r="FOM30" s="881"/>
      <c r="FON30" s="877"/>
      <c r="FOO30" s="878"/>
      <c r="FOP30" s="878"/>
      <c r="FOQ30" s="878"/>
      <c r="FOR30" s="879"/>
      <c r="FOS30" s="1041"/>
      <c r="FOT30" s="877"/>
      <c r="FOU30" s="878"/>
      <c r="FOV30" s="878"/>
      <c r="FOW30" s="878"/>
      <c r="FOX30" s="879"/>
      <c r="FOY30" s="880"/>
      <c r="FOZ30" s="878"/>
      <c r="FPA30" s="878"/>
      <c r="FPB30" s="878"/>
      <c r="FPC30" s="881"/>
      <c r="FPD30" s="877"/>
      <c r="FPE30" s="878"/>
      <c r="FPF30" s="878"/>
      <c r="FPG30" s="878"/>
      <c r="FPH30" s="879"/>
      <c r="FPI30" s="1041"/>
      <c r="FPJ30" s="877"/>
      <c r="FPK30" s="878"/>
      <c r="FPL30" s="878"/>
      <c r="FPM30" s="878"/>
      <c r="FPN30" s="879"/>
      <c r="FPO30" s="880"/>
      <c r="FPP30" s="878"/>
      <c r="FPQ30" s="878"/>
      <c r="FPR30" s="878"/>
      <c r="FPS30" s="881"/>
      <c r="FPT30" s="877"/>
      <c r="FPU30" s="878"/>
      <c r="FPV30" s="878"/>
      <c r="FPW30" s="878"/>
      <c r="FPX30" s="879"/>
      <c r="FPY30" s="1041"/>
      <c r="FPZ30" s="877"/>
      <c r="FQA30" s="878"/>
      <c r="FQB30" s="878"/>
      <c r="FQC30" s="878"/>
      <c r="FQD30" s="879"/>
      <c r="FQE30" s="880"/>
      <c r="FQF30" s="878"/>
      <c r="FQG30" s="878"/>
      <c r="FQH30" s="878"/>
      <c r="FQI30" s="881"/>
      <c r="FQJ30" s="877"/>
      <c r="FQK30" s="878"/>
      <c r="FQL30" s="878"/>
      <c r="FQM30" s="878"/>
      <c r="FQN30" s="879"/>
      <c r="FQO30" s="1041"/>
      <c r="FQP30" s="877"/>
      <c r="FQQ30" s="878"/>
      <c r="FQR30" s="878"/>
      <c r="FQS30" s="878"/>
      <c r="FQT30" s="879"/>
      <c r="FQU30" s="880"/>
      <c r="FQV30" s="878"/>
      <c r="FQW30" s="878"/>
      <c r="FQX30" s="878"/>
      <c r="FQY30" s="881"/>
      <c r="FQZ30" s="877"/>
      <c r="FRA30" s="878"/>
      <c r="FRB30" s="878"/>
      <c r="FRC30" s="878"/>
      <c r="FRD30" s="879"/>
      <c r="FRE30" s="1041"/>
      <c r="FRF30" s="877"/>
      <c r="FRG30" s="878"/>
      <c r="FRH30" s="878"/>
      <c r="FRI30" s="878"/>
      <c r="FRJ30" s="879"/>
      <c r="FRK30" s="880"/>
      <c r="FRL30" s="878"/>
      <c r="FRM30" s="878"/>
      <c r="FRN30" s="878"/>
      <c r="FRO30" s="881"/>
      <c r="FRP30" s="877"/>
      <c r="FRQ30" s="878"/>
      <c r="FRR30" s="878"/>
      <c r="FRS30" s="878"/>
      <c r="FRT30" s="879"/>
      <c r="FRU30" s="1041"/>
      <c r="FRV30" s="877"/>
      <c r="FRW30" s="878"/>
      <c r="FRX30" s="878"/>
      <c r="FRY30" s="878"/>
      <c r="FRZ30" s="879"/>
      <c r="FSA30" s="880"/>
      <c r="FSB30" s="878"/>
      <c r="FSC30" s="878"/>
      <c r="FSD30" s="878"/>
      <c r="FSE30" s="881"/>
      <c r="FSF30" s="877"/>
      <c r="FSG30" s="878"/>
      <c r="FSH30" s="878"/>
      <c r="FSI30" s="878"/>
      <c r="FSJ30" s="879"/>
      <c r="FSK30" s="1041"/>
      <c r="FSL30" s="877"/>
      <c r="FSM30" s="878"/>
      <c r="FSN30" s="878"/>
      <c r="FSO30" s="878"/>
      <c r="FSP30" s="879"/>
      <c r="FSQ30" s="880"/>
      <c r="FSR30" s="878"/>
      <c r="FSS30" s="878"/>
      <c r="FST30" s="878"/>
      <c r="FSU30" s="881"/>
      <c r="FSV30" s="877"/>
      <c r="FSW30" s="878"/>
      <c r="FSX30" s="878"/>
      <c r="FSY30" s="878"/>
      <c r="FSZ30" s="879"/>
      <c r="FTA30" s="1041"/>
      <c r="FTB30" s="877"/>
      <c r="FTC30" s="878"/>
      <c r="FTD30" s="878"/>
      <c r="FTE30" s="878"/>
      <c r="FTF30" s="879"/>
      <c r="FTG30" s="880"/>
      <c r="FTH30" s="878"/>
      <c r="FTI30" s="878"/>
      <c r="FTJ30" s="878"/>
      <c r="FTK30" s="881"/>
      <c r="FTL30" s="877"/>
      <c r="FTM30" s="878"/>
      <c r="FTN30" s="878"/>
      <c r="FTO30" s="878"/>
      <c r="FTP30" s="879"/>
      <c r="FTQ30" s="1041"/>
      <c r="FTR30" s="877"/>
      <c r="FTS30" s="878"/>
      <c r="FTT30" s="878"/>
      <c r="FTU30" s="878"/>
      <c r="FTV30" s="879"/>
      <c r="FTW30" s="880"/>
      <c r="FTX30" s="878"/>
      <c r="FTY30" s="878"/>
      <c r="FTZ30" s="878"/>
      <c r="FUA30" s="881"/>
      <c r="FUB30" s="877"/>
      <c r="FUC30" s="878"/>
      <c r="FUD30" s="878"/>
      <c r="FUE30" s="878"/>
      <c r="FUF30" s="879"/>
      <c r="FUG30" s="1041"/>
      <c r="FUH30" s="877"/>
      <c r="FUI30" s="878"/>
      <c r="FUJ30" s="878"/>
      <c r="FUK30" s="878"/>
      <c r="FUL30" s="879"/>
      <c r="FUM30" s="880"/>
      <c r="FUN30" s="878"/>
      <c r="FUO30" s="878"/>
      <c r="FUP30" s="878"/>
      <c r="FUQ30" s="881"/>
      <c r="FUR30" s="877"/>
      <c r="FUS30" s="878"/>
      <c r="FUT30" s="878"/>
      <c r="FUU30" s="878"/>
      <c r="FUV30" s="879"/>
      <c r="FUW30" s="1041"/>
      <c r="FUX30" s="877"/>
      <c r="FUY30" s="878"/>
      <c r="FUZ30" s="878"/>
      <c r="FVA30" s="878"/>
      <c r="FVB30" s="879"/>
      <c r="FVC30" s="880"/>
      <c r="FVD30" s="878"/>
      <c r="FVE30" s="878"/>
      <c r="FVF30" s="878"/>
      <c r="FVG30" s="881"/>
      <c r="FVH30" s="877"/>
      <c r="FVI30" s="878"/>
      <c r="FVJ30" s="878"/>
      <c r="FVK30" s="878"/>
      <c r="FVL30" s="879"/>
      <c r="FVM30" s="1041"/>
      <c r="FVN30" s="877"/>
      <c r="FVO30" s="878"/>
      <c r="FVP30" s="878"/>
      <c r="FVQ30" s="878"/>
      <c r="FVR30" s="879"/>
      <c r="FVS30" s="880"/>
      <c r="FVT30" s="878"/>
      <c r="FVU30" s="878"/>
      <c r="FVV30" s="878"/>
      <c r="FVW30" s="881"/>
      <c r="FVX30" s="877"/>
      <c r="FVY30" s="878"/>
      <c r="FVZ30" s="878"/>
      <c r="FWA30" s="878"/>
      <c r="FWB30" s="879"/>
      <c r="FWC30" s="1041"/>
      <c r="FWD30" s="877"/>
      <c r="FWE30" s="878"/>
      <c r="FWF30" s="878"/>
      <c r="FWG30" s="878"/>
      <c r="FWH30" s="879"/>
      <c r="FWI30" s="880"/>
      <c r="FWJ30" s="878"/>
      <c r="FWK30" s="878"/>
      <c r="FWL30" s="878"/>
      <c r="FWM30" s="881"/>
      <c r="FWN30" s="877"/>
      <c r="FWO30" s="878"/>
      <c r="FWP30" s="878"/>
      <c r="FWQ30" s="878"/>
      <c r="FWR30" s="879"/>
      <c r="FWS30" s="1041"/>
      <c r="FWT30" s="877"/>
      <c r="FWU30" s="878"/>
      <c r="FWV30" s="878"/>
      <c r="FWW30" s="878"/>
      <c r="FWX30" s="879"/>
      <c r="FWY30" s="880"/>
      <c r="FWZ30" s="878"/>
      <c r="FXA30" s="878"/>
      <c r="FXB30" s="878"/>
      <c r="FXC30" s="881"/>
      <c r="FXD30" s="877"/>
      <c r="FXE30" s="878"/>
      <c r="FXF30" s="878"/>
      <c r="FXG30" s="878"/>
      <c r="FXH30" s="879"/>
      <c r="FXI30" s="1041"/>
      <c r="FXJ30" s="877"/>
      <c r="FXK30" s="878"/>
      <c r="FXL30" s="878"/>
      <c r="FXM30" s="878"/>
      <c r="FXN30" s="879"/>
      <c r="FXO30" s="880"/>
      <c r="FXP30" s="878"/>
      <c r="FXQ30" s="878"/>
      <c r="FXR30" s="878"/>
      <c r="FXS30" s="881"/>
      <c r="FXT30" s="877"/>
      <c r="FXU30" s="878"/>
      <c r="FXV30" s="878"/>
      <c r="FXW30" s="878"/>
      <c r="FXX30" s="879"/>
      <c r="FXY30" s="1041"/>
      <c r="FXZ30" s="877"/>
      <c r="FYA30" s="878"/>
      <c r="FYB30" s="878"/>
      <c r="FYC30" s="878"/>
      <c r="FYD30" s="879"/>
      <c r="FYE30" s="880"/>
      <c r="FYF30" s="878"/>
      <c r="FYG30" s="878"/>
      <c r="FYH30" s="878"/>
      <c r="FYI30" s="881"/>
      <c r="FYJ30" s="877"/>
      <c r="FYK30" s="878"/>
      <c r="FYL30" s="878"/>
      <c r="FYM30" s="878"/>
      <c r="FYN30" s="879"/>
      <c r="FYO30" s="1041"/>
      <c r="FYP30" s="877"/>
      <c r="FYQ30" s="878"/>
      <c r="FYR30" s="878"/>
      <c r="FYS30" s="878"/>
      <c r="FYT30" s="879"/>
      <c r="FYU30" s="880"/>
      <c r="FYV30" s="878"/>
      <c r="FYW30" s="878"/>
      <c r="FYX30" s="878"/>
      <c r="FYY30" s="881"/>
      <c r="FYZ30" s="877"/>
      <c r="FZA30" s="878"/>
      <c r="FZB30" s="878"/>
      <c r="FZC30" s="878"/>
      <c r="FZD30" s="879"/>
      <c r="FZE30" s="1041"/>
      <c r="FZF30" s="877"/>
      <c r="FZG30" s="878"/>
      <c r="FZH30" s="878"/>
      <c r="FZI30" s="878"/>
      <c r="FZJ30" s="879"/>
      <c r="FZK30" s="880"/>
      <c r="FZL30" s="878"/>
      <c r="FZM30" s="878"/>
      <c r="FZN30" s="878"/>
      <c r="FZO30" s="881"/>
      <c r="FZP30" s="877"/>
      <c r="FZQ30" s="878"/>
      <c r="FZR30" s="878"/>
      <c r="FZS30" s="878"/>
      <c r="FZT30" s="879"/>
      <c r="FZU30" s="1041"/>
      <c r="FZV30" s="877"/>
      <c r="FZW30" s="878"/>
      <c r="FZX30" s="878"/>
      <c r="FZY30" s="878"/>
      <c r="FZZ30" s="879"/>
      <c r="GAA30" s="880"/>
      <c r="GAB30" s="878"/>
      <c r="GAC30" s="878"/>
      <c r="GAD30" s="878"/>
      <c r="GAE30" s="881"/>
      <c r="GAF30" s="877"/>
      <c r="GAG30" s="878"/>
      <c r="GAH30" s="878"/>
      <c r="GAI30" s="878"/>
      <c r="GAJ30" s="879"/>
      <c r="GAK30" s="1041"/>
      <c r="GAL30" s="877"/>
      <c r="GAM30" s="878"/>
      <c r="GAN30" s="878"/>
      <c r="GAO30" s="878"/>
      <c r="GAP30" s="879"/>
      <c r="GAQ30" s="880"/>
      <c r="GAR30" s="878"/>
      <c r="GAS30" s="878"/>
      <c r="GAT30" s="878"/>
      <c r="GAU30" s="881"/>
      <c r="GAV30" s="877"/>
      <c r="GAW30" s="878"/>
      <c r="GAX30" s="878"/>
      <c r="GAY30" s="878"/>
      <c r="GAZ30" s="879"/>
      <c r="GBA30" s="1041"/>
      <c r="GBB30" s="877"/>
      <c r="GBC30" s="878"/>
      <c r="GBD30" s="878"/>
      <c r="GBE30" s="878"/>
      <c r="GBF30" s="879"/>
      <c r="GBG30" s="880"/>
      <c r="GBH30" s="878"/>
      <c r="GBI30" s="878"/>
      <c r="GBJ30" s="878"/>
      <c r="GBK30" s="881"/>
      <c r="GBL30" s="877"/>
      <c r="GBM30" s="878"/>
      <c r="GBN30" s="878"/>
      <c r="GBO30" s="878"/>
      <c r="GBP30" s="879"/>
      <c r="GBQ30" s="1041"/>
      <c r="GBR30" s="877"/>
      <c r="GBS30" s="878"/>
      <c r="GBT30" s="878"/>
      <c r="GBU30" s="878"/>
      <c r="GBV30" s="879"/>
      <c r="GBW30" s="880"/>
      <c r="GBX30" s="878"/>
      <c r="GBY30" s="878"/>
      <c r="GBZ30" s="878"/>
      <c r="GCA30" s="881"/>
      <c r="GCB30" s="877"/>
      <c r="GCC30" s="878"/>
      <c r="GCD30" s="878"/>
      <c r="GCE30" s="878"/>
      <c r="GCF30" s="879"/>
      <c r="GCG30" s="1041"/>
      <c r="GCH30" s="877"/>
      <c r="GCI30" s="878"/>
      <c r="GCJ30" s="878"/>
      <c r="GCK30" s="878"/>
      <c r="GCL30" s="879"/>
      <c r="GCM30" s="880"/>
      <c r="GCN30" s="878"/>
      <c r="GCO30" s="878"/>
      <c r="GCP30" s="878"/>
      <c r="GCQ30" s="881"/>
      <c r="GCR30" s="877"/>
      <c r="GCS30" s="878"/>
      <c r="GCT30" s="878"/>
      <c r="GCU30" s="878"/>
      <c r="GCV30" s="879"/>
      <c r="GCW30" s="1041"/>
      <c r="GCX30" s="877"/>
      <c r="GCY30" s="878"/>
      <c r="GCZ30" s="878"/>
      <c r="GDA30" s="878"/>
      <c r="GDB30" s="879"/>
      <c r="GDC30" s="880"/>
      <c r="GDD30" s="878"/>
      <c r="GDE30" s="878"/>
      <c r="GDF30" s="878"/>
      <c r="GDG30" s="881"/>
      <c r="GDH30" s="877"/>
      <c r="GDI30" s="878"/>
      <c r="GDJ30" s="878"/>
      <c r="GDK30" s="878"/>
      <c r="GDL30" s="879"/>
      <c r="GDM30" s="1041"/>
      <c r="GDN30" s="877"/>
      <c r="GDO30" s="878"/>
      <c r="GDP30" s="878"/>
      <c r="GDQ30" s="878"/>
      <c r="GDR30" s="879"/>
      <c r="GDS30" s="880"/>
      <c r="GDT30" s="878"/>
      <c r="GDU30" s="878"/>
      <c r="GDV30" s="878"/>
      <c r="GDW30" s="881"/>
      <c r="GDX30" s="877"/>
      <c r="GDY30" s="878"/>
      <c r="GDZ30" s="878"/>
      <c r="GEA30" s="878"/>
      <c r="GEB30" s="879"/>
      <c r="GEC30" s="1041"/>
      <c r="GED30" s="877"/>
      <c r="GEE30" s="878"/>
      <c r="GEF30" s="878"/>
      <c r="GEG30" s="878"/>
      <c r="GEH30" s="879"/>
      <c r="GEI30" s="880"/>
      <c r="GEJ30" s="878"/>
      <c r="GEK30" s="878"/>
      <c r="GEL30" s="878"/>
      <c r="GEM30" s="881"/>
      <c r="GEN30" s="877"/>
      <c r="GEO30" s="878"/>
      <c r="GEP30" s="878"/>
      <c r="GEQ30" s="878"/>
      <c r="GER30" s="879"/>
      <c r="GES30" s="1041"/>
      <c r="GET30" s="877"/>
      <c r="GEU30" s="878"/>
      <c r="GEV30" s="878"/>
      <c r="GEW30" s="878"/>
      <c r="GEX30" s="879"/>
      <c r="GEY30" s="880"/>
      <c r="GEZ30" s="878"/>
      <c r="GFA30" s="878"/>
      <c r="GFB30" s="878"/>
      <c r="GFC30" s="881"/>
      <c r="GFD30" s="877"/>
      <c r="GFE30" s="878"/>
      <c r="GFF30" s="878"/>
      <c r="GFG30" s="878"/>
      <c r="GFH30" s="879"/>
      <c r="GFI30" s="1041"/>
      <c r="GFJ30" s="877"/>
      <c r="GFK30" s="878"/>
      <c r="GFL30" s="878"/>
      <c r="GFM30" s="878"/>
      <c r="GFN30" s="879"/>
      <c r="GFO30" s="880"/>
      <c r="GFP30" s="878"/>
      <c r="GFQ30" s="878"/>
      <c r="GFR30" s="878"/>
      <c r="GFS30" s="881"/>
      <c r="GFT30" s="877"/>
      <c r="GFU30" s="878"/>
      <c r="GFV30" s="878"/>
      <c r="GFW30" s="878"/>
      <c r="GFX30" s="879"/>
      <c r="GFY30" s="1041"/>
      <c r="GFZ30" s="877"/>
      <c r="GGA30" s="878"/>
      <c r="GGB30" s="878"/>
      <c r="GGC30" s="878"/>
      <c r="GGD30" s="879"/>
      <c r="GGE30" s="880"/>
      <c r="GGF30" s="878"/>
      <c r="GGG30" s="878"/>
      <c r="GGH30" s="878"/>
      <c r="GGI30" s="881"/>
      <c r="GGJ30" s="877"/>
      <c r="GGK30" s="878"/>
      <c r="GGL30" s="878"/>
      <c r="GGM30" s="878"/>
      <c r="GGN30" s="879"/>
      <c r="GGO30" s="1041"/>
      <c r="GGP30" s="877"/>
      <c r="GGQ30" s="878"/>
      <c r="GGR30" s="878"/>
      <c r="GGS30" s="878"/>
      <c r="GGT30" s="879"/>
      <c r="GGU30" s="880"/>
      <c r="GGV30" s="878"/>
      <c r="GGW30" s="878"/>
      <c r="GGX30" s="878"/>
      <c r="GGY30" s="881"/>
      <c r="GGZ30" s="877"/>
      <c r="GHA30" s="878"/>
      <c r="GHB30" s="878"/>
      <c r="GHC30" s="878"/>
      <c r="GHD30" s="879"/>
      <c r="GHE30" s="1041"/>
      <c r="GHF30" s="877"/>
      <c r="GHG30" s="878"/>
      <c r="GHH30" s="878"/>
      <c r="GHI30" s="878"/>
      <c r="GHJ30" s="879"/>
      <c r="GHK30" s="880"/>
      <c r="GHL30" s="878"/>
      <c r="GHM30" s="878"/>
      <c r="GHN30" s="878"/>
      <c r="GHO30" s="881"/>
      <c r="GHP30" s="877"/>
      <c r="GHQ30" s="878"/>
      <c r="GHR30" s="878"/>
      <c r="GHS30" s="878"/>
      <c r="GHT30" s="879"/>
      <c r="GHU30" s="1041"/>
      <c r="GHV30" s="877"/>
      <c r="GHW30" s="878"/>
      <c r="GHX30" s="878"/>
      <c r="GHY30" s="878"/>
      <c r="GHZ30" s="879"/>
      <c r="GIA30" s="880"/>
      <c r="GIB30" s="878"/>
      <c r="GIC30" s="878"/>
      <c r="GID30" s="878"/>
      <c r="GIE30" s="881"/>
      <c r="GIF30" s="877"/>
      <c r="GIG30" s="878"/>
      <c r="GIH30" s="878"/>
      <c r="GII30" s="878"/>
      <c r="GIJ30" s="879"/>
      <c r="GIK30" s="1041"/>
      <c r="GIL30" s="877"/>
      <c r="GIM30" s="878"/>
      <c r="GIN30" s="878"/>
      <c r="GIO30" s="878"/>
      <c r="GIP30" s="879"/>
      <c r="GIQ30" s="880"/>
      <c r="GIR30" s="878"/>
      <c r="GIS30" s="878"/>
      <c r="GIT30" s="878"/>
      <c r="GIU30" s="881"/>
      <c r="GIV30" s="877"/>
      <c r="GIW30" s="878"/>
      <c r="GIX30" s="878"/>
      <c r="GIY30" s="878"/>
      <c r="GIZ30" s="879"/>
      <c r="GJA30" s="1041"/>
      <c r="GJB30" s="877"/>
      <c r="GJC30" s="878"/>
      <c r="GJD30" s="878"/>
      <c r="GJE30" s="878"/>
      <c r="GJF30" s="879"/>
      <c r="GJG30" s="880"/>
      <c r="GJH30" s="878"/>
      <c r="GJI30" s="878"/>
      <c r="GJJ30" s="878"/>
      <c r="GJK30" s="881"/>
      <c r="GJL30" s="877"/>
      <c r="GJM30" s="878"/>
      <c r="GJN30" s="878"/>
      <c r="GJO30" s="878"/>
      <c r="GJP30" s="879"/>
      <c r="GJQ30" s="1041"/>
      <c r="GJR30" s="877"/>
      <c r="GJS30" s="878"/>
      <c r="GJT30" s="878"/>
      <c r="GJU30" s="878"/>
      <c r="GJV30" s="879"/>
      <c r="GJW30" s="880"/>
      <c r="GJX30" s="878"/>
      <c r="GJY30" s="878"/>
      <c r="GJZ30" s="878"/>
      <c r="GKA30" s="881"/>
      <c r="GKB30" s="877"/>
      <c r="GKC30" s="878"/>
      <c r="GKD30" s="878"/>
      <c r="GKE30" s="878"/>
      <c r="GKF30" s="879"/>
      <c r="GKG30" s="1041"/>
      <c r="GKH30" s="877"/>
      <c r="GKI30" s="878"/>
      <c r="GKJ30" s="878"/>
      <c r="GKK30" s="878"/>
      <c r="GKL30" s="879"/>
      <c r="GKM30" s="880"/>
      <c r="GKN30" s="878"/>
      <c r="GKO30" s="878"/>
      <c r="GKP30" s="878"/>
      <c r="GKQ30" s="881"/>
      <c r="GKR30" s="877"/>
      <c r="GKS30" s="878"/>
      <c r="GKT30" s="878"/>
      <c r="GKU30" s="878"/>
      <c r="GKV30" s="879"/>
      <c r="GKW30" s="1041"/>
      <c r="GKX30" s="877"/>
      <c r="GKY30" s="878"/>
      <c r="GKZ30" s="878"/>
      <c r="GLA30" s="878"/>
      <c r="GLB30" s="879"/>
      <c r="GLC30" s="880"/>
      <c r="GLD30" s="878"/>
      <c r="GLE30" s="878"/>
      <c r="GLF30" s="878"/>
      <c r="GLG30" s="881"/>
      <c r="GLH30" s="877"/>
      <c r="GLI30" s="878"/>
      <c r="GLJ30" s="878"/>
      <c r="GLK30" s="878"/>
      <c r="GLL30" s="879"/>
      <c r="GLM30" s="1041"/>
      <c r="GLN30" s="877"/>
      <c r="GLO30" s="878"/>
      <c r="GLP30" s="878"/>
      <c r="GLQ30" s="878"/>
      <c r="GLR30" s="879"/>
      <c r="GLS30" s="880"/>
      <c r="GLT30" s="878"/>
      <c r="GLU30" s="878"/>
      <c r="GLV30" s="878"/>
      <c r="GLW30" s="881"/>
      <c r="GLX30" s="877"/>
      <c r="GLY30" s="878"/>
      <c r="GLZ30" s="878"/>
      <c r="GMA30" s="878"/>
      <c r="GMB30" s="879"/>
      <c r="GMC30" s="1041"/>
      <c r="GMD30" s="877"/>
      <c r="GME30" s="878"/>
      <c r="GMF30" s="878"/>
      <c r="GMG30" s="878"/>
      <c r="GMH30" s="879"/>
      <c r="GMI30" s="880"/>
      <c r="GMJ30" s="878"/>
      <c r="GMK30" s="878"/>
      <c r="GML30" s="878"/>
      <c r="GMM30" s="881"/>
      <c r="GMN30" s="877"/>
      <c r="GMO30" s="878"/>
      <c r="GMP30" s="878"/>
      <c r="GMQ30" s="878"/>
      <c r="GMR30" s="879"/>
      <c r="GMS30" s="1041"/>
      <c r="GMT30" s="877"/>
      <c r="GMU30" s="878"/>
      <c r="GMV30" s="878"/>
      <c r="GMW30" s="878"/>
      <c r="GMX30" s="879"/>
      <c r="GMY30" s="880"/>
      <c r="GMZ30" s="878"/>
      <c r="GNA30" s="878"/>
      <c r="GNB30" s="878"/>
      <c r="GNC30" s="881"/>
      <c r="GND30" s="877"/>
      <c r="GNE30" s="878"/>
      <c r="GNF30" s="878"/>
      <c r="GNG30" s="878"/>
      <c r="GNH30" s="879"/>
      <c r="GNI30" s="1041"/>
      <c r="GNJ30" s="877"/>
      <c r="GNK30" s="878"/>
      <c r="GNL30" s="878"/>
      <c r="GNM30" s="878"/>
      <c r="GNN30" s="879"/>
      <c r="GNO30" s="880"/>
      <c r="GNP30" s="878"/>
      <c r="GNQ30" s="878"/>
      <c r="GNR30" s="878"/>
      <c r="GNS30" s="881"/>
      <c r="GNT30" s="877"/>
      <c r="GNU30" s="878"/>
      <c r="GNV30" s="878"/>
      <c r="GNW30" s="878"/>
      <c r="GNX30" s="879"/>
      <c r="GNY30" s="1041"/>
      <c r="GNZ30" s="877"/>
      <c r="GOA30" s="878"/>
      <c r="GOB30" s="878"/>
      <c r="GOC30" s="878"/>
      <c r="GOD30" s="879"/>
      <c r="GOE30" s="880"/>
      <c r="GOF30" s="878"/>
      <c r="GOG30" s="878"/>
      <c r="GOH30" s="878"/>
      <c r="GOI30" s="881"/>
      <c r="GOJ30" s="877"/>
      <c r="GOK30" s="878"/>
      <c r="GOL30" s="878"/>
      <c r="GOM30" s="878"/>
      <c r="GON30" s="879"/>
      <c r="GOO30" s="1041"/>
      <c r="GOP30" s="877"/>
      <c r="GOQ30" s="878"/>
      <c r="GOR30" s="878"/>
      <c r="GOS30" s="878"/>
      <c r="GOT30" s="879"/>
      <c r="GOU30" s="880"/>
      <c r="GOV30" s="878"/>
      <c r="GOW30" s="878"/>
      <c r="GOX30" s="878"/>
      <c r="GOY30" s="881"/>
      <c r="GOZ30" s="877"/>
      <c r="GPA30" s="878"/>
      <c r="GPB30" s="878"/>
      <c r="GPC30" s="878"/>
      <c r="GPD30" s="879"/>
      <c r="GPE30" s="1041"/>
      <c r="GPF30" s="877"/>
      <c r="GPG30" s="878"/>
      <c r="GPH30" s="878"/>
      <c r="GPI30" s="878"/>
      <c r="GPJ30" s="879"/>
      <c r="GPK30" s="880"/>
      <c r="GPL30" s="878"/>
      <c r="GPM30" s="878"/>
      <c r="GPN30" s="878"/>
      <c r="GPO30" s="881"/>
      <c r="GPP30" s="877"/>
      <c r="GPQ30" s="878"/>
      <c r="GPR30" s="878"/>
      <c r="GPS30" s="878"/>
      <c r="GPT30" s="879"/>
      <c r="GPU30" s="1041"/>
      <c r="GPV30" s="877"/>
      <c r="GPW30" s="878"/>
      <c r="GPX30" s="878"/>
      <c r="GPY30" s="878"/>
      <c r="GPZ30" s="879"/>
      <c r="GQA30" s="880"/>
      <c r="GQB30" s="878"/>
      <c r="GQC30" s="878"/>
      <c r="GQD30" s="878"/>
      <c r="GQE30" s="881"/>
      <c r="GQF30" s="877"/>
      <c r="GQG30" s="878"/>
      <c r="GQH30" s="878"/>
      <c r="GQI30" s="878"/>
      <c r="GQJ30" s="879"/>
      <c r="GQK30" s="1041"/>
      <c r="GQL30" s="877"/>
      <c r="GQM30" s="878"/>
      <c r="GQN30" s="878"/>
      <c r="GQO30" s="878"/>
      <c r="GQP30" s="879"/>
      <c r="GQQ30" s="880"/>
      <c r="GQR30" s="878"/>
      <c r="GQS30" s="878"/>
      <c r="GQT30" s="878"/>
      <c r="GQU30" s="881"/>
      <c r="GQV30" s="877"/>
      <c r="GQW30" s="878"/>
      <c r="GQX30" s="878"/>
      <c r="GQY30" s="878"/>
      <c r="GQZ30" s="879"/>
      <c r="GRA30" s="1041"/>
      <c r="GRB30" s="877"/>
      <c r="GRC30" s="878"/>
      <c r="GRD30" s="878"/>
      <c r="GRE30" s="878"/>
      <c r="GRF30" s="879"/>
      <c r="GRG30" s="880"/>
      <c r="GRH30" s="878"/>
      <c r="GRI30" s="878"/>
      <c r="GRJ30" s="878"/>
      <c r="GRK30" s="881"/>
      <c r="GRL30" s="877"/>
      <c r="GRM30" s="878"/>
      <c r="GRN30" s="878"/>
      <c r="GRO30" s="878"/>
      <c r="GRP30" s="879"/>
      <c r="GRQ30" s="1041"/>
      <c r="GRR30" s="877"/>
      <c r="GRS30" s="878"/>
      <c r="GRT30" s="878"/>
      <c r="GRU30" s="878"/>
      <c r="GRV30" s="879"/>
      <c r="GRW30" s="880"/>
      <c r="GRX30" s="878"/>
      <c r="GRY30" s="878"/>
      <c r="GRZ30" s="878"/>
      <c r="GSA30" s="881"/>
      <c r="GSB30" s="877"/>
      <c r="GSC30" s="878"/>
      <c r="GSD30" s="878"/>
      <c r="GSE30" s="878"/>
      <c r="GSF30" s="879"/>
      <c r="GSG30" s="1041"/>
      <c r="GSH30" s="877"/>
      <c r="GSI30" s="878"/>
      <c r="GSJ30" s="878"/>
      <c r="GSK30" s="878"/>
      <c r="GSL30" s="879"/>
      <c r="GSM30" s="880"/>
      <c r="GSN30" s="878"/>
      <c r="GSO30" s="878"/>
      <c r="GSP30" s="878"/>
      <c r="GSQ30" s="881"/>
      <c r="GSR30" s="877"/>
      <c r="GSS30" s="878"/>
      <c r="GST30" s="878"/>
      <c r="GSU30" s="878"/>
      <c r="GSV30" s="879"/>
      <c r="GSW30" s="1041"/>
      <c r="GSX30" s="877"/>
      <c r="GSY30" s="878"/>
      <c r="GSZ30" s="878"/>
      <c r="GTA30" s="878"/>
      <c r="GTB30" s="879"/>
      <c r="GTC30" s="880"/>
      <c r="GTD30" s="878"/>
      <c r="GTE30" s="878"/>
      <c r="GTF30" s="878"/>
      <c r="GTG30" s="881"/>
      <c r="GTH30" s="877"/>
      <c r="GTI30" s="878"/>
      <c r="GTJ30" s="878"/>
      <c r="GTK30" s="878"/>
      <c r="GTL30" s="879"/>
      <c r="GTM30" s="1041"/>
      <c r="GTN30" s="877"/>
      <c r="GTO30" s="878"/>
      <c r="GTP30" s="878"/>
      <c r="GTQ30" s="878"/>
      <c r="GTR30" s="879"/>
      <c r="GTS30" s="880"/>
      <c r="GTT30" s="878"/>
      <c r="GTU30" s="878"/>
      <c r="GTV30" s="878"/>
      <c r="GTW30" s="881"/>
      <c r="GTX30" s="877"/>
      <c r="GTY30" s="878"/>
      <c r="GTZ30" s="878"/>
      <c r="GUA30" s="878"/>
      <c r="GUB30" s="879"/>
      <c r="GUC30" s="1041"/>
      <c r="GUD30" s="877"/>
      <c r="GUE30" s="878"/>
      <c r="GUF30" s="878"/>
      <c r="GUG30" s="878"/>
      <c r="GUH30" s="879"/>
      <c r="GUI30" s="880"/>
      <c r="GUJ30" s="878"/>
      <c r="GUK30" s="878"/>
      <c r="GUL30" s="878"/>
      <c r="GUM30" s="881"/>
      <c r="GUN30" s="877"/>
      <c r="GUO30" s="878"/>
      <c r="GUP30" s="878"/>
      <c r="GUQ30" s="878"/>
      <c r="GUR30" s="879"/>
      <c r="GUS30" s="1041"/>
      <c r="GUT30" s="877"/>
      <c r="GUU30" s="878"/>
      <c r="GUV30" s="878"/>
      <c r="GUW30" s="878"/>
      <c r="GUX30" s="879"/>
      <c r="GUY30" s="880"/>
      <c r="GUZ30" s="878"/>
      <c r="GVA30" s="878"/>
      <c r="GVB30" s="878"/>
      <c r="GVC30" s="881"/>
      <c r="GVD30" s="877"/>
      <c r="GVE30" s="878"/>
      <c r="GVF30" s="878"/>
      <c r="GVG30" s="878"/>
      <c r="GVH30" s="879"/>
      <c r="GVI30" s="1041"/>
      <c r="GVJ30" s="877"/>
      <c r="GVK30" s="878"/>
      <c r="GVL30" s="878"/>
      <c r="GVM30" s="878"/>
      <c r="GVN30" s="879"/>
      <c r="GVO30" s="880"/>
      <c r="GVP30" s="878"/>
      <c r="GVQ30" s="878"/>
      <c r="GVR30" s="878"/>
      <c r="GVS30" s="881"/>
      <c r="GVT30" s="877"/>
      <c r="GVU30" s="878"/>
      <c r="GVV30" s="878"/>
      <c r="GVW30" s="878"/>
      <c r="GVX30" s="879"/>
      <c r="GVY30" s="1041"/>
      <c r="GVZ30" s="877"/>
      <c r="GWA30" s="878"/>
      <c r="GWB30" s="878"/>
      <c r="GWC30" s="878"/>
      <c r="GWD30" s="879"/>
      <c r="GWE30" s="880"/>
      <c r="GWF30" s="878"/>
      <c r="GWG30" s="878"/>
      <c r="GWH30" s="878"/>
      <c r="GWI30" s="881"/>
      <c r="GWJ30" s="877"/>
      <c r="GWK30" s="878"/>
      <c r="GWL30" s="878"/>
      <c r="GWM30" s="878"/>
      <c r="GWN30" s="879"/>
      <c r="GWO30" s="1041"/>
      <c r="GWP30" s="877"/>
      <c r="GWQ30" s="878"/>
      <c r="GWR30" s="878"/>
      <c r="GWS30" s="878"/>
      <c r="GWT30" s="879"/>
      <c r="GWU30" s="880"/>
      <c r="GWV30" s="878"/>
      <c r="GWW30" s="878"/>
      <c r="GWX30" s="878"/>
      <c r="GWY30" s="881"/>
      <c r="GWZ30" s="877"/>
      <c r="GXA30" s="878"/>
      <c r="GXB30" s="878"/>
      <c r="GXC30" s="878"/>
      <c r="GXD30" s="879"/>
      <c r="GXE30" s="1041"/>
      <c r="GXF30" s="877"/>
      <c r="GXG30" s="878"/>
      <c r="GXH30" s="878"/>
      <c r="GXI30" s="878"/>
      <c r="GXJ30" s="879"/>
      <c r="GXK30" s="880"/>
      <c r="GXL30" s="878"/>
      <c r="GXM30" s="878"/>
      <c r="GXN30" s="878"/>
      <c r="GXO30" s="881"/>
      <c r="GXP30" s="877"/>
      <c r="GXQ30" s="878"/>
      <c r="GXR30" s="878"/>
      <c r="GXS30" s="878"/>
      <c r="GXT30" s="879"/>
      <c r="GXU30" s="1041"/>
      <c r="GXV30" s="877"/>
      <c r="GXW30" s="878"/>
      <c r="GXX30" s="878"/>
      <c r="GXY30" s="878"/>
      <c r="GXZ30" s="879"/>
      <c r="GYA30" s="880"/>
      <c r="GYB30" s="878"/>
      <c r="GYC30" s="878"/>
      <c r="GYD30" s="878"/>
      <c r="GYE30" s="881"/>
      <c r="GYF30" s="877"/>
      <c r="GYG30" s="878"/>
      <c r="GYH30" s="878"/>
      <c r="GYI30" s="878"/>
      <c r="GYJ30" s="879"/>
      <c r="GYK30" s="1041"/>
      <c r="GYL30" s="877"/>
      <c r="GYM30" s="878"/>
      <c r="GYN30" s="878"/>
      <c r="GYO30" s="878"/>
      <c r="GYP30" s="879"/>
      <c r="GYQ30" s="880"/>
      <c r="GYR30" s="878"/>
      <c r="GYS30" s="878"/>
      <c r="GYT30" s="878"/>
      <c r="GYU30" s="881"/>
      <c r="GYV30" s="877"/>
      <c r="GYW30" s="878"/>
      <c r="GYX30" s="878"/>
      <c r="GYY30" s="878"/>
      <c r="GYZ30" s="879"/>
      <c r="GZA30" s="1041"/>
      <c r="GZB30" s="877"/>
      <c r="GZC30" s="878"/>
      <c r="GZD30" s="878"/>
      <c r="GZE30" s="878"/>
      <c r="GZF30" s="879"/>
      <c r="GZG30" s="880"/>
      <c r="GZH30" s="878"/>
      <c r="GZI30" s="878"/>
      <c r="GZJ30" s="878"/>
      <c r="GZK30" s="881"/>
      <c r="GZL30" s="877"/>
      <c r="GZM30" s="878"/>
      <c r="GZN30" s="878"/>
      <c r="GZO30" s="878"/>
      <c r="GZP30" s="879"/>
      <c r="GZQ30" s="1041"/>
      <c r="GZR30" s="877"/>
      <c r="GZS30" s="878"/>
      <c r="GZT30" s="878"/>
      <c r="GZU30" s="878"/>
      <c r="GZV30" s="879"/>
      <c r="GZW30" s="880"/>
      <c r="GZX30" s="878"/>
      <c r="GZY30" s="878"/>
      <c r="GZZ30" s="878"/>
      <c r="HAA30" s="881"/>
      <c r="HAB30" s="877"/>
      <c r="HAC30" s="878"/>
      <c r="HAD30" s="878"/>
      <c r="HAE30" s="878"/>
      <c r="HAF30" s="879"/>
      <c r="HAG30" s="1041"/>
      <c r="HAH30" s="877"/>
      <c r="HAI30" s="878"/>
      <c r="HAJ30" s="878"/>
      <c r="HAK30" s="878"/>
      <c r="HAL30" s="879"/>
      <c r="HAM30" s="880"/>
      <c r="HAN30" s="878"/>
      <c r="HAO30" s="878"/>
      <c r="HAP30" s="878"/>
      <c r="HAQ30" s="881"/>
      <c r="HAR30" s="877"/>
      <c r="HAS30" s="878"/>
      <c r="HAT30" s="878"/>
      <c r="HAU30" s="878"/>
      <c r="HAV30" s="879"/>
      <c r="HAW30" s="1041"/>
      <c r="HAX30" s="877"/>
      <c r="HAY30" s="878"/>
      <c r="HAZ30" s="878"/>
      <c r="HBA30" s="878"/>
      <c r="HBB30" s="879"/>
      <c r="HBC30" s="880"/>
      <c r="HBD30" s="878"/>
      <c r="HBE30" s="878"/>
      <c r="HBF30" s="878"/>
      <c r="HBG30" s="881"/>
      <c r="HBH30" s="877"/>
      <c r="HBI30" s="878"/>
      <c r="HBJ30" s="878"/>
      <c r="HBK30" s="878"/>
      <c r="HBL30" s="879"/>
      <c r="HBM30" s="1041"/>
      <c r="HBN30" s="877"/>
      <c r="HBO30" s="878"/>
      <c r="HBP30" s="878"/>
      <c r="HBQ30" s="878"/>
      <c r="HBR30" s="879"/>
      <c r="HBS30" s="880"/>
      <c r="HBT30" s="878"/>
      <c r="HBU30" s="878"/>
      <c r="HBV30" s="878"/>
      <c r="HBW30" s="881"/>
      <c r="HBX30" s="877"/>
      <c r="HBY30" s="878"/>
      <c r="HBZ30" s="878"/>
      <c r="HCA30" s="878"/>
      <c r="HCB30" s="879"/>
      <c r="HCC30" s="1041"/>
      <c r="HCD30" s="877"/>
      <c r="HCE30" s="878"/>
      <c r="HCF30" s="878"/>
      <c r="HCG30" s="878"/>
      <c r="HCH30" s="879"/>
      <c r="HCI30" s="880"/>
      <c r="HCJ30" s="878"/>
      <c r="HCK30" s="878"/>
      <c r="HCL30" s="878"/>
      <c r="HCM30" s="881"/>
      <c r="HCN30" s="877"/>
      <c r="HCO30" s="878"/>
      <c r="HCP30" s="878"/>
      <c r="HCQ30" s="878"/>
      <c r="HCR30" s="879"/>
      <c r="HCS30" s="1041"/>
      <c r="HCT30" s="877"/>
      <c r="HCU30" s="878"/>
      <c r="HCV30" s="878"/>
      <c r="HCW30" s="878"/>
      <c r="HCX30" s="879"/>
      <c r="HCY30" s="880"/>
      <c r="HCZ30" s="878"/>
      <c r="HDA30" s="878"/>
      <c r="HDB30" s="878"/>
      <c r="HDC30" s="881"/>
      <c r="HDD30" s="877"/>
      <c r="HDE30" s="878"/>
      <c r="HDF30" s="878"/>
      <c r="HDG30" s="878"/>
      <c r="HDH30" s="879"/>
      <c r="HDI30" s="1041"/>
      <c r="HDJ30" s="877"/>
      <c r="HDK30" s="878"/>
      <c r="HDL30" s="878"/>
      <c r="HDM30" s="878"/>
      <c r="HDN30" s="879"/>
      <c r="HDO30" s="880"/>
      <c r="HDP30" s="878"/>
      <c r="HDQ30" s="878"/>
      <c r="HDR30" s="878"/>
      <c r="HDS30" s="881"/>
      <c r="HDT30" s="877"/>
      <c r="HDU30" s="878"/>
      <c r="HDV30" s="878"/>
      <c r="HDW30" s="878"/>
      <c r="HDX30" s="879"/>
      <c r="HDY30" s="1041"/>
      <c r="HDZ30" s="877"/>
      <c r="HEA30" s="878"/>
      <c r="HEB30" s="878"/>
      <c r="HEC30" s="878"/>
      <c r="HED30" s="879"/>
      <c r="HEE30" s="880"/>
      <c r="HEF30" s="878"/>
      <c r="HEG30" s="878"/>
      <c r="HEH30" s="878"/>
      <c r="HEI30" s="881"/>
      <c r="HEJ30" s="877"/>
      <c r="HEK30" s="878"/>
      <c r="HEL30" s="878"/>
      <c r="HEM30" s="878"/>
      <c r="HEN30" s="879"/>
      <c r="HEO30" s="1041"/>
      <c r="HEP30" s="877"/>
      <c r="HEQ30" s="878"/>
      <c r="HER30" s="878"/>
      <c r="HES30" s="878"/>
      <c r="HET30" s="879"/>
      <c r="HEU30" s="880"/>
      <c r="HEV30" s="878"/>
      <c r="HEW30" s="878"/>
      <c r="HEX30" s="878"/>
      <c r="HEY30" s="881"/>
      <c r="HEZ30" s="877"/>
      <c r="HFA30" s="878"/>
      <c r="HFB30" s="878"/>
      <c r="HFC30" s="878"/>
      <c r="HFD30" s="879"/>
      <c r="HFE30" s="1041"/>
      <c r="HFF30" s="877"/>
      <c r="HFG30" s="878"/>
      <c r="HFH30" s="878"/>
      <c r="HFI30" s="878"/>
      <c r="HFJ30" s="879"/>
      <c r="HFK30" s="880"/>
      <c r="HFL30" s="878"/>
      <c r="HFM30" s="878"/>
      <c r="HFN30" s="878"/>
      <c r="HFO30" s="881"/>
      <c r="HFP30" s="877"/>
      <c r="HFQ30" s="878"/>
      <c r="HFR30" s="878"/>
      <c r="HFS30" s="878"/>
      <c r="HFT30" s="879"/>
      <c r="HFU30" s="1041"/>
      <c r="HFV30" s="877"/>
      <c r="HFW30" s="878"/>
      <c r="HFX30" s="878"/>
      <c r="HFY30" s="878"/>
      <c r="HFZ30" s="879"/>
      <c r="HGA30" s="880"/>
      <c r="HGB30" s="878"/>
      <c r="HGC30" s="878"/>
      <c r="HGD30" s="878"/>
      <c r="HGE30" s="881"/>
      <c r="HGF30" s="877"/>
      <c r="HGG30" s="878"/>
      <c r="HGH30" s="878"/>
      <c r="HGI30" s="878"/>
      <c r="HGJ30" s="879"/>
      <c r="HGK30" s="1041"/>
      <c r="HGL30" s="877"/>
      <c r="HGM30" s="878"/>
      <c r="HGN30" s="878"/>
      <c r="HGO30" s="878"/>
      <c r="HGP30" s="879"/>
      <c r="HGQ30" s="880"/>
      <c r="HGR30" s="878"/>
      <c r="HGS30" s="878"/>
      <c r="HGT30" s="878"/>
      <c r="HGU30" s="881"/>
      <c r="HGV30" s="877"/>
      <c r="HGW30" s="878"/>
      <c r="HGX30" s="878"/>
      <c r="HGY30" s="878"/>
      <c r="HGZ30" s="879"/>
      <c r="HHA30" s="1041"/>
      <c r="HHB30" s="877"/>
      <c r="HHC30" s="878"/>
      <c r="HHD30" s="878"/>
      <c r="HHE30" s="878"/>
      <c r="HHF30" s="879"/>
      <c r="HHG30" s="880"/>
      <c r="HHH30" s="878"/>
      <c r="HHI30" s="878"/>
      <c r="HHJ30" s="878"/>
      <c r="HHK30" s="881"/>
      <c r="HHL30" s="877"/>
      <c r="HHM30" s="878"/>
      <c r="HHN30" s="878"/>
      <c r="HHO30" s="878"/>
      <c r="HHP30" s="879"/>
      <c r="HHQ30" s="1041"/>
      <c r="HHR30" s="877"/>
      <c r="HHS30" s="878"/>
      <c r="HHT30" s="878"/>
      <c r="HHU30" s="878"/>
      <c r="HHV30" s="879"/>
      <c r="HHW30" s="880"/>
      <c r="HHX30" s="878"/>
      <c r="HHY30" s="878"/>
      <c r="HHZ30" s="878"/>
      <c r="HIA30" s="881"/>
      <c r="HIB30" s="877"/>
      <c r="HIC30" s="878"/>
      <c r="HID30" s="878"/>
      <c r="HIE30" s="878"/>
      <c r="HIF30" s="879"/>
      <c r="HIG30" s="1041"/>
      <c r="HIH30" s="877"/>
      <c r="HII30" s="878"/>
      <c r="HIJ30" s="878"/>
      <c r="HIK30" s="878"/>
      <c r="HIL30" s="879"/>
      <c r="HIM30" s="880"/>
      <c r="HIN30" s="878"/>
      <c r="HIO30" s="878"/>
      <c r="HIP30" s="878"/>
      <c r="HIQ30" s="881"/>
      <c r="HIR30" s="877"/>
      <c r="HIS30" s="878"/>
      <c r="HIT30" s="878"/>
      <c r="HIU30" s="878"/>
      <c r="HIV30" s="879"/>
      <c r="HIW30" s="1041"/>
      <c r="HIX30" s="877"/>
      <c r="HIY30" s="878"/>
      <c r="HIZ30" s="878"/>
      <c r="HJA30" s="878"/>
      <c r="HJB30" s="879"/>
      <c r="HJC30" s="880"/>
      <c r="HJD30" s="878"/>
      <c r="HJE30" s="878"/>
      <c r="HJF30" s="878"/>
      <c r="HJG30" s="881"/>
      <c r="HJH30" s="877"/>
      <c r="HJI30" s="878"/>
      <c r="HJJ30" s="878"/>
      <c r="HJK30" s="878"/>
      <c r="HJL30" s="879"/>
      <c r="HJM30" s="1041"/>
      <c r="HJN30" s="877"/>
      <c r="HJO30" s="878"/>
      <c r="HJP30" s="878"/>
      <c r="HJQ30" s="878"/>
      <c r="HJR30" s="879"/>
      <c r="HJS30" s="880"/>
      <c r="HJT30" s="878"/>
      <c r="HJU30" s="878"/>
      <c r="HJV30" s="878"/>
      <c r="HJW30" s="881"/>
      <c r="HJX30" s="877"/>
      <c r="HJY30" s="878"/>
      <c r="HJZ30" s="878"/>
      <c r="HKA30" s="878"/>
      <c r="HKB30" s="879"/>
      <c r="HKC30" s="1041"/>
      <c r="HKD30" s="877"/>
      <c r="HKE30" s="878"/>
      <c r="HKF30" s="878"/>
      <c r="HKG30" s="878"/>
      <c r="HKH30" s="879"/>
      <c r="HKI30" s="880"/>
      <c r="HKJ30" s="878"/>
      <c r="HKK30" s="878"/>
      <c r="HKL30" s="878"/>
      <c r="HKM30" s="881"/>
      <c r="HKN30" s="877"/>
      <c r="HKO30" s="878"/>
      <c r="HKP30" s="878"/>
      <c r="HKQ30" s="878"/>
      <c r="HKR30" s="879"/>
      <c r="HKS30" s="1041"/>
      <c r="HKT30" s="877"/>
      <c r="HKU30" s="878"/>
      <c r="HKV30" s="878"/>
      <c r="HKW30" s="878"/>
      <c r="HKX30" s="879"/>
      <c r="HKY30" s="880"/>
      <c r="HKZ30" s="878"/>
      <c r="HLA30" s="878"/>
      <c r="HLB30" s="878"/>
      <c r="HLC30" s="881"/>
      <c r="HLD30" s="877"/>
      <c r="HLE30" s="878"/>
      <c r="HLF30" s="878"/>
      <c r="HLG30" s="878"/>
      <c r="HLH30" s="879"/>
      <c r="HLI30" s="1041"/>
      <c r="HLJ30" s="877"/>
      <c r="HLK30" s="878"/>
      <c r="HLL30" s="878"/>
      <c r="HLM30" s="878"/>
      <c r="HLN30" s="879"/>
      <c r="HLO30" s="880"/>
      <c r="HLP30" s="878"/>
      <c r="HLQ30" s="878"/>
      <c r="HLR30" s="878"/>
      <c r="HLS30" s="881"/>
      <c r="HLT30" s="877"/>
      <c r="HLU30" s="878"/>
      <c r="HLV30" s="878"/>
      <c r="HLW30" s="878"/>
      <c r="HLX30" s="879"/>
      <c r="HLY30" s="1041"/>
      <c r="HLZ30" s="877"/>
      <c r="HMA30" s="878"/>
      <c r="HMB30" s="878"/>
      <c r="HMC30" s="878"/>
      <c r="HMD30" s="879"/>
      <c r="HME30" s="880"/>
      <c r="HMF30" s="878"/>
      <c r="HMG30" s="878"/>
      <c r="HMH30" s="878"/>
      <c r="HMI30" s="881"/>
      <c r="HMJ30" s="877"/>
      <c r="HMK30" s="878"/>
      <c r="HML30" s="878"/>
      <c r="HMM30" s="878"/>
      <c r="HMN30" s="879"/>
      <c r="HMO30" s="1041"/>
      <c r="HMP30" s="877"/>
      <c r="HMQ30" s="878"/>
      <c r="HMR30" s="878"/>
      <c r="HMS30" s="878"/>
      <c r="HMT30" s="879"/>
      <c r="HMU30" s="880"/>
      <c r="HMV30" s="878"/>
      <c r="HMW30" s="878"/>
      <c r="HMX30" s="878"/>
      <c r="HMY30" s="881"/>
      <c r="HMZ30" s="877"/>
      <c r="HNA30" s="878"/>
      <c r="HNB30" s="878"/>
      <c r="HNC30" s="878"/>
      <c r="HND30" s="879"/>
      <c r="HNE30" s="1041"/>
      <c r="HNF30" s="877"/>
      <c r="HNG30" s="878"/>
      <c r="HNH30" s="878"/>
      <c r="HNI30" s="878"/>
      <c r="HNJ30" s="879"/>
      <c r="HNK30" s="880"/>
      <c r="HNL30" s="878"/>
      <c r="HNM30" s="878"/>
      <c r="HNN30" s="878"/>
      <c r="HNO30" s="881"/>
      <c r="HNP30" s="877"/>
      <c r="HNQ30" s="878"/>
      <c r="HNR30" s="878"/>
      <c r="HNS30" s="878"/>
      <c r="HNT30" s="879"/>
      <c r="HNU30" s="1041"/>
      <c r="HNV30" s="877"/>
      <c r="HNW30" s="878"/>
      <c r="HNX30" s="878"/>
      <c r="HNY30" s="878"/>
      <c r="HNZ30" s="879"/>
      <c r="HOA30" s="880"/>
      <c r="HOB30" s="878"/>
      <c r="HOC30" s="878"/>
      <c r="HOD30" s="878"/>
      <c r="HOE30" s="881"/>
      <c r="HOF30" s="877"/>
      <c r="HOG30" s="878"/>
      <c r="HOH30" s="878"/>
      <c r="HOI30" s="878"/>
      <c r="HOJ30" s="879"/>
      <c r="HOK30" s="1041"/>
      <c r="HOL30" s="877"/>
      <c r="HOM30" s="878"/>
      <c r="HON30" s="878"/>
      <c r="HOO30" s="878"/>
      <c r="HOP30" s="879"/>
      <c r="HOQ30" s="880"/>
      <c r="HOR30" s="878"/>
      <c r="HOS30" s="878"/>
      <c r="HOT30" s="878"/>
      <c r="HOU30" s="881"/>
      <c r="HOV30" s="877"/>
      <c r="HOW30" s="878"/>
      <c r="HOX30" s="878"/>
      <c r="HOY30" s="878"/>
      <c r="HOZ30" s="879"/>
      <c r="HPA30" s="1041"/>
      <c r="HPB30" s="877"/>
      <c r="HPC30" s="878"/>
      <c r="HPD30" s="878"/>
      <c r="HPE30" s="878"/>
      <c r="HPF30" s="879"/>
      <c r="HPG30" s="880"/>
      <c r="HPH30" s="878"/>
      <c r="HPI30" s="878"/>
      <c r="HPJ30" s="878"/>
      <c r="HPK30" s="881"/>
      <c r="HPL30" s="877"/>
      <c r="HPM30" s="878"/>
      <c r="HPN30" s="878"/>
      <c r="HPO30" s="878"/>
      <c r="HPP30" s="879"/>
      <c r="HPQ30" s="1041"/>
      <c r="HPR30" s="877"/>
      <c r="HPS30" s="878"/>
      <c r="HPT30" s="878"/>
      <c r="HPU30" s="878"/>
      <c r="HPV30" s="879"/>
      <c r="HPW30" s="880"/>
      <c r="HPX30" s="878"/>
      <c r="HPY30" s="878"/>
      <c r="HPZ30" s="878"/>
      <c r="HQA30" s="881"/>
      <c r="HQB30" s="877"/>
      <c r="HQC30" s="878"/>
      <c r="HQD30" s="878"/>
      <c r="HQE30" s="878"/>
      <c r="HQF30" s="879"/>
      <c r="HQG30" s="1041"/>
      <c r="HQH30" s="877"/>
      <c r="HQI30" s="878"/>
      <c r="HQJ30" s="878"/>
      <c r="HQK30" s="878"/>
      <c r="HQL30" s="879"/>
      <c r="HQM30" s="880"/>
      <c r="HQN30" s="878"/>
      <c r="HQO30" s="878"/>
      <c r="HQP30" s="878"/>
      <c r="HQQ30" s="881"/>
      <c r="HQR30" s="877"/>
      <c r="HQS30" s="878"/>
      <c r="HQT30" s="878"/>
      <c r="HQU30" s="878"/>
      <c r="HQV30" s="879"/>
      <c r="HQW30" s="1041"/>
      <c r="HQX30" s="877"/>
      <c r="HQY30" s="878"/>
      <c r="HQZ30" s="878"/>
      <c r="HRA30" s="878"/>
      <c r="HRB30" s="879"/>
      <c r="HRC30" s="880"/>
      <c r="HRD30" s="878"/>
      <c r="HRE30" s="878"/>
      <c r="HRF30" s="878"/>
      <c r="HRG30" s="881"/>
      <c r="HRH30" s="877"/>
      <c r="HRI30" s="878"/>
      <c r="HRJ30" s="878"/>
      <c r="HRK30" s="878"/>
      <c r="HRL30" s="879"/>
      <c r="HRM30" s="1041"/>
      <c r="HRN30" s="877"/>
      <c r="HRO30" s="878"/>
      <c r="HRP30" s="878"/>
      <c r="HRQ30" s="878"/>
      <c r="HRR30" s="879"/>
      <c r="HRS30" s="880"/>
      <c r="HRT30" s="878"/>
      <c r="HRU30" s="878"/>
      <c r="HRV30" s="878"/>
      <c r="HRW30" s="881"/>
      <c r="HRX30" s="877"/>
      <c r="HRY30" s="878"/>
      <c r="HRZ30" s="878"/>
      <c r="HSA30" s="878"/>
      <c r="HSB30" s="879"/>
      <c r="HSC30" s="1041"/>
      <c r="HSD30" s="877"/>
      <c r="HSE30" s="878"/>
      <c r="HSF30" s="878"/>
      <c r="HSG30" s="878"/>
      <c r="HSH30" s="879"/>
      <c r="HSI30" s="880"/>
      <c r="HSJ30" s="878"/>
      <c r="HSK30" s="878"/>
      <c r="HSL30" s="878"/>
      <c r="HSM30" s="881"/>
      <c r="HSN30" s="877"/>
      <c r="HSO30" s="878"/>
      <c r="HSP30" s="878"/>
      <c r="HSQ30" s="878"/>
      <c r="HSR30" s="879"/>
      <c r="HSS30" s="1041"/>
      <c r="HST30" s="877"/>
      <c r="HSU30" s="878"/>
      <c r="HSV30" s="878"/>
      <c r="HSW30" s="878"/>
      <c r="HSX30" s="879"/>
      <c r="HSY30" s="880"/>
      <c r="HSZ30" s="878"/>
      <c r="HTA30" s="878"/>
      <c r="HTB30" s="878"/>
      <c r="HTC30" s="881"/>
      <c r="HTD30" s="877"/>
      <c r="HTE30" s="878"/>
      <c r="HTF30" s="878"/>
      <c r="HTG30" s="878"/>
      <c r="HTH30" s="879"/>
      <c r="HTI30" s="1041"/>
      <c r="HTJ30" s="877"/>
      <c r="HTK30" s="878"/>
      <c r="HTL30" s="878"/>
      <c r="HTM30" s="878"/>
      <c r="HTN30" s="879"/>
      <c r="HTO30" s="880"/>
      <c r="HTP30" s="878"/>
      <c r="HTQ30" s="878"/>
      <c r="HTR30" s="878"/>
      <c r="HTS30" s="881"/>
      <c r="HTT30" s="877"/>
      <c r="HTU30" s="878"/>
      <c r="HTV30" s="878"/>
      <c r="HTW30" s="878"/>
      <c r="HTX30" s="879"/>
      <c r="HTY30" s="1041"/>
      <c r="HTZ30" s="877"/>
      <c r="HUA30" s="878"/>
      <c r="HUB30" s="878"/>
      <c r="HUC30" s="878"/>
      <c r="HUD30" s="879"/>
      <c r="HUE30" s="880"/>
      <c r="HUF30" s="878"/>
      <c r="HUG30" s="878"/>
      <c r="HUH30" s="878"/>
      <c r="HUI30" s="881"/>
      <c r="HUJ30" s="877"/>
      <c r="HUK30" s="878"/>
      <c r="HUL30" s="878"/>
      <c r="HUM30" s="878"/>
      <c r="HUN30" s="879"/>
      <c r="HUO30" s="1041"/>
      <c r="HUP30" s="877"/>
      <c r="HUQ30" s="878"/>
      <c r="HUR30" s="878"/>
      <c r="HUS30" s="878"/>
      <c r="HUT30" s="879"/>
      <c r="HUU30" s="880"/>
      <c r="HUV30" s="878"/>
      <c r="HUW30" s="878"/>
      <c r="HUX30" s="878"/>
      <c r="HUY30" s="881"/>
      <c r="HUZ30" s="877"/>
      <c r="HVA30" s="878"/>
      <c r="HVB30" s="878"/>
      <c r="HVC30" s="878"/>
      <c r="HVD30" s="879"/>
      <c r="HVE30" s="1041"/>
      <c r="HVF30" s="877"/>
      <c r="HVG30" s="878"/>
      <c r="HVH30" s="878"/>
      <c r="HVI30" s="878"/>
      <c r="HVJ30" s="879"/>
      <c r="HVK30" s="880"/>
      <c r="HVL30" s="878"/>
      <c r="HVM30" s="878"/>
      <c r="HVN30" s="878"/>
      <c r="HVO30" s="881"/>
      <c r="HVP30" s="877"/>
      <c r="HVQ30" s="878"/>
      <c r="HVR30" s="878"/>
      <c r="HVS30" s="878"/>
      <c r="HVT30" s="879"/>
      <c r="HVU30" s="1041"/>
      <c r="HVV30" s="877"/>
      <c r="HVW30" s="878"/>
      <c r="HVX30" s="878"/>
      <c r="HVY30" s="878"/>
      <c r="HVZ30" s="879"/>
      <c r="HWA30" s="880"/>
      <c r="HWB30" s="878"/>
      <c r="HWC30" s="878"/>
      <c r="HWD30" s="878"/>
      <c r="HWE30" s="881"/>
      <c r="HWF30" s="877"/>
      <c r="HWG30" s="878"/>
      <c r="HWH30" s="878"/>
      <c r="HWI30" s="878"/>
      <c r="HWJ30" s="879"/>
      <c r="HWK30" s="1041"/>
      <c r="HWL30" s="877"/>
      <c r="HWM30" s="878"/>
      <c r="HWN30" s="878"/>
      <c r="HWO30" s="878"/>
      <c r="HWP30" s="879"/>
      <c r="HWQ30" s="880"/>
      <c r="HWR30" s="878"/>
      <c r="HWS30" s="878"/>
      <c r="HWT30" s="878"/>
      <c r="HWU30" s="881"/>
      <c r="HWV30" s="877"/>
      <c r="HWW30" s="878"/>
      <c r="HWX30" s="878"/>
      <c r="HWY30" s="878"/>
      <c r="HWZ30" s="879"/>
      <c r="HXA30" s="1041"/>
      <c r="HXB30" s="877"/>
      <c r="HXC30" s="878"/>
      <c r="HXD30" s="878"/>
      <c r="HXE30" s="878"/>
      <c r="HXF30" s="879"/>
      <c r="HXG30" s="880"/>
      <c r="HXH30" s="878"/>
      <c r="HXI30" s="878"/>
      <c r="HXJ30" s="878"/>
      <c r="HXK30" s="881"/>
      <c r="HXL30" s="877"/>
      <c r="HXM30" s="878"/>
      <c r="HXN30" s="878"/>
      <c r="HXO30" s="878"/>
      <c r="HXP30" s="879"/>
      <c r="HXQ30" s="1041"/>
      <c r="HXR30" s="877"/>
      <c r="HXS30" s="878"/>
      <c r="HXT30" s="878"/>
      <c r="HXU30" s="878"/>
      <c r="HXV30" s="879"/>
      <c r="HXW30" s="880"/>
      <c r="HXX30" s="878"/>
      <c r="HXY30" s="878"/>
      <c r="HXZ30" s="878"/>
      <c r="HYA30" s="881"/>
      <c r="HYB30" s="877"/>
      <c r="HYC30" s="878"/>
      <c r="HYD30" s="878"/>
      <c r="HYE30" s="878"/>
      <c r="HYF30" s="879"/>
      <c r="HYG30" s="1041"/>
      <c r="HYH30" s="877"/>
      <c r="HYI30" s="878"/>
      <c r="HYJ30" s="878"/>
      <c r="HYK30" s="878"/>
      <c r="HYL30" s="879"/>
      <c r="HYM30" s="880"/>
      <c r="HYN30" s="878"/>
      <c r="HYO30" s="878"/>
      <c r="HYP30" s="878"/>
      <c r="HYQ30" s="881"/>
      <c r="HYR30" s="877"/>
      <c r="HYS30" s="878"/>
      <c r="HYT30" s="878"/>
      <c r="HYU30" s="878"/>
      <c r="HYV30" s="879"/>
      <c r="HYW30" s="1041"/>
      <c r="HYX30" s="877"/>
      <c r="HYY30" s="878"/>
      <c r="HYZ30" s="878"/>
      <c r="HZA30" s="878"/>
      <c r="HZB30" s="879"/>
      <c r="HZC30" s="880"/>
      <c r="HZD30" s="878"/>
      <c r="HZE30" s="878"/>
      <c r="HZF30" s="878"/>
      <c r="HZG30" s="881"/>
      <c r="HZH30" s="877"/>
      <c r="HZI30" s="878"/>
      <c r="HZJ30" s="878"/>
      <c r="HZK30" s="878"/>
      <c r="HZL30" s="879"/>
      <c r="HZM30" s="1041"/>
      <c r="HZN30" s="877"/>
      <c r="HZO30" s="878"/>
      <c r="HZP30" s="878"/>
      <c r="HZQ30" s="878"/>
      <c r="HZR30" s="879"/>
      <c r="HZS30" s="880"/>
      <c r="HZT30" s="878"/>
      <c r="HZU30" s="878"/>
      <c r="HZV30" s="878"/>
      <c r="HZW30" s="881"/>
      <c r="HZX30" s="877"/>
      <c r="HZY30" s="878"/>
      <c r="HZZ30" s="878"/>
      <c r="IAA30" s="878"/>
      <c r="IAB30" s="879"/>
      <c r="IAC30" s="1041"/>
      <c r="IAD30" s="877"/>
      <c r="IAE30" s="878"/>
      <c r="IAF30" s="878"/>
      <c r="IAG30" s="878"/>
      <c r="IAH30" s="879"/>
      <c r="IAI30" s="880"/>
      <c r="IAJ30" s="878"/>
      <c r="IAK30" s="878"/>
      <c r="IAL30" s="878"/>
      <c r="IAM30" s="881"/>
      <c r="IAN30" s="877"/>
      <c r="IAO30" s="878"/>
      <c r="IAP30" s="878"/>
      <c r="IAQ30" s="878"/>
      <c r="IAR30" s="879"/>
      <c r="IAS30" s="1041"/>
      <c r="IAT30" s="877"/>
      <c r="IAU30" s="878"/>
      <c r="IAV30" s="878"/>
      <c r="IAW30" s="878"/>
      <c r="IAX30" s="879"/>
      <c r="IAY30" s="880"/>
      <c r="IAZ30" s="878"/>
      <c r="IBA30" s="878"/>
      <c r="IBB30" s="878"/>
      <c r="IBC30" s="881"/>
      <c r="IBD30" s="877"/>
      <c r="IBE30" s="878"/>
      <c r="IBF30" s="878"/>
      <c r="IBG30" s="878"/>
      <c r="IBH30" s="879"/>
      <c r="IBI30" s="1041"/>
      <c r="IBJ30" s="877"/>
      <c r="IBK30" s="878"/>
      <c r="IBL30" s="878"/>
      <c r="IBM30" s="878"/>
      <c r="IBN30" s="879"/>
      <c r="IBO30" s="880"/>
      <c r="IBP30" s="878"/>
      <c r="IBQ30" s="878"/>
      <c r="IBR30" s="878"/>
      <c r="IBS30" s="881"/>
      <c r="IBT30" s="877"/>
      <c r="IBU30" s="878"/>
      <c r="IBV30" s="878"/>
      <c r="IBW30" s="878"/>
      <c r="IBX30" s="879"/>
      <c r="IBY30" s="1041"/>
      <c r="IBZ30" s="877"/>
      <c r="ICA30" s="878"/>
      <c r="ICB30" s="878"/>
      <c r="ICC30" s="878"/>
      <c r="ICD30" s="879"/>
      <c r="ICE30" s="880"/>
      <c r="ICF30" s="878"/>
      <c r="ICG30" s="878"/>
      <c r="ICH30" s="878"/>
      <c r="ICI30" s="881"/>
      <c r="ICJ30" s="877"/>
      <c r="ICK30" s="878"/>
      <c r="ICL30" s="878"/>
      <c r="ICM30" s="878"/>
      <c r="ICN30" s="879"/>
      <c r="ICO30" s="1041"/>
      <c r="ICP30" s="877"/>
      <c r="ICQ30" s="878"/>
      <c r="ICR30" s="878"/>
      <c r="ICS30" s="878"/>
      <c r="ICT30" s="879"/>
      <c r="ICU30" s="880"/>
      <c r="ICV30" s="878"/>
      <c r="ICW30" s="878"/>
      <c r="ICX30" s="878"/>
      <c r="ICY30" s="881"/>
      <c r="ICZ30" s="877"/>
      <c r="IDA30" s="878"/>
      <c r="IDB30" s="878"/>
      <c r="IDC30" s="878"/>
      <c r="IDD30" s="879"/>
      <c r="IDE30" s="1041"/>
      <c r="IDF30" s="877"/>
      <c r="IDG30" s="878"/>
      <c r="IDH30" s="878"/>
      <c r="IDI30" s="878"/>
      <c r="IDJ30" s="879"/>
      <c r="IDK30" s="880"/>
      <c r="IDL30" s="878"/>
      <c r="IDM30" s="878"/>
      <c r="IDN30" s="878"/>
      <c r="IDO30" s="881"/>
      <c r="IDP30" s="877"/>
      <c r="IDQ30" s="878"/>
      <c r="IDR30" s="878"/>
      <c r="IDS30" s="878"/>
      <c r="IDT30" s="879"/>
      <c r="IDU30" s="1041"/>
      <c r="IDV30" s="877"/>
      <c r="IDW30" s="878"/>
      <c r="IDX30" s="878"/>
      <c r="IDY30" s="878"/>
      <c r="IDZ30" s="879"/>
      <c r="IEA30" s="880"/>
      <c r="IEB30" s="878"/>
      <c r="IEC30" s="878"/>
      <c r="IED30" s="878"/>
      <c r="IEE30" s="881"/>
      <c r="IEF30" s="877"/>
      <c r="IEG30" s="878"/>
      <c r="IEH30" s="878"/>
      <c r="IEI30" s="878"/>
      <c r="IEJ30" s="879"/>
      <c r="IEK30" s="1041"/>
      <c r="IEL30" s="877"/>
      <c r="IEM30" s="878"/>
      <c r="IEN30" s="878"/>
      <c r="IEO30" s="878"/>
      <c r="IEP30" s="879"/>
      <c r="IEQ30" s="880"/>
      <c r="IER30" s="878"/>
      <c r="IES30" s="878"/>
      <c r="IET30" s="878"/>
      <c r="IEU30" s="881"/>
      <c r="IEV30" s="877"/>
      <c r="IEW30" s="878"/>
      <c r="IEX30" s="878"/>
      <c r="IEY30" s="878"/>
      <c r="IEZ30" s="879"/>
      <c r="IFA30" s="1041"/>
      <c r="IFB30" s="877"/>
      <c r="IFC30" s="878"/>
      <c r="IFD30" s="878"/>
      <c r="IFE30" s="878"/>
      <c r="IFF30" s="879"/>
      <c r="IFG30" s="880"/>
      <c r="IFH30" s="878"/>
      <c r="IFI30" s="878"/>
      <c r="IFJ30" s="878"/>
      <c r="IFK30" s="881"/>
      <c r="IFL30" s="877"/>
      <c r="IFM30" s="878"/>
      <c r="IFN30" s="878"/>
      <c r="IFO30" s="878"/>
      <c r="IFP30" s="879"/>
      <c r="IFQ30" s="1041"/>
      <c r="IFR30" s="877"/>
      <c r="IFS30" s="878"/>
      <c r="IFT30" s="878"/>
      <c r="IFU30" s="878"/>
      <c r="IFV30" s="879"/>
      <c r="IFW30" s="880"/>
      <c r="IFX30" s="878"/>
      <c r="IFY30" s="878"/>
      <c r="IFZ30" s="878"/>
      <c r="IGA30" s="881"/>
      <c r="IGB30" s="877"/>
      <c r="IGC30" s="878"/>
      <c r="IGD30" s="878"/>
      <c r="IGE30" s="878"/>
      <c r="IGF30" s="879"/>
      <c r="IGG30" s="1041"/>
      <c r="IGH30" s="877"/>
      <c r="IGI30" s="878"/>
      <c r="IGJ30" s="878"/>
      <c r="IGK30" s="878"/>
      <c r="IGL30" s="879"/>
      <c r="IGM30" s="880"/>
      <c r="IGN30" s="878"/>
      <c r="IGO30" s="878"/>
      <c r="IGP30" s="878"/>
      <c r="IGQ30" s="881"/>
      <c r="IGR30" s="877"/>
      <c r="IGS30" s="878"/>
      <c r="IGT30" s="878"/>
      <c r="IGU30" s="878"/>
      <c r="IGV30" s="879"/>
      <c r="IGW30" s="1041"/>
      <c r="IGX30" s="877"/>
      <c r="IGY30" s="878"/>
      <c r="IGZ30" s="878"/>
      <c r="IHA30" s="878"/>
      <c r="IHB30" s="879"/>
      <c r="IHC30" s="880"/>
      <c r="IHD30" s="878"/>
      <c r="IHE30" s="878"/>
      <c r="IHF30" s="878"/>
      <c r="IHG30" s="881"/>
      <c r="IHH30" s="877"/>
      <c r="IHI30" s="878"/>
      <c r="IHJ30" s="878"/>
      <c r="IHK30" s="878"/>
      <c r="IHL30" s="879"/>
      <c r="IHM30" s="1041"/>
      <c r="IHN30" s="877"/>
      <c r="IHO30" s="878"/>
      <c r="IHP30" s="878"/>
      <c r="IHQ30" s="878"/>
      <c r="IHR30" s="879"/>
      <c r="IHS30" s="880"/>
      <c r="IHT30" s="878"/>
      <c r="IHU30" s="878"/>
      <c r="IHV30" s="878"/>
      <c r="IHW30" s="881"/>
      <c r="IHX30" s="877"/>
      <c r="IHY30" s="878"/>
      <c r="IHZ30" s="878"/>
      <c r="IIA30" s="878"/>
      <c r="IIB30" s="879"/>
      <c r="IIC30" s="1041"/>
      <c r="IID30" s="877"/>
      <c r="IIE30" s="878"/>
      <c r="IIF30" s="878"/>
      <c r="IIG30" s="878"/>
      <c r="IIH30" s="879"/>
      <c r="III30" s="880"/>
      <c r="IIJ30" s="878"/>
      <c r="IIK30" s="878"/>
      <c r="IIL30" s="878"/>
      <c r="IIM30" s="881"/>
      <c r="IIN30" s="877"/>
      <c r="IIO30" s="878"/>
      <c r="IIP30" s="878"/>
      <c r="IIQ30" s="878"/>
      <c r="IIR30" s="879"/>
      <c r="IIS30" s="1041"/>
      <c r="IIT30" s="877"/>
      <c r="IIU30" s="878"/>
      <c r="IIV30" s="878"/>
      <c r="IIW30" s="878"/>
      <c r="IIX30" s="879"/>
      <c r="IIY30" s="880"/>
      <c r="IIZ30" s="878"/>
      <c r="IJA30" s="878"/>
      <c r="IJB30" s="878"/>
      <c r="IJC30" s="881"/>
      <c r="IJD30" s="877"/>
      <c r="IJE30" s="878"/>
      <c r="IJF30" s="878"/>
      <c r="IJG30" s="878"/>
      <c r="IJH30" s="879"/>
      <c r="IJI30" s="1041"/>
      <c r="IJJ30" s="877"/>
      <c r="IJK30" s="878"/>
      <c r="IJL30" s="878"/>
      <c r="IJM30" s="878"/>
      <c r="IJN30" s="879"/>
      <c r="IJO30" s="880"/>
      <c r="IJP30" s="878"/>
      <c r="IJQ30" s="878"/>
      <c r="IJR30" s="878"/>
      <c r="IJS30" s="881"/>
      <c r="IJT30" s="877"/>
      <c r="IJU30" s="878"/>
      <c r="IJV30" s="878"/>
      <c r="IJW30" s="878"/>
      <c r="IJX30" s="879"/>
      <c r="IJY30" s="1041"/>
      <c r="IJZ30" s="877"/>
      <c r="IKA30" s="878"/>
      <c r="IKB30" s="878"/>
      <c r="IKC30" s="878"/>
      <c r="IKD30" s="879"/>
      <c r="IKE30" s="880"/>
      <c r="IKF30" s="878"/>
      <c r="IKG30" s="878"/>
      <c r="IKH30" s="878"/>
      <c r="IKI30" s="881"/>
      <c r="IKJ30" s="877"/>
      <c r="IKK30" s="878"/>
      <c r="IKL30" s="878"/>
      <c r="IKM30" s="878"/>
      <c r="IKN30" s="879"/>
      <c r="IKO30" s="1041"/>
      <c r="IKP30" s="877"/>
      <c r="IKQ30" s="878"/>
      <c r="IKR30" s="878"/>
      <c r="IKS30" s="878"/>
      <c r="IKT30" s="879"/>
      <c r="IKU30" s="880"/>
      <c r="IKV30" s="878"/>
      <c r="IKW30" s="878"/>
      <c r="IKX30" s="878"/>
      <c r="IKY30" s="881"/>
      <c r="IKZ30" s="877"/>
      <c r="ILA30" s="878"/>
      <c r="ILB30" s="878"/>
      <c r="ILC30" s="878"/>
      <c r="ILD30" s="879"/>
      <c r="ILE30" s="1041"/>
      <c r="ILF30" s="877"/>
      <c r="ILG30" s="878"/>
      <c r="ILH30" s="878"/>
      <c r="ILI30" s="878"/>
      <c r="ILJ30" s="879"/>
      <c r="ILK30" s="880"/>
      <c r="ILL30" s="878"/>
      <c r="ILM30" s="878"/>
      <c r="ILN30" s="878"/>
      <c r="ILO30" s="881"/>
      <c r="ILP30" s="877"/>
      <c r="ILQ30" s="878"/>
      <c r="ILR30" s="878"/>
      <c r="ILS30" s="878"/>
      <c r="ILT30" s="879"/>
      <c r="ILU30" s="1041"/>
      <c r="ILV30" s="877"/>
      <c r="ILW30" s="878"/>
      <c r="ILX30" s="878"/>
      <c r="ILY30" s="878"/>
      <c r="ILZ30" s="879"/>
      <c r="IMA30" s="880"/>
      <c r="IMB30" s="878"/>
      <c r="IMC30" s="878"/>
      <c r="IMD30" s="878"/>
      <c r="IME30" s="881"/>
      <c r="IMF30" s="877"/>
      <c r="IMG30" s="878"/>
      <c r="IMH30" s="878"/>
      <c r="IMI30" s="878"/>
      <c r="IMJ30" s="879"/>
      <c r="IMK30" s="1041"/>
      <c r="IML30" s="877"/>
      <c r="IMM30" s="878"/>
      <c r="IMN30" s="878"/>
      <c r="IMO30" s="878"/>
      <c r="IMP30" s="879"/>
      <c r="IMQ30" s="880"/>
      <c r="IMR30" s="878"/>
      <c r="IMS30" s="878"/>
      <c r="IMT30" s="878"/>
      <c r="IMU30" s="881"/>
      <c r="IMV30" s="877"/>
      <c r="IMW30" s="878"/>
      <c r="IMX30" s="878"/>
      <c r="IMY30" s="878"/>
      <c r="IMZ30" s="879"/>
      <c r="INA30" s="1041"/>
      <c r="INB30" s="877"/>
      <c r="INC30" s="878"/>
      <c r="IND30" s="878"/>
      <c r="INE30" s="878"/>
      <c r="INF30" s="879"/>
      <c r="ING30" s="880"/>
      <c r="INH30" s="878"/>
      <c r="INI30" s="878"/>
      <c r="INJ30" s="878"/>
      <c r="INK30" s="881"/>
      <c r="INL30" s="877"/>
      <c r="INM30" s="878"/>
      <c r="INN30" s="878"/>
      <c r="INO30" s="878"/>
      <c r="INP30" s="879"/>
      <c r="INQ30" s="1041"/>
      <c r="INR30" s="877"/>
      <c r="INS30" s="878"/>
      <c r="INT30" s="878"/>
      <c r="INU30" s="878"/>
      <c r="INV30" s="879"/>
      <c r="INW30" s="880"/>
      <c r="INX30" s="878"/>
      <c r="INY30" s="878"/>
      <c r="INZ30" s="878"/>
      <c r="IOA30" s="881"/>
      <c r="IOB30" s="877"/>
      <c r="IOC30" s="878"/>
      <c r="IOD30" s="878"/>
      <c r="IOE30" s="878"/>
      <c r="IOF30" s="879"/>
      <c r="IOG30" s="1041"/>
      <c r="IOH30" s="877"/>
      <c r="IOI30" s="878"/>
      <c r="IOJ30" s="878"/>
      <c r="IOK30" s="878"/>
      <c r="IOL30" s="879"/>
      <c r="IOM30" s="880"/>
      <c r="ION30" s="878"/>
      <c r="IOO30" s="878"/>
      <c r="IOP30" s="878"/>
      <c r="IOQ30" s="881"/>
      <c r="IOR30" s="877"/>
      <c r="IOS30" s="878"/>
      <c r="IOT30" s="878"/>
      <c r="IOU30" s="878"/>
      <c r="IOV30" s="879"/>
      <c r="IOW30" s="1041"/>
      <c r="IOX30" s="877"/>
      <c r="IOY30" s="878"/>
      <c r="IOZ30" s="878"/>
      <c r="IPA30" s="878"/>
      <c r="IPB30" s="879"/>
      <c r="IPC30" s="880"/>
      <c r="IPD30" s="878"/>
      <c r="IPE30" s="878"/>
      <c r="IPF30" s="878"/>
      <c r="IPG30" s="881"/>
      <c r="IPH30" s="877"/>
      <c r="IPI30" s="878"/>
      <c r="IPJ30" s="878"/>
      <c r="IPK30" s="878"/>
      <c r="IPL30" s="879"/>
      <c r="IPM30" s="1041"/>
      <c r="IPN30" s="877"/>
      <c r="IPO30" s="878"/>
      <c r="IPP30" s="878"/>
      <c r="IPQ30" s="878"/>
      <c r="IPR30" s="879"/>
      <c r="IPS30" s="880"/>
      <c r="IPT30" s="878"/>
      <c r="IPU30" s="878"/>
      <c r="IPV30" s="878"/>
      <c r="IPW30" s="881"/>
      <c r="IPX30" s="877"/>
      <c r="IPY30" s="878"/>
      <c r="IPZ30" s="878"/>
      <c r="IQA30" s="878"/>
      <c r="IQB30" s="879"/>
      <c r="IQC30" s="1041"/>
      <c r="IQD30" s="877"/>
      <c r="IQE30" s="878"/>
      <c r="IQF30" s="878"/>
      <c r="IQG30" s="878"/>
      <c r="IQH30" s="879"/>
      <c r="IQI30" s="880"/>
      <c r="IQJ30" s="878"/>
      <c r="IQK30" s="878"/>
      <c r="IQL30" s="878"/>
      <c r="IQM30" s="881"/>
      <c r="IQN30" s="877"/>
      <c r="IQO30" s="878"/>
      <c r="IQP30" s="878"/>
      <c r="IQQ30" s="878"/>
      <c r="IQR30" s="879"/>
      <c r="IQS30" s="1041"/>
      <c r="IQT30" s="877"/>
      <c r="IQU30" s="878"/>
      <c r="IQV30" s="878"/>
      <c r="IQW30" s="878"/>
      <c r="IQX30" s="879"/>
      <c r="IQY30" s="880"/>
      <c r="IQZ30" s="878"/>
      <c r="IRA30" s="878"/>
      <c r="IRB30" s="878"/>
      <c r="IRC30" s="881"/>
      <c r="IRD30" s="877"/>
      <c r="IRE30" s="878"/>
      <c r="IRF30" s="878"/>
      <c r="IRG30" s="878"/>
      <c r="IRH30" s="879"/>
      <c r="IRI30" s="1041"/>
      <c r="IRJ30" s="877"/>
      <c r="IRK30" s="878"/>
      <c r="IRL30" s="878"/>
      <c r="IRM30" s="878"/>
      <c r="IRN30" s="879"/>
      <c r="IRO30" s="880"/>
      <c r="IRP30" s="878"/>
      <c r="IRQ30" s="878"/>
      <c r="IRR30" s="878"/>
      <c r="IRS30" s="881"/>
      <c r="IRT30" s="877"/>
      <c r="IRU30" s="878"/>
      <c r="IRV30" s="878"/>
      <c r="IRW30" s="878"/>
      <c r="IRX30" s="879"/>
      <c r="IRY30" s="1041"/>
      <c r="IRZ30" s="877"/>
      <c r="ISA30" s="878"/>
      <c r="ISB30" s="878"/>
      <c r="ISC30" s="878"/>
      <c r="ISD30" s="879"/>
      <c r="ISE30" s="880"/>
      <c r="ISF30" s="878"/>
      <c r="ISG30" s="878"/>
      <c r="ISH30" s="878"/>
      <c r="ISI30" s="881"/>
      <c r="ISJ30" s="877"/>
      <c r="ISK30" s="878"/>
      <c r="ISL30" s="878"/>
      <c r="ISM30" s="878"/>
      <c r="ISN30" s="879"/>
      <c r="ISO30" s="1041"/>
      <c r="ISP30" s="877"/>
      <c r="ISQ30" s="878"/>
      <c r="ISR30" s="878"/>
      <c r="ISS30" s="878"/>
      <c r="IST30" s="879"/>
      <c r="ISU30" s="880"/>
      <c r="ISV30" s="878"/>
      <c r="ISW30" s="878"/>
      <c r="ISX30" s="878"/>
      <c r="ISY30" s="881"/>
      <c r="ISZ30" s="877"/>
      <c r="ITA30" s="878"/>
      <c r="ITB30" s="878"/>
      <c r="ITC30" s="878"/>
      <c r="ITD30" s="879"/>
      <c r="ITE30" s="1041"/>
      <c r="ITF30" s="877"/>
      <c r="ITG30" s="878"/>
      <c r="ITH30" s="878"/>
      <c r="ITI30" s="878"/>
      <c r="ITJ30" s="879"/>
      <c r="ITK30" s="880"/>
      <c r="ITL30" s="878"/>
      <c r="ITM30" s="878"/>
      <c r="ITN30" s="878"/>
      <c r="ITO30" s="881"/>
      <c r="ITP30" s="877"/>
      <c r="ITQ30" s="878"/>
      <c r="ITR30" s="878"/>
      <c r="ITS30" s="878"/>
      <c r="ITT30" s="879"/>
      <c r="ITU30" s="1041"/>
      <c r="ITV30" s="877"/>
      <c r="ITW30" s="878"/>
      <c r="ITX30" s="878"/>
      <c r="ITY30" s="878"/>
      <c r="ITZ30" s="879"/>
      <c r="IUA30" s="880"/>
      <c r="IUB30" s="878"/>
      <c r="IUC30" s="878"/>
      <c r="IUD30" s="878"/>
      <c r="IUE30" s="881"/>
      <c r="IUF30" s="877"/>
      <c r="IUG30" s="878"/>
      <c r="IUH30" s="878"/>
      <c r="IUI30" s="878"/>
      <c r="IUJ30" s="879"/>
      <c r="IUK30" s="1041"/>
      <c r="IUL30" s="877"/>
      <c r="IUM30" s="878"/>
      <c r="IUN30" s="878"/>
      <c r="IUO30" s="878"/>
      <c r="IUP30" s="879"/>
      <c r="IUQ30" s="880"/>
      <c r="IUR30" s="878"/>
      <c r="IUS30" s="878"/>
      <c r="IUT30" s="878"/>
      <c r="IUU30" s="881"/>
      <c r="IUV30" s="877"/>
      <c r="IUW30" s="878"/>
      <c r="IUX30" s="878"/>
      <c r="IUY30" s="878"/>
      <c r="IUZ30" s="879"/>
      <c r="IVA30" s="1041"/>
      <c r="IVB30" s="877"/>
      <c r="IVC30" s="878"/>
      <c r="IVD30" s="878"/>
      <c r="IVE30" s="878"/>
      <c r="IVF30" s="879"/>
      <c r="IVG30" s="880"/>
      <c r="IVH30" s="878"/>
      <c r="IVI30" s="878"/>
      <c r="IVJ30" s="878"/>
      <c r="IVK30" s="881"/>
      <c r="IVL30" s="877"/>
      <c r="IVM30" s="878"/>
      <c r="IVN30" s="878"/>
      <c r="IVO30" s="878"/>
      <c r="IVP30" s="879"/>
      <c r="IVQ30" s="1041"/>
      <c r="IVR30" s="877"/>
      <c r="IVS30" s="878"/>
      <c r="IVT30" s="878"/>
      <c r="IVU30" s="878"/>
      <c r="IVV30" s="879"/>
      <c r="IVW30" s="880"/>
      <c r="IVX30" s="878"/>
      <c r="IVY30" s="878"/>
      <c r="IVZ30" s="878"/>
      <c r="IWA30" s="881"/>
      <c r="IWB30" s="877"/>
      <c r="IWC30" s="878"/>
      <c r="IWD30" s="878"/>
      <c r="IWE30" s="878"/>
      <c r="IWF30" s="879"/>
      <c r="IWG30" s="1041"/>
      <c r="IWH30" s="877"/>
      <c r="IWI30" s="878"/>
      <c r="IWJ30" s="878"/>
      <c r="IWK30" s="878"/>
      <c r="IWL30" s="879"/>
      <c r="IWM30" s="880"/>
      <c r="IWN30" s="878"/>
      <c r="IWO30" s="878"/>
      <c r="IWP30" s="878"/>
      <c r="IWQ30" s="881"/>
      <c r="IWR30" s="877"/>
      <c r="IWS30" s="878"/>
      <c r="IWT30" s="878"/>
      <c r="IWU30" s="878"/>
      <c r="IWV30" s="879"/>
      <c r="IWW30" s="1041"/>
      <c r="IWX30" s="877"/>
      <c r="IWY30" s="878"/>
      <c r="IWZ30" s="878"/>
      <c r="IXA30" s="878"/>
      <c r="IXB30" s="879"/>
      <c r="IXC30" s="880"/>
      <c r="IXD30" s="878"/>
      <c r="IXE30" s="878"/>
      <c r="IXF30" s="878"/>
      <c r="IXG30" s="881"/>
      <c r="IXH30" s="877"/>
      <c r="IXI30" s="878"/>
      <c r="IXJ30" s="878"/>
      <c r="IXK30" s="878"/>
      <c r="IXL30" s="879"/>
      <c r="IXM30" s="1041"/>
      <c r="IXN30" s="877"/>
      <c r="IXO30" s="878"/>
      <c r="IXP30" s="878"/>
      <c r="IXQ30" s="878"/>
      <c r="IXR30" s="879"/>
      <c r="IXS30" s="880"/>
      <c r="IXT30" s="878"/>
      <c r="IXU30" s="878"/>
      <c r="IXV30" s="878"/>
      <c r="IXW30" s="881"/>
      <c r="IXX30" s="877"/>
      <c r="IXY30" s="878"/>
      <c r="IXZ30" s="878"/>
      <c r="IYA30" s="878"/>
      <c r="IYB30" s="879"/>
      <c r="IYC30" s="1041"/>
      <c r="IYD30" s="877"/>
      <c r="IYE30" s="878"/>
      <c r="IYF30" s="878"/>
      <c r="IYG30" s="878"/>
      <c r="IYH30" s="879"/>
      <c r="IYI30" s="880"/>
      <c r="IYJ30" s="878"/>
      <c r="IYK30" s="878"/>
      <c r="IYL30" s="878"/>
      <c r="IYM30" s="881"/>
      <c r="IYN30" s="877"/>
      <c r="IYO30" s="878"/>
      <c r="IYP30" s="878"/>
      <c r="IYQ30" s="878"/>
      <c r="IYR30" s="879"/>
      <c r="IYS30" s="1041"/>
      <c r="IYT30" s="877"/>
      <c r="IYU30" s="878"/>
      <c r="IYV30" s="878"/>
      <c r="IYW30" s="878"/>
      <c r="IYX30" s="879"/>
      <c r="IYY30" s="880"/>
      <c r="IYZ30" s="878"/>
      <c r="IZA30" s="878"/>
      <c r="IZB30" s="878"/>
      <c r="IZC30" s="881"/>
      <c r="IZD30" s="877"/>
      <c r="IZE30" s="878"/>
      <c r="IZF30" s="878"/>
      <c r="IZG30" s="878"/>
      <c r="IZH30" s="879"/>
      <c r="IZI30" s="1041"/>
      <c r="IZJ30" s="877"/>
      <c r="IZK30" s="878"/>
      <c r="IZL30" s="878"/>
      <c r="IZM30" s="878"/>
      <c r="IZN30" s="879"/>
      <c r="IZO30" s="880"/>
      <c r="IZP30" s="878"/>
      <c r="IZQ30" s="878"/>
      <c r="IZR30" s="878"/>
      <c r="IZS30" s="881"/>
      <c r="IZT30" s="877"/>
      <c r="IZU30" s="878"/>
      <c r="IZV30" s="878"/>
      <c r="IZW30" s="878"/>
      <c r="IZX30" s="879"/>
      <c r="IZY30" s="1041"/>
      <c r="IZZ30" s="877"/>
      <c r="JAA30" s="878"/>
      <c r="JAB30" s="878"/>
      <c r="JAC30" s="878"/>
      <c r="JAD30" s="879"/>
      <c r="JAE30" s="880"/>
      <c r="JAF30" s="878"/>
      <c r="JAG30" s="878"/>
      <c r="JAH30" s="878"/>
      <c r="JAI30" s="881"/>
      <c r="JAJ30" s="877"/>
      <c r="JAK30" s="878"/>
      <c r="JAL30" s="878"/>
      <c r="JAM30" s="878"/>
      <c r="JAN30" s="879"/>
      <c r="JAO30" s="1041"/>
      <c r="JAP30" s="877"/>
      <c r="JAQ30" s="878"/>
      <c r="JAR30" s="878"/>
      <c r="JAS30" s="878"/>
      <c r="JAT30" s="879"/>
      <c r="JAU30" s="880"/>
      <c r="JAV30" s="878"/>
      <c r="JAW30" s="878"/>
      <c r="JAX30" s="878"/>
      <c r="JAY30" s="881"/>
      <c r="JAZ30" s="877"/>
      <c r="JBA30" s="878"/>
      <c r="JBB30" s="878"/>
      <c r="JBC30" s="878"/>
      <c r="JBD30" s="879"/>
      <c r="JBE30" s="1041"/>
      <c r="JBF30" s="877"/>
      <c r="JBG30" s="878"/>
      <c r="JBH30" s="878"/>
      <c r="JBI30" s="878"/>
      <c r="JBJ30" s="879"/>
      <c r="JBK30" s="880"/>
      <c r="JBL30" s="878"/>
      <c r="JBM30" s="878"/>
      <c r="JBN30" s="878"/>
      <c r="JBO30" s="881"/>
      <c r="JBP30" s="877"/>
      <c r="JBQ30" s="878"/>
      <c r="JBR30" s="878"/>
      <c r="JBS30" s="878"/>
      <c r="JBT30" s="879"/>
      <c r="JBU30" s="1041"/>
      <c r="JBV30" s="877"/>
      <c r="JBW30" s="878"/>
      <c r="JBX30" s="878"/>
      <c r="JBY30" s="878"/>
      <c r="JBZ30" s="879"/>
      <c r="JCA30" s="880"/>
      <c r="JCB30" s="878"/>
      <c r="JCC30" s="878"/>
      <c r="JCD30" s="878"/>
      <c r="JCE30" s="881"/>
      <c r="JCF30" s="877"/>
      <c r="JCG30" s="878"/>
      <c r="JCH30" s="878"/>
      <c r="JCI30" s="878"/>
      <c r="JCJ30" s="879"/>
      <c r="JCK30" s="1041"/>
      <c r="JCL30" s="877"/>
      <c r="JCM30" s="878"/>
      <c r="JCN30" s="878"/>
      <c r="JCO30" s="878"/>
      <c r="JCP30" s="879"/>
      <c r="JCQ30" s="880"/>
      <c r="JCR30" s="878"/>
      <c r="JCS30" s="878"/>
      <c r="JCT30" s="878"/>
      <c r="JCU30" s="881"/>
      <c r="JCV30" s="877"/>
      <c r="JCW30" s="878"/>
      <c r="JCX30" s="878"/>
      <c r="JCY30" s="878"/>
      <c r="JCZ30" s="879"/>
      <c r="JDA30" s="1041"/>
      <c r="JDB30" s="877"/>
      <c r="JDC30" s="878"/>
      <c r="JDD30" s="878"/>
      <c r="JDE30" s="878"/>
      <c r="JDF30" s="879"/>
      <c r="JDG30" s="880"/>
      <c r="JDH30" s="878"/>
      <c r="JDI30" s="878"/>
      <c r="JDJ30" s="878"/>
      <c r="JDK30" s="881"/>
      <c r="JDL30" s="877"/>
      <c r="JDM30" s="878"/>
      <c r="JDN30" s="878"/>
      <c r="JDO30" s="878"/>
      <c r="JDP30" s="879"/>
      <c r="JDQ30" s="1041"/>
      <c r="JDR30" s="877"/>
      <c r="JDS30" s="878"/>
      <c r="JDT30" s="878"/>
      <c r="JDU30" s="878"/>
      <c r="JDV30" s="879"/>
      <c r="JDW30" s="880"/>
      <c r="JDX30" s="878"/>
      <c r="JDY30" s="878"/>
      <c r="JDZ30" s="878"/>
      <c r="JEA30" s="881"/>
      <c r="JEB30" s="877"/>
      <c r="JEC30" s="878"/>
      <c r="JED30" s="878"/>
      <c r="JEE30" s="878"/>
      <c r="JEF30" s="879"/>
      <c r="JEG30" s="1041"/>
      <c r="JEH30" s="877"/>
      <c r="JEI30" s="878"/>
      <c r="JEJ30" s="878"/>
      <c r="JEK30" s="878"/>
      <c r="JEL30" s="879"/>
      <c r="JEM30" s="880"/>
      <c r="JEN30" s="878"/>
      <c r="JEO30" s="878"/>
      <c r="JEP30" s="878"/>
      <c r="JEQ30" s="881"/>
      <c r="JER30" s="877"/>
      <c r="JES30" s="878"/>
      <c r="JET30" s="878"/>
      <c r="JEU30" s="878"/>
      <c r="JEV30" s="879"/>
      <c r="JEW30" s="1041"/>
      <c r="JEX30" s="877"/>
      <c r="JEY30" s="878"/>
      <c r="JEZ30" s="878"/>
      <c r="JFA30" s="878"/>
      <c r="JFB30" s="879"/>
      <c r="JFC30" s="880"/>
      <c r="JFD30" s="878"/>
      <c r="JFE30" s="878"/>
      <c r="JFF30" s="878"/>
      <c r="JFG30" s="881"/>
      <c r="JFH30" s="877"/>
      <c r="JFI30" s="878"/>
      <c r="JFJ30" s="878"/>
      <c r="JFK30" s="878"/>
      <c r="JFL30" s="879"/>
      <c r="JFM30" s="1041"/>
      <c r="JFN30" s="877"/>
      <c r="JFO30" s="878"/>
      <c r="JFP30" s="878"/>
      <c r="JFQ30" s="878"/>
      <c r="JFR30" s="879"/>
      <c r="JFS30" s="880"/>
      <c r="JFT30" s="878"/>
      <c r="JFU30" s="878"/>
      <c r="JFV30" s="878"/>
      <c r="JFW30" s="881"/>
      <c r="JFX30" s="877"/>
      <c r="JFY30" s="878"/>
      <c r="JFZ30" s="878"/>
      <c r="JGA30" s="878"/>
      <c r="JGB30" s="879"/>
      <c r="JGC30" s="1041"/>
      <c r="JGD30" s="877"/>
      <c r="JGE30" s="878"/>
      <c r="JGF30" s="878"/>
      <c r="JGG30" s="878"/>
      <c r="JGH30" s="879"/>
      <c r="JGI30" s="880"/>
      <c r="JGJ30" s="878"/>
      <c r="JGK30" s="878"/>
      <c r="JGL30" s="878"/>
      <c r="JGM30" s="881"/>
      <c r="JGN30" s="877"/>
      <c r="JGO30" s="878"/>
      <c r="JGP30" s="878"/>
      <c r="JGQ30" s="878"/>
      <c r="JGR30" s="879"/>
      <c r="JGS30" s="1041"/>
      <c r="JGT30" s="877"/>
      <c r="JGU30" s="878"/>
      <c r="JGV30" s="878"/>
      <c r="JGW30" s="878"/>
      <c r="JGX30" s="879"/>
      <c r="JGY30" s="880"/>
      <c r="JGZ30" s="878"/>
      <c r="JHA30" s="878"/>
      <c r="JHB30" s="878"/>
      <c r="JHC30" s="881"/>
      <c r="JHD30" s="877"/>
      <c r="JHE30" s="878"/>
      <c r="JHF30" s="878"/>
      <c r="JHG30" s="878"/>
      <c r="JHH30" s="879"/>
      <c r="JHI30" s="1041"/>
      <c r="JHJ30" s="877"/>
      <c r="JHK30" s="878"/>
      <c r="JHL30" s="878"/>
      <c r="JHM30" s="878"/>
      <c r="JHN30" s="879"/>
      <c r="JHO30" s="880"/>
      <c r="JHP30" s="878"/>
      <c r="JHQ30" s="878"/>
      <c r="JHR30" s="878"/>
      <c r="JHS30" s="881"/>
      <c r="JHT30" s="877"/>
      <c r="JHU30" s="878"/>
      <c r="JHV30" s="878"/>
      <c r="JHW30" s="878"/>
      <c r="JHX30" s="879"/>
      <c r="JHY30" s="1041"/>
      <c r="JHZ30" s="877"/>
      <c r="JIA30" s="878"/>
      <c r="JIB30" s="878"/>
      <c r="JIC30" s="878"/>
      <c r="JID30" s="879"/>
      <c r="JIE30" s="880"/>
      <c r="JIF30" s="878"/>
      <c r="JIG30" s="878"/>
      <c r="JIH30" s="878"/>
      <c r="JII30" s="881"/>
      <c r="JIJ30" s="877"/>
      <c r="JIK30" s="878"/>
      <c r="JIL30" s="878"/>
      <c r="JIM30" s="878"/>
      <c r="JIN30" s="879"/>
      <c r="JIO30" s="1041"/>
      <c r="JIP30" s="877"/>
      <c r="JIQ30" s="878"/>
      <c r="JIR30" s="878"/>
      <c r="JIS30" s="878"/>
      <c r="JIT30" s="879"/>
      <c r="JIU30" s="880"/>
      <c r="JIV30" s="878"/>
      <c r="JIW30" s="878"/>
      <c r="JIX30" s="878"/>
      <c r="JIY30" s="881"/>
      <c r="JIZ30" s="877"/>
      <c r="JJA30" s="878"/>
      <c r="JJB30" s="878"/>
      <c r="JJC30" s="878"/>
      <c r="JJD30" s="879"/>
      <c r="JJE30" s="1041"/>
      <c r="JJF30" s="877"/>
      <c r="JJG30" s="878"/>
      <c r="JJH30" s="878"/>
      <c r="JJI30" s="878"/>
      <c r="JJJ30" s="879"/>
      <c r="JJK30" s="880"/>
      <c r="JJL30" s="878"/>
      <c r="JJM30" s="878"/>
      <c r="JJN30" s="878"/>
      <c r="JJO30" s="881"/>
      <c r="JJP30" s="877"/>
      <c r="JJQ30" s="878"/>
      <c r="JJR30" s="878"/>
      <c r="JJS30" s="878"/>
      <c r="JJT30" s="879"/>
      <c r="JJU30" s="1041"/>
      <c r="JJV30" s="877"/>
      <c r="JJW30" s="878"/>
      <c r="JJX30" s="878"/>
      <c r="JJY30" s="878"/>
      <c r="JJZ30" s="879"/>
      <c r="JKA30" s="880"/>
      <c r="JKB30" s="878"/>
      <c r="JKC30" s="878"/>
      <c r="JKD30" s="878"/>
      <c r="JKE30" s="881"/>
      <c r="JKF30" s="877"/>
      <c r="JKG30" s="878"/>
      <c r="JKH30" s="878"/>
      <c r="JKI30" s="878"/>
      <c r="JKJ30" s="879"/>
      <c r="JKK30" s="1041"/>
      <c r="JKL30" s="877"/>
      <c r="JKM30" s="878"/>
      <c r="JKN30" s="878"/>
      <c r="JKO30" s="878"/>
      <c r="JKP30" s="879"/>
      <c r="JKQ30" s="880"/>
      <c r="JKR30" s="878"/>
      <c r="JKS30" s="878"/>
      <c r="JKT30" s="878"/>
      <c r="JKU30" s="881"/>
      <c r="JKV30" s="877"/>
      <c r="JKW30" s="878"/>
      <c r="JKX30" s="878"/>
      <c r="JKY30" s="878"/>
      <c r="JKZ30" s="879"/>
      <c r="JLA30" s="1041"/>
      <c r="JLB30" s="877"/>
      <c r="JLC30" s="878"/>
      <c r="JLD30" s="878"/>
      <c r="JLE30" s="878"/>
      <c r="JLF30" s="879"/>
      <c r="JLG30" s="880"/>
      <c r="JLH30" s="878"/>
      <c r="JLI30" s="878"/>
      <c r="JLJ30" s="878"/>
      <c r="JLK30" s="881"/>
      <c r="JLL30" s="877"/>
      <c r="JLM30" s="878"/>
      <c r="JLN30" s="878"/>
      <c r="JLO30" s="878"/>
      <c r="JLP30" s="879"/>
      <c r="JLQ30" s="1041"/>
      <c r="JLR30" s="877"/>
      <c r="JLS30" s="878"/>
      <c r="JLT30" s="878"/>
      <c r="JLU30" s="878"/>
      <c r="JLV30" s="879"/>
      <c r="JLW30" s="880"/>
      <c r="JLX30" s="878"/>
      <c r="JLY30" s="878"/>
      <c r="JLZ30" s="878"/>
      <c r="JMA30" s="881"/>
      <c r="JMB30" s="877"/>
      <c r="JMC30" s="878"/>
      <c r="JMD30" s="878"/>
      <c r="JME30" s="878"/>
      <c r="JMF30" s="879"/>
      <c r="JMG30" s="1041"/>
      <c r="JMH30" s="877"/>
      <c r="JMI30" s="878"/>
      <c r="JMJ30" s="878"/>
      <c r="JMK30" s="878"/>
      <c r="JML30" s="879"/>
      <c r="JMM30" s="880"/>
      <c r="JMN30" s="878"/>
      <c r="JMO30" s="878"/>
      <c r="JMP30" s="878"/>
      <c r="JMQ30" s="881"/>
      <c r="JMR30" s="877"/>
      <c r="JMS30" s="878"/>
      <c r="JMT30" s="878"/>
      <c r="JMU30" s="878"/>
      <c r="JMV30" s="879"/>
      <c r="JMW30" s="1041"/>
      <c r="JMX30" s="877"/>
      <c r="JMY30" s="878"/>
      <c r="JMZ30" s="878"/>
      <c r="JNA30" s="878"/>
      <c r="JNB30" s="879"/>
      <c r="JNC30" s="880"/>
      <c r="JND30" s="878"/>
      <c r="JNE30" s="878"/>
      <c r="JNF30" s="878"/>
      <c r="JNG30" s="881"/>
      <c r="JNH30" s="877"/>
      <c r="JNI30" s="878"/>
      <c r="JNJ30" s="878"/>
      <c r="JNK30" s="878"/>
      <c r="JNL30" s="879"/>
      <c r="JNM30" s="1041"/>
      <c r="JNN30" s="877"/>
      <c r="JNO30" s="878"/>
      <c r="JNP30" s="878"/>
      <c r="JNQ30" s="878"/>
      <c r="JNR30" s="879"/>
      <c r="JNS30" s="880"/>
      <c r="JNT30" s="878"/>
      <c r="JNU30" s="878"/>
      <c r="JNV30" s="878"/>
      <c r="JNW30" s="881"/>
      <c r="JNX30" s="877"/>
      <c r="JNY30" s="878"/>
      <c r="JNZ30" s="878"/>
      <c r="JOA30" s="878"/>
      <c r="JOB30" s="879"/>
      <c r="JOC30" s="1041"/>
      <c r="JOD30" s="877"/>
      <c r="JOE30" s="878"/>
      <c r="JOF30" s="878"/>
      <c r="JOG30" s="878"/>
      <c r="JOH30" s="879"/>
      <c r="JOI30" s="880"/>
      <c r="JOJ30" s="878"/>
      <c r="JOK30" s="878"/>
      <c r="JOL30" s="878"/>
      <c r="JOM30" s="881"/>
      <c r="JON30" s="877"/>
      <c r="JOO30" s="878"/>
      <c r="JOP30" s="878"/>
      <c r="JOQ30" s="878"/>
      <c r="JOR30" s="879"/>
      <c r="JOS30" s="1041"/>
      <c r="JOT30" s="877"/>
      <c r="JOU30" s="878"/>
      <c r="JOV30" s="878"/>
      <c r="JOW30" s="878"/>
      <c r="JOX30" s="879"/>
      <c r="JOY30" s="880"/>
      <c r="JOZ30" s="878"/>
      <c r="JPA30" s="878"/>
      <c r="JPB30" s="878"/>
      <c r="JPC30" s="881"/>
      <c r="JPD30" s="877"/>
      <c r="JPE30" s="878"/>
      <c r="JPF30" s="878"/>
      <c r="JPG30" s="878"/>
      <c r="JPH30" s="879"/>
      <c r="JPI30" s="1041"/>
      <c r="JPJ30" s="877"/>
      <c r="JPK30" s="878"/>
      <c r="JPL30" s="878"/>
      <c r="JPM30" s="878"/>
      <c r="JPN30" s="879"/>
      <c r="JPO30" s="880"/>
      <c r="JPP30" s="878"/>
      <c r="JPQ30" s="878"/>
      <c r="JPR30" s="878"/>
      <c r="JPS30" s="881"/>
      <c r="JPT30" s="877"/>
      <c r="JPU30" s="878"/>
      <c r="JPV30" s="878"/>
      <c r="JPW30" s="878"/>
      <c r="JPX30" s="879"/>
      <c r="JPY30" s="1041"/>
      <c r="JPZ30" s="877"/>
      <c r="JQA30" s="878"/>
      <c r="JQB30" s="878"/>
      <c r="JQC30" s="878"/>
      <c r="JQD30" s="879"/>
      <c r="JQE30" s="880"/>
      <c r="JQF30" s="878"/>
      <c r="JQG30" s="878"/>
      <c r="JQH30" s="878"/>
      <c r="JQI30" s="881"/>
      <c r="JQJ30" s="877"/>
      <c r="JQK30" s="878"/>
      <c r="JQL30" s="878"/>
      <c r="JQM30" s="878"/>
      <c r="JQN30" s="879"/>
      <c r="JQO30" s="1041"/>
      <c r="JQP30" s="877"/>
      <c r="JQQ30" s="878"/>
      <c r="JQR30" s="878"/>
      <c r="JQS30" s="878"/>
      <c r="JQT30" s="879"/>
      <c r="JQU30" s="880"/>
      <c r="JQV30" s="878"/>
      <c r="JQW30" s="878"/>
      <c r="JQX30" s="878"/>
      <c r="JQY30" s="881"/>
      <c r="JQZ30" s="877"/>
      <c r="JRA30" s="878"/>
      <c r="JRB30" s="878"/>
      <c r="JRC30" s="878"/>
      <c r="JRD30" s="879"/>
      <c r="JRE30" s="1041"/>
      <c r="JRF30" s="877"/>
      <c r="JRG30" s="878"/>
      <c r="JRH30" s="878"/>
      <c r="JRI30" s="878"/>
      <c r="JRJ30" s="879"/>
      <c r="JRK30" s="880"/>
      <c r="JRL30" s="878"/>
      <c r="JRM30" s="878"/>
      <c r="JRN30" s="878"/>
      <c r="JRO30" s="881"/>
      <c r="JRP30" s="877"/>
      <c r="JRQ30" s="878"/>
      <c r="JRR30" s="878"/>
      <c r="JRS30" s="878"/>
      <c r="JRT30" s="879"/>
      <c r="JRU30" s="1041"/>
      <c r="JRV30" s="877"/>
      <c r="JRW30" s="878"/>
      <c r="JRX30" s="878"/>
      <c r="JRY30" s="878"/>
      <c r="JRZ30" s="879"/>
      <c r="JSA30" s="880"/>
      <c r="JSB30" s="878"/>
      <c r="JSC30" s="878"/>
      <c r="JSD30" s="878"/>
      <c r="JSE30" s="881"/>
      <c r="JSF30" s="877"/>
      <c r="JSG30" s="878"/>
      <c r="JSH30" s="878"/>
      <c r="JSI30" s="878"/>
      <c r="JSJ30" s="879"/>
      <c r="JSK30" s="1041"/>
      <c r="JSL30" s="877"/>
      <c r="JSM30" s="878"/>
      <c r="JSN30" s="878"/>
      <c r="JSO30" s="878"/>
      <c r="JSP30" s="879"/>
      <c r="JSQ30" s="880"/>
      <c r="JSR30" s="878"/>
      <c r="JSS30" s="878"/>
      <c r="JST30" s="878"/>
      <c r="JSU30" s="881"/>
      <c r="JSV30" s="877"/>
      <c r="JSW30" s="878"/>
      <c r="JSX30" s="878"/>
      <c r="JSY30" s="878"/>
      <c r="JSZ30" s="879"/>
      <c r="JTA30" s="1041"/>
      <c r="JTB30" s="877"/>
      <c r="JTC30" s="878"/>
      <c r="JTD30" s="878"/>
      <c r="JTE30" s="878"/>
      <c r="JTF30" s="879"/>
      <c r="JTG30" s="880"/>
      <c r="JTH30" s="878"/>
      <c r="JTI30" s="878"/>
      <c r="JTJ30" s="878"/>
      <c r="JTK30" s="881"/>
      <c r="JTL30" s="877"/>
      <c r="JTM30" s="878"/>
      <c r="JTN30" s="878"/>
      <c r="JTO30" s="878"/>
      <c r="JTP30" s="879"/>
      <c r="JTQ30" s="1041"/>
      <c r="JTR30" s="877"/>
      <c r="JTS30" s="878"/>
      <c r="JTT30" s="878"/>
      <c r="JTU30" s="878"/>
      <c r="JTV30" s="879"/>
      <c r="JTW30" s="880"/>
      <c r="JTX30" s="878"/>
      <c r="JTY30" s="878"/>
      <c r="JTZ30" s="878"/>
      <c r="JUA30" s="881"/>
      <c r="JUB30" s="877"/>
      <c r="JUC30" s="878"/>
      <c r="JUD30" s="878"/>
      <c r="JUE30" s="878"/>
      <c r="JUF30" s="879"/>
      <c r="JUG30" s="1041"/>
      <c r="JUH30" s="877"/>
      <c r="JUI30" s="878"/>
      <c r="JUJ30" s="878"/>
      <c r="JUK30" s="878"/>
      <c r="JUL30" s="879"/>
      <c r="JUM30" s="880"/>
      <c r="JUN30" s="878"/>
      <c r="JUO30" s="878"/>
      <c r="JUP30" s="878"/>
      <c r="JUQ30" s="881"/>
      <c r="JUR30" s="877"/>
      <c r="JUS30" s="878"/>
      <c r="JUT30" s="878"/>
      <c r="JUU30" s="878"/>
      <c r="JUV30" s="879"/>
      <c r="JUW30" s="1041"/>
      <c r="JUX30" s="877"/>
      <c r="JUY30" s="878"/>
      <c r="JUZ30" s="878"/>
      <c r="JVA30" s="878"/>
      <c r="JVB30" s="879"/>
      <c r="JVC30" s="880"/>
      <c r="JVD30" s="878"/>
      <c r="JVE30" s="878"/>
      <c r="JVF30" s="878"/>
      <c r="JVG30" s="881"/>
      <c r="JVH30" s="877"/>
      <c r="JVI30" s="878"/>
      <c r="JVJ30" s="878"/>
      <c r="JVK30" s="878"/>
      <c r="JVL30" s="879"/>
      <c r="JVM30" s="1041"/>
      <c r="JVN30" s="877"/>
      <c r="JVO30" s="878"/>
      <c r="JVP30" s="878"/>
      <c r="JVQ30" s="878"/>
      <c r="JVR30" s="879"/>
      <c r="JVS30" s="880"/>
      <c r="JVT30" s="878"/>
      <c r="JVU30" s="878"/>
      <c r="JVV30" s="878"/>
      <c r="JVW30" s="881"/>
      <c r="JVX30" s="877"/>
      <c r="JVY30" s="878"/>
      <c r="JVZ30" s="878"/>
      <c r="JWA30" s="878"/>
      <c r="JWB30" s="879"/>
      <c r="JWC30" s="1041"/>
      <c r="JWD30" s="877"/>
      <c r="JWE30" s="878"/>
      <c r="JWF30" s="878"/>
      <c r="JWG30" s="878"/>
      <c r="JWH30" s="879"/>
      <c r="JWI30" s="880"/>
      <c r="JWJ30" s="878"/>
      <c r="JWK30" s="878"/>
      <c r="JWL30" s="878"/>
      <c r="JWM30" s="881"/>
      <c r="JWN30" s="877"/>
      <c r="JWO30" s="878"/>
      <c r="JWP30" s="878"/>
      <c r="JWQ30" s="878"/>
      <c r="JWR30" s="879"/>
      <c r="JWS30" s="1041"/>
      <c r="JWT30" s="877"/>
      <c r="JWU30" s="878"/>
      <c r="JWV30" s="878"/>
      <c r="JWW30" s="878"/>
      <c r="JWX30" s="879"/>
      <c r="JWY30" s="880"/>
      <c r="JWZ30" s="878"/>
      <c r="JXA30" s="878"/>
      <c r="JXB30" s="878"/>
      <c r="JXC30" s="881"/>
      <c r="JXD30" s="877"/>
      <c r="JXE30" s="878"/>
      <c r="JXF30" s="878"/>
      <c r="JXG30" s="878"/>
      <c r="JXH30" s="879"/>
      <c r="JXI30" s="1041"/>
      <c r="JXJ30" s="877"/>
      <c r="JXK30" s="878"/>
      <c r="JXL30" s="878"/>
      <c r="JXM30" s="878"/>
      <c r="JXN30" s="879"/>
      <c r="JXO30" s="880"/>
      <c r="JXP30" s="878"/>
      <c r="JXQ30" s="878"/>
      <c r="JXR30" s="878"/>
      <c r="JXS30" s="881"/>
      <c r="JXT30" s="877"/>
      <c r="JXU30" s="878"/>
      <c r="JXV30" s="878"/>
      <c r="JXW30" s="878"/>
      <c r="JXX30" s="879"/>
      <c r="JXY30" s="1041"/>
      <c r="JXZ30" s="877"/>
      <c r="JYA30" s="878"/>
      <c r="JYB30" s="878"/>
      <c r="JYC30" s="878"/>
      <c r="JYD30" s="879"/>
      <c r="JYE30" s="880"/>
      <c r="JYF30" s="878"/>
      <c r="JYG30" s="878"/>
      <c r="JYH30" s="878"/>
      <c r="JYI30" s="881"/>
      <c r="JYJ30" s="877"/>
      <c r="JYK30" s="878"/>
      <c r="JYL30" s="878"/>
      <c r="JYM30" s="878"/>
      <c r="JYN30" s="879"/>
      <c r="JYO30" s="1041"/>
      <c r="JYP30" s="877"/>
      <c r="JYQ30" s="878"/>
      <c r="JYR30" s="878"/>
      <c r="JYS30" s="878"/>
      <c r="JYT30" s="879"/>
      <c r="JYU30" s="880"/>
      <c r="JYV30" s="878"/>
      <c r="JYW30" s="878"/>
      <c r="JYX30" s="878"/>
      <c r="JYY30" s="881"/>
      <c r="JYZ30" s="877"/>
      <c r="JZA30" s="878"/>
      <c r="JZB30" s="878"/>
      <c r="JZC30" s="878"/>
      <c r="JZD30" s="879"/>
      <c r="JZE30" s="1041"/>
      <c r="JZF30" s="877"/>
      <c r="JZG30" s="878"/>
      <c r="JZH30" s="878"/>
      <c r="JZI30" s="878"/>
      <c r="JZJ30" s="879"/>
      <c r="JZK30" s="880"/>
      <c r="JZL30" s="878"/>
      <c r="JZM30" s="878"/>
      <c r="JZN30" s="878"/>
      <c r="JZO30" s="881"/>
      <c r="JZP30" s="877"/>
      <c r="JZQ30" s="878"/>
      <c r="JZR30" s="878"/>
      <c r="JZS30" s="878"/>
      <c r="JZT30" s="879"/>
      <c r="JZU30" s="1041"/>
      <c r="JZV30" s="877"/>
      <c r="JZW30" s="878"/>
      <c r="JZX30" s="878"/>
      <c r="JZY30" s="878"/>
      <c r="JZZ30" s="879"/>
      <c r="KAA30" s="880"/>
      <c r="KAB30" s="878"/>
      <c r="KAC30" s="878"/>
      <c r="KAD30" s="878"/>
      <c r="KAE30" s="881"/>
      <c r="KAF30" s="877"/>
      <c r="KAG30" s="878"/>
      <c r="KAH30" s="878"/>
      <c r="KAI30" s="878"/>
      <c r="KAJ30" s="879"/>
      <c r="KAK30" s="1041"/>
      <c r="KAL30" s="877"/>
      <c r="KAM30" s="878"/>
      <c r="KAN30" s="878"/>
      <c r="KAO30" s="878"/>
      <c r="KAP30" s="879"/>
      <c r="KAQ30" s="880"/>
      <c r="KAR30" s="878"/>
      <c r="KAS30" s="878"/>
      <c r="KAT30" s="878"/>
      <c r="KAU30" s="881"/>
      <c r="KAV30" s="877"/>
      <c r="KAW30" s="878"/>
      <c r="KAX30" s="878"/>
      <c r="KAY30" s="878"/>
      <c r="KAZ30" s="879"/>
      <c r="KBA30" s="1041"/>
      <c r="KBB30" s="877"/>
      <c r="KBC30" s="878"/>
      <c r="KBD30" s="878"/>
      <c r="KBE30" s="878"/>
      <c r="KBF30" s="879"/>
      <c r="KBG30" s="880"/>
      <c r="KBH30" s="878"/>
      <c r="KBI30" s="878"/>
      <c r="KBJ30" s="878"/>
      <c r="KBK30" s="881"/>
      <c r="KBL30" s="877"/>
      <c r="KBM30" s="878"/>
      <c r="KBN30" s="878"/>
      <c r="KBO30" s="878"/>
      <c r="KBP30" s="879"/>
      <c r="KBQ30" s="1041"/>
      <c r="KBR30" s="877"/>
      <c r="KBS30" s="878"/>
      <c r="KBT30" s="878"/>
      <c r="KBU30" s="878"/>
      <c r="KBV30" s="879"/>
      <c r="KBW30" s="880"/>
      <c r="KBX30" s="878"/>
      <c r="KBY30" s="878"/>
      <c r="KBZ30" s="878"/>
      <c r="KCA30" s="881"/>
      <c r="KCB30" s="877"/>
      <c r="KCC30" s="878"/>
      <c r="KCD30" s="878"/>
      <c r="KCE30" s="878"/>
      <c r="KCF30" s="879"/>
      <c r="KCG30" s="1041"/>
      <c r="KCH30" s="877"/>
      <c r="KCI30" s="878"/>
      <c r="KCJ30" s="878"/>
      <c r="KCK30" s="878"/>
      <c r="KCL30" s="879"/>
      <c r="KCM30" s="880"/>
      <c r="KCN30" s="878"/>
      <c r="KCO30" s="878"/>
      <c r="KCP30" s="878"/>
      <c r="KCQ30" s="881"/>
      <c r="KCR30" s="877"/>
      <c r="KCS30" s="878"/>
      <c r="KCT30" s="878"/>
      <c r="KCU30" s="878"/>
      <c r="KCV30" s="879"/>
      <c r="KCW30" s="1041"/>
      <c r="KCX30" s="877"/>
      <c r="KCY30" s="878"/>
      <c r="KCZ30" s="878"/>
      <c r="KDA30" s="878"/>
      <c r="KDB30" s="879"/>
      <c r="KDC30" s="880"/>
      <c r="KDD30" s="878"/>
      <c r="KDE30" s="878"/>
      <c r="KDF30" s="878"/>
      <c r="KDG30" s="881"/>
      <c r="KDH30" s="877"/>
      <c r="KDI30" s="878"/>
      <c r="KDJ30" s="878"/>
      <c r="KDK30" s="878"/>
      <c r="KDL30" s="879"/>
      <c r="KDM30" s="1041"/>
      <c r="KDN30" s="877"/>
      <c r="KDO30" s="878"/>
      <c r="KDP30" s="878"/>
      <c r="KDQ30" s="878"/>
      <c r="KDR30" s="879"/>
      <c r="KDS30" s="880"/>
      <c r="KDT30" s="878"/>
      <c r="KDU30" s="878"/>
      <c r="KDV30" s="878"/>
      <c r="KDW30" s="881"/>
      <c r="KDX30" s="877"/>
      <c r="KDY30" s="878"/>
      <c r="KDZ30" s="878"/>
      <c r="KEA30" s="878"/>
      <c r="KEB30" s="879"/>
      <c r="KEC30" s="1041"/>
      <c r="KED30" s="877"/>
      <c r="KEE30" s="878"/>
      <c r="KEF30" s="878"/>
      <c r="KEG30" s="878"/>
      <c r="KEH30" s="879"/>
      <c r="KEI30" s="880"/>
      <c r="KEJ30" s="878"/>
      <c r="KEK30" s="878"/>
      <c r="KEL30" s="878"/>
      <c r="KEM30" s="881"/>
      <c r="KEN30" s="877"/>
      <c r="KEO30" s="878"/>
      <c r="KEP30" s="878"/>
      <c r="KEQ30" s="878"/>
      <c r="KER30" s="879"/>
      <c r="KES30" s="1041"/>
      <c r="KET30" s="877"/>
      <c r="KEU30" s="878"/>
      <c r="KEV30" s="878"/>
      <c r="KEW30" s="878"/>
      <c r="KEX30" s="879"/>
      <c r="KEY30" s="880"/>
      <c r="KEZ30" s="878"/>
      <c r="KFA30" s="878"/>
      <c r="KFB30" s="878"/>
      <c r="KFC30" s="881"/>
      <c r="KFD30" s="877"/>
      <c r="KFE30" s="878"/>
      <c r="KFF30" s="878"/>
      <c r="KFG30" s="878"/>
      <c r="KFH30" s="879"/>
      <c r="KFI30" s="1041"/>
      <c r="KFJ30" s="877"/>
      <c r="KFK30" s="878"/>
      <c r="KFL30" s="878"/>
      <c r="KFM30" s="878"/>
      <c r="KFN30" s="879"/>
      <c r="KFO30" s="880"/>
      <c r="KFP30" s="878"/>
      <c r="KFQ30" s="878"/>
      <c r="KFR30" s="878"/>
      <c r="KFS30" s="881"/>
      <c r="KFT30" s="877"/>
      <c r="KFU30" s="878"/>
      <c r="KFV30" s="878"/>
      <c r="KFW30" s="878"/>
      <c r="KFX30" s="879"/>
      <c r="KFY30" s="1041"/>
      <c r="KFZ30" s="877"/>
      <c r="KGA30" s="878"/>
      <c r="KGB30" s="878"/>
      <c r="KGC30" s="878"/>
      <c r="KGD30" s="879"/>
      <c r="KGE30" s="880"/>
      <c r="KGF30" s="878"/>
      <c r="KGG30" s="878"/>
      <c r="KGH30" s="878"/>
      <c r="KGI30" s="881"/>
      <c r="KGJ30" s="877"/>
      <c r="KGK30" s="878"/>
      <c r="KGL30" s="878"/>
      <c r="KGM30" s="878"/>
      <c r="KGN30" s="879"/>
      <c r="KGO30" s="1041"/>
      <c r="KGP30" s="877"/>
      <c r="KGQ30" s="878"/>
      <c r="KGR30" s="878"/>
      <c r="KGS30" s="878"/>
      <c r="KGT30" s="879"/>
      <c r="KGU30" s="880"/>
      <c r="KGV30" s="878"/>
      <c r="KGW30" s="878"/>
      <c r="KGX30" s="878"/>
      <c r="KGY30" s="881"/>
      <c r="KGZ30" s="877"/>
      <c r="KHA30" s="878"/>
      <c r="KHB30" s="878"/>
      <c r="KHC30" s="878"/>
      <c r="KHD30" s="879"/>
      <c r="KHE30" s="1041"/>
      <c r="KHF30" s="877"/>
      <c r="KHG30" s="878"/>
      <c r="KHH30" s="878"/>
      <c r="KHI30" s="878"/>
      <c r="KHJ30" s="879"/>
      <c r="KHK30" s="880"/>
      <c r="KHL30" s="878"/>
      <c r="KHM30" s="878"/>
      <c r="KHN30" s="878"/>
      <c r="KHO30" s="881"/>
      <c r="KHP30" s="877"/>
      <c r="KHQ30" s="878"/>
      <c r="KHR30" s="878"/>
      <c r="KHS30" s="878"/>
      <c r="KHT30" s="879"/>
      <c r="KHU30" s="1041"/>
      <c r="KHV30" s="877"/>
      <c r="KHW30" s="878"/>
      <c r="KHX30" s="878"/>
      <c r="KHY30" s="878"/>
      <c r="KHZ30" s="879"/>
      <c r="KIA30" s="880"/>
      <c r="KIB30" s="878"/>
      <c r="KIC30" s="878"/>
      <c r="KID30" s="878"/>
      <c r="KIE30" s="881"/>
      <c r="KIF30" s="877"/>
      <c r="KIG30" s="878"/>
      <c r="KIH30" s="878"/>
      <c r="KII30" s="878"/>
      <c r="KIJ30" s="879"/>
      <c r="KIK30" s="1041"/>
      <c r="KIL30" s="877"/>
      <c r="KIM30" s="878"/>
      <c r="KIN30" s="878"/>
      <c r="KIO30" s="878"/>
      <c r="KIP30" s="879"/>
      <c r="KIQ30" s="880"/>
      <c r="KIR30" s="878"/>
      <c r="KIS30" s="878"/>
      <c r="KIT30" s="878"/>
      <c r="KIU30" s="881"/>
      <c r="KIV30" s="877"/>
      <c r="KIW30" s="878"/>
      <c r="KIX30" s="878"/>
      <c r="KIY30" s="878"/>
      <c r="KIZ30" s="879"/>
      <c r="KJA30" s="1041"/>
      <c r="KJB30" s="877"/>
      <c r="KJC30" s="878"/>
      <c r="KJD30" s="878"/>
      <c r="KJE30" s="878"/>
      <c r="KJF30" s="879"/>
      <c r="KJG30" s="880"/>
      <c r="KJH30" s="878"/>
      <c r="KJI30" s="878"/>
      <c r="KJJ30" s="878"/>
      <c r="KJK30" s="881"/>
      <c r="KJL30" s="877"/>
      <c r="KJM30" s="878"/>
      <c r="KJN30" s="878"/>
      <c r="KJO30" s="878"/>
      <c r="KJP30" s="879"/>
      <c r="KJQ30" s="1041"/>
      <c r="KJR30" s="877"/>
      <c r="KJS30" s="878"/>
      <c r="KJT30" s="878"/>
      <c r="KJU30" s="878"/>
      <c r="KJV30" s="879"/>
      <c r="KJW30" s="880"/>
      <c r="KJX30" s="878"/>
      <c r="KJY30" s="878"/>
      <c r="KJZ30" s="878"/>
      <c r="KKA30" s="881"/>
      <c r="KKB30" s="877"/>
      <c r="KKC30" s="878"/>
      <c r="KKD30" s="878"/>
      <c r="KKE30" s="878"/>
      <c r="KKF30" s="879"/>
      <c r="KKG30" s="1041"/>
      <c r="KKH30" s="877"/>
      <c r="KKI30" s="878"/>
      <c r="KKJ30" s="878"/>
      <c r="KKK30" s="878"/>
      <c r="KKL30" s="879"/>
      <c r="KKM30" s="880"/>
      <c r="KKN30" s="878"/>
      <c r="KKO30" s="878"/>
      <c r="KKP30" s="878"/>
      <c r="KKQ30" s="881"/>
      <c r="KKR30" s="877"/>
      <c r="KKS30" s="878"/>
      <c r="KKT30" s="878"/>
      <c r="KKU30" s="878"/>
      <c r="KKV30" s="879"/>
      <c r="KKW30" s="1041"/>
      <c r="KKX30" s="877"/>
      <c r="KKY30" s="878"/>
      <c r="KKZ30" s="878"/>
      <c r="KLA30" s="878"/>
      <c r="KLB30" s="879"/>
      <c r="KLC30" s="880"/>
      <c r="KLD30" s="878"/>
      <c r="KLE30" s="878"/>
      <c r="KLF30" s="878"/>
      <c r="KLG30" s="881"/>
      <c r="KLH30" s="877"/>
      <c r="KLI30" s="878"/>
      <c r="KLJ30" s="878"/>
      <c r="KLK30" s="878"/>
      <c r="KLL30" s="879"/>
      <c r="KLM30" s="1041"/>
      <c r="KLN30" s="877"/>
      <c r="KLO30" s="878"/>
      <c r="KLP30" s="878"/>
      <c r="KLQ30" s="878"/>
      <c r="KLR30" s="879"/>
      <c r="KLS30" s="880"/>
      <c r="KLT30" s="878"/>
      <c r="KLU30" s="878"/>
      <c r="KLV30" s="878"/>
      <c r="KLW30" s="881"/>
      <c r="KLX30" s="877"/>
      <c r="KLY30" s="878"/>
      <c r="KLZ30" s="878"/>
      <c r="KMA30" s="878"/>
      <c r="KMB30" s="879"/>
      <c r="KMC30" s="1041"/>
      <c r="KMD30" s="877"/>
      <c r="KME30" s="878"/>
      <c r="KMF30" s="878"/>
      <c r="KMG30" s="878"/>
      <c r="KMH30" s="879"/>
      <c r="KMI30" s="880"/>
      <c r="KMJ30" s="878"/>
      <c r="KMK30" s="878"/>
      <c r="KML30" s="878"/>
      <c r="KMM30" s="881"/>
      <c r="KMN30" s="877"/>
      <c r="KMO30" s="878"/>
      <c r="KMP30" s="878"/>
      <c r="KMQ30" s="878"/>
      <c r="KMR30" s="879"/>
      <c r="KMS30" s="1041"/>
      <c r="KMT30" s="877"/>
      <c r="KMU30" s="878"/>
      <c r="KMV30" s="878"/>
      <c r="KMW30" s="878"/>
      <c r="KMX30" s="879"/>
      <c r="KMY30" s="880"/>
      <c r="KMZ30" s="878"/>
      <c r="KNA30" s="878"/>
      <c r="KNB30" s="878"/>
      <c r="KNC30" s="881"/>
      <c r="KND30" s="877"/>
      <c r="KNE30" s="878"/>
      <c r="KNF30" s="878"/>
      <c r="KNG30" s="878"/>
      <c r="KNH30" s="879"/>
      <c r="KNI30" s="1041"/>
      <c r="KNJ30" s="877"/>
      <c r="KNK30" s="878"/>
      <c r="KNL30" s="878"/>
      <c r="KNM30" s="878"/>
      <c r="KNN30" s="879"/>
      <c r="KNO30" s="880"/>
      <c r="KNP30" s="878"/>
      <c r="KNQ30" s="878"/>
      <c r="KNR30" s="878"/>
      <c r="KNS30" s="881"/>
      <c r="KNT30" s="877"/>
      <c r="KNU30" s="878"/>
      <c r="KNV30" s="878"/>
      <c r="KNW30" s="878"/>
      <c r="KNX30" s="879"/>
      <c r="KNY30" s="1041"/>
      <c r="KNZ30" s="877"/>
      <c r="KOA30" s="878"/>
      <c r="KOB30" s="878"/>
      <c r="KOC30" s="878"/>
      <c r="KOD30" s="879"/>
      <c r="KOE30" s="880"/>
      <c r="KOF30" s="878"/>
      <c r="KOG30" s="878"/>
      <c r="KOH30" s="878"/>
      <c r="KOI30" s="881"/>
      <c r="KOJ30" s="877"/>
      <c r="KOK30" s="878"/>
      <c r="KOL30" s="878"/>
      <c r="KOM30" s="878"/>
      <c r="KON30" s="879"/>
      <c r="KOO30" s="1041"/>
      <c r="KOP30" s="877"/>
      <c r="KOQ30" s="878"/>
      <c r="KOR30" s="878"/>
      <c r="KOS30" s="878"/>
      <c r="KOT30" s="879"/>
      <c r="KOU30" s="880"/>
      <c r="KOV30" s="878"/>
      <c r="KOW30" s="878"/>
      <c r="KOX30" s="878"/>
      <c r="KOY30" s="881"/>
      <c r="KOZ30" s="877"/>
      <c r="KPA30" s="878"/>
      <c r="KPB30" s="878"/>
      <c r="KPC30" s="878"/>
      <c r="KPD30" s="879"/>
      <c r="KPE30" s="1041"/>
      <c r="KPF30" s="877"/>
      <c r="KPG30" s="878"/>
      <c r="KPH30" s="878"/>
      <c r="KPI30" s="878"/>
      <c r="KPJ30" s="879"/>
      <c r="KPK30" s="880"/>
      <c r="KPL30" s="878"/>
      <c r="KPM30" s="878"/>
      <c r="KPN30" s="878"/>
      <c r="KPO30" s="881"/>
      <c r="KPP30" s="877"/>
      <c r="KPQ30" s="878"/>
      <c r="KPR30" s="878"/>
      <c r="KPS30" s="878"/>
      <c r="KPT30" s="879"/>
      <c r="KPU30" s="1041"/>
      <c r="KPV30" s="877"/>
      <c r="KPW30" s="878"/>
      <c r="KPX30" s="878"/>
      <c r="KPY30" s="878"/>
      <c r="KPZ30" s="879"/>
      <c r="KQA30" s="880"/>
      <c r="KQB30" s="878"/>
      <c r="KQC30" s="878"/>
      <c r="KQD30" s="878"/>
      <c r="KQE30" s="881"/>
      <c r="KQF30" s="877"/>
      <c r="KQG30" s="878"/>
      <c r="KQH30" s="878"/>
      <c r="KQI30" s="878"/>
      <c r="KQJ30" s="879"/>
      <c r="KQK30" s="1041"/>
      <c r="KQL30" s="877"/>
      <c r="KQM30" s="878"/>
      <c r="KQN30" s="878"/>
      <c r="KQO30" s="878"/>
      <c r="KQP30" s="879"/>
      <c r="KQQ30" s="880"/>
      <c r="KQR30" s="878"/>
      <c r="KQS30" s="878"/>
      <c r="KQT30" s="878"/>
      <c r="KQU30" s="881"/>
      <c r="KQV30" s="877"/>
      <c r="KQW30" s="878"/>
      <c r="KQX30" s="878"/>
      <c r="KQY30" s="878"/>
      <c r="KQZ30" s="879"/>
      <c r="KRA30" s="1041"/>
      <c r="KRB30" s="877"/>
      <c r="KRC30" s="878"/>
      <c r="KRD30" s="878"/>
      <c r="KRE30" s="878"/>
      <c r="KRF30" s="879"/>
      <c r="KRG30" s="880"/>
      <c r="KRH30" s="878"/>
      <c r="KRI30" s="878"/>
      <c r="KRJ30" s="878"/>
      <c r="KRK30" s="881"/>
      <c r="KRL30" s="877"/>
      <c r="KRM30" s="878"/>
      <c r="KRN30" s="878"/>
      <c r="KRO30" s="878"/>
      <c r="KRP30" s="879"/>
      <c r="KRQ30" s="1041"/>
      <c r="KRR30" s="877"/>
      <c r="KRS30" s="878"/>
      <c r="KRT30" s="878"/>
      <c r="KRU30" s="878"/>
      <c r="KRV30" s="879"/>
      <c r="KRW30" s="880"/>
      <c r="KRX30" s="878"/>
      <c r="KRY30" s="878"/>
      <c r="KRZ30" s="878"/>
      <c r="KSA30" s="881"/>
      <c r="KSB30" s="877"/>
      <c r="KSC30" s="878"/>
      <c r="KSD30" s="878"/>
      <c r="KSE30" s="878"/>
      <c r="KSF30" s="879"/>
      <c r="KSG30" s="1041"/>
      <c r="KSH30" s="877"/>
      <c r="KSI30" s="878"/>
      <c r="KSJ30" s="878"/>
      <c r="KSK30" s="878"/>
      <c r="KSL30" s="879"/>
      <c r="KSM30" s="880"/>
      <c r="KSN30" s="878"/>
      <c r="KSO30" s="878"/>
      <c r="KSP30" s="878"/>
      <c r="KSQ30" s="881"/>
      <c r="KSR30" s="877"/>
      <c r="KSS30" s="878"/>
      <c r="KST30" s="878"/>
      <c r="KSU30" s="878"/>
      <c r="KSV30" s="879"/>
      <c r="KSW30" s="1041"/>
      <c r="KSX30" s="877"/>
      <c r="KSY30" s="878"/>
      <c r="KSZ30" s="878"/>
      <c r="KTA30" s="878"/>
      <c r="KTB30" s="879"/>
      <c r="KTC30" s="880"/>
      <c r="KTD30" s="878"/>
      <c r="KTE30" s="878"/>
      <c r="KTF30" s="878"/>
      <c r="KTG30" s="881"/>
      <c r="KTH30" s="877"/>
      <c r="KTI30" s="878"/>
      <c r="KTJ30" s="878"/>
      <c r="KTK30" s="878"/>
      <c r="KTL30" s="879"/>
      <c r="KTM30" s="1041"/>
      <c r="KTN30" s="877"/>
      <c r="KTO30" s="878"/>
      <c r="KTP30" s="878"/>
      <c r="KTQ30" s="878"/>
      <c r="KTR30" s="879"/>
      <c r="KTS30" s="880"/>
      <c r="KTT30" s="878"/>
      <c r="KTU30" s="878"/>
      <c r="KTV30" s="878"/>
      <c r="KTW30" s="881"/>
      <c r="KTX30" s="877"/>
      <c r="KTY30" s="878"/>
      <c r="KTZ30" s="878"/>
      <c r="KUA30" s="878"/>
      <c r="KUB30" s="879"/>
      <c r="KUC30" s="1041"/>
      <c r="KUD30" s="877"/>
      <c r="KUE30" s="878"/>
      <c r="KUF30" s="878"/>
      <c r="KUG30" s="878"/>
      <c r="KUH30" s="879"/>
      <c r="KUI30" s="880"/>
      <c r="KUJ30" s="878"/>
      <c r="KUK30" s="878"/>
      <c r="KUL30" s="878"/>
      <c r="KUM30" s="881"/>
      <c r="KUN30" s="877"/>
      <c r="KUO30" s="878"/>
      <c r="KUP30" s="878"/>
      <c r="KUQ30" s="878"/>
      <c r="KUR30" s="879"/>
      <c r="KUS30" s="1041"/>
      <c r="KUT30" s="877"/>
      <c r="KUU30" s="878"/>
      <c r="KUV30" s="878"/>
      <c r="KUW30" s="878"/>
      <c r="KUX30" s="879"/>
      <c r="KUY30" s="880"/>
      <c r="KUZ30" s="878"/>
      <c r="KVA30" s="878"/>
      <c r="KVB30" s="878"/>
      <c r="KVC30" s="881"/>
      <c r="KVD30" s="877"/>
      <c r="KVE30" s="878"/>
      <c r="KVF30" s="878"/>
      <c r="KVG30" s="878"/>
      <c r="KVH30" s="879"/>
      <c r="KVI30" s="1041"/>
      <c r="KVJ30" s="877"/>
      <c r="KVK30" s="878"/>
      <c r="KVL30" s="878"/>
      <c r="KVM30" s="878"/>
      <c r="KVN30" s="879"/>
      <c r="KVO30" s="880"/>
      <c r="KVP30" s="878"/>
      <c r="KVQ30" s="878"/>
      <c r="KVR30" s="878"/>
      <c r="KVS30" s="881"/>
      <c r="KVT30" s="877"/>
      <c r="KVU30" s="878"/>
      <c r="KVV30" s="878"/>
      <c r="KVW30" s="878"/>
      <c r="KVX30" s="879"/>
      <c r="KVY30" s="1041"/>
      <c r="KVZ30" s="877"/>
      <c r="KWA30" s="878"/>
      <c r="KWB30" s="878"/>
      <c r="KWC30" s="878"/>
      <c r="KWD30" s="879"/>
      <c r="KWE30" s="880"/>
      <c r="KWF30" s="878"/>
      <c r="KWG30" s="878"/>
      <c r="KWH30" s="878"/>
      <c r="KWI30" s="881"/>
      <c r="KWJ30" s="877"/>
      <c r="KWK30" s="878"/>
      <c r="KWL30" s="878"/>
      <c r="KWM30" s="878"/>
      <c r="KWN30" s="879"/>
      <c r="KWO30" s="1041"/>
      <c r="KWP30" s="877"/>
      <c r="KWQ30" s="878"/>
      <c r="KWR30" s="878"/>
      <c r="KWS30" s="878"/>
      <c r="KWT30" s="879"/>
      <c r="KWU30" s="880"/>
      <c r="KWV30" s="878"/>
      <c r="KWW30" s="878"/>
      <c r="KWX30" s="878"/>
      <c r="KWY30" s="881"/>
      <c r="KWZ30" s="877"/>
      <c r="KXA30" s="878"/>
      <c r="KXB30" s="878"/>
      <c r="KXC30" s="878"/>
      <c r="KXD30" s="879"/>
      <c r="KXE30" s="1041"/>
      <c r="KXF30" s="877"/>
      <c r="KXG30" s="878"/>
      <c r="KXH30" s="878"/>
      <c r="KXI30" s="878"/>
      <c r="KXJ30" s="879"/>
      <c r="KXK30" s="880"/>
      <c r="KXL30" s="878"/>
      <c r="KXM30" s="878"/>
      <c r="KXN30" s="878"/>
      <c r="KXO30" s="881"/>
      <c r="KXP30" s="877"/>
      <c r="KXQ30" s="878"/>
      <c r="KXR30" s="878"/>
      <c r="KXS30" s="878"/>
      <c r="KXT30" s="879"/>
      <c r="KXU30" s="1041"/>
      <c r="KXV30" s="877"/>
      <c r="KXW30" s="878"/>
      <c r="KXX30" s="878"/>
      <c r="KXY30" s="878"/>
      <c r="KXZ30" s="879"/>
      <c r="KYA30" s="880"/>
      <c r="KYB30" s="878"/>
      <c r="KYC30" s="878"/>
      <c r="KYD30" s="878"/>
      <c r="KYE30" s="881"/>
      <c r="KYF30" s="877"/>
      <c r="KYG30" s="878"/>
      <c r="KYH30" s="878"/>
      <c r="KYI30" s="878"/>
      <c r="KYJ30" s="879"/>
      <c r="KYK30" s="1041"/>
      <c r="KYL30" s="877"/>
      <c r="KYM30" s="878"/>
      <c r="KYN30" s="878"/>
      <c r="KYO30" s="878"/>
      <c r="KYP30" s="879"/>
      <c r="KYQ30" s="880"/>
      <c r="KYR30" s="878"/>
      <c r="KYS30" s="878"/>
      <c r="KYT30" s="878"/>
      <c r="KYU30" s="881"/>
      <c r="KYV30" s="877"/>
      <c r="KYW30" s="878"/>
      <c r="KYX30" s="878"/>
      <c r="KYY30" s="878"/>
      <c r="KYZ30" s="879"/>
      <c r="KZA30" s="1041"/>
      <c r="KZB30" s="877"/>
      <c r="KZC30" s="878"/>
      <c r="KZD30" s="878"/>
      <c r="KZE30" s="878"/>
      <c r="KZF30" s="879"/>
      <c r="KZG30" s="880"/>
      <c r="KZH30" s="878"/>
      <c r="KZI30" s="878"/>
      <c r="KZJ30" s="878"/>
      <c r="KZK30" s="881"/>
      <c r="KZL30" s="877"/>
      <c r="KZM30" s="878"/>
      <c r="KZN30" s="878"/>
      <c r="KZO30" s="878"/>
      <c r="KZP30" s="879"/>
      <c r="KZQ30" s="1041"/>
      <c r="KZR30" s="877"/>
      <c r="KZS30" s="878"/>
      <c r="KZT30" s="878"/>
      <c r="KZU30" s="878"/>
      <c r="KZV30" s="879"/>
      <c r="KZW30" s="880"/>
      <c r="KZX30" s="878"/>
      <c r="KZY30" s="878"/>
      <c r="KZZ30" s="878"/>
      <c r="LAA30" s="881"/>
      <c r="LAB30" s="877"/>
      <c r="LAC30" s="878"/>
      <c r="LAD30" s="878"/>
      <c r="LAE30" s="878"/>
      <c r="LAF30" s="879"/>
      <c r="LAG30" s="1041"/>
      <c r="LAH30" s="877"/>
      <c r="LAI30" s="878"/>
      <c r="LAJ30" s="878"/>
      <c r="LAK30" s="878"/>
      <c r="LAL30" s="879"/>
      <c r="LAM30" s="880"/>
      <c r="LAN30" s="878"/>
      <c r="LAO30" s="878"/>
      <c r="LAP30" s="878"/>
      <c r="LAQ30" s="881"/>
      <c r="LAR30" s="877"/>
      <c r="LAS30" s="878"/>
      <c r="LAT30" s="878"/>
      <c r="LAU30" s="878"/>
      <c r="LAV30" s="879"/>
      <c r="LAW30" s="1041"/>
      <c r="LAX30" s="877"/>
      <c r="LAY30" s="878"/>
      <c r="LAZ30" s="878"/>
      <c r="LBA30" s="878"/>
      <c r="LBB30" s="879"/>
      <c r="LBC30" s="880"/>
      <c r="LBD30" s="878"/>
      <c r="LBE30" s="878"/>
      <c r="LBF30" s="878"/>
      <c r="LBG30" s="881"/>
      <c r="LBH30" s="877"/>
      <c r="LBI30" s="878"/>
      <c r="LBJ30" s="878"/>
      <c r="LBK30" s="878"/>
      <c r="LBL30" s="879"/>
      <c r="LBM30" s="1041"/>
      <c r="LBN30" s="877"/>
      <c r="LBO30" s="878"/>
      <c r="LBP30" s="878"/>
      <c r="LBQ30" s="878"/>
      <c r="LBR30" s="879"/>
      <c r="LBS30" s="880"/>
      <c r="LBT30" s="878"/>
      <c r="LBU30" s="878"/>
      <c r="LBV30" s="878"/>
      <c r="LBW30" s="881"/>
      <c r="LBX30" s="877"/>
      <c r="LBY30" s="878"/>
      <c r="LBZ30" s="878"/>
      <c r="LCA30" s="878"/>
      <c r="LCB30" s="879"/>
      <c r="LCC30" s="1041"/>
      <c r="LCD30" s="877"/>
      <c r="LCE30" s="878"/>
      <c r="LCF30" s="878"/>
      <c r="LCG30" s="878"/>
      <c r="LCH30" s="879"/>
      <c r="LCI30" s="880"/>
      <c r="LCJ30" s="878"/>
      <c r="LCK30" s="878"/>
      <c r="LCL30" s="878"/>
      <c r="LCM30" s="881"/>
      <c r="LCN30" s="877"/>
      <c r="LCO30" s="878"/>
      <c r="LCP30" s="878"/>
      <c r="LCQ30" s="878"/>
      <c r="LCR30" s="879"/>
      <c r="LCS30" s="1041"/>
      <c r="LCT30" s="877"/>
      <c r="LCU30" s="878"/>
      <c r="LCV30" s="878"/>
      <c r="LCW30" s="878"/>
      <c r="LCX30" s="879"/>
      <c r="LCY30" s="880"/>
      <c r="LCZ30" s="878"/>
      <c r="LDA30" s="878"/>
      <c r="LDB30" s="878"/>
      <c r="LDC30" s="881"/>
      <c r="LDD30" s="877"/>
      <c r="LDE30" s="878"/>
      <c r="LDF30" s="878"/>
      <c r="LDG30" s="878"/>
      <c r="LDH30" s="879"/>
      <c r="LDI30" s="1041"/>
      <c r="LDJ30" s="877"/>
      <c r="LDK30" s="878"/>
      <c r="LDL30" s="878"/>
      <c r="LDM30" s="878"/>
      <c r="LDN30" s="879"/>
      <c r="LDO30" s="880"/>
      <c r="LDP30" s="878"/>
      <c r="LDQ30" s="878"/>
      <c r="LDR30" s="878"/>
      <c r="LDS30" s="881"/>
      <c r="LDT30" s="877"/>
      <c r="LDU30" s="878"/>
      <c r="LDV30" s="878"/>
      <c r="LDW30" s="878"/>
      <c r="LDX30" s="879"/>
      <c r="LDY30" s="1041"/>
      <c r="LDZ30" s="877"/>
      <c r="LEA30" s="878"/>
      <c r="LEB30" s="878"/>
      <c r="LEC30" s="878"/>
      <c r="LED30" s="879"/>
      <c r="LEE30" s="880"/>
      <c r="LEF30" s="878"/>
      <c r="LEG30" s="878"/>
      <c r="LEH30" s="878"/>
      <c r="LEI30" s="881"/>
      <c r="LEJ30" s="877"/>
      <c r="LEK30" s="878"/>
      <c r="LEL30" s="878"/>
      <c r="LEM30" s="878"/>
      <c r="LEN30" s="879"/>
      <c r="LEO30" s="1041"/>
      <c r="LEP30" s="877"/>
      <c r="LEQ30" s="878"/>
      <c r="LER30" s="878"/>
      <c r="LES30" s="878"/>
      <c r="LET30" s="879"/>
      <c r="LEU30" s="880"/>
      <c r="LEV30" s="878"/>
      <c r="LEW30" s="878"/>
      <c r="LEX30" s="878"/>
      <c r="LEY30" s="881"/>
      <c r="LEZ30" s="877"/>
      <c r="LFA30" s="878"/>
      <c r="LFB30" s="878"/>
      <c r="LFC30" s="878"/>
      <c r="LFD30" s="879"/>
      <c r="LFE30" s="1041"/>
      <c r="LFF30" s="877"/>
      <c r="LFG30" s="878"/>
      <c r="LFH30" s="878"/>
      <c r="LFI30" s="878"/>
      <c r="LFJ30" s="879"/>
      <c r="LFK30" s="880"/>
      <c r="LFL30" s="878"/>
      <c r="LFM30" s="878"/>
      <c r="LFN30" s="878"/>
      <c r="LFO30" s="881"/>
      <c r="LFP30" s="877"/>
      <c r="LFQ30" s="878"/>
      <c r="LFR30" s="878"/>
      <c r="LFS30" s="878"/>
      <c r="LFT30" s="879"/>
      <c r="LFU30" s="1041"/>
      <c r="LFV30" s="877"/>
      <c r="LFW30" s="878"/>
      <c r="LFX30" s="878"/>
      <c r="LFY30" s="878"/>
      <c r="LFZ30" s="879"/>
      <c r="LGA30" s="880"/>
      <c r="LGB30" s="878"/>
      <c r="LGC30" s="878"/>
      <c r="LGD30" s="878"/>
      <c r="LGE30" s="881"/>
      <c r="LGF30" s="877"/>
      <c r="LGG30" s="878"/>
      <c r="LGH30" s="878"/>
      <c r="LGI30" s="878"/>
      <c r="LGJ30" s="879"/>
      <c r="LGK30" s="1041"/>
      <c r="LGL30" s="877"/>
      <c r="LGM30" s="878"/>
      <c r="LGN30" s="878"/>
      <c r="LGO30" s="878"/>
      <c r="LGP30" s="879"/>
      <c r="LGQ30" s="880"/>
      <c r="LGR30" s="878"/>
      <c r="LGS30" s="878"/>
      <c r="LGT30" s="878"/>
      <c r="LGU30" s="881"/>
      <c r="LGV30" s="877"/>
      <c r="LGW30" s="878"/>
      <c r="LGX30" s="878"/>
      <c r="LGY30" s="878"/>
      <c r="LGZ30" s="879"/>
      <c r="LHA30" s="1041"/>
      <c r="LHB30" s="877"/>
      <c r="LHC30" s="878"/>
      <c r="LHD30" s="878"/>
      <c r="LHE30" s="878"/>
      <c r="LHF30" s="879"/>
      <c r="LHG30" s="880"/>
      <c r="LHH30" s="878"/>
      <c r="LHI30" s="878"/>
      <c r="LHJ30" s="878"/>
      <c r="LHK30" s="881"/>
      <c r="LHL30" s="877"/>
      <c r="LHM30" s="878"/>
      <c r="LHN30" s="878"/>
      <c r="LHO30" s="878"/>
      <c r="LHP30" s="879"/>
      <c r="LHQ30" s="1041"/>
      <c r="LHR30" s="877"/>
      <c r="LHS30" s="878"/>
      <c r="LHT30" s="878"/>
      <c r="LHU30" s="878"/>
      <c r="LHV30" s="879"/>
      <c r="LHW30" s="880"/>
      <c r="LHX30" s="878"/>
      <c r="LHY30" s="878"/>
      <c r="LHZ30" s="878"/>
      <c r="LIA30" s="881"/>
      <c r="LIB30" s="877"/>
      <c r="LIC30" s="878"/>
      <c r="LID30" s="878"/>
      <c r="LIE30" s="878"/>
      <c r="LIF30" s="879"/>
      <c r="LIG30" s="1041"/>
      <c r="LIH30" s="877"/>
      <c r="LII30" s="878"/>
      <c r="LIJ30" s="878"/>
      <c r="LIK30" s="878"/>
      <c r="LIL30" s="879"/>
      <c r="LIM30" s="880"/>
      <c r="LIN30" s="878"/>
      <c r="LIO30" s="878"/>
      <c r="LIP30" s="878"/>
      <c r="LIQ30" s="881"/>
      <c r="LIR30" s="877"/>
      <c r="LIS30" s="878"/>
      <c r="LIT30" s="878"/>
      <c r="LIU30" s="878"/>
      <c r="LIV30" s="879"/>
      <c r="LIW30" s="1041"/>
      <c r="LIX30" s="877"/>
      <c r="LIY30" s="878"/>
      <c r="LIZ30" s="878"/>
      <c r="LJA30" s="878"/>
      <c r="LJB30" s="879"/>
      <c r="LJC30" s="880"/>
      <c r="LJD30" s="878"/>
      <c r="LJE30" s="878"/>
      <c r="LJF30" s="878"/>
      <c r="LJG30" s="881"/>
      <c r="LJH30" s="877"/>
      <c r="LJI30" s="878"/>
      <c r="LJJ30" s="878"/>
      <c r="LJK30" s="878"/>
      <c r="LJL30" s="879"/>
      <c r="LJM30" s="1041"/>
      <c r="LJN30" s="877"/>
      <c r="LJO30" s="878"/>
      <c r="LJP30" s="878"/>
      <c r="LJQ30" s="878"/>
      <c r="LJR30" s="879"/>
      <c r="LJS30" s="880"/>
      <c r="LJT30" s="878"/>
      <c r="LJU30" s="878"/>
      <c r="LJV30" s="878"/>
      <c r="LJW30" s="881"/>
      <c r="LJX30" s="877"/>
      <c r="LJY30" s="878"/>
      <c r="LJZ30" s="878"/>
      <c r="LKA30" s="878"/>
      <c r="LKB30" s="879"/>
      <c r="LKC30" s="1041"/>
      <c r="LKD30" s="877"/>
      <c r="LKE30" s="878"/>
      <c r="LKF30" s="878"/>
      <c r="LKG30" s="878"/>
      <c r="LKH30" s="879"/>
      <c r="LKI30" s="880"/>
      <c r="LKJ30" s="878"/>
      <c r="LKK30" s="878"/>
      <c r="LKL30" s="878"/>
      <c r="LKM30" s="881"/>
      <c r="LKN30" s="877"/>
      <c r="LKO30" s="878"/>
      <c r="LKP30" s="878"/>
      <c r="LKQ30" s="878"/>
      <c r="LKR30" s="879"/>
      <c r="LKS30" s="1041"/>
      <c r="LKT30" s="877"/>
      <c r="LKU30" s="878"/>
      <c r="LKV30" s="878"/>
      <c r="LKW30" s="878"/>
      <c r="LKX30" s="879"/>
      <c r="LKY30" s="880"/>
      <c r="LKZ30" s="878"/>
      <c r="LLA30" s="878"/>
      <c r="LLB30" s="878"/>
      <c r="LLC30" s="881"/>
      <c r="LLD30" s="877"/>
      <c r="LLE30" s="878"/>
      <c r="LLF30" s="878"/>
      <c r="LLG30" s="878"/>
      <c r="LLH30" s="879"/>
      <c r="LLI30" s="1041"/>
      <c r="LLJ30" s="877"/>
      <c r="LLK30" s="878"/>
      <c r="LLL30" s="878"/>
      <c r="LLM30" s="878"/>
      <c r="LLN30" s="879"/>
      <c r="LLO30" s="880"/>
      <c r="LLP30" s="878"/>
      <c r="LLQ30" s="878"/>
      <c r="LLR30" s="878"/>
      <c r="LLS30" s="881"/>
      <c r="LLT30" s="877"/>
      <c r="LLU30" s="878"/>
      <c r="LLV30" s="878"/>
      <c r="LLW30" s="878"/>
      <c r="LLX30" s="879"/>
      <c r="LLY30" s="1041"/>
      <c r="LLZ30" s="877"/>
      <c r="LMA30" s="878"/>
      <c r="LMB30" s="878"/>
      <c r="LMC30" s="878"/>
      <c r="LMD30" s="879"/>
      <c r="LME30" s="880"/>
      <c r="LMF30" s="878"/>
      <c r="LMG30" s="878"/>
      <c r="LMH30" s="878"/>
      <c r="LMI30" s="881"/>
      <c r="LMJ30" s="877"/>
      <c r="LMK30" s="878"/>
      <c r="LML30" s="878"/>
      <c r="LMM30" s="878"/>
      <c r="LMN30" s="879"/>
      <c r="LMO30" s="1041"/>
      <c r="LMP30" s="877"/>
      <c r="LMQ30" s="878"/>
      <c r="LMR30" s="878"/>
      <c r="LMS30" s="878"/>
      <c r="LMT30" s="879"/>
      <c r="LMU30" s="880"/>
      <c r="LMV30" s="878"/>
      <c r="LMW30" s="878"/>
      <c r="LMX30" s="878"/>
      <c r="LMY30" s="881"/>
      <c r="LMZ30" s="877"/>
      <c r="LNA30" s="878"/>
      <c r="LNB30" s="878"/>
      <c r="LNC30" s="878"/>
      <c r="LND30" s="879"/>
      <c r="LNE30" s="1041"/>
      <c r="LNF30" s="877"/>
      <c r="LNG30" s="878"/>
      <c r="LNH30" s="878"/>
      <c r="LNI30" s="878"/>
      <c r="LNJ30" s="879"/>
      <c r="LNK30" s="880"/>
      <c r="LNL30" s="878"/>
      <c r="LNM30" s="878"/>
      <c r="LNN30" s="878"/>
      <c r="LNO30" s="881"/>
      <c r="LNP30" s="877"/>
      <c r="LNQ30" s="878"/>
      <c r="LNR30" s="878"/>
      <c r="LNS30" s="878"/>
      <c r="LNT30" s="879"/>
      <c r="LNU30" s="1041"/>
      <c r="LNV30" s="877"/>
      <c r="LNW30" s="878"/>
      <c r="LNX30" s="878"/>
      <c r="LNY30" s="878"/>
      <c r="LNZ30" s="879"/>
      <c r="LOA30" s="880"/>
      <c r="LOB30" s="878"/>
      <c r="LOC30" s="878"/>
      <c r="LOD30" s="878"/>
      <c r="LOE30" s="881"/>
      <c r="LOF30" s="877"/>
      <c r="LOG30" s="878"/>
      <c r="LOH30" s="878"/>
      <c r="LOI30" s="878"/>
      <c r="LOJ30" s="879"/>
      <c r="LOK30" s="1041"/>
      <c r="LOL30" s="877"/>
      <c r="LOM30" s="878"/>
      <c r="LON30" s="878"/>
      <c r="LOO30" s="878"/>
      <c r="LOP30" s="879"/>
      <c r="LOQ30" s="880"/>
      <c r="LOR30" s="878"/>
      <c r="LOS30" s="878"/>
      <c r="LOT30" s="878"/>
      <c r="LOU30" s="881"/>
      <c r="LOV30" s="877"/>
      <c r="LOW30" s="878"/>
      <c r="LOX30" s="878"/>
      <c r="LOY30" s="878"/>
      <c r="LOZ30" s="879"/>
      <c r="LPA30" s="1041"/>
      <c r="LPB30" s="877"/>
      <c r="LPC30" s="878"/>
      <c r="LPD30" s="878"/>
      <c r="LPE30" s="878"/>
      <c r="LPF30" s="879"/>
      <c r="LPG30" s="880"/>
      <c r="LPH30" s="878"/>
      <c r="LPI30" s="878"/>
      <c r="LPJ30" s="878"/>
      <c r="LPK30" s="881"/>
      <c r="LPL30" s="877"/>
      <c r="LPM30" s="878"/>
      <c r="LPN30" s="878"/>
      <c r="LPO30" s="878"/>
      <c r="LPP30" s="879"/>
      <c r="LPQ30" s="1041"/>
      <c r="LPR30" s="877"/>
      <c r="LPS30" s="878"/>
      <c r="LPT30" s="878"/>
      <c r="LPU30" s="878"/>
      <c r="LPV30" s="879"/>
      <c r="LPW30" s="880"/>
      <c r="LPX30" s="878"/>
      <c r="LPY30" s="878"/>
      <c r="LPZ30" s="878"/>
      <c r="LQA30" s="881"/>
      <c r="LQB30" s="877"/>
      <c r="LQC30" s="878"/>
      <c r="LQD30" s="878"/>
      <c r="LQE30" s="878"/>
      <c r="LQF30" s="879"/>
      <c r="LQG30" s="1041"/>
      <c r="LQH30" s="877"/>
      <c r="LQI30" s="878"/>
      <c r="LQJ30" s="878"/>
      <c r="LQK30" s="878"/>
      <c r="LQL30" s="879"/>
      <c r="LQM30" s="880"/>
      <c r="LQN30" s="878"/>
      <c r="LQO30" s="878"/>
      <c r="LQP30" s="878"/>
      <c r="LQQ30" s="881"/>
      <c r="LQR30" s="877"/>
      <c r="LQS30" s="878"/>
      <c r="LQT30" s="878"/>
      <c r="LQU30" s="878"/>
      <c r="LQV30" s="879"/>
      <c r="LQW30" s="1041"/>
      <c r="LQX30" s="877"/>
      <c r="LQY30" s="878"/>
      <c r="LQZ30" s="878"/>
      <c r="LRA30" s="878"/>
      <c r="LRB30" s="879"/>
      <c r="LRC30" s="880"/>
      <c r="LRD30" s="878"/>
      <c r="LRE30" s="878"/>
      <c r="LRF30" s="878"/>
      <c r="LRG30" s="881"/>
      <c r="LRH30" s="877"/>
      <c r="LRI30" s="878"/>
      <c r="LRJ30" s="878"/>
      <c r="LRK30" s="878"/>
      <c r="LRL30" s="879"/>
      <c r="LRM30" s="1041"/>
      <c r="LRN30" s="877"/>
      <c r="LRO30" s="878"/>
      <c r="LRP30" s="878"/>
      <c r="LRQ30" s="878"/>
      <c r="LRR30" s="879"/>
      <c r="LRS30" s="880"/>
      <c r="LRT30" s="878"/>
      <c r="LRU30" s="878"/>
      <c r="LRV30" s="878"/>
      <c r="LRW30" s="881"/>
      <c r="LRX30" s="877"/>
      <c r="LRY30" s="878"/>
      <c r="LRZ30" s="878"/>
      <c r="LSA30" s="878"/>
      <c r="LSB30" s="879"/>
      <c r="LSC30" s="1041"/>
      <c r="LSD30" s="877"/>
      <c r="LSE30" s="878"/>
      <c r="LSF30" s="878"/>
      <c r="LSG30" s="878"/>
      <c r="LSH30" s="879"/>
      <c r="LSI30" s="880"/>
      <c r="LSJ30" s="878"/>
      <c r="LSK30" s="878"/>
      <c r="LSL30" s="878"/>
      <c r="LSM30" s="881"/>
      <c r="LSN30" s="877"/>
      <c r="LSO30" s="878"/>
      <c r="LSP30" s="878"/>
      <c r="LSQ30" s="878"/>
      <c r="LSR30" s="879"/>
      <c r="LSS30" s="1041"/>
      <c r="LST30" s="877"/>
      <c r="LSU30" s="878"/>
      <c r="LSV30" s="878"/>
      <c r="LSW30" s="878"/>
      <c r="LSX30" s="879"/>
      <c r="LSY30" s="880"/>
      <c r="LSZ30" s="878"/>
      <c r="LTA30" s="878"/>
      <c r="LTB30" s="878"/>
      <c r="LTC30" s="881"/>
      <c r="LTD30" s="877"/>
      <c r="LTE30" s="878"/>
      <c r="LTF30" s="878"/>
      <c r="LTG30" s="878"/>
      <c r="LTH30" s="879"/>
      <c r="LTI30" s="1041"/>
      <c r="LTJ30" s="877"/>
      <c r="LTK30" s="878"/>
      <c r="LTL30" s="878"/>
      <c r="LTM30" s="878"/>
      <c r="LTN30" s="879"/>
      <c r="LTO30" s="880"/>
      <c r="LTP30" s="878"/>
      <c r="LTQ30" s="878"/>
      <c r="LTR30" s="878"/>
      <c r="LTS30" s="881"/>
      <c r="LTT30" s="877"/>
      <c r="LTU30" s="878"/>
      <c r="LTV30" s="878"/>
      <c r="LTW30" s="878"/>
      <c r="LTX30" s="879"/>
      <c r="LTY30" s="1041"/>
      <c r="LTZ30" s="877"/>
      <c r="LUA30" s="878"/>
      <c r="LUB30" s="878"/>
      <c r="LUC30" s="878"/>
      <c r="LUD30" s="879"/>
      <c r="LUE30" s="880"/>
      <c r="LUF30" s="878"/>
      <c r="LUG30" s="878"/>
      <c r="LUH30" s="878"/>
      <c r="LUI30" s="881"/>
      <c r="LUJ30" s="877"/>
      <c r="LUK30" s="878"/>
      <c r="LUL30" s="878"/>
      <c r="LUM30" s="878"/>
      <c r="LUN30" s="879"/>
      <c r="LUO30" s="1041"/>
      <c r="LUP30" s="877"/>
      <c r="LUQ30" s="878"/>
      <c r="LUR30" s="878"/>
      <c r="LUS30" s="878"/>
      <c r="LUT30" s="879"/>
      <c r="LUU30" s="880"/>
      <c r="LUV30" s="878"/>
      <c r="LUW30" s="878"/>
      <c r="LUX30" s="878"/>
      <c r="LUY30" s="881"/>
      <c r="LUZ30" s="877"/>
      <c r="LVA30" s="878"/>
      <c r="LVB30" s="878"/>
      <c r="LVC30" s="878"/>
      <c r="LVD30" s="879"/>
      <c r="LVE30" s="1041"/>
      <c r="LVF30" s="877"/>
      <c r="LVG30" s="878"/>
      <c r="LVH30" s="878"/>
      <c r="LVI30" s="878"/>
      <c r="LVJ30" s="879"/>
      <c r="LVK30" s="880"/>
      <c r="LVL30" s="878"/>
      <c r="LVM30" s="878"/>
      <c r="LVN30" s="878"/>
      <c r="LVO30" s="881"/>
      <c r="LVP30" s="877"/>
      <c r="LVQ30" s="878"/>
      <c r="LVR30" s="878"/>
      <c r="LVS30" s="878"/>
      <c r="LVT30" s="879"/>
      <c r="LVU30" s="1041"/>
      <c r="LVV30" s="877"/>
      <c r="LVW30" s="878"/>
      <c r="LVX30" s="878"/>
      <c r="LVY30" s="878"/>
      <c r="LVZ30" s="879"/>
      <c r="LWA30" s="880"/>
      <c r="LWB30" s="878"/>
      <c r="LWC30" s="878"/>
      <c r="LWD30" s="878"/>
      <c r="LWE30" s="881"/>
      <c r="LWF30" s="877"/>
      <c r="LWG30" s="878"/>
      <c r="LWH30" s="878"/>
      <c r="LWI30" s="878"/>
      <c r="LWJ30" s="879"/>
      <c r="LWK30" s="1041"/>
      <c r="LWL30" s="877"/>
      <c r="LWM30" s="878"/>
      <c r="LWN30" s="878"/>
      <c r="LWO30" s="878"/>
      <c r="LWP30" s="879"/>
      <c r="LWQ30" s="880"/>
      <c r="LWR30" s="878"/>
      <c r="LWS30" s="878"/>
      <c r="LWT30" s="878"/>
      <c r="LWU30" s="881"/>
      <c r="LWV30" s="877"/>
      <c r="LWW30" s="878"/>
      <c r="LWX30" s="878"/>
      <c r="LWY30" s="878"/>
      <c r="LWZ30" s="879"/>
      <c r="LXA30" s="1041"/>
      <c r="LXB30" s="877"/>
      <c r="LXC30" s="878"/>
      <c r="LXD30" s="878"/>
      <c r="LXE30" s="878"/>
      <c r="LXF30" s="879"/>
      <c r="LXG30" s="880"/>
      <c r="LXH30" s="878"/>
      <c r="LXI30" s="878"/>
      <c r="LXJ30" s="878"/>
      <c r="LXK30" s="881"/>
      <c r="LXL30" s="877"/>
      <c r="LXM30" s="878"/>
      <c r="LXN30" s="878"/>
      <c r="LXO30" s="878"/>
      <c r="LXP30" s="879"/>
      <c r="LXQ30" s="1041"/>
      <c r="LXR30" s="877"/>
      <c r="LXS30" s="878"/>
      <c r="LXT30" s="878"/>
      <c r="LXU30" s="878"/>
      <c r="LXV30" s="879"/>
      <c r="LXW30" s="880"/>
      <c r="LXX30" s="878"/>
      <c r="LXY30" s="878"/>
      <c r="LXZ30" s="878"/>
      <c r="LYA30" s="881"/>
      <c r="LYB30" s="877"/>
      <c r="LYC30" s="878"/>
      <c r="LYD30" s="878"/>
      <c r="LYE30" s="878"/>
      <c r="LYF30" s="879"/>
      <c r="LYG30" s="1041"/>
      <c r="LYH30" s="877"/>
      <c r="LYI30" s="878"/>
      <c r="LYJ30" s="878"/>
      <c r="LYK30" s="878"/>
      <c r="LYL30" s="879"/>
      <c r="LYM30" s="880"/>
      <c r="LYN30" s="878"/>
      <c r="LYO30" s="878"/>
      <c r="LYP30" s="878"/>
      <c r="LYQ30" s="881"/>
      <c r="LYR30" s="877"/>
      <c r="LYS30" s="878"/>
      <c r="LYT30" s="878"/>
      <c r="LYU30" s="878"/>
      <c r="LYV30" s="879"/>
      <c r="LYW30" s="1041"/>
      <c r="LYX30" s="877"/>
      <c r="LYY30" s="878"/>
      <c r="LYZ30" s="878"/>
      <c r="LZA30" s="878"/>
      <c r="LZB30" s="879"/>
      <c r="LZC30" s="880"/>
      <c r="LZD30" s="878"/>
      <c r="LZE30" s="878"/>
      <c r="LZF30" s="878"/>
      <c r="LZG30" s="881"/>
      <c r="LZH30" s="877"/>
      <c r="LZI30" s="878"/>
      <c r="LZJ30" s="878"/>
      <c r="LZK30" s="878"/>
      <c r="LZL30" s="879"/>
      <c r="LZM30" s="1041"/>
      <c r="LZN30" s="877"/>
      <c r="LZO30" s="878"/>
      <c r="LZP30" s="878"/>
      <c r="LZQ30" s="878"/>
      <c r="LZR30" s="879"/>
      <c r="LZS30" s="880"/>
      <c r="LZT30" s="878"/>
      <c r="LZU30" s="878"/>
      <c r="LZV30" s="878"/>
      <c r="LZW30" s="881"/>
      <c r="LZX30" s="877"/>
      <c r="LZY30" s="878"/>
      <c r="LZZ30" s="878"/>
      <c r="MAA30" s="878"/>
      <c r="MAB30" s="879"/>
      <c r="MAC30" s="1041"/>
      <c r="MAD30" s="877"/>
      <c r="MAE30" s="878"/>
      <c r="MAF30" s="878"/>
      <c r="MAG30" s="878"/>
      <c r="MAH30" s="879"/>
      <c r="MAI30" s="880"/>
      <c r="MAJ30" s="878"/>
      <c r="MAK30" s="878"/>
      <c r="MAL30" s="878"/>
      <c r="MAM30" s="881"/>
      <c r="MAN30" s="877"/>
      <c r="MAO30" s="878"/>
      <c r="MAP30" s="878"/>
      <c r="MAQ30" s="878"/>
      <c r="MAR30" s="879"/>
      <c r="MAS30" s="1041"/>
      <c r="MAT30" s="877"/>
      <c r="MAU30" s="878"/>
      <c r="MAV30" s="878"/>
      <c r="MAW30" s="878"/>
      <c r="MAX30" s="879"/>
      <c r="MAY30" s="880"/>
      <c r="MAZ30" s="878"/>
      <c r="MBA30" s="878"/>
      <c r="MBB30" s="878"/>
      <c r="MBC30" s="881"/>
      <c r="MBD30" s="877"/>
      <c r="MBE30" s="878"/>
      <c r="MBF30" s="878"/>
      <c r="MBG30" s="878"/>
      <c r="MBH30" s="879"/>
      <c r="MBI30" s="1041"/>
      <c r="MBJ30" s="877"/>
      <c r="MBK30" s="878"/>
      <c r="MBL30" s="878"/>
      <c r="MBM30" s="878"/>
      <c r="MBN30" s="879"/>
      <c r="MBO30" s="880"/>
      <c r="MBP30" s="878"/>
      <c r="MBQ30" s="878"/>
      <c r="MBR30" s="878"/>
      <c r="MBS30" s="881"/>
      <c r="MBT30" s="877"/>
      <c r="MBU30" s="878"/>
      <c r="MBV30" s="878"/>
      <c r="MBW30" s="878"/>
      <c r="MBX30" s="879"/>
      <c r="MBY30" s="1041"/>
      <c r="MBZ30" s="877"/>
      <c r="MCA30" s="878"/>
      <c r="MCB30" s="878"/>
      <c r="MCC30" s="878"/>
      <c r="MCD30" s="879"/>
      <c r="MCE30" s="880"/>
      <c r="MCF30" s="878"/>
      <c r="MCG30" s="878"/>
      <c r="MCH30" s="878"/>
      <c r="MCI30" s="881"/>
      <c r="MCJ30" s="877"/>
      <c r="MCK30" s="878"/>
      <c r="MCL30" s="878"/>
      <c r="MCM30" s="878"/>
      <c r="MCN30" s="879"/>
      <c r="MCO30" s="1041"/>
      <c r="MCP30" s="877"/>
      <c r="MCQ30" s="878"/>
      <c r="MCR30" s="878"/>
      <c r="MCS30" s="878"/>
      <c r="MCT30" s="879"/>
      <c r="MCU30" s="880"/>
      <c r="MCV30" s="878"/>
      <c r="MCW30" s="878"/>
      <c r="MCX30" s="878"/>
      <c r="MCY30" s="881"/>
      <c r="MCZ30" s="877"/>
      <c r="MDA30" s="878"/>
      <c r="MDB30" s="878"/>
      <c r="MDC30" s="878"/>
      <c r="MDD30" s="879"/>
      <c r="MDE30" s="1041"/>
      <c r="MDF30" s="877"/>
      <c r="MDG30" s="878"/>
      <c r="MDH30" s="878"/>
      <c r="MDI30" s="878"/>
      <c r="MDJ30" s="879"/>
      <c r="MDK30" s="880"/>
      <c r="MDL30" s="878"/>
      <c r="MDM30" s="878"/>
      <c r="MDN30" s="878"/>
      <c r="MDO30" s="881"/>
      <c r="MDP30" s="877"/>
      <c r="MDQ30" s="878"/>
      <c r="MDR30" s="878"/>
      <c r="MDS30" s="878"/>
      <c r="MDT30" s="879"/>
      <c r="MDU30" s="1041"/>
      <c r="MDV30" s="877"/>
      <c r="MDW30" s="878"/>
      <c r="MDX30" s="878"/>
      <c r="MDY30" s="878"/>
      <c r="MDZ30" s="879"/>
      <c r="MEA30" s="880"/>
      <c r="MEB30" s="878"/>
      <c r="MEC30" s="878"/>
      <c r="MED30" s="878"/>
      <c r="MEE30" s="881"/>
      <c r="MEF30" s="877"/>
      <c r="MEG30" s="878"/>
      <c r="MEH30" s="878"/>
      <c r="MEI30" s="878"/>
      <c r="MEJ30" s="879"/>
      <c r="MEK30" s="1041"/>
      <c r="MEL30" s="877"/>
      <c r="MEM30" s="878"/>
      <c r="MEN30" s="878"/>
      <c r="MEO30" s="878"/>
      <c r="MEP30" s="879"/>
      <c r="MEQ30" s="880"/>
      <c r="MER30" s="878"/>
      <c r="MES30" s="878"/>
      <c r="MET30" s="878"/>
      <c r="MEU30" s="881"/>
      <c r="MEV30" s="877"/>
      <c r="MEW30" s="878"/>
      <c r="MEX30" s="878"/>
      <c r="MEY30" s="878"/>
      <c r="MEZ30" s="879"/>
      <c r="MFA30" s="1041"/>
      <c r="MFB30" s="877"/>
      <c r="MFC30" s="878"/>
      <c r="MFD30" s="878"/>
      <c r="MFE30" s="878"/>
      <c r="MFF30" s="879"/>
      <c r="MFG30" s="880"/>
      <c r="MFH30" s="878"/>
      <c r="MFI30" s="878"/>
      <c r="MFJ30" s="878"/>
      <c r="MFK30" s="881"/>
      <c r="MFL30" s="877"/>
      <c r="MFM30" s="878"/>
      <c r="MFN30" s="878"/>
      <c r="MFO30" s="878"/>
      <c r="MFP30" s="879"/>
      <c r="MFQ30" s="1041"/>
      <c r="MFR30" s="877"/>
      <c r="MFS30" s="878"/>
      <c r="MFT30" s="878"/>
      <c r="MFU30" s="878"/>
      <c r="MFV30" s="879"/>
      <c r="MFW30" s="880"/>
      <c r="MFX30" s="878"/>
      <c r="MFY30" s="878"/>
      <c r="MFZ30" s="878"/>
      <c r="MGA30" s="881"/>
      <c r="MGB30" s="877"/>
      <c r="MGC30" s="878"/>
      <c r="MGD30" s="878"/>
      <c r="MGE30" s="878"/>
      <c r="MGF30" s="879"/>
      <c r="MGG30" s="1041"/>
      <c r="MGH30" s="877"/>
      <c r="MGI30" s="878"/>
      <c r="MGJ30" s="878"/>
      <c r="MGK30" s="878"/>
      <c r="MGL30" s="879"/>
      <c r="MGM30" s="880"/>
      <c r="MGN30" s="878"/>
      <c r="MGO30" s="878"/>
      <c r="MGP30" s="878"/>
      <c r="MGQ30" s="881"/>
      <c r="MGR30" s="877"/>
      <c r="MGS30" s="878"/>
      <c r="MGT30" s="878"/>
      <c r="MGU30" s="878"/>
      <c r="MGV30" s="879"/>
      <c r="MGW30" s="1041"/>
      <c r="MGX30" s="877"/>
      <c r="MGY30" s="878"/>
      <c r="MGZ30" s="878"/>
      <c r="MHA30" s="878"/>
      <c r="MHB30" s="879"/>
      <c r="MHC30" s="880"/>
      <c r="MHD30" s="878"/>
      <c r="MHE30" s="878"/>
      <c r="MHF30" s="878"/>
      <c r="MHG30" s="881"/>
      <c r="MHH30" s="877"/>
      <c r="MHI30" s="878"/>
      <c r="MHJ30" s="878"/>
      <c r="MHK30" s="878"/>
      <c r="MHL30" s="879"/>
      <c r="MHM30" s="1041"/>
      <c r="MHN30" s="877"/>
      <c r="MHO30" s="878"/>
      <c r="MHP30" s="878"/>
      <c r="MHQ30" s="878"/>
      <c r="MHR30" s="879"/>
      <c r="MHS30" s="880"/>
      <c r="MHT30" s="878"/>
      <c r="MHU30" s="878"/>
      <c r="MHV30" s="878"/>
      <c r="MHW30" s="881"/>
      <c r="MHX30" s="877"/>
      <c r="MHY30" s="878"/>
      <c r="MHZ30" s="878"/>
      <c r="MIA30" s="878"/>
      <c r="MIB30" s="879"/>
      <c r="MIC30" s="1041"/>
      <c r="MID30" s="877"/>
      <c r="MIE30" s="878"/>
      <c r="MIF30" s="878"/>
      <c r="MIG30" s="878"/>
      <c r="MIH30" s="879"/>
      <c r="MII30" s="880"/>
      <c r="MIJ30" s="878"/>
      <c r="MIK30" s="878"/>
      <c r="MIL30" s="878"/>
      <c r="MIM30" s="881"/>
      <c r="MIN30" s="877"/>
      <c r="MIO30" s="878"/>
      <c r="MIP30" s="878"/>
      <c r="MIQ30" s="878"/>
      <c r="MIR30" s="879"/>
      <c r="MIS30" s="1041"/>
      <c r="MIT30" s="877"/>
      <c r="MIU30" s="878"/>
      <c r="MIV30" s="878"/>
      <c r="MIW30" s="878"/>
      <c r="MIX30" s="879"/>
      <c r="MIY30" s="880"/>
      <c r="MIZ30" s="878"/>
      <c r="MJA30" s="878"/>
      <c r="MJB30" s="878"/>
      <c r="MJC30" s="881"/>
      <c r="MJD30" s="877"/>
      <c r="MJE30" s="878"/>
      <c r="MJF30" s="878"/>
      <c r="MJG30" s="878"/>
      <c r="MJH30" s="879"/>
      <c r="MJI30" s="1041"/>
      <c r="MJJ30" s="877"/>
      <c r="MJK30" s="878"/>
      <c r="MJL30" s="878"/>
      <c r="MJM30" s="878"/>
      <c r="MJN30" s="879"/>
      <c r="MJO30" s="880"/>
      <c r="MJP30" s="878"/>
      <c r="MJQ30" s="878"/>
      <c r="MJR30" s="878"/>
      <c r="MJS30" s="881"/>
      <c r="MJT30" s="877"/>
      <c r="MJU30" s="878"/>
      <c r="MJV30" s="878"/>
      <c r="MJW30" s="878"/>
      <c r="MJX30" s="879"/>
      <c r="MJY30" s="1041"/>
      <c r="MJZ30" s="877"/>
      <c r="MKA30" s="878"/>
      <c r="MKB30" s="878"/>
      <c r="MKC30" s="878"/>
      <c r="MKD30" s="879"/>
      <c r="MKE30" s="880"/>
      <c r="MKF30" s="878"/>
      <c r="MKG30" s="878"/>
      <c r="MKH30" s="878"/>
      <c r="MKI30" s="881"/>
      <c r="MKJ30" s="877"/>
      <c r="MKK30" s="878"/>
      <c r="MKL30" s="878"/>
      <c r="MKM30" s="878"/>
      <c r="MKN30" s="879"/>
      <c r="MKO30" s="1041"/>
      <c r="MKP30" s="877"/>
      <c r="MKQ30" s="878"/>
      <c r="MKR30" s="878"/>
      <c r="MKS30" s="878"/>
      <c r="MKT30" s="879"/>
      <c r="MKU30" s="880"/>
      <c r="MKV30" s="878"/>
      <c r="MKW30" s="878"/>
      <c r="MKX30" s="878"/>
      <c r="MKY30" s="881"/>
      <c r="MKZ30" s="877"/>
      <c r="MLA30" s="878"/>
      <c r="MLB30" s="878"/>
      <c r="MLC30" s="878"/>
      <c r="MLD30" s="879"/>
      <c r="MLE30" s="1041"/>
      <c r="MLF30" s="877"/>
      <c r="MLG30" s="878"/>
      <c r="MLH30" s="878"/>
      <c r="MLI30" s="878"/>
      <c r="MLJ30" s="879"/>
      <c r="MLK30" s="880"/>
      <c r="MLL30" s="878"/>
      <c r="MLM30" s="878"/>
      <c r="MLN30" s="878"/>
      <c r="MLO30" s="881"/>
      <c r="MLP30" s="877"/>
      <c r="MLQ30" s="878"/>
      <c r="MLR30" s="878"/>
      <c r="MLS30" s="878"/>
      <c r="MLT30" s="879"/>
      <c r="MLU30" s="1041"/>
      <c r="MLV30" s="877"/>
      <c r="MLW30" s="878"/>
      <c r="MLX30" s="878"/>
      <c r="MLY30" s="878"/>
      <c r="MLZ30" s="879"/>
      <c r="MMA30" s="880"/>
      <c r="MMB30" s="878"/>
      <c r="MMC30" s="878"/>
      <c r="MMD30" s="878"/>
      <c r="MME30" s="881"/>
      <c r="MMF30" s="877"/>
      <c r="MMG30" s="878"/>
      <c r="MMH30" s="878"/>
      <c r="MMI30" s="878"/>
      <c r="MMJ30" s="879"/>
      <c r="MMK30" s="1041"/>
      <c r="MML30" s="877"/>
      <c r="MMM30" s="878"/>
      <c r="MMN30" s="878"/>
      <c r="MMO30" s="878"/>
      <c r="MMP30" s="879"/>
      <c r="MMQ30" s="880"/>
      <c r="MMR30" s="878"/>
      <c r="MMS30" s="878"/>
      <c r="MMT30" s="878"/>
      <c r="MMU30" s="881"/>
      <c r="MMV30" s="877"/>
      <c r="MMW30" s="878"/>
      <c r="MMX30" s="878"/>
      <c r="MMY30" s="878"/>
      <c r="MMZ30" s="879"/>
      <c r="MNA30" s="1041"/>
      <c r="MNB30" s="877"/>
      <c r="MNC30" s="878"/>
      <c r="MND30" s="878"/>
      <c r="MNE30" s="878"/>
      <c r="MNF30" s="879"/>
      <c r="MNG30" s="880"/>
      <c r="MNH30" s="878"/>
      <c r="MNI30" s="878"/>
      <c r="MNJ30" s="878"/>
      <c r="MNK30" s="881"/>
      <c r="MNL30" s="877"/>
      <c r="MNM30" s="878"/>
      <c r="MNN30" s="878"/>
      <c r="MNO30" s="878"/>
      <c r="MNP30" s="879"/>
      <c r="MNQ30" s="1041"/>
      <c r="MNR30" s="877"/>
      <c r="MNS30" s="878"/>
      <c r="MNT30" s="878"/>
      <c r="MNU30" s="878"/>
      <c r="MNV30" s="879"/>
      <c r="MNW30" s="880"/>
      <c r="MNX30" s="878"/>
      <c r="MNY30" s="878"/>
      <c r="MNZ30" s="878"/>
      <c r="MOA30" s="881"/>
      <c r="MOB30" s="877"/>
      <c r="MOC30" s="878"/>
      <c r="MOD30" s="878"/>
      <c r="MOE30" s="878"/>
      <c r="MOF30" s="879"/>
      <c r="MOG30" s="1041"/>
      <c r="MOH30" s="877"/>
      <c r="MOI30" s="878"/>
      <c r="MOJ30" s="878"/>
      <c r="MOK30" s="878"/>
      <c r="MOL30" s="879"/>
      <c r="MOM30" s="880"/>
      <c r="MON30" s="878"/>
      <c r="MOO30" s="878"/>
      <c r="MOP30" s="878"/>
      <c r="MOQ30" s="881"/>
      <c r="MOR30" s="877"/>
      <c r="MOS30" s="878"/>
      <c r="MOT30" s="878"/>
      <c r="MOU30" s="878"/>
      <c r="MOV30" s="879"/>
      <c r="MOW30" s="1041"/>
      <c r="MOX30" s="877"/>
      <c r="MOY30" s="878"/>
      <c r="MOZ30" s="878"/>
      <c r="MPA30" s="878"/>
      <c r="MPB30" s="879"/>
      <c r="MPC30" s="880"/>
      <c r="MPD30" s="878"/>
      <c r="MPE30" s="878"/>
      <c r="MPF30" s="878"/>
      <c r="MPG30" s="881"/>
      <c r="MPH30" s="877"/>
      <c r="MPI30" s="878"/>
      <c r="MPJ30" s="878"/>
      <c r="MPK30" s="878"/>
      <c r="MPL30" s="879"/>
      <c r="MPM30" s="1041"/>
      <c r="MPN30" s="877"/>
      <c r="MPO30" s="878"/>
      <c r="MPP30" s="878"/>
      <c r="MPQ30" s="878"/>
      <c r="MPR30" s="879"/>
      <c r="MPS30" s="880"/>
      <c r="MPT30" s="878"/>
      <c r="MPU30" s="878"/>
      <c r="MPV30" s="878"/>
      <c r="MPW30" s="881"/>
      <c r="MPX30" s="877"/>
      <c r="MPY30" s="878"/>
      <c r="MPZ30" s="878"/>
      <c r="MQA30" s="878"/>
      <c r="MQB30" s="879"/>
      <c r="MQC30" s="1041"/>
      <c r="MQD30" s="877"/>
      <c r="MQE30" s="878"/>
      <c r="MQF30" s="878"/>
      <c r="MQG30" s="878"/>
      <c r="MQH30" s="879"/>
      <c r="MQI30" s="880"/>
      <c r="MQJ30" s="878"/>
      <c r="MQK30" s="878"/>
      <c r="MQL30" s="878"/>
      <c r="MQM30" s="881"/>
      <c r="MQN30" s="877"/>
      <c r="MQO30" s="878"/>
      <c r="MQP30" s="878"/>
      <c r="MQQ30" s="878"/>
      <c r="MQR30" s="879"/>
      <c r="MQS30" s="1041"/>
      <c r="MQT30" s="877"/>
      <c r="MQU30" s="878"/>
      <c r="MQV30" s="878"/>
      <c r="MQW30" s="878"/>
      <c r="MQX30" s="879"/>
      <c r="MQY30" s="880"/>
      <c r="MQZ30" s="878"/>
      <c r="MRA30" s="878"/>
      <c r="MRB30" s="878"/>
      <c r="MRC30" s="881"/>
      <c r="MRD30" s="877"/>
      <c r="MRE30" s="878"/>
      <c r="MRF30" s="878"/>
      <c r="MRG30" s="878"/>
      <c r="MRH30" s="879"/>
      <c r="MRI30" s="1041"/>
      <c r="MRJ30" s="877"/>
      <c r="MRK30" s="878"/>
      <c r="MRL30" s="878"/>
      <c r="MRM30" s="878"/>
      <c r="MRN30" s="879"/>
      <c r="MRO30" s="880"/>
      <c r="MRP30" s="878"/>
      <c r="MRQ30" s="878"/>
      <c r="MRR30" s="878"/>
      <c r="MRS30" s="881"/>
      <c r="MRT30" s="877"/>
      <c r="MRU30" s="878"/>
      <c r="MRV30" s="878"/>
      <c r="MRW30" s="878"/>
      <c r="MRX30" s="879"/>
      <c r="MRY30" s="1041"/>
      <c r="MRZ30" s="877"/>
      <c r="MSA30" s="878"/>
      <c r="MSB30" s="878"/>
      <c r="MSC30" s="878"/>
      <c r="MSD30" s="879"/>
      <c r="MSE30" s="880"/>
      <c r="MSF30" s="878"/>
      <c r="MSG30" s="878"/>
      <c r="MSH30" s="878"/>
      <c r="MSI30" s="881"/>
      <c r="MSJ30" s="877"/>
      <c r="MSK30" s="878"/>
      <c r="MSL30" s="878"/>
      <c r="MSM30" s="878"/>
      <c r="MSN30" s="879"/>
      <c r="MSO30" s="1041"/>
      <c r="MSP30" s="877"/>
      <c r="MSQ30" s="878"/>
      <c r="MSR30" s="878"/>
      <c r="MSS30" s="878"/>
      <c r="MST30" s="879"/>
      <c r="MSU30" s="880"/>
      <c r="MSV30" s="878"/>
      <c r="MSW30" s="878"/>
      <c r="MSX30" s="878"/>
      <c r="MSY30" s="881"/>
      <c r="MSZ30" s="877"/>
      <c r="MTA30" s="878"/>
      <c r="MTB30" s="878"/>
      <c r="MTC30" s="878"/>
      <c r="MTD30" s="879"/>
      <c r="MTE30" s="1041"/>
      <c r="MTF30" s="877"/>
      <c r="MTG30" s="878"/>
      <c r="MTH30" s="878"/>
      <c r="MTI30" s="878"/>
      <c r="MTJ30" s="879"/>
      <c r="MTK30" s="880"/>
      <c r="MTL30" s="878"/>
      <c r="MTM30" s="878"/>
      <c r="MTN30" s="878"/>
      <c r="MTO30" s="881"/>
      <c r="MTP30" s="877"/>
      <c r="MTQ30" s="878"/>
      <c r="MTR30" s="878"/>
      <c r="MTS30" s="878"/>
      <c r="MTT30" s="879"/>
      <c r="MTU30" s="1041"/>
      <c r="MTV30" s="877"/>
      <c r="MTW30" s="878"/>
      <c r="MTX30" s="878"/>
      <c r="MTY30" s="878"/>
      <c r="MTZ30" s="879"/>
      <c r="MUA30" s="880"/>
      <c r="MUB30" s="878"/>
      <c r="MUC30" s="878"/>
      <c r="MUD30" s="878"/>
      <c r="MUE30" s="881"/>
      <c r="MUF30" s="877"/>
      <c r="MUG30" s="878"/>
      <c r="MUH30" s="878"/>
      <c r="MUI30" s="878"/>
      <c r="MUJ30" s="879"/>
      <c r="MUK30" s="1041"/>
      <c r="MUL30" s="877"/>
      <c r="MUM30" s="878"/>
      <c r="MUN30" s="878"/>
      <c r="MUO30" s="878"/>
      <c r="MUP30" s="879"/>
      <c r="MUQ30" s="880"/>
      <c r="MUR30" s="878"/>
      <c r="MUS30" s="878"/>
      <c r="MUT30" s="878"/>
      <c r="MUU30" s="881"/>
      <c r="MUV30" s="877"/>
      <c r="MUW30" s="878"/>
      <c r="MUX30" s="878"/>
      <c r="MUY30" s="878"/>
      <c r="MUZ30" s="879"/>
      <c r="MVA30" s="1041"/>
      <c r="MVB30" s="877"/>
      <c r="MVC30" s="878"/>
      <c r="MVD30" s="878"/>
      <c r="MVE30" s="878"/>
      <c r="MVF30" s="879"/>
      <c r="MVG30" s="880"/>
      <c r="MVH30" s="878"/>
      <c r="MVI30" s="878"/>
      <c r="MVJ30" s="878"/>
      <c r="MVK30" s="881"/>
      <c r="MVL30" s="877"/>
      <c r="MVM30" s="878"/>
      <c r="MVN30" s="878"/>
      <c r="MVO30" s="878"/>
      <c r="MVP30" s="879"/>
      <c r="MVQ30" s="1041"/>
      <c r="MVR30" s="877"/>
      <c r="MVS30" s="878"/>
      <c r="MVT30" s="878"/>
      <c r="MVU30" s="878"/>
      <c r="MVV30" s="879"/>
      <c r="MVW30" s="880"/>
      <c r="MVX30" s="878"/>
      <c r="MVY30" s="878"/>
      <c r="MVZ30" s="878"/>
      <c r="MWA30" s="881"/>
      <c r="MWB30" s="877"/>
      <c r="MWC30" s="878"/>
      <c r="MWD30" s="878"/>
      <c r="MWE30" s="878"/>
      <c r="MWF30" s="879"/>
      <c r="MWG30" s="1041"/>
      <c r="MWH30" s="877"/>
      <c r="MWI30" s="878"/>
      <c r="MWJ30" s="878"/>
      <c r="MWK30" s="878"/>
      <c r="MWL30" s="879"/>
      <c r="MWM30" s="880"/>
      <c r="MWN30" s="878"/>
      <c r="MWO30" s="878"/>
      <c r="MWP30" s="878"/>
      <c r="MWQ30" s="881"/>
      <c r="MWR30" s="877"/>
      <c r="MWS30" s="878"/>
      <c r="MWT30" s="878"/>
      <c r="MWU30" s="878"/>
      <c r="MWV30" s="879"/>
      <c r="MWW30" s="1041"/>
      <c r="MWX30" s="877"/>
      <c r="MWY30" s="878"/>
      <c r="MWZ30" s="878"/>
      <c r="MXA30" s="878"/>
      <c r="MXB30" s="879"/>
      <c r="MXC30" s="880"/>
      <c r="MXD30" s="878"/>
      <c r="MXE30" s="878"/>
      <c r="MXF30" s="878"/>
      <c r="MXG30" s="881"/>
      <c r="MXH30" s="877"/>
      <c r="MXI30" s="878"/>
      <c r="MXJ30" s="878"/>
      <c r="MXK30" s="878"/>
      <c r="MXL30" s="879"/>
      <c r="MXM30" s="1041"/>
      <c r="MXN30" s="877"/>
      <c r="MXO30" s="878"/>
      <c r="MXP30" s="878"/>
      <c r="MXQ30" s="878"/>
      <c r="MXR30" s="879"/>
      <c r="MXS30" s="880"/>
      <c r="MXT30" s="878"/>
      <c r="MXU30" s="878"/>
      <c r="MXV30" s="878"/>
      <c r="MXW30" s="881"/>
      <c r="MXX30" s="877"/>
      <c r="MXY30" s="878"/>
      <c r="MXZ30" s="878"/>
      <c r="MYA30" s="878"/>
      <c r="MYB30" s="879"/>
      <c r="MYC30" s="1041"/>
      <c r="MYD30" s="877"/>
      <c r="MYE30" s="878"/>
      <c r="MYF30" s="878"/>
      <c r="MYG30" s="878"/>
      <c r="MYH30" s="879"/>
      <c r="MYI30" s="880"/>
      <c r="MYJ30" s="878"/>
      <c r="MYK30" s="878"/>
      <c r="MYL30" s="878"/>
      <c r="MYM30" s="881"/>
      <c r="MYN30" s="877"/>
      <c r="MYO30" s="878"/>
      <c r="MYP30" s="878"/>
      <c r="MYQ30" s="878"/>
      <c r="MYR30" s="879"/>
      <c r="MYS30" s="1041"/>
      <c r="MYT30" s="877"/>
      <c r="MYU30" s="878"/>
      <c r="MYV30" s="878"/>
      <c r="MYW30" s="878"/>
      <c r="MYX30" s="879"/>
      <c r="MYY30" s="880"/>
      <c r="MYZ30" s="878"/>
      <c r="MZA30" s="878"/>
      <c r="MZB30" s="878"/>
      <c r="MZC30" s="881"/>
      <c r="MZD30" s="877"/>
      <c r="MZE30" s="878"/>
      <c r="MZF30" s="878"/>
      <c r="MZG30" s="878"/>
      <c r="MZH30" s="879"/>
      <c r="MZI30" s="1041"/>
      <c r="MZJ30" s="877"/>
      <c r="MZK30" s="878"/>
      <c r="MZL30" s="878"/>
      <c r="MZM30" s="878"/>
      <c r="MZN30" s="879"/>
      <c r="MZO30" s="880"/>
      <c r="MZP30" s="878"/>
      <c r="MZQ30" s="878"/>
      <c r="MZR30" s="878"/>
      <c r="MZS30" s="881"/>
      <c r="MZT30" s="877"/>
      <c r="MZU30" s="878"/>
      <c r="MZV30" s="878"/>
      <c r="MZW30" s="878"/>
      <c r="MZX30" s="879"/>
      <c r="MZY30" s="1041"/>
      <c r="MZZ30" s="877"/>
      <c r="NAA30" s="878"/>
      <c r="NAB30" s="878"/>
      <c r="NAC30" s="878"/>
      <c r="NAD30" s="879"/>
      <c r="NAE30" s="880"/>
      <c r="NAF30" s="878"/>
      <c r="NAG30" s="878"/>
      <c r="NAH30" s="878"/>
      <c r="NAI30" s="881"/>
      <c r="NAJ30" s="877"/>
      <c r="NAK30" s="878"/>
      <c r="NAL30" s="878"/>
      <c r="NAM30" s="878"/>
      <c r="NAN30" s="879"/>
      <c r="NAO30" s="1041"/>
      <c r="NAP30" s="877"/>
      <c r="NAQ30" s="878"/>
      <c r="NAR30" s="878"/>
      <c r="NAS30" s="878"/>
      <c r="NAT30" s="879"/>
      <c r="NAU30" s="880"/>
      <c r="NAV30" s="878"/>
      <c r="NAW30" s="878"/>
      <c r="NAX30" s="878"/>
      <c r="NAY30" s="881"/>
      <c r="NAZ30" s="877"/>
      <c r="NBA30" s="878"/>
      <c r="NBB30" s="878"/>
      <c r="NBC30" s="878"/>
      <c r="NBD30" s="879"/>
      <c r="NBE30" s="1041"/>
      <c r="NBF30" s="877"/>
      <c r="NBG30" s="878"/>
      <c r="NBH30" s="878"/>
      <c r="NBI30" s="878"/>
      <c r="NBJ30" s="879"/>
      <c r="NBK30" s="880"/>
      <c r="NBL30" s="878"/>
      <c r="NBM30" s="878"/>
      <c r="NBN30" s="878"/>
      <c r="NBO30" s="881"/>
      <c r="NBP30" s="877"/>
      <c r="NBQ30" s="878"/>
      <c r="NBR30" s="878"/>
      <c r="NBS30" s="878"/>
      <c r="NBT30" s="879"/>
      <c r="NBU30" s="1041"/>
      <c r="NBV30" s="877"/>
      <c r="NBW30" s="878"/>
      <c r="NBX30" s="878"/>
      <c r="NBY30" s="878"/>
      <c r="NBZ30" s="879"/>
      <c r="NCA30" s="880"/>
      <c r="NCB30" s="878"/>
      <c r="NCC30" s="878"/>
      <c r="NCD30" s="878"/>
      <c r="NCE30" s="881"/>
      <c r="NCF30" s="877"/>
      <c r="NCG30" s="878"/>
      <c r="NCH30" s="878"/>
      <c r="NCI30" s="878"/>
      <c r="NCJ30" s="879"/>
      <c r="NCK30" s="1041"/>
      <c r="NCL30" s="877"/>
      <c r="NCM30" s="878"/>
      <c r="NCN30" s="878"/>
      <c r="NCO30" s="878"/>
      <c r="NCP30" s="879"/>
      <c r="NCQ30" s="880"/>
      <c r="NCR30" s="878"/>
      <c r="NCS30" s="878"/>
      <c r="NCT30" s="878"/>
      <c r="NCU30" s="881"/>
      <c r="NCV30" s="877"/>
      <c r="NCW30" s="878"/>
      <c r="NCX30" s="878"/>
      <c r="NCY30" s="878"/>
      <c r="NCZ30" s="879"/>
      <c r="NDA30" s="1041"/>
      <c r="NDB30" s="877"/>
      <c r="NDC30" s="878"/>
      <c r="NDD30" s="878"/>
      <c r="NDE30" s="878"/>
      <c r="NDF30" s="879"/>
      <c r="NDG30" s="880"/>
      <c r="NDH30" s="878"/>
      <c r="NDI30" s="878"/>
      <c r="NDJ30" s="878"/>
      <c r="NDK30" s="881"/>
      <c r="NDL30" s="877"/>
      <c r="NDM30" s="878"/>
      <c r="NDN30" s="878"/>
      <c r="NDO30" s="878"/>
      <c r="NDP30" s="879"/>
      <c r="NDQ30" s="1041"/>
      <c r="NDR30" s="877"/>
      <c r="NDS30" s="878"/>
      <c r="NDT30" s="878"/>
      <c r="NDU30" s="878"/>
      <c r="NDV30" s="879"/>
      <c r="NDW30" s="880"/>
      <c r="NDX30" s="878"/>
      <c r="NDY30" s="878"/>
      <c r="NDZ30" s="878"/>
      <c r="NEA30" s="881"/>
      <c r="NEB30" s="877"/>
      <c r="NEC30" s="878"/>
      <c r="NED30" s="878"/>
      <c r="NEE30" s="878"/>
      <c r="NEF30" s="879"/>
      <c r="NEG30" s="1041"/>
      <c r="NEH30" s="877"/>
      <c r="NEI30" s="878"/>
      <c r="NEJ30" s="878"/>
      <c r="NEK30" s="878"/>
      <c r="NEL30" s="879"/>
      <c r="NEM30" s="880"/>
      <c r="NEN30" s="878"/>
      <c r="NEO30" s="878"/>
      <c r="NEP30" s="878"/>
      <c r="NEQ30" s="881"/>
      <c r="NER30" s="877"/>
      <c r="NES30" s="878"/>
      <c r="NET30" s="878"/>
      <c r="NEU30" s="878"/>
      <c r="NEV30" s="879"/>
      <c r="NEW30" s="1041"/>
      <c r="NEX30" s="877"/>
      <c r="NEY30" s="878"/>
      <c r="NEZ30" s="878"/>
      <c r="NFA30" s="878"/>
      <c r="NFB30" s="879"/>
      <c r="NFC30" s="880"/>
      <c r="NFD30" s="878"/>
      <c r="NFE30" s="878"/>
      <c r="NFF30" s="878"/>
      <c r="NFG30" s="881"/>
      <c r="NFH30" s="877"/>
      <c r="NFI30" s="878"/>
      <c r="NFJ30" s="878"/>
      <c r="NFK30" s="878"/>
      <c r="NFL30" s="879"/>
      <c r="NFM30" s="1041"/>
      <c r="NFN30" s="877"/>
      <c r="NFO30" s="878"/>
      <c r="NFP30" s="878"/>
      <c r="NFQ30" s="878"/>
      <c r="NFR30" s="879"/>
      <c r="NFS30" s="880"/>
      <c r="NFT30" s="878"/>
      <c r="NFU30" s="878"/>
      <c r="NFV30" s="878"/>
      <c r="NFW30" s="881"/>
      <c r="NFX30" s="877"/>
      <c r="NFY30" s="878"/>
      <c r="NFZ30" s="878"/>
      <c r="NGA30" s="878"/>
      <c r="NGB30" s="879"/>
      <c r="NGC30" s="1041"/>
      <c r="NGD30" s="877"/>
      <c r="NGE30" s="878"/>
      <c r="NGF30" s="878"/>
      <c r="NGG30" s="878"/>
      <c r="NGH30" s="879"/>
      <c r="NGI30" s="880"/>
      <c r="NGJ30" s="878"/>
      <c r="NGK30" s="878"/>
      <c r="NGL30" s="878"/>
      <c r="NGM30" s="881"/>
      <c r="NGN30" s="877"/>
      <c r="NGO30" s="878"/>
      <c r="NGP30" s="878"/>
      <c r="NGQ30" s="878"/>
      <c r="NGR30" s="879"/>
      <c r="NGS30" s="1041"/>
      <c r="NGT30" s="877"/>
      <c r="NGU30" s="878"/>
      <c r="NGV30" s="878"/>
      <c r="NGW30" s="878"/>
      <c r="NGX30" s="879"/>
      <c r="NGY30" s="880"/>
      <c r="NGZ30" s="878"/>
      <c r="NHA30" s="878"/>
      <c r="NHB30" s="878"/>
      <c r="NHC30" s="881"/>
      <c r="NHD30" s="877"/>
      <c r="NHE30" s="878"/>
      <c r="NHF30" s="878"/>
      <c r="NHG30" s="878"/>
      <c r="NHH30" s="879"/>
      <c r="NHI30" s="1041"/>
      <c r="NHJ30" s="877"/>
      <c r="NHK30" s="878"/>
      <c r="NHL30" s="878"/>
      <c r="NHM30" s="878"/>
      <c r="NHN30" s="879"/>
      <c r="NHO30" s="880"/>
      <c r="NHP30" s="878"/>
      <c r="NHQ30" s="878"/>
      <c r="NHR30" s="878"/>
      <c r="NHS30" s="881"/>
      <c r="NHT30" s="877"/>
      <c r="NHU30" s="878"/>
      <c r="NHV30" s="878"/>
      <c r="NHW30" s="878"/>
      <c r="NHX30" s="879"/>
      <c r="NHY30" s="1041"/>
      <c r="NHZ30" s="877"/>
      <c r="NIA30" s="878"/>
      <c r="NIB30" s="878"/>
      <c r="NIC30" s="878"/>
      <c r="NID30" s="879"/>
      <c r="NIE30" s="880"/>
      <c r="NIF30" s="878"/>
      <c r="NIG30" s="878"/>
      <c r="NIH30" s="878"/>
      <c r="NII30" s="881"/>
      <c r="NIJ30" s="877"/>
      <c r="NIK30" s="878"/>
      <c r="NIL30" s="878"/>
      <c r="NIM30" s="878"/>
      <c r="NIN30" s="879"/>
      <c r="NIO30" s="1041"/>
      <c r="NIP30" s="877"/>
      <c r="NIQ30" s="878"/>
      <c r="NIR30" s="878"/>
      <c r="NIS30" s="878"/>
      <c r="NIT30" s="879"/>
      <c r="NIU30" s="880"/>
      <c r="NIV30" s="878"/>
      <c r="NIW30" s="878"/>
      <c r="NIX30" s="878"/>
      <c r="NIY30" s="881"/>
      <c r="NIZ30" s="877"/>
      <c r="NJA30" s="878"/>
      <c r="NJB30" s="878"/>
      <c r="NJC30" s="878"/>
      <c r="NJD30" s="879"/>
      <c r="NJE30" s="1041"/>
      <c r="NJF30" s="877"/>
      <c r="NJG30" s="878"/>
      <c r="NJH30" s="878"/>
      <c r="NJI30" s="878"/>
      <c r="NJJ30" s="879"/>
      <c r="NJK30" s="880"/>
      <c r="NJL30" s="878"/>
      <c r="NJM30" s="878"/>
      <c r="NJN30" s="878"/>
      <c r="NJO30" s="881"/>
      <c r="NJP30" s="877"/>
      <c r="NJQ30" s="878"/>
      <c r="NJR30" s="878"/>
      <c r="NJS30" s="878"/>
      <c r="NJT30" s="879"/>
      <c r="NJU30" s="1041"/>
      <c r="NJV30" s="877"/>
      <c r="NJW30" s="878"/>
      <c r="NJX30" s="878"/>
      <c r="NJY30" s="878"/>
      <c r="NJZ30" s="879"/>
      <c r="NKA30" s="880"/>
      <c r="NKB30" s="878"/>
      <c r="NKC30" s="878"/>
      <c r="NKD30" s="878"/>
      <c r="NKE30" s="881"/>
      <c r="NKF30" s="877"/>
      <c r="NKG30" s="878"/>
      <c r="NKH30" s="878"/>
      <c r="NKI30" s="878"/>
      <c r="NKJ30" s="879"/>
      <c r="NKK30" s="1041"/>
      <c r="NKL30" s="877"/>
      <c r="NKM30" s="878"/>
      <c r="NKN30" s="878"/>
      <c r="NKO30" s="878"/>
      <c r="NKP30" s="879"/>
      <c r="NKQ30" s="880"/>
      <c r="NKR30" s="878"/>
      <c r="NKS30" s="878"/>
      <c r="NKT30" s="878"/>
      <c r="NKU30" s="881"/>
      <c r="NKV30" s="877"/>
      <c r="NKW30" s="878"/>
      <c r="NKX30" s="878"/>
      <c r="NKY30" s="878"/>
      <c r="NKZ30" s="879"/>
      <c r="NLA30" s="1041"/>
      <c r="NLB30" s="877"/>
      <c r="NLC30" s="878"/>
      <c r="NLD30" s="878"/>
      <c r="NLE30" s="878"/>
      <c r="NLF30" s="879"/>
      <c r="NLG30" s="880"/>
      <c r="NLH30" s="878"/>
      <c r="NLI30" s="878"/>
      <c r="NLJ30" s="878"/>
      <c r="NLK30" s="881"/>
      <c r="NLL30" s="877"/>
      <c r="NLM30" s="878"/>
      <c r="NLN30" s="878"/>
      <c r="NLO30" s="878"/>
      <c r="NLP30" s="879"/>
      <c r="NLQ30" s="1041"/>
      <c r="NLR30" s="877"/>
      <c r="NLS30" s="878"/>
      <c r="NLT30" s="878"/>
      <c r="NLU30" s="878"/>
      <c r="NLV30" s="879"/>
      <c r="NLW30" s="880"/>
      <c r="NLX30" s="878"/>
      <c r="NLY30" s="878"/>
      <c r="NLZ30" s="878"/>
      <c r="NMA30" s="881"/>
      <c r="NMB30" s="877"/>
      <c r="NMC30" s="878"/>
      <c r="NMD30" s="878"/>
      <c r="NME30" s="878"/>
      <c r="NMF30" s="879"/>
      <c r="NMG30" s="1041"/>
      <c r="NMH30" s="877"/>
      <c r="NMI30" s="878"/>
      <c r="NMJ30" s="878"/>
      <c r="NMK30" s="878"/>
      <c r="NML30" s="879"/>
      <c r="NMM30" s="880"/>
      <c r="NMN30" s="878"/>
      <c r="NMO30" s="878"/>
      <c r="NMP30" s="878"/>
      <c r="NMQ30" s="881"/>
      <c r="NMR30" s="877"/>
      <c r="NMS30" s="878"/>
      <c r="NMT30" s="878"/>
      <c r="NMU30" s="878"/>
      <c r="NMV30" s="879"/>
      <c r="NMW30" s="1041"/>
      <c r="NMX30" s="877"/>
      <c r="NMY30" s="878"/>
      <c r="NMZ30" s="878"/>
      <c r="NNA30" s="878"/>
      <c r="NNB30" s="879"/>
      <c r="NNC30" s="880"/>
      <c r="NND30" s="878"/>
      <c r="NNE30" s="878"/>
      <c r="NNF30" s="878"/>
      <c r="NNG30" s="881"/>
      <c r="NNH30" s="877"/>
      <c r="NNI30" s="878"/>
      <c r="NNJ30" s="878"/>
      <c r="NNK30" s="878"/>
      <c r="NNL30" s="879"/>
      <c r="NNM30" s="1041"/>
      <c r="NNN30" s="877"/>
      <c r="NNO30" s="878"/>
      <c r="NNP30" s="878"/>
      <c r="NNQ30" s="878"/>
      <c r="NNR30" s="879"/>
      <c r="NNS30" s="880"/>
      <c r="NNT30" s="878"/>
      <c r="NNU30" s="878"/>
      <c r="NNV30" s="878"/>
      <c r="NNW30" s="881"/>
      <c r="NNX30" s="877"/>
      <c r="NNY30" s="878"/>
      <c r="NNZ30" s="878"/>
      <c r="NOA30" s="878"/>
      <c r="NOB30" s="879"/>
      <c r="NOC30" s="1041"/>
      <c r="NOD30" s="877"/>
      <c r="NOE30" s="878"/>
      <c r="NOF30" s="878"/>
      <c r="NOG30" s="878"/>
      <c r="NOH30" s="879"/>
      <c r="NOI30" s="880"/>
      <c r="NOJ30" s="878"/>
      <c r="NOK30" s="878"/>
      <c r="NOL30" s="878"/>
      <c r="NOM30" s="881"/>
      <c r="NON30" s="877"/>
      <c r="NOO30" s="878"/>
      <c r="NOP30" s="878"/>
      <c r="NOQ30" s="878"/>
      <c r="NOR30" s="879"/>
      <c r="NOS30" s="1041"/>
      <c r="NOT30" s="877"/>
      <c r="NOU30" s="878"/>
      <c r="NOV30" s="878"/>
      <c r="NOW30" s="878"/>
      <c r="NOX30" s="879"/>
      <c r="NOY30" s="880"/>
      <c r="NOZ30" s="878"/>
      <c r="NPA30" s="878"/>
      <c r="NPB30" s="878"/>
      <c r="NPC30" s="881"/>
      <c r="NPD30" s="877"/>
      <c r="NPE30" s="878"/>
      <c r="NPF30" s="878"/>
      <c r="NPG30" s="878"/>
      <c r="NPH30" s="879"/>
      <c r="NPI30" s="1041"/>
      <c r="NPJ30" s="877"/>
      <c r="NPK30" s="878"/>
      <c r="NPL30" s="878"/>
      <c r="NPM30" s="878"/>
      <c r="NPN30" s="879"/>
      <c r="NPO30" s="880"/>
      <c r="NPP30" s="878"/>
      <c r="NPQ30" s="878"/>
      <c r="NPR30" s="878"/>
      <c r="NPS30" s="881"/>
      <c r="NPT30" s="877"/>
      <c r="NPU30" s="878"/>
      <c r="NPV30" s="878"/>
      <c r="NPW30" s="878"/>
      <c r="NPX30" s="879"/>
      <c r="NPY30" s="1041"/>
      <c r="NPZ30" s="877"/>
      <c r="NQA30" s="878"/>
      <c r="NQB30" s="878"/>
      <c r="NQC30" s="878"/>
      <c r="NQD30" s="879"/>
      <c r="NQE30" s="880"/>
      <c r="NQF30" s="878"/>
      <c r="NQG30" s="878"/>
      <c r="NQH30" s="878"/>
      <c r="NQI30" s="881"/>
      <c r="NQJ30" s="877"/>
      <c r="NQK30" s="878"/>
      <c r="NQL30" s="878"/>
      <c r="NQM30" s="878"/>
      <c r="NQN30" s="879"/>
      <c r="NQO30" s="1041"/>
      <c r="NQP30" s="877"/>
      <c r="NQQ30" s="878"/>
      <c r="NQR30" s="878"/>
      <c r="NQS30" s="878"/>
      <c r="NQT30" s="879"/>
      <c r="NQU30" s="880"/>
      <c r="NQV30" s="878"/>
      <c r="NQW30" s="878"/>
      <c r="NQX30" s="878"/>
      <c r="NQY30" s="881"/>
      <c r="NQZ30" s="877"/>
      <c r="NRA30" s="878"/>
      <c r="NRB30" s="878"/>
      <c r="NRC30" s="878"/>
      <c r="NRD30" s="879"/>
      <c r="NRE30" s="1041"/>
      <c r="NRF30" s="877"/>
      <c r="NRG30" s="878"/>
      <c r="NRH30" s="878"/>
      <c r="NRI30" s="878"/>
      <c r="NRJ30" s="879"/>
      <c r="NRK30" s="880"/>
      <c r="NRL30" s="878"/>
      <c r="NRM30" s="878"/>
      <c r="NRN30" s="878"/>
      <c r="NRO30" s="881"/>
      <c r="NRP30" s="877"/>
      <c r="NRQ30" s="878"/>
      <c r="NRR30" s="878"/>
      <c r="NRS30" s="878"/>
      <c r="NRT30" s="879"/>
      <c r="NRU30" s="1041"/>
      <c r="NRV30" s="877"/>
      <c r="NRW30" s="878"/>
      <c r="NRX30" s="878"/>
      <c r="NRY30" s="878"/>
      <c r="NRZ30" s="879"/>
      <c r="NSA30" s="880"/>
      <c r="NSB30" s="878"/>
      <c r="NSC30" s="878"/>
      <c r="NSD30" s="878"/>
      <c r="NSE30" s="881"/>
      <c r="NSF30" s="877"/>
      <c r="NSG30" s="878"/>
      <c r="NSH30" s="878"/>
      <c r="NSI30" s="878"/>
      <c r="NSJ30" s="879"/>
      <c r="NSK30" s="1041"/>
      <c r="NSL30" s="877"/>
      <c r="NSM30" s="878"/>
      <c r="NSN30" s="878"/>
      <c r="NSO30" s="878"/>
      <c r="NSP30" s="879"/>
      <c r="NSQ30" s="880"/>
      <c r="NSR30" s="878"/>
      <c r="NSS30" s="878"/>
      <c r="NST30" s="878"/>
      <c r="NSU30" s="881"/>
      <c r="NSV30" s="877"/>
      <c r="NSW30" s="878"/>
      <c r="NSX30" s="878"/>
      <c r="NSY30" s="878"/>
      <c r="NSZ30" s="879"/>
      <c r="NTA30" s="1041"/>
      <c r="NTB30" s="877"/>
      <c r="NTC30" s="878"/>
      <c r="NTD30" s="878"/>
      <c r="NTE30" s="878"/>
      <c r="NTF30" s="879"/>
      <c r="NTG30" s="880"/>
      <c r="NTH30" s="878"/>
      <c r="NTI30" s="878"/>
      <c r="NTJ30" s="878"/>
      <c r="NTK30" s="881"/>
      <c r="NTL30" s="877"/>
      <c r="NTM30" s="878"/>
      <c r="NTN30" s="878"/>
      <c r="NTO30" s="878"/>
      <c r="NTP30" s="879"/>
      <c r="NTQ30" s="1041"/>
      <c r="NTR30" s="877"/>
      <c r="NTS30" s="878"/>
      <c r="NTT30" s="878"/>
      <c r="NTU30" s="878"/>
      <c r="NTV30" s="879"/>
      <c r="NTW30" s="880"/>
      <c r="NTX30" s="878"/>
      <c r="NTY30" s="878"/>
      <c r="NTZ30" s="878"/>
      <c r="NUA30" s="881"/>
      <c r="NUB30" s="877"/>
      <c r="NUC30" s="878"/>
      <c r="NUD30" s="878"/>
      <c r="NUE30" s="878"/>
      <c r="NUF30" s="879"/>
      <c r="NUG30" s="1041"/>
      <c r="NUH30" s="877"/>
      <c r="NUI30" s="878"/>
      <c r="NUJ30" s="878"/>
      <c r="NUK30" s="878"/>
      <c r="NUL30" s="879"/>
      <c r="NUM30" s="880"/>
      <c r="NUN30" s="878"/>
      <c r="NUO30" s="878"/>
      <c r="NUP30" s="878"/>
      <c r="NUQ30" s="881"/>
      <c r="NUR30" s="877"/>
      <c r="NUS30" s="878"/>
      <c r="NUT30" s="878"/>
      <c r="NUU30" s="878"/>
      <c r="NUV30" s="879"/>
      <c r="NUW30" s="1041"/>
      <c r="NUX30" s="877"/>
      <c r="NUY30" s="878"/>
      <c r="NUZ30" s="878"/>
      <c r="NVA30" s="878"/>
      <c r="NVB30" s="879"/>
      <c r="NVC30" s="880"/>
      <c r="NVD30" s="878"/>
      <c r="NVE30" s="878"/>
      <c r="NVF30" s="878"/>
      <c r="NVG30" s="881"/>
      <c r="NVH30" s="877"/>
      <c r="NVI30" s="878"/>
      <c r="NVJ30" s="878"/>
      <c r="NVK30" s="878"/>
      <c r="NVL30" s="879"/>
      <c r="NVM30" s="1041"/>
      <c r="NVN30" s="877"/>
      <c r="NVO30" s="878"/>
      <c r="NVP30" s="878"/>
      <c r="NVQ30" s="878"/>
      <c r="NVR30" s="879"/>
      <c r="NVS30" s="880"/>
      <c r="NVT30" s="878"/>
      <c r="NVU30" s="878"/>
      <c r="NVV30" s="878"/>
      <c r="NVW30" s="881"/>
      <c r="NVX30" s="877"/>
      <c r="NVY30" s="878"/>
      <c r="NVZ30" s="878"/>
      <c r="NWA30" s="878"/>
      <c r="NWB30" s="879"/>
      <c r="NWC30" s="1041"/>
      <c r="NWD30" s="877"/>
      <c r="NWE30" s="878"/>
      <c r="NWF30" s="878"/>
      <c r="NWG30" s="878"/>
      <c r="NWH30" s="879"/>
      <c r="NWI30" s="880"/>
      <c r="NWJ30" s="878"/>
      <c r="NWK30" s="878"/>
      <c r="NWL30" s="878"/>
      <c r="NWM30" s="881"/>
      <c r="NWN30" s="877"/>
      <c r="NWO30" s="878"/>
      <c r="NWP30" s="878"/>
      <c r="NWQ30" s="878"/>
      <c r="NWR30" s="879"/>
      <c r="NWS30" s="1041"/>
      <c r="NWT30" s="877"/>
      <c r="NWU30" s="878"/>
      <c r="NWV30" s="878"/>
      <c r="NWW30" s="878"/>
      <c r="NWX30" s="879"/>
      <c r="NWY30" s="880"/>
      <c r="NWZ30" s="878"/>
      <c r="NXA30" s="878"/>
      <c r="NXB30" s="878"/>
      <c r="NXC30" s="881"/>
      <c r="NXD30" s="877"/>
      <c r="NXE30" s="878"/>
      <c r="NXF30" s="878"/>
      <c r="NXG30" s="878"/>
      <c r="NXH30" s="879"/>
      <c r="NXI30" s="1041"/>
      <c r="NXJ30" s="877"/>
      <c r="NXK30" s="878"/>
      <c r="NXL30" s="878"/>
      <c r="NXM30" s="878"/>
      <c r="NXN30" s="879"/>
      <c r="NXO30" s="880"/>
      <c r="NXP30" s="878"/>
      <c r="NXQ30" s="878"/>
      <c r="NXR30" s="878"/>
      <c r="NXS30" s="881"/>
      <c r="NXT30" s="877"/>
      <c r="NXU30" s="878"/>
      <c r="NXV30" s="878"/>
      <c r="NXW30" s="878"/>
      <c r="NXX30" s="879"/>
      <c r="NXY30" s="1041"/>
      <c r="NXZ30" s="877"/>
      <c r="NYA30" s="878"/>
      <c r="NYB30" s="878"/>
      <c r="NYC30" s="878"/>
      <c r="NYD30" s="879"/>
      <c r="NYE30" s="880"/>
      <c r="NYF30" s="878"/>
      <c r="NYG30" s="878"/>
      <c r="NYH30" s="878"/>
      <c r="NYI30" s="881"/>
      <c r="NYJ30" s="877"/>
      <c r="NYK30" s="878"/>
      <c r="NYL30" s="878"/>
      <c r="NYM30" s="878"/>
      <c r="NYN30" s="879"/>
      <c r="NYO30" s="1041"/>
      <c r="NYP30" s="877"/>
      <c r="NYQ30" s="878"/>
      <c r="NYR30" s="878"/>
      <c r="NYS30" s="878"/>
      <c r="NYT30" s="879"/>
      <c r="NYU30" s="880"/>
      <c r="NYV30" s="878"/>
      <c r="NYW30" s="878"/>
      <c r="NYX30" s="878"/>
      <c r="NYY30" s="881"/>
      <c r="NYZ30" s="877"/>
      <c r="NZA30" s="878"/>
      <c r="NZB30" s="878"/>
      <c r="NZC30" s="878"/>
      <c r="NZD30" s="879"/>
      <c r="NZE30" s="1041"/>
      <c r="NZF30" s="877"/>
      <c r="NZG30" s="878"/>
      <c r="NZH30" s="878"/>
      <c r="NZI30" s="878"/>
      <c r="NZJ30" s="879"/>
      <c r="NZK30" s="880"/>
      <c r="NZL30" s="878"/>
      <c r="NZM30" s="878"/>
      <c r="NZN30" s="878"/>
      <c r="NZO30" s="881"/>
      <c r="NZP30" s="877"/>
      <c r="NZQ30" s="878"/>
      <c r="NZR30" s="878"/>
      <c r="NZS30" s="878"/>
      <c r="NZT30" s="879"/>
      <c r="NZU30" s="1041"/>
      <c r="NZV30" s="877"/>
      <c r="NZW30" s="878"/>
      <c r="NZX30" s="878"/>
      <c r="NZY30" s="878"/>
      <c r="NZZ30" s="879"/>
      <c r="OAA30" s="880"/>
      <c r="OAB30" s="878"/>
      <c r="OAC30" s="878"/>
      <c r="OAD30" s="878"/>
      <c r="OAE30" s="881"/>
      <c r="OAF30" s="877"/>
      <c r="OAG30" s="878"/>
      <c r="OAH30" s="878"/>
      <c r="OAI30" s="878"/>
      <c r="OAJ30" s="879"/>
      <c r="OAK30" s="1041"/>
      <c r="OAL30" s="877"/>
      <c r="OAM30" s="878"/>
      <c r="OAN30" s="878"/>
      <c r="OAO30" s="878"/>
      <c r="OAP30" s="879"/>
      <c r="OAQ30" s="880"/>
      <c r="OAR30" s="878"/>
      <c r="OAS30" s="878"/>
      <c r="OAT30" s="878"/>
      <c r="OAU30" s="881"/>
      <c r="OAV30" s="877"/>
      <c r="OAW30" s="878"/>
      <c r="OAX30" s="878"/>
      <c r="OAY30" s="878"/>
      <c r="OAZ30" s="879"/>
      <c r="OBA30" s="1041"/>
      <c r="OBB30" s="877"/>
      <c r="OBC30" s="878"/>
      <c r="OBD30" s="878"/>
      <c r="OBE30" s="878"/>
      <c r="OBF30" s="879"/>
      <c r="OBG30" s="880"/>
      <c r="OBH30" s="878"/>
      <c r="OBI30" s="878"/>
      <c r="OBJ30" s="878"/>
      <c r="OBK30" s="881"/>
      <c r="OBL30" s="877"/>
      <c r="OBM30" s="878"/>
      <c r="OBN30" s="878"/>
      <c r="OBO30" s="878"/>
      <c r="OBP30" s="879"/>
      <c r="OBQ30" s="1041"/>
      <c r="OBR30" s="877"/>
      <c r="OBS30" s="878"/>
      <c r="OBT30" s="878"/>
      <c r="OBU30" s="878"/>
      <c r="OBV30" s="879"/>
      <c r="OBW30" s="880"/>
      <c r="OBX30" s="878"/>
      <c r="OBY30" s="878"/>
      <c r="OBZ30" s="878"/>
      <c r="OCA30" s="881"/>
      <c r="OCB30" s="877"/>
      <c r="OCC30" s="878"/>
      <c r="OCD30" s="878"/>
      <c r="OCE30" s="878"/>
      <c r="OCF30" s="879"/>
      <c r="OCG30" s="1041"/>
      <c r="OCH30" s="877"/>
      <c r="OCI30" s="878"/>
      <c r="OCJ30" s="878"/>
      <c r="OCK30" s="878"/>
      <c r="OCL30" s="879"/>
      <c r="OCM30" s="880"/>
      <c r="OCN30" s="878"/>
      <c r="OCO30" s="878"/>
      <c r="OCP30" s="878"/>
      <c r="OCQ30" s="881"/>
      <c r="OCR30" s="877"/>
      <c r="OCS30" s="878"/>
      <c r="OCT30" s="878"/>
      <c r="OCU30" s="878"/>
      <c r="OCV30" s="879"/>
      <c r="OCW30" s="1041"/>
      <c r="OCX30" s="877"/>
      <c r="OCY30" s="878"/>
      <c r="OCZ30" s="878"/>
      <c r="ODA30" s="878"/>
      <c r="ODB30" s="879"/>
      <c r="ODC30" s="880"/>
      <c r="ODD30" s="878"/>
      <c r="ODE30" s="878"/>
      <c r="ODF30" s="878"/>
      <c r="ODG30" s="881"/>
      <c r="ODH30" s="877"/>
      <c r="ODI30" s="878"/>
      <c r="ODJ30" s="878"/>
      <c r="ODK30" s="878"/>
      <c r="ODL30" s="879"/>
      <c r="ODM30" s="1041"/>
      <c r="ODN30" s="877"/>
      <c r="ODO30" s="878"/>
      <c r="ODP30" s="878"/>
      <c r="ODQ30" s="878"/>
      <c r="ODR30" s="879"/>
      <c r="ODS30" s="880"/>
      <c r="ODT30" s="878"/>
      <c r="ODU30" s="878"/>
      <c r="ODV30" s="878"/>
      <c r="ODW30" s="881"/>
      <c r="ODX30" s="877"/>
      <c r="ODY30" s="878"/>
      <c r="ODZ30" s="878"/>
      <c r="OEA30" s="878"/>
      <c r="OEB30" s="879"/>
      <c r="OEC30" s="1041"/>
      <c r="OED30" s="877"/>
      <c r="OEE30" s="878"/>
      <c r="OEF30" s="878"/>
      <c r="OEG30" s="878"/>
      <c r="OEH30" s="879"/>
      <c r="OEI30" s="880"/>
      <c r="OEJ30" s="878"/>
      <c r="OEK30" s="878"/>
      <c r="OEL30" s="878"/>
      <c r="OEM30" s="881"/>
      <c r="OEN30" s="877"/>
      <c r="OEO30" s="878"/>
      <c r="OEP30" s="878"/>
      <c r="OEQ30" s="878"/>
      <c r="OER30" s="879"/>
      <c r="OES30" s="1041"/>
      <c r="OET30" s="877"/>
      <c r="OEU30" s="878"/>
      <c r="OEV30" s="878"/>
      <c r="OEW30" s="878"/>
      <c r="OEX30" s="879"/>
      <c r="OEY30" s="880"/>
      <c r="OEZ30" s="878"/>
      <c r="OFA30" s="878"/>
      <c r="OFB30" s="878"/>
      <c r="OFC30" s="881"/>
      <c r="OFD30" s="877"/>
      <c r="OFE30" s="878"/>
      <c r="OFF30" s="878"/>
      <c r="OFG30" s="878"/>
      <c r="OFH30" s="879"/>
      <c r="OFI30" s="1041"/>
      <c r="OFJ30" s="877"/>
      <c r="OFK30" s="878"/>
      <c r="OFL30" s="878"/>
      <c r="OFM30" s="878"/>
      <c r="OFN30" s="879"/>
      <c r="OFO30" s="880"/>
      <c r="OFP30" s="878"/>
      <c r="OFQ30" s="878"/>
      <c r="OFR30" s="878"/>
      <c r="OFS30" s="881"/>
      <c r="OFT30" s="877"/>
      <c r="OFU30" s="878"/>
      <c r="OFV30" s="878"/>
      <c r="OFW30" s="878"/>
      <c r="OFX30" s="879"/>
      <c r="OFY30" s="1041"/>
      <c r="OFZ30" s="877"/>
      <c r="OGA30" s="878"/>
      <c r="OGB30" s="878"/>
      <c r="OGC30" s="878"/>
      <c r="OGD30" s="879"/>
      <c r="OGE30" s="880"/>
      <c r="OGF30" s="878"/>
      <c r="OGG30" s="878"/>
      <c r="OGH30" s="878"/>
      <c r="OGI30" s="881"/>
      <c r="OGJ30" s="877"/>
      <c r="OGK30" s="878"/>
      <c r="OGL30" s="878"/>
      <c r="OGM30" s="878"/>
      <c r="OGN30" s="879"/>
      <c r="OGO30" s="1041"/>
      <c r="OGP30" s="877"/>
      <c r="OGQ30" s="878"/>
      <c r="OGR30" s="878"/>
      <c r="OGS30" s="878"/>
      <c r="OGT30" s="879"/>
      <c r="OGU30" s="880"/>
      <c r="OGV30" s="878"/>
      <c r="OGW30" s="878"/>
      <c r="OGX30" s="878"/>
      <c r="OGY30" s="881"/>
      <c r="OGZ30" s="877"/>
      <c r="OHA30" s="878"/>
      <c r="OHB30" s="878"/>
      <c r="OHC30" s="878"/>
      <c r="OHD30" s="879"/>
      <c r="OHE30" s="1041"/>
      <c r="OHF30" s="877"/>
      <c r="OHG30" s="878"/>
      <c r="OHH30" s="878"/>
      <c r="OHI30" s="878"/>
      <c r="OHJ30" s="879"/>
      <c r="OHK30" s="880"/>
      <c r="OHL30" s="878"/>
      <c r="OHM30" s="878"/>
      <c r="OHN30" s="878"/>
      <c r="OHO30" s="881"/>
      <c r="OHP30" s="877"/>
      <c r="OHQ30" s="878"/>
      <c r="OHR30" s="878"/>
      <c r="OHS30" s="878"/>
      <c r="OHT30" s="879"/>
      <c r="OHU30" s="1041"/>
      <c r="OHV30" s="877"/>
      <c r="OHW30" s="878"/>
      <c r="OHX30" s="878"/>
      <c r="OHY30" s="878"/>
      <c r="OHZ30" s="879"/>
      <c r="OIA30" s="880"/>
      <c r="OIB30" s="878"/>
      <c r="OIC30" s="878"/>
      <c r="OID30" s="878"/>
      <c r="OIE30" s="881"/>
      <c r="OIF30" s="877"/>
      <c r="OIG30" s="878"/>
      <c r="OIH30" s="878"/>
      <c r="OII30" s="878"/>
      <c r="OIJ30" s="879"/>
      <c r="OIK30" s="1041"/>
      <c r="OIL30" s="877"/>
      <c r="OIM30" s="878"/>
      <c r="OIN30" s="878"/>
      <c r="OIO30" s="878"/>
      <c r="OIP30" s="879"/>
      <c r="OIQ30" s="880"/>
      <c r="OIR30" s="878"/>
      <c r="OIS30" s="878"/>
      <c r="OIT30" s="878"/>
      <c r="OIU30" s="881"/>
      <c r="OIV30" s="877"/>
      <c r="OIW30" s="878"/>
      <c r="OIX30" s="878"/>
      <c r="OIY30" s="878"/>
      <c r="OIZ30" s="879"/>
      <c r="OJA30" s="1041"/>
      <c r="OJB30" s="877"/>
      <c r="OJC30" s="878"/>
      <c r="OJD30" s="878"/>
      <c r="OJE30" s="878"/>
      <c r="OJF30" s="879"/>
      <c r="OJG30" s="880"/>
      <c r="OJH30" s="878"/>
      <c r="OJI30" s="878"/>
      <c r="OJJ30" s="878"/>
      <c r="OJK30" s="881"/>
      <c r="OJL30" s="877"/>
      <c r="OJM30" s="878"/>
      <c r="OJN30" s="878"/>
      <c r="OJO30" s="878"/>
      <c r="OJP30" s="879"/>
      <c r="OJQ30" s="1041"/>
      <c r="OJR30" s="877"/>
      <c r="OJS30" s="878"/>
      <c r="OJT30" s="878"/>
      <c r="OJU30" s="878"/>
      <c r="OJV30" s="879"/>
      <c r="OJW30" s="880"/>
      <c r="OJX30" s="878"/>
      <c r="OJY30" s="878"/>
      <c r="OJZ30" s="878"/>
      <c r="OKA30" s="881"/>
      <c r="OKB30" s="877"/>
      <c r="OKC30" s="878"/>
      <c r="OKD30" s="878"/>
      <c r="OKE30" s="878"/>
      <c r="OKF30" s="879"/>
      <c r="OKG30" s="1041"/>
      <c r="OKH30" s="877"/>
      <c r="OKI30" s="878"/>
      <c r="OKJ30" s="878"/>
      <c r="OKK30" s="878"/>
      <c r="OKL30" s="879"/>
      <c r="OKM30" s="880"/>
      <c r="OKN30" s="878"/>
      <c r="OKO30" s="878"/>
      <c r="OKP30" s="878"/>
      <c r="OKQ30" s="881"/>
      <c r="OKR30" s="877"/>
      <c r="OKS30" s="878"/>
      <c r="OKT30" s="878"/>
      <c r="OKU30" s="878"/>
      <c r="OKV30" s="879"/>
      <c r="OKW30" s="1041"/>
      <c r="OKX30" s="877"/>
      <c r="OKY30" s="878"/>
      <c r="OKZ30" s="878"/>
      <c r="OLA30" s="878"/>
      <c r="OLB30" s="879"/>
      <c r="OLC30" s="880"/>
      <c r="OLD30" s="878"/>
      <c r="OLE30" s="878"/>
      <c r="OLF30" s="878"/>
      <c r="OLG30" s="881"/>
      <c r="OLH30" s="877"/>
      <c r="OLI30" s="878"/>
      <c r="OLJ30" s="878"/>
      <c r="OLK30" s="878"/>
      <c r="OLL30" s="879"/>
      <c r="OLM30" s="1041"/>
      <c r="OLN30" s="877"/>
      <c r="OLO30" s="878"/>
      <c r="OLP30" s="878"/>
      <c r="OLQ30" s="878"/>
      <c r="OLR30" s="879"/>
      <c r="OLS30" s="880"/>
      <c r="OLT30" s="878"/>
      <c r="OLU30" s="878"/>
      <c r="OLV30" s="878"/>
      <c r="OLW30" s="881"/>
      <c r="OLX30" s="877"/>
      <c r="OLY30" s="878"/>
      <c r="OLZ30" s="878"/>
      <c r="OMA30" s="878"/>
      <c r="OMB30" s="879"/>
      <c r="OMC30" s="1041"/>
      <c r="OMD30" s="877"/>
      <c r="OME30" s="878"/>
      <c r="OMF30" s="878"/>
      <c r="OMG30" s="878"/>
      <c r="OMH30" s="879"/>
      <c r="OMI30" s="880"/>
      <c r="OMJ30" s="878"/>
      <c r="OMK30" s="878"/>
      <c r="OML30" s="878"/>
      <c r="OMM30" s="881"/>
      <c r="OMN30" s="877"/>
      <c r="OMO30" s="878"/>
      <c r="OMP30" s="878"/>
      <c r="OMQ30" s="878"/>
      <c r="OMR30" s="879"/>
      <c r="OMS30" s="1041"/>
      <c r="OMT30" s="877"/>
      <c r="OMU30" s="878"/>
      <c r="OMV30" s="878"/>
      <c r="OMW30" s="878"/>
      <c r="OMX30" s="879"/>
      <c r="OMY30" s="880"/>
      <c r="OMZ30" s="878"/>
      <c r="ONA30" s="878"/>
      <c r="ONB30" s="878"/>
      <c r="ONC30" s="881"/>
      <c r="OND30" s="877"/>
      <c r="ONE30" s="878"/>
      <c r="ONF30" s="878"/>
      <c r="ONG30" s="878"/>
      <c r="ONH30" s="879"/>
      <c r="ONI30" s="1041"/>
      <c r="ONJ30" s="877"/>
      <c r="ONK30" s="878"/>
      <c r="ONL30" s="878"/>
      <c r="ONM30" s="878"/>
      <c r="ONN30" s="879"/>
      <c r="ONO30" s="880"/>
      <c r="ONP30" s="878"/>
      <c r="ONQ30" s="878"/>
      <c r="ONR30" s="878"/>
      <c r="ONS30" s="881"/>
      <c r="ONT30" s="877"/>
      <c r="ONU30" s="878"/>
      <c r="ONV30" s="878"/>
      <c r="ONW30" s="878"/>
      <c r="ONX30" s="879"/>
      <c r="ONY30" s="1041"/>
      <c r="ONZ30" s="877"/>
      <c r="OOA30" s="878"/>
      <c r="OOB30" s="878"/>
      <c r="OOC30" s="878"/>
      <c r="OOD30" s="879"/>
      <c r="OOE30" s="880"/>
      <c r="OOF30" s="878"/>
      <c r="OOG30" s="878"/>
      <c r="OOH30" s="878"/>
      <c r="OOI30" s="881"/>
      <c r="OOJ30" s="877"/>
      <c r="OOK30" s="878"/>
      <c r="OOL30" s="878"/>
      <c r="OOM30" s="878"/>
      <c r="OON30" s="879"/>
      <c r="OOO30" s="1041"/>
      <c r="OOP30" s="877"/>
      <c r="OOQ30" s="878"/>
      <c r="OOR30" s="878"/>
      <c r="OOS30" s="878"/>
      <c r="OOT30" s="879"/>
      <c r="OOU30" s="880"/>
      <c r="OOV30" s="878"/>
      <c r="OOW30" s="878"/>
      <c r="OOX30" s="878"/>
      <c r="OOY30" s="881"/>
      <c r="OOZ30" s="877"/>
      <c r="OPA30" s="878"/>
      <c r="OPB30" s="878"/>
      <c r="OPC30" s="878"/>
      <c r="OPD30" s="879"/>
      <c r="OPE30" s="1041"/>
      <c r="OPF30" s="877"/>
      <c r="OPG30" s="878"/>
      <c r="OPH30" s="878"/>
      <c r="OPI30" s="878"/>
      <c r="OPJ30" s="879"/>
      <c r="OPK30" s="880"/>
      <c r="OPL30" s="878"/>
      <c r="OPM30" s="878"/>
      <c r="OPN30" s="878"/>
      <c r="OPO30" s="881"/>
      <c r="OPP30" s="877"/>
      <c r="OPQ30" s="878"/>
      <c r="OPR30" s="878"/>
      <c r="OPS30" s="878"/>
      <c r="OPT30" s="879"/>
      <c r="OPU30" s="1041"/>
      <c r="OPV30" s="877"/>
      <c r="OPW30" s="878"/>
      <c r="OPX30" s="878"/>
      <c r="OPY30" s="878"/>
      <c r="OPZ30" s="879"/>
      <c r="OQA30" s="880"/>
      <c r="OQB30" s="878"/>
      <c r="OQC30" s="878"/>
      <c r="OQD30" s="878"/>
      <c r="OQE30" s="881"/>
      <c r="OQF30" s="877"/>
      <c r="OQG30" s="878"/>
      <c r="OQH30" s="878"/>
      <c r="OQI30" s="878"/>
      <c r="OQJ30" s="879"/>
      <c r="OQK30" s="1041"/>
      <c r="OQL30" s="877"/>
      <c r="OQM30" s="878"/>
      <c r="OQN30" s="878"/>
      <c r="OQO30" s="878"/>
      <c r="OQP30" s="879"/>
      <c r="OQQ30" s="880"/>
      <c r="OQR30" s="878"/>
      <c r="OQS30" s="878"/>
      <c r="OQT30" s="878"/>
      <c r="OQU30" s="881"/>
      <c r="OQV30" s="877"/>
      <c r="OQW30" s="878"/>
      <c r="OQX30" s="878"/>
      <c r="OQY30" s="878"/>
      <c r="OQZ30" s="879"/>
      <c r="ORA30" s="1041"/>
      <c r="ORB30" s="877"/>
      <c r="ORC30" s="878"/>
      <c r="ORD30" s="878"/>
      <c r="ORE30" s="878"/>
      <c r="ORF30" s="879"/>
      <c r="ORG30" s="880"/>
      <c r="ORH30" s="878"/>
      <c r="ORI30" s="878"/>
      <c r="ORJ30" s="878"/>
      <c r="ORK30" s="881"/>
      <c r="ORL30" s="877"/>
      <c r="ORM30" s="878"/>
      <c r="ORN30" s="878"/>
      <c r="ORO30" s="878"/>
      <c r="ORP30" s="879"/>
      <c r="ORQ30" s="1041"/>
      <c r="ORR30" s="877"/>
      <c r="ORS30" s="878"/>
      <c r="ORT30" s="878"/>
      <c r="ORU30" s="878"/>
      <c r="ORV30" s="879"/>
      <c r="ORW30" s="880"/>
      <c r="ORX30" s="878"/>
      <c r="ORY30" s="878"/>
      <c r="ORZ30" s="878"/>
      <c r="OSA30" s="881"/>
      <c r="OSB30" s="877"/>
      <c r="OSC30" s="878"/>
      <c r="OSD30" s="878"/>
      <c r="OSE30" s="878"/>
      <c r="OSF30" s="879"/>
      <c r="OSG30" s="1041"/>
      <c r="OSH30" s="877"/>
      <c r="OSI30" s="878"/>
      <c r="OSJ30" s="878"/>
      <c r="OSK30" s="878"/>
      <c r="OSL30" s="879"/>
      <c r="OSM30" s="880"/>
      <c r="OSN30" s="878"/>
      <c r="OSO30" s="878"/>
      <c r="OSP30" s="878"/>
      <c r="OSQ30" s="881"/>
      <c r="OSR30" s="877"/>
      <c r="OSS30" s="878"/>
      <c r="OST30" s="878"/>
      <c r="OSU30" s="878"/>
      <c r="OSV30" s="879"/>
      <c r="OSW30" s="1041"/>
      <c r="OSX30" s="877"/>
      <c r="OSY30" s="878"/>
      <c r="OSZ30" s="878"/>
      <c r="OTA30" s="878"/>
      <c r="OTB30" s="879"/>
      <c r="OTC30" s="880"/>
      <c r="OTD30" s="878"/>
      <c r="OTE30" s="878"/>
      <c r="OTF30" s="878"/>
      <c r="OTG30" s="881"/>
      <c r="OTH30" s="877"/>
      <c r="OTI30" s="878"/>
      <c r="OTJ30" s="878"/>
      <c r="OTK30" s="878"/>
      <c r="OTL30" s="879"/>
      <c r="OTM30" s="1041"/>
      <c r="OTN30" s="877"/>
      <c r="OTO30" s="878"/>
      <c r="OTP30" s="878"/>
      <c r="OTQ30" s="878"/>
      <c r="OTR30" s="879"/>
      <c r="OTS30" s="880"/>
      <c r="OTT30" s="878"/>
      <c r="OTU30" s="878"/>
      <c r="OTV30" s="878"/>
      <c r="OTW30" s="881"/>
      <c r="OTX30" s="877"/>
      <c r="OTY30" s="878"/>
      <c r="OTZ30" s="878"/>
      <c r="OUA30" s="878"/>
      <c r="OUB30" s="879"/>
      <c r="OUC30" s="1041"/>
      <c r="OUD30" s="877"/>
      <c r="OUE30" s="878"/>
      <c r="OUF30" s="878"/>
      <c r="OUG30" s="878"/>
      <c r="OUH30" s="879"/>
      <c r="OUI30" s="880"/>
      <c r="OUJ30" s="878"/>
      <c r="OUK30" s="878"/>
      <c r="OUL30" s="878"/>
      <c r="OUM30" s="881"/>
      <c r="OUN30" s="877"/>
      <c r="OUO30" s="878"/>
      <c r="OUP30" s="878"/>
      <c r="OUQ30" s="878"/>
      <c r="OUR30" s="879"/>
      <c r="OUS30" s="1041"/>
      <c r="OUT30" s="877"/>
      <c r="OUU30" s="878"/>
      <c r="OUV30" s="878"/>
      <c r="OUW30" s="878"/>
      <c r="OUX30" s="879"/>
      <c r="OUY30" s="880"/>
      <c r="OUZ30" s="878"/>
      <c r="OVA30" s="878"/>
      <c r="OVB30" s="878"/>
      <c r="OVC30" s="881"/>
      <c r="OVD30" s="877"/>
      <c r="OVE30" s="878"/>
      <c r="OVF30" s="878"/>
      <c r="OVG30" s="878"/>
      <c r="OVH30" s="879"/>
      <c r="OVI30" s="1041"/>
      <c r="OVJ30" s="877"/>
      <c r="OVK30" s="878"/>
      <c r="OVL30" s="878"/>
      <c r="OVM30" s="878"/>
      <c r="OVN30" s="879"/>
      <c r="OVO30" s="880"/>
      <c r="OVP30" s="878"/>
      <c r="OVQ30" s="878"/>
      <c r="OVR30" s="878"/>
      <c r="OVS30" s="881"/>
      <c r="OVT30" s="877"/>
      <c r="OVU30" s="878"/>
      <c r="OVV30" s="878"/>
      <c r="OVW30" s="878"/>
      <c r="OVX30" s="879"/>
      <c r="OVY30" s="1041"/>
      <c r="OVZ30" s="877"/>
      <c r="OWA30" s="878"/>
      <c r="OWB30" s="878"/>
      <c r="OWC30" s="878"/>
      <c r="OWD30" s="879"/>
      <c r="OWE30" s="880"/>
      <c r="OWF30" s="878"/>
      <c r="OWG30" s="878"/>
      <c r="OWH30" s="878"/>
      <c r="OWI30" s="881"/>
      <c r="OWJ30" s="877"/>
      <c r="OWK30" s="878"/>
      <c r="OWL30" s="878"/>
      <c r="OWM30" s="878"/>
      <c r="OWN30" s="879"/>
      <c r="OWO30" s="1041"/>
      <c r="OWP30" s="877"/>
      <c r="OWQ30" s="878"/>
      <c r="OWR30" s="878"/>
      <c r="OWS30" s="878"/>
      <c r="OWT30" s="879"/>
      <c r="OWU30" s="880"/>
      <c r="OWV30" s="878"/>
      <c r="OWW30" s="878"/>
      <c r="OWX30" s="878"/>
      <c r="OWY30" s="881"/>
      <c r="OWZ30" s="877"/>
      <c r="OXA30" s="878"/>
      <c r="OXB30" s="878"/>
      <c r="OXC30" s="878"/>
      <c r="OXD30" s="879"/>
      <c r="OXE30" s="1041"/>
      <c r="OXF30" s="877"/>
      <c r="OXG30" s="878"/>
      <c r="OXH30" s="878"/>
      <c r="OXI30" s="878"/>
      <c r="OXJ30" s="879"/>
      <c r="OXK30" s="880"/>
      <c r="OXL30" s="878"/>
      <c r="OXM30" s="878"/>
      <c r="OXN30" s="878"/>
      <c r="OXO30" s="881"/>
      <c r="OXP30" s="877"/>
      <c r="OXQ30" s="878"/>
      <c r="OXR30" s="878"/>
      <c r="OXS30" s="878"/>
      <c r="OXT30" s="879"/>
      <c r="OXU30" s="1041"/>
      <c r="OXV30" s="877"/>
      <c r="OXW30" s="878"/>
      <c r="OXX30" s="878"/>
      <c r="OXY30" s="878"/>
      <c r="OXZ30" s="879"/>
      <c r="OYA30" s="880"/>
      <c r="OYB30" s="878"/>
      <c r="OYC30" s="878"/>
      <c r="OYD30" s="878"/>
      <c r="OYE30" s="881"/>
      <c r="OYF30" s="877"/>
      <c r="OYG30" s="878"/>
      <c r="OYH30" s="878"/>
      <c r="OYI30" s="878"/>
      <c r="OYJ30" s="879"/>
      <c r="OYK30" s="1041"/>
      <c r="OYL30" s="877"/>
      <c r="OYM30" s="878"/>
      <c r="OYN30" s="878"/>
      <c r="OYO30" s="878"/>
      <c r="OYP30" s="879"/>
      <c r="OYQ30" s="880"/>
      <c r="OYR30" s="878"/>
      <c r="OYS30" s="878"/>
      <c r="OYT30" s="878"/>
      <c r="OYU30" s="881"/>
      <c r="OYV30" s="877"/>
      <c r="OYW30" s="878"/>
      <c r="OYX30" s="878"/>
      <c r="OYY30" s="878"/>
      <c r="OYZ30" s="879"/>
      <c r="OZA30" s="1041"/>
      <c r="OZB30" s="877"/>
      <c r="OZC30" s="878"/>
      <c r="OZD30" s="878"/>
      <c r="OZE30" s="878"/>
      <c r="OZF30" s="879"/>
      <c r="OZG30" s="880"/>
      <c r="OZH30" s="878"/>
      <c r="OZI30" s="878"/>
      <c r="OZJ30" s="878"/>
      <c r="OZK30" s="881"/>
      <c r="OZL30" s="877"/>
      <c r="OZM30" s="878"/>
      <c r="OZN30" s="878"/>
      <c r="OZO30" s="878"/>
      <c r="OZP30" s="879"/>
      <c r="OZQ30" s="1041"/>
      <c r="OZR30" s="877"/>
      <c r="OZS30" s="878"/>
      <c r="OZT30" s="878"/>
      <c r="OZU30" s="878"/>
      <c r="OZV30" s="879"/>
      <c r="OZW30" s="880"/>
      <c r="OZX30" s="878"/>
      <c r="OZY30" s="878"/>
      <c r="OZZ30" s="878"/>
      <c r="PAA30" s="881"/>
      <c r="PAB30" s="877"/>
      <c r="PAC30" s="878"/>
      <c r="PAD30" s="878"/>
      <c r="PAE30" s="878"/>
      <c r="PAF30" s="879"/>
      <c r="PAG30" s="1041"/>
      <c r="PAH30" s="877"/>
      <c r="PAI30" s="878"/>
      <c r="PAJ30" s="878"/>
      <c r="PAK30" s="878"/>
      <c r="PAL30" s="879"/>
      <c r="PAM30" s="880"/>
      <c r="PAN30" s="878"/>
      <c r="PAO30" s="878"/>
      <c r="PAP30" s="878"/>
      <c r="PAQ30" s="881"/>
      <c r="PAR30" s="877"/>
      <c r="PAS30" s="878"/>
      <c r="PAT30" s="878"/>
      <c r="PAU30" s="878"/>
      <c r="PAV30" s="879"/>
      <c r="PAW30" s="1041"/>
      <c r="PAX30" s="877"/>
      <c r="PAY30" s="878"/>
      <c r="PAZ30" s="878"/>
      <c r="PBA30" s="878"/>
      <c r="PBB30" s="879"/>
      <c r="PBC30" s="880"/>
      <c r="PBD30" s="878"/>
      <c r="PBE30" s="878"/>
      <c r="PBF30" s="878"/>
      <c r="PBG30" s="881"/>
      <c r="PBH30" s="877"/>
      <c r="PBI30" s="878"/>
      <c r="PBJ30" s="878"/>
      <c r="PBK30" s="878"/>
      <c r="PBL30" s="879"/>
      <c r="PBM30" s="1041"/>
      <c r="PBN30" s="877"/>
      <c r="PBO30" s="878"/>
      <c r="PBP30" s="878"/>
      <c r="PBQ30" s="878"/>
      <c r="PBR30" s="879"/>
      <c r="PBS30" s="880"/>
      <c r="PBT30" s="878"/>
      <c r="PBU30" s="878"/>
      <c r="PBV30" s="878"/>
      <c r="PBW30" s="881"/>
      <c r="PBX30" s="877"/>
      <c r="PBY30" s="878"/>
      <c r="PBZ30" s="878"/>
      <c r="PCA30" s="878"/>
      <c r="PCB30" s="879"/>
      <c r="PCC30" s="1041"/>
      <c r="PCD30" s="877"/>
      <c r="PCE30" s="878"/>
      <c r="PCF30" s="878"/>
      <c r="PCG30" s="878"/>
      <c r="PCH30" s="879"/>
      <c r="PCI30" s="880"/>
      <c r="PCJ30" s="878"/>
      <c r="PCK30" s="878"/>
      <c r="PCL30" s="878"/>
      <c r="PCM30" s="881"/>
      <c r="PCN30" s="877"/>
      <c r="PCO30" s="878"/>
      <c r="PCP30" s="878"/>
      <c r="PCQ30" s="878"/>
      <c r="PCR30" s="879"/>
      <c r="PCS30" s="1041"/>
      <c r="PCT30" s="877"/>
      <c r="PCU30" s="878"/>
      <c r="PCV30" s="878"/>
      <c r="PCW30" s="878"/>
      <c r="PCX30" s="879"/>
      <c r="PCY30" s="880"/>
      <c r="PCZ30" s="878"/>
      <c r="PDA30" s="878"/>
      <c r="PDB30" s="878"/>
      <c r="PDC30" s="881"/>
      <c r="PDD30" s="877"/>
      <c r="PDE30" s="878"/>
      <c r="PDF30" s="878"/>
      <c r="PDG30" s="878"/>
      <c r="PDH30" s="879"/>
      <c r="PDI30" s="1041"/>
      <c r="PDJ30" s="877"/>
      <c r="PDK30" s="878"/>
      <c r="PDL30" s="878"/>
      <c r="PDM30" s="878"/>
      <c r="PDN30" s="879"/>
      <c r="PDO30" s="880"/>
      <c r="PDP30" s="878"/>
      <c r="PDQ30" s="878"/>
      <c r="PDR30" s="878"/>
      <c r="PDS30" s="881"/>
      <c r="PDT30" s="877"/>
      <c r="PDU30" s="878"/>
      <c r="PDV30" s="878"/>
      <c r="PDW30" s="878"/>
      <c r="PDX30" s="879"/>
      <c r="PDY30" s="1041"/>
      <c r="PDZ30" s="877"/>
      <c r="PEA30" s="878"/>
      <c r="PEB30" s="878"/>
      <c r="PEC30" s="878"/>
      <c r="PED30" s="879"/>
      <c r="PEE30" s="880"/>
      <c r="PEF30" s="878"/>
      <c r="PEG30" s="878"/>
      <c r="PEH30" s="878"/>
      <c r="PEI30" s="881"/>
      <c r="PEJ30" s="877"/>
      <c r="PEK30" s="878"/>
      <c r="PEL30" s="878"/>
      <c r="PEM30" s="878"/>
      <c r="PEN30" s="879"/>
      <c r="PEO30" s="1041"/>
      <c r="PEP30" s="877"/>
      <c r="PEQ30" s="878"/>
      <c r="PER30" s="878"/>
      <c r="PES30" s="878"/>
      <c r="PET30" s="879"/>
      <c r="PEU30" s="880"/>
      <c r="PEV30" s="878"/>
      <c r="PEW30" s="878"/>
      <c r="PEX30" s="878"/>
      <c r="PEY30" s="881"/>
      <c r="PEZ30" s="877"/>
      <c r="PFA30" s="878"/>
      <c r="PFB30" s="878"/>
      <c r="PFC30" s="878"/>
      <c r="PFD30" s="879"/>
      <c r="PFE30" s="1041"/>
      <c r="PFF30" s="877"/>
      <c r="PFG30" s="878"/>
      <c r="PFH30" s="878"/>
      <c r="PFI30" s="878"/>
      <c r="PFJ30" s="879"/>
      <c r="PFK30" s="880"/>
      <c r="PFL30" s="878"/>
      <c r="PFM30" s="878"/>
      <c r="PFN30" s="878"/>
      <c r="PFO30" s="881"/>
      <c r="PFP30" s="877"/>
      <c r="PFQ30" s="878"/>
      <c r="PFR30" s="878"/>
      <c r="PFS30" s="878"/>
      <c r="PFT30" s="879"/>
      <c r="PFU30" s="1041"/>
      <c r="PFV30" s="877"/>
      <c r="PFW30" s="878"/>
      <c r="PFX30" s="878"/>
      <c r="PFY30" s="878"/>
      <c r="PFZ30" s="879"/>
      <c r="PGA30" s="880"/>
      <c r="PGB30" s="878"/>
      <c r="PGC30" s="878"/>
      <c r="PGD30" s="878"/>
      <c r="PGE30" s="881"/>
      <c r="PGF30" s="877"/>
      <c r="PGG30" s="878"/>
      <c r="PGH30" s="878"/>
      <c r="PGI30" s="878"/>
      <c r="PGJ30" s="879"/>
      <c r="PGK30" s="1041"/>
      <c r="PGL30" s="877"/>
      <c r="PGM30" s="878"/>
      <c r="PGN30" s="878"/>
      <c r="PGO30" s="878"/>
      <c r="PGP30" s="879"/>
      <c r="PGQ30" s="880"/>
      <c r="PGR30" s="878"/>
      <c r="PGS30" s="878"/>
      <c r="PGT30" s="878"/>
      <c r="PGU30" s="881"/>
      <c r="PGV30" s="877"/>
      <c r="PGW30" s="878"/>
      <c r="PGX30" s="878"/>
      <c r="PGY30" s="878"/>
      <c r="PGZ30" s="879"/>
      <c r="PHA30" s="1041"/>
      <c r="PHB30" s="877"/>
      <c r="PHC30" s="878"/>
      <c r="PHD30" s="878"/>
      <c r="PHE30" s="878"/>
      <c r="PHF30" s="879"/>
      <c r="PHG30" s="880"/>
      <c r="PHH30" s="878"/>
      <c r="PHI30" s="878"/>
      <c r="PHJ30" s="878"/>
      <c r="PHK30" s="881"/>
      <c r="PHL30" s="877"/>
      <c r="PHM30" s="878"/>
      <c r="PHN30" s="878"/>
      <c r="PHO30" s="878"/>
      <c r="PHP30" s="879"/>
      <c r="PHQ30" s="1041"/>
      <c r="PHR30" s="877"/>
      <c r="PHS30" s="878"/>
      <c r="PHT30" s="878"/>
      <c r="PHU30" s="878"/>
      <c r="PHV30" s="879"/>
      <c r="PHW30" s="880"/>
      <c r="PHX30" s="878"/>
      <c r="PHY30" s="878"/>
      <c r="PHZ30" s="878"/>
      <c r="PIA30" s="881"/>
      <c r="PIB30" s="877"/>
      <c r="PIC30" s="878"/>
      <c r="PID30" s="878"/>
      <c r="PIE30" s="878"/>
      <c r="PIF30" s="879"/>
      <c r="PIG30" s="1041"/>
      <c r="PIH30" s="877"/>
      <c r="PII30" s="878"/>
      <c r="PIJ30" s="878"/>
      <c r="PIK30" s="878"/>
      <c r="PIL30" s="879"/>
      <c r="PIM30" s="880"/>
      <c r="PIN30" s="878"/>
      <c r="PIO30" s="878"/>
      <c r="PIP30" s="878"/>
      <c r="PIQ30" s="881"/>
      <c r="PIR30" s="877"/>
      <c r="PIS30" s="878"/>
      <c r="PIT30" s="878"/>
      <c r="PIU30" s="878"/>
      <c r="PIV30" s="879"/>
      <c r="PIW30" s="1041"/>
      <c r="PIX30" s="877"/>
      <c r="PIY30" s="878"/>
      <c r="PIZ30" s="878"/>
      <c r="PJA30" s="878"/>
      <c r="PJB30" s="879"/>
      <c r="PJC30" s="880"/>
      <c r="PJD30" s="878"/>
      <c r="PJE30" s="878"/>
      <c r="PJF30" s="878"/>
      <c r="PJG30" s="881"/>
      <c r="PJH30" s="877"/>
      <c r="PJI30" s="878"/>
      <c r="PJJ30" s="878"/>
      <c r="PJK30" s="878"/>
      <c r="PJL30" s="879"/>
      <c r="PJM30" s="1041"/>
      <c r="PJN30" s="877"/>
      <c r="PJO30" s="878"/>
      <c r="PJP30" s="878"/>
      <c r="PJQ30" s="878"/>
      <c r="PJR30" s="879"/>
      <c r="PJS30" s="880"/>
      <c r="PJT30" s="878"/>
      <c r="PJU30" s="878"/>
      <c r="PJV30" s="878"/>
      <c r="PJW30" s="881"/>
      <c r="PJX30" s="877"/>
      <c r="PJY30" s="878"/>
      <c r="PJZ30" s="878"/>
      <c r="PKA30" s="878"/>
      <c r="PKB30" s="879"/>
      <c r="PKC30" s="1041"/>
      <c r="PKD30" s="877"/>
      <c r="PKE30" s="878"/>
      <c r="PKF30" s="878"/>
      <c r="PKG30" s="878"/>
      <c r="PKH30" s="879"/>
      <c r="PKI30" s="880"/>
      <c r="PKJ30" s="878"/>
      <c r="PKK30" s="878"/>
      <c r="PKL30" s="878"/>
      <c r="PKM30" s="881"/>
      <c r="PKN30" s="877"/>
      <c r="PKO30" s="878"/>
      <c r="PKP30" s="878"/>
      <c r="PKQ30" s="878"/>
      <c r="PKR30" s="879"/>
      <c r="PKS30" s="1041"/>
      <c r="PKT30" s="877"/>
      <c r="PKU30" s="878"/>
      <c r="PKV30" s="878"/>
      <c r="PKW30" s="878"/>
      <c r="PKX30" s="879"/>
      <c r="PKY30" s="880"/>
      <c r="PKZ30" s="878"/>
      <c r="PLA30" s="878"/>
      <c r="PLB30" s="878"/>
      <c r="PLC30" s="881"/>
      <c r="PLD30" s="877"/>
      <c r="PLE30" s="878"/>
      <c r="PLF30" s="878"/>
      <c r="PLG30" s="878"/>
      <c r="PLH30" s="879"/>
      <c r="PLI30" s="1041"/>
      <c r="PLJ30" s="877"/>
      <c r="PLK30" s="878"/>
      <c r="PLL30" s="878"/>
      <c r="PLM30" s="878"/>
      <c r="PLN30" s="879"/>
      <c r="PLO30" s="880"/>
      <c r="PLP30" s="878"/>
      <c r="PLQ30" s="878"/>
      <c r="PLR30" s="878"/>
      <c r="PLS30" s="881"/>
      <c r="PLT30" s="877"/>
      <c r="PLU30" s="878"/>
      <c r="PLV30" s="878"/>
      <c r="PLW30" s="878"/>
      <c r="PLX30" s="879"/>
      <c r="PLY30" s="1041"/>
      <c r="PLZ30" s="877"/>
      <c r="PMA30" s="878"/>
      <c r="PMB30" s="878"/>
      <c r="PMC30" s="878"/>
      <c r="PMD30" s="879"/>
      <c r="PME30" s="880"/>
      <c r="PMF30" s="878"/>
      <c r="PMG30" s="878"/>
      <c r="PMH30" s="878"/>
      <c r="PMI30" s="881"/>
      <c r="PMJ30" s="877"/>
      <c r="PMK30" s="878"/>
      <c r="PML30" s="878"/>
      <c r="PMM30" s="878"/>
      <c r="PMN30" s="879"/>
      <c r="PMO30" s="1041"/>
      <c r="PMP30" s="877"/>
      <c r="PMQ30" s="878"/>
      <c r="PMR30" s="878"/>
      <c r="PMS30" s="878"/>
      <c r="PMT30" s="879"/>
      <c r="PMU30" s="880"/>
      <c r="PMV30" s="878"/>
      <c r="PMW30" s="878"/>
      <c r="PMX30" s="878"/>
      <c r="PMY30" s="881"/>
      <c r="PMZ30" s="877"/>
      <c r="PNA30" s="878"/>
      <c r="PNB30" s="878"/>
      <c r="PNC30" s="878"/>
      <c r="PND30" s="879"/>
      <c r="PNE30" s="1041"/>
      <c r="PNF30" s="877"/>
      <c r="PNG30" s="878"/>
      <c r="PNH30" s="878"/>
      <c r="PNI30" s="878"/>
      <c r="PNJ30" s="879"/>
      <c r="PNK30" s="880"/>
      <c r="PNL30" s="878"/>
      <c r="PNM30" s="878"/>
      <c r="PNN30" s="878"/>
      <c r="PNO30" s="881"/>
      <c r="PNP30" s="877"/>
      <c r="PNQ30" s="878"/>
      <c r="PNR30" s="878"/>
      <c r="PNS30" s="878"/>
      <c r="PNT30" s="879"/>
      <c r="PNU30" s="1041"/>
      <c r="PNV30" s="877"/>
      <c r="PNW30" s="878"/>
      <c r="PNX30" s="878"/>
      <c r="PNY30" s="878"/>
      <c r="PNZ30" s="879"/>
      <c r="POA30" s="880"/>
      <c r="POB30" s="878"/>
      <c r="POC30" s="878"/>
      <c r="POD30" s="878"/>
      <c r="POE30" s="881"/>
      <c r="POF30" s="877"/>
      <c r="POG30" s="878"/>
      <c r="POH30" s="878"/>
      <c r="POI30" s="878"/>
      <c r="POJ30" s="879"/>
      <c r="POK30" s="1041"/>
      <c r="POL30" s="877"/>
      <c r="POM30" s="878"/>
      <c r="PON30" s="878"/>
      <c r="POO30" s="878"/>
      <c r="POP30" s="879"/>
      <c r="POQ30" s="880"/>
      <c r="POR30" s="878"/>
      <c r="POS30" s="878"/>
      <c r="POT30" s="878"/>
      <c r="POU30" s="881"/>
      <c r="POV30" s="877"/>
      <c r="POW30" s="878"/>
      <c r="POX30" s="878"/>
      <c r="POY30" s="878"/>
      <c r="POZ30" s="879"/>
      <c r="PPA30" s="1041"/>
      <c r="PPB30" s="877"/>
      <c r="PPC30" s="878"/>
      <c r="PPD30" s="878"/>
      <c r="PPE30" s="878"/>
      <c r="PPF30" s="879"/>
      <c r="PPG30" s="880"/>
      <c r="PPH30" s="878"/>
      <c r="PPI30" s="878"/>
      <c r="PPJ30" s="878"/>
      <c r="PPK30" s="881"/>
      <c r="PPL30" s="877"/>
      <c r="PPM30" s="878"/>
      <c r="PPN30" s="878"/>
      <c r="PPO30" s="878"/>
      <c r="PPP30" s="879"/>
      <c r="PPQ30" s="1041"/>
      <c r="PPR30" s="877"/>
      <c r="PPS30" s="878"/>
      <c r="PPT30" s="878"/>
      <c r="PPU30" s="878"/>
      <c r="PPV30" s="879"/>
      <c r="PPW30" s="880"/>
      <c r="PPX30" s="878"/>
      <c r="PPY30" s="878"/>
      <c r="PPZ30" s="878"/>
      <c r="PQA30" s="881"/>
      <c r="PQB30" s="877"/>
      <c r="PQC30" s="878"/>
      <c r="PQD30" s="878"/>
      <c r="PQE30" s="878"/>
      <c r="PQF30" s="879"/>
      <c r="PQG30" s="1041"/>
      <c r="PQH30" s="877"/>
      <c r="PQI30" s="878"/>
      <c r="PQJ30" s="878"/>
      <c r="PQK30" s="878"/>
      <c r="PQL30" s="879"/>
      <c r="PQM30" s="880"/>
      <c r="PQN30" s="878"/>
      <c r="PQO30" s="878"/>
      <c r="PQP30" s="878"/>
      <c r="PQQ30" s="881"/>
      <c r="PQR30" s="877"/>
      <c r="PQS30" s="878"/>
      <c r="PQT30" s="878"/>
      <c r="PQU30" s="878"/>
      <c r="PQV30" s="879"/>
      <c r="PQW30" s="1041"/>
      <c r="PQX30" s="877"/>
      <c r="PQY30" s="878"/>
      <c r="PQZ30" s="878"/>
      <c r="PRA30" s="878"/>
      <c r="PRB30" s="879"/>
      <c r="PRC30" s="880"/>
      <c r="PRD30" s="878"/>
      <c r="PRE30" s="878"/>
      <c r="PRF30" s="878"/>
      <c r="PRG30" s="881"/>
      <c r="PRH30" s="877"/>
      <c r="PRI30" s="878"/>
      <c r="PRJ30" s="878"/>
      <c r="PRK30" s="878"/>
      <c r="PRL30" s="879"/>
      <c r="PRM30" s="1041"/>
      <c r="PRN30" s="877"/>
      <c r="PRO30" s="878"/>
      <c r="PRP30" s="878"/>
      <c r="PRQ30" s="878"/>
      <c r="PRR30" s="879"/>
      <c r="PRS30" s="880"/>
      <c r="PRT30" s="878"/>
      <c r="PRU30" s="878"/>
      <c r="PRV30" s="878"/>
      <c r="PRW30" s="881"/>
      <c r="PRX30" s="877"/>
      <c r="PRY30" s="878"/>
      <c r="PRZ30" s="878"/>
      <c r="PSA30" s="878"/>
      <c r="PSB30" s="879"/>
      <c r="PSC30" s="1041"/>
      <c r="PSD30" s="877"/>
      <c r="PSE30" s="878"/>
      <c r="PSF30" s="878"/>
      <c r="PSG30" s="878"/>
      <c r="PSH30" s="879"/>
      <c r="PSI30" s="880"/>
      <c r="PSJ30" s="878"/>
      <c r="PSK30" s="878"/>
      <c r="PSL30" s="878"/>
      <c r="PSM30" s="881"/>
      <c r="PSN30" s="877"/>
      <c r="PSO30" s="878"/>
      <c r="PSP30" s="878"/>
      <c r="PSQ30" s="878"/>
      <c r="PSR30" s="879"/>
      <c r="PSS30" s="1041"/>
      <c r="PST30" s="877"/>
      <c r="PSU30" s="878"/>
      <c r="PSV30" s="878"/>
      <c r="PSW30" s="878"/>
      <c r="PSX30" s="879"/>
      <c r="PSY30" s="880"/>
      <c r="PSZ30" s="878"/>
      <c r="PTA30" s="878"/>
      <c r="PTB30" s="878"/>
      <c r="PTC30" s="881"/>
      <c r="PTD30" s="877"/>
      <c r="PTE30" s="878"/>
      <c r="PTF30" s="878"/>
      <c r="PTG30" s="878"/>
      <c r="PTH30" s="879"/>
      <c r="PTI30" s="1041"/>
      <c r="PTJ30" s="877"/>
      <c r="PTK30" s="878"/>
      <c r="PTL30" s="878"/>
      <c r="PTM30" s="878"/>
      <c r="PTN30" s="879"/>
      <c r="PTO30" s="880"/>
      <c r="PTP30" s="878"/>
      <c r="PTQ30" s="878"/>
      <c r="PTR30" s="878"/>
      <c r="PTS30" s="881"/>
      <c r="PTT30" s="877"/>
      <c r="PTU30" s="878"/>
      <c r="PTV30" s="878"/>
      <c r="PTW30" s="878"/>
      <c r="PTX30" s="879"/>
      <c r="PTY30" s="1041"/>
      <c r="PTZ30" s="877"/>
      <c r="PUA30" s="878"/>
      <c r="PUB30" s="878"/>
      <c r="PUC30" s="878"/>
      <c r="PUD30" s="879"/>
      <c r="PUE30" s="880"/>
      <c r="PUF30" s="878"/>
      <c r="PUG30" s="878"/>
      <c r="PUH30" s="878"/>
      <c r="PUI30" s="881"/>
      <c r="PUJ30" s="877"/>
      <c r="PUK30" s="878"/>
      <c r="PUL30" s="878"/>
      <c r="PUM30" s="878"/>
      <c r="PUN30" s="879"/>
      <c r="PUO30" s="1041"/>
      <c r="PUP30" s="877"/>
      <c r="PUQ30" s="878"/>
      <c r="PUR30" s="878"/>
      <c r="PUS30" s="878"/>
      <c r="PUT30" s="879"/>
      <c r="PUU30" s="880"/>
      <c r="PUV30" s="878"/>
      <c r="PUW30" s="878"/>
      <c r="PUX30" s="878"/>
      <c r="PUY30" s="881"/>
      <c r="PUZ30" s="877"/>
      <c r="PVA30" s="878"/>
      <c r="PVB30" s="878"/>
      <c r="PVC30" s="878"/>
      <c r="PVD30" s="879"/>
      <c r="PVE30" s="1041"/>
      <c r="PVF30" s="877"/>
      <c r="PVG30" s="878"/>
      <c r="PVH30" s="878"/>
      <c r="PVI30" s="878"/>
      <c r="PVJ30" s="879"/>
      <c r="PVK30" s="880"/>
      <c r="PVL30" s="878"/>
      <c r="PVM30" s="878"/>
      <c r="PVN30" s="878"/>
      <c r="PVO30" s="881"/>
      <c r="PVP30" s="877"/>
      <c r="PVQ30" s="878"/>
      <c r="PVR30" s="878"/>
      <c r="PVS30" s="878"/>
      <c r="PVT30" s="879"/>
      <c r="PVU30" s="1041"/>
      <c r="PVV30" s="877"/>
      <c r="PVW30" s="878"/>
      <c r="PVX30" s="878"/>
      <c r="PVY30" s="878"/>
      <c r="PVZ30" s="879"/>
      <c r="PWA30" s="880"/>
      <c r="PWB30" s="878"/>
      <c r="PWC30" s="878"/>
      <c r="PWD30" s="878"/>
      <c r="PWE30" s="881"/>
      <c r="PWF30" s="877"/>
      <c r="PWG30" s="878"/>
      <c r="PWH30" s="878"/>
      <c r="PWI30" s="878"/>
      <c r="PWJ30" s="879"/>
      <c r="PWK30" s="1041"/>
      <c r="PWL30" s="877"/>
      <c r="PWM30" s="878"/>
      <c r="PWN30" s="878"/>
      <c r="PWO30" s="878"/>
      <c r="PWP30" s="879"/>
      <c r="PWQ30" s="880"/>
      <c r="PWR30" s="878"/>
      <c r="PWS30" s="878"/>
      <c r="PWT30" s="878"/>
      <c r="PWU30" s="881"/>
      <c r="PWV30" s="877"/>
      <c r="PWW30" s="878"/>
      <c r="PWX30" s="878"/>
      <c r="PWY30" s="878"/>
      <c r="PWZ30" s="879"/>
      <c r="PXA30" s="1041"/>
      <c r="PXB30" s="877"/>
      <c r="PXC30" s="878"/>
      <c r="PXD30" s="878"/>
      <c r="PXE30" s="878"/>
      <c r="PXF30" s="879"/>
      <c r="PXG30" s="880"/>
      <c r="PXH30" s="878"/>
      <c r="PXI30" s="878"/>
      <c r="PXJ30" s="878"/>
      <c r="PXK30" s="881"/>
      <c r="PXL30" s="877"/>
      <c r="PXM30" s="878"/>
      <c r="PXN30" s="878"/>
      <c r="PXO30" s="878"/>
      <c r="PXP30" s="879"/>
      <c r="PXQ30" s="1041"/>
      <c r="PXR30" s="877"/>
      <c r="PXS30" s="878"/>
      <c r="PXT30" s="878"/>
      <c r="PXU30" s="878"/>
      <c r="PXV30" s="879"/>
      <c r="PXW30" s="880"/>
      <c r="PXX30" s="878"/>
      <c r="PXY30" s="878"/>
      <c r="PXZ30" s="878"/>
      <c r="PYA30" s="881"/>
      <c r="PYB30" s="877"/>
      <c r="PYC30" s="878"/>
      <c r="PYD30" s="878"/>
      <c r="PYE30" s="878"/>
      <c r="PYF30" s="879"/>
      <c r="PYG30" s="1041"/>
      <c r="PYH30" s="877"/>
      <c r="PYI30" s="878"/>
      <c r="PYJ30" s="878"/>
      <c r="PYK30" s="878"/>
      <c r="PYL30" s="879"/>
      <c r="PYM30" s="880"/>
      <c r="PYN30" s="878"/>
      <c r="PYO30" s="878"/>
      <c r="PYP30" s="878"/>
      <c r="PYQ30" s="881"/>
      <c r="PYR30" s="877"/>
      <c r="PYS30" s="878"/>
      <c r="PYT30" s="878"/>
      <c r="PYU30" s="878"/>
      <c r="PYV30" s="879"/>
      <c r="PYW30" s="1041"/>
      <c r="PYX30" s="877"/>
      <c r="PYY30" s="878"/>
      <c r="PYZ30" s="878"/>
      <c r="PZA30" s="878"/>
      <c r="PZB30" s="879"/>
      <c r="PZC30" s="880"/>
      <c r="PZD30" s="878"/>
      <c r="PZE30" s="878"/>
      <c r="PZF30" s="878"/>
      <c r="PZG30" s="881"/>
      <c r="PZH30" s="877"/>
      <c r="PZI30" s="878"/>
      <c r="PZJ30" s="878"/>
      <c r="PZK30" s="878"/>
      <c r="PZL30" s="879"/>
      <c r="PZM30" s="1041"/>
      <c r="PZN30" s="877"/>
      <c r="PZO30" s="878"/>
      <c r="PZP30" s="878"/>
      <c r="PZQ30" s="878"/>
      <c r="PZR30" s="879"/>
      <c r="PZS30" s="880"/>
      <c r="PZT30" s="878"/>
      <c r="PZU30" s="878"/>
      <c r="PZV30" s="878"/>
      <c r="PZW30" s="881"/>
      <c r="PZX30" s="877"/>
      <c r="PZY30" s="878"/>
      <c r="PZZ30" s="878"/>
      <c r="QAA30" s="878"/>
      <c r="QAB30" s="879"/>
      <c r="QAC30" s="1041"/>
      <c r="QAD30" s="877"/>
      <c r="QAE30" s="878"/>
      <c r="QAF30" s="878"/>
      <c r="QAG30" s="878"/>
      <c r="QAH30" s="879"/>
      <c r="QAI30" s="880"/>
      <c r="QAJ30" s="878"/>
      <c r="QAK30" s="878"/>
      <c r="QAL30" s="878"/>
      <c r="QAM30" s="881"/>
      <c r="QAN30" s="877"/>
      <c r="QAO30" s="878"/>
      <c r="QAP30" s="878"/>
      <c r="QAQ30" s="878"/>
      <c r="QAR30" s="879"/>
      <c r="QAS30" s="1041"/>
      <c r="QAT30" s="877"/>
      <c r="QAU30" s="878"/>
      <c r="QAV30" s="878"/>
      <c r="QAW30" s="878"/>
      <c r="QAX30" s="879"/>
      <c r="QAY30" s="880"/>
      <c r="QAZ30" s="878"/>
      <c r="QBA30" s="878"/>
      <c r="QBB30" s="878"/>
      <c r="QBC30" s="881"/>
      <c r="QBD30" s="877"/>
      <c r="QBE30" s="878"/>
      <c r="QBF30" s="878"/>
      <c r="QBG30" s="878"/>
      <c r="QBH30" s="879"/>
      <c r="QBI30" s="1041"/>
      <c r="QBJ30" s="877"/>
      <c r="QBK30" s="878"/>
      <c r="QBL30" s="878"/>
      <c r="QBM30" s="878"/>
      <c r="QBN30" s="879"/>
      <c r="QBO30" s="880"/>
      <c r="QBP30" s="878"/>
      <c r="QBQ30" s="878"/>
      <c r="QBR30" s="878"/>
      <c r="QBS30" s="881"/>
      <c r="QBT30" s="877"/>
      <c r="QBU30" s="878"/>
      <c r="QBV30" s="878"/>
      <c r="QBW30" s="878"/>
      <c r="QBX30" s="879"/>
      <c r="QBY30" s="1041"/>
      <c r="QBZ30" s="877"/>
      <c r="QCA30" s="878"/>
      <c r="QCB30" s="878"/>
      <c r="QCC30" s="878"/>
      <c r="QCD30" s="879"/>
      <c r="QCE30" s="880"/>
      <c r="QCF30" s="878"/>
      <c r="QCG30" s="878"/>
      <c r="QCH30" s="878"/>
      <c r="QCI30" s="881"/>
      <c r="QCJ30" s="877"/>
      <c r="QCK30" s="878"/>
      <c r="QCL30" s="878"/>
      <c r="QCM30" s="878"/>
      <c r="QCN30" s="879"/>
      <c r="QCO30" s="1041"/>
      <c r="QCP30" s="877"/>
      <c r="QCQ30" s="878"/>
      <c r="QCR30" s="878"/>
      <c r="QCS30" s="878"/>
      <c r="QCT30" s="879"/>
      <c r="QCU30" s="880"/>
      <c r="QCV30" s="878"/>
      <c r="QCW30" s="878"/>
      <c r="QCX30" s="878"/>
      <c r="QCY30" s="881"/>
      <c r="QCZ30" s="877"/>
      <c r="QDA30" s="878"/>
      <c r="QDB30" s="878"/>
      <c r="QDC30" s="878"/>
      <c r="QDD30" s="879"/>
      <c r="QDE30" s="1041"/>
      <c r="QDF30" s="877"/>
      <c r="QDG30" s="878"/>
      <c r="QDH30" s="878"/>
      <c r="QDI30" s="878"/>
      <c r="QDJ30" s="879"/>
      <c r="QDK30" s="880"/>
      <c r="QDL30" s="878"/>
      <c r="QDM30" s="878"/>
      <c r="QDN30" s="878"/>
      <c r="QDO30" s="881"/>
      <c r="QDP30" s="877"/>
      <c r="QDQ30" s="878"/>
      <c r="QDR30" s="878"/>
      <c r="QDS30" s="878"/>
      <c r="QDT30" s="879"/>
      <c r="QDU30" s="1041"/>
      <c r="QDV30" s="877"/>
      <c r="QDW30" s="878"/>
      <c r="QDX30" s="878"/>
      <c r="QDY30" s="878"/>
      <c r="QDZ30" s="879"/>
      <c r="QEA30" s="880"/>
      <c r="QEB30" s="878"/>
      <c r="QEC30" s="878"/>
      <c r="QED30" s="878"/>
      <c r="QEE30" s="881"/>
      <c r="QEF30" s="877"/>
      <c r="QEG30" s="878"/>
      <c r="QEH30" s="878"/>
      <c r="QEI30" s="878"/>
      <c r="QEJ30" s="879"/>
      <c r="QEK30" s="1041"/>
      <c r="QEL30" s="877"/>
      <c r="QEM30" s="878"/>
      <c r="QEN30" s="878"/>
      <c r="QEO30" s="878"/>
      <c r="QEP30" s="879"/>
      <c r="QEQ30" s="880"/>
      <c r="QER30" s="878"/>
      <c r="QES30" s="878"/>
      <c r="QET30" s="878"/>
      <c r="QEU30" s="881"/>
      <c r="QEV30" s="877"/>
      <c r="QEW30" s="878"/>
      <c r="QEX30" s="878"/>
      <c r="QEY30" s="878"/>
      <c r="QEZ30" s="879"/>
      <c r="QFA30" s="1041"/>
      <c r="QFB30" s="877"/>
      <c r="QFC30" s="878"/>
      <c r="QFD30" s="878"/>
      <c r="QFE30" s="878"/>
      <c r="QFF30" s="879"/>
      <c r="QFG30" s="880"/>
      <c r="QFH30" s="878"/>
      <c r="QFI30" s="878"/>
      <c r="QFJ30" s="878"/>
      <c r="QFK30" s="881"/>
      <c r="QFL30" s="877"/>
      <c r="QFM30" s="878"/>
      <c r="QFN30" s="878"/>
      <c r="QFO30" s="878"/>
      <c r="QFP30" s="879"/>
      <c r="QFQ30" s="1041"/>
      <c r="QFR30" s="877"/>
      <c r="QFS30" s="878"/>
      <c r="QFT30" s="878"/>
      <c r="QFU30" s="878"/>
      <c r="QFV30" s="879"/>
      <c r="QFW30" s="880"/>
      <c r="QFX30" s="878"/>
      <c r="QFY30" s="878"/>
      <c r="QFZ30" s="878"/>
      <c r="QGA30" s="881"/>
      <c r="QGB30" s="877"/>
      <c r="QGC30" s="878"/>
      <c r="QGD30" s="878"/>
      <c r="QGE30" s="878"/>
      <c r="QGF30" s="879"/>
      <c r="QGG30" s="1041"/>
      <c r="QGH30" s="877"/>
      <c r="QGI30" s="878"/>
      <c r="QGJ30" s="878"/>
      <c r="QGK30" s="878"/>
      <c r="QGL30" s="879"/>
      <c r="QGM30" s="880"/>
      <c r="QGN30" s="878"/>
      <c r="QGO30" s="878"/>
      <c r="QGP30" s="878"/>
      <c r="QGQ30" s="881"/>
      <c r="QGR30" s="877"/>
      <c r="QGS30" s="878"/>
      <c r="QGT30" s="878"/>
      <c r="QGU30" s="878"/>
      <c r="QGV30" s="879"/>
      <c r="QGW30" s="1041"/>
      <c r="QGX30" s="877"/>
      <c r="QGY30" s="878"/>
      <c r="QGZ30" s="878"/>
      <c r="QHA30" s="878"/>
      <c r="QHB30" s="879"/>
      <c r="QHC30" s="880"/>
      <c r="QHD30" s="878"/>
      <c r="QHE30" s="878"/>
      <c r="QHF30" s="878"/>
      <c r="QHG30" s="881"/>
      <c r="QHH30" s="877"/>
      <c r="QHI30" s="878"/>
      <c r="QHJ30" s="878"/>
      <c r="QHK30" s="878"/>
      <c r="QHL30" s="879"/>
      <c r="QHM30" s="1041"/>
      <c r="QHN30" s="877"/>
      <c r="QHO30" s="878"/>
      <c r="QHP30" s="878"/>
      <c r="QHQ30" s="878"/>
      <c r="QHR30" s="879"/>
      <c r="QHS30" s="880"/>
      <c r="QHT30" s="878"/>
      <c r="QHU30" s="878"/>
      <c r="QHV30" s="878"/>
      <c r="QHW30" s="881"/>
      <c r="QHX30" s="877"/>
      <c r="QHY30" s="878"/>
      <c r="QHZ30" s="878"/>
      <c r="QIA30" s="878"/>
      <c r="QIB30" s="879"/>
      <c r="QIC30" s="1041"/>
      <c r="QID30" s="877"/>
      <c r="QIE30" s="878"/>
      <c r="QIF30" s="878"/>
      <c r="QIG30" s="878"/>
      <c r="QIH30" s="879"/>
      <c r="QII30" s="880"/>
      <c r="QIJ30" s="878"/>
      <c r="QIK30" s="878"/>
      <c r="QIL30" s="878"/>
      <c r="QIM30" s="881"/>
      <c r="QIN30" s="877"/>
      <c r="QIO30" s="878"/>
      <c r="QIP30" s="878"/>
      <c r="QIQ30" s="878"/>
      <c r="QIR30" s="879"/>
      <c r="QIS30" s="1041"/>
      <c r="QIT30" s="877"/>
      <c r="QIU30" s="878"/>
      <c r="QIV30" s="878"/>
      <c r="QIW30" s="878"/>
      <c r="QIX30" s="879"/>
      <c r="QIY30" s="880"/>
      <c r="QIZ30" s="878"/>
      <c r="QJA30" s="878"/>
      <c r="QJB30" s="878"/>
      <c r="QJC30" s="881"/>
      <c r="QJD30" s="877"/>
      <c r="QJE30" s="878"/>
      <c r="QJF30" s="878"/>
      <c r="QJG30" s="878"/>
      <c r="QJH30" s="879"/>
      <c r="QJI30" s="1041"/>
      <c r="QJJ30" s="877"/>
      <c r="QJK30" s="878"/>
      <c r="QJL30" s="878"/>
      <c r="QJM30" s="878"/>
      <c r="QJN30" s="879"/>
      <c r="QJO30" s="880"/>
      <c r="QJP30" s="878"/>
      <c r="QJQ30" s="878"/>
      <c r="QJR30" s="878"/>
      <c r="QJS30" s="881"/>
      <c r="QJT30" s="877"/>
      <c r="QJU30" s="878"/>
      <c r="QJV30" s="878"/>
      <c r="QJW30" s="878"/>
      <c r="QJX30" s="879"/>
      <c r="QJY30" s="1041"/>
      <c r="QJZ30" s="877"/>
      <c r="QKA30" s="878"/>
      <c r="QKB30" s="878"/>
      <c r="QKC30" s="878"/>
      <c r="QKD30" s="879"/>
      <c r="QKE30" s="880"/>
      <c r="QKF30" s="878"/>
      <c r="QKG30" s="878"/>
      <c r="QKH30" s="878"/>
      <c r="QKI30" s="881"/>
      <c r="QKJ30" s="877"/>
      <c r="QKK30" s="878"/>
      <c r="QKL30" s="878"/>
      <c r="QKM30" s="878"/>
      <c r="QKN30" s="879"/>
      <c r="QKO30" s="1041"/>
      <c r="QKP30" s="877"/>
      <c r="QKQ30" s="878"/>
      <c r="QKR30" s="878"/>
      <c r="QKS30" s="878"/>
      <c r="QKT30" s="879"/>
      <c r="QKU30" s="880"/>
      <c r="QKV30" s="878"/>
      <c r="QKW30" s="878"/>
      <c r="QKX30" s="878"/>
      <c r="QKY30" s="881"/>
      <c r="QKZ30" s="877"/>
      <c r="QLA30" s="878"/>
      <c r="QLB30" s="878"/>
      <c r="QLC30" s="878"/>
      <c r="QLD30" s="879"/>
      <c r="QLE30" s="1041"/>
      <c r="QLF30" s="877"/>
      <c r="QLG30" s="878"/>
      <c r="QLH30" s="878"/>
      <c r="QLI30" s="878"/>
      <c r="QLJ30" s="879"/>
      <c r="QLK30" s="880"/>
      <c r="QLL30" s="878"/>
      <c r="QLM30" s="878"/>
      <c r="QLN30" s="878"/>
      <c r="QLO30" s="881"/>
      <c r="QLP30" s="877"/>
      <c r="QLQ30" s="878"/>
      <c r="QLR30" s="878"/>
      <c r="QLS30" s="878"/>
      <c r="QLT30" s="879"/>
      <c r="QLU30" s="1041"/>
      <c r="QLV30" s="877"/>
      <c r="QLW30" s="878"/>
      <c r="QLX30" s="878"/>
      <c r="QLY30" s="878"/>
      <c r="QLZ30" s="879"/>
      <c r="QMA30" s="880"/>
      <c r="QMB30" s="878"/>
      <c r="QMC30" s="878"/>
      <c r="QMD30" s="878"/>
      <c r="QME30" s="881"/>
      <c r="QMF30" s="877"/>
      <c r="QMG30" s="878"/>
      <c r="QMH30" s="878"/>
      <c r="QMI30" s="878"/>
      <c r="QMJ30" s="879"/>
      <c r="QMK30" s="1041"/>
      <c r="QML30" s="877"/>
      <c r="QMM30" s="878"/>
      <c r="QMN30" s="878"/>
      <c r="QMO30" s="878"/>
      <c r="QMP30" s="879"/>
      <c r="QMQ30" s="880"/>
      <c r="QMR30" s="878"/>
      <c r="QMS30" s="878"/>
      <c r="QMT30" s="878"/>
      <c r="QMU30" s="881"/>
      <c r="QMV30" s="877"/>
      <c r="QMW30" s="878"/>
      <c r="QMX30" s="878"/>
      <c r="QMY30" s="878"/>
      <c r="QMZ30" s="879"/>
      <c r="QNA30" s="1041"/>
      <c r="QNB30" s="877"/>
      <c r="QNC30" s="878"/>
      <c r="QND30" s="878"/>
      <c r="QNE30" s="878"/>
      <c r="QNF30" s="879"/>
      <c r="QNG30" s="880"/>
      <c r="QNH30" s="878"/>
      <c r="QNI30" s="878"/>
      <c r="QNJ30" s="878"/>
      <c r="QNK30" s="881"/>
      <c r="QNL30" s="877"/>
      <c r="QNM30" s="878"/>
      <c r="QNN30" s="878"/>
      <c r="QNO30" s="878"/>
      <c r="QNP30" s="879"/>
      <c r="QNQ30" s="1041"/>
      <c r="QNR30" s="877"/>
      <c r="QNS30" s="878"/>
      <c r="QNT30" s="878"/>
      <c r="QNU30" s="878"/>
      <c r="QNV30" s="879"/>
      <c r="QNW30" s="880"/>
      <c r="QNX30" s="878"/>
      <c r="QNY30" s="878"/>
      <c r="QNZ30" s="878"/>
      <c r="QOA30" s="881"/>
      <c r="QOB30" s="877"/>
      <c r="QOC30" s="878"/>
      <c r="QOD30" s="878"/>
      <c r="QOE30" s="878"/>
      <c r="QOF30" s="879"/>
      <c r="QOG30" s="1041"/>
      <c r="QOH30" s="877"/>
      <c r="QOI30" s="878"/>
      <c r="QOJ30" s="878"/>
      <c r="QOK30" s="878"/>
      <c r="QOL30" s="879"/>
      <c r="QOM30" s="880"/>
      <c r="QON30" s="878"/>
      <c r="QOO30" s="878"/>
      <c r="QOP30" s="878"/>
      <c r="QOQ30" s="881"/>
      <c r="QOR30" s="877"/>
      <c r="QOS30" s="878"/>
      <c r="QOT30" s="878"/>
      <c r="QOU30" s="878"/>
      <c r="QOV30" s="879"/>
      <c r="QOW30" s="1041"/>
      <c r="QOX30" s="877"/>
      <c r="QOY30" s="878"/>
      <c r="QOZ30" s="878"/>
      <c r="QPA30" s="878"/>
      <c r="QPB30" s="879"/>
      <c r="QPC30" s="880"/>
      <c r="QPD30" s="878"/>
      <c r="QPE30" s="878"/>
      <c r="QPF30" s="878"/>
      <c r="QPG30" s="881"/>
      <c r="QPH30" s="877"/>
      <c r="QPI30" s="878"/>
      <c r="QPJ30" s="878"/>
      <c r="QPK30" s="878"/>
      <c r="QPL30" s="879"/>
      <c r="QPM30" s="1041"/>
      <c r="QPN30" s="877"/>
      <c r="QPO30" s="878"/>
      <c r="QPP30" s="878"/>
      <c r="QPQ30" s="878"/>
      <c r="QPR30" s="879"/>
      <c r="QPS30" s="880"/>
      <c r="QPT30" s="878"/>
      <c r="QPU30" s="878"/>
      <c r="QPV30" s="878"/>
      <c r="QPW30" s="881"/>
      <c r="QPX30" s="877"/>
      <c r="QPY30" s="878"/>
      <c r="QPZ30" s="878"/>
      <c r="QQA30" s="878"/>
      <c r="QQB30" s="879"/>
      <c r="QQC30" s="1041"/>
      <c r="QQD30" s="877"/>
      <c r="QQE30" s="878"/>
      <c r="QQF30" s="878"/>
      <c r="QQG30" s="878"/>
      <c r="QQH30" s="879"/>
      <c r="QQI30" s="880"/>
      <c r="QQJ30" s="878"/>
      <c r="QQK30" s="878"/>
      <c r="QQL30" s="878"/>
      <c r="QQM30" s="881"/>
      <c r="QQN30" s="877"/>
      <c r="QQO30" s="878"/>
      <c r="QQP30" s="878"/>
      <c r="QQQ30" s="878"/>
      <c r="QQR30" s="879"/>
      <c r="QQS30" s="1041"/>
      <c r="QQT30" s="877"/>
      <c r="QQU30" s="878"/>
      <c r="QQV30" s="878"/>
      <c r="QQW30" s="878"/>
      <c r="QQX30" s="879"/>
      <c r="QQY30" s="880"/>
      <c r="QQZ30" s="878"/>
      <c r="QRA30" s="878"/>
      <c r="QRB30" s="878"/>
      <c r="QRC30" s="881"/>
      <c r="QRD30" s="877"/>
      <c r="QRE30" s="878"/>
      <c r="QRF30" s="878"/>
      <c r="QRG30" s="878"/>
      <c r="QRH30" s="879"/>
      <c r="QRI30" s="1041"/>
      <c r="QRJ30" s="877"/>
      <c r="QRK30" s="878"/>
      <c r="QRL30" s="878"/>
      <c r="QRM30" s="878"/>
      <c r="QRN30" s="879"/>
      <c r="QRO30" s="880"/>
      <c r="QRP30" s="878"/>
      <c r="QRQ30" s="878"/>
      <c r="QRR30" s="878"/>
      <c r="QRS30" s="881"/>
      <c r="QRT30" s="877"/>
      <c r="QRU30" s="878"/>
      <c r="QRV30" s="878"/>
      <c r="QRW30" s="878"/>
      <c r="QRX30" s="879"/>
      <c r="QRY30" s="1041"/>
      <c r="QRZ30" s="877"/>
      <c r="QSA30" s="878"/>
      <c r="QSB30" s="878"/>
      <c r="QSC30" s="878"/>
      <c r="QSD30" s="879"/>
      <c r="QSE30" s="880"/>
      <c r="QSF30" s="878"/>
      <c r="QSG30" s="878"/>
      <c r="QSH30" s="878"/>
      <c r="QSI30" s="881"/>
      <c r="QSJ30" s="877"/>
      <c r="QSK30" s="878"/>
      <c r="QSL30" s="878"/>
      <c r="QSM30" s="878"/>
      <c r="QSN30" s="879"/>
      <c r="QSO30" s="1041"/>
      <c r="QSP30" s="877"/>
      <c r="QSQ30" s="878"/>
      <c r="QSR30" s="878"/>
      <c r="QSS30" s="878"/>
      <c r="QST30" s="879"/>
      <c r="QSU30" s="880"/>
      <c r="QSV30" s="878"/>
      <c r="QSW30" s="878"/>
      <c r="QSX30" s="878"/>
      <c r="QSY30" s="881"/>
      <c r="QSZ30" s="877"/>
      <c r="QTA30" s="878"/>
      <c r="QTB30" s="878"/>
      <c r="QTC30" s="878"/>
      <c r="QTD30" s="879"/>
      <c r="QTE30" s="1041"/>
      <c r="QTF30" s="877"/>
      <c r="QTG30" s="878"/>
      <c r="QTH30" s="878"/>
      <c r="QTI30" s="878"/>
      <c r="QTJ30" s="879"/>
      <c r="QTK30" s="880"/>
      <c r="QTL30" s="878"/>
      <c r="QTM30" s="878"/>
      <c r="QTN30" s="878"/>
      <c r="QTO30" s="881"/>
      <c r="QTP30" s="877"/>
      <c r="QTQ30" s="878"/>
      <c r="QTR30" s="878"/>
      <c r="QTS30" s="878"/>
      <c r="QTT30" s="879"/>
      <c r="QTU30" s="1041"/>
      <c r="QTV30" s="877"/>
      <c r="QTW30" s="878"/>
      <c r="QTX30" s="878"/>
      <c r="QTY30" s="878"/>
      <c r="QTZ30" s="879"/>
      <c r="QUA30" s="880"/>
      <c r="QUB30" s="878"/>
      <c r="QUC30" s="878"/>
      <c r="QUD30" s="878"/>
      <c r="QUE30" s="881"/>
      <c r="QUF30" s="877"/>
      <c r="QUG30" s="878"/>
      <c r="QUH30" s="878"/>
      <c r="QUI30" s="878"/>
      <c r="QUJ30" s="879"/>
      <c r="QUK30" s="1041"/>
      <c r="QUL30" s="877"/>
      <c r="QUM30" s="878"/>
      <c r="QUN30" s="878"/>
      <c r="QUO30" s="878"/>
      <c r="QUP30" s="879"/>
      <c r="QUQ30" s="880"/>
      <c r="QUR30" s="878"/>
      <c r="QUS30" s="878"/>
      <c r="QUT30" s="878"/>
      <c r="QUU30" s="881"/>
      <c r="QUV30" s="877"/>
      <c r="QUW30" s="878"/>
      <c r="QUX30" s="878"/>
      <c r="QUY30" s="878"/>
      <c r="QUZ30" s="879"/>
      <c r="QVA30" s="1041"/>
      <c r="QVB30" s="877"/>
      <c r="QVC30" s="878"/>
      <c r="QVD30" s="878"/>
      <c r="QVE30" s="878"/>
      <c r="QVF30" s="879"/>
      <c r="QVG30" s="880"/>
      <c r="QVH30" s="878"/>
      <c r="QVI30" s="878"/>
      <c r="QVJ30" s="878"/>
      <c r="QVK30" s="881"/>
      <c r="QVL30" s="877"/>
      <c r="QVM30" s="878"/>
      <c r="QVN30" s="878"/>
      <c r="QVO30" s="878"/>
      <c r="QVP30" s="879"/>
      <c r="QVQ30" s="1041"/>
      <c r="QVR30" s="877"/>
      <c r="QVS30" s="878"/>
      <c r="QVT30" s="878"/>
      <c r="QVU30" s="878"/>
      <c r="QVV30" s="879"/>
      <c r="QVW30" s="880"/>
      <c r="QVX30" s="878"/>
      <c r="QVY30" s="878"/>
      <c r="QVZ30" s="878"/>
      <c r="QWA30" s="881"/>
      <c r="QWB30" s="877"/>
      <c r="QWC30" s="878"/>
      <c r="QWD30" s="878"/>
      <c r="QWE30" s="878"/>
      <c r="QWF30" s="879"/>
      <c r="QWG30" s="1041"/>
      <c r="QWH30" s="877"/>
      <c r="QWI30" s="878"/>
      <c r="QWJ30" s="878"/>
      <c r="QWK30" s="878"/>
      <c r="QWL30" s="879"/>
      <c r="QWM30" s="880"/>
      <c r="QWN30" s="878"/>
      <c r="QWO30" s="878"/>
      <c r="QWP30" s="878"/>
      <c r="QWQ30" s="881"/>
      <c r="QWR30" s="877"/>
      <c r="QWS30" s="878"/>
      <c r="QWT30" s="878"/>
      <c r="QWU30" s="878"/>
      <c r="QWV30" s="879"/>
      <c r="QWW30" s="1041"/>
      <c r="QWX30" s="877"/>
      <c r="QWY30" s="878"/>
      <c r="QWZ30" s="878"/>
      <c r="QXA30" s="878"/>
      <c r="QXB30" s="879"/>
      <c r="QXC30" s="880"/>
      <c r="QXD30" s="878"/>
      <c r="QXE30" s="878"/>
      <c r="QXF30" s="878"/>
      <c r="QXG30" s="881"/>
      <c r="QXH30" s="877"/>
      <c r="QXI30" s="878"/>
      <c r="QXJ30" s="878"/>
      <c r="QXK30" s="878"/>
      <c r="QXL30" s="879"/>
      <c r="QXM30" s="1041"/>
      <c r="QXN30" s="877"/>
      <c r="QXO30" s="878"/>
      <c r="QXP30" s="878"/>
      <c r="QXQ30" s="878"/>
      <c r="QXR30" s="879"/>
      <c r="QXS30" s="880"/>
      <c r="QXT30" s="878"/>
      <c r="QXU30" s="878"/>
      <c r="QXV30" s="878"/>
      <c r="QXW30" s="881"/>
      <c r="QXX30" s="877"/>
      <c r="QXY30" s="878"/>
      <c r="QXZ30" s="878"/>
      <c r="QYA30" s="878"/>
      <c r="QYB30" s="879"/>
      <c r="QYC30" s="1041"/>
      <c r="QYD30" s="877"/>
      <c r="QYE30" s="878"/>
      <c r="QYF30" s="878"/>
      <c r="QYG30" s="878"/>
      <c r="QYH30" s="879"/>
      <c r="QYI30" s="880"/>
      <c r="QYJ30" s="878"/>
      <c r="QYK30" s="878"/>
      <c r="QYL30" s="878"/>
      <c r="QYM30" s="881"/>
      <c r="QYN30" s="877"/>
      <c r="QYO30" s="878"/>
      <c r="QYP30" s="878"/>
      <c r="QYQ30" s="878"/>
      <c r="QYR30" s="879"/>
      <c r="QYS30" s="1041"/>
      <c r="QYT30" s="877"/>
      <c r="QYU30" s="878"/>
      <c r="QYV30" s="878"/>
      <c r="QYW30" s="878"/>
      <c r="QYX30" s="879"/>
      <c r="QYY30" s="880"/>
      <c r="QYZ30" s="878"/>
      <c r="QZA30" s="878"/>
      <c r="QZB30" s="878"/>
      <c r="QZC30" s="881"/>
      <c r="QZD30" s="877"/>
      <c r="QZE30" s="878"/>
      <c r="QZF30" s="878"/>
      <c r="QZG30" s="878"/>
      <c r="QZH30" s="879"/>
      <c r="QZI30" s="1041"/>
      <c r="QZJ30" s="877"/>
      <c r="QZK30" s="878"/>
      <c r="QZL30" s="878"/>
      <c r="QZM30" s="878"/>
      <c r="QZN30" s="879"/>
      <c r="QZO30" s="880"/>
      <c r="QZP30" s="878"/>
      <c r="QZQ30" s="878"/>
      <c r="QZR30" s="878"/>
      <c r="QZS30" s="881"/>
      <c r="QZT30" s="877"/>
      <c r="QZU30" s="878"/>
      <c r="QZV30" s="878"/>
      <c r="QZW30" s="878"/>
      <c r="QZX30" s="879"/>
      <c r="QZY30" s="1041"/>
      <c r="QZZ30" s="877"/>
      <c r="RAA30" s="878"/>
      <c r="RAB30" s="878"/>
      <c r="RAC30" s="878"/>
      <c r="RAD30" s="879"/>
      <c r="RAE30" s="880"/>
      <c r="RAF30" s="878"/>
      <c r="RAG30" s="878"/>
      <c r="RAH30" s="878"/>
      <c r="RAI30" s="881"/>
      <c r="RAJ30" s="877"/>
      <c r="RAK30" s="878"/>
      <c r="RAL30" s="878"/>
      <c r="RAM30" s="878"/>
      <c r="RAN30" s="879"/>
      <c r="RAO30" s="1041"/>
      <c r="RAP30" s="877"/>
      <c r="RAQ30" s="878"/>
      <c r="RAR30" s="878"/>
      <c r="RAS30" s="878"/>
      <c r="RAT30" s="879"/>
      <c r="RAU30" s="880"/>
      <c r="RAV30" s="878"/>
      <c r="RAW30" s="878"/>
      <c r="RAX30" s="878"/>
      <c r="RAY30" s="881"/>
      <c r="RAZ30" s="877"/>
      <c r="RBA30" s="878"/>
      <c r="RBB30" s="878"/>
      <c r="RBC30" s="878"/>
      <c r="RBD30" s="879"/>
      <c r="RBE30" s="1041"/>
      <c r="RBF30" s="877"/>
      <c r="RBG30" s="878"/>
      <c r="RBH30" s="878"/>
      <c r="RBI30" s="878"/>
      <c r="RBJ30" s="879"/>
      <c r="RBK30" s="880"/>
      <c r="RBL30" s="878"/>
      <c r="RBM30" s="878"/>
      <c r="RBN30" s="878"/>
      <c r="RBO30" s="881"/>
      <c r="RBP30" s="877"/>
      <c r="RBQ30" s="878"/>
      <c r="RBR30" s="878"/>
      <c r="RBS30" s="878"/>
      <c r="RBT30" s="879"/>
      <c r="RBU30" s="1041"/>
      <c r="RBV30" s="877"/>
      <c r="RBW30" s="878"/>
      <c r="RBX30" s="878"/>
      <c r="RBY30" s="878"/>
      <c r="RBZ30" s="879"/>
      <c r="RCA30" s="880"/>
      <c r="RCB30" s="878"/>
      <c r="RCC30" s="878"/>
      <c r="RCD30" s="878"/>
      <c r="RCE30" s="881"/>
      <c r="RCF30" s="877"/>
      <c r="RCG30" s="878"/>
      <c r="RCH30" s="878"/>
      <c r="RCI30" s="878"/>
      <c r="RCJ30" s="879"/>
      <c r="RCK30" s="1041"/>
      <c r="RCL30" s="877"/>
      <c r="RCM30" s="878"/>
      <c r="RCN30" s="878"/>
      <c r="RCO30" s="878"/>
      <c r="RCP30" s="879"/>
      <c r="RCQ30" s="880"/>
      <c r="RCR30" s="878"/>
      <c r="RCS30" s="878"/>
      <c r="RCT30" s="878"/>
      <c r="RCU30" s="881"/>
      <c r="RCV30" s="877"/>
      <c r="RCW30" s="878"/>
      <c r="RCX30" s="878"/>
      <c r="RCY30" s="878"/>
      <c r="RCZ30" s="879"/>
      <c r="RDA30" s="1041"/>
      <c r="RDB30" s="877"/>
      <c r="RDC30" s="878"/>
      <c r="RDD30" s="878"/>
      <c r="RDE30" s="878"/>
      <c r="RDF30" s="879"/>
      <c r="RDG30" s="880"/>
      <c r="RDH30" s="878"/>
      <c r="RDI30" s="878"/>
      <c r="RDJ30" s="878"/>
      <c r="RDK30" s="881"/>
      <c r="RDL30" s="877"/>
      <c r="RDM30" s="878"/>
      <c r="RDN30" s="878"/>
      <c r="RDO30" s="878"/>
      <c r="RDP30" s="879"/>
      <c r="RDQ30" s="1041"/>
      <c r="RDR30" s="877"/>
      <c r="RDS30" s="878"/>
      <c r="RDT30" s="878"/>
      <c r="RDU30" s="878"/>
      <c r="RDV30" s="879"/>
      <c r="RDW30" s="880"/>
      <c r="RDX30" s="878"/>
      <c r="RDY30" s="878"/>
      <c r="RDZ30" s="878"/>
      <c r="REA30" s="881"/>
      <c r="REB30" s="877"/>
      <c r="REC30" s="878"/>
      <c r="RED30" s="878"/>
      <c r="REE30" s="878"/>
      <c r="REF30" s="879"/>
      <c r="REG30" s="1041"/>
      <c r="REH30" s="877"/>
      <c r="REI30" s="878"/>
      <c r="REJ30" s="878"/>
      <c r="REK30" s="878"/>
      <c r="REL30" s="879"/>
      <c r="REM30" s="880"/>
      <c r="REN30" s="878"/>
      <c r="REO30" s="878"/>
      <c r="REP30" s="878"/>
      <c r="REQ30" s="881"/>
      <c r="RER30" s="877"/>
      <c r="RES30" s="878"/>
      <c r="RET30" s="878"/>
      <c r="REU30" s="878"/>
      <c r="REV30" s="879"/>
      <c r="REW30" s="1041"/>
      <c r="REX30" s="877"/>
      <c r="REY30" s="878"/>
      <c r="REZ30" s="878"/>
      <c r="RFA30" s="878"/>
      <c r="RFB30" s="879"/>
      <c r="RFC30" s="880"/>
      <c r="RFD30" s="878"/>
      <c r="RFE30" s="878"/>
      <c r="RFF30" s="878"/>
      <c r="RFG30" s="881"/>
      <c r="RFH30" s="877"/>
      <c r="RFI30" s="878"/>
      <c r="RFJ30" s="878"/>
      <c r="RFK30" s="878"/>
      <c r="RFL30" s="879"/>
      <c r="RFM30" s="1041"/>
      <c r="RFN30" s="877"/>
      <c r="RFO30" s="878"/>
      <c r="RFP30" s="878"/>
      <c r="RFQ30" s="878"/>
      <c r="RFR30" s="879"/>
      <c r="RFS30" s="880"/>
      <c r="RFT30" s="878"/>
      <c r="RFU30" s="878"/>
      <c r="RFV30" s="878"/>
      <c r="RFW30" s="881"/>
      <c r="RFX30" s="877"/>
      <c r="RFY30" s="878"/>
      <c r="RFZ30" s="878"/>
      <c r="RGA30" s="878"/>
      <c r="RGB30" s="879"/>
      <c r="RGC30" s="1041"/>
      <c r="RGD30" s="877"/>
      <c r="RGE30" s="878"/>
      <c r="RGF30" s="878"/>
      <c r="RGG30" s="878"/>
      <c r="RGH30" s="879"/>
      <c r="RGI30" s="880"/>
      <c r="RGJ30" s="878"/>
      <c r="RGK30" s="878"/>
      <c r="RGL30" s="878"/>
      <c r="RGM30" s="881"/>
      <c r="RGN30" s="877"/>
      <c r="RGO30" s="878"/>
      <c r="RGP30" s="878"/>
      <c r="RGQ30" s="878"/>
      <c r="RGR30" s="879"/>
      <c r="RGS30" s="1041"/>
      <c r="RGT30" s="877"/>
      <c r="RGU30" s="878"/>
      <c r="RGV30" s="878"/>
      <c r="RGW30" s="878"/>
      <c r="RGX30" s="879"/>
      <c r="RGY30" s="880"/>
      <c r="RGZ30" s="878"/>
      <c r="RHA30" s="878"/>
      <c r="RHB30" s="878"/>
      <c r="RHC30" s="881"/>
      <c r="RHD30" s="877"/>
      <c r="RHE30" s="878"/>
      <c r="RHF30" s="878"/>
      <c r="RHG30" s="878"/>
      <c r="RHH30" s="879"/>
      <c r="RHI30" s="1041"/>
      <c r="RHJ30" s="877"/>
      <c r="RHK30" s="878"/>
      <c r="RHL30" s="878"/>
      <c r="RHM30" s="878"/>
      <c r="RHN30" s="879"/>
      <c r="RHO30" s="880"/>
      <c r="RHP30" s="878"/>
      <c r="RHQ30" s="878"/>
      <c r="RHR30" s="878"/>
      <c r="RHS30" s="881"/>
      <c r="RHT30" s="877"/>
      <c r="RHU30" s="878"/>
      <c r="RHV30" s="878"/>
      <c r="RHW30" s="878"/>
      <c r="RHX30" s="879"/>
      <c r="RHY30" s="1041"/>
      <c r="RHZ30" s="877"/>
      <c r="RIA30" s="878"/>
      <c r="RIB30" s="878"/>
      <c r="RIC30" s="878"/>
      <c r="RID30" s="879"/>
      <c r="RIE30" s="880"/>
      <c r="RIF30" s="878"/>
      <c r="RIG30" s="878"/>
      <c r="RIH30" s="878"/>
      <c r="RII30" s="881"/>
      <c r="RIJ30" s="877"/>
      <c r="RIK30" s="878"/>
      <c r="RIL30" s="878"/>
      <c r="RIM30" s="878"/>
      <c r="RIN30" s="879"/>
      <c r="RIO30" s="1041"/>
      <c r="RIP30" s="877"/>
      <c r="RIQ30" s="878"/>
      <c r="RIR30" s="878"/>
      <c r="RIS30" s="878"/>
      <c r="RIT30" s="879"/>
      <c r="RIU30" s="880"/>
      <c r="RIV30" s="878"/>
      <c r="RIW30" s="878"/>
      <c r="RIX30" s="878"/>
      <c r="RIY30" s="881"/>
      <c r="RIZ30" s="877"/>
      <c r="RJA30" s="878"/>
      <c r="RJB30" s="878"/>
      <c r="RJC30" s="878"/>
      <c r="RJD30" s="879"/>
      <c r="RJE30" s="1041"/>
      <c r="RJF30" s="877"/>
      <c r="RJG30" s="878"/>
      <c r="RJH30" s="878"/>
      <c r="RJI30" s="878"/>
      <c r="RJJ30" s="879"/>
      <c r="RJK30" s="880"/>
      <c r="RJL30" s="878"/>
      <c r="RJM30" s="878"/>
      <c r="RJN30" s="878"/>
      <c r="RJO30" s="881"/>
      <c r="RJP30" s="877"/>
      <c r="RJQ30" s="878"/>
      <c r="RJR30" s="878"/>
      <c r="RJS30" s="878"/>
      <c r="RJT30" s="879"/>
      <c r="RJU30" s="1041"/>
      <c r="RJV30" s="877"/>
      <c r="RJW30" s="878"/>
      <c r="RJX30" s="878"/>
      <c r="RJY30" s="878"/>
      <c r="RJZ30" s="879"/>
      <c r="RKA30" s="880"/>
      <c r="RKB30" s="878"/>
      <c r="RKC30" s="878"/>
      <c r="RKD30" s="878"/>
      <c r="RKE30" s="881"/>
      <c r="RKF30" s="877"/>
      <c r="RKG30" s="878"/>
      <c r="RKH30" s="878"/>
      <c r="RKI30" s="878"/>
      <c r="RKJ30" s="879"/>
      <c r="RKK30" s="1041"/>
      <c r="RKL30" s="877"/>
      <c r="RKM30" s="878"/>
      <c r="RKN30" s="878"/>
      <c r="RKO30" s="878"/>
      <c r="RKP30" s="879"/>
      <c r="RKQ30" s="880"/>
      <c r="RKR30" s="878"/>
      <c r="RKS30" s="878"/>
      <c r="RKT30" s="878"/>
      <c r="RKU30" s="881"/>
      <c r="RKV30" s="877"/>
      <c r="RKW30" s="878"/>
      <c r="RKX30" s="878"/>
      <c r="RKY30" s="878"/>
      <c r="RKZ30" s="879"/>
      <c r="RLA30" s="1041"/>
      <c r="RLB30" s="877"/>
      <c r="RLC30" s="878"/>
      <c r="RLD30" s="878"/>
      <c r="RLE30" s="878"/>
      <c r="RLF30" s="879"/>
      <c r="RLG30" s="880"/>
      <c r="RLH30" s="878"/>
      <c r="RLI30" s="878"/>
      <c r="RLJ30" s="878"/>
      <c r="RLK30" s="881"/>
      <c r="RLL30" s="877"/>
      <c r="RLM30" s="878"/>
      <c r="RLN30" s="878"/>
      <c r="RLO30" s="878"/>
      <c r="RLP30" s="879"/>
      <c r="RLQ30" s="1041"/>
      <c r="RLR30" s="877"/>
      <c r="RLS30" s="878"/>
      <c r="RLT30" s="878"/>
      <c r="RLU30" s="878"/>
      <c r="RLV30" s="879"/>
      <c r="RLW30" s="880"/>
      <c r="RLX30" s="878"/>
      <c r="RLY30" s="878"/>
      <c r="RLZ30" s="878"/>
      <c r="RMA30" s="881"/>
      <c r="RMB30" s="877"/>
      <c r="RMC30" s="878"/>
      <c r="RMD30" s="878"/>
      <c r="RME30" s="878"/>
      <c r="RMF30" s="879"/>
      <c r="RMG30" s="1041"/>
      <c r="RMH30" s="877"/>
      <c r="RMI30" s="878"/>
      <c r="RMJ30" s="878"/>
      <c r="RMK30" s="878"/>
      <c r="RML30" s="879"/>
      <c r="RMM30" s="880"/>
      <c r="RMN30" s="878"/>
      <c r="RMO30" s="878"/>
      <c r="RMP30" s="878"/>
      <c r="RMQ30" s="881"/>
      <c r="RMR30" s="877"/>
      <c r="RMS30" s="878"/>
      <c r="RMT30" s="878"/>
      <c r="RMU30" s="878"/>
      <c r="RMV30" s="879"/>
      <c r="RMW30" s="1041"/>
      <c r="RMX30" s="877"/>
      <c r="RMY30" s="878"/>
      <c r="RMZ30" s="878"/>
      <c r="RNA30" s="878"/>
      <c r="RNB30" s="879"/>
      <c r="RNC30" s="880"/>
      <c r="RND30" s="878"/>
      <c r="RNE30" s="878"/>
      <c r="RNF30" s="878"/>
      <c r="RNG30" s="881"/>
      <c r="RNH30" s="877"/>
      <c r="RNI30" s="878"/>
      <c r="RNJ30" s="878"/>
      <c r="RNK30" s="878"/>
      <c r="RNL30" s="879"/>
      <c r="RNM30" s="1041"/>
      <c r="RNN30" s="877"/>
      <c r="RNO30" s="878"/>
      <c r="RNP30" s="878"/>
      <c r="RNQ30" s="878"/>
      <c r="RNR30" s="879"/>
      <c r="RNS30" s="880"/>
      <c r="RNT30" s="878"/>
      <c r="RNU30" s="878"/>
      <c r="RNV30" s="878"/>
      <c r="RNW30" s="881"/>
      <c r="RNX30" s="877"/>
      <c r="RNY30" s="878"/>
      <c r="RNZ30" s="878"/>
      <c r="ROA30" s="878"/>
      <c r="ROB30" s="879"/>
      <c r="ROC30" s="1041"/>
      <c r="ROD30" s="877"/>
      <c r="ROE30" s="878"/>
      <c r="ROF30" s="878"/>
      <c r="ROG30" s="878"/>
      <c r="ROH30" s="879"/>
      <c r="ROI30" s="880"/>
      <c r="ROJ30" s="878"/>
      <c r="ROK30" s="878"/>
      <c r="ROL30" s="878"/>
      <c r="ROM30" s="881"/>
      <c r="RON30" s="877"/>
      <c r="ROO30" s="878"/>
      <c r="ROP30" s="878"/>
      <c r="ROQ30" s="878"/>
      <c r="ROR30" s="879"/>
      <c r="ROS30" s="1041"/>
      <c r="ROT30" s="877"/>
      <c r="ROU30" s="878"/>
      <c r="ROV30" s="878"/>
      <c r="ROW30" s="878"/>
      <c r="ROX30" s="879"/>
      <c r="ROY30" s="880"/>
      <c r="ROZ30" s="878"/>
      <c r="RPA30" s="878"/>
      <c r="RPB30" s="878"/>
      <c r="RPC30" s="881"/>
      <c r="RPD30" s="877"/>
      <c r="RPE30" s="878"/>
      <c r="RPF30" s="878"/>
      <c r="RPG30" s="878"/>
      <c r="RPH30" s="879"/>
      <c r="RPI30" s="1041"/>
      <c r="RPJ30" s="877"/>
      <c r="RPK30" s="878"/>
      <c r="RPL30" s="878"/>
      <c r="RPM30" s="878"/>
      <c r="RPN30" s="879"/>
      <c r="RPO30" s="880"/>
      <c r="RPP30" s="878"/>
      <c r="RPQ30" s="878"/>
      <c r="RPR30" s="878"/>
      <c r="RPS30" s="881"/>
      <c r="RPT30" s="877"/>
      <c r="RPU30" s="878"/>
      <c r="RPV30" s="878"/>
      <c r="RPW30" s="878"/>
      <c r="RPX30" s="879"/>
      <c r="RPY30" s="1041"/>
      <c r="RPZ30" s="877"/>
      <c r="RQA30" s="878"/>
      <c r="RQB30" s="878"/>
      <c r="RQC30" s="878"/>
      <c r="RQD30" s="879"/>
      <c r="RQE30" s="880"/>
      <c r="RQF30" s="878"/>
      <c r="RQG30" s="878"/>
      <c r="RQH30" s="878"/>
      <c r="RQI30" s="881"/>
      <c r="RQJ30" s="877"/>
      <c r="RQK30" s="878"/>
      <c r="RQL30" s="878"/>
      <c r="RQM30" s="878"/>
      <c r="RQN30" s="879"/>
      <c r="RQO30" s="1041"/>
      <c r="RQP30" s="877"/>
      <c r="RQQ30" s="878"/>
      <c r="RQR30" s="878"/>
      <c r="RQS30" s="878"/>
      <c r="RQT30" s="879"/>
      <c r="RQU30" s="880"/>
      <c r="RQV30" s="878"/>
      <c r="RQW30" s="878"/>
      <c r="RQX30" s="878"/>
      <c r="RQY30" s="881"/>
      <c r="RQZ30" s="877"/>
      <c r="RRA30" s="878"/>
      <c r="RRB30" s="878"/>
      <c r="RRC30" s="878"/>
      <c r="RRD30" s="879"/>
      <c r="RRE30" s="1041"/>
      <c r="RRF30" s="877"/>
      <c r="RRG30" s="878"/>
      <c r="RRH30" s="878"/>
      <c r="RRI30" s="878"/>
      <c r="RRJ30" s="879"/>
      <c r="RRK30" s="880"/>
      <c r="RRL30" s="878"/>
      <c r="RRM30" s="878"/>
      <c r="RRN30" s="878"/>
      <c r="RRO30" s="881"/>
      <c r="RRP30" s="877"/>
      <c r="RRQ30" s="878"/>
      <c r="RRR30" s="878"/>
      <c r="RRS30" s="878"/>
      <c r="RRT30" s="879"/>
      <c r="RRU30" s="1041"/>
      <c r="RRV30" s="877"/>
      <c r="RRW30" s="878"/>
      <c r="RRX30" s="878"/>
      <c r="RRY30" s="878"/>
      <c r="RRZ30" s="879"/>
      <c r="RSA30" s="880"/>
      <c r="RSB30" s="878"/>
      <c r="RSC30" s="878"/>
      <c r="RSD30" s="878"/>
      <c r="RSE30" s="881"/>
      <c r="RSF30" s="877"/>
      <c r="RSG30" s="878"/>
      <c r="RSH30" s="878"/>
      <c r="RSI30" s="878"/>
      <c r="RSJ30" s="879"/>
      <c r="RSK30" s="1041"/>
      <c r="RSL30" s="877"/>
      <c r="RSM30" s="878"/>
      <c r="RSN30" s="878"/>
      <c r="RSO30" s="878"/>
      <c r="RSP30" s="879"/>
      <c r="RSQ30" s="880"/>
      <c r="RSR30" s="878"/>
      <c r="RSS30" s="878"/>
      <c r="RST30" s="878"/>
      <c r="RSU30" s="881"/>
      <c r="RSV30" s="877"/>
      <c r="RSW30" s="878"/>
      <c r="RSX30" s="878"/>
      <c r="RSY30" s="878"/>
      <c r="RSZ30" s="879"/>
      <c r="RTA30" s="1041"/>
      <c r="RTB30" s="877"/>
      <c r="RTC30" s="878"/>
      <c r="RTD30" s="878"/>
      <c r="RTE30" s="878"/>
      <c r="RTF30" s="879"/>
      <c r="RTG30" s="880"/>
      <c r="RTH30" s="878"/>
      <c r="RTI30" s="878"/>
      <c r="RTJ30" s="878"/>
      <c r="RTK30" s="881"/>
      <c r="RTL30" s="877"/>
      <c r="RTM30" s="878"/>
      <c r="RTN30" s="878"/>
      <c r="RTO30" s="878"/>
      <c r="RTP30" s="879"/>
      <c r="RTQ30" s="1041"/>
      <c r="RTR30" s="877"/>
      <c r="RTS30" s="878"/>
      <c r="RTT30" s="878"/>
      <c r="RTU30" s="878"/>
      <c r="RTV30" s="879"/>
      <c r="RTW30" s="880"/>
      <c r="RTX30" s="878"/>
      <c r="RTY30" s="878"/>
      <c r="RTZ30" s="878"/>
      <c r="RUA30" s="881"/>
      <c r="RUB30" s="877"/>
      <c r="RUC30" s="878"/>
      <c r="RUD30" s="878"/>
      <c r="RUE30" s="878"/>
      <c r="RUF30" s="879"/>
      <c r="RUG30" s="1041"/>
      <c r="RUH30" s="877"/>
      <c r="RUI30" s="878"/>
      <c r="RUJ30" s="878"/>
      <c r="RUK30" s="878"/>
      <c r="RUL30" s="879"/>
      <c r="RUM30" s="880"/>
      <c r="RUN30" s="878"/>
      <c r="RUO30" s="878"/>
      <c r="RUP30" s="878"/>
      <c r="RUQ30" s="881"/>
      <c r="RUR30" s="877"/>
      <c r="RUS30" s="878"/>
      <c r="RUT30" s="878"/>
      <c r="RUU30" s="878"/>
      <c r="RUV30" s="879"/>
      <c r="RUW30" s="1041"/>
      <c r="RUX30" s="877"/>
      <c r="RUY30" s="878"/>
      <c r="RUZ30" s="878"/>
      <c r="RVA30" s="878"/>
      <c r="RVB30" s="879"/>
      <c r="RVC30" s="880"/>
      <c r="RVD30" s="878"/>
      <c r="RVE30" s="878"/>
      <c r="RVF30" s="878"/>
      <c r="RVG30" s="881"/>
      <c r="RVH30" s="877"/>
      <c r="RVI30" s="878"/>
      <c r="RVJ30" s="878"/>
      <c r="RVK30" s="878"/>
      <c r="RVL30" s="879"/>
      <c r="RVM30" s="1041"/>
      <c r="RVN30" s="877"/>
      <c r="RVO30" s="878"/>
      <c r="RVP30" s="878"/>
      <c r="RVQ30" s="878"/>
      <c r="RVR30" s="879"/>
      <c r="RVS30" s="880"/>
      <c r="RVT30" s="878"/>
      <c r="RVU30" s="878"/>
      <c r="RVV30" s="878"/>
      <c r="RVW30" s="881"/>
      <c r="RVX30" s="877"/>
      <c r="RVY30" s="878"/>
      <c r="RVZ30" s="878"/>
      <c r="RWA30" s="878"/>
      <c r="RWB30" s="879"/>
      <c r="RWC30" s="1041"/>
      <c r="RWD30" s="877"/>
      <c r="RWE30" s="878"/>
      <c r="RWF30" s="878"/>
      <c r="RWG30" s="878"/>
      <c r="RWH30" s="879"/>
      <c r="RWI30" s="880"/>
      <c r="RWJ30" s="878"/>
      <c r="RWK30" s="878"/>
      <c r="RWL30" s="878"/>
      <c r="RWM30" s="881"/>
      <c r="RWN30" s="877"/>
      <c r="RWO30" s="878"/>
      <c r="RWP30" s="878"/>
      <c r="RWQ30" s="878"/>
      <c r="RWR30" s="879"/>
      <c r="RWS30" s="1041"/>
      <c r="RWT30" s="877"/>
      <c r="RWU30" s="878"/>
      <c r="RWV30" s="878"/>
      <c r="RWW30" s="878"/>
      <c r="RWX30" s="879"/>
      <c r="RWY30" s="880"/>
      <c r="RWZ30" s="878"/>
      <c r="RXA30" s="878"/>
      <c r="RXB30" s="878"/>
      <c r="RXC30" s="881"/>
      <c r="RXD30" s="877"/>
      <c r="RXE30" s="878"/>
      <c r="RXF30" s="878"/>
      <c r="RXG30" s="878"/>
      <c r="RXH30" s="879"/>
      <c r="RXI30" s="1041"/>
      <c r="RXJ30" s="877"/>
      <c r="RXK30" s="878"/>
      <c r="RXL30" s="878"/>
      <c r="RXM30" s="878"/>
      <c r="RXN30" s="879"/>
      <c r="RXO30" s="880"/>
      <c r="RXP30" s="878"/>
      <c r="RXQ30" s="878"/>
      <c r="RXR30" s="878"/>
      <c r="RXS30" s="881"/>
      <c r="RXT30" s="877"/>
      <c r="RXU30" s="878"/>
      <c r="RXV30" s="878"/>
      <c r="RXW30" s="878"/>
      <c r="RXX30" s="879"/>
      <c r="RXY30" s="1041"/>
      <c r="RXZ30" s="877"/>
      <c r="RYA30" s="878"/>
      <c r="RYB30" s="878"/>
      <c r="RYC30" s="878"/>
      <c r="RYD30" s="879"/>
      <c r="RYE30" s="880"/>
      <c r="RYF30" s="878"/>
      <c r="RYG30" s="878"/>
      <c r="RYH30" s="878"/>
      <c r="RYI30" s="881"/>
      <c r="RYJ30" s="877"/>
      <c r="RYK30" s="878"/>
      <c r="RYL30" s="878"/>
      <c r="RYM30" s="878"/>
      <c r="RYN30" s="879"/>
      <c r="RYO30" s="1041"/>
      <c r="RYP30" s="877"/>
      <c r="RYQ30" s="878"/>
      <c r="RYR30" s="878"/>
      <c r="RYS30" s="878"/>
      <c r="RYT30" s="879"/>
      <c r="RYU30" s="880"/>
      <c r="RYV30" s="878"/>
      <c r="RYW30" s="878"/>
      <c r="RYX30" s="878"/>
      <c r="RYY30" s="881"/>
      <c r="RYZ30" s="877"/>
      <c r="RZA30" s="878"/>
      <c r="RZB30" s="878"/>
      <c r="RZC30" s="878"/>
      <c r="RZD30" s="879"/>
      <c r="RZE30" s="1041"/>
      <c r="RZF30" s="877"/>
      <c r="RZG30" s="878"/>
      <c r="RZH30" s="878"/>
      <c r="RZI30" s="878"/>
      <c r="RZJ30" s="879"/>
      <c r="RZK30" s="880"/>
      <c r="RZL30" s="878"/>
      <c r="RZM30" s="878"/>
      <c r="RZN30" s="878"/>
      <c r="RZO30" s="881"/>
      <c r="RZP30" s="877"/>
      <c r="RZQ30" s="878"/>
      <c r="RZR30" s="878"/>
      <c r="RZS30" s="878"/>
      <c r="RZT30" s="879"/>
      <c r="RZU30" s="1041"/>
      <c r="RZV30" s="877"/>
      <c r="RZW30" s="878"/>
      <c r="RZX30" s="878"/>
      <c r="RZY30" s="878"/>
      <c r="RZZ30" s="879"/>
      <c r="SAA30" s="880"/>
      <c r="SAB30" s="878"/>
      <c r="SAC30" s="878"/>
      <c r="SAD30" s="878"/>
      <c r="SAE30" s="881"/>
      <c r="SAF30" s="877"/>
      <c r="SAG30" s="878"/>
      <c r="SAH30" s="878"/>
      <c r="SAI30" s="878"/>
      <c r="SAJ30" s="879"/>
      <c r="SAK30" s="1041"/>
      <c r="SAL30" s="877"/>
      <c r="SAM30" s="878"/>
      <c r="SAN30" s="878"/>
      <c r="SAO30" s="878"/>
      <c r="SAP30" s="879"/>
      <c r="SAQ30" s="880"/>
      <c r="SAR30" s="878"/>
      <c r="SAS30" s="878"/>
      <c r="SAT30" s="878"/>
      <c r="SAU30" s="881"/>
      <c r="SAV30" s="877"/>
      <c r="SAW30" s="878"/>
      <c r="SAX30" s="878"/>
      <c r="SAY30" s="878"/>
      <c r="SAZ30" s="879"/>
      <c r="SBA30" s="1041"/>
      <c r="SBB30" s="877"/>
      <c r="SBC30" s="878"/>
      <c r="SBD30" s="878"/>
      <c r="SBE30" s="878"/>
      <c r="SBF30" s="879"/>
      <c r="SBG30" s="880"/>
      <c r="SBH30" s="878"/>
      <c r="SBI30" s="878"/>
      <c r="SBJ30" s="878"/>
      <c r="SBK30" s="881"/>
      <c r="SBL30" s="877"/>
      <c r="SBM30" s="878"/>
      <c r="SBN30" s="878"/>
      <c r="SBO30" s="878"/>
      <c r="SBP30" s="879"/>
      <c r="SBQ30" s="1041"/>
      <c r="SBR30" s="877"/>
      <c r="SBS30" s="878"/>
      <c r="SBT30" s="878"/>
      <c r="SBU30" s="878"/>
      <c r="SBV30" s="879"/>
      <c r="SBW30" s="880"/>
      <c r="SBX30" s="878"/>
      <c r="SBY30" s="878"/>
      <c r="SBZ30" s="878"/>
      <c r="SCA30" s="881"/>
      <c r="SCB30" s="877"/>
      <c r="SCC30" s="878"/>
      <c r="SCD30" s="878"/>
      <c r="SCE30" s="878"/>
      <c r="SCF30" s="879"/>
      <c r="SCG30" s="1041"/>
      <c r="SCH30" s="877"/>
      <c r="SCI30" s="878"/>
      <c r="SCJ30" s="878"/>
      <c r="SCK30" s="878"/>
      <c r="SCL30" s="879"/>
      <c r="SCM30" s="880"/>
      <c r="SCN30" s="878"/>
      <c r="SCO30" s="878"/>
      <c r="SCP30" s="878"/>
      <c r="SCQ30" s="881"/>
      <c r="SCR30" s="877"/>
      <c r="SCS30" s="878"/>
      <c r="SCT30" s="878"/>
      <c r="SCU30" s="878"/>
      <c r="SCV30" s="879"/>
      <c r="SCW30" s="1041"/>
      <c r="SCX30" s="877"/>
      <c r="SCY30" s="878"/>
      <c r="SCZ30" s="878"/>
      <c r="SDA30" s="878"/>
      <c r="SDB30" s="879"/>
      <c r="SDC30" s="880"/>
      <c r="SDD30" s="878"/>
      <c r="SDE30" s="878"/>
      <c r="SDF30" s="878"/>
      <c r="SDG30" s="881"/>
      <c r="SDH30" s="877"/>
      <c r="SDI30" s="878"/>
      <c r="SDJ30" s="878"/>
      <c r="SDK30" s="878"/>
      <c r="SDL30" s="879"/>
      <c r="SDM30" s="1041"/>
      <c r="SDN30" s="877"/>
      <c r="SDO30" s="878"/>
      <c r="SDP30" s="878"/>
      <c r="SDQ30" s="878"/>
      <c r="SDR30" s="879"/>
      <c r="SDS30" s="880"/>
      <c r="SDT30" s="878"/>
      <c r="SDU30" s="878"/>
      <c r="SDV30" s="878"/>
      <c r="SDW30" s="881"/>
      <c r="SDX30" s="877"/>
      <c r="SDY30" s="878"/>
      <c r="SDZ30" s="878"/>
      <c r="SEA30" s="878"/>
      <c r="SEB30" s="879"/>
      <c r="SEC30" s="1041"/>
      <c r="SED30" s="877"/>
      <c r="SEE30" s="878"/>
      <c r="SEF30" s="878"/>
      <c r="SEG30" s="878"/>
      <c r="SEH30" s="879"/>
      <c r="SEI30" s="880"/>
      <c r="SEJ30" s="878"/>
      <c r="SEK30" s="878"/>
      <c r="SEL30" s="878"/>
      <c r="SEM30" s="881"/>
      <c r="SEN30" s="877"/>
      <c r="SEO30" s="878"/>
      <c r="SEP30" s="878"/>
      <c r="SEQ30" s="878"/>
      <c r="SER30" s="879"/>
      <c r="SES30" s="1041"/>
      <c r="SET30" s="877"/>
      <c r="SEU30" s="878"/>
      <c r="SEV30" s="878"/>
      <c r="SEW30" s="878"/>
      <c r="SEX30" s="879"/>
      <c r="SEY30" s="880"/>
      <c r="SEZ30" s="878"/>
      <c r="SFA30" s="878"/>
      <c r="SFB30" s="878"/>
      <c r="SFC30" s="881"/>
      <c r="SFD30" s="877"/>
      <c r="SFE30" s="878"/>
      <c r="SFF30" s="878"/>
      <c r="SFG30" s="878"/>
      <c r="SFH30" s="879"/>
      <c r="SFI30" s="1041"/>
      <c r="SFJ30" s="877"/>
      <c r="SFK30" s="878"/>
      <c r="SFL30" s="878"/>
      <c r="SFM30" s="878"/>
      <c r="SFN30" s="879"/>
      <c r="SFO30" s="880"/>
      <c r="SFP30" s="878"/>
      <c r="SFQ30" s="878"/>
      <c r="SFR30" s="878"/>
      <c r="SFS30" s="881"/>
      <c r="SFT30" s="877"/>
      <c r="SFU30" s="878"/>
      <c r="SFV30" s="878"/>
      <c r="SFW30" s="878"/>
      <c r="SFX30" s="879"/>
      <c r="SFY30" s="1041"/>
      <c r="SFZ30" s="877"/>
      <c r="SGA30" s="878"/>
      <c r="SGB30" s="878"/>
      <c r="SGC30" s="878"/>
      <c r="SGD30" s="879"/>
      <c r="SGE30" s="880"/>
      <c r="SGF30" s="878"/>
      <c r="SGG30" s="878"/>
      <c r="SGH30" s="878"/>
      <c r="SGI30" s="881"/>
      <c r="SGJ30" s="877"/>
      <c r="SGK30" s="878"/>
      <c r="SGL30" s="878"/>
      <c r="SGM30" s="878"/>
      <c r="SGN30" s="879"/>
      <c r="SGO30" s="1041"/>
      <c r="SGP30" s="877"/>
      <c r="SGQ30" s="878"/>
      <c r="SGR30" s="878"/>
      <c r="SGS30" s="878"/>
      <c r="SGT30" s="879"/>
      <c r="SGU30" s="880"/>
      <c r="SGV30" s="878"/>
      <c r="SGW30" s="878"/>
      <c r="SGX30" s="878"/>
      <c r="SGY30" s="881"/>
      <c r="SGZ30" s="877"/>
      <c r="SHA30" s="878"/>
      <c r="SHB30" s="878"/>
      <c r="SHC30" s="878"/>
      <c r="SHD30" s="879"/>
      <c r="SHE30" s="1041"/>
      <c r="SHF30" s="877"/>
      <c r="SHG30" s="878"/>
      <c r="SHH30" s="878"/>
      <c r="SHI30" s="878"/>
      <c r="SHJ30" s="879"/>
      <c r="SHK30" s="880"/>
      <c r="SHL30" s="878"/>
      <c r="SHM30" s="878"/>
      <c r="SHN30" s="878"/>
      <c r="SHO30" s="881"/>
      <c r="SHP30" s="877"/>
      <c r="SHQ30" s="878"/>
      <c r="SHR30" s="878"/>
      <c r="SHS30" s="878"/>
      <c r="SHT30" s="879"/>
      <c r="SHU30" s="1041"/>
      <c r="SHV30" s="877"/>
      <c r="SHW30" s="878"/>
      <c r="SHX30" s="878"/>
      <c r="SHY30" s="878"/>
      <c r="SHZ30" s="879"/>
      <c r="SIA30" s="880"/>
      <c r="SIB30" s="878"/>
      <c r="SIC30" s="878"/>
      <c r="SID30" s="878"/>
      <c r="SIE30" s="881"/>
      <c r="SIF30" s="877"/>
      <c r="SIG30" s="878"/>
      <c r="SIH30" s="878"/>
      <c r="SII30" s="878"/>
      <c r="SIJ30" s="879"/>
      <c r="SIK30" s="1041"/>
      <c r="SIL30" s="877"/>
      <c r="SIM30" s="878"/>
      <c r="SIN30" s="878"/>
      <c r="SIO30" s="878"/>
      <c r="SIP30" s="879"/>
      <c r="SIQ30" s="880"/>
      <c r="SIR30" s="878"/>
      <c r="SIS30" s="878"/>
      <c r="SIT30" s="878"/>
      <c r="SIU30" s="881"/>
      <c r="SIV30" s="877"/>
      <c r="SIW30" s="878"/>
      <c r="SIX30" s="878"/>
      <c r="SIY30" s="878"/>
      <c r="SIZ30" s="879"/>
      <c r="SJA30" s="1041"/>
      <c r="SJB30" s="877"/>
      <c r="SJC30" s="878"/>
      <c r="SJD30" s="878"/>
      <c r="SJE30" s="878"/>
      <c r="SJF30" s="879"/>
      <c r="SJG30" s="880"/>
      <c r="SJH30" s="878"/>
      <c r="SJI30" s="878"/>
      <c r="SJJ30" s="878"/>
      <c r="SJK30" s="881"/>
      <c r="SJL30" s="877"/>
      <c r="SJM30" s="878"/>
      <c r="SJN30" s="878"/>
      <c r="SJO30" s="878"/>
      <c r="SJP30" s="879"/>
      <c r="SJQ30" s="1041"/>
      <c r="SJR30" s="877"/>
      <c r="SJS30" s="878"/>
      <c r="SJT30" s="878"/>
      <c r="SJU30" s="878"/>
      <c r="SJV30" s="879"/>
      <c r="SJW30" s="880"/>
      <c r="SJX30" s="878"/>
      <c r="SJY30" s="878"/>
      <c r="SJZ30" s="878"/>
      <c r="SKA30" s="881"/>
      <c r="SKB30" s="877"/>
      <c r="SKC30" s="878"/>
      <c r="SKD30" s="878"/>
      <c r="SKE30" s="878"/>
      <c r="SKF30" s="879"/>
      <c r="SKG30" s="1041"/>
      <c r="SKH30" s="877"/>
      <c r="SKI30" s="878"/>
      <c r="SKJ30" s="878"/>
      <c r="SKK30" s="878"/>
      <c r="SKL30" s="879"/>
      <c r="SKM30" s="880"/>
      <c r="SKN30" s="878"/>
      <c r="SKO30" s="878"/>
      <c r="SKP30" s="878"/>
      <c r="SKQ30" s="881"/>
      <c r="SKR30" s="877"/>
      <c r="SKS30" s="878"/>
      <c r="SKT30" s="878"/>
      <c r="SKU30" s="878"/>
      <c r="SKV30" s="879"/>
      <c r="SKW30" s="1041"/>
      <c r="SKX30" s="877"/>
      <c r="SKY30" s="878"/>
      <c r="SKZ30" s="878"/>
      <c r="SLA30" s="878"/>
      <c r="SLB30" s="879"/>
      <c r="SLC30" s="880"/>
      <c r="SLD30" s="878"/>
      <c r="SLE30" s="878"/>
      <c r="SLF30" s="878"/>
      <c r="SLG30" s="881"/>
      <c r="SLH30" s="877"/>
      <c r="SLI30" s="878"/>
      <c r="SLJ30" s="878"/>
      <c r="SLK30" s="878"/>
      <c r="SLL30" s="879"/>
      <c r="SLM30" s="1041"/>
      <c r="SLN30" s="877"/>
      <c r="SLO30" s="878"/>
      <c r="SLP30" s="878"/>
      <c r="SLQ30" s="878"/>
      <c r="SLR30" s="879"/>
      <c r="SLS30" s="880"/>
      <c r="SLT30" s="878"/>
      <c r="SLU30" s="878"/>
      <c r="SLV30" s="878"/>
      <c r="SLW30" s="881"/>
      <c r="SLX30" s="877"/>
      <c r="SLY30" s="878"/>
      <c r="SLZ30" s="878"/>
      <c r="SMA30" s="878"/>
      <c r="SMB30" s="879"/>
      <c r="SMC30" s="1041"/>
      <c r="SMD30" s="877"/>
      <c r="SME30" s="878"/>
      <c r="SMF30" s="878"/>
      <c r="SMG30" s="878"/>
      <c r="SMH30" s="879"/>
      <c r="SMI30" s="880"/>
      <c r="SMJ30" s="878"/>
      <c r="SMK30" s="878"/>
      <c r="SML30" s="878"/>
      <c r="SMM30" s="881"/>
      <c r="SMN30" s="877"/>
      <c r="SMO30" s="878"/>
      <c r="SMP30" s="878"/>
      <c r="SMQ30" s="878"/>
      <c r="SMR30" s="879"/>
      <c r="SMS30" s="1041"/>
      <c r="SMT30" s="877"/>
      <c r="SMU30" s="878"/>
      <c r="SMV30" s="878"/>
      <c r="SMW30" s="878"/>
      <c r="SMX30" s="879"/>
      <c r="SMY30" s="880"/>
      <c r="SMZ30" s="878"/>
      <c r="SNA30" s="878"/>
      <c r="SNB30" s="878"/>
      <c r="SNC30" s="881"/>
      <c r="SND30" s="877"/>
      <c r="SNE30" s="878"/>
      <c r="SNF30" s="878"/>
      <c r="SNG30" s="878"/>
      <c r="SNH30" s="879"/>
      <c r="SNI30" s="1041"/>
      <c r="SNJ30" s="877"/>
      <c r="SNK30" s="878"/>
      <c r="SNL30" s="878"/>
      <c r="SNM30" s="878"/>
      <c r="SNN30" s="879"/>
      <c r="SNO30" s="880"/>
      <c r="SNP30" s="878"/>
      <c r="SNQ30" s="878"/>
      <c r="SNR30" s="878"/>
      <c r="SNS30" s="881"/>
      <c r="SNT30" s="877"/>
      <c r="SNU30" s="878"/>
      <c r="SNV30" s="878"/>
      <c r="SNW30" s="878"/>
      <c r="SNX30" s="879"/>
      <c r="SNY30" s="1041"/>
      <c r="SNZ30" s="877"/>
      <c r="SOA30" s="878"/>
      <c r="SOB30" s="878"/>
      <c r="SOC30" s="878"/>
      <c r="SOD30" s="879"/>
      <c r="SOE30" s="880"/>
      <c r="SOF30" s="878"/>
      <c r="SOG30" s="878"/>
      <c r="SOH30" s="878"/>
      <c r="SOI30" s="881"/>
      <c r="SOJ30" s="877"/>
      <c r="SOK30" s="878"/>
      <c r="SOL30" s="878"/>
      <c r="SOM30" s="878"/>
      <c r="SON30" s="879"/>
      <c r="SOO30" s="1041"/>
      <c r="SOP30" s="877"/>
      <c r="SOQ30" s="878"/>
      <c r="SOR30" s="878"/>
      <c r="SOS30" s="878"/>
      <c r="SOT30" s="879"/>
      <c r="SOU30" s="880"/>
      <c r="SOV30" s="878"/>
      <c r="SOW30" s="878"/>
      <c r="SOX30" s="878"/>
      <c r="SOY30" s="881"/>
      <c r="SOZ30" s="877"/>
      <c r="SPA30" s="878"/>
      <c r="SPB30" s="878"/>
      <c r="SPC30" s="878"/>
      <c r="SPD30" s="879"/>
      <c r="SPE30" s="1041"/>
      <c r="SPF30" s="877"/>
      <c r="SPG30" s="878"/>
      <c r="SPH30" s="878"/>
      <c r="SPI30" s="878"/>
      <c r="SPJ30" s="879"/>
      <c r="SPK30" s="880"/>
      <c r="SPL30" s="878"/>
      <c r="SPM30" s="878"/>
      <c r="SPN30" s="878"/>
      <c r="SPO30" s="881"/>
      <c r="SPP30" s="877"/>
      <c r="SPQ30" s="878"/>
      <c r="SPR30" s="878"/>
      <c r="SPS30" s="878"/>
      <c r="SPT30" s="879"/>
      <c r="SPU30" s="1041"/>
      <c r="SPV30" s="877"/>
      <c r="SPW30" s="878"/>
      <c r="SPX30" s="878"/>
      <c r="SPY30" s="878"/>
      <c r="SPZ30" s="879"/>
      <c r="SQA30" s="880"/>
      <c r="SQB30" s="878"/>
      <c r="SQC30" s="878"/>
      <c r="SQD30" s="878"/>
      <c r="SQE30" s="881"/>
      <c r="SQF30" s="877"/>
      <c r="SQG30" s="878"/>
      <c r="SQH30" s="878"/>
      <c r="SQI30" s="878"/>
      <c r="SQJ30" s="879"/>
      <c r="SQK30" s="1041"/>
      <c r="SQL30" s="877"/>
      <c r="SQM30" s="878"/>
      <c r="SQN30" s="878"/>
      <c r="SQO30" s="878"/>
      <c r="SQP30" s="879"/>
      <c r="SQQ30" s="880"/>
      <c r="SQR30" s="878"/>
      <c r="SQS30" s="878"/>
      <c r="SQT30" s="878"/>
      <c r="SQU30" s="881"/>
      <c r="SQV30" s="877"/>
      <c r="SQW30" s="878"/>
      <c r="SQX30" s="878"/>
      <c r="SQY30" s="878"/>
      <c r="SQZ30" s="879"/>
      <c r="SRA30" s="1041"/>
      <c r="SRB30" s="877"/>
      <c r="SRC30" s="878"/>
      <c r="SRD30" s="878"/>
      <c r="SRE30" s="878"/>
      <c r="SRF30" s="879"/>
      <c r="SRG30" s="880"/>
      <c r="SRH30" s="878"/>
      <c r="SRI30" s="878"/>
      <c r="SRJ30" s="878"/>
      <c r="SRK30" s="881"/>
      <c r="SRL30" s="877"/>
      <c r="SRM30" s="878"/>
      <c r="SRN30" s="878"/>
      <c r="SRO30" s="878"/>
      <c r="SRP30" s="879"/>
      <c r="SRQ30" s="1041"/>
      <c r="SRR30" s="877"/>
      <c r="SRS30" s="878"/>
      <c r="SRT30" s="878"/>
      <c r="SRU30" s="878"/>
      <c r="SRV30" s="879"/>
      <c r="SRW30" s="880"/>
      <c r="SRX30" s="878"/>
      <c r="SRY30" s="878"/>
      <c r="SRZ30" s="878"/>
      <c r="SSA30" s="881"/>
      <c r="SSB30" s="877"/>
      <c r="SSC30" s="878"/>
      <c r="SSD30" s="878"/>
      <c r="SSE30" s="878"/>
      <c r="SSF30" s="879"/>
      <c r="SSG30" s="1041"/>
      <c r="SSH30" s="877"/>
      <c r="SSI30" s="878"/>
      <c r="SSJ30" s="878"/>
      <c r="SSK30" s="878"/>
      <c r="SSL30" s="879"/>
      <c r="SSM30" s="880"/>
      <c r="SSN30" s="878"/>
      <c r="SSO30" s="878"/>
      <c r="SSP30" s="878"/>
      <c r="SSQ30" s="881"/>
      <c r="SSR30" s="877"/>
      <c r="SSS30" s="878"/>
      <c r="SST30" s="878"/>
      <c r="SSU30" s="878"/>
      <c r="SSV30" s="879"/>
      <c r="SSW30" s="1041"/>
      <c r="SSX30" s="877"/>
      <c r="SSY30" s="878"/>
      <c r="SSZ30" s="878"/>
      <c r="STA30" s="878"/>
      <c r="STB30" s="879"/>
      <c r="STC30" s="880"/>
      <c r="STD30" s="878"/>
      <c r="STE30" s="878"/>
      <c r="STF30" s="878"/>
      <c r="STG30" s="881"/>
      <c r="STH30" s="877"/>
      <c r="STI30" s="878"/>
      <c r="STJ30" s="878"/>
      <c r="STK30" s="878"/>
      <c r="STL30" s="879"/>
      <c r="STM30" s="1041"/>
      <c r="STN30" s="877"/>
      <c r="STO30" s="878"/>
      <c r="STP30" s="878"/>
      <c r="STQ30" s="878"/>
      <c r="STR30" s="879"/>
      <c r="STS30" s="880"/>
      <c r="STT30" s="878"/>
      <c r="STU30" s="878"/>
      <c r="STV30" s="878"/>
      <c r="STW30" s="881"/>
      <c r="STX30" s="877"/>
      <c r="STY30" s="878"/>
      <c r="STZ30" s="878"/>
      <c r="SUA30" s="878"/>
      <c r="SUB30" s="879"/>
      <c r="SUC30" s="1041"/>
      <c r="SUD30" s="877"/>
      <c r="SUE30" s="878"/>
      <c r="SUF30" s="878"/>
      <c r="SUG30" s="878"/>
      <c r="SUH30" s="879"/>
      <c r="SUI30" s="880"/>
      <c r="SUJ30" s="878"/>
      <c r="SUK30" s="878"/>
      <c r="SUL30" s="878"/>
      <c r="SUM30" s="881"/>
      <c r="SUN30" s="877"/>
      <c r="SUO30" s="878"/>
      <c r="SUP30" s="878"/>
      <c r="SUQ30" s="878"/>
      <c r="SUR30" s="879"/>
      <c r="SUS30" s="1041"/>
      <c r="SUT30" s="877"/>
      <c r="SUU30" s="878"/>
      <c r="SUV30" s="878"/>
      <c r="SUW30" s="878"/>
      <c r="SUX30" s="879"/>
      <c r="SUY30" s="880"/>
      <c r="SUZ30" s="878"/>
      <c r="SVA30" s="878"/>
      <c r="SVB30" s="878"/>
      <c r="SVC30" s="881"/>
      <c r="SVD30" s="877"/>
      <c r="SVE30" s="878"/>
      <c r="SVF30" s="878"/>
      <c r="SVG30" s="878"/>
      <c r="SVH30" s="879"/>
      <c r="SVI30" s="1041"/>
      <c r="SVJ30" s="877"/>
      <c r="SVK30" s="878"/>
      <c r="SVL30" s="878"/>
      <c r="SVM30" s="878"/>
      <c r="SVN30" s="879"/>
      <c r="SVO30" s="880"/>
      <c r="SVP30" s="878"/>
      <c r="SVQ30" s="878"/>
      <c r="SVR30" s="878"/>
      <c r="SVS30" s="881"/>
      <c r="SVT30" s="877"/>
      <c r="SVU30" s="878"/>
      <c r="SVV30" s="878"/>
      <c r="SVW30" s="878"/>
      <c r="SVX30" s="879"/>
      <c r="SVY30" s="1041"/>
      <c r="SVZ30" s="877"/>
      <c r="SWA30" s="878"/>
      <c r="SWB30" s="878"/>
      <c r="SWC30" s="878"/>
      <c r="SWD30" s="879"/>
      <c r="SWE30" s="880"/>
      <c r="SWF30" s="878"/>
      <c r="SWG30" s="878"/>
      <c r="SWH30" s="878"/>
      <c r="SWI30" s="881"/>
      <c r="SWJ30" s="877"/>
      <c r="SWK30" s="878"/>
      <c r="SWL30" s="878"/>
      <c r="SWM30" s="878"/>
      <c r="SWN30" s="879"/>
      <c r="SWO30" s="1041"/>
      <c r="SWP30" s="877"/>
      <c r="SWQ30" s="878"/>
      <c r="SWR30" s="878"/>
      <c r="SWS30" s="878"/>
      <c r="SWT30" s="879"/>
      <c r="SWU30" s="880"/>
      <c r="SWV30" s="878"/>
      <c r="SWW30" s="878"/>
      <c r="SWX30" s="878"/>
      <c r="SWY30" s="881"/>
      <c r="SWZ30" s="877"/>
      <c r="SXA30" s="878"/>
      <c r="SXB30" s="878"/>
      <c r="SXC30" s="878"/>
      <c r="SXD30" s="879"/>
      <c r="SXE30" s="1041"/>
      <c r="SXF30" s="877"/>
      <c r="SXG30" s="878"/>
      <c r="SXH30" s="878"/>
      <c r="SXI30" s="878"/>
      <c r="SXJ30" s="879"/>
      <c r="SXK30" s="880"/>
      <c r="SXL30" s="878"/>
      <c r="SXM30" s="878"/>
      <c r="SXN30" s="878"/>
      <c r="SXO30" s="881"/>
      <c r="SXP30" s="877"/>
      <c r="SXQ30" s="878"/>
      <c r="SXR30" s="878"/>
      <c r="SXS30" s="878"/>
      <c r="SXT30" s="879"/>
      <c r="SXU30" s="1041"/>
      <c r="SXV30" s="877"/>
      <c r="SXW30" s="878"/>
      <c r="SXX30" s="878"/>
      <c r="SXY30" s="878"/>
      <c r="SXZ30" s="879"/>
      <c r="SYA30" s="880"/>
      <c r="SYB30" s="878"/>
      <c r="SYC30" s="878"/>
      <c r="SYD30" s="878"/>
      <c r="SYE30" s="881"/>
      <c r="SYF30" s="877"/>
      <c r="SYG30" s="878"/>
      <c r="SYH30" s="878"/>
      <c r="SYI30" s="878"/>
      <c r="SYJ30" s="879"/>
      <c r="SYK30" s="1041"/>
      <c r="SYL30" s="877"/>
      <c r="SYM30" s="878"/>
      <c r="SYN30" s="878"/>
      <c r="SYO30" s="878"/>
      <c r="SYP30" s="879"/>
      <c r="SYQ30" s="880"/>
      <c r="SYR30" s="878"/>
      <c r="SYS30" s="878"/>
      <c r="SYT30" s="878"/>
      <c r="SYU30" s="881"/>
      <c r="SYV30" s="877"/>
      <c r="SYW30" s="878"/>
      <c r="SYX30" s="878"/>
      <c r="SYY30" s="878"/>
      <c r="SYZ30" s="879"/>
      <c r="SZA30" s="1041"/>
      <c r="SZB30" s="877"/>
      <c r="SZC30" s="878"/>
      <c r="SZD30" s="878"/>
      <c r="SZE30" s="878"/>
      <c r="SZF30" s="879"/>
      <c r="SZG30" s="880"/>
      <c r="SZH30" s="878"/>
      <c r="SZI30" s="878"/>
      <c r="SZJ30" s="878"/>
      <c r="SZK30" s="881"/>
      <c r="SZL30" s="877"/>
      <c r="SZM30" s="878"/>
      <c r="SZN30" s="878"/>
      <c r="SZO30" s="878"/>
      <c r="SZP30" s="879"/>
      <c r="SZQ30" s="1041"/>
      <c r="SZR30" s="877"/>
      <c r="SZS30" s="878"/>
      <c r="SZT30" s="878"/>
      <c r="SZU30" s="878"/>
      <c r="SZV30" s="879"/>
      <c r="SZW30" s="880"/>
      <c r="SZX30" s="878"/>
      <c r="SZY30" s="878"/>
      <c r="SZZ30" s="878"/>
      <c r="TAA30" s="881"/>
      <c r="TAB30" s="877"/>
      <c r="TAC30" s="878"/>
      <c r="TAD30" s="878"/>
      <c r="TAE30" s="878"/>
      <c r="TAF30" s="879"/>
      <c r="TAG30" s="1041"/>
      <c r="TAH30" s="877"/>
      <c r="TAI30" s="878"/>
      <c r="TAJ30" s="878"/>
      <c r="TAK30" s="878"/>
      <c r="TAL30" s="879"/>
      <c r="TAM30" s="880"/>
      <c r="TAN30" s="878"/>
      <c r="TAO30" s="878"/>
      <c r="TAP30" s="878"/>
      <c r="TAQ30" s="881"/>
      <c r="TAR30" s="877"/>
      <c r="TAS30" s="878"/>
      <c r="TAT30" s="878"/>
      <c r="TAU30" s="878"/>
      <c r="TAV30" s="879"/>
      <c r="TAW30" s="1041"/>
      <c r="TAX30" s="877"/>
      <c r="TAY30" s="878"/>
      <c r="TAZ30" s="878"/>
      <c r="TBA30" s="878"/>
      <c r="TBB30" s="879"/>
      <c r="TBC30" s="880"/>
      <c r="TBD30" s="878"/>
      <c r="TBE30" s="878"/>
      <c r="TBF30" s="878"/>
      <c r="TBG30" s="881"/>
      <c r="TBH30" s="877"/>
      <c r="TBI30" s="878"/>
      <c r="TBJ30" s="878"/>
      <c r="TBK30" s="878"/>
      <c r="TBL30" s="879"/>
      <c r="TBM30" s="1041"/>
      <c r="TBN30" s="877"/>
      <c r="TBO30" s="878"/>
      <c r="TBP30" s="878"/>
      <c r="TBQ30" s="878"/>
      <c r="TBR30" s="879"/>
      <c r="TBS30" s="880"/>
      <c r="TBT30" s="878"/>
      <c r="TBU30" s="878"/>
      <c r="TBV30" s="878"/>
      <c r="TBW30" s="881"/>
      <c r="TBX30" s="877"/>
      <c r="TBY30" s="878"/>
      <c r="TBZ30" s="878"/>
      <c r="TCA30" s="878"/>
      <c r="TCB30" s="879"/>
      <c r="TCC30" s="1041"/>
      <c r="TCD30" s="877"/>
      <c r="TCE30" s="878"/>
      <c r="TCF30" s="878"/>
      <c r="TCG30" s="878"/>
      <c r="TCH30" s="879"/>
      <c r="TCI30" s="880"/>
      <c r="TCJ30" s="878"/>
      <c r="TCK30" s="878"/>
      <c r="TCL30" s="878"/>
      <c r="TCM30" s="881"/>
      <c r="TCN30" s="877"/>
      <c r="TCO30" s="878"/>
      <c r="TCP30" s="878"/>
      <c r="TCQ30" s="878"/>
      <c r="TCR30" s="879"/>
      <c r="TCS30" s="1041"/>
      <c r="TCT30" s="877"/>
      <c r="TCU30" s="878"/>
      <c r="TCV30" s="878"/>
      <c r="TCW30" s="878"/>
      <c r="TCX30" s="879"/>
      <c r="TCY30" s="880"/>
      <c r="TCZ30" s="878"/>
      <c r="TDA30" s="878"/>
      <c r="TDB30" s="878"/>
      <c r="TDC30" s="881"/>
      <c r="TDD30" s="877"/>
      <c r="TDE30" s="878"/>
      <c r="TDF30" s="878"/>
      <c r="TDG30" s="878"/>
      <c r="TDH30" s="879"/>
      <c r="TDI30" s="1041"/>
      <c r="TDJ30" s="877"/>
      <c r="TDK30" s="878"/>
      <c r="TDL30" s="878"/>
      <c r="TDM30" s="878"/>
      <c r="TDN30" s="879"/>
      <c r="TDO30" s="880"/>
      <c r="TDP30" s="878"/>
      <c r="TDQ30" s="878"/>
      <c r="TDR30" s="878"/>
      <c r="TDS30" s="881"/>
      <c r="TDT30" s="877"/>
      <c r="TDU30" s="878"/>
      <c r="TDV30" s="878"/>
      <c r="TDW30" s="878"/>
      <c r="TDX30" s="879"/>
      <c r="TDY30" s="1041"/>
      <c r="TDZ30" s="877"/>
      <c r="TEA30" s="878"/>
      <c r="TEB30" s="878"/>
      <c r="TEC30" s="878"/>
      <c r="TED30" s="879"/>
      <c r="TEE30" s="880"/>
      <c r="TEF30" s="878"/>
      <c r="TEG30" s="878"/>
      <c r="TEH30" s="878"/>
      <c r="TEI30" s="881"/>
      <c r="TEJ30" s="877"/>
      <c r="TEK30" s="878"/>
      <c r="TEL30" s="878"/>
      <c r="TEM30" s="878"/>
      <c r="TEN30" s="879"/>
      <c r="TEO30" s="1041"/>
      <c r="TEP30" s="877"/>
      <c r="TEQ30" s="878"/>
      <c r="TER30" s="878"/>
      <c r="TES30" s="878"/>
      <c r="TET30" s="879"/>
      <c r="TEU30" s="880"/>
      <c r="TEV30" s="878"/>
      <c r="TEW30" s="878"/>
      <c r="TEX30" s="878"/>
      <c r="TEY30" s="881"/>
      <c r="TEZ30" s="877"/>
      <c r="TFA30" s="878"/>
      <c r="TFB30" s="878"/>
      <c r="TFC30" s="878"/>
      <c r="TFD30" s="879"/>
      <c r="TFE30" s="1041"/>
      <c r="TFF30" s="877"/>
      <c r="TFG30" s="878"/>
      <c r="TFH30" s="878"/>
      <c r="TFI30" s="878"/>
      <c r="TFJ30" s="879"/>
      <c r="TFK30" s="880"/>
      <c r="TFL30" s="878"/>
      <c r="TFM30" s="878"/>
      <c r="TFN30" s="878"/>
      <c r="TFO30" s="881"/>
      <c r="TFP30" s="877"/>
      <c r="TFQ30" s="878"/>
      <c r="TFR30" s="878"/>
      <c r="TFS30" s="878"/>
      <c r="TFT30" s="879"/>
      <c r="TFU30" s="1041"/>
      <c r="TFV30" s="877"/>
      <c r="TFW30" s="878"/>
      <c r="TFX30" s="878"/>
      <c r="TFY30" s="878"/>
      <c r="TFZ30" s="879"/>
      <c r="TGA30" s="880"/>
      <c r="TGB30" s="878"/>
      <c r="TGC30" s="878"/>
      <c r="TGD30" s="878"/>
      <c r="TGE30" s="881"/>
      <c r="TGF30" s="877"/>
      <c r="TGG30" s="878"/>
      <c r="TGH30" s="878"/>
      <c r="TGI30" s="878"/>
      <c r="TGJ30" s="879"/>
      <c r="TGK30" s="1041"/>
      <c r="TGL30" s="877"/>
      <c r="TGM30" s="878"/>
      <c r="TGN30" s="878"/>
      <c r="TGO30" s="878"/>
      <c r="TGP30" s="879"/>
      <c r="TGQ30" s="880"/>
      <c r="TGR30" s="878"/>
      <c r="TGS30" s="878"/>
      <c r="TGT30" s="878"/>
      <c r="TGU30" s="881"/>
      <c r="TGV30" s="877"/>
      <c r="TGW30" s="878"/>
      <c r="TGX30" s="878"/>
      <c r="TGY30" s="878"/>
      <c r="TGZ30" s="879"/>
      <c r="THA30" s="1041"/>
      <c r="THB30" s="877"/>
      <c r="THC30" s="878"/>
      <c r="THD30" s="878"/>
      <c r="THE30" s="878"/>
      <c r="THF30" s="879"/>
      <c r="THG30" s="880"/>
      <c r="THH30" s="878"/>
      <c r="THI30" s="878"/>
      <c r="THJ30" s="878"/>
      <c r="THK30" s="881"/>
      <c r="THL30" s="877"/>
      <c r="THM30" s="878"/>
      <c r="THN30" s="878"/>
      <c r="THO30" s="878"/>
      <c r="THP30" s="879"/>
      <c r="THQ30" s="1041"/>
      <c r="THR30" s="877"/>
      <c r="THS30" s="878"/>
      <c r="THT30" s="878"/>
      <c r="THU30" s="878"/>
      <c r="THV30" s="879"/>
      <c r="THW30" s="880"/>
      <c r="THX30" s="878"/>
      <c r="THY30" s="878"/>
      <c r="THZ30" s="878"/>
      <c r="TIA30" s="881"/>
      <c r="TIB30" s="877"/>
      <c r="TIC30" s="878"/>
      <c r="TID30" s="878"/>
      <c r="TIE30" s="878"/>
      <c r="TIF30" s="879"/>
      <c r="TIG30" s="1041"/>
      <c r="TIH30" s="877"/>
      <c r="TII30" s="878"/>
      <c r="TIJ30" s="878"/>
      <c r="TIK30" s="878"/>
      <c r="TIL30" s="879"/>
      <c r="TIM30" s="880"/>
      <c r="TIN30" s="878"/>
      <c r="TIO30" s="878"/>
      <c r="TIP30" s="878"/>
      <c r="TIQ30" s="881"/>
      <c r="TIR30" s="877"/>
      <c r="TIS30" s="878"/>
      <c r="TIT30" s="878"/>
      <c r="TIU30" s="878"/>
      <c r="TIV30" s="879"/>
      <c r="TIW30" s="1041"/>
      <c r="TIX30" s="877"/>
      <c r="TIY30" s="878"/>
      <c r="TIZ30" s="878"/>
      <c r="TJA30" s="878"/>
      <c r="TJB30" s="879"/>
      <c r="TJC30" s="880"/>
      <c r="TJD30" s="878"/>
      <c r="TJE30" s="878"/>
      <c r="TJF30" s="878"/>
      <c r="TJG30" s="881"/>
      <c r="TJH30" s="877"/>
      <c r="TJI30" s="878"/>
      <c r="TJJ30" s="878"/>
      <c r="TJK30" s="878"/>
      <c r="TJL30" s="879"/>
      <c r="TJM30" s="1041"/>
      <c r="TJN30" s="877"/>
      <c r="TJO30" s="878"/>
      <c r="TJP30" s="878"/>
      <c r="TJQ30" s="878"/>
      <c r="TJR30" s="879"/>
      <c r="TJS30" s="880"/>
      <c r="TJT30" s="878"/>
      <c r="TJU30" s="878"/>
      <c r="TJV30" s="878"/>
      <c r="TJW30" s="881"/>
      <c r="TJX30" s="877"/>
      <c r="TJY30" s="878"/>
      <c r="TJZ30" s="878"/>
      <c r="TKA30" s="878"/>
      <c r="TKB30" s="879"/>
      <c r="TKC30" s="1041"/>
      <c r="TKD30" s="877"/>
      <c r="TKE30" s="878"/>
      <c r="TKF30" s="878"/>
      <c r="TKG30" s="878"/>
      <c r="TKH30" s="879"/>
      <c r="TKI30" s="880"/>
      <c r="TKJ30" s="878"/>
      <c r="TKK30" s="878"/>
      <c r="TKL30" s="878"/>
      <c r="TKM30" s="881"/>
      <c r="TKN30" s="877"/>
      <c r="TKO30" s="878"/>
      <c r="TKP30" s="878"/>
      <c r="TKQ30" s="878"/>
      <c r="TKR30" s="879"/>
      <c r="TKS30" s="1041"/>
      <c r="TKT30" s="877"/>
      <c r="TKU30" s="878"/>
      <c r="TKV30" s="878"/>
      <c r="TKW30" s="878"/>
      <c r="TKX30" s="879"/>
      <c r="TKY30" s="880"/>
      <c r="TKZ30" s="878"/>
      <c r="TLA30" s="878"/>
      <c r="TLB30" s="878"/>
      <c r="TLC30" s="881"/>
      <c r="TLD30" s="877"/>
      <c r="TLE30" s="878"/>
      <c r="TLF30" s="878"/>
      <c r="TLG30" s="878"/>
      <c r="TLH30" s="879"/>
      <c r="TLI30" s="1041"/>
      <c r="TLJ30" s="877"/>
      <c r="TLK30" s="878"/>
      <c r="TLL30" s="878"/>
      <c r="TLM30" s="878"/>
      <c r="TLN30" s="879"/>
      <c r="TLO30" s="880"/>
      <c r="TLP30" s="878"/>
      <c r="TLQ30" s="878"/>
      <c r="TLR30" s="878"/>
      <c r="TLS30" s="881"/>
      <c r="TLT30" s="877"/>
      <c r="TLU30" s="878"/>
      <c r="TLV30" s="878"/>
      <c r="TLW30" s="878"/>
      <c r="TLX30" s="879"/>
      <c r="TLY30" s="1041"/>
      <c r="TLZ30" s="877"/>
      <c r="TMA30" s="878"/>
      <c r="TMB30" s="878"/>
      <c r="TMC30" s="878"/>
      <c r="TMD30" s="879"/>
      <c r="TME30" s="880"/>
      <c r="TMF30" s="878"/>
      <c r="TMG30" s="878"/>
      <c r="TMH30" s="878"/>
      <c r="TMI30" s="881"/>
      <c r="TMJ30" s="877"/>
      <c r="TMK30" s="878"/>
      <c r="TML30" s="878"/>
      <c r="TMM30" s="878"/>
      <c r="TMN30" s="879"/>
      <c r="TMO30" s="1041"/>
      <c r="TMP30" s="877"/>
      <c r="TMQ30" s="878"/>
      <c r="TMR30" s="878"/>
      <c r="TMS30" s="878"/>
      <c r="TMT30" s="879"/>
      <c r="TMU30" s="880"/>
      <c r="TMV30" s="878"/>
      <c r="TMW30" s="878"/>
      <c r="TMX30" s="878"/>
      <c r="TMY30" s="881"/>
      <c r="TMZ30" s="877"/>
      <c r="TNA30" s="878"/>
      <c r="TNB30" s="878"/>
      <c r="TNC30" s="878"/>
      <c r="TND30" s="879"/>
      <c r="TNE30" s="1041"/>
      <c r="TNF30" s="877"/>
      <c r="TNG30" s="878"/>
      <c r="TNH30" s="878"/>
      <c r="TNI30" s="878"/>
      <c r="TNJ30" s="879"/>
      <c r="TNK30" s="880"/>
      <c r="TNL30" s="878"/>
      <c r="TNM30" s="878"/>
      <c r="TNN30" s="878"/>
      <c r="TNO30" s="881"/>
      <c r="TNP30" s="877"/>
      <c r="TNQ30" s="878"/>
      <c r="TNR30" s="878"/>
      <c r="TNS30" s="878"/>
      <c r="TNT30" s="879"/>
      <c r="TNU30" s="1041"/>
      <c r="TNV30" s="877"/>
      <c r="TNW30" s="878"/>
      <c r="TNX30" s="878"/>
      <c r="TNY30" s="878"/>
      <c r="TNZ30" s="879"/>
      <c r="TOA30" s="880"/>
      <c r="TOB30" s="878"/>
      <c r="TOC30" s="878"/>
      <c r="TOD30" s="878"/>
      <c r="TOE30" s="881"/>
      <c r="TOF30" s="877"/>
      <c r="TOG30" s="878"/>
      <c r="TOH30" s="878"/>
      <c r="TOI30" s="878"/>
      <c r="TOJ30" s="879"/>
      <c r="TOK30" s="1041"/>
      <c r="TOL30" s="877"/>
      <c r="TOM30" s="878"/>
      <c r="TON30" s="878"/>
      <c r="TOO30" s="878"/>
      <c r="TOP30" s="879"/>
      <c r="TOQ30" s="880"/>
      <c r="TOR30" s="878"/>
      <c r="TOS30" s="878"/>
      <c r="TOT30" s="878"/>
      <c r="TOU30" s="881"/>
      <c r="TOV30" s="877"/>
      <c r="TOW30" s="878"/>
      <c r="TOX30" s="878"/>
      <c r="TOY30" s="878"/>
      <c r="TOZ30" s="879"/>
      <c r="TPA30" s="1041"/>
      <c r="TPB30" s="877"/>
      <c r="TPC30" s="878"/>
      <c r="TPD30" s="878"/>
      <c r="TPE30" s="878"/>
      <c r="TPF30" s="879"/>
      <c r="TPG30" s="880"/>
      <c r="TPH30" s="878"/>
      <c r="TPI30" s="878"/>
      <c r="TPJ30" s="878"/>
      <c r="TPK30" s="881"/>
      <c r="TPL30" s="877"/>
      <c r="TPM30" s="878"/>
      <c r="TPN30" s="878"/>
      <c r="TPO30" s="878"/>
      <c r="TPP30" s="879"/>
      <c r="TPQ30" s="1041"/>
      <c r="TPR30" s="877"/>
      <c r="TPS30" s="878"/>
      <c r="TPT30" s="878"/>
      <c r="TPU30" s="878"/>
      <c r="TPV30" s="879"/>
      <c r="TPW30" s="880"/>
      <c r="TPX30" s="878"/>
      <c r="TPY30" s="878"/>
      <c r="TPZ30" s="878"/>
      <c r="TQA30" s="881"/>
      <c r="TQB30" s="877"/>
      <c r="TQC30" s="878"/>
      <c r="TQD30" s="878"/>
      <c r="TQE30" s="878"/>
      <c r="TQF30" s="879"/>
      <c r="TQG30" s="1041"/>
      <c r="TQH30" s="877"/>
      <c r="TQI30" s="878"/>
      <c r="TQJ30" s="878"/>
      <c r="TQK30" s="878"/>
      <c r="TQL30" s="879"/>
      <c r="TQM30" s="880"/>
      <c r="TQN30" s="878"/>
      <c r="TQO30" s="878"/>
      <c r="TQP30" s="878"/>
      <c r="TQQ30" s="881"/>
      <c r="TQR30" s="877"/>
      <c r="TQS30" s="878"/>
      <c r="TQT30" s="878"/>
      <c r="TQU30" s="878"/>
      <c r="TQV30" s="879"/>
      <c r="TQW30" s="1041"/>
      <c r="TQX30" s="877"/>
      <c r="TQY30" s="878"/>
      <c r="TQZ30" s="878"/>
      <c r="TRA30" s="878"/>
      <c r="TRB30" s="879"/>
      <c r="TRC30" s="880"/>
      <c r="TRD30" s="878"/>
      <c r="TRE30" s="878"/>
      <c r="TRF30" s="878"/>
      <c r="TRG30" s="881"/>
      <c r="TRH30" s="877"/>
      <c r="TRI30" s="878"/>
      <c r="TRJ30" s="878"/>
      <c r="TRK30" s="878"/>
      <c r="TRL30" s="879"/>
      <c r="TRM30" s="1041"/>
      <c r="TRN30" s="877"/>
      <c r="TRO30" s="878"/>
      <c r="TRP30" s="878"/>
      <c r="TRQ30" s="878"/>
      <c r="TRR30" s="879"/>
      <c r="TRS30" s="880"/>
      <c r="TRT30" s="878"/>
      <c r="TRU30" s="878"/>
      <c r="TRV30" s="878"/>
      <c r="TRW30" s="881"/>
      <c r="TRX30" s="877"/>
      <c r="TRY30" s="878"/>
      <c r="TRZ30" s="878"/>
      <c r="TSA30" s="878"/>
      <c r="TSB30" s="879"/>
      <c r="TSC30" s="1041"/>
      <c r="TSD30" s="877"/>
      <c r="TSE30" s="878"/>
      <c r="TSF30" s="878"/>
      <c r="TSG30" s="878"/>
      <c r="TSH30" s="879"/>
      <c r="TSI30" s="880"/>
      <c r="TSJ30" s="878"/>
      <c r="TSK30" s="878"/>
      <c r="TSL30" s="878"/>
      <c r="TSM30" s="881"/>
      <c r="TSN30" s="877"/>
      <c r="TSO30" s="878"/>
      <c r="TSP30" s="878"/>
      <c r="TSQ30" s="878"/>
      <c r="TSR30" s="879"/>
      <c r="TSS30" s="1041"/>
      <c r="TST30" s="877"/>
      <c r="TSU30" s="878"/>
      <c r="TSV30" s="878"/>
      <c r="TSW30" s="878"/>
      <c r="TSX30" s="879"/>
      <c r="TSY30" s="880"/>
      <c r="TSZ30" s="878"/>
      <c r="TTA30" s="878"/>
      <c r="TTB30" s="878"/>
      <c r="TTC30" s="881"/>
      <c r="TTD30" s="877"/>
      <c r="TTE30" s="878"/>
      <c r="TTF30" s="878"/>
      <c r="TTG30" s="878"/>
      <c r="TTH30" s="879"/>
      <c r="TTI30" s="1041"/>
      <c r="TTJ30" s="877"/>
      <c r="TTK30" s="878"/>
      <c r="TTL30" s="878"/>
      <c r="TTM30" s="878"/>
      <c r="TTN30" s="879"/>
      <c r="TTO30" s="880"/>
      <c r="TTP30" s="878"/>
      <c r="TTQ30" s="878"/>
      <c r="TTR30" s="878"/>
      <c r="TTS30" s="881"/>
      <c r="TTT30" s="877"/>
      <c r="TTU30" s="878"/>
      <c r="TTV30" s="878"/>
      <c r="TTW30" s="878"/>
      <c r="TTX30" s="879"/>
      <c r="TTY30" s="1041"/>
      <c r="TTZ30" s="877"/>
      <c r="TUA30" s="878"/>
      <c r="TUB30" s="878"/>
      <c r="TUC30" s="878"/>
      <c r="TUD30" s="879"/>
      <c r="TUE30" s="880"/>
      <c r="TUF30" s="878"/>
      <c r="TUG30" s="878"/>
      <c r="TUH30" s="878"/>
      <c r="TUI30" s="881"/>
      <c r="TUJ30" s="877"/>
      <c r="TUK30" s="878"/>
      <c r="TUL30" s="878"/>
      <c r="TUM30" s="878"/>
      <c r="TUN30" s="879"/>
      <c r="TUO30" s="1041"/>
      <c r="TUP30" s="877"/>
      <c r="TUQ30" s="878"/>
      <c r="TUR30" s="878"/>
      <c r="TUS30" s="878"/>
      <c r="TUT30" s="879"/>
      <c r="TUU30" s="880"/>
      <c r="TUV30" s="878"/>
      <c r="TUW30" s="878"/>
      <c r="TUX30" s="878"/>
      <c r="TUY30" s="881"/>
      <c r="TUZ30" s="877"/>
      <c r="TVA30" s="878"/>
      <c r="TVB30" s="878"/>
      <c r="TVC30" s="878"/>
      <c r="TVD30" s="879"/>
      <c r="TVE30" s="1041"/>
      <c r="TVF30" s="877"/>
      <c r="TVG30" s="878"/>
      <c r="TVH30" s="878"/>
      <c r="TVI30" s="878"/>
      <c r="TVJ30" s="879"/>
      <c r="TVK30" s="880"/>
      <c r="TVL30" s="878"/>
      <c r="TVM30" s="878"/>
      <c r="TVN30" s="878"/>
      <c r="TVO30" s="881"/>
      <c r="TVP30" s="877"/>
      <c r="TVQ30" s="878"/>
      <c r="TVR30" s="878"/>
      <c r="TVS30" s="878"/>
      <c r="TVT30" s="879"/>
      <c r="TVU30" s="1041"/>
      <c r="TVV30" s="877"/>
      <c r="TVW30" s="878"/>
      <c r="TVX30" s="878"/>
      <c r="TVY30" s="878"/>
      <c r="TVZ30" s="879"/>
      <c r="TWA30" s="880"/>
      <c r="TWB30" s="878"/>
      <c r="TWC30" s="878"/>
      <c r="TWD30" s="878"/>
      <c r="TWE30" s="881"/>
      <c r="TWF30" s="877"/>
      <c r="TWG30" s="878"/>
      <c r="TWH30" s="878"/>
      <c r="TWI30" s="878"/>
      <c r="TWJ30" s="879"/>
      <c r="TWK30" s="1041"/>
      <c r="TWL30" s="877"/>
      <c r="TWM30" s="878"/>
      <c r="TWN30" s="878"/>
      <c r="TWO30" s="878"/>
      <c r="TWP30" s="879"/>
      <c r="TWQ30" s="880"/>
      <c r="TWR30" s="878"/>
      <c r="TWS30" s="878"/>
      <c r="TWT30" s="878"/>
      <c r="TWU30" s="881"/>
      <c r="TWV30" s="877"/>
      <c r="TWW30" s="878"/>
      <c r="TWX30" s="878"/>
      <c r="TWY30" s="878"/>
      <c r="TWZ30" s="879"/>
      <c r="TXA30" s="1041"/>
      <c r="TXB30" s="877"/>
      <c r="TXC30" s="878"/>
      <c r="TXD30" s="878"/>
      <c r="TXE30" s="878"/>
      <c r="TXF30" s="879"/>
      <c r="TXG30" s="880"/>
      <c r="TXH30" s="878"/>
      <c r="TXI30" s="878"/>
      <c r="TXJ30" s="878"/>
      <c r="TXK30" s="881"/>
      <c r="TXL30" s="877"/>
      <c r="TXM30" s="878"/>
      <c r="TXN30" s="878"/>
      <c r="TXO30" s="878"/>
      <c r="TXP30" s="879"/>
      <c r="TXQ30" s="1041"/>
      <c r="TXR30" s="877"/>
      <c r="TXS30" s="878"/>
      <c r="TXT30" s="878"/>
      <c r="TXU30" s="878"/>
      <c r="TXV30" s="879"/>
      <c r="TXW30" s="880"/>
      <c r="TXX30" s="878"/>
      <c r="TXY30" s="878"/>
      <c r="TXZ30" s="878"/>
      <c r="TYA30" s="881"/>
      <c r="TYB30" s="877"/>
      <c r="TYC30" s="878"/>
      <c r="TYD30" s="878"/>
      <c r="TYE30" s="878"/>
      <c r="TYF30" s="879"/>
      <c r="TYG30" s="1041"/>
      <c r="TYH30" s="877"/>
      <c r="TYI30" s="878"/>
      <c r="TYJ30" s="878"/>
      <c r="TYK30" s="878"/>
      <c r="TYL30" s="879"/>
      <c r="TYM30" s="880"/>
      <c r="TYN30" s="878"/>
      <c r="TYO30" s="878"/>
      <c r="TYP30" s="878"/>
      <c r="TYQ30" s="881"/>
      <c r="TYR30" s="877"/>
      <c r="TYS30" s="878"/>
      <c r="TYT30" s="878"/>
      <c r="TYU30" s="878"/>
      <c r="TYV30" s="879"/>
      <c r="TYW30" s="1041"/>
      <c r="TYX30" s="877"/>
      <c r="TYY30" s="878"/>
      <c r="TYZ30" s="878"/>
      <c r="TZA30" s="878"/>
      <c r="TZB30" s="879"/>
      <c r="TZC30" s="880"/>
      <c r="TZD30" s="878"/>
      <c r="TZE30" s="878"/>
      <c r="TZF30" s="878"/>
      <c r="TZG30" s="881"/>
      <c r="TZH30" s="877"/>
      <c r="TZI30" s="878"/>
      <c r="TZJ30" s="878"/>
      <c r="TZK30" s="878"/>
      <c r="TZL30" s="879"/>
      <c r="TZM30" s="1041"/>
      <c r="TZN30" s="877"/>
      <c r="TZO30" s="878"/>
      <c r="TZP30" s="878"/>
      <c r="TZQ30" s="878"/>
      <c r="TZR30" s="879"/>
      <c r="TZS30" s="880"/>
      <c r="TZT30" s="878"/>
      <c r="TZU30" s="878"/>
      <c r="TZV30" s="878"/>
      <c r="TZW30" s="881"/>
      <c r="TZX30" s="877"/>
      <c r="TZY30" s="878"/>
      <c r="TZZ30" s="878"/>
      <c r="UAA30" s="878"/>
      <c r="UAB30" s="879"/>
      <c r="UAC30" s="1041"/>
      <c r="UAD30" s="877"/>
      <c r="UAE30" s="878"/>
      <c r="UAF30" s="878"/>
      <c r="UAG30" s="878"/>
      <c r="UAH30" s="879"/>
      <c r="UAI30" s="880"/>
      <c r="UAJ30" s="878"/>
      <c r="UAK30" s="878"/>
      <c r="UAL30" s="878"/>
      <c r="UAM30" s="881"/>
      <c r="UAN30" s="877"/>
      <c r="UAO30" s="878"/>
      <c r="UAP30" s="878"/>
      <c r="UAQ30" s="878"/>
      <c r="UAR30" s="879"/>
      <c r="UAS30" s="1041"/>
      <c r="UAT30" s="877"/>
      <c r="UAU30" s="878"/>
      <c r="UAV30" s="878"/>
      <c r="UAW30" s="878"/>
      <c r="UAX30" s="879"/>
      <c r="UAY30" s="880"/>
      <c r="UAZ30" s="878"/>
      <c r="UBA30" s="878"/>
      <c r="UBB30" s="878"/>
      <c r="UBC30" s="881"/>
      <c r="UBD30" s="877"/>
      <c r="UBE30" s="878"/>
      <c r="UBF30" s="878"/>
      <c r="UBG30" s="878"/>
      <c r="UBH30" s="879"/>
      <c r="UBI30" s="1041"/>
      <c r="UBJ30" s="877"/>
      <c r="UBK30" s="878"/>
      <c r="UBL30" s="878"/>
      <c r="UBM30" s="878"/>
      <c r="UBN30" s="879"/>
      <c r="UBO30" s="880"/>
      <c r="UBP30" s="878"/>
      <c r="UBQ30" s="878"/>
      <c r="UBR30" s="878"/>
      <c r="UBS30" s="881"/>
      <c r="UBT30" s="877"/>
      <c r="UBU30" s="878"/>
      <c r="UBV30" s="878"/>
      <c r="UBW30" s="878"/>
      <c r="UBX30" s="879"/>
      <c r="UBY30" s="1041"/>
      <c r="UBZ30" s="877"/>
      <c r="UCA30" s="878"/>
      <c r="UCB30" s="878"/>
      <c r="UCC30" s="878"/>
      <c r="UCD30" s="879"/>
      <c r="UCE30" s="880"/>
      <c r="UCF30" s="878"/>
      <c r="UCG30" s="878"/>
      <c r="UCH30" s="878"/>
      <c r="UCI30" s="881"/>
      <c r="UCJ30" s="877"/>
      <c r="UCK30" s="878"/>
      <c r="UCL30" s="878"/>
      <c r="UCM30" s="878"/>
      <c r="UCN30" s="879"/>
      <c r="UCO30" s="1041"/>
      <c r="UCP30" s="877"/>
      <c r="UCQ30" s="878"/>
      <c r="UCR30" s="878"/>
      <c r="UCS30" s="878"/>
      <c r="UCT30" s="879"/>
      <c r="UCU30" s="880"/>
      <c r="UCV30" s="878"/>
      <c r="UCW30" s="878"/>
      <c r="UCX30" s="878"/>
      <c r="UCY30" s="881"/>
      <c r="UCZ30" s="877"/>
      <c r="UDA30" s="878"/>
      <c r="UDB30" s="878"/>
      <c r="UDC30" s="878"/>
      <c r="UDD30" s="879"/>
      <c r="UDE30" s="1041"/>
      <c r="UDF30" s="877"/>
      <c r="UDG30" s="878"/>
      <c r="UDH30" s="878"/>
      <c r="UDI30" s="878"/>
      <c r="UDJ30" s="879"/>
      <c r="UDK30" s="880"/>
      <c r="UDL30" s="878"/>
      <c r="UDM30" s="878"/>
      <c r="UDN30" s="878"/>
      <c r="UDO30" s="881"/>
      <c r="UDP30" s="877"/>
      <c r="UDQ30" s="878"/>
      <c r="UDR30" s="878"/>
      <c r="UDS30" s="878"/>
      <c r="UDT30" s="879"/>
      <c r="UDU30" s="1041"/>
      <c r="UDV30" s="877"/>
      <c r="UDW30" s="878"/>
      <c r="UDX30" s="878"/>
      <c r="UDY30" s="878"/>
      <c r="UDZ30" s="879"/>
      <c r="UEA30" s="880"/>
      <c r="UEB30" s="878"/>
      <c r="UEC30" s="878"/>
      <c r="UED30" s="878"/>
      <c r="UEE30" s="881"/>
      <c r="UEF30" s="877"/>
      <c r="UEG30" s="878"/>
      <c r="UEH30" s="878"/>
      <c r="UEI30" s="878"/>
      <c r="UEJ30" s="879"/>
      <c r="UEK30" s="1041"/>
      <c r="UEL30" s="877"/>
      <c r="UEM30" s="878"/>
      <c r="UEN30" s="878"/>
      <c r="UEO30" s="878"/>
      <c r="UEP30" s="879"/>
      <c r="UEQ30" s="880"/>
      <c r="UER30" s="878"/>
      <c r="UES30" s="878"/>
      <c r="UET30" s="878"/>
      <c r="UEU30" s="881"/>
      <c r="UEV30" s="877"/>
      <c r="UEW30" s="878"/>
      <c r="UEX30" s="878"/>
      <c r="UEY30" s="878"/>
      <c r="UEZ30" s="879"/>
      <c r="UFA30" s="1041"/>
      <c r="UFB30" s="877"/>
      <c r="UFC30" s="878"/>
      <c r="UFD30" s="878"/>
      <c r="UFE30" s="878"/>
      <c r="UFF30" s="879"/>
      <c r="UFG30" s="880"/>
      <c r="UFH30" s="878"/>
      <c r="UFI30" s="878"/>
      <c r="UFJ30" s="878"/>
      <c r="UFK30" s="881"/>
      <c r="UFL30" s="877"/>
      <c r="UFM30" s="878"/>
      <c r="UFN30" s="878"/>
      <c r="UFO30" s="878"/>
      <c r="UFP30" s="879"/>
      <c r="UFQ30" s="1041"/>
      <c r="UFR30" s="877"/>
      <c r="UFS30" s="878"/>
      <c r="UFT30" s="878"/>
      <c r="UFU30" s="878"/>
      <c r="UFV30" s="879"/>
      <c r="UFW30" s="880"/>
      <c r="UFX30" s="878"/>
      <c r="UFY30" s="878"/>
      <c r="UFZ30" s="878"/>
      <c r="UGA30" s="881"/>
      <c r="UGB30" s="877"/>
      <c r="UGC30" s="878"/>
      <c r="UGD30" s="878"/>
      <c r="UGE30" s="878"/>
      <c r="UGF30" s="879"/>
      <c r="UGG30" s="1041"/>
      <c r="UGH30" s="877"/>
      <c r="UGI30" s="878"/>
      <c r="UGJ30" s="878"/>
      <c r="UGK30" s="878"/>
      <c r="UGL30" s="879"/>
      <c r="UGM30" s="880"/>
      <c r="UGN30" s="878"/>
      <c r="UGO30" s="878"/>
      <c r="UGP30" s="878"/>
      <c r="UGQ30" s="881"/>
      <c r="UGR30" s="877"/>
      <c r="UGS30" s="878"/>
      <c r="UGT30" s="878"/>
      <c r="UGU30" s="878"/>
      <c r="UGV30" s="879"/>
      <c r="UGW30" s="1041"/>
      <c r="UGX30" s="877"/>
      <c r="UGY30" s="878"/>
      <c r="UGZ30" s="878"/>
      <c r="UHA30" s="878"/>
      <c r="UHB30" s="879"/>
      <c r="UHC30" s="880"/>
      <c r="UHD30" s="878"/>
      <c r="UHE30" s="878"/>
      <c r="UHF30" s="878"/>
      <c r="UHG30" s="881"/>
      <c r="UHH30" s="877"/>
      <c r="UHI30" s="878"/>
      <c r="UHJ30" s="878"/>
      <c r="UHK30" s="878"/>
      <c r="UHL30" s="879"/>
      <c r="UHM30" s="1041"/>
      <c r="UHN30" s="877"/>
      <c r="UHO30" s="878"/>
      <c r="UHP30" s="878"/>
      <c r="UHQ30" s="878"/>
      <c r="UHR30" s="879"/>
      <c r="UHS30" s="880"/>
      <c r="UHT30" s="878"/>
      <c r="UHU30" s="878"/>
      <c r="UHV30" s="878"/>
      <c r="UHW30" s="881"/>
      <c r="UHX30" s="877"/>
      <c r="UHY30" s="878"/>
      <c r="UHZ30" s="878"/>
      <c r="UIA30" s="878"/>
      <c r="UIB30" s="879"/>
      <c r="UIC30" s="1041"/>
      <c r="UID30" s="877"/>
      <c r="UIE30" s="878"/>
      <c r="UIF30" s="878"/>
      <c r="UIG30" s="878"/>
      <c r="UIH30" s="879"/>
      <c r="UII30" s="880"/>
      <c r="UIJ30" s="878"/>
      <c r="UIK30" s="878"/>
      <c r="UIL30" s="878"/>
      <c r="UIM30" s="881"/>
      <c r="UIN30" s="877"/>
      <c r="UIO30" s="878"/>
      <c r="UIP30" s="878"/>
      <c r="UIQ30" s="878"/>
      <c r="UIR30" s="879"/>
      <c r="UIS30" s="1041"/>
      <c r="UIT30" s="877"/>
      <c r="UIU30" s="878"/>
      <c r="UIV30" s="878"/>
      <c r="UIW30" s="878"/>
      <c r="UIX30" s="879"/>
      <c r="UIY30" s="880"/>
      <c r="UIZ30" s="878"/>
      <c r="UJA30" s="878"/>
      <c r="UJB30" s="878"/>
      <c r="UJC30" s="881"/>
      <c r="UJD30" s="877"/>
      <c r="UJE30" s="878"/>
      <c r="UJF30" s="878"/>
      <c r="UJG30" s="878"/>
      <c r="UJH30" s="879"/>
      <c r="UJI30" s="1041"/>
      <c r="UJJ30" s="877"/>
      <c r="UJK30" s="878"/>
      <c r="UJL30" s="878"/>
      <c r="UJM30" s="878"/>
      <c r="UJN30" s="879"/>
      <c r="UJO30" s="880"/>
      <c r="UJP30" s="878"/>
      <c r="UJQ30" s="878"/>
      <c r="UJR30" s="878"/>
      <c r="UJS30" s="881"/>
      <c r="UJT30" s="877"/>
      <c r="UJU30" s="878"/>
      <c r="UJV30" s="878"/>
      <c r="UJW30" s="878"/>
      <c r="UJX30" s="879"/>
      <c r="UJY30" s="1041"/>
      <c r="UJZ30" s="877"/>
      <c r="UKA30" s="878"/>
      <c r="UKB30" s="878"/>
      <c r="UKC30" s="878"/>
      <c r="UKD30" s="879"/>
      <c r="UKE30" s="880"/>
      <c r="UKF30" s="878"/>
      <c r="UKG30" s="878"/>
      <c r="UKH30" s="878"/>
      <c r="UKI30" s="881"/>
      <c r="UKJ30" s="877"/>
      <c r="UKK30" s="878"/>
      <c r="UKL30" s="878"/>
      <c r="UKM30" s="878"/>
      <c r="UKN30" s="879"/>
      <c r="UKO30" s="1041"/>
      <c r="UKP30" s="877"/>
      <c r="UKQ30" s="878"/>
      <c r="UKR30" s="878"/>
      <c r="UKS30" s="878"/>
      <c r="UKT30" s="879"/>
      <c r="UKU30" s="880"/>
      <c r="UKV30" s="878"/>
      <c r="UKW30" s="878"/>
      <c r="UKX30" s="878"/>
      <c r="UKY30" s="881"/>
      <c r="UKZ30" s="877"/>
      <c r="ULA30" s="878"/>
      <c r="ULB30" s="878"/>
      <c r="ULC30" s="878"/>
      <c r="ULD30" s="879"/>
      <c r="ULE30" s="1041"/>
      <c r="ULF30" s="877"/>
      <c r="ULG30" s="878"/>
      <c r="ULH30" s="878"/>
      <c r="ULI30" s="878"/>
      <c r="ULJ30" s="879"/>
      <c r="ULK30" s="880"/>
      <c r="ULL30" s="878"/>
      <c r="ULM30" s="878"/>
      <c r="ULN30" s="878"/>
      <c r="ULO30" s="881"/>
      <c r="ULP30" s="877"/>
      <c r="ULQ30" s="878"/>
      <c r="ULR30" s="878"/>
      <c r="ULS30" s="878"/>
      <c r="ULT30" s="879"/>
      <c r="ULU30" s="1041"/>
      <c r="ULV30" s="877"/>
      <c r="ULW30" s="878"/>
      <c r="ULX30" s="878"/>
      <c r="ULY30" s="878"/>
      <c r="ULZ30" s="879"/>
      <c r="UMA30" s="880"/>
      <c r="UMB30" s="878"/>
      <c r="UMC30" s="878"/>
      <c r="UMD30" s="878"/>
      <c r="UME30" s="881"/>
      <c r="UMF30" s="877"/>
      <c r="UMG30" s="878"/>
      <c r="UMH30" s="878"/>
      <c r="UMI30" s="878"/>
      <c r="UMJ30" s="879"/>
      <c r="UMK30" s="1041"/>
      <c r="UML30" s="877"/>
      <c r="UMM30" s="878"/>
      <c r="UMN30" s="878"/>
      <c r="UMO30" s="878"/>
      <c r="UMP30" s="879"/>
      <c r="UMQ30" s="880"/>
      <c r="UMR30" s="878"/>
      <c r="UMS30" s="878"/>
      <c r="UMT30" s="878"/>
      <c r="UMU30" s="881"/>
      <c r="UMV30" s="877"/>
      <c r="UMW30" s="878"/>
      <c r="UMX30" s="878"/>
      <c r="UMY30" s="878"/>
      <c r="UMZ30" s="879"/>
      <c r="UNA30" s="1041"/>
      <c r="UNB30" s="877"/>
      <c r="UNC30" s="878"/>
      <c r="UND30" s="878"/>
      <c r="UNE30" s="878"/>
      <c r="UNF30" s="879"/>
      <c r="UNG30" s="880"/>
      <c r="UNH30" s="878"/>
      <c r="UNI30" s="878"/>
      <c r="UNJ30" s="878"/>
      <c r="UNK30" s="881"/>
      <c r="UNL30" s="877"/>
      <c r="UNM30" s="878"/>
      <c r="UNN30" s="878"/>
      <c r="UNO30" s="878"/>
      <c r="UNP30" s="879"/>
      <c r="UNQ30" s="1041"/>
      <c r="UNR30" s="877"/>
      <c r="UNS30" s="878"/>
      <c r="UNT30" s="878"/>
      <c r="UNU30" s="878"/>
      <c r="UNV30" s="879"/>
      <c r="UNW30" s="880"/>
      <c r="UNX30" s="878"/>
      <c r="UNY30" s="878"/>
      <c r="UNZ30" s="878"/>
      <c r="UOA30" s="881"/>
      <c r="UOB30" s="877"/>
      <c r="UOC30" s="878"/>
      <c r="UOD30" s="878"/>
      <c r="UOE30" s="878"/>
      <c r="UOF30" s="879"/>
      <c r="UOG30" s="1041"/>
      <c r="UOH30" s="877"/>
      <c r="UOI30" s="878"/>
      <c r="UOJ30" s="878"/>
      <c r="UOK30" s="878"/>
      <c r="UOL30" s="879"/>
      <c r="UOM30" s="880"/>
      <c r="UON30" s="878"/>
      <c r="UOO30" s="878"/>
      <c r="UOP30" s="878"/>
      <c r="UOQ30" s="881"/>
      <c r="UOR30" s="877"/>
      <c r="UOS30" s="878"/>
      <c r="UOT30" s="878"/>
      <c r="UOU30" s="878"/>
      <c r="UOV30" s="879"/>
      <c r="UOW30" s="1041"/>
      <c r="UOX30" s="877"/>
      <c r="UOY30" s="878"/>
      <c r="UOZ30" s="878"/>
      <c r="UPA30" s="878"/>
      <c r="UPB30" s="879"/>
      <c r="UPC30" s="880"/>
      <c r="UPD30" s="878"/>
      <c r="UPE30" s="878"/>
      <c r="UPF30" s="878"/>
      <c r="UPG30" s="881"/>
      <c r="UPH30" s="877"/>
      <c r="UPI30" s="878"/>
      <c r="UPJ30" s="878"/>
      <c r="UPK30" s="878"/>
      <c r="UPL30" s="879"/>
      <c r="UPM30" s="1041"/>
      <c r="UPN30" s="877"/>
      <c r="UPO30" s="878"/>
      <c r="UPP30" s="878"/>
      <c r="UPQ30" s="878"/>
      <c r="UPR30" s="879"/>
      <c r="UPS30" s="880"/>
      <c r="UPT30" s="878"/>
      <c r="UPU30" s="878"/>
      <c r="UPV30" s="878"/>
      <c r="UPW30" s="881"/>
      <c r="UPX30" s="877"/>
      <c r="UPY30" s="878"/>
      <c r="UPZ30" s="878"/>
      <c r="UQA30" s="878"/>
      <c r="UQB30" s="879"/>
      <c r="UQC30" s="1041"/>
      <c r="UQD30" s="877"/>
      <c r="UQE30" s="878"/>
      <c r="UQF30" s="878"/>
      <c r="UQG30" s="878"/>
      <c r="UQH30" s="879"/>
      <c r="UQI30" s="880"/>
      <c r="UQJ30" s="878"/>
      <c r="UQK30" s="878"/>
      <c r="UQL30" s="878"/>
      <c r="UQM30" s="881"/>
      <c r="UQN30" s="877"/>
      <c r="UQO30" s="878"/>
      <c r="UQP30" s="878"/>
      <c r="UQQ30" s="878"/>
      <c r="UQR30" s="879"/>
      <c r="UQS30" s="1041"/>
      <c r="UQT30" s="877"/>
      <c r="UQU30" s="878"/>
      <c r="UQV30" s="878"/>
      <c r="UQW30" s="878"/>
      <c r="UQX30" s="879"/>
      <c r="UQY30" s="880"/>
      <c r="UQZ30" s="878"/>
      <c r="URA30" s="878"/>
      <c r="URB30" s="878"/>
      <c r="URC30" s="881"/>
      <c r="URD30" s="877"/>
      <c r="URE30" s="878"/>
      <c r="URF30" s="878"/>
      <c r="URG30" s="878"/>
      <c r="URH30" s="879"/>
      <c r="URI30" s="1041"/>
      <c r="URJ30" s="877"/>
      <c r="URK30" s="878"/>
      <c r="URL30" s="878"/>
      <c r="URM30" s="878"/>
      <c r="URN30" s="879"/>
      <c r="URO30" s="880"/>
      <c r="URP30" s="878"/>
      <c r="URQ30" s="878"/>
      <c r="URR30" s="878"/>
      <c r="URS30" s="881"/>
      <c r="URT30" s="877"/>
      <c r="URU30" s="878"/>
      <c r="URV30" s="878"/>
      <c r="URW30" s="878"/>
      <c r="URX30" s="879"/>
      <c r="URY30" s="1041"/>
      <c r="URZ30" s="877"/>
      <c r="USA30" s="878"/>
      <c r="USB30" s="878"/>
      <c r="USC30" s="878"/>
      <c r="USD30" s="879"/>
      <c r="USE30" s="880"/>
      <c r="USF30" s="878"/>
      <c r="USG30" s="878"/>
      <c r="USH30" s="878"/>
      <c r="USI30" s="881"/>
      <c r="USJ30" s="877"/>
      <c r="USK30" s="878"/>
      <c r="USL30" s="878"/>
      <c r="USM30" s="878"/>
      <c r="USN30" s="879"/>
      <c r="USO30" s="1041"/>
      <c r="USP30" s="877"/>
      <c r="USQ30" s="878"/>
      <c r="USR30" s="878"/>
      <c r="USS30" s="878"/>
      <c r="UST30" s="879"/>
      <c r="USU30" s="880"/>
      <c r="USV30" s="878"/>
      <c r="USW30" s="878"/>
      <c r="USX30" s="878"/>
      <c r="USY30" s="881"/>
      <c r="USZ30" s="877"/>
      <c r="UTA30" s="878"/>
      <c r="UTB30" s="878"/>
      <c r="UTC30" s="878"/>
      <c r="UTD30" s="879"/>
      <c r="UTE30" s="1041"/>
      <c r="UTF30" s="877"/>
      <c r="UTG30" s="878"/>
      <c r="UTH30" s="878"/>
      <c r="UTI30" s="878"/>
      <c r="UTJ30" s="879"/>
      <c r="UTK30" s="880"/>
      <c r="UTL30" s="878"/>
      <c r="UTM30" s="878"/>
      <c r="UTN30" s="878"/>
      <c r="UTO30" s="881"/>
      <c r="UTP30" s="877"/>
      <c r="UTQ30" s="878"/>
      <c r="UTR30" s="878"/>
      <c r="UTS30" s="878"/>
      <c r="UTT30" s="879"/>
      <c r="UTU30" s="1041"/>
      <c r="UTV30" s="877"/>
      <c r="UTW30" s="878"/>
      <c r="UTX30" s="878"/>
      <c r="UTY30" s="878"/>
      <c r="UTZ30" s="879"/>
      <c r="UUA30" s="880"/>
      <c r="UUB30" s="878"/>
      <c r="UUC30" s="878"/>
      <c r="UUD30" s="878"/>
      <c r="UUE30" s="881"/>
      <c r="UUF30" s="877"/>
      <c r="UUG30" s="878"/>
      <c r="UUH30" s="878"/>
      <c r="UUI30" s="878"/>
      <c r="UUJ30" s="879"/>
      <c r="UUK30" s="1041"/>
      <c r="UUL30" s="877"/>
      <c r="UUM30" s="878"/>
      <c r="UUN30" s="878"/>
      <c r="UUO30" s="878"/>
      <c r="UUP30" s="879"/>
      <c r="UUQ30" s="880"/>
      <c r="UUR30" s="878"/>
      <c r="UUS30" s="878"/>
      <c r="UUT30" s="878"/>
      <c r="UUU30" s="881"/>
      <c r="UUV30" s="877"/>
      <c r="UUW30" s="878"/>
      <c r="UUX30" s="878"/>
      <c r="UUY30" s="878"/>
      <c r="UUZ30" s="879"/>
      <c r="UVA30" s="1041"/>
      <c r="UVB30" s="877"/>
      <c r="UVC30" s="878"/>
      <c r="UVD30" s="878"/>
      <c r="UVE30" s="878"/>
      <c r="UVF30" s="879"/>
      <c r="UVG30" s="880"/>
      <c r="UVH30" s="878"/>
      <c r="UVI30" s="878"/>
      <c r="UVJ30" s="878"/>
      <c r="UVK30" s="881"/>
      <c r="UVL30" s="877"/>
      <c r="UVM30" s="878"/>
      <c r="UVN30" s="878"/>
      <c r="UVO30" s="878"/>
      <c r="UVP30" s="879"/>
      <c r="UVQ30" s="1041"/>
      <c r="UVR30" s="877"/>
      <c r="UVS30" s="878"/>
      <c r="UVT30" s="878"/>
      <c r="UVU30" s="878"/>
      <c r="UVV30" s="879"/>
      <c r="UVW30" s="880"/>
      <c r="UVX30" s="878"/>
      <c r="UVY30" s="878"/>
      <c r="UVZ30" s="878"/>
      <c r="UWA30" s="881"/>
      <c r="UWB30" s="877"/>
      <c r="UWC30" s="878"/>
      <c r="UWD30" s="878"/>
      <c r="UWE30" s="878"/>
      <c r="UWF30" s="879"/>
      <c r="UWG30" s="1041"/>
      <c r="UWH30" s="877"/>
      <c r="UWI30" s="878"/>
      <c r="UWJ30" s="878"/>
      <c r="UWK30" s="878"/>
      <c r="UWL30" s="879"/>
      <c r="UWM30" s="880"/>
      <c r="UWN30" s="878"/>
      <c r="UWO30" s="878"/>
      <c r="UWP30" s="878"/>
      <c r="UWQ30" s="881"/>
      <c r="UWR30" s="877"/>
      <c r="UWS30" s="878"/>
      <c r="UWT30" s="878"/>
      <c r="UWU30" s="878"/>
      <c r="UWV30" s="879"/>
      <c r="UWW30" s="1041"/>
      <c r="UWX30" s="877"/>
      <c r="UWY30" s="878"/>
      <c r="UWZ30" s="878"/>
      <c r="UXA30" s="878"/>
      <c r="UXB30" s="879"/>
      <c r="UXC30" s="880"/>
      <c r="UXD30" s="878"/>
      <c r="UXE30" s="878"/>
      <c r="UXF30" s="878"/>
      <c r="UXG30" s="881"/>
      <c r="UXH30" s="877"/>
      <c r="UXI30" s="878"/>
      <c r="UXJ30" s="878"/>
      <c r="UXK30" s="878"/>
      <c r="UXL30" s="879"/>
      <c r="UXM30" s="1041"/>
      <c r="UXN30" s="877"/>
      <c r="UXO30" s="878"/>
      <c r="UXP30" s="878"/>
      <c r="UXQ30" s="878"/>
      <c r="UXR30" s="879"/>
      <c r="UXS30" s="880"/>
      <c r="UXT30" s="878"/>
      <c r="UXU30" s="878"/>
      <c r="UXV30" s="878"/>
      <c r="UXW30" s="881"/>
      <c r="UXX30" s="877"/>
      <c r="UXY30" s="878"/>
      <c r="UXZ30" s="878"/>
      <c r="UYA30" s="878"/>
      <c r="UYB30" s="879"/>
      <c r="UYC30" s="1041"/>
      <c r="UYD30" s="877"/>
      <c r="UYE30" s="878"/>
      <c r="UYF30" s="878"/>
      <c r="UYG30" s="878"/>
      <c r="UYH30" s="879"/>
      <c r="UYI30" s="880"/>
      <c r="UYJ30" s="878"/>
      <c r="UYK30" s="878"/>
      <c r="UYL30" s="878"/>
      <c r="UYM30" s="881"/>
      <c r="UYN30" s="877"/>
      <c r="UYO30" s="878"/>
      <c r="UYP30" s="878"/>
      <c r="UYQ30" s="878"/>
      <c r="UYR30" s="879"/>
      <c r="UYS30" s="1041"/>
      <c r="UYT30" s="877"/>
      <c r="UYU30" s="878"/>
      <c r="UYV30" s="878"/>
      <c r="UYW30" s="878"/>
      <c r="UYX30" s="879"/>
      <c r="UYY30" s="880"/>
      <c r="UYZ30" s="878"/>
      <c r="UZA30" s="878"/>
      <c r="UZB30" s="878"/>
      <c r="UZC30" s="881"/>
      <c r="UZD30" s="877"/>
      <c r="UZE30" s="878"/>
      <c r="UZF30" s="878"/>
      <c r="UZG30" s="878"/>
      <c r="UZH30" s="879"/>
      <c r="UZI30" s="1041"/>
      <c r="UZJ30" s="877"/>
      <c r="UZK30" s="878"/>
      <c r="UZL30" s="878"/>
      <c r="UZM30" s="878"/>
      <c r="UZN30" s="879"/>
      <c r="UZO30" s="880"/>
      <c r="UZP30" s="878"/>
      <c r="UZQ30" s="878"/>
      <c r="UZR30" s="878"/>
      <c r="UZS30" s="881"/>
      <c r="UZT30" s="877"/>
      <c r="UZU30" s="878"/>
      <c r="UZV30" s="878"/>
      <c r="UZW30" s="878"/>
      <c r="UZX30" s="879"/>
      <c r="UZY30" s="1041"/>
      <c r="UZZ30" s="877"/>
      <c r="VAA30" s="878"/>
      <c r="VAB30" s="878"/>
      <c r="VAC30" s="878"/>
      <c r="VAD30" s="879"/>
      <c r="VAE30" s="880"/>
      <c r="VAF30" s="878"/>
      <c r="VAG30" s="878"/>
      <c r="VAH30" s="878"/>
      <c r="VAI30" s="881"/>
      <c r="VAJ30" s="877"/>
      <c r="VAK30" s="878"/>
      <c r="VAL30" s="878"/>
      <c r="VAM30" s="878"/>
      <c r="VAN30" s="879"/>
      <c r="VAO30" s="1041"/>
      <c r="VAP30" s="877"/>
      <c r="VAQ30" s="878"/>
      <c r="VAR30" s="878"/>
      <c r="VAS30" s="878"/>
      <c r="VAT30" s="879"/>
      <c r="VAU30" s="880"/>
      <c r="VAV30" s="878"/>
      <c r="VAW30" s="878"/>
      <c r="VAX30" s="878"/>
      <c r="VAY30" s="881"/>
      <c r="VAZ30" s="877"/>
      <c r="VBA30" s="878"/>
      <c r="VBB30" s="878"/>
      <c r="VBC30" s="878"/>
      <c r="VBD30" s="879"/>
      <c r="VBE30" s="1041"/>
      <c r="VBF30" s="877"/>
      <c r="VBG30" s="878"/>
      <c r="VBH30" s="878"/>
      <c r="VBI30" s="878"/>
      <c r="VBJ30" s="879"/>
      <c r="VBK30" s="880"/>
      <c r="VBL30" s="878"/>
      <c r="VBM30" s="878"/>
      <c r="VBN30" s="878"/>
      <c r="VBO30" s="881"/>
      <c r="VBP30" s="877"/>
      <c r="VBQ30" s="878"/>
      <c r="VBR30" s="878"/>
      <c r="VBS30" s="878"/>
      <c r="VBT30" s="879"/>
      <c r="VBU30" s="1041"/>
      <c r="VBV30" s="877"/>
      <c r="VBW30" s="878"/>
      <c r="VBX30" s="878"/>
      <c r="VBY30" s="878"/>
      <c r="VBZ30" s="879"/>
      <c r="VCA30" s="880"/>
      <c r="VCB30" s="878"/>
      <c r="VCC30" s="878"/>
      <c r="VCD30" s="878"/>
      <c r="VCE30" s="881"/>
      <c r="VCF30" s="877"/>
      <c r="VCG30" s="878"/>
      <c r="VCH30" s="878"/>
      <c r="VCI30" s="878"/>
      <c r="VCJ30" s="879"/>
      <c r="VCK30" s="1041"/>
      <c r="VCL30" s="877"/>
      <c r="VCM30" s="878"/>
      <c r="VCN30" s="878"/>
      <c r="VCO30" s="878"/>
      <c r="VCP30" s="879"/>
      <c r="VCQ30" s="880"/>
      <c r="VCR30" s="878"/>
      <c r="VCS30" s="878"/>
      <c r="VCT30" s="878"/>
      <c r="VCU30" s="881"/>
      <c r="VCV30" s="877"/>
      <c r="VCW30" s="878"/>
      <c r="VCX30" s="878"/>
      <c r="VCY30" s="878"/>
      <c r="VCZ30" s="879"/>
      <c r="VDA30" s="1041"/>
      <c r="VDB30" s="877"/>
      <c r="VDC30" s="878"/>
      <c r="VDD30" s="878"/>
      <c r="VDE30" s="878"/>
      <c r="VDF30" s="879"/>
      <c r="VDG30" s="880"/>
      <c r="VDH30" s="878"/>
      <c r="VDI30" s="878"/>
      <c r="VDJ30" s="878"/>
      <c r="VDK30" s="881"/>
      <c r="VDL30" s="877"/>
      <c r="VDM30" s="878"/>
      <c r="VDN30" s="878"/>
      <c r="VDO30" s="878"/>
      <c r="VDP30" s="879"/>
      <c r="VDQ30" s="1041"/>
      <c r="VDR30" s="877"/>
      <c r="VDS30" s="878"/>
      <c r="VDT30" s="878"/>
      <c r="VDU30" s="878"/>
      <c r="VDV30" s="879"/>
      <c r="VDW30" s="880"/>
      <c r="VDX30" s="878"/>
      <c r="VDY30" s="878"/>
      <c r="VDZ30" s="878"/>
      <c r="VEA30" s="881"/>
      <c r="VEB30" s="877"/>
      <c r="VEC30" s="878"/>
      <c r="VED30" s="878"/>
      <c r="VEE30" s="878"/>
      <c r="VEF30" s="879"/>
      <c r="VEG30" s="1041"/>
      <c r="VEH30" s="877"/>
      <c r="VEI30" s="878"/>
      <c r="VEJ30" s="878"/>
      <c r="VEK30" s="878"/>
      <c r="VEL30" s="879"/>
      <c r="VEM30" s="880"/>
      <c r="VEN30" s="878"/>
      <c r="VEO30" s="878"/>
      <c r="VEP30" s="878"/>
      <c r="VEQ30" s="881"/>
      <c r="VER30" s="877"/>
      <c r="VES30" s="878"/>
      <c r="VET30" s="878"/>
      <c r="VEU30" s="878"/>
      <c r="VEV30" s="879"/>
      <c r="VEW30" s="1041"/>
      <c r="VEX30" s="877"/>
      <c r="VEY30" s="878"/>
      <c r="VEZ30" s="878"/>
      <c r="VFA30" s="878"/>
      <c r="VFB30" s="879"/>
      <c r="VFC30" s="880"/>
      <c r="VFD30" s="878"/>
      <c r="VFE30" s="878"/>
      <c r="VFF30" s="878"/>
      <c r="VFG30" s="881"/>
      <c r="VFH30" s="877"/>
      <c r="VFI30" s="878"/>
      <c r="VFJ30" s="878"/>
      <c r="VFK30" s="878"/>
      <c r="VFL30" s="879"/>
      <c r="VFM30" s="1041"/>
      <c r="VFN30" s="877"/>
      <c r="VFO30" s="878"/>
      <c r="VFP30" s="878"/>
      <c r="VFQ30" s="878"/>
      <c r="VFR30" s="879"/>
      <c r="VFS30" s="880"/>
      <c r="VFT30" s="878"/>
      <c r="VFU30" s="878"/>
      <c r="VFV30" s="878"/>
      <c r="VFW30" s="881"/>
      <c r="VFX30" s="877"/>
      <c r="VFY30" s="878"/>
      <c r="VFZ30" s="878"/>
      <c r="VGA30" s="878"/>
      <c r="VGB30" s="879"/>
      <c r="VGC30" s="1041"/>
      <c r="VGD30" s="877"/>
      <c r="VGE30" s="878"/>
      <c r="VGF30" s="878"/>
      <c r="VGG30" s="878"/>
      <c r="VGH30" s="879"/>
      <c r="VGI30" s="880"/>
      <c r="VGJ30" s="878"/>
      <c r="VGK30" s="878"/>
      <c r="VGL30" s="878"/>
      <c r="VGM30" s="881"/>
      <c r="VGN30" s="877"/>
      <c r="VGO30" s="878"/>
      <c r="VGP30" s="878"/>
      <c r="VGQ30" s="878"/>
      <c r="VGR30" s="879"/>
      <c r="VGS30" s="1041"/>
      <c r="VGT30" s="877"/>
      <c r="VGU30" s="878"/>
      <c r="VGV30" s="878"/>
      <c r="VGW30" s="878"/>
      <c r="VGX30" s="879"/>
      <c r="VGY30" s="880"/>
      <c r="VGZ30" s="878"/>
      <c r="VHA30" s="878"/>
      <c r="VHB30" s="878"/>
      <c r="VHC30" s="881"/>
      <c r="VHD30" s="877"/>
      <c r="VHE30" s="878"/>
      <c r="VHF30" s="878"/>
      <c r="VHG30" s="878"/>
      <c r="VHH30" s="879"/>
      <c r="VHI30" s="1041"/>
      <c r="VHJ30" s="877"/>
      <c r="VHK30" s="878"/>
      <c r="VHL30" s="878"/>
      <c r="VHM30" s="878"/>
      <c r="VHN30" s="879"/>
      <c r="VHO30" s="880"/>
      <c r="VHP30" s="878"/>
      <c r="VHQ30" s="878"/>
      <c r="VHR30" s="878"/>
      <c r="VHS30" s="881"/>
      <c r="VHT30" s="877"/>
      <c r="VHU30" s="878"/>
      <c r="VHV30" s="878"/>
      <c r="VHW30" s="878"/>
      <c r="VHX30" s="879"/>
      <c r="VHY30" s="1041"/>
      <c r="VHZ30" s="877"/>
      <c r="VIA30" s="878"/>
      <c r="VIB30" s="878"/>
      <c r="VIC30" s="878"/>
      <c r="VID30" s="879"/>
      <c r="VIE30" s="880"/>
      <c r="VIF30" s="878"/>
      <c r="VIG30" s="878"/>
      <c r="VIH30" s="878"/>
      <c r="VII30" s="881"/>
      <c r="VIJ30" s="877"/>
      <c r="VIK30" s="878"/>
      <c r="VIL30" s="878"/>
      <c r="VIM30" s="878"/>
      <c r="VIN30" s="879"/>
      <c r="VIO30" s="1041"/>
      <c r="VIP30" s="877"/>
      <c r="VIQ30" s="878"/>
      <c r="VIR30" s="878"/>
      <c r="VIS30" s="878"/>
      <c r="VIT30" s="879"/>
      <c r="VIU30" s="880"/>
      <c r="VIV30" s="878"/>
      <c r="VIW30" s="878"/>
      <c r="VIX30" s="878"/>
      <c r="VIY30" s="881"/>
      <c r="VIZ30" s="877"/>
      <c r="VJA30" s="878"/>
      <c r="VJB30" s="878"/>
      <c r="VJC30" s="878"/>
      <c r="VJD30" s="879"/>
      <c r="VJE30" s="1041"/>
      <c r="VJF30" s="877"/>
      <c r="VJG30" s="878"/>
      <c r="VJH30" s="878"/>
      <c r="VJI30" s="878"/>
      <c r="VJJ30" s="879"/>
      <c r="VJK30" s="880"/>
      <c r="VJL30" s="878"/>
      <c r="VJM30" s="878"/>
      <c r="VJN30" s="878"/>
      <c r="VJO30" s="881"/>
      <c r="VJP30" s="877"/>
      <c r="VJQ30" s="878"/>
      <c r="VJR30" s="878"/>
      <c r="VJS30" s="878"/>
      <c r="VJT30" s="879"/>
      <c r="VJU30" s="1041"/>
      <c r="VJV30" s="877"/>
      <c r="VJW30" s="878"/>
      <c r="VJX30" s="878"/>
      <c r="VJY30" s="878"/>
      <c r="VJZ30" s="879"/>
      <c r="VKA30" s="880"/>
      <c r="VKB30" s="878"/>
      <c r="VKC30" s="878"/>
      <c r="VKD30" s="878"/>
      <c r="VKE30" s="881"/>
      <c r="VKF30" s="877"/>
      <c r="VKG30" s="878"/>
      <c r="VKH30" s="878"/>
      <c r="VKI30" s="878"/>
      <c r="VKJ30" s="879"/>
      <c r="VKK30" s="1041"/>
      <c r="VKL30" s="877"/>
      <c r="VKM30" s="878"/>
      <c r="VKN30" s="878"/>
      <c r="VKO30" s="878"/>
      <c r="VKP30" s="879"/>
      <c r="VKQ30" s="880"/>
      <c r="VKR30" s="878"/>
      <c r="VKS30" s="878"/>
      <c r="VKT30" s="878"/>
      <c r="VKU30" s="881"/>
      <c r="VKV30" s="877"/>
      <c r="VKW30" s="878"/>
      <c r="VKX30" s="878"/>
      <c r="VKY30" s="878"/>
      <c r="VKZ30" s="879"/>
      <c r="VLA30" s="1041"/>
      <c r="VLB30" s="877"/>
      <c r="VLC30" s="878"/>
      <c r="VLD30" s="878"/>
      <c r="VLE30" s="878"/>
      <c r="VLF30" s="879"/>
      <c r="VLG30" s="880"/>
      <c r="VLH30" s="878"/>
      <c r="VLI30" s="878"/>
      <c r="VLJ30" s="878"/>
      <c r="VLK30" s="881"/>
      <c r="VLL30" s="877"/>
      <c r="VLM30" s="878"/>
      <c r="VLN30" s="878"/>
      <c r="VLO30" s="878"/>
      <c r="VLP30" s="879"/>
      <c r="VLQ30" s="1041"/>
      <c r="VLR30" s="877"/>
      <c r="VLS30" s="878"/>
      <c r="VLT30" s="878"/>
      <c r="VLU30" s="878"/>
      <c r="VLV30" s="879"/>
      <c r="VLW30" s="880"/>
      <c r="VLX30" s="878"/>
      <c r="VLY30" s="878"/>
      <c r="VLZ30" s="878"/>
      <c r="VMA30" s="881"/>
      <c r="VMB30" s="877"/>
      <c r="VMC30" s="878"/>
      <c r="VMD30" s="878"/>
      <c r="VME30" s="878"/>
      <c r="VMF30" s="879"/>
      <c r="VMG30" s="1041"/>
      <c r="VMH30" s="877"/>
      <c r="VMI30" s="878"/>
      <c r="VMJ30" s="878"/>
      <c r="VMK30" s="878"/>
      <c r="VML30" s="879"/>
      <c r="VMM30" s="880"/>
      <c r="VMN30" s="878"/>
      <c r="VMO30" s="878"/>
      <c r="VMP30" s="878"/>
      <c r="VMQ30" s="881"/>
      <c r="VMR30" s="877"/>
      <c r="VMS30" s="878"/>
      <c r="VMT30" s="878"/>
      <c r="VMU30" s="878"/>
      <c r="VMV30" s="879"/>
      <c r="VMW30" s="1041"/>
      <c r="VMX30" s="877"/>
      <c r="VMY30" s="878"/>
      <c r="VMZ30" s="878"/>
      <c r="VNA30" s="878"/>
      <c r="VNB30" s="879"/>
      <c r="VNC30" s="880"/>
      <c r="VND30" s="878"/>
      <c r="VNE30" s="878"/>
      <c r="VNF30" s="878"/>
      <c r="VNG30" s="881"/>
      <c r="VNH30" s="877"/>
      <c r="VNI30" s="878"/>
      <c r="VNJ30" s="878"/>
      <c r="VNK30" s="878"/>
      <c r="VNL30" s="879"/>
      <c r="VNM30" s="1041"/>
      <c r="VNN30" s="877"/>
      <c r="VNO30" s="878"/>
      <c r="VNP30" s="878"/>
      <c r="VNQ30" s="878"/>
      <c r="VNR30" s="879"/>
      <c r="VNS30" s="880"/>
      <c r="VNT30" s="878"/>
      <c r="VNU30" s="878"/>
      <c r="VNV30" s="878"/>
      <c r="VNW30" s="881"/>
      <c r="VNX30" s="877"/>
      <c r="VNY30" s="878"/>
      <c r="VNZ30" s="878"/>
      <c r="VOA30" s="878"/>
      <c r="VOB30" s="879"/>
      <c r="VOC30" s="1041"/>
      <c r="VOD30" s="877"/>
      <c r="VOE30" s="878"/>
      <c r="VOF30" s="878"/>
      <c r="VOG30" s="878"/>
      <c r="VOH30" s="879"/>
      <c r="VOI30" s="880"/>
      <c r="VOJ30" s="878"/>
      <c r="VOK30" s="878"/>
      <c r="VOL30" s="878"/>
      <c r="VOM30" s="881"/>
      <c r="VON30" s="877"/>
      <c r="VOO30" s="878"/>
      <c r="VOP30" s="878"/>
      <c r="VOQ30" s="878"/>
      <c r="VOR30" s="879"/>
      <c r="VOS30" s="1041"/>
      <c r="VOT30" s="877"/>
      <c r="VOU30" s="878"/>
      <c r="VOV30" s="878"/>
      <c r="VOW30" s="878"/>
      <c r="VOX30" s="879"/>
      <c r="VOY30" s="880"/>
      <c r="VOZ30" s="878"/>
      <c r="VPA30" s="878"/>
      <c r="VPB30" s="878"/>
      <c r="VPC30" s="881"/>
      <c r="VPD30" s="877"/>
      <c r="VPE30" s="878"/>
      <c r="VPF30" s="878"/>
      <c r="VPG30" s="878"/>
      <c r="VPH30" s="879"/>
      <c r="VPI30" s="1041"/>
      <c r="VPJ30" s="877"/>
      <c r="VPK30" s="878"/>
      <c r="VPL30" s="878"/>
      <c r="VPM30" s="878"/>
      <c r="VPN30" s="879"/>
      <c r="VPO30" s="880"/>
      <c r="VPP30" s="878"/>
      <c r="VPQ30" s="878"/>
      <c r="VPR30" s="878"/>
      <c r="VPS30" s="881"/>
      <c r="VPT30" s="877"/>
      <c r="VPU30" s="878"/>
      <c r="VPV30" s="878"/>
      <c r="VPW30" s="878"/>
      <c r="VPX30" s="879"/>
      <c r="VPY30" s="1041"/>
      <c r="VPZ30" s="877"/>
      <c r="VQA30" s="878"/>
      <c r="VQB30" s="878"/>
      <c r="VQC30" s="878"/>
      <c r="VQD30" s="879"/>
      <c r="VQE30" s="880"/>
      <c r="VQF30" s="878"/>
      <c r="VQG30" s="878"/>
      <c r="VQH30" s="878"/>
      <c r="VQI30" s="881"/>
      <c r="VQJ30" s="877"/>
      <c r="VQK30" s="878"/>
      <c r="VQL30" s="878"/>
      <c r="VQM30" s="878"/>
      <c r="VQN30" s="879"/>
      <c r="VQO30" s="1041"/>
      <c r="VQP30" s="877"/>
      <c r="VQQ30" s="878"/>
      <c r="VQR30" s="878"/>
      <c r="VQS30" s="878"/>
      <c r="VQT30" s="879"/>
      <c r="VQU30" s="880"/>
      <c r="VQV30" s="878"/>
      <c r="VQW30" s="878"/>
      <c r="VQX30" s="878"/>
      <c r="VQY30" s="881"/>
      <c r="VQZ30" s="877"/>
      <c r="VRA30" s="878"/>
      <c r="VRB30" s="878"/>
      <c r="VRC30" s="878"/>
      <c r="VRD30" s="879"/>
      <c r="VRE30" s="1041"/>
      <c r="VRF30" s="877"/>
      <c r="VRG30" s="878"/>
      <c r="VRH30" s="878"/>
      <c r="VRI30" s="878"/>
      <c r="VRJ30" s="879"/>
      <c r="VRK30" s="880"/>
      <c r="VRL30" s="878"/>
      <c r="VRM30" s="878"/>
      <c r="VRN30" s="878"/>
      <c r="VRO30" s="881"/>
      <c r="VRP30" s="877"/>
      <c r="VRQ30" s="878"/>
      <c r="VRR30" s="878"/>
      <c r="VRS30" s="878"/>
      <c r="VRT30" s="879"/>
      <c r="VRU30" s="1041"/>
      <c r="VRV30" s="877"/>
      <c r="VRW30" s="878"/>
      <c r="VRX30" s="878"/>
      <c r="VRY30" s="878"/>
      <c r="VRZ30" s="879"/>
      <c r="VSA30" s="880"/>
      <c r="VSB30" s="878"/>
      <c r="VSC30" s="878"/>
      <c r="VSD30" s="878"/>
      <c r="VSE30" s="881"/>
      <c r="VSF30" s="877"/>
      <c r="VSG30" s="878"/>
      <c r="VSH30" s="878"/>
      <c r="VSI30" s="878"/>
      <c r="VSJ30" s="879"/>
      <c r="VSK30" s="1041"/>
      <c r="VSL30" s="877"/>
      <c r="VSM30" s="878"/>
      <c r="VSN30" s="878"/>
      <c r="VSO30" s="878"/>
      <c r="VSP30" s="879"/>
      <c r="VSQ30" s="880"/>
      <c r="VSR30" s="878"/>
      <c r="VSS30" s="878"/>
      <c r="VST30" s="878"/>
      <c r="VSU30" s="881"/>
      <c r="VSV30" s="877"/>
      <c r="VSW30" s="878"/>
      <c r="VSX30" s="878"/>
      <c r="VSY30" s="878"/>
      <c r="VSZ30" s="879"/>
      <c r="VTA30" s="1041"/>
      <c r="VTB30" s="877"/>
      <c r="VTC30" s="878"/>
      <c r="VTD30" s="878"/>
      <c r="VTE30" s="878"/>
      <c r="VTF30" s="879"/>
      <c r="VTG30" s="880"/>
      <c r="VTH30" s="878"/>
      <c r="VTI30" s="878"/>
      <c r="VTJ30" s="878"/>
      <c r="VTK30" s="881"/>
      <c r="VTL30" s="877"/>
      <c r="VTM30" s="878"/>
      <c r="VTN30" s="878"/>
      <c r="VTO30" s="878"/>
      <c r="VTP30" s="879"/>
      <c r="VTQ30" s="1041"/>
      <c r="VTR30" s="877"/>
      <c r="VTS30" s="878"/>
      <c r="VTT30" s="878"/>
      <c r="VTU30" s="878"/>
      <c r="VTV30" s="879"/>
      <c r="VTW30" s="880"/>
      <c r="VTX30" s="878"/>
      <c r="VTY30" s="878"/>
      <c r="VTZ30" s="878"/>
      <c r="VUA30" s="881"/>
      <c r="VUB30" s="877"/>
      <c r="VUC30" s="878"/>
      <c r="VUD30" s="878"/>
      <c r="VUE30" s="878"/>
      <c r="VUF30" s="879"/>
      <c r="VUG30" s="1041"/>
      <c r="VUH30" s="877"/>
      <c r="VUI30" s="878"/>
      <c r="VUJ30" s="878"/>
      <c r="VUK30" s="878"/>
      <c r="VUL30" s="879"/>
      <c r="VUM30" s="880"/>
      <c r="VUN30" s="878"/>
      <c r="VUO30" s="878"/>
      <c r="VUP30" s="878"/>
      <c r="VUQ30" s="881"/>
      <c r="VUR30" s="877"/>
      <c r="VUS30" s="878"/>
      <c r="VUT30" s="878"/>
      <c r="VUU30" s="878"/>
      <c r="VUV30" s="879"/>
      <c r="VUW30" s="1041"/>
      <c r="VUX30" s="877"/>
      <c r="VUY30" s="878"/>
      <c r="VUZ30" s="878"/>
      <c r="VVA30" s="878"/>
      <c r="VVB30" s="879"/>
      <c r="VVC30" s="880"/>
      <c r="VVD30" s="878"/>
      <c r="VVE30" s="878"/>
      <c r="VVF30" s="878"/>
      <c r="VVG30" s="881"/>
      <c r="VVH30" s="877"/>
      <c r="VVI30" s="878"/>
      <c r="VVJ30" s="878"/>
      <c r="VVK30" s="878"/>
      <c r="VVL30" s="879"/>
      <c r="VVM30" s="1041"/>
      <c r="VVN30" s="877"/>
      <c r="VVO30" s="878"/>
      <c r="VVP30" s="878"/>
      <c r="VVQ30" s="878"/>
      <c r="VVR30" s="879"/>
      <c r="VVS30" s="880"/>
      <c r="VVT30" s="878"/>
      <c r="VVU30" s="878"/>
      <c r="VVV30" s="878"/>
      <c r="VVW30" s="881"/>
      <c r="VVX30" s="877"/>
      <c r="VVY30" s="878"/>
      <c r="VVZ30" s="878"/>
      <c r="VWA30" s="878"/>
      <c r="VWB30" s="879"/>
      <c r="VWC30" s="1041"/>
      <c r="VWD30" s="877"/>
      <c r="VWE30" s="878"/>
      <c r="VWF30" s="878"/>
      <c r="VWG30" s="878"/>
      <c r="VWH30" s="879"/>
      <c r="VWI30" s="880"/>
      <c r="VWJ30" s="878"/>
      <c r="VWK30" s="878"/>
      <c r="VWL30" s="878"/>
      <c r="VWM30" s="881"/>
      <c r="VWN30" s="877"/>
      <c r="VWO30" s="878"/>
      <c r="VWP30" s="878"/>
      <c r="VWQ30" s="878"/>
      <c r="VWR30" s="879"/>
      <c r="VWS30" s="1041"/>
      <c r="VWT30" s="877"/>
      <c r="VWU30" s="878"/>
      <c r="VWV30" s="878"/>
      <c r="VWW30" s="878"/>
      <c r="VWX30" s="879"/>
      <c r="VWY30" s="880"/>
      <c r="VWZ30" s="878"/>
      <c r="VXA30" s="878"/>
      <c r="VXB30" s="878"/>
      <c r="VXC30" s="881"/>
      <c r="VXD30" s="877"/>
      <c r="VXE30" s="878"/>
      <c r="VXF30" s="878"/>
      <c r="VXG30" s="878"/>
      <c r="VXH30" s="879"/>
      <c r="VXI30" s="1041"/>
      <c r="VXJ30" s="877"/>
      <c r="VXK30" s="878"/>
      <c r="VXL30" s="878"/>
      <c r="VXM30" s="878"/>
      <c r="VXN30" s="879"/>
      <c r="VXO30" s="880"/>
      <c r="VXP30" s="878"/>
      <c r="VXQ30" s="878"/>
      <c r="VXR30" s="878"/>
      <c r="VXS30" s="881"/>
      <c r="VXT30" s="877"/>
      <c r="VXU30" s="878"/>
      <c r="VXV30" s="878"/>
      <c r="VXW30" s="878"/>
      <c r="VXX30" s="879"/>
      <c r="VXY30" s="1041"/>
      <c r="VXZ30" s="877"/>
      <c r="VYA30" s="878"/>
      <c r="VYB30" s="878"/>
      <c r="VYC30" s="878"/>
      <c r="VYD30" s="879"/>
      <c r="VYE30" s="880"/>
      <c r="VYF30" s="878"/>
      <c r="VYG30" s="878"/>
      <c r="VYH30" s="878"/>
      <c r="VYI30" s="881"/>
      <c r="VYJ30" s="877"/>
      <c r="VYK30" s="878"/>
      <c r="VYL30" s="878"/>
      <c r="VYM30" s="878"/>
      <c r="VYN30" s="879"/>
      <c r="VYO30" s="1041"/>
      <c r="VYP30" s="877"/>
      <c r="VYQ30" s="878"/>
      <c r="VYR30" s="878"/>
      <c r="VYS30" s="878"/>
      <c r="VYT30" s="879"/>
      <c r="VYU30" s="880"/>
      <c r="VYV30" s="878"/>
      <c r="VYW30" s="878"/>
      <c r="VYX30" s="878"/>
      <c r="VYY30" s="881"/>
      <c r="VYZ30" s="877"/>
      <c r="VZA30" s="878"/>
      <c r="VZB30" s="878"/>
      <c r="VZC30" s="878"/>
      <c r="VZD30" s="879"/>
      <c r="VZE30" s="1041"/>
      <c r="VZF30" s="877"/>
      <c r="VZG30" s="878"/>
      <c r="VZH30" s="878"/>
      <c r="VZI30" s="878"/>
      <c r="VZJ30" s="879"/>
      <c r="VZK30" s="880"/>
      <c r="VZL30" s="878"/>
      <c r="VZM30" s="878"/>
      <c r="VZN30" s="878"/>
      <c r="VZO30" s="881"/>
      <c r="VZP30" s="877"/>
      <c r="VZQ30" s="878"/>
      <c r="VZR30" s="878"/>
      <c r="VZS30" s="878"/>
      <c r="VZT30" s="879"/>
      <c r="VZU30" s="1041"/>
      <c r="VZV30" s="877"/>
      <c r="VZW30" s="878"/>
      <c r="VZX30" s="878"/>
      <c r="VZY30" s="878"/>
      <c r="VZZ30" s="879"/>
      <c r="WAA30" s="880"/>
      <c r="WAB30" s="878"/>
      <c r="WAC30" s="878"/>
      <c r="WAD30" s="878"/>
      <c r="WAE30" s="881"/>
      <c r="WAF30" s="877"/>
      <c r="WAG30" s="878"/>
      <c r="WAH30" s="878"/>
      <c r="WAI30" s="878"/>
      <c r="WAJ30" s="879"/>
      <c r="WAK30" s="1041"/>
      <c r="WAL30" s="877"/>
      <c r="WAM30" s="878"/>
      <c r="WAN30" s="878"/>
      <c r="WAO30" s="878"/>
      <c r="WAP30" s="879"/>
      <c r="WAQ30" s="880"/>
      <c r="WAR30" s="878"/>
      <c r="WAS30" s="878"/>
      <c r="WAT30" s="878"/>
      <c r="WAU30" s="881"/>
      <c r="WAV30" s="877"/>
      <c r="WAW30" s="878"/>
      <c r="WAX30" s="878"/>
      <c r="WAY30" s="878"/>
      <c r="WAZ30" s="879"/>
      <c r="WBA30" s="1041"/>
      <c r="WBB30" s="877"/>
      <c r="WBC30" s="878"/>
      <c r="WBD30" s="878"/>
      <c r="WBE30" s="878"/>
      <c r="WBF30" s="879"/>
      <c r="WBG30" s="880"/>
      <c r="WBH30" s="878"/>
      <c r="WBI30" s="878"/>
      <c r="WBJ30" s="878"/>
      <c r="WBK30" s="881"/>
      <c r="WBL30" s="877"/>
      <c r="WBM30" s="878"/>
      <c r="WBN30" s="878"/>
      <c r="WBO30" s="878"/>
      <c r="WBP30" s="879"/>
      <c r="WBQ30" s="1041"/>
      <c r="WBR30" s="877"/>
      <c r="WBS30" s="878"/>
      <c r="WBT30" s="878"/>
      <c r="WBU30" s="878"/>
      <c r="WBV30" s="879"/>
      <c r="WBW30" s="880"/>
      <c r="WBX30" s="878"/>
      <c r="WBY30" s="878"/>
      <c r="WBZ30" s="878"/>
      <c r="WCA30" s="881"/>
      <c r="WCB30" s="877"/>
      <c r="WCC30" s="878"/>
      <c r="WCD30" s="878"/>
      <c r="WCE30" s="878"/>
      <c r="WCF30" s="879"/>
      <c r="WCG30" s="1041"/>
      <c r="WCH30" s="877"/>
      <c r="WCI30" s="878"/>
      <c r="WCJ30" s="878"/>
      <c r="WCK30" s="878"/>
      <c r="WCL30" s="879"/>
      <c r="WCM30" s="880"/>
      <c r="WCN30" s="878"/>
      <c r="WCO30" s="878"/>
      <c r="WCP30" s="878"/>
      <c r="WCQ30" s="881"/>
      <c r="WCR30" s="877"/>
      <c r="WCS30" s="878"/>
      <c r="WCT30" s="878"/>
      <c r="WCU30" s="878"/>
      <c r="WCV30" s="879"/>
      <c r="WCW30" s="1041"/>
      <c r="WCX30" s="877"/>
      <c r="WCY30" s="878"/>
      <c r="WCZ30" s="878"/>
      <c r="WDA30" s="878"/>
      <c r="WDB30" s="879"/>
      <c r="WDC30" s="880"/>
      <c r="WDD30" s="878"/>
      <c r="WDE30" s="878"/>
      <c r="WDF30" s="878"/>
      <c r="WDG30" s="881"/>
      <c r="WDH30" s="877"/>
      <c r="WDI30" s="878"/>
      <c r="WDJ30" s="878"/>
      <c r="WDK30" s="878"/>
      <c r="WDL30" s="879"/>
      <c r="WDM30" s="1041"/>
      <c r="WDN30" s="877"/>
      <c r="WDO30" s="878"/>
      <c r="WDP30" s="878"/>
      <c r="WDQ30" s="878"/>
      <c r="WDR30" s="879"/>
      <c r="WDS30" s="880"/>
      <c r="WDT30" s="878"/>
      <c r="WDU30" s="878"/>
      <c r="WDV30" s="878"/>
      <c r="WDW30" s="881"/>
      <c r="WDX30" s="877"/>
      <c r="WDY30" s="878"/>
      <c r="WDZ30" s="878"/>
      <c r="WEA30" s="878"/>
      <c r="WEB30" s="879"/>
      <c r="WEC30" s="1041"/>
      <c r="WED30" s="877"/>
      <c r="WEE30" s="878"/>
      <c r="WEF30" s="878"/>
      <c r="WEG30" s="878"/>
      <c r="WEH30" s="879"/>
      <c r="WEI30" s="880"/>
      <c r="WEJ30" s="878"/>
      <c r="WEK30" s="878"/>
      <c r="WEL30" s="878"/>
      <c r="WEM30" s="881"/>
      <c r="WEN30" s="877"/>
      <c r="WEO30" s="878"/>
      <c r="WEP30" s="878"/>
      <c r="WEQ30" s="878"/>
      <c r="WER30" s="879"/>
      <c r="WES30" s="1041"/>
      <c r="WET30" s="877"/>
      <c r="WEU30" s="878"/>
      <c r="WEV30" s="878"/>
      <c r="WEW30" s="878"/>
      <c r="WEX30" s="879"/>
      <c r="WEY30" s="880"/>
      <c r="WEZ30" s="878"/>
      <c r="WFA30" s="878"/>
      <c r="WFB30" s="878"/>
      <c r="WFC30" s="881"/>
      <c r="WFD30" s="877"/>
      <c r="WFE30" s="878"/>
      <c r="WFF30" s="878"/>
      <c r="WFG30" s="878"/>
      <c r="WFH30" s="879"/>
      <c r="WFI30" s="1041"/>
      <c r="WFJ30" s="877"/>
      <c r="WFK30" s="878"/>
      <c r="WFL30" s="878"/>
      <c r="WFM30" s="878"/>
      <c r="WFN30" s="879"/>
      <c r="WFO30" s="880"/>
      <c r="WFP30" s="878"/>
      <c r="WFQ30" s="878"/>
      <c r="WFR30" s="878"/>
      <c r="WFS30" s="881"/>
      <c r="WFT30" s="877"/>
      <c r="WFU30" s="878"/>
      <c r="WFV30" s="878"/>
      <c r="WFW30" s="878"/>
      <c r="WFX30" s="879"/>
      <c r="WFY30" s="1041"/>
      <c r="WFZ30" s="877"/>
      <c r="WGA30" s="878"/>
      <c r="WGB30" s="878"/>
      <c r="WGC30" s="878"/>
      <c r="WGD30" s="879"/>
      <c r="WGE30" s="880"/>
      <c r="WGF30" s="878"/>
      <c r="WGG30" s="878"/>
      <c r="WGH30" s="878"/>
      <c r="WGI30" s="881"/>
      <c r="WGJ30" s="877"/>
      <c r="WGK30" s="878"/>
      <c r="WGL30" s="878"/>
      <c r="WGM30" s="878"/>
      <c r="WGN30" s="879"/>
      <c r="WGO30" s="1041"/>
      <c r="WGP30" s="877"/>
      <c r="WGQ30" s="878"/>
      <c r="WGR30" s="878"/>
      <c r="WGS30" s="878"/>
      <c r="WGT30" s="879"/>
      <c r="WGU30" s="880"/>
      <c r="WGV30" s="878"/>
      <c r="WGW30" s="878"/>
      <c r="WGX30" s="878"/>
      <c r="WGY30" s="881"/>
      <c r="WGZ30" s="877"/>
      <c r="WHA30" s="878"/>
      <c r="WHB30" s="878"/>
      <c r="WHC30" s="878"/>
      <c r="WHD30" s="879"/>
      <c r="WHE30" s="1041"/>
      <c r="WHF30" s="877"/>
      <c r="WHG30" s="878"/>
      <c r="WHH30" s="878"/>
      <c r="WHI30" s="878"/>
      <c r="WHJ30" s="879"/>
      <c r="WHK30" s="880"/>
      <c r="WHL30" s="878"/>
      <c r="WHM30" s="878"/>
      <c r="WHN30" s="878"/>
      <c r="WHO30" s="881"/>
      <c r="WHP30" s="877"/>
      <c r="WHQ30" s="878"/>
      <c r="WHR30" s="878"/>
      <c r="WHS30" s="878"/>
      <c r="WHT30" s="879"/>
      <c r="WHU30" s="1041"/>
      <c r="WHV30" s="877"/>
      <c r="WHW30" s="878"/>
      <c r="WHX30" s="878"/>
      <c r="WHY30" s="878"/>
      <c r="WHZ30" s="879"/>
      <c r="WIA30" s="880"/>
      <c r="WIB30" s="878"/>
      <c r="WIC30" s="878"/>
      <c r="WID30" s="878"/>
      <c r="WIE30" s="881"/>
      <c r="WIF30" s="877"/>
      <c r="WIG30" s="878"/>
      <c r="WIH30" s="878"/>
      <c r="WII30" s="878"/>
      <c r="WIJ30" s="879"/>
      <c r="WIK30" s="1041"/>
      <c r="WIL30" s="877"/>
      <c r="WIM30" s="878"/>
      <c r="WIN30" s="878"/>
      <c r="WIO30" s="878"/>
      <c r="WIP30" s="879"/>
      <c r="WIQ30" s="880"/>
      <c r="WIR30" s="878"/>
      <c r="WIS30" s="878"/>
      <c r="WIT30" s="878"/>
      <c r="WIU30" s="881"/>
      <c r="WIV30" s="877"/>
      <c r="WIW30" s="878"/>
      <c r="WIX30" s="878"/>
      <c r="WIY30" s="878"/>
      <c r="WIZ30" s="879"/>
      <c r="WJA30" s="1041"/>
      <c r="WJB30" s="877"/>
      <c r="WJC30" s="878"/>
      <c r="WJD30" s="878"/>
      <c r="WJE30" s="878"/>
      <c r="WJF30" s="879"/>
      <c r="WJG30" s="880"/>
      <c r="WJH30" s="878"/>
      <c r="WJI30" s="878"/>
      <c r="WJJ30" s="878"/>
      <c r="WJK30" s="881"/>
      <c r="WJL30" s="877"/>
      <c r="WJM30" s="878"/>
      <c r="WJN30" s="878"/>
      <c r="WJO30" s="878"/>
      <c r="WJP30" s="879"/>
      <c r="WJQ30" s="1041"/>
      <c r="WJR30" s="877"/>
      <c r="WJS30" s="878"/>
      <c r="WJT30" s="878"/>
      <c r="WJU30" s="878"/>
      <c r="WJV30" s="879"/>
      <c r="WJW30" s="880"/>
      <c r="WJX30" s="878"/>
      <c r="WJY30" s="878"/>
      <c r="WJZ30" s="878"/>
      <c r="WKA30" s="881"/>
      <c r="WKB30" s="877"/>
      <c r="WKC30" s="878"/>
      <c r="WKD30" s="878"/>
      <c r="WKE30" s="878"/>
      <c r="WKF30" s="879"/>
      <c r="WKG30" s="1041"/>
      <c r="WKH30" s="877"/>
      <c r="WKI30" s="878"/>
      <c r="WKJ30" s="878"/>
      <c r="WKK30" s="878"/>
      <c r="WKL30" s="879"/>
      <c r="WKM30" s="880"/>
      <c r="WKN30" s="878"/>
      <c r="WKO30" s="878"/>
      <c r="WKP30" s="878"/>
      <c r="WKQ30" s="881"/>
      <c r="WKR30" s="877"/>
      <c r="WKS30" s="878"/>
      <c r="WKT30" s="878"/>
      <c r="WKU30" s="878"/>
      <c r="WKV30" s="879"/>
      <c r="WKW30" s="1041"/>
      <c r="WKX30" s="877"/>
      <c r="WKY30" s="878"/>
      <c r="WKZ30" s="878"/>
      <c r="WLA30" s="878"/>
      <c r="WLB30" s="879"/>
      <c r="WLC30" s="880"/>
      <c r="WLD30" s="878"/>
      <c r="WLE30" s="878"/>
      <c r="WLF30" s="878"/>
      <c r="WLG30" s="881"/>
      <c r="WLH30" s="877"/>
      <c r="WLI30" s="878"/>
      <c r="WLJ30" s="878"/>
      <c r="WLK30" s="878"/>
      <c r="WLL30" s="879"/>
      <c r="WLM30" s="1041"/>
      <c r="WLN30" s="877"/>
      <c r="WLO30" s="878"/>
      <c r="WLP30" s="878"/>
      <c r="WLQ30" s="878"/>
      <c r="WLR30" s="879"/>
      <c r="WLS30" s="880"/>
      <c r="WLT30" s="878"/>
      <c r="WLU30" s="878"/>
      <c r="WLV30" s="878"/>
      <c r="WLW30" s="881"/>
      <c r="WLX30" s="877"/>
      <c r="WLY30" s="878"/>
      <c r="WLZ30" s="878"/>
      <c r="WMA30" s="878"/>
      <c r="WMB30" s="879"/>
      <c r="WMC30" s="1041"/>
      <c r="WMD30" s="877"/>
      <c r="WME30" s="878"/>
      <c r="WMF30" s="878"/>
      <c r="WMG30" s="878"/>
      <c r="WMH30" s="879"/>
      <c r="WMI30" s="880"/>
      <c r="WMJ30" s="878"/>
      <c r="WMK30" s="878"/>
      <c r="WML30" s="878"/>
      <c r="WMM30" s="881"/>
      <c r="WMN30" s="877"/>
      <c r="WMO30" s="878"/>
      <c r="WMP30" s="878"/>
      <c r="WMQ30" s="878"/>
      <c r="WMR30" s="879"/>
      <c r="WMS30" s="1041"/>
      <c r="WMT30" s="877"/>
      <c r="WMU30" s="878"/>
      <c r="WMV30" s="878"/>
      <c r="WMW30" s="878"/>
      <c r="WMX30" s="879"/>
      <c r="WMY30" s="880"/>
      <c r="WMZ30" s="878"/>
      <c r="WNA30" s="878"/>
      <c r="WNB30" s="878"/>
      <c r="WNC30" s="881"/>
      <c r="WND30" s="877"/>
      <c r="WNE30" s="878"/>
      <c r="WNF30" s="878"/>
      <c r="WNG30" s="878"/>
      <c r="WNH30" s="879"/>
      <c r="WNI30" s="1041"/>
      <c r="WNJ30" s="877"/>
      <c r="WNK30" s="878"/>
      <c r="WNL30" s="878"/>
      <c r="WNM30" s="878"/>
      <c r="WNN30" s="879"/>
      <c r="WNO30" s="880"/>
      <c r="WNP30" s="878"/>
      <c r="WNQ30" s="878"/>
      <c r="WNR30" s="878"/>
      <c r="WNS30" s="881"/>
      <c r="WNT30" s="877"/>
      <c r="WNU30" s="878"/>
      <c r="WNV30" s="878"/>
      <c r="WNW30" s="878"/>
      <c r="WNX30" s="879"/>
      <c r="WNY30" s="1041"/>
      <c r="WNZ30" s="877"/>
      <c r="WOA30" s="878"/>
      <c r="WOB30" s="878"/>
      <c r="WOC30" s="878"/>
      <c r="WOD30" s="879"/>
      <c r="WOE30" s="880"/>
      <c r="WOF30" s="878"/>
      <c r="WOG30" s="878"/>
      <c r="WOH30" s="878"/>
      <c r="WOI30" s="881"/>
      <c r="WOJ30" s="877"/>
      <c r="WOK30" s="878"/>
      <c r="WOL30" s="878"/>
      <c r="WOM30" s="878"/>
      <c r="WON30" s="879"/>
      <c r="WOO30" s="1041"/>
      <c r="WOP30" s="877"/>
      <c r="WOQ30" s="878"/>
      <c r="WOR30" s="878"/>
      <c r="WOS30" s="878"/>
      <c r="WOT30" s="879"/>
      <c r="WOU30" s="880"/>
      <c r="WOV30" s="878"/>
      <c r="WOW30" s="878"/>
      <c r="WOX30" s="878"/>
      <c r="WOY30" s="881"/>
      <c r="WOZ30" s="877"/>
      <c r="WPA30" s="878"/>
      <c r="WPB30" s="878"/>
      <c r="WPC30" s="878"/>
      <c r="WPD30" s="879"/>
      <c r="WPE30" s="1041"/>
      <c r="WPF30" s="877"/>
      <c r="WPG30" s="878"/>
      <c r="WPH30" s="878"/>
      <c r="WPI30" s="878"/>
      <c r="WPJ30" s="879"/>
      <c r="WPK30" s="880"/>
      <c r="WPL30" s="878"/>
      <c r="WPM30" s="878"/>
      <c r="WPN30" s="878"/>
      <c r="WPO30" s="881"/>
      <c r="WPP30" s="877"/>
      <c r="WPQ30" s="878"/>
      <c r="WPR30" s="878"/>
      <c r="WPS30" s="878"/>
      <c r="WPT30" s="879"/>
      <c r="WPU30" s="1041"/>
      <c r="WPV30" s="877"/>
      <c r="WPW30" s="878"/>
      <c r="WPX30" s="878"/>
      <c r="WPY30" s="878"/>
      <c r="WPZ30" s="879"/>
      <c r="WQA30" s="880"/>
      <c r="WQB30" s="878"/>
      <c r="WQC30" s="878"/>
      <c r="WQD30" s="878"/>
      <c r="WQE30" s="881"/>
      <c r="WQF30" s="877"/>
      <c r="WQG30" s="878"/>
      <c r="WQH30" s="878"/>
      <c r="WQI30" s="878"/>
      <c r="WQJ30" s="879"/>
      <c r="WQK30" s="1041"/>
      <c r="WQL30" s="877"/>
      <c r="WQM30" s="878"/>
      <c r="WQN30" s="878"/>
      <c r="WQO30" s="878"/>
      <c r="WQP30" s="879"/>
      <c r="WQQ30" s="880"/>
      <c r="WQR30" s="878"/>
      <c r="WQS30" s="878"/>
      <c r="WQT30" s="878"/>
      <c r="WQU30" s="881"/>
      <c r="WQV30" s="877"/>
      <c r="WQW30" s="878"/>
      <c r="WQX30" s="878"/>
      <c r="WQY30" s="878"/>
      <c r="WQZ30" s="879"/>
      <c r="WRA30" s="1041"/>
      <c r="WRB30" s="877"/>
      <c r="WRC30" s="878"/>
      <c r="WRD30" s="878"/>
      <c r="WRE30" s="878"/>
      <c r="WRF30" s="879"/>
      <c r="WRG30" s="880"/>
      <c r="WRH30" s="878"/>
      <c r="WRI30" s="878"/>
      <c r="WRJ30" s="878"/>
      <c r="WRK30" s="881"/>
      <c r="WRL30" s="877"/>
      <c r="WRM30" s="878"/>
      <c r="WRN30" s="878"/>
      <c r="WRO30" s="878"/>
      <c r="WRP30" s="879"/>
      <c r="WRQ30" s="1041"/>
      <c r="WRR30" s="877"/>
      <c r="WRS30" s="878"/>
      <c r="WRT30" s="878"/>
      <c r="WRU30" s="878"/>
      <c r="WRV30" s="879"/>
      <c r="WRW30" s="880"/>
      <c r="WRX30" s="878"/>
      <c r="WRY30" s="878"/>
      <c r="WRZ30" s="878"/>
      <c r="WSA30" s="881"/>
      <c r="WSB30" s="877"/>
      <c r="WSC30" s="878"/>
      <c r="WSD30" s="878"/>
      <c r="WSE30" s="878"/>
      <c r="WSF30" s="879"/>
      <c r="WSG30" s="1041"/>
      <c r="WSH30" s="877"/>
      <c r="WSI30" s="878"/>
      <c r="WSJ30" s="878"/>
      <c r="WSK30" s="878"/>
      <c r="WSL30" s="879"/>
      <c r="WSM30" s="880"/>
      <c r="WSN30" s="878"/>
      <c r="WSO30" s="878"/>
      <c r="WSP30" s="878"/>
      <c r="WSQ30" s="881"/>
      <c r="WSR30" s="877"/>
      <c r="WSS30" s="878"/>
      <c r="WST30" s="878"/>
      <c r="WSU30" s="878"/>
      <c r="WSV30" s="879"/>
      <c r="WSW30" s="1041"/>
      <c r="WSX30" s="877"/>
      <c r="WSY30" s="878"/>
      <c r="WSZ30" s="878"/>
      <c r="WTA30" s="878"/>
      <c r="WTB30" s="879"/>
      <c r="WTC30" s="880"/>
      <c r="WTD30" s="878"/>
      <c r="WTE30" s="878"/>
      <c r="WTF30" s="878"/>
      <c r="WTG30" s="881"/>
      <c r="WTH30" s="877"/>
      <c r="WTI30" s="878"/>
      <c r="WTJ30" s="878"/>
      <c r="WTK30" s="878"/>
      <c r="WTL30" s="879"/>
      <c r="WTM30" s="1041"/>
      <c r="WTN30" s="877"/>
      <c r="WTO30" s="878"/>
      <c r="WTP30" s="878"/>
      <c r="WTQ30" s="878"/>
      <c r="WTR30" s="879"/>
      <c r="WTS30" s="880"/>
      <c r="WTT30" s="878"/>
      <c r="WTU30" s="878"/>
      <c r="WTV30" s="878"/>
      <c r="WTW30" s="881"/>
      <c r="WTX30" s="877"/>
      <c r="WTY30" s="878"/>
      <c r="WTZ30" s="878"/>
      <c r="WUA30" s="878"/>
      <c r="WUB30" s="879"/>
      <c r="WUC30" s="1041"/>
      <c r="WUD30" s="877"/>
      <c r="WUE30" s="878"/>
      <c r="WUF30" s="878"/>
      <c r="WUG30" s="878"/>
      <c r="WUH30" s="879"/>
      <c r="WUI30" s="880"/>
      <c r="WUJ30" s="878"/>
      <c r="WUK30" s="878"/>
      <c r="WUL30" s="878"/>
      <c r="WUM30" s="881"/>
      <c r="WUN30" s="877"/>
      <c r="WUO30" s="878"/>
      <c r="WUP30" s="878"/>
      <c r="WUQ30" s="878"/>
      <c r="WUR30" s="879"/>
      <c r="WUS30" s="1041"/>
      <c r="WUT30" s="877"/>
      <c r="WUU30" s="878"/>
      <c r="WUV30" s="878"/>
      <c r="WUW30" s="878"/>
      <c r="WUX30" s="879"/>
      <c r="WUY30" s="880"/>
      <c r="WUZ30" s="878"/>
      <c r="WVA30" s="878"/>
      <c r="WVB30" s="878"/>
      <c r="WVC30" s="881"/>
      <c r="WVD30" s="877"/>
      <c r="WVE30" s="878"/>
      <c r="WVF30" s="878"/>
      <c r="WVG30" s="878"/>
      <c r="WVH30" s="879"/>
      <c r="WVI30" s="1041"/>
      <c r="WVJ30" s="877"/>
      <c r="WVK30" s="878"/>
      <c r="WVL30" s="878"/>
      <c r="WVM30" s="878"/>
      <c r="WVN30" s="879"/>
      <c r="WVO30" s="880"/>
      <c r="WVP30" s="878"/>
      <c r="WVQ30" s="878"/>
      <c r="WVR30" s="878"/>
      <c r="WVS30" s="881"/>
      <c r="WVT30" s="877"/>
      <c r="WVU30" s="878"/>
      <c r="WVV30" s="878"/>
      <c r="WVW30" s="878"/>
      <c r="WVX30" s="879"/>
      <c r="WVY30" s="1041"/>
      <c r="WVZ30" s="877"/>
      <c r="WWA30" s="878"/>
      <c r="WWB30" s="878"/>
      <c r="WWC30" s="878"/>
      <c r="WWD30" s="879"/>
      <c r="WWE30" s="880"/>
      <c r="WWF30" s="878"/>
      <c r="WWG30" s="878"/>
      <c r="WWH30" s="878"/>
      <c r="WWI30" s="881"/>
      <c r="WWJ30" s="877"/>
      <c r="WWK30" s="878"/>
      <c r="WWL30" s="878"/>
      <c r="WWM30" s="878"/>
      <c r="WWN30" s="879"/>
      <c r="WWO30" s="1041"/>
      <c r="WWP30" s="877"/>
      <c r="WWQ30" s="878"/>
      <c r="WWR30" s="878"/>
      <c r="WWS30" s="878"/>
      <c r="WWT30" s="879"/>
      <c r="WWU30" s="880"/>
      <c r="WWV30" s="878"/>
      <c r="WWW30" s="878"/>
      <c r="WWX30" s="878"/>
      <c r="WWY30" s="881"/>
      <c r="WWZ30" s="877"/>
      <c r="WXA30" s="878"/>
      <c r="WXB30" s="878"/>
      <c r="WXC30" s="878"/>
      <c r="WXD30" s="879"/>
      <c r="WXE30" s="1041"/>
      <c r="WXF30" s="877"/>
      <c r="WXG30" s="878"/>
      <c r="WXH30" s="878"/>
      <c r="WXI30" s="878"/>
      <c r="WXJ30" s="879"/>
      <c r="WXK30" s="880"/>
      <c r="WXL30" s="878"/>
      <c r="WXM30" s="878"/>
      <c r="WXN30" s="878"/>
      <c r="WXO30" s="881"/>
      <c r="WXP30" s="877"/>
      <c r="WXQ30" s="878"/>
      <c r="WXR30" s="878"/>
      <c r="WXS30" s="878"/>
      <c r="WXT30" s="879"/>
      <c r="WXU30" s="1041"/>
      <c r="WXV30" s="877"/>
      <c r="WXW30" s="878"/>
      <c r="WXX30" s="878"/>
      <c r="WXY30" s="878"/>
      <c r="WXZ30" s="879"/>
      <c r="WYA30" s="880"/>
      <c r="WYB30" s="878"/>
      <c r="WYC30" s="878"/>
      <c r="WYD30" s="878"/>
      <c r="WYE30" s="881"/>
      <c r="WYF30" s="877"/>
      <c r="WYG30" s="878"/>
      <c r="WYH30" s="878"/>
      <c r="WYI30" s="878"/>
      <c r="WYJ30" s="879"/>
      <c r="WYK30" s="1041"/>
      <c r="WYL30" s="877"/>
      <c r="WYM30" s="878"/>
      <c r="WYN30" s="878"/>
      <c r="WYO30" s="878"/>
      <c r="WYP30" s="879"/>
      <c r="WYQ30" s="880"/>
      <c r="WYR30" s="878"/>
      <c r="WYS30" s="878"/>
      <c r="WYT30" s="878"/>
      <c r="WYU30" s="881"/>
      <c r="WYV30" s="877"/>
      <c r="WYW30" s="878"/>
      <c r="WYX30" s="878"/>
      <c r="WYY30" s="878"/>
      <c r="WYZ30" s="879"/>
      <c r="WZA30" s="1041"/>
      <c r="WZB30" s="877"/>
      <c r="WZC30" s="878"/>
      <c r="WZD30" s="878"/>
      <c r="WZE30" s="878"/>
      <c r="WZF30" s="879"/>
      <c r="WZG30" s="880"/>
      <c r="WZH30" s="878"/>
      <c r="WZI30" s="878"/>
      <c r="WZJ30" s="878"/>
      <c r="WZK30" s="881"/>
      <c r="WZL30" s="877"/>
      <c r="WZM30" s="878"/>
      <c r="WZN30" s="878"/>
      <c r="WZO30" s="878"/>
      <c r="WZP30" s="879"/>
      <c r="WZQ30" s="1041"/>
      <c r="WZR30" s="877"/>
      <c r="WZS30" s="878"/>
      <c r="WZT30" s="878"/>
      <c r="WZU30" s="878"/>
      <c r="WZV30" s="879"/>
      <c r="WZW30" s="880"/>
      <c r="WZX30" s="878"/>
      <c r="WZY30" s="878"/>
      <c r="WZZ30" s="878"/>
      <c r="XAA30" s="881"/>
      <c r="XAB30" s="877"/>
      <c r="XAC30" s="878"/>
      <c r="XAD30" s="878"/>
      <c r="XAE30" s="878"/>
      <c r="XAF30" s="879"/>
      <c r="XAG30" s="1041"/>
      <c r="XAH30" s="877"/>
      <c r="XAI30" s="878"/>
      <c r="XAJ30" s="878"/>
      <c r="XAK30" s="878"/>
      <c r="XAL30" s="879"/>
      <c r="XAM30" s="880"/>
      <c r="XAN30" s="878"/>
      <c r="XAO30" s="878"/>
      <c r="XAP30" s="878"/>
      <c r="XAQ30" s="881"/>
      <c r="XAR30" s="877"/>
      <c r="XAS30" s="878"/>
      <c r="XAT30" s="878"/>
      <c r="XAU30" s="878"/>
      <c r="XAV30" s="879"/>
      <c r="XAW30" s="1041"/>
      <c r="XAX30" s="877"/>
      <c r="XAY30" s="878"/>
      <c r="XAZ30" s="878"/>
      <c r="XBA30" s="878"/>
      <c r="XBB30" s="879"/>
      <c r="XBC30" s="880"/>
      <c r="XBD30" s="878"/>
      <c r="XBE30" s="878"/>
      <c r="XBF30" s="878"/>
      <c r="XBG30" s="881"/>
      <c r="XBH30" s="877"/>
      <c r="XBI30" s="878"/>
      <c r="XBJ30" s="878"/>
      <c r="XBK30" s="878"/>
      <c r="XBL30" s="879"/>
      <c r="XBM30" s="1041"/>
      <c r="XBN30" s="877"/>
      <c r="XBO30" s="878"/>
      <c r="XBP30" s="878"/>
      <c r="XBQ30" s="878"/>
      <c r="XBR30" s="879"/>
      <c r="XBS30" s="880"/>
      <c r="XBT30" s="878"/>
      <c r="XBU30" s="878"/>
      <c r="XBV30" s="878"/>
      <c r="XBW30" s="881"/>
      <c r="XBX30" s="877"/>
      <c r="XBY30" s="878"/>
      <c r="XBZ30" s="878"/>
      <c r="XCA30" s="878"/>
      <c r="XCB30" s="879"/>
      <c r="XCC30" s="1041"/>
      <c r="XCD30" s="877"/>
      <c r="XCE30" s="878"/>
      <c r="XCF30" s="878"/>
      <c r="XCG30" s="878"/>
      <c r="XCH30" s="879"/>
      <c r="XCI30" s="880"/>
      <c r="XCJ30" s="878"/>
      <c r="XCK30" s="878"/>
      <c r="XCL30" s="878"/>
      <c r="XCM30" s="881"/>
      <c r="XCN30" s="877"/>
      <c r="XCO30" s="878"/>
      <c r="XCP30" s="878"/>
      <c r="XCQ30" s="878"/>
      <c r="XCR30" s="879"/>
      <c r="XCS30" s="1041"/>
      <c r="XCT30" s="877"/>
      <c r="XCU30" s="878"/>
      <c r="XCV30" s="878"/>
      <c r="XCW30" s="878"/>
      <c r="XCX30" s="879"/>
      <c r="XCY30" s="880"/>
      <c r="XCZ30" s="878"/>
      <c r="XDA30" s="878"/>
      <c r="XDB30" s="878"/>
      <c r="XDC30" s="881"/>
      <c r="XDD30" s="877"/>
      <c r="XDE30" s="878"/>
      <c r="XDF30" s="878"/>
      <c r="XDG30" s="878"/>
      <c r="XDH30" s="879"/>
      <c r="XDI30" s="1041"/>
      <c r="XDJ30" s="877"/>
      <c r="XDK30" s="878"/>
      <c r="XDL30" s="878"/>
      <c r="XDM30" s="878"/>
      <c r="XDN30" s="879"/>
      <c r="XDO30" s="880"/>
      <c r="XDP30" s="878"/>
      <c r="XDQ30" s="878"/>
      <c r="XDR30" s="878"/>
      <c r="XDS30" s="881"/>
      <c r="XDT30" s="877"/>
      <c r="XDU30" s="878"/>
      <c r="XDV30" s="878"/>
      <c r="XDW30" s="878"/>
      <c r="XDX30" s="879"/>
      <c r="XDY30" s="1041"/>
      <c r="XDZ30" s="877"/>
      <c r="XEA30" s="878"/>
      <c r="XEB30" s="878"/>
      <c r="XEC30" s="878"/>
      <c r="XED30" s="879"/>
      <c r="XEE30" s="880"/>
      <c r="XEF30" s="878"/>
      <c r="XEG30" s="878"/>
      <c r="XEH30" s="878"/>
      <c r="XEI30" s="881"/>
      <c r="XEJ30" s="877"/>
      <c r="XEK30" s="878"/>
      <c r="XEL30" s="878"/>
      <c r="XEM30" s="878"/>
      <c r="XEN30" s="879"/>
      <c r="XEO30" s="1041"/>
      <c r="XEP30" s="877"/>
      <c r="XEQ30" s="878"/>
      <c r="XER30" s="878"/>
      <c r="XES30" s="878"/>
      <c r="XET30" s="879"/>
      <c r="XEU30" s="880"/>
      <c r="XEV30" s="878"/>
      <c r="XEW30" s="878"/>
      <c r="XEX30" s="878"/>
      <c r="XEY30" s="881"/>
      <c r="XEZ30" s="877"/>
      <c r="XFA30" s="878"/>
      <c r="XFB30" s="878"/>
      <c r="XFC30" s="878"/>
      <c r="XFD30" s="879"/>
    </row>
    <row r="31" spans="1:16384" s="533" customFormat="1" ht="15.6" customHeight="1" thickTop="1">
      <c r="A31" s="1040" t="s">
        <v>923</v>
      </c>
      <c r="B31" s="3289" t="s">
        <v>924</v>
      </c>
      <c r="C31" s="3290"/>
      <c r="D31" s="3290"/>
      <c r="E31" s="3290"/>
      <c r="F31" s="3291"/>
      <c r="G31" s="3292" t="s">
        <v>925</v>
      </c>
      <c r="H31" s="3293"/>
      <c r="I31" s="3293"/>
      <c r="J31" s="3293"/>
      <c r="K31" s="3294"/>
      <c r="L31" s="3295" t="s">
        <v>926</v>
      </c>
      <c r="M31" s="3296"/>
      <c r="N31" s="3296"/>
      <c r="O31" s="3296"/>
      <c r="P31" s="3297"/>
    </row>
    <row r="32" spans="1:16384" s="531" customFormat="1" ht="15.6" customHeight="1" thickBot="1">
      <c r="A32" s="1570" t="s">
        <v>927</v>
      </c>
      <c r="B32" s="4647" t="s">
        <v>928</v>
      </c>
      <c r="C32" s="887" t="s">
        <v>929</v>
      </c>
      <c r="D32" s="4648" t="s">
        <v>930</v>
      </c>
      <c r="E32" s="4649" t="s">
        <v>931</v>
      </c>
      <c r="F32" s="4650" t="s">
        <v>277</v>
      </c>
      <c r="G32" s="4651" t="s">
        <v>236</v>
      </c>
      <c r="H32" s="876" t="s">
        <v>932</v>
      </c>
      <c r="I32" s="4648" t="s">
        <v>933</v>
      </c>
      <c r="J32" s="4649" t="s">
        <v>934</v>
      </c>
      <c r="K32" s="4652" t="s">
        <v>277</v>
      </c>
      <c r="L32" s="4647" t="s">
        <v>236</v>
      </c>
      <c r="M32" s="4653" t="s">
        <v>932</v>
      </c>
      <c r="N32" s="4648" t="s">
        <v>933</v>
      </c>
      <c r="O32" s="4649" t="s">
        <v>934</v>
      </c>
      <c r="P32" s="4650" t="s">
        <v>277</v>
      </c>
    </row>
    <row r="33" spans="1:16384" s="513" customFormat="1" ht="15.6" customHeight="1" thickTop="1">
      <c r="A33" s="1571" t="s">
        <v>935</v>
      </c>
      <c r="B33" s="1572">
        <v>43</v>
      </c>
      <c r="C33" s="2883">
        <v>28</v>
      </c>
      <c r="D33" s="2883">
        <v>1</v>
      </c>
      <c r="E33" s="2883">
        <v>1</v>
      </c>
      <c r="F33" s="1206">
        <v>73</v>
      </c>
      <c r="G33" s="1207">
        <v>436</v>
      </c>
      <c r="H33" s="2883">
        <v>470</v>
      </c>
      <c r="I33" s="2883">
        <v>4</v>
      </c>
      <c r="J33" s="2883">
        <v>85</v>
      </c>
      <c r="K33" s="1208">
        <v>995</v>
      </c>
      <c r="L33" s="1572">
        <v>7543</v>
      </c>
      <c r="M33" s="2883">
        <v>5034</v>
      </c>
      <c r="N33" s="2883">
        <v>76</v>
      </c>
      <c r="O33" s="2883">
        <v>1591</v>
      </c>
      <c r="P33" s="1206">
        <v>14244</v>
      </c>
    </row>
    <row r="34" spans="1:16384" s="513" customFormat="1" ht="15.6" customHeight="1">
      <c r="A34" s="2882" t="s">
        <v>504</v>
      </c>
      <c r="B34" s="2884">
        <v>19</v>
      </c>
      <c r="C34" s="2885">
        <v>5</v>
      </c>
      <c r="D34" s="2885">
        <v>0</v>
      </c>
      <c r="E34" s="2885">
        <v>0</v>
      </c>
      <c r="F34" s="2886">
        <v>24</v>
      </c>
      <c r="G34" s="2887">
        <v>92</v>
      </c>
      <c r="H34" s="2885">
        <v>70</v>
      </c>
      <c r="I34" s="2885">
        <v>0</v>
      </c>
      <c r="J34" s="2885">
        <v>0</v>
      </c>
      <c r="K34" s="2888">
        <v>162</v>
      </c>
      <c r="L34" s="2884">
        <v>1449</v>
      </c>
      <c r="M34" s="2885">
        <v>568</v>
      </c>
      <c r="N34" s="2885">
        <v>0</v>
      </c>
      <c r="O34" s="2885">
        <v>0</v>
      </c>
      <c r="P34" s="1206">
        <v>2017</v>
      </c>
    </row>
    <row r="35" spans="1:16384" s="513" customFormat="1" ht="15.6" customHeight="1">
      <c r="A35" s="2882" t="s">
        <v>505</v>
      </c>
      <c r="B35" s="2884">
        <v>120</v>
      </c>
      <c r="C35" s="2885">
        <v>10</v>
      </c>
      <c r="D35" s="2885">
        <v>0</v>
      </c>
      <c r="E35" s="2885">
        <v>2</v>
      </c>
      <c r="F35" s="2886">
        <v>132</v>
      </c>
      <c r="G35" s="2887">
        <v>941</v>
      </c>
      <c r="H35" s="2885">
        <v>133</v>
      </c>
      <c r="I35" s="2885">
        <v>0</v>
      </c>
      <c r="J35" s="2885">
        <v>74</v>
      </c>
      <c r="K35" s="2888">
        <v>1148</v>
      </c>
      <c r="L35" s="2884">
        <v>25366</v>
      </c>
      <c r="M35" s="2885">
        <v>4489</v>
      </c>
      <c r="N35" s="2885">
        <v>0</v>
      </c>
      <c r="O35" s="2885">
        <v>1800</v>
      </c>
      <c r="P35" s="1206">
        <v>31655</v>
      </c>
    </row>
    <row r="36" spans="1:16384" s="513" customFormat="1" ht="15.6" customHeight="1" thickBot="1">
      <c r="A36" s="2882" t="s">
        <v>936</v>
      </c>
      <c r="B36" s="2884">
        <v>132</v>
      </c>
      <c r="C36" s="2885">
        <v>28</v>
      </c>
      <c r="D36" s="2885">
        <v>2</v>
      </c>
      <c r="E36" s="2885">
        <v>1</v>
      </c>
      <c r="F36" s="2886">
        <v>163</v>
      </c>
      <c r="G36" s="2887">
        <v>773</v>
      </c>
      <c r="H36" s="2885">
        <v>363</v>
      </c>
      <c r="I36" s="2885">
        <v>20</v>
      </c>
      <c r="J36" s="2885">
        <v>24</v>
      </c>
      <c r="K36" s="2888">
        <v>1180</v>
      </c>
      <c r="L36" s="2884">
        <v>17333</v>
      </c>
      <c r="M36" s="2885">
        <v>5950</v>
      </c>
      <c r="N36" s="2885">
        <v>477</v>
      </c>
      <c r="O36" s="2885">
        <v>394</v>
      </c>
      <c r="P36" s="1206">
        <v>24154</v>
      </c>
    </row>
    <row r="37" spans="1:16384" s="513" customFormat="1" ht="15.6" customHeight="1" thickTop="1" thickBot="1">
      <c r="A37" s="1041" t="s">
        <v>937</v>
      </c>
      <c r="B37" s="877">
        <v>314</v>
      </c>
      <c r="C37" s="878">
        <v>71</v>
      </c>
      <c r="D37" s="878">
        <v>3</v>
      </c>
      <c r="E37" s="878">
        <v>4</v>
      </c>
      <c r="F37" s="879">
        <v>392</v>
      </c>
      <c r="G37" s="880">
        <v>2242</v>
      </c>
      <c r="H37" s="878">
        <v>1036</v>
      </c>
      <c r="I37" s="878">
        <v>24</v>
      </c>
      <c r="J37" s="878">
        <v>183</v>
      </c>
      <c r="K37" s="881">
        <v>3485</v>
      </c>
      <c r="L37" s="877">
        <v>51691</v>
      </c>
      <c r="M37" s="878">
        <v>16041</v>
      </c>
      <c r="N37" s="878">
        <v>553</v>
      </c>
      <c r="O37" s="878">
        <v>3785</v>
      </c>
      <c r="P37" s="879">
        <v>72070</v>
      </c>
    </row>
    <row r="38" spans="1:16384" s="513" customFormat="1" ht="15.6" customHeight="1" thickTop="1">
      <c r="A38" s="1042"/>
      <c r="B38" s="1039" t="s">
        <v>1418</v>
      </c>
      <c r="C38" s="866"/>
      <c r="D38" s="866"/>
      <c r="E38" s="866"/>
      <c r="F38" s="866"/>
      <c r="G38" s="866"/>
      <c r="H38" s="866"/>
      <c r="I38" s="866"/>
      <c r="J38" s="866"/>
      <c r="K38" s="866"/>
      <c r="L38" s="866"/>
      <c r="M38" s="866"/>
      <c r="N38" s="866"/>
      <c r="O38" s="866"/>
      <c r="P38" s="1573"/>
    </row>
    <row r="39" spans="1:16384" s="424" customFormat="1" ht="15.6" customHeight="1" thickBot="1">
      <c r="A39" s="1042"/>
      <c r="B39" s="1039"/>
      <c r="C39" s="866"/>
      <c r="D39" s="866"/>
      <c r="E39" s="866"/>
      <c r="F39" s="866"/>
      <c r="G39" s="866"/>
      <c r="H39" s="866"/>
      <c r="I39" s="866"/>
      <c r="J39" s="866"/>
      <c r="K39" s="866"/>
      <c r="L39" s="866"/>
      <c r="M39" s="866"/>
      <c r="N39" s="866"/>
      <c r="O39" s="866"/>
      <c r="P39" s="1573"/>
    </row>
    <row r="40" spans="1:16384" s="523" customFormat="1" ht="15.6" customHeight="1" thickTop="1" thickBot="1">
      <c r="A40" s="524" t="s">
        <v>1434</v>
      </c>
      <c r="B40" s="525"/>
      <c r="C40" s="526"/>
      <c r="D40" s="527"/>
      <c r="E40" s="528"/>
      <c r="F40" s="526"/>
      <c r="G40" s="526"/>
      <c r="H40" s="529"/>
      <c r="I40" s="526"/>
      <c r="J40" s="530"/>
      <c r="K40" s="530"/>
      <c r="L40" s="530"/>
      <c r="M40" s="530"/>
      <c r="N40" s="530"/>
      <c r="O40" s="530"/>
      <c r="P40" s="1569"/>
      <c r="Q40" s="1045"/>
      <c r="R40" s="1046"/>
      <c r="S40" s="1046"/>
      <c r="T40" s="1046"/>
      <c r="U40" s="1046"/>
      <c r="V40" s="1046"/>
      <c r="W40" s="1046"/>
      <c r="X40" s="1046"/>
      <c r="Y40" s="1046"/>
      <c r="Z40" s="1046"/>
      <c r="AA40" s="1046"/>
      <c r="AB40" s="1046"/>
      <c r="AC40" s="1046"/>
      <c r="AD40" s="1046"/>
      <c r="AE40" s="1046"/>
      <c r="AF40" s="1046"/>
      <c r="AG40" s="1045"/>
      <c r="AH40" s="1046"/>
      <c r="AI40" s="1046"/>
      <c r="AJ40" s="1046"/>
      <c r="AK40" s="1046"/>
      <c r="AL40" s="1046"/>
      <c r="AM40" s="1046"/>
      <c r="AN40" s="1046"/>
      <c r="AO40" s="1046"/>
      <c r="AP40" s="1046"/>
      <c r="AQ40" s="1046"/>
      <c r="AR40" s="1046"/>
      <c r="AS40" s="1046"/>
      <c r="AT40" s="1046"/>
      <c r="AU40" s="1046"/>
      <c r="AV40" s="1046"/>
      <c r="AW40" s="1045"/>
      <c r="AX40" s="1046"/>
      <c r="AY40" s="1046"/>
      <c r="AZ40" s="1046"/>
      <c r="BA40" s="1046"/>
      <c r="BB40" s="1046"/>
      <c r="BC40" s="1046"/>
      <c r="BD40" s="1046"/>
      <c r="BE40" s="1046"/>
      <c r="BF40" s="1046"/>
      <c r="BG40" s="1046"/>
      <c r="BH40" s="1046"/>
      <c r="BI40" s="1046"/>
      <c r="BJ40" s="1046"/>
      <c r="BK40" s="1046"/>
      <c r="BL40" s="1046"/>
      <c r="BM40" s="1045"/>
      <c r="BN40" s="1046"/>
      <c r="BO40" s="1046"/>
      <c r="BP40" s="1046"/>
      <c r="BQ40" s="1046"/>
      <c r="BR40" s="1046"/>
      <c r="BS40" s="1046"/>
      <c r="BT40" s="1046"/>
      <c r="BU40" s="1046"/>
      <c r="BV40" s="1046"/>
      <c r="BW40" s="1046"/>
      <c r="BX40" s="1046"/>
      <c r="BY40" s="1046"/>
      <c r="BZ40" s="1046"/>
      <c r="CA40" s="1046"/>
      <c r="CB40" s="1046"/>
      <c r="CC40" s="1045"/>
      <c r="CD40" s="1046"/>
      <c r="CE40" s="1046"/>
      <c r="CF40" s="1046"/>
      <c r="CG40" s="1046"/>
      <c r="CH40" s="1046"/>
      <c r="CI40" s="1046"/>
      <c r="CJ40" s="1046"/>
      <c r="CK40" s="1046"/>
      <c r="CL40" s="1046"/>
      <c r="CM40" s="1046"/>
      <c r="CN40" s="1046"/>
      <c r="CO40" s="1046"/>
      <c r="CP40" s="1046"/>
      <c r="CQ40" s="1046"/>
      <c r="CR40" s="1046"/>
      <c r="CS40" s="1045"/>
      <c r="CT40" s="1046"/>
      <c r="CU40" s="1046"/>
      <c r="CV40" s="1046"/>
      <c r="CW40" s="1046"/>
      <c r="CX40" s="1046"/>
      <c r="CY40" s="1046"/>
      <c r="CZ40" s="1046"/>
      <c r="DA40" s="1046"/>
      <c r="DB40" s="1046"/>
      <c r="DC40" s="1046"/>
      <c r="DD40" s="1046"/>
      <c r="DE40" s="1046"/>
      <c r="DF40" s="1046"/>
      <c r="DG40" s="1046"/>
      <c r="DH40" s="1046"/>
      <c r="DI40" s="1045"/>
      <c r="DJ40" s="1046"/>
      <c r="DK40" s="1046"/>
      <c r="DL40" s="1046"/>
      <c r="DM40" s="1046"/>
      <c r="DN40" s="1046"/>
      <c r="DO40" s="1046"/>
      <c r="DP40" s="1046"/>
      <c r="DQ40" s="1046"/>
      <c r="DR40" s="1046"/>
      <c r="DS40" s="1046"/>
      <c r="DT40" s="1046"/>
      <c r="DU40" s="1046"/>
      <c r="DV40" s="1046"/>
      <c r="DW40" s="1046"/>
      <c r="DX40" s="1046"/>
      <c r="DY40" s="1045"/>
      <c r="DZ40" s="1046"/>
      <c r="EA40" s="1046"/>
      <c r="EB40" s="1046"/>
      <c r="EC40" s="1046"/>
      <c r="ED40" s="1046"/>
      <c r="EE40" s="1046"/>
      <c r="EF40" s="1046"/>
      <c r="EG40" s="1046"/>
      <c r="EH40" s="1046"/>
      <c r="EI40" s="1046"/>
      <c r="EJ40" s="1046"/>
      <c r="EK40" s="1046"/>
      <c r="EL40" s="1046"/>
      <c r="EM40" s="1046"/>
      <c r="EN40" s="1046"/>
      <c r="EO40" s="1045"/>
      <c r="EP40" s="1046"/>
      <c r="EQ40" s="1046"/>
      <c r="ER40" s="1046"/>
      <c r="ES40" s="1046"/>
      <c r="ET40" s="1046"/>
      <c r="EU40" s="1046"/>
      <c r="EV40" s="1046"/>
      <c r="EW40" s="1046"/>
      <c r="EX40" s="1046"/>
      <c r="EY40" s="1046"/>
      <c r="EZ40" s="1046"/>
      <c r="FA40" s="1046"/>
      <c r="FB40" s="1046"/>
      <c r="FC40" s="1046"/>
      <c r="FD40" s="1046"/>
      <c r="FE40" s="1045"/>
      <c r="FF40" s="1046"/>
      <c r="FG40" s="1046"/>
      <c r="FH40" s="1046"/>
      <c r="FI40" s="1046"/>
      <c r="FJ40" s="1046"/>
      <c r="FK40" s="1046"/>
      <c r="FL40" s="1046"/>
      <c r="FM40" s="1046"/>
      <c r="FN40" s="1046"/>
      <c r="FO40" s="1046"/>
      <c r="FP40" s="1046"/>
      <c r="FQ40" s="1046"/>
      <c r="FR40" s="1046"/>
      <c r="FS40" s="1046"/>
      <c r="FT40" s="1046"/>
      <c r="FU40" s="1045"/>
      <c r="FV40" s="1046"/>
      <c r="FW40" s="1046"/>
      <c r="FX40" s="1046"/>
      <c r="FY40" s="1046"/>
      <c r="FZ40" s="1046"/>
      <c r="GA40" s="1046"/>
      <c r="GB40" s="1046"/>
      <c r="GC40" s="1046"/>
      <c r="GD40" s="1046"/>
      <c r="GE40" s="1046"/>
      <c r="GF40" s="1046"/>
      <c r="GG40" s="1046"/>
      <c r="GH40" s="1046"/>
      <c r="GI40" s="1046"/>
      <c r="GJ40" s="1046"/>
      <c r="GK40" s="1045"/>
      <c r="GL40" s="1046"/>
      <c r="GM40" s="1046"/>
      <c r="GN40" s="1046"/>
      <c r="GO40" s="1046"/>
      <c r="GP40" s="1046"/>
      <c r="GQ40" s="1046"/>
      <c r="GR40" s="1046"/>
      <c r="GS40" s="1046"/>
      <c r="GT40" s="1046"/>
      <c r="GU40" s="1046"/>
      <c r="GV40" s="1046"/>
      <c r="GW40" s="1046"/>
      <c r="GX40" s="1046"/>
      <c r="GY40" s="1046"/>
      <c r="GZ40" s="1046"/>
      <c r="HA40" s="1045"/>
      <c r="HB40" s="1046"/>
      <c r="HC40" s="1046"/>
      <c r="HD40" s="1046"/>
      <c r="HE40" s="1046"/>
      <c r="HF40" s="1046"/>
      <c r="HG40" s="1046"/>
      <c r="HH40" s="1046"/>
      <c r="HI40" s="1046"/>
      <c r="HJ40" s="1046"/>
      <c r="HK40" s="1046"/>
      <c r="HL40" s="1046"/>
      <c r="HM40" s="1046"/>
      <c r="HN40" s="1046"/>
      <c r="HO40" s="1046"/>
      <c r="HP40" s="1046"/>
      <c r="HQ40" s="1045"/>
      <c r="HR40" s="1046"/>
      <c r="HS40" s="1046"/>
      <c r="HT40" s="1046"/>
      <c r="HU40" s="1046"/>
      <c r="HV40" s="1046"/>
      <c r="HW40" s="1046"/>
      <c r="HX40" s="1046"/>
      <c r="HY40" s="1046"/>
      <c r="HZ40" s="1046"/>
      <c r="IA40" s="1046"/>
      <c r="IB40" s="1046"/>
      <c r="IC40" s="1046"/>
      <c r="ID40" s="1046"/>
      <c r="IE40" s="1046"/>
      <c r="IF40" s="1046"/>
      <c r="IG40" s="1045"/>
      <c r="IH40" s="1046"/>
      <c r="II40" s="1046"/>
      <c r="IJ40" s="1046"/>
      <c r="IK40" s="1046"/>
      <c r="IL40" s="1046"/>
      <c r="IM40" s="1046"/>
      <c r="IN40" s="1046"/>
      <c r="IO40" s="1046"/>
      <c r="IP40" s="1046"/>
      <c r="IQ40" s="1046"/>
      <c r="IR40" s="1046"/>
      <c r="IS40" s="1046"/>
      <c r="IT40" s="1046"/>
      <c r="IU40" s="1046"/>
      <c r="IV40" s="1046"/>
      <c r="IW40" s="1045"/>
      <c r="IX40" s="1046"/>
      <c r="IY40" s="1046"/>
      <c r="IZ40" s="1046"/>
      <c r="JA40" s="1046"/>
      <c r="JB40" s="1046"/>
      <c r="JC40" s="1046"/>
      <c r="JD40" s="1046"/>
      <c r="JE40" s="1046"/>
      <c r="JF40" s="1046"/>
      <c r="JG40" s="1046"/>
      <c r="JH40" s="1046"/>
      <c r="JI40" s="1046"/>
      <c r="JJ40" s="1046"/>
      <c r="JK40" s="1046"/>
      <c r="JL40" s="1046"/>
      <c r="JM40" s="1045"/>
      <c r="JN40" s="1046"/>
      <c r="JO40" s="1046"/>
      <c r="JP40" s="1046"/>
      <c r="JQ40" s="1046"/>
      <c r="JR40" s="1046"/>
      <c r="JS40" s="1046"/>
      <c r="JT40" s="1046"/>
      <c r="JU40" s="1046"/>
      <c r="JV40" s="1046"/>
      <c r="JW40" s="1046"/>
      <c r="JX40" s="1046"/>
      <c r="JY40" s="1046"/>
      <c r="JZ40" s="1046"/>
      <c r="KA40" s="1046"/>
      <c r="KB40" s="1046"/>
      <c r="KC40" s="1045"/>
      <c r="KD40" s="1046"/>
      <c r="KE40" s="1046"/>
      <c r="KF40" s="1046"/>
      <c r="KG40" s="1046"/>
      <c r="KH40" s="1046"/>
      <c r="KI40" s="1046"/>
      <c r="KJ40" s="1046"/>
      <c r="KK40" s="1046"/>
      <c r="KL40" s="1046"/>
      <c r="KM40" s="1046"/>
      <c r="KN40" s="1046"/>
      <c r="KO40" s="1046"/>
      <c r="KP40" s="1046"/>
      <c r="KQ40" s="1046"/>
      <c r="KR40" s="1046"/>
      <c r="KS40" s="1045"/>
      <c r="KT40" s="1046"/>
      <c r="KU40" s="1046"/>
      <c r="KV40" s="1046"/>
      <c r="KW40" s="1046"/>
      <c r="KX40" s="1046"/>
      <c r="KY40" s="1046"/>
      <c r="KZ40" s="1046"/>
      <c r="LA40" s="1046"/>
      <c r="LB40" s="1046"/>
      <c r="LC40" s="1046"/>
      <c r="LD40" s="1046"/>
      <c r="LE40" s="1046"/>
      <c r="LF40" s="1046"/>
      <c r="LG40" s="1046"/>
      <c r="LH40" s="1046"/>
      <c r="LI40" s="1045"/>
      <c r="LJ40" s="1046"/>
      <c r="LK40" s="1046"/>
      <c r="LL40" s="1046"/>
      <c r="LM40" s="1046"/>
      <c r="LN40" s="1046"/>
      <c r="LO40" s="1046"/>
      <c r="LP40" s="1046"/>
      <c r="LQ40" s="1046"/>
      <c r="LR40" s="1046"/>
      <c r="LS40" s="1046"/>
      <c r="LT40" s="1046"/>
      <c r="LU40" s="1046"/>
      <c r="LV40" s="1046"/>
      <c r="LW40" s="1046"/>
      <c r="LX40" s="1046"/>
      <c r="LY40" s="1045"/>
      <c r="LZ40" s="1046"/>
      <c r="MA40" s="1046"/>
      <c r="MB40" s="1046"/>
      <c r="MC40" s="1046"/>
      <c r="MD40" s="1046"/>
      <c r="ME40" s="1046"/>
      <c r="MF40" s="1046"/>
      <c r="MG40" s="1046"/>
      <c r="MH40" s="1046"/>
      <c r="MI40" s="1046"/>
      <c r="MJ40" s="1046"/>
      <c r="MK40" s="1046"/>
      <c r="ML40" s="1046"/>
      <c r="MM40" s="1046"/>
      <c r="MN40" s="1046"/>
      <c r="MO40" s="1045"/>
      <c r="MP40" s="1046"/>
      <c r="MQ40" s="1046"/>
      <c r="MR40" s="1046"/>
      <c r="MS40" s="1046"/>
      <c r="MT40" s="1046"/>
      <c r="MU40" s="1046"/>
      <c r="MV40" s="1046"/>
      <c r="MW40" s="1046"/>
      <c r="MX40" s="1046"/>
      <c r="MY40" s="1046"/>
      <c r="MZ40" s="1046"/>
      <c r="NA40" s="1046"/>
      <c r="NB40" s="1046"/>
      <c r="NC40" s="1046"/>
      <c r="ND40" s="1046"/>
      <c r="NE40" s="1045"/>
      <c r="NF40" s="1046"/>
      <c r="NG40" s="1046"/>
      <c r="NH40" s="1046"/>
      <c r="NI40" s="1046"/>
      <c r="NJ40" s="1046"/>
      <c r="NK40" s="1046"/>
      <c r="NL40" s="1046"/>
      <c r="NM40" s="1046"/>
      <c r="NN40" s="1046"/>
      <c r="NO40" s="1046"/>
      <c r="NP40" s="1046"/>
      <c r="NQ40" s="1046"/>
      <c r="NR40" s="1046"/>
      <c r="NS40" s="1046"/>
      <c r="NT40" s="1046"/>
      <c r="NU40" s="1045"/>
      <c r="NV40" s="1046"/>
      <c r="NW40" s="1046"/>
      <c r="NX40" s="1046"/>
      <c r="NY40" s="1046"/>
      <c r="NZ40" s="1046"/>
      <c r="OA40" s="1046"/>
      <c r="OB40" s="1046"/>
      <c r="OC40" s="1046"/>
      <c r="OD40" s="1046"/>
      <c r="OE40" s="1046"/>
      <c r="OF40" s="1046"/>
      <c r="OG40" s="1046"/>
      <c r="OH40" s="1046"/>
      <c r="OI40" s="1046"/>
      <c r="OJ40" s="1046"/>
      <c r="OK40" s="1045"/>
      <c r="OL40" s="1046"/>
      <c r="OM40" s="1046"/>
      <c r="ON40" s="1046"/>
      <c r="OO40" s="1046"/>
      <c r="OP40" s="1046"/>
      <c r="OQ40" s="1046"/>
      <c r="OR40" s="1046"/>
      <c r="OS40" s="1046"/>
      <c r="OT40" s="1046"/>
      <c r="OU40" s="1046"/>
      <c r="OV40" s="1046"/>
      <c r="OW40" s="1046"/>
      <c r="OX40" s="1046"/>
      <c r="OY40" s="1046"/>
      <c r="OZ40" s="1046"/>
      <c r="PA40" s="1045"/>
      <c r="PB40" s="1046"/>
      <c r="PC40" s="1046"/>
      <c r="PD40" s="1046"/>
      <c r="PE40" s="1046"/>
      <c r="PF40" s="1046"/>
      <c r="PG40" s="1046"/>
      <c r="PH40" s="1046"/>
      <c r="PI40" s="1046"/>
      <c r="PJ40" s="1046"/>
      <c r="PK40" s="1046"/>
      <c r="PL40" s="1046"/>
      <c r="PM40" s="1046"/>
      <c r="PN40" s="1046"/>
      <c r="PO40" s="1046"/>
      <c r="PP40" s="1046"/>
      <c r="PQ40" s="1045"/>
      <c r="PR40" s="1046"/>
      <c r="PS40" s="1046"/>
      <c r="PT40" s="1046"/>
      <c r="PU40" s="1046"/>
      <c r="PV40" s="1046"/>
      <c r="PW40" s="1046"/>
      <c r="PX40" s="1046"/>
      <c r="PY40" s="1046"/>
      <c r="PZ40" s="1046"/>
      <c r="QA40" s="1046"/>
      <c r="QB40" s="1046"/>
      <c r="QC40" s="1046"/>
      <c r="QD40" s="1046"/>
      <c r="QE40" s="1046"/>
      <c r="QF40" s="1043"/>
      <c r="QG40" s="1041"/>
      <c r="QH40" s="877"/>
      <c r="QI40" s="878"/>
      <c r="QJ40" s="878"/>
      <c r="QK40" s="878"/>
      <c r="QL40" s="879"/>
      <c r="QM40" s="880"/>
      <c r="QN40" s="878"/>
      <c r="QO40" s="878"/>
      <c r="QP40" s="878"/>
      <c r="QQ40" s="881"/>
      <c r="QR40" s="877"/>
      <c r="QS40" s="878"/>
      <c r="QT40" s="878"/>
      <c r="QU40" s="878"/>
      <c r="QV40" s="879"/>
      <c r="QW40" s="1041"/>
      <c r="QX40" s="877"/>
      <c r="QY40" s="878"/>
      <c r="QZ40" s="878"/>
      <c r="RA40" s="878"/>
      <c r="RB40" s="879"/>
      <c r="RC40" s="880"/>
      <c r="RD40" s="878"/>
      <c r="RE40" s="878"/>
      <c r="RF40" s="878"/>
      <c r="RG40" s="881"/>
      <c r="RH40" s="877"/>
      <c r="RI40" s="878"/>
      <c r="RJ40" s="878"/>
      <c r="RK40" s="878"/>
      <c r="RL40" s="879"/>
      <c r="RM40" s="1041"/>
      <c r="RN40" s="877"/>
      <c r="RO40" s="878"/>
      <c r="RP40" s="878"/>
      <c r="RQ40" s="878"/>
      <c r="RR40" s="879"/>
      <c r="RS40" s="880"/>
      <c r="RT40" s="878"/>
      <c r="RU40" s="878"/>
      <c r="RV40" s="878"/>
      <c r="RW40" s="881"/>
      <c r="RX40" s="877"/>
      <c r="RY40" s="878"/>
      <c r="RZ40" s="878"/>
      <c r="SA40" s="878"/>
      <c r="SB40" s="879"/>
      <c r="SC40" s="1041"/>
      <c r="SD40" s="877"/>
      <c r="SE40" s="878"/>
      <c r="SF40" s="878"/>
      <c r="SG40" s="878"/>
      <c r="SH40" s="879"/>
      <c r="SI40" s="880"/>
      <c r="SJ40" s="878"/>
      <c r="SK40" s="878"/>
      <c r="SL40" s="878"/>
      <c r="SM40" s="881"/>
      <c r="SN40" s="877"/>
      <c r="SO40" s="878"/>
      <c r="SP40" s="878"/>
      <c r="SQ40" s="878"/>
      <c r="SR40" s="879"/>
      <c r="SS40" s="1041"/>
      <c r="ST40" s="877"/>
      <c r="SU40" s="878"/>
      <c r="SV40" s="878"/>
      <c r="SW40" s="878"/>
      <c r="SX40" s="879"/>
      <c r="SY40" s="880"/>
      <c r="SZ40" s="878"/>
      <c r="TA40" s="878"/>
      <c r="TB40" s="878"/>
      <c r="TC40" s="881"/>
      <c r="TD40" s="877"/>
      <c r="TE40" s="878"/>
      <c r="TF40" s="878"/>
      <c r="TG40" s="878"/>
      <c r="TH40" s="879"/>
      <c r="TI40" s="1041"/>
      <c r="TJ40" s="877"/>
      <c r="TK40" s="878"/>
      <c r="TL40" s="878"/>
      <c r="TM40" s="878"/>
      <c r="TN40" s="879"/>
      <c r="TO40" s="880"/>
      <c r="TP40" s="878"/>
      <c r="TQ40" s="878"/>
      <c r="TR40" s="878"/>
      <c r="TS40" s="881"/>
      <c r="TT40" s="877"/>
      <c r="TU40" s="878"/>
      <c r="TV40" s="878"/>
      <c r="TW40" s="878"/>
      <c r="TX40" s="879"/>
      <c r="TY40" s="1041"/>
      <c r="TZ40" s="877"/>
      <c r="UA40" s="878"/>
      <c r="UB40" s="878"/>
      <c r="UC40" s="878"/>
      <c r="UD40" s="879"/>
      <c r="UE40" s="880"/>
      <c r="UF40" s="878"/>
      <c r="UG40" s="878"/>
      <c r="UH40" s="878"/>
      <c r="UI40" s="881"/>
      <c r="UJ40" s="877"/>
      <c r="UK40" s="878"/>
      <c r="UL40" s="878"/>
      <c r="UM40" s="878"/>
      <c r="UN40" s="879"/>
      <c r="UO40" s="1041"/>
      <c r="UP40" s="877"/>
      <c r="UQ40" s="878"/>
      <c r="UR40" s="878"/>
      <c r="US40" s="878"/>
      <c r="UT40" s="879"/>
      <c r="UU40" s="880"/>
      <c r="UV40" s="878"/>
      <c r="UW40" s="878"/>
      <c r="UX40" s="878"/>
      <c r="UY40" s="881"/>
      <c r="UZ40" s="877"/>
      <c r="VA40" s="878"/>
      <c r="VB40" s="878"/>
      <c r="VC40" s="878"/>
      <c r="VD40" s="879"/>
      <c r="VE40" s="1041"/>
      <c r="VF40" s="877"/>
      <c r="VG40" s="878"/>
      <c r="VH40" s="878"/>
      <c r="VI40" s="878"/>
      <c r="VJ40" s="879"/>
      <c r="VK40" s="880"/>
      <c r="VL40" s="878"/>
      <c r="VM40" s="878"/>
      <c r="VN40" s="878"/>
      <c r="VO40" s="881"/>
      <c r="VP40" s="877"/>
      <c r="VQ40" s="878"/>
      <c r="VR40" s="878"/>
      <c r="VS40" s="878"/>
      <c r="VT40" s="879"/>
      <c r="VU40" s="1041"/>
      <c r="VV40" s="877"/>
      <c r="VW40" s="878"/>
      <c r="VX40" s="878"/>
      <c r="VY40" s="878"/>
      <c r="VZ40" s="879"/>
      <c r="WA40" s="880"/>
      <c r="WB40" s="878"/>
      <c r="WC40" s="878"/>
      <c r="WD40" s="878"/>
      <c r="WE40" s="881"/>
      <c r="WF40" s="877"/>
      <c r="WG40" s="878"/>
      <c r="WH40" s="878"/>
      <c r="WI40" s="878"/>
      <c r="WJ40" s="879"/>
      <c r="WK40" s="1041"/>
      <c r="WL40" s="877"/>
      <c r="WM40" s="878"/>
      <c r="WN40" s="878"/>
      <c r="WO40" s="878"/>
      <c r="WP40" s="879"/>
      <c r="WQ40" s="880"/>
      <c r="WR40" s="878"/>
      <c r="WS40" s="878"/>
      <c r="WT40" s="878"/>
      <c r="WU40" s="881"/>
      <c r="WV40" s="877"/>
      <c r="WW40" s="878"/>
      <c r="WX40" s="878"/>
      <c r="WY40" s="878"/>
      <c r="WZ40" s="879"/>
      <c r="XA40" s="1041"/>
      <c r="XB40" s="877"/>
      <c r="XC40" s="878"/>
      <c r="XD40" s="878"/>
      <c r="XE40" s="878"/>
      <c r="XF40" s="879"/>
      <c r="XG40" s="880"/>
      <c r="XH40" s="878"/>
      <c r="XI40" s="878"/>
      <c r="XJ40" s="878"/>
      <c r="XK40" s="881"/>
      <c r="XL40" s="877"/>
      <c r="XM40" s="878"/>
      <c r="XN40" s="878"/>
      <c r="XO40" s="878"/>
      <c r="XP40" s="879"/>
      <c r="XQ40" s="1041"/>
      <c r="XR40" s="877"/>
      <c r="XS40" s="878"/>
      <c r="XT40" s="878"/>
      <c r="XU40" s="878"/>
      <c r="XV40" s="879"/>
      <c r="XW40" s="880"/>
      <c r="XX40" s="878"/>
      <c r="XY40" s="878"/>
      <c r="XZ40" s="878"/>
      <c r="YA40" s="881"/>
      <c r="YB40" s="877"/>
      <c r="YC40" s="878"/>
      <c r="YD40" s="878"/>
      <c r="YE40" s="878"/>
      <c r="YF40" s="879"/>
      <c r="YG40" s="1041"/>
      <c r="YH40" s="877"/>
      <c r="YI40" s="878"/>
      <c r="YJ40" s="878"/>
      <c r="YK40" s="878"/>
      <c r="YL40" s="879"/>
      <c r="YM40" s="880"/>
      <c r="YN40" s="878"/>
      <c r="YO40" s="878"/>
      <c r="YP40" s="878"/>
      <c r="YQ40" s="881"/>
      <c r="YR40" s="877"/>
      <c r="YS40" s="878"/>
      <c r="YT40" s="878"/>
      <c r="YU40" s="878"/>
      <c r="YV40" s="879"/>
      <c r="YW40" s="1041"/>
      <c r="YX40" s="877"/>
      <c r="YY40" s="878"/>
      <c r="YZ40" s="878"/>
      <c r="ZA40" s="878"/>
      <c r="ZB40" s="879"/>
      <c r="ZC40" s="880"/>
      <c r="ZD40" s="878"/>
      <c r="ZE40" s="878"/>
      <c r="ZF40" s="878"/>
      <c r="ZG40" s="881"/>
      <c r="ZH40" s="877"/>
      <c r="ZI40" s="878"/>
      <c r="ZJ40" s="878"/>
      <c r="ZK40" s="878"/>
      <c r="ZL40" s="879"/>
      <c r="ZM40" s="1041"/>
      <c r="ZN40" s="877"/>
      <c r="ZO40" s="878"/>
      <c r="ZP40" s="878"/>
      <c r="ZQ40" s="878"/>
      <c r="ZR40" s="879"/>
      <c r="ZS40" s="880"/>
      <c r="ZT40" s="878"/>
      <c r="ZU40" s="878"/>
      <c r="ZV40" s="878"/>
      <c r="ZW40" s="881"/>
      <c r="ZX40" s="877"/>
      <c r="ZY40" s="878"/>
      <c r="ZZ40" s="878"/>
      <c r="AAA40" s="878"/>
      <c r="AAB40" s="879"/>
      <c r="AAC40" s="1041"/>
      <c r="AAD40" s="877"/>
      <c r="AAE40" s="878"/>
      <c r="AAF40" s="878"/>
      <c r="AAG40" s="878"/>
      <c r="AAH40" s="879"/>
      <c r="AAI40" s="880"/>
      <c r="AAJ40" s="878"/>
      <c r="AAK40" s="878"/>
      <c r="AAL40" s="878"/>
      <c r="AAM40" s="881"/>
      <c r="AAN40" s="877"/>
      <c r="AAO40" s="878"/>
      <c r="AAP40" s="878"/>
      <c r="AAQ40" s="878"/>
      <c r="AAR40" s="879"/>
      <c r="AAS40" s="1041"/>
      <c r="AAT40" s="877"/>
      <c r="AAU40" s="878"/>
      <c r="AAV40" s="878"/>
      <c r="AAW40" s="878"/>
      <c r="AAX40" s="879"/>
      <c r="AAY40" s="880"/>
      <c r="AAZ40" s="878"/>
      <c r="ABA40" s="878"/>
      <c r="ABB40" s="878"/>
      <c r="ABC40" s="881"/>
      <c r="ABD40" s="877"/>
      <c r="ABE40" s="878"/>
      <c r="ABF40" s="878"/>
      <c r="ABG40" s="878"/>
      <c r="ABH40" s="879"/>
      <c r="ABI40" s="1041"/>
      <c r="ABJ40" s="877"/>
      <c r="ABK40" s="878"/>
      <c r="ABL40" s="878"/>
      <c r="ABM40" s="878"/>
      <c r="ABN40" s="879"/>
      <c r="ABO40" s="880"/>
      <c r="ABP40" s="878"/>
      <c r="ABQ40" s="878"/>
      <c r="ABR40" s="878"/>
      <c r="ABS40" s="881"/>
      <c r="ABT40" s="877"/>
      <c r="ABU40" s="878"/>
      <c r="ABV40" s="878"/>
      <c r="ABW40" s="878"/>
      <c r="ABX40" s="879"/>
      <c r="ABY40" s="1041"/>
      <c r="ABZ40" s="877"/>
      <c r="ACA40" s="878"/>
      <c r="ACB40" s="878"/>
      <c r="ACC40" s="878"/>
      <c r="ACD40" s="879"/>
      <c r="ACE40" s="880"/>
      <c r="ACF40" s="878"/>
      <c r="ACG40" s="878"/>
      <c r="ACH40" s="878"/>
      <c r="ACI40" s="881"/>
      <c r="ACJ40" s="877"/>
      <c r="ACK40" s="878"/>
      <c r="ACL40" s="878"/>
      <c r="ACM40" s="878"/>
      <c r="ACN40" s="879"/>
      <c r="ACO40" s="1041"/>
      <c r="ACP40" s="877"/>
      <c r="ACQ40" s="878"/>
      <c r="ACR40" s="878"/>
      <c r="ACS40" s="878"/>
      <c r="ACT40" s="879"/>
      <c r="ACU40" s="880"/>
      <c r="ACV40" s="878"/>
      <c r="ACW40" s="878"/>
      <c r="ACX40" s="878"/>
      <c r="ACY40" s="881"/>
      <c r="ACZ40" s="877"/>
      <c r="ADA40" s="878"/>
      <c r="ADB40" s="878"/>
      <c r="ADC40" s="878"/>
      <c r="ADD40" s="879"/>
      <c r="ADE40" s="1041"/>
      <c r="ADF40" s="877"/>
      <c r="ADG40" s="878"/>
      <c r="ADH40" s="878"/>
      <c r="ADI40" s="878"/>
      <c r="ADJ40" s="879"/>
      <c r="ADK40" s="880"/>
      <c r="ADL40" s="878"/>
      <c r="ADM40" s="878"/>
      <c r="ADN40" s="878"/>
      <c r="ADO40" s="881"/>
      <c r="ADP40" s="877"/>
      <c r="ADQ40" s="878"/>
      <c r="ADR40" s="878"/>
      <c r="ADS40" s="878"/>
      <c r="ADT40" s="879"/>
      <c r="ADU40" s="1041"/>
      <c r="ADV40" s="877"/>
      <c r="ADW40" s="878"/>
      <c r="ADX40" s="878"/>
      <c r="ADY40" s="878"/>
      <c r="ADZ40" s="879"/>
      <c r="AEA40" s="880"/>
      <c r="AEB40" s="878"/>
      <c r="AEC40" s="878"/>
      <c r="AED40" s="878"/>
      <c r="AEE40" s="881"/>
      <c r="AEF40" s="877"/>
      <c r="AEG40" s="878"/>
      <c r="AEH40" s="878"/>
      <c r="AEI40" s="878"/>
      <c r="AEJ40" s="879"/>
      <c r="AEK40" s="1041"/>
      <c r="AEL40" s="877"/>
      <c r="AEM40" s="878"/>
      <c r="AEN40" s="878"/>
      <c r="AEO40" s="878"/>
      <c r="AEP40" s="879"/>
      <c r="AEQ40" s="880"/>
      <c r="AER40" s="878"/>
      <c r="AES40" s="878"/>
      <c r="AET40" s="878"/>
      <c r="AEU40" s="881"/>
      <c r="AEV40" s="877"/>
      <c r="AEW40" s="878"/>
      <c r="AEX40" s="878"/>
      <c r="AEY40" s="878"/>
      <c r="AEZ40" s="879"/>
      <c r="AFA40" s="1041"/>
      <c r="AFB40" s="877"/>
      <c r="AFC40" s="878"/>
      <c r="AFD40" s="878"/>
      <c r="AFE40" s="878"/>
      <c r="AFF40" s="879"/>
      <c r="AFG40" s="880"/>
      <c r="AFH40" s="878"/>
      <c r="AFI40" s="878"/>
      <c r="AFJ40" s="878"/>
      <c r="AFK40" s="881"/>
      <c r="AFL40" s="877"/>
      <c r="AFM40" s="878"/>
      <c r="AFN40" s="878"/>
      <c r="AFO40" s="878"/>
      <c r="AFP40" s="879"/>
      <c r="AFQ40" s="1041"/>
      <c r="AFR40" s="877"/>
      <c r="AFS40" s="878"/>
      <c r="AFT40" s="878"/>
      <c r="AFU40" s="878"/>
      <c r="AFV40" s="879"/>
      <c r="AFW40" s="880"/>
      <c r="AFX40" s="878"/>
      <c r="AFY40" s="878"/>
      <c r="AFZ40" s="878"/>
      <c r="AGA40" s="881"/>
      <c r="AGB40" s="877"/>
      <c r="AGC40" s="878"/>
      <c r="AGD40" s="878"/>
      <c r="AGE40" s="878"/>
      <c r="AGF40" s="879"/>
      <c r="AGG40" s="1041"/>
      <c r="AGH40" s="877"/>
      <c r="AGI40" s="878"/>
      <c r="AGJ40" s="878"/>
      <c r="AGK40" s="878"/>
      <c r="AGL40" s="879"/>
      <c r="AGM40" s="880"/>
      <c r="AGN40" s="878"/>
      <c r="AGO40" s="878"/>
      <c r="AGP40" s="878"/>
      <c r="AGQ40" s="881"/>
      <c r="AGR40" s="877"/>
      <c r="AGS40" s="878"/>
      <c r="AGT40" s="878"/>
      <c r="AGU40" s="878"/>
      <c r="AGV40" s="879"/>
      <c r="AGW40" s="1041"/>
      <c r="AGX40" s="877"/>
      <c r="AGY40" s="878"/>
      <c r="AGZ40" s="878"/>
      <c r="AHA40" s="878"/>
      <c r="AHB40" s="879"/>
      <c r="AHC40" s="880"/>
      <c r="AHD40" s="878"/>
      <c r="AHE40" s="878"/>
      <c r="AHF40" s="878"/>
      <c r="AHG40" s="881"/>
      <c r="AHH40" s="877"/>
      <c r="AHI40" s="878"/>
      <c r="AHJ40" s="878"/>
      <c r="AHK40" s="878"/>
      <c r="AHL40" s="879"/>
      <c r="AHM40" s="1041"/>
      <c r="AHN40" s="877"/>
      <c r="AHO40" s="878"/>
      <c r="AHP40" s="878"/>
      <c r="AHQ40" s="878"/>
      <c r="AHR40" s="879"/>
      <c r="AHS40" s="880"/>
      <c r="AHT40" s="878"/>
      <c r="AHU40" s="878"/>
      <c r="AHV40" s="878"/>
      <c r="AHW40" s="881"/>
      <c r="AHX40" s="877"/>
      <c r="AHY40" s="878"/>
      <c r="AHZ40" s="878"/>
      <c r="AIA40" s="878"/>
      <c r="AIB40" s="879"/>
      <c r="AIC40" s="1041"/>
      <c r="AID40" s="877"/>
      <c r="AIE40" s="878"/>
      <c r="AIF40" s="878"/>
      <c r="AIG40" s="878"/>
      <c r="AIH40" s="879"/>
      <c r="AII40" s="880"/>
      <c r="AIJ40" s="878"/>
      <c r="AIK40" s="878"/>
      <c r="AIL40" s="878"/>
      <c r="AIM40" s="881"/>
      <c r="AIN40" s="877"/>
      <c r="AIO40" s="878"/>
      <c r="AIP40" s="878"/>
      <c r="AIQ40" s="878"/>
      <c r="AIR40" s="879"/>
      <c r="AIS40" s="1041"/>
      <c r="AIT40" s="877"/>
      <c r="AIU40" s="878"/>
      <c r="AIV40" s="878"/>
      <c r="AIW40" s="878"/>
      <c r="AIX40" s="879"/>
      <c r="AIY40" s="880"/>
      <c r="AIZ40" s="878"/>
      <c r="AJA40" s="878"/>
      <c r="AJB40" s="878"/>
      <c r="AJC40" s="881"/>
      <c r="AJD40" s="877"/>
      <c r="AJE40" s="878"/>
      <c r="AJF40" s="878"/>
      <c r="AJG40" s="878"/>
      <c r="AJH40" s="879"/>
      <c r="AJI40" s="1041"/>
      <c r="AJJ40" s="877"/>
      <c r="AJK40" s="878"/>
      <c r="AJL40" s="878"/>
      <c r="AJM40" s="878"/>
      <c r="AJN40" s="879"/>
      <c r="AJO40" s="880"/>
      <c r="AJP40" s="878"/>
      <c r="AJQ40" s="878"/>
      <c r="AJR40" s="878"/>
      <c r="AJS40" s="881"/>
      <c r="AJT40" s="877"/>
      <c r="AJU40" s="878"/>
      <c r="AJV40" s="878"/>
      <c r="AJW40" s="878"/>
      <c r="AJX40" s="879"/>
      <c r="AJY40" s="1041"/>
      <c r="AJZ40" s="877"/>
      <c r="AKA40" s="878"/>
      <c r="AKB40" s="878"/>
      <c r="AKC40" s="878"/>
      <c r="AKD40" s="879"/>
      <c r="AKE40" s="880"/>
      <c r="AKF40" s="878"/>
      <c r="AKG40" s="878"/>
      <c r="AKH40" s="878"/>
      <c r="AKI40" s="881"/>
      <c r="AKJ40" s="877"/>
      <c r="AKK40" s="878"/>
      <c r="AKL40" s="878"/>
      <c r="AKM40" s="878"/>
      <c r="AKN40" s="879"/>
      <c r="AKO40" s="1041"/>
      <c r="AKP40" s="877"/>
      <c r="AKQ40" s="878"/>
      <c r="AKR40" s="878"/>
      <c r="AKS40" s="878"/>
      <c r="AKT40" s="879"/>
      <c r="AKU40" s="880"/>
      <c r="AKV40" s="878"/>
      <c r="AKW40" s="878"/>
      <c r="AKX40" s="878"/>
      <c r="AKY40" s="881"/>
      <c r="AKZ40" s="877"/>
      <c r="ALA40" s="878"/>
      <c r="ALB40" s="878"/>
      <c r="ALC40" s="878"/>
      <c r="ALD40" s="879"/>
      <c r="ALE40" s="1041"/>
      <c r="ALF40" s="877"/>
      <c r="ALG40" s="878"/>
      <c r="ALH40" s="878"/>
      <c r="ALI40" s="878"/>
      <c r="ALJ40" s="879"/>
      <c r="ALK40" s="880"/>
      <c r="ALL40" s="878"/>
      <c r="ALM40" s="878"/>
      <c r="ALN40" s="878"/>
      <c r="ALO40" s="881"/>
      <c r="ALP40" s="877"/>
      <c r="ALQ40" s="878"/>
      <c r="ALR40" s="878"/>
      <c r="ALS40" s="878"/>
      <c r="ALT40" s="879"/>
      <c r="ALU40" s="1041"/>
      <c r="ALV40" s="877"/>
      <c r="ALW40" s="878"/>
      <c r="ALX40" s="878"/>
      <c r="ALY40" s="878"/>
      <c r="ALZ40" s="879"/>
      <c r="AMA40" s="880"/>
      <c r="AMB40" s="878"/>
      <c r="AMC40" s="878"/>
      <c r="AMD40" s="878"/>
      <c r="AME40" s="881"/>
      <c r="AMF40" s="877"/>
      <c r="AMG40" s="878"/>
      <c r="AMH40" s="878"/>
      <c r="AMI40" s="878"/>
      <c r="AMJ40" s="879"/>
      <c r="AMK40" s="1041"/>
      <c r="AML40" s="877"/>
      <c r="AMM40" s="878"/>
      <c r="AMN40" s="878"/>
      <c r="AMO40" s="878"/>
      <c r="AMP40" s="879"/>
      <c r="AMQ40" s="880"/>
      <c r="AMR40" s="878"/>
      <c r="AMS40" s="878"/>
      <c r="AMT40" s="878"/>
      <c r="AMU40" s="881"/>
      <c r="AMV40" s="877"/>
      <c r="AMW40" s="878"/>
      <c r="AMX40" s="878"/>
      <c r="AMY40" s="878"/>
      <c r="AMZ40" s="879"/>
      <c r="ANA40" s="1041"/>
      <c r="ANB40" s="877"/>
      <c r="ANC40" s="878"/>
      <c r="AND40" s="878"/>
      <c r="ANE40" s="878"/>
      <c r="ANF40" s="879"/>
      <c r="ANG40" s="880"/>
      <c r="ANH40" s="878"/>
      <c r="ANI40" s="878"/>
      <c r="ANJ40" s="878"/>
      <c r="ANK40" s="881"/>
      <c r="ANL40" s="877"/>
      <c r="ANM40" s="878"/>
      <c r="ANN40" s="878"/>
      <c r="ANO40" s="878"/>
      <c r="ANP40" s="879"/>
      <c r="ANQ40" s="1041"/>
      <c r="ANR40" s="877"/>
      <c r="ANS40" s="878"/>
      <c r="ANT40" s="878"/>
      <c r="ANU40" s="878"/>
      <c r="ANV40" s="879"/>
      <c r="ANW40" s="880"/>
      <c r="ANX40" s="878"/>
      <c r="ANY40" s="878"/>
      <c r="ANZ40" s="878"/>
      <c r="AOA40" s="881"/>
      <c r="AOB40" s="877"/>
      <c r="AOC40" s="878"/>
      <c r="AOD40" s="878"/>
      <c r="AOE40" s="878"/>
      <c r="AOF40" s="879"/>
      <c r="AOG40" s="1041"/>
      <c r="AOH40" s="877"/>
      <c r="AOI40" s="878"/>
      <c r="AOJ40" s="878"/>
      <c r="AOK40" s="878"/>
      <c r="AOL40" s="879"/>
      <c r="AOM40" s="880"/>
      <c r="AON40" s="878"/>
      <c r="AOO40" s="878"/>
      <c r="AOP40" s="878"/>
      <c r="AOQ40" s="881"/>
      <c r="AOR40" s="877"/>
      <c r="AOS40" s="878"/>
      <c r="AOT40" s="878"/>
      <c r="AOU40" s="878"/>
      <c r="AOV40" s="879"/>
      <c r="AOW40" s="1041"/>
      <c r="AOX40" s="877"/>
      <c r="AOY40" s="878"/>
      <c r="AOZ40" s="878"/>
      <c r="APA40" s="878"/>
      <c r="APB40" s="879"/>
      <c r="APC40" s="880"/>
      <c r="APD40" s="878"/>
      <c r="APE40" s="878"/>
      <c r="APF40" s="878"/>
      <c r="APG40" s="881"/>
      <c r="APH40" s="877"/>
      <c r="API40" s="878"/>
      <c r="APJ40" s="878"/>
      <c r="APK40" s="878"/>
      <c r="APL40" s="879"/>
      <c r="APM40" s="1041"/>
      <c r="APN40" s="877"/>
      <c r="APO40" s="878"/>
      <c r="APP40" s="878"/>
      <c r="APQ40" s="878"/>
      <c r="APR40" s="879"/>
      <c r="APS40" s="880"/>
      <c r="APT40" s="878"/>
      <c r="APU40" s="878"/>
      <c r="APV40" s="878"/>
      <c r="APW40" s="881"/>
      <c r="APX40" s="877"/>
      <c r="APY40" s="878"/>
      <c r="APZ40" s="878"/>
      <c r="AQA40" s="878"/>
      <c r="AQB40" s="879"/>
      <c r="AQC40" s="1041"/>
      <c r="AQD40" s="877"/>
      <c r="AQE40" s="878"/>
      <c r="AQF40" s="878"/>
      <c r="AQG40" s="878"/>
      <c r="AQH40" s="879"/>
      <c r="AQI40" s="880"/>
      <c r="AQJ40" s="878"/>
      <c r="AQK40" s="878"/>
      <c r="AQL40" s="878"/>
      <c r="AQM40" s="881"/>
      <c r="AQN40" s="877"/>
      <c r="AQO40" s="878"/>
      <c r="AQP40" s="878"/>
      <c r="AQQ40" s="878"/>
      <c r="AQR40" s="879"/>
      <c r="AQS40" s="1041"/>
      <c r="AQT40" s="877"/>
      <c r="AQU40" s="878"/>
      <c r="AQV40" s="878"/>
      <c r="AQW40" s="878"/>
      <c r="AQX40" s="879"/>
      <c r="AQY40" s="880"/>
      <c r="AQZ40" s="878"/>
      <c r="ARA40" s="878"/>
      <c r="ARB40" s="878"/>
      <c r="ARC40" s="881"/>
      <c r="ARD40" s="877"/>
      <c r="ARE40" s="878"/>
      <c r="ARF40" s="878"/>
      <c r="ARG40" s="878"/>
      <c r="ARH40" s="879"/>
      <c r="ARI40" s="1041"/>
      <c r="ARJ40" s="877"/>
      <c r="ARK40" s="878"/>
      <c r="ARL40" s="878"/>
      <c r="ARM40" s="878"/>
      <c r="ARN40" s="879"/>
      <c r="ARO40" s="880"/>
      <c r="ARP40" s="878"/>
      <c r="ARQ40" s="878"/>
      <c r="ARR40" s="878"/>
      <c r="ARS40" s="881"/>
      <c r="ART40" s="877"/>
      <c r="ARU40" s="878"/>
      <c r="ARV40" s="878"/>
      <c r="ARW40" s="878"/>
      <c r="ARX40" s="879"/>
      <c r="ARY40" s="1041"/>
      <c r="ARZ40" s="877"/>
      <c r="ASA40" s="878"/>
      <c r="ASB40" s="878"/>
      <c r="ASC40" s="878"/>
      <c r="ASD40" s="879"/>
      <c r="ASE40" s="880"/>
      <c r="ASF40" s="878"/>
      <c r="ASG40" s="878"/>
      <c r="ASH40" s="878"/>
      <c r="ASI40" s="881"/>
      <c r="ASJ40" s="877"/>
      <c r="ASK40" s="878"/>
      <c r="ASL40" s="878"/>
      <c r="ASM40" s="878"/>
      <c r="ASN40" s="879"/>
      <c r="ASO40" s="1041"/>
      <c r="ASP40" s="877"/>
      <c r="ASQ40" s="878"/>
      <c r="ASR40" s="878"/>
      <c r="ASS40" s="878"/>
      <c r="AST40" s="879"/>
      <c r="ASU40" s="880"/>
      <c r="ASV40" s="878"/>
      <c r="ASW40" s="878"/>
      <c r="ASX40" s="878"/>
      <c r="ASY40" s="881"/>
      <c r="ASZ40" s="877"/>
      <c r="ATA40" s="878"/>
      <c r="ATB40" s="878"/>
      <c r="ATC40" s="878"/>
      <c r="ATD40" s="879"/>
      <c r="ATE40" s="1041"/>
      <c r="ATF40" s="877"/>
      <c r="ATG40" s="878"/>
      <c r="ATH40" s="878"/>
      <c r="ATI40" s="878"/>
      <c r="ATJ40" s="879"/>
      <c r="ATK40" s="880"/>
      <c r="ATL40" s="878"/>
      <c r="ATM40" s="878"/>
      <c r="ATN40" s="878"/>
      <c r="ATO40" s="881"/>
      <c r="ATP40" s="877"/>
      <c r="ATQ40" s="878"/>
      <c r="ATR40" s="878"/>
      <c r="ATS40" s="878"/>
      <c r="ATT40" s="879"/>
      <c r="ATU40" s="1041"/>
      <c r="ATV40" s="877"/>
      <c r="ATW40" s="878"/>
      <c r="ATX40" s="878"/>
      <c r="ATY40" s="878"/>
      <c r="ATZ40" s="879"/>
      <c r="AUA40" s="880"/>
      <c r="AUB40" s="878"/>
      <c r="AUC40" s="878"/>
      <c r="AUD40" s="878"/>
      <c r="AUE40" s="881"/>
      <c r="AUF40" s="877"/>
      <c r="AUG40" s="878"/>
      <c r="AUH40" s="878"/>
      <c r="AUI40" s="878"/>
      <c r="AUJ40" s="879"/>
      <c r="AUK40" s="1041"/>
      <c r="AUL40" s="877"/>
      <c r="AUM40" s="878"/>
      <c r="AUN40" s="878"/>
      <c r="AUO40" s="878"/>
      <c r="AUP40" s="879"/>
      <c r="AUQ40" s="880"/>
      <c r="AUR40" s="878"/>
      <c r="AUS40" s="878"/>
      <c r="AUT40" s="878"/>
      <c r="AUU40" s="881"/>
      <c r="AUV40" s="877"/>
      <c r="AUW40" s="878"/>
      <c r="AUX40" s="878"/>
      <c r="AUY40" s="878"/>
      <c r="AUZ40" s="879"/>
      <c r="AVA40" s="1041"/>
      <c r="AVB40" s="877"/>
      <c r="AVC40" s="878"/>
      <c r="AVD40" s="878"/>
      <c r="AVE40" s="878"/>
      <c r="AVF40" s="879"/>
      <c r="AVG40" s="880"/>
      <c r="AVH40" s="878"/>
      <c r="AVI40" s="878"/>
      <c r="AVJ40" s="878"/>
      <c r="AVK40" s="881"/>
      <c r="AVL40" s="877"/>
      <c r="AVM40" s="878"/>
      <c r="AVN40" s="878"/>
      <c r="AVO40" s="878"/>
      <c r="AVP40" s="879"/>
      <c r="AVQ40" s="1041"/>
      <c r="AVR40" s="877"/>
      <c r="AVS40" s="878"/>
      <c r="AVT40" s="878"/>
      <c r="AVU40" s="878"/>
      <c r="AVV40" s="879"/>
      <c r="AVW40" s="880"/>
      <c r="AVX40" s="878"/>
      <c r="AVY40" s="878"/>
      <c r="AVZ40" s="878"/>
      <c r="AWA40" s="881"/>
      <c r="AWB40" s="877"/>
      <c r="AWC40" s="878"/>
      <c r="AWD40" s="878"/>
      <c r="AWE40" s="878"/>
      <c r="AWF40" s="879"/>
      <c r="AWG40" s="1041"/>
      <c r="AWH40" s="877"/>
      <c r="AWI40" s="878"/>
      <c r="AWJ40" s="878"/>
      <c r="AWK40" s="878"/>
      <c r="AWL40" s="879"/>
      <c r="AWM40" s="880"/>
      <c r="AWN40" s="878"/>
      <c r="AWO40" s="878"/>
      <c r="AWP40" s="878"/>
      <c r="AWQ40" s="881"/>
      <c r="AWR40" s="877"/>
      <c r="AWS40" s="878"/>
      <c r="AWT40" s="878"/>
      <c r="AWU40" s="878"/>
      <c r="AWV40" s="879"/>
      <c r="AWW40" s="1041"/>
      <c r="AWX40" s="877"/>
      <c r="AWY40" s="878"/>
      <c r="AWZ40" s="878"/>
      <c r="AXA40" s="878"/>
      <c r="AXB40" s="879"/>
      <c r="AXC40" s="880"/>
      <c r="AXD40" s="878"/>
      <c r="AXE40" s="878"/>
      <c r="AXF40" s="878"/>
      <c r="AXG40" s="881"/>
      <c r="AXH40" s="877"/>
      <c r="AXI40" s="878"/>
      <c r="AXJ40" s="878"/>
      <c r="AXK40" s="878"/>
      <c r="AXL40" s="879"/>
      <c r="AXM40" s="1041"/>
      <c r="AXN40" s="877"/>
      <c r="AXO40" s="878"/>
      <c r="AXP40" s="878"/>
      <c r="AXQ40" s="878"/>
      <c r="AXR40" s="879"/>
      <c r="AXS40" s="880"/>
      <c r="AXT40" s="878"/>
      <c r="AXU40" s="878"/>
      <c r="AXV40" s="878"/>
      <c r="AXW40" s="881"/>
      <c r="AXX40" s="877"/>
      <c r="AXY40" s="878"/>
      <c r="AXZ40" s="878"/>
      <c r="AYA40" s="878"/>
      <c r="AYB40" s="879"/>
      <c r="AYC40" s="1041"/>
      <c r="AYD40" s="877"/>
      <c r="AYE40" s="878"/>
      <c r="AYF40" s="878"/>
      <c r="AYG40" s="878"/>
      <c r="AYH40" s="879"/>
      <c r="AYI40" s="880"/>
      <c r="AYJ40" s="878"/>
      <c r="AYK40" s="878"/>
      <c r="AYL40" s="878"/>
      <c r="AYM40" s="881"/>
      <c r="AYN40" s="877"/>
      <c r="AYO40" s="878"/>
      <c r="AYP40" s="878"/>
      <c r="AYQ40" s="878"/>
      <c r="AYR40" s="879"/>
      <c r="AYS40" s="1041"/>
      <c r="AYT40" s="877"/>
      <c r="AYU40" s="878"/>
      <c r="AYV40" s="878"/>
      <c r="AYW40" s="878"/>
      <c r="AYX40" s="879"/>
      <c r="AYY40" s="880"/>
      <c r="AYZ40" s="878"/>
      <c r="AZA40" s="878"/>
      <c r="AZB40" s="878"/>
      <c r="AZC40" s="881"/>
      <c r="AZD40" s="877"/>
      <c r="AZE40" s="878"/>
      <c r="AZF40" s="878"/>
      <c r="AZG40" s="878"/>
      <c r="AZH40" s="879"/>
      <c r="AZI40" s="1041"/>
      <c r="AZJ40" s="877"/>
      <c r="AZK40" s="878"/>
      <c r="AZL40" s="878"/>
      <c r="AZM40" s="878"/>
      <c r="AZN40" s="879"/>
      <c r="AZO40" s="880"/>
      <c r="AZP40" s="878"/>
      <c r="AZQ40" s="878"/>
      <c r="AZR40" s="878"/>
      <c r="AZS40" s="881"/>
      <c r="AZT40" s="877"/>
      <c r="AZU40" s="878"/>
      <c r="AZV40" s="878"/>
      <c r="AZW40" s="878"/>
      <c r="AZX40" s="879"/>
      <c r="AZY40" s="1041"/>
      <c r="AZZ40" s="877"/>
      <c r="BAA40" s="878"/>
      <c r="BAB40" s="878"/>
      <c r="BAC40" s="878"/>
      <c r="BAD40" s="879"/>
      <c r="BAE40" s="880"/>
      <c r="BAF40" s="878"/>
      <c r="BAG40" s="878"/>
      <c r="BAH40" s="878"/>
      <c r="BAI40" s="881"/>
      <c r="BAJ40" s="877"/>
      <c r="BAK40" s="878"/>
      <c r="BAL40" s="878"/>
      <c r="BAM40" s="878"/>
      <c r="BAN40" s="879"/>
      <c r="BAO40" s="1041"/>
      <c r="BAP40" s="877"/>
      <c r="BAQ40" s="878"/>
      <c r="BAR40" s="878"/>
      <c r="BAS40" s="878"/>
      <c r="BAT40" s="879"/>
      <c r="BAU40" s="880"/>
      <c r="BAV40" s="878"/>
      <c r="BAW40" s="878"/>
      <c r="BAX40" s="878"/>
      <c r="BAY40" s="881"/>
      <c r="BAZ40" s="877"/>
      <c r="BBA40" s="878"/>
      <c r="BBB40" s="878"/>
      <c r="BBC40" s="878"/>
      <c r="BBD40" s="879"/>
      <c r="BBE40" s="1041"/>
      <c r="BBF40" s="877"/>
      <c r="BBG40" s="878"/>
      <c r="BBH40" s="878"/>
      <c r="BBI40" s="878"/>
      <c r="BBJ40" s="879"/>
      <c r="BBK40" s="880"/>
      <c r="BBL40" s="878"/>
      <c r="BBM40" s="878"/>
      <c r="BBN40" s="878"/>
      <c r="BBO40" s="881"/>
      <c r="BBP40" s="877"/>
      <c r="BBQ40" s="878"/>
      <c r="BBR40" s="878"/>
      <c r="BBS40" s="878"/>
      <c r="BBT40" s="879"/>
      <c r="BBU40" s="1041"/>
      <c r="BBV40" s="877"/>
      <c r="BBW40" s="878"/>
      <c r="BBX40" s="878"/>
      <c r="BBY40" s="878"/>
      <c r="BBZ40" s="879"/>
      <c r="BCA40" s="880"/>
      <c r="BCB40" s="878"/>
      <c r="BCC40" s="878"/>
      <c r="BCD40" s="878"/>
      <c r="BCE40" s="881"/>
      <c r="BCF40" s="877"/>
      <c r="BCG40" s="878"/>
      <c r="BCH40" s="878"/>
      <c r="BCI40" s="878"/>
      <c r="BCJ40" s="879"/>
      <c r="BCK40" s="1041"/>
      <c r="BCL40" s="877"/>
      <c r="BCM40" s="878"/>
      <c r="BCN40" s="878"/>
      <c r="BCO40" s="878"/>
      <c r="BCP40" s="879"/>
      <c r="BCQ40" s="880"/>
      <c r="BCR40" s="878"/>
      <c r="BCS40" s="878"/>
      <c r="BCT40" s="878"/>
      <c r="BCU40" s="881"/>
      <c r="BCV40" s="877"/>
      <c r="BCW40" s="878"/>
      <c r="BCX40" s="878"/>
      <c r="BCY40" s="878"/>
      <c r="BCZ40" s="879"/>
      <c r="BDA40" s="1041"/>
      <c r="BDB40" s="877"/>
      <c r="BDC40" s="878"/>
      <c r="BDD40" s="878"/>
      <c r="BDE40" s="878"/>
      <c r="BDF40" s="879"/>
      <c r="BDG40" s="880"/>
      <c r="BDH40" s="878"/>
      <c r="BDI40" s="878"/>
      <c r="BDJ40" s="878"/>
      <c r="BDK40" s="881"/>
      <c r="BDL40" s="877"/>
      <c r="BDM40" s="878"/>
      <c r="BDN40" s="878"/>
      <c r="BDO40" s="878"/>
      <c r="BDP40" s="879"/>
      <c r="BDQ40" s="1041"/>
      <c r="BDR40" s="877"/>
      <c r="BDS40" s="878"/>
      <c r="BDT40" s="878"/>
      <c r="BDU40" s="878"/>
      <c r="BDV40" s="879"/>
      <c r="BDW40" s="880"/>
      <c r="BDX40" s="878"/>
      <c r="BDY40" s="878"/>
      <c r="BDZ40" s="878"/>
      <c r="BEA40" s="881"/>
      <c r="BEB40" s="877"/>
      <c r="BEC40" s="878"/>
      <c r="BED40" s="878"/>
      <c r="BEE40" s="878"/>
      <c r="BEF40" s="879"/>
      <c r="BEG40" s="1041"/>
      <c r="BEH40" s="877"/>
      <c r="BEI40" s="878"/>
      <c r="BEJ40" s="878"/>
      <c r="BEK40" s="878"/>
      <c r="BEL40" s="879"/>
      <c r="BEM40" s="880"/>
      <c r="BEN40" s="878"/>
      <c r="BEO40" s="878"/>
      <c r="BEP40" s="878"/>
      <c r="BEQ40" s="881"/>
      <c r="BER40" s="877"/>
      <c r="BES40" s="878"/>
      <c r="BET40" s="878"/>
      <c r="BEU40" s="878"/>
      <c r="BEV40" s="879"/>
      <c r="BEW40" s="1041"/>
      <c r="BEX40" s="877"/>
      <c r="BEY40" s="878"/>
      <c r="BEZ40" s="878"/>
      <c r="BFA40" s="878"/>
      <c r="BFB40" s="879"/>
      <c r="BFC40" s="880"/>
      <c r="BFD40" s="878"/>
      <c r="BFE40" s="878"/>
      <c r="BFF40" s="878"/>
      <c r="BFG40" s="881"/>
      <c r="BFH40" s="877"/>
      <c r="BFI40" s="878"/>
      <c r="BFJ40" s="878"/>
      <c r="BFK40" s="878"/>
      <c r="BFL40" s="879"/>
      <c r="BFM40" s="1041"/>
      <c r="BFN40" s="877"/>
      <c r="BFO40" s="878"/>
      <c r="BFP40" s="878"/>
      <c r="BFQ40" s="878"/>
      <c r="BFR40" s="879"/>
      <c r="BFS40" s="880"/>
      <c r="BFT40" s="878"/>
      <c r="BFU40" s="878"/>
      <c r="BFV40" s="878"/>
      <c r="BFW40" s="881"/>
      <c r="BFX40" s="877"/>
      <c r="BFY40" s="878"/>
      <c r="BFZ40" s="878"/>
      <c r="BGA40" s="878"/>
      <c r="BGB40" s="879"/>
      <c r="BGC40" s="1041"/>
      <c r="BGD40" s="877"/>
      <c r="BGE40" s="878"/>
      <c r="BGF40" s="878"/>
      <c r="BGG40" s="878"/>
      <c r="BGH40" s="879"/>
      <c r="BGI40" s="880"/>
      <c r="BGJ40" s="878"/>
      <c r="BGK40" s="878"/>
      <c r="BGL40" s="878"/>
      <c r="BGM40" s="881"/>
      <c r="BGN40" s="877"/>
      <c r="BGO40" s="878"/>
      <c r="BGP40" s="878"/>
      <c r="BGQ40" s="878"/>
      <c r="BGR40" s="879"/>
      <c r="BGS40" s="1041"/>
      <c r="BGT40" s="877"/>
      <c r="BGU40" s="878"/>
      <c r="BGV40" s="878"/>
      <c r="BGW40" s="878"/>
      <c r="BGX40" s="879"/>
      <c r="BGY40" s="880"/>
      <c r="BGZ40" s="878"/>
      <c r="BHA40" s="878"/>
      <c r="BHB40" s="878"/>
      <c r="BHC40" s="881"/>
      <c r="BHD40" s="877"/>
      <c r="BHE40" s="878"/>
      <c r="BHF40" s="878"/>
      <c r="BHG40" s="878"/>
      <c r="BHH40" s="879"/>
      <c r="BHI40" s="1041"/>
      <c r="BHJ40" s="877"/>
      <c r="BHK40" s="878"/>
      <c r="BHL40" s="878"/>
      <c r="BHM40" s="878"/>
      <c r="BHN40" s="879"/>
      <c r="BHO40" s="880"/>
      <c r="BHP40" s="878"/>
      <c r="BHQ40" s="878"/>
      <c r="BHR40" s="878"/>
      <c r="BHS40" s="881"/>
      <c r="BHT40" s="877"/>
      <c r="BHU40" s="878"/>
      <c r="BHV40" s="878"/>
      <c r="BHW40" s="878"/>
      <c r="BHX40" s="879"/>
      <c r="BHY40" s="1041"/>
      <c r="BHZ40" s="877"/>
      <c r="BIA40" s="878"/>
      <c r="BIB40" s="878"/>
      <c r="BIC40" s="878"/>
      <c r="BID40" s="879"/>
      <c r="BIE40" s="880"/>
      <c r="BIF40" s="878"/>
      <c r="BIG40" s="878"/>
      <c r="BIH40" s="878"/>
      <c r="BII40" s="881"/>
      <c r="BIJ40" s="877"/>
      <c r="BIK40" s="878"/>
      <c r="BIL40" s="878"/>
      <c r="BIM40" s="878"/>
      <c r="BIN40" s="879"/>
      <c r="BIO40" s="1041"/>
      <c r="BIP40" s="877"/>
      <c r="BIQ40" s="878"/>
      <c r="BIR40" s="878"/>
      <c r="BIS40" s="878"/>
      <c r="BIT40" s="879"/>
      <c r="BIU40" s="880"/>
      <c r="BIV40" s="878"/>
      <c r="BIW40" s="878"/>
      <c r="BIX40" s="878"/>
      <c r="BIY40" s="881"/>
      <c r="BIZ40" s="877"/>
      <c r="BJA40" s="878"/>
      <c r="BJB40" s="878"/>
      <c r="BJC40" s="878"/>
      <c r="BJD40" s="879"/>
      <c r="BJE40" s="1041"/>
      <c r="BJF40" s="877"/>
      <c r="BJG40" s="878"/>
      <c r="BJH40" s="878"/>
      <c r="BJI40" s="878"/>
      <c r="BJJ40" s="879"/>
      <c r="BJK40" s="880"/>
      <c r="BJL40" s="878"/>
      <c r="BJM40" s="878"/>
      <c r="BJN40" s="878"/>
      <c r="BJO40" s="881"/>
      <c r="BJP40" s="877"/>
      <c r="BJQ40" s="878"/>
      <c r="BJR40" s="878"/>
      <c r="BJS40" s="878"/>
      <c r="BJT40" s="879"/>
      <c r="BJU40" s="1041"/>
      <c r="BJV40" s="877"/>
      <c r="BJW40" s="878"/>
      <c r="BJX40" s="878"/>
      <c r="BJY40" s="878"/>
      <c r="BJZ40" s="879"/>
      <c r="BKA40" s="880"/>
      <c r="BKB40" s="878"/>
      <c r="BKC40" s="878"/>
      <c r="BKD40" s="878"/>
      <c r="BKE40" s="881"/>
      <c r="BKF40" s="877"/>
      <c r="BKG40" s="878"/>
      <c r="BKH40" s="878"/>
      <c r="BKI40" s="878"/>
      <c r="BKJ40" s="879"/>
      <c r="BKK40" s="1041"/>
      <c r="BKL40" s="877"/>
      <c r="BKM40" s="878"/>
      <c r="BKN40" s="878"/>
      <c r="BKO40" s="878"/>
      <c r="BKP40" s="879"/>
      <c r="BKQ40" s="880"/>
      <c r="BKR40" s="878"/>
      <c r="BKS40" s="878"/>
      <c r="BKT40" s="878"/>
      <c r="BKU40" s="881"/>
      <c r="BKV40" s="877"/>
      <c r="BKW40" s="878"/>
      <c r="BKX40" s="878"/>
      <c r="BKY40" s="878"/>
      <c r="BKZ40" s="879"/>
      <c r="BLA40" s="1041"/>
      <c r="BLB40" s="877"/>
      <c r="BLC40" s="878"/>
      <c r="BLD40" s="878"/>
      <c r="BLE40" s="878"/>
      <c r="BLF40" s="879"/>
      <c r="BLG40" s="880"/>
      <c r="BLH40" s="878"/>
      <c r="BLI40" s="878"/>
      <c r="BLJ40" s="878"/>
      <c r="BLK40" s="881"/>
      <c r="BLL40" s="877"/>
      <c r="BLM40" s="878"/>
      <c r="BLN40" s="878"/>
      <c r="BLO40" s="878"/>
      <c r="BLP40" s="879"/>
      <c r="BLQ40" s="1041"/>
      <c r="BLR40" s="877"/>
      <c r="BLS40" s="878"/>
      <c r="BLT40" s="878"/>
      <c r="BLU40" s="878"/>
      <c r="BLV40" s="879"/>
      <c r="BLW40" s="880"/>
      <c r="BLX40" s="878"/>
      <c r="BLY40" s="878"/>
      <c r="BLZ40" s="878"/>
      <c r="BMA40" s="881"/>
      <c r="BMB40" s="877"/>
      <c r="BMC40" s="878"/>
      <c r="BMD40" s="878"/>
      <c r="BME40" s="878"/>
      <c r="BMF40" s="879"/>
      <c r="BMG40" s="1041"/>
      <c r="BMH40" s="877"/>
      <c r="BMI40" s="878"/>
      <c r="BMJ40" s="878"/>
      <c r="BMK40" s="878"/>
      <c r="BML40" s="879"/>
      <c r="BMM40" s="880"/>
      <c r="BMN40" s="878"/>
      <c r="BMO40" s="878"/>
      <c r="BMP40" s="878"/>
      <c r="BMQ40" s="881"/>
      <c r="BMR40" s="877"/>
      <c r="BMS40" s="878"/>
      <c r="BMT40" s="878"/>
      <c r="BMU40" s="878"/>
      <c r="BMV40" s="879"/>
      <c r="BMW40" s="1041"/>
      <c r="BMX40" s="877"/>
      <c r="BMY40" s="878"/>
      <c r="BMZ40" s="878"/>
      <c r="BNA40" s="878"/>
      <c r="BNB40" s="879"/>
      <c r="BNC40" s="880"/>
      <c r="BND40" s="878"/>
      <c r="BNE40" s="878"/>
      <c r="BNF40" s="878"/>
      <c r="BNG40" s="881"/>
      <c r="BNH40" s="877"/>
      <c r="BNI40" s="878"/>
      <c r="BNJ40" s="878"/>
      <c r="BNK40" s="878"/>
      <c r="BNL40" s="879"/>
      <c r="BNM40" s="1041"/>
      <c r="BNN40" s="877"/>
      <c r="BNO40" s="878"/>
      <c r="BNP40" s="878"/>
      <c r="BNQ40" s="878"/>
      <c r="BNR40" s="879"/>
      <c r="BNS40" s="880"/>
      <c r="BNT40" s="878"/>
      <c r="BNU40" s="878"/>
      <c r="BNV40" s="878"/>
      <c r="BNW40" s="881"/>
      <c r="BNX40" s="877"/>
      <c r="BNY40" s="878"/>
      <c r="BNZ40" s="878"/>
      <c r="BOA40" s="878"/>
      <c r="BOB40" s="879"/>
      <c r="BOC40" s="1041"/>
      <c r="BOD40" s="877"/>
      <c r="BOE40" s="878"/>
      <c r="BOF40" s="878"/>
      <c r="BOG40" s="878"/>
      <c r="BOH40" s="879"/>
      <c r="BOI40" s="880"/>
      <c r="BOJ40" s="878"/>
      <c r="BOK40" s="878"/>
      <c r="BOL40" s="878"/>
      <c r="BOM40" s="881"/>
      <c r="BON40" s="877"/>
      <c r="BOO40" s="878"/>
      <c r="BOP40" s="878"/>
      <c r="BOQ40" s="878"/>
      <c r="BOR40" s="879"/>
      <c r="BOS40" s="1041"/>
      <c r="BOT40" s="877"/>
      <c r="BOU40" s="878"/>
      <c r="BOV40" s="878"/>
      <c r="BOW40" s="878"/>
      <c r="BOX40" s="879"/>
      <c r="BOY40" s="880"/>
      <c r="BOZ40" s="878"/>
      <c r="BPA40" s="878"/>
      <c r="BPB40" s="878"/>
      <c r="BPC40" s="881"/>
      <c r="BPD40" s="877"/>
      <c r="BPE40" s="878"/>
      <c r="BPF40" s="878"/>
      <c r="BPG40" s="878"/>
      <c r="BPH40" s="879"/>
      <c r="BPI40" s="1041"/>
      <c r="BPJ40" s="877"/>
      <c r="BPK40" s="878"/>
      <c r="BPL40" s="878"/>
      <c r="BPM40" s="878"/>
      <c r="BPN40" s="879"/>
      <c r="BPO40" s="880"/>
      <c r="BPP40" s="878"/>
      <c r="BPQ40" s="878"/>
      <c r="BPR40" s="878"/>
      <c r="BPS40" s="881"/>
      <c r="BPT40" s="877"/>
      <c r="BPU40" s="878"/>
      <c r="BPV40" s="878"/>
      <c r="BPW40" s="878"/>
      <c r="BPX40" s="879"/>
      <c r="BPY40" s="1041"/>
      <c r="BPZ40" s="877"/>
      <c r="BQA40" s="878"/>
      <c r="BQB40" s="878"/>
      <c r="BQC40" s="878"/>
      <c r="BQD40" s="879"/>
      <c r="BQE40" s="880"/>
      <c r="BQF40" s="878"/>
      <c r="BQG40" s="878"/>
      <c r="BQH40" s="878"/>
      <c r="BQI40" s="881"/>
      <c r="BQJ40" s="877"/>
      <c r="BQK40" s="878"/>
      <c r="BQL40" s="878"/>
      <c r="BQM40" s="878"/>
      <c r="BQN40" s="879"/>
      <c r="BQO40" s="1041"/>
      <c r="BQP40" s="877"/>
      <c r="BQQ40" s="878"/>
      <c r="BQR40" s="878"/>
      <c r="BQS40" s="878"/>
      <c r="BQT40" s="879"/>
      <c r="BQU40" s="880"/>
      <c r="BQV40" s="878"/>
      <c r="BQW40" s="878"/>
      <c r="BQX40" s="878"/>
      <c r="BQY40" s="881"/>
      <c r="BQZ40" s="877"/>
      <c r="BRA40" s="878"/>
      <c r="BRB40" s="878"/>
      <c r="BRC40" s="878"/>
      <c r="BRD40" s="879"/>
      <c r="BRE40" s="1041"/>
      <c r="BRF40" s="877"/>
      <c r="BRG40" s="878"/>
      <c r="BRH40" s="878"/>
      <c r="BRI40" s="878"/>
      <c r="BRJ40" s="879"/>
      <c r="BRK40" s="880"/>
      <c r="BRL40" s="878"/>
      <c r="BRM40" s="878"/>
      <c r="BRN40" s="878"/>
      <c r="BRO40" s="881"/>
      <c r="BRP40" s="877"/>
      <c r="BRQ40" s="878"/>
      <c r="BRR40" s="878"/>
      <c r="BRS40" s="878"/>
      <c r="BRT40" s="879"/>
      <c r="BRU40" s="1041"/>
      <c r="BRV40" s="877"/>
      <c r="BRW40" s="878"/>
      <c r="BRX40" s="878"/>
      <c r="BRY40" s="878"/>
      <c r="BRZ40" s="879"/>
      <c r="BSA40" s="880"/>
      <c r="BSB40" s="878"/>
      <c r="BSC40" s="878"/>
      <c r="BSD40" s="878"/>
      <c r="BSE40" s="881"/>
      <c r="BSF40" s="877"/>
      <c r="BSG40" s="878"/>
      <c r="BSH40" s="878"/>
      <c r="BSI40" s="878"/>
      <c r="BSJ40" s="879"/>
      <c r="BSK40" s="1041"/>
      <c r="BSL40" s="877"/>
      <c r="BSM40" s="878"/>
      <c r="BSN40" s="878"/>
      <c r="BSO40" s="878"/>
      <c r="BSP40" s="879"/>
      <c r="BSQ40" s="880"/>
      <c r="BSR40" s="878"/>
      <c r="BSS40" s="878"/>
      <c r="BST40" s="878"/>
      <c r="BSU40" s="881"/>
      <c r="BSV40" s="877"/>
      <c r="BSW40" s="878"/>
      <c r="BSX40" s="878"/>
      <c r="BSY40" s="878"/>
      <c r="BSZ40" s="879"/>
      <c r="BTA40" s="1041"/>
      <c r="BTB40" s="877"/>
      <c r="BTC40" s="878"/>
      <c r="BTD40" s="878"/>
      <c r="BTE40" s="878"/>
      <c r="BTF40" s="879"/>
      <c r="BTG40" s="880"/>
      <c r="BTH40" s="878"/>
      <c r="BTI40" s="878"/>
      <c r="BTJ40" s="878"/>
      <c r="BTK40" s="881"/>
      <c r="BTL40" s="877"/>
      <c r="BTM40" s="878"/>
      <c r="BTN40" s="878"/>
      <c r="BTO40" s="878"/>
      <c r="BTP40" s="879"/>
      <c r="BTQ40" s="1041"/>
      <c r="BTR40" s="877"/>
      <c r="BTS40" s="878"/>
      <c r="BTT40" s="878"/>
      <c r="BTU40" s="878"/>
      <c r="BTV40" s="879"/>
      <c r="BTW40" s="880"/>
      <c r="BTX40" s="878"/>
      <c r="BTY40" s="878"/>
      <c r="BTZ40" s="878"/>
      <c r="BUA40" s="881"/>
      <c r="BUB40" s="877"/>
      <c r="BUC40" s="878"/>
      <c r="BUD40" s="878"/>
      <c r="BUE40" s="878"/>
      <c r="BUF40" s="879"/>
      <c r="BUG40" s="1041"/>
      <c r="BUH40" s="877"/>
      <c r="BUI40" s="878"/>
      <c r="BUJ40" s="878"/>
      <c r="BUK40" s="878"/>
      <c r="BUL40" s="879"/>
      <c r="BUM40" s="880"/>
      <c r="BUN40" s="878"/>
      <c r="BUO40" s="878"/>
      <c r="BUP40" s="878"/>
      <c r="BUQ40" s="881"/>
      <c r="BUR40" s="877"/>
      <c r="BUS40" s="878"/>
      <c r="BUT40" s="878"/>
      <c r="BUU40" s="878"/>
      <c r="BUV40" s="879"/>
      <c r="BUW40" s="1041"/>
      <c r="BUX40" s="877"/>
      <c r="BUY40" s="878"/>
      <c r="BUZ40" s="878"/>
      <c r="BVA40" s="878"/>
      <c r="BVB40" s="879"/>
      <c r="BVC40" s="880"/>
      <c r="BVD40" s="878"/>
      <c r="BVE40" s="878"/>
      <c r="BVF40" s="878"/>
      <c r="BVG40" s="881"/>
      <c r="BVH40" s="877"/>
      <c r="BVI40" s="878"/>
      <c r="BVJ40" s="878"/>
      <c r="BVK40" s="878"/>
      <c r="BVL40" s="879"/>
      <c r="BVM40" s="1041"/>
      <c r="BVN40" s="877"/>
      <c r="BVO40" s="878"/>
      <c r="BVP40" s="878"/>
      <c r="BVQ40" s="878"/>
      <c r="BVR40" s="879"/>
      <c r="BVS40" s="880"/>
      <c r="BVT40" s="878"/>
      <c r="BVU40" s="878"/>
      <c r="BVV40" s="878"/>
      <c r="BVW40" s="881"/>
      <c r="BVX40" s="877"/>
      <c r="BVY40" s="878"/>
      <c r="BVZ40" s="878"/>
      <c r="BWA40" s="878"/>
      <c r="BWB40" s="879"/>
      <c r="BWC40" s="1041"/>
      <c r="BWD40" s="877"/>
      <c r="BWE40" s="878"/>
      <c r="BWF40" s="878"/>
      <c r="BWG40" s="878"/>
      <c r="BWH40" s="879"/>
      <c r="BWI40" s="880"/>
      <c r="BWJ40" s="878"/>
      <c r="BWK40" s="878"/>
      <c r="BWL40" s="878"/>
      <c r="BWM40" s="881"/>
      <c r="BWN40" s="877"/>
      <c r="BWO40" s="878"/>
      <c r="BWP40" s="878"/>
      <c r="BWQ40" s="878"/>
      <c r="BWR40" s="879"/>
      <c r="BWS40" s="1041"/>
      <c r="BWT40" s="877"/>
      <c r="BWU40" s="878"/>
      <c r="BWV40" s="878"/>
      <c r="BWW40" s="878"/>
      <c r="BWX40" s="879"/>
      <c r="BWY40" s="880"/>
      <c r="BWZ40" s="878"/>
      <c r="BXA40" s="878"/>
      <c r="BXB40" s="878"/>
      <c r="BXC40" s="881"/>
      <c r="BXD40" s="877"/>
      <c r="BXE40" s="878"/>
      <c r="BXF40" s="878"/>
      <c r="BXG40" s="878"/>
      <c r="BXH40" s="879"/>
      <c r="BXI40" s="1041"/>
      <c r="BXJ40" s="877"/>
      <c r="BXK40" s="878"/>
      <c r="BXL40" s="878"/>
      <c r="BXM40" s="878"/>
      <c r="BXN40" s="879"/>
      <c r="BXO40" s="880"/>
      <c r="BXP40" s="878"/>
      <c r="BXQ40" s="878"/>
      <c r="BXR40" s="878"/>
      <c r="BXS40" s="881"/>
      <c r="BXT40" s="877"/>
      <c r="BXU40" s="878"/>
      <c r="BXV40" s="878"/>
      <c r="BXW40" s="878"/>
      <c r="BXX40" s="879"/>
      <c r="BXY40" s="1041"/>
      <c r="BXZ40" s="877"/>
      <c r="BYA40" s="878"/>
      <c r="BYB40" s="878"/>
      <c r="BYC40" s="878"/>
      <c r="BYD40" s="879"/>
      <c r="BYE40" s="880"/>
      <c r="BYF40" s="878"/>
      <c r="BYG40" s="878"/>
      <c r="BYH40" s="878"/>
      <c r="BYI40" s="881"/>
      <c r="BYJ40" s="877"/>
      <c r="BYK40" s="878"/>
      <c r="BYL40" s="878"/>
      <c r="BYM40" s="878"/>
      <c r="BYN40" s="879"/>
      <c r="BYO40" s="1041"/>
      <c r="BYP40" s="877"/>
      <c r="BYQ40" s="878"/>
      <c r="BYR40" s="878"/>
      <c r="BYS40" s="878"/>
      <c r="BYT40" s="879"/>
      <c r="BYU40" s="880"/>
      <c r="BYV40" s="878"/>
      <c r="BYW40" s="878"/>
      <c r="BYX40" s="878"/>
      <c r="BYY40" s="881"/>
      <c r="BYZ40" s="877"/>
      <c r="BZA40" s="878"/>
      <c r="BZB40" s="878"/>
      <c r="BZC40" s="878"/>
      <c r="BZD40" s="879"/>
      <c r="BZE40" s="1041"/>
      <c r="BZF40" s="877"/>
      <c r="BZG40" s="878"/>
      <c r="BZH40" s="878"/>
      <c r="BZI40" s="878"/>
      <c r="BZJ40" s="879"/>
      <c r="BZK40" s="880"/>
      <c r="BZL40" s="878"/>
      <c r="BZM40" s="878"/>
      <c r="BZN40" s="878"/>
      <c r="BZO40" s="881"/>
      <c r="BZP40" s="877"/>
      <c r="BZQ40" s="878"/>
      <c r="BZR40" s="878"/>
      <c r="BZS40" s="878"/>
      <c r="BZT40" s="879"/>
      <c r="BZU40" s="1041"/>
      <c r="BZV40" s="877"/>
      <c r="BZW40" s="878"/>
      <c r="BZX40" s="878"/>
      <c r="BZY40" s="878"/>
      <c r="BZZ40" s="879"/>
      <c r="CAA40" s="880"/>
      <c r="CAB40" s="878"/>
      <c r="CAC40" s="878"/>
      <c r="CAD40" s="878"/>
      <c r="CAE40" s="881"/>
      <c r="CAF40" s="877"/>
      <c r="CAG40" s="878"/>
      <c r="CAH40" s="878"/>
      <c r="CAI40" s="878"/>
      <c r="CAJ40" s="879"/>
      <c r="CAK40" s="1041"/>
      <c r="CAL40" s="877"/>
      <c r="CAM40" s="878"/>
      <c r="CAN40" s="878"/>
      <c r="CAO40" s="878"/>
      <c r="CAP40" s="879"/>
      <c r="CAQ40" s="880"/>
      <c r="CAR40" s="878"/>
      <c r="CAS40" s="878"/>
      <c r="CAT40" s="878"/>
      <c r="CAU40" s="881"/>
      <c r="CAV40" s="877"/>
      <c r="CAW40" s="878"/>
      <c r="CAX40" s="878"/>
      <c r="CAY40" s="878"/>
      <c r="CAZ40" s="879"/>
      <c r="CBA40" s="1041"/>
      <c r="CBB40" s="877"/>
      <c r="CBC40" s="878"/>
      <c r="CBD40" s="878"/>
      <c r="CBE40" s="878"/>
      <c r="CBF40" s="879"/>
      <c r="CBG40" s="880"/>
      <c r="CBH40" s="878"/>
      <c r="CBI40" s="878"/>
      <c r="CBJ40" s="878"/>
      <c r="CBK40" s="881"/>
      <c r="CBL40" s="877"/>
      <c r="CBM40" s="878"/>
      <c r="CBN40" s="878"/>
      <c r="CBO40" s="878"/>
      <c r="CBP40" s="879"/>
      <c r="CBQ40" s="1041"/>
      <c r="CBR40" s="877"/>
      <c r="CBS40" s="878"/>
      <c r="CBT40" s="878"/>
      <c r="CBU40" s="878"/>
      <c r="CBV40" s="879"/>
      <c r="CBW40" s="880"/>
      <c r="CBX40" s="878"/>
      <c r="CBY40" s="878"/>
      <c r="CBZ40" s="878"/>
      <c r="CCA40" s="881"/>
      <c r="CCB40" s="877"/>
      <c r="CCC40" s="878"/>
      <c r="CCD40" s="878"/>
      <c r="CCE40" s="878"/>
      <c r="CCF40" s="879"/>
      <c r="CCG40" s="1041"/>
      <c r="CCH40" s="877"/>
      <c r="CCI40" s="878"/>
      <c r="CCJ40" s="878"/>
      <c r="CCK40" s="878"/>
      <c r="CCL40" s="879"/>
      <c r="CCM40" s="880"/>
      <c r="CCN40" s="878"/>
      <c r="CCO40" s="878"/>
      <c r="CCP40" s="878"/>
      <c r="CCQ40" s="881"/>
      <c r="CCR40" s="877"/>
      <c r="CCS40" s="878"/>
      <c r="CCT40" s="878"/>
      <c r="CCU40" s="878"/>
      <c r="CCV40" s="879"/>
      <c r="CCW40" s="1041"/>
      <c r="CCX40" s="877"/>
      <c r="CCY40" s="878"/>
      <c r="CCZ40" s="878"/>
      <c r="CDA40" s="878"/>
      <c r="CDB40" s="879"/>
      <c r="CDC40" s="880"/>
      <c r="CDD40" s="878"/>
      <c r="CDE40" s="878"/>
      <c r="CDF40" s="878"/>
      <c r="CDG40" s="881"/>
      <c r="CDH40" s="877"/>
      <c r="CDI40" s="878"/>
      <c r="CDJ40" s="878"/>
      <c r="CDK40" s="878"/>
      <c r="CDL40" s="879"/>
      <c r="CDM40" s="1041"/>
      <c r="CDN40" s="877"/>
      <c r="CDO40" s="878"/>
      <c r="CDP40" s="878"/>
      <c r="CDQ40" s="878"/>
      <c r="CDR40" s="879"/>
      <c r="CDS40" s="880"/>
      <c r="CDT40" s="878"/>
      <c r="CDU40" s="878"/>
      <c r="CDV40" s="878"/>
      <c r="CDW40" s="881"/>
      <c r="CDX40" s="877"/>
      <c r="CDY40" s="878"/>
      <c r="CDZ40" s="878"/>
      <c r="CEA40" s="878"/>
      <c r="CEB40" s="879"/>
      <c r="CEC40" s="1041"/>
      <c r="CED40" s="877"/>
      <c r="CEE40" s="878"/>
      <c r="CEF40" s="878"/>
      <c r="CEG40" s="878"/>
      <c r="CEH40" s="879"/>
      <c r="CEI40" s="880"/>
      <c r="CEJ40" s="878"/>
      <c r="CEK40" s="878"/>
      <c r="CEL40" s="878"/>
      <c r="CEM40" s="881"/>
      <c r="CEN40" s="877"/>
      <c r="CEO40" s="878"/>
      <c r="CEP40" s="878"/>
      <c r="CEQ40" s="878"/>
      <c r="CER40" s="879"/>
      <c r="CES40" s="1041"/>
      <c r="CET40" s="877"/>
      <c r="CEU40" s="878"/>
      <c r="CEV40" s="878"/>
      <c r="CEW40" s="878"/>
      <c r="CEX40" s="879"/>
      <c r="CEY40" s="880"/>
      <c r="CEZ40" s="878"/>
      <c r="CFA40" s="878"/>
      <c r="CFB40" s="878"/>
      <c r="CFC40" s="881"/>
      <c r="CFD40" s="877"/>
      <c r="CFE40" s="878"/>
      <c r="CFF40" s="878"/>
      <c r="CFG40" s="878"/>
      <c r="CFH40" s="879"/>
      <c r="CFI40" s="1041"/>
      <c r="CFJ40" s="877"/>
      <c r="CFK40" s="878"/>
      <c r="CFL40" s="878"/>
      <c r="CFM40" s="878"/>
      <c r="CFN40" s="879"/>
      <c r="CFO40" s="880"/>
      <c r="CFP40" s="878"/>
      <c r="CFQ40" s="878"/>
      <c r="CFR40" s="878"/>
      <c r="CFS40" s="881"/>
      <c r="CFT40" s="877"/>
      <c r="CFU40" s="878"/>
      <c r="CFV40" s="878"/>
      <c r="CFW40" s="878"/>
      <c r="CFX40" s="879"/>
      <c r="CFY40" s="1041"/>
      <c r="CFZ40" s="877"/>
      <c r="CGA40" s="878"/>
      <c r="CGB40" s="878"/>
      <c r="CGC40" s="878"/>
      <c r="CGD40" s="879"/>
      <c r="CGE40" s="880"/>
      <c r="CGF40" s="878"/>
      <c r="CGG40" s="878"/>
      <c r="CGH40" s="878"/>
      <c r="CGI40" s="881"/>
      <c r="CGJ40" s="877"/>
      <c r="CGK40" s="878"/>
      <c r="CGL40" s="878"/>
      <c r="CGM40" s="878"/>
      <c r="CGN40" s="879"/>
      <c r="CGO40" s="1041"/>
      <c r="CGP40" s="877"/>
      <c r="CGQ40" s="878"/>
      <c r="CGR40" s="878"/>
      <c r="CGS40" s="878"/>
      <c r="CGT40" s="879"/>
      <c r="CGU40" s="880"/>
      <c r="CGV40" s="878"/>
      <c r="CGW40" s="878"/>
      <c r="CGX40" s="878"/>
      <c r="CGY40" s="881"/>
      <c r="CGZ40" s="877"/>
      <c r="CHA40" s="878"/>
      <c r="CHB40" s="878"/>
      <c r="CHC40" s="878"/>
      <c r="CHD40" s="879"/>
      <c r="CHE40" s="1041"/>
      <c r="CHF40" s="877"/>
      <c r="CHG40" s="878"/>
      <c r="CHH40" s="878"/>
      <c r="CHI40" s="878"/>
      <c r="CHJ40" s="879"/>
      <c r="CHK40" s="880"/>
      <c r="CHL40" s="878"/>
      <c r="CHM40" s="878"/>
      <c r="CHN40" s="878"/>
      <c r="CHO40" s="881"/>
      <c r="CHP40" s="877"/>
      <c r="CHQ40" s="878"/>
      <c r="CHR40" s="878"/>
      <c r="CHS40" s="878"/>
      <c r="CHT40" s="879"/>
      <c r="CHU40" s="1041"/>
      <c r="CHV40" s="877"/>
      <c r="CHW40" s="878"/>
      <c r="CHX40" s="878"/>
      <c r="CHY40" s="878"/>
      <c r="CHZ40" s="879"/>
      <c r="CIA40" s="880"/>
      <c r="CIB40" s="878"/>
      <c r="CIC40" s="878"/>
      <c r="CID40" s="878"/>
      <c r="CIE40" s="881"/>
      <c r="CIF40" s="877"/>
      <c r="CIG40" s="878"/>
      <c r="CIH40" s="878"/>
      <c r="CII40" s="878"/>
      <c r="CIJ40" s="879"/>
      <c r="CIK40" s="1041"/>
      <c r="CIL40" s="877"/>
      <c r="CIM40" s="878"/>
      <c r="CIN40" s="878"/>
      <c r="CIO40" s="878"/>
      <c r="CIP40" s="879"/>
      <c r="CIQ40" s="880"/>
      <c r="CIR40" s="878"/>
      <c r="CIS40" s="878"/>
      <c r="CIT40" s="878"/>
      <c r="CIU40" s="881"/>
      <c r="CIV40" s="877"/>
      <c r="CIW40" s="878"/>
      <c r="CIX40" s="878"/>
      <c r="CIY40" s="878"/>
      <c r="CIZ40" s="879"/>
      <c r="CJA40" s="1041"/>
      <c r="CJB40" s="877"/>
      <c r="CJC40" s="878"/>
      <c r="CJD40" s="878"/>
      <c r="CJE40" s="878"/>
      <c r="CJF40" s="879"/>
      <c r="CJG40" s="880"/>
      <c r="CJH40" s="878"/>
      <c r="CJI40" s="878"/>
      <c r="CJJ40" s="878"/>
      <c r="CJK40" s="881"/>
      <c r="CJL40" s="877"/>
      <c r="CJM40" s="878"/>
      <c r="CJN40" s="878"/>
      <c r="CJO40" s="878"/>
      <c r="CJP40" s="879"/>
      <c r="CJQ40" s="1041"/>
      <c r="CJR40" s="877"/>
      <c r="CJS40" s="878"/>
      <c r="CJT40" s="878"/>
      <c r="CJU40" s="878"/>
      <c r="CJV40" s="879"/>
      <c r="CJW40" s="880"/>
      <c r="CJX40" s="878"/>
      <c r="CJY40" s="878"/>
      <c r="CJZ40" s="878"/>
      <c r="CKA40" s="881"/>
      <c r="CKB40" s="877"/>
      <c r="CKC40" s="878"/>
      <c r="CKD40" s="878"/>
      <c r="CKE40" s="878"/>
      <c r="CKF40" s="879"/>
      <c r="CKG40" s="1041"/>
      <c r="CKH40" s="877"/>
      <c r="CKI40" s="878"/>
      <c r="CKJ40" s="878"/>
      <c r="CKK40" s="878"/>
      <c r="CKL40" s="879"/>
      <c r="CKM40" s="880"/>
      <c r="CKN40" s="878"/>
      <c r="CKO40" s="878"/>
      <c r="CKP40" s="878"/>
      <c r="CKQ40" s="881"/>
      <c r="CKR40" s="877"/>
      <c r="CKS40" s="878"/>
      <c r="CKT40" s="878"/>
      <c r="CKU40" s="878"/>
      <c r="CKV40" s="879"/>
      <c r="CKW40" s="1041"/>
      <c r="CKX40" s="877"/>
      <c r="CKY40" s="878"/>
      <c r="CKZ40" s="878"/>
      <c r="CLA40" s="878"/>
      <c r="CLB40" s="879"/>
      <c r="CLC40" s="880"/>
      <c r="CLD40" s="878"/>
      <c r="CLE40" s="878"/>
      <c r="CLF40" s="878"/>
      <c r="CLG40" s="881"/>
      <c r="CLH40" s="877"/>
      <c r="CLI40" s="878"/>
      <c r="CLJ40" s="878"/>
      <c r="CLK40" s="878"/>
      <c r="CLL40" s="879"/>
      <c r="CLM40" s="1041"/>
      <c r="CLN40" s="877"/>
      <c r="CLO40" s="878"/>
      <c r="CLP40" s="878"/>
      <c r="CLQ40" s="878"/>
      <c r="CLR40" s="879"/>
      <c r="CLS40" s="880"/>
      <c r="CLT40" s="878"/>
      <c r="CLU40" s="878"/>
      <c r="CLV40" s="878"/>
      <c r="CLW40" s="881"/>
      <c r="CLX40" s="877"/>
      <c r="CLY40" s="878"/>
      <c r="CLZ40" s="878"/>
      <c r="CMA40" s="878"/>
      <c r="CMB40" s="879"/>
      <c r="CMC40" s="1041"/>
      <c r="CMD40" s="877"/>
      <c r="CME40" s="878"/>
      <c r="CMF40" s="878"/>
      <c r="CMG40" s="878"/>
      <c r="CMH40" s="879"/>
      <c r="CMI40" s="880"/>
      <c r="CMJ40" s="878"/>
      <c r="CMK40" s="878"/>
      <c r="CML40" s="878"/>
      <c r="CMM40" s="881"/>
      <c r="CMN40" s="877"/>
      <c r="CMO40" s="878"/>
      <c r="CMP40" s="878"/>
      <c r="CMQ40" s="878"/>
      <c r="CMR40" s="879"/>
      <c r="CMS40" s="1041"/>
      <c r="CMT40" s="877"/>
      <c r="CMU40" s="878"/>
      <c r="CMV40" s="878"/>
      <c r="CMW40" s="878"/>
      <c r="CMX40" s="879"/>
      <c r="CMY40" s="880"/>
      <c r="CMZ40" s="878"/>
      <c r="CNA40" s="878"/>
      <c r="CNB40" s="878"/>
      <c r="CNC40" s="881"/>
      <c r="CND40" s="877"/>
      <c r="CNE40" s="878"/>
      <c r="CNF40" s="878"/>
      <c r="CNG40" s="878"/>
      <c r="CNH40" s="879"/>
      <c r="CNI40" s="1041"/>
      <c r="CNJ40" s="877"/>
      <c r="CNK40" s="878"/>
      <c r="CNL40" s="878"/>
      <c r="CNM40" s="878"/>
      <c r="CNN40" s="879"/>
      <c r="CNO40" s="880"/>
      <c r="CNP40" s="878"/>
      <c r="CNQ40" s="878"/>
      <c r="CNR40" s="878"/>
      <c r="CNS40" s="881"/>
      <c r="CNT40" s="877"/>
      <c r="CNU40" s="878"/>
      <c r="CNV40" s="878"/>
      <c r="CNW40" s="878"/>
      <c r="CNX40" s="879"/>
      <c r="CNY40" s="1041"/>
      <c r="CNZ40" s="877"/>
      <c r="COA40" s="878"/>
      <c r="COB40" s="878"/>
      <c r="COC40" s="878"/>
      <c r="COD40" s="879"/>
      <c r="COE40" s="880"/>
      <c r="COF40" s="878"/>
      <c r="COG40" s="878"/>
      <c r="COH40" s="878"/>
      <c r="COI40" s="881"/>
      <c r="COJ40" s="877"/>
      <c r="COK40" s="878"/>
      <c r="COL40" s="878"/>
      <c r="COM40" s="878"/>
      <c r="CON40" s="879"/>
      <c r="COO40" s="1041"/>
      <c r="COP40" s="877"/>
      <c r="COQ40" s="878"/>
      <c r="COR40" s="878"/>
      <c r="COS40" s="878"/>
      <c r="COT40" s="879"/>
      <c r="COU40" s="880"/>
      <c r="COV40" s="878"/>
      <c r="COW40" s="878"/>
      <c r="COX40" s="878"/>
      <c r="COY40" s="881"/>
      <c r="COZ40" s="877"/>
      <c r="CPA40" s="878"/>
      <c r="CPB40" s="878"/>
      <c r="CPC40" s="878"/>
      <c r="CPD40" s="879"/>
      <c r="CPE40" s="1041"/>
      <c r="CPF40" s="877"/>
      <c r="CPG40" s="878"/>
      <c r="CPH40" s="878"/>
      <c r="CPI40" s="878"/>
      <c r="CPJ40" s="879"/>
      <c r="CPK40" s="880"/>
      <c r="CPL40" s="878"/>
      <c r="CPM40" s="878"/>
      <c r="CPN40" s="878"/>
      <c r="CPO40" s="881"/>
      <c r="CPP40" s="877"/>
      <c r="CPQ40" s="878"/>
      <c r="CPR40" s="878"/>
      <c r="CPS40" s="878"/>
      <c r="CPT40" s="879"/>
      <c r="CPU40" s="1041"/>
      <c r="CPV40" s="877"/>
      <c r="CPW40" s="878"/>
      <c r="CPX40" s="878"/>
      <c r="CPY40" s="878"/>
      <c r="CPZ40" s="879"/>
      <c r="CQA40" s="880"/>
      <c r="CQB40" s="878"/>
      <c r="CQC40" s="878"/>
      <c r="CQD40" s="878"/>
      <c r="CQE40" s="881"/>
      <c r="CQF40" s="877"/>
      <c r="CQG40" s="878"/>
      <c r="CQH40" s="878"/>
      <c r="CQI40" s="878"/>
      <c r="CQJ40" s="879"/>
      <c r="CQK40" s="1041"/>
      <c r="CQL40" s="877"/>
      <c r="CQM40" s="878"/>
      <c r="CQN40" s="878"/>
      <c r="CQO40" s="878"/>
      <c r="CQP40" s="879"/>
      <c r="CQQ40" s="880"/>
      <c r="CQR40" s="878"/>
      <c r="CQS40" s="878"/>
      <c r="CQT40" s="878"/>
      <c r="CQU40" s="881"/>
      <c r="CQV40" s="877"/>
      <c r="CQW40" s="878"/>
      <c r="CQX40" s="878"/>
      <c r="CQY40" s="878"/>
      <c r="CQZ40" s="879"/>
      <c r="CRA40" s="1041"/>
      <c r="CRB40" s="877"/>
      <c r="CRC40" s="878"/>
      <c r="CRD40" s="878"/>
      <c r="CRE40" s="878"/>
      <c r="CRF40" s="879"/>
      <c r="CRG40" s="880"/>
      <c r="CRH40" s="878"/>
      <c r="CRI40" s="878"/>
      <c r="CRJ40" s="878"/>
      <c r="CRK40" s="881"/>
      <c r="CRL40" s="877"/>
      <c r="CRM40" s="878"/>
      <c r="CRN40" s="878"/>
      <c r="CRO40" s="878"/>
      <c r="CRP40" s="879"/>
      <c r="CRQ40" s="1041"/>
      <c r="CRR40" s="877"/>
      <c r="CRS40" s="878"/>
      <c r="CRT40" s="878"/>
      <c r="CRU40" s="878"/>
      <c r="CRV40" s="879"/>
      <c r="CRW40" s="880"/>
      <c r="CRX40" s="878"/>
      <c r="CRY40" s="878"/>
      <c r="CRZ40" s="878"/>
      <c r="CSA40" s="881"/>
      <c r="CSB40" s="877"/>
      <c r="CSC40" s="878"/>
      <c r="CSD40" s="878"/>
      <c r="CSE40" s="878"/>
      <c r="CSF40" s="879"/>
      <c r="CSG40" s="1041"/>
      <c r="CSH40" s="877"/>
      <c r="CSI40" s="878"/>
      <c r="CSJ40" s="878"/>
      <c r="CSK40" s="878"/>
      <c r="CSL40" s="879"/>
      <c r="CSM40" s="880"/>
      <c r="CSN40" s="878"/>
      <c r="CSO40" s="878"/>
      <c r="CSP40" s="878"/>
      <c r="CSQ40" s="881"/>
      <c r="CSR40" s="877"/>
      <c r="CSS40" s="878"/>
      <c r="CST40" s="878"/>
      <c r="CSU40" s="878"/>
      <c r="CSV40" s="879"/>
      <c r="CSW40" s="1041"/>
      <c r="CSX40" s="877"/>
      <c r="CSY40" s="878"/>
      <c r="CSZ40" s="878"/>
      <c r="CTA40" s="878"/>
      <c r="CTB40" s="879"/>
      <c r="CTC40" s="880"/>
      <c r="CTD40" s="878"/>
      <c r="CTE40" s="878"/>
      <c r="CTF40" s="878"/>
      <c r="CTG40" s="881"/>
      <c r="CTH40" s="877"/>
      <c r="CTI40" s="878"/>
      <c r="CTJ40" s="878"/>
      <c r="CTK40" s="878"/>
      <c r="CTL40" s="879"/>
      <c r="CTM40" s="1041"/>
      <c r="CTN40" s="877"/>
      <c r="CTO40" s="878"/>
      <c r="CTP40" s="878"/>
      <c r="CTQ40" s="878"/>
      <c r="CTR40" s="879"/>
      <c r="CTS40" s="880"/>
      <c r="CTT40" s="878"/>
      <c r="CTU40" s="878"/>
      <c r="CTV40" s="878"/>
      <c r="CTW40" s="881"/>
      <c r="CTX40" s="877"/>
      <c r="CTY40" s="878"/>
      <c r="CTZ40" s="878"/>
      <c r="CUA40" s="878"/>
      <c r="CUB40" s="879"/>
      <c r="CUC40" s="1041"/>
      <c r="CUD40" s="877"/>
      <c r="CUE40" s="878"/>
      <c r="CUF40" s="878"/>
      <c r="CUG40" s="878"/>
      <c r="CUH40" s="879"/>
      <c r="CUI40" s="880"/>
      <c r="CUJ40" s="878"/>
      <c r="CUK40" s="878"/>
      <c r="CUL40" s="878"/>
      <c r="CUM40" s="881"/>
      <c r="CUN40" s="877"/>
      <c r="CUO40" s="878"/>
      <c r="CUP40" s="878"/>
      <c r="CUQ40" s="878"/>
      <c r="CUR40" s="879"/>
      <c r="CUS40" s="1041"/>
      <c r="CUT40" s="877"/>
      <c r="CUU40" s="878"/>
      <c r="CUV40" s="878"/>
      <c r="CUW40" s="878"/>
      <c r="CUX40" s="879"/>
      <c r="CUY40" s="880"/>
      <c r="CUZ40" s="878"/>
      <c r="CVA40" s="878"/>
      <c r="CVB40" s="878"/>
      <c r="CVC40" s="881"/>
      <c r="CVD40" s="877"/>
      <c r="CVE40" s="878"/>
      <c r="CVF40" s="878"/>
      <c r="CVG40" s="878"/>
      <c r="CVH40" s="879"/>
      <c r="CVI40" s="1041"/>
      <c r="CVJ40" s="877"/>
      <c r="CVK40" s="878"/>
      <c r="CVL40" s="878"/>
      <c r="CVM40" s="878"/>
      <c r="CVN40" s="879"/>
      <c r="CVO40" s="880"/>
      <c r="CVP40" s="878"/>
      <c r="CVQ40" s="878"/>
      <c r="CVR40" s="878"/>
      <c r="CVS40" s="881"/>
      <c r="CVT40" s="877"/>
      <c r="CVU40" s="878"/>
      <c r="CVV40" s="878"/>
      <c r="CVW40" s="878"/>
      <c r="CVX40" s="879"/>
      <c r="CVY40" s="1041"/>
      <c r="CVZ40" s="877"/>
      <c r="CWA40" s="878"/>
      <c r="CWB40" s="878"/>
      <c r="CWC40" s="878"/>
      <c r="CWD40" s="879"/>
      <c r="CWE40" s="880"/>
      <c r="CWF40" s="878"/>
      <c r="CWG40" s="878"/>
      <c r="CWH40" s="878"/>
      <c r="CWI40" s="881"/>
      <c r="CWJ40" s="877"/>
      <c r="CWK40" s="878"/>
      <c r="CWL40" s="878"/>
      <c r="CWM40" s="878"/>
      <c r="CWN40" s="879"/>
      <c r="CWO40" s="1041"/>
      <c r="CWP40" s="877"/>
      <c r="CWQ40" s="878"/>
      <c r="CWR40" s="878"/>
      <c r="CWS40" s="878"/>
      <c r="CWT40" s="879"/>
      <c r="CWU40" s="880"/>
      <c r="CWV40" s="878"/>
      <c r="CWW40" s="878"/>
      <c r="CWX40" s="878"/>
      <c r="CWY40" s="881"/>
      <c r="CWZ40" s="877"/>
      <c r="CXA40" s="878"/>
      <c r="CXB40" s="878"/>
      <c r="CXC40" s="878"/>
      <c r="CXD40" s="879"/>
      <c r="CXE40" s="1041"/>
      <c r="CXF40" s="877"/>
      <c r="CXG40" s="878"/>
      <c r="CXH40" s="878"/>
      <c r="CXI40" s="878"/>
      <c r="CXJ40" s="879"/>
      <c r="CXK40" s="880"/>
      <c r="CXL40" s="878"/>
      <c r="CXM40" s="878"/>
      <c r="CXN40" s="878"/>
      <c r="CXO40" s="881"/>
      <c r="CXP40" s="877"/>
      <c r="CXQ40" s="878"/>
      <c r="CXR40" s="878"/>
      <c r="CXS40" s="878"/>
      <c r="CXT40" s="879"/>
      <c r="CXU40" s="1041"/>
      <c r="CXV40" s="877"/>
      <c r="CXW40" s="878"/>
      <c r="CXX40" s="878"/>
      <c r="CXY40" s="878"/>
      <c r="CXZ40" s="879"/>
      <c r="CYA40" s="880"/>
      <c r="CYB40" s="878"/>
      <c r="CYC40" s="878"/>
      <c r="CYD40" s="878"/>
      <c r="CYE40" s="881"/>
      <c r="CYF40" s="877"/>
      <c r="CYG40" s="878"/>
      <c r="CYH40" s="878"/>
      <c r="CYI40" s="878"/>
      <c r="CYJ40" s="879"/>
      <c r="CYK40" s="1041"/>
      <c r="CYL40" s="877"/>
      <c r="CYM40" s="878"/>
      <c r="CYN40" s="878"/>
      <c r="CYO40" s="878"/>
      <c r="CYP40" s="879"/>
      <c r="CYQ40" s="880"/>
      <c r="CYR40" s="878"/>
      <c r="CYS40" s="878"/>
      <c r="CYT40" s="878"/>
      <c r="CYU40" s="881"/>
      <c r="CYV40" s="877"/>
      <c r="CYW40" s="878"/>
      <c r="CYX40" s="878"/>
      <c r="CYY40" s="878"/>
      <c r="CYZ40" s="879"/>
      <c r="CZA40" s="1041"/>
      <c r="CZB40" s="877"/>
      <c r="CZC40" s="878"/>
      <c r="CZD40" s="878"/>
      <c r="CZE40" s="878"/>
      <c r="CZF40" s="879"/>
      <c r="CZG40" s="880"/>
      <c r="CZH40" s="878"/>
      <c r="CZI40" s="878"/>
      <c r="CZJ40" s="878"/>
      <c r="CZK40" s="881"/>
      <c r="CZL40" s="877"/>
      <c r="CZM40" s="878"/>
      <c r="CZN40" s="878"/>
      <c r="CZO40" s="878"/>
      <c r="CZP40" s="879"/>
      <c r="CZQ40" s="1041"/>
      <c r="CZR40" s="877"/>
      <c r="CZS40" s="878"/>
      <c r="CZT40" s="878"/>
      <c r="CZU40" s="878"/>
      <c r="CZV40" s="879"/>
      <c r="CZW40" s="880"/>
      <c r="CZX40" s="878"/>
      <c r="CZY40" s="878"/>
      <c r="CZZ40" s="878"/>
      <c r="DAA40" s="881"/>
      <c r="DAB40" s="877"/>
      <c r="DAC40" s="878"/>
      <c r="DAD40" s="878"/>
      <c r="DAE40" s="878"/>
      <c r="DAF40" s="879"/>
      <c r="DAG40" s="1041"/>
      <c r="DAH40" s="877"/>
      <c r="DAI40" s="878"/>
      <c r="DAJ40" s="878"/>
      <c r="DAK40" s="878"/>
      <c r="DAL40" s="879"/>
      <c r="DAM40" s="880"/>
      <c r="DAN40" s="878"/>
      <c r="DAO40" s="878"/>
      <c r="DAP40" s="878"/>
      <c r="DAQ40" s="881"/>
      <c r="DAR40" s="877"/>
      <c r="DAS40" s="878"/>
      <c r="DAT40" s="878"/>
      <c r="DAU40" s="878"/>
      <c r="DAV40" s="879"/>
      <c r="DAW40" s="1041"/>
      <c r="DAX40" s="877"/>
      <c r="DAY40" s="878"/>
      <c r="DAZ40" s="878"/>
      <c r="DBA40" s="878"/>
      <c r="DBB40" s="879"/>
      <c r="DBC40" s="880"/>
      <c r="DBD40" s="878"/>
      <c r="DBE40" s="878"/>
      <c r="DBF40" s="878"/>
      <c r="DBG40" s="881"/>
      <c r="DBH40" s="877"/>
      <c r="DBI40" s="878"/>
      <c r="DBJ40" s="878"/>
      <c r="DBK40" s="878"/>
      <c r="DBL40" s="879"/>
      <c r="DBM40" s="1041"/>
      <c r="DBN40" s="877"/>
      <c r="DBO40" s="878"/>
      <c r="DBP40" s="878"/>
      <c r="DBQ40" s="878"/>
      <c r="DBR40" s="879"/>
      <c r="DBS40" s="880"/>
      <c r="DBT40" s="878"/>
      <c r="DBU40" s="878"/>
      <c r="DBV40" s="878"/>
      <c r="DBW40" s="881"/>
      <c r="DBX40" s="877"/>
      <c r="DBY40" s="878"/>
      <c r="DBZ40" s="878"/>
      <c r="DCA40" s="878"/>
      <c r="DCB40" s="879"/>
      <c r="DCC40" s="1041"/>
      <c r="DCD40" s="877"/>
      <c r="DCE40" s="878"/>
      <c r="DCF40" s="878"/>
      <c r="DCG40" s="878"/>
      <c r="DCH40" s="879"/>
      <c r="DCI40" s="880"/>
      <c r="DCJ40" s="878"/>
      <c r="DCK40" s="878"/>
      <c r="DCL40" s="878"/>
      <c r="DCM40" s="881"/>
      <c r="DCN40" s="877"/>
      <c r="DCO40" s="878"/>
      <c r="DCP40" s="878"/>
      <c r="DCQ40" s="878"/>
      <c r="DCR40" s="879"/>
      <c r="DCS40" s="1041"/>
      <c r="DCT40" s="877"/>
      <c r="DCU40" s="878"/>
      <c r="DCV40" s="878"/>
      <c r="DCW40" s="878"/>
      <c r="DCX40" s="879"/>
      <c r="DCY40" s="880"/>
      <c r="DCZ40" s="878"/>
      <c r="DDA40" s="878"/>
      <c r="DDB40" s="878"/>
      <c r="DDC40" s="881"/>
      <c r="DDD40" s="877"/>
      <c r="DDE40" s="878"/>
      <c r="DDF40" s="878"/>
      <c r="DDG40" s="878"/>
      <c r="DDH40" s="879"/>
      <c r="DDI40" s="1041"/>
      <c r="DDJ40" s="877"/>
      <c r="DDK40" s="878"/>
      <c r="DDL40" s="878"/>
      <c r="DDM40" s="878"/>
      <c r="DDN40" s="879"/>
      <c r="DDO40" s="880"/>
      <c r="DDP40" s="878"/>
      <c r="DDQ40" s="878"/>
      <c r="DDR40" s="878"/>
      <c r="DDS40" s="881"/>
      <c r="DDT40" s="877"/>
      <c r="DDU40" s="878"/>
      <c r="DDV40" s="878"/>
      <c r="DDW40" s="878"/>
      <c r="DDX40" s="879"/>
      <c r="DDY40" s="1041"/>
      <c r="DDZ40" s="877"/>
      <c r="DEA40" s="878"/>
      <c r="DEB40" s="878"/>
      <c r="DEC40" s="878"/>
      <c r="DED40" s="879"/>
      <c r="DEE40" s="880"/>
      <c r="DEF40" s="878"/>
      <c r="DEG40" s="878"/>
      <c r="DEH40" s="878"/>
      <c r="DEI40" s="881"/>
      <c r="DEJ40" s="877"/>
      <c r="DEK40" s="878"/>
      <c r="DEL40" s="878"/>
      <c r="DEM40" s="878"/>
      <c r="DEN40" s="879"/>
      <c r="DEO40" s="1041"/>
      <c r="DEP40" s="877"/>
      <c r="DEQ40" s="878"/>
      <c r="DER40" s="878"/>
      <c r="DES40" s="878"/>
      <c r="DET40" s="879"/>
      <c r="DEU40" s="880"/>
      <c r="DEV40" s="878"/>
      <c r="DEW40" s="878"/>
      <c r="DEX40" s="878"/>
      <c r="DEY40" s="881"/>
      <c r="DEZ40" s="877"/>
      <c r="DFA40" s="878"/>
      <c r="DFB40" s="878"/>
      <c r="DFC40" s="878"/>
      <c r="DFD40" s="879"/>
      <c r="DFE40" s="1041"/>
      <c r="DFF40" s="877"/>
      <c r="DFG40" s="878"/>
      <c r="DFH40" s="878"/>
      <c r="DFI40" s="878"/>
      <c r="DFJ40" s="879"/>
      <c r="DFK40" s="880"/>
      <c r="DFL40" s="878"/>
      <c r="DFM40" s="878"/>
      <c r="DFN40" s="878"/>
      <c r="DFO40" s="881"/>
      <c r="DFP40" s="877"/>
      <c r="DFQ40" s="878"/>
      <c r="DFR40" s="878"/>
      <c r="DFS40" s="878"/>
      <c r="DFT40" s="879"/>
      <c r="DFU40" s="1041"/>
      <c r="DFV40" s="877"/>
      <c r="DFW40" s="878"/>
      <c r="DFX40" s="878"/>
      <c r="DFY40" s="878"/>
      <c r="DFZ40" s="879"/>
      <c r="DGA40" s="880"/>
      <c r="DGB40" s="878"/>
      <c r="DGC40" s="878"/>
      <c r="DGD40" s="878"/>
      <c r="DGE40" s="881"/>
      <c r="DGF40" s="877"/>
      <c r="DGG40" s="878"/>
      <c r="DGH40" s="878"/>
      <c r="DGI40" s="878"/>
      <c r="DGJ40" s="879"/>
      <c r="DGK40" s="1041"/>
      <c r="DGL40" s="877"/>
      <c r="DGM40" s="878"/>
      <c r="DGN40" s="878"/>
      <c r="DGO40" s="878"/>
      <c r="DGP40" s="879"/>
      <c r="DGQ40" s="880"/>
      <c r="DGR40" s="878"/>
      <c r="DGS40" s="878"/>
      <c r="DGT40" s="878"/>
      <c r="DGU40" s="881"/>
      <c r="DGV40" s="877"/>
      <c r="DGW40" s="878"/>
      <c r="DGX40" s="878"/>
      <c r="DGY40" s="878"/>
      <c r="DGZ40" s="879"/>
      <c r="DHA40" s="1041"/>
      <c r="DHB40" s="877"/>
      <c r="DHC40" s="878"/>
      <c r="DHD40" s="878"/>
      <c r="DHE40" s="878"/>
      <c r="DHF40" s="879"/>
      <c r="DHG40" s="880"/>
      <c r="DHH40" s="878"/>
      <c r="DHI40" s="878"/>
      <c r="DHJ40" s="878"/>
      <c r="DHK40" s="881"/>
      <c r="DHL40" s="877"/>
      <c r="DHM40" s="878"/>
      <c r="DHN40" s="878"/>
      <c r="DHO40" s="878"/>
      <c r="DHP40" s="879"/>
      <c r="DHQ40" s="1041"/>
      <c r="DHR40" s="877"/>
      <c r="DHS40" s="878"/>
      <c r="DHT40" s="878"/>
      <c r="DHU40" s="878"/>
      <c r="DHV40" s="879"/>
      <c r="DHW40" s="880"/>
      <c r="DHX40" s="878"/>
      <c r="DHY40" s="878"/>
      <c r="DHZ40" s="878"/>
      <c r="DIA40" s="881"/>
      <c r="DIB40" s="877"/>
      <c r="DIC40" s="878"/>
      <c r="DID40" s="878"/>
      <c r="DIE40" s="878"/>
      <c r="DIF40" s="879"/>
      <c r="DIG40" s="1041"/>
      <c r="DIH40" s="877"/>
      <c r="DII40" s="878"/>
      <c r="DIJ40" s="878"/>
      <c r="DIK40" s="878"/>
      <c r="DIL40" s="879"/>
      <c r="DIM40" s="880"/>
      <c r="DIN40" s="878"/>
      <c r="DIO40" s="878"/>
      <c r="DIP40" s="878"/>
      <c r="DIQ40" s="881"/>
      <c r="DIR40" s="877"/>
      <c r="DIS40" s="878"/>
      <c r="DIT40" s="878"/>
      <c r="DIU40" s="878"/>
      <c r="DIV40" s="879"/>
      <c r="DIW40" s="1041"/>
      <c r="DIX40" s="877"/>
      <c r="DIY40" s="878"/>
      <c r="DIZ40" s="878"/>
      <c r="DJA40" s="878"/>
      <c r="DJB40" s="879"/>
      <c r="DJC40" s="880"/>
      <c r="DJD40" s="878"/>
      <c r="DJE40" s="878"/>
      <c r="DJF40" s="878"/>
      <c r="DJG40" s="881"/>
      <c r="DJH40" s="877"/>
      <c r="DJI40" s="878"/>
      <c r="DJJ40" s="878"/>
      <c r="DJK40" s="878"/>
      <c r="DJL40" s="879"/>
      <c r="DJM40" s="1041"/>
      <c r="DJN40" s="877"/>
      <c r="DJO40" s="878"/>
      <c r="DJP40" s="878"/>
      <c r="DJQ40" s="878"/>
      <c r="DJR40" s="879"/>
      <c r="DJS40" s="880"/>
      <c r="DJT40" s="878"/>
      <c r="DJU40" s="878"/>
      <c r="DJV40" s="878"/>
      <c r="DJW40" s="881"/>
      <c r="DJX40" s="877"/>
      <c r="DJY40" s="878"/>
      <c r="DJZ40" s="878"/>
      <c r="DKA40" s="878"/>
      <c r="DKB40" s="879"/>
      <c r="DKC40" s="1041"/>
      <c r="DKD40" s="877"/>
      <c r="DKE40" s="878"/>
      <c r="DKF40" s="878"/>
      <c r="DKG40" s="878"/>
      <c r="DKH40" s="879"/>
      <c r="DKI40" s="880"/>
      <c r="DKJ40" s="878"/>
      <c r="DKK40" s="878"/>
      <c r="DKL40" s="878"/>
      <c r="DKM40" s="881"/>
      <c r="DKN40" s="877"/>
      <c r="DKO40" s="878"/>
      <c r="DKP40" s="878"/>
      <c r="DKQ40" s="878"/>
      <c r="DKR40" s="879"/>
      <c r="DKS40" s="1041"/>
      <c r="DKT40" s="877"/>
      <c r="DKU40" s="878"/>
      <c r="DKV40" s="878"/>
      <c r="DKW40" s="878"/>
      <c r="DKX40" s="879"/>
      <c r="DKY40" s="880"/>
      <c r="DKZ40" s="878"/>
      <c r="DLA40" s="878"/>
      <c r="DLB40" s="878"/>
      <c r="DLC40" s="881"/>
      <c r="DLD40" s="877"/>
      <c r="DLE40" s="878"/>
      <c r="DLF40" s="878"/>
      <c r="DLG40" s="878"/>
      <c r="DLH40" s="879"/>
      <c r="DLI40" s="1041"/>
      <c r="DLJ40" s="877"/>
      <c r="DLK40" s="878"/>
      <c r="DLL40" s="878"/>
      <c r="DLM40" s="878"/>
      <c r="DLN40" s="879"/>
      <c r="DLO40" s="880"/>
      <c r="DLP40" s="878"/>
      <c r="DLQ40" s="878"/>
      <c r="DLR40" s="878"/>
      <c r="DLS40" s="881"/>
      <c r="DLT40" s="877"/>
      <c r="DLU40" s="878"/>
      <c r="DLV40" s="878"/>
      <c r="DLW40" s="878"/>
      <c r="DLX40" s="879"/>
      <c r="DLY40" s="1041"/>
      <c r="DLZ40" s="877"/>
      <c r="DMA40" s="878"/>
      <c r="DMB40" s="878"/>
      <c r="DMC40" s="878"/>
      <c r="DMD40" s="879"/>
      <c r="DME40" s="880"/>
      <c r="DMF40" s="878"/>
      <c r="DMG40" s="878"/>
      <c r="DMH40" s="878"/>
      <c r="DMI40" s="881"/>
      <c r="DMJ40" s="877"/>
      <c r="DMK40" s="878"/>
      <c r="DML40" s="878"/>
      <c r="DMM40" s="878"/>
      <c r="DMN40" s="879"/>
      <c r="DMO40" s="1041"/>
      <c r="DMP40" s="877"/>
      <c r="DMQ40" s="878"/>
      <c r="DMR40" s="878"/>
      <c r="DMS40" s="878"/>
      <c r="DMT40" s="879"/>
      <c r="DMU40" s="880"/>
      <c r="DMV40" s="878"/>
      <c r="DMW40" s="878"/>
      <c r="DMX40" s="878"/>
      <c r="DMY40" s="881"/>
      <c r="DMZ40" s="877"/>
      <c r="DNA40" s="878"/>
      <c r="DNB40" s="878"/>
      <c r="DNC40" s="878"/>
      <c r="DND40" s="879"/>
      <c r="DNE40" s="1041"/>
      <c r="DNF40" s="877"/>
      <c r="DNG40" s="878"/>
      <c r="DNH40" s="878"/>
      <c r="DNI40" s="878"/>
      <c r="DNJ40" s="879"/>
      <c r="DNK40" s="880"/>
      <c r="DNL40" s="878"/>
      <c r="DNM40" s="878"/>
      <c r="DNN40" s="878"/>
      <c r="DNO40" s="881"/>
      <c r="DNP40" s="877"/>
      <c r="DNQ40" s="878"/>
      <c r="DNR40" s="878"/>
      <c r="DNS40" s="878"/>
      <c r="DNT40" s="879"/>
      <c r="DNU40" s="1041"/>
      <c r="DNV40" s="877"/>
      <c r="DNW40" s="878"/>
      <c r="DNX40" s="878"/>
      <c r="DNY40" s="878"/>
      <c r="DNZ40" s="879"/>
      <c r="DOA40" s="880"/>
      <c r="DOB40" s="878"/>
      <c r="DOC40" s="878"/>
      <c r="DOD40" s="878"/>
      <c r="DOE40" s="881"/>
      <c r="DOF40" s="877"/>
      <c r="DOG40" s="878"/>
      <c r="DOH40" s="878"/>
      <c r="DOI40" s="878"/>
      <c r="DOJ40" s="879"/>
      <c r="DOK40" s="1041"/>
      <c r="DOL40" s="877"/>
      <c r="DOM40" s="878"/>
      <c r="DON40" s="878"/>
      <c r="DOO40" s="878"/>
      <c r="DOP40" s="879"/>
      <c r="DOQ40" s="880"/>
      <c r="DOR40" s="878"/>
      <c r="DOS40" s="878"/>
      <c r="DOT40" s="878"/>
      <c r="DOU40" s="881"/>
      <c r="DOV40" s="877"/>
      <c r="DOW40" s="878"/>
      <c r="DOX40" s="878"/>
      <c r="DOY40" s="878"/>
      <c r="DOZ40" s="879"/>
      <c r="DPA40" s="1041"/>
      <c r="DPB40" s="877"/>
      <c r="DPC40" s="878"/>
      <c r="DPD40" s="878"/>
      <c r="DPE40" s="878"/>
      <c r="DPF40" s="879"/>
      <c r="DPG40" s="880"/>
      <c r="DPH40" s="878"/>
      <c r="DPI40" s="878"/>
      <c r="DPJ40" s="878"/>
      <c r="DPK40" s="881"/>
      <c r="DPL40" s="877"/>
      <c r="DPM40" s="878"/>
      <c r="DPN40" s="878"/>
      <c r="DPO40" s="878"/>
      <c r="DPP40" s="879"/>
      <c r="DPQ40" s="1041"/>
      <c r="DPR40" s="877"/>
      <c r="DPS40" s="878"/>
      <c r="DPT40" s="878"/>
      <c r="DPU40" s="878"/>
      <c r="DPV40" s="879"/>
      <c r="DPW40" s="880"/>
      <c r="DPX40" s="878"/>
      <c r="DPY40" s="878"/>
      <c r="DPZ40" s="878"/>
      <c r="DQA40" s="881"/>
      <c r="DQB40" s="877"/>
      <c r="DQC40" s="878"/>
      <c r="DQD40" s="878"/>
      <c r="DQE40" s="878"/>
      <c r="DQF40" s="879"/>
      <c r="DQG40" s="1041"/>
      <c r="DQH40" s="877"/>
      <c r="DQI40" s="878"/>
      <c r="DQJ40" s="878"/>
      <c r="DQK40" s="878"/>
      <c r="DQL40" s="879"/>
      <c r="DQM40" s="880"/>
      <c r="DQN40" s="878"/>
      <c r="DQO40" s="878"/>
      <c r="DQP40" s="878"/>
      <c r="DQQ40" s="881"/>
      <c r="DQR40" s="877"/>
      <c r="DQS40" s="878"/>
      <c r="DQT40" s="878"/>
      <c r="DQU40" s="878"/>
      <c r="DQV40" s="879"/>
      <c r="DQW40" s="1041"/>
      <c r="DQX40" s="877"/>
      <c r="DQY40" s="878"/>
      <c r="DQZ40" s="878"/>
      <c r="DRA40" s="878"/>
      <c r="DRB40" s="879"/>
      <c r="DRC40" s="880"/>
      <c r="DRD40" s="878"/>
      <c r="DRE40" s="878"/>
      <c r="DRF40" s="878"/>
      <c r="DRG40" s="881"/>
      <c r="DRH40" s="877"/>
      <c r="DRI40" s="878"/>
      <c r="DRJ40" s="878"/>
      <c r="DRK40" s="878"/>
      <c r="DRL40" s="879"/>
      <c r="DRM40" s="1041"/>
      <c r="DRN40" s="877"/>
      <c r="DRO40" s="878"/>
      <c r="DRP40" s="878"/>
      <c r="DRQ40" s="878"/>
      <c r="DRR40" s="879"/>
      <c r="DRS40" s="880"/>
      <c r="DRT40" s="878"/>
      <c r="DRU40" s="878"/>
      <c r="DRV40" s="878"/>
      <c r="DRW40" s="881"/>
      <c r="DRX40" s="877"/>
      <c r="DRY40" s="878"/>
      <c r="DRZ40" s="878"/>
      <c r="DSA40" s="878"/>
      <c r="DSB40" s="879"/>
      <c r="DSC40" s="1041"/>
      <c r="DSD40" s="877"/>
      <c r="DSE40" s="878"/>
      <c r="DSF40" s="878"/>
      <c r="DSG40" s="878"/>
      <c r="DSH40" s="879"/>
      <c r="DSI40" s="880"/>
      <c r="DSJ40" s="878"/>
      <c r="DSK40" s="878"/>
      <c r="DSL40" s="878"/>
      <c r="DSM40" s="881"/>
      <c r="DSN40" s="877"/>
      <c r="DSO40" s="878"/>
      <c r="DSP40" s="878"/>
      <c r="DSQ40" s="878"/>
      <c r="DSR40" s="879"/>
      <c r="DSS40" s="1041"/>
      <c r="DST40" s="877"/>
      <c r="DSU40" s="878"/>
      <c r="DSV40" s="878"/>
      <c r="DSW40" s="878"/>
      <c r="DSX40" s="879"/>
      <c r="DSY40" s="880"/>
      <c r="DSZ40" s="878"/>
      <c r="DTA40" s="878"/>
      <c r="DTB40" s="878"/>
      <c r="DTC40" s="881"/>
      <c r="DTD40" s="877"/>
      <c r="DTE40" s="878"/>
      <c r="DTF40" s="878"/>
      <c r="DTG40" s="878"/>
      <c r="DTH40" s="879"/>
      <c r="DTI40" s="1041"/>
      <c r="DTJ40" s="877"/>
      <c r="DTK40" s="878"/>
      <c r="DTL40" s="878"/>
      <c r="DTM40" s="878"/>
      <c r="DTN40" s="879"/>
      <c r="DTO40" s="880"/>
      <c r="DTP40" s="878"/>
      <c r="DTQ40" s="878"/>
      <c r="DTR40" s="878"/>
      <c r="DTS40" s="881"/>
      <c r="DTT40" s="877"/>
      <c r="DTU40" s="878"/>
      <c r="DTV40" s="878"/>
      <c r="DTW40" s="878"/>
      <c r="DTX40" s="879"/>
      <c r="DTY40" s="1041"/>
      <c r="DTZ40" s="877"/>
      <c r="DUA40" s="878"/>
      <c r="DUB40" s="878"/>
      <c r="DUC40" s="878"/>
      <c r="DUD40" s="879"/>
      <c r="DUE40" s="880"/>
      <c r="DUF40" s="878"/>
      <c r="DUG40" s="878"/>
      <c r="DUH40" s="878"/>
      <c r="DUI40" s="881"/>
      <c r="DUJ40" s="877"/>
      <c r="DUK40" s="878"/>
      <c r="DUL40" s="878"/>
      <c r="DUM40" s="878"/>
      <c r="DUN40" s="879"/>
      <c r="DUO40" s="1041"/>
      <c r="DUP40" s="877"/>
      <c r="DUQ40" s="878"/>
      <c r="DUR40" s="878"/>
      <c r="DUS40" s="878"/>
      <c r="DUT40" s="879"/>
      <c r="DUU40" s="880"/>
      <c r="DUV40" s="878"/>
      <c r="DUW40" s="878"/>
      <c r="DUX40" s="878"/>
      <c r="DUY40" s="881"/>
      <c r="DUZ40" s="877"/>
      <c r="DVA40" s="878"/>
      <c r="DVB40" s="878"/>
      <c r="DVC40" s="878"/>
      <c r="DVD40" s="879"/>
      <c r="DVE40" s="1041"/>
      <c r="DVF40" s="877"/>
      <c r="DVG40" s="878"/>
      <c r="DVH40" s="878"/>
      <c r="DVI40" s="878"/>
      <c r="DVJ40" s="879"/>
      <c r="DVK40" s="880"/>
      <c r="DVL40" s="878"/>
      <c r="DVM40" s="878"/>
      <c r="DVN40" s="878"/>
      <c r="DVO40" s="881"/>
      <c r="DVP40" s="877"/>
      <c r="DVQ40" s="878"/>
      <c r="DVR40" s="878"/>
      <c r="DVS40" s="878"/>
      <c r="DVT40" s="879"/>
      <c r="DVU40" s="1041"/>
      <c r="DVV40" s="877"/>
      <c r="DVW40" s="878"/>
      <c r="DVX40" s="878"/>
      <c r="DVY40" s="878"/>
      <c r="DVZ40" s="879"/>
      <c r="DWA40" s="880"/>
      <c r="DWB40" s="878"/>
      <c r="DWC40" s="878"/>
      <c r="DWD40" s="878"/>
      <c r="DWE40" s="881"/>
      <c r="DWF40" s="877"/>
      <c r="DWG40" s="878"/>
      <c r="DWH40" s="878"/>
      <c r="DWI40" s="878"/>
      <c r="DWJ40" s="879"/>
      <c r="DWK40" s="1041"/>
      <c r="DWL40" s="877"/>
      <c r="DWM40" s="878"/>
      <c r="DWN40" s="878"/>
      <c r="DWO40" s="878"/>
      <c r="DWP40" s="879"/>
      <c r="DWQ40" s="880"/>
      <c r="DWR40" s="878"/>
      <c r="DWS40" s="878"/>
      <c r="DWT40" s="878"/>
      <c r="DWU40" s="881"/>
      <c r="DWV40" s="877"/>
      <c r="DWW40" s="878"/>
      <c r="DWX40" s="878"/>
      <c r="DWY40" s="878"/>
      <c r="DWZ40" s="879"/>
      <c r="DXA40" s="1041"/>
      <c r="DXB40" s="877"/>
      <c r="DXC40" s="878"/>
      <c r="DXD40" s="878"/>
      <c r="DXE40" s="878"/>
      <c r="DXF40" s="879"/>
      <c r="DXG40" s="880"/>
      <c r="DXH40" s="878"/>
      <c r="DXI40" s="878"/>
      <c r="DXJ40" s="878"/>
      <c r="DXK40" s="881"/>
      <c r="DXL40" s="877"/>
      <c r="DXM40" s="878"/>
      <c r="DXN40" s="878"/>
      <c r="DXO40" s="878"/>
      <c r="DXP40" s="879"/>
      <c r="DXQ40" s="1041"/>
      <c r="DXR40" s="877"/>
      <c r="DXS40" s="878"/>
      <c r="DXT40" s="878"/>
      <c r="DXU40" s="878"/>
      <c r="DXV40" s="879"/>
      <c r="DXW40" s="880"/>
      <c r="DXX40" s="878"/>
      <c r="DXY40" s="878"/>
      <c r="DXZ40" s="878"/>
      <c r="DYA40" s="881"/>
      <c r="DYB40" s="877"/>
      <c r="DYC40" s="878"/>
      <c r="DYD40" s="878"/>
      <c r="DYE40" s="878"/>
      <c r="DYF40" s="879"/>
      <c r="DYG40" s="1041"/>
      <c r="DYH40" s="877"/>
      <c r="DYI40" s="878"/>
      <c r="DYJ40" s="878"/>
      <c r="DYK40" s="878"/>
      <c r="DYL40" s="879"/>
      <c r="DYM40" s="880"/>
      <c r="DYN40" s="878"/>
      <c r="DYO40" s="878"/>
      <c r="DYP40" s="878"/>
      <c r="DYQ40" s="881"/>
      <c r="DYR40" s="877"/>
      <c r="DYS40" s="878"/>
      <c r="DYT40" s="878"/>
      <c r="DYU40" s="878"/>
      <c r="DYV40" s="879"/>
      <c r="DYW40" s="1041"/>
      <c r="DYX40" s="877"/>
      <c r="DYY40" s="878"/>
      <c r="DYZ40" s="878"/>
      <c r="DZA40" s="878"/>
      <c r="DZB40" s="879"/>
      <c r="DZC40" s="880"/>
      <c r="DZD40" s="878"/>
      <c r="DZE40" s="878"/>
      <c r="DZF40" s="878"/>
      <c r="DZG40" s="881"/>
      <c r="DZH40" s="877"/>
      <c r="DZI40" s="878"/>
      <c r="DZJ40" s="878"/>
      <c r="DZK40" s="878"/>
      <c r="DZL40" s="879"/>
      <c r="DZM40" s="1041"/>
      <c r="DZN40" s="877"/>
      <c r="DZO40" s="878"/>
      <c r="DZP40" s="878"/>
      <c r="DZQ40" s="878"/>
      <c r="DZR40" s="879"/>
      <c r="DZS40" s="880"/>
      <c r="DZT40" s="878"/>
      <c r="DZU40" s="878"/>
      <c r="DZV40" s="878"/>
      <c r="DZW40" s="881"/>
      <c r="DZX40" s="877"/>
      <c r="DZY40" s="878"/>
      <c r="DZZ40" s="878"/>
      <c r="EAA40" s="878"/>
      <c r="EAB40" s="879"/>
      <c r="EAC40" s="1041"/>
      <c r="EAD40" s="877"/>
      <c r="EAE40" s="878"/>
      <c r="EAF40" s="878"/>
      <c r="EAG40" s="878"/>
      <c r="EAH40" s="879"/>
      <c r="EAI40" s="880"/>
      <c r="EAJ40" s="878"/>
      <c r="EAK40" s="878"/>
      <c r="EAL40" s="878"/>
      <c r="EAM40" s="881"/>
      <c r="EAN40" s="877"/>
      <c r="EAO40" s="878"/>
      <c r="EAP40" s="878"/>
      <c r="EAQ40" s="878"/>
      <c r="EAR40" s="879"/>
      <c r="EAS40" s="1041"/>
      <c r="EAT40" s="877"/>
      <c r="EAU40" s="878"/>
      <c r="EAV40" s="878"/>
      <c r="EAW40" s="878"/>
      <c r="EAX40" s="879"/>
      <c r="EAY40" s="880"/>
      <c r="EAZ40" s="878"/>
      <c r="EBA40" s="878"/>
      <c r="EBB40" s="878"/>
      <c r="EBC40" s="881"/>
      <c r="EBD40" s="877"/>
      <c r="EBE40" s="878"/>
      <c r="EBF40" s="878"/>
      <c r="EBG40" s="878"/>
      <c r="EBH40" s="879"/>
      <c r="EBI40" s="1041"/>
      <c r="EBJ40" s="877"/>
      <c r="EBK40" s="878"/>
      <c r="EBL40" s="878"/>
      <c r="EBM40" s="878"/>
      <c r="EBN40" s="879"/>
      <c r="EBO40" s="880"/>
      <c r="EBP40" s="878"/>
      <c r="EBQ40" s="878"/>
      <c r="EBR40" s="878"/>
      <c r="EBS40" s="881"/>
      <c r="EBT40" s="877"/>
      <c r="EBU40" s="878"/>
      <c r="EBV40" s="878"/>
      <c r="EBW40" s="878"/>
      <c r="EBX40" s="879"/>
      <c r="EBY40" s="1041"/>
      <c r="EBZ40" s="877"/>
      <c r="ECA40" s="878"/>
      <c r="ECB40" s="878"/>
      <c r="ECC40" s="878"/>
      <c r="ECD40" s="879"/>
      <c r="ECE40" s="880"/>
      <c r="ECF40" s="878"/>
      <c r="ECG40" s="878"/>
      <c r="ECH40" s="878"/>
      <c r="ECI40" s="881"/>
      <c r="ECJ40" s="877"/>
      <c r="ECK40" s="878"/>
      <c r="ECL40" s="878"/>
      <c r="ECM40" s="878"/>
      <c r="ECN40" s="879"/>
      <c r="ECO40" s="1041"/>
      <c r="ECP40" s="877"/>
      <c r="ECQ40" s="878"/>
      <c r="ECR40" s="878"/>
      <c r="ECS40" s="878"/>
      <c r="ECT40" s="879"/>
      <c r="ECU40" s="880"/>
      <c r="ECV40" s="878"/>
      <c r="ECW40" s="878"/>
      <c r="ECX40" s="878"/>
      <c r="ECY40" s="881"/>
      <c r="ECZ40" s="877"/>
      <c r="EDA40" s="878"/>
      <c r="EDB40" s="878"/>
      <c r="EDC40" s="878"/>
      <c r="EDD40" s="879"/>
      <c r="EDE40" s="1041"/>
      <c r="EDF40" s="877"/>
      <c r="EDG40" s="878"/>
      <c r="EDH40" s="878"/>
      <c r="EDI40" s="878"/>
      <c r="EDJ40" s="879"/>
      <c r="EDK40" s="880"/>
      <c r="EDL40" s="878"/>
      <c r="EDM40" s="878"/>
      <c r="EDN40" s="878"/>
      <c r="EDO40" s="881"/>
      <c r="EDP40" s="877"/>
      <c r="EDQ40" s="878"/>
      <c r="EDR40" s="878"/>
      <c r="EDS40" s="878"/>
      <c r="EDT40" s="879"/>
      <c r="EDU40" s="1041"/>
      <c r="EDV40" s="877"/>
      <c r="EDW40" s="878"/>
      <c r="EDX40" s="878"/>
      <c r="EDY40" s="878"/>
      <c r="EDZ40" s="879"/>
      <c r="EEA40" s="880"/>
      <c r="EEB40" s="878"/>
      <c r="EEC40" s="878"/>
      <c r="EED40" s="878"/>
      <c r="EEE40" s="881"/>
      <c r="EEF40" s="877"/>
      <c r="EEG40" s="878"/>
      <c r="EEH40" s="878"/>
      <c r="EEI40" s="878"/>
      <c r="EEJ40" s="879"/>
      <c r="EEK40" s="1041"/>
      <c r="EEL40" s="877"/>
      <c r="EEM40" s="878"/>
      <c r="EEN40" s="878"/>
      <c r="EEO40" s="878"/>
      <c r="EEP40" s="879"/>
      <c r="EEQ40" s="880"/>
      <c r="EER40" s="878"/>
      <c r="EES40" s="878"/>
      <c r="EET40" s="878"/>
      <c r="EEU40" s="881"/>
      <c r="EEV40" s="877"/>
      <c r="EEW40" s="878"/>
      <c r="EEX40" s="878"/>
      <c r="EEY40" s="878"/>
      <c r="EEZ40" s="879"/>
      <c r="EFA40" s="1041"/>
      <c r="EFB40" s="877"/>
      <c r="EFC40" s="878"/>
      <c r="EFD40" s="878"/>
      <c r="EFE40" s="878"/>
      <c r="EFF40" s="879"/>
      <c r="EFG40" s="880"/>
      <c r="EFH40" s="878"/>
      <c r="EFI40" s="878"/>
      <c r="EFJ40" s="878"/>
      <c r="EFK40" s="881"/>
      <c r="EFL40" s="877"/>
      <c r="EFM40" s="878"/>
      <c r="EFN40" s="878"/>
      <c r="EFO40" s="878"/>
      <c r="EFP40" s="879"/>
      <c r="EFQ40" s="1041"/>
      <c r="EFR40" s="877"/>
      <c r="EFS40" s="878"/>
      <c r="EFT40" s="878"/>
      <c r="EFU40" s="878"/>
      <c r="EFV40" s="879"/>
      <c r="EFW40" s="880"/>
      <c r="EFX40" s="878"/>
      <c r="EFY40" s="878"/>
      <c r="EFZ40" s="878"/>
      <c r="EGA40" s="881"/>
      <c r="EGB40" s="877"/>
      <c r="EGC40" s="878"/>
      <c r="EGD40" s="878"/>
      <c r="EGE40" s="878"/>
      <c r="EGF40" s="879"/>
      <c r="EGG40" s="1041"/>
      <c r="EGH40" s="877"/>
      <c r="EGI40" s="878"/>
      <c r="EGJ40" s="878"/>
      <c r="EGK40" s="878"/>
      <c r="EGL40" s="879"/>
      <c r="EGM40" s="880"/>
      <c r="EGN40" s="878"/>
      <c r="EGO40" s="878"/>
      <c r="EGP40" s="878"/>
      <c r="EGQ40" s="881"/>
      <c r="EGR40" s="877"/>
      <c r="EGS40" s="878"/>
      <c r="EGT40" s="878"/>
      <c r="EGU40" s="878"/>
      <c r="EGV40" s="879"/>
      <c r="EGW40" s="1041"/>
      <c r="EGX40" s="877"/>
      <c r="EGY40" s="878"/>
      <c r="EGZ40" s="878"/>
      <c r="EHA40" s="878"/>
      <c r="EHB40" s="879"/>
      <c r="EHC40" s="880"/>
      <c r="EHD40" s="878"/>
      <c r="EHE40" s="878"/>
      <c r="EHF40" s="878"/>
      <c r="EHG40" s="881"/>
      <c r="EHH40" s="877"/>
      <c r="EHI40" s="878"/>
      <c r="EHJ40" s="878"/>
      <c r="EHK40" s="878"/>
      <c r="EHL40" s="879"/>
      <c r="EHM40" s="1041"/>
      <c r="EHN40" s="877"/>
      <c r="EHO40" s="878"/>
      <c r="EHP40" s="878"/>
      <c r="EHQ40" s="878"/>
      <c r="EHR40" s="879"/>
      <c r="EHS40" s="880"/>
      <c r="EHT40" s="878"/>
      <c r="EHU40" s="878"/>
      <c r="EHV40" s="878"/>
      <c r="EHW40" s="881"/>
      <c r="EHX40" s="877"/>
      <c r="EHY40" s="878"/>
      <c r="EHZ40" s="878"/>
      <c r="EIA40" s="878"/>
      <c r="EIB40" s="879"/>
      <c r="EIC40" s="1041"/>
      <c r="EID40" s="877"/>
      <c r="EIE40" s="878"/>
      <c r="EIF40" s="878"/>
      <c r="EIG40" s="878"/>
      <c r="EIH40" s="879"/>
      <c r="EII40" s="880"/>
      <c r="EIJ40" s="878"/>
      <c r="EIK40" s="878"/>
      <c r="EIL40" s="878"/>
      <c r="EIM40" s="881"/>
      <c r="EIN40" s="877"/>
      <c r="EIO40" s="878"/>
      <c r="EIP40" s="878"/>
      <c r="EIQ40" s="878"/>
      <c r="EIR40" s="879"/>
      <c r="EIS40" s="1041"/>
      <c r="EIT40" s="877"/>
      <c r="EIU40" s="878"/>
      <c r="EIV40" s="878"/>
      <c r="EIW40" s="878"/>
      <c r="EIX40" s="879"/>
      <c r="EIY40" s="880"/>
      <c r="EIZ40" s="878"/>
      <c r="EJA40" s="878"/>
      <c r="EJB40" s="878"/>
      <c r="EJC40" s="881"/>
      <c r="EJD40" s="877"/>
      <c r="EJE40" s="878"/>
      <c r="EJF40" s="878"/>
      <c r="EJG40" s="878"/>
      <c r="EJH40" s="879"/>
      <c r="EJI40" s="1041"/>
      <c r="EJJ40" s="877"/>
      <c r="EJK40" s="878"/>
      <c r="EJL40" s="878"/>
      <c r="EJM40" s="878"/>
      <c r="EJN40" s="879"/>
      <c r="EJO40" s="880"/>
      <c r="EJP40" s="878"/>
      <c r="EJQ40" s="878"/>
      <c r="EJR40" s="878"/>
      <c r="EJS40" s="881"/>
      <c r="EJT40" s="877"/>
      <c r="EJU40" s="878"/>
      <c r="EJV40" s="878"/>
      <c r="EJW40" s="878"/>
      <c r="EJX40" s="879"/>
      <c r="EJY40" s="1041"/>
      <c r="EJZ40" s="877"/>
      <c r="EKA40" s="878"/>
      <c r="EKB40" s="878"/>
      <c r="EKC40" s="878"/>
      <c r="EKD40" s="879"/>
      <c r="EKE40" s="880"/>
      <c r="EKF40" s="878"/>
      <c r="EKG40" s="878"/>
      <c r="EKH40" s="878"/>
      <c r="EKI40" s="881"/>
      <c r="EKJ40" s="877"/>
      <c r="EKK40" s="878"/>
      <c r="EKL40" s="878"/>
      <c r="EKM40" s="878"/>
      <c r="EKN40" s="879"/>
      <c r="EKO40" s="1041"/>
      <c r="EKP40" s="877"/>
      <c r="EKQ40" s="878"/>
      <c r="EKR40" s="878"/>
      <c r="EKS40" s="878"/>
      <c r="EKT40" s="879"/>
      <c r="EKU40" s="880"/>
      <c r="EKV40" s="878"/>
      <c r="EKW40" s="878"/>
      <c r="EKX40" s="878"/>
      <c r="EKY40" s="881"/>
      <c r="EKZ40" s="877"/>
      <c r="ELA40" s="878"/>
      <c r="ELB40" s="878"/>
      <c r="ELC40" s="878"/>
      <c r="ELD40" s="879"/>
      <c r="ELE40" s="1041"/>
      <c r="ELF40" s="877"/>
      <c r="ELG40" s="878"/>
      <c r="ELH40" s="878"/>
      <c r="ELI40" s="878"/>
      <c r="ELJ40" s="879"/>
      <c r="ELK40" s="880"/>
      <c r="ELL40" s="878"/>
      <c r="ELM40" s="878"/>
      <c r="ELN40" s="878"/>
      <c r="ELO40" s="881"/>
      <c r="ELP40" s="877"/>
      <c r="ELQ40" s="878"/>
      <c r="ELR40" s="878"/>
      <c r="ELS40" s="878"/>
      <c r="ELT40" s="879"/>
      <c r="ELU40" s="1041"/>
      <c r="ELV40" s="877"/>
      <c r="ELW40" s="878"/>
      <c r="ELX40" s="878"/>
      <c r="ELY40" s="878"/>
      <c r="ELZ40" s="879"/>
      <c r="EMA40" s="880"/>
      <c r="EMB40" s="878"/>
      <c r="EMC40" s="878"/>
      <c r="EMD40" s="878"/>
      <c r="EME40" s="881"/>
      <c r="EMF40" s="877"/>
      <c r="EMG40" s="878"/>
      <c r="EMH40" s="878"/>
      <c r="EMI40" s="878"/>
      <c r="EMJ40" s="879"/>
      <c r="EMK40" s="1041"/>
      <c r="EML40" s="877"/>
      <c r="EMM40" s="878"/>
      <c r="EMN40" s="878"/>
      <c r="EMO40" s="878"/>
      <c r="EMP40" s="879"/>
      <c r="EMQ40" s="880"/>
      <c r="EMR40" s="878"/>
      <c r="EMS40" s="878"/>
      <c r="EMT40" s="878"/>
      <c r="EMU40" s="881"/>
      <c r="EMV40" s="877"/>
      <c r="EMW40" s="878"/>
      <c r="EMX40" s="878"/>
      <c r="EMY40" s="878"/>
      <c r="EMZ40" s="879"/>
      <c r="ENA40" s="1041"/>
      <c r="ENB40" s="877"/>
      <c r="ENC40" s="878"/>
      <c r="END40" s="878"/>
      <c r="ENE40" s="878"/>
      <c r="ENF40" s="879"/>
      <c r="ENG40" s="880"/>
      <c r="ENH40" s="878"/>
      <c r="ENI40" s="878"/>
      <c r="ENJ40" s="878"/>
      <c r="ENK40" s="881"/>
      <c r="ENL40" s="877"/>
      <c r="ENM40" s="878"/>
      <c r="ENN40" s="878"/>
      <c r="ENO40" s="878"/>
      <c r="ENP40" s="879"/>
      <c r="ENQ40" s="1041"/>
      <c r="ENR40" s="877"/>
      <c r="ENS40" s="878"/>
      <c r="ENT40" s="878"/>
      <c r="ENU40" s="878"/>
      <c r="ENV40" s="879"/>
      <c r="ENW40" s="880"/>
      <c r="ENX40" s="878"/>
      <c r="ENY40" s="878"/>
      <c r="ENZ40" s="878"/>
      <c r="EOA40" s="881"/>
      <c r="EOB40" s="877"/>
      <c r="EOC40" s="878"/>
      <c r="EOD40" s="878"/>
      <c r="EOE40" s="878"/>
      <c r="EOF40" s="879"/>
      <c r="EOG40" s="1041"/>
      <c r="EOH40" s="877"/>
      <c r="EOI40" s="878"/>
      <c r="EOJ40" s="878"/>
      <c r="EOK40" s="878"/>
      <c r="EOL40" s="879"/>
      <c r="EOM40" s="880"/>
      <c r="EON40" s="878"/>
      <c r="EOO40" s="878"/>
      <c r="EOP40" s="878"/>
      <c r="EOQ40" s="881"/>
      <c r="EOR40" s="877"/>
      <c r="EOS40" s="878"/>
      <c r="EOT40" s="878"/>
      <c r="EOU40" s="878"/>
      <c r="EOV40" s="879"/>
      <c r="EOW40" s="1041"/>
      <c r="EOX40" s="877"/>
      <c r="EOY40" s="878"/>
      <c r="EOZ40" s="878"/>
      <c r="EPA40" s="878"/>
      <c r="EPB40" s="879"/>
      <c r="EPC40" s="880"/>
      <c r="EPD40" s="878"/>
      <c r="EPE40" s="878"/>
      <c r="EPF40" s="878"/>
      <c r="EPG40" s="881"/>
      <c r="EPH40" s="877"/>
      <c r="EPI40" s="878"/>
      <c r="EPJ40" s="878"/>
      <c r="EPK40" s="878"/>
      <c r="EPL40" s="879"/>
      <c r="EPM40" s="1041"/>
      <c r="EPN40" s="877"/>
      <c r="EPO40" s="878"/>
      <c r="EPP40" s="878"/>
      <c r="EPQ40" s="878"/>
      <c r="EPR40" s="879"/>
      <c r="EPS40" s="880"/>
      <c r="EPT40" s="878"/>
      <c r="EPU40" s="878"/>
      <c r="EPV40" s="878"/>
      <c r="EPW40" s="881"/>
      <c r="EPX40" s="877"/>
      <c r="EPY40" s="878"/>
      <c r="EPZ40" s="878"/>
      <c r="EQA40" s="878"/>
      <c r="EQB40" s="879"/>
      <c r="EQC40" s="1041"/>
      <c r="EQD40" s="877"/>
      <c r="EQE40" s="878"/>
      <c r="EQF40" s="878"/>
      <c r="EQG40" s="878"/>
      <c r="EQH40" s="879"/>
      <c r="EQI40" s="880"/>
      <c r="EQJ40" s="878"/>
      <c r="EQK40" s="878"/>
      <c r="EQL40" s="878"/>
      <c r="EQM40" s="881"/>
      <c r="EQN40" s="877"/>
      <c r="EQO40" s="878"/>
      <c r="EQP40" s="878"/>
      <c r="EQQ40" s="878"/>
      <c r="EQR40" s="879"/>
      <c r="EQS40" s="1041"/>
      <c r="EQT40" s="877"/>
      <c r="EQU40" s="878"/>
      <c r="EQV40" s="878"/>
      <c r="EQW40" s="878"/>
      <c r="EQX40" s="879"/>
      <c r="EQY40" s="880"/>
      <c r="EQZ40" s="878"/>
      <c r="ERA40" s="878"/>
      <c r="ERB40" s="878"/>
      <c r="ERC40" s="881"/>
      <c r="ERD40" s="877"/>
      <c r="ERE40" s="878"/>
      <c r="ERF40" s="878"/>
      <c r="ERG40" s="878"/>
      <c r="ERH40" s="879"/>
      <c r="ERI40" s="1041"/>
      <c r="ERJ40" s="877"/>
      <c r="ERK40" s="878"/>
      <c r="ERL40" s="878"/>
      <c r="ERM40" s="878"/>
      <c r="ERN40" s="879"/>
      <c r="ERO40" s="880"/>
      <c r="ERP40" s="878"/>
      <c r="ERQ40" s="878"/>
      <c r="ERR40" s="878"/>
      <c r="ERS40" s="881"/>
      <c r="ERT40" s="877"/>
      <c r="ERU40" s="878"/>
      <c r="ERV40" s="878"/>
      <c r="ERW40" s="878"/>
      <c r="ERX40" s="879"/>
      <c r="ERY40" s="1041"/>
      <c r="ERZ40" s="877"/>
      <c r="ESA40" s="878"/>
      <c r="ESB40" s="878"/>
      <c r="ESC40" s="878"/>
      <c r="ESD40" s="879"/>
      <c r="ESE40" s="880"/>
      <c r="ESF40" s="878"/>
      <c r="ESG40" s="878"/>
      <c r="ESH40" s="878"/>
      <c r="ESI40" s="881"/>
      <c r="ESJ40" s="877"/>
      <c r="ESK40" s="878"/>
      <c r="ESL40" s="878"/>
      <c r="ESM40" s="878"/>
      <c r="ESN40" s="879"/>
      <c r="ESO40" s="1041"/>
      <c r="ESP40" s="877"/>
      <c r="ESQ40" s="878"/>
      <c r="ESR40" s="878"/>
      <c r="ESS40" s="878"/>
      <c r="EST40" s="879"/>
      <c r="ESU40" s="880"/>
      <c r="ESV40" s="878"/>
      <c r="ESW40" s="878"/>
      <c r="ESX40" s="878"/>
      <c r="ESY40" s="881"/>
      <c r="ESZ40" s="877"/>
      <c r="ETA40" s="878"/>
      <c r="ETB40" s="878"/>
      <c r="ETC40" s="878"/>
      <c r="ETD40" s="879"/>
      <c r="ETE40" s="1041"/>
      <c r="ETF40" s="877"/>
      <c r="ETG40" s="878"/>
      <c r="ETH40" s="878"/>
      <c r="ETI40" s="878"/>
      <c r="ETJ40" s="879"/>
      <c r="ETK40" s="880"/>
      <c r="ETL40" s="878"/>
      <c r="ETM40" s="878"/>
      <c r="ETN40" s="878"/>
      <c r="ETO40" s="881"/>
      <c r="ETP40" s="877"/>
      <c r="ETQ40" s="878"/>
      <c r="ETR40" s="878"/>
      <c r="ETS40" s="878"/>
      <c r="ETT40" s="879"/>
      <c r="ETU40" s="1041"/>
      <c r="ETV40" s="877"/>
      <c r="ETW40" s="878"/>
      <c r="ETX40" s="878"/>
      <c r="ETY40" s="878"/>
      <c r="ETZ40" s="879"/>
      <c r="EUA40" s="880"/>
      <c r="EUB40" s="878"/>
      <c r="EUC40" s="878"/>
      <c r="EUD40" s="878"/>
      <c r="EUE40" s="881"/>
      <c r="EUF40" s="877"/>
      <c r="EUG40" s="878"/>
      <c r="EUH40" s="878"/>
      <c r="EUI40" s="878"/>
      <c r="EUJ40" s="879"/>
      <c r="EUK40" s="1041"/>
      <c r="EUL40" s="877"/>
      <c r="EUM40" s="878"/>
      <c r="EUN40" s="878"/>
      <c r="EUO40" s="878"/>
      <c r="EUP40" s="879"/>
      <c r="EUQ40" s="880"/>
      <c r="EUR40" s="878"/>
      <c r="EUS40" s="878"/>
      <c r="EUT40" s="878"/>
      <c r="EUU40" s="881"/>
      <c r="EUV40" s="877"/>
      <c r="EUW40" s="878"/>
      <c r="EUX40" s="878"/>
      <c r="EUY40" s="878"/>
      <c r="EUZ40" s="879"/>
      <c r="EVA40" s="1041"/>
      <c r="EVB40" s="877"/>
      <c r="EVC40" s="878"/>
      <c r="EVD40" s="878"/>
      <c r="EVE40" s="878"/>
      <c r="EVF40" s="879"/>
      <c r="EVG40" s="880"/>
      <c r="EVH40" s="878"/>
      <c r="EVI40" s="878"/>
      <c r="EVJ40" s="878"/>
      <c r="EVK40" s="881"/>
      <c r="EVL40" s="877"/>
      <c r="EVM40" s="878"/>
      <c r="EVN40" s="878"/>
      <c r="EVO40" s="878"/>
      <c r="EVP40" s="879"/>
      <c r="EVQ40" s="1041"/>
      <c r="EVR40" s="877"/>
      <c r="EVS40" s="878"/>
      <c r="EVT40" s="878"/>
      <c r="EVU40" s="878"/>
      <c r="EVV40" s="879"/>
      <c r="EVW40" s="880"/>
      <c r="EVX40" s="878"/>
      <c r="EVY40" s="878"/>
      <c r="EVZ40" s="878"/>
      <c r="EWA40" s="881"/>
      <c r="EWB40" s="877"/>
      <c r="EWC40" s="878"/>
      <c r="EWD40" s="878"/>
      <c r="EWE40" s="878"/>
      <c r="EWF40" s="879"/>
      <c r="EWG40" s="1041"/>
      <c r="EWH40" s="877"/>
      <c r="EWI40" s="878"/>
      <c r="EWJ40" s="878"/>
      <c r="EWK40" s="878"/>
      <c r="EWL40" s="879"/>
      <c r="EWM40" s="880"/>
      <c r="EWN40" s="878"/>
      <c r="EWO40" s="878"/>
      <c r="EWP40" s="878"/>
      <c r="EWQ40" s="881"/>
      <c r="EWR40" s="877"/>
      <c r="EWS40" s="878"/>
      <c r="EWT40" s="878"/>
      <c r="EWU40" s="878"/>
      <c r="EWV40" s="879"/>
      <c r="EWW40" s="1041"/>
      <c r="EWX40" s="877"/>
      <c r="EWY40" s="878"/>
      <c r="EWZ40" s="878"/>
      <c r="EXA40" s="878"/>
      <c r="EXB40" s="879"/>
      <c r="EXC40" s="880"/>
      <c r="EXD40" s="878"/>
      <c r="EXE40" s="878"/>
      <c r="EXF40" s="878"/>
      <c r="EXG40" s="881"/>
      <c r="EXH40" s="877"/>
      <c r="EXI40" s="878"/>
      <c r="EXJ40" s="878"/>
      <c r="EXK40" s="878"/>
      <c r="EXL40" s="879"/>
      <c r="EXM40" s="1041"/>
      <c r="EXN40" s="877"/>
      <c r="EXO40" s="878"/>
      <c r="EXP40" s="878"/>
      <c r="EXQ40" s="878"/>
      <c r="EXR40" s="879"/>
      <c r="EXS40" s="880"/>
      <c r="EXT40" s="878"/>
      <c r="EXU40" s="878"/>
      <c r="EXV40" s="878"/>
      <c r="EXW40" s="881"/>
      <c r="EXX40" s="877"/>
      <c r="EXY40" s="878"/>
      <c r="EXZ40" s="878"/>
      <c r="EYA40" s="878"/>
      <c r="EYB40" s="879"/>
      <c r="EYC40" s="1041"/>
      <c r="EYD40" s="877"/>
      <c r="EYE40" s="878"/>
      <c r="EYF40" s="878"/>
      <c r="EYG40" s="878"/>
      <c r="EYH40" s="879"/>
      <c r="EYI40" s="880"/>
      <c r="EYJ40" s="878"/>
      <c r="EYK40" s="878"/>
      <c r="EYL40" s="878"/>
      <c r="EYM40" s="881"/>
      <c r="EYN40" s="877"/>
      <c r="EYO40" s="878"/>
      <c r="EYP40" s="878"/>
      <c r="EYQ40" s="878"/>
      <c r="EYR40" s="879"/>
      <c r="EYS40" s="1041"/>
      <c r="EYT40" s="877"/>
      <c r="EYU40" s="878"/>
      <c r="EYV40" s="878"/>
      <c r="EYW40" s="878"/>
      <c r="EYX40" s="879"/>
      <c r="EYY40" s="880"/>
      <c r="EYZ40" s="878"/>
      <c r="EZA40" s="878"/>
      <c r="EZB40" s="878"/>
      <c r="EZC40" s="881"/>
      <c r="EZD40" s="877"/>
      <c r="EZE40" s="878"/>
      <c r="EZF40" s="878"/>
      <c r="EZG40" s="878"/>
      <c r="EZH40" s="879"/>
      <c r="EZI40" s="1041"/>
      <c r="EZJ40" s="877"/>
      <c r="EZK40" s="878"/>
      <c r="EZL40" s="878"/>
      <c r="EZM40" s="878"/>
      <c r="EZN40" s="879"/>
      <c r="EZO40" s="880"/>
      <c r="EZP40" s="878"/>
      <c r="EZQ40" s="878"/>
      <c r="EZR40" s="878"/>
      <c r="EZS40" s="881"/>
      <c r="EZT40" s="877"/>
      <c r="EZU40" s="878"/>
      <c r="EZV40" s="878"/>
      <c r="EZW40" s="878"/>
      <c r="EZX40" s="879"/>
      <c r="EZY40" s="1041"/>
      <c r="EZZ40" s="877"/>
      <c r="FAA40" s="878"/>
      <c r="FAB40" s="878"/>
      <c r="FAC40" s="878"/>
      <c r="FAD40" s="879"/>
      <c r="FAE40" s="880"/>
      <c r="FAF40" s="878"/>
      <c r="FAG40" s="878"/>
      <c r="FAH40" s="878"/>
      <c r="FAI40" s="881"/>
      <c r="FAJ40" s="877"/>
      <c r="FAK40" s="878"/>
      <c r="FAL40" s="878"/>
      <c r="FAM40" s="878"/>
      <c r="FAN40" s="879"/>
      <c r="FAO40" s="1041"/>
      <c r="FAP40" s="877"/>
      <c r="FAQ40" s="878"/>
      <c r="FAR40" s="878"/>
      <c r="FAS40" s="878"/>
      <c r="FAT40" s="879"/>
      <c r="FAU40" s="880"/>
      <c r="FAV40" s="878"/>
      <c r="FAW40" s="878"/>
      <c r="FAX40" s="878"/>
      <c r="FAY40" s="881"/>
      <c r="FAZ40" s="877"/>
      <c r="FBA40" s="878"/>
      <c r="FBB40" s="878"/>
      <c r="FBC40" s="878"/>
      <c r="FBD40" s="879"/>
      <c r="FBE40" s="1041"/>
      <c r="FBF40" s="877"/>
      <c r="FBG40" s="878"/>
      <c r="FBH40" s="878"/>
      <c r="FBI40" s="878"/>
      <c r="FBJ40" s="879"/>
      <c r="FBK40" s="880"/>
      <c r="FBL40" s="878"/>
      <c r="FBM40" s="878"/>
      <c r="FBN40" s="878"/>
      <c r="FBO40" s="881"/>
      <c r="FBP40" s="877"/>
      <c r="FBQ40" s="878"/>
      <c r="FBR40" s="878"/>
      <c r="FBS40" s="878"/>
      <c r="FBT40" s="879"/>
      <c r="FBU40" s="1041"/>
      <c r="FBV40" s="877"/>
      <c r="FBW40" s="878"/>
      <c r="FBX40" s="878"/>
      <c r="FBY40" s="878"/>
      <c r="FBZ40" s="879"/>
      <c r="FCA40" s="880"/>
      <c r="FCB40" s="878"/>
      <c r="FCC40" s="878"/>
      <c r="FCD40" s="878"/>
      <c r="FCE40" s="881"/>
      <c r="FCF40" s="877"/>
      <c r="FCG40" s="878"/>
      <c r="FCH40" s="878"/>
      <c r="FCI40" s="878"/>
      <c r="FCJ40" s="879"/>
      <c r="FCK40" s="1041"/>
      <c r="FCL40" s="877"/>
      <c r="FCM40" s="878"/>
      <c r="FCN40" s="878"/>
      <c r="FCO40" s="878"/>
      <c r="FCP40" s="879"/>
      <c r="FCQ40" s="880"/>
      <c r="FCR40" s="878"/>
      <c r="FCS40" s="878"/>
      <c r="FCT40" s="878"/>
      <c r="FCU40" s="881"/>
      <c r="FCV40" s="877"/>
      <c r="FCW40" s="878"/>
      <c r="FCX40" s="878"/>
      <c r="FCY40" s="878"/>
      <c r="FCZ40" s="879"/>
      <c r="FDA40" s="1041"/>
      <c r="FDB40" s="877"/>
      <c r="FDC40" s="878"/>
      <c r="FDD40" s="878"/>
      <c r="FDE40" s="878"/>
      <c r="FDF40" s="879"/>
      <c r="FDG40" s="880"/>
      <c r="FDH40" s="878"/>
      <c r="FDI40" s="878"/>
      <c r="FDJ40" s="878"/>
      <c r="FDK40" s="881"/>
      <c r="FDL40" s="877"/>
      <c r="FDM40" s="878"/>
      <c r="FDN40" s="878"/>
      <c r="FDO40" s="878"/>
      <c r="FDP40" s="879"/>
      <c r="FDQ40" s="1041"/>
      <c r="FDR40" s="877"/>
      <c r="FDS40" s="878"/>
      <c r="FDT40" s="878"/>
      <c r="FDU40" s="878"/>
      <c r="FDV40" s="879"/>
      <c r="FDW40" s="880"/>
      <c r="FDX40" s="878"/>
      <c r="FDY40" s="878"/>
      <c r="FDZ40" s="878"/>
      <c r="FEA40" s="881"/>
      <c r="FEB40" s="877"/>
      <c r="FEC40" s="878"/>
      <c r="FED40" s="878"/>
      <c r="FEE40" s="878"/>
      <c r="FEF40" s="879"/>
      <c r="FEG40" s="1041"/>
      <c r="FEH40" s="877"/>
      <c r="FEI40" s="878"/>
      <c r="FEJ40" s="878"/>
      <c r="FEK40" s="878"/>
      <c r="FEL40" s="879"/>
      <c r="FEM40" s="880"/>
      <c r="FEN40" s="878"/>
      <c r="FEO40" s="878"/>
      <c r="FEP40" s="878"/>
      <c r="FEQ40" s="881"/>
      <c r="FER40" s="877"/>
      <c r="FES40" s="878"/>
      <c r="FET40" s="878"/>
      <c r="FEU40" s="878"/>
      <c r="FEV40" s="879"/>
      <c r="FEW40" s="1041"/>
      <c r="FEX40" s="877"/>
      <c r="FEY40" s="878"/>
      <c r="FEZ40" s="878"/>
      <c r="FFA40" s="878"/>
      <c r="FFB40" s="879"/>
      <c r="FFC40" s="880"/>
      <c r="FFD40" s="878"/>
      <c r="FFE40" s="878"/>
      <c r="FFF40" s="878"/>
      <c r="FFG40" s="881"/>
      <c r="FFH40" s="877"/>
      <c r="FFI40" s="878"/>
      <c r="FFJ40" s="878"/>
      <c r="FFK40" s="878"/>
      <c r="FFL40" s="879"/>
      <c r="FFM40" s="1041"/>
      <c r="FFN40" s="877"/>
      <c r="FFO40" s="878"/>
      <c r="FFP40" s="878"/>
      <c r="FFQ40" s="878"/>
      <c r="FFR40" s="879"/>
      <c r="FFS40" s="880"/>
      <c r="FFT40" s="878"/>
      <c r="FFU40" s="878"/>
      <c r="FFV40" s="878"/>
      <c r="FFW40" s="881"/>
      <c r="FFX40" s="877"/>
      <c r="FFY40" s="878"/>
      <c r="FFZ40" s="878"/>
      <c r="FGA40" s="878"/>
      <c r="FGB40" s="879"/>
      <c r="FGC40" s="1041"/>
      <c r="FGD40" s="877"/>
      <c r="FGE40" s="878"/>
      <c r="FGF40" s="878"/>
      <c r="FGG40" s="878"/>
      <c r="FGH40" s="879"/>
      <c r="FGI40" s="880"/>
      <c r="FGJ40" s="878"/>
      <c r="FGK40" s="878"/>
      <c r="FGL40" s="878"/>
      <c r="FGM40" s="881"/>
      <c r="FGN40" s="877"/>
      <c r="FGO40" s="878"/>
      <c r="FGP40" s="878"/>
      <c r="FGQ40" s="878"/>
      <c r="FGR40" s="879"/>
      <c r="FGS40" s="1041"/>
      <c r="FGT40" s="877"/>
      <c r="FGU40" s="878"/>
      <c r="FGV40" s="878"/>
      <c r="FGW40" s="878"/>
      <c r="FGX40" s="879"/>
      <c r="FGY40" s="880"/>
      <c r="FGZ40" s="878"/>
      <c r="FHA40" s="878"/>
      <c r="FHB40" s="878"/>
      <c r="FHC40" s="881"/>
      <c r="FHD40" s="877"/>
      <c r="FHE40" s="878"/>
      <c r="FHF40" s="878"/>
      <c r="FHG40" s="878"/>
      <c r="FHH40" s="879"/>
      <c r="FHI40" s="1041"/>
      <c r="FHJ40" s="877"/>
      <c r="FHK40" s="878"/>
      <c r="FHL40" s="878"/>
      <c r="FHM40" s="878"/>
      <c r="FHN40" s="879"/>
      <c r="FHO40" s="880"/>
      <c r="FHP40" s="878"/>
      <c r="FHQ40" s="878"/>
      <c r="FHR40" s="878"/>
      <c r="FHS40" s="881"/>
      <c r="FHT40" s="877"/>
      <c r="FHU40" s="878"/>
      <c r="FHV40" s="878"/>
      <c r="FHW40" s="878"/>
      <c r="FHX40" s="879"/>
      <c r="FHY40" s="1041"/>
      <c r="FHZ40" s="877"/>
      <c r="FIA40" s="878"/>
      <c r="FIB40" s="878"/>
      <c r="FIC40" s="878"/>
      <c r="FID40" s="879"/>
      <c r="FIE40" s="880"/>
      <c r="FIF40" s="878"/>
      <c r="FIG40" s="878"/>
      <c r="FIH40" s="878"/>
      <c r="FII40" s="881"/>
      <c r="FIJ40" s="877"/>
      <c r="FIK40" s="878"/>
      <c r="FIL40" s="878"/>
      <c r="FIM40" s="878"/>
      <c r="FIN40" s="879"/>
      <c r="FIO40" s="1041"/>
      <c r="FIP40" s="877"/>
      <c r="FIQ40" s="878"/>
      <c r="FIR40" s="878"/>
      <c r="FIS40" s="878"/>
      <c r="FIT40" s="879"/>
      <c r="FIU40" s="880"/>
      <c r="FIV40" s="878"/>
      <c r="FIW40" s="878"/>
      <c r="FIX40" s="878"/>
      <c r="FIY40" s="881"/>
      <c r="FIZ40" s="877"/>
      <c r="FJA40" s="878"/>
      <c r="FJB40" s="878"/>
      <c r="FJC40" s="878"/>
      <c r="FJD40" s="879"/>
      <c r="FJE40" s="1041"/>
      <c r="FJF40" s="877"/>
      <c r="FJG40" s="878"/>
      <c r="FJH40" s="878"/>
      <c r="FJI40" s="878"/>
      <c r="FJJ40" s="879"/>
      <c r="FJK40" s="880"/>
      <c r="FJL40" s="878"/>
      <c r="FJM40" s="878"/>
      <c r="FJN40" s="878"/>
      <c r="FJO40" s="881"/>
      <c r="FJP40" s="877"/>
      <c r="FJQ40" s="878"/>
      <c r="FJR40" s="878"/>
      <c r="FJS40" s="878"/>
      <c r="FJT40" s="879"/>
      <c r="FJU40" s="1041"/>
      <c r="FJV40" s="877"/>
      <c r="FJW40" s="878"/>
      <c r="FJX40" s="878"/>
      <c r="FJY40" s="878"/>
      <c r="FJZ40" s="879"/>
      <c r="FKA40" s="880"/>
      <c r="FKB40" s="878"/>
      <c r="FKC40" s="878"/>
      <c r="FKD40" s="878"/>
      <c r="FKE40" s="881"/>
      <c r="FKF40" s="877"/>
      <c r="FKG40" s="878"/>
      <c r="FKH40" s="878"/>
      <c r="FKI40" s="878"/>
      <c r="FKJ40" s="879"/>
      <c r="FKK40" s="1041"/>
      <c r="FKL40" s="877"/>
      <c r="FKM40" s="878"/>
      <c r="FKN40" s="878"/>
      <c r="FKO40" s="878"/>
      <c r="FKP40" s="879"/>
      <c r="FKQ40" s="880"/>
      <c r="FKR40" s="878"/>
      <c r="FKS40" s="878"/>
      <c r="FKT40" s="878"/>
      <c r="FKU40" s="881"/>
      <c r="FKV40" s="877"/>
      <c r="FKW40" s="878"/>
      <c r="FKX40" s="878"/>
      <c r="FKY40" s="878"/>
      <c r="FKZ40" s="879"/>
      <c r="FLA40" s="1041"/>
      <c r="FLB40" s="877"/>
      <c r="FLC40" s="878"/>
      <c r="FLD40" s="878"/>
      <c r="FLE40" s="878"/>
      <c r="FLF40" s="879"/>
      <c r="FLG40" s="880"/>
      <c r="FLH40" s="878"/>
      <c r="FLI40" s="878"/>
      <c r="FLJ40" s="878"/>
      <c r="FLK40" s="881"/>
      <c r="FLL40" s="877"/>
      <c r="FLM40" s="878"/>
      <c r="FLN40" s="878"/>
      <c r="FLO40" s="878"/>
      <c r="FLP40" s="879"/>
      <c r="FLQ40" s="1041"/>
      <c r="FLR40" s="877"/>
      <c r="FLS40" s="878"/>
      <c r="FLT40" s="878"/>
      <c r="FLU40" s="878"/>
      <c r="FLV40" s="879"/>
      <c r="FLW40" s="880"/>
      <c r="FLX40" s="878"/>
      <c r="FLY40" s="878"/>
      <c r="FLZ40" s="878"/>
      <c r="FMA40" s="881"/>
      <c r="FMB40" s="877"/>
      <c r="FMC40" s="878"/>
      <c r="FMD40" s="878"/>
      <c r="FME40" s="878"/>
      <c r="FMF40" s="879"/>
      <c r="FMG40" s="1041"/>
      <c r="FMH40" s="877"/>
      <c r="FMI40" s="878"/>
      <c r="FMJ40" s="878"/>
      <c r="FMK40" s="878"/>
      <c r="FML40" s="879"/>
      <c r="FMM40" s="880"/>
      <c r="FMN40" s="878"/>
      <c r="FMO40" s="878"/>
      <c r="FMP40" s="878"/>
      <c r="FMQ40" s="881"/>
      <c r="FMR40" s="877"/>
      <c r="FMS40" s="878"/>
      <c r="FMT40" s="878"/>
      <c r="FMU40" s="878"/>
      <c r="FMV40" s="879"/>
      <c r="FMW40" s="1041"/>
      <c r="FMX40" s="877"/>
      <c r="FMY40" s="878"/>
      <c r="FMZ40" s="878"/>
      <c r="FNA40" s="878"/>
      <c r="FNB40" s="879"/>
      <c r="FNC40" s="880"/>
      <c r="FND40" s="878"/>
      <c r="FNE40" s="878"/>
      <c r="FNF40" s="878"/>
      <c r="FNG40" s="881"/>
      <c r="FNH40" s="877"/>
      <c r="FNI40" s="878"/>
      <c r="FNJ40" s="878"/>
      <c r="FNK40" s="878"/>
      <c r="FNL40" s="879"/>
      <c r="FNM40" s="1041"/>
      <c r="FNN40" s="877"/>
      <c r="FNO40" s="878"/>
      <c r="FNP40" s="878"/>
      <c r="FNQ40" s="878"/>
      <c r="FNR40" s="879"/>
      <c r="FNS40" s="880"/>
      <c r="FNT40" s="878"/>
      <c r="FNU40" s="878"/>
      <c r="FNV40" s="878"/>
      <c r="FNW40" s="881"/>
      <c r="FNX40" s="877"/>
      <c r="FNY40" s="878"/>
      <c r="FNZ40" s="878"/>
      <c r="FOA40" s="878"/>
      <c r="FOB40" s="879"/>
      <c r="FOC40" s="1041"/>
      <c r="FOD40" s="877"/>
      <c r="FOE40" s="878"/>
      <c r="FOF40" s="878"/>
      <c r="FOG40" s="878"/>
      <c r="FOH40" s="879"/>
      <c r="FOI40" s="880"/>
      <c r="FOJ40" s="878"/>
      <c r="FOK40" s="878"/>
      <c r="FOL40" s="878"/>
      <c r="FOM40" s="881"/>
      <c r="FON40" s="877"/>
      <c r="FOO40" s="878"/>
      <c r="FOP40" s="878"/>
      <c r="FOQ40" s="878"/>
      <c r="FOR40" s="879"/>
      <c r="FOS40" s="1041"/>
      <c r="FOT40" s="877"/>
      <c r="FOU40" s="878"/>
      <c r="FOV40" s="878"/>
      <c r="FOW40" s="878"/>
      <c r="FOX40" s="879"/>
      <c r="FOY40" s="880"/>
      <c r="FOZ40" s="878"/>
      <c r="FPA40" s="878"/>
      <c r="FPB40" s="878"/>
      <c r="FPC40" s="881"/>
      <c r="FPD40" s="877"/>
      <c r="FPE40" s="878"/>
      <c r="FPF40" s="878"/>
      <c r="FPG40" s="878"/>
      <c r="FPH40" s="879"/>
      <c r="FPI40" s="1041"/>
      <c r="FPJ40" s="877"/>
      <c r="FPK40" s="878"/>
      <c r="FPL40" s="878"/>
      <c r="FPM40" s="878"/>
      <c r="FPN40" s="879"/>
      <c r="FPO40" s="880"/>
      <c r="FPP40" s="878"/>
      <c r="FPQ40" s="878"/>
      <c r="FPR40" s="878"/>
      <c r="FPS40" s="881"/>
      <c r="FPT40" s="877"/>
      <c r="FPU40" s="878"/>
      <c r="FPV40" s="878"/>
      <c r="FPW40" s="878"/>
      <c r="FPX40" s="879"/>
      <c r="FPY40" s="1041"/>
      <c r="FPZ40" s="877"/>
      <c r="FQA40" s="878"/>
      <c r="FQB40" s="878"/>
      <c r="FQC40" s="878"/>
      <c r="FQD40" s="879"/>
      <c r="FQE40" s="880"/>
      <c r="FQF40" s="878"/>
      <c r="FQG40" s="878"/>
      <c r="FQH40" s="878"/>
      <c r="FQI40" s="881"/>
      <c r="FQJ40" s="877"/>
      <c r="FQK40" s="878"/>
      <c r="FQL40" s="878"/>
      <c r="FQM40" s="878"/>
      <c r="FQN40" s="879"/>
      <c r="FQO40" s="1041"/>
      <c r="FQP40" s="877"/>
      <c r="FQQ40" s="878"/>
      <c r="FQR40" s="878"/>
      <c r="FQS40" s="878"/>
      <c r="FQT40" s="879"/>
      <c r="FQU40" s="880"/>
      <c r="FQV40" s="878"/>
      <c r="FQW40" s="878"/>
      <c r="FQX40" s="878"/>
      <c r="FQY40" s="881"/>
      <c r="FQZ40" s="877"/>
      <c r="FRA40" s="878"/>
      <c r="FRB40" s="878"/>
      <c r="FRC40" s="878"/>
      <c r="FRD40" s="879"/>
      <c r="FRE40" s="1041"/>
      <c r="FRF40" s="877"/>
      <c r="FRG40" s="878"/>
      <c r="FRH40" s="878"/>
      <c r="FRI40" s="878"/>
      <c r="FRJ40" s="879"/>
      <c r="FRK40" s="880"/>
      <c r="FRL40" s="878"/>
      <c r="FRM40" s="878"/>
      <c r="FRN40" s="878"/>
      <c r="FRO40" s="881"/>
      <c r="FRP40" s="877"/>
      <c r="FRQ40" s="878"/>
      <c r="FRR40" s="878"/>
      <c r="FRS40" s="878"/>
      <c r="FRT40" s="879"/>
      <c r="FRU40" s="1041"/>
      <c r="FRV40" s="877"/>
      <c r="FRW40" s="878"/>
      <c r="FRX40" s="878"/>
      <c r="FRY40" s="878"/>
      <c r="FRZ40" s="879"/>
      <c r="FSA40" s="880"/>
      <c r="FSB40" s="878"/>
      <c r="FSC40" s="878"/>
      <c r="FSD40" s="878"/>
      <c r="FSE40" s="881"/>
      <c r="FSF40" s="877"/>
      <c r="FSG40" s="878"/>
      <c r="FSH40" s="878"/>
      <c r="FSI40" s="878"/>
      <c r="FSJ40" s="879"/>
      <c r="FSK40" s="1041"/>
      <c r="FSL40" s="877"/>
      <c r="FSM40" s="878"/>
      <c r="FSN40" s="878"/>
      <c r="FSO40" s="878"/>
      <c r="FSP40" s="879"/>
      <c r="FSQ40" s="880"/>
      <c r="FSR40" s="878"/>
      <c r="FSS40" s="878"/>
      <c r="FST40" s="878"/>
      <c r="FSU40" s="881"/>
      <c r="FSV40" s="877"/>
      <c r="FSW40" s="878"/>
      <c r="FSX40" s="878"/>
      <c r="FSY40" s="878"/>
      <c r="FSZ40" s="879"/>
      <c r="FTA40" s="1041"/>
      <c r="FTB40" s="877"/>
      <c r="FTC40" s="878"/>
      <c r="FTD40" s="878"/>
      <c r="FTE40" s="878"/>
      <c r="FTF40" s="879"/>
      <c r="FTG40" s="880"/>
      <c r="FTH40" s="878"/>
      <c r="FTI40" s="878"/>
      <c r="FTJ40" s="878"/>
      <c r="FTK40" s="881"/>
      <c r="FTL40" s="877"/>
      <c r="FTM40" s="878"/>
      <c r="FTN40" s="878"/>
      <c r="FTO40" s="878"/>
      <c r="FTP40" s="879"/>
      <c r="FTQ40" s="1041"/>
      <c r="FTR40" s="877"/>
      <c r="FTS40" s="878"/>
      <c r="FTT40" s="878"/>
      <c r="FTU40" s="878"/>
      <c r="FTV40" s="879"/>
      <c r="FTW40" s="880"/>
      <c r="FTX40" s="878"/>
      <c r="FTY40" s="878"/>
      <c r="FTZ40" s="878"/>
      <c r="FUA40" s="881"/>
      <c r="FUB40" s="877"/>
      <c r="FUC40" s="878"/>
      <c r="FUD40" s="878"/>
      <c r="FUE40" s="878"/>
      <c r="FUF40" s="879"/>
      <c r="FUG40" s="1041"/>
      <c r="FUH40" s="877"/>
      <c r="FUI40" s="878"/>
      <c r="FUJ40" s="878"/>
      <c r="FUK40" s="878"/>
      <c r="FUL40" s="879"/>
      <c r="FUM40" s="880"/>
      <c r="FUN40" s="878"/>
      <c r="FUO40" s="878"/>
      <c r="FUP40" s="878"/>
      <c r="FUQ40" s="881"/>
      <c r="FUR40" s="877"/>
      <c r="FUS40" s="878"/>
      <c r="FUT40" s="878"/>
      <c r="FUU40" s="878"/>
      <c r="FUV40" s="879"/>
      <c r="FUW40" s="1041"/>
      <c r="FUX40" s="877"/>
      <c r="FUY40" s="878"/>
      <c r="FUZ40" s="878"/>
      <c r="FVA40" s="878"/>
      <c r="FVB40" s="879"/>
      <c r="FVC40" s="880"/>
      <c r="FVD40" s="878"/>
      <c r="FVE40" s="878"/>
      <c r="FVF40" s="878"/>
      <c r="FVG40" s="881"/>
      <c r="FVH40" s="877"/>
      <c r="FVI40" s="878"/>
      <c r="FVJ40" s="878"/>
      <c r="FVK40" s="878"/>
      <c r="FVL40" s="879"/>
      <c r="FVM40" s="1041"/>
      <c r="FVN40" s="877"/>
      <c r="FVO40" s="878"/>
      <c r="FVP40" s="878"/>
      <c r="FVQ40" s="878"/>
      <c r="FVR40" s="879"/>
      <c r="FVS40" s="880"/>
      <c r="FVT40" s="878"/>
      <c r="FVU40" s="878"/>
      <c r="FVV40" s="878"/>
      <c r="FVW40" s="881"/>
      <c r="FVX40" s="877"/>
      <c r="FVY40" s="878"/>
      <c r="FVZ40" s="878"/>
      <c r="FWA40" s="878"/>
      <c r="FWB40" s="879"/>
      <c r="FWC40" s="1041"/>
      <c r="FWD40" s="877"/>
      <c r="FWE40" s="878"/>
      <c r="FWF40" s="878"/>
      <c r="FWG40" s="878"/>
      <c r="FWH40" s="879"/>
      <c r="FWI40" s="880"/>
      <c r="FWJ40" s="878"/>
      <c r="FWK40" s="878"/>
      <c r="FWL40" s="878"/>
      <c r="FWM40" s="881"/>
      <c r="FWN40" s="877"/>
      <c r="FWO40" s="878"/>
      <c r="FWP40" s="878"/>
      <c r="FWQ40" s="878"/>
      <c r="FWR40" s="879"/>
      <c r="FWS40" s="1041"/>
      <c r="FWT40" s="877"/>
      <c r="FWU40" s="878"/>
      <c r="FWV40" s="878"/>
      <c r="FWW40" s="878"/>
      <c r="FWX40" s="879"/>
      <c r="FWY40" s="880"/>
      <c r="FWZ40" s="878"/>
      <c r="FXA40" s="878"/>
      <c r="FXB40" s="878"/>
      <c r="FXC40" s="881"/>
      <c r="FXD40" s="877"/>
      <c r="FXE40" s="878"/>
      <c r="FXF40" s="878"/>
      <c r="FXG40" s="878"/>
      <c r="FXH40" s="879"/>
      <c r="FXI40" s="1041"/>
      <c r="FXJ40" s="877"/>
      <c r="FXK40" s="878"/>
      <c r="FXL40" s="878"/>
      <c r="FXM40" s="878"/>
      <c r="FXN40" s="879"/>
      <c r="FXO40" s="880"/>
      <c r="FXP40" s="878"/>
      <c r="FXQ40" s="878"/>
      <c r="FXR40" s="878"/>
      <c r="FXS40" s="881"/>
      <c r="FXT40" s="877"/>
      <c r="FXU40" s="878"/>
      <c r="FXV40" s="878"/>
      <c r="FXW40" s="878"/>
      <c r="FXX40" s="879"/>
      <c r="FXY40" s="1041"/>
      <c r="FXZ40" s="877"/>
      <c r="FYA40" s="878"/>
      <c r="FYB40" s="878"/>
      <c r="FYC40" s="878"/>
      <c r="FYD40" s="879"/>
      <c r="FYE40" s="880"/>
      <c r="FYF40" s="878"/>
      <c r="FYG40" s="878"/>
      <c r="FYH40" s="878"/>
      <c r="FYI40" s="881"/>
      <c r="FYJ40" s="877"/>
      <c r="FYK40" s="878"/>
      <c r="FYL40" s="878"/>
      <c r="FYM40" s="878"/>
      <c r="FYN40" s="879"/>
      <c r="FYO40" s="1041"/>
      <c r="FYP40" s="877"/>
      <c r="FYQ40" s="878"/>
      <c r="FYR40" s="878"/>
      <c r="FYS40" s="878"/>
      <c r="FYT40" s="879"/>
      <c r="FYU40" s="880"/>
      <c r="FYV40" s="878"/>
      <c r="FYW40" s="878"/>
      <c r="FYX40" s="878"/>
      <c r="FYY40" s="881"/>
      <c r="FYZ40" s="877"/>
      <c r="FZA40" s="878"/>
      <c r="FZB40" s="878"/>
      <c r="FZC40" s="878"/>
      <c r="FZD40" s="879"/>
      <c r="FZE40" s="1041"/>
      <c r="FZF40" s="877"/>
      <c r="FZG40" s="878"/>
      <c r="FZH40" s="878"/>
      <c r="FZI40" s="878"/>
      <c r="FZJ40" s="879"/>
      <c r="FZK40" s="880"/>
      <c r="FZL40" s="878"/>
      <c r="FZM40" s="878"/>
      <c r="FZN40" s="878"/>
      <c r="FZO40" s="881"/>
      <c r="FZP40" s="877"/>
      <c r="FZQ40" s="878"/>
      <c r="FZR40" s="878"/>
      <c r="FZS40" s="878"/>
      <c r="FZT40" s="879"/>
      <c r="FZU40" s="1041"/>
      <c r="FZV40" s="877"/>
      <c r="FZW40" s="878"/>
      <c r="FZX40" s="878"/>
      <c r="FZY40" s="878"/>
      <c r="FZZ40" s="879"/>
      <c r="GAA40" s="880"/>
      <c r="GAB40" s="878"/>
      <c r="GAC40" s="878"/>
      <c r="GAD40" s="878"/>
      <c r="GAE40" s="881"/>
      <c r="GAF40" s="877"/>
      <c r="GAG40" s="878"/>
      <c r="GAH40" s="878"/>
      <c r="GAI40" s="878"/>
      <c r="GAJ40" s="879"/>
      <c r="GAK40" s="1041"/>
      <c r="GAL40" s="877"/>
      <c r="GAM40" s="878"/>
      <c r="GAN40" s="878"/>
      <c r="GAO40" s="878"/>
      <c r="GAP40" s="879"/>
      <c r="GAQ40" s="880"/>
      <c r="GAR40" s="878"/>
      <c r="GAS40" s="878"/>
      <c r="GAT40" s="878"/>
      <c r="GAU40" s="881"/>
      <c r="GAV40" s="877"/>
      <c r="GAW40" s="878"/>
      <c r="GAX40" s="878"/>
      <c r="GAY40" s="878"/>
      <c r="GAZ40" s="879"/>
      <c r="GBA40" s="1041"/>
      <c r="GBB40" s="877"/>
      <c r="GBC40" s="878"/>
      <c r="GBD40" s="878"/>
      <c r="GBE40" s="878"/>
      <c r="GBF40" s="879"/>
      <c r="GBG40" s="880"/>
      <c r="GBH40" s="878"/>
      <c r="GBI40" s="878"/>
      <c r="GBJ40" s="878"/>
      <c r="GBK40" s="881"/>
      <c r="GBL40" s="877"/>
      <c r="GBM40" s="878"/>
      <c r="GBN40" s="878"/>
      <c r="GBO40" s="878"/>
      <c r="GBP40" s="879"/>
      <c r="GBQ40" s="1041"/>
      <c r="GBR40" s="877"/>
      <c r="GBS40" s="878"/>
      <c r="GBT40" s="878"/>
      <c r="GBU40" s="878"/>
      <c r="GBV40" s="879"/>
      <c r="GBW40" s="880"/>
      <c r="GBX40" s="878"/>
      <c r="GBY40" s="878"/>
      <c r="GBZ40" s="878"/>
      <c r="GCA40" s="881"/>
      <c r="GCB40" s="877"/>
      <c r="GCC40" s="878"/>
      <c r="GCD40" s="878"/>
      <c r="GCE40" s="878"/>
      <c r="GCF40" s="879"/>
      <c r="GCG40" s="1041"/>
      <c r="GCH40" s="877"/>
      <c r="GCI40" s="878"/>
      <c r="GCJ40" s="878"/>
      <c r="GCK40" s="878"/>
      <c r="GCL40" s="879"/>
      <c r="GCM40" s="880"/>
      <c r="GCN40" s="878"/>
      <c r="GCO40" s="878"/>
      <c r="GCP40" s="878"/>
      <c r="GCQ40" s="881"/>
      <c r="GCR40" s="877"/>
      <c r="GCS40" s="878"/>
      <c r="GCT40" s="878"/>
      <c r="GCU40" s="878"/>
      <c r="GCV40" s="879"/>
      <c r="GCW40" s="1041"/>
      <c r="GCX40" s="877"/>
      <c r="GCY40" s="878"/>
      <c r="GCZ40" s="878"/>
      <c r="GDA40" s="878"/>
      <c r="GDB40" s="879"/>
      <c r="GDC40" s="880"/>
      <c r="GDD40" s="878"/>
      <c r="GDE40" s="878"/>
      <c r="GDF40" s="878"/>
      <c r="GDG40" s="881"/>
      <c r="GDH40" s="877"/>
      <c r="GDI40" s="878"/>
      <c r="GDJ40" s="878"/>
      <c r="GDK40" s="878"/>
      <c r="GDL40" s="879"/>
      <c r="GDM40" s="1041"/>
      <c r="GDN40" s="877"/>
      <c r="GDO40" s="878"/>
      <c r="GDP40" s="878"/>
      <c r="GDQ40" s="878"/>
      <c r="GDR40" s="879"/>
      <c r="GDS40" s="880"/>
      <c r="GDT40" s="878"/>
      <c r="GDU40" s="878"/>
      <c r="GDV40" s="878"/>
      <c r="GDW40" s="881"/>
      <c r="GDX40" s="877"/>
      <c r="GDY40" s="878"/>
      <c r="GDZ40" s="878"/>
      <c r="GEA40" s="878"/>
      <c r="GEB40" s="879"/>
      <c r="GEC40" s="1041"/>
      <c r="GED40" s="877"/>
      <c r="GEE40" s="878"/>
      <c r="GEF40" s="878"/>
      <c r="GEG40" s="878"/>
      <c r="GEH40" s="879"/>
      <c r="GEI40" s="880"/>
      <c r="GEJ40" s="878"/>
      <c r="GEK40" s="878"/>
      <c r="GEL40" s="878"/>
      <c r="GEM40" s="881"/>
      <c r="GEN40" s="877"/>
      <c r="GEO40" s="878"/>
      <c r="GEP40" s="878"/>
      <c r="GEQ40" s="878"/>
      <c r="GER40" s="879"/>
      <c r="GES40" s="1041"/>
      <c r="GET40" s="877"/>
      <c r="GEU40" s="878"/>
      <c r="GEV40" s="878"/>
      <c r="GEW40" s="878"/>
      <c r="GEX40" s="879"/>
      <c r="GEY40" s="880"/>
      <c r="GEZ40" s="878"/>
      <c r="GFA40" s="878"/>
      <c r="GFB40" s="878"/>
      <c r="GFC40" s="881"/>
      <c r="GFD40" s="877"/>
      <c r="GFE40" s="878"/>
      <c r="GFF40" s="878"/>
      <c r="GFG40" s="878"/>
      <c r="GFH40" s="879"/>
      <c r="GFI40" s="1041"/>
      <c r="GFJ40" s="877"/>
      <c r="GFK40" s="878"/>
      <c r="GFL40" s="878"/>
      <c r="GFM40" s="878"/>
      <c r="GFN40" s="879"/>
      <c r="GFO40" s="880"/>
      <c r="GFP40" s="878"/>
      <c r="GFQ40" s="878"/>
      <c r="GFR40" s="878"/>
      <c r="GFS40" s="881"/>
      <c r="GFT40" s="877"/>
      <c r="GFU40" s="878"/>
      <c r="GFV40" s="878"/>
      <c r="GFW40" s="878"/>
      <c r="GFX40" s="879"/>
      <c r="GFY40" s="1041"/>
      <c r="GFZ40" s="877"/>
      <c r="GGA40" s="878"/>
      <c r="GGB40" s="878"/>
      <c r="GGC40" s="878"/>
      <c r="GGD40" s="879"/>
      <c r="GGE40" s="880"/>
      <c r="GGF40" s="878"/>
      <c r="GGG40" s="878"/>
      <c r="GGH40" s="878"/>
      <c r="GGI40" s="881"/>
      <c r="GGJ40" s="877"/>
      <c r="GGK40" s="878"/>
      <c r="GGL40" s="878"/>
      <c r="GGM40" s="878"/>
      <c r="GGN40" s="879"/>
      <c r="GGO40" s="1041"/>
      <c r="GGP40" s="877"/>
      <c r="GGQ40" s="878"/>
      <c r="GGR40" s="878"/>
      <c r="GGS40" s="878"/>
      <c r="GGT40" s="879"/>
      <c r="GGU40" s="880"/>
      <c r="GGV40" s="878"/>
      <c r="GGW40" s="878"/>
      <c r="GGX40" s="878"/>
      <c r="GGY40" s="881"/>
      <c r="GGZ40" s="877"/>
      <c r="GHA40" s="878"/>
      <c r="GHB40" s="878"/>
      <c r="GHC40" s="878"/>
      <c r="GHD40" s="879"/>
      <c r="GHE40" s="1041"/>
      <c r="GHF40" s="877"/>
      <c r="GHG40" s="878"/>
      <c r="GHH40" s="878"/>
      <c r="GHI40" s="878"/>
      <c r="GHJ40" s="879"/>
      <c r="GHK40" s="880"/>
      <c r="GHL40" s="878"/>
      <c r="GHM40" s="878"/>
      <c r="GHN40" s="878"/>
      <c r="GHO40" s="881"/>
      <c r="GHP40" s="877"/>
      <c r="GHQ40" s="878"/>
      <c r="GHR40" s="878"/>
      <c r="GHS40" s="878"/>
      <c r="GHT40" s="879"/>
      <c r="GHU40" s="1041"/>
      <c r="GHV40" s="877"/>
      <c r="GHW40" s="878"/>
      <c r="GHX40" s="878"/>
      <c r="GHY40" s="878"/>
      <c r="GHZ40" s="879"/>
      <c r="GIA40" s="880"/>
      <c r="GIB40" s="878"/>
      <c r="GIC40" s="878"/>
      <c r="GID40" s="878"/>
      <c r="GIE40" s="881"/>
      <c r="GIF40" s="877"/>
      <c r="GIG40" s="878"/>
      <c r="GIH40" s="878"/>
      <c r="GII40" s="878"/>
      <c r="GIJ40" s="879"/>
      <c r="GIK40" s="1041"/>
      <c r="GIL40" s="877"/>
      <c r="GIM40" s="878"/>
      <c r="GIN40" s="878"/>
      <c r="GIO40" s="878"/>
      <c r="GIP40" s="879"/>
      <c r="GIQ40" s="880"/>
      <c r="GIR40" s="878"/>
      <c r="GIS40" s="878"/>
      <c r="GIT40" s="878"/>
      <c r="GIU40" s="881"/>
      <c r="GIV40" s="877"/>
      <c r="GIW40" s="878"/>
      <c r="GIX40" s="878"/>
      <c r="GIY40" s="878"/>
      <c r="GIZ40" s="879"/>
      <c r="GJA40" s="1041"/>
      <c r="GJB40" s="877"/>
      <c r="GJC40" s="878"/>
      <c r="GJD40" s="878"/>
      <c r="GJE40" s="878"/>
      <c r="GJF40" s="879"/>
      <c r="GJG40" s="880"/>
      <c r="GJH40" s="878"/>
      <c r="GJI40" s="878"/>
      <c r="GJJ40" s="878"/>
      <c r="GJK40" s="881"/>
      <c r="GJL40" s="877"/>
      <c r="GJM40" s="878"/>
      <c r="GJN40" s="878"/>
      <c r="GJO40" s="878"/>
      <c r="GJP40" s="879"/>
      <c r="GJQ40" s="1041"/>
      <c r="GJR40" s="877"/>
      <c r="GJS40" s="878"/>
      <c r="GJT40" s="878"/>
      <c r="GJU40" s="878"/>
      <c r="GJV40" s="879"/>
      <c r="GJW40" s="880"/>
      <c r="GJX40" s="878"/>
      <c r="GJY40" s="878"/>
      <c r="GJZ40" s="878"/>
      <c r="GKA40" s="881"/>
      <c r="GKB40" s="877"/>
      <c r="GKC40" s="878"/>
      <c r="GKD40" s="878"/>
      <c r="GKE40" s="878"/>
      <c r="GKF40" s="879"/>
      <c r="GKG40" s="1041"/>
      <c r="GKH40" s="877"/>
      <c r="GKI40" s="878"/>
      <c r="GKJ40" s="878"/>
      <c r="GKK40" s="878"/>
      <c r="GKL40" s="879"/>
      <c r="GKM40" s="880"/>
      <c r="GKN40" s="878"/>
      <c r="GKO40" s="878"/>
      <c r="GKP40" s="878"/>
      <c r="GKQ40" s="881"/>
      <c r="GKR40" s="877"/>
      <c r="GKS40" s="878"/>
      <c r="GKT40" s="878"/>
      <c r="GKU40" s="878"/>
      <c r="GKV40" s="879"/>
      <c r="GKW40" s="1041"/>
      <c r="GKX40" s="877"/>
      <c r="GKY40" s="878"/>
      <c r="GKZ40" s="878"/>
      <c r="GLA40" s="878"/>
      <c r="GLB40" s="879"/>
      <c r="GLC40" s="880"/>
      <c r="GLD40" s="878"/>
      <c r="GLE40" s="878"/>
      <c r="GLF40" s="878"/>
      <c r="GLG40" s="881"/>
      <c r="GLH40" s="877"/>
      <c r="GLI40" s="878"/>
      <c r="GLJ40" s="878"/>
      <c r="GLK40" s="878"/>
      <c r="GLL40" s="879"/>
      <c r="GLM40" s="1041"/>
      <c r="GLN40" s="877"/>
      <c r="GLO40" s="878"/>
      <c r="GLP40" s="878"/>
      <c r="GLQ40" s="878"/>
      <c r="GLR40" s="879"/>
      <c r="GLS40" s="880"/>
      <c r="GLT40" s="878"/>
      <c r="GLU40" s="878"/>
      <c r="GLV40" s="878"/>
      <c r="GLW40" s="881"/>
      <c r="GLX40" s="877"/>
      <c r="GLY40" s="878"/>
      <c r="GLZ40" s="878"/>
      <c r="GMA40" s="878"/>
      <c r="GMB40" s="879"/>
      <c r="GMC40" s="1041"/>
      <c r="GMD40" s="877"/>
      <c r="GME40" s="878"/>
      <c r="GMF40" s="878"/>
      <c r="GMG40" s="878"/>
      <c r="GMH40" s="879"/>
      <c r="GMI40" s="880"/>
      <c r="GMJ40" s="878"/>
      <c r="GMK40" s="878"/>
      <c r="GML40" s="878"/>
      <c r="GMM40" s="881"/>
      <c r="GMN40" s="877"/>
      <c r="GMO40" s="878"/>
      <c r="GMP40" s="878"/>
      <c r="GMQ40" s="878"/>
      <c r="GMR40" s="879"/>
      <c r="GMS40" s="1041"/>
      <c r="GMT40" s="877"/>
      <c r="GMU40" s="878"/>
      <c r="GMV40" s="878"/>
      <c r="GMW40" s="878"/>
      <c r="GMX40" s="879"/>
      <c r="GMY40" s="880"/>
      <c r="GMZ40" s="878"/>
      <c r="GNA40" s="878"/>
      <c r="GNB40" s="878"/>
      <c r="GNC40" s="881"/>
      <c r="GND40" s="877"/>
      <c r="GNE40" s="878"/>
      <c r="GNF40" s="878"/>
      <c r="GNG40" s="878"/>
      <c r="GNH40" s="879"/>
      <c r="GNI40" s="1041"/>
      <c r="GNJ40" s="877"/>
      <c r="GNK40" s="878"/>
      <c r="GNL40" s="878"/>
      <c r="GNM40" s="878"/>
      <c r="GNN40" s="879"/>
      <c r="GNO40" s="880"/>
      <c r="GNP40" s="878"/>
      <c r="GNQ40" s="878"/>
      <c r="GNR40" s="878"/>
      <c r="GNS40" s="881"/>
      <c r="GNT40" s="877"/>
      <c r="GNU40" s="878"/>
      <c r="GNV40" s="878"/>
      <c r="GNW40" s="878"/>
      <c r="GNX40" s="879"/>
      <c r="GNY40" s="1041"/>
      <c r="GNZ40" s="877"/>
      <c r="GOA40" s="878"/>
      <c r="GOB40" s="878"/>
      <c r="GOC40" s="878"/>
      <c r="GOD40" s="879"/>
      <c r="GOE40" s="880"/>
      <c r="GOF40" s="878"/>
      <c r="GOG40" s="878"/>
      <c r="GOH40" s="878"/>
      <c r="GOI40" s="881"/>
      <c r="GOJ40" s="877"/>
      <c r="GOK40" s="878"/>
      <c r="GOL40" s="878"/>
      <c r="GOM40" s="878"/>
      <c r="GON40" s="879"/>
      <c r="GOO40" s="1041"/>
      <c r="GOP40" s="877"/>
      <c r="GOQ40" s="878"/>
      <c r="GOR40" s="878"/>
      <c r="GOS40" s="878"/>
      <c r="GOT40" s="879"/>
      <c r="GOU40" s="880"/>
      <c r="GOV40" s="878"/>
      <c r="GOW40" s="878"/>
      <c r="GOX40" s="878"/>
      <c r="GOY40" s="881"/>
      <c r="GOZ40" s="877"/>
      <c r="GPA40" s="878"/>
      <c r="GPB40" s="878"/>
      <c r="GPC40" s="878"/>
      <c r="GPD40" s="879"/>
      <c r="GPE40" s="1041"/>
      <c r="GPF40" s="877"/>
      <c r="GPG40" s="878"/>
      <c r="GPH40" s="878"/>
      <c r="GPI40" s="878"/>
      <c r="GPJ40" s="879"/>
      <c r="GPK40" s="880"/>
      <c r="GPL40" s="878"/>
      <c r="GPM40" s="878"/>
      <c r="GPN40" s="878"/>
      <c r="GPO40" s="881"/>
      <c r="GPP40" s="877"/>
      <c r="GPQ40" s="878"/>
      <c r="GPR40" s="878"/>
      <c r="GPS40" s="878"/>
      <c r="GPT40" s="879"/>
      <c r="GPU40" s="1041"/>
      <c r="GPV40" s="877"/>
      <c r="GPW40" s="878"/>
      <c r="GPX40" s="878"/>
      <c r="GPY40" s="878"/>
      <c r="GPZ40" s="879"/>
      <c r="GQA40" s="880"/>
      <c r="GQB40" s="878"/>
      <c r="GQC40" s="878"/>
      <c r="GQD40" s="878"/>
      <c r="GQE40" s="881"/>
      <c r="GQF40" s="877"/>
      <c r="GQG40" s="878"/>
      <c r="GQH40" s="878"/>
      <c r="GQI40" s="878"/>
      <c r="GQJ40" s="879"/>
      <c r="GQK40" s="1041"/>
      <c r="GQL40" s="877"/>
      <c r="GQM40" s="878"/>
      <c r="GQN40" s="878"/>
      <c r="GQO40" s="878"/>
      <c r="GQP40" s="879"/>
      <c r="GQQ40" s="880"/>
      <c r="GQR40" s="878"/>
      <c r="GQS40" s="878"/>
      <c r="GQT40" s="878"/>
      <c r="GQU40" s="881"/>
      <c r="GQV40" s="877"/>
      <c r="GQW40" s="878"/>
      <c r="GQX40" s="878"/>
      <c r="GQY40" s="878"/>
      <c r="GQZ40" s="879"/>
      <c r="GRA40" s="1041"/>
      <c r="GRB40" s="877"/>
      <c r="GRC40" s="878"/>
      <c r="GRD40" s="878"/>
      <c r="GRE40" s="878"/>
      <c r="GRF40" s="879"/>
      <c r="GRG40" s="880"/>
      <c r="GRH40" s="878"/>
      <c r="GRI40" s="878"/>
      <c r="GRJ40" s="878"/>
      <c r="GRK40" s="881"/>
      <c r="GRL40" s="877"/>
      <c r="GRM40" s="878"/>
      <c r="GRN40" s="878"/>
      <c r="GRO40" s="878"/>
      <c r="GRP40" s="879"/>
      <c r="GRQ40" s="1041"/>
      <c r="GRR40" s="877"/>
      <c r="GRS40" s="878"/>
      <c r="GRT40" s="878"/>
      <c r="GRU40" s="878"/>
      <c r="GRV40" s="879"/>
      <c r="GRW40" s="880"/>
      <c r="GRX40" s="878"/>
      <c r="GRY40" s="878"/>
      <c r="GRZ40" s="878"/>
      <c r="GSA40" s="881"/>
      <c r="GSB40" s="877"/>
      <c r="GSC40" s="878"/>
      <c r="GSD40" s="878"/>
      <c r="GSE40" s="878"/>
      <c r="GSF40" s="879"/>
      <c r="GSG40" s="1041"/>
      <c r="GSH40" s="877"/>
      <c r="GSI40" s="878"/>
      <c r="GSJ40" s="878"/>
      <c r="GSK40" s="878"/>
      <c r="GSL40" s="879"/>
      <c r="GSM40" s="880"/>
      <c r="GSN40" s="878"/>
      <c r="GSO40" s="878"/>
      <c r="GSP40" s="878"/>
      <c r="GSQ40" s="881"/>
      <c r="GSR40" s="877"/>
      <c r="GSS40" s="878"/>
      <c r="GST40" s="878"/>
      <c r="GSU40" s="878"/>
      <c r="GSV40" s="879"/>
      <c r="GSW40" s="1041"/>
      <c r="GSX40" s="877"/>
      <c r="GSY40" s="878"/>
      <c r="GSZ40" s="878"/>
      <c r="GTA40" s="878"/>
      <c r="GTB40" s="879"/>
      <c r="GTC40" s="880"/>
      <c r="GTD40" s="878"/>
      <c r="GTE40" s="878"/>
      <c r="GTF40" s="878"/>
      <c r="GTG40" s="881"/>
      <c r="GTH40" s="877"/>
      <c r="GTI40" s="878"/>
      <c r="GTJ40" s="878"/>
      <c r="GTK40" s="878"/>
      <c r="GTL40" s="879"/>
      <c r="GTM40" s="1041"/>
      <c r="GTN40" s="877"/>
      <c r="GTO40" s="878"/>
      <c r="GTP40" s="878"/>
      <c r="GTQ40" s="878"/>
      <c r="GTR40" s="879"/>
      <c r="GTS40" s="880"/>
      <c r="GTT40" s="878"/>
      <c r="GTU40" s="878"/>
      <c r="GTV40" s="878"/>
      <c r="GTW40" s="881"/>
      <c r="GTX40" s="877"/>
      <c r="GTY40" s="878"/>
      <c r="GTZ40" s="878"/>
      <c r="GUA40" s="878"/>
      <c r="GUB40" s="879"/>
      <c r="GUC40" s="1041"/>
      <c r="GUD40" s="877"/>
      <c r="GUE40" s="878"/>
      <c r="GUF40" s="878"/>
      <c r="GUG40" s="878"/>
      <c r="GUH40" s="879"/>
      <c r="GUI40" s="880"/>
      <c r="GUJ40" s="878"/>
      <c r="GUK40" s="878"/>
      <c r="GUL40" s="878"/>
      <c r="GUM40" s="881"/>
      <c r="GUN40" s="877"/>
      <c r="GUO40" s="878"/>
      <c r="GUP40" s="878"/>
      <c r="GUQ40" s="878"/>
      <c r="GUR40" s="879"/>
      <c r="GUS40" s="1041"/>
      <c r="GUT40" s="877"/>
      <c r="GUU40" s="878"/>
      <c r="GUV40" s="878"/>
      <c r="GUW40" s="878"/>
      <c r="GUX40" s="879"/>
      <c r="GUY40" s="880"/>
      <c r="GUZ40" s="878"/>
      <c r="GVA40" s="878"/>
      <c r="GVB40" s="878"/>
      <c r="GVC40" s="881"/>
      <c r="GVD40" s="877"/>
      <c r="GVE40" s="878"/>
      <c r="GVF40" s="878"/>
      <c r="GVG40" s="878"/>
      <c r="GVH40" s="879"/>
      <c r="GVI40" s="1041"/>
      <c r="GVJ40" s="877"/>
      <c r="GVK40" s="878"/>
      <c r="GVL40" s="878"/>
      <c r="GVM40" s="878"/>
      <c r="GVN40" s="879"/>
      <c r="GVO40" s="880"/>
      <c r="GVP40" s="878"/>
      <c r="GVQ40" s="878"/>
      <c r="GVR40" s="878"/>
      <c r="GVS40" s="881"/>
      <c r="GVT40" s="877"/>
      <c r="GVU40" s="878"/>
      <c r="GVV40" s="878"/>
      <c r="GVW40" s="878"/>
      <c r="GVX40" s="879"/>
      <c r="GVY40" s="1041"/>
      <c r="GVZ40" s="877"/>
      <c r="GWA40" s="878"/>
      <c r="GWB40" s="878"/>
      <c r="GWC40" s="878"/>
      <c r="GWD40" s="879"/>
      <c r="GWE40" s="880"/>
      <c r="GWF40" s="878"/>
      <c r="GWG40" s="878"/>
      <c r="GWH40" s="878"/>
      <c r="GWI40" s="881"/>
      <c r="GWJ40" s="877"/>
      <c r="GWK40" s="878"/>
      <c r="GWL40" s="878"/>
      <c r="GWM40" s="878"/>
      <c r="GWN40" s="879"/>
      <c r="GWO40" s="1041"/>
      <c r="GWP40" s="877"/>
      <c r="GWQ40" s="878"/>
      <c r="GWR40" s="878"/>
      <c r="GWS40" s="878"/>
      <c r="GWT40" s="879"/>
      <c r="GWU40" s="880"/>
      <c r="GWV40" s="878"/>
      <c r="GWW40" s="878"/>
      <c r="GWX40" s="878"/>
      <c r="GWY40" s="881"/>
      <c r="GWZ40" s="877"/>
      <c r="GXA40" s="878"/>
      <c r="GXB40" s="878"/>
      <c r="GXC40" s="878"/>
      <c r="GXD40" s="879"/>
      <c r="GXE40" s="1041"/>
      <c r="GXF40" s="877"/>
      <c r="GXG40" s="878"/>
      <c r="GXH40" s="878"/>
      <c r="GXI40" s="878"/>
      <c r="GXJ40" s="879"/>
      <c r="GXK40" s="880"/>
      <c r="GXL40" s="878"/>
      <c r="GXM40" s="878"/>
      <c r="GXN40" s="878"/>
      <c r="GXO40" s="881"/>
      <c r="GXP40" s="877"/>
      <c r="GXQ40" s="878"/>
      <c r="GXR40" s="878"/>
      <c r="GXS40" s="878"/>
      <c r="GXT40" s="879"/>
      <c r="GXU40" s="1041"/>
      <c r="GXV40" s="877"/>
      <c r="GXW40" s="878"/>
      <c r="GXX40" s="878"/>
      <c r="GXY40" s="878"/>
      <c r="GXZ40" s="879"/>
      <c r="GYA40" s="880"/>
      <c r="GYB40" s="878"/>
      <c r="GYC40" s="878"/>
      <c r="GYD40" s="878"/>
      <c r="GYE40" s="881"/>
      <c r="GYF40" s="877"/>
      <c r="GYG40" s="878"/>
      <c r="GYH40" s="878"/>
      <c r="GYI40" s="878"/>
      <c r="GYJ40" s="879"/>
      <c r="GYK40" s="1041"/>
      <c r="GYL40" s="877"/>
      <c r="GYM40" s="878"/>
      <c r="GYN40" s="878"/>
      <c r="GYO40" s="878"/>
      <c r="GYP40" s="879"/>
      <c r="GYQ40" s="880"/>
      <c r="GYR40" s="878"/>
      <c r="GYS40" s="878"/>
      <c r="GYT40" s="878"/>
      <c r="GYU40" s="881"/>
      <c r="GYV40" s="877"/>
      <c r="GYW40" s="878"/>
      <c r="GYX40" s="878"/>
      <c r="GYY40" s="878"/>
      <c r="GYZ40" s="879"/>
      <c r="GZA40" s="1041"/>
      <c r="GZB40" s="877"/>
      <c r="GZC40" s="878"/>
      <c r="GZD40" s="878"/>
      <c r="GZE40" s="878"/>
      <c r="GZF40" s="879"/>
      <c r="GZG40" s="880"/>
      <c r="GZH40" s="878"/>
      <c r="GZI40" s="878"/>
      <c r="GZJ40" s="878"/>
      <c r="GZK40" s="881"/>
      <c r="GZL40" s="877"/>
      <c r="GZM40" s="878"/>
      <c r="GZN40" s="878"/>
      <c r="GZO40" s="878"/>
      <c r="GZP40" s="879"/>
      <c r="GZQ40" s="1041"/>
      <c r="GZR40" s="877"/>
      <c r="GZS40" s="878"/>
      <c r="GZT40" s="878"/>
      <c r="GZU40" s="878"/>
      <c r="GZV40" s="879"/>
      <c r="GZW40" s="880"/>
      <c r="GZX40" s="878"/>
      <c r="GZY40" s="878"/>
      <c r="GZZ40" s="878"/>
      <c r="HAA40" s="881"/>
      <c r="HAB40" s="877"/>
      <c r="HAC40" s="878"/>
      <c r="HAD40" s="878"/>
      <c r="HAE40" s="878"/>
      <c r="HAF40" s="879"/>
      <c r="HAG40" s="1041"/>
      <c r="HAH40" s="877"/>
      <c r="HAI40" s="878"/>
      <c r="HAJ40" s="878"/>
      <c r="HAK40" s="878"/>
      <c r="HAL40" s="879"/>
      <c r="HAM40" s="880"/>
      <c r="HAN40" s="878"/>
      <c r="HAO40" s="878"/>
      <c r="HAP40" s="878"/>
      <c r="HAQ40" s="881"/>
      <c r="HAR40" s="877"/>
      <c r="HAS40" s="878"/>
      <c r="HAT40" s="878"/>
      <c r="HAU40" s="878"/>
      <c r="HAV40" s="879"/>
      <c r="HAW40" s="1041"/>
      <c r="HAX40" s="877"/>
      <c r="HAY40" s="878"/>
      <c r="HAZ40" s="878"/>
      <c r="HBA40" s="878"/>
      <c r="HBB40" s="879"/>
      <c r="HBC40" s="880"/>
      <c r="HBD40" s="878"/>
      <c r="HBE40" s="878"/>
      <c r="HBF40" s="878"/>
      <c r="HBG40" s="881"/>
      <c r="HBH40" s="877"/>
      <c r="HBI40" s="878"/>
      <c r="HBJ40" s="878"/>
      <c r="HBK40" s="878"/>
      <c r="HBL40" s="879"/>
      <c r="HBM40" s="1041"/>
      <c r="HBN40" s="877"/>
      <c r="HBO40" s="878"/>
      <c r="HBP40" s="878"/>
      <c r="HBQ40" s="878"/>
      <c r="HBR40" s="879"/>
      <c r="HBS40" s="880"/>
      <c r="HBT40" s="878"/>
      <c r="HBU40" s="878"/>
      <c r="HBV40" s="878"/>
      <c r="HBW40" s="881"/>
      <c r="HBX40" s="877"/>
      <c r="HBY40" s="878"/>
      <c r="HBZ40" s="878"/>
      <c r="HCA40" s="878"/>
      <c r="HCB40" s="879"/>
      <c r="HCC40" s="1041"/>
      <c r="HCD40" s="877"/>
      <c r="HCE40" s="878"/>
      <c r="HCF40" s="878"/>
      <c r="HCG40" s="878"/>
      <c r="HCH40" s="879"/>
      <c r="HCI40" s="880"/>
      <c r="HCJ40" s="878"/>
      <c r="HCK40" s="878"/>
      <c r="HCL40" s="878"/>
      <c r="HCM40" s="881"/>
      <c r="HCN40" s="877"/>
      <c r="HCO40" s="878"/>
      <c r="HCP40" s="878"/>
      <c r="HCQ40" s="878"/>
      <c r="HCR40" s="879"/>
      <c r="HCS40" s="1041"/>
      <c r="HCT40" s="877"/>
      <c r="HCU40" s="878"/>
      <c r="HCV40" s="878"/>
      <c r="HCW40" s="878"/>
      <c r="HCX40" s="879"/>
      <c r="HCY40" s="880"/>
      <c r="HCZ40" s="878"/>
      <c r="HDA40" s="878"/>
      <c r="HDB40" s="878"/>
      <c r="HDC40" s="881"/>
      <c r="HDD40" s="877"/>
      <c r="HDE40" s="878"/>
      <c r="HDF40" s="878"/>
      <c r="HDG40" s="878"/>
      <c r="HDH40" s="879"/>
      <c r="HDI40" s="1041"/>
      <c r="HDJ40" s="877"/>
      <c r="HDK40" s="878"/>
      <c r="HDL40" s="878"/>
      <c r="HDM40" s="878"/>
      <c r="HDN40" s="879"/>
      <c r="HDO40" s="880"/>
      <c r="HDP40" s="878"/>
      <c r="HDQ40" s="878"/>
      <c r="HDR40" s="878"/>
      <c r="HDS40" s="881"/>
      <c r="HDT40" s="877"/>
      <c r="HDU40" s="878"/>
      <c r="HDV40" s="878"/>
      <c r="HDW40" s="878"/>
      <c r="HDX40" s="879"/>
      <c r="HDY40" s="1041"/>
      <c r="HDZ40" s="877"/>
      <c r="HEA40" s="878"/>
      <c r="HEB40" s="878"/>
      <c r="HEC40" s="878"/>
      <c r="HED40" s="879"/>
      <c r="HEE40" s="880"/>
      <c r="HEF40" s="878"/>
      <c r="HEG40" s="878"/>
      <c r="HEH40" s="878"/>
      <c r="HEI40" s="881"/>
      <c r="HEJ40" s="877"/>
      <c r="HEK40" s="878"/>
      <c r="HEL40" s="878"/>
      <c r="HEM40" s="878"/>
      <c r="HEN40" s="879"/>
      <c r="HEO40" s="1041"/>
      <c r="HEP40" s="877"/>
      <c r="HEQ40" s="878"/>
      <c r="HER40" s="878"/>
      <c r="HES40" s="878"/>
      <c r="HET40" s="879"/>
      <c r="HEU40" s="880"/>
      <c r="HEV40" s="878"/>
      <c r="HEW40" s="878"/>
      <c r="HEX40" s="878"/>
      <c r="HEY40" s="881"/>
      <c r="HEZ40" s="877"/>
      <c r="HFA40" s="878"/>
      <c r="HFB40" s="878"/>
      <c r="HFC40" s="878"/>
      <c r="HFD40" s="879"/>
      <c r="HFE40" s="1041"/>
      <c r="HFF40" s="877"/>
      <c r="HFG40" s="878"/>
      <c r="HFH40" s="878"/>
      <c r="HFI40" s="878"/>
      <c r="HFJ40" s="879"/>
      <c r="HFK40" s="880"/>
      <c r="HFL40" s="878"/>
      <c r="HFM40" s="878"/>
      <c r="HFN40" s="878"/>
      <c r="HFO40" s="881"/>
      <c r="HFP40" s="877"/>
      <c r="HFQ40" s="878"/>
      <c r="HFR40" s="878"/>
      <c r="HFS40" s="878"/>
      <c r="HFT40" s="879"/>
      <c r="HFU40" s="1041"/>
      <c r="HFV40" s="877"/>
      <c r="HFW40" s="878"/>
      <c r="HFX40" s="878"/>
      <c r="HFY40" s="878"/>
      <c r="HFZ40" s="879"/>
      <c r="HGA40" s="880"/>
      <c r="HGB40" s="878"/>
      <c r="HGC40" s="878"/>
      <c r="HGD40" s="878"/>
      <c r="HGE40" s="881"/>
      <c r="HGF40" s="877"/>
      <c r="HGG40" s="878"/>
      <c r="HGH40" s="878"/>
      <c r="HGI40" s="878"/>
      <c r="HGJ40" s="879"/>
      <c r="HGK40" s="1041"/>
      <c r="HGL40" s="877"/>
      <c r="HGM40" s="878"/>
      <c r="HGN40" s="878"/>
      <c r="HGO40" s="878"/>
      <c r="HGP40" s="879"/>
      <c r="HGQ40" s="880"/>
      <c r="HGR40" s="878"/>
      <c r="HGS40" s="878"/>
      <c r="HGT40" s="878"/>
      <c r="HGU40" s="881"/>
      <c r="HGV40" s="877"/>
      <c r="HGW40" s="878"/>
      <c r="HGX40" s="878"/>
      <c r="HGY40" s="878"/>
      <c r="HGZ40" s="879"/>
      <c r="HHA40" s="1041"/>
      <c r="HHB40" s="877"/>
      <c r="HHC40" s="878"/>
      <c r="HHD40" s="878"/>
      <c r="HHE40" s="878"/>
      <c r="HHF40" s="879"/>
      <c r="HHG40" s="880"/>
      <c r="HHH40" s="878"/>
      <c r="HHI40" s="878"/>
      <c r="HHJ40" s="878"/>
      <c r="HHK40" s="881"/>
      <c r="HHL40" s="877"/>
      <c r="HHM40" s="878"/>
      <c r="HHN40" s="878"/>
      <c r="HHO40" s="878"/>
      <c r="HHP40" s="879"/>
      <c r="HHQ40" s="1041"/>
      <c r="HHR40" s="877"/>
      <c r="HHS40" s="878"/>
      <c r="HHT40" s="878"/>
      <c r="HHU40" s="878"/>
      <c r="HHV40" s="879"/>
      <c r="HHW40" s="880"/>
      <c r="HHX40" s="878"/>
      <c r="HHY40" s="878"/>
      <c r="HHZ40" s="878"/>
      <c r="HIA40" s="881"/>
      <c r="HIB40" s="877"/>
      <c r="HIC40" s="878"/>
      <c r="HID40" s="878"/>
      <c r="HIE40" s="878"/>
      <c r="HIF40" s="879"/>
      <c r="HIG40" s="1041"/>
      <c r="HIH40" s="877"/>
      <c r="HII40" s="878"/>
      <c r="HIJ40" s="878"/>
      <c r="HIK40" s="878"/>
      <c r="HIL40" s="879"/>
      <c r="HIM40" s="880"/>
      <c r="HIN40" s="878"/>
      <c r="HIO40" s="878"/>
      <c r="HIP40" s="878"/>
      <c r="HIQ40" s="881"/>
      <c r="HIR40" s="877"/>
      <c r="HIS40" s="878"/>
      <c r="HIT40" s="878"/>
      <c r="HIU40" s="878"/>
      <c r="HIV40" s="879"/>
      <c r="HIW40" s="1041"/>
      <c r="HIX40" s="877"/>
      <c r="HIY40" s="878"/>
      <c r="HIZ40" s="878"/>
      <c r="HJA40" s="878"/>
      <c r="HJB40" s="879"/>
      <c r="HJC40" s="880"/>
      <c r="HJD40" s="878"/>
      <c r="HJE40" s="878"/>
      <c r="HJF40" s="878"/>
      <c r="HJG40" s="881"/>
      <c r="HJH40" s="877"/>
      <c r="HJI40" s="878"/>
      <c r="HJJ40" s="878"/>
      <c r="HJK40" s="878"/>
      <c r="HJL40" s="879"/>
      <c r="HJM40" s="1041"/>
      <c r="HJN40" s="877"/>
      <c r="HJO40" s="878"/>
      <c r="HJP40" s="878"/>
      <c r="HJQ40" s="878"/>
      <c r="HJR40" s="879"/>
      <c r="HJS40" s="880"/>
      <c r="HJT40" s="878"/>
      <c r="HJU40" s="878"/>
      <c r="HJV40" s="878"/>
      <c r="HJW40" s="881"/>
      <c r="HJX40" s="877"/>
      <c r="HJY40" s="878"/>
      <c r="HJZ40" s="878"/>
      <c r="HKA40" s="878"/>
      <c r="HKB40" s="879"/>
      <c r="HKC40" s="1041"/>
      <c r="HKD40" s="877"/>
      <c r="HKE40" s="878"/>
      <c r="HKF40" s="878"/>
      <c r="HKG40" s="878"/>
      <c r="HKH40" s="879"/>
      <c r="HKI40" s="880"/>
      <c r="HKJ40" s="878"/>
      <c r="HKK40" s="878"/>
      <c r="HKL40" s="878"/>
      <c r="HKM40" s="881"/>
      <c r="HKN40" s="877"/>
      <c r="HKO40" s="878"/>
      <c r="HKP40" s="878"/>
      <c r="HKQ40" s="878"/>
      <c r="HKR40" s="879"/>
      <c r="HKS40" s="1041"/>
      <c r="HKT40" s="877"/>
      <c r="HKU40" s="878"/>
      <c r="HKV40" s="878"/>
      <c r="HKW40" s="878"/>
      <c r="HKX40" s="879"/>
      <c r="HKY40" s="880"/>
      <c r="HKZ40" s="878"/>
      <c r="HLA40" s="878"/>
      <c r="HLB40" s="878"/>
      <c r="HLC40" s="881"/>
      <c r="HLD40" s="877"/>
      <c r="HLE40" s="878"/>
      <c r="HLF40" s="878"/>
      <c r="HLG40" s="878"/>
      <c r="HLH40" s="879"/>
      <c r="HLI40" s="1041"/>
      <c r="HLJ40" s="877"/>
      <c r="HLK40" s="878"/>
      <c r="HLL40" s="878"/>
      <c r="HLM40" s="878"/>
      <c r="HLN40" s="879"/>
      <c r="HLO40" s="880"/>
      <c r="HLP40" s="878"/>
      <c r="HLQ40" s="878"/>
      <c r="HLR40" s="878"/>
      <c r="HLS40" s="881"/>
      <c r="HLT40" s="877"/>
      <c r="HLU40" s="878"/>
      <c r="HLV40" s="878"/>
      <c r="HLW40" s="878"/>
      <c r="HLX40" s="879"/>
      <c r="HLY40" s="1041"/>
      <c r="HLZ40" s="877"/>
      <c r="HMA40" s="878"/>
      <c r="HMB40" s="878"/>
      <c r="HMC40" s="878"/>
      <c r="HMD40" s="879"/>
      <c r="HME40" s="880"/>
      <c r="HMF40" s="878"/>
      <c r="HMG40" s="878"/>
      <c r="HMH40" s="878"/>
      <c r="HMI40" s="881"/>
      <c r="HMJ40" s="877"/>
      <c r="HMK40" s="878"/>
      <c r="HML40" s="878"/>
      <c r="HMM40" s="878"/>
      <c r="HMN40" s="879"/>
      <c r="HMO40" s="1041"/>
      <c r="HMP40" s="877"/>
      <c r="HMQ40" s="878"/>
      <c r="HMR40" s="878"/>
      <c r="HMS40" s="878"/>
      <c r="HMT40" s="879"/>
      <c r="HMU40" s="880"/>
      <c r="HMV40" s="878"/>
      <c r="HMW40" s="878"/>
      <c r="HMX40" s="878"/>
      <c r="HMY40" s="881"/>
      <c r="HMZ40" s="877"/>
      <c r="HNA40" s="878"/>
      <c r="HNB40" s="878"/>
      <c r="HNC40" s="878"/>
      <c r="HND40" s="879"/>
      <c r="HNE40" s="1041"/>
      <c r="HNF40" s="877"/>
      <c r="HNG40" s="878"/>
      <c r="HNH40" s="878"/>
      <c r="HNI40" s="878"/>
      <c r="HNJ40" s="879"/>
      <c r="HNK40" s="880"/>
      <c r="HNL40" s="878"/>
      <c r="HNM40" s="878"/>
      <c r="HNN40" s="878"/>
      <c r="HNO40" s="881"/>
      <c r="HNP40" s="877"/>
      <c r="HNQ40" s="878"/>
      <c r="HNR40" s="878"/>
      <c r="HNS40" s="878"/>
      <c r="HNT40" s="879"/>
      <c r="HNU40" s="1041"/>
      <c r="HNV40" s="877"/>
      <c r="HNW40" s="878"/>
      <c r="HNX40" s="878"/>
      <c r="HNY40" s="878"/>
      <c r="HNZ40" s="879"/>
      <c r="HOA40" s="880"/>
      <c r="HOB40" s="878"/>
      <c r="HOC40" s="878"/>
      <c r="HOD40" s="878"/>
      <c r="HOE40" s="881"/>
      <c r="HOF40" s="877"/>
      <c r="HOG40" s="878"/>
      <c r="HOH40" s="878"/>
      <c r="HOI40" s="878"/>
      <c r="HOJ40" s="879"/>
      <c r="HOK40" s="1041"/>
      <c r="HOL40" s="877"/>
      <c r="HOM40" s="878"/>
      <c r="HON40" s="878"/>
      <c r="HOO40" s="878"/>
      <c r="HOP40" s="879"/>
      <c r="HOQ40" s="880"/>
      <c r="HOR40" s="878"/>
      <c r="HOS40" s="878"/>
      <c r="HOT40" s="878"/>
      <c r="HOU40" s="881"/>
      <c r="HOV40" s="877"/>
      <c r="HOW40" s="878"/>
      <c r="HOX40" s="878"/>
      <c r="HOY40" s="878"/>
      <c r="HOZ40" s="879"/>
      <c r="HPA40" s="1041"/>
      <c r="HPB40" s="877"/>
      <c r="HPC40" s="878"/>
      <c r="HPD40" s="878"/>
      <c r="HPE40" s="878"/>
      <c r="HPF40" s="879"/>
      <c r="HPG40" s="880"/>
      <c r="HPH40" s="878"/>
      <c r="HPI40" s="878"/>
      <c r="HPJ40" s="878"/>
      <c r="HPK40" s="881"/>
      <c r="HPL40" s="877"/>
      <c r="HPM40" s="878"/>
      <c r="HPN40" s="878"/>
      <c r="HPO40" s="878"/>
      <c r="HPP40" s="879"/>
      <c r="HPQ40" s="1041"/>
      <c r="HPR40" s="877"/>
      <c r="HPS40" s="878"/>
      <c r="HPT40" s="878"/>
      <c r="HPU40" s="878"/>
      <c r="HPV40" s="879"/>
      <c r="HPW40" s="880"/>
      <c r="HPX40" s="878"/>
      <c r="HPY40" s="878"/>
      <c r="HPZ40" s="878"/>
      <c r="HQA40" s="881"/>
      <c r="HQB40" s="877"/>
      <c r="HQC40" s="878"/>
      <c r="HQD40" s="878"/>
      <c r="HQE40" s="878"/>
      <c r="HQF40" s="879"/>
      <c r="HQG40" s="1041"/>
      <c r="HQH40" s="877"/>
      <c r="HQI40" s="878"/>
      <c r="HQJ40" s="878"/>
      <c r="HQK40" s="878"/>
      <c r="HQL40" s="879"/>
      <c r="HQM40" s="880"/>
      <c r="HQN40" s="878"/>
      <c r="HQO40" s="878"/>
      <c r="HQP40" s="878"/>
      <c r="HQQ40" s="881"/>
      <c r="HQR40" s="877"/>
      <c r="HQS40" s="878"/>
      <c r="HQT40" s="878"/>
      <c r="HQU40" s="878"/>
      <c r="HQV40" s="879"/>
      <c r="HQW40" s="1041"/>
      <c r="HQX40" s="877"/>
      <c r="HQY40" s="878"/>
      <c r="HQZ40" s="878"/>
      <c r="HRA40" s="878"/>
      <c r="HRB40" s="879"/>
      <c r="HRC40" s="880"/>
      <c r="HRD40" s="878"/>
      <c r="HRE40" s="878"/>
      <c r="HRF40" s="878"/>
      <c r="HRG40" s="881"/>
      <c r="HRH40" s="877"/>
      <c r="HRI40" s="878"/>
      <c r="HRJ40" s="878"/>
      <c r="HRK40" s="878"/>
      <c r="HRL40" s="879"/>
      <c r="HRM40" s="1041"/>
      <c r="HRN40" s="877"/>
      <c r="HRO40" s="878"/>
      <c r="HRP40" s="878"/>
      <c r="HRQ40" s="878"/>
      <c r="HRR40" s="879"/>
      <c r="HRS40" s="880"/>
      <c r="HRT40" s="878"/>
      <c r="HRU40" s="878"/>
      <c r="HRV40" s="878"/>
      <c r="HRW40" s="881"/>
      <c r="HRX40" s="877"/>
      <c r="HRY40" s="878"/>
      <c r="HRZ40" s="878"/>
      <c r="HSA40" s="878"/>
      <c r="HSB40" s="879"/>
      <c r="HSC40" s="1041"/>
      <c r="HSD40" s="877"/>
      <c r="HSE40" s="878"/>
      <c r="HSF40" s="878"/>
      <c r="HSG40" s="878"/>
      <c r="HSH40" s="879"/>
      <c r="HSI40" s="880"/>
      <c r="HSJ40" s="878"/>
      <c r="HSK40" s="878"/>
      <c r="HSL40" s="878"/>
      <c r="HSM40" s="881"/>
      <c r="HSN40" s="877"/>
      <c r="HSO40" s="878"/>
      <c r="HSP40" s="878"/>
      <c r="HSQ40" s="878"/>
      <c r="HSR40" s="879"/>
      <c r="HSS40" s="1041"/>
      <c r="HST40" s="877"/>
      <c r="HSU40" s="878"/>
      <c r="HSV40" s="878"/>
      <c r="HSW40" s="878"/>
      <c r="HSX40" s="879"/>
      <c r="HSY40" s="880"/>
      <c r="HSZ40" s="878"/>
      <c r="HTA40" s="878"/>
      <c r="HTB40" s="878"/>
      <c r="HTC40" s="881"/>
      <c r="HTD40" s="877"/>
      <c r="HTE40" s="878"/>
      <c r="HTF40" s="878"/>
      <c r="HTG40" s="878"/>
      <c r="HTH40" s="879"/>
      <c r="HTI40" s="1041"/>
      <c r="HTJ40" s="877"/>
      <c r="HTK40" s="878"/>
      <c r="HTL40" s="878"/>
      <c r="HTM40" s="878"/>
      <c r="HTN40" s="879"/>
      <c r="HTO40" s="880"/>
      <c r="HTP40" s="878"/>
      <c r="HTQ40" s="878"/>
      <c r="HTR40" s="878"/>
      <c r="HTS40" s="881"/>
      <c r="HTT40" s="877"/>
      <c r="HTU40" s="878"/>
      <c r="HTV40" s="878"/>
      <c r="HTW40" s="878"/>
      <c r="HTX40" s="879"/>
      <c r="HTY40" s="1041"/>
      <c r="HTZ40" s="877"/>
      <c r="HUA40" s="878"/>
      <c r="HUB40" s="878"/>
      <c r="HUC40" s="878"/>
      <c r="HUD40" s="879"/>
      <c r="HUE40" s="880"/>
      <c r="HUF40" s="878"/>
      <c r="HUG40" s="878"/>
      <c r="HUH40" s="878"/>
      <c r="HUI40" s="881"/>
      <c r="HUJ40" s="877"/>
      <c r="HUK40" s="878"/>
      <c r="HUL40" s="878"/>
      <c r="HUM40" s="878"/>
      <c r="HUN40" s="879"/>
      <c r="HUO40" s="1041"/>
      <c r="HUP40" s="877"/>
      <c r="HUQ40" s="878"/>
      <c r="HUR40" s="878"/>
      <c r="HUS40" s="878"/>
      <c r="HUT40" s="879"/>
      <c r="HUU40" s="880"/>
      <c r="HUV40" s="878"/>
      <c r="HUW40" s="878"/>
      <c r="HUX40" s="878"/>
      <c r="HUY40" s="881"/>
      <c r="HUZ40" s="877"/>
      <c r="HVA40" s="878"/>
      <c r="HVB40" s="878"/>
      <c r="HVC40" s="878"/>
      <c r="HVD40" s="879"/>
      <c r="HVE40" s="1041"/>
      <c r="HVF40" s="877"/>
      <c r="HVG40" s="878"/>
      <c r="HVH40" s="878"/>
      <c r="HVI40" s="878"/>
      <c r="HVJ40" s="879"/>
      <c r="HVK40" s="880"/>
      <c r="HVL40" s="878"/>
      <c r="HVM40" s="878"/>
      <c r="HVN40" s="878"/>
      <c r="HVO40" s="881"/>
      <c r="HVP40" s="877"/>
      <c r="HVQ40" s="878"/>
      <c r="HVR40" s="878"/>
      <c r="HVS40" s="878"/>
      <c r="HVT40" s="879"/>
      <c r="HVU40" s="1041"/>
      <c r="HVV40" s="877"/>
      <c r="HVW40" s="878"/>
      <c r="HVX40" s="878"/>
      <c r="HVY40" s="878"/>
      <c r="HVZ40" s="879"/>
      <c r="HWA40" s="880"/>
      <c r="HWB40" s="878"/>
      <c r="HWC40" s="878"/>
      <c r="HWD40" s="878"/>
      <c r="HWE40" s="881"/>
      <c r="HWF40" s="877"/>
      <c r="HWG40" s="878"/>
      <c r="HWH40" s="878"/>
      <c r="HWI40" s="878"/>
      <c r="HWJ40" s="879"/>
      <c r="HWK40" s="1041"/>
      <c r="HWL40" s="877"/>
      <c r="HWM40" s="878"/>
      <c r="HWN40" s="878"/>
      <c r="HWO40" s="878"/>
      <c r="HWP40" s="879"/>
      <c r="HWQ40" s="880"/>
      <c r="HWR40" s="878"/>
      <c r="HWS40" s="878"/>
      <c r="HWT40" s="878"/>
      <c r="HWU40" s="881"/>
      <c r="HWV40" s="877"/>
      <c r="HWW40" s="878"/>
      <c r="HWX40" s="878"/>
      <c r="HWY40" s="878"/>
      <c r="HWZ40" s="879"/>
      <c r="HXA40" s="1041"/>
      <c r="HXB40" s="877"/>
      <c r="HXC40" s="878"/>
      <c r="HXD40" s="878"/>
      <c r="HXE40" s="878"/>
      <c r="HXF40" s="879"/>
      <c r="HXG40" s="880"/>
      <c r="HXH40" s="878"/>
      <c r="HXI40" s="878"/>
      <c r="HXJ40" s="878"/>
      <c r="HXK40" s="881"/>
      <c r="HXL40" s="877"/>
      <c r="HXM40" s="878"/>
      <c r="HXN40" s="878"/>
      <c r="HXO40" s="878"/>
      <c r="HXP40" s="879"/>
      <c r="HXQ40" s="1041"/>
      <c r="HXR40" s="877"/>
      <c r="HXS40" s="878"/>
      <c r="HXT40" s="878"/>
      <c r="HXU40" s="878"/>
      <c r="HXV40" s="879"/>
      <c r="HXW40" s="880"/>
      <c r="HXX40" s="878"/>
      <c r="HXY40" s="878"/>
      <c r="HXZ40" s="878"/>
      <c r="HYA40" s="881"/>
      <c r="HYB40" s="877"/>
      <c r="HYC40" s="878"/>
      <c r="HYD40" s="878"/>
      <c r="HYE40" s="878"/>
      <c r="HYF40" s="879"/>
      <c r="HYG40" s="1041"/>
      <c r="HYH40" s="877"/>
      <c r="HYI40" s="878"/>
      <c r="HYJ40" s="878"/>
      <c r="HYK40" s="878"/>
      <c r="HYL40" s="879"/>
      <c r="HYM40" s="880"/>
      <c r="HYN40" s="878"/>
      <c r="HYO40" s="878"/>
      <c r="HYP40" s="878"/>
      <c r="HYQ40" s="881"/>
      <c r="HYR40" s="877"/>
      <c r="HYS40" s="878"/>
      <c r="HYT40" s="878"/>
      <c r="HYU40" s="878"/>
      <c r="HYV40" s="879"/>
      <c r="HYW40" s="1041"/>
      <c r="HYX40" s="877"/>
      <c r="HYY40" s="878"/>
      <c r="HYZ40" s="878"/>
      <c r="HZA40" s="878"/>
      <c r="HZB40" s="879"/>
      <c r="HZC40" s="880"/>
      <c r="HZD40" s="878"/>
      <c r="HZE40" s="878"/>
      <c r="HZF40" s="878"/>
      <c r="HZG40" s="881"/>
      <c r="HZH40" s="877"/>
      <c r="HZI40" s="878"/>
      <c r="HZJ40" s="878"/>
      <c r="HZK40" s="878"/>
      <c r="HZL40" s="879"/>
      <c r="HZM40" s="1041"/>
      <c r="HZN40" s="877"/>
      <c r="HZO40" s="878"/>
      <c r="HZP40" s="878"/>
      <c r="HZQ40" s="878"/>
      <c r="HZR40" s="879"/>
      <c r="HZS40" s="880"/>
      <c r="HZT40" s="878"/>
      <c r="HZU40" s="878"/>
      <c r="HZV40" s="878"/>
      <c r="HZW40" s="881"/>
      <c r="HZX40" s="877"/>
      <c r="HZY40" s="878"/>
      <c r="HZZ40" s="878"/>
      <c r="IAA40" s="878"/>
      <c r="IAB40" s="879"/>
      <c r="IAC40" s="1041"/>
      <c r="IAD40" s="877"/>
      <c r="IAE40" s="878"/>
      <c r="IAF40" s="878"/>
      <c r="IAG40" s="878"/>
      <c r="IAH40" s="879"/>
      <c r="IAI40" s="880"/>
      <c r="IAJ40" s="878"/>
      <c r="IAK40" s="878"/>
      <c r="IAL40" s="878"/>
      <c r="IAM40" s="881"/>
      <c r="IAN40" s="877"/>
      <c r="IAO40" s="878"/>
      <c r="IAP40" s="878"/>
      <c r="IAQ40" s="878"/>
      <c r="IAR40" s="879"/>
      <c r="IAS40" s="1041"/>
      <c r="IAT40" s="877"/>
      <c r="IAU40" s="878"/>
      <c r="IAV40" s="878"/>
      <c r="IAW40" s="878"/>
      <c r="IAX40" s="879"/>
      <c r="IAY40" s="880"/>
      <c r="IAZ40" s="878"/>
      <c r="IBA40" s="878"/>
      <c r="IBB40" s="878"/>
      <c r="IBC40" s="881"/>
      <c r="IBD40" s="877"/>
      <c r="IBE40" s="878"/>
      <c r="IBF40" s="878"/>
      <c r="IBG40" s="878"/>
      <c r="IBH40" s="879"/>
      <c r="IBI40" s="1041"/>
      <c r="IBJ40" s="877"/>
      <c r="IBK40" s="878"/>
      <c r="IBL40" s="878"/>
      <c r="IBM40" s="878"/>
      <c r="IBN40" s="879"/>
      <c r="IBO40" s="880"/>
      <c r="IBP40" s="878"/>
      <c r="IBQ40" s="878"/>
      <c r="IBR40" s="878"/>
      <c r="IBS40" s="881"/>
      <c r="IBT40" s="877"/>
      <c r="IBU40" s="878"/>
      <c r="IBV40" s="878"/>
      <c r="IBW40" s="878"/>
      <c r="IBX40" s="879"/>
      <c r="IBY40" s="1041"/>
      <c r="IBZ40" s="877"/>
      <c r="ICA40" s="878"/>
      <c r="ICB40" s="878"/>
      <c r="ICC40" s="878"/>
      <c r="ICD40" s="879"/>
      <c r="ICE40" s="880"/>
      <c r="ICF40" s="878"/>
      <c r="ICG40" s="878"/>
      <c r="ICH40" s="878"/>
      <c r="ICI40" s="881"/>
      <c r="ICJ40" s="877"/>
      <c r="ICK40" s="878"/>
      <c r="ICL40" s="878"/>
      <c r="ICM40" s="878"/>
      <c r="ICN40" s="879"/>
      <c r="ICO40" s="1041"/>
      <c r="ICP40" s="877"/>
      <c r="ICQ40" s="878"/>
      <c r="ICR40" s="878"/>
      <c r="ICS40" s="878"/>
      <c r="ICT40" s="879"/>
      <c r="ICU40" s="880"/>
      <c r="ICV40" s="878"/>
      <c r="ICW40" s="878"/>
      <c r="ICX40" s="878"/>
      <c r="ICY40" s="881"/>
      <c r="ICZ40" s="877"/>
      <c r="IDA40" s="878"/>
      <c r="IDB40" s="878"/>
      <c r="IDC40" s="878"/>
      <c r="IDD40" s="879"/>
      <c r="IDE40" s="1041"/>
      <c r="IDF40" s="877"/>
      <c r="IDG40" s="878"/>
      <c r="IDH40" s="878"/>
      <c r="IDI40" s="878"/>
      <c r="IDJ40" s="879"/>
      <c r="IDK40" s="880"/>
      <c r="IDL40" s="878"/>
      <c r="IDM40" s="878"/>
      <c r="IDN40" s="878"/>
      <c r="IDO40" s="881"/>
      <c r="IDP40" s="877"/>
      <c r="IDQ40" s="878"/>
      <c r="IDR40" s="878"/>
      <c r="IDS40" s="878"/>
      <c r="IDT40" s="879"/>
      <c r="IDU40" s="1041"/>
      <c r="IDV40" s="877"/>
      <c r="IDW40" s="878"/>
      <c r="IDX40" s="878"/>
      <c r="IDY40" s="878"/>
      <c r="IDZ40" s="879"/>
      <c r="IEA40" s="880"/>
      <c r="IEB40" s="878"/>
      <c r="IEC40" s="878"/>
      <c r="IED40" s="878"/>
      <c r="IEE40" s="881"/>
      <c r="IEF40" s="877"/>
      <c r="IEG40" s="878"/>
      <c r="IEH40" s="878"/>
      <c r="IEI40" s="878"/>
      <c r="IEJ40" s="879"/>
      <c r="IEK40" s="1041"/>
      <c r="IEL40" s="877"/>
      <c r="IEM40" s="878"/>
      <c r="IEN40" s="878"/>
      <c r="IEO40" s="878"/>
      <c r="IEP40" s="879"/>
      <c r="IEQ40" s="880"/>
      <c r="IER40" s="878"/>
      <c r="IES40" s="878"/>
      <c r="IET40" s="878"/>
      <c r="IEU40" s="881"/>
      <c r="IEV40" s="877"/>
      <c r="IEW40" s="878"/>
      <c r="IEX40" s="878"/>
      <c r="IEY40" s="878"/>
      <c r="IEZ40" s="879"/>
      <c r="IFA40" s="1041"/>
      <c r="IFB40" s="877"/>
      <c r="IFC40" s="878"/>
      <c r="IFD40" s="878"/>
      <c r="IFE40" s="878"/>
      <c r="IFF40" s="879"/>
      <c r="IFG40" s="880"/>
      <c r="IFH40" s="878"/>
      <c r="IFI40" s="878"/>
      <c r="IFJ40" s="878"/>
      <c r="IFK40" s="881"/>
      <c r="IFL40" s="877"/>
      <c r="IFM40" s="878"/>
      <c r="IFN40" s="878"/>
      <c r="IFO40" s="878"/>
      <c r="IFP40" s="879"/>
      <c r="IFQ40" s="1041"/>
      <c r="IFR40" s="877"/>
      <c r="IFS40" s="878"/>
      <c r="IFT40" s="878"/>
      <c r="IFU40" s="878"/>
      <c r="IFV40" s="879"/>
      <c r="IFW40" s="880"/>
      <c r="IFX40" s="878"/>
      <c r="IFY40" s="878"/>
      <c r="IFZ40" s="878"/>
      <c r="IGA40" s="881"/>
      <c r="IGB40" s="877"/>
      <c r="IGC40" s="878"/>
      <c r="IGD40" s="878"/>
      <c r="IGE40" s="878"/>
      <c r="IGF40" s="879"/>
      <c r="IGG40" s="1041"/>
      <c r="IGH40" s="877"/>
      <c r="IGI40" s="878"/>
      <c r="IGJ40" s="878"/>
      <c r="IGK40" s="878"/>
      <c r="IGL40" s="879"/>
      <c r="IGM40" s="880"/>
      <c r="IGN40" s="878"/>
      <c r="IGO40" s="878"/>
      <c r="IGP40" s="878"/>
      <c r="IGQ40" s="881"/>
      <c r="IGR40" s="877"/>
      <c r="IGS40" s="878"/>
      <c r="IGT40" s="878"/>
      <c r="IGU40" s="878"/>
      <c r="IGV40" s="879"/>
      <c r="IGW40" s="1041"/>
      <c r="IGX40" s="877"/>
      <c r="IGY40" s="878"/>
      <c r="IGZ40" s="878"/>
      <c r="IHA40" s="878"/>
      <c r="IHB40" s="879"/>
      <c r="IHC40" s="880"/>
      <c r="IHD40" s="878"/>
      <c r="IHE40" s="878"/>
      <c r="IHF40" s="878"/>
      <c r="IHG40" s="881"/>
      <c r="IHH40" s="877"/>
      <c r="IHI40" s="878"/>
      <c r="IHJ40" s="878"/>
      <c r="IHK40" s="878"/>
      <c r="IHL40" s="879"/>
      <c r="IHM40" s="1041"/>
      <c r="IHN40" s="877"/>
      <c r="IHO40" s="878"/>
      <c r="IHP40" s="878"/>
      <c r="IHQ40" s="878"/>
      <c r="IHR40" s="879"/>
      <c r="IHS40" s="880"/>
      <c r="IHT40" s="878"/>
      <c r="IHU40" s="878"/>
      <c r="IHV40" s="878"/>
      <c r="IHW40" s="881"/>
      <c r="IHX40" s="877"/>
      <c r="IHY40" s="878"/>
      <c r="IHZ40" s="878"/>
      <c r="IIA40" s="878"/>
      <c r="IIB40" s="879"/>
      <c r="IIC40" s="1041"/>
      <c r="IID40" s="877"/>
      <c r="IIE40" s="878"/>
      <c r="IIF40" s="878"/>
      <c r="IIG40" s="878"/>
      <c r="IIH40" s="879"/>
      <c r="III40" s="880"/>
      <c r="IIJ40" s="878"/>
      <c r="IIK40" s="878"/>
      <c r="IIL40" s="878"/>
      <c r="IIM40" s="881"/>
      <c r="IIN40" s="877"/>
      <c r="IIO40" s="878"/>
      <c r="IIP40" s="878"/>
      <c r="IIQ40" s="878"/>
      <c r="IIR40" s="879"/>
      <c r="IIS40" s="1041"/>
      <c r="IIT40" s="877"/>
      <c r="IIU40" s="878"/>
      <c r="IIV40" s="878"/>
      <c r="IIW40" s="878"/>
      <c r="IIX40" s="879"/>
      <c r="IIY40" s="880"/>
      <c r="IIZ40" s="878"/>
      <c r="IJA40" s="878"/>
      <c r="IJB40" s="878"/>
      <c r="IJC40" s="881"/>
      <c r="IJD40" s="877"/>
      <c r="IJE40" s="878"/>
      <c r="IJF40" s="878"/>
      <c r="IJG40" s="878"/>
      <c r="IJH40" s="879"/>
      <c r="IJI40" s="1041"/>
      <c r="IJJ40" s="877"/>
      <c r="IJK40" s="878"/>
      <c r="IJL40" s="878"/>
      <c r="IJM40" s="878"/>
      <c r="IJN40" s="879"/>
      <c r="IJO40" s="880"/>
      <c r="IJP40" s="878"/>
      <c r="IJQ40" s="878"/>
      <c r="IJR40" s="878"/>
      <c r="IJS40" s="881"/>
      <c r="IJT40" s="877"/>
      <c r="IJU40" s="878"/>
      <c r="IJV40" s="878"/>
      <c r="IJW40" s="878"/>
      <c r="IJX40" s="879"/>
      <c r="IJY40" s="1041"/>
      <c r="IJZ40" s="877"/>
      <c r="IKA40" s="878"/>
      <c r="IKB40" s="878"/>
      <c r="IKC40" s="878"/>
      <c r="IKD40" s="879"/>
      <c r="IKE40" s="880"/>
      <c r="IKF40" s="878"/>
      <c r="IKG40" s="878"/>
      <c r="IKH40" s="878"/>
      <c r="IKI40" s="881"/>
      <c r="IKJ40" s="877"/>
      <c r="IKK40" s="878"/>
      <c r="IKL40" s="878"/>
      <c r="IKM40" s="878"/>
      <c r="IKN40" s="879"/>
      <c r="IKO40" s="1041"/>
      <c r="IKP40" s="877"/>
      <c r="IKQ40" s="878"/>
      <c r="IKR40" s="878"/>
      <c r="IKS40" s="878"/>
      <c r="IKT40" s="879"/>
      <c r="IKU40" s="880"/>
      <c r="IKV40" s="878"/>
      <c r="IKW40" s="878"/>
      <c r="IKX40" s="878"/>
      <c r="IKY40" s="881"/>
      <c r="IKZ40" s="877"/>
      <c r="ILA40" s="878"/>
      <c r="ILB40" s="878"/>
      <c r="ILC40" s="878"/>
      <c r="ILD40" s="879"/>
      <c r="ILE40" s="1041"/>
      <c r="ILF40" s="877"/>
      <c r="ILG40" s="878"/>
      <c r="ILH40" s="878"/>
      <c r="ILI40" s="878"/>
      <c r="ILJ40" s="879"/>
      <c r="ILK40" s="880"/>
      <c r="ILL40" s="878"/>
      <c r="ILM40" s="878"/>
      <c r="ILN40" s="878"/>
      <c r="ILO40" s="881"/>
      <c r="ILP40" s="877"/>
      <c r="ILQ40" s="878"/>
      <c r="ILR40" s="878"/>
      <c r="ILS40" s="878"/>
      <c r="ILT40" s="879"/>
      <c r="ILU40" s="1041"/>
      <c r="ILV40" s="877"/>
      <c r="ILW40" s="878"/>
      <c r="ILX40" s="878"/>
      <c r="ILY40" s="878"/>
      <c r="ILZ40" s="879"/>
      <c r="IMA40" s="880"/>
      <c r="IMB40" s="878"/>
      <c r="IMC40" s="878"/>
      <c r="IMD40" s="878"/>
      <c r="IME40" s="881"/>
      <c r="IMF40" s="877"/>
      <c r="IMG40" s="878"/>
      <c r="IMH40" s="878"/>
      <c r="IMI40" s="878"/>
      <c r="IMJ40" s="879"/>
      <c r="IMK40" s="1041"/>
      <c r="IML40" s="877"/>
      <c r="IMM40" s="878"/>
      <c r="IMN40" s="878"/>
      <c r="IMO40" s="878"/>
      <c r="IMP40" s="879"/>
      <c r="IMQ40" s="880"/>
      <c r="IMR40" s="878"/>
      <c r="IMS40" s="878"/>
      <c r="IMT40" s="878"/>
      <c r="IMU40" s="881"/>
      <c r="IMV40" s="877"/>
      <c r="IMW40" s="878"/>
      <c r="IMX40" s="878"/>
      <c r="IMY40" s="878"/>
      <c r="IMZ40" s="879"/>
      <c r="INA40" s="1041"/>
      <c r="INB40" s="877"/>
      <c r="INC40" s="878"/>
      <c r="IND40" s="878"/>
      <c r="INE40" s="878"/>
      <c r="INF40" s="879"/>
      <c r="ING40" s="880"/>
      <c r="INH40" s="878"/>
      <c r="INI40" s="878"/>
      <c r="INJ40" s="878"/>
      <c r="INK40" s="881"/>
      <c r="INL40" s="877"/>
      <c r="INM40" s="878"/>
      <c r="INN40" s="878"/>
      <c r="INO40" s="878"/>
      <c r="INP40" s="879"/>
      <c r="INQ40" s="1041"/>
      <c r="INR40" s="877"/>
      <c r="INS40" s="878"/>
      <c r="INT40" s="878"/>
      <c r="INU40" s="878"/>
      <c r="INV40" s="879"/>
      <c r="INW40" s="880"/>
      <c r="INX40" s="878"/>
      <c r="INY40" s="878"/>
      <c r="INZ40" s="878"/>
      <c r="IOA40" s="881"/>
      <c r="IOB40" s="877"/>
      <c r="IOC40" s="878"/>
      <c r="IOD40" s="878"/>
      <c r="IOE40" s="878"/>
      <c r="IOF40" s="879"/>
      <c r="IOG40" s="1041"/>
      <c r="IOH40" s="877"/>
      <c r="IOI40" s="878"/>
      <c r="IOJ40" s="878"/>
      <c r="IOK40" s="878"/>
      <c r="IOL40" s="879"/>
      <c r="IOM40" s="880"/>
      <c r="ION40" s="878"/>
      <c r="IOO40" s="878"/>
      <c r="IOP40" s="878"/>
      <c r="IOQ40" s="881"/>
      <c r="IOR40" s="877"/>
      <c r="IOS40" s="878"/>
      <c r="IOT40" s="878"/>
      <c r="IOU40" s="878"/>
      <c r="IOV40" s="879"/>
      <c r="IOW40" s="1041"/>
      <c r="IOX40" s="877"/>
      <c r="IOY40" s="878"/>
      <c r="IOZ40" s="878"/>
      <c r="IPA40" s="878"/>
      <c r="IPB40" s="879"/>
      <c r="IPC40" s="880"/>
      <c r="IPD40" s="878"/>
      <c r="IPE40" s="878"/>
      <c r="IPF40" s="878"/>
      <c r="IPG40" s="881"/>
      <c r="IPH40" s="877"/>
      <c r="IPI40" s="878"/>
      <c r="IPJ40" s="878"/>
      <c r="IPK40" s="878"/>
      <c r="IPL40" s="879"/>
      <c r="IPM40" s="1041"/>
      <c r="IPN40" s="877"/>
      <c r="IPO40" s="878"/>
      <c r="IPP40" s="878"/>
      <c r="IPQ40" s="878"/>
      <c r="IPR40" s="879"/>
      <c r="IPS40" s="880"/>
      <c r="IPT40" s="878"/>
      <c r="IPU40" s="878"/>
      <c r="IPV40" s="878"/>
      <c r="IPW40" s="881"/>
      <c r="IPX40" s="877"/>
      <c r="IPY40" s="878"/>
      <c r="IPZ40" s="878"/>
      <c r="IQA40" s="878"/>
      <c r="IQB40" s="879"/>
      <c r="IQC40" s="1041"/>
      <c r="IQD40" s="877"/>
      <c r="IQE40" s="878"/>
      <c r="IQF40" s="878"/>
      <c r="IQG40" s="878"/>
      <c r="IQH40" s="879"/>
      <c r="IQI40" s="880"/>
      <c r="IQJ40" s="878"/>
      <c r="IQK40" s="878"/>
      <c r="IQL40" s="878"/>
      <c r="IQM40" s="881"/>
      <c r="IQN40" s="877"/>
      <c r="IQO40" s="878"/>
      <c r="IQP40" s="878"/>
      <c r="IQQ40" s="878"/>
      <c r="IQR40" s="879"/>
      <c r="IQS40" s="1041"/>
      <c r="IQT40" s="877"/>
      <c r="IQU40" s="878"/>
      <c r="IQV40" s="878"/>
      <c r="IQW40" s="878"/>
      <c r="IQX40" s="879"/>
      <c r="IQY40" s="880"/>
      <c r="IQZ40" s="878"/>
      <c r="IRA40" s="878"/>
      <c r="IRB40" s="878"/>
      <c r="IRC40" s="881"/>
      <c r="IRD40" s="877"/>
      <c r="IRE40" s="878"/>
      <c r="IRF40" s="878"/>
      <c r="IRG40" s="878"/>
      <c r="IRH40" s="879"/>
      <c r="IRI40" s="1041"/>
      <c r="IRJ40" s="877"/>
      <c r="IRK40" s="878"/>
      <c r="IRL40" s="878"/>
      <c r="IRM40" s="878"/>
      <c r="IRN40" s="879"/>
      <c r="IRO40" s="880"/>
      <c r="IRP40" s="878"/>
      <c r="IRQ40" s="878"/>
      <c r="IRR40" s="878"/>
      <c r="IRS40" s="881"/>
      <c r="IRT40" s="877"/>
      <c r="IRU40" s="878"/>
      <c r="IRV40" s="878"/>
      <c r="IRW40" s="878"/>
      <c r="IRX40" s="879"/>
      <c r="IRY40" s="1041"/>
      <c r="IRZ40" s="877"/>
      <c r="ISA40" s="878"/>
      <c r="ISB40" s="878"/>
      <c r="ISC40" s="878"/>
      <c r="ISD40" s="879"/>
      <c r="ISE40" s="880"/>
      <c r="ISF40" s="878"/>
      <c r="ISG40" s="878"/>
      <c r="ISH40" s="878"/>
      <c r="ISI40" s="881"/>
      <c r="ISJ40" s="877"/>
      <c r="ISK40" s="878"/>
      <c r="ISL40" s="878"/>
      <c r="ISM40" s="878"/>
      <c r="ISN40" s="879"/>
      <c r="ISO40" s="1041"/>
      <c r="ISP40" s="877"/>
      <c r="ISQ40" s="878"/>
      <c r="ISR40" s="878"/>
      <c r="ISS40" s="878"/>
      <c r="IST40" s="879"/>
      <c r="ISU40" s="880"/>
      <c r="ISV40" s="878"/>
      <c r="ISW40" s="878"/>
      <c r="ISX40" s="878"/>
      <c r="ISY40" s="881"/>
      <c r="ISZ40" s="877"/>
      <c r="ITA40" s="878"/>
      <c r="ITB40" s="878"/>
      <c r="ITC40" s="878"/>
      <c r="ITD40" s="879"/>
      <c r="ITE40" s="1041"/>
      <c r="ITF40" s="877"/>
      <c r="ITG40" s="878"/>
      <c r="ITH40" s="878"/>
      <c r="ITI40" s="878"/>
      <c r="ITJ40" s="879"/>
      <c r="ITK40" s="880"/>
      <c r="ITL40" s="878"/>
      <c r="ITM40" s="878"/>
      <c r="ITN40" s="878"/>
      <c r="ITO40" s="881"/>
      <c r="ITP40" s="877"/>
      <c r="ITQ40" s="878"/>
      <c r="ITR40" s="878"/>
      <c r="ITS40" s="878"/>
      <c r="ITT40" s="879"/>
      <c r="ITU40" s="1041"/>
      <c r="ITV40" s="877"/>
      <c r="ITW40" s="878"/>
      <c r="ITX40" s="878"/>
      <c r="ITY40" s="878"/>
      <c r="ITZ40" s="879"/>
      <c r="IUA40" s="880"/>
      <c r="IUB40" s="878"/>
      <c r="IUC40" s="878"/>
      <c r="IUD40" s="878"/>
      <c r="IUE40" s="881"/>
      <c r="IUF40" s="877"/>
      <c r="IUG40" s="878"/>
      <c r="IUH40" s="878"/>
      <c r="IUI40" s="878"/>
      <c r="IUJ40" s="879"/>
      <c r="IUK40" s="1041"/>
      <c r="IUL40" s="877"/>
      <c r="IUM40" s="878"/>
      <c r="IUN40" s="878"/>
      <c r="IUO40" s="878"/>
      <c r="IUP40" s="879"/>
      <c r="IUQ40" s="880"/>
      <c r="IUR40" s="878"/>
      <c r="IUS40" s="878"/>
      <c r="IUT40" s="878"/>
      <c r="IUU40" s="881"/>
      <c r="IUV40" s="877"/>
      <c r="IUW40" s="878"/>
      <c r="IUX40" s="878"/>
      <c r="IUY40" s="878"/>
      <c r="IUZ40" s="879"/>
      <c r="IVA40" s="1041"/>
      <c r="IVB40" s="877"/>
      <c r="IVC40" s="878"/>
      <c r="IVD40" s="878"/>
      <c r="IVE40" s="878"/>
      <c r="IVF40" s="879"/>
      <c r="IVG40" s="880"/>
      <c r="IVH40" s="878"/>
      <c r="IVI40" s="878"/>
      <c r="IVJ40" s="878"/>
      <c r="IVK40" s="881"/>
      <c r="IVL40" s="877"/>
      <c r="IVM40" s="878"/>
      <c r="IVN40" s="878"/>
      <c r="IVO40" s="878"/>
      <c r="IVP40" s="879"/>
      <c r="IVQ40" s="1041"/>
      <c r="IVR40" s="877"/>
      <c r="IVS40" s="878"/>
      <c r="IVT40" s="878"/>
      <c r="IVU40" s="878"/>
      <c r="IVV40" s="879"/>
      <c r="IVW40" s="880"/>
      <c r="IVX40" s="878"/>
      <c r="IVY40" s="878"/>
      <c r="IVZ40" s="878"/>
      <c r="IWA40" s="881"/>
      <c r="IWB40" s="877"/>
      <c r="IWC40" s="878"/>
      <c r="IWD40" s="878"/>
      <c r="IWE40" s="878"/>
      <c r="IWF40" s="879"/>
      <c r="IWG40" s="1041"/>
      <c r="IWH40" s="877"/>
      <c r="IWI40" s="878"/>
      <c r="IWJ40" s="878"/>
      <c r="IWK40" s="878"/>
      <c r="IWL40" s="879"/>
      <c r="IWM40" s="880"/>
      <c r="IWN40" s="878"/>
      <c r="IWO40" s="878"/>
      <c r="IWP40" s="878"/>
      <c r="IWQ40" s="881"/>
      <c r="IWR40" s="877"/>
      <c r="IWS40" s="878"/>
      <c r="IWT40" s="878"/>
      <c r="IWU40" s="878"/>
      <c r="IWV40" s="879"/>
      <c r="IWW40" s="1041"/>
      <c r="IWX40" s="877"/>
      <c r="IWY40" s="878"/>
      <c r="IWZ40" s="878"/>
      <c r="IXA40" s="878"/>
      <c r="IXB40" s="879"/>
      <c r="IXC40" s="880"/>
      <c r="IXD40" s="878"/>
      <c r="IXE40" s="878"/>
      <c r="IXF40" s="878"/>
      <c r="IXG40" s="881"/>
      <c r="IXH40" s="877"/>
      <c r="IXI40" s="878"/>
      <c r="IXJ40" s="878"/>
      <c r="IXK40" s="878"/>
      <c r="IXL40" s="879"/>
      <c r="IXM40" s="1041"/>
      <c r="IXN40" s="877"/>
      <c r="IXO40" s="878"/>
      <c r="IXP40" s="878"/>
      <c r="IXQ40" s="878"/>
      <c r="IXR40" s="879"/>
      <c r="IXS40" s="880"/>
      <c r="IXT40" s="878"/>
      <c r="IXU40" s="878"/>
      <c r="IXV40" s="878"/>
      <c r="IXW40" s="881"/>
      <c r="IXX40" s="877"/>
      <c r="IXY40" s="878"/>
      <c r="IXZ40" s="878"/>
      <c r="IYA40" s="878"/>
      <c r="IYB40" s="879"/>
      <c r="IYC40" s="1041"/>
      <c r="IYD40" s="877"/>
      <c r="IYE40" s="878"/>
      <c r="IYF40" s="878"/>
      <c r="IYG40" s="878"/>
      <c r="IYH40" s="879"/>
      <c r="IYI40" s="880"/>
      <c r="IYJ40" s="878"/>
      <c r="IYK40" s="878"/>
      <c r="IYL40" s="878"/>
      <c r="IYM40" s="881"/>
      <c r="IYN40" s="877"/>
      <c r="IYO40" s="878"/>
      <c r="IYP40" s="878"/>
      <c r="IYQ40" s="878"/>
      <c r="IYR40" s="879"/>
      <c r="IYS40" s="1041"/>
      <c r="IYT40" s="877"/>
      <c r="IYU40" s="878"/>
      <c r="IYV40" s="878"/>
      <c r="IYW40" s="878"/>
      <c r="IYX40" s="879"/>
      <c r="IYY40" s="880"/>
      <c r="IYZ40" s="878"/>
      <c r="IZA40" s="878"/>
      <c r="IZB40" s="878"/>
      <c r="IZC40" s="881"/>
      <c r="IZD40" s="877"/>
      <c r="IZE40" s="878"/>
      <c r="IZF40" s="878"/>
      <c r="IZG40" s="878"/>
      <c r="IZH40" s="879"/>
      <c r="IZI40" s="1041"/>
      <c r="IZJ40" s="877"/>
      <c r="IZK40" s="878"/>
      <c r="IZL40" s="878"/>
      <c r="IZM40" s="878"/>
      <c r="IZN40" s="879"/>
      <c r="IZO40" s="880"/>
      <c r="IZP40" s="878"/>
      <c r="IZQ40" s="878"/>
      <c r="IZR40" s="878"/>
      <c r="IZS40" s="881"/>
      <c r="IZT40" s="877"/>
      <c r="IZU40" s="878"/>
      <c r="IZV40" s="878"/>
      <c r="IZW40" s="878"/>
      <c r="IZX40" s="879"/>
      <c r="IZY40" s="1041"/>
      <c r="IZZ40" s="877"/>
      <c r="JAA40" s="878"/>
      <c r="JAB40" s="878"/>
      <c r="JAC40" s="878"/>
      <c r="JAD40" s="879"/>
      <c r="JAE40" s="880"/>
      <c r="JAF40" s="878"/>
      <c r="JAG40" s="878"/>
      <c r="JAH40" s="878"/>
      <c r="JAI40" s="881"/>
      <c r="JAJ40" s="877"/>
      <c r="JAK40" s="878"/>
      <c r="JAL40" s="878"/>
      <c r="JAM40" s="878"/>
      <c r="JAN40" s="879"/>
      <c r="JAO40" s="1041"/>
      <c r="JAP40" s="877"/>
      <c r="JAQ40" s="878"/>
      <c r="JAR40" s="878"/>
      <c r="JAS40" s="878"/>
      <c r="JAT40" s="879"/>
      <c r="JAU40" s="880"/>
      <c r="JAV40" s="878"/>
      <c r="JAW40" s="878"/>
      <c r="JAX40" s="878"/>
      <c r="JAY40" s="881"/>
      <c r="JAZ40" s="877"/>
      <c r="JBA40" s="878"/>
      <c r="JBB40" s="878"/>
      <c r="JBC40" s="878"/>
      <c r="JBD40" s="879"/>
      <c r="JBE40" s="1041"/>
      <c r="JBF40" s="877"/>
      <c r="JBG40" s="878"/>
      <c r="JBH40" s="878"/>
      <c r="JBI40" s="878"/>
      <c r="JBJ40" s="879"/>
      <c r="JBK40" s="880"/>
      <c r="JBL40" s="878"/>
      <c r="JBM40" s="878"/>
      <c r="JBN40" s="878"/>
      <c r="JBO40" s="881"/>
      <c r="JBP40" s="877"/>
      <c r="JBQ40" s="878"/>
      <c r="JBR40" s="878"/>
      <c r="JBS40" s="878"/>
      <c r="JBT40" s="879"/>
      <c r="JBU40" s="1041"/>
      <c r="JBV40" s="877"/>
      <c r="JBW40" s="878"/>
      <c r="JBX40" s="878"/>
      <c r="JBY40" s="878"/>
      <c r="JBZ40" s="879"/>
      <c r="JCA40" s="880"/>
      <c r="JCB40" s="878"/>
      <c r="JCC40" s="878"/>
      <c r="JCD40" s="878"/>
      <c r="JCE40" s="881"/>
      <c r="JCF40" s="877"/>
      <c r="JCG40" s="878"/>
      <c r="JCH40" s="878"/>
      <c r="JCI40" s="878"/>
      <c r="JCJ40" s="879"/>
      <c r="JCK40" s="1041"/>
      <c r="JCL40" s="877"/>
      <c r="JCM40" s="878"/>
      <c r="JCN40" s="878"/>
      <c r="JCO40" s="878"/>
      <c r="JCP40" s="879"/>
      <c r="JCQ40" s="880"/>
      <c r="JCR40" s="878"/>
      <c r="JCS40" s="878"/>
      <c r="JCT40" s="878"/>
      <c r="JCU40" s="881"/>
      <c r="JCV40" s="877"/>
      <c r="JCW40" s="878"/>
      <c r="JCX40" s="878"/>
      <c r="JCY40" s="878"/>
      <c r="JCZ40" s="879"/>
      <c r="JDA40" s="1041"/>
      <c r="JDB40" s="877"/>
      <c r="JDC40" s="878"/>
      <c r="JDD40" s="878"/>
      <c r="JDE40" s="878"/>
      <c r="JDF40" s="879"/>
      <c r="JDG40" s="880"/>
      <c r="JDH40" s="878"/>
      <c r="JDI40" s="878"/>
      <c r="JDJ40" s="878"/>
      <c r="JDK40" s="881"/>
      <c r="JDL40" s="877"/>
      <c r="JDM40" s="878"/>
      <c r="JDN40" s="878"/>
      <c r="JDO40" s="878"/>
      <c r="JDP40" s="879"/>
      <c r="JDQ40" s="1041"/>
      <c r="JDR40" s="877"/>
      <c r="JDS40" s="878"/>
      <c r="JDT40" s="878"/>
      <c r="JDU40" s="878"/>
      <c r="JDV40" s="879"/>
      <c r="JDW40" s="880"/>
      <c r="JDX40" s="878"/>
      <c r="JDY40" s="878"/>
      <c r="JDZ40" s="878"/>
      <c r="JEA40" s="881"/>
      <c r="JEB40" s="877"/>
      <c r="JEC40" s="878"/>
      <c r="JED40" s="878"/>
      <c r="JEE40" s="878"/>
      <c r="JEF40" s="879"/>
      <c r="JEG40" s="1041"/>
      <c r="JEH40" s="877"/>
      <c r="JEI40" s="878"/>
      <c r="JEJ40" s="878"/>
      <c r="JEK40" s="878"/>
      <c r="JEL40" s="879"/>
      <c r="JEM40" s="880"/>
      <c r="JEN40" s="878"/>
      <c r="JEO40" s="878"/>
      <c r="JEP40" s="878"/>
      <c r="JEQ40" s="881"/>
      <c r="JER40" s="877"/>
      <c r="JES40" s="878"/>
      <c r="JET40" s="878"/>
      <c r="JEU40" s="878"/>
      <c r="JEV40" s="879"/>
      <c r="JEW40" s="1041"/>
      <c r="JEX40" s="877"/>
      <c r="JEY40" s="878"/>
      <c r="JEZ40" s="878"/>
      <c r="JFA40" s="878"/>
      <c r="JFB40" s="879"/>
      <c r="JFC40" s="880"/>
      <c r="JFD40" s="878"/>
      <c r="JFE40" s="878"/>
      <c r="JFF40" s="878"/>
      <c r="JFG40" s="881"/>
      <c r="JFH40" s="877"/>
      <c r="JFI40" s="878"/>
      <c r="JFJ40" s="878"/>
      <c r="JFK40" s="878"/>
      <c r="JFL40" s="879"/>
      <c r="JFM40" s="1041"/>
      <c r="JFN40" s="877"/>
      <c r="JFO40" s="878"/>
      <c r="JFP40" s="878"/>
      <c r="JFQ40" s="878"/>
      <c r="JFR40" s="879"/>
      <c r="JFS40" s="880"/>
      <c r="JFT40" s="878"/>
      <c r="JFU40" s="878"/>
      <c r="JFV40" s="878"/>
      <c r="JFW40" s="881"/>
      <c r="JFX40" s="877"/>
      <c r="JFY40" s="878"/>
      <c r="JFZ40" s="878"/>
      <c r="JGA40" s="878"/>
      <c r="JGB40" s="879"/>
      <c r="JGC40" s="1041"/>
      <c r="JGD40" s="877"/>
      <c r="JGE40" s="878"/>
      <c r="JGF40" s="878"/>
      <c r="JGG40" s="878"/>
      <c r="JGH40" s="879"/>
      <c r="JGI40" s="880"/>
      <c r="JGJ40" s="878"/>
      <c r="JGK40" s="878"/>
      <c r="JGL40" s="878"/>
      <c r="JGM40" s="881"/>
      <c r="JGN40" s="877"/>
      <c r="JGO40" s="878"/>
      <c r="JGP40" s="878"/>
      <c r="JGQ40" s="878"/>
      <c r="JGR40" s="879"/>
      <c r="JGS40" s="1041"/>
      <c r="JGT40" s="877"/>
      <c r="JGU40" s="878"/>
      <c r="JGV40" s="878"/>
      <c r="JGW40" s="878"/>
      <c r="JGX40" s="879"/>
      <c r="JGY40" s="880"/>
      <c r="JGZ40" s="878"/>
      <c r="JHA40" s="878"/>
      <c r="JHB40" s="878"/>
      <c r="JHC40" s="881"/>
      <c r="JHD40" s="877"/>
      <c r="JHE40" s="878"/>
      <c r="JHF40" s="878"/>
      <c r="JHG40" s="878"/>
      <c r="JHH40" s="879"/>
      <c r="JHI40" s="1041"/>
      <c r="JHJ40" s="877"/>
      <c r="JHK40" s="878"/>
      <c r="JHL40" s="878"/>
      <c r="JHM40" s="878"/>
      <c r="JHN40" s="879"/>
      <c r="JHO40" s="880"/>
      <c r="JHP40" s="878"/>
      <c r="JHQ40" s="878"/>
      <c r="JHR40" s="878"/>
      <c r="JHS40" s="881"/>
      <c r="JHT40" s="877"/>
      <c r="JHU40" s="878"/>
      <c r="JHV40" s="878"/>
      <c r="JHW40" s="878"/>
      <c r="JHX40" s="879"/>
      <c r="JHY40" s="1041"/>
      <c r="JHZ40" s="877"/>
      <c r="JIA40" s="878"/>
      <c r="JIB40" s="878"/>
      <c r="JIC40" s="878"/>
      <c r="JID40" s="879"/>
      <c r="JIE40" s="880"/>
      <c r="JIF40" s="878"/>
      <c r="JIG40" s="878"/>
      <c r="JIH40" s="878"/>
      <c r="JII40" s="881"/>
      <c r="JIJ40" s="877"/>
      <c r="JIK40" s="878"/>
      <c r="JIL40" s="878"/>
      <c r="JIM40" s="878"/>
      <c r="JIN40" s="879"/>
      <c r="JIO40" s="1041"/>
      <c r="JIP40" s="877"/>
      <c r="JIQ40" s="878"/>
      <c r="JIR40" s="878"/>
      <c r="JIS40" s="878"/>
      <c r="JIT40" s="879"/>
      <c r="JIU40" s="880"/>
      <c r="JIV40" s="878"/>
      <c r="JIW40" s="878"/>
      <c r="JIX40" s="878"/>
      <c r="JIY40" s="881"/>
      <c r="JIZ40" s="877"/>
      <c r="JJA40" s="878"/>
      <c r="JJB40" s="878"/>
      <c r="JJC40" s="878"/>
      <c r="JJD40" s="879"/>
      <c r="JJE40" s="1041"/>
      <c r="JJF40" s="877"/>
      <c r="JJG40" s="878"/>
      <c r="JJH40" s="878"/>
      <c r="JJI40" s="878"/>
      <c r="JJJ40" s="879"/>
      <c r="JJK40" s="880"/>
      <c r="JJL40" s="878"/>
      <c r="JJM40" s="878"/>
      <c r="JJN40" s="878"/>
      <c r="JJO40" s="881"/>
      <c r="JJP40" s="877"/>
      <c r="JJQ40" s="878"/>
      <c r="JJR40" s="878"/>
      <c r="JJS40" s="878"/>
      <c r="JJT40" s="879"/>
      <c r="JJU40" s="1041"/>
      <c r="JJV40" s="877"/>
      <c r="JJW40" s="878"/>
      <c r="JJX40" s="878"/>
      <c r="JJY40" s="878"/>
      <c r="JJZ40" s="879"/>
      <c r="JKA40" s="880"/>
      <c r="JKB40" s="878"/>
      <c r="JKC40" s="878"/>
      <c r="JKD40" s="878"/>
      <c r="JKE40" s="881"/>
      <c r="JKF40" s="877"/>
      <c r="JKG40" s="878"/>
      <c r="JKH40" s="878"/>
      <c r="JKI40" s="878"/>
      <c r="JKJ40" s="879"/>
      <c r="JKK40" s="1041"/>
      <c r="JKL40" s="877"/>
      <c r="JKM40" s="878"/>
      <c r="JKN40" s="878"/>
      <c r="JKO40" s="878"/>
      <c r="JKP40" s="879"/>
      <c r="JKQ40" s="880"/>
      <c r="JKR40" s="878"/>
      <c r="JKS40" s="878"/>
      <c r="JKT40" s="878"/>
      <c r="JKU40" s="881"/>
      <c r="JKV40" s="877"/>
      <c r="JKW40" s="878"/>
      <c r="JKX40" s="878"/>
      <c r="JKY40" s="878"/>
      <c r="JKZ40" s="879"/>
      <c r="JLA40" s="1041"/>
      <c r="JLB40" s="877"/>
      <c r="JLC40" s="878"/>
      <c r="JLD40" s="878"/>
      <c r="JLE40" s="878"/>
      <c r="JLF40" s="879"/>
      <c r="JLG40" s="880"/>
      <c r="JLH40" s="878"/>
      <c r="JLI40" s="878"/>
      <c r="JLJ40" s="878"/>
      <c r="JLK40" s="881"/>
      <c r="JLL40" s="877"/>
      <c r="JLM40" s="878"/>
      <c r="JLN40" s="878"/>
      <c r="JLO40" s="878"/>
      <c r="JLP40" s="879"/>
      <c r="JLQ40" s="1041"/>
      <c r="JLR40" s="877"/>
      <c r="JLS40" s="878"/>
      <c r="JLT40" s="878"/>
      <c r="JLU40" s="878"/>
      <c r="JLV40" s="879"/>
      <c r="JLW40" s="880"/>
      <c r="JLX40" s="878"/>
      <c r="JLY40" s="878"/>
      <c r="JLZ40" s="878"/>
      <c r="JMA40" s="881"/>
      <c r="JMB40" s="877"/>
      <c r="JMC40" s="878"/>
      <c r="JMD40" s="878"/>
      <c r="JME40" s="878"/>
      <c r="JMF40" s="879"/>
      <c r="JMG40" s="1041"/>
      <c r="JMH40" s="877"/>
      <c r="JMI40" s="878"/>
      <c r="JMJ40" s="878"/>
      <c r="JMK40" s="878"/>
      <c r="JML40" s="879"/>
      <c r="JMM40" s="880"/>
      <c r="JMN40" s="878"/>
      <c r="JMO40" s="878"/>
      <c r="JMP40" s="878"/>
      <c r="JMQ40" s="881"/>
      <c r="JMR40" s="877"/>
      <c r="JMS40" s="878"/>
      <c r="JMT40" s="878"/>
      <c r="JMU40" s="878"/>
      <c r="JMV40" s="879"/>
      <c r="JMW40" s="1041"/>
      <c r="JMX40" s="877"/>
      <c r="JMY40" s="878"/>
      <c r="JMZ40" s="878"/>
      <c r="JNA40" s="878"/>
      <c r="JNB40" s="879"/>
      <c r="JNC40" s="880"/>
      <c r="JND40" s="878"/>
      <c r="JNE40" s="878"/>
      <c r="JNF40" s="878"/>
      <c r="JNG40" s="881"/>
      <c r="JNH40" s="877"/>
      <c r="JNI40" s="878"/>
      <c r="JNJ40" s="878"/>
      <c r="JNK40" s="878"/>
      <c r="JNL40" s="879"/>
      <c r="JNM40" s="1041"/>
      <c r="JNN40" s="877"/>
      <c r="JNO40" s="878"/>
      <c r="JNP40" s="878"/>
      <c r="JNQ40" s="878"/>
      <c r="JNR40" s="879"/>
      <c r="JNS40" s="880"/>
      <c r="JNT40" s="878"/>
      <c r="JNU40" s="878"/>
      <c r="JNV40" s="878"/>
      <c r="JNW40" s="881"/>
      <c r="JNX40" s="877"/>
      <c r="JNY40" s="878"/>
      <c r="JNZ40" s="878"/>
      <c r="JOA40" s="878"/>
      <c r="JOB40" s="879"/>
      <c r="JOC40" s="1041"/>
      <c r="JOD40" s="877"/>
      <c r="JOE40" s="878"/>
      <c r="JOF40" s="878"/>
      <c r="JOG40" s="878"/>
      <c r="JOH40" s="879"/>
      <c r="JOI40" s="880"/>
      <c r="JOJ40" s="878"/>
      <c r="JOK40" s="878"/>
      <c r="JOL40" s="878"/>
      <c r="JOM40" s="881"/>
      <c r="JON40" s="877"/>
      <c r="JOO40" s="878"/>
      <c r="JOP40" s="878"/>
      <c r="JOQ40" s="878"/>
      <c r="JOR40" s="879"/>
      <c r="JOS40" s="1041"/>
      <c r="JOT40" s="877"/>
      <c r="JOU40" s="878"/>
      <c r="JOV40" s="878"/>
      <c r="JOW40" s="878"/>
      <c r="JOX40" s="879"/>
      <c r="JOY40" s="880"/>
      <c r="JOZ40" s="878"/>
      <c r="JPA40" s="878"/>
      <c r="JPB40" s="878"/>
      <c r="JPC40" s="881"/>
      <c r="JPD40" s="877"/>
      <c r="JPE40" s="878"/>
      <c r="JPF40" s="878"/>
      <c r="JPG40" s="878"/>
      <c r="JPH40" s="879"/>
      <c r="JPI40" s="1041"/>
      <c r="JPJ40" s="877"/>
      <c r="JPK40" s="878"/>
      <c r="JPL40" s="878"/>
      <c r="JPM40" s="878"/>
      <c r="JPN40" s="879"/>
      <c r="JPO40" s="880"/>
      <c r="JPP40" s="878"/>
      <c r="JPQ40" s="878"/>
      <c r="JPR40" s="878"/>
      <c r="JPS40" s="881"/>
      <c r="JPT40" s="877"/>
      <c r="JPU40" s="878"/>
      <c r="JPV40" s="878"/>
      <c r="JPW40" s="878"/>
      <c r="JPX40" s="879"/>
      <c r="JPY40" s="1041"/>
      <c r="JPZ40" s="877"/>
      <c r="JQA40" s="878"/>
      <c r="JQB40" s="878"/>
      <c r="JQC40" s="878"/>
      <c r="JQD40" s="879"/>
      <c r="JQE40" s="880"/>
      <c r="JQF40" s="878"/>
      <c r="JQG40" s="878"/>
      <c r="JQH40" s="878"/>
      <c r="JQI40" s="881"/>
      <c r="JQJ40" s="877"/>
      <c r="JQK40" s="878"/>
      <c r="JQL40" s="878"/>
      <c r="JQM40" s="878"/>
      <c r="JQN40" s="879"/>
      <c r="JQO40" s="1041"/>
      <c r="JQP40" s="877"/>
      <c r="JQQ40" s="878"/>
      <c r="JQR40" s="878"/>
      <c r="JQS40" s="878"/>
      <c r="JQT40" s="879"/>
      <c r="JQU40" s="880"/>
      <c r="JQV40" s="878"/>
      <c r="JQW40" s="878"/>
      <c r="JQX40" s="878"/>
      <c r="JQY40" s="881"/>
      <c r="JQZ40" s="877"/>
      <c r="JRA40" s="878"/>
      <c r="JRB40" s="878"/>
      <c r="JRC40" s="878"/>
      <c r="JRD40" s="879"/>
      <c r="JRE40" s="1041"/>
      <c r="JRF40" s="877"/>
      <c r="JRG40" s="878"/>
      <c r="JRH40" s="878"/>
      <c r="JRI40" s="878"/>
      <c r="JRJ40" s="879"/>
      <c r="JRK40" s="880"/>
      <c r="JRL40" s="878"/>
      <c r="JRM40" s="878"/>
      <c r="JRN40" s="878"/>
      <c r="JRO40" s="881"/>
      <c r="JRP40" s="877"/>
      <c r="JRQ40" s="878"/>
      <c r="JRR40" s="878"/>
      <c r="JRS40" s="878"/>
      <c r="JRT40" s="879"/>
      <c r="JRU40" s="1041"/>
      <c r="JRV40" s="877"/>
      <c r="JRW40" s="878"/>
      <c r="JRX40" s="878"/>
      <c r="JRY40" s="878"/>
      <c r="JRZ40" s="879"/>
      <c r="JSA40" s="880"/>
      <c r="JSB40" s="878"/>
      <c r="JSC40" s="878"/>
      <c r="JSD40" s="878"/>
      <c r="JSE40" s="881"/>
      <c r="JSF40" s="877"/>
      <c r="JSG40" s="878"/>
      <c r="JSH40" s="878"/>
      <c r="JSI40" s="878"/>
      <c r="JSJ40" s="879"/>
      <c r="JSK40" s="1041"/>
      <c r="JSL40" s="877"/>
      <c r="JSM40" s="878"/>
      <c r="JSN40" s="878"/>
      <c r="JSO40" s="878"/>
      <c r="JSP40" s="879"/>
      <c r="JSQ40" s="880"/>
      <c r="JSR40" s="878"/>
      <c r="JSS40" s="878"/>
      <c r="JST40" s="878"/>
      <c r="JSU40" s="881"/>
      <c r="JSV40" s="877"/>
      <c r="JSW40" s="878"/>
      <c r="JSX40" s="878"/>
      <c r="JSY40" s="878"/>
      <c r="JSZ40" s="879"/>
      <c r="JTA40" s="1041"/>
      <c r="JTB40" s="877"/>
      <c r="JTC40" s="878"/>
      <c r="JTD40" s="878"/>
      <c r="JTE40" s="878"/>
      <c r="JTF40" s="879"/>
      <c r="JTG40" s="880"/>
      <c r="JTH40" s="878"/>
      <c r="JTI40" s="878"/>
      <c r="JTJ40" s="878"/>
      <c r="JTK40" s="881"/>
      <c r="JTL40" s="877"/>
      <c r="JTM40" s="878"/>
      <c r="JTN40" s="878"/>
      <c r="JTO40" s="878"/>
      <c r="JTP40" s="879"/>
      <c r="JTQ40" s="1041"/>
      <c r="JTR40" s="877"/>
      <c r="JTS40" s="878"/>
      <c r="JTT40" s="878"/>
      <c r="JTU40" s="878"/>
      <c r="JTV40" s="879"/>
      <c r="JTW40" s="880"/>
      <c r="JTX40" s="878"/>
      <c r="JTY40" s="878"/>
      <c r="JTZ40" s="878"/>
      <c r="JUA40" s="881"/>
      <c r="JUB40" s="877"/>
      <c r="JUC40" s="878"/>
      <c r="JUD40" s="878"/>
      <c r="JUE40" s="878"/>
      <c r="JUF40" s="879"/>
      <c r="JUG40" s="1041"/>
      <c r="JUH40" s="877"/>
      <c r="JUI40" s="878"/>
      <c r="JUJ40" s="878"/>
      <c r="JUK40" s="878"/>
      <c r="JUL40" s="879"/>
      <c r="JUM40" s="880"/>
      <c r="JUN40" s="878"/>
      <c r="JUO40" s="878"/>
      <c r="JUP40" s="878"/>
      <c r="JUQ40" s="881"/>
      <c r="JUR40" s="877"/>
      <c r="JUS40" s="878"/>
      <c r="JUT40" s="878"/>
      <c r="JUU40" s="878"/>
      <c r="JUV40" s="879"/>
      <c r="JUW40" s="1041"/>
      <c r="JUX40" s="877"/>
      <c r="JUY40" s="878"/>
      <c r="JUZ40" s="878"/>
      <c r="JVA40" s="878"/>
      <c r="JVB40" s="879"/>
      <c r="JVC40" s="880"/>
      <c r="JVD40" s="878"/>
      <c r="JVE40" s="878"/>
      <c r="JVF40" s="878"/>
      <c r="JVG40" s="881"/>
      <c r="JVH40" s="877"/>
      <c r="JVI40" s="878"/>
      <c r="JVJ40" s="878"/>
      <c r="JVK40" s="878"/>
      <c r="JVL40" s="879"/>
      <c r="JVM40" s="1041"/>
      <c r="JVN40" s="877"/>
      <c r="JVO40" s="878"/>
      <c r="JVP40" s="878"/>
      <c r="JVQ40" s="878"/>
      <c r="JVR40" s="879"/>
      <c r="JVS40" s="880"/>
      <c r="JVT40" s="878"/>
      <c r="JVU40" s="878"/>
      <c r="JVV40" s="878"/>
      <c r="JVW40" s="881"/>
      <c r="JVX40" s="877"/>
      <c r="JVY40" s="878"/>
      <c r="JVZ40" s="878"/>
      <c r="JWA40" s="878"/>
      <c r="JWB40" s="879"/>
      <c r="JWC40" s="1041"/>
      <c r="JWD40" s="877"/>
      <c r="JWE40" s="878"/>
      <c r="JWF40" s="878"/>
      <c r="JWG40" s="878"/>
      <c r="JWH40" s="879"/>
      <c r="JWI40" s="880"/>
      <c r="JWJ40" s="878"/>
      <c r="JWK40" s="878"/>
      <c r="JWL40" s="878"/>
      <c r="JWM40" s="881"/>
      <c r="JWN40" s="877"/>
      <c r="JWO40" s="878"/>
      <c r="JWP40" s="878"/>
      <c r="JWQ40" s="878"/>
      <c r="JWR40" s="879"/>
      <c r="JWS40" s="1041"/>
      <c r="JWT40" s="877"/>
      <c r="JWU40" s="878"/>
      <c r="JWV40" s="878"/>
      <c r="JWW40" s="878"/>
      <c r="JWX40" s="879"/>
      <c r="JWY40" s="880"/>
      <c r="JWZ40" s="878"/>
      <c r="JXA40" s="878"/>
      <c r="JXB40" s="878"/>
      <c r="JXC40" s="881"/>
      <c r="JXD40" s="877"/>
      <c r="JXE40" s="878"/>
      <c r="JXF40" s="878"/>
      <c r="JXG40" s="878"/>
      <c r="JXH40" s="879"/>
      <c r="JXI40" s="1041"/>
      <c r="JXJ40" s="877"/>
      <c r="JXK40" s="878"/>
      <c r="JXL40" s="878"/>
      <c r="JXM40" s="878"/>
      <c r="JXN40" s="879"/>
      <c r="JXO40" s="880"/>
      <c r="JXP40" s="878"/>
      <c r="JXQ40" s="878"/>
      <c r="JXR40" s="878"/>
      <c r="JXS40" s="881"/>
      <c r="JXT40" s="877"/>
      <c r="JXU40" s="878"/>
      <c r="JXV40" s="878"/>
      <c r="JXW40" s="878"/>
      <c r="JXX40" s="879"/>
      <c r="JXY40" s="1041"/>
      <c r="JXZ40" s="877"/>
      <c r="JYA40" s="878"/>
      <c r="JYB40" s="878"/>
      <c r="JYC40" s="878"/>
      <c r="JYD40" s="879"/>
      <c r="JYE40" s="880"/>
      <c r="JYF40" s="878"/>
      <c r="JYG40" s="878"/>
      <c r="JYH40" s="878"/>
      <c r="JYI40" s="881"/>
      <c r="JYJ40" s="877"/>
      <c r="JYK40" s="878"/>
      <c r="JYL40" s="878"/>
      <c r="JYM40" s="878"/>
      <c r="JYN40" s="879"/>
      <c r="JYO40" s="1041"/>
      <c r="JYP40" s="877"/>
      <c r="JYQ40" s="878"/>
      <c r="JYR40" s="878"/>
      <c r="JYS40" s="878"/>
      <c r="JYT40" s="879"/>
      <c r="JYU40" s="880"/>
      <c r="JYV40" s="878"/>
      <c r="JYW40" s="878"/>
      <c r="JYX40" s="878"/>
      <c r="JYY40" s="881"/>
      <c r="JYZ40" s="877"/>
      <c r="JZA40" s="878"/>
      <c r="JZB40" s="878"/>
      <c r="JZC40" s="878"/>
      <c r="JZD40" s="879"/>
      <c r="JZE40" s="1041"/>
      <c r="JZF40" s="877"/>
      <c r="JZG40" s="878"/>
      <c r="JZH40" s="878"/>
      <c r="JZI40" s="878"/>
      <c r="JZJ40" s="879"/>
      <c r="JZK40" s="880"/>
      <c r="JZL40" s="878"/>
      <c r="JZM40" s="878"/>
      <c r="JZN40" s="878"/>
      <c r="JZO40" s="881"/>
      <c r="JZP40" s="877"/>
      <c r="JZQ40" s="878"/>
      <c r="JZR40" s="878"/>
      <c r="JZS40" s="878"/>
      <c r="JZT40" s="879"/>
      <c r="JZU40" s="1041"/>
      <c r="JZV40" s="877"/>
      <c r="JZW40" s="878"/>
      <c r="JZX40" s="878"/>
      <c r="JZY40" s="878"/>
      <c r="JZZ40" s="879"/>
      <c r="KAA40" s="880"/>
      <c r="KAB40" s="878"/>
      <c r="KAC40" s="878"/>
      <c r="KAD40" s="878"/>
      <c r="KAE40" s="881"/>
      <c r="KAF40" s="877"/>
      <c r="KAG40" s="878"/>
      <c r="KAH40" s="878"/>
      <c r="KAI40" s="878"/>
      <c r="KAJ40" s="879"/>
      <c r="KAK40" s="1041"/>
      <c r="KAL40" s="877"/>
      <c r="KAM40" s="878"/>
      <c r="KAN40" s="878"/>
      <c r="KAO40" s="878"/>
      <c r="KAP40" s="879"/>
      <c r="KAQ40" s="880"/>
      <c r="KAR40" s="878"/>
      <c r="KAS40" s="878"/>
      <c r="KAT40" s="878"/>
      <c r="KAU40" s="881"/>
      <c r="KAV40" s="877"/>
      <c r="KAW40" s="878"/>
      <c r="KAX40" s="878"/>
      <c r="KAY40" s="878"/>
      <c r="KAZ40" s="879"/>
      <c r="KBA40" s="1041"/>
      <c r="KBB40" s="877"/>
      <c r="KBC40" s="878"/>
      <c r="KBD40" s="878"/>
      <c r="KBE40" s="878"/>
      <c r="KBF40" s="879"/>
      <c r="KBG40" s="880"/>
      <c r="KBH40" s="878"/>
      <c r="KBI40" s="878"/>
      <c r="KBJ40" s="878"/>
      <c r="KBK40" s="881"/>
      <c r="KBL40" s="877"/>
      <c r="KBM40" s="878"/>
      <c r="KBN40" s="878"/>
      <c r="KBO40" s="878"/>
      <c r="KBP40" s="879"/>
      <c r="KBQ40" s="1041"/>
      <c r="KBR40" s="877"/>
      <c r="KBS40" s="878"/>
      <c r="KBT40" s="878"/>
      <c r="KBU40" s="878"/>
      <c r="KBV40" s="879"/>
      <c r="KBW40" s="880"/>
      <c r="KBX40" s="878"/>
      <c r="KBY40" s="878"/>
      <c r="KBZ40" s="878"/>
      <c r="KCA40" s="881"/>
      <c r="KCB40" s="877"/>
      <c r="KCC40" s="878"/>
      <c r="KCD40" s="878"/>
      <c r="KCE40" s="878"/>
      <c r="KCF40" s="879"/>
      <c r="KCG40" s="1041"/>
      <c r="KCH40" s="877"/>
      <c r="KCI40" s="878"/>
      <c r="KCJ40" s="878"/>
      <c r="KCK40" s="878"/>
      <c r="KCL40" s="879"/>
      <c r="KCM40" s="880"/>
      <c r="KCN40" s="878"/>
      <c r="KCO40" s="878"/>
      <c r="KCP40" s="878"/>
      <c r="KCQ40" s="881"/>
      <c r="KCR40" s="877"/>
      <c r="KCS40" s="878"/>
      <c r="KCT40" s="878"/>
      <c r="KCU40" s="878"/>
      <c r="KCV40" s="879"/>
      <c r="KCW40" s="1041"/>
      <c r="KCX40" s="877"/>
      <c r="KCY40" s="878"/>
      <c r="KCZ40" s="878"/>
      <c r="KDA40" s="878"/>
      <c r="KDB40" s="879"/>
      <c r="KDC40" s="880"/>
      <c r="KDD40" s="878"/>
      <c r="KDE40" s="878"/>
      <c r="KDF40" s="878"/>
      <c r="KDG40" s="881"/>
      <c r="KDH40" s="877"/>
      <c r="KDI40" s="878"/>
      <c r="KDJ40" s="878"/>
      <c r="KDK40" s="878"/>
      <c r="KDL40" s="879"/>
      <c r="KDM40" s="1041"/>
      <c r="KDN40" s="877"/>
      <c r="KDO40" s="878"/>
      <c r="KDP40" s="878"/>
      <c r="KDQ40" s="878"/>
      <c r="KDR40" s="879"/>
      <c r="KDS40" s="880"/>
      <c r="KDT40" s="878"/>
      <c r="KDU40" s="878"/>
      <c r="KDV40" s="878"/>
      <c r="KDW40" s="881"/>
      <c r="KDX40" s="877"/>
      <c r="KDY40" s="878"/>
      <c r="KDZ40" s="878"/>
      <c r="KEA40" s="878"/>
      <c r="KEB40" s="879"/>
      <c r="KEC40" s="1041"/>
      <c r="KED40" s="877"/>
      <c r="KEE40" s="878"/>
      <c r="KEF40" s="878"/>
      <c r="KEG40" s="878"/>
      <c r="KEH40" s="879"/>
      <c r="KEI40" s="880"/>
      <c r="KEJ40" s="878"/>
      <c r="KEK40" s="878"/>
      <c r="KEL40" s="878"/>
      <c r="KEM40" s="881"/>
      <c r="KEN40" s="877"/>
      <c r="KEO40" s="878"/>
      <c r="KEP40" s="878"/>
      <c r="KEQ40" s="878"/>
      <c r="KER40" s="879"/>
      <c r="KES40" s="1041"/>
      <c r="KET40" s="877"/>
      <c r="KEU40" s="878"/>
      <c r="KEV40" s="878"/>
      <c r="KEW40" s="878"/>
      <c r="KEX40" s="879"/>
      <c r="KEY40" s="880"/>
      <c r="KEZ40" s="878"/>
      <c r="KFA40" s="878"/>
      <c r="KFB40" s="878"/>
      <c r="KFC40" s="881"/>
      <c r="KFD40" s="877"/>
      <c r="KFE40" s="878"/>
      <c r="KFF40" s="878"/>
      <c r="KFG40" s="878"/>
      <c r="KFH40" s="879"/>
      <c r="KFI40" s="1041"/>
      <c r="KFJ40" s="877"/>
      <c r="KFK40" s="878"/>
      <c r="KFL40" s="878"/>
      <c r="KFM40" s="878"/>
      <c r="KFN40" s="879"/>
      <c r="KFO40" s="880"/>
      <c r="KFP40" s="878"/>
      <c r="KFQ40" s="878"/>
      <c r="KFR40" s="878"/>
      <c r="KFS40" s="881"/>
      <c r="KFT40" s="877"/>
      <c r="KFU40" s="878"/>
      <c r="KFV40" s="878"/>
      <c r="KFW40" s="878"/>
      <c r="KFX40" s="879"/>
      <c r="KFY40" s="1041"/>
      <c r="KFZ40" s="877"/>
      <c r="KGA40" s="878"/>
      <c r="KGB40" s="878"/>
      <c r="KGC40" s="878"/>
      <c r="KGD40" s="879"/>
      <c r="KGE40" s="880"/>
      <c r="KGF40" s="878"/>
      <c r="KGG40" s="878"/>
      <c r="KGH40" s="878"/>
      <c r="KGI40" s="881"/>
      <c r="KGJ40" s="877"/>
      <c r="KGK40" s="878"/>
      <c r="KGL40" s="878"/>
      <c r="KGM40" s="878"/>
      <c r="KGN40" s="879"/>
      <c r="KGO40" s="1041"/>
      <c r="KGP40" s="877"/>
      <c r="KGQ40" s="878"/>
      <c r="KGR40" s="878"/>
      <c r="KGS40" s="878"/>
      <c r="KGT40" s="879"/>
      <c r="KGU40" s="880"/>
      <c r="KGV40" s="878"/>
      <c r="KGW40" s="878"/>
      <c r="KGX40" s="878"/>
      <c r="KGY40" s="881"/>
      <c r="KGZ40" s="877"/>
      <c r="KHA40" s="878"/>
      <c r="KHB40" s="878"/>
      <c r="KHC40" s="878"/>
      <c r="KHD40" s="879"/>
      <c r="KHE40" s="1041"/>
      <c r="KHF40" s="877"/>
      <c r="KHG40" s="878"/>
      <c r="KHH40" s="878"/>
      <c r="KHI40" s="878"/>
      <c r="KHJ40" s="879"/>
      <c r="KHK40" s="880"/>
      <c r="KHL40" s="878"/>
      <c r="KHM40" s="878"/>
      <c r="KHN40" s="878"/>
      <c r="KHO40" s="881"/>
      <c r="KHP40" s="877"/>
      <c r="KHQ40" s="878"/>
      <c r="KHR40" s="878"/>
      <c r="KHS40" s="878"/>
      <c r="KHT40" s="879"/>
      <c r="KHU40" s="1041"/>
      <c r="KHV40" s="877"/>
      <c r="KHW40" s="878"/>
      <c r="KHX40" s="878"/>
      <c r="KHY40" s="878"/>
      <c r="KHZ40" s="879"/>
      <c r="KIA40" s="880"/>
      <c r="KIB40" s="878"/>
      <c r="KIC40" s="878"/>
      <c r="KID40" s="878"/>
      <c r="KIE40" s="881"/>
      <c r="KIF40" s="877"/>
      <c r="KIG40" s="878"/>
      <c r="KIH40" s="878"/>
      <c r="KII40" s="878"/>
      <c r="KIJ40" s="879"/>
      <c r="KIK40" s="1041"/>
      <c r="KIL40" s="877"/>
      <c r="KIM40" s="878"/>
      <c r="KIN40" s="878"/>
      <c r="KIO40" s="878"/>
      <c r="KIP40" s="879"/>
      <c r="KIQ40" s="880"/>
      <c r="KIR40" s="878"/>
      <c r="KIS40" s="878"/>
      <c r="KIT40" s="878"/>
      <c r="KIU40" s="881"/>
      <c r="KIV40" s="877"/>
      <c r="KIW40" s="878"/>
      <c r="KIX40" s="878"/>
      <c r="KIY40" s="878"/>
      <c r="KIZ40" s="879"/>
      <c r="KJA40" s="1041"/>
      <c r="KJB40" s="877"/>
      <c r="KJC40" s="878"/>
      <c r="KJD40" s="878"/>
      <c r="KJE40" s="878"/>
      <c r="KJF40" s="879"/>
      <c r="KJG40" s="880"/>
      <c r="KJH40" s="878"/>
      <c r="KJI40" s="878"/>
      <c r="KJJ40" s="878"/>
      <c r="KJK40" s="881"/>
      <c r="KJL40" s="877"/>
      <c r="KJM40" s="878"/>
      <c r="KJN40" s="878"/>
      <c r="KJO40" s="878"/>
      <c r="KJP40" s="879"/>
      <c r="KJQ40" s="1041"/>
      <c r="KJR40" s="877"/>
      <c r="KJS40" s="878"/>
      <c r="KJT40" s="878"/>
      <c r="KJU40" s="878"/>
      <c r="KJV40" s="879"/>
      <c r="KJW40" s="880"/>
      <c r="KJX40" s="878"/>
      <c r="KJY40" s="878"/>
      <c r="KJZ40" s="878"/>
      <c r="KKA40" s="881"/>
      <c r="KKB40" s="877"/>
      <c r="KKC40" s="878"/>
      <c r="KKD40" s="878"/>
      <c r="KKE40" s="878"/>
      <c r="KKF40" s="879"/>
      <c r="KKG40" s="1041"/>
      <c r="KKH40" s="877"/>
      <c r="KKI40" s="878"/>
      <c r="KKJ40" s="878"/>
      <c r="KKK40" s="878"/>
      <c r="KKL40" s="879"/>
      <c r="KKM40" s="880"/>
      <c r="KKN40" s="878"/>
      <c r="KKO40" s="878"/>
      <c r="KKP40" s="878"/>
      <c r="KKQ40" s="881"/>
      <c r="KKR40" s="877"/>
      <c r="KKS40" s="878"/>
      <c r="KKT40" s="878"/>
      <c r="KKU40" s="878"/>
      <c r="KKV40" s="879"/>
      <c r="KKW40" s="1041"/>
      <c r="KKX40" s="877"/>
      <c r="KKY40" s="878"/>
      <c r="KKZ40" s="878"/>
      <c r="KLA40" s="878"/>
      <c r="KLB40" s="879"/>
      <c r="KLC40" s="880"/>
      <c r="KLD40" s="878"/>
      <c r="KLE40" s="878"/>
      <c r="KLF40" s="878"/>
      <c r="KLG40" s="881"/>
      <c r="KLH40" s="877"/>
      <c r="KLI40" s="878"/>
      <c r="KLJ40" s="878"/>
      <c r="KLK40" s="878"/>
      <c r="KLL40" s="879"/>
      <c r="KLM40" s="1041"/>
      <c r="KLN40" s="877"/>
      <c r="KLO40" s="878"/>
      <c r="KLP40" s="878"/>
      <c r="KLQ40" s="878"/>
      <c r="KLR40" s="879"/>
      <c r="KLS40" s="880"/>
      <c r="KLT40" s="878"/>
      <c r="KLU40" s="878"/>
      <c r="KLV40" s="878"/>
      <c r="KLW40" s="881"/>
      <c r="KLX40" s="877"/>
      <c r="KLY40" s="878"/>
      <c r="KLZ40" s="878"/>
      <c r="KMA40" s="878"/>
      <c r="KMB40" s="879"/>
      <c r="KMC40" s="1041"/>
      <c r="KMD40" s="877"/>
      <c r="KME40" s="878"/>
      <c r="KMF40" s="878"/>
      <c r="KMG40" s="878"/>
      <c r="KMH40" s="879"/>
      <c r="KMI40" s="880"/>
      <c r="KMJ40" s="878"/>
      <c r="KMK40" s="878"/>
      <c r="KML40" s="878"/>
      <c r="KMM40" s="881"/>
      <c r="KMN40" s="877"/>
      <c r="KMO40" s="878"/>
      <c r="KMP40" s="878"/>
      <c r="KMQ40" s="878"/>
      <c r="KMR40" s="879"/>
      <c r="KMS40" s="1041"/>
      <c r="KMT40" s="877"/>
      <c r="KMU40" s="878"/>
      <c r="KMV40" s="878"/>
      <c r="KMW40" s="878"/>
      <c r="KMX40" s="879"/>
      <c r="KMY40" s="880"/>
      <c r="KMZ40" s="878"/>
      <c r="KNA40" s="878"/>
      <c r="KNB40" s="878"/>
      <c r="KNC40" s="881"/>
      <c r="KND40" s="877"/>
      <c r="KNE40" s="878"/>
      <c r="KNF40" s="878"/>
      <c r="KNG40" s="878"/>
      <c r="KNH40" s="879"/>
      <c r="KNI40" s="1041"/>
      <c r="KNJ40" s="877"/>
      <c r="KNK40" s="878"/>
      <c r="KNL40" s="878"/>
      <c r="KNM40" s="878"/>
      <c r="KNN40" s="879"/>
      <c r="KNO40" s="880"/>
      <c r="KNP40" s="878"/>
      <c r="KNQ40" s="878"/>
      <c r="KNR40" s="878"/>
      <c r="KNS40" s="881"/>
      <c r="KNT40" s="877"/>
      <c r="KNU40" s="878"/>
      <c r="KNV40" s="878"/>
      <c r="KNW40" s="878"/>
      <c r="KNX40" s="879"/>
      <c r="KNY40" s="1041"/>
      <c r="KNZ40" s="877"/>
      <c r="KOA40" s="878"/>
      <c r="KOB40" s="878"/>
      <c r="KOC40" s="878"/>
      <c r="KOD40" s="879"/>
      <c r="KOE40" s="880"/>
      <c r="KOF40" s="878"/>
      <c r="KOG40" s="878"/>
      <c r="KOH40" s="878"/>
      <c r="KOI40" s="881"/>
      <c r="KOJ40" s="877"/>
      <c r="KOK40" s="878"/>
      <c r="KOL40" s="878"/>
      <c r="KOM40" s="878"/>
      <c r="KON40" s="879"/>
      <c r="KOO40" s="1041"/>
      <c r="KOP40" s="877"/>
      <c r="KOQ40" s="878"/>
      <c r="KOR40" s="878"/>
      <c r="KOS40" s="878"/>
      <c r="KOT40" s="879"/>
      <c r="KOU40" s="880"/>
      <c r="KOV40" s="878"/>
      <c r="KOW40" s="878"/>
      <c r="KOX40" s="878"/>
      <c r="KOY40" s="881"/>
      <c r="KOZ40" s="877"/>
      <c r="KPA40" s="878"/>
      <c r="KPB40" s="878"/>
      <c r="KPC40" s="878"/>
      <c r="KPD40" s="879"/>
      <c r="KPE40" s="1041"/>
      <c r="KPF40" s="877"/>
      <c r="KPG40" s="878"/>
      <c r="KPH40" s="878"/>
      <c r="KPI40" s="878"/>
      <c r="KPJ40" s="879"/>
      <c r="KPK40" s="880"/>
      <c r="KPL40" s="878"/>
      <c r="KPM40" s="878"/>
      <c r="KPN40" s="878"/>
      <c r="KPO40" s="881"/>
      <c r="KPP40" s="877"/>
      <c r="KPQ40" s="878"/>
      <c r="KPR40" s="878"/>
      <c r="KPS40" s="878"/>
      <c r="KPT40" s="879"/>
      <c r="KPU40" s="1041"/>
      <c r="KPV40" s="877"/>
      <c r="KPW40" s="878"/>
      <c r="KPX40" s="878"/>
      <c r="KPY40" s="878"/>
      <c r="KPZ40" s="879"/>
      <c r="KQA40" s="880"/>
      <c r="KQB40" s="878"/>
      <c r="KQC40" s="878"/>
      <c r="KQD40" s="878"/>
      <c r="KQE40" s="881"/>
      <c r="KQF40" s="877"/>
      <c r="KQG40" s="878"/>
      <c r="KQH40" s="878"/>
      <c r="KQI40" s="878"/>
      <c r="KQJ40" s="879"/>
      <c r="KQK40" s="1041"/>
      <c r="KQL40" s="877"/>
      <c r="KQM40" s="878"/>
      <c r="KQN40" s="878"/>
      <c r="KQO40" s="878"/>
      <c r="KQP40" s="879"/>
      <c r="KQQ40" s="880"/>
      <c r="KQR40" s="878"/>
      <c r="KQS40" s="878"/>
      <c r="KQT40" s="878"/>
      <c r="KQU40" s="881"/>
      <c r="KQV40" s="877"/>
      <c r="KQW40" s="878"/>
      <c r="KQX40" s="878"/>
      <c r="KQY40" s="878"/>
      <c r="KQZ40" s="879"/>
      <c r="KRA40" s="1041"/>
      <c r="KRB40" s="877"/>
      <c r="KRC40" s="878"/>
      <c r="KRD40" s="878"/>
      <c r="KRE40" s="878"/>
      <c r="KRF40" s="879"/>
      <c r="KRG40" s="880"/>
      <c r="KRH40" s="878"/>
      <c r="KRI40" s="878"/>
      <c r="KRJ40" s="878"/>
      <c r="KRK40" s="881"/>
      <c r="KRL40" s="877"/>
      <c r="KRM40" s="878"/>
      <c r="KRN40" s="878"/>
      <c r="KRO40" s="878"/>
      <c r="KRP40" s="879"/>
      <c r="KRQ40" s="1041"/>
      <c r="KRR40" s="877"/>
      <c r="KRS40" s="878"/>
      <c r="KRT40" s="878"/>
      <c r="KRU40" s="878"/>
      <c r="KRV40" s="879"/>
      <c r="KRW40" s="880"/>
      <c r="KRX40" s="878"/>
      <c r="KRY40" s="878"/>
      <c r="KRZ40" s="878"/>
      <c r="KSA40" s="881"/>
      <c r="KSB40" s="877"/>
      <c r="KSC40" s="878"/>
      <c r="KSD40" s="878"/>
      <c r="KSE40" s="878"/>
      <c r="KSF40" s="879"/>
      <c r="KSG40" s="1041"/>
      <c r="KSH40" s="877"/>
      <c r="KSI40" s="878"/>
      <c r="KSJ40" s="878"/>
      <c r="KSK40" s="878"/>
      <c r="KSL40" s="879"/>
      <c r="KSM40" s="880"/>
      <c r="KSN40" s="878"/>
      <c r="KSO40" s="878"/>
      <c r="KSP40" s="878"/>
      <c r="KSQ40" s="881"/>
      <c r="KSR40" s="877"/>
      <c r="KSS40" s="878"/>
      <c r="KST40" s="878"/>
      <c r="KSU40" s="878"/>
      <c r="KSV40" s="879"/>
      <c r="KSW40" s="1041"/>
      <c r="KSX40" s="877"/>
      <c r="KSY40" s="878"/>
      <c r="KSZ40" s="878"/>
      <c r="KTA40" s="878"/>
      <c r="KTB40" s="879"/>
      <c r="KTC40" s="880"/>
      <c r="KTD40" s="878"/>
      <c r="KTE40" s="878"/>
      <c r="KTF40" s="878"/>
      <c r="KTG40" s="881"/>
      <c r="KTH40" s="877"/>
      <c r="KTI40" s="878"/>
      <c r="KTJ40" s="878"/>
      <c r="KTK40" s="878"/>
      <c r="KTL40" s="879"/>
      <c r="KTM40" s="1041"/>
      <c r="KTN40" s="877"/>
      <c r="KTO40" s="878"/>
      <c r="KTP40" s="878"/>
      <c r="KTQ40" s="878"/>
      <c r="KTR40" s="879"/>
      <c r="KTS40" s="880"/>
      <c r="KTT40" s="878"/>
      <c r="KTU40" s="878"/>
      <c r="KTV40" s="878"/>
      <c r="KTW40" s="881"/>
      <c r="KTX40" s="877"/>
      <c r="KTY40" s="878"/>
      <c r="KTZ40" s="878"/>
      <c r="KUA40" s="878"/>
      <c r="KUB40" s="879"/>
      <c r="KUC40" s="1041"/>
      <c r="KUD40" s="877"/>
      <c r="KUE40" s="878"/>
      <c r="KUF40" s="878"/>
      <c r="KUG40" s="878"/>
      <c r="KUH40" s="879"/>
      <c r="KUI40" s="880"/>
      <c r="KUJ40" s="878"/>
      <c r="KUK40" s="878"/>
      <c r="KUL40" s="878"/>
      <c r="KUM40" s="881"/>
      <c r="KUN40" s="877"/>
      <c r="KUO40" s="878"/>
      <c r="KUP40" s="878"/>
      <c r="KUQ40" s="878"/>
      <c r="KUR40" s="879"/>
      <c r="KUS40" s="1041"/>
      <c r="KUT40" s="877"/>
      <c r="KUU40" s="878"/>
      <c r="KUV40" s="878"/>
      <c r="KUW40" s="878"/>
      <c r="KUX40" s="879"/>
      <c r="KUY40" s="880"/>
      <c r="KUZ40" s="878"/>
      <c r="KVA40" s="878"/>
      <c r="KVB40" s="878"/>
      <c r="KVC40" s="881"/>
      <c r="KVD40" s="877"/>
      <c r="KVE40" s="878"/>
      <c r="KVF40" s="878"/>
      <c r="KVG40" s="878"/>
      <c r="KVH40" s="879"/>
      <c r="KVI40" s="1041"/>
      <c r="KVJ40" s="877"/>
      <c r="KVK40" s="878"/>
      <c r="KVL40" s="878"/>
      <c r="KVM40" s="878"/>
      <c r="KVN40" s="879"/>
      <c r="KVO40" s="880"/>
      <c r="KVP40" s="878"/>
      <c r="KVQ40" s="878"/>
      <c r="KVR40" s="878"/>
      <c r="KVS40" s="881"/>
      <c r="KVT40" s="877"/>
      <c r="KVU40" s="878"/>
      <c r="KVV40" s="878"/>
      <c r="KVW40" s="878"/>
      <c r="KVX40" s="879"/>
      <c r="KVY40" s="1041"/>
      <c r="KVZ40" s="877"/>
      <c r="KWA40" s="878"/>
      <c r="KWB40" s="878"/>
      <c r="KWC40" s="878"/>
      <c r="KWD40" s="879"/>
      <c r="KWE40" s="880"/>
      <c r="KWF40" s="878"/>
      <c r="KWG40" s="878"/>
      <c r="KWH40" s="878"/>
      <c r="KWI40" s="881"/>
      <c r="KWJ40" s="877"/>
      <c r="KWK40" s="878"/>
      <c r="KWL40" s="878"/>
      <c r="KWM40" s="878"/>
      <c r="KWN40" s="879"/>
      <c r="KWO40" s="1041"/>
      <c r="KWP40" s="877"/>
      <c r="KWQ40" s="878"/>
      <c r="KWR40" s="878"/>
      <c r="KWS40" s="878"/>
      <c r="KWT40" s="879"/>
      <c r="KWU40" s="880"/>
      <c r="KWV40" s="878"/>
      <c r="KWW40" s="878"/>
      <c r="KWX40" s="878"/>
      <c r="KWY40" s="881"/>
      <c r="KWZ40" s="877"/>
      <c r="KXA40" s="878"/>
      <c r="KXB40" s="878"/>
      <c r="KXC40" s="878"/>
      <c r="KXD40" s="879"/>
      <c r="KXE40" s="1041"/>
      <c r="KXF40" s="877"/>
      <c r="KXG40" s="878"/>
      <c r="KXH40" s="878"/>
      <c r="KXI40" s="878"/>
      <c r="KXJ40" s="879"/>
      <c r="KXK40" s="880"/>
      <c r="KXL40" s="878"/>
      <c r="KXM40" s="878"/>
      <c r="KXN40" s="878"/>
      <c r="KXO40" s="881"/>
      <c r="KXP40" s="877"/>
      <c r="KXQ40" s="878"/>
      <c r="KXR40" s="878"/>
      <c r="KXS40" s="878"/>
      <c r="KXT40" s="879"/>
      <c r="KXU40" s="1041"/>
      <c r="KXV40" s="877"/>
      <c r="KXW40" s="878"/>
      <c r="KXX40" s="878"/>
      <c r="KXY40" s="878"/>
      <c r="KXZ40" s="879"/>
      <c r="KYA40" s="880"/>
      <c r="KYB40" s="878"/>
      <c r="KYC40" s="878"/>
      <c r="KYD40" s="878"/>
      <c r="KYE40" s="881"/>
      <c r="KYF40" s="877"/>
      <c r="KYG40" s="878"/>
      <c r="KYH40" s="878"/>
      <c r="KYI40" s="878"/>
      <c r="KYJ40" s="879"/>
      <c r="KYK40" s="1041"/>
      <c r="KYL40" s="877"/>
      <c r="KYM40" s="878"/>
      <c r="KYN40" s="878"/>
      <c r="KYO40" s="878"/>
      <c r="KYP40" s="879"/>
      <c r="KYQ40" s="880"/>
      <c r="KYR40" s="878"/>
      <c r="KYS40" s="878"/>
      <c r="KYT40" s="878"/>
      <c r="KYU40" s="881"/>
      <c r="KYV40" s="877"/>
      <c r="KYW40" s="878"/>
      <c r="KYX40" s="878"/>
      <c r="KYY40" s="878"/>
      <c r="KYZ40" s="879"/>
      <c r="KZA40" s="1041"/>
      <c r="KZB40" s="877"/>
      <c r="KZC40" s="878"/>
      <c r="KZD40" s="878"/>
      <c r="KZE40" s="878"/>
      <c r="KZF40" s="879"/>
      <c r="KZG40" s="880"/>
      <c r="KZH40" s="878"/>
      <c r="KZI40" s="878"/>
      <c r="KZJ40" s="878"/>
      <c r="KZK40" s="881"/>
      <c r="KZL40" s="877"/>
      <c r="KZM40" s="878"/>
      <c r="KZN40" s="878"/>
      <c r="KZO40" s="878"/>
      <c r="KZP40" s="879"/>
      <c r="KZQ40" s="1041"/>
      <c r="KZR40" s="877"/>
      <c r="KZS40" s="878"/>
      <c r="KZT40" s="878"/>
      <c r="KZU40" s="878"/>
      <c r="KZV40" s="879"/>
      <c r="KZW40" s="880"/>
      <c r="KZX40" s="878"/>
      <c r="KZY40" s="878"/>
      <c r="KZZ40" s="878"/>
      <c r="LAA40" s="881"/>
      <c r="LAB40" s="877"/>
      <c r="LAC40" s="878"/>
      <c r="LAD40" s="878"/>
      <c r="LAE40" s="878"/>
      <c r="LAF40" s="879"/>
      <c r="LAG40" s="1041"/>
      <c r="LAH40" s="877"/>
      <c r="LAI40" s="878"/>
      <c r="LAJ40" s="878"/>
      <c r="LAK40" s="878"/>
      <c r="LAL40" s="879"/>
      <c r="LAM40" s="880"/>
      <c r="LAN40" s="878"/>
      <c r="LAO40" s="878"/>
      <c r="LAP40" s="878"/>
      <c r="LAQ40" s="881"/>
      <c r="LAR40" s="877"/>
      <c r="LAS40" s="878"/>
      <c r="LAT40" s="878"/>
      <c r="LAU40" s="878"/>
      <c r="LAV40" s="879"/>
      <c r="LAW40" s="1041"/>
      <c r="LAX40" s="877"/>
      <c r="LAY40" s="878"/>
      <c r="LAZ40" s="878"/>
      <c r="LBA40" s="878"/>
      <c r="LBB40" s="879"/>
      <c r="LBC40" s="880"/>
      <c r="LBD40" s="878"/>
      <c r="LBE40" s="878"/>
      <c r="LBF40" s="878"/>
      <c r="LBG40" s="881"/>
      <c r="LBH40" s="877"/>
      <c r="LBI40" s="878"/>
      <c r="LBJ40" s="878"/>
      <c r="LBK40" s="878"/>
      <c r="LBL40" s="879"/>
      <c r="LBM40" s="1041"/>
      <c r="LBN40" s="877"/>
      <c r="LBO40" s="878"/>
      <c r="LBP40" s="878"/>
      <c r="LBQ40" s="878"/>
      <c r="LBR40" s="879"/>
      <c r="LBS40" s="880"/>
      <c r="LBT40" s="878"/>
      <c r="LBU40" s="878"/>
      <c r="LBV40" s="878"/>
      <c r="LBW40" s="881"/>
      <c r="LBX40" s="877"/>
      <c r="LBY40" s="878"/>
      <c r="LBZ40" s="878"/>
      <c r="LCA40" s="878"/>
      <c r="LCB40" s="879"/>
      <c r="LCC40" s="1041"/>
      <c r="LCD40" s="877"/>
      <c r="LCE40" s="878"/>
      <c r="LCF40" s="878"/>
      <c r="LCG40" s="878"/>
      <c r="LCH40" s="879"/>
      <c r="LCI40" s="880"/>
      <c r="LCJ40" s="878"/>
      <c r="LCK40" s="878"/>
      <c r="LCL40" s="878"/>
      <c r="LCM40" s="881"/>
      <c r="LCN40" s="877"/>
      <c r="LCO40" s="878"/>
      <c r="LCP40" s="878"/>
      <c r="LCQ40" s="878"/>
      <c r="LCR40" s="879"/>
      <c r="LCS40" s="1041"/>
      <c r="LCT40" s="877"/>
      <c r="LCU40" s="878"/>
      <c r="LCV40" s="878"/>
      <c r="LCW40" s="878"/>
      <c r="LCX40" s="879"/>
      <c r="LCY40" s="880"/>
      <c r="LCZ40" s="878"/>
      <c r="LDA40" s="878"/>
      <c r="LDB40" s="878"/>
      <c r="LDC40" s="881"/>
      <c r="LDD40" s="877"/>
      <c r="LDE40" s="878"/>
      <c r="LDF40" s="878"/>
      <c r="LDG40" s="878"/>
      <c r="LDH40" s="879"/>
      <c r="LDI40" s="1041"/>
      <c r="LDJ40" s="877"/>
      <c r="LDK40" s="878"/>
      <c r="LDL40" s="878"/>
      <c r="LDM40" s="878"/>
      <c r="LDN40" s="879"/>
      <c r="LDO40" s="880"/>
      <c r="LDP40" s="878"/>
      <c r="LDQ40" s="878"/>
      <c r="LDR40" s="878"/>
      <c r="LDS40" s="881"/>
      <c r="LDT40" s="877"/>
      <c r="LDU40" s="878"/>
      <c r="LDV40" s="878"/>
      <c r="LDW40" s="878"/>
      <c r="LDX40" s="879"/>
      <c r="LDY40" s="1041"/>
      <c r="LDZ40" s="877"/>
      <c r="LEA40" s="878"/>
      <c r="LEB40" s="878"/>
      <c r="LEC40" s="878"/>
      <c r="LED40" s="879"/>
      <c r="LEE40" s="880"/>
      <c r="LEF40" s="878"/>
      <c r="LEG40" s="878"/>
      <c r="LEH40" s="878"/>
      <c r="LEI40" s="881"/>
      <c r="LEJ40" s="877"/>
      <c r="LEK40" s="878"/>
      <c r="LEL40" s="878"/>
      <c r="LEM40" s="878"/>
      <c r="LEN40" s="879"/>
      <c r="LEO40" s="1041"/>
      <c r="LEP40" s="877"/>
      <c r="LEQ40" s="878"/>
      <c r="LER40" s="878"/>
      <c r="LES40" s="878"/>
      <c r="LET40" s="879"/>
      <c r="LEU40" s="880"/>
      <c r="LEV40" s="878"/>
      <c r="LEW40" s="878"/>
      <c r="LEX40" s="878"/>
      <c r="LEY40" s="881"/>
      <c r="LEZ40" s="877"/>
      <c r="LFA40" s="878"/>
      <c r="LFB40" s="878"/>
      <c r="LFC40" s="878"/>
      <c r="LFD40" s="879"/>
      <c r="LFE40" s="1041"/>
      <c r="LFF40" s="877"/>
      <c r="LFG40" s="878"/>
      <c r="LFH40" s="878"/>
      <c r="LFI40" s="878"/>
      <c r="LFJ40" s="879"/>
      <c r="LFK40" s="880"/>
      <c r="LFL40" s="878"/>
      <c r="LFM40" s="878"/>
      <c r="LFN40" s="878"/>
      <c r="LFO40" s="881"/>
      <c r="LFP40" s="877"/>
      <c r="LFQ40" s="878"/>
      <c r="LFR40" s="878"/>
      <c r="LFS40" s="878"/>
      <c r="LFT40" s="879"/>
      <c r="LFU40" s="1041"/>
      <c r="LFV40" s="877"/>
      <c r="LFW40" s="878"/>
      <c r="LFX40" s="878"/>
      <c r="LFY40" s="878"/>
      <c r="LFZ40" s="879"/>
      <c r="LGA40" s="880"/>
      <c r="LGB40" s="878"/>
      <c r="LGC40" s="878"/>
      <c r="LGD40" s="878"/>
      <c r="LGE40" s="881"/>
      <c r="LGF40" s="877"/>
      <c r="LGG40" s="878"/>
      <c r="LGH40" s="878"/>
      <c r="LGI40" s="878"/>
      <c r="LGJ40" s="879"/>
      <c r="LGK40" s="1041"/>
      <c r="LGL40" s="877"/>
      <c r="LGM40" s="878"/>
      <c r="LGN40" s="878"/>
      <c r="LGO40" s="878"/>
      <c r="LGP40" s="879"/>
      <c r="LGQ40" s="880"/>
      <c r="LGR40" s="878"/>
      <c r="LGS40" s="878"/>
      <c r="LGT40" s="878"/>
      <c r="LGU40" s="881"/>
      <c r="LGV40" s="877"/>
      <c r="LGW40" s="878"/>
      <c r="LGX40" s="878"/>
      <c r="LGY40" s="878"/>
      <c r="LGZ40" s="879"/>
      <c r="LHA40" s="1041"/>
      <c r="LHB40" s="877"/>
      <c r="LHC40" s="878"/>
      <c r="LHD40" s="878"/>
      <c r="LHE40" s="878"/>
      <c r="LHF40" s="879"/>
      <c r="LHG40" s="880"/>
      <c r="LHH40" s="878"/>
      <c r="LHI40" s="878"/>
      <c r="LHJ40" s="878"/>
      <c r="LHK40" s="881"/>
      <c r="LHL40" s="877"/>
      <c r="LHM40" s="878"/>
      <c r="LHN40" s="878"/>
      <c r="LHO40" s="878"/>
      <c r="LHP40" s="879"/>
      <c r="LHQ40" s="1041"/>
      <c r="LHR40" s="877"/>
      <c r="LHS40" s="878"/>
      <c r="LHT40" s="878"/>
      <c r="LHU40" s="878"/>
      <c r="LHV40" s="879"/>
      <c r="LHW40" s="880"/>
      <c r="LHX40" s="878"/>
      <c r="LHY40" s="878"/>
      <c r="LHZ40" s="878"/>
      <c r="LIA40" s="881"/>
      <c r="LIB40" s="877"/>
      <c r="LIC40" s="878"/>
      <c r="LID40" s="878"/>
      <c r="LIE40" s="878"/>
      <c r="LIF40" s="879"/>
      <c r="LIG40" s="1041"/>
      <c r="LIH40" s="877"/>
      <c r="LII40" s="878"/>
      <c r="LIJ40" s="878"/>
      <c r="LIK40" s="878"/>
      <c r="LIL40" s="879"/>
      <c r="LIM40" s="880"/>
      <c r="LIN40" s="878"/>
      <c r="LIO40" s="878"/>
      <c r="LIP40" s="878"/>
      <c r="LIQ40" s="881"/>
      <c r="LIR40" s="877"/>
      <c r="LIS40" s="878"/>
      <c r="LIT40" s="878"/>
      <c r="LIU40" s="878"/>
      <c r="LIV40" s="879"/>
      <c r="LIW40" s="1041"/>
      <c r="LIX40" s="877"/>
      <c r="LIY40" s="878"/>
      <c r="LIZ40" s="878"/>
      <c r="LJA40" s="878"/>
      <c r="LJB40" s="879"/>
      <c r="LJC40" s="880"/>
      <c r="LJD40" s="878"/>
      <c r="LJE40" s="878"/>
      <c r="LJF40" s="878"/>
      <c r="LJG40" s="881"/>
      <c r="LJH40" s="877"/>
      <c r="LJI40" s="878"/>
      <c r="LJJ40" s="878"/>
      <c r="LJK40" s="878"/>
      <c r="LJL40" s="879"/>
      <c r="LJM40" s="1041"/>
      <c r="LJN40" s="877"/>
      <c r="LJO40" s="878"/>
      <c r="LJP40" s="878"/>
      <c r="LJQ40" s="878"/>
      <c r="LJR40" s="879"/>
      <c r="LJS40" s="880"/>
      <c r="LJT40" s="878"/>
      <c r="LJU40" s="878"/>
      <c r="LJV40" s="878"/>
      <c r="LJW40" s="881"/>
      <c r="LJX40" s="877"/>
      <c r="LJY40" s="878"/>
      <c r="LJZ40" s="878"/>
      <c r="LKA40" s="878"/>
      <c r="LKB40" s="879"/>
      <c r="LKC40" s="1041"/>
      <c r="LKD40" s="877"/>
      <c r="LKE40" s="878"/>
      <c r="LKF40" s="878"/>
      <c r="LKG40" s="878"/>
      <c r="LKH40" s="879"/>
      <c r="LKI40" s="880"/>
      <c r="LKJ40" s="878"/>
      <c r="LKK40" s="878"/>
      <c r="LKL40" s="878"/>
      <c r="LKM40" s="881"/>
      <c r="LKN40" s="877"/>
      <c r="LKO40" s="878"/>
      <c r="LKP40" s="878"/>
      <c r="LKQ40" s="878"/>
      <c r="LKR40" s="879"/>
      <c r="LKS40" s="1041"/>
      <c r="LKT40" s="877"/>
      <c r="LKU40" s="878"/>
      <c r="LKV40" s="878"/>
      <c r="LKW40" s="878"/>
      <c r="LKX40" s="879"/>
      <c r="LKY40" s="880"/>
      <c r="LKZ40" s="878"/>
      <c r="LLA40" s="878"/>
      <c r="LLB40" s="878"/>
      <c r="LLC40" s="881"/>
      <c r="LLD40" s="877"/>
      <c r="LLE40" s="878"/>
      <c r="LLF40" s="878"/>
      <c r="LLG40" s="878"/>
      <c r="LLH40" s="879"/>
      <c r="LLI40" s="1041"/>
      <c r="LLJ40" s="877"/>
      <c r="LLK40" s="878"/>
      <c r="LLL40" s="878"/>
      <c r="LLM40" s="878"/>
      <c r="LLN40" s="879"/>
      <c r="LLO40" s="880"/>
      <c r="LLP40" s="878"/>
      <c r="LLQ40" s="878"/>
      <c r="LLR40" s="878"/>
      <c r="LLS40" s="881"/>
      <c r="LLT40" s="877"/>
      <c r="LLU40" s="878"/>
      <c r="LLV40" s="878"/>
      <c r="LLW40" s="878"/>
      <c r="LLX40" s="879"/>
      <c r="LLY40" s="1041"/>
      <c r="LLZ40" s="877"/>
      <c r="LMA40" s="878"/>
      <c r="LMB40" s="878"/>
      <c r="LMC40" s="878"/>
      <c r="LMD40" s="879"/>
      <c r="LME40" s="880"/>
      <c r="LMF40" s="878"/>
      <c r="LMG40" s="878"/>
      <c r="LMH40" s="878"/>
      <c r="LMI40" s="881"/>
      <c r="LMJ40" s="877"/>
      <c r="LMK40" s="878"/>
      <c r="LML40" s="878"/>
      <c r="LMM40" s="878"/>
      <c r="LMN40" s="879"/>
      <c r="LMO40" s="1041"/>
      <c r="LMP40" s="877"/>
      <c r="LMQ40" s="878"/>
      <c r="LMR40" s="878"/>
      <c r="LMS40" s="878"/>
      <c r="LMT40" s="879"/>
      <c r="LMU40" s="880"/>
      <c r="LMV40" s="878"/>
      <c r="LMW40" s="878"/>
      <c r="LMX40" s="878"/>
      <c r="LMY40" s="881"/>
      <c r="LMZ40" s="877"/>
      <c r="LNA40" s="878"/>
      <c r="LNB40" s="878"/>
      <c r="LNC40" s="878"/>
      <c r="LND40" s="879"/>
      <c r="LNE40" s="1041"/>
      <c r="LNF40" s="877"/>
      <c r="LNG40" s="878"/>
      <c r="LNH40" s="878"/>
      <c r="LNI40" s="878"/>
      <c r="LNJ40" s="879"/>
      <c r="LNK40" s="880"/>
      <c r="LNL40" s="878"/>
      <c r="LNM40" s="878"/>
      <c r="LNN40" s="878"/>
      <c r="LNO40" s="881"/>
      <c r="LNP40" s="877"/>
      <c r="LNQ40" s="878"/>
      <c r="LNR40" s="878"/>
      <c r="LNS40" s="878"/>
      <c r="LNT40" s="879"/>
      <c r="LNU40" s="1041"/>
      <c r="LNV40" s="877"/>
      <c r="LNW40" s="878"/>
      <c r="LNX40" s="878"/>
      <c r="LNY40" s="878"/>
      <c r="LNZ40" s="879"/>
      <c r="LOA40" s="880"/>
      <c r="LOB40" s="878"/>
      <c r="LOC40" s="878"/>
      <c r="LOD40" s="878"/>
      <c r="LOE40" s="881"/>
      <c r="LOF40" s="877"/>
      <c r="LOG40" s="878"/>
      <c r="LOH40" s="878"/>
      <c r="LOI40" s="878"/>
      <c r="LOJ40" s="879"/>
      <c r="LOK40" s="1041"/>
      <c r="LOL40" s="877"/>
      <c r="LOM40" s="878"/>
      <c r="LON40" s="878"/>
      <c r="LOO40" s="878"/>
      <c r="LOP40" s="879"/>
      <c r="LOQ40" s="880"/>
      <c r="LOR40" s="878"/>
      <c r="LOS40" s="878"/>
      <c r="LOT40" s="878"/>
      <c r="LOU40" s="881"/>
      <c r="LOV40" s="877"/>
      <c r="LOW40" s="878"/>
      <c r="LOX40" s="878"/>
      <c r="LOY40" s="878"/>
      <c r="LOZ40" s="879"/>
      <c r="LPA40" s="1041"/>
      <c r="LPB40" s="877"/>
      <c r="LPC40" s="878"/>
      <c r="LPD40" s="878"/>
      <c r="LPE40" s="878"/>
      <c r="LPF40" s="879"/>
      <c r="LPG40" s="880"/>
      <c r="LPH40" s="878"/>
      <c r="LPI40" s="878"/>
      <c r="LPJ40" s="878"/>
      <c r="LPK40" s="881"/>
      <c r="LPL40" s="877"/>
      <c r="LPM40" s="878"/>
      <c r="LPN40" s="878"/>
      <c r="LPO40" s="878"/>
      <c r="LPP40" s="879"/>
      <c r="LPQ40" s="1041"/>
      <c r="LPR40" s="877"/>
      <c r="LPS40" s="878"/>
      <c r="LPT40" s="878"/>
      <c r="LPU40" s="878"/>
      <c r="LPV40" s="879"/>
      <c r="LPW40" s="880"/>
      <c r="LPX40" s="878"/>
      <c r="LPY40" s="878"/>
      <c r="LPZ40" s="878"/>
      <c r="LQA40" s="881"/>
      <c r="LQB40" s="877"/>
      <c r="LQC40" s="878"/>
      <c r="LQD40" s="878"/>
      <c r="LQE40" s="878"/>
      <c r="LQF40" s="879"/>
      <c r="LQG40" s="1041"/>
      <c r="LQH40" s="877"/>
      <c r="LQI40" s="878"/>
      <c r="LQJ40" s="878"/>
      <c r="LQK40" s="878"/>
      <c r="LQL40" s="879"/>
      <c r="LQM40" s="880"/>
      <c r="LQN40" s="878"/>
      <c r="LQO40" s="878"/>
      <c r="LQP40" s="878"/>
      <c r="LQQ40" s="881"/>
      <c r="LQR40" s="877"/>
      <c r="LQS40" s="878"/>
      <c r="LQT40" s="878"/>
      <c r="LQU40" s="878"/>
      <c r="LQV40" s="879"/>
      <c r="LQW40" s="1041"/>
      <c r="LQX40" s="877"/>
      <c r="LQY40" s="878"/>
      <c r="LQZ40" s="878"/>
      <c r="LRA40" s="878"/>
      <c r="LRB40" s="879"/>
      <c r="LRC40" s="880"/>
      <c r="LRD40" s="878"/>
      <c r="LRE40" s="878"/>
      <c r="LRF40" s="878"/>
      <c r="LRG40" s="881"/>
      <c r="LRH40" s="877"/>
      <c r="LRI40" s="878"/>
      <c r="LRJ40" s="878"/>
      <c r="LRK40" s="878"/>
      <c r="LRL40" s="879"/>
      <c r="LRM40" s="1041"/>
      <c r="LRN40" s="877"/>
      <c r="LRO40" s="878"/>
      <c r="LRP40" s="878"/>
      <c r="LRQ40" s="878"/>
      <c r="LRR40" s="879"/>
      <c r="LRS40" s="880"/>
      <c r="LRT40" s="878"/>
      <c r="LRU40" s="878"/>
      <c r="LRV40" s="878"/>
      <c r="LRW40" s="881"/>
      <c r="LRX40" s="877"/>
      <c r="LRY40" s="878"/>
      <c r="LRZ40" s="878"/>
      <c r="LSA40" s="878"/>
      <c r="LSB40" s="879"/>
      <c r="LSC40" s="1041"/>
      <c r="LSD40" s="877"/>
      <c r="LSE40" s="878"/>
      <c r="LSF40" s="878"/>
      <c r="LSG40" s="878"/>
      <c r="LSH40" s="879"/>
      <c r="LSI40" s="880"/>
      <c r="LSJ40" s="878"/>
      <c r="LSK40" s="878"/>
      <c r="LSL40" s="878"/>
      <c r="LSM40" s="881"/>
      <c r="LSN40" s="877"/>
      <c r="LSO40" s="878"/>
      <c r="LSP40" s="878"/>
      <c r="LSQ40" s="878"/>
      <c r="LSR40" s="879"/>
      <c r="LSS40" s="1041"/>
      <c r="LST40" s="877"/>
      <c r="LSU40" s="878"/>
      <c r="LSV40" s="878"/>
      <c r="LSW40" s="878"/>
      <c r="LSX40" s="879"/>
      <c r="LSY40" s="880"/>
      <c r="LSZ40" s="878"/>
      <c r="LTA40" s="878"/>
      <c r="LTB40" s="878"/>
      <c r="LTC40" s="881"/>
      <c r="LTD40" s="877"/>
      <c r="LTE40" s="878"/>
      <c r="LTF40" s="878"/>
      <c r="LTG40" s="878"/>
      <c r="LTH40" s="879"/>
      <c r="LTI40" s="1041"/>
      <c r="LTJ40" s="877"/>
      <c r="LTK40" s="878"/>
      <c r="LTL40" s="878"/>
      <c r="LTM40" s="878"/>
      <c r="LTN40" s="879"/>
      <c r="LTO40" s="880"/>
      <c r="LTP40" s="878"/>
      <c r="LTQ40" s="878"/>
      <c r="LTR40" s="878"/>
      <c r="LTS40" s="881"/>
      <c r="LTT40" s="877"/>
      <c r="LTU40" s="878"/>
      <c r="LTV40" s="878"/>
      <c r="LTW40" s="878"/>
      <c r="LTX40" s="879"/>
      <c r="LTY40" s="1041"/>
      <c r="LTZ40" s="877"/>
      <c r="LUA40" s="878"/>
      <c r="LUB40" s="878"/>
      <c r="LUC40" s="878"/>
      <c r="LUD40" s="879"/>
      <c r="LUE40" s="880"/>
      <c r="LUF40" s="878"/>
      <c r="LUG40" s="878"/>
      <c r="LUH40" s="878"/>
      <c r="LUI40" s="881"/>
      <c r="LUJ40" s="877"/>
      <c r="LUK40" s="878"/>
      <c r="LUL40" s="878"/>
      <c r="LUM40" s="878"/>
      <c r="LUN40" s="879"/>
      <c r="LUO40" s="1041"/>
      <c r="LUP40" s="877"/>
      <c r="LUQ40" s="878"/>
      <c r="LUR40" s="878"/>
      <c r="LUS40" s="878"/>
      <c r="LUT40" s="879"/>
      <c r="LUU40" s="880"/>
      <c r="LUV40" s="878"/>
      <c r="LUW40" s="878"/>
      <c r="LUX40" s="878"/>
      <c r="LUY40" s="881"/>
      <c r="LUZ40" s="877"/>
      <c r="LVA40" s="878"/>
      <c r="LVB40" s="878"/>
      <c r="LVC40" s="878"/>
      <c r="LVD40" s="879"/>
      <c r="LVE40" s="1041"/>
      <c r="LVF40" s="877"/>
      <c r="LVG40" s="878"/>
      <c r="LVH40" s="878"/>
      <c r="LVI40" s="878"/>
      <c r="LVJ40" s="879"/>
      <c r="LVK40" s="880"/>
      <c r="LVL40" s="878"/>
      <c r="LVM40" s="878"/>
      <c r="LVN40" s="878"/>
      <c r="LVO40" s="881"/>
      <c r="LVP40" s="877"/>
      <c r="LVQ40" s="878"/>
      <c r="LVR40" s="878"/>
      <c r="LVS40" s="878"/>
      <c r="LVT40" s="879"/>
      <c r="LVU40" s="1041"/>
      <c r="LVV40" s="877"/>
      <c r="LVW40" s="878"/>
      <c r="LVX40" s="878"/>
      <c r="LVY40" s="878"/>
      <c r="LVZ40" s="879"/>
      <c r="LWA40" s="880"/>
      <c r="LWB40" s="878"/>
      <c r="LWC40" s="878"/>
      <c r="LWD40" s="878"/>
      <c r="LWE40" s="881"/>
      <c r="LWF40" s="877"/>
      <c r="LWG40" s="878"/>
      <c r="LWH40" s="878"/>
      <c r="LWI40" s="878"/>
      <c r="LWJ40" s="879"/>
      <c r="LWK40" s="1041"/>
      <c r="LWL40" s="877"/>
      <c r="LWM40" s="878"/>
      <c r="LWN40" s="878"/>
      <c r="LWO40" s="878"/>
      <c r="LWP40" s="879"/>
      <c r="LWQ40" s="880"/>
      <c r="LWR40" s="878"/>
      <c r="LWS40" s="878"/>
      <c r="LWT40" s="878"/>
      <c r="LWU40" s="881"/>
      <c r="LWV40" s="877"/>
      <c r="LWW40" s="878"/>
      <c r="LWX40" s="878"/>
      <c r="LWY40" s="878"/>
      <c r="LWZ40" s="879"/>
      <c r="LXA40" s="1041"/>
      <c r="LXB40" s="877"/>
      <c r="LXC40" s="878"/>
      <c r="LXD40" s="878"/>
      <c r="LXE40" s="878"/>
      <c r="LXF40" s="879"/>
      <c r="LXG40" s="880"/>
      <c r="LXH40" s="878"/>
      <c r="LXI40" s="878"/>
      <c r="LXJ40" s="878"/>
      <c r="LXK40" s="881"/>
      <c r="LXL40" s="877"/>
      <c r="LXM40" s="878"/>
      <c r="LXN40" s="878"/>
      <c r="LXO40" s="878"/>
      <c r="LXP40" s="879"/>
      <c r="LXQ40" s="1041"/>
      <c r="LXR40" s="877"/>
      <c r="LXS40" s="878"/>
      <c r="LXT40" s="878"/>
      <c r="LXU40" s="878"/>
      <c r="LXV40" s="879"/>
      <c r="LXW40" s="880"/>
      <c r="LXX40" s="878"/>
      <c r="LXY40" s="878"/>
      <c r="LXZ40" s="878"/>
      <c r="LYA40" s="881"/>
      <c r="LYB40" s="877"/>
      <c r="LYC40" s="878"/>
      <c r="LYD40" s="878"/>
      <c r="LYE40" s="878"/>
      <c r="LYF40" s="879"/>
      <c r="LYG40" s="1041"/>
      <c r="LYH40" s="877"/>
      <c r="LYI40" s="878"/>
      <c r="LYJ40" s="878"/>
      <c r="LYK40" s="878"/>
      <c r="LYL40" s="879"/>
      <c r="LYM40" s="880"/>
      <c r="LYN40" s="878"/>
      <c r="LYO40" s="878"/>
      <c r="LYP40" s="878"/>
      <c r="LYQ40" s="881"/>
      <c r="LYR40" s="877"/>
      <c r="LYS40" s="878"/>
      <c r="LYT40" s="878"/>
      <c r="LYU40" s="878"/>
      <c r="LYV40" s="879"/>
      <c r="LYW40" s="1041"/>
      <c r="LYX40" s="877"/>
      <c r="LYY40" s="878"/>
      <c r="LYZ40" s="878"/>
      <c r="LZA40" s="878"/>
      <c r="LZB40" s="879"/>
      <c r="LZC40" s="880"/>
      <c r="LZD40" s="878"/>
      <c r="LZE40" s="878"/>
      <c r="LZF40" s="878"/>
      <c r="LZG40" s="881"/>
      <c r="LZH40" s="877"/>
      <c r="LZI40" s="878"/>
      <c r="LZJ40" s="878"/>
      <c r="LZK40" s="878"/>
      <c r="LZL40" s="879"/>
      <c r="LZM40" s="1041"/>
      <c r="LZN40" s="877"/>
      <c r="LZO40" s="878"/>
      <c r="LZP40" s="878"/>
      <c r="LZQ40" s="878"/>
      <c r="LZR40" s="879"/>
      <c r="LZS40" s="880"/>
      <c r="LZT40" s="878"/>
      <c r="LZU40" s="878"/>
      <c r="LZV40" s="878"/>
      <c r="LZW40" s="881"/>
      <c r="LZX40" s="877"/>
      <c r="LZY40" s="878"/>
      <c r="LZZ40" s="878"/>
      <c r="MAA40" s="878"/>
      <c r="MAB40" s="879"/>
      <c r="MAC40" s="1041"/>
      <c r="MAD40" s="877"/>
      <c r="MAE40" s="878"/>
      <c r="MAF40" s="878"/>
      <c r="MAG40" s="878"/>
      <c r="MAH40" s="879"/>
      <c r="MAI40" s="880"/>
      <c r="MAJ40" s="878"/>
      <c r="MAK40" s="878"/>
      <c r="MAL40" s="878"/>
      <c r="MAM40" s="881"/>
      <c r="MAN40" s="877"/>
      <c r="MAO40" s="878"/>
      <c r="MAP40" s="878"/>
      <c r="MAQ40" s="878"/>
      <c r="MAR40" s="879"/>
      <c r="MAS40" s="1041"/>
      <c r="MAT40" s="877"/>
      <c r="MAU40" s="878"/>
      <c r="MAV40" s="878"/>
      <c r="MAW40" s="878"/>
      <c r="MAX40" s="879"/>
      <c r="MAY40" s="880"/>
      <c r="MAZ40" s="878"/>
      <c r="MBA40" s="878"/>
      <c r="MBB40" s="878"/>
      <c r="MBC40" s="881"/>
      <c r="MBD40" s="877"/>
      <c r="MBE40" s="878"/>
      <c r="MBF40" s="878"/>
      <c r="MBG40" s="878"/>
      <c r="MBH40" s="879"/>
      <c r="MBI40" s="1041"/>
      <c r="MBJ40" s="877"/>
      <c r="MBK40" s="878"/>
      <c r="MBL40" s="878"/>
      <c r="MBM40" s="878"/>
      <c r="MBN40" s="879"/>
      <c r="MBO40" s="880"/>
      <c r="MBP40" s="878"/>
      <c r="MBQ40" s="878"/>
      <c r="MBR40" s="878"/>
      <c r="MBS40" s="881"/>
      <c r="MBT40" s="877"/>
      <c r="MBU40" s="878"/>
      <c r="MBV40" s="878"/>
      <c r="MBW40" s="878"/>
      <c r="MBX40" s="879"/>
      <c r="MBY40" s="1041"/>
      <c r="MBZ40" s="877"/>
      <c r="MCA40" s="878"/>
      <c r="MCB40" s="878"/>
      <c r="MCC40" s="878"/>
      <c r="MCD40" s="879"/>
      <c r="MCE40" s="880"/>
      <c r="MCF40" s="878"/>
      <c r="MCG40" s="878"/>
      <c r="MCH40" s="878"/>
      <c r="MCI40" s="881"/>
      <c r="MCJ40" s="877"/>
      <c r="MCK40" s="878"/>
      <c r="MCL40" s="878"/>
      <c r="MCM40" s="878"/>
      <c r="MCN40" s="879"/>
      <c r="MCO40" s="1041"/>
      <c r="MCP40" s="877"/>
      <c r="MCQ40" s="878"/>
      <c r="MCR40" s="878"/>
      <c r="MCS40" s="878"/>
      <c r="MCT40" s="879"/>
      <c r="MCU40" s="880"/>
      <c r="MCV40" s="878"/>
      <c r="MCW40" s="878"/>
      <c r="MCX40" s="878"/>
      <c r="MCY40" s="881"/>
      <c r="MCZ40" s="877"/>
      <c r="MDA40" s="878"/>
      <c r="MDB40" s="878"/>
      <c r="MDC40" s="878"/>
      <c r="MDD40" s="879"/>
      <c r="MDE40" s="1041"/>
      <c r="MDF40" s="877"/>
      <c r="MDG40" s="878"/>
      <c r="MDH40" s="878"/>
      <c r="MDI40" s="878"/>
      <c r="MDJ40" s="879"/>
      <c r="MDK40" s="880"/>
      <c r="MDL40" s="878"/>
      <c r="MDM40" s="878"/>
      <c r="MDN40" s="878"/>
      <c r="MDO40" s="881"/>
      <c r="MDP40" s="877"/>
      <c r="MDQ40" s="878"/>
      <c r="MDR40" s="878"/>
      <c r="MDS40" s="878"/>
      <c r="MDT40" s="879"/>
      <c r="MDU40" s="1041"/>
      <c r="MDV40" s="877"/>
      <c r="MDW40" s="878"/>
      <c r="MDX40" s="878"/>
      <c r="MDY40" s="878"/>
      <c r="MDZ40" s="879"/>
      <c r="MEA40" s="880"/>
      <c r="MEB40" s="878"/>
      <c r="MEC40" s="878"/>
      <c r="MED40" s="878"/>
      <c r="MEE40" s="881"/>
      <c r="MEF40" s="877"/>
      <c r="MEG40" s="878"/>
      <c r="MEH40" s="878"/>
      <c r="MEI40" s="878"/>
      <c r="MEJ40" s="879"/>
      <c r="MEK40" s="1041"/>
      <c r="MEL40" s="877"/>
      <c r="MEM40" s="878"/>
      <c r="MEN40" s="878"/>
      <c r="MEO40" s="878"/>
      <c r="MEP40" s="879"/>
      <c r="MEQ40" s="880"/>
      <c r="MER40" s="878"/>
      <c r="MES40" s="878"/>
      <c r="MET40" s="878"/>
      <c r="MEU40" s="881"/>
      <c r="MEV40" s="877"/>
      <c r="MEW40" s="878"/>
      <c r="MEX40" s="878"/>
      <c r="MEY40" s="878"/>
      <c r="MEZ40" s="879"/>
      <c r="MFA40" s="1041"/>
      <c r="MFB40" s="877"/>
      <c r="MFC40" s="878"/>
      <c r="MFD40" s="878"/>
      <c r="MFE40" s="878"/>
      <c r="MFF40" s="879"/>
      <c r="MFG40" s="880"/>
      <c r="MFH40" s="878"/>
      <c r="MFI40" s="878"/>
      <c r="MFJ40" s="878"/>
      <c r="MFK40" s="881"/>
      <c r="MFL40" s="877"/>
      <c r="MFM40" s="878"/>
      <c r="MFN40" s="878"/>
      <c r="MFO40" s="878"/>
      <c r="MFP40" s="879"/>
      <c r="MFQ40" s="1041"/>
      <c r="MFR40" s="877"/>
      <c r="MFS40" s="878"/>
      <c r="MFT40" s="878"/>
      <c r="MFU40" s="878"/>
      <c r="MFV40" s="879"/>
      <c r="MFW40" s="880"/>
      <c r="MFX40" s="878"/>
      <c r="MFY40" s="878"/>
      <c r="MFZ40" s="878"/>
      <c r="MGA40" s="881"/>
      <c r="MGB40" s="877"/>
      <c r="MGC40" s="878"/>
      <c r="MGD40" s="878"/>
      <c r="MGE40" s="878"/>
      <c r="MGF40" s="879"/>
      <c r="MGG40" s="1041"/>
      <c r="MGH40" s="877"/>
      <c r="MGI40" s="878"/>
      <c r="MGJ40" s="878"/>
      <c r="MGK40" s="878"/>
      <c r="MGL40" s="879"/>
      <c r="MGM40" s="880"/>
      <c r="MGN40" s="878"/>
      <c r="MGO40" s="878"/>
      <c r="MGP40" s="878"/>
      <c r="MGQ40" s="881"/>
      <c r="MGR40" s="877"/>
      <c r="MGS40" s="878"/>
      <c r="MGT40" s="878"/>
      <c r="MGU40" s="878"/>
      <c r="MGV40" s="879"/>
      <c r="MGW40" s="1041"/>
      <c r="MGX40" s="877"/>
      <c r="MGY40" s="878"/>
      <c r="MGZ40" s="878"/>
      <c r="MHA40" s="878"/>
      <c r="MHB40" s="879"/>
      <c r="MHC40" s="880"/>
      <c r="MHD40" s="878"/>
      <c r="MHE40" s="878"/>
      <c r="MHF40" s="878"/>
      <c r="MHG40" s="881"/>
      <c r="MHH40" s="877"/>
      <c r="MHI40" s="878"/>
      <c r="MHJ40" s="878"/>
      <c r="MHK40" s="878"/>
      <c r="MHL40" s="879"/>
      <c r="MHM40" s="1041"/>
      <c r="MHN40" s="877"/>
      <c r="MHO40" s="878"/>
      <c r="MHP40" s="878"/>
      <c r="MHQ40" s="878"/>
      <c r="MHR40" s="879"/>
      <c r="MHS40" s="880"/>
      <c r="MHT40" s="878"/>
      <c r="MHU40" s="878"/>
      <c r="MHV40" s="878"/>
      <c r="MHW40" s="881"/>
      <c r="MHX40" s="877"/>
      <c r="MHY40" s="878"/>
      <c r="MHZ40" s="878"/>
      <c r="MIA40" s="878"/>
      <c r="MIB40" s="879"/>
      <c r="MIC40" s="1041"/>
      <c r="MID40" s="877"/>
      <c r="MIE40" s="878"/>
      <c r="MIF40" s="878"/>
      <c r="MIG40" s="878"/>
      <c r="MIH40" s="879"/>
      <c r="MII40" s="880"/>
      <c r="MIJ40" s="878"/>
      <c r="MIK40" s="878"/>
      <c r="MIL40" s="878"/>
      <c r="MIM40" s="881"/>
      <c r="MIN40" s="877"/>
      <c r="MIO40" s="878"/>
      <c r="MIP40" s="878"/>
      <c r="MIQ40" s="878"/>
      <c r="MIR40" s="879"/>
      <c r="MIS40" s="1041"/>
      <c r="MIT40" s="877"/>
      <c r="MIU40" s="878"/>
      <c r="MIV40" s="878"/>
      <c r="MIW40" s="878"/>
      <c r="MIX40" s="879"/>
      <c r="MIY40" s="880"/>
      <c r="MIZ40" s="878"/>
      <c r="MJA40" s="878"/>
      <c r="MJB40" s="878"/>
      <c r="MJC40" s="881"/>
      <c r="MJD40" s="877"/>
      <c r="MJE40" s="878"/>
      <c r="MJF40" s="878"/>
      <c r="MJG40" s="878"/>
      <c r="MJH40" s="879"/>
      <c r="MJI40" s="1041"/>
      <c r="MJJ40" s="877"/>
      <c r="MJK40" s="878"/>
      <c r="MJL40" s="878"/>
      <c r="MJM40" s="878"/>
      <c r="MJN40" s="879"/>
      <c r="MJO40" s="880"/>
      <c r="MJP40" s="878"/>
      <c r="MJQ40" s="878"/>
      <c r="MJR40" s="878"/>
      <c r="MJS40" s="881"/>
      <c r="MJT40" s="877"/>
      <c r="MJU40" s="878"/>
      <c r="MJV40" s="878"/>
      <c r="MJW40" s="878"/>
      <c r="MJX40" s="879"/>
      <c r="MJY40" s="1041"/>
      <c r="MJZ40" s="877"/>
      <c r="MKA40" s="878"/>
      <c r="MKB40" s="878"/>
      <c r="MKC40" s="878"/>
      <c r="MKD40" s="879"/>
      <c r="MKE40" s="880"/>
      <c r="MKF40" s="878"/>
      <c r="MKG40" s="878"/>
      <c r="MKH40" s="878"/>
      <c r="MKI40" s="881"/>
      <c r="MKJ40" s="877"/>
      <c r="MKK40" s="878"/>
      <c r="MKL40" s="878"/>
      <c r="MKM40" s="878"/>
      <c r="MKN40" s="879"/>
      <c r="MKO40" s="1041"/>
      <c r="MKP40" s="877"/>
      <c r="MKQ40" s="878"/>
      <c r="MKR40" s="878"/>
      <c r="MKS40" s="878"/>
      <c r="MKT40" s="879"/>
      <c r="MKU40" s="880"/>
      <c r="MKV40" s="878"/>
      <c r="MKW40" s="878"/>
      <c r="MKX40" s="878"/>
      <c r="MKY40" s="881"/>
      <c r="MKZ40" s="877"/>
      <c r="MLA40" s="878"/>
      <c r="MLB40" s="878"/>
      <c r="MLC40" s="878"/>
      <c r="MLD40" s="879"/>
      <c r="MLE40" s="1041"/>
      <c r="MLF40" s="877"/>
      <c r="MLG40" s="878"/>
      <c r="MLH40" s="878"/>
      <c r="MLI40" s="878"/>
      <c r="MLJ40" s="879"/>
      <c r="MLK40" s="880"/>
      <c r="MLL40" s="878"/>
      <c r="MLM40" s="878"/>
      <c r="MLN40" s="878"/>
      <c r="MLO40" s="881"/>
      <c r="MLP40" s="877"/>
      <c r="MLQ40" s="878"/>
      <c r="MLR40" s="878"/>
      <c r="MLS40" s="878"/>
      <c r="MLT40" s="879"/>
      <c r="MLU40" s="1041"/>
      <c r="MLV40" s="877"/>
      <c r="MLW40" s="878"/>
      <c r="MLX40" s="878"/>
      <c r="MLY40" s="878"/>
      <c r="MLZ40" s="879"/>
      <c r="MMA40" s="880"/>
      <c r="MMB40" s="878"/>
      <c r="MMC40" s="878"/>
      <c r="MMD40" s="878"/>
      <c r="MME40" s="881"/>
      <c r="MMF40" s="877"/>
      <c r="MMG40" s="878"/>
      <c r="MMH40" s="878"/>
      <c r="MMI40" s="878"/>
      <c r="MMJ40" s="879"/>
      <c r="MMK40" s="1041"/>
      <c r="MML40" s="877"/>
      <c r="MMM40" s="878"/>
      <c r="MMN40" s="878"/>
      <c r="MMO40" s="878"/>
      <c r="MMP40" s="879"/>
      <c r="MMQ40" s="880"/>
      <c r="MMR40" s="878"/>
      <c r="MMS40" s="878"/>
      <c r="MMT40" s="878"/>
      <c r="MMU40" s="881"/>
      <c r="MMV40" s="877"/>
      <c r="MMW40" s="878"/>
      <c r="MMX40" s="878"/>
      <c r="MMY40" s="878"/>
      <c r="MMZ40" s="879"/>
      <c r="MNA40" s="1041"/>
      <c r="MNB40" s="877"/>
      <c r="MNC40" s="878"/>
      <c r="MND40" s="878"/>
      <c r="MNE40" s="878"/>
      <c r="MNF40" s="879"/>
      <c r="MNG40" s="880"/>
      <c r="MNH40" s="878"/>
      <c r="MNI40" s="878"/>
      <c r="MNJ40" s="878"/>
      <c r="MNK40" s="881"/>
      <c r="MNL40" s="877"/>
      <c r="MNM40" s="878"/>
      <c r="MNN40" s="878"/>
      <c r="MNO40" s="878"/>
      <c r="MNP40" s="879"/>
      <c r="MNQ40" s="1041"/>
      <c r="MNR40" s="877"/>
      <c r="MNS40" s="878"/>
      <c r="MNT40" s="878"/>
      <c r="MNU40" s="878"/>
      <c r="MNV40" s="879"/>
      <c r="MNW40" s="880"/>
      <c r="MNX40" s="878"/>
      <c r="MNY40" s="878"/>
      <c r="MNZ40" s="878"/>
      <c r="MOA40" s="881"/>
      <c r="MOB40" s="877"/>
      <c r="MOC40" s="878"/>
      <c r="MOD40" s="878"/>
      <c r="MOE40" s="878"/>
      <c r="MOF40" s="879"/>
      <c r="MOG40" s="1041"/>
      <c r="MOH40" s="877"/>
      <c r="MOI40" s="878"/>
      <c r="MOJ40" s="878"/>
      <c r="MOK40" s="878"/>
      <c r="MOL40" s="879"/>
      <c r="MOM40" s="880"/>
      <c r="MON40" s="878"/>
      <c r="MOO40" s="878"/>
      <c r="MOP40" s="878"/>
      <c r="MOQ40" s="881"/>
      <c r="MOR40" s="877"/>
      <c r="MOS40" s="878"/>
      <c r="MOT40" s="878"/>
      <c r="MOU40" s="878"/>
      <c r="MOV40" s="879"/>
      <c r="MOW40" s="1041"/>
      <c r="MOX40" s="877"/>
      <c r="MOY40" s="878"/>
      <c r="MOZ40" s="878"/>
      <c r="MPA40" s="878"/>
      <c r="MPB40" s="879"/>
      <c r="MPC40" s="880"/>
      <c r="MPD40" s="878"/>
      <c r="MPE40" s="878"/>
      <c r="MPF40" s="878"/>
      <c r="MPG40" s="881"/>
      <c r="MPH40" s="877"/>
      <c r="MPI40" s="878"/>
      <c r="MPJ40" s="878"/>
      <c r="MPK40" s="878"/>
      <c r="MPL40" s="879"/>
      <c r="MPM40" s="1041"/>
      <c r="MPN40" s="877"/>
      <c r="MPO40" s="878"/>
      <c r="MPP40" s="878"/>
      <c r="MPQ40" s="878"/>
      <c r="MPR40" s="879"/>
      <c r="MPS40" s="880"/>
      <c r="MPT40" s="878"/>
      <c r="MPU40" s="878"/>
      <c r="MPV40" s="878"/>
      <c r="MPW40" s="881"/>
      <c r="MPX40" s="877"/>
      <c r="MPY40" s="878"/>
      <c r="MPZ40" s="878"/>
      <c r="MQA40" s="878"/>
      <c r="MQB40" s="879"/>
      <c r="MQC40" s="1041"/>
      <c r="MQD40" s="877"/>
      <c r="MQE40" s="878"/>
      <c r="MQF40" s="878"/>
      <c r="MQG40" s="878"/>
      <c r="MQH40" s="879"/>
      <c r="MQI40" s="880"/>
      <c r="MQJ40" s="878"/>
      <c r="MQK40" s="878"/>
      <c r="MQL40" s="878"/>
      <c r="MQM40" s="881"/>
      <c r="MQN40" s="877"/>
      <c r="MQO40" s="878"/>
      <c r="MQP40" s="878"/>
      <c r="MQQ40" s="878"/>
      <c r="MQR40" s="879"/>
      <c r="MQS40" s="1041"/>
      <c r="MQT40" s="877"/>
      <c r="MQU40" s="878"/>
      <c r="MQV40" s="878"/>
      <c r="MQW40" s="878"/>
      <c r="MQX40" s="879"/>
      <c r="MQY40" s="880"/>
      <c r="MQZ40" s="878"/>
      <c r="MRA40" s="878"/>
      <c r="MRB40" s="878"/>
      <c r="MRC40" s="881"/>
      <c r="MRD40" s="877"/>
      <c r="MRE40" s="878"/>
      <c r="MRF40" s="878"/>
      <c r="MRG40" s="878"/>
      <c r="MRH40" s="879"/>
      <c r="MRI40" s="1041"/>
      <c r="MRJ40" s="877"/>
      <c r="MRK40" s="878"/>
      <c r="MRL40" s="878"/>
      <c r="MRM40" s="878"/>
      <c r="MRN40" s="879"/>
      <c r="MRO40" s="880"/>
      <c r="MRP40" s="878"/>
      <c r="MRQ40" s="878"/>
      <c r="MRR40" s="878"/>
      <c r="MRS40" s="881"/>
      <c r="MRT40" s="877"/>
      <c r="MRU40" s="878"/>
      <c r="MRV40" s="878"/>
      <c r="MRW40" s="878"/>
      <c r="MRX40" s="879"/>
      <c r="MRY40" s="1041"/>
      <c r="MRZ40" s="877"/>
      <c r="MSA40" s="878"/>
      <c r="MSB40" s="878"/>
      <c r="MSC40" s="878"/>
      <c r="MSD40" s="879"/>
      <c r="MSE40" s="880"/>
      <c r="MSF40" s="878"/>
      <c r="MSG40" s="878"/>
      <c r="MSH40" s="878"/>
      <c r="MSI40" s="881"/>
      <c r="MSJ40" s="877"/>
      <c r="MSK40" s="878"/>
      <c r="MSL40" s="878"/>
      <c r="MSM40" s="878"/>
      <c r="MSN40" s="879"/>
      <c r="MSO40" s="1041"/>
      <c r="MSP40" s="877"/>
      <c r="MSQ40" s="878"/>
      <c r="MSR40" s="878"/>
      <c r="MSS40" s="878"/>
      <c r="MST40" s="879"/>
      <c r="MSU40" s="880"/>
      <c r="MSV40" s="878"/>
      <c r="MSW40" s="878"/>
      <c r="MSX40" s="878"/>
      <c r="MSY40" s="881"/>
      <c r="MSZ40" s="877"/>
      <c r="MTA40" s="878"/>
      <c r="MTB40" s="878"/>
      <c r="MTC40" s="878"/>
      <c r="MTD40" s="879"/>
      <c r="MTE40" s="1041"/>
      <c r="MTF40" s="877"/>
      <c r="MTG40" s="878"/>
      <c r="MTH40" s="878"/>
      <c r="MTI40" s="878"/>
      <c r="MTJ40" s="879"/>
      <c r="MTK40" s="880"/>
      <c r="MTL40" s="878"/>
      <c r="MTM40" s="878"/>
      <c r="MTN40" s="878"/>
      <c r="MTO40" s="881"/>
      <c r="MTP40" s="877"/>
      <c r="MTQ40" s="878"/>
      <c r="MTR40" s="878"/>
      <c r="MTS40" s="878"/>
      <c r="MTT40" s="879"/>
      <c r="MTU40" s="1041"/>
      <c r="MTV40" s="877"/>
      <c r="MTW40" s="878"/>
      <c r="MTX40" s="878"/>
      <c r="MTY40" s="878"/>
      <c r="MTZ40" s="879"/>
      <c r="MUA40" s="880"/>
      <c r="MUB40" s="878"/>
      <c r="MUC40" s="878"/>
      <c r="MUD40" s="878"/>
      <c r="MUE40" s="881"/>
      <c r="MUF40" s="877"/>
      <c r="MUG40" s="878"/>
      <c r="MUH40" s="878"/>
      <c r="MUI40" s="878"/>
      <c r="MUJ40" s="879"/>
      <c r="MUK40" s="1041"/>
      <c r="MUL40" s="877"/>
      <c r="MUM40" s="878"/>
      <c r="MUN40" s="878"/>
      <c r="MUO40" s="878"/>
      <c r="MUP40" s="879"/>
      <c r="MUQ40" s="880"/>
      <c r="MUR40" s="878"/>
      <c r="MUS40" s="878"/>
      <c r="MUT40" s="878"/>
      <c r="MUU40" s="881"/>
      <c r="MUV40" s="877"/>
      <c r="MUW40" s="878"/>
      <c r="MUX40" s="878"/>
      <c r="MUY40" s="878"/>
      <c r="MUZ40" s="879"/>
      <c r="MVA40" s="1041"/>
      <c r="MVB40" s="877"/>
      <c r="MVC40" s="878"/>
      <c r="MVD40" s="878"/>
      <c r="MVE40" s="878"/>
      <c r="MVF40" s="879"/>
      <c r="MVG40" s="880"/>
      <c r="MVH40" s="878"/>
      <c r="MVI40" s="878"/>
      <c r="MVJ40" s="878"/>
      <c r="MVK40" s="881"/>
      <c r="MVL40" s="877"/>
      <c r="MVM40" s="878"/>
      <c r="MVN40" s="878"/>
      <c r="MVO40" s="878"/>
      <c r="MVP40" s="879"/>
      <c r="MVQ40" s="1041"/>
      <c r="MVR40" s="877"/>
      <c r="MVS40" s="878"/>
      <c r="MVT40" s="878"/>
      <c r="MVU40" s="878"/>
      <c r="MVV40" s="879"/>
      <c r="MVW40" s="880"/>
      <c r="MVX40" s="878"/>
      <c r="MVY40" s="878"/>
      <c r="MVZ40" s="878"/>
      <c r="MWA40" s="881"/>
      <c r="MWB40" s="877"/>
      <c r="MWC40" s="878"/>
      <c r="MWD40" s="878"/>
      <c r="MWE40" s="878"/>
      <c r="MWF40" s="879"/>
      <c r="MWG40" s="1041"/>
      <c r="MWH40" s="877"/>
      <c r="MWI40" s="878"/>
      <c r="MWJ40" s="878"/>
      <c r="MWK40" s="878"/>
      <c r="MWL40" s="879"/>
      <c r="MWM40" s="880"/>
      <c r="MWN40" s="878"/>
      <c r="MWO40" s="878"/>
      <c r="MWP40" s="878"/>
      <c r="MWQ40" s="881"/>
      <c r="MWR40" s="877"/>
      <c r="MWS40" s="878"/>
      <c r="MWT40" s="878"/>
      <c r="MWU40" s="878"/>
      <c r="MWV40" s="879"/>
      <c r="MWW40" s="1041"/>
      <c r="MWX40" s="877"/>
      <c r="MWY40" s="878"/>
      <c r="MWZ40" s="878"/>
      <c r="MXA40" s="878"/>
      <c r="MXB40" s="879"/>
      <c r="MXC40" s="880"/>
      <c r="MXD40" s="878"/>
      <c r="MXE40" s="878"/>
      <c r="MXF40" s="878"/>
      <c r="MXG40" s="881"/>
      <c r="MXH40" s="877"/>
      <c r="MXI40" s="878"/>
      <c r="MXJ40" s="878"/>
      <c r="MXK40" s="878"/>
      <c r="MXL40" s="879"/>
      <c r="MXM40" s="1041"/>
      <c r="MXN40" s="877"/>
      <c r="MXO40" s="878"/>
      <c r="MXP40" s="878"/>
      <c r="MXQ40" s="878"/>
      <c r="MXR40" s="879"/>
      <c r="MXS40" s="880"/>
      <c r="MXT40" s="878"/>
      <c r="MXU40" s="878"/>
      <c r="MXV40" s="878"/>
      <c r="MXW40" s="881"/>
      <c r="MXX40" s="877"/>
      <c r="MXY40" s="878"/>
      <c r="MXZ40" s="878"/>
      <c r="MYA40" s="878"/>
      <c r="MYB40" s="879"/>
      <c r="MYC40" s="1041"/>
      <c r="MYD40" s="877"/>
      <c r="MYE40" s="878"/>
      <c r="MYF40" s="878"/>
      <c r="MYG40" s="878"/>
      <c r="MYH40" s="879"/>
      <c r="MYI40" s="880"/>
      <c r="MYJ40" s="878"/>
      <c r="MYK40" s="878"/>
      <c r="MYL40" s="878"/>
      <c r="MYM40" s="881"/>
      <c r="MYN40" s="877"/>
      <c r="MYO40" s="878"/>
      <c r="MYP40" s="878"/>
      <c r="MYQ40" s="878"/>
      <c r="MYR40" s="879"/>
      <c r="MYS40" s="1041"/>
      <c r="MYT40" s="877"/>
      <c r="MYU40" s="878"/>
      <c r="MYV40" s="878"/>
      <c r="MYW40" s="878"/>
      <c r="MYX40" s="879"/>
      <c r="MYY40" s="880"/>
      <c r="MYZ40" s="878"/>
      <c r="MZA40" s="878"/>
      <c r="MZB40" s="878"/>
      <c r="MZC40" s="881"/>
      <c r="MZD40" s="877"/>
      <c r="MZE40" s="878"/>
      <c r="MZF40" s="878"/>
      <c r="MZG40" s="878"/>
      <c r="MZH40" s="879"/>
      <c r="MZI40" s="1041"/>
      <c r="MZJ40" s="877"/>
      <c r="MZK40" s="878"/>
      <c r="MZL40" s="878"/>
      <c r="MZM40" s="878"/>
      <c r="MZN40" s="879"/>
      <c r="MZO40" s="880"/>
      <c r="MZP40" s="878"/>
      <c r="MZQ40" s="878"/>
      <c r="MZR40" s="878"/>
      <c r="MZS40" s="881"/>
      <c r="MZT40" s="877"/>
      <c r="MZU40" s="878"/>
      <c r="MZV40" s="878"/>
      <c r="MZW40" s="878"/>
      <c r="MZX40" s="879"/>
      <c r="MZY40" s="1041"/>
      <c r="MZZ40" s="877"/>
      <c r="NAA40" s="878"/>
      <c r="NAB40" s="878"/>
      <c r="NAC40" s="878"/>
      <c r="NAD40" s="879"/>
      <c r="NAE40" s="880"/>
      <c r="NAF40" s="878"/>
      <c r="NAG40" s="878"/>
      <c r="NAH40" s="878"/>
      <c r="NAI40" s="881"/>
      <c r="NAJ40" s="877"/>
      <c r="NAK40" s="878"/>
      <c r="NAL40" s="878"/>
      <c r="NAM40" s="878"/>
      <c r="NAN40" s="879"/>
      <c r="NAO40" s="1041"/>
      <c r="NAP40" s="877"/>
      <c r="NAQ40" s="878"/>
      <c r="NAR40" s="878"/>
      <c r="NAS40" s="878"/>
      <c r="NAT40" s="879"/>
      <c r="NAU40" s="880"/>
      <c r="NAV40" s="878"/>
      <c r="NAW40" s="878"/>
      <c r="NAX40" s="878"/>
      <c r="NAY40" s="881"/>
      <c r="NAZ40" s="877"/>
      <c r="NBA40" s="878"/>
      <c r="NBB40" s="878"/>
      <c r="NBC40" s="878"/>
      <c r="NBD40" s="879"/>
      <c r="NBE40" s="1041"/>
      <c r="NBF40" s="877"/>
      <c r="NBG40" s="878"/>
      <c r="NBH40" s="878"/>
      <c r="NBI40" s="878"/>
      <c r="NBJ40" s="879"/>
      <c r="NBK40" s="880"/>
      <c r="NBL40" s="878"/>
      <c r="NBM40" s="878"/>
      <c r="NBN40" s="878"/>
      <c r="NBO40" s="881"/>
      <c r="NBP40" s="877"/>
      <c r="NBQ40" s="878"/>
      <c r="NBR40" s="878"/>
      <c r="NBS40" s="878"/>
      <c r="NBT40" s="879"/>
      <c r="NBU40" s="1041"/>
      <c r="NBV40" s="877"/>
      <c r="NBW40" s="878"/>
      <c r="NBX40" s="878"/>
      <c r="NBY40" s="878"/>
      <c r="NBZ40" s="879"/>
      <c r="NCA40" s="880"/>
      <c r="NCB40" s="878"/>
      <c r="NCC40" s="878"/>
      <c r="NCD40" s="878"/>
      <c r="NCE40" s="881"/>
      <c r="NCF40" s="877"/>
      <c r="NCG40" s="878"/>
      <c r="NCH40" s="878"/>
      <c r="NCI40" s="878"/>
      <c r="NCJ40" s="879"/>
      <c r="NCK40" s="1041"/>
      <c r="NCL40" s="877"/>
      <c r="NCM40" s="878"/>
      <c r="NCN40" s="878"/>
      <c r="NCO40" s="878"/>
      <c r="NCP40" s="879"/>
      <c r="NCQ40" s="880"/>
      <c r="NCR40" s="878"/>
      <c r="NCS40" s="878"/>
      <c r="NCT40" s="878"/>
      <c r="NCU40" s="881"/>
      <c r="NCV40" s="877"/>
      <c r="NCW40" s="878"/>
      <c r="NCX40" s="878"/>
      <c r="NCY40" s="878"/>
      <c r="NCZ40" s="879"/>
      <c r="NDA40" s="1041"/>
      <c r="NDB40" s="877"/>
      <c r="NDC40" s="878"/>
      <c r="NDD40" s="878"/>
      <c r="NDE40" s="878"/>
      <c r="NDF40" s="879"/>
      <c r="NDG40" s="880"/>
      <c r="NDH40" s="878"/>
      <c r="NDI40" s="878"/>
      <c r="NDJ40" s="878"/>
      <c r="NDK40" s="881"/>
      <c r="NDL40" s="877"/>
      <c r="NDM40" s="878"/>
      <c r="NDN40" s="878"/>
      <c r="NDO40" s="878"/>
      <c r="NDP40" s="879"/>
      <c r="NDQ40" s="1041"/>
      <c r="NDR40" s="877"/>
      <c r="NDS40" s="878"/>
      <c r="NDT40" s="878"/>
      <c r="NDU40" s="878"/>
      <c r="NDV40" s="879"/>
      <c r="NDW40" s="880"/>
      <c r="NDX40" s="878"/>
      <c r="NDY40" s="878"/>
      <c r="NDZ40" s="878"/>
      <c r="NEA40" s="881"/>
      <c r="NEB40" s="877"/>
      <c r="NEC40" s="878"/>
      <c r="NED40" s="878"/>
      <c r="NEE40" s="878"/>
      <c r="NEF40" s="879"/>
      <c r="NEG40" s="1041"/>
      <c r="NEH40" s="877"/>
      <c r="NEI40" s="878"/>
      <c r="NEJ40" s="878"/>
      <c r="NEK40" s="878"/>
      <c r="NEL40" s="879"/>
      <c r="NEM40" s="880"/>
      <c r="NEN40" s="878"/>
      <c r="NEO40" s="878"/>
      <c r="NEP40" s="878"/>
      <c r="NEQ40" s="881"/>
      <c r="NER40" s="877"/>
      <c r="NES40" s="878"/>
      <c r="NET40" s="878"/>
      <c r="NEU40" s="878"/>
      <c r="NEV40" s="879"/>
      <c r="NEW40" s="1041"/>
      <c r="NEX40" s="877"/>
      <c r="NEY40" s="878"/>
      <c r="NEZ40" s="878"/>
      <c r="NFA40" s="878"/>
      <c r="NFB40" s="879"/>
      <c r="NFC40" s="880"/>
      <c r="NFD40" s="878"/>
      <c r="NFE40" s="878"/>
      <c r="NFF40" s="878"/>
      <c r="NFG40" s="881"/>
      <c r="NFH40" s="877"/>
      <c r="NFI40" s="878"/>
      <c r="NFJ40" s="878"/>
      <c r="NFK40" s="878"/>
      <c r="NFL40" s="879"/>
      <c r="NFM40" s="1041"/>
      <c r="NFN40" s="877"/>
      <c r="NFO40" s="878"/>
      <c r="NFP40" s="878"/>
      <c r="NFQ40" s="878"/>
      <c r="NFR40" s="879"/>
      <c r="NFS40" s="880"/>
      <c r="NFT40" s="878"/>
      <c r="NFU40" s="878"/>
      <c r="NFV40" s="878"/>
      <c r="NFW40" s="881"/>
      <c r="NFX40" s="877"/>
      <c r="NFY40" s="878"/>
      <c r="NFZ40" s="878"/>
      <c r="NGA40" s="878"/>
      <c r="NGB40" s="879"/>
      <c r="NGC40" s="1041"/>
      <c r="NGD40" s="877"/>
      <c r="NGE40" s="878"/>
      <c r="NGF40" s="878"/>
      <c r="NGG40" s="878"/>
      <c r="NGH40" s="879"/>
      <c r="NGI40" s="880"/>
      <c r="NGJ40" s="878"/>
      <c r="NGK40" s="878"/>
      <c r="NGL40" s="878"/>
      <c r="NGM40" s="881"/>
      <c r="NGN40" s="877"/>
      <c r="NGO40" s="878"/>
      <c r="NGP40" s="878"/>
      <c r="NGQ40" s="878"/>
      <c r="NGR40" s="879"/>
      <c r="NGS40" s="1041"/>
      <c r="NGT40" s="877"/>
      <c r="NGU40" s="878"/>
      <c r="NGV40" s="878"/>
      <c r="NGW40" s="878"/>
      <c r="NGX40" s="879"/>
      <c r="NGY40" s="880"/>
      <c r="NGZ40" s="878"/>
      <c r="NHA40" s="878"/>
      <c r="NHB40" s="878"/>
      <c r="NHC40" s="881"/>
      <c r="NHD40" s="877"/>
      <c r="NHE40" s="878"/>
      <c r="NHF40" s="878"/>
      <c r="NHG40" s="878"/>
      <c r="NHH40" s="879"/>
      <c r="NHI40" s="1041"/>
      <c r="NHJ40" s="877"/>
      <c r="NHK40" s="878"/>
      <c r="NHL40" s="878"/>
      <c r="NHM40" s="878"/>
      <c r="NHN40" s="879"/>
      <c r="NHO40" s="880"/>
      <c r="NHP40" s="878"/>
      <c r="NHQ40" s="878"/>
      <c r="NHR40" s="878"/>
      <c r="NHS40" s="881"/>
      <c r="NHT40" s="877"/>
      <c r="NHU40" s="878"/>
      <c r="NHV40" s="878"/>
      <c r="NHW40" s="878"/>
      <c r="NHX40" s="879"/>
      <c r="NHY40" s="1041"/>
      <c r="NHZ40" s="877"/>
      <c r="NIA40" s="878"/>
      <c r="NIB40" s="878"/>
      <c r="NIC40" s="878"/>
      <c r="NID40" s="879"/>
      <c r="NIE40" s="880"/>
      <c r="NIF40" s="878"/>
      <c r="NIG40" s="878"/>
      <c r="NIH40" s="878"/>
      <c r="NII40" s="881"/>
      <c r="NIJ40" s="877"/>
      <c r="NIK40" s="878"/>
      <c r="NIL40" s="878"/>
      <c r="NIM40" s="878"/>
      <c r="NIN40" s="879"/>
      <c r="NIO40" s="1041"/>
      <c r="NIP40" s="877"/>
      <c r="NIQ40" s="878"/>
      <c r="NIR40" s="878"/>
      <c r="NIS40" s="878"/>
      <c r="NIT40" s="879"/>
      <c r="NIU40" s="880"/>
      <c r="NIV40" s="878"/>
      <c r="NIW40" s="878"/>
      <c r="NIX40" s="878"/>
      <c r="NIY40" s="881"/>
      <c r="NIZ40" s="877"/>
      <c r="NJA40" s="878"/>
      <c r="NJB40" s="878"/>
      <c r="NJC40" s="878"/>
      <c r="NJD40" s="879"/>
      <c r="NJE40" s="1041"/>
      <c r="NJF40" s="877"/>
      <c r="NJG40" s="878"/>
      <c r="NJH40" s="878"/>
      <c r="NJI40" s="878"/>
      <c r="NJJ40" s="879"/>
      <c r="NJK40" s="880"/>
      <c r="NJL40" s="878"/>
      <c r="NJM40" s="878"/>
      <c r="NJN40" s="878"/>
      <c r="NJO40" s="881"/>
      <c r="NJP40" s="877"/>
      <c r="NJQ40" s="878"/>
      <c r="NJR40" s="878"/>
      <c r="NJS40" s="878"/>
      <c r="NJT40" s="879"/>
      <c r="NJU40" s="1041"/>
      <c r="NJV40" s="877"/>
      <c r="NJW40" s="878"/>
      <c r="NJX40" s="878"/>
      <c r="NJY40" s="878"/>
      <c r="NJZ40" s="879"/>
      <c r="NKA40" s="880"/>
      <c r="NKB40" s="878"/>
      <c r="NKC40" s="878"/>
      <c r="NKD40" s="878"/>
      <c r="NKE40" s="881"/>
      <c r="NKF40" s="877"/>
      <c r="NKG40" s="878"/>
      <c r="NKH40" s="878"/>
      <c r="NKI40" s="878"/>
      <c r="NKJ40" s="879"/>
      <c r="NKK40" s="1041"/>
      <c r="NKL40" s="877"/>
      <c r="NKM40" s="878"/>
      <c r="NKN40" s="878"/>
      <c r="NKO40" s="878"/>
      <c r="NKP40" s="879"/>
      <c r="NKQ40" s="880"/>
      <c r="NKR40" s="878"/>
      <c r="NKS40" s="878"/>
      <c r="NKT40" s="878"/>
      <c r="NKU40" s="881"/>
      <c r="NKV40" s="877"/>
      <c r="NKW40" s="878"/>
      <c r="NKX40" s="878"/>
      <c r="NKY40" s="878"/>
      <c r="NKZ40" s="879"/>
      <c r="NLA40" s="1041"/>
      <c r="NLB40" s="877"/>
      <c r="NLC40" s="878"/>
      <c r="NLD40" s="878"/>
      <c r="NLE40" s="878"/>
      <c r="NLF40" s="879"/>
      <c r="NLG40" s="880"/>
      <c r="NLH40" s="878"/>
      <c r="NLI40" s="878"/>
      <c r="NLJ40" s="878"/>
      <c r="NLK40" s="881"/>
      <c r="NLL40" s="877"/>
      <c r="NLM40" s="878"/>
      <c r="NLN40" s="878"/>
      <c r="NLO40" s="878"/>
      <c r="NLP40" s="879"/>
      <c r="NLQ40" s="1041"/>
      <c r="NLR40" s="877"/>
      <c r="NLS40" s="878"/>
      <c r="NLT40" s="878"/>
      <c r="NLU40" s="878"/>
      <c r="NLV40" s="879"/>
      <c r="NLW40" s="880"/>
      <c r="NLX40" s="878"/>
      <c r="NLY40" s="878"/>
      <c r="NLZ40" s="878"/>
      <c r="NMA40" s="881"/>
      <c r="NMB40" s="877"/>
      <c r="NMC40" s="878"/>
      <c r="NMD40" s="878"/>
      <c r="NME40" s="878"/>
      <c r="NMF40" s="879"/>
      <c r="NMG40" s="1041"/>
      <c r="NMH40" s="877"/>
      <c r="NMI40" s="878"/>
      <c r="NMJ40" s="878"/>
      <c r="NMK40" s="878"/>
      <c r="NML40" s="879"/>
      <c r="NMM40" s="880"/>
      <c r="NMN40" s="878"/>
      <c r="NMO40" s="878"/>
      <c r="NMP40" s="878"/>
      <c r="NMQ40" s="881"/>
      <c r="NMR40" s="877"/>
      <c r="NMS40" s="878"/>
      <c r="NMT40" s="878"/>
      <c r="NMU40" s="878"/>
      <c r="NMV40" s="879"/>
      <c r="NMW40" s="1041"/>
      <c r="NMX40" s="877"/>
      <c r="NMY40" s="878"/>
      <c r="NMZ40" s="878"/>
      <c r="NNA40" s="878"/>
      <c r="NNB40" s="879"/>
      <c r="NNC40" s="880"/>
      <c r="NND40" s="878"/>
      <c r="NNE40" s="878"/>
      <c r="NNF40" s="878"/>
      <c r="NNG40" s="881"/>
      <c r="NNH40" s="877"/>
      <c r="NNI40" s="878"/>
      <c r="NNJ40" s="878"/>
      <c r="NNK40" s="878"/>
      <c r="NNL40" s="879"/>
      <c r="NNM40" s="1041"/>
      <c r="NNN40" s="877"/>
      <c r="NNO40" s="878"/>
      <c r="NNP40" s="878"/>
      <c r="NNQ40" s="878"/>
      <c r="NNR40" s="879"/>
      <c r="NNS40" s="880"/>
      <c r="NNT40" s="878"/>
      <c r="NNU40" s="878"/>
      <c r="NNV40" s="878"/>
      <c r="NNW40" s="881"/>
      <c r="NNX40" s="877"/>
      <c r="NNY40" s="878"/>
      <c r="NNZ40" s="878"/>
      <c r="NOA40" s="878"/>
      <c r="NOB40" s="879"/>
      <c r="NOC40" s="1041"/>
      <c r="NOD40" s="877"/>
      <c r="NOE40" s="878"/>
      <c r="NOF40" s="878"/>
      <c r="NOG40" s="878"/>
      <c r="NOH40" s="879"/>
      <c r="NOI40" s="880"/>
      <c r="NOJ40" s="878"/>
      <c r="NOK40" s="878"/>
      <c r="NOL40" s="878"/>
      <c r="NOM40" s="881"/>
      <c r="NON40" s="877"/>
      <c r="NOO40" s="878"/>
      <c r="NOP40" s="878"/>
      <c r="NOQ40" s="878"/>
      <c r="NOR40" s="879"/>
      <c r="NOS40" s="1041"/>
      <c r="NOT40" s="877"/>
      <c r="NOU40" s="878"/>
      <c r="NOV40" s="878"/>
      <c r="NOW40" s="878"/>
      <c r="NOX40" s="879"/>
      <c r="NOY40" s="880"/>
      <c r="NOZ40" s="878"/>
      <c r="NPA40" s="878"/>
      <c r="NPB40" s="878"/>
      <c r="NPC40" s="881"/>
      <c r="NPD40" s="877"/>
      <c r="NPE40" s="878"/>
      <c r="NPF40" s="878"/>
      <c r="NPG40" s="878"/>
      <c r="NPH40" s="879"/>
      <c r="NPI40" s="1041"/>
      <c r="NPJ40" s="877"/>
      <c r="NPK40" s="878"/>
      <c r="NPL40" s="878"/>
      <c r="NPM40" s="878"/>
      <c r="NPN40" s="879"/>
      <c r="NPO40" s="880"/>
      <c r="NPP40" s="878"/>
      <c r="NPQ40" s="878"/>
      <c r="NPR40" s="878"/>
      <c r="NPS40" s="881"/>
      <c r="NPT40" s="877"/>
      <c r="NPU40" s="878"/>
      <c r="NPV40" s="878"/>
      <c r="NPW40" s="878"/>
      <c r="NPX40" s="879"/>
      <c r="NPY40" s="1041"/>
      <c r="NPZ40" s="877"/>
      <c r="NQA40" s="878"/>
      <c r="NQB40" s="878"/>
      <c r="NQC40" s="878"/>
      <c r="NQD40" s="879"/>
      <c r="NQE40" s="880"/>
      <c r="NQF40" s="878"/>
      <c r="NQG40" s="878"/>
      <c r="NQH40" s="878"/>
      <c r="NQI40" s="881"/>
      <c r="NQJ40" s="877"/>
      <c r="NQK40" s="878"/>
      <c r="NQL40" s="878"/>
      <c r="NQM40" s="878"/>
      <c r="NQN40" s="879"/>
      <c r="NQO40" s="1041"/>
      <c r="NQP40" s="877"/>
      <c r="NQQ40" s="878"/>
      <c r="NQR40" s="878"/>
      <c r="NQS40" s="878"/>
      <c r="NQT40" s="879"/>
      <c r="NQU40" s="880"/>
      <c r="NQV40" s="878"/>
      <c r="NQW40" s="878"/>
      <c r="NQX40" s="878"/>
      <c r="NQY40" s="881"/>
      <c r="NQZ40" s="877"/>
      <c r="NRA40" s="878"/>
      <c r="NRB40" s="878"/>
      <c r="NRC40" s="878"/>
      <c r="NRD40" s="879"/>
      <c r="NRE40" s="1041"/>
      <c r="NRF40" s="877"/>
      <c r="NRG40" s="878"/>
      <c r="NRH40" s="878"/>
      <c r="NRI40" s="878"/>
      <c r="NRJ40" s="879"/>
      <c r="NRK40" s="880"/>
      <c r="NRL40" s="878"/>
      <c r="NRM40" s="878"/>
      <c r="NRN40" s="878"/>
      <c r="NRO40" s="881"/>
      <c r="NRP40" s="877"/>
      <c r="NRQ40" s="878"/>
      <c r="NRR40" s="878"/>
      <c r="NRS40" s="878"/>
      <c r="NRT40" s="879"/>
      <c r="NRU40" s="1041"/>
      <c r="NRV40" s="877"/>
      <c r="NRW40" s="878"/>
      <c r="NRX40" s="878"/>
      <c r="NRY40" s="878"/>
      <c r="NRZ40" s="879"/>
      <c r="NSA40" s="880"/>
      <c r="NSB40" s="878"/>
      <c r="NSC40" s="878"/>
      <c r="NSD40" s="878"/>
      <c r="NSE40" s="881"/>
      <c r="NSF40" s="877"/>
      <c r="NSG40" s="878"/>
      <c r="NSH40" s="878"/>
      <c r="NSI40" s="878"/>
      <c r="NSJ40" s="879"/>
      <c r="NSK40" s="1041"/>
      <c r="NSL40" s="877"/>
      <c r="NSM40" s="878"/>
      <c r="NSN40" s="878"/>
      <c r="NSO40" s="878"/>
      <c r="NSP40" s="879"/>
      <c r="NSQ40" s="880"/>
      <c r="NSR40" s="878"/>
      <c r="NSS40" s="878"/>
      <c r="NST40" s="878"/>
      <c r="NSU40" s="881"/>
      <c r="NSV40" s="877"/>
      <c r="NSW40" s="878"/>
      <c r="NSX40" s="878"/>
      <c r="NSY40" s="878"/>
      <c r="NSZ40" s="879"/>
      <c r="NTA40" s="1041"/>
      <c r="NTB40" s="877"/>
      <c r="NTC40" s="878"/>
      <c r="NTD40" s="878"/>
      <c r="NTE40" s="878"/>
      <c r="NTF40" s="879"/>
      <c r="NTG40" s="880"/>
      <c r="NTH40" s="878"/>
      <c r="NTI40" s="878"/>
      <c r="NTJ40" s="878"/>
      <c r="NTK40" s="881"/>
      <c r="NTL40" s="877"/>
      <c r="NTM40" s="878"/>
      <c r="NTN40" s="878"/>
      <c r="NTO40" s="878"/>
      <c r="NTP40" s="879"/>
      <c r="NTQ40" s="1041"/>
      <c r="NTR40" s="877"/>
      <c r="NTS40" s="878"/>
      <c r="NTT40" s="878"/>
      <c r="NTU40" s="878"/>
      <c r="NTV40" s="879"/>
      <c r="NTW40" s="880"/>
      <c r="NTX40" s="878"/>
      <c r="NTY40" s="878"/>
      <c r="NTZ40" s="878"/>
      <c r="NUA40" s="881"/>
      <c r="NUB40" s="877"/>
      <c r="NUC40" s="878"/>
      <c r="NUD40" s="878"/>
      <c r="NUE40" s="878"/>
      <c r="NUF40" s="879"/>
      <c r="NUG40" s="1041"/>
      <c r="NUH40" s="877"/>
      <c r="NUI40" s="878"/>
      <c r="NUJ40" s="878"/>
      <c r="NUK40" s="878"/>
      <c r="NUL40" s="879"/>
      <c r="NUM40" s="880"/>
      <c r="NUN40" s="878"/>
      <c r="NUO40" s="878"/>
      <c r="NUP40" s="878"/>
      <c r="NUQ40" s="881"/>
      <c r="NUR40" s="877"/>
      <c r="NUS40" s="878"/>
      <c r="NUT40" s="878"/>
      <c r="NUU40" s="878"/>
      <c r="NUV40" s="879"/>
      <c r="NUW40" s="1041"/>
      <c r="NUX40" s="877"/>
      <c r="NUY40" s="878"/>
      <c r="NUZ40" s="878"/>
      <c r="NVA40" s="878"/>
      <c r="NVB40" s="879"/>
      <c r="NVC40" s="880"/>
      <c r="NVD40" s="878"/>
      <c r="NVE40" s="878"/>
      <c r="NVF40" s="878"/>
      <c r="NVG40" s="881"/>
      <c r="NVH40" s="877"/>
      <c r="NVI40" s="878"/>
      <c r="NVJ40" s="878"/>
      <c r="NVK40" s="878"/>
      <c r="NVL40" s="879"/>
      <c r="NVM40" s="1041"/>
      <c r="NVN40" s="877"/>
      <c r="NVO40" s="878"/>
      <c r="NVP40" s="878"/>
      <c r="NVQ40" s="878"/>
      <c r="NVR40" s="879"/>
      <c r="NVS40" s="880"/>
      <c r="NVT40" s="878"/>
      <c r="NVU40" s="878"/>
      <c r="NVV40" s="878"/>
      <c r="NVW40" s="881"/>
      <c r="NVX40" s="877"/>
      <c r="NVY40" s="878"/>
      <c r="NVZ40" s="878"/>
      <c r="NWA40" s="878"/>
      <c r="NWB40" s="879"/>
      <c r="NWC40" s="1041"/>
      <c r="NWD40" s="877"/>
      <c r="NWE40" s="878"/>
      <c r="NWF40" s="878"/>
      <c r="NWG40" s="878"/>
      <c r="NWH40" s="879"/>
      <c r="NWI40" s="880"/>
      <c r="NWJ40" s="878"/>
      <c r="NWK40" s="878"/>
      <c r="NWL40" s="878"/>
      <c r="NWM40" s="881"/>
      <c r="NWN40" s="877"/>
      <c r="NWO40" s="878"/>
      <c r="NWP40" s="878"/>
      <c r="NWQ40" s="878"/>
      <c r="NWR40" s="879"/>
      <c r="NWS40" s="1041"/>
      <c r="NWT40" s="877"/>
      <c r="NWU40" s="878"/>
      <c r="NWV40" s="878"/>
      <c r="NWW40" s="878"/>
      <c r="NWX40" s="879"/>
      <c r="NWY40" s="880"/>
      <c r="NWZ40" s="878"/>
      <c r="NXA40" s="878"/>
      <c r="NXB40" s="878"/>
      <c r="NXC40" s="881"/>
      <c r="NXD40" s="877"/>
      <c r="NXE40" s="878"/>
      <c r="NXF40" s="878"/>
      <c r="NXG40" s="878"/>
      <c r="NXH40" s="879"/>
      <c r="NXI40" s="1041"/>
      <c r="NXJ40" s="877"/>
      <c r="NXK40" s="878"/>
      <c r="NXL40" s="878"/>
      <c r="NXM40" s="878"/>
      <c r="NXN40" s="879"/>
      <c r="NXO40" s="880"/>
      <c r="NXP40" s="878"/>
      <c r="NXQ40" s="878"/>
      <c r="NXR40" s="878"/>
      <c r="NXS40" s="881"/>
      <c r="NXT40" s="877"/>
      <c r="NXU40" s="878"/>
      <c r="NXV40" s="878"/>
      <c r="NXW40" s="878"/>
      <c r="NXX40" s="879"/>
      <c r="NXY40" s="1041"/>
      <c r="NXZ40" s="877"/>
      <c r="NYA40" s="878"/>
      <c r="NYB40" s="878"/>
      <c r="NYC40" s="878"/>
      <c r="NYD40" s="879"/>
      <c r="NYE40" s="880"/>
      <c r="NYF40" s="878"/>
      <c r="NYG40" s="878"/>
      <c r="NYH40" s="878"/>
      <c r="NYI40" s="881"/>
      <c r="NYJ40" s="877"/>
      <c r="NYK40" s="878"/>
      <c r="NYL40" s="878"/>
      <c r="NYM40" s="878"/>
      <c r="NYN40" s="879"/>
      <c r="NYO40" s="1041"/>
      <c r="NYP40" s="877"/>
      <c r="NYQ40" s="878"/>
      <c r="NYR40" s="878"/>
      <c r="NYS40" s="878"/>
      <c r="NYT40" s="879"/>
      <c r="NYU40" s="880"/>
      <c r="NYV40" s="878"/>
      <c r="NYW40" s="878"/>
      <c r="NYX40" s="878"/>
      <c r="NYY40" s="881"/>
      <c r="NYZ40" s="877"/>
      <c r="NZA40" s="878"/>
      <c r="NZB40" s="878"/>
      <c r="NZC40" s="878"/>
      <c r="NZD40" s="879"/>
      <c r="NZE40" s="1041"/>
      <c r="NZF40" s="877"/>
      <c r="NZG40" s="878"/>
      <c r="NZH40" s="878"/>
      <c r="NZI40" s="878"/>
      <c r="NZJ40" s="879"/>
      <c r="NZK40" s="880"/>
      <c r="NZL40" s="878"/>
      <c r="NZM40" s="878"/>
      <c r="NZN40" s="878"/>
      <c r="NZO40" s="881"/>
      <c r="NZP40" s="877"/>
      <c r="NZQ40" s="878"/>
      <c r="NZR40" s="878"/>
      <c r="NZS40" s="878"/>
      <c r="NZT40" s="879"/>
      <c r="NZU40" s="1041"/>
      <c r="NZV40" s="877"/>
      <c r="NZW40" s="878"/>
      <c r="NZX40" s="878"/>
      <c r="NZY40" s="878"/>
      <c r="NZZ40" s="879"/>
      <c r="OAA40" s="880"/>
      <c r="OAB40" s="878"/>
      <c r="OAC40" s="878"/>
      <c r="OAD40" s="878"/>
      <c r="OAE40" s="881"/>
      <c r="OAF40" s="877"/>
      <c r="OAG40" s="878"/>
      <c r="OAH40" s="878"/>
      <c r="OAI40" s="878"/>
      <c r="OAJ40" s="879"/>
      <c r="OAK40" s="1041"/>
      <c r="OAL40" s="877"/>
      <c r="OAM40" s="878"/>
      <c r="OAN40" s="878"/>
      <c r="OAO40" s="878"/>
      <c r="OAP40" s="879"/>
      <c r="OAQ40" s="880"/>
      <c r="OAR40" s="878"/>
      <c r="OAS40" s="878"/>
      <c r="OAT40" s="878"/>
      <c r="OAU40" s="881"/>
      <c r="OAV40" s="877"/>
      <c r="OAW40" s="878"/>
      <c r="OAX40" s="878"/>
      <c r="OAY40" s="878"/>
      <c r="OAZ40" s="879"/>
      <c r="OBA40" s="1041"/>
      <c r="OBB40" s="877"/>
      <c r="OBC40" s="878"/>
      <c r="OBD40" s="878"/>
      <c r="OBE40" s="878"/>
      <c r="OBF40" s="879"/>
      <c r="OBG40" s="880"/>
      <c r="OBH40" s="878"/>
      <c r="OBI40" s="878"/>
      <c r="OBJ40" s="878"/>
      <c r="OBK40" s="881"/>
      <c r="OBL40" s="877"/>
      <c r="OBM40" s="878"/>
      <c r="OBN40" s="878"/>
      <c r="OBO40" s="878"/>
      <c r="OBP40" s="879"/>
      <c r="OBQ40" s="1041"/>
      <c r="OBR40" s="877"/>
      <c r="OBS40" s="878"/>
      <c r="OBT40" s="878"/>
      <c r="OBU40" s="878"/>
      <c r="OBV40" s="879"/>
      <c r="OBW40" s="880"/>
      <c r="OBX40" s="878"/>
      <c r="OBY40" s="878"/>
      <c r="OBZ40" s="878"/>
      <c r="OCA40" s="881"/>
      <c r="OCB40" s="877"/>
      <c r="OCC40" s="878"/>
      <c r="OCD40" s="878"/>
      <c r="OCE40" s="878"/>
      <c r="OCF40" s="879"/>
      <c r="OCG40" s="1041"/>
      <c r="OCH40" s="877"/>
      <c r="OCI40" s="878"/>
      <c r="OCJ40" s="878"/>
      <c r="OCK40" s="878"/>
      <c r="OCL40" s="879"/>
      <c r="OCM40" s="880"/>
      <c r="OCN40" s="878"/>
      <c r="OCO40" s="878"/>
      <c r="OCP40" s="878"/>
      <c r="OCQ40" s="881"/>
      <c r="OCR40" s="877"/>
      <c r="OCS40" s="878"/>
      <c r="OCT40" s="878"/>
      <c r="OCU40" s="878"/>
      <c r="OCV40" s="879"/>
      <c r="OCW40" s="1041"/>
      <c r="OCX40" s="877"/>
      <c r="OCY40" s="878"/>
      <c r="OCZ40" s="878"/>
      <c r="ODA40" s="878"/>
      <c r="ODB40" s="879"/>
      <c r="ODC40" s="880"/>
      <c r="ODD40" s="878"/>
      <c r="ODE40" s="878"/>
      <c r="ODF40" s="878"/>
      <c r="ODG40" s="881"/>
      <c r="ODH40" s="877"/>
      <c r="ODI40" s="878"/>
      <c r="ODJ40" s="878"/>
      <c r="ODK40" s="878"/>
      <c r="ODL40" s="879"/>
      <c r="ODM40" s="1041"/>
      <c r="ODN40" s="877"/>
      <c r="ODO40" s="878"/>
      <c r="ODP40" s="878"/>
      <c r="ODQ40" s="878"/>
      <c r="ODR40" s="879"/>
      <c r="ODS40" s="880"/>
      <c r="ODT40" s="878"/>
      <c r="ODU40" s="878"/>
      <c r="ODV40" s="878"/>
      <c r="ODW40" s="881"/>
      <c r="ODX40" s="877"/>
      <c r="ODY40" s="878"/>
      <c r="ODZ40" s="878"/>
      <c r="OEA40" s="878"/>
      <c r="OEB40" s="879"/>
      <c r="OEC40" s="1041"/>
      <c r="OED40" s="877"/>
      <c r="OEE40" s="878"/>
      <c r="OEF40" s="878"/>
      <c r="OEG40" s="878"/>
      <c r="OEH40" s="879"/>
      <c r="OEI40" s="880"/>
      <c r="OEJ40" s="878"/>
      <c r="OEK40" s="878"/>
      <c r="OEL40" s="878"/>
      <c r="OEM40" s="881"/>
      <c r="OEN40" s="877"/>
      <c r="OEO40" s="878"/>
      <c r="OEP40" s="878"/>
      <c r="OEQ40" s="878"/>
      <c r="OER40" s="879"/>
      <c r="OES40" s="1041"/>
      <c r="OET40" s="877"/>
      <c r="OEU40" s="878"/>
      <c r="OEV40" s="878"/>
      <c r="OEW40" s="878"/>
      <c r="OEX40" s="879"/>
      <c r="OEY40" s="880"/>
      <c r="OEZ40" s="878"/>
      <c r="OFA40" s="878"/>
      <c r="OFB40" s="878"/>
      <c r="OFC40" s="881"/>
      <c r="OFD40" s="877"/>
      <c r="OFE40" s="878"/>
      <c r="OFF40" s="878"/>
      <c r="OFG40" s="878"/>
      <c r="OFH40" s="879"/>
      <c r="OFI40" s="1041"/>
      <c r="OFJ40" s="877"/>
      <c r="OFK40" s="878"/>
      <c r="OFL40" s="878"/>
      <c r="OFM40" s="878"/>
      <c r="OFN40" s="879"/>
      <c r="OFO40" s="880"/>
      <c r="OFP40" s="878"/>
      <c r="OFQ40" s="878"/>
      <c r="OFR40" s="878"/>
      <c r="OFS40" s="881"/>
      <c r="OFT40" s="877"/>
      <c r="OFU40" s="878"/>
      <c r="OFV40" s="878"/>
      <c r="OFW40" s="878"/>
      <c r="OFX40" s="879"/>
      <c r="OFY40" s="1041"/>
      <c r="OFZ40" s="877"/>
      <c r="OGA40" s="878"/>
      <c r="OGB40" s="878"/>
      <c r="OGC40" s="878"/>
      <c r="OGD40" s="879"/>
      <c r="OGE40" s="880"/>
      <c r="OGF40" s="878"/>
      <c r="OGG40" s="878"/>
      <c r="OGH40" s="878"/>
      <c r="OGI40" s="881"/>
      <c r="OGJ40" s="877"/>
      <c r="OGK40" s="878"/>
      <c r="OGL40" s="878"/>
      <c r="OGM40" s="878"/>
      <c r="OGN40" s="879"/>
      <c r="OGO40" s="1041"/>
      <c r="OGP40" s="877"/>
      <c r="OGQ40" s="878"/>
      <c r="OGR40" s="878"/>
      <c r="OGS40" s="878"/>
      <c r="OGT40" s="879"/>
      <c r="OGU40" s="880"/>
      <c r="OGV40" s="878"/>
      <c r="OGW40" s="878"/>
      <c r="OGX40" s="878"/>
      <c r="OGY40" s="881"/>
      <c r="OGZ40" s="877"/>
      <c r="OHA40" s="878"/>
      <c r="OHB40" s="878"/>
      <c r="OHC40" s="878"/>
      <c r="OHD40" s="879"/>
      <c r="OHE40" s="1041"/>
      <c r="OHF40" s="877"/>
      <c r="OHG40" s="878"/>
      <c r="OHH40" s="878"/>
      <c r="OHI40" s="878"/>
      <c r="OHJ40" s="879"/>
      <c r="OHK40" s="880"/>
      <c r="OHL40" s="878"/>
      <c r="OHM40" s="878"/>
      <c r="OHN40" s="878"/>
      <c r="OHO40" s="881"/>
      <c r="OHP40" s="877"/>
      <c r="OHQ40" s="878"/>
      <c r="OHR40" s="878"/>
      <c r="OHS40" s="878"/>
      <c r="OHT40" s="879"/>
      <c r="OHU40" s="1041"/>
      <c r="OHV40" s="877"/>
      <c r="OHW40" s="878"/>
      <c r="OHX40" s="878"/>
      <c r="OHY40" s="878"/>
      <c r="OHZ40" s="879"/>
      <c r="OIA40" s="880"/>
      <c r="OIB40" s="878"/>
      <c r="OIC40" s="878"/>
      <c r="OID40" s="878"/>
      <c r="OIE40" s="881"/>
      <c r="OIF40" s="877"/>
      <c r="OIG40" s="878"/>
      <c r="OIH40" s="878"/>
      <c r="OII40" s="878"/>
      <c r="OIJ40" s="879"/>
      <c r="OIK40" s="1041"/>
      <c r="OIL40" s="877"/>
      <c r="OIM40" s="878"/>
      <c r="OIN40" s="878"/>
      <c r="OIO40" s="878"/>
      <c r="OIP40" s="879"/>
      <c r="OIQ40" s="880"/>
      <c r="OIR40" s="878"/>
      <c r="OIS40" s="878"/>
      <c r="OIT40" s="878"/>
      <c r="OIU40" s="881"/>
      <c r="OIV40" s="877"/>
      <c r="OIW40" s="878"/>
      <c r="OIX40" s="878"/>
      <c r="OIY40" s="878"/>
      <c r="OIZ40" s="879"/>
      <c r="OJA40" s="1041"/>
      <c r="OJB40" s="877"/>
      <c r="OJC40" s="878"/>
      <c r="OJD40" s="878"/>
      <c r="OJE40" s="878"/>
      <c r="OJF40" s="879"/>
      <c r="OJG40" s="880"/>
      <c r="OJH40" s="878"/>
      <c r="OJI40" s="878"/>
      <c r="OJJ40" s="878"/>
      <c r="OJK40" s="881"/>
      <c r="OJL40" s="877"/>
      <c r="OJM40" s="878"/>
      <c r="OJN40" s="878"/>
      <c r="OJO40" s="878"/>
      <c r="OJP40" s="879"/>
      <c r="OJQ40" s="1041"/>
      <c r="OJR40" s="877"/>
      <c r="OJS40" s="878"/>
      <c r="OJT40" s="878"/>
      <c r="OJU40" s="878"/>
      <c r="OJV40" s="879"/>
      <c r="OJW40" s="880"/>
      <c r="OJX40" s="878"/>
      <c r="OJY40" s="878"/>
      <c r="OJZ40" s="878"/>
      <c r="OKA40" s="881"/>
      <c r="OKB40" s="877"/>
      <c r="OKC40" s="878"/>
      <c r="OKD40" s="878"/>
      <c r="OKE40" s="878"/>
      <c r="OKF40" s="879"/>
      <c r="OKG40" s="1041"/>
      <c r="OKH40" s="877"/>
      <c r="OKI40" s="878"/>
      <c r="OKJ40" s="878"/>
      <c r="OKK40" s="878"/>
      <c r="OKL40" s="879"/>
      <c r="OKM40" s="880"/>
      <c r="OKN40" s="878"/>
      <c r="OKO40" s="878"/>
      <c r="OKP40" s="878"/>
      <c r="OKQ40" s="881"/>
      <c r="OKR40" s="877"/>
      <c r="OKS40" s="878"/>
      <c r="OKT40" s="878"/>
      <c r="OKU40" s="878"/>
      <c r="OKV40" s="879"/>
      <c r="OKW40" s="1041"/>
      <c r="OKX40" s="877"/>
      <c r="OKY40" s="878"/>
      <c r="OKZ40" s="878"/>
      <c r="OLA40" s="878"/>
      <c r="OLB40" s="879"/>
      <c r="OLC40" s="880"/>
      <c r="OLD40" s="878"/>
      <c r="OLE40" s="878"/>
      <c r="OLF40" s="878"/>
      <c r="OLG40" s="881"/>
      <c r="OLH40" s="877"/>
      <c r="OLI40" s="878"/>
      <c r="OLJ40" s="878"/>
      <c r="OLK40" s="878"/>
      <c r="OLL40" s="879"/>
      <c r="OLM40" s="1041"/>
      <c r="OLN40" s="877"/>
      <c r="OLO40" s="878"/>
      <c r="OLP40" s="878"/>
      <c r="OLQ40" s="878"/>
      <c r="OLR40" s="879"/>
      <c r="OLS40" s="880"/>
      <c r="OLT40" s="878"/>
      <c r="OLU40" s="878"/>
      <c r="OLV40" s="878"/>
      <c r="OLW40" s="881"/>
      <c r="OLX40" s="877"/>
      <c r="OLY40" s="878"/>
      <c r="OLZ40" s="878"/>
      <c r="OMA40" s="878"/>
      <c r="OMB40" s="879"/>
      <c r="OMC40" s="1041"/>
      <c r="OMD40" s="877"/>
      <c r="OME40" s="878"/>
      <c r="OMF40" s="878"/>
      <c r="OMG40" s="878"/>
      <c r="OMH40" s="879"/>
      <c r="OMI40" s="880"/>
      <c r="OMJ40" s="878"/>
      <c r="OMK40" s="878"/>
      <c r="OML40" s="878"/>
      <c r="OMM40" s="881"/>
      <c r="OMN40" s="877"/>
      <c r="OMO40" s="878"/>
      <c r="OMP40" s="878"/>
      <c r="OMQ40" s="878"/>
      <c r="OMR40" s="879"/>
      <c r="OMS40" s="1041"/>
      <c r="OMT40" s="877"/>
      <c r="OMU40" s="878"/>
      <c r="OMV40" s="878"/>
      <c r="OMW40" s="878"/>
      <c r="OMX40" s="879"/>
      <c r="OMY40" s="880"/>
      <c r="OMZ40" s="878"/>
      <c r="ONA40" s="878"/>
      <c r="ONB40" s="878"/>
      <c r="ONC40" s="881"/>
      <c r="OND40" s="877"/>
      <c r="ONE40" s="878"/>
      <c r="ONF40" s="878"/>
      <c r="ONG40" s="878"/>
      <c r="ONH40" s="879"/>
      <c r="ONI40" s="1041"/>
      <c r="ONJ40" s="877"/>
      <c r="ONK40" s="878"/>
      <c r="ONL40" s="878"/>
      <c r="ONM40" s="878"/>
      <c r="ONN40" s="879"/>
      <c r="ONO40" s="880"/>
      <c r="ONP40" s="878"/>
      <c r="ONQ40" s="878"/>
      <c r="ONR40" s="878"/>
      <c r="ONS40" s="881"/>
      <c r="ONT40" s="877"/>
      <c r="ONU40" s="878"/>
      <c r="ONV40" s="878"/>
      <c r="ONW40" s="878"/>
      <c r="ONX40" s="879"/>
      <c r="ONY40" s="1041"/>
      <c r="ONZ40" s="877"/>
      <c r="OOA40" s="878"/>
      <c r="OOB40" s="878"/>
      <c r="OOC40" s="878"/>
      <c r="OOD40" s="879"/>
      <c r="OOE40" s="880"/>
      <c r="OOF40" s="878"/>
      <c r="OOG40" s="878"/>
      <c r="OOH40" s="878"/>
      <c r="OOI40" s="881"/>
      <c r="OOJ40" s="877"/>
      <c r="OOK40" s="878"/>
      <c r="OOL40" s="878"/>
      <c r="OOM40" s="878"/>
      <c r="OON40" s="879"/>
      <c r="OOO40" s="1041"/>
      <c r="OOP40" s="877"/>
      <c r="OOQ40" s="878"/>
      <c r="OOR40" s="878"/>
      <c r="OOS40" s="878"/>
      <c r="OOT40" s="879"/>
      <c r="OOU40" s="880"/>
      <c r="OOV40" s="878"/>
      <c r="OOW40" s="878"/>
      <c r="OOX40" s="878"/>
      <c r="OOY40" s="881"/>
      <c r="OOZ40" s="877"/>
      <c r="OPA40" s="878"/>
      <c r="OPB40" s="878"/>
      <c r="OPC40" s="878"/>
      <c r="OPD40" s="879"/>
      <c r="OPE40" s="1041"/>
      <c r="OPF40" s="877"/>
      <c r="OPG40" s="878"/>
      <c r="OPH40" s="878"/>
      <c r="OPI40" s="878"/>
      <c r="OPJ40" s="879"/>
      <c r="OPK40" s="880"/>
      <c r="OPL40" s="878"/>
      <c r="OPM40" s="878"/>
      <c r="OPN40" s="878"/>
      <c r="OPO40" s="881"/>
      <c r="OPP40" s="877"/>
      <c r="OPQ40" s="878"/>
      <c r="OPR40" s="878"/>
      <c r="OPS40" s="878"/>
      <c r="OPT40" s="879"/>
      <c r="OPU40" s="1041"/>
      <c r="OPV40" s="877"/>
      <c r="OPW40" s="878"/>
      <c r="OPX40" s="878"/>
      <c r="OPY40" s="878"/>
      <c r="OPZ40" s="879"/>
      <c r="OQA40" s="880"/>
      <c r="OQB40" s="878"/>
      <c r="OQC40" s="878"/>
      <c r="OQD40" s="878"/>
      <c r="OQE40" s="881"/>
      <c r="OQF40" s="877"/>
      <c r="OQG40" s="878"/>
      <c r="OQH40" s="878"/>
      <c r="OQI40" s="878"/>
      <c r="OQJ40" s="879"/>
      <c r="OQK40" s="1041"/>
      <c r="OQL40" s="877"/>
      <c r="OQM40" s="878"/>
      <c r="OQN40" s="878"/>
      <c r="OQO40" s="878"/>
      <c r="OQP40" s="879"/>
      <c r="OQQ40" s="880"/>
      <c r="OQR40" s="878"/>
      <c r="OQS40" s="878"/>
      <c r="OQT40" s="878"/>
      <c r="OQU40" s="881"/>
      <c r="OQV40" s="877"/>
      <c r="OQW40" s="878"/>
      <c r="OQX40" s="878"/>
      <c r="OQY40" s="878"/>
      <c r="OQZ40" s="879"/>
      <c r="ORA40" s="1041"/>
      <c r="ORB40" s="877"/>
      <c r="ORC40" s="878"/>
      <c r="ORD40" s="878"/>
      <c r="ORE40" s="878"/>
      <c r="ORF40" s="879"/>
      <c r="ORG40" s="880"/>
      <c r="ORH40" s="878"/>
      <c r="ORI40" s="878"/>
      <c r="ORJ40" s="878"/>
      <c r="ORK40" s="881"/>
      <c r="ORL40" s="877"/>
      <c r="ORM40" s="878"/>
      <c r="ORN40" s="878"/>
      <c r="ORO40" s="878"/>
      <c r="ORP40" s="879"/>
      <c r="ORQ40" s="1041"/>
      <c r="ORR40" s="877"/>
      <c r="ORS40" s="878"/>
      <c r="ORT40" s="878"/>
      <c r="ORU40" s="878"/>
      <c r="ORV40" s="879"/>
      <c r="ORW40" s="880"/>
      <c r="ORX40" s="878"/>
      <c r="ORY40" s="878"/>
      <c r="ORZ40" s="878"/>
      <c r="OSA40" s="881"/>
      <c r="OSB40" s="877"/>
      <c r="OSC40" s="878"/>
      <c r="OSD40" s="878"/>
      <c r="OSE40" s="878"/>
      <c r="OSF40" s="879"/>
      <c r="OSG40" s="1041"/>
      <c r="OSH40" s="877"/>
      <c r="OSI40" s="878"/>
      <c r="OSJ40" s="878"/>
      <c r="OSK40" s="878"/>
      <c r="OSL40" s="879"/>
      <c r="OSM40" s="880"/>
      <c r="OSN40" s="878"/>
      <c r="OSO40" s="878"/>
      <c r="OSP40" s="878"/>
      <c r="OSQ40" s="881"/>
      <c r="OSR40" s="877"/>
      <c r="OSS40" s="878"/>
      <c r="OST40" s="878"/>
      <c r="OSU40" s="878"/>
      <c r="OSV40" s="879"/>
      <c r="OSW40" s="1041"/>
      <c r="OSX40" s="877"/>
      <c r="OSY40" s="878"/>
      <c r="OSZ40" s="878"/>
      <c r="OTA40" s="878"/>
      <c r="OTB40" s="879"/>
      <c r="OTC40" s="880"/>
      <c r="OTD40" s="878"/>
      <c r="OTE40" s="878"/>
      <c r="OTF40" s="878"/>
      <c r="OTG40" s="881"/>
      <c r="OTH40" s="877"/>
      <c r="OTI40" s="878"/>
      <c r="OTJ40" s="878"/>
      <c r="OTK40" s="878"/>
      <c r="OTL40" s="879"/>
      <c r="OTM40" s="1041"/>
      <c r="OTN40" s="877"/>
      <c r="OTO40" s="878"/>
      <c r="OTP40" s="878"/>
      <c r="OTQ40" s="878"/>
      <c r="OTR40" s="879"/>
      <c r="OTS40" s="880"/>
      <c r="OTT40" s="878"/>
      <c r="OTU40" s="878"/>
      <c r="OTV40" s="878"/>
      <c r="OTW40" s="881"/>
      <c r="OTX40" s="877"/>
      <c r="OTY40" s="878"/>
      <c r="OTZ40" s="878"/>
      <c r="OUA40" s="878"/>
      <c r="OUB40" s="879"/>
      <c r="OUC40" s="1041"/>
      <c r="OUD40" s="877"/>
      <c r="OUE40" s="878"/>
      <c r="OUF40" s="878"/>
      <c r="OUG40" s="878"/>
      <c r="OUH40" s="879"/>
      <c r="OUI40" s="880"/>
      <c r="OUJ40" s="878"/>
      <c r="OUK40" s="878"/>
      <c r="OUL40" s="878"/>
      <c r="OUM40" s="881"/>
      <c r="OUN40" s="877"/>
      <c r="OUO40" s="878"/>
      <c r="OUP40" s="878"/>
      <c r="OUQ40" s="878"/>
      <c r="OUR40" s="879"/>
      <c r="OUS40" s="1041"/>
      <c r="OUT40" s="877"/>
      <c r="OUU40" s="878"/>
      <c r="OUV40" s="878"/>
      <c r="OUW40" s="878"/>
      <c r="OUX40" s="879"/>
      <c r="OUY40" s="880"/>
      <c r="OUZ40" s="878"/>
      <c r="OVA40" s="878"/>
      <c r="OVB40" s="878"/>
      <c r="OVC40" s="881"/>
      <c r="OVD40" s="877"/>
      <c r="OVE40" s="878"/>
      <c r="OVF40" s="878"/>
      <c r="OVG40" s="878"/>
      <c r="OVH40" s="879"/>
      <c r="OVI40" s="1041"/>
      <c r="OVJ40" s="877"/>
      <c r="OVK40" s="878"/>
      <c r="OVL40" s="878"/>
      <c r="OVM40" s="878"/>
      <c r="OVN40" s="879"/>
      <c r="OVO40" s="880"/>
      <c r="OVP40" s="878"/>
      <c r="OVQ40" s="878"/>
      <c r="OVR40" s="878"/>
      <c r="OVS40" s="881"/>
      <c r="OVT40" s="877"/>
      <c r="OVU40" s="878"/>
      <c r="OVV40" s="878"/>
      <c r="OVW40" s="878"/>
      <c r="OVX40" s="879"/>
      <c r="OVY40" s="1041"/>
      <c r="OVZ40" s="877"/>
      <c r="OWA40" s="878"/>
      <c r="OWB40" s="878"/>
      <c r="OWC40" s="878"/>
      <c r="OWD40" s="879"/>
      <c r="OWE40" s="880"/>
      <c r="OWF40" s="878"/>
      <c r="OWG40" s="878"/>
      <c r="OWH40" s="878"/>
      <c r="OWI40" s="881"/>
      <c r="OWJ40" s="877"/>
      <c r="OWK40" s="878"/>
      <c r="OWL40" s="878"/>
      <c r="OWM40" s="878"/>
      <c r="OWN40" s="879"/>
      <c r="OWO40" s="1041"/>
      <c r="OWP40" s="877"/>
      <c r="OWQ40" s="878"/>
      <c r="OWR40" s="878"/>
      <c r="OWS40" s="878"/>
      <c r="OWT40" s="879"/>
      <c r="OWU40" s="880"/>
      <c r="OWV40" s="878"/>
      <c r="OWW40" s="878"/>
      <c r="OWX40" s="878"/>
      <c r="OWY40" s="881"/>
      <c r="OWZ40" s="877"/>
      <c r="OXA40" s="878"/>
      <c r="OXB40" s="878"/>
      <c r="OXC40" s="878"/>
      <c r="OXD40" s="879"/>
      <c r="OXE40" s="1041"/>
      <c r="OXF40" s="877"/>
      <c r="OXG40" s="878"/>
      <c r="OXH40" s="878"/>
      <c r="OXI40" s="878"/>
      <c r="OXJ40" s="879"/>
      <c r="OXK40" s="880"/>
      <c r="OXL40" s="878"/>
      <c r="OXM40" s="878"/>
      <c r="OXN40" s="878"/>
      <c r="OXO40" s="881"/>
      <c r="OXP40" s="877"/>
      <c r="OXQ40" s="878"/>
      <c r="OXR40" s="878"/>
      <c r="OXS40" s="878"/>
      <c r="OXT40" s="879"/>
      <c r="OXU40" s="1041"/>
      <c r="OXV40" s="877"/>
      <c r="OXW40" s="878"/>
      <c r="OXX40" s="878"/>
      <c r="OXY40" s="878"/>
      <c r="OXZ40" s="879"/>
      <c r="OYA40" s="880"/>
      <c r="OYB40" s="878"/>
      <c r="OYC40" s="878"/>
      <c r="OYD40" s="878"/>
      <c r="OYE40" s="881"/>
      <c r="OYF40" s="877"/>
      <c r="OYG40" s="878"/>
      <c r="OYH40" s="878"/>
      <c r="OYI40" s="878"/>
      <c r="OYJ40" s="879"/>
      <c r="OYK40" s="1041"/>
      <c r="OYL40" s="877"/>
      <c r="OYM40" s="878"/>
      <c r="OYN40" s="878"/>
      <c r="OYO40" s="878"/>
      <c r="OYP40" s="879"/>
      <c r="OYQ40" s="880"/>
      <c r="OYR40" s="878"/>
      <c r="OYS40" s="878"/>
      <c r="OYT40" s="878"/>
      <c r="OYU40" s="881"/>
      <c r="OYV40" s="877"/>
      <c r="OYW40" s="878"/>
      <c r="OYX40" s="878"/>
      <c r="OYY40" s="878"/>
      <c r="OYZ40" s="879"/>
      <c r="OZA40" s="1041"/>
      <c r="OZB40" s="877"/>
      <c r="OZC40" s="878"/>
      <c r="OZD40" s="878"/>
      <c r="OZE40" s="878"/>
      <c r="OZF40" s="879"/>
      <c r="OZG40" s="880"/>
      <c r="OZH40" s="878"/>
      <c r="OZI40" s="878"/>
      <c r="OZJ40" s="878"/>
      <c r="OZK40" s="881"/>
      <c r="OZL40" s="877"/>
      <c r="OZM40" s="878"/>
      <c r="OZN40" s="878"/>
      <c r="OZO40" s="878"/>
      <c r="OZP40" s="879"/>
      <c r="OZQ40" s="1041"/>
      <c r="OZR40" s="877"/>
      <c r="OZS40" s="878"/>
      <c r="OZT40" s="878"/>
      <c r="OZU40" s="878"/>
      <c r="OZV40" s="879"/>
      <c r="OZW40" s="880"/>
      <c r="OZX40" s="878"/>
      <c r="OZY40" s="878"/>
      <c r="OZZ40" s="878"/>
      <c r="PAA40" s="881"/>
      <c r="PAB40" s="877"/>
      <c r="PAC40" s="878"/>
      <c r="PAD40" s="878"/>
      <c r="PAE40" s="878"/>
      <c r="PAF40" s="879"/>
      <c r="PAG40" s="1041"/>
      <c r="PAH40" s="877"/>
      <c r="PAI40" s="878"/>
      <c r="PAJ40" s="878"/>
      <c r="PAK40" s="878"/>
      <c r="PAL40" s="879"/>
      <c r="PAM40" s="880"/>
      <c r="PAN40" s="878"/>
      <c r="PAO40" s="878"/>
      <c r="PAP40" s="878"/>
      <c r="PAQ40" s="881"/>
      <c r="PAR40" s="877"/>
      <c r="PAS40" s="878"/>
      <c r="PAT40" s="878"/>
      <c r="PAU40" s="878"/>
      <c r="PAV40" s="879"/>
      <c r="PAW40" s="1041"/>
      <c r="PAX40" s="877"/>
      <c r="PAY40" s="878"/>
      <c r="PAZ40" s="878"/>
      <c r="PBA40" s="878"/>
      <c r="PBB40" s="879"/>
      <c r="PBC40" s="880"/>
      <c r="PBD40" s="878"/>
      <c r="PBE40" s="878"/>
      <c r="PBF40" s="878"/>
      <c r="PBG40" s="881"/>
      <c r="PBH40" s="877"/>
      <c r="PBI40" s="878"/>
      <c r="PBJ40" s="878"/>
      <c r="PBK40" s="878"/>
      <c r="PBL40" s="879"/>
      <c r="PBM40" s="1041"/>
      <c r="PBN40" s="877"/>
      <c r="PBO40" s="878"/>
      <c r="PBP40" s="878"/>
      <c r="PBQ40" s="878"/>
      <c r="PBR40" s="879"/>
      <c r="PBS40" s="880"/>
      <c r="PBT40" s="878"/>
      <c r="PBU40" s="878"/>
      <c r="PBV40" s="878"/>
      <c r="PBW40" s="881"/>
      <c r="PBX40" s="877"/>
      <c r="PBY40" s="878"/>
      <c r="PBZ40" s="878"/>
      <c r="PCA40" s="878"/>
      <c r="PCB40" s="879"/>
      <c r="PCC40" s="1041"/>
      <c r="PCD40" s="877"/>
      <c r="PCE40" s="878"/>
      <c r="PCF40" s="878"/>
      <c r="PCG40" s="878"/>
      <c r="PCH40" s="879"/>
      <c r="PCI40" s="880"/>
      <c r="PCJ40" s="878"/>
      <c r="PCK40" s="878"/>
      <c r="PCL40" s="878"/>
      <c r="PCM40" s="881"/>
      <c r="PCN40" s="877"/>
      <c r="PCO40" s="878"/>
      <c r="PCP40" s="878"/>
      <c r="PCQ40" s="878"/>
      <c r="PCR40" s="879"/>
      <c r="PCS40" s="1041"/>
      <c r="PCT40" s="877"/>
      <c r="PCU40" s="878"/>
      <c r="PCV40" s="878"/>
      <c r="PCW40" s="878"/>
      <c r="PCX40" s="879"/>
      <c r="PCY40" s="880"/>
      <c r="PCZ40" s="878"/>
      <c r="PDA40" s="878"/>
      <c r="PDB40" s="878"/>
      <c r="PDC40" s="881"/>
      <c r="PDD40" s="877"/>
      <c r="PDE40" s="878"/>
      <c r="PDF40" s="878"/>
      <c r="PDG40" s="878"/>
      <c r="PDH40" s="879"/>
      <c r="PDI40" s="1041"/>
      <c r="PDJ40" s="877"/>
      <c r="PDK40" s="878"/>
      <c r="PDL40" s="878"/>
      <c r="PDM40" s="878"/>
      <c r="PDN40" s="879"/>
      <c r="PDO40" s="880"/>
      <c r="PDP40" s="878"/>
      <c r="PDQ40" s="878"/>
      <c r="PDR40" s="878"/>
      <c r="PDS40" s="881"/>
      <c r="PDT40" s="877"/>
      <c r="PDU40" s="878"/>
      <c r="PDV40" s="878"/>
      <c r="PDW40" s="878"/>
      <c r="PDX40" s="879"/>
      <c r="PDY40" s="1041"/>
      <c r="PDZ40" s="877"/>
      <c r="PEA40" s="878"/>
      <c r="PEB40" s="878"/>
      <c r="PEC40" s="878"/>
      <c r="PED40" s="879"/>
      <c r="PEE40" s="880"/>
      <c r="PEF40" s="878"/>
      <c r="PEG40" s="878"/>
      <c r="PEH40" s="878"/>
      <c r="PEI40" s="881"/>
      <c r="PEJ40" s="877"/>
      <c r="PEK40" s="878"/>
      <c r="PEL40" s="878"/>
      <c r="PEM40" s="878"/>
      <c r="PEN40" s="879"/>
      <c r="PEO40" s="1041"/>
      <c r="PEP40" s="877"/>
      <c r="PEQ40" s="878"/>
      <c r="PER40" s="878"/>
      <c r="PES40" s="878"/>
      <c r="PET40" s="879"/>
      <c r="PEU40" s="880"/>
      <c r="PEV40" s="878"/>
      <c r="PEW40" s="878"/>
      <c r="PEX40" s="878"/>
      <c r="PEY40" s="881"/>
      <c r="PEZ40" s="877"/>
      <c r="PFA40" s="878"/>
      <c r="PFB40" s="878"/>
      <c r="PFC40" s="878"/>
      <c r="PFD40" s="879"/>
      <c r="PFE40" s="1041"/>
      <c r="PFF40" s="877"/>
      <c r="PFG40" s="878"/>
      <c r="PFH40" s="878"/>
      <c r="PFI40" s="878"/>
      <c r="PFJ40" s="879"/>
      <c r="PFK40" s="880"/>
      <c r="PFL40" s="878"/>
      <c r="PFM40" s="878"/>
      <c r="PFN40" s="878"/>
      <c r="PFO40" s="881"/>
      <c r="PFP40" s="877"/>
      <c r="PFQ40" s="878"/>
      <c r="PFR40" s="878"/>
      <c r="PFS40" s="878"/>
      <c r="PFT40" s="879"/>
      <c r="PFU40" s="1041"/>
      <c r="PFV40" s="877"/>
      <c r="PFW40" s="878"/>
      <c r="PFX40" s="878"/>
      <c r="PFY40" s="878"/>
      <c r="PFZ40" s="879"/>
      <c r="PGA40" s="880"/>
      <c r="PGB40" s="878"/>
      <c r="PGC40" s="878"/>
      <c r="PGD40" s="878"/>
      <c r="PGE40" s="881"/>
      <c r="PGF40" s="877"/>
      <c r="PGG40" s="878"/>
      <c r="PGH40" s="878"/>
      <c r="PGI40" s="878"/>
      <c r="PGJ40" s="879"/>
      <c r="PGK40" s="1041"/>
      <c r="PGL40" s="877"/>
      <c r="PGM40" s="878"/>
      <c r="PGN40" s="878"/>
      <c r="PGO40" s="878"/>
      <c r="PGP40" s="879"/>
      <c r="PGQ40" s="880"/>
      <c r="PGR40" s="878"/>
      <c r="PGS40" s="878"/>
      <c r="PGT40" s="878"/>
      <c r="PGU40" s="881"/>
      <c r="PGV40" s="877"/>
      <c r="PGW40" s="878"/>
      <c r="PGX40" s="878"/>
      <c r="PGY40" s="878"/>
      <c r="PGZ40" s="879"/>
      <c r="PHA40" s="1041"/>
      <c r="PHB40" s="877"/>
      <c r="PHC40" s="878"/>
      <c r="PHD40" s="878"/>
      <c r="PHE40" s="878"/>
      <c r="PHF40" s="879"/>
      <c r="PHG40" s="880"/>
      <c r="PHH40" s="878"/>
      <c r="PHI40" s="878"/>
      <c r="PHJ40" s="878"/>
      <c r="PHK40" s="881"/>
      <c r="PHL40" s="877"/>
      <c r="PHM40" s="878"/>
      <c r="PHN40" s="878"/>
      <c r="PHO40" s="878"/>
      <c r="PHP40" s="879"/>
      <c r="PHQ40" s="1041"/>
      <c r="PHR40" s="877"/>
      <c r="PHS40" s="878"/>
      <c r="PHT40" s="878"/>
      <c r="PHU40" s="878"/>
      <c r="PHV40" s="879"/>
      <c r="PHW40" s="880"/>
      <c r="PHX40" s="878"/>
      <c r="PHY40" s="878"/>
      <c r="PHZ40" s="878"/>
      <c r="PIA40" s="881"/>
      <c r="PIB40" s="877"/>
      <c r="PIC40" s="878"/>
      <c r="PID40" s="878"/>
      <c r="PIE40" s="878"/>
      <c r="PIF40" s="879"/>
      <c r="PIG40" s="1041"/>
      <c r="PIH40" s="877"/>
      <c r="PII40" s="878"/>
      <c r="PIJ40" s="878"/>
      <c r="PIK40" s="878"/>
      <c r="PIL40" s="879"/>
      <c r="PIM40" s="880"/>
      <c r="PIN40" s="878"/>
      <c r="PIO40" s="878"/>
      <c r="PIP40" s="878"/>
      <c r="PIQ40" s="881"/>
      <c r="PIR40" s="877"/>
      <c r="PIS40" s="878"/>
      <c r="PIT40" s="878"/>
      <c r="PIU40" s="878"/>
      <c r="PIV40" s="879"/>
      <c r="PIW40" s="1041"/>
      <c r="PIX40" s="877"/>
      <c r="PIY40" s="878"/>
      <c r="PIZ40" s="878"/>
      <c r="PJA40" s="878"/>
      <c r="PJB40" s="879"/>
      <c r="PJC40" s="880"/>
      <c r="PJD40" s="878"/>
      <c r="PJE40" s="878"/>
      <c r="PJF40" s="878"/>
      <c r="PJG40" s="881"/>
      <c r="PJH40" s="877"/>
      <c r="PJI40" s="878"/>
      <c r="PJJ40" s="878"/>
      <c r="PJK40" s="878"/>
      <c r="PJL40" s="879"/>
      <c r="PJM40" s="1041"/>
      <c r="PJN40" s="877"/>
      <c r="PJO40" s="878"/>
      <c r="PJP40" s="878"/>
      <c r="PJQ40" s="878"/>
      <c r="PJR40" s="879"/>
      <c r="PJS40" s="880"/>
      <c r="PJT40" s="878"/>
      <c r="PJU40" s="878"/>
      <c r="PJV40" s="878"/>
      <c r="PJW40" s="881"/>
      <c r="PJX40" s="877"/>
      <c r="PJY40" s="878"/>
      <c r="PJZ40" s="878"/>
      <c r="PKA40" s="878"/>
      <c r="PKB40" s="879"/>
      <c r="PKC40" s="1041"/>
      <c r="PKD40" s="877"/>
      <c r="PKE40" s="878"/>
      <c r="PKF40" s="878"/>
      <c r="PKG40" s="878"/>
      <c r="PKH40" s="879"/>
      <c r="PKI40" s="880"/>
      <c r="PKJ40" s="878"/>
      <c r="PKK40" s="878"/>
      <c r="PKL40" s="878"/>
      <c r="PKM40" s="881"/>
      <c r="PKN40" s="877"/>
      <c r="PKO40" s="878"/>
      <c r="PKP40" s="878"/>
      <c r="PKQ40" s="878"/>
      <c r="PKR40" s="879"/>
      <c r="PKS40" s="1041"/>
      <c r="PKT40" s="877"/>
      <c r="PKU40" s="878"/>
      <c r="PKV40" s="878"/>
      <c r="PKW40" s="878"/>
      <c r="PKX40" s="879"/>
      <c r="PKY40" s="880"/>
      <c r="PKZ40" s="878"/>
      <c r="PLA40" s="878"/>
      <c r="PLB40" s="878"/>
      <c r="PLC40" s="881"/>
      <c r="PLD40" s="877"/>
      <c r="PLE40" s="878"/>
      <c r="PLF40" s="878"/>
      <c r="PLG40" s="878"/>
      <c r="PLH40" s="879"/>
      <c r="PLI40" s="1041"/>
      <c r="PLJ40" s="877"/>
      <c r="PLK40" s="878"/>
      <c r="PLL40" s="878"/>
      <c r="PLM40" s="878"/>
      <c r="PLN40" s="879"/>
      <c r="PLO40" s="880"/>
      <c r="PLP40" s="878"/>
      <c r="PLQ40" s="878"/>
      <c r="PLR40" s="878"/>
      <c r="PLS40" s="881"/>
      <c r="PLT40" s="877"/>
      <c r="PLU40" s="878"/>
      <c r="PLV40" s="878"/>
      <c r="PLW40" s="878"/>
      <c r="PLX40" s="879"/>
      <c r="PLY40" s="1041"/>
      <c r="PLZ40" s="877"/>
      <c r="PMA40" s="878"/>
      <c r="PMB40" s="878"/>
      <c r="PMC40" s="878"/>
      <c r="PMD40" s="879"/>
      <c r="PME40" s="880"/>
      <c r="PMF40" s="878"/>
      <c r="PMG40" s="878"/>
      <c r="PMH40" s="878"/>
      <c r="PMI40" s="881"/>
      <c r="PMJ40" s="877"/>
      <c r="PMK40" s="878"/>
      <c r="PML40" s="878"/>
      <c r="PMM40" s="878"/>
      <c r="PMN40" s="879"/>
      <c r="PMO40" s="1041"/>
      <c r="PMP40" s="877"/>
      <c r="PMQ40" s="878"/>
      <c r="PMR40" s="878"/>
      <c r="PMS40" s="878"/>
      <c r="PMT40" s="879"/>
      <c r="PMU40" s="880"/>
      <c r="PMV40" s="878"/>
      <c r="PMW40" s="878"/>
      <c r="PMX40" s="878"/>
      <c r="PMY40" s="881"/>
      <c r="PMZ40" s="877"/>
      <c r="PNA40" s="878"/>
      <c r="PNB40" s="878"/>
      <c r="PNC40" s="878"/>
      <c r="PND40" s="879"/>
      <c r="PNE40" s="1041"/>
      <c r="PNF40" s="877"/>
      <c r="PNG40" s="878"/>
      <c r="PNH40" s="878"/>
      <c r="PNI40" s="878"/>
      <c r="PNJ40" s="879"/>
      <c r="PNK40" s="880"/>
      <c r="PNL40" s="878"/>
      <c r="PNM40" s="878"/>
      <c r="PNN40" s="878"/>
      <c r="PNO40" s="881"/>
      <c r="PNP40" s="877"/>
      <c r="PNQ40" s="878"/>
      <c r="PNR40" s="878"/>
      <c r="PNS40" s="878"/>
      <c r="PNT40" s="879"/>
      <c r="PNU40" s="1041"/>
      <c r="PNV40" s="877"/>
      <c r="PNW40" s="878"/>
      <c r="PNX40" s="878"/>
      <c r="PNY40" s="878"/>
      <c r="PNZ40" s="879"/>
      <c r="POA40" s="880"/>
      <c r="POB40" s="878"/>
      <c r="POC40" s="878"/>
      <c r="POD40" s="878"/>
      <c r="POE40" s="881"/>
      <c r="POF40" s="877"/>
      <c r="POG40" s="878"/>
      <c r="POH40" s="878"/>
      <c r="POI40" s="878"/>
      <c r="POJ40" s="879"/>
      <c r="POK40" s="1041"/>
      <c r="POL40" s="877"/>
      <c r="POM40" s="878"/>
      <c r="PON40" s="878"/>
      <c r="POO40" s="878"/>
      <c r="POP40" s="879"/>
      <c r="POQ40" s="880"/>
      <c r="POR40" s="878"/>
      <c r="POS40" s="878"/>
      <c r="POT40" s="878"/>
      <c r="POU40" s="881"/>
      <c r="POV40" s="877"/>
      <c r="POW40" s="878"/>
      <c r="POX40" s="878"/>
      <c r="POY40" s="878"/>
      <c r="POZ40" s="879"/>
      <c r="PPA40" s="1041"/>
      <c r="PPB40" s="877"/>
      <c r="PPC40" s="878"/>
      <c r="PPD40" s="878"/>
      <c r="PPE40" s="878"/>
      <c r="PPF40" s="879"/>
      <c r="PPG40" s="880"/>
      <c r="PPH40" s="878"/>
      <c r="PPI40" s="878"/>
      <c r="PPJ40" s="878"/>
      <c r="PPK40" s="881"/>
      <c r="PPL40" s="877"/>
      <c r="PPM40" s="878"/>
      <c r="PPN40" s="878"/>
      <c r="PPO40" s="878"/>
      <c r="PPP40" s="879"/>
      <c r="PPQ40" s="1041"/>
      <c r="PPR40" s="877"/>
      <c r="PPS40" s="878"/>
      <c r="PPT40" s="878"/>
      <c r="PPU40" s="878"/>
      <c r="PPV40" s="879"/>
      <c r="PPW40" s="880"/>
      <c r="PPX40" s="878"/>
      <c r="PPY40" s="878"/>
      <c r="PPZ40" s="878"/>
      <c r="PQA40" s="881"/>
      <c r="PQB40" s="877"/>
      <c r="PQC40" s="878"/>
      <c r="PQD40" s="878"/>
      <c r="PQE40" s="878"/>
      <c r="PQF40" s="879"/>
      <c r="PQG40" s="1041"/>
      <c r="PQH40" s="877"/>
      <c r="PQI40" s="878"/>
      <c r="PQJ40" s="878"/>
      <c r="PQK40" s="878"/>
      <c r="PQL40" s="879"/>
      <c r="PQM40" s="880"/>
      <c r="PQN40" s="878"/>
      <c r="PQO40" s="878"/>
      <c r="PQP40" s="878"/>
      <c r="PQQ40" s="881"/>
      <c r="PQR40" s="877"/>
      <c r="PQS40" s="878"/>
      <c r="PQT40" s="878"/>
      <c r="PQU40" s="878"/>
      <c r="PQV40" s="879"/>
      <c r="PQW40" s="1041"/>
      <c r="PQX40" s="877"/>
      <c r="PQY40" s="878"/>
      <c r="PQZ40" s="878"/>
      <c r="PRA40" s="878"/>
      <c r="PRB40" s="879"/>
      <c r="PRC40" s="880"/>
      <c r="PRD40" s="878"/>
      <c r="PRE40" s="878"/>
      <c r="PRF40" s="878"/>
      <c r="PRG40" s="881"/>
      <c r="PRH40" s="877"/>
      <c r="PRI40" s="878"/>
      <c r="PRJ40" s="878"/>
      <c r="PRK40" s="878"/>
      <c r="PRL40" s="879"/>
      <c r="PRM40" s="1041"/>
      <c r="PRN40" s="877"/>
      <c r="PRO40" s="878"/>
      <c r="PRP40" s="878"/>
      <c r="PRQ40" s="878"/>
      <c r="PRR40" s="879"/>
      <c r="PRS40" s="880"/>
      <c r="PRT40" s="878"/>
      <c r="PRU40" s="878"/>
      <c r="PRV40" s="878"/>
      <c r="PRW40" s="881"/>
      <c r="PRX40" s="877"/>
      <c r="PRY40" s="878"/>
      <c r="PRZ40" s="878"/>
      <c r="PSA40" s="878"/>
      <c r="PSB40" s="879"/>
      <c r="PSC40" s="1041"/>
      <c r="PSD40" s="877"/>
      <c r="PSE40" s="878"/>
      <c r="PSF40" s="878"/>
      <c r="PSG40" s="878"/>
      <c r="PSH40" s="879"/>
      <c r="PSI40" s="880"/>
      <c r="PSJ40" s="878"/>
      <c r="PSK40" s="878"/>
      <c r="PSL40" s="878"/>
      <c r="PSM40" s="881"/>
      <c r="PSN40" s="877"/>
      <c r="PSO40" s="878"/>
      <c r="PSP40" s="878"/>
      <c r="PSQ40" s="878"/>
      <c r="PSR40" s="879"/>
      <c r="PSS40" s="1041"/>
      <c r="PST40" s="877"/>
      <c r="PSU40" s="878"/>
      <c r="PSV40" s="878"/>
      <c r="PSW40" s="878"/>
      <c r="PSX40" s="879"/>
      <c r="PSY40" s="880"/>
      <c r="PSZ40" s="878"/>
      <c r="PTA40" s="878"/>
      <c r="PTB40" s="878"/>
      <c r="PTC40" s="881"/>
      <c r="PTD40" s="877"/>
      <c r="PTE40" s="878"/>
      <c r="PTF40" s="878"/>
      <c r="PTG40" s="878"/>
      <c r="PTH40" s="879"/>
      <c r="PTI40" s="1041"/>
      <c r="PTJ40" s="877"/>
      <c r="PTK40" s="878"/>
      <c r="PTL40" s="878"/>
      <c r="PTM40" s="878"/>
      <c r="PTN40" s="879"/>
      <c r="PTO40" s="880"/>
      <c r="PTP40" s="878"/>
      <c r="PTQ40" s="878"/>
      <c r="PTR40" s="878"/>
      <c r="PTS40" s="881"/>
      <c r="PTT40" s="877"/>
      <c r="PTU40" s="878"/>
      <c r="PTV40" s="878"/>
      <c r="PTW40" s="878"/>
      <c r="PTX40" s="879"/>
      <c r="PTY40" s="1041"/>
      <c r="PTZ40" s="877"/>
      <c r="PUA40" s="878"/>
      <c r="PUB40" s="878"/>
      <c r="PUC40" s="878"/>
      <c r="PUD40" s="879"/>
      <c r="PUE40" s="880"/>
      <c r="PUF40" s="878"/>
      <c r="PUG40" s="878"/>
      <c r="PUH40" s="878"/>
      <c r="PUI40" s="881"/>
      <c r="PUJ40" s="877"/>
      <c r="PUK40" s="878"/>
      <c r="PUL40" s="878"/>
      <c r="PUM40" s="878"/>
      <c r="PUN40" s="879"/>
      <c r="PUO40" s="1041"/>
      <c r="PUP40" s="877"/>
      <c r="PUQ40" s="878"/>
      <c r="PUR40" s="878"/>
      <c r="PUS40" s="878"/>
      <c r="PUT40" s="879"/>
      <c r="PUU40" s="880"/>
      <c r="PUV40" s="878"/>
      <c r="PUW40" s="878"/>
      <c r="PUX40" s="878"/>
      <c r="PUY40" s="881"/>
      <c r="PUZ40" s="877"/>
      <c r="PVA40" s="878"/>
      <c r="PVB40" s="878"/>
      <c r="PVC40" s="878"/>
      <c r="PVD40" s="879"/>
      <c r="PVE40" s="1041"/>
      <c r="PVF40" s="877"/>
      <c r="PVG40" s="878"/>
      <c r="PVH40" s="878"/>
      <c r="PVI40" s="878"/>
      <c r="PVJ40" s="879"/>
      <c r="PVK40" s="880"/>
      <c r="PVL40" s="878"/>
      <c r="PVM40" s="878"/>
      <c r="PVN40" s="878"/>
      <c r="PVO40" s="881"/>
      <c r="PVP40" s="877"/>
      <c r="PVQ40" s="878"/>
      <c r="PVR40" s="878"/>
      <c r="PVS40" s="878"/>
      <c r="PVT40" s="879"/>
      <c r="PVU40" s="1041"/>
      <c r="PVV40" s="877"/>
      <c r="PVW40" s="878"/>
      <c r="PVX40" s="878"/>
      <c r="PVY40" s="878"/>
      <c r="PVZ40" s="879"/>
      <c r="PWA40" s="880"/>
      <c r="PWB40" s="878"/>
      <c r="PWC40" s="878"/>
      <c r="PWD40" s="878"/>
      <c r="PWE40" s="881"/>
      <c r="PWF40" s="877"/>
      <c r="PWG40" s="878"/>
      <c r="PWH40" s="878"/>
      <c r="PWI40" s="878"/>
      <c r="PWJ40" s="879"/>
      <c r="PWK40" s="1041"/>
      <c r="PWL40" s="877"/>
      <c r="PWM40" s="878"/>
      <c r="PWN40" s="878"/>
      <c r="PWO40" s="878"/>
      <c r="PWP40" s="879"/>
      <c r="PWQ40" s="880"/>
      <c r="PWR40" s="878"/>
      <c r="PWS40" s="878"/>
      <c r="PWT40" s="878"/>
      <c r="PWU40" s="881"/>
      <c r="PWV40" s="877"/>
      <c r="PWW40" s="878"/>
      <c r="PWX40" s="878"/>
      <c r="PWY40" s="878"/>
      <c r="PWZ40" s="879"/>
      <c r="PXA40" s="1041"/>
      <c r="PXB40" s="877"/>
      <c r="PXC40" s="878"/>
      <c r="PXD40" s="878"/>
      <c r="PXE40" s="878"/>
      <c r="PXF40" s="879"/>
      <c r="PXG40" s="880"/>
      <c r="PXH40" s="878"/>
      <c r="PXI40" s="878"/>
      <c r="PXJ40" s="878"/>
      <c r="PXK40" s="881"/>
      <c r="PXL40" s="877"/>
      <c r="PXM40" s="878"/>
      <c r="PXN40" s="878"/>
      <c r="PXO40" s="878"/>
      <c r="PXP40" s="879"/>
      <c r="PXQ40" s="1041"/>
      <c r="PXR40" s="877"/>
      <c r="PXS40" s="878"/>
      <c r="PXT40" s="878"/>
      <c r="PXU40" s="878"/>
      <c r="PXV40" s="879"/>
      <c r="PXW40" s="880"/>
      <c r="PXX40" s="878"/>
      <c r="PXY40" s="878"/>
      <c r="PXZ40" s="878"/>
      <c r="PYA40" s="881"/>
      <c r="PYB40" s="877"/>
      <c r="PYC40" s="878"/>
      <c r="PYD40" s="878"/>
      <c r="PYE40" s="878"/>
      <c r="PYF40" s="879"/>
      <c r="PYG40" s="1041"/>
      <c r="PYH40" s="877"/>
      <c r="PYI40" s="878"/>
      <c r="PYJ40" s="878"/>
      <c r="PYK40" s="878"/>
      <c r="PYL40" s="879"/>
      <c r="PYM40" s="880"/>
      <c r="PYN40" s="878"/>
      <c r="PYO40" s="878"/>
      <c r="PYP40" s="878"/>
      <c r="PYQ40" s="881"/>
      <c r="PYR40" s="877"/>
      <c r="PYS40" s="878"/>
      <c r="PYT40" s="878"/>
      <c r="PYU40" s="878"/>
      <c r="PYV40" s="879"/>
      <c r="PYW40" s="1041"/>
      <c r="PYX40" s="877"/>
      <c r="PYY40" s="878"/>
      <c r="PYZ40" s="878"/>
      <c r="PZA40" s="878"/>
      <c r="PZB40" s="879"/>
      <c r="PZC40" s="880"/>
      <c r="PZD40" s="878"/>
      <c r="PZE40" s="878"/>
      <c r="PZF40" s="878"/>
      <c r="PZG40" s="881"/>
      <c r="PZH40" s="877"/>
      <c r="PZI40" s="878"/>
      <c r="PZJ40" s="878"/>
      <c r="PZK40" s="878"/>
      <c r="PZL40" s="879"/>
      <c r="PZM40" s="1041"/>
      <c r="PZN40" s="877"/>
      <c r="PZO40" s="878"/>
      <c r="PZP40" s="878"/>
      <c r="PZQ40" s="878"/>
      <c r="PZR40" s="879"/>
      <c r="PZS40" s="880"/>
      <c r="PZT40" s="878"/>
      <c r="PZU40" s="878"/>
      <c r="PZV40" s="878"/>
      <c r="PZW40" s="881"/>
      <c r="PZX40" s="877"/>
      <c r="PZY40" s="878"/>
      <c r="PZZ40" s="878"/>
      <c r="QAA40" s="878"/>
      <c r="QAB40" s="879"/>
      <c r="QAC40" s="1041"/>
      <c r="QAD40" s="877"/>
      <c r="QAE40" s="878"/>
      <c r="QAF40" s="878"/>
      <c r="QAG40" s="878"/>
      <c r="QAH40" s="879"/>
      <c r="QAI40" s="880"/>
      <c r="QAJ40" s="878"/>
      <c r="QAK40" s="878"/>
      <c r="QAL40" s="878"/>
      <c r="QAM40" s="881"/>
      <c r="QAN40" s="877"/>
      <c r="QAO40" s="878"/>
      <c r="QAP40" s="878"/>
      <c r="QAQ40" s="878"/>
      <c r="QAR40" s="879"/>
      <c r="QAS40" s="1041"/>
      <c r="QAT40" s="877"/>
      <c r="QAU40" s="878"/>
      <c r="QAV40" s="878"/>
      <c r="QAW40" s="878"/>
      <c r="QAX40" s="879"/>
      <c r="QAY40" s="880"/>
      <c r="QAZ40" s="878"/>
      <c r="QBA40" s="878"/>
      <c r="QBB40" s="878"/>
      <c r="QBC40" s="881"/>
      <c r="QBD40" s="877"/>
      <c r="QBE40" s="878"/>
      <c r="QBF40" s="878"/>
      <c r="QBG40" s="878"/>
      <c r="QBH40" s="879"/>
      <c r="QBI40" s="1041"/>
      <c r="QBJ40" s="877"/>
      <c r="QBK40" s="878"/>
      <c r="QBL40" s="878"/>
      <c r="QBM40" s="878"/>
      <c r="QBN40" s="879"/>
      <c r="QBO40" s="880"/>
      <c r="QBP40" s="878"/>
      <c r="QBQ40" s="878"/>
      <c r="QBR40" s="878"/>
      <c r="QBS40" s="881"/>
      <c r="QBT40" s="877"/>
      <c r="QBU40" s="878"/>
      <c r="QBV40" s="878"/>
      <c r="QBW40" s="878"/>
      <c r="QBX40" s="879"/>
      <c r="QBY40" s="1041"/>
      <c r="QBZ40" s="877"/>
      <c r="QCA40" s="878"/>
      <c r="QCB40" s="878"/>
      <c r="QCC40" s="878"/>
      <c r="QCD40" s="879"/>
      <c r="QCE40" s="880"/>
      <c r="QCF40" s="878"/>
      <c r="QCG40" s="878"/>
      <c r="QCH40" s="878"/>
      <c r="QCI40" s="881"/>
      <c r="QCJ40" s="877"/>
      <c r="QCK40" s="878"/>
      <c r="QCL40" s="878"/>
      <c r="QCM40" s="878"/>
      <c r="QCN40" s="879"/>
      <c r="QCO40" s="1041"/>
      <c r="QCP40" s="877"/>
      <c r="QCQ40" s="878"/>
      <c r="QCR40" s="878"/>
      <c r="QCS40" s="878"/>
      <c r="QCT40" s="879"/>
      <c r="QCU40" s="880"/>
      <c r="QCV40" s="878"/>
      <c r="QCW40" s="878"/>
      <c r="QCX40" s="878"/>
      <c r="QCY40" s="881"/>
      <c r="QCZ40" s="877"/>
      <c r="QDA40" s="878"/>
      <c r="QDB40" s="878"/>
      <c r="QDC40" s="878"/>
      <c r="QDD40" s="879"/>
      <c r="QDE40" s="1041"/>
      <c r="QDF40" s="877"/>
      <c r="QDG40" s="878"/>
      <c r="QDH40" s="878"/>
      <c r="QDI40" s="878"/>
      <c r="QDJ40" s="879"/>
      <c r="QDK40" s="880"/>
      <c r="QDL40" s="878"/>
      <c r="QDM40" s="878"/>
      <c r="QDN40" s="878"/>
      <c r="QDO40" s="881"/>
      <c r="QDP40" s="877"/>
      <c r="QDQ40" s="878"/>
      <c r="QDR40" s="878"/>
      <c r="QDS40" s="878"/>
      <c r="QDT40" s="879"/>
      <c r="QDU40" s="1041"/>
      <c r="QDV40" s="877"/>
      <c r="QDW40" s="878"/>
      <c r="QDX40" s="878"/>
      <c r="QDY40" s="878"/>
      <c r="QDZ40" s="879"/>
      <c r="QEA40" s="880"/>
      <c r="QEB40" s="878"/>
      <c r="QEC40" s="878"/>
      <c r="QED40" s="878"/>
      <c r="QEE40" s="881"/>
      <c r="QEF40" s="877"/>
      <c r="QEG40" s="878"/>
      <c r="QEH40" s="878"/>
      <c r="QEI40" s="878"/>
      <c r="QEJ40" s="879"/>
      <c r="QEK40" s="1041"/>
      <c r="QEL40" s="877"/>
      <c r="QEM40" s="878"/>
      <c r="QEN40" s="878"/>
      <c r="QEO40" s="878"/>
      <c r="QEP40" s="879"/>
      <c r="QEQ40" s="880"/>
      <c r="QER40" s="878"/>
      <c r="QES40" s="878"/>
      <c r="QET40" s="878"/>
      <c r="QEU40" s="881"/>
      <c r="QEV40" s="877"/>
      <c r="QEW40" s="878"/>
      <c r="QEX40" s="878"/>
      <c r="QEY40" s="878"/>
      <c r="QEZ40" s="879"/>
      <c r="QFA40" s="1041"/>
      <c r="QFB40" s="877"/>
      <c r="QFC40" s="878"/>
      <c r="QFD40" s="878"/>
      <c r="QFE40" s="878"/>
      <c r="QFF40" s="879"/>
      <c r="QFG40" s="880"/>
      <c r="QFH40" s="878"/>
      <c r="QFI40" s="878"/>
      <c r="QFJ40" s="878"/>
      <c r="QFK40" s="881"/>
      <c r="QFL40" s="877"/>
      <c r="QFM40" s="878"/>
      <c r="QFN40" s="878"/>
      <c r="QFO40" s="878"/>
      <c r="QFP40" s="879"/>
      <c r="QFQ40" s="1041"/>
      <c r="QFR40" s="877"/>
      <c r="QFS40" s="878"/>
      <c r="QFT40" s="878"/>
      <c r="QFU40" s="878"/>
      <c r="QFV40" s="879"/>
      <c r="QFW40" s="880"/>
      <c r="QFX40" s="878"/>
      <c r="QFY40" s="878"/>
      <c r="QFZ40" s="878"/>
      <c r="QGA40" s="881"/>
      <c r="QGB40" s="877"/>
      <c r="QGC40" s="878"/>
      <c r="QGD40" s="878"/>
      <c r="QGE40" s="878"/>
      <c r="QGF40" s="879"/>
      <c r="QGG40" s="1041"/>
      <c r="QGH40" s="877"/>
      <c r="QGI40" s="878"/>
      <c r="QGJ40" s="878"/>
      <c r="QGK40" s="878"/>
      <c r="QGL40" s="879"/>
      <c r="QGM40" s="880"/>
      <c r="QGN40" s="878"/>
      <c r="QGO40" s="878"/>
      <c r="QGP40" s="878"/>
      <c r="QGQ40" s="881"/>
      <c r="QGR40" s="877"/>
      <c r="QGS40" s="878"/>
      <c r="QGT40" s="878"/>
      <c r="QGU40" s="878"/>
      <c r="QGV40" s="879"/>
      <c r="QGW40" s="1041"/>
      <c r="QGX40" s="877"/>
      <c r="QGY40" s="878"/>
      <c r="QGZ40" s="878"/>
      <c r="QHA40" s="878"/>
      <c r="QHB40" s="879"/>
      <c r="QHC40" s="880"/>
      <c r="QHD40" s="878"/>
      <c r="QHE40" s="878"/>
      <c r="QHF40" s="878"/>
      <c r="QHG40" s="881"/>
      <c r="QHH40" s="877"/>
      <c r="QHI40" s="878"/>
      <c r="QHJ40" s="878"/>
      <c r="QHK40" s="878"/>
      <c r="QHL40" s="879"/>
      <c r="QHM40" s="1041"/>
      <c r="QHN40" s="877"/>
      <c r="QHO40" s="878"/>
      <c r="QHP40" s="878"/>
      <c r="QHQ40" s="878"/>
      <c r="QHR40" s="879"/>
      <c r="QHS40" s="880"/>
      <c r="QHT40" s="878"/>
      <c r="QHU40" s="878"/>
      <c r="QHV40" s="878"/>
      <c r="QHW40" s="881"/>
      <c r="QHX40" s="877"/>
      <c r="QHY40" s="878"/>
      <c r="QHZ40" s="878"/>
      <c r="QIA40" s="878"/>
      <c r="QIB40" s="879"/>
      <c r="QIC40" s="1041"/>
      <c r="QID40" s="877"/>
      <c r="QIE40" s="878"/>
      <c r="QIF40" s="878"/>
      <c r="QIG40" s="878"/>
      <c r="QIH40" s="879"/>
      <c r="QII40" s="880"/>
      <c r="QIJ40" s="878"/>
      <c r="QIK40" s="878"/>
      <c r="QIL40" s="878"/>
      <c r="QIM40" s="881"/>
      <c r="QIN40" s="877"/>
      <c r="QIO40" s="878"/>
      <c r="QIP40" s="878"/>
      <c r="QIQ40" s="878"/>
      <c r="QIR40" s="879"/>
      <c r="QIS40" s="1041"/>
      <c r="QIT40" s="877"/>
      <c r="QIU40" s="878"/>
      <c r="QIV40" s="878"/>
      <c r="QIW40" s="878"/>
      <c r="QIX40" s="879"/>
      <c r="QIY40" s="880"/>
      <c r="QIZ40" s="878"/>
      <c r="QJA40" s="878"/>
      <c r="QJB40" s="878"/>
      <c r="QJC40" s="881"/>
      <c r="QJD40" s="877"/>
      <c r="QJE40" s="878"/>
      <c r="QJF40" s="878"/>
      <c r="QJG40" s="878"/>
      <c r="QJH40" s="879"/>
      <c r="QJI40" s="1041"/>
      <c r="QJJ40" s="877"/>
      <c r="QJK40" s="878"/>
      <c r="QJL40" s="878"/>
      <c r="QJM40" s="878"/>
      <c r="QJN40" s="879"/>
      <c r="QJO40" s="880"/>
      <c r="QJP40" s="878"/>
      <c r="QJQ40" s="878"/>
      <c r="QJR40" s="878"/>
      <c r="QJS40" s="881"/>
      <c r="QJT40" s="877"/>
      <c r="QJU40" s="878"/>
      <c r="QJV40" s="878"/>
      <c r="QJW40" s="878"/>
      <c r="QJX40" s="879"/>
      <c r="QJY40" s="1041"/>
      <c r="QJZ40" s="877"/>
      <c r="QKA40" s="878"/>
      <c r="QKB40" s="878"/>
      <c r="QKC40" s="878"/>
      <c r="QKD40" s="879"/>
      <c r="QKE40" s="880"/>
      <c r="QKF40" s="878"/>
      <c r="QKG40" s="878"/>
      <c r="QKH40" s="878"/>
      <c r="QKI40" s="881"/>
      <c r="QKJ40" s="877"/>
      <c r="QKK40" s="878"/>
      <c r="QKL40" s="878"/>
      <c r="QKM40" s="878"/>
      <c r="QKN40" s="879"/>
      <c r="QKO40" s="1041"/>
      <c r="QKP40" s="877"/>
      <c r="QKQ40" s="878"/>
      <c r="QKR40" s="878"/>
      <c r="QKS40" s="878"/>
      <c r="QKT40" s="879"/>
      <c r="QKU40" s="880"/>
      <c r="QKV40" s="878"/>
      <c r="QKW40" s="878"/>
      <c r="QKX40" s="878"/>
      <c r="QKY40" s="881"/>
      <c r="QKZ40" s="877"/>
      <c r="QLA40" s="878"/>
      <c r="QLB40" s="878"/>
      <c r="QLC40" s="878"/>
      <c r="QLD40" s="879"/>
      <c r="QLE40" s="1041"/>
      <c r="QLF40" s="877"/>
      <c r="QLG40" s="878"/>
      <c r="QLH40" s="878"/>
      <c r="QLI40" s="878"/>
      <c r="QLJ40" s="879"/>
      <c r="QLK40" s="880"/>
      <c r="QLL40" s="878"/>
      <c r="QLM40" s="878"/>
      <c r="QLN40" s="878"/>
      <c r="QLO40" s="881"/>
      <c r="QLP40" s="877"/>
      <c r="QLQ40" s="878"/>
      <c r="QLR40" s="878"/>
      <c r="QLS40" s="878"/>
      <c r="QLT40" s="879"/>
      <c r="QLU40" s="1041"/>
      <c r="QLV40" s="877"/>
      <c r="QLW40" s="878"/>
      <c r="QLX40" s="878"/>
      <c r="QLY40" s="878"/>
      <c r="QLZ40" s="879"/>
      <c r="QMA40" s="880"/>
      <c r="QMB40" s="878"/>
      <c r="QMC40" s="878"/>
      <c r="QMD40" s="878"/>
      <c r="QME40" s="881"/>
      <c r="QMF40" s="877"/>
      <c r="QMG40" s="878"/>
      <c r="QMH40" s="878"/>
      <c r="QMI40" s="878"/>
      <c r="QMJ40" s="879"/>
      <c r="QMK40" s="1041"/>
      <c r="QML40" s="877"/>
      <c r="QMM40" s="878"/>
      <c r="QMN40" s="878"/>
      <c r="QMO40" s="878"/>
      <c r="QMP40" s="879"/>
      <c r="QMQ40" s="880"/>
      <c r="QMR40" s="878"/>
      <c r="QMS40" s="878"/>
      <c r="QMT40" s="878"/>
      <c r="QMU40" s="881"/>
      <c r="QMV40" s="877"/>
      <c r="QMW40" s="878"/>
      <c r="QMX40" s="878"/>
      <c r="QMY40" s="878"/>
      <c r="QMZ40" s="879"/>
      <c r="QNA40" s="1041"/>
      <c r="QNB40" s="877"/>
      <c r="QNC40" s="878"/>
      <c r="QND40" s="878"/>
      <c r="QNE40" s="878"/>
      <c r="QNF40" s="879"/>
      <c r="QNG40" s="880"/>
      <c r="QNH40" s="878"/>
      <c r="QNI40" s="878"/>
      <c r="QNJ40" s="878"/>
      <c r="QNK40" s="881"/>
      <c r="QNL40" s="877"/>
      <c r="QNM40" s="878"/>
      <c r="QNN40" s="878"/>
      <c r="QNO40" s="878"/>
      <c r="QNP40" s="879"/>
      <c r="QNQ40" s="1041"/>
      <c r="QNR40" s="877"/>
      <c r="QNS40" s="878"/>
      <c r="QNT40" s="878"/>
      <c r="QNU40" s="878"/>
      <c r="QNV40" s="879"/>
      <c r="QNW40" s="880"/>
      <c r="QNX40" s="878"/>
      <c r="QNY40" s="878"/>
      <c r="QNZ40" s="878"/>
      <c r="QOA40" s="881"/>
      <c r="QOB40" s="877"/>
      <c r="QOC40" s="878"/>
      <c r="QOD40" s="878"/>
      <c r="QOE40" s="878"/>
      <c r="QOF40" s="879"/>
      <c r="QOG40" s="1041"/>
      <c r="QOH40" s="877"/>
      <c r="QOI40" s="878"/>
      <c r="QOJ40" s="878"/>
      <c r="QOK40" s="878"/>
      <c r="QOL40" s="879"/>
      <c r="QOM40" s="880"/>
      <c r="QON40" s="878"/>
      <c r="QOO40" s="878"/>
      <c r="QOP40" s="878"/>
      <c r="QOQ40" s="881"/>
      <c r="QOR40" s="877"/>
      <c r="QOS40" s="878"/>
      <c r="QOT40" s="878"/>
      <c r="QOU40" s="878"/>
      <c r="QOV40" s="879"/>
      <c r="QOW40" s="1041"/>
      <c r="QOX40" s="877"/>
      <c r="QOY40" s="878"/>
      <c r="QOZ40" s="878"/>
      <c r="QPA40" s="878"/>
      <c r="QPB40" s="879"/>
      <c r="QPC40" s="880"/>
      <c r="QPD40" s="878"/>
      <c r="QPE40" s="878"/>
      <c r="QPF40" s="878"/>
      <c r="QPG40" s="881"/>
      <c r="QPH40" s="877"/>
      <c r="QPI40" s="878"/>
      <c r="QPJ40" s="878"/>
      <c r="QPK40" s="878"/>
      <c r="QPL40" s="879"/>
      <c r="QPM40" s="1041"/>
      <c r="QPN40" s="877"/>
      <c r="QPO40" s="878"/>
      <c r="QPP40" s="878"/>
      <c r="QPQ40" s="878"/>
      <c r="QPR40" s="879"/>
      <c r="QPS40" s="880"/>
      <c r="QPT40" s="878"/>
      <c r="QPU40" s="878"/>
      <c r="QPV40" s="878"/>
      <c r="QPW40" s="881"/>
      <c r="QPX40" s="877"/>
      <c r="QPY40" s="878"/>
      <c r="QPZ40" s="878"/>
      <c r="QQA40" s="878"/>
      <c r="QQB40" s="879"/>
      <c r="QQC40" s="1041"/>
      <c r="QQD40" s="877"/>
      <c r="QQE40" s="878"/>
      <c r="QQF40" s="878"/>
      <c r="QQG40" s="878"/>
      <c r="QQH40" s="879"/>
      <c r="QQI40" s="880"/>
      <c r="QQJ40" s="878"/>
      <c r="QQK40" s="878"/>
      <c r="QQL40" s="878"/>
      <c r="QQM40" s="881"/>
      <c r="QQN40" s="877"/>
      <c r="QQO40" s="878"/>
      <c r="QQP40" s="878"/>
      <c r="QQQ40" s="878"/>
      <c r="QQR40" s="879"/>
      <c r="QQS40" s="1041"/>
      <c r="QQT40" s="877"/>
      <c r="QQU40" s="878"/>
      <c r="QQV40" s="878"/>
      <c r="QQW40" s="878"/>
      <c r="QQX40" s="879"/>
      <c r="QQY40" s="880"/>
      <c r="QQZ40" s="878"/>
      <c r="QRA40" s="878"/>
      <c r="QRB40" s="878"/>
      <c r="QRC40" s="881"/>
      <c r="QRD40" s="877"/>
      <c r="QRE40" s="878"/>
      <c r="QRF40" s="878"/>
      <c r="QRG40" s="878"/>
      <c r="QRH40" s="879"/>
      <c r="QRI40" s="1041"/>
      <c r="QRJ40" s="877"/>
      <c r="QRK40" s="878"/>
      <c r="QRL40" s="878"/>
      <c r="QRM40" s="878"/>
      <c r="QRN40" s="879"/>
      <c r="QRO40" s="880"/>
      <c r="QRP40" s="878"/>
      <c r="QRQ40" s="878"/>
      <c r="QRR40" s="878"/>
      <c r="QRS40" s="881"/>
      <c r="QRT40" s="877"/>
      <c r="QRU40" s="878"/>
      <c r="QRV40" s="878"/>
      <c r="QRW40" s="878"/>
      <c r="QRX40" s="879"/>
      <c r="QRY40" s="1041"/>
      <c r="QRZ40" s="877"/>
      <c r="QSA40" s="878"/>
      <c r="QSB40" s="878"/>
      <c r="QSC40" s="878"/>
      <c r="QSD40" s="879"/>
      <c r="QSE40" s="880"/>
      <c r="QSF40" s="878"/>
      <c r="QSG40" s="878"/>
      <c r="QSH40" s="878"/>
      <c r="QSI40" s="881"/>
      <c r="QSJ40" s="877"/>
      <c r="QSK40" s="878"/>
      <c r="QSL40" s="878"/>
      <c r="QSM40" s="878"/>
      <c r="QSN40" s="879"/>
      <c r="QSO40" s="1041"/>
      <c r="QSP40" s="877"/>
      <c r="QSQ40" s="878"/>
      <c r="QSR40" s="878"/>
      <c r="QSS40" s="878"/>
      <c r="QST40" s="879"/>
      <c r="QSU40" s="880"/>
      <c r="QSV40" s="878"/>
      <c r="QSW40" s="878"/>
      <c r="QSX40" s="878"/>
      <c r="QSY40" s="881"/>
      <c r="QSZ40" s="877"/>
      <c r="QTA40" s="878"/>
      <c r="QTB40" s="878"/>
      <c r="QTC40" s="878"/>
      <c r="QTD40" s="879"/>
      <c r="QTE40" s="1041"/>
      <c r="QTF40" s="877"/>
      <c r="QTG40" s="878"/>
      <c r="QTH40" s="878"/>
      <c r="QTI40" s="878"/>
      <c r="QTJ40" s="879"/>
      <c r="QTK40" s="880"/>
      <c r="QTL40" s="878"/>
      <c r="QTM40" s="878"/>
      <c r="QTN40" s="878"/>
      <c r="QTO40" s="881"/>
      <c r="QTP40" s="877"/>
      <c r="QTQ40" s="878"/>
      <c r="QTR40" s="878"/>
      <c r="QTS40" s="878"/>
      <c r="QTT40" s="879"/>
      <c r="QTU40" s="1041"/>
      <c r="QTV40" s="877"/>
      <c r="QTW40" s="878"/>
      <c r="QTX40" s="878"/>
      <c r="QTY40" s="878"/>
      <c r="QTZ40" s="879"/>
      <c r="QUA40" s="880"/>
      <c r="QUB40" s="878"/>
      <c r="QUC40" s="878"/>
      <c r="QUD40" s="878"/>
      <c r="QUE40" s="881"/>
      <c r="QUF40" s="877"/>
      <c r="QUG40" s="878"/>
      <c r="QUH40" s="878"/>
      <c r="QUI40" s="878"/>
      <c r="QUJ40" s="879"/>
      <c r="QUK40" s="1041"/>
      <c r="QUL40" s="877"/>
      <c r="QUM40" s="878"/>
      <c r="QUN40" s="878"/>
      <c r="QUO40" s="878"/>
      <c r="QUP40" s="879"/>
      <c r="QUQ40" s="880"/>
      <c r="QUR40" s="878"/>
      <c r="QUS40" s="878"/>
      <c r="QUT40" s="878"/>
      <c r="QUU40" s="881"/>
      <c r="QUV40" s="877"/>
      <c r="QUW40" s="878"/>
      <c r="QUX40" s="878"/>
      <c r="QUY40" s="878"/>
      <c r="QUZ40" s="879"/>
      <c r="QVA40" s="1041"/>
      <c r="QVB40" s="877"/>
      <c r="QVC40" s="878"/>
      <c r="QVD40" s="878"/>
      <c r="QVE40" s="878"/>
      <c r="QVF40" s="879"/>
      <c r="QVG40" s="880"/>
      <c r="QVH40" s="878"/>
      <c r="QVI40" s="878"/>
      <c r="QVJ40" s="878"/>
      <c r="QVK40" s="881"/>
      <c r="QVL40" s="877"/>
      <c r="QVM40" s="878"/>
      <c r="QVN40" s="878"/>
      <c r="QVO40" s="878"/>
      <c r="QVP40" s="879"/>
      <c r="QVQ40" s="1041"/>
      <c r="QVR40" s="877"/>
      <c r="QVS40" s="878"/>
      <c r="QVT40" s="878"/>
      <c r="QVU40" s="878"/>
      <c r="QVV40" s="879"/>
      <c r="QVW40" s="880"/>
      <c r="QVX40" s="878"/>
      <c r="QVY40" s="878"/>
      <c r="QVZ40" s="878"/>
      <c r="QWA40" s="881"/>
      <c r="QWB40" s="877"/>
      <c r="QWC40" s="878"/>
      <c r="QWD40" s="878"/>
      <c r="QWE40" s="878"/>
      <c r="QWF40" s="879"/>
      <c r="QWG40" s="1041"/>
      <c r="QWH40" s="877"/>
      <c r="QWI40" s="878"/>
      <c r="QWJ40" s="878"/>
      <c r="QWK40" s="878"/>
      <c r="QWL40" s="879"/>
      <c r="QWM40" s="880"/>
      <c r="QWN40" s="878"/>
      <c r="QWO40" s="878"/>
      <c r="QWP40" s="878"/>
      <c r="QWQ40" s="881"/>
      <c r="QWR40" s="877"/>
      <c r="QWS40" s="878"/>
      <c r="QWT40" s="878"/>
      <c r="QWU40" s="878"/>
      <c r="QWV40" s="879"/>
      <c r="QWW40" s="1041"/>
      <c r="QWX40" s="877"/>
      <c r="QWY40" s="878"/>
      <c r="QWZ40" s="878"/>
      <c r="QXA40" s="878"/>
      <c r="QXB40" s="879"/>
      <c r="QXC40" s="880"/>
      <c r="QXD40" s="878"/>
      <c r="QXE40" s="878"/>
      <c r="QXF40" s="878"/>
      <c r="QXG40" s="881"/>
      <c r="QXH40" s="877"/>
      <c r="QXI40" s="878"/>
      <c r="QXJ40" s="878"/>
      <c r="QXK40" s="878"/>
      <c r="QXL40" s="879"/>
      <c r="QXM40" s="1041"/>
      <c r="QXN40" s="877"/>
      <c r="QXO40" s="878"/>
      <c r="QXP40" s="878"/>
      <c r="QXQ40" s="878"/>
      <c r="QXR40" s="879"/>
      <c r="QXS40" s="880"/>
      <c r="QXT40" s="878"/>
      <c r="QXU40" s="878"/>
      <c r="QXV40" s="878"/>
      <c r="QXW40" s="881"/>
      <c r="QXX40" s="877"/>
      <c r="QXY40" s="878"/>
      <c r="QXZ40" s="878"/>
      <c r="QYA40" s="878"/>
      <c r="QYB40" s="879"/>
      <c r="QYC40" s="1041"/>
      <c r="QYD40" s="877"/>
      <c r="QYE40" s="878"/>
      <c r="QYF40" s="878"/>
      <c r="QYG40" s="878"/>
      <c r="QYH40" s="879"/>
      <c r="QYI40" s="880"/>
      <c r="QYJ40" s="878"/>
      <c r="QYK40" s="878"/>
      <c r="QYL40" s="878"/>
      <c r="QYM40" s="881"/>
      <c r="QYN40" s="877"/>
      <c r="QYO40" s="878"/>
      <c r="QYP40" s="878"/>
      <c r="QYQ40" s="878"/>
      <c r="QYR40" s="879"/>
      <c r="QYS40" s="1041"/>
      <c r="QYT40" s="877"/>
      <c r="QYU40" s="878"/>
      <c r="QYV40" s="878"/>
      <c r="QYW40" s="878"/>
      <c r="QYX40" s="879"/>
      <c r="QYY40" s="880"/>
      <c r="QYZ40" s="878"/>
      <c r="QZA40" s="878"/>
      <c r="QZB40" s="878"/>
      <c r="QZC40" s="881"/>
      <c r="QZD40" s="877"/>
      <c r="QZE40" s="878"/>
      <c r="QZF40" s="878"/>
      <c r="QZG40" s="878"/>
      <c r="QZH40" s="879"/>
      <c r="QZI40" s="1041"/>
      <c r="QZJ40" s="877"/>
      <c r="QZK40" s="878"/>
      <c r="QZL40" s="878"/>
      <c r="QZM40" s="878"/>
      <c r="QZN40" s="879"/>
      <c r="QZO40" s="880"/>
      <c r="QZP40" s="878"/>
      <c r="QZQ40" s="878"/>
      <c r="QZR40" s="878"/>
      <c r="QZS40" s="881"/>
      <c r="QZT40" s="877"/>
      <c r="QZU40" s="878"/>
      <c r="QZV40" s="878"/>
      <c r="QZW40" s="878"/>
      <c r="QZX40" s="879"/>
      <c r="QZY40" s="1041"/>
      <c r="QZZ40" s="877"/>
      <c r="RAA40" s="878"/>
      <c r="RAB40" s="878"/>
      <c r="RAC40" s="878"/>
      <c r="RAD40" s="879"/>
      <c r="RAE40" s="880"/>
      <c r="RAF40" s="878"/>
      <c r="RAG40" s="878"/>
      <c r="RAH40" s="878"/>
      <c r="RAI40" s="881"/>
      <c r="RAJ40" s="877"/>
      <c r="RAK40" s="878"/>
      <c r="RAL40" s="878"/>
      <c r="RAM40" s="878"/>
      <c r="RAN40" s="879"/>
      <c r="RAO40" s="1041"/>
      <c r="RAP40" s="877"/>
      <c r="RAQ40" s="878"/>
      <c r="RAR40" s="878"/>
      <c r="RAS40" s="878"/>
      <c r="RAT40" s="879"/>
      <c r="RAU40" s="880"/>
      <c r="RAV40" s="878"/>
      <c r="RAW40" s="878"/>
      <c r="RAX40" s="878"/>
      <c r="RAY40" s="881"/>
      <c r="RAZ40" s="877"/>
      <c r="RBA40" s="878"/>
      <c r="RBB40" s="878"/>
      <c r="RBC40" s="878"/>
      <c r="RBD40" s="879"/>
      <c r="RBE40" s="1041"/>
      <c r="RBF40" s="877"/>
      <c r="RBG40" s="878"/>
      <c r="RBH40" s="878"/>
      <c r="RBI40" s="878"/>
      <c r="RBJ40" s="879"/>
      <c r="RBK40" s="880"/>
      <c r="RBL40" s="878"/>
      <c r="RBM40" s="878"/>
      <c r="RBN40" s="878"/>
      <c r="RBO40" s="881"/>
      <c r="RBP40" s="877"/>
      <c r="RBQ40" s="878"/>
      <c r="RBR40" s="878"/>
      <c r="RBS40" s="878"/>
      <c r="RBT40" s="879"/>
      <c r="RBU40" s="1041"/>
      <c r="RBV40" s="877"/>
      <c r="RBW40" s="878"/>
      <c r="RBX40" s="878"/>
      <c r="RBY40" s="878"/>
      <c r="RBZ40" s="879"/>
      <c r="RCA40" s="880"/>
      <c r="RCB40" s="878"/>
      <c r="RCC40" s="878"/>
      <c r="RCD40" s="878"/>
      <c r="RCE40" s="881"/>
      <c r="RCF40" s="877"/>
      <c r="RCG40" s="878"/>
      <c r="RCH40" s="878"/>
      <c r="RCI40" s="878"/>
      <c r="RCJ40" s="879"/>
      <c r="RCK40" s="1041"/>
      <c r="RCL40" s="877"/>
      <c r="RCM40" s="878"/>
      <c r="RCN40" s="878"/>
      <c r="RCO40" s="878"/>
      <c r="RCP40" s="879"/>
      <c r="RCQ40" s="880"/>
      <c r="RCR40" s="878"/>
      <c r="RCS40" s="878"/>
      <c r="RCT40" s="878"/>
      <c r="RCU40" s="881"/>
      <c r="RCV40" s="877"/>
      <c r="RCW40" s="878"/>
      <c r="RCX40" s="878"/>
      <c r="RCY40" s="878"/>
      <c r="RCZ40" s="879"/>
      <c r="RDA40" s="1041"/>
      <c r="RDB40" s="877"/>
      <c r="RDC40" s="878"/>
      <c r="RDD40" s="878"/>
      <c r="RDE40" s="878"/>
      <c r="RDF40" s="879"/>
      <c r="RDG40" s="880"/>
      <c r="RDH40" s="878"/>
      <c r="RDI40" s="878"/>
      <c r="RDJ40" s="878"/>
      <c r="RDK40" s="881"/>
      <c r="RDL40" s="877"/>
      <c r="RDM40" s="878"/>
      <c r="RDN40" s="878"/>
      <c r="RDO40" s="878"/>
      <c r="RDP40" s="879"/>
      <c r="RDQ40" s="1041"/>
      <c r="RDR40" s="877"/>
      <c r="RDS40" s="878"/>
      <c r="RDT40" s="878"/>
      <c r="RDU40" s="878"/>
      <c r="RDV40" s="879"/>
      <c r="RDW40" s="880"/>
      <c r="RDX40" s="878"/>
      <c r="RDY40" s="878"/>
      <c r="RDZ40" s="878"/>
      <c r="REA40" s="881"/>
      <c r="REB40" s="877"/>
      <c r="REC40" s="878"/>
      <c r="RED40" s="878"/>
      <c r="REE40" s="878"/>
      <c r="REF40" s="879"/>
      <c r="REG40" s="1041"/>
      <c r="REH40" s="877"/>
      <c r="REI40" s="878"/>
      <c r="REJ40" s="878"/>
      <c r="REK40" s="878"/>
      <c r="REL40" s="879"/>
      <c r="REM40" s="880"/>
      <c r="REN40" s="878"/>
      <c r="REO40" s="878"/>
      <c r="REP40" s="878"/>
      <c r="REQ40" s="881"/>
      <c r="RER40" s="877"/>
      <c r="RES40" s="878"/>
      <c r="RET40" s="878"/>
      <c r="REU40" s="878"/>
      <c r="REV40" s="879"/>
      <c r="REW40" s="1041"/>
      <c r="REX40" s="877"/>
      <c r="REY40" s="878"/>
      <c r="REZ40" s="878"/>
      <c r="RFA40" s="878"/>
      <c r="RFB40" s="879"/>
      <c r="RFC40" s="880"/>
      <c r="RFD40" s="878"/>
      <c r="RFE40" s="878"/>
      <c r="RFF40" s="878"/>
      <c r="RFG40" s="881"/>
      <c r="RFH40" s="877"/>
      <c r="RFI40" s="878"/>
      <c r="RFJ40" s="878"/>
      <c r="RFK40" s="878"/>
      <c r="RFL40" s="879"/>
      <c r="RFM40" s="1041"/>
      <c r="RFN40" s="877"/>
      <c r="RFO40" s="878"/>
      <c r="RFP40" s="878"/>
      <c r="RFQ40" s="878"/>
      <c r="RFR40" s="879"/>
      <c r="RFS40" s="880"/>
      <c r="RFT40" s="878"/>
      <c r="RFU40" s="878"/>
      <c r="RFV40" s="878"/>
      <c r="RFW40" s="881"/>
      <c r="RFX40" s="877"/>
      <c r="RFY40" s="878"/>
      <c r="RFZ40" s="878"/>
      <c r="RGA40" s="878"/>
      <c r="RGB40" s="879"/>
      <c r="RGC40" s="1041"/>
      <c r="RGD40" s="877"/>
      <c r="RGE40" s="878"/>
      <c r="RGF40" s="878"/>
      <c r="RGG40" s="878"/>
      <c r="RGH40" s="879"/>
      <c r="RGI40" s="880"/>
      <c r="RGJ40" s="878"/>
      <c r="RGK40" s="878"/>
      <c r="RGL40" s="878"/>
      <c r="RGM40" s="881"/>
      <c r="RGN40" s="877"/>
      <c r="RGO40" s="878"/>
      <c r="RGP40" s="878"/>
      <c r="RGQ40" s="878"/>
      <c r="RGR40" s="879"/>
      <c r="RGS40" s="1041"/>
      <c r="RGT40" s="877"/>
      <c r="RGU40" s="878"/>
      <c r="RGV40" s="878"/>
      <c r="RGW40" s="878"/>
      <c r="RGX40" s="879"/>
      <c r="RGY40" s="880"/>
      <c r="RGZ40" s="878"/>
      <c r="RHA40" s="878"/>
      <c r="RHB40" s="878"/>
      <c r="RHC40" s="881"/>
      <c r="RHD40" s="877"/>
      <c r="RHE40" s="878"/>
      <c r="RHF40" s="878"/>
      <c r="RHG40" s="878"/>
      <c r="RHH40" s="879"/>
      <c r="RHI40" s="1041"/>
      <c r="RHJ40" s="877"/>
      <c r="RHK40" s="878"/>
      <c r="RHL40" s="878"/>
      <c r="RHM40" s="878"/>
      <c r="RHN40" s="879"/>
      <c r="RHO40" s="880"/>
      <c r="RHP40" s="878"/>
      <c r="RHQ40" s="878"/>
      <c r="RHR40" s="878"/>
      <c r="RHS40" s="881"/>
      <c r="RHT40" s="877"/>
      <c r="RHU40" s="878"/>
      <c r="RHV40" s="878"/>
      <c r="RHW40" s="878"/>
      <c r="RHX40" s="879"/>
      <c r="RHY40" s="1041"/>
      <c r="RHZ40" s="877"/>
      <c r="RIA40" s="878"/>
      <c r="RIB40" s="878"/>
      <c r="RIC40" s="878"/>
      <c r="RID40" s="879"/>
      <c r="RIE40" s="880"/>
      <c r="RIF40" s="878"/>
      <c r="RIG40" s="878"/>
      <c r="RIH40" s="878"/>
      <c r="RII40" s="881"/>
      <c r="RIJ40" s="877"/>
      <c r="RIK40" s="878"/>
      <c r="RIL40" s="878"/>
      <c r="RIM40" s="878"/>
      <c r="RIN40" s="879"/>
      <c r="RIO40" s="1041"/>
      <c r="RIP40" s="877"/>
      <c r="RIQ40" s="878"/>
      <c r="RIR40" s="878"/>
      <c r="RIS40" s="878"/>
      <c r="RIT40" s="879"/>
      <c r="RIU40" s="880"/>
      <c r="RIV40" s="878"/>
      <c r="RIW40" s="878"/>
      <c r="RIX40" s="878"/>
      <c r="RIY40" s="881"/>
      <c r="RIZ40" s="877"/>
      <c r="RJA40" s="878"/>
      <c r="RJB40" s="878"/>
      <c r="RJC40" s="878"/>
      <c r="RJD40" s="879"/>
      <c r="RJE40" s="1041"/>
      <c r="RJF40" s="877"/>
      <c r="RJG40" s="878"/>
      <c r="RJH40" s="878"/>
      <c r="RJI40" s="878"/>
      <c r="RJJ40" s="879"/>
      <c r="RJK40" s="880"/>
      <c r="RJL40" s="878"/>
      <c r="RJM40" s="878"/>
      <c r="RJN40" s="878"/>
      <c r="RJO40" s="881"/>
      <c r="RJP40" s="877"/>
      <c r="RJQ40" s="878"/>
      <c r="RJR40" s="878"/>
      <c r="RJS40" s="878"/>
      <c r="RJT40" s="879"/>
      <c r="RJU40" s="1041"/>
      <c r="RJV40" s="877"/>
      <c r="RJW40" s="878"/>
      <c r="RJX40" s="878"/>
      <c r="RJY40" s="878"/>
      <c r="RJZ40" s="879"/>
      <c r="RKA40" s="880"/>
      <c r="RKB40" s="878"/>
      <c r="RKC40" s="878"/>
      <c r="RKD40" s="878"/>
      <c r="RKE40" s="881"/>
      <c r="RKF40" s="877"/>
      <c r="RKG40" s="878"/>
      <c r="RKH40" s="878"/>
      <c r="RKI40" s="878"/>
      <c r="RKJ40" s="879"/>
      <c r="RKK40" s="1041"/>
      <c r="RKL40" s="877"/>
      <c r="RKM40" s="878"/>
      <c r="RKN40" s="878"/>
      <c r="RKO40" s="878"/>
      <c r="RKP40" s="879"/>
      <c r="RKQ40" s="880"/>
      <c r="RKR40" s="878"/>
      <c r="RKS40" s="878"/>
      <c r="RKT40" s="878"/>
      <c r="RKU40" s="881"/>
      <c r="RKV40" s="877"/>
      <c r="RKW40" s="878"/>
      <c r="RKX40" s="878"/>
      <c r="RKY40" s="878"/>
      <c r="RKZ40" s="879"/>
      <c r="RLA40" s="1041"/>
      <c r="RLB40" s="877"/>
      <c r="RLC40" s="878"/>
      <c r="RLD40" s="878"/>
      <c r="RLE40" s="878"/>
      <c r="RLF40" s="879"/>
      <c r="RLG40" s="880"/>
      <c r="RLH40" s="878"/>
      <c r="RLI40" s="878"/>
      <c r="RLJ40" s="878"/>
      <c r="RLK40" s="881"/>
      <c r="RLL40" s="877"/>
      <c r="RLM40" s="878"/>
      <c r="RLN40" s="878"/>
      <c r="RLO40" s="878"/>
      <c r="RLP40" s="879"/>
      <c r="RLQ40" s="1041"/>
      <c r="RLR40" s="877"/>
      <c r="RLS40" s="878"/>
      <c r="RLT40" s="878"/>
      <c r="RLU40" s="878"/>
      <c r="RLV40" s="879"/>
      <c r="RLW40" s="880"/>
      <c r="RLX40" s="878"/>
      <c r="RLY40" s="878"/>
      <c r="RLZ40" s="878"/>
      <c r="RMA40" s="881"/>
      <c r="RMB40" s="877"/>
      <c r="RMC40" s="878"/>
      <c r="RMD40" s="878"/>
      <c r="RME40" s="878"/>
      <c r="RMF40" s="879"/>
      <c r="RMG40" s="1041"/>
      <c r="RMH40" s="877"/>
      <c r="RMI40" s="878"/>
      <c r="RMJ40" s="878"/>
      <c r="RMK40" s="878"/>
      <c r="RML40" s="879"/>
      <c r="RMM40" s="880"/>
      <c r="RMN40" s="878"/>
      <c r="RMO40" s="878"/>
      <c r="RMP40" s="878"/>
      <c r="RMQ40" s="881"/>
      <c r="RMR40" s="877"/>
      <c r="RMS40" s="878"/>
      <c r="RMT40" s="878"/>
      <c r="RMU40" s="878"/>
      <c r="RMV40" s="879"/>
      <c r="RMW40" s="1041"/>
      <c r="RMX40" s="877"/>
      <c r="RMY40" s="878"/>
      <c r="RMZ40" s="878"/>
      <c r="RNA40" s="878"/>
      <c r="RNB40" s="879"/>
      <c r="RNC40" s="880"/>
      <c r="RND40" s="878"/>
      <c r="RNE40" s="878"/>
      <c r="RNF40" s="878"/>
      <c r="RNG40" s="881"/>
      <c r="RNH40" s="877"/>
      <c r="RNI40" s="878"/>
      <c r="RNJ40" s="878"/>
      <c r="RNK40" s="878"/>
      <c r="RNL40" s="879"/>
      <c r="RNM40" s="1041"/>
      <c r="RNN40" s="877"/>
      <c r="RNO40" s="878"/>
      <c r="RNP40" s="878"/>
      <c r="RNQ40" s="878"/>
      <c r="RNR40" s="879"/>
      <c r="RNS40" s="880"/>
      <c r="RNT40" s="878"/>
      <c r="RNU40" s="878"/>
      <c r="RNV40" s="878"/>
      <c r="RNW40" s="881"/>
      <c r="RNX40" s="877"/>
      <c r="RNY40" s="878"/>
      <c r="RNZ40" s="878"/>
      <c r="ROA40" s="878"/>
      <c r="ROB40" s="879"/>
      <c r="ROC40" s="1041"/>
      <c r="ROD40" s="877"/>
      <c r="ROE40" s="878"/>
      <c r="ROF40" s="878"/>
      <c r="ROG40" s="878"/>
      <c r="ROH40" s="879"/>
      <c r="ROI40" s="880"/>
      <c r="ROJ40" s="878"/>
      <c r="ROK40" s="878"/>
      <c r="ROL40" s="878"/>
      <c r="ROM40" s="881"/>
      <c r="RON40" s="877"/>
      <c r="ROO40" s="878"/>
      <c r="ROP40" s="878"/>
      <c r="ROQ40" s="878"/>
      <c r="ROR40" s="879"/>
      <c r="ROS40" s="1041"/>
      <c r="ROT40" s="877"/>
      <c r="ROU40" s="878"/>
      <c r="ROV40" s="878"/>
      <c r="ROW40" s="878"/>
      <c r="ROX40" s="879"/>
      <c r="ROY40" s="880"/>
      <c r="ROZ40" s="878"/>
      <c r="RPA40" s="878"/>
      <c r="RPB40" s="878"/>
      <c r="RPC40" s="881"/>
      <c r="RPD40" s="877"/>
      <c r="RPE40" s="878"/>
      <c r="RPF40" s="878"/>
      <c r="RPG40" s="878"/>
      <c r="RPH40" s="879"/>
      <c r="RPI40" s="1041"/>
      <c r="RPJ40" s="877"/>
      <c r="RPK40" s="878"/>
      <c r="RPL40" s="878"/>
      <c r="RPM40" s="878"/>
      <c r="RPN40" s="879"/>
      <c r="RPO40" s="880"/>
      <c r="RPP40" s="878"/>
      <c r="RPQ40" s="878"/>
      <c r="RPR40" s="878"/>
      <c r="RPS40" s="881"/>
      <c r="RPT40" s="877"/>
      <c r="RPU40" s="878"/>
      <c r="RPV40" s="878"/>
      <c r="RPW40" s="878"/>
      <c r="RPX40" s="879"/>
      <c r="RPY40" s="1041"/>
      <c r="RPZ40" s="877"/>
      <c r="RQA40" s="878"/>
      <c r="RQB40" s="878"/>
      <c r="RQC40" s="878"/>
      <c r="RQD40" s="879"/>
      <c r="RQE40" s="880"/>
      <c r="RQF40" s="878"/>
      <c r="RQG40" s="878"/>
      <c r="RQH40" s="878"/>
      <c r="RQI40" s="881"/>
      <c r="RQJ40" s="877"/>
      <c r="RQK40" s="878"/>
      <c r="RQL40" s="878"/>
      <c r="RQM40" s="878"/>
      <c r="RQN40" s="879"/>
      <c r="RQO40" s="1041"/>
      <c r="RQP40" s="877"/>
      <c r="RQQ40" s="878"/>
      <c r="RQR40" s="878"/>
      <c r="RQS40" s="878"/>
      <c r="RQT40" s="879"/>
      <c r="RQU40" s="880"/>
      <c r="RQV40" s="878"/>
      <c r="RQW40" s="878"/>
      <c r="RQX40" s="878"/>
      <c r="RQY40" s="881"/>
      <c r="RQZ40" s="877"/>
      <c r="RRA40" s="878"/>
      <c r="RRB40" s="878"/>
      <c r="RRC40" s="878"/>
      <c r="RRD40" s="879"/>
      <c r="RRE40" s="1041"/>
      <c r="RRF40" s="877"/>
      <c r="RRG40" s="878"/>
      <c r="RRH40" s="878"/>
      <c r="RRI40" s="878"/>
      <c r="RRJ40" s="879"/>
      <c r="RRK40" s="880"/>
      <c r="RRL40" s="878"/>
      <c r="RRM40" s="878"/>
      <c r="RRN40" s="878"/>
      <c r="RRO40" s="881"/>
      <c r="RRP40" s="877"/>
      <c r="RRQ40" s="878"/>
      <c r="RRR40" s="878"/>
      <c r="RRS40" s="878"/>
      <c r="RRT40" s="879"/>
      <c r="RRU40" s="1041"/>
      <c r="RRV40" s="877"/>
      <c r="RRW40" s="878"/>
      <c r="RRX40" s="878"/>
      <c r="RRY40" s="878"/>
      <c r="RRZ40" s="879"/>
      <c r="RSA40" s="880"/>
      <c r="RSB40" s="878"/>
      <c r="RSC40" s="878"/>
      <c r="RSD40" s="878"/>
      <c r="RSE40" s="881"/>
      <c r="RSF40" s="877"/>
      <c r="RSG40" s="878"/>
      <c r="RSH40" s="878"/>
      <c r="RSI40" s="878"/>
      <c r="RSJ40" s="879"/>
      <c r="RSK40" s="1041"/>
      <c r="RSL40" s="877"/>
      <c r="RSM40" s="878"/>
      <c r="RSN40" s="878"/>
      <c r="RSO40" s="878"/>
      <c r="RSP40" s="879"/>
      <c r="RSQ40" s="880"/>
      <c r="RSR40" s="878"/>
      <c r="RSS40" s="878"/>
      <c r="RST40" s="878"/>
      <c r="RSU40" s="881"/>
      <c r="RSV40" s="877"/>
      <c r="RSW40" s="878"/>
      <c r="RSX40" s="878"/>
      <c r="RSY40" s="878"/>
      <c r="RSZ40" s="879"/>
      <c r="RTA40" s="1041"/>
      <c r="RTB40" s="877"/>
      <c r="RTC40" s="878"/>
      <c r="RTD40" s="878"/>
      <c r="RTE40" s="878"/>
      <c r="RTF40" s="879"/>
      <c r="RTG40" s="880"/>
      <c r="RTH40" s="878"/>
      <c r="RTI40" s="878"/>
      <c r="RTJ40" s="878"/>
      <c r="RTK40" s="881"/>
      <c r="RTL40" s="877"/>
      <c r="RTM40" s="878"/>
      <c r="RTN40" s="878"/>
      <c r="RTO40" s="878"/>
      <c r="RTP40" s="879"/>
      <c r="RTQ40" s="1041"/>
      <c r="RTR40" s="877"/>
      <c r="RTS40" s="878"/>
      <c r="RTT40" s="878"/>
      <c r="RTU40" s="878"/>
      <c r="RTV40" s="879"/>
      <c r="RTW40" s="880"/>
      <c r="RTX40" s="878"/>
      <c r="RTY40" s="878"/>
      <c r="RTZ40" s="878"/>
      <c r="RUA40" s="881"/>
      <c r="RUB40" s="877"/>
      <c r="RUC40" s="878"/>
      <c r="RUD40" s="878"/>
      <c r="RUE40" s="878"/>
      <c r="RUF40" s="879"/>
      <c r="RUG40" s="1041"/>
      <c r="RUH40" s="877"/>
      <c r="RUI40" s="878"/>
      <c r="RUJ40" s="878"/>
      <c r="RUK40" s="878"/>
      <c r="RUL40" s="879"/>
      <c r="RUM40" s="880"/>
      <c r="RUN40" s="878"/>
      <c r="RUO40" s="878"/>
      <c r="RUP40" s="878"/>
      <c r="RUQ40" s="881"/>
      <c r="RUR40" s="877"/>
      <c r="RUS40" s="878"/>
      <c r="RUT40" s="878"/>
      <c r="RUU40" s="878"/>
      <c r="RUV40" s="879"/>
      <c r="RUW40" s="1041"/>
      <c r="RUX40" s="877"/>
      <c r="RUY40" s="878"/>
      <c r="RUZ40" s="878"/>
      <c r="RVA40" s="878"/>
      <c r="RVB40" s="879"/>
      <c r="RVC40" s="880"/>
      <c r="RVD40" s="878"/>
      <c r="RVE40" s="878"/>
      <c r="RVF40" s="878"/>
      <c r="RVG40" s="881"/>
      <c r="RVH40" s="877"/>
      <c r="RVI40" s="878"/>
      <c r="RVJ40" s="878"/>
      <c r="RVK40" s="878"/>
      <c r="RVL40" s="879"/>
      <c r="RVM40" s="1041"/>
      <c r="RVN40" s="877"/>
      <c r="RVO40" s="878"/>
      <c r="RVP40" s="878"/>
      <c r="RVQ40" s="878"/>
      <c r="RVR40" s="879"/>
      <c r="RVS40" s="880"/>
      <c r="RVT40" s="878"/>
      <c r="RVU40" s="878"/>
      <c r="RVV40" s="878"/>
      <c r="RVW40" s="881"/>
      <c r="RVX40" s="877"/>
      <c r="RVY40" s="878"/>
      <c r="RVZ40" s="878"/>
      <c r="RWA40" s="878"/>
      <c r="RWB40" s="879"/>
      <c r="RWC40" s="1041"/>
      <c r="RWD40" s="877"/>
      <c r="RWE40" s="878"/>
      <c r="RWF40" s="878"/>
      <c r="RWG40" s="878"/>
      <c r="RWH40" s="879"/>
      <c r="RWI40" s="880"/>
      <c r="RWJ40" s="878"/>
      <c r="RWK40" s="878"/>
      <c r="RWL40" s="878"/>
      <c r="RWM40" s="881"/>
      <c r="RWN40" s="877"/>
      <c r="RWO40" s="878"/>
      <c r="RWP40" s="878"/>
      <c r="RWQ40" s="878"/>
      <c r="RWR40" s="879"/>
      <c r="RWS40" s="1041"/>
      <c r="RWT40" s="877"/>
      <c r="RWU40" s="878"/>
      <c r="RWV40" s="878"/>
      <c r="RWW40" s="878"/>
      <c r="RWX40" s="879"/>
      <c r="RWY40" s="880"/>
      <c r="RWZ40" s="878"/>
      <c r="RXA40" s="878"/>
      <c r="RXB40" s="878"/>
      <c r="RXC40" s="881"/>
      <c r="RXD40" s="877"/>
      <c r="RXE40" s="878"/>
      <c r="RXF40" s="878"/>
      <c r="RXG40" s="878"/>
      <c r="RXH40" s="879"/>
      <c r="RXI40" s="1041"/>
      <c r="RXJ40" s="877"/>
      <c r="RXK40" s="878"/>
      <c r="RXL40" s="878"/>
      <c r="RXM40" s="878"/>
      <c r="RXN40" s="879"/>
      <c r="RXO40" s="880"/>
      <c r="RXP40" s="878"/>
      <c r="RXQ40" s="878"/>
      <c r="RXR40" s="878"/>
      <c r="RXS40" s="881"/>
      <c r="RXT40" s="877"/>
      <c r="RXU40" s="878"/>
      <c r="RXV40" s="878"/>
      <c r="RXW40" s="878"/>
      <c r="RXX40" s="879"/>
      <c r="RXY40" s="1041"/>
      <c r="RXZ40" s="877"/>
      <c r="RYA40" s="878"/>
      <c r="RYB40" s="878"/>
      <c r="RYC40" s="878"/>
      <c r="RYD40" s="879"/>
      <c r="RYE40" s="880"/>
      <c r="RYF40" s="878"/>
      <c r="RYG40" s="878"/>
      <c r="RYH40" s="878"/>
      <c r="RYI40" s="881"/>
      <c r="RYJ40" s="877"/>
      <c r="RYK40" s="878"/>
      <c r="RYL40" s="878"/>
      <c r="RYM40" s="878"/>
      <c r="RYN40" s="879"/>
      <c r="RYO40" s="1041"/>
      <c r="RYP40" s="877"/>
      <c r="RYQ40" s="878"/>
      <c r="RYR40" s="878"/>
      <c r="RYS40" s="878"/>
      <c r="RYT40" s="879"/>
      <c r="RYU40" s="880"/>
      <c r="RYV40" s="878"/>
      <c r="RYW40" s="878"/>
      <c r="RYX40" s="878"/>
      <c r="RYY40" s="881"/>
      <c r="RYZ40" s="877"/>
      <c r="RZA40" s="878"/>
      <c r="RZB40" s="878"/>
      <c r="RZC40" s="878"/>
      <c r="RZD40" s="879"/>
      <c r="RZE40" s="1041"/>
      <c r="RZF40" s="877"/>
      <c r="RZG40" s="878"/>
      <c r="RZH40" s="878"/>
      <c r="RZI40" s="878"/>
      <c r="RZJ40" s="879"/>
      <c r="RZK40" s="880"/>
      <c r="RZL40" s="878"/>
      <c r="RZM40" s="878"/>
      <c r="RZN40" s="878"/>
      <c r="RZO40" s="881"/>
      <c r="RZP40" s="877"/>
      <c r="RZQ40" s="878"/>
      <c r="RZR40" s="878"/>
      <c r="RZS40" s="878"/>
      <c r="RZT40" s="879"/>
      <c r="RZU40" s="1041"/>
      <c r="RZV40" s="877"/>
      <c r="RZW40" s="878"/>
      <c r="RZX40" s="878"/>
      <c r="RZY40" s="878"/>
      <c r="RZZ40" s="879"/>
      <c r="SAA40" s="880"/>
      <c r="SAB40" s="878"/>
      <c r="SAC40" s="878"/>
      <c r="SAD40" s="878"/>
      <c r="SAE40" s="881"/>
      <c r="SAF40" s="877"/>
      <c r="SAG40" s="878"/>
      <c r="SAH40" s="878"/>
      <c r="SAI40" s="878"/>
      <c r="SAJ40" s="879"/>
      <c r="SAK40" s="1041"/>
      <c r="SAL40" s="877"/>
      <c r="SAM40" s="878"/>
      <c r="SAN40" s="878"/>
      <c r="SAO40" s="878"/>
      <c r="SAP40" s="879"/>
      <c r="SAQ40" s="880"/>
      <c r="SAR40" s="878"/>
      <c r="SAS40" s="878"/>
      <c r="SAT40" s="878"/>
      <c r="SAU40" s="881"/>
      <c r="SAV40" s="877"/>
      <c r="SAW40" s="878"/>
      <c r="SAX40" s="878"/>
      <c r="SAY40" s="878"/>
      <c r="SAZ40" s="879"/>
      <c r="SBA40" s="1041"/>
      <c r="SBB40" s="877"/>
      <c r="SBC40" s="878"/>
      <c r="SBD40" s="878"/>
      <c r="SBE40" s="878"/>
      <c r="SBF40" s="879"/>
      <c r="SBG40" s="880"/>
      <c r="SBH40" s="878"/>
      <c r="SBI40" s="878"/>
      <c r="SBJ40" s="878"/>
      <c r="SBK40" s="881"/>
      <c r="SBL40" s="877"/>
      <c r="SBM40" s="878"/>
      <c r="SBN40" s="878"/>
      <c r="SBO40" s="878"/>
      <c r="SBP40" s="879"/>
      <c r="SBQ40" s="1041"/>
      <c r="SBR40" s="877"/>
      <c r="SBS40" s="878"/>
      <c r="SBT40" s="878"/>
      <c r="SBU40" s="878"/>
      <c r="SBV40" s="879"/>
      <c r="SBW40" s="880"/>
      <c r="SBX40" s="878"/>
      <c r="SBY40" s="878"/>
      <c r="SBZ40" s="878"/>
      <c r="SCA40" s="881"/>
      <c r="SCB40" s="877"/>
      <c r="SCC40" s="878"/>
      <c r="SCD40" s="878"/>
      <c r="SCE40" s="878"/>
      <c r="SCF40" s="879"/>
      <c r="SCG40" s="1041"/>
      <c r="SCH40" s="877"/>
      <c r="SCI40" s="878"/>
      <c r="SCJ40" s="878"/>
      <c r="SCK40" s="878"/>
      <c r="SCL40" s="879"/>
      <c r="SCM40" s="880"/>
      <c r="SCN40" s="878"/>
      <c r="SCO40" s="878"/>
      <c r="SCP40" s="878"/>
      <c r="SCQ40" s="881"/>
      <c r="SCR40" s="877"/>
      <c r="SCS40" s="878"/>
      <c r="SCT40" s="878"/>
      <c r="SCU40" s="878"/>
      <c r="SCV40" s="879"/>
      <c r="SCW40" s="1041"/>
      <c r="SCX40" s="877"/>
      <c r="SCY40" s="878"/>
      <c r="SCZ40" s="878"/>
      <c r="SDA40" s="878"/>
      <c r="SDB40" s="879"/>
      <c r="SDC40" s="880"/>
      <c r="SDD40" s="878"/>
      <c r="SDE40" s="878"/>
      <c r="SDF40" s="878"/>
      <c r="SDG40" s="881"/>
      <c r="SDH40" s="877"/>
      <c r="SDI40" s="878"/>
      <c r="SDJ40" s="878"/>
      <c r="SDK40" s="878"/>
      <c r="SDL40" s="879"/>
      <c r="SDM40" s="1041"/>
      <c r="SDN40" s="877"/>
      <c r="SDO40" s="878"/>
      <c r="SDP40" s="878"/>
      <c r="SDQ40" s="878"/>
      <c r="SDR40" s="879"/>
      <c r="SDS40" s="880"/>
      <c r="SDT40" s="878"/>
      <c r="SDU40" s="878"/>
      <c r="SDV40" s="878"/>
      <c r="SDW40" s="881"/>
      <c r="SDX40" s="877"/>
      <c r="SDY40" s="878"/>
      <c r="SDZ40" s="878"/>
      <c r="SEA40" s="878"/>
      <c r="SEB40" s="879"/>
      <c r="SEC40" s="1041"/>
      <c r="SED40" s="877"/>
      <c r="SEE40" s="878"/>
      <c r="SEF40" s="878"/>
      <c r="SEG40" s="878"/>
      <c r="SEH40" s="879"/>
      <c r="SEI40" s="880"/>
      <c r="SEJ40" s="878"/>
      <c r="SEK40" s="878"/>
      <c r="SEL40" s="878"/>
      <c r="SEM40" s="881"/>
      <c r="SEN40" s="877"/>
      <c r="SEO40" s="878"/>
      <c r="SEP40" s="878"/>
      <c r="SEQ40" s="878"/>
      <c r="SER40" s="879"/>
      <c r="SES40" s="1041"/>
      <c r="SET40" s="877"/>
      <c r="SEU40" s="878"/>
      <c r="SEV40" s="878"/>
      <c r="SEW40" s="878"/>
      <c r="SEX40" s="879"/>
      <c r="SEY40" s="880"/>
      <c r="SEZ40" s="878"/>
      <c r="SFA40" s="878"/>
      <c r="SFB40" s="878"/>
      <c r="SFC40" s="881"/>
      <c r="SFD40" s="877"/>
      <c r="SFE40" s="878"/>
      <c r="SFF40" s="878"/>
      <c r="SFG40" s="878"/>
      <c r="SFH40" s="879"/>
      <c r="SFI40" s="1041"/>
      <c r="SFJ40" s="877"/>
      <c r="SFK40" s="878"/>
      <c r="SFL40" s="878"/>
      <c r="SFM40" s="878"/>
      <c r="SFN40" s="879"/>
      <c r="SFO40" s="880"/>
      <c r="SFP40" s="878"/>
      <c r="SFQ40" s="878"/>
      <c r="SFR40" s="878"/>
      <c r="SFS40" s="881"/>
      <c r="SFT40" s="877"/>
      <c r="SFU40" s="878"/>
      <c r="SFV40" s="878"/>
      <c r="SFW40" s="878"/>
      <c r="SFX40" s="879"/>
      <c r="SFY40" s="1041"/>
      <c r="SFZ40" s="877"/>
      <c r="SGA40" s="878"/>
      <c r="SGB40" s="878"/>
      <c r="SGC40" s="878"/>
      <c r="SGD40" s="879"/>
      <c r="SGE40" s="880"/>
      <c r="SGF40" s="878"/>
      <c r="SGG40" s="878"/>
      <c r="SGH40" s="878"/>
      <c r="SGI40" s="881"/>
      <c r="SGJ40" s="877"/>
      <c r="SGK40" s="878"/>
      <c r="SGL40" s="878"/>
      <c r="SGM40" s="878"/>
      <c r="SGN40" s="879"/>
      <c r="SGO40" s="1041"/>
      <c r="SGP40" s="877"/>
      <c r="SGQ40" s="878"/>
      <c r="SGR40" s="878"/>
      <c r="SGS40" s="878"/>
      <c r="SGT40" s="879"/>
      <c r="SGU40" s="880"/>
      <c r="SGV40" s="878"/>
      <c r="SGW40" s="878"/>
      <c r="SGX40" s="878"/>
      <c r="SGY40" s="881"/>
      <c r="SGZ40" s="877"/>
      <c r="SHA40" s="878"/>
      <c r="SHB40" s="878"/>
      <c r="SHC40" s="878"/>
      <c r="SHD40" s="879"/>
      <c r="SHE40" s="1041"/>
      <c r="SHF40" s="877"/>
      <c r="SHG40" s="878"/>
      <c r="SHH40" s="878"/>
      <c r="SHI40" s="878"/>
      <c r="SHJ40" s="879"/>
      <c r="SHK40" s="880"/>
      <c r="SHL40" s="878"/>
      <c r="SHM40" s="878"/>
      <c r="SHN40" s="878"/>
      <c r="SHO40" s="881"/>
      <c r="SHP40" s="877"/>
      <c r="SHQ40" s="878"/>
      <c r="SHR40" s="878"/>
      <c r="SHS40" s="878"/>
      <c r="SHT40" s="879"/>
      <c r="SHU40" s="1041"/>
      <c r="SHV40" s="877"/>
      <c r="SHW40" s="878"/>
      <c r="SHX40" s="878"/>
      <c r="SHY40" s="878"/>
      <c r="SHZ40" s="879"/>
      <c r="SIA40" s="880"/>
      <c r="SIB40" s="878"/>
      <c r="SIC40" s="878"/>
      <c r="SID40" s="878"/>
      <c r="SIE40" s="881"/>
      <c r="SIF40" s="877"/>
      <c r="SIG40" s="878"/>
      <c r="SIH40" s="878"/>
      <c r="SII40" s="878"/>
      <c r="SIJ40" s="879"/>
      <c r="SIK40" s="1041"/>
      <c r="SIL40" s="877"/>
      <c r="SIM40" s="878"/>
      <c r="SIN40" s="878"/>
      <c r="SIO40" s="878"/>
      <c r="SIP40" s="879"/>
      <c r="SIQ40" s="880"/>
      <c r="SIR40" s="878"/>
      <c r="SIS40" s="878"/>
      <c r="SIT40" s="878"/>
      <c r="SIU40" s="881"/>
      <c r="SIV40" s="877"/>
      <c r="SIW40" s="878"/>
      <c r="SIX40" s="878"/>
      <c r="SIY40" s="878"/>
      <c r="SIZ40" s="879"/>
      <c r="SJA40" s="1041"/>
      <c r="SJB40" s="877"/>
      <c r="SJC40" s="878"/>
      <c r="SJD40" s="878"/>
      <c r="SJE40" s="878"/>
      <c r="SJF40" s="879"/>
      <c r="SJG40" s="880"/>
      <c r="SJH40" s="878"/>
      <c r="SJI40" s="878"/>
      <c r="SJJ40" s="878"/>
      <c r="SJK40" s="881"/>
      <c r="SJL40" s="877"/>
      <c r="SJM40" s="878"/>
      <c r="SJN40" s="878"/>
      <c r="SJO40" s="878"/>
      <c r="SJP40" s="879"/>
      <c r="SJQ40" s="1041"/>
      <c r="SJR40" s="877"/>
      <c r="SJS40" s="878"/>
      <c r="SJT40" s="878"/>
      <c r="SJU40" s="878"/>
      <c r="SJV40" s="879"/>
      <c r="SJW40" s="880"/>
      <c r="SJX40" s="878"/>
      <c r="SJY40" s="878"/>
      <c r="SJZ40" s="878"/>
      <c r="SKA40" s="881"/>
      <c r="SKB40" s="877"/>
      <c r="SKC40" s="878"/>
      <c r="SKD40" s="878"/>
      <c r="SKE40" s="878"/>
      <c r="SKF40" s="879"/>
      <c r="SKG40" s="1041"/>
      <c r="SKH40" s="877"/>
      <c r="SKI40" s="878"/>
      <c r="SKJ40" s="878"/>
      <c r="SKK40" s="878"/>
      <c r="SKL40" s="879"/>
      <c r="SKM40" s="880"/>
      <c r="SKN40" s="878"/>
      <c r="SKO40" s="878"/>
      <c r="SKP40" s="878"/>
      <c r="SKQ40" s="881"/>
      <c r="SKR40" s="877"/>
      <c r="SKS40" s="878"/>
      <c r="SKT40" s="878"/>
      <c r="SKU40" s="878"/>
      <c r="SKV40" s="879"/>
      <c r="SKW40" s="1041"/>
      <c r="SKX40" s="877"/>
      <c r="SKY40" s="878"/>
      <c r="SKZ40" s="878"/>
      <c r="SLA40" s="878"/>
      <c r="SLB40" s="879"/>
      <c r="SLC40" s="880"/>
      <c r="SLD40" s="878"/>
      <c r="SLE40" s="878"/>
      <c r="SLF40" s="878"/>
      <c r="SLG40" s="881"/>
      <c r="SLH40" s="877"/>
      <c r="SLI40" s="878"/>
      <c r="SLJ40" s="878"/>
      <c r="SLK40" s="878"/>
      <c r="SLL40" s="879"/>
      <c r="SLM40" s="1041"/>
      <c r="SLN40" s="877"/>
      <c r="SLO40" s="878"/>
      <c r="SLP40" s="878"/>
      <c r="SLQ40" s="878"/>
      <c r="SLR40" s="879"/>
      <c r="SLS40" s="880"/>
      <c r="SLT40" s="878"/>
      <c r="SLU40" s="878"/>
      <c r="SLV40" s="878"/>
      <c r="SLW40" s="881"/>
      <c r="SLX40" s="877"/>
      <c r="SLY40" s="878"/>
      <c r="SLZ40" s="878"/>
      <c r="SMA40" s="878"/>
      <c r="SMB40" s="879"/>
      <c r="SMC40" s="1041"/>
      <c r="SMD40" s="877"/>
      <c r="SME40" s="878"/>
      <c r="SMF40" s="878"/>
      <c r="SMG40" s="878"/>
      <c r="SMH40" s="879"/>
      <c r="SMI40" s="880"/>
      <c r="SMJ40" s="878"/>
      <c r="SMK40" s="878"/>
      <c r="SML40" s="878"/>
      <c r="SMM40" s="881"/>
      <c r="SMN40" s="877"/>
      <c r="SMO40" s="878"/>
      <c r="SMP40" s="878"/>
      <c r="SMQ40" s="878"/>
      <c r="SMR40" s="879"/>
      <c r="SMS40" s="1041"/>
      <c r="SMT40" s="877"/>
      <c r="SMU40" s="878"/>
      <c r="SMV40" s="878"/>
      <c r="SMW40" s="878"/>
      <c r="SMX40" s="879"/>
      <c r="SMY40" s="880"/>
      <c r="SMZ40" s="878"/>
      <c r="SNA40" s="878"/>
      <c r="SNB40" s="878"/>
      <c r="SNC40" s="881"/>
      <c r="SND40" s="877"/>
      <c r="SNE40" s="878"/>
      <c r="SNF40" s="878"/>
      <c r="SNG40" s="878"/>
      <c r="SNH40" s="879"/>
      <c r="SNI40" s="1041"/>
      <c r="SNJ40" s="877"/>
      <c r="SNK40" s="878"/>
      <c r="SNL40" s="878"/>
      <c r="SNM40" s="878"/>
      <c r="SNN40" s="879"/>
      <c r="SNO40" s="880"/>
      <c r="SNP40" s="878"/>
      <c r="SNQ40" s="878"/>
      <c r="SNR40" s="878"/>
      <c r="SNS40" s="881"/>
      <c r="SNT40" s="877"/>
      <c r="SNU40" s="878"/>
      <c r="SNV40" s="878"/>
      <c r="SNW40" s="878"/>
      <c r="SNX40" s="879"/>
      <c r="SNY40" s="1041"/>
      <c r="SNZ40" s="877"/>
      <c r="SOA40" s="878"/>
      <c r="SOB40" s="878"/>
      <c r="SOC40" s="878"/>
      <c r="SOD40" s="879"/>
      <c r="SOE40" s="880"/>
      <c r="SOF40" s="878"/>
      <c r="SOG40" s="878"/>
      <c r="SOH40" s="878"/>
      <c r="SOI40" s="881"/>
      <c r="SOJ40" s="877"/>
      <c r="SOK40" s="878"/>
      <c r="SOL40" s="878"/>
      <c r="SOM40" s="878"/>
      <c r="SON40" s="879"/>
      <c r="SOO40" s="1041"/>
      <c r="SOP40" s="877"/>
      <c r="SOQ40" s="878"/>
      <c r="SOR40" s="878"/>
      <c r="SOS40" s="878"/>
      <c r="SOT40" s="879"/>
      <c r="SOU40" s="880"/>
      <c r="SOV40" s="878"/>
      <c r="SOW40" s="878"/>
      <c r="SOX40" s="878"/>
      <c r="SOY40" s="881"/>
      <c r="SOZ40" s="877"/>
      <c r="SPA40" s="878"/>
      <c r="SPB40" s="878"/>
      <c r="SPC40" s="878"/>
      <c r="SPD40" s="879"/>
      <c r="SPE40" s="1041"/>
      <c r="SPF40" s="877"/>
      <c r="SPG40" s="878"/>
      <c r="SPH40" s="878"/>
      <c r="SPI40" s="878"/>
      <c r="SPJ40" s="879"/>
      <c r="SPK40" s="880"/>
      <c r="SPL40" s="878"/>
      <c r="SPM40" s="878"/>
      <c r="SPN40" s="878"/>
      <c r="SPO40" s="881"/>
      <c r="SPP40" s="877"/>
      <c r="SPQ40" s="878"/>
      <c r="SPR40" s="878"/>
      <c r="SPS40" s="878"/>
      <c r="SPT40" s="879"/>
      <c r="SPU40" s="1041"/>
      <c r="SPV40" s="877"/>
      <c r="SPW40" s="878"/>
      <c r="SPX40" s="878"/>
      <c r="SPY40" s="878"/>
      <c r="SPZ40" s="879"/>
      <c r="SQA40" s="880"/>
      <c r="SQB40" s="878"/>
      <c r="SQC40" s="878"/>
      <c r="SQD40" s="878"/>
      <c r="SQE40" s="881"/>
      <c r="SQF40" s="877"/>
      <c r="SQG40" s="878"/>
      <c r="SQH40" s="878"/>
      <c r="SQI40" s="878"/>
      <c r="SQJ40" s="879"/>
      <c r="SQK40" s="1041"/>
      <c r="SQL40" s="877"/>
      <c r="SQM40" s="878"/>
      <c r="SQN40" s="878"/>
      <c r="SQO40" s="878"/>
      <c r="SQP40" s="879"/>
      <c r="SQQ40" s="880"/>
      <c r="SQR40" s="878"/>
      <c r="SQS40" s="878"/>
      <c r="SQT40" s="878"/>
      <c r="SQU40" s="881"/>
      <c r="SQV40" s="877"/>
      <c r="SQW40" s="878"/>
      <c r="SQX40" s="878"/>
      <c r="SQY40" s="878"/>
      <c r="SQZ40" s="879"/>
      <c r="SRA40" s="1041"/>
      <c r="SRB40" s="877"/>
      <c r="SRC40" s="878"/>
      <c r="SRD40" s="878"/>
      <c r="SRE40" s="878"/>
      <c r="SRF40" s="879"/>
      <c r="SRG40" s="880"/>
      <c r="SRH40" s="878"/>
      <c r="SRI40" s="878"/>
      <c r="SRJ40" s="878"/>
      <c r="SRK40" s="881"/>
      <c r="SRL40" s="877"/>
      <c r="SRM40" s="878"/>
      <c r="SRN40" s="878"/>
      <c r="SRO40" s="878"/>
      <c r="SRP40" s="879"/>
      <c r="SRQ40" s="1041"/>
      <c r="SRR40" s="877"/>
      <c r="SRS40" s="878"/>
      <c r="SRT40" s="878"/>
      <c r="SRU40" s="878"/>
      <c r="SRV40" s="879"/>
      <c r="SRW40" s="880"/>
      <c r="SRX40" s="878"/>
      <c r="SRY40" s="878"/>
      <c r="SRZ40" s="878"/>
      <c r="SSA40" s="881"/>
      <c r="SSB40" s="877"/>
      <c r="SSC40" s="878"/>
      <c r="SSD40" s="878"/>
      <c r="SSE40" s="878"/>
      <c r="SSF40" s="879"/>
      <c r="SSG40" s="1041"/>
      <c r="SSH40" s="877"/>
      <c r="SSI40" s="878"/>
      <c r="SSJ40" s="878"/>
      <c r="SSK40" s="878"/>
      <c r="SSL40" s="879"/>
      <c r="SSM40" s="880"/>
      <c r="SSN40" s="878"/>
      <c r="SSO40" s="878"/>
      <c r="SSP40" s="878"/>
      <c r="SSQ40" s="881"/>
      <c r="SSR40" s="877"/>
      <c r="SSS40" s="878"/>
      <c r="SST40" s="878"/>
      <c r="SSU40" s="878"/>
      <c r="SSV40" s="879"/>
      <c r="SSW40" s="1041"/>
      <c r="SSX40" s="877"/>
      <c r="SSY40" s="878"/>
      <c r="SSZ40" s="878"/>
      <c r="STA40" s="878"/>
      <c r="STB40" s="879"/>
      <c r="STC40" s="880"/>
      <c r="STD40" s="878"/>
      <c r="STE40" s="878"/>
      <c r="STF40" s="878"/>
      <c r="STG40" s="881"/>
      <c r="STH40" s="877"/>
      <c r="STI40" s="878"/>
      <c r="STJ40" s="878"/>
      <c r="STK40" s="878"/>
      <c r="STL40" s="879"/>
      <c r="STM40" s="1041"/>
      <c r="STN40" s="877"/>
      <c r="STO40" s="878"/>
      <c r="STP40" s="878"/>
      <c r="STQ40" s="878"/>
      <c r="STR40" s="879"/>
      <c r="STS40" s="880"/>
      <c r="STT40" s="878"/>
      <c r="STU40" s="878"/>
      <c r="STV40" s="878"/>
      <c r="STW40" s="881"/>
      <c r="STX40" s="877"/>
      <c r="STY40" s="878"/>
      <c r="STZ40" s="878"/>
      <c r="SUA40" s="878"/>
      <c r="SUB40" s="879"/>
      <c r="SUC40" s="1041"/>
      <c r="SUD40" s="877"/>
      <c r="SUE40" s="878"/>
      <c r="SUF40" s="878"/>
      <c r="SUG40" s="878"/>
      <c r="SUH40" s="879"/>
      <c r="SUI40" s="880"/>
      <c r="SUJ40" s="878"/>
      <c r="SUK40" s="878"/>
      <c r="SUL40" s="878"/>
      <c r="SUM40" s="881"/>
      <c r="SUN40" s="877"/>
      <c r="SUO40" s="878"/>
      <c r="SUP40" s="878"/>
      <c r="SUQ40" s="878"/>
      <c r="SUR40" s="879"/>
      <c r="SUS40" s="1041"/>
      <c r="SUT40" s="877"/>
      <c r="SUU40" s="878"/>
      <c r="SUV40" s="878"/>
      <c r="SUW40" s="878"/>
      <c r="SUX40" s="879"/>
      <c r="SUY40" s="880"/>
      <c r="SUZ40" s="878"/>
      <c r="SVA40" s="878"/>
      <c r="SVB40" s="878"/>
      <c r="SVC40" s="881"/>
      <c r="SVD40" s="877"/>
      <c r="SVE40" s="878"/>
      <c r="SVF40" s="878"/>
      <c r="SVG40" s="878"/>
      <c r="SVH40" s="879"/>
      <c r="SVI40" s="1041"/>
      <c r="SVJ40" s="877"/>
      <c r="SVK40" s="878"/>
      <c r="SVL40" s="878"/>
      <c r="SVM40" s="878"/>
      <c r="SVN40" s="879"/>
      <c r="SVO40" s="880"/>
      <c r="SVP40" s="878"/>
      <c r="SVQ40" s="878"/>
      <c r="SVR40" s="878"/>
      <c r="SVS40" s="881"/>
      <c r="SVT40" s="877"/>
      <c r="SVU40" s="878"/>
      <c r="SVV40" s="878"/>
      <c r="SVW40" s="878"/>
      <c r="SVX40" s="879"/>
      <c r="SVY40" s="1041"/>
      <c r="SVZ40" s="877"/>
      <c r="SWA40" s="878"/>
      <c r="SWB40" s="878"/>
      <c r="SWC40" s="878"/>
      <c r="SWD40" s="879"/>
      <c r="SWE40" s="880"/>
      <c r="SWF40" s="878"/>
      <c r="SWG40" s="878"/>
      <c r="SWH40" s="878"/>
      <c r="SWI40" s="881"/>
      <c r="SWJ40" s="877"/>
      <c r="SWK40" s="878"/>
      <c r="SWL40" s="878"/>
      <c r="SWM40" s="878"/>
      <c r="SWN40" s="879"/>
      <c r="SWO40" s="1041"/>
      <c r="SWP40" s="877"/>
      <c r="SWQ40" s="878"/>
      <c r="SWR40" s="878"/>
      <c r="SWS40" s="878"/>
      <c r="SWT40" s="879"/>
      <c r="SWU40" s="880"/>
      <c r="SWV40" s="878"/>
      <c r="SWW40" s="878"/>
      <c r="SWX40" s="878"/>
      <c r="SWY40" s="881"/>
      <c r="SWZ40" s="877"/>
      <c r="SXA40" s="878"/>
      <c r="SXB40" s="878"/>
      <c r="SXC40" s="878"/>
      <c r="SXD40" s="879"/>
      <c r="SXE40" s="1041"/>
      <c r="SXF40" s="877"/>
      <c r="SXG40" s="878"/>
      <c r="SXH40" s="878"/>
      <c r="SXI40" s="878"/>
      <c r="SXJ40" s="879"/>
      <c r="SXK40" s="880"/>
      <c r="SXL40" s="878"/>
      <c r="SXM40" s="878"/>
      <c r="SXN40" s="878"/>
      <c r="SXO40" s="881"/>
      <c r="SXP40" s="877"/>
      <c r="SXQ40" s="878"/>
      <c r="SXR40" s="878"/>
      <c r="SXS40" s="878"/>
      <c r="SXT40" s="879"/>
      <c r="SXU40" s="1041"/>
      <c r="SXV40" s="877"/>
      <c r="SXW40" s="878"/>
      <c r="SXX40" s="878"/>
      <c r="SXY40" s="878"/>
      <c r="SXZ40" s="879"/>
      <c r="SYA40" s="880"/>
      <c r="SYB40" s="878"/>
      <c r="SYC40" s="878"/>
      <c r="SYD40" s="878"/>
      <c r="SYE40" s="881"/>
      <c r="SYF40" s="877"/>
      <c r="SYG40" s="878"/>
      <c r="SYH40" s="878"/>
      <c r="SYI40" s="878"/>
      <c r="SYJ40" s="879"/>
      <c r="SYK40" s="1041"/>
      <c r="SYL40" s="877"/>
      <c r="SYM40" s="878"/>
      <c r="SYN40" s="878"/>
      <c r="SYO40" s="878"/>
      <c r="SYP40" s="879"/>
      <c r="SYQ40" s="880"/>
      <c r="SYR40" s="878"/>
      <c r="SYS40" s="878"/>
      <c r="SYT40" s="878"/>
      <c r="SYU40" s="881"/>
      <c r="SYV40" s="877"/>
      <c r="SYW40" s="878"/>
      <c r="SYX40" s="878"/>
      <c r="SYY40" s="878"/>
      <c r="SYZ40" s="879"/>
      <c r="SZA40" s="1041"/>
      <c r="SZB40" s="877"/>
      <c r="SZC40" s="878"/>
      <c r="SZD40" s="878"/>
      <c r="SZE40" s="878"/>
      <c r="SZF40" s="879"/>
      <c r="SZG40" s="880"/>
      <c r="SZH40" s="878"/>
      <c r="SZI40" s="878"/>
      <c r="SZJ40" s="878"/>
      <c r="SZK40" s="881"/>
      <c r="SZL40" s="877"/>
      <c r="SZM40" s="878"/>
      <c r="SZN40" s="878"/>
      <c r="SZO40" s="878"/>
      <c r="SZP40" s="879"/>
      <c r="SZQ40" s="1041"/>
      <c r="SZR40" s="877"/>
      <c r="SZS40" s="878"/>
      <c r="SZT40" s="878"/>
      <c r="SZU40" s="878"/>
      <c r="SZV40" s="879"/>
      <c r="SZW40" s="880"/>
      <c r="SZX40" s="878"/>
      <c r="SZY40" s="878"/>
      <c r="SZZ40" s="878"/>
      <c r="TAA40" s="881"/>
      <c r="TAB40" s="877"/>
      <c r="TAC40" s="878"/>
      <c r="TAD40" s="878"/>
      <c r="TAE40" s="878"/>
      <c r="TAF40" s="879"/>
      <c r="TAG40" s="1041"/>
      <c r="TAH40" s="877"/>
      <c r="TAI40" s="878"/>
      <c r="TAJ40" s="878"/>
      <c r="TAK40" s="878"/>
      <c r="TAL40" s="879"/>
      <c r="TAM40" s="880"/>
      <c r="TAN40" s="878"/>
      <c r="TAO40" s="878"/>
      <c r="TAP40" s="878"/>
      <c r="TAQ40" s="881"/>
      <c r="TAR40" s="877"/>
      <c r="TAS40" s="878"/>
      <c r="TAT40" s="878"/>
      <c r="TAU40" s="878"/>
      <c r="TAV40" s="879"/>
      <c r="TAW40" s="1041"/>
      <c r="TAX40" s="877"/>
      <c r="TAY40" s="878"/>
      <c r="TAZ40" s="878"/>
      <c r="TBA40" s="878"/>
      <c r="TBB40" s="879"/>
      <c r="TBC40" s="880"/>
      <c r="TBD40" s="878"/>
      <c r="TBE40" s="878"/>
      <c r="TBF40" s="878"/>
      <c r="TBG40" s="881"/>
      <c r="TBH40" s="877"/>
      <c r="TBI40" s="878"/>
      <c r="TBJ40" s="878"/>
      <c r="TBK40" s="878"/>
      <c r="TBL40" s="879"/>
      <c r="TBM40" s="1041"/>
      <c r="TBN40" s="877"/>
      <c r="TBO40" s="878"/>
      <c r="TBP40" s="878"/>
      <c r="TBQ40" s="878"/>
      <c r="TBR40" s="879"/>
      <c r="TBS40" s="880"/>
      <c r="TBT40" s="878"/>
      <c r="TBU40" s="878"/>
      <c r="TBV40" s="878"/>
      <c r="TBW40" s="881"/>
      <c r="TBX40" s="877"/>
      <c r="TBY40" s="878"/>
      <c r="TBZ40" s="878"/>
      <c r="TCA40" s="878"/>
      <c r="TCB40" s="879"/>
      <c r="TCC40" s="1041"/>
      <c r="TCD40" s="877"/>
      <c r="TCE40" s="878"/>
      <c r="TCF40" s="878"/>
      <c r="TCG40" s="878"/>
      <c r="TCH40" s="879"/>
      <c r="TCI40" s="880"/>
      <c r="TCJ40" s="878"/>
      <c r="TCK40" s="878"/>
      <c r="TCL40" s="878"/>
      <c r="TCM40" s="881"/>
      <c r="TCN40" s="877"/>
      <c r="TCO40" s="878"/>
      <c r="TCP40" s="878"/>
      <c r="TCQ40" s="878"/>
      <c r="TCR40" s="879"/>
      <c r="TCS40" s="1041"/>
      <c r="TCT40" s="877"/>
      <c r="TCU40" s="878"/>
      <c r="TCV40" s="878"/>
      <c r="TCW40" s="878"/>
      <c r="TCX40" s="879"/>
      <c r="TCY40" s="880"/>
      <c r="TCZ40" s="878"/>
      <c r="TDA40" s="878"/>
      <c r="TDB40" s="878"/>
      <c r="TDC40" s="881"/>
      <c r="TDD40" s="877"/>
      <c r="TDE40" s="878"/>
      <c r="TDF40" s="878"/>
      <c r="TDG40" s="878"/>
      <c r="TDH40" s="879"/>
      <c r="TDI40" s="1041"/>
      <c r="TDJ40" s="877"/>
      <c r="TDK40" s="878"/>
      <c r="TDL40" s="878"/>
      <c r="TDM40" s="878"/>
      <c r="TDN40" s="879"/>
      <c r="TDO40" s="880"/>
      <c r="TDP40" s="878"/>
      <c r="TDQ40" s="878"/>
      <c r="TDR40" s="878"/>
      <c r="TDS40" s="881"/>
      <c r="TDT40" s="877"/>
      <c r="TDU40" s="878"/>
      <c r="TDV40" s="878"/>
      <c r="TDW40" s="878"/>
      <c r="TDX40" s="879"/>
      <c r="TDY40" s="1041"/>
      <c r="TDZ40" s="877"/>
      <c r="TEA40" s="878"/>
      <c r="TEB40" s="878"/>
      <c r="TEC40" s="878"/>
      <c r="TED40" s="879"/>
      <c r="TEE40" s="880"/>
      <c r="TEF40" s="878"/>
      <c r="TEG40" s="878"/>
      <c r="TEH40" s="878"/>
      <c r="TEI40" s="881"/>
      <c r="TEJ40" s="877"/>
      <c r="TEK40" s="878"/>
      <c r="TEL40" s="878"/>
      <c r="TEM40" s="878"/>
      <c r="TEN40" s="879"/>
      <c r="TEO40" s="1041"/>
      <c r="TEP40" s="877"/>
      <c r="TEQ40" s="878"/>
      <c r="TER40" s="878"/>
      <c r="TES40" s="878"/>
      <c r="TET40" s="879"/>
      <c r="TEU40" s="880"/>
      <c r="TEV40" s="878"/>
      <c r="TEW40" s="878"/>
      <c r="TEX40" s="878"/>
      <c r="TEY40" s="881"/>
      <c r="TEZ40" s="877"/>
      <c r="TFA40" s="878"/>
      <c r="TFB40" s="878"/>
      <c r="TFC40" s="878"/>
      <c r="TFD40" s="879"/>
      <c r="TFE40" s="1041"/>
      <c r="TFF40" s="877"/>
      <c r="TFG40" s="878"/>
      <c r="TFH40" s="878"/>
      <c r="TFI40" s="878"/>
      <c r="TFJ40" s="879"/>
      <c r="TFK40" s="880"/>
      <c r="TFL40" s="878"/>
      <c r="TFM40" s="878"/>
      <c r="TFN40" s="878"/>
      <c r="TFO40" s="881"/>
      <c r="TFP40" s="877"/>
      <c r="TFQ40" s="878"/>
      <c r="TFR40" s="878"/>
      <c r="TFS40" s="878"/>
      <c r="TFT40" s="879"/>
      <c r="TFU40" s="1041"/>
      <c r="TFV40" s="877"/>
      <c r="TFW40" s="878"/>
      <c r="TFX40" s="878"/>
      <c r="TFY40" s="878"/>
      <c r="TFZ40" s="879"/>
      <c r="TGA40" s="880"/>
      <c r="TGB40" s="878"/>
      <c r="TGC40" s="878"/>
      <c r="TGD40" s="878"/>
      <c r="TGE40" s="881"/>
      <c r="TGF40" s="877"/>
      <c r="TGG40" s="878"/>
      <c r="TGH40" s="878"/>
      <c r="TGI40" s="878"/>
      <c r="TGJ40" s="879"/>
      <c r="TGK40" s="1041"/>
      <c r="TGL40" s="877"/>
      <c r="TGM40" s="878"/>
      <c r="TGN40" s="878"/>
      <c r="TGO40" s="878"/>
      <c r="TGP40" s="879"/>
      <c r="TGQ40" s="880"/>
      <c r="TGR40" s="878"/>
      <c r="TGS40" s="878"/>
      <c r="TGT40" s="878"/>
      <c r="TGU40" s="881"/>
      <c r="TGV40" s="877"/>
      <c r="TGW40" s="878"/>
      <c r="TGX40" s="878"/>
      <c r="TGY40" s="878"/>
      <c r="TGZ40" s="879"/>
      <c r="THA40" s="1041"/>
      <c r="THB40" s="877"/>
      <c r="THC40" s="878"/>
      <c r="THD40" s="878"/>
      <c r="THE40" s="878"/>
      <c r="THF40" s="879"/>
      <c r="THG40" s="880"/>
      <c r="THH40" s="878"/>
      <c r="THI40" s="878"/>
      <c r="THJ40" s="878"/>
      <c r="THK40" s="881"/>
      <c r="THL40" s="877"/>
      <c r="THM40" s="878"/>
      <c r="THN40" s="878"/>
      <c r="THO40" s="878"/>
      <c r="THP40" s="879"/>
      <c r="THQ40" s="1041"/>
      <c r="THR40" s="877"/>
      <c r="THS40" s="878"/>
      <c r="THT40" s="878"/>
      <c r="THU40" s="878"/>
      <c r="THV40" s="879"/>
      <c r="THW40" s="880"/>
      <c r="THX40" s="878"/>
      <c r="THY40" s="878"/>
      <c r="THZ40" s="878"/>
      <c r="TIA40" s="881"/>
      <c r="TIB40" s="877"/>
      <c r="TIC40" s="878"/>
      <c r="TID40" s="878"/>
      <c r="TIE40" s="878"/>
      <c r="TIF40" s="879"/>
      <c r="TIG40" s="1041"/>
      <c r="TIH40" s="877"/>
      <c r="TII40" s="878"/>
      <c r="TIJ40" s="878"/>
      <c r="TIK40" s="878"/>
      <c r="TIL40" s="879"/>
      <c r="TIM40" s="880"/>
      <c r="TIN40" s="878"/>
      <c r="TIO40" s="878"/>
      <c r="TIP40" s="878"/>
      <c r="TIQ40" s="881"/>
      <c r="TIR40" s="877"/>
      <c r="TIS40" s="878"/>
      <c r="TIT40" s="878"/>
      <c r="TIU40" s="878"/>
      <c r="TIV40" s="879"/>
      <c r="TIW40" s="1041"/>
      <c r="TIX40" s="877"/>
      <c r="TIY40" s="878"/>
      <c r="TIZ40" s="878"/>
      <c r="TJA40" s="878"/>
      <c r="TJB40" s="879"/>
      <c r="TJC40" s="880"/>
      <c r="TJD40" s="878"/>
      <c r="TJE40" s="878"/>
      <c r="TJF40" s="878"/>
      <c r="TJG40" s="881"/>
      <c r="TJH40" s="877"/>
      <c r="TJI40" s="878"/>
      <c r="TJJ40" s="878"/>
      <c r="TJK40" s="878"/>
      <c r="TJL40" s="879"/>
      <c r="TJM40" s="1041"/>
      <c r="TJN40" s="877"/>
      <c r="TJO40" s="878"/>
      <c r="TJP40" s="878"/>
      <c r="TJQ40" s="878"/>
      <c r="TJR40" s="879"/>
      <c r="TJS40" s="880"/>
      <c r="TJT40" s="878"/>
      <c r="TJU40" s="878"/>
      <c r="TJV40" s="878"/>
      <c r="TJW40" s="881"/>
      <c r="TJX40" s="877"/>
      <c r="TJY40" s="878"/>
      <c r="TJZ40" s="878"/>
      <c r="TKA40" s="878"/>
      <c r="TKB40" s="879"/>
      <c r="TKC40" s="1041"/>
      <c r="TKD40" s="877"/>
      <c r="TKE40" s="878"/>
      <c r="TKF40" s="878"/>
      <c r="TKG40" s="878"/>
      <c r="TKH40" s="879"/>
      <c r="TKI40" s="880"/>
      <c r="TKJ40" s="878"/>
      <c r="TKK40" s="878"/>
      <c r="TKL40" s="878"/>
      <c r="TKM40" s="881"/>
      <c r="TKN40" s="877"/>
      <c r="TKO40" s="878"/>
      <c r="TKP40" s="878"/>
      <c r="TKQ40" s="878"/>
      <c r="TKR40" s="879"/>
      <c r="TKS40" s="1041"/>
      <c r="TKT40" s="877"/>
      <c r="TKU40" s="878"/>
      <c r="TKV40" s="878"/>
      <c r="TKW40" s="878"/>
      <c r="TKX40" s="879"/>
      <c r="TKY40" s="880"/>
      <c r="TKZ40" s="878"/>
      <c r="TLA40" s="878"/>
      <c r="TLB40" s="878"/>
      <c r="TLC40" s="881"/>
      <c r="TLD40" s="877"/>
      <c r="TLE40" s="878"/>
      <c r="TLF40" s="878"/>
      <c r="TLG40" s="878"/>
      <c r="TLH40" s="879"/>
      <c r="TLI40" s="1041"/>
      <c r="TLJ40" s="877"/>
      <c r="TLK40" s="878"/>
      <c r="TLL40" s="878"/>
      <c r="TLM40" s="878"/>
      <c r="TLN40" s="879"/>
      <c r="TLO40" s="880"/>
      <c r="TLP40" s="878"/>
      <c r="TLQ40" s="878"/>
      <c r="TLR40" s="878"/>
      <c r="TLS40" s="881"/>
      <c r="TLT40" s="877"/>
      <c r="TLU40" s="878"/>
      <c r="TLV40" s="878"/>
      <c r="TLW40" s="878"/>
      <c r="TLX40" s="879"/>
      <c r="TLY40" s="1041"/>
      <c r="TLZ40" s="877"/>
      <c r="TMA40" s="878"/>
      <c r="TMB40" s="878"/>
      <c r="TMC40" s="878"/>
      <c r="TMD40" s="879"/>
      <c r="TME40" s="880"/>
      <c r="TMF40" s="878"/>
      <c r="TMG40" s="878"/>
      <c r="TMH40" s="878"/>
      <c r="TMI40" s="881"/>
      <c r="TMJ40" s="877"/>
      <c r="TMK40" s="878"/>
      <c r="TML40" s="878"/>
      <c r="TMM40" s="878"/>
      <c r="TMN40" s="879"/>
      <c r="TMO40" s="1041"/>
      <c r="TMP40" s="877"/>
      <c r="TMQ40" s="878"/>
      <c r="TMR40" s="878"/>
      <c r="TMS40" s="878"/>
      <c r="TMT40" s="879"/>
      <c r="TMU40" s="880"/>
      <c r="TMV40" s="878"/>
      <c r="TMW40" s="878"/>
      <c r="TMX40" s="878"/>
      <c r="TMY40" s="881"/>
      <c r="TMZ40" s="877"/>
      <c r="TNA40" s="878"/>
      <c r="TNB40" s="878"/>
      <c r="TNC40" s="878"/>
      <c r="TND40" s="879"/>
      <c r="TNE40" s="1041"/>
      <c r="TNF40" s="877"/>
      <c r="TNG40" s="878"/>
      <c r="TNH40" s="878"/>
      <c r="TNI40" s="878"/>
      <c r="TNJ40" s="879"/>
      <c r="TNK40" s="880"/>
      <c r="TNL40" s="878"/>
      <c r="TNM40" s="878"/>
      <c r="TNN40" s="878"/>
      <c r="TNO40" s="881"/>
      <c r="TNP40" s="877"/>
      <c r="TNQ40" s="878"/>
      <c r="TNR40" s="878"/>
      <c r="TNS40" s="878"/>
      <c r="TNT40" s="879"/>
      <c r="TNU40" s="1041"/>
      <c r="TNV40" s="877"/>
      <c r="TNW40" s="878"/>
      <c r="TNX40" s="878"/>
      <c r="TNY40" s="878"/>
      <c r="TNZ40" s="879"/>
      <c r="TOA40" s="880"/>
      <c r="TOB40" s="878"/>
      <c r="TOC40" s="878"/>
      <c r="TOD40" s="878"/>
      <c r="TOE40" s="881"/>
      <c r="TOF40" s="877"/>
      <c r="TOG40" s="878"/>
      <c r="TOH40" s="878"/>
      <c r="TOI40" s="878"/>
      <c r="TOJ40" s="879"/>
      <c r="TOK40" s="1041"/>
      <c r="TOL40" s="877"/>
      <c r="TOM40" s="878"/>
      <c r="TON40" s="878"/>
      <c r="TOO40" s="878"/>
      <c r="TOP40" s="879"/>
      <c r="TOQ40" s="880"/>
      <c r="TOR40" s="878"/>
      <c r="TOS40" s="878"/>
      <c r="TOT40" s="878"/>
      <c r="TOU40" s="881"/>
      <c r="TOV40" s="877"/>
      <c r="TOW40" s="878"/>
      <c r="TOX40" s="878"/>
      <c r="TOY40" s="878"/>
      <c r="TOZ40" s="879"/>
      <c r="TPA40" s="1041"/>
      <c r="TPB40" s="877"/>
      <c r="TPC40" s="878"/>
      <c r="TPD40" s="878"/>
      <c r="TPE40" s="878"/>
      <c r="TPF40" s="879"/>
      <c r="TPG40" s="880"/>
      <c r="TPH40" s="878"/>
      <c r="TPI40" s="878"/>
      <c r="TPJ40" s="878"/>
      <c r="TPK40" s="881"/>
      <c r="TPL40" s="877"/>
      <c r="TPM40" s="878"/>
      <c r="TPN40" s="878"/>
      <c r="TPO40" s="878"/>
      <c r="TPP40" s="879"/>
      <c r="TPQ40" s="1041"/>
      <c r="TPR40" s="877"/>
      <c r="TPS40" s="878"/>
      <c r="TPT40" s="878"/>
      <c r="TPU40" s="878"/>
      <c r="TPV40" s="879"/>
      <c r="TPW40" s="880"/>
      <c r="TPX40" s="878"/>
      <c r="TPY40" s="878"/>
      <c r="TPZ40" s="878"/>
      <c r="TQA40" s="881"/>
      <c r="TQB40" s="877"/>
      <c r="TQC40" s="878"/>
      <c r="TQD40" s="878"/>
      <c r="TQE40" s="878"/>
      <c r="TQF40" s="879"/>
      <c r="TQG40" s="1041"/>
      <c r="TQH40" s="877"/>
      <c r="TQI40" s="878"/>
      <c r="TQJ40" s="878"/>
      <c r="TQK40" s="878"/>
      <c r="TQL40" s="879"/>
      <c r="TQM40" s="880"/>
      <c r="TQN40" s="878"/>
      <c r="TQO40" s="878"/>
      <c r="TQP40" s="878"/>
      <c r="TQQ40" s="881"/>
      <c r="TQR40" s="877"/>
      <c r="TQS40" s="878"/>
      <c r="TQT40" s="878"/>
      <c r="TQU40" s="878"/>
      <c r="TQV40" s="879"/>
      <c r="TQW40" s="1041"/>
      <c r="TQX40" s="877"/>
      <c r="TQY40" s="878"/>
      <c r="TQZ40" s="878"/>
      <c r="TRA40" s="878"/>
      <c r="TRB40" s="879"/>
      <c r="TRC40" s="880"/>
      <c r="TRD40" s="878"/>
      <c r="TRE40" s="878"/>
      <c r="TRF40" s="878"/>
      <c r="TRG40" s="881"/>
      <c r="TRH40" s="877"/>
      <c r="TRI40" s="878"/>
      <c r="TRJ40" s="878"/>
      <c r="TRK40" s="878"/>
      <c r="TRL40" s="879"/>
      <c r="TRM40" s="1041"/>
      <c r="TRN40" s="877"/>
      <c r="TRO40" s="878"/>
      <c r="TRP40" s="878"/>
      <c r="TRQ40" s="878"/>
      <c r="TRR40" s="879"/>
      <c r="TRS40" s="880"/>
      <c r="TRT40" s="878"/>
      <c r="TRU40" s="878"/>
      <c r="TRV40" s="878"/>
      <c r="TRW40" s="881"/>
      <c r="TRX40" s="877"/>
      <c r="TRY40" s="878"/>
      <c r="TRZ40" s="878"/>
      <c r="TSA40" s="878"/>
      <c r="TSB40" s="879"/>
      <c r="TSC40" s="1041"/>
      <c r="TSD40" s="877"/>
      <c r="TSE40" s="878"/>
      <c r="TSF40" s="878"/>
      <c r="TSG40" s="878"/>
      <c r="TSH40" s="879"/>
      <c r="TSI40" s="880"/>
      <c r="TSJ40" s="878"/>
      <c r="TSK40" s="878"/>
      <c r="TSL40" s="878"/>
      <c r="TSM40" s="881"/>
      <c r="TSN40" s="877"/>
      <c r="TSO40" s="878"/>
      <c r="TSP40" s="878"/>
      <c r="TSQ40" s="878"/>
      <c r="TSR40" s="879"/>
      <c r="TSS40" s="1041"/>
      <c r="TST40" s="877"/>
      <c r="TSU40" s="878"/>
      <c r="TSV40" s="878"/>
      <c r="TSW40" s="878"/>
      <c r="TSX40" s="879"/>
      <c r="TSY40" s="880"/>
      <c r="TSZ40" s="878"/>
      <c r="TTA40" s="878"/>
      <c r="TTB40" s="878"/>
      <c r="TTC40" s="881"/>
      <c r="TTD40" s="877"/>
      <c r="TTE40" s="878"/>
      <c r="TTF40" s="878"/>
      <c r="TTG40" s="878"/>
      <c r="TTH40" s="879"/>
      <c r="TTI40" s="1041"/>
      <c r="TTJ40" s="877"/>
      <c r="TTK40" s="878"/>
      <c r="TTL40" s="878"/>
      <c r="TTM40" s="878"/>
      <c r="TTN40" s="879"/>
      <c r="TTO40" s="880"/>
      <c r="TTP40" s="878"/>
      <c r="TTQ40" s="878"/>
      <c r="TTR40" s="878"/>
      <c r="TTS40" s="881"/>
      <c r="TTT40" s="877"/>
      <c r="TTU40" s="878"/>
      <c r="TTV40" s="878"/>
      <c r="TTW40" s="878"/>
      <c r="TTX40" s="879"/>
      <c r="TTY40" s="1041"/>
      <c r="TTZ40" s="877"/>
      <c r="TUA40" s="878"/>
      <c r="TUB40" s="878"/>
      <c r="TUC40" s="878"/>
      <c r="TUD40" s="879"/>
      <c r="TUE40" s="880"/>
      <c r="TUF40" s="878"/>
      <c r="TUG40" s="878"/>
      <c r="TUH40" s="878"/>
      <c r="TUI40" s="881"/>
      <c r="TUJ40" s="877"/>
      <c r="TUK40" s="878"/>
      <c r="TUL40" s="878"/>
      <c r="TUM40" s="878"/>
      <c r="TUN40" s="879"/>
      <c r="TUO40" s="1041"/>
      <c r="TUP40" s="877"/>
      <c r="TUQ40" s="878"/>
      <c r="TUR40" s="878"/>
      <c r="TUS40" s="878"/>
      <c r="TUT40" s="879"/>
      <c r="TUU40" s="880"/>
      <c r="TUV40" s="878"/>
      <c r="TUW40" s="878"/>
      <c r="TUX40" s="878"/>
      <c r="TUY40" s="881"/>
      <c r="TUZ40" s="877"/>
      <c r="TVA40" s="878"/>
      <c r="TVB40" s="878"/>
      <c r="TVC40" s="878"/>
      <c r="TVD40" s="879"/>
      <c r="TVE40" s="1041"/>
      <c r="TVF40" s="877"/>
      <c r="TVG40" s="878"/>
      <c r="TVH40" s="878"/>
      <c r="TVI40" s="878"/>
      <c r="TVJ40" s="879"/>
      <c r="TVK40" s="880"/>
      <c r="TVL40" s="878"/>
      <c r="TVM40" s="878"/>
      <c r="TVN40" s="878"/>
      <c r="TVO40" s="881"/>
      <c r="TVP40" s="877"/>
      <c r="TVQ40" s="878"/>
      <c r="TVR40" s="878"/>
      <c r="TVS40" s="878"/>
      <c r="TVT40" s="879"/>
      <c r="TVU40" s="1041"/>
      <c r="TVV40" s="877"/>
      <c r="TVW40" s="878"/>
      <c r="TVX40" s="878"/>
      <c r="TVY40" s="878"/>
      <c r="TVZ40" s="879"/>
      <c r="TWA40" s="880"/>
      <c r="TWB40" s="878"/>
      <c r="TWC40" s="878"/>
      <c r="TWD40" s="878"/>
      <c r="TWE40" s="881"/>
      <c r="TWF40" s="877"/>
      <c r="TWG40" s="878"/>
      <c r="TWH40" s="878"/>
      <c r="TWI40" s="878"/>
      <c r="TWJ40" s="879"/>
      <c r="TWK40" s="1041"/>
      <c r="TWL40" s="877"/>
      <c r="TWM40" s="878"/>
      <c r="TWN40" s="878"/>
      <c r="TWO40" s="878"/>
      <c r="TWP40" s="879"/>
      <c r="TWQ40" s="880"/>
      <c r="TWR40" s="878"/>
      <c r="TWS40" s="878"/>
      <c r="TWT40" s="878"/>
      <c r="TWU40" s="881"/>
      <c r="TWV40" s="877"/>
      <c r="TWW40" s="878"/>
      <c r="TWX40" s="878"/>
      <c r="TWY40" s="878"/>
      <c r="TWZ40" s="879"/>
      <c r="TXA40" s="1041"/>
      <c r="TXB40" s="877"/>
      <c r="TXC40" s="878"/>
      <c r="TXD40" s="878"/>
      <c r="TXE40" s="878"/>
      <c r="TXF40" s="879"/>
      <c r="TXG40" s="880"/>
      <c r="TXH40" s="878"/>
      <c r="TXI40" s="878"/>
      <c r="TXJ40" s="878"/>
      <c r="TXK40" s="881"/>
      <c r="TXL40" s="877"/>
      <c r="TXM40" s="878"/>
      <c r="TXN40" s="878"/>
      <c r="TXO40" s="878"/>
      <c r="TXP40" s="879"/>
      <c r="TXQ40" s="1041"/>
      <c r="TXR40" s="877"/>
      <c r="TXS40" s="878"/>
      <c r="TXT40" s="878"/>
      <c r="TXU40" s="878"/>
      <c r="TXV40" s="879"/>
      <c r="TXW40" s="880"/>
      <c r="TXX40" s="878"/>
      <c r="TXY40" s="878"/>
      <c r="TXZ40" s="878"/>
      <c r="TYA40" s="881"/>
      <c r="TYB40" s="877"/>
      <c r="TYC40" s="878"/>
      <c r="TYD40" s="878"/>
      <c r="TYE40" s="878"/>
      <c r="TYF40" s="879"/>
      <c r="TYG40" s="1041"/>
      <c r="TYH40" s="877"/>
      <c r="TYI40" s="878"/>
      <c r="TYJ40" s="878"/>
      <c r="TYK40" s="878"/>
      <c r="TYL40" s="879"/>
      <c r="TYM40" s="880"/>
      <c r="TYN40" s="878"/>
      <c r="TYO40" s="878"/>
      <c r="TYP40" s="878"/>
      <c r="TYQ40" s="881"/>
      <c r="TYR40" s="877"/>
      <c r="TYS40" s="878"/>
      <c r="TYT40" s="878"/>
      <c r="TYU40" s="878"/>
      <c r="TYV40" s="879"/>
      <c r="TYW40" s="1041"/>
      <c r="TYX40" s="877"/>
      <c r="TYY40" s="878"/>
      <c r="TYZ40" s="878"/>
      <c r="TZA40" s="878"/>
      <c r="TZB40" s="879"/>
      <c r="TZC40" s="880"/>
      <c r="TZD40" s="878"/>
      <c r="TZE40" s="878"/>
      <c r="TZF40" s="878"/>
      <c r="TZG40" s="881"/>
      <c r="TZH40" s="877"/>
      <c r="TZI40" s="878"/>
      <c r="TZJ40" s="878"/>
      <c r="TZK40" s="878"/>
      <c r="TZL40" s="879"/>
      <c r="TZM40" s="1041"/>
      <c r="TZN40" s="877"/>
      <c r="TZO40" s="878"/>
      <c r="TZP40" s="878"/>
      <c r="TZQ40" s="878"/>
      <c r="TZR40" s="879"/>
      <c r="TZS40" s="880"/>
      <c r="TZT40" s="878"/>
      <c r="TZU40" s="878"/>
      <c r="TZV40" s="878"/>
      <c r="TZW40" s="881"/>
      <c r="TZX40" s="877"/>
      <c r="TZY40" s="878"/>
      <c r="TZZ40" s="878"/>
      <c r="UAA40" s="878"/>
      <c r="UAB40" s="879"/>
      <c r="UAC40" s="1041"/>
      <c r="UAD40" s="877"/>
      <c r="UAE40" s="878"/>
      <c r="UAF40" s="878"/>
      <c r="UAG40" s="878"/>
      <c r="UAH40" s="879"/>
      <c r="UAI40" s="880"/>
      <c r="UAJ40" s="878"/>
      <c r="UAK40" s="878"/>
      <c r="UAL40" s="878"/>
      <c r="UAM40" s="881"/>
      <c r="UAN40" s="877"/>
      <c r="UAO40" s="878"/>
      <c r="UAP40" s="878"/>
      <c r="UAQ40" s="878"/>
      <c r="UAR40" s="879"/>
      <c r="UAS40" s="1041"/>
      <c r="UAT40" s="877"/>
      <c r="UAU40" s="878"/>
      <c r="UAV40" s="878"/>
      <c r="UAW40" s="878"/>
      <c r="UAX40" s="879"/>
      <c r="UAY40" s="880"/>
      <c r="UAZ40" s="878"/>
      <c r="UBA40" s="878"/>
      <c r="UBB40" s="878"/>
      <c r="UBC40" s="881"/>
      <c r="UBD40" s="877"/>
      <c r="UBE40" s="878"/>
      <c r="UBF40" s="878"/>
      <c r="UBG40" s="878"/>
      <c r="UBH40" s="879"/>
      <c r="UBI40" s="1041"/>
      <c r="UBJ40" s="877"/>
      <c r="UBK40" s="878"/>
      <c r="UBL40" s="878"/>
      <c r="UBM40" s="878"/>
      <c r="UBN40" s="879"/>
      <c r="UBO40" s="880"/>
      <c r="UBP40" s="878"/>
      <c r="UBQ40" s="878"/>
      <c r="UBR40" s="878"/>
      <c r="UBS40" s="881"/>
      <c r="UBT40" s="877"/>
      <c r="UBU40" s="878"/>
      <c r="UBV40" s="878"/>
      <c r="UBW40" s="878"/>
      <c r="UBX40" s="879"/>
      <c r="UBY40" s="1041"/>
      <c r="UBZ40" s="877"/>
      <c r="UCA40" s="878"/>
      <c r="UCB40" s="878"/>
      <c r="UCC40" s="878"/>
      <c r="UCD40" s="879"/>
      <c r="UCE40" s="880"/>
      <c r="UCF40" s="878"/>
      <c r="UCG40" s="878"/>
      <c r="UCH40" s="878"/>
      <c r="UCI40" s="881"/>
      <c r="UCJ40" s="877"/>
      <c r="UCK40" s="878"/>
      <c r="UCL40" s="878"/>
      <c r="UCM40" s="878"/>
      <c r="UCN40" s="879"/>
      <c r="UCO40" s="1041"/>
      <c r="UCP40" s="877"/>
      <c r="UCQ40" s="878"/>
      <c r="UCR40" s="878"/>
      <c r="UCS40" s="878"/>
      <c r="UCT40" s="879"/>
      <c r="UCU40" s="880"/>
      <c r="UCV40" s="878"/>
      <c r="UCW40" s="878"/>
      <c r="UCX40" s="878"/>
      <c r="UCY40" s="881"/>
      <c r="UCZ40" s="877"/>
      <c r="UDA40" s="878"/>
      <c r="UDB40" s="878"/>
      <c r="UDC40" s="878"/>
      <c r="UDD40" s="879"/>
      <c r="UDE40" s="1041"/>
      <c r="UDF40" s="877"/>
      <c r="UDG40" s="878"/>
      <c r="UDH40" s="878"/>
      <c r="UDI40" s="878"/>
      <c r="UDJ40" s="879"/>
      <c r="UDK40" s="880"/>
      <c r="UDL40" s="878"/>
      <c r="UDM40" s="878"/>
      <c r="UDN40" s="878"/>
      <c r="UDO40" s="881"/>
      <c r="UDP40" s="877"/>
      <c r="UDQ40" s="878"/>
      <c r="UDR40" s="878"/>
      <c r="UDS40" s="878"/>
      <c r="UDT40" s="879"/>
      <c r="UDU40" s="1041"/>
      <c r="UDV40" s="877"/>
      <c r="UDW40" s="878"/>
      <c r="UDX40" s="878"/>
      <c r="UDY40" s="878"/>
      <c r="UDZ40" s="879"/>
      <c r="UEA40" s="880"/>
      <c r="UEB40" s="878"/>
      <c r="UEC40" s="878"/>
      <c r="UED40" s="878"/>
      <c r="UEE40" s="881"/>
      <c r="UEF40" s="877"/>
      <c r="UEG40" s="878"/>
      <c r="UEH40" s="878"/>
      <c r="UEI40" s="878"/>
      <c r="UEJ40" s="879"/>
      <c r="UEK40" s="1041"/>
      <c r="UEL40" s="877"/>
      <c r="UEM40" s="878"/>
      <c r="UEN40" s="878"/>
      <c r="UEO40" s="878"/>
      <c r="UEP40" s="879"/>
      <c r="UEQ40" s="880"/>
      <c r="UER40" s="878"/>
      <c r="UES40" s="878"/>
      <c r="UET40" s="878"/>
      <c r="UEU40" s="881"/>
      <c r="UEV40" s="877"/>
      <c r="UEW40" s="878"/>
      <c r="UEX40" s="878"/>
      <c r="UEY40" s="878"/>
      <c r="UEZ40" s="879"/>
      <c r="UFA40" s="1041"/>
      <c r="UFB40" s="877"/>
      <c r="UFC40" s="878"/>
      <c r="UFD40" s="878"/>
      <c r="UFE40" s="878"/>
      <c r="UFF40" s="879"/>
      <c r="UFG40" s="880"/>
      <c r="UFH40" s="878"/>
      <c r="UFI40" s="878"/>
      <c r="UFJ40" s="878"/>
      <c r="UFK40" s="881"/>
      <c r="UFL40" s="877"/>
      <c r="UFM40" s="878"/>
      <c r="UFN40" s="878"/>
      <c r="UFO40" s="878"/>
      <c r="UFP40" s="879"/>
      <c r="UFQ40" s="1041"/>
      <c r="UFR40" s="877"/>
      <c r="UFS40" s="878"/>
      <c r="UFT40" s="878"/>
      <c r="UFU40" s="878"/>
      <c r="UFV40" s="879"/>
      <c r="UFW40" s="880"/>
      <c r="UFX40" s="878"/>
      <c r="UFY40" s="878"/>
      <c r="UFZ40" s="878"/>
      <c r="UGA40" s="881"/>
      <c r="UGB40" s="877"/>
      <c r="UGC40" s="878"/>
      <c r="UGD40" s="878"/>
      <c r="UGE40" s="878"/>
      <c r="UGF40" s="879"/>
      <c r="UGG40" s="1041"/>
      <c r="UGH40" s="877"/>
      <c r="UGI40" s="878"/>
      <c r="UGJ40" s="878"/>
      <c r="UGK40" s="878"/>
      <c r="UGL40" s="879"/>
      <c r="UGM40" s="880"/>
      <c r="UGN40" s="878"/>
      <c r="UGO40" s="878"/>
      <c r="UGP40" s="878"/>
      <c r="UGQ40" s="881"/>
      <c r="UGR40" s="877"/>
      <c r="UGS40" s="878"/>
      <c r="UGT40" s="878"/>
      <c r="UGU40" s="878"/>
      <c r="UGV40" s="879"/>
      <c r="UGW40" s="1041"/>
      <c r="UGX40" s="877"/>
      <c r="UGY40" s="878"/>
      <c r="UGZ40" s="878"/>
      <c r="UHA40" s="878"/>
      <c r="UHB40" s="879"/>
      <c r="UHC40" s="880"/>
      <c r="UHD40" s="878"/>
      <c r="UHE40" s="878"/>
      <c r="UHF40" s="878"/>
      <c r="UHG40" s="881"/>
      <c r="UHH40" s="877"/>
      <c r="UHI40" s="878"/>
      <c r="UHJ40" s="878"/>
      <c r="UHK40" s="878"/>
      <c r="UHL40" s="879"/>
      <c r="UHM40" s="1041"/>
      <c r="UHN40" s="877"/>
      <c r="UHO40" s="878"/>
      <c r="UHP40" s="878"/>
      <c r="UHQ40" s="878"/>
      <c r="UHR40" s="879"/>
      <c r="UHS40" s="880"/>
      <c r="UHT40" s="878"/>
      <c r="UHU40" s="878"/>
      <c r="UHV40" s="878"/>
      <c r="UHW40" s="881"/>
      <c r="UHX40" s="877"/>
      <c r="UHY40" s="878"/>
      <c r="UHZ40" s="878"/>
      <c r="UIA40" s="878"/>
      <c r="UIB40" s="879"/>
      <c r="UIC40" s="1041"/>
      <c r="UID40" s="877"/>
      <c r="UIE40" s="878"/>
      <c r="UIF40" s="878"/>
      <c r="UIG40" s="878"/>
      <c r="UIH40" s="879"/>
      <c r="UII40" s="880"/>
      <c r="UIJ40" s="878"/>
      <c r="UIK40" s="878"/>
      <c r="UIL40" s="878"/>
      <c r="UIM40" s="881"/>
      <c r="UIN40" s="877"/>
      <c r="UIO40" s="878"/>
      <c r="UIP40" s="878"/>
      <c r="UIQ40" s="878"/>
      <c r="UIR40" s="879"/>
      <c r="UIS40" s="1041"/>
      <c r="UIT40" s="877"/>
      <c r="UIU40" s="878"/>
      <c r="UIV40" s="878"/>
      <c r="UIW40" s="878"/>
      <c r="UIX40" s="879"/>
      <c r="UIY40" s="880"/>
      <c r="UIZ40" s="878"/>
      <c r="UJA40" s="878"/>
      <c r="UJB40" s="878"/>
      <c r="UJC40" s="881"/>
      <c r="UJD40" s="877"/>
      <c r="UJE40" s="878"/>
      <c r="UJF40" s="878"/>
      <c r="UJG40" s="878"/>
      <c r="UJH40" s="879"/>
      <c r="UJI40" s="1041"/>
      <c r="UJJ40" s="877"/>
      <c r="UJK40" s="878"/>
      <c r="UJL40" s="878"/>
      <c r="UJM40" s="878"/>
      <c r="UJN40" s="879"/>
      <c r="UJO40" s="880"/>
      <c r="UJP40" s="878"/>
      <c r="UJQ40" s="878"/>
      <c r="UJR40" s="878"/>
      <c r="UJS40" s="881"/>
      <c r="UJT40" s="877"/>
      <c r="UJU40" s="878"/>
      <c r="UJV40" s="878"/>
      <c r="UJW40" s="878"/>
      <c r="UJX40" s="879"/>
      <c r="UJY40" s="1041"/>
      <c r="UJZ40" s="877"/>
      <c r="UKA40" s="878"/>
      <c r="UKB40" s="878"/>
      <c r="UKC40" s="878"/>
      <c r="UKD40" s="879"/>
      <c r="UKE40" s="880"/>
      <c r="UKF40" s="878"/>
      <c r="UKG40" s="878"/>
      <c r="UKH40" s="878"/>
      <c r="UKI40" s="881"/>
      <c r="UKJ40" s="877"/>
      <c r="UKK40" s="878"/>
      <c r="UKL40" s="878"/>
      <c r="UKM40" s="878"/>
      <c r="UKN40" s="879"/>
      <c r="UKO40" s="1041"/>
      <c r="UKP40" s="877"/>
      <c r="UKQ40" s="878"/>
      <c r="UKR40" s="878"/>
      <c r="UKS40" s="878"/>
      <c r="UKT40" s="879"/>
      <c r="UKU40" s="880"/>
      <c r="UKV40" s="878"/>
      <c r="UKW40" s="878"/>
      <c r="UKX40" s="878"/>
      <c r="UKY40" s="881"/>
      <c r="UKZ40" s="877"/>
      <c r="ULA40" s="878"/>
      <c r="ULB40" s="878"/>
      <c r="ULC40" s="878"/>
      <c r="ULD40" s="879"/>
      <c r="ULE40" s="1041"/>
      <c r="ULF40" s="877"/>
      <c r="ULG40" s="878"/>
      <c r="ULH40" s="878"/>
      <c r="ULI40" s="878"/>
      <c r="ULJ40" s="879"/>
      <c r="ULK40" s="880"/>
      <c r="ULL40" s="878"/>
      <c r="ULM40" s="878"/>
      <c r="ULN40" s="878"/>
      <c r="ULO40" s="881"/>
      <c r="ULP40" s="877"/>
      <c r="ULQ40" s="878"/>
      <c r="ULR40" s="878"/>
      <c r="ULS40" s="878"/>
      <c r="ULT40" s="879"/>
      <c r="ULU40" s="1041"/>
      <c r="ULV40" s="877"/>
      <c r="ULW40" s="878"/>
      <c r="ULX40" s="878"/>
      <c r="ULY40" s="878"/>
      <c r="ULZ40" s="879"/>
      <c r="UMA40" s="880"/>
      <c r="UMB40" s="878"/>
      <c r="UMC40" s="878"/>
      <c r="UMD40" s="878"/>
      <c r="UME40" s="881"/>
      <c r="UMF40" s="877"/>
      <c r="UMG40" s="878"/>
      <c r="UMH40" s="878"/>
      <c r="UMI40" s="878"/>
      <c r="UMJ40" s="879"/>
      <c r="UMK40" s="1041"/>
      <c r="UML40" s="877"/>
      <c r="UMM40" s="878"/>
      <c r="UMN40" s="878"/>
      <c r="UMO40" s="878"/>
      <c r="UMP40" s="879"/>
      <c r="UMQ40" s="880"/>
      <c r="UMR40" s="878"/>
      <c r="UMS40" s="878"/>
      <c r="UMT40" s="878"/>
      <c r="UMU40" s="881"/>
      <c r="UMV40" s="877"/>
      <c r="UMW40" s="878"/>
      <c r="UMX40" s="878"/>
      <c r="UMY40" s="878"/>
      <c r="UMZ40" s="879"/>
      <c r="UNA40" s="1041"/>
      <c r="UNB40" s="877"/>
      <c r="UNC40" s="878"/>
      <c r="UND40" s="878"/>
      <c r="UNE40" s="878"/>
      <c r="UNF40" s="879"/>
      <c r="UNG40" s="880"/>
      <c r="UNH40" s="878"/>
      <c r="UNI40" s="878"/>
      <c r="UNJ40" s="878"/>
      <c r="UNK40" s="881"/>
      <c r="UNL40" s="877"/>
      <c r="UNM40" s="878"/>
      <c r="UNN40" s="878"/>
      <c r="UNO40" s="878"/>
      <c r="UNP40" s="879"/>
      <c r="UNQ40" s="1041"/>
      <c r="UNR40" s="877"/>
      <c r="UNS40" s="878"/>
      <c r="UNT40" s="878"/>
      <c r="UNU40" s="878"/>
      <c r="UNV40" s="879"/>
      <c r="UNW40" s="880"/>
      <c r="UNX40" s="878"/>
      <c r="UNY40" s="878"/>
      <c r="UNZ40" s="878"/>
      <c r="UOA40" s="881"/>
      <c r="UOB40" s="877"/>
      <c r="UOC40" s="878"/>
      <c r="UOD40" s="878"/>
      <c r="UOE40" s="878"/>
      <c r="UOF40" s="879"/>
      <c r="UOG40" s="1041"/>
      <c r="UOH40" s="877"/>
      <c r="UOI40" s="878"/>
      <c r="UOJ40" s="878"/>
      <c r="UOK40" s="878"/>
      <c r="UOL40" s="879"/>
      <c r="UOM40" s="880"/>
      <c r="UON40" s="878"/>
      <c r="UOO40" s="878"/>
      <c r="UOP40" s="878"/>
      <c r="UOQ40" s="881"/>
      <c r="UOR40" s="877"/>
      <c r="UOS40" s="878"/>
      <c r="UOT40" s="878"/>
      <c r="UOU40" s="878"/>
      <c r="UOV40" s="879"/>
      <c r="UOW40" s="1041"/>
      <c r="UOX40" s="877"/>
      <c r="UOY40" s="878"/>
      <c r="UOZ40" s="878"/>
      <c r="UPA40" s="878"/>
      <c r="UPB40" s="879"/>
      <c r="UPC40" s="880"/>
      <c r="UPD40" s="878"/>
      <c r="UPE40" s="878"/>
      <c r="UPF40" s="878"/>
      <c r="UPG40" s="881"/>
      <c r="UPH40" s="877"/>
      <c r="UPI40" s="878"/>
      <c r="UPJ40" s="878"/>
      <c r="UPK40" s="878"/>
      <c r="UPL40" s="879"/>
      <c r="UPM40" s="1041"/>
      <c r="UPN40" s="877"/>
      <c r="UPO40" s="878"/>
      <c r="UPP40" s="878"/>
      <c r="UPQ40" s="878"/>
      <c r="UPR40" s="879"/>
      <c r="UPS40" s="880"/>
      <c r="UPT40" s="878"/>
      <c r="UPU40" s="878"/>
      <c r="UPV40" s="878"/>
      <c r="UPW40" s="881"/>
      <c r="UPX40" s="877"/>
      <c r="UPY40" s="878"/>
      <c r="UPZ40" s="878"/>
      <c r="UQA40" s="878"/>
      <c r="UQB40" s="879"/>
      <c r="UQC40" s="1041"/>
      <c r="UQD40" s="877"/>
      <c r="UQE40" s="878"/>
      <c r="UQF40" s="878"/>
      <c r="UQG40" s="878"/>
      <c r="UQH40" s="879"/>
      <c r="UQI40" s="880"/>
      <c r="UQJ40" s="878"/>
      <c r="UQK40" s="878"/>
      <c r="UQL40" s="878"/>
      <c r="UQM40" s="881"/>
      <c r="UQN40" s="877"/>
      <c r="UQO40" s="878"/>
      <c r="UQP40" s="878"/>
      <c r="UQQ40" s="878"/>
      <c r="UQR40" s="879"/>
      <c r="UQS40" s="1041"/>
      <c r="UQT40" s="877"/>
      <c r="UQU40" s="878"/>
      <c r="UQV40" s="878"/>
      <c r="UQW40" s="878"/>
      <c r="UQX40" s="879"/>
      <c r="UQY40" s="880"/>
      <c r="UQZ40" s="878"/>
      <c r="URA40" s="878"/>
      <c r="URB40" s="878"/>
      <c r="URC40" s="881"/>
      <c r="URD40" s="877"/>
      <c r="URE40" s="878"/>
      <c r="URF40" s="878"/>
      <c r="URG40" s="878"/>
      <c r="URH40" s="879"/>
      <c r="URI40" s="1041"/>
      <c r="URJ40" s="877"/>
      <c r="URK40" s="878"/>
      <c r="URL40" s="878"/>
      <c r="URM40" s="878"/>
      <c r="URN40" s="879"/>
      <c r="URO40" s="880"/>
      <c r="URP40" s="878"/>
      <c r="URQ40" s="878"/>
      <c r="URR40" s="878"/>
      <c r="URS40" s="881"/>
      <c r="URT40" s="877"/>
      <c r="URU40" s="878"/>
      <c r="URV40" s="878"/>
      <c r="URW40" s="878"/>
      <c r="URX40" s="879"/>
      <c r="URY40" s="1041"/>
      <c r="URZ40" s="877"/>
      <c r="USA40" s="878"/>
      <c r="USB40" s="878"/>
      <c r="USC40" s="878"/>
      <c r="USD40" s="879"/>
      <c r="USE40" s="880"/>
      <c r="USF40" s="878"/>
      <c r="USG40" s="878"/>
      <c r="USH40" s="878"/>
      <c r="USI40" s="881"/>
      <c r="USJ40" s="877"/>
      <c r="USK40" s="878"/>
      <c r="USL40" s="878"/>
      <c r="USM40" s="878"/>
      <c r="USN40" s="879"/>
      <c r="USO40" s="1041"/>
      <c r="USP40" s="877"/>
      <c r="USQ40" s="878"/>
      <c r="USR40" s="878"/>
      <c r="USS40" s="878"/>
      <c r="UST40" s="879"/>
      <c r="USU40" s="880"/>
      <c r="USV40" s="878"/>
      <c r="USW40" s="878"/>
      <c r="USX40" s="878"/>
      <c r="USY40" s="881"/>
      <c r="USZ40" s="877"/>
      <c r="UTA40" s="878"/>
      <c r="UTB40" s="878"/>
      <c r="UTC40" s="878"/>
      <c r="UTD40" s="879"/>
      <c r="UTE40" s="1041"/>
      <c r="UTF40" s="877"/>
      <c r="UTG40" s="878"/>
      <c r="UTH40" s="878"/>
      <c r="UTI40" s="878"/>
      <c r="UTJ40" s="879"/>
      <c r="UTK40" s="880"/>
      <c r="UTL40" s="878"/>
      <c r="UTM40" s="878"/>
      <c r="UTN40" s="878"/>
      <c r="UTO40" s="881"/>
      <c r="UTP40" s="877"/>
      <c r="UTQ40" s="878"/>
      <c r="UTR40" s="878"/>
      <c r="UTS40" s="878"/>
      <c r="UTT40" s="879"/>
      <c r="UTU40" s="1041"/>
      <c r="UTV40" s="877"/>
      <c r="UTW40" s="878"/>
      <c r="UTX40" s="878"/>
      <c r="UTY40" s="878"/>
      <c r="UTZ40" s="879"/>
      <c r="UUA40" s="880"/>
      <c r="UUB40" s="878"/>
      <c r="UUC40" s="878"/>
      <c r="UUD40" s="878"/>
      <c r="UUE40" s="881"/>
      <c r="UUF40" s="877"/>
      <c r="UUG40" s="878"/>
      <c r="UUH40" s="878"/>
      <c r="UUI40" s="878"/>
      <c r="UUJ40" s="879"/>
      <c r="UUK40" s="1041"/>
      <c r="UUL40" s="877"/>
      <c r="UUM40" s="878"/>
      <c r="UUN40" s="878"/>
      <c r="UUO40" s="878"/>
      <c r="UUP40" s="879"/>
      <c r="UUQ40" s="880"/>
      <c r="UUR40" s="878"/>
      <c r="UUS40" s="878"/>
      <c r="UUT40" s="878"/>
      <c r="UUU40" s="881"/>
      <c r="UUV40" s="877"/>
      <c r="UUW40" s="878"/>
      <c r="UUX40" s="878"/>
      <c r="UUY40" s="878"/>
      <c r="UUZ40" s="879"/>
      <c r="UVA40" s="1041"/>
      <c r="UVB40" s="877"/>
      <c r="UVC40" s="878"/>
      <c r="UVD40" s="878"/>
      <c r="UVE40" s="878"/>
      <c r="UVF40" s="879"/>
      <c r="UVG40" s="880"/>
      <c r="UVH40" s="878"/>
      <c r="UVI40" s="878"/>
      <c r="UVJ40" s="878"/>
      <c r="UVK40" s="881"/>
      <c r="UVL40" s="877"/>
      <c r="UVM40" s="878"/>
      <c r="UVN40" s="878"/>
      <c r="UVO40" s="878"/>
      <c r="UVP40" s="879"/>
      <c r="UVQ40" s="1041"/>
      <c r="UVR40" s="877"/>
      <c r="UVS40" s="878"/>
      <c r="UVT40" s="878"/>
      <c r="UVU40" s="878"/>
      <c r="UVV40" s="879"/>
      <c r="UVW40" s="880"/>
      <c r="UVX40" s="878"/>
      <c r="UVY40" s="878"/>
      <c r="UVZ40" s="878"/>
      <c r="UWA40" s="881"/>
      <c r="UWB40" s="877"/>
      <c r="UWC40" s="878"/>
      <c r="UWD40" s="878"/>
      <c r="UWE40" s="878"/>
      <c r="UWF40" s="879"/>
      <c r="UWG40" s="1041"/>
      <c r="UWH40" s="877"/>
      <c r="UWI40" s="878"/>
      <c r="UWJ40" s="878"/>
      <c r="UWK40" s="878"/>
      <c r="UWL40" s="879"/>
      <c r="UWM40" s="880"/>
      <c r="UWN40" s="878"/>
      <c r="UWO40" s="878"/>
      <c r="UWP40" s="878"/>
      <c r="UWQ40" s="881"/>
      <c r="UWR40" s="877"/>
      <c r="UWS40" s="878"/>
      <c r="UWT40" s="878"/>
      <c r="UWU40" s="878"/>
      <c r="UWV40" s="879"/>
      <c r="UWW40" s="1041"/>
      <c r="UWX40" s="877"/>
      <c r="UWY40" s="878"/>
      <c r="UWZ40" s="878"/>
      <c r="UXA40" s="878"/>
      <c r="UXB40" s="879"/>
      <c r="UXC40" s="880"/>
      <c r="UXD40" s="878"/>
      <c r="UXE40" s="878"/>
      <c r="UXF40" s="878"/>
      <c r="UXG40" s="881"/>
      <c r="UXH40" s="877"/>
      <c r="UXI40" s="878"/>
      <c r="UXJ40" s="878"/>
      <c r="UXK40" s="878"/>
      <c r="UXL40" s="879"/>
      <c r="UXM40" s="1041"/>
      <c r="UXN40" s="877"/>
      <c r="UXO40" s="878"/>
      <c r="UXP40" s="878"/>
      <c r="UXQ40" s="878"/>
      <c r="UXR40" s="879"/>
      <c r="UXS40" s="880"/>
      <c r="UXT40" s="878"/>
      <c r="UXU40" s="878"/>
      <c r="UXV40" s="878"/>
      <c r="UXW40" s="881"/>
      <c r="UXX40" s="877"/>
      <c r="UXY40" s="878"/>
      <c r="UXZ40" s="878"/>
      <c r="UYA40" s="878"/>
      <c r="UYB40" s="879"/>
      <c r="UYC40" s="1041"/>
      <c r="UYD40" s="877"/>
      <c r="UYE40" s="878"/>
      <c r="UYF40" s="878"/>
      <c r="UYG40" s="878"/>
      <c r="UYH40" s="879"/>
      <c r="UYI40" s="880"/>
      <c r="UYJ40" s="878"/>
      <c r="UYK40" s="878"/>
      <c r="UYL40" s="878"/>
      <c r="UYM40" s="881"/>
      <c r="UYN40" s="877"/>
      <c r="UYO40" s="878"/>
      <c r="UYP40" s="878"/>
      <c r="UYQ40" s="878"/>
      <c r="UYR40" s="879"/>
      <c r="UYS40" s="1041"/>
      <c r="UYT40" s="877"/>
      <c r="UYU40" s="878"/>
      <c r="UYV40" s="878"/>
      <c r="UYW40" s="878"/>
      <c r="UYX40" s="879"/>
      <c r="UYY40" s="880"/>
      <c r="UYZ40" s="878"/>
      <c r="UZA40" s="878"/>
      <c r="UZB40" s="878"/>
      <c r="UZC40" s="881"/>
      <c r="UZD40" s="877"/>
      <c r="UZE40" s="878"/>
      <c r="UZF40" s="878"/>
      <c r="UZG40" s="878"/>
      <c r="UZH40" s="879"/>
      <c r="UZI40" s="1041"/>
      <c r="UZJ40" s="877"/>
      <c r="UZK40" s="878"/>
      <c r="UZL40" s="878"/>
      <c r="UZM40" s="878"/>
      <c r="UZN40" s="879"/>
      <c r="UZO40" s="880"/>
      <c r="UZP40" s="878"/>
      <c r="UZQ40" s="878"/>
      <c r="UZR40" s="878"/>
      <c r="UZS40" s="881"/>
      <c r="UZT40" s="877"/>
      <c r="UZU40" s="878"/>
      <c r="UZV40" s="878"/>
      <c r="UZW40" s="878"/>
      <c r="UZX40" s="879"/>
      <c r="UZY40" s="1041"/>
      <c r="UZZ40" s="877"/>
      <c r="VAA40" s="878"/>
      <c r="VAB40" s="878"/>
      <c r="VAC40" s="878"/>
      <c r="VAD40" s="879"/>
      <c r="VAE40" s="880"/>
      <c r="VAF40" s="878"/>
      <c r="VAG40" s="878"/>
      <c r="VAH40" s="878"/>
      <c r="VAI40" s="881"/>
      <c r="VAJ40" s="877"/>
      <c r="VAK40" s="878"/>
      <c r="VAL40" s="878"/>
      <c r="VAM40" s="878"/>
      <c r="VAN40" s="879"/>
      <c r="VAO40" s="1041"/>
      <c r="VAP40" s="877"/>
      <c r="VAQ40" s="878"/>
      <c r="VAR40" s="878"/>
      <c r="VAS40" s="878"/>
      <c r="VAT40" s="879"/>
      <c r="VAU40" s="880"/>
      <c r="VAV40" s="878"/>
      <c r="VAW40" s="878"/>
      <c r="VAX40" s="878"/>
      <c r="VAY40" s="881"/>
      <c r="VAZ40" s="877"/>
      <c r="VBA40" s="878"/>
      <c r="VBB40" s="878"/>
      <c r="VBC40" s="878"/>
      <c r="VBD40" s="879"/>
      <c r="VBE40" s="1041"/>
      <c r="VBF40" s="877"/>
      <c r="VBG40" s="878"/>
      <c r="VBH40" s="878"/>
      <c r="VBI40" s="878"/>
      <c r="VBJ40" s="879"/>
      <c r="VBK40" s="880"/>
      <c r="VBL40" s="878"/>
      <c r="VBM40" s="878"/>
      <c r="VBN40" s="878"/>
      <c r="VBO40" s="881"/>
      <c r="VBP40" s="877"/>
      <c r="VBQ40" s="878"/>
      <c r="VBR40" s="878"/>
      <c r="VBS40" s="878"/>
      <c r="VBT40" s="879"/>
      <c r="VBU40" s="1041"/>
      <c r="VBV40" s="877"/>
      <c r="VBW40" s="878"/>
      <c r="VBX40" s="878"/>
      <c r="VBY40" s="878"/>
      <c r="VBZ40" s="879"/>
      <c r="VCA40" s="880"/>
      <c r="VCB40" s="878"/>
      <c r="VCC40" s="878"/>
      <c r="VCD40" s="878"/>
      <c r="VCE40" s="881"/>
      <c r="VCF40" s="877"/>
      <c r="VCG40" s="878"/>
      <c r="VCH40" s="878"/>
      <c r="VCI40" s="878"/>
      <c r="VCJ40" s="879"/>
      <c r="VCK40" s="1041"/>
      <c r="VCL40" s="877"/>
      <c r="VCM40" s="878"/>
      <c r="VCN40" s="878"/>
      <c r="VCO40" s="878"/>
      <c r="VCP40" s="879"/>
      <c r="VCQ40" s="880"/>
      <c r="VCR40" s="878"/>
      <c r="VCS40" s="878"/>
      <c r="VCT40" s="878"/>
      <c r="VCU40" s="881"/>
      <c r="VCV40" s="877"/>
      <c r="VCW40" s="878"/>
      <c r="VCX40" s="878"/>
      <c r="VCY40" s="878"/>
      <c r="VCZ40" s="879"/>
      <c r="VDA40" s="1041"/>
      <c r="VDB40" s="877"/>
      <c r="VDC40" s="878"/>
      <c r="VDD40" s="878"/>
      <c r="VDE40" s="878"/>
      <c r="VDF40" s="879"/>
      <c r="VDG40" s="880"/>
      <c r="VDH40" s="878"/>
      <c r="VDI40" s="878"/>
      <c r="VDJ40" s="878"/>
      <c r="VDK40" s="881"/>
      <c r="VDL40" s="877"/>
      <c r="VDM40" s="878"/>
      <c r="VDN40" s="878"/>
      <c r="VDO40" s="878"/>
      <c r="VDP40" s="879"/>
      <c r="VDQ40" s="1041"/>
      <c r="VDR40" s="877"/>
      <c r="VDS40" s="878"/>
      <c r="VDT40" s="878"/>
      <c r="VDU40" s="878"/>
      <c r="VDV40" s="879"/>
      <c r="VDW40" s="880"/>
      <c r="VDX40" s="878"/>
      <c r="VDY40" s="878"/>
      <c r="VDZ40" s="878"/>
      <c r="VEA40" s="881"/>
      <c r="VEB40" s="877"/>
      <c r="VEC40" s="878"/>
      <c r="VED40" s="878"/>
      <c r="VEE40" s="878"/>
      <c r="VEF40" s="879"/>
      <c r="VEG40" s="1041"/>
      <c r="VEH40" s="877"/>
      <c r="VEI40" s="878"/>
      <c r="VEJ40" s="878"/>
      <c r="VEK40" s="878"/>
      <c r="VEL40" s="879"/>
      <c r="VEM40" s="880"/>
      <c r="VEN40" s="878"/>
      <c r="VEO40" s="878"/>
      <c r="VEP40" s="878"/>
      <c r="VEQ40" s="881"/>
      <c r="VER40" s="877"/>
      <c r="VES40" s="878"/>
      <c r="VET40" s="878"/>
      <c r="VEU40" s="878"/>
      <c r="VEV40" s="879"/>
      <c r="VEW40" s="1041"/>
      <c r="VEX40" s="877"/>
      <c r="VEY40" s="878"/>
      <c r="VEZ40" s="878"/>
      <c r="VFA40" s="878"/>
      <c r="VFB40" s="879"/>
      <c r="VFC40" s="880"/>
      <c r="VFD40" s="878"/>
      <c r="VFE40" s="878"/>
      <c r="VFF40" s="878"/>
      <c r="VFG40" s="881"/>
      <c r="VFH40" s="877"/>
      <c r="VFI40" s="878"/>
      <c r="VFJ40" s="878"/>
      <c r="VFK40" s="878"/>
      <c r="VFL40" s="879"/>
      <c r="VFM40" s="1041"/>
      <c r="VFN40" s="877"/>
      <c r="VFO40" s="878"/>
      <c r="VFP40" s="878"/>
      <c r="VFQ40" s="878"/>
      <c r="VFR40" s="879"/>
      <c r="VFS40" s="880"/>
      <c r="VFT40" s="878"/>
      <c r="VFU40" s="878"/>
      <c r="VFV40" s="878"/>
      <c r="VFW40" s="881"/>
      <c r="VFX40" s="877"/>
      <c r="VFY40" s="878"/>
      <c r="VFZ40" s="878"/>
      <c r="VGA40" s="878"/>
      <c r="VGB40" s="879"/>
      <c r="VGC40" s="1041"/>
      <c r="VGD40" s="877"/>
      <c r="VGE40" s="878"/>
      <c r="VGF40" s="878"/>
      <c r="VGG40" s="878"/>
      <c r="VGH40" s="879"/>
      <c r="VGI40" s="880"/>
      <c r="VGJ40" s="878"/>
      <c r="VGK40" s="878"/>
      <c r="VGL40" s="878"/>
      <c r="VGM40" s="881"/>
      <c r="VGN40" s="877"/>
      <c r="VGO40" s="878"/>
      <c r="VGP40" s="878"/>
      <c r="VGQ40" s="878"/>
      <c r="VGR40" s="879"/>
      <c r="VGS40" s="1041"/>
      <c r="VGT40" s="877"/>
      <c r="VGU40" s="878"/>
      <c r="VGV40" s="878"/>
      <c r="VGW40" s="878"/>
      <c r="VGX40" s="879"/>
      <c r="VGY40" s="880"/>
      <c r="VGZ40" s="878"/>
      <c r="VHA40" s="878"/>
      <c r="VHB40" s="878"/>
      <c r="VHC40" s="881"/>
      <c r="VHD40" s="877"/>
      <c r="VHE40" s="878"/>
      <c r="VHF40" s="878"/>
      <c r="VHG40" s="878"/>
      <c r="VHH40" s="879"/>
      <c r="VHI40" s="1041"/>
      <c r="VHJ40" s="877"/>
      <c r="VHK40" s="878"/>
      <c r="VHL40" s="878"/>
      <c r="VHM40" s="878"/>
      <c r="VHN40" s="879"/>
      <c r="VHO40" s="880"/>
      <c r="VHP40" s="878"/>
      <c r="VHQ40" s="878"/>
      <c r="VHR40" s="878"/>
      <c r="VHS40" s="881"/>
      <c r="VHT40" s="877"/>
      <c r="VHU40" s="878"/>
      <c r="VHV40" s="878"/>
      <c r="VHW40" s="878"/>
      <c r="VHX40" s="879"/>
      <c r="VHY40" s="1041"/>
      <c r="VHZ40" s="877"/>
      <c r="VIA40" s="878"/>
      <c r="VIB40" s="878"/>
      <c r="VIC40" s="878"/>
      <c r="VID40" s="879"/>
      <c r="VIE40" s="880"/>
      <c r="VIF40" s="878"/>
      <c r="VIG40" s="878"/>
      <c r="VIH40" s="878"/>
      <c r="VII40" s="881"/>
      <c r="VIJ40" s="877"/>
      <c r="VIK40" s="878"/>
      <c r="VIL40" s="878"/>
      <c r="VIM40" s="878"/>
      <c r="VIN40" s="879"/>
      <c r="VIO40" s="1041"/>
      <c r="VIP40" s="877"/>
      <c r="VIQ40" s="878"/>
      <c r="VIR40" s="878"/>
      <c r="VIS40" s="878"/>
      <c r="VIT40" s="879"/>
      <c r="VIU40" s="880"/>
      <c r="VIV40" s="878"/>
      <c r="VIW40" s="878"/>
      <c r="VIX40" s="878"/>
      <c r="VIY40" s="881"/>
      <c r="VIZ40" s="877"/>
      <c r="VJA40" s="878"/>
      <c r="VJB40" s="878"/>
      <c r="VJC40" s="878"/>
      <c r="VJD40" s="879"/>
      <c r="VJE40" s="1041"/>
      <c r="VJF40" s="877"/>
      <c r="VJG40" s="878"/>
      <c r="VJH40" s="878"/>
      <c r="VJI40" s="878"/>
      <c r="VJJ40" s="879"/>
      <c r="VJK40" s="880"/>
      <c r="VJL40" s="878"/>
      <c r="VJM40" s="878"/>
      <c r="VJN40" s="878"/>
      <c r="VJO40" s="881"/>
      <c r="VJP40" s="877"/>
      <c r="VJQ40" s="878"/>
      <c r="VJR40" s="878"/>
      <c r="VJS40" s="878"/>
      <c r="VJT40" s="879"/>
      <c r="VJU40" s="1041"/>
      <c r="VJV40" s="877"/>
      <c r="VJW40" s="878"/>
      <c r="VJX40" s="878"/>
      <c r="VJY40" s="878"/>
      <c r="VJZ40" s="879"/>
      <c r="VKA40" s="880"/>
      <c r="VKB40" s="878"/>
      <c r="VKC40" s="878"/>
      <c r="VKD40" s="878"/>
      <c r="VKE40" s="881"/>
      <c r="VKF40" s="877"/>
      <c r="VKG40" s="878"/>
      <c r="VKH40" s="878"/>
      <c r="VKI40" s="878"/>
      <c r="VKJ40" s="879"/>
      <c r="VKK40" s="1041"/>
      <c r="VKL40" s="877"/>
      <c r="VKM40" s="878"/>
      <c r="VKN40" s="878"/>
      <c r="VKO40" s="878"/>
      <c r="VKP40" s="879"/>
      <c r="VKQ40" s="880"/>
      <c r="VKR40" s="878"/>
      <c r="VKS40" s="878"/>
      <c r="VKT40" s="878"/>
      <c r="VKU40" s="881"/>
      <c r="VKV40" s="877"/>
      <c r="VKW40" s="878"/>
      <c r="VKX40" s="878"/>
      <c r="VKY40" s="878"/>
      <c r="VKZ40" s="879"/>
      <c r="VLA40" s="1041"/>
      <c r="VLB40" s="877"/>
      <c r="VLC40" s="878"/>
      <c r="VLD40" s="878"/>
      <c r="VLE40" s="878"/>
      <c r="VLF40" s="879"/>
      <c r="VLG40" s="880"/>
      <c r="VLH40" s="878"/>
      <c r="VLI40" s="878"/>
      <c r="VLJ40" s="878"/>
      <c r="VLK40" s="881"/>
      <c r="VLL40" s="877"/>
      <c r="VLM40" s="878"/>
      <c r="VLN40" s="878"/>
      <c r="VLO40" s="878"/>
      <c r="VLP40" s="879"/>
      <c r="VLQ40" s="1041"/>
      <c r="VLR40" s="877"/>
      <c r="VLS40" s="878"/>
      <c r="VLT40" s="878"/>
      <c r="VLU40" s="878"/>
      <c r="VLV40" s="879"/>
      <c r="VLW40" s="880"/>
      <c r="VLX40" s="878"/>
      <c r="VLY40" s="878"/>
      <c r="VLZ40" s="878"/>
      <c r="VMA40" s="881"/>
      <c r="VMB40" s="877"/>
      <c r="VMC40" s="878"/>
      <c r="VMD40" s="878"/>
      <c r="VME40" s="878"/>
      <c r="VMF40" s="879"/>
      <c r="VMG40" s="1041"/>
      <c r="VMH40" s="877"/>
      <c r="VMI40" s="878"/>
      <c r="VMJ40" s="878"/>
      <c r="VMK40" s="878"/>
      <c r="VML40" s="879"/>
      <c r="VMM40" s="880"/>
      <c r="VMN40" s="878"/>
      <c r="VMO40" s="878"/>
      <c r="VMP40" s="878"/>
      <c r="VMQ40" s="881"/>
      <c r="VMR40" s="877"/>
      <c r="VMS40" s="878"/>
      <c r="VMT40" s="878"/>
      <c r="VMU40" s="878"/>
      <c r="VMV40" s="879"/>
      <c r="VMW40" s="1041"/>
      <c r="VMX40" s="877"/>
      <c r="VMY40" s="878"/>
      <c r="VMZ40" s="878"/>
      <c r="VNA40" s="878"/>
      <c r="VNB40" s="879"/>
      <c r="VNC40" s="880"/>
      <c r="VND40" s="878"/>
      <c r="VNE40" s="878"/>
      <c r="VNF40" s="878"/>
      <c r="VNG40" s="881"/>
      <c r="VNH40" s="877"/>
      <c r="VNI40" s="878"/>
      <c r="VNJ40" s="878"/>
      <c r="VNK40" s="878"/>
      <c r="VNL40" s="879"/>
      <c r="VNM40" s="1041"/>
      <c r="VNN40" s="877"/>
      <c r="VNO40" s="878"/>
      <c r="VNP40" s="878"/>
      <c r="VNQ40" s="878"/>
      <c r="VNR40" s="879"/>
      <c r="VNS40" s="880"/>
      <c r="VNT40" s="878"/>
      <c r="VNU40" s="878"/>
      <c r="VNV40" s="878"/>
      <c r="VNW40" s="881"/>
      <c r="VNX40" s="877"/>
      <c r="VNY40" s="878"/>
      <c r="VNZ40" s="878"/>
      <c r="VOA40" s="878"/>
      <c r="VOB40" s="879"/>
      <c r="VOC40" s="1041"/>
      <c r="VOD40" s="877"/>
      <c r="VOE40" s="878"/>
      <c r="VOF40" s="878"/>
      <c r="VOG40" s="878"/>
      <c r="VOH40" s="879"/>
      <c r="VOI40" s="880"/>
      <c r="VOJ40" s="878"/>
      <c r="VOK40" s="878"/>
      <c r="VOL40" s="878"/>
      <c r="VOM40" s="881"/>
      <c r="VON40" s="877"/>
      <c r="VOO40" s="878"/>
      <c r="VOP40" s="878"/>
      <c r="VOQ40" s="878"/>
      <c r="VOR40" s="879"/>
      <c r="VOS40" s="1041"/>
      <c r="VOT40" s="877"/>
      <c r="VOU40" s="878"/>
      <c r="VOV40" s="878"/>
      <c r="VOW40" s="878"/>
      <c r="VOX40" s="879"/>
      <c r="VOY40" s="880"/>
      <c r="VOZ40" s="878"/>
      <c r="VPA40" s="878"/>
      <c r="VPB40" s="878"/>
      <c r="VPC40" s="881"/>
      <c r="VPD40" s="877"/>
      <c r="VPE40" s="878"/>
      <c r="VPF40" s="878"/>
      <c r="VPG40" s="878"/>
      <c r="VPH40" s="879"/>
      <c r="VPI40" s="1041"/>
      <c r="VPJ40" s="877"/>
      <c r="VPK40" s="878"/>
      <c r="VPL40" s="878"/>
      <c r="VPM40" s="878"/>
      <c r="VPN40" s="879"/>
      <c r="VPO40" s="880"/>
      <c r="VPP40" s="878"/>
      <c r="VPQ40" s="878"/>
      <c r="VPR40" s="878"/>
      <c r="VPS40" s="881"/>
      <c r="VPT40" s="877"/>
      <c r="VPU40" s="878"/>
      <c r="VPV40" s="878"/>
      <c r="VPW40" s="878"/>
      <c r="VPX40" s="879"/>
      <c r="VPY40" s="1041"/>
      <c r="VPZ40" s="877"/>
      <c r="VQA40" s="878"/>
      <c r="VQB40" s="878"/>
      <c r="VQC40" s="878"/>
      <c r="VQD40" s="879"/>
      <c r="VQE40" s="880"/>
      <c r="VQF40" s="878"/>
      <c r="VQG40" s="878"/>
      <c r="VQH40" s="878"/>
      <c r="VQI40" s="881"/>
      <c r="VQJ40" s="877"/>
      <c r="VQK40" s="878"/>
      <c r="VQL40" s="878"/>
      <c r="VQM40" s="878"/>
      <c r="VQN40" s="879"/>
      <c r="VQO40" s="1041"/>
      <c r="VQP40" s="877"/>
      <c r="VQQ40" s="878"/>
      <c r="VQR40" s="878"/>
      <c r="VQS40" s="878"/>
      <c r="VQT40" s="879"/>
      <c r="VQU40" s="880"/>
      <c r="VQV40" s="878"/>
      <c r="VQW40" s="878"/>
      <c r="VQX40" s="878"/>
      <c r="VQY40" s="881"/>
      <c r="VQZ40" s="877"/>
      <c r="VRA40" s="878"/>
      <c r="VRB40" s="878"/>
      <c r="VRC40" s="878"/>
      <c r="VRD40" s="879"/>
      <c r="VRE40" s="1041"/>
      <c r="VRF40" s="877"/>
      <c r="VRG40" s="878"/>
      <c r="VRH40" s="878"/>
      <c r="VRI40" s="878"/>
      <c r="VRJ40" s="879"/>
      <c r="VRK40" s="880"/>
      <c r="VRL40" s="878"/>
      <c r="VRM40" s="878"/>
      <c r="VRN40" s="878"/>
      <c r="VRO40" s="881"/>
      <c r="VRP40" s="877"/>
      <c r="VRQ40" s="878"/>
      <c r="VRR40" s="878"/>
      <c r="VRS40" s="878"/>
      <c r="VRT40" s="879"/>
      <c r="VRU40" s="1041"/>
      <c r="VRV40" s="877"/>
      <c r="VRW40" s="878"/>
      <c r="VRX40" s="878"/>
      <c r="VRY40" s="878"/>
      <c r="VRZ40" s="879"/>
      <c r="VSA40" s="880"/>
      <c r="VSB40" s="878"/>
      <c r="VSC40" s="878"/>
      <c r="VSD40" s="878"/>
      <c r="VSE40" s="881"/>
      <c r="VSF40" s="877"/>
      <c r="VSG40" s="878"/>
      <c r="VSH40" s="878"/>
      <c r="VSI40" s="878"/>
      <c r="VSJ40" s="879"/>
      <c r="VSK40" s="1041"/>
      <c r="VSL40" s="877"/>
      <c r="VSM40" s="878"/>
      <c r="VSN40" s="878"/>
      <c r="VSO40" s="878"/>
      <c r="VSP40" s="879"/>
      <c r="VSQ40" s="880"/>
      <c r="VSR40" s="878"/>
      <c r="VSS40" s="878"/>
      <c r="VST40" s="878"/>
      <c r="VSU40" s="881"/>
      <c r="VSV40" s="877"/>
      <c r="VSW40" s="878"/>
      <c r="VSX40" s="878"/>
      <c r="VSY40" s="878"/>
      <c r="VSZ40" s="879"/>
      <c r="VTA40" s="1041"/>
      <c r="VTB40" s="877"/>
      <c r="VTC40" s="878"/>
      <c r="VTD40" s="878"/>
      <c r="VTE40" s="878"/>
      <c r="VTF40" s="879"/>
      <c r="VTG40" s="880"/>
      <c r="VTH40" s="878"/>
      <c r="VTI40" s="878"/>
      <c r="VTJ40" s="878"/>
      <c r="VTK40" s="881"/>
      <c r="VTL40" s="877"/>
      <c r="VTM40" s="878"/>
      <c r="VTN40" s="878"/>
      <c r="VTO40" s="878"/>
      <c r="VTP40" s="879"/>
      <c r="VTQ40" s="1041"/>
      <c r="VTR40" s="877"/>
      <c r="VTS40" s="878"/>
      <c r="VTT40" s="878"/>
      <c r="VTU40" s="878"/>
      <c r="VTV40" s="879"/>
      <c r="VTW40" s="880"/>
      <c r="VTX40" s="878"/>
      <c r="VTY40" s="878"/>
      <c r="VTZ40" s="878"/>
      <c r="VUA40" s="881"/>
      <c r="VUB40" s="877"/>
      <c r="VUC40" s="878"/>
      <c r="VUD40" s="878"/>
      <c r="VUE40" s="878"/>
      <c r="VUF40" s="879"/>
      <c r="VUG40" s="1041"/>
      <c r="VUH40" s="877"/>
      <c r="VUI40" s="878"/>
      <c r="VUJ40" s="878"/>
      <c r="VUK40" s="878"/>
      <c r="VUL40" s="879"/>
      <c r="VUM40" s="880"/>
      <c r="VUN40" s="878"/>
      <c r="VUO40" s="878"/>
      <c r="VUP40" s="878"/>
      <c r="VUQ40" s="881"/>
      <c r="VUR40" s="877"/>
      <c r="VUS40" s="878"/>
      <c r="VUT40" s="878"/>
      <c r="VUU40" s="878"/>
      <c r="VUV40" s="879"/>
      <c r="VUW40" s="1041"/>
      <c r="VUX40" s="877"/>
      <c r="VUY40" s="878"/>
      <c r="VUZ40" s="878"/>
      <c r="VVA40" s="878"/>
      <c r="VVB40" s="879"/>
      <c r="VVC40" s="880"/>
      <c r="VVD40" s="878"/>
      <c r="VVE40" s="878"/>
      <c r="VVF40" s="878"/>
      <c r="VVG40" s="881"/>
      <c r="VVH40" s="877"/>
      <c r="VVI40" s="878"/>
      <c r="VVJ40" s="878"/>
      <c r="VVK40" s="878"/>
      <c r="VVL40" s="879"/>
      <c r="VVM40" s="1041"/>
      <c r="VVN40" s="877"/>
      <c r="VVO40" s="878"/>
      <c r="VVP40" s="878"/>
      <c r="VVQ40" s="878"/>
      <c r="VVR40" s="879"/>
      <c r="VVS40" s="880"/>
      <c r="VVT40" s="878"/>
      <c r="VVU40" s="878"/>
      <c r="VVV40" s="878"/>
      <c r="VVW40" s="881"/>
      <c r="VVX40" s="877"/>
      <c r="VVY40" s="878"/>
      <c r="VVZ40" s="878"/>
      <c r="VWA40" s="878"/>
      <c r="VWB40" s="879"/>
      <c r="VWC40" s="1041"/>
      <c r="VWD40" s="877"/>
      <c r="VWE40" s="878"/>
      <c r="VWF40" s="878"/>
      <c r="VWG40" s="878"/>
      <c r="VWH40" s="879"/>
      <c r="VWI40" s="880"/>
      <c r="VWJ40" s="878"/>
      <c r="VWK40" s="878"/>
      <c r="VWL40" s="878"/>
      <c r="VWM40" s="881"/>
      <c r="VWN40" s="877"/>
      <c r="VWO40" s="878"/>
      <c r="VWP40" s="878"/>
      <c r="VWQ40" s="878"/>
      <c r="VWR40" s="879"/>
      <c r="VWS40" s="1041"/>
      <c r="VWT40" s="877"/>
      <c r="VWU40" s="878"/>
      <c r="VWV40" s="878"/>
      <c r="VWW40" s="878"/>
      <c r="VWX40" s="879"/>
      <c r="VWY40" s="880"/>
      <c r="VWZ40" s="878"/>
      <c r="VXA40" s="878"/>
      <c r="VXB40" s="878"/>
      <c r="VXC40" s="881"/>
      <c r="VXD40" s="877"/>
      <c r="VXE40" s="878"/>
      <c r="VXF40" s="878"/>
      <c r="VXG40" s="878"/>
      <c r="VXH40" s="879"/>
      <c r="VXI40" s="1041"/>
      <c r="VXJ40" s="877"/>
      <c r="VXK40" s="878"/>
      <c r="VXL40" s="878"/>
      <c r="VXM40" s="878"/>
      <c r="VXN40" s="879"/>
      <c r="VXO40" s="880"/>
      <c r="VXP40" s="878"/>
      <c r="VXQ40" s="878"/>
      <c r="VXR40" s="878"/>
      <c r="VXS40" s="881"/>
      <c r="VXT40" s="877"/>
      <c r="VXU40" s="878"/>
      <c r="VXV40" s="878"/>
      <c r="VXW40" s="878"/>
      <c r="VXX40" s="879"/>
      <c r="VXY40" s="1041"/>
      <c r="VXZ40" s="877"/>
      <c r="VYA40" s="878"/>
      <c r="VYB40" s="878"/>
      <c r="VYC40" s="878"/>
      <c r="VYD40" s="879"/>
      <c r="VYE40" s="880"/>
      <c r="VYF40" s="878"/>
      <c r="VYG40" s="878"/>
      <c r="VYH40" s="878"/>
      <c r="VYI40" s="881"/>
      <c r="VYJ40" s="877"/>
      <c r="VYK40" s="878"/>
      <c r="VYL40" s="878"/>
      <c r="VYM40" s="878"/>
      <c r="VYN40" s="879"/>
      <c r="VYO40" s="1041"/>
      <c r="VYP40" s="877"/>
      <c r="VYQ40" s="878"/>
      <c r="VYR40" s="878"/>
      <c r="VYS40" s="878"/>
      <c r="VYT40" s="879"/>
      <c r="VYU40" s="880"/>
      <c r="VYV40" s="878"/>
      <c r="VYW40" s="878"/>
      <c r="VYX40" s="878"/>
      <c r="VYY40" s="881"/>
      <c r="VYZ40" s="877"/>
      <c r="VZA40" s="878"/>
      <c r="VZB40" s="878"/>
      <c r="VZC40" s="878"/>
      <c r="VZD40" s="879"/>
      <c r="VZE40" s="1041"/>
      <c r="VZF40" s="877"/>
      <c r="VZG40" s="878"/>
      <c r="VZH40" s="878"/>
      <c r="VZI40" s="878"/>
      <c r="VZJ40" s="879"/>
      <c r="VZK40" s="880"/>
      <c r="VZL40" s="878"/>
      <c r="VZM40" s="878"/>
      <c r="VZN40" s="878"/>
      <c r="VZO40" s="881"/>
      <c r="VZP40" s="877"/>
      <c r="VZQ40" s="878"/>
      <c r="VZR40" s="878"/>
      <c r="VZS40" s="878"/>
      <c r="VZT40" s="879"/>
      <c r="VZU40" s="1041"/>
      <c r="VZV40" s="877"/>
      <c r="VZW40" s="878"/>
      <c r="VZX40" s="878"/>
      <c r="VZY40" s="878"/>
      <c r="VZZ40" s="879"/>
      <c r="WAA40" s="880"/>
      <c r="WAB40" s="878"/>
      <c r="WAC40" s="878"/>
      <c r="WAD40" s="878"/>
      <c r="WAE40" s="881"/>
      <c r="WAF40" s="877"/>
      <c r="WAG40" s="878"/>
      <c r="WAH40" s="878"/>
      <c r="WAI40" s="878"/>
      <c r="WAJ40" s="879"/>
      <c r="WAK40" s="1041"/>
      <c r="WAL40" s="877"/>
      <c r="WAM40" s="878"/>
      <c r="WAN40" s="878"/>
      <c r="WAO40" s="878"/>
      <c r="WAP40" s="879"/>
      <c r="WAQ40" s="880"/>
      <c r="WAR40" s="878"/>
      <c r="WAS40" s="878"/>
      <c r="WAT40" s="878"/>
      <c r="WAU40" s="881"/>
      <c r="WAV40" s="877"/>
      <c r="WAW40" s="878"/>
      <c r="WAX40" s="878"/>
      <c r="WAY40" s="878"/>
      <c r="WAZ40" s="879"/>
      <c r="WBA40" s="1041"/>
      <c r="WBB40" s="877"/>
      <c r="WBC40" s="878"/>
      <c r="WBD40" s="878"/>
      <c r="WBE40" s="878"/>
      <c r="WBF40" s="879"/>
      <c r="WBG40" s="880"/>
      <c r="WBH40" s="878"/>
      <c r="WBI40" s="878"/>
      <c r="WBJ40" s="878"/>
      <c r="WBK40" s="881"/>
      <c r="WBL40" s="877"/>
      <c r="WBM40" s="878"/>
      <c r="WBN40" s="878"/>
      <c r="WBO40" s="878"/>
      <c r="WBP40" s="879"/>
      <c r="WBQ40" s="1041"/>
      <c r="WBR40" s="877"/>
      <c r="WBS40" s="878"/>
      <c r="WBT40" s="878"/>
      <c r="WBU40" s="878"/>
      <c r="WBV40" s="879"/>
      <c r="WBW40" s="880"/>
      <c r="WBX40" s="878"/>
      <c r="WBY40" s="878"/>
      <c r="WBZ40" s="878"/>
      <c r="WCA40" s="881"/>
      <c r="WCB40" s="877"/>
      <c r="WCC40" s="878"/>
      <c r="WCD40" s="878"/>
      <c r="WCE40" s="878"/>
      <c r="WCF40" s="879"/>
      <c r="WCG40" s="1041"/>
      <c r="WCH40" s="877"/>
      <c r="WCI40" s="878"/>
      <c r="WCJ40" s="878"/>
      <c r="WCK40" s="878"/>
      <c r="WCL40" s="879"/>
      <c r="WCM40" s="880"/>
      <c r="WCN40" s="878"/>
      <c r="WCO40" s="878"/>
      <c r="WCP40" s="878"/>
      <c r="WCQ40" s="881"/>
      <c r="WCR40" s="877"/>
      <c r="WCS40" s="878"/>
      <c r="WCT40" s="878"/>
      <c r="WCU40" s="878"/>
      <c r="WCV40" s="879"/>
      <c r="WCW40" s="1041"/>
      <c r="WCX40" s="877"/>
      <c r="WCY40" s="878"/>
      <c r="WCZ40" s="878"/>
      <c r="WDA40" s="878"/>
      <c r="WDB40" s="879"/>
      <c r="WDC40" s="880"/>
      <c r="WDD40" s="878"/>
      <c r="WDE40" s="878"/>
      <c r="WDF40" s="878"/>
      <c r="WDG40" s="881"/>
      <c r="WDH40" s="877"/>
      <c r="WDI40" s="878"/>
      <c r="WDJ40" s="878"/>
      <c r="WDK40" s="878"/>
      <c r="WDL40" s="879"/>
      <c r="WDM40" s="1041"/>
      <c r="WDN40" s="877"/>
      <c r="WDO40" s="878"/>
      <c r="WDP40" s="878"/>
      <c r="WDQ40" s="878"/>
      <c r="WDR40" s="879"/>
      <c r="WDS40" s="880"/>
      <c r="WDT40" s="878"/>
      <c r="WDU40" s="878"/>
      <c r="WDV40" s="878"/>
      <c r="WDW40" s="881"/>
      <c r="WDX40" s="877"/>
      <c r="WDY40" s="878"/>
      <c r="WDZ40" s="878"/>
      <c r="WEA40" s="878"/>
      <c r="WEB40" s="879"/>
      <c r="WEC40" s="1041"/>
      <c r="WED40" s="877"/>
      <c r="WEE40" s="878"/>
      <c r="WEF40" s="878"/>
      <c r="WEG40" s="878"/>
      <c r="WEH40" s="879"/>
      <c r="WEI40" s="880"/>
      <c r="WEJ40" s="878"/>
      <c r="WEK40" s="878"/>
      <c r="WEL40" s="878"/>
      <c r="WEM40" s="881"/>
      <c r="WEN40" s="877"/>
      <c r="WEO40" s="878"/>
      <c r="WEP40" s="878"/>
      <c r="WEQ40" s="878"/>
      <c r="WER40" s="879"/>
      <c r="WES40" s="1041"/>
      <c r="WET40" s="877"/>
      <c r="WEU40" s="878"/>
      <c r="WEV40" s="878"/>
      <c r="WEW40" s="878"/>
      <c r="WEX40" s="879"/>
      <c r="WEY40" s="880"/>
      <c r="WEZ40" s="878"/>
      <c r="WFA40" s="878"/>
      <c r="WFB40" s="878"/>
      <c r="WFC40" s="881"/>
      <c r="WFD40" s="877"/>
      <c r="WFE40" s="878"/>
      <c r="WFF40" s="878"/>
      <c r="WFG40" s="878"/>
      <c r="WFH40" s="879"/>
      <c r="WFI40" s="1041"/>
      <c r="WFJ40" s="877"/>
      <c r="WFK40" s="878"/>
      <c r="WFL40" s="878"/>
      <c r="WFM40" s="878"/>
      <c r="WFN40" s="879"/>
      <c r="WFO40" s="880"/>
      <c r="WFP40" s="878"/>
      <c r="WFQ40" s="878"/>
      <c r="WFR40" s="878"/>
      <c r="WFS40" s="881"/>
      <c r="WFT40" s="877"/>
      <c r="WFU40" s="878"/>
      <c r="WFV40" s="878"/>
      <c r="WFW40" s="878"/>
      <c r="WFX40" s="879"/>
      <c r="WFY40" s="1041"/>
      <c r="WFZ40" s="877"/>
      <c r="WGA40" s="878"/>
      <c r="WGB40" s="878"/>
      <c r="WGC40" s="878"/>
      <c r="WGD40" s="879"/>
      <c r="WGE40" s="880"/>
      <c r="WGF40" s="878"/>
      <c r="WGG40" s="878"/>
      <c r="WGH40" s="878"/>
      <c r="WGI40" s="881"/>
      <c r="WGJ40" s="877"/>
      <c r="WGK40" s="878"/>
      <c r="WGL40" s="878"/>
      <c r="WGM40" s="878"/>
      <c r="WGN40" s="879"/>
      <c r="WGO40" s="1041"/>
      <c r="WGP40" s="877"/>
      <c r="WGQ40" s="878"/>
      <c r="WGR40" s="878"/>
      <c r="WGS40" s="878"/>
      <c r="WGT40" s="879"/>
      <c r="WGU40" s="880"/>
      <c r="WGV40" s="878"/>
      <c r="WGW40" s="878"/>
      <c r="WGX40" s="878"/>
      <c r="WGY40" s="881"/>
      <c r="WGZ40" s="877"/>
      <c r="WHA40" s="878"/>
      <c r="WHB40" s="878"/>
      <c r="WHC40" s="878"/>
      <c r="WHD40" s="879"/>
      <c r="WHE40" s="1041"/>
      <c r="WHF40" s="877"/>
      <c r="WHG40" s="878"/>
      <c r="WHH40" s="878"/>
      <c r="WHI40" s="878"/>
      <c r="WHJ40" s="879"/>
      <c r="WHK40" s="880"/>
      <c r="WHL40" s="878"/>
      <c r="WHM40" s="878"/>
      <c r="WHN40" s="878"/>
      <c r="WHO40" s="881"/>
      <c r="WHP40" s="877"/>
      <c r="WHQ40" s="878"/>
      <c r="WHR40" s="878"/>
      <c r="WHS40" s="878"/>
      <c r="WHT40" s="879"/>
      <c r="WHU40" s="1041"/>
      <c r="WHV40" s="877"/>
      <c r="WHW40" s="878"/>
      <c r="WHX40" s="878"/>
      <c r="WHY40" s="878"/>
      <c r="WHZ40" s="879"/>
      <c r="WIA40" s="880"/>
      <c r="WIB40" s="878"/>
      <c r="WIC40" s="878"/>
      <c r="WID40" s="878"/>
      <c r="WIE40" s="881"/>
      <c r="WIF40" s="877"/>
      <c r="WIG40" s="878"/>
      <c r="WIH40" s="878"/>
      <c r="WII40" s="878"/>
      <c r="WIJ40" s="879"/>
      <c r="WIK40" s="1041"/>
      <c r="WIL40" s="877"/>
      <c r="WIM40" s="878"/>
      <c r="WIN40" s="878"/>
      <c r="WIO40" s="878"/>
      <c r="WIP40" s="879"/>
      <c r="WIQ40" s="880"/>
      <c r="WIR40" s="878"/>
      <c r="WIS40" s="878"/>
      <c r="WIT40" s="878"/>
      <c r="WIU40" s="881"/>
      <c r="WIV40" s="877"/>
      <c r="WIW40" s="878"/>
      <c r="WIX40" s="878"/>
      <c r="WIY40" s="878"/>
      <c r="WIZ40" s="879"/>
      <c r="WJA40" s="1041"/>
      <c r="WJB40" s="877"/>
      <c r="WJC40" s="878"/>
      <c r="WJD40" s="878"/>
      <c r="WJE40" s="878"/>
      <c r="WJF40" s="879"/>
      <c r="WJG40" s="880"/>
      <c r="WJH40" s="878"/>
      <c r="WJI40" s="878"/>
      <c r="WJJ40" s="878"/>
      <c r="WJK40" s="881"/>
      <c r="WJL40" s="877"/>
      <c r="WJM40" s="878"/>
      <c r="WJN40" s="878"/>
      <c r="WJO40" s="878"/>
      <c r="WJP40" s="879"/>
      <c r="WJQ40" s="1041"/>
      <c r="WJR40" s="877"/>
      <c r="WJS40" s="878"/>
      <c r="WJT40" s="878"/>
      <c r="WJU40" s="878"/>
      <c r="WJV40" s="879"/>
      <c r="WJW40" s="880"/>
      <c r="WJX40" s="878"/>
      <c r="WJY40" s="878"/>
      <c r="WJZ40" s="878"/>
      <c r="WKA40" s="881"/>
      <c r="WKB40" s="877"/>
      <c r="WKC40" s="878"/>
      <c r="WKD40" s="878"/>
      <c r="WKE40" s="878"/>
      <c r="WKF40" s="879"/>
      <c r="WKG40" s="1041"/>
      <c r="WKH40" s="877"/>
      <c r="WKI40" s="878"/>
      <c r="WKJ40" s="878"/>
      <c r="WKK40" s="878"/>
      <c r="WKL40" s="879"/>
      <c r="WKM40" s="880"/>
      <c r="WKN40" s="878"/>
      <c r="WKO40" s="878"/>
      <c r="WKP40" s="878"/>
      <c r="WKQ40" s="881"/>
      <c r="WKR40" s="877"/>
      <c r="WKS40" s="878"/>
      <c r="WKT40" s="878"/>
      <c r="WKU40" s="878"/>
      <c r="WKV40" s="879"/>
      <c r="WKW40" s="1041"/>
      <c r="WKX40" s="877"/>
      <c r="WKY40" s="878"/>
      <c r="WKZ40" s="878"/>
      <c r="WLA40" s="878"/>
      <c r="WLB40" s="879"/>
      <c r="WLC40" s="880"/>
      <c r="WLD40" s="878"/>
      <c r="WLE40" s="878"/>
      <c r="WLF40" s="878"/>
      <c r="WLG40" s="881"/>
      <c r="WLH40" s="877"/>
      <c r="WLI40" s="878"/>
      <c r="WLJ40" s="878"/>
      <c r="WLK40" s="878"/>
      <c r="WLL40" s="879"/>
      <c r="WLM40" s="1041"/>
      <c r="WLN40" s="877"/>
      <c r="WLO40" s="878"/>
      <c r="WLP40" s="878"/>
      <c r="WLQ40" s="878"/>
      <c r="WLR40" s="879"/>
      <c r="WLS40" s="880"/>
      <c r="WLT40" s="878"/>
      <c r="WLU40" s="878"/>
      <c r="WLV40" s="878"/>
      <c r="WLW40" s="881"/>
      <c r="WLX40" s="877"/>
      <c r="WLY40" s="878"/>
      <c r="WLZ40" s="878"/>
      <c r="WMA40" s="878"/>
      <c r="WMB40" s="879"/>
      <c r="WMC40" s="1041"/>
      <c r="WMD40" s="877"/>
      <c r="WME40" s="878"/>
      <c r="WMF40" s="878"/>
      <c r="WMG40" s="878"/>
      <c r="WMH40" s="879"/>
      <c r="WMI40" s="880"/>
      <c r="WMJ40" s="878"/>
      <c r="WMK40" s="878"/>
      <c r="WML40" s="878"/>
      <c r="WMM40" s="881"/>
      <c r="WMN40" s="877"/>
      <c r="WMO40" s="878"/>
      <c r="WMP40" s="878"/>
      <c r="WMQ40" s="878"/>
      <c r="WMR40" s="879"/>
      <c r="WMS40" s="1041"/>
      <c r="WMT40" s="877"/>
      <c r="WMU40" s="878"/>
      <c r="WMV40" s="878"/>
      <c r="WMW40" s="878"/>
      <c r="WMX40" s="879"/>
      <c r="WMY40" s="880"/>
      <c r="WMZ40" s="878"/>
      <c r="WNA40" s="878"/>
      <c r="WNB40" s="878"/>
      <c r="WNC40" s="881"/>
      <c r="WND40" s="877"/>
      <c r="WNE40" s="878"/>
      <c r="WNF40" s="878"/>
      <c r="WNG40" s="878"/>
      <c r="WNH40" s="879"/>
      <c r="WNI40" s="1041"/>
      <c r="WNJ40" s="877"/>
      <c r="WNK40" s="878"/>
      <c r="WNL40" s="878"/>
      <c r="WNM40" s="878"/>
      <c r="WNN40" s="879"/>
      <c r="WNO40" s="880"/>
      <c r="WNP40" s="878"/>
      <c r="WNQ40" s="878"/>
      <c r="WNR40" s="878"/>
      <c r="WNS40" s="881"/>
      <c r="WNT40" s="877"/>
      <c r="WNU40" s="878"/>
      <c r="WNV40" s="878"/>
      <c r="WNW40" s="878"/>
      <c r="WNX40" s="879"/>
      <c r="WNY40" s="1041"/>
      <c r="WNZ40" s="877"/>
      <c r="WOA40" s="878"/>
      <c r="WOB40" s="878"/>
      <c r="WOC40" s="878"/>
      <c r="WOD40" s="879"/>
      <c r="WOE40" s="880"/>
      <c r="WOF40" s="878"/>
      <c r="WOG40" s="878"/>
      <c r="WOH40" s="878"/>
      <c r="WOI40" s="881"/>
      <c r="WOJ40" s="877"/>
      <c r="WOK40" s="878"/>
      <c r="WOL40" s="878"/>
      <c r="WOM40" s="878"/>
      <c r="WON40" s="879"/>
      <c r="WOO40" s="1041"/>
      <c r="WOP40" s="877"/>
      <c r="WOQ40" s="878"/>
      <c r="WOR40" s="878"/>
      <c r="WOS40" s="878"/>
      <c r="WOT40" s="879"/>
      <c r="WOU40" s="880"/>
      <c r="WOV40" s="878"/>
      <c r="WOW40" s="878"/>
      <c r="WOX40" s="878"/>
      <c r="WOY40" s="881"/>
      <c r="WOZ40" s="877"/>
      <c r="WPA40" s="878"/>
      <c r="WPB40" s="878"/>
      <c r="WPC40" s="878"/>
      <c r="WPD40" s="879"/>
      <c r="WPE40" s="1041"/>
      <c r="WPF40" s="877"/>
      <c r="WPG40" s="878"/>
      <c r="WPH40" s="878"/>
      <c r="WPI40" s="878"/>
      <c r="WPJ40" s="879"/>
      <c r="WPK40" s="880"/>
      <c r="WPL40" s="878"/>
      <c r="WPM40" s="878"/>
      <c r="WPN40" s="878"/>
      <c r="WPO40" s="881"/>
      <c r="WPP40" s="877"/>
      <c r="WPQ40" s="878"/>
      <c r="WPR40" s="878"/>
      <c r="WPS40" s="878"/>
      <c r="WPT40" s="879"/>
      <c r="WPU40" s="1041"/>
      <c r="WPV40" s="877"/>
      <c r="WPW40" s="878"/>
      <c r="WPX40" s="878"/>
      <c r="WPY40" s="878"/>
      <c r="WPZ40" s="879"/>
      <c r="WQA40" s="880"/>
      <c r="WQB40" s="878"/>
      <c r="WQC40" s="878"/>
      <c r="WQD40" s="878"/>
      <c r="WQE40" s="881"/>
      <c r="WQF40" s="877"/>
      <c r="WQG40" s="878"/>
      <c r="WQH40" s="878"/>
      <c r="WQI40" s="878"/>
      <c r="WQJ40" s="879"/>
      <c r="WQK40" s="1041"/>
      <c r="WQL40" s="877"/>
      <c r="WQM40" s="878"/>
      <c r="WQN40" s="878"/>
      <c r="WQO40" s="878"/>
      <c r="WQP40" s="879"/>
      <c r="WQQ40" s="880"/>
      <c r="WQR40" s="878"/>
      <c r="WQS40" s="878"/>
      <c r="WQT40" s="878"/>
      <c r="WQU40" s="881"/>
      <c r="WQV40" s="877"/>
      <c r="WQW40" s="878"/>
      <c r="WQX40" s="878"/>
      <c r="WQY40" s="878"/>
      <c r="WQZ40" s="879"/>
      <c r="WRA40" s="1041"/>
      <c r="WRB40" s="877"/>
      <c r="WRC40" s="878"/>
      <c r="WRD40" s="878"/>
      <c r="WRE40" s="878"/>
      <c r="WRF40" s="879"/>
      <c r="WRG40" s="880"/>
      <c r="WRH40" s="878"/>
      <c r="WRI40" s="878"/>
      <c r="WRJ40" s="878"/>
      <c r="WRK40" s="881"/>
      <c r="WRL40" s="877"/>
      <c r="WRM40" s="878"/>
      <c r="WRN40" s="878"/>
      <c r="WRO40" s="878"/>
      <c r="WRP40" s="879"/>
      <c r="WRQ40" s="1041"/>
      <c r="WRR40" s="877"/>
      <c r="WRS40" s="878"/>
      <c r="WRT40" s="878"/>
      <c r="WRU40" s="878"/>
      <c r="WRV40" s="879"/>
      <c r="WRW40" s="880"/>
      <c r="WRX40" s="878"/>
      <c r="WRY40" s="878"/>
      <c r="WRZ40" s="878"/>
      <c r="WSA40" s="881"/>
      <c r="WSB40" s="877"/>
      <c r="WSC40" s="878"/>
      <c r="WSD40" s="878"/>
      <c r="WSE40" s="878"/>
      <c r="WSF40" s="879"/>
      <c r="WSG40" s="1041"/>
      <c r="WSH40" s="877"/>
      <c r="WSI40" s="878"/>
      <c r="WSJ40" s="878"/>
      <c r="WSK40" s="878"/>
      <c r="WSL40" s="879"/>
      <c r="WSM40" s="880"/>
      <c r="WSN40" s="878"/>
      <c r="WSO40" s="878"/>
      <c r="WSP40" s="878"/>
      <c r="WSQ40" s="881"/>
      <c r="WSR40" s="877"/>
      <c r="WSS40" s="878"/>
      <c r="WST40" s="878"/>
      <c r="WSU40" s="878"/>
      <c r="WSV40" s="879"/>
      <c r="WSW40" s="1041"/>
      <c r="WSX40" s="877"/>
      <c r="WSY40" s="878"/>
      <c r="WSZ40" s="878"/>
      <c r="WTA40" s="878"/>
      <c r="WTB40" s="879"/>
      <c r="WTC40" s="880"/>
      <c r="WTD40" s="878"/>
      <c r="WTE40" s="878"/>
      <c r="WTF40" s="878"/>
      <c r="WTG40" s="881"/>
      <c r="WTH40" s="877"/>
      <c r="WTI40" s="878"/>
      <c r="WTJ40" s="878"/>
      <c r="WTK40" s="878"/>
      <c r="WTL40" s="879"/>
      <c r="WTM40" s="1041"/>
      <c r="WTN40" s="877"/>
      <c r="WTO40" s="878"/>
      <c r="WTP40" s="878"/>
      <c r="WTQ40" s="878"/>
      <c r="WTR40" s="879"/>
      <c r="WTS40" s="880"/>
      <c r="WTT40" s="878"/>
      <c r="WTU40" s="878"/>
      <c r="WTV40" s="878"/>
      <c r="WTW40" s="881"/>
      <c r="WTX40" s="877"/>
      <c r="WTY40" s="878"/>
      <c r="WTZ40" s="878"/>
      <c r="WUA40" s="878"/>
      <c r="WUB40" s="879"/>
      <c r="WUC40" s="1041"/>
      <c r="WUD40" s="877"/>
      <c r="WUE40" s="878"/>
      <c r="WUF40" s="878"/>
      <c r="WUG40" s="878"/>
      <c r="WUH40" s="879"/>
      <c r="WUI40" s="880"/>
      <c r="WUJ40" s="878"/>
      <c r="WUK40" s="878"/>
      <c r="WUL40" s="878"/>
      <c r="WUM40" s="881"/>
      <c r="WUN40" s="877"/>
      <c r="WUO40" s="878"/>
      <c r="WUP40" s="878"/>
      <c r="WUQ40" s="878"/>
      <c r="WUR40" s="879"/>
      <c r="WUS40" s="1041"/>
      <c r="WUT40" s="877"/>
      <c r="WUU40" s="878"/>
      <c r="WUV40" s="878"/>
      <c r="WUW40" s="878"/>
      <c r="WUX40" s="879"/>
      <c r="WUY40" s="880"/>
      <c r="WUZ40" s="878"/>
      <c r="WVA40" s="878"/>
      <c r="WVB40" s="878"/>
      <c r="WVC40" s="881"/>
      <c r="WVD40" s="877"/>
      <c r="WVE40" s="878"/>
      <c r="WVF40" s="878"/>
      <c r="WVG40" s="878"/>
      <c r="WVH40" s="879"/>
      <c r="WVI40" s="1041"/>
      <c r="WVJ40" s="877"/>
      <c r="WVK40" s="878"/>
      <c r="WVL40" s="878"/>
      <c r="WVM40" s="878"/>
      <c r="WVN40" s="879"/>
      <c r="WVO40" s="880"/>
      <c r="WVP40" s="878"/>
      <c r="WVQ40" s="878"/>
      <c r="WVR40" s="878"/>
      <c r="WVS40" s="881"/>
      <c r="WVT40" s="877"/>
      <c r="WVU40" s="878"/>
      <c r="WVV40" s="878"/>
      <c r="WVW40" s="878"/>
      <c r="WVX40" s="879"/>
      <c r="WVY40" s="1041"/>
      <c r="WVZ40" s="877"/>
      <c r="WWA40" s="878"/>
      <c r="WWB40" s="878"/>
      <c r="WWC40" s="878"/>
      <c r="WWD40" s="879"/>
      <c r="WWE40" s="880"/>
      <c r="WWF40" s="878"/>
      <c r="WWG40" s="878"/>
      <c r="WWH40" s="878"/>
      <c r="WWI40" s="881"/>
      <c r="WWJ40" s="877"/>
      <c r="WWK40" s="878"/>
      <c r="WWL40" s="878"/>
      <c r="WWM40" s="878"/>
      <c r="WWN40" s="879"/>
      <c r="WWO40" s="1041"/>
      <c r="WWP40" s="877"/>
      <c r="WWQ40" s="878"/>
      <c r="WWR40" s="878"/>
      <c r="WWS40" s="878"/>
      <c r="WWT40" s="879"/>
      <c r="WWU40" s="880"/>
      <c r="WWV40" s="878"/>
      <c r="WWW40" s="878"/>
      <c r="WWX40" s="878"/>
      <c r="WWY40" s="881"/>
      <c r="WWZ40" s="877"/>
      <c r="WXA40" s="878"/>
      <c r="WXB40" s="878"/>
      <c r="WXC40" s="878"/>
      <c r="WXD40" s="879"/>
      <c r="WXE40" s="1041"/>
      <c r="WXF40" s="877"/>
      <c r="WXG40" s="878"/>
      <c r="WXH40" s="878"/>
      <c r="WXI40" s="878"/>
      <c r="WXJ40" s="879"/>
      <c r="WXK40" s="880"/>
      <c r="WXL40" s="878"/>
      <c r="WXM40" s="878"/>
      <c r="WXN40" s="878"/>
      <c r="WXO40" s="881"/>
      <c r="WXP40" s="877"/>
      <c r="WXQ40" s="878"/>
      <c r="WXR40" s="878"/>
      <c r="WXS40" s="878"/>
      <c r="WXT40" s="879"/>
      <c r="WXU40" s="1041"/>
      <c r="WXV40" s="877"/>
      <c r="WXW40" s="878"/>
      <c r="WXX40" s="878"/>
      <c r="WXY40" s="878"/>
      <c r="WXZ40" s="879"/>
      <c r="WYA40" s="880"/>
      <c r="WYB40" s="878"/>
      <c r="WYC40" s="878"/>
      <c r="WYD40" s="878"/>
      <c r="WYE40" s="881"/>
      <c r="WYF40" s="877"/>
      <c r="WYG40" s="878"/>
      <c r="WYH40" s="878"/>
      <c r="WYI40" s="878"/>
      <c r="WYJ40" s="879"/>
      <c r="WYK40" s="1041"/>
      <c r="WYL40" s="877"/>
      <c r="WYM40" s="878"/>
      <c r="WYN40" s="878"/>
      <c r="WYO40" s="878"/>
      <c r="WYP40" s="879"/>
      <c r="WYQ40" s="880"/>
      <c r="WYR40" s="878"/>
      <c r="WYS40" s="878"/>
      <c r="WYT40" s="878"/>
      <c r="WYU40" s="881"/>
      <c r="WYV40" s="877"/>
      <c r="WYW40" s="878"/>
      <c r="WYX40" s="878"/>
      <c r="WYY40" s="878"/>
      <c r="WYZ40" s="879"/>
      <c r="WZA40" s="1041"/>
      <c r="WZB40" s="877"/>
      <c r="WZC40" s="878"/>
      <c r="WZD40" s="878"/>
      <c r="WZE40" s="878"/>
      <c r="WZF40" s="879"/>
      <c r="WZG40" s="880"/>
      <c r="WZH40" s="878"/>
      <c r="WZI40" s="878"/>
      <c r="WZJ40" s="878"/>
      <c r="WZK40" s="881"/>
      <c r="WZL40" s="877"/>
      <c r="WZM40" s="878"/>
      <c r="WZN40" s="878"/>
      <c r="WZO40" s="878"/>
      <c r="WZP40" s="879"/>
      <c r="WZQ40" s="1041"/>
      <c r="WZR40" s="877"/>
      <c r="WZS40" s="878"/>
      <c r="WZT40" s="878"/>
      <c r="WZU40" s="878"/>
      <c r="WZV40" s="879"/>
      <c r="WZW40" s="880"/>
      <c r="WZX40" s="878"/>
      <c r="WZY40" s="878"/>
      <c r="WZZ40" s="878"/>
      <c r="XAA40" s="881"/>
      <c r="XAB40" s="877"/>
      <c r="XAC40" s="878"/>
      <c r="XAD40" s="878"/>
      <c r="XAE40" s="878"/>
      <c r="XAF40" s="879"/>
      <c r="XAG40" s="1041"/>
      <c r="XAH40" s="877"/>
      <c r="XAI40" s="878"/>
      <c r="XAJ40" s="878"/>
      <c r="XAK40" s="878"/>
      <c r="XAL40" s="879"/>
      <c r="XAM40" s="880"/>
      <c r="XAN40" s="878"/>
      <c r="XAO40" s="878"/>
      <c r="XAP40" s="878"/>
      <c r="XAQ40" s="881"/>
      <c r="XAR40" s="877"/>
      <c r="XAS40" s="878"/>
      <c r="XAT40" s="878"/>
      <c r="XAU40" s="878"/>
      <c r="XAV40" s="879"/>
      <c r="XAW40" s="1041"/>
      <c r="XAX40" s="877"/>
      <c r="XAY40" s="878"/>
      <c r="XAZ40" s="878"/>
      <c r="XBA40" s="878"/>
      <c r="XBB40" s="879"/>
      <c r="XBC40" s="880"/>
      <c r="XBD40" s="878"/>
      <c r="XBE40" s="878"/>
      <c r="XBF40" s="878"/>
      <c r="XBG40" s="881"/>
      <c r="XBH40" s="877"/>
      <c r="XBI40" s="878"/>
      <c r="XBJ40" s="878"/>
      <c r="XBK40" s="878"/>
      <c r="XBL40" s="879"/>
      <c r="XBM40" s="1041"/>
      <c r="XBN40" s="877"/>
      <c r="XBO40" s="878"/>
      <c r="XBP40" s="878"/>
      <c r="XBQ40" s="878"/>
      <c r="XBR40" s="879"/>
      <c r="XBS40" s="880"/>
      <c r="XBT40" s="878"/>
      <c r="XBU40" s="878"/>
      <c r="XBV40" s="878"/>
      <c r="XBW40" s="881"/>
      <c r="XBX40" s="877"/>
      <c r="XBY40" s="878"/>
      <c r="XBZ40" s="878"/>
      <c r="XCA40" s="878"/>
      <c r="XCB40" s="879"/>
      <c r="XCC40" s="1041"/>
      <c r="XCD40" s="877"/>
      <c r="XCE40" s="878"/>
      <c r="XCF40" s="878"/>
      <c r="XCG40" s="878"/>
      <c r="XCH40" s="879"/>
      <c r="XCI40" s="880"/>
      <c r="XCJ40" s="878"/>
      <c r="XCK40" s="878"/>
      <c r="XCL40" s="878"/>
      <c r="XCM40" s="881"/>
      <c r="XCN40" s="877"/>
      <c r="XCO40" s="878"/>
      <c r="XCP40" s="878"/>
      <c r="XCQ40" s="878"/>
      <c r="XCR40" s="879"/>
      <c r="XCS40" s="1041"/>
      <c r="XCT40" s="877"/>
      <c r="XCU40" s="878"/>
      <c r="XCV40" s="878"/>
      <c r="XCW40" s="878"/>
      <c r="XCX40" s="879"/>
      <c r="XCY40" s="880"/>
      <c r="XCZ40" s="878"/>
      <c r="XDA40" s="878"/>
      <c r="XDB40" s="878"/>
      <c r="XDC40" s="881"/>
      <c r="XDD40" s="877"/>
      <c r="XDE40" s="878"/>
      <c r="XDF40" s="878"/>
      <c r="XDG40" s="878"/>
      <c r="XDH40" s="879"/>
      <c r="XDI40" s="1041"/>
      <c r="XDJ40" s="877"/>
      <c r="XDK40" s="878"/>
      <c r="XDL40" s="878"/>
      <c r="XDM40" s="878"/>
      <c r="XDN40" s="879"/>
      <c r="XDO40" s="880"/>
      <c r="XDP40" s="878"/>
      <c r="XDQ40" s="878"/>
      <c r="XDR40" s="878"/>
      <c r="XDS40" s="881"/>
      <c r="XDT40" s="877"/>
      <c r="XDU40" s="878"/>
      <c r="XDV40" s="878"/>
      <c r="XDW40" s="878"/>
      <c r="XDX40" s="879"/>
      <c r="XDY40" s="1041"/>
      <c r="XDZ40" s="877"/>
      <c r="XEA40" s="878"/>
      <c r="XEB40" s="878"/>
      <c r="XEC40" s="878"/>
      <c r="XED40" s="879"/>
      <c r="XEE40" s="880"/>
      <c r="XEF40" s="878"/>
      <c r="XEG40" s="878"/>
      <c r="XEH40" s="878"/>
      <c r="XEI40" s="881"/>
      <c r="XEJ40" s="877"/>
      <c r="XEK40" s="878"/>
      <c r="XEL40" s="878"/>
      <c r="XEM40" s="878"/>
      <c r="XEN40" s="879"/>
      <c r="XEO40" s="1041"/>
      <c r="XEP40" s="877"/>
      <c r="XEQ40" s="878"/>
      <c r="XER40" s="878"/>
      <c r="XES40" s="878"/>
      <c r="XET40" s="879"/>
      <c r="XEU40" s="880"/>
      <c r="XEV40" s="878"/>
      <c r="XEW40" s="878"/>
      <c r="XEX40" s="878"/>
      <c r="XEY40" s="881"/>
      <c r="XEZ40" s="877"/>
      <c r="XFA40" s="878"/>
      <c r="XFB40" s="878"/>
      <c r="XFC40" s="878"/>
      <c r="XFD40" s="879"/>
    </row>
    <row r="41" spans="1:16384" s="513" customFormat="1" ht="15.6" customHeight="1" thickTop="1">
      <c r="A41" s="1040" t="s">
        <v>923</v>
      </c>
      <c r="B41" s="3289" t="s">
        <v>924</v>
      </c>
      <c r="C41" s="3290"/>
      <c r="D41" s="3290"/>
      <c r="E41" s="3290"/>
      <c r="F41" s="3291"/>
      <c r="G41" s="3292" t="s">
        <v>925</v>
      </c>
      <c r="H41" s="3293"/>
      <c r="I41" s="3293"/>
      <c r="J41" s="3293"/>
      <c r="K41" s="3294"/>
      <c r="L41" s="3295" t="s">
        <v>926</v>
      </c>
      <c r="M41" s="3296"/>
      <c r="N41" s="3296"/>
      <c r="O41" s="3296"/>
      <c r="P41" s="3297"/>
    </row>
    <row r="42" spans="1:16384" s="531" customFormat="1" ht="15.6" customHeight="1" thickBot="1">
      <c r="A42" s="1570" t="s">
        <v>927</v>
      </c>
      <c r="B42" s="4647" t="s">
        <v>928</v>
      </c>
      <c r="C42" s="887" t="s">
        <v>929</v>
      </c>
      <c r="D42" s="4648" t="s">
        <v>930</v>
      </c>
      <c r="E42" s="4649" t="s">
        <v>931</v>
      </c>
      <c r="F42" s="4650" t="s">
        <v>277</v>
      </c>
      <c r="G42" s="4651" t="s">
        <v>236</v>
      </c>
      <c r="H42" s="876" t="s">
        <v>932</v>
      </c>
      <c r="I42" s="4648" t="s">
        <v>933</v>
      </c>
      <c r="J42" s="4649" t="s">
        <v>934</v>
      </c>
      <c r="K42" s="4652" t="s">
        <v>277</v>
      </c>
      <c r="L42" s="4647" t="s">
        <v>236</v>
      </c>
      <c r="M42" s="4653" t="s">
        <v>932</v>
      </c>
      <c r="N42" s="4648" t="s">
        <v>933</v>
      </c>
      <c r="O42" s="4649" t="s">
        <v>934</v>
      </c>
      <c r="P42" s="4650" t="s">
        <v>277</v>
      </c>
    </row>
    <row r="43" spans="1:16384" s="513" customFormat="1" ht="15.6" customHeight="1" thickTop="1">
      <c r="A43" s="1571" t="s">
        <v>935</v>
      </c>
      <c r="B43" s="1572">
        <v>43</v>
      </c>
      <c r="C43" s="2883">
        <v>27</v>
      </c>
      <c r="D43" s="2883">
        <v>1</v>
      </c>
      <c r="E43" s="2883">
        <v>1</v>
      </c>
      <c r="F43" s="1206">
        <v>72</v>
      </c>
      <c r="G43" s="1207">
        <v>413</v>
      </c>
      <c r="H43" s="2883">
        <v>458</v>
      </c>
      <c r="I43" s="2883">
        <v>4</v>
      </c>
      <c r="J43" s="2883">
        <v>95</v>
      </c>
      <c r="K43" s="1208">
        <v>970</v>
      </c>
      <c r="L43" s="1572">
        <v>7269</v>
      </c>
      <c r="M43" s="2883">
        <v>5055</v>
      </c>
      <c r="N43" s="2883">
        <v>61</v>
      </c>
      <c r="O43" s="2883">
        <v>1445</v>
      </c>
      <c r="P43" s="1206">
        <v>13830</v>
      </c>
    </row>
    <row r="44" spans="1:16384" s="513" customFormat="1" ht="15.6" customHeight="1">
      <c r="A44" s="2882" t="s">
        <v>504</v>
      </c>
      <c r="B44" s="2884">
        <v>18</v>
      </c>
      <c r="C44" s="2885">
        <v>5</v>
      </c>
      <c r="D44" s="2885">
        <v>0</v>
      </c>
      <c r="E44" s="2885">
        <v>0</v>
      </c>
      <c r="F44" s="2886">
        <v>23</v>
      </c>
      <c r="G44" s="2887">
        <v>96</v>
      </c>
      <c r="H44" s="2885">
        <v>60</v>
      </c>
      <c r="I44" s="2885">
        <v>0</v>
      </c>
      <c r="J44" s="2885">
        <v>0</v>
      </c>
      <c r="K44" s="2888">
        <v>156</v>
      </c>
      <c r="L44" s="2884">
        <v>1455</v>
      </c>
      <c r="M44" s="2885">
        <v>667</v>
      </c>
      <c r="N44" s="2885">
        <v>0</v>
      </c>
      <c r="O44" s="2885">
        <v>0</v>
      </c>
      <c r="P44" s="1206">
        <v>2122</v>
      </c>
    </row>
    <row r="45" spans="1:16384" s="513" customFormat="1" ht="15.6" customHeight="1">
      <c r="A45" s="2882" t="s">
        <v>505</v>
      </c>
      <c r="B45" s="2884">
        <v>116</v>
      </c>
      <c r="C45" s="2885">
        <v>10</v>
      </c>
      <c r="D45" s="2885">
        <v>0</v>
      </c>
      <c r="E45" s="2885">
        <v>2</v>
      </c>
      <c r="F45" s="2886">
        <v>128</v>
      </c>
      <c r="G45" s="2887">
        <v>752</v>
      </c>
      <c r="H45" s="2885">
        <v>139</v>
      </c>
      <c r="I45" s="2885">
        <v>0</v>
      </c>
      <c r="J45" s="2885">
        <v>71</v>
      </c>
      <c r="K45" s="2888">
        <v>962</v>
      </c>
      <c r="L45" s="2884">
        <v>24778</v>
      </c>
      <c r="M45" s="2885">
        <v>3892</v>
      </c>
      <c r="N45" s="2885">
        <v>0</v>
      </c>
      <c r="O45" s="2885">
        <v>1525</v>
      </c>
      <c r="P45" s="1206">
        <v>30195</v>
      </c>
    </row>
    <row r="46" spans="1:16384" s="513" customFormat="1" ht="15.6" customHeight="1" thickBot="1">
      <c r="A46" s="2882" t="s">
        <v>936</v>
      </c>
      <c r="B46" s="2884">
        <v>131</v>
      </c>
      <c r="C46" s="2885">
        <v>27</v>
      </c>
      <c r="D46" s="2885">
        <v>3</v>
      </c>
      <c r="E46" s="2885">
        <v>1</v>
      </c>
      <c r="F46" s="2886">
        <v>162</v>
      </c>
      <c r="G46" s="2887">
        <v>733</v>
      </c>
      <c r="H46" s="2885">
        <v>295</v>
      </c>
      <c r="I46" s="2885">
        <v>35</v>
      </c>
      <c r="J46" s="2885">
        <v>21</v>
      </c>
      <c r="K46" s="2888">
        <v>1084</v>
      </c>
      <c r="L46" s="2884">
        <v>16677</v>
      </c>
      <c r="M46" s="2885">
        <v>5480</v>
      </c>
      <c r="N46" s="2885">
        <v>503</v>
      </c>
      <c r="O46" s="2885">
        <v>387</v>
      </c>
      <c r="P46" s="1206">
        <v>23047</v>
      </c>
    </row>
    <row r="47" spans="1:16384" s="513" customFormat="1" ht="15.6" customHeight="1" thickTop="1" thickBot="1">
      <c r="A47" s="1041" t="s">
        <v>937</v>
      </c>
      <c r="B47" s="877">
        <v>308</v>
      </c>
      <c r="C47" s="878">
        <v>69</v>
      </c>
      <c r="D47" s="878">
        <v>4</v>
      </c>
      <c r="E47" s="878">
        <v>4</v>
      </c>
      <c r="F47" s="879">
        <v>385</v>
      </c>
      <c r="G47" s="880">
        <v>1994</v>
      </c>
      <c r="H47" s="878">
        <v>952</v>
      </c>
      <c r="I47" s="878">
        <v>39</v>
      </c>
      <c r="J47" s="878">
        <v>187</v>
      </c>
      <c r="K47" s="881">
        <v>3172</v>
      </c>
      <c r="L47" s="877">
        <v>50179</v>
      </c>
      <c r="M47" s="878">
        <v>15094</v>
      </c>
      <c r="N47" s="878">
        <v>564</v>
      </c>
      <c r="O47" s="878">
        <v>3357</v>
      </c>
      <c r="P47" s="879">
        <v>69194</v>
      </c>
    </row>
    <row r="48" spans="1:16384" s="513" customFormat="1" ht="15.6" customHeight="1" thickTop="1">
      <c r="A48" s="1042"/>
      <c r="B48" s="1039" t="s">
        <v>1418</v>
      </c>
      <c r="C48" s="866"/>
      <c r="D48" s="866"/>
      <c r="E48" s="866"/>
      <c r="F48" s="866"/>
      <c r="G48" s="866"/>
      <c r="H48" s="866"/>
      <c r="I48" s="866"/>
      <c r="J48" s="866"/>
      <c r="K48" s="866"/>
      <c r="L48" s="866"/>
      <c r="M48" s="866"/>
      <c r="N48" s="866"/>
      <c r="O48" s="866"/>
      <c r="P48" s="1573"/>
    </row>
    <row r="49" spans="1:16384" s="424" customFormat="1" ht="15.6" customHeight="1" thickBot="1">
      <c r="A49" s="524" t="s">
        <v>1435</v>
      </c>
      <c r="B49" s="868"/>
      <c r="C49" s="869"/>
      <c r="D49" s="870"/>
      <c r="E49" s="869"/>
      <c r="F49" s="869"/>
      <c r="G49" s="869"/>
      <c r="H49" s="871"/>
      <c r="I49" s="869"/>
      <c r="J49" s="872"/>
      <c r="K49" s="872"/>
      <c r="L49" s="872"/>
      <c r="M49" s="872"/>
      <c r="N49" s="872"/>
      <c r="O49" s="872"/>
      <c r="P49" s="1574"/>
    </row>
    <row r="50" spans="1:16384" s="523" customFormat="1" ht="15.6" customHeight="1" thickTop="1" thickBot="1">
      <c r="A50" s="1040" t="s">
        <v>923</v>
      </c>
      <c r="B50" s="3289" t="s">
        <v>924</v>
      </c>
      <c r="C50" s="3290"/>
      <c r="D50" s="3290"/>
      <c r="E50" s="3290"/>
      <c r="F50" s="3291"/>
      <c r="G50" s="3292" t="s">
        <v>925</v>
      </c>
      <c r="H50" s="3293"/>
      <c r="I50" s="3293"/>
      <c r="J50" s="3293"/>
      <c r="K50" s="3294"/>
      <c r="L50" s="3295" t="s">
        <v>926</v>
      </c>
      <c r="M50" s="3296"/>
      <c r="N50" s="3296"/>
      <c r="O50" s="3296"/>
      <c r="P50" s="3297"/>
      <c r="Q50" s="1045"/>
      <c r="R50" s="1046"/>
      <c r="S50" s="1046"/>
      <c r="T50" s="1046"/>
      <c r="U50" s="1046"/>
      <c r="V50" s="1046"/>
      <c r="W50" s="1046"/>
      <c r="X50" s="1046"/>
      <c r="Y50" s="1046"/>
      <c r="Z50" s="1046"/>
      <c r="AA50" s="1046"/>
      <c r="AB50" s="1046"/>
      <c r="AC50" s="1046"/>
      <c r="AD50" s="1046"/>
      <c r="AE50" s="1046"/>
      <c r="AF50" s="1046"/>
      <c r="AG50" s="1045"/>
      <c r="AH50" s="1046"/>
      <c r="AI50" s="1046"/>
      <c r="AJ50" s="1046"/>
      <c r="AK50" s="1046"/>
      <c r="AL50" s="1046"/>
      <c r="AM50" s="1046"/>
      <c r="AN50" s="1046"/>
      <c r="AO50" s="1046"/>
      <c r="AP50" s="1046"/>
      <c r="AQ50" s="1046"/>
      <c r="AR50" s="1046"/>
      <c r="AS50" s="1046"/>
      <c r="AT50" s="1046"/>
      <c r="AU50" s="1046"/>
      <c r="AV50" s="1046"/>
      <c r="AW50" s="1045"/>
      <c r="AX50" s="1046"/>
      <c r="AY50" s="1046"/>
      <c r="AZ50" s="1046"/>
      <c r="BA50" s="1046"/>
      <c r="BB50" s="1046"/>
      <c r="BC50" s="1046"/>
      <c r="BD50" s="1046"/>
      <c r="BE50" s="1046"/>
      <c r="BF50" s="1046"/>
      <c r="BG50" s="1046"/>
      <c r="BH50" s="1046"/>
      <c r="BI50" s="1046"/>
      <c r="BJ50" s="1046"/>
      <c r="BK50" s="1046"/>
      <c r="BL50" s="1046"/>
      <c r="BM50" s="1045"/>
      <c r="BN50" s="1046"/>
      <c r="BO50" s="1046"/>
      <c r="BP50" s="1046"/>
      <c r="BQ50" s="1046"/>
      <c r="BR50" s="1046"/>
      <c r="BS50" s="1046"/>
      <c r="BT50" s="1046"/>
      <c r="BU50" s="1046"/>
      <c r="BV50" s="1046"/>
      <c r="BW50" s="1046"/>
      <c r="BX50" s="1046"/>
      <c r="BY50" s="1046"/>
      <c r="BZ50" s="1046"/>
      <c r="CA50" s="1046"/>
      <c r="CB50" s="1046"/>
      <c r="CC50" s="1045"/>
      <c r="CD50" s="1046"/>
      <c r="CE50" s="1046"/>
      <c r="CF50" s="1046"/>
      <c r="CG50" s="1046"/>
      <c r="CH50" s="1046"/>
      <c r="CI50" s="1046"/>
      <c r="CJ50" s="1046"/>
      <c r="CK50" s="1046"/>
      <c r="CL50" s="1046"/>
      <c r="CM50" s="1046"/>
      <c r="CN50" s="1046"/>
      <c r="CO50" s="1046"/>
      <c r="CP50" s="1046"/>
      <c r="CQ50" s="1046"/>
      <c r="CR50" s="1046"/>
      <c r="CS50" s="1045"/>
      <c r="CT50" s="1046"/>
      <c r="CU50" s="1046"/>
      <c r="CV50" s="1046"/>
      <c r="CW50" s="1046"/>
      <c r="CX50" s="1046"/>
      <c r="CY50" s="1046"/>
      <c r="CZ50" s="1046"/>
      <c r="DA50" s="1046"/>
      <c r="DB50" s="1046"/>
      <c r="DC50" s="1046"/>
      <c r="DD50" s="1046"/>
      <c r="DE50" s="1046"/>
      <c r="DF50" s="1046"/>
      <c r="DG50" s="1046"/>
      <c r="DH50" s="1046"/>
      <c r="DI50" s="1045"/>
      <c r="DJ50" s="1046"/>
      <c r="DK50" s="1046"/>
      <c r="DL50" s="1046"/>
      <c r="DM50" s="1046"/>
      <c r="DN50" s="1046"/>
      <c r="DO50" s="1046"/>
      <c r="DP50" s="1046"/>
      <c r="DQ50" s="1046"/>
      <c r="DR50" s="1046"/>
      <c r="DS50" s="1046"/>
      <c r="DT50" s="1046"/>
      <c r="DU50" s="1046"/>
      <c r="DV50" s="1046"/>
      <c r="DW50" s="1046"/>
      <c r="DX50" s="1046"/>
      <c r="DY50" s="1045"/>
      <c r="DZ50" s="1046"/>
      <c r="EA50" s="1046"/>
      <c r="EB50" s="1046"/>
      <c r="EC50" s="1046"/>
      <c r="ED50" s="1046"/>
      <c r="EE50" s="1046"/>
      <c r="EF50" s="1046"/>
      <c r="EG50" s="1046"/>
      <c r="EH50" s="1046"/>
      <c r="EI50" s="1046"/>
      <c r="EJ50" s="1046"/>
      <c r="EK50" s="1046"/>
      <c r="EL50" s="1046"/>
      <c r="EM50" s="1046"/>
      <c r="EN50" s="1046"/>
      <c r="EO50" s="1045"/>
      <c r="EP50" s="1046"/>
      <c r="EQ50" s="1046"/>
      <c r="ER50" s="1046"/>
      <c r="ES50" s="1046"/>
      <c r="ET50" s="1046"/>
      <c r="EU50" s="1046"/>
      <c r="EV50" s="1046"/>
      <c r="EW50" s="1046"/>
      <c r="EX50" s="1046"/>
      <c r="EY50" s="1046"/>
      <c r="EZ50" s="1046"/>
      <c r="FA50" s="1046"/>
      <c r="FB50" s="1046"/>
      <c r="FC50" s="1046"/>
      <c r="FD50" s="1046"/>
      <c r="FE50" s="1045"/>
      <c r="FF50" s="1046"/>
      <c r="FG50" s="1046"/>
      <c r="FH50" s="1046"/>
      <c r="FI50" s="1046"/>
      <c r="FJ50" s="1046"/>
      <c r="FK50" s="1046"/>
      <c r="FL50" s="1046"/>
      <c r="FM50" s="1046"/>
      <c r="FN50" s="1046"/>
      <c r="FO50" s="1046"/>
      <c r="FP50" s="1046"/>
      <c r="FQ50" s="1046"/>
      <c r="FR50" s="1046"/>
      <c r="FS50" s="1046"/>
      <c r="FT50" s="1046"/>
      <c r="FU50" s="1045"/>
      <c r="FV50" s="1046"/>
      <c r="FW50" s="1046"/>
      <c r="FX50" s="1046"/>
      <c r="FY50" s="1046"/>
      <c r="FZ50" s="1046"/>
      <c r="GA50" s="1046"/>
      <c r="GB50" s="1046"/>
      <c r="GC50" s="1046"/>
      <c r="GD50" s="1046"/>
      <c r="GE50" s="1046"/>
      <c r="GF50" s="1046"/>
      <c r="GG50" s="1046"/>
      <c r="GH50" s="1046"/>
      <c r="GI50" s="1046"/>
      <c r="GJ50" s="1046"/>
      <c r="GK50" s="1045"/>
      <c r="GL50" s="1046"/>
      <c r="GM50" s="1046"/>
      <c r="GN50" s="1046"/>
      <c r="GO50" s="1046"/>
      <c r="GP50" s="1046"/>
      <c r="GQ50" s="1046"/>
      <c r="GR50" s="1046"/>
      <c r="GS50" s="1046"/>
      <c r="GT50" s="1046"/>
      <c r="GU50" s="1046"/>
      <c r="GV50" s="1046"/>
      <c r="GW50" s="1046"/>
      <c r="GX50" s="1046"/>
      <c r="GY50" s="1046"/>
      <c r="GZ50" s="1046"/>
      <c r="HA50" s="1045"/>
      <c r="HB50" s="1046"/>
      <c r="HC50" s="1046"/>
      <c r="HD50" s="1046"/>
      <c r="HE50" s="1046"/>
      <c r="HF50" s="1046"/>
      <c r="HG50" s="1046"/>
      <c r="HH50" s="1046"/>
      <c r="HI50" s="1046"/>
      <c r="HJ50" s="1046"/>
      <c r="HK50" s="1046"/>
      <c r="HL50" s="1046"/>
      <c r="HM50" s="1046"/>
      <c r="HN50" s="1046"/>
      <c r="HO50" s="1046"/>
      <c r="HP50" s="1046"/>
      <c r="HQ50" s="1045"/>
      <c r="HR50" s="1046"/>
      <c r="HS50" s="1046"/>
      <c r="HT50" s="1046"/>
      <c r="HU50" s="1046"/>
      <c r="HV50" s="1046"/>
      <c r="HW50" s="1046"/>
      <c r="HX50" s="1046"/>
      <c r="HY50" s="1046"/>
      <c r="HZ50" s="1046"/>
      <c r="IA50" s="1046"/>
      <c r="IB50" s="1046"/>
      <c r="IC50" s="1046"/>
      <c r="ID50" s="1046"/>
      <c r="IE50" s="1046"/>
      <c r="IF50" s="1046"/>
      <c r="IG50" s="1045"/>
      <c r="IH50" s="1046"/>
      <c r="II50" s="1046"/>
      <c r="IJ50" s="1046"/>
      <c r="IK50" s="1046"/>
      <c r="IL50" s="1046"/>
      <c r="IM50" s="1046"/>
      <c r="IN50" s="1046"/>
      <c r="IO50" s="1046"/>
      <c r="IP50" s="1046"/>
      <c r="IQ50" s="1046"/>
      <c r="IR50" s="1046"/>
      <c r="IS50" s="1046"/>
      <c r="IT50" s="1046"/>
      <c r="IU50" s="1046"/>
      <c r="IV50" s="1046"/>
      <c r="IW50" s="1045"/>
      <c r="IX50" s="1046"/>
      <c r="IY50" s="1046"/>
      <c r="IZ50" s="1046"/>
      <c r="JA50" s="1046"/>
      <c r="JB50" s="1046"/>
      <c r="JC50" s="1046"/>
      <c r="JD50" s="1046"/>
      <c r="JE50" s="1046"/>
      <c r="JF50" s="1046"/>
      <c r="JG50" s="1046"/>
      <c r="JH50" s="1046"/>
      <c r="JI50" s="1046"/>
      <c r="JJ50" s="1046"/>
      <c r="JK50" s="1046"/>
      <c r="JL50" s="1046"/>
      <c r="JM50" s="1045"/>
      <c r="JN50" s="1046"/>
      <c r="JO50" s="1046"/>
      <c r="JP50" s="1046"/>
      <c r="JQ50" s="1046"/>
      <c r="JR50" s="1046"/>
      <c r="JS50" s="1046"/>
      <c r="JT50" s="1046"/>
      <c r="JU50" s="1046"/>
      <c r="JV50" s="1046"/>
      <c r="JW50" s="1046"/>
      <c r="JX50" s="1046"/>
      <c r="JY50" s="1046"/>
      <c r="JZ50" s="1046"/>
      <c r="KA50" s="1046"/>
      <c r="KB50" s="1046"/>
      <c r="KC50" s="1045"/>
      <c r="KD50" s="1046"/>
      <c r="KE50" s="1046"/>
      <c r="KF50" s="1046"/>
      <c r="KG50" s="1046"/>
      <c r="KH50" s="1046"/>
      <c r="KI50" s="1046"/>
      <c r="KJ50" s="1046"/>
      <c r="KK50" s="1046"/>
      <c r="KL50" s="1046"/>
      <c r="KM50" s="1046"/>
      <c r="KN50" s="1046"/>
      <c r="KO50" s="1046"/>
      <c r="KP50" s="1046"/>
      <c r="KQ50" s="1046"/>
      <c r="KR50" s="1046"/>
      <c r="KS50" s="1045"/>
      <c r="KT50" s="1046"/>
      <c r="KU50" s="1046"/>
      <c r="KV50" s="1046"/>
      <c r="KW50" s="1046"/>
      <c r="KX50" s="1046"/>
      <c r="KY50" s="1046"/>
      <c r="KZ50" s="1046"/>
      <c r="LA50" s="1046"/>
      <c r="LB50" s="1046"/>
      <c r="LC50" s="1046"/>
      <c r="LD50" s="1046"/>
      <c r="LE50" s="1046"/>
      <c r="LF50" s="1046"/>
      <c r="LG50" s="1046"/>
      <c r="LH50" s="1046"/>
      <c r="LI50" s="1045"/>
      <c r="LJ50" s="1046"/>
      <c r="LK50" s="1046"/>
      <c r="LL50" s="1046"/>
      <c r="LM50" s="1046"/>
      <c r="LN50" s="1046"/>
      <c r="LO50" s="1046"/>
      <c r="LP50" s="1046"/>
      <c r="LQ50" s="1046"/>
      <c r="LR50" s="1046"/>
      <c r="LS50" s="1046"/>
      <c r="LT50" s="1046"/>
      <c r="LU50" s="1046"/>
      <c r="LV50" s="1046"/>
      <c r="LW50" s="1046"/>
      <c r="LX50" s="1046"/>
      <c r="LY50" s="1045"/>
      <c r="LZ50" s="1046"/>
      <c r="MA50" s="1046"/>
      <c r="MB50" s="1046"/>
      <c r="MC50" s="1046"/>
      <c r="MD50" s="1046"/>
      <c r="ME50" s="1046"/>
      <c r="MF50" s="1046"/>
      <c r="MG50" s="1046"/>
      <c r="MH50" s="1046"/>
      <c r="MI50" s="1046"/>
      <c r="MJ50" s="1046"/>
      <c r="MK50" s="1046"/>
      <c r="ML50" s="1046"/>
      <c r="MM50" s="1046"/>
      <c r="MN50" s="1046"/>
      <c r="MO50" s="1045"/>
      <c r="MP50" s="1046"/>
      <c r="MQ50" s="1046"/>
      <c r="MR50" s="1046"/>
      <c r="MS50" s="1046"/>
      <c r="MT50" s="1046"/>
      <c r="MU50" s="1046"/>
      <c r="MV50" s="1046"/>
      <c r="MW50" s="1046"/>
      <c r="MX50" s="1046"/>
      <c r="MY50" s="1046"/>
      <c r="MZ50" s="1046"/>
      <c r="NA50" s="1046"/>
      <c r="NB50" s="1046"/>
      <c r="NC50" s="1046"/>
      <c r="ND50" s="1046"/>
      <c r="NE50" s="1045"/>
      <c r="NF50" s="1046"/>
      <c r="NG50" s="1046"/>
      <c r="NH50" s="1046"/>
      <c r="NI50" s="1046"/>
      <c r="NJ50" s="1046"/>
      <c r="NK50" s="1046"/>
      <c r="NL50" s="1046"/>
      <c r="NM50" s="1046"/>
      <c r="NN50" s="1046"/>
      <c r="NO50" s="1046"/>
      <c r="NP50" s="1046"/>
      <c r="NQ50" s="1046"/>
      <c r="NR50" s="1046"/>
      <c r="NS50" s="1046"/>
      <c r="NT50" s="1046"/>
      <c r="NU50" s="1045"/>
      <c r="NV50" s="1046"/>
      <c r="NW50" s="1046"/>
      <c r="NX50" s="1046"/>
      <c r="NY50" s="1046"/>
      <c r="NZ50" s="1046"/>
      <c r="OA50" s="1046"/>
      <c r="OB50" s="1046"/>
      <c r="OC50" s="1046"/>
      <c r="OD50" s="1046"/>
      <c r="OE50" s="1046"/>
      <c r="OF50" s="1046"/>
      <c r="OG50" s="1046"/>
      <c r="OH50" s="1046"/>
      <c r="OI50" s="1046"/>
      <c r="OJ50" s="1046"/>
      <c r="OK50" s="1045"/>
      <c r="OL50" s="1046"/>
      <c r="OM50" s="1046"/>
      <c r="ON50" s="1046"/>
      <c r="OO50" s="1046"/>
      <c r="OP50" s="1046"/>
      <c r="OQ50" s="1046"/>
      <c r="OR50" s="1046"/>
      <c r="OS50" s="1046"/>
      <c r="OT50" s="1046"/>
      <c r="OU50" s="1046"/>
      <c r="OV50" s="1046"/>
      <c r="OW50" s="1046"/>
      <c r="OX50" s="1046"/>
      <c r="OY50" s="1046"/>
      <c r="OZ50" s="1046"/>
      <c r="PA50" s="1045"/>
      <c r="PB50" s="1046"/>
      <c r="PC50" s="1046"/>
      <c r="PD50" s="1046"/>
      <c r="PE50" s="1046"/>
      <c r="PF50" s="1046"/>
      <c r="PG50" s="1046"/>
      <c r="PH50" s="1046"/>
      <c r="PI50" s="1046"/>
      <c r="PJ50" s="1046"/>
      <c r="PK50" s="1046"/>
      <c r="PL50" s="1046"/>
      <c r="PM50" s="1046"/>
      <c r="PN50" s="1046"/>
      <c r="PO50" s="1046"/>
      <c r="PP50" s="1046"/>
      <c r="PQ50" s="1045"/>
      <c r="PR50" s="1046"/>
      <c r="PS50" s="1046"/>
      <c r="PT50" s="1046"/>
      <c r="PU50" s="1046"/>
      <c r="PV50" s="1046"/>
      <c r="PW50" s="1046"/>
      <c r="PX50" s="1046"/>
      <c r="PY50" s="1046"/>
      <c r="PZ50" s="1046"/>
      <c r="QA50" s="1046"/>
      <c r="QB50" s="1046"/>
      <c r="QC50" s="1046"/>
      <c r="QD50" s="1046"/>
      <c r="QE50" s="1046"/>
      <c r="QF50" s="1043"/>
      <c r="QG50" s="1041"/>
      <c r="QH50" s="877"/>
      <c r="QI50" s="878"/>
      <c r="QJ50" s="878"/>
      <c r="QK50" s="878"/>
      <c r="QL50" s="879"/>
      <c r="QM50" s="880"/>
      <c r="QN50" s="878"/>
      <c r="QO50" s="878"/>
      <c r="QP50" s="878"/>
      <c r="QQ50" s="881"/>
      <c r="QR50" s="877"/>
      <c r="QS50" s="878"/>
      <c r="QT50" s="878"/>
      <c r="QU50" s="878"/>
      <c r="QV50" s="879"/>
      <c r="QW50" s="1041"/>
      <c r="QX50" s="877"/>
      <c r="QY50" s="878"/>
      <c r="QZ50" s="878"/>
      <c r="RA50" s="878"/>
      <c r="RB50" s="879"/>
      <c r="RC50" s="880"/>
      <c r="RD50" s="878"/>
      <c r="RE50" s="878"/>
      <c r="RF50" s="878"/>
      <c r="RG50" s="881"/>
      <c r="RH50" s="877"/>
      <c r="RI50" s="878"/>
      <c r="RJ50" s="878"/>
      <c r="RK50" s="878"/>
      <c r="RL50" s="879"/>
      <c r="RM50" s="1041"/>
      <c r="RN50" s="877"/>
      <c r="RO50" s="878"/>
      <c r="RP50" s="878"/>
      <c r="RQ50" s="878"/>
      <c r="RR50" s="879"/>
      <c r="RS50" s="880"/>
      <c r="RT50" s="878"/>
      <c r="RU50" s="878"/>
      <c r="RV50" s="878"/>
      <c r="RW50" s="881"/>
      <c r="RX50" s="877"/>
      <c r="RY50" s="878"/>
      <c r="RZ50" s="878"/>
      <c r="SA50" s="878"/>
      <c r="SB50" s="879"/>
      <c r="SC50" s="1041"/>
      <c r="SD50" s="877"/>
      <c r="SE50" s="878"/>
      <c r="SF50" s="878"/>
      <c r="SG50" s="878"/>
      <c r="SH50" s="879"/>
      <c r="SI50" s="880"/>
      <c r="SJ50" s="878"/>
      <c r="SK50" s="878"/>
      <c r="SL50" s="878"/>
      <c r="SM50" s="881"/>
      <c r="SN50" s="877"/>
      <c r="SO50" s="878"/>
      <c r="SP50" s="878"/>
      <c r="SQ50" s="878"/>
      <c r="SR50" s="879"/>
      <c r="SS50" s="1041"/>
      <c r="ST50" s="877"/>
      <c r="SU50" s="878"/>
      <c r="SV50" s="878"/>
      <c r="SW50" s="878"/>
      <c r="SX50" s="879"/>
      <c r="SY50" s="880"/>
      <c r="SZ50" s="878"/>
      <c r="TA50" s="878"/>
      <c r="TB50" s="878"/>
      <c r="TC50" s="881"/>
      <c r="TD50" s="877"/>
      <c r="TE50" s="878"/>
      <c r="TF50" s="878"/>
      <c r="TG50" s="878"/>
      <c r="TH50" s="879"/>
      <c r="TI50" s="1041"/>
      <c r="TJ50" s="877"/>
      <c r="TK50" s="878"/>
      <c r="TL50" s="878"/>
      <c r="TM50" s="878"/>
      <c r="TN50" s="879"/>
      <c r="TO50" s="880"/>
      <c r="TP50" s="878"/>
      <c r="TQ50" s="878"/>
      <c r="TR50" s="878"/>
      <c r="TS50" s="881"/>
      <c r="TT50" s="877"/>
      <c r="TU50" s="878"/>
      <c r="TV50" s="878"/>
      <c r="TW50" s="878"/>
      <c r="TX50" s="879"/>
      <c r="TY50" s="1041"/>
      <c r="TZ50" s="877"/>
      <c r="UA50" s="878"/>
      <c r="UB50" s="878"/>
      <c r="UC50" s="878"/>
      <c r="UD50" s="879"/>
      <c r="UE50" s="880"/>
      <c r="UF50" s="878"/>
      <c r="UG50" s="878"/>
      <c r="UH50" s="878"/>
      <c r="UI50" s="881"/>
      <c r="UJ50" s="877"/>
      <c r="UK50" s="878"/>
      <c r="UL50" s="878"/>
      <c r="UM50" s="878"/>
      <c r="UN50" s="879"/>
      <c r="UO50" s="1041"/>
      <c r="UP50" s="877"/>
      <c r="UQ50" s="878"/>
      <c r="UR50" s="878"/>
      <c r="US50" s="878"/>
      <c r="UT50" s="879"/>
      <c r="UU50" s="880"/>
      <c r="UV50" s="878"/>
      <c r="UW50" s="878"/>
      <c r="UX50" s="878"/>
      <c r="UY50" s="881"/>
      <c r="UZ50" s="877"/>
      <c r="VA50" s="878"/>
      <c r="VB50" s="878"/>
      <c r="VC50" s="878"/>
      <c r="VD50" s="879"/>
      <c r="VE50" s="1041"/>
      <c r="VF50" s="877"/>
      <c r="VG50" s="878"/>
      <c r="VH50" s="878"/>
      <c r="VI50" s="878"/>
      <c r="VJ50" s="879"/>
      <c r="VK50" s="880"/>
      <c r="VL50" s="878"/>
      <c r="VM50" s="878"/>
      <c r="VN50" s="878"/>
      <c r="VO50" s="881"/>
      <c r="VP50" s="877"/>
      <c r="VQ50" s="878"/>
      <c r="VR50" s="878"/>
      <c r="VS50" s="878"/>
      <c r="VT50" s="879"/>
      <c r="VU50" s="1041"/>
      <c r="VV50" s="877"/>
      <c r="VW50" s="878"/>
      <c r="VX50" s="878"/>
      <c r="VY50" s="878"/>
      <c r="VZ50" s="879"/>
      <c r="WA50" s="880"/>
      <c r="WB50" s="878"/>
      <c r="WC50" s="878"/>
      <c r="WD50" s="878"/>
      <c r="WE50" s="881"/>
      <c r="WF50" s="877"/>
      <c r="WG50" s="878"/>
      <c r="WH50" s="878"/>
      <c r="WI50" s="878"/>
      <c r="WJ50" s="879"/>
      <c r="WK50" s="1041"/>
      <c r="WL50" s="877"/>
      <c r="WM50" s="878"/>
      <c r="WN50" s="878"/>
      <c r="WO50" s="878"/>
      <c r="WP50" s="879"/>
      <c r="WQ50" s="880"/>
      <c r="WR50" s="878"/>
      <c r="WS50" s="878"/>
      <c r="WT50" s="878"/>
      <c r="WU50" s="881"/>
      <c r="WV50" s="877"/>
      <c r="WW50" s="878"/>
      <c r="WX50" s="878"/>
      <c r="WY50" s="878"/>
      <c r="WZ50" s="879"/>
      <c r="XA50" s="1041"/>
      <c r="XB50" s="877"/>
      <c r="XC50" s="878"/>
      <c r="XD50" s="878"/>
      <c r="XE50" s="878"/>
      <c r="XF50" s="879"/>
      <c r="XG50" s="880"/>
      <c r="XH50" s="878"/>
      <c r="XI50" s="878"/>
      <c r="XJ50" s="878"/>
      <c r="XK50" s="881"/>
      <c r="XL50" s="877"/>
      <c r="XM50" s="878"/>
      <c r="XN50" s="878"/>
      <c r="XO50" s="878"/>
      <c r="XP50" s="879"/>
      <c r="XQ50" s="1041"/>
      <c r="XR50" s="877"/>
      <c r="XS50" s="878"/>
      <c r="XT50" s="878"/>
      <c r="XU50" s="878"/>
      <c r="XV50" s="879"/>
      <c r="XW50" s="880"/>
      <c r="XX50" s="878"/>
      <c r="XY50" s="878"/>
      <c r="XZ50" s="878"/>
      <c r="YA50" s="881"/>
      <c r="YB50" s="877"/>
      <c r="YC50" s="878"/>
      <c r="YD50" s="878"/>
      <c r="YE50" s="878"/>
      <c r="YF50" s="879"/>
      <c r="YG50" s="1041"/>
      <c r="YH50" s="877"/>
      <c r="YI50" s="878"/>
      <c r="YJ50" s="878"/>
      <c r="YK50" s="878"/>
      <c r="YL50" s="879"/>
      <c r="YM50" s="880"/>
      <c r="YN50" s="878"/>
      <c r="YO50" s="878"/>
      <c r="YP50" s="878"/>
      <c r="YQ50" s="881"/>
      <c r="YR50" s="877"/>
      <c r="YS50" s="878"/>
      <c r="YT50" s="878"/>
      <c r="YU50" s="878"/>
      <c r="YV50" s="879"/>
      <c r="YW50" s="1041"/>
      <c r="YX50" s="877"/>
      <c r="YY50" s="878"/>
      <c r="YZ50" s="878"/>
      <c r="ZA50" s="878"/>
      <c r="ZB50" s="879"/>
      <c r="ZC50" s="880"/>
      <c r="ZD50" s="878"/>
      <c r="ZE50" s="878"/>
      <c r="ZF50" s="878"/>
      <c r="ZG50" s="881"/>
      <c r="ZH50" s="877"/>
      <c r="ZI50" s="878"/>
      <c r="ZJ50" s="878"/>
      <c r="ZK50" s="878"/>
      <c r="ZL50" s="879"/>
      <c r="ZM50" s="1041"/>
      <c r="ZN50" s="877"/>
      <c r="ZO50" s="878"/>
      <c r="ZP50" s="878"/>
      <c r="ZQ50" s="878"/>
      <c r="ZR50" s="879"/>
      <c r="ZS50" s="880"/>
      <c r="ZT50" s="878"/>
      <c r="ZU50" s="878"/>
      <c r="ZV50" s="878"/>
      <c r="ZW50" s="881"/>
      <c r="ZX50" s="877"/>
      <c r="ZY50" s="878"/>
      <c r="ZZ50" s="878"/>
      <c r="AAA50" s="878"/>
      <c r="AAB50" s="879"/>
      <c r="AAC50" s="1041"/>
      <c r="AAD50" s="877"/>
      <c r="AAE50" s="878"/>
      <c r="AAF50" s="878"/>
      <c r="AAG50" s="878"/>
      <c r="AAH50" s="879"/>
      <c r="AAI50" s="880"/>
      <c r="AAJ50" s="878"/>
      <c r="AAK50" s="878"/>
      <c r="AAL50" s="878"/>
      <c r="AAM50" s="881"/>
      <c r="AAN50" s="877"/>
      <c r="AAO50" s="878"/>
      <c r="AAP50" s="878"/>
      <c r="AAQ50" s="878"/>
      <c r="AAR50" s="879"/>
      <c r="AAS50" s="1041"/>
      <c r="AAT50" s="877"/>
      <c r="AAU50" s="878"/>
      <c r="AAV50" s="878"/>
      <c r="AAW50" s="878"/>
      <c r="AAX50" s="879"/>
      <c r="AAY50" s="880"/>
      <c r="AAZ50" s="878"/>
      <c r="ABA50" s="878"/>
      <c r="ABB50" s="878"/>
      <c r="ABC50" s="881"/>
      <c r="ABD50" s="877"/>
      <c r="ABE50" s="878"/>
      <c r="ABF50" s="878"/>
      <c r="ABG50" s="878"/>
      <c r="ABH50" s="879"/>
      <c r="ABI50" s="1041"/>
      <c r="ABJ50" s="877"/>
      <c r="ABK50" s="878"/>
      <c r="ABL50" s="878"/>
      <c r="ABM50" s="878"/>
      <c r="ABN50" s="879"/>
      <c r="ABO50" s="880"/>
      <c r="ABP50" s="878"/>
      <c r="ABQ50" s="878"/>
      <c r="ABR50" s="878"/>
      <c r="ABS50" s="881"/>
      <c r="ABT50" s="877"/>
      <c r="ABU50" s="878"/>
      <c r="ABV50" s="878"/>
      <c r="ABW50" s="878"/>
      <c r="ABX50" s="879"/>
      <c r="ABY50" s="1041"/>
      <c r="ABZ50" s="877"/>
      <c r="ACA50" s="878"/>
      <c r="ACB50" s="878"/>
      <c r="ACC50" s="878"/>
      <c r="ACD50" s="879"/>
      <c r="ACE50" s="880"/>
      <c r="ACF50" s="878"/>
      <c r="ACG50" s="878"/>
      <c r="ACH50" s="878"/>
      <c r="ACI50" s="881"/>
      <c r="ACJ50" s="877"/>
      <c r="ACK50" s="878"/>
      <c r="ACL50" s="878"/>
      <c r="ACM50" s="878"/>
      <c r="ACN50" s="879"/>
      <c r="ACO50" s="1041"/>
      <c r="ACP50" s="877"/>
      <c r="ACQ50" s="878"/>
      <c r="ACR50" s="878"/>
      <c r="ACS50" s="878"/>
      <c r="ACT50" s="879"/>
      <c r="ACU50" s="880"/>
      <c r="ACV50" s="878"/>
      <c r="ACW50" s="878"/>
      <c r="ACX50" s="878"/>
      <c r="ACY50" s="881"/>
      <c r="ACZ50" s="877"/>
      <c r="ADA50" s="878"/>
      <c r="ADB50" s="878"/>
      <c r="ADC50" s="878"/>
      <c r="ADD50" s="879"/>
      <c r="ADE50" s="1041"/>
      <c r="ADF50" s="877"/>
      <c r="ADG50" s="878"/>
      <c r="ADH50" s="878"/>
      <c r="ADI50" s="878"/>
      <c r="ADJ50" s="879"/>
      <c r="ADK50" s="880"/>
      <c r="ADL50" s="878"/>
      <c r="ADM50" s="878"/>
      <c r="ADN50" s="878"/>
      <c r="ADO50" s="881"/>
      <c r="ADP50" s="877"/>
      <c r="ADQ50" s="878"/>
      <c r="ADR50" s="878"/>
      <c r="ADS50" s="878"/>
      <c r="ADT50" s="879"/>
      <c r="ADU50" s="1041"/>
      <c r="ADV50" s="877"/>
      <c r="ADW50" s="878"/>
      <c r="ADX50" s="878"/>
      <c r="ADY50" s="878"/>
      <c r="ADZ50" s="879"/>
      <c r="AEA50" s="880"/>
      <c r="AEB50" s="878"/>
      <c r="AEC50" s="878"/>
      <c r="AED50" s="878"/>
      <c r="AEE50" s="881"/>
      <c r="AEF50" s="877"/>
      <c r="AEG50" s="878"/>
      <c r="AEH50" s="878"/>
      <c r="AEI50" s="878"/>
      <c r="AEJ50" s="879"/>
      <c r="AEK50" s="1041"/>
      <c r="AEL50" s="877"/>
      <c r="AEM50" s="878"/>
      <c r="AEN50" s="878"/>
      <c r="AEO50" s="878"/>
      <c r="AEP50" s="879"/>
      <c r="AEQ50" s="880"/>
      <c r="AER50" s="878"/>
      <c r="AES50" s="878"/>
      <c r="AET50" s="878"/>
      <c r="AEU50" s="881"/>
      <c r="AEV50" s="877"/>
      <c r="AEW50" s="878"/>
      <c r="AEX50" s="878"/>
      <c r="AEY50" s="878"/>
      <c r="AEZ50" s="879"/>
      <c r="AFA50" s="1041"/>
      <c r="AFB50" s="877"/>
      <c r="AFC50" s="878"/>
      <c r="AFD50" s="878"/>
      <c r="AFE50" s="878"/>
      <c r="AFF50" s="879"/>
      <c r="AFG50" s="880"/>
      <c r="AFH50" s="878"/>
      <c r="AFI50" s="878"/>
      <c r="AFJ50" s="878"/>
      <c r="AFK50" s="881"/>
      <c r="AFL50" s="877"/>
      <c r="AFM50" s="878"/>
      <c r="AFN50" s="878"/>
      <c r="AFO50" s="878"/>
      <c r="AFP50" s="879"/>
      <c r="AFQ50" s="1041"/>
      <c r="AFR50" s="877"/>
      <c r="AFS50" s="878"/>
      <c r="AFT50" s="878"/>
      <c r="AFU50" s="878"/>
      <c r="AFV50" s="879"/>
      <c r="AFW50" s="880"/>
      <c r="AFX50" s="878"/>
      <c r="AFY50" s="878"/>
      <c r="AFZ50" s="878"/>
      <c r="AGA50" s="881"/>
      <c r="AGB50" s="877"/>
      <c r="AGC50" s="878"/>
      <c r="AGD50" s="878"/>
      <c r="AGE50" s="878"/>
      <c r="AGF50" s="879"/>
      <c r="AGG50" s="1041"/>
      <c r="AGH50" s="877"/>
      <c r="AGI50" s="878"/>
      <c r="AGJ50" s="878"/>
      <c r="AGK50" s="878"/>
      <c r="AGL50" s="879"/>
      <c r="AGM50" s="880"/>
      <c r="AGN50" s="878"/>
      <c r="AGO50" s="878"/>
      <c r="AGP50" s="878"/>
      <c r="AGQ50" s="881"/>
      <c r="AGR50" s="877"/>
      <c r="AGS50" s="878"/>
      <c r="AGT50" s="878"/>
      <c r="AGU50" s="878"/>
      <c r="AGV50" s="879"/>
      <c r="AGW50" s="1041"/>
      <c r="AGX50" s="877"/>
      <c r="AGY50" s="878"/>
      <c r="AGZ50" s="878"/>
      <c r="AHA50" s="878"/>
      <c r="AHB50" s="879"/>
      <c r="AHC50" s="880"/>
      <c r="AHD50" s="878"/>
      <c r="AHE50" s="878"/>
      <c r="AHF50" s="878"/>
      <c r="AHG50" s="881"/>
      <c r="AHH50" s="877"/>
      <c r="AHI50" s="878"/>
      <c r="AHJ50" s="878"/>
      <c r="AHK50" s="878"/>
      <c r="AHL50" s="879"/>
      <c r="AHM50" s="1041"/>
      <c r="AHN50" s="877"/>
      <c r="AHO50" s="878"/>
      <c r="AHP50" s="878"/>
      <c r="AHQ50" s="878"/>
      <c r="AHR50" s="879"/>
      <c r="AHS50" s="880"/>
      <c r="AHT50" s="878"/>
      <c r="AHU50" s="878"/>
      <c r="AHV50" s="878"/>
      <c r="AHW50" s="881"/>
      <c r="AHX50" s="877"/>
      <c r="AHY50" s="878"/>
      <c r="AHZ50" s="878"/>
      <c r="AIA50" s="878"/>
      <c r="AIB50" s="879"/>
      <c r="AIC50" s="1041"/>
      <c r="AID50" s="877"/>
      <c r="AIE50" s="878"/>
      <c r="AIF50" s="878"/>
      <c r="AIG50" s="878"/>
      <c r="AIH50" s="879"/>
      <c r="AII50" s="880"/>
      <c r="AIJ50" s="878"/>
      <c r="AIK50" s="878"/>
      <c r="AIL50" s="878"/>
      <c r="AIM50" s="881"/>
      <c r="AIN50" s="877"/>
      <c r="AIO50" s="878"/>
      <c r="AIP50" s="878"/>
      <c r="AIQ50" s="878"/>
      <c r="AIR50" s="879"/>
      <c r="AIS50" s="1041"/>
      <c r="AIT50" s="877"/>
      <c r="AIU50" s="878"/>
      <c r="AIV50" s="878"/>
      <c r="AIW50" s="878"/>
      <c r="AIX50" s="879"/>
      <c r="AIY50" s="880"/>
      <c r="AIZ50" s="878"/>
      <c r="AJA50" s="878"/>
      <c r="AJB50" s="878"/>
      <c r="AJC50" s="881"/>
      <c r="AJD50" s="877"/>
      <c r="AJE50" s="878"/>
      <c r="AJF50" s="878"/>
      <c r="AJG50" s="878"/>
      <c r="AJH50" s="879"/>
      <c r="AJI50" s="1041"/>
      <c r="AJJ50" s="877"/>
      <c r="AJK50" s="878"/>
      <c r="AJL50" s="878"/>
      <c r="AJM50" s="878"/>
      <c r="AJN50" s="879"/>
      <c r="AJO50" s="880"/>
      <c r="AJP50" s="878"/>
      <c r="AJQ50" s="878"/>
      <c r="AJR50" s="878"/>
      <c r="AJS50" s="881"/>
      <c r="AJT50" s="877"/>
      <c r="AJU50" s="878"/>
      <c r="AJV50" s="878"/>
      <c r="AJW50" s="878"/>
      <c r="AJX50" s="879"/>
      <c r="AJY50" s="1041"/>
      <c r="AJZ50" s="877"/>
      <c r="AKA50" s="878"/>
      <c r="AKB50" s="878"/>
      <c r="AKC50" s="878"/>
      <c r="AKD50" s="879"/>
      <c r="AKE50" s="880"/>
      <c r="AKF50" s="878"/>
      <c r="AKG50" s="878"/>
      <c r="AKH50" s="878"/>
      <c r="AKI50" s="881"/>
      <c r="AKJ50" s="877"/>
      <c r="AKK50" s="878"/>
      <c r="AKL50" s="878"/>
      <c r="AKM50" s="878"/>
      <c r="AKN50" s="879"/>
      <c r="AKO50" s="1041"/>
      <c r="AKP50" s="877"/>
      <c r="AKQ50" s="878"/>
      <c r="AKR50" s="878"/>
      <c r="AKS50" s="878"/>
      <c r="AKT50" s="879"/>
      <c r="AKU50" s="880"/>
      <c r="AKV50" s="878"/>
      <c r="AKW50" s="878"/>
      <c r="AKX50" s="878"/>
      <c r="AKY50" s="881"/>
      <c r="AKZ50" s="877"/>
      <c r="ALA50" s="878"/>
      <c r="ALB50" s="878"/>
      <c r="ALC50" s="878"/>
      <c r="ALD50" s="879"/>
      <c r="ALE50" s="1041"/>
      <c r="ALF50" s="877"/>
      <c r="ALG50" s="878"/>
      <c r="ALH50" s="878"/>
      <c r="ALI50" s="878"/>
      <c r="ALJ50" s="879"/>
      <c r="ALK50" s="880"/>
      <c r="ALL50" s="878"/>
      <c r="ALM50" s="878"/>
      <c r="ALN50" s="878"/>
      <c r="ALO50" s="881"/>
      <c r="ALP50" s="877"/>
      <c r="ALQ50" s="878"/>
      <c r="ALR50" s="878"/>
      <c r="ALS50" s="878"/>
      <c r="ALT50" s="879"/>
      <c r="ALU50" s="1041"/>
      <c r="ALV50" s="877"/>
      <c r="ALW50" s="878"/>
      <c r="ALX50" s="878"/>
      <c r="ALY50" s="878"/>
      <c r="ALZ50" s="879"/>
      <c r="AMA50" s="880"/>
      <c r="AMB50" s="878"/>
      <c r="AMC50" s="878"/>
      <c r="AMD50" s="878"/>
      <c r="AME50" s="881"/>
      <c r="AMF50" s="877"/>
      <c r="AMG50" s="878"/>
      <c r="AMH50" s="878"/>
      <c r="AMI50" s="878"/>
      <c r="AMJ50" s="879"/>
      <c r="AMK50" s="1041"/>
      <c r="AML50" s="877"/>
      <c r="AMM50" s="878"/>
      <c r="AMN50" s="878"/>
      <c r="AMO50" s="878"/>
      <c r="AMP50" s="879"/>
      <c r="AMQ50" s="880"/>
      <c r="AMR50" s="878"/>
      <c r="AMS50" s="878"/>
      <c r="AMT50" s="878"/>
      <c r="AMU50" s="881"/>
      <c r="AMV50" s="877"/>
      <c r="AMW50" s="878"/>
      <c r="AMX50" s="878"/>
      <c r="AMY50" s="878"/>
      <c r="AMZ50" s="879"/>
      <c r="ANA50" s="1041"/>
      <c r="ANB50" s="877"/>
      <c r="ANC50" s="878"/>
      <c r="AND50" s="878"/>
      <c r="ANE50" s="878"/>
      <c r="ANF50" s="879"/>
      <c r="ANG50" s="880"/>
      <c r="ANH50" s="878"/>
      <c r="ANI50" s="878"/>
      <c r="ANJ50" s="878"/>
      <c r="ANK50" s="881"/>
      <c r="ANL50" s="877"/>
      <c r="ANM50" s="878"/>
      <c r="ANN50" s="878"/>
      <c r="ANO50" s="878"/>
      <c r="ANP50" s="879"/>
      <c r="ANQ50" s="1041"/>
      <c r="ANR50" s="877"/>
      <c r="ANS50" s="878"/>
      <c r="ANT50" s="878"/>
      <c r="ANU50" s="878"/>
      <c r="ANV50" s="879"/>
      <c r="ANW50" s="880"/>
      <c r="ANX50" s="878"/>
      <c r="ANY50" s="878"/>
      <c r="ANZ50" s="878"/>
      <c r="AOA50" s="881"/>
      <c r="AOB50" s="877"/>
      <c r="AOC50" s="878"/>
      <c r="AOD50" s="878"/>
      <c r="AOE50" s="878"/>
      <c r="AOF50" s="879"/>
      <c r="AOG50" s="1041"/>
      <c r="AOH50" s="877"/>
      <c r="AOI50" s="878"/>
      <c r="AOJ50" s="878"/>
      <c r="AOK50" s="878"/>
      <c r="AOL50" s="879"/>
      <c r="AOM50" s="880"/>
      <c r="AON50" s="878"/>
      <c r="AOO50" s="878"/>
      <c r="AOP50" s="878"/>
      <c r="AOQ50" s="881"/>
      <c r="AOR50" s="877"/>
      <c r="AOS50" s="878"/>
      <c r="AOT50" s="878"/>
      <c r="AOU50" s="878"/>
      <c r="AOV50" s="879"/>
      <c r="AOW50" s="1041"/>
      <c r="AOX50" s="877"/>
      <c r="AOY50" s="878"/>
      <c r="AOZ50" s="878"/>
      <c r="APA50" s="878"/>
      <c r="APB50" s="879"/>
      <c r="APC50" s="880"/>
      <c r="APD50" s="878"/>
      <c r="APE50" s="878"/>
      <c r="APF50" s="878"/>
      <c r="APG50" s="881"/>
      <c r="APH50" s="877"/>
      <c r="API50" s="878"/>
      <c r="APJ50" s="878"/>
      <c r="APK50" s="878"/>
      <c r="APL50" s="879"/>
      <c r="APM50" s="1041"/>
      <c r="APN50" s="877"/>
      <c r="APO50" s="878"/>
      <c r="APP50" s="878"/>
      <c r="APQ50" s="878"/>
      <c r="APR50" s="879"/>
      <c r="APS50" s="880"/>
      <c r="APT50" s="878"/>
      <c r="APU50" s="878"/>
      <c r="APV50" s="878"/>
      <c r="APW50" s="881"/>
      <c r="APX50" s="877"/>
      <c r="APY50" s="878"/>
      <c r="APZ50" s="878"/>
      <c r="AQA50" s="878"/>
      <c r="AQB50" s="879"/>
      <c r="AQC50" s="1041"/>
      <c r="AQD50" s="877"/>
      <c r="AQE50" s="878"/>
      <c r="AQF50" s="878"/>
      <c r="AQG50" s="878"/>
      <c r="AQH50" s="879"/>
      <c r="AQI50" s="880"/>
      <c r="AQJ50" s="878"/>
      <c r="AQK50" s="878"/>
      <c r="AQL50" s="878"/>
      <c r="AQM50" s="881"/>
      <c r="AQN50" s="877"/>
      <c r="AQO50" s="878"/>
      <c r="AQP50" s="878"/>
      <c r="AQQ50" s="878"/>
      <c r="AQR50" s="879"/>
      <c r="AQS50" s="1041"/>
      <c r="AQT50" s="877"/>
      <c r="AQU50" s="878"/>
      <c r="AQV50" s="878"/>
      <c r="AQW50" s="878"/>
      <c r="AQX50" s="879"/>
      <c r="AQY50" s="880"/>
      <c r="AQZ50" s="878"/>
      <c r="ARA50" s="878"/>
      <c r="ARB50" s="878"/>
      <c r="ARC50" s="881"/>
      <c r="ARD50" s="877"/>
      <c r="ARE50" s="878"/>
      <c r="ARF50" s="878"/>
      <c r="ARG50" s="878"/>
      <c r="ARH50" s="879"/>
      <c r="ARI50" s="1041"/>
      <c r="ARJ50" s="877"/>
      <c r="ARK50" s="878"/>
      <c r="ARL50" s="878"/>
      <c r="ARM50" s="878"/>
      <c r="ARN50" s="879"/>
      <c r="ARO50" s="880"/>
      <c r="ARP50" s="878"/>
      <c r="ARQ50" s="878"/>
      <c r="ARR50" s="878"/>
      <c r="ARS50" s="881"/>
      <c r="ART50" s="877"/>
      <c r="ARU50" s="878"/>
      <c r="ARV50" s="878"/>
      <c r="ARW50" s="878"/>
      <c r="ARX50" s="879"/>
      <c r="ARY50" s="1041"/>
      <c r="ARZ50" s="877"/>
      <c r="ASA50" s="878"/>
      <c r="ASB50" s="878"/>
      <c r="ASC50" s="878"/>
      <c r="ASD50" s="879"/>
      <c r="ASE50" s="880"/>
      <c r="ASF50" s="878"/>
      <c r="ASG50" s="878"/>
      <c r="ASH50" s="878"/>
      <c r="ASI50" s="881"/>
      <c r="ASJ50" s="877"/>
      <c r="ASK50" s="878"/>
      <c r="ASL50" s="878"/>
      <c r="ASM50" s="878"/>
      <c r="ASN50" s="879"/>
      <c r="ASO50" s="1041"/>
      <c r="ASP50" s="877"/>
      <c r="ASQ50" s="878"/>
      <c r="ASR50" s="878"/>
      <c r="ASS50" s="878"/>
      <c r="AST50" s="879"/>
      <c r="ASU50" s="880"/>
      <c r="ASV50" s="878"/>
      <c r="ASW50" s="878"/>
      <c r="ASX50" s="878"/>
      <c r="ASY50" s="881"/>
      <c r="ASZ50" s="877"/>
      <c r="ATA50" s="878"/>
      <c r="ATB50" s="878"/>
      <c r="ATC50" s="878"/>
      <c r="ATD50" s="879"/>
      <c r="ATE50" s="1041"/>
      <c r="ATF50" s="877"/>
      <c r="ATG50" s="878"/>
      <c r="ATH50" s="878"/>
      <c r="ATI50" s="878"/>
      <c r="ATJ50" s="879"/>
      <c r="ATK50" s="880"/>
      <c r="ATL50" s="878"/>
      <c r="ATM50" s="878"/>
      <c r="ATN50" s="878"/>
      <c r="ATO50" s="881"/>
      <c r="ATP50" s="877"/>
      <c r="ATQ50" s="878"/>
      <c r="ATR50" s="878"/>
      <c r="ATS50" s="878"/>
      <c r="ATT50" s="879"/>
      <c r="ATU50" s="1041"/>
      <c r="ATV50" s="877"/>
      <c r="ATW50" s="878"/>
      <c r="ATX50" s="878"/>
      <c r="ATY50" s="878"/>
      <c r="ATZ50" s="879"/>
      <c r="AUA50" s="880"/>
      <c r="AUB50" s="878"/>
      <c r="AUC50" s="878"/>
      <c r="AUD50" s="878"/>
      <c r="AUE50" s="881"/>
      <c r="AUF50" s="877"/>
      <c r="AUG50" s="878"/>
      <c r="AUH50" s="878"/>
      <c r="AUI50" s="878"/>
      <c r="AUJ50" s="879"/>
      <c r="AUK50" s="1041"/>
      <c r="AUL50" s="877"/>
      <c r="AUM50" s="878"/>
      <c r="AUN50" s="878"/>
      <c r="AUO50" s="878"/>
      <c r="AUP50" s="879"/>
      <c r="AUQ50" s="880"/>
      <c r="AUR50" s="878"/>
      <c r="AUS50" s="878"/>
      <c r="AUT50" s="878"/>
      <c r="AUU50" s="881"/>
      <c r="AUV50" s="877"/>
      <c r="AUW50" s="878"/>
      <c r="AUX50" s="878"/>
      <c r="AUY50" s="878"/>
      <c r="AUZ50" s="879"/>
      <c r="AVA50" s="1041"/>
      <c r="AVB50" s="877"/>
      <c r="AVC50" s="878"/>
      <c r="AVD50" s="878"/>
      <c r="AVE50" s="878"/>
      <c r="AVF50" s="879"/>
      <c r="AVG50" s="880"/>
      <c r="AVH50" s="878"/>
      <c r="AVI50" s="878"/>
      <c r="AVJ50" s="878"/>
      <c r="AVK50" s="881"/>
      <c r="AVL50" s="877"/>
      <c r="AVM50" s="878"/>
      <c r="AVN50" s="878"/>
      <c r="AVO50" s="878"/>
      <c r="AVP50" s="879"/>
      <c r="AVQ50" s="1041"/>
      <c r="AVR50" s="877"/>
      <c r="AVS50" s="878"/>
      <c r="AVT50" s="878"/>
      <c r="AVU50" s="878"/>
      <c r="AVV50" s="879"/>
      <c r="AVW50" s="880"/>
      <c r="AVX50" s="878"/>
      <c r="AVY50" s="878"/>
      <c r="AVZ50" s="878"/>
      <c r="AWA50" s="881"/>
      <c r="AWB50" s="877"/>
      <c r="AWC50" s="878"/>
      <c r="AWD50" s="878"/>
      <c r="AWE50" s="878"/>
      <c r="AWF50" s="879"/>
      <c r="AWG50" s="1041"/>
      <c r="AWH50" s="877"/>
      <c r="AWI50" s="878"/>
      <c r="AWJ50" s="878"/>
      <c r="AWK50" s="878"/>
      <c r="AWL50" s="879"/>
      <c r="AWM50" s="880"/>
      <c r="AWN50" s="878"/>
      <c r="AWO50" s="878"/>
      <c r="AWP50" s="878"/>
      <c r="AWQ50" s="881"/>
      <c r="AWR50" s="877"/>
      <c r="AWS50" s="878"/>
      <c r="AWT50" s="878"/>
      <c r="AWU50" s="878"/>
      <c r="AWV50" s="879"/>
      <c r="AWW50" s="1041"/>
      <c r="AWX50" s="877"/>
      <c r="AWY50" s="878"/>
      <c r="AWZ50" s="878"/>
      <c r="AXA50" s="878"/>
      <c r="AXB50" s="879"/>
      <c r="AXC50" s="880"/>
      <c r="AXD50" s="878"/>
      <c r="AXE50" s="878"/>
      <c r="AXF50" s="878"/>
      <c r="AXG50" s="881"/>
      <c r="AXH50" s="877"/>
      <c r="AXI50" s="878"/>
      <c r="AXJ50" s="878"/>
      <c r="AXK50" s="878"/>
      <c r="AXL50" s="879"/>
      <c r="AXM50" s="1041"/>
      <c r="AXN50" s="877"/>
      <c r="AXO50" s="878"/>
      <c r="AXP50" s="878"/>
      <c r="AXQ50" s="878"/>
      <c r="AXR50" s="879"/>
      <c r="AXS50" s="880"/>
      <c r="AXT50" s="878"/>
      <c r="AXU50" s="878"/>
      <c r="AXV50" s="878"/>
      <c r="AXW50" s="881"/>
      <c r="AXX50" s="877"/>
      <c r="AXY50" s="878"/>
      <c r="AXZ50" s="878"/>
      <c r="AYA50" s="878"/>
      <c r="AYB50" s="879"/>
      <c r="AYC50" s="1041"/>
      <c r="AYD50" s="877"/>
      <c r="AYE50" s="878"/>
      <c r="AYF50" s="878"/>
      <c r="AYG50" s="878"/>
      <c r="AYH50" s="879"/>
      <c r="AYI50" s="880"/>
      <c r="AYJ50" s="878"/>
      <c r="AYK50" s="878"/>
      <c r="AYL50" s="878"/>
      <c r="AYM50" s="881"/>
      <c r="AYN50" s="877"/>
      <c r="AYO50" s="878"/>
      <c r="AYP50" s="878"/>
      <c r="AYQ50" s="878"/>
      <c r="AYR50" s="879"/>
      <c r="AYS50" s="1041"/>
      <c r="AYT50" s="877"/>
      <c r="AYU50" s="878"/>
      <c r="AYV50" s="878"/>
      <c r="AYW50" s="878"/>
      <c r="AYX50" s="879"/>
      <c r="AYY50" s="880"/>
      <c r="AYZ50" s="878"/>
      <c r="AZA50" s="878"/>
      <c r="AZB50" s="878"/>
      <c r="AZC50" s="881"/>
      <c r="AZD50" s="877"/>
      <c r="AZE50" s="878"/>
      <c r="AZF50" s="878"/>
      <c r="AZG50" s="878"/>
      <c r="AZH50" s="879"/>
      <c r="AZI50" s="1041"/>
      <c r="AZJ50" s="877"/>
      <c r="AZK50" s="878"/>
      <c r="AZL50" s="878"/>
      <c r="AZM50" s="878"/>
      <c r="AZN50" s="879"/>
      <c r="AZO50" s="880"/>
      <c r="AZP50" s="878"/>
      <c r="AZQ50" s="878"/>
      <c r="AZR50" s="878"/>
      <c r="AZS50" s="881"/>
      <c r="AZT50" s="877"/>
      <c r="AZU50" s="878"/>
      <c r="AZV50" s="878"/>
      <c r="AZW50" s="878"/>
      <c r="AZX50" s="879"/>
      <c r="AZY50" s="1041"/>
      <c r="AZZ50" s="877"/>
      <c r="BAA50" s="878"/>
      <c r="BAB50" s="878"/>
      <c r="BAC50" s="878"/>
      <c r="BAD50" s="879"/>
      <c r="BAE50" s="880"/>
      <c r="BAF50" s="878"/>
      <c r="BAG50" s="878"/>
      <c r="BAH50" s="878"/>
      <c r="BAI50" s="881"/>
      <c r="BAJ50" s="877"/>
      <c r="BAK50" s="878"/>
      <c r="BAL50" s="878"/>
      <c r="BAM50" s="878"/>
      <c r="BAN50" s="879"/>
      <c r="BAO50" s="1041"/>
      <c r="BAP50" s="877"/>
      <c r="BAQ50" s="878"/>
      <c r="BAR50" s="878"/>
      <c r="BAS50" s="878"/>
      <c r="BAT50" s="879"/>
      <c r="BAU50" s="880"/>
      <c r="BAV50" s="878"/>
      <c r="BAW50" s="878"/>
      <c r="BAX50" s="878"/>
      <c r="BAY50" s="881"/>
      <c r="BAZ50" s="877"/>
      <c r="BBA50" s="878"/>
      <c r="BBB50" s="878"/>
      <c r="BBC50" s="878"/>
      <c r="BBD50" s="879"/>
      <c r="BBE50" s="1041"/>
      <c r="BBF50" s="877"/>
      <c r="BBG50" s="878"/>
      <c r="BBH50" s="878"/>
      <c r="BBI50" s="878"/>
      <c r="BBJ50" s="879"/>
      <c r="BBK50" s="880"/>
      <c r="BBL50" s="878"/>
      <c r="BBM50" s="878"/>
      <c r="BBN50" s="878"/>
      <c r="BBO50" s="881"/>
      <c r="BBP50" s="877"/>
      <c r="BBQ50" s="878"/>
      <c r="BBR50" s="878"/>
      <c r="BBS50" s="878"/>
      <c r="BBT50" s="879"/>
      <c r="BBU50" s="1041"/>
      <c r="BBV50" s="877"/>
      <c r="BBW50" s="878"/>
      <c r="BBX50" s="878"/>
      <c r="BBY50" s="878"/>
      <c r="BBZ50" s="879"/>
      <c r="BCA50" s="880"/>
      <c r="BCB50" s="878"/>
      <c r="BCC50" s="878"/>
      <c r="BCD50" s="878"/>
      <c r="BCE50" s="881"/>
      <c r="BCF50" s="877"/>
      <c r="BCG50" s="878"/>
      <c r="BCH50" s="878"/>
      <c r="BCI50" s="878"/>
      <c r="BCJ50" s="879"/>
      <c r="BCK50" s="1041"/>
      <c r="BCL50" s="877"/>
      <c r="BCM50" s="878"/>
      <c r="BCN50" s="878"/>
      <c r="BCO50" s="878"/>
      <c r="BCP50" s="879"/>
      <c r="BCQ50" s="880"/>
      <c r="BCR50" s="878"/>
      <c r="BCS50" s="878"/>
      <c r="BCT50" s="878"/>
      <c r="BCU50" s="881"/>
      <c r="BCV50" s="877"/>
      <c r="BCW50" s="878"/>
      <c r="BCX50" s="878"/>
      <c r="BCY50" s="878"/>
      <c r="BCZ50" s="879"/>
      <c r="BDA50" s="1041"/>
      <c r="BDB50" s="877"/>
      <c r="BDC50" s="878"/>
      <c r="BDD50" s="878"/>
      <c r="BDE50" s="878"/>
      <c r="BDF50" s="879"/>
      <c r="BDG50" s="880"/>
      <c r="BDH50" s="878"/>
      <c r="BDI50" s="878"/>
      <c r="BDJ50" s="878"/>
      <c r="BDK50" s="881"/>
      <c r="BDL50" s="877"/>
      <c r="BDM50" s="878"/>
      <c r="BDN50" s="878"/>
      <c r="BDO50" s="878"/>
      <c r="BDP50" s="879"/>
      <c r="BDQ50" s="1041"/>
      <c r="BDR50" s="877"/>
      <c r="BDS50" s="878"/>
      <c r="BDT50" s="878"/>
      <c r="BDU50" s="878"/>
      <c r="BDV50" s="879"/>
      <c r="BDW50" s="880"/>
      <c r="BDX50" s="878"/>
      <c r="BDY50" s="878"/>
      <c r="BDZ50" s="878"/>
      <c r="BEA50" s="881"/>
      <c r="BEB50" s="877"/>
      <c r="BEC50" s="878"/>
      <c r="BED50" s="878"/>
      <c r="BEE50" s="878"/>
      <c r="BEF50" s="879"/>
      <c r="BEG50" s="1041"/>
      <c r="BEH50" s="877"/>
      <c r="BEI50" s="878"/>
      <c r="BEJ50" s="878"/>
      <c r="BEK50" s="878"/>
      <c r="BEL50" s="879"/>
      <c r="BEM50" s="880"/>
      <c r="BEN50" s="878"/>
      <c r="BEO50" s="878"/>
      <c r="BEP50" s="878"/>
      <c r="BEQ50" s="881"/>
      <c r="BER50" s="877"/>
      <c r="BES50" s="878"/>
      <c r="BET50" s="878"/>
      <c r="BEU50" s="878"/>
      <c r="BEV50" s="879"/>
      <c r="BEW50" s="1041"/>
      <c r="BEX50" s="877"/>
      <c r="BEY50" s="878"/>
      <c r="BEZ50" s="878"/>
      <c r="BFA50" s="878"/>
      <c r="BFB50" s="879"/>
      <c r="BFC50" s="880"/>
      <c r="BFD50" s="878"/>
      <c r="BFE50" s="878"/>
      <c r="BFF50" s="878"/>
      <c r="BFG50" s="881"/>
      <c r="BFH50" s="877"/>
      <c r="BFI50" s="878"/>
      <c r="BFJ50" s="878"/>
      <c r="BFK50" s="878"/>
      <c r="BFL50" s="879"/>
      <c r="BFM50" s="1041"/>
      <c r="BFN50" s="877"/>
      <c r="BFO50" s="878"/>
      <c r="BFP50" s="878"/>
      <c r="BFQ50" s="878"/>
      <c r="BFR50" s="879"/>
      <c r="BFS50" s="880"/>
      <c r="BFT50" s="878"/>
      <c r="BFU50" s="878"/>
      <c r="BFV50" s="878"/>
      <c r="BFW50" s="881"/>
      <c r="BFX50" s="877"/>
      <c r="BFY50" s="878"/>
      <c r="BFZ50" s="878"/>
      <c r="BGA50" s="878"/>
      <c r="BGB50" s="879"/>
      <c r="BGC50" s="1041"/>
      <c r="BGD50" s="877"/>
      <c r="BGE50" s="878"/>
      <c r="BGF50" s="878"/>
      <c r="BGG50" s="878"/>
      <c r="BGH50" s="879"/>
      <c r="BGI50" s="880"/>
      <c r="BGJ50" s="878"/>
      <c r="BGK50" s="878"/>
      <c r="BGL50" s="878"/>
      <c r="BGM50" s="881"/>
      <c r="BGN50" s="877"/>
      <c r="BGO50" s="878"/>
      <c r="BGP50" s="878"/>
      <c r="BGQ50" s="878"/>
      <c r="BGR50" s="879"/>
      <c r="BGS50" s="1041"/>
      <c r="BGT50" s="877"/>
      <c r="BGU50" s="878"/>
      <c r="BGV50" s="878"/>
      <c r="BGW50" s="878"/>
      <c r="BGX50" s="879"/>
      <c r="BGY50" s="880"/>
      <c r="BGZ50" s="878"/>
      <c r="BHA50" s="878"/>
      <c r="BHB50" s="878"/>
      <c r="BHC50" s="881"/>
      <c r="BHD50" s="877"/>
      <c r="BHE50" s="878"/>
      <c r="BHF50" s="878"/>
      <c r="BHG50" s="878"/>
      <c r="BHH50" s="879"/>
      <c r="BHI50" s="1041"/>
      <c r="BHJ50" s="877"/>
      <c r="BHK50" s="878"/>
      <c r="BHL50" s="878"/>
      <c r="BHM50" s="878"/>
      <c r="BHN50" s="879"/>
      <c r="BHO50" s="880"/>
      <c r="BHP50" s="878"/>
      <c r="BHQ50" s="878"/>
      <c r="BHR50" s="878"/>
      <c r="BHS50" s="881"/>
      <c r="BHT50" s="877"/>
      <c r="BHU50" s="878"/>
      <c r="BHV50" s="878"/>
      <c r="BHW50" s="878"/>
      <c r="BHX50" s="879"/>
      <c r="BHY50" s="1041"/>
      <c r="BHZ50" s="877"/>
      <c r="BIA50" s="878"/>
      <c r="BIB50" s="878"/>
      <c r="BIC50" s="878"/>
      <c r="BID50" s="879"/>
      <c r="BIE50" s="880"/>
      <c r="BIF50" s="878"/>
      <c r="BIG50" s="878"/>
      <c r="BIH50" s="878"/>
      <c r="BII50" s="881"/>
      <c r="BIJ50" s="877"/>
      <c r="BIK50" s="878"/>
      <c r="BIL50" s="878"/>
      <c r="BIM50" s="878"/>
      <c r="BIN50" s="879"/>
      <c r="BIO50" s="1041"/>
      <c r="BIP50" s="877"/>
      <c r="BIQ50" s="878"/>
      <c r="BIR50" s="878"/>
      <c r="BIS50" s="878"/>
      <c r="BIT50" s="879"/>
      <c r="BIU50" s="880"/>
      <c r="BIV50" s="878"/>
      <c r="BIW50" s="878"/>
      <c r="BIX50" s="878"/>
      <c r="BIY50" s="881"/>
      <c r="BIZ50" s="877"/>
      <c r="BJA50" s="878"/>
      <c r="BJB50" s="878"/>
      <c r="BJC50" s="878"/>
      <c r="BJD50" s="879"/>
      <c r="BJE50" s="1041"/>
      <c r="BJF50" s="877"/>
      <c r="BJG50" s="878"/>
      <c r="BJH50" s="878"/>
      <c r="BJI50" s="878"/>
      <c r="BJJ50" s="879"/>
      <c r="BJK50" s="880"/>
      <c r="BJL50" s="878"/>
      <c r="BJM50" s="878"/>
      <c r="BJN50" s="878"/>
      <c r="BJO50" s="881"/>
      <c r="BJP50" s="877"/>
      <c r="BJQ50" s="878"/>
      <c r="BJR50" s="878"/>
      <c r="BJS50" s="878"/>
      <c r="BJT50" s="879"/>
      <c r="BJU50" s="1041"/>
      <c r="BJV50" s="877"/>
      <c r="BJW50" s="878"/>
      <c r="BJX50" s="878"/>
      <c r="BJY50" s="878"/>
      <c r="BJZ50" s="879"/>
      <c r="BKA50" s="880"/>
      <c r="BKB50" s="878"/>
      <c r="BKC50" s="878"/>
      <c r="BKD50" s="878"/>
      <c r="BKE50" s="881"/>
      <c r="BKF50" s="877"/>
      <c r="BKG50" s="878"/>
      <c r="BKH50" s="878"/>
      <c r="BKI50" s="878"/>
      <c r="BKJ50" s="879"/>
      <c r="BKK50" s="1041"/>
      <c r="BKL50" s="877"/>
      <c r="BKM50" s="878"/>
      <c r="BKN50" s="878"/>
      <c r="BKO50" s="878"/>
      <c r="BKP50" s="879"/>
      <c r="BKQ50" s="880"/>
      <c r="BKR50" s="878"/>
      <c r="BKS50" s="878"/>
      <c r="BKT50" s="878"/>
      <c r="BKU50" s="881"/>
      <c r="BKV50" s="877"/>
      <c r="BKW50" s="878"/>
      <c r="BKX50" s="878"/>
      <c r="BKY50" s="878"/>
      <c r="BKZ50" s="879"/>
      <c r="BLA50" s="1041"/>
      <c r="BLB50" s="877"/>
      <c r="BLC50" s="878"/>
      <c r="BLD50" s="878"/>
      <c r="BLE50" s="878"/>
      <c r="BLF50" s="879"/>
      <c r="BLG50" s="880"/>
      <c r="BLH50" s="878"/>
      <c r="BLI50" s="878"/>
      <c r="BLJ50" s="878"/>
      <c r="BLK50" s="881"/>
      <c r="BLL50" s="877"/>
      <c r="BLM50" s="878"/>
      <c r="BLN50" s="878"/>
      <c r="BLO50" s="878"/>
      <c r="BLP50" s="879"/>
      <c r="BLQ50" s="1041"/>
      <c r="BLR50" s="877"/>
      <c r="BLS50" s="878"/>
      <c r="BLT50" s="878"/>
      <c r="BLU50" s="878"/>
      <c r="BLV50" s="879"/>
      <c r="BLW50" s="880"/>
      <c r="BLX50" s="878"/>
      <c r="BLY50" s="878"/>
      <c r="BLZ50" s="878"/>
      <c r="BMA50" s="881"/>
      <c r="BMB50" s="877"/>
      <c r="BMC50" s="878"/>
      <c r="BMD50" s="878"/>
      <c r="BME50" s="878"/>
      <c r="BMF50" s="879"/>
      <c r="BMG50" s="1041"/>
      <c r="BMH50" s="877"/>
      <c r="BMI50" s="878"/>
      <c r="BMJ50" s="878"/>
      <c r="BMK50" s="878"/>
      <c r="BML50" s="879"/>
      <c r="BMM50" s="880"/>
      <c r="BMN50" s="878"/>
      <c r="BMO50" s="878"/>
      <c r="BMP50" s="878"/>
      <c r="BMQ50" s="881"/>
      <c r="BMR50" s="877"/>
      <c r="BMS50" s="878"/>
      <c r="BMT50" s="878"/>
      <c r="BMU50" s="878"/>
      <c r="BMV50" s="879"/>
      <c r="BMW50" s="1041"/>
      <c r="BMX50" s="877"/>
      <c r="BMY50" s="878"/>
      <c r="BMZ50" s="878"/>
      <c r="BNA50" s="878"/>
      <c r="BNB50" s="879"/>
      <c r="BNC50" s="880"/>
      <c r="BND50" s="878"/>
      <c r="BNE50" s="878"/>
      <c r="BNF50" s="878"/>
      <c r="BNG50" s="881"/>
      <c r="BNH50" s="877"/>
      <c r="BNI50" s="878"/>
      <c r="BNJ50" s="878"/>
      <c r="BNK50" s="878"/>
      <c r="BNL50" s="879"/>
      <c r="BNM50" s="1041"/>
      <c r="BNN50" s="877"/>
      <c r="BNO50" s="878"/>
      <c r="BNP50" s="878"/>
      <c r="BNQ50" s="878"/>
      <c r="BNR50" s="879"/>
      <c r="BNS50" s="880"/>
      <c r="BNT50" s="878"/>
      <c r="BNU50" s="878"/>
      <c r="BNV50" s="878"/>
      <c r="BNW50" s="881"/>
      <c r="BNX50" s="877"/>
      <c r="BNY50" s="878"/>
      <c r="BNZ50" s="878"/>
      <c r="BOA50" s="878"/>
      <c r="BOB50" s="879"/>
      <c r="BOC50" s="1041"/>
      <c r="BOD50" s="877"/>
      <c r="BOE50" s="878"/>
      <c r="BOF50" s="878"/>
      <c r="BOG50" s="878"/>
      <c r="BOH50" s="879"/>
      <c r="BOI50" s="880"/>
      <c r="BOJ50" s="878"/>
      <c r="BOK50" s="878"/>
      <c r="BOL50" s="878"/>
      <c r="BOM50" s="881"/>
      <c r="BON50" s="877"/>
      <c r="BOO50" s="878"/>
      <c r="BOP50" s="878"/>
      <c r="BOQ50" s="878"/>
      <c r="BOR50" s="879"/>
      <c r="BOS50" s="1041"/>
      <c r="BOT50" s="877"/>
      <c r="BOU50" s="878"/>
      <c r="BOV50" s="878"/>
      <c r="BOW50" s="878"/>
      <c r="BOX50" s="879"/>
      <c r="BOY50" s="880"/>
      <c r="BOZ50" s="878"/>
      <c r="BPA50" s="878"/>
      <c r="BPB50" s="878"/>
      <c r="BPC50" s="881"/>
      <c r="BPD50" s="877"/>
      <c r="BPE50" s="878"/>
      <c r="BPF50" s="878"/>
      <c r="BPG50" s="878"/>
      <c r="BPH50" s="879"/>
      <c r="BPI50" s="1041"/>
      <c r="BPJ50" s="877"/>
      <c r="BPK50" s="878"/>
      <c r="BPL50" s="878"/>
      <c r="BPM50" s="878"/>
      <c r="BPN50" s="879"/>
      <c r="BPO50" s="880"/>
      <c r="BPP50" s="878"/>
      <c r="BPQ50" s="878"/>
      <c r="BPR50" s="878"/>
      <c r="BPS50" s="881"/>
      <c r="BPT50" s="877"/>
      <c r="BPU50" s="878"/>
      <c r="BPV50" s="878"/>
      <c r="BPW50" s="878"/>
      <c r="BPX50" s="879"/>
      <c r="BPY50" s="1041"/>
      <c r="BPZ50" s="877"/>
      <c r="BQA50" s="878"/>
      <c r="BQB50" s="878"/>
      <c r="BQC50" s="878"/>
      <c r="BQD50" s="879"/>
      <c r="BQE50" s="880"/>
      <c r="BQF50" s="878"/>
      <c r="BQG50" s="878"/>
      <c r="BQH50" s="878"/>
      <c r="BQI50" s="881"/>
      <c r="BQJ50" s="877"/>
      <c r="BQK50" s="878"/>
      <c r="BQL50" s="878"/>
      <c r="BQM50" s="878"/>
      <c r="BQN50" s="879"/>
      <c r="BQO50" s="1041"/>
      <c r="BQP50" s="877"/>
      <c r="BQQ50" s="878"/>
      <c r="BQR50" s="878"/>
      <c r="BQS50" s="878"/>
      <c r="BQT50" s="879"/>
      <c r="BQU50" s="880"/>
      <c r="BQV50" s="878"/>
      <c r="BQW50" s="878"/>
      <c r="BQX50" s="878"/>
      <c r="BQY50" s="881"/>
      <c r="BQZ50" s="877"/>
      <c r="BRA50" s="878"/>
      <c r="BRB50" s="878"/>
      <c r="BRC50" s="878"/>
      <c r="BRD50" s="879"/>
      <c r="BRE50" s="1041"/>
      <c r="BRF50" s="877"/>
      <c r="BRG50" s="878"/>
      <c r="BRH50" s="878"/>
      <c r="BRI50" s="878"/>
      <c r="BRJ50" s="879"/>
      <c r="BRK50" s="880"/>
      <c r="BRL50" s="878"/>
      <c r="BRM50" s="878"/>
      <c r="BRN50" s="878"/>
      <c r="BRO50" s="881"/>
      <c r="BRP50" s="877"/>
      <c r="BRQ50" s="878"/>
      <c r="BRR50" s="878"/>
      <c r="BRS50" s="878"/>
      <c r="BRT50" s="879"/>
      <c r="BRU50" s="1041"/>
      <c r="BRV50" s="877"/>
      <c r="BRW50" s="878"/>
      <c r="BRX50" s="878"/>
      <c r="BRY50" s="878"/>
      <c r="BRZ50" s="879"/>
      <c r="BSA50" s="880"/>
      <c r="BSB50" s="878"/>
      <c r="BSC50" s="878"/>
      <c r="BSD50" s="878"/>
      <c r="BSE50" s="881"/>
      <c r="BSF50" s="877"/>
      <c r="BSG50" s="878"/>
      <c r="BSH50" s="878"/>
      <c r="BSI50" s="878"/>
      <c r="BSJ50" s="879"/>
      <c r="BSK50" s="1041"/>
      <c r="BSL50" s="877"/>
      <c r="BSM50" s="878"/>
      <c r="BSN50" s="878"/>
      <c r="BSO50" s="878"/>
      <c r="BSP50" s="879"/>
      <c r="BSQ50" s="880"/>
      <c r="BSR50" s="878"/>
      <c r="BSS50" s="878"/>
      <c r="BST50" s="878"/>
      <c r="BSU50" s="881"/>
      <c r="BSV50" s="877"/>
      <c r="BSW50" s="878"/>
      <c r="BSX50" s="878"/>
      <c r="BSY50" s="878"/>
      <c r="BSZ50" s="879"/>
      <c r="BTA50" s="1041"/>
      <c r="BTB50" s="877"/>
      <c r="BTC50" s="878"/>
      <c r="BTD50" s="878"/>
      <c r="BTE50" s="878"/>
      <c r="BTF50" s="879"/>
      <c r="BTG50" s="880"/>
      <c r="BTH50" s="878"/>
      <c r="BTI50" s="878"/>
      <c r="BTJ50" s="878"/>
      <c r="BTK50" s="881"/>
      <c r="BTL50" s="877"/>
      <c r="BTM50" s="878"/>
      <c r="BTN50" s="878"/>
      <c r="BTO50" s="878"/>
      <c r="BTP50" s="879"/>
      <c r="BTQ50" s="1041"/>
      <c r="BTR50" s="877"/>
      <c r="BTS50" s="878"/>
      <c r="BTT50" s="878"/>
      <c r="BTU50" s="878"/>
      <c r="BTV50" s="879"/>
      <c r="BTW50" s="880"/>
      <c r="BTX50" s="878"/>
      <c r="BTY50" s="878"/>
      <c r="BTZ50" s="878"/>
      <c r="BUA50" s="881"/>
      <c r="BUB50" s="877"/>
      <c r="BUC50" s="878"/>
      <c r="BUD50" s="878"/>
      <c r="BUE50" s="878"/>
      <c r="BUF50" s="879"/>
      <c r="BUG50" s="1041"/>
      <c r="BUH50" s="877"/>
      <c r="BUI50" s="878"/>
      <c r="BUJ50" s="878"/>
      <c r="BUK50" s="878"/>
      <c r="BUL50" s="879"/>
      <c r="BUM50" s="880"/>
      <c r="BUN50" s="878"/>
      <c r="BUO50" s="878"/>
      <c r="BUP50" s="878"/>
      <c r="BUQ50" s="881"/>
      <c r="BUR50" s="877"/>
      <c r="BUS50" s="878"/>
      <c r="BUT50" s="878"/>
      <c r="BUU50" s="878"/>
      <c r="BUV50" s="879"/>
      <c r="BUW50" s="1041"/>
      <c r="BUX50" s="877"/>
      <c r="BUY50" s="878"/>
      <c r="BUZ50" s="878"/>
      <c r="BVA50" s="878"/>
      <c r="BVB50" s="879"/>
      <c r="BVC50" s="880"/>
      <c r="BVD50" s="878"/>
      <c r="BVE50" s="878"/>
      <c r="BVF50" s="878"/>
      <c r="BVG50" s="881"/>
      <c r="BVH50" s="877"/>
      <c r="BVI50" s="878"/>
      <c r="BVJ50" s="878"/>
      <c r="BVK50" s="878"/>
      <c r="BVL50" s="879"/>
      <c r="BVM50" s="1041"/>
      <c r="BVN50" s="877"/>
      <c r="BVO50" s="878"/>
      <c r="BVP50" s="878"/>
      <c r="BVQ50" s="878"/>
      <c r="BVR50" s="879"/>
      <c r="BVS50" s="880"/>
      <c r="BVT50" s="878"/>
      <c r="BVU50" s="878"/>
      <c r="BVV50" s="878"/>
      <c r="BVW50" s="881"/>
      <c r="BVX50" s="877"/>
      <c r="BVY50" s="878"/>
      <c r="BVZ50" s="878"/>
      <c r="BWA50" s="878"/>
      <c r="BWB50" s="879"/>
      <c r="BWC50" s="1041"/>
      <c r="BWD50" s="877"/>
      <c r="BWE50" s="878"/>
      <c r="BWF50" s="878"/>
      <c r="BWG50" s="878"/>
      <c r="BWH50" s="879"/>
      <c r="BWI50" s="880"/>
      <c r="BWJ50" s="878"/>
      <c r="BWK50" s="878"/>
      <c r="BWL50" s="878"/>
      <c r="BWM50" s="881"/>
      <c r="BWN50" s="877"/>
      <c r="BWO50" s="878"/>
      <c r="BWP50" s="878"/>
      <c r="BWQ50" s="878"/>
      <c r="BWR50" s="879"/>
      <c r="BWS50" s="1041"/>
      <c r="BWT50" s="877"/>
      <c r="BWU50" s="878"/>
      <c r="BWV50" s="878"/>
      <c r="BWW50" s="878"/>
      <c r="BWX50" s="879"/>
      <c r="BWY50" s="880"/>
      <c r="BWZ50" s="878"/>
      <c r="BXA50" s="878"/>
      <c r="BXB50" s="878"/>
      <c r="BXC50" s="881"/>
      <c r="BXD50" s="877"/>
      <c r="BXE50" s="878"/>
      <c r="BXF50" s="878"/>
      <c r="BXG50" s="878"/>
      <c r="BXH50" s="879"/>
      <c r="BXI50" s="1041"/>
      <c r="BXJ50" s="877"/>
      <c r="BXK50" s="878"/>
      <c r="BXL50" s="878"/>
      <c r="BXM50" s="878"/>
      <c r="BXN50" s="879"/>
      <c r="BXO50" s="880"/>
      <c r="BXP50" s="878"/>
      <c r="BXQ50" s="878"/>
      <c r="BXR50" s="878"/>
      <c r="BXS50" s="881"/>
      <c r="BXT50" s="877"/>
      <c r="BXU50" s="878"/>
      <c r="BXV50" s="878"/>
      <c r="BXW50" s="878"/>
      <c r="BXX50" s="879"/>
      <c r="BXY50" s="1041"/>
      <c r="BXZ50" s="877"/>
      <c r="BYA50" s="878"/>
      <c r="BYB50" s="878"/>
      <c r="BYC50" s="878"/>
      <c r="BYD50" s="879"/>
      <c r="BYE50" s="880"/>
      <c r="BYF50" s="878"/>
      <c r="BYG50" s="878"/>
      <c r="BYH50" s="878"/>
      <c r="BYI50" s="881"/>
      <c r="BYJ50" s="877"/>
      <c r="BYK50" s="878"/>
      <c r="BYL50" s="878"/>
      <c r="BYM50" s="878"/>
      <c r="BYN50" s="879"/>
      <c r="BYO50" s="1041"/>
      <c r="BYP50" s="877"/>
      <c r="BYQ50" s="878"/>
      <c r="BYR50" s="878"/>
      <c r="BYS50" s="878"/>
      <c r="BYT50" s="879"/>
      <c r="BYU50" s="880"/>
      <c r="BYV50" s="878"/>
      <c r="BYW50" s="878"/>
      <c r="BYX50" s="878"/>
      <c r="BYY50" s="881"/>
      <c r="BYZ50" s="877"/>
      <c r="BZA50" s="878"/>
      <c r="BZB50" s="878"/>
      <c r="BZC50" s="878"/>
      <c r="BZD50" s="879"/>
      <c r="BZE50" s="1041"/>
      <c r="BZF50" s="877"/>
      <c r="BZG50" s="878"/>
      <c r="BZH50" s="878"/>
      <c r="BZI50" s="878"/>
      <c r="BZJ50" s="879"/>
      <c r="BZK50" s="880"/>
      <c r="BZL50" s="878"/>
      <c r="BZM50" s="878"/>
      <c r="BZN50" s="878"/>
      <c r="BZO50" s="881"/>
      <c r="BZP50" s="877"/>
      <c r="BZQ50" s="878"/>
      <c r="BZR50" s="878"/>
      <c r="BZS50" s="878"/>
      <c r="BZT50" s="879"/>
      <c r="BZU50" s="1041"/>
      <c r="BZV50" s="877"/>
      <c r="BZW50" s="878"/>
      <c r="BZX50" s="878"/>
      <c r="BZY50" s="878"/>
      <c r="BZZ50" s="879"/>
      <c r="CAA50" s="880"/>
      <c r="CAB50" s="878"/>
      <c r="CAC50" s="878"/>
      <c r="CAD50" s="878"/>
      <c r="CAE50" s="881"/>
      <c r="CAF50" s="877"/>
      <c r="CAG50" s="878"/>
      <c r="CAH50" s="878"/>
      <c r="CAI50" s="878"/>
      <c r="CAJ50" s="879"/>
      <c r="CAK50" s="1041"/>
      <c r="CAL50" s="877"/>
      <c r="CAM50" s="878"/>
      <c r="CAN50" s="878"/>
      <c r="CAO50" s="878"/>
      <c r="CAP50" s="879"/>
      <c r="CAQ50" s="880"/>
      <c r="CAR50" s="878"/>
      <c r="CAS50" s="878"/>
      <c r="CAT50" s="878"/>
      <c r="CAU50" s="881"/>
      <c r="CAV50" s="877"/>
      <c r="CAW50" s="878"/>
      <c r="CAX50" s="878"/>
      <c r="CAY50" s="878"/>
      <c r="CAZ50" s="879"/>
      <c r="CBA50" s="1041"/>
      <c r="CBB50" s="877"/>
      <c r="CBC50" s="878"/>
      <c r="CBD50" s="878"/>
      <c r="CBE50" s="878"/>
      <c r="CBF50" s="879"/>
      <c r="CBG50" s="880"/>
      <c r="CBH50" s="878"/>
      <c r="CBI50" s="878"/>
      <c r="CBJ50" s="878"/>
      <c r="CBK50" s="881"/>
      <c r="CBL50" s="877"/>
      <c r="CBM50" s="878"/>
      <c r="CBN50" s="878"/>
      <c r="CBO50" s="878"/>
      <c r="CBP50" s="879"/>
      <c r="CBQ50" s="1041"/>
      <c r="CBR50" s="877"/>
      <c r="CBS50" s="878"/>
      <c r="CBT50" s="878"/>
      <c r="CBU50" s="878"/>
      <c r="CBV50" s="879"/>
      <c r="CBW50" s="880"/>
      <c r="CBX50" s="878"/>
      <c r="CBY50" s="878"/>
      <c r="CBZ50" s="878"/>
      <c r="CCA50" s="881"/>
      <c r="CCB50" s="877"/>
      <c r="CCC50" s="878"/>
      <c r="CCD50" s="878"/>
      <c r="CCE50" s="878"/>
      <c r="CCF50" s="879"/>
      <c r="CCG50" s="1041"/>
      <c r="CCH50" s="877"/>
      <c r="CCI50" s="878"/>
      <c r="CCJ50" s="878"/>
      <c r="CCK50" s="878"/>
      <c r="CCL50" s="879"/>
      <c r="CCM50" s="880"/>
      <c r="CCN50" s="878"/>
      <c r="CCO50" s="878"/>
      <c r="CCP50" s="878"/>
      <c r="CCQ50" s="881"/>
      <c r="CCR50" s="877"/>
      <c r="CCS50" s="878"/>
      <c r="CCT50" s="878"/>
      <c r="CCU50" s="878"/>
      <c r="CCV50" s="879"/>
      <c r="CCW50" s="1041"/>
      <c r="CCX50" s="877"/>
      <c r="CCY50" s="878"/>
      <c r="CCZ50" s="878"/>
      <c r="CDA50" s="878"/>
      <c r="CDB50" s="879"/>
      <c r="CDC50" s="880"/>
      <c r="CDD50" s="878"/>
      <c r="CDE50" s="878"/>
      <c r="CDF50" s="878"/>
      <c r="CDG50" s="881"/>
      <c r="CDH50" s="877"/>
      <c r="CDI50" s="878"/>
      <c r="CDJ50" s="878"/>
      <c r="CDK50" s="878"/>
      <c r="CDL50" s="879"/>
      <c r="CDM50" s="1041"/>
      <c r="CDN50" s="877"/>
      <c r="CDO50" s="878"/>
      <c r="CDP50" s="878"/>
      <c r="CDQ50" s="878"/>
      <c r="CDR50" s="879"/>
      <c r="CDS50" s="880"/>
      <c r="CDT50" s="878"/>
      <c r="CDU50" s="878"/>
      <c r="CDV50" s="878"/>
      <c r="CDW50" s="881"/>
      <c r="CDX50" s="877"/>
      <c r="CDY50" s="878"/>
      <c r="CDZ50" s="878"/>
      <c r="CEA50" s="878"/>
      <c r="CEB50" s="879"/>
      <c r="CEC50" s="1041"/>
      <c r="CED50" s="877"/>
      <c r="CEE50" s="878"/>
      <c r="CEF50" s="878"/>
      <c r="CEG50" s="878"/>
      <c r="CEH50" s="879"/>
      <c r="CEI50" s="880"/>
      <c r="CEJ50" s="878"/>
      <c r="CEK50" s="878"/>
      <c r="CEL50" s="878"/>
      <c r="CEM50" s="881"/>
      <c r="CEN50" s="877"/>
      <c r="CEO50" s="878"/>
      <c r="CEP50" s="878"/>
      <c r="CEQ50" s="878"/>
      <c r="CER50" s="879"/>
      <c r="CES50" s="1041"/>
      <c r="CET50" s="877"/>
      <c r="CEU50" s="878"/>
      <c r="CEV50" s="878"/>
      <c r="CEW50" s="878"/>
      <c r="CEX50" s="879"/>
      <c r="CEY50" s="880"/>
      <c r="CEZ50" s="878"/>
      <c r="CFA50" s="878"/>
      <c r="CFB50" s="878"/>
      <c r="CFC50" s="881"/>
      <c r="CFD50" s="877"/>
      <c r="CFE50" s="878"/>
      <c r="CFF50" s="878"/>
      <c r="CFG50" s="878"/>
      <c r="CFH50" s="879"/>
      <c r="CFI50" s="1041"/>
      <c r="CFJ50" s="877"/>
      <c r="CFK50" s="878"/>
      <c r="CFL50" s="878"/>
      <c r="CFM50" s="878"/>
      <c r="CFN50" s="879"/>
      <c r="CFO50" s="880"/>
      <c r="CFP50" s="878"/>
      <c r="CFQ50" s="878"/>
      <c r="CFR50" s="878"/>
      <c r="CFS50" s="881"/>
      <c r="CFT50" s="877"/>
      <c r="CFU50" s="878"/>
      <c r="CFV50" s="878"/>
      <c r="CFW50" s="878"/>
      <c r="CFX50" s="879"/>
      <c r="CFY50" s="1041"/>
      <c r="CFZ50" s="877"/>
      <c r="CGA50" s="878"/>
      <c r="CGB50" s="878"/>
      <c r="CGC50" s="878"/>
      <c r="CGD50" s="879"/>
      <c r="CGE50" s="880"/>
      <c r="CGF50" s="878"/>
      <c r="CGG50" s="878"/>
      <c r="CGH50" s="878"/>
      <c r="CGI50" s="881"/>
      <c r="CGJ50" s="877"/>
      <c r="CGK50" s="878"/>
      <c r="CGL50" s="878"/>
      <c r="CGM50" s="878"/>
      <c r="CGN50" s="879"/>
      <c r="CGO50" s="1041"/>
      <c r="CGP50" s="877"/>
      <c r="CGQ50" s="878"/>
      <c r="CGR50" s="878"/>
      <c r="CGS50" s="878"/>
      <c r="CGT50" s="879"/>
      <c r="CGU50" s="880"/>
      <c r="CGV50" s="878"/>
      <c r="CGW50" s="878"/>
      <c r="CGX50" s="878"/>
      <c r="CGY50" s="881"/>
      <c r="CGZ50" s="877"/>
      <c r="CHA50" s="878"/>
      <c r="CHB50" s="878"/>
      <c r="CHC50" s="878"/>
      <c r="CHD50" s="879"/>
      <c r="CHE50" s="1041"/>
      <c r="CHF50" s="877"/>
      <c r="CHG50" s="878"/>
      <c r="CHH50" s="878"/>
      <c r="CHI50" s="878"/>
      <c r="CHJ50" s="879"/>
      <c r="CHK50" s="880"/>
      <c r="CHL50" s="878"/>
      <c r="CHM50" s="878"/>
      <c r="CHN50" s="878"/>
      <c r="CHO50" s="881"/>
      <c r="CHP50" s="877"/>
      <c r="CHQ50" s="878"/>
      <c r="CHR50" s="878"/>
      <c r="CHS50" s="878"/>
      <c r="CHT50" s="879"/>
      <c r="CHU50" s="1041"/>
      <c r="CHV50" s="877"/>
      <c r="CHW50" s="878"/>
      <c r="CHX50" s="878"/>
      <c r="CHY50" s="878"/>
      <c r="CHZ50" s="879"/>
      <c r="CIA50" s="880"/>
      <c r="CIB50" s="878"/>
      <c r="CIC50" s="878"/>
      <c r="CID50" s="878"/>
      <c r="CIE50" s="881"/>
      <c r="CIF50" s="877"/>
      <c r="CIG50" s="878"/>
      <c r="CIH50" s="878"/>
      <c r="CII50" s="878"/>
      <c r="CIJ50" s="879"/>
      <c r="CIK50" s="1041"/>
      <c r="CIL50" s="877"/>
      <c r="CIM50" s="878"/>
      <c r="CIN50" s="878"/>
      <c r="CIO50" s="878"/>
      <c r="CIP50" s="879"/>
      <c r="CIQ50" s="880"/>
      <c r="CIR50" s="878"/>
      <c r="CIS50" s="878"/>
      <c r="CIT50" s="878"/>
      <c r="CIU50" s="881"/>
      <c r="CIV50" s="877"/>
      <c r="CIW50" s="878"/>
      <c r="CIX50" s="878"/>
      <c r="CIY50" s="878"/>
      <c r="CIZ50" s="879"/>
      <c r="CJA50" s="1041"/>
      <c r="CJB50" s="877"/>
      <c r="CJC50" s="878"/>
      <c r="CJD50" s="878"/>
      <c r="CJE50" s="878"/>
      <c r="CJF50" s="879"/>
      <c r="CJG50" s="880"/>
      <c r="CJH50" s="878"/>
      <c r="CJI50" s="878"/>
      <c r="CJJ50" s="878"/>
      <c r="CJK50" s="881"/>
      <c r="CJL50" s="877"/>
      <c r="CJM50" s="878"/>
      <c r="CJN50" s="878"/>
      <c r="CJO50" s="878"/>
      <c r="CJP50" s="879"/>
      <c r="CJQ50" s="1041"/>
      <c r="CJR50" s="877"/>
      <c r="CJS50" s="878"/>
      <c r="CJT50" s="878"/>
      <c r="CJU50" s="878"/>
      <c r="CJV50" s="879"/>
      <c r="CJW50" s="880"/>
      <c r="CJX50" s="878"/>
      <c r="CJY50" s="878"/>
      <c r="CJZ50" s="878"/>
      <c r="CKA50" s="881"/>
      <c r="CKB50" s="877"/>
      <c r="CKC50" s="878"/>
      <c r="CKD50" s="878"/>
      <c r="CKE50" s="878"/>
      <c r="CKF50" s="879"/>
      <c r="CKG50" s="1041"/>
      <c r="CKH50" s="877"/>
      <c r="CKI50" s="878"/>
      <c r="CKJ50" s="878"/>
      <c r="CKK50" s="878"/>
      <c r="CKL50" s="879"/>
      <c r="CKM50" s="880"/>
      <c r="CKN50" s="878"/>
      <c r="CKO50" s="878"/>
      <c r="CKP50" s="878"/>
      <c r="CKQ50" s="881"/>
      <c r="CKR50" s="877"/>
      <c r="CKS50" s="878"/>
      <c r="CKT50" s="878"/>
      <c r="CKU50" s="878"/>
      <c r="CKV50" s="879"/>
      <c r="CKW50" s="1041"/>
      <c r="CKX50" s="877"/>
      <c r="CKY50" s="878"/>
      <c r="CKZ50" s="878"/>
      <c r="CLA50" s="878"/>
      <c r="CLB50" s="879"/>
      <c r="CLC50" s="880"/>
      <c r="CLD50" s="878"/>
      <c r="CLE50" s="878"/>
      <c r="CLF50" s="878"/>
      <c r="CLG50" s="881"/>
      <c r="CLH50" s="877"/>
      <c r="CLI50" s="878"/>
      <c r="CLJ50" s="878"/>
      <c r="CLK50" s="878"/>
      <c r="CLL50" s="879"/>
      <c r="CLM50" s="1041"/>
      <c r="CLN50" s="877"/>
      <c r="CLO50" s="878"/>
      <c r="CLP50" s="878"/>
      <c r="CLQ50" s="878"/>
      <c r="CLR50" s="879"/>
      <c r="CLS50" s="880"/>
      <c r="CLT50" s="878"/>
      <c r="CLU50" s="878"/>
      <c r="CLV50" s="878"/>
      <c r="CLW50" s="881"/>
      <c r="CLX50" s="877"/>
      <c r="CLY50" s="878"/>
      <c r="CLZ50" s="878"/>
      <c r="CMA50" s="878"/>
      <c r="CMB50" s="879"/>
      <c r="CMC50" s="1041"/>
      <c r="CMD50" s="877"/>
      <c r="CME50" s="878"/>
      <c r="CMF50" s="878"/>
      <c r="CMG50" s="878"/>
      <c r="CMH50" s="879"/>
      <c r="CMI50" s="880"/>
      <c r="CMJ50" s="878"/>
      <c r="CMK50" s="878"/>
      <c r="CML50" s="878"/>
      <c r="CMM50" s="881"/>
      <c r="CMN50" s="877"/>
      <c r="CMO50" s="878"/>
      <c r="CMP50" s="878"/>
      <c r="CMQ50" s="878"/>
      <c r="CMR50" s="879"/>
      <c r="CMS50" s="1041"/>
      <c r="CMT50" s="877"/>
      <c r="CMU50" s="878"/>
      <c r="CMV50" s="878"/>
      <c r="CMW50" s="878"/>
      <c r="CMX50" s="879"/>
      <c r="CMY50" s="880"/>
      <c r="CMZ50" s="878"/>
      <c r="CNA50" s="878"/>
      <c r="CNB50" s="878"/>
      <c r="CNC50" s="881"/>
      <c r="CND50" s="877"/>
      <c r="CNE50" s="878"/>
      <c r="CNF50" s="878"/>
      <c r="CNG50" s="878"/>
      <c r="CNH50" s="879"/>
      <c r="CNI50" s="1041"/>
      <c r="CNJ50" s="877"/>
      <c r="CNK50" s="878"/>
      <c r="CNL50" s="878"/>
      <c r="CNM50" s="878"/>
      <c r="CNN50" s="879"/>
      <c r="CNO50" s="880"/>
      <c r="CNP50" s="878"/>
      <c r="CNQ50" s="878"/>
      <c r="CNR50" s="878"/>
      <c r="CNS50" s="881"/>
      <c r="CNT50" s="877"/>
      <c r="CNU50" s="878"/>
      <c r="CNV50" s="878"/>
      <c r="CNW50" s="878"/>
      <c r="CNX50" s="879"/>
      <c r="CNY50" s="1041"/>
      <c r="CNZ50" s="877"/>
      <c r="COA50" s="878"/>
      <c r="COB50" s="878"/>
      <c r="COC50" s="878"/>
      <c r="COD50" s="879"/>
      <c r="COE50" s="880"/>
      <c r="COF50" s="878"/>
      <c r="COG50" s="878"/>
      <c r="COH50" s="878"/>
      <c r="COI50" s="881"/>
      <c r="COJ50" s="877"/>
      <c r="COK50" s="878"/>
      <c r="COL50" s="878"/>
      <c r="COM50" s="878"/>
      <c r="CON50" s="879"/>
      <c r="COO50" s="1041"/>
      <c r="COP50" s="877"/>
      <c r="COQ50" s="878"/>
      <c r="COR50" s="878"/>
      <c r="COS50" s="878"/>
      <c r="COT50" s="879"/>
      <c r="COU50" s="880"/>
      <c r="COV50" s="878"/>
      <c r="COW50" s="878"/>
      <c r="COX50" s="878"/>
      <c r="COY50" s="881"/>
      <c r="COZ50" s="877"/>
      <c r="CPA50" s="878"/>
      <c r="CPB50" s="878"/>
      <c r="CPC50" s="878"/>
      <c r="CPD50" s="879"/>
      <c r="CPE50" s="1041"/>
      <c r="CPF50" s="877"/>
      <c r="CPG50" s="878"/>
      <c r="CPH50" s="878"/>
      <c r="CPI50" s="878"/>
      <c r="CPJ50" s="879"/>
      <c r="CPK50" s="880"/>
      <c r="CPL50" s="878"/>
      <c r="CPM50" s="878"/>
      <c r="CPN50" s="878"/>
      <c r="CPO50" s="881"/>
      <c r="CPP50" s="877"/>
      <c r="CPQ50" s="878"/>
      <c r="CPR50" s="878"/>
      <c r="CPS50" s="878"/>
      <c r="CPT50" s="879"/>
      <c r="CPU50" s="1041"/>
      <c r="CPV50" s="877"/>
      <c r="CPW50" s="878"/>
      <c r="CPX50" s="878"/>
      <c r="CPY50" s="878"/>
      <c r="CPZ50" s="879"/>
      <c r="CQA50" s="880"/>
      <c r="CQB50" s="878"/>
      <c r="CQC50" s="878"/>
      <c r="CQD50" s="878"/>
      <c r="CQE50" s="881"/>
      <c r="CQF50" s="877"/>
      <c r="CQG50" s="878"/>
      <c r="CQH50" s="878"/>
      <c r="CQI50" s="878"/>
      <c r="CQJ50" s="879"/>
      <c r="CQK50" s="1041"/>
      <c r="CQL50" s="877"/>
      <c r="CQM50" s="878"/>
      <c r="CQN50" s="878"/>
      <c r="CQO50" s="878"/>
      <c r="CQP50" s="879"/>
      <c r="CQQ50" s="880"/>
      <c r="CQR50" s="878"/>
      <c r="CQS50" s="878"/>
      <c r="CQT50" s="878"/>
      <c r="CQU50" s="881"/>
      <c r="CQV50" s="877"/>
      <c r="CQW50" s="878"/>
      <c r="CQX50" s="878"/>
      <c r="CQY50" s="878"/>
      <c r="CQZ50" s="879"/>
      <c r="CRA50" s="1041"/>
      <c r="CRB50" s="877"/>
      <c r="CRC50" s="878"/>
      <c r="CRD50" s="878"/>
      <c r="CRE50" s="878"/>
      <c r="CRF50" s="879"/>
      <c r="CRG50" s="880"/>
      <c r="CRH50" s="878"/>
      <c r="CRI50" s="878"/>
      <c r="CRJ50" s="878"/>
      <c r="CRK50" s="881"/>
      <c r="CRL50" s="877"/>
      <c r="CRM50" s="878"/>
      <c r="CRN50" s="878"/>
      <c r="CRO50" s="878"/>
      <c r="CRP50" s="879"/>
      <c r="CRQ50" s="1041"/>
      <c r="CRR50" s="877"/>
      <c r="CRS50" s="878"/>
      <c r="CRT50" s="878"/>
      <c r="CRU50" s="878"/>
      <c r="CRV50" s="879"/>
      <c r="CRW50" s="880"/>
      <c r="CRX50" s="878"/>
      <c r="CRY50" s="878"/>
      <c r="CRZ50" s="878"/>
      <c r="CSA50" s="881"/>
      <c r="CSB50" s="877"/>
      <c r="CSC50" s="878"/>
      <c r="CSD50" s="878"/>
      <c r="CSE50" s="878"/>
      <c r="CSF50" s="879"/>
      <c r="CSG50" s="1041"/>
      <c r="CSH50" s="877"/>
      <c r="CSI50" s="878"/>
      <c r="CSJ50" s="878"/>
      <c r="CSK50" s="878"/>
      <c r="CSL50" s="879"/>
      <c r="CSM50" s="880"/>
      <c r="CSN50" s="878"/>
      <c r="CSO50" s="878"/>
      <c r="CSP50" s="878"/>
      <c r="CSQ50" s="881"/>
      <c r="CSR50" s="877"/>
      <c r="CSS50" s="878"/>
      <c r="CST50" s="878"/>
      <c r="CSU50" s="878"/>
      <c r="CSV50" s="879"/>
      <c r="CSW50" s="1041"/>
      <c r="CSX50" s="877"/>
      <c r="CSY50" s="878"/>
      <c r="CSZ50" s="878"/>
      <c r="CTA50" s="878"/>
      <c r="CTB50" s="879"/>
      <c r="CTC50" s="880"/>
      <c r="CTD50" s="878"/>
      <c r="CTE50" s="878"/>
      <c r="CTF50" s="878"/>
      <c r="CTG50" s="881"/>
      <c r="CTH50" s="877"/>
      <c r="CTI50" s="878"/>
      <c r="CTJ50" s="878"/>
      <c r="CTK50" s="878"/>
      <c r="CTL50" s="879"/>
      <c r="CTM50" s="1041"/>
      <c r="CTN50" s="877"/>
      <c r="CTO50" s="878"/>
      <c r="CTP50" s="878"/>
      <c r="CTQ50" s="878"/>
      <c r="CTR50" s="879"/>
      <c r="CTS50" s="880"/>
      <c r="CTT50" s="878"/>
      <c r="CTU50" s="878"/>
      <c r="CTV50" s="878"/>
      <c r="CTW50" s="881"/>
      <c r="CTX50" s="877"/>
      <c r="CTY50" s="878"/>
      <c r="CTZ50" s="878"/>
      <c r="CUA50" s="878"/>
      <c r="CUB50" s="879"/>
      <c r="CUC50" s="1041"/>
      <c r="CUD50" s="877"/>
      <c r="CUE50" s="878"/>
      <c r="CUF50" s="878"/>
      <c r="CUG50" s="878"/>
      <c r="CUH50" s="879"/>
      <c r="CUI50" s="880"/>
      <c r="CUJ50" s="878"/>
      <c r="CUK50" s="878"/>
      <c r="CUL50" s="878"/>
      <c r="CUM50" s="881"/>
      <c r="CUN50" s="877"/>
      <c r="CUO50" s="878"/>
      <c r="CUP50" s="878"/>
      <c r="CUQ50" s="878"/>
      <c r="CUR50" s="879"/>
      <c r="CUS50" s="1041"/>
      <c r="CUT50" s="877"/>
      <c r="CUU50" s="878"/>
      <c r="CUV50" s="878"/>
      <c r="CUW50" s="878"/>
      <c r="CUX50" s="879"/>
      <c r="CUY50" s="880"/>
      <c r="CUZ50" s="878"/>
      <c r="CVA50" s="878"/>
      <c r="CVB50" s="878"/>
      <c r="CVC50" s="881"/>
      <c r="CVD50" s="877"/>
      <c r="CVE50" s="878"/>
      <c r="CVF50" s="878"/>
      <c r="CVG50" s="878"/>
      <c r="CVH50" s="879"/>
      <c r="CVI50" s="1041"/>
      <c r="CVJ50" s="877"/>
      <c r="CVK50" s="878"/>
      <c r="CVL50" s="878"/>
      <c r="CVM50" s="878"/>
      <c r="CVN50" s="879"/>
      <c r="CVO50" s="880"/>
      <c r="CVP50" s="878"/>
      <c r="CVQ50" s="878"/>
      <c r="CVR50" s="878"/>
      <c r="CVS50" s="881"/>
      <c r="CVT50" s="877"/>
      <c r="CVU50" s="878"/>
      <c r="CVV50" s="878"/>
      <c r="CVW50" s="878"/>
      <c r="CVX50" s="879"/>
      <c r="CVY50" s="1041"/>
      <c r="CVZ50" s="877"/>
      <c r="CWA50" s="878"/>
      <c r="CWB50" s="878"/>
      <c r="CWC50" s="878"/>
      <c r="CWD50" s="879"/>
      <c r="CWE50" s="880"/>
      <c r="CWF50" s="878"/>
      <c r="CWG50" s="878"/>
      <c r="CWH50" s="878"/>
      <c r="CWI50" s="881"/>
      <c r="CWJ50" s="877"/>
      <c r="CWK50" s="878"/>
      <c r="CWL50" s="878"/>
      <c r="CWM50" s="878"/>
      <c r="CWN50" s="879"/>
      <c r="CWO50" s="1041"/>
      <c r="CWP50" s="877"/>
      <c r="CWQ50" s="878"/>
      <c r="CWR50" s="878"/>
      <c r="CWS50" s="878"/>
      <c r="CWT50" s="879"/>
      <c r="CWU50" s="880"/>
      <c r="CWV50" s="878"/>
      <c r="CWW50" s="878"/>
      <c r="CWX50" s="878"/>
      <c r="CWY50" s="881"/>
      <c r="CWZ50" s="877"/>
      <c r="CXA50" s="878"/>
      <c r="CXB50" s="878"/>
      <c r="CXC50" s="878"/>
      <c r="CXD50" s="879"/>
      <c r="CXE50" s="1041"/>
      <c r="CXF50" s="877"/>
      <c r="CXG50" s="878"/>
      <c r="CXH50" s="878"/>
      <c r="CXI50" s="878"/>
      <c r="CXJ50" s="879"/>
      <c r="CXK50" s="880"/>
      <c r="CXL50" s="878"/>
      <c r="CXM50" s="878"/>
      <c r="CXN50" s="878"/>
      <c r="CXO50" s="881"/>
      <c r="CXP50" s="877"/>
      <c r="CXQ50" s="878"/>
      <c r="CXR50" s="878"/>
      <c r="CXS50" s="878"/>
      <c r="CXT50" s="879"/>
      <c r="CXU50" s="1041"/>
      <c r="CXV50" s="877"/>
      <c r="CXW50" s="878"/>
      <c r="CXX50" s="878"/>
      <c r="CXY50" s="878"/>
      <c r="CXZ50" s="879"/>
      <c r="CYA50" s="880"/>
      <c r="CYB50" s="878"/>
      <c r="CYC50" s="878"/>
      <c r="CYD50" s="878"/>
      <c r="CYE50" s="881"/>
      <c r="CYF50" s="877"/>
      <c r="CYG50" s="878"/>
      <c r="CYH50" s="878"/>
      <c r="CYI50" s="878"/>
      <c r="CYJ50" s="879"/>
      <c r="CYK50" s="1041"/>
      <c r="CYL50" s="877"/>
      <c r="CYM50" s="878"/>
      <c r="CYN50" s="878"/>
      <c r="CYO50" s="878"/>
      <c r="CYP50" s="879"/>
      <c r="CYQ50" s="880"/>
      <c r="CYR50" s="878"/>
      <c r="CYS50" s="878"/>
      <c r="CYT50" s="878"/>
      <c r="CYU50" s="881"/>
      <c r="CYV50" s="877"/>
      <c r="CYW50" s="878"/>
      <c r="CYX50" s="878"/>
      <c r="CYY50" s="878"/>
      <c r="CYZ50" s="879"/>
      <c r="CZA50" s="1041"/>
      <c r="CZB50" s="877"/>
      <c r="CZC50" s="878"/>
      <c r="CZD50" s="878"/>
      <c r="CZE50" s="878"/>
      <c r="CZF50" s="879"/>
      <c r="CZG50" s="880"/>
      <c r="CZH50" s="878"/>
      <c r="CZI50" s="878"/>
      <c r="CZJ50" s="878"/>
      <c r="CZK50" s="881"/>
      <c r="CZL50" s="877"/>
      <c r="CZM50" s="878"/>
      <c r="CZN50" s="878"/>
      <c r="CZO50" s="878"/>
      <c r="CZP50" s="879"/>
      <c r="CZQ50" s="1041"/>
      <c r="CZR50" s="877"/>
      <c r="CZS50" s="878"/>
      <c r="CZT50" s="878"/>
      <c r="CZU50" s="878"/>
      <c r="CZV50" s="879"/>
      <c r="CZW50" s="880"/>
      <c r="CZX50" s="878"/>
      <c r="CZY50" s="878"/>
      <c r="CZZ50" s="878"/>
      <c r="DAA50" s="881"/>
      <c r="DAB50" s="877"/>
      <c r="DAC50" s="878"/>
      <c r="DAD50" s="878"/>
      <c r="DAE50" s="878"/>
      <c r="DAF50" s="879"/>
      <c r="DAG50" s="1041"/>
      <c r="DAH50" s="877"/>
      <c r="DAI50" s="878"/>
      <c r="DAJ50" s="878"/>
      <c r="DAK50" s="878"/>
      <c r="DAL50" s="879"/>
      <c r="DAM50" s="880"/>
      <c r="DAN50" s="878"/>
      <c r="DAO50" s="878"/>
      <c r="DAP50" s="878"/>
      <c r="DAQ50" s="881"/>
      <c r="DAR50" s="877"/>
      <c r="DAS50" s="878"/>
      <c r="DAT50" s="878"/>
      <c r="DAU50" s="878"/>
      <c r="DAV50" s="879"/>
      <c r="DAW50" s="1041"/>
      <c r="DAX50" s="877"/>
      <c r="DAY50" s="878"/>
      <c r="DAZ50" s="878"/>
      <c r="DBA50" s="878"/>
      <c r="DBB50" s="879"/>
      <c r="DBC50" s="880"/>
      <c r="DBD50" s="878"/>
      <c r="DBE50" s="878"/>
      <c r="DBF50" s="878"/>
      <c r="DBG50" s="881"/>
      <c r="DBH50" s="877"/>
      <c r="DBI50" s="878"/>
      <c r="DBJ50" s="878"/>
      <c r="DBK50" s="878"/>
      <c r="DBL50" s="879"/>
      <c r="DBM50" s="1041"/>
      <c r="DBN50" s="877"/>
      <c r="DBO50" s="878"/>
      <c r="DBP50" s="878"/>
      <c r="DBQ50" s="878"/>
      <c r="DBR50" s="879"/>
      <c r="DBS50" s="880"/>
      <c r="DBT50" s="878"/>
      <c r="DBU50" s="878"/>
      <c r="DBV50" s="878"/>
      <c r="DBW50" s="881"/>
      <c r="DBX50" s="877"/>
      <c r="DBY50" s="878"/>
      <c r="DBZ50" s="878"/>
      <c r="DCA50" s="878"/>
      <c r="DCB50" s="879"/>
      <c r="DCC50" s="1041"/>
      <c r="DCD50" s="877"/>
      <c r="DCE50" s="878"/>
      <c r="DCF50" s="878"/>
      <c r="DCG50" s="878"/>
      <c r="DCH50" s="879"/>
      <c r="DCI50" s="880"/>
      <c r="DCJ50" s="878"/>
      <c r="DCK50" s="878"/>
      <c r="DCL50" s="878"/>
      <c r="DCM50" s="881"/>
      <c r="DCN50" s="877"/>
      <c r="DCO50" s="878"/>
      <c r="DCP50" s="878"/>
      <c r="DCQ50" s="878"/>
      <c r="DCR50" s="879"/>
      <c r="DCS50" s="1041"/>
      <c r="DCT50" s="877"/>
      <c r="DCU50" s="878"/>
      <c r="DCV50" s="878"/>
      <c r="DCW50" s="878"/>
      <c r="DCX50" s="879"/>
      <c r="DCY50" s="880"/>
      <c r="DCZ50" s="878"/>
      <c r="DDA50" s="878"/>
      <c r="DDB50" s="878"/>
      <c r="DDC50" s="881"/>
      <c r="DDD50" s="877"/>
      <c r="DDE50" s="878"/>
      <c r="DDF50" s="878"/>
      <c r="DDG50" s="878"/>
      <c r="DDH50" s="879"/>
      <c r="DDI50" s="1041"/>
      <c r="DDJ50" s="877"/>
      <c r="DDK50" s="878"/>
      <c r="DDL50" s="878"/>
      <c r="DDM50" s="878"/>
      <c r="DDN50" s="879"/>
      <c r="DDO50" s="880"/>
      <c r="DDP50" s="878"/>
      <c r="DDQ50" s="878"/>
      <c r="DDR50" s="878"/>
      <c r="DDS50" s="881"/>
      <c r="DDT50" s="877"/>
      <c r="DDU50" s="878"/>
      <c r="DDV50" s="878"/>
      <c r="DDW50" s="878"/>
      <c r="DDX50" s="879"/>
      <c r="DDY50" s="1041"/>
      <c r="DDZ50" s="877"/>
      <c r="DEA50" s="878"/>
      <c r="DEB50" s="878"/>
      <c r="DEC50" s="878"/>
      <c r="DED50" s="879"/>
      <c r="DEE50" s="880"/>
      <c r="DEF50" s="878"/>
      <c r="DEG50" s="878"/>
      <c r="DEH50" s="878"/>
      <c r="DEI50" s="881"/>
      <c r="DEJ50" s="877"/>
      <c r="DEK50" s="878"/>
      <c r="DEL50" s="878"/>
      <c r="DEM50" s="878"/>
      <c r="DEN50" s="879"/>
      <c r="DEO50" s="1041"/>
      <c r="DEP50" s="877"/>
      <c r="DEQ50" s="878"/>
      <c r="DER50" s="878"/>
      <c r="DES50" s="878"/>
      <c r="DET50" s="879"/>
      <c r="DEU50" s="880"/>
      <c r="DEV50" s="878"/>
      <c r="DEW50" s="878"/>
      <c r="DEX50" s="878"/>
      <c r="DEY50" s="881"/>
      <c r="DEZ50" s="877"/>
      <c r="DFA50" s="878"/>
      <c r="DFB50" s="878"/>
      <c r="DFC50" s="878"/>
      <c r="DFD50" s="879"/>
      <c r="DFE50" s="1041"/>
      <c r="DFF50" s="877"/>
      <c r="DFG50" s="878"/>
      <c r="DFH50" s="878"/>
      <c r="DFI50" s="878"/>
      <c r="DFJ50" s="879"/>
      <c r="DFK50" s="880"/>
      <c r="DFL50" s="878"/>
      <c r="DFM50" s="878"/>
      <c r="DFN50" s="878"/>
      <c r="DFO50" s="881"/>
      <c r="DFP50" s="877"/>
      <c r="DFQ50" s="878"/>
      <c r="DFR50" s="878"/>
      <c r="DFS50" s="878"/>
      <c r="DFT50" s="879"/>
      <c r="DFU50" s="1041"/>
      <c r="DFV50" s="877"/>
      <c r="DFW50" s="878"/>
      <c r="DFX50" s="878"/>
      <c r="DFY50" s="878"/>
      <c r="DFZ50" s="879"/>
      <c r="DGA50" s="880"/>
      <c r="DGB50" s="878"/>
      <c r="DGC50" s="878"/>
      <c r="DGD50" s="878"/>
      <c r="DGE50" s="881"/>
      <c r="DGF50" s="877"/>
      <c r="DGG50" s="878"/>
      <c r="DGH50" s="878"/>
      <c r="DGI50" s="878"/>
      <c r="DGJ50" s="879"/>
      <c r="DGK50" s="1041"/>
      <c r="DGL50" s="877"/>
      <c r="DGM50" s="878"/>
      <c r="DGN50" s="878"/>
      <c r="DGO50" s="878"/>
      <c r="DGP50" s="879"/>
      <c r="DGQ50" s="880"/>
      <c r="DGR50" s="878"/>
      <c r="DGS50" s="878"/>
      <c r="DGT50" s="878"/>
      <c r="DGU50" s="881"/>
      <c r="DGV50" s="877"/>
      <c r="DGW50" s="878"/>
      <c r="DGX50" s="878"/>
      <c r="DGY50" s="878"/>
      <c r="DGZ50" s="879"/>
      <c r="DHA50" s="1041"/>
      <c r="DHB50" s="877"/>
      <c r="DHC50" s="878"/>
      <c r="DHD50" s="878"/>
      <c r="DHE50" s="878"/>
      <c r="DHF50" s="879"/>
      <c r="DHG50" s="880"/>
      <c r="DHH50" s="878"/>
      <c r="DHI50" s="878"/>
      <c r="DHJ50" s="878"/>
      <c r="DHK50" s="881"/>
      <c r="DHL50" s="877"/>
      <c r="DHM50" s="878"/>
      <c r="DHN50" s="878"/>
      <c r="DHO50" s="878"/>
      <c r="DHP50" s="879"/>
      <c r="DHQ50" s="1041"/>
      <c r="DHR50" s="877"/>
      <c r="DHS50" s="878"/>
      <c r="DHT50" s="878"/>
      <c r="DHU50" s="878"/>
      <c r="DHV50" s="879"/>
      <c r="DHW50" s="880"/>
      <c r="DHX50" s="878"/>
      <c r="DHY50" s="878"/>
      <c r="DHZ50" s="878"/>
      <c r="DIA50" s="881"/>
      <c r="DIB50" s="877"/>
      <c r="DIC50" s="878"/>
      <c r="DID50" s="878"/>
      <c r="DIE50" s="878"/>
      <c r="DIF50" s="879"/>
      <c r="DIG50" s="1041"/>
      <c r="DIH50" s="877"/>
      <c r="DII50" s="878"/>
      <c r="DIJ50" s="878"/>
      <c r="DIK50" s="878"/>
      <c r="DIL50" s="879"/>
      <c r="DIM50" s="880"/>
      <c r="DIN50" s="878"/>
      <c r="DIO50" s="878"/>
      <c r="DIP50" s="878"/>
      <c r="DIQ50" s="881"/>
      <c r="DIR50" s="877"/>
      <c r="DIS50" s="878"/>
      <c r="DIT50" s="878"/>
      <c r="DIU50" s="878"/>
      <c r="DIV50" s="879"/>
      <c r="DIW50" s="1041"/>
      <c r="DIX50" s="877"/>
      <c r="DIY50" s="878"/>
      <c r="DIZ50" s="878"/>
      <c r="DJA50" s="878"/>
      <c r="DJB50" s="879"/>
      <c r="DJC50" s="880"/>
      <c r="DJD50" s="878"/>
      <c r="DJE50" s="878"/>
      <c r="DJF50" s="878"/>
      <c r="DJG50" s="881"/>
      <c r="DJH50" s="877"/>
      <c r="DJI50" s="878"/>
      <c r="DJJ50" s="878"/>
      <c r="DJK50" s="878"/>
      <c r="DJL50" s="879"/>
      <c r="DJM50" s="1041"/>
      <c r="DJN50" s="877"/>
      <c r="DJO50" s="878"/>
      <c r="DJP50" s="878"/>
      <c r="DJQ50" s="878"/>
      <c r="DJR50" s="879"/>
      <c r="DJS50" s="880"/>
      <c r="DJT50" s="878"/>
      <c r="DJU50" s="878"/>
      <c r="DJV50" s="878"/>
      <c r="DJW50" s="881"/>
      <c r="DJX50" s="877"/>
      <c r="DJY50" s="878"/>
      <c r="DJZ50" s="878"/>
      <c r="DKA50" s="878"/>
      <c r="DKB50" s="879"/>
      <c r="DKC50" s="1041"/>
      <c r="DKD50" s="877"/>
      <c r="DKE50" s="878"/>
      <c r="DKF50" s="878"/>
      <c r="DKG50" s="878"/>
      <c r="DKH50" s="879"/>
      <c r="DKI50" s="880"/>
      <c r="DKJ50" s="878"/>
      <c r="DKK50" s="878"/>
      <c r="DKL50" s="878"/>
      <c r="DKM50" s="881"/>
      <c r="DKN50" s="877"/>
      <c r="DKO50" s="878"/>
      <c r="DKP50" s="878"/>
      <c r="DKQ50" s="878"/>
      <c r="DKR50" s="879"/>
      <c r="DKS50" s="1041"/>
      <c r="DKT50" s="877"/>
      <c r="DKU50" s="878"/>
      <c r="DKV50" s="878"/>
      <c r="DKW50" s="878"/>
      <c r="DKX50" s="879"/>
      <c r="DKY50" s="880"/>
      <c r="DKZ50" s="878"/>
      <c r="DLA50" s="878"/>
      <c r="DLB50" s="878"/>
      <c r="DLC50" s="881"/>
      <c r="DLD50" s="877"/>
      <c r="DLE50" s="878"/>
      <c r="DLF50" s="878"/>
      <c r="DLG50" s="878"/>
      <c r="DLH50" s="879"/>
      <c r="DLI50" s="1041"/>
      <c r="DLJ50" s="877"/>
      <c r="DLK50" s="878"/>
      <c r="DLL50" s="878"/>
      <c r="DLM50" s="878"/>
      <c r="DLN50" s="879"/>
      <c r="DLO50" s="880"/>
      <c r="DLP50" s="878"/>
      <c r="DLQ50" s="878"/>
      <c r="DLR50" s="878"/>
      <c r="DLS50" s="881"/>
      <c r="DLT50" s="877"/>
      <c r="DLU50" s="878"/>
      <c r="DLV50" s="878"/>
      <c r="DLW50" s="878"/>
      <c r="DLX50" s="879"/>
      <c r="DLY50" s="1041"/>
      <c r="DLZ50" s="877"/>
      <c r="DMA50" s="878"/>
      <c r="DMB50" s="878"/>
      <c r="DMC50" s="878"/>
      <c r="DMD50" s="879"/>
      <c r="DME50" s="880"/>
      <c r="DMF50" s="878"/>
      <c r="DMG50" s="878"/>
      <c r="DMH50" s="878"/>
      <c r="DMI50" s="881"/>
      <c r="DMJ50" s="877"/>
      <c r="DMK50" s="878"/>
      <c r="DML50" s="878"/>
      <c r="DMM50" s="878"/>
      <c r="DMN50" s="879"/>
      <c r="DMO50" s="1041"/>
      <c r="DMP50" s="877"/>
      <c r="DMQ50" s="878"/>
      <c r="DMR50" s="878"/>
      <c r="DMS50" s="878"/>
      <c r="DMT50" s="879"/>
      <c r="DMU50" s="880"/>
      <c r="DMV50" s="878"/>
      <c r="DMW50" s="878"/>
      <c r="DMX50" s="878"/>
      <c r="DMY50" s="881"/>
      <c r="DMZ50" s="877"/>
      <c r="DNA50" s="878"/>
      <c r="DNB50" s="878"/>
      <c r="DNC50" s="878"/>
      <c r="DND50" s="879"/>
      <c r="DNE50" s="1041"/>
      <c r="DNF50" s="877"/>
      <c r="DNG50" s="878"/>
      <c r="DNH50" s="878"/>
      <c r="DNI50" s="878"/>
      <c r="DNJ50" s="879"/>
      <c r="DNK50" s="880"/>
      <c r="DNL50" s="878"/>
      <c r="DNM50" s="878"/>
      <c r="DNN50" s="878"/>
      <c r="DNO50" s="881"/>
      <c r="DNP50" s="877"/>
      <c r="DNQ50" s="878"/>
      <c r="DNR50" s="878"/>
      <c r="DNS50" s="878"/>
      <c r="DNT50" s="879"/>
      <c r="DNU50" s="1041"/>
      <c r="DNV50" s="877"/>
      <c r="DNW50" s="878"/>
      <c r="DNX50" s="878"/>
      <c r="DNY50" s="878"/>
      <c r="DNZ50" s="879"/>
      <c r="DOA50" s="880"/>
      <c r="DOB50" s="878"/>
      <c r="DOC50" s="878"/>
      <c r="DOD50" s="878"/>
      <c r="DOE50" s="881"/>
      <c r="DOF50" s="877"/>
      <c r="DOG50" s="878"/>
      <c r="DOH50" s="878"/>
      <c r="DOI50" s="878"/>
      <c r="DOJ50" s="879"/>
      <c r="DOK50" s="1041"/>
      <c r="DOL50" s="877"/>
      <c r="DOM50" s="878"/>
      <c r="DON50" s="878"/>
      <c r="DOO50" s="878"/>
      <c r="DOP50" s="879"/>
      <c r="DOQ50" s="880"/>
      <c r="DOR50" s="878"/>
      <c r="DOS50" s="878"/>
      <c r="DOT50" s="878"/>
      <c r="DOU50" s="881"/>
      <c r="DOV50" s="877"/>
      <c r="DOW50" s="878"/>
      <c r="DOX50" s="878"/>
      <c r="DOY50" s="878"/>
      <c r="DOZ50" s="879"/>
      <c r="DPA50" s="1041"/>
      <c r="DPB50" s="877"/>
      <c r="DPC50" s="878"/>
      <c r="DPD50" s="878"/>
      <c r="DPE50" s="878"/>
      <c r="DPF50" s="879"/>
      <c r="DPG50" s="880"/>
      <c r="DPH50" s="878"/>
      <c r="DPI50" s="878"/>
      <c r="DPJ50" s="878"/>
      <c r="DPK50" s="881"/>
      <c r="DPL50" s="877"/>
      <c r="DPM50" s="878"/>
      <c r="DPN50" s="878"/>
      <c r="DPO50" s="878"/>
      <c r="DPP50" s="879"/>
      <c r="DPQ50" s="1041"/>
      <c r="DPR50" s="877"/>
      <c r="DPS50" s="878"/>
      <c r="DPT50" s="878"/>
      <c r="DPU50" s="878"/>
      <c r="DPV50" s="879"/>
      <c r="DPW50" s="880"/>
      <c r="DPX50" s="878"/>
      <c r="DPY50" s="878"/>
      <c r="DPZ50" s="878"/>
      <c r="DQA50" s="881"/>
      <c r="DQB50" s="877"/>
      <c r="DQC50" s="878"/>
      <c r="DQD50" s="878"/>
      <c r="DQE50" s="878"/>
      <c r="DQF50" s="879"/>
      <c r="DQG50" s="1041"/>
      <c r="DQH50" s="877"/>
      <c r="DQI50" s="878"/>
      <c r="DQJ50" s="878"/>
      <c r="DQK50" s="878"/>
      <c r="DQL50" s="879"/>
      <c r="DQM50" s="880"/>
      <c r="DQN50" s="878"/>
      <c r="DQO50" s="878"/>
      <c r="DQP50" s="878"/>
      <c r="DQQ50" s="881"/>
      <c r="DQR50" s="877"/>
      <c r="DQS50" s="878"/>
      <c r="DQT50" s="878"/>
      <c r="DQU50" s="878"/>
      <c r="DQV50" s="879"/>
      <c r="DQW50" s="1041"/>
      <c r="DQX50" s="877"/>
      <c r="DQY50" s="878"/>
      <c r="DQZ50" s="878"/>
      <c r="DRA50" s="878"/>
      <c r="DRB50" s="879"/>
      <c r="DRC50" s="880"/>
      <c r="DRD50" s="878"/>
      <c r="DRE50" s="878"/>
      <c r="DRF50" s="878"/>
      <c r="DRG50" s="881"/>
      <c r="DRH50" s="877"/>
      <c r="DRI50" s="878"/>
      <c r="DRJ50" s="878"/>
      <c r="DRK50" s="878"/>
      <c r="DRL50" s="879"/>
      <c r="DRM50" s="1041"/>
      <c r="DRN50" s="877"/>
      <c r="DRO50" s="878"/>
      <c r="DRP50" s="878"/>
      <c r="DRQ50" s="878"/>
      <c r="DRR50" s="879"/>
      <c r="DRS50" s="880"/>
      <c r="DRT50" s="878"/>
      <c r="DRU50" s="878"/>
      <c r="DRV50" s="878"/>
      <c r="DRW50" s="881"/>
      <c r="DRX50" s="877"/>
      <c r="DRY50" s="878"/>
      <c r="DRZ50" s="878"/>
      <c r="DSA50" s="878"/>
      <c r="DSB50" s="879"/>
      <c r="DSC50" s="1041"/>
      <c r="DSD50" s="877"/>
      <c r="DSE50" s="878"/>
      <c r="DSF50" s="878"/>
      <c r="DSG50" s="878"/>
      <c r="DSH50" s="879"/>
      <c r="DSI50" s="880"/>
      <c r="DSJ50" s="878"/>
      <c r="DSK50" s="878"/>
      <c r="DSL50" s="878"/>
      <c r="DSM50" s="881"/>
      <c r="DSN50" s="877"/>
      <c r="DSO50" s="878"/>
      <c r="DSP50" s="878"/>
      <c r="DSQ50" s="878"/>
      <c r="DSR50" s="879"/>
      <c r="DSS50" s="1041"/>
      <c r="DST50" s="877"/>
      <c r="DSU50" s="878"/>
      <c r="DSV50" s="878"/>
      <c r="DSW50" s="878"/>
      <c r="DSX50" s="879"/>
      <c r="DSY50" s="880"/>
      <c r="DSZ50" s="878"/>
      <c r="DTA50" s="878"/>
      <c r="DTB50" s="878"/>
      <c r="DTC50" s="881"/>
      <c r="DTD50" s="877"/>
      <c r="DTE50" s="878"/>
      <c r="DTF50" s="878"/>
      <c r="DTG50" s="878"/>
      <c r="DTH50" s="879"/>
      <c r="DTI50" s="1041"/>
      <c r="DTJ50" s="877"/>
      <c r="DTK50" s="878"/>
      <c r="DTL50" s="878"/>
      <c r="DTM50" s="878"/>
      <c r="DTN50" s="879"/>
      <c r="DTO50" s="880"/>
      <c r="DTP50" s="878"/>
      <c r="DTQ50" s="878"/>
      <c r="DTR50" s="878"/>
      <c r="DTS50" s="881"/>
      <c r="DTT50" s="877"/>
      <c r="DTU50" s="878"/>
      <c r="DTV50" s="878"/>
      <c r="DTW50" s="878"/>
      <c r="DTX50" s="879"/>
      <c r="DTY50" s="1041"/>
      <c r="DTZ50" s="877"/>
      <c r="DUA50" s="878"/>
      <c r="DUB50" s="878"/>
      <c r="DUC50" s="878"/>
      <c r="DUD50" s="879"/>
      <c r="DUE50" s="880"/>
      <c r="DUF50" s="878"/>
      <c r="DUG50" s="878"/>
      <c r="DUH50" s="878"/>
      <c r="DUI50" s="881"/>
      <c r="DUJ50" s="877"/>
      <c r="DUK50" s="878"/>
      <c r="DUL50" s="878"/>
      <c r="DUM50" s="878"/>
      <c r="DUN50" s="879"/>
      <c r="DUO50" s="1041"/>
      <c r="DUP50" s="877"/>
      <c r="DUQ50" s="878"/>
      <c r="DUR50" s="878"/>
      <c r="DUS50" s="878"/>
      <c r="DUT50" s="879"/>
      <c r="DUU50" s="880"/>
      <c r="DUV50" s="878"/>
      <c r="DUW50" s="878"/>
      <c r="DUX50" s="878"/>
      <c r="DUY50" s="881"/>
      <c r="DUZ50" s="877"/>
      <c r="DVA50" s="878"/>
      <c r="DVB50" s="878"/>
      <c r="DVC50" s="878"/>
      <c r="DVD50" s="879"/>
      <c r="DVE50" s="1041"/>
      <c r="DVF50" s="877"/>
      <c r="DVG50" s="878"/>
      <c r="DVH50" s="878"/>
      <c r="DVI50" s="878"/>
      <c r="DVJ50" s="879"/>
      <c r="DVK50" s="880"/>
      <c r="DVL50" s="878"/>
      <c r="DVM50" s="878"/>
      <c r="DVN50" s="878"/>
      <c r="DVO50" s="881"/>
      <c r="DVP50" s="877"/>
      <c r="DVQ50" s="878"/>
      <c r="DVR50" s="878"/>
      <c r="DVS50" s="878"/>
      <c r="DVT50" s="879"/>
      <c r="DVU50" s="1041"/>
      <c r="DVV50" s="877"/>
      <c r="DVW50" s="878"/>
      <c r="DVX50" s="878"/>
      <c r="DVY50" s="878"/>
      <c r="DVZ50" s="879"/>
      <c r="DWA50" s="880"/>
      <c r="DWB50" s="878"/>
      <c r="DWC50" s="878"/>
      <c r="DWD50" s="878"/>
      <c r="DWE50" s="881"/>
      <c r="DWF50" s="877"/>
      <c r="DWG50" s="878"/>
      <c r="DWH50" s="878"/>
      <c r="DWI50" s="878"/>
      <c r="DWJ50" s="879"/>
      <c r="DWK50" s="1041"/>
      <c r="DWL50" s="877"/>
      <c r="DWM50" s="878"/>
      <c r="DWN50" s="878"/>
      <c r="DWO50" s="878"/>
      <c r="DWP50" s="879"/>
      <c r="DWQ50" s="880"/>
      <c r="DWR50" s="878"/>
      <c r="DWS50" s="878"/>
      <c r="DWT50" s="878"/>
      <c r="DWU50" s="881"/>
      <c r="DWV50" s="877"/>
      <c r="DWW50" s="878"/>
      <c r="DWX50" s="878"/>
      <c r="DWY50" s="878"/>
      <c r="DWZ50" s="879"/>
      <c r="DXA50" s="1041"/>
      <c r="DXB50" s="877"/>
      <c r="DXC50" s="878"/>
      <c r="DXD50" s="878"/>
      <c r="DXE50" s="878"/>
      <c r="DXF50" s="879"/>
      <c r="DXG50" s="880"/>
      <c r="DXH50" s="878"/>
      <c r="DXI50" s="878"/>
      <c r="DXJ50" s="878"/>
      <c r="DXK50" s="881"/>
      <c r="DXL50" s="877"/>
      <c r="DXM50" s="878"/>
      <c r="DXN50" s="878"/>
      <c r="DXO50" s="878"/>
      <c r="DXP50" s="879"/>
      <c r="DXQ50" s="1041"/>
      <c r="DXR50" s="877"/>
      <c r="DXS50" s="878"/>
      <c r="DXT50" s="878"/>
      <c r="DXU50" s="878"/>
      <c r="DXV50" s="879"/>
      <c r="DXW50" s="880"/>
      <c r="DXX50" s="878"/>
      <c r="DXY50" s="878"/>
      <c r="DXZ50" s="878"/>
      <c r="DYA50" s="881"/>
      <c r="DYB50" s="877"/>
      <c r="DYC50" s="878"/>
      <c r="DYD50" s="878"/>
      <c r="DYE50" s="878"/>
      <c r="DYF50" s="879"/>
      <c r="DYG50" s="1041"/>
      <c r="DYH50" s="877"/>
      <c r="DYI50" s="878"/>
      <c r="DYJ50" s="878"/>
      <c r="DYK50" s="878"/>
      <c r="DYL50" s="879"/>
      <c r="DYM50" s="880"/>
      <c r="DYN50" s="878"/>
      <c r="DYO50" s="878"/>
      <c r="DYP50" s="878"/>
      <c r="DYQ50" s="881"/>
      <c r="DYR50" s="877"/>
      <c r="DYS50" s="878"/>
      <c r="DYT50" s="878"/>
      <c r="DYU50" s="878"/>
      <c r="DYV50" s="879"/>
      <c r="DYW50" s="1041"/>
      <c r="DYX50" s="877"/>
      <c r="DYY50" s="878"/>
      <c r="DYZ50" s="878"/>
      <c r="DZA50" s="878"/>
      <c r="DZB50" s="879"/>
      <c r="DZC50" s="880"/>
      <c r="DZD50" s="878"/>
      <c r="DZE50" s="878"/>
      <c r="DZF50" s="878"/>
      <c r="DZG50" s="881"/>
      <c r="DZH50" s="877"/>
      <c r="DZI50" s="878"/>
      <c r="DZJ50" s="878"/>
      <c r="DZK50" s="878"/>
      <c r="DZL50" s="879"/>
      <c r="DZM50" s="1041"/>
      <c r="DZN50" s="877"/>
      <c r="DZO50" s="878"/>
      <c r="DZP50" s="878"/>
      <c r="DZQ50" s="878"/>
      <c r="DZR50" s="879"/>
      <c r="DZS50" s="880"/>
      <c r="DZT50" s="878"/>
      <c r="DZU50" s="878"/>
      <c r="DZV50" s="878"/>
      <c r="DZW50" s="881"/>
      <c r="DZX50" s="877"/>
      <c r="DZY50" s="878"/>
      <c r="DZZ50" s="878"/>
      <c r="EAA50" s="878"/>
      <c r="EAB50" s="879"/>
      <c r="EAC50" s="1041"/>
      <c r="EAD50" s="877"/>
      <c r="EAE50" s="878"/>
      <c r="EAF50" s="878"/>
      <c r="EAG50" s="878"/>
      <c r="EAH50" s="879"/>
      <c r="EAI50" s="880"/>
      <c r="EAJ50" s="878"/>
      <c r="EAK50" s="878"/>
      <c r="EAL50" s="878"/>
      <c r="EAM50" s="881"/>
      <c r="EAN50" s="877"/>
      <c r="EAO50" s="878"/>
      <c r="EAP50" s="878"/>
      <c r="EAQ50" s="878"/>
      <c r="EAR50" s="879"/>
      <c r="EAS50" s="1041"/>
      <c r="EAT50" s="877"/>
      <c r="EAU50" s="878"/>
      <c r="EAV50" s="878"/>
      <c r="EAW50" s="878"/>
      <c r="EAX50" s="879"/>
      <c r="EAY50" s="880"/>
      <c r="EAZ50" s="878"/>
      <c r="EBA50" s="878"/>
      <c r="EBB50" s="878"/>
      <c r="EBC50" s="881"/>
      <c r="EBD50" s="877"/>
      <c r="EBE50" s="878"/>
      <c r="EBF50" s="878"/>
      <c r="EBG50" s="878"/>
      <c r="EBH50" s="879"/>
      <c r="EBI50" s="1041"/>
      <c r="EBJ50" s="877"/>
      <c r="EBK50" s="878"/>
      <c r="EBL50" s="878"/>
      <c r="EBM50" s="878"/>
      <c r="EBN50" s="879"/>
      <c r="EBO50" s="880"/>
      <c r="EBP50" s="878"/>
      <c r="EBQ50" s="878"/>
      <c r="EBR50" s="878"/>
      <c r="EBS50" s="881"/>
      <c r="EBT50" s="877"/>
      <c r="EBU50" s="878"/>
      <c r="EBV50" s="878"/>
      <c r="EBW50" s="878"/>
      <c r="EBX50" s="879"/>
      <c r="EBY50" s="1041"/>
      <c r="EBZ50" s="877"/>
      <c r="ECA50" s="878"/>
      <c r="ECB50" s="878"/>
      <c r="ECC50" s="878"/>
      <c r="ECD50" s="879"/>
      <c r="ECE50" s="880"/>
      <c r="ECF50" s="878"/>
      <c r="ECG50" s="878"/>
      <c r="ECH50" s="878"/>
      <c r="ECI50" s="881"/>
      <c r="ECJ50" s="877"/>
      <c r="ECK50" s="878"/>
      <c r="ECL50" s="878"/>
      <c r="ECM50" s="878"/>
      <c r="ECN50" s="879"/>
      <c r="ECO50" s="1041"/>
      <c r="ECP50" s="877"/>
      <c r="ECQ50" s="878"/>
      <c r="ECR50" s="878"/>
      <c r="ECS50" s="878"/>
      <c r="ECT50" s="879"/>
      <c r="ECU50" s="880"/>
      <c r="ECV50" s="878"/>
      <c r="ECW50" s="878"/>
      <c r="ECX50" s="878"/>
      <c r="ECY50" s="881"/>
      <c r="ECZ50" s="877"/>
      <c r="EDA50" s="878"/>
      <c r="EDB50" s="878"/>
      <c r="EDC50" s="878"/>
      <c r="EDD50" s="879"/>
      <c r="EDE50" s="1041"/>
      <c r="EDF50" s="877"/>
      <c r="EDG50" s="878"/>
      <c r="EDH50" s="878"/>
      <c r="EDI50" s="878"/>
      <c r="EDJ50" s="879"/>
      <c r="EDK50" s="880"/>
      <c r="EDL50" s="878"/>
      <c r="EDM50" s="878"/>
      <c r="EDN50" s="878"/>
      <c r="EDO50" s="881"/>
      <c r="EDP50" s="877"/>
      <c r="EDQ50" s="878"/>
      <c r="EDR50" s="878"/>
      <c r="EDS50" s="878"/>
      <c r="EDT50" s="879"/>
      <c r="EDU50" s="1041"/>
      <c r="EDV50" s="877"/>
      <c r="EDW50" s="878"/>
      <c r="EDX50" s="878"/>
      <c r="EDY50" s="878"/>
      <c r="EDZ50" s="879"/>
      <c r="EEA50" s="880"/>
      <c r="EEB50" s="878"/>
      <c r="EEC50" s="878"/>
      <c r="EED50" s="878"/>
      <c r="EEE50" s="881"/>
      <c r="EEF50" s="877"/>
      <c r="EEG50" s="878"/>
      <c r="EEH50" s="878"/>
      <c r="EEI50" s="878"/>
      <c r="EEJ50" s="879"/>
      <c r="EEK50" s="1041"/>
      <c r="EEL50" s="877"/>
      <c r="EEM50" s="878"/>
      <c r="EEN50" s="878"/>
      <c r="EEO50" s="878"/>
      <c r="EEP50" s="879"/>
      <c r="EEQ50" s="880"/>
      <c r="EER50" s="878"/>
      <c r="EES50" s="878"/>
      <c r="EET50" s="878"/>
      <c r="EEU50" s="881"/>
      <c r="EEV50" s="877"/>
      <c r="EEW50" s="878"/>
      <c r="EEX50" s="878"/>
      <c r="EEY50" s="878"/>
      <c r="EEZ50" s="879"/>
      <c r="EFA50" s="1041"/>
      <c r="EFB50" s="877"/>
      <c r="EFC50" s="878"/>
      <c r="EFD50" s="878"/>
      <c r="EFE50" s="878"/>
      <c r="EFF50" s="879"/>
      <c r="EFG50" s="880"/>
      <c r="EFH50" s="878"/>
      <c r="EFI50" s="878"/>
      <c r="EFJ50" s="878"/>
      <c r="EFK50" s="881"/>
      <c r="EFL50" s="877"/>
      <c r="EFM50" s="878"/>
      <c r="EFN50" s="878"/>
      <c r="EFO50" s="878"/>
      <c r="EFP50" s="879"/>
      <c r="EFQ50" s="1041"/>
      <c r="EFR50" s="877"/>
      <c r="EFS50" s="878"/>
      <c r="EFT50" s="878"/>
      <c r="EFU50" s="878"/>
      <c r="EFV50" s="879"/>
      <c r="EFW50" s="880"/>
      <c r="EFX50" s="878"/>
      <c r="EFY50" s="878"/>
      <c r="EFZ50" s="878"/>
      <c r="EGA50" s="881"/>
      <c r="EGB50" s="877"/>
      <c r="EGC50" s="878"/>
      <c r="EGD50" s="878"/>
      <c r="EGE50" s="878"/>
      <c r="EGF50" s="879"/>
      <c r="EGG50" s="1041"/>
      <c r="EGH50" s="877"/>
      <c r="EGI50" s="878"/>
      <c r="EGJ50" s="878"/>
      <c r="EGK50" s="878"/>
      <c r="EGL50" s="879"/>
      <c r="EGM50" s="880"/>
      <c r="EGN50" s="878"/>
      <c r="EGO50" s="878"/>
      <c r="EGP50" s="878"/>
      <c r="EGQ50" s="881"/>
      <c r="EGR50" s="877"/>
      <c r="EGS50" s="878"/>
      <c r="EGT50" s="878"/>
      <c r="EGU50" s="878"/>
      <c r="EGV50" s="879"/>
      <c r="EGW50" s="1041"/>
      <c r="EGX50" s="877"/>
      <c r="EGY50" s="878"/>
      <c r="EGZ50" s="878"/>
      <c r="EHA50" s="878"/>
      <c r="EHB50" s="879"/>
      <c r="EHC50" s="880"/>
      <c r="EHD50" s="878"/>
      <c r="EHE50" s="878"/>
      <c r="EHF50" s="878"/>
      <c r="EHG50" s="881"/>
      <c r="EHH50" s="877"/>
      <c r="EHI50" s="878"/>
      <c r="EHJ50" s="878"/>
      <c r="EHK50" s="878"/>
      <c r="EHL50" s="879"/>
      <c r="EHM50" s="1041"/>
      <c r="EHN50" s="877"/>
      <c r="EHO50" s="878"/>
      <c r="EHP50" s="878"/>
      <c r="EHQ50" s="878"/>
      <c r="EHR50" s="879"/>
      <c r="EHS50" s="880"/>
      <c r="EHT50" s="878"/>
      <c r="EHU50" s="878"/>
      <c r="EHV50" s="878"/>
      <c r="EHW50" s="881"/>
      <c r="EHX50" s="877"/>
      <c r="EHY50" s="878"/>
      <c r="EHZ50" s="878"/>
      <c r="EIA50" s="878"/>
      <c r="EIB50" s="879"/>
      <c r="EIC50" s="1041"/>
      <c r="EID50" s="877"/>
      <c r="EIE50" s="878"/>
      <c r="EIF50" s="878"/>
      <c r="EIG50" s="878"/>
      <c r="EIH50" s="879"/>
      <c r="EII50" s="880"/>
      <c r="EIJ50" s="878"/>
      <c r="EIK50" s="878"/>
      <c r="EIL50" s="878"/>
      <c r="EIM50" s="881"/>
      <c r="EIN50" s="877"/>
      <c r="EIO50" s="878"/>
      <c r="EIP50" s="878"/>
      <c r="EIQ50" s="878"/>
      <c r="EIR50" s="879"/>
      <c r="EIS50" s="1041"/>
      <c r="EIT50" s="877"/>
      <c r="EIU50" s="878"/>
      <c r="EIV50" s="878"/>
      <c r="EIW50" s="878"/>
      <c r="EIX50" s="879"/>
      <c r="EIY50" s="880"/>
      <c r="EIZ50" s="878"/>
      <c r="EJA50" s="878"/>
      <c r="EJB50" s="878"/>
      <c r="EJC50" s="881"/>
      <c r="EJD50" s="877"/>
      <c r="EJE50" s="878"/>
      <c r="EJF50" s="878"/>
      <c r="EJG50" s="878"/>
      <c r="EJH50" s="879"/>
      <c r="EJI50" s="1041"/>
      <c r="EJJ50" s="877"/>
      <c r="EJK50" s="878"/>
      <c r="EJL50" s="878"/>
      <c r="EJM50" s="878"/>
      <c r="EJN50" s="879"/>
      <c r="EJO50" s="880"/>
      <c r="EJP50" s="878"/>
      <c r="EJQ50" s="878"/>
      <c r="EJR50" s="878"/>
      <c r="EJS50" s="881"/>
      <c r="EJT50" s="877"/>
      <c r="EJU50" s="878"/>
      <c r="EJV50" s="878"/>
      <c r="EJW50" s="878"/>
      <c r="EJX50" s="879"/>
      <c r="EJY50" s="1041"/>
      <c r="EJZ50" s="877"/>
      <c r="EKA50" s="878"/>
      <c r="EKB50" s="878"/>
      <c r="EKC50" s="878"/>
      <c r="EKD50" s="879"/>
      <c r="EKE50" s="880"/>
      <c r="EKF50" s="878"/>
      <c r="EKG50" s="878"/>
      <c r="EKH50" s="878"/>
      <c r="EKI50" s="881"/>
      <c r="EKJ50" s="877"/>
      <c r="EKK50" s="878"/>
      <c r="EKL50" s="878"/>
      <c r="EKM50" s="878"/>
      <c r="EKN50" s="879"/>
      <c r="EKO50" s="1041"/>
      <c r="EKP50" s="877"/>
      <c r="EKQ50" s="878"/>
      <c r="EKR50" s="878"/>
      <c r="EKS50" s="878"/>
      <c r="EKT50" s="879"/>
      <c r="EKU50" s="880"/>
      <c r="EKV50" s="878"/>
      <c r="EKW50" s="878"/>
      <c r="EKX50" s="878"/>
      <c r="EKY50" s="881"/>
      <c r="EKZ50" s="877"/>
      <c r="ELA50" s="878"/>
      <c r="ELB50" s="878"/>
      <c r="ELC50" s="878"/>
      <c r="ELD50" s="879"/>
      <c r="ELE50" s="1041"/>
      <c r="ELF50" s="877"/>
      <c r="ELG50" s="878"/>
      <c r="ELH50" s="878"/>
      <c r="ELI50" s="878"/>
      <c r="ELJ50" s="879"/>
      <c r="ELK50" s="880"/>
      <c r="ELL50" s="878"/>
      <c r="ELM50" s="878"/>
      <c r="ELN50" s="878"/>
      <c r="ELO50" s="881"/>
      <c r="ELP50" s="877"/>
      <c r="ELQ50" s="878"/>
      <c r="ELR50" s="878"/>
      <c r="ELS50" s="878"/>
      <c r="ELT50" s="879"/>
      <c r="ELU50" s="1041"/>
      <c r="ELV50" s="877"/>
      <c r="ELW50" s="878"/>
      <c r="ELX50" s="878"/>
      <c r="ELY50" s="878"/>
      <c r="ELZ50" s="879"/>
      <c r="EMA50" s="880"/>
      <c r="EMB50" s="878"/>
      <c r="EMC50" s="878"/>
      <c r="EMD50" s="878"/>
      <c r="EME50" s="881"/>
      <c r="EMF50" s="877"/>
      <c r="EMG50" s="878"/>
      <c r="EMH50" s="878"/>
      <c r="EMI50" s="878"/>
      <c r="EMJ50" s="879"/>
      <c r="EMK50" s="1041"/>
      <c r="EML50" s="877"/>
      <c r="EMM50" s="878"/>
      <c r="EMN50" s="878"/>
      <c r="EMO50" s="878"/>
      <c r="EMP50" s="879"/>
      <c r="EMQ50" s="880"/>
      <c r="EMR50" s="878"/>
      <c r="EMS50" s="878"/>
      <c r="EMT50" s="878"/>
      <c r="EMU50" s="881"/>
      <c r="EMV50" s="877"/>
      <c r="EMW50" s="878"/>
      <c r="EMX50" s="878"/>
      <c r="EMY50" s="878"/>
      <c r="EMZ50" s="879"/>
      <c r="ENA50" s="1041"/>
      <c r="ENB50" s="877"/>
      <c r="ENC50" s="878"/>
      <c r="END50" s="878"/>
      <c r="ENE50" s="878"/>
      <c r="ENF50" s="879"/>
      <c r="ENG50" s="880"/>
      <c r="ENH50" s="878"/>
      <c r="ENI50" s="878"/>
      <c r="ENJ50" s="878"/>
      <c r="ENK50" s="881"/>
      <c r="ENL50" s="877"/>
      <c r="ENM50" s="878"/>
      <c r="ENN50" s="878"/>
      <c r="ENO50" s="878"/>
      <c r="ENP50" s="879"/>
      <c r="ENQ50" s="1041"/>
      <c r="ENR50" s="877"/>
      <c r="ENS50" s="878"/>
      <c r="ENT50" s="878"/>
      <c r="ENU50" s="878"/>
      <c r="ENV50" s="879"/>
      <c r="ENW50" s="880"/>
      <c r="ENX50" s="878"/>
      <c r="ENY50" s="878"/>
      <c r="ENZ50" s="878"/>
      <c r="EOA50" s="881"/>
      <c r="EOB50" s="877"/>
      <c r="EOC50" s="878"/>
      <c r="EOD50" s="878"/>
      <c r="EOE50" s="878"/>
      <c r="EOF50" s="879"/>
      <c r="EOG50" s="1041"/>
      <c r="EOH50" s="877"/>
      <c r="EOI50" s="878"/>
      <c r="EOJ50" s="878"/>
      <c r="EOK50" s="878"/>
      <c r="EOL50" s="879"/>
      <c r="EOM50" s="880"/>
      <c r="EON50" s="878"/>
      <c r="EOO50" s="878"/>
      <c r="EOP50" s="878"/>
      <c r="EOQ50" s="881"/>
      <c r="EOR50" s="877"/>
      <c r="EOS50" s="878"/>
      <c r="EOT50" s="878"/>
      <c r="EOU50" s="878"/>
      <c r="EOV50" s="879"/>
      <c r="EOW50" s="1041"/>
      <c r="EOX50" s="877"/>
      <c r="EOY50" s="878"/>
      <c r="EOZ50" s="878"/>
      <c r="EPA50" s="878"/>
      <c r="EPB50" s="879"/>
      <c r="EPC50" s="880"/>
      <c r="EPD50" s="878"/>
      <c r="EPE50" s="878"/>
      <c r="EPF50" s="878"/>
      <c r="EPG50" s="881"/>
      <c r="EPH50" s="877"/>
      <c r="EPI50" s="878"/>
      <c r="EPJ50" s="878"/>
      <c r="EPK50" s="878"/>
      <c r="EPL50" s="879"/>
      <c r="EPM50" s="1041"/>
      <c r="EPN50" s="877"/>
      <c r="EPO50" s="878"/>
      <c r="EPP50" s="878"/>
      <c r="EPQ50" s="878"/>
      <c r="EPR50" s="879"/>
      <c r="EPS50" s="880"/>
      <c r="EPT50" s="878"/>
      <c r="EPU50" s="878"/>
      <c r="EPV50" s="878"/>
      <c r="EPW50" s="881"/>
      <c r="EPX50" s="877"/>
      <c r="EPY50" s="878"/>
      <c r="EPZ50" s="878"/>
      <c r="EQA50" s="878"/>
      <c r="EQB50" s="879"/>
      <c r="EQC50" s="1041"/>
      <c r="EQD50" s="877"/>
      <c r="EQE50" s="878"/>
      <c r="EQF50" s="878"/>
      <c r="EQG50" s="878"/>
      <c r="EQH50" s="879"/>
      <c r="EQI50" s="880"/>
      <c r="EQJ50" s="878"/>
      <c r="EQK50" s="878"/>
      <c r="EQL50" s="878"/>
      <c r="EQM50" s="881"/>
      <c r="EQN50" s="877"/>
      <c r="EQO50" s="878"/>
      <c r="EQP50" s="878"/>
      <c r="EQQ50" s="878"/>
      <c r="EQR50" s="879"/>
      <c r="EQS50" s="1041"/>
      <c r="EQT50" s="877"/>
      <c r="EQU50" s="878"/>
      <c r="EQV50" s="878"/>
      <c r="EQW50" s="878"/>
      <c r="EQX50" s="879"/>
      <c r="EQY50" s="880"/>
      <c r="EQZ50" s="878"/>
      <c r="ERA50" s="878"/>
      <c r="ERB50" s="878"/>
      <c r="ERC50" s="881"/>
      <c r="ERD50" s="877"/>
      <c r="ERE50" s="878"/>
      <c r="ERF50" s="878"/>
      <c r="ERG50" s="878"/>
      <c r="ERH50" s="879"/>
      <c r="ERI50" s="1041"/>
      <c r="ERJ50" s="877"/>
      <c r="ERK50" s="878"/>
      <c r="ERL50" s="878"/>
      <c r="ERM50" s="878"/>
      <c r="ERN50" s="879"/>
      <c r="ERO50" s="880"/>
      <c r="ERP50" s="878"/>
      <c r="ERQ50" s="878"/>
      <c r="ERR50" s="878"/>
      <c r="ERS50" s="881"/>
      <c r="ERT50" s="877"/>
      <c r="ERU50" s="878"/>
      <c r="ERV50" s="878"/>
      <c r="ERW50" s="878"/>
      <c r="ERX50" s="879"/>
      <c r="ERY50" s="1041"/>
      <c r="ERZ50" s="877"/>
      <c r="ESA50" s="878"/>
      <c r="ESB50" s="878"/>
      <c r="ESC50" s="878"/>
      <c r="ESD50" s="879"/>
      <c r="ESE50" s="880"/>
      <c r="ESF50" s="878"/>
      <c r="ESG50" s="878"/>
      <c r="ESH50" s="878"/>
      <c r="ESI50" s="881"/>
      <c r="ESJ50" s="877"/>
      <c r="ESK50" s="878"/>
      <c r="ESL50" s="878"/>
      <c r="ESM50" s="878"/>
      <c r="ESN50" s="879"/>
      <c r="ESO50" s="1041"/>
      <c r="ESP50" s="877"/>
      <c r="ESQ50" s="878"/>
      <c r="ESR50" s="878"/>
      <c r="ESS50" s="878"/>
      <c r="EST50" s="879"/>
      <c r="ESU50" s="880"/>
      <c r="ESV50" s="878"/>
      <c r="ESW50" s="878"/>
      <c r="ESX50" s="878"/>
      <c r="ESY50" s="881"/>
      <c r="ESZ50" s="877"/>
      <c r="ETA50" s="878"/>
      <c r="ETB50" s="878"/>
      <c r="ETC50" s="878"/>
      <c r="ETD50" s="879"/>
      <c r="ETE50" s="1041"/>
      <c r="ETF50" s="877"/>
      <c r="ETG50" s="878"/>
      <c r="ETH50" s="878"/>
      <c r="ETI50" s="878"/>
      <c r="ETJ50" s="879"/>
      <c r="ETK50" s="880"/>
      <c r="ETL50" s="878"/>
      <c r="ETM50" s="878"/>
      <c r="ETN50" s="878"/>
      <c r="ETO50" s="881"/>
      <c r="ETP50" s="877"/>
      <c r="ETQ50" s="878"/>
      <c r="ETR50" s="878"/>
      <c r="ETS50" s="878"/>
      <c r="ETT50" s="879"/>
      <c r="ETU50" s="1041"/>
      <c r="ETV50" s="877"/>
      <c r="ETW50" s="878"/>
      <c r="ETX50" s="878"/>
      <c r="ETY50" s="878"/>
      <c r="ETZ50" s="879"/>
      <c r="EUA50" s="880"/>
      <c r="EUB50" s="878"/>
      <c r="EUC50" s="878"/>
      <c r="EUD50" s="878"/>
      <c r="EUE50" s="881"/>
      <c r="EUF50" s="877"/>
      <c r="EUG50" s="878"/>
      <c r="EUH50" s="878"/>
      <c r="EUI50" s="878"/>
      <c r="EUJ50" s="879"/>
      <c r="EUK50" s="1041"/>
      <c r="EUL50" s="877"/>
      <c r="EUM50" s="878"/>
      <c r="EUN50" s="878"/>
      <c r="EUO50" s="878"/>
      <c r="EUP50" s="879"/>
      <c r="EUQ50" s="880"/>
      <c r="EUR50" s="878"/>
      <c r="EUS50" s="878"/>
      <c r="EUT50" s="878"/>
      <c r="EUU50" s="881"/>
      <c r="EUV50" s="877"/>
      <c r="EUW50" s="878"/>
      <c r="EUX50" s="878"/>
      <c r="EUY50" s="878"/>
      <c r="EUZ50" s="879"/>
      <c r="EVA50" s="1041"/>
      <c r="EVB50" s="877"/>
      <c r="EVC50" s="878"/>
      <c r="EVD50" s="878"/>
      <c r="EVE50" s="878"/>
      <c r="EVF50" s="879"/>
      <c r="EVG50" s="880"/>
      <c r="EVH50" s="878"/>
      <c r="EVI50" s="878"/>
      <c r="EVJ50" s="878"/>
      <c r="EVK50" s="881"/>
      <c r="EVL50" s="877"/>
      <c r="EVM50" s="878"/>
      <c r="EVN50" s="878"/>
      <c r="EVO50" s="878"/>
      <c r="EVP50" s="879"/>
      <c r="EVQ50" s="1041"/>
      <c r="EVR50" s="877"/>
      <c r="EVS50" s="878"/>
      <c r="EVT50" s="878"/>
      <c r="EVU50" s="878"/>
      <c r="EVV50" s="879"/>
      <c r="EVW50" s="880"/>
      <c r="EVX50" s="878"/>
      <c r="EVY50" s="878"/>
      <c r="EVZ50" s="878"/>
      <c r="EWA50" s="881"/>
      <c r="EWB50" s="877"/>
      <c r="EWC50" s="878"/>
      <c r="EWD50" s="878"/>
      <c r="EWE50" s="878"/>
      <c r="EWF50" s="879"/>
      <c r="EWG50" s="1041"/>
      <c r="EWH50" s="877"/>
      <c r="EWI50" s="878"/>
      <c r="EWJ50" s="878"/>
      <c r="EWK50" s="878"/>
      <c r="EWL50" s="879"/>
      <c r="EWM50" s="880"/>
      <c r="EWN50" s="878"/>
      <c r="EWO50" s="878"/>
      <c r="EWP50" s="878"/>
      <c r="EWQ50" s="881"/>
      <c r="EWR50" s="877"/>
      <c r="EWS50" s="878"/>
      <c r="EWT50" s="878"/>
      <c r="EWU50" s="878"/>
      <c r="EWV50" s="879"/>
      <c r="EWW50" s="1041"/>
      <c r="EWX50" s="877"/>
      <c r="EWY50" s="878"/>
      <c r="EWZ50" s="878"/>
      <c r="EXA50" s="878"/>
      <c r="EXB50" s="879"/>
      <c r="EXC50" s="880"/>
      <c r="EXD50" s="878"/>
      <c r="EXE50" s="878"/>
      <c r="EXF50" s="878"/>
      <c r="EXG50" s="881"/>
      <c r="EXH50" s="877"/>
      <c r="EXI50" s="878"/>
      <c r="EXJ50" s="878"/>
      <c r="EXK50" s="878"/>
      <c r="EXL50" s="879"/>
      <c r="EXM50" s="1041"/>
      <c r="EXN50" s="877"/>
      <c r="EXO50" s="878"/>
      <c r="EXP50" s="878"/>
      <c r="EXQ50" s="878"/>
      <c r="EXR50" s="879"/>
      <c r="EXS50" s="880"/>
      <c r="EXT50" s="878"/>
      <c r="EXU50" s="878"/>
      <c r="EXV50" s="878"/>
      <c r="EXW50" s="881"/>
      <c r="EXX50" s="877"/>
      <c r="EXY50" s="878"/>
      <c r="EXZ50" s="878"/>
      <c r="EYA50" s="878"/>
      <c r="EYB50" s="879"/>
      <c r="EYC50" s="1041"/>
      <c r="EYD50" s="877"/>
      <c r="EYE50" s="878"/>
      <c r="EYF50" s="878"/>
      <c r="EYG50" s="878"/>
      <c r="EYH50" s="879"/>
      <c r="EYI50" s="880"/>
      <c r="EYJ50" s="878"/>
      <c r="EYK50" s="878"/>
      <c r="EYL50" s="878"/>
      <c r="EYM50" s="881"/>
      <c r="EYN50" s="877"/>
      <c r="EYO50" s="878"/>
      <c r="EYP50" s="878"/>
      <c r="EYQ50" s="878"/>
      <c r="EYR50" s="879"/>
      <c r="EYS50" s="1041"/>
      <c r="EYT50" s="877"/>
      <c r="EYU50" s="878"/>
      <c r="EYV50" s="878"/>
      <c r="EYW50" s="878"/>
      <c r="EYX50" s="879"/>
      <c r="EYY50" s="880"/>
      <c r="EYZ50" s="878"/>
      <c r="EZA50" s="878"/>
      <c r="EZB50" s="878"/>
      <c r="EZC50" s="881"/>
      <c r="EZD50" s="877"/>
      <c r="EZE50" s="878"/>
      <c r="EZF50" s="878"/>
      <c r="EZG50" s="878"/>
      <c r="EZH50" s="879"/>
      <c r="EZI50" s="1041"/>
      <c r="EZJ50" s="877"/>
      <c r="EZK50" s="878"/>
      <c r="EZL50" s="878"/>
      <c r="EZM50" s="878"/>
      <c r="EZN50" s="879"/>
      <c r="EZO50" s="880"/>
      <c r="EZP50" s="878"/>
      <c r="EZQ50" s="878"/>
      <c r="EZR50" s="878"/>
      <c r="EZS50" s="881"/>
      <c r="EZT50" s="877"/>
      <c r="EZU50" s="878"/>
      <c r="EZV50" s="878"/>
      <c r="EZW50" s="878"/>
      <c r="EZX50" s="879"/>
      <c r="EZY50" s="1041"/>
      <c r="EZZ50" s="877"/>
      <c r="FAA50" s="878"/>
      <c r="FAB50" s="878"/>
      <c r="FAC50" s="878"/>
      <c r="FAD50" s="879"/>
      <c r="FAE50" s="880"/>
      <c r="FAF50" s="878"/>
      <c r="FAG50" s="878"/>
      <c r="FAH50" s="878"/>
      <c r="FAI50" s="881"/>
      <c r="FAJ50" s="877"/>
      <c r="FAK50" s="878"/>
      <c r="FAL50" s="878"/>
      <c r="FAM50" s="878"/>
      <c r="FAN50" s="879"/>
      <c r="FAO50" s="1041"/>
      <c r="FAP50" s="877"/>
      <c r="FAQ50" s="878"/>
      <c r="FAR50" s="878"/>
      <c r="FAS50" s="878"/>
      <c r="FAT50" s="879"/>
      <c r="FAU50" s="880"/>
      <c r="FAV50" s="878"/>
      <c r="FAW50" s="878"/>
      <c r="FAX50" s="878"/>
      <c r="FAY50" s="881"/>
      <c r="FAZ50" s="877"/>
      <c r="FBA50" s="878"/>
      <c r="FBB50" s="878"/>
      <c r="FBC50" s="878"/>
      <c r="FBD50" s="879"/>
      <c r="FBE50" s="1041"/>
      <c r="FBF50" s="877"/>
      <c r="FBG50" s="878"/>
      <c r="FBH50" s="878"/>
      <c r="FBI50" s="878"/>
      <c r="FBJ50" s="879"/>
      <c r="FBK50" s="880"/>
      <c r="FBL50" s="878"/>
      <c r="FBM50" s="878"/>
      <c r="FBN50" s="878"/>
      <c r="FBO50" s="881"/>
      <c r="FBP50" s="877"/>
      <c r="FBQ50" s="878"/>
      <c r="FBR50" s="878"/>
      <c r="FBS50" s="878"/>
      <c r="FBT50" s="879"/>
      <c r="FBU50" s="1041"/>
      <c r="FBV50" s="877"/>
      <c r="FBW50" s="878"/>
      <c r="FBX50" s="878"/>
      <c r="FBY50" s="878"/>
      <c r="FBZ50" s="879"/>
      <c r="FCA50" s="880"/>
      <c r="FCB50" s="878"/>
      <c r="FCC50" s="878"/>
      <c r="FCD50" s="878"/>
      <c r="FCE50" s="881"/>
      <c r="FCF50" s="877"/>
      <c r="FCG50" s="878"/>
      <c r="FCH50" s="878"/>
      <c r="FCI50" s="878"/>
      <c r="FCJ50" s="879"/>
      <c r="FCK50" s="1041"/>
      <c r="FCL50" s="877"/>
      <c r="FCM50" s="878"/>
      <c r="FCN50" s="878"/>
      <c r="FCO50" s="878"/>
      <c r="FCP50" s="879"/>
      <c r="FCQ50" s="880"/>
      <c r="FCR50" s="878"/>
      <c r="FCS50" s="878"/>
      <c r="FCT50" s="878"/>
      <c r="FCU50" s="881"/>
      <c r="FCV50" s="877"/>
      <c r="FCW50" s="878"/>
      <c r="FCX50" s="878"/>
      <c r="FCY50" s="878"/>
      <c r="FCZ50" s="879"/>
      <c r="FDA50" s="1041"/>
      <c r="FDB50" s="877"/>
      <c r="FDC50" s="878"/>
      <c r="FDD50" s="878"/>
      <c r="FDE50" s="878"/>
      <c r="FDF50" s="879"/>
      <c r="FDG50" s="880"/>
      <c r="FDH50" s="878"/>
      <c r="FDI50" s="878"/>
      <c r="FDJ50" s="878"/>
      <c r="FDK50" s="881"/>
      <c r="FDL50" s="877"/>
      <c r="FDM50" s="878"/>
      <c r="FDN50" s="878"/>
      <c r="FDO50" s="878"/>
      <c r="FDP50" s="879"/>
      <c r="FDQ50" s="1041"/>
      <c r="FDR50" s="877"/>
      <c r="FDS50" s="878"/>
      <c r="FDT50" s="878"/>
      <c r="FDU50" s="878"/>
      <c r="FDV50" s="879"/>
      <c r="FDW50" s="880"/>
      <c r="FDX50" s="878"/>
      <c r="FDY50" s="878"/>
      <c r="FDZ50" s="878"/>
      <c r="FEA50" s="881"/>
      <c r="FEB50" s="877"/>
      <c r="FEC50" s="878"/>
      <c r="FED50" s="878"/>
      <c r="FEE50" s="878"/>
      <c r="FEF50" s="879"/>
      <c r="FEG50" s="1041"/>
      <c r="FEH50" s="877"/>
      <c r="FEI50" s="878"/>
      <c r="FEJ50" s="878"/>
      <c r="FEK50" s="878"/>
      <c r="FEL50" s="879"/>
      <c r="FEM50" s="880"/>
      <c r="FEN50" s="878"/>
      <c r="FEO50" s="878"/>
      <c r="FEP50" s="878"/>
      <c r="FEQ50" s="881"/>
      <c r="FER50" s="877"/>
      <c r="FES50" s="878"/>
      <c r="FET50" s="878"/>
      <c r="FEU50" s="878"/>
      <c r="FEV50" s="879"/>
      <c r="FEW50" s="1041"/>
      <c r="FEX50" s="877"/>
      <c r="FEY50" s="878"/>
      <c r="FEZ50" s="878"/>
      <c r="FFA50" s="878"/>
      <c r="FFB50" s="879"/>
      <c r="FFC50" s="880"/>
      <c r="FFD50" s="878"/>
      <c r="FFE50" s="878"/>
      <c r="FFF50" s="878"/>
      <c r="FFG50" s="881"/>
      <c r="FFH50" s="877"/>
      <c r="FFI50" s="878"/>
      <c r="FFJ50" s="878"/>
      <c r="FFK50" s="878"/>
      <c r="FFL50" s="879"/>
      <c r="FFM50" s="1041"/>
      <c r="FFN50" s="877"/>
      <c r="FFO50" s="878"/>
      <c r="FFP50" s="878"/>
      <c r="FFQ50" s="878"/>
      <c r="FFR50" s="879"/>
      <c r="FFS50" s="880"/>
      <c r="FFT50" s="878"/>
      <c r="FFU50" s="878"/>
      <c r="FFV50" s="878"/>
      <c r="FFW50" s="881"/>
      <c r="FFX50" s="877"/>
      <c r="FFY50" s="878"/>
      <c r="FFZ50" s="878"/>
      <c r="FGA50" s="878"/>
      <c r="FGB50" s="879"/>
      <c r="FGC50" s="1041"/>
      <c r="FGD50" s="877"/>
      <c r="FGE50" s="878"/>
      <c r="FGF50" s="878"/>
      <c r="FGG50" s="878"/>
      <c r="FGH50" s="879"/>
      <c r="FGI50" s="880"/>
      <c r="FGJ50" s="878"/>
      <c r="FGK50" s="878"/>
      <c r="FGL50" s="878"/>
      <c r="FGM50" s="881"/>
      <c r="FGN50" s="877"/>
      <c r="FGO50" s="878"/>
      <c r="FGP50" s="878"/>
      <c r="FGQ50" s="878"/>
      <c r="FGR50" s="879"/>
      <c r="FGS50" s="1041"/>
      <c r="FGT50" s="877"/>
      <c r="FGU50" s="878"/>
      <c r="FGV50" s="878"/>
      <c r="FGW50" s="878"/>
      <c r="FGX50" s="879"/>
      <c r="FGY50" s="880"/>
      <c r="FGZ50" s="878"/>
      <c r="FHA50" s="878"/>
      <c r="FHB50" s="878"/>
      <c r="FHC50" s="881"/>
      <c r="FHD50" s="877"/>
      <c r="FHE50" s="878"/>
      <c r="FHF50" s="878"/>
      <c r="FHG50" s="878"/>
      <c r="FHH50" s="879"/>
      <c r="FHI50" s="1041"/>
      <c r="FHJ50" s="877"/>
      <c r="FHK50" s="878"/>
      <c r="FHL50" s="878"/>
      <c r="FHM50" s="878"/>
      <c r="FHN50" s="879"/>
      <c r="FHO50" s="880"/>
      <c r="FHP50" s="878"/>
      <c r="FHQ50" s="878"/>
      <c r="FHR50" s="878"/>
      <c r="FHS50" s="881"/>
      <c r="FHT50" s="877"/>
      <c r="FHU50" s="878"/>
      <c r="FHV50" s="878"/>
      <c r="FHW50" s="878"/>
      <c r="FHX50" s="879"/>
      <c r="FHY50" s="1041"/>
      <c r="FHZ50" s="877"/>
      <c r="FIA50" s="878"/>
      <c r="FIB50" s="878"/>
      <c r="FIC50" s="878"/>
      <c r="FID50" s="879"/>
      <c r="FIE50" s="880"/>
      <c r="FIF50" s="878"/>
      <c r="FIG50" s="878"/>
      <c r="FIH50" s="878"/>
      <c r="FII50" s="881"/>
      <c r="FIJ50" s="877"/>
      <c r="FIK50" s="878"/>
      <c r="FIL50" s="878"/>
      <c r="FIM50" s="878"/>
      <c r="FIN50" s="879"/>
      <c r="FIO50" s="1041"/>
      <c r="FIP50" s="877"/>
      <c r="FIQ50" s="878"/>
      <c r="FIR50" s="878"/>
      <c r="FIS50" s="878"/>
      <c r="FIT50" s="879"/>
      <c r="FIU50" s="880"/>
      <c r="FIV50" s="878"/>
      <c r="FIW50" s="878"/>
      <c r="FIX50" s="878"/>
      <c r="FIY50" s="881"/>
      <c r="FIZ50" s="877"/>
      <c r="FJA50" s="878"/>
      <c r="FJB50" s="878"/>
      <c r="FJC50" s="878"/>
      <c r="FJD50" s="879"/>
      <c r="FJE50" s="1041"/>
      <c r="FJF50" s="877"/>
      <c r="FJG50" s="878"/>
      <c r="FJH50" s="878"/>
      <c r="FJI50" s="878"/>
      <c r="FJJ50" s="879"/>
      <c r="FJK50" s="880"/>
      <c r="FJL50" s="878"/>
      <c r="FJM50" s="878"/>
      <c r="FJN50" s="878"/>
      <c r="FJO50" s="881"/>
      <c r="FJP50" s="877"/>
      <c r="FJQ50" s="878"/>
      <c r="FJR50" s="878"/>
      <c r="FJS50" s="878"/>
      <c r="FJT50" s="879"/>
      <c r="FJU50" s="1041"/>
      <c r="FJV50" s="877"/>
      <c r="FJW50" s="878"/>
      <c r="FJX50" s="878"/>
      <c r="FJY50" s="878"/>
      <c r="FJZ50" s="879"/>
      <c r="FKA50" s="880"/>
      <c r="FKB50" s="878"/>
      <c r="FKC50" s="878"/>
      <c r="FKD50" s="878"/>
      <c r="FKE50" s="881"/>
      <c r="FKF50" s="877"/>
      <c r="FKG50" s="878"/>
      <c r="FKH50" s="878"/>
      <c r="FKI50" s="878"/>
      <c r="FKJ50" s="879"/>
      <c r="FKK50" s="1041"/>
      <c r="FKL50" s="877"/>
      <c r="FKM50" s="878"/>
      <c r="FKN50" s="878"/>
      <c r="FKO50" s="878"/>
      <c r="FKP50" s="879"/>
      <c r="FKQ50" s="880"/>
      <c r="FKR50" s="878"/>
      <c r="FKS50" s="878"/>
      <c r="FKT50" s="878"/>
      <c r="FKU50" s="881"/>
      <c r="FKV50" s="877"/>
      <c r="FKW50" s="878"/>
      <c r="FKX50" s="878"/>
      <c r="FKY50" s="878"/>
      <c r="FKZ50" s="879"/>
      <c r="FLA50" s="1041"/>
      <c r="FLB50" s="877"/>
      <c r="FLC50" s="878"/>
      <c r="FLD50" s="878"/>
      <c r="FLE50" s="878"/>
      <c r="FLF50" s="879"/>
      <c r="FLG50" s="880"/>
      <c r="FLH50" s="878"/>
      <c r="FLI50" s="878"/>
      <c r="FLJ50" s="878"/>
      <c r="FLK50" s="881"/>
      <c r="FLL50" s="877"/>
      <c r="FLM50" s="878"/>
      <c r="FLN50" s="878"/>
      <c r="FLO50" s="878"/>
      <c r="FLP50" s="879"/>
      <c r="FLQ50" s="1041"/>
      <c r="FLR50" s="877"/>
      <c r="FLS50" s="878"/>
      <c r="FLT50" s="878"/>
      <c r="FLU50" s="878"/>
      <c r="FLV50" s="879"/>
      <c r="FLW50" s="880"/>
      <c r="FLX50" s="878"/>
      <c r="FLY50" s="878"/>
      <c r="FLZ50" s="878"/>
      <c r="FMA50" s="881"/>
      <c r="FMB50" s="877"/>
      <c r="FMC50" s="878"/>
      <c r="FMD50" s="878"/>
      <c r="FME50" s="878"/>
      <c r="FMF50" s="879"/>
      <c r="FMG50" s="1041"/>
      <c r="FMH50" s="877"/>
      <c r="FMI50" s="878"/>
      <c r="FMJ50" s="878"/>
      <c r="FMK50" s="878"/>
      <c r="FML50" s="879"/>
      <c r="FMM50" s="880"/>
      <c r="FMN50" s="878"/>
      <c r="FMO50" s="878"/>
      <c r="FMP50" s="878"/>
      <c r="FMQ50" s="881"/>
      <c r="FMR50" s="877"/>
      <c r="FMS50" s="878"/>
      <c r="FMT50" s="878"/>
      <c r="FMU50" s="878"/>
      <c r="FMV50" s="879"/>
      <c r="FMW50" s="1041"/>
      <c r="FMX50" s="877"/>
      <c r="FMY50" s="878"/>
      <c r="FMZ50" s="878"/>
      <c r="FNA50" s="878"/>
      <c r="FNB50" s="879"/>
      <c r="FNC50" s="880"/>
      <c r="FND50" s="878"/>
      <c r="FNE50" s="878"/>
      <c r="FNF50" s="878"/>
      <c r="FNG50" s="881"/>
      <c r="FNH50" s="877"/>
      <c r="FNI50" s="878"/>
      <c r="FNJ50" s="878"/>
      <c r="FNK50" s="878"/>
      <c r="FNL50" s="879"/>
      <c r="FNM50" s="1041"/>
      <c r="FNN50" s="877"/>
      <c r="FNO50" s="878"/>
      <c r="FNP50" s="878"/>
      <c r="FNQ50" s="878"/>
      <c r="FNR50" s="879"/>
      <c r="FNS50" s="880"/>
      <c r="FNT50" s="878"/>
      <c r="FNU50" s="878"/>
      <c r="FNV50" s="878"/>
      <c r="FNW50" s="881"/>
      <c r="FNX50" s="877"/>
      <c r="FNY50" s="878"/>
      <c r="FNZ50" s="878"/>
      <c r="FOA50" s="878"/>
      <c r="FOB50" s="879"/>
      <c r="FOC50" s="1041"/>
      <c r="FOD50" s="877"/>
      <c r="FOE50" s="878"/>
      <c r="FOF50" s="878"/>
      <c r="FOG50" s="878"/>
      <c r="FOH50" s="879"/>
      <c r="FOI50" s="880"/>
      <c r="FOJ50" s="878"/>
      <c r="FOK50" s="878"/>
      <c r="FOL50" s="878"/>
      <c r="FOM50" s="881"/>
      <c r="FON50" s="877"/>
      <c r="FOO50" s="878"/>
      <c r="FOP50" s="878"/>
      <c r="FOQ50" s="878"/>
      <c r="FOR50" s="879"/>
      <c r="FOS50" s="1041"/>
      <c r="FOT50" s="877"/>
      <c r="FOU50" s="878"/>
      <c r="FOV50" s="878"/>
      <c r="FOW50" s="878"/>
      <c r="FOX50" s="879"/>
      <c r="FOY50" s="880"/>
      <c r="FOZ50" s="878"/>
      <c r="FPA50" s="878"/>
      <c r="FPB50" s="878"/>
      <c r="FPC50" s="881"/>
      <c r="FPD50" s="877"/>
      <c r="FPE50" s="878"/>
      <c r="FPF50" s="878"/>
      <c r="FPG50" s="878"/>
      <c r="FPH50" s="879"/>
      <c r="FPI50" s="1041"/>
      <c r="FPJ50" s="877"/>
      <c r="FPK50" s="878"/>
      <c r="FPL50" s="878"/>
      <c r="FPM50" s="878"/>
      <c r="FPN50" s="879"/>
      <c r="FPO50" s="880"/>
      <c r="FPP50" s="878"/>
      <c r="FPQ50" s="878"/>
      <c r="FPR50" s="878"/>
      <c r="FPS50" s="881"/>
      <c r="FPT50" s="877"/>
      <c r="FPU50" s="878"/>
      <c r="FPV50" s="878"/>
      <c r="FPW50" s="878"/>
      <c r="FPX50" s="879"/>
      <c r="FPY50" s="1041"/>
      <c r="FPZ50" s="877"/>
      <c r="FQA50" s="878"/>
      <c r="FQB50" s="878"/>
      <c r="FQC50" s="878"/>
      <c r="FQD50" s="879"/>
      <c r="FQE50" s="880"/>
      <c r="FQF50" s="878"/>
      <c r="FQG50" s="878"/>
      <c r="FQH50" s="878"/>
      <c r="FQI50" s="881"/>
      <c r="FQJ50" s="877"/>
      <c r="FQK50" s="878"/>
      <c r="FQL50" s="878"/>
      <c r="FQM50" s="878"/>
      <c r="FQN50" s="879"/>
      <c r="FQO50" s="1041"/>
      <c r="FQP50" s="877"/>
      <c r="FQQ50" s="878"/>
      <c r="FQR50" s="878"/>
      <c r="FQS50" s="878"/>
      <c r="FQT50" s="879"/>
      <c r="FQU50" s="880"/>
      <c r="FQV50" s="878"/>
      <c r="FQW50" s="878"/>
      <c r="FQX50" s="878"/>
      <c r="FQY50" s="881"/>
      <c r="FQZ50" s="877"/>
      <c r="FRA50" s="878"/>
      <c r="FRB50" s="878"/>
      <c r="FRC50" s="878"/>
      <c r="FRD50" s="879"/>
      <c r="FRE50" s="1041"/>
      <c r="FRF50" s="877"/>
      <c r="FRG50" s="878"/>
      <c r="FRH50" s="878"/>
      <c r="FRI50" s="878"/>
      <c r="FRJ50" s="879"/>
      <c r="FRK50" s="880"/>
      <c r="FRL50" s="878"/>
      <c r="FRM50" s="878"/>
      <c r="FRN50" s="878"/>
      <c r="FRO50" s="881"/>
      <c r="FRP50" s="877"/>
      <c r="FRQ50" s="878"/>
      <c r="FRR50" s="878"/>
      <c r="FRS50" s="878"/>
      <c r="FRT50" s="879"/>
      <c r="FRU50" s="1041"/>
      <c r="FRV50" s="877"/>
      <c r="FRW50" s="878"/>
      <c r="FRX50" s="878"/>
      <c r="FRY50" s="878"/>
      <c r="FRZ50" s="879"/>
      <c r="FSA50" s="880"/>
      <c r="FSB50" s="878"/>
      <c r="FSC50" s="878"/>
      <c r="FSD50" s="878"/>
      <c r="FSE50" s="881"/>
      <c r="FSF50" s="877"/>
      <c r="FSG50" s="878"/>
      <c r="FSH50" s="878"/>
      <c r="FSI50" s="878"/>
      <c r="FSJ50" s="879"/>
      <c r="FSK50" s="1041"/>
      <c r="FSL50" s="877"/>
      <c r="FSM50" s="878"/>
      <c r="FSN50" s="878"/>
      <c r="FSO50" s="878"/>
      <c r="FSP50" s="879"/>
      <c r="FSQ50" s="880"/>
      <c r="FSR50" s="878"/>
      <c r="FSS50" s="878"/>
      <c r="FST50" s="878"/>
      <c r="FSU50" s="881"/>
      <c r="FSV50" s="877"/>
      <c r="FSW50" s="878"/>
      <c r="FSX50" s="878"/>
      <c r="FSY50" s="878"/>
      <c r="FSZ50" s="879"/>
      <c r="FTA50" s="1041"/>
      <c r="FTB50" s="877"/>
      <c r="FTC50" s="878"/>
      <c r="FTD50" s="878"/>
      <c r="FTE50" s="878"/>
      <c r="FTF50" s="879"/>
      <c r="FTG50" s="880"/>
      <c r="FTH50" s="878"/>
      <c r="FTI50" s="878"/>
      <c r="FTJ50" s="878"/>
      <c r="FTK50" s="881"/>
      <c r="FTL50" s="877"/>
      <c r="FTM50" s="878"/>
      <c r="FTN50" s="878"/>
      <c r="FTO50" s="878"/>
      <c r="FTP50" s="879"/>
      <c r="FTQ50" s="1041"/>
      <c r="FTR50" s="877"/>
      <c r="FTS50" s="878"/>
      <c r="FTT50" s="878"/>
      <c r="FTU50" s="878"/>
      <c r="FTV50" s="879"/>
      <c r="FTW50" s="880"/>
      <c r="FTX50" s="878"/>
      <c r="FTY50" s="878"/>
      <c r="FTZ50" s="878"/>
      <c r="FUA50" s="881"/>
      <c r="FUB50" s="877"/>
      <c r="FUC50" s="878"/>
      <c r="FUD50" s="878"/>
      <c r="FUE50" s="878"/>
      <c r="FUF50" s="879"/>
      <c r="FUG50" s="1041"/>
      <c r="FUH50" s="877"/>
      <c r="FUI50" s="878"/>
      <c r="FUJ50" s="878"/>
      <c r="FUK50" s="878"/>
      <c r="FUL50" s="879"/>
      <c r="FUM50" s="880"/>
      <c r="FUN50" s="878"/>
      <c r="FUO50" s="878"/>
      <c r="FUP50" s="878"/>
      <c r="FUQ50" s="881"/>
      <c r="FUR50" s="877"/>
      <c r="FUS50" s="878"/>
      <c r="FUT50" s="878"/>
      <c r="FUU50" s="878"/>
      <c r="FUV50" s="879"/>
      <c r="FUW50" s="1041"/>
      <c r="FUX50" s="877"/>
      <c r="FUY50" s="878"/>
      <c r="FUZ50" s="878"/>
      <c r="FVA50" s="878"/>
      <c r="FVB50" s="879"/>
      <c r="FVC50" s="880"/>
      <c r="FVD50" s="878"/>
      <c r="FVE50" s="878"/>
      <c r="FVF50" s="878"/>
      <c r="FVG50" s="881"/>
      <c r="FVH50" s="877"/>
      <c r="FVI50" s="878"/>
      <c r="FVJ50" s="878"/>
      <c r="FVK50" s="878"/>
      <c r="FVL50" s="879"/>
      <c r="FVM50" s="1041"/>
      <c r="FVN50" s="877"/>
      <c r="FVO50" s="878"/>
      <c r="FVP50" s="878"/>
      <c r="FVQ50" s="878"/>
      <c r="FVR50" s="879"/>
      <c r="FVS50" s="880"/>
      <c r="FVT50" s="878"/>
      <c r="FVU50" s="878"/>
      <c r="FVV50" s="878"/>
      <c r="FVW50" s="881"/>
      <c r="FVX50" s="877"/>
      <c r="FVY50" s="878"/>
      <c r="FVZ50" s="878"/>
      <c r="FWA50" s="878"/>
      <c r="FWB50" s="879"/>
      <c r="FWC50" s="1041"/>
      <c r="FWD50" s="877"/>
      <c r="FWE50" s="878"/>
      <c r="FWF50" s="878"/>
      <c r="FWG50" s="878"/>
      <c r="FWH50" s="879"/>
      <c r="FWI50" s="880"/>
      <c r="FWJ50" s="878"/>
      <c r="FWK50" s="878"/>
      <c r="FWL50" s="878"/>
      <c r="FWM50" s="881"/>
      <c r="FWN50" s="877"/>
      <c r="FWO50" s="878"/>
      <c r="FWP50" s="878"/>
      <c r="FWQ50" s="878"/>
      <c r="FWR50" s="879"/>
      <c r="FWS50" s="1041"/>
      <c r="FWT50" s="877"/>
      <c r="FWU50" s="878"/>
      <c r="FWV50" s="878"/>
      <c r="FWW50" s="878"/>
      <c r="FWX50" s="879"/>
      <c r="FWY50" s="880"/>
      <c r="FWZ50" s="878"/>
      <c r="FXA50" s="878"/>
      <c r="FXB50" s="878"/>
      <c r="FXC50" s="881"/>
      <c r="FXD50" s="877"/>
      <c r="FXE50" s="878"/>
      <c r="FXF50" s="878"/>
      <c r="FXG50" s="878"/>
      <c r="FXH50" s="879"/>
      <c r="FXI50" s="1041"/>
      <c r="FXJ50" s="877"/>
      <c r="FXK50" s="878"/>
      <c r="FXL50" s="878"/>
      <c r="FXM50" s="878"/>
      <c r="FXN50" s="879"/>
      <c r="FXO50" s="880"/>
      <c r="FXP50" s="878"/>
      <c r="FXQ50" s="878"/>
      <c r="FXR50" s="878"/>
      <c r="FXS50" s="881"/>
      <c r="FXT50" s="877"/>
      <c r="FXU50" s="878"/>
      <c r="FXV50" s="878"/>
      <c r="FXW50" s="878"/>
      <c r="FXX50" s="879"/>
      <c r="FXY50" s="1041"/>
      <c r="FXZ50" s="877"/>
      <c r="FYA50" s="878"/>
      <c r="FYB50" s="878"/>
      <c r="FYC50" s="878"/>
      <c r="FYD50" s="879"/>
      <c r="FYE50" s="880"/>
      <c r="FYF50" s="878"/>
      <c r="FYG50" s="878"/>
      <c r="FYH50" s="878"/>
      <c r="FYI50" s="881"/>
      <c r="FYJ50" s="877"/>
      <c r="FYK50" s="878"/>
      <c r="FYL50" s="878"/>
      <c r="FYM50" s="878"/>
      <c r="FYN50" s="879"/>
      <c r="FYO50" s="1041"/>
      <c r="FYP50" s="877"/>
      <c r="FYQ50" s="878"/>
      <c r="FYR50" s="878"/>
      <c r="FYS50" s="878"/>
      <c r="FYT50" s="879"/>
      <c r="FYU50" s="880"/>
      <c r="FYV50" s="878"/>
      <c r="FYW50" s="878"/>
      <c r="FYX50" s="878"/>
      <c r="FYY50" s="881"/>
      <c r="FYZ50" s="877"/>
      <c r="FZA50" s="878"/>
      <c r="FZB50" s="878"/>
      <c r="FZC50" s="878"/>
      <c r="FZD50" s="879"/>
      <c r="FZE50" s="1041"/>
      <c r="FZF50" s="877"/>
      <c r="FZG50" s="878"/>
      <c r="FZH50" s="878"/>
      <c r="FZI50" s="878"/>
      <c r="FZJ50" s="879"/>
      <c r="FZK50" s="880"/>
      <c r="FZL50" s="878"/>
      <c r="FZM50" s="878"/>
      <c r="FZN50" s="878"/>
      <c r="FZO50" s="881"/>
      <c r="FZP50" s="877"/>
      <c r="FZQ50" s="878"/>
      <c r="FZR50" s="878"/>
      <c r="FZS50" s="878"/>
      <c r="FZT50" s="879"/>
      <c r="FZU50" s="1041"/>
      <c r="FZV50" s="877"/>
      <c r="FZW50" s="878"/>
      <c r="FZX50" s="878"/>
      <c r="FZY50" s="878"/>
      <c r="FZZ50" s="879"/>
      <c r="GAA50" s="880"/>
      <c r="GAB50" s="878"/>
      <c r="GAC50" s="878"/>
      <c r="GAD50" s="878"/>
      <c r="GAE50" s="881"/>
      <c r="GAF50" s="877"/>
      <c r="GAG50" s="878"/>
      <c r="GAH50" s="878"/>
      <c r="GAI50" s="878"/>
      <c r="GAJ50" s="879"/>
      <c r="GAK50" s="1041"/>
      <c r="GAL50" s="877"/>
      <c r="GAM50" s="878"/>
      <c r="GAN50" s="878"/>
      <c r="GAO50" s="878"/>
      <c r="GAP50" s="879"/>
      <c r="GAQ50" s="880"/>
      <c r="GAR50" s="878"/>
      <c r="GAS50" s="878"/>
      <c r="GAT50" s="878"/>
      <c r="GAU50" s="881"/>
      <c r="GAV50" s="877"/>
      <c r="GAW50" s="878"/>
      <c r="GAX50" s="878"/>
      <c r="GAY50" s="878"/>
      <c r="GAZ50" s="879"/>
      <c r="GBA50" s="1041"/>
      <c r="GBB50" s="877"/>
      <c r="GBC50" s="878"/>
      <c r="GBD50" s="878"/>
      <c r="GBE50" s="878"/>
      <c r="GBF50" s="879"/>
      <c r="GBG50" s="880"/>
      <c r="GBH50" s="878"/>
      <c r="GBI50" s="878"/>
      <c r="GBJ50" s="878"/>
      <c r="GBK50" s="881"/>
      <c r="GBL50" s="877"/>
      <c r="GBM50" s="878"/>
      <c r="GBN50" s="878"/>
      <c r="GBO50" s="878"/>
      <c r="GBP50" s="879"/>
      <c r="GBQ50" s="1041"/>
      <c r="GBR50" s="877"/>
      <c r="GBS50" s="878"/>
      <c r="GBT50" s="878"/>
      <c r="GBU50" s="878"/>
      <c r="GBV50" s="879"/>
      <c r="GBW50" s="880"/>
      <c r="GBX50" s="878"/>
      <c r="GBY50" s="878"/>
      <c r="GBZ50" s="878"/>
      <c r="GCA50" s="881"/>
      <c r="GCB50" s="877"/>
      <c r="GCC50" s="878"/>
      <c r="GCD50" s="878"/>
      <c r="GCE50" s="878"/>
      <c r="GCF50" s="879"/>
      <c r="GCG50" s="1041"/>
      <c r="GCH50" s="877"/>
      <c r="GCI50" s="878"/>
      <c r="GCJ50" s="878"/>
      <c r="GCK50" s="878"/>
      <c r="GCL50" s="879"/>
      <c r="GCM50" s="880"/>
      <c r="GCN50" s="878"/>
      <c r="GCO50" s="878"/>
      <c r="GCP50" s="878"/>
      <c r="GCQ50" s="881"/>
      <c r="GCR50" s="877"/>
      <c r="GCS50" s="878"/>
      <c r="GCT50" s="878"/>
      <c r="GCU50" s="878"/>
      <c r="GCV50" s="879"/>
      <c r="GCW50" s="1041"/>
      <c r="GCX50" s="877"/>
      <c r="GCY50" s="878"/>
      <c r="GCZ50" s="878"/>
      <c r="GDA50" s="878"/>
      <c r="GDB50" s="879"/>
      <c r="GDC50" s="880"/>
      <c r="GDD50" s="878"/>
      <c r="GDE50" s="878"/>
      <c r="GDF50" s="878"/>
      <c r="GDG50" s="881"/>
      <c r="GDH50" s="877"/>
      <c r="GDI50" s="878"/>
      <c r="GDJ50" s="878"/>
      <c r="GDK50" s="878"/>
      <c r="GDL50" s="879"/>
      <c r="GDM50" s="1041"/>
      <c r="GDN50" s="877"/>
      <c r="GDO50" s="878"/>
      <c r="GDP50" s="878"/>
      <c r="GDQ50" s="878"/>
      <c r="GDR50" s="879"/>
      <c r="GDS50" s="880"/>
      <c r="GDT50" s="878"/>
      <c r="GDU50" s="878"/>
      <c r="GDV50" s="878"/>
      <c r="GDW50" s="881"/>
      <c r="GDX50" s="877"/>
      <c r="GDY50" s="878"/>
      <c r="GDZ50" s="878"/>
      <c r="GEA50" s="878"/>
      <c r="GEB50" s="879"/>
      <c r="GEC50" s="1041"/>
      <c r="GED50" s="877"/>
      <c r="GEE50" s="878"/>
      <c r="GEF50" s="878"/>
      <c r="GEG50" s="878"/>
      <c r="GEH50" s="879"/>
      <c r="GEI50" s="880"/>
      <c r="GEJ50" s="878"/>
      <c r="GEK50" s="878"/>
      <c r="GEL50" s="878"/>
      <c r="GEM50" s="881"/>
      <c r="GEN50" s="877"/>
      <c r="GEO50" s="878"/>
      <c r="GEP50" s="878"/>
      <c r="GEQ50" s="878"/>
      <c r="GER50" s="879"/>
      <c r="GES50" s="1041"/>
      <c r="GET50" s="877"/>
      <c r="GEU50" s="878"/>
      <c r="GEV50" s="878"/>
      <c r="GEW50" s="878"/>
      <c r="GEX50" s="879"/>
      <c r="GEY50" s="880"/>
      <c r="GEZ50" s="878"/>
      <c r="GFA50" s="878"/>
      <c r="GFB50" s="878"/>
      <c r="GFC50" s="881"/>
      <c r="GFD50" s="877"/>
      <c r="GFE50" s="878"/>
      <c r="GFF50" s="878"/>
      <c r="GFG50" s="878"/>
      <c r="GFH50" s="879"/>
      <c r="GFI50" s="1041"/>
      <c r="GFJ50" s="877"/>
      <c r="GFK50" s="878"/>
      <c r="GFL50" s="878"/>
      <c r="GFM50" s="878"/>
      <c r="GFN50" s="879"/>
      <c r="GFO50" s="880"/>
      <c r="GFP50" s="878"/>
      <c r="GFQ50" s="878"/>
      <c r="GFR50" s="878"/>
      <c r="GFS50" s="881"/>
      <c r="GFT50" s="877"/>
      <c r="GFU50" s="878"/>
      <c r="GFV50" s="878"/>
      <c r="GFW50" s="878"/>
      <c r="GFX50" s="879"/>
      <c r="GFY50" s="1041"/>
      <c r="GFZ50" s="877"/>
      <c r="GGA50" s="878"/>
      <c r="GGB50" s="878"/>
      <c r="GGC50" s="878"/>
      <c r="GGD50" s="879"/>
      <c r="GGE50" s="880"/>
      <c r="GGF50" s="878"/>
      <c r="GGG50" s="878"/>
      <c r="GGH50" s="878"/>
      <c r="GGI50" s="881"/>
      <c r="GGJ50" s="877"/>
      <c r="GGK50" s="878"/>
      <c r="GGL50" s="878"/>
      <c r="GGM50" s="878"/>
      <c r="GGN50" s="879"/>
      <c r="GGO50" s="1041"/>
      <c r="GGP50" s="877"/>
      <c r="GGQ50" s="878"/>
      <c r="GGR50" s="878"/>
      <c r="GGS50" s="878"/>
      <c r="GGT50" s="879"/>
      <c r="GGU50" s="880"/>
      <c r="GGV50" s="878"/>
      <c r="GGW50" s="878"/>
      <c r="GGX50" s="878"/>
      <c r="GGY50" s="881"/>
      <c r="GGZ50" s="877"/>
      <c r="GHA50" s="878"/>
      <c r="GHB50" s="878"/>
      <c r="GHC50" s="878"/>
      <c r="GHD50" s="879"/>
      <c r="GHE50" s="1041"/>
      <c r="GHF50" s="877"/>
      <c r="GHG50" s="878"/>
      <c r="GHH50" s="878"/>
      <c r="GHI50" s="878"/>
      <c r="GHJ50" s="879"/>
      <c r="GHK50" s="880"/>
      <c r="GHL50" s="878"/>
      <c r="GHM50" s="878"/>
      <c r="GHN50" s="878"/>
      <c r="GHO50" s="881"/>
      <c r="GHP50" s="877"/>
      <c r="GHQ50" s="878"/>
      <c r="GHR50" s="878"/>
      <c r="GHS50" s="878"/>
      <c r="GHT50" s="879"/>
      <c r="GHU50" s="1041"/>
      <c r="GHV50" s="877"/>
      <c r="GHW50" s="878"/>
      <c r="GHX50" s="878"/>
      <c r="GHY50" s="878"/>
      <c r="GHZ50" s="879"/>
      <c r="GIA50" s="880"/>
      <c r="GIB50" s="878"/>
      <c r="GIC50" s="878"/>
      <c r="GID50" s="878"/>
      <c r="GIE50" s="881"/>
      <c r="GIF50" s="877"/>
      <c r="GIG50" s="878"/>
      <c r="GIH50" s="878"/>
      <c r="GII50" s="878"/>
      <c r="GIJ50" s="879"/>
      <c r="GIK50" s="1041"/>
      <c r="GIL50" s="877"/>
      <c r="GIM50" s="878"/>
      <c r="GIN50" s="878"/>
      <c r="GIO50" s="878"/>
      <c r="GIP50" s="879"/>
      <c r="GIQ50" s="880"/>
      <c r="GIR50" s="878"/>
      <c r="GIS50" s="878"/>
      <c r="GIT50" s="878"/>
      <c r="GIU50" s="881"/>
      <c r="GIV50" s="877"/>
      <c r="GIW50" s="878"/>
      <c r="GIX50" s="878"/>
      <c r="GIY50" s="878"/>
      <c r="GIZ50" s="879"/>
      <c r="GJA50" s="1041"/>
      <c r="GJB50" s="877"/>
      <c r="GJC50" s="878"/>
      <c r="GJD50" s="878"/>
      <c r="GJE50" s="878"/>
      <c r="GJF50" s="879"/>
      <c r="GJG50" s="880"/>
      <c r="GJH50" s="878"/>
      <c r="GJI50" s="878"/>
      <c r="GJJ50" s="878"/>
      <c r="GJK50" s="881"/>
      <c r="GJL50" s="877"/>
      <c r="GJM50" s="878"/>
      <c r="GJN50" s="878"/>
      <c r="GJO50" s="878"/>
      <c r="GJP50" s="879"/>
      <c r="GJQ50" s="1041"/>
      <c r="GJR50" s="877"/>
      <c r="GJS50" s="878"/>
      <c r="GJT50" s="878"/>
      <c r="GJU50" s="878"/>
      <c r="GJV50" s="879"/>
      <c r="GJW50" s="880"/>
      <c r="GJX50" s="878"/>
      <c r="GJY50" s="878"/>
      <c r="GJZ50" s="878"/>
      <c r="GKA50" s="881"/>
      <c r="GKB50" s="877"/>
      <c r="GKC50" s="878"/>
      <c r="GKD50" s="878"/>
      <c r="GKE50" s="878"/>
      <c r="GKF50" s="879"/>
      <c r="GKG50" s="1041"/>
      <c r="GKH50" s="877"/>
      <c r="GKI50" s="878"/>
      <c r="GKJ50" s="878"/>
      <c r="GKK50" s="878"/>
      <c r="GKL50" s="879"/>
      <c r="GKM50" s="880"/>
      <c r="GKN50" s="878"/>
      <c r="GKO50" s="878"/>
      <c r="GKP50" s="878"/>
      <c r="GKQ50" s="881"/>
      <c r="GKR50" s="877"/>
      <c r="GKS50" s="878"/>
      <c r="GKT50" s="878"/>
      <c r="GKU50" s="878"/>
      <c r="GKV50" s="879"/>
      <c r="GKW50" s="1041"/>
      <c r="GKX50" s="877"/>
      <c r="GKY50" s="878"/>
      <c r="GKZ50" s="878"/>
      <c r="GLA50" s="878"/>
      <c r="GLB50" s="879"/>
      <c r="GLC50" s="880"/>
      <c r="GLD50" s="878"/>
      <c r="GLE50" s="878"/>
      <c r="GLF50" s="878"/>
      <c r="GLG50" s="881"/>
      <c r="GLH50" s="877"/>
      <c r="GLI50" s="878"/>
      <c r="GLJ50" s="878"/>
      <c r="GLK50" s="878"/>
      <c r="GLL50" s="879"/>
      <c r="GLM50" s="1041"/>
      <c r="GLN50" s="877"/>
      <c r="GLO50" s="878"/>
      <c r="GLP50" s="878"/>
      <c r="GLQ50" s="878"/>
      <c r="GLR50" s="879"/>
      <c r="GLS50" s="880"/>
      <c r="GLT50" s="878"/>
      <c r="GLU50" s="878"/>
      <c r="GLV50" s="878"/>
      <c r="GLW50" s="881"/>
      <c r="GLX50" s="877"/>
      <c r="GLY50" s="878"/>
      <c r="GLZ50" s="878"/>
      <c r="GMA50" s="878"/>
      <c r="GMB50" s="879"/>
      <c r="GMC50" s="1041"/>
      <c r="GMD50" s="877"/>
      <c r="GME50" s="878"/>
      <c r="GMF50" s="878"/>
      <c r="GMG50" s="878"/>
      <c r="GMH50" s="879"/>
      <c r="GMI50" s="880"/>
      <c r="GMJ50" s="878"/>
      <c r="GMK50" s="878"/>
      <c r="GML50" s="878"/>
      <c r="GMM50" s="881"/>
      <c r="GMN50" s="877"/>
      <c r="GMO50" s="878"/>
      <c r="GMP50" s="878"/>
      <c r="GMQ50" s="878"/>
      <c r="GMR50" s="879"/>
      <c r="GMS50" s="1041"/>
      <c r="GMT50" s="877"/>
      <c r="GMU50" s="878"/>
      <c r="GMV50" s="878"/>
      <c r="GMW50" s="878"/>
      <c r="GMX50" s="879"/>
      <c r="GMY50" s="880"/>
      <c r="GMZ50" s="878"/>
      <c r="GNA50" s="878"/>
      <c r="GNB50" s="878"/>
      <c r="GNC50" s="881"/>
      <c r="GND50" s="877"/>
      <c r="GNE50" s="878"/>
      <c r="GNF50" s="878"/>
      <c r="GNG50" s="878"/>
      <c r="GNH50" s="879"/>
      <c r="GNI50" s="1041"/>
      <c r="GNJ50" s="877"/>
      <c r="GNK50" s="878"/>
      <c r="GNL50" s="878"/>
      <c r="GNM50" s="878"/>
      <c r="GNN50" s="879"/>
      <c r="GNO50" s="880"/>
      <c r="GNP50" s="878"/>
      <c r="GNQ50" s="878"/>
      <c r="GNR50" s="878"/>
      <c r="GNS50" s="881"/>
      <c r="GNT50" s="877"/>
      <c r="GNU50" s="878"/>
      <c r="GNV50" s="878"/>
      <c r="GNW50" s="878"/>
      <c r="GNX50" s="879"/>
      <c r="GNY50" s="1041"/>
      <c r="GNZ50" s="877"/>
      <c r="GOA50" s="878"/>
      <c r="GOB50" s="878"/>
      <c r="GOC50" s="878"/>
      <c r="GOD50" s="879"/>
      <c r="GOE50" s="880"/>
      <c r="GOF50" s="878"/>
      <c r="GOG50" s="878"/>
      <c r="GOH50" s="878"/>
      <c r="GOI50" s="881"/>
      <c r="GOJ50" s="877"/>
      <c r="GOK50" s="878"/>
      <c r="GOL50" s="878"/>
      <c r="GOM50" s="878"/>
      <c r="GON50" s="879"/>
      <c r="GOO50" s="1041"/>
      <c r="GOP50" s="877"/>
      <c r="GOQ50" s="878"/>
      <c r="GOR50" s="878"/>
      <c r="GOS50" s="878"/>
      <c r="GOT50" s="879"/>
      <c r="GOU50" s="880"/>
      <c r="GOV50" s="878"/>
      <c r="GOW50" s="878"/>
      <c r="GOX50" s="878"/>
      <c r="GOY50" s="881"/>
      <c r="GOZ50" s="877"/>
      <c r="GPA50" s="878"/>
      <c r="GPB50" s="878"/>
      <c r="GPC50" s="878"/>
      <c r="GPD50" s="879"/>
      <c r="GPE50" s="1041"/>
      <c r="GPF50" s="877"/>
      <c r="GPG50" s="878"/>
      <c r="GPH50" s="878"/>
      <c r="GPI50" s="878"/>
      <c r="GPJ50" s="879"/>
      <c r="GPK50" s="880"/>
      <c r="GPL50" s="878"/>
      <c r="GPM50" s="878"/>
      <c r="GPN50" s="878"/>
      <c r="GPO50" s="881"/>
      <c r="GPP50" s="877"/>
      <c r="GPQ50" s="878"/>
      <c r="GPR50" s="878"/>
      <c r="GPS50" s="878"/>
      <c r="GPT50" s="879"/>
      <c r="GPU50" s="1041"/>
      <c r="GPV50" s="877"/>
      <c r="GPW50" s="878"/>
      <c r="GPX50" s="878"/>
      <c r="GPY50" s="878"/>
      <c r="GPZ50" s="879"/>
      <c r="GQA50" s="880"/>
      <c r="GQB50" s="878"/>
      <c r="GQC50" s="878"/>
      <c r="GQD50" s="878"/>
      <c r="GQE50" s="881"/>
      <c r="GQF50" s="877"/>
      <c r="GQG50" s="878"/>
      <c r="GQH50" s="878"/>
      <c r="GQI50" s="878"/>
      <c r="GQJ50" s="879"/>
      <c r="GQK50" s="1041"/>
      <c r="GQL50" s="877"/>
      <c r="GQM50" s="878"/>
      <c r="GQN50" s="878"/>
      <c r="GQO50" s="878"/>
      <c r="GQP50" s="879"/>
      <c r="GQQ50" s="880"/>
      <c r="GQR50" s="878"/>
      <c r="GQS50" s="878"/>
      <c r="GQT50" s="878"/>
      <c r="GQU50" s="881"/>
      <c r="GQV50" s="877"/>
      <c r="GQW50" s="878"/>
      <c r="GQX50" s="878"/>
      <c r="GQY50" s="878"/>
      <c r="GQZ50" s="879"/>
      <c r="GRA50" s="1041"/>
      <c r="GRB50" s="877"/>
      <c r="GRC50" s="878"/>
      <c r="GRD50" s="878"/>
      <c r="GRE50" s="878"/>
      <c r="GRF50" s="879"/>
      <c r="GRG50" s="880"/>
      <c r="GRH50" s="878"/>
      <c r="GRI50" s="878"/>
      <c r="GRJ50" s="878"/>
      <c r="GRK50" s="881"/>
      <c r="GRL50" s="877"/>
      <c r="GRM50" s="878"/>
      <c r="GRN50" s="878"/>
      <c r="GRO50" s="878"/>
      <c r="GRP50" s="879"/>
      <c r="GRQ50" s="1041"/>
      <c r="GRR50" s="877"/>
      <c r="GRS50" s="878"/>
      <c r="GRT50" s="878"/>
      <c r="GRU50" s="878"/>
      <c r="GRV50" s="879"/>
      <c r="GRW50" s="880"/>
      <c r="GRX50" s="878"/>
      <c r="GRY50" s="878"/>
      <c r="GRZ50" s="878"/>
      <c r="GSA50" s="881"/>
      <c r="GSB50" s="877"/>
      <c r="GSC50" s="878"/>
      <c r="GSD50" s="878"/>
      <c r="GSE50" s="878"/>
      <c r="GSF50" s="879"/>
      <c r="GSG50" s="1041"/>
      <c r="GSH50" s="877"/>
      <c r="GSI50" s="878"/>
      <c r="GSJ50" s="878"/>
      <c r="GSK50" s="878"/>
      <c r="GSL50" s="879"/>
      <c r="GSM50" s="880"/>
      <c r="GSN50" s="878"/>
      <c r="GSO50" s="878"/>
      <c r="GSP50" s="878"/>
      <c r="GSQ50" s="881"/>
      <c r="GSR50" s="877"/>
      <c r="GSS50" s="878"/>
      <c r="GST50" s="878"/>
      <c r="GSU50" s="878"/>
      <c r="GSV50" s="879"/>
      <c r="GSW50" s="1041"/>
      <c r="GSX50" s="877"/>
      <c r="GSY50" s="878"/>
      <c r="GSZ50" s="878"/>
      <c r="GTA50" s="878"/>
      <c r="GTB50" s="879"/>
      <c r="GTC50" s="880"/>
      <c r="GTD50" s="878"/>
      <c r="GTE50" s="878"/>
      <c r="GTF50" s="878"/>
      <c r="GTG50" s="881"/>
      <c r="GTH50" s="877"/>
      <c r="GTI50" s="878"/>
      <c r="GTJ50" s="878"/>
      <c r="GTK50" s="878"/>
      <c r="GTL50" s="879"/>
      <c r="GTM50" s="1041"/>
      <c r="GTN50" s="877"/>
      <c r="GTO50" s="878"/>
      <c r="GTP50" s="878"/>
      <c r="GTQ50" s="878"/>
      <c r="GTR50" s="879"/>
      <c r="GTS50" s="880"/>
      <c r="GTT50" s="878"/>
      <c r="GTU50" s="878"/>
      <c r="GTV50" s="878"/>
      <c r="GTW50" s="881"/>
      <c r="GTX50" s="877"/>
      <c r="GTY50" s="878"/>
      <c r="GTZ50" s="878"/>
      <c r="GUA50" s="878"/>
      <c r="GUB50" s="879"/>
      <c r="GUC50" s="1041"/>
      <c r="GUD50" s="877"/>
      <c r="GUE50" s="878"/>
      <c r="GUF50" s="878"/>
      <c r="GUG50" s="878"/>
      <c r="GUH50" s="879"/>
      <c r="GUI50" s="880"/>
      <c r="GUJ50" s="878"/>
      <c r="GUK50" s="878"/>
      <c r="GUL50" s="878"/>
      <c r="GUM50" s="881"/>
      <c r="GUN50" s="877"/>
      <c r="GUO50" s="878"/>
      <c r="GUP50" s="878"/>
      <c r="GUQ50" s="878"/>
      <c r="GUR50" s="879"/>
      <c r="GUS50" s="1041"/>
      <c r="GUT50" s="877"/>
      <c r="GUU50" s="878"/>
      <c r="GUV50" s="878"/>
      <c r="GUW50" s="878"/>
      <c r="GUX50" s="879"/>
      <c r="GUY50" s="880"/>
      <c r="GUZ50" s="878"/>
      <c r="GVA50" s="878"/>
      <c r="GVB50" s="878"/>
      <c r="GVC50" s="881"/>
      <c r="GVD50" s="877"/>
      <c r="GVE50" s="878"/>
      <c r="GVF50" s="878"/>
      <c r="GVG50" s="878"/>
      <c r="GVH50" s="879"/>
      <c r="GVI50" s="1041"/>
      <c r="GVJ50" s="877"/>
      <c r="GVK50" s="878"/>
      <c r="GVL50" s="878"/>
      <c r="GVM50" s="878"/>
      <c r="GVN50" s="879"/>
      <c r="GVO50" s="880"/>
      <c r="GVP50" s="878"/>
      <c r="GVQ50" s="878"/>
      <c r="GVR50" s="878"/>
      <c r="GVS50" s="881"/>
      <c r="GVT50" s="877"/>
      <c r="GVU50" s="878"/>
      <c r="GVV50" s="878"/>
      <c r="GVW50" s="878"/>
      <c r="GVX50" s="879"/>
      <c r="GVY50" s="1041"/>
      <c r="GVZ50" s="877"/>
      <c r="GWA50" s="878"/>
      <c r="GWB50" s="878"/>
      <c r="GWC50" s="878"/>
      <c r="GWD50" s="879"/>
      <c r="GWE50" s="880"/>
      <c r="GWF50" s="878"/>
      <c r="GWG50" s="878"/>
      <c r="GWH50" s="878"/>
      <c r="GWI50" s="881"/>
      <c r="GWJ50" s="877"/>
      <c r="GWK50" s="878"/>
      <c r="GWL50" s="878"/>
      <c r="GWM50" s="878"/>
      <c r="GWN50" s="879"/>
      <c r="GWO50" s="1041"/>
      <c r="GWP50" s="877"/>
      <c r="GWQ50" s="878"/>
      <c r="GWR50" s="878"/>
      <c r="GWS50" s="878"/>
      <c r="GWT50" s="879"/>
      <c r="GWU50" s="880"/>
      <c r="GWV50" s="878"/>
      <c r="GWW50" s="878"/>
      <c r="GWX50" s="878"/>
      <c r="GWY50" s="881"/>
      <c r="GWZ50" s="877"/>
      <c r="GXA50" s="878"/>
      <c r="GXB50" s="878"/>
      <c r="GXC50" s="878"/>
      <c r="GXD50" s="879"/>
      <c r="GXE50" s="1041"/>
      <c r="GXF50" s="877"/>
      <c r="GXG50" s="878"/>
      <c r="GXH50" s="878"/>
      <c r="GXI50" s="878"/>
      <c r="GXJ50" s="879"/>
      <c r="GXK50" s="880"/>
      <c r="GXL50" s="878"/>
      <c r="GXM50" s="878"/>
      <c r="GXN50" s="878"/>
      <c r="GXO50" s="881"/>
      <c r="GXP50" s="877"/>
      <c r="GXQ50" s="878"/>
      <c r="GXR50" s="878"/>
      <c r="GXS50" s="878"/>
      <c r="GXT50" s="879"/>
      <c r="GXU50" s="1041"/>
      <c r="GXV50" s="877"/>
      <c r="GXW50" s="878"/>
      <c r="GXX50" s="878"/>
      <c r="GXY50" s="878"/>
      <c r="GXZ50" s="879"/>
      <c r="GYA50" s="880"/>
      <c r="GYB50" s="878"/>
      <c r="GYC50" s="878"/>
      <c r="GYD50" s="878"/>
      <c r="GYE50" s="881"/>
      <c r="GYF50" s="877"/>
      <c r="GYG50" s="878"/>
      <c r="GYH50" s="878"/>
      <c r="GYI50" s="878"/>
      <c r="GYJ50" s="879"/>
      <c r="GYK50" s="1041"/>
      <c r="GYL50" s="877"/>
      <c r="GYM50" s="878"/>
      <c r="GYN50" s="878"/>
      <c r="GYO50" s="878"/>
      <c r="GYP50" s="879"/>
      <c r="GYQ50" s="880"/>
      <c r="GYR50" s="878"/>
      <c r="GYS50" s="878"/>
      <c r="GYT50" s="878"/>
      <c r="GYU50" s="881"/>
      <c r="GYV50" s="877"/>
      <c r="GYW50" s="878"/>
      <c r="GYX50" s="878"/>
      <c r="GYY50" s="878"/>
      <c r="GYZ50" s="879"/>
      <c r="GZA50" s="1041"/>
      <c r="GZB50" s="877"/>
      <c r="GZC50" s="878"/>
      <c r="GZD50" s="878"/>
      <c r="GZE50" s="878"/>
      <c r="GZF50" s="879"/>
      <c r="GZG50" s="880"/>
      <c r="GZH50" s="878"/>
      <c r="GZI50" s="878"/>
      <c r="GZJ50" s="878"/>
      <c r="GZK50" s="881"/>
      <c r="GZL50" s="877"/>
      <c r="GZM50" s="878"/>
      <c r="GZN50" s="878"/>
      <c r="GZO50" s="878"/>
      <c r="GZP50" s="879"/>
      <c r="GZQ50" s="1041"/>
      <c r="GZR50" s="877"/>
      <c r="GZS50" s="878"/>
      <c r="GZT50" s="878"/>
      <c r="GZU50" s="878"/>
      <c r="GZV50" s="879"/>
      <c r="GZW50" s="880"/>
      <c r="GZX50" s="878"/>
      <c r="GZY50" s="878"/>
      <c r="GZZ50" s="878"/>
      <c r="HAA50" s="881"/>
      <c r="HAB50" s="877"/>
      <c r="HAC50" s="878"/>
      <c r="HAD50" s="878"/>
      <c r="HAE50" s="878"/>
      <c r="HAF50" s="879"/>
      <c r="HAG50" s="1041"/>
      <c r="HAH50" s="877"/>
      <c r="HAI50" s="878"/>
      <c r="HAJ50" s="878"/>
      <c r="HAK50" s="878"/>
      <c r="HAL50" s="879"/>
      <c r="HAM50" s="880"/>
      <c r="HAN50" s="878"/>
      <c r="HAO50" s="878"/>
      <c r="HAP50" s="878"/>
      <c r="HAQ50" s="881"/>
      <c r="HAR50" s="877"/>
      <c r="HAS50" s="878"/>
      <c r="HAT50" s="878"/>
      <c r="HAU50" s="878"/>
      <c r="HAV50" s="879"/>
      <c r="HAW50" s="1041"/>
      <c r="HAX50" s="877"/>
      <c r="HAY50" s="878"/>
      <c r="HAZ50" s="878"/>
      <c r="HBA50" s="878"/>
      <c r="HBB50" s="879"/>
      <c r="HBC50" s="880"/>
      <c r="HBD50" s="878"/>
      <c r="HBE50" s="878"/>
      <c r="HBF50" s="878"/>
      <c r="HBG50" s="881"/>
      <c r="HBH50" s="877"/>
      <c r="HBI50" s="878"/>
      <c r="HBJ50" s="878"/>
      <c r="HBK50" s="878"/>
      <c r="HBL50" s="879"/>
      <c r="HBM50" s="1041"/>
      <c r="HBN50" s="877"/>
      <c r="HBO50" s="878"/>
      <c r="HBP50" s="878"/>
      <c r="HBQ50" s="878"/>
      <c r="HBR50" s="879"/>
      <c r="HBS50" s="880"/>
      <c r="HBT50" s="878"/>
      <c r="HBU50" s="878"/>
      <c r="HBV50" s="878"/>
      <c r="HBW50" s="881"/>
      <c r="HBX50" s="877"/>
      <c r="HBY50" s="878"/>
      <c r="HBZ50" s="878"/>
      <c r="HCA50" s="878"/>
      <c r="HCB50" s="879"/>
      <c r="HCC50" s="1041"/>
      <c r="HCD50" s="877"/>
      <c r="HCE50" s="878"/>
      <c r="HCF50" s="878"/>
      <c r="HCG50" s="878"/>
      <c r="HCH50" s="879"/>
      <c r="HCI50" s="880"/>
      <c r="HCJ50" s="878"/>
      <c r="HCK50" s="878"/>
      <c r="HCL50" s="878"/>
      <c r="HCM50" s="881"/>
      <c r="HCN50" s="877"/>
      <c r="HCO50" s="878"/>
      <c r="HCP50" s="878"/>
      <c r="HCQ50" s="878"/>
      <c r="HCR50" s="879"/>
      <c r="HCS50" s="1041"/>
      <c r="HCT50" s="877"/>
      <c r="HCU50" s="878"/>
      <c r="HCV50" s="878"/>
      <c r="HCW50" s="878"/>
      <c r="HCX50" s="879"/>
      <c r="HCY50" s="880"/>
      <c r="HCZ50" s="878"/>
      <c r="HDA50" s="878"/>
      <c r="HDB50" s="878"/>
      <c r="HDC50" s="881"/>
      <c r="HDD50" s="877"/>
      <c r="HDE50" s="878"/>
      <c r="HDF50" s="878"/>
      <c r="HDG50" s="878"/>
      <c r="HDH50" s="879"/>
      <c r="HDI50" s="1041"/>
      <c r="HDJ50" s="877"/>
      <c r="HDK50" s="878"/>
      <c r="HDL50" s="878"/>
      <c r="HDM50" s="878"/>
      <c r="HDN50" s="879"/>
      <c r="HDO50" s="880"/>
      <c r="HDP50" s="878"/>
      <c r="HDQ50" s="878"/>
      <c r="HDR50" s="878"/>
      <c r="HDS50" s="881"/>
      <c r="HDT50" s="877"/>
      <c r="HDU50" s="878"/>
      <c r="HDV50" s="878"/>
      <c r="HDW50" s="878"/>
      <c r="HDX50" s="879"/>
      <c r="HDY50" s="1041"/>
      <c r="HDZ50" s="877"/>
      <c r="HEA50" s="878"/>
      <c r="HEB50" s="878"/>
      <c r="HEC50" s="878"/>
      <c r="HED50" s="879"/>
      <c r="HEE50" s="880"/>
      <c r="HEF50" s="878"/>
      <c r="HEG50" s="878"/>
      <c r="HEH50" s="878"/>
      <c r="HEI50" s="881"/>
      <c r="HEJ50" s="877"/>
      <c r="HEK50" s="878"/>
      <c r="HEL50" s="878"/>
      <c r="HEM50" s="878"/>
      <c r="HEN50" s="879"/>
      <c r="HEO50" s="1041"/>
      <c r="HEP50" s="877"/>
      <c r="HEQ50" s="878"/>
      <c r="HER50" s="878"/>
      <c r="HES50" s="878"/>
      <c r="HET50" s="879"/>
      <c r="HEU50" s="880"/>
      <c r="HEV50" s="878"/>
      <c r="HEW50" s="878"/>
      <c r="HEX50" s="878"/>
      <c r="HEY50" s="881"/>
      <c r="HEZ50" s="877"/>
      <c r="HFA50" s="878"/>
      <c r="HFB50" s="878"/>
      <c r="HFC50" s="878"/>
      <c r="HFD50" s="879"/>
      <c r="HFE50" s="1041"/>
      <c r="HFF50" s="877"/>
      <c r="HFG50" s="878"/>
      <c r="HFH50" s="878"/>
      <c r="HFI50" s="878"/>
      <c r="HFJ50" s="879"/>
      <c r="HFK50" s="880"/>
      <c r="HFL50" s="878"/>
      <c r="HFM50" s="878"/>
      <c r="HFN50" s="878"/>
      <c r="HFO50" s="881"/>
      <c r="HFP50" s="877"/>
      <c r="HFQ50" s="878"/>
      <c r="HFR50" s="878"/>
      <c r="HFS50" s="878"/>
      <c r="HFT50" s="879"/>
      <c r="HFU50" s="1041"/>
      <c r="HFV50" s="877"/>
      <c r="HFW50" s="878"/>
      <c r="HFX50" s="878"/>
      <c r="HFY50" s="878"/>
      <c r="HFZ50" s="879"/>
      <c r="HGA50" s="880"/>
      <c r="HGB50" s="878"/>
      <c r="HGC50" s="878"/>
      <c r="HGD50" s="878"/>
      <c r="HGE50" s="881"/>
      <c r="HGF50" s="877"/>
      <c r="HGG50" s="878"/>
      <c r="HGH50" s="878"/>
      <c r="HGI50" s="878"/>
      <c r="HGJ50" s="879"/>
      <c r="HGK50" s="1041"/>
      <c r="HGL50" s="877"/>
      <c r="HGM50" s="878"/>
      <c r="HGN50" s="878"/>
      <c r="HGO50" s="878"/>
      <c r="HGP50" s="879"/>
      <c r="HGQ50" s="880"/>
      <c r="HGR50" s="878"/>
      <c r="HGS50" s="878"/>
      <c r="HGT50" s="878"/>
      <c r="HGU50" s="881"/>
      <c r="HGV50" s="877"/>
      <c r="HGW50" s="878"/>
      <c r="HGX50" s="878"/>
      <c r="HGY50" s="878"/>
      <c r="HGZ50" s="879"/>
      <c r="HHA50" s="1041"/>
      <c r="HHB50" s="877"/>
      <c r="HHC50" s="878"/>
      <c r="HHD50" s="878"/>
      <c r="HHE50" s="878"/>
      <c r="HHF50" s="879"/>
      <c r="HHG50" s="880"/>
      <c r="HHH50" s="878"/>
      <c r="HHI50" s="878"/>
      <c r="HHJ50" s="878"/>
      <c r="HHK50" s="881"/>
      <c r="HHL50" s="877"/>
      <c r="HHM50" s="878"/>
      <c r="HHN50" s="878"/>
      <c r="HHO50" s="878"/>
      <c r="HHP50" s="879"/>
      <c r="HHQ50" s="1041"/>
      <c r="HHR50" s="877"/>
      <c r="HHS50" s="878"/>
      <c r="HHT50" s="878"/>
      <c r="HHU50" s="878"/>
      <c r="HHV50" s="879"/>
      <c r="HHW50" s="880"/>
      <c r="HHX50" s="878"/>
      <c r="HHY50" s="878"/>
      <c r="HHZ50" s="878"/>
      <c r="HIA50" s="881"/>
      <c r="HIB50" s="877"/>
      <c r="HIC50" s="878"/>
      <c r="HID50" s="878"/>
      <c r="HIE50" s="878"/>
      <c r="HIF50" s="879"/>
      <c r="HIG50" s="1041"/>
      <c r="HIH50" s="877"/>
      <c r="HII50" s="878"/>
      <c r="HIJ50" s="878"/>
      <c r="HIK50" s="878"/>
      <c r="HIL50" s="879"/>
      <c r="HIM50" s="880"/>
      <c r="HIN50" s="878"/>
      <c r="HIO50" s="878"/>
      <c r="HIP50" s="878"/>
      <c r="HIQ50" s="881"/>
      <c r="HIR50" s="877"/>
      <c r="HIS50" s="878"/>
      <c r="HIT50" s="878"/>
      <c r="HIU50" s="878"/>
      <c r="HIV50" s="879"/>
      <c r="HIW50" s="1041"/>
      <c r="HIX50" s="877"/>
      <c r="HIY50" s="878"/>
      <c r="HIZ50" s="878"/>
      <c r="HJA50" s="878"/>
      <c r="HJB50" s="879"/>
      <c r="HJC50" s="880"/>
      <c r="HJD50" s="878"/>
      <c r="HJE50" s="878"/>
      <c r="HJF50" s="878"/>
      <c r="HJG50" s="881"/>
      <c r="HJH50" s="877"/>
      <c r="HJI50" s="878"/>
      <c r="HJJ50" s="878"/>
      <c r="HJK50" s="878"/>
      <c r="HJL50" s="879"/>
      <c r="HJM50" s="1041"/>
      <c r="HJN50" s="877"/>
      <c r="HJO50" s="878"/>
      <c r="HJP50" s="878"/>
      <c r="HJQ50" s="878"/>
      <c r="HJR50" s="879"/>
      <c r="HJS50" s="880"/>
      <c r="HJT50" s="878"/>
      <c r="HJU50" s="878"/>
      <c r="HJV50" s="878"/>
      <c r="HJW50" s="881"/>
      <c r="HJX50" s="877"/>
      <c r="HJY50" s="878"/>
      <c r="HJZ50" s="878"/>
      <c r="HKA50" s="878"/>
      <c r="HKB50" s="879"/>
      <c r="HKC50" s="1041"/>
      <c r="HKD50" s="877"/>
      <c r="HKE50" s="878"/>
      <c r="HKF50" s="878"/>
      <c r="HKG50" s="878"/>
      <c r="HKH50" s="879"/>
      <c r="HKI50" s="880"/>
      <c r="HKJ50" s="878"/>
      <c r="HKK50" s="878"/>
      <c r="HKL50" s="878"/>
      <c r="HKM50" s="881"/>
      <c r="HKN50" s="877"/>
      <c r="HKO50" s="878"/>
      <c r="HKP50" s="878"/>
      <c r="HKQ50" s="878"/>
      <c r="HKR50" s="879"/>
      <c r="HKS50" s="1041"/>
      <c r="HKT50" s="877"/>
      <c r="HKU50" s="878"/>
      <c r="HKV50" s="878"/>
      <c r="HKW50" s="878"/>
      <c r="HKX50" s="879"/>
      <c r="HKY50" s="880"/>
      <c r="HKZ50" s="878"/>
      <c r="HLA50" s="878"/>
      <c r="HLB50" s="878"/>
      <c r="HLC50" s="881"/>
      <c r="HLD50" s="877"/>
      <c r="HLE50" s="878"/>
      <c r="HLF50" s="878"/>
      <c r="HLG50" s="878"/>
      <c r="HLH50" s="879"/>
      <c r="HLI50" s="1041"/>
      <c r="HLJ50" s="877"/>
      <c r="HLK50" s="878"/>
      <c r="HLL50" s="878"/>
      <c r="HLM50" s="878"/>
      <c r="HLN50" s="879"/>
      <c r="HLO50" s="880"/>
      <c r="HLP50" s="878"/>
      <c r="HLQ50" s="878"/>
      <c r="HLR50" s="878"/>
      <c r="HLS50" s="881"/>
      <c r="HLT50" s="877"/>
      <c r="HLU50" s="878"/>
      <c r="HLV50" s="878"/>
      <c r="HLW50" s="878"/>
      <c r="HLX50" s="879"/>
      <c r="HLY50" s="1041"/>
      <c r="HLZ50" s="877"/>
      <c r="HMA50" s="878"/>
      <c r="HMB50" s="878"/>
      <c r="HMC50" s="878"/>
      <c r="HMD50" s="879"/>
      <c r="HME50" s="880"/>
      <c r="HMF50" s="878"/>
      <c r="HMG50" s="878"/>
      <c r="HMH50" s="878"/>
      <c r="HMI50" s="881"/>
      <c r="HMJ50" s="877"/>
      <c r="HMK50" s="878"/>
      <c r="HML50" s="878"/>
      <c r="HMM50" s="878"/>
      <c r="HMN50" s="879"/>
      <c r="HMO50" s="1041"/>
      <c r="HMP50" s="877"/>
      <c r="HMQ50" s="878"/>
      <c r="HMR50" s="878"/>
      <c r="HMS50" s="878"/>
      <c r="HMT50" s="879"/>
      <c r="HMU50" s="880"/>
      <c r="HMV50" s="878"/>
      <c r="HMW50" s="878"/>
      <c r="HMX50" s="878"/>
      <c r="HMY50" s="881"/>
      <c r="HMZ50" s="877"/>
      <c r="HNA50" s="878"/>
      <c r="HNB50" s="878"/>
      <c r="HNC50" s="878"/>
      <c r="HND50" s="879"/>
      <c r="HNE50" s="1041"/>
      <c r="HNF50" s="877"/>
      <c r="HNG50" s="878"/>
      <c r="HNH50" s="878"/>
      <c r="HNI50" s="878"/>
      <c r="HNJ50" s="879"/>
      <c r="HNK50" s="880"/>
      <c r="HNL50" s="878"/>
      <c r="HNM50" s="878"/>
      <c r="HNN50" s="878"/>
      <c r="HNO50" s="881"/>
      <c r="HNP50" s="877"/>
      <c r="HNQ50" s="878"/>
      <c r="HNR50" s="878"/>
      <c r="HNS50" s="878"/>
      <c r="HNT50" s="879"/>
      <c r="HNU50" s="1041"/>
      <c r="HNV50" s="877"/>
      <c r="HNW50" s="878"/>
      <c r="HNX50" s="878"/>
      <c r="HNY50" s="878"/>
      <c r="HNZ50" s="879"/>
      <c r="HOA50" s="880"/>
      <c r="HOB50" s="878"/>
      <c r="HOC50" s="878"/>
      <c r="HOD50" s="878"/>
      <c r="HOE50" s="881"/>
      <c r="HOF50" s="877"/>
      <c r="HOG50" s="878"/>
      <c r="HOH50" s="878"/>
      <c r="HOI50" s="878"/>
      <c r="HOJ50" s="879"/>
      <c r="HOK50" s="1041"/>
      <c r="HOL50" s="877"/>
      <c r="HOM50" s="878"/>
      <c r="HON50" s="878"/>
      <c r="HOO50" s="878"/>
      <c r="HOP50" s="879"/>
      <c r="HOQ50" s="880"/>
      <c r="HOR50" s="878"/>
      <c r="HOS50" s="878"/>
      <c r="HOT50" s="878"/>
      <c r="HOU50" s="881"/>
      <c r="HOV50" s="877"/>
      <c r="HOW50" s="878"/>
      <c r="HOX50" s="878"/>
      <c r="HOY50" s="878"/>
      <c r="HOZ50" s="879"/>
      <c r="HPA50" s="1041"/>
      <c r="HPB50" s="877"/>
      <c r="HPC50" s="878"/>
      <c r="HPD50" s="878"/>
      <c r="HPE50" s="878"/>
      <c r="HPF50" s="879"/>
      <c r="HPG50" s="880"/>
      <c r="HPH50" s="878"/>
      <c r="HPI50" s="878"/>
      <c r="HPJ50" s="878"/>
      <c r="HPK50" s="881"/>
      <c r="HPL50" s="877"/>
      <c r="HPM50" s="878"/>
      <c r="HPN50" s="878"/>
      <c r="HPO50" s="878"/>
      <c r="HPP50" s="879"/>
      <c r="HPQ50" s="1041"/>
      <c r="HPR50" s="877"/>
      <c r="HPS50" s="878"/>
      <c r="HPT50" s="878"/>
      <c r="HPU50" s="878"/>
      <c r="HPV50" s="879"/>
      <c r="HPW50" s="880"/>
      <c r="HPX50" s="878"/>
      <c r="HPY50" s="878"/>
      <c r="HPZ50" s="878"/>
      <c r="HQA50" s="881"/>
      <c r="HQB50" s="877"/>
      <c r="HQC50" s="878"/>
      <c r="HQD50" s="878"/>
      <c r="HQE50" s="878"/>
      <c r="HQF50" s="879"/>
      <c r="HQG50" s="1041"/>
      <c r="HQH50" s="877"/>
      <c r="HQI50" s="878"/>
      <c r="HQJ50" s="878"/>
      <c r="HQK50" s="878"/>
      <c r="HQL50" s="879"/>
      <c r="HQM50" s="880"/>
      <c r="HQN50" s="878"/>
      <c r="HQO50" s="878"/>
      <c r="HQP50" s="878"/>
      <c r="HQQ50" s="881"/>
      <c r="HQR50" s="877"/>
      <c r="HQS50" s="878"/>
      <c r="HQT50" s="878"/>
      <c r="HQU50" s="878"/>
      <c r="HQV50" s="879"/>
      <c r="HQW50" s="1041"/>
      <c r="HQX50" s="877"/>
      <c r="HQY50" s="878"/>
      <c r="HQZ50" s="878"/>
      <c r="HRA50" s="878"/>
      <c r="HRB50" s="879"/>
      <c r="HRC50" s="880"/>
      <c r="HRD50" s="878"/>
      <c r="HRE50" s="878"/>
      <c r="HRF50" s="878"/>
      <c r="HRG50" s="881"/>
      <c r="HRH50" s="877"/>
      <c r="HRI50" s="878"/>
      <c r="HRJ50" s="878"/>
      <c r="HRK50" s="878"/>
      <c r="HRL50" s="879"/>
      <c r="HRM50" s="1041"/>
      <c r="HRN50" s="877"/>
      <c r="HRO50" s="878"/>
      <c r="HRP50" s="878"/>
      <c r="HRQ50" s="878"/>
      <c r="HRR50" s="879"/>
      <c r="HRS50" s="880"/>
      <c r="HRT50" s="878"/>
      <c r="HRU50" s="878"/>
      <c r="HRV50" s="878"/>
      <c r="HRW50" s="881"/>
      <c r="HRX50" s="877"/>
      <c r="HRY50" s="878"/>
      <c r="HRZ50" s="878"/>
      <c r="HSA50" s="878"/>
      <c r="HSB50" s="879"/>
      <c r="HSC50" s="1041"/>
      <c r="HSD50" s="877"/>
      <c r="HSE50" s="878"/>
      <c r="HSF50" s="878"/>
      <c r="HSG50" s="878"/>
      <c r="HSH50" s="879"/>
      <c r="HSI50" s="880"/>
      <c r="HSJ50" s="878"/>
      <c r="HSK50" s="878"/>
      <c r="HSL50" s="878"/>
      <c r="HSM50" s="881"/>
      <c r="HSN50" s="877"/>
      <c r="HSO50" s="878"/>
      <c r="HSP50" s="878"/>
      <c r="HSQ50" s="878"/>
      <c r="HSR50" s="879"/>
      <c r="HSS50" s="1041"/>
      <c r="HST50" s="877"/>
      <c r="HSU50" s="878"/>
      <c r="HSV50" s="878"/>
      <c r="HSW50" s="878"/>
      <c r="HSX50" s="879"/>
      <c r="HSY50" s="880"/>
      <c r="HSZ50" s="878"/>
      <c r="HTA50" s="878"/>
      <c r="HTB50" s="878"/>
      <c r="HTC50" s="881"/>
      <c r="HTD50" s="877"/>
      <c r="HTE50" s="878"/>
      <c r="HTF50" s="878"/>
      <c r="HTG50" s="878"/>
      <c r="HTH50" s="879"/>
      <c r="HTI50" s="1041"/>
      <c r="HTJ50" s="877"/>
      <c r="HTK50" s="878"/>
      <c r="HTL50" s="878"/>
      <c r="HTM50" s="878"/>
      <c r="HTN50" s="879"/>
      <c r="HTO50" s="880"/>
      <c r="HTP50" s="878"/>
      <c r="HTQ50" s="878"/>
      <c r="HTR50" s="878"/>
      <c r="HTS50" s="881"/>
      <c r="HTT50" s="877"/>
      <c r="HTU50" s="878"/>
      <c r="HTV50" s="878"/>
      <c r="HTW50" s="878"/>
      <c r="HTX50" s="879"/>
      <c r="HTY50" s="1041"/>
      <c r="HTZ50" s="877"/>
      <c r="HUA50" s="878"/>
      <c r="HUB50" s="878"/>
      <c r="HUC50" s="878"/>
      <c r="HUD50" s="879"/>
      <c r="HUE50" s="880"/>
      <c r="HUF50" s="878"/>
      <c r="HUG50" s="878"/>
      <c r="HUH50" s="878"/>
      <c r="HUI50" s="881"/>
      <c r="HUJ50" s="877"/>
      <c r="HUK50" s="878"/>
      <c r="HUL50" s="878"/>
      <c r="HUM50" s="878"/>
      <c r="HUN50" s="879"/>
      <c r="HUO50" s="1041"/>
      <c r="HUP50" s="877"/>
      <c r="HUQ50" s="878"/>
      <c r="HUR50" s="878"/>
      <c r="HUS50" s="878"/>
      <c r="HUT50" s="879"/>
      <c r="HUU50" s="880"/>
      <c r="HUV50" s="878"/>
      <c r="HUW50" s="878"/>
      <c r="HUX50" s="878"/>
      <c r="HUY50" s="881"/>
      <c r="HUZ50" s="877"/>
      <c r="HVA50" s="878"/>
      <c r="HVB50" s="878"/>
      <c r="HVC50" s="878"/>
      <c r="HVD50" s="879"/>
      <c r="HVE50" s="1041"/>
      <c r="HVF50" s="877"/>
      <c r="HVG50" s="878"/>
      <c r="HVH50" s="878"/>
      <c r="HVI50" s="878"/>
      <c r="HVJ50" s="879"/>
      <c r="HVK50" s="880"/>
      <c r="HVL50" s="878"/>
      <c r="HVM50" s="878"/>
      <c r="HVN50" s="878"/>
      <c r="HVO50" s="881"/>
      <c r="HVP50" s="877"/>
      <c r="HVQ50" s="878"/>
      <c r="HVR50" s="878"/>
      <c r="HVS50" s="878"/>
      <c r="HVT50" s="879"/>
      <c r="HVU50" s="1041"/>
      <c r="HVV50" s="877"/>
      <c r="HVW50" s="878"/>
      <c r="HVX50" s="878"/>
      <c r="HVY50" s="878"/>
      <c r="HVZ50" s="879"/>
      <c r="HWA50" s="880"/>
      <c r="HWB50" s="878"/>
      <c r="HWC50" s="878"/>
      <c r="HWD50" s="878"/>
      <c r="HWE50" s="881"/>
      <c r="HWF50" s="877"/>
      <c r="HWG50" s="878"/>
      <c r="HWH50" s="878"/>
      <c r="HWI50" s="878"/>
      <c r="HWJ50" s="879"/>
      <c r="HWK50" s="1041"/>
      <c r="HWL50" s="877"/>
      <c r="HWM50" s="878"/>
      <c r="HWN50" s="878"/>
      <c r="HWO50" s="878"/>
      <c r="HWP50" s="879"/>
      <c r="HWQ50" s="880"/>
      <c r="HWR50" s="878"/>
      <c r="HWS50" s="878"/>
      <c r="HWT50" s="878"/>
      <c r="HWU50" s="881"/>
      <c r="HWV50" s="877"/>
      <c r="HWW50" s="878"/>
      <c r="HWX50" s="878"/>
      <c r="HWY50" s="878"/>
      <c r="HWZ50" s="879"/>
      <c r="HXA50" s="1041"/>
      <c r="HXB50" s="877"/>
      <c r="HXC50" s="878"/>
      <c r="HXD50" s="878"/>
      <c r="HXE50" s="878"/>
      <c r="HXF50" s="879"/>
      <c r="HXG50" s="880"/>
      <c r="HXH50" s="878"/>
      <c r="HXI50" s="878"/>
      <c r="HXJ50" s="878"/>
      <c r="HXK50" s="881"/>
      <c r="HXL50" s="877"/>
      <c r="HXM50" s="878"/>
      <c r="HXN50" s="878"/>
      <c r="HXO50" s="878"/>
      <c r="HXP50" s="879"/>
      <c r="HXQ50" s="1041"/>
      <c r="HXR50" s="877"/>
      <c r="HXS50" s="878"/>
      <c r="HXT50" s="878"/>
      <c r="HXU50" s="878"/>
      <c r="HXV50" s="879"/>
      <c r="HXW50" s="880"/>
      <c r="HXX50" s="878"/>
      <c r="HXY50" s="878"/>
      <c r="HXZ50" s="878"/>
      <c r="HYA50" s="881"/>
      <c r="HYB50" s="877"/>
      <c r="HYC50" s="878"/>
      <c r="HYD50" s="878"/>
      <c r="HYE50" s="878"/>
      <c r="HYF50" s="879"/>
      <c r="HYG50" s="1041"/>
      <c r="HYH50" s="877"/>
      <c r="HYI50" s="878"/>
      <c r="HYJ50" s="878"/>
      <c r="HYK50" s="878"/>
      <c r="HYL50" s="879"/>
      <c r="HYM50" s="880"/>
      <c r="HYN50" s="878"/>
      <c r="HYO50" s="878"/>
      <c r="HYP50" s="878"/>
      <c r="HYQ50" s="881"/>
      <c r="HYR50" s="877"/>
      <c r="HYS50" s="878"/>
      <c r="HYT50" s="878"/>
      <c r="HYU50" s="878"/>
      <c r="HYV50" s="879"/>
      <c r="HYW50" s="1041"/>
      <c r="HYX50" s="877"/>
      <c r="HYY50" s="878"/>
      <c r="HYZ50" s="878"/>
      <c r="HZA50" s="878"/>
      <c r="HZB50" s="879"/>
      <c r="HZC50" s="880"/>
      <c r="HZD50" s="878"/>
      <c r="HZE50" s="878"/>
      <c r="HZF50" s="878"/>
      <c r="HZG50" s="881"/>
      <c r="HZH50" s="877"/>
      <c r="HZI50" s="878"/>
      <c r="HZJ50" s="878"/>
      <c r="HZK50" s="878"/>
      <c r="HZL50" s="879"/>
      <c r="HZM50" s="1041"/>
      <c r="HZN50" s="877"/>
      <c r="HZO50" s="878"/>
      <c r="HZP50" s="878"/>
      <c r="HZQ50" s="878"/>
      <c r="HZR50" s="879"/>
      <c r="HZS50" s="880"/>
      <c r="HZT50" s="878"/>
      <c r="HZU50" s="878"/>
      <c r="HZV50" s="878"/>
      <c r="HZW50" s="881"/>
      <c r="HZX50" s="877"/>
      <c r="HZY50" s="878"/>
      <c r="HZZ50" s="878"/>
      <c r="IAA50" s="878"/>
      <c r="IAB50" s="879"/>
      <c r="IAC50" s="1041"/>
      <c r="IAD50" s="877"/>
      <c r="IAE50" s="878"/>
      <c r="IAF50" s="878"/>
      <c r="IAG50" s="878"/>
      <c r="IAH50" s="879"/>
      <c r="IAI50" s="880"/>
      <c r="IAJ50" s="878"/>
      <c r="IAK50" s="878"/>
      <c r="IAL50" s="878"/>
      <c r="IAM50" s="881"/>
      <c r="IAN50" s="877"/>
      <c r="IAO50" s="878"/>
      <c r="IAP50" s="878"/>
      <c r="IAQ50" s="878"/>
      <c r="IAR50" s="879"/>
      <c r="IAS50" s="1041"/>
      <c r="IAT50" s="877"/>
      <c r="IAU50" s="878"/>
      <c r="IAV50" s="878"/>
      <c r="IAW50" s="878"/>
      <c r="IAX50" s="879"/>
      <c r="IAY50" s="880"/>
      <c r="IAZ50" s="878"/>
      <c r="IBA50" s="878"/>
      <c r="IBB50" s="878"/>
      <c r="IBC50" s="881"/>
      <c r="IBD50" s="877"/>
      <c r="IBE50" s="878"/>
      <c r="IBF50" s="878"/>
      <c r="IBG50" s="878"/>
      <c r="IBH50" s="879"/>
      <c r="IBI50" s="1041"/>
      <c r="IBJ50" s="877"/>
      <c r="IBK50" s="878"/>
      <c r="IBL50" s="878"/>
      <c r="IBM50" s="878"/>
      <c r="IBN50" s="879"/>
      <c r="IBO50" s="880"/>
      <c r="IBP50" s="878"/>
      <c r="IBQ50" s="878"/>
      <c r="IBR50" s="878"/>
      <c r="IBS50" s="881"/>
      <c r="IBT50" s="877"/>
      <c r="IBU50" s="878"/>
      <c r="IBV50" s="878"/>
      <c r="IBW50" s="878"/>
      <c r="IBX50" s="879"/>
      <c r="IBY50" s="1041"/>
      <c r="IBZ50" s="877"/>
      <c r="ICA50" s="878"/>
      <c r="ICB50" s="878"/>
      <c r="ICC50" s="878"/>
      <c r="ICD50" s="879"/>
      <c r="ICE50" s="880"/>
      <c r="ICF50" s="878"/>
      <c r="ICG50" s="878"/>
      <c r="ICH50" s="878"/>
      <c r="ICI50" s="881"/>
      <c r="ICJ50" s="877"/>
      <c r="ICK50" s="878"/>
      <c r="ICL50" s="878"/>
      <c r="ICM50" s="878"/>
      <c r="ICN50" s="879"/>
      <c r="ICO50" s="1041"/>
      <c r="ICP50" s="877"/>
      <c r="ICQ50" s="878"/>
      <c r="ICR50" s="878"/>
      <c r="ICS50" s="878"/>
      <c r="ICT50" s="879"/>
      <c r="ICU50" s="880"/>
      <c r="ICV50" s="878"/>
      <c r="ICW50" s="878"/>
      <c r="ICX50" s="878"/>
      <c r="ICY50" s="881"/>
      <c r="ICZ50" s="877"/>
      <c r="IDA50" s="878"/>
      <c r="IDB50" s="878"/>
      <c r="IDC50" s="878"/>
      <c r="IDD50" s="879"/>
      <c r="IDE50" s="1041"/>
      <c r="IDF50" s="877"/>
      <c r="IDG50" s="878"/>
      <c r="IDH50" s="878"/>
      <c r="IDI50" s="878"/>
      <c r="IDJ50" s="879"/>
      <c r="IDK50" s="880"/>
      <c r="IDL50" s="878"/>
      <c r="IDM50" s="878"/>
      <c r="IDN50" s="878"/>
      <c r="IDO50" s="881"/>
      <c r="IDP50" s="877"/>
      <c r="IDQ50" s="878"/>
      <c r="IDR50" s="878"/>
      <c r="IDS50" s="878"/>
      <c r="IDT50" s="879"/>
      <c r="IDU50" s="1041"/>
      <c r="IDV50" s="877"/>
      <c r="IDW50" s="878"/>
      <c r="IDX50" s="878"/>
      <c r="IDY50" s="878"/>
      <c r="IDZ50" s="879"/>
      <c r="IEA50" s="880"/>
      <c r="IEB50" s="878"/>
      <c r="IEC50" s="878"/>
      <c r="IED50" s="878"/>
      <c r="IEE50" s="881"/>
      <c r="IEF50" s="877"/>
      <c r="IEG50" s="878"/>
      <c r="IEH50" s="878"/>
      <c r="IEI50" s="878"/>
      <c r="IEJ50" s="879"/>
      <c r="IEK50" s="1041"/>
      <c r="IEL50" s="877"/>
      <c r="IEM50" s="878"/>
      <c r="IEN50" s="878"/>
      <c r="IEO50" s="878"/>
      <c r="IEP50" s="879"/>
      <c r="IEQ50" s="880"/>
      <c r="IER50" s="878"/>
      <c r="IES50" s="878"/>
      <c r="IET50" s="878"/>
      <c r="IEU50" s="881"/>
      <c r="IEV50" s="877"/>
      <c r="IEW50" s="878"/>
      <c r="IEX50" s="878"/>
      <c r="IEY50" s="878"/>
      <c r="IEZ50" s="879"/>
      <c r="IFA50" s="1041"/>
      <c r="IFB50" s="877"/>
      <c r="IFC50" s="878"/>
      <c r="IFD50" s="878"/>
      <c r="IFE50" s="878"/>
      <c r="IFF50" s="879"/>
      <c r="IFG50" s="880"/>
      <c r="IFH50" s="878"/>
      <c r="IFI50" s="878"/>
      <c r="IFJ50" s="878"/>
      <c r="IFK50" s="881"/>
      <c r="IFL50" s="877"/>
      <c r="IFM50" s="878"/>
      <c r="IFN50" s="878"/>
      <c r="IFO50" s="878"/>
      <c r="IFP50" s="879"/>
      <c r="IFQ50" s="1041"/>
      <c r="IFR50" s="877"/>
      <c r="IFS50" s="878"/>
      <c r="IFT50" s="878"/>
      <c r="IFU50" s="878"/>
      <c r="IFV50" s="879"/>
      <c r="IFW50" s="880"/>
      <c r="IFX50" s="878"/>
      <c r="IFY50" s="878"/>
      <c r="IFZ50" s="878"/>
      <c r="IGA50" s="881"/>
      <c r="IGB50" s="877"/>
      <c r="IGC50" s="878"/>
      <c r="IGD50" s="878"/>
      <c r="IGE50" s="878"/>
      <c r="IGF50" s="879"/>
      <c r="IGG50" s="1041"/>
      <c r="IGH50" s="877"/>
      <c r="IGI50" s="878"/>
      <c r="IGJ50" s="878"/>
      <c r="IGK50" s="878"/>
      <c r="IGL50" s="879"/>
      <c r="IGM50" s="880"/>
      <c r="IGN50" s="878"/>
      <c r="IGO50" s="878"/>
      <c r="IGP50" s="878"/>
      <c r="IGQ50" s="881"/>
      <c r="IGR50" s="877"/>
      <c r="IGS50" s="878"/>
      <c r="IGT50" s="878"/>
      <c r="IGU50" s="878"/>
      <c r="IGV50" s="879"/>
      <c r="IGW50" s="1041"/>
      <c r="IGX50" s="877"/>
      <c r="IGY50" s="878"/>
      <c r="IGZ50" s="878"/>
      <c r="IHA50" s="878"/>
      <c r="IHB50" s="879"/>
      <c r="IHC50" s="880"/>
      <c r="IHD50" s="878"/>
      <c r="IHE50" s="878"/>
      <c r="IHF50" s="878"/>
      <c r="IHG50" s="881"/>
      <c r="IHH50" s="877"/>
      <c r="IHI50" s="878"/>
      <c r="IHJ50" s="878"/>
      <c r="IHK50" s="878"/>
      <c r="IHL50" s="879"/>
      <c r="IHM50" s="1041"/>
      <c r="IHN50" s="877"/>
      <c r="IHO50" s="878"/>
      <c r="IHP50" s="878"/>
      <c r="IHQ50" s="878"/>
      <c r="IHR50" s="879"/>
      <c r="IHS50" s="880"/>
      <c r="IHT50" s="878"/>
      <c r="IHU50" s="878"/>
      <c r="IHV50" s="878"/>
      <c r="IHW50" s="881"/>
      <c r="IHX50" s="877"/>
      <c r="IHY50" s="878"/>
      <c r="IHZ50" s="878"/>
      <c r="IIA50" s="878"/>
      <c r="IIB50" s="879"/>
      <c r="IIC50" s="1041"/>
      <c r="IID50" s="877"/>
      <c r="IIE50" s="878"/>
      <c r="IIF50" s="878"/>
      <c r="IIG50" s="878"/>
      <c r="IIH50" s="879"/>
      <c r="III50" s="880"/>
      <c r="IIJ50" s="878"/>
      <c r="IIK50" s="878"/>
      <c r="IIL50" s="878"/>
      <c r="IIM50" s="881"/>
      <c r="IIN50" s="877"/>
      <c r="IIO50" s="878"/>
      <c r="IIP50" s="878"/>
      <c r="IIQ50" s="878"/>
      <c r="IIR50" s="879"/>
      <c r="IIS50" s="1041"/>
      <c r="IIT50" s="877"/>
      <c r="IIU50" s="878"/>
      <c r="IIV50" s="878"/>
      <c r="IIW50" s="878"/>
      <c r="IIX50" s="879"/>
      <c r="IIY50" s="880"/>
      <c r="IIZ50" s="878"/>
      <c r="IJA50" s="878"/>
      <c r="IJB50" s="878"/>
      <c r="IJC50" s="881"/>
      <c r="IJD50" s="877"/>
      <c r="IJE50" s="878"/>
      <c r="IJF50" s="878"/>
      <c r="IJG50" s="878"/>
      <c r="IJH50" s="879"/>
      <c r="IJI50" s="1041"/>
      <c r="IJJ50" s="877"/>
      <c r="IJK50" s="878"/>
      <c r="IJL50" s="878"/>
      <c r="IJM50" s="878"/>
      <c r="IJN50" s="879"/>
      <c r="IJO50" s="880"/>
      <c r="IJP50" s="878"/>
      <c r="IJQ50" s="878"/>
      <c r="IJR50" s="878"/>
      <c r="IJS50" s="881"/>
      <c r="IJT50" s="877"/>
      <c r="IJU50" s="878"/>
      <c r="IJV50" s="878"/>
      <c r="IJW50" s="878"/>
      <c r="IJX50" s="879"/>
      <c r="IJY50" s="1041"/>
      <c r="IJZ50" s="877"/>
      <c r="IKA50" s="878"/>
      <c r="IKB50" s="878"/>
      <c r="IKC50" s="878"/>
      <c r="IKD50" s="879"/>
      <c r="IKE50" s="880"/>
      <c r="IKF50" s="878"/>
      <c r="IKG50" s="878"/>
      <c r="IKH50" s="878"/>
      <c r="IKI50" s="881"/>
      <c r="IKJ50" s="877"/>
      <c r="IKK50" s="878"/>
      <c r="IKL50" s="878"/>
      <c r="IKM50" s="878"/>
      <c r="IKN50" s="879"/>
      <c r="IKO50" s="1041"/>
      <c r="IKP50" s="877"/>
      <c r="IKQ50" s="878"/>
      <c r="IKR50" s="878"/>
      <c r="IKS50" s="878"/>
      <c r="IKT50" s="879"/>
      <c r="IKU50" s="880"/>
      <c r="IKV50" s="878"/>
      <c r="IKW50" s="878"/>
      <c r="IKX50" s="878"/>
      <c r="IKY50" s="881"/>
      <c r="IKZ50" s="877"/>
      <c r="ILA50" s="878"/>
      <c r="ILB50" s="878"/>
      <c r="ILC50" s="878"/>
      <c r="ILD50" s="879"/>
      <c r="ILE50" s="1041"/>
      <c r="ILF50" s="877"/>
      <c r="ILG50" s="878"/>
      <c r="ILH50" s="878"/>
      <c r="ILI50" s="878"/>
      <c r="ILJ50" s="879"/>
      <c r="ILK50" s="880"/>
      <c r="ILL50" s="878"/>
      <c r="ILM50" s="878"/>
      <c r="ILN50" s="878"/>
      <c r="ILO50" s="881"/>
      <c r="ILP50" s="877"/>
      <c r="ILQ50" s="878"/>
      <c r="ILR50" s="878"/>
      <c r="ILS50" s="878"/>
      <c r="ILT50" s="879"/>
      <c r="ILU50" s="1041"/>
      <c r="ILV50" s="877"/>
      <c r="ILW50" s="878"/>
      <c r="ILX50" s="878"/>
      <c r="ILY50" s="878"/>
      <c r="ILZ50" s="879"/>
      <c r="IMA50" s="880"/>
      <c r="IMB50" s="878"/>
      <c r="IMC50" s="878"/>
      <c r="IMD50" s="878"/>
      <c r="IME50" s="881"/>
      <c r="IMF50" s="877"/>
      <c r="IMG50" s="878"/>
      <c r="IMH50" s="878"/>
      <c r="IMI50" s="878"/>
      <c r="IMJ50" s="879"/>
      <c r="IMK50" s="1041"/>
      <c r="IML50" s="877"/>
      <c r="IMM50" s="878"/>
      <c r="IMN50" s="878"/>
      <c r="IMO50" s="878"/>
      <c r="IMP50" s="879"/>
      <c r="IMQ50" s="880"/>
      <c r="IMR50" s="878"/>
      <c r="IMS50" s="878"/>
      <c r="IMT50" s="878"/>
      <c r="IMU50" s="881"/>
      <c r="IMV50" s="877"/>
      <c r="IMW50" s="878"/>
      <c r="IMX50" s="878"/>
      <c r="IMY50" s="878"/>
      <c r="IMZ50" s="879"/>
      <c r="INA50" s="1041"/>
      <c r="INB50" s="877"/>
      <c r="INC50" s="878"/>
      <c r="IND50" s="878"/>
      <c r="INE50" s="878"/>
      <c r="INF50" s="879"/>
      <c r="ING50" s="880"/>
      <c r="INH50" s="878"/>
      <c r="INI50" s="878"/>
      <c r="INJ50" s="878"/>
      <c r="INK50" s="881"/>
      <c r="INL50" s="877"/>
      <c r="INM50" s="878"/>
      <c r="INN50" s="878"/>
      <c r="INO50" s="878"/>
      <c r="INP50" s="879"/>
      <c r="INQ50" s="1041"/>
      <c r="INR50" s="877"/>
      <c r="INS50" s="878"/>
      <c r="INT50" s="878"/>
      <c r="INU50" s="878"/>
      <c r="INV50" s="879"/>
      <c r="INW50" s="880"/>
      <c r="INX50" s="878"/>
      <c r="INY50" s="878"/>
      <c r="INZ50" s="878"/>
      <c r="IOA50" s="881"/>
      <c r="IOB50" s="877"/>
      <c r="IOC50" s="878"/>
      <c r="IOD50" s="878"/>
      <c r="IOE50" s="878"/>
      <c r="IOF50" s="879"/>
      <c r="IOG50" s="1041"/>
      <c r="IOH50" s="877"/>
      <c r="IOI50" s="878"/>
      <c r="IOJ50" s="878"/>
      <c r="IOK50" s="878"/>
      <c r="IOL50" s="879"/>
      <c r="IOM50" s="880"/>
      <c r="ION50" s="878"/>
      <c r="IOO50" s="878"/>
      <c r="IOP50" s="878"/>
      <c r="IOQ50" s="881"/>
      <c r="IOR50" s="877"/>
      <c r="IOS50" s="878"/>
      <c r="IOT50" s="878"/>
      <c r="IOU50" s="878"/>
      <c r="IOV50" s="879"/>
      <c r="IOW50" s="1041"/>
      <c r="IOX50" s="877"/>
      <c r="IOY50" s="878"/>
      <c r="IOZ50" s="878"/>
      <c r="IPA50" s="878"/>
      <c r="IPB50" s="879"/>
      <c r="IPC50" s="880"/>
      <c r="IPD50" s="878"/>
      <c r="IPE50" s="878"/>
      <c r="IPF50" s="878"/>
      <c r="IPG50" s="881"/>
      <c r="IPH50" s="877"/>
      <c r="IPI50" s="878"/>
      <c r="IPJ50" s="878"/>
      <c r="IPK50" s="878"/>
      <c r="IPL50" s="879"/>
      <c r="IPM50" s="1041"/>
      <c r="IPN50" s="877"/>
      <c r="IPO50" s="878"/>
      <c r="IPP50" s="878"/>
      <c r="IPQ50" s="878"/>
      <c r="IPR50" s="879"/>
      <c r="IPS50" s="880"/>
      <c r="IPT50" s="878"/>
      <c r="IPU50" s="878"/>
      <c r="IPV50" s="878"/>
      <c r="IPW50" s="881"/>
      <c r="IPX50" s="877"/>
      <c r="IPY50" s="878"/>
      <c r="IPZ50" s="878"/>
      <c r="IQA50" s="878"/>
      <c r="IQB50" s="879"/>
      <c r="IQC50" s="1041"/>
      <c r="IQD50" s="877"/>
      <c r="IQE50" s="878"/>
      <c r="IQF50" s="878"/>
      <c r="IQG50" s="878"/>
      <c r="IQH50" s="879"/>
      <c r="IQI50" s="880"/>
      <c r="IQJ50" s="878"/>
      <c r="IQK50" s="878"/>
      <c r="IQL50" s="878"/>
      <c r="IQM50" s="881"/>
      <c r="IQN50" s="877"/>
      <c r="IQO50" s="878"/>
      <c r="IQP50" s="878"/>
      <c r="IQQ50" s="878"/>
      <c r="IQR50" s="879"/>
      <c r="IQS50" s="1041"/>
      <c r="IQT50" s="877"/>
      <c r="IQU50" s="878"/>
      <c r="IQV50" s="878"/>
      <c r="IQW50" s="878"/>
      <c r="IQX50" s="879"/>
      <c r="IQY50" s="880"/>
      <c r="IQZ50" s="878"/>
      <c r="IRA50" s="878"/>
      <c r="IRB50" s="878"/>
      <c r="IRC50" s="881"/>
      <c r="IRD50" s="877"/>
      <c r="IRE50" s="878"/>
      <c r="IRF50" s="878"/>
      <c r="IRG50" s="878"/>
      <c r="IRH50" s="879"/>
      <c r="IRI50" s="1041"/>
      <c r="IRJ50" s="877"/>
      <c r="IRK50" s="878"/>
      <c r="IRL50" s="878"/>
      <c r="IRM50" s="878"/>
      <c r="IRN50" s="879"/>
      <c r="IRO50" s="880"/>
      <c r="IRP50" s="878"/>
      <c r="IRQ50" s="878"/>
      <c r="IRR50" s="878"/>
      <c r="IRS50" s="881"/>
      <c r="IRT50" s="877"/>
      <c r="IRU50" s="878"/>
      <c r="IRV50" s="878"/>
      <c r="IRW50" s="878"/>
      <c r="IRX50" s="879"/>
      <c r="IRY50" s="1041"/>
      <c r="IRZ50" s="877"/>
      <c r="ISA50" s="878"/>
      <c r="ISB50" s="878"/>
      <c r="ISC50" s="878"/>
      <c r="ISD50" s="879"/>
      <c r="ISE50" s="880"/>
      <c r="ISF50" s="878"/>
      <c r="ISG50" s="878"/>
      <c r="ISH50" s="878"/>
      <c r="ISI50" s="881"/>
      <c r="ISJ50" s="877"/>
      <c r="ISK50" s="878"/>
      <c r="ISL50" s="878"/>
      <c r="ISM50" s="878"/>
      <c r="ISN50" s="879"/>
      <c r="ISO50" s="1041"/>
      <c r="ISP50" s="877"/>
      <c r="ISQ50" s="878"/>
      <c r="ISR50" s="878"/>
      <c r="ISS50" s="878"/>
      <c r="IST50" s="879"/>
      <c r="ISU50" s="880"/>
      <c r="ISV50" s="878"/>
      <c r="ISW50" s="878"/>
      <c r="ISX50" s="878"/>
      <c r="ISY50" s="881"/>
      <c r="ISZ50" s="877"/>
      <c r="ITA50" s="878"/>
      <c r="ITB50" s="878"/>
      <c r="ITC50" s="878"/>
      <c r="ITD50" s="879"/>
      <c r="ITE50" s="1041"/>
      <c r="ITF50" s="877"/>
      <c r="ITG50" s="878"/>
      <c r="ITH50" s="878"/>
      <c r="ITI50" s="878"/>
      <c r="ITJ50" s="879"/>
      <c r="ITK50" s="880"/>
      <c r="ITL50" s="878"/>
      <c r="ITM50" s="878"/>
      <c r="ITN50" s="878"/>
      <c r="ITO50" s="881"/>
      <c r="ITP50" s="877"/>
      <c r="ITQ50" s="878"/>
      <c r="ITR50" s="878"/>
      <c r="ITS50" s="878"/>
      <c r="ITT50" s="879"/>
      <c r="ITU50" s="1041"/>
      <c r="ITV50" s="877"/>
      <c r="ITW50" s="878"/>
      <c r="ITX50" s="878"/>
      <c r="ITY50" s="878"/>
      <c r="ITZ50" s="879"/>
      <c r="IUA50" s="880"/>
      <c r="IUB50" s="878"/>
      <c r="IUC50" s="878"/>
      <c r="IUD50" s="878"/>
      <c r="IUE50" s="881"/>
      <c r="IUF50" s="877"/>
      <c r="IUG50" s="878"/>
      <c r="IUH50" s="878"/>
      <c r="IUI50" s="878"/>
      <c r="IUJ50" s="879"/>
      <c r="IUK50" s="1041"/>
      <c r="IUL50" s="877"/>
      <c r="IUM50" s="878"/>
      <c r="IUN50" s="878"/>
      <c r="IUO50" s="878"/>
      <c r="IUP50" s="879"/>
      <c r="IUQ50" s="880"/>
      <c r="IUR50" s="878"/>
      <c r="IUS50" s="878"/>
      <c r="IUT50" s="878"/>
      <c r="IUU50" s="881"/>
      <c r="IUV50" s="877"/>
      <c r="IUW50" s="878"/>
      <c r="IUX50" s="878"/>
      <c r="IUY50" s="878"/>
      <c r="IUZ50" s="879"/>
      <c r="IVA50" s="1041"/>
      <c r="IVB50" s="877"/>
      <c r="IVC50" s="878"/>
      <c r="IVD50" s="878"/>
      <c r="IVE50" s="878"/>
      <c r="IVF50" s="879"/>
      <c r="IVG50" s="880"/>
      <c r="IVH50" s="878"/>
      <c r="IVI50" s="878"/>
      <c r="IVJ50" s="878"/>
      <c r="IVK50" s="881"/>
      <c r="IVL50" s="877"/>
      <c r="IVM50" s="878"/>
      <c r="IVN50" s="878"/>
      <c r="IVO50" s="878"/>
      <c r="IVP50" s="879"/>
      <c r="IVQ50" s="1041"/>
      <c r="IVR50" s="877"/>
      <c r="IVS50" s="878"/>
      <c r="IVT50" s="878"/>
      <c r="IVU50" s="878"/>
      <c r="IVV50" s="879"/>
      <c r="IVW50" s="880"/>
      <c r="IVX50" s="878"/>
      <c r="IVY50" s="878"/>
      <c r="IVZ50" s="878"/>
      <c r="IWA50" s="881"/>
      <c r="IWB50" s="877"/>
      <c r="IWC50" s="878"/>
      <c r="IWD50" s="878"/>
      <c r="IWE50" s="878"/>
      <c r="IWF50" s="879"/>
      <c r="IWG50" s="1041"/>
      <c r="IWH50" s="877"/>
      <c r="IWI50" s="878"/>
      <c r="IWJ50" s="878"/>
      <c r="IWK50" s="878"/>
      <c r="IWL50" s="879"/>
      <c r="IWM50" s="880"/>
      <c r="IWN50" s="878"/>
      <c r="IWO50" s="878"/>
      <c r="IWP50" s="878"/>
      <c r="IWQ50" s="881"/>
      <c r="IWR50" s="877"/>
      <c r="IWS50" s="878"/>
      <c r="IWT50" s="878"/>
      <c r="IWU50" s="878"/>
      <c r="IWV50" s="879"/>
      <c r="IWW50" s="1041"/>
      <c r="IWX50" s="877"/>
      <c r="IWY50" s="878"/>
      <c r="IWZ50" s="878"/>
      <c r="IXA50" s="878"/>
      <c r="IXB50" s="879"/>
      <c r="IXC50" s="880"/>
      <c r="IXD50" s="878"/>
      <c r="IXE50" s="878"/>
      <c r="IXF50" s="878"/>
      <c r="IXG50" s="881"/>
      <c r="IXH50" s="877"/>
      <c r="IXI50" s="878"/>
      <c r="IXJ50" s="878"/>
      <c r="IXK50" s="878"/>
      <c r="IXL50" s="879"/>
      <c r="IXM50" s="1041"/>
      <c r="IXN50" s="877"/>
      <c r="IXO50" s="878"/>
      <c r="IXP50" s="878"/>
      <c r="IXQ50" s="878"/>
      <c r="IXR50" s="879"/>
      <c r="IXS50" s="880"/>
      <c r="IXT50" s="878"/>
      <c r="IXU50" s="878"/>
      <c r="IXV50" s="878"/>
      <c r="IXW50" s="881"/>
      <c r="IXX50" s="877"/>
      <c r="IXY50" s="878"/>
      <c r="IXZ50" s="878"/>
      <c r="IYA50" s="878"/>
      <c r="IYB50" s="879"/>
      <c r="IYC50" s="1041"/>
      <c r="IYD50" s="877"/>
      <c r="IYE50" s="878"/>
      <c r="IYF50" s="878"/>
      <c r="IYG50" s="878"/>
      <c r="IYH50" s="879"/>
      <c r="IYI50" s="880"/>
      <c r="IYJ50" s="878"/>
      <c r="IYK50" s="878"/>
      <c r="IYL50" s="878"/>
      <c r="IYM50" s="881"/>
      <c r="IYN50" s="877"/>
      <c r="IYO50" s="878"/>
      <c r="IYP50" s="878"/>
      <c r="IYQ50" s="878"/>
      <c r="IYR50" s="879"/>
      <c r="IYS50" s="1041"/>
      <c r="IYT50" s="877"/>
      <c r="IYU50" s="878"/>
      <c r="IYV50" s="878"/>
      <c r="IYW50" s="878"/>
      <c r="IYX50" s="879"/>
      <c r="IYY50" s="880"/>
      <c r="IYZ50" s="878"/>
      <c r="IZA50" s="878"/>
      <c r="IZB50" s="878"/>
      <c r="IZC50" s="881"/>
      <c r="IZD50" s="877"/>
      <c r="IZE50" s="878"/>
      <c r="IZF50" s="878"/>
      <c r="IZG50" s="878"/>
      <c r="IZH50" s="879"/>
      <c r="IZI50" s="1041"/>
      <c r="IZJ50" s="877"/>
      <c r="IZK50" s="878"/>
      <c r="IZL50" s="878"/>
      <c r="IZM50" s="878"/>
      <c r="IZN50" s="879"/>
      <c r="IZO50" s="880"/>
      <c r="IZP50" s="878"/>
      <c r="IZQ50" s="878"/>
      <c r="IZR50" s="878"/>
      <c r="IZS50" s="881"/>
      <c r="IZT50" s="877"/>
      <c r="IZU50" s="878"/>
      <c r="IZV50" s="878"/>
      <c r="IZW50" s="878"/>
      <c r="IZX50" s="879"/>
      <c r="IZY50" s="1041"/>
      <c r="IZZ50" s="877"/>
      <c r="JAA50" s="878"/>
      <c r="JAB50" s="878"/>
      <c r="JAC50" s="878"/>
      <c r="JAD50" s="879"/>
      <c r="JAE50" s="880"/>
      <c r="JAF50" s="878"/>
      <c r="JAG50" s="878"/>
      <c r="JAH50" s="878"/>
      <c r="JAI50" s="881"/>
      <c r="JAJ50" s="877"/>
      <c r="JAK50" s="878"/>
      <c r="JAL50" s="878"/>
      <c r="JAM50" s="878"/>
      <c r="JAN50" s="879"/>
      <c r="JAO50" s="1041"/>
      <c r="JAP50" s="877"/>
      <c r="JAQ50" s="878"/>
      <c r="JAR50" s="878"/>
      <c r="JAS50" s="878"/>
      <c r="JAT50" s="879"/>
      <c r="JAU50" s="880"/>
      <c r="JAV50" s="878"/>
      <c r="JAW50" s="878"/>
      <c r="JAX50" s="878"/>
      <c r="JAY50" s="881"/>
      <c r="JAZ50" s="877"/>
      <c r="JBA50" s="878"/>
      <c r="JBB50" s="878"/>
      <c r="JBC50" s="878"/>
      <c r="JBD50" s="879"/>
      <c r="JBE50" s="1041"/>
      <c r="JBF50" s="877"/>
      <c r="JBG50" s="878"/>
      <c r="JBH50" s="878"/>
      <c r="JBI50" s="878"/>
      <c r="JBJ50" s="879"/>
      <c r="JBK50" s="880"/>
      <c r="JBL50" s="878"/>
      <c r="JBM50" s="878"/>
      <c r="JBN50" s="878"/>
      <c r="JBO50" s="881"/>
      <c r="JBP50" s="877"/>
      <c r="JBQ50" s="878"/>
      <c r="JBR50" s="878"/>
      <c r="JBS50" s="878"/>
      <c r="JBT50" s="879"/>
      <c r="JBU50" s="1041"/>
      <c r="JBV50" s="877"/>
      <c r="JBW50" s="878"/>
      <c r="JBX50" s="878"/>
      <c r="JBY50" s="878"/>
      <c r="JBZ50" s="879"/>
      <c r="JCA50" s="880"/>
      <c r="JCB50" s="878"/>
      <c r="JCC50" s="878"/>
      <c r="JCD50" s="878"/>
      <c r="JCE50" s="881"/>
      <c r="JCF50" s="877"/>
      <c r="JCG50" s="878"/>
      <c r="JCH50" s="878"/>
      <c r="JCI50" s="878"/>
      <c r="JCJ50" s="879"/>
      <c r="JCK50" s="1041"/>
      <c r="JCL50" s="877"/>
      <c r="JCM50" s="878"/>
      <c r="JCN50" s="878"/>
      <c r="JCO50" s="878"/>
      <c r="JCP50" s="879"/>
      <c r="JCQ50" s="880"/>
      <c r="JCR50" s="878"/>
      <c r="JCS50" s="878"/>
      <c r="JCT50" s="878"/>
      <c r="JCU50" s="881"/>
      <c r="JCV50" s="877"/>
      <c r="JCW50" s="878"/>
      <c r="JCX50" s="878"/>
      <c r="JCY50" s="878"/>
      <c r="JCZ50" s="879"/>
      <c r="JDA50" s="1041"/>
      <c r="JDB50" s="877"/>
      <c r="JDC50" s="878"/>
      <c r="JDD50" s="878"/>
      <c r="JDE50" s="878"/>
      <c r="JDF50" s="879"/>
      <c r="JDG50" s="880"/>
      <c r="JDH50" s="878"/>
      <c r="JDI50" s="878"/>
      <c r="JDJ50" s="878"/>
      <c r="JDK50" s="881"/>
      <c r="JDL50" s="877"/>
      <c r="JDM50" s="878"/>
      <c r="JDN50" s="878"/>
      <c r="JDO50" s="878"/>
      <c r="JDP50" s="879"/>
      <c r="JDQ50" s="1041"/>
      <c r="JDR50" s="877"/>
      <c r="JDS50" s="878"/>
      <c r="JDT50" s="878"/>
      <c r="JDU50" s="878"/>
      <c r="JDV50" s="879"/>
      <c r="JDW50" s="880"/>
      <c r="JDX50" s="878"/>
      <c r="JDY50" s="878"/>
      <c r="JDZ50" s="878"/>
      <c r="JEA50" s="881"/>
      <c r="JEB50" s="877"/>
      <c r="JEC50" s="878"/>
      <c r="JED50" s="878"/>
      <c r="JEE50" s="878"/>
      <c r="JEF50" s="879"/>
      <c r="JEG50" s="1041"/>
      <c r="JEH50" s="877"/>
      <c r="JEI50" s="878"/>
      <c r="JEJ50" s="878"/>
      <c r="JEK50" s="878"/>
      <c r="JEL50" s="879"/>
      <c r="JEM50" s="880"/>
      <c r="JEN50" s="878"/>
      <c r="JEO50" s="878"/>
      <c r="JEP50" s="878"/>
      <c r="JEQ50" s="881"/>
      <c r="JER50" s="877"/>
      <c r="JES50" s="878"/>
      <c r="JET50" s="878"/>
      <c r="JEU50" s="878"/>
      <c r="JEV50" s="879"/>
      <c r="JEW50" s="1041"/>
      <c r="JEX50" s="877"/>
      <c r="JEY50" s="878"/>
      <c r="JEZ50" s="878"/>
      <c r="JFA50" s="878"/>
      <c r="JFB50" s="879"/>
      <c r="JFC50" s="880"/>
      <c r="JFD50" s="878"/>
      <c r="JFE50" s="878"/>
      <c r="JFF50" s="878"/>
      <c r="JFG50" s="881"/>
      <c r="JFH50" s="877"/>
      <c r="JFI50" s="878"/>
      <c r="JFJ50" s="878"/>
      <c r="JFK50" s="878"/>
      <c r="JFL50" s="879"/>
      <c r="JFM50" s="1041"/>
      <c r="JFN50" s="877"/>
      <c r="JFO50" s="878"/>
      <c r="JFP50" s="878"/>
      <c r="JFQ50" s="878"/>
      <c r="JFR50" s="879"/>
      <c r="JFS50" s="880"/>
      <c r="JFT50" s="878"/>
      <c r="JFU50" s="878"/>
      <c r="JFV50" s="878"/>
      <c r="JFW50" s="881"/>
      <c r="JFX50" s="877"/>
      <c r="JFY50" s="878"/>
      <c r="JFZ50" s="878"/>
      <c r="JGA50" s="878"/>
      <c r="JGB50" s="879"/>
      <c r="JGC50" s="1041"/>
      <c r="JGD50" s="877"/>
      <c r="JGE50" s="878"/>
      <c r="JGF50" s="878"/>
      <c r="JGG50" s="878"/>
      <c r="JGH50" s="879"/>
      <c r="JGI50" s="880"/>
      <c r="JGJ50" s="878"/>
      <c r="JGK50" s="878"/>
      <c r="JGL50" s="878"/>
      <c r="JGM50" s="881"/>
      <c r="JGN50" s="877"/>
      <c r="JGO50" s="878"/>
      <c r="JGP50" s="878"/>
      <c r="JGQ50" s="878"/>
      <c r="JGR50" s="879"/>
      <c r="JGS50" s="1041"/>
      <c r="JGT50" s="877"/>
      <c r="JGU50" s="878"/>
      <c r="JGV50" s="878"/>
      <c r="JGW50" s="878"/>
      <c r="JGX50" s="879"/>
      <c r="JGY50" s="880"/>
      <c r="JGZ50" s="878"/>
      <c r="JHA50" s="878"/>
      <c r="JHB50" s="878"/>
      <c r="JHC50" s="881"/>
      <c r="JHD50" s="877"/>
      <c r="JHE50" s="878"/>
      <c r="JHF50" s="878"/>
      <c r="JHG50" s="878"/>
      <c r="JHH50" s="879"/>
      <c r="JHI50" s="1041"/>
      <c r="JHJ50" s="877"/>
      <c r="JHK50" s="878"/>
      <c r="JHL50" s="878"/>
      <c r="JHM50" s="878"/>
      <c r="JHN50" s="879"/>
      <c r="JHO50" s="880"/>
      <c r="JHP50" s="878"/>
      <c r="JHQ50" s="878"/>
      <c r="JHR50" s="878"/>
      <c r="JHS50" s="881"/>
      <c r="JHT50" s="877"/>
      <c r="JHU50" s="878"/>
      <c r="JHV50" s="878"/>
      <c r="JHW50" s="878"/>
      <c r="JHX50" s="879"/>
      <c r="JHY50" s="1041"/>
      <c r="JHZ50" s="877"/>
      <c r="JIA50" s="878"/>
      <c r="JIB50" s="878"/>
      <c r="JIC50" s="878"/>
      <c r="JID50" s="879"/>
      <c r="JIE50" s="880"/>
      <c r="JIF50" s="878"/>
      <c r="JIG50" s="878"/>
      <c r="JIH50" s="878"/>
      <c r="JII50" s="881"/>
      <c r="JIJ50" s="877"/>
      <c r="JIK50" s="878"/>
      <c r="JIL50" s="878"/>
      <c r="JIM50" s="878"/>
      <c r="JIN50" s="879"/>
      <c r="JIO50" s="1041"/>
      <c r="JIP50" s="877"/>
      <c r="JIQ50" s="878"/>
      <c r="JIR50" s="878"/>
      <c r="JIS50" s="878"/>
      <c r="JIT50" s="879"/>
      <c r="JIU50" s="880"/>
      <c r="JIV50" s="878"/>
      <c r="JIW50" s="878"/>
      <c r="JIX50" s="878"/>
      <c r="JIY50" s="881"/>
      <c r="JIZ50" s="877"/>
      <c r="JJA50" s="878"/>
      <c r="JJB50" s="878"/>
      <c r="JJC50" s="878"/>
      <c r="JJD50" s="879"/>
      <c r="JJE50" s="1041"/>
      <c r="JJF50" s="877"/>
      <c r="JJG50" s="878"/>
      <c r="JJH50" s="878"/>
      <c r="JJI50" s="878"/>
      <c r="JJJ50" s="879"/>
      <c r="JJK50" s="880"/>
      <c r="JJL50" s="878"/>
      <c r="JJM50" s="878"/>
      <c r="JJN50" s="878"/>
      <c r="JJO50" s="881"/>
      <c r="JJP50" s="877"/>
      <c r="JJQ50" s="878"/>
      <c r="JJR50" s="878"/>
      <c r="JJS50" s="878"/>
      <c r="JJT50" s="879"/>
      <c r="JJU50" s="1041"/>
      <c r="JJV50" s="877"/>
      <c r="JJW50" s="878"/>
      <c r="JJX50" s="878"/>
      <c r="JJY50" s="878"/>
      <c r="JJZ50" s="879"/>
      <c r="JKA50" s="880"/>
      <c r="JKB50" s="878"/>
      <c r="JKC50" s="878"/>
      <c r="JKD50" s="878"/>
      <c r="JKE50" s="881"/>
      <c r="JKF50" s="877"/>
      <c r="JKG50" s="878"/>
      <c r="JKH50" s="878"/>
      <c r="JKI50" s="878"/>
      <c r="JKJ50" s="879"/>
      <c r="JKK50" s="1041"/>
      <c r="JKL50" s="877"/>
      <c r="JKM50" s="878"/>
      <c r="JKN50" s="878"/>
      <c r="JKO50" s="878"/>
      <c r="JKP50" s="879"/>
      <c r="JKQ50" s="880"/>
      <c r="JKR50" s="878"/>
      <c r="JKS50" s="878"/>
      <c r="JKT50" s="878"/>
      <c r="JKU50" s="881"/>
      <c r="JKV50" s="877"/>
      <c r="JKW50" s="878"/>
      <c r="JKX50" s="878"/>
      <c r="JKY50" s="878"/>
      <c r="JKZ50" s="879"/>
      <c r="JLA50" s="1041"/>
      <c r="JLB50" s="877"/>
      <c r="JLC50" s="878"/>
      <c r="JLD50" s="878"/>
      <c r="JLE50" s="878"/>
      <c r="JLF50" s="879"/>
      <c r="JLG50" s="880"/>
      <c r="JLH50" s="878"/>
      <c r="JLI50" s="878"/>
      <c r="JLJ50" s="878"/>
      <c r="JLK50" s="881"/>
      <c r="JLL50" s="877"/>
      <c r="JLM50" s="878"/>
      <c r="JLN50" s="878"/>
      <c r="JLO50" s="878"/>
      <c r="JLP50" s="879"/>
      <c r="JLQ50" s="1041"/>
      <c r="JLR50" s="877"/>
      <c r="JLS50" s="878"/>
      <c r="JLT50" s="878"/>
      <c r="JLU50" s="878"/>
      <c r="JLV50" s="879"/>
      <c r="JLW50" s="880"/>
      <c r="JLX50" s="878"/>
      <c r="JLY50" s="878"/>
      <c r="JLZ50" s="878"/>
      <c r="JMA50" s="881"/>
      <c r="JMB50" s="877"/>
      <c r="JMC50" s="878"/>
      <c r="JMD50" s="878"/>
      <c r="JME50" s="878"/>
      <c r="JMF50" s="879"/>
      <c r="JMG50" s="1041"/>
      <c r="JMH50" s="877"/>
      <c r="JMI50" s="878"/>
      <c r="JMJ50" s="878"/>
      <c r="JMK50" s="878"/>
      <c r="JML50" s="879"/>
      <c r="JMM50" s="880"/>
      <c r="JMN50" s="878"/>
      <c r="JMO50" s="878"/>
      <c r="JMP50" s="878"/>
      <c r="JMQ50" s="881"/>
      <c r="JMR50" s="877"/>
      <c r="JMS50" s="878"/>
      <c r="JMT50" s="878"/>
      <c r="JMU50" s="878"/>
      <c r="JMV50" s="879"/>
      <c r="JMW50" s="1041"/>
      <c r="JMX50" s="877"/>
      <c r="JMY50" s="878"/>
      <c r="JMZ50" s="878"/>
      <c r="JNA50" s="878"/>
      <c r="JNB50" s="879"/>
      <c r="JNC50" s="880"/>
      <c r="JND50" s="878"/>
      <c r="JNE50" s="878"/>
      <c r="JNF50" s="878"/>
      <c r="JNG50" s="881"/>
      <c r="JNH50" s="877"/>
      <c r="JNI50" s="878"/>
      <c r="JNJ50" s="878"/>
      <c r="JNK50" s="878"/>
      <c r="JNL50" s="879"/>
      <c r="JNM50" s="1041"/>
      <c r="JNN50" s="877"/>
      <c r="JNO50" s="878"/>
      <c r="JNP50" s="878"/>
      <c r="JNQ50" s="878"/>
      <c r="JNR50" s="879"/>
      <c r="JNS50" s="880"/>
      <c r="JNT50" s="878"/>
      <c r="JNU50" s="878"/>
      <c r="JNV50" s="878"/>
      <c r="JNW50" s="881"/>
      <c r="JNX50" s="877"/>
      <c r="JNY50" s="878"/>
      <c r="JNZ50" s="878"/>
      <c r="JOA50" s="878"/>
      <c r="JOB50" s="879"/>
      <c r="JOC50" s="1041"/>
      <c r="JOD50" s="877"/>
      <c r="JOE50" s="878"/>
      <c r="JOF50" s="878"/>
      <c r="JOG50" s="878"/>
      <c r="JOH50" s="879"/>
      <c r="JOI50" s="880"/>
      <c r="JOJ50" s="878"/>
      <c r="JOK50" s="878"/>
      <c r="JOL50" s="878"/>
      <c r="JOM50" s="881"/>
      <c r="JON50" s="877"/>
      <c r="JOO50" s="878"/>
      <c r="JOP50" s="878"/>
      <c r="JOQ50" s="878"/>
      <c r="JOR50" s="879"/>
      <c r="JOS50" s="1041"/>
      <c r="JOT50" s="877"/>
      <c r="JOU50" s="878"/>
      <c r="JOV50" s="878"/>
      <c r="JOW50" s="878"/>
      <c r="JOX50" s="879"/>
      <c r="JOY50" s="880"/>
      <c r="JOZ50" s="878"/>
      <c r="JPA50" s="878"/>
      <c r="JPB50" s="878"/>
      <c r="JPC50" s="881"/>
      <c r="JPD50" s="877"/>
      <c r="JPE50" s="878"/>
      <c r="JPF50" s="878"/>
      <c r="JPG50" s="878"/>
      <c r="JPH50" s="879"/>
      <c r="JPI50" s="1041"/>
      <c r="JPJ50" s="877"/>
      <c r="JPK50" s="878"/>
      <c r="JPL50" s="878"/>
      <c r="JPM50" s="878"/>
      <c r="JPN50" s="879"/>
      <c r="JPO50" s="880"/>
      <c r="JPP50" s="878"/>
      <c r="JPQ50" s="878"/>
      <c r="JPR50" s="878"/>
      <c r="JPS50" s="881"/>
      <c r="JPT50" s="877"/>
      <c r="JPU50" s="878"/>
      <c r="JPV50" s="878"/>
      <c r="JPW50" s="878"/>
      <c r="JPX50" s="879"/>
      <c r="JPY50" s="1041"/>
      <c r="JPZ50" s="877"/>
      <c r="JQA50" s="878"/>
      <c r="JQB50" s="878"/>
      <c r="JQC50" s="878"/>
      <c r="JQD50" s="879"/>
      <c r="JQE50" s="880"/>
      <c r="JQF50" s="878"/>
      <c r="JQG50" s="878"/>
      <c r="JQH50" s="878"/>
      <c r="JQI50" s="881"/>
      <c r="JQJ50" s="877"/>
      <c r="JQK50" s="878"/>
      <c r="JQL50" s="878"/>
      <c r="JQM50" s="878"/>
      <c r="JQN50" s="879"/>
      <c r="JQO50" s="1041"/>
      <c r="JQP50" s="877"/>
      <c r="JQQ50" s="878"/>
      <c r="JQR50" s="878"/>
      <c r="JQS50" s="878"/>
      <c r="JQT50" s="879"/>
      <c r="JQU50" s="880"/>
      <c r="JQV50" s="878"/>
      <c r="JQW50" s="878"/>
      <c r="JQX50" s="878"/>
      <c r="JQY50" s="881"/>
      <c r="JQZ50" s="877"/>
      <c r="JRA50" s="878"/>
      <c r="JRB50" s="878"/>
      <c r="JRC50" s="878"/>
      <c r="JRD50" s="879"/>
      <c r="JRE50" s="1041"/>
      <c r="JRF50" s="877"/>
      <c r="JRG50" s="878"/>
      <c r="JRH50" s="878"/>
      <c r="JRI50" s="878"/>
      <c r="JRJ50" s="879"/>
      <c r="JRK50" s="880"/>
      <c r="JRL50" s="878"/>
      <c r="JRM50" s="878"/>
      <c r="JRN50" s="878"/>
      <c r="JRO50" s="881"/>
      <c r="JRP50" s="877"/>
      <c r="JRQ50" s="878"/>
      <c r="JRR50" s="878"/>
      <c r="JRS50" s="878"/>
      <c r="JRT50" s="879"/>
      <c r="JRU50" s="1041"/>
      <c r="JRV50" s="877"/>
      <c r="JRW50" s="878"/>
      <c r="JRX50" s="878"/>
      <c r="JRY50" s="878"/>
      <c r="JRZ50" s="879"/>
      <c r="JSA50" s="880"/>
      <c r="JSB50" s="878"/>
      <c r="JSC50" s="878"/>
      <c r="JSD50" s="878"/>
      <c r="JSE50" s="881"/>
      <c r="JSF50" s="877"/>
      <c r="JSG50" s="878"/>
      <c r="JSH50" s="878"/>
      <c r="JSI50" s="878"/>
      <c r="JSJ50" s="879"/>
      <c r="JSK50" s="1041"/>
      <c r="JSL50" s="877"/>
      <c r="JSM50" s="878"/>
      <c r="JSN50" s="878"/>
      <c r="JSO50" s="878"/>
      <c r="JSP50" s="879"/>
      <c r="JSQ50" s="880"/>
      <c r="JSR50" s="878"/>
      <c r="JSS50" s="878"/>
      <c r="JST50" s="878"/>
      <c r="JSU50" s="881"/>
      <c r="JSV50" s="877"/>
      <c r="JSW50" s="878"/>
      <c r="JSX50" s="878"/>
      <c r="JSY50" s="878"/>
      <c r="JSZ50" s="879"/>
      <c r="JTA50" s="1041"/>
      <c r="JTB50" s="877"/>
      <c r="JTC50" s="878"/>
      <c r="JTD50" s="878"/>
      <c r="JTE50" s="878"/>
      <c r="JTF50" s="879"/>
      <c r="JTG50" s="880"/>
      <c r="JTH50" s="878"/>
      <c r="JTI50" s="878"/>
      <c r="JTJ50" s="878"/>
      <c r="JTK50" s="881"/>
      <c r="JTL50" s="877"/>
      <c r="JTM50" s="878"/>
      <c r="JTN50" s="878"/>
      <c r="JTO50" s="878"/>
      <c r="JTP50" s="879"/>
      <c r="JTQ50" s="1041"/>
      <c r="JTR50" s="877"/>
      <c r="JTS50" s="878"/>
      <c r="JTT50" s="878"/>
      <c r="JTU50" s="878"/>
      <c r="JTV50" s="879"/>
      <c r="JTW50" s="880"/>
      <c r="JTX50" s="878"/>
      <c r="JTY50" s="878"/>
      <c r="JTZ50" s="878"/>
      <c r="JUA50" s="881"/>
      <c r="JUB50" s="877"/>
      <c r="JUC50" s="878"/>
      <c r="JUD50" s="878"/>
      <c r="JUE50" s="878"/>
      <c r="JUF50" s="879"/>
      <c r="JUG50" s="1041"/>
      <c r="JUH50" s="877"/>
      <c r="JUI50" s="878"/>
      <c r="JUJ50" s="878"/>
      <c r="JUK50" s="878"/>
      <c r="JUL50" s="879"/>
      <c r="JUM50" s="880"/>
      <c r="JUN50" s="878"/>
      <c r="JUO50" s="878"/>
      <c r="JUP50" s="878"/>
      <c r="JUQ50" s="881"/>
      <c r="JUR50" s="877"/>
      <c r="JUS50" s="878"/>
      <c r="JUT50" s="878"/>
      <c r="JUU50" s="878"/>
      <c r="JUV50" s="879"/>
      <c r="JUW50" s="1041"/>
      <c r="JUX50" s="877"/>
      <c r="JUY50" s="878"/>
      <c r="JUZ50" s="878"/>
      <c r="JVA50" s="878"/>
      <c r="JVB50" s="879"/>
      <c r="JVC50" s="880"/>
      <c r="JVD50" s="878"/>
      <c r="JVE50" s="878"/>
      <c r="JVF50" s="878"/>
      <c r="JVG50" s="881"/>
      <c r="JVH50" s="877"/>
      <c r="JVI50" s="878"/>
      <c r="JVJ50" s="878"/>
      <c r="JVK50" s="878"/>
      <c r="JVL50" s="879"/>
      <c r="JVM50" s="1041"/>
      <c r="JVN50" s="877"/>
      <c r="JVO50" s="878"/>
      <c r="JVP50" s="878"/>
      <c r="JVQ50" s="878"/>
      <c r="JVR50" s="879"/>
      <c r="JVS50" s="880"/>
      <c r="JVT50" s="878"/>
      <c r="JVU50" s="878"/>
      <c r="JVV50" s="878"/>
      <c r="JVW50" s="881"/>
      <c r="JVX50" s="877"/>
      <c r="JVY50" s="878"/>
      <c r="JVZ50" s="878"/>
      <c r="JWA50" s="878"/>
      <c r="JWB50" s="879"/>
      <c r="JWC50" s="1041"/>
      <c r="JWD50" s="877"/>
      <c r="JWE50" s="878"/>
      <c r="JWF50" s="878"/>
      <c r="JWG50" s="878"/>
      <c r="JWH50" s="879"/>
      <c r="JWI50" s="880"/>
      <c r="JWJ50" s="878"/>
      <c r="JWK50" s="878"/>
      <c r="JWL50" s="878"/>
      <c r="JWM50" s="881"/>
      <c r="JWN50" s="877"/>
      <c r="JWO50" s="878"/>
      <c r="JWP50" s="878"/>
      <c r="JWQ50" s="878"/>
      <c r="JWR50" s="879"/>
      <c r="JWS50" s="1041"/>
      <c r="JWT50" s="877"/>
      <c r="JWU50" s="878"/>
      <c r="JWV50" s="878"/>
      <c r="JWW50" s="878"/>
      <c r="JWX50" s="879"/>
      <c r="JWY50" s="880"/>
      <c r="JWZ50" s="878"/>
      <c r="JXA50" s="878"/>
      <c r="JXB50" s="878"/>
      <c r="JXC50" s="881"/>
      <c r="JXD50" s="877"/>
      <c r="JXE50" s="878"/>
      <c r="JXF50" s="878"/>
      <c r="JXG50" s="878"/>
      <c r="JXH50" s="879"/>
      <c r="JXI50" s="1041"/>
      <c r="JXJ50" s="877"/>
      <c r="JXK50" s="878"/>
      <c r="JXL50" s="878"/>
      <c r="JXM50" s="878"/>
      <c r="JXN50" s="879"/>
      <c r="JXO50" s="880"/>
      <c r="JXP50" s="878"/>
      <c r="JXQ50" s="878"/>
      <c r="JXR50" s="878"/>
      <c r="JXS50" s="881"/>
      <c r="JXT50" s="877"/>
      <c r="JXU50" s="878"/>
      <c r="JXV50" s="878"/>
      <c r="JXW50" s="878"/>
      <c r="JXX50" s="879"/>
      <c r="JXY50" s="1041"/>
      <c r="JXZ50" s="877"/>
      <c r="JYA50" s="878"/>
      <c r="JYB50" s="878"/>
      <c r="JYC50" s="878"/>
      <c r="JYD50" s="879"/>
      <c r="JYE50" s="880"/>
      <c r="JYF50" s="878"/>
      <c r="JYG50" s="878"/>
      <c r="JYH50" s="878"/>
      <c r="JYI50" s="881"/>
      <c r="JYJ50" s="877"/>
      <c r="JYK50" s="878"/>
      <c r="JYL50" s="878"/>
      <c r="JYM50" s="878"/>
      <c r="JYN50" s="879"/>
      <c r="JYO50" s="1041"/>
      <c r="JYP50" s="877"/>
      <c r="JYQ50" s="878"/>
      <c r="JYR50" s="878"/>
      <c r="JYS50" s="878"/>
      <c r="JYT50" s="879"/>
      <c r="JYU50" s="880"/>
      <c r="JYV50" s="878"/>
      <c r="JYW50" s="878"/>
      <c r="JYX50" s="878"/>
      <c r="JYY50" s="881"/>
      <c r="JYZ50" s="877"/>
      <c r="JZA50" s="878"/>
      <c r="JZB50" s="878"/>
      <c r="JZC50" s="878"/>
      <c r="JZD50" s="879"/>
      <c r="JZE50" s="1041"/>
      <c r="JZF50" s="877"/>
      <c r="JZG50" s="878"/>
      <c r="JZH50" s="878"/>
      <c r="JZI50" s="878"/>
      <c r="JZJ50" s="879"/>
      <c r="JZK50" s="880"/>
      <c r="JZL50" s="878"/>
      <c r="JZM50" s="878"/>
      <c r="JZN50" s="878"/>
      <c r="JZO50" s="881"/>
      <c r="JZP50" s="877"/>
      <c r="JZQ50" s="878"/>
      <c r="JZR50" s="878"/>
      <c r="JZS50" s="878"/>
      <c r="JZT50" s="879"/>
      <c r="JZU50" s="1041"/>
      <c r="JZV50" s="877"/>
      <c r="JZW50" s="878"/>
      <c r="JZX50" s="878"/>
      <c r="JZY50" s="878"/>
      <c r="JZZ50" s="879"/>
      <c r="KAA50" s="880"/>
      <c r="KAB50" s="878"/>
      <c r="KAC50" s="878"/>
      <c r="KAD50" s="878"/>
      <c r="KAE50" s="881"/>
      <c r="KAF50" s="877"/>
      <c r="KAG50" s="878"/>
      <c r="KAH50" s="878"/>
      <c r="KAI50" s="878"/>
      <c r="KAJ50" s="879"/>
      <c r="KAK50" s="1041"/>
      <c r="KAL50" s="877"/>
      <c r="KAM50" s="878"/>
      <c r="KAN50" s="878"/>
      <c r="KAO50" s="878"/>
      <c r="KAP50" s="879"/>
      <c r="KAQ50" s="880"/>
      <c r="KAR50" s="878"/>
      <c r="KAS50" s="878"/>
      <c r="KAT50" s="878"/>
      <c r="KAU50" s="881"/>
      <c r="KAV50" s="877"/>
      <c r="KAW50" s="878"/>
      <c r="KAX50" s="878"/>
      <c r="KAY50" s="878"/>
      <c r="KAZ50" s="879"/>
      <c r="KBA50" s="1041"/>
      <c r="KBB50" s="877"/>
      <c r="KBC50" s="878"/>
      <c r="KBD50" s="878"/>
      <c r="KBE50" s="878"/>
      <c r="KBF50" s="879"/>
      <c r="KBG50" s="880"/>
      <c r="KBH50" s="878"/>
      <c r="KBI50" s="878"/>
      <c r="KBJ50" s="878"/>
      <c r="KBK50" s="881"/>
      <c r="KBL50" s="877"/>
      <c r="KBM50" s="878"/>
      <c r="KBN50" s="878"/>
      <c r="KBO50" s="878"/>
      <c r="KBP50" s="879"/>
      <c r="KBQ50" s="1041"/>
      <c r="KBR50" s="877"/>
      <c r="KBS50" s="878"/>
      <c r="KBT50" s="878"/>
      <c r="KBU50" s="878"/>
      <c r="KBV50" s="879"/>
      <c r="KBW50" s="880"/>
      <c r="KBX50" s="878"/>
      <c r="KBY50" s="878"/>
      <c r="KBZ50" s="878"/>
      <c r="KCA50" s="881"/>
      <c r="KCB50" s="877"/>
      <c r="KCC50" s="878"/>
      <c r="KCD50" s="878"/>
      <c r="KCE50" s="878"/>
      <c r="KCF50" s="879"/>
      <c r="KCG50" s="1041"/>
      <c r="KCH50" s="877"/>
      <c r="KCI50" s="878"/>
      <c r="KCJ50" s="878"/>
      <c r="KCK50" s="878"/>
      <c r="KCL50" s="879"/>
      <c r="KCM50" s="880"/>
      <c r="KCN50" s="878"/>
      <c r="KCO50" s="878"/>
      <c r="KCP50" s="878"/>
      <c r="KCQ50" s="881"/>
      <c r="KCR50" s="877"/>
      <c r="KCS50" s="878"/>
      <c r="KCT50" s="878"/>
      <c r="KCU50" s="878"/>
      <c r="KCV50" s="879"/>
      <c r="KCW50" s="1041"/>
      <c r="KCX50" s="877"/>
      <c r="KCY50" s="878"/>
      <c r="KCZ50" s="878"/>
      <c r="KDA50" s="878"/>
      <c r="KDB50" s="879"/>
      <c r="KDC50" s="880"/>
      <c r="KDD50" s="878"/>
      <c r="KDE50" s="878"/>
      <c r="KDF50" s="878"/>
      <c r="KDG50" s="881"/>
      <c r="KDH50" s="877"/>
      <c r="KDI50" s="878"/>
      <c r="KDJ50" s="878"/>
      <c r="KDK50" s="878"/>
      <c r="KDL50" s="879"/>
      <c r="KDM50" s="1041"/>
      <c r="KDN50" s="877"/>
      <c r="KDO50" s="878"/>
      <c r="KDP50" s="878"/>
      <c r="KDQ50" s="878"/>
      <c r="KDR50" s="879"/>
      <c r="KDS50" s="880"/>
      <c r="KDT50" s="878"/>
      <c r="KDU50" s="878"/>
      <c r="KDV50" s="878"/>
      <c r="KDW50" s="881"/>
      <c r="KDX50" s="877"/>
      <c r="KDY50" s="878"/>
      <c r="KDZ50" s="878"/>
      <c r="KEA50" s="878"/>
      <c r="KEB50" s="879"/>
      <c r="KEC50" s="1041"/>
      <c r="KED50" s="877"/>
      <c r="KEE50" s="878"/>
      <c r="KEF50" s="878"/>
      <c r="KEG50" s="878"/>
      <c r="KEH50" s="879"/>
      <c r="KEI50" s="880"/>
      <c r="KEJ50" s="878"/>
      <c r="KEK50" s="878"/>
      <c r="KEL50" s="878"/>
      <c r="KEM50" s="881"/>
      <c r="KEN50" s="877"/>
      <c r="KEO50" s="878"/>
      <c r="KEP50" s="878"/>
      <c r="KEQ50" s="878"/>
      <c r="KER50" s="879"/>
      <c r="KES50" s="1041"/>
      <c r="KET50" s="877"/>
      <c r="KEU50" s="878"/>
      <c r="KEV50" s="878"/>
      <c r="KEW50" s="878"/>
      <c r="KEX50" s="879"/>
      <c r="KEY50" s="880"/>
      <c r="KEZ50" s="878"/>
      <c r="KFA50" s="878"/>
      <c r="KFB50" s="878"/>
      <c r="KFC50" s="881"/>
      <c r="KFD50" s="877"/>
      <c r="KFE50" s="878"/>
      <c r="KFF50" s="878"/>
      <c r="KFG50" s="878"/>
      <c r="KFH50" s="879"/>
      <c r="KFI50" s="1041"/>
      <c r="KFJ50" s="877"/>
      <c r="KFK50" s="878"/>
      <c r="KFL50" s="878"/>
      <c r="KFM50" s="878"/>
      <c r="KFN50" s="879"/>
      <c r="KFO50" s="880"/>
      <c r="KFP50" s="878"/>
      <c r="KFQ50" s="878"/>
      <c r="KFR50" s="878"/>
      <c r="KFS50" s="881"/>
      <c r="KFT50" s="877"/>
      <c r="KFU50" s="878"/>
      <c r="KFV50" s="878"/>
      <c r="KFW50" s="878"/>
      <c r="KFX50" s="879"/>
      <c r="KFY50" s="1041"/>
      <c r="KFZ50" s="877"/>
      <c r="KGA50" s="878"/>
      <c r="KGB50" s="878"/>
      <c r="KGC50" s="878"/>
      <c r="KGD50" s="879"/>
      <c r="KGE50" s="880"/>
      <c r="KGF50" s="878"/>
      <c r="KGG50" s="878"/>
      <c r="KGH50" s="878"/>
      <c r="KGI50" s="881"/>
      <c r="KGJ50" s="877"/>
      <c r="KGK50" s="878"/>
      <c r="KGL50" s="878"/>
      <c r="KGM50" s="878"/>
      <c r="KGN50" s="879"/>
      <c r="KGO50" s="1041"/>
      <c r="KGP50" s="877"/>
      <c r="KGQ50" s="878"/>
      <c r="KGR50" s="878"/>
      <c r="KGS50" s="878"/>
      <c r="KGT50" s="879"/>
      <c r="KGU50" s="880"/>
      <c r="KGV50" s="878"/>
      <c r="KGW50" s="878"/>
      <c r="KGX50" s="878"/>
      <c r="KGY50" s="881"/>
      <c r="KGZ50" s="877"/>
      <c r="KHA50" s="878"/>
      <c r="KHB50" s="878"/>
      <c r="KHC50" s="878"/>
      <c r="KHD50" s="879"/>
      <c r="KHE50" s="1041"/>
      <c r="KHF50" s="877"/>
      <c r="KHG50" s="878"/>
      <c r="KHH50" s="878"/>
      <c r="KHI50" s="878"/>
      <c r="KHJ50" s="879"/>
      <c r="KHK50" s="880"/>
      <c r="KHL50" s="878"/>
      <c r="KHM50" s="878"/>
      <c r="KHN50" s="878"/>
      <c r="KHO50" s="881"/>
      <c r="KHP50" s="877"/>
      <c r="KHQ50" s="878"/>
      <c r="KHR50" s="878"/>
      <c r="KHS50" s="878"/>
      <c r="KHT50" s="879"/>
      <c r="KHU50" s="1041"/>
      <c r="KHV50" s="877"/>
      <c r="KHW50" s="878"/>
      <c r="KHX50" s="878"/>
      <c r="KHY50" s="878"/>
      <c r="KHZ50" s="879"/>
      <c r="KIA50" s="880"/>
      <c r="KIB50" s="878"/>
      <c r="KIC50" s="878"/>
      <c r="KID50" s="878"/>
      <c r="KIE50" s="881"/>
      <c r="KIF50" s="877"/>
      <c r="KIG50" s="878"/>
      <c r="KIH50" s="878"/>
      <c r="KII50" s="878"/>
      <c r="KIJ50" s="879"/>
      <c r="KIK50" s="1041"/>
      <c r="KIL50" s="877"/>
      <c r="KIM50" s="878"/>
      <c r="KIN50" s="878"/>
      <c r="KIO50" s="878"/>
      <c r="KIP50" s="879"/>
      <c r="KIQ50" s="880"/>
      <c r="KIR50" s="878"/>
      <c r="KIS50" s="878"/>
      <c r="KIT50" s="878"/>
      <c r="KIU50" s="881"/>
      <c r="KIV50" s="877"/>
      <c r="KIW50" s="878"/>
      <c r="KIX50" s="878"/>
      <c r="KIY50" s="878"/>
      <c r="KIZ50" s="879"/>
      <c r="KJA50" s="1041"/>
      <c r="KJB50" s="877"/>
      <c r="KJC50" s="878"/>
      <c r="KJD50" s="878"/>
      <c r="KJE50" s="878"/>
      <c r="KJF50" s="879"/>
      <c r="KJG50" s="880"/>
      <c r="KJH50" s="878"/>
      <c r="KJI50" s="878"/>
      <c r="KJJ50" s="878"/>
      <c r="KJK50" s="881"/>
      <c r="KJL50" s="877"/>
      <c r="KJM50" s="878"/>
      <c r="KJN50" s="878"/>
      <c r="KJO50" s="878"/>
      <c r="KJP50" s="879"/>
      <c r="KJQ50" s="1041"/>
      <c r="KJR50" s="877"/>
      <c r="KJS50" s="878"/>
      <c r="KJT50" s="878"/>
      <c r="KJU50" s="878"/>
      <c r="KJV50" s="879"/>
      <c r="KJW50" s="880"/>
      <c r="KJX50" s="878"/>
      <c r="KJY50" s="878"/>
      <c r="KJZ50" s="878"/>
      <c r="KKA50" s="881"/>
      <c r="KKB50" s="877"/>
      <c r="KKC50" s="878"/>
      <c r="KKD50" s="878"/>
      <c r="KKE50" s="878"/>
      <c r="KKF50" s="879"/>
      <c r="KKG50" s="1041"/>
      <c r="KKH50" s="877"/>
      <c r="KKI50" s="878"/>
      <c r="KKJ50" s="878"/>
      <c r="KKK50" s="878"/>
      <c r="KKL50" s="879"/>
      <c r="KKM50" s="880"/>
      <c r="KKN50" s="878"/>
      <c r="KKO50" s="878"/>
      <c r="KKP50" s="878"/>
      <c r="KKQ50" s="881"/>
      <c r="KKR50" s="877"/>
      <c r="KKS50" s="878"/>
      <c r="KKT50" s="878"/>
      <c r="KKU50" s="878"/>
      <c r="KKV50" s="879"/>
      <c r="KKW50" s="1041"/>
      <c r="KKX50" s="877"/>
      <c r="KKY50" s="878"/>
      <c r="KKZ50" s="878"/>
      <c r="KLA50" s="878"/>
      <c r="KLB50" s="879"/>
      <c r="KLC50" s="880"/>
      <c r="KLD50" s="878"/>
      <c r="KLE50" s="878"/>
      <c r="KLF50" s="878"/>
      <c r="KLG50" s="881"/>
      <c r="KLH50" s="877"/>
      <c r="KLI50" s="878"/>
      <c r="KLJ50" s="878"/>
      <c r="KLK50" s="878"/>
      <c r="KLL50" s="879"/>
      <c r="KLM50" s="1041"/>
      <c r="KLN50" s="877"/>
      <c r="KLO50" s="878"/>
      <c r="KLP50" s="878"/>
      <c r="KLQ50" s="878"/>
      <c r="KLR50" s="879"/>
      <c r="KLS50" s="880"/>
      <c r="KLT50" s="878"/>
      <c r="KLU50" s="878"/>
      <c r="KLV50" s="878"/>
      <c r="KLW50" s="881"/>
      <c r="KLX50" s="877"/>
      <c r="KLY50" s="878"/>
      <c r="KLZ50" s="878"/>
      <c r="KMA50" s="878"/>
      <c r="KMB50" s="879"/>
      <c r="KMC50" s="1041"/>
      <c r="KMD50" s="877"/>
      <c r="KME50" s="878"/>
      <c r="KMF50" s="878"/>
      <c r="KMG50" s="878"/>
      <c r="KMH50" s="879"/>
      <c r="KMI50" s="880"/>
      <c r="KMJ50" s="878"/>
      <c r="KMK50" s="878"/>
      <c r="KML50" s="878"/>
      <c r="KMM50" s="881"/>
      <c r="KMN50" s="877"/>
      <c r="KMO50" s="878"/>
      <c r="KMP50" s="878"/>
      <c r="KMQ50" s="878"/>
      <c r="KMR50" s="879"/>
      <c r="KMS50" s="1041"/>
      <c r="KMT50" s="877"/>
      <c r="KMU50" s="878"/>
      <c r="KMV50" s="878"/>
      <c r="KMW50" s="878"/>
      <c r="KMX50" s="879"/>
      <c r="KMY50" s="880"/>
      <c r="KMZ50" s="878"/>
      <c r="KNA50" s="878"/>
      <c r="KNB50" s="878"/>
      <c r="KNC50" s="881"/>
      <c r="KND50" s="877"/>
      <c r="KNE50" s="878"/>
      <c r="KNF50" s="878"/>
      <c r="KNG50" s="878"/>
      <c r="KNH50" s="879"/>
      <c r="KNI50" s="1041"/>
      <c r="KNJ50" s="877"/>
      <c r="KNK50" s="878"/>
      <c r="KNL50" s="878"/>
      <c r="KNM50" s="878"/>
      <c r="KNN50" s="879"/>
      <c r="KNO50" s="880"/>
      <c r="KNP50" s="878"/>
      <c r="KNQ50" s="878"/>
      <c r="KNR50" s="878"/>
      <c r="KNS50" s="881"/>
      <c r="KNT50" s="877"/>
      <c r="KNU50" s="878"/>
      <c r="KNV50" s="878"/>
      <c r="KNW50" s="878"/>
      <c r="KNX50" s="879"/>
      <c r="KNY50" s="1041"/>
      <c r="KNZ50" s="877"/>
      <c r="KOA50" s="878"/>
      <c r="KOB50" s="878"/>
      <c r="KOC50" s="878"/>
      <c r="KOD50" s="879"/>
      <c r="KOE50" s="880"/>
      <c r="KOF50" s="878"/>
      <c r="KOG50" s="878"/>
      <c r="KOH50" s="878"/>
      <c r="KOI50" s="881"/>
      <c r="KOJ50" s="877"/>
      <c r="KOK50" s="878"/>
      <c r="KOL50" s="878"/>
      <c r="KOM50" s="878"/>
      <c r="KON50" s="879"/>
      <c r="KOO50" s="1041"/>
      <c r="KOP50" s="877"/>
      <c r="KOQ50" s="878"/>
      <c r="KOR50" s="878"/>
      <c r="KOS50" s="878"/>
      <c r="KOT50" s="879"/>
      <c r="KOU50" s="880"/>
      <c r="KOV50" s="878"/>
      <c r="KOW50" s="878"/>
      <c r="KOX50" s="878"/>
      <c r="KOY50" s="881"/>
      <c r="KOZ50" s="877"/>
      <c r="KPA50" s="878"/>
      <c r="KPB50" s="878"/>
      <c r="KPC50" s="878"/>
      <c r="KPD50" s="879"/>
      <c r="KPE50" s="1041"/>
      <c r="KPF50" s="877"/>
      <c r="KPG50" s="878"/>
      <c r="KPH50" s="878"/>
      <c r="KPI50" s="878"/>
      <c r="KPJ50" s="879"/>
      <c r="KPK50" s="880"/>
      <c r="KPL50" s="878"/>
      <c r="KPM50" s="878"/>
      <c r="KPN50" s="878"/>
      <c r="KPO50" s="881"/>
      <c r="KPP50" s="877"/>
      <c r="KPQ50" s="878"/>
      <c r="KPR50" s="878"/>
      <c r="KPS50" s="878"/>
      <c r="KPT50" s="879"/>
      <c r="KPU50" s="1041"/>
      <c r="KPV50" s="877"/>
      <c r="KPW50" s="878"/>
      <c r="KPX50" s="878"/>
      <c r="KPY50" s="878"/>
      <c r="KPZ50" s="879"/>
      <c r="KQA50" s="880"/>
      <c r="KQB50" s="878"/>
      <c r="KQC50" s="878"/>
      <c r="KQD50" s="878"/>
      <c r="KQE50" s="881"/>
      <c r="KQF50" s="877"/>
      <c r="KQG50" s="878"/>
      <c r="KQH50" s="878"/>
      <c r="KQI50" s="878"/>
      <c r="KQJ50" s="879"/>
      <c r="KQK50" s="1041"/>
      <c r="KQL50" s="877"/>
      <c r="KQM50" s="878"/>
      <c r="KQN50" s="878"/>
      <c r="KQO50" s="878"/>
      <c r="KQP50" s="879"/>
      <c r="KQQ50" s="880"/>
      <c r="KQR50" s="878"/>
      <c r="KQS50" s="878"/>
      <c r="KQT50" s="878"/>
      <c r="KQU50" s="881"/>
      <c r="KQV50" s="877"/>
      <c r="KQW50" s="878"/>
      <c r="KQX50" s="878"/>
      <c r="KQY50" s="878"/>
      <c r="KQZ50" s="879"/>
      <c r="KRA50" s="1041"/>
      <c r="KRB50" s="877"/>
      <c r="KRC50" s="878"/>
      <c r="KRD50" s="878"/>
      <c r="KRE50" s="878"/>
      <c r="KRF50" s="879"/>
      <c r="KRG50" s="880"/>
      <c r="KRH50" s="878"/>
      <c r="KRI50" s="878"/>
      <c r="KRJ50" s="878"/>
      <c r="KRK50" s="881"/>
      <c r="KRL50" s="877"/>
      <c r="KRM50" s="878"/>
      <c r="KRN50" s="878"/>
      <c r="KRO50" s="878"/>
      <c r="KRP50" s="879"/>
      <c r="KRQ50" s="1041"/>
      <c r="KRR50" s="877"/>
      <c r="KRS50" s="878"/>
      <c r="KRT50" s="878"/>
      <c r="KRU50" s="878"/>
      <c r="KRV50" s="879"/>
      <c r="KRW50" s="880"/>
      <c r="KRX50" s="878"/>
      <c r="KRY50" s="878"/>
      <c r="KRZ50" s="878"/>
      <c r="KSA50" s="881"/>
      <c r="KSB50" s="877"/>
      <c r="KSC50" s="878"/>
      <c r="KSD50" s="878"/>
      <c r="KSE50" s="878"/>
      <c r="KSF50" s="879"/>
      <c r="KSG50" s="1041"/>
      <c r="KSH50" s="877"/>
      <c r="KSI50" s="878"/>
      <c r="KSJ50" s="878"/>
      <c r="KSK50" s="878"/>
      <c r="KSL50" s="879"/>
      <c r="KSM50" s="880"/>
      <c r="KSN50" s="878"/>
      <c r="KSO50" s="878"/>
      <c r="KSP50" s="878"/>
      <c r="KSQ50" s="881"/>
      <c r="KSR50" s="877"/>
      <c r="KSS50" s="878"/>
      <c r="KST50" s="878"/>
      <c r="KSU50" s="878"/>
      <c r="KSV50" s="879"/>
      <c r="KSW50" s="1041"/>
      <c r="KSX50" s="877"/>
      <c r="KSY50" s="878"/>
      <c r="KSZ50" s="878"/>
      <c r="KTA50" s="878"/>
      <c r="KTB50" s="879"/>
      <c r="KTC50" s="880"/>
      <c r="KTD50" s="878"/>
      <c r="KTE50" s="878"/>
      <c r="KTF50" s="878"/>
      <c r="KTG50" s="881"/>
      <c r="KTH50" s="877"/>
      <c r="KTI50" s="878"/>
      <c r="KTJ50" s="878"/>
      <c r="KTK50" s="878"/>
      <c r="KTL50" s="879"/>
      <c r="KTM50" s="1041"/>
      <c r="KTN50" s="877"/>
      <c r="KTO50" s="878"/>
      <c r="KTP50" s="878"/>
      <c r="KTQ50" s="878"/>
      <c r="KTR50" s="879"/>
      <c r="KTS50" s="880"/>
      <c r="KTT50" s="878"/>
      <c r="KTU50" s="878"/>
      <c r="KTV50" s="878"/>
      <c r="KTW50" s="881"/>
      <c r="KTX50" s="877"/>
      <c r="KTY50" s="878"/>
      <c r="KTZ50" s="878"/>
      <c r="KUA50" s="878"/>
      <c r="KUB50" s="879"/>
      <c r="KUC50" s="1041"/>
      <c r="KUD50" s="877"/>
      <c r="KUE50" s="878"/>
      <c r="KUF50" s="878"/>
      <c r="KUG50" s="878"/>
      <c r="KUH50" s="879"/>
      <c r="KUI50" s="880"/>
      <c r="KUJ50" s="878"/>
      <c r="KUK50" s="878"/>
      <c r="KUL50" s="878"/>
      <c r="KUM50" s="881"/>
      <c r="KUN50" s="877"/>
      <c r="KUO50" s="878"/>
      <c r="KUP50" s="878"/>
      <c r="KUQ50" s="878"/>
      <c r="KUR50" s="879"/>
      <c r="KUS50" s="1041"/>
      <c r="KUT50" s="877"/>
      <c r="KUU50" s="878"/>
      <c r="KUV50" s="878"/>
      <c r="KUW50" s="878"/>
      <c r="KUX50" s="879"/>
      <c r="KUY50" s="880"/>
      <c r="KUZ50" s="878"/>
      <c r="KVA50" s="878"/>
      <c r="KVB50" s="878"/>
      <c r="KVC50" s="881"/>
      <c r="KVD50" s="877"/>
      <c r="KVE50" s="878"/>
      <c r="KVF50" s="878"/>
      <c r="KVG50" s="878"/>
      <c r="KVH50" s="879"/>
      <c r="KVI50" s="1041"/>
      <c r="KVJ50" s="877"/>
      <c r="KVK50" s="878"/>
      <c r="KVL50" s="878"/>
      <c r="KVM50" s="878"/>
      <c r="KVN50" s="879"/>
      <c r="KVO50" s="880"/>
      <c r="KVP50" s="878"/>
      <c r="KVQ50" s="878"/>
      <c r="KVR50" s="878"/>
      <c r="KVS50" s="881"/>
      <c r="KVT50" s="877"/>
      <c r="KVU50" s="878"/>
      <c r="KVV50" s="878"/>
      <c r="KVW50" s="878"/>
      <c r="KVX50" s="879"/>
      <c r="KVY50" s="1041"/>
      <c r="KVZ50" s="877"/>
      <c r="KWA50" s="878"/>
      <c r="KWB50" s="878"/>
      <c r="KWC50" s="878"/>
      <c r="KWD50" s="879"/>
      <c r="KWE50" s="880"/>
      <c r="KWF50" s="878"/>
      <c r="KWG50" s="878"/>
      <c r="KWH50" s="878"/>
      <c r="KWI50" s="881"/>
      <c r="KWJ50" s="877"/>
      <c r="KWK50" s="878"/>
      <c r="KWL50" s="878"/>
      <c r="KWM50" s="878"/>
      <c r="KWN50" s="879"/>
      <c r="KWO50" s="1041"/>
      <c r="KWP50" s="877"/>
      <c r="KWQ50" s="878"/>
      <c r="KWR50" s="878"/>
      <c r="KWS50" s="878"/>
      <c r="KWT50" s="879"/>
      <c r="KWU50" s="880"/>
      <c r="KWV50" s="878"/>
      <c r="KWW50" s="878"/>
      <c r="KWX50" s="878"/>
      <c r="KWY50" s="881"/>
      <c r="KWZ50" s="877"/>
      <c r="KXA50" s="878"/>
      <c r="KXB50" s="878"/>
      <c r="KXC50" s="878"/>
      <c r="KXD50" s="879"/>
      <c r="KXE50" s="1041"/>
      <c r="KXF50" s="877"/>
      <c r="KXG50" s="878"/>
      <c r="KXH50" s="878"/>
      <c r="KXI50" s="878"/>
      <c r="KXJ50" s="879"/>
      <c r="KXK50" s="880"/>
      <c r="KXL50" s="878"/>
      <c r="KXM50" s="878"/>
      <c r="KXN50" s="878"/>
      <c r="KXO50" s="881"/>
      <c r="KXP50" s="877"/>
      <c r="KXQ50" s="878"/>
      <c r="KXR50" s="878"/>
      <c r="KXS50" s="878"/>
      <c r="KXT50" s="879"/>
      <c r="KXU50" s="1041"/>
      <c r="KXV50" s="877"/>
      <c r="KXW50" s="878"/>
      <c r="KXX50" s="878"/>
      <c r="KXY50" s="878"/>
      <c r="KXZ50" s="879"/>
      <c r="KYA50" s="880"/>
      <c r="KYB50" s="878"/>
      <c r="KYC50" s="878"/>
      <c r="KYD50" s="878"/>
      <c r="KYE50" s="881"/>
      <c r="KYF50" s="877"/>
      <c r="KYG50" s="878"/>
      <c r="KYH50" s="878"/>
      <c r="KYI50" s="878"/>
      <c r="KYJ50" s="879"/>
      <c r="KYK50" s="1041"/>
      <c r="KYL50" s="877"/>
      <c r="KYM50" s="878"/>
      <c r="KYN50" s="878"/>
      <c r="KYO50" s="878"/>
      <c r="KYP50" s="879"/>
      <c r="KYQ50" s="880"/>
      <c r="KYR50" s="878"/>
      <c r="KYS50" s="878"/>
      <c r="KYT50" s="878"/>
      <c r="KYU50" s="881"/>
      <c r="KYV50" s="877"/>
      <c r="KYW50" s="878"/>
      <c r="KYX50" s="878"/>
      <c r="KYY50" s="878"/>
      <c r="KYZ50" s="879"/>
      <c r="KZA50" s="1041"/>
      <c r="KZB50" s="877"/>
      <c r="KZC50" s="878"/>
      <c r="KZD50" s="878"/>
      <c r="KZE50" s="878"/>
      <c r="KZF50" s="879"/>
      <c r="KZG50" s="880"/>
      <c r="KZH50" s="878"/>
      <c r="KZI50" s="878"/>
      <c r="KZJ50" s="878"/>
      <c r="KZK50" s="881"/>
      <c r="KZL50" s="877"/>
      <c r="KZM50" s="878"/>
      <c r="KZN50" s="878"/>
      <c r="KZO50" s="878"/>
      <c r="KZP50" s="879"/>
      <c r="KZQ50" s="1041"/>
      <c r="KZR50" s="877"/>
      <c r="KZS50" s="878"/>
      <c r="KZT50" s="878"/>
      <c r="KZU50" s="878"/>
      <c r="KZV50" s="879"/>
      <c r="KZW50" s="880"/>
      <c r="KZX50" s="878"/>
      <c r="KZY50" s="878"/>
      <c r="KZZ50" s="878"/>
      <c r="LAA50" s="881"/>
      <c r="LAB50" s="877"/>
      <c r="LAC50" s="878"/>
      <c r="LAD50" s="878"/>
      <c r="LAE50" s="878"/>
      <c r="LAF50" s="879"/>
      <c r="LAG50" s="1041"/>
      <c r="LAH50" s="877"/>
      <c r="LAI50" s="878"/>
      <c r="LAJ50" s="878"/>
      <c r="LAK50" s="878"/>
      <c r="LAL50" s="879"/>
      <c r="LAM50" s="880"/>
      <c r="LAN50" s="878"/>
      <c r="LAO50" s="878"/>
      <c r="LAP50" s="878"/>
      <c r="LAQ50" s="881"/>
      <c r="LAR50" s="877"/>
      <c r="LAS50" s="878"/>
      <c r="LAT50" s="878"/>
      <c r="LAU50" s="878"/>
      <c r="LAV50" s="879"/>
      <c r="LAW50" s="1041"/>
      <c r="LAX50" s="877"/>
      <c r="LAY50" s="878"/>
      <c r="LAZ50" s="878"/>
      <c r="LBA50" s="878"/>
      <c r="LBB50" s="879"/>
      <c r="LBC50" s="880"/>
      <c r="LBD50" s="878"/>
      <c r="LBE50" s="878"/>
      <c r="LBF50" s="878"/>
      <c r="LBG50" s="881"/>
      <c r="LBH50" s="877"/>
      <c r="LBI50" s="878"/>
      <c r="LBJ50" s="878"/>
      <c r="LBK50" s="878"/>
      <c r="LBL50" s="879"/>
      <c r="LBM50" s="1041"/>
      <c r="LBN50" s="877"/>
      <c r="LBO50" s="878"/>
      <c r="LBP50" s="878"/>
      <c r="LBQ50" s="878"/>
      <c r="LBR50" s="879"/>
      <c r="LBS50" s="880"/>
      <c r="LBT50" s="878"/>
      <c r="LBU50" s="878"/>
      <c r="LBV50" s="878"/>
      <c r="LBW50" s="881"/>
      <c r="LBX50" s="877"/>
      <c r="LBY50" s="878"/>
      <c r="LBZ50" s="878"/>
      <c r="LCA50" s="878"/>
      <c r="LCB50" s="879"/>
      <c r="LCC50" s="1041"/>
      <c r="LCD50" s="877"/>
      <c r="LCE50" s="878"/>
      <c r="LCF50" s="878"/>
      <c r="LCG50" s="878"/>
      <c r="LCH50" s="879"/>
      <c r="LCI50" s="880"/>
      <c r="LCJ50" s="878"/>
      <c r="LCK50" s="878"/>
      <c r="LCL50" s="878"/>
      <c r="LCM50" s="881"/>
      <c r="LCN50" s="877"/>
      <c r="LCO50" s="878"/>
      <c r="LCP50" s="878"/>
      <c r="LCQ50" s="878"/>
      <c r="LCR50" s="879"/>
      <c r="LCS50" s="1041"/>
      <c r="LCT50" s="877"/>
      <c r="LCU50" s="878"/>
      <c r="LCV50" s="878"/>
      <c r="LCW50" s="878"/>
      <c r="LCX50" s="879"/>
      <c r="LCY50" s="880"/>
      <c r="LCZ50" s="878"/>
      <c r="LDA50" s="878"/>
      <c r="LDB50" s="878"/>
      <c r="LDC50" s="881"/>
      <c r="LDD50" s="877"/>
      <c r="LDE50" s="878"/>
      <c r="LDF50" s="878"/>
      <c r="LDG50" s="878"/>
      <c r="LDH50" s="879"/>
      <c r="LDI50" s="1041"/>
      <c r="LDJ50" s="877"/>
      <c r="LDK50" s="878"/>
      <c r="LDL50" s="878"/>
      <c r="LDM50" s="878"/>
      <c r="LDN50" s="879"/>
      <c r="LDO50" s="880"/>
      <c r="LDP50" s="878"/>
      <c r="LDQ50" s="878"/>
      <c r="LDR50" s="878"/>
      <c r="LDS50" s="881"/>
      <c r="LDT50" s="877"/>
      <c r="LDU50" s="878"/>
      <c r="LDV50" s="878"/>
      <c r="LDW50" s="878"/>
      <c r="LDX50" s="879"/>
      <c r="LDY50" s="1041"/>
      <c r="LDZ50" s="877"/>
      <c r="LEA50" s="878"/>
      <c r="LEB50" s="878"/>
      <c r="LEC50" s="878"/>
      <c r="LED50" s="879"/>
      <c r="LEE50" s="880"/>
      <c r="LEF50" s="878"/>
      <c r="LEG50" s="878"/>
      <c r="LEH50" s="878"/>
      <c r="LEI50" s="881"/>
      <c r="LEJ50" s="877"/>
      <c r="LEK50" s="878"/>
      <c r="LEL50" s="878"/>
      <c r="LEM50" s="878"/>
      <c r="LEN50" s="879"/>
      <c r="LEO50" s="1041"/>
      <c r="LEP50" s="877"/>
      <c r="LEQ50" s="878"/>
      <c r="LER50" s="878"/>
      <c r="LES50" s="878"/>
      <c r="LET50" s="879"/>
      <c r="LEU50" s="880"/>
      <c r="LEV50" s="878"/>
      <c r="LEW50" s="878"/>
      <c r="LEX50" s="878"/>
      <c r="LEY50" s="881"/>
      <c r="LEZ50" s="877"/>
      <c r="LFA50" s="878"/>
      <c r="LFB50" s="878"/>
      <c r="LFC50" s="878"/>
      <c r="LFD50" s="879"/>
      <c r="LFE50" s="1041"/>
      <c r="LFF50" s="877"/>
      <c r="LFG50" s="878"/>
      <c r="LFH50" s="878"/>
      <c r="LFI50" s="878"/>
      <c r="LFJ50" s="879"/>
      <c r="LFK50" s="880"/>
      <c r="LFL50" s="878"/>
      <c r="LFM50" s="878"/>
      <c r="LFN50" s="878"/>
      <c r="LFO50" s="881"/>
      <c r="LFP50" s="877"/>
      <c r="LFQ50" s="878"/>
      <c r="LFR50" s="878"/>
      <c r="LFS50" s="878"/>
      <c r="LFT50" s="879"/>
      <c r="LFU50" s="1041"/>
      <c r="LFV50" s="877"/>
      <c r="LFW50" s="878"/>
      <c r="LFX50" s="878"/>
      <c r="LFY50" s="878"/>
      <c r="LFZ50" s="879"/>
      <c r="LGA50" s="880"/>
      <c r="LGB50" s="878"/>
      <c r="LGC50" s="878"/>
      <c r="LGD50" s="878"/>
      <c r="LGE50" s="881"/>
      <c r="LGF50" s="877"/>
      <c r="LGG50" s="878"/>
      <c r="LGH50" s="878"/>
      <c r="LGI50" s="878"/>
      <c r="LGJ50" s="879"/>
      <c r="LGK50" s="1041"/>
      <c r="LGL50" s="877"/>
      <c r="LGM50" s="878"/>
      <c r="LGN50" s="878"/>
      <c r="LGO50" s="878"/>
      <c r="LGP50" s="879"/>
      <c r="LGQ50" s="880"/>
      <c r="LGR50" s="878"/>
      <c r="LGS50" s="878"/>
      <c r="LGT50" s="878"/>
      <c r="LGU50" s="881"/>
      <c r="LGV50" s="877"/>
      <c r="LGW50" s="878"/>
      <c r="LGX50" s="878"/>
      <c r="LGY50" s="878"/>
      <c r="LGZ50" s="879"/>
      <c r="LHA50" s="1041"/>
      <c r="LHB50" s="877"/>
      <c r="LHC50" s="878"/>
      <c r="LHD50" s="878"/>
      <c r="LHE50" s="878"/>
      <c r="LHF50" s="879"/>
      <c r="LHG50" s="880"/>
      <c r="LHH50" s="878"/>
      <c r="LHI50" s="878"/>
      <c r="LHJ50" s="878"/>
      <c r="LHK50" s="881"/>
      <c r="LHL50" s="877"/>
      <c r="LHM50" s="878"/>
      <c r="LHN50" s="878"/>
      <c r="LHO50" s="878"/>
      <c r="LHP50" s="879"/>
      <c r="LHQ50" s="1041"/>
      <c r="LHR50" s="877"/>
      <c r="LHS50" s="878"/>
      <c r="LHT50" s="878"/>
      <c r="LHU50" s="878"/>
      <c r="LHV50" s="879"/>
      <c r="LHW50" s="880"/>
      <c r="LHX50" s="878"/>
      <c r="LHY50" s="878"/>
      <c r="LHZ50" s="878"/>
      <c r="LIA50" s="881"/>
      <c r="LIB50" s="877"/>
      <c r="LIC50" s="878"/>
      <c r="LID50" s="878"/>
      <c r="LIE50" s="878"/>
      <c r="LIF50" s="879"/>
      <c r="LIG50" s="1041"/>
      <c r="LIH50" s="877"/>
      <c r="LII50" s="878"/>
      <c r="LIJ50" s="878"/>
      <c r="LIK50" s="878"/>
      <c r="LIL50" s="879"/>
      <c r="LIM50" s="880"/>
      <c r="LIN50" s="878"/>
      <c r="LIO50" s="878"/>
      <c r="LIP50" s="878"/>
      <c r="LIQ50" s="881"/>
      <c r="LIR50" s="877"/>
      <c r="LIS50" s="878"/>
      <c r="LIT50" s="878"/>
      <c r="LIU50" s="878"/>
      <c r="LIV50" s="879"/>
      <c r="LIW50" s="1041"/>
      <c r="LIX50" s="877"/>
      <c r="LIY50" s="878"/>
      <c r="LIZ50" s="878"/>
      <c r="LJA50" s="878"/>
      <c r="LJB50" s="879"/>
      <c r="LJC50" s="880"/>
      <c r="LJD50" s="878"/>
      <c r="LJE50" s="878"/>
      <c r="LJF50" s="878"/>
      <c r="LJG50" s="881"/>
      <c r="LJH50" s="877"/>
      <c r="LJI50" s="878"/>
      <c r="LJJ50" s="878"/>
      <c r="LJK50" s="878"/>
      <c r="LJL50" s="879"/>
      <c r="LJM50" s="1041"/>
      <c r="LJN50" s="877"/>
      <c r="LJO50" s="878"/>
      <c r="LJP50" s="878"/>
      <c r="LJQ50" s="878"/>
      <c r="LJR50" s="879"/>
      <c r="LJS50" s="880"/>
      <c r="LJT50" s="878"/>
      <c r="LJU50" s="878"/>
      <c r="LJV50" s="878"/>
      <c r="LJW50" s="881"/>
      <c r="LJX50" s="877"/>
      <c r="LJY50" s="878"/>
      <c r="LJZ50" s="878"/>
      <c r="LKA50" s="878"/>
      <c r="LKB50" s="879"/>
      <c r="LKC50" s="1041"/>
      <c r="LKD50" s="877"/>
      <c r="LKE50" s="878"/>
      <c r="LKF50" s="878"/>
      <c r="LKG50" s="878"/>
      <c r="LKH50" s="879"/>
      <c r="LKI50" s="880"/>
      <c r="LKJ50" s="878"/>
      <c r="LKK50" s="878"/>
      <c r="LKL50" s="878"/>
      <c r="LKM50" s="881"/>
      <c r="LKN50" s="877"/>
      <c r="LKO50" s="878"/>
      <c r="LKP50" s="878"/>
      <c r="LKQ50" s="878"/>
      <c r="LKR50" s="879"/>
      <c r="LKS50" s="1041"/>
      <c r="LKT50" s="877"/>
      <c r="LKU50" s="878"/>
      <c r="LKV50" s="878"/>
      <c r="LKW50" s="878"/>
      <c r="LKX50" s="879"/>
      <c r="LKY50" s="880"/>
      <c r="LKZ50" s="878"/>
      <c r="LLA50" s="878"/>
      <c r="LLB50" s="878"/>
      <c r="LLC50" s="881"/>
      <c r="LLD50" s="877"/>
      <c r="LLE50" s="878"/>
      <c r="LLF50" s="878"/>
      <c r="LLG50" s="878"/>
      <c r="LLH50" s="879"/>
      <c r="LLI50" s="1041"/>
      <c r="LLJ50" s="877"/>
      <c r="LLK50" s="878"/>
      <c r="LLL50" s="878"/>
      <c r="LLM50" s="878"/>
      <c r="LLN50" s="879"/>
      <c r="LLO50" s="880"/>
      <c r="LLP50" s="878"/>
      <c r="LLQ50" s="878"/>
      <c r="LLR50" s="878"/>
      <c r="LLS50" s="881"/>
      <c r="LLT50" s="877"/>
      <c r="LLU50" s="878"/>
      <c r="LLV50" s="878"/>
      <c r="LLW50" s="878"/>
      <c r="LLX50" s="879"/>
      <c r="LLY50" s="1041"/>
      <c r="LLZ50" s="877"/>
      <c r="LMA50" s="878"/>
      <c r="LMB50" s="878"/>
      <c r="LMC50" s="878"/>
      <c r="LMD50" s="879"/>
      <c r="LME50" s="880"/>
      <c r="LMF50" s="878"/>
      <c r="LMG50" s="878"/>
      <c r="LMH50" s="878"/>
      <c r="LMI50" s="881"/>
      <c r="LMJ50" s="877"/>
      <c r="LMK50" s="878"/>
      <c r="LML50" s="878"/>
      <c r="LMM50" s="878"/>
      <c r="LMN50" s="879"/>
      <c r="LMO50" s="1041"/>
      <c r="LMP50" s="877"/>
      <c r="LMQ50" s="878"/>
      <c r="LMR50" s="878"/>
      <c r="LMS50" s="878"/>
      <c r="LMT50" s="879"/>
      <c r="LMU50" s="880"/>
      <c r="LMV50" s="878"/>
      <c r="LMW50" s="878"/>
      <c r="LMX50" s="878"/>
      <c r="LMY50" s="881"/>
      <c r="LMZ50" s="877"/>
      <c r="LNA50" s="878"/>
      <c r="LNB50" s="878"/>
      <c r="LNC50" s="878"/>
      <c r="LND50" s="879"/>
      <c r="LNE50" s="1041"/>
      <c r="LNF50" s="877"/>
      <c r="LNG50" s="878"/>
      <c r="LNH50" s="878"/>
      <c r="LNI50" s="878"/>
      <c r="LNJ50" s="879"/>
      <c r="LNK50" s="880"/>
      <c r="LNL50" s="878"/>
      <c r="LNM50" s="878"/>
      <c r="LNN50" s="878"/>
      <c r="LNO50" s="881"/>
      <c r="LNP50" s="877"/>
      <c r="LNQ50" s="878"/>
      <c r="LNR50" s="878"/>
      <c r="LNS50" s="878"/>
      <c r="LNT50" s="879"/>
      <c r="LNU50" s="1041"/>
      <c r="LNV50" s="877"/>
      <c r="LNW50" s="878"/>
      <c r="LNX50" s="878"/>
      <c r="LNY50" s="878"/>
      <c r="LNZ50" s="879"/>
      <c r="LOA50" s="880"/>
      <c r="LOB50" s="878"/>
      <c r="LOC50" s="878"/>
      <c r="LOD50" s="878"/>
      <c r="LOE50" s="881"/>
      <c r="LOF50" s="877"/>
      <c r="LOG50" s="878"/>
      <c r="LOH50" s="878"/>
      <c r="LOI50" s="878"/>
      <c r="LOJ50" s="879"/>
      <c r="LOK50" s="1041"/>
      <c r="LOL50" s="877"/>
      <c r="LOM50" s="878"/>
      <c r="LON50" s="878"/>
      <c r="LOO50" s="878"/>
      <c r="LOP50" s="879"/>
      <c r="LOQ50" s="880"/>
      <c r="LOR50" s="878"/>
      <c r="LOS50" s="878"/>
      <c r="LOT50" s="878"/>
      <c r="LOU50" s="881"/>
      <c r="LOV50" s="877"/>
      <c r="LOW50" s="878"/>
      <c r="LOX50" s="878"/>
      <c r="LOY50" s="878"/>
      <c r="LOZ50" s="879"/>
      <c r="LPA50" s="1041"/>
      <c r="LPB50" s="877"/>
      <c r="LPC50" s="878"/>
      <c r="LPD50" s="878"/>
      <c r="LPE50" s="878"/>
      <c r="LPF50" s="879"/>
      <c r="LPG50" s="880"/>
      <c r="LPH50" s="878"/>
      <c r="LPI50" s="878"/>
      <c r="LPJ50" s="878"/>
      <c r="LPK50" s="881"/>
      <c r="LPL50" s="877"/>
      <c r="LPM50" s="878"/>
      <c r="LPN50" s="878"/>
      <c r="LPO50" s="878"/>
      <c r="LPP50" s="879"/>
      <c r="LPQ50" s="1041"/>
      <c r="LPR50" s="877"/>
      <c r="LPS50" s="878"/>
      <c r="LPT50" s="878"/>
      <c r="LPU50" s="878"/>
      <c r="LPV50" s="879"/>
      <c r="LPW50" s="880"/>
      <c r="LPX50" s="878"/>
      <c r="LPY50" s="878"/>
      <c r="LPZ50" s="878"/>
      <c r="LQA50" s="881"/>
      <c r="LQB50" s="877"/>
      <c r="LQC50" s="878"/>
      <c r="LQD50" s="878"/>
      <c r="LQE50" s="878"/>
      <c r="LQF50" s="879"/>
      <c r="LQG50" s="1041"/>
      <c r="LQH50" s="877"/>
      <c r="LQI50" s="878"/>
      <c r="LQJ50" s="878"/>
      <c r="LQK50" s="878"/>
      <c r="LQL50" s="879"/>
      <c r="LQM50" s="880"/>
      <c r="LQN50" s="878"/>
      <c r="LQO50" s="878"/>
      <c r="LQP50" s="878"/>
      <c r="LQQ50" s="881"/>
      <c r="LQR50" s="877"/>
      <c r="LQS50" s="878"/>
      <c r="LQT50" s="878"/>
      <c r="LQU50" s="878"/>
      <c r="LQV50" s="879"/>
      <c r="LQW50" s="1041"/>
      <c r="LQX50" s="877"/>
      <c r="LQY50" s="878"/>
      <c r="LQZ50" s="878"/>
      <c r="LRA50" s="878"/>
      <c r="LRB50" s="879"/>
      <c r="LRC50" s="880"/>
      <c r="LRD50" s="878"/>
      <c r="LRE50" s="878"/>
      <c r="LRF50" s="878"/>
      <c r="LRG50" s="881"/>
      <c r="LRH50" s="877"/>
      <c r="LRI50" s="878"/>
      <c r="LRJ50" s="878"/>
      <c r="LRK50" s="878"/>
      <c r="LRL50" s="879"/>
      <c r="LRM50" s="1041"/>
      <c r="LRN50" s="877"/>
      <c r="LRO50" s="878"/>
      <c r="LRP50" s="878"/>
      <c r="LRQ50" s="878"/>
      <c r="LRR50" s="879"/>
      <c r="LRS50" s="880"/>
      <c r="LRT50" s="878"/>
      <c r="LRU50" s="878"/>
      <c r="LRV50" s="878"/>
      <c r="LRW50" s="881"/>
      <c r="LRX50" s="877"/>
      <c r="LRY50" s="878"/>
      <c r="LRZ50" s="878"/>
      <c r="LSA50" s="878"/>
      <c r="LSB50" s="879"/>
      <c r="LSC50" s="1041"/>
      <c r="LSD50" s="877"/>
      <c r="LSE50" s="878"/>
      <c r="LSF50" s="878"/>
      <c r="LSG50" s="878"/>
      <c r="LSH50" s="879"/>
      <c r="LSI50" s="880"/>
      <c r="LSJ50" s="878"/>
      <c r="LSK50" s="878"/>
      <c r="LSL50" s="878"/>
      <c r="LSM50" s="881"/>
      <c r="LSN50" s="877"/>
      <c r="LSO50" s="878"/>
      <c r="LSP50" s="878"/>
      <c r="LSQ50" s="878"/>
      <c r="LSR50" s="879"/>
      <c r="LSS50" s="1041"/>
      <c r="LST50" s="877"/>
      <c r="LSU50" s="878"/>
      <c r="LSV50" s="878"/>
      <c r="LSW50" s="878"/>
      <c r="LSX50" s="879"/>
      <c r="LSY50" s="880"/>
      <c r="LSZ50" s="878"/>
      <c r="LTA50" s="878"/>
      <c r="LTB50" s="878"/>
      <c r="LTC50" s="881"/>
      <c r="LTD50" s="877"/>
      <c r="LTE50" s="878"/>
      <c r="LTF50" s="878"/>
      <c r="LTG50" s="878"/>
      <c r="LTH50" s="879"/>
      <c r="LTI50" s="1041"/>
      <c r="LTJ50" s="877"/>
      <c r="LTK50" s="878"/>
      <c r="LTL50" s="878"/>
      <c r="LTM50" s="878"/>
      <c r="LTN50" s="879"/>
      <c r="LTO50" s="880"/>
      <c r="LTP50" s="878"/>
      <c r="LTQ50" s="878"/>
      <c r="LTR50" s="878"/>
      <c r="LTS50" s="881"/>
      <c r="LTT50" s="877"/>
      <c r="LTU50" s="878"/>
      <c r="LTV50" s="878"/>
      <c r="LTW50" s="878"/>
      <c r="LTX50" s="879"/>
      <c r="LTY50" s="1041"/>
      <c r="LTZ50" s="877"/>
      <c r="LUA50" s="878"/>
      <c r="LUB50" s="878"/>
      <c r="LUC50" s="878"/>
      <c r="LUD50" s="879"/>
      <c r="LUE50" s="880"/>
      <c r="LUF50" s="878"/>
      <c r="LUG50" s="878"/>
      <c r="LUH50" s="878"/>
      <c r="LUI50" s="881"/>
      <c r="LUJ50" s="877"/>
      <c r="LUK50" s="878"/>
      <c r="LUL50" s="878"/>
      <c r="LUM50" s="878"/>
      <c r="LUN50" s="879"/>
      <c r="LUO50" s="1041"/>
      <c r="LUP50" s="877"/>
      <c r="LUQ50" s="878"/>
      <c r="LUR50" s="878"/>
      <c r="LUS50" s="878"/>
      <c r="LUT50" s="879"/>
      <c r="LUU50" s="880"/>
      <c r="LUV50" s="878"/>
      <c r="LUW50" s="878"/>
      <c r="LUX50" s="878"/>
      <c r="LUY50" s="881"/>
      <c r="LUZ50" s="877"/>
      <c r="LVA50" s="878"/>
      <c r="LVB50" s="878"/>
      <c r="LVC50" s="878"/>
      <c r="LVD50" s="879"/>
      <c r="LVE50" s="1041"/>
      <c r="LVF50" s="877"/>
      <c r="LVG50" s="878"/>
      <c r="LVH50" s="878"/>
      <c r="LVI50" s="878"/>
      <c r="LVJ50" s="879"/>
      <c r="LVK50" s="880"/>
      <c r="LVL50" s="878"/>
      <c r="LVM50" s="878"/>
      <c r="LVN50" s="878"/>
      <c r="LVO50" s="881"/>
      <c r="LVP50" s="877"/>
      <c r="LVQ50" s="878"/>
      <c r="LVR50" s="878"/>
      <c r="LVS50" s="878"/>
      <c r="LVT50" s="879"/>
      <c r="LVU50" s="1041"/>
      <c r="LVV50" s="877"/>
      <c r="LVW50" s="878"/>
      <c r="LVX50" s="878"/>
      <c r="LVY50" s="878"/>
      <c r="LVZ50" s="879"/>
      <c r="LWA50" s="880"/>
      <c r="LWB50" s="878"/>
      <c r="LWC50" s="878"/>
      <c r="LWD50" s="878"/>
      <c r="LWE50" s="881"/>
      <c r="LWF50" s="877"/>
      <c r="LWG50" s="878"/>
      <c r="LWH50" s="878"/>
      <c r="LWI50" s="878"/>
      <c r="LWJ50" s="879"/>
      <c r="LWK50" s="1041"/>
      <c r="LWL50" s="877"/>
      <c r="LWM50" s="878"/>
      <c r="LWN50" s="878"/>
      <c r="LWO50" s="878"/>
      <c r="LWP50" s="879"/>
      <c r="LWQ50" s="880"/>
      <c r="LWR50" s="878"/>
      <c r="LWS50" s="878"/>
      <c r="LWT50" s="878"/>
      <c r="LWU50" s="881"/>
      <c r="LWV50" s="877"/>
      <c r="LWW50" s="878"/>
      <c r="LWX50" s="878"/>
      <c r="LWY50" s="878"/>
      <c r="LWZ50" s="879"/>
      <c r="LXA50" s="1041"/>
      <c r="LXB50" s="877"/>
      <c r="LXC50" s="878"/>
      <c r="LXD50" s="878"/>
      <c r="LXE50" s="878"/>
      <c r="LXF50" s="879"/>
      <c r="LXG50" s="880"/>
      <c r="LXH50" s="878"/>
      <c r="LXI50" s="878"/>
      <c r="LXJ50" s="878"/>
      <c r="LXK50" s="881"/>
      <c r="LXL50" s="877"/>
      <c r="LXM50" s="878"/>
      <c r="LXN50" s="878"/>
      <c r="LXO50" s="878"/>
      <c r="LXP50" s="879"/>
      <c r="LXQ50" s="1041"/>
      <c r="LXR50" s="877"/>
      <c r="LXS50" s="878"/>
      <c r="LXT50" s="878"/>
      <c r="LXU50" s="878"/>
      <c r="LXV50" s="879"/>
      <c r="LXW50" s="880"/>
      <c r="LXX50" s="878"/>
      <c r="LXY50" s="878"/>
      <c r="LXZ50" s="878"/>
      <c r="LYA50" s="881"/>
      <c r="LYB50" s="877"/>
      <c r="LYC50" s="878"/>
      <c r="LYD50" s="878"/>
      <c r="LYE50" s="878"/>
      <c r="LYF50" s="879"/>
      <c r="LYG50" s="1041"/>
      <c r="LYH50" s="877"/>
      <c r="LYI50" s="878"/>
      <c r="LYJ50" s="878"/>
      <c r="LYK50" s="878"/>
      <c r="LYL50" s="879"/>
      <c r="LYM50" s="880"/>
      <c r="LYN50" s="878"/>
      <c r="LYO50" s="878"/>
      <c r="LYP50" s="878"/>
      <c r="LYQ50" s="881"/>
      <c r="LYR50" s="877"/>
      <c r="LYS50" s="878"/>
      <c r="LYT50" s="878"/>
      <c r="LYU50" s="878"/>
      <c r="LYV50" s="879"/>
      <c r="LYW50" s="1041"/>
      <c r="LYX50" s="877"/>
      <c r="LYY50" s="878"/>
      <c r="LYZ50" s="878"/>
      <c r="LZA50" s="878"/>
      <c r="LZB50" s="879"/>
      <c r="LZC50" s="880"/>
      <c r="LZD50" s="878"/>
      <c r="LZE50" s="878"/>
      <c r="LZF50" s="878"/>
      <c r="LZG50" s="881"/>
      <c r="LZH50" s="877"/>
      <c r="LZI50" s="878"/>
      <c r="LZJ50" s="878"/>
      <c r="LZK50" s="878"/>
      <c r="LZL50" s="879"/>
      <c r="LZM50" s="1041"/>
      <c r="LZN50" s="877"/>
      <c r="LZO50" s="878"/>
      <c r="LZP50" s="878"/>
      <c r="LZQ50" s="878"/>
      <c r="LZR50" s="879"/>
      <c r="LZS50" s="880"/>
      <c r="LZT50" s="878"/>
      <c r="LZU50" s="878"/>
      <c r="LZV50" s="878"/>
      <c r="LZW50" s="881"/>
      <c r="LZX50" s="877"/>
      <c r="LZY50" s="878"/>
      <c r="LZZ50" s="878"/>
      <c r="MAA50" s="878"/>
      <c r="MAB50" s="879"/>
      <c r="MAC50" s="1041"/>
      <c r="MAD50" s="877"/>
      <c r="MAE50" s="878"/>
      <c r="MAF50" s="878"/>
      <c r="MAG50" s="878"/>
      <c r="MAH50" s="879"/>
      <c r="MAI50" s="880"/>
      <c r="MAJ50" s="878"/>
      <c r="MAK50" s="878"/>
      <c r="MAL50" s="878"/>
      <c r="MAM50" s="881"/>
      <c r="MAN50" s="877"/>
      <c r="MAO50" s="878"/>
      <c r="MAP50" s="878"/>
      <c r="MAQ50" s="878"/>
      <c r="MAR50" s="879"/>
      <c r="MAS50" s="1041"/>
      <c r="MAT50" s="877"/>
      <c r="MAU50" s="878"/>
      <c r="MAV50" s="878"/>
      <c r="MAW50" s="878"/>
      <c r="MAX50" s="879"/>
      <c r="MAY50" s="880"/>
      <c r="MAZ50" s="878"/>
      <c r="MBA50" s="878"/>
      <c r="MBB50" s="878"/>
      <c r="MBC50" s="881"/>
      <c r="MBD50" s="877"/>
      <c r="MBE50" s="878"/>
      <c r="MBF50" s="878"/>
      <c r="MBG50" s="878"/>
      <c r="MBH50" s="879"/>
      <c r="MBI50" s="1041"/>
      <c r="MBJ50" s="877"/>
      <c r="MBK50" s="878"/>
      <c r="MBL50" s="878"/>
      <c r="MBM50" s="878"/>
      <c r="MBN50" s="879"/>
      <c r="MBO50" s="880"/>
      <c r="MBP50" s="878"/>
      <c r="MBQ50" s="878"/>
      <c r="MBR50" s="878"/>
      <c r="MBS50" s="881"/>
      <c r="MBT50" s="877"/>
      <c r="MBU50" s="878"/>
      <c r="MBV50" s="878"/>
      <c r="MBW50" s="878"/>
      <c r="MBX50" s="879"/>
      <c r="MBY50" s="1041"/>
      <c r="MBZ50" s="877"/>
      <c r="MCA50" s="878"/>
      <c r="MCB50" s="878"/>
      <c r="MCC50" s="878"/>
      <c r="MCD50" s="879"/>
      <c r="MCE50" s="880"/>
      <c r="MCF50" s="878"/>
      <c r="MCG50" s="878"/>
      <c r="MCH50" s="878"/>
      <c r="MCI50" s="881"/>
      <c r="MCJ50" s="877"/>
      <c r="MCK50" s="878"/>
      <c r="MCL50" s="878"/>
      <c r="MCM50" s="878"/>
      <c r="MCN50" s="879"/>
      <c r="MCO50" s="1041"/>
      <c r="MCP50" s="877"/>
      <c r="MCQ50" s="878"/>
      <c r="MCR50" s="878"/>
      <c r="MCS50" s="878"/>
      <c r="MCT50" s="879"/>
      <c r="MCU50" s="880"/>
      <c r="MCV50" s="878"/>
      <c r="MCW50" s="878"/>
      <c r="MCX50" s="878"/>
      <c r="MCY50" s="881"/>
      <c r="MCZ50" s="877"/>
      <c r="MDA50" s="878"/>
      <c r="MDB50" s="878"/>
      <c r="MDC50" s="878"/>
      <c r="MDD50" s="879"/>
      <c r="MDE50" s="1041"/>
      <c r="MDF50" s="877"/>
      <c r="MDG50" s="878"/>
      <c r="MDH50" s="878"/>
      <c r="MDI50" s="878"/>
      <c r="MDJ50" s="879"/>
      <c r="MDK50" s="880"/>
      <c r="MDL50" s="878"/>
      <c r="MDM50" s="878"/>
      <c r="MDN50" s="878"/>
      <c r="MDO50" s="881"/>
      <c r="MDP50" s="877"/>
      <c r="MDQ50" s="878"/>
      <c r="MDR50" s="878"/>
      <c r="MDS50" s="878"/>
      <c r="MDT50" s="879"/>
      <c r="MDU50" s="1041"/>
      <c r="MDV50" s="877"/>
      <c r="MDW50" s="878"/>
      <c r="MDX50" s="878"/>
      <c r="MDY50" s="878"/>
      <c r="MDZ50" s="879"/>
      <c r="MEA50" s="880"/>
      <c r="MEB50" s="878"/>
      <c r="MEC50" s="878"/>
      <c r="MED50" s="878"/>
      <c r="MEE50" s="881"/>
      <c r="MEF50" s="877"/>
      <c r="MEG50" s="878"/>
      <c r="MEH50" s="878"/>
      <c r="MEI50" s="878"/>
      <c r="MEJ50" s="879"/>
      <c r="MEK50" s="1041"/>
      <c r="MEL50" s="877"/>
      <c r="MEM50" s="878"/>
      <c r="MEN50" s="878"/>
      <c r="MEO50" s="878"/>
      <c r="MEP50" s="879"/>
      <c r="MEQ50" s="880"/>
      <c r="MER50" s="878"/>
      <c r="MES50" s="878"/>
      <c r="MET50" s="878"/>
      <c r="MEU50" s="881"/>
      <c r="MEV50" s="877"/>
      <c r="MEW50" s="878"/>
      <c r="MEX50" s="878"/>
      <c r="MEY50" s="878"/>
      <c r="MEZ50" s="879"/>
      <c r="MFA50" s="1041"/>
      <c r="MFB50" s="877"/>
      <c r="MFC50" s="878"/>
      <c r="MFD50" s="878"/>
      <c r="MFE50" s="878"/>
      <c r="MFF50" s="879"/>
      <c r="MFG50" s="880"/>
      <c r="MFH50" s="878"/>
      <c r="MFI50" s="878"/>
      <c r="MFJ50" s="878"/>
      <c r="MFK50" s="881"/>
      <c r="MFL50" s="877"/>
      <c r="MFM50" s="878"/>
      <c r="MFN50" s="878"/>
      <c r="MFO50" s="878"/>
      <c r="MFP50" s="879"/>
      <c r="MFQ50" s="1041"/>
      <c r="MFR50" s="877"/>
      <c r="MFS50" s="878"/>
      <c r="MFT50" s="878"/>
      <c r="MFU50" s="878"/>
      <c r="MFV50" s="879"/>
      <c r="MFW50" s="880"/>
      <c r="MFX50" s="878"/>
      <c r="MFY50" s="878"/>
      <c r="MFZ50" s="878"/>
      <c r="MGA50" s="881"/>
      <c r="MGB50" s="877"/>
      <c r="MGC50" s="878"/>
      <c r="MGD50" s="878"/>
      <c r="MGE50" s="878"/>
      <c r="MGF50" s="879"/>
      <c r="MGG50" s="1041"/>
      <c r="MGH50" s="877"/>
      <c r="MGI50" s="878"/>
      <c r="MGJ50" s="878"/>
      <c r="MGK50" s="878"/>
      <c r="MGL50" s="879"/>
      <c r="MGM50" s="880"/>
      <c r="MGN50" s="878"/>
      <c r="MGO50" s="878"/>
      <c r="MGP50" s="878"/>
      <c r="MGQ50" s="881"/>
      <c r="MGR50" s="877"/>
      <c r="MGS50" s="878"/>
      <c r="MGT50" s="878"/>
      <c r="MGU50" s="878"/>
      <c r="MGV50" s="879"/>
      <c r="MGW50" s="1041"/>
      <c r="MGX50" s="877"/>
      <c r="MGY50" s="878"/>
      <c r="MGZ50" s="878"/>
      <c r="MHA50" s="878"/>
      <c r="MHB50" s="879"/>
      <c r="MHC50" s="880"/>
      <c r="MHD50" s="878"/>
      <c r="MHE50" s="878"/>
      <c r="MHF50" s="878"/>
      <c r="MHG50" s="881"/>
      <c r="MHH50" s="877"/>
      <c r="MHI50" s="878"/>
      <c r="MHJ50" s="878"/>
      <c r="MHK50" s="878"/>
      <c r="MHL50" s="879"/>
      <c r="MHM50" s="1041"/>
      <c r="MHN50" s="877"/>
      <c r="MHO50" s="878"/>
      <c r="MHP50" s="878"/>
      <c r="MHQ50" s="878"/>
      <c r="MHR50" s="879"/>
      <c r="MHS50" s="880"/>
      <c r="MHT50" s="878"/>
      <c r="MHU50" s="878"/>
      <c r="MHV50" s="878"/>
      <c r="MHW50" s="881"/>
      <c r="MHX50" s="877"/>
      <c r="MHY50" s="878"/>
      <c r="MHZ50" s="878"/>
      <c r="MIA50" s="878"/>
      <c r="MIB50" s="879"/>
      <c r="MIC50" s="1041"/>
      <c r="MID50" s="877"/>
      <c r="MIE50" s="878"/>
      <c r="MIF50" s="878"/>
      <c r="MIG50" s="878"/>
      <c r="MIH50" s="879"/>
      <c r="MII50" s="880"/>
      <c r="MIJ50" s="878"/>
      <c r="MIK50" s="878"/>
      <c r="MIL50" s="878"/>
      <c r="MIM50" s="881"/>
      <c r="MIN50" s="877"/>
      <c r="MIO50" s="878"/>
      <c r="MIP50" s="878"/>
      <c r="MIQ50" s="878"/>
      <c r="MIR50" s="879"/>
      <c r="MIS50" s="1041"/>
      <c r="MIT50" s="877"/>
      <c r="MIU50" s="878"/>
      <c r="MIV50" s="878"/>
      <c r="MIW50" s="878"/>
      <c r="MIX50" s="879"/>
      <c r="MIY50" s="880"/>
      <c r="MIZ50" s="878"/>
      <c r="MJA50" s="878"/>
      <c r="MJB50" s="878"/>
      <c r="MJC50" s="881"/>
      <c r="MJD50" s="877"/>
      <c r="MJE50" s="878"/>
      <c r="MJF50" s="878"/>
      <c r="MJG50" s="878"/>
      <c r="MJH50" s="879"/>
      <c r="MJI50" s="1041"/>
      <c r="MJJ50" s="877"/>
      <c r="MJK50" s="878"/>
      <c r="MJL50" s="878"/>
      <c r="MJM50" s="878"/>
      <c r="MJN50" s="879"/>
      <c r="MJO50" s="880"/>
      <c r="MJP50" s="878"/>
      <c r="MJQ50" s="878"/>
      <c r="MJR50" s="878"/>
      <c r="MJS50" s="881"/>
      <c r="MJT50" s="877"/>
      <c r="MJU50" s="878"/>
      <c r="MJV50" s="878"/>
      <c r="MJW50" s="878"/>
      <c r="MJX50" s="879"/>
      <c r="MJY50" s="1041"/>
      <c r="MJZ50" s="877"/>
      <c r="MKA50" s="878"/>
      <c r="MKB50" s="878"/>
      <c r="MKC50" s="878"/>
      <c r="MKD50" s="879"/>
      <c r="MKE50" s="880"/>
      <c r="MKF50" s="878"/>
      <c r="MKG50" s="878"/>
      <c r="MKH50" s="878"/>
      <c r="MKI50" s="881"/>
      <c r="MKJ50" s="877"/>
      <c r="MKK50" s="878"/>
      <c r="MKL50" s="878"/>
      <c r="MKM50" s="878"/>
      <c r="MKN50" s="879"/>
      <c r="MKO50" s="1041"/>
      <c r="MKP50" s="877"/>
      <c r="MKQ50" s="878"/>
      <c r="MKR50" s="878"/>
      <c r="MKS50" s="878"/>
      <c r="MKT50" s="879"/>
      <c r="MKU50" s="880"/>
      <c r="MKV50" s="878"/>
      <c r="MKW50" s="878"/>
      <c r="MKX50" s="878"/>
      <c r="MKY50" s="881"/>
      <c r="MKZ50" s="877"/>
      <c r="MLA50" s="878"/>
      <c r="MLB50" s="878"/>
      <c r="MLC50" s="878"/>
      <c r="MLD50" s="879"/>
      <c r="MLE50" s="1041"/>
      <c r="MLF50" s="877"/>
      <c r="MLG50" s="878"/>
      <c r="MLH50" s="878"/>
      <c r="MLI50" s="878"/>
      <c r="MLJ50" s="879"/>
      <c r="MLK50" s="880"/>
      <c r="MLL50" s="878"/>
      <c r="MLM50" s="878"/>
      <c r="MLN50" s="878"/>
      <c r="MLO50" s="881"/>
      <c r="MLP50" s="877"/>
      <c r="MLQ50" s="878"/>
      <c r="MLR50" s="878"/>
      <c r="MLS50" s="878"/>
      <c r="MLT50" s="879"/>
      <c r="MLU50" s="1041"/>
      <c r="MLV50" s="877"/>
      <c r="MLW50" s="878"/>
      <c r="MLX50" s="878"/>
      <c r="MLY50" s="878"/>
      <c r="MLZ50" s="879"/>
      <c r="MMA50" s="880"/>
      <c r="MMB50" s="878"/>
      <c r="MMC50" s="878"/>
      <c r="MMD50" s="878"/>
      <c r="MME50" s="881"/>
      <c r="MMF50" s="877"/>
      <c r="MMG50" s="878"/>
      <c r="MMH50" s="878"/>
      <c r="MMI50" s="878"/>
      <c r="MMJ50" s="879"/>
      <c r="MMK50" s="1041"/>
      <c r="MML50" s="877"/>
      <c r="MMM50" s="878"/>
      <c r="MMN50" s="878"/>
      <c r="MMO50" s="878"/>
      <c r="MMP50" s="879"/>
      <c r="MMQ50" s="880"/>
      <c r="MMR50" s="878"/>
      <c r="MMS50" s="878"/>
      <c r="MMT50" s="878"/>
      <c r="MMU50" s="881"/>
      <c r="MMV50" s="877"/>
      <c r="MMW50" s="878"/>
      <c r="MMX50" s="878"/>
      <c r="MMY50" s="878"/>
      <c r="MMZ50" s="879"/>
      <c r="MNA50" s="1041"/>
      <c r="MNB50" s="877"/>
      <c r="MNC50" s="878"/>
      <c r="MND50" s="878"/>
      <c r="MNE50" s="878"/>
      <c r="MNF50" s="879"/>
      <c r="MNG50" s="880"/>
      <c r="MNH50" s="878"/>
      <c r="MNI50" s="878"/>
      <c r="MNJ50" s="878"/>
      <c r="MNK50" s="881"/>
      <c r="MNL50" s="877"/>
      <c r="MNM50" s="878"/>
      <c r="MNN50" s="878"/>
      <c r="MNO50" s="878"/>
      <c r="MNP50" s="879"/>
      <c r="MNQ50" s="1041"/>
      <c r="MNR50" s="877"/>
      <c r="MNS50" s="878"/>
      <c r="MNT50" s="878"/>
      <c r="MNU50" s="878"/>
      <c r="MNV50" s="879"/>
      <c r="MNW50" s="880"/>
      <c r="MNX50" s="878"/>
      <c r="MNY50" s="878"/>
      <c r="MNZ50" s="878"/>
      <c r="MOA50" s="881"/>
      <c r="MOB50" s="877"/>
      <c r="MOC50" s="878"/>
      <c r="MOD50" s="878"/>
      <c r="MOE50" s="878"/>
      <c r="MOF50" s="879"/>
      <c r="MOG50" s="1041"/>
      <c r="MOH50" s="877"/>
      <c r="MOI50" s="878"/>
      <c r="MOJ50" s="878"/>
      <c r="MOK50" s="878"/>
      <c r="MOL50" s="879"/>
      <c r="MOM50" s="880"/>
      <c r="MON50" s="878"/>
      <c r="MOO50" s="878"/>
      <c r="MOP50" s="878"/>
      <c r="MOQ50" s="881"/>
      <c r="MOR50" s="877"/>
      <c r="MOS50" s="878"/>
      <c r="MOT50" s="878"/>
      <c r="MOU50" s="878"/>
      <c r="MOV50" s="879"/>
      <c r="MOW50" s="1041"/>
      <c r="MOX50" s="877"/>
      <c r="MOY50" s="878"/>
      <c r="MOZ50" s="878"/>
      <c r="MPA50" s="878"/>
      <c r="MPB50" s="879"/>
      <c r="MPC50" s="880"/>
      <c r="MPD50" s="878"/>
      <c r="MPE50" s="878"/>
      <c r="MPF50" s="878"/>
      <c r="MPG50" s="881"/>
      <c r="MPH50" s="877"/>
      <c r="MPI50" s="878"/>
      <c r="MPJ50" s="878"/>
      <c r="MPK50" s="878"/>
      <c r="MPL50" s="879"/>
      <c r="MPM50" s="1041"/>
      <c r="MPN50" s="877"/>
      <c r="MPO50" s="878"/>
      <c r="MPP50" s="878"/>
      <c r="MPQ50" s="878"/>
      <c r="MPR50" s="879"/>
      <c r="MPS50" s="880"/>
      <c r="MPT50" s="878"/>
      <c r="MPU50" s="878"/>
      <c r="MPV50" s="878"/>
      <c r="MPW50" s="881"/>
      <c r="MPX50" s="877"/>
      <c r="MPY50" s="878"/>
      <c r="MPZ50" s="878"/>
      <c r="MQA50" s="878"/>
      <c r="MQB50" s="879"/>
      <c r="MQC50" s="1041"/>
      <c r="MQD50" s="877"/>
      <c r="MQE50" s="878"/>
      <c r="MQF50" s="878"/>
      <c r="MQG50" s="878"/>
      <c r="MQH50" s="879"/>
      <c r="MQI50" s="880"/>
      <c r="MQJ50" s="878"/>
      <c r="MQK50" s="878"/>
      <c r="MQL50" s="878"/>
      <c r="MQM50" s="881"/>
      <c r="MQN50" s="877"/>
      <c r="MQO50" s="878"/>
      <c r="MQP50" s="878"/>
      <c r="MQQ50" s="878"/>
      <c r="MQR50" s="879"/>
      <c r="MQS50" s="1041"/>
      <c r="MQT50" s="877"/>
      <c r="MQU50" s="878"/>
      <c r="MQV50" s="878"/>
      <c r="MQW50" s="878"/>
      <c r="MQX50" s="879"/>
      <c r="MQY50" s="880"/>
      <c r="MQZ50" s="878"/>
      <c r="MRA50" s="878"/>
      <c r="MRB50" s="878"/>
      <c r="MRC50" s="881"/>
      <c r="MRD50" s="877"/>
      <c r="MRE50" s="878"/>
      <c r="MRF50" s="878"/>
      <c r="MRG50" s="878"/>
      <c r="MRH50" s="879"/>
      <c r="MRI50" s="1041"/>
      <c r="MRJ50" s="877"/>
      <c r="MRK50" s="878"/>
      <c r="MRL50" s="878"/>
      <c r="MRM50" s="878"/>
      <c r="MRN50" s="879"/>
      <c r="MRO50" s="880"/>
      <c r="MRP50" s="878"/>
      <c r="MRQ50" s="878"/>
      <c r="MRR50" s="878"/>
      <c r="MRS50" s="881"/>
      <c r="MRT50" s="877"/>
      <c r="MRU50" s="878"/>
      <c r="MRV50" s="878"/>
      <c r="MRW50" s="878"/>
      <c r="MRX50" s="879"/>
      <c r="MRY50" s="1041"/>
      <c r="MRZ50" s="877"/>
      <c r="MSA50" s="878"/>
      <c r="MSB50" s="878"/>
      <c r="MSC50" s="878"/>
      <c r="MSD50" s="879"/>
      <c r="MSE50" s="880"/>
      <c r="MSF50" s="878"/>
      <c r="MSG50" s="878"/>
      <c r="MSH50" s="878"/>
      <c r="MSI50" s="881"/>
      <c r="MSJ50" s="877"/>
      <c r="MSK50" s="878"/>
      <c r="MSL50" s="878"/>
      <c r="MSM50" s="878"/>
      <c r="MSN50" s="879"/>
      <c r="MSO50" s="1041"/>
      <c r="MSP50" s="877"/>
      <c r="MSQ50" s="878"/>
      <c r="MSR50" s="878"/>
      <c r="MSS50" s="878"/>
      <c r="MST50" s="879"/>
      <c r="MSU50" s="880"/>
      <c r="MSV50" s="878"/>
      <c r="MSW50" s="878"/>
      <c r="MSX50" s="878"/>
      <c r="MSY50" s="881"/>
      <c r="MSZ50" s="877"/>
      <c r="MTA50" s="878"/>
      <c r="MTB50" s="878"/>
      <c r="MTC50" s="878"/>
      <c r="MTD50" s="879"/>
      <c r="MTE50" s="1041"/>
      <c r="MTF50" s="877"/>
      <c r="MTG50" s="878"/>
      <c r="MTH50" s="878"/>
      <c r="MTI50" s="878"/>
      <c r="MTJ50" s="879"/>
      <c r="MTK50" s="880"/>
      <c r="MTL50" s="878"/>
      <c r="MTM50" s="878"/>
      <c r="MTN50" s="878"/>
      <c r="MTO50" s="881"/>
      <c r="MTP50" s="877"/>
      <c r="MTQ50" s="878"/>
      <c r="MTR50" s="878"/>
      <c r="MTS50" s="878"/>
      <c r="MTT50" s="879"/>
      <c r="MTU50" s="1041"/>
      <c r="MTV50" s="877"/>
      <c r="MTW50" s="878"/>
      <c r="MTX50" s="878"/>
      <c r="MTY50" s="878"/>
      <c r="MTZ50" s="879"/>
      <c r="MUA50" s="880"/>
      <c r="MUB50" s="878"/>
      <c r="MUC50" s="878"/>
      <c r="MUD50" s="878"/>
      <c r="MUE50" s="881"/>
      <c r="MUF50" s="877"/>
      <c r="MUG50" s="878"/>
      <c r="MUH50" s="878"/>
      <c r="MUI50" s="878"/>
      <c r="MUJ50" s="879"/>
      <c r="MUK50" s="1041"/>
      <c r="MUL50" s="877"/>
      <c r="MUM50" s="878"/>
      <c r="MUN50" s="878"/>
      <c r="MUO50" s="878"/>
      <c r="MUP50" s="879"/>
      <c r="MUQ50" s="880"/>
      <c r="MUR50" s="878"/>
      <c r="MUS50" s="878"/>
      <c r="MUT50" s="878"/>
      <c r="MUU50" s="881"/>
      <c r="MUV50" s="877"/>
      <c r="MUW50" s="878"/>
      <c r="MUX50" s="878"/>
      <c r="MUY50" s="878"/>
      <c r="MUZ50" s="879"/>
      <c r="MVA50" s="1041"/>
      <c r="MVB50" s="877"/>
      <c r="MVC50" s="878"/>
      <c r="MVD50" s="878"/>
      <c r="MVE50" s="878"/>
      <c r="MVF50" s="879"/>
      <c r="MVG50" s="880"/>
      <c r="MVH50" s="878"/>
      <c r="MVI50" s="878"/>
      <c r="MVJ50" s="878"/>
      <c r="MVK50" s="881"/>
      <c r="MVL50" s="877"/>
      <c r="MVM50" s="878"/>
      <c r="MVN50" s="878"/>
      <c r="MVO50" s="878"/>
      <c r="MVP50" s="879"/>
      <c r="MVQ50" s="1041"/>
      <c r="MVR50" s="877"/>
      <c r="MVS50" s="878"/>
      <c r="MVT50" s="878"/>
      <c r="MVU50" s="878"/>
      <c r="MVV50" s="879"/>
      <c r="MVW50" s="880"/>
      <c r="MVX50" s="878"/>
      <c r="MVY50" s="878"/>
      <c r="MVZ50" s="878"/>
      <c r="MWA50" s="881"/>
      <c r="MWB50" s="877"/>
      <c r="MWC50" s="878"/>
      <c r="MWD50" s="878"/>
      <c r="MWE50" s="878"/>
      <c r="MWF50" s="879"/>
      <c r="MWG50" s="1041"/>
      <c r="MWH50" s="877"/>
      <c r="MWI50" s="878"/>
      <c r="MWJ50" s="878"/>
      <c r="MWK50" s="878"/>
      <c r="MWL50" s="879"/>
      <c r="MWM50" s="880"/>
      <c r="MWN50" s="878"/>
      <c r="MWO50" s="878"/>
      <c r="MWP50" s="878"/>
      <c r="MWQ50" s="881"/>
      <c r="MWR50" s="877"/>
      <c r="MWS50" s="878"/>
      <c r="MWT50" s="878"/>
      <c r="MWU50" s="878"/>
      <c r="MWV50" s="879"/>
      <c r="MWW50" s="1041"/>
      <c r="MWX50" s="877"/>
      <c r="MWY50" s="878"/>
      <c r="MWZ50" s="878"/>
      <c r="MXA50" s="878"/>
      <c r="MXB50" s="879"/>
      <c r="MXC50" s="880"/>
      <c r="MXD50" s="878"/>
      <c r="MXE50" s="878"/>
      <c r="MXF50" s="878"/>
      <c r="MXG50" s="881"/>
      <c r="MXH50" s="877"/>
      <c r="MXI50" s="878"/>
      <c r="MXJ50" s="878"/>
      <c r="MXK50" s="878"/>
      <c r="MXL50" s="879"/>
      <c r="MXM50" s="1041"/>
      <c r="MXN50" s="877"/>
      <c r="MXO50" s="878"/>
      <c r="MXP50" s="878"/>
      <c r="MXQ50" s="878"/>
      <c r="MXR50" s="879"/>
      <c r="MXS50" s="880"/>
      <c r="MXT50" s="878"/>
      <c r="MXU50" s="878"/>
      <c r="MXV50" s="878"/>
      <c r="MXW50" s="881"/>
      <c r="MXX50" s="877"/>
      <c r="MXY50" s="878"/>
      <c r="MXZ50" s="878"/>
      <c r="MYA50" s="878"/>
      <c r="MYB50" s="879"/>
      <c r="MYC50" s="1041"/>
      <c r="MYD50" s="877"/>
      <c r="MYE50" s="878"/>
      <c r="MYF50" s="878"/>
      <c r="MYG50" s="878"/>
      <c r="MYH50" s="879"/>
      <c r="MYI50" s="880"/>
      <c r="MYJ50" s="878"/>
      <c r="MYK50" s="878"/>
      <c r="MYL50" s="878"/>
      <c r="MYM50" s="881"/>
      <c r="MYN50" s="877"/>
      <c r="MYO50" s="878"/>
      <c r="MYP50" s="878"/>
      <c r="MYQ50" s="878"/>
      <c r="MYR50" s="879"/>
      <c r="MYS50" s="1041"/>
      <c r="MYT50" s="877"/>
      <c r="MYU50" s="878"/>
      <c r="MYV50" s="878"/>
      <c r="MYW50" s="878"/>
      <c r="MYX50" s="879"/>
      <c r="MYY50" s="880"/>
      <c r="MYZ50" s="878"/>
      <c r="MZA50" s="878"/>
      <c r="MZB50" s="878"/>
      <c r="MZC50" s="881"/>
      <c r="MZD50" s="877"/>
      <c r="MZE50" s="878"/>
      <c r="MZF50" s="878"/>
      <c r="MZG50" s="878"/>
      <c r="MZH50" s="879"/>
      <c r="MZI50" s="1041"/>
      <c r="MZJ50" s="877"/>
      <c r="MZK50" s="878"/>
      <c r="MZL50" s="878"/>
      <c r="MZM50" s="878"/>
      <c r="MZN50" s="879"/>
      <c r="MZO50" s="880"/>
      <c r="MZP50" s="878"/>
      <c r="MZQ50" s="878"/>
      <c r="MZR50" s="878"/>
      <c r="MZS50" s="881"/>
      <c r="MZT50" s="877"/>
      <c r="MZU50" s="878"/>
      <c r="MZV50" s="878"/>
      <c r="MZW50" s="878"/>
      <c r="MZX50" s="879"/>
      <c r="MZY50" s="1041"/>
      <c r="MZZ50" s="877"/>
      <c r="NAA50" s="878"/>
      <c r="NAB50" s="878"/>
      <c r="NAC50" s="878"/>
      <c r="NAD50" s="879"/>
      <c r="NAE50" s="880"/>
      <c r="NAF50" s="878"/>
      <c r="NAG50" s="878"/>
      <c r="NAH50" s="878"/>
      <c r="NAI50" s="881"/>
      <c r="NAJ50" s="877"/>
      <c r="NAK50" s="878"/>
      <c r="NAL50" s="878"/>
      <c r="NAM50" s="878"/>
      <c r="NAN50" s="879"/>
      <c r="NAO50" s="1041"/>
      <c r="NAP50" s="877"/>
      <c r="NAQ50" s="878"/>
      <c r="NAR50" s="878"/>
      <c r="NAS50" s="878"/>
      <c r="NAT50" s="879"/>
      <c r="NAU50" s="880"/>
      <c r="NAV50" s="878"/>
      <c r="NAW50" s="878"/>
      <c r="NAX50" s="878"/>
      <c r="NAY50" s="881"/>
      <c r="NAZ50" s="877"/>
      <c r="NBA50" s="878"/>
      <c r="NBB50" s="878"/>
      <c r="NBC50" s="878"/>
      <c r="NBD50" s="879"/>
      <c r="NBE50" s="1041"/>
      <c r="NBF50" s="877"/>
      <c r="NBG50" s="878"/>
      <c r="NBH50" s="878"/>
      <c r="NBI50" s="878"/>
      <c r="NBJ50" s="879"/>
      <c r="NBK50" s="880"/>
      <c r="NBL50" s="878"/>
      <c r="NBM50" s="878"/>
      <c r="NBN50" s="878"/>
      <c r="NBO50" s="881"/>
      <c r="NBP50" s="877"/>
      <c r="NBQ50" s="878"/>
      <c r="NBR50" s="878"/>
      <c r="NBS50" s="878"/>
      <c r="NBT50" s="879"/>
      <c r="NBU50" s="1041"/>
      <c r="NBV50" s="877"/>
      <c r="NBW50" s="878"/>
      <c r="NBX50" s="878"/>
      <c r="NBY50" s="878"/>
      <c r="NBZ50" s="879"/>
      <c r="NCA50" s="880"/>
      <c r="NCB50" s="878"/>
      <c r="NCC50" s="878"/>
      <c r="NCD50" s="878"/>
      <c r="NCE50" s="881"/>
      <c r="NCF50" s="877"/>
      <c r="NCG50" s="878"/>
      <c r="NCH50" s="878"/>
      <c r="NCI50" s="878"/>
      <c r="NCJ50" s="879"/>
      <c r="NCK50" s="1041"/>
      <c r="NCL50" s="877"/>
      <c r="NCM50" s="878"/>
      <c r="NCN50" s="878"/>
      <c r="NCO50" s="878"/>
      <c r="NCP50" s="879"/>
      <c r="NCQ50" s="880"/>
      <c r="NCR50" s="878"/>
      <c r="NCS50" s="878"/>
      <c r="NCT50" s="878"/>
      <c r="NCU50" s="881"/>
      <c r="NCV50" s="877"/>
      <c r="NCW50" s="878"/>
      <c r="NCX50" s="878"/>
      <c r="NCY50" s="878"/>
      <c r="NCZ50" s="879"/>
      <c r="NDA50" s="1041"/>
      <c r="NDB50" s="877"/>
      <c r="NDC50" s="878"/>
      <c r="NDD50" s="878"/>
      <c r="NDE50" s="878"/>
      <c r="NDF50" s="879"/>
      <c r="NDG50" s="880"/>
      <c r="NDH50" s="878"/>
      <c r="NDI50" s="878"/>
      <c r="NDJ50" s="878"/>
      <c r="NDK50" s="881"/>
      <c r="NDL50" s="877"/>
      <c r="NDM50" s="878"/>
      <c r="NDN50" s="878"/>
      <c r="NDO50" s="878"/>
      <c r="NDP50" s="879"/>
      <c r="NDQ50" s="1041"/>
      <c r="NDR50" s="877"/>
      <c r="NDS50" s="878"/>
      <c r="NDT50" s="878"/>
      <c r="NDU50" s="878"/>
      <c r="NDV50" s="879"/>
      <c r="NDW50" s="880"/>
      <c r="NDX50" s="878"/>
      <c r="NDY50" s="878"/>
      <c r="NDZ50" s="878"/>
      <c r="NEA50" s="881"/>
      <c r="NEB50" s="877"/>
      <c r="NEC50" s="878"/>
      <c r="NED50" s="878"/>
      <c r="NEE50" s="878"/>
      <c r="NEF50" s="879"/>
      <c r="NEG50" s="1041"/>
      <c r="NEH50" s="877"/>
      <c r="NEI50" s="878"/>
      <c r="NEJ50" s="878"/>
      <c r="NEK50" s="878"/>
      <c r="NEL50" s="879"/>
      <c r="NEM50" s="880"/>
      <c r="NEN50" s="878"/>
      <c r="NEO50" s="878"/>
      <c r="NEP50" s="878"/>
      <c r="NEQ50" s="881"/>
      <c r="NER50" s="877"/>
      <c r="NES50" s="878"/>
      <c r="NET50" s="878"/>
      <c r="NEU50" s="878"/>
      <c r="NEV50" s="879"/>
      <c r="NEW50" s="1041"/>
      <c r="NEX50" s="877"/>
      <c r="NEY50" s="878"/>
      <c r="NEZ50" s="878"/>
      <c r="NFA50" s="878"/>
      <c r="NFB50" s="879"/>
      <c r="NFC50" s="880"/>
      <c r="NFD50" s="878"/>
      <c r="NFE50" s="878"/>
      <c r="NFF50" s="878"/>
      <c r="NFG50" s="881"/>
      <c r="NFH50" s="877"/>
      <c r="NFI50" s="878"/>
      <c r="NFJ50" s="878"/>
      <c r="NFK50" s="878"/>
      <c r="NFL50" s="879"/>
      <c r="NFM50" s="1041"/>
      <c r="NFN50" s="877"/>
      <c r="NFO50" s="878"/>
      <c r="NFP50" s="878"/>
      <c r="NFQ50" s="878"/>
      <c r="NFR50" s="879"/>
      <c r="NFS50" s="880"/>
      <c r="NFT50" s="878"/>
      <c r="NFU50" s="878"/>
      <c r="NFV50" s="878"/>
      <c r="NFW50" s="881"/>
      <c r="NFX50" s="877"/>
      <c r="NFY50" s="878"/>
      <c r="NFZ50" s="878"/>
      <c r="NGA50" s="878"/>
      <c r="NGB50" s="879"/>
      <c r="NGC50" s="1041"/>
      <c r="NGD50" s="877"/>
      <c r="NGE50" s="878"/>
      <c r="NGF50" s="878"/>
      <c r="NGG50" s="878"/>
      <c r="NGH50" s="879"/>
      <c r="NGI50" s="880"/>
      <c r="NGJ50" s="878"/>
      <c r="NGK50" s="878"/>
      <c r="NGL50" s="878"/>
      <c r="NGM50" s="881"/>
      <c r="NGN50" s="877"/>
      <c r="NGO50" s="878"/>
      <c r="NGP50" s="878"/>
      <c r="NGQ50" s="878"/>
      <c r="NGR50" s="879"/>
      <c r="NGS50" s="1041"/>
      <c r="NGT50" s="877"/>
      <c r="NGU50" s="878"/>
      <c r="NGV50" s="878"/>
      <c r="NGW50" s="878"/>
      <c r="NGX50" s="879"/>
      <c r="NGY50" s="880"/>
      <c r="NGZ50" s="878"/>
      <c r="NHA50" s="878"/>
      <c r="NHB50" s="878"/>
      <c r="NHC50" s="881"/>
      <c r="NHD50" s="877"/>
      <c r="NHE50" s="878"/>
      <c r="NHF50" s="878"/>
      <c r="NHG50" s="878"/>
      <c r="NHH50" s="879"/>
      <c r="NHI50" s="1041"/>
      <c r="NHJ50" s="877"/>
      <c r="NHK50" s="878"/>
      <c r="NHL50" s="878"/>
      <c r="NHM50" s="878"/>
      <c r="NHN50" s="879"/>
      <c r="NHO50" s="880"/>
      <c r="NHP50" s="878"/>
      <c r="NHQ50" s="878"/>
      <c r="NHR50" s="878"/>
      <c r="NHS50" s="881"/>
      <c r="NHT50" s="877"/>
      <c r="NHU50" s="878"/>
      <c r="NHV50" s="878"/>
      <c r="NHW50" s="878"/>
      <c r="NHX50" s="879"/>
      <c r="NHY50" s="1041"/>
      <c r="NHZ50" s="877"/>
      <c r="NIA50" s="878"/>
      <c r="NIB50" s="878"/>
      <c r="NIC50" s="878"/>
      <c r="NID50" s="879"/>
      <c r="NIE50" s="880"/>
      <c r="NIF50" s="878"/>
      <c r="NIG50" s="878"/>
      <c r="NIH50" s="878"/>
      <c r="NII50" s="881"/>
      <c r="NIJ50" s="877"/>
      <c r="NIK50" s="878"/>
      <c r="NIL50" s="878"/>
      <c r="NIM50" s="878"/>
      <c r="NIN50" s="879"/>
      <c r="NIO50" s="1041"/>
      <c r="NIP50" s="877"/>
      <c r="NIQ50" s="878"/>
      <c r="NIR50" s="878"/>
      <c r="NIS50" s="878"/>
      <c r="NIT50" s="879"/>
      <c r="NIU50" s="880"/>
      <c r="NIV50" s="878"/>
      <c r="NIW50" s="878"/>
      <c r="NIX50" s="878"/>
      <c r="NIY50" s="881"/>
      <c r="NIZ50" s="877"/>
      <c r="NJA50" s="878"/>
      <c r="NJB50" s="878"/>
      <c r="NJC50" s="878"/>
      <c r="NJD50" s="879"/>
      <c r="NJE50" s="1041"/>
      <c r="NJF50" s="877"/>
      <c r="NJG50" s="878"/>
      <c r="NJH50" s="878"/>
      <c r="NJI50" s="878"/>
      <c r="NJJ50" s="879"/>
      <c r="NJK50" s="880"/>
      <c r="NJL50" s="878"/>
      <c r="NJM50" s="878"/>
      <c r="NJN50" s="878"/>
      <c r="NJO50" s="881"/>
      <c r="NJP50" s="877"/>
      <c r="NJQ50" s="878"/>
      <c r="NJR50" s="878"/>
      <c r="NJS50" s="878"/>
      <c r="NJT50" s="879"/>
      <c r="NJU50" s="1041"/>
      <c r="NJV50" s="877"/>
      <c r="NJW50" s="878"/>
      <c r="NJX50" s="878"/>
      <c r="NJY50" s="878"/>
      <c r="NJZ50" s="879"/>
      <c r="NKA50" s="880"/>
      <c r="NKB50" s="878"/>
      <c r="NKC50" s="878"/>
      <c r="NKD50" s="878"/>
      <c r="NKE50" s="881"/>
      <c r="NKF50" s="877"/>
      <c r="NKG50" s="878"/>
      <c r="NKH50" s="878"/>
      <c r="NKI50" s="878"/>
      <c r="NKJ50" s="879"/>
      <c r="NKK50" s="1041"/>
      <c r="NKL50" s="877"/>
      <c r="NKM50" s="878"/>
      <c r="NKN50" s="878"/>
      <c r="NKO50" s="878"/>
      <c r="NKP50" s="879"/>
      <c r="NKQ50" s="880"/>
      <c r="NKR50" s="878"/>
      <c r="NKS50" s="878"/>
      <c r="NKT50" s="878"/>
      <c r="NKU50" s="881"/>
      <c r="NKV50" s="877"/>
      <c r="NKW50" s="878"/>
      <c r="NKX50" s="878"/>
      <c r="NKY50" s="878"/>
      <c r="NKZ50" s="879"/>
      <c r="NLA50" s="1041"/>
      <c r="NLB50" s="877"/>
      <c r="NLC50" s="878"/>
      <c r="NLD50" s="878"/>
      <c r="NLE50" s="878"/>
      <c r="NLF50" s="879"/>
      <c r="NLG50" s="880"/>
      <c r="NLH50" s="878"/>
      <c r="NLI50" s="878"/>
      <c r="NLJ50" s="878"/>
      <c r="NLK50" s="881"/>
      <c r="NLL50" s="877"/>
      <c r="NLM50" s="878"/>
      <c r="NLN50" s="878"/>
      <c r="NLO50" s="878"/>
      <c r="NLP50" s="879"/>
      <c r="NLQ50" s="1041"/>
      <c r="NLR50" s="877"/>
      <c r="NLS50" s="878"/>
      <c r="NLT50" s="878"/>
      <c r="NLU50" s="878"/>
      <c r="NLV50" s="879"/>
      <c r="NLW50" s="880"/>
      <c r="NLX50" s="878"/>
      <c r="NLY50" s="878"/>
      <c r="NLZ50" s="878"/>
      <c r="NMA50" s="881"/>
      <c r="NMB50" s="877"/>
      <c r="NMC50" s="878"/>
      <c r="NMD50" s="878"/>
      <c r="NME50" s="878"/>
      <c r="NMF50" s="879"/>
      <c r="NMG50" s="1041"/>
      <c r="NMH50" s="877"/>
      <c r="NMI50" s="878"/>
      <c r="NMJ50" s="878"/>
      <c r="NMK50" s="878"/>
      <c r="NML50" s="879"/>
      <c r="NMM50" s="880"/>
      <c r="NMN50" s="878"/>
      <c r="NMO50" s="878"/>
      <c r="NMP50" s="878"/>
      <c r="NMQ50" s="881"/>
      <c r="NMR50" s="877"/>
      <c r="NMS50" s="878"/>
      <c r="NMT50" s="878"/>
      <c r="NMU50" s="878"/>
      <c r="NMV50" s="879"/>
      <c r="NMW50" s="1041"/>
      <c r="NMX50" s="877"/>
      <c r="NMY50" s="878"/>
      <c r="NMZ50" s="878"/>
      <c r="NNA50" s="878"/>
      <c r="NNB50" s="879"/>
      <c r="NNC50" s="880"/>
      <c r="NND50" s="878"/>
      <c r="NNE50" s="878"/>
      <c r="NNF50" s="878"/>
      <c r="NNG50" s="881"/>
      <c r="NNH50" s="877"/>
      <c r="NNI50" s="878"/>
      <c r="NNJ50" s="878"/>
      <c r="NNK50" s="878"/>
      <c r="NNL50" s="879"/>
      <c r="NNM50" s="1041"/>
      <c r="NNN50" s="877"/>
      <c r="NNO50" s="878"/>
      <c r="NNP50" s="878"/>
      <c r="NNQ50" s="878"/>
      <c r="NNR50" s="879"/>
      <c r="NNS50" s="880"/>
      <c r="NNT50" s="878"/>
      <c r="NNU50" s="878"/>
      <c r="NNV50" s="878"/>
      <c r="NNW50" s="881"/>
      <c r="NNX50" s="877"/>
      <c r="NNY50" s="878"/>
      <c r="NNZ50" s="878"/>
      <c r="NOA50" s="878"/>
      <c r="NOB50" s="879"/>
      <c r="NOC50" s="1041"/>
      <c r="NOD50" s="877"/>
      <c r="NOE50" s="878"/>
      <c r="NOF50" s="878"/>
      <c r="NOG50" s="878"/>
      <c r="NOH50" s="879"/>
      <c r="NOI50" s="880"/>
      <c r="NOJ50" s="878"/>
      <c r="NOK50" s="878"/>
      <c r="NOL50" s="878"/>
      <c r="NOM50" s="881"/>
      <c r="NON50" s="877"/>
      <c r="NOO50" s="878"/>
      <c r="NOP50" s="878"/>
      <c r="NOQ50" s="878"/>
      <c r="NOR50" s="879"/>
      <c r="NOS50" s="1041"/>
      <c r="NOT50" s="877"/>
      <c r="NOU50" s="878"/>
      <c r="NOV50" s="878"/>
      <c r="NOW50" s="878"/>
      <c r="NOX50" s="879"/>
      <c r="NOY50" s="880"/>
      <c r="NOZ50" s="878"/>
      <c r="NPA50" s="878"/>
      <c r="NPB50" s="878"/>
      <c r="NPC50" s="881"/>
      <c r="NPD50" s="877"/>
      <c r="NPE50" s="878"/>
      <c r="NPF50" s="878"/>
      <c r="NPG50" s="878"/>
      <c r="NPH50" s="879"/>
      <c r="NPI50" s="1041"/>
      <c r="NPJ50" s="877"/>
      <c r="NPK50" s="878"/>
      <c r="NPL50" s="878"/>
      <c r="NPM50" s="878"/>
      <c r="NPN50" s="879"/>
      <c r="NPO50" s="880"/>
      <c r="NPP50" s="878"/>
      <c r="NPQ50" s="878"/>
      <c r="NPR50" s="878"/>
      <c r="NPS50" s="881"/>
      <c r="NPT50" s="877"/>
      <c r="NPU50" s="878"/>
      <c r="NPV50" s="878"/>
      <c r="NPW50" s="878"/>
      <c r="NPX50" s="879"/>
      <c r="NPY50" s="1041"/>
      <c r="NPZ50" s="877"/>
      <c r="NQA50" s="878"/>
      <c r="NQB50" s="878"/>
      <c r="NQC50" s="878"/>
      <c r="NQD50" s="879"/>
      <c r="NQE50" s="880"/>
      <c r="NQF50" s="878"/>
      <c r="NQG50" s="878"/>
      <c r="NQH50" s="878"/>
      <c r="NQI50" s="881"/>
      <c r="NQJ50" s="877"/>
      <c r="NQK50" s="878"/>
      <c r="NQL50" s="878"/>
      <c r="NQM50" s="878"/>
      <c r="NQN50" s="879"/>
      <c r="NQO50" s="1041"/>
      <c r="NQP50" s="877"/>
      <c r="NQQ50" s="878"/>
      <c r="NQR50" s="878"/>
      <c r="NQS50" s="878"/>
      <c r="NQT50" s="879"/>
      <c r="NQU50" s="880"/>
      <c r="NQV50" s="878"/>
      <c r="NQW50" s="878"/>
      <c r="NQX50" s="878"/>
      <c r="NQY50" s="881"/>
      <c r="NQZ50" s="877"/>
      <c r="NRA50" s="878"/>
      <c r="NRB50" s="878"/>
      <c r="NRC50" s="878"/>
      <c r="NRD50" s="879"/>
      <c r="NRE50" s="1041"/>
      <c r="NRF50" s="877"/>
      <c r="NRG50" s="878"/>
      <c r="NRH50" s="878"/>
      <c r="NRI50" s="878"/>
      <c r="NRJ50" s="879"/>
      <c r="NRK50" s="880"/>
      <c r="NRL50" s="878"/>
      <c r="NRM50" s="878"/>
      <c r="NRN50" s="878"/>
      <c r="NRO50" s="881"/>
      <c r="NRP50" s="877"/>
      <c r="NRQ50" s="878"/>
      <c r="NRR50" s="878"/>
      <c r="NRS50" s="878"/>
      <c r="NRT50" s="879"/>
      <c r="NRU50" s="1041"/>
      <c r="NRV50" s="877"/>
      <c r="NRW50" s="878"/>
      <c r="NRX50" s="878"/>
      <c r="NRY50" s="878"/>
      <c r="NRZ50" s="879"/>
      <c r="NSA50" s="880"/>
      <c r="NSB50" s="878"/>
      <c r="NSC50" s="878"/>
      <c r="NSD50" s="878"/>
      <c r="NSE50" s="881"/>
      <c r="NSF50" s="877"/>
      <c r="NSG50" s="878"/>
      <c r="NSH50" s="878"/>
      <c r="NSI50" s="878"/>
      <c r="NSJ50" s="879"/>
      <c r="NSK50" s="1041"/>
      <c r="NSL50" s="877"/>
      <c r="NSM50" s="878"/>
      <c r="NSN50" s="878"/>
      <c r="NSO50" s="878"/>
      <c r="NSP50" s="879"/>
      <c r="NSQ50" s="880"/>
      <c r="NSR50" s="878"/>
      <c r="NSS50" s="878"/>
      <c r="NST50" s="878"/>
      <c r="NSU50" s="881"/>
      <c r="NSV50" s="877"/>
      <c r="NSW50" s="878"/>
      <c r="NSX50" s="878"/>
      <c r="NSY50" s="878"/>
      <c r="NSZ50" s="879"/>
      <c r="NTA50" s="1041"/>
      <c r="NTB50" s="877"/>
      <c r="NTC50" s="878"/>
      <c r="NTD50" s="878"/>
      <c r="NTE50" s="878"/>
      <c r="NTF50" s="879"/>
      <c r="NTG50" s="880"/>
      <c r="NTH50" s="878"/>
      <c r="NTI50" s="878"/>
      <c r="NTJ50" s="878"/>
      <c r="NTK50" s="881"/>
      <c r="NTL50" s="877"/>
      <c r="NTM50" s="878"/>
      <c r="NTN50" s="878"/>
      <c r="NTO50" s="878"/>
      <c r="NTP50" s="879"/>
      <c r="NTQ50" s="1041"/>
      <c r="NTR50" s="877"/>
      <c r="NTS50" s="878"/>
      <c r="NTT50" s="878"/>
      <c r="NTU50" s="878"/>
      <c r="NTV50" s="879"/>
      <c r="NTW50" s="880"/>
      <c r="NTX50" s="878"/>
      <c r="NTY50" s="878"/>
      <c r="NTZ50" s="878"/>
      <c r="NUA50" s="881"/>
      <c r="NUB50" s="877"/>
      <c r="NUC50" s="878"/>
      <c r="NUD50" s="878"/>
      <c r="NUE50" s="878"/>
      <c r="NUF50" s="879"/>
      <c r="NUG50" s="1041"/>
      <c r="NUH50" s="877"/>
      <c r="NUI50" s="878"/>
      <c r="NUJ50" s="878"/>
      <c r="NUK50" s="878"/>
      <c r="NUL50" s="879"/>
      <c r="NUM50" s="880"/>
      <c r="NUN50" s="878"/>
      <c r="NUO50" s="878"/>
      <c r="NUP50" s="878"/>
      <c r="NUQ50" s="881"/>
      <c r="NUR50" s="877"/>
      <c r="NUS50" s="878"/>
      <c r="NUT50" s="878"/>
      <c r="NUU50" s="878"/>
      <c r="NUV50" s="879"/>
      <c r="NUW50" s="1041"/>
      <c r="NUX50" s="877"/>
      <c r="NUY50" s="878"/>
      <c r="NUZ50" s="878"/>
      <c r="NVA50" s="878"/>
      <c r="NVB50" s="879"/>
      <c r="NVC50" s="880"/>
      <c r="NVD50" s="878"/>
      <c r="NVE50" s="878"/>
      <c r="NVF50" s="878"/>
      <c r="NVG50" s="881"/>
      <c r="NVH50" s="877"/>
      <c r="NVI50" s="878"/>
      <c r="NVJ50" s="878"/>
      <c r="NVK50" s="878"/>
      <c r="NVL50" s="879"/>
      <c r="NVM50" s="1041"/>
      <c r="NVN50" s="877"/>
      <c r="NVO50" s="878"/>
      <c r="NVP50" s="878"/>
      <c r="NVQ50" s="878"/>
      <c r="NVR50" s="879"/>
      <c r="NVS50" s="880"/>
      <c r="NVT50" s="878"/>
      <c r="NVU50" s="878"/>
      <c r="NVV50" s="878"/>
      <c r="NVW50" s="881"/>
      <c r="NVX50" s="877"/>
      <c r="NVY50" s="878"/>
      <c r="NVZ50" s="878"/>
      <c r="NWA50" s="878"/>
      <c r="NWB50" s="879"/>
      <c r="NWC50" s="1041"/>
      <c r="NWD50" s="877"/>
      <c r="NWE50" s="878"/>
      <c r="NWF50" s="878"/>
      <c r="NWG50" s="878"/>
      <c r="NWH50" s="879"/>
      <c r="NWI50" s="880"/>
      <c r="NWJ50" s="878"/>
      <c r="NWK50" s="878"/>
      <c r="NWL50" s="878"/>
      <c r="NWM50" s="881"/>
      <c r="NWN50" s="877"/>
      <c r="NWO50" s="878"/>
      <c r="NWP50" s="878"/>
      <c r="NWQ50" s="878"/>
      <c r="NWR50" s="879"/>
      <c r="NWS50" s="1041"/>
      <c r="NWT50" s="877"/>
      <c r="NWU50" s="878"/>
      <c r="NWV50" s="878"/>
      <c r="NWW50" s="878"/>
      <c r="NWX50" s="879"/>
      <c r="NWY50" s="880"/>
      <c r="NWZ50" s="878"/>
      <c r="NXA50" s="878"/>
      <c r="NXB50" s="878"/>
      <c r="NXC50" s="881"/>
      <c r="NXD50" s="877"/>
      <c r="NXE50" s="878"/>
      <c r="NXF50" s="878"/>
      <c r="NXG50" s="878"/>
      <c r="NXH50" s="879"/>
      <c r="NXI50" s="1041"/>
      <c r="NXJ50" s="877"/>
      <c r="NXK50" s="878"/>
      <c r="NXL50" s="878"/>
      <c r="NXM50" s="878"/>
      <c r="NXN50" s="879"/>
      <c r="NXO50" s="880"/>
      <c r="NXP50" s="878"/>
      <c r="NXQ50" s="878"/>
      <c r="NXR50" s="878"/>
      <c r="NXS50" s="881"/>
      <c r="NXT50" s="877"/>
      <c r="NXU50" s="878"/>
      <c r="NXV50" s="878"/>
      <c r="NXW50" s="878"/>
      <c r="NXX50" s="879"/>
      <c r="NXY50" s="1041"/>
      <c r="NXZ50" s="877"/>
      <c r="NYA50" s="878"/>
      <c r="NYB50" s="878"/>
      <c r="NYC50" s="878"/>
      <c r="NYD50" s="879"/>
      <c r="NYE50" s="880"/>
      <c r="NYF50" s="878"/>
      <c r="NYG50" s="878"/>
      <c r="NYH50" s="878"/>
      <c r="NYI50" s="881"/>
      <c r="NYJ50" s="877"/>
      <c r="NYK50" s="878"/>
      <c r="NYL50" s="878"/>
      <c r="NYM50" s="878"/>
      <c r="NYN50" s="879"/>
      <c r="NYO50" s="1041"/>
      <c r="NYP50" s="877"/>
      <c r="NYQ50" s="878"/>
      <c r="NYR50" s="878"/>
      <c r="NYS50" s="878"/>
      <c r="NYT50" s="879"/>
      <c r="NYU50" s="880"/>
      <c r="NYV50" s="878"/>
      <c r="NYW50" s="878"/>
      <c r="NYX50" s="878"/>
      <c r="NYY50" s="881"/>
      <c r="NYZ50" s="877"/>
      <c r="NZA50" s="878"/>
      <c r="NZB50" s="878"/>
      <c r="NZC50" s="878"/>
      <c r="NZD50" s="879"/>
      <c r="NZE50" s="1041"/>
      <c r="NZF50" s="877"/>
      <c r="NZG50" s="878"/>
      <c r="NZH50" s="878"/>
      <c r="NZI50" s="878"/>
      <c r="NZJ50" s="879"/>
      <c r="NZK50" s="880"/>
      <c r="NZL50" s="878"/>
      <c r="NZM50" s="878"/>
      <c r="NZN50" s="878"/>
      <c r="NZO50" s="881"/>
      <c r="NZP50" s="877"/>
      <c r="NZQ50" s="878"/>
      <c r="NZR50" s="878"/>
      <c r="NZS50" s="878"/>
      <c r="NZT50" s="879"/>
      <c r="NZU50" s="1041"/>
      <c r="NZV50" s="877"/>
      <c r="NZW50" s="878"/>
      <c r="NZX50" s="878"/>
      <c r="NZY50" s="878"/>
      <c r="NZZ50" s="879"/>
      <c r="OAA50" s="880"/>
      <c r="OAB50" s="878"/>
      <c r="OAC50" s="878"/>
      <c r="OAD50" s="878"/>
      <c r="OAE50" s="881"/>
      <c r="OAF50" s="877"/>
      <c r="OAG50" s="878"/>
      <c r="OAH50" s="878"/>
      <c r="OAI50" s="878"/>
      <c r="OAJ50" s="879"/>
      <c r="OAK50" s="1041"/>
      <c r="OAL50" s="877"/>
      <c r="OAM50" s="878"/>
      <c r="OAN50" s="878"/>
      <c r="OAO50" s="878"/>
      <c r="OAP50" s="879"/>
      <c r="OAQ50" s="880"/>
      <c r="OAR50" s="878"/>
      <c r="OAS50" s="878"/>
      <c r="OAT50" s="878"/>
      <c r="OAU50" s="881"/>
      <c r="OAV50" s="877"/>
      <c r="OAW50" s="878"/>
      <c r="OAX50" s="878"/>
      <c r="OAY50" s="878"/>
      <c r="OAZ50" s="879"/>
      <c r="OBA50" s="1041"/>
      <c r="OBB50" s="877"/>
      <c r="OBC50" s="878"/>
      <c r="OBD50" s="878"/>
      <c r="OBE50" s="878"/>
      <c r="OBF50" s="879"/>
      <c r="OBG50" s="880"/>
      <c r="OBH50" s="878"/>
      <c r="OBI50" s="878"/>
      <c r="OBJ50" s="878"/>
      <c r="OBK50" s="881"/>
      <c r="OBL50" s="877"/>
      <c r="OBM50" s="878"/>
      <c r="OBN50" s="878"/>
      <c r="OBO50" s="878"/>
      <c r="OBP50" s="879"/>
      <c r="OBQ50" s="1041"/>
      <c r="OBR50" s="877"/>
      <c r="OBS50" s="878"/>
      <c r="OBT50" s="878"/>
      <c r="OBU50" s="878"/>
      <c r="OBV50" s="879"/>
      <c r="OBW50" s="880"/>
      <c r="OBX50" s="878"/>
      <c r="OBY50" s="878"/>
      <c r="OBZ50" s="878"/>
      <c r="OCA50" s="881"/>
      <c r="OCB50" s="877"/>
      <c r="OCC50" s="878"/>
      <c r="OCD50" s="878"/>
      <c r="OCE50" s="878"/>
      <c r="OCF50" s="879"/>
      <c r="OCG50" s="1041"/>
      <c r="OCH50" s="877"/>
      <c r="OCI50" s="878"/>
      <c r="OCJ50" s="878"/>
      <c r="OCK50" s="878"/>
      <c r="OCL50" s="879"/>
      <c r="OCM50" s="880"/>
      <c r="OCN50" s="878"/>
      <c r="OCO50" s="878"/>
      <c r="OCP50" s="878"/>
      <c r="OCQ50" s="881"/>
      <c r="OCR50" s="877"/>
      <c r="OCS50" s="878"/>
      <c r="OCT50" s="878"/>
      <c r="OCU50" s="878"/>
      <c r="OCV50" s="879"/>
      <c r="OCW50" s="1041"/>
      <c r="OCX50" s="877"/>
      <c r="OCY50" s="878"/>
      <c r="OCZ50" s="878"/>
      <c r="ODA50" s="878"/>
      <c r="ODB50" s="879"/>
      <c r="ODC50" s="880"/>
      <c r="ODD50" s="878"/>
      <c r="ODE50" s="878"/>
      <c r="ODF50" s="878"/>
      <c r="ODG50" s="881"/>
      <c r="ODH50" s="877"/>
      <c r="ODI50" s="878"/>
      <c r="ODJ50" s="878"/>
      <c r="ODK50" s="878"/>
      <c r="ODL50" s="879"/>
      <c r="ODM50" s="1041"/>
      <c r="ODN50" s="877"/>
      <c r="ODO50" s="878"/>
      <c r="ODP50" s="878"/>
      <c r="ODQ50" s="878"/>
      <c r="ODR50" s="879"/>
      <c r="ODS50" s="880"/>
      <c r="ODT50" s="878"/>
      <c r="ODU50" s="878"/>
      <c r="ODV50" s="878"/>
      <c r="ODW50" s="881"/>
      <c r="ODX50" s="877"/>
      <c r="ODY50" s="878"/>
      <c r="ODZ50" s="878"/>
      <c r="OEA50" s="878"/>
      <c r="OEB50" s="879"/>
      <c r="OEC50" s="1041"/>
      <c r="OED50" s="877"/>
      <c r="OEE50" s="878"/>
      <c r="OEF50" s="878"/>
      <c r="OEG50" s="878"/>
      <c r="OEH50" s="879"/>
      <c r="OEI50" s="880"/>
      <c r="OEJ50" s="878"/>
      <c r="OEK50" s="878"/>
      <c r="OEL50" s="878"/>
      <c r="OEM50" s="881"/>
      <c r="OEN50" s="877"/>
      <c r="OEO50" s="878"/>
      <c r="OEP50" s="878"/>
      <c r="OEQ50" s="878"/>
      <c r="OER50" s="879"/>
      <c r="OES50" s="1041"/>
      <c r="OET50" s="877"/>
      <c r="OEU50" s="878"/>
      <c r="OEV50" s="878"/>
      <c r="OEW50" s="878"/>
      <c r="OEX50" s="879"/>
      <c r="OEY50" s="880"/>
      <c r="OEZ50" s="878"/>
      <c r="OFA50" s="878"/>
      <c r="OFB50" s="878"/>
      <c r="OFC50" s="881"/>
      <c r="OFD50" s="877"/>
      <c r="OFE50" s="878"/>
      <c r="OFF50" s="878"/>
      <c r="OFG50" s="878"/>
      <c r="OFH50" s="879"/>
      <c r="OFI50" s="1041"/>
      <c r="OFJ50" s="877"/>
      <c r="OFK50" s="878"/>
      <c r="OFL50" s="878"/>
      <c r="OFM50" s="878"/>
      <c r="OFN50" s="879"/>
      <c r="OFO50" s="880"/>
      <c r="OFP50" s="878"/>
      <c r="OFQ50" s="878"/>
      <c r="OFR50" s="878"/>
      <c r="OFS50" s="881"/>
      <c r="OFT50" s="877"/>
      <c r="OFU50" s="878"/>
      <c r="OFV50" s="878"/>
      <c r="OFW50" s="878"/>
      <c r="OFX50" s="879"/>
      <c r="OFY50" s="1041"/>
      <c r="OFZ50" s="877"/>
      <c r="OGA50" s="878"/>
      <c r="OGB50" s="878"/>
      <c r="OGC50" s="878"/>
      <c r="OGD50" s="879"/>
      <c r="OGE50" s="880"/>
      <c r="OGF50" s="878"/>
      <c r="OGG50" s="878"/>
      <c r="OGH50" s="878"/>
      <c r="OGI50" s="881"/>
      <c r="OGJ50" s="877"/>
      <c r="OGK50" s="878"/>
      <c r="OGL50" s="878"/>
      <c r="OGM50" s="878"/>
      <c r="OGN50" s="879"/>
      <c r="OGO50" s="1041"/>
      <c r="OGP50" s="877"/>
      <c r="OGQ50" s="878"/>
      <c r="OGR50" s="878"/>
      <c r="OGS50" s="878"/>
      <c r="OGT50" s="879"/>
      <c r="OGU50" s="880"/>
      <c r="OGV50" s="878"/>
      <c r="OGW50" s="878"/>
      <c r="OGX50" s="878"/>
      <c r="OGY50" s="881"/>
      <c r="OGZ50" s="877"/>
      <c r="OHA50" s="878"/>
      <c r="OHB50" s="878"/>
      <c r="OHC50" s="878"/>
      <c r="OHD50" s="879"/>
      <c r="OHE50" s="1041"/>
      <c r="OHF50" s="877"/>
      <c r="OHG50" s="878"/>
      <c r="OHH50" s="878"/>
      <c r="OHI50" s="878"/>
      <c r="OHJ50" s="879"/>
      <c r="OHK50" s="880"/>
      <c r="OHL50" s="878"/>
      <c r="OHM50" s="878"/>
      <c r="OHN50" s="878"/>
      <c r="OHO50" s="881"/>
      <c r="OHP50" s="877"/>
      <c r="OHQ50" s="878"/>
      <c r="OHR50" s="878"/>
      <c r="OHS50" s="878"/>
      <c r="OHT50" s="879"/>
      <c r="OHU50" s="1041"/>
      <c r="OHV50" s="877"/>
      <c r="OHW50" s="878"/>
      <c r="OHX50" s="878"/>
      <c r="OHY50" s="878"/>
      <c r="OHZ50" s="879"/>
      <c r="OIA50" s="880"/>
      <c r="OIB50" s="878"/>
      <c r="OIC50" s="878"/>
      <c r="OID50" s="878"/>
      <c r="OIE50" s="881"/>
      <c r="OIF50" s="877"/>
      <c r="OIG50" s="878"/>
      <c r="OIH50" s="878"/>
      <c r="OII50" s="878"/>
      <c r="OIJ50" s="879"/>
      <c r="OIK50" s="1041"/>
      <c r="OIL50" s="877"/>
      <c r="OIM50" s="878"/>
      <c r="OIN50" s="878"/>
      <c r="OIO50" s="878"/>
      <c r="OIP50" s="879"/>
      <c r="OIQ50" s="880"/>
      <c r="OIR50" s="878"/>
      <c r="OIS50" s="878"/>
      <c r="OIT50" s="878"/>
      <c r="OIU50" s="881"/>
      <c r="OIV50" s="877"/>
      <c r="OIW50" s="878"/>
      <c r="OIX50" s="878"/>
      <c r="OIY50" s="878"/>
      <c r="OIZ50" s="879"/>
      <c r="OJA50" s="1041"/>
      <c r="OJB50" s="877"/>
      <c r="OJC50" s="878"/>
      <c r="OJD50" s="878"/>
      <c r="OJE50" s="878"/>
      <c r="OJF50" s="879"/>
      <c r="OJG50" s="880"/>
      <c r="OJH50" s="878"/>
      <c r="OJI50" s="878"/>
      <c r="OJJ50" s="878"/>
      <c r="OJK50" s="881"/>
      <c r="OJL50" s="877"/>
      <c r="OJM50" s="878"/>
      <c r="OJN50" s="878"/>
      <c r="OJO50" s="878"/>
      <c r="OJP50" s="879"/>
      <c r="OJQ50" s="1041"/>
      <c r="OJR50" s="877"/>
      <c r="OJS50" s="878"/>
      <c r="OJT50" s="878"/>
      <c r="OJU50" s="878"/>
      <c r="OJV50" s="879"/>
      <c r="OJW50" s="880"/>
      <c r="OJX50" s="878"/>
      <c r="OJY50" s="878"/>
      <c r="OJZ50" s="878"/>
      <c r="OKA50" s="881"/>
      <c r="OKB50" s="877"/>
      <c r="OKC50" s="878"/>
      <c r="OKD50" s="878"/>
      <c r="OKE50" s="878"/>
      <c r="OKF50" s="879"/>
      <c r="OKG50" s="1041"/>
      <c r="OKH50" s="877"/>
      <c r="OKI50" s="878"/>
      <c r="OKJ50" s="878"/>
      <c r="OKK50" s="878"/>
      <c r="OKL50" s="879"/>
      <c r="OKM50" s="880"/>
      <c r="OKN50" s="878"/>
      <c r="OKO50" s="878"/>
      <c r="OKP50" s="878"/>
      <c r="OKQ50" s="881"/>
      <c r="OKR50" s="877"/>
      <c r="OKS50" s="878"/>
      <c r="OKT50" s="878"/>
      <c r="OKU50" s="878"/>
      <c r="OKV50" s="879"/>
      <c r="OKW50" s="1041"/>
      <c r="OKX50" s="877"/>
      <c r="OKY50" s="878"/>
      <c r="OKZ50" s="878"/>
      <c r="OLA50" s="878"/>
      <c r="OLB50" s="879"/>
      <c r="OLC50" s="880"/>
      <c r="OLD50" s="878"/>
      <c r="OLE50" s="878"/>
      <c r="OLF50" s="878"/>
      <c r="OLG50" s="881"/>
      <c r="OLH50" s="877"/>
      <c r="OLI50" s="878"/>
      <c r="OLJ50" s="878"/>
      <c r="OLK50" s="878"/>
      <c r="OLL50" s="879"/>
      <c r="OLM50" s="1041"/>
      <c r="OLN50" s="877"/>
      <c r="OLO50" s="878"/>
      <c r="OLP50" s="878"/>
      <c r="OLQ50" s="878"/>
      <c r="OLR50" s="879"/>
      <c r="OLS50" s="880"/>
      <c r="OLT50" s="878"/>
      <c r="OLU50" s="878"/>
      <c r="OLV50" s="878"/>
      <c r="OLW50" s="881"/>
      <c r="OLX50" s="877"/>
      <c r="OLY50" s="878"/>
      <c r="OLZ50" s="878"/>
      <c r="OMA50" s="878"/>
      <c r="OMB50" s="879"/>
      <c r="OMC50" s="1041"/>
      <c r="OMD50" s="877"/>
      <c r="OME50" s="878"/>
      <c r="OMF50" s="878"/>
      <c r="OMG50" s="878"/>
      <c r="OMH50" s="879"/>
      <c r="OMI50" s="880"/>
      <c r="OMJ50" s="878"/>
      <c r="OMK50" s="878"/>
      <c r="OML50" s="878"/>
      <c r="OMM50" s="881"/>
      <c r="OMN50" s="877"/>
      <c r="OMO50" s="878"/>
      <c r="OMP50" s="878"/>
      <c r="OMQ50" s="878"/>
      <c r="OMR50" s="879"/>
      <c r="OMS50" s="1041"/>
      <c r="OMT50" s="877"/>
      <c r="OMU50" s="878"/>
      <c r="OMV50" s="878"/>
      <c r="OMW50" s="878"/>
      <c r="OMX50" s="879"/>
      <c r="OMY50" s="880"/>
      <c r="OMZ50" s="878"/>
      <c r="ONA50" s="878"/>
      <c r="ONB50" s="878"/>
      <c r="ONC50" s="881"/>
      <c r="OND50" s="877"/>
      <c r="ONE50" s="878"/>
      <c r="ONF50" s="878"/>
      <c r="ONG50" s="878"/>
      <c r="ONH50" s="879"/>
      <c r="ONI50" s="1041"/>
      <c r="ONJ50" s="877"/>
      <c r="ONK50" s="878"/>
      <c r="ONL50" s="878"/>
      <c r="ONM50" s="878"/>
      <c r="ONN50" s="879"/>
      <c r="ONO50" s="880"/>
      <c r="ONP50" s="878"/>
      <c r="ONQ50" s="878"/>
      <c r="ONR50" s="878"/>
      <c r="ONS50" s="881"/>
      <c r="ONT50" s="877"/>
      <c r="ONU50" s="878"/>
      <c r="ONV50" s="878"/>
      <c r="ONW50" s="878"/>
      <c r="ONX50" s="879"/>
      <c r="ONY50" s="1041"/>
      <c r="ONZ50" s="877"/>
      <c r="OOA50" s="878"/>
      <c r="OOB50" s="878"/>
      <c r="OOC50" s="878"/>
      <c r="OOD50" s="879"/>
      <c r="OOE50" s="880"/>
      <c r="OOF50" s="878"/>
      <c r="OOG50" s="878"/>
      <c r="OOH50" s="878"/>
      <c r="OOI50" s="881"/>
      <c r="OOJ50" s="877"/>
      <c r="OOK50" s="878"/>
      <c r="OOL50" s="878"/>
      <c r="OOM50" s="878"/>
      <c r="OON50" s="879"/>
      <c r="OOO50" s="1041"/>
      <c r="OOP50" s="877"/>
      <c r="OOQ50" s="878"/>
      <c r="OOR50" s="878"/>
      <c r="OOS50" s="878"/>
      <c r="OOT50" s="879"/>
      <c r="OOU50" s="880"/>
      <c r="OOV50" s="878"/>
      <c r="OOW50" s="878"/>
      <c r="OOX50" s="878"/>
      <c r="OOY50" s="881"/>
      <c r="OOZ50" s="877"/>
      <c r="OPA50" s="878"/>
      <c r="OPB50" s="878"/>
      <c r="OPC50" s="878"/>
      <c r="OPD50" s="879"/>
      <c r="OPE50" s="1041"/>
      <c r="OPF50" s="877"/>
      <c r="OPG50" s="878"/>
      <c r="OPH50" s="878"/>
      <c r="OPI50" s="878"/>
      <c r="OPJ50" s="879"/>
      <c r="OPK50" s="880"/>
      <c r="OPL50" s="878"/>
      <c r="OPM50" s="878"/>
      <c r="OPN50" s="878"/>
      <c r="OPO50" s="881"/>
      <c r="OPP50" s="877"/>
      <c r="OPQ50" s="878"/>
      <c r="OPR50" s="878"/>
      <c r="OPS50" s="878"/>
      <c r="OPT50" s="879"/>
      <c r="OPU50" s="1041"/>
      <c r="OPV50" s="877"/>
      <c r="OPW50" s="878"/>
      <c r="OPX50" s="878"/>
      <c r="OPY50" s="878"/>
      <c r="OPZ50" s="879"/>
      <c r="OQA50" s="880"/>
      <c r="OQB50" s="878"/>
      <c r="OQC50" s="878"/>
      <c r="OQD50" s="878"/>
      <c r="OQE50" s="881"/>
      <c r="OQF50" s="877"/>
      <c r="OQG50" s="878"/>
      <c r="OQH50" s="878"/>
      <c r="OQI50" s="878"/>
      <c r="OQJ50" s="879"/>
      <c r="OQK50" s="1041"/>
      <c r="OQL50" s="877"/>
      <c r="OQM50" s="878"/>
      <c r="OQN50" s="878"/>
      <c r="OQO50" s="878"/>
      <c r="OQP50" s="879"/>
      <c r="OQQ50" s="880"/>
      <c r="OQR50" s="878"/>
      <c r="OQS50" s="878"/>
      <c r="OQT50" s="878"/>
      <c r="OQU50" s="881"/>
      <c r="OQV50" s="877"/>
      <c r="OQW50" s="878"/>
      <c r="OQX50" s="878"/>
      <c r="OQY50" s="878"/>
      <c r="OQZ50" s="879"/>
      <c r="ORA50" s="1041"/>
      <c r="ORB50" s="877"/>
      <c r="ORC50" s="878"/>
      <c r="ORD50" s="878"/>
      <c r="ORE50" s="878"/>
      <c r="ORF50" s="879"/>
      <c r="ORG50" s="880"/>
      <c r="ORH50" s="878"/>
      <c r="ORI50" s="878"/>
      <c r="ORJ50" s="878"/>
      <c r="ORK50" s="881"/>
      <c r="ORL50" s="877"/>
      <c r="ORM50" s="878"/>
      <c r="ORN50" s="878"/>
      <c r="ORO50" s="878"/>
      <c r="ORP50" s="879"/>
      <c r="ORQ50" s="1041"/>
      <c r="ORR50" s="877"/>
      <c r="ORS50" s="878"/>
      <c r="ORT50" s="878"/>
      <c r="ORU50" s="878"/>
      <c r="ORV50" s="879"/>
      <c r="ORW50" s="880"/>
      <c r="ORX50" s="878"/>
      <c r="ORY50" s="878"/>
      <c r="ORZ50" s="878"/>
      <c r="OSA50" s="881"/>
      <c r="OSB50" s="877"/>
      <c r="OSC50" s="878"/>
      <c r="OSD50" s="878"/>
      <c r="OSE50" s="878"/>
      <c r="OSF50" s="879"/>
      <c r="OSG50" s="1041"/>
      <c r="OSH50" s="877"/>
      <c r="OSI50" s="878"/>
      <c r="OSJ50" s="878"/>
      <c r="OSK50" s="878"/>
      <c r="OSL50" s="879"/>
      <c r="OSM50" s="880"/>
      <c r="OSN50" s="878"/>
      <c r="OSO50" s="878"/>
      <c r="OSP50" s="878"/>
      <c r="OSQ50" s="881"/>
      <c r="OSR50" s="877"/>
      <c r="OSS50" s="878"/>
      <c r="OST50" s="878"/>
      <c r="OSU50" s="878"/>
      <c r="OSV50" s="879"/>
      <c r="OSW50" s="1041"/>
      <c r="OSX50" s="877"/>
      <c r="OSY50" s="878"/>
      <c r="OSZ50" s="878"/>
      <c r="OTA50" s="878"/>
      <c r="OTB50" s="879"/>
      <c r="OTC50" s="880"/>
      <c r="OTD50" s="878"/>
      <c r="OTE50" s="878"/>
      <c r="OTF50" s="878"/>
      <c r="OTG50" s="881"/>
      <c r="OTH50" s="877"/>
      <c r="OTI50" s="878"/>
      <c r="OTJ50" s="878"/>
      <c r="OTK50" s="878"/>
      <c r="OTL50" s="879"/>
      <c r="OTM50" s="1041"/>
      <c r="OTN50" s="877"/>
      <c r="OTO50" s="878"/>
      <c r="OTP50" s="878"/>
      <c r="OTQ50" s="878"/>
      <c r="OTR50" s="879"/>
      <c r="OTS50" s="880"/>
      <c r="OTT50" s="878"/>
      <c r="OTU50" s="878"/>
      <c r="OTV50" s="878"/>
      <c r="OTW50" s="881"/>
      <c r="OTX50" s="877"/>
      <c r="OTY50" s="878"/>
      <c r="OTZ50" s="878"/>
      <c r="OUA50" s="878"/>
      <c r="OUB50" s="879"/>
      <c r="OUC50" s="1041"/>
      <c r="OUD50" s="877"/>
      <c r="OUE50" s="878"/>
      <c r="OUF50" s="878"/>
      <c r="OUG50" s="878"/>
      <c r="OUH50" s="879"/>
      <c r="OUI50" s="880"/>
      <c r="OUJ50" s="878"/>
      <c r="OUK50" s="878"/>
      <c r="OUL50" s="878"/>
      <c r="OUM50" s="881"/>
      <c r="OUN50" s="877"/>
      <c r="OUO50" s="878"/>
      <c r="OUP50" s="878"/>
      <c r="OUQ50" s="878"/>
      <c r="OUR50" s="879"/>
      <c r="OUS50" s="1041"/>
      <c r="OUT50" s="877"/>
      <c r="OUU50" s="878"/>
      <c r="OUV50" s="878"/>
      <c r="OUW50" s="878"/>
      <c r="OUX50" s="879"/>
      <c r="OUY50" s="880"/>
      <c r="OUZ50" s="878"/>
      <c r="OVA50" s="878"/>
      <c r="OVB50" s="878"/>
      <c r="OVC50" s="881"/>
      <c r="OVD50" s="877"/>
      <c r="OVE50" s="878"/>
      <c r="OVF50" s="878"/>
      <c r="OVG50" s="878"/>
      <c r="OVH50" s="879"/>
      <c r="OVI50" s="1041"/>
      <c r="OVJ50" s="877"/>
      <c r="OVK50" s="878"/>
      <c r="OVL50" s="878"/>
      <c r="OVM50" s="878"/>
      <c r="OVN50" s="879"/>
      <c r="OVO50" s="880"/>
      <c r="OVP50" s="878"/>
      <c r="OVQ50" s="878"/>
      <c r="OVR50" s="878"/>
      <c r="OVS50" s="881"/>
      <c r="OVT50" s="877"/>
      <c r="OVU50" s="878"/>
      <c r="OVV50" s="878"/>
      <c r="OVW50" s="878"/>
      <c r="OVX50" s="879"/>
      <c r="OVY50" s="1041"/>
      <c r="OVZ50" s="877"/>
      <c r="OWA50" s="878"/>
      <c r="OWB50" s="878"/>
      <c r="OWC50" s="878"/>
      <c r="OWD50" s="879"/>
      <c r="OWE50" s="880"/>
      <c r="OWF50" s="878"/>
      <c r="OWG50" s="878"/>
      <c r="OWH50" s="878"/>
      <c r="OWI50" s="881"/>
      <c r="OWJ50" s="877"/>
      <c r="OWK50" s="878"/>
      <c r="OWL50" s="878"/>
      <c r="OWM50" s="878"/>
      <c r="OWN50" s="879"/>
      <c r="OWO50" s="1041"/>
      <c r="OWP50" s="877"/>
      <c r="OWQ50" s="878"/>
      <c r="OWR50" s="878"/>
      <c r="OWS50" s="878"/>
      <c r="OWT50" s="879"/>
      <c r="OWU50" s="880"/>
      <c r="OWV50" s="878"/>
      <c r="OWW50" s="878"/>
      <c r="OWX50" s="878"/>
      <c r="OWY50" s="881"/>
      <c r="OWZ50" s="877"/>
      <c r="OXA50" s="878"/>
      <c r="OXB50" s="878"/>
      <c r="OXC50" s="878"/>
      <c r="OXD50" s="879"/>
      <c r="OXE50" s="1041"/>
      <c r="OXF50" s="877"/>
      <c r="OXG50" s="878"/>
      <c r="OXH50" s="878"/>
      <c r="OXI50" s="878"/>
      <c r="OXJ50" s="879"/>
      <c r="OXK50" s="880"/>
      <c r="OXL50" s="878"/>
      <c r="OXM50" s="878"/>
      <c r="OXN50" s="878"/>
      <c r="OXO50" s="881"/>
      <c r="OXP50" s="877"/>
      <c r="OXQ50" s="878"/>
      <c r="OXR50" s="878"/>
      <c r="OXS50" s="878"/>
      <c r="OXT50" s="879"/>
      <c r="OXU50" s="1041"/>
      <c r="OXV50" s="877"/>
      <c r="OXW50" s="878"/>
      <c r="OXX50" s="878"/>
      <c r="OXY50" s="878"/>
      <c r="OXZ50" s="879"/>
      <c r="OYA50" s="880"/>
      <c r="OYB50" s="878"/>
      <c r="OYC50" s="878"/>
      <c r="OYD50" s="878"/>
      <c r="OYE50" s="881"/>
      <c r="OYF50" s="877"/>
      <c r="OYG50" s="878"/>
      <c r="OYH50" s="878"/>
      <c r="OYI50" s="878"/>
      <c r="OYJ50" s="879"/>
      <c r="OYK50" s="1041"/>
      <c r="OYL50" s="877"/>
      <c r="OYM50" s="878"/>
      <c r="OYN50" s="878"/>
      <c r="OYO50" s="878"/>
      <c r="OYP50" s="879"/>
      <c r="OYQ50" s="880"/>
      <c r="OYR50" s="878"/>
      <c r="OYS50" s="878"/>
      <c r="OYT50" s="878"/>
      <c r="OYU50" s="881"/>
      <c r="OYV50" s="877"/>
      <c r="OYW50" s="878"/>
      <c r="OYX50" s="878"/>
      <c r="OYY50" s="878"/>
      <c r="OYZ50" s="879"/>
      <c r="OZA50" s="1041"/>
      <c r="OZB50" s="877"/>
      <c r="OZC50" s="878"/>
      <c r="OZD50" s="878"/>
      <c r="OZE50" s="878"/>
      <c r="OZF50" s="879"/>
      <c r="OZG50" s="880"/>
      <c r="OZH50" s="878"/>
      <c r="OZI50" s="878"/>
      <c r="OZJ50" s="878"/>
      <c r="OZK50" s="881"/>
      <c r="OZL50" s="877"/>
      <c r="OZM50" s="878"/>
      <c r="OZN50" s="878"/>
      <c r="OZO50" s="878"/>
      <c r="OZP50" s="879"/>
      <c r="OZQ50" s="1041"/>
      <c r="OZR50" s="877"/>
      <c r="OZS50" s="878"/>
      <c r="OZT50" s="878"/>
      <c r="OZU50" s="878"/>
      <c r="OZV50" s="879"/>
      <c r="OZW50" s="880"/>
      <c r="OZX50" s="878"/>
      <c r="OZY50" s="878"/>
      <c r="OZZ50" s="878"/>
      <c r="PAA50" s="881"/>
      <c r="PAB50" s="877"/>
      <c r="PAC50" s="878"/>
      <c r="PAD50" s="878"/>
      <c r="PAE50" s="878"/>
      <c r="PAF50" s="879"/>
      <c r="PAG50" s="1041"/>
      <c r="PAH50" s="877"/>
      <c r="PAI50" s="878"/>
      <c r="PAJ50" s="878"/>
      <c r="PAK50" s="878"/>
      <c r="PAL50" s="879"/>
      <c r="PAM50" s="880"/>
      <c r="PAN50" s="878"/>
      <c r="PAO50" s="878"/>
      <c r="PAP50" s="878"/>
      <c r="PAQ50" s="881"/>
      <c r="PAR50" s="877"/>
      <c r="PAS50" s="878"/>
      <c r="PAT50" s="878"/>
      <c r="PAU50" s="878"/>
      <c r="PAV50" s="879"/>
      <c r="PAW50" s="1041"/>
      <c r="PAX50" s="877"/>
      <c r="PAY50" s="878"/>
      <c r="PAZ50" s="878"/>
      <c r="PBA50" s="878"/>
      <c r="PBB50" s="879"/>
      <c r="PBC50" s="880"/>
      <c r="PBD50" s="878"/>
      <c r="PBE50" s="878"/>
      <c r="PBF50" s="878"/>
      <c r="PBG50" s="881"/>
      <c r="PBH50" s="877"/>
      <c r="PBI50" s="878"/>
      <c r="PBJ50" s="878"/>
      <c r="PBK50" s="878"/>
      <c r="PBL50" s="879"/>
      <c r="PBM50" s="1041"/>
      <c r="PBN50" s="877"/>
      <c r="PBO50" s="878"/>
      <c r="PBP50" s="878"/>
      <c r="PBQ50" s="878"/>
      <c r="PBR50" s="879"/>
      <c r="PBS50" s="880"/>
      <c r="PBT50" s="878"/>
      <c r="PBU50" s="878"/>
      <c r="PBV50" s="878"/>
      <c r="PBW50" s="881"/>
      <c r="PBX50" s="877"/>
      <c r="PBY50" s="878"/>
      <c r="PBZ50" s="878"/>
      <c r="PCA50" s="878"/>
      <c r="PCB50" s="879"/>
      <c r="PCC50" s="1041"/>
      <c r="PCD50" s="877"/>
      <c r="PCE50" s="878"/>
      <c r="PCF50" s="878"/>
      <c r="PCG50" s="878"/>
      <c r="PCH50" s="879"/>
      <c r="PCI50" s="880"/>
      <c r="PCJ50" s="878"/>
      <c r="PCK50" s="878"/>
      <c r="PCL50" s="878"/>
      <c r="PCM50" s="881"/>
      <c r="PCN50" s="877"/>
      <c r="PCO50" s="878"/>
      <c r="PCP50" s="878"/>
      <c r="PCQ50" s="878"/>
      <c r="PCR50" s="879"/>
      <c r="PCS50" s="1041"/>
      <c r="PCT50" s="877"/>
      <c r="PCU50" s="878"/>
      <c r="PCV50" s="878"/>
      <c r="PCW50" s="878"/>
      <c r="PCX50" s="879"/>
      <c r="PCY50" s="880"/>
      <c r="PCZ50" s="878"/>
      <c r="PDA50" s="878"/>
      <c r="PDB50" s="878"/>
      <c r="PDC50" s="881"/>
      <c r="PDD50" s="877"/>
      <c r="PDE50" s="878"/>
      <c r="PDF50" s="878"/>
      <c r="PDG50" s="878"/>
      <c r="PDH50" s="879"/>
      <c r="PDI50" s="1041"/>
      <c r="PDJ50" s="877"/>
      <c r="PDK50" s="878"/>
      <c r="PDL50" s="878"/>
      <c r="PDM50" s="878"/>
      <c r="PDN50" s="879"/>
      <c r="PDO50" s="880"/>
      <c r="PDP50" s="878"/>
      <c r="PDQ50" s="878"/>
      <c r="PDR50" s="878"/>
      <c r="PDS50" s="881"/>
      <c r="PDT50" s="877"/>
      <c r="PDU50" s="878"/>
      <c r="PDV50" s="878"/>
      <c r="PDW50" s="878"/>
      <c r="PDX50" s="879"/>
      <c r="PDY50" s="1041"/>
      <c r="PDZ50" s="877"/>
      <c r="PEA50" s="878"/>
      <c r="PEB50" s="878"/>
      <c r="PEC50" s="878"/>
      <c r="PED50" s="879"/>
      <c r="PEE50" s="880"/>
      <c r="PEF50" s="878"/>
      <c r="PEG50" s="878"/>
      <c r="PEH50" s="878"/>
      <c r="PEI50" s="881"/>
      <c r="PEJ50" s="877"/>
      <c r="PEK50" s="878"/>
      <c r="PEL50" s="878"/>
      <c r="PEM50" s="878"/>
      <c r="PEN50" s="879"/>
      <c r="PEO50" s="1041"/>
      <c r="PEP50" s="877"/>
      <c r="PEQ50" s="878"/>
      <c r="PER50" s="878"/>
      <c r="PES50" s="878"/>
      <c r="PET50" s="879"/>
      <c r="PEU50" s="880"/>
      <c r="PEV50" s="878"/>
      <c r="PEW50" s="878"/>
      <c r="PEX50" s="878"/>
      <c r="PEY50" s="881"/>
      <c r="PEZ50" s="877"/>
      <c r="PFA50" s="878"/>
      <c r="PFB50" s="878"/>
      <c r="PFC50" s="878"/>
      <c r="PFD50" s="879"/>
      <c r="PFE50" s="1041"/>
      <c r="PFF50" s="877"/>
      <c r="PFG50" s="878"/>
      <c r="PFH50" s="878"/>
      <c r="PFI50" s="878"/>
      <c r="PFJ50" s="879"/>
      <c r="PFK50" s="880"/>
      <c r="PFL50" s="878"/>
      <c r="PFM50" s="878"/>
      <c r="PFN50" s="878"/>
      <c r="PFO50" s="881"/>
      <c r="PFP50" s="877"/>
      <c r="PFQ50" s="878"/>
      <c r="PFR50" s="878"/>
      <c r="PFS50" s="878"/>
      <c r="PFT50" s="879"/>
      <c r="PFU50" s="1041"/>
      <c r="PFV50" s="877"/>
      <c r="PFW50" s="878"/>
      <c r="PFX50" s="878"/>
      <c r="PFY50" s="878"/>
      <c r="PFZ50" s="879"/>
      <c r="PGA50" s="880"/>
      <c r="PGB50" s="878"/>
      <c r="PGC50" s="878"/>
      <c r="PGD50" s="878"/>
      <c r="PGE50" s="881"/>
      <c r="PGF50" s="877"/>
      <c r="PGG50" s="878"/>
      <c r="PGH50" s="878"/>
      <c r="PGI50" s="878"/>
      <c r="PGJ50" s="879"/>
      <c r="PGK50" s="1041"/>
      <c r="PGL50" s="877"/>
      <c r="PGM50" s="878"/>
      <c r="PGN50" s="878"/>
      <c r="PGO50" s="878"/>
      <c r="PGP50" s="879"/>
      <c r="PGQ50" s="880"/>
      <c r="PGR50" s="878"/>
      <c r="PGS50" s="878"/>
      <c r="PGT50" s="878"/>
      <c r="PGU50" s="881"/>
      <c r="PGV50" s="877"/>
      <c r="PGW50" s="878"/>
      <c r="PGX50" s="878"/>
      <c r="PGY50" s="878"/>
      <c r="PGZ50" s="879"/>
      <c r="PHA50" s="1041"/>
      <c r="PHB50" s="877"/>
      <c r="PHC50" s="878"/>
      <c r="PHD50" s="878"/>
      <c r="PHE50" s="878"/>
      <c r="PHF50" s="879"/>
      <c r="PHG50" s="880"/>
      <c r="PHH50" s="878"/>
      <c r="PHI50" s="878"/>
      <c r="PHJ50" s="878"/>
      <c r="PHK50" s="881"/>
      <c r="PHL50" s="877"/>
      <c r="PHM50" s="878"/>
      <c r="PHN50" s="878"/>
      <c r="PHO50" s="878"/>
      <c r="PHP50" s="879"/>
      <c r="PHQ50" s="1041"/>
      <c r="PHR50" s="877"/>
      <c r="PHS50" s="878"/>
      <c r="PHT50" s="878"/>
      <c r="PHU50" s="878"/>
      <c r="PHV50" s="879"/>
      <c r="PHW50" s="880"/>
      <c r="PHX50" s="878"/>
      <c r="PHY50" s="878"/>
      <c r="PHZ50" s="878"/>
      <c r="PIA50" s="881"/>
      <c r="PIB50" s="877"/>
      <c r="PIC50" s="878"/>
      <c r="PID50" s="878"/>
      <c r="PIE50" s="878"/>
      <c r="PIF50" s="879"/>
      <c r="PIG50" s="1041"/>
      <c r="PIH50" s="877"/>
      <c r="PII50" s="878"/>
      <c r="PIJ50" s="878"/>
      <c r="PIK50" s="878"/>
      <c r="PIL50" s="879"/>
      <c r="PIM50" s="880"/>
      <c r="PIN50" s="878"/>
      <c r="PIO50" s="878"/>
      <c r="PIP50" s="878"/>
      <c r="PIQ50" s="881"/>
      <c r="PIR50" s="877"/>
      <c r="PIS50" s="878"/>
      <c r="PIT50" s="878"/>
      <c r="PIU50" s="878"/>
      <c r="PIV50" s="879"/>
      <c r="PIW50" s="1041"/>
      <c r="PIX50" s="877"/>
      <c r="PIY50" s="878"/>
      <c r="PIZ50" s="878"/>
      <c r="PJA50" s="878"/>
      <c r="PJB50" s="879"/>
      <c r="PJC50" s="880"/>
      <c r="PJD50" s="878"/>
      <c r="PJE50" s="878"/>
      <c r="PJF50" s="878"/>
      <c r="PJG50" s="881"/>
      <c r="PJH50" s="877"/>
      <c r="PJI50" s="878"/>
      <c r="PJJ50" s="878"/>
      <c r="PJK50" s="878"/>
      <c r="PJL50" s="879"/>
      <c r="PJM50" s="1041"/>
      <c r="PJN50" s="877"/>
      <c r="PJO50" s="878"/>
      <c r="PJP50" s="878"/>
      <c r="PJQ50" s="878"/>
      <c r="PJR50" s="879"/>
      <c r="PJS50" s="880"/>
      <c r="PJT50" s="878"/>
      <c r="PJU50" s="878"/>
      <c r="PJV50" s="878"/>
      <c r="PJW50" s="881"/>
      <c r="PJX50" s="877"/>
      <c r="PJY50" s="878"/>
      <c r="PJZ50" s="878"/>
      <c r="PKA50" s="878"/>
      <c r="PKB50" s="879"/>
      <c r="PKC50" s="1041"/>
      <c r="PKD50" s="877"/>
      <c r="PKE50" s="878"/>
      <c r="PKF50" s="878"/>
      <c r="PKG50" s="878"/>
      <c r="PKH50" s="879"/>
      <c r="PKI50" s="880"/>
      <c r="PKJ50" s="878"/>
      <c r="PKK50" s="878"/>
      <c r="PKL50" s="878"/>
      <c r="PKM50" s="881"/>
      <c r="PKN50" s="877"/>
      <c r="PKO50" s="878"/>
      <c r="PKP50" s="878"/>
      <c r="PKQ50" s="878"/>
      <c r="PKR50" s="879"/>
      <c r="PKS50" s="1041"/>
      <c r="PKT50" s="877"/>
      <c r="PKU50" s="878"/>
      <c r="PKV50" s="878"/>
      <c r="PKW50" s="878"/>
      <c r="PKX50" s="879"/>
      <c r="PKY50" s="880"/>
      <c r="PKZ50" s="878"/>
      <c r="PLA50" s="878"/>
      <c r="PLB50" s="878"/>
      <c r="PLC50" s="881"/>
      <c r="PLD50" s="877"/>
      <c r="PLE50" s="878"/>
      <c r="PLF50" s="878"/>
      <c r="PLG50" s="878"/>
      <c r="PLH50" s="879"/>
      <c r="PLI50" s="1041"/>
      <c r="PLJ50" s="877"/>
      <c r="PLK50" s="878"/>
      <c r="PLL50" s="878"/>
      <c r="PLM50" s="878"/>
      <c r="PLN50" s="879"/>
      <c r="PLO50" s="880"/>
      <c r="PLP50" s="878"/>
      <c r="PLQ50" s="878"/>
      <c r="PLR50" s="878"/>
      <c r="PLS50" s="881"/>
      <c r="PLT50" s="877"/>
      <c r="PLU50" s="878"/>
      <c r="PLV50" s="878"/>
      <c r="PLW50" s="878"/>
      <c r="PLX50" s="879"/>
      <c r="PLY50" s="1041"/>
      <c r="PLZ50" s="877"/>
      <c r="PMA50" s="878"/>
      <c r="PMB50" s="878"/>
      <c r="PMC50" s="878"/>
      <c r="PMD50" s="879"/>
      <c r="PME50" s="880"/>
      <c r="PMF50" s="878"/>
      <c r="PMG50" s="878"/>
      <c r="PMH50" s="878"/>
      <c r="PMI50" s="881"/>
      <c r="PMJ50" s="877"/>
      <c r="PMK50" s="878"/>
      <c r="PML50" s="878"/>
      <c r="PMM50" s="878"/>
      <c r="PMN50" s="879"/>
      <c r="PMO50" s="1041"/>
      <c r="PMP50" s="877"/>
      <c r="PMQ50" s="878"/>
      <c r="PMR50" s="878"/>
      <c r="PMS50" s="878"/>
      <c r="PMT50" s="879"/>
      <c r="PMU50" s="880"/>
      <c r="PMV50" s="878"/>
      <c r="PMW50" s="878"/>
      <c r="PMX50" s="878"/>
      <c r="PMY50" s="881"/>
      <c r="PMZ50" s="877"/>
      <c r="PNA50" s="878"/>
      <c r="PNB50" s="878"/>
      <c r="PNC50" s="878"/>
      <c r="PND50" s="879"/>
      <c r="PNE50" s="1041"/>
      <c r="PNF50" s="877"/>
      <c r="PNG50" s="878"/>
      <c r="PNH50" s="878"/>
      <c r="PNI50" s="878"/>
      <c r="PNJ50" s="879"/>
      <c r="PNK50" s="880"/>
      <c r="PNL50" s="878"/>
      <c r="PNM50" s="878"/>
      <c r="PNN50" s="878"/>
      <c r="PNO50" s="881"/>
      <c r="PNP50" s="877"/>
      <c r="PNQ50" s="878"/>
      <c r="PNR50" s="878"/>
      <c r="PNS50" s="878"/>
      <c r="PNT50" s="879"/>
      <c r="PNU50" s="1041"/>
      <c r="PNV50" s="877"/>
      <c r="PNW50" s="878"/>
      <c r="PNX50" s="878"/>
      <c r="PNY50" s="878"/>
      <c r="PNZ50" s="879"/>
      <c r="POA50" s="880"/>
      <c r="POB50" s="878"/>
      <c r="POC50" s="878"/>
      <c r="POD50" s="878"/>
      <c r="POE50" s="881"/>
      <c r="POF50" s="877"/>
      <c r="POG50" s="878"/>
      <c r="POH50" s="878"/>
      <c r="POI50" s="878"/>
      <c r="POJ50" s="879"/>
      <c r="POK50" s="1041"/>
      <c r="POL50" s="877"/>
      <c r="POM50" s="878"/>
      <c r="PON50" s="878"/>
      <c r="POO50" s="878"/>
      <c r="POP50" s="879"/>
      <c r="POQ50" s="880"/>
      <c r="POR50" s="878"/>
      <c r="POS50" s="878"/>
      <c r="POT50" s="878"/>
      <c r="POU50" s="881"/>
      <c r="POV50" s="877"/>
      <c r="POW50" s="878"/>
      <c r="POX50" s="878"/>
      <c r="POY50" s="878"/>
      <c r="POZ50" s="879"/>
      <c r="PPA50" s="1041"/>
      <c r="PPB50" s="877"/>
      <c r="PPC50" s="878"/>
      <c r="PPD50" s="878"/>
      <c r="PPE50" s="878"/>
      <c r="PPF50" s="879"/>
      <c r="PPG50" s="880"/>
      <c r="PPH50" s="878"/>
      <c r="PPI50" s="878"/>
      <c r="PPJ50" s="878"/>
      <c r="PPK50" s="881"/>
      <c r="PPL50" s="877"/>
      <c r="PPM50" s="878"/>
      <c r="PPN50" s="878"/>
      <c r="PPO50" s="878"/>
      <c r="PPP50" s="879"/>
      <c r="PPQ50" s="1041"/>
      <c r="PPR50" s="877"/>
      <c r="PPS50" s="878"/>
      <c r="PPT50" s="878"/>
      <c r="PPU50" s="878"/>
      <c r="PPV50" s="879"/>
      <c r="PPW50" s="880"/>
      <c r="PPX50" s="878"/>
      <c r="PPY50" s="878"/>
      <c r="PPZ50" s="878"/>
      <c r="PQA50" s="881"/>
      <c r="PQB50" s="877"/>
      <c r="PQC50" s="878"/>
      <c r="PQD50" s="878"/>
      <c r="PQE50" s="878"/>
      <c r="PQF50" s="879"/>
      <c r="PQG50" s="1041"/>
      <c r="PQH50" s="877"/>
      <c r="PQI50" s="878"/>
      <c r="PQJ50" s="878"/>
      <c r="PQK50" s="878"/>
      <c r="PQL50" s="879"/>
      <c r="PQM50" s="880"/>
      <c r="PQN50" s="878"/>
      <c r="PQO50" s="878"/>
      <c r="PQP50" s="878"/>
      <c r="PQQ50" s="881"/>
      <c r="PQR50" s="877"/>
      <c r="PQS50" s="878"/>
      <c r="PQT50" s="878"/>
      <c r="PQU50" s="878"/>
      <c r="PQV50" s="879"/>
      <c r="PQW50" s="1041"/>
      <c r="PQX50" s="877"/>
      <c r="PQY50" s="878"/>
      <c r="PQZ50" s="878"/>
      <c r="PRA50" s="878"/>
      <c r="PRB50" s="879"/>
      <c r="PRC50" s="880"/>
      <c r="PRD50" s="878"/>
      <c r="PRE50" s="878"/>
      <c r="PRF50" s="878"/>
      <c r="PRG50" s="881"/>
      <c r="PRH50" s="877"/>
      <c r="PRI50" s="878"/>
      <c r="PRJ50" s="878"/>
      <c r="PRK50" s="878"/>
      <c r="PRL50" s="879"/>
      <c r="PRM50" s="1041"/>
      <c r="PRN50" s="877"/>
      <c r="PRO50" s="878"/>
      <c r="PRP50" s="878"/>
      <c r="PRQ50" s="878"/>
      <c r="PRR50" s="879"/>
      <c r="PRS50" s="880"/>
      <c r="PRT50" s="878"/>
      <c r="PRU50" s="878"/>
      <c r="PRV50" s="878"/>
      <c r="PRW50" s="881"/>
      <c r="PRX50" s="877"/>
      <c r="PRY50" s="878"/>
      <c r="PRZ50" s="878"/>
      <c r="PSA50" s="878"/>
      <c r="PSB50" s="879"/>
      <c r="PSC50" s="1041"/>
      <c r="PSD50" s="877"/>
      <c r="PSE50" s="878"/>
      <c r="PSF50" s="878"/>
      <c r="PSG50" s="878"/>
      <c r="PSH50" s="879"/>
      <c r="PSI50" s="880"/>
      <c r="PSJ50" s="878"/>
      <c r="PSK50" s="878"/>
      <c r="PSL50" s="878"/>
      <c r="PSM50" s="881"/>
      <c r="PSN50" s="877"/>
      <c r="PSO50" s="878"/>
      <c r="PSP50" s="878"/>
      <c r="PSQ50" s="878"/>
      <c r="PSR50" s="879"/>
      <c r="PSS50" s="1041"/>
      <c r="PST50" s="877"/>
      <c r="PSU50" s="878"/>
      <c r="PSV50" s="878"/>
      <c r="PSW50" s="878"/>
      <c r="PSX50" s="879"/>
      <c r="PSY50" s="880"/>
      <c r="PSZ50" s="878"/>
      <c r="PTA50" s="878"/>
      <c r="PTB50" s="878"/>
      <c r="PTC50" s="881"/>
      <c r="PTD50" s="877"/>
      <c r="PTE50" s="878"/>
      <c r="PTF50" s="878"/>
      <c r="PTG50" s="878"/>
      <c r="PTH50" s="879"/>
      <c r="PTI50" s="1041"/>
      <c r="PTJ50" s="877"/>
      <c r="PTK50" s="878"/>
      <c r="PTL50" s="878"/>
      <c r="PTM50" s="878"/>
      <c r="PTN50" s="879"/>
      <c r="PTO50" s="880"/>
      <c r="PTP50" s="878"/>
      <c r="PTQ50" s="878"/>
      <c r="PTR50" s="878"/>
      <c r="PTS50" s="881"/>
      <c r="PTT50" s="877"/>
      <c r="PTU50" s="878"/>
      <c r="PTV50" s="878"/>
      <c r="PTW50" s="878"/>
      <c r="PTX50" s="879"/>
      <c r="PTY50" s="1041"/>
      <c r="PTZ50" s="877"/>
      <c r="PUA50" s="878"/>
      <c r="PUB50" s="878"/>
      <c r="PUC50" s="878"/>
      <c r="PUD50" s="879"/>
      <c r="PUE50" s="880"/>
      <c r="PUF50" s="878"/>
      <c r="PUG50" s="878"/>
      <c r="PUH50" s="878"/>
      <c r="PUI50" s="881"/>
      <c r="PUJ50" s="877"/>
      <c r="PUK50" s="878"/>
      <c r="PUL50" s="878"/>
      <c r="PUM50" s="878"/>
      <c r="PUN50" s="879"/>
      <c r="PUO50" s="1041"/>
      <c r="PUP50" s="877"/>
      <c r="PUQ50" s="878"/>
      <c r="PUR50" s="878"/>
      <c r="PUS50" s="878"/>
      <c r="PUT50" s="879"/>
      <c r="PUU50" s="880"/>
      <c r="PUV50" s="878"/>
      <c r="PUW50" s="878"/>
      <c r="PUX50" s="878"/>
      <c r="PUY50" s="881"/>
      <c r="PUZ50" s="877"/>
      <c r="PVA50" s="878"/>
      <c r="PVB50" s="878"/>
      <c r="PVC50" s="878"/>
      <c r="PVD50" s="879"/>
      <c r="PVE50" s="1041"/>
      <c r="PVF50" s="877"/>
      <c r="PVG50" s="878"/>
      <c r="PVH50" s="878"/>
      <c r="PVI50" s="878"/>
      <c r="PVJ50" s="879"/>
      <c r="PVK50" s="880"/>
      <c r="PVL50" s="878"/>
      <c r="PVM50" s="878"/>
      <c r="PVN50" s="878"/>
      <c r="PVO50" s="881"/>
      <c r="PVP50" s="877"/>
      <c r="PVQ50" s="878"/>
      <c r="PVR50" s="878"/>
      <c r="PVS50" s="878"/>
      <c r="PVT50" s="879"/>
      <c r="PVU50" s="1041"/>
      <c r="PVV50" s="877"/>
      <c r="PVW50" s="878"/>
      <c r="PVX50" s="878"/>
      <c r="PVY50" s="878"/>
      <c r="PVZ50" s="879"/>
      <c r="PWA50" s="880"/>
      <c r="PWB50" s="878"/>
      <c r="PWC50" s="878"/>
      <c r="PWD50" s="878"/>
      <c r="PWE50" s="881"/>
      <c r="PWF50" s="877"/>
      <c r="PWG50" s="878"/>
      <c r="PWH50" s="878"/>
      <c r="PWI50" s="878"/>
      <c r="PWJ50" s="879"/>
      <c r="PWK50" s="1041"/>
      <c r="PWL50" s="877"/>
      <c r="PWM50" s="878"/>
      <c r="PWN50" s="878"/>
      <c r="PWO50" s="878"/>
      <c r="PWP50" s="879"/>
      <c r="PWQ50" s="880"/>
      <c r="PWR50" s="878"/>
      <c r="PWS50" s="878"/>
      <c r="PWT50" s="878"/>
      <c r="PWU50" s="881"/>
      <c r="PWV50" s="877"/>
      <c r="PWW50" s="878"/>
      <c r="PWX50" s="878"/>
      <c r="PWY50" s="878"/>
      <c r="PWZ50" s="879"/>
      <c r="PXA50" s="1041"/>
      <c r="PXB50" s="877"/>
      <c r="PXC50" s="878"/>
      <c r="PXD50" s="878"/>
      <c r="PXE50" s="878"/>
      <c r="PXF50" s="879"/>
      <c r="PXG50" s="880"/>
      <c r="PXH50" s="878"/>
      <c r="PXI50" s="878"/>
      <c r="PXJ50" s="878"/>
      <c r="PXK50" s="881"/>
      <c r="PXL50" s="877"/>
      <c r="PXM50" s="878"/>
      <c r="PXN50" s="878"/>
      <c r="PXO50" s="878"/>
      <c r="PXP50" s="879"/>
      <c r="PXQ50" s="1041"/>
      <c r="PXR50" s="877"/>
      <c r="PXS50" s="878"/>
      <c r="PXT50" s="878"/>
      <c r="PXU50" s="878"/>
      <c r="PXV50" s="879"/>
      <c r="PXW50" s="880"/>
      <c r="PXX50" s="878"/>
      <c r="PXY50" s="878"/>
      <c r="PXZ50" s="878"/>
      <c r="PYA50" s="881"/>
      <c r="PYB50" s="877"/>
      <c r="PYC50" s="878"/>
      <c r="PYD50" s="878"/>
      <c r="PYE50" s="878"/>
      <c r="PYF50" s="879"/>
      <c r="PYG50" s="1041"/>
      <c r="PYH50" s="877"/>
      <c r="PYI50" s="878"/>
      <c r="PYJ50" s="878"/>
      <c r="PYK50" s="878"/>
      <c r="PYL50" s="879"/>
      <c r="PYM50" s="880"/>
      <c r="PYN50" s="878"/>
      <c r="PYO50" s="878"/>
      <c r="PYP50" s="878"/>
      <c r="PYQ50" s="881"/>
      <c r="PYR50" s="877"/>
      <c r="PYS50" s="878"/>
      <c r="PYT50" s="878"/>
      <c r="PYU50" s="878"/>
      <c r="PYV50" s="879"/>
      <c r="PYW50" s="1041"/>
      <c r="PYX50" s="877"/>
      <c r="PYY50" s="878"/>
      <c r="PYZ50" s="878"/>
      <c r="PZA50" s="878"/>
      <c r="PZB50" s="879"/>
      <c r="PZC50" s="880"/>
      <c r="PZD50" s="878"/>
      <c r="PZE50" s="878"/>
      <c r="PZF50" s="878"/>
      <c r="PZG50" s="881"/>
      <c r="PZH50" s="877"/>
      <c r="PZI50" s="878"/>
      <c r="PZJ50" s="878"/>
      <c r="PZK50" s="878"/>
      <c r="PZL50" s="879"/>
      <c r="PZM50" s="1041"/>
      <c r="PZN50" s="877"/>
      <c r="PZO50" s="878"/>
      <c r="PZP50" s="878"/>
      <c r="PZQ50" s="878"/>
      <c r="PZR50" s="879"/>
      <c r="PZS50" s="880"/>
      <c r="PZT50" s="878"/>
      <c r="PZU50" s="878"/>
      <c r="PZV50" s="878"/>
      <c r="PZW50" s="881"/>
      <c r="PZX50" s="877"/>
      <c r="PZY50" s="878"/>
      <c r="PZZ50" s="878"/>
      <c r="QAA50" s="878"/>
      <c r="QAB50" s="879"/>
      <c r="QAC50" s="1041"/>
      <c r="QAD50" s="877"/>
      <c r="QAE50" s="878"/>
      <c r="QAF50" s="878"/>
      <c r="QAG50" s="878"/>
      <c r="QAH50" s="879"/>
      <c r="QAI50" s="880"/>
      <c r="QAJ50" s="878"/>
      <c r="QAK50" s="878"/>
      <c r="QAL50" s="878"/>
      <c r="QAM50" s="881"/>
      <c r="QAN50" s="877"/>
      <c r="QAO50" s="878"/>
      <c r="QAP50" s="878"/>
      <c r="QAQ50" s="878"/>
      <c r="QAR50" s="879"/>
      <c r="QAS50" s="1041"/>
      <c r="QAT50" s="877"/>
      <c r="QAU50" s="878"/>
      <c r="QAV50" s="878"/>
      <c r="QAW50" s="878"/>
      <c r="QAX50" s="879"/>
      <c r="QAY50" s="880"/>
      <c r="QAZ50" s="878"/>
      <c r="QBA50" s="878"/>
      <c r="QBB50" s="878"/>
      <c r="QBC50" s="881"/>
      <c r="QBD50" s="877"/>
      <c r="QBE50" s="878"/>
      <c r="QBF50" s="878"/>
      <c r="QBG50" s="878"/>
      <c r="QBH50" s="879"/>
      <c r="QBI50" s="1041"/>
      <c r="QBJ50" s="877"/>
      <c r="QBK50" s="878"/>
      <c r="QBL50" s="878"/>
      <c r="QBM50" s="878"/>
      <c r="QBN50" s="879"/>
      <c r="QBO50" s="880"/>
      <c r="QBP50" s="878"/>
      <c r="QBQ50" s="878"/>
      <c r="QBR50" s="878"/>
      <c r="QBS50" s="881"/>
      <c r="QBT50" s="877"/>
      <c r="QBU50" s="878"/>
      <c r="QBV50" s="878"/>
      <c r="QBW50" s="878"/>
      <c r="QBX50" s="879"/>
      <c r="QBY50" s="1041"/>
      <c r="QBZ50" s="877"/>
      <c r="QCA50" s="878"/>
      <c r="QCB50" s="878"/>
      <c r="QCC50" s="878"/>
      <c r="QCD50" s="879"/>
      <c r="QCE50" s="880"/>
      <c r="QCF50" s="878"/>
      <c r="QCG50" s="878"/>
      <c r="QCH50" s="878"/>
      <c r="QCI50" s="881"/>
      <c r="QCJ50" s="877"/>
      <c r="QCK50" s="878"/>
      <c r="QCL50" s="878"/>
      <c r="QCM50" s="878"/>
      <c r="QCN50" s="879"/>
      <c r="QCO50" s="1041"/>
      <c r="QCP50" s="877"/>
      <c r="QCQ50" s="878"/>
      <c r="QCR50" s="878"/>
      <c r="QCS50" s="878"/>
      <c r="QCT50" s="879"/>
      <c r="QCU50" s="880"/>
      <c r="QCV50" s="878"/>
      <c r="QCW50" s="878"/>
      <c r="QCX50" s="878"/>
      <c r="QCY50" s="881"/>
      <c r="QCZ50" s="877"/>
      <c r="QDA50" s="878"/>
      <c r="QDB50" s="878"/>
      <c r="QDC50" s="878"/>
      <c r="QDD50" s="879"/>
      <c r="QDE50" s="1041"/>
      <c r="QDF50" s="877"/>
      <c r="QDG50" s="878"/>
      <c r="QDH50" s="878"/>
      <c r="QDI50" s="878"/>
      <c r="QDJ50" s="879"/>
      <c r="QDK50" s="880"/>
      <c r="QDL50" s="878"/>
      <c r="QDM50" s="878"/>
      <c r="QDN50" s="878"/>
      <c r="QDO50" s="881"/>
      <c r="QDP50" s="877"/>
      <c r="QDQ50" s="878"/>
      <c r="QDR50" s="878"/>
      <c r="QDS50" s="878"/>
      <c r="QDT50" s="879"/>
      <c r="QDU50" s="1041"/>
      <c r="QDV50" s="877"/>
      <c r="QDW50" s="878"/>
      <c r="QDX50" s="878"/>
      <c r="QDY50" s="878"/>
      <c r="QDZ50" s="879"/>
      <c r="QEA50" s="880"/>
      <c r="QEB50" s="878"/>
      <c r="QEC50" s="878"/>
      <c r="QED50" s="878"/>
      <c r="QEE50" s="881"/>
      <c r="QEF50" s="877"/>
      <c r="QEG50" s="878"/>
      <c r="QEH50" s="878"/>
      <c r="QEI50" s="878"/>
      <c r="QEJ50" s="879"/>
      <c r="QEK50" s="1041"/>
      <c r="QEL50" s="877"/>
      <c r="QEM50" s="878"/>
      <c r="QEN50" s="878"/>
      <c r="QEO50" s="878"/>
      <c r="QEP50" s="879"/>
      <c r="QEQ50" s="880"/>
      <c r="QER50" s="878"/>
      <c r="QES50" s="878"/>
      <c r="QET50" s="878"/>
      <c r="QEU50" s="881"/>
      <c r="QEV50" s="877"/>
      <c r="QEW50" s="878"/>
      <c r="QEX50" s="878"/>
      <c r="QEY50" s="878"/>
      <c r="QEZ50" s="879"/>
      <c r="QFA50" s="1041"/>
      <c r="QFB50" s="877"/>
      <c r="QFC50" s="878"/>
      <c r="QFD50" s="878"/>
      <c r="QFE50" s="878"/>
      <c r="QFF50" s="879"/>
      <c r="QFG50" s="880"/>
      <c r="QFH50" s="878"/>
      <c r="QFI50" s="878"/>
      <c r="QFJ50" s="878"/>
      <c r="QFK50" s="881"/>
      <c r="QFL50" s="877"/>
      <c r="QFM50" s="878"/>
      <c r="QFN50" s="878"/>
      <c r="QFO50" s="878"/>
      <c r="QFP50" s="879"/>
      <c r="QFQ50" s="1041"/>
      <c r="QFR50" s="877"/>
      <c r="QFS50" s="878"/>
      <c r="QFT50" s="878"/>
      <c r="QFU50" s="878"/>
      <c r="QFV50" s="879"/>
      <c r="QFW50" s="880"/>
      <c r="QFX50" s="878"/>
      <c r="QFY50" s="878"/>
      <c r="QFZ50" s="878"/>
      <c r="QGA50" s="881"/>
      <c r="QGB50" s="877"/>
      <c r="QGC50" s="878"/>
      <c r="QGD50" s="878"/>
      <c r="QGE50" s="878"/>
      <c r="QGF50" s="879"/>
      <c r="QGG50" s="1041"/>
      <c r="QGH50" s="877"/>
      <c r="QGI50" s="878"/>
      <c r="QGJ50" s="878"/>
      <c r="QGK50" s="878"/>
      <c r="QGL50" s="879"/>
      <c r="QGM50" s="880"/>
      <c r="QGN50" s="878"/>
      <c r="QGO50" s="878"/>
      <c r="QGP50" s="878"/>
      <c r="QGQ50" s="881"/>
      <c r="QGR50" s="877"/>
      <c r="QGS50" s="878"/>
      <c r="QGT50" s="878"/>
      <c r="QGU50" s="878"/>
      <c r="QGV50" s="879"/>
      <c r="QGW50" s="1041"/>
      <c r="QGX50" s="877"/>
      <c r="QGY50" s="878"/>
      <c r="QGZ50" s="878"/>
      <c r="QHA50" s="878"/>
      <c r="QHB50" s="879"/>
      <c r="QHC50" s="880"/>
      <c r="QHD50" s="878"/>
      <c r="QHE50" s="878"/>
      <c r="QHF50" s="878"/>
      <c r="QHG50" s="881"/>
      <c r="QHH50" s="877"/>
      <c r="QHI50" s="878"/>
      <c r="QHJ50" s="878"/>
      <c r="QHK50" s="878"/>
      <c r="QHL50" s="879"/>
      <c r="QHM50" s="1041"/>
      <c r="QHN50" s="877"/>
      <c r="QHO50" s="878"/>
      <c r="QHP50" s="878"/>
      <c r="QHQ50" s="878"/>
      <c r="QHR50" s="879"/>
      <c r="QHS50" s="880"/>
      <c r="QHT50" s="878"/>
      <c r="QHU50" s="878"/>
      <c r="QHV50" s="878"/>
      <c r="QHW50" s="881"/>
      <c r="QHX50" s="877"/>
      <c r="QHY50" s="878"/>
      <c r="QHZ50" s="878"/>
      <c r="QIA50" s="878"/>
      <c r="QIB50" s="879"/>
      <c r="QIC50" s="1041"/>
      <c r="QID50" s="877"/>
      <c r="QIE50" s="878"/>
      <c r="QIF50" s="878"/>
      <c r="QIG50" s="878"/>
      <c r="QIH50" s="879"/>
      <c r="QII50" s="880"/>
      <c r="QIJ50" s="878"/>
      <c r="QIK50" s="878"/>
      <c r="QIL50" s="878"/>
      <c r="QIM50" s="881"/>
      <c r="QIN50" s="877"/>
      <c r="QIO50" s="878"/>
      <c r="QIP50" s="878"/>
      <c r="QIQ50" s="878"/>
      <c r="QIR50" s="879"/>
      <c r="QIS50" s="1041"/>
      <c r="QIT50" s="877"/>
      <c r="QIU50" s="878"/>
      <c r="QIV50" s="878"/>
      <c r="QIW50" s="878"/>
      <c r="QIX50" s="879"/>
      <c r="QIY50" s="880"/>
      <c r="QIZ50" s="878"/>
      <c r="QJA50" s="878"/>
      <c r="QJB50" s="878"/>
      <c r="QJC50" s="881"/>
      <c r="QJD50" s="877"/>
      <c r="QJE50" s="878"/>
      <c r="QJF50" s="878"/>
      <c r="QJG50" s="878"/>
      <c r="QJH50" s="879"/>
      <c r="QJI50" s="1041"/>
      <c r="QJJ50" s="877"/>
      <c r="QJK50" s="878"/>
      <c r="QJL50" s="878"/>
      <c r="QJM50" s="878"/>
      <c r="QJN50" s="879"/>
      <c r="QJO50" s="880"/>
      <c r="QJP50" s="878"/>
      <c r="QJQ50" s="878"/>
      <c r="QJR50" s="878"/>
      <c r="QJS50" s="881"/>
      <c r="QJT50" s="877"/>
      <c r="QJU50" s="878"/>
      <c r="QJV50" s="878"/>
      <c r="QJW50" s="878"/>
      <c r="QJX50" s="879"/>
      <c r="QJY50" s="1041"/>
      <c r="QJZ50" s="877"/>
      <c r="QKA50" s="878"/>
      <c r="QKB50" s="878"/>
      <c r="QKC50" s="878"/>
      <c r="QKD50" s="879"/>
      <c r="QKE50" s="880"/>
      <c r="QKF50" s="878"/>
      <c r="QKG50" s="878"/>
      <c r="QKH50" s="878"/>
      <c r="QKI50" s="881"/>
      <c r="QKJ50" s="877"/>
      <c r="QKK50" s="878"/>
      <c r="QKL50" s="878"/>
      <c r="QKM50" s="878"/>
      <c r="QKN50" s="879"/>
      <c r="QKO50" s="1041"/>
      <c r="QKP50" s="877"/>
      <c r="QKQ50" s="878"/>
      <c r="QKR50" s="878"/>
      <c r="QKS50" s="878"/>
      <c r="QKT50" s="879"/>
      <c r="QKU50" s="880"/>
      <c r="QKV50" s="878"/>
      <c r="QKW50" s="878"/>
      <c r="QKX50" s="878"/>
      <c r="QKY50" s="881"/>
      <c r="QKZ50" s="877"/>
      <c r="QLA50" s="878"/>
      <c r="QLB50" s="878"/>
      <c r="QLC50" s="878"/>
      <c r="QLD50" s="879"/>
      <c r="QLE50" s="1041"/>
      <c r="QLF50" s="877"/>
      <c r="QLG50" s="878"/>
      <c r="QLH50" s="878"/>
      <c r="QLI50" s="878"/>
      <c r="QLJ50" s="879"/>
      <c r="QLK50" s="880"/>
      <c r="QLL50" s="878"/>
      <c r="QLM50" s="878"/>
      <c r="QLN50" s="878"/>
      <c r="QLO50" s="881"/>
      <c r="QLP50" s="877"/>
      <c r="QLQ50" s="878"/>
      <c r="QLR50" s="878"/>
      <c r="QLS50" s="878"/>
      <c r="QLT50" s="879"/>
      <c r="QLU50" s="1041"/>
      <c r="QLV50" s="877"/>
      <c r="QLW50" s="878"/>
      <c r="QLX50" s="878"/>
      <c r="QLY50" s="878"/>
      <c r="QLZ50" s="879"/>
      <c r="QMA50" s="880"/>
      <c r="QMB50" s="878"/>
      <c r="QMC50" s="878"/>
      <c r="QMD50" s="878"/>
      <c r="QME50" s="881"/>
      <c r="QMF50" s="877"/>
      <c r="QMG50" s="878"/>
      <c r="QMH50" s="878"/>
      <c r="QMI50" s="878"/>
      <c r="QMJ50" s="879"/>
      <c r="QMK50" s="1041"/>
      <c r="QML50" s="877"/>
      <c r="QMM50" s="878"/>
      <c r="QMN50" s="878"/>
      <c r="QMO50" s="878"/>
      <c r="QMP50" s="879"/>
      <c r="QMQ50" s="880"/>
      <c r="QMR50" s="878"/>
      <c r="QMS50" s="878"/>
      <c r="QMT50" s="878"/>
      <c r="QMU50" s="881"/>
      <c r="QMV50" s="877"/>
      <c r="QMW50" s="878"/>
      <c r="QMX50" s="878"/>
      <c r="QMY50" s="878"/>
      <c r="QMZ50" s="879"/>
      <c r="QNA50" s="1041"/>
      <c r="QNB50" s="877"/>
      <c r="QNC50" s="878"/>
      <c r="QND50" s="878"/>
      <c r="QNE50" s="878"/>
      <c r="QNF50" s="879"/>
      <c r="QNG50" s="880"/>
      <c r="QNH50" s="878"/>
      <c r="QNI50" s="878"/>
      <c r="QNJ50" s="878"/>
      <c r="QNK50" s="881"/>
      <c r="QNL50" s="877"/>
      <c r="QNM50" s="878"/>
      <c r="QNN50" s="878"/>
      <c r="QNO50" s="878"/>
      <c r="QNP50" s="879"/>
      <c r="QNQ50" s="1041"/>
      <c r="QNR50" s="877"/>
      <c r="QNS50" s="878"/>
      <c r="QNT50" s="878"/>
      <c r="QNU50" s="878"/>
      <c r="QNV50" s="879"/>
      <c r="QNW50" s="880"/>
      <c r="QNX50" s="878"/>
      <c r="QNY50" s="878"/>
      <c r="QNZ50" s="878"/>
      <c r="QOA50" s="881"/>
      <c r="QOB50" s="877"/>
      <c r="QOC50" s="878"/>
      <c r="QOD50" s="878"/>
      <c r="QOE50" s="878"/>
      <c r="QOF50" s="879"/>
      <c r="QOG50" s="1041"/>
      <c r="QOH50" s="877"/>
      <c r="QOI50" s="878"/>
      <c r="QOJ50" s="878"/>
      <c r="QOK50" s="878"/>
      <c r="QOL50" s="879"/>
      <c r="QOM50" s="880"/>
      <c r="QON50" s="878"/>
      <c r="QOO50" s="878"/>
      <c r="QOP50" s="878"/>
      <c r="QOQ50" s="881"/>
      <c r="QOR50" s="877"/>
      <c r="QOS50" s="878"/>
      <c r="QOT50" s="878"/>
      <c r="QOU50" s="878"/>
      <c r="QOV50" s="879"/>
      <c r="QOW50" s="1041"/>
      <c r="QOX50" s="877"/>
      <c r="QOY50" s="878"/>
      <c r="QOZ50" s="878"/>
      <c r="QPA50" s="878"/>
      <c r="QPB50" s="879"/>
      <c r="QPC50" s="880"/>
      <c r="QPD50" s="878"/>
      <c r="QPE50" s="878"/>
      <c r="QPF50" s="878"/>
      <c r="QPG50" s="881"/>
      <c r="QPH50" s="877"/>
      <c r="QPI50" s="878"/>
      <c r="QPJ50" s="878"/>
      <c r="QPK50" s="878"/>
      <c r="QPL50" s="879"/>
      <c r="QPM50" s="1041"/>
      <c r="QPN50" s="877"/>
      <c r="QPO50" s="878"/>
      <c r="QPP50" s="878"/>
      <c r="QPQ50" s="878"/>
      <c r="QPR50" s="879"/>
      <c r="QPS50" s="880"/>
      <c r="QPT50" s="878"/>
      <c r="QPU50" s="878"/>
      <c r="QPV50" s="878"/>
      <c r="QPW50" s="881"/>
      <c r="QPX50" s="877"/>
      <c r="QPY50" s="878"/>
      <c r="QPZ50" s="878"/>
      <c r="QQA50" s="878"/>
      <c r="QQB50" s="879"/>
      <c r="QQC50" s="1041"/>
      <c r="QQD50" s="877"/>
      <c r="QQE50" s="878"/>
      <c r="QQF50" s="878"/>
      <c r="QQG50" s="878"/>
      <c r="QQH50" s="879"/>
      <c r="QQI50" s="880"/>
      <c r="QQJ50" s="878"/>
      <c r="QQK50" s="878"/>
      <c r="QQL50" s="878"/>
      <c r="QQM50" s="881"/>
      <c r="QQN50" s="877"/>
      <c r="QQO50" s="878"/>
      <c r="QQP50" s="878"/>
      <c r="QQQ50" s="878"/>
      <c r="QQR50" s="879"/>
      <c r="QQS50" s="1041"/>
      <c r="QQT50" s="877"/>
      <c r="QQU50" s="878"/>
      <c r="QQV50" s="878"/>
      <c r="QQW50" s="878"/>
      <c r="QQX50" s="879"/>
      <c r="QQY50" s="880"/>
      <c r="QQZ50" s="878"/>
      <c r="QRA50" s="878"/>
      <c r="QRB50" s="878"/>
      <c r="QRC50" s="881"/>
      <c r="QRD50" s="877"/>
      <c r="QRE50" s="878"/>
      <c r="QRF50" s="878"/>
      <c r="QRG50" s="878"/>
      <c r="QRH50" s="879"/>
      <c r="QRI50" s="1041"/>
      <c r="QRJ50" s="877"/>
      <c r="QRK50" s="878"/>
      <c r="QRL50" s="878"/>
      <c r="QRM50" s="878"/>
      <c r="QRN50" s="879"/>
      <c r="QRO50" s="880"/>
      <c r="QRP50" s="878"/>
      <c r="QRQ50" s="878"/>
      <c r="QRR50" s="878"/>
      <c r="QRS50" s="881"/>
      <c r="QRT50" s="877"/>
      <c r="QRU50" s="878"/>
      <c r="QRV50" s="878"/>
      <c r="QRW50" s="878"/>
      <c r="QRX50" s="879"/>
      <c r="QRY50" s="1041"/>
      <c r="QRZ50" s="877"/>
      <c r="QSA50" s="878"/>
      <c r="QSB50" s="878"/>
      <c r="QSC50" s="878"/>
      <c r="QSD50" s="879"/>
      <c r="QSE50" s="880"/>
      <c r="QSF50" s="878"/>
      <c r="QSG50" s="878"/>
      <c r="QSH50" s="878"/>
      <c r="QSI50" s="881"/>
      <c r="QSJ50" s="877"/>
      <c r="QSK50" s="878"/>
      <c r="QSL50" s="878"/>
      <c r="QSM50" s="878"/>
      <c r="QSN50" s="879"/>
      <c r="QSO50" s="1041"/>
      <c r="QSP50" s="877"/>
      <c r="QSQ50" s="878"/>
      <c r="QSR50" s="878"/>
      <c r="QSS50" s="878"/>
      <c r="QST50" s="879"/>
      <c r="QSU50" s="880"/>
      <c r="QSV50" s="878"/>
      <c r="QSW50" s="878"/>
      <c r="QSX50" s="878"/>
      <c r="QSY50" s="881"/>
      <c r="QSZ50" s="877"/>
      <c r="QTA50" s="878"/>
      <c r="QTB50" s="878"/>
      <c r="QTC50" s="878"/>
      <c r="QTD50" s="879"/>
      <c r="QTE50" s="1041"/>
      <c r="QTF50" s="877"/>
      <c r="QTG50" s="878"/>
      <c r="QTH50" s="878"/>
      <c r="QTI50" s="878"/>
      <c r="QTJ50" s="879"/>
      <c r="QTK50" s="880"/>
      <c r="QTL50" s="878"/>
      <c r="QTM50" s="878"/>
      <c r="QTN50" s="878"/>
      <c r="QTO50" s="881"/>
      <c r="QTP50" s="877"/>
      <c r="QTQ50" s="878"/>
      <c r="QTR50" s="878"/>
      <c r="QTS50" s="878"/>
      <c r="QTT50" s="879"/>
      <c r="QTU50" s="1041"/>
      <c r="QTV50" s="877"/>
      <c r="QTW50" s="878"/>
      <c r="QTX50" s="878"/>
      <c r="QTY50" s="878"/>
      <c r="QTZ50" s="879"/>
      <c r="QUA50" s="880"/>
      <c r="QUB50" s="878"/>
      <c r="QUC50" s="878"/>
      <c r="QUD50" s="878"/>
      <c r="QUE50" s="881"/>
      <c r="QUF50" s="877"/>
      <c r="QUG50" s="878"/>
      <c r="QUH50" s="878"/>
      <c r="QUI50" s="878"/>
      <c r="QUJ50" s="879"/>
      <c r="QUK50" s="1041"/>
      <c r="QUL50" s="877"/>
      <c r="QUM50" s="878"/>
      <c r="QUN50" s="878"/>
      <c r="QUO50" s="878"/>
      <c r="QUP50" s="879"/>
      <c r="QUQ50" s="880"/>
      <c r="QUR50" s="878"/>
      <c r="QUS50" s="878"/>
      <c r="QUT50" s="878"/>
      <c r="QUU50" s="881"/>
      <c r="QUV50" s="877"/>
      <c r="QUW50" s="878"/>
      <c r="QUX50" s="878"/>
      <c r="QUY50" s="878"/>
      <c r="QUZ50" s="879"/>
      <c r="QVA50" s="1041"/>
      <c r="QVB50" s="877"/>
      <c r="QVC50" s="878"/>
      <c r="QVD50" s="878"/>
      <c r="QVE50" s="878"/>
      <c r="QVF50" s="879"/>
      <c r="QVG50" s="880"/>
      <c r="QVH50" s="878"/>
      <c r="QVI50" s="878"/>
      <c r="QVJ50" s="878"/>
      <c r="QVK50" s="881"/>
      <c r="QVL50" s="877"/>
      <c r="QVM50" s="878"/>
      <c r="QVN50" s="878"/>
      <c r="QVO50" s="878"/>
      <c r="QVP50" s="879"/>
      <c r="QVQ50" s="1041"/>
      <c r="QVR50" s="877"/>
      <c r="QVS50" s="878"/>
      <c r="QVT50" s="878"/>
      <c r="QVU50" s="878"/>
      <c r="QVV50" s="879"/>
      <c r="QVW50" s="880"/>
      <c r="QVX50" s="878"/>
      <c r="QVY50" s="878"/>
      <c r="QVZ50" s="878"/>
      <c r="QWA50" s="881"/>
      <c r="QWB50" s="877"/>
      <c r="QWC50" s="878"/>
      <c r="QWD50" s="878"/>
      <c r="QWE50" s="878"/>
      <c r="QWF50" s="879"/>
      <c r="QWG50" s="1041"/>
      <c r="QWH50" s="877"/>
      <c r="QWI50" s="878"/>
      <c r="QWJ50" s="878"/>
      <c r="QWK50" s="878"/>
      <c r="QWL50" s="879"/>
      <c r="QWM50" s="880"/>
      <c r="QWN50" s="878"/>
      <c r="QWO50" s="878"/>
      <c r="QWP50" s="878"/>
      <c r="QWQ50" s="881"/>
      <c r="QWR50" s="877"/>
      <c r="QWS50" s="878"/>
      <c r="QWT50" s="878"/>
      <c r="QWU50" s="878"/>
      <c r="QWV50" s="879"/>
      <c r="QWW50" s="1041"/>
      <c r="QWX50" s="877"/>
      <c r="QWY50" s="878"/>
      <c r="QWZ50" s="878"/>
      <c r="QXA50" s="878"/>
      <c r="QXB50" s="879"/>
      <c r="QXC50" s="880"/>
      <c r="QXD50" s="878"/>
      <c r="QXE50" s="878"/>
      <c r="QXF50" s="878"/>
      <c r="QXG50" s="881"/>
      <c r="QXH50" s="877"/>
      <c r="QXI50" s="878"/>
      <c r="QXJ50" s="878"/>
      <c r="QXK50" s="878"/>
      <c r="QXL50" s="879"/>
      <c r="QXM50" s="1041"/>
      <c r="QXN50" s="877"/>
      <c r="QXO50" s="878"/>
      <c r="QXP50" s="878"/>
      <c r="QXQ50" s="878"/>
      <c r="QXR50" s="879"/>
      <c r="QXS50" s="880"/>
      <c r="QXT50" s="878"/>
      <c r="QXU50" s="878"/>
      <c r="QXV50" s="878"/>
      <c r="QXW50" s="881"/>
      <c r="QXX50" s="877"/>
      <c r="QXY50" s="878"/>
      <c r="QXZ50" s="878"/>
      <c r="QYA50" s="878"/>
      <c r="QYB50" s="879"/>
      <c r="QYC50" s="1041"/>
      <c r="QYD50" s="877"/>
      <c r="QYE50" s="878"/>
      <c r="QYF50" s="878"/>
      <c r="QYG50" s="878"/>
      <c r="QYH50" s="879"/>
      <c r="QYI50" s="880"/>
      <c r="QYJ50" s="878"/>
      <c r="QYK50" s="878"/>
      <c r="QYL50" s="878"/>
      <c r="QYM50" s="881"/>
      <c r="QYN50" s="877"/>
      <c r="QYO50" s="878"/>
      <c r="QYP50" s="878"/>
      <c r="QYQ50" s="878"/>
      <c r="QYR50" s="879"/>
      <c r="QYS50" s="1041"/>
      <c r="QYT50" s="877"/>
      <c r="QYU50" s="878"/>
      <c r="QYV50" s="878"/>
      <c r="QYW50" s="878"/>
      <c r="QYX50" s="879"/>
      <c r="QYY50" s="880"/>
      <c r="QYZ50" s="878"/>
      <c r="QZA50" s="878"/>
      <c r="QZB50" s="878"/>
      <c r="QZC50" s="881"/>
      <c r="QZD50" s="877"/>
      <c r="QZE50" s="878"/>
      <c r="QZF50" s="878"/>
      <c r="QZG50" s="878"/>
      <c r="QZH50" s="879"/>
      <c r="QZI50" s="1041"/>
      <c r="QZJ50" s="877"/>
      <c r="QZK50" s="878"/>
      <c r="QZL50" s="878"/>
      <c r="QZM50" s="878"/>
      <c r="QZN50" s="879"/>
      <c r="QZO50" s="880"/>
      <c r="QZP50" s="878"/>
      <c r="QZQ50" s="878"/>
      <c r="QZR50" s="878"/>
      <c r="QZS50" s="881"/>
      <c r="QZT50" s="877"/>
      <c r="QZU50" s="878"/>
      <c r="QZV50" s="878"/>
      <c r="QZW50" s="878"/>
      <c r="QZX50" s="879"/>
      <c r="QZY50" s="1041"/>
      <c r="QZZ50" s="877"/>
      <c r="RAA50" s="878"/>
      <c r="RAB50" s="878"/>
      <c r="RAC50" s="878"/>
      <c r="RAD50" s="879"/>
      <c r="RAE50" s="880"/>
      <c r="RAF50" s="878"/>
      <c r="RAG50" s="878"/>
      <c r="RAH50" s="878"/>
      <c r="RAI50" s="881"/>
      <c r="RAJ50" s="877"/>
      <c r="RAK50" s="878"/>
      <c r="RAL50" s="878"/>
      <c r="RAM50" s="878"/>
      <c r="RAN50" s="879"/>
      <c r="RAO50" s="1041"/>
      <c r="RAP50" s="877"/>
      <c r="RAQ50" s="878"/>
      <c r="RAR50" s="878"/>
      <c r="RAS50" s="878"/>
      <c r="RAT50" s="879"/>
      <c r="RAU50" s="880"/>
      <c r="RAV50" s="878"/>
      <c r="RAW50" s="878"/>
      <c r="RAX50" s="878"/>
      <c r="RAY50" s="881"/>
      <c r="RAZ50" s="877"/>
      <c r="RBA50" s="878"/>
      <c r="RBB50" s="878"/>
      <c r="RBC50" s="878"/>
      <c r="RBD50" s="879"/>
      <c r="RBE50" s="1041"/>
      <c r="RBF50" s="877"/>
      <c r="RBG50" s="878"/>
      <c r="RBH50" s="878"/>
      <c r="RBI50" s="878"/>
      <c r="RBJ50" s="879"/>
      <c r="RBK50" s="880"/>
      <c r="RBL50" s="878"/>
      <c r="RBM50" s="878"/>
      <c r="RBN50" s="878"/>
      <c r="RBO50" s="881"/>
      <c r="RBP50" s="877"/>
      <c r="RBQ50" s="878"/>
      <c r="RBR50" s="878"/>
      <c r="RBS50" s="878"/>
      <c r="RBT50" s="879"/>
      <c r="RBU50" s="1041"/>
      <c r="RBV50" s="877"/>
      <c r="RBW50" s="878"/>
      <c r="RBX50" s="878"/>
      <c r="RBY50" s="878"/>
      <c r="RBZ50" s="879"/>
      <c r="RCA50" s="880"/>
      <c r="RCB50" s="878"/>
      <c r="RCC50" s="878"/>
      <c r="RCD50" s="878"/>
      <c r="RCE50" s="881"/>
      <c r="RCF50" s="877"/>
      <c r="RCG50" s="878"/>
      <c r="RCH50" s="878"/>
      <c r="RCI50" s="878"/>
      <c r="RCJ50" s="879"/>
      <c r="RCK50" s="1041"/>
      <c r="RCL50" s="877"/>
      <c r="RCM50" s="878"/>
      <c r="RCN50" s="878"/>
      <c r="RCO50" s="878"/>
      <c r="RCP50" s="879"/>
      <c r="RCQ50" s="880"/>
      <c r="RCR50" s="878"/>
      <c r="RCS50" s="878"/>
      <c r="RCT50" s="878"/>
      <c r="RCU50" s="881"/>
      <c r="RCV50" s="877"/>
      <c r="RCW50" s="878"/>
      <c r="RCX50" s="878"/>
      <c r="RCY50" s="878"/>
      <c r="RCZ50" s="879"/>
      <c r="RDA50" s="1041"/>
      <c r="RDB50" s="877"/>
      <c r="RDC50" s="878"/>
      <c r="RDD50" s="878"/>
      <c r="RDE50" s="878"/>
      <c r="RDF50" s="879"/>
      <c r="RDG50" s="880"/>
      <c r="RDH50" s="878"/>
      <c r="RDI50" s="878"/>
      <c r="RDJ50" s="878"/>
      <c r="RDK50" s="881"/>
      <c r="RDL50" s="877"/>
      <c r="RDM50" s="878"/>
      <c r="RDN50" s="878"/>
      <c r="RDO50" s="878"/>
      <c r="RDP50" s="879"/>
      <c r="RDQ50" s="1041"/>
      <c r="RDR50" s="877"/>
      <c r="RDS50" s="878"/>
      <c r="RDT50" s="878"/>
      <c r="RDU50" s="878"/>
      <c r="RDV50" s="879"/>
      <c r="RDW50" s="880"/>
      <c r="RDX50" s="878"/>
      <c r="RDY50" s="878"/>
      <c r="RDZ50" s="878"/>
      <c r="REA50" s="881"/>
      <c r="REB50" s="877"/>
      <c r="REC50" s="878"/>
      <c r="RED50" s="878"/>
      <c r="REE50" s="878"/>
      <c r="REF50" s="879"/>
      <c r="REG50" s="1041"/>
      <c r="REH50" s="877"/>
      <c r="REI50" s="878"/>
      <c r="REJ50" s="878"/>
      <c r="REK50" s="878"/>
      <c r="REL50" s="879"/>
      <c r="REM50" s="880"/>
      <c r="REN50" s="878"/>
      <c r="REO50" s="878"/>
      <c r="REP50" s="878"/>
      <c r="REQ50" s="881"/>
      <c r="RER50" s="877"/>
      <c r="RES50" s="878"/>
      <c r="RET50" s="878"/>
      <c r="REU50" s="878"/>
      <c r="REV50" s="879"/>
      <c r="REW50" s="1041"/>
      <c r="REX50" s="877"/>
      <c r="REY50" s="878"/>
      <c r="REZ50" s="878"/>
      <c r="RFA50" s="878"/>
      <c r="RFB50" s="879"/>
      <c r="RFC50" s="880"/>
      <c r="RFD50" s="878"/>
      <c r="RFE50" s="878"/>
      <c r="RFF50" s="878"/>
      <c r="RFG50" s="881"/>
      <c r="RFH50" s="877"/>
      <c r="RFI50" s="878"/>
      <c r="RFJ50" s="878"/>
      <c r="RFK50" s="878"/>
      <c r="RFL50" s="879"/>
      <c r="RFM50" s="1041"/>
      <c r="RFN50" s="877"/>
      <c r="RFO50" s="878"/>
      <c r="RFP50" s="878"/>
      <c r="RFQ50" s="878"/>
      <c r="RFR50" s="879"/>
      <c r="RFS50" s="880"/>
      <c r="RFT50" s="878"/>
      <c r="RFU50" s="878"/>
      <c r="RFV50" s="878"/>
      <c r="RFW50" s="881"/>
      <c r="RFX50" s="877"/>
      <c r="RFY50" s="878"/>
      <c r="RFZ50" s="878"/>
      <c r="RGA50" s="878"/>
      <c r="RGB50" s="879"/>
      <c r="RGC50" s="1041"/>
      <c r="RGD50" s="877"/>
      <c r="RGE50" s="878"/>
      <c r="RGF50" s="878"/>
      <c r="RGG50" s="878"/>
      <c r="RGH50" s="879"/>
      <c r="RGI50" s="880"/>
      <c r="RGJ50" s="878"/>
      <c r="RGK50" s="878"/>
      <c r="RGL50" s="878"/>
      <c r="RGM50" s="881"/>
      <c r="RGN50" s="877"/>
      <c r="RGO50" s="878"/>
      <c r="RGP50" s="878"/>
      <c r="RGQ50" s="878"/>
      <c r="RGR50" s="879"/>
      <c r="RGS50" s="1041"/>
      <c r="RGT50" s="877"/>
      <c r="RGU50" s="878"/>
      <c r="RGV50" s="878"/>
      <c r="RGW50" s="878"/>
      <c r="RGX50" s="879"/>
      <c r="RGY50" s="880"/>
      <c r="RGZ50" s="878"/>
      <c r="RHA50" s="878"/>
      <c r="RHB50" s="878"/>
      <c r="RHC50" s="881"/>
      <c r="RHD50" s="877"/>
      <c r="RHE50" s="878"/>
      <c r="RHF50" s="878"/>
      <c r="RHG50" s="878"/>
      <c r="RHH50" s="879"/>
      <c r="RHI50" s="1041"/>
      <c r="RHJ50" s="877"/>
      <c r="RHK50" s="878"/>
      <c r="RHL50" s="878"/>
      <c r="RHM50" s="878"/>
      <c r="RHN50" s="879"/>
      <c r="RHO50" s="880"/>
      <c r="RHP50" s="878"/>
      <c r="RHQ50" s="878"/>
      <c r="RHR50" s="878"/>
      <c r="RHS50" s="881"/>
      <c r="RHT50" s="877"/>
      <c r="RHU50" s="878"/>
      <c r="RHV50" s="878"/>
      <c r="RHW50" s="878"/>
      <c r="RHX50" s="879"/>
      <c r="RHY50" s="1041"/>
      <c r="RHZ50" s="877"/>
      <c r="RIA50" s="878"/>
      <c r="RIB50" s="878"/>
      <c r="RIC50" s="878"/>
      <c r="RID50" s="879"/>
      <c r="RIE50" s="880"/>
      <c r="RIF50" s="878"/>
      <c r="RIG50" s="878"/>
      <c r="RIH50" s="878"/>
      <c r="RII50" s="881"/>
      <c r="RIJ50" s="877"/>
      <c r="RIK50" s="878"/>
      <c r="RIL50" s="878"/>
      <c r="RIM50" s="878"/>
      <c r="RIN50" s="879"/>
      <c r="RIO50" s="1041"/>
      <c r="RIP50" s="877"/>
      <c r="RIQ50" s="878"/>
      <c r="RIR50" s="878"/>
      <c r="RIS50" s="878"/>
      <c r="RIT50" s="879"/>
      <c r="RIU50" s="880"/>
      <c r="RIV50" s="878"/>
      <c r="RIW50" s="878"/>
      <c r="RIX50" s="878"/>
      <c r="RIY50" s="881"/>
      <c r="RIZ50" s="877"/>
      <c r="RJA50" s="878"/>
      <c r="RJB50" s="878"/>
      <c r="RJC50" s="878"/>
      <c r="RJD50" s="879"/>
      <c r="RJE50" s="1041"/>
      <c r="RJF50" s="877"/>
      <c r="RJG50" s="878"/>
      <c r="RJH50" s="878"/>
      <c r="RJI50" s="878"/>
      <c r="RJJ50" s="879"/>
      <c r="RJK50" s="880"/>
      <c r="RJL50" s="878"/>
      <c r="RJM50" s="878"/>
      <c r="RJN50" s="878"/>
      <c r="RJO50" s="881"/>
      <c r="RJP50" s="877"/>
      <c r="RJQ50" s="878"/>
      <c r="RJR50" s="878"/>
      <c r="RJS50" s="878"/>
      <c r="RJT50" s="879"/>
      <c r="RJU50" s="1041"/>
      <c r="RJV50" s="877"/>
      <c r="RJW50" s="878"/>
      <c r="RJX50" s="878"/>
      <c r="RJY50" s="878"/>
      <c r="RJZ50" s="879"/>
      <c r="RKA50" s="880"/>
      <c r="RKB50" s="878"/>
      <c r="RKC50" s="878"/>
      <c r="RKD50" s="878"/>
      <c r="RKE50" s="881"/>
      <c r="RKF50" s="877"/>
      <c r="RKG50" s="878"/>
      <c r="RKH50" s="878"/>
      <c r="RKI50" s="878"/>
      <c r="RKJ50" s="879"/>
      <c r="RKK50" s="1041"/>
      <c r="RKL50" s="877"/>
      <c r="RKM50" s="878"/>
      <c r="RKN50" s="878"/>
      <c r="RKO50" s="878"/>
      <c r="RKP50" s="879"/>
      <c r="RKQ50" s="880"/>
      <c r="RKR50" s="878"/>
      <c r="RKS50" s="878"/>
      <c r="RKT50" s="878"/>
      <c r="RKU50" s="881"/>
      <c r="RKV50" s="877"/>
      <c r="RKW50" s="878"/>
      <c r="RKX50" s="878"/>
      <c r="RKY50" s="878"/>
      <c r="RKZ50" s="879"/>
      <c r="RLA50" s="1041"/>
      <c r="RLB50" s="877"/>
      <c r="RLC50" s="878"/>
      <c r="RLD50" s="878"/>
      <c r="RLE50" s="878"/>
      <c r="RLF50" s="879"/>
      <c r="RLG50" s="880"/>
      <c r="RLH50" s="878"/>
      <c r="RLI50" s="878"/>
      <c r="RLJ50" s="878"/>
      <c r="RLK50" s="881"/>
      <c r="RLL50" s="877"/>
      <c r="RLM50" s="878"/>
      <c r="RLN50" s="878"/>
      <c r="RLO50" s="878"/>
      <c r="RLP50" s="879"/>
      <c r="RLQ50" s="1041"/>
      <c r="RLR50" s="877"/>
      <c r="RLS50" s="878"/>
      <c r="RLT50" s="878"/>
      <c r="RLU50" s="878"/>
      <c r="RLV50" s="879"/>
      <c r="RLW50" s="880"/>
      <c r="RLX50" s="878"/>
      <c r="RLY50" s="878"/>
      <c r="RLZ50" s="878"/>
      <c r="RMA50" s="881"/>
      <c r="RMB50" s="877"/>
      <c r="RMC50" s="878"/>
      <c r="RMD50" s="878"/>
      <c r="RME50" s="878"/>
      <c r="RMF50" s="879"/>
      <c r="RMG50" s="1041"/>
      <c r="RMH50" s="877"/>
      <c r="RMI50" s="878"/>
      <c r="RMJ50" s="878"/>
      <c r="RMK50" s="878"/>
      <c r="RML50" s="879"/>
      <c r="RMM50" s="880"/>
      <c r="RMN50" s="878"/>
      <c r="RMO50" s="878"/>
      <c r="RMP50" s="878"/>
      <c r="RMQ50" s="881"/>
      <c r="RMR50" s="877"/>
      <c r="RMS50" s="878"/>
      <c r="RMT50" s="878"/>
      <c r="RMU50" s="878"/>
      <c r="RMV50" s="879"/>
      <c r="RMW50" s="1041"/>
      <c r="RMX50" s="877"/>
      <c r="RMY50" s="878"/>
      <c r="RMZ50" s="878"/>
      <c r="RNA50" s="878"/>
      <c r="RNB50" s="879"/>
      <c r="RNC50" s="880"/>
      <c r="RND50" s="878"/>
      <c r="RNE50" s="878"/>
      <c r="RNF50" s="878"/>
      <c r="RNG50" s="881"/>
      <c r="RNH50" s="877"/>
      <c r="RNI50" s="878"/>
      <c r="RNJ50" s="878"/>
      <c r="RNK50" s="878"/>
      <c r="RNL50" s="879"/>
      <c r="RNM50" s="1041"/>
      <c r="RNN50" s="877"/>
      <c r="RNO50" s="878"/>
      <c r="RNP50" s="878"/>
      <c r="RNQ50" s="878"/>
      <c r="RNR50" s="879"/>
      <c r="RNS50" s="880"/>
      <c r="RNT50" s="878"/>
      <c r="RNU50" s="878"/>
      <c r="RNV50" s="878"/>
      <c r="RNW50" s="881"/>
      <c r="RNX50" s="877"/>
      <c r="RNY50" s="878"/>
      <c r="RNZ50" s="878"/>
      <c r="ROA50" s="878"/>
      <c r="ROB50" s="879"/>
      <c r="ROC50" s="1041"/>
      <c r="ROD50" s="877"/>
      <c r="ROE50" s="878"/>
      <c r="ROF50" s="878"/>
      <c r="ROG50" s="878"/>
      <c r="ROH50" s="879"/>
      <c r="ROI50" s="880"/>
      <c r="ROJ50" s="878"/>
      <c r="ROK50" s="878"/>
      <c r="ROL50" s="878"/>
      <c r="ROM50" s="881"/>
      <c r="RON50" s="877"/>
      <c r="ROO50" s="878"/>
      <c r="ROP50" s="878"/>
      <c r="ROQ50" s="878"/>
      <c r="ROR50" s="879"/>
      <c r="ROS50" s="1041"/>
      <c r="ROT50" s="877"/>
      <c r="ROU50" s="878"/>
      <c r="ROV50" s="878"/>
      <c r="ROW50" s="878"/>
      <c r="ROX50" s="879"/>
      <c r="ROY50" s="880"/>
      <c r="ROZ50" s="878"/>
      <c r="RPA50" s="878"/>
      <c r="RPB50" s="878"/>
      <c r="RPC50" s="881"/>
      <c r="RPD50" s="877"/>
      <c r="RPE50" s="878"/>
      <c r="RPF50" s="878"/>
      <c r="RPG50" s="878"/>
      <c r="RPH50" s="879"/>
      <c r="RPI50" s="1041"/>
      <c r="RPJ50" s="877"/>
      <c r="RPK50" s="878"/>
      <c r="RPL50" s="878"/>
      <c r="RPM50" s="878"/>
      <c r="RPN50" s="879"/>
      <c r="RPO50" s="880"/>
      <c r="RPP50" s="878"/>
      <c r="RPQ50" s="878"/>
      <c r="RPR50" s="878"/>
      <c r="RPS50" s="881"/>
      <c r="RPT50" s="877"/>
      <c r="RPU50" s="878"/>
      <c r="RPV50" s="878"/>
      <c r="RPW50" s="878"/>
      <c r="RPX50" s="879"/>
      <c r="RPY50" s="1041"/>
      <c r="RPZ50" s="877"/>
      <c r="RQA50" s="878"/>
      <c r="RQB50" s="878"/>
      <c r="RQC50" s="878"/>
      <c r="RQD50" s="879"/>
      <c r="RQE50" s="880"/>
      <c r="RQF50" s="878"/>
      <c r="RQG50" s="878"/>
      <c r="RQH50" s="878"/>
      <c r="RQI50" s="881"/>
      <c r="RQJ50" s="877"/>
      <c r="RQK50" s="878"/>
      <c r="RQL50" s="878"/>
      <c r="RQM50" s="878"/>
      <c r="RQN50" s="879"/>
      <c r="RQO50" s="1041"/>
      <c r="RQP50" s="877"/>
      <c r="RQQ50" s="878"/>
      <c r="RQR50" s="878"/>
      <c r="RQS50" s="878"/>
      <c r="RQT50" s="879"/>
      <c r="RQU50" s="880"/>
      <c r="RQV50" s="878"/>
      <c r="RQW50" s="878"/>
      <c r="RQX50" s="878"/>
      <c r="RQY50" s="881"/>
      <c r="RQZ50" s="877"/>
      <c r="RRA50" s="878"/>
      <c r="RRB50" s="878"/>
      <c r="RRC50" s="878"/>
      <c r="RRD50" s="879"/>
      <c r="RRE50" s="1041"/>
      <c r="RRF50" s="877"/>
      <c r="RRG50" s="878"/>
      <c r="RRH50" s="878"/>
      <c r="RRI50" s="878"/>
      <c r="RRJ50" s="879"/>
      <c r="RRK50" s="880"/>
      <c r="RRL50" s="878"/>
      <c r="RRM50" s="878"/>
      <c r="RRN50" s="878"/>
      <c r="RRO50" s="881"/>
      <c r="RRP50" s="877"/>
      <c r="RRQ50" s="878"/>
      <c r="RRR50" s="878"/>
      <c r="RRS50" s="878"/>
      <c r="RRT50" s="879"/>
      <c r="RRU50" s="1041"/>
      <c r="RRV50" s="877"/>
      <c r="RRW50" s="878"/>
      <c r="RRX50" s="878"/>
      <c r="RRY50" s="878"/>
      <c r="RRZ50" s="879"/>
      <c r="RSA50" s="880"/>
      <c r="RSB50" s="878"/>
      <c r="RSC50" s="878"/>
      <c r="RSD50" s="878"/>
      <c r="RSE50" s="881"/>
      <c r="RSF50" s="877"/>
      <c r="RSG50" s="878"/>
      <c r="RSH50" s="878"/>
      <c r="RSI50" s="878"/>
      <c r="RSJ50" s="879"/>
      <c r="RSK50" s="1041"/>
      <c r="RSL50" s="877"/>
      <c r="RSM50" s="878"/>
      <c r="RSN50" s="878"/>
      <c r="RSO50" s="878"/>
      <c r="RSP50" s="879"/>
      <c r="RSQ50" s="880"/>
      <c r="RSR50" s="878"/>
      <c r="RSS50" s="878"/>
      <c r="RST50" s="878"/>
      <c r="RSU50" s="881"/>
      <c r="RSV50" s="877"/>
      <c r="RSW50" s="878"/>
      <c r="RSX50" s="878"/>
      <c r="RSY50" s="878"/>
      <c r="RSZ50" s="879"/>
      <c r="RTA50" s="1041"/>
      <c r="RTB50" s="877"/>
      <c r="RTC50" s="878"/>
      <c r="RTD50" s="878"/>
      <c r="RTE50" s="878"/>
      <c r="RTF50" s="879"/>
      <c r="RTG50" s="880"/>
      <c r="RTH50" s="878"/>
      <c r="RTI50" s="878"/>
      <c r="RTJ50" s="878"/>
      <c r="RTK50" s="881"/>
      <c r="RTL50" s="877"/>
      <c r="RTM50" s="878"/>
      <c r="RTN50" s="878"/>
      <c r="RTO50" s="878"/>
      <c r="RTP50" s="879"/>
      <c r="RTQ50" s="1041"/>
      <c r="RTR50" s="877"/>
      <c r="RTS50" s="878"/>
      <c r="RTT50" s="878"/>
      <c r="RTU50" s="878"/>
      <c r="RTV50" s="879"/>
      <c r="RTW50" s="880"/>
      <c r="RTX50" s="878"/>
      <c r="RTY50" s="878"/>
      <c r="RTZ50" s="878"/>
      <c r="RUA50" s="881"/>
      <c r="RUB50" s="877"/>
      <c r="RUC50" s="878"/>
      <c r="RUD50" s="878"/>
      <c r="RUE50" s="878"/>
      <c r="RUF50" s="879"/>
      <c r="RUG50" s="1041"/>
      <c r="RUH50" s="877"/>
      <c r="RUI50" s="878"/>
      <c r="RUJ50" s="878"/>
      <c r="RUK50" s="878"/>
      <c r="RUL50" s="879"/>
      <c r="RUM50" s="880"/>
      <c r="RUN50" s="878"/>
      <c r="RUO50" s="878"/>
      <c r="RUP50" s="878"/>
      <c r="RUQ50" s="881"/>
      <c r="RUR50" s="877"/>
      <c r="RUS50" s="878"/>
      <c r="RUT50" s="878"/>
      <c r="RUU50" s="878"/>
      <c r="RUV50" s="879"/>
      <c r="RUW50" s="1041"/>
      <c r="RUX50" s="877"/>
      <c r="RUY50" s="878"/>
      <c r="RUZ50" s="878"/>
      <c r="RVA50" s="878"/>
      <c r="RVB50" s="879"/>
      <c r="RVC50" s="880"/>
      <c r="RVD50" s="878"/>
      <c r="RVE50" s="878"/>
      <c r="RVF50" s="878"/>
      <c r="RVG50" s="881"/>
      <c r="RVH50" s="877"/>
      <c r="RVI50" s="878"/>
      <c r="RVJ50" s="878"/>
      <c r="RVK50" s="878"/>
      <c r="RVL50" s="879"/>
      <c r="RVM50" s="1041"/>
      <c r="RVN50" s="877"/>
      <c r="RVO50" s="878"/>
      <c r="RVP50" s="878"/>
      <c r="RVQ50" s="878"/>
      <c r="RVR50" s="879"/>
      <c r="RVS50" s="880"/>
      <c r="RVT50" s="878"/>
      <c r="RVU50" s="878"/>
      <c r="RVV50" s="878"/>
      <c r="RVW50" s="881"/>
      <c r="RVX50" s="877"/>
      <c r="RVY50" s="878"/>
      <c r="RVZ50" s="878"/>
      <c r="RWA50" s="878"/>
      <c r="RWB50" s="879"/>
      <c r="RWC50" s="1041"/>
      <c r="RWD50" s="877"/>
      <c r="RWE50" s="878"/>
      <c r="RWF50" s="878"/>
      <c r="RWG50" s="878"/>
      <c r="RWH50" s="879"/>
      <c r="RWI50" s="880"/>
      <c r="RWJ50" s="878"/>
      <c r="RWK50" s="878"/>
      <c r="RWL50" s="878"/>
      <c r="RWM50" s="881"/>
      <c r="RWN50" s="877"/>
      <c r="RWO50" s="878"/>
      <c r="RWP50" s="878"/>
      <c r="RWQ50" s="878"/>
      <c r="RWR50" s="879"/>
      <c r="RWS50" s="1041"/>
      <c r="RWT50" s="877"/>
      <c r="RWU50" s="878"/>
      <c r="RWV50" s="878"/>
      <c r="RWW50" s="878"/>
      <c r="RWX50" s="879"/>
      <c r="RWY50" s="880"/>
      <c r="RWZ50" s="878"/>
      <c r="RXA50" s="878"/>
      <c r="RXB50" s="878"/>
      <c r="RXC50" s="881"/>
      <c r="RXD50" s="877"/>
      <c r="RXE50" s="878"/>
      <c r="RXF50" s="878"/>
      <c r="RXG50" s="878"/>
      <c r="RXH50" s="879"/>
      <c r="RXI50" s="1041"/>
      <c r="RXJ50" s="877"/>
      <c r="RXK50" s="878"/>
      <c r="RXL50" s="878"/>
      <c r="RXM50" s="878"/>
      <c r="RXN50" s="879"/>
      <c r="RXO50" s="880"/>
      <c r="RXP50" s="878"/>
      <c r="RXQ50" s="878"/>
      <c r="RXR50" s="878"/>
      <c r="RXS50" s="881"/>
      <c r="RXT50" s="877"/>
      <c r="RXU50" s="878"/>
      <c r="RXV50" s="878"/>
      <c r="RXW50" s="878"/>
      <c r="RXX50" s="879"/>
      <c r="RXY50" s="1041"/>
      <c r="RXZ50" s="877"/>
      <c r="RYA50" s="878"/>
      <c r="RYB50" s="878"/>
      <c r="RYC50" s="878"/>
      <c r="RYD50" s="879"/>
      <c r="RYE50" s="880"/>
      <c r="RYF50" s="878"/>
      <c r="RYG50" s="878"/>
      <c r="RYH50" s="878"/>
      <c r="RYI50" s="881"/>
      <c r="RYJ50" s="877"/>
      <c r="RYK50" s="878"/>
      <c r="RYL50" s="878"/>
      <c r="RYM50" s="878"/>
      <c r="RYN50" s="879"/>
      <c r="RYO50" s="1041"/>
      <c r="RYP50" s="877"/>
      <c r="RYQ50" s="878"/>
      <c r="RYR50" s="878"/>
      <c r="RYS50" s="878"/>
      <c r="RYT50" s="879"/>
      <c r="RYU50" s="880"/>
      <c r="RYV50" s="878"/>
      <c r="RYW50" s="878"/>
      <c r="RYX50" s="878"/>
      <c r="RYY50" s="881"/>
      <c r="RYZ50" s="877"/>
      <c r="RZA50" s="878"/>
      <c r="RZB50" s="878"/>
      <c r="RZC50" s="878"/>
      <c r="RZD50" s="879"/>
      <c r="RZE50" s="1041"/>
      <c r="RZF50" s="877"/>
      <c r="RZG50" s="878"/>
      <c r="RZH50" s="878"/>
      <c r="RZI50" s="878"/>
      <c r="RZJ50" s="879"/>
      <c r="RZK50" s="880"/>
      <c r="RZL50" s="878"/>
      <c r="RZM50" s="878"/>
      <c r="RZN50" s="878"/>
      <c r="RZO50" s="881"/>
      <c r="RZP50" s="877"/>
      <c r="RZQ50" s="878"/>
      <c r="RZR50" s="878"/>
      <c r="RZS50" s="878"/>
      <c r="RZT50" s="879"/>
      <c r="RZU50" s="1041"/>
      <c r="RZV50" s="877"/>
      <c r="RZW50" s="878"/>
      <c r="RZX50" s="878"/>
      <c r="RZY50" s="878"/>
      <c r="RZZ50" s="879"/>
      <c r="SAA50" s="880"/>
      <c r="SAB50" s="878"/>
      <c r="SAC50" s="878"/>
      <c r="SAD50" s="878"/>
      <c r="SAE50" s="881"/>
      <c r="SAF50" s="877"/>
      <c r="SAG50" s="878"/>
      <c r="SAH50" s="878"/>
      <c r="SAI50" s="878"/>
      <c r="SAJ50" s="879"/>
      <c r="SAK50" s="1041"/>
      <c r="SAL50" s="877"/>
      <c r="SAM50" s="878"/>
      <c r="SAN50" s="878"/>
      <c r="SAO50" s="878"/>
      <c r="SAP50" s="879"/>
      <c r="SAQ50" s="880"/>
      <c r="SAR50" s="878"/>
      <c r="SAS50" s="878"/>
      <c r="SAT50" s="878"/>
      <c r="SAU50" s="881"/>
      <c r="SAV50" s="877"/>
      <c r="SAW50" s="878"/>
      <c r="SAX50" s="878"/>
      <c r="SAY50" s="878"/>
      <c r="SAZ50" s="879"/>
      <c r="SBA50" s="1041"/>
      <c r="SBB50" s="877"/>
      <c r="SBC50" s="878"/>
      <c r="SBD50" s="878"/>
      <c r="SBE50" s="878"/>
      <c r="SBF50" s="879"/>
      <c r="SBG50" s="880"/>
      <c r="SBH50" s="878"/>
      <c r="SBI50" s="878"/>
      <c r="SBJ50" s="878"/>
      <c r="SBK50" s="881"/>
      <c r="SBL50" s="877"/>
      <c r="SBM50" s="878"/>
      <c r="SBN50" s="878"/>
      <c r="SBO50" s="878"/>
      <c r="SBP50" s="879"/>
      <c r="SBQ50" s="1041"/>
      <c r="SBR50" s="877"/>
      <c r="SBS50" s="878"/>
      <c r="SBT50" s="878"/>
      <c r="SBU50" s="878"/>
      <c r="SBV50" s="879"/>
      <c r="SBW50" s="880"/>
      <c r="SBX50" s="878"/>
      <c r="SBY50" s="878"/>
      <c r="SBZ50" s="878"/>
      <c r="SCA50" s="881"/>
      <c r="SCB50" s="877"/>
      <c r="SCC50" s="878"/>
      <c r="SCD50" s="878"/>
      <c r="SCE50" s="878"/>
      <c r="SCF50" s="879"/>
      <c r="SCG50" s="1041"/>
      <c r="SCH50" s="877"/>
      <c r="SCI50" s="878"/>
      <c r="SCJ50" s="878"/>
      <c r="SCK50" s="878"/>
      <c r="SCL50" s="879"/>
      <c r="SCM50" s="880"/>
      <c r="SCN50" s="878"/>
      <c r="SCO50" s="878"/>
      <c r="SCP50" s="878"/>
      <c r="SCQ50" s="881"/>
      <c r="SCR50" s="877"/>
      <c r="SCS50" s="878"/>
      <c r="SCT50" s="878"/>
      <c r="SCU50" s="878"/>
      <c r="SCV50" s="879"/>
      <c r="SCW50" s="1041"/>
      <c r="SCX50" s="877"/>
      <c r="SCY50" s="878"/>
      <c r="SCZ50" s="878"/>
      <c r="SDA50" s="878"/>
      <c r="SDB50" s="879"/>
      <c r="SDC50" s="880"/>
      <c r="SDD50" s="878"/>
      <c r="SDE50" s="878"/>
      <c r="SDF50" s="878"/>
      <c r="SDG50" s="881"/>
      <c r="SDH50" s="877"/>
      <c r="SDI50" s="878"/>
      <c r="SDJ50" s="878"/>
      <c r="SDK50" s="878"/>
      <c r="SDL50" s="879"/>
      <c r="SDM50" s="1041"/>
      <c r="SDN50" s="877"/>
      <c r="SDO50" s="878"/>
      <c r="SDP50" s="878"/>
      <c r="SDQ50" s="878"/>
      <c r="SDR50" s="879"/>
      <c r="SDS50" s="880"/>
      <c r="SDT50" s="878"/>
      <c r="SDU50" s="878"/>
      <c r="SDV50" s="878"/>
      <c r="SDW50" s="881"/>
      <c r="SDX50" s="877"/>
      <c r="SDY50" s="878"/>
      <c r="SDZ50" s="878"/>
      <c r="SEA50" s="878"/>
      <c r="SEB50" s="879"/>
      <c r="SEC50" s="1041"/>
      <c r="SED50" s="877"/>
      <c r="SEE50" s="878"/>
      <c r="SEF50" s="878"/>
      <c r="SEG50" s="878"/>
      <c r="SEH50" s="879"/>
      <c r="SEI50" s="880"/>
      <c r="SEJ50" s="878"/>
      <c r="SEK50" s="878"/>
      <c r="SEL50" s="878"/>
      <c r="SEM50" s="881"/>
      <c r="SEN50" s="877"/>
      <c r="SEO50" s="878"/>
      <c r="SEP50" s="878"/>
      <c r="SEQ50" s="878"/>
      <c r="SER50" s="879"/>
      <c r="SES50" s="1041"/>
      <c r="SET50" s="877"/>
      <c r="SEU50" s="878"/>
      <c r="SEV50" s="878"/>
      <c r="SEW50" s="878"/>
      <c r="SEX50" s="879"/>
      <c r="SEY50" s="880"/>
      <c r="SEZ50" s="878"/>
      <c r="SFA50" s="878"/>
      <c r="SFB50" s="878"/>
      <c r="SFC50" s="881"/>
      <c r="SFD50" s="877"/>
      <c r="SFE50" s="878"/>
      <c r="SFF50" s="878"/>
      <c r="SFG50" s="878"/>
      <c r="SFH50" s="879"/>
      <c r="SFI50" s="1041"/>
      <c r="SFJ50" s="877"/>
      <c r="SFK50" s="878"/>
      <c r="SFL50" s="878"/>
      <c r="SFM50" s="878"/>
      <c r="SFN50" s="879"/>
      <c r="SFO50" s="880"/>
      <c r="SFP50" s="878"/>
      <c r="SFQ50" s="878"/>
      <c r="SFR50" s="878"/>
      <c r="SFS50" s="881"/>
      <c r="SFT50" s="877"/>
      <c r="SFU50" s="878"/>
      <c r="SFV50" s="878"/>
      <c r="SFW50" s="878"/>
      <c r="SFX50" s="879"/>
      <c r="SFY50" s="1041"/>
      <c r="SFZ50" s="877"/>
      <c r="SGA50" s="878"/>
      <c r="SGB50" s="878"/>
      <c r="SGC50" s="878"/>
      <c r="SGD50" s="879"/>
      <c r="SGE50" s="880"/>
      <c r="SGF50" s="878"/>
      <c r="SGG50" s="878"/>
      <c r="SGH50" s="878"/>
      <c r="SGI50" s="881"/>
      <c r="SGJ50" s="877"/>
      <c r="SGK50" s="878"/>
      <c r="SGL50" s="878"/>
      <c r="SGM50" s="878"/>
      <c r="SGN50" s="879"/>
      <c r="SGO50" s="1041"/>
      <c r="SGP50" s="877"/>
      <c r="SGQ50" s="878"/>
      <c r="SGR50" s="878"/>
      <c r="SGS50" s="878"/>
      <c r="SGT50" s="879"/>
      <c r="SGU50" s="880"/>
      <c r="SGV50" s="878"/>
      <c r="SGW50" s="878"/>
      <c r="SGX50" s="878"/>
      <c r="SGY50" s="881"/>
      <c r="SGZ50" s="877"/>
      <c r="SHA50" s="878"/>
      <c r="SHB50" s="878"/>
      <c r="SHC50" s="878"/>
      <c r="SHD50" s="879"/>
      <c r="SHE50" s="1041"/>
      <c r="SHF50" s="877"/>
      <c r="SHG50" s="878"/>
      <c r="SHH50" s="878"/>
      <c r="SHI50" s="878"/>
      <c r="SHJ50" s="879"/>
      <c r="SHK50" s="880"/>
      <c r="SHL50" s="878"/>
      <c r="SHM50" s="878"/>
      <c r="SHN50" s="878"/>
      <c r="SHO50" s="881"/>
      <c r="SHP50" s="877"/>
      <c r="SHQ50" s="878"/>
      <c r="SHR50" s="878"/>
      <c r="SHS50" s="878"/>
      <c r="SHT50" s="879"/>
      <c r="SHU50" s="1041"/>
      <c r="SHV50" s="877"/>
      <c r="SHW50" s="878"/>
      <c r="SHX50" s="878"/>
      <c r="SHY50" s="878"/>
      <c r="SHZ50" s="879"/>
      <c r="SIA50" s="880"/>
      <c r="SIB50" s="878"/>
      <c r="SIC50" s="878"/>
      <c r="SID50" s="878"/>
      <c r="SIE50" s="881"/>
      <c r="SIF50" s="877"/>
      <c r="SIG50" s="878"/>
      <c r="SIH50" s="878"/>
      <c r="SII50" s="878"/>
      <c r="SIJ50" s="879"/>
      <c r="SIK50" s="1041"/>
      <c r="SIL50" s="877"/>
      <c r="SIM50" s="878"/>
      <c r="SIN50" s="878"/>
      <c r="SIO50" s="878"/>
      <c r="SIP50" s="879"/>
      <c r="SIQ50" s="880"/>
      <c r="SIR50" s="878"/>
      <c r="SIS50" s="878"/>
      <c r="SIT50" s="878"/>
      <c r="SIU50" s="881"/>
      <c r="SIV50" s="877"/>
      <c r="SIW50" s="878"/>
      <c r="SIX50" s="878"/>
      <c r="SIY50" s="878"/>
      <c r="SIZ50" s="879"/>
      <c r="SJA50" s="1041"/>
      <c r="SJB50" s="877"/>
      <c r="SJC50" s="878"/>
      <c r="SJD50" s="878"/>
      <c r="SJE50" s="878"/>
      <c r="SJF50" s="879"/>
      <c r="SJG50" s="880"/>
      <c r="SJH50" s="878"/>
      <c r="SJI50" s="878"/>
      <c r="SJJ50" s="878"/>
      <c r="SJK50" s="881"/>
      <c r="SJL50" s="877"/>
      <c r="SJM50" s="878"/>
      <c r="SJN50" s="878"/>
      <c r="SJO50" s="878"/>
      <c r="SJP50" s="879"/>
      <c r="SJQ50" s="1041"/>
      <c r="SJR50" s="877"/>
      <c r="SJS50" s="878"/>
      <c r="SJT50" s="878"/>
      <c r="SJU50" s="878"/>
      <c r="SJV50" s="879"/>
      <c r="SJW50" s="880"/>
      <c r="SJX50" s="878"/>
      <c r="SJY50" s="878"/>
      <c r="SJZ50" s="878"/>
      <c r="SKA50" s="881"/>
      <c r="SKB50" s="877"/>
      <c r="SKC50" s="878"/>
      <c r="SKD50" s="878"/>
      <c r="SKE50" s="878"/>
      <c r="SKF50" s="879"/>
      <c r="SKG50" s="1041"/>
      <c r="SKH50" s="877"/>
      <c r="SKI50" s="878"/>
      <c r="SKJ50" s="878"/>
      <c r="SKK50" s="878"/>
      <c r="SKL50" s="879"/>
      <c r="SKM50" s="880"/>
      <c r="SKN50" s="878"/>
      <c r="SKO50" s="878"/>
      <c r="SKP50" s="878"/>
      <c r="SKQ50" s="881"/>
      <c r="SKR50" s="877"/>
      <c r="SKS50" s="878"/>
      <c r="SKT50" s="878"/>
      <c r="SKU50" s="878"/>
      <c r="SKV50" s="879"/>
      <c r="SKW50" s="1041"/>
      <c r="SKX50" s="877"/>
      <c r="SKY50" s="878"/>
      <c r="SKZ50" s="878"/>
      <c r="SLA50" s="878"/>
      <c r="SLB50" s="879"/>
      <c r="SLC50" s="880"/>
      <c r="SLD50" s="878"/>
      <c r="SLE50" s="878"/>
      <c r="SLF50" s="878"/>
      <c r="SLG50" s="881"/>
      <c r="SLH50" s="877"/>
      <c r="SLI50" s="878"/>
      <c r="SLJ50" s="878"/>
      <c r="SLK50" s="878"/>
      <c r="SLL50" s="879"/>
      <c r="SLM50" s="1041"/>
      <c r="SLN50" s="877"/>
      <c r="SLO50" s="878"/>
      <c r="SLP50" s="878"/>
      <c r="SLQ50" s="878"/>
      <c r="SLR50" s="879"/>
      <c r="SLS50" s="880"/>
      <c r="SLT50" s="878"/>
      <c r="SLU50" s="878"/>
      <c r="SLV50" s="878"/>
      <c r="SLW50" s="881"/>
      <c r="SLX50" s="877"/>
      <c r="SLY50" s="878"/>
      <c r="SLZ50" s="878"/>
      <c r="SMA50" s="878"/>
      <c r="SMB50" s="879"/>
      <c r="SMC50" s="1041"/>
      <c r="SMD50" s="877"/>
      <c r="SME50" s="878"/>
      <c r="SMF50" s="878"/>
      <c r="SMG50" s="878"/>
      <c r="SMH50" s="879"/>
      <c r="SMI50" s="880"/>
      <c r="SMJ50" s="878"/>
      <c r="SMK50" s="878"/>
      <c r="SML50" s="878"/>
      <c r="SMM50" s="881"/>
      <c r="SMN50" s="877"/>
      <c r="SMO50" s="878"/>
      <c r="SMP50" s="878"/>
      <c r="SMQ50" s="878"/>
      <c r="SMR50" s="879"/>
      <c r="SMS50" s="1041"/>
      <c r="SMT50" s="877"/>
      <c r="SMU50" s="878"/>
      <c r="SMV50" s="878"/>
      <c r="SMW50" s="878"/>
      <c r="SMX50" s="879"/>
      <c r="SMY50" s="880"/>
      <c r="SMZ50" s="878"/>
      <c r="SNA50" s="878"/>
      <c r="SNB50" s="878"/>
      <c r="SNC50" s="881"/>
      <c r="SND50" s="877"/>
      <c r="SNE50" s="878"/>
      <c r="SNF50" s="878"/>
      <c r="SNG50" s="878"/>
      <c r="SNH50" s="879"/>
      <c r="SNI50" s="1041"/>
      <c r="SNJ50" s="877"/>
      <c r="SNK50" s="878"/>
      <c r="SNL50" s="878"/>
      <c r="SNM50" s="878"/>
      <c r="SNN50" s="879"/>
      <c r="SNO50" s="880"/>
      <c r="SNP50" s="878"/>
      <c r="SNQ50" s="878"/>
      <c r="SNR50" s="878"/>
      <c r="SNS50" s="881"/>
      <c r="SNT50" s="877"/>
      <c r="SNU50" s="878"/>
      <c r="SNV50" s="878"/>
      <c r="SNW50" s="878"/>
      <c r="SNX50" s="879"/>
      <c r="SNY50" s="1041"/>
      <c r="SNZ50" s="877"/>
      <c r="SOA50" s="878"/>
      <c r="SOB50" s="878"/>
      <c r="SOC50" s="878"/>
      <c r="SOD50" s="879"/>
      <c r="SOE50" s="880"/>
      <c r="SOF50" s="878"/>
      <c r="SOG50" s="878"/>
      <c r="SOH50" s="878"/>
      <c r="SOI50" s="881"/>
      <c r="SOJ50" s="877"/>
      <c r="SOK50" s="878"/>
      <c r="SOL50" s="878"/>
      <c r="SOM50" s="878"/>
      <c r="SON50" s="879"/>
      <c r="SOO50" s="1041"/>
      <c r="SOP50" s="877"/>
      <c r="SOQ50" s="878"/>
      <c r="SOR50" s="878"/>
      <c r="SOS50" s="878"/>
      <c r="SOT50" s="879"/>
      <c r="SOU50" s="880"/>
      <c r="SOV50" s="878"/>
      <c r="SOW50" s="878"/>
      <c r="SOX50" s="878"/>
      <c r="SOY50" s="881"/>
      <c r="SOZ50" s="877"/>
      <c r="SPA50" s="878"/>
      <c r="SPB50" s="878"/>
      <c r="SPC50" s="878"/>
      <c r="SPD50" s="879"/>
      <c r="SPE50" s="1041"/>
      <c r="SPF50" s="877"/>
      <c r="SPG50" s="878"/>
      <c r="SPH50" s="878"/>
      <c r="SPI50" s="878"/>
      <c r="SPJ50" s="879"/>
      <c r="SPK50" s="880"/>
      <c r="SPL50" s="878"/>
      <c r="SPM50" s="878"/>
      <c r="SPN50" s="878"/>
      <c r="SPO50" s="881"/>
      <c r="SPP50" s="877"/>
      <c r="SPQ50" s="878"/>
      <c r="SPR50" s="878"/>
      <c r="SPS50" s="878"/>
      <c r="SPT50" s="879"/>
      <c r="SPU50" s="1041"/>
      <c r="SPV50" s="877"/>
      <c r="SPW50" s="878"/>
      <c r="SPX50" s="878"/>
      <c r="SPY50" s="878"/>
      <c r="SPZ50" s="879"/>
      <c r="SQA50" s="880"/>
      <c r="SQB50" s="878"/>
      <c r="SQC50" s="878"/>
      <c r="SQD50" s="878"/>
      <c r="SQE50" s="881"/>
      <c r="SQF50" s="877"/>
      <c r="SQG50" s="878"/>
      <c r="SQH50" s="878"/>
      <c r="SQI50" s="878"/>
      <c r="SQJ50" s="879"/>
      <c r="SQK50" s="1041"/>
      <c r="SQL50" s="877"/>
      <c r="SQM50" s="878"/>
      <c r="SQN50" s="878"/>
      <c r="SQO50" s="878"/>
      <c r="SQP50" s="879"/>
      <c r="SQQ50" s="880"/>
      <c r="SQR50" s="878"/>
      <c r="SQS50" s="878"/>
      <c r="SQT50" s="878"/>
      <c r="SQU50" s="881"/>
      <c r="SQV50" s="877"/>
      <c r="SQW50" s="878"/>
      <c r="SQX50" s="878"/>
      <c r="SQY50" s="878"/>
      <c r="SQZ50" s="879"/>
      <c r="SRA50" s="1041"/>
      <c r="SRB50" s="877"/>
      <c r="SRC50" s="878"/>
      <c r="SRD50" s="878"/>
      <c r="SRE50" s="878"/>
      <c r="SRF50" s="879"/>
      <c r="SRG50" s="880"/>
      <c r="SRH50" s="878"/>
      <c r="SRI50" s="878"/>
      <c r="SRJ50" s="878"/>
      <c r="SRK50" s="881"/>
      <c r="SRL50" s="877"/>
      <c r="SRM50" s="878"/>
      <c r="SRN50" s="878"/>
      <c r="SRO50" s="878"/>
      <c r="SRP50" s="879"/>
      <c r="SRQ50" s="1041"/>
      <c r="SRR50" s="877"/>
      <c r="SRS50" s="878"/>
      <c r="SRT50" s="878"/>
      <c r="SRU50" s="878"/>
      <c r="SRV50" s="879"/>
      <c r="SRW50" s="880"/>
      <c r="SRX50" s="878"/>
      <c r="SRY50" s="878"/>
      <c r="SRZ50" s="878"/>
      <c r="SSA50" s="881"/>
      <c r="SSB50" s="877"/>
      <c r="SSC50" s="878"/>
      <c r="SSD50" s="878"/>
      <c r="SSE50" s="878"/>
      <c r="SSF50" s="879"/>
      <c r="SSG50" s="1041"/>
      <c r="SSH50" s="877"/>
      <c r="SSI50" s="878"/>
      <c r="SSJ50" s="878"/>
      <c r="SSK50" s="878"/>
      <c r="SSL50" s="879"/>
      <c r="SSM50" s="880"/>
      <c r="SSN50" s="878"/>
      <c r="SSO50" s="878"/>
      <c r="SSP50" s="878"/>
      <c r="SSQ50" s="881"/>
      <c r="SSR50" s="877"/>
      <c r="SSS50" s="878"/>
      <c r="SST50" s="878"/>
      <c r="SSU50" s="878"/>
      <c r="SSV50" s="879"/>
      <c r="SSW50" s="1041"/>
      <c r="SSX50" s="877"/>
      <c r="SSY50" s="878"/>
      <c r="SSZ50" s="878"/>
      <c r="STA50" s="878"/>
      <c r="STB50" s="879"/>
      <c r="STC50" s="880"/>
      <c r="STD50" s="878"/>
      <c r="STE50" s="878"/>
      <c r="STF50" s="878"/>
      <c r="STG50" s="881"/>
      <c r="STH50" s="877"/>
      <c r="STI50" s="878"/>
      <c r="STJ50" s="878"/>
      <c r="STK50" s="878"/>
      <c r="STL50" s="879"/>
      <c r="STM50" s="1041"/>
      <c r="STN50" s="877"/>
      <c r="STO50" s="878"/>
      <c r="STP50" s="878"/>
      <c r="STQ50" s="878"/>
      <c r="STR50" s="879"/>
      <c r="STS50" s="880"/>
      <c r="STT50" s="878"/>
      <c r="STU50" s="878"/>
      <c r="STV50" s="878"/>
      <c r="STW50" s="881"/>
      <c r="STX50" s="877"/>
      <c r="STY50" s="878"/>
      <c r="STZ50" s="878"/>
      <c r="SUA50" s="878"/>
      <c r="SUB50" s="879"/>
      <c r="SUC50" s="1041"/>
      <c r="SUD50" s="877"/>
      <c r="SUE50" s="878"/>
      <c r="SUF50" s="878"/>
      <c r="SUG50" s="878"/>
      <c r="SUH50" s="879"/>
      <c r="SUI50" s="880"/>
      <c r="SUJ50" s="878"/>
      <c r="SUK50" s="878"/>
      <c r="SUL50" s="878"/>
      <c r="SUM50" s="881"/>
      <c r="SUN50" s="877"/>
      <c r="SUO50" s="878"/>
      <c r="SUP50" s="878"/>
      <c r="SUQ50" s="878"/>
      <c r="SUR50" s="879"/>
      <c r="SUS50" s="1041"/>
      <c r="SUT50" s="877"/>
      <c r="SUU50" s="878"/>
      <c r="SUV50" s="878"/>
      <c r="SUW50" s="878"/>
      <c r="SUX50" s="879"/>
      <c r="SUY50" s="880"/>
      <c r="SUZ50" s="878"/>
      <c r="SVA50" s="878"/>
      <c r="SVB50" s="878"/>
      <c r="SVC50" s="881"/>
      <c r="SVD50" s="877"/>
      <c r="SVE50" s="878"/>
      <c r="SVF50" s="878"/>
      <c r="SVG50" s="878"/>
      <c r="SVH50" s="879"/>
      <c r="SVI50" s="1041"/>
      <c r="SVJ50" s="877"/>
      <c r="SVK50" s="878"/>
      <c r="SVL50" s="878"/>
      <c r="SVM50" s="878"/>
      <c r="SVN50" s="879"/>
      <c r="SVO50" s="880"/>
      <c r="SVP50" s="878"/>
      <c r="SVQ50" s="878"/>
      <c r="SVR50" s="878"/>
      <c r="SVS50" s="881"/>
      <c r="SVT50" s="877"/>
      <c r="SVU50" s="878"/>
      <c r="SVV50" s="878"/>
      <c r="SVW50" s="878"/>
      <c r="SVX50" s="879"/>
      <c r="SVY50" s="1041"/>
      <c r="SVZ50" s="877"/>
      <c r="SWA50" s="878"/>
      <c r="SWB50" s="878"/>
      <c r="SWC50" s="878"/>
      <c r="SWD50" s="879"/>
      <c r="SWE50" s="880"/>
      <c r="SWF50" s="878"/>
      <c r="SWG50" s="878"/>
      <c r="SWH50" s="878"/>
      <c r="SWI50" s="881"/>
      <c r="SWJ50" s="877"/>
      <c r="SWK50" s="878"/>
      <c r="SWL50" s="878"/>
      <c r="SWM50" s="878"/>
      <c r="SWN50" s="879"/>
      <c r="SWO50" s="1041"/>
      <c r="SWP50" s="877"/>
      <c r="SWQ50" s="878"/>
      <c r="SWR50" s="878"/>
      <c r="SWS50" s="878"/>
      <c r="SWT50" s="879"/>
      <c r="SWU50" s="880"/>
      <c r="SWV50" s="878"/>
      <c r="SWW50" s="878"/>
      <c r="SWX50" s="878"/>
      <c r="SWY50" s="881"/>
      <c r="SWZ50" s="877"/>
      <c r="SXA50" s="878"/>
      <c r="SXB50" s="878"/>
      <c r="SXC50" s="878"/>
      <c r="SXD50" s="879"/>
      <c r="SXE50" s="1041"/>
      <c r="SXF50" s="877"/>
      <c r="SXG50" s="878"/>
      <c r="SXH50" s="878"/>
      <c r="SXI50" s="878"/>
      <c r="SXJ50" s="879"/>
      <c r="SXK50" s="880"/>
      <c r="SXL50" s="878"/>
      <c r="SXM50" s="878"/>
      <c r="SXN50" s="878"/>
      <c r="SXO50" s="881"/>
      <c r="SXP50" s="877"/>
      <c r="SXQ50" s="878"/>
      <c r="SXR50" s="878"/>
      <c r="SXS50" s="878"/>
      <c r="SXT50" s="879"/>
      <c r="SXU50" s="1041"/>
      <c r="SXV50" s="877"/>
      <c r="SXW50" s="878"/>
      <c r="SXX50" s="878"/>
      <c r="SXY50" s="878"/>
      <c r="SXZ50" s="879"/>
      <c r="SYA50" s="880"/>
      <c r="SYB50" s="878"/>
      <c r="SYC50" s="878"/>
      <c r="SYD50" s="878"/>
      <c r="SYE50" s="881"/>
      <c r="SYF50" s="877"/>
      <c r="SYG50" s="878"/>
      <c r="SYH50" s="878"/>
      <c r="SYI50" s="878"/>
      <c r="SYJ50" s="879"/>
      <c r="SYK50" s="1041"/>
      <c r="SYL50" s="877"/>
      <c r="SYM50" s="878"/>
      <c r="SYN50" s="878"/>
      <c r="SYO50" s="878"/>
      <c r="SYP50" s="879"/>
      <c r="SYQ50" s="880"/>
      <c r="SYR50" s="878"/>
      <c r="SYS50" s="878"/>
      <c r="SYT50" s="878"/>
      <c r="SYU50" s="881"/>
      <c r="SYV50" s="877"/>
      <c r="SYW50" s="878"/>
      <c r="SYX50" s="878"/>
      <c r="SYY50" s="878"/>
      <c r="SYZ50" s="879"/>
      <c r="SZA50" s="1041"/>
      <c r="SZB50" s="877"/>
      <c r="SZC50" s="878"/>
      <c r="SZD50" s="878"/>
      <c r="SZE50" s="878"/>
      <c r="SZF50" s="879"/>
      <c r="SZG50" s="880"/>
      <c r="SZH50" s="878"/>
      <c r="SZI50" s="878"/>
      <c r="SZJ50" s="878"/>
      <c r="SZK50" s="881"/>
      <c r="SZL50" s="877"/>
      <c r="SZM50" s="878"/>
      <c r="SZN50" s="878"/>
      <c r="SZO50" s="878"/>
      <c r="SZP50" s="879"/>
      <c r="SZQ50" s="1041"/>
      <c r="SZR50" s="877"/>
      <c r="SZS50" s="878"/>
      <c r="SZT50" s="878"/>
      <c r="SZU50" s="878"/>
      <c r="SZV50" s="879"/>
      <c r="SZW50" s="880"/>
      <c r="SZX50" s="878"/>
      <c r="SZY50" s="878"/>
      <c r="SZZ50" s="878"/>
      <c r="TAA50" s="881"/>
      <c r="TAB50" s="877"/>
      <c r="TAC50" s="878"/>
      <c r="TAD50" s="878"/>
      <c r="TAE50" s="878"/>
      <c r="TAF50" s="879"/>
      <c r="TAG50" s="1041"/>
      <c r="TAH50" s="877"/>
      <c r="TAI50" s="878"/>
      <c r="TAJ50" s="878"/>
      <c r="TAK50" s="878"/>
      <c r="TAL50" s="879"/>
      <c r="TAM50" s="880"/>
      <c r="TAN50" s="878"/>
      <c r="TAO50" s="878"/>
      <c r="TAP50" s="878"/>
      <c r="TAQ50" s="881"/>
      <c r="TAR50" s="877"/>
      <c r="TAS50" s="878"/>
      <c r="TAT50" s="878"/>
      <c r="TAU50" s="878"/>
      <c r="TAV50" s="879"/>
      <c r="TAW50" s="1041"/>
      <c r="TAX50" s="877"/>
      <c r="TAY50" s="878"/>
      <c r="TAZ50" s="878"/>
      <c r="TBA50" s="878"/>
      <c r="TBB50" s="879"/>
      <c r="TBC50" s="880"/>
      <c r="TBD50" s="878"/>
      <c r="TBE50" s="878"/>
      <c r="TBF50" s="878"/>
      <c r="TBG50" s="881"/>
      <c r="TBH50" s="877"/>
      <c r="TBI50" s="878"/>
      <c r="TBJ50" s="878"/>
      <c r="TBK50" s="878"/>
      <c r="TBL50" s="879"/>
      <c r="TBM50" s="1041"/>
      <c r="TBN50" s="877"/>
      <c r="TBO50" s="878"/>
      <c r="TBP50" s="878"/>
      <c r="TBQ50" s="878"/>
      <c r="TBR50" s="879"/>
      <c r="TBS50" s="880"/>
      <c r="TBT50" s="878"/>
      <c r="TBU50" s="878"/>
      <c r="TBV50" s="878"/>
      <c r="TBW50" s="881"/>
      <c r="TBX50" s="877"/>
      <c r="TBY50" s="878"/>
      <c r="TBZ50" s="878"/>
      <c r="TCA50" s="878"/>
      <c r="TCB50" s="879"/>
      <c r="TCC50" s="1041"/>
      <c r="TCD50" s="877"/>
      <c r="TCE50" s="878"/>
      <c r="TCF50" s="878"/>
      <c r="TCG50" s="878"/>
      <c r="TCH50" s="879"/>
      <c r="TCI50" s="880"/>
      <c r="TCJ50" s="878"/>
      <c r="TCK50" s="878"/>
      <c r="TCL50" s="878"/>
      <c r="TCM50" s="881"/>
      <c r="TCN50" s="877"/>
      <c r="TCO50" s="878"/>
      <c r="TCP50" s="878"/>
      <c r="TCQ50" s="878"/>
      <c r="TCR50" s="879"/>
      <c r="TCS50" s="1041"/>
      <c r="TCT50" s="877"/>
      <c r="TCU50" s="878"/>
      <c r="TCV50" s="878"/>
      <c r="TCW50" s="878"/>
      <c r="TCX50" s="879"/>
      <c r="TCY50" s="880"/>
      <c r="TCZ50" s="878"/>
      <c r="TDA50" s="878"/>
      <c r="TDB50" s="878"/>
      <c r="TDC50" s="881"/>
      <c r="TDD50" s="877"/>
      <c r="TDE50" s="878"/>
      <c r="TDF50" s="878"/>
      <c r="TDG50" s="878"/>
      <c r="TDH50" s="879"/>
      <c r="TDI50" s="1041"/>
      <c r="TDJ50" s="877"/>
      <c r="TDK50" s="878"/>
      <c r="TDL50" s="878"/>
      <c r="TDM50" s="878"/>
      <c r="TDN50" s="879"/>
      <c r="TDO50" s="880"/>
      <c r="TDP50" s="878"/>
      <c r="TDQ50" s="878"/>
      <c r="TDR50" s="878"/>
      <c r="TDS50" s="881"/>
      <c r="TDT50" s="877"/>
      <c r="TDU50" s="878"/>
      <c r="TDV50" s="878"/>
      <c r="TDW50" s="878"/>
      <c r="TDX50" s="879"/>
      <c r="TDY50" s="1041"/>
      <c r="TDZ50" s="877"/>
      <c r="TEA50" s="878"/>
      <c r="TEB50" s="878"/>
      <c r="TEC50" s="878"/>
      <c r="TED50" s="879"/>
      <c r="TEE50" s="880"/>
      <c r="TEF50" s="878"/>
      <c r="TEG50" s="878"/>
      <c r="TEH50" s="878"/>
      <c r="TEI50" s="881"/>
      <c r="TEJ50" s="877"/>
      <c r="TEK50" s="878"/>
      <c r="TEL50" s="878"/>
      <c r="TEM50" s="878"/>
      <c r="TEN50" s="879"/>
      <c r="TEO50" s="1041"/>
      <c r="TEP50" s="877"/>
      <c r="TEQ50" s="878"/>
      <c r="TER50" s="878"/>
      <c r="TES50" s="878"/>
      <c r="TET50" s="879"/>
      <c r="TEU50" s="880"/>
      <c r="TEV50" s="878"/>
      <c r="TEW50" s="878"/>
      <c r="TEX50" s="878"/>
      <c r="TEY50" s="881"/>
      <c r="TEZ50" s="877"/>
      <c r="TFA50" s="878"/>
      <c r="TFB50" s="878"/>
      <c r="TFC50" s="878"/>
      <c r="TFD50" s="879"/>
      <c r="TFE50" s="1041"/>
      <c r="TFF50" s="877"/>
      <c r="TFG50" s="878"/>
      <c r="TFH50" s="878"/>
      <c r="TFI50" s="878"/>
      <c r="TFJ50" s="879"/>
      <c r="TFK50" s="880"/>
      <c r="TFL50" s="878"/>
      <c r="TFM50" s="878"/>
      <c r="TFN50" s="878"/>
      <c r="TFO50" s="881"/>
      <c r="TFP50" s="877"/>
      <c r="TFQ50" s="878"/>
      <c r="TFR50" s="878"/>
      <c r="TFS50" s="878"/>
      <c r="TFT50" s="879"/>
      <c r="TFU50" s="1041"/>
      <c r="TFV50" s="877"/>
      <c r="TFW50" s="878"/>
      <c r="TFX50" s="878"/>
      <c r="TFY50" s="878"/>
      <c r="TFZ50" s="879"/>
      <c r="TGA50" s="880"/>
      <c r="TGB50" s="878"/>
      <c r="TGC50" s="878"/>
      <c r="TGD50" s="878"/>
      <c r="TGE50" s="881"/>
      <c r="TGF50" s="877"/>
      <c r="TGG50" s="878"/>
      <c r="TGH50" s="878"/>
      <c r="TGI50" s="878"/>
      <c r="TGJ50" s="879"/>
      <c r="TGK50" s="1041"/>
      <c r="TGL50" s="877"/>
      <c r="TGM50" s="878"/>
      <c r="TGN50" s="878"/>
      <c r="TGO50" s="878"/>
      <c r="TGP50" s="879"/>
      <c r="TGQ50" s="880"/>
      <c r="TGR50" s="878"/>
      <c r="TGS50" s="878"/>
      <c r="TGT50" s="878"/>
      <c r="TGU50" s="881"/>
      <c r="TGV50" s="877"/>
      <c r="TGW50" s="878"/>
      <c r="TGX50" s="878"/>
      <c r="TGY50" s="878"/>
      <c r="TGZ50" s="879"/>
      <c r="THA50" s="1041"/>
      <c r="THB50" s="877"/>
      <c r="THC50" s="878"/>
      <c r="THD50" s="878"/>
      <c r="THE50" s="878"/>
      <c r="THF50" s="879"/>
      <c r="THG50" s="880"/>
      <c r="THH50" s="878"/>
      <c r="THI50" s="878"/>
      <c r="THJ50" s="878"/>
      <c r="THK50" s="881"/>
      <c r="THL50" s="877"/>
      <c r="THM50" s="878"/>
      <c r="THN50" s="878"/>
      <c r="THO50" s="878"/>
      <c r="THP50" s="879"/>
      <c r="THQ50" s="1041"/>
      <c r="THR50" s="877"/>
      <c r="THS50" s="878"/>
      <c r="THT50" s="878"/>
      <c r="THU50" s="878"/>
      <c r="THV50" s="879"/>
      <c r="THW50" s="880"/>
      <c r="THX50" s="878"/>
      <c r="THY50" s="878"/>
      <c r="THZ50" s="878"/>
      <c r="TIA50" s="881"/>
      <c r="TIB50" s="877"/>
      <c r="TIC50" s="878"/>
      <c r="TID50" s="878"/>
      <c r="TIE50" s="878"/>
      <c r="TIF50" s="879"/>
      <c r="TIG50" s="1041"/>
      <c r="TIH50" s="877"/>
      <c r="TII50" s="878"/>
      <c r="TIJ50" s="878"/>
      <c r="TIK50" s="878"/>
      <c r="TIL50" s="879"/>
      <c r="TIM50" s="880"/>
      <c r="TIN50" s="878"/>
      <c r="TIO50" s="878"/>
      <c r="TIP50" s="878"/>
      <c r="TIQ50" s="881"/>
      <c r="TIR50" s="877"/>
      <c r="TIS50" s="878"/>
      <c r="TIT50" s="878"/>
      <c r="TIU50" s="878"/>
      <c r="TIV50" s="879"/>
      <c r="TIW50" s="1041"/>
      <c r="TIX50" s="877"/>
      <c r="TIY50" s="878"/>
      <c r="TIZ50" s="878"/>
      <c r="TJA50" s="878"/>
      <c r="TJB50" s="879"/>
      <c r="TJC50" s="880"/>
      <c r="TJD50" s="878"/>
      <c r="TJE50" s="878"/>
      <c r="TJF50" s="878"/>
      <c r="TJG50" s="881"/>
      <c r="TJH50" s="877"/>
      <c r="TJI50" s="878"/>
      <c r="TJJ50" s="878"/>
      <c r="TJK50" s="878"/>
      <c r="TJL50" s="879"/>
      <c r="TJM50" s="1041"/>
      <c r="TJN50" s="877"/>
      <c r="TJO50" s="878"/>
      <c r="TJP50" s="878"/>
      <c r="TJQ50" s="878"/>
      <c r="TJR50" s="879"/>
      <c r="TJS50" s="880"/>
      <c r="TJT50" s="878"/>
      <c r="TJU50" s="878"/>
      <c r="TJV50" s="878"/>
      <c r="TJW50" s="881"/>
      <c r="TJX50" s="877"/>
      <c r="TJY50" s="878"/>
      <c r="TJZ50" s="878"/>
      <c r="TKA50" s="878"/>
      <c r="TKB50" s="879"/>
      <c r="TKC50" s="1041"/>
      <c r="TKD50" s="877"/>
      <c r="TKE50" s="878"/>
      <c r="TKF50" s="878"/>
      <c r="TKG50" s="878"/>
      <c r="TKH50" s="879"/>
      <c r="TKI50" s="880"/>
      <c r="TKJ50" s="878"/>
      <c r="TKK50" s="878"/>
      <c r="TKL50" s="878"/>
      <c r="TKM50" s="881"/>
      <c r="TKN50" s="877"/>
      <c r="TKO50" s="878"/>
      <c r="TKP50" s="878"/>
      <c r="TKQ50" s="878"/>
      <c r="TKR50" s="879"/>
      <c r="TKS50" s="1041"/>
      <c r="TKT50" s="877"/>
      <c r="TKU50" s="878"/>
      <c r="TKV50" s="878"/>
      <c r="TKW50" s="878"/>
      <c r="TKX50" s="879"/>
      <c r="TKY50" s="880"/>
      <c r="TKZ50" s="878"/>
      <c r="TLA50" s="878"/>
      <c r="TLB50" s="878"/>
      <c r="TLC50" s="881"/>
      <c r="TLD50" s="877"/>
      <c r="TLE50" s="878"/>
      <c r="TLF50" s="878"/>
      <c r="TLG50" s="878"/>
      <c r="TLH50" s="879"/>
      <c r="TLI50" s="1041"/>
      <c r="TLJ50" s="877"/>
      <c r="TLK50" s="878"/>
      <c r="TLL50" s="878"/>
      <c r="TLM50" s="878"/>
      <c r="TLN50" s="879"/>
      <c r="TLO50" s="880"/>
      <c r="TLP50" s="878"/>
      <c r="TLQ50" s="878"/>
      <c r="TLR50" s="878"/>
      <c r="TLS50" s="881"/>
      <c r="TLT50" s="877"/>
      <c r="TLU50" s="878"/>
      <c r="TLV50" s="878"/>
      <c r="TLW50" s="878"/>
      <c r="TLX50" s="879"/>
      <c r="TLY50" s="1041"/>
      <c r="TLZ50" s="877"/>
      <c r="TMA50" s="878"/>
      <c r="TMB50" s="878"/>
      <c r="TMC50" s="878"/>
      <c r="TMD50" s="879"/>
      <c r="TME50" s="880"/>
      <c r="TMF50" s="878"/>
      <c r="TMG50" s="878"/>
      <c r="TMH50" s="878"/>
      <c r="TMI50" s="881"/>
      <c r="TMJ50" s="877"/>
      <c r="TMK50" s="878"/>
      <c r="TML50" s="878"/>
      <c r="TMM50" s="878"/>
      <c r="TMN50" s="879"/>
      <c r="TMO50" s="1041"/>
      <c r="TMP50" s="877"/>
      <c r="TMQ50" s="878"/>
      <c r="TMR50" s="878"/>
      <c r="TMS50" s="878"/>
      <c r="TMT50" s="879"/>
      <c r="TMU50" s="880"/>
      <c r="TMV50" s="878"/>
      <c r="TMW50" s="878"/>
      <c r="TMX50" s="878"/>
      <c r="TMY50" s="881"/>
      <c r="TMZ50" s="877"/>
      <c r="TNA50" s="878"/>
      <c r="TNB50" s="878"/>
      <c r="TNC50" s="878"/>
      <c r="TND50" s="879"/>
      <c r="TNE50" s="1041"/>
      <c r="TNF50" s="877"/>
      <c r="TNG50" s="878"/>
      <c r="TNH50" s="878"/>
      <c r="TNI50" s="878"/>
      <c r="TNJ50" s="879"/>
      <c r="TNK50" s="880"/>
      <c r="TNL50" s="878"/>
      <c r="TNM50" s="878"/>
      <c r="TNN50" s="878"/>
      <c r="TNO50" s="881"/>
      <c r="TNP50" s="877"/>
      <c r="TNQ50" s="878"/>
      <c r="TNR50" s="878"/>
      <c r="TNS50" s="878"/>
      <c r="TNT50" s="879"/>
      <c r="TNU50" s="1041"/>
      <c r="TNV50" s="877"/>
      <c r="TNW50" s="878"/>
      <c r="TNX50" s="878"/>
      <c r="TNY50" s="878"/>
      <c r="TNZ50" s="879"/>
      <c r="TOA50" s="880"/>
      <c r="TOB50" s="878"/>
      <c r="TOC50" s="878"/>
      <c r="TOD50" s="878"/>
      <c r="TOE50" s="881"/>
      <c r="TOF50" s="877"/>
      <c r="TOG50" s="878"/>
      <c r="TOH50" s="878"/>
      <c r="TOI50" s="878"/>
      <c r="TOJ50" s="879"/>
      <c r="TOK50" s="1041"/>
      <c r="TOL50" s="877"/>
      <c r="TOM50" s="878"/>
      <c r="TON50" s="878"/>
      <c r="TOO50" s="878"/>
      <c r="TOP50" s="879"/>
      <c r="TOQ50" s="880"/>
      <c r="TOR50" s="878"/>
      <c r="TOS50" s="878"/>
      <c r="TOT50" s="878"/>
      <c r="TOU50" s="881"/>
      <c r="TOV50" s="877"/>
      <c r="TOW50" s="878"/>
      <c r="TOX50" s="878"/>
      <c r="TOY50" s="878"/>
      <c r="TOZ50" s="879"/>
      <c r="TPA50" s="1041"/>
      <c r="TPB50" s="877"/>
      <c r="TPC50" s="878"/>
      <c r="TPD50" s="878"/>
      <c r="TPE50" s="878"/>
      <c r="TPF50" s="879"/>
      <c r="TPG50" s="880"/>
      <c r="TPH50" s="878"/>
      <c r="TPI50" s="878"/>
      <c r="TPJ50" s="878"/>
      <c r="TPK50" s="881"/>
      <c r="TPL50" s="877"/>
      <c r="TPM50" s="878"/>
      <c r="TPN50" s="878"/>
      <c r="TPO50" s="878"/>
      <c r="TPP50" s="879"/>
      <c r="TPQ50" s="1041"/>
      <c r="TPR50" s="877"/>
      <c r="TPS50" s="878"/>
      <c r="TPT50" s="878"/>
      <c r="TPU50" s="878"/>
      <c r="TPV50" s="879"/>
      <c r="TPW50" s="880"/>
      <c r="TPX50" s="878"/>
      <c r="TPY50" s="878"/>
      <c r="TPZ50" s="878"/>
      <c r="TQA50" s="881"/>
      <c r="TQB50" s="877"/>
      <c r="TQC50" s="878"/>
      <c r="TQD50" s="878"/>
      <c r="TQE50" s="878"/>
      <c r="TQF50" s="879"/>
      <c r="TQG50" s="1041"/>
      <c r="TQH50" s="877"/>
      <c r="TQI50" s="878"/>
      <c r="TQJ50" s="878"/>
      <c r="TQK50" s="878"/>
      <c r="TQL50" s="879"/>
      <c r="TQM50" s="880"/>
      <c r="TQN50" s="878"/>
      <c r="TQO50" s="878"/>
      <c r="TQP50" s="878"/>
      <c r="TQQ50" s="881"/>
      <c r="TQR50" s="877"/>
      <c r="TQS50" s="878"/>
      <c r="TQT50" s="878"/>
      <c r="TQU50" s="878"/>
      <c r="TQV50" s="879"/>
      <c r="TQW50" s="1041"/>
      <c r="TQX50" s="877"/>
      <c r="TQY50" s="878"/>
      <c r="TQZ50" s="878"/>
      <c r="TRA50" s="878"/>
      <c r="TRB50" s="879"/>
      <c r="TRC50" s="880"/>
      <c r="TRD50" s="878"/>
      <c r="TRE50" s="878"/>
      <c r="TRF50" s="878"/>
      <c r="TRG50" s="881"/>
      <c r="TRH50" s="877"/>
      <c r="TRI50" s="878"/>
      <c r="TRJ50" s="878"/>
      <c r="TRK50" s="878"/>
      <c r="TRL50" s="879"/>
      <c r="TRM50" s="1041"/>
      <c r="TRN50" s="877"/>
      <c r="TRO50" s="878"/>
      <c r="TRP50" s="878"/>
      <c r="TRQ50" s="878"/>
      <c r="TRR50" s="879"/>
      <c r="TRS50" s="880"/>
      <c r="TRT50" s="878"/>
      <c r="TRU50" s="878"/>
      <c r="TRV50" s="878"/>
      <c r="TRW50" s="881"/>
      <c r="TRX50" s="877"/>
      <c r="TRY50" s="878"/>
      <c r="TRZ50" s="878"/>
      <c r="TSA50" s="878"/>
      <c r="TSB50" s="879"/>
      <c r="TSC50" s="1041"/>
      <c r="TSD50" s="877"/>
      <c r="TSE50" s="878"/>
      <c r="TSF50" s="878"/>
      <c r="TSG50" s="878"/>
      <c r="TSH50" s="879"/>
      <c r="TSI50" s="880"/>
      <c r="TSJ50" s="878"/>
      <c r="TSK50" s="878"/>
      <c r="TSL50" s="878"/>
      <c r="TSM50" s="881"/>
      <c r="TSN50" s="877"/>
      <c r="TSO50" s="878"/>
      <c r="TSP50" s="878"/>
      <c r="TSQ50" s="878"/>
      <c r="TSR50" s="879"/>
      <c r="TSS50" s="1041"/>
      <c r="TST50" s="877"/>
      <c r="TSU50" s="878"/>
      <c r="TSV50" s="878"/>
      <c r="TSW50" s="878"/>
      <c r="TSX50" s="879"/>
      <c r="TSY50" s="880"/>
      <c r="TSZ50" s="878"/>
      <c r="TTA50" s="878"/>
      <c r="TTB50" s="878"/>
      <c r="TTC50" s="881"/>
      <c r="TTD50" s="877"/>
      <c r="TTE50" s="878"/>
      <c r="TTF50" s="878"/>
      <c r="TTG50" s="878"/>
      <c r="TTH50" s="879"/>
      <c r="TTI50" s="1041"/>
      <c r="TTJ50" s="877"/>
      <c r="TTK50" s="878"/>
      <c r="TTL50" s="878"/>
      <c r="TTM50" s="878"/>
      <c r="TTN50" s="879"/>
      <c r="TTO50" s="880"/>
      <c r="TTP50" s="878"/>
      <c r="TTQ50" s="878"/>
      <c r="TTR50" s="878"/>
      <c r="TTS50" s="881"/>
      <c r="TTT50" s="877"/>
      <c r="TTU50" s="878"/>
      <c r="TTV50" s="878"/>
      <c r="TTW50" s="878"/>
      <c r="TTX50" s="879"/>
      <c r="TTY50" s="1041"/>
      <c r="TTZ50" s="877"/>
      <c r="TUA50" s="878"/>
      <c r="TUB50" s="878"/>
      <c r="TUC50" s="878"/>
      <c r="TUD50" s="879"/>
      <c r="TUE50" s="880"/>
      <c r="TUF50" s="878"/>
      <c r="TUG50" s="878"/>
      <c r="TUH50" s="878"/>
      <c r="TUI50" s="881"/>
      <c r="TUJ50" s="877"/>
      <c r="TUK50" s="878"/>
      <c r="TUL50" s="878"/>
      <c r="TUM50" s="878"/>
      <c r="TUN50" s="879"/>
      <c r="TUO50" s="1041"/>
      <c r="TUP50" s="877"/>
      <c r="TUQ50" s="878"/>
      <c r="TUR50" s="878"/>
      <c r="TUS50" s="878"/>
      <c r="TUT50" s="879"/>
      <c r="TUU50" s="880"/>
      <c r="TUV50" s="878"/>
      <c r="TUW50" s="878"/>
      <c r="TUX50" s="878"/>
      <c r="TUY50" s="881"/>
      <c r="TUZ50" s="877"/>
      <c r="TVA50" s="878"/>
      <c r="TVB50" s="878"/>
      <c r="TVC50" s="878"/>
      <c r="TVD50" s="879"/>
      <c r="TVE50" s="1041"/>
      <c r="TVF50" s="877"/>
      <c r="TVG50" s="878"/>
      <c r="TVH50" s="878"/>
      <c r="TVI50" s="878"/>
      <c r="TVJ50" s="879"/>
      <c r="TVK50" s="880"/>
      <c r="TVL50" s="878"/>
      <c r="TVM50" s="878"/>
      <c r="TVN50" s="878"/>
      <c r="TVO50" s="881"/>
      <c r="TVP50" s="877"/>
      <c r="TVQ50" s="878"/>
      <c r="TVR50" s="878"/>
      <c r="TVS50" s="878"/>
      <c r="TVT50" s="879"/>
      <c r="TVU50" s="1041"/>
      <c r="TVV50" s="877"/>
      <c r="TVW50" s="878"/>
      <c r="TVX50" s="878"/>
      <c r="TVY50" s="878"/>
      <c r="TVZ50" s="879"/>
      <c r="TWA50" s="880"/>
      <c r="TWB50" s="878"/>
      <c r="TWC50" s="878"/>
      <c r="TWD50" s="878"/>
      <c r="TWE50" s="881"/>
      <c r="TWF50" s="877"/>
      <c r="TWG50" s="878"/>
      <c r="TWH50" s="878"/>
      <c r="TWI50" s="878"/>
      <c r="TWJ50" s="879"/>
      <c r="TWK50" s="1041"/>
      <c r="TWL50" s="877"/>
      <c r="TWM50" s="878"/>
      <c r="TWN50" s="878"/>
      <c r="TWO50" s="878"/>
      <c r="TWP50" s="879"/>
      <c r="TWQ50" s="880"/>
      <c r="TWR50" s="878"/>
      <c r="TWS50" s="878"/>
      <c r="TWT50" s="878"/>
      <c r="TWU50" s="881"/>
      <c r="TWV50" s="877"/>
      <c r="TWW50" s="878"/>
      <c r="TWX50" s="878"/>
      <c r="TWY50" s="878"/>
      <c r="TWZ50" s="879"/>
      <c r="TXA50" s="1041"/>
      <c r="TXB50" s="877"/>
      <c r="TXC50" s="878"/>
      <c r="TXD50" s="878"/>
      <c r="TXE50" s="878"/>
      <c r="TXF50" s="879"/>
      <c r="TXG50" s="880"/>
      <c r="TXH50" s="878"/>
      <c r="TXI50" s="878"/>
      <c r="TXJ50" s="878"/>
      <c r="TXK50" s="881"/>
      <c r="TXL50" s="877"/>
      <c r="TXM50" s="878"/>
      <c r="TXN50" s="878"/>
      <c r="TXO50" s="878"/>
      <c r="TXP50" s="879"/>
      <c r="TXQ50" s="1041"/>
      <c r="TXR50" s="877"/>
      <c r="TXS50" s="878"/>
      <c r="TXT50" s="878"/>
      <c r="TXU50" s="878"/>
      <c r="TXV50" s="879"/>
      <c r="TXW50" s="880"/>
      <c r="TXX50" s="878"/>
      <c r="TXY50" s="878"/>
      <c r="TXZ50" s="878"/>
      <c r="TYA50" s="881"/>
      <c r="TYB50" s="877"/>
      <c r="TYC50" s="878"/>
      <c r="TYD50" s="878"/>
      <c r="TYE50" s="878"/>
      <c r="TYF50" s="879"/>
      <c r="TYG50" s="1041"/>
      <c r="TYH50" s="877"/>
      <c r="TYI50" s="878"/>
      <c r="TYJ50" s="878"/>
      <c r="TYK50" s="878"/>
      <c r="TYL50" s="879"/>
      <c r="TYM50" s="880"/>
      <c r="TYN50" s="878"/>
      <c r="TYO50" s="878"/>
      <c r="TYP50" s="878"/>
      <c r="TYQ50" s="881"/>
      <c r="TYR50" s="877"/>
      <c r="TYS50" s="878"/>
      <c r="TYT50" s="878"/>
      <c r="TYU50" s="878"/>
      <c r="TYV50" s="879"/>
      <c r="TYW50" s="1041"/>
      <c r="TYX50" s="877"/>
      <c r="TYY50" s="878"/>
      <c r="TYZ50" s="878"/>
      <c r="TZA50" s="878"/>
      <c r="TZB50" s="879"/>
      <c r="TZC50" s="880"/>
      <c r="TZD50" s="878"/>
      <c r="TZE50" s="878"/>
      <c r="TZF50" s="878"/>
      <c r="TZG50" s="881"/>
      <c r="TZH50" s="877"/>
      <c r="TZI50" s="878"/>
      <c r="TZJ50" s="878"/>
      <c r="TZK50" s="878"/>
      <c r="TZL50" s="879"/>
      <c r="TZM50" s="1041"/>
      <c r="TZN50" s="877"/>
      <c r="TZO50" s="878"/>
      <c r="TZP50" s="878"/>
      <c r="TZQ50" s="878"/>
      <c r="TZR50" s="879"/>
      <c r="TZS50" s="880"/>
      <c r="TZT50" s="878"/>
      <c r="TZU50" s="878"/>
      <c r="TZV50" s="878"/>
      <c r="TZW50" s="881"/>
      <c r="TZX50" s="877"/>
      <c r="TZY50" s="878"/>
      <c r="TZZ50" s="878"/>
      <c r="UAA50" s="878"/>
      <c r="UAB50" s="879"/>
      <c r="UAC50" s="1041"/>
      <c r="UAD50" s="877"/>
      <c r="UAE50" s="878"/>
      <c r="UAF50" s="878"/>
      <c r="UAG50" s="878"/>
      <c r="UAH50" s="879"/>
      <c r="UAI50" s="880"/>
      <c r="UAJ50" s="878"/>
      <c r="UAK50" s="878"/>
      <c r="UAL50" s="878"/>
      <c r="UAM50" s="881"/>
      <c r="UAN50" s="877"/>
      <c r="UAO50" s="878"/>
      <c r="UAP50" s="878"/>
      <c r="UAQ50" s="878"/>
      <c r="UAR50" s="879"/>
      <c r="UAS50" s="1041"/>
      <c r="UAT50" s="877"/>
      <c r="UAU50" s="878"/>
      <c r="UAV50" s="878"/>
      <c r="UAW50" s="878"/>
      <c r="UAX50" s="879"/>
      <c r="UAY50" s="880"/>
      <c r="UAZ50" s="878"/>
      <c r="UBA50" s="878"/>
      <c r="UBB50" s="878"/>
      <c r="UBC50" s="881"/>
      <c r="UBD50" s="877"/>
      <c r="UBE50" s="878"/>
      <c r="UBF50" s="878"/>
      <c r="UBG50" s="878"/>
      <c r="UBH50" s="879"/>
      <c r="UBI50" s="1041"/>
      <c r="UBJ50" s="877"/>
      <c r="UBK50" s="878"/>
      <c r="UBL50" s="878"/>
      <c r="UBM50" s="878"/>
      <c r="UBN50" s="879"/>
      <c r="UBO50" s="880"/>
      <c r="UBP50" s="878"/>
      <c r="UBQ50" s="878"/>
      <c r="UBR50" s="878"/>
      <c r="UBS50" s="881"/>
      <c r="UBT50" s="877"/>
      <c r="UBU50" s="878"/>
      <c r="UBV50" s="878"/>
      <c r="UBW50" s="878"/>
      <c r="UBX50" s="879"/>
      <c r="UBY50" s="1041"/>
      <c r="UBZ50" s="877"/>
      <c r="UCA50" s="878"/>
      <c r="UCB50" s="878"/>
      <c r="UCC50" s="878"/>
      <c r="UCD50" s="879"/>
      <c r="UCE50" s="880"/>
      <c r="UCF50" s="878"/>
      <c r="UCG50" s="878"/>
      <c r="UCH50" s="878"/>
      <c r="UCI50" s="881"/>
      <c r="UCJ50" s="877"/>
      <c r="UCK50" s="878"/>
      <c r="UCL50" s="878"/>
      <c r="UCM50" s="878"/>
      <c r="UCN50" s="879"/>
      <c r="UCO50" s="1041"/>
      <c r="UCP50" s="877"/>
      <c r="UCQ50" s="878"/>
      <c r="UCR50" s="878"/>
      <c r="UCS50" s="878"/>
      <c r="UCT50" s="879"/>
      <c r="UCU50" s="880"/>
      <c r="UCV50" s="878"/>
      <c r="UCW50" s="878"/>
      <c r="UCX50" s="878"/>
      <c r="UCY50" s="881"/>
      <c r="UCZ50" s="877"/>
      <c r="UDA50" s="878"/>
      <c r="UDB50" s="878"/>
      <c r="UDC50" s="878"/>
      <c r="UDD50" s="879"/>
      <c r="UDE50" s="1041"/>
      <c r="UDF50" s="877"/>
      <c r="UDG50" s="878"/>
      <c r="UDH50" s="878"/>
      <c r="UDI50" s="878"/>
      <c r="UDJ50" s="879"/>
      <c r="UDK50" s="880"/>
      <c r="UDL50" s="878"/>
      <c r="UDM50" s="878"/>
      <c r="UDN50" s="878"/>
      <c r="UDO50" s="881"/>
      <c r="UDP50" s="877"/>
      <c r="UDQ50" s="878"/>
      <c r="UDR50" s="878"/>
      <c r="UDS50" s="878"/>
      <c r="UDT50" s="879"/>
      <c r="UDU50" s="1041"/>
      <c r="UDV50" s="877"/>
      <c r="UDW50" s="878"/>
      <c r="UDX50" s="878"/>
      <c r="UDY50" s="878"/>
      <c r="UDZ50" s="879"/>
      <c r="UEA50" s="880"/>
      <c r="UEB50" s="878"/>
      <c r="UEC50" s="878"/>
      <c r="UED50" s="878"/>
      <c r="UEE50" s="881"/>
      <c r="UEF50" s="877"/>
      <c r="UEG50" s="878"/>
      <c r="UEH50" s="878"/>
      <c r="UEI50" s="878"/>
      <c r="UEJ50" s="879"/>
      <c r="UEK50" s="1041"/>
      <c r="UEL50" s="877"/>
      <c r="UEM50" s="878"/>
      <c r="UEN50" s="878"/>
      <c r="UEO50" s="878"/>
      <c r="UEP50" s="879"/>
      <c r="UEQ50" s="880"/>
      <c r="UER50" s="878"/>
      <c r="UES50" s="878"/>
      <c r="UET50" s="878"/>
      <c r="UEU50" s="881"/>
      <c r="UEV50" s="877"/>
      <c r="UEW50" s="878"/>
      <c r="UEX50" s="878"/>
      <c r="UEY50" s="878"/>
      <c r="UEZ50" s="879"/>
      <c r="UFA50" s="1041"/>
      <c r="UFB50" s="877"/>
      <c r="UFC50" s="878"/>
      <c r="UFD50" s="878"/>
      <c r="UFE50" s="878"/>
      <c r="UFF50" s="879"/>
      <c r="UFG50" s="880"/>
      <c r="UFH50" s="878"/>
      <c r="UFI50" s="878"/>
      <c r="UFJ50" s="878"/>
      <c r="UFK50" s="881"/>
      <c r="UFL50" s="877"/>
      <c r="UFM50" s="878"/>
      <c r="UFN50" s="878"/>
      <c r="UFO50" s="878"/>
      <c r="UFP50" s="879"/>
      <c r="UFQ50" s="1041"/>
      <c r="UFR50" s="877"/>
      <c r="UFS50" s="878"/>
      <c r="UFT50" s="878"/>
      <c r="UFU50" s="878"/>
      <c r="UFV50" s="879"/>
      <c r="UFW50" s="880"/>
      <c r="UFX50" s="878"/>
      <c r="UFY50" s="878"/>
      <c r="UFZ50" s="878"/>
      <c r="UGA50" s="881"/>
      <c r="UGB50" s="877"/>
      <c r="UGC50" s="878"/>
      <c r="UGD50" s="878"/>
      <c r="UGE50" s="878"/>
      <c r="UGF50" s="879"/>
      <c r="UGG50" s="1041"/>
      <c r="UGH50" s="877"/>
      <c r="UGI50" s="878"/>
      <c r="UGJ50" s="878"/>
      <c r="UGK50" s="878"/>
      <c r="UGL50" s="879"/>
      <c r="UGM50" s="880"/>
      <c r="UGN50" s="878"/>
      <c r="UGO50" s="878"/>
      <c r="UGP50" s="878"/>
      <c r="UGQ50" s="881"/>
      <c r="UGR50" s="877"/>
      <c r="UGS50" s="878"/>
      <c r="UGT50" s="878"/>
      <c r="UGU50" s="878"/>
      <c r="UGV50" s="879"/>
      <c r="UGW50" s="1041"/>
      <c r="UGX50" s="877"/>
      <c r="UGY50" s="878"/>
      <c r="UGZ50" s="878"/>
      <c r="UHA50" s="878"/>
      <c r="UHB50" s="879"/>
      <c r="UHC50" s="880"/>
      <c r="UHD50" s="878"/>
      <c r="UHE50" s="878"/>
      <c r="UHF50" s="878"/>
      <c r="UHG50" s="881"/>
      <c r="UHH50" s="877"/>
      <c r="UHI50" s="878"/>
      <c r="UHJ50" s="878"/>
      <c r="UHK50" s="878"/>
      <c r="UHL50" s="879"/>
      <c r="UHM50" s="1041"/>
      <c r="UHN50" s="877"/>
      <c r="UHO50" s="878"/>
      <c r="UHP50" s="878"/>
      <c r="UHQ50" s="878"/>
      <c r="UHR50" s="879"/>
      <c r="UHS50" s="880"/>
      <c r="UHT50" s="878"/>
      <c r="UHU50" s="878"/>
      <c r="UHV50" s="878"/>
      <c r="UHW50" s="881"/>
      <c r="UHX50" s="877"/>
      <c r="UHY50" s="878"/>
      <c r="UHZ50" s="878"/>
      <c r="UIA50" s="878"/>
      <c r="UIB50" s="879"/>
      <c r="UIC50" s="1041"/>
      <c r="UID50" s="877"/>
      <c r="UIE50" s="878"/>
      <c r="UIF50" s="878"/>
      <c r="UIG50" s="878"/>
      <c r="UIH50" s="879"/>
      <c r="UII50" s="880"/>
      <c r="UIJ50" s="878"/>
      <c r="UIK50" s="878"/>
      <c r="UIL50" s="878"/>
      <c r="UIM50" s="881"/>
      <c r="UIN50" s="877"/>
      <c r="UIO50" s="878"/>
      <c r="UIP50" s="878"/>
      <c r="UIQ50" s="878"/>
      <c r="UIR50" s="879"/>
      <c r="UIS50" s="1041"/>
      <c r="UIT50" s="877"/>
      <c r="UIU50" s="878"/>
      <c r="UIV50" s="878"/>
      <c r="UIW50" s="878"/>
      <c r="UIX50" s="879"/>
      <c r="UIY50" s="880"/>
      <c r="UIZ50" s="878"/>
      <c r="UJA50" s="878"/>
      <c r="UJB50" s="878"/>
      <c r="UJC50" s="881"/>
      <c r="UJD50" s="877"/>
      <c r="UJE50" s="878"/>
      <c r="UJF50" s="878"/>
      <c r="UJG50" s="878"/>
      <c r="UJH50" s="879"/>
      <c r="UJI50" s="1041"/>
      <c r="UJJ50" s="877"/>
      <c r="UJK50" s="878"/>
      <c r="UJL50" s="878"/>
      <c r="UJM50" s="878"/>
      <c r="UJN50" s="879"/>
      <c r="UJO50" s="880"/>
      <c r="UJP50" s="878"/>
      <c r="UJQ50" s="878"/>
      <c r="UJR50" s="878"/>
      <c r="UJS50" s="881"/>
      <c r="UJT50" s="877"/>
      <c r="UJU50" s="878"/>
      <c r="UJV50" s="878"/>
      <c r="UJW50" s="878"/>
      <c r="UJX50" s="879"/>
      <c r="UJY50" s="1041"/>
      <c r="UJZ50" s="877"/>
      <c r="UKA50" s="878"/>
      <c r="UKB50" s="878"/>
      <c r="UKC50" s="878"/>
      <c r="UKD50" s="879"/>
      <c r="UKE50" s="880"/>
      <c r="UKF50" s="878"/>
      <c r="UKG50" s="878"/>
      <c r="UKH50" s="878"/>
      <c r="UKI50" s="881"/>
      <c r="UKJ50" s="877"/>
      <c r="UKK50" s="878"/>
      <c r="UKL50" s="878"/>
      <c r="UKM50" s="878"/>
      <c r="UKN50" s="879"/>
      <c r="UKO50" s="1041"/>
      <c r="UKP50" s="877"/>
      <c r="UKQ50" s="878"/>
      <c r="UKR50" s="878"/>
      <c r="UKS50" s="878"/>
      <c r="UKT50" s="879"/>
      <c r="UKU50" s="880"/>
      <c r="UKV50" s="878"/>
      <c r="UKW50" s="878"/>
      <c r="UKX50" s="878"/>
      <c r="UKY50" s="881"/>
      <c r="UKZ50" s="877"/>
      <c r="ULA50" s="878"/>
      <c r="ULB50" s="878"/>
      <c r="ULC50" s="878"/>
      <c r="ULD50" s="879"/>
      <c r="ULE50" s="1041"/>
      <c r="ULF50" s="877"/>
      <c r="ULG50" s="878"/>
      <c r="ULH50" s="878"/>
      <c r="ULI50" s="878"/>
      <c r="ULJ50" s="879"/>
      <c r="ULK50" s="880"/>
      <c r="ULL50" s="878"/>
      <c r="ULM50" s="878"/>
      <c r="ULN50" s="878"/>
      <c r="ULO50" s="881"/>
      <c r="ULP50" s="877"/>
      <c r="ULQ50" s="878"/>
      <c r="ULR50" s="878"/>
      <c r="ULS50" s="878"/>
      <c r="ULT50" s="879"/>
      <c r="ULU50" s="1041"/>
      <c r="ULV50" s="877"/>
      <c r="ULW50" s="878"/>
      <c r="ULX50" s="878"/>
      <c r="ULY50" s="878"/>
      <c r="ULZ50" s="879"/>
      <c r="UMA50" s="880"/>
      <c r="UMB50" s="878"/>
      <c r="UMC50" s="878"/>
      <c r="UMD50" s="878"/>
      <c r="UME50" s="881"/>
      <c r="UMF50" s="877"/>
      <c r="UMG50" s="878"/>
      <c r="UMH50" s="878"/>
      <c r="UMI50" s="878"/>
      <c r="UMJ50" s="879"/>
      <c r="UMK50" s="1041"/>
      <c r="UML50" s="877"/>
      <c r="UMM50" s="878"/>
      <c r="UMN50" s="878"/>
      <c r="UMO50" s="878"/>
      <c r="UMP50" s="879"/>
      <c r="UMQ50" s="880"/>
      <c r="UMR50" s="878"/>
      <c r="UMS50" s="878"/>
      <c r="UMT50" s="878"/>
      <c r="UMU50" s="881"/>
      <c r="UMV50" s="877"/>
      <c r="UMW50" s="878"/>
      <c r="UMX50" s="878"/>
      <c r="UMY50" s="878"/>
      <c r="UMZ50" s="879"/>
      <c r="UNA50" s="1041"/>
      <c r="UNB50" s="877"/>
      <c r="UNC50" s="878"/>
      <c r="UND50" s="878"/>
      <c r="UNE50" s="878"/>
      <c r="UNF50" s="879"/>
      <c r="UNG50" s="880"/>
      <c r="UNH50" s="878"/>
      <c r="UNI50" s="878"/>
      <c r="UNJ50" s="878"/>
      <c r="UNK50" s="881"/>
      <c r="UNL50" s="877"/>
      <c r="UNM50" s="878"/>
      <c r="UNN50" s="878"/>
      <c r="UNO50" s="878"/>
      <c r="UNP50" s="879"/>
      <c r="UNQ50" s="1041"/>
      <c r="UNR50" s="877"/>
      <c r="UNS50" s="878"/>
      <c r="UNT50" s="878"/>
      <c r="UNU50" s="878"/>
      <c r="UNV50" s="879"/>
      <c r="UNW50" s="880"/>
      <c r="UNX50" s="878"/>
      <c r="UNY50" s="878"/>
      <c r="UNZ50" s="878"/>
      <c r="UOA50" s="881"/>
      <c r="UOB50" s="877"/>
      <c r="UOC50" s="878"/>
      <c r="UOD50" s="878"/>
      <c r="UOE50" s="878"/>
      <c r="UOF50" s="879"/>
      <c r="UOG50" s="1041"/>
      <c r="UOH50" s="877"/>
      <c r="UOI50" s="878"/>
      <c r="UOJ50" s="878"/>
      <c r="UOK50" s="878"/>
      <c r="UOL50" s="879"/>
      <c r="UOM50" s="880"/>
      <c r="UON50" s="878"/>
      <c r="UOO50" s="878"/>
      <c r="UOP50" s="878"/>
      <c r="UOQ50" s="881"/>
      <c r="UOR50" s="877"/>
      <c r="UOS50" s="878"/>
      <c r="UOT50" s="878"/>
      <c r="UOU50" s="878"/>
      <c r="UOV50" s="879"/>
      <c r="UOW50" s="1041"/>
      <c r="UOX50" s="877"/>
      <c r="UOY50" s="878"/>
      <c r="UOZ50" s="878"/>
      <c r="UPA50" s="878"/>
      <c r="UPB50" s="879"/>
      <c r="UPC50" s="880"/>
      <c r="UPD50" s="878"/>
      <c r="UPE50" s="878"/>
      <c r="UPF50" s="878"/>
      <c r="UPG50" s="881"/>
      <c r="UPH50" s="877"/>
      <c r="UPI50" s="878"/>
      <c r="UPJ50" s="878"/>
      <c r="UPK50" s="878"/>
      <c r="UPL50" s="879"/>
      <c r="UPM50" s="1041"/>
      <c r="UPN50" s="877"/>
      <c r="UPO50" s="878"/>
      <c r="UPP50" s="878"/>
      <c r="UPQ50" s="878"/>
      <c r="UPR50" s="879"/>
      <c r="UPS50" s="880"/>
      <c r="UPT50" s="878"/>
      <c r="UPU50" s="878"/>
      <c r="UPV50" s="878"/>
      <c r="UPW50" s="881"/>
      <c r="UPX50" s="877"/>
      <c r="UPY50" s="878"/>
      <c r="UPZ50" s="878"/>
      <c r="UQA50" s="878"/>
      <c r="UQB50" s="879"/>
      <c r="UQC50" s="1041"/>
      <c r="UQD50" s="877"/>
      <c r="UQE50" s="878"/>
      <c r="UQF50" s="878"/>
      <c r="UQG50" s="878"/>
      <c r="UQH50" s="879"/>
      <c r="UQI50" s="880"/>
      <c r="UQJ50" s="878"/>
      <c r="UQK50" s="878"/>
      <c r="UQL50" s="878"/>
      <c r="UQM50" s="881"/>
      <c r="UQN50" s="877"/>
      <c r="UQO50" s="878"/>
      <c r="UQP50" s="878"/>
      <c r="UQQ50" s="878"/>
      <c r="UQR50" s="879"/>
      <c r="UQS50" s="1041"/>
      <c r="UQT50" s="877"/>
      <c r="UQU50" s="878"/>
      <c r="UQV50" s="878"/>
      <c r="UQW50" s="878"/>
      <c r="UQX50" s="879"/>
      <c r="UQY50" s="880"/>
      <c r="UQZ50" s="878"/>
      <c r="URA50" s="878"/>
      <c r="URB50" s="878"/>
      <c r="URC50" s="881"/>
      <c r="URD50" s="877"/>
      <c r="URE50" s="878"/>
      <c r="URF50" s="878"/>
      <c r="URG50" s="878"/>
      <c r="URH50" s="879"/>
      <c r="URI50" s="1041"/>
      <c r="URJ50" s="877"/>
      <c r="URK50" s="878"/>
      <c r="URL50" s="878"/>
      <c r="URM50" s="878"/>
      <c r="URN50" s="879"/>
      <c r="URO50" s="880"/>
      <c r="URP50" s="878"/>
      <c r="URQ50" s="878"/>
      <c r="URR50" s="878"/>
      <c r="URS50" s="881"/>
      <c r="URT50" s="877"/>
      <c r="URU50" s="878"/>
      <c r="URV50" s="878"/>
      <c r="URW50" s="878"/>
      <c r="URX50" s="879"/>
      <c r="URY50" s="1041"/>
      <c r="URZ50" s="877"/>
      <c r="USA50" s="878"/>
      <c r="USB50" s="878"/>
      <c r="USC50" s="878"/>
      <c r="USD50" s="879"/>
      <c r="USE50" s="880"/>
      <c r="USF50" s="878"/>
      <c r="USG50" s="878"/>
      <c r="USH50" s="878"/>
      <c r="USI50" s="881"/>
      <c r="USJ50" s="877"/>
      <c r="USK50" s="878"/>
      <c r="USL50" s="878"/>
      <c r="USM50" s="878"/>
      <c r="USN50" s="879"/>
      <c r="USO50" s="1041"/>
      <c r="USP50" s="877"/>
      <c r="USQ50" s="878"/>
      <c r="USR50" s="878"/>
      <c r="USS50" s="878"/>
      <c r="UST50" s="879"/>
      <c r="USU50" s="880"/>
      <c r="USV50" s="878"/>
      <c r="USW50" s="878"/>
      <c r="USX50" s="878"/>
      <c r="USY50" s="881"/>
      <c r="USZ50" s="877"/>
      <c r="UTA50" s="878"/>
      <c r="UTB50" s="878"/>
      <c r="UTC50" s="878"/>
      <c r="UTD50" s="879"/>
      <c r="UTE50" s="1041"/>
      <c r="UTF50" s="877"/>
      <c r="UTG50" s="878"/>
      <c r="UTH50" s="878"/>
      <c r="UTI50" s="878"/>
      <c r="UTJ50" s="879"/>
      <c r="UTK50" s="880"/>
      <c r="UTL50" s="878"/>
      <c r="UTM50" s="878"/>
      <c r="UTN50" s="878"/>
      <c r="UTO50" s="881"/>
      <c r="UTP50" s="877"/>
      <c r="UTQ50" s="878"/>
      <c r="UTR50" s="878"/>
      <c r="UTS50" s="878"/>
      <c r="UTT50" s="879"/>
      <c r="UTU50" s="1041"/>
      <c r="UTV50" s="877"/>
      <c r="UTW50" s="878"/>
      <c r="UTX50" s="878"/>
      <c r="UTY50" s="878"/>
      <c r="UTZ50" s="879"/>
      <c r="UUA50" s="880"/>
      <c r="UUB50" s="878"/>
      <c r="UUC50" s="878"/>
      <c r="UUD50" s="878"/>
      <c r="UUE50" s="881"/>
      <c r="UUF50" s="877"/>
      <c r="UUG50" s="878"/>
      <c r="UUH50" s="878"/>
      <c r="UUI50" s="878"/>
      <c r="UUJ50" s="879"/>
      <c r="UUK50" s="1041"/>
      <c r="UUL50" s="877"/>
      <c r="UUM50" s="878"/>
      <c r="UUN50" s="878"/>
      <c r="UUO50" s="878"/>
      <c r="UUP50" s="879"/>
      <c r="UUQ50" s="880"/>
      <c r="UUR50" s="878"/>
      <c r="UUS50" s="878"/>
      <c r="UUT50" s="878"/>
      <c r="UUU50" s="881"/>
      <c r="UUV50" s="877"/>
      <c r="UUW50" s="878"/>
      <c r="UUX50" s="878"/>
      <c r="UUY50" s="878"/>
      <c r="UUZ50" s="879"/>
      <c r="UVA50" s="1041"/>
      <c r="UVB50" s="877"/>
      <c r="UVC50" s="878"/>
      <c r="UVD50" s="878"/>
      <c r="UVE50" s="878"/>
      <c r="UVF50" s="879"/>
      <c r="UVG50" s="880"/>
      <c r="UVH50" s="878"/>
      <c r="UVI50" s="878"/>
      <c r="UVJ50" s="878"/>
      <c r="UVK50" s="881"/>
      <c r="UVL50" s="877"/>
      <c r="UVM50" s="878"/>
      <c r="UVN50" s="878"/>
      <c r="UVO50" s="878"/>
      <c r="UVP50" s="879"/>
      <c r="UVQ50" s="1041"/>
      <c r="UVR50" s="877"/>
      <c r="UVS50" s="878"/>
      <c r="UVT50" s="878"/>
      <c r="UVU50" s="878"/>
      <c r="UVV50" s="879"/>
      <c r="UVW50" s="880"/>
      <c r="UVX50" s="878"/>
      <c r="UVY50" s="878"/>
      <c r="UVZ50" s="878"/>
      <c r="UWA50" s="881"/>
      <c r="UWB50" s="877"/>
      <c r="UWC50" s="878"/>
      <c r="UWD50" s="878"/>
      <c r="UWE50" s="878"/>
      <c r="UWF50" s="879"/>
      <c r="UWG50" s="1041"/>
      <c r="UWH50" s="877"/>
      <c r="UWI50" s="878"/>
      <c r="UWJ50" s="878"/>
      <c r="UWK50" s="878"/>
      <c r="UWL50" s="879"/>
      <c r="UWM50" s="880"/>
      <c r="UWN50" s="878"/>
      <c r="UWO50" s="878"/>
      <c r="UWP50" s="878"/>
      <c r="UWQ50" s="881"/>
      <c r="UWR50" s="877"/>
      <c r="UWS50" s="878"/>
      <c r="UWT50" s="878"/>
      <c r="UWU50" s="878"/>
      <c r="UWV50" s="879"/>
      <c r="UWW50" s="1041"/>
      <c r="UWX50" s="877"/>
      <c r="UWY50" s="878"/>
      <c r="UWZ50" s="878"/>
      <c r="UXA50" s="878"/>
      <c r="UXB50" s="879"/>
      <c r="UXC50" s="880"/>
      <c r="UXD50" s="878"/>
      <c r="UXE50" s="878"/>
      <c r="UXF50" s="878"/>
      <c r="UXG50" s="881"/>
      <c r="UXH50" s="877"/>
      <c r="UXI50" s="878"/>
      <c r="UXJ50" s="878"/>
      <c r="UXK50" s="878"/>
      <c r="UXL50" s="879"/>
      <c r="UXM50" s="1041"/>
      <c r="UXN50" s="877"/>
      <c r="UXO50" s="878"/>
      <c r="UXP50" s="878"/>
      <c r="UXQ50" s="878"/>
      <c r="UXR50" s="879"/>
      <c r="UXS50" s="880"/>
      <c r="UXT50" s="878"/>
      <c r="UXU50" s="878"/>
      <c r="UXV50" s="878"/>
      <c r="UXW50" s="881"/>
      <c r="UXX50" s="877"/>
      <c r="UXY50" s="878"/>
      <c r="UXZ50" s="878"/>
      <c r="UYA50" s="878"/>
      <c r="UYB50" s="879"/>
      <c r="UYC50" s="1041"/>
      <c r="UYD50" s="877"/>
      <c r="UYE50" s="878"/>
      <c r="UYF50" s="878"/>
      <c r="UYG50" s="878"/>
      <c r="UYH50" s="879"/>
      <c r="UYI50" s="880"/>
      <c r="UYJ50" s="878"/>
      <c r="UYK50" s="878"/>
      <c r="UYL50" s="878"/>
      <c r="UYM50" s="881"/>
      <c r="UYN50" s="877"/>
      <c r="UYO50" s="878"/>
      <c r="UYP50" s="878"/>
      <c r="UYQ50" s="878"/>
      <c r="UYR50" s="879"/>
      <c r="UYS50" s="1041"/>
      <c r="UYT50" s="877"/>
      <c r="UYU50" s="878"/>
      <c r="UYV50" s="878"/>
      <c r="UYW50" s="878"/>
      <c r="UYX50" s="879"/>
      <c r="UYY50" s="880"/>
      <c r="UYZ50" s="878"/>
      <c r="UZA50" s="878"/>
      <c r="UZB50" s="878"/>
      <c r="UZC50" s="881"/>
      <c r="UZD50" s="877"/>
      <c r="UZE50" s="878"/>
      <c r="UZF50" s="878"/>
      <c r="UZG50" s="878"/>
      <c r="UZH50" s="879"/>
      <c r="UZI50" s="1041"/>
      <c r="UZJ50" s="877"/>
      <c r="UZK50" s="878"/>
      <c r="UZL50" s="878"/>
      <c r="UZM50" s="878"/>
      <c r="UZN50" s="879"/>
      <c r="UZO50" s="880"/>
      <c r="UZP50" s="878"/>
      <c r="UZQ50" s="878"/>
      <c r="UZR50" s="878"/>
      <c r="UZS50" s="881"/>
      <c r="UZT50" s="877"/>
      <c r="UZU50" s="878"/>
      <c r="UZV50" s="878"/>
      <c r="UZW50" s="878"/>
      <c r="UZX50" s="879"/>
      <c r="UZY50" s="1041"/>
      <c r="UZZ50" s="877"/>
      <c r="VAA50" s="878"/>
      <c r="VAB50" s="878"/>
      <c r="VAC50" s="878"/>
      <c r="VAD50" s="879"/>
      <c r="VAE50" s="880"/>
      <c r="VAF50" s="878"/>
      <c r="VAG50" s="878"/>
      <c r="VAH50" s="878"/>
      <c r="VAI50" s="881"/>
      <c r="VAJ50" s="877"/>
      <c r="VAK50" s="878"/>
      <c r="VAL50" s="878"/>
      <c r="VAM50" s="878"/>
      <c r="VAN50" s="879"/>
      <c r="VAO50" s="1041"/>
      <c r="VAP50" s="877"/>
      <c r="VAQ50" s="878"/>
      <c r="VAR50" s="878"/>
      <c r="VAS50" s="878"/>
      <c r="VAT50" s="879"/>
      <c r="VAU50" s="880"/>
      <c r="VAV50" s="878"/>
      <c r="VAW50" s="878"/>
      <c r="VAX50" s="878"/>
      <c r="VAY50" s="881"/>
      <c r="VAZ50" s="877"/>
      <c r="VBA50" s="878"/>
      <c r="VBB50" s="878"/>
      <c r="VBC50" s="878"/>
      <c r="VBD50" s="879"/>
      <c r="VBE50" s="1041"/>
      <c r="VBF50" s="877"/>
      <c r="VBG50" s="878"/>
      <c r="VBH50" s="878"/>
      <c r="VBI50" s="878"/>
      <c r="VBJ50" s="879"/>
      <c r="VBK50" s="880"/>
      <c r="VBL50" s="878"/>
      <c r="VBM50" s="878"/>
      <c r="VBN50" s="878"/>
      <c r="VBO50" s="881"/>
      <c r="VBP50" s="877"/>
      <c r="VBQ50" s="878"/>
      <c r="VBR50" s="878"/>
      <c r="VBS50" s="878"/>
      <c r="VBT50" s="879"/>
      <c r="VBU50" s="1041"/>
      <c r="VBV50" s="877"/>
      <c r="VBW50" s="878"/>
      <c r="VBX50" s="878"/>
      <c r="VBY50" s="878"/>
      <c r="VBZ50" s="879"/>
      <c r="VCA50" s="880"/>
      <c r="VCB50" s="878"/>
      <c r="VCC50" s="878"/>
      <c r="VCD50" s="878"/>
      <c r="VCE50" s="881"/>
      <c r="VCF50" s="877"/>
      <c r="VCG50" s="878"/>
      <c r="VCH50" s="878"/>
      <c r="VCI50" s="878"/>
      <c r="VCJ50" s="879"/>
      <c r="VCK50" s="1041"/>
      <c r="VCL50" s="877"/>
      <c r="VCM50" s="878"/>
      <c r="VCN50" s="878"/>
      <c r="VCO50" s="878"/>
      <c r="VCP50" s="879"/>
      <c r="VCQ50" s="880"/>
      <c r="VCR50" s="878"/>
      <c r="VCS50" s="878"/>
      <c r="VCT50" s="878"/>
      <c r="VCU50" s="881"/>
      <c r="VCV50" s="877"/>
      <c r="VCW50" s="878"/>
      <c r="VCX50" s="878"/>
      <c r="VCY50" s="878"/>
      <c r="VCZ50" s="879"/>
      <c r="VDA50" s="1041"/>
      <c r="VDB50" s="877"/>
      <c r="VDC50" s="878"/>
      <c r="VDD50" s="878"/>
      <c r="VDE50" s="878"/>
      <c r="VDF50" s="879"/>
      <c r="VDG50" s="880"/>
      <c r="VDH50" s="878"/>
      <c r="VDI50" s="878"/>
      <c r="VDJ50" s="878"/>
      <c r="VDK50" s="881"/>
      <c r="VDL50" s="877"/>
      <c r="VDM50" s="878"/>
      <c r="VDN50" s="878"/>
      <c r="VDO50" s="878"/>
      <c r="VDP50" s="879"/>
      <c r="VDQ50" s="1041"/>
      <c r="VDR50" s="877"/>
      <c r="VDS50" s="878"/>
      <c r="VDT50" s="878"/>
      <c r="VDU50" s="878"/>
      <c r="VDV50" s="879"/>
      <c r="VDW50" s="880"/>
      <c r="VDX50" s="878"/>
      <c r="VDY50" s="878"/>
      <c r="VDZ50" s="878"/>
      <c r="VEA50" s="881"/>
      <c r="VEB50" s="877"/>
      <c r="VEC50" s="878"/>
      <c r="VED50" s="878"/>
      <c r="VEE50" s="878"/>
      <c r="VEF50" s="879"/>
      <c r="VEG50" s="1041"/>
      <c r="VEH50" s="877"/>
      <c r="VEI50" s="878"/>
      <c r="VEJ50" s="878"/>
      <c r="VEK50" s="878"/>
      <c r="VEL50" s="879"/>
      <c r="VEM50" s="880"/>
      <c r="VEN50" s="878"/>
      <c r="VEO50" s="878"/>
      <c r="VEP50" s="878"/>
      <c r="VEQ50" s="881"/>
      <c r="VER50" s="877"/>
      <c r="VES50" s="878"/>
      <c r="VET50" s="878"/>
      <c r="VEU50" s="878"/>
      <c r="VEV50" s="879"/>
      <c r="VEW50" s="1041"/>
      <c r="VEX50" s="877"/>
      <c r="VEY50" s="878"/>
      <c r="VEZ50" s="878"/>
      <c r="VFA50" s="878"/>
      <c r="VFB50" s="879"/>
      <c r="VFC50" s="880"/>
      <c r="VFD50" s="878"/>
      <c r="VFE50" s="878"/>
      <c r="VFF50" s="878"/>
      <c r="VFG50" s="881"/>
      <c r="VFH50" s="877"/>
      <c r="VFI50" s="878"/>
      <c r="VFJ50" s="878"/>
      <c r="VFK50" s="878"/>
      <c r="VFL50" s="879"/>
      <c r="VFM50" s="1041"/>
      <c r="VFN50" s="877"/>
      <c r="VFO50" s="878"/>
      <c r="VFP50" s="878"/>
      <c r="VFQ50" s="878"/>
      <c r="VFR50" s="879"/>
      <c r="VFS50" s="880"/>
      <c r="VFT50" s="878"/>
      <c r="VFU50" s="878"/>
      <c r="VFV50" s="878"/>
      <c r="VFW50" s="881"/>
      <c r="VFX50" s="877"/>
      <c r="VFY50" s="878"/>
      <c r="VFZ50" s="878"/>
      <c r="VGA50" s="878"/>
      <c r="VGB50" s="879"/>
      <c r="VGC50" s="1041"/>
      <c r="VGD50" s="877"/>
      <c r="VGE50" s="878"/>
      <c r="VGF50" s="878"/>
      <c r="VGG50" s="878"/>
      <c r="VGH50" s="879"/>
      <c r="VGI50" s="880"/>
      <c r="VGJ50" s="878"/>
      <c r="VGK50" s="878"/>
      <c r="VGL50" s="878"/>
      <c r="VGM50" s="881"/>
      <c r="VGN50" s="877"/>
      <c r="VGO50" s="878"/>
      <c r="VGP50" s="878"/>
      <c r="VGQ50" s="878"/>
      <c r="VGR50" s="879"/>
      <c r="VGS50" s="1041"/>
      <c r="VGT50" s="877"/>
      <c r="VGU50" s="878"/>
      <c r="VGV50" s="878"/>
      <c r="VGW50" s="878"/>
      <c r="VGX50" s="879"/>
      <c r="VGY50" s="880"/>
      <c r="VGZ50" s="878"/>
      <c r="VHA50" s="878"/>
      <c r="VHB50" s="878"/>
      <c r="VHC50" s="881"/>
      <c r="VHD50" s="877"/>
      <c r="VHE50" s="878"/>
      <c r="VHF50" s="878"/>
      <c r="VHG50" s="878"/>
      <c r="VHH50" s="879"/>
      <c r="VHI50" s="1041"/>
      <c r="VHJ50" s="877"/>
      <c r="VHK50" s="878"/>
      <c r="VHL50" s="878"/>
      <c r="VHM50" s="878"/>
      <c r="VHN50" s="879"/>
      <c r="VHO50" s="880"/>
      <c r="VHP50" s="878"/>
      <c r="VHQ50" s="878"/>
      <c r="VHR50" s="878"/>
      <c r="VHS50" s="881"/>
      <c r="VHT50" s="877"/>
      <c r="VHU50" s="878"/>
      <c r="VHV50" s="878"/>
      <c r="VHW50" s="878"/>
      <c r="VHX50" s="879"/>
      <c r="VHY50" s="1041"/>
      <c r="VHZ50" s="877"/>
      <c r="VIA50" s="878"/>
      <c r="VIB50" s="878"/>
      <c r="VIC50" s="878"/>
      <c r="VID50" s="879"/>
      <c r="VIE50" s="880"/>
      <c r="VIF50" s="878"/>
      <c r="VIG50" s="878"/>
      <c r="VIH50" s="878"/>
      <c r="VII50" s="881"/>
      <c r="VIJ50" s="877"/>
      <c r="VIK50" s="878"/>
      <c r="VIL50" s="878"/>
      <c r="VIM50" s="878"/>
      <c r="VIN50" s="879"/>
      <c r="VIO50" s="1041"/>
      <c r="VIP50" s="877"/>
      <c r="VIQ50" s="878"/>
      <c r="VIR50" s="878"/>
      <c r="VIS50" s="878"/>
      <c r="VIT50" s="879"/>
      <c r="VIU50" s="880"/>
      <c r="VIV50" s="878"/>
      <c r="VIW50" s="878"/>
      <c r="VIX50" s="878"/>
      <c r="VIY50" s="881"/>
      <c r="VIZ50" s="877"/>
      <c r="VJA50" s="878"/>
      <c r="VJB50" s="878"/>
      <c r="VJC50" s="878"/>
      <c r="VJD50" s="879"/>
      <c r="VJE50" s="1041"/>
      <c r="VJF50" s="877"/>
      <c r="VJG50" s="878"/>
      <c r="VJH50" s="878"/>
      <c r="VJI50" s="878"/>
      <c r="VJJ50" s="879"/>
      <c r="VJK50" s="880"/>
      <c r="VJL50" s="878"/>
      <c r="VJM50" s="878"/>
      <c r="VJN50" s="878"/>
      <c r="VJO50" s="881"/>
      <c r="VJP50" s="877"/>
      <c r="VJQ50" s="878"/>
      <c r="VJR50" s="878"/>
      <c r="VJS50" s="878"/>
      <c r="VJT50" s="879"/>
      <c r="VJU50" s="1041"/>
      <c r="VJV50" s="877"/>
      <c r="VJW50" s="878"/>
      <c r="VJX50" s="878"/>
      <c r="VJY50" s="878"/>
      <c r="VJZ50" s="879"/>
      <c r="VKA50" s="880"/>
      <c r="VKB50" s="878"/>
      <c r="VKC50" s="878"/>
      <c r="VKD50" s="878"/>
      <c r="VKE50" s="881"/>
      <c r="VKF50" s="877"/>
      <c r="VKG50" s="878"/>
      <c r="VKH50" s="878"/>
      <c r="VKI50" s="878"/>
      <c r="VKJ50" s="879"/>
      <c r="VKK50" s="1041"/>
      <c r="VKL50" s="877"/>
      <c r="VKM50" s="878"/>
      <c r="VKN50" s="878"/>
      <c r="VKO50" s="878"/>
      <c r="VKP50" s="879"/>
      <c r="VKQ50" s="880"/>
      <c r="VKR50" s="878"/>
      <c r="VKS50" s="878"/>
      <c r="VKT50" s="878"/>
      <c r="VKU50" s="881"/>
      <c r="VKV50" s="877"/>
      <c r="VKW50" s="878"/>
      <c r="VKX50" s="878"/>
      <c r="VKY50" s="878"/>
      <c r="VKZ50" s="879"/>
      <c r="VLA50" s="1041"/>
      <c r="VLB50" s="877"/>
      <c r="VLC50" s="878"/>
      <c r="VLD50" s="878"/>
      <c r="VLE50" s="878"/>
      <c r="VLF50" s="879"/>
      <c r="VLG50" s="880"/>
      <c r="VLH50" s="878"/>
      <c r="VLI50" s="878"/>
      <c r="VLJ50" s="878"/>
      <c r="VLK50" s="881"/>
      <c r="VLL50" s="877"/>
      <c r="VLM50" s="878"/>
      <c r="VLN50" s="878"/>
      <c r="VLO50" s="878"/>
      <c r="VLP50" s="879"/>
      <c r="VLQ50" s="1041"/>
      <c r="VLR50" s="877"/>
      <c r="VLS50" s="878"/>
      <c r="VLT50" s="878"/>
      <c r="VLU50" s="878"/>
      <c r="VLV50" s="879"/>
      <c r="VLW50" s="880"/>
      <c r="VLX50" s="878"/>
      <c r="VLY50" s="878"/>
      <c r="VLZ50" s="878"/>
      <c r="VMA50" s="881"/>
      <c r="VMB50" s="877"/>
      <c r="VMC50" s="878"/>
      <c r="VMD50" s="878"/>
      <c r="VME50" s="878"/>
      <c r="VMF50" s="879"/>
      <c r="VMG50" s="1041"/>
      <c r="VMH50" s="877"/>
      <c r="VMI50" s="878"/>
      <c r="VMJ50" s="878"/>
      <c r="VMK50" s="878"/>
      <c r="VML50" s="879"/>
      <c r="VMM50" s="880"/>
      <c r="VMN50" s="878"/>
      <c r="VMO50" s="878"/>
      <c r="VMP50" s="878"/>
      <c r="VMQ50" s="881"/>
      <c r="VMR50" s="877"/>
      <c r="VMS50" s="878"/>
      <c r="VMT50" s="878"/>
      <c r="VMU50" s="878"/>
      <c r="VMV50" s="879"/>
      <c r="VMW50" s="1041"/>
      <c r="VMX50" s="877"/>
      <c r="VMY50" s="878"/>
      <c r="VMZ50" s="878"/>
      <c r="VNA50" s="878"/>
      <c r="VNB50" s="879"/>
      <c r="VNC50" s="880"/>
      <c r="VND50" s="878"/>
      <c r="VNE50" s="878"/>
      <c r="VNF50" s="878"/>
      <c r="VNG50" s="881"/>
      <c r="VNH50" s="877"/>
      <c r="VNI50" s="878"/>
      <c r="VNJ50" s="878"/>
      <c r="VNK50" s="878"/>
      <c r="VNL50" s="879"/>
      <c r="VNM50" s="1041"/>
      <c r="VNN50" s="877"/>
      <c r="VNO50" s="878"/>
      <c r="VNP50" s="878"/>
      <c r="VNQ50" s="878"/>
      <c r="VNR50" s="879"/>
      <c r="VNS50" s="880"/>
      <c r="VNT50" s="878"/>
      <c r="VNU50" s="878"/>
      <c r="VNV50" s="878"/>
      <c r="VNW50" s="881"/>
      <c r="VNX50" s="877"/>
      <c r="VNY50" s="878"/>
      <c r="VNZ50" s="878"/>
      <c r="VOA50" s="878"/>
      <c r="VOB50" s="879"/>
      <c r="VOC50" s="1041"/>
      <c r="VOD50" s="877"/>
      <c r="VOE50" s="878"/>
      <c r="VOF50" s="878"/>
      <c r="VOG50" s="878"/>
      <c r="VOH50" s="879"/>
      <c r="VOI50" s="880"/>
      <c r="VOJ50" s="878"/>
      <c r="VOK50" s="878"/>
      <c r="VOL50" s="878"/>
      <c r="VOM50" s="881"/>
      <c r="VON50" s="877"/>
      <c r="VOO50" s="878"/>
      <c r="VOP50" s="878"/>
      <c r="VOQ50" s="878"/>
      <c r="VOR50" s="879"/>
      <c r="VOS50" s="1041"/>
      <c r="VOT50" s="877"/>
      <c r="VOU50" s="878"/>
      <c r="VOV50" s="878"/>
      <c r="VOW50" s="878"/>
      <c r="VOX50" s="879"/>
      <c r="VOY50" s="880"/>
      <c r="VOZ50" s="878"/>
      <c r="VPA50" s="878"/>
      <c r="VPB50" s="878"/>
      <c r="VPC50" s="881"/>
      <c r="VPD50" s="877"/>
      <c r="VPE50" s="878"/>
      <c r="VPF50" s="878"/>
      <c r="VPG50" s="878"/>
      <c r="VPH50" s="879"/>
      <c r="VPI50" s="1041"/>
      <c r="VPJ50" s="877"/>
      <c r="VPK50" s="878"/>
      <c r="VPL50" s="878"/>
      <c r="VPM50" s="878"/>
      <c r="VPN50" s="879"/>
      <c r="VPO50" s="880"/>
      <c r="VPP50" s="878"/>
      <c r="VPQ50" s="878"/>
      <c r="VPR50" s="878"/>
      <c r="VPS50" s="881"/>
      <c r="VPT50" s="877"/>
      <c r="VPU50" s="878"/>
      <c r="VPV50" s="878"/>
      <c r="VPW50" s="878"/>
      <c r="VPX50" s="879"/>
      <c r="VPY50" s="1041"/>
      <c r="VPZ50" s="877"/>
      <c r="VQA50" s="878"/>
      <c r="VQB50" s="878"/>
      <c r="VQC50" s="878"/>
      <c r="VQD50" s="879"/>
      <c r="VQE50" s="880"/>
      <c r="VQF50" s="878"/>
      <c r="VQG50" s="878"/>
      <c r="VQH50" s="878"/>
      <c r="VQI50" s="881"/>
      <c r="VQJ50" s="877"/>
      <c r="VQK50" s="878"/>
      <c r="VQL50" s="878"/>
      <c r="VQM50" s="878"/>
      <c r="VQN50" s="879"/>
      <c r="VQO50" s="1041"/>
      <c r="VQP50" s="877"/>
      <c r="VQQ50" s="878"/>
      <c r="VQR50" s="878"/>
      <c r="VQS50" s="878"/>
      <c r="VQT50" s="879"/>
      <c r="VQU50" s="880"/>
      <c r="VQV50" s="878"/>
      <c r="VQW50" s="878"/>
      <c r="VQX50" s="878"/>
      <c r="VQY50" s="881"/>
      <c r="VQZ50" s="877"/>
      <c r="VRA50" s="878"/>
      <c r="VRB50" s="878"/>
      <c r="VRC50" s="878"/>
      <c r="VRD50" s="879"/>
      <c r="VRE50" s="1041"/>
      <c r="VRF50" s="877"/>
      <c r="VRG50" s="878"/>
      <c r="VRH50" s="878"/>
      <c r="VRI50" s="878"/>
      <c r="VRJ50" s="879"/>
      <c r="VRK50" s="880"/>
      <c r="VRL50" s="878"/>
      <c r="VRM50" s="878"/>
      <c r="VRN50" s="878"/>
      <c r="VRO50" s="881"/>
      <c r="VRP50" s="877"/>
      <c r="VRQ50" s="878"/>
      <c r="VRR50" s="878"/>
      <c r="VRS50" s="878"/>
      <c r="VRT50" s="879"/>
      <c r="VRU50" s="1041"/>
      <c r="VRV50" s="877"/>
      <c r="VRW50" s="878"/>
      <c r="VRX50" s="878"/>
      <c r="VRY50" s="878"/>
      <c r="VRZ50" s="879"/>
      <c r="VSA50" s="880"/>
      <c r="VSB50" s="878"/>
      <c r="VSC50" s="878"/>
      <c r="VSD50" s="878"/>
      <c r="VSE50" s="881"/>
      <c r="VSF50" s="877"/>
      <c r="VSG50" s="878"/>
      <c r="VSH50" s="878"/>
      <c r="VSI50" s="878"/>
      <c r="VSJ50" s="879"/>
      <c r="VSK50" s="1041"/>
      <c r="VSL50" s="877"/>
      <c r="VSM50" s="878"/>
      <c r="VSN50" s="878"/>
      <c r="VSO50" s="878"/>
      <c r="VSP50" s="879"/>
      <c r="VSQ50" s="880"/>
      <c r="VSR50" s="878"/>
      <c r="VSS50" s="878"/>
      <c r="VST50" s="878"/>
      <c r="VSU50" s="881"/>
      <c r="VSV50" s="877"/>
      <c r="VSW50" s="878"/>
      <c r="VSX50" s="878"/>
      <c r="VSY50" s="878"/>
      <c r="VSZ50" s="879"/>
      <c r="VTA50" s="1041"/>
      <c r="VTB50" s="877"/>
      <c r="VTC50" s="878"/>
      <c r="VTD50" s="878"/>
      <c r="VTE50" s="878"/>
      <c r="VTF50" s="879"/>
      <c r="VTG50" s="880"/>
      <c r="VTH50" s="878"/>
      <c r="VTI50" s="878"/>
      <c r="VTJ50" s="878"/>
      <c r="VTK50" s="881"/>
      <c r="VTL50" s="877"/>
      <c r="VTM50" s="878"/>
      <c r="VTN50" s="878"/>
      <c r="VTO50" s="878"/>
      <c r="VTP50" s="879"/>
      <c r="VTQ50" s="1041"/>
      <c r="VTR50" s="877"/>
      <c r="VTS50" s="878"/>
      <c r="VTT50" s="878"/>
      <c r="VTU50" s="878"/>
      <c r="VTV50" s="879"/>
      <c r="VTW50" s="880"/>
      <c r="VTX50" s="878"/>
      <c r="VTY50" s="878"/>
      <c r="VTZ50" s="878"/>
      <c r="VUA50" s="881"/>
      <c r="VUB50" s="877"/>
      <c r="VUC50" s="878"/>
      <c r="VUD50" s="878"/>
      <c r="VUE50" s="878"/>
      <c r="VUF50" s="879"/>
      <c r="VUG50" s="1041"/>
      <c r="VUH50" s="877"/>
      <c r="VUI50" s="878"/>
      <c r="VUJ50" s="878"/>
      <c r="VUK50" s="878"/>
      <c r="VUL50" s="879"/>
      <c r="VUM50" s="880"/>
      <c r="VUN50" s="878"/>
      <c r="VUO50" s="878"/>
      <c r="VUP50" s="878"/>
      <c r="VUQ50" s="881"/>
      <c r="VUR50" s="877"/>
      <c r="VUS50" s="878"/>
      <c r="VUT50" s="878"/>
      <c r="VUU50" s="878"/>
      <c r="VUV50" s="879"/>
      <c r="VUW50" s="1041"/>
      <c r="VUX50" s="877"/>
      <c r="VUY50" s="878"/>
      <c r="VUZ50" s="878"/>
      <c r="VVA50" s="878"/>
      <c r="VVB50" s="879"/>
      <c r="VVC50" s="880"/>
      <c r="VVD50" s="878"/>
      <c r="VVE50" s="878"/>
      <c r="VVF50" s="878"/>
      <c r="VVG50" s="881"/>
      <c r="VVH50" s="877"/>
      <c r="VVI50" s="878"/>
      <c r="VVJ50" s="878"/>
      <c r="VVK50" s="878"/>
      <c r="VVL50" s="879"/>
      <c r="VVM50" s="1041"/>
      <c r="VVN50" s="877"/>
      <c r="VVO50" s="878"/>
      <c r="VVP50" s="878"/>
      <c r="VVQ50" s="878"/>
      <c r="VVR50" s="879"/>
      <c r="VVS50" s="880"/>
      <c r="VVT50" s="878"/>
      <c r="VVU50" s="878"/>
      <c r="VVV50" s="878"/>
      <c r="VVW50" s="881"/>
      <c r="VVX50" s="877"/>
      <c r="VVY50" s="878"/>
      <c r="VVZ50" s="878"/>
      <c r="VWA50" s="878"/>
      <c r="VWB50" s="879"/>
      <c r="VWC50" s="1041"/>
      <c r="VWD50" s="877"/>
      <c r="VWE50" s="878"/>
      <c r="VWF50" s="878"/>
      <c r="VWG50" s="878"/>
      <c r="VWH50" s="879"/>
      <c r="VWI50" s="880"/>
      <c r="VWJ50" s="878"/>
      <c r="VWK50" s="878"/>
      <c r="VWL50" s="878"/>
      <c r="VWM50" s="881"/>
      <c r="VWN50" s="877"/>
      <c r="VWO50" s="878"/>
      <c r="VWP50" s="878"/>
      <c r="VWQ50" s="878"/>
      <c r="VWR50" s="879"/>
      <c r="VWS50" s="1041"/>
      <c r="VWT50" s="877"/>
      <c r="VWU50" s="878"/>
      <c r="VWV50" s="878"/>
      <c r="VWW50" s="878"/>
      <c r="VWX50" s="879"/>
      <c r="VWY50" s="880"/>
      <c r="VWZ50" s="878"/>
      <c r="VXA50" s="878"/>
      <c r="VXB50" s="878"/>
      <c r="VXC50" s="881"/>
      <c r="VXD50" s="877"/>
      <c r="VXE50" s="878"/>
      <c r="VXF50" s="878"/>
      <c r="VXG50" s="878"/>
      <c r="VXH50" s="879"/>
      <c r="VXI50" s="1041"/>
      <c r="VXJ50" s="877"/>
      <c r="VXK50" s="878"/>
      <c r="VXL50" s="878"/>
      <c r="VXM50" s="878"/>
      <c r="VXN50" s="879"/>
      <c r="VXO50" s="880"/>
      <c r="VXP50" s="878"/>
      <c r="VXQ50" s="878"/>
      <c r="VXR50" s="878"/>
      <c r="VXS50" s="881"/>
      <c r="VXT50" s="877"/>
      <c r="VXU50" s="878"/>
      <c r="VXV50" s="878"/>
      <c r="VXW50" s="878"/>
      <c r="VXX50" s="879"/>
      <c r="VXY50" s="1041"/>
      <c r="VXZ50" s="877"/>
      <c r="VYA50" s="878"/>
      <c r="VYB50" s="878"/>
      <c r="VYC50" s="878"/>
      <c r="VYD50" s="879"/>
      <c r="VYE50" s="880"/>
      <c r="VYF50" s="878"/>
      <c r="VYG50" s="878"/>
      <c r="VYH50" s="878"/>
      <c r="VYI50" s="881"/>
      <c r="VYJ50" s="877"/>
      <c r="VYK50" s="878"/>
      <c r="VYL50" s="878"/>
      <c r="VYM50" s="878"/>
      <c r="VYN50" s="879"/>
      <c r="VYO50" s="1041"/>
      <c r="VYP50" s="877"/>
      <c r="VYQ50" s="878"/>
      <c r="VYR50" s="878"/>
      <c r="VYS50" s="878"/>
      <c r="VYT50" s="879"/>
      <c r="VYU50" s="880"/>
      <c r="VYV50" s="878"/>
      <c r="VYW50" s="878"/>
      <c r="VYX50" s="878"/>
      <c r="VYY50" s="881"/>
      <c r="VYZ50" s="877"/>
      <c r="VZA50" s="878"/>
      <c r="VZB50" s="878"/>
      <c r="VZC50" s="878"/>
      <c r="VZD50" s="879"/>
      <c r="VZE50" s="1041"/>
      <c r="VZF50" s="877"/>
      <c r="VZG50" s="878"/>
      <c r="VZH50" s="878"/>
      <c r="VZI50" s="878"/>
      <c r="VZJ50" s="879"/>
      <c r="VZK50" s="880"/>
      <c r="VZL50" s="878"/>
      <c r="VZM50" s="878"/>
      <c r="VZN50" s="878"/>
      <c r="VZO50" s="881"/>
      <c r="VZP50" s="877"/>
      <c r="VZQ50" s="878"/>
      <c r="VZR50" s="878"/>
      <c r="VZS50" s="878"/>
      <c r="VZT50" s="879"/>
      <c r="VZU50" s="1041"/>
      <c r="VZV50" s="877"/>
      <c r="VZW50" s="878"/>
      <c r="VZX50" s="878"/>
      <c r="VZY50" s="878"/>
      <c r="VZZ50" s="879"/>
      <c r="WAA50" s="880"/>
      <c r="WAB50" s="878"/>
      <c r="WAC50" s="878"/>
      <c r="WAD50" s="878"/>
      <c r="WAE50" s="881"/>
      <c r="WAF50" s="877"/>
      <c r="WAG50" s="878"/>
      <c r="WAH50" s="878"/>
      <c r="WAI50" s="878"/>
      <c r="WAJ50" s="879"/>
      <c r="WAK50" s="1041"/>
      <c r="WAL50" s="877"/>
      <c r="WAM50" s="878"/>
      <c r="WAN50" s="878"/>
      <c r="WAO50" s="878"/>
      <c r="WAP50" s="879"/>
      <c r="WAQ50" s="880"/>
      <c r="WAR50" s="878"/>
      <c r="WAS50" s="878"/>
      <c r="WAT50" s="878"/>
      <c r="WAU50" s="881"/>
      <c r="WAV50" s="877"/>
      <c r="WAW50" s="878"/>
      <c r="WAX50" s="878"/>
      <c r="WAY50" s="878"/>
      <c r="WAZ50" s="879"/>
      <c r="WBA50" s="1041"/>
      <c r="WBB50" s="877"/>
      <c r="WBC50" s="878"/>
      <c r="WBD50" s="878"/>
      <c r="WBE50" s="878"/>
      <c r="WBF50" s="879"/>
      <c r="WBG50" s="880"/>
      <c r="WBH50" s="878"/>
      <c r="WBI50" s="878"/>
      <c r="WBJ50" s="878"/>
      <c r="WBK50" s="881"/>
      <c r="WBL50" s="877"/>
      <c r="WBM50" s="878"/>
      <c r="WBN50" s="878"/>
      <c r="WBO50" s="878"/>
      <c r="WBP50" s="879"/>
      <c r="WBQ50" s="1041"/>
      <c r="WBR50" s="877"/>
      <c r="WBS50" s="878"/>
      <c r="WBT50" s="878"/>
      <c r="WBU50" s="878"/>
      <c r="WBV50" s="879"/>
      <c r="WBW50" s="880"/>
      <c r="WBX50" s="878"/>
      <c r="WBY50" s="878"/>
      <c r="WBZ50" s="878"/>
      <c r="WCA50" s="881"/>
      <c r="WCB50" s="877"/>
      <c r="WCC50" s="878"/>
      <c r="WCD50" s="878"/>
      <c r="WCE50" s="878"/>
      <c r="WCF50" s="879"/>
      <c r="WCG50" s="1041"/>
      <c r="WCH50" s="877"/>
      <c r="WCI50" s="878"/>
      <c r="WCJ50" s="878"/>
      <c r="WCK50" s="878"/>
      <c r="WCL50" s="879"/>
      <c r="WCM50" s="880"/>
      <c r="WCN50" s="878"/>
      <c r="WCO50" s="878"/>
      <c r="WCP50" s="878"/>
      <c r="WCQ50" s="881"/>
      <c r="WCR50" s="877"/>
      <c r="WCS50" s="878"/>
      <c r="WCT50" s="878"/>
      <c r="WCU50" s="878"/>
      <c r="WCV50" s="879"/>
      <c r="WCW50" s="1041"/>
      <c r="WCX50" s="877"/>
      <c r="WCY50" s="878"/>
      <c r="WCZ50" s="878"/>
      <c r="WDA50" s="878"/>
      <c r="WDB50" s="879"/>
      <c r="WDC50" s="880"/>
      <c r="WDD50" s="878"/>
      <c r="WDE50" s="878"/>
      <c r="WDF50" s="878"/>
      <c r="WDG50" s="881"/>
      <c r="WDH50" s="877"/>
      <c r="WDI50" s="878"/>
      <c r="WDJ50" s="878"/>
      <c r="WDK50" s="878"/>
      <c r="WDL50" s="879"/>
      <c r="WDM50" s="1041"/>
      <c r="WDN50" s="877"/>
      <c r="WDO50" s="878"/>
      <c r="WDP50" s="878"/>
      <c r="WDQ50" s="878"/>
      <c r="WDR50" s="879"/>
      <c r="WDS50" s="880"/>
      <c r="WDT50" s="878"/>
      <c r="WDU50" s="878"/>
      <c r="WDV50" s="878"/>
      <c r="WDW50" s="881"/>
      <c r="WDX50" s="877"/>
      <c r="WDY50" s="878"/>
      <c r="WDZ50" s="878"/>
      <c r="WEA50" s="878"/>
      <c r="WEB50" s="879"/>
      <c r="WEC50" s="1041"/>
      <c r="WED50" s="877"/>
      <c r="WEE50" s="878"/>
      <c r="WEF50" s="878"/>
      <c r="WEG50" s="878"/>
      <c r="WEH50" s="879"/>
      <c r="WEI50" s="880"/>
      <c r="WEJ50" s="878"/>
      <c r="WEK50" s="878"/>
      <c r="WEL50" s="878"/>
      <c r="WEM50" s="881"/>
      <c r="WEN50" s="877"/>
      <c r="WEO50" s="878"/>
      <c r="WEP50" s="878"/>
      <c r="WEQ50" s="878"/>
      <c r="WER50" s="879"/>
      <c r="WES50" s="1041"/>
      <c r="WET50" s="877"/>
      <c r="WEU50" s="878"/>
      <c r="WEV50" s="878"/>
      <c r="WEW50" s="878"/>
      <c r="WEX50" s="879"/>
      <c r="WEY50" s="880"/>
      <c r="WEZ50" s="878"/>
      <c r="WFA50" s="878"/>
      <c r="WFB50" s="878"/>
      <c r="WFC50" s="881"/>
      <c r="WFD50" s="877"/>
      <c r="WFE50" s="878"/>
      <c r="WFF50" s="878"/>
      <c r="WFG50" s="878"/>
      <c r="WFH50" s="879"/>
      <c r="WFI50" s="1041"/>
      <c r="WFJ50" s="877"/>
      <c r="WFK50" s="878"/>
      <c r="WFL50" s="878"/>
      <c r="WFM50" s="878"/>
      <c r="WFN50" s="879"/>
      <c r="WFO50" s="880"/>
      <c r="WFP50" s="878"/>
      <c r="WFQ50" s="878"/>
      <c r="WFR50" s="878"/>
      <c r="WFS50" s="881"/>
      <c r="WFT50" s="877"/>
      <c r="WFU50" s="878"/>
      <c r="WFV50" s="878"/>
      <c r="WFW50" s="878"/>
      <c r="WFX50" s="879"/>
      <c r="WFY50" s="1041"/>
      <c r="WFZ50" s="877"/>
      <c r="WGA50" s="878"/>
      <c r="WGB50" s="878"/>
      <c r="WGC50" s="878"/>
      <c r="WGD50" s="879"/>
      <c r="WGE50" s="880"/>
      <c r="WGF50" s="878"/>
      <c r="WGG50" s="878"/>
      <c r="WGH50" s="878"/>
      <c r="WGI50" s="881"/>
      <c r="WGJ50" s="877"/>
      <c r="WGK50" s="878"/>
      <c r="WGL50" s="878"/>
      <c r="WGM50" s="878"/>
      <c r="WGN50" s="879"/>
      <c r="WGO50" s="1041"/>
      <c r="WGP50" s="877"/>
      <c r="WGQ50" s="878"/>
      <c r="WGR50" s="878"/>
      <c r="WGS50" s="878"/>
      <c r="WGT50" s="879"/>
      <c r="WGU50" s="880"/>
      <c r="WGV50" s="878"/>
      <c r="WGW50" s="878"/>
      <c r="WGX50" s="878"/>
      <c r="WGY50" s="881"/>
      <c r="WGZ50" s="877"/>
      <c r="WHA50" s="878"/>
      <c r="WHB50" s="878"/>
      <c r="WHC50" s="878"/>
      <c r="WHD50" s="879"/>
      <c r="WHE50" s="1041"/>
      <c r="WHF50" s="877"/>
      <c r="WHG50" s="878"/>
      <c r="WHH50" s="878"/>
      <c r="WHI50" s="878"/>
      <c r="WHJ50" s="879"/>
      <c r="WHK50" s="880"/>
      <c r="WHL50" s="878"/>
      <c r="WHM50" s="878"/>
      <c r="WHN50" s="878"/>
      <c r="WHO50" s="881"/>
      <c r="WHP50" s="877"/>
      <c r="WHQ50" s="878"/>
      <c r="WHR50" s="878"/>
      <c r="WHS50" s="878"/>
      <c r="WHT50" s="879"/>
      <c r="WHU50" s="1041"/>
      <c r="WHV50" s="877"/>
      <c r="WHW50" s="878"/>
      <c r="WHX50" s="878"/>
      <c r="WHY50" s="878"/>
      <c r="WHZ50" s="879"/>
      <c r="WIA50" s="880"/>
      <c r="WIB50" s="878"/>
      <c r="WIC50" s="878"/>
      <c r="WID50" s="878"/>
      <c r="WIE50" s="881"/>
      <c r="WIF50" s="877"/>
      <c r="WIG50" s="878"/>
      <c r="WIH50" s="878"/>
      <c r="WII50" s="878"/>
      <c r="WIJ50" s="879"/>
      <c r="WIK50" s="1041"/>
      <c r="WIL50" s="877"/>
      <c r="WIM50" s="878"/>
      <c r="WIN50" s="878"/>
      <c r="WIO50" s="878"/>
      <c r="WIP50" s="879"/>
      <c r="WIQ50" s="880"/>
      <c r="WIR50" s="878"/>
      <c r="WIS50" s="878"/>
      <c r="WIT50" s="878"/>
      <c r="WIU50" s="881"/>
      <c r="WIV50" s="877"/>
      <c r="WIW50" s="878"/>
      <c r="WIX50" s="878"/>
      <c r="WIY50" s="878"/>
      <c r="WIZ50" s="879"/>
      <c r="WJA50" s="1041"/>
      <c r="WJB50" s="877"/>
      <c r="WJC50" s="878"/>
      <c r="WJD50" s="878"/>
      <c r="WJE50" s="878"/>
      <c r="WJF50" s="879"/>
      <c r="WJG50" s="880"/>
      <c r="WJH50" s="878"/>
      <c r="WJI50" s="878"/>
      <c r="WJJ50" s="878"/>
      <c r="WJK50" s="881"/>
      <c r="WJL50" s="877"/>
      <c r="WJM50" s="878"/>
      <c r="WJN50" s="878"/>
      <c r="WJO50" s="878"/>
      <c r="WJP50" s="879"/>
      <c r="WJQ50" s="1041"/>
      <c r="WJR50" s="877"/>
      <c r="WJS50" s="878"/>
      <c r="WJT50" s="878"/>
      <c r="WJU50" s="878"/>
      <c r="WJV50" s="879"/>
      <c r="WJW50" s="880"/>
      <c r="WJX50" s="878"/>
      <c r="WJY50" s="878"/>
      <c r="WJZ50" s="878"/>
      <c r="WKA50" s="881"/>
      <c r="WKB50" s="877"/>
      <c r="WKC50" s="878"/>
      <c r="WKD50" s="878"/>
      <c r="WKE50" s="878"/>
      <c r="WKF50" s="879"/>
      <c r="WKG50" s="1041"/>
      <c r="WKH50" s="877"/>
      <c r="WKI50" s="878"/>
      <c r="WKJ50" s="878"/>
      <c r="WKK50" s="878"/>
      <c r="WKL50" s="879"/>
      <c r="WKM50" s="880"/>
      <c r="WKN50" s="878"/>
      <c r="WKO50" s="878"/>
      <c r="WKP50" s="878"/>
      <c r="WKQ50" s="881"/>
      <c r="WKR50" s="877"/>
      <c r="WKS50" s="878"/>
      <c r="WKT50" s="878"/>
      <c r="WKU50" s="878"/>
      <c r="WKV50" s="879"/>
      <c r="WKW50" s="1041"/>
      <c r="WKX50" s="877"/>
      <c r="WKY50" s="878"/>
      <c r="WKZ50" s="878"/>
      <c r="WLA50" s="878"/>
      <c r="WLB50" s="879"/>
      <c r="WLC50" s="880"/>
      <c r="WLD50" s="878"/>
      <c r="WLE50" s="878"/>
      <c r="WLF50" s="878"/>
      <c r="WLG50" s="881"/>
      <c r="WLH50" s="877"/>
      <c r="WLI50" s="878"/>
      <c r="WLJ50" s="878"/>
      <c r="WLK50" s="878"/>
      <c r="WLL50" s="879"/>
      <c r="WLM50" s="1041"/>
      <c r="WLN50" s="877"/>
      <c r="WLO50" s="878"/>
      <c r="WLP50" s="878"/>
      <c r="WLQ50" s="878"/>
      <c r="WLR50" s="879"/>
      <c r="WLS50" s="880"/>
      <c r="WLT50" s="878"/>
      <c r="WLU50" s="878"/>
      <c r="WLV50" s="878"/>
      <c r="WLW50" s="881"/>
      <c r="WLX50" s="877"/>
      <c r="WLY50" s="878"/>
      <c r="WLZ50" s="878"/>
      <c r="WMA50" s="878"/>
      <c r="WMB50" s="879"/>
      <c r="WMC50" s="1041"/>
      <c r="WMD50" s="877"/>
      <c r="WME50" s="878"/>
      <c r="WMF50" s="878"/>
      <c r="WMG50" s="878"/>
      <c r="WMH50" s="879"/>
      <c r="WMI50" s="880"/>
      <c r="WMJ50" s="878"/>
      <c r="WMK50" s="878"/>
      <c r="WML50" s="878"/>
      <c r="WMM50" s="881"/>
      <c r="WMN50" s="877"/>
      <c r="WMO50" s="878"/>
      <c r="WMP50" s="878"/>
      <c r="WMQ50" s="878"/>
      <c r="WMR50" s="879"/>
      <c r="WMS50" s="1041"/>
      <c r="WMT50" s="877"/>
      <c r="WMU50" s="878"/>
      <c r="WMV50" s="878"/>
      <c r="WMW50" s="878"/>
      <c r="WMX50" s="879"/>
      <c r="WMY50" s="880"/>
      <c r="WMZ50" s="878"/>
      <c r="WNA50" s="878"/>
      <c r="WNB50" s="878"/>
      <c r="WNC50" s="881"/>
      <c r="WND50" s="877"/>
      <c r="WNE50" s="878"/>
      <c r="WNF50" s="878"/>
      <c r="WNG50" s="878"/>
      <c r="WNH50" s="879"/>
      <c r="WNI50" s="1041"/>
      <c r="WNJ50" s="877"/>
      <c r="WNK50" s="878"/>
      <c r="WNL50" s="878"/>
      <c r="WNM50" s="878"/>
      <c r="WNN50" s="879"/>
      <c r="WNO50" s="880"/>
      <c r="WNP50" s="878"/>
      <c r="WNQ50" s="878"/>
      <c r="WNR50" s="878"/>
      <c r="WNS50" s="881"/>
      <c r="WNT50" s="877"/>
      <c r="WNU50" s="878"/>
      <c r="WNV50" s="878"/>
      <c r="WNW50" s="878"/>
      <c r="WNX50" s="879"/>
      <c r="WNY50" s="1041"/>
      <c r="WNZ50" s="877"/>
      <c r="WOA50" s="878"/>
      <c r="WOB50" s="878"/>
      <c r="WOC50" s="878"/>
      <c r="WOD50" s="879"/>
      <c r="WOE50" s="880"/>
      <c r="WOF50" s="878"/>
      <c r="WOG50" s="878"/>
      <c r="WOH50" s="878"/>
      <c r="WOI50" s="881"/>
      <c r="WOJ50" s="877"/>
      <c r="WOK50" s="878"/>
      <c r="WOL50" s="878"/>
      <c r="WOM50" s="878"/>
      <c r="WON50" s="879"/>
      <c r="WOO50" s="1041"/>
      <c r="WOP50" s="877"/>
      <c r="WOQ50" s="878"/>
      <c r="WOR50" s="878"/>
      <c r="WOS50" s="878"/>
      <c r="WOT50" s="879"/>
      <c r="WOU50" s="880"/>
      <c r="WOV50" s="878"/>
      <c r="WOW50" s="878"/>
      <c r="WOX50" s="878"/>
      <c r="WOY50" s="881"/>
      <c r="WOZ50" s="877"/>
      <c r="WPA50" s="878"/>
      <c r="WPB50" s="878"/>
      <c r="WPC50" s="878"/>
      <c r="WPD50" s="879"/>
      <c r="WPE50" s="1041"/>
      <c r="WPF50" s="877"/>
      <c r="WPG50" s="878"/>
      <c r="WPH50" s="878"/>
      <c r="WPI50" s="878"/>
      <c r="WPJ50" s="879"/>
      <c r="WPK50" s="880"/>
      <c r="WPL50" s="878"/>
      <c r="WPM50" s="878"/>
      <c r="WPN50" s="878"/>
      <c r="WPO50" s="881"/>
      <c r="WPP50" s="877"/>
      <c r="WPQ50" s="878"/>
      <c r="WPR50" s="878"/>
      <c r="WPS50" s="878"/>
      <c r="WPT50" s="879"/>
      <c r="WPU50" s="1041"/>
      <c r="WPV50" s="877"/>
      <c r="WPW50" s="878"/>
      <c r="WPX50" s="878"/>
      <c r="WPY50" s="878"/>
      <c r="WPZ50" s="879"/>
      <c r="WQA50" s="880"/>
      <c r="WQB50" s="878"/>
      <c r="WQC50" s="878"/>
      <c r="WQD50" s="878"/>
      <c r="WQE50" s="881"/>
      <c r="WQF50" s="877"/>
      <c r="WQG50" s="878"/>
      <c r="WQH50" s="878"/>
      <c r="WQI50" s="878"/>
      <c r="WQJ50" s="879"/>
      <c r="WQK50" s="1041"/>
      <c r="WQL50" s="877"/>
      <c r="WQM50" s="878"/>
      <c r="WQN50" s="878"/>
      <c r="WQO50" s="878"/>
      <c r="WQP50" s="879"/>
      <c r="WQQ50" s="880"/>
      <c r="WQR50" s="878"/>
      <c r="WQS50" s="878"/>
      <c r="WQT50" s="878"/>
      <c r="WQU50" s="881"/>
      <c r="WQV50" s="877"/>
      <c r="WQW50" s="878"/>
      <c r="WQX50" s="878"/>
      <c r="WQY50" s="878"/>
      <c r="WQZ50" s="879"/>
      <c r="WRA50" s="1041"/>
      <c r="WRB50" s="877"/>
      <c r="WRC50" s="878"/>
      <c r="WRD50" s="878"/>
      <c r="WRE50" s="878"/>
      <c r="WRF50" s="879"/>
      <c r="WRG50" s="880"/>
      <c r="WRH50" s="878"/>
      <c r="WRI50" s="878"/>
      <c r="WRJ50" s="878"/>
      <c r="WRK50" s="881"/>
      <c r="WRL50" s="877"/>
      <c r="WRM50" s="878"/>
      <c r="WRN50" s="878"/>
      <c r="WRO50" s="878"/>
      <c r="WRP50" s="879"/>
      <c r="WRQ50" s="1041"/>
      <c r="WRR50" s="877"/>
      <c r="WRS50" s="878"/>
      <c r="WRT50" s="878"/>
      <c r="WRU50" s="878"/>
      <c r="WRV50" s="879"/>
      <c r="WRW50" s="880"/>
      <c r="WRX50" s="878"/>
      <c r="WRY50" s="878"/>
      <c r="WRZ50" s="878"/>
      <c r="WSA50" s="881"/>
      <c r="WSB50" s="877"/>
      <c r="WSC50" s="878"/>
      <c r="WSD50" s="878"/>
      <c r="WSE50" s="878"/>
      <c r="WSF50" s="879"/>
      <c r="WSG50" s="1041"/>
      <c r="WSH50" s="877"/>
      <c r="WSI50" s="878"/>
      <c r="WSJ50" s="878"/>
      <c r="WSK50" s="878"/>
      <c r="WSL50" s="879"/>
      <c r="WSM50" s="880"/>
      <c r="WSN50" s="878"/>
      <c r="WSO50" s="878"/>
      <c r="WSP50" s="878"/>
      <c r="WSQ50" s="881"/>
      <c r="WSR50" s="877"/>
      <c r="WSS50" s="878"/>
      <c r="WST50" s="878"/>
      <c r="WSU50" s="878"/>
      <c r="WSV50" s="879"/>
      <c r="WSW50" s="1041"/>
      <c r="WSX50" s="877"/>
      <c r="WSY50" s="878"/>
      <c r="WSZ50" s="878"/>
      <c r="WTA50" s="878"/>
      <c r="WTB50" s="879"/>
      <c r="WTC50" s="880"/>
      <c r="WTD50" s="878"/>
      <c r="WTE50" s="878"/>
      <c r="WTF50" s="878"/>
      <c r="WTG50" s="881"/>
      <c r="WTH50" s="877"/>
      <c r="WTI50" s="878"/>
      <c r="WTJ50" s="878"/>
      <c r="WTK50" s="878"/>
      <c r="WTL50" s="879"/>
      <c r="WTM50" s="1041"/>
      <c r="WTN50" s="877"/>
      <c r="WTO50" s="878"/>
      <c r="WTP50" s="878"/>
      <c r="WTQ50" s="878"/>
      <c r="WTR50" s="879"/>
      <c r="WTS50" s="880"/>
      <c r="WTT50" s="878"/>
      <c r="WTU50" s="878"/>
      <c r="WTV50" s="878"/>
      <c r="WTW50" s="881"/>
      <c r="WTX50" s="877"/>
      <c r="WTY50" s="878"/>
      <c r="WTZ50" s="878"/>
      <c r="WUA50" s="878"/>
      <c r="WUB50" s="879"/>
      <c r="WUC50" s="1041"/>
      <c r="WUD50" s="877"/>
      <c r="WUE50" s="878"/>
      <c r="WUF50" s="878"/>
      <c r="WUG50" s="878"/>
      <c r="WUH50" s="879"/>
      <c r="WUI50" s="880"/>
      <c r="WUJ50" s="878"/>
      <c r="WUK50" s="878"/>
      <c r="WUL50" s="878"/>
      <c r="WUM50" s="881"/>
      <c r="WUN50" s="877"/>
      <c r="WUO50" s="878"/>
      <c r="WUP50" s="878"/>
      <c r="WUQ50" s="878"/>
      <c r="WUR50" s="879"/>
      <c r="WUS50" s="1041"/>
      <c r="WUT50" s="877"/>
      <c r="WUU50" s="878"/>
      <c r="WUV50" s="878"/>
      <c r="WUW50" s="878"/>
      <c r="WUX50" s="879"/>
      <c r="WUY50" s="880"/>
      <c r="WUZ50" s="878"/>
      <c r="WVA50" s="878"/>
      <c r="WVB50" s="878"/>
      <c r="WVC50" s="881"/>
      <c r="WVD50" s="877"/>
      <c r="WVE50" s="878"/>
      <c r="WVF50" s="878"/>
      <c r="WVG50" s="878"/>
      <c r="WVH50" s="879"/>
      <c r="WVI50" s="1041"/>
      <c r="WVJ50" s="877"/>
      <c r="WVK50" s="878"/>
      <c r="WVL50" s="878"/>
      <c r="WVM50" s="878"/>
      <c r="WVN50" s="879"/>
      <c r="WVO50" s="880"/>
      <c r="WVP50" s="878"/>
      <c r="WVQ50" s="878"/>
      <c r="WVR50" s="878"/>
      <c r="WVS50" s="881"/>
      <c r="WVT50" s="877"/>
      <c r="WVU50" s="878"/>
      <c r="WVV50" s="878"/>
      <c r="WVW50" s="878"/>
      <c r="WVX50" s="879"/>
      <c r="WVY50" s="1041"/>
      <c r="WVZ50" s="877"/>
      <c r="WWA50" s="878"/>
      <c r="WWB50" s="878"/>
      <c r="WWC50" s="878"/>
      <c r="WWD50" s="879"/>
      <c r="WWE50" s="880"/>
      <c r="WWF50" s="878"/>
      <c r="WWG50" s="878"/>
      <c r="WWH50" s="878"/>
      <c r="WWI50" s="881"/>
      <c r="WWJ50" s="877"/>
      <c r="WWK50" s="878"/>
      <c r="WWL50" s="878"/>
      <c r="WWM50" s="878"/>
      <c r="WWN50" s="879"/>
      <c r="WWO50" s="1041"/>
      <c r="WWP50" s="877"/>
      <c r="WWQ50" s="878"/>
      <c r="WWR50" s="878"/>
      <c r="WWS50" s="878"/>
      <c r="WWT50" s="879"/>
      <c r="WWU50" s="880"/>
      <c r="WWV50" s="878"/>
      <c r="WWW50" s="878"/>
      <c r="WWX50" s="878"/>
      <c r="WWY50" s="881"/>
      <c r="WWZ50" s="877"/>
      <c r="WXA50" s="878"/>
      <c r="WXB50" s="878"/>
      <c r="WXC50" s="878"/>
      <c r="WXD50" s="879"/>
      <c r="WXE50" s="1041"/>
      <c r="WXF50" s="877"/>
      <c r="WXG50" s="878"/>
      <c r="WXH50" s="878"/>
      <c r="WXI50" s="878"/>
      <c r="WXJ50" s="879"/>
      <c r="WXK50" s="880"/>
      <c r="WXL50" s="878"/>
      <c r="WXM50" s="878"/>
      <c r="WXN50" s="878"/>
      <c r="WXO50" s="881"/>
      <c r="WXP50" s="877"/>
      <c r="WXQ50" s="878"/>
      <c r="WXR50" s="878"/>
      <c r="WXS50" s="878"/>
      <c r="WXT50" s="879"/>
      <c r="WXU50" s="1041"/>
      <c r="WXV50" s="877"/>
      <c r="WXW50" s="878"/>
      <c r="WXX50" s="878"/>
      <c r="WXY50" s="878"/>
      <c r="WXZ50" s="879"/>
      <c r="WYA50" s="880"/>
      <c r="WYB50" s="878"/>
      <c r="WYC50" s="878"/>
      <c r="WYD50" s="878"/>
      <c r="WYE50" s="881"/>
      <c r="WYF50" s="877"/>
      <c r="WYG50" s="878"/>
      <c r="WYH50" s="878"/>
      <c r="WYI50" s="878"/>
      <c r="WYJ50" s="879"/>
      <c r="WYK50" s="1041"/>
      <c r="WYL50" s="877"/>
      <c r="WYM50" s="878"/>
      <c r="WYN50" s="878"/>
      <c r="WYO50" s="878"/>
      <c r="WYP50" s="879"/>
      <c r="WYQ50" s="880"/>
      <c r="WYR50" s="878"/>
      <c r="WYS50" s="878"/>
      <c r="WYT50" s="878"/>
      <c r="WYU50" s="881"/>
      <c r="WYV50" s="877"/>
      <c r="WYW50" s="878"/>
      <c r="WYX50" s="878"/>
      <c r="WYY50" s="878"/>
      <c r="WYZ50" s="879"/>
      <c r="WZA50" s="1041"/>
      <c r="WZB50" s="877"/>
      <c r="WZC50" s="878"/>
      <c r="WZD50" s="878"/>
      <c r="WZE50" s="878"/>
      <c r="WZF50" s="879"/>
      <c r="WZG50" s="880"/>
      <c r="WZH50" s="878"/>
      <c r="WZI50" s="878"/>
      <c r="WZJ50" s="878"/>
      <c r="WZK50" s="881"/>
      <c r="WZL50" s="877"/>
      <c r="WZM50" s="878"/>
      <c r="WZN50" s="878"/>
      <c r="WZO50" s="878"/>
      <c r="WZP50" s="879"/>
      <c r="WZQ50" s="1041"/>
      <c r="WZR50" s="877"/>
      <c r="WZS50" s="878"/>
      <c r="WZT50" s="878"/>
      <c r="WZU50" s="878"/>
      <c r="WZV50" s="879"/>
      <c r="WZW50" s="880"/>
      <c r="WZX50" s="878"/>
      <c r="WZY50" s="878"/>
      <c r="WZZ50" s="878"/>
      <c r="XAA50" s="881"/>
      <c r="XAB50" s="877"/>
      <c r="XAC50" s="878"/>
      <c r="XAD50" s="878"/>
      <c r="XAE50" s="878"/>
      <c r="XAF50" s="879"/>
      <c r="XAG50" s="1041"/>
      <c r="XAH50" s="877"/>
      <c r="XAI50" s="878"/>
      <c r="XAJ50" s="878"/>
      <c r="XAK50" s="878"/>
      <c r="XAL50" s="879"/>
      <c r="XAM50" s="880"/>
      <c r="XAN50" s="878"/>
      <c r="XAO50" s="878"/>
      <c r="XAP50" s="878"/>
      <c r="XAQ50" s="881"/>
      <c r="XAR50" s="877"/>
      <c r="XAS50" s="878"/>
      <c r="XAT50" s="878"/>
      <c r="XAU50" s="878"/>
      <c r="XAV50" s="879"/>
      <c r="XAW50" s="1041"/>
      <c r="XAX50" s="877"/>
      <c r="XAY50" s="878"/>
      <c r="XAZ50" s="878"/>
      <c r="XBA50" s="878"/>
      <c r="XBB50" s="879"/>
      <c r="XBC50" s="880"/>
      <c r="XBD50" s="878"/>
      <c r="XBE50" s="878"/>
      <c r="XBF50" s="878"/>
      <c r="XBG50" s="881"/>
      <c r="XBH50" s="877"/>
      <c r="XBI50" s="878"/>
      <c r="XBJ50" s="878"/>
      <c r="XBK50" s="878"/>
      <c r="XBL50" s="879"/>
      <c r="XBM50" s="1041"/>
      <c r="XBN50" s="877"/>
      <c r="XBO50" s="878"/>
      <c r="XBP50" s="878"/>
      <c r="XBQ50" s="878"/>
      <c r="XBR50" s="879"/>
      <c r="XBS50" s="880"/>
      <c r="XBT50" s="878"/>
      <c r="XBU50" s="878"/>
      <c r="XBV50" s="878"/>
      <c r="XBW50" s="881"/>
      <c r="XBX50" s="877"/>
      <c r="XBY50" s="878"/>
      <c r="XBZ50" s="878"/>
      <c r="XCA50" s="878"/>
      <c r="XCB50" s="879"/>
      <c r="XCC50" s="1041"/>
      <c r="XCD50" s="877"/>
      <c r="XCE50" s="878"/>
      <c r="XCF50" s="878"/>
      <c r="XCG50" s="878"/>
      <c r="XCH50" s="879"/>
      <c r="XCI50" s="880"/>
      <c r="XCJ50" s="878"/>
      <c r="XCK50" s="878"/>
      <c r="XCL50" s="878"/>
      <c r="XCM50" s="881"/>
      <c r="XCN50" s="877"/>
      <c r="XCO50" s="878"/>
      <c r="XCP50" s="878"/>
      <c r="XCQ50" s="878"/>
      <c r="XCR50" s="879"/>
      <c r="XCS50" s="1041"/>
      <c r="XCT50" s="877"/>
      <c r="XCU50" s="878"/>
      <c r="XCV50" s="878"/>
      <c r="XCW50" s="878"/>
      <c r="XCX50" s="879"/>
      <c r="XCY50" s="880"/>
      <c r="XCZ50" s="878"/>
      <c r="XDA50" s="878"/>
      <c r="XDB50" s="878"/>
      <c r="XDC50" s="881"/>
      <c r="XDD50" s="877"/>
      <c r="XDE50" s="878"/>
      <c r="XDF50" s="878"/>
      <c r="XDG50" s="878"/>
      <c r="XDH50" s="879"/>
      <c r="XDI50" s="1041"/>
      <c r="XDJ50" s="877"/>
      <c r="XDK50" s="878"/>
      <c r="XDL50" s="878"/>
      <c r="XDM50" s="878"/>
      <c r="XDN50" s="879"/>
      <c r="XDO50" s="880"/>
      <c r="XDP50" s="878"/>
      <c r="XDQ50" s="878"/>
      <c r="XDR50" s="878"/>
      <c r="XDS50" s="881"/>
      <c r="XDT50" s="877"/>
      <c r="XDU50" s="878"/>
      <c r="XDV50" s="878"/>
      <c r="XDW50" s="878"/>
      <c r="XDX50" s="879"/>
      <c r="XDY50" s="1041"/>
      <c r="XDZ50" s="877"/>
      <c r="XEA50" s="878"/>
      <c r="XEB50" s="878"/>
      <c r="XEC50" s="878"/>
      <c r="XED50" s="879"/>
      <c r="XEE50" s="880"/>
      <c r="XEF50" s="878"/>
      <c r="XEG50" s="878"/>
      <c r="XEH50" s="878"/>
      <c r="XEI50" s="881"/>
      <c r="XEJ50" s="877"/>
      <c r="XEK50" s="878"/>
      <c r="XEL50" s="878"/>
      <c r="XEM50" s="878"/>
      <c r="XEN50" s="879"/>
      <c r="XEO50" s="1041"/>
      <c r="XEP50" s="877"/>
      <c r="XEQ50" s="878"/>
      <c r="XER50" s="878"/>
      <c r="XES50" s="878"/>
      <c r="XET50" s="879"/>
      <c r="XEU50" s="880"/>
      <c r="XEV50" s="878"/>
      <c r="XEW50" s="878"/>
      <c r="XEX50" s="878"/>
      <c r="XEY50" s="881"/>
      <c r="XEZ50" s="877"/>
      <c r="XFA50" s="878"/>
      <c r="XFB50" s="878"/>
      <c r="XFC50" s="878"/>
      <c r="XFD50" s="879"/>
    </row>
    <row r="51" spans="1:16384" s="513" customFormat="1" ht="15.6" customHeight="1" thickTop="1" thickBot="1">
      <c r="A51" s="1570" t="s">
        <v>927</v>
      </c>
      <c r="B51" s="4647" t="s">
        <v>928</v>
      </c>
      <c r="C51" s="887" t="s">
        <v>929</v>
      </c>
      <c r="D51" s="4648" t="s">
        <v>930</v>
      </c>
      <c r="E51" s="4649" t="s">
        <v>931</v>
      </c>
      <c r="F51" s="4650" t="s">
        <v>277</v>
      </c>
      <c r="G51" s="4651" t="s">
        <v>236</v>
      </c>
      <c r="H51" s="876" t="s">
        <v>932</v>
      </c>
      <c r="I51" s="4648" t="s">
        <v>933</v>
      </c>
      <c r="J51" s="4649" t="s">
        <v>934</v>
      </c>
      <c r="K51" s="4652" t="s">
        <v>277</v>
      </c>
      <c r="L51" s="4647" t="s">
        <v>236</v>
      </c>
      <c r="M51" s="4653" t="s">
        <v>932</v>
      </c>
      <c r="N51" s="4648" t="s">
        <v>933</v>
      </c>
      <c r="O51" s="4649" t="s">
        <v>934</v>
      </c>
      <c r="P51" s="4650" t="s">
        <v>277</v>
      </c>
    </row>
    <row r="52" spans="1:16384" s="531" customFormat="1" ht="15.6" customHeight="1" thickTop="1">
      <c r="A52" s="1571" t="s">
        <v>935</v>
      </c>
      <c r="B52" s="1572">
        <v>43</v>
      </c>
      <c r="C52" s="2883">
        <v>26</v>
      </c>
      <c r="D52" s="2883">
        <v>1</v>
      </c>
      <c r="E52" s="2883">
        <v>1</v>
      </c>
      <c r="F52" s="1206">
        <f>SUM(B52:E52)</f>
        <v>71</v>
      </c>
      <c r="G52" s="1207">
        <v>387</v>
      </c>
      <c r="H52" s="2883">
        <v>431</v>
      </c>
      <c r="I52" s="2883">
        <v>5</v>
      </c>
      <c r="J52" s="2883">
        <v>102</v>
      </c>
      <c r="K52" s="1208">
        <f>SUM(G52:J52)</f>
        <v>925</v>
      </c>
      <c r="L52" s="1572">
        <v>7205</v>
      </c>
      <c r="M52" s="2883">
        <v>4674</v>
      </c>
      <c r="N52" s="2883">
        <v>78</v>
      </c>
      <c r="O52" s="2883">
        <v>1508</v>
      </c>
      <c r="P52" s="1206">
        <f>SUM(L52:O52)</f>
        <v>13465</v>
      </c>
    </row>
    <row r="53" spans="1:16384" s="513" customFormat="1" ht="15.6" customHeight="1">
      <c r="A53" s="2882" t="s">
        <v>504</v>
      </c>
      <c r="B53" s="2884">
        <v>36</v>
      </c>
      <c r="C53" s="2885">
        <v>5</v>
      </c>
      <c r="D53" s="2885">
        <v>0</v>
      </c>
      <c r="E53" s="2885">
        <v>0</v>
      </c>
      <c r="F53" s="2886">
        <f>SUM(B53:E53)</f>
        <v>41</v>
      </c>
      <c r="G53" s="2887">
        <v>93</v>
      </c>
      <c r="H53" s="2885">
        <v>65</v>
      </c>
      <c r="I53" s="2885">
        <v>0</v>
      </c>
      <c r="J53" s="2885">
        <v>0</v>
      </c>
      <c r="K53" s="2888">
        <f>SUM(G53:J53)</f>
        <v>158</v>
      </c>
      <c r="L53" s="2884">
        <v>1379</v>
      </c>
      <c r="M53" s="2885">
        <v>642</v>
      </c>
      <c r="N53" s="2885">
        <v>0</v>
      </c>
      <c r="O53" s="2885"/>
      <c r="P53" s="1206">
        <f>SUM(L53:O53)</f>
        <v>2021</v>
      </c>
    </row>
    <row r="54" spans="1:16384" s="513" customFormat="1" ht="15.6" customHeight="1">
      <c r="A54" s="2882" t="s">
        <v>505</v>
      </c>
      <c r="B54" s="2884">
        <v>84</v>
      </c>
      <c r="C54" s="2885">
        <v>7</v>
      </c>
      <c r="D54" s="2885">
        <v>0</v>
      </c>
      <c r="E54" s="2885">
        <v>2</v>
      </c>
      <c r="F54" s="2886">
        <f>SUM(B54:E54)</f>
        <v>93</v>
      </c>
      <c r="G54" s="2887">
        <v>591</v>
      </c>
      <c r="H54" s="2885">
        <v>87</v>
      </c>
      <c r="I54" s="2885">
        <v>0</v>
      </c>
      <c r="J54" s="2885">
        <v>68</v>
      </c>
      <c r="K54" s="2888">
        <f>SUM(G54:J54)</f>
        <v>746</v>
      </c>
      <c r="L54" s="2884">
        <v>21629</v>
      </c>
      <c r="M54" s="2885">
        <v>2151</v>
      </c>
      <c r="N54" s="2885">
        <v>0</v>
      </c>
      <c r="O54" s="2885">
        <v>1594</v>
      </c>
      <c r="P54" s="1206">
        <f>SUM(L54:O54)</f>
        <v>25374</v>
      </c>
    </row>
    <row r="55" spans="1:16384" s="513" customFormat="1" ht="15.6" customHeight="1" thickBot="1">
      <c r="A55" s="2882" t="s">
        <v>936</v>
      </c>
      <c r="B55" s="2884">
        <v>133</v>
      </c>
      <c r="C55" s="2885">
        <v>24</v>
      </c>
      <c r="D55" s="2885">
        <v>2</v>
      </c>
      <c r="E55" s="2885">
        <v>1</v>
      </c>
      <c r="F55" s="2886">
        <f>SUM(B55:E55)</f>
        <v>160</v>
      </c>
      <c r="G55" s="2887">
        <v>707</v>
      </c>
      <c r="H55" s="2885">
        <v>296</v>
      </c>
      <c r="I55" s="2885">
        <v>0</v>
      </c>
      <c r="J55" s="2885">
        <v>18</v>
      </c>
      <c r="K55" s="2888">
        <f>SUM(G55:J55)</f>
        <v>1021</v>
      </c>
      <c r="L55" s="2884">
        <v>15608</v>
      </c>
      <c r="M55" s="2885">
        <v>4447</v>
      </c>
      <c r="N55" s="2885">
        <v>0</v>
      </c>
      <c r="O55" s="2885">
        <v>420</v>
      </c>
      <c r="P55" s="1206">
        <f>SUM(L55:O55)</f>
        <v>20475</v>
      </c>
    </row>
    <row r="56" spans="1:16384" s="513" customFormat="1" ht="15.6" customHeight="1" thickTop="1" thickBot="1">
      <c r="A56" s="1041" t="s">
        <v>937</v>
      </c>
      <c r="B56" s="877">
        <f>SUM(B52:B55)</f>
        <v>296</v>
      </c>
      <c r="C56" s="878">
        <f>SUM(C52:C55)</f>
        <v>62</v>
      </c>
      <c r="D56" s="878">
        <f>SUM(D52:D55)</f>
        <v>3</v>
      </c>
      <c r="E56" s="878">
        <f>SUM(E52:E55)</f>
        <v>4</v>
      </c>
      <c r="F56" s="879">
        <f>SUM(B56:E56)</f>
        <v>365</v>
      </c>
      <c r="G56" s="880">
        <f>SUM(G52:G55)</f>
        <v>1778</v>
      </c>
      <c r="H56" s="878">
        <f>SUM(H52:H55)</f>
        <v>879</v>
      </c>
      <c r="I56" s="878">
        <f>SUM(I52:I55)</f>
        <v>5</v>
      </c>
      <c r="J56" s="878">
        <f>SUM(J52:J55)</f>
        <v>188</v>
      </c>
      <c r="K56" s="881">
        <f>SUM(G56:J56)</f>
        <v>2850</v>
      </c>
      <c r="L56" s="877">
        <f>SUM(L52:L55)</f>
        <v>45821</v>
      </c>
      <c r="M56" s="878">
        <f>SUM(M52:M55)</f>
        <v>11914</v>
      </c>
      <c r="N56" s="878">
        <f>SUM(N52:N55)</f>
        <v>78</v>
      </c>
      <c r="O56" s="878">
        <f>SUM(O52:O55)</f>
        <v>3522</v>
      </c>
      <c r="P56" s="879">
        <f>SUM(L56:O56)</f>
        <v>61335</v>
      </c>
    </row>
    <row r="57" spans="1:16384" s="513" customFormat="1" ht="15.6" customHeight="1" thickTop="1">
      <c r="A57" s="532"/>
      <c r="B57" s="1039" t="s">
        <v>1418</v>
      </c>
      <c r="C57" s="866"/>
      <c r="D57" s="866"/>
      <c r="E57" s="866"/>
      <c r="F57" s="867"/>
      <c r="G57" s="867"/>
      <c r="H57" s="867"/>
      <c r="I57" s="867"/>
      <c r="J57" s="867"/>
      <c r="K57" s="867"/>
      <c r="L57" s="1039" t="s">
        <v>1436</v>
      </c>
      <c r="M57" s="866"/>
      <c r="N57" s="866"/>
      <c r="O57" s="866"/>
      <c r="P57" s="1573"/>
    </row>
    <row r="58" spans="1:16384" s="513" customFormat="1" ht="15.6" customHeight="1" thickBot="1">
      <c r="A58" s="524" t="s">
        <v>1437</v>
      </c>
      <c r="B58" s="873"/>
      <c r="C58" s="874"/>
      <c r="D58" s="875"/>
      <c r="E58" s="874"/>
      <c r="F58" s="874"/>
      <c r="G58" s="874"/>
      <c r="H58" s="871"/>
      <c r="I58" s="874"/>
      <c r="J58" s="872"/>
      <c r="K58" s="872"/>
      <c r="L58" s="872"/>
      <c r="M58" s="872"/>
      <c r="N58" s="872"/>
      <c r="O58" s="872"/>
      <c r="P58" s="1574"/>
    </row>
    <row r="59" spans="1:16384" s="513" customFormat="1" ht="15.6" customHeight="1" thickTop="1" thickBot="1">
      <c r="A59" s="1040" t="s">
        <v>923</v>
      </c>
      <c r="B59" s="3289" t="s">
        <v>924</v>
      </c>
      <c r="C59" s="3290"/>
      <c r="D59" s="3290"/>
      <c r="E59" s="3290"/>
      <c r="F59" s="3291"/>
      <c r="G59" s="3292" t="s">
        <v>925</v>
      </c>
      <c r="H59" s="3293"/>
      <c r="I59" s="3293"/>
      <c r="J59" s="3293"/>
      <c r="K59" s="3294"/>
      <c r="L59" s="3295" t="s">
        <v>926</v>
      </c>
      <c r="M59" s="3296"/>
      <c r="N59" s="3296"/>
      <c r="O59" s="3296"/>
      <c r="P59" s="3297"/>
    </row>
    <row r="60" spans="1:16384" s="523" customFormat="1" ht="15.6" customHeight="1" thickTop="1" thickBot="1">
      <c r="A60" s="1570" t="s">
        <v>927</v>
      </c>
      <c r="B60" s="4647" t="s">
        <v>928</v>
      </c>
      <c r="C60" s="887" t="s">
        <v>929</v>
      </c>
      <c r="D60" s="4648" t="s">
        <v>930</v>
      </c>
      <c r="E60" s="4649" t="s">
        <v>931</v>
      </c>
      <c r="F60" s="4650" t="s">
        <v>277</v>
      </c>
      <c r="G60" s="4651" t="s">
        <v>236</v>
      </c>
      <c r="H60" s="876" t="s">
        <v>932</v>
      </c>
      <c r="I60" s="4648" t="s">
        <v>933</v>
      </c>
      <c r="J60" s="4649" t="s">
        <v>934</v>
      </c>
      <c r="K60" s="4652" t="s">
        <v>277</v>
      </c>
      <c r="L60" s="4647" t="s">
        <v>236</v>
      </c>
      <c r="M60" s="4653" t="s">
        <v>932</v>
      </c>
      <c r="N60" s="4648" t="s">
        <v>933</v>
      </c>
      <c r="O60" s="4649" t="s">
        <v>934</v>
      </c>
      <c r="P60" s="4650" t="s">
        <v>277</v>
      </c>
      <c r="Q60" s="1045"/>
      <c r="R60" s="1046"/>
      <c r="S60" s="1046"/>
      <c r="T60" s="1046"/>
      <c r="U60" s="1046"/>
      <c r="V60" s="1046"/>
      <c r="W60" s="1046"/>
      <c r="X60" s="1046"/>
      <c r="Y60" s="1046"/>
      <c r="Z60" s="1046"/>
      <c r="AA60" s="1046"/>
      <c r="AB60" s="1046"/>
      <c r="AC60" s="1046"/>
      <c r="AD60" s="1046"/>
      <c r="AE60" s="1046"/>
      <c r="AF60" s="1046"/>
      <c r="AG60" s="1045"/>
      <c r="AH60" s="1046"/>
      <c r="AI60" s="1046"/>
      <c r="AJ60" s="1046"/>
      <c r="AK60" s="1046"/>
      <c r="AL60" s="1046"/>
      <c r="AM60" s="1046"/>
      <c r="AN60" s="1046"/>
      <c r="AO60" s="1046"/>
      <c r="AP60" s="1046"/>
      <c r="AQ60" s="1046"/>
      <c r="AR60" s="1046"/>
      <c r="AS60" s="1046"/>
      <c r="AT60" s="1046"/>
      <c r="AU60" s="1046"/>
      <c r="AV60" s="1046"/>
      <c r="AW60" s="1045"/>
      <c r="AX60" s="1046"/>
      <c r="AY60" s="1046"/>
      <c r="AZ60" s="1046"/>
      <c r="BA60" s="1046"/>
      <c r="BB60" s="1046"/>
      <c r="BC60" s="1046"/>
      <c r="BD60" s="1046"/>
      <c r="BE60" s="1046"/>
      <c r="BF60" s="1046"/>
      <c r="BG60" s="1046"/>
      <c r="BH60" s="1046"/>
      <c r="BI60" s="1046"/>
      <c r="BJ60" s="1046"/>
      <c r="BK60" s="1046"/>
      <c r="BL60" s="1046"/>
      <c r="BM60" s="1045"/>
      <c r="BN60" s="1046"/>
      <c r="BO60" s="1046"/>
      <c r="BP60" s="1046"/>
      <c r="BQ60" s="1046"/>
      <c r="BR60" s="1046"/>
      <c r="BS60" s="1046"/>
      <c r="BT60" s="1046"/>
      <c r="BU60" s="1046"/>
      <c r="BV60" s="1046"/>
      <c r="BW60" s="1046"/>
      <c r="BX60" s="1046"/>
      <c r="BY60" s="1046"/>
      <c r="BZ60" s="1046"/>
      <c r="CA60" s="1046"/>
      <c r="CB60" s="1046"/>
      <c r="CC60" s="1045"/>
      <c r="CD60" s="1046"/>
      <c r="CE60" s="1046"/>
      <c r="CF60" s="1046"/>
      <c r="CG60" s="1046"/>
      <c r="CH60" s="1046"/>
      <c r="CI60" s="1046"/>
      <c r="CJ60" s="1046"/>
      <c r="CK60" s="1046"/>
      <c r="CL60" s="1046"/>
      <c r="CM60" s="1046"/>
      <c r="CN60" s="1046"/>
      <c r="CO60" s="1046"/>
      <c r="CP60" s="1046"/>
      <c r="CQ60" s="1046"/>
      <c r="CR60" s="1046"/>
      <c r="CS60" s="1045"/>
      <c r="CT60" s="1046"/>
      <c r="CU60" s="1046"/>
      <c r="CV60" s="1046"/>
      <c r="CW60" s="1046"/>
      <c r="CX60" s="1046"/>
      <c r="CY60" s="1046"/>
      <c r="CZ60" s="1046"/>
      <c r="DA60" s="1046"/>
      <c r="DB60" s="1046"/>
      <c r="DC60" s="1046"/>
      <c r="DD60" s="1046"/>
      <c r="DE60" s="1046"/>
      <c r="DF60" s="1046"/>
      <c r="DG60" s="1046"/>
      <c r="DH60" s="1046"/>
      <c r="DI60" s="1045"/>
      <c r="DJ60" s="1046"/>
      <c r="DK60" s="1046"/>
      <c r="DL60" s="1046"/>
      <c r="DM60" s="1046"/>
      <c r="DN60" s="1046"/>
      <c r="DO60" s="1046"/>
      <c r="DP60" s="1046"/>
      <c r="DQ60" s="1046"/>
      <c r="DR60" s="1046"/>
      <c r="DS60" s="1046"/>
      <c r="DT60" s="1046"/>
      <c r="DU60" s="1046"/>
      <c r="DV60" s="1046"/>
      <c r="DW60" s="1046"/>
      <c r="DX60" s="1046"/>
      <c r="DY60" s="1045"/>
      <c r="DZ60" s="1046"/>
      <c r="EA60" s="1046"/>
      <c r="EB60" s="1046"/>
      <c r="EC60" s="1046"/>
      <c r="ED60" s="1046"/>
      <c r="EE60" s="1046"/>
      <c r="EF60" s="1046"/>
      <c r="EG60" s="1046"/>
      <c r="EH60" s="1046"/>
      <c r="EI60" s="1046"/>
      <c r="EJ60" s="1046"/>
      <c r="EK60" s="1046"/>
      <c r="EL60" s="1046"/>
      <c r="EM60" s="1046"/>
      <c r="EN60" s="1046"/>
      <c r="EO60" s="1045"/>
      <c r="EP60" s="1046"/>
      <c r="EQ60" s="1046"/>
      <c r="ER60" s="1046"/>
      <c r="ES60" s="1046"/>
      <c r="ET60" s="1046"/>
      <c r="EU60" s="1046"/>
      <c r="EV60" s="1046"/>
      <c r="EW60" s="1046"/>
      <c r="EX60" s="1046"/>
      <c r="EY60" s="1046"/>
      <c r="EZ60" s="1046"/>
      <c r="FA60" s="1046"/>
      <c r="FB60" s="1046"/>
      <c r="FC60" s="1046"/>
      <c r="FD60" s="1046"/>
      <c r="FE60" s="1045"/>
      <c r="FF60" s="1046"/>
      <c r="FG60" s="1046"/>
      <c r="FH60" s="1046"/>
      <c r="FI60" s="1046"/>
      <c r="FJ60" s="1046"/>
      <c r="FK60" s="1046"/>
      <c r="FL60" s="1046"/>
      <c r="FM60" s="1046"/>
      <c r="FN60" s="1046"/>
      <c r="FO60" s="1046"/>
      <c r="FP60" s="1046"/>
      <c r="FQ60" s="1046"/>
      <c r="FR60" s="1046"/>
      <c r="FS60" s="1046"/>
      <c r="FT60" s="1046"/>
      <c r="FU60" s="1045"/>
      <c r="FV60" s="1046"/>
      <c r="FW60" s="1046"/>
      <c r="FX60" s="1046"/>
      <c r="FY60" s="1046"/>
      <c r="FZ60" s="1046"/>
      <c r="GA60" s="1046"/>
      <c r="GB60" s="1046"/>
      <c r="GC60" s="1046"/>
      <c r="GD60" s="1046"/>
      <c r="GE60" s="1046"/>
      <c r="GF60" s="1046"/>
      <c r="GG60" s="1046"/>
      <c r="GH60" s="1046"/>
      <c r="GI60" s="1046"/>
      <c r="GJ60" s="1046"/>
      <c r="GK60" s="1045"/>
      <c r="GL60" s="1046"/>
      <c r="GM60" s="1046"/>
      <c r="GN60" s="1046"/>
      <c r="GO60" s="1046"/>
      <c r="GP60" s="1046"/>
      <c r="GQ60" s="1046"/>
      <c r="GR60" s="1046"/>
      <c r="GS60" s="1046"/>
      <c r="GT60" s="1046"/>
      <c r="GU60" s="1046"/>
      <c r="GV60" s="1046"/>
      <c r="GW60" s="1046"/>
      <c r="GX60" s="1046"/>
      <c r="GY60" s="1046"/>
      <c r="GZ60" s="1046"/>
      <c r="HA60" s="1045"/>
      <c r="HB60" s="1046"/>
      <c r="HC60" s="1046"/>
      <c r="HD60" s="1046"/>
      <c r="HE60" s="1046"/>
      <c r="HF60" s="1046"/>
      <c r="HG60" s="1046"/>
      <c r="HH60" s="1046"/>
      <c r="HI60" s="1046"/>
      <c r="HJ60" s="1046"/>
      <c r="HK60" s="1046"/>
      <c r="HL60" s="1046"/>
      <c r="HM60" s="1046"/>
      <c r="HN60" s="1046"/>
      <c r="HO60" s="1046"/>
      <c r="HP60" s="1046"/>
      <c r="HQ60" s="1045"/>
      <c r="HR60" s="1046"/>
      <c r="HS60" s="1046"/>
      <c r="HT60" s="1046"/>
      <c r="HU60" s="1046"/>
      <c r="HV60" s="1046"/>
      <c r="HW60" s="1046"/>
      <c r="HX60" s="1046"/>
      <c r="HY60" s="1046"/>
      <c r="HZ60" s="1046"/>
      <c r="IA60" s="1046"/>
      <c r="IB60" s="1046"/>
      <c r="IC60" s="1046"/>
      <c r="ID60" s="1046"/>
      <c r="IE60" s="1046"/>
      <c r="IF60" s="1046"/>
      <c r="IG60" s="1045"/>
      <c r="IH60" s="1046"/>
      <c r="II60" s="1046"/>
      <c r="IJ60" s="1046"/>
      <c r="IK60" s="1046"/>
      <c r="IL60" s="1046"/>
      <c r="IM60" s="1046"/>
      <c r="IN60" s="1046"/>
      <c r="IO60" s="1046"/>
      <c r="IP60" s="1046"/>
      <c r="IQ60" s="1046"/>
      <c r="IR60" s="1046"/>
      <c r="IS60" s="1046"/>
      <c r="IT60" s="1046"/>
      <c r="IU60" s="1046"/>
      <c r="IV60" s="1046"/>
      <c r="IW60" s="1045"/>
      <c r="IX60" s="1046"/>
      <c r="IY60" s="1046"/>
      <c r="IZ60" s="1046"/>
      <c r="JA60" s="1046"/>
      <c r="JB60" s="1046"/>
      <c r="JC60" s="1046"/>
      <c r="JD60" s="1046"/>
      <c r="JE60" s="1046"/>
      <c r="JF60" s="1046"/>
      <c r="JG60" s="1046"/>
      <c r="JH60" s="1046"/>
      <c r="JI60" s="1046"/>
      <c r="JJ60" s="1046"/>
      <c r="JK60" s="1046"/>
      <c r="JL60" s="1046"/>
      <c r="JM60" s="1045"/>
      <c r="JN60" s="1046"/>
      <c r="JO60" s="1046"/>
      <c r="JP60" s="1046"/>
      <c r="JQ60" s="1046"/>
      <c r="JR60" s="1046"/>
      <c r="JS60" s="1046"/>
      <c r="JT60" s="1046"/>
      <c r="JU60" s="1046"/>
      <c r="JV60" s="1046"/>
      <c r="JW60" s="1046"/>
      <c r="JX60" s="1046"/>
      <c r="JY60" s="1046"/>
      <c r="JZ60" s="1046"/>
      <c r="KA60" s="1046"/>
      <c r="KB60" s="1046"/>
      <c r="KC60" s="1045"/>
      <c r="KD60" s="1046"/>
      <c r="KE60" s="1046"/>
      <c r="KF60" s="1046"/>
      <c r="KG60" s="1046"/>
      <c r="KH60" s="1046"/>
      <c r="KI60" s="1046"/>
      <c r="KJ60" s="1046"/>
      <c r="KK60" s="1046"/>
      <c r="KL60" s="1046"/>
      <c r="KM60" s="1046"/>
      <c r="KN60" s="1046"/>
      <c r="KO60" s="1046"/>
      <c r="KP60" s="1046"/>
      <c r="KQ60" s="1046"/>
      <c r="KR60" s="1046"/>
      <c r="KS60" s="1045"/>
      <c r="KT60" s="1046"/>
      <c r="KU60" s="1046"/>
      <c r="KV60" s="1046"/>
      <c r="KW60" s="1046"/>
      <c r="KX60" s="1046"/>
      <c r="KY60" s="1046"/>
      <c r="KZ60" s="1046"/>
      <c r="LA60" s="1046"/>
      <c r="LB60" s="1046"/>
      <c r="LC60" s="1046"/>
      <c r="LD60" s="1046"/>
      <c r="LE60" s="1046"/>
      <c r="LF60" s="1046"/>
      <c r="LG60" s="1046"/>
      <c r="LH60" s="1046"/>
      <c r="LI60" s="1045"/>
      <c r="LJ60" s="1046"/>
      <c r="LK60" s="1046"/>
      <c r="LL60" s="1046"/>
      <c r="LM60" s="1046"/>
      <c r="LN60" s="1046"/>
      <c r="LO60" s="1046"/>
      <c r="LP60" s="1046"/>
      <c r="LQ60" s="1046"/>
      <c r="LR60" s="1046"/>
      <c r="LS60" s="1046"/>
      <c r="LT60" s="1046"/>
      <c r="LU60" s="1046"/>
      <c r="LV60" s="1046"/>
      <c r="LW60" s="1046"/>
      <c r="LX60" s="1046"/>
      <c r="LY60" s="1045"/>
      <c r="LZ60" s="1046"/>
      <c r="MA60" s="1046"/>
      <c r="MB60" s="1046"/>
      <c r="MC60" s="1046"/>
      <c r="MD60" s="1046"/>
      <c r="ME60" s="1046"/>
      <c r="MF60" s="1046"/>
      <c r="MG60" s="1046"/>
      <c r="MH60" s="1046"/>
      <c r="MI60" s="1046"/>
      <c r="MJ60" s="1046"/>
      <c r="MK60" s="1046"/>
      <c r="ML60" s="1046"/>
      <c r="MM60" s="1046"/>
      <c r="MN60" s="1046"/>
      <c r="MO60" s="1045"/>
      <c r="MP60" s="1046"/>
      <c r="MQ60" s="1046"/>
      <c r="MR60" s="1046"/>
      <c r="MS60" s="1046"/>
      <c r="MT60" s="1046"/>
      <c r="MU60" s="1046"/>
      <c r="MV60" s="1046"/>
      <c r="MW60" s="1046"/>
      <c r="MX60" s="1046"/>
      <c r="MY60" s="1046"/>
      <c r="MZ60" s="1046"/>
      <c r="NA60" s="1046"/>
      <c r="NB60" s="1046"/>
      <c r="NC60" s="1046"/>
      <c r="ND60" s="1046"/>
      <c r="NE60" s="1045"/>
      <c r="NF60" s="1046"/>
      <c r="NG60" s="1046"/>
      <c r="NH60" s="1046"/>
      <c r="NI60" s="1046"/>
      <c r="NJ60" s="1046"/>
      <c r="NK60" s="1046"/>
      <c r="NL60" s="1046"/>
      <c r="NM60" s="1046"/>
      <c r="NN60" s="1046"/>
      <c r="NO60" s="1046"/>
      <c r="NP60" s="1046"/>
      <c r="NQ60" s="1046"/>
      <c r="NR60" s="1046"/>
      <c r="NS60" s="1046"/>
      <c r="NT60" s="1046"/>
      <c r="NU60" s="1045"/>
      <c r="NV60" s="1046"/>
      <c r="NW60" s="1046"/>
      <c r="NX60" s="1046"/>
      <c r="NY60" s="1046"/>
      <c r="NZ60" s="1046"/>
      <c r="OA60" s="1046"/>
      <c r="OB60" s="1046"/>
      <c r="OC60" s="1046"/>
      <c r="OD60" s="1046"/>
      <c r="OE60" s="1046"/>
      <c r="OF60" s="1046"/>
      <c r="OG60" s="1046"/>
      <c r="OH60" s="1046"/>
      <c r="OI60" s="1046"/>
      <c r="OJ60" s="1046"/>
      <c r="OK60" s="1045"/>
      <c r="OL60" s="1046"/>
      <c r="OM60" s="1046"/>
      <c r="ON60" s="1046"/>
      <c r="OO60" s="1046"/>
      <c r="OP60" s="1046"/>
      <c r="OQ60" s="1046"/>
      <c r="OR60" s="1046"/>
      <c r="OS60" s="1046"/>
      <c r="OT60" s="1046"/>
      <c r="OU60" s="1046"/>
      <c r="OV60" s="1046"/>
      <c r="OW60" s="1046"/>
      <c r="OX60" s="1046"/>
      <c r="OY60" s="1046"/>
      <c r="OZ60" s="1046"/>
      <c r="PA60" s="1045"/>
      <c r="PB60" s="1046"/>
      <c r="PC60" s="1046"/>
      <c r="PD60" s="1046"/>
      <c r="PE60" s="1046"/>
      <c r="PF60" s="1046"/>
      <c r="PG60" s="1046"/>
      <c r="PH60" s="1046"/>
      <c r="PI60" s="1046"/>
      <c r="PJ60" s="1046"/>
      <c r="PK60" s="1046"/>
      <c r="PL60" s="1046"/>
      <c r="PM60" s="1046"/>
      <c r="PN60" s="1046"/>
      <c r="PO60" s="1046"/>
      <c r="PP60" s="1046"/>
      <c r="PQ60" s="1045"/>
      <c r="PR60" s="1046"/>
      <c r="PS60" s="1046"/>
      <c r="PT60" s="1046"/>
      <c r="PU60" s="1046"/>
      <c r="PV60" s="1046"/>
      <c r="PW60" s="1046"/>
      <c r="PX60" s="1046"/>
      <c r="PY60" s="1046"/>
      <c r="PZ60" s="1046"/>
      <c r="QA60" s="1046"/>
      <c r="QB60" s="1046"/>
      <c r="QC60" s="1046"/>
      <c r="QD60" s="1046"/>
      <c r="QE60" s="1046"/>
      <c r="QF60" s="1043"/>
      <c r="QG60" s="1041"/>
      <c r="QH60" s="877"/>
      <c r="QI60" s="878"/>
      <c r="QJ60" s="878"/>
      <c r="QK60" s="878"/>
      <c r="QL60" s="879"/>
      <c r="QM60" s="880"/>
      <c r="QN60" s="878"/>
      <c r="QO60" s="878"/>
      <c r="QP60" s="878"/>
      <c r="QQ60" s="881"/>
      <c r="QR60" s="877"/>
      <c r="QS60" s="878"/>
      <c r="QT60" s="878"/>
      <c r="QU60" s="878"/>
      <c r="QV60" s="879"/>
      <c r="QW60" s="1041"/>
      <c r="QX60" s="877"/>
      <c r="QY60" s="878"/>
      <c r="QZ60" s="878"/>
      <c r="RA60" s="878"/>
      <c r="RB60" s="879"/>
      <c r="RC60" s="880"/>
      <c r="RD60" s="878"/>
      <c r="RE60" s="878"/>
      <c r="RF60" s="878"/>
      <c r="RG60" s="881"/>
      <c r="RH60" s="877"/>
      <c r="RI60" s="878"/>
      <c r="RJ60" s="878"/>
      <c r="RK60" s="878"/>
      <c r="RL60" s="879"/>
      <c r="RM60" s="1041"/>
      <c r="RN60" s="877"/>
      <c r="RO60" s="878"/>
      <c r="RP60" s="878"/>
      <c r="RQ60" s="878"/>
      <c r="RR60" s="879"/>
      <c r="RS60" s="880"/>
      <c r="RT60" s="878"/>
      <c r="RU60" s="878"/>
      <c r="RV60" s="878"/>
      <c r="RW60" s="881"/>
      <c r="RX60" s="877"/>
      <c r="RY60" s="878"/>
      <c r="RZ60" s="878"/>
      <c r="SA60" s="878"/>
      <c r="SB60" s="879"/>
      <c r="SC60" s="1041"/>
      <c r="SD60" s="877"/>
      <c r="SE60" s="878"/>
      <c r="SF60" s="878"/>
      <c r="SG60" s="878"/>
      <c r="SH60" s="879"/>
      <c r="SI60" s="880"/>
      <c r="SJ60" s="878"/>
      <c r="SK60" s="878"/>
      <c r="SL60" s="878"/>
      <c r="SM60" s="881"/>
      <c r="SN60" s="877"/>
      <c r="SO60" s="878"/>
      <c r="SP60" s="878"/>
      <c r="SQ60" s="878"/>
      <c r="SR60" s="879"/>
      <c r="SS60" s="1041"/>
      <c r="ST60" s="877"/>
      <c r="SU60" s="878"/>
      <c r="SV60" s="878"/>
      <c r="SW60" s="878"/>
      <c r="SX60" s="879"/>
      <c r="SY60" s="880"/>
      <c r="SZ60" s="878"/>
      <c r="TA60" s="878"/>
      <c r="TB60" s="878"/>
      <c r="TC60" s="881"/>
      <c r="TD60" s="877"/>
      <c r="TE60" s="878"/>
      <c r="TF60" s="878"/>
      <c r="TG60" s="878"/>
      <c r="TH60" s="879"/>
      <c r="TI60" s="1041"/>
      <c r="TJ60" s="877"/>
      <c r="TK60" s="878"/>
      <c r="TL60" s="878"/>
      <c r="TM60" s="878"/>
      <c r="TN60" s="879"/>
      <c r="TO60" s="880"/>
      <c r="TP60" s="878"/>
      <c r="TQ60" s="878"/>
      <c r="TR60" s="878"/>
      <c r="TS60" s="881"/>
      <c r="TT60" s="877"/>
      <c r="TU60" s="878"/>
      <c r="TV60" s="878"/>
      <c r="TW60" s="878"/>
      <c r="TX60" s="879"/>
      <c r="TY60" s="1041"/>
      <c r="TZ60" s="877"/>
      <c r="UA60" s="878"/>
      <c r="UB60" s="878"/>
      <c r="UC60" s="878"/>
      <c r="UD60" s="879"/>
      <c r="UE60" s="880"/>
      <c r="UF60" s="878"/>
      <c r="UG60" s="878"/>
      <c r="UH60" s="878"/>
      <c r="UI60" s="881"/>
      <c r="UJ60" s="877"/>
      <c r="UK60" s="878"/>
      <c r="UL60" s="878"/>
      <c r="UM60" s="878"/>
      <c r="UN60" s="879"/>
      <c r="UO60" s="1041"/>
      <c r="UP60" s="877"/>
      <c r="UQ60" s="878"/>
      <c r="UR60" s="878"/>
      <c r="US60" s="878"/>
      <c r="UT60" s="879"/>
      <c r="UU60" s="880"/>
      <c r="UV60" s="878"/>
      <c r="UW60" s="878"/>
      <c r="UX60" s="878"/>
      <c r="UY60" s="881"/>
      <c r="UZ60" s="877"/>
      <c r="VA60" s="878"/>
      <c r="VB60" s="878"/>
      <c r="VC60" s="878"/>
      <c r="VD60" s="879"/>
      <c r="VE60" s="1041"/>
      <c r="VF60" s="877"/>
      <c r="VG60" s="878"/>
      <c r="VH60" s="878"/>
      <c r="VI60" s="878"/>
      <c r="VJ60" s="879"/>
      <c r="VK60" s="880"/>
      <c r="VL60" s="878"/>
      <c r="VM60" s="878"/>
      <c r="VN60" s="878"/>
      <c r="VO60" s="881"/>
      <c r="VP60" s="877"/>
      <c r="VQ60" s="878"/>
      <c r="VR60" s="878"/>
      <c r="VS60" s="878"/>
      <c r="VT60" s="879"/>
      <c r="VU60" s="1041"/>
      <c r="VV60" s="877"/>
      <c r="VW60" s="878"/>
      <c r="VX60" s="878"/>
      <c r="VY60" s="878"/>
      <c r="VZ60" s="879"/>
      <c r="WA60" s="880"/>
      <c r="WB60" s="878"/>
      <c r="WC60" s="878"/>
      <c r="WD60" s="878"/>
      <c r="WE60" s="881"/>
      <c r="WF60" s="877"/>
      <c r="WG60" s="878"/>
      <c r="WH60" s="878"/>
      <c r="WI60" s="878"/>
      <c r="WJ60" s="879"/>
      <c r="WK60" s="1041"/>
      <c r="WL60" s="877"/>
      <c r="WM60" s="878"/>
      <c r="WN60" s="878"/>
      <c r="WO60" s="878"/>
      <c r="WP60" s="879"/>
      <c r="WQ60" s="880"/>
      <c r="WR60" s="878"/>
      <c r="WS60" s="878"/>
      <c r="WT60" s="878"/>
      <c r="WU60" s="881"/>
      <c r="WV60" s="877"/>
      <c r="WW60" s="878"/>
      <c r="WX60" s="878"/>
      <c r="WY60" s="878"/>
      <c r="WZ60" s="879"/>
      <c r="XA60" s="1041"/>
      <c r="XB60" s="877"/>
      <c r="XC60" s="878"/>
      <c r="XD60" s="878"/>
      <c r="XE60" s="878"/>
      <c r="XF60" s="879"/>
      <c r="XG60" s="880"/>
      <c r="XH60" s="878"/>
      <c r="XI60" s="878"/>
      <c r="XJ60" s="878"/>
      <c r="XK60" s="881"/>
      <c r="XL60" s="877"/>
      <c r="XM60" s="878"/>
      <c r="XN60" s="878"/>
      <c r="XO60" s="878"/>
      <c r="XP60" s="879"/>
      <c r="XQ60" s="1041"/>
      <c r="XR60" s="877"/>
      <c r="XS60" s="878"/>
      <c r="XT60" s="878"/>
      <c r="XU60" s="878"/>
      <c r="XV60" s="879"/>
      <c r="XW60" s="880"/>
      <c r="XX60" s="878"/>
      <c r="XY60" s="878"/>
      <c r="XZ60" s="878"/>
      <c r="YA60" s="881"/>
      <c r="YB60" s="877"/>
      <c r="YC60" s="878"/>
      <c r="YD60" s="878"/>
      <c r="YE60" s="878"/>
      <c r="YF60" s="879"/>
      <c r="YG60" s="1041"/>
      <c r="YH60" s="877"/>
      <c r="YI60" s="878"/>
      <c r="YJ60" s="878"/>
      <c r="YK60" s="878"/>
      <c r="YL60" s="879"/>
      <c r="YM60" s="880"/>
      <c r="YN60" s="878"/>
      <c r="YO60" s="878"/>
      <c r="YP60" s="878"/>
      <c r="YQ60" s="881"/>
      <c r="YR60" s="877"/>
      <c r="YS60" s="878"/>
      <c r="YT60" s="878"/>
      <c r="YU60" s="878"/>
      <c r="YV60" s="879"/>
      <c r="YW60" s="1041"/>
      <c r="YX60" s="877"/>
      <c r="YY60" s="878"/>
      <c r="YZ60" s="878"/>
      <c r="ZA60" s="878"/>
      <c r="ZB60" s="879"/>
      <c r="ZC60" s="880"/>
      <c r="ZD60" s="878"/>
      <c r="ZE60" s="878"/>
      <c r="ZF60" s="878"/>
      <c r="ZG60" s="881"/>
      <c r="ZH60" s="877"/>
      <c r="ZI60" s="878"/>
      <c r="ZJ60" s="878"/>
      <c r="ZK60" s="878"/>
      <c r="ZL60" s="879"/>
      <c r="ZM60" s="1041"/>
      <c r="ZN60" s="877"/>
      <c r="ZO60" s="878"/>
      <c r="ZP60" s="878"/>
      <c r="ZQ60" s="878"/>
      <c r="ZR60" s="879"/>
      <c r="ZS60" s="880"/>
      <c r="ZT60" s="878"/>
      <c r="ZU60" s="878"/>
      <c r="ZV60" s="878"/>
      <c r="ZW60" s="881"/>
      <c r="ZX60" s="877"/>
      <c r="ZY60" s="878"/>
      <c r="ZZ60" s="878"/>
      <c r="AAA60" s="878"/>
      <c r="AAB60" s="879"/>
      <c r="AAC60" s="1041"/>
      <c r="AAD60" s="877"/>
      <c r="AAE60" s="878"/>
      <c r="AAF60" s="878"/>
      <c r="AAG60" s="878"/>
      <c r="AAH60" s="879"/>
      <c r="AAI60" s="880"/>
      <c r="AAJ60" s="878"/>
      <c r="AAK60" s="878"/>
      <c r="AAL60" s="878"/>
      <c r="AAM60" s="881"/>
      <c r="AAN60" s="877"/>
      <c r="AAO60" s="878"/>
      <c r="AAP60" s="878"/>
      <c r="AAQ60" s="878"/>
      <c r="AAR60" s="879"/>
      <c r="AAS60" s="1041"/>
      <c r="AAT60" s="877"/>
      <c r="AAU60" s="878"/>
      <c r="AAV60" s="878"/>
      <c r="AAW60" s="878"/>
      <c r="AAX60" s="879"/>
      <c r="AAY60" s="880"/>
      <c r="AAZ60" s="878"/>
      <c r="ABA60" s="878"/>
      <c r="ABB60" s="878"/>
      <c r="ABC60" s="881"/>
      <c r="ABD60" s="877"/>
      <c r="ABE60" s="878"/>
      <c r="ABF60" s="878"/>
      <c r="ABG60" s="878"/>
      <c r="ABH60" s="879"/>
      <c r="ABI60" s="1041"/>
      <c r="ABJ60" s="877"/>
      <c r="ABK60" s="878"/>
      <c r="ABL60" s="878"/>
      <c r="ABM60" s="878"/>
      <c r="ABN60" s="879"/>
      <c r="ABO60" s="880"/>
      <c r="ABP60" s="878"/>
      <c r="ABQ60" s="878"/>
      <c r="ABR60" s="878"/>
      <c r="ABS60" s="881"/>
      <c r="ABT60" s="877"/>
      <c r="ABU60" s="878"/>
      <c r="ABV60" s="878"/>
      <c r="ABW60" s="878"/>
      <c r="ABX60" s="879"/>
      <c r="ABY60" s="1041"/>
      <c r="ABZ60" s="877"/>
      <c r="ACA60" s="878"/>
      <c r="ACB60" s="878"/>
      <c r="ACC60" s="878"/>
      <c r="ACD60" s="879"/>
      <c r="ACE60" s="880"/>
      <c r="ACF60" s="878"/>
      <c r="ACG60" s="878"/>
      <c r="ACH60" s="878"/>
      <c r="ACI60" s="881"/>
      <c r="ACJ60" s="877"/>
      <c r="ACK60" s="878"/>
      <c r="ACL60" s="878"/>
      <c r="ACM60" s="878"/>
      <c r="ACN60" s="879"/>
      <c r="ACO60" s="1041"/>
      <c r="ACP60" s="877"/>
      <c r="ACQ60" s="878"/>
      <c r="ACR60" s="878"/>
      <c r="ACS60" s="878"/>
      <c r="ACT60" s="879"/>
      <c r="ACU60" s="880"/>
      <c r="ACV60" s="878"/>
      <c r="ACW60" s="878"/>
      <c r="ACX60" s="878"/>
      <c r="ACY60" s="881"/>
      <c r="ACZ60" s="877"/>
      <c r="ADA60" s="878"/>
      <c r="ADB60" s="878"/>
      <c r="ADC60" s="878"/>
      <c r="ADD60" s="879"/>
      <c r="ADE60" s="1041"/>
      <c r="ADF60" s="877"/>
      <c r="ADG60" s="878"/>
      <c r="ADH60" s="878"/>
      <c r="ADI60" s="878"/>
      <c r="ADJ60" s="879"/>
      <c r="ADK60" s="880"/>
      <c r="ADL60" s="878"/>
      <c r="ADM60" s="878"/>
      <c r="ADN60" s="878"/>
      <c r="ADO60" s="881"/>
      <c r="ADP60" s="877"/>
      <c r="ADQ60" s="878"/>
      <c r="ADR60" s="878"/>
      <c r="ADS60" s="878"/>
      <c r="ADT60" s="879"/>
      <c r="ADU60" s="1041"/>
      <c r="ADV60" s="877"/>
      <c r="ADW60" s="878"/>
      <c r="ADX60" s="878"/>
      <c r="ADY60" s="878"/>
      <c r="ADZ60" s="879"/>
      <c r="AEA60" s="880"/>
      <c r="AEB60" s="878"/>
      <c r="AEC60" s="878"/>
      <c r="AED60" s="878"/>
      <c r="AEE60" s="881"/>
      <c r="AEF60" s="877"/>
      <c r="AEG60" s="878"/>
      <c r="AEH60" s="878"/>
      <c r="AEI60" s="878"/>
      <c r="AEJ60" s="879"/>
      <c r="AEK60" s="1041"/>
      <c r="AEL60" s="877"/>
      <c r="AEM60" s="878"/>
      <c r="AEN60" s="878"/>
      <c r="AEO60" s="878"/>
      <c r="AEP60" s="879"/>
      <c r="AEQ60" s="880"/>
      <c r="AER60" s="878"/>
      <c r="AES60" s="878"/>
      <c r="AET60" s="878"/>
      <c r="AEU60" s="881"/>
      <c r="AEV60" s="877"/>
      <c r="AEW60" s="878"/>
      <c r="AEX60" s="878"/>
      <c r="AEY60" s="878"/>
      <c r="AEZ60" s="879"/>
      <c r="AFA60" s="1041"/>
      <c r="AFB60" s="877"/>
      <c r="AFC60" s="878"/>
      <c r="AFD60" s="878"/>
      <c r="AFE60" s="878"/>
      <c r="AFF60" s="879"/>
      <c r="AFG60" s="880"/>
      <c r="AFH60" s="878"/>
      <c r="AFI60" s="878"/>
      <c r="AFJ60" s="878"/>
      <c r="AFK60" s="881"/>
      <c r="AFL60" s="877"/>
      <c r="AFM60" s="878"/>
      <c r="AFN60" s="878"/>
      <c r="AFO60" s="878"/>
      <c r="AFP60" s="879"/>
      <c r="AFQ60" s="1041"/>
      <c r="AFR60" s="877"/>
      <c r="AFS60" s="878"/>
      <c r="AFT60" s="878"/>
      <c r="AFU60" s="878"/>
      <c r="AFV60" s="879"/>
      <c r="AFW60" s="880"/>
      <c r="AFX60" s="878"/>
      <c r="AFY60" s="878"/>
      <c r="AFZ60" s="878"/>
      <c r="AGA60" s="881"/>
      <c r="AGB60" s="877"/>
      <c r="AGC60" s="878"/>
      <c r="AGD60" s="878"/>
      <c r="AGE60" s="878"/>
      <c r="AGF60" s="879"/>
      <c r="AGG60" s="1041"/>
      <c r="AGH60" s="877"/>
      <c r="AGI60" s="878"/>
      <c r="AGJ60" s="878"/>
      <c r="AGK60" s="878"/>
      <c r="AGL60" s="879"/>
      <c r="AGM60" s="880"/>
      <c r="AGN60" s="878"/>
      <c r="AGO60" s="878"/>
      <c r="AGP60" s="878"/>
      <c r="AGQ60" s="881"/>
      <c r="AGR60" s="877"/>
      <c r="AGS60" s="878"/>
      <c r="AGT60" s="878"/>
      <c r="AGU60" s="878"/>
      <c r="AGV60" s="879"/>
      <c r="AGW60" s="1041"/>
      <c r="AGX60" s="877"/>
      <c r="AGY60" s="878"/>
      <c r="AGZ60" s="878"/>
      <c r="AHA60" s="878"/>
      <c r="AHB60" s="879"/>
      <c r="AHC60" s="880"/>
      <c r="AHD60" s="878"/>
      <c r="AHE60" s="878"/>
      <c r="AHF60" s="878"/>
      <c r="AHG60" s="881"/>
      <c r="AHH60" s="877"/>
      <c r="AHI60" s="878"/>
      <c r="AHJ60" s="878"/>
      <c r="AHK60" s="878"/>
      <c r="AHL60" s="879"/>
      <c r="AHM60" s="1041"/>
      <c r="AHN60" s="877"/>
      <c r="AHO60" s="878"/>
      <c r="AHP60" s="878"/>
      <c r="AHQ60" s="878"/>
      <c r="AHR60" s="879"/>
      <c r="AHS60" s="880"/>
      <c r="AHT60" s="878"/>
      <c r="AHU60" s="878"/>
      <c r="AHV60" s="878"/>
      <c r="AHW60" s="881"/>
      <c r="AHX60" s="877"/>
      <c r="AHY60" s="878"/>
      <c r="AHZ60" s="878"/>
      <c r="AIA60" s="878"/>
      <c r="AIB60" s="879"/>
      <c r="AIC60" s="1041"/>
      <c r="AID60" s="877"/>
      <c r="AIE60" s="878"/>
      <c r="AIF60" s="878"/>
      <c r="AIG60" s="878"/>
      <c r="AIH60" s="879"/>
      <c r="AII60" s="880"/>
      <c r="AIJ60" s="878"/>
      <c r="AIK60" s="878"/>
      <c r="AIL60" s="878"/>
      <c r="AIM60" s="881"/>
      <c r="AIN60" s="877"/>
      <c r="AIO60" s="878"/>
      <c r="AIP60" s="878"/>
      <c r="AIQ60" s="878"/>
      <c r="AIR60" s="879"/>
      <c r="AIS60" s="1041"/>
      <c r="AIT60" s="877"/>
      <c r="AIU60" s="878"/>
      <c r="AIV60" s="878"/>
      <c r="AIW60" s="878"/>
      <c r="AIX60" s="879"/>
      <c r="AIY60" s="880"/>
      <c r="AIZ60" s="878"/>
      <c r="AJA60" s="878"/>
      <c r="AJB60" s="878"/>
      <c r="AJC60" s="881"/>
      <c r="AJD60" s="877"/>
      <c r="AJE60" s="878"/>
      <c r="AJF60" s="878"/>
      <c r="AJG60" s="878"/>
      <c r="AJH60" s="879"/>
      <c r="AJI60" s="1041"/>
      <c r="AJJ60" s="877"/>
      <c r="AJK60" s="878"/>
      <c r="AJL60" s="878"/>
      <c r="AJM60" s="878"/>
      <c r="AJN60" s="879"/>
      <c r="AJO60" s="880"/>
      <c r="AJP60" s="878"/>
      <c r="AJQ60" s="878"/>
      <c r="AJR60" s="878"/>
      <c r="AJS60" s="881"/>
      <c r="AJT60" s="877"/>
      <c r="AJU60" s="878"/>
      <c r="AJV60" s="878"/>
      <c r="AJW60" s="878"/>
      <c r="AJX60" s="879"/>
      <c r="AJY60" s="1041"/>
      <c r="AJZ60" s="877"/>
      <c r="AKA60" s="878"/>
      <c r="AKB60" s="878"/>
      <c r="AKC60" s="878"/>
      <c r="AKD60" s="879"/>
      <c r="AKE60" s="880"/>
      <c r="AKF60" s="878"/>
      <c r="AKG60" s="878"/>
      <c r="AKH60" s="878"/>
      <c r="AKI60" s="881"/>
      <c r="AKJ60" s="877"/>
      <c r="AKK60" s="878"/>
      <c r="AKL60" s="878"/>
      <c r="AKM60" s="878"/>
      <c r="AKN60" s="879"/>
      <c r="AKO60" s="1041"/>
      <c r="AKP60" s="877"/>
      <c r="AKQ60" s="878"/>
      <c r="AKR60" s="878"/>
      <c r="AKS60" s="878"/>
      <c r="AKT60" s="879"/>
      <c r="AKU60" s="880"/>
      <c r="AKV60" s="878"/>
      <c r="AKW60" s="878"/>
      <c r="AKX60" s="878"/>
      <c r="AKY60" s="881"/>
      <c r="AKZ60" s="877"/>
      <c r="ALA60" s="878"/>
      <c r="ALB60" s="878"/>
      <c r="ALC60" s="878"/>
      <c r="ALD60" s="879"/>
      <c r="ALE60" s="1041"/>
      <c r="ALF60" s="877"/>
      <c r="ALG60" s="878"/>
      <c r="ALH60" s="878"/>
      <c r="ALI60" s="878"/>
      <c r="ALJ60" s="879"/>
      <c r="ALK60" s="880"/>
      <c r="ALL60" s="878"/>
      <c r="ALM60" s="878"/>
      <c r="ALN60" s="878"/>
      <c r="ALO60" s="881"/>
      <c r="ALP60" s="877"/>
      <c r="ALQ60" s="878"/>
      <c r="ALR60" s="878"/>
      <c r="ALS60" s="878"/>
      <c r="ALT60" s="879"/>
      <c r="ALU60" s="1041"/>
      <c r="ALV60" s="877"/>
      <c r="ALW60" s="878"/>
      <c r="ALX60" s="878"/>
      <c r="ALY60" s="878"/>
      <c r="ALZ60" s="879"/>
      <c r="AMA60" s="880"/>
      <c r="AMB60" s="878"/>
      <c r="AMC60" s="878"/>
      <c r="AMD60" s="878"/>
      <c r="AME60" s="881"/>
      <c r="AMF60" s="877"/>
      <c r="AMG60" s="878"/>
      <c r="AMH60" s="878"/>
      <c r="AMI60" s="878"/>
      <c r="AMJ60" s="879"/>
      <c r="AMK60" s="1041"/>
      <c r="AML60" s="877"/>
      <c r="AMM60" s="878"/>
      <c r="AMN60" s="878"/>
      <c r="AMO60" s="878"/>
      <c r="AMP60" s="879"/>
      <c r="AMQ60" s="880"/>
      <c r="AMR60" s="878"/>
      <c r="AMS60" s="878"/>
      <c r="AMT60" s="878"/>
      <c r="AMU60" s="881"/>
      <c r="AMV60" s="877"/>
      <c r="AMW60" s="878"/>
      <c r="AMX60" s="878"/>
      <c r="AMY60" s="878"/>
      <c r="AMZ60" s="879"/>
      <c r="ANA60" s="1041"/>
      <c r="ANB60" s="877"/>
      <c r="ANC60" s="878"/>
      <c r="AND60" s="878"/>
      <c r="ANE60" s="878"/>
      <c r="ANF60" s="879"/>
      <c r="ANG60" s="880"/>
      <c r="ANH60" s="878"/>
      <c r="ANI60" s="878"/>
      <c r="ANJ60" s="878"/>
      <c r="ANK60" s="881"/>
      <c r="ANL60" s="877"/>
      <c r="ANM60" s="878"/>
      <c r="ANN60" s="878"/>
      <c r="ANO60" s="878"/>
      <c r="ANP60" s="879"/>
      <c r="ANQ60" s="1041"/>
      <c r="ANR60" s="877"/>
      <c r="ANS60" s="878"/>
      <c r="ANT60" s="878"/>
      <c r="ANU60" s="878"/>
      <c r="ANV60" s="879"/>
      <c r="ANW60" s="880"/>
      <c r="ANX60" s="878"/>
      <c r="ANY60" s="878"/>
      <c r="ANZ60" s="878"/>
      <c r="AOA60" s="881"/>
      <c r="AOB60" s="877"/>
      <c r="AOC60" s="878"/>
      <c r="AOD60" s="878"/>
      <c r="AOE60" s="878"/>
      <c r="AOF60" s="879"/>
      <c r="AOG60" s="1041"/>
      <c r="AOH60" s="877"/>
      <c r="AOI60" s="878"/>
      <c r="AOJ60" s="878"/>
      <c r="AOK60" s="878"/>
      <c r="AOL60" s="879"/>
      <c r="AOM60" s="880"/>
      <c r="AON60" s="878"/>
      <c r="AOO60" s="878"/>
      <c r="AOP60" s="878"/>
      <c r="AOQ60" s="881"/>
      <c r="AOR60" s="877"/>
      <c r="AOS60" s="878"/>
      <c r="AOT60" s="878"/>
      <c r="AOU60" s="878"/>
      <c r="AOV60" s="879"/>
      <c r="AOW60" s="1041"/>
      <c r="AOX60" s="877"/>
      <c r="AOY60" s="878"/>
      <c r="AOZ60" s="878"/>
      <c r="APA60" s="878"/>
      <c r="APB60" s="879"/>
      <c r="APC60" s="880"/>
      <c r="APD60" s="878"/>
      <c r="APE60" s="878"/>
      <c r="APF60" s="878"/>
      <c r="APG60" s="881"/>
      <c r="APH60" s="877"/>
      <c r="API60" s="878"/>
      <c r="APJ60" s="878"/>
      <c r="APK60" s="878"/>
      <c r="APL60" s="879"/>
      <c r="APM60" s="1041"/>
      <c r="APN60" s="877"/>
      <c r="APO60" s="878"/>
      <c r="APP60" s="878"/>
      <c r="APQ60" s="878"/>
      <c r="APR60" s="879"/>
      <c r="APS60" s="880"/>
      <c r="APT60" s="878"/>
      <c r="APU60" s="878"/>
      <c r="APV60" s="878"/>
      <c r="APW60" s="881"/>
      <c r="APX60" s="877"/>
      <c r="APY60" s="878"/>
      <c r="APZ60" s="878"/>
      <c r="AQA60" s="878"/>
      <c r="AQB60" s="879"/>
      <c r="AQC60" s="1041"/>
      <c r="AQD60" s="877"/>
      <c r="AQE60" s="878"/>
      <c r="AQF60" s="878"/>
      <c r="AQG60" s="878"/>
      <c r="AQH60" s="879"/>
      <c r="AQI60" s="880"/>
      <c r="AQJ60" s="878"/>
      <c r="AQK60" s="878"/>
      <c r="AQL60" s="878"/>
      <c r="AQM60" s="881"/>
      <c r="AQN60" s="877"/>
      <c r="AQO60" s="878"/>
      <c r="AQP60" s="878"/>
      <c r="AQQ60" s="878"/>
      <c r="AQR60" s="879"/>
      <c r="AQS60" s="1041"/>
      <c r="AQT60" s="877"/>
      <c r="AQU60" s="878"/>
      <c r="AQV60" s="878"/>
      <c r="AQW60" s="878"/>
      <c r="AQX60" s="879"/>
      <c r="AQY60" s="880"/>
      <c r="AQZ60" s="878"/>
      <c r="ARA60" s="878"/>
      <c r="ARB60" s="878"/>
      <c r="ARC60" s="881"/>
      <c r="ARD60" s="877"/>
      <c r="ARE60" s="878"/>
      <c r="ARF60" s="878"/>
      <c r="ARG60" s="878"/>
      <c r="ARH60" s="879"/>
      <c r="ARI60" s="1041"/>
      <c r="ARJ60" s="877"/>
      <c r="ARK60" s="878"/>
      <c r="ARL60" s="878"/>
      <c r="ARM60" s="878"/>
      <c r="ARN60" s="879"/>
      <c r="ARO60" s="880"/>
      <c r="ARP60" s="878"/>
      <c r="ARQ60" s="878"/>
      <c r="ARR60" s="878"/>
      <c r="ARS60" s="881"/>
      <c r="ART60" s="877"/>
      <c r="ARU60" s="878"/>
      <c r="ARV60" s="878"/>
      <c r="ARW60" s="878"/>
      <c r="ARX60" s="879"/>
      <c r="ARY60" s="1041"/>
      <c r="ARZ60" s="877"/>
      <c r="ASA60" s="878"/>
      <c r="ASB60" s="878"/>
      <c r="ASC60" s="878"/>
      <c r="ASD60" s="879"/>
      <c r="ASE60" s="880"/>
      <c r="ASF60" s="878"/>
      <c r="ASG60" s="878"/>
      <c r="ASH60" s="878"/>
      <c r="ASI60" s="881"/>
      <c r="ASJ60" s="877"/>
      <c r="ASK60" s="878"/>
      <c r="ASL60" s="878"/>
      <c r="ASM60" s="878"/>
      <c r="ASN60" s="879"/>
      <c r="ASO60" s="1041"/>
      <c r="ASP60" s="877"/>
      <c r="ASQ60" s="878"/>
      <c r="ASR60" s="878"/>
      <c r="ASS60" s="878"/>
      <c r="AST60" s="879"/>
      <c r="ASU60" s="880"/>
      <c r="ASV60" s="878"/>
      <c r="ASW60" s="878"/>
      <c r="ASX60" s="878"/>
      <c r="ASY60" s="881"/>
      <c r="ASZ60" s="877"/>
      <c r="ATA60" s="878"/>
      <c r="ATB60" s="878"/>
      <c r="ATC60" s="878"/>
      <c r="ATD60" s="879"/>
      <c r="ATE60" s="1041"/>
      <c r="ATF60" s="877"/>
      <c r="ATG60" s="878"/>
      <c r="ATH60" s="878"/>
      <c r="ATI60" s="878"/>
      <c r="ATJ60" s="879"/>
      <c r="ATK60" s="880"/>
      <c r="ATL60" s="878"/>
      <c r="ATM60" s="878"/>
      <c r="ATN60" s="878"/>
      <c r="ATO60" s="881"/>
      <c r="ATP60" s="877"/>
      <c r="ATQ60" s="878"/>
      <c r="ATR60" s="878"/>
      <c r="ATS60" s="878"/>
      <c r="ATT60" s="879"/>
      <c r="ATU60" s="1041"/>
      <c r="ATV60" s="877"/>
      <c r="ATW60" s="878"/>
      <c r="ATX60" s="878"/>
      <c r="ATY60" s="878"/>
      <c r="ATZ60" s="879"/>
      <c r="AUA60" s="880"/>
      <c r="AUB60" s="878"/>
      <c r="AUC60" s="878"/>
      <c r="AUD60" s="878"/>
      <c r="AUE60" s="881"/>
      <c r="AUF60" s="877"/>
      <c r="AUG60" s="878"/>
      <c r="AUH60" s="878"/>
      <c r="AUI60" s="878"/>
      <c r="AUJ60" s="879"/>
      <c r="AUK60" s="1041"/>
      <c r="AUL60" s="877"/>
      <c r="AUM60" s="878"/>
      <c r="AUN60" s="878"/>
      <c r="AUO60" s="878"/>
      <c r="AUP60" s="879"/>
      <c r="AUQ60" s="880"/>
      <c r="AUR60" s="878"/>
      <c r="AUS60" s="878"/>
      <c r="AUT60" s="878"/>
      <c r="AUU60" s="881"/>
      <c r="AUV60" s="877"/>
      <c r="AUW60" s="878"/>
      <c r="AUX60" s="878"/>
      <c r="AUY60" s="878"/>
      <c r="AUZ60" s="879"/>
      <c r="AVA60" s="1041"/>
      <c r="AVB60" s="877"/>
      <c r="AVC60" s="878"/>
      <c r="AVD60" s="878"/>
      <c r="AVE60" s="878"/>
      <c r="AVF60" s="879"/>
      <c r="AVG60" s="880"/>
      <c r="AVH60" s="878"/>
      <c r="AVI60" s="878"/>
      <c r="AVJ60" s="878"/>
      <c r="AVK60" s="881"/>
      <c r="AVL60" s="877"/>
      <c r="AVM60" s="878"/>
      <c r="AVN60" s="878"/>
      <c r="AVO60" s="878"/>
      <c r="AVP60" s="879"/>
      <c r="AVQ60" s="1041"/>
      <c r="AVR60" s="877"/>
      <c r="AVS60" s="878"/>
      <c r="AVT60" s="878"/>
      <c r="AVU60" s="878"/>
      <c r="AVV60" s="879"/>
      <c r="AVW60" s="880"/>
      <c r="AVX60" s="878"/>
      <c r="AVY60" s="878"/>
      <c r="AVZ60" s="878"/>
      <c r="AWA60" s="881"/>
      <c r="AWB60" s="877"/>
      <c r="AWC60" s="878"/>
      <c r="AWD60" s="878"/>
      <c r="AWE60" s="878"/>
      <c r="AWF60" s="879"/>
      <c r="AWG60" s="1041"/>
      <c r="AWH60" s="877"/>
      <c r="AWI60" s="878"/>
      <c r="AWJ60" s="878"/>
      <c r="AWK60" s="878"/>
      <c r="AWL60" s="879"/>
      <c r="AWM60" s="880"/>
      <c r="AWN60" s="878"/>
      <c r="AWO60" s="878"/>
      <c r="AWP60" s="878"/>
      <c r="AWQ60" s="881"/>
      <c r="AWR60" s="877"/>
      <c r="AWS60" s="878"/>
      <c r="AWT60" s="878"/>
      <c r="AWU60" s="878"/>
      <c r="AWV60" s="879"/>
      <c r="AWW60" s="1041"/>
      <c r="AWX60" s="877"/>
      <c r="AWY60" s="878"/>
      <c r="AWZ60" s="878"/>
      <c r="AXA60" s="878"/>
      <c r="AXB60" s="879"/>
      <c r="AXC60" s="880"/>
      <c r="AXD60" s="878"/>
      <c r="AXE60" s="878"/>
      <c r="AXF60" s="878"/>
      <c r="AXG60" s="881"/>
      <c r="AXH60" s="877"/>
      <c r="AXI60" s="878"/>
      <c r="AXJ60" s="878"/>
      <c r="AXK60" s="878"/>
      <c r="AXL60" s="879"/>
      <c r="AXM60" s="1041"/>
      <c r="AXN60" s="877"/>
      <c r="AXO60" s="878"/>
      <c r="AXP60" s="878"/>
      <c r="AXQ60" s="878"/>
      <c r="AXR60" s="879"/>
      <c r="AXS60" s="880"/>
      <c r="AXT60" s="878"/>
      <c r="AXU60" s="878"/>
      <c r="AXV60" s="878"/>
      <c r="AXW60" s="881"/>
      <c r="AXX60" s="877"/>
      <c r="AXY60" s="878"/>
      <c r="AXZ60" s="878"/>
      <c r="AYA60" s="878"/>
      <c r="AYB60" s="879"/>
      <c r="AYC60" s="1041"/>
      <c r="AYD60" s="877"/>
      <c r="AYE60" s="878"/>
      <c r="AYF60" s="878"/>
      <c r="AYG60" s="878"/>
      <c r="AYH60" s="879"/>
      <c r="AYI60" s="880"/>
      <c r="AYJ60" s="878"/>
      <c r="AYK60" s="878"/>
      <c r="AYL60" s="878"/>
      <c r="AYM60" s="881"/>
      <c r="AYN60" s="877"/>
      <c r="AYO60" s="878"/>
      <c r="AYP60" s="878"/>
      <c r="AYQ60" s="878"/>
      <c r="AYR60" s="879"/>
      <c r="AYS60" s="1041"/>
      <c r="AYT60" s="877"/>
      <c r="AYU60" s="878"/>
      <c r="AYV60" s="878"/>
      <c r="AYW60" s="878"/>
      <c r="AYX60" s="879"/>
      <c r="AYY60" s="880"/>
      <c r="AYZ60" s="878"/>
      <c r="AZA60" s="878"/>
      <c r="AZB60" s="878"/>
      <c r="AZC60" s="881"/>
      <c r="AZD60" s="877"/>
      <c r="AZE60" s="878"/>
      <c r="AZF60" s="878"/>
      <c r="AZG60" s="878"/>
      <c r="AZH60" s="879"/>
      <c r="AZI60" s="1041"/>
      <c r="AZJ60" s="877"/>
      <c r="AZK60" s="878"/>
      <c r="AZL60" s="878"/>
      <c r="AZM60" s="878"/>
      <c r="AZN60" s="879"/>
      <c r="AZO60" s="880"/>
      <c r="AZP60" s="878"/>
      <c r="AZQ60" s="878"/>
      <c r="AZR60" s="878"/>
      <c r="AZS60" s="881"/>
      <c r="AZT60" s="877"/>
      <c r="AZU60" s="878"/>
      <c r="AZV60" s="878"/>
      <c r="AZW60" s="878"/>
      <c r="AZX60" s="879"/>
      <c r="AZY60" s="1041"/>
      <c r="AZZ60" s="877"/>
      <c r="BAA60" s="878"/>
      <c r="BAB60" s="878"/>
      <c r="BAC60" s="878"/>
      <c r="BAD60" s="879"/>
      <c r="BAE60" s="880"/>
      <c r="BAF60" s="878"/>
      <c r="BAG60" s="878"/>
      <c r="BAH60" s="878"/>
      <c r="BAI60" s="881"/>
      <c r="BAJ60" s="877"/>
      <c r="BAK60" s="878"/>
      <c r="BAL60" s="878"/>
      <c r="BAM60" s="878"/>
      <c r="BAN60" s="879"/>
      <c r="BAO60" s="1041"/>
      <c r="BAP60" s="877"/>
      <c r="BAQ60" s="878"/>
      <c r="BAR60" s="878"/>
      <c r="BAS60" s="878"/>
      <c r="BAT60" s="879"/>
      <c r="BAU60" s="880"/>
      <c r="BAV60" s="878"/>
      <c r="BAW60" s="878"/>
      <c r="BAX60" s="878"/>
      <c r="BAY60" s="881"/>
      <c r="BAZ60" s="877"/>
      <c r="BBA60" s="878"/>
      <c r="BBB60" s="878"/>
      <c r="BBC60" s="878"/>
      <c r="BBD60" s="879"/>
      <c r="BBE60" s="1041"/>
      <c r="BBF60" s="877"/>
      <c r="BBG60" s="878"/>
      <c r="BBH60" s="878"/>
      <c r="BBI60" s="878"/>
      <c r="BBJ60" s="879"/>
      <c r="BBK60" s="880"/>
      <c r="BBL60" s="878"/>
      <c r="BBM60" s="878"/>
      <c r="BBN60" s="878"/>
      <c r="BBO60" s="881"/>
      <c r="BBP60" s="877"/>
      <c r="BBQ60" s="878"/>
      <c r="BBR60" s="878"/>
      <c r="BBS60" s="878"/>
      <c r="BBT60" s="879"/>
      <c r="BBU60" s="1041"/>
      <c r="BBV60" s="877"/>
      <c r="BBW60" s="878"/>
      <c r="BBX60" s="878"/>
      <c r="BBY60" s="878"/>
      <c r="BBZ60" s="879"/>
      <c r="BCA60" s="880"/>
      <c r="BCB60" s="878"/>
      <c r="BCC60" s="878"/>
      <c r="BCD60" s="878"/>
      <c r="BCE60" s="881"/>
      <c r="BCF60" s="877"/>
      <c r="BCG60" s="878"/>
      <c r="BCH60" s="878"/>
      <c r="BCI60" s="878"/>
      <c r="BCJ60" s="879"/>
      <c r="BCK60" s="1041"/>
      <c r="BCL60" s="877"/>
      <c r="BCM60" s="878"/>
      <c r="BCN60" s="878"/>
      <c r="BCO60" s="878"/>
      <c r="BCP60" s="879"/>
      <c r="BCQ60" s="880"/>
      <c r="BCR60" s="878"/>
      <c r="BCS60" s="878"/>
      <c r="BCT60" s="878"/>
      <c r="BCU60" s="881"/>
      <c r="BCV60" s="877"/>
      <c r="BCW60" s="878"/>
      <c r="BCX60" s="878"/>
      <c r="BCY60" s="878"/>
      <c r="BCZ60" s="879"/>
      <c r="BDA60" s="1041"/>
      <c r="BDB60" s="877"/>
      <c r="BDC60" s="878"/>
      <c r="BDD60" s="878"/>
      <c r="BDE60" s="878"/>
      <c r="BDF60" s="879"/>
      <c r="BDG60" s="880"/>
      <c r="BDH60" s="878"/>
      <c r="BDI60" s="878"/>
      <c r="BDJ60" s="878"/>
      <c r="BDK60" s="881"/>
      <c r="BDL60" s="877"/>
      <c r="BDM60" s="878"/>
      <c r="BDN60" s="878"/>
      <c r="BDO60" s="878"/>
      <c r="BDP60" s="879"/>
      <c r="BDQ60" s="1041"/>
      <c r="BDR60" s="877"/>
      <c r="BDS60" s="878"/>
      <c r="BDT60" s="878"/>
      <c r="BDU60" s="878"/>
      <c r="BDV60" s="879"/>
      <c r="BDW60" s="880"/>
      <c r="BDX60" s="878"/>
      <c r="BDY60" s="878"/>
      <c r="BDZ60" s="878"/>
      <c r="BEA60" s="881"/>
      <c r="BEB60" s="877"/>
      <c r="BEC60" s="878"/>
      <c r="BED60" s="878"/>
      <c r="BEE60" s="878"/>
      <c r="BEF60" s="879"/>
      <c r="BEG60" s="1041"/>
      <c r="BEH60" s="877"/>
      <c r="BEI60" s="878"/>
      <c r="BEJ60" s="878"/>
      <c r="BEK60" s="878"/>
      <c r="BEL60" s="879"/>
      <c r="BEM60" s="880"/>
      <c r="BEN60" s="878"/>
      <c r="BEO60" s="878"/>
      <c r="BEP60" s="878"/>
      <c r="BEQ60" s="881"/>
      <c r="BER60" s="877"/>
      <c r="BES60" s="878"/>
      <c r="BET60" s="878"/>
      <c r="BEU60" s="878"/>
      <c r="BEV60" s="879"/>
      <c r="BEW60" s="1041"/>
      <c r="BEX60" s="877"/>
      <c r="BEY60" s="878"/>
      <c r="BEZ60" s="878"/>
      <c r="BFA60" s="878"/>
      <c r="BFB60" s="879"/>
      <c r="BFC60" s="880"/>
      <c r="BFD60" s="878"/>
      <c r="BFE60" s="878"/>
      <c r="BFF60" s="878"/>
      <c r="BFG60" s="881"/>
      <c r="BFH60" s="877"/>
      <c r="BFI60" s="878"/>
      <c r="BFJ60" s="878"/>
      <c r="BFK60" s="878"/>
      <c r="BFL60" s="879"/>
      <c r="BFM60" s="1041"/>
      <c r="BFN60" s="877"/>
      <c r="BFO60" s="878"/>
      <c r="BFP60" s="878"/>
      <c r="BFQ60" s="878"/>
      <c r="BFR60" s="879"/>
      <c r="BFS60" s="880"/>
      <c r="BFT60" s="878"/>
      <c r="BFU60" s="878"/>
      <c r="BFV60" s="878"/>
      <c r="BFW60" s="881"/>
      <c r="BFX60" s="877"/>
      <c r="BFY60" s="878"/>
      <c r="BFZ60" s="878"/>
      <c r="BGA60" s="878"/>
      <c r="BGB60" s="879"/>
      <c r="BGC60" s="1041"/>
      <c r="BGD60" s="877"/>
      <c r="BGE60" s="878"/>
      <c r="BGF60" s="878"/>
      <c r="BGG60" s="878"/>
      <c r="BGH60" s="879"/>
      <c r="BGI60" s="880"/>
      <c r="BGJ60" s="878"/>
      <c r="BGK60" s="878"/>
      <c r="BGL60" s="878"/>
      <c r="BGM60" s="881"/>
      <c r="BGN60" s="877"/>
      <c r="BGO60" s="878"/>
      <c r="BGP60" s="878"/>
      <c r="BGQ60" s="878"/>
      <c r="BGR60" s="879"/>
      <c r="BGS60" s="1041"/>
      <c r="BGT60" s="877"/>
      <c r="BGU60" s="878"/>
      <c r="BGV60" s="878"/>
      <c r="BGW60" s="878"/>
      <c r="BGX60" s="879"/>
      <c r="BGY60" s="880"/>
      <c r="BGZ60" s="878"/>
      <c r="BHA60" s="878"/>
      <c r="BHB60" s="878"/>
      <c r="BHC60" s="881"/>
      <c r="BHD60" s="877"/>
      <c r="BHE60" s="878"/>
      <c r="BHF60" s="878"/>
      <c r="BHG60" s="878"/>
      <c r="BHH60" s="879"/>
      <c r="BHI60" s="1041"/>
      <c r="BHJ60" s="877"/>
      <c r="BHK60" s="878"/>
      <c r="BHL60" s="878"/>
      <c r="BHM60" s="878"/>
      <c r="BHN60" s="879"/>
      <c r="BHO60" s="880"/>
      <c r="BHP60" s="878"/>
      <c r="BHQ60" s="878"/>
      <c r="BHR60" s="878"/>
      <c r="BHS60" s="881"/>
      <c r="BHT60" s="877"/>
      <c r="BHU60" s="878"/>
      <c r="BHV60" s="878"/>
      <c r="BHW60" s="878"/>
      <c r="BHX60" s="879"/>
      <c r="BHY60" s="1041"/>
      <c r="BHZ60" s="877"/>
      <c r="BIA60" s="878"/>
      <c r="BIB60" s="878"/>
      <c r="BIC60" s="878"/>
      <c r="BID60" s="879"/>
      <c r="BIE60" s="880"/>
      <c r="BIF60" s="878"/>
      <c r="BIG60" s="878"/>
      <c r="BIH60" s="878"/>
      <c r="BII60" s="881"/>
      <c r="BIJ60" s="877"/>
      <c r="BIK60" s="878"/>
      <c r="BIL60" s="878"/>
      <c r="BIM60" s="878"/>
      <c r="BIN60" s="879"/>
      <c r="BIO60" s="1041"/>
      <c r="BIP60" s="877"/>
      <c r="BIQ60" s="878"/>
      <c r="BIR60" s="878"/>
      <c r="BIS60" s="878"/>
      <c r="BIT60" s="879"/>
      <c r="BIU60" s="880"/>
      <c r="BIV60" s="878"/>
      <c r="BIW60" s="878"/>
      <c r="BIX60" s="878"/>
      <c r="BIY60" s="881"/>
      <c r="BIZ60" s="877"/>
      <c r="BJA60" s="878"/>
      <c r="BJB60" s="878"/>
      <c r="BJC60" s="878"/>
      <c r="BJD60" s="879"/>
      <c r="BJE60" s="1041"/>
      <c r="BJF60" s="877"/>
      <c r="BJG60" s="878"/>
      <c r="BJH60" s="878"/>
      <c r="BJI60" s="878"/>
      <c r="BJJ60" s="879"/>
      <c r="BJK60" s="880"/>
      <c r="BJL60" s="878"/>
      <c r="BJM60" s="878"/>
      <c r="BJN60" s="878"/>
      <c r="BJO60" s="881"/>
      <c r="BJP60" s="877"/>
      <c r="BJQ60" s="878"/>
      <c r="BJR60" s="878"/>
      <c r="BJS60" s="878"/>
      <c r="BJT60" s="879"/>
      <c r="BJU60" s="1041"/>
      <c r="BJV60" s="877"/>
      <c r="BJW60" s="878"/>
      <c r="BJX60" s="878"/>
      <c r="BJY60" s="878"/>
      <c r="BJZ60" s="879"/>
      <c r="BKA60" s="880"/>
      <c r="BKB60" s="878"/>
      <c r="BKC60" s="878"/>
      <c r="BKD60" s="878"/>
      <c r="BKE60" s="881"/>
      <c r="BKF60" s="877"/>
      <c r="BKG60" s="878"/>
      <c r="BKH60" s="878"/>
      <c r="BKI60" s="878"/>
      <c r="BKJ60" s="879"/>
      <c r="BKK60" s="1041"/>
      <c r="BKL60" s="877"/>
      <c r="BKM60" s="878"/>
      <c r="BKN60" s="878"/>
      <c r="BKO60" s="878"/>
      <c r="BKP60" s="879"/>
      <c r="BKQ60" s="880"/>
      <c r="BKR60" s="878"/>
      <c r="BKS60" s="878"/>
      <c r="BKT60" s="878"/>
      <c r="BKU60" s="881"/>
      <c r="BKV60" s="877"/>
      <c r="BKW60" s="878"/>
      <c r="BKX60" s="878"/>
      <c r="BKY60" s="878"/>
      <c r="BKZ60" s="879"/>
      <c r="BLA60" s="1041"/>
      <c r="BLB60" s="877"/>
      <c r="BLC60" s="878"/>
      <c r="BLD60" s="878"/>
      <c r="BLE60" s="878"/>
      <c r="BLF60" s="879"/>
      <c r="BLG60" s="880"/>
      <c r="BLH60" s="878"/>
      <c r="BLI60" s="878"/>
      <c r="BLJ60" s="878"/>
      <c r="BLK60" s="881"/>
      <c r="BLL60" s="877"/>
      <c r="BLM60" s="878"/>
      <c r="BLN60" s="878"/>
      <c r="BLO60" s="878"/>
      <c r="BLP60" s="879"/>
      <c r="BLQ60" s="1041"/>
      <c r="BLR60" s="877"/>
      <c r="BLS60" s="878"/>
      <c r="BLT60" s="878"/>
      <c r="BLU60" s="878"/>
      <c r="BLV60" s="879"/>
      <c r="BLW60" s="880"/>
      <c r="BLX60" s="878"/>
      <c r="BLY60" s="878"/>
      <c r="BLZ60" s="878"/>
      <c r="BMA60" s="881"/>
      <c r="BMB60" s="877"/>
      <c r="BMC60" s="878"/>
      <c r="BMD60" s="878"/>
      <c r="BME60" s="878"/>
      <c r="BMF60" s="879"/>
      <c r="BMG60" s="1041"/>
      <c r="BMH60" s="877"/>
      <c r="BMI60" s="878"/>
      <c r="BMJ60" s="878"/>
      <c r="BMK60" s="878"/>
      <c r="BML60" s="879"/>
      <c r="BMM60" s="880"/>
      <c r="BMN60" s="878"/>
      <c r="BMO60" s="878"/>
      <c r="BMP60" s="878"/>
      <c r="BMQ60" s="881"/>
      <c r="BMR60" s="877"/>
      <c r="BMS60" s="878"/>
      <c r="BMT60" s="878"/>
      <c r="BMU60" s="878"/>
      <c r="BMV60" s="879"/>
      <c r="BMW60" s="1041"/>
      <c r="BMX60" s="877"/>
      <c r="BMY60" s="878"/>
      <c r="BMZ60" s="878"/>
      <c r="BNA60" s="878"/>
      <c r="BNB60" s="879"/>
      <c r="BNC60" s="880"/>
      <c r="BND60" s="878"/>
      <c r="BNE60" s="878"/>
      <c r="BNF60" s="878"/>
      <c r="BNG60" s="881"/>
      <c r="BNH60" s="877"/>
      <c r="BNI60" s="878"/>
      <c r="BNJ60" s="878"/>
      <c r="BNK60" s="878"/>
      <c r="BNL60" s="879"/>
      <c r="BNM60" s="1041"/>
      <c r="BNN60" s="877"/>
      <c r="BNO60" s="878"/>
      <c r="BNP60" s="878"/>
      <c r="BNQ60" s="878"/>
      <c r="BNR60" s="879"/>
      <c r="BNS60" s="880"/>
      <c r="BNT60" s="878"/>
      <c r="BNU60" s="878"/>
      <c r="BNV60" s="878"/>
      <c r="BNW60" s="881"/>
      <c r="BNX60" s="877"/>
      <c r="BNY60" s="878"/>
      <c r="BNZ60" s="878"/>
      <c r="BOA60" s="878"/>
      <c r="BOB60" s="879"/>
      <c r="BOC60" s="1041"/>
      <c r="BOD60" s="877"/>
      <c r="BOE60" s="878"/>
      <c r="BOF60" s="878"/>
      <c r="BOG60" s="878"/>
      <c r="BOH60" s="879"/>
      <c r="BOI60" s="880"/>
      <c r="BOJ60" s="878"/>
      <c r="BOK60" s="878"/>
      <c r="BOL60" s="878"/>
      <c r="BOM60" s="881"/>
      <c r="BON60" s="877"/>
      <c r="BOO60" s="878"/>
      <c r="BOP60" s="878"/>
      <c r="BOQ60" s="878"/>
      <c r="BOR60" s="879"/>
      <c r="BOS60" s="1041"/>
      <c r="BOT60" s="877"/>
      <c r="BOU60" s="878"/>
      <c r="BOV60" s="878"/>
      <c r="BOW60" s="878"/>
      <c r="BOX60" s="879"/>
      <c r="BOY60" s="880"/>
      <c r="BOZ60" s="878"/>
      <c r="BPA60" s="878"/>
      <c r="BPB60" s="878"/>
      <c r="BPC60" s="881"/>
      <c r="BPD60" s="877"/>
      <c r="BPE60" s="878"/>
      <c r="BPF60" s="878"/>
      <c r="BPG60" s="878"/>
      <c r="BPH60" s="879"/>
      <c r="BPI60" s="1041"/>
      <c r="BPJ60" s="877"/>
      <c r="BPK60" s="878"/>
      <c r="BPL60" s="878"/>
      <c r="BPM60" s="878"/>
      <c r="BPN60" s="879"/>
      <c r="BPO60" s="880"/>
      <c r="BPP60" s="878"/>
      <c r="BPQ60" s="878"/>
      <c r="BPR60" s="878"/>
      <c r="BPS60" s="881"/>
      <c r="BPT60" s="877"/>
      <c r="BPU60" s="878"/>
      <c r="BPV60" s="878"/>
      <c r="BPW60" s="878"/>
      <c r="BPX60" s="879"/>
      <c r="BPY60" s="1041"/>
      <c r="BPZ60" s="877"/>
      <c r="BQA60" s="878"/>
      <c r="BQB60" s="878"/>
      <c r="BQC60" s="878"/>
      <c r="BQD60" s="879"/>
      <c r="BQE60" s="880"/>
      <c r="BQF60" s="878"/>
      <c r="BQG60" s="878"/>
      <c r="BQH60" s="878"/>
      <c r="BQI60" s="881"/>
      <c r="BQJ60" s="877"/>
      <c r="BQK60" s="878"/>
      <c r="BQL60" s="878"/>
      <c r="BQM60" s="878"/>
      <c r="BQN60" s="879"/>
      <c r="BQO60" s="1041"/>
      <c r="BQP60" s="877"/>
      <c r="BQQ60" s="878"/>
      <c r="BQR60" s="878"/>
      <c r="BQS60" s="878"/>
      <c r="BQT60" s="879"/>
      <c r="BQU60" s="880"/>
      <c r="BQV60" s="878"/>
      <c r="BQW60" s="878"/>
      <c r="BQX60" s="878"/>
      <c r="BQY60" s="881"/>
      <c r="BQZ60" s="877"/>
      <c r="BRA60" s="878"/>
      <c r="BRB60" s="878"/>
      <c r="BRC60" s="878"/>
      <c r="BRD60" s="879"/>
      <c r="BRE60" s="1041"/>
      <c r="BRF60" s="877"/>
      <c r="BRG60" s="878"/>
      <c r="BRH60" s="878"/>
      <c r="BRI60" s="878"/>
      <c r="BRJ60" s="879"/>
      <c r="BRK60" s="880"/>
      <c r="BRL60" s="878"/>
      <c r="BRM60" s="878"/>
      <c r="BRN60" s="878"/>
      <c r="BRO60" s="881"/>
      <c r="BRP60" s="877"/>
      <c r="BRQ60" s="878"/>
      <c r="BRR60" s="878"/>
      <c r="BRS60" s="878"/>
      <c r="BRT60" s="879"/>
      <c r="BRU60" s="1041"/>
      <c r="BRV60" s="877"/>
      <c r="BRW60" s="878"/>
      <c r="BRX60" s="878"/>
      <c r="BRY60" s="878"/>
      <c r="BRZ60" s="879"/>
      <c r="BSA60" s="880"/>
      <c r="BSB60" s="878"/>
      <c r="BSC60" s="878"/>
      <c r="BSD60" s="878"/>
      <c r="BSE60" s="881"/>
      <c r="BSF60" s="877"/>
      <c r="BSG60" s="878"/>
      <c r="BSH60" s="878"/>
      <c r="BSI60" s="878"/>
      <c r="BSJ60" s="879"/>
      <c r="BSK60" s="1041"/>
      <c r="BSL60" s="877"/>
      <c r="BSM60" s="878"/>
      <c r="BSN60" s="878"/>
      <c r="BSO60" s="878"/>
      <c r="BSP60" s="879"/>
      <c r="BSQ60" s="880"/>
      <c r="BSR60" s="878"/>
      <c r="BSS60" s="878"/>
      <c r="BST60" s="878"/>
      <c r="BSU60" s="881"/>
      <c r="BSV60" s="877"/>
      <c r="BSW60" s="878"/>
      <c r="BSX60" s="878"/>
      <c r="BSY60" s="878"/>
      <c r="BSZ60" s="879"/>
      <c r="BTA60" s="1041"/>
      <c r="BTB60" s="877"/>
      <c r="BTC60" s="878"/>
      <c r="BTD60" s="878"/>
      <c r="BTE60" s="878"/>
      <c r="BTF60" s="879"/>
      <c r="BTG60" s="880"/>
      <c r="BTH60" s="878"/>
      <c r="BTI60" s="878"/>
      <c r="BTJ60" s="878"/>
      <c r="BTK60" s="881"/>
      <c r="BTL60" s="877"/>
      <c r="BTM60" s="878"/>
      <c r="BTN60" s="878"/>
      <c r="BTO60" s="878"/>
      <c r="BTP60" s="879"/>
      <c r="BTQ60" s="1041"/>
      <c r="BTR60" s="877"/>
      <c r="BTS60" s="878"/>
      <c r="BTT60" s="878"/>
      <c r="BTU60" s="878"/>
      <c r="BTV60" s="879"/>
      <c r="BTW60" s="880"/>
      <c r="BTX60" s="878"/>
      <c r="BTY60" s="878"/>
      <c r="BTZ60" s="878"/>
      <c r="BUA60" s="881"/>
      <c r="BUB60" s="877"/>
      <c r="BUC60" s="878"/>
      <c r="BUD60" s="878"/>
      <c r="BUE60" s="878"/>
      <c r="BUF60" s="879"/>
      <c r="BUG60" s="1041"/>
      <c r="BUH60" s="877"/>
      <c r="BUI60" s="878"/>
      <c r="BUJ60" s="878"/>
      <c r="BUK60" s="878"/>
      <c r="BUL60" s="879"/>
      <c r="BUM60" s="880"/>
      <c r="BUN60" s="878"/>
      <c r="BUO60" s="878"/>
      <c r="BUP60" s="878"/>
      <c r="BUQ60" s="881"/>
      <c r="BUR60" s="877"/>
      <c r="BUS60" s="878"/>
      <c r="BUT60" s="878"/>
      <c r="BUU60" s="878"/>
      <c r="BUV60" s="879"/>
      <c r="BUW60" s="1041"/>
      <c r="BUX60" s="877"/>
      <c r="BUY60" s="878"/>
      <c r="BUZ60" s="878"/>
      <c r="BVA60" s="878"/>
      <c r="BVB60" s="879"/>
      <c r="BVC60" s="880"/>
      <c r="BVD60" s="878"/>
      <c r="BVE60" s="878"/>
      <c r="BVF60" s="878"/>
      <c r="BVG60" s="881"/>
      <c r="BVH60" s="877"/>
      <c r="BVI60" s="878"/>
      <c r="BVJ60" s="878"/>
      <c r="BVK60" s="878"/>
      <c r="BVL60" s="879"/>
      <c r="BVM60" s="1041"/>
      <c r="BVN60" s="877"/>
      <c r="BVO60" s="878"/>
      <c r="BVP60" s="878"/>
      <c r="BVQ60" s="878"/>
      <c r="BVR60" s="879"/>
      <c r="BVS60" s="880"/>
      <c r="BVT60" s="878"/>
      <c r="BVU60" s="878"/>
      <c r="BVV60" s="878"/>
      <c r="BVW60" s="881"/>
      <c r="BVX60" s="877"/>
      <c r="BVY60" s="878"/>
      <c r="BVZ60" s="878"/>
      <c r="BWA60" s="878"/>
      <c r="BWB60" s="879"/>
      <c r="BWC60" s="1041"/>
      <c r="BWD60" s="877"/>
      <c r="BWE60" s="878"/>
      <c r="BWF60" s="878"/>
      <c r="BWG60" s="878"/>
      <c r="BWH60" s="879"/>
      <c r="BWI60" s="880"/>
      <c r="BWJ60" s="878"/>
      <c r="BWK60" s="878"/>
      <c r="BWL60" s="878"/>
      <c r="BWM60" s="881"/>
      <c r="BWN60" s="877"/>
      <c r="BWO60" s="878"/>
      <c r="BWP60" s="878"/>
      <c r="BWQ60" s="878"/>
      <c r="BWR60" s="879"/>
      <c r="BWS60" s="1041"/>
      <c r="BWT60" s="877"/>
      <c r="BWU60" s="878"/>
      <c r="BWV60" s="878"/>
      <c r="BWW60" s="878"/>
      <c r="BWX60" s="879"/>
      <c r="BWY60" s="880"/>
      <c r="BWZ60" s="878"/>
      <c r="BXA60" s="878"/>
      <c r="BXB60" s="878"/>
      <c r="BXC60" s="881"/>
      <c r="BXD60" s="877"/>
      <c r="BXE60" s="878"/>
      <c r="BXF60" s="878"/>
      <c r="BXG60" s="878"/>
      <c r="BXH60" s="879"/>
      <c r="BXI60" s="1041"/>
      <c r="BXJ60" s="877"/>
      <c r="BXK60" s="878"/>
      <c r="BXL60" s="878"/>
      <c r="BXM60" s="878"/>
      <c r="BXN60" s="879"/>
      <c r="BXO60" s="880"/>
      <c r="BXP60" s="878"/>
      <c r="BXQ60" s="878"/>
      <c r="BXR60" s="878"/>
      <c r="BXS60" s="881"/>
      <c r="BXT60" s="877"/>
      <c r="BXU60" s="878"/>
      <c r="BXV60" s="878"/>
      <c r="BXW60" s="878"/>
      <c r="BXX60" s="879"/>
      <c r="BXY60" s="1041"/>
      <c r="BXZ60" s="877"/>
      <c r="BYA60" s="878"/>
      <c r="BYB60" s="878"/>
      <c r="BYC60" s="878"/>
      <c r="BYD60" s="879"/>
      <c r="BYE60" s="880"/>
      <c r="BYF60" s="878"/>
      <c r="BYG60" s="878"/>
      <c r="BYH60" s="878"/>
      <c r="BYI60" s="881"/>
      <c r="BYJ60" s="877"/>
      <c r="BYK60" s="878"/>
      <c r="BYL60" s="878"/>
      <c r="BYM60" s="878"/>
      <c r="BYN60" s="879"/>
      <c r="BYO60" s="1041"/>
      <c r="BYP60" s="877"/>
      <c r="BYQ60" s="878"/>
      <c r="BYR60" s="878"/>
      <c r="BYS60" s="878"/>
      <c r="BYT60" s="879"/>
      <c r="BYU60" s="880"/>
      <c r="BYV60" s="878"/>
      <c r="BYW60" s="878"/>
      <c r="BYX60" s="878"/>
      <c r="BYY60" s="881"/>
      <c r="BYZ60" s="877"/>
      <c r="BZA60" s="878"/>
      <c r="BZB60" s="878"/>
      <c r="BZC60" s="878"/>
      <c r="BZD60" s="879"/>
      <c r="BZE60" s="1041"/>
      <c r="BZF60" s="877"/>
      <c r="BZG60" s="878"/>
      <c r="BZH60" s="878"/>
      <c r="BZI60" s="878"/>
      <c r="BZJ60" s="879"/>
      <c r="BZK60" s="880"/>
      <c r="BZL60" s="878"/>
      <c r="BZM60" s="878"/>
      <c r="BZN60" s="878"/>
      <c r="BZO60" s="881"/>
      <c r="BZP60" s="877"/>
      <c r="BZQ60" s="878"/>
      <c r="BZR60" s="878"/>
      <c r="BZS60" s="878"/>
      <c r="BZT60" s="879"/>
      <c r="BZU60" s="1041"/>
      <c r="BZV60" s="877"/>
      <c r="BZW60" s="878"/>
      <c r="BZX60" s="878"/>
      <c r="BZY60" s="878"/>
      <c r="BZZ60" s="879"/>
      <c r="CAA60" s="880"/>
      <c r="CAB60" s="878"/>
      <c r="CAC60" s="878"/>
      <c r="CAD60" s="878"/>
      <c r="CAE60" s="881"/>
      <c r="CAF60" s="877"/>
      <c r="CAG60" s="878"/>
      <c r="CAH60" s="878"/>
      <c r="CAI60" s="878"/>
      <c r="CAJ60" s="879"/>
      <c r="CAK60" s="1041"/>
      <c r="CAL60" s="877"/>
      <c r="CAM60" s="878"/>
      <c r="CAN60" s="878"/>
      <c r="CAO60" s="878"/>
      <c r="CAP60" s="879"/>
      <c r="CAQ60" s="880"/>
      <c r="CAR60" s="878"/>
      <c r="CAS60" s="878"/>
      <c r="CAT60" s="878"/>
      <c r="CAU60" s="881"/>
      <c r="CAV60" s="877"/>
      <c r="CAW60" s="878"/>
      <c r="CAX60" s="878"/>
      <c r="CAY60" s="878"/>
      <c r="CAZ60" s="879"/>
      <c r="CBA60" s="1041"/>
      <c r="CBB60" s="877"/>
      <c r="CBC60" s="878"/>
      <c r="CBD60" s="878"/>
      <c r="CBE60" s="878"/>
      <c r="CBF60" s="879"/>
      <c r="CBG60" s="880"/>
      <c r="CBH60" s="878"/>
      <c r="CBI60" s="878"/>
      <c r="CBJ60" s="878"/>
      <c r="CBK60" s="881"/>
      <c r="CBL60" s="877"/>
      <c r="CBM60" s="878"/>
      <c r="CBN60" s="878"/>
      <c r="CBO60" s="878"/>
      <c r="CBP60" s="879"/>
      <c r="CBQ60" s="1041"/>
      <c r="CBR60" s="877"/>
      <c r="CBS60" s="878"/>
      <c r="CBT60" s="878"/>
      <c r="CBU60" s="878"/>
      <c r="CBV60" s="879"/>
      <c r="CBW60" s="880"/>
      <c r="CBX60" s="878"/>
      <c r="CBY60" s="878"/>
      <c r="CBZ60" s="878"/>
      <c r="CCA60" s="881"/>
      <c r="CCB60" s="877"/>
      <c r="CCC60" s="878"/>
      <c r="CCD60" s="878"/>
      <c r="CCE60" s="878"/>
      <c r="CCF60" s="879"/>
      <c r="CCG60" s="1041"/>
      <c r="CCH60" s="877"/>
      <c r="CCI60" s="878"/>
      <c r="CCJ60" s="878"/>
      <c r="CCK60" s="878"/>
      <c r="CCL60" s="879"/>
      <c r="CCM60" s="880"/>
      <c r="CCN60" s="878"/>
      <c r="CCO60" s="878"/>
      <c r="CCP60" s="878"/>
      <c r="CCQ60" s="881"/>
      <c r="CCR60" s="877"/>
      <c r="CCS60" s="878"/>
      <c r="CCT60" s="878"/>
      <c r="CCU60" s="878"/>
      <c r="CCV60" s="879"/>
      <c r="CCW60" s="1041"/>
      <c r="CCX60" s="877"/>
      <c r="CCY60" s="878"/>
      <c r="CCZ60" s="878"/>
      <c r="CDA60" s="878"/>
      <c r="CDB60" s="879"/>
      <c r="CDC60" s="880"/>
      <c r="CDD60" s="878"/>
      <c r="CDE60" s="878"/>
      <c r="CDF60" s="878"/>
      <c r="CDG60" s="881"/>
      <c r="CDH60" s="877"/>
      <c r="CDI60" s="878"/>
      <c r="CDJ60" s="878"/>
      <c r="CDK60" s="878"/>
      <c r="CDL60" s="879"/>
      <c r="CDM60" s="1041"/>
      <c r="CDN60" s="877"/>
      <c r="CDO60" s="878"/>
      <c r="CDP60" s="878"/>
      <c r="CDQ60" s="878"/>
      <c r="CDR60" s="879"/>
      <c r="CDS60" s="880"/>
      <c r="CDT60" s="878"/>
      <c r="CDU60" s="878"/>
      <c r="CDV60" s="878"/>
      <c r="CDW60" s="881"/>
      <c r="CDX60" s="877"/>
      <c r="CDY60" s="878"/>
      <c r="CDZ60" s="878"/>
      <c r="CEA60" s="878"/>
      <c r="CEB60" s="879"/>
      <c r="CEC60" s="1041"/>
      <c r="CED60" s="877"/>
      <c r="CEE60" s="878"/>
      <c r="CEF60" s="878"/>
      <c r="CEG60" s="878"/>
      <c r="CEH60" s="879"/>
      <c r="CEI60" s="880"/>
      <c r="CEJ60" s="878"/>
      <c r="CEK60" s="878"/>
      <c r="CEL60" s="878"/>
      <c r="CEM60" s="881"/>
      <c r="CEN60" s="877"/>
      <c r="CEO60" s="878"/>
      <c r="CEP60" s="878"/>
      <c r="CEQ60" s="878"/>
      <c r="CER60" s="879"/>
      <c r="CES60" s="1041"/>
      <c r="CET60" s="877"/>
      <c r="CEU60" s="878"/>
      <c r="CEV60" s="878"/>
      <c r="CEW60" s="878"/>
      <c r="CEX60" s="879"/>
      <c r="CEY60" s="880"/>
      <c r="CEZ60" s="878"/>
      <c r="CFA60" s="878"/>
      <c r="CFB60" s="878"/>
      <c r="CFC60" s="881"/>
      <c r="CFD60" s="877"/>
      <c r="CFE60" s="878"/>
      <c r="CFF60" s="878"/>
      <c r="CFG60" s="878"/>
      <c r="CFH60" s="879"/>
      <c r="CFI60" s="1041"/>
      <c r="CFJ60" s="877"/>
      <c r="CFK60" s="878"/>
      <c r="CFL60" s="878"/>
      <c r="CFM60" s="878"/>
      <c r="CFN60" s="879"/>
      <c r="CFO60" s="880"/>
      <c r="CFP60" s="878"/>
      <c r="CFQ60" s="878"/>
      <c r="CFR60" s="878"/>
      <c r="CFS60" s="881"/>
      <c r="CFT60" s="877"/>
      <c r="CFU60" s="878"/>
      <c r="CFV60" s="878"/>
      <c r="CFW60" s="878"/>
      <c r="CFX60" s="879"/>
      <c r="CFY60" s="1041"/>
      <c r="CFZ60" s="877"/>
      <c r="CGA60" s="878"/>
      <c r="CGB60" s="878"/>
      <c r="CGC60" s="878"/>
      <c r="CGD60" s="879"/>
      <c r="CGE60" s="880"/>
      <c r="CGF60" s="878"/>
      <c r="CGG60" s="878"/>
      <c r="CGH60" s="878"/>
      <c r="CGI60" s="881"/>
      <c r="CGJ60" s="877"/>
      <c r="CGK60" s="878"/>
      <c r="CGL60" s="878"/>
      <c r="CGM60" s="878"/>
      <c r="CGN60" s="879"/>
      <c r="CGO60" s="1041"/>
      <c r="CGP60" s="877"/>
      <c r="CGQ60" s="878"/>
      <c r="CGR60" s="878"/>
      <c r="CGS60" s="878"/>
      <c r="CGT60" s="879"/>
      <c r="CGU60" s="880"/>
      <c r="CGV60" s="878"/>
      <c r="CGW60" s="878"/>
      <c r="CGX60" s="878"/>
      <c r="CGY60" s="881"/>
      <c r="CGZ60" s="877"/>
      <c r="CHA60" s="878"/>
      <c r="CHB60" s="878"/>
      <c r="CHC60" s="878"/>
      <c r="CHD60" s="879"/>
      <c r="CHE60" s="1041"/>
      <c r="CHF60" s="877"/>
      <c r="CHG60" s="878"/>
      <c r="CHH60" s="878"/>
      <c r="CHI60" s="878"/>
      <c r="CHJ60" s="879"/>
      <c r="CHK60" s="880"/>
      <c r="CHL60" s="878"/>
      <c r="CHM60" s="878"/>
      <c r="CHN60" s="878"/>
      <c r="CHO60" s="881"/>
      <c r="CHP60" s="877"/>
      <c r="CHQ60" s="878"/>
      <c r="CHR60" s="878"/>
      <c r="CHS60" s="878"/>
      <c r="CHT60" s="879"/>
      <c r="CHU60" s="1041"/>
      <c r="CHV60" s="877"/>
      <c r="CHW60" s="878"/>
      <c r="CHX60" s="878"/>
      <c r="CHY60" s="878"/>
      <c r="CHZ60" s="879"/>
      <c r="CIA60" s="880"/>
      <c r="CIB60" s="878"/>
      <c r="CIC60" s="878"/>
      <c r="CID60" s="878"/>
      <c r="CIE60" s="881"/>
      <c r="CIF60" s="877"/>
      <c r="CIG60" s="878"/>
      <c r="CIH60" s="878"/>
      <c r="CII60" s="878"/>
      <c r="CIJ60" s="879"/>
      <c r="CIK60" s="1041"/>
      <c r="CIL60" s="877"/>
      <c r="CIM60" s="878"/>
      <c r="CIN60" s="878"/>
      <c r="CIO60" s="878"/>
      <c r="CIP60" s="879"/>
      <c r="CIQ60" s="880"/>
      <c r="CIR60" s="878"/>
      <c r="CIS60" s="878"/>
      <c r="CIT60" s="878"/>
      <c r="CIU60" s="881"/>
      <c r="CIV60" s="877"/>
      <c r="CIW60" s="878"/>
      <c r="CIX60" s="878"/>
      <c r="CIY60" s="878"/>
      <c r="CIZ60" s="879"/>
      <c r="CJA60" s="1041"/>
      <c r="CJB60" s="877"/>
      <c r="CJC60" s="878"/>
      <c r="CJD60" s="878"/>
      <c r="CJE60" s="878"/>
      <c r="CJF60" s="879"/>
      <c r="CJG60" s="880"/>
      <c r="CJH60" s="878"/>
      <c r="CJI60" s="878"/>
      <c r="CJJ60" s="878"/>
      <c r="CJK60" s="881"/>
      <c r="CJL60" s="877"/>
      <c r="CJM60" s="878"/>
      <c r="CJN60" s="878"/>
      <c r="CJO60" s="878"/>
      <c r="CJP60" s="879"/>
      <c r="CJQ60" s="1041"/>
      <c r="CJR60" s="877"/>
      <c r="CJS60" s="878"/>
      <c r="CJT60" s="878"/>
      <c r="CJU60" s="878"/>
      <c r="CJV60" s="879"/>
      <c r="CJW60" s="880"/>
      <c r="CJX60" s="878"/>
      <c r="CJY60" s="878"/>
      <c r="CJZ60" s="878"/>
      <c r="CKA60" s="881"/>
      <c r="CKB60" s="877"/>
      <c r="CKC60" s="878"/>
      <c r="CKD60" s="878"/>
      <c r="CKE60" s="878"/>
      <c r="CKF60" s="879"/>
      <c r="CKG60" s="1041"/>
      <c r="CKH60" s="877"/>
      <c r="CKI60" s="878"/>
      <c r="CKJ60" s="878"/>
      <c r="CKK60" s="878"/>
      <c r="CKL60" s="879"/>
      <c r="CKM60" s="880"/>
      <c r="CKN60" s="878"/>
      <c r="CKO60" s="878"/>
      <c r="CKP60" s="878"/>
      <c r="CKQ60" s="881"/>
      <c r="CKR60" s="877"/>
      <c r="CKS60" s="878"/>
      <c r="CKT60" s="878"/>
      <c r="CKU60" s="878"/>
      <c r="CKV60" s="879"/>
      <c r="CKW60" s="1041"/>
      <c r="CKX60" s="877"/>
      <c r="CKY60" s="878"/>
      <c r="CKZ60" s="878"/>
      <c r="CLA60" s="878"/>
      <c r="CLB60" s="879"/>
      <c r="CLC60" s="880"/>
      <c r="CLD60" s="878"/>
      <c r="CLE60" s="878"/>
      <c r="CLF60" s="878"/>
      <c r="CLG60" s="881"/>
      <c r="CLH60" s="877"/>
      <c r="CLI60" s="878"/>
      <c r="CLJ60" s="878"/>
      <c r="CLK60" s="878"/>
      <c r="CLL60" s="879"/>
      <c r="CLM60" s="1041"/>
      <c r="CLN60" s="877"/>
      <c r="CLO60" s="878"/>
      <c r="CLP60" s="878"/>
      <c r="CLQ60" s="878"/>
      <c r="CLR60" s="879"/>
      <c r="CLS60" s="880"/>
      <c r="CLT60" s="878"/>
      <c r="CLU60" s="878"/>
      <c r="CLV60" s="878"/>
      <c r="CLW60" s="881"/>
      <c r="CLX60" s="877"/>
      <c r="CLY60" s="878"/>
      <c r="CLZ60" s="878"/>
      <c r="CMA60" s="878"/>
      <c r="CMB60" s="879"/>
      <c r="CMC60" s="1041"/>
      <c r="CMD60" s="877"/>
      <c r="CME60" s="878"/>
      <c r="CMF60" s="878"/>
      <c r="CMG60" s="878"/>
      <c r="CMH60" s="879"/>
      <c r="CMI60" s="880"/>
      <c r="CMJ60" s="878"/>
      <c r="CMK60" s="878"/>
      <c r="CML60" s="878"/>
      <c r="CMM60" s="881"/>
      <c r="CMN60" s="877"/>
      <c r="CMO60" s="878"/>
      <c r="CMP60" s="878"/>
      <c r="CMQ60" s="878"/>
      <c r="CMR60" s="879"/>
      <c r="CMS60" s="1041"/>
      <c r="CMT60" s="877"/>
      <c r="CMU60" s="878"/>
      <c r="CMV60" s="878"/>
      <c r="CMW60" s="878"/>
      <c r="CMX60" s="879"/>
      <c r="CMY60" s="880"/>
      <c r="CMZ60" s="878"/>
      <c r="CNA60" s="878"/>
      <c r="CNB60" s="878"/>
      <c r="CNC60" s="881"/>
      <c r="CND60" s="877"/>
      <c r="CNE60" s="878"/>
      <c r="CNF60" s="878"/>
      <c r="CNG60" s="878"/>
      <c r="CNH60" s="879"/>
      <c r="CNI60" s="1041"/>
      <c r="CNJ60" s="877"/>
      <c r="CNK60" s="878"/>
      <c r="CNL60" s="878"/>
      <c r="CNM60" s="878"/>
      <c r="CNN60" s="879"/>
      <c r="CNO60" s="880"/>
      <c r="CNP60" s="878"/>
      <c r="CNQ60" s="878"/>
      <c r="CNR60" s="878"/>
      <c r="CNS60" s="881"/>
      <c r="CNT60" s="877"/>
      <c r="CNU60" s="878"/>
      <c r="CNV60" s="878"/>
      <c r="CNW60" s="878"/>
      <c r="CNX60" s="879"/>
      <c r="CNY60" s="1041"/>
      <c r="CNZ60" s="877"/>
      <c r="COA60" s="878"/>
      <c r="COB60" s="878"/>
      <c r="COC60" s="878"/>
      <c r="COD60" s="879"/>
      <c r="COE60" s="880"/>
      <c r="COF60" s="878"/>
      <c r="COG60" s="878"/>
      <c r="COH60" s="878"/>
      <c r="COI60" s="881"/>
      <c r="COJ60" s="877"/>
      <c r="COK60" s="878"/>
      <c r="COL60" s="878"/>
      <c r="COM60" s="878"/>
      <c r="CON60" s="879"/>
      <c r="COO60" s="1041"/>
      <c r="COP60" s="877"/>
      <c r="COQ60" s="878"/>
      <c r="COR60" s="878"/>
      <c r="COS60" s="878"/>
      <c r="COT60" s="879"/>
      <c r="COU60" s="880"/>
      <c r="COV60" s="878"/>
      <c r="COW60" s="878"/>
      <c r="COX60" s="878"/>
      <c r="COY60" s="881"/>
      <c r="COZ60" s="877"/>
      <c r="CPA60" s="878"/>
      <c r="CPB60" s="878"/>
      <c r="CPC60" s="878"/>
      <c r="CPD60" s="879"/>
      <c r="CPE60" s="1041"/>
      <c r="CPF60" s="877"/>
      <c r="CPG60" s="878"/>
      <c r="CPH60" s="878"/>
      <c r="CPI60" s="878"/>
      <c r="CPJ60" s="879"/>
      <c r="CPK60" s="880"/>
      <c r="CPL60" s="878"/>
      <c r="CPM60" s="878"/>
      <c r="CPN60" s="878"/>
      <c r="CPO60" s="881"/>
      <c r="CPP60" s="877"/>
      <c r="CPQ60" s="878"/>
      <c r="CPR60" s="878"/>
      <c r="CPS60" s="878"/>
      <c r="CPT60" s="879"/>
      <c r="CPU60" s="1041"/>
      <c r="CPV60" s="877"/>
      <c r="CPW60" s="878"/>
      <c r="CPX60" s="878"/>
      <c r="CPY60" s="878"/>
      <c r="CPZ60" s="879"/>
      <c r="CQA60" s="880"/>
      <c r="CQB60" s="878"/>
      <c r="CQC60" s="878"/>
      <c r="CQD60" s="878"/>
      <c r="CQE60" s="881"/>
      <c r="CQF60" s="877"/>
      <c r="CQG60" s="878"/>
      <c r="CQH60" s="878"/>
      <c r="CQI60" s="878"/>
      <c r="CQJ60" s="879"/>
      <c r="CQK60" s="1041"/>
      <c r="CQL60" s="877"/>
      <c r="CQM60" s="878"/>
      <c r="CQN60" s="878"/>
      <c r="CQO60" s="878"/>
      <c r="CQP60" s="879"/>
      <c r="CQQ60" s="880"/>
      <c r="CQR60" s="878"/>
      <c r="CQS60" s="878"/>
      <c r="CQT60" s="878"/>
      <c r="CQU60" s="881"/>
      <c r="CQV60" s="877"/>
      <c r="CQW60" s="878"/>
      <c r="CQX60" s="878"/>
      <c r="CQY60" s="878"/>
      <c r="CQZ60" s="879"/>
      <c r="CRA60" s="1041"/>
      <c r="CRB60" s="877"/>
      <c r="CRC60" s="878"/>
      <c r="CRD60" s="878"/>
      <c r="CRE60" s="878"/>
      <c r="CRF60" s="879"/>
      <c r="CRG60" s="880"/>
      <c r="CRH60" s="878"/>
      <c r="CRI60" s="878"/>
      <c r="CRJ60" s="878"/>
      <c r="CRK60" s="881"/>
      <c r="CRL60" s="877"/>
      <c r="CRM60" s="878"/>
      <c r="CRN60" s="878"/>
      <c r="CRO60" s="878"/>
      <c r="CRP60" s="879"/>
      <c r="CRQ60" s="1041"/>
      <c r="CRR60" s="877"/>
      <c r="CRS60" s="878"/>
      <c r="CRT60" s="878"/>
      <c r="CRU60" s="878"/>
      <c r="CRV60" s="879"/>
      <c r="CRW60" s="880"/>
      <c r="CRX60" s="878"/>
      <c r="CRY60" s="878"/>
      <c r="CRZ60" s="878"/>
      <c r="CSA60" s="881"/>
      <c r="CSB60" s="877"/>
      <c r="CSC60" s="878"/>
      <c r="CSD60" s="878"/>
      <c r="CSE60" s="878"/>
      <c r="CSF60" s="879"/>
      <c r="CSG60" s="1041"/>
      <c r="CSH60" s="877"/>
      <c r="CSI60" s="878"/>
      <c r="CSJ60" s="878"/>
      <c r="CSK60" s="878"/>
      <c r="CSL60" s="879"/>
      <c r="CSM60" s="880"/>
      <c r="CSN60" s="878"/>
      <c r="CSO60" s="878"/>
      <c r="CSP60" s="878"/>
      <c r="CSQ60" s="881"/>
      <c r="CSR60" s="877"/>
      <c r="CSS60" s="878"/>
      <c r="CST60" s="878"/>
      <c r="CSU60" s="878"/>
      <c r="CSV60" s="879"/>
      <c r="CSW60" s="1041"/>
      <c r="CSX60" s="877"/>
      <c r="CSY60" s="878"/>
      <c r="CSZ60" s="878"/>
      <c r="CTA60" s="878"/>
      <c r="CTB60" s="879"/>
      <c r="CTC60" s="880"/>
      <c r="CTD60" s="878"/>
      <c r="CTE60" s="878"/>
      <c r="CTF60" s="878"/>
      <c r="CTG60" s="881"/>
      <c r="CTH60" s="877"/>
      <c r="CTI60" s="878"/>
      <c r="CTJ60" s="878"/>
      <c r="CTK60" s="878"/>
      <c r="CTL60" s="879"/>
      <c r="CTM60" s="1041"/>
      <c r="CTN60" s="877"/>
      <c r="CTO60" s="878"/>
      <c r="CTP60" s="878"/>
      <c r="CTQ60" s="878"/>
      <c r="CTR60" s="879"/>
      <c r="CTS60" s="880"/>
      <c r="CTT60" s="878"/>
      <c r="CTU60" s="878"/>
      <c r="CTV60" s="878"/>
      <c r="CTW60" s="881"/>
      <c r="CTX60" s="877"/>
      <c r="CTY60" s="878"/>
      <c r="CTZ60" s="878"/>
      <c r="CUA60" s="878"/>
      <c r="CUB60" s="879"/>
      <c r="CUC60" s="1041"/>
      <c r="CUD60" s="877"/>
      <c r="CUE60" s="878"/>
      <c r="CUF60" s="878"/>
      <c r="CUG60" s="878"/>
      <c r="CUH60" s="879"/>
      <c r="CUI60" s="880"/>
      <c r="CUJ60" s="878"/>
      <c r="CUK60" s="878"/>
      <c r="CUL60" s="878"/>
      <c r="CUM60" s="881"/>
      <c r="CUN60" s="877"/>
      <c r="CUO60" s="878"/>
      <c r="CUP60" s="878"/>
      <c r="CUQ60" s="878"/>
      <c r="CUR60" s="879"/>
      <c r="CUS60" s="1041"/>
      <c r="CUT60" s="877"/>
      <c r="CUU60" s="878"/>
      <c r="CUV60" s="878"/>
      <c r="CUW60" s="878"/>
      <c r="CUX60" s="879"/>
      <c r="CUY60" s="880"/>
      <c r="CUZ60" s="878"/>
      <c r="CVA60" s="878"/>
      <c r="CVB60" s="878"/>
      <c r="CVC60" s="881"/>
      <c r="CVD60" s="877"/>
      <c r="CVE60" s="878"/>
      <c r="CVF60" s="878"/>
      <c r="CVG60" s="878"/>
      <c r="CVH60" s="879"/>
      <c r="CVI60" s="1041"/>
      <c r="CVJ60" s="877"/>
      <c r="CVK60" s="878"/>
      <c r="CVL60" s="878"/>
      <c r="CVM60" s="878"/>
      <c r="CVN60" s="879"/>
      <c r="CVO60" s="880"/>
      <c r="CVP60" s="878"/>
      <c r="CVQ60" s="878"/>
      <c r="CVR60" s="878"/>
      <c r="CVS60" s="881"/>
      <c r="CVT60" s="877"/>
      <c r="CVU60" s="878"/>
      <c r="CVV60" s="878"/>
      <c r="CVW60" s="878"/>
      <c r="CVX60" s="879"/>
      <c r="CVY60" s="1041"/>
      <c r="CVZ60" s="877"/>
      <c r="CWA60" s="878"/>
      <c r="CWB60" s="878"/>
      <c r="CWC60" s="878"/>
      <c r="CWD60" s="879"/>
      <c r="CWE60" s="880"/>
      <c r="CWF60" s="878"/>
      <c r="CWG60" s="878"/>
      <c r="CWH60" s="878"/>
      <c r="CWI60" s="881"/>
      <c r="CWJ60" s="877"/>
      <c r="CWK60" s="878"/>
      <c r="CWL60" s="878"/>
      <c r="CWM60" s="878"/>
      <c r="CWN60" s="879"/>
      <c r="CWO60" s="1041"/>
      <c r="CWP60" s="877"/>
      <c r="CWQ60" s="878"/>
      <c r="CWR60" s="878"/>
      <c r="CWS60" s="878"/>
      <c r="CWT60" s="879"/>
      <c r="CWU60" s="880"/>
      <c r="CWV60" s="878"/>
      <c r="CWW60" s="878"/>
      <c r="CWX60" s="878"/>
      <c r="CWY60" s="881"/>
      <c r="CWZ60" s="877"/>
      <c r="CXA60" s="878"/>
      <c r="CXB60" s="878"/>
      <c r="CXC60" s="878"/>
      <c r="CXD60" s="879"/>
      <c r="CXE60" s="1041"/>
      <c r="CXF60" s="877"/>
      <c r="CXG60" s="878"/>
      <c r="CXH60" s="878"/>
      <c r="CXI60" s="878"/>
      <c r="CXJ60" s="879"/>
      <c r="CXK60" s="880"/>
      <c r="CXL60" s="878"/>
      <c r="CXM60" s="878"/>
      <c r="CXN60" s="878"/>
      <c r="CXO60" s="881"/>
      <c r="CXP60" s="877"/>
      <c r="CXQ60" s="878"/>
      <c r="CXR60" s="878"/>
      <c r="CXS60" s="878"/>
      <c r="CXT60" s="879"/>
      <c r="CXU60" s="1041"/>
      <c r="CXV60" s="877"/>
      <c r="CXW60" s="878"/>
      <c r="CXX60" s="878"/>
      <c r="CXY60" s="878"/>
      <c r="CXZ60" s="879"/>
      <c r="CYA60" s="880"/>
      <c r="CYB60" s="878"/>
      <c r="CYC60" s="878"/>
      <c r="CYD60" s="878"/>
      <c r="CYE60" s="881"/>
      <c r="CYF60" s="877"/>
      <c r="CYG60" s="878"/>
      <c r="CYH60" s="878"/>
      <c r="CYI60" s="878"/>
      <c r="CYJ60" s="879"/>
      <c r="CYK60" s="1041"/>
      <c r="CYL60" s="877"/>
      <c r="CYM60" s="878"/>
      <c r="CYN60" s="878"/>
      <c r="CYO60" s="878"/>
      <c r="CYP60" s="879"/>
      <c r="CYQ60" s="880"/>
      <c r="CYR60" s="878"/>
      <c r="CYS60" s="878"/>
      <c r="CYT60" s="878"/>
      <c r="CYU60" s="881"/>
      <c r="CYV60" s="877"/>
      <c r="CYW60" s="878"/>
      <c r="CYX60" s="878"/>
      <c r="CYY60" s="878"/>
      <c r="CYZ60" s="879"/>
      <c r="CZA60" s="1041"/>
      <c r="CZB60" s="877"/>
      <c r="CZC60" s="878"/>
      <c r="CZD60" s="878"/>
      <c r="CZE60" s="878"/>
      <c r="CZF60" s="879"/>
      <c r="CZG60" s="880"/>
      <c r="CZH60" s="878"/>
      <c r="CZI60" s="878"/>
      <c r="CZJ60" s="878"/>
      <c r="CZK60" s="881"/>
      <c r="CZL60" s="877"/>
      <c r="CZM60" s="878"/>
      <c r="CZN60" s="878"/>
      <c r="CZO60" s="878"/>
      <c r="CZP60" s="879"/>
      <c r="CZQ60" s="1041"/>
      <c r="CZR60" s="877"/>
      <c r="CZS60" s="878"/>
      <c r="CZT60" s="878"/>
      <c r="CZU60" s="878"/>
      <c r="CZV60" s="879"/>
      <c r="CZW60" s="880"/>
      <c r="CZX60" s="878"/>
      <c r="CZY60" s="878"/>
      <c r="CZZ60" s="878"/>
      <c r="DAA60" s="881"/>
      <c r="DAB60" s="877"/>
      <c r="DAC60" s="878"/>
      <c r="DAD60" s="878"/>
      <c r="DAE60" s="878"/>
      <c r="DAF60" s="879"/>
      <c r="DAG60" s="1041"/>
      <c r="DAH60" s="877"/>
      <c r="DAI60" s="878"/>
      <c r="DAJ60" s="878"/>
      <c r="DAK60" s="878"/>
      <c r="DAL60" s="879"/>
      <c r="DAM60" s="880"/>
      <c r="DAN60" s="878"/>
      <c r="DAO60" s="878"/>
      <c r="DAP60" s="878"/>
      <c r="DAQ60" s="881"/>
      <c r="DAR60" s="877"/>
      <c r="DAS60" s="878"/>
      <c r="DAT60" s="878"/>
      <c r="DAU60" s="878"/>
      <c r="DAV60" s="879"/>
      <c r="DAW60" s="1041"/>
      <c r="DAX60" s="877"/>
      <c r="DAY60" s="878"/>
      <c r="DAZ60" s="878"/>
      <c r="DBA60" s="878"/>
      <c r="DBB60" s="879"/>
      <c r="DBC60" s="880"/>
      <c r="DBD60" s="878"/>
      <c r="DBE60" s="878"/>
      <c r="DBF60" s="878"/>
      <c r="DBG60" s="881"/>
      <c r="DBH60" s="877"/>
      <c r="DBI60" s="878"/>
      <c r="DBJ60" s="878"/>
      <c r="DBK60" s="878"/>
      <c r="DBL60" s="879"/>
      <c r="DBM60" s="1041"/>
      <c r="DBN60" s="877"/>
      <c r="DBO60" s="878"/>
      <c r="DBP60" s="878"/>
      <c r="DBQ60" s="878"/>
      <c r="DBR60" s="879"/>
      <c r="DBS60" s="880"/>
      <c r="DBT60" s="878"/>
      <c r="DBU60" s="878"/>
      <c r="DBV60" s="878"/>
      <c r="DBW60" s="881"/>
      <c r="DBX60" s="877"/>
      <c r="DBY60" s="878"/>
      <c r="DBZ60" s="878"/>
      <c r="DCA60" s="878"/>
      <c r="DCB60" s="879"/>
      <c r="DCC60" s="1041"/>
      <c r="DCD60" s="877"/>
      <c r="DCE60" s="878"/>
      <c r="DCF60" s="878"/>
      <c r="DCG60" s="878"/>
      <c r="DCH60" s="879"/>
      <c r="DCI60" s="880"/>
      <c r="DCJ60" s="878"/>
      <c r="DCK60" s="878"/>
      <c r="DCL60" s="878"/>
      <c r="DCM60" s="881"/>
      <c r="DCN60" s="877"/>
      <c r="DCO60" s="878"/>
      <c r="DCP60" s="878"/>
      <c r="DCQ60" s="878"/>
      <c r="DCR60" s="879"/>
      <c r="DCS60" s="1041"/>
      <c r="DCT60" s="877"/>
      <c r="DCU60" s="878"/>
      <c r="DCV60" s="878"/>
      <c r="DCW60" s="878"/>
      <c r="DCX60" s="879"/>
      <c r="DCY60" s="880"/>
      <c r="DCZ60" s="878"/>
      <c r="DDA60" s="878"/>
      <c r="DDB60" s="878"/>
      <c r="DDC60" s="881"/>
      <c r="DDD60" s="877"/>
      <c r="DDE60" s="878"/>
      <c r="DDF60" s="878"/>
      <c r="DDG60" s="878"/>
      <c r="DDH60" s="879"/>
      <c r="DDI60" s="1041"/>
      <c r="DDJ60" s="877"/>
      <c r="DDK60" s="878"/>
      <c r="DDL60" s="878"/>
      <c r="DDM60" s="878"/>
      <c r="DDN60" s="879"/>
      <c r="DDO60" s="880"/>
      <c r="DDP60" s="878"/>
      <c r="DDQ60" s="878"/>
      <c r="DDR60" s="878"/>
      <c r="DDS60" s="881"/>
      <c r="DDT60" s="877"/>
      <c r="DDU60" s="878"/>
      <c r="DDV60" s="878"/>
      <c r="DDW60" s="878"/>
      <c r="DDX60" s="879"/>
      <c r="DDY60" s="1041"/>
      <c r="DDZ60" s="877"/>
      <c r="DEA60" s="878"/>
      <c r="DEB60" s="878"/>
      <c r="DEC60" s="878"/>
      <c r="DED60" s="879"/>
      <c r="DEE60" s="880"/>
      <c r="DEF60" s="878"/>
      <c r="DEG60" s="878"/>
      <c r="DEH60" s="878"/>
      <c r="DEI60" s="881"/>
      <c r="DEJ60" s="877"/>
      <c r="DEK60" s="878"/>
      <c r="DEL60" s="878"/>
      <c r="DEM60" s="878"/>
      <c r="DEN60" s="879"/>
      <c r="DEO60" s="1041"/>
      <c r="DEP60" s="877"/>
      <c r="DEQ60" s="878"/>
      <c r="DER60" s="878"/>
      <c r="DES60" s="878"/>
      <c r="DET60" s="879"/>
      <c r="DEU60" s="880"/>
      <c r="DEV60" s="878"/>
      <c r="DEW60" s="878"/>
      <c r="DEX60" s="878"/>
      <c r="DEY60" s="881"/>
      <c r="DEZ60" s="877"/>
      <c r="DFA60" s="878"/>
      <c r="DFB60" s="878"/>
      <c r="DFC60" s="878"/>
      <c r="DFD60" s="879"/>
      <c r="DFE60" s="1041"/>
      <c r="DFF60" s="877"/>
      <c r="DFG60" s="878"/>
      <c r="DFH60" s="878"/>
      <c r="DFI60" s="878"/>
      <c r="DFJ60" s="879"/>
      <c r="DFK60" s="880"/>
      <c r="DFL60" s="878"/>
      <c r="DFM60" s="878"/>
      <c r="DFN60" s="878"/>
      <c r="DFO60" s="881"/>
      <c r="DFP60" s="877"/>
      <c r="DFQ60" s="878"/>
      <c r="DFR60" s="878"/>
      <c r="DFS60" s="878"/>
      <c r="DFT60" s="879"/>
      <c r="DFU60" s="1041"/>
      <c r="DFV60" s="877"/>
      <c r="DFW60" s="878"/>
      <c r="DFX60" s="878"/>
      <c r="DFY60" s="878"/>
      <c r="DFZ60" s="879"/>
      <c r="DGA60" s="880"/>
      <c r="DGB60" s="878"/>
      <c r="DGC60" s="878"/>
      <c r="DGD60" s="878"/>
      <c r="DGE60" s="881"/>
      <c r="DGF60" s="877"/>
      <c r="DGG60" s="878"/>
      <c r="DGH60" s="878"/>
      <c r="DGI60" s="878"/>
      <c r="DGJ60" s="879"/>
      <c r="DGK60" s="1041"/>
      <c r="DGL60" s="877"/>
      <c r="DGM60" s="878"/>
      <c r="DGN60" s="878"/>
      <c r="DGO60" s="878"/>
      <c r="DGP60" s="879"/>
      <c r="DGQ60" s="880"/>
      <c r="DGR60" s="878"/>
      <c r="DGS60" s="878"/>
      <c r="DGT60" s="878"/>
      <c r="DGU60" s="881"/>
      <c r="DGV60" s="877"/>
      <c r="DGW60" s="878"/>
      <c r="DGX60" s="878"/>
      <c r="DGY60" s="878"/>
      <c r="DGZ60" s="879"/>
      <c r="DHA60" s="1041"/>
      <c r="DHB60" s="877"/>
      <c r="DHC60" s="878"/>
      <c r="DHD60" s="878"/>
      <c r="DHE60" s="878"/>
      <c r="DHF60" s="879"/>
      <c r="DHG60" s="880"/>
      <c r="DHH60" s="878"/>
      <c r="DHI60" s="878"/>
      <c r="DHJ60" s="878"/>
      <c r="DHK60" s="881"/>
      <c r="DHL60" s="877"/>
      <c r="DHM60" s="878"/>
      <c r="DHN60" s="878"/>
      <c r="DHO60" s="878"/>
      <c r="DHP60" s="879"/>
      <c r="DHQ60" s="1041"/>
      <c r="DHR60" s="877"/>
      <c r="DHS60" s="878"/>
      <c r="DHT60" s="878"/>
      <c r="DHU60" s="878"/>
      <c r="DHV60" s="879"/>
      <c r="DHW60" s="880"/>
      <c r="DHX60" s="878"/>
      <c r="DHY60" s="878"/>
      <c r="DHZ60" s="878"/>
      <c r="DIA60" s="881"/>
      <c r="DIB60" s="877"/>
      <c r="DIC60" s="878"/>
      <c r="DID60" s="878"/>
      <c r="DIE60" s="878"/>
      <c r="DIF60" s="879"/>
      <c r="DIG60" s="1041"/>
      <c r="DIH60" s="877"/>
      <c r="DII60" s="878"/>
      <c r="DIJ60" s="878"/>
      <c r="DIK60" s="878"/>
      <c r="DIL60" s="879"/>
      <c r="DIM60" s="880"/>
      <c r="DIN60" s="878"/>
      <c r="DIO60" s="878"/>
      <c r="DIP60" s="878"/>
      <c r="DIQ60" s="881"/>
      <c r="DIR60" s="877"/>
      <c r="DIS60" s="878"/>
      <c r="DIT60" s="878"/>
      <c r="DIU60" s="878"/>
      <c r="DIV60" s="879"/>
      <c r="DIW60" s="1041"/>
      <c r="DIX60" s="877"/>
      <c r="DIY60" s="878"/>
      <c r="DIZ60" s="878"/>
      <c r="DJA60" s="878"/>
      <c r="DJB60" s="879"/>
      <c r="DJC60" s="880"/>
      <c r="DJD60" s="878"/>
      <c r="DJE60" s="878"/>
      <c r="DJF60" s="878"/>
      <c r="DJG60" s="881"/>
      <c r="DJH60" s="877"/>
      <c r="DJI60" s="878"/>
      <c r="DJJ60" s="878"/>
      <c r="DJK60" s="878"/>
      <c r="DJL60" s="879"/>
      <c r="DJM60" s="1041"/>
      <c r="DJN60" s="877"/>
      <c r="DJO60" s="878"/>
      <c r="DJP60" s="878"/>
      <c r="DJQ60" s="878"/>
      <c r="DJR60" s="879"/>
      <c r="DJS60" s="880"/>
      <c r="DJT60" s="878"/>
      <c r="DJU60" s="878"/>
      <c r="DJV60" s="878"/>
      <c r="DJW60" s="881"/>
      <c r="DJX60" s="877"/>
      <c r="DJY60" s="878"/>
      <c r="DJZ60" s="878"/>
      <c r="DKA60" s="878"/>
      <c r="DKB60" s="879"/>
      <c r="DKC60" s="1041"/>
      <c r="DKD60" s="877"/>
      <c r="DKE60" s="878"/>
      <c r="DKF60" s="878"/>
      <c r="DKG60" s="878"/>
      <c r="DKH60" s="879"/>
      <c r="DKI60" s="880"/>
      <c r="DKJ60" s="878"/>
      <c r="DKK60" s="878"/>
      <c r="DKL60" s="878"/>
      <c r="DKM60" s="881"/>
      <c r="DKN60" s="877"/>
      <c r="DKO60" s="878"/>
      <c r="DKP60" s="878"/>
      <c r="DKQ60" s="878"/>
      <c r="DKR60" s="879"/>
      <c r="DKS60" s="1041"/>
      <c r="DKT60" s="877"/>
      <c r="DKU60" s="878"/>
      <c r="DKV60" s="878"/>
      <c r="DKW60" s="878"/>
      <c r="DKX60" s="879"/>
      <c r="DKY60" s="880"/>
      <c r="DKZ60" s="878"/>
      <c r="DLA60" s="878"/>
      <c r="DLB60" s="878"/>
      <c r="DLC60" s="881"/>
      <c r="DLD60" s="877"/>
      <c r="DLE60" s="878"/>
      <c r="DLF60" s="878"/>
      <c r="DLG60" s="878"/>
      <c r="DLH60" s="879"/>
      <c r="DLI60" s="1041"/>
      <c r="DLJ60" s="877"/>
      <c r="DLK60" s="878"/>
      <c r="DLL60" s="878"/>
      <c r="DLM60" s="878"/>
      <c r="DLN60" s="879"/>
      <c r="DLO60" s="880"/>
      <c r="DLP60" s="878"/>
      <c r="DLQ60" s="878"/>
      <c r="DLR60" s="878"/>
      <c r="DLS60" s="881"/>
      <c r="DLT60" s="877"/>
      <c r="DLU60" s="878"/>
      <c r="DLV60" s="878"/>
      <c r="DLW60" s="878"/>
      <c r="DLX60" s="879"/>
      <c r="DLY60" s="1041"/>
      <c r="DLZ60" s="877"/>
      <c r="DMA60" s="878"/>
      <c r="DMB60" s="878"/>
      <c r="DMC60" s="878"/>
      <c r="DMD60" s="879"/>
      <c r="DME60" s="880"/>
      <c r="DMF60" s="878"/>
      <c r="DMG60" s="878"/>
      <c r="DMH60" s="878"/>
      <c r="DMI60" s="881"/>
      <c r="DMJ60" s="877"/>
      <c r="DMK60" s="878"/>
      <c r="DML60" s="878"/>
      <c r="DMM60" s="878"/>
      <c r="DMN60" s="879"/>
      <c r="DMO60" s="1041"/>
      <c r="DMP60" s="877"/>
      <c r="DMQ60" s="878"/>
      <c r="DMR60" s="878"/>
      <c r="DMS60" s="878"/>
      <c r="DMT60" s="879"/>
      <c r="DMU60" s="880"/>
      <c r="DMV60" s="878"/>
      <c r="DMW60" s="878"/>
      <c r="DMX60" s="878"/>
      <c r="DMY60" s="881"/>
      <c r="DMZ60" s="877"/>
      <c r="DNA60" s="878"/>
      <c r="DNB60" s="878"/>
      <c r="DNC60" s="878"/>
      <c r="DND60" s="879"/>
      <c r="DNE60" s="1041"/>
      <c r="DNF60" s="877"/>
      <c r="DNG60" s="878"/>
      <c r="DNH60" s="878"/>
      <c r="DNI60" s="878"/>
      <c r="DNJ60" s="879"/>
      <c r="DNK60" s="880"/>
      <c r="DNL60" s="878"/>
      <c r="DNM60" s="878"/>
      <c r="DNN60" s="878"/>
      <c r="DNO60" s="881"/>
      <c r="DNP60" s="877"/>
      <c r="DNQ60" s="878"/>
      <c r="DNR60" s="878"/>
      <c r="DNS60" s="878"/>
      <c r="DNT60" s="879"/>
      <c r="DNU60" s="1041"/>
      <c r="DNV60" s="877"/>
      <c r="DNW60" s="878"/>
      <c r="DNX60" s="878"/>
      <c r="DNY60" s="878"/>
      <c r="DNZ60" s="879"/>
      <c r="DOA60" s="880"/>
      <c r="DOB60" s="878"/>
      <c r="DOC60" s="878"/>
      <c r="DOD60" s="878"/>
      <c r="DOE60" s="881"/>
      <c r="DOF60" s="877"/>
      <c r="DOG60" s="878"/>
      <c r="DOH60" s="878"/>
      <c r="DOI60" s="878"/>
      <c r="DOJ60" s="879"/>
      <c r="DOK60" s="1041"/>
      <c r="DOL60" s="877"/>
      <c r="DOM60" s="878"/>
      <c r="DON60" s="878"/>
      <c r="DOO60" s="878"/>
      <c r="DOP60" s="879"/>
      <c r="DOQ60" s="880"/>
      <c r="DOR60" s="878"/>
      <c r="DOS60" s="878"/>
      <c r="DOT60" s="878"/>
      <c r="DOU60" s="881"/>
      <c r="DOV60" s="877"/>
      <c r="DOW60" s="878"/>
      <c r="DOX60" s="878"/>
      <c r="DOY60" s="878"/>
      <c r="DOZ60" s="879"/>
      <c r="DPA60" s="1041"/>
      <c r="DPB60" s="877"/>
      <c r="DPC60" s="878"/>
      <c r="DPD60" s="878"/>
      <c r="DPE60" s="878"/>
      <c r="DPF60" s="879"/>
      <c r="DPG60" s="880"/>
      <c r="DPH60" s="878"/>
      <c r="DPI60" s="878"/>
      <c r="DPJ60" s="878"/>
      <c r="DPK60" s="881"/>
      <c r="DPL60" s="877"/>
      <c r="DPM60" s="878"/>
      <c r="DPN60" s="878"/>
      <c r="DPO60" s="878"/>
      <c r="DPP60" s="879"/>
      <c r="DPQ60" s="1041"/>
      <c r="DPR60" s="877"/>
      <c r="DPS60" s="878"/>
      <c r="DPT60" s="878"/>
      <c r="DPU60" s="878"/>
      <c r="DPV60" s="879"/>
      <c r="DPW60" s="880"/>
      <c r="DPX60" s="878"/>
      <c r="DPY60" s="878"/>
      <c r="DPZ60" s="878"/>
      <c r="DQA60" s="881"/>
      <c r="DQB60" s="877"/>
      <c r="DQC60" s="878"/>
      <c r="DQD60" s="878"/>
      <c r="DQE60" s="878"/>
      <c r="DQF60" s="879"/>
      <c r="DQG60" s="1041"/>
      <c r="DQH60" s="877"/>
      <c r="DQI60" s="878"/>
      <c r="DQJ60" s="878"/>
      <c r="DQK60" s="878"/>
      <c r="DQL60" s="879"/>
      <c r="DQM60" s="880"/>
      <c r="DQN60" s="878"/>
      <c r="DQO60" s="878"/>
      <c r="DQP60" s="878"/>
      <c r="DQQ60" s="881"/>
      <c r="DQR60" s="877"/>
      <c r="DQS60" s="878"/>
      <c r="DQT60" s="878"/>
      <c r="DQU60" s="878"/>
      <c r="DQV60" s="879"/>
      <c r="DQW60" s="1041"/>
      <c r="DQX60" s="877"/>
      <c r="DQY60" s="878"/>
      <c r="DQZ60" s="878"/>
      <c r="DRA60" s="878"/>
      <c r="DRB60" s="879"/>
      <c r="DRC60" s="880"/>
      <c r="DRD60" s="878"/>
      <c r="DRE60" s="878"/>
      <c r="DRF60" s="878"/>
      <c r="DRG60" s="881"/>
      <c r="DRH60" s="877"/>
      <c r="DRI60" s="878"/>
      <c r="DRJ60" s="878"/>
      <c r="DRK60" s="878"/>
      <c r="DRL60" s="879"/>
      <c r="DRM60" s="1041"/>
      <c r="DRN60" s="877"/>
      <c r="DRO60" s="878"/>
      <c r="DRP60" s="878"/>
      <c r="DRQ60" s="878"/>
      <c r="DRR60" s="879"/>
      <c r="DRS60" s="880"/>
      <c r="DRT60" s="878"/>
      <c r="DRU60" s="878"/>
      <c r="DRV60" s="878"/>
      <c r="DRW60" s="881"/>
      <c r="DRX60" s="877"/>
      <c r="DRY60" s="878"/>
      <c r="DRZ60" s="878"/>
      <c r="DSA60" s="878"/>
      <c r="DSB60" s="879"/>
      <c r="DSC60" s="1041"/>
      <c r="DSD60" s="877"/>
      <c r="DSE60" s="878"/>
      <c r="DSF60" s="878"/>
      <c r="DSG60" s="878"/>
      <c r="DSH60" s="879"/>
      <c r="DSI60" s="880"/>
      <c r="DSJ60" s="878"/>
      <c r="DSK60" s="878"/>
      <c r="DSL60" s="878"/>
      <c r="DSM60" s="881"/>
      <c r="DSN60" s="877"/>
      <c r="DSO60" s="878"/>
      <c r="DSP60" s="878"/>
      <c r="DSQ60" s="878"/>
      <c r="DSR60" s="879"/>
      <c r="DSS60" s="1041"/>
      <c r="DST60" s="877"/>
      <c r="DSU60" s="878"/>
      <c r="DSV60" s="878"/>
      <c r="DSW60" s="878"/>
      <c r="DSX60" s="879"/>
      <c r="DSY60" s="880"/>
      <c r="DSZ60" s="878"/>
      <c r="DTA60" s="878"/>
      <c r="DTB60" s="878"/>
      <c r="DTC60" s="881"/>
      <c r="DTD60" s="877"/>
      <c r="DTE60" s="878"/>
      <c r="DTF60" s="878"/>
      <c r="DTG60" s="878"/>
      <c r="DTH60" s="879"/>
      <c r="DTI60" s="1041"/>
      <c r="DTJ60" s="877"/>
      <c r="DTK60" s="878"/>
      <c r="DTL60" s="878"/>
      <c r="DTM60" s="878"/>
      <c r="DTN60" s="879"/>
      <c r="DTO60" s="880"/>
      <c r="DTP60" s="878"/>
      <c r="DTQ60" s="878"/>
      <c r="DTR60" s="878"/>
      <c r="DTS60" s="881"/>
      <c r="DTT60" s="877"/>
      <c r="DTU60" s="878"/>
      <c r="DTV60" s="878"/>
      <c r="DTW60" s="878"/>
      <c r="DTX60" s="879"/>
      <c r="DTY60" s="1041"/>
      <c r="DTZ60" s="877"/>
      <c r="DUA60" s="878"/>
      <c r="DUB60" s="878"/>
      <c r="DUC60" s="878"/>
      <c r="DUD60" s="879"/>
      <c r="DUE60" s="880"/>
      <c r="DUF60" s="878"/>
      <c r="DUG60" s="878"/>
      <c r="DUH60" s="878"/>
      <c r="DUI60" s="881"/>
      <c r="DUJ60" s="877"/>
      <c r="DUK60" s="878"/>
      <c r="DUL60" s="878"/>
      <c r="DUM60" s="878"/>
      <c r="DUN60" s="879"/>
      <c r="DUO60" s="1041"/>
      <c r="DUP60" s="877"/>
      <c r="DUQ60" s="878"/>
      <c r="DUR60" s="878"/>
      <c r="DUS60" s="878"/>
      <c r="DUT60" s="879"/>
      <c r="DUU60" s="880"/>
      <c r="DUV60" s="878"/>
      <c r="DUW60" s="878"/>
      <c r="DUX60" s="878"/>
      <c r="DUY60" s="881"/>
      <c r="DUZ60" s="877"/>
      <c r="DVA60" s="878"/>
      <c r="DVB60" s="878"/>
      <c r="DVC60" s="878"/>
      <c r="DVD60" s="879"/>
      <c r="DVE60" s="1041"/>
      <c r="DVF60" s="877"/>
      <c r="DVG60" s="878"/>
      <c r="DVH60" s="878"/>
      <c r="DVI60" s="878"/>
      <c r="DVJ60" s="879"/>
      <c r="DVK60" s="880"/>
      <c r="DVL60" s="878"/>
      <c r="DVM60" s="878"/>
      <c r="DVN60" s="878"/>
      <c r="DVO60" s="881"/>
      <c r="DVP60" s="877"/>
      <c r="DVQ60" s="878"/>
      <c r="DVR60" s="878"/>
      <c r="DVS60" s="878"/>
      <c r="DVT60" s="879"/>
      <c r="DVU60" s="1041"/>
      <c r="DVV60" s="877"/>
      <c r="DVW60" s="878"/>
      <c r="DVX60" s="878"/>
      <c r="DVY60" s="878"/>
      <c r="DVZ60" s="879"/>
      <c r="DWA60" s="880"/>
      <c r="DWB60" s="878"/>
      <c r="DWC60" s="878"/>
      <c r="DWD60" s="878"/>
      <c r="DWE60" s="881"/>
      <c r="DWF60" s="877"/>
      <c r="DWG60" s="878"/>
      <c r="DWH60" s="878"/>
      <c r="DWI60" s="878"/>
      <c r="DWJ60" s="879"/>
      <c r="DWK60" s="1041"/>
      <c r="DWL60" s="877"/>
      <c r="DWM60" s="878"/>
      <c r="DWN60" s="878"/>
      <c r="DWO60" s="878"/>
      <c r="DWP60" s="879"/>
      <c r="DWQ60" s="880"/>
      <c r="DWR60" s="878"/>
      <c r="DWS60" s="878"/>
      <c r="DWT60" s="878"/>
      <c r="DWU60" s="881"/>
      <c r="DWV60" s="877"/>
      <c r="DWW60" s="878"/>
      <c r="DWX60" s="878"/>
      <c r="DWY60" s="878"/>
      <c r="DWZ60" s="879"/>
      <c r="DXA60" s="1041"/>
      <c r="DXB60" s="877"/>
      <c r="DXC60" s="878"/>
      <c r="DXD60" s="878"/>
      <c r="DXE60" s="878"/>
      <c r="DXF60" s="879"/>
      <c r="DXG60" s="880"/>
      <c r="DXH60" s="878"/>
      <c r="DXI60" s="878"/>
      <c r="DXJ60" s="878"/>
      <c r="DXK60" s="881"/>
      <c r="DXL60" s="877"/>
      <c r="DXM60" s="878"/>
      <c r="DXN60" s="878"/>
      <c r="DXO60" s="878"/>
      <c r="DXP60" s="879"/>
      <c r="DXQ60" s="1041"/>
      <c r="DXR60" s="877"/>
      <c r="DXS60" s="878"/>
      <c r="DXT60" s="878"/>
      <c r="DXU60" s="878"/>
      <c r="DXV60" s="879"/>
      <c r="DXW60" s="880"/>
      <c r="DXX60" s="878"/>
      <c r="DXY60" s="878"/>
      <c r="DXZ60" s="878"/>
      <c r="DYA60" s="881"/>
      <c r="DYB60" s="877"/>
      <c r="DYC60" s="878"/>
      <c r="DYD60" s="878"/>
      <c r="DYE60" s="878"/>
      <c r="DYF60" s="879"/>
      <c r="DYG60" s="1041"/>
      <c r="DYH60" s="877"/>
      <c r="DYI60" s="878"/>
      <c r="DYJ60" s="878"/>
      <c r="DYK60" s="878"/>
      <c r="DYL60" s="879"/>
      <c r="DYM60" s="880"/>
      <c r="DYN60" s="878"/>
      <c r="DYO60" s="878"/>
      <c r="DYP60" s="878"/>
      <c r="DYQ60" s="881"/>
      <c r="DYR60" s="877"/>
      <c r="DYS60" s="878"/>
      <c r="DYT60" s="878"/>
      <c r="DYU60" s="878"/>
      <c r="DYV60" s="879"/>
      <c r="DYW60" s="1041"/>
      <c r="DYX60" s="877"/>
      <c r="DYY60" s="878"/>
      <c r="DYZ60" s="878"/>
      <c r="DZA60" s="878"/>
      <c r="DZB60" s="879"/>
      <c r="DZC60" s="880"/>
      <c r="DZD60" s="878"/>
      <c r="DZE60" s="878"/>
      <c r="DZF60" s="878"/>
      <c r="DZG60" s="881"/>
      <c r="DZH60" s="877"/>
      <c r="DZI60" s="878"/>
      <c r="DZJ60" s="878"/>
      <c r="DZK60" s="878"/>
      <c r="DZL60" s="879"/>
      <c r="DZM60" s="1041"/>
      <c r="DZN60" s="877"/>
      <c r="DZO60" s="878"/>
      <c r="DZP60" s="878"/>
      <c r="DZQ60" s="878"/>
      <c r="DZR60" s="879"/>
      <c r="DZS60" s="880"/>
      <c r="DZT60" s="878"/>
      <c r="DZU60" s="878"/>
      <c r="DZV60" s="878"/>
      <c r="DZW60" s="881"/>
      <c r="DZX60" s="877"/>
      <c r="DZY60" s="878"/>
      <c r="DZZ60" s="878"/>
      <c r="EAA60" s="878"/>
      <c r="EAB60" s="879"/>
      <c r="EAC60" s="1041"/>
      <c r="EAD60" s="877"/>
      <c r="EAE60" s="878"/>
      <c r="EAF60" s="878"/>
      <c r="EAG60" s="878"/>
      <c r="EAH60" s="879"/>
      <c r="EAI60" s="880"/>
      <c r="EAJ60" s="878"/>
      <c r="EAK60" s="878"/>
      <c r="EAL60" s="878"/>
      <c r="EAM60" s="881"/>
      <c r="EAN60" s="877"/>
      <c r="EAO60" s="878"/>
      <c r="EAP60" s="878"/>
      <c r="EAQ60" s="878"/>
      <c r="EAR60" s="879"/>
      <c r="EAS60" s="1041"/>
      <c r="EAT60" s="877"/>
      <c r="EAU60" s="878"/>
      <c r="EAV60" s="878"/>
      <c r="EAW60" s="878"/>
      <c r="EAX60" s="879"/>
      <c r="EAY60" s="880"/>
      <c r="EAZ60" s="878"/>
      <c r="EBA60" s="878"/>
      <c r="EBB60" s="878"/>
      <c r="EBC60" s="881"/>
      <c r="EBD60" s="877"/>
      <c r="EBE60" s="878"/>
      <c r="EBF60" s="878"/>
      <c r="EBG60" s="878"/>
      <c r="EBH60" s="879"/>
      <c r="EBI60" s="1041"/>
      <c r="EBJ60" s="877"/>
      <c r="EBK60" s="878"/>
      <c r="EBL60" s="878"/>
      <c r="EBM60" s="878"/>
      <c r="EBN60" s="879"/>
      <c r="EBO60" s="880"/>
      <c r="EBP60" s="878"/>
      <c r="EBQ60" s="878"/>
      <c r="EBR60" s="878"/>
      <c r="EBS60" s="881"/>
      <c r="EBT60" s="877"/>
      <c r="EBU60" s="878"/>
      <c r="EBV60" s="878"/>
      <c r="EBW60" s="878"/>
      <c r="EBX60" s="879"/>
      <c r="EBY60" s="1041"/>
      <c r="EBZ60" s="877"/>
      <c r="ECA60" s="878"/>
      <c r="ECB60" s="878"/>
      <c r="ECC60" s="878"/>
      <c r="ECD60" s="879"/>
      <c r="ECE60" s="880"/>
      <c r="ECF60" s="878"/>
      <c r="ECG60" s="878"/>
      <c r="ECH60" s="878"/>
      <c r="ECI60" s="881"/>
      <c r="ECJ60" s="877"/>
      <c r="ECK60" s="878"/>
      <c r="ECL60" s="878"/>
      <c r="ECM60" s="878"/>
      <c r="ECN60" s="879"/>
      <c r="ECO60" s="1041"/>
      <c r="ECP60" s="877"/>
      <c r="ECQ60" s="878"/>
      <c r="ECR60" s="878"/>
      <c r="ECS60" s="878"/>
      <c r="ECT60" s="879"/>
      <c r="ECU60" s="880"/>
      <c r="ECV60" s="878"/>
      <c r="ECW60" s="878"/>
      <c r="ECX60" s="878"/>
      <c r="ECY60" s="881"/>
      <c r="ECZ60" s="877"/>
      <c r="EDA60" s="878"/>
      <c r="EDB60" s="878"/>
      <c r="EDC60" s="878"/>
      <c r="EDD60" s="879"/>
      <c r="EDE60" s="1041"/>
      <c r="EDF60" s="877"/>
      <c r="EDG60" s="878"/>
      <c r="EDH60" s="878"/>
      <c r="EDI60" s="878"/>
      <c r="EDJ60" s="879"/>
      <c r="EDK60" s="880"/>
      <c r="EDL60" s="878"/>
      <c r="EDM60" s="878"/>
      <c r="EDN60" s="878"/>
      <c r="EDO60" s="881"/>
      <c r="EDP60" s="877"/>
      <c r="EDQ60" s="878"/>
      <c r="EDR60" s="878"/>
      <c r="EDS60" s="878"/>
      <c r="EDT60" s="879"/>
      <c r="EDU60" s="1041"/>
      <c r="EDV60" s="877"/>
      <c r="EDW60" s="878"/>
      <c r="EDX60" s="878"/>
      <c r="EDY60" s="878"/>
      <c r="EDZ60" s="879"/>
      <c r="EEA60" s="880"/>
      <c r="EEB60" s="878"/>
      <c r="EEC60" s="878"/>
      <c r="EED60" s="878"/>
      <c r="EEE60" s="881"/>
      <c r="EEF60" s="877"/>
      <c r="EEG60" s="878"/>
      <c r="EEH60" s="878"/>
      <c r="EEI60" s="878"/>
      <c r="EEJ60" s="879"/>
      <c r="EEK60" s="1041"/>
      <c r="EEL60" s="877"/>
      <c r="EEM60" s="878"/>
      <c r="EEN60" s="878"/>
      <c r="EEO60" s="878"/>
      <c r="EEP60" s="879"/>
      <c r="EEQ60" s="880"/>
      <c r="EER60" s="878"/>
      <c r="EES60" s="878"/>
      <c r="EET60" s="878"/>
      <c r="EEU60" s="881"/>
      <c r="EEV60" s="877"/>
      <c r="EEW60" s="878"/>
      <c r="EEX60" s="878"/>
      <c r="EEY60" s="878"/>
      <c r="EEZ60" s="879"/>
      <c r="EFA60" s="1041"/>
      <c r="EFB60" s="877"/>
      <c r="EFC60" s="878"/>
      <c r="EFD60" s="878"/>
      <c r="EFE60" s="878"/>
      <c r="EFF60" s="879"/>
      <c r="EFG60" s="880"/>
      <c r="EFH60" s="878"/>
      <c r="EFI60" s="878"/>
      <c r="EFJ60" s="878"/>
      <c r="EFK60" s="881"/>
      <c r="EFL60" s="877"/>
      <c r="EFM60" s="878"/>
      <c r="EFN60" s="878"/>
      <c r="EFO60" s="878"/>
      <c r="EFP60" s="879"/>
      <c r="EFQ60" s="1041"/>
      <c r="EFR60" s="877"/>
      <c r="EFS60" s="878"/>
      <c r="EFT60" s="878"/>
      <c r="EFU60" s="878"/>
      <c r="EFV60" s="879"/>
      <c r="EFW60" s="880"/>
      <c r="EFX60" s="878"/>
      <c r="EFY60" s="878"/>
      <c r="EFZ60" s="878"/>
      <c r="EGA60" s="881"/>
      <c r="EGB60" s="877"/>
      <c r="EGC60" s="878"/>
      <c r="EGD60" s="878"/>
      <c r="EGE60" s="878"/>
      <c r="EGF60" s="879"/>
      <c r="EGG60" s="1041"/>
      <c r="EGH60" s="877"/>
      <c r="EGI60" s="878"/>
      <c r="EGJ60" s="878"/>
      <c r="EGK60" s="878"/>
      <c r="EGL60" s="879"/>
      <c r="EGM60" s="880"/>
      <c r="EGN60" s="878"/>
      <c r="EGO60" s="878"/>
      <c r="EGP60" s="878"/>
      <c r="EGQ60" s="881"/>
      <c r="EGR60" s="877"/>
      <c r="EGS60" s="878"/>
      <c r="EGT60" s="878"/>
      <c r="EGU60" s="878"/>
      <c r="EGV60" s="879"/>
      <c r="EGW60" s="1041"/>
      <c r="EGX60" s="877"/>
      <c r="EGY60" s="878"/>
      <c r="EGZ60" s="878"/>
      <c r="EHA60" s="878"/>
      <c r="EHB60" s="879"/>
      <c r="EHC60" s="880"/>
      <c r="EHD60" s="878"/>
      <c r="EHE60" s="878"/>
      <c r="EHF60" s="878"/>
      <c r="EHG60" s="881"/>
      <c r="EHH60" s="877"/>
      <c r="EHI60" s="878"/>
      <c r="EHJ60" s="878"/>
      <c r="EHK60" s="878"/>
      <c r="EHL60" s="879"/>
      <c r="EHM60" s="1041"/>
      <c r="EHN60" s="877"/>
      <c r="EHO60" s="878"/>
      <c r="EHP60" s="878"/>
      <c r="EHQ60" s="878"/>
      <c r="EHR60" s="879"/>
      <c r="EHS60" s="880"/>
      <c r="EHT60" s="878"/>
      <c r="EHU60" s="878"/>
      <c r="EHV60" s="878"/>
      <c r="EHW60" s="881"/>
      <c r="EHX60" s="877"/>
      <c r="EHY60" s="878"/>
      <c r="EHZ60" s="878"/>
      <c r="EIA60" s="878"/>
      <c r="EIB60" s="879"/>
      <c r="EIC60" s="1041"/>
      <c r="EID60" s="877"/>
      <c r="EIE60" s="878"/>
      <c r="EIF60" s="878"/>
      <c r="EIG60" s="878"/>
      <c r="EIH60" s="879"/>
      <c r="EII60" s="880"/>
      <c r="EIJ60" s="878"/>
      <c r="EIK60" s="878"/>
      <c r="EIL60" s="878"/>
      <c r="EIM60" s="881"/>
      <c r="EIN60" s="877"/>
      <c r="EIO60" s="878"/>
      <c r="EIP60" s="878"/>
      <c r="EIQ60" s="878"/>
      <c r="EIR60" s="879"/>
      <c r="EIS60" s="1041"/>
      <c r="EIT60" s="877"/>
      <c r="EIU60" s="878"/>
      <c r="EIV60" s="878"/>
      <c r="EIW60" s="878"/>
      <c r="EIX60" s="879"/>
      <c r="EIY60" s="880"/>
      <c r="EIZ60" s="878"/>
      <c r="EJA60" s="878"/>
      <c r="EJB60" s="878"/>
      <c r="EJC60" s="881"/>
      <c r="EJD60" s="877"/>
      <c r="EJE60" s="878"/>
      <c r="EJF60" s="878"/>
      <c r="EJG60" s="878"/>
      <c r="EJH60" s="879"/>
      <c r="EJI60" s="1041"/>
      <c r="EJJ60" s="877"/>
      <c r="EJK60" s="878"/>
      <c r="EJL60" s="878"/>
      <c r="EJM60" s="878"/>
      <c r="EJN60" s="879"/>
      <c r="EJO60" s="880"/>
      <c r="EJP60" s="878"/>
      <c r="EJQ60" s="878"/>
      <c r="EJR60" s="878"/>
      <c r="EJS60" s="881"/>
      <c r="EJT60" s="877"/>
      <c r="EJU60" s="878"/>
      <c r="EJV60" s="878"/>
      <c r="EJW60" s="878"/>
      <c r="EJX60" s="879"/>
      <c r="EJY60" s="1041"/>
      <c r="EJZ60" s="877"/>
      <c r="EKA60" s="878"/>
      <c r="EKB60" s="878"/>
      <c r="EKC60" s="878"/>
      <c r="EKD60" s="879"/>
      <c r="EKE60" s="880"/>
      <c r="EKF60" s="878"/>
      <c r="EKG60" s="878"/>
      <c r="EKH60" s="878"/>
      <c r="EKI60" s="881"/>
      <c r="EKJ60" s="877"/>
      <c r="EKK60" s="878"/>
      <c r="EKL60" s="878"/>
      <c r="EKM60" s="878"/>
      <c r="EKN60" s="879"/>
      <c r="EKO60" s="1041"/>
      <c r="EKP60" s="877"/>
      <c r="EKQ60" s="878"/>
      <c r="EKR60" s="878"/>
      <c r="EKS60" s="878"/>
      <c r="EKT60" s="879"/>
      <c r="EKU60" s="880"/>
      <c r="EKV60" s="878"/>
      <c r="EKW60" s="878"/>
      <c r="EKX60" s="878"/>
      <c r="EKY60" s="881"/>
      <c r="EKZ60" s="877"/>
      <c r="ELA60" s="878"/>
      <c r="ELB60" s="878"/>
      <c r="ELC60" s="878"/>
      <c r="ELD60" s="879"/>
      <c r="ELE60" s="1041"/>
      <c r="ELF60" s="877"/>
      <c r="ELG60" s="878"/>
      <c r="ELH60" s="878"/>
      <c r="ELI60" s="878"/>
      <c r="ELJ60" s="879"/>
      <c r="ELK60" s="880"/>
      <c r="ELL60" s="878"/>
      <c r="ELM60" s="878"/>
      <c r="ELN60" s="878"/>
      <c r="ELO60" s="881"/>
      <c r="ELP60" s="877"/>
      <c r="ELQ60" s="878"/>
      <c r="ELR60" s="878"/>
      <c r="ELS60" s="878"/>
      <c r="ELT60" s="879"/>
      <c r="ELU60" s="1041"/>
      <c r="ELV60" s="877"/>
      <c r="ELW60" s="878"/>
      <c r="ELX60" s="878"/>
      <c r="ELY60" s="878"/>
      <c r="ELZ60" s="879"/>
      <c r="EMA60" s="880"/>
      <c r="EMB60" s="878"/>
      <c r="EMC60" s="878"/>
      <c r="EMD60" s="878"/>
      <c r="EME60" s="881"/>
      <c r="EMF60" s="877"/>
      <c r="EMG60" s="878"/>
      <c r="EMH60" s="878"/>
      <c r="EMI60" s="878"/>
      <c r="EMJ60" s="879"/>
      <c r="EMK60" s="1041"/>
      <c r="EML60" s="877"/>
      <c r="EMM60" s="878"/>
      <c r="EMN60" s="878"/>
      <c r="EMO60" s="878"/>
      <c r="EMP60" s="879"/>
      <c r="EMQ60" s="880"/>
      <c r="EMR60" s="878"/>
      <c r="EMS60" s="878"/>
      <c r="EMT60" s="878"/>
      <c r="EMU60" s="881"/>
      <c r="EMV60" s="877"/>
      <c r="EMW60" s="878"/>
      <c r="EMX60" s="878"/>
      <c r="EMY60" s="878"/>
      <c r="EMZ60" s="879"/>
      <c r="ENA60" s="1041"/>
      <c r="ENB60" s="877"/>
      <c r="ENC60" s="878"/>
      <c r="END60" s="878"/>
      <c r="ENE60" s="878"/>
      <c r="ENF60" s="879"/>
      <c r="ENG60" s="880"/>
      <c r="ENH60" s="878"/>
      <c r="ENI60" s="878"/>
      <c r="ENJ60" s="878"/>
      <c r="ENK60" s="881"/>
      <c r="ENL60" s="877"/>
      <c r="ENM60" s="878"/>
      <c r="ENN60" s="878"/>
      <c r="ENO60" s="878"/>
      <c r="ENP60" s="879"/>
      <c r="ENQ60" s="1041"/>
      <c r="ENR60" s="877"/>
      <c r="ENS60" s="878"/>
      <c r="ENT60" s="878"/>
      <c r="ENU60" s="878"/>
      <c r="ENV60" s="879"/>
      <c r="ENW60" s="880"/>
      <c r="ENX60" s="878"/>
      <c r="ENY60" s="878"/>
      <c r="ENZ60" s="878"/>
      <c r="EOA60" s="881"/>
      <c r="EOB60" s="877"/>
      <c r="EOC60" s="878"/>
      <c r="EOD60" s="878"/>
      <c r="EOE60" s="878"/>
      <c r="EOF60" s="879"/>
      <c r="EOG60" s="1041"/>
      <c r="EOH60" s="877"/>
      <c r="EOI60" s="878"/>
      <c r="EOJ60" s="878"/>
      <c r="EOK60" s="878"/>
      <c r="EOL60" s="879"/>
      <c r="EOM60" s="880"/>
      <c r="EON60" s="878"/>
      <c r="EOO60" s="878"/>
      <c r="EOP60" s="878"/>
      <c r="EOQ60" s="881"/>
      <c r="EOR60" s="877"/>
      <c r="EOS60" s="878"/>
      <c r="EOT60" s="878"/>
      <c r="EOU60" s="878"/>
      <c r="EOV60" s="879"/>
      <c r="EOW60" s="1041"/>
      <c r="EOX60" s="877"/>
      <c r="EOY60" s="878"/>
      <c r="EOZ60" s="878"/>
      <c r="EPA60" s="878"/>
      <c r="EPB60" s="879"/>
      <c r="EPC60" s="880"/>
      <c r="EPD60" s="878"/>
      <c r="EPE60" s="878"/>
      <c r="EPF60" s="878"/>
      <c r="EPG60" s="881"/>
      <c r="EPH60" s="877"/>
      <c r="EPI60" s="878"/>
      <c r="EPJ60" s="878"/>
      <c r="EPK60" s="878"/>
      <c r="EPL60" s="879"/>
      <c r="EPM60" s="1041"/>
      <c r="EPN60" s="877"/>
      <c r="EPO60" s="878"/>
      <c r="EPP60" s="878"/>
      <c r="EPQ60" s="878"/>
      <c r="EPR60" s="879"/>
      <c r="EPS60" s="880"/>
      <c r="EPT60" s="878"/>
      <c r="EPU60" s="878"/>
      <c r="EPV60" s="878"/>
      <c r="EPW60" s="881"/>
      <c r="EPX60" s="877"/>
      <c r="EPY60" s="878"/>
      <c r="EPZ60" s="878"/>
      <c r="EQA60" s="878"/>
      <c r="EQB60" s="879"/>
      <c r="EQC60" s="1041"/>
      <c r="EQD60" s="877"/>
      <c r="EQE60" s="878"/>
      <c r="EQF60" s="878"/>
      <c r="EQG60" s="878"/>
      <c r="EQH60" s="879"/>
      <c r="EQI60" s="880"/>
      <c r="EQJ60" s="878"/>
      <c r="EQK60" s="878"/>
      <c r="EQL60" s="878"/>
      <c r="EQM60" s="881"/>
      <c r="EQN60" s="877"/>
      <c r="EQO60" s="878"/>
      <c r="EQP60" s="878"/>
      <c r="EQQ60" s="878"/>
      <c r="EQR60" s="879"/>
      <c r="EQS60" s="1041"/>
      <c r="EQT60" s="877"/>
      <c r="EQU60" s="878"/>
      <c r="EQV60" s="878"/>
      <c r="EQW60" s="878"/>
      <c r="EQX60" s="879"/>
      <c r="EQY60" s="880"/>
      <c r="EQZ60" s="878"/>
      <c r="ERA60" s="878"/>
      <c r="ERB60" s="878"/>
      <c r="ERC60" s="881"/>
      <c r="ERD60" s="877"/>
      <c r="ERE60" s="878"/>
      <c r="ERF60" s="878"/>
      <c r="ERG60" s="878"/>
      <c r="ERH60" s="879"/>
      <c r="ERI60" s="1041"/>
      <c r="ERJ60" s="877"/>
      <c r="ERK60" s="878"/>
      <c r="ERL60" s="878"/>
      <c r="ERM60" s="878"/>
      <c r="ERN60" s="879"/>
      <c r="ERO60" s="880"/>
      <c r="ERP60" s="878"/>
      <c r="ERQ60" s="878"/>
      <c r="ERR60" s="878"/>
      <c r="ERS60" s="881"/>
      <c r="ERT60" s="877"/>
      <c r="ERU60" s="878"/>
      <c r="ERV60" s="878"/>
      <c r="ERW60" s="878"/>
      <c r="ERX60" s="879"/>
      <c r="ERY60" s="1041"/>
      <c r="ERZ60" s="877"/>
      <c r="ESA60" s="878"/>
      <c r="ESB60" s="878"/>
      <c r="ESC60" s="878"/>
      <c r="ESD60" s="879"/>
      <c r="ESE60" s="880"/>
      <c r="ESF60" s="878"/>
      <c r="ESG60" s="878"/>
      <c r="ESH60" s="878"/>
      <c r="ESI60" s="881"/>
      <c r="ESJ60" s="877"/>
      <c r="ESK60" s="878"/>
      <c r="ESL60" s="878"/>
      <c r="ESM60" s="878"/>
      <c r="ESN60" s="879"/>
      <c r="ESO60" s="1041"/>
      <c r="ESP60" s="877"/>
      <c r="ESQ60" s="878"/>
      <c r="ESR60" s="878"/>
      <c r="ESS60" s="878"/>
      <c r="EST60" s="879"/>
      <c r="ESU60" s="880"/>
      <c r="ESV60" s="878"/>
      <c r="ESW60" s="878"/>
      <c r="ESX60" s="878"/>
      <c r="ESY60" s="881"/>
      <c r="ESZ60" s="877"/>
      <c r="ETA60" s="878"/>
      <c r="ETB60" s="878"/>
      <c r="ETC60" s="878"/>
      <c r="ETD60" s="879"/>
      <c r="ETE60" s="1041"/>
      <c r="ETF60" s="877"/>
      <c r="ETG60" s="878"/>
      <c r="ETH60" s="878"/>
      <c r="ETI60" s="878"/>
      <c r="ETJ60" s="879"/>
      <c r="ETK60" s="880"/>
      <c r="ETL60" s="878"/>
      <c r="ETM60" s="878"/>
      <c r="ETN60" s="878"/>
      <c r="ETO60" s="881"/>
      <c r="ETP60" s="877"/>
      <c r="ETQ60" s="878"/>
      <c r="ETR60" s="878"/>
      <c r="ETS60" s="878"/>
      <c r="ETT60" s="879"/>
      <c r="ETU60" s="1041"/>
      <c r="ETV60" s="877"/>
      <c r="ETW60" s="878"/>
      <c r="ETX60" s="878"/>
      <c r="ETY60" s="878"/>
      <c r="ETZ60" s="879"/>
      <c r="EUA60" s="880"/>
      <c r="EUB60" s="878"/>
      <c r="EUC60" s="878"/>
      <c r="EUD60" s="878"/>
      <c r="EUE60" s="881"/>
      <c r="EUF60" s="877"/>
      <c r="EUG60" s="878"/>
      <c r="EUH60" s="878"/>
      <c r="EUI60" s="878"/>
      <c r="EUJ60" s="879"/>
      <c r="EUK60" s="1041"/>
      <c r="EUL60" s="877"/>
      <c r="EUM60" s="878"/>
      <c r="EUN60" s="878"/>
      <c r="EUO60" s="878"/>
      <c r="EUP60" s="879"/>
      <c r="EUQ60" s="880"/>
      <c r="EUR60" s="878"/>
      <c r="EUS60" s="878"/>
      <c r="EUT60" s="878"/>
      <c r="EUU60" s="881"/>
      <c r="EUV60" s="877"/>
      <c r="EUW60" s="878"/>
      <c r="EUX60" s="878"/>
      <c r="EUY60" s="878"/>
      <c r="EUZ60" s="879"/>
      <c r="EVA60" s="1041"/>
      <c r="EVB60" s="877"/>
      <c r="EVC60" s="878"/>
      <c r="EVD60" s="878"/>
      <c r="EVE60" s="878"/>
      <c r="EVF60" s="879"/>
      <c r="EVG60" s="880"/>
      <c r="EVH60" s="878"/>
      <c r="EVI60" s="878"/>
      <c r="EVJ60" s="878"/>
      <c r="EVK60" s="881"/>
      <c r="EVL60" s="877"/>
      <c r="EVM60" s="878"/>
      <c r="EVN60" s="878"/>
      <c r="EVO60" s="878"/>
      <c r="EVP60" s="879"/>
      <c r="EVQ60" s="1041"/>
      <c r="EVR60" s="877"/>
      <c r="EVS60" s="878"/>
      <c r="EVT60" s="878"/>
      <c r="EVU60" s="878"/>
      <c r="EVV60" s="879"/>
      <c r="EVW60" s="880"/>
      <c r="EVX60" s="878"/>
      <c r="EVY60" s="878"/>
      <c r="EVZ60" s="878"/>
      <c r="EWA60" s="881"/>
      <c r="EWB60" s="877"/>
      <c r="EWC60" s="878"/>
      <c r="EWD60" s="878"/>
      <c r="EWE60" s="878"/>
      <c r="EWF60" s="879"/>
      <c r="EWG60" s="1041"/>
      <c r="EWH60" s="877"/>
      <c r="EWI60" s="878"/>
      <c r="EWJ60" s="878"/>
      <c r="EWK60" s="878"/>
      <c r="EWL60" s="879"/>
      <c r="EWM60" s="880"/>
      <c r="EWN60" s="878"/>
      <c r="EWO60" s="878"/>
      <c r="EWP60" s="878"/>
      <c r="EWQ60" s="881"/>
      <c r="EWR60" s="877"/>
      <c r="EWS60" s="878"/>
      <c r="EWT60" s="878"/>
      <c r="EWU60" s="878"/>
      <c r="EWV60" s="879"/>
      <c r="EWW60" s="1041"/>
      <c r="EWX60" s="877"/>
      <c r="EWY60" s="878"/>
      <c r="EWZ60" s="878"/>
      <c r="EXA60" s="878"/>
      <c r="EXB60" s="879"/>
      <c r="EXC60" s="880"/>
      <c r="EXD60" s="878"/>
      <c r="EXE60" s="878"/>
      <c r="EXF60" s="878"/>
      <c r="EXG60" s="881"/>
      <c r="EXH60" s="877"/>
      <c r="EXI60" s="878"/>
      <c r="EXJ60" s="878"/>
      <c r="EXK60" s="878"/>
      <c r="EXL60" s="879"/>
      <c r="EXM60" s="1041"/>
      <c r="EXN60" s="877"/>
      <c r="EXO60" s="878"/>
      <c r="EXP60" s="878"/>
      <c r="EXQ60" s="878"/>
      <c r="EXR60" s="879"/>
      <c r="EXS60" s="880"/>
      <c r="EXT60" s="878"/>
      <c r="EXU60" s="878"/>
      <c r="EXV60" s="878"/>
      <c r="EXW60" s="881"/>
      <c r="EXX60" s="877"/>
      <c r="EXY60" s="878"/>
      <c r="EXZ60" s="878"/>
      <c r="EYA60" s="878"/>
      <c r="EYB60" s="879"/>
      <c r="EYC60" s="1041"/>
      <c r="EYD60" s="877"/>
      <c r="EYE60" s="878"/>
      <c r="EYF60" s="878"/>
      <c r="EYG60" s="878"/>
      <c r="EYH60" s="879"/>
      <c r="EYI60" s="880"/>
      <c r="EYJ60" s="878"/>
      <c r="EYK60" s="878"/>
      <c r="EYL60" s="878"/>
      <c r="EYM60" s="881"/>
      <c r="EYN60" s="877"/>
      <c r="EYO60" s="878"/>
      <c r="EYP60" s="878"/>
      <c r="EYQ60" s="878"/>
      <c r="EYR60" s="879"/>
      <c r="EYS60" s="1041"/>
      <c r="EYT60" s="877"/>
      <c r="EYU60" s="878"/>
      <c r="EYV60" s="878"/>
      <c r="EYW60" s="878"/>
      <c r="EYX60" s="879"/>
      <c r="EYY60" s="880"/>
      <c r="EYZ60" s="878"/>
      <c r="EZA60" s="878"/>
      <c r="EZB60" s="878"/>
      <c r="EZC60" s="881"/>
      <c r="EZD60" s="877"/>
      <c r="EZE60" s="878"/>
      <c r="EZF60" s="878"/>
      <c r="EZG60" s="878"/>
      <c r="EZH60" s="879"/>
      <c r="EZI60" s="1041"/>
      <c r="EZJ60" s="877"/>
      <c r="EZK60" s="878"/>
      <c r="EZL60" s="878"/>
      <c r="EZM60" s="878"/>
      <c r="EZN60" s="879"/>
      <c r="EZO60" s="880"/>
      <c r="EZP60" s="878"/>
      <c r="EZQ60" s="878"/>
      <c r="EZR60" s="878"/>
      <c r="EZS60" s="881"/>
      <c r="EZT60" s="877"/>
      <c r="EZU60" s="878"/>
      <c r="EZV60" s="878"/>
      <c r="EZW60" s="878"/>
      <c r="EZX60" s="879"/>
      <c r="EZY60" s="1041"/>
      <c r="EZZ60" s="877"/>
      <c r="FAA60" s="878"/>
      <c r="FAB60" s="878"/>
      <c r="FAC60" s="878"/>
      <c r="FAD60" s="879"/>
      <c r="FAE60" s="880"/>
      <c r="FAF60" s="878"/>
      <c r="FAG60" s="878"/>
      <c r="FAH60" s="878"/>
      <c r="FAI60" s="881"/>
      <c r="FAJ60" s="877"/>
      <c r="FAK60" s="878"/>
      <c r="FAL60" s="878"/>
      <c r="FAM60" s="878"/>
      <c r="FAN60" s="879"/>
      <c r="FAO60" s="1041"/>
      <c r="FAP60" s="877"/>
      <c r="FAQ60" s="878"/>
      <c r="FAR60" s="878"/>
      <c r="FAS60" s="878"/>
      <c r="FAT60" s="879"/>
      <c r="FAU60" s="880"/>
      <c r="FAV60" s="878"/>
      <c r="FAW60" s="878"/>
      <c r="FAX60" s="878"/>
      <c r="FAY60" s="881"/>
      <c r="FAZ60" s="877"/>
      <c r="FBA60" s="878"/>
      <c r="FBB60" s="878"/>
      <c r="FBC60" s="878"/>
      <c r="FBD60" s="879"/>
      <c r="FBE60" s="1041"/>
      <c r="FBF60" s="877"/>
      <c r="FBG60" s="878"/>
      <c r="FBH60" s="878"/>
      <c r="FBI60" s="878"/>
      <c r="FBJ60" s="879"/>
      <c r="FBK60" s="880"/>
      <c r="FBL60" s="878"/>
      <c r="FBM60" s="878"/>
      <c r="FBN60" s="878"/>
      <c r="FBO60" s="881"/>
      <c r="FBP60" s="877"/>
      <c r="FBQ60" s="878"/>
      <c r="FBR60" s="878"/>
      <c r="FBS60" s="878"/>
      <c r="FBT60" s="879"/>
      <c r="FBU60" s="1041"/>
      <c r="FBV60" s="877"/>
      <c r="FBW60" s="878"/>
      <c r="FBX60" s="878"/>
      <c r="FBY60" s="878"/>
      <c r="FBZ60" s="879"/>
      <c r="FCA60" s="880"/>
      <c r="FCB60" s="878"/>
      <c r="FCC60" s="878"/>
      <c r="FCD60" s="878"/>
      <c r="FCE60" s="881"/>
      <c r="FCF60" s="877"/>
      <c r="FCG60" s="878"/>
      <c r="FCH60" s="878"/>
      <c r="FCI60" s="878"/>
      <c r="FCJ60" s="879"/>
      <c r="FCK60" s="1041"/>
      <c r="FCL60" s="877"/>
      <c r="FCM60" s="878"/>
      <c r="FCN60" s="878"/>
      <c r="FCO60" s="878"/>
      <c r="FCP60" s="879"/>
      <c r="FCQ60" s="880"/>
      <c r="FCR60" s="878"/>
      <c r="FCS60" s="878"/>
      <c r="FCT60" s="878"/>
      <c r="FCU60" s="881"/>
      <c r="FCV60" s="877"/>
      <c r="FCW60" s="878"/>
      <c r="FCX60" s="878"/>
      <c r="FCY60" s="878"/>
      <c r="FCZ60" s="879"/>
      <c r="FDA60" s="1041"/>
      <c r="FDB60" s="877"/>
      <c r="FDC60" s="878"/>
      <c r="FDD60" s="878"/>
      <c r="FDE60" s="878"/>
      <c r="FDF60" s="879"/>
      <c r="FDG60" s="880"/>
      <c r="FDH60" s="878"/>
      <c r="FDI60" s="878"/>
      <c r="FDJ60" s="878"/>
      <c r="FDK60" s="881"/>
      <c r="FDL60" s="877"/>
      <c r="FDM60" s="878"/>
      <c r="FDN60" s="878"/>
      <c r="FDO60" s="878"/>
      <c r="FDP60" s="879"/>
      <c r="FDQ60" s="1041"/>
      <c r="FDR60" s="877"/>
      <c r="FDS60" s="878"/>
      <c r="FDT60" s="878"/>
      <c r="FDU60" s="878"/>
      <c r="FDV60" s="879"/>
      <c r="FDW60" s="880"/>
      <c r="FDX60" s="878"/>
      <c r="FDY60" s="878"/>
      <c r="FDZ60" s="878"/>
      <c r="FEA60" s="881"/>
      <c r="FEB60" s="877"/>
      <c r="FEC60" s="878"/>
      <c r="FED60" s="878"/>
      <c r="FEE60" s="878"/>
      <c r="FEF60" s="879"/>
      <c r="FEG60" s="1041"/>
      <c r="FEH60" s="877"/>
      <c r="FEI60" s="878"/>
      <c r="FEJ60" s="878"/>
      <c r="FEK60" s="878"/>
      <c r="FEL60" s="879"/>
      <c r="FEM60" s="880"/>
      <c r="FEN60" s="878"/>
      <c r="FEO60" s="878"/>
      <c r="FEP60" s="878"/>
      <c r="FEQ60" s="881"/>
      <c r="FER60" s="877"/>
      <c r="FES60" s="878"/>
      <c r="FET60" s="878"/>
      <c r="FEU60" s="878"/>
      <c r="FEV60" s="879"/>
      <c r="FEW60" s="1041"/>
      <c r="FEX60" s="877"/>
      <c r="FEY60" s="878"/>
      <c r="FEZ60" s="878"/>
      <c r="FFA60" s="878"/>
      <c r="FFB60" s="879"/>
      <c r="FFC60" s="880"/>
      <c r="FFD60" s="878"/>
      <c r="FFE60" s="878"/>
      <c r="FFF60" s="878"/>
      <c r="FFG60" s="881"/>
      <c r="FFH60" s="877"/>
      <c r="FFI60" s="878"/>
      <c r="FFJ60" s="878"/>
      <c r="FFK60" s="878"/>
      <c r="FFL60" s="879"/>
      <c r="FFM60" s="1041"/>
      <c r="FFN60" s="877"/>
      <c r="FFO60" s="878"/>
      <c r="FFP60" s="878"/>
      <c r="FFQ60" s="878"/>
      <c r="FFR60" s="879"/>
      <c r="FFS60" s="880"/>
      <c r="FFT60" s="878"/>
      <c r="FFU60" s="878"/>
      <c r="FFV60" s="878"/>
      <c r="FFW60" s="881"/>
      <c r="FFX60" s="877"/>
      <c r="FFY60" s="878"/>
      <c r="FFZ60" s="878"/>
      <c r="FGA60" s="878"/>
      <c r="FGB60" s="879"/>
      <c r="FGC60" s="1041"/>
      <c r="FGD60" s="877"/>
      <c r="FGE60" s="878"/>
      <c r="FGF60" s="878"/>
      <c r="FGG60" s="878"/>
      <c r="FGH60" s="879"/>
      <c r="FGI60" s="880"/>
      <c r="FGJ60" s="878"/>
      <c r="FGK60" s="878"/>
      <c r="FGL60" s="878"/>
      <c r="FGM60" s="881"/>
      <c r="FGN60" s="877"/>
      <c r="FGO60" s="878"/>
      <c r="FGP60" s="878"/>
      <c r="FGQ60" s="878"/>
      <c r="FGR60" s="879"/>
      <c r="FGS60" s="1041"/>
      <c r="FGT60" s="877"/>
      <c r="FGU60" s="878"/>
      <c r="FGV60" s="878"/>
      <c r="FGW60" s="878"/>
      <c r="FGX60" s="879"/>
      <c r="FGY60" s="880"/>
      <c r="FGZ60" s="878"/>
      <c r="FHA60" s="878"/>
      <c r="FHB60" s="878"/>
      <c r="FHC60" s="881"/>
      <c r="FHD60" s="877"/>
      <c r="FHE60" s="878"/>
      <c r="FHF60" s="878"/>
      <c r="FHG60" s="878"/>
      <c r="FHH60" s="879"/>
      <c r="FHI60" s="1041"/>
      <c r="FHJ60" s="877"/>
      <c r="FHK60" s="878"/>
      <c r="FHL60" s="878"/>
      <c r="FHM60" s="878"/>
      <c r="FHN60" s="879"/>
      <c r="FHO60" s="880"/>
      <c r="FHP60" s="878"/>
      <c r="FHQ60" s="878"/>
      <c r="FHR60" s="878"/>
      <c r="FHS60" s="881"/>
      <c r="FHT60" s="877"/>
      <c r="FHU60" s="878"/>
      <c r="FHV60" s="878"/>
      <c r="FHW60" s="878"/>
      <c r="FHX60" s="879"/>
      <c r="FHY60" s="1041"/>
      <c r="FHZ60" s="877"/>
      <c r="FIA60" s="878"/>
      <c r="FIB60" s="878"/>
      <c r="FIC60" s="878"/>
      <c r="FID60" s="879"/>
      <c r="FIE60" s="880"/>
      <c r="FIF60" s="878"/>
      <c r="FIG60" s="878"/>
      <c r="FIH60" s="878"/>
      <c r="FII60" s="881"/>
      <c r="FIJ60" s="877"/>
      <c r="FIK60" s="878"/>
      <c r="FIL60" s="878"/>
      <c r="FIM60" s="878"/>
      <c r="FIN60" s="879"/>
      <c r="FIO60" s="1041"/>
      <c r="FIP60" s="877"/>
      <c r="FIQ60" s="878"/>
      <c r="FIR60" s="878"/>
      <c r="FIS60" s="878"/>
      <c r="FIT60" s="879"/>
      <c r="FIU60" s="880"/>
      <c r="FIV60" s="878"/>
      <c r="FIW60" s="878"/>
      <c r="FIX60" s="878"/>
      <c r="FIY60" s="881"/>
      <c r="FIZ60" s="877"/>
      <c r="FJA60" s="878"/>
      <c r="FJB60" s="878"/>
      <c r="FJC60" s="878"/>
      <c r="FJD60" s="879"/>
      <c r="FJE60" s="1041"/>
      <c r="FJF60" s="877"/>
      <c r="FJG60" s="878"/>
      <c r="FJH60" s="878"/>
      <c r="FJI60" s="878"/>
      <c r="FJJ60" s="879"/>
      <c r="FJK60" s="880"/>
      <c r="FJL60" s="878"/>
      <c r="FJM60" s="878"/>
      <c r="FJN60" s="878"/>
      <c r="FJO60" s="881"/>
      <c r="FJP60" s="877"/>
      <c r="FJQ60" s="878"/>
      <c r="FJR60" s="878"/>
      <c r="FJS60" s="878"/>
      <c r="FJT60" s="879"/>
      <c r="FJU60" s="1041"/>
      <c r="FJV60" s="877"/>
      <c r="FJW60" s="878"/>
      <c r="FJX60" s="878"/>
      <c r="FJY60" s="878"/>
      <c r="FJZ60" s="879"/>
      <c r="FKA60" s="880"/>
      <c r="FKB60" s="878"/>
      <c r="FKC60" s="878"/>
      <c r="FKD60" s="878"/>
      <c r="FKE60" s="881"/>
      <c r="FKF60" s="877"/>
      <c r="FKG60" s="878"/>
      <c r="FKH60" s="878"/>
      <c r="FKI60" s="878"/>
      <c r="FKJ60" s="879"/>
      <c r="FKK60" s="1041"/>
      <c r="FKL60" s="877"/>
      <c r="FKM60" s="878"/>
      <c r="FKN60" s="878"/>
      <c r="FKO60" s="878"/>
      <c r="FKP60" s="879"/>
      <c r="FKQ60" s="880"/>
      <c r="FKR60" s="878"/>
      <c r="FKS60" s="878"/>
      <c r="FKT60" s="878"/>
      <c r="FKU60" s="881"/>
      <c r="FKV60" s="877"/>
      <c r="FKW60" s="878"/>
      <c r="FKX60" s="878"/>
      <c r="FKY60" s="878"/>
      <c r="FKZ60" s="879"/>
      <c r="FLA60" s="1041"/>
      <c r="FLB60" s="877"/>
      <c r="FLC60" s="878"/>
      <c r="FLD60" s="878"/>
      <c r="FLE60" s="878"/>
      <c r="FLF60" s="879"/>
      <c r="FLG60" s="880"/>
      <c r="FLH60" s="878"/>
      <c r="FLI60" s="878"/>
      <c r="FLJ60" s="878"/>
      <c r="FLK60" s="881"/>
      <c r="FLL60" s="877"/>
      <c r="FLM60" s="878"/>
      <c r="FLN60" s="878"/>
      <c r="FLO60" s="878"/>
      <c r="FLP60" s="879"/>
      <c r="FLQ60" s="1041"/>
      <c r="FLR60" s="877"/>
      <c r="FLS60" s="878"/>
      <c r="FLT60" s="878"/>
      <c r="FLU60" s="878"/>
      <c r="FLV60" s="879"/>
      <c r="FLW60" s="880"/>
      <c r="FLX60" s="878"/>
      <c r="FLY60" s="878"/>
      <c r="FLZ60" s="878"/>
      <c r="FMA60" s="881"/>
      <c r="FMB60" s="877"/>
      <c r="FMC60" s="878"/>
      <c r="FMD60" s="878"/>
      <c r="FME60" s="878"/>
      <c r="FMF60" s="879"/>
      <c r="FMG60" s="1041"/>
      <c r="FMH60" s="877"/>
      <c r="FMI60" s="878"/>
      <c r="FMJ60" s="878"/>
      <c r="FMK60" s="878"/>
      <c r="FML60" s="879"/>
      <c r="FMM60" s="880"/>
      <c r="FMN60" s="878"/>
      <c r="FMO60" s="878"/>
      <c r="FMP60" s="878"/>
      <c r="FMQ60" s="881"/>
      <c r="FMR60" s="877"/>
      <c r="FMS60" s="878"/>
      <c r="FMT60" s="878"/>
      <c r="FMU60" s="878"/>
      <c r="FMV60" s="879"/>
      <c r="FMW60" s="1041"/>
      <c r="FMX60" s="877"/>
      <c r="FMY60" s="878"/>
      <c r="FMZ60" s="878"/>
      <c r="FNA60" s="878"/>
      <c r="FNB60" s="879"/>
      <c r="FNC60" s="880"/>
      <c r="FND60" s="878"/>
      <c r="FNE60" s="878"/>
      <c r="FNF60" s="878"/>
      <c r="FNG60" s="881"/>
      <c r="FNH60" s="877"/>
      <c r="FNI60" s="878"/>
      <c r="FNJ60" s="878"/>
      <c r="FNK60" s="878"/>
      <c r="FNL60" s="879"/>
      <c r="FNM60" s="1041"/>
      <c r="FNN60" s="877"/>
      <c r="FNO60" s="878"/>
      <c r="FNP60" s="878"/>
      <c r="FNQ60" s="878"/>
      <c r="FNR60" s="879"/>
      <c r="FNS60" s="880"/>
      <c r="FNT60" s="878"/>
      <c r="FNU60" s="878"/>
      <c r="FNV60" s="878"/>
      <c r="FNW60" s="881"/>
      <c r="FNX60" s="877"/>
      <c r="FNY60" s="878"/>
      <c r="FNZ60" s="878"/>
      <c r="FOA60" s="878"/>
      <c r="FOB60" s="879"/>
      <c r="FOC60" s="1041"/>
      <c r="FOD60" s="877"/>
      <c r="FOE60" s="878"/>
      <c r="FOF60" s="878"/>
      <c r="FOG60" s="878"/>
      <c r="FOH60" s="879"/>
      <c r="FOI60" s="880"/>
      <c r="FOJ60" s="878"/>
      <c r="FOK60" s="878"/>
      <c r="FOL60" s="878"/>
      <c r="FOM60" s="881"/>
      <c r="FON60" s="877"/>
      <c r="FOO60" s="878"/>
      <c r="FOP60" s="878"/>
      <c r="FOQ60" s="878"/>
      <c r="FOR60" s="879"/>
      <c r="FOS60" s="1041"/>
      <c r="FOT60" s="877"/>
      <c r="FOU60" s="878"/>
      <c r="FOV60" s="878"/>
      <c r="FOW60" s="878"/>
      <c r="FOX60" s="879"/>
      <c r="FOY60" s="880"/>
      <c r="FOZ60" s="878"/>
      <c r="FPA60" s="878"/>
      <c r="FPB60" s="878"/>
      <c r="FPC60" s="881"/>
      <c r="FPD60" s="877"/>
      <c r="FPE60" s="878"/>
      <c r="FPF60" s="878"/>
      <c r="FPG60" s="878"/>
      <c r="FPH60" s="879"/>
      <c r="FPI60" s="1041"/>
      <c r="FPJ60" s="877"/>
      <c r="FPK60" s="878"/>
      <c r="FPL60" s="878"/>
      <c r="FPM60" s="878"/>
      <c r="FPN60" s="879"/>
      <c r="FPO60" s="880"/>
      <c r="FPP60" s="878"/>
      <c r="FPQ60" s="878"/>
      <c r="FPR60" s="878"/>
      <c r="FPS60" s="881"/>
      <c r="FPT60" s="877"/>
      <c r="FPU60" s="878"/>
      <c r="FPV60" s="878"/>
      <c r="FPW60" s="878"/>
      <c r="FPX60" s="879"/>
      <c r="FPY60" s="1041"/>
      <c r="FPZ60" s="877"/>
      <c r="FQA60" s="878"/>
      <c r="FQB60" s="878"/>
      <c r="FQC60" s="878"/>
      <c r="FQD60" s="879"/>
      <c r="FQE60" s="880"/>
      <c r="FQF60" s="878"/>
      <c r="FQG60" s="878"/>
      <c r="FQH60" s="878"/>
      <c r="FQI60" s="881"/>
      <c r="FQJ60" s="877"/>
      <c r="FQK60" s="878"/>
      <c r="FQL60" s="878"/>
      <c r="FQM60" s="878"/>
      <c r="FQN60" s="879"/>
      <c r="FQO60" s="1041"/>
      <c r="FQP60" s="877"/>
      <c r="FQQ60" s="878"/>
      <c r="FQR60" s="878"/>
      <c r="FQS60" s="878"/>
      <c r="FQT60" s="879"/>
      <c r="FQU60" s="880"/>
      <c r="FQV60" s="878"/>
      <c r="FQW60" s="878"/>
      <c r="FQX60" s="878"/>
      <c r="FQY60" s="881"/>
      <c r="FQZ60" s="877"/>
      <c r="FRA60" s="878"/>
      <c r="FRB60" s="878"/>
      <c r="FRC60" s="878"/>
      <c r="FRD60" s="879"/>
      <c r="FRE60" s="1041"/>
      <c r="FRF60" s="877"/>
      <c r="FRG60" s="878"/>
      <c r="FRH60" s="878"/>
      <c r="FRI60" s="878"/>
      <c r="FRJ60" s="879"/>
      <c r="FRK60" s="880"/>
      <c r="FRL60" s="878"/>
      <c r="FRM60" s="878"/>
      <c r="FRN60" s="878"/>
      <c r="FRO60" s="881"/>
      <c r="FRP60" s="877"/>
      <c r="FRQ60" s="878"/>
      <c r="FRR60" s="878"/>
      <c r="FRS60" s="878"/>
      <c r="FRT60" s="879"/>
      <c r="FRU60" s="1041"/>
      <c r="FRV60" s="877"/>
      <c r="FRW60" s="878"/>
      <c r="FRX60" s="878"/>
      <c r="FRY60" s="878"/>
      <c r="FRZ60" s="879"/>
      <c r="FSA60" s="880"/>
      <c r="FSB60" s="878"/>
      <c r="FSC60" s="878"/>
      <c r="FSD60" s="878"/>
      <c r="FSE60" s="881"/>
      <c r="FSF60" s="877"/>
      <c r="FSG60" s="878"/>
      <c r="FSH60" s="878"/>
      <c r="FSI60" s="878"/>
      <c r="FSJ60" s="879"/>
      <c r="FSK60" s="1041"/>
      <c r="FSL60" s="877"/>
      <c r="FSM60" s="878"/>
      <c r="FSN60" s="878"/>
      <c r="FSO60" s="878"/>
      <c r="FSP60" s="879"/>
      <c r="FSQ60" s="880"/>
      <c r="FSR60" s="878"/>
      <c r="FSS60" s="878"/>
      <c r="FST60" s="878"/>
      <c r="FSU60" s="881"/>
      <c r="FSV60" s="877"/>
      <c r="FSW60" s="878"/>
      <c r="FSX60" s="878"/>
      <c r="FSY60" s="878"/>
      <c r="FSZ60" s="879"/>
      <c r="FTA60" s="1041"/>
      <c r="FTB60" s="877"/>
      <c r="FTC60" s="878"/>
      <c r="FTD60" s="878"/>
      <c r="FTE60" s="878"/>
      <c r="FTF60" s="879"/>
      <c r="FTG60" s="880"/>
      <c r="FTH60" s="878"/>
      <c r="FTI60" s="878"/>
      <c r="FTJ60" s="878"/>
      <c r="FTK60" s="881"/>
      <c r="FTL60" s="877"/>
      <c r="FTM60" s="878"/>
      <c r="FTN60" s="878"/>
      <c r="FTO60" s="878"/>
      <c r="FTP60" s="879"/>
      <c r="FTQ60" s="1041"/>
      <c r="FTR60" s="877"/>
      <c r="FTS60" s="878"/>
      <c r="FTT60" s="878"/>
      <c r="FTU60" s="878"/>
      <c r="FTV60" s="879"/>
      <c r="FTW60" s="880"/>
      <c r="FTX60" s="878"/>
      <c r="FTY60" s="878"/>
      <c r="FTZ60" s="878"/>
      <c r="FUA60" s="881"/>
      <c r="FUB60" s="877"/>
      <c r="FUC60" s="878"/>
      <c r="FUD60" s="878"/>
      <c r="FUE60" s="878"/>
      <c r="FUF60" s="879"/>
      <c r="FUG60" s="1041"/>
      <c r="FUH60" s="877"/>
      <c r="FUI60" s="878"/>
      <c r="FUJ60" s="878"/>
      <c r="FUK60" s="878"/>
      <c r="FUL60" s="879"/>
      <c r="FUM60" s="880"/>
      <c r="FUN60" s="878"/>
      <c r="FUO60" s="878"/>
      <c r="FUP60" s="878"/>
      <c r="FUQ60" s="881"/>
      <c r="FUR60" s="877"/>
      <c r="FUS60" s="878"/>
      <c r="FUT60" s="878"/>
      <c r="FUU60" s="878"/>
      <c r="FUV60" s="879"/>
      <c r="FUW60" s="1041"/>
      <c r="FUX60" s="877"/>
      <c r="FUY60" s="878"/>
      <c r="FUZ60" s="878"/>
      <c r="FVA60" s="878"/>
      <c r="FVB60" s="879"/>
      <c r="FVC60" s="880"/>
      <c r="FVD60" s="878"/>
      <c r="FVE60" s="878"/>
      <c r="FVF60" s="878"/>
      <c r="FVG60" s="881"/>
      <c r="FVH60" s="877"/>
      <c r="FVI60" s="878"/>
      <c r="FVJ60" s="878"/>
      <c r="FVK60" s="878"/>
      <c r="FVL60" s="879"/>
      <c r="FVM60" s="1041"/>
      <c r="FVN60" s="877"/>
      <c r="FVO60" s="878"/>
      <c r="FVP60" s="878"/>
      <c r="FVQ60" s="878"/>
      <c r="FVR60" s="879"/>
      <c r="FVS60" s="880"/>
      <c r="FVT60" s="878"/>
      <c r="FVU60" s="878"/>
      <c r="FVV60" s="878"/>
      <c r="FVW60" s="881"/>
      <c r="FVX60" s="877"/>
      <c r="FVY60" s="878"/>
      <c r="FVZ60" s="878"/>
      <c r="FWA60" s="878"/>
      <c r="FWB60" s="879"/>
      <c r="FWC60" s="1041"/>
      <c r="FWD60" s="877"/>
      <c r="FWE60" s="878"/>
      <c r="FWF60" s="878"/>
      <c r="FWG60" s="878"/>
      <c r="FWH60" s="879"/>
      <c r="FWI60" s="880"/>
      <c r="FWJ60" s="878"/>
      <c r="FWK60" s="878"/>
      <c r="FWL60" s="878"/>
      <c r="FWM60" s="881"/>
      <c r="FWN60" s="877"/>
      <c r="FWO60" s="878"/>
      <c r="FWP60" s="878"/>
      <c r="FWQ60" s="878"/>
      <c r="FWR60" s="879"/>
      <c r="FWS60" s="1041"/>
      <c r="FWT60" s="877"/>
      <c r="FWU60" s="878"/>
      <c r="FWV60" s="878"/>
      <c r="FWW60" s="878"/>
      <c r="FWX60" s="879"/>
      <c r="FWY60" s="880"/>
      <c r="FWZ60" s="878"/>
      <c r="FXA60" s="878"/>
      <c r="FXB60" s="878"/>
      <c r="FXC60" s="881"/>
      <c r="FXD60" s="877"/>
      <c r="FXE60" s="878"/>
      <c r="FXF60" s="878"/>
      <c r="FXG60" s="878"/>
      <c r="FXH60" s="879"/>
      <c r="FXI60" s="1041"/>
      <c r="FXJ60" s="877"/>
      <c r="FXK60" s="878"/>
      <c r="FXL60" s="878"/>
      <c r="FXM60" s="878"/>
      <c r="FXN60" s="879"/>
      <c r="FXO60" s="880"/>
      <c r="FXP60" s="878"/>
      <c r="FXQ60" s="878"/>
      <c r="FXR60" s="878"/>
      <c r="FXS60" s="881"/>
      <c r="FXT60" s="877"/>
      <c r="FXU60" s="878"/>
      <c r="FXV60" s="878"/>
      <c r="FXW60" s="878"/>
      <c r="FXX60" s="879"/>
      <c r="FXY60" s="1041"/>
      <c r="FXZ60" s="877"/>
      <c r="FYA60" s="878"/>
      <c r="FYB60" s="878"/>
      <c r="FYC60" s="878"/>
      <c r="FYD60" s="879"/>
      <c r="FYE60" s="880"/>
      <c r="FYF60" s="878"/>
      <c r="FYG60" s="878"/>
      <c r="FYH60" s="878"/>
      <c r="FYI60" s="881"/>
      <c r="FYJ60" s="877"/>
      <c r="FYK60" s="878"/>
      <c r="FYL60" s="878"/>
      <c r="FYM60" s="878"/>
      <c r="FYN60" s="879"/>
      <c r="FYO60" s="1041"/>
      <c r="FYP60" s="877"/>
      <c r="FYQ60" s="878"/>
      <c r="FYR60" s="878"/>
      <c r="FYS60" s="878"/>
      <c r="FYT60" s="879"/>
      <c r="FYU60" s="880"/>
      <c r="FYV60" s="878"/>
      <c r="FYW60" s="878"/>
      <c r="FYX60" s="878"/>
      <c r="FYY60" s="881"/>
      <c r="FYZ60" s="877"/>
      <c r="FZA60" s="878"/>
      <c r="FZB60" s="878"/>
      <c r="FZC60" s="878"/>
      <c r="FZD60" s="879"/>
      <c r="FZE60" s="1041"/>
      <c r="FZF60" s="877"/>
      <c r="FZG60" s="878"/>
      <c r="FZH60" s="878"/>
      <c r="FZI60" s="878"/>
      <c r="FZJ60" s="879"/>
      <c r="FZK60" s="880"/>
      <c r="FZL60" s="878"/>
      <c r="FZM60" s="878"/>
      <c r="FZN60" s="878"/>
      <c r="FZO60" s="881"/>
      <c r="FZP60" s="877"/>
      <c r="FZQ60" s="878"/>
      <c r="FZR60" s="878"/>
      <c r="FZS60" s="878"/>
      <c r="FZT60" s="879"/>
      <c r="FZU60" s="1041"/>
      <c r="FZV60" s="877"/>
      <c r="FZW60" s="878"/>
      <c r="FZX60" s="878"/>
      <c r="FZY60" s="878"/>
      <c r="FZZ60" s="879"/>
      <c r="GAA60" s="880"/>
      <c r="GAB60" s="878"/>
      <c r="GAC60" s="878"/>
      <c r="GAD60" s="878"/>
      <c r="GAE60" s="881"/>
      <c r="GAF60" s="877"/>
      <c r="GAG60" s="878"/>
      <c r="GAH60" s="878"/>
      <c r="GAI60" s="878"/>
      <c r="GAJ60" s="879"/>
      <c r="GAK60" s="1041"/>
      <c r="GAL60" s="877"/>
      <c r="GAM60" s="878"/>
      <c r="GAN60" s="878"/>
      <c r="GAO60" s="878"/>
      <c r="GAP60" s="879"/>
      <c r="GAQ60" s="880"/>
      <c r="GAR60" s="878"/>
      <c r="GAS60" s="878"/>
      <c r="GAT60" s="878"/>
      <c r="GAU60" s="881"/>
      <c r="GAV60" s="877"/>
      <c r="GAW60" s="878"/>
      <c r="GAX60" s="878"/>
      <c r="GAY60" s="878"/>
      <c r="GAZ60" s="879"/>
      <c r="GBA60" s="1041"/>
      <c r="GBB60" s="877"/>
      <c r="GBC60" s="878"/>
      <c r="GBD60" s="878"/>
      <c r="GBE60" s="878"/>
      <c r="GBF60" s="879"/>
      <c r="GBG60" s="880"/>
      <c r="GBH60" s="878"/>
      <c r="GBI60" s="878"/>
      <c r="GBJ60" s="878"/>
      <c r="GBK60" s="881"/>
      <c r="GBL60" s="877"/>
      <c r="GBM60" s="878"/>
      <c r="GBN60" s="878"/>
      <c r="GBO60" s="878"/>
      <c r="GBP60" s="879"/>
      <c r="GBQ60" s="1041"/>
      <c r="GBR60" s="877"/>
      <c r="GBS60" s="878"/>
      <c r="GBT60" s="878"/>
      <c r="GBU60" s="878"/>
      <c r="GBV60" s="879"/>
      <c r="GBW60" s="880"/>
      <c r="GBX60" s="878"/>
      <c r="GBY60" s="878"/>
      <c r="GBZ60" s="878"/>
      <c r="GCA60" s="881"/>
      <c r="GCB60" s="877"/>
      <c r="GCC60" s="878"/>
      <c r="GCD60" s="878"/>
      <c r="GCE60" s="878"/>
      <c r="GCF60" s="879"/>
      <c r="GCG60" s="1041"/>
      <c r="GCH60" s="877"/>
      <c r="GCI60" s="878"/>
      <c r="GCJ60" s="878"/>
      <c r="GCK60" s="878"/>
      <c r="GCL60" s="879"/>
      <c r="GCM60" s="880"/>
      <c r="GCN60" s="878"/>
      <c r="GCO60" s="878"/>
      <c r="GCP60" s="878"/>
      <c r="GCQ60" s="881"/>
      <c r="GCR60" s="877"/>
      <c r="GCS60" s="878"/>
      <c r="GCT60" s="878"/>
      <c r="GCU60" s="878"/>
      <c r="GCV60" s="879"/>
      <c r="GCW60" s="1041"/>
      <c r="GCX60" s="877"/>
      <c r="GCY60" s="878"/>
      <c r="GCZ60" s="878"/>
      <c r="GDA60" s="878"/>
      <c r="GDB60" s="879"/>
      <c r="GDC60" s="880"/>
      <c r="GDD60" s="878"/>
      <c r="GDE60" s="878"/>
      <c r="GDF60" s="878"/>
      <c r="GDG60" s="881"/>
      <c r="GDH60" s="877"/>
      <c r="GDI60" s="878"/>
      <c r="GDJ60" s="878"/>
      <c r="GDK60" s="878"/>
      <c r="GDL60" s="879"/>
      <c r="GDM60" s="1041"/>
      <c r="GDN60" s="877"/>
      <c r="GDO60" s="878"/>
      <c r="GDP60" s="878"/>
      <c r="GDQ60" s="878"/>
      <c r="GDR60" s="879"/>
      <c r="GDS60" s="880"/>
      <c r="GDT60" s="878"/>
      <c r="GDU60" s="878"/>
      <c r="GDV60" s="878"/>
      <c r="GDW60" s="881"/>
      <c r="GDX60" s="877"/>
      <c r="GDY60" s="878"/>
      <c r="GDZ60" s="878"/>
      <c r="GEA60" s="878"/>
      <c r="GEB60" s="879"/>
      <c r="GEC60" s="1041"/>
      <c r="GED60" s="877"/>
      <c r="GEE60" s="878"/>
      <c r="GEF60" s="878"/>
      <c r="GEG60" s="878"/>
      <c r="GEH60" s="879"/>
      <c r="GEI60" s="880"/>
      <c r="GEJ60" s="878"/>
      <c r="GEK60" s="878"/>
      <c r="GEL60" s="878"/>
      <c r="GEM60" s="881"/>
      <c r="GEN60" s="877"/>
      <c r="GEO60" s="878"/>
      <c r="GEP60" s="878"/>
      <c r="GEQ60" s="878"/>
      <c r="GER60" s="879"/>
      <c r="GES60" s="1041"/>
      <c r="GET60" s="877"/>
      <c r="GEU60" s="878"/>
      <c r="GEV60" s="878"/>
      <c r="GEW60" s="878"/>
      <c r="GEX60" s="879"/>
      <c r="GEY60" s="880"/>
      <c r="GEZ60" s="878"/>
      <c r="GFA60" s="878"/>
      <c r="GFB60" s="878"/>
      <c r="GFC60" s="881"/>
      <c r="GFD60" s="877"/>
      <c r="GFE60" s="878"/>
      <c r="GFF60" s="878"/>
      <c r="GFG60" s="878"/>
      <c r="GFH60" s="879"/>
      <c r="GFI60" s="1041"/>
      <c r="GFJ60" s="877"/>
      <c r="GFK60" s="878"/>
      <c r="GFL60" s="878"/>
      <c r="GFM60" s="878"/>
      <c r="GFN60" s="879"/>
      <c r="GFO60" s="880"/>
      <c r="GFP60" s="878"/>
      <c r="GFQ60" s="878"/>
      <c r="GFR60" s="878"/>
      <c r="GFS60" s="881"/>
      <c r="GFT60" s="877"/>
      <c r="GFU60" s="878"/>
      <c r="GFV60" s="878"/>
      <c r="GFW60" s="878"/>
      <c r="GFX60" s="879"/>
      <c r="GFY60" s="1041"/>
      <c r="GFZ60" s="877"/>
      <c r="GGA60" s="878"/>
      <c r="GGB60" s="878"/>
      <c r="GGC60" s="878"/>
      <c r="GGD60" s="879"/>
      <c r="GGE60" s="880"/>
      <c r="GGF60" s="878"/>
      <c r="GGG60" s="878"/>
      <c r="GGH60" s="878"/>
      <c r="GGI60" s="881"/>
      <c r="GGJ60" s="877"/>
      <c r="GGK60" s="878"/>
      <c r="GGL60" s="878"/>
      <c r="GGM60" s="878"/>
      <c r="GGN60" s="879"/>
      <c r="GGO60" s="1041"/>
      <c r="GGP60" s="877"/>
      <c r="GGQ60" s="878"/>
      <c r="GGR60" s="878"/>
      <c r="GGS60" s="878"/>
      <c r="GGT60" s="879"/>
      <c r="GGU60" s="880"/>
      <c r="GGV60" s="878"/>
      <c r="GGW60" s="878"/>
      <c r="GGX60" s="878"/>
      <c r="GGY60" s="881"/>
      <c r="GGZ60" s="877"/>
      <c r="GHA60" s="878"/>
      <c r="GHB60" s="878"/>
      <c r="GHC60" s="878"/>
      <c r="GHD60" s="879"/>
      <c r="GHE60" s="1041"/>
      <c r="GHF60" s="877"/>
      <c r="GHG60" s="878"/>
      <c r="GHH60" s="878"/>
      <c r="GHI60" s="878"/>
      <c r="GHJ60" s="879"/>
      <c r="GHK60" s="880"/>
      <c r="GHL60" s="878"/>
      <c r="GHM60" s="878"/>
      <c r="GHN60" s="878"/>
      <c r="GHO60" s="881"/>
      <c r="GHP60" s="877"/>
      <c r="GHQ60" s="878"/>
      <c r="GHR60" s="878"/>
      <c r="GHS60" s="878"/>
      <c r="GHT60" s="879"/>
      <c r="GHU60" s="1041"/>
      <c r="GHV60" s="877"/>
      <c r="GHW60" s="878"/>
      <c r="GHX60" s="878"/>
      <c r="GHY60" s="878"/>
      <c r="GHZ60" s="879"/>
      <c r="GIA60" s="880"/>
      <c r="GIB60" s="878"/>
      <c r="GIC60" s="878"/>
      <c r="GID60" s="878"/>
      <c r="GIE60" s="881"/>
      <c r="GIF60" s="877"/>
      <c r="GIG60" s="878"/>
      <c r="GIH60" s="878"/>
      <c r="GII60" s="878"/>
      <c r="GIJ60" s="879"/>
      <c r="GIK60" s="1041"/>
      <c r="GIL60" s="877"/>
      <c r="GIM60" s="878"/>
      <c r="GIN60" s="878"/>
      <c r="GIO60" s="878"/>
      <c r="GIP60" s="879"/>
      <c r="GIQ60" s="880"/>
      <c r="GIR60" s="878"/>
      <c r="GIS60" s="878"/>
      <c r="GIT60" s="878"/>
      <c r="GIU60" s="881"/>
      <c r="GIV60" s="877"/>
      <c r="GIW60" s="878"/>
      <c r="GIX60" s="878"/>
      <c r="GIY60" s="878"/>
      <c r="GIZ60" s="879"/>
      <c r="GJA60" s="1041"/>
      <c r="GJB60" s="877"/>
      <c r="GJC60" s="878"/>
      <c r="GJD60" s="878"/>
      <c r="GJE60" s="878"/>
      <c r="GJF60" s="879"/>
      <c r="GJG60" s="880"/>
      <c r="GJH60" s="878"/>
      <c r="GJI60" s="878"/>
      <c r="GJJ60" s="878"/>
      <c r="GJK60" s="881"/>
      <c r="GJL60" s="877"/>
      <c r="GJM60" s="878"/>
      <c r="GJN60" s="878"/>
      <c r="GJO60" s="878"/>
      <c r="GJP60" s="879"/>
      <c r="GJQ60" s="1041"/>
      <c r="GJR60" s="877"/>
      <c r="GJS60" s="878"/>
      <c r="GJT60" s="878"/>
      <c r="GJU60" s="878"/>
      <c r="GJV60" s="879"/>
      <c r="GJW60" s="880"/>
      <c r="GJX60" s="878"/>
      <c r="GJY60" s="878"/>
      <c r="GJZ60" s="878"/>
      <c r="GKA60" s="881"/>
      <c r="GKB60" s="877"/>
      <c r="GKC60" s="878"/>
      <c r="GKD60" s="878"/>
      <c r="GKE60" s="878"/>
      <c r="GKF60" s="879"/>
      <c r="GKG60" s="1041"/>
      <c r="GKH60" s="877"/>
      <c r="GKI60" s="878"/>
      <c r="GKJ60" s="878"/>
      <c r="GKK60" s="878"/>
      <c r="GKL60" s="879"/>
      <c r="GKM60" s="880"/>
      <c r="GKN60" s="878"/>
      <c r="GKO60" s="878"/>
      <c r="GKP60" s="878"/>
      <c r="GKQ60" s="881"/>
      <c r="GKR60" s="877"/>
      <c r="GKS60" s="878"/>
      <c r="GKT60" s="878"/>
      <c r="GKU60" s="878"/>
      <c r="GKV60" s="879"/>
      <c r="GKW60" s="1041"/>
      <c r="GKX60" s="877"/>
      <c r="GKY60" s="878"/>
      <c r="GKZ60" s="878"/>
      <c r="GLA60" s="878"/>
      <c r="GLB60" s="879"/>
      <c r="GLC60" s="880"/>
      <c r="GLD60" s="878"/>
      <c r="GLE60" s="878"/>
      <c r="GLF60" s="878"/>
      <c r="GLG60" s="881"/>
      <c r="GLH60" s="877"/>
      <c r="GLI60" s="878"/>
      <c r="GLJ60" s="878"/>
      <c r="GLK60" s="878"/>
      <c r="GLL60" s="879"/>
      <c r="GLM60" s="1041"/>
      <c r="GLN60" s="877"/>
      <c r="GLO60" s="878"/>
      <c r="GLP60" s="878"/>
      <c r="GLQ60" s="878"/>
      <c r="GLR60" s="879"/>
      <c r="GLS60" s="880"/>
      <c r="GLT60" s="878"/>
      <c r="GLU60" s="878"/>
      <c r="GLV60" s="878"/>
      <c r="GLW60" s="881"/>
      <c r="GLX60" s="877"/>
      <c r="GLY60" s="878"/>
      <c r="GLZ60" s="878"/>
      <c r="GMA60" s="878"/>
      <c r="GMB60" s="879"/>
      <c r="GMC60" s="1041"/>
      <c r="GMD60" s="877"/>
      <c r="GME60" s="878"/>
      <c r="GMF60" s="878"/>
      <c r="GMG60" s="878"/>
      <c r="GMH60" s="879"/>
      <c r="GMI60" s="880"/>
      <c r="GMJ60" s="878"/>
      <c r="GMK60" s="878"/>
      <c r="GML60" s="878"/>
      <c r="GMM60" s="881"/>
      <c r="GMN60" s="877"/>
      <c r="GMO60" s="878"/>
      <c r="GMP60" s="878"/>
      <c r="GMQ60" s="878"/>
      <c r="GMR60" s="879"/>
      <c r="GMS60" s="1041"/>
      <c r="GMT60" s="877"/>
      <c r="GMU60" s="878"/>
      <c r="GMV60" s="878"/>
      <c r="GMW60" s="878"/>
      <c r="GMX60" s="879"/>
      <c r="GMY60" s="880"/>
      <c r="GMZ60" s="878"/>
      <c r="GNA60" s="878"/>
      <c r="GNB60" s="878"/>
      <c r="GNC60" s="881"/>
      <c r="GND60" s="877"/>
      <c r="GNE60" s="878"/>
      <c r="GNF60" s="878"/>
      <c r="GNG60" s="878"/>
      <c r="GNH60" s="879"/>
      <c r="GNI60" s="1041"/>
      <c r="GNJ60" s="877"/>
      <c r="GNK60" s="878"/>
      <c r="GNL60" s="878"/>
      <c r="GNM60" s="878"/>
      <c r="GNN60" s="879"/>
      <c r="GNO60" s="880"/>
      <c r="GNP60" s="878"/>
      <c r="GNQ60" s="878"/>
      <c r="GNR60" s="878"/>
      <c r="GNS60" s="881"/>
      <c r="GNT60" s="877"/>
      <c r="GNU60" s="878"/>
      <c r="GNV60" s="878"/>
      <c r="GNW60" s="878"/>
      <c r="GNX60" s="879"/>
      <c r="GNY60" s="1041"/>
      <c r="GNZ60" s="877"/>
      <c r="GOA60" s="878"/>
      <c r="GOB60" s="878"/>
      <c r="GOC60" s="878"/>
      <c r="GOD60" s="879"/>
      <c r="GOE60" s="880"/>
      <c r="GOF60" s="878"/>
      <c r="GOG60" s="878"/>
      <c r="GOH60" s="878"/>
      <c r="GOI60" s="881"/>
      <c r="GOJ60" s="877"/>
      <c r="GOK60" s="878"/>
      <c r="GOL60" s="878"/>
      <c r="GOM60" s="878"/>
      <c r="GON60" s="879"/>
      <c r="GOO60" s="1041"/>
      <c r="GOP60" s="877"/>
      <c r="GOQ60" s="878"/>
      <c r="GOR60" s="878"/>
      <c r="GOS60" s="878"/>
      <c r="GOT60" s="879"/>
      <c r="GOU60" s="880"/>
      <c r="GOV60" s="878"/>
      <c r="GOW60" s="878"/>
      <c r="GOX60" s="878"/>
      <c r="GOY60" s="881"/>
      <c r="GOZ60" s="877"/>
      <c r="GPA60" s="878"/>
      <c r="GPB60" s="878"/>
      <c r="GPC60" s="878"/>
      <c r="GPD60" s="879"/>
      <c r="GPE60" s="1041"/>
      <c r="GPF60" s="877"/>
      <c r="GPG60" s="878"/>
      <c r="GPH60" s="878"/>
      <c r="GPI60" s="878"/>
      <c r="GPJ60" s="879"/>
      <c r="GPK60" s="880"/>
      <c r="GPL60" s="878"/>
      <c r="GPM60" s="878"/>
      <c r="GPN60" s="878"/>
      <c r="GPO60" s="881"/>
      <c r="GPP60" s="877"/>
      <c r="GPQ60" s="878"/>
      <c r="GPR60" s="878"/>
      <c r="GPS60" s="878"/>
      <c r="GPT60" s="879"/>
      <c r="GPU60" s="1041"/>
      <c r="GPV60" s="877"/>
      <c r="GPW60" s="878"/>
      <c r="GPX60" s="878"/>
      <c r="GPY60" s="878"/>
      <c r="GPZ60" s="879"/>
      <c r="GQA60" s="880"/>
      <c r="GQB60" s="878"/>
      <c r="GQC60" s="878"/>
      <c r="GQD60" s="878"/>
      <c r="GQE60" s="881"/>
      <c r="GQF60" s="877"/>
      <c r="GQG60" s="878"/>
      <c r="GQH60" s="878"/>
      <c r="GQI60" s="878"/>
      <c r="GQJ60" s="879"/>
      <c r="GQK60" s="1041"/>
      <c r="GQL60" s="877"/>
      <c r="GQM60" s="878"/>
      <c r="GQN60" s="878"/>
      <c r="GQO60" s="878"/>
      <c r="GQP60" s="879"/>
      <c r="GQQ60" s="880"/>
      <c r="GQR60" s="878"/>
      <c r="GQS60" s="878"/>
      <c r="GQT60" s="878"/>
      <c r="GQU60" s="881"/>
      <c r="GQV60" s="877"/>
      <c r="GQW60" s="878"/>
      <c r="GQX60" s="878"/>
      <c r="GQY60" s="878"/>
      <c r="GQZ60" s="879"/>
      <c r="GRA60" s="1041"/>
      <c r="GRB60" s="877"/>
      <c r="GRC60" s="878"/>
      <c r="GRD60" s="878"/>
      <c r="GRE60" s="878"/>
      <c r="GRF60" s="879"/>
      <c r="GRG60" s="880"/>
      <c r="GRH60" s="878"/>
      <c r="GRI60" s="878"/>
      <c r="GRJ60" s="878"/>
      <c r="GRK60" s="881"/>
      <c r="GRL60" s="877"/>
      <c r="GRM60" s="878"/>
      <c r="GRN60" s="878"/>
      <c r="GRO60" s="878"/>
      <c r="GRP60" s="879"/>
      <c r="GRQ60" s="1041"/>
      <c r="GRR60" s="877"/>
      <c r="GRS60" s="878"/>
      <c r="GRT60" s="878"/>
      <c r="GRU60" s="878"/>
      <c r="GRV60" s="879"/>
      <c r="GRW60" s="880"/>
      <c r="GRX60" s="878"/>
      <c r="GRY60" s="878"/>
      <c r="GRZ60" s="878"/>
      <c r="GSA60" s="881"/>
      <c r="GSB60" s="877"/>
      <c r="GSC60" s="878"/>
      <c r="GSD60" s="878"/>
      <c r="GSE60" s="878"/>
      <c r="GSF60" s="879"/>
      <c r="GSG60" s="1041"/>
      <c r="GSH60" s="877"/>
      <c r="GSI60" s="878"/>
      <c r="GSJ60" s="878"/>
      <c r="GSK60" s="878"/>
      <c r="GSL60" s="879"/>
      <c r="GSM60" s="880"/>
      <c r="GSN60" s="878"/>
      <c r="GSO60" s="878"/>
      <c r="GSP60" s="878"/>
      <c r="GSQ60" s="881"/>
      <c r="GSR60" s="877"/>
      <c r="GSS60" s="878"/>
      <c r="GST60" s="878"/>
      <c r="GSU60" s="878"/>
      <c r="GSV60" s="879"/>
      <c r="GSW60" s="1041"/>
      <c r="GSX60" s="877"/>
      <c r="GSY60" s="878"/>
      <c r="GSZ60" s="878"/>
      <c r="GTA60" s="878"/>
      <c r="GTB60" s="879"/>
      <c r="GTC60" s="880"/>
      <c r="GTD60" s="878"/>
      <c r="GTE60" s="878"/>
      <c r="GTF60" s="878"/>
      <c r="GTG60" s="881"/>
      <c r="GTH60" s="877"/>
      <c r="GTI60" s="878"/>
      <c r="GTJ60" s="878"/>
      <c r="GTK60" s="878"/>
      <c r="GTL60" s="879"/>
      <c r="GTM60" s="1041"/>
      <c r="GTN60" s="877"/>
      <c r="GTO60" s="878"/>
      <c r="GTP60" s="878"/>
      <c r="GTQ60" s="878"/>
      <c r="GTR60" s="879"/>
      <c r="GTS60" s="880"/>
      <c r="GTT60" s="878"/>
      <c r="GTU60" s="878"/>
      <c r="GTV60" s="878"/>
      <c r="GTW60" s="881"/>
      <c r="GTX60" s="877"/>
      <c r="GTY60" s="878"/>
      <c r="GTZ60" s="878"/>
      <c r="GUA60" s="878"/>
      <c r="GUB60" s="879"/>
      <c r="GUC60" s="1041"/>
      <c r="GUD60" s="877"/>
      <c r="GUE60" s="878"/>
      <c r="GUF60" s="878"/>
      <c r="GUG60" s="878"/>
      <c r="GUH60" s="879"/>
      <c r="GUI60" s="880"/>
      <c r="GUJ60" s="878"/>
      <c r="GUK60" s="878"/>
      <c r="GUL60" s="878"/>
      <c r="GUM60" s="881"/>
      <c r="GUN60" s="877"/>
      <c r="GUO60" s="878"/>
      <c r="GUP60" s="878"/>
      <c r="GUQ60" s="878"/>
      <c r="GUR60" s="879"/>
      <c r="GUS60" s="1041"/>
      <c r="GUT60" s="877"/>
      <c r="GUU60" s="878"/>
      <c r="GUV60" s="878"/>
      <c r="GUW60" s="878"/>
      <c r="GUX60" s="879"/>
      <c r="GUY60" s="880"/>
      <c r="GUZ60" s="878"/>
      <c r="GVA60" s="878"/>
      <c r="GVB60" s="878"/>
      <c r="GVC60" s="881"/>
      <c r="GVD60" s="877"/>
      <c r="GVE60" s="878"/>
      <c r="GVF60" s="878"/>
      <c r="GVG60" s="878"/>
      <c r="GVH60" s="879"/>
      <c r="GVI60" s="1041"/>
      <c r="GVJ60" s="877"/>
      <c r="GVK60" s="878"/>
      <c r="GVL60" s="878"/>
      <c r="GVM60" s="878"/>
      <c r="GVN60" s="879"/>
      <c r="GVO60" s="880"/>
      <c r="GVP60" s="878"/>
      <c r="GVQ60" s="878"/>
      <c r="GVR60" s="878"/>
      <c r="GVS60" s="881"/>
      <c r="GVT60" s="877"/>
      <c r="GVU60" s="878"/>
      <c r="GVV60" s="878"/>
      <c r="GVW60" s="878"/>
      <c r="GVX60" s="879"/>
      <c r="GVY60" s="1041"/>
      <c r="GVZ60" s="877"/>
      <c r="GWA60" s="878"/>
      <c r="GWB60" s="878"/>
      <c r="GWC60" s="878"/>
      <c r="GWD60" s="879"/>
      <c r="GWE60" s="880"/>
      <c r="GWF60" s="878"/>
      <c r="GWG60" s="878"/>
      <c r="GWH60" s="878"/>
      <c r="GWI60" s="881"/>
      <c r="GWJ60" s="877"/>
      <c r="GWK60" s="878"/>
      <c r="GWL60" s="878"/>
      <c r="GWM60" s="878"/>
      <c r="GWN60" s="879"/>
      <c r="GWO60" s="1041"/>
      <c r="GWP60" s="877"/>
      <c r="GWQ60" s="878"/>
      <c r="GWR60" s="878"/>
      <c r="GWS60" s="878"/>
      <c r="GWT60" s="879"/>
      <c r="GWU60" s="880"/>
      <c r="GWV60" s="878"/>
      <c r="GWW60" s="878"/>
      <c r="GWX60" s="878"/>
      <c r="GWY60" s="881"/>
      <c r="GWZ60" s="877"/>
      <c r="GXA60" s="878"/>
      <c r="GXB60" s="878"/>
      <c r="GXC60" s="878"/>
      <c r="GXD60" s="879"/>
      <c r="GXE60" s="1041"/>
      <c r="GXF60" s="877"/>
      <c r="GXG60" s="878"/>
      <c r="GXH60" s="878"/>
      <c r="GXI60" s="878"/>
      <c r="GXJ60" s="879"/>
      <c r="GXK60" s="880"/>
      <c r="GXL60" s="878"/>
      <c r="GXM60" s="878"/>
      <c r="GXN60" s="878"/>
      <c r="GXO60" s="881"/>
      <c r="GXP60" s="877"/>
      <c r="GXQ60" s="878"/>
      <c r="GXR60" s="878"/>
      <c r="GXS60" s="878"/>
      <c r="GXT60" s="879"/>
      <c r="GXU60" s="1041"/>
      <c r="GXV60" s="877"/>
      <c r="GXW60" s="878"/>
      <c r="GXX60" s="878"/>
      <c r="GXY60" s="878"/>
      <c r="GXZ60" s="879"/>
      <c r="GYA60" s="880"/>
      <c r="GYB60" s="878"/>
      <c r="GYC60" s="878"/>
      <c r="GYD60" s="878"/>
      <c r="GYE60" s="881"/>
      <c r="GYF60" s="877"/>
      <c r="GYG60" s="878"/>
      <c r="GYH60" s="878"/>
      <c r="GYI60" s="878"/>
      <c r="GYJ60" s="879"/>
      <c r="GYK60" s="1041"/>
      <c r="GYL60" s="877"/>
      <c r="GYM60" s="878"/>
      <c r="GYN60" s="878"/>
      <c r="GYO60" s="878"/>
      <c r="GYP60" s="879"/>
      <c r="GYQ60" s="880"/>
      <c r="GYR60" s="878"/>
      <c r="GYS60" s="878"/>
      <c r="GYT60" s="878"/>
      <c r="GYU60" s="881"/>
      <c r="GYV60" s="877"/>
      <c r="GYW60" s="878"/>
      <c r="GYX60" s="878"/>
      <c r="GYY60" s="878"/>
      <c r="GYZ60" s="879"/>
      <c r="GZA60" s="1041"/>
      <c r="GZB60" s="877"/>
      <c r="GZC60" s="878"/>
      <c r="GZD60" s="878"/>
      <c r="GZE60" s="878"/>
      <c r="GZF60" s="879"/>
      <c r="GZG60" s="880"/>
      <c r="GZH60" s="878"/>
      <c r="GZI60" s="878"/>
      <c r="GZJ60" s="878"/>
      <c r="GZK60" s="881"/>
      <c r="GZL60" s="877"/>
      <c r="GZM60" s="878"/>
      <c r="GZN60" s="878"/>
      <c r="GZO60" s="878"/>
      <c r="GZP60" s="879"/>
      <c r="GZQ60" s="1041"/>
      <c r="GZR60" s="877"/>
      <c r="GZS60" s="878"/>
      <c r="GZT60" s="878"/>
      <c r="GZU60" s="878"/>
      <c r="GZV60" s="879"/>
      <c r="GZW60" s="880"/>
      <c r="GZX60" s="878"/>
      <c r="GZY60" s="878"/>
      <c r="GZZ60" s="878"/>
      <c r="HAA60" s="881"/>
      <c r="HAB60" s="877"/>
      <c r="HAC60" s="878"/>
      <c r="HAD60" s="878"/>
      <c r="HAE60" s="878"/>
      <c r="HAF60" s="879"/>
      <c r="HAG60" s="1041"/>
      <c r="HAH60" s="877"/>
      <c r="HAI60" s="878"/>
      <c r="HAJ60" s="878"/>
      <c r="HAK60" s="878"/>
      <c r="HAL60" s="879"/>
      <c r="HAM60" s="880"/>
      <c r="HAN60" s="878"/>
      <c r="HAO60" s="878"/>
      <c r="HAP60" s="878"/>
      <c r="HAQ60" s="881"/>
      <c r="HAR60" s="877"/>
      <c r="HAS60" s="878"/>
      <c r="HAT60" s="878"/>
      <c r="HAU60" s="878"/>
      <c r="HAV60" s="879"/>
      <c r="HAW60" s="1041"/>
      <c r="HAX60" s="877"/>
      <c r="HAY60" s="878"/>
      <c r="HAZ60" s="878"/>
      <c r="HBA60" s="878"/>
      <c r="HBB60" s="879"/>
      <c r="HBC60" s="880"/>
      <c r="HBD60" s="878"/>
      <c r="HBE60" s="878"/>
      <c r="HBF60" s="878"/>
      <c r="HBG60" s="881"/>
      <c r="HBH60" s="877"/>
      <c r="HBI60" s="878"/>
      <c r="HBJ60" s="878"/>
      <c r="HBK60" s="878"/>
      <c r="HBL60" s="879"/>
      <c r="HBM60" s="1041"/>
      <c r="HBN60" s="877"/>
      <c r="HBO60" s="878"/>
      <c r="HBP60" s="878"/>
      <c r="HBQ60" s="878"/>
      <c r="HBR60" s="879"/>
      <c r="HBS60" s="880"/>
      <c r="HBT60" s="878"/>
      <c r="HBU60" s="878"/>
      <c r="HBV60" s="878"/>
      <c r="HBW60" s="881"/>
      <c r="HBX60" s="877"/>
      <c r="HBY60" s="878"/>
      <c r="HBZ60" s="878"/>
      <c r="HCA60" s="878"/>
      <c r="HCB60" s="879"/>
      <c r="HCC60" s="1041"/>
      <c r="HCD60" s="877"/>
      <c r="HCE60" s="878"/>
      <c r="HCF60" s="878"/>
      <c r="HCG60" s="878"/>
      <c r="HCH60" s="879"/>
      <c r="HCI60" s="880"/>
      <c r="HCJ60" s="878"/>
      <c r="HCK60" s="878"/>
      <c r="HCL60" s="878"/>
      <c r="HCM60" s="881"/>
      <c r="HCN60" s="877"/>
      <c r="HCO60" s="878"/>
      <c r="HCP60" s="878"/>
      <c r="HCQ60" s="878"/>
      <c r="HCR60" s="879"/>
      <c r="HCS60" s="1041"/>
      <c r="HCT60" s="877"/>
      <c r="HCU60" s="878"/>
      <c r="HCV60" s="878"/>
      <c r="HCW60" s="878"/>
      <c r="HCX60" s="879"/>
      <c r="HCY60" s="880"/>
      <c r="HCZ60" s="878"/>
      <c r="HDA60" s="878"/>
      <c r="HDB60" s="878"/>
      <c r="HDC60" s="881"/>
      <c r="HDD60" s="877"/>
      <c r="HDE60" s="878"/>
      <c r="HDF60" s="878"/>
      <c r="HDG60" s="878"/>
      <c r="HDH60" s="879"/>
      <c r="HDI60" s="1041"/>
      <c r="HDJ60" s="877"/>
      <c r="HDK60" s="878"/>
      <c r="HDL60" s="878"/>
      <c r="HDM60" s="878"/>
      <c r="HDN60" s="879"/>
      <c r="HDO60" s="880"/>
      <c r="HDP60" s="878"/>
      <c r="HDQ60" s="878"/>
      <c r="HDR60" s="878"/>
      <c r="HDS60" s="881"/>
      <c r="HDT60" s="877"/>
      <c r="HDU60" s="878"/>
      <c r="HDV60" s="878"/>
      <c r="HDW60" s="878"/>
      <c r="HDX60" s="879"/>
      <c r="HDY60" s="1041"/>
      <c r="HDZ60" s="877"/>
      <c r="HEA60" s="878"/>
      <c r="HEB60" s="878"/>
      <c r="HEC60" s="878"/>
      <c r="HED60" s="879"/>
      <c r="HEE60" s="880"/>
      <c r="HEF60" s="878"/>
      <c r="HEG60" s="878"/>
      <c r="HEH60" s="878"/>
      <c r="HEI60" s="881"/>
      <c r="HEJ60" s="877"/>
      <c r="HEK60" s="878"/>
      <c r="HEL60" s="878"/>
      <c r="HEM60" s="878"/>
      <c r="HEN60" s="879"/>
      <c r="HEO60" s="1041"/>
      <c r="HEP60" s="877"/>
      <c r="HEQ60" s="878"/>
      <c r="HER60" s="878"/>
      <c r="HES60" s="878"/>
      <c r="HET60" s="879"/>
      <c r="HEU60" s="880"/>
      <c r="HEV60" s="878"/>
      <c r="HEW60" s="878"/>
      <c r="HEX60" s="878"/>
      <c r="HEY60" s="881"/>
      <c r="HEZ60" s="877"/>
      <c r="HFA60" s="878"/>
      <c r="HFB60" s="878"/>
      <c r="HFC60" s="878"/>
      <c r="HFD60" s="879"/>
      <c r="HFE60" s="1041"/>
      <c r="HFF60" s="877"/>
      <c r="HFG60" s="878"/>
      <c r="HFH60" s="878"/>
      <c r="HFI60" s="878"/>
      <c r="HFJ60" s="879"/>
      <c r="HFK60" s="880"/>
      <c r="HFL60" s="878"/>
      <c r="HFM60" s="878"/>
      <c r="HFN60" s="878"/>
      <c r="HFO60" s="881"/>
      <c r="HFP60" s="877"/>
      <c r="HFQ60" s="878"/>
      <c r="HFR60" s="878"/>
      <c r="HFS60" s="878"/>
      <c r="HFT60" s="879"/>
      <c r="HFU60" s="1041"/>
      <c r="HFV60" s="877"/>
      <c r="HFW60" s="878"/>
      <c r="HFX60" s="878"/>
      <c r="HFY60" s="878"/>
      <c r="HFZ60" s="879"/>
      <c r="HGA60" s="880"/>
      <c r="HGB60" s="878"/>
      <c r="HGC60" s="878"/>
      <c r="HGD60" s="878"/>
      <c r="HGE60" s="881"/>
      <c r="HGF60" s="877"/>
      <c r="HGG60" s="878"/>
      <c r="HGH60" s="878"/>
      <c r="HGI60" s="878"/>
      <c r="HGJ60" s="879"/>
      <c r="HGK60" s="1041"/>
      <c r="HGL60" s="877"/>
      <c r="HGM60" s="878"/>
      <c r="HGN60" s="878"/>
      <c r="HGO60" s="878"/>
      <c r="HGP60" s="879"/>
      <c r="HGQ60" s="880"/>
      <c r="HGR60" s="878"/>
      <c r="HGS60" s="878"/>
      <c r="HGT60" s="878"/>
      <c r="HGU60" s="881"/>
      <c r="HGV60" s="877"/>
      <c r="HGW60" s="878"/>
      <c r="HGX60" s="878"/>
      <c r="HGY60" s="878"/>
      <c r="HGZ60" s="879"/>
      <c r="HHA60" s="1041"/>
      <c r="HHB60" s="877"/>
      <c r="HHC60" s="878"/>
      <c r="HHD60" s="878"/>
      <c r="HHE60" s="878"/>
      <c r="HHF60" s="879"/>
      <c r="HHG60" s="880"/>
      <c r="HHH60" s="878"/>
      <c r="HHI60" s="878"/>
      <c r="HHJ60" s="878"/>
      <c r="HHK60" s="881"/>
      <c r="HHL60" s="877"/>
      <c r="HHM60" s="878"/>
      <c r="HHN60" s="878"/>
      <c r="HHO60" s="878"/>
      <c r="HHP60" s="879"/>
      <c r="HHQ60" s="1041"/>
      <c r="HHR60" s="877"/>
      <c r="HHS60" s="878"/>
      <c r="HHT60" s="878"/>
      <c r="HHU60" s="878"/>
      <c r="HHV60" s="879"/>
      <c r="HHW60" s="880"/>
      <c r="HHX60" s="878"/>
      <c r="HHY60" s="878"/>
      <c r="HHZ60" s="878"/>
      <c r="HIA60" s="881"/>
      <c r="HIB60" s="877"/>
      <c r="HIC60" s="878"/>
      <c r="HID60" s="878"/>
      <c r="HIE60" s="878"/>
      <c r="HIF60" s="879"/>
      <c r="HIG60" s="1041"/>
      <c r="HIH60" s="877"/>
      <c r="HII60" s="878"/>
      <c r="HIJ60" s="878"/>
      <c r="HIK60" s="878"/>
      <c r="HIL60" s="879"/>
      <c r="HIM60" s="880"/>
      <c r="HIN60" s="878"/>
      <c r="HIO60" s="878"/>
      <c r="HIP60" s="878"/>
      <c r="HIQ60" s="881"/>
      <c r="HIR60" s="877"/>
      <c r="HIS60" s="878"/>
      <c r="HIT60" s="878"/>
      <c r="HIU60" s="878"/>
      <c r="HIV60" s="879"/>
      <c r="HIW60" s="1041"/>
      <c r="HIX60" s="877"/>
      <c r="HIY60" s="878"/>
      <c r="HIZ60" s="878"/>
      <c r="HJA60" s="878"/>
      <c r="HJB60" s="879"/>
      <c r="HJC60" s="880"/>
      <c r="HJD60" s="878"/>
      <c r="HJE60" s="878"/>
      <c r="HJF60" s="878"/>
      <c r="HJG60" s="881"/>
      <c r="HJH60" s="877"/>
      <c r="HJI60" s="878"/>
      <c r="HJJ60" s="878"/>
      <c r="HJK60" s="878"/>
      <c r="HJL60" s="879"/>
      <c r="HJM60" s="1041"/>
      <c r="HJN60" s="877"/>
      <c r="HJO60" s="878"/>
      <c r="HJP60" s="878"/>
      <c r="HJQ60" s="878"/>
      <c r="HJR60" s="879"/>
      <c r="HJS60" s="880"/>
      <c r="HJT60" s="878"/>
      <c r="HJU60" s="878"/>
      <c r="HJV60" s="878"/>
      <c r="HJW60" s="881"/>
      <c r="HJX60" s="877"/>
      <c r="HJY60" s="878"/>
      <c r="HJZ60" s="878"/>
      <c r="HKA60" s="878"/>
      <c r="HKB60" s="879"/>
      <c r="HKC60" s="1041"/>
      <c r="HKD60" s="877"/>
      <c r="HKE60" s="878"/>
      <c r="HKF60" s="878"/>
      <c r="HKG60" s="878"/>
      <c r="HKH60" s="879"/>
      <c r="HKI60" s="880"/>
      <c r="HKJ60" s="878"/>
      <c r="HKK60" s="878"/>
      <c r="HKL60" s="878"/>
      <c r="HKM60" s="881"/>
      <c r="HKN60" s="877"/>
      <c r="HKO60" s="878"/>
      <c r="HKP60" s="878"/>
      <c r="HKQ60" s="878"/>
      <c r="HKR60" s="879"/>
      <c r="HKS60" s="1041"/>
      <c r="HKT60" s="877"/>
      <c r="HKU60" s="878"/>
      <c r="HKV60" s="878"/>
      <c r="HKW60" s="878"/>
      <c r="HKX60" s="879"/>
      <c r="HKY60" s="880"/>
      <c r="HKZ60" s="878"/>
      <c r="HLA60" s="878"/>
      <c r="HLB60" s="878"/>
      <c r="HLC60" s="881"/>
      <c r="HLD60" s="877"/>
      <c r="HLE60" s="878"/>
      <c r="HLF60" s="878"/>
      <c r="HLG60" s="878"/>
      <c r="HLH60" s="879"/>
      <c r="HLI60" s="1041"/>
      <c r="HLJ60" s="877"/>
      <c r="HLK60" s="878"/>
      <c r="HLL60" s="878"/>
      <c r="HLM60" s="878"/>
      <c r="HLN60" s="879"/>
      <c r="HLO60" s="880"/>
      <c r="HLP60" s="878"/>
      <c r="HLQ60" s="878"/>
      <c r="HLR60" s="878"/>
      <c r="HLS60" s="881"/>
      <c r="HLT60" s="877"/>
      <c r="HLU60" s="878"/>
      <c r="HLV60" s="878"/>
      <c r="HLW60" s="878"/>
      <c r="HLX60" s="879"/>
      <c r="HLY60" s="1041"/>
      <c r="HLZ60" s="877"/>
      <c r="HMA60" s="878"/>
      <c r="HMB60" s="878"/>
      <c r="HMC60" s="878"/>
      <c r="HMD60" s="879"/>
      <c r="HME60" s="880"/>
      <c r="HMF60" s="878"/>
      <c r="HMG60" s="878"/>
      <c r="HMH60" s="878"/>
      <c r="HMI60" s="881"/>
      <c r="HMJ60" s="877"/>
      <c r="HMK60" s="878"/>
      <c r="HML60" s="878"/>
      <c r="HMM60" s="878"/>
      <c r="HMN60" s="879"/>
      <c r="HMO60" s="1041"/>
      <c r="HMP60" s="877"/>
      <c r="HMQ60" s="878"/>
      <c r="HMR60" s="878"/>
      <c r="HMS60" s="878"/>
      <c r="HMT60" s="879"/>
      <c r="HMU60" s="880"/>
      <c r="HMV60" s="878"/>
      <c r="HMW60" s="878"/>
      <c r="HMX60" s="878"/>
      <c r="HMY60" s="881"/>
      <c r="HMZ60" s="877"/>
      <c r="HNA60" s="878"/>
      <c r="HNB60" s="878"/>
      <c r="HNC60" s="878"/>
      <c r="HND60" s="879"/>
      <c r="HNE60" s="1041"/>
      <c r="HNF60" s="877"/>
      <c r="HNG60" s="878"/>
      <c r="HNH60" s="878"/>
      <c r="HNI60" s="878"/>
      <c r="HNJ60" s="879"/>
      <c r="HNK60" s="880"/>
      <c r="HNL60" s="878"/>
      <c r="HNM60" s="878"/>
      <c r="HNN60" s="878"/>
      <c r="HNO60" s="881"/>
      <c r="HNP60" s="877"/>
      <c r="HNQ60" s="878"/>
      <c r="HNR60" s="878"/>
      <c r="HNS60" s="878"/>
      <c r="HNT60" s="879"/>
      <c r="HNU60" s="1041"/>
      <c r="HNV60" s="877"/>
      <c r="HNW60" s="878"/>
      <c r="HNX60" s="878"/>
      <c r="HNY60" s="878"/>
      <c r="HNZ60" s="879"/>
      <c r="HOA60" s="880"/>
      <c r="HOB60" s="878"/>
      <c r="HOC60" s="878"/>
      <c r="HOD60" s="878"/>
      <c r="HOE60" s="881"/>
      <c r="HOF60" s="877"/>
      <c r="HOG60" s="878"/>
      <c r="HOH60" s="878"/>
      <c r="HOI60" s="878"/>
      <c r="HOJ60" s="879"/>
      <c r="HOK60" s="1041"/>
      <c r="HOL60" s="877"/>
      <c r="HOM60" s="878"/>
      <c r="HON60" s="878"/>
      <c r="HOO60" s="878"/>
      <c r="HOP60" s="879"/>
      <c r="HOQ60" s="880"/>
      <c r="HOR60" s="878"/>
      <c r="HOS60" s="878"/>
      <c r="HOT60" s="878"/>
      <c r="HOU60" s="881"/>
      <c r="HOV60" s="877"/>
      <c r="HOW60" s="878"/>
      <c r="HOX60" s="878"/>
      <c r="HOY60" s="878"/>
      <c r="HOZ60" s="879"/>
      <c r="HPA60" s="1041"/>
      <c r="HPB60" s="877"/>
      <c r="HPC60" s="878"/>
      <c r="HPD60" s="878"/>
      <c r="HPE60" s="878"/>
      <c r="HPF60" s="879"/>
      <c r="HPG60" s="880"/>
      <c r="HPH60" s="878"/>
      <c r="HPI60" s="878"/>
      <c r="HPJ60" s="878"/>
      <c r="HPK60" s="881"/>
      <c r="HPL60" s="877"/>
      <c r="HPM60" s="878"/>
      <c r="HPN60" s="878"/>
      <c r="HPO60" s="878"/>
      <c r="HPP60" s="879"/>
      <c r="HPQ60" s="1041"/>
      <c r="HPR60" s="877"/>
      <c r="HPS60" s="878"/>
      <c r="HPT60" s="878"/>
      <c r="HPU60" s="878"/>
      <c r="HPV60" s="879"/>
      <c r="HPW60" s="880"/>
      <c r="HPX60" s="878"/>
      <c r="HPY60" s="878"/>
      <c r="HPZ60" s="878"/>
      <c r="HQA60" s="881"/>
      <c r="HQB60" s="877"/>
      <c r="HQC60" s="878"/>
      <c r="HQD60" s="878"/>
      <c r="HQE60" s="878"/>
      <c r="HQF60" s="879"/>
      <c r="HQG60" s="1041"/>
      <c r="HQH60" s="877"/>
      <c r="HQI60" s="878"/>
      <c r="HQJ60" s="878"/>
      <c r="HQK60" s="878"/>
      <c r="HQL60" s="879"/>
      <c r="HQM60" s="880"/>
      <c r="HQN60" s="878"/>
      <c r="HQO60" s="878"/>
      <c r="HQP60" s="878"/>
      <c r="HQQ60" s="881"/>
      <c r="HQR60" s="877"/>
      <c r="HQS60" s="878"/>
      <c r="HQT60" s="878"/>
      <c r="HQU60" s="878"/>
      <c r="HQV60" s="879"/>
      <c r="HQW60" s="1041"/>
      <c r="HQX60" s="877"/>
      <c r="HQY60" s="878"/>
      <c r="HQZ60" s="878"/>
      <c r="HRA60" s="878"/>
      <c r="HRB60" s="879"/>
      <c r="HRC60" s="880"/>
      <c r="HRD60" s="878"/>
      <c r="HRE60" s="878"/>
      <c r="HRF60" s="878"/>
      <c r="HRG60" s="881"/>
      <c r="HRH60" s="877"/>
      <c r="HRI60" s="878"/>
      <c r="HRJ60" s="878"/>
      <c r="HRK60" s="878"/>
      <c r="HRL60" s="879"/>
      <c r="HRM60" s="1041"/>
      <c r="HRN60" s="877"/>
      <c r="HRO60" s="878"/>
      <c r="HRP60" s="878"/>
      <c r="HRQ60" s="878"/>
      <c r="HRR60" s="879"/>
      <c r="HRS60" s="880"/>
      <c r="HRT60" s="878"/>
      <c r="HRU60" s="878"/>
      <c r="HRV60" s="878"/>
      <c r="HRW60" s="881"/>
      <c r="HRX60" s="877"/>
      <c r="HRY60" s="878"/>
      <c r="HRZ60" s="878"/>
      <c r="HSA60" s="878"/>
      <c r="HSB60" s="879"/>
      <c r="HSC60" s="1041"/>
      <c r="HSD60" s="877"/>
      <c r="HSE60" s="878"/>
      <c r="HSF60" s="878"/>
      <c r="HSG60" s="878"/>
      <c r="HSH60" s="879"/>
      <c r="HSI60" s="880"/>
      <c r="HSJ60" s="878"/>
      <c r="HSK60" s="878"/>
      <c r="HSL60" s="878"/>
      <c r="HSM60" s="881"/>
      <c r="HSN60" s="877"/>
      <c r="HSO60" s="878"/>
      <c r="HSP60" s="878"/>
      <c r="HSQ60" s="878"/>
      <c r="HSR60" s="879"/>
      <c r="HSS60" s="1041"/>
      <c r="HST60" s="877"/>
      <c r="HSU60" s="878"/>
      <c r="HSV60" s="878"/>
      <c r="HSW60" s="878"/>
      <c r="HSX60" s="879"/>
      <c r="HSY60" s="880"/>
      <c r="HSZ60" s="878"/>
      <c r="HTA60" s="878"/>
      <c r="HTB60" s="878"/>
      <c r="HTC60" s="881"/>
      <c r="HTD60" s="877"/>
      <c r="HTE60" s="878"/>
      <c r="HTF60" s="878"/>
      <c r="HTG60" s="878"/>
      <c r="HTH60" s="879"/>
      <c r="HTI60" s="1041"/>
      <c r="HTJ60" s="877"/>
      <c r="HTK60" s="878"/>
      <c r="HTL60" s="878"/>
      <c r="HTM60" s="878"/>
      <c r="HTN60" s="879"/>
      <c r="HTO60" s="880"/>
      <c r="HTP60" s="878"/>
      <c r="HTQ60" s="878"/>
      <c r="HTR60" s="878"/>
      <c r="HTS60" s="881"/>
      <c r="HTT60" s="877"/>
      <c r="HTU60" s="878"/>
      <c r="HTV60" s="878"/>
      <c r="HTW60" s="878"/>
      <c r="HTX60" s="879"/>
      <c r="HTY60" s="1041"/>
      <c r="HTZ60" s="877"/>
      <c r="HUA60" s="878"/>
      <c r="HUB60" s="878"/>
      <c r="HUC60" s="878"/>
      <c r="HUD60" s="879"/>
      <c r="HUE60" s="880"/>
      <c r="HUF60" s="878"/>
      <c r="HUG60" s="878"/>
      <c r="HUH60" s="878"/>
      <c r="HUI60" s="881"/>
      <c r="HUJ60" s="877"/>
      <c r="HUK60" s="878"/>
      <c r="HUL60" s="878"/>
      <c r="HUM60" s="878"/>
      <c r="HUN60" s="879"/>
      <c r="HUO60" s="1041"/>
      <c r="HUP60" s="877"/>
      <c r="HUQ60" s="878"/>
      <c r="HUR60" s="878"/>
      <c r="HUS60" s="878"/>
      <c r="HUT60" s="879"/>
      <c r="HUU60" s="880"/>
      <c r="HUV60" s="878"/>
      <c r="HUW60" s="878"/>
      <c r="HUX60" s="878"/>
      <c r="HUY60" s="881"/>
      <c r="HUZ60" s="877"/>
      <c r="HVA60" s="878"/>
      <c r="HVB60" s="878"/>
      <c r="HVC60" s="878"/>
      <c r="HVD60" s="879"/>
      <c r="HVE60" s="1041"/>
      <c r="HVF60" s="877"/>
      <c r="HVG60" s="878"/>
      <c r="HVH60" s="878"/>
      <c r="HVI60" s="878"/>
      <c r="HVJ60" s="879"/>
      <c r="HVK60" s="880"/>
      <c r="HVL60" s="878"/>
      <c r="HVM60" s="878"/>
      <c r="HVN60" s="878"/>
      <c r="HVO60" s="881"/>
      <c r="HVP60" s="877"/>
      <c r="HVQ60" s="878"/>
      <c r="HVR60" s="878"/>
      <c r="HVS60" s="878"/>
      <c r="HVT60" s="879"/>
      <c r="HVU60" s="1041"/>
      <c r="HVV60" s="877"/>
      <c r="HVW60" s="878"/>
      <c r="HVX60" s="878"/>
      <c r="HVY60" s="878"/>
      <c r="HVZ60" s="879"/>
      <c r="HWA60" s="880"/>
      <c r="HWB60" s="878"/>
      <c r="HWC60" s="878"/>
      <c r="HWD60" s="878"/>
      <c r="HWE60" s="881"/>
      <c r="HWF60" s="877"/>
      <c r="HWG60" s="878"/>
      <c r="HWH60" s="878"/>
      <c r="HWI60" s="878"/>
      <c r="HWJ60" s="879"/>
      <c r="HWK60" s="1041"/>
      <c r="HWL60" s="877"/>
      <c r="HWM60" s="878"/>
      <c r="HWN60" s="878"/>
      <c r="HWO60" s="878"/>
      <c r="HWP60" s="879"/>
      <c r="HWQ60" s="880"/>
      <c r="HWR60" s="878"/>
      <c r="HWS60" s="878"/>
      <c r="HWT60" s="878"/>
      <c r="HWU60" s="881"/>
      <c r="HWV60" s="877"/>
      <c r="HWW60" s="878"/>
      <c r="HWX60" s="878"/>
      <c r="HWY60" s="878"/>
      <c r="HWZ60" s="879"/>
      <c r="HXA60" s="1041"/>
      <c r="HXB60" s="877"/>
      <c r="HXC60" s="878"/>
      <c r="HXD60" s="878"/>
      <c r="HXE60" s="878"/>
      <c r="HXF60" s="879"/>
      <c r="HXG60" s="880"/>
      <c r="HXH60" s="878"/>
      <c r="HXI60" s="878"/>
      <c r="HXJ60" s="878"/>
      <c r="HXK60" s="881"/>
      <c r="HXL60" s="877"/>
      <c r="HXM60" s="878"/>
      <c r="HXN60" s="878"/>
      <c r="HXO60" s="878"/>
      <c r="HXP60" s="879"/>
      <c r="HXQ60" s="1041"/>
      <c r="HXR60" s="877"/>
      <c r="HXS60" s="878"/>
      <c r="HXT60" s="878"/>
      <c r="HXU60" s="878"/>
      <c r="HXV60" s="879"/>
      <c r="HXW60" s="880"/>
      <c r="HXX60" s="878"/>
      <c r="HXY60" s="878"/>
      <c r="HXZ60" s="878"/>
      <c r="HYA60" s="881"/>
      <c r="HYB60" s="877"/>
      <c r="HYC60" s="878"/>
      <c r="HYD60" s="878"/>
      <c r="HYE60" s="878"/>
      <c r="HYF60" s="879"/>
      <c r="HYG60" s="1041"/>
      <c r="HYH60" s="877"/>
      <c r="HYI60" s="878"/>
      <c r="HYJ60" s="878"/>
      <c r="HYK60" s="878"/>
      <c r="HYL60" s="879"/>
      <c r="HYM60" s="880"/>
      <c r="HYN60" s="878"/>
      <c r="HYO60" s="878"/>
      <c r="HYP60" s="878"/>
      <c r="HYQ60" s="881"/>
      <c r="HYR60" s="877"/>
      <c r="HYS60" s="878"/>
      <c r="HYT60" s="878"/>
      <c r="HYU60" s="878"/>
      <c r="HYV60" s="879"/>
      <c r="HYW60" s="1041"/>
      <c r="HYX60" s="877"/>
      <c r="HYY60" s="878"/>
      <c r="HYZ60" s="878"/>
      <c r="HZA60" s="878"/>
      <c r="HZB60" s="879"/>
      <c r="HZC60" s="880"/>
      <c r="HZD60" s="878"/>
      <c r="HZE60" s="878"/>
      <c r="HZF60" s="878"/>
      <c r="HZG60" s="881"/>
      <c r="HZH60" s="877"/>
      <c r="HZI60" s="878"/>
      <c r="HZJ60" s="878"/>
      <c r="HZK60" s="878"/>
      <c r="HZL60" s="879"/>
      <c r="HZM60" s="1041"/>
      <c r="HZN60" s="877"/>
      <c r="HZO60" s="878"/>
      <c r="HZP60" s="878"/>
      <c r="HZQ60" s="878"/>
      <c r="HZR60" s="879"/>
      <c r="HZS60" s="880"/>
      <c r="HZT60" s="878"/>
      <c r="HZU60" s="878"/>
      <c r="HZV60" s="878"/>
      <c r="HZW60" s="881"/>
      <c r="HZX60" s="877"/>
      <c r="HZY60" s="878"/>
      <c r="HZZ60" s="878"/>
      <c r="IAA60" s="878"/>
      <c r="IAB60" s="879"/>
      <c r="IAC60" s="1041"/>
      <c r="IAD60" s="877"/>
      <c r="IAE60" s="878"/>
      <c r="IAF60" s="878"/>
      <c r="IAG60" s="878"/>
      <c r="IAH60" s="879"/>
      <c r="IAI60" s="880"/>
      <c r="IAJ60" s="878"/>
      <c r="IAK60" s="878"/>
      <c r="IAL60" s="878"/>
      <c r="IAM60" s="881"/>
      <c r="IAN60" s="877"/>
      <c r="IAO60" s="878"/>
      <c r="IAP60" s="878"/>
      <c r="IAQ60" s="878"/>
      <c r="IAR60" s="879"/>
      <c r="IAS60" s="1041"/>
      <c r="IAT60" s="877"/>
      <c r="IAU60" s="878"/>
      <c r="IAV60" s="878"/>
      <c r="IAW60" s="878"/>
      <c r="IAX60" s="879"/>
      <c r="IAY60" s="880"/>
      <c r="IAZ60" s="878"/>
      <c r="IBA60" s="878"/>
      <c r="IBB60" s="878"/>
      <c r="IBC60" s="881"/>
      <c r="IBD60" s="877"/>
      <c r="IBE60" s="878"/>
      <c r="IBF60" s="878"/>
      <c r="IBG60" s="878"/>
      <c r="IBH60" s="879"/>
      <c r="IBI60" s="1041"/>
      <c r="IBJ60" s="877"/>
      <c r="IBK60" s="878"/>
      <c r="IBL60" s="878"/>
      <c r="IBM60" s="878"/>
      <c r="IBN60" s="879"/>
      <c r="IBO60" s="880"/>
      <c r="IBP60" s="878"/>
      <c r="IBQ60" s="878"/>
      <c r="IBR60" s="878"/>
      <c r="IBS60" s="881"/>
      <c r="IBT60" s="877"/>
      <c r="IBU60" s="878"/>
      <c r="IBV60" s="878"/>
      <c r="IBW60" s="878"/>
      <c r="IBX60" s="879"/>
      <c r="IBY60" s="1041"/>
      <c r="IBZ60" s="877"/>
      <c r="ICA60" s="878"/>
      <c r="ICB60" s="878"/>
      <c r="ICC60" s="878"/>
      <c r="ICD60" s="879"/>
      <c r="ICE60" s="880"/>
      <c r="ICF60" s="878"/>
      <c r="ICG60" s="878"/>
      <c r="ICH60" s="878"/>
      <c r="ICI60" s="881"/>
      <c r="ICJ60" s="877"/>
      <c r="ICK60" s="878"/>
      <c r="ICL60" s="878"/>
      <c r="ICM60" s="878"/>
      <c r="ICN60" s="879"/>
      <c r="ICO60" s="1041"/>
      <c r="ICP60" s="877"/>
      <c r="ICQ60" s="878"/>
      <c r="ICR60" s="878"/>
      <c r="ICS60" s="878"/>
      <c r="ICT60" s="879"/>
      <c r="ICU60" s="880"/>
      <c r="ICV60" s="878"/>
      <c r="ICW60" s="878"/>
      <c r="ICX60" s="878"/>
      <c r="ICY60" s="881"/>
      <c r="ICZ60" s="877"/>
      <c r="IDA60" s="878"/>
      <c r="IDB60" s="878"/>
      <c r="IDC60" s="878"/>
      <c r="IDD60" s="879"/>
      <c r="IDE60" s="1041"/>
      <c r="IDF60" s="877"/>
      <c r="IDG60" s="878"/>
      <c r="IDH60" s="878"/>
      <c r="IDI60" s="878"/>
      <c r="IDJ60" s="879"/>
      <c r="IDK60" s="880"/>
      <c r="IDL60" s="878"/>
      <c r="IDM60" s="878"/>
      <c r="IDN60" s="878"/>
      <c r="IDO60" s="881"/>
      <c r="IDP60" s="877"/>
      <c r="IDQ60" s="878"/>
      <c r="IDR60" s="878"/>
      <c r="IDS60" s="878"/>
      <c r="IDT60" s="879"/>
      <c r="IDU60" s="1041"/>
      <c r="IDV60" s="877"/>
      <c r="IDW60" s="878"/>
      <c r="IDX60" s="878"/>
      <c r="IDY60" s="878"/>
      <c r="IDZ60" s="879"/>
      <c r="IEA60" s="880"/>
      <c r="IEB60" s="878"/>
      <c r="IEC60" s="878"/>
      <c r="IED60" s="878"/>
      <c r="IEE60" s="881"/>
      <c r="IEF60" s="877"/>
      <c r="IEG60" s="878"/>
      <c r="IEH60" s="878"/>
      <c r="IEI60" s="878"/>
      <c r="IEJ60" s="879"/>
      <c r="IEK60" s="1041"/>
      <c r="IEL60" s="877"/>
      <c r="IEM60" s="878"/>
      <c r="IEN60" s="878"/>
      <c r="IEO60" s="878"/>
      <c r="IEP60" s="879"/>
      <c r="IEQ60" s="880"/>
      <c r="IER60" s="878"/>
      <c r="IES60" s="878"/>
      <c r="IET60" s="878"/>
      <c r="IEU60" s="881"/>
      <c r="IEV60" s="877"/>
      <c r="IEW60" s="878"/>
      <c r="IEX60" s="878"/>
      <c r="IEY60" s="878"/>
      <c r="IEZ60" s="879"/>
      <c r="IFA60" s="1041"/>
      <c r="IFB60" s="877"/>
      <c r="IFC60" s="878"/>
      <c r="IFD60" s="878"/>
      <c r="IFE60" s="878"/>
      <c r="IFF60" s="879"/>
      <c r="IFG60" s="880"/>
      <c r="IFH60" s="878"/>
      <c r="IFI60" s="878"/>
      <c r="IFJ60" s="878"/>
      <c r="IFK60" s="881"/>
      <c r="IFL60" s="877"/>
      <c r="IFM60" s="878"/>
      <c r="IFN60" s="878"/>
      <c r="IFO60" s="878"/>
      <c r="IFP60" s="879"/>
      <c r="IFQ60" s="1041"/>
      <c r="IFR60" s="877"/>
      <c r="IFS60" s="878"/>
      <c r="IFT60" s="878"/>
      <c r="IFU60" s="878"/>
      <c r="IFV60" s="879"/>
      <c r="IFW60" s="880"/>
      <c r="IFX60" s="878"/>
      <c r="IFY60" s="878"/>
      <c r="IFZ60" s="878"/>
      <c r="IGA60" s="881"/>
      <c r="IGB60" s="877"/>
      <c r="IGC60" s="878"/>
      <c r="IGD60" s="878"/>
      <c r="IGE60" s="878"/>
      <c r="IGF60" s="879"/>
      <c r="IGG60" s="1041"/>
      <c r="IGH60" s="877"/>
      <c r="IGI60" s="878"/>
      <c r="IGJ60" s="878"/>
      <c r="IGK60" s="878"/>
      <c r="IGL60" s="879"/>
      <c r="IGM60" s="880"/>
      <c r="IGN60" s="878"/>
      <c r="IGO60" s="878"/>
      <c r="IGP60" s="878"/>
      <c r="IGQ60" s="881"/>
      <c r="IGR60" s="877"/>
      <c r="IGS60" s="878"/>
      <c r="IGT60" s="878"/>
      <c r="IGU60" s="878"/>
      <c r="IGV60" s="879"/>
      <c r="IGW60" s="1041"/>
      <c r="IGX60" s="877"/>
      <c r="IGY60" s="878"/>
      <c r="IGZ60" s="878"/>
      <c r="IHA60" s="878"/>
      <c r="IHB60" s="879"/>
      <c r="IHC60" s="880"/>
      <c r="IHD60" s="878"/>
      <c r="IHE60" s="878"/>
      <c r="IHF60" s="878"/>
      <c r="IHG60" s="881"/>
      <c r="IHH60" s="877"/>
      <c r="IHI60" s="878"/>
      <c r="IHJ60" s="878"/>
      <c r="IHK60" s="878"/>
      <c r="IHL60" s="879"/>
      <c r="IHM60" s="1041"/>
      <c r="IHN60" s="877"/>
      <c r="IHO60" s="878"/>
      <c r="IHP60" s="878"/>
      <c r="IHQ60" s="878"/>
      <c r="IHR60" s="879"/>
      <c r="IHS60" s="880"/>
      <c r="IHT60" s="878"/>
      <c r="IHU60" s="878"/>
      <c r="IHV60" s="878"/>
      <c r="IHW60" s="881"/>
      <c r="IHX60" s="877"/>
      <c r="IHY60" s="878"/>
      <c r="IHZ60" s="878"/>
      <c r="IIA60" s="878"/>
      <c r="IIB60" s="879"/>
      <c r="IIC60" s="1041"/>
      <c r="IID60" s="877"/>
      <c r="IIE60" s="878"/>
      <c r="IIF60" s="878"/>
      <c r="IIG60" s="878"/>
      <c r="IIH60" s="879"/>
      <c r="III60" s="880"/>
      <c r="IIJ60" s="878"/>
      <c r="IIK60" s="878"/>
      <c r="IIL60" s="878"/>
      <c r="IIM60" s="881"/>
      <c r="IIN60" s="877"/>
      <c r="IIO60" s="878"/>
      <c r="IIP60" s="878"/>
      <c r="IIQ60" s="878"/>
      <c r="IIR60" s="879"/>
      <c r="IIS60" s="1041"/>
      <c r="IIT60" s="877"/>
      <c r="IIU60" s="878"/>
      <c r="IIV60" s="878"/>
      <c r="IIW60" s="878"/>
      <c r="IIX60" s="879"/>
      <c r="IIY60" s="880"/>
      <c r="IIZ60" s="878"/>
      <c r="IJA60" s="878"/>
      <c r="IJB60" s="878"/>
      <c r="IJC60" s="881"/>
      <c r="IJD60" s="877"/>
      <c r="IJE60" s="878"/>
      <c r="IJF60" s="878"/>
      <c r="IJG60" s="878"/>
      <c r="IJH60" s="879"/>
      <c r="IJI60" s="1041"/>
      <c r="IJJ60" s="877"/>
      <c r="IJK60" s="878"/>
      <c r="IJL60" s="878"/>
      <c r="IJM60" s="878"/>
      <c r="IJN60" s="879"/>
      <c r="IJO60" s="880"/>
      <c r="IJP60" s="878"/>
      <c r="IJQ60" s="878"/>
      <c r="IJR60" s="878"/>
      <c r="IJS60" s="881"/>
      <c r="IJT60" s="877"/>
      <c r="IJU60" s="878"/>
      <c r="IJV60" s="878"/>
      <c r="IJW60" s="878"/>
      <c r="IJX60" s="879"/>
      <c r="IJY60" s="1041"/>
      <c r="IJZ60" s="877"/>
      <c r="IKA60" s="878"/>
      <c r="IKB60" s="878"/>
      <c r="IKC60" s="878"/>
      <c r="IKD60" s="879"/>
      <c r="IKE60" s="880"/>
      <c r="IKF60" s="878"/>
      <c r="IKG60" s="878"/>
      <c r="IKH60" s="878"/>
      <c r="IKI60" s="881"/>
      <c r="IKJ60" s="877"/>
      <c r="IKK60" s="878"/>
      <c r="IKL60" s="878"/>
      <c r="IKM60" s="878"/>
      <c r="IKN60" s="879"/>
      <c r="IKO60" s="1041"/>
      <c r="IKP60" s="877"/>
      <c r="IKQ60" s="878"/>
      <c r="IKR60" s="878"/>
      <c r="IKS60" s="878"/>
      <c r="IKT60" s="879"/>
      <c r="IKU60" s="880"/>
      <c r="IKV60" s="878"/>
      <c r="IKW60" s="878"/>
      <c r="IKX60" s="878"/>
      <c r="IKY60" s="881"/>
      <c r="IKZ60" s="877"/>
      <c r="ILA60" s="878"/>
      <c r="ILB60" s="878"/>
      <c r="ILC60" s="878"/>
      <c r="ILD60" s="879"/>
      <c r="ILE60" s="1041"/>
      <c r="ILF60" s="877"/>
      <c r="ILG60" s="878"/>
      <c r="ILH60" s="878"/>
      <c r="ILI60" s="878"/>
      <c r="ILJ60" s="879"/>
      <c r="ILK60" s="880"/>
      <c r="ILL60" s="878"/>
      <c r="ILM60" s="878"/>
      <c r="ILN60" s="878"/>
      <c r="ILO60" s="881"/>
      <c r="ILP60" s="877"/>
      <c r="ILQ60" s="878"/>
      <c r="ILR60" s="878"/>
      <c r="ILS60" s="878"/>
      <c r="ILT60" s="879"/>
      <c r="ILU60" s="1041"/>
      <c r="ILV60" s="877"/>
      <c r="ILW60" s="878"/>
      <c r="ILX60" s="878"/>
      <c r="ILY60" s="878"/>
      <c r="ILZ60" s="879"/>
      <c r="IMA60" s="880"/>
      <c r="IMB60" s="878"/>
      <c r="IMC60" s="878"/>
      <c r="IMD60" s="878"/>
      <c r="IME60" s="881"/>
      <c r="IMF60" s="877"/>
      <c r="IMG60" s="878"/>
      <c r="IMH60" s="878"/>
      <c r="IMI60" s="878"/>
      <c r="IMJ60" s="879"/>
      <c r="IMK60" s="1041"/>
      <c r="IML60" s="877"/>
      <c r="IMM60" s="878"/>
      <c r="IMN60" s="878"/>
      <c r="IMO60" s="878"/>
      <c r="IMP60" s="879"/>
      <c r="IMQ60" s="880"/>
      <c r="IMR60" s="878"/>
      <c r="IMS60" s="878"/>
      <c r="IMT60" s="878"/>
      <c r="IMU60" s="881"/>
      <c r="IMV60" s="877"/>
      <c r="IMW60" s="878"/>
      <c r="IMX60" s="878"/>
      <c r="IMY60" s="878"/>
      <c r="IMZ60" s="879"/>
      <c r="INA60" s="1041"/>
      <c r="INB60" s="877"/>
      <c r="INC60" s="878"/>
      <c r="IND60" s="878"/>
      <c r="INE60" s="878"/>
      <c r="INF60" s="879"/>
      <c r="ING60" s="880"/>
      <c r="INH60" s="878"/>
      <c r="INI60" s="878"/>
      <c r="INJ60" s="878"/>
      <c r="INK60" s="881"/>
      <c r="INL60" s="877"/>
      <c r="INM60" s="878"/>
      <c r="INN60" s="878"/>
      <c r="INO60" s="878"/>
      <c r="INP60" s="879"/>
      <c r="INQ60" s="1041"/>
      <c r="INR60" s="877"/>
      <c r="INS60" s="878"/>
      <c r="INT60" s="878"/>
      <c r="INU60" s="878"/>
      <c r="INV60" s="879"/>
      <c r="INW60" s="880"/>
      <c r="INX60" s="878"/>
      <c r="INY60" s="878"/>
      <c r="INZ60" s="878"/>
      <c r="IOA60" s="881"/>
      <c r="IOB60" s="877"/>
      <c r="IOC60" s="878"/>
      <c r="IOD60" s="878"/>
      <c r="IOE60" s="878"/>
      <c r="IOF60" s="879"/>
      <c r="IOG60" s="1041"/>
      <c r="IOH60" s="877"/>
      <c r="IOI60" s="878"/>
      <c r="IOJ60" s="878"/>
      <c r="IOK60" s="878"/>
      <c r="IOL60" s="879"/>
      <c r="IOM60" s="880"/>
      <c r="ION60" s="878"/>
      <c r="IOO60" s="878"/>
      <c r="IOP60" s="878"/>
      <c r="IOQ60" s="881"/>
      <c r="IOR60" s="877"/>
      <c r="IOS60" s="878"/>
      <c r="IOT60" s="878"/>
      <c r="IOU60" s="878"/>
      <c r="IOV60" s="879"/>
      <c r="IOW60" s="1041"/>
      <c r="IOX60" s="877"/>
      <c r="IOY60" s="878"/>
      <c r="IOZ60" s="878"/>
      <c r="IPA60" s="878"/>
      <c r="IPB60" s="879"/>
      <c r="IPC60" s="880"/>
      <c r="IPD60" s="878"/>
      <c r="IPE60" s="878"/>
      <c r="IPF60" s="878"/>
      <c r="IPG60" s="881"/>
      <c r="IPH60" s="877"/>
      <c r="IPI60" s="878"/>
      <c r="IPJ60" s="878"/>
      <c r="IPK60" s="878"/>
      <c r="IPL60" s="879"/>
      <c r="IPM60" s="1041"/>
      <c r="IPN60" s="877"/>
      <c r="IPO60" s="878"/>
      <c r="IPP60" s="878"/>
      <c r="IPQ60" s="878"/>
      <c r="IPR60" s="879"/>
      <c r="IPS60" s="880"/>
      <c r="IPT60" s="878"/>
      <c r="IPU60" s="878"/>
      <c r="IPV60" s="878"/>
      <c r="IPW60" s="881"/>
      <c r="IPX60" s="877"/>
      <c r="IPY60" s="878"/>
      <c r="IPZ60" s="878"/>
      <c r="IQA60" s="878"/>
      <c r="IQB60" s="879"/>
      <c r="IQC60" s="1041"/>
      <c r="IQD60" s="877"/>
      <c r="IQE60" s="878"/>
      <c r="IQF60" s="878"/>
      <c r="IQG60" s="878"/>
      <c r="IQH60" s="879"/>
      <c r="IQI60" s="880"/>
      <c r="IQJ60" s="878"/>
      <c r="IQK60" s="878"/>
      <c r="IQL60" s="878"/>
      <c r="IQM60" s="881"/>
      <c r="IQN60" s="877"/>
      <c r="IQO60" s="878"/>
      <c r="IQP60" s="878"/>
      <c r="IQQ60" s="878"/>
      <c r="IQR60" s="879"/>
      <c r="IQS60" s="1041"/>
      <c r="IQT60" s="877"/>
      <c r="IQU60" s="878"/>
      <c r="IQV60" s="878"/>
      <c r="IQW60" s="878"/>
      <c r="IQX60" s="879"/>
      <c r="IQY60" s="880"/>
      <c r="IQZ60" s="878"/>
      <c r="IRA60" s="878"/>
      <c r="IRB60" s="878"/>
      <c r="IRC60" s="881"/>
      <c r="IRD60" s="877"/>
      <c r="IRE60" s="878"/>
      <c r="IRF60" s="878"/>
      <c r="IRG60" s="878"/>
      <c r="IRH60" s="879"/>
      <c r="IRI60" s="1041"/>
      <c r="IRJ60" s="877"/>
      <c r="IRK60" s="878"/>
      <c r="IRL60" s="878"/>
      <c r="IRM60" s="878"/>
      <c r="IRN60" s="879"/>
      <c r="IRO60" s="880"/>
      <c r="IRP60" s="878"/>
      <c r="IRQ60" s="878"/>
      <c r="IRR60" s="878"/>
      <c r="IRS60" s="881"/>
      <c r="IRT60" s="877"/>
      <c r="IRU60" s="878"/>
      <c r="IRV60" s="878"/>
      <c r="IRW60" s="878"/>
      <c r="IRX60" s="879"/>
      <c r="IRY60" s="1041"/>
      <c r="IRZ60" s="877"/>
      <c r="ISA60" s="878"/>
      <c r="ISB60" s="878"/>
      <c r="ISC60" s="878"/>
      <c r="ISD60" s="879"/>
      <c r="ISE60" s="880"/>
      <c r="ISF60" s="878"/>
      <c r="ISG60" s="878"/>
      <c r="ISH60" s="878"/>
      <c r="ISI60" s="881"/>
      <c r="ISJ60" s="877"/>
      <c r="ISK60" s="878"/>
      <c r="ISL60" s="878"/>
      <c r="ISM60" s="878"/>
      <c r="ISN60" s="879"/>
      <c r="ISO60" s="1041"/>
      <c r="ISP60" s="877"/>
      <c r="ISQ60" s="878"/>
      <c r="ISR60" s="878"/>
      <c r="ISS60" s="878"/>
      <c r="IST60" s="879"/>
      <c r="ISU60" s="880"/>
      <c r="ISV60" s="878"/>
      <c r="ISW60" s="878"/>
      <c r="ISX60" s="878"/>
      <c r="ISY60" s="881"/>
      <c r="ISZ60" s="877"/>
      <c r="ITA60" s="878"/>
      <c r="ITB60" s="878"/>
      <c r="ITC60" s="878"/>
      <c r="ITD60" s="879"/>
      <c r="ITE60" s="1041"/>
      <c r="ITF60" s="877"/>
      <c r="ITG60" s="878"/>
      <c r="ITH60" s="878"/>
      <c r="ITI60" s="878"/>
      <c r="ITJ60" s="879"/>
      <c r="ITK60" s="880"/>
      <c r="ITL60" s="878"/>
      <c r="ITM60" s="878"/>
      <c r="ITN60" s="878"/>
      <c r="ITO60" s="881"/>
      <c r="ITP60" s="877"/>
      <c r="ITQ60" s="878"/>
      <c r="ITR60" s="878"/>
      <c r="ITS60" s="878"/>
      <c r="ITT60" s="879"/>
      <c r="ITU60" s="1041"/>
      <c r="ITV60" s="877"/>
      <c r="ITW60" s="878"/>
      <c r="ITX60" s="878"/>
      <c r="ITY60" s="878"/>
      <c r="ITZ60" s="879"/>
      <c r="IUA60" s="880"/>
      <c r="IUB60" s="878"/>
      <c r="IUC60" s="878"/>
      <c r="IUD60" s="878"/>
      <c r="IUE60" s="881"/>
      <c r="IUF60" s="877"/>
      <c r="IUG60" s="878"/>
      <c r="IUH60" s="878"/>
      <c r="IUI60" s="878"/>
      <c r="IUJ60" s="879"/>
      <c r="IUK60" s="1041"/>
      <c r="IUL60" s="877"/>
      <c r="IUM60" s="878"/>
      <c r="IUN60" s="878"/>
      <c r="IUO60" s="878"/>
      <c r="IUP60" s="879"/>
      <c r="IUQ60" s="880"/>
      <c r="IUR60" s="878"/>
      <c r="IUS60" s="878"/>
      <c r="IUT60" s="878"/>
      <c r="IUU60" s="881"/>
      <c r="IUV60" s="877"/>
      <c r="IUW60" s="878"/>
      <c r="IUX60" s="878"/>
      <c r="IUY60" s="878"/>
      <c r="IUZ60" s="879"/>
      <c r="IVA60" s="1041"/>
      <c r="IVB60" s="877"/>
      <c r="IVC60" s="878"/>
      <c r="IVD60" s="878"/>
      <c r="IVE60" s="878"/>
      <c r="IVF60" s="879"/>
      <c r="IVG60" s="880"/>
      <c r="IVH60" s="878"/>
      <c r="IVI60" s="878"/>
      <c r="IVJ60" s="878"/>
      <c r="IVK60" s="881"/>
      <c r="IVL60" s="877"/>
      <c r="IVM60" s="878"/>
      <c r="IVN60" s="878"/>
      <c r="IVO60" s="878"/>
      <c r="IVP60" s="879"/>
      <c r="IVQ60" s="1041"/>
      <c r="IVR60" s="877"/>
      <c r="IVS60" s="878"/>
      <c r="IVT60" s="878"/>
      <c r="IVU60" s="878"/>
      <c r="IVV60" s="879"/>
      <c r="IVW60" s="880"/>
      <c r="IVX60" s="878"/>
      <c r="IVY60" s="878"/>
      <c r="IVZ60" s="878"/>
      <c r="IWA60" s="881"/>
      <c r="IWB60" s="877"/>
      <c r="IWC60" s="878"/>
      <c r="IWD60" s="878"/>
      <c r="IWE60" s="878"/>
      <c r="IWF60" s="879"/>
      <c r="IWG60" s="1041"/>
      <c r="IWH60" s="877"/>
      <c r="IWI60" s="878"/>
      <c r="IWJ60" s="878"/>
      <c r="IWK60" s="878"/>
      <c r="IWL60" s="879"/>
      <c r="IWM60" s="880"/>
      <c r="IWN60" s="878"/>
      <c r="IWO60" s="878"/>
      <c r="IWP60" s="878"/>
      <c r="IWQ60" s="881"/>
      <c r="IWR60" s="877"/>
      <c r="IWS60" s="878"/>
      <c r="IWT60" s="878"/>
      <c r="IWU60" s="878"/>
      <c r="IWV60" s="879"/>
      <c r="IWW60" s="1041"/>
      <c r="IWX60" s="877"/>
      <c r="IWY60" s="878"/>
      <c r="IWZ60" s="878"/>
      <c r="IXA60" s="878"/>
      <c r="IXB60" s="879"/>
      <c r="IXC60" s="880"/>
      <c r="IXD60" s="878"/>
      <c r="IXE60" s="878"/>
      <c r="IXF60" s="878"/>
      <c r="IXG60" s="881"/>
      <c r="IXH60" s="877"/>
      <c r="IXI60" s="878"/>
      <c r="IXJ60" s="878"/>
      <c r="IXK60" s="878"/>
      <c r="IXL60" s="879"/>
      <c r="IXM60" s="1041"/>
      <c r="IXN60" s="877"/>
      <c r="IXO60" s="878"/>
      <c r="IXP60" s="878"/>
      <c r="IXQ60" s="878"/>
      <c r="IXR60" s="879"/>
      <c r="IXS60" s="880"/>
      <c r="IXT60" s="878"/>
      <c r="IXU60" s="878"/>
      <c r="IXV60" s="878"/>
      <c r="IXW60" s="881"/>
      <c r="IXX60" s="877"/>
      <c r="IXY60" s="878"/>
      <c r="IXZ60" s="878"/>
      <c r="IYA60" s="878"/>
      <c r="IYB60" s="879"/>
      <c r="IYC60" s="1041"/>
      <c r="IYD60" s="877"/>
      <c r="IYE60" s="878"/>
      <c r="IYF60" s="878"/>
      <c r="IYG60" s="878"/>
      <c r="IYH60" s="879"/>
      <c r="IYI60" s="880"/>
      <c r="IYJ60" s="878"/>
      <c r="IYK60" s="878"/>
      <c r="IYL60" s="878"/>
      <c r="IYM60" s="881"/>
      <c r="IYN60" s="877"/>
      <c r="IYO60" s="878"/>
      <c r="IYP60" s="878"/>
      <c r="IYQ60" s="878"/>
      <c r="IYR60" s="879"/>
      <c r="IYS60" s="1041"/>
      <c r="IYT60" s="877"/>
      <c r="IYU60" s="878"/>
      <c r="IYV60" s="878"/>
      <c r="IYW60" s="878"/>
      <c r="IYX60" s="879"/>
      <c r="IYY60" s="880"/>
      <c r="IYZ60" s="878"/>
      <c r="IZA60" s="878"/>
      <c r="IZB60" s="878"/>
      <c r="IZC60" s="881"/>
      <c r="IZD60" s="877"/>
      <c r="IZE60" s="878"/>
      <c r="IZF60" s="878"/>
      <c r="IZG60" s="878"/>
      <c r="IZH60" s="879"/>
      <c r="IZI60" s="1041"/>
      <c r="IZJ60" s="877"/>
      <c r="IZK60" s="878"/>
      <c r="IZL60" s="878"/>
      <c r="IZM60" s="878"/>
      <c r="IZN60" s="879"/>
      <c r="IZO60" s="880"/>
      <c r="IZP60" s="878"/>
      <c r="IZQ60" s="878"/>
      <c r="IZR60" s="878"/>
      <c r="IZS60" s="881"/>
      <c r="IZT60" s="877"/>
      <c r="IZU60" s="878"/>
      <c r="IZV60" s="878"/>
      <c r="IZW60" s="878"/>
      <c r="IZX60" s="879"/>
      <c r="IZY60" s="1041"/>
      <c r="IZZ60" s="877"/>
      <c r="JAA60" s="878"/>
      <c r="JAB60" s="878"/>
      <c r="JAC60" s="878"/>
      <c r="JAD60" s="879"/>
      <c r="JAE60" s="880"/>
      <c r="JAF60" s="878"/>
      <c r="JAG60" s="878"/>
      <c r="JAH60" s="878"/>
      <c r="JAI60" s="881"/>
      <c r="JAJ60" s="877"/>
      <c r="JAK60" s="878"/>
      <c r="JAL60" s="878"/>
      <c r="JAM60" s="878"/>
      <c r="JAN60" s="879"/>
      <c r="JAO60" s="1041"/>
      <c r="JAP60" s="877"/>
      <c r="JAQ60" s="878"/>
      <c r="JAR60" s="878"/>
      <c r="JAS60" s="878"/>
      <c r="JAT60" s="879"/>
      <c r="JAU60" s="880"/>
      <c r="JAV60" s="878"/>
      <c r="JAW60" s="878"/>
      <c r="JAX60" s="878"/>
      <c r="JAY60" s="881"/>
      <c r="JAZ60" s="877"/>
      <c r="JBA60" s="878"/>
      <c r="JBB60" s="878"/>
      <c r="JBC60" s="878"/>
      <c r="JBD60" s="879"/>
      <c r="JBE60" s="1041"/>
      <c r="JBF60" s="877"/>
      <c r="JBG60" s="878"/>
      <c r="JBH60" s="878"/>
      <c r="JBI60" s="878"/>
      <c r="JBJ60" s="879"/>
      <c r="JBK60" s="880"/>
      <c r="JBL60" s="878"/>
      <c r="JBM60" s="878"/>
      <c r="JBN60" s="878"/>
      <c r="JBO60" s="881"/>
      <c r="JBP60" s="877"/>
      <c r="JBQ60" s="878"/>
      <c r="JBR60" s="878"/>
      <c r="JBS60" s="878"/>
      <c r="JBT60" s="879"/>
      <c r="JBU60" s="1041"/>
      <c r="JBV60" s="877"/>
      <c r="JBW60" s="878"/>
      <c r="JBX60" s="878"/>
      <c r="JBY60" s="878"/>
      <c r="JBZ60" s="879"/>
      <c r="JCA60" s="880"/>
      <c r="JCB60" s="878"/>
      <c r="JCC60" s="878"/>
      <c r="JCD60" s="878"/>
      <c r="JCE60" s="881"/>
      <c r="JCF60" s="877"/>
      <c r="JCG60" s="878"/>
      <c r="JCH60" s="878"/>
      <c r="JCI60" s="878"/>
      <c r="JCJ60" s="879"/>
      <c r="JCK60" s="1041"/>
      <c r="JCL60" s="877"/>
      <c r="JCM60" s="878"/>
      <c r="JCN60" s="878"/>
      <c r="JCO60" s="878"/>
      <c r="JCP60" s="879"/>
      <c r="JCQ60" s="880"/>
      <c r="JCR60" s="878"/>
      <c r="JCS60" s="878"/>
      <c r="JCT60" s="878"/>
      <c r="JCU60" s="881"/>
      <c r="JCV60" s="877"/>
      <c r="JCW60" s="878"/>
      <c r="JCX60" s="878"/>
      <c r="JCY60" s="878"/>
      <c r="JCZ60" s="879"/>
      <c r="JDA60" s="1041"/>
      <c r="JDB60" s="877"/>
      <c r="JDC60" s="878"/>
      <c r="JDD60" s="878"/>
      <c r="JDE60" s="878"/>
      <c r="JDF60" s="879"/>
      <c r="JDG60" s="880"/>
      <c r="JDH60" s="878"/>
      <c r="JDI60" s="878"/>
      <c r="JDJ60" s="878"/>
      <c r="JDK60" s="881"/>
      <c r="JDL60" s="877"/>
      <c r="JDM60" s="878"/>
      <c r="JDN60" s="878"/>
      <c r="JDO60" s="878"/>
      <c r="JDP60" s="879"/>
      <c r="JDQ60" s="1041"/>
      <c r="JDR60" s="877"/>
      <c r="JDS60" s="878"/>
      <c r="JDT60" s="878"/>
      <c r="JDU60" s="878"/>
      <c r="JDV60" s="879"/>
      <c r="JDW60" s="880"/>
      <c r="JDX60" s="878"/>
      <c r="JDY60" s="878"/>
      <c r="JDZ60" s="878"/>
      <c r="JEA60" s="881"/>
      <c r="JEB60" s="877"/>
      <c r="JEC60" s="878"/>
      <c r="JED60" s="878"/>
      <c r="JEE60" s="878"/>
      <c r="JEF60" s="879"/>
      <c r="JEG60" s="1041"/>
      <c r="JEH60" s="877"/>
      <c r="JEI60" s="878"/>
      <c r="JEJ60" s="878"/>
      <c r="JEK60" s="878"/>
      <c r="JEL60" s="879"/>
      <c r="JEM60" s="880"/>
      <c r="JEN60" s="878"/>
      <c r="JEO60" s="878"/>
      <c r="JEP60" s="878"/>
      <c r="JEQ60" s="881"/>
      <c r="JER60" s="877"/>
      <c r="JES60" s="878"/>
      <c r="JET60" s="878"/>
      <c r="JEU60" s="878"/>
      <c r="JEV60" s="879"/>
      <c r="JEW60" s="1041"/>
      <c r="JEX60" s="877"/>
      <c r="JEY60" s="878"/>
      <c r="JEZ60" s="878"/>
      <c r="JFA60" s="878"/>
      <c r="JFB60" s="879"/>
      <c r="JFC60" s="880"/>
      <c r="JFD60" s="878"/>
      <c r="JFE60" s="878"/>
      <c r="JFF60" s="878"/>
      <c r="JFG60" s="881"/>
      <c r="JFH60" s="877"/>
      <c r="JFI60" s="878"/>
      <c r="JFJ60" s="878"/>
      <c r="JFK60" s="878"/>
      <c r="JFL60" s="879"/>
      <c r="JFM60" s="1041"/>
      <c r="JFN60" s="877"/>
      <c r="JFO60" s="878"/>
      <c r="JFP60" s="878"/>
      <c r="JFQ60" s="878"/>
      <c r="JFR60" s="879"/>
      <c r="JFS60" s="880"/>
      <c r="JFT60" s="878"/>
      <c r="JFU60" s="878"/>
      <c r="JFV60" s="878"/>
      <c r="JFW60" s="881"/>
      <c r="JFX60" s="877"/>
      <c r="JFY60" s="878"/>
      <c r="JFZ60" s="878"/>
      <c r="JGA60" s="878"/>
      <c r="JGB60" s="879"/>
      <c r="JGC60" s="1041"/>
      <c r="JGD60" s="877"/>
      <c r="JGE60" s="878"/>
      <c r="JGF60" s="878"/>
      <c r="JGG60" s="878"/>
      <c r="JGH60" s="879"/>
      <c r="JGI60" s="880"/>
      <c r="JGJ60" s="878"/>
      <c r="JGK60" s="878"/>
      <c r="JGL60" s="878"/>
      <c r="JGM60" s="881"/>
      <c r="JGN60" s="877"/>
      <c r="JGO60" s="878"/>
      <c r="JGP60" s="878"/>
      <c r="JGQ60" s="878"/>
      <c r="JGR60" s="879"/>
      <c r="JGS60" s="1041"/>
      <c r="JGT60" s="877"/>
      <c r="JGU60" s="878"/>
      <c r="JGV60" s="878"/>
      <c r="JGW60" s="878"/>
      <c r="JGX60" s="879"/>
      <c r="JGY60" s="880"/>
      <c r="JGZ60" s="878"/>
      <c r="JHA60" s="878"/>
      <c r="JHB60" s="878"/>
      <c r="JHC60" s="881"/>
      <c r="JHD60" s="877"/>
      <c r="JHE60" s="878"/>
      <c r="JHF60" s="878"/>
      <c r="JHG60" s="878"/>
      <c r="JHH60" s="879"/>
      <c r="JHI60" s="1041"/>
      <c r="JHJ60" s="877"/>
      <c r="JHK60" s="878"/>
      <c r="JHL60" s="878"/>
      <c r="JHM60" s="878"/>
      <c r="JHN60" s="879"/>
      <c r="JHO60" s="880"/>
      <c r="JHP60" s="878"/>
      <c r="JHQ60" s="878"/>
      <c r="JHR60" s="878"/>
      <c r="JHS60" s="881"/>
      <c r="JHT60" s="877"/>
      <c r="JHU60" s="878"/>
      <c r="JHV60" s="878"/>
      <c r="JHW60" s="878"/>
      <c r="JHX60" s="879"/>
      <c r="JHY60" s="1041"/>
      <c r="JHZ60" s="877"/>
      <c r="JIA60" s="878"/>
      <c r="JIB60" s="878"/>
      <c r="JIC60" s="878"/>
      <c r="JID60" s="879"/>
      <c r="JIE60" s="880"/>
      <c r="JIF60" s="878"/>
      <c r="JIG60" s="878"/>
      <c r="JIH60" s="878"/>
      <c r="JII60" s="881"/>
      <c r="JIJ60" s="877"/>
      <c r="JIK60" s="878"/>
      <c r="JIL60" s="878"/>
      <c r="JIM60" s="878"/>
      <c r="JIN60" s="879"/>
      <c r="JIO60" s="1041"/>
      <c r="JIP60" s="877"/>
      <c r="JIQ60" s="878"/>
      <c r="JIR60" s="878"/>
      <c r="JIS60" s="878"/>
      <c r="JIT60" s="879"/>
      <c r="JIU60" s="880"/>
      <c r="JIV60" s="878"/>
      <c r="JIW60" s="878"/>
      <c r="JIX60" s="878"/>
      <c r="JIY60" s="881"/>
      <c r="JIZ60" s="877"/>
      <c r="JJA60" s="878"/>
      <c r="JJB60" s="878"/>
      <c r="JJC60" s="878"/>
      <c r="JJD60" s="879"/>
      <c r="JJE60" s="1041"/>
      <c r="JJF60" s="877"/>
      <c r="JJG60" s="878"/>
      <c r="JJH60" s="878"/>
      <c r="JJI60" s="878"/>
      <c r="JJJ60" s="879"/>
      <c r="JJK60" s="880"/>
      <c r="JJL60" s="878"/>
      <c r="JJM60" s="878"/>
      <c r="JJN60" s="878"/>
      <c r="JJO60" s="881"/>
      <c r="JJP60" s="877"/>
      <c r="JJQ60" s="878"/>
      <c r="JJR60" s="878"/>
      <c r="JJS60" s="878"/>
      <c r="JJT60" s="879"/>
      <c r="JJU60" s="1041"/>
      <c r="JJV60" s="877"/>
      <c r="JJW60" s="878"/>
      <c r="JJX60" s="878"/>
      <c r="JJY60" s="878"/>
      <c r="JJZ60" s="879"/>
      <c r="JKA60" s="880"/>
      <c r="JKB60" s="878"/>
      <c r="JKC60" s="878"/>
      <c r="JKD60" s="878"/>
      <c r="JKE60" s="881"/>
      <c r="JKF60" s="877"/>
      <c r="JKG60" s="878"/>
      <c r="JKH60" s="878"/>
      <c r="JKI60" s="878"/>
      <c r="JKJ60" s="879"/>
      <c r="JKK60" s="1041"/>
      <c r="JKL60" s="877"/>
      <c r="JKM60" s="878"/>
      <c r="JKN60" s="878"/>
      <c r="JKO60" s="878"/>
      <c r="JKP60" s="879"/>
      <c r="JKQ60" s="880"/>
      <c r="JKR60" s="878"/>
      <c r="JKS60" s="878"/>
      <c r="JKT60" s="878"/>
      <c r="JKU60" s="881"/>
      <c r="JKV60" s="877"/>
      <c r="JKW60" s="878"/>
      <c r="JKX60" s="878"/>
      <c r="JKY60" s="878"/>
      <c r="JKZ60" s="879"/>
      <c r="JLA60" s="1041"/>
      <c r="JLB60" s="877"/>
      <c r="JLC60" s="878"/>
      <c r="JLD60" s="878"/>
      <c r="JLE60" s="878"/>
      <c r="JLF60" s="879"/>
      <c r="JLG60" s="880"/>
      <c r="JLH60" s="878"/>
      <c r="JLI60" s="878"/>
      <c r="JLJ60" s="878"/>
      <c r="JLK60" s="881"/>
      <c r="JLL60" s="877"/>
      <c r="JLM60" s="878"/>
      <c r="JLN60" s="878"/>
      <c r="JLO60" s="878"/>
      <c r="JLP60" s="879"/>
      <c r="JLQ60" s="1041"/>
      <c r="JLR60" s="877"/>
      <c r="JLS60" s="878"/>
      <c r="JLT60" s="878"/>
      <c r="JLU60" s="878"/>
      <c r="JLV60" s="879"/>
      <c r="JLW60" s="880"/>
      <c r="JLX60" s="878"/>
      <c r="JLY60" s="878"/>
      <c r="JLZ60" s="878"/>
      <c r="JMA60" s="881"/>
      <c r="JMB60" s="877"/>
      <c r="JMC60" s="878"/>
      <c r="JMD60" s="878"/>
      <c r="JME60" s="878"/>
      <c r="JMF60" s="879"/>
      <c r="JMG60" s="1041"/>
      <c r="JMH60" s="877"/>
      <c r="JMI60" s="878"/>
      <c r="JMJ60" s="878"/>
      <c r="JMK60" s="878"/>
      <c r="JML60" s="879"/>
      <c r="JMM60" s="880"/>
      <c r="JMN60" s="878"/>
      <c r="JMO60" s="878"/>
      <c r="JMP60" s="878"/>
      <c r="JMQ60" s="881"/>
      <c r="JMR60" s="877"/>
      <c r="JMS60" s="878"/>
      <c r="JMT60" s="878"/>
      <c r="JMU60" s="878"/>
      <c r="JMV60" s="879"/>
      <c r="JMW60" s="1041"/>
      <c r="JMX60" s="877"/>
      <c r="JMY60" s="878"/>
      <c r="JMZ60" s="878"/>
      <c r="JNA60" s="878"/>
      <c r="JNB60" s="879"/>
      <c r="JNC60" s="880"/>
      <c r="JND60" s="878"/>
      <c r="JNE60" s="878"/>
      <c r="JNF60" s="878"/>
      <c r="JNG60" s="881"/>
      <c r="JNH60" s="877"/>
      <c r="JNI60" s="878"/>
      <c r="JNJ60" s="878"/>
      <c r="JNK60" s="878"/>
      <c r="JNL60" s="879"/>
      <c r="JNM60" s="1041"/>
      <c r="JNN60" s="877"/>
      <c r="JNO60" s="878"/>
      <c r="JNP60" s="878"/>
      <c r="JNQ60" s="878"/>
      <c r="JNR60" s="879"/>
      <c r="JNS60" s="880"/>
      <c r="JNT60" s="878"/>
      <c r="JNU60" s="878"/>
      <c r="JNV60" s="878"/>
      <c r="JNW60" s="881"/>
      <c r="JNX60" s="877"/>
      <c r="JNY60" s="878"/>
      <c r="JNZ60" s="878"/>
      <c r="JOA60" s="878"/>
      <c r="JOB60" s="879"/>
      <c r="JOC60" s="1041"/>
      <c r="JOD60" s="877"/>
      <c r="JOE60" s="878"/>
      <c r="JOF60" s="878"/>
      <c r="JOG60" s="878"/>
      <c r="JOH60" s="879"/>
      <c r="JOI60" s="880"/>
      <c r="JOJ60" s="878"/>
      <c r="JOK60" s="878"/>
      <c r="JOL60" s="878"/>
      <c r="JOM60" s="881"/>
      <c r="JON60" s="877"/>
      <c r="JOO60" s="878"/>
      <c r="JOP60" s="878"/>
      <c r="JOQ60" s="878"/>
      <c r="JOR60" s="879"/>
      <c r="JOS60" s="1041"/>
      <c r="JOT60" s="877"/>
      <c r="JOU60" s="878"/>
      <c r="JOV60" s="878"/>
      <c r="JOW60" s="878"/>
      <c r="JOX60" s="879"/>
      <c r="JOY60" s="880"/>
      <c r="JOZ60" s="878"/>
      <c r="JPA60" s="878"/>
      <c r="JPB60" s="878"/>
      <c r="JPC60" s="881"/>
      <c r="JPD60" s="877"/>
      <c r="JPE60" s="878"/>
      <c r="JPF60" s="878"/>
      <c r="JPG60" s="878"/>
      <c r="JPH60" s="879"/>
      <c r="JPI60" s="1041"/>
      <c r="JPJ60" s="877"/>
      <c r="JPK60" s="878"/>
      <c r="JPL60" s="878"/>
      <c r="JPM60" s="878"/>
      <c r="JPN60" s="879"/>
      <c r="JPO60" s="880"/>
      <c r="JPP60" s="878"/>
      <c r="JPQ60" s="878"/>
      <c r="JPR60" s="878"/>
      <c r="JPS60" s="881"/>
      <c r="JPT60" s="877"/>
      <c r="JPU60" s="878"/>
      <c r="JPV60" s="878"/>
      <c r="JPW60" s="878"/>
      <c r="JPX60" s="879"/>
      <c r="JPY60" s="1041"/>
      <c r="JPZ60" s="877"/>
      <c r="JQA60" s="878"/>
      <c r="JQB60" s="878"/>
      <c r="JQC60" s="878"/>
      <c r="JQD60" s="879"/>
      <c r="JQE60" s="880"/>
      <c r="JQF60" s="878"/>
      <c r="JQG60" s="878"/>
      <c r="JQH60" s="878"/>
      <c r="JQI60" s="881"/>
      <c r="JQJ60" s="877"/>
      <c r="JQK60" s="878"/>
      <c r="JQL60" s="878"/>
      <c r="JQM60" s="878"/>
      <c r="JQN60" s="879"/>
      <c r="JQO60" s="1041"/>
      <c r="JQP60" s="877"/>
      <c r="JQQ60" s="878"/>
      <c r="JQR60" s="878"/>
      <c r="JQS60" s="878"/>
      <c r="JQT60" s="879"/>
      <c r="JQU60" s="880"/>
      <c r="JQV60" s="878"/>
      <c r="JQW60" s="878"/>
      <c r="JQX60" s="878"/>
      <c r="JQY60" s="881"/>
      <c r="JQZ60" s="877"/>
      <c r="JRA60" s="878"/>
      <c r="JRB60" s="878"/>
      <c r="JRC60" s="878"/>
      <c r="JRD60" s="879"/>
      <c r="JRE60" s="1041"/>
      <c r="JRF60" s="877"/>
      <c r="JRG60" s="878"/>
      <c r="JRH60" s="878"/>
      <c r="JRI60" s="878"/>
      <c r="JRJ60" s="879"/>
      <c r="JRK60" s="880"/>
      <c r="JRL60" s="878"/>
      <c r="JRM60" s="878"/>
      <c r="JRN60" s="878"/>
      <c r="JRO60" s="881"/>
      <c r="JRP60" s="877"/>
      <c r="JRQ60" s="878"/>
      <c r="JRR60" s="878"/>
      <c r="JRS60" s="878"/>
      <c r="JRT60" s="879"/>
      <c r="JRU60" s="1041"/>
      <c r="JRV60" s="877"/>
      <c r="JRW60" s="878"/>
      <c r="JRX60" s="878"/>
      <c r="JRY60" s="878"/>
      <c r="JRZ60" s="879"/>
      <c r="JSA60" s="880"/>
      <c r="JSB60" s="878"/>
      <c r="JSC60" s="878"/>
      <c r="JSD60" s="878"/>
      <c r="JSE60" s="881"/>
      <c r="JSF60" s="877"/>
      <c r="JSG60" s="878"/>
      <c r="JSH60" s="878"/>
      <c r="JSI60" s="878"/>
      <c r="JSJ60" s="879"/>
      <c r="JSK60" s="1041"/>
      <c r="JSL60" s="877"/>
      <c r="JSM60" s="878"/>
      <c r="JSN60" s="878"/>
      <c r="JSO60" s="878"/>
      <c r="JSP60" s="879"/>
      <c r="JSQ60" s="880"/>
      <c r="JSR60" s="878"/>
      <c r="JSS60" s="878"/>
      <c r="JST60" s="878"/>
      <c r="JSU60" s="881"/>
      <c r="JSV60" s="877"/>
      <c r="JSW60" s="878"/>
      <c r="JSX60" s="878"/>
      <c r="JSY60" s="878"/>
      <c r="JSZ60" s="879"/>
      <c r="JTA60" s="1041"/>
      <c r="JTB60" s="877"/>
      <c r="JTC60" s="878"/>
      <c r="JTD60" s="878"/>
      <c r="JTE60" s="878"/>
      <c r="JTF60" s="879"/>
      <c r="JTG60" s="880"/>
      <c r="JTH60" s="878"/>
      <c r="JTI60" s="878"/>
      <c r="JTJ60" s="878"/>
      <c r="JTK60" s="881"/>
      <c r="JTL60" s="877"/>
      <c r="JTM60" s="878"/>
      <c r="JTN60" s="878"/>
      <c r="JTO60" s="878"/>
      <c r="JTP60" s="879"/>
      <c r="JTQ60" s="1041"/>
      <c r="JTR60" s="877"/>
      <c r="JTS60" s="878"/>
      <c r="JTT60" s="878"/>
      <c r="JTU60" s="878"/>
      <c r="JTV60" s="879"/>
      <c r="JTW60" s="880"/>
      <c r="JTX60" s="878"/>
      <c r="JTY60" s="878"/>
      <c r="JTZ60" s="878"/>
      <c r="JUA60" s="881"/>
      <c r="JUB60" s="877"/>
      <c r="JUC60" s="878"/>
      <c r="JUD60" s="878"/>
      <c r="JUE60" s="878"/>
      <c r="JUF60" s="879"/>
      <c r="JUG60" s="1041"/>
      <c r="JUH60" s="877"/>
      <c r="JUI60" s="878"/>
      <c r="JUJ60" s="878"/>
      <c r="JUK60" s="878"/>
      <c r="JUL60" s="879"/>
      <c r="JUM60" s="880"/>
      <c r="JUN60" s="878"/>
      <c r="JUO60" s="878"/>
      <c r="JUP60" s="878"/>
      <c r="JUQ60" s="881"/>
      <c r="JUR60" s="877"/>
      <c r="JUS60" s="878"/>
      <c r="JUT60" s="878"/>
      <c r="JUU60" s="878"/>
      <c r="JUV60" s="879"/>
      <c r="JUW60" s="1041"/>
      <c r="JUX60" s="877"/>
      <c r="JUY60" s="878"/>
      <c r="JUZ60" s="878"/>
      <c r="JVA60" s="878"/>
      <c r="JVB60" s="879"/>
      <c r="JVC60" s="880"/>
      <c r="JVD60" s="878"/>
      <c r="JVE60" s="878"/>
      <c r="JVF60" s="878"/>
      <c r="JVG60" s="881"/>
      <c r="JVH60" s="877"/>
      <c r="JVI60" s="878"/>
      <c r="JVJ60" s="878"/>
      <c r="JVK60" s="878"/>
      <c r="JVL60" s="879"/>
      <c r="JVM60" s="1041"/>
      <c r="JVN60" s="877"/>
      <c r="JVO60" s="878"/>
      <c r="JVP60" s="878"/>
      <c r="JVQ60" s="878"/>
      <c r="JVR60" s="879"/>
      <c r="JVS60" s="880"/>
      <c r="JVT60" s="878"/>
      <c r="JVU60" s="878"/>
      <c r="JVV60" s="878"/>
      <c r="JVW60" s="881"/>
      <c r="JVX60" s="877"/>
      <c r="JVY60" s="878"/>
      <c r="JVZ60" s="878"/>
      <c r="JWA60" s="878"/>
      <c r="JWB60" s="879"/>
      <c r="JWC60" s="1041"/>
      <c r="JWD60" s="877"/>
      <c r="JWE60" s="878"/>
      <c r="JWF60" s="878"/>
      <c r="JWG60" s="878"/>
      <c r="JWH60" s="879"/>
      <c r="JWI60" s="880"/>
      <c r="JWJ60" s="878"/>
      <c r="JWK60" s="878"/>
      <c r="JWL60" s="878"/>
      <c r="JWM60" s="881"/>
      <c r="JWN60" s="877"/>
      <c r="JWO60" s="878"/>
      <c r="JWP60" s="878"/>
      <c r="JWQ60" s="878"/>
      <c r="JWR60" s="879"/>
      <c r="JWS60" s="1041"/>
      <c r="JWT60" s="877"/>
      <c r="JWU60" s="878"/>
      <c r="JWV60" s="878"/>
      <c r="JWW60" s="878"/>
      <c r="JWX60" s="879"/>
      <c r="JWY60" s="880"/>
      <c r="JWZ60" s="878"/>
      <c r="JXA60" s="878"/>
      <c r="JXB60" s="878"/>
      <c r="JXC60" s="881"/>
      <c r="JXD60" s="877"/>
      <c r="JXE60" s="878"/>
      <c r="JXF60" s="878"/>
      <c r="JXG60" s="878"/>
      <c r="JXH60" s="879"/>
      <c r="JXI60" s="1041"/>
      <c r="JXJ60" s="877"/>
      <c r="JXK60" s="878"/>
      <c r="JXL60" s="878"/>
      <c r="JXM60" s="878"/>
      <c r="JXN60" s="879"/>
      <c r="JXO60" s="880"/>
      <c r="JXP60" s="878"/>
      <c r="JXQ60" s="878"/>
      <c r="JXR60" s="878"/>
      <c r="JXS60" s="881"/>
      <c r="JXT60" s="877"/>
      <c r="JXU60" s="878"/>
      <c r="JXV60" s="878"/>
      <c r="JXW60" s="878"/>
      <c r="JXX60" s="879"/>
      <c r="JXY60" s="1041"/>
      <c r="JXZ60" s="877"/>
      <c r="JYA60" s="878"/>
      <c r="JYB60" s="878"/>
      <c r="JYC60" s="878"/>
      <c r="JYD60" s="879"/>
      <c r="JYE60" s="880"/>
      <c r="JYF60" s="878"/>
      <c r="JYG60" s="878"/>
      <c r="JYH60" s="878"/>
      <c r="JYI60" s="881"/>
      <c r="JYJ60" s="877"/>
      <c r="JYK60" s="878"/>
      <c r="JYL60" s="878"/>
      <c r="JYM60" s="878"/>
      <c r="JYN60" s="879"/>
      <c r="JYO60" s="1041"/>
      <c r="JYP60" s="877"/>
      <c r="JYQ60" s="878"/>
      <c r="JYR60" s="878"/>
      <c r="JYS60" s="878"/>
      <c r="JYT60" s="879"/>
      <c r="JYU60" s="880"/>
      <c r="JYV60" s="878"/>
      <c r="JYW60" s="878"/>
      <c r="JYX60" s="878"/>
      <c r="JYY60" s="881"/>
      <c r="JYZ60" s="877"/>
      <c r="JZA60" s="878"/>
      <c r="JZB60" s="878"/>
      <c r="JZC60" s="878"/>
      <c r="JZD60" s="879"/>
      <c r="JZE60" s="1041"/>
      <c r="JZF60" s="877"/>
      <c r="JZG60" s="878"/>
      <c r="JZH60" s="878"/>
      <c r="JZI60" s="878"/>
      <c r="JZJ60" s="879"/>
      <c r="JZK60" s="880"/>
      <c r="JZL60" s="878"/>
      <c r="JZM60" s="878"/>
      <c r="JZN60" s="878"/>
      <c r="JZO60" s="881"/>
      <c r="JZP60" s="877"/>
      <c r="JZQ60" s="878"/>
      <c r="JZR60" s="878"/>
      <c r="JZS60" s="878"/>
      <c r="JZT60" s="879"/>
      <c r="JZU60" s="1041"/>
      <c r="JZV60" s="877"/>
      <c r="JZW60" s="878"/>
      <c r="JZX60" s="878"/>
      <c r="JZY60" s="878"/>
      <c r="JZZ60" s="879"/>
      <c r="KAA60" s="880"/>
      <c r="KAB60" s="878"/>
      <c r="KAC60" s="878"/>
      <c r="KAD60" s="878"/>
      <c r="KAE60" s="881"/>
      <c r="KAF60" s="877"/>
      <c r="KAG60" s="878"/>
      <c r="KAH60" s="878"/>
      <c r="KAI60" s="878"/>
      <c r="KAJ60" s="879"/>
      <c r="KAK60" s="1041"/>
      <c r="KAL60" s="877"/>
      <c r="KAM60" s="878"/>
      <c r="KAN60" s="878"/>
      <c r="KAO60" s="878"/>
      <c r="KAP60" s="879"/>
      <c r="KAQ60" s="880"/>
      <c r="KAR60" s="878"/>
      <c r="KAS60" s="878"/>
      <c r="KAT60" s="878"/>
      <c r="KAU60" s="881"/>
      <c r="KAV60" s="877"/>
      <c r="KAW60" s="878"/>
      <c r="KAX60" s="878"/>
      <c r="KAY60" s="878"/>
      <c r="KAZ60" s="879"/>
      <c r="KBA60" s="1041"/>
      <c r="KBB60" s="877"/>
      <c r="KBC60" s="878"/>
      <c r="KBD60" s="878"/>
      <c r="KBE60" s="878"/>
      <c r="KBF60" s="879"/>
      <c r="KBG60" s="880"/>
      <c r="KBH60" s="878"/>
      <c r="KBI60" s="878"/>
      <c r="KBJ60" s="878"/>
      <c r="KBK60" s="881"/>
      <c r="KBL60" s="877"/>
      <c r="KBM60" s="878"/>
      <c r="KBN60" s="878"/>
      <c r="KBO60" s="878"/>
      <c r="KBP60" s="879"/>
      <c r="KBQ60" s="1041"/>
      <c r="KBR60" s="877"/>
      <c r="KBS60" s="878"/>
      <c r="KBT60" s="878"/>
      <c r="KBU60" s="878"/>
      <c r="KBV60" s="879"/>
      <c r="KBW60" s="880"/>
      <c r="KBX60" s="878"/>
      <c r="KBY60" s="878"/>
      <c r="KBZ60" s="878"/>
      <c r="KCA60" s="881"/>
      <c r="KCB60" s="877"/>
      <c r="KCC60" s="878"/>
      <c r="KCD60" s="878"/>
      <c r="KCE60" s="878"/>
      <c r="KCF60" s="879"/>
      <c r="KCG60" s="1041"/>
      <c r="KCH60" s="877"/>
      <c r="KCI60" s="878"/>
      <c r="KCJ60" s="878"/>
      <c r="KCK60" s="878"/>
      <c r="KCL60" s="879"/>
      <c r="KCM60" s="880"/>
      <c r="KCN60" s="878"/>
      <c r="KCO60" s="878"/>
      <c r="KCP60" s="878"/>
      <c r="KCQ60" s="881"/>
      <c r="KCR60" s="877"/>
      <c r="KCS60" s="878"/>
      <c r="KCT60" s="878"/>
      <c r="KCU60" s="878"/>
      <c r="KCV60" s="879"/>
      <c r="KCW60" s="1041"/>
      <c r="KCX60" s="877"/>
      <c r="KCY60" s="878"/>
      <c r="KCZ60" s="878"/>
      <c r="KDA60" s="878"/>
      <c r="KDB60" s="879"/>
      <c r="KDC60" s="880"/>
      <c r="KDD60" s="878"/>
      <c r="KDE60" s="878"/>
      <c r="KDF60" s="878"/>
      <c r="KDG60" s="881"/>
      <c r="KDH60" s="877"/>
      <c r="KDI60" s="878"/>
      <c r="KDJ60" s="878"/>
      <c r="KDK60" s="878"/>
      <c r="KDL60" s="879"/>
      <c r="KDM60" s="1041"/>
      <c r="KDN60" s="877"/>
      <c r="KDO60" s="878"/>
      <c r="KDP60" s="878"/>
      <c r="KDQ60" s="878"/>
      <c r="KDR60" s="879"/>
      <c r="KDS60" s="880"/>
      <c r="KDT60" s="878"/>
      <c r="KDU60" s="878"/>
      <c r="KDV60" s="878"/>
      <c r="KDW60" s="881"/>
      <c r="KDX60" s="877"/>
      <c r="KDY60" s="878"/>
      <c r="KDZ60" s="878"/>
      <c r="KEA60" s="878"/>
      <c r="KEB60" s="879"/>
      <c r="KEC60" s="1041"/>
      <c r="KED60" s="877"/>
      <c r="KEE60" s="878"/>
      <c r="KEF60" s="878"/>
      <c r="KEG60" s="878"/>
      <c r="KEH60" s="879"/>
      <c r="KEI60" s="880"/>
      <c r="KEJ60" s="878"/>
      <c r="KEK60" s="878"/>
      <c r="KEL60" s="878"/>
      <c r="KEM60" s="881"/>
      <c r="KEN60" s="877"/>
      <c r="KEO60" s="878"/>
      <c r="KEP60" s="878"/>
      <c r="KEQ60" s="878"/>
      <c r="KER60" s="879"/>
      <c r="KES60" s="1041"/>
      <c r="KET60" s="877"/>
      <c r="KEU60" s="878"/>
      <c r="KEV60" s="878"/>
      <c r="KEW60" s="878"/>
      <c r="KEX60" s="879"/>
      <c r="KEY60" s="880"/>
      <c r="KEZ60" s="878"/>
      <c r="KFA60" s="878"/>
      <c r="KFB60" s="878"/>
      <c r="KFC60" s="881"/>
      <c r="KFD60" s="877"/>
      <c r="KFE60" s="878"/>
      <c r="KFF60" s="878"/>
      <c r="KFG60" s="878"/>
      <c r="KFH60" s="879"/>
      <c r="KFI60" s="1041"/>
      <c r="KFJ60" s="877"/>
      <c r="KFK60" s="878"/>
      <c r="KFL60" s="878"/>
      <c r="KFM60" s="878"/>
      <c r="KFN60" s="879"/>
      <c r="KFO60" s="880"/>
      <c r="KFP60" s="878"/>
      <c r="KFQ60" s="878"/>
      <c r="KFR60" s="878"/>
      <c r="KFS60" s="881"/>
      <c r="KFT60" s="877"/>
      <c r="KFU60" s="878"/>
      <c r="KFV60" s="878"/>
      <c r="KFW60" s="878"/>
      <c r="KFX60" s="879"/>
      <c r="KFY60" s="1041"/>
      <c r="KFZ60" s="877"/>
      <c r="KGA60" s="878"/>
      <c r="KGB60" s="878"/>
      <c r="KGC60" s="878"/>
      <c r="KGD60" s="879"/>
      <c r="KGE60" s="880"/>
      <c r="KGF60" s="878"/>
      <c r="KGG60" s="878"/>
      <c r="KGH60" s="878"/>
      <c r="KGI60" s="881"/>
      <c r="KGJ60" s="877"/>
      <c r="KGK60" s="878"/>
      <c r="KGL60" s="878"/>
      <c r="KGM60" s="878"/>
      <c r="KGN60" s="879"/>
      <c r="KGO60" s="1041"/>
      <c r="KGP60" s="877"/>
      <c r="KGQ60" s="878"/>
      <c r="KGR60" s="878"/>
      <c r="KGS60" s="878"/>
      <c r="KGT60" s="879"/>
      <c r="KGU60" s="880"/>
      <c r="KGV60" s="878"/>
      <c r="KGW60" s="878"/>
      <c r="KGX60" s="878"/>
      <c r="KGY60" s="881"/>
      <c r="KGZ60" s="877"/>
      <c r="KHA60" s="878"/>
      <c r="KHB60" s="878"/>
      <c r="KHC60" s="878"/>
      <c r="KHD60" s="879"/>
      <c r="KHE60" s="1041"/>
      <c r="KHF60" s="877"/>
      <c r="KHG60" s="878"/>
      <c r="KHH60" s="878"/>
      <c r="KHI60" s="878"/>
      <c r="KHJ60" s="879"/>
      <c r="KHK60" s="880"/>
      <c r="KHL60" s="878"/>
      <c r="KHM60" s="878"/>
      <c r="KHN60" s="878"/>
      <c r="KHO60" s="881"/>
      <c r="KHP60" s="877"/>
      <c r="KHQ60" s="878"/>
      <c r="KHR60" s="878"/>
      <c r="KHS60" s="878"/>
      <c r="KHT60" s="879"/>
      <c r="KHU60" s="1041"/>
      <c r="KHV60" s="877"/>
      <c r="KHW60" s="878"/>
      <c r="KHX60" s="878"/>
      <c r="KHY60" s="878"/>
      <c r="KHZ60" s="879"/>
      <c r="KIA60" s="880"/>
      <c r="KIB60" s="878"/>
      <c r="KIC60" s="878"/>
      <c r="KID60" s="878"/>
      <c r="KIE60" s="881"/>
      <c r="KIF60" s="877"/>
      <c r="KIG60" s="878"/>
      <c r="KIH60" s="878"/>
      <c r="KII60" s="878"/>
      <c r="KIJ60" s="879"/>
      <c r="KIK60" s="1041"/>
      <c r="KIL60" s="877"/>
      <c r="KIM60" s="878"/>
      <c r="KIN60" s="878"/>
      <c r="KIO60" s="878"/>
      <c r="KIP60" s="879"/>
      <c r="KIQ60" s="880"/>
      <c r="KIR60" s="878"/>
      <c r="KIS60" s="878"/>
      <c r="KIT60" s="878"/>
      <c r="KIU60" s="881"/>
      <c r="KIV60" s="877"/>
      <c r="KIW60" s="878"/>
      <c r="KIX60" s="878"/>
      <c r="KIY60" s="878"/>
      <c r="KIZ60" s="879"/>
      <c r="KJA60" s="1041"/>
      <c r="KJB60" s="877"/>
      <c r="KJC60" s="878"/>
      <c r="KJD60" s="878"/>
      <c r="KJE60" s="878"/>
      <c r="KJF60" s="879"/>
      <c r="KJG60" s="880"/>
      <c r="KJH60" s="878"/>
      <c r="KJI60" s="878"/>
      <c r="KJJ60" s="878"/>
      <c r="KJK60" s="881"/>
      <c r="KJL60" s="877"/>
      <c r="KJM60" s="878"/>
      <c r="KJN60" s="878"/>
      <c r="KJO60" s="878"/>
      <c r="KJP60" s="879"/>
      <c r="KJQ60" s="1041"/>
      <c r="KJR60" s="877"/>
      <c r="KJS60" s="878"/>
      <c r="KJT60" s="878"/>
      <c r="KJU60" s="878"/>
      <c r="KJV60" s="879"/>
      <c r="KJW60" s="880"/>
      <c r="KJX60" s="878"/>
      <c r="KJY60" s="878"/>
      <c r="KJZ60" s="878"/>
      <c r="KKA60" s="881"/>
      <c r="KKB60" s="877"/>
      <c r="KKC60" s="878"/>
      <c r="KKD60" s="878"/>
      <c r="KKE60" s="878"/>
      <c r="KKF60" s="879"/>
      <c r="KKG60" s="1041"/>
      <c r="KKH60" s="877"/>
      <c r="KKI60" s="878"/>
      <c r="KKJ60" s="878"/>
      <c r="KKK60" s="878"/>
      <c r="KKL60" s="879"/>
      <c r="KKM60" s="880"/>
      <c r="KKN60" s="878"/>
      <c r="KKO60" s="878"/>
      <c r="KKP60" s="878"/>
      <c r="KKQ60" s="881"/>
      <c r="KKR60" s="877"/>
      <c r="KKS60" s="878"/>
      <c r="KKT60" s="878"/>
      <c r="KKU60" s="878"/>
      <c r="KKV60" s="879"/>
      <c r="KKW60" s="1041"/>
      <c r="KKX60" s="877"/>
      <c r="KKY60" s="878"/>
      <c r="KKZ60" s="878"/>
      <c r="KLA60" s="878"/>
      <c r="KLB60" s="879"/>
      <c r="KLC60" s="880"/>
      <c r="KLD60" s="878"/>
      <c r="KLE60" s="878"/>
      <c r="KLF60" s="878"/>
      <c r="KLG60" s="881"/>
      <c r="KLH60" s="877"/>
      <c r="KLI60" s="878"/>
      <c r="KLJ60" s="878"/>
      <c r="KLK60" s="878"/>
      <c r="KLL60" s="879"/>
      <c r="KLM60" s="1041"/>
      <c r="KLN60" s="877"/>
      <c r="KLO60" s="878"/>
      <c r="KLP60" s="878"/>
      <c r="KLQ60" s="878"/>
      <c r="KLR60" s="879"/>
      <c r="KLS60" s="880"/>
      <c r="KLT60" s="878"/>
      <c r="KLU60" s="878"/>
      <c r="KLV60" s="878"/>
      <c r="KLW60" s="881"/>
      <c r="KLX60" s="877"/>
      <c r="KLY60" s="878"/>
      <c r="KLZ60" s="878"/>
      <c r="KMA60" s="878"/>
      <c r="KMB60" s="879"/>
      <c r="KMC60" s="1041"/>
      <c r="KMD60" s="877"/>
      <c r="KME60" s="878"/>
      <c r="KMF60" s="878"/>
      <c r="KMG60" s="878"/>
      <c r="KMH60" s="879"/>
      <c r="KMI60" s="880"/>
      <c r="KMJ60" s="878"/>
      <c r="KMK60" s="878"/>
      <c r="KML60" s="878"/>
      <c r="KMM60" s="881"/>
      <c r="KMN60" s="877"/>
      <c r="KMO60" s="878"/>
      <c r="KMP60" s="878"/>
      <c r="KMQ60" s="878"/>
      <c r="KMR60" s="879"/>
      <c r="KMS60" s="1041"/>
      <c r="KMT60" s="877"/>
      <c r="KMU60" s="878"/>
      <c r="KMV60" s="878"/>
      <c r="KMW60" s="878"/>
      <c r="KMX60" s="879"/>
      <c r="KMY60" s="880"/>
      <c r="KMZ60" s="878"/>
      <c r="KNA60" s="878"/>
      <c r="KNB60" s="878"/>
      <c r="KNC60" s="881"/>
      <c r="KND60" s="877"/>
      <c r="KNE60" s="878"/>
      <c r="KNF60" s="878"/>
      <c r="KNG60" s="878"/>
      <c r="KNH60" s="879"/>
      <c r="KNI60" s="1041"/>
      <c r="KNJ60" s="877"/>
      <c r="KNK60" s="878"/>
      <c r="KNL60" s="878"/>
      <c r="KNM60" s="878"/>
      <c r="KNN60" s="879"/>
      <c r="KNO60" s="880"/>
      <c r="KNP60" s="878"/>
      <c r="KNQ60" s="878"/>
      <c r="KNR60" s="878"/>
      <c r="KNS60" s="881"/>
      <c r="KNT60" s="877"/>
      <c r="KNU60" s="878"/>
      <c r="KNV60" s="878"/>
      <c r="KNW60" s="878"/>
      <c r="KNX60" s="879"/>
      <c r="KNY60" s="1041"/>
      <c r="KNZ60" s="877"/>
      <c r="KOA60" s="878"/>
      <c r="KOB60" s="878"/>
      <c r="KOC60" s="878"/>
      <c r="KOD60" s="879"/>
      <c r="KOE60" s="880"/>
      <c r="KOF60" s="878"/>
      <c r="KOG60" s="878"/>
      <c r="KOH60" s="878"/>
      <c r="KOI60" s="881"/>
      <c r="KOJ60" s="877"/>
      <c r="KOK60" s="878"/>
      <c r="KOL60" s="878"/>
      <c r="KOM60" s="878"/>
      <c r="KON60" s="879"/>
      <c r="KOO60" s="1041"/>
      <c r="KOP60" s="877"/>
      <c r="KOQ60" s="878"/>
      <c r="KOR60" s="878"/>
      <c r="KOS60" s="878"/>
      <c r="KOT60" s="879"/>
      <c r="KOU60" s="880"/>
      <c r="KOV60" s="878"/>
      <c r="KOW60" s="878"/>
      <c r="KOX60" s="878"/>
      <c r="KOY60" s="881"/>
      <c r="KOZ60" s="877"/>
      <c r="KPA60" s="878"/>
      <c r="KPB60" s="878"/>
      <c r="KPC60" s="878"/>
      <c r="KPD60" s="879"/>
      <c r="KPE60" s="1041"/>
      <c r="KPF60" s="877"/>
      <c r="KPG60" s="878"/>
      <c r="KPH60" s="878"/>
      <c r="KPI60" s="878"/>
      <c r="KPJ60" s="879"/>
      <c r="KPK60" s="880"/>
      <c r="KPL60" s="878"/>
      <c r="KPM60" s="878"/>
      <c r="KPN60" s="878"/>
      <c r="KPO60" s="881"/>
      <c r="KPP60" s="877"/>
      <c r="KPQ60" s="878"/>
      <c r="KPR60" s="878"/>
      <c r="KPS60" s="878"/>
      <c r="KPT60" s="879"/>
      <c r="KPU60" s="1041"/>
      <c r="KPV60" s="877"/>
      <c r="KPW60" s="878"/>
      <c r="KPX60" s="878"/>
      <c r="KPY60" s="878"/>
      <c r="KPZ60" s="879"/>
      <c r="KQA60" s="880"/>
      <c r="KQB60" s="878"/>
      <c r="KQC60" s="878"/>
      <c r="KQD60" s="878"/>
      <c r="KQE60" s="881"/>
      <c r="KQF60" s="877"/>
      <c r="KQG60" s="878"/>
      <c r="KQH60" s="878"/>
      <c r="KQI60" s="878"/>
      <c r="KQJ60" s="879"/>
      <c r="KQK60" s="1041"/>
      <c r="KQL60" s="877"/>
      <c r="KQM60" s="878"/>
      <c r="KQN60" s="878"/>
      <c r="KQO60" s="878"/>
      <c r="KQP60" s="879"/>
      <c r="KQQ60" s="880"/>
      <c r="KQR60" s="878"/>
      <c r="KQS60" s="878"/>
      <c r="KQT60" s="878"/>
      <c r="KQU60" s="881"/>
      <c r="KQV60" s="877"/>
      <c r="KQW60" s="878"/>
      <c r="KQX60" s="878"/>
      <c r="KQY60" s="878"/>
      <c r="KQZ60" s="879"/>
      <c r="KRA60" s="1041"/>
      <c r="KRB60" s="877"/>
      <c r="KRC60" s="878"/>
      <c r="KRD60" s="878"/>
      <c r="KRE60" s="878"/>
      <c r="KRF60" s="879"/>
      <c r="KRG60" s="880"/>
      <c r="KRH60" s="878"/>
      <c r="KRI60" s="878"/>
      <c r="KRJ60" s="878"/>
      <c r="KRK60" s="881"/>
      <c r="KRL60" s="877"/>
      <c r="KRM60" s="878"/>
      <c r="KRN60" s="878"/>
      <c r="KRO60" s="878"/>
      <c r="KRP60" s="879"/>
      <c r="KRQ60" s="1041"/>
      <c r="KRR60" s="877"/>
      <c r="KRS60" s="878"/>
      <c r="KRT60" s="878"/>
      <c r="KRU60" s="878"/>
      <c r="KRV60" s="879"/>
      <c r="KRW60" s="880"/>
      <c r="KRX60" s="878"/>
      <c r="KRY60" s="878"/>
      <c r="KRZ60" s="878"/>
      <c r="KSA60" s="881"/>
      <c r="KSB60" s="877"/>
      <c r="KSC60" s="878"/>
      <c r="KSD60" s="878"/>
      <c r="KSE60" s="878"/>
      <c r="KSF60" s="879"/>
      <c r="KSG60" s="1041"/>
      <c r="KSH60" s="877"/>
      <c r="KSI60" s="878"/>
      <c r="KSJ60" s="878"/>
      <c r="KSK60" s="878"/>
      <c r="KSL60" s="879"/>
      <c r="KSM60" s="880"/>
      <c r="KSN60" s="878"/>
      <c r="KSO60" s="878"/>
      <c r="KSP60" s="878"/>
      <c r="KSQ60" s="881"/>
      <c r="KSR60" s="877"/>
      <c r="KSS60" s="878"/>
      <c r="KST60" s="878"/>
      <c r="KSU60" s="878"/>
      <c r="KSV60" s="879"/>
      <c r="KSW60" s="1041"/>
      <c r="KSX60" s="877"/>
      <c r="KSY60" s="878"/>
      <c r="KSZ60" s="878"/>
      <c r="KTA60" s="878"/>
      <c r="KTB60" s="879"/>
      <c r="KTC60" s="880"/>
      <c r="KTD60" s="878"/>
      <c r="KTE60" s="878"/>
      <c r="KTF60" s="878"/>
      <c r="KTG60" s="881"/>
      <c r="KTH60" s="877"/>
      <c r="KTI60" s="878"/>
      <c r="KTJ60" s="878"/>
      <c r="KTK60" s="878"/>
      <c r="KTL60" s="879"/>
      <c r="KTM60" s="1041"/>
      <c r="KTN60" s="877"/>
      <c r="KTO60" s="878"/>
      <c r="KTP60" s="878"/>
      <c r="KTQ60" s="878"/>
      <c r="KTR60" s="879"/>
      <c r="KTS60" s="880"/>
      <c r="KTT60" s="878"/>
      <c r="KTU60" s="878"/>
      <c r="KTV60" s="878"/>
      <c r="KTW60" s="881"/>
      <c r="KTX60" s="877"/>
      <c r="KTY60" s="878"/>
      <c r="KTZ60" s="878"/>
      <c r="KUA60" s="878"/>
      <c r="KUB60" s="879"/>
      <c r="KUC60" s="1041"/>
      <c r="KUD60" s="877"/>
      <c r="KUE60" s="878"/>
      <c r="KUF60" s="878"/>
      <c r="KUG60" s="878"/>
      <c r="KUH60" s="879"/>
      <c r="KUI60" s="880"/>
      <c r="KUJ60" s="878"/>
      <c r="KUK60" s="878"/>
      <c r="KUL60" s="878"/>
      <c r="KUM60" s="881"/>
      <c r="KUN60" s="877"/>
      <c r="KUO60" s="878"/>
      <c r="KUP60" s="878"/>
      <c r="KUQ60" s="878"/>
      <c r="KUR60" s="879"/>
      <c r="KUS60" s="1041"/>
      <c r="KUT60" s="877"/>
      <c r="KUU60" s="878"/>
      <c r="KUV60" s="878"/>
      <c r="KUW60" s="878"/>
      <c r="KUX60" s="879"/>
      <c r="KUY60" s="880"/>
      <c r="KUZ60" s="878"/>
      <c r="KVA60" s="878"/>
      <c r="KVB60" s="878"/>
      <c r="KVC60" s="881"/>
      <c r="KVD60" s="877"/>
      <c r="KVE60" s="878"/>
      <c r="KVF60" s="878"/>
      <c r="KVG60" s="878"/>
      <c r="KVH60" s="879"/>
      <c r="KVI60" s="1041"/>
      <c r="KVJ60" s="877"/>
      <c r="KVK60" s="878"/>
      <c r="KVL60" s="878"/>
      <c r="KVM60" s="878"/>
      <c r="KVN60" s="879"/>
      <c r="KVO60" s="880"/>
      <c r="KVP60" s="878"/>
      <c r="KVQ60" s="878"/>
      <c r="KVR60" s="878"/>
      <c r="KVS60" s="881"/>
      <c r="KVT60" s="877"/>
      <c r="KVU60" s="878"/>
      <c r="KVV60" s="878"/>
      <c r="KVW60" s="878"/>
      <c r="KVX60" s="879"/>
      <c r="KVY60" s="1041"/>
      <c r="KVZ60" s="877"/>
      <c r="KWA60" s="878"/>
      <c r="KWB60" s="878"/>
      <c r="KWC60" s="878"/>
      <c r="KWD60" s="879"/>
      <c r="KWE60" s="880"/>
      <c r="KWF60" s="878"/>
      <c r="KWG60" s="878"/>
      <c r="KWH60" s="878"/>
      <c r="KWI60" s="881"/>
      <c r="KWJ60" s="877"/>
      <c r="KWK60" s="878"/>
      <c r="KWL60" s="878"/>
      <c r="KWM60" s="878"/>
      <c r="KWN60" s="879"/>
      <c r="KWO60" s="1041"/>
      <c r="KWP60" s="877"/>
      <c r="KWQ60" s="878"/>
      <c r="KWR60" s="878"/>
      <c r="KWS60" s="878"/>
      <c r="KWT60" s="879"/>
      <c r="KWU60" s="880"/>
      <c r="KWV60" s="878"/>
      <c r="KWW60" s="878"/>
      <c r="KWX60" s="878"/>
      <c r="KWY60" s="881"/>
      <c r="KWZ60" s="877"/>
      <c r="KXA60" s="878"/>
      <c r="KXB60" s="878"/>
      <c r="KXC60" s="878"/>
      <c r="KXD60" s="879"/>
      <c r="KXE60" s="1041"/>
      <c r="KXF60" s="877"/>
      <c r="KXG60" s="878"/>
      <c r="KXH60" s="878"/>
      <c r="KXI60" s="878"/>
      <c r="KXJ60" s="879"/>
      <c r="KXK60" s="880"/>
      <c r="KXL60" s="878"/>
      <c r="KXM60" s="878"/>
      <c r="KXN60" s="878"/>
      <c r="KXO60" s="881"/>
      <c r="KXP60" s="877"/>
      <c r="KXQ60" s="878"/>
      <c r="KXR60" s="878"/>
      <c r="KXS60" s="878"/>
      <c r="KXT60" s="879"/>
      <c r="KXU60" s="1041"/>
      <c r="KXV60" s="877"/>
      <c r="KXW60" s="878"/>
      <c r="KXX60" s="878"/>
      <c r="KXY60" s="878"/>
      <c r="KXZ60" s="879"/>
      <c r="KYA60" s="880"/>
      <c r="KYB60" s="878"/>
      <c r="KYC60" s="878"/>
      <c r="KYD60" s="878"/>
      <c r="KYE60" s="881"/>
      <c r="KYF60" s="877"/>
      <c r="KYG60" s="878"/>
      <c r="KYH60" s="878"/>
      <c r="KYI60" s="878"/>
      <c r="KYJ60" s="879"/>
      <c r="KYK60" s="1041"/>
      <c r="KYL60" s="877"/>
      <c r="KYM60" s="878"/>
      <c r="KYN60" s="878"/>
      <c r="KYO60" s="878"/>
      <c r="KYP60" s="879"/>
      <c r="KYQ60" s="880"/>
      <c r="KYR60" s="878"/>
      <c r="KYS60" s="878"/>
      <c r="KYT60" s="878"/>
      <c r="KYU60" s="881"/>
      <c r="KYV60" s="877"/>
      <c r="KYW60" s="878"/>
      <c r="KYX60" s="878"/>
      <c r="KYY60" s="878"/>
      <c r="KYZ60" s="879"/>
      <c r="KZA60" s="1041"/>
      <c r="KZB60" s="877"/>
      <c r="KZC60" s="878"/>
      <c r="KZD60" s="878"/>
      <c r="KZE60" s="878"/>
      <c r="KZF60" s="879"/>
      <c r="KZG60" s="880"/>
      <c r="KZH60" s="878"/>
      <c r="KZI60" s="878"/>
      <c r="KZJ60" s="878"/>
      <c r="KZK60" s="881"/>
      <c r="KZL60" s="877"/>
      <c r="KZM60" s="878"/>
      <c r="KZN60" s="878"/>
      <c r="KZO60" s="878"/>
      <c r="KZP60" s="879"/>
      <c r="KZQ60" s="1041"/>
      <c r="KZR60" s="877"/>
      <c r="KZS60" s="878"/>
      <c r="KZT60" s="878"/>
      <c r="KZU60" s="878"/>
      <c r="KZV60" s="879"/>
      <c r="KZW60" s="880"/>
      <c r="KZX60" s="878"/>
      <c r="KZY60" s="878"/>
      <c r="KZZ60" s="878"/>
      <c r="LAA60" s="881"/>
      <c r="LAB60" s="877"/>
      <c r="LAC60" s="878"/>
      <c r="LAD60" s="878"/>
      <c r="LAE60" s="878"/>
      <c r="LAF60" s="879"/>
      <c r="LAG60" s="1041"/>
      <c r="LAH60" s="877"/>
      <c r="LAI60" s="878"/>
      <c r="LAJ60" s="878"/>
      <c r="LAK60" s="878"/>
      <c r="LAL60" s="879"/>
      <c r="LAM60" s="880"/>
      <c r="LAN60" s="878"/>
      <c r="LAO60" s="878"/>
      <c r="LAP60" s="878"/>
      <c r="LAQ60" s="881"/>
      <c r="LAR60" s="877"/>
      <c r="LAS60" s="878"/>
      <c r="LAT60" s="878"/>
      <c r="LAU60" s="878"/>
      <c r="LAV60" s="879"/>
      <c r="LAW60" s="1041"/>
      <c r="LAX60" s="877"/>
      <c r="LAY60" s="878"/>
      <c r="LAZ60" s="878"/>
      <c r="LBA60" s="878"/>
      <c r="LBB60" s="879"/>
      <c r="LBC60" s="880"/>
      <c r="LBD60" s="878"/>
      <c r="LBE60" s="878"/>
      <c r="LBF60" s="878"/>
      <c r="LBG60" s="881"/>
      <c r="LBH60" s="877"/>
      <c r="LBI60" s="878"/>
      <c r="LBJ60" s="878"/>
      <c r="LBK60" s="878"/>
      <c r="LBL60" s="879"/>
      <c r="LBM60" s="1041"/>
      <c r="LBN60" s="877"/>
      <c r="LBO60" s="878"/>
      <c r="LBP60" s="878"/>
      <c r="LBQ60" s="878"/>
      <c r="LBR60" s="879"/>
      <c r="LBS60" s="880"/>
      <c r="LBT60" s="878"/>
      <c r="LBU60" s="878"/>
      <c r="LBV60" s="878"/>
      <c r="LBW60" s="881"/>
      <c r="LBX60" s="877"/>
      <c r="LBY60" s="878"/>
      <c r="LBZ60" s="878"/>
      <c r="LCA60" s="878"/>
      <c r="LCB60" s="879"/>
      <c r="LCC60" s="1041"/>
      <c r="LCD60" s="877"/>
      <c r="LCE60" s="878"/>
      <c r="LCF60" s="878"/>
      <c r="LCG60" s="878"/>
      <c r="LCH60" s="879"/>
      <c r="LCI60" s="880"/>
      <c r="LCJ60" s="878"/>
      <c r="LCK60" s="878"/>
      <c r="LCL60" s="878"/>
      <c r="LCM60" s="881"/>
      <c r="LCN60" s="877"/>
      <c r="LCO60" s="878"/>
      <c r="LCP60" s="878"/>
      <c r="LCQ60" s="878"/>
      <c r="LCR60" s="879"/>
      <c r="LCS60" s="1041"/>
      <c r="LCT60" s="877"/>
      <c r="LCU60" s="878"/>
      <c r="LCV60" s="878"/>
      <c r="LCW60" s="878"/>
      <c r="LCX60" s="879"/>
      <c r="LCY60" s="880"/>
      <c r="LCZ60" s="878"/>
      <c r="LDA60" s="878"/>
      <c r="LDB60" s="878"/>
      <c r="LDC60" s="881"/>
      <c r="LDD60" s="877"/>
      <c r="LDE60" s="878"/>
      <c r="LDF60" s="878"/>
      <c r="LDG60" s="878"/>
      <c r="LDH60" s="879"/>
      <c r="LDI60" s="1041"/>
      <c r="LDJ60" s="877"/>
      <c r="LDK60" s="878"/>
      <c r="LDL60" s="878"/>
      <c r="LDM60" s="878"/>
      <c r="LDN60" s="879"/>
      <c r="LDO60" s="880"/>
      <c r="LDP60" s="878"/>
      <c r="LDQ60" s="878"/>
      <c r="LDR60" s="878"/>
      <c r="LDS60" s="881"/>
      <c r="LDT60" s="877"/>
      <c r="LDU60" s="878"/>
      <c r="LDV60" s="878"/>
      <c r="LDW60" s="878"/>
      <c r="LDX60" s="879"/>
      <c r="LDY60" s="1041"/>
      <c r="LDZ60" s="877"/>
      <c r="LEA60" s="878"/>
      <c r="LEB60" s="878"/>
      <c r="LEC60" s="878"/>
      <c r="LED60" s="879"/>
      <c r="LEE60" s="880"/>
      <c r="LEF60" s="878"/>
      <c r="LEG60" s="878"/>
      <c r="LEH60" s="878"/>
      <c r="LEI60" s="881"/>
      <c r="LEJ60" s="877"/>
      <c r="LEK60" s="878"/>
      <c r="LEL60" s="878"/>
      <c r="LEM60" s="878"/>
      <c r="LEN60" s="879"/>
      <c r="LEO60" s="1041"/>
      <c r="LEP60" s="877"/>
      <c r="LEQ60" s="878"/>
      <c r="LER60" s="878"/>
      <c r="LES60" s="878"/>
      <c r="LET60" s="879"/>
      <c r="LEU60" s="880"/>
      <c r="LEV60" s="878"/>
      <c r="LEW60" s="878"/>
      <c r="LEX60" s="878"/>
      <c r="LEY60" s="881"/>
      <c r="LEZ60" s="877"/>
      <c r="LFA60" s="878"/>
      <c r="LFB60" s="878"/>
      <c r="LFC60" s="878"/>
      <c r="LFD60" s="879"/>
      <c r="LFE60" s="1041"/>
      <c r="LFF60" s="877"/>
      <c r="LFG60" s="878"/>
      <c r="LFH60" s="878"/>
      <c r="LFI60" s="878"/>
      <c r="LFJ60" s="879"/>
      <c r="LFK60" s="880"/>
      <c r="LFL60" s="878"/>
      <c r="LFM60" s="878"/>
      <c r="LFN60" s="878"/>
      <c r="LFO60" s="881"/>
      <c r="LFP60" s="877"/>
      <c r="LFQ60" s="878"/>
      <c r="LFR60" s="878"/>
      <c r="LFS60" s="878"/>
      <c r="LFT60" s="879"/>
      <c r="LFU60" s="1041"/>
      <c r="LFV60" s="877"/>
      <c r="LFW60" s="878"/>
      <c r="LFX60" s="878"/>
      <c r="LFY60" s="878"/>
      <c r="LFZ60" s="879"/>
      <c r="LGA60" s="880"/>
      <c r="LGB60" s="878"/>
      <c r="LGC60" s="878"/>
      <c r="LGD60" s="878"/>
      <c r="LGE60" s="881"/>
      <c r="LGF60" s="877"/>
      <c r="LGG60" s="878"/>
      <c r="LGH60" s="878"/>
      <c r="LGI60" s="878"/>
      <c r="LGJ60" s="879"/>
      <c r="LGK60" s="1041"/>
      <c r="LGL60" s="877"/>
      <c r="LGM60" s="878"/>
      <c r="LGN60" s="878"/>
      <c r="LGO60" s="878"/>
      <c r="LGP60" s="879"/>
      <c r="LGQ60" s="880"/>
      <c r="LGR60" s="878"/>
      <c r="LGS60" s="878"/>
      <c r="LGT60" s="878"/>
      <c r="LGU60" s="881"/>
      <c r="LGV60" s="877"/>
      <c r="LGW60" s="878"/>
      <c r="LGX60" s="878"/>
      <c r="LGY60" s="878"/>
      <c r="LGZ60" s="879"/>
      <c r="LHA60" s="1041"/>
      <c r="LHB60" s="877"/>
      <c r="LHC60" s="878"/>
      <c r="LHD60" s="878"/>
      <c r="LHE60" s="878"/>
      <c r="LHF60" s="879"/>
      <c r="LHG60" s="880"/>
      <c r="LHH60" s="878"/>
      <c r="LHI60" s="878"/>
      <c r="LHJ60" s="878"/>
      <c r="LHK60" s="881"/>
      <c r="LHL60" s="877"/>
      <c r="LHM60" s="878"/>
      <c r="LHN60" s="878"/>
      <c r="LHO60" s="878"/>
      <c r="LHP60" s="879"/>
      <c r="LHQ60" s="1041"/>
      <c r="LHR60" s="877"/>
      <c r="LHS60" s="878"/>
      <c r="LHT60" s="878"/>
      <c r="LHU60" s="878"/>
      <c r="LHV60" s="879"/>
      <c r="LHW60" s="880"/>
      <c r="LHX60" s="878"/>
      <c r="LHY60" s="878"/>
      <c r="LHZ60" s="878"/>
      <c r="LIA60" s="881"/>
      <c r="LIB60" s="877"/>
      <c r="LIC60" s="878"/>
      <c r="LID60" s="878"/>
      <c r="LIE60" s="878"/>
      <c r="LIF60" s="879"/>
      <c r="LIG60" s="1041"/>
      <c r="LIH60" s="877"/>
      <c r="LII60" s="878"/>
      <c r="LIJ60" s="878"/>
      <c r="LIK60" s="878"/>
      <c r="LIL60" s="879"/>
      <c r="LIM60" s="880"/>
      <c r="LIN60" s="878"/>
      <c r="LIO60" s="878"/>
      <c r="LIP60" s="878"/>
      <c r="LIQ60" s="881"/>
      <c r="LIR60" s="877"/>
      <c r="LIS60" s="878"/>
      <c r="LIT60" s="878"/>
      <c r="LIU60" s="878"/>
      <c r="LIV60" s="879"/>
      <c r="LIW60" s="1041"/>
      <c r="LIX60" s="877"/>
      <c r="LIY60" s="878"/>
      <c r="LIZ60" s="878"/>
      <c r="LJA60" s="878"/>
      <c r="LJB60" s="879"/>
      <c r="LJC60" s="880"/>
      <c r="LJD60" s="878"/>
      <c r="LJE60" s="878"/>
      <c r="LJF60" s="878"/>
      <c r="LJG60" s="881"/>
      <c r="LJH60" s="877"/>
      <c r="LJI60" s="878"/>
      <c r="LJJ60" s="878"/>
      <c r="LJK60" s="878"/>
      <c r="LJL60" s="879"/>
      <c r="LJM60" s="1041"/>
      <c r="LJN60" s="877"/>
      <c r="LJO60" s="878"/>
      <c r="LJP60" s="878"/>
      <c r="LJQ60" s="878"/>
      <c r="LJR60" s="879"/>
      <c r="LJS60" s="880"/>
      <c r="LJT60" s="878"/>
      <c r="LJU60" s="878"/>
      <c r="LJV60" s="878"/>
      <c r="LJW60" s="881"/>
      <c r="LJX60" s="877"/>
      <c r="LJY60" s="878"/>
      <c r="LJZ60" s="878"/>
      <c r="LKA60" s="878"/>
      <c r="LKB60" s="879"/>
      <c r="LKC60" s="1041"/>
      <c r="LKD60" s="877"/>
      <c r="LKE60" s="878"/>
      <c r="LKF60" s="878"/>
      <c r="LKG60" s="878"/>
      <c r="LKH60" s="879"/>
      <c r="LKI60" s="880"/>
      <c r="LKJ60" s="878"/>
      <c r="LKK60" s="878"/>
      <c r="LKL60" s="878"/>
      <c r="LKM60" s="881"/>
      <c r="LKN60" s="877"/>
      <c r="LKO60" s="878"/>
      <c r="LKP60" s="878"/>
      <c r="LKQ60" s="878"/>
      <c r="LKR60" s="879"/>
      <c r="LKS60" s="1041"/>
      <c r="LKT60" s="877"/>
      <c r="LKU60" s="878"/>
      <c r="LKV60" s="878"/>
      <c r="LKW60" s="878"/>
      <c r="LKX60" s="879"/>
      <c r="LKY60" s="880"/>
      <c r="LKZ60" s="878"/>
      <c r="LLA60" s="878"/>
      <c r="LLB60" s="878"/>
      <c r="LLC60" s="881"/>
      <c r="LLD60" s="877"/>
      <c r="LLE60" s="878"/>
      <c r="LLF60" s="878"/>
      <c r="LLG60" s="878"/>
      <c r="LLH60" s="879"/>
      <c r="LLI60" s="1041"/>
      <c r="LLJ60" s="877"/>
      <c r="LLK60" s="878"/>
      <c r="LLL60" s="878"/>
      <c r="LLM60" s="878"/>
      <c r="LLN60" s="879"/>
      <c r="LLO60" s="880"/>
      <c r="LLP60" s="878"/>
      <c r="LLQ60" s="878"/>
      <c r="LLR60" s="878"/>
      <c r="LLS60" s="881"/>
      <c r="LLT60" s="877"/>
      <c r="LLU60" s="878"/>
      <c r="LLV60" s="878"/>
      <c r="LLW60" s="878"/>
      <c r="LLX60" s="879"/>
      <c r="LLY60" s="1041"/>
      <c r="LLZ60" s="877"/>
      <c r="LMA60" s="878"/>
      <c r="LMB60" s="878"/>
      <c r="LMC60" s="878"/>
      <c r="LMD60" s="879"/>
      <c r="LME60" s="880"/>
      <c r="LMF60" s="878"/>
      <c r="LMG60" s="878"/>
      <c r="LMH60" s="878"/>
      <c r="LMI60" s="881"/>
      <c r="LMJ60" s="877"/>
      <c r="LMK60" s="878"/>
      <c r="LML60" s="878"/>
      <c r="LMM60" s="878"/>
      <c r="LMN60" s="879"/>
      <c r="LMO60" s="1041"/>
      <c r="LMP60" s="877"/>
      <c r="LMQ60" s="878"/>
      <c r="LMR60" s="878"/>
      <c r="LMS60" s="878"/>
      <c r="LMT60" s="879"/>
      <c r="LMU60" s="880"/>
      <c r="LMV60" s="878"/>
      <c r="LMW60" s="878"/>
      <c r="LMX60" s="878"/>
      <c r="LMY60" s="881"/>
      <c r="LMZ60" s="877"/>
      <c r="LNA60" s="878"/>
      <c r="LNB60" s="878"/>
      <c r="LNC60" s="878"/>
      <c r="LND60" s="879"/>
      <c r="LNE60" s="1041"/>
      <c r="LNF60" s="877"/>
      <c r="LNG60" s="878"/>
      <c r="LNH60" s="878"/>
      <c r="LNI60" s="878"/>
      <c r="LNJ60" s="879"/>
      <c r="LNK60" s="880"/>
      <c r="LNL60" s="878"/>
      <c r="LNM60" s="878"/>
      <c r="LNN60" s="878"/>
      <c r="LNO60" s="881"/>
      <c r="LNP60" s="877"/>
      <c r="LNQ60" s="878"/>
      <c r="LNR60" s="878"/>
      <c r="LNS60" s="878"/>
      <c r="LNT60" s="879"/>
      <c r="LNU60" s="1041"/>
      <c r="LNV60" s="877"/>
      <c r="LNW60" s="878"/>
      <c r="LNX60" s="878"/>
      <c r="LNY60" s="878"/>
      <c r="LNZ60" s="879"/>
      <c r="LOA60" s="880"/>
      <c r="LOB60" s="878"/>
      <c r="LOC60" s="878"/>
      <c r="LOD60" s="878"/>
      <c r="LOE60" s="881"/>
      <c r="LOF60" s="877"/>
      <c r="LOG60" s="878"/>
      <c r="LOH60" s="878"/>
      <c r="LOI60" s="878"/>
      <c r="LOJ60" s="879"/>
      <c r="LOK60" s="1041"/>
      <c r="LOL60" s="877"/>
      <c r="LOM60" s="878"/>
      <c r="LON60" s="878"/>
      <c r="LOO60" s="878"/>
      <c r="LOP60" s="879"/>
      <c r="LOQ60" s="880"/>
      <c r="LOR60" s="878"/>
      <c r="LOS60" s="878"/>
      <c r="LOT60" s="878"/>
      <c r="LOU60" s="881"/>
      <c r="LOV60" s="877"/>
      <c r="LOW60" s="878"/>
      <c r="LOX60" s="878"/>
      <c r="LOY60" s="878"/>
      <c r="LOZ60" s="879"/>
      <c r="LPA60" s="1041"/>
      <c r="LPB60" s="877"/>
      <c r="LPC60" s="878"/>
      <c r="LPD60" s="878"/>
      <c r="LPE60" s="878"/>
      <c r="LPF60" s="879"/>
      <c r="LPG60" s="880"/>
      <c r="LPH60" s="878"/>
      <c r="LPI60" s="878"/>
      <c r="LPJ60" s="878"/>
      <c r="LPK60" s="881"/>
      <c r="LPL60" s="877"/>
      <c r="LPM60" s="878"/>
      <c r="LPN60" s="878"/>
      <c r="LPO60" s="878"/>
      <c r="LPP60" s="879"/>
      <c r="LPQ60" s="1041"/>
      <c r="LPR60" s="877"/>
      <c r="LPS60" s="878"/>
      <c r="LPT60" s="878"/>
      <c r="LPU60" s="878"/>
      <c r="LPV60" s="879"/>
      <c r="LPW60" s="880"/>
      <c r="LPX60" s="878"/>
      <c r="LPY60" s="878"/>
      <c r="LPZ60" s="878"/>
      <c r="LQA60" s="881"/>
      <c r="LQB60" s="877"/>
      <c r="LQC60" s="878"/>
      <c r="LQD60" s="878"/>
      <c r="LQE60" s="878"/>
      <c r="LQF60" s="879"/>
      <c r="LQG60" s="1041"/>
      <c r="LQH60" s="877"/>
      <c r="LQI60" s="878"/>
      <c r="LQJ60" s="878"/>
      <c r="LQK60" s="878"/>
      <c r="LQL60" s="879"/>
      <c r="LQM60" s="880"/>
      <c r="LQN60" s="878"/>
      <c r="LQO60" s="878"/>
      <c r="LQP60" s="878"/>
      <c r="LQQ60" s="881"/>
      <c r="LQR60" s="877"/>
      <c r="LQS60" s="878"/>
      <c r="LQT60" s="878"/>
      <c r="LQU60" s="878"/>
      <c r="LQV60" s="879"/>
      <c r="LQW60" s="1041"/>
      <c r="LQX60" s="877"/>
      <c r="LQY60" s="878"/>
      <c r="LQZ60" s="878"/>
      <c r="LRA60" s="878"/>
      <c r="LRB60" s="879"/>
      <c r="LRC60" s="880"/>
      <c r="LRD60" s="878"/>
      <c r="LRE60" s="878"/>
      <c r="LRF60" s="878"/>
      <c r="LRG60" s="881"/>
      <c r="LRH60" s="877"/>
      <c r="LRI60" s="878"/>
      <c r="LRJ60" s="878"/>
      <c r="LRK60" s="878"/>
      <c r="LRL60" s="879"/>
      <c r="LRM60" s="1041"/>
      <c r="LRN60" s="877"/>
      <c r="LRO60" s="878"/>
      <c r="LRP60" s="878"/>
      <c r="LRQ60" s="878"/>
      <c r="LRR60" s="879"/>
      <c r="LRS60" s="880"/>
      <c r="LRT60" s="878"/>
      <c r="LRU60" s="878"/>
      <c r="LRV60" s="878"/>
      <c r="LRW60" s="881"/>
      <c r="LRX60" s="877"/>
      <c r="LRY60" s="878"/>
      <c r="LRZ60" s="878"/>
      <c r="LSA60" s="878"/>
      <c r="LSB60" s="879"/>
      <c r="LSC60" s="1041"/>
      <c r="LSD60" s="877"/>
      <c r="LSE60" s="878"/>
      <c r="LSF60" s="878"/>
      <c r="LSG60" s="878"/>
      <c r="LSH60" s="879"/>
      <c r="LSI60" s="880"/>
      <c r="LSJ60" s="878"/>
      <c r="LSK60" s="878"/>
      <c r="LSL60" s="878"/>
      <c r="LSM60" s="881"/>
      <c r="LSN60" s="877"/>
      <c r="LSO60" s="878"/>
      <c r="LSP60" s="878"/>
      <c r="LSQ60" s="878"/>
      <c r="LSR60" s="879"/>
      <c r="LSS60" s="1041"/>
      <c r="LST60" s="877"/>
      <c r="LSU60" s="878"/>
      <c r="LSV60" s="878"/>
      <c r="LSW60" s="878"/>
      <c r="LSX60" s="879"/>
      <c r="LSY60" s="880"/>
      <c r="LSZ60" s="878"/>
      <c r="LTA60" s="878"/>
      <c r="LTB60" s="878"/>
      <c r="LTC60" s="881"/>
      <c r="LTD60" s="877"/>
      <c r="LTE60" s="878"/>
      <c r="LTF60" s="878"/>
      <c r="LTG60" s="878"/>
      <c r="LTH60" s="879"/>
      <c r="LTI60" s="1041"/>
      <c r="LTJ60" s="877"/>
      <c r="LTK60" s="878"/>
      <c r="LTL60" s="878"/>
      <c r="LTM60" s="878"/>
      <c r="LTN60" s="879"/>
      <c r="LTO60" s="880"/>
      <c r="LTP60" s="878"/>
      <c r="LTQ60" s="878"/>
      <c r="LTR60" s="878"/>
      <c r="LTS60" s="881"/>
      <c r="LTT60" s="877"/>
      <c r="LTU60" s="878"/>
      <c r="LTV60" s="878"/>
      <c r="LTW60" s="878"/>
      <c r="LTX60" s="879"/>
      <c r="LTY60" s="1041"/>
      <c r="LTZ60" s="877"/>
      <c r="LUA60" s="878"/>
      <c r="LUB60" s="878"/>
      <c r="LUC60" s="878"/>
      <c r="LUD60" s="879"/>
      <c r="LUE60" s="880"/>
      <c r="LUF60" s="878"/>
      <c r="LUG60" s="878"/>
      <c r="LUH60" s="878"/>
      <c r="LUI60" s="881"/>
      <c r="LUJ60" s="877"/>
      <c r="LUK60" s="878"/>
      <c r="LUL60" s="878"/>
      <c r="LUM60" s="878"/>
      <c r="LUN60" s="879"/>
      <c r="LUO60" s="1041"/>
      <c r="LUP60" s="877"/>
      <c r="LUQ60" s="878"/>
      <c r="LUR60" s="878"/>
      <c r="LUS60" s="878"/>
      <c r="LUT60" s="879"/>
      <c r="LUU60" s="880"/>
      <c r="LUV60" s="878"/>
      <c r="LUW60" s="878"/>
      <c r="LUX60" s="878"/>
      <c r="LUY60" s="881"/>
      <c r="LUZ60" s="877"/>
      <c r="LVA60" s="878"/>
      <c r="LVB60" s="878"/>
      <c r="LVC60" s="878"/>
      <c r="LVD60" s="879"/>
      <c r="LVE60" s="1041"/>
      <c r="LVF60" s="877"/>
      <c r="LVG60" s="878"/>
      <c r="LVH60" s="878"/>
      <c r="LVI60" s="878"/>
      <c r="LVJ60" s="879"/>
      <c r="LVK60" s="880"/>
      <c r="LVL60" s="878"/>
      <c r="LVM60" s="878"/>
      <c r="LVN60" s="878"/>
      <c r="LVO60" s="881"/>
      <c r="LVP60" s="877"/>
      <c r="LVQ60" s="878"/>
      <c r="LVR60" s="878"/>
      <c r="LVS60" s="878"/>
      <c r="LVT60" s="879"/>
      <c r="LVU60" s="1041"/>
      <c r="LVV60" s="877"/>
      <c r="LVW60" s="878"/>
      <c r="LVX60" s="878"/>
      <c r="LVY60" s="878"/>
      <c r="LVZ60" s="879"/>
      <c r="LWA60" s="880"/>
      <c r="LWB60" s="878"/>
      <c r="LWC60" s="878"/>
      <c r="LWD60" s="878"/>
      <c r="LWE60" s="881"/>
      <c r="LWF60" s="877"/>
      <c r="LWG60" s="878"/>
      <c r="LWH60" s="878"/>
      <c r="LWI60" s="878"/>
      <c r="LWJ60" s="879"/>
      <c r="LWK60" s="1041"/>
      <c r="LWL60" s="877"/>
      <c r="LWM60" s="878"/>
      <c r="LWN60" s="878"/>
      <c r="LWO60" s="878"/>
      <c r="LWP60" s="879"/>
      <c r="LWQ60" s="880"/>
      <c r="LWR60" s="878"/>
      <c r="LWS60" s="878"/>
      <c r="LWT60" s="878"/>
      <c r="LWU60" s="881"/>
      <c r="LWV60" s="877"/>
      <c r="LWW60" s="878"/>
      <c r="LWX60" s="878"/>
      <c r="LWY60" s="878"/>
      <c r="LWZ60" s="879"/>
      <c r="LXA60" s="1041"/>
      <c r="LXB60" s="877"/>
      <c r="LXC60" s="878"/>
      <c r="LXD60" s="878"/>
      <c r="LXE60" s="878"/>
      <c r="LXF60" s="879"/>
      <c r="LXG60" s="880"/>
      <c r="LXH60" s="878"/>
      <c r="LXI60" s="878"/>
      <c r="LXJ60" s="878"/>
      <c r="LXK60" s="881"/>
      <c r="LXL60" s="877"/>
      <c r="LXM60" s="878"/>
      <c r="LXN60" s="878"/>
      <c r="LXO60" s="878"/>
      <c r="LXP60" s="879"/>
      <c r="LXQ60" s="1041"/>
      <c r="LXR60" s="877"/>
      <c r="LXS60" s="878"/>
      <c r="LXT60" s="878"/>
      <c r="LXU60" s="878"/>
      <c r="LXV60" s="879"/>
      <c r="LXW60" s="880"/>
      <c r="LXX60" s="878"/>
      <c r="LXY60" s="878"/>
      <c r="LXZ60" s="878"/>
      <c r="LYA60" s="881"/>
      <c r="LYB60" s="877"/>
      <c r="LYC60" s="878"/>
      <c r="LYD60" s="878"/>
      <c r="LYE60" s="878"/>
      <c r="LYF60" s="879"/>
      <c r="LYG60" s="1041"/>
      <c r="LYH60" s="877"/>
      <c r="LYI60" s="878"/>
      <c r="LYJ60" s="878"/>
      <c r="LYK60" s="878"/>
      <c r="LYL60" s="879"/>
      <c r="LYM60" s="880"/>
      <c r="LYN60" s="878"/>
      <c r="LYO60" s="878"/>
      <c r="LYP60" s="878"/>
      <c r="LYQ60" s="881"/>
      <c r="LYR60" s="877"/>
      <c r="LYS60" s="878"/>
      <c r="LYT60" s="878"/>
      <c r="LYU60" s="878"/>
      <c r="LYV60" s="879"/>
      <c r="LYW60" s="1041"/>
      <c r="LYX60" s="877"/>
      <c r="LYY60" s="878"/>
      <c r="LYZ60" s="878"/>
      <c r="LZA60" s="878"/>
      <c r="LZB60" s="879"/>
      <c r="LZC60" s="880"/>
      <c r="LZD60" s="878"/>
      <c r="LZE60" s="878"/>
      <c r="LZF60" s="878"/>
      <c r="LZG60" s="881"/>
      <c r="LZH60" s="877"/>
      <c r="LZI60" s="878"/>
      <c r="LZJ60" s="878"/>
      <c r="LZK60" s="878"/>
      <c r="LZL60" s="879"/>
      <c r="LZM60" s="1041"/>
      <c r="LZN60" s="877"/>
      <c r="LZO60" s="878"/>
      <c r="LZP60" s="878"/>
      <c r="LZQ60" s="878"/>
      <c r="LZR60" s="879"/>
      <c r="LZS60" s="880"/>
      <c r="LZT60" s="878"/>
      <c r="LZU60" s="878"/>
      <c r="LZV60" s="878"/>
      <c r="LZW60" s="881"/>
      <c r="LZX60" s="877"/>
      <c r="LZY60" s="878"/>
      <c r="LZZ60" s="878"/>
      <c r="MAA60" s="878"/>
      <c r="MAB60" s="879"/>
      <c r="MAC60" s="1041"/>
      <c r="MAD60" s="877"/>
      <c r="MAE60" s="878"/>
      <c r="MAF60" s="878"/>
      <c r="MAG60" s="878"/>
      <c r="MAH60" s="879"/>
      <c r="MAI60" s="880"/>
      <c r="MAJ60" s="878"/>
      <c r="MAK60" s="878"/>
      <c r="MAL60" s="878"/>
      <c r="MAM60" s="881"/>
      <c r="MAN60" s="877"/>
      <c r="MAO60" s="878"/>
      <c r="MAP60" s="878"/>
      <c r="MAQ60" s="878"/>
      <c r="MAR60" s="879"/>
      <c r="MAS60" s="1041"/>
      <c r="MAT60" s="877"/>
      <c r="MAU60" s="878"/>
      <c r="MAV60" s="878"/>
      <c r="MAW60" s="878"/>
      <c r="MAX60" s="879"/>
      <c r="MAY60" s="880"/>
      <c r="MAZ60" s="878"/>
      <c r="MBA60" s="878"/>
      <c r="MBB60" s="878"/>
      <c r="MBC60" s="881"/>
      <c r="MBD60" s="877"/>
      <c r="MBE60" s="878"/>
      <c r="MBF60" s="878"/>
      <c r="MBG60" s="878"/>
      <c r="MBH60" s="879"/>
      <c r="MBI60" s="1041"/>
      <c r="MBJ60" s="877"/>
      <c r="MBK60" s="878"/>
      <c r="MBL60" s="878"/>
      <c r="MBM60" s="878"/>
      <c r="MBN60" s="879"/>
      <c r="MBO60" s="880"/>
      <c r="MBP60" s="878"/>
      <c r="MBQ60" s="878"/>
      <c r="MBR60" s="878"/>
      <c r="MBS60" s="881"/>
      <c r="MBT60" s="877"/>
      <c r="MBU60" s="878"/>
      <c r="MBV60" s="878"/>
      <c r="MBW60" s="878"/>
      <c r="MBX60" s="879"/>
      <c r="MBY60" s="1041"/>
      <c r="MBZ60" s="877"/>
      <c r="MCA60" s="878"/>
      <c r="MCB60" s="878"/>
      <c r="MCC60" s="878"/>
      <c r="MCD60" s="879"/>
      <c r="MCE60" s="880"/>
      <c r="MCF60" s="878"/>
      <c r="MCG60" s="878"/>
      <c r="MCH60" s="878"/>
      <c r="MCI60" s="881"/>
      <c r="MCJ60" s="877"/>
      <c r="MCK60" s="878"/>
      <c r="MCL60" s="878"/>
      <c r="MCM60" s="878"/>
      <c r="MCN60" s="879"/>
      <c r="MCO60" s="1041"/>
      <c r="MCP60" s="877"/>
      <c r="MCQ60" s="878"/>
      <c r="MCR60" s="878"/>
      <c r="MCS60" s="878"/>
      <c r="MCT60" s="879"/>
      <c r="MCU60" s="880"/>
      <c r="MCV60" s="878"/>
      <c r="MCW60" s="878"/>
      <c r="MCX60" s="878"/>
      <c r="MCY60" s="881"/>
      <c r="MCZ60" s="877"/>
      <c r="MDA60" s="878"/>
      <c r="MDB60" s="878"/>
      <c r="MDC60" s="878"/>
      <c r="MDD60" s="879"/>
      <c r="MDE60" s="1041"/>
      <c r="MDF60" s="877"/>
      <c r="MDG60" s="878"/>
      <c r="MDH60" s="878"/>
      <c r="MDI60" s="878"/>
      <c r="MDJ60" s="879"/>
      <c r="MDK60" s="880"/>
      <c r="MDL60" s="878"/>
      <c r="MDM60" s="878"/>
      <c r="MDN60" s="878"/>
      <c r="MDO60" s="881"/>
      <c r="MDP60" s="877"/>
      <c r="MDQ60" s="878"/>
      <c r="MDR60" s="878"/>
      <c r="MDS60" s="878"/>
      <c r="MDT60" s="879"/>
      <c r="MDU60" s="1041"/>
      <c r="MDV60" s="877"/>
      <c r="MDW60" s="878"/>
      <c r="MDX60" s="878"/>
      <c r="MDY60" s="878"/>
      <c r="MDZ60" s="879"/>
      <c r="MEA60" s="880"/>
      <c r="MEB60" s="878"/>
      <c r="MEC60" s="878"/>
      <c r="MED60" s="878"/>
      <c r="MEE60" s="881"/>
      <c r="MEF60" s="877"/>
      <c r="MEG60" s="878"/>
      <c r="MEH60" s="878"/>
      <c r="MEI60" s="878"/>
      <c r="MEJ60" s="879"/>
      <c r="MEK60" s="1041"/>
      <c r="MEL60" s="877"/>
      <c r="MEM60" s="878"/>
      <c r="MEN60" s="878"/>
      <c r="MEO60" s="878"/>
      <c r="MEP60" s="879"/>
      <c r="MEQ60" s="880"/>
      <c r="MER60" s="878"/>
      <c r="MES60" s="878"/>
      <c r="MET60" s="878"/>
      <c r="MEU60" s="881"/>
      <c r="MEV60" s="877"/>
      <c r="MEW60" s="878"/>
      <c r="MEX60" s="878"/>
      <c r="MEY60" s="878"/>
      <c r="MEZ60" s="879"/>
      <c r="MFA60" s="1041"/>
      <c r="MFB60" s="877"/>
      <c r="MFC60" s="878"/>
      <c r="MFD60" s="878"/>
      <c r="MFE60" s="878"/>
      <c r="MFF60" s="879"/>
      <c r="MFG60" s="880"/>
      <c r="MFH60" s="878"/>
      <c r="MFI60" s="878"/>
      <c r="MFJ60" s="878"/>
      <c r="MFK60" s="881"/>
      <c r="MFL60" s="877"/>
      <c r="MFM60" s="878"/>
      <c r="MFN60" s="878"/>
      <c r="MFO60" s="878"/>
      <c r="MFP60" s="879"/>
      <c r="MFQ60" s="1041"/>
      <c r="MFR60" s="877"/>
      <c r="MFS60" s="878"/>
      <c r="MFT60" s="878"/>
      <c r="MFU60" s="878"/>
      <c r="MFV60" s="879"/>
      <c r="MFW60" s="880"/>
      <c r="MFX60" s="878"/>
      <c r="MFY60" s="878"/>
      <c r="MFZ60" s="878"/>
      <c r="MGA60" s="881"/>
      <c r="MGB60" s="877"/>
      <c r="MGC60" s="878"/>
      <c r="MGD60" s="878"/>
      <c r="MGE60" s="878"/>
      <c r="MGF60" s="879"/>
      <c r="MGG60" s="1041"/>
      <c r="MGH60" s="877"/>
      <c r="MGI60" s="878"/>
      <c r="MGJ60" s="878"/>
      <c r="MGK60" s="878"/>
      <c r="MGL60" s="879"/>
      <c r="MGM60" s="880"/>
      <c r="MGN60" s="878"/>
      <c r="MGO60" s="878"/>
      <c r="MGP60" s="878"/>
      <c r="MGQ60" s="881"/>
      <c r="MGR60" s="877"/>
      <c r="MGS60" s="878"/>
      <c r="MGT60" s="878"/>
      <c r="MGU60" s="878"/>
      <c r="MGV60" s="879"/>
      <c r="MGW60" s="1041"/>
      <c r="MGX60" s="877"/>
      <c r="MGY60" s="878"/>
      <c r="MGZ60" s="878"/>
      <c r="MHA60" s="878"/>
      <c r="MHB60" s="879"/>
      <c r="MHC60" s="880"/>
      <c r="MHD60" s="878"/>
      <c r="MHE60" s="878"/>
      <c r="MHF60" s="878"/>
      <c r="MHG60" s="881"/>
      <c r="MHH60" s="877"/>
      <c r="MHI60" s="878"/>
      <c r="MHJ60" s="878"/>
      <c r="MHK60" s="878"/>
      <c r="MHL60" s="879"/>
      <c r="MHM60" s="1041"/>
      <c r="MHN60" s="877"/>
      <c r="MHO60" s="878"/>
      <c r="MHP60" s="878"/>
      <c r="MHQ60" s="878"/>
      <c r="MHR60" s="879"/>
      <c r="MHS60" s="880"/>
      <c r="MHT60" s="878"/>
      <c r="MHU60" s="878"/>
      <c r="MHV60" s="878"/>
      <c r="MHW60" s="881"/>
      <c r="MHX60" s="877"/>
      <c r="MHY60" s="878"/>
      <c r="MHZ60" s="878"/>
      <c r="MIA60" s="878"/>
      <c r="MIB60" s="879"/>
      <c r="MIC60" s="1041"/>
      <c r="MID60" s="877"/>
      <c r="MIE60" s="878"/>
      <c r="MIF60" s="878"/>
      <c r="MIG60" s="878"/>
      <c r="MIH60" s="879"/>
      <c r="MII60" s="880"/>
      <c r="MIJ60" s="878"/>
      <c r="MIK60" s="878"/>
      <c r="MIL60" s="878"/>
      <c r="MIM60" s="881"/>
      <c r="MIN60" s="877"/>
      <c r="MIO60" s="878"/>
      <c r="MIP60" s="878"/>
      <c r="MIQ60" s="878"/>
      <c r="MIR60" s="879"/>
      <c r="MIS60" s="1041"/>
      <c r="MIT60" s="877"/>
      <c r="MIU60" s="878"/>
      <c r="MIV60" s="878"/>
      <c r="MIW60" s="878"/>
      <c r="MIX60" s="879"/>
      <c r="MIY60" s="880"/>
      <c r="MIZ60" s="878"/>
      <c r="MJA60" s="878"/>
      <c r="MJB60" s="878"/>
      <c r="MJC60" s="881"/>
      <c r="MJD60" s="877"/>
      <c r="MJE60" s="878"/>
      <c r="MJF60" s="878"/>
      <c r="MJG60" s="878"/>
      <c r="MJH60" s="879"/>
      <c r="MJI60" s="1041"/>
      <c r="MJJ60" s="877"/>
      <c r="MJK60" s="878"/>
      <c r="MJL60" s="878"/>
      <c r="MJM60" s="878"/>
      <c r="MJN60" s="879"/>
      <c r="MJO60" s="880"/>
      <c r="MJP60" s="878"/>
      <c r="MJQ60" s="878"/>
      <c r="MJR60" s="878"/>
      <c r="MJS60" s="881"/>
      <c r="MJT60" s="877"/>
      <c r="MJU60" s="878"/>
      <c r="MJV60" s="878"/>
      <c r="MJW60" s="878"/>
      <c r="MJX60" s="879"/>
      <c r="MJY60" s="1041"/>
      <c r="MJZ60" s="877"/>
      <c r="MKA60" s="878"/>
      <c r="MKB60" s="878"/>
      <c r="MKC60" s="878"/>
      <c r="MKD60" s="879"/>
      <c r="MKE60" s="880"/>
      <c r="MKF60" s="878"/>
      <c r="MKG60" s="878"/>
      <c r="MKH60" s="878"/>
      <c r="MKI60" s="881"/>
      <c r="MKJ60" s="877"/>
      <c r="MKK60" s="878"/>
      <c r="MKL60" s="878"/>
      <c r="MKM60" s="878"/>
      <c r="MKN60" s="879"/>
      <c r="MKO60" s="1041"/>
      <c r="MKP60" s="877"/>
      <c r="MKQ60" s="878"/>
      <c r="MKR60" s="878"/>
      <c r="MKS60" s="878"/>
      <c r="MKT60" s="879"/>
      <c r="MKU60" s="880"/>
      <c r="MKV60" s="878"/>
      <c r="MKW60" s="878"/>
      <c r="MKX60" s="878"/>
      <c r="MKY60" s="881"/>
      <c r="MKZ60" s="877"/>
      <c r="MLA60" s="878"/>
      <c r="MLB60" s="878"/>
      <c r="MLC60" s="878"/>
      <c r="MLD60" s="879"/>
      <c r="MLE60" s="1041"/>
      <c r="MLF60" s="877"/>
      <c r="MLG60" s="878"/>
      <c r="MLH60" s="878"/>
      <c r="MLI60" s="878"/>
      <c r="MLJ60" s="879"/>
      <c r="MLK60" s="880"/>
      <c r="MLL60" s="878"/>
      <c r="MLM60" s="878"/>
      <c r="MLN60" s="878"/>
      <c r="MLO60" s="881"/>
      <c r="MLP60" s="877"/>
      <c r="MLQ60" s="878"/>
      <c r="MLR60" s="878"/>
      <c r="MLS60" s="878"/>
      <c r="MLT60" s="879"/>
      <c r="MLU60" s="1041"/>
      <c r="MLV60" s="877"/>
      <c r="MLW60" s="878"/>
      <c r="MLX60" s="878"/>
      <c r="MLY60" s="878"/>
      <c r="MLZ60" s="879"/>
      <c r="MMA60" s="880"/>
      <c r="MMB60" s="878"/>
      <c r="MMC60" s="878"/>
      <c r="MMD60" s="878"/>
      <c r="MME60" s="881"/>
      <c r="MMF60" s="877"/>
      <c r="MMG60" s="878"/>
      <c r="MMH60" s="878"/>
      <c r="MMI60" s="878"/>
      <c r="MMJ60" s="879"/>
      <c r="MMK60" s="1041"/>
      <c r="MML60" s="877"/>
      <c r="MMM60" s="878"/>
      <c r="MMN60" s="878"/>
      <c r="MMO60" s="878"/>
      <c r="MMP60" s="879"/>
      <c r="MMQ60" s="880"/>
      <c r="MMR60" s="878"/>
      <c r="MMS60" s="878"/>
      <c r="MMT60" s="878"/>
      <c r="MMU60" s="881"/>
      <c r="MMV60" s="877"/>
      <c r="MMW60" s="878"/>
      <c r="MMX60" s="878"/>
      <c r="MMY60" s="878"/>
      <c r="MMZ60" s="879"/>
      <c r="MNA60" s="1041"/>
      <c r="MNB60" s="877"/>
      <c r="MNC60" s="878"/>
      <c r="MND60" s="878"/>
      <c r="MNE60" s="878"/>
      <c r="MNF60" s="879"/>
      <c r="MNG60" s="880"/>
      <c r="MNH60" s="878"/>
      <c r="MNI60" s="878"/>
      <c r="MNJ60" s="878"/>
      <c r="MNK60" s="881"/>
      <c r="MNL60" s="877"/>
      <c r="MNM60" s="878"/>
      <c r="MNN60" s="878"/>
      <c r="MNO60" s="878"/>
      <c r="MNP60" s="879"/>
      <c r="MNQ60" s="1041"/>
      <c r="MNR60" s="877"/>
      <c r="MNS60" s="878"/>
      <c r="MNT60" s="878"/>
      <c r="MNU60" s="878"/>
      <c r="MNV60" s="879"/>
      <c r="MNW60" s="880"/>
      <c r="MNX60" s="878"/>
      <c r="MNY60" s="878"/>
      <c r="MNZ60" s="878"/>
      <c r="MOA60" s="881"/>
      <c r="MOB60" s="877"/>
      <c r="MOC60" s="878"/>
      <c r="MOD60" s="878"/>
      <c r="MOE60" s="878"/>
      <c r="MOF60" s="879"/>
      <c r="MOG60" s="1041"/>
      <c r="MOH60" s="877"/>
      <c r="MOI60" s="878"/>
      <c r="MOJ60" s="878"/>
      <c r="MOK60" s="878"/>
      <c r="MOL60" s="879"/>
      <c r="MOM60" s="880"/>
      <c r="MON60" s="878"/>
      <c r="MOO60" s="878"/>
      <c r="MOP60" s="878"/>
      <c r="MOQ60" s="881"/>
      <c r="MOR60" s="877"/>
      <c r="MOS60" s="878"/>
      <c r="MOT60" s="878"/>
      <c r="MOU60" s="878"/>
      <c r="MOV60" s="879"/>
      <c r="MOW60" s="1041"/>
      <c r="MOX60" s="877"/>
      <c r="MOY60" s="878"/>
      <c r="MOZ60" s="878"/>
      <c r="MPA60" s="878"/>
      <c r="MPB60" s="879"/>
      <c r="MPC60" s="880"/>
      <c r="MPD60" s="878"/>
      <c r="MPE60" s="878"/>
      <c r="MPF60" s="878"/>
      <c r="MPG60" s="881"/>
      <c r="MPH60" s="877"/>
      <c r="MPI60" s="878"/>
      <c r="MPJ60" s="878"/>
      <c r="MPK60" s="878"/>
      <c r="MPL60" s="879"/>
      <c r="MPM60" s="1041"/>
      <c r="MPN60" s="877"/>
      <c r="MPO60" s="878"/>
      <c r="MPP60" s="878"/>
      <c r="MPQ60" s="878"/>
      <c r="MPR60" s="879"/>
      <c r="MPS60" s="880"/>
      <c r="MPT60" s="878"/>
      <c r="MPU60" s="878"/>
      <c r="MPV60" s="878"/>
      <c r="MPW60" s="881"/>
      <c r="MPX60" s="877"/>
      <c r="MPY60" s="878"/>
      <c r="MPZ60" s="878"/>
      <c r="MQA60" s="878"/>
      <c r="MQB60" s="879"/>
      <c r="MQC60" s="1041"/>
      <c r="MQD60" s="877"/>
      <c r="MQE60" s="878"/>
      <c r="MQF60" s="878"/>
      <c r="MQG60" s="878"/>
      <c r="MQH60" s="879"/>
      <c r="MQI60" s="880"/>
      <c r="MQJ60" s="878"/>
      <c r="MQK60" s="878"/>
      <c r="MQL60" s="878"/>
      <c r="MQM60" s="881"/>
      <c r="MQN60" s="877"/>
      <c r="MQO60" s="878"/>
      <c r="MQP60" s="878"/>
      <c r="MQQ60" s="878"/>
      <c r="MQR60" s="879"/>
      <c r="MQS60" s="1041"/>
      <c r="MQT60" s="877"/>
      <c r="MQU60" s="878"/>
      <c r="MQV60" s="878"/>
      <c r="MQW60" s="878"/>
      <c r="MQX60" s="879"/>
      <c r="MQY60" s="880"/>
      <c r="MQZ60" s="878"/>
      <c r="MRA60" s="878"/>
      <c r="MRB60" s="878"/>
      <c r="MRC60" s="881"/>
      <c r="MRD60" s="877"/>
      <c r="MRE60" s="878"/>
      <c r="MRF60" s="878"/>
      <c r="MRG60" s="878"/>
      <c r="MRH60" s="879"/>
      <c r="MRI60" s="1041"/>
      <c r="MRJ60" s="877"/>
      <c r="MRK60" s="878"/>
      <c r="MRL60" s="878"/>
      <c r="MRM60" s="878"/>
      <c r="MRN60" s="879"/>
      <c r="MRO60" s="880"/>
      <c r="MRP60" s="878"/>
      <c r="MRQ60" s="878"/>
      <c r="MRR60" s="878"/>
      <c r="MRS60" s="881"/>
      <c r="MRT60" s="877"/>
      <c r="MRU60" s="878"/>
      <c r="MRV60" s="878"/>
      <c r="MRW60" s="878"/>
      <c r="MRX60" s="879"/>
      <c r="MRY60" s="1041"/>
      <c r="MRZ60" s="877"/>
      <c r="MSA60" s="878"/>
      <c r="MSB60" s="878"/>
      <c r="MSC60" s="878"/>
      <c r="MSD60" s="879"/>
      <c r="MSE60" s="880"/>
      <c r="MSF60" s="878"/>
      <c r="MSG60" s="878"/>
      <c r="MSH60" s="878"/>
      <c r="MSI60" s="881"/>
      <c r="MSJ60" s="877"/>
      <c r="MSK60" s="878"/>
      <c r="MSL60" s="878"/>
      <c r="MSM60" s="878"/>
      <c r="MSN60" s="879"/>
      <c r="MSO60" s="1041"/>
      <c r="MSP60" s="877"/>
      <c r="MSQ60" s="878"/>
      <c r="MSR60" s="878"/>
      <c r="MSS60" s="878"/>
      <c r="MST60" s="879"/>
      <c r="MSU60" s="880"/>
      <c r="MSV60" s="878"/>
      <c r="MSW60" s="878"/>
      <c r="MSX60" s="878"/>
      <c r="MSY60" s="881"/>
      <c r="MSZ60" s="877"/>
      <c r="MTA60" s="878"/>
      <c r="MTB60" s="878"/>
      <c r="MTC60" s="878"/>
      <c r="MTD60" s="879"/>
      <c r="MTE60" s="1041"/>
      <c r="MTF60" s="877"/>
      <c r="MTG60" s="878"/>
      <c r="MTH60" s="878"/>
      <c r="MTI60" s="878"/>
      <c r="MTJ60" s="879"/>
      <c r="MTK60" s="880"/>
      <c r="MTL60" s="878"/>
      <c r="MTM60" s="878"/>
      <c r="MTN60" s="878"/>
      <c r="MTO60" s="881"/>
      <c r="MTP60" s="877"/>
      <c r="MTQ60" s="878"/>
      <c r="MTR60" s="878"/>
      <c r="MTS60" s="878"/>
      <c r="MTT60" s="879"/>
      <c r="MTU60" s="1041"/>
      <c r="MTV60" s="877"/>
      <c r="MTW60" s="878"/>
      <c r="MTX60" s="878"/>
      <c r="MTY60" s="878"/>
      <c r="MTZ60" s="879"/>
      <c r="MUA60" s="880"/>
      <c r="MUB60" s="878"/>
      <c r="MUC60" s="878"/>
      <c r="MUD60" s="878"/>
      <c r="MUE60" s="881"/>
      <c r="MUF60" s="877"/>
      <c r="MUG60" s="878"/>
      <c r="MUH60" s="878"/>
      <c r="MUI60" s="878"/>
      <c r="MUJ60" s="879"/>
      <c r="MUK60" s="1041"/>
      <c r="MUL60" s="877"/>
      <c r="MUM60" s="878"/>
      <c r="MUN60" s="878"/>
      <c r="MUO60" s="878"/>
      <c r="MUP60" s="879"/>
      <c r="MUQ60" s="880"/>
      <c r="MUR60" s="878"/>
      <c r="MUS60" s="878"/>
      <c r="MUT60" s="878"/>
      <c r="MUU60" s="881"/>
      <c r="MUV60" s="877"/>
      <c r="MUW60" s="878"/>
      <c r="MUX60" s="878"/>
      <c r="MUY60" s="878"/>
      <c r="MUZ60" s="879"/>
      <c r="MVA60" s="1041"/>
      <c r="MVB60" s="877"/>
      <c r="MVC60" s="878"/>
      <c r="MVD60" s="878"/>
      <c r="MVE60" s="878"/>
      <c r="MVF60" s="879"/>
      <c r="MVG60" s="880"/>
      <c r="MVH60" s="878"/>
      <c r="MVI60" s="878"/>
      <c r="MVJ60" s="878"/>
      <c r="MVK60" s="881"/>
      <c r="MVL60" s="877"/>
      <c r="MVM60" s="878"/>
      <c r="MVN60" s="878"/>
      <c r="MVO60" s="878"/>
      <c r="MVP60" s="879"/>
      <c r="MVQ60" s="1041"/>
      <c r="MVR60" s="877"/>
      <c r="MVS60" s="878"/>
      <c r="MVT60" s="878"/>
      <c r="MVU60" s="878"/>
      <c r="MVV60" s="879"/>
      <c r="MVW60" s="880"/>
      <c r="MVX60" s="878"/>
      <c r="MVY60" s="878"/>
      <c r="MVZ60" s="878"/>
      <c r="MWA60" s="881"/>
      <c r="MWB60" s="877"/>
      <c r="MWC60" s="878"/>
      <c r="MWD60" s="878"/>
      <c r="MWE60" s="878"/>
      <c r="MWF60" s="879"/>
      <c r="MWG60" s="1041"/>
      <c r="MWH60" s="877"/>
      <c r="MWI60" s="878"/>
      <c r="MWJ60" s="878"/>
      <c r="MWK60" s="878"/>
      <c r="MWL60" s="879"/>
      <c r="MWM60" s="880"/>
      <c r="MWN60" s="878"/>
      <c r="MWO60" s="878"/>
      <c r="MWP60" s="878"/>
      <c r="MWQ60" s="881"/>
      <c r="MWR60" s="877"/>
      <c r="MWS60" s="878"/>
      <c r="MWT60" s="878"/>
      <c r="MWU60" s="878"/>
      <c r="MWV60" s="879"/>
      <c r="MWW60" s="1041"/>
      <c r="MWX60" s="877"/>
      <c r="MWY60" s="878"/>
      <c r="MWZ60" s="878"/>
      <c r="MXA60" s="878"/>
      <c r="MXB60" s="879"/>
      <c r="MXC60" s="880"/>
      <c r="MXD60" s="878"/>
      <c r="MXE60" s="878"/>
      <c r="MXF60" s="878"/>
      <c r="MXG60" s="881"/>
      <c r="MXH60" s="877"/>
      <c r="MXI60" s="878"/>
      <c r="MXJ60" s="878"/>
      <c r="MXK60" s="878"/>
      <c r="MXL60" s="879"/>
      <c r="MXM60" s="1041"/>
      <c r="MXN60" s="877"/>
      <c r="MXO60" s="878"/>
      <c r="MXP60" s="878"/>
      <c r="MXQ60" s="878"/>
      <c r="MXR60" s="879"/>
      <c r="MXS60" s="880"/>
      <c r="MXT60" s="878"/>
      <c r="MXU60" s="878"/>
      <c r="MXV60" s="878"/>
      <c r="MXW60" s="881"/>
      <c r="MXX60" s="877"/>
      <c r="MXY60" s="878"/>
      <c r="MXZ60" s="878"/>
      <c r="MYA60" s="878"/>
      <c r="MYB60" s="879"/>
      <c r="MYC60" s="1041"/>
      <c r="MYD60" s="877"/>
      <c r="MYE60" s="878"/>
      <c r="MYF60" s="878"/>
      <c r="MYG60" s="878"/>
      <c r="MYH60" s="879"/>
      <c r="MYI60" s="880"/>
      <c r="MYJ60" s="878"/>
      <c r="MYK60" s="878"/>
      <c r="MYL60" s="878"/>
      <c r="MYM60" s="881"/>
      <c r="MYN60" s="877"/>
      <c r="MYO60" s="878"/>
      <c r="MYP60" s="878"/>
      <c r="MYQ60" s="878"/>
      <c r="MYR60" s="879"/>
      <c r="MYS60" s="1041"/>
      <c r="MYT60" s="877"/>
      <c r="MYU60" s="878"/>
      <c r="MYV60" s="878"/>
      <c r="MYW60" s="878"/>
      <c r="MYX60" s="879"/>
      <c r="MYY60" s="880"/>
      <c r="MYZ60" s="878"/>
      <c r="MZA60" s="878"/>
      <c r="MZB60" s="878"/>
      <c r="MZC60" s="881"/>
      <c r="MZD60" s="877"/>
      <c r="MZE60" s="878"/>
      <c r="MZF60" s="878"/>
      <c r="MZG60" s="878"/>
      <c r="MZH60" s="879"/>
      <c r="MZI60" s="1041"/>
      <c r="MZJ60" s="877"/>
      <c r="MZK60" s="878"/>
      <c r="MZL60" s="878"/>
      <c r="MZM60" s="878"/>
      <c r="MZN60" s="879"/>
      <c r="MZO60" s="880"/>
      <c r="MZP60" s="878"/>
      <c r="MZQ60" s="878"/>
      <c r="MZR60" s="878"/>
      <c r="MZS60" s="881"/>
      <c r="MZT60" s="877"/>
      <c r="MZU60" s="878"/>
      <c r="MZV60" s="878"/>
      <c r="MZW60" s="878"/>
      <c r="MZX60" s="879"/>
      <c r="MZY60" s="1041"/>
      <c r="MZZ60" s="877"/>
      <c r="NAA60" s="878"/>
      <c r="NAB60" s="878"/>
      <c r="NAC60" s="878"/>
      <c r="NAD60" s="879"/>
      <c r="NAE60" s="880"/>
      <c r="NAF60" s="878"/>
      <c r="NAG60" s="878"/>
      <c r="NAH60" s="878"/>
      <c r="NAI60" s="881"/>
      <c r="NAJ60" s="877"/>
      <c r="NAK60" s="878"/>
      <c r="NAL60" s="878"/>
      <c r="NAM60" s="878"/>
      <c r="NAN60" s="879"/>
      <c r="NAO60" s="1041"/>
      <c r="NAP60" s="877"/>
      <c r="NAQ60" s="878"/>
      <c r="NAR60" s="878"/>
      <c r="NAS60" s="878"/>
      <c r="NAT60" s="879"/>
      <c r="NAU60" s="880"/>
      <c r="NAV60" s="878"/>
      <c r="NAW60" s="878"/>
      <c r="NAX60" s="878"/>
      <c r="NAY60" s="881"/>
      <c r="NAZ60" s="877"/>
      <c r="NBA60" s="878"/>
      <c r="NBB60" s="878"/>
      <c r="NBC60" s="878"/>
      <c r="NBD60" s="879"/>
      <c r="NBE60" s="1041"/>
      <c r="NBF60" s="877"/>
      <c r="NBG60" s="878"/>
      <c r="NBH60" s="878"/>
      <c r="NBI60" s="878"/>
      <c r="NBJ60" s="879"/>
      <c r="NBK60" s="880"/>
      <c r="NBL60" s="878"/>
      <c r="NBM60" s="878"/>
      <c r="NBN60" s="878"/>
      <c r="NBO60" s="881"/>
      <c r="NBP60" s="877"/>
      <c r="NBQ60" s="878"/>
      <c r="NBR60" s="878"/>
      <c r="NBS60" s="878"/>
      <c r="NBT60" s="879"/>
      <c r="NBU60" s="1041"/>
      <c r="NBV60" s="877"/>
      <c r="NBW60" s="878"/>
      <c r="NBX60" s="878"/>
      <c r="NBY60" s="878"/>
      <c r="NBZ60" s="879"/>
      <c r="NCA60" s="880"/>
      <c r="NCB60" s="878"/>
      <c r="NCC60" s="878"/>
      <c r="NCD60" s="878"/>
      <c r="NCE60" s="881"/>
      <c r="NCF60" s="877"/>
      <c r="NCG60" s="878"/>
      <c r="NCH60" s="878"/>
      <c r="NCI60" s="878"/>
      <c r="NCJ60" s="879"/>
      <c r="NCK60" s="1041"/>
      <c r="NCL60" s="877"/>
      <c r="NCM60" s="878"/>
      <c r="NCN60" s="878"/>
      <c r="NCO60" s="878"/>
      <c r="NCP60" s="879"/>
      <c r="NCQ60" s="880"/>
      <c r="NCR60" s="878"/>
      <c r="NCS60" s="878"/>
      <c r="NCT60" s="878"/>
      <c r="NCU60" s="881"/>
      <c r="NCV60" s="877"/>
      <c r="NCW60" s="878"/>
      <c r="NCX60" s="878"/>
      <c r="NCY60" s="878"/>
      <c r="NCZ60" s="879"/>
      <c r="NDA60" s="1041"/>
      <c r="NDB60" s="877"/>
      <c r="NDC60" s="878"/>
      <c r="NDD60" s="878"/>
      <c r="NDE60" s="878"/>
      <c r="NDF60" s="879"/>
      <c r="NDG60" s="880"/>
      <c r="NDH60" s="878"/>
      <c r="NDI60" s="878"/>
      <c r="NDJ60" s="878"/>
      <c r="NDK60" s="881"/>
      <c r="NDL60" s="877"/>
      <c r="NDM60" s="878"/>
      <c r="NDN60" s="878"/>
      <c r="NDO60" s="878"/>
      <c r="NDP60" s="879"/>
      <c r="NDQ60" s="1041"/>
      <c r="NDR60" s="877"/>
      <c r="NDS60" s="878"/>
      <c r="NDT60" s="878"/>
      <c r="NDU60" s="878"/>
      <c r="NDV60" s="879"/>
      <c r="NDW60" s="880"/>
      <c r="NDX60" s="878"/>
      <c r="NDY60" s="878"/>
      <c r="NDZ60" s="878"/>
      <c r="NEA60" s="881"/>
      <c r="NEB60" s="877"/>
      <c r="NEC60" s="878"/>
      <c r="NED60" s="878"/>
      <c r="NEE60" s="878"/>
      <c r="NEF60" s="879"/>
      <c r="NEG60" s="1041"/>
      <c r="NEH60" s="877"/>
      <c r="NEI60" s="878"/>
      <c r="NEJ60" s="878"/>
      <c r="NEK60" s="878"/>
      <c r="NEL60" s="879"/>
      <c r="NEM60" s="880"/>
      <c r="NEN60" s="878"/>
      <c r="NEO60" s="878"/>
      <c r="NEP60" s="878"/>
      <c r="NEQ60" s="881"/>
      <c r="NER60" s="877"/>
      <c r="NES60" s="878"/>
      <c r="NET60" s="878"/>
      <c r="NEU60" s="878"/>
      <c r="NEV60" s="879"/>
      <c r="NEW60" s="1041"/>
      <c r="NEX60" s="877"/>
      <c r="NEY60" s="878"/>
      <c r="NEZ60" s="878"/>
      <c r="NFA60" s="878"/>
      <c r="NFB60" s="879"/>
      <c r="NFC60" s="880"/>
      <c r="NFD60" s="878"/>
      <c r="NFE60" s="878"/>
      <c r="NFF60" s="878"/>
      <c r="NFG60" s="881"/>
      <c r="NFH60" s="877"/>
      <c r="NFI60" s="878"/>
      <c r="NFJ60" s="878"/>
      <c r="NFK60" s="878"/>
      <c r="NFL60" s="879"/>
      <c r="NFM60" s="1041"/>
      <c r="NFN60" s="877"/>
      <c r="NFO60" s="878"/>
      <c r="NFP60" s="878"/>
      <c r="NFQ60" s="878"/>
      <c r="NFR60" s="879"/>
      <c r="NFS60" s="880"/>
      <c r="NFT60" s="878"/>
      <c r="NFU60" s="878"/>
      <c r="NFV60" s="878"/>
      <c r="NFW60" s="881"/>
      <c r="NFX60" s="877"/>
      <c r="NFY60" s="878"/>
      <c r="NFZ60" s="878"/>
      <c r="NGA60" s="878"/>
      <c r="NGB60" s="879"/>
      <c r="NGC60" s="1041"/>
      <c r="NGD60" s="877"/>
      <c r="NGE60" s="878"/>
      <c r="NGF60" s="878"/>
      <c r="NGG60" s="878"/>
      <c r="NGH60" s="879"/>
      <c r="NGI60" s="880"/>
      <c r="NGJ60" s="878"/>
      <c r="NGK60" s="878"/>
      <c r="NGL60" s="878"/>
      <c r="NGM60" s="881"/>
      <c r="NGN60" s="877"/>
      <c r="NGO60" s="878"/>
      <c r="NGP60" s="878"/>
      <c r="NGQ60" s="878"/>
      <c r="NGR60" s="879"/>
      <c r="NGS60" s="1041"/>
      <c r="NGT60" s="877"/>
      <c r="NGU60" s="878"/>
      <c r="NGV60" s="878"/>
      <c r="NGW60" s="878"/>
      <c r="NGX60" s="879"/>
      <c r="NGY60" s="880"/>
      <c r="NGZ60" s="878"/>
      <c r="NHA60" s="878"/>
      <c r="NHB60" s="878"/>
      <c r="NHC60" s="881"/>
      <c r="NHD60" s="877"/>
      <c r="NHE60" s="878"/>
      <c r="NHF60" s="878"/>
      <c r="NHG60" s="878"/>
      <c r="NHH60" s="879"/>
      <c r="NHI60" s="1041"/>
      <c r="NHJ60" s="877"/>
      <c r="NHK60" s="878"/>
      <c r="NHL60" s="878"/>
      <c r="NHM60" s="878"/>
      <c r="NHN60" s="879"/>
      <c r="NHO60" s="880"/>
      <c r="NHP60" s="878"/>
      <c r="NHQ60" s="878"/>
      <c r="NHR60" s="878"/>
      <c r="NHS60" s="881"/>
      <c r="NHT60" s="877"/>
      <c r="NHU60" s="878"/>
      <c r="NHV60" s="878"/>
      <c r="NHW60" s="878"/>
      <c r="NHX60" s="879"/>
      <c r="NHY60" s="1041"/>
      <c r="NHZ60" s="877"/>
      <c r="NIA60" s="878"/>
      <c r="NIB60" s="878"/>
      <c r="NIC60" s="878"/>
      <c r="NID60" s="879"/>
      <c r="NIE60" s="880"/>
      <c r="NIF60" s="878"/>
      <c r="NIG60" s="878"/>
      <c r="NIH60" s="878"/>
      <c r="NII60" s="881"/>
      <c r="NIJ60" s="877"/>
      <c r="NIK60" s="878"/>
      <c r="NIL60" s="878"/>
      <c r="NIM60" s="878"/>
      <c r="NIN60" s="879"/>
      <c r="NIO60" s="1041"/>
      <c r="NIP60" s="877"/>
      <c r="NIQ60" s="878"/>
      <c r="NIR60" s="878"/>
      <c r="NIS60" s="878"/>
      <c r="NIT60" s="879"/>
      <c r="NIU60" s="880"/>
      <c r="NIV60" s="878"/>
      <c r="NIW60" s="878"/>
      <c r="NIX60" s="878"/>
      <c r="NIY60" s="881"/>
      <c r="NIZ60" s="877"/>
      <c r="NJA60" s="878"/>
      <c r="NJB60" s="878"/>
      <c r="NJC60" s="878"/>
      <c r="NJD60" s="879"/>
      <c r="NJE60" s="1041"/>
      <c r="NJF60" s="877"/>
      <c r="NJG60" s="878"/>
      <c r="NJH60" s="878"/>
      <c r="NJI60" s="878"/>
      <c r="NJJ60" s="879"/>
      <c r="NJK60" s="880"/>
      <c r="NJL60" s="878"/>
      <c r="NJM60" s="878"/>
      <c r="NJN60" s="878"/>
      <c r="NJO60" s="881"/>
      <c r="NJP60" s="877"/>
      <c r="NJQ60" s="878"/>
      <c r="NJR60" s="878"/>
      <c r="NJS60" s="878"/>
      <c r="NJT60" s="879"/>
      <c r="NJU60" s="1041"/>
      <c r="NJV60" s="877"/>
      <c r="NJW60" s="878"/>
      <c r="NJX60" s="878"/>
      <c r="NJY60" s="878"/>
      <c r="NJZ60" s="879"/>
      <c r="NKA60" s="880"/>
      <c r="NKB60" s="878"/>
      <c r="NKC60" s="878"/>
      <c r="NKD60" s="878"/>
      <c r="NKE60" s="881"/>
      <c r="NKF60" s="877"/>
      <c r="NKG60" s="878"/>
      <c r="NKH60" s="878"/>
      <c r="NKI60" s="878"/>
      <c r="NKJ60" s="879"/>
      <c r="NKK60" s="1041"/>
      <c r="NKL60" s="877"/>
      <c r="NKM60" s="878"/>
      <c r="NKN60" s="878"/>
      <c r="NKO60" s="878"/>
      <c r="NKP60" s="879"/>
      <c r="NKQ60" s="880"/>
      <c r="NKR60" s="878"/>
      <c r="NKS60" s="878"/>
      <c r="NKT60" s="878"/>
      <c r="NKU60" s="881"/>
      <c r="NKV60" s="877"/>
      <c r="NKW60" s="878"/>
      <c r="NKX60" s="878"/>
      <c r="NKY60" s="878"/>
      <c r="NKZ60" s="879"/>
      <c r="NLA60" s="1041"/>
      <c r="NLB60" s="877"/>
      <c r="NLC60" s="878"/>
      <c r="NLD60" s="878"/>
      <c r="NLE60" s="878"/>
      <c r="NLF60" s="879"/>
      <c r="NLG60" s="880"/>
      <c r="NLH60" s="878"/>
      <c r="NLI60" s="878"/>
      <c r="NLJ60" s="878"/>
      <c r="NLK60" s="881"/>
      <c r="NLL60" s="877"/>
      <c r="NLM60" s="878"/>
      <c r="NLN60" s="878"/>
      <c r="NLO60" s="878"/>
      <c r="NLP60" s="879"/>
      <c r="NLQ60" s="1041"/>
      <c r="NLR60" s="877"/>
      <c r="NLS60" s="878"/>
      <c r="NLT60" s="878"/>
      <c r="NLU60" s="878"/>
      <c r="NLV60" s="879"/>
      <c r="NLW60" s="880"/>
      <c r="NLX60" s="878"/>
      <c r="NLY60" s="878"/>
      <c r="NLZ60" s="878"/>
      <c r="NMA60" s="881"/>
      <c r="NMB60" s="877"/>
      <c r="NMC60" s="878"/>
      <c r="NMD60" s="878"/>
      <c r="NME60" s="878"/>
      <c r="NMF60" s="879"/>
      <c r="NMG60" s="1041"/>
      <c r="NMH60" s="877"/>
      <c r="NMI60" s="878"/>
      <c r="NMJ60" s="878"/>
      <c r="NMK60" s="878"/>
      <c r="NML60" s="879"/>
      <c r="NMM60" s="880"/>
      <c r="NMN60" s="878"/>
      <c r="NMO60" s="878"/>
      <c r="NMP60" s="878"/>
      <c r="NMQ60" s="881"/>
      <c r="NMR60" s="877"/>
      <c r="NMS60" s="878"/>
      <c r="NMT60" s="878"/>
      <c r="NMU60" s="878"/>
      <c r="NMV60" s="879"/>
      <c r="NMW60" s="1041"/>
      <c r="NMX60" s="877"/>
      <c r="NMY60" s="878"/>
      <c r="NMZ60" s="878"/>
      <c r="NNA60" s="878"/>
      <c r="NNB60" s="879"/>
      <c r="NNC60" s="880"/>
      <c r="NND60" s="878"/>
      <c r="NNE60" s="878"/>
      <c r="NNF60" s="878"/>
      <c r="NNG60" s="881"/>
      <c r="NNH60" s="877"/>
      <c r="NNI60" s="878"/>
      <c r="NNJ60" s="878"/>
      <c r="NNK60" s="878"/>
      <c r="NNL60" s="879"/>
      <c r="NNM60" s="1041"/>
      <c r="NNN60" s="877"/>
      <c r="NNO60" s="878"/>
      <c r="NNP60" s="878"/>
      <c r="NNQ60" s="878"/>
      <c r="NNR60" s="879"/>
      <c r="NNS60" s="880"/>
      <c r="NNT60" s="878"/>
      <c r="NNU60" s="878"/>
      <c r="NNV60" s="878"/>
      <c r="NNW60" s="881"/>
      <c r="NNX60" s="877"/>
      <c r="NNY60" s="878"/>
      <c r="NNZ60" s="878"/>
      <c r="NOA60" s="878"/>
      <c r="NOB60" s="879"/>
      <c r="NOC60" s="1041"/>
      <c r="NOD60" s="877"/>
      <c r="NOE60" s="878"/>
      <c r="NOF60" s="878"/>
      <c r="NOG60" s="878"/>
      <c r="NOH60" s="879"/>
      <c r="NOI60" s="880"/>
      <c r="NOJ60" s="878"/>
      <c r="NOK60" s="878"/>
      <c r="NOL60" s="878"/>
      <c r="NOM60" s="881"/>
      <c r="NON60" s="877"/>
      <c r="NOO60" s="878"/>
      <c r="NOP60" s="878"/>
      <c r="NOQ60" s="878"/>
      <c r="NOR60" s="879"/>
      <c r="NOS60" s="1041"/>
      <c r="NOT60" s="877"/>
      <c r="NOU60" s="878"/>
      <c r="NOV60" s="878"/>
      <c r="NOW60" s="878"/>
      <c r="NOX60" s="879"/>
      <c r="NOY60" s="880"/>
      <c r="NOZ60" s="878"/>
      <c r="NPA60" s="878"/>
      <c r="NPB60" s="878"/>
      <c r="NPC60" s="881"/>
      <c r="NPD60" s="877"/>
      <c r="NPE60" s="878"/>
      <c r="NPF60" s="878"/>
      <c r="NPG60" s="878"/>
      <c r="NPH60" s="879"/>
      <c r="NPI60" s="1041"/>
      <c r="NPJ60" s="877"/>
      <c r="NPK60" s="878"/>
      <c r="NPL60" s="878"/>
      <c r="NPM60" s="878"/>
      <c r="NPN60" s="879"/>
      <c r="NPO60" s="880"/>
      <c r="NPP60" s="878"/>
      <c r="NPQ60" s="878"/>
      <c r="NPR60" s="878"/>
      <c r="NPS60" s="881"/>
      <c r="NPT60" s="877"/>
      <c r="NPU60" s="878"/>
      <c r="NPV60" s="878"/>
      <c r="NPW60" s="878"/>
      <c r="NPX60" s="879"/>
      <c r="NPY60" s="1041"/>
      <c r="NPZ60" s="877"/>
      <c r="NQA60" s="878"/>
      <c r="NQB60" s="878"/>
      <c r="NQC60" s="878"/>
      <c r="NQD60" s="879"/>
      <c r="NQE60" s="880"/>
      <c r="NQF60" s="878"/>
      <c r="NQG60" s="878"/>
      <c r="NQH60" s="878"/>
      <c r="NQI60" s="881"/>
      <c r="NQJ60" s="877"/>
      <c r="NQK60" s="878"/>
      <c r="NQL60" s="878"/>
      <c r="NQM60" s="878"/>
      <c r="NQN60" s="879"/>
      <c r="NQO60" s="1041"/>
      <c r="NQP60" s="877"/>
      <c r="NQQ60" s="878"/>
      <c r="NQR60" s="878"/>
      <c r="NQS60" s="878"/>
      <c r="NQT60" s="879"/>
      <c r="NQU60" s="880"/>
      <c r="NQV60" s="878"/>
      <c r="NQW60" s="878"/>
      <c r="NQX60" s="878"/>
      <c r="NQY60" s="881"/>
      <c r="NQZ60" s="877"/>
      <c r="NRA60" s="878"/>
      <c r="NRB60" s="878"/>
      <c r="NRC60" s="878"/>
      <c r="NRD60" s="879"/>
      <c r="NRE60" s="1041"/>
      <c r="NRF60" s="877"/>
      <c r="NRG60" s="878"/>
      <c r="NRH60" s="878"/>
      <c r="NRI60" s="878"/>
      <c r="NRJ60" s="879"/>
      <c r="NRK60" s="880"/>
      <c r="NRL60" s="878"/>
      <c r="NRM60" s="878"/>
      <c r="NRN60" s="878"/>
      <c r="NRO60" s="881"/>
      <c r="NRP60" s="877"/>
      <c r="NRQ60" s="878"/>
      <c r="NRR60" s="878"/>
      <c r="NRS60" s="878"/>
      <c r="NRT60" s="879"/>
      <c r="NRU60" s="1041"/>
      <c r="NRV60" s="877"/>
      <c r="NRW60" s="878"/>
      <c r="NRX60" s="878"/>
      <c r="NRY60" s="878"/>
      <c r="NRZ60" s="879"/>
      <c r="NSA60" s="880"/>
      <c r="NSB60" s="878"/>
      <c r="NSC60" s="878"/>
      <c r="NSD60" s="878"/>
      <c r="NSE60" s="881"/>
      <c r="NSF60" s="877"/>
      <c r="NSG60" s="878"/>
      <c r="NSH60" s="878"/>
      <c r="NSI60" s="878"/>
      <c r="NSJ60" s="879"/>
      <c r="NSK60" s="1041"/>
      <c r="NSL60" s="877"/>
      <c r="NSM60" s="878"/>
      <c r="NSN60" s="878"/>
      <c r="NSO60" s="878"/>
      <c r="NSP60" s="879"/>
      <c r="NSQ60" s="880"/>
      <c r="NSR60" s="878"/>
      <c r="NSS60" s="878"/>
      <c r="NST60" s="878"/>
      <c r="NSU60" s="881"/>
      <c r="NSV60" s="877"/>
      <c r="NSW60" s="878"/>
      <c r="NSX60" s="878"/>
      <c r="NSY60" s="878"/>
      <c r="NSZ60" s="879"/>
      <c r="NTA60" s="1041"/>
      <c r="NTB60" s="877"/>
      <c r="NTC60" s="878"/>
      <c r="NTD60" s="878"/>
      <c r="NTE60" s="878"/>
      <c r="NTF60" s="879"/>
      <c r="NTG60" s="880"/>
      <c r="NTH60" s="878"/>
      <c r="NTI60" s="878"/>
      <c r="NTJ60" s="878"/>
      <c r="NTK60" s="881"/>
      <c r="NTL60" s="877"/>
      <c r="NTM60" s="878"/>
      <c r="NTN60" s="878"/>
      <c r="NTO60" s="878"/>
      <c r="NTP60" s="879"/>
      <c r="NTQ60" s="1041"/>
      <c r="NTR60" s="877"/>
      <c r="NTS60" s="878"/>
      <c r="NTT60" s="878"/>
      <c r="NTU60" s="878"/>
      <c r="NTV60" s="879"/>
      <c r="NTW60" s="880"/>
      <c r="NTX60" s="878"/>
      <c r="NTY60" s="878"/>
      <c r="NTZ60" s="878"/>
      <c r="NUA60" s="881"/>
      <c r="NUB60" s="877"/>
      <c r="NUC60" s="878"/>
      <c r="NUD60" s="878"/>
      <c r="NUE60" s="878"/>
      <c r="NUF60" s="879"/>
      <c r="NUG60" s="1041"/>
      <c r="NUH60" s="877"/>
      <c r="NUI60" s="878"/>
      <c r="NUJ60" s="878"/>
      <c r="NUK60" s="878"/>
      <c r="NUL60" s="879"/>
      <c r="NUM60" s="880"/>
      <c r="NUN60" s="878"/>
      <c r="NUO60" s="878"/>
      <c r="NUP60" s="878"/>
      <c r="NUQ60" s="881"/>
      <c r="NUR60" s="877"/>
      <c r="NUS60" s="878"/>
      <c r="NUT60" s="878"/>
      <c r="NUU60" s="878"/>
      <c r="NUV60" s="879"/>
      <c r="NUW60" s="1041"/>
      <c r="NUX60" s="877"/>
      <c r="NUY60" s="878"/>
      <c r="NUZ60" s="878"/>
      <c r="NVA60" s="878"/>
      <c r="NVB60" s="879"/>
      <c r="NVC60" s="880"/>
      <c r="NVD60" s="878"/>
      <c r="NVE60" s="878"/>
      <c r="NVF60" s="878"/>
      <c r="NVG60" s="881"/>
      <c r="NVH60" s="877"/>
      <c r="NVI60" s="878"/>
      <c r="NVJ60" s="878"/>
      <c r="NVK60" s="878"/>
      <c r="NVL60" s="879"/>
      <c r="NVM60" s="1041"/>
      <c r="NVN60" s="877"/>
      <c r="NVO60" s="878"/>
      <c r="NVP60" s="878"/>
      <c r="NVQ60" s="878"/>
      <c r="NVR60" s="879"/>
      <c r="NVS60" s="880"/>
      <c r="NVT60" s="878"/>
      <c r="NVU60" s="878"/>
      <c r="NVV60" s="878"/>
      <c r="NVW60" s="881"/>
      <c r="NVX60" s="877"/>
      <c r="NVY60" s="878"/>
      <c r="NVZ60" s="878"/>
      <c r="NWA60" s="878"/>
      <c r="NWB60" s="879"/>
      <c r="NWC60" s="1041"/>
      <c r="NWD60" s="877"/>
      <c r="NWE60" s="878"/>
      <c r="NWF60" s="878"/>
      <c r="NWG60" s="878"/>
      <c r="NWH60" s="879"/>
      <c r="NWI60" s="880"/>
      <c r="NWJ60" s="878"/>
      <c r="NWK60" s="878"/>
      <c r="NWL60" s="878"/>
      <c r="NWM60" s="881"/>
      <c r="NWN60" s="877"/>
      <c r="NWO60" s="878"/>
      <c r="NWP60" s="878"/>
      <c r="NWQ60" s="878"/>
      <c r="NWR60" s="879"/>
      <c r="NWS60" s="1041"/>
      <c r="NWT60" s="877"/>
      <c r="NWU60" s="878"/>
      <c r="NWV60" s="878"/>
      <c r="NWW60" s="878"/>
      <c r="NWX60" s="879"/>
      <c r="NWY60" s="880"/>
      <c r="NWZ60" s="878"/>
      <c r="NXA60" s="878"/>
      <c r="NXB60" s="878"/>
      <c r="NXC60" s="881"/>
      <c r="NXD60" s="877"/>
      <c r="NXE60" s="878"/>
      <c r="NXF60" s="878"/>
      <c r="NXG60" s="878"/>
      <c r="NXH60" s="879"/>
      <c r="NXI60" s="1041"/>
      <c r="NXJ60" s="877"/>
      <c r="NXK60" s="878"/>
      <c r="NXL60" s="878"/>
      <c r="NXM60" s="878"/>
      <c r="NXN60" s="879"/>
      <c r="NXO60" s="880"/>
      <c r="NXP60" s="878"/>
      <c r="NXQ60" s="878"/>
      <c r="NXR60" s="878"/>
      <c r="NXS60" s="881"/>
      <c r="NXT60" s="877"/>
      <c r="NXU60" s="878"/>
      <c r="NXV60" s="878"/>
      <c r="NXW60" s="878"/>
      <c r="NXX60" s="879"/>
      <c r="NXY60" s="1041"/>
      <c r="NXZ60" s="877"/>
      <c r="NYA60" s="878"/>
      <c r="NYB60" s="878"/>
      <c r="NYC60" s="878"/>
      <c r="NYD60" s="879"/>
      <c r="NYE60" s="880"/>
      <c r="NYF60" s="878"/>
      <c r="NYG60" s="878"/>
      <c r="NYH60" s="878"/>
      <c r="NYI60" s="881"/>
      <c r="NYJ60" s="877"/>
      <c r="NYK60" s="878"/>
      <c r="NYL60" s="878"/>
      <c r="NYM60" s="878"/>
      <c r="NYN60" s="879"/>
      <c r="NYO60" s="1041"/>
      <c r="NYP60" s="877"/>
      <c r="NYQ60" s="878"/>
      <c r="NYR60" s="878"/>
      <c r="NYS60" s="878"/>
      <c r="NYT60" s="879"/>
      <c r="NYU60" s="880"/>
      <c r="NYV60" s="878"/>
      <c r="NYW60" s="878"/>
      <c r="NYX60" s="878"/>
      <c r="NYY60" s="881"/>
      <c r="NYZ60" s="877"/>
      <c r="NZA60" s="878"/>
      <c r="NZB60" s="878"/>
      <c r="NZC60" s="878"/>
      <c r="NZD60" s="879"/>
      <c r="NZE60" s="1041"/>
      <c r="NZF60" s="877"/>
      <c r="NZG60" s="878"/>
      <c r="NZH60" s="878"/>
      <c r="NZI60" s="878"/>
      <c r="NZJ60" s="879"/>
      <c r="NZK60" s="880"/>
      <c r="NZL60" s="878"/>
      <c r="NZM60" s="878"/>
      <c r="NZN60" s="878"/>
      <c r="NZO60" s="881"/>
      <c r="NZP60" s="877"/>
      <c r="NZQ60" s="878"/>
      <c r="NZR60" s="878"/>
      <c r="NZS60" s="878"/>
      <c r="NZT60" s="879"/>
      <c r="NZU60" s="1041"/>
      <c r="NZV60" s="877"/>
      <c r="NZW60" s="878"/>
      <c r="NZX60" s="878"/>
      <c r="NZY60" s="878"/>
      <c r="NZZ60" s="879"/>
      <c r="OAA60" s="880"/>
      <c r="OAB60" s="878"/>
      <c r="OAC60" s="878"/>
      <c r="OAD60" s="878"/>
      <c r="OAE60" s="881"/>
      <c r="OAF60" s="877"/>
      <c r="OAG60" s="878"/>
      <c r="OAH60" s="878"/>
      <c r="OAI60" s="878"/>
      <c r="OAJ60" s="879"/>
      <c r="OAK60" s="1041"/>
      <c r="OAL60" s="877"/>
      <c r="OAM60" s="878"/>
      <c r="OAN60" s="878"/>
      <c r="OAO60" s="878"/>
      <c r="OAP60" s="879"/>
      <c r="OAQ60" s="880"/>
      <c r="OAR60" s="878"/>
      <c r="OAS60" s="878"/>
      <c r="OAT60" s="878"/>
      <c r="OAU60" s="881"/>
      <c r="OAV60" s="877"/>
      <c r="OAW60" s="878"/>
      <c r="OAX60" s="878"/>
      <c r="OAY60" s="878"/>
      <c r="OAZ60" s="879"/>
      <c r="OBA60" s="1041"/>
      <c r="OBB60" s="877"/>
      <c r="OBC60" s="878"/>
      <c r="OBD60" s="878"/>
      <c r="OBE60" s="878"/>
      <c r="OBF60" s="879"/>
      <c r="OBG60" s="880"/>
      <c r="OBH60" s="878"/>
      <c r="OBI60" s="878"/>
      <c r="OBJ60" s="878"/>
      <c r="OBK60" s="881"/>
      <c r="OBL60" s="877"/>
      <c r="OBM60" s="878"/>
      <c r="OBN60" s="878"/>
      <c r="OBO60" s="878"/>
      <c r="OBP60" s="879"/>
      <c r="OBQ60" s="1041"/>
      <c r="OBR60" s="877"/>
      <c r="OBS60" s="878"/>
      <c r="OBT60" s="878"/>
      <c r="OBU60" s="878"/>
      <c r="OBV60" s="879"/>
      <c r="OBW60" s="880"/>
      <c r="OBX60" s="878"/>
      <c r="OBY60" s="878"/>
      <c r="OBZ60" s="878"/>
      <c r="OCA60" s="881"/>
      <c r="OCB60" s="877"/>
      <c r="OCC60" s="878"/>
      <c r="OCD60" s="878"/>
      <c r="OCE60" s="878"/>
      <c r="OCF60" s="879"/>
      <c r="OCG60" s="1041"/>
      <c r="OCH60" s="877"/>
      <c r="OCI60" s="878"/>
      <c r="OCJ60" s="878"/>
      <c r="OCK60" s="878"/>
      <c r="OCL60" s="879"/>
      <c r="OCM60" s="880"/>
      <c r="OCN60" s="878"/>
      <c r="OCO60" s="878"/>
      <c r="OCP60" s="878"/>
      <c r="OCQ60" s="881"/>
      <c r="OCR60" s="877"/>
      <c r="OCS60" s="878"/>
      <c r="OCT60" s="878"/>
      <c r="OCU60" s="878"/>
      <c r="OCV60" s="879"/>
      <c r="OCW60" s="1041"/>
      <c r="OCX60" s="877"/>
      <c r="OCY60" s="878"/>
      <c r="OCZ60" s="878"/>
      <c r="ODA60" s="878"/>
      <c r="ODB60" s="879"/>
      <c r="ODC60" s="880"/>
      <c r="ODD60" s="878"/>
      <c r="ODE60" s="878"/>
      <c r="ODF60" s="878"/>
      <c r="ODG60" s="881"/>
      <c r="ODH60" s="877"/>
      <c r="ODI60" s="878"/>
      <c r="ODJ60" s="878"/>
      <c r="ODK60" s="878"/>
      <c r="ODL60" s="879"/>
      <c r="ODM60" s="1041"/>
      <c r="ODN60" s="877"/>
      <c r="ODO60" s="878"/>
      <c r="ODP60" s="878"/>
      <c r="ODQ60" s="878"/>
      <c r="ODR60" s="879"/>
      <c r="ODS60" s="880"/>
      <c r="ODT60" s="878"/>
      <c r="ODU60" s="878"/>
      <c r="ODV60" s="878"/>
      <c r="ODW60" s="881"/>
      <c r="ODX60" s="877"/>
      <c r="ODY60" s="878"/>
      <c r="ODZ60" s="878"/>
      <c r="OEA60" s="878"/>
      <c r="OEB60" s="879"/>
      <c r="OEC60" s="1041"/>
      <c r="OED60" s="877"/>
      <c r="OEE60" s="878"/>
      <c r="OEF60" s="878"/>
      <c r="OEG60" s="878"/>
      <c r="OEH60" s="879"/>
      <c r="OEI60" s="880"/>
      <c r="OEJ60" s="878"/>
      <c r="OEK60" s="878"/>
      <c r="OEL60" s="878"/>
      <c r="OEM60" s="881"/>
      <c r="OEN60" s="877"/>
      <c r="OEO60" s="878"/>
      <c r="OEP60" s="878"/>
      <c r="OEQ60" s="878"/>
      <c r="OER60" s="879"/>
      <c r="OES60" s="1041"/>
      <c r="OET60" s="877"/>
      <c r="OEU60" s="878"/>
      <c r="OEV60" s="878"/>
      <c r="OEW60" s="878"/>
      <c r="OEX60" s="879"/>
      <c r="OEY60" s="880"/>
      <c r="OEZ60" s="878"/>
      <c r="OFA60" s="878"/>
      <c r="OFB60" s="878"/>
      <c r="OFC60" s="881"/>
      <c r="OFD60" s="877"/>
      <c r="OFE60" s="878"/>
      <c r="OFF60" s="878"/>
      <c r="OFG60" s="878"/>
      <c r="OFH60" s="879"/>
      <c r="OFI60" s="1041"/>
      <c r="OFJ60" s="877"/>
      <c r="OFK60" s="878"/>
      <c r="OFL60" s="878"/>
      <c r="OFM60" s="878"/>
      <c r="OFN60" s="879"/>
      <c r="OFO60" s="880"/>
      <c r="OFP60" s="878"/>
      <c r="OFQ60" s="878"/>
      <c r="OFR60" s="878"/>
      <c r="OFS60" s="881"/>
      <c r="OFT60" s="877"/>
      <c r="OFU60" s="878"/>
      <c r="OFV60" s="878"/>
      <c r="OFW60" s="878"/>
      <c r="OFX60" s="879"/>
      <c r="OFY60" s="1041"/>
      <c r="OFZ60" s="877"/>
      <c r="OGA60" s="878"/>
      <c r="OGB60" s="878"/>
      <c r="OGC60" s="878"/>
      <c r="OGD60" s="879"/>
      <c r="OGE60" s="880"/>
      <c r="OGF60" s="878"/>
      <c r="OGG60" s="878"/>
      <c r="OGH60" s="878"/>
      <c r="OGI60" s="881"/>
      <c r="OGJ60" s="877"/>
      <c r="OGK60" s="878"/>
      <c r="OGL60" s="878"/>
      <c r="OGM60" s="878"/>
      <c r="OGN60" s="879"/>
      <c r="OGO60" s="1041"/>
      <c r="OGP60" s="877"/>
      <c r="OGQ60" s="878"/>
      <c r="OGR60" s="878"/>
      <c r="OGS60" s="878"/>
      <c r="OGT60" s="879"/>
      <c r="OGU60" s="880"/>
      <c r="OGV60" s="878"/>
      <c r="OGW60" s="878"/>
      <c r="OGX60" s="878"/>
      <c r="OGY60" s="881"/>
      <c r="OGZ60" s="877"/>
      <c r="OHA60" s="878"/>
      <c r="OHB60" s="878"/>
      <c r="OHC60" s="878"/>
      <c r="OHD60" s="879"/>
      <c r="OHE60" s="1041"/>
      <c r="OHF60" s="877"/>
      <c r="OHG60" s="878"/>
      <c r="OHH60" s="878"/>
      <c r="OHI60" s="878"/>
      <c r="OHJ60" s="879"/>
      <c r="OHK60" s="880"/>
      <c r="OHL60" s="878"/>
      <c r="OHM60" s="878"/>
      <c r="OHN60" s="878"/>
      <c r="OHO60" s="881"/>
      <c r="OHP60" s="877"/>
      <c r="OHQ60" s="878"/>
      <c r="OHR60" s="878"/>
      <c r="OHS60" s="878"/>
      <c r="OHT60" s="879"/>
      <c r="OHU60" s="1041"/>
      <c r="OHV60" s="877"/>
      <c r="OHW60" s="878"/>
      <c r="OHX60" s="878"/>
      <c r="OHY60" s="878"/>
      <c r="OHZ60" s="879"/>
      <c r="OIA60" s="880"/>
      <c r="OIB60" s="878"/>
      <c r="OIC60" s="878"/>
      <c r="OID60" s="878"/>
      <c r="OIE60" s="881"/>
      <c r="OIF60" s="877"/>
      <c r="OIG60" s="878"/>
      <c r="OIH60" s="878"/>
      <c r="OII60" s="878"/>
      <c r="OIJ60" s="879"/>
      <c r="OIK60" s="1041"/>
      <c r="OIL60" s="877"/>
      <c r="OIM60" s="878"/>
      <c r="OIN60" s="878"/>
      <c r="OIO60" s="878"/>
      <c r="OIP60" s="879"/>
      <c r="OIQ60" s="880"/>
      <c r="OIR60" s="878"/>
      <c r="OIS60" s="878"/>
      <c r="OIT60" s="878"/>
      <c r="OIU60" s="881"/>
      <c r="OIV60" s="877"/>
      <c r="OIW60" s="878"/>
      <c r="OIX60" s="878"/>
      <c r="OIY60" s="878"/>
      <c r="OIZ60" s="879"/>
      <c r="OJA60" s="1041"/>
      <c r="OJB60" s="877"/>
      <c r="OJC60" s="878"/>
      <c r="OJD60" s="878"/>
      <c r="OJE60" s="878"/>
      <c r="OJF60" s="879"/>
      <c r="OJG60" s="880"/>
      <c r="OJH60" s="878"/>
      <c r="OJI60" s="878"/>
      <c r="OJJ60" s="878"/>
      <c r="OJK60" s="881"/>
      <c r="OJL60" s="877"/>
      <c r="OJM60" s="878"/>
      <c r="OJN60" s="878"/>
      <c r="OJO60" s="878"/>
      <c r="OJP60" s="879"/>
      <c r="OJQ60" s="1041"/>
      <c r="OJR60" s="877"/>
      <c r="OJS60" s="878"/>
      <c r="OJT60" s="878"/>
      <c r="OJU60" s="878"/>
      <c r="OJV60" s="879"/>
      <c r="OJW60" s="880"/>
      <c r="OJX60" s="878"/>
      <c r="OJY60" s="878"/>
      <c r="OJZ60" s="878"/>
      <c r="OKA60" s="881"/>
      <c r="OKB60" s="877"/>
      <c r="OKC60" s="878"/>
      <c r="OKD60" s="878"/>
      <c r="OKE60" s="878"/>
      <c r="OKF60" s="879"/>
      <c r="OKG60" s="1041"/>
      <c r="OKH60" s="877"/>
      <c r="OKI60" s="878"/>
      <c r="OKJ60" s="878"/>
      <c r="OKK60" s="878"/>
      <c r="OKL60" s="879"/>
      <c r="OKM60" s="880"/>
      <c r="OKN60" s="878"/>
      <c r="OKO60" s="878"/>
      <c r="OKP60" s="878"/>
      <c r="OKQ60" s="881"/>
      <c r="OKR60" s="877"/>
      <c r="OKS60" s="878"/>
      <c r="OKT60" s="878"/>
      <c r="OKU60" s="878"/>
      <c r="OKV60" s="879"/>
      <c r="OKW60" s="1041"/>
      <c r="OKX60" s="877"/>
      <c r="OKY60" s="878"/>
      <c r="OKZ60" s="878"/>
      <c r="OLA60" s="878"/>
      <c r="OLB60" s="879"/>
      <c r="OLC60" s="880"/>
      <c r="OLD60" s="878"/>
      <c r="OLE60" s="878"/>
      <c r="OLF60" s="878"/>
      <c r="OLG60" s="881"/>
      <c r="OLH60" s="877"/>
      <c r="OLI60" s="878"/>
      <c r="OLJ60" s="878"/>
      <c r="OLK60" s="878"/>
      <c r="OLL60" s="879"/>
      <c r="OLM60" s="1041"/>
      <c r="OLN60" s="877"/>
      <c r="OLO60" s="878"/>
      <c r="OLP60" s="878"/>
      <c r="OLQ60" s="878"/>
      <c r="OLR60" s="879"/>
      <c r="OLS60" s="880"/>
      <c r="OLT60" s="878"/>
      <c r="OLU60" s="878"/>
      <c r="OLV60" s="878"/>
      <c r="OLW60" s="881"/>
      <c r="OLX60" s="877"/>
      <c r="OLY60" s="878"/>
      <c r="OLZ60" s="878"/>
      <c r="OMA60" s="878"/>
      <c r="OMB60" s="879"/>
      <c r="OMC60" s="1041"/>
      <c r="OMD60" s="877"/>
      <c r="OME60" s="878"/>
      <c r="OMF60" s="878"/>
      <c r="OMG60" s="878"/>
      <c r="OMH60" s="879"/>
      <c r="OMI60" s="880"/>
      <c r="OMJ60" s="878"/>
      <c r="OMK60" s="878"/>
      <c r="OML60" s="878"/>
      <c r="OMM60" s="881"/>
      <c r="OMN60" s="877"/>
      <c r="OMO60" s="878"/>
      <c r="OMP60" s="878"/>
      <c r="OMQ60" s="878"/>
      <c r="OMR60" s="879"/>
      <c r="OMS60" s="1041"/>
      <c r="OMT60" s="877"/>
      <c r="OMU60" s="878"/>
      <c r="OMV60" s="878"/>
      <c r="OMW60" s="878"/>
      <c r="OMX60" s="879"/>
      <c r="OMY60" s="880"/>
      <c r="OMZ60" s="878"/>
      <c r="ONA60" s="878"/>
      <c r="ONB60" s="878"/>
      <c r="ONC60" s="881"/>
      <c r="OND60" s="877"/>
      <c r="ONE60" s="878"/>
      <c r="ONF60" s="878"/>
      <c r="ONG60" s="878"/>
      <c r="ONH60" s="879"/>
      <c r="ONI60" s="1041"/>
      <c r="ONJ60" s="877"/>
      <c r="ONK60" s="878"/>
      <c r="ONL60" s="878"/>
      <c r="ONM60" s="878"/>
      <c r="ONN60" s="879"/>
      <c r="ONO60" s="880"/>
      <c r="ONP60" s="878"/>
      <c r="ONQ60" s="878"/>
      <c r="ONR60" s="878"/>
      <c r="ONS60" s="881"/>
      <c r="ONT60" s="877"/>
      <c r="ONU60" s="878"/>
      <c r="ONV60" s="878"/>
      <c r="ONW60" s="878"/>
      <c r="ONX60" s="879"/>
      <c r="ONY60" s="1041"/>
      <c r="ONZ60" s="877"/>
      <c r="OOA60" s="878"/>
      <c r="OOB60" s="878"/>
      <c r="OOC60" s="878"/>
      <c r="OOD60" s="879"/>
      <c r="OOE60" s="880"/>
      <c r="OOF60" s="878"/>
      <c r="OOG60" s="878"/>
      <c r="OOH60" s="878"/>
      <c r="OOI60" s="881"/>
      <c r="OOJ60" s="877"/>
      <c r="OOK60" s="878"/>
      <c r="OOL60" s="878"/>
      <c r="OOM60" s="878"/>
      <c r="OON60" s="879"/>
      <c r="OOO60" s="1041"/>
      <c r="OOP60" s="877"/>
      <c r="OOQ60" s="878"/>
      <c r="OOR60" s="878"/>
      <c r="OOS60" s="878"/>
      <c r="OOT60" s="879"/>
      <c r="OOU60" s="880"/>
      <c r="OOV60" s="878"/>
      <c r="OOW60" s="878"/>
      <c r="OOX60" s="878"/>
      <c r="OOY60" s="881"/>
      <c r="OOZ60" s="877"/>
      <c r="OPA60" s="878"/>
      <c r="OPB60" s="878"/>
      <c r="OPC60" s="878"/>
      <c r="OPD60" s="879"/>
      <c r="OPE60" s="1041"/>
      <c r="OPF60" s="877"/>
      <c r="OPG60" s="878"/>
      <c r="OPH60" s="878"/>
      <c r="OPI60" s="878"/>
      <c r="OPJ60" s="879"/>
      <c r="OPK60" s="880"/>
      <c r="OPL60" s="878"/>
      <c r="OPM60" s="878"/>
      <c r="OPN60" s="878"/>
      <c r="OPO60" s="881"/>
      <c r="OPP60" s="877"/>
      <c r="OPQ60" s="878"/>
      <c r="OPR60" s="878"/>
      <c r="OPS60" s="878"/>
      <c r="OPT60" s="879"/>
      <c r="OPU60" s="1041"/>
      <c r="OPV60" s="877"/>
      <c r="OPW60" s="878"/>
      <c r="OPX60" s="878"/>
      <c r="OPY60" s="878"/>
      <c r="OPZ60" s="879"/>
      <c r="OQA60" s="880"/>
      <c r="OQB60" s="878"/>
      <c r="OQC60" s="878"/>
      <c r="OQD60" s="878"/>
      <c r="OQE60" s="881"/>
      <c r="OQF60" s="877"/>
      <c r="OQG60" s="878"/>
      <c r="OQH60" s="878"/>
      <c r="OQI60" s="878"/>
      <c r="OQJ60" s="879"/>
      <c r="OQK60" s="1041"/>
      <c r="OQL60" s="877"/>
      <c r="OQM60" s="878"/>
      <c r="OQN60" s="878"/>
      <c r="OQO60" s="878"/>
      <c r="OQP60" s="879"/>
      <c r="OQQ60" s="880"/>
      <c r="OQR60" s="878"/>
      <c r="OQS60" s="878"/>
      <c r="OQT60" s="878"/>
      <c r="OQU60" s="881"/>
      <c r="OQV60" s="877"/>
      <c r="OQW60" s="878"/>
      <c r="OQX60" s="878"/>
      <c r="OQY60" s="878"/>
      <c r="OQZ60" s="879"/>
      <c r="ORA60" s="1041"/>
      <c r="ORB60" s="877"/>
      <c r="ORC60" s="878"/>
      <c r="ORD60" s="878"/>
      <c r="ORE60" s="878"/>
      <c r="ORF60" s="879"/>
      <c r="ORG60" s="880"/>
      <c r="ORH60" s="878"/>
      <c r="ORI60" s="878"/>
      <c r="ORJ60" s="878"/>
      <c r="ORK60" s="881"/>
      <c r="ORL60" s="877"/>
      <c r="ORM60" s="878"/>
      <c r="ORN60" s="878"/>
      <c r="ORO60" s="878"/>
      <c r="ORP60" s="879"/>
      <c r="ORQ60" s="1041"/>
      <c r="ORR60" s="877"/>
      <c r="ORS60" s="878"/>
      <c r="ORT60" s="878"/>
      <c r="ORU60" s="878"/>
      <c r="ORV60" s="879"/>
      <c r="ORW60" s="880"/>
      <c r="ORX60" s="878"/>
      <c r="ORY60" s="878"/>
      <c r="ORZ60" s="878"/>
      <c r="OSA60" s="881"/>
      <c r="OSB60" s="877"/>
      <c r="OSC60" s="878"/>
      <c r="OSD60" s="878"/>
      <c r="OSE60" s="878"/>
      <c r="OSF60" s="879"/>
      <c r="OSG60" s="1041"/>
      <c r="OSH60" s="877"/>
      <c r="OSI60" s="878"/>
      <c r="OSJ60" s="878"/>
      <c r="OSK60" s="878"/>
      <c r="OSL60" s="879"/>
      <c r="OSM60" s="880"/>
      <c r="OSN60" s="878"/>
      <c r="OSO60" s="878"/>
      <c r="OSP60" s="878"/>
      <c r="OSQ60" s="881"/>
      <c r="OSR60" s="877"/>
      <c r="OSS60" s="878"/>
      <c r="OST60" s="878"/>
      <c r="OSU60" s="878"/>
      <c r="OSV60" s="879"/>
      <c r="OSW60" s="1041"/>
      <c r="OSX60" s="877"/>
      <c r="OSY60" s="878"/>
      <c r="OSZ60" s="878"/>
      <c r="OTA60" s="878"/>
      <c r="OTB60" s="879"/>
      <c r="OTC60" s="880"/>
      <c r="OTD60" s="878"/>
      <c r="OTE60" s="878"/>
      <c r="OTF60" s="878"/>
      <c r="OTG60" s="881"/>
      <c r="OTH60" s="877"/>
      <c r="OTI60" s="878"/>
      <c r="OTJ60" s="878"/>
      <c r="OTK60" s="878"/>
      <c r="OTL60" s="879"/>
      <c r="OTM60" s="1041"/>
      <c r="OTN60" s="877"/>
      <c r="OTO60" s="878"/>
      <c r="OTP60" s="878"/>
      <c r="OTQ60" s="878"/>
      <c r="OTR60" s="879"/>
      <c r="OTS60" s="880"/>
      <c r="OTT60" s="878"/>
      <c r="OTU60" s="878"/>
      <c r="OTV60" s="878"/>
      <c r="OTW60" s="881"/>
      <c r="OTX60" s="877"/>
      <c r="OTY60" s="878"/>
      <c r="OTZ60" s="878"/>
      <c r="OUA60" s="878"/>
      <c r="OUB60" s="879"/>
      <c r="OUC60" s="1041"/>
      <c r="OUD60" s="877"/>
      <c r="OUE60" s="878"/>
      <c r="OUF60" s="878"/>
      <c r="OUG60" s="878"/>
      <c r="OUH60" s="879"/>
      <c r="OUI60" s="880"/>
      <c r="OUJ60" s="878"/>
      <c r="OUK60" s="878"/>
      <c r="OUL60" s="878"/>
      <c r="OUM60" s="881"/>
      <c r="OUN60" s="877"/>
      <c r="OUO60" s="878"/>
      <c r="OUP60" s="878"/>
      <c r="OUQ60" s="878"/>
      <c r="OUR60" s="879"/>
      <c r="OUS60" s="1041"/>
      <c r="OUT60" s="877"/>
      <c r="OUU60" s="878"/>
      <c r="OUV60" s="878"/>
      <c r="OUW60" s="878"/>
      <c r="OUX60" s="879"/>
      <c r="OUY60" s="880"/>
      <c r="OUZ60" s="878"/>
      <c r="OVA60" s="878"/>
      <c r="OVB60" s="878"/>
      <c r="OVC60" s="881"/>
      <c r="OVD60" s="877"/>
      <c r="OVE60" s="878"/>
      <c r="OVF60" s="878"/>
      <c r="OVG60" s="878"/>
      <c r="OVH60" s="879"/>
      <c r="OVI60" s="1041"/>
      <c r="OVJ60" s="877"/>
      <c r="OVK60" s="878"/>
      <c r="OVL60" s="878"/>
      <c r="OVM60" s="878"/>
      <c r="OVN60" s="879"/>
      <c r="OVO60" s="880"/>
      <c r="OVP60" s="878"/>
      <c r="OVQ60" s="878"/>
      <c r="OVR60" s="878"/>
      <c r="OVS60" s="881"/>
      <c r="OVT60" s="877"/>
      <c r="OVU60" s="878"/>
      <c r="OVV60" s="878"/>
      <c r="OVW60" s="878"/>
      <c r="OVX60" s="879"/>
      <c r="OVY60" s="1041"/>
      <c r="OVZ60" s="877"/>
      <c r="OWA60" s="878"/>
      <c r="OWB60" s="878"/>
      <c r="OWC60" s="878"/>
      <c r="OWD60" s="879"/>
      <c r="OWE60" s="880"/>
      <c r="OWF60" s="878"/>
      <c r="OWG60" s="878"/>
      <c r="OWH60" s="878"/>
      <c r="OWI60" s="881"/>
      <c r="OWJ60" s="877"/>
      <c r="OWK60" s="878"/>
      <c r="OWL60" s="878"/>
      <c r="OWM60" s="878"/>
      <c r="OWN60" s="879"/>
      <c r="OWO60" s="1041"/>
      <c r="OWP60" s="877"/>
      <c r="OWQ60" s="878"/>
      <c r="OWR60" s="878"/>
      <c r="OWS60" s="878"/>
      <c r="OWT60" s="879"/>
      <c r="OWU60" s="880"/>
      <c r="OWV60" s="878"/>
      <c r="OWW60" s="878"/>
      <c r="OWX60" s="878"/>
      <c r="OWY60" s="881"/>
      <c r="OWZ60" s="877"/>
      <c r="OXA60" s="878"/>
      <c r="OXB60" s="878"/>
      <c r="OXC60" s="878"/>
      <c r="OXD60" s="879"/>
      <c r="OXE60" s="1041"/>
      <c r="OXF60" s="877"/>
      <c r="OXG60" s="878"/>
      <c r="OXH60" s="878"/>
      <c r="OXI60" s="878"/>
      <c r="OXJ60" s="879"/>
      <c r="OXK60" s="880"/>
      <c r="OXL60" s="878"/>
      <c r="OXM60" s="878"/>
      <c r="OXN60" s="878"/>
      <c r="OXO60" s="881"/>
      <c r="OXP60" s="877"/>
      <c r="OXQ60" s="878"/>
      <c r="OXR60" s="878"/>
      <c r="OXS60" s="878"/>
      <c r="OXT60" s="879"/>
      <c r="OXU60" s="1041"/>
      <c r="OXV60" s="877"/>
      <c r="OXW60" s="878"/>
      <c r="OXX60" s="878"/>
      <c r="OXY60" s="878"/>
      <c r="OXZ60" s="879"/>
      <c r="OYA60" s="880"/>
      <c r="OYB60" s="878"/>
      <c r="OYC60" s="878"/>
      <c r="OYD60" s="878"/>
      <c r="OYE60" s="881"/>
      <c r="OYF60" s="877"/>
      <c r="OYG60" s="878"/>
      <c r="OYH60" s="878"/>
      <c r="OYI60" s="878"/>
      <c r="OYJ60" s="879"/>
      <c r="OYK60" s="1041"/>
      <c r="OYL60" s="877"/>
      <c r="OYM60" s="878"/>
      <c r="OYN60" s="878"/>
      <c r="OYO60" s="878"/>
      <c r="OYP60" s="879"/>
      <c r="OYQ60" s="880"/>
      <c r="OYR60" s="878"/>
      <c r="OYS60" s="878"/>
      <c r="OYT60" s="878"/>
      <c r="OYU60" s="881"/>
      <c r="OYV60" s="877"/>
      <c r="OYW60" s="878"/>
      <c r="OYX60" s="878"/>
      <c r="OYY60" s="878"/>
      <c r="OYZ60" s="879"/>
      <c r="OZA60" s="1041"/>
      <c r="OZB60" s="877"/>
      <c r="OZC60" s="878"/>
      <c r="OZD60" s="878"/>
      <c r="OZE60" s="878"/>
      <c r="OZF60" s="879"/>
      <c r="OZG60" s="880"/>
      <c r="OZH60" s="878"/>
      <c r="OZI60" s="878"/>
      <c r="OZJ60" s="878"/>
      <c r="OZK60" s="881"/>
      <c r="OZL60" s="877"/>
      <c r="OZM60" s="878"/>
      <c r="OZN60" s="878"/>
      <c r="OZO60" s="878"/>
      <c r="OZP60" s="879"/>
      <c r="OZQ60" s="1041"/>
      <c r="OZR60" s="877"/>
      <c r="OZS60" s="878"/>
      <c r="OZT60" s="878"/>
      <c r="OZU60" s="878"/>
      <c r="OZV60" s="879"/>
      <c r="OZW60" s="880"/>
      <c r="OZX60" s="878"/>
      <c r="OZY60" s="878"/>
      <c r="OZZ60" s="878"/>
      <c r="PAA60" s="881"/>
      <c r="PAB60" s="877"/>
      <c r="PAC60" s="878"/>
      <c r="PAD60" s="878"/>
      <c r="PAE60" s="878"/>
      <c r="PAF60" s="879"/>
      <c r="PAG60" s="1041"/>
      <c r="PAH60" s="877"/>
      <c r="PAI60" s="878"/>
      <c r="PAJ60" s="878"/>
      <c r="PAK60" s="878"/>
      <c r="PAL60" s="879"/>
      <c r="PAM60" s="880"/>
      <c r="PAN60" s="878"/>
      <c r="PAO60" s="878"/>
      <c r="PAP60" s="878"/>
      <c r="PAQ60" s="881"/>
      <c r="PAR60" s="877"/>
      <c r="PAS60" s="878"/>
      <c r="PAT60" s="878"/>
      <c r="PAU60" s="878"/>
      <c r="PAV60" s="879"/>
      <c r="PAW60" s="1041"/>
      <c r="PAX60" s="877"/>
      <c r="PAY60" s="878"/>
      <c r="PAZ60" s="878"/>
      <c r="PBA60" s="878"/>
      <c r="PBB60" s="879"/>
      <c r="PBC60" s="880"/>
      <c r="PBD60" s="878"/>
      <c r="PBE60" s="878"/>
      <c r="PBF60" s="878"/>
      <c r="PBG60" s="881"/>
      <c r="PBH60" s="877"/>
      <c r="PBI60" s="878"/>
      <c r="PBJ60" s="878"/>
      <c r="PBK60" s="878"/>
      <c r="PBL60" s="879"/>
      <c r="PBM60" s="1041"/>
      <c r="PBN60" s="877"/>
      <c r="PBO60" s="878"/>
      <c r="PBP60" s="878"/>
      <c r="PBQ60" s="878"/>
      <c r="PBR60" s="879"/>
      <c r="PBS60" s="880"/>
      <c r="PBT60" s="878"/>
      <c r="PBU60" s="878"/>
      <c r="PBV60" s="878"/>
      <c r="PBW60" s="881"/>
      <c r="PBX60" s="877"/>
      <c r="PBY60" s="878"/>
      <c r="PBZ60" s="878"/>
      <c r="PCA60" s="878"/>
      <c r="PCB60" s="879"/>
      <c r="PCC60" s="1041"/>
      <c r="PCD60" s="877"/>
      <c r="PCE60" s="878"/>
      <c r="PCF60" s="878"/>
      <c r="PCG60" s="878"/>
      <c r="PCH60" s="879"/>
      <c r="PCI60" s="880"/>
      <c r="PCJ60" s="878"/>
      <c r="PCK60" s="878"/>
      <c r="PCL60" s="878"/>
      <c r="PCM60" s="881"/>
      <c r="PCN60" s="877"/>
      <c r="PCO60" s="878"/>
      <c r="PCP60" s="878"/>
      <c r="PCQ60" s="878"/>
      <c r="PCR60" s="879"/>
      <c r="PCS60" s="1041"/>
      <c r="PCT60" s="877"/>
      <c r="PCU60" s="878"/>
      <c r="PCV60" s="878"/>
      <c r="PCW60" s="878"/>
      <c r="PCX60" s="879"/>
      <c r="PCY60" s="880"/>
      <c r="PCZ60" s="878"/>
      <c r="PDA60" s="878"/>
      <c r="PDB60" s="878"/>
      <c r="PDC60" s="881"/>
      <c r="PDD60" s="877"/>
      <c r="PDE60" s="878"/>
      <c r="PDF60" s="878"/>
      <c r="PDG60" s="878"/>
      <c r="PDH60" s="879"/>
      <c r="PDI60" s="1041"/>
      <c r="PDJ60" s="877"/>
      <c r="PDK60" s="878"/>
      <c r="PDL60" s="878"/>
      <c r="PDM60" s="878"/>
      <c r="PDN60" s="879"/>
      <c r="PDO60" s="880"/>
      <c r="PDP60" s="878"/>
      <c r="PDQ60" s="878"/>
      <c r="PDR60" s="878"/>
      <c r="PDS60" s="881"/>
      <c r="PDT60" s="877"/>
      <c r="PDU60" s="878"/>
      <c r="PDV60" s="878"/>
      <c r="PDW60" s="878"/>
      <c r="PDX60" s="879"/>
      <c r="PDY60" s="1041"/>
      <c r="PDZ60" s="877"/>
      <c r="PEA60" s="878"/>
      <c r="PEB60" s="878"/>
      <c r="PEC60" s="878"/>
      <c r="PED60" s="879"/>
      <c r="PEE60" s="880"/>
      <c r="PEF60" s="878"/>
      <c r="PEG60" s="878"/>
      <c r="PEH60" s="878"/>
      <c r="PEI60" s="881"/>
      <c r="PEJ60" s="877"/>
      <c r="PEK60" s="878"/>
      <c r="PEL60" s="878"/>
      <c r="PEM60" s="878"/>
      <c r="PEN60" s="879"/>
      <c r="PEO60" s="1041"/>
      <c r="PEP60" s="877"/>
      <c r="PEQ60" s="878"/>
      <c r="PER60" s="878"/>
      <c r="PES60" s="878"/>
      <c r="PET60" s="879"/>
      <c r="PEU60" s="880"/>
      <c r="PEV60" s="878"/>
      <c r="PEW60" s="878"/>
      <c r="PEX60" s="878"/>
      <c r="PEY60" s="881"/>
      <c r="PEZ60" s="877"/>
      <c r="PFA60" s="878"/>
      <c r="PFB60" s="878"/>
      <c r="PFC60" s="878"/>
      <c r="PFD60" s="879"/>
      <c r="PFE60" s="1041"/>
      <c r="PFF60" s="877"/>
      <c r="PFG60" s="878"/>
      <c r="PFH60" s="878"/>
      <c r="PFI60" s="878"/>
      <c r="PFJ60" s="879"/>
      <c r="PFK60" s="880"/>
      <c r="PFL60" s="878"/>
      <c r="PFM60" s="878"/>
      <c r="PFN60" s="878"/>
      <c r="PFO60" s="881"/>
      <c r="PFP60" s="877"/>
      <c r="PFQ60" s="878"/>
      <c r="PFR60" s="878"/>
      <c r="PFS60" s="878"/>
      <c r="PFT60" s="879"/>
      <c r="PFU60" s="1041"/>
      <c r="PFV60" s="877"/>
      <c r="PFW60" s="878"/>
      <c r="PFX60" s="878"/>
      <c r="PFY60" s="878"/>
      <c r="PFZ60" s="879"/>
      <c r="PGA60" s="880"/>
      <c r="PGB60" s="878"/>
      <c r="PGC60" s="878"/>
      <c r="PGD60" s="878"/>
      <c r="PGE60" s="881"/>
      <c r="PGF60" s="877"/>
      <c r="PGG60" s="878"/>
      <c r="PGH60" s="878"/>
      <c r="PGI60" s="878"/>
      <c r="PGJ60" s="879"/>
      <c r="PGK60" s="1041"/>
      <c r="PGL60" s="877"/>
      <c r="PGM60" s="878"/>
      <c r="PGN60" s="878"/>
      <c r="PGO60" s="878"/>
      <c r="PGP60" s="879"/>
      <c r="PGQ60" s="880"/>
      <c r="PGR60" s="878"/>
      <c r="PGS60" s="878"/>
      <c r="PGT60" s="878"/>
      <c r="PGU60" s="881"/>
      <c r="PGV60" s="877"/>
      <c r="PGW60" s="878"/>
      <c r="PGX60" s="878"/>
      <c r="PGY60" s="878"/>
      <c r="PGZ60" s="879"/>
      <c r="PHA60" s="1041"/>
      <c r="PHB60" s="877"/>
      <c r="PHC60" s="878"/>
      <c r="PHD60" s="878"/>
      <c r="PHE60" s="878"/>
      <c r="PHF60" s="879"/>
      <c r="PHG60" s="880"/>
      <c r="PHH60" s="878"/>
      <c r="PHI60" s="878"/>
      <c r="PHJ60" s="878"/>
      <c r="PHK60" s="881"/>
      <c r="PHL60" s="877"/>
      <c r="PHM60" s="878"/>
      <c r="PHN60" s="878"/>
      <c r="PHO60" s="878"/>
      <c r="PHP60" s="879"/>
      <c r="PHQ60" s="1041"/>
      <c r="PHR60" s="877"/>
      <c r="PHS60" s="878"/>
      <c r="PHT60" s="878"/>
      <c r="PHU60" s="878"/>
      <c r="PHV60" s="879"/>
      <c r="PHW60" s="880"/>
      <c r="PHX60" s="878"/>
      <c r="PHY60" s="878"/>
      <c r="PHZ60" s="878"/>
      <c r="PIA60" s="881"/>
      <c r="PIB60" s="877"/>
      <c r="PIC60" s="878"/>
      <c r="PID60" s="878"/>
      <c r="PIE60" s="878"/>
      <c r="PIF60" s="879"/>
      <c r="PIG60" s="1041"/>
      <c r="PIH60" s="877"/>
      <c r="PII60" s="878"/>
      <c r="PIJ60" s="878"/>
      <c r="PIK60" s="878"/>
      <c r="PIL60" s="879"/>
      <c r="PIM60" s="880"/>
      <c r="PIN60" s="878"/>
      <c r="PIO60" s="878"/>
      <c r="PIP60" s="878"/>
      <c r="PIQ60" s="881"/>
      <c r="PIR60" s="877"/>
      <c r="PIS60" s="878"/>
      <c r="PIT60" s="878"/>
      <c r="PIU60" s="878"/>
      <c r="PIV60" s="879"/>
      <c r="PIW60" s="1041"/>
      <c r="PIX60" s="877"/>
      <c r="PIY60" s="878"/>
      <c r="PIZ60" s="878"/>
      <c r="PJA60" s="878"/>
      <c r="PJB60" s="879"/>
      <c r="PJC60" s="880"/>
      <c r="PJD60" s="878"/>
      <c r="PJE60" s="878"/>
      <c r="PJF60" s="878"/>
      <c r="PJG60" s="881"/>
      <c r="PJH60" s="877"/>
      <c r="PJI60" s="878"/>
      <c r="PJJ60" s="878"/>
      <c r="PJK60" s="878"/>
      <c r="PJL60" s="879"/>
      <c r="PJM60" s="1041"/>
      <c r="PJN60" s="877"/>
      <c r="PJO60" s="878"/>
      <c r="PJP60" s="878"/>
      <c r="PJQ60" s="878"/>
      <c r="PJR60" s="879"/>
      <c r="PJS60" s="880"/>
      <c r="PJT60" s="878"/>
      <c r="PJU60" s="878"/>
      <c r="PJV60" s="878"/>
      <c r="PJW60" s="881"/>
      <c r="PJX60" s="877"/>
      <c r="PJY60" s="878"/>
      <c r="PJZ60" s="878"/>
      <c r="PKA60" s="878"/>
      <c r="PKB60" s="879"/>
      <c r="PKC60" s="1041"/>
      <c r="PKD60" s="877"/>
      <c r="PKE60" s="878"/>
      <c r="PKF60" s="878"/>
      <c r="PKG60" s="878"/>
      <c r="PKH60" s="879"/>
      <c r="PKI60" s="880"/>
      <c r="PKJ60" s="878"/>
      <c r="PKK60" s="878"/>
      <c r="PKL60" s="878"/>
      <c r="PKM60" s="881"/>
      <c r="PKN60" s="877"/>
      <c r="PKO60" s="878"/>
      <c r="PKP60" s="878"/>
      <c r="PKQ60" s="878"/>
      <c r="PKR60" s="879"/>
      <c r="PKS60" s="1041"/>
      <c r="PKT60" s="877"/>
      <c r="PKU60" s="878"/>
      <c r="PKV60" s="878"/>
      <c r="PKW60" s="878"/>
      <c r="PKX60" s="879"/>
      <c r="PKY60" s="880"/>
      <c r="PKZ60" s="878"/>
      <c r="PLA60" s="878"/>
      <c r="PLB60" s="878"/>
      <c r="PLC60" s="881"/>
      <c r="PLD60" s="877"/>
      <c r="PLE60" s="878"/>
      <c r="PLF60" s="878"/>
      <c r="PLG60" s="878"/>
      <c r="PLH60" s="879"/>
      <c r="PLI60" s="1041"/>
      <c r="PLJ60" s="877"/>
      <c r="PLK60" s="878"/>
      <c r="PLL60" s="878"/>
      <c r="PLM60" s="878"/>
      <c r="PLN60" s="879"/>
      <c r="PLO60" s="880"/>
      <c r="PLP60" s="878"/>
      <c r="PLQ60" s="878"/>
      <c r="PLR60" s="878"/>
      <c r="PLS60" s="881"/>
      <c r="PLT60" s="877"/>
      <c r="PLU60" s="878"/>
      <c r="PLV60" s="878"/>
      <c r="PLW60" s="878"/>
      <c r="PLX60" s="879"/>
      <c r="PLY60" s="1041"/>
      <c r="PLZ60" s="877"/>
      <c r="PMA60" s="878"/>
      <c r="PMB60" s="878"/>
      <c r="PMC60" s="878"/>
      <c r="PMD60" s="879"/>
      <c r="PME60" s="880"/>
      <c r="PMF60" s="878"/>
      <c r="PMG60" s="878"/>
      <c r="PMH60" s="878"/>
      <c r="PMI60" s="881"/>
      <c r="PMJ60" s="877"/>
      <c r="PMK60" s="878"/>
      <c r="PML60" s="878"/>
      <c r="PMM60" s="878"/>
      <c r="PMN60" s="879"/>
      <c r="PMO60" s="1041"/>
      <c r="PMP60" s="877"/>
      <c r="PMQ60" s="878"/>
      <c r="PMR60" s="878"/>
      <c r="PMS60" s="878"/>
      <c r="PMT60" s="879"/>
      <c r="PMU60" s="880"/>
      <c r="PMV60" s="878"/>
      <c r="PMW60" s="878"/>
      <c r="PMX60" s="878"/>
      <c r="PMY60" s="881"/>
      <c r="PMZ60" s="877"/>
      <c r="PNA60" s="878"/>
      <c r="PNB60" s="878"/>
      <c r="PNC60" s="878"/>
      <c r="PND60" s="879"/>
      <c r="PNE60" s="1041"/>
      <c r="PNF60" s="877"/>
      <c r="PNG60" s="878"/>
      <c r="PNH60" s="878"/>
      <c r="PNI60" s="878"/>
      <c r="PNJ60" s="879"/>
      <c r="PNK60" s="880"/>
      <c r="PNL60" s="878"/>
      <c r="PNM60" s="878"/>
      <c r="PNN60" s="878"/>
      <c r="PNO60" s="881"/>
      <c r="PNP60" s="877"/>
      <c r="PNQ60" s="878"/>
      <c r="PNR60" s="878"/>
      <c r="PNS60" s="878"/>
      <c r="PNT60" s="879"/>
      <c r="PNU60" s="1041"/>
      <c r="PNV60" s="877"/>
      <c r="PNW60" s="878"/>
      <c r="PNX60" s="878"/>
      <c r="PNY60" s="878"/>
      <c r="PNZ60" s="879"/>
      <c r="POA60" s="880"/>
      <c r="POB60" s="878"/>
      <c r="POC60" s="878"/>
      <c r="POD60" s="878"/>
      <c r="POE60" s="881"/>
      <c r="POF60" s="877"/>
      <c r="POG60" s="878"/>
      <c r="POH60" s="878"/>
      <c r="POI60" s="878"/>
      <c r="POJ60" s="879"/>
      <c r="POK60" s="1041"/>
      <c r="POL60" s="877"/>
      <c r="POM60" s="878"/>
      <c r="PON60" s="878"/>
      <c r="POO60" s="878"/>
      <c r="POP60" s="879"/>
      <c r="POQ60" s="880"/>
      <c r="POR60" s="878"/>
      <c r="POS60" s="878"/>
      <c r="POT60" s="878"/>
      <c r="POU60" s="881"/>
      <c r="POV60" s="877"/>
      <c r="POW60" s="878"/>
      <c r="POX60" s="878"/>
      <c r="POY60" s="878"/>
      <c r="POZ60" s="879"/>
      <c r="PPA60" s="1041"/>
      <c r="PPB60" s="877"/>
      <c r="PPC60" s="878"/>
      <c r="PPD60" s="878"/>
      <c r="PPE60" s="878"/>
      <c r="PPF60" s="879"/>
      <c r="PPG60" s="880"/>
      <c r="PPH60" s="878"/>
      <c r="PPI60" s="878"/>
      <c r="PPJ60" s="878"/>
      <c r="PPK60" s="881"/>
      <c r="PPL60" s="877"/>
      <c r="PPM60" s="878"/>
      <c r="PPN60" s="878"/>
      <c r="PPO60" s="878"/>
      <c r="PPP60" s="879"/>
      <c r="PPQ60" s="1041"/>
      <c r="PPR60" s="877"/>
      <c r="PPS60" s="878"/>
      <c r="PPT60" s="878"/>
      <c r="PPU60" s="878"/>
      <c r="PPV60" s="879"/>
      <c r="PPW60" s="880"/>
      <c r="PPX60" s="878"/>
      <c r="PPY60" s="878"/>
      <c r="PPZ60" s="878"/>
      <c r="PQA60" s="881"/>
      <c r="PQB60" s="877"/>
      <c r="PQC60" s="878"/>
      <c r="PQD60" s="878"/>
      <c r="PQE60" s="878"/>
      <c r="PQF60" s="879"/>
      <c r="PQG60" s="1041"/>
      <c r="PQH60" s="877"/>
      <c r="PQI60" s="878"/>
      <c r="PQJ60" s="878"/>
      <c r="PQK60" s="878"/>
      <c r="PQL60" s="879"/>
      <c r="PQM60" s="880"/>
      <c r="PQN60" s="878"/>
      <c r="PQO60" s="878"/>
      <c r="PQP60" s="878"/>
      <c r="PQQ60" s="881"/>
      <c r="PQR60" s="877"/>
      <c r="PQS60" s="878"/>
      <c r="PQT60" s="878"/>
      <c r="PQU60" s="878"/>
      <c r="PQV60" s="879"/>
      <c r="PQW60" s="1041"/>
      <c r="PQX60" s="877"/>
      <c r="PQY60" s="878"/>
      <c r="PQZ60" s="878"/>
      <c r="PRA60" s="878"/>
      <c r="PRB60" s="879"/>
      <c r="PRC60" s="880"/>
      <c r="PRD60" s="878"/>
      <c r="PRE60" s="878"/>
      <c r="PRF60" s="878"/>
      <c r="PRG60" s="881"/>
      <c r="PRH60" s="877"/>
      <c r="PRI60" s="878"/>
      <c r="PRJ60" s="878"/>
      <c r="PRK60" s="878"/>
      <c r="PRL60" s="879"/>
      <c r="PRM60" s="1041"/>
      <c r="PRN60" s="877"/>
      <c r="PRO60" s="878"/>
      <c r="PRP60" s="878"/>
      <c r="PRQ60" s="878"/>
      <c r="PRR60" s="879"/>
      <c r="PRS60" s="880"/>
      <c r="PRT60" s="878"/>
      <c r="PRU60" s="878"/>
      <c r="PRV60" s="878"/>
      <c r="PRW60" s="881"/>
      <c r="PRX60" s="877"/>
      <c r="PRY60" s="878"/>
      <c r="PRZ60" s="878"/>
      <c r="PSA60" s="878"/>
      <c r="PSB60" s="879"/>
      <c r="PSC60" s="1041"/>
      <c r="PSD60" s="877"/>
      <c r="PSE60" s="878"/>
      <c r="PSF60" s="878"/>
      <c r="PSG60" s="878"/>
      <c r="PSH60" s="879"/>
      <c r="PSI60" s="880"/>
      <c r="PSJ60" s="878"/>
      <c r="PSK60" s="878"/>
      <c r="PSL60" s="878"/>
      <c r="PSM60" s="881"/>
      <c r="PSN60" s="877"/>
      <c r="PSO60" s="878"/>
      <c r="PSP60" s="878"/>
      <c r="PSQ60" s="878"/>
      <c r="PSR60" s="879"/>
      <c r="PSS60" s="1041"/>
      <c r="PST60" s="877"/>
      <c r="PSU60" s="878"/>
      <c r="PSV60" s="878"/>
      <c r="PSW60" s="878"/>
      <c r="PSX60" s="879"/>
      <c r="PSY60" s="880"/>
      <c r="PSZ60" s="878"/>
      <c r="PTA60" s="878"/>
      <c r="PTB60" s="878"/>
      <c r="PTC60" s="881"/>
      <c r="PTD60" s="877"/>
      <c r="PTE60" s="878"/>
      <c r="PTF60" s="878"/>
      <c r="PTG60" s="878"/>
      <c r="PTH60" s="879"/>
      <c r="PTI60" s="1041"/>
      <c r="PTJ60" s="877"/>
      <c r="PTK60" s="878"/>
      <c r="PTL60" s="878"/>
      <c r="PTM60" s="878"/>
      <c r="PTN60" s="879"/>
      <c r="PTO60" s="880"/>
      <c r="PTP60" s="878"/>
      <c r="PTQ60" s="878"/>
      <c r="PTR60" s="878"/>
      <c r="PTS60" s="881"/>
      <c r="PTT60" s="877"/>
      <c r="PTU60" s="878"/>
      <c r="PTV60" s="878"/>
      <c r="PTW60" s="878"/>
      <c r="PTX60" s="879"/>
      <c r="PTY60" s="1041"/>
      <c r="PTZ60" s="877"/>
      <c r="PUA60" s="878"/>
      <c r="PUB60" s="878"/>
      <c r="PUC60" s="878"/>
      <c r="PUD60" s="879"/>
      <c r="PUE60" s="880"/>
      <c r="PUF60" s="878"/>
      <c r="PUG60" s="878"/>
      <c r="PUH60" s="878"/>
      <c r="PUI60" s="881"/>
      <c r="PUJ60" s="877"/>
      <c r="PUK60" s="878"/>
      <c r="PUL60" s="878"/>
      <c r="PUM60" s="878"/>
      <c r="PUN60" s="879"/>
      <c r="PUO60" s="1041"/>
      <c r="PUP60" s="877"/>
      <c r="PUQ60" s="878"/>
      <c r="PUR60" s="878"/>
      <c r="PUS60" s="878"/>
      <c r="PUT60" s="879"/>
      <c r="PUU60" s="880"/>
      <c r="PUV60" s="878"/>
      <c r="PUW60" s="878"/>
      <c r="PUX60" s="878"/>
      <c r="PUY60" s="881"/>
      <c r="PUZ60" s="877"/>
      <c r="PVA60" s="878"/>
      <c r="PVB60" s="878"/>
      <c r="PVC60" s="878"/>
      <c r="PVD60" s="879"/>
      <c r="PVE60" s="1041"/>
      <c r="PVF60" s="877"/>
      <c r="PVG60" s="878"/>
      <c r="PVH60" s="878"/>
      <c r="PVI60" s="878"/>
      <c r="PVJ60" s="879"/>
      <c r="PVK60" s="880"/>
      <c r="PVL60" s="878"/>
      <c r="PVM60" s="878"/>
      <c r="PVN60" s="878"/>
      <c r="PVO60" s="881"/>
      <c r="PVP60" s="877"/>
      <c r="PVQ60" s="878"/>
      <c r="PVR60" s="878"/>
      <c r="PVS60" s="878"/>
      <c r="PVT60" s="879"/>
      <c r="PVU60" s="1041"/>
      <c r="PVV60" s="877"/>
      <c r="PVW60" s="878"/>
      <c r="PVX60" s="878"/>
      <c r="PVY60" s="878"/>
      <c r="PVZ60" s="879"/>
      <c r="PWA60" s="880"/>
      <c r="PWB60" s="878"/>
      <c r="PWC60" s="878"/>
      <c r="PWD60" s="878"/>
      <c r="PWE60" s="881"/>
      <c r="PWF60" s="877"/>
      <c r="PWG60" s="878"/>
      <c r="PWH60" s="878"/>
      <c r="PWI60" s="878"/>
      <c r="PWJ60" s="879"/>
      <c r="PWK60" s="1041"/>
      <c r="PWL60" s="877"/>
      <c r="PWM60" s="878"/>
      <c r="PWN60" s="878"/>
      <c r="PWO60" s="878"/>
      <c r="PWP60" s="879"/>
      <c r="PWQ60" s="880"/>
      <c r="PWR60" s="878"/>
      <c r="PWS60" s="878"/>
      <c r="PWT60" s="878"/>
      <c r="PWU60" s="881"/>
      <c r="PWV60" s="877"/>
      <c r="PWW60" s="878"/>
      <c r="PWX60" s="878"/>
      <c r="PWY60" s="878"/>
      <c r="PWZ60" s="879"/>
      <c r="PXA60" s="1041"/>
      <c r="PXB60" s="877"/>
      <c r="PXC60" s="878"/>
      <c r="PXD60" s="878"/>
      <c r="PXE60" s="878"/>
      <c r="PXF60" s="879"/>
      <c r="PXG60" s="880"/>
      <c r="PXH60" s="878"/>
      <c r="PXI60" s="878"/>
      <c r="PXJ60" s="878"/>
      <c r="PXK60" s="881"/>
      <c r="PXL60" s="877"/>
      <c r="PXM60" s="878"/>
      <c r="PXN60" s="878"/>
      <c r="PXO60" s="878"/>
      <c r="PXP60" s="879"/>
      <c r="PXQ60" s="1041"/>
      <c r="PXR60" s="877"/>
      <c r="PXS60" s="878"/>
      <c r="PXT60" s="878"/>
      <c r="PXU60" s="878"/>
      <c r="PXV60" s="879"/>
      <c r="PXW60" s="880"/>
      <c r="PXX60" s="878"/>
      <c r="PXY60" s="878"/>
      <c r="PXZ60" s="878"/>
      <c r="PYA60" s="881"/>
      <c r="PYB60" s="877"/>
      <c r="PYC60" s="878"/>
      <c r="PYD60" s="878"/>
      <c r="PYE60" s="878"/>
      <c r="PYF60" s="879"/>
      <c r="PYG60" s="1041"/>
      <c r="PYH60" s="877"/>
      <c r="PYI60" s="878"/>
      <c r="PYJ60" s="878"/>
      <c r="PYK60" s="878"/>
      <c r="PYL60" s="879"/>
      <c r="PYM60" s="880"/>
      <c r="PYN60" s="878"/>
      <c r="PYO60" s="878"/>
      <c r="PYP60" s="878"/>
      <c r="PYQ60" s="881"/>
      <c r="PYR60" s="877"/>
      <c r="PYS60" s="878"/>
      <c r="PYT60" s="878"/>
      <c r="PYU60" s="878"/>
      <c r="PYV60" s="879"/>
      <c r="PYW60" s="1041"/>
      <c r="PYX60" s="877"/>
      <c r="PYY60" s="878"/>
      <c r="PYZ60" s="878"/>
      <c r="PZA60" s="878"/>
      <c r="PZB60" s="879"/>
      <c r="PZC60" s="880"/>
      <c r="PZD60" s="878"/>
      <c r="PZE60" s="878"/>
      <c r="PZF60" s="878"/>
      <c r="PZG60" s="881"/>
      <c r="PZH60" s="877"/>
      <c r="PZI60" s="878"/>
      <c r="PZJ60" s="878"/>
      <c r="PZK60" s="878"/>
      <c r="PZL60" s="879"/>
      <c r="PZM60" s="1041"/>
      <c r="PZN60" s="877"/>
      <c r="PZO60" s="878"/>
      <c r="PZP60" s="878"/>
      <c r="PZQ60" s="878"/>
      <c r="PZR60" s="879"/>
      <c r="PZS60" s="880"/>
      <c r="PZT60" s="878"/>
      <c r="PZU60" s="878"/>
      <c r="PZV60" s="878"/>
      <c r="PZW60" s="881"/>
      <c r="PZX60" s="877"/>
      <c r="PZY60" s="878"/>
      <c r="PZZ60" s="878"/>
      <c r="QAA60" s="878"/>
      <c r="QAB60" s="879"/>
      <c r="QAC60" s="1041"/>
      <c r="QAD60" s="877"/>
      <c r="QAE60" s="878"/>
      <c r="QAF60" s="878"/>
      <c r="QAG60" s="878"/>
      <c r="QAH60" s="879"/>
      <c r="QAI60" s="880"/>
      <c r="QAJ60" s="878"/>
      <c r="QAK60" s="878"/>
      <c r="QAL60" s="878"/>
      <c r="QAM60" s="881"/>
      <c r="QAN60" s="877"/>
      <c r="QAO60" s="878"/>
      <c r="QAP60" s="878"/>
      <c r="QAQ60" s="878"/>
      <c r="QAR60" s="879"/>
      <c r="QAS60" s="1041"/>
      <c r="QAT60" s="877"/>
      <c r="QAU60" s="878"/>
      <c r="QAV60" s="878"/>
      <c r="QAW60" s="878"/>
      <c r="QAX60" s="879"/>
      <c r="QAY60" s="880"/>
      <c r="QAZ60" s="878"/>
      <c r="QBA60" s="878"/>
      <c r="QBB60" s="878"/>
      <c r="QBC60" s="881"/>
      <c r="QBD60" s="877"/>
      <c r="QBE60" s="878"/>
      <c r="QBF60" s="878"/>
      <c r="QBG60" s="878"/>
      <c r="QBH60" s="879"/>
      <c r="QBI60" s="1041"/>
      <c r="QBJ60" s="877"/>
      <c r="QBK60" s="878"/>
      <c r="QBL60" s="878"/>
      <c r="QBM60" s="878"/>
      <c r="QBN60" s="879"/>
      <c r="QBO60" s="880"/>
      <c r="QBP60" s="878"/>
      <c r="QBQ60" s="878"/>
      <c r="QBR60" s="878"/>
      <c r="QBS60" s="881"/>
      <c r="QBT60" s="877"/>
      <c r="QBU60" s="878"/>
      <c r="QBV60" s="878"/>
      <c r="QBW60" s="878"/>
      <c r="QBX60" s="879"/>
      <c r="QBY60" s="1041"/>
      <c r="QBZ60" s="877"/>
      <c r="QCA60" s="878"/>
      <c r="QCB60" s="878"/>
      <c r="QCC60" s="878"/>
      <c r="QCD60" s="879"/>
      <c r="QCE60" s="880"/>
      <c r="QCF60" s="878"/>
      <c r="QCG60" s="878"/>
      <c r="QCH60" s="878"/>
      <c r="QCI60" s="881"/>
      <c r="QCJ60" s="877"/>
      <c r="QCK60" s="878"/>
      <c r="QCL60" s="878"/>
      <c r="QCM60" s="878"/>
      <c r="QCN60" s="879"/>
      <c r="QCO60" s="1041"/>
      <c r="QCP60" s="877"/>
      <c r="QCQ60" s="878"/>
      <c r="QCR60" s="878"/>
      <c r="QCS60" s="878"/>
      <c r="QCT60" s="879"/>
      <c r="QCU60" s="880"/>
      <c r="QCV60" s="878"/>
      <c r="QCW60" s="878"/>
      <c r="QCX60" s="878"/>
      <c r="QCY60" s="881"/>
      <c r="QCZ60" s="877"/>
      <c r="QDA60" s="878"/>
      <c r="QDB60" s="878"/>
      <c r="QDC60" s="878"/>
      <c r="QDD60" s="879"/>
      <c r="QDE60" s="1041"/>
      <c r="QDF60" s="877"/>
      <c r="QDG60" s="878"/>
      <c r="QDH60" s="878"/>
      <c r="QDI60" s="878"/>
      <c r="QDJ60" s="879"/>
      <c r="QDK60" s="880"/>
      <c r="QDL60" s="878"/>
      <c r="QDM60" s="878"/>
      <c r="QDN60" s="878"/>
      <c r="QDO60" s="881"/>
      <c r="QDP60" s="877"/>
      <c r="QDQ60" s="878"/>
      <c r="QDR60" s="878"/>
      <c r="QDS60" s="878"/>
      <c r="QDT60" s="879"/>
      <c r="QDU60" s="1041"/>
      <c r="QDV60" s="877"/>
      <c r="QDW60" s="878"/>
      <c r="QDX60" s="878"/>
      <c r="QDY60" s="878"/>
      <c r="QDZ60" s="879"/>
      <c r="QEA60" s="880"/>
      <c r="QEB60" s="878"/>
      <c r="QEC60" s="878"/>
      <c r="QED60" s="878"/>
      <c r="QEE60" s="881"/>
      <c r="QEF60" s="877"/>
      <c r="QEG60" s="878"/>
      <c r="QEH60" s="878"/>
      <c r="QEI60" s="878"/>
      <c r="QEJ60" s="879"/>
      <c r="QEK60" s="1041"/>
      <c r="QEL60" s="877"/>
      <c r="QEM60" s="878"/>
      <c r="QEN60" s="878"/>
      <c r="QEO60" s="878"/>
      <c r="QEP60" s="879"/>
      <c r="QEQ60" s="880"/>
      <c r="QER60" s="878"/>
      <c r="QES60" s="878"/>
      <c r="QET60" s="878"/>
      <c r="QEU60" s="881"/>
      <c r="QEV60" s="877"/>
      <c r="QEW60" s="878"/>
      <c r="QEX60" s="878"/>
      <c r="QEY60" s="878"/>
      <c r="QEZ60" s="879"/>
      <c r="QFA60" s="1041"/>
      <c r="QFB60" s="877"/>
      <c r="QFC60" s="878"/>
      <c r="QFD60" s="878"/>
      <c r="QFE60" s="878"/>
      <c r="QFF60" s="879"/>
      <c r="QFG60" s="880"/>
      <c r="QFH60" s="878"/>
      <c r="QFI60" s="878"/>
      <c r="QFJ60" s="878"/>
      <c r="QFK60" s="881"/>
      <c r="QFL60" s="877"/>
      <c r="QFM60" s="878"/>
      <c r="QFN60" s="878"/>
      <c r="QFO60" s="878"/>
      <c r="QFP60" s="879"/>
      <c r="QFQ60" s="1041"/>
      <c r="QFR60" s="877"/>
      <c r="QFS60" s="878"/>
      <c r="QFT60" s="878"/>
      <c r="QFU60" s="878"/>
      <c r="QFV60" s="879"/>
      <c r="QFW60" s="880"/>
      <c r="QFX60" s="878"/>
      <c r="QFY60" s="878"/>
      <c r="QFZ60" s="878"/>
      <c r="QGA60" s="881"/>
      <c r="QGB60" s="877"/>
      <c r="QGC60" s="878"/>
      <c r="QGD60" s="878"/>
      <c r="QGE60" s="878"/>
      <c r="QGF60" s="879"/>
      <c r="QGG60" s="1041"/>
      <c r="QGH60" s="877"/>
      <c r="QGI60" s="878"/>
      <c r="QGJ60" s="878"/>
      <c r="QGK60" s="878"/>
      <c r="QGL60" s="879"/>
      <c r="QGM60" s="880"/>
      <c r="QGN60" s="878"/>
      <c r="QGO60" s="878"/>
      <c r="QGP60" s="878"/>
      <c r="QGQ60" s="881"/>
      <c r="QGR60" s="877"/>
      <c r="QGS60" s="878"/>
      <c r="QGT60" s="878"/>
      <c r="QGU60" s="878"/>
      <c r="QGV60" s="879"/>
      <c r="QGW60" s="1041"/>
      <c r="QGX60" s="877"/>
      <c r="QGY60" s="878"/>
      <c r="QGZ60" s="878"/>
      <c r="QHA60" s="878"/>
      <c r="QHB60" s="879"/>
      <c r="QHC60" s="880"/>
      <c r="QHD60" s="878"/>
      <c r="QHE60" s="878"/>
      <c r="QHF60" s="878"/>
      <c r="QHG60" s="881"/>
      <c r="QHH60" s="877"/>
      <c r="QHI60" s="878"/>
      <c r="QHJ60" s="878"/>
      <c r="QHK60" s="878"/>
      <c r="QHL60" s="879"/>
      <c r="QHM60" s="1041"/>
      <c r="QHN60" s="877"/>
      <c r="QHO60" s="878"/>
      <c r="QHP60" s="878"/>
      <c r="QHQ60" s="878"/>
      <c r="QHR60" s="879"/>
      <c r="QHS60" s="880"/>
      <c r="QHT60" s="878"/>
      <c r="QHU60" s="878"/>
      <c r="QHV60" s="878"/>
      <c r="QHW60" s="881"/>
      <c r="QHX60" s="877"/>
      <c r="QHY60" s="878"/>
      <c r="QHZ60" s="878"/>
      <c r="QIA60" s="878"/>
      <c r="QIB60" s="879"/>
      <c r="QIC60" s="1041"/>
      <c r="QID60" s="877"/>
      <c r="QIE60" s="878"/>
      <c r="QIF60" s="878"/>
      <c r="QIG60" s="878"/>
      <c r="QIH60" s="879"/>
      <c r="QII60" s="880"/>
      <c r="QIJ60" s="878"/>
      <c r="QIK60" s="878"/>
      <c r="QIL60" s="878"/>
      <c r="QIM60" s="881"/>
      <c r="QIN60" s="877"/>
      <c r="QIO60" s="878"/>
      <c r="QIP60" s="878"/>
      <c r="QIQ60" s="878"/>
      <c r="QIR60" s="879"/>
      <c r="QIS60" s="1041"/>
      <c r="QIT60" s="877"/>
      <c r="QIU60" s="878"/>
      <c r="QIV60" s="878"/>
      <c r="QIW60" s="878"/>
      <c r="QIX60" s="879"/>
      <c r="QIY60" s="880"/>
      <c r="QIZ60" s="878"/>
      <c r="QJA60" s="878"/>
      <c r="QJB60" s="878"/>
      <c r="QJC60" s="881"/>
      <c r="QJD60" s="877"/>
      <c r="QJE60" s="878"/>
      <c r="QJF60" s="878"/>
      <c r="QJG60" s="878"/>
      <c r="QJH60" s="879"/>
      <c r="QJI60" s="1041"/>
      <c r="QJJ60" s="877"/>
      <c r="QJK60" s="878"/>
      <c r="QJL60" s="878"/>
      <c r="QJM60" s="878"/>
      <c r="QJN60" s="879"/>
      <c r="QJO60" s="880"/>
      <c r="QJP60" s="878"/>
      <c r="QJQ60" s="878"/>
      <c r="QJR60" s="878"/>
      <c r="QJS60" s="881"/>
      <c r="QJT60" s="877"/>
      <c r="QJU60" s="878"/>
      <c r="QJV60" s="878"/>
      <c r="QJW60" s="878"/>
      <c r="QJX60" s="879"/>
      <c r="QJY60" s="1041"/>
      <c r="QJZ60" s="877"/>
      <c r="QKA60" s="878"/>
      <c r="QKB60" s="878"/>
      <c r="QKC60" s="878"/>
      <c r="QKD60" s="879"/>
      <c r="QKE60" s="880"/>
      <c r="QKF60" s="878"/>
      <c r="QKG60" s="878"/>
      <c r="QKH60" s="878"/>
      <c r="QKI60" s="881"/>
      <c r="QKJ60" s="877"/>
      <c r="QKK60" s="878"/>
      <c r="QKL60" s="878"/>
      <c r="QKM60" s="878"/>
      <c r="QKN60" s="879"/>
      <c r="QKO60" s="1041"/>
      <c r="QKP60" s="877"/>
      <c r="QKQ60" s="878"/>
      <c r="QKR60" s="878"/>
      <c r="QKS60" s="878"/>
      <c r="QKT60" s="879"/>
      <c r="QKU60" s="880"/>
      <c r="QKV60" s="878"/>
      <c r="QKW60" s="878"/>
      <c r="QKX60" s="878"/>
      <c r="QKY60" s="881"/>
      <c r="QKZ60" s="877"/>
      <c r="QLA60" s="878"/>
      <c r="QLB60" s="878"/>
      <c r="QLC60" s="878"/>
      <c r="QLD60" s="879"/>
      <c r="QLE60" s="1041"/>
      <c r="QLF60" s="877"/>
      <c r="QLG60" s="878"/>
      <c r="QLH60" s="878"/>
      <c r="QLI60" s="878"/>
      <c r="QLJ60" s="879"/>
      <c r="QLK60" s="880"/>
      <c r="QLL60" s="878"/>
      <c r="QLM60" s="878"/>
      <c r="QLN60" s="878"/>
      <c r="QLO60" s="881"/>
      <c r="QLP60" s="877"/>
      <c r="QLQ60" s="878"/>
      <c r="QLR60" s="878"/>
      <c r="QLS60" s="878"/>
      <c r="QLT60" s="879"/>
      <c r="QLU60" s="1041"/>
      <c r="QLV60" s="877"/>
      <c r="QLW60" s="878"/>
      <c r="QLX60" s="878"/>
      <c r="QLY60" s="878"/>
      <c r="QLZ60" s="879"/>
      <c r="QMA60" s="880"/>
      <c r="QMB60" s="878"/>
      <c r="QMC60" s="878"/>
      <c r="QMD60" s="878"/>
      <c r="QME60" s="881"/>
      <c r="QMF60" s="877"/>
      <c r="QMG60" s="878"/>
      <c r="QMH60" s="878"/>
      <c r="QMI60" s="878"/>
      <c r="QMJ60" s="879"/>
      <c r="QMK60" s="1041"/>
      <c r="QML60" s="877"/>
      <c r="QMM60" s="878"/>
      <c r="QMN60" s="878"/>
      <c r="QMO60" s="878"/>
      <c r="QMP60" s="879"/>
      <c r="QMQ60" s="880"/>
      <c r="QMR60" s="878"/>
      <c r="QMS60" s="878"/>
      <c r="QMT60" s="878"/>
      <c r="QMU60" s="881"/>
      <c r="QMV60" s="877"/>
      <c r="QMW60" s="878"/>
      <c r="QMX60" s="878"/>
      <c r="QMY60" s="878"/>
      <c r="QMZ60" s="879"/>
      <c r="QNA60" s="1041"/>
      <c r="QNB60" s="877"/>
      <c r="QNC60" s="878"/>
      <c r="QND60" s="878"/>
      <c r="QNE60" s="878"/>
      <c r="QNF60" s="879"/>
      <c r="QNG60" s="880"/>
      <c r="QNH60" s="878"/>
      <c r="QNI60" s="878"/>
      <c r="QNJ60" s="878"/>
      <c r="QNK60" s="881"/>
      <c r="QNL60" s="877"/>
      <c r="QNM60" s="878"/>
      <c r="QNN60" s="878"/>
      <c r="QNO60" s="878"/>
      <c r="QNP60" s="879"/>
      <c r="QNQ60" s="1041"/>
      <c r="QNR60" s="877"/>
      <c r="QNS60" s="878"/>
      <c r="QNT60" s="878"/>
      <c r="QNU60" s="878"/>
      <c r="QNV60" s="879"/>
      <c r="QNW60" s="880"/>
      <c r="QNX60" s="878"/>
      <c r="QNY60" s="878"/>
      <c r="QNZ60" s="878"/>
      <c r="QOA60" s="881"/>
      <c r="QOB60" s="877"/>
      <c r="QOC60" s="878"/>
      <c r="QOD60" s="878"/>
      <c r="QOE60" s="878"/>
      <c r="QOF60" s="879"/>
      <c r="QOG60" s="1041"/>
      <c r="QOH60" s="877"/>
      <c r="QOI60" s="878"/>
      <c r="QOJ60" s="878"/>
      <c r="QOK60" s="878"/>
      <c r="QOL60" s="879"/>
      <c r="QOM60" s="880"/>
      <c r="QON60" s="878"/>
      <c r="QOO60" s="878"/>
      <c r="QOP60" s="878"/>
      <c r="QOQ60" s="881"/>
      <c r="QOR60" s="877"/>
      <c r="QOS60" s="878"/>
      <c r="QOT60" s="878"/>
      <c r="QOU60" s="878"/>
      <c r="QOV60" s="879"/>
      <c r="QOW60" s="1041"/>
      <c r="QOX60" s="877"/>
      <c r="QOY60" s="878"/>
      <c r="QOZ60" s="878"/>
      <c r="QPA60" s="878"/>
      <c r="QPB60" s="879"/>
      <c r="QPC60" s="880"/>
      <c r="QPD60" s="878"/>
      <c r="QPE60" s="878"/>
      <c r="QPF60" s="878"/>
      <c r="QPG60" s="881"/>
      <c r="QPH60" s="877"/>
      <c r="QPI60" s="878"/>
      <c r="QPJ60" s="878"/>
      <c r="QPK60" s="878"/>
      <c r="QPL60" s="879"/>
      <c r="QPM60" s="1041"/>
      <c r="QPN60" s="877"/>
      <c r="QPO60" s="878"/>
      <c r="QPP60" s="878"/>
      <c r="QPQ60" s="878"/>
      <c r="QPR60" s="879"/>
      <c r="QPS60" s="880"/>
      <c r="QPT60" s="878"/>
      <c r="QPU60" s="878"/>
      <c r="QPV60" s="878"/>
      <c r="QPW60" s="881"/>
      <c r="QPX60" s="877"/>
      <c r="QPY60" s="878"/>
      <c r="QPZ60" s="878"/>
      <c r="QQA60" s="878"/>
      <c r="QQB60" s="879"/>
      <c r="QQC60" s="1041"/>
      <c r="QQD60" s="877"/>
      <c r="QQE60" s="878"/>
      <c r="QQF60" s="878"/>
      <c r="QQG60" s="878"/>
      <c r="QQH60" s="879"/>
      <c r="QQI60" s="880"/>
      <c r="QQJ60" s="878"/>
      <c r="QQK60" s="878"/>
      <c r="QQL60" s="878"/>
      <c r="QQM60" s="881"/>
      <c r="QQN60" s="877"/>
      <c r="QQO60" s="878"/>
      <c r="QQP60" s="878"/>
      <c r="QQQ60" s="878"/>
      <c r="QQR60" s="879"/>
      <c r="QQS60" s="1041"/>
      <c r="QQT60" s="877"/>
      <c r="QQU60" s="878"/>
      <c r="QQV60" s="878"/>
      <c r="QQW60" s="878"/>
      <c r="QQX60" s="879"/>
      <c r="QQY60" s="880"/>
      <c r="QQZ60" s="878"/>
      <c r="QRA60" s="878"/>
      <c r="QRB60" s="878"/>
      <c r="QRC60" s="881"/>
      <c r="QRD60" s="877"/>
      <c r="QRE60" s="878"/>
      <c r="QRF60" s="878"/>
      <c r="QRG60" s="878"/>
      <c r="QRH60" s="879"/>
      <c r="QRI60" s="1041"/>
      <c r="QRJ60" s="877"/>
      <c r="QRK60" s="878"/>
      <c r="QRL60" s="878"/>
      <c r="QRM60" s="878"/>
      <c r="QRN60" s="879"/>
      <c r="QRO60" s="880"/>
      <c r="QRP60" s="878"/>
      <c r="QRQ60" s="878"/>
      <c r="QRR60" s="878"/>
      <c r="QRS60" s="881"/>
      <c r="QRT60" s="877"/>
      <c r="QRU60" s="878"/>
      <c r="QRV60" s="878"/>
      <c r="QRW60" s="878"/>
      <c r="QRX60" s="879"/>
      <c r="QRY60" s="1041"/>
      <c r="QRZ60" s="877"/>
      <c r="QSA60" s="878"/>
      <c r="QSB60" s="878"/>
      <c r="QSC60" s="878"/>
      <c r="QSD60" s="879"/>
      <c r="QSE60" s="880"/>
      <c r="QSF60" s="878"/>
      <c r="QSG60" s="878"/>
      <c r="QSH60" s="878"/>
      <c r="QSI60" s="881"/>
      <c r="QSJ60" s="877"/>
      <c r="QSK60" s="878"/>
      <c r="QSL60" s="878"/>
      <c r="QSM60" s="878"/>
      <c r="QSN60" s="879"/>
      <c r="QSO60" s="1041"/>
      <c r="QSP60" s="877"/>
      <c r="QSQ60" s="878"/>
      <c r="QSR60" s="878"/>
      <c r="QSS60" s="878"/>
      <c r="QST60" s="879"/>
      <c r="QSU60" s="880"/>
      <c r="QSV60" s="878"/>
      <c r="QSW60" s="878"/>
      <c r="QSX60" s="878"/>
      <c r="QSY60" s="881"/>
      <c r="QSZ60" s="877"/>
      <c r="QTA60" s="878"/>
      <c r="QTB60" s="878"/>
      <c r="QTC60" s="878"/>
      <c r="QTD60" s="879"/>
      <c r="QTE60" s="1041"/>
      <c r="QTF60" s="877"/>
      <c r="QTG60" s="878"/>
      <c r="QTH60" s="878"/>
      <c r="QTI60" s="878"/>
      <c r="QTJ60" s="879"/>
      <c r="QTK60" s="880"/>
      <c r="QTL60" s="878"/>
      <c r="QTM60" s="878"/>
      <c r="QTN60" s="878"/>
      <c r="QTO60" s="881"/>
      <c r="QTP60" s="877"/>
      <c r="QTQ60" s="878"/>
      <c r="QTR60" s="878"/>
      <c r="QTS60" s="878"/>
      <c r="QTT60" s="879"/>
      <c r="QTU60" s="1041"/>
      <c r="QTV60" s="877"/>
      <c r="QTW60" s="878"/>
      <c r="QTX60" s="878"/>
      <c r="QTY60" s="878"/>
      <c r="QTZ60" s="879"/>
      <c r="QUA60" s="880"/>
      <c r="QUB60" s="878"/>
      <c r="QUC60" s="878"/>
      <c r="QUD60" s="878"/>
      <c r="QUE60" s="881"/>
      <c r="QUF60" s="877"/>
      <c r="QUG60" s="878"/>
      <c r="QUH60" s="878"/>
      <c r="QUI60" s="878"/>
      <c r="QUJ60" s="879"/>
      <c r="QUK60" s="1041"/>
      <c r="QUL60" s="877"/>
      <c r="QUM60" s="878"/>
      <c r="QUN60" s="878"/>
      <c r="QUO60" s="878"/>
      <c r="QUP60" s="879"/>
      <c r="QUQ60" s="880"/>
      <c r="QUR60" s="878"/>
      <c r="QUS60" s="878"/>
      <c r="QUT60" s="878"/>
      <c r="QUU60" s="881"/>
      <c r="QUV60" s="877"/>
      <c r="QUW60" s="878"/>
      <c r="QUX60" s="878"/>
      <c r="QUY60" s="878"/>
      <c r="QUZ60" s="879"/>
      <c r="QVA60" s="1041"/>
      <c r="QVB60" s="877"/>
      <c r="QVC60" s="878"/>
      <c r="QVD60" s="878"/>
      <c r="QVE60" s="878"/>
      <c r="QVF60" s="879"/>
      <c r="QVG60" s="880"/>
      <c r="QVH60" s="878"/>
      <c r="QVI60" s="878"/>
      <c r="QVJ60" s="878"/>
      <c r="QVK60" s="881"/>
      <c r="QVL60" s="877"/>
      <c r="QVM60" s="878"/>
      <c r="QVN60" s="878"/>
      <c r="QVO60" s="878"/>
      <c r="QVP60" s="879"/>
      <c r="QVQ60" s="1041"/>
      <c r="QVR60" s="877"/>
      <c r="QVS60" s="878"/>
      <c r="QVT60" s="878"/>
      <c r="QVU60" s="878"/>
      <c r="QVV60" s="879"/>
      <c r="QVW60" s="880"/>
      <c r="QVX60" s="878"/>
      <c r="QVY60" s="878"/>
      <c r="QVZ60" s="878"/>
      <c r="QWA60" s="881"/>
      <c r="QWB60" s="877"/>
      <c r="QWC60" s="878"/>
      <c r="QWD60" s="878"/>
      <c r="QWE60" s="878"/>
      <c r="QWF60" s="879"/>
      <c r="QWG60" s="1041"/>
      <c r="QWH60" s="877"/>
      <c r="QWI60" s="878"/>
      <c r="QWJ60" s="878"/>
      <c r="QWK60" s="878"/>
      <c r="QWL60" s="879"/>
      <c r="QWM60" s="880"/>
      <c r="QWN60" s="878"/>
      <c r="QWO60" s="878"/>
      <c r="QWP60" s="878"/>
      <c r="QWQ60" s="881"/>
      <c r="QWR60" s="877"/>
      <c r="QWS60" s="878"/>
      <c r="QWT60" s="878"/>
      <c r="QWU60" s="878"/>
      <c r="QWV60" s="879"/>
      <c r="QWW60" s="1041"/>
      <c r="QWX60" s="877"/>
      <c r="QWY60" s="878"/>
      <c r="QWZ60" s="878"/>
      <c r="QXA60" s="878"/>
      <c r="QXB60" s="879"/>
      <c r="QXC60" s="880"/>
      <c r="QXD60" s="878"/>
      <c r="QXE60" s="878"/>
      <c r="QXF60" s="878"/>
      <c r="QXG60" s="881"/>
      <c r="QXH60" s="877"/>
      <c r="QXI60" s="878"/>
      <c r="QXJ60" s="878"/>
      <c r="QXK60" s="878"/>
      <c r="QXL60" s="879"/>
      <c r="QXM60" s="1041"/>
      <c r="QXN60" s="877"/>
      <c r="QXO60" s="878"/>
      <c r="QXP60" s="878"/>
      <c r="QXQ60" s="878"/>
      <c r="QXR60" s="879"/>
      <c r="QXS60" s="880"/>
      <c r="QXT60" s="878"/>
      <c r="QXU60" s="878"/>
      <c r="QXV60" s="878"/>
      <c r="QXW60" s="881"/>
      <c r="QXX60" s="877"/>
      <c r="QXY60" s="878"/>
      <c r="QXZ60" s="878"/>
      <c r="QYA60" s="878"/>
      <c r="QYB60" s="879"/>
      <c r="QYC60" s="1041"/>
      <c r="QYD60" s="877"/>
      <c r="QYE60" s="878"/>
      <c r="QYF60" s="878"/>
      <c r="QYG60" s="878"/>
      <c r="QYH60" s="879"/>
      <c r="QYI60" s="880"/>
      <c r="QYJ60" s="878"/>
      <c r="QYK60" s="878"/>
      <c r="QYL60" s="878"/>
      <c r="QYM60" s="881"/>
      <c r="QYN60" s="877"/>
      <c r="QYO60" s="878"/>
      <c r="QYP60" s="878"/>
      <c r="QYQ60" s="878"/>
      <c r="QYR60" s="879"/>
      <c r="QYS60" s="1041"/>
      <c r="QYT60" s="877"/>
      <c r="QYU60" s="878"/>
      <c r="QYV60" s="878"/>
      <c r="QYW60" s="878"/>
      <c r="QYX60" s="879"/>
      <c r="QYY60" s="880"/>
      <c r="QYZ60" s="878"/>
      <c r="QZA60" s="878"/>
      <c r="QZB60" s="878"/>
      <c r="QZC60" s="881"/>
      <c r="QZD60" s="877"/>
      <c r="QZE60" s="878"/>
      <c r="QZF60" s="878"/>
      <c r="QZG60" s="878"/>
      <c r="QZH60" s="879"/>
      <c r="QZI60" s="1041"/>
      <c r="QZJ60" s="877"/>
      <c r="QZK60" s="878"/>
      <c r="QZL60" s="878"/>
      <c r="QZM60" s="878"/>
      <c r="QZN60" s="879"/>
      <c r="QZO60" s="880"/>
      <c r="QZP60" s="878"/>
      <c r="QZQ60" s="878"/>
      <c r="QZR60" s="878"/>
      <c r="QZS60" s="881"/>
      <c r="QZT60" s="877"/>
      <c r="QZU60" s="878"/>
      <c r="QZV60" s="878"/>
      <c r="QZW60" s="878"/>
      <c r="QZX60" s="879"/>
      <c r="QZY60" s="1041"/>
      <c r="QZZ60" s="877"/>
      <c r="RAA60" s="878"/>
      <c r="RAB60" s="878"/>
      <c r="RAC60" s="878"/>
      <c r="RAD60" s="879"/>
      <c r="RAE60" s="880"/>
      <c r="RAF60" s="878"/>
      <c r="RAG60" s="878"/>
      <c r="RAH60" s="878"/>
      <c r="RAI60" s="881"/>
      <c r="RAJ60" s="877"/>
      <c r="RAK60" s="878"/>
      <c r="RAL60" s="878"/>
      <c r="RAM60" s="878"/>
      <c r="RAN60" s="879"/>
      <c r="RAO60" s="1041"/>
      <c r="RAP60" s="877"/>
      <c r="RAQ60" s="878"/>
      <c r="RAR60" s="878"/>
      <c r="RAS60" s="878"/>
      <c r="RAT60" s="879"/>
      <c r="RAU60" s="880"/>
      <c r="RAV60" s="878"/>
      <c r="RAW60" s="878"/>
      <c r="RAX60" s="878"/>
      <c r="RAY60" s="881"/>
      <c r="RAZ60" s="877"/>
      <c r="RBA60" s="878"/>
      <c r="RBB60" s="878"/>
      <c r="RBC60" s="878"/>
      <c r="RBD60" s="879"/>
      <c r="RBE60" s="1041"/>
      <c r="RBF60" s="877"/>
      <c r="RBG60" s="878"/>
      <c r="RBH60" s="878"/>
      <c r="RBI60" s="878"/>
      <c r="RBJ60" s="879"/>
      <c r="RBK60" s="880"/>
      <c r="RBL60" s="878"/>
      <c r="RBM60" s="878"/>
      <c r="RBN60" s="878"/>
      <c r="RBO60" s="881"/>
      <c r="RBP60" s="877"/>
      <c r="RBQ60" s="878"/>
      <c r="RBR60" s="878"/>
      <c r="RBS60" s="878"/>
      <c r="RBT60" s="879"/>
      <c r="RBU60" s="1041"/>
      <c r="RBV60" s="877"/>
      <c r="RBW60" s="878"/>
      <c r="RBX60" s="878"/>
      <c r="RBY60" s="878"/>
      <c r="RBZ60" s="879"/>
      <c r="RCA60" s="880"/>
      <c r="RCB60" s="878"/>
      <c r="RCC60" s="878"/>
      <c r="RCD60" s="878"/>
      <c r="RCE60" s="881"/>
      <c r="RCF60" s="877"/>
      <c r="RCG60" s="878"/>
      <c r="RCH60" s="878"/>
      <c r="RCI60" s="878"/>
      <c r="RCJ60" s="879"/>
      <c r="RCK60" s="1041"/>
      <c r="RCL60" s="877"/>
      <c r="RCM60" s="878"/>
      <c r="RCN60" s="878"/>
      <c r="RCO60" s="878"/>
      <c r="RCP60" s="879"/>
      <c r="RCQ60" s="880"/>
      <c r="RCR60" s="878"/>
      <c r="RCS60" s="878"/>
      <c r="RCT60" s="878"/>
      <c r="RCU60" s="881"/>
      <c r="RCV60" s="877"/>
      <c r="RCW60" s="878"/>
      <c r="RCX60" s="878"/>
      <c r="RCY60" s="878"/>
      <c r="RCZ60" s="879"/>
      <c r="RDA60" s="1041"/>
      <c r="RDB60" s="877"/>
      <c r="RDC60" s="878"/>
      <c r="RDD60" s="878"/>
      <c r="RDE60" s="878"/>
      <c r="RDF60" s="879"/>
      <c r="RDG60" s="880"/>
      <c r="RDH60" s="878"/>
      <c r="RDI60" s="878"/>
      <c r="RDJ60" s="878"/>
      <c r="RDK60" s="881"/>
      <c r="RDL60" s="877"/>
      <c r="RDM60" s="878"/>
      <c r="RDN60" s="878"/>
      <c r="RDO60" s="878"/>
      <c r="RDP60" s="879"/>
      <c r="RDQ60" s="1041"/>
      <c r="RDR60" s="877"/>
      <c r="RDS60" s="878"/>
      <c r="RDT60" s="878"/>
      <c r="RDU60" s="878"/>
      <c r="RDV60" s="879"/>
      <c r="RDW60" s="880"/>
      <c r="RDX60" s="878"/>
      <c r="RDY60" s="878"/>
      <c r="RDZ60" s="878"/>
      <c r="REA60" s="881"/>
      <c r="REB60" s="877"/>
      <c r="REC60" s="878"/>
      <c r="RED60" s="878"/>
      <c r="REE60" s="878"/>
      <c r="REF60" s="879"/>
      <c r="REG60" s="1041"/>
      <c r="REH60" s="877"/>
      <c r="REI60" s="878"/>
      <c r="REJ60" s="878"/>
      <c r="REK60" s="878"/>
      <c r="REL60" s="879"/>
      <c r="REM60" s="880"/>
      <c r="REN60" s="878"/>
      <c r="REO60" s="878"/>
      <c r="REP60" s="878"/>
      <c r="REQ60" s="881"/>
      <c r="RER60" s="877"/>
      <c r="RES60" s="878"/>
      <c r="RET60" s="878"/>
      <c r="REU60" s="878"/>
      <c r="REV60" s="879"/>
      <c r="REW60" s="1041"/>
      <c r="REX60" s="877"/>
      <c r="REY60" s="878"/>
      <c r="REZ60" s="878"/>
      <c r="RFA60" s="878"/>
      <c r="RFB60" s="879"/>
      <c r="RFC60" s="880"/>
      <c r="RFD60" s="878"/>
      <c r="RFE60" s="878"/>
      <c r="RFF60" s="878"/>
      <c r="RFG60" s="881"/>
      <c r="RFH60" s="877"/>
      <c r="RFI60" s="878"/>
      <c r="RFJ60" s="878"/>
      <c r="RFK60" s="878"/>
      <c r="RFL60" s="879"/>
      <c r="RFM60" s="1041"/>
      <c r="RFN60" s="877"/>
      <c r="RFO60" s="878"/>
      <c r="RFP60" s="878"/>
      <c r="RFQ60" s="878"/>
      <c r="RFR60" s="879"/>
      <c r="RFS60" s="880"/>
      <c r="RFT60" s="878"/>
      <c r="RFU60" s="878"/>
      <c r="RFV60" s="878"/>
      <c r="RFW60" s="881"/>
      <c r="RFX60" s="877"/>
      <c r="RFY60" s="878"/>
      <c r="RFZ60" s="878"/>
      <c r="RGA60" s="878"/>
      <c r="RGB60" s="879"/>
      <c r="RGC60" s="1041"/>
      <c r="RGD60" s="877"/>
      <c r="RGE60" s="878"/>
      <c r="RGF60" s="878"/>
      <c r="RGG60" s="878"/>
      <c r="RGH60" s="879"/>
      <c r="RGI60" s="880"/>
      <c r="RGJ60" s="878"/>
      <c r="RGK60" s="878"/>
      <c r="RGL60" s="878"/>
      <c r="RGM60" s="881"/>
      <c r="RGN60" s="877"/>
      <c r="RGO60" s="878"/>
      <c r="RGP60" s="878"/>
      <c r="RGQ60" s="878"/>
      <c r="RGR60" s="879"/>
      <c r="RGS60" s="1041"/>
      <c r="RGT60" s="877"/>
      <c r="RGU60" s="878"/>
      <c r="RGV60" s="878"/>
      <c r="RGW60" s="878"/>
      <c r="RGX60" s="879"/>
      <c r="RGY60" s="880"/>
      <c r="RGZ60" s="878"/>
      <c r="RHA60" s="878"/>
      <c r="RHB60" s="878"/>
      <c r="RHC60" s="881"/>
      <c r="RHD60" s="877"/>
      <c r="RHE60" s="878"/>
      <c r="RHF60" s="878"/>
      <c r="RHG60" s="878"/>
      <c r="RHH60" s="879"/>
      <c r="RHI60" s="1041"/>
      <c r="RHJ60" s="877"/>
      <c r="RHK60" s="878"/>
      <c r="RHL60" s="878"/>
      <c r="RHM60" s="878"/>
      <c r="RHN60" s="879"/>
      <c r="RHO60" s="880"/>
      <c r="RHP60" s="878"/>
      <c r="RHQ60" s="878"/>
      <c r="RHR60" s="878"/>
      <c r="RHS60" s="881"/>
      <c r="RHT60" s="877"/>
      <c r="RHU60" s="878"/>
      <c r="RHV60" s="878"/>
      <c r="RHW60" s="878"/>
      <c r="RHX60" s="879"/>
      <c r="RHY60" s="1041"/>
      <c r="RHZ60" s="877"/>
      <c r="RIA60" s="878"/>
      <c r="RIB60" s="878"/>
      <c r="RIC60" s="878"/>
      <c r="RID60" s="879"/>
      <c r="RIE60" s="880"/>
      <c r="RIF60" s="878"/>
      <c r="RIG60" s="878"/>
      <c r="RIH60" s="878"/>
      <c r="RII60" s="881"/>
      <c r="RIJ60" s="877"/>
      <c r="RIK60" s="878"/>
      <c r="RIL60" s="878"/>
      <c r="RIM60" s="878"/>
      <c r="RIN60" s="879"/>
      <c r="RIO60" s="1041"/>
      <c r="RIP60" s="877"/>
      <c r="RIQ60" s="878"/>
      <c r="RIR60" s="878"/>
      <c r="RIS60" s="878"/>
      <c r="RIT60" s="879"/>
      <c r="RIU60" s="880"/>
      <c r="RIV60" s="878"/>
      <c r="RIW60" s="878"/>
      <c r="RIX60" s="878"/>
      <c r="RIY60" s="881"/>
      <c r="RIZ60" s="877"/>
      <c r="RJA60" s="878"/>
      <c r="RJB60" s="878"/>
      <c r="RJC60" s="878"/>
      <c r="RJD60" s="879"/>
      <c r="RJE60" s="1041"/>
      <c r="RJF60" s="877"/>
      <c r="RJG60" s="878"/>
      <c r="RJH60" s="878"/>
      <c r="RJI60" s="878"/>
      <c r="RJJ60" s="879"/>
      <c r="RJK60" s="880"/>
      <c r="RJL60" s="878"/>
      <c r="RJM60" s="878"/>
      <c r="RJN60" s="878"/>
      <c r="RJO60" s="881"/>
      <c r="RJP60" s="877"/>
      <c r="RJQ60" s="878"/>
      <c r="RJR60" s="878"/>
      <c r="RJS60" s="878"/>
      <c r="RJT60" s="879"/>
      <c r="RJU60" s="1041"/>
      <c r="RJV60" s="877"/>
      <c r="RJW60" s="878"/>
      <c r="RJX60" s="878"/>
      <c r="RJY60" s="878"/>
      <c r="RJZ60" s="879"/>
      <c r="RKA60" s="880"/>
      <c r="RKB60" s="878"/>
      <c r="RKC60" s="878"/>
      <c r="RKD60" s="878"/>
      <c r="RKE60" s="881"/>
      <c r="RKF60" s="877"/>
      <c r="RKG60" s="878"/>
      <c r="RKH60" s="878"/>
      <c r="RKI60" s="878"/>
      <c r="RKJ60" s="879"/>
      <c r="RKK60" s="1041"/>
      <c r="RKL60" s="877"/>
      <c r="RKM60" s="878"/>
      <c r="RKN60" s="878"/>
      <c r="RKO60" s="878"/>
      <c r="RKP60" s="879"/>
      <c r="RKQ60" s="880"/>
      <c r="RKR60" s="878"/>
      <c r="RKS60" s="878"/>
      <c r="RKT60" s="878"/>
      <c r="RKU60" s="881"/>
      <c r="RKV60" s="877"/>
      <c r="RKW60" s="878"/>
      <c r="RKX60" s="878"/>
      <c r="RKY60" s="878"/>
      <c r="RKZ60" s="879"/>
      <c r="RLA60" s="1041"/>
      <c r="RLB60" s="877"/>
      <c r="RLC60" s="878"/>
      <c r="RLD60" s="878"/>
      <c r="RLE60" s="878"/>
      <c r="RLF60" s="879"/>
      <c r="RLG60" s="880"/>
      <c r="RLH60" s="878"/>
      <c r="RLI60" s="878"/>
      <c r="RLJ60" s="878"/>
      <c r="RLK60" s="881"/>
      <c r="RLL60" s="877"/>
      <c r="RLM60" s="878"/>
      <c r="RLN60" s="878"/>
      <c r="RLO60" s="878"/>
      <c r="RLP60" s="879"/>
      <c r="RLQ60" s="1041"/>
      <c r="RLR60" s="877"/>
      <c r="RLS60" s="878"/>
      <c r="RLT60" s="878"/>
      <c r="RLU60" s="878"/>
      <c r="RLV60" s="879"/>
      <c r="RLW60" s="880"/>
      <c r="RLX60" s="878"/>
      <c r="RLY60" s="878"/>
      <c r="RLZ60" s="878"/>
      <c r="RMA60" s="881"/>
      <c r="RMB60" s="877"/>
      <c r="RMC60" s="878"/>
      <c r="RMD60" s="878"/>
      <c r="RME60" s="878"/>
      <c r="RMF60" s="879"/>
      <c r="RMG60" s="1041"/>
      <c r="RMH60" s="877"/>
      <c r="RMI60" s="878"/>
      <c r="RMJ60" s="878"/>
      <c r="RMK60" s="878"/>
      <c r="RML60" s="879"/>
      <c r="RMM60" s="880"/>
      <c r="RMN60" s="878"/>
      <c r="RMO60" s="878"/>
      <c r="RMP60" s="878"/>
      <c r="RMQ60" s="881"/>
      <c r="RMR60" s="877"/>
      <c r="RMS60" s="878"/>
      <c r="RMT60" s="878"/>
      <c r="RMU60" s="878"/>
      <c r="RMV60" s="879"/>
      <c r="RMW60" s="1041"/>
      <c r="RMX60" s="877"/>
      <c r="RMY60" s="878"/>
      <c r="RMZ60" s="878"/>
      <c r="RNA60" s="878"/>
      <c r="RNB60" s="879"/>
      <c r="RNC60" s="880"/>
      <c r="RND60" s="878"/>
      <c r="RNE60" s="878"/>
      <c r="RNF60" s="878"/>
      <c r="RNG60" s="881"/>
      <c r="RNH60" s="877"/>
      <c r="RNI60" s="878"/>
      <c r="RNJ60" s="878"/>
      <c r="RNK60" s="878"/>
      <c r="RNL60" s="879"/>
      <c r="RNM60" s="1041"/>
      <c r="RNN60" s="877"/>
      <c r="RNO60" s="878"/>
      <c r="RNP60" s="878"/>
      <c r="RNQ60" s="878"/>
      <c r="RNR60" s="879"/>
      <c r="RNS60" s="880"/>
      <c r="RNT60" s="878"/>
      <c r="RNU60" s="878"/>
      <c r="RNV60" s="878"/>
      <c r="RNW60" s="881"/>
      <c r="RNX60" s="877"/>
      <c r="RNY60" s="878"/>
      <c r="RNZ60" s="878"/>
      <c r="ROA60" s="878"/>
      <c r="ROB60" s="879"/>
      <c r="ROC60" s="1041"/>
      <c r="ROD60" s="877"/>
      <c r="ROE60" s="878"/>
      <c r="ROF60" s="878"/>
      <c r="ROG60" s="878"/>
      <c r="ROH60" s="879"/>
      <c r="ROI60" s="880"/>
      <c r="ROJ60" s="878"/>
      <c r="ROK60" s="878"/>
      <c r="ROL60" s="878"/>
      <c r="ROM60" s="881"/>
      <c r="RON60" s="877"/>
      <c r="ROO60" s="878"/>
      <c r="ROP60" s="878"/>
      <c r="ROQ60" s="878"/>
      <c r="ROR60" s="879"/>
      <c r="ROS60" s="1041"/>
      <c r="ROT60" s="877"/>
      <c r="ROU60" s="878"/>
      <c r="ROV60" s="878"/>
      <c r="ROW60" s="878"/>
      <c r="ROX60" s="879"/>
      <c r="ROY60" s="880"/>
      <c r="ROZ60" s="878"/>
      <c r="RPA60" s="878"/>
      <c r="RPB60" s="878"/>
      <c r="RPC60" s="881"/>
      <c r="RPD60" s="877"/>
      <c r="RPE60" s="878"/>
      <c r="RPF60" s="878"/>
      <c r="RPG60" s="878"/>
      <c r="RPH60" s="879"/>
      <c r="RPI60" s="1041"/>
      <c r="RPJ60" s="877"/>
      <c r="RPK60" s="878"/>
      <c r="RPL60" s="878"/>
      <c r="RPM60" s="878"/>
      <c r="RPN60" s="879"/>
      <c r="RPO60" s="880"/>
      <c r="RPP60" s="878"/>
      <c r="RPQ60" s="878"/>
      <c r="RPR60" s="878"/>
      <c r="RPS60" s="881"/>
      <c r="RPT60" s="877"/>
      <c r="RPU60" s="878"/>
      <c r="RPV60" s="878"/>
      <c r="RPW60" s="878"/>
      <c r="RPX60" s="879"/>
      <c r="RPY60" s="1041"/>
      <c r="RPZ60" s="877"/>
      <c r="RQA60" s="878"/>
      <c r="RQB60" s="878"/>
      <c r="RQC60" s="878"/>
      <c r="RQD60" s="879"/>
      <c r="RQE60" s="880"/>
      <c r="RQF60" s="878"/>
      <c r="RQG60" s="878"/>
      <c r="RQH60" s="878"/>
      <c r="RQI60" s="881"/>
      <c r="RQJ60" s="877"/>
      <c r="RQK60" s="878"/>
      <c r="RQL60" s="878"/>
      <c r="RQM60" s="878"/>
      <c r="RQN60" s="879"/>
      <c r="RQO60" s="1041"/>
      <c r="RQP60" s="877"/>
      <c r="RQQ60" s="878"/>
      <c r="RQR60" s="878"/>
      <c r="RQS60" s="878"/>
      <c r="RQT60" s="879"/>
      <c r="RQU60" s="880"/>
      <c r="RQV60" s="878"/>
      <c r="RQW60" s="878"/>
      <c r="RQX60" s="878"/>
      <c r="RQY60" s="881"/>
      <c r="RQZ60" s="877"/>
      <c r="RRA60" s="878"/>
      <c r="RRB60" s="878"/>
      <c r="RRC60" s="878"/>
      <c r="RRD60" s="879"/>
      <c r="RRE60" s="1041"/>
      <c r="RRF60" s="877"/>
      <c r="RRG60" s="878"/>
      <c r="RRH60" s="878"/>
      <c r="RRI60" s="878"/>
      <c r="RRJ60" s="879"/>
      <c r="RRK60" s="880"/>
      <c r="RRL60" s="878"/>
      <c r="RRM60" s="878"/>
      <c r="RRN60" s="878"/>
      <c r="RRO60" s="881"/>
      <c r="RRP60" s="877"/>
      <c r="RRQ60" s="878"/>
      <c r="RRR60" s="878"/>
      <c r="RRS60" s="878"/>
      <c r="RRT60" s="879"/>
      <c r="RRU60" s="1041"/>
      <c r="RRV60" s="877"/>
      <c r="RRW60" s="878"/>
      <c r="RRX60" s="878"/>
      <c r="RRY60" s="878"/>
      <c r="RRZ60" s="879"/>
      <c r="RSA60" s="880"/>
      <c r="RSB60" s="878"/>
      <c r="RSC60" s="878"/>
      <c r="RSD60" s="878"/>
      <c r="RSE60" s="881"/>
      <c r="RSF60" s="877"/>
      <c r="RSG60" s="878"/>
      <c r="RSH60" s="878"/>
      <c r="RSI60" s="878"/>
      <c r="RSJ60" s="879"/>
      <c r="RSK60" s="1041"/>
      <c r="RSL60" s="877"/>
      <c r="RSM60" s="878"/>
      <c r="RSN60" s="878"/>
      <c r="RSO60" s="878"/>
      <c r="RSP60" s="879"/>
      <c r="RSQ60" s="880"/>
      <c r="RSR60" s="878"/>
      <c r="RSS60" s="878"/>
      <c r="RST60" s="878"/>
      <c r="RSU60" s="881"/>
      <c r="RSV60" s="877"/>
      <c r="RSW60" s="878"/>
      <c r="RSX60" s="878"/>
      <c r="RSY60" s="878"/>
      <c r="RSZ60" s="879"/>
      <c r="RTA60" s="1041"/>
      <c r="RTB60" s="877"/>
      <c r="RTC60" s="878"/>
      <c r="RTD60" s="878"/>
      <c r="RTE60" s="878"/>
      <c r="RTF60" s="879"/>
      <c r="RTG60" s="880"/>
      <c r="RTH60" s="878"/>
      <c r="RTI60" s="878"/>
      <c r="RTJ60" s="878"/>
      <c r="RTK60" s="881"/>
      <c r="RTL60" s="877"/>
      <c r="RTM60" s="878"/>
      <c r="RTN60" s="878"/>
      <c r="RTO60" s="878"/>
      <c r="RTP60" s="879"/>
      <c r="RTQ60" s="1041"/>
      <c r="RTR60" s="877"/>
      <c r="RTS60" s="878"/>
      <c r="RTT60" s="878"/>
      <c r="RTU60" s="878"/>
      <c r="RTV60" s="879"/>
      <c r="RTW60" s="880"/>
      <c r="RTX60" s="878"/>
      <c r="RTY60" s="878"/>
      <c r="RTZ60" s="878"/>
      <c r="RUA60" s="881"/>
      <c r="RUB60" s="877"/>
      <c r="RUC60" s="878"/>
      <c r="RUD60" s="878"/>
      <c r="RUE60" s="878"/>
      <c r="RUF60" s="879"/>
      <c r="RUG60" s="1041"/>
      <c r="RUH60" s="877"/>
      <c r="RUI60" s="878"/>
      <c r="RUJ60" s="878"/>
      <c r="RUK60" s="878"/>
      <c r="RUL60" s="879"/>
      <c r="RUM60" s="880"/>
      <c r="RUN60" s="878"/>
      <c r="RUO60" s="878"/>
      <c r="RUP60" s="878"/>
      <c r="RUQ60" s="881"/>
      <c r="RUR60" s="877"/>
      <c r="RUS60" s="878"/>
      <c r="RUT60" s="878"/>
      <c r="RUU60" s="878"/>
      <c r="RUV60" s="879"/>
      <c r="RUW60" s="1041"/>
      <c r="RUX60" s="877"/>
      <c r="RUY60" s="878"/>
      <c r="RUZ60" s="878"/>
      <c r="RVA60" s="878"/>
      <c r="RVB60" s="879"/>
      <c r="RVC60" s="880"/>
      <c r="RVD60" s="878"/>
      <c r="RVE60" s="878"/>
      <c r="RVF60" s="878"/>
      <c r="RVG60" s="881"/>
      <c r="RVH60" s="877"/>
      <c r="RVI60" s="878"/>
      <c r="RVJ60" s="878"/>
      <c r="RVK60" s="878"/>
      <c r="RVL60" s="879"/>
      <c r="RVM60" s="1041"/>
      <c r="RVN60" s="877"/>
      <c r="RVO60" s="878"/>
      <c r="RVP60" s="878"/>
      <c r="RVQ60" s="878"/>
      <c r="RVR60" s="879"/>
      <c r="RVS60" s="880"/>
      <c r="RVT60" s="878"/>
      <c r="RVU60" s="878"/>
      <c r="RVV60" s="878"/>
      <c r="RVW60" s="881"/>
      <c r="RVX60" s="877"/>
      <c r="RVY60" s="878"/>
      <c r="RVZ60" s="878"/>
      <c r="RWA60" s="878"/>
      <c r="RWB60" s="879"/>
      <c r="RWC60" s="1041"/>
      <c r="RWD60" s="877"/>
      <c r="RWE60" s="878"/>
      <c r="RWF60" s="878"/>
      <c r="RWG60" s="878"/>
      <c r="RWH60" s="879"/>
      <c r="RWI60" s="880"/>
      <c r="RWJ60" s="878"/>
      <c r="RWK60" s="878"/>
      <c r="RWL60" s="878"/>
      <c r="RWM60" s="881"/>
      <c r="RWN60" s="877"/>
      <c r="RWO60" s="878"/>
      <c r="RWP60" s="878"/>
      <c r="RWQ60" s="878"/>
      <c r="RWR60" s="879"/>
      <c r="RWS60" s="1041"/>
      <c r="RWT60" s="877"/>
      <c r="RWU60" s="878"/>
      <c r="RWV60" s="878"/>
      <c r="RWW60" s="878"/>
      <c r="RWX60" s="879"/>
      <c r="RWY60" s="880"/>
      <c r="RWZ60" s="878"/>
      <c r="RXA60" s="878"/>
      <c r="RXB60" s="878"/>
      <c r="RXC60" s="881"/>
      <c r="RXD60" s="877"/>
      <c r="RXE60" s="878"/>
      <c r="RXF60" s="878"/>
      <c r="RXG60" s="878"/>
      <c r="RXH60" s="879"/>
      <c r="RXI60" s="1041"/>
      <c r="RXJ60" s="877"/>
      <c r="RXK60" s="878"/>
      <c r="RXL60" s="878"/>
      <c r="RXM60" s="878"/>
      <c r="RXN60" s="879"/>
      <c r="RXO60" s="880"/>
      <c r="RXP60" s="878"/>
      <c r="RXQ60" s="878"/>
      <c r="RXR60" s="878"/>
      <c r="RXS60" s="881"/>
      <c r="RXT60" s="877"/>
      <c r="RXU60" s="878"/>
      <c r="RXV60" s="878"/>
      <c r="RXW60" s="878"/>
      <c r="RXX60" s="879"/>
      <c r="RXY60" s="1041"/>
      <c r="RXZ60" s="877"/>
      <c r="RYA60" s="878"/>
      <c r="RYB60" s="878"/>
      <c r="RYC60" s="878"/>
      <c r="RYD60" s="879"/>
      <c r="RYE60" s="880"/>
      <c r="RYF60" s="878"/>
      <c r="RYG60" s="878"/>
      <c r="RYH60" s="878"/>
      <c r="RYI60" s="881"/>
      <c r="RYJ60" s="877"/>
      <c r="RYK60" s="878"/>
      <c r="RYL60" s="878"/>
      <c r="RYM60" s="878"/>
      <c r="RYN60" s="879"/>
      <c r="RYO60" s="1041"/>
      <c r="RYP60" s="877"/>
      <c r="RYQ60" s="878"/>
      <c r="RYR60" s="878"/>
      <c r="RYS60" s="878"/>
      <c r="RYT60" s="879"/>
      <c r="RYU60" s="880"/>
      <c r="RYV60" s="878"/>
      <c r="RYW60" s="878"/>
      <c r="RYX60" s="878"/>
      <c r="RYY60" s="881"/>
      <c r="RYZ60" s="877"/>
      <c r="RZA60" s="878"/>
      <c r="RZB60" s="878"/>
      <c r="RZC60" s="878"/>
      <c r="RZD60" s="879"/>
      <c r="RZE60" s="1041"/>
      <c r="RZF60" s="877"/>
      <c r="RZG60" s="878"/>
      <c r="RZH60" s="878"/>
      <c r="RZI60" s="878"/>
      <c r="RZJ60" s="879"/>
      <c r="RZK60" s="880"/>
      <c r="RZL60" s="878"/>
      <c r="RZM60" s="878"/>
      <c r="RZN60" s="878"/>
      <c r="RZO60" s="881"/>
      <c r="RZP60" s="877"/>
      <c r="RZQ60" s="878"/>
      <c r="RZR60" s="878"/>
      <c r="RZS60" s="878"/>
      <c r="RZT60" s="879"/>
      <c r="RZU60" s="1041"/>
      <c r="RZV60" s="877"/>
      <c r="RZW60" s="878"/>
      <c r="RZX60" s="878"/>
      <c r="RZY60" s="878"/>
      <c r="RZZ60" s="879"/>
      <c r="SAA60" s="880"/>
      <c r="SAB60" s="878"/>
      <c r="SAC60" s="878"/>
      <c r="SAD60" s="878"/>
      <c r="SAE60" s="881"/>
      <c r="SAF60" s="877"/>
      <c r="SAG60" s="878"/>
      <c r="SAH60" s="878"/>
      <c r="SAI60" s="878"/>
      <c r="SAJ60" s="879"/>
      <c r="SAK60" s="1041"/>
      <c r="SAL60" s="877"/>
      <c r="SAM60" s="878"/>
      <c r="SAN60" s="878"/>
      <c r="SAO60" s="878"/>
      <c r="SAP60" s="879"/>
      <c r="SAQ60" s="880"/>
      <c r="SAR60" s="878"/>
      <c r="SAS60" s="878"/>
      <c r="SAT60" s="878"/>
      <c r="SAU60" s="881"/>
      <c r="SAV60" s="877"/>
      <c r="SAW60" s="878"/>
      <c r="SAX60" s="878"/>
      <c r="SAY60" s="878"/>
      <c r="SAZ60" s="879"/>
      <c r="SBA60" s="1041"/>
      <c r="SBB60" s="877"/>
      <c r="SBC60" s="878"/>
      <c r="SBD60" s="878"/>
      <c r="SBE60" s="878"/>
      <c r="SBF60" s="879"/>
      <c r="SBG60" s="880"/>
      <c r="SBH60" s="878"/>
      <c r="SBI60" s="878"/>
      <c r="SBJ60" s="878"/>
      <c r="SBK60" s="881"/>
      <c r="SBL60" s="877"/>
      <c r="SBM60" s="878"/>
      <c r="SBN60" s="878"/>
      <c r="SBO60" s="878"/>
      <c r="SBP60" s="879"/>
      <c r="SBQ60" s="1041"/>
      <c r="SBR60" s="877"/>
      <c r="SBS60" s="878"/>
      <c r="SBT60" s="878"/>
      <c r="SBU60" s="878"/>
      <c r="SBV60" s="879"/>
      <c r="SBW60" s="880"/>
      <c r="SBX60" s="878"/>
      <c r="SBY60" s="878"/>
      <c r="SBZ60" s="878"/>
      <c r="SCA60" s="881"/>
      <c r="SCB60" s="877"/>
      <c r="SCC60" s="878"/>
      <c r="SCD60" s="878"/>
      <c r="SCE60" s="878"/>
      <c r="SCF60" s="879"/>
      <c r="SCG60" s="1041"/>
      <c r="SCH60" s="877"/>
      <c r="SCI60" s="878"/>
      <c r="SCJ60" s="878"/>
      <c r="SCK60" s="878"/>
      <c r="SCL60" s="879"/>
      <c r="SCM60" s="880"/>
      <c r="SCN60" s="878"/>
      <c r="SCO60" s="878"/>
      <c r="SCP60" s="878"/>
      <c r="SCQ60" s="881"/>
      <c r="SCR60" s="877"/>
      <c r="SCS60" s="878"/>
      <c r="SCT60" s="878"/>
      <c r="SCU60" s="878"/>
      <c r="SCV60" s="879"/>
      <c r="SCW60" s="1041"/>
      <c r="SCX60" s="877"/>
      <c r="SCY60" s="878"/>
      <c r="SCZ60" s="878"/>
      <c r="SDA60" s="878"/>
      <c r="SDB60" s="879"/>
      <c r="SDC60" s="880"/>
      <c r="SDD60" s="878"/>
      <c r="SDE60" s="878"/>
      <c r="SDF60" s="878"/>
      <c r="SDG60" s="881"/>
      <c r="SDH60" s="877"/>
      <c r="SDI60" s="878"/>
      <c r="SDJ60" s="878"/>
      <c r="SDK60" s="878"/>
      <c r="SDL60" s="879"/>
      <c r="SDM60" s="1041"/>
      <c r="SDN60" s="877"/>
      <c r="SDO60" s="878"/>
      <c r="SDP60" s="878"/>
      <c r="SDQ60" s="878"/>
      <c r="SDR60" s="879"/>
      <c r="SDS60" s="880"/>
      <c r="SDT60" s="878"/>
      <c r="SDU60" s="878"/>
      <c r="SDV60" s="878"/>
      <c r="SDW60" s="881"/>
      <c r="SDX60" s="877"/>
      <c r="SDY60" s="878"/>
      <c r="SDZ60" s="878"/>
      <c r="SEA60" s="878"/>
      <c r="SEB60" s="879"/>
      <c r="SEC60" s="1041"/>
      <c r="SED60" s="877"/>
      <c r="SEE60" s="878"/>
      <c r="SEF60" s="878"/>
      <c r="SEG60" s="878"/>
      <c r="SEH60" s="879"/>
      <c r="SEI60" s="880"/>
      <c r="SEJ60" s="878"/>
      <c r="SEK60" s="878"/>
      <c r="SEL60" s="878"/>
      <c r="SEM60" s="881"/>
      <c r="SEN60" s="877"/>
      <c r="SEO60" s="878"/>
      <c r="SEP60" s="878"/>
      <c r="SEQ60" s="878"/>
      <c r="SER60" s="879"/>
      <c r="SES60" s="1041"/>
      <c r="SET60" s="877"/>
      <c r="SEU60" s="878"/>
      <c r="SEV60" s="878"/>
      <c r="SEW60" s="878"/>
      <c r="SEX60" s="879"/>
      <c r="SEY60" s="880"/>
      <c r="SEZ60" s="878"/>
      <c r="SFA60" s="878"/>
      <c r="SFB60" s="878"/>
      <c r="SFC60" s="881"/>
      <c r="SFD60" s="877"/>
      <c r="SFE60" s="878"/>
      <c r="SFF60" s="878"/>
      <c r="SFG60" s="878"/>
      <c r="SFH60" s="879"/>
      <c r="SFI60" s="1041"/>
      <c r="SFJ60" s="877"/>
      <c r="SFK60" s="878"/>
      <c r="SFL60" s="878"/>
      <c r="SFM60" s="878"/>
      <c r="SFN60" s="879"/>
      <c r="SFO60" s="880"/>
      <c r="SFP60" s="878"/>
      <c r="SFQ60" s="878"/>
      <c r="SFR60" s="878"/>
      <c r="SFS60" s="881"/>
      <c r="SFT60" s="877"/>
      <c r="SFU60" s="878"/>
      <c r="SFV60" s="878"/>
      <c r="SFW60" s="878"/>
      <c r="SFX60" s="879"/>
      <c r="SFY60" s="1041"/>
      <c r="SFZ60" s="877"/>
      <c r="SGA60" s="878"/>
      <c r="SGB60" s="878"/>
      <c r="SGC60" s="878"/>
      <c r="SGD60" s="879"/>
      <c r="SGE60" s="880"/>
      <c r="SGF60" s="878"/>
      <c r="SGG60" s="878"/>
      <c r="SGH60" s="878"/>
      <c r="SGI60" s="881"/>
      <c r="SGJ60" s="877"/>
      <c r="SGK60" s="878"/>
      <c r="SGL60" s="878"/>
      <c r="SGM60" s="878"/>
      <c r="SGN60" s="879"/>
      <c r="SGO60" s="1041"/>
      <c r="SGP60" s="877"/>
      <c r="SGQ60" s="878"/>
      <c r="SGR60" s="878"/>
      <c r="SGS60" s="878"/>
      <c r="SGT60" s="879"/>
      <c r="SGU60" s="880"/>
      <c r="SGV60" s="878"/>
      <c r="SGW60" s="878"/>
      <c r="SGX60" s="878"/>
      <c r="SGY60" s="881"/>
      <c r="SGZ60" s="877"/>
      <c r="SHA60" s="878"/>
      <c r="SHB60" s="878"/>
      <c r="SHC60" s="878"/>
      <c r="SHD60" s="879"/>
      <c r="SHE60" s="1041"/>
      <c r="SHF60" s="877"/>
      <c r="SHG60" s="878"/>
      <c r="SHH60" s="878"/>
      <c r="SHI60" s="878"/>
      <c r="SHJ60" s="879"/>
      <c r="SHK60" s="880"/>
      <c r="SHL60" s="878"/>
      <c r="SHM60" s="878"/>
      <c r="SHN60" s="878"/>
      <c r="SHO60" s="881"/>
      <c r="SHP60" s="877"/>
      <c r="SHQ60" s="878"/>
      <c r="SHR60" s="878"/>
      <c r="SHS60" s="878"/>
      <c r="SHT60" s="879"/>
      <c r="SHU60" s="1041"/>
      <c r="SHV60" s="877"/>
      <c r="SHW60" s="878"/>
      <c r="SHX60" s="878"/>
      <c r="SHY60" s="878"/>
      <c r="SHZ60" s="879"/>
      <c r="SIA60" s="880"/>
      <c r="SIB60" s="878"/>
      <c r="SIC60" s="878"/>
      <c r="SID60" s="878"/>
      <c r="SIE60" s="881"/>
      <c r="SIF60" s="877"/>
      <c r="SIG60" s="878"/>
      <c r="SIH60" s="878"/>
      <c r="SII60" s="878"/>
      <c r="SIJ60" s="879"/>
      <c r="SIK60" s="1041"/>
      <c r="SIL60" s="877"/>
      <c r="SIM60" s="878"/>
      <c r="SIN60" s="878"/>
      <c r="SIO60" s="878"/>
      <c r="SIP60" s="879"/>
      <c r="SIQ60" s="880"/>
      <c r="SIR60" s="878"/>
      <c r="SIS60" s="878"/>
      <c r="SIT60" s="878"/>
      <c r="SIU60" s="881"/>
      <c r="SIV60" s="877"/>
      <c r="SIW60" s="878"/>
      <c r="SIX60" s="878"/>
      <c r="SIY60" s="878"/>
      <c r="SIZ60" s="879"/>
      <c r="SJA60" s="1041"/>
      <c r="SJB60" s="877"/>
      <c r="SJC60" s="878"/>
      <c r="SJD60" s="878"/>
      <c r="SJE60" s="878"/>
      <c r="SJF60" s="879"/>
      <c r="SJG60" s="880"/>
      <c r="SJH60" s="878"/>
      <c r="SJI60" s="878"/>
      <c r="SJJ60" s="878"/>
      <c r="SJK60" s="881"/>
      <c r="SJL60" s="877"/>
      <c r="SJM60" s="878"/>
      <c r="SJN60" s="878"/>
      <c r="SJO60" s="878"/>
      <c r="SJP60" s="879"/>
      <c r="SJQ60" s="1041"/>
      <c r="SJR60" s="877"/>
      <c r="SJS60" s="878"/>
      <c r="SJT60" s="878"/>
      <c r="SJU60" s="878"/>
      <c r="SJV60" s="879"/>
      <c r="SJW60" s="880"/>
      <c r="SJX60" s="878"/>
      <c r="SJY60" s="878"/>
      <c r="SJZ60" s="878"/>
      <c r="SKA60" s="881"/>
      <c r="SKB60" s="877"/>
      <c r="SKC60" s="878"/>
      <c r="SKD60" s="878"/>
      <c r="SKE60" s="878"/>
      <c r="SKF60" s="879"/>
      <c r="SKG60" s="1041"/>
      <c r="SKH60" s="877"/>
      <c r="SKI60" s="878"/>
      <c r="SKJ60" s="878"/>
      <c r="SKK60" s="878"/>
      <c r="SKL60" s="879"/>
      <c r="SKM60" s="880"/>
      <c r="SKN60" s="878"/>
      <c r="SKO60" s="878"/>
      <c r="SKP60" s="878"/>
      <c r="SKQ60" s="881"/>
      <c r="SKR60" s="877"/>
      <c r="SKS60" s="878"/>
      <c r="SKT60" s="878"/>
      <c r="SKU60" s="878"/>
      <c r="SKV60" s="879"/>
      <c r="SKW60" s="1041"/>
      <c r="SKX60" s="877"/>
      <c r="SKY60" s="878"/>
      <c r="SKZ60" s="878"/>
      <c r="SLA60" s="878"/>
      <c r="SLB60" s="879"/>
      <c r="SLC60" s="880"/>
      <c r="SLD60" s="878"/>
      <c r="SLE60" s="878"/>
      <c r="SLF60" s="878"/>
      <c r="SLG60" s="881"/>
      <c r="SLH60" s="877"/>
      <c r="SLI60" s="878"/>
      <c r="SLJ60" s="878"/>
      <c r="SLK60" s="878"/>
      <c r="SLL60" s="879"/>
      <c r="SLM60" s="1041"/>
      <c r="SLN60" s="877"/>
      <c r="SLO60" s="878"/>
      <c r="SLP60" s="878"/>
      <c r="SLQ60" s="878"/>
      <c r="SLR60" s="879"/>
      <c r="SLS60" s="880"/>
      <c r="SLT60" s="878"/>
      <c r="SLU60" s="878"/>
      <c r="SLV60" s="878"/>
      <c r="SLW60" s="881"/>
      <c r="SLX60" s="877"/>
      <c r="SLY60" s="878"/>
      <c r="SLZ60" s="878"/>
      <c r="SMA60" s="878"/>
      <c r="SMB60" s="879"/>
      <c r="SMC60" s="1041"/>
      <c r="SMD60" s="877"/>
      <c r="SME60" s="878"/>
      <c r="SMF60" s="878"/>
      <c r="SMG60" s="878"/>
      <c r="SMH60" s="879"/>
      <c r="SMI60" s="880"/>
      <c r="SMJ60" s="878"/>
      <c r="SMK60" s="878"/>
      <c r="SML60" s="878"/>
      <c r="SMM60" s="881"/>
      <c r="SMN60" s="877"/>
      <c r="SMO60" s="878"/>
      <c r="SMP60" s="878"/>
      <c r="SMQ60" s="878"/>
      <c r="SMR60" s="879"/>
      <c r="SMS60" s="1041"/>
      <c r="SMT60" s="877"/>
      <c r="SMU60" s="878"/>
      <c r="SMV60" s="878"/>
      <c r="SMW60" s="878"/>
      <c r="SMX60" s="879"/>
      <c r="SMY60" s="880"/>
      <c r="SMZ60" s="878"/>
      <c r="SNA60" s="878"/>
      <c r="SNB60" s="878"/>
      <c r="SNC60" s="881"/>
      <c r="SND60" s="877"/>
      <c r="SNE60" s="878"/>
      <c r="SNF60" s="878"/>
      <c r="SNG60" s="878"/>
      <c r="SNH60" s="879"/>
      <c r="SNI60" s="1041"/>
      <c r="SNJ60" s="877"/>
      <c r="SNK60" s="878"/>
      <c r="SNL60" s="878"/>
      <c r="SNM60" s="878"/>
      <c r="SNN60" s="879"/>
      <c r="SNO60" s="880"/>
      <c r="SNP60" s="878"/>
      <c r="SNQ60" s="878"/>
      <c r="SNR60" s="878"/>
      <c r="SNS60" s="881"/>
      <c r="SNT60" s="877"/>
      <c r="SNU60" s="878"/>
      <c r="SNV60" s="878"/>
      <c r="SNW60" s="878"/>
      <c r="SNX60" s="879"/>
      <c r="SNY60" s="1041"/>
      <c r="SNZ60" s="877"/>
      <c r="SOA60" s="878"/>
      <c r="SOB60" s="878"/>
      <c r="SOC60" s="878"/>
      <c r="SOD60" s="879"/>
      <c r="SOE60" s="880"/>
      <c r="SOF60" s="878"/>
      <c r="SOG60" s="878"/>
      <c r="SOH60" s="878"/>
      <c r="SOI60" s="881"/>
      <c r="SOJ60" s="877"/>
      <c r="SOK60" s="878"/>
      <c r="SOL60" s="878"/>
      <c r="SOM60" s="878"/>
      <c r="SON60" s="879"/>
      <c r="SOO60" s="1041"/>
      <c r="SOP60" s="877"/>
      <c r="SOQ60" s="878"/>
      <c r="SOR60" s="878"/>
      <c r="SOS60" s="878"/>
      <c r="SOT60" s="879"/>
      <c r="SOU60" s="880"/>
      <c r="SOV60" s="878"/>
      <c r="SOW60" s="878"/>
      <c r="SOX60" s="878"/>
      <c r="SOY60" s="881"/>
      <c r="SOZ60" s="877"/>
      <c r="SPA60" s="878"/>
      <c r="SPB60" s="878"/>
      <c r="SPC60" s="878"/>
      <c r="SPD60" s="879"/>
      <c r="SPE60" s="1041"/>
      <c r="SPF60" s="877"/>
      <c r="SPG60" s="878"/>
      <c r="SPH60" s="878"/>
      <c r="SPI60" s="878"/>
      <c r="SPJ60" s="879"/>
      <c r="SPK60" s="880"/>
      <c r="SPL60" s="878"/>
      <c r="SPM60" s="878"/>
      <c r="SPN60" s="878"/>
      <c r="SPO60" s="881"/>
      <c r="SPP60" s="877"/>
      <c r="SPQ60" s="878"/>
      <c r="SPR60" s="878"/>
      <c r="SPS60" s="878"/>
      <c r="SPT60" s="879"/>
      <c r="SPU60" s="1041"/>
      <c r="SPV60" s="877"/>
      <c r="SPW60" s="878"/>
      <c r="SPX60" s="878"/>
      <c r="SPY60" s="878"/>
      <c r="SPZ60" s="879"/>
      <c r="SQA60" s="880"/>
      <c r="SQB60" s="878"/>
      <c r="SQC60" s="878"/>
      <c r="SQD60" s="878"/>
      <c r="SQE60" s="881"/>
      <c r="SQF60" s="877"/>
      <c r="SQG60" s="878"/>
      <c r="SQH60" s="878"/>
      <c r="SQI60" s="878"/>
      <c r="SQJ60" s="879"/>
      <c r="SQK60" s="1041"/>
      <c r="SQL60" s="877"/>
      <c r="SQM60" s="878"/>
      <c r="SQN60" s="878"/>
      <c r="SQO60" s="878"/>
      <c r="SQP60" s="879"/>
      <c r="SQQ60" s="880"/>
      <c r="SQR60" s="878"/>
      <c r="SQS60" s="878"/>
      <c r="SQT60" s="878"/>
      <c r="SQU60" s="881"/>
      <c r="SQV60" s="877"/>
      <c r="SQW60" s="878"/>
      <c r="SQX60" s="878"/>
      <c r="SQY60" s="878"/>
      <c r="SQZ60" s="879"/>
      <c r="SRA60" s="1041"/>
      <c r="SRB60" s="877"/>
      <c r="SRC60" s="878"/>
      <c r="SRD60" s="878"/>
      <c r="SRE60" s="878"/>
      <c r="SRF60" s="879"/>
      <c r="SRG60" s="880"/>
      <c r="SRH60" s="878"/>
      <c r="SRI60" s="878"/>
      <c r="SRJ60" s="878"/>
      <c r="SRK60" s="881"/>
      <c r="SRL60" s="877"/>
      <c r="SRM60" s="878"/>
      <c r="SRN60" s="878"/>
      <c r="SRO60" s="878"/>
      <c r="SRP60" s="879"/>
      <c r="SRQ60" s="1041"/>
      <c r="SRR60" s="877"/>
      <c r="SRS60" s="878"/>
      <c r="SRT60" s="878"/>
      <c r="SRU60" s="878"/>
      <c r="SRV60" s="879"/>
      <c r="SRW60" s="880"/>
      <c r="SRX60" s="878"/>
      <c r="SRY60" s="878"/>
      <c r="SRZ60" s="878"/>
      <c r="SSA60" s="881"/>
      <c r="SSB60" s="877"/>
      <c r="SSC60" s="878"/>
      <c r="SSD60" s="878"/>
      <c r="SSE60" s="878"/>
      <c r="SSF60" s="879"/>
      <c r="SSG60" s="1041"/>
      <c r="SSH60" s="877"/>
      <c r="SSI60" s="878"/>
      <c r="SSJ60" s="878"/>
      <c r="SSK60" s="878"/>
      <c r="SSL60" s="879"/>
      <c r="SSM60" s="880"/>
      <c r="SSN60" s="878"/>
      <c r="SSO60" s="878"/>
      <c r="SSP60" s="878"/>
      <c r="SSQ60" s="881"/>
      <c r="SSR60" s="877"/>
      <c r="SSS60" s="878"/>
      <c r="SST60" s="878"/>
      <c r="SSU60" s="878"/>
      <c r="SSV60" s="879"/>
      <c r="SSW60" s="1041"/>
      <c r="SSX60" s="877"/>
      <c r="SSY60" s="878"/>
      <c r="SSZ60" s="878"/>
      <c r="STA60" s="878"/>
      <c r="STB60" s="879"/>
      <c r="STC60" s="880"/>
      <c r="STD60" s="878"/>
      <c r="STE60" s="878"/>
      <c r="STF60" s="878"/>
      <c r="STG60" s="881"/>
      <c r="STH60" s="877"/>
      <c r="STI60" s="878"/>
      <c r="STJ60" s="878"/>
      <c r="STK60" s="878"/>
      <c r="STL60" s="879"/>
      <c r="STM60" s="1041"/>
      <c r="STN60" s="877"/>
      <c r="STO60" s="878"/>
      <c r="STP60" s="878"/>
      <c r="STQ60" s="878"/>
      <c r="STR60" s="879"/>
      <c r="STS60" s="880"/>
      <c r="STT60" s="878"/>
      <c r="STU60" s="878"/>
      <c r="STV60" s="878"/>
      <c r="STW60" s="881"/>
      <c r="STX60" s="877"/>
      <c r="STY60" s="878"/>
      <c r="STZ60" s="878"/>
      <c r="SUA60" s="878"/>
      <c r="SUB60" s="879"/>
      <c r="SUC60" s="1041"/>
      <c r="SUD60" s="877"/>
      <c r="SUE60" s="878"/>
      <c r="SUF60" s="878"/>
      <c r="SUG60" s="878"/>
      <c r="SUH60" s="879"/>
      <c r="SUI60" s="880"/>
      <c r="SUJ60" s="878"/>
      <c r="SUK60" s="878"/>
      <c r="SUL60" s="878"/>
      <c r="SUM60" s="881"/>
      <c r="SUN60" s="877"/>
      <c r="SUO60" s="878"/>
      <c r="SUP60" s="878"/>
      <c r="SUQ60" s="878"/>
      <c r="SUR60" s="879"/>
      <c r="SUS60" s="1041"/>
      <c r="SUT60" s="877"/>
      <c r="SUU60" s="878"/>
      <c r="SUV60" s="878"/>
      <c r="SUW60" s="878"/>
      <c r="SUX60" s="879"/>
      <c r="SUY60" s="880"/>
      <c r="SUZ60" s="878"/>
      <c r="SVA60" s="878"/>
      <c r="SVB60" s="878"/>
      <c r="SVC60" s="881"/>
      <c r="SVD60" s="877"/>
      <c r="SVE60" s="878"/>
      <c r="SVF60" s="878"/>
      <c r="SVG60" s="878"/>
      <c r="SVH60" s="879"/>
      <c r="SVI60" s="1041"/>
      <c r="SVJ60" s="877"/>
      <c r="SVK60" s="878"/>
      <c r="SVL60" s="878"/>
      <c r="SVM60" s="878"/>
      <c r="SVN60" s="879"/>
      <c r="SVO60" s="880"/>
      <c r="SVP60" s="878"/>
      <c r="SVQ60" s="878"/>
      <c r="SVR60" s="878"/>
      <c r="SVS60" s="881"/>
      <c r="SVT60" s="877"/>
      <c r="SVU60" s="878"/>
      <c r="SVV60" s="878"/>
      <c r="SVW60" s="878"/>
      <c r="SVX60" s="879"/>
      <c r="SVY60" s="1041"/>
      <c r="SVZ60" s="877"/>
      <c r="SWA60" s="878"/>
      <c r="SWB60" s="878"/>
      <c r="SWC60" s="878"/>
      <c r="SWD60" s="879"/>
      <c r="SWE60" s="880"/>
      <c r="SWF60" s="878"/>
      <c r="SWG60" s="878"/>
      <c r="SWH60" s="878"/>
      <c r="SWI60" s="881"/>
      <c r="SWJ60" s="877"/>
      <c r="SWK60" s="878"/>
      <c r="SWL60" s="878"/>
      <c r="SWM60" s="878"/>
      <c r="SWN60" s="879"/>
      <c r="SWO60" s="1041"/>
      <c r="SWP60" s="877"/>
      <c r="SWQ60" s="878"/>
      <c r="SWR60" s="878"/>
      <c r="SWS60" s="878"/>
      <c r="SWT60" s="879"/>
      <c r="SWU60" s="880"/>
      <c r="SWV60" s="878"/>
      <c r="SWW60" s="878"/>
      <c r="SWX60" s="878"/>
      <c r="SWY60" s="881"/>
      <c r="SWZ60" s="877"/>
      <c r="SXA60" s="878"/>
      <c r="SXB60" s="878"/>
      <c r="SXC60" s="878"/>
      <c r="SXD60" s="879"/>
      <c r="SXE60" s="1041"/>
      <c r="SXF60" s="877"/>
      <c r="SXG60" s="878"/>
      <c r="SXH60" s="878"/>
      <c r="SXI60" s="878"/>
      <c r="SXJ60" s="879"/>
      <c r="SXK60" s="880"/>
      <c r="SXL60" s="878"/>
      <c r="SXM60" s="878"/>
      <c r="SXN60" s="878"/>
      <c r="SXO60" s="881"/>
      <c r="SXP60" s="877"/>
      <c r="SXQ60" s="878"/>
      <c r="SXR60" s="878"/>
      <c r="SXS60" s="878"/>
      <c r="SXT60" s="879"/>
      <c r="SXU60" s="1041"/>
      <c r="SXV60" s="877"/>
      <c r="SXW60" s="878"/>
      <c r="SXX60" s="878"/>
      <c r="SXY60" s="878"/>
      <c r="SXZ60" s="879"/>
      <c r="SYA60" s="880"/>
      <c r="SYB60" s="878"/>
      <c r="SYC60" s="878"/>
      <c r="SYD60" s="878"/>
      <c r="SYE60" s="881"/>
      <c r="SYF60" s="877"/>
      <c r="SYG60" s="878"/>
      <c r="SYH60" s="878"/>
      <c r="SYI60" s="878"/>
      <c r="SYJ60" s="879"/>
      <c r="SYK60" s="1041"/>
      <c r="SYL60" s="877"/>
      <c r="SYM60" s="878"/>
      <c r="SYN60" s="878"/>
      <c r="SYO60" s="878"/>
      <c r="SYP60" s="879"/>
      <c r="SYQ60" s="880"/>
      <c r="SYR60" s="878"/>
      <c r="SYS60" s="878"/>
      <c r="SYT60" s="878"/>
      <c r="SYU60" s="881"/>
      <c r="SYV60" s="877"/>
      <c r="SYW60" s="878"/>
      <c r="SYX60" s="878"/>
      <c r="SYY60" s="878"/>
      <c r="SYZ60" s="879"/>
      <c r="SZA60" s="1041"/>
      <c r="SZB60" s="877"/>
      <c r="SZC60" s="878"/>
      <c r="SZD60" s="878"/>
      <c r="SZE60" s="878"/>
      <c r="SZF60" s="879"/>
      <c r="SZG60" s="880"/>
      <c r="SZH60" s="878"/>
      <c r="SZI60" s="878"/>
      <c r="SZJ60" s="878"/>
      <c r="SZK60" s="881"/>
      <c r="SZL60" s="877"/>
      <c r="SZM60" s="878"/>
      <c r="SZN60" s="878"/>
      <c r="SZO60" s="878"/>
      <c r="SZP60" s="879"/>
      <c r="SZQ60" s="1041"/>
      <c r="SZR60" s="877"/>
      <c r="SZS60" s="878"/>
      <c r="SZT60" s="878"/>
      <c r="SZU60" s="878"/>
      <c r="SZV60" s="879"/>
      <c r="SZW60" s="880"/>
      <c r="SZX60" s="878"/>
      <c r="SZY60" s="878"/>
      <c r="SZZ60" s="878"/>
      <c r="TAA60" s="881"/>
      <c r="TAB60" s="877"/>
      <c r="TAC60" s="878"/>
      <c r="TAD60" s="878"/>
      <c r="TAE60" s="878"/>
      <c r="TAF60" s="879"/>
      <c r="TAG60" s="1041"/>
      <c r="TAH60" s="877"/>
      <c r="TAI60" s="878"/>
      <c r="TAJ60" s="878"/>
      <c r="TAK60" s="878"/>
      <c r="TAL60" s="879"/>
      <c r="TAM60" s="880"/>
      <c r="TAN60" s="878"/>
      <c r="TAO60" s="878"/>
      <c r="TAP60" s="878"/>
      <c r="TAQ60" s="881"/>
      <c r="TAR60" s="877"/>
      <c r="TAS60" s="878"/>
      <c r="TAT60" s="878"/>
      <c r="TAU60" s="878"/>
      <c r="TAV60" s="879"/>
      <c r="TAW60" s="1041"/>
      <c r="TAX60" s="877"/>
      <c r="TAY60" s="878"/>
      <c r="TAZ60" s="878"/>
      <c r="TBA60" s="878"/>
      <c r="TBB60" s="879"/>
      <c r="TBC60" s="880"/>
      <c r="TBD60" s="878"/>
      <c r="TBE60" s="878"/>
      <c r="TBF60" s="878"/>
      <c r="TBG60" s="881"/>
      <c r="TBH60" s="877"/>
      <c r="TBI60" s="878"/>
      <c r="TBJ60" s="878"/>
      <c r="TBK60" s="878"/>
      <c r="TBL60" s="879"/>
      <c r="TBM60" s="1041"/>
      <c r="TBN60" s="877"/>
      <c r="TBO60" s="878"/>
      <c r="TBP60" s="878"/>
      <c r="TBQ60" s="878"/>
      <c r="TBR60" s="879"/>
      <c r="TBS60" s="880"/>
      <c r="TBT60" s="878"/>
      <c r="TBU60" s="878"/>
      <c r="TBV60" s="878"/>
      <c r="TBW60" s="881"/>
      <c r="TBX60" s="877"/>
      <c r="TBY60" s="878"/>
      <c r="TBZ60" s="878"/>
      <c r="TCA60" s="878"/>
      <c r="TCB60" s="879"/>
      <c r="TCC60" s="1041"/>
      <c r="TCD60" s="877"/>
      <c r="TCE60" s="878"/>
      <c r="TCF60" s="878"/>
      <c r="TCG60" s="878"/>
      <c r="TCH60" s="879"/>
      <c r="TCI60" s="880"/>
      <c r="TCJ60" s="878"/>
      <c r="TCK60" s="878"/>
      <c r="TCL60" s="878"/>
      <c r="TCM60" s="881"/>
      <c r="TCN60" s="877"/>
      <c r="TCO60" s="878"/>
      <c r="TCP60" s="878"/>
      <c r="TCQ60" s="878"/>
      <c r="TCR60" s="879"/>
      <c r="TCS60" s="1041"/>
      <c r="TCT60" s="877"/>
      <c r="TCU60" s="878"/>
      <c r="TCV60" s="878"/>
      <c r="TCW60" s="878"/>
      <c r="TCX60" s="879"/>
      <c r="TCY60" s="880"/>
      <c r="TCZ60" s="878"/>
      <c r="TDA60" s="878"/>
      <c r="TDB60" s="878"/>
      <c r="TDC60" s="881"/>
      <c r="TDD60" s="877"/>
      <c r="TDE60" s="878"/>
      <c r="TDF60" s="878"/>
      <c r="TDG60" s="878"/>
      <c r="TDH60" s="879"/>
      <c r="TDI60" s="1041"/>
      <c r="TDJ60" s="877"/>
      <c r="TDK60" s="878"/>
      <c r="TDL60" s="878"/>
      <c r="TDM60" s="878"/>
      <c r="TDN60" s="879"/>
      <c r="TDO60" s="880"/>
      <c r="TDP60" s="878"/>
      <c r="TDQ60" s="878"/>
      <c r="TDR60" s="878"/>
      <c r="TDS60" s="881"/>
      <c r="TDT60" s="877"/>
      <c r="TDU60" s="878"/>
      <c r="TDV60" s="878"/>
      <c r="TDW60" s="878"/>
      <c r="TDX60" s="879"/>
      <c r="TDY60" s="1041"/>
      <c r="TDZ60" s="877"/>
      <c r="TEA60" s="878"/>
      <c r="TEB60" s="878"/>
      <c r="TEC60" s="878"/>
      <c r="TED60" s="879"/>
      <c r="TEE60" s="880"/>
      <c r="TEF60" s="878"/>
      <c r="TEG60" s="878"/>
      <c r="TEH60" s="878"/>
      <c r="TEI60" s="881"/>
      <c r="TEJ60" s="877"/>
      <c r="TEK60" s="878"/>
      <c r="TEL60" s="878"/>
      <c r="TEM60" s="878"/>
      <c r="TEN60" s="879"/>
      <c r="TEO60" s="1041"/>
      <c r="TEP60" s="877"/>
      <c r="TEQ60" s="878"/>
      <c r="TER60" s="878"/>
      <c r="TES60" s="878"/>
      <c r="TET60" s="879"/>
      <c r="TEU60" s="880"/>
      <c r="TEV60" s="878"/>
      <c r="TEW60" s="878"/>
      <c r="TEX60" s="878"/>
      <c r="TEY60" s="881"/>
      <c r="TEZ60" s="877"/>
      <c r="TFA60" s="878"/>
      <c r="TFB60" s="878"/>
      <c r="TFC60" s="878"/>
      <c r="TFD60" s="879"/>
      <c r="TFE60" s="1041"/>
      <c r="TFF60" s="877"/>
      <c r="TFG60" s="878"/>
      <c r="TFH60" s="878"/>
      <c r="TFI60" s="878"/>
      <c r="TFJ60" s="879"/>
      <c r="TFK60" s="880"/>
      <c r="TFL60" s="878"/>
      <c r="TFM60" s="878"/>
      <c r="TFN60" s="878"/>
      <c r="TFO60" s="881"/>
      <c r="TFP60" s="877"/>
      <c r="TFQ60" s="878"/>
      <c r="TFR60" s="878"/>
      <c r="TFS60" s="878"/>
      <c r="TFT60" s="879"/>
      <c r="TFU60" s="1041"/>
      <c r="TFV60" s="877"/>
      <c r="TFW60" s="878"/>
      <c r="TFX60" s="878"/>
      <c r="TFY60" s="878"/>
      <c r="TFZ60" s="879"/>
      <c r="TGA60" s="880"/>
      <c r="TGB60" s="878"/>
      <c r="TGC60" s="878"/>
      <c r="TGD60" s="878"/>
      <c r="TGE60" s="881"/>
      <c r="TGF60" s="877"/>
      <c r="TGG60" s="878"/>
      <c r="TGH60" s="878"/>
      <c r="TGI60" s="878"/>
      <c r="TGJ60" s="879"/>
      <c r="TGK60" s="1041"/>
      <c r="TGL60" s="877"/>
      <c r="TGM60" s="878"/>
      <c r="TGN60" s="878"/>
      <c r="TGO60" s="878"/>
      <c r="TGP60" s="879"/>
      <c r="TGQ60" s="880"/>
      <c r="TGR60" s="878"/>
      <c r="TGS60" s="878"/>
      <c r="TGT60" s="878"/>
      <c r="TGU60" s="881"/>
      <c r="TGV60" s="877"/>
      <c r="TGW60" s="878"/>
      <c r="TGX60" s="878"/>
      <c r="TGY60" s="878"/>
      <c r="TGZ60" s="879"/>
      <c r="THA60" s="1041"/>
      <c r="THB60" s="877"/>
      <c r="THC60" s="878"/>
      <c r="THD60" s="878"/>
      <c r="THE60" s="878"/>
      <c r="THF60" s="879"/>
      <c r="THG60" s="880"/>
      <c r="THH60" s="878"/>
      <c r="THI60" s="878"/>
      <c r="THJ60" s="878"/>
      <c r="THK60" s="881"/>
      <c r="THL60" s="877"/>
      <c r="THM60" s="878"/>
      <c r="THN60" s="878"/>
      <c r="THO60" s="878"/>
      <c r="THP60" s="879"/>
      <c r="THQ60" s="1041"/>
      <c r="THR60" s="877"/>
      <c r="THS60" s="878"/>
      <c r="THT60" s="878"/>
      <c r="THU60" s="878"/>
      <c r="THV60" s="879"/>
      <c r="THW60" s="880"/>
      <c r="THX60" s="878"/>
      <c r="THY60" s="878"/>
      <c r="THZ60" s="878"/>
      <c r="TIA60" s="881"/>
      <c r="TIB60" s="877"/>
      <c r="TIC60" s="878"/>
      <c r="TID60" s="878"/>
      <c r="TIE60" s="878"/>
      <c r="TIF60" s="879"/>
      <c r="TIG60" s="1041"/>
      <c r="TIH60" s="877"/>
      <c r="TII60" s="878"/>
      <c r="TIJ60" s="878"/>
      <c r="TIK60" s="878"/>
      <c r="TIL60" s="879"/>
      <c r="TIM60" s="880"/>
      <c r="TIN60" s="878"/>
      <c r="TIO60" s="878"/>
      <c r="TIP60" s="878"/>
      <c r="TIQ60" s="881"/>
      <c r="TIR60" s="877"/>
      <c r="TIS60" s="878"/>
      <c r="TIT60" s="878"/>
      <c r="TIU60" s="878"/>
      <c r="TIV60" s="879"/>
      <c r="TIW60" s="1041"/>
      <c r="TIX60" s="877"/>
      <c r="TIY60" s="878"/>
      <c r="TIZ60" s="878"/>
      <c r="TJA60" s="878"/>
      <c r="TJB60" s="879"/>
      <c r="TJC60" s="880"/>
      <c r="TJD60" s="878"/>
      <c r="TJE60" s="878"/>
      <c r="TJF60" s="878"/>
      <c r="TJG60" s="881"/>
      <c r="TJH60" s="877"/>
      <c r="TJI60" s="878"/>
      <c r="TJJ60" s="878"/>
      <c r="TJK60" s="878"/>
      <c r="TJL60" s="879"/>
      <c r="TJM60" s="1041"/>
      <c r="TJN60" s="877"/>
      <c r="TJO60" s="878"/>
      <c r="TJP60" s="878"/>
      <c r="TJQ60" s="878"/>
      <c r="TJR60" s="879"/>
      <c r="TJS60" s="880"/>
      <c r="TJT60" s="878"/>
      <c r="TJU60" s="878"/>
      <c r="TJV60" s="878"/>
      <c r="TJW60" s="881"/>
      <c r="TJX60" s="877"/>
      <c r="TJY60" s="878"/>
      <c r="TJZ60" s="878"/>
      <c r="TKA60" s="878"/>
      <c r="TKB60" s="879"/>
      <c r="TKC60" s="1041"/>
      <c r="TKD60" s="877"/>
      <c r="TKE60" s="878"/>
      <c r="TKF60" s="878"/>
      <c r="TKG60" s="878"/>
      <c r="TKH60" s="879"/>
      <c r="TKI60" s="880"/>
      <c r="TKJ60" s="878"/>
      <c r="TKK60" s="878"/>
      <c r="TKL60" s="878"/>
      <c r="TKM60" s="881"/>
      <c r="TKN60" s="877"/>
      <c r="TKO60" s="878"/>
      <c r="TKP60" s="878"/>
      <c r="TKQ60" s="878"/>
      <c r="TKR60" s="879"/>
      <c r="TKS60" s="1041"/>
      <c r="TKT60" s="877"/>
      <c r="TKU60" s="878"/>
      <c r="TKV60" s="878"/>
      <c r="TKW60" s="878"/>
      <c r="TKX60" s="879"/>
      <c r="TKY60" s="880"/>
      <c r="TKZ60" s="878"/>
      <c r="TLA60" s="878"/>
      <c r="TLB60" s="878"/>
      <c r="TLC60" s="881"/>
      <c r="TLD60" s="877"/>
      <c r="TLE60" s="878"/>
      <c r="TLF60" s="878"/>
      <c r="TLG60" s="878"/>
      <c r="TLH60" s="879"/>
      <c r="TLI60" s="1041"/>
      <c r="TLJ60" s="877"/>
      <c r="TLK60" s="878"/>
      <c r="TLL60" s="878"/>
      <c r="TLM60" s="878"/>
      <c r="TLN60" s="879"/>
      <c r="TLO60" s="880"/>
      <c r="TLP60" s="878"/>
      <c r="TLQ60" s="878"/>
      <c r="TLR60" s="878"/>
      <c r="TLS60" s="881"/>
      <c r="TLT60" s="877"/>
      <c r="TLU60" s="878"/>
      <c r="TLV60" s="878"/>
      <c r="TLW60" s="878"/>
      <c r="TLX60" s="879"/>
      <c r="TLY60" s="1041"/>
      <c r="TLZ60" s="877"/>
      <c r="TMA60" s="878"/>
      <c r="TMB60" s="878"/>
      <c r="TMC60" s="878"/>
      <c r="TMD60" s="879"/>
      <c r="TME60" s="880"/>
      <c r="TMF60" s="878"/>
      <c r="TMG60" s="878"/>
      <c r="TMH60" s="878"/>
      <c r="TMI60" s="881"/>
      <c r="TMJ60" s="877"/>
      <c r="TMK60" s="878"/>
      <c r="TML60" s="878"/>
      <c r="TMM60" s="878"/>
      <c r="TMN60" s="879"/>
      <c r="TMO60" s="1041"/>
      <c r="TMP60" s="877"/>
      <c r="TMQ60" s="878"/>
      <c r="TMR60" s="878"/>
      <c r="TMS60" s="878"/>
      <c r="TMT60" s="879"/>
      <c r="TMU60" s="880"/>
      <c r="TMV60" s="878"/>
      <c r="TMW60" s="878"/>
      <c r="TMX60" s="878"/>
      <c r="TMY60" s="881"/>
      <c r="TMZ60" s="877"/>
      <c r="TNA60" s="878"/>
      <c r="TNB60" s="878"/>
      <c r="TNC60" s="878"/>
      <c r="TND60" s="879"/>
      <c r="TNE60" s="1041"/>
      <c r="TNF60" s="877"/>
      <c r="TNG60" s="878"/>
      <c r="TNH60" s="878"/>
      <c r="TNI60" s="878"/>
      <c r="TNJ60" s="879"/>
      <c r="TNK60" s="880"/>
      <c r="TNL60" s="878"/>
      <c r="TNM60" s="878"/>
      <c r="TNN60" s="878"/>
      <c r="TNO60" s="881"/>
      <c r="TNP60" s="877"/>
      <c r="TNQ60" s="878"/>
      <c r="TNR60" s="878"/>
      <c r="TNS60" s="878"/>
      <c r="TNT60" s="879"/>
      <c r="TNU60" s="1041"/>
      <c r="TNV60" s="877"/>
      <c r="TNW60" s="878"/>
      <c r="TNX60" s="878"/>
      <c r="TNY60" s="878"/>
      <c r="TNZ60" s="879"/>
      <c r="TOA60" s="880"/>
      <c r="TOB60" s="878"/>
      <c r="TOC60" s="878"/>
      <c r="TOD60" s="878"/>
      <c r="TOE60" s="881"/>
      <c r="TOF60" s="877"/>
      <c r="TOG60" s="878"/>
      <c r="TOH60" s="878"/>
      <c r="TOI60" s="878"/>
      <c r="TOJ60" s="879"/>
      <c r="TOK60" s="1041"/>
      <c r="TOL60" s="877"/>
      <c r="TOM60" s="878"/>
      <c r="TON60" s="878"/>
      <c r="TOO60" s="878"/>
      <c r="TOP60" s="879"/>
      <c r="TOQ60" s="880"/>
      <c r="TOR60" s="878"/>
      <c r="TOS60" s="878"/>
      <c r="TOT60" s="878"/>
      <c r="TOU60" s="881"/>
      <c r="TOV60" s="877"/>
      <c r="TOW60" s="878"/>
      <c r="TOX60" s="878"/>
      <c r="TOY60" s="878"/>
      <c r="TOZ60" s="879"/>
      <c r="TPA60" s="1041"/>
      <c r="TPB60" s="877"/>
      <c r="TPC60" s="878"/>
      <c r="TPD60" s="878"/>
      <c r="TPE60" s="878"/>
      <c r="TPF60" s="879"/>
      <c r="TPG60" s="880"/>
      <c r="TPH60" s="878"/>
      <c r="TPI60" s="878"/>
      <c r="TPJ60" s="878"/>
      <c r="TPK60" s="881"/>
      <c r="TPL60" s="877"/>
      <c r="TPM60" s="878"/>
      <c r="TPN60" s="878"/>
      <c r="TPO60" s="878"/>
      <c r="TPP60" s="879"/>
      <c r="TPQ60" s="1041"/>
      <c r="TPR60" s="877"/>
      <c r="TPS60" s="878"/>
      <c r="TPT60" s="878"/>
      <c r="TPU60" s="878"/>
      <c r="TPV60" s="879"/>
      <c r="TPW60" s="880"/>
      <c r="TPX60" s="878"/>
      <c r="TPY60" s="878"/>
      <c r="TPZ60" s="878"/>
      <c r="TQA60" s="881"/>
      <c r="TQB60" s="877"/>
      <c r="TQC60" s="878"/>
      <c r="TQD60" s="878"/>
      <c r="TQE60" s="878"/>
      <c r="TQF60" s="879"/>
      <c r="TQG60" s="1041"/>
      <c r="TQH60" s="877"/>
      <c r="TQI60" s="878"/>
      <c r="TQJ60" s="878"/>
      <c r="TQK60" s="878"/>
      <c r="TQL60" s="879"/>
      <c r="TQM60" s="880"/>
      <c r="TQN60" s="878"/>
      <c r="TQO60" s="878"/>
      <c r="TQP60" s="878"/>
      <c r="TQQ60" s="881"/>
      <c r="TQR60" s="877"/>
      <c r="TQS60" s="878"/>
      <c r="TQT60" s="878"/>
      <c r="TQU60" s="878"/>
      <c r="TQV60" s="879"/>
      <c r="TQW60" s="1041"/>
      <c r="TQX60" s="877"/>
      <c r="TQY60" s="878"/>
      <c r="TQZ60" s="878"/>
      <c r="TRA60" s="878"/>
      <c r="TRB60" s="879"/>
      <c r="TRC60" s="880"/>
      <c r="TRD60" s="878"/>
      <c r="TRE60" s="878"/>
      <c r="TRF60" s="878"/>
      <c r="TRG60" s="881"/>
      <c r="TRH60" s="877"/>
      <c r="TRI60" s="878"/>
      <c r="TRJ60" s="878"/>
      <c r="TRK60" s="878"/>
      <c r="TRL60" s="879"/>
      <c r="TRM60" s="1041"/>
      <c r="TRN60" s="877"/>
      <c r="TRO60" s="878"/>
      <c r="TRP60" s="878"/>
      <c r="TRQ60" s="878"/>
      <c r="TRR60" s="879"/>
      <c r="TRS60" s="880"/>
      <c r="TRT60" s="878"/>
      <c r="TRU60" s="878"/>
      <c r="TRV60" s="878"/>
      <c r="TRW60" s="881"/>
      <c r="TRX60" s="877"/>
      <c r="TRY60" s="878"/>
      <c r="TRZ60" s="878"/>
      <c r="TSA60" s="878"/>
      <c r="TSB60" s="879"/>
      <c r="TSC60" s="1041"/>
      <c r="TSD60" s="877"/>
      <c r="TSE60" s="878"/>
      <c r="TSF60" s="878"/>
      <c r="TSG60" s="878"/>
      <c r="TSH60" s="879"/>
      <c r="TSI60" s="880"/>
      <c r="TSJ60" s="878"/>
      <c r="TSK60" s="878"/>
      <c r="TSL60" s="878"/>
      <c r="TSM60" s="881"/>
      <c r="TSN60" s="877"/>
      <c r="TSO60" s="878"/>
      <c r="TSP60" s="878"/>
      <c r="TSQ60" s="878"/>
      <c r="TSR60" s="879"/>
      <c r="TSS60" s="1041"/>
      <c r="TST60" s="877"/>
      <c r="TSU60" s="878"/>
      <c r="TSV60" s="878"/>
      <c r="TSW60" s="878"/>
      <c r="TSX60" s="879"/>
      <c r="TSY60" s="880"/>
      <c r="TSZ60" s="878"/>
      <c r="TTA60" s="878"/>
      <c r="TTB60" s="878"/>
      <c r="TTC60" s="881"/>
      <c r="TTD60" s="877"/>
      <c r="TTE60" s="878"/>
      <c r="TTF60" s="878"/>
      <c r="TTG60" s="878"/>
      <c r="TTH60" s="879"/>
      <c r="TTI60" s="1041"/>
      <c r="TTJ60" s="877"/>
      <c r="TTK60" s="878"/>
      <c r="TTL60" s="878"/>
      <c r="TTM60" s="878"/>
      <c r="TTN60" s="879"/>
      <c r="TTO60" s="880"/>
      <c r="TTP60" s="878"/>
      <c r="TTQ60" s="878"/>
      <c r="TTR60" s="878"/>
      <c r="TTS60" s="881"/>
      <c r="TTT60" s="877"/>
      <c r="TTU60" s="878"/>
      <c r="TTV60" s="878"/>
      <c r="TTW60" s="878"/>
      <c r="TTX60" s="879"/>
      <c r="TTY60" s="1041"/>
      <c r="TTZ60" s="877"/>
      <c r="TUA60" s="878"/>
      <c r="TUB60" s="878"/>
      <c r="TUC60" s="878"/>
      <c r="TUD60" s="879"/>
      <c r="TUE60" s="880"/>
      <c r="TUF60" s="878"/>
      <c r="TUG60" s="878"/>
      <c r="TUH60" s="878"/>
      <c r="TUI60" s="881"/>
      <c r="TUJ60" s="877"/>
      <c r="TUK60" s="878"/>
      <c r="TUL60" s="878"/>
      <c r="TUM60" s="878"/>
      <c r="TUN60" s="879"/>
      <c r="TUO60" s="1041"/>
      <c r="TUP60" s="877"/>
      <c r="TUQ60" s="878"/>
      <c r="TUR60" s="878"/>
      <c r="TUS60" s="878"/>
      <c r="TUT60" s="879"/>
      <c r="TUU60" s="880"/>
      <c r="TUV60" s="878"/>
      <c r="TUW60" s="878"/>
      <c r="TUX60" s="878"/>
      <c r="TUY60" s="881"/>
      <c r="TUZ60" s="877"/>
      <c r="TVA60" s="878"/>
      <c r="TVB60" s="878"/>
      <c r="TVC60" s="878"/>
      <c r="TVD60" s="879"/>
      <c r="TVE60" s="1041"/>
      <c r="TVF60" s="877"/>
      <c r="TVG60" s="878"/>
      <c r="TVH60" s="878"/>
      <c r="TVI60" s="878"/>
      <c r="TVJ60" s="879"/>
      <c r="TVK60" s="880"/>
      <c r="TVL60" s="878"/>
      <c r="TVM60" s="878"/>
      <c r="TVN60" s="878"/>
      <c r="TVO60" s="881"/>
      <c r="TVP60" s="877"/>
      <c r="TVQ60" s="878"/>
      <c r="TVR60" s="878"/>
      <c r="TVS60" s="878"/>
      <c r="TVT60" s="879"/>
      <c r="TVU60" s="1041"/>
      <c r="TVV60" s="877"/>
      <c r="TVW60" s="878"/>
      <c r="TVX60" s="878"/>
      <c r="TVY60" s="878"/>
      <c r="TVZ60" s="879"/>
      <c r="TWA60" s="880"/>
      <c r="TWB60" s="878"/>
      <c r="TWC60" s="878"/>
      <c r="TWD60" s="878"/>
      <c r="TWE60" s="881"/>
      <c r="TWF60" s="877"/>
      <c r="TWG60" s="878"/>
      <c r="TWH60" s="878"/>
      <c r="TWI60" s="878"/>
      <c r="TWJ60" s="879"/>
      <c r="TWK60" s="1041"/>
      <c r="TWL60" s="877"/>
      <c r="TWM60" s="878"/>
      <c r="TWN60" s="878"/>
      <c r="TWO60" s="878"/>
      <c r="TWP60" s="879"/>
      <c r="TWQ60" s="880"/>
      <c r="TWR60" s="878"/>
      <c r="TWS60" s="878"/>
      <c r="TWT60" s="878"/>
      <c r="TWU60" s="881"/>
      <c r="TWV60" s="877"/>
      <c r="TWW60" s="878"/>
      <c r="TWX60" s="878"/>
      <c r="TWY60" s="878"/>
      <c r="TWZ60" s="879"/>
      <c r="TXA60" s="1041"/>
      <c r="TXB60" s="877"/>
      <c r="TXC60" s="878"/>
      <c r="TXD60" s="878"/>
      <c r="TXE60" s="878"/>
      <c r="TXF60" s="879"/>
      <c r="TXG60" s="880"/>
      <c r="TXH60" s="878"/>
      <c r="TXI60" s="878"/>
      <c r="TXJ60" s="878"/>
      <c r="TXK60" s="881"/>
      <c r="TXL60" s="877"/>
      <c r="TXM60" s="878"/>
      <c r="TXN60" s="878"/>
      <c r="TXO60" s="878"/>
      <c r="TXP60" s="879"/>
      <c r="TXQ60" s="1041"/>
      <c r="TXR60" s="877"/>
      <c r="TXS60" s="878"/>
      <c r="TXT60" s="878"/>
      <c r="TXU60" s="878"/>
      <c r="TXV60" s="879"/>
      <c r="TXW60" s="880"/>
      <c r="TXX60" s="878"/>
      <c r="TXY60" s="878"/>
      <c r="TXZ60" s="878"/>
      <c r="TYA60" s="881"/>
      <c r="TYB60" s="877"/>
      <c r="TYC60" s="878"/>
      <c r="TYD60" s="878"/>
      <c r="TYE60" s="878"/>
      <c r="TYF60" s="879"/>
      <c r="TYG60" s="1041"/>
      <c r="TYH60" s="877"/>
      <c r="TYI60" s="878"/>
      <c r="TYJ60" s="878"/>
      <c r="TYK60" s="878"/>
      <c r="TYL60" s="879"/>
      <c r="TYM60" s="880"/>
      <c r="TYN60" s="878"/>
      <c r="TYO60" s="878"/>
      <c r="TYP60" s="878"/>
      <c r="TYQ60" s="881"/>
      <c r="TYR60" s="877"/>
      <c r="TYS60" s="878"/>
      <c r="TYT60" s="878"/>
      <c r="TYU60" s="878"/>
      <c r="TYV60" s="879"/>
      <c r="TYW60" s="1041"/>
      <c r="TYX60" s="877"/>
      <c r="TYY60" s="878"/>
      <c r="TYZ60" s="878"/>
      <c r="TZA60" s="878"/>
      <c r="TZB60" s="879"/>
      <c r="TZC60" s="880"/>
      <c r="TZD60" s="878"/>
      <c r="TZE60" s="878"/>
      <c r="TZF60" s="878"/>
      <c r="TZG60" s="881"/>
      <c r="TZH60" s="877"/>
      <c r="TZI60" s="878"/>
      <c r="TZJ60" s="878"/>
      <c r="TZK60" s="878"/>
      <c r="TZL60" s="879"/>
      <c r="TZM60" s="1041"/>
      <c r="TZN60" s="877"/>
      <c r="TZO60" s="878"/>
      <c r="TZP60" s="878"/>
      <c r="TZQ60" s="878"/>
      <c r="TZR60" s="879"/>
      <c r="TZS60" s="880"/>
      <c r="TZT60" s="878"/>
      <c r="TZU60" s="878"/>
      <c r="TZV60" s="878"/>
      <c r="TZW60" s="881"/>
      <c r="TZX60" s="877"/>
      <c r="TZY60" s="878"/>
      <c r="TZZ60" s="878"/>
      <c r="UAA60" s="878"/>
      <c r="UAB60" s="879"/>
      <c r="UAC60" s="1041"/>
      <c r="UAD60" s="877"/>
      <c r="UAE60" s="878"/>
      <c r="UAF60" s="878"/>
      <c r="UAG60" s="878"/>
      <c r="UAH60" s="879"/>
      <c r="UAI60" s="880"/>
      <c r="UAJ60" s="878"/>
      <c r="UAK60" s="878"/>
      <c r="UAL60" s="878"/>
      <c r="UAM60" s="881"/>
      <c r="UAN60" s="877"/>
      <c r="UAO60" s="878"/>
      <c r="UAP60" s="878"/>
      <c r="UAQ60" s="878"/>
      <c r="UAR60" s="879"/>
      <c r="UAS60" s="1041"/>
      <c r="UAT60" s="877"/>
      <c r="UAU60" s="878"/>
      <c r="UAV60" s="878"/>
      <c r="UAW60" s="878"/>
      <c r="UAX60" s="879"/>
      <c r="UAY60" s="880"/>
      <c r="UAZ60" s="878"/>
      <c r="UBA60" s="878"/>
      <c r="UBB60" s="878"/>
      <c r="UBC60" s="881"/>
      <c r="UBD60" s="877"/>
      <c r="UBE60" s="878"/>
      <c r="UBF60" s="878"/>
      <c r="UBG60" s="878"/>
      <c r="UBH60" s="879"/>
      <c r="UBI60" s="1041"/>
      <c r="UBJ60" s="877"/>
      <c r="UBK60" s="878"/>
      <c r="UBL60" s="878"/>
      <c r="UBM60" s="878"/>
      <c r="UBN60" s="879"/>
      <c r="UBO60" s="880"/>
      <c r="UBP60" s="878"/>
      <c r="UBQ60" s="878"/>
      <c r="UBR60" s="878"/>
      <c r="UBS60" s="881"/>
      <c r="UBT60" s="877"/>
      <c r="UBU60" s="878"/>
      <c r="UBV60" s="878"/>
      <c r="UBW60" s="878"/>
      <c r="UBX60" s="879"/>
      <c r="UBY60" s="1041"/>
      <c r="UBZ60" s="877"/>
      <c r="UCA60" s="878"/>
      <c r="UCB60" s="878"/>
      <c r="UCC60" s="878"/>
      <c r="UCD60" s="879"/>
      <c r="UCE60" s="880"/>
      <c r="UCF60" s="878"/>
      <c r="UCG60" s="878"/>
      <c r="UCH60" s="878"/>
      <c r="UCI60" s="881"/>
      <c r="UCJ60" s="877"/>
      <c r="UCK60" s="878"/>
      <c r="UCL60" s="878"/>
      <c r="UCM60" s="878"/>
      <c r="UCN60" s="879"/>
      <c r="UCO60" s="1041"/>
      <c r="UCP60" s="877"/>
      <c r="UCQ60" s="878"/>
      <c r="UCR60" s="878"/>
      <c r="UCS60" s="878"/>
      <c r="UCT60" s="879"/>
      <c r="UCU60" s="880"/>
      <c r="UCV60" s="878"/>
      <c r="UCW60" s="878"/>
      <c r="UCX60" s="878"/>
      <c r="UCY60" s="881"/>
      <c r="UCZ60" s="877"/>
      <c r="UDA60" s="878"/>
      <c r="UDB60" s="878"/>
      <c r="UDC60" s="878"/>
      <c r="UDD60" s="879"/>
      <c r="UDE60" s="1041"/>
      <c r="UDF60" s="877"/>
      <c r="UDG60" s="878"/>
      <c r="UDH60" s="878"/>
      <c r="UDI60" s="878"/>
      <c r="UDJ60" s="879"/>
      <c r="UDK60" s="880"/>
      <c r="UDL60" s="878"/>
      <c r="UDM60" s="878"/>
      <c r="UDN60" s="878"/>
      <c r="UDO60" s="881"/>
      <c r="UDP60" s="877"/>
      <c r="UDQ60" s="878"/>
      <c r="UDR60" s="878"/>
      <c r="UDS60" s="878"/>
      <c r="UDT60" s="879"/>
      <c r="UDU60" s="1041"/>
      <c r="UDV60" s="877"/>
      <c r="UDW60" s="878"/>
      <c r="UDX60" s="878"/>
      <c r="UDY60" s="878"/>
      <c r="UDZ60" s="879"/>
      <c r="UEA60" s="880"/>
      <c r="UEB60" s="878"/>
      <c r="UEC60" s="878"/>
      <c r="UED60" s="878"/>
      <c r="UEE60" s="881"/>
      <c r="UEF60" s="877"/>
      <c r="UEG60" s="878"/>
      <c r="UEH60" s="878"/>
      <c r="UEI60" s="878"/>
      <c r="UEJ60" s="879"/>
      <c r="UEK60" s="1041"/>
      <c r="UEL60" s="877"/>
      <c r="UEM60" s="878"/>
      <c r="UEN60" s="878"/>
      <c r="UEO60" s="878"/>
      <c r="UEP60" s="879"/>
      <c r="UEQ60" s="880"/>
      <c r="UER60" s="878"/>
      <c r="UES60" s="878"/>
      <c r="UET60" s="878"/>
      <c r="UEU60" s="881"/>
      <c r="UEV60" s="877"/>
      <c r="UEW60" s="878"/>
      <c r="UEX60" s="878"/>
      <c r="UEY60" s="878"/>
      <c r="UEZ60" s="879"/>
      <c r="UFA60" s="1041"/>
      <c r="UFB60" s="877"/>
      <c r="UFC60" s="878"/>
      <c r="UFD60" s="878"/>
      <c r="UFE60" s="878"/>
      <c r="UFF60" s="879"/>
      <c r="UFG60" s="880"/>
      <c r="UFH60" s="878"/>
      <c r="UFI60" s="878"/>
      <c r="UFJ60" s="878"/>
      <c r="UFK60" s="881"/>
      <c r="UFL60" s="877"/>
      <c r="UFM60" s="878"/>
      <c r="UFN60" s="878"/>
      <c r="UFO60" s="878"/>
      <c r="UFP60" s="879"/>
      <c r="UFQ60" s="1041"/>
      <c r="UFR60" s="877"/>
      <c r="UFS60" s="878"/>
      <c r="UFT60" s="878"/>
      <c r="UFU60" s="878"/>
      <c r="UFV60" s="879"/>
      <c r="UFW60" s="880"/>
      <c r="UFX60" s="878"/>
      <c r="UFY60" s="878"/>
      <c r="UFZ60" s="878"/>
      <c r="UGA60" s="881"/>
      <c r="UGB60" s="877"/>
      <c r="UGC60" s="878"/>
      <c r="UGD60" s="878"/>
      <c r="UGE60" s="878"/>
      <c r="UGF60" s="879"/>
      <c r="UGG60" s="1041"/>
      <c r="UGH60" s="877"/>
      <c r="UGI60" s="878"/>
      <c r="UGJ60" s="878"/>
      <c r="UGK60" s="878"/>
      <c r="UGL60" s="879"/>
      <c r="UGM60" s="880"/>
      <c r="UGN60" s="878"/>
      <c r="UGO60" s="878"/>
      <c r="UGP60" s="878"/>
      <c r="UGQ60" s="881"/>
      <c r="UGR60" s="877"/>
      <c r="UGS60" s="878"/>
      <c r="UGT60" s="878"/>
      <c r="UGU60" s="878"/>
      <c r="UGV60" s="879"/>
      <c r="UGW60" s="1041"/>
      <c r="UGX60" s="877"/>
      <c r="UGY60" s="878"/>
      <c r="UGZ60" s="878"/>
      <c r="UHA60" s="878"/>
      <c r="UHB60" s="879"/>
      <c r="UHC60" s="880"/>
      <c r="UHD60" s="878"/>
      <c r="UHE60" s="878"/>
      <c r="UHF60" s="878"/>
      <c r="UHG60" s="881"/>
      <c r="UHH60" s="877"/>
      <c r="UHI60" s="878"/>
      <c r="UHJ60" s="878"/>
      <c r="UHK60" s="878"/>
      <c r="UHL60" s="879"/>
      <c r="UHM60" s="1041"/>
      <c r="UHN60" s="877"/>
      <c r="UHO60" s="878"/>
      <c r="UHP60" s="878"/>
      <c r="UHQ60" s="878"/>
      <c r="UHR60" s="879"/>
      <c r="UHS60" s="880"/>
      <c r="UHT60" s="878"/>
      <c r="UHU60" s="878"/>
      <c r="UHV60" s="878"/>
      <c r="UHW60" s="881"/>
      <c r="UHX60" s="877"/>
      <c r="UHY60" s="878"/>
      <c r="UHZ60" s="878"/>
      <c r="UIA60" s="878"/>
      <c r="UIB60" s="879"/>
      <c r="UIC60" s="1041"/>
      <c r="UID60" s="877"/>
      <c r="UIE60" s="878"/>
      <c r="UIF60" s="878"/>
      <c r="UIG60" s="878"/>
      <c r="UIH60" s="879"/>
      <c r="UII60" s="880"/>
      <c r="UIJ60" s="878"/>
      <c r="UIK60" s="878"/>
      <c r="UIL60" s="878"/>
      <c r="UIM60" s="881"/>
      <c r="UIN60" s="877"/>
      <c r="UIO60" s="878"/>
      <c r="UIP60" s="878"/>
      <c r="UIQ60" s="878"/>
      <c r="UIR60" s="879"/>
      <c r="UIS60" s="1041"/>
      <c r="UIT60" s="877"/>
      <c r="UIU60" s="878"/>
      <c r="UIV60" s="878"/>
      <c r="UIW60" s="878"/>
      <c r="UIX60" s="879"/>
      <c r="UIY60" s="880"/>
      <c r="UIZ60" s="878"/>
      <c r="UJA60" s="878"/>
      <c r="UJB60" s="878"/>
      <c r="UJC60" s="881"/>
      <c r="UJD60" s="877"/>
      <c r="UJE60" s="878"/>
      <c r="UJF60" s="878"/>
      <c r="UJG60" s="878"/>
      <c r="UJH60" s="879"/>
      <c r="UJI60" s="1041"/>
      <c r="UJJ60" s="877"/>
      <c r="UJK60" s="878"/>
      <c r="UJL60" s="878"/>
      <c r="UJM60" s="878"/>
      <c r="UJN60" s="879"/>
      <c r="UJO60" s="880"/>
      <c r="UJP60" s="878"/>
      <c r="UJQ60" s="878"/>
      <c r="UJR60" s="878"/>
      <c r="UJS60" s="881"/>
      <c r="UJT60" s="877"/>
      <c r="UJU60" s="878"/>
      <c r="UJV60" s="878"/>
      <c r="UJW60" s="878"/>
      <c r="UJX60" s="879"/>
      <c r="UJY60" s="1041"/>
      <c r="UJZ60" s="877"/>
      <c r="UKA60" s="878"/>
      <c r="UKB60" s="878"/>
      <c r="UKC60" s="878"/>
      <c r="UKD60" s="879"/>
      <c r="UKE60" s="880"/>
      <c r="UKF60" s="878"/>
      <c r="UKG60" s="878"/>
      <c r="UKH60" s="878"/>
      <c r="UKI60" s="881"/>
      <c r="UKJ60" s="877"/>
      <c r="UKK60" s="878"/>
      <c r="UKL60" s="878"/>
      <c r="UKM60" s="878"/>
      <c r="UKN60" s="879"/>
      <c r="UKO60" s="1041"/>
      <c r="UKP60" s="877"/>
      <c r="UKQ60" s="878"/>
      <c r="UKR60" s="878"/>
      <c r="UKS60" s="878"/>
      <c r="UKT60" s="879"/>
      <c r="UKU60" s="880"/>
      <c r="UKV60" s="878"/>
      <c r="UKW60" s="878"/>
      <c r="UKX60" s="878"/>
      <c r="UKY60" s="881"/>
      <c r="UKZ60" s="877"/>
      <c r="ULA60" s="878"/>
      <c r="ULB60" s="878"/>
      <c r="ULC60" s="878"/>
      <c r="ULD60" s="879"/>
      <c r="ULE60" s="1041"/>
      <c r="ULF60" s="877"/>
      <c r="ULG60" s="878"/>
      <c r="ULH60" s="878"/>
      <c r="ULI60" s="878"/>
      <c r="ULJ60" s="879"/>
      <c r="ULK60" s="880"/>
      <c r="ULL60" s="878"/>
      <c r="ULM60" s="878"/>
      <c r="ULN60" s="878"/>
      <c r="ULO60" s="881"/>
      <c r="ULP60" s="877"/>
      <c r="ULQ60" s="878"/>
      <c r="ULR60" s="878"/>
      <c r="ULS60" s="878"/>
      <c r="ULT60" s="879"/>
      <c r="ULU60" s="1041"/>
      <c r="ULV60" s="877"/>
      <c r="ULW60" s="878"/>
      <c r="ULX60" s="878"/>
      <c r="ULY60" s="878"/>
      <c r="ULZ60" s="879"/>
      <c r="UMA60" s="880"/>
      <c r="UMB60" s="878"/>
      <c r="UMC60" s="878"/>
      <c r="UMD60" s="878"/>
      <c r="UME60" s="881"/>
      <c r="UMF60" s="877"/>
      <c r="UMG60" s="878"/>
      <c r="UMH60" s="878"/>
      <c r="UMI60" s="878"/>
      <c r="UMJ60" s="879"/>
      <c r="UMK60" s="1041"/>
      <c r="UML60" s="877"/>
      <c r="UMM60" s="878"/>
      <c r="UMN60" s="878"/>
      <c r="UMO60" s="878"/>
      <c r="UMP60" s="879"/>
      <c r="UMQ60" s="880"/>
      <c r="UMR60" s="878"/>
      <c r="UMS60" s="878"/>
      <c r="UMT60" s="878"/>
      <c r="UMU60" s="881"/>
      <c r="UMV60" s="877"/>
      <c r="UMW60" s="878"/>
      <c r="UMX60" s="878"/>
      <c r="UMY60" s="878"/>
      <c r="UMZ60" s="879"/>
      <c r="UNA60" s="1041"/>
      <c r="UNB60" s="877"/>
      <c r="UNC60" s="878"/>
      <c r="UND60" s="878"/>
      <c r="UNE60" s="878"/>
      <c r="UNF60" s="879"/>
      <c r="UNG60" s="880"/>
      <c r="UNH60" s="878"/>
      <c r="UNI60" s="878"/>
      <c r="UNJ60" s="878"/>
      <c r="UNK60" s="881"/>
      <c r="UNL60" s="877"/>
      <c r="UNM60" s="878"/>
      <c r="UNN60" s="878"/>
      <c r="UNO60" s="878"/>
      <c r="UNP60" s="879"/>
      <c r="UNQ60" s="1041"/>
      <c r="UNR60" s="877"/>
      <c r="UNS60" s="878"/>
      <c r="UNT60" s="878"/>
      <c r="UNU60" s="878"/>
      <c r="UNV60" s="879"/>
      <c r="UNW60" s="880"/>
      <c r="UNX60" s="878"/>
      <c r="UNY60" s="878"/>
      <c r="UNZ60" s="878"/>
      <c r="UOA60" s="881"/>
      <c r="UOB60" s="877"/>
      <c r="UOC60" s="878"/>
      <c r="UOD60" s="878"/>
      <c r="UOE60" s="878"/>
      <c r="UOF60" s="879"/>
      <c r="UOG60" s="1041"/>
      <c r="UOH60" s="877"/>
      <c r="UOI60" s="878"/>
      <c r="UOJ60" s="878"/>
      <c r="UOK60" s="878"/>
      <c r="UOL60" s="879"/>
      <c r="UOM60" s="880"/>
      <c r="UON60" s="878"/>
      <c r="UOO60" s="878"/>
      <c r="UOP60" s="878"/>
      <c r="UOQ60" s="881"/>
      <c r="UOR60" s="877"/>
      <c r="UOS60" s="878"/>
      <c r="UOT60" s="878"/>
      <c r="UOU60" s="878"/>
      <c r="UOV60" s="879"/>
      <c r="UOW60" s="1041"/>
      <c r="UOX60" s="877"/>
      <c r="UOY60" s="878"/>
      <c r="UOZ60" s="878"/>
      <c r="UPA60" s="878"/>
      <c r="UPB60" s="879"/>
      <c r="UPC60" s="880"/>
      <c r="UPD60" s="878"/>
      <c r="UPE60" s="878"/>
      <c r="UPF60" s="878"/>
      <c r="UPG60" s="881"/>
      <c r="UPH60" s="877"/>
      <c r="UPI60" s="878"/>
      <c r="UPJ60" s="878"/>
      <c r="UPK60" s="878"/>
      <c r="UPL60" s="879"/>
      <c r="UPM60" s="1041"/>
      <c r="UPN60" s="877"/>
      <c r="UPO60" s="878"/>
      <c r="UPP60" s="878"/>
      <c r="UPQ60" s="878"/>
      <c r="UPR60" s="879"/>
      <c r="UPS60" s="880"/>
      <c r="UPT60" s="878"/>
      <c r="UPU60" s="878"/>
      <c r="UPV60" s="878"/>
      <c r="UPW60" s="881"/>
      <c r="UPX60" s="877"/>
      <c r="UPY60" s="878"/>
      <c r="UPZ60" s="878"/>
      <c r="UQA60" s="878"/>
      <c r="UQB60" s="879"/>
      <c r="UQC60" s="1041"/>
      <c r="UQD60" s="877"/>
      <c r="UQE60" s="878"/>
      <c r="UQF60" s="878"/>
      <c r="UQG60" s="878"/>
      <c r="UQH60" s="879"/>
      <c r="UQI60" s="880"/>
      <c r="UQJ60" s="878"/>
      <c r="UQK60" s="878"/>
      <c r="UQL60" s="878"/>
      <c r="UQM60" s="881"/>
      <c r="UQN60" s="877"/>
      <c r="UQO60" s="878"/>
      <c r="UQP60" s="878"/>
      <c r="UQQ60" s="878"/>
      <c r="UQR60" s="879"/>
      <c r="UQS60" s="1041"/>
      <c r="UQT60" s="877"/>
      <c r="UQU60" s="878"/>
      <c r="UQV60" s="878"/>
      <c r="UQW60" s="878"/>
      <c r="UQX60" s="879"/>
      <c r="UQY60" s="880"/>
      <c r="UQZ60" s="878"/>
      <c r="URA60" s="878"/>
      <c r="URB60" s="878"/>
      <c r="URC60" s="881"/>
      <c r="URD60" s="877"/>
      <c r="URE60" s="878"/>
      <c r="URF60" s="878"/>
      <c r="URG60" s="878"/>
      <c r="URH60" s="879"/>
      <c r="URI60" s="1041"/>
      <c r="URJ60" s="877"/>
      <c r="URK60" s="878"/>
      <c r="URL60" s="878"/>
      <c r="URM60" s="878"/>
      <c r="URN60" s="879"/>
      <c r="URO60" s="880"/>
      <c r="URP60" s="878"/>
      <c r="URQ60" s="878"/>
      <c r="URR60" s="878"/>
      <c r="URS60" s="881"/>
      <c r="URT60" s="877"/>
      <c r="URU60" s="878"/>
      <c r="URV60" s="878"/>
      <c r="URW60" s="878"/>
      <c r="URX60" s="879"/>
      <c r="URY60" s="1041"/>
      <c r="URZ60" s="877"/>
      <c r="USA60" s="878"/>
      <c r="USB60" s="878"/>
      <c r="USC60" s="878"/>
      <c r="USD60" s="879"/>
      <c r="USE60" s="880"/>
      <c r="USF60" s="878"/>
      <c r="USG60" s="878"/>
      <c r="USH60" s="878"/>
      <c r="USI60" s="881"/>
      <c r="USJ60" s="877"/>
      <c r="USK60" s="878"/>
      <c r="USL60" s="878"/>
      <c r="USM60" s="878"/>
      <c r="USN60" s="879"/>
      <c r="USO60" s="1041"/>
      <c r="USP60" s="877"/>
      <c r="USQ60" s="878"/>
      <c r="USR60" s="878"/>
      <c r="USS60" s="878"/>
      <c r="UST60" s="879"/>
      <c r="USU60" s="880"/>
      <c r="USV60" s="878"/>
      <c r="USW60" s="878"/>
      <c r="USX60" s="878"/>
      <c r="USY60" s="881"/>
      <c r="USZ60" s="877"/>
      <c r="UTA60" s="878"/>
      <c r="UTB60" s="878"/>
      <c r="UTC60" s="878"/>
      <c r="UTD60" s="879"/>
      <c r="UTE60" s="1041"/>
      <c r="UTF60" s="877"/>
      <c r="UTG60" s="878"/>
      <c r="UTH60" s="878"/>
      <c r="UTI60" s="878"/>
      <c r="UTJ60" s="879"/>
      <c r="UTK60" s="880"/>
      <c r="UTL60" s="878"/>
      <c r="UTM60" s="878"/>
      <c r="UTN60" s="878"/>
      <c r="UTO60" s="881"/>
      <c r="UTP60" s="877"/>
      <c r="UTQ60" s="878"/>
      <c r="UTR60" s="878"/>
      <c r="UTS60" s="878"/>
      <c r="UTT60" s="879"/>
      <c r="UTU60" s="1041"/>
      <c r="UTV60" s="877"/>
      <c r="UTW60" s="878"/>
      <c r="UTX60" s="878"/>
      <c r="UTY60" s="878"/>
      <c r="UTZ60" s="879"/>
      <c r="UUA60" s="880"/>
      <c r="UUB60" s="878"/>
      <c r="UUC60" s="878"/>
      <c r="UUD60" s="878"/>
      <c r="UUE60" s="881"/>
      <c r="UUF60" s="877"/>
      <c r="UUG60" s="878"/>
      <c r="UUH60" s="878"/>
      <c r="UUI60" s="878"/>
      <c r="UUJ60" s="879"/>
      <c r="UUK60" s="1041"/>
      <c r="UUL60" s="877"/>
      <c r="UUM60" s="878"/>
      <c r="UUN60" s="878"/>
      <c r="UUO60" s="878"/>
      <c r="UUP60" s="879"/>
      <c r="UUQ60" s="880"/>
      <c r="UUR60" s="878"/>
      <c r="UUS60" s="878"/>
      <c r="UUT60" s="878"/>
      <c r="UUU60" s="881"/>
      <c r="UUV60" s="877"/>
      <c r="UUW60" s="878"/>
      <c r="UUX60" s="878"/>
      <c r="UUY60" s="878"/>
      <c r="UUZ60" s="879"/>
      <c r="UVA60" s="1041"/>
      <c r="UVB60" s="877"/>
      <c r="UVC60" s="878"/>
      <c r="UVD60" s="878"/>
      <c r="UVE60" s="878"/>
      <c r="UVF60" s="879"/>
      <c r="UVG60" s="880"/>
      <c r="UVH60" s="878"/>
      <c r="UVI60" s="878"/>
      <c r="UVJ60" s="878"/>
      <c r="UVK60" s="881"/>
      <c r="UVL60" s="877"/>
      <c r="UVM60" s="878"/>
      <c r="UVN60" s="878"/>
      <c r="UVO60" s="878"/>
      <c r="UVP60" s="879"/>
      <c r="UVQ60" s="1041"/>
      <c r="UVR60" s="877"/>
      <c r="UVS60" s="878"/>
      <c r="UVT60" s="878"/>
      <c r="UVU60" s="878"/>
      <c r="UVV60" s="879"/>
      <c r="UVW60" s="880"/>
      <c r="UVX60" s="878"/>
      <c r="UVY60" s="878"/>
      <c r="UVZ60" s="878"/>
      <c r="UWA60" s="881"/>
      <c r="UWB60" s="877"/>
      <c r="UWC60" s="878"/>
      <c r="UWD60" s="878"/>
      <c r="UWE60" s="878"/>
      <c r="UWF60" s="879"/>
      <c r="UWG60" s="1041"/>
      <c r="UWH60" s="877"/>
      <c r="UWI60" s="878"/>
      <c r="UWJ60" s="878"/>
      <c r="UWK60" s="878"/>
      <c r="UWL60" s="879"/>
      <c r="UWM60" s="880"/>
      <c r="UWN60" s="878"/>
      <c r="UWO60" s="878"/>
      <c r="UWP60" s="878"/>
      <c r="UWQ60" s="881"/>
      <c r="UWR60" s="877"/>
      <c r="UWS60" s="878"/>
      <c r="UWT60" s="878"/>
      <c r="UWU60" s="878"/>
      <c r="UWV60" s="879"/>
      <c r="UWW60" s="1041"/>
      <c r="UWX60" s="877"/>
      <c r="UWY60" s="878"/>
      <c r="UWZ60" s="878"/>
      <c r="UXA60" s="878"/>
      <c r="UXB60" s="879"/>
      <c r="UXC60" s="880"/>
      <c r="UXD60" s="878"/>
      <c r="UXE60" s="878"/>
      <c r="UXF60" s="878"/>
      <c r="UXG60" s="881"/>
      <c r="UXH60" s="877"/>
      <c r="UXI60" s="878"/>
      <c r="UXJ60" s="878"/>
      <c r="UXK60" s="878"/>
      <c r="UXL60" s="879"/>
      <c r="UXM60" s="1041"/>
      <c r="UXN60" s="877"/>
      <c r="UXO60" s="878"/>
      <c r="UXP60" s="878"/>
      <c r="UXQ60" s="878"/>
      <c r="UXR60" s="879"/>
      <c r="UXS60" s="880"/>
      <c r="UXT60" s="878"/>
      <c r="UXU60" s="878"/>
      <c r="UXV60" s="878"/>
      <c r="UXW60" s="881"/>
      <c r="UXX60" s="877"/>
      <c r="UXY60" s="878"/>
      <c r="UXZ60" s="878"/>
      <c r="UYA60" s="878"/>
      <c r="UYB60" s="879"/>
      <c r="UYC60" s="1041"/>
      <c r="UYD60" s="877"/>
      <c r="UYE60" s="878"/>
      <c r="UYF60" s="878"/>
      <c r="UYG60" s="878"/>
      <c r="UYH60" s="879"/>
      <c r="UYI60" s="880"/>
      <c r="UYJ60" s="878"/>
      <c r="UYK60" s="878"/>
      <c r="UYL60" s="878"/>
      <c r="UYM60" s="881"/>
      <c r="UYN60" s="877"/>
      <c r="UYO60" s="878"/>
      <c r="UYP60" s="878"/>
      <c r="UYQ60" s="878"/>
      <c r="UYR60" s="879"/>
      <c r="UYS60" s="1041"/>
      <c r="UYT60" s="877"/>
      <c r="UYU60" s="878"/>
      <c r="UYV60" s="878"/>
      <c r="UYW60" s="878"/>
      <c r="UYX60" s="879"/>
      <c r="UYY60" s="880"/>
      <c r="UYZ60" s="878"/>
      <c r="UZA60" s="878"/>
      <c r="UZB60" s="878"/>
      <c r="UZC60" s="881"/>
      <c r="UZD60" s="877"/>
      <c r="UZE60" s="878"/>
      <c r="UZF60" s="878"/>
      <c r="UZG60" s="878"/>
      <c r="UZH60" s="879"/>
      <c r="UZI60" s="1041"/>
      <c r="UZJ60" s="877"/>
      <c r="UZK60" s="878"/>
      <c r="UZL60" s="878"/>
      <c r="UZM60" s="878"/>
      <c r="UZN60" s="879"/>
      <c r="UZO60" s="880"/>
      <c r="UZP60" s="878"/>
      <c r="UZQ60" s="878"/>
      <c r="UZR60" s="878"/>
      <c r="UZS60" s="881"/>
      <c r="UZT60" s="877"/>
      <c r="UZU60" s="878"/>
      <c r="UZV60" s="878"/>
      <c r="UZW60" s="878"/>
      <c r="UZX60" s="879"/>
      <c r="UZY60" s="1041"/>
      <c r="UZZ60" s="877"/>
      <c r="VAA60" s="878"/>
      <c r="VAB60" s="878"/>
      <c r="VAC60" s="878"/>
      <c r="VAD60" s="879"/>
      <c r="VAE60" s="880"/>
      <c r="VAF60" s="878"/>
      <c r="VAG60" s="878"/>
      <c r="VAH60" s="878"/>
      <c r="VAI60" s="881"/>
      <c r="VAJ60" s="877"/>
      <c r="VAK60" s="878"/>
      <c r="VAL60" s="878"/>
      <c r="VAM60" s="878"/>
      <c r="VAN60" s="879"/>
      <c r="VAO60" s="1041"/>
      <c r="VAP60" s="877"/>
      <c r="VAQ60" s="878"/>
      <c r="VAR60" s="878"/>
      <c r="VAS60" s="878"/>
      <c r="VAT60" s="879"/>
      <c r="VAU60" s="880"/>
      <c r="VAV60" s="878"/>
      <c r="VAW60" s="878"/>
      <c r="VAX60" s="878"/>
      <c r="VAY60" s="881"/>
      <c r="VAZ60" s="877"/>
      <c r="VBA60" s="878"/>
      <c r="VBB60" s="878"/>
      <c r="VBC60" s="878"/>
      <c r="VBD60" s="879"/>
      <c r="VBE60" s="1041"/>
      <c r="VBF60" s="877"/>
      <c r="VBG60" s="878"/>
      <c r="VBH60" s="878"/>
      <c r="VBI60" s="878"/>
      <c r="VBJ60" s="879"/>
      <c r="VBK60" s="880"/>
      <c r="VBL60" s="878"/>
      <c r="VBM60" s="878"/>
      <c r="VBN60" s="878"/>
      <c r="VBO60" s="881"/>
      <c r="VBP60" s="877"/>
      <c r="VBQ60" s="878"/>
      <c r="VBR60" s="878"/>
      <c r="VBS60" s="878"/>
      <c r="VBT60" s="879"/>
      <c r="VBU60" s="1041"/>
      <c r="VBV60" s="877"/>
      <c r="VBW60" s="878"/>
      <c r="VBX60" s="878"/>
      <c r="VBY60" s="878"/>
      <c r="VBZ60" s="879"/>
      <c r="VCA60" s="880"/>
      <c r="VCB60" s="878"/>
      <c r="VCC60" s="878"/>
      <c r="VCD60" s="878"/>
      <c r="VCE60" s="881"/>
      <c r="VCF60" s="877"/>
      <c r="VCG60" s="878"/>
      <c r="VCH60" s="878"/>
      <c r="VCI60" s="878"/>
      <c r="VCJ60" s="879"/>
      <c r="VCK60" s="1041"/>
      <c r="VCL60" s="877"/>
      <c r="VCM60" s="878"/>
      <c r="VCN60" s="878"/>
      <c r="VCO60" s="878"/>
      <c r="VCP60" s="879"/>
      <c r="VCQ60" s="880"/>
      <c r="VCR60" s="878"/>
      <c r="VCS60" s="878"/>
      <c r="VCT60" s="878"/>
      <c r="VCU60" s="881"/>
      <c r="VCV60" s="877"/>
      <c r="VCW60" s="878"/>
      <c r="VCX60" s="878"/>
      <c r="VCY60" s="878"/>
      <c r="VCZ60" s="879"/>
      <c r="VDA60" s="1041"/>
      <c r="VDB60" s="877"/>
      <c r="VDC60" s="878"/>
      <c r="VDD60" s="878"/>
      <c r="VDE60" s="878"/>
      <c r="VDF60" s="879"/>
      <c r="VDG60" s="880"/>
      <c r="VDH60" s="878"/>
      <c r="VDI60" s="878"/>
      <c r="VDJ60" s="878"/>
      <c r="VDK60" s="881"/>
      <c r="VDL60" s="877"/>
      <c r="VDM60" s="878"/>
      <c r="VDN60" s="878"/>
      <c r="VDO60" s="878"/>
      <c r="VDP60" s="879"/>
      <c r="VDQ60" s="1041"/>
      <c r="VDR60" s="877"/>
      <c r="VDS60" s="878"/>
      <c r="VDT60" s="878"/>
      <c r="VDU60" s="878"/>
      <c r="VDV60" s="879"/>
      <c r="VDW60" s="880"/>
      <c r="VDX60" s="878"/>
      <c r="VDY60" s="878"/>
      <c r="VDZ60" s="878"/>
      <c r="VEA60" s="881"/>
      <c r="VEB60" s="877"/>
      <c r="VEC60" s="878"/>
      <c r="VED60" s="878"/>
      <c r="VEE60" s="878"/>
      <c r="VEF60" s="879"/>
      <c r="VEG60" s="1041"/>
      <c r="VEH60" s="877"/>
      <c r="VEI60" s="878"/>
      <c r="VEJ60" s="878"/>
      <c r="VEK60" s="878"/>
      <c r="VEL60" s="879"/>
      <c r="VEM60" s="880"/>
      <c r="VEN60" s="878"/>
      <c r="VEO60" s="878"/>
      <c r="VEP60" s="878"/>
      <c r="VEQ60" s="881"/>
      <c r="VER60" s="877"/>
      <c r="VES60" s="878"/>
      <c r="VET60" s="878"/>
      <c r="VEU60" s="878"/>
      <c r="VEV60" s="879"/>
      <c r="VEW60" s="1041"/>
      <c r="VEX60" s="877"/>
      <c r="VEY60" s="878"/>
      <c r="VEZ60" s="878"/>
      <c r="VFA60" s="878"/>
      <c r="VFB60" s="879"/>
      <c r="VFC60" s="880"/>
      <c r="VFD60" s="878"/>
      <c r="VFE60" s="878"/>
      <c r="VFF60" s="878"/>
      <c r="VFG60" s="881"/>
      <c r="VFH60" s="877"/>
      <c r="VFI60" s="878"/>
      <c r="VFJ60" s="878"/>
      <c r="VFK60" s="878"/>
      <c r="VFL60" s="879"/>
      <c r="VFM60" s="1041"/>
      <c r="VFN60" s="877"/>
      <c r="VFO60" s="878"/>
      <c r="VFP60" s="878"/>
      <c r="VFQ60" s="878"/>
      <c r="VFR60" s="879"/>
      <c r="VFS60" s="880"/>
      <c r="VFT60" s="878"/>
      <c r="VFU60" s="878"/>
      <c r="VFV60" s="878"/>
      <c r="VFW60" s="881"/>
      <c r="VFX60" s="877"/>
      <c r="VFY60" s="878"/>
      <c r="VFZ60" s="878"/>
      <c r="VGA60" s="878"/>
      <c r="VGB60" s="879"/>
      <c r="VGC60" s="1041"/>
      <c r="VGD60" s="877"/>
      <c r="VGE60" s="878"/>
      <c r="VGF60" s="878"/>
      <c r="VGG60" s="878"/>
      <c r="VGH60" s="879"/>
      <c r="VGI60" s="880"/>
      <c r="VGJ60" s="878"/>
      <c r="VGK60" s="878"/>
      <c r="VGL60" s="878"/>
      <c r="VGM60" s="881"/>
      <c r="VGN60" s="877"/>
      <c r="VGO60" s="878"/>
      <c r="VGP60" s="878"/>
      <c r="VGQ60" s="878"/>
      <c r="VGR60" s="879"/>
      <c r="VGS60" s="1041"/>
      <c r="VGT60" s="877"/>
      <c r="VGU60" s="878"/>
      <c r="VGV60" s="878"/>
      <c r="VGW60" s="878"/>
      <c r="VGX60" s="879"/>
      <c r="VGY60" s="880"/>
      <c r="VGZ60" s="878"/>
      <c r="VHA60" s="878"/>
      <c r="VHB60" s="878"/>
      <c r="VHC60" s="881"/>
      <c r="VHD60" s="877"/>
      <c r="VHE60" s="878"/>
      <c r="VHF60" s="878"/>
      <c r="VHG60" s="878"/>
      <c r="VHH60" s="879"/>
      <c r="VHI60" s="1041"/>
      <c r="VHJ60" s="877"/>
      <c r="VHK60" s="878"/>
      <c r="VHL60" s="878"/>
      <c r="VHM60" s="878"/>
      <c r="VHN60" s="879"/>
      <c r="VHO60" s="880"/>
      <c r="VHP60" s="878"/>
      <c r="VHQ60" s="878"/>
      <c r="VHR60" s="878"/>
      <c r="VHS60" s="881"/>
      <c r="VHT60" s="877"/>
      <c r="VHU60" s="878"/>
      <c r="VHV60" s="878"/>
      <c r="VHW60" s="878"/>
      <c r="VHX60" s="879"/>
      <c r="VHY60" s="1041"/>
      <c r="VHZ60" s="877"/>
      <c r="VIA60" s="878"/>
      <c r="VIB60" s="878"/>
      <c r="VIC60" s="878"/>
      <c r="VID60" s="879"/>
      <c r="VIE60" s="880"/>
      <c r="VIF60" s="878"/>
      <c r="VIG60" s="878"/>
      <c r="VIH60" s="878"/>
      <c r="VII60" s="881"/>
      <c r="VIJ60" s="877"/>
      <c r="VIK60" s="878"/>
      <c r="VIL60" s="878"/>
      <c r="VIM60" s="878"/>
      <c r="VIN60" s="879"/>
      <c r="VIO60" s="1041"/>
      <c r="VIP60" s="877"/>
      <c r="VIQ60" s="878"/>
      <c r="VIR60" s="878"/>
      <c r="VIS60" s="878"/>
      <c r="VIT60" s="879"/>
      <c r="VIU60" s="880"/>
      <c r="VIV60" s="878"/>
      <c r="VIW60" s="878"/>
      <c r="VIX60" s="878"/>
      <c r="VIY60" s="881"/>
      <c r="VIZ60" s="877"/>
      <c r="VJA60" s="878"/>
      <c r="VJB60" s="878"/>
      <c r="VJC60" s="878"/>
      <c r="VJD60" s="879"/>
      <c r="VJE60" s="1041"/>
      <c r="VJF60" s="877"/>
      <c r="VJG60" s="878"/>
      <c r="VJH60" s="878"/>
      <c r="VJI60" s="878"/>
      <c r="VJJ60" s="879"/>
      <c r="VJK60" s="880"/>
      <c r="VJL60" s="878"/>
      <c r="VJM60" s="878"/>
      <c r="VJN60" s="878"/>
      <c r="VJO60" s="881"/>
      <c r="VJP60" s="877"/>
      <c r="VJQ60" s="878"/>
      <c r="VJR60" s="878"/>
      <c r="VJS60" s="878"/>
      <c r="VJT60" s="879"/>
      <c r="VJU60" s="1041"/>
      <c r="VJV60" s="877"/>
      <c r="VJW60" s="878"/>
      <c r="VJX60" s="878"/>
      <c r="VJY60" s="878"/>
      <c r="VJZ60" s="879"/>
      <c r="VKA60" s="880"/>
      <c r="VKB60" s="878"/>
      <c r="VKC60" s="878"/>
      <c r="VKD60" s="878"/>
      <c r="VKE60" s="881"/>
      <c r="VKF60" s="877"/>
      <c r="VKG60" s="878"/>
      <c r="VKH60" s="878"/>
      <c r="VKI60" s="878"/>
      <c r="VKJ60" s="879"/>
      <c r="VKK60" s="1041"/>
      <c r="VKL60" s="877"/>
      <c r="VKM60" s="878"/>
      <c r="VKN60" s="878"/>
      <c r="VKO60" s="878"/>
      <c r="VKP60" s="879"/>
      <c r="VKQ60" s="880"/>
      <c r="VKR60" s="878"/>
      <c r="VKS60" s="878"/>
      <c r="VKT60" s="878"/>
      <c r="VKU60" s="881"/>
      <c r="VKV60" s="877"/>
      <c r="VKW60" s="878"/>
      <c r="VKX60" s="878"/>
      <c r="VKY60" s="878"/>
      <c r="VKZ60" s="879"/>
      <c r="VLA60" s="1041"/>
      <c r="VLB60" s="877"/>
      <c r="VLC60" s="878"/>
      <c r="VLD60" s="878"/>
      <c r="VLE60" s="878"/>
      <c r="VLF60" s="879"/>
      <c r="VLG60" s="880"/>
      <c r="VLH60" s="878"/>
      <c r="VLI60" s="878"/>
      <c r="VLJ60" s="878"/>
      <c r="VLK60" s="881"/>
      <c r="VLL60" s="877"/>
      <c r="VLM60" s="878"/>
      <c r="VLN60" s="878"/>
      <c r="VLO60" s="878"/>
      <c r="VLP60" s="879"/>
      <c r="VLQ60" s="1041"/>
      <c r="VLR60" s="877"/>
      <c r="VLS60" s="878"/>
      <c r="VLT60" s="878"/>
      <c r="VLU60" s="878"/>
      <c r="VLV60" s="879"/>
      <c r="VLW60" s="880"/>
      <c r="VLX60" s="878"/>
      <c r="VLY60" s="878"/>
      <c r="VLZ60" s="878"/>
      <c r="VMA60" s="881"/>
      <c r="VMB60" s="877"/>
      <c r="VMC60" s="878"/>
      <c r="VMD60" s="878"/>
      <c r="VME60" s="878"/>
      <c r="VMF60" s="879"/>
      <c r="VMG60" s="1041"/>
      <c r="VMH60" s="877"/>
      <c r="VMI60" s="878"/>
      <c r="VMJ60" s="878"/>
      <c r="VMK60" s="878"/>
      <c r="VML60" s="879"/>
      <c r="VMM60" s="880"/>
      <c r="VMN60" s="878"/>
      <c r="VMO60" s="878"/>
      <c r="VMP60" s="878"/>
      <c r="VMQ60" s="881"/>
      <c r="VMR60" s="877"/>
      <c r="VMS60" s="878"/>
      <c r="VMT60" s="878"/>
      <c r="VMU60" s="878"/>
      <c r="VMV60" s="879"/>
      <c r="VMW60" s="1041"/>
      <c r="VMX60" s="877"/>
      <c r="VMY60" s="878"/>
      <c r="VMZ60" s="878"/>
      <c r="VNA60" s="878"/>
      <c r="VNB60" s="879"/>
      <c r="VNC60" s="880"/>
      <c r="VND60" s="878"/>
      <c r="VNE60" s="878"/>
      <c r="VNF60" s="878"/>
      <c r="VNG60" s="881"/>
      <c r="VNH60" s="877"/>
      <c r="VNI60" s="878"/>
      <c r="VNJ60" s="878"/>
      <c r="VNK60" s="878"/>
      <c r="VNL60" s="879"/>
      <c r="VNM60" s="1041"/>
      <c r="VNN60" s="877"/>
      <c r="VNO60" s="878"/>
      <c r="VNP60" s="878"/>
      <c r="VNQ60" s="878"/>
      <c r="VNR60" s="879"/>
      <c r="VNS60" s="880"/>
      <c r="VNT60" s="878"/>
      <c r="VNU60" s="878"/>
      <c r="VNV60" s="878"/>
      <c r="VNW60" s="881"/>
      <c r="VNX60" s="877"/>
      <c r="VNY60" s="878"/>
      <c r="VNZ60" s="878"/>
      <c r="VOA60" s="878"/>
      <c r="VOB60" s="879"/>
      <c r="VOC60" s="1041"/>
      <c r="VOD60" s="877"/>
      <c r="VOE60" s="878"/>
      <c r="VOF60" s="878"/>
      <c r="VOG60" s="878"/>
      <c r="VOH60" s="879"/>
      <c r="VOI60" s="880"/>
      <c r="VOJ60" s="878"/>
      <c r="VOK60" s="878"/>
      <c r="VOL60" s="878"/>
      <c r="VOM60" s="881"/>
      <c r="VON60" s="877"/>
      <c r="VOO60" s="878"/>
      <c r="VOP60" s="878"/>
      <c r="VOQ60" s="878"/>
      <c r="VOR60" s="879"/>
      <c r="VOS60" s="1041"/>
      <c r="VOT60" s="877"/>
      <c r="VOU60" s="878"/>
      <c r="VOV60" s="878"/>
      <c r="VOW60" s="878"/>
      <c r="VOX60" s="879"/>
      <c r="VOY60" s="880"/>
      <c r="VOZ60" s="878"/>
      <c r="VPA60" s="878"/>
      <c r="VPB60" s="878"/>
      <c r="VPC60" s="881"/>
      <c r="VPD60" s="877"/>
      <c r="VPE60" s="878"/>
      <c r="VPF60" s="878"/>
      <c r="VPG60" s="878"/>
      <c r="VPH60" s="879"/>
      <c r="VPI60" s="1041"/>
      <c r="VPJ60" s="877"/>
      <c r="VPK60" s="878"/>
      <c r="VPL60" s="878"/>
      <c r="VPM60" s="878"/>
      <c r="VPN60" s="879"/>
      <c r="VPO60" s="880"/>
      <c r="VPP60" s="878"/>
      <c r="VPQ60" s="878"/>
      <c r="VPR60" s="878"/>
      <c r="VPS60" s="881"/>
      <c r="VPT60" s="877"/>
      <c r="VPU60" s="878"/>
      <c r="VPV60" s="878"/>
      <c r="VPW60" s="878"/>
      <c r="VPX60" s="879"/>
      <c r="VPY60" s="1041"/>
      <c r="VPZ60" s="877"/>
      <c r="VQA60" s="878"/>
      <c r="VQB60" s="878"/>
      <c r="VQC60" s="878"/>
      <c r="VQD60" s="879"/>
      <c r="VQE60" s="880"/>
      <c r="VQF60" s="878"/>
      <c r="VQG60" s="878"/>
      <c r="VQH60" s="878"/>
      <c r="VQI60" s="881"/>
      <c r="VQJ60" s="877"/>
      <c r="VQK60" s="878"/>
      <c r="VQL60" s="878"/>
      <c r="VQM60" s="878"/>
      <c r="VQN60" s="879"/>
      <c r="VQO60" s="1041"/>
      <c r="VQP60" s="877"/>
      <c r="VQQ60" s="878"/>
      <c r="VQR60" s="878"/>
      <c r="VQS60" s="878"/>
      <c r="VQT60" s="879"/>
      <c r="VQU60" s="880"/>
      <c r="VQV60" s="878"/>
      <c r="VQW60" s="878"/>
      <c r="VQX60" s="878"/>
      <c r="VQY60" s="881"/>
      <c r="VQZ60" s="877"/>
      <c r="VRA60" s="878"/>
      <c r="VRB60" s="878"/>
      <c r="VRC60" s="878"/>
      <c r="VRD60" s="879"/>
      <c r="VRE60" s="1041"/>
      <c r="VRF60" s="877"/>
      <c r="VRG60" s="878"/>
      <c r="VRH60" s="878"/>
      <c r="VRI60" s="878"/>
      <c r="VRJ60" s="879"/>
      <c r="VRK60" s="880"/>
      <c r="VRL60" s="878"/>
      <c r="VRM60" s="878"/>
      <c r="VRN60" s="878"/>
      <c r="VRO60" s="881"/>
      <c r="VRP60" s="877"/>
      <c r="VRQ60" s="878"/>
      <c r="VRR60" s="878"/>
      <c r="VRS60" s="878"/>
      <c r="VRT60" s="879"/>
      <c r="VRU60" s="1041"/>
      <c r="VRV60" s="877"/>
      <c r="VRW60" s="878"/>
      <c r="VRX60" s="878"/>
      <c r="VRY60" s="878"/>
      <c r="VRZ60" s="879"/>
      <c r="VSA60" s="880"/>
      <c r="VSB60" s="878"/>
      <c r="VSC60" s="878"/>
      <c r="VSD60" s="878"/>
      <c r="VSE60" s="881"/>
      <c r="VSF60" s="877"/>
      <c r="VSG60" s="878"/>
      <c r="VSH60" s="878"/>
      <c r="VSI60" s="878"/>
      <c r="VSJ60" s="879"/>
      <c r="VSK60" s="1041"/>
      <c r="VSL60" s="877"/>
      <c r="VSM60" s="878"/>
      <c r="VSN60" s="878"/>
      <c r="VSO60" s="878"/>
      <c r="VSP60" s="879"/>
      <c r="VSQ60" s="880"/>
      <c r="VSR60" s="878"/>
      <c r="VSS60" s="878"/>
      <c r="VST60" s="878"/>
      <c r="VSU60" s="881"/>
      <c r="VSV60" s="877"/>
      <c r="VSW60" s="878"/>
      <c r="VSX60" s="878"/>
      <c r="VSY60" s="878"/>
      <c r="VSZ60" s="879"/>
      <c r="VTA60" s="1041"/>
      <c r="VTB60" s="877"/>
      <c r="VTC60" s="878"/>
      <c r="VTD60" s="878"/>
      <c r="VTE60" s="878"/>
      <c r="VTF60" s="879"/>
      <c r="VTG60" s="880"/>
      <c r="VTH60" s="878"/>
      <c r="VTI60" s="878"/>
      <c r="VTJ60" s="878"/>
      <c r="VTK60" s="881"/>
      <c r="VTL60" s="877"/>
      <c r="VTM60" s="878"/>
      <c r="VTN60" s="878"/>
      <c r="VTO60" s="878"/>
      <c r="VTP60" s="879"/>
      <c r="VTQ60" s="1041"/>
      <c r="VTR60" s="877"/>
      <c r="VTS60" s="878"/>
      <c r="VTT60" s="878"/>
      <c r="VTU60" s="878"/>
      <c r="VTV60" s="879"/>
      <c r="VTW60" s="880"/>
      <c r="VTX60" s="878"/>
      <c r="VTY60" s="878"/>
      <c r="VTZ60" s="878"/>
      <c r="VUA60" s="881"/>
      <c r="VUB60" s="877"/>
      <c r="VUC60" s="878"/>
      <c r="VUD60" s="878"/>
      <c r="VUE60" s="878"/>
      <c r="VUF60" s="879"/>
      <c r="VUG60" s="1041"/>
      <c r="VUH60" s="877"/>
      <c r="VUI60" s="878"/>
      <c r="VUJ60" s="878"/>
      <c r="VUK60" s="878"/>
      <c r="VUL60" s="879"/>
      <c r="VUM60" s="880"/>
      <c r="VUN60" s="878"/>
      <c r="VUO60" s="878"/>
      <c r="VUP60" s="878"/>
      <c r="VUQ60" s="881"/>
      <c r="VUR60" s="877"/>
      <c r="VUS60" s="878"/>
      <c r="VUT60" s="878"/>
      <c r="VUU60" s="878"/>
      <c r="VUV60" s="879"/>
      <c r="VUW60" s="1041"/>
      <c r="VUX60" s="877"/>
      <c r="VUY60" s="878"/>
      <c r="VUZ60" s="878"/>
      <c r="VVA60" s="878"/>
      <c r="VVB60" s="879"/>
      <c r="VVC60" s="880"/>
      <c r="VVD60" s="878"/>
      <c r="VVE60" s="878"/>
      <c r="VVF60" s="878"/>
      <c r="VVG60" s="881"/>
      <c r="VVH60" s="877"/>
      <c r="VVI60" s="878"/>
      <c r="VVJ60" s="878"/>
      <c r="VVK60" s="878"/>
      <c r="VVL60" s="879"/>
      <c r="VVM60" s="1041"/>
      <c r="VVN60" s="877"/>
      <c r="VVO60" s="878"/>
      <c r="VVP60" s="878"/>
      <c r="VVQ60" s="878"/>
      <c r="VVR60" s="879"/>
      <c r="VVS60" s="880"/>
      <c r="VVT60" s="878"/>
      <c r="VVU60" s="878"/>
      <c r="VVV60" s="878"/>
      <c r="VVW60" s="881"/>
      <c r="VVX60" s="877"/>
      <c r="VVY60" s="878"/>
      <c r="VVZ60" s="878"/>
      <c r="VWA60" s="878"/>
      <c r="VWB60" s="879"/>
      <c r="VWC60" s="1041"/>
      <c r="VWD60" s="877"/>
      <c r="VWE60" s="878"/>
      <c r="VWF60" s="878"/>
      <c r="VWG60" s="878"/>
      <c r="VWH60" s="879"/>
      <c r="VWI60" s="880"/>
      <c r="VWJ60" s="878"/>
      <c r="VWK60" s="878"/>
      <c r="VWL60" s="878"/>
      <c r="VWM60" s="881"/>
      <c r="VWN60" s="877"/>
      <c r="VWO60" s="878"/>
      <c r="VWP60" s="878"/>
      <c r="VWQ60" s="878"/>
      <c r="VWR60" s="879"/>
      <c r="VWS60" s="1041"/>
      <c r="VWT60" s="877"/>
      <c r="VWU60" s="878"/>
      <c r="VWV60" s="878"/>
      <c r="VWW60" s="878"/>
      <c r="VWX60" s="879"/>
      <c r="VWY60" s="880"/>
      <c r="VWZ60" s="878"/>
      <c r="VXA60" s="878"/>
      <c r="VXB60" s="878"/>
      <c r="VXC60" s="881"/>
      <c r="VXD60" s="877"/>
      <c r="VXE60" s="878"/>
      <c r="VXF60" s="878"/>
      <c r="VXG60" s="878"/>
      <c r="VXH60" s="879"/>
      <c r="VXI60" s="1041"/>
      <c r="VXJ60" s="877"/>
      <c r="VXK60" s="878"/>
      <c r="VXL60" s="878"/>
      <c r="VXM60" s="878"/>
      <c r="VXN60" s="879"/>
      <c r="VXO60" s="880"/>
      <c r="VXP60" s="878"/>
      <c r="VXQ60" s="878"/>
      <c r="VXR60" s="878"/>
      <c r="VXS60" s="881"/>
      <c r="VXT60" s="877"/>
      <c r="VXU60" s="878"/>
      <c r="VXV60" s="878"/>
      <c r="VXW60" s="878"/>
      <c r="VXX60" s="879"/>
      <c r="VXY60" s="1041"/>
      <c r="VXZ60" s="877"/>
      <c r="VYA60" s="878"/>
      <c r="VYB60" s="878"/>
      <c r="VYC60" s="878"/>
      <c r="VYD60" s="879"/>
      <c r="VYE60" s="880"/>
      <c r="VYF60" s="878"/>
      <c r="VYG60" s="878"/>
      <c r="VYH60" s="878"/>
      <c r="VYI60" s="881"/>
      <c r="VYJ60" s="877"/>
      <c r="VYK60" s="878"/>
      <c r="VYL60" s="878"/>
      <c r="VYM60" s="878"/>
      <c r="VYN60" s="879"/>
      <c r="VYO60" s="1041"/>
      <c r="VYP60" s="877"/>
      <c r="VYQ60" s="878"/>
      <c r="VYR60" s="878"/>
      <c r="VYS60" s="878"/>
      <c r="VYT60" s="879"/>
      <c r="VYU60" s="880"/>
      <c r="VYV60" s="878"/>
      <c r="VYW60" s="878"/>
      <c r="VYX60" s="878"/>
      <c r="VYY60" s="881"/>
      <c r="VYZ60" s="877"/>
      <c r="VZA60" s="878"/>
      <c r="VZB60" s="878"/>
      <c r="VZC60" s="878"/>
      <c r="VZD60" s="879"/>
      <c r="VZE60" s="1041"/>
      <c r="VZF60" s="877"/>
      <c r="VZG60" s="878"/>
      <c r="VZH60" s="878"/>
      <c r="VZI60" s="878"/>
      <c r="VZJ60" s="879"/>
      <c r="VZK60" s="880"/>
      <c r="VZL60" s="878"/>
      <c r="VZM60" s="878"/>
      <c r="VZN60" s="878"/>
      <c r="VZO60" s="881"/>
      <c r="VZP60" s="877"/>
      <c r="VZQ60" s="878"/>
      <c r="VZR60" s="878"/>
      <c r="VZS60" s="878"/>
      <c r="VZT60" s="879"/>
      <c r="VZU60" s="1041"/>
      <c r="VZV60" s="877"/>
      <c r="VZW60" s="878"/>
      <c r="VZX60" s="878"/>
      <c r="VZY60" s="878"/>
      <c r="VZZ60" s="879"/>
      <c r="WAA60" s="880"/>
      <c r="WAB60" s="878"/>
      <c r="WAC60" s="878"/>
      <c r="WAD60" s="878"/>
      <c r="WAE60" s="881"/>
      <c r="WAF60" s="877"/>
      <c r="WAG60" s="878"/>
      <c r="WAH60" s="878"/>
      <c r="WAI60" s="878"/>
      <c r="WAJ60" s="879"/>
      <c r="WAK60" s="1041"/>
      <c r="WAL60" s="877"/>
      <c r="WAM60" s="878"/>
      <c r="WAN60" s="878"/>
      <c r="WAO60" s="878"/>
      <c r="WAP60" s="879"/>
      <c r="WAQ60" s="880"/>
      <c r="WAR60" s="878"/>
      <c r="WAS60" s="878"/>
      <c r="WAT60" s="878"/>
      <c r="WAU60" s="881"/>
      <c r="WAV60" s="877"/>
      <c r="WAW60" s="878"/>
      <c r="WAX60" s="878"/>
      <c r="WAY60" s="878"/>
      <c r="WAZ60" s="879"/>
      <c r="WBA60" s="1041"/>
      <c r="WBB60" s="877"/>
      <c r="WBC60" s="878"/>
      <c r="WBD60" s="878"/>
      <c r="WBE60" s="878"/>
      <c r="WBF60" s="879"/>
      <c r="WBG60" s="880"/>
      <c r="WBH60" s="878"/>
      <c r="WBI60" s="878"/>
      <c r="WBJ60" s="878"/>
      <c r="WBK60" s="881"/>
      <c r="WBL60" s="877"/>
      <c r="WBM60" s="878"/>
      <c r="WBN60" s="878"/>
      <c r="WBO60" s="878"/>
      <c r="WBP60" s="879"/>
      <c r="WBQ60" s="1041"/>
      <c r="WBR60" s="877"/>
      <c r="WBS60" s="878"/>
      <c r="WBT60" s="878"/>
      <c r="WBU60" s="878"/>
      <c r="WBV60" s="879"/>
      <c r="WBW60" s="880"/>
      <c r="WBX60" s="878"/>
      <c r="WBY60" s="878"/>
      <c r="WBZ60" s="878"/>
      <c r="WCA60" s="881"/>
      <c r="WCB60" s="877"/>
      <c r="WCC60" s="878"/>
      <c r="WCD60" s="878"/>
      <c r="WCE60" s="878"/>
      <c r="WCF60" s="879"/>
      <c r="WCG60" s="1041"/>
      <c r="WCH60" s="877"/>
      <c r="WCI60" s="878"/>
      <c r="WCJ60" s="878"/>
      <c r="WCK60" s="878"/>
      <c r="WCL60" s="879"/>
      <c r="WCM60" s="880"/>
      <c r="WCN60" s="878"/>
      <c r="WCO60" s="878"/>
      <c r="WCP60" s="878"/>
      <c r="WCQ60" s="881"/>
      <c r="WCR60" s="877"/>
      <c r="WCS60" s="878"/>
      <c r="WCT60" s="878"/>
      <c r="WCU60" s="878"/>
      <c r="WCV60" s="879"/>
      <c r="WCW60" s="1041"/>
      <c r="WCX60" s="877"/>
      <c r="WCY60" s="878"/>
      <c r="WCZ60" s="878"/>
      <c r="WDA60" s="878"/>
      <c r="WDB60" s="879"/>
      <c r="WDC60" s="880"/>
      <c r="WDD60" s="878"/>
      <c r="WDE60" s="878"/>
      <c r="WDF60" s="878"/>
      <c r="WDG60" s="881"/>
      <c r="WDH60" s="877"/>
      <c r="WDI60" s="878"/>
      <c r="WDJ60" s="878"/>
      <c r="WDK60" s="878"/>
      <c r="WDL60" s="879"/>
      <c r="WDM60" s="1041"/>
      <c r="WDN60" s="877"/>
      <c r="WDO60" s="878"/>
      <c r="WDP60" s="878"/>
      <c r="WDQ60" s="878"/>
      <c r="WDR60" s="879"/>
      <c r="WDS60" s="880"/>
      <c r="WDT60" s="878"/>
      <c r="WDU60" s="878"/>
      <c r="WDV60" s="878"/>
      <c r="WDW60" s="881"/>
      <c r="WDX60" s="877"/>
      <c r="WDY60" s="878"/>
      <c r="WDZ60" s="878"/>
      <c r="WEA60" s="878"/>
      <c r="WEB60" s="879"/>
      <c r="WEC60" s="1041"/>
      <c r="WED60" s="877"/>
      <c r="WEE60" s="878"/>
      <c r="WEF60" s="878"/>
      <c r="WEG60" s="878"/>
      <c r="WEH60" s="879"/>
      <c r="WEI60" s="880"/>
      <c r="WEJ60" s="878"/>
      <c r="WEK60" s="878"/>
      <c r="WEL60" s="878"/>
      <c r="WEM60" s="881"/>
      <c r="WEN60" s="877"/>
      <c r="WEO60" s="878"/>
      <c r="WEP60" s="878"/>
      <c r="WEQ60" s="878"/>
      <c r="WER60" s="879"/>
      <c r="WES60" s="1041"/>
      <c r="WET60" s="877"/>
      <c r="WEU60" s="878"/>
      <c r="WEV60" s="878"/>
      <c r="WEW60" s="878"/>
      <c r="WEX60" s="879"/>
      <c r="WEY60" s="880"/>
      <c r="WEZ60" s="878"/>
      <c r="WFA60" s="878"/>
      <c r="WFB60" s="878"/>
      <c r="WFC60" s="881"/>
      <c r="WFD60" s="877"/>
      <c r="WFE60" s="878"/>
      <c r="WFF60" s="878"/>
      <c r="WFG60" s="878"/>
      <c r="WFH60" s="879"/>
      <c r="WFI60" s="1041"/>
      <c r="WFJ60" s="877"/>
      <c r="WFK60" s="878"/>
      <c r="WFL60" s="878"/>
      <c r="WFM60" s="878"/>
      <c r="WFN60" s="879"/>
      <c r="WFO60" s="880"/>
      <c r="WFP60" s="878"/>
      <c r="WFQ60" s="878"/>
      <c r="WFR60" s="878"/>
      <c r="WFS60" s="881"/>
      <c r="WFT60" s="877"/>
      <c r="WFU60" s="878"/>
      <c r="WFV60" s="878"/>
      <c r="WFW60" s="878"/>
      <c r="WFX60" s="879"/>
      <c r="WFY60" s="1041"/>
      <c r="WFZ60" s="877"/>
      <c r="WGA60" s="878"/>
      <c r="WGB60" s="878"/>
      <c r="WGC60" s="878"/>
      <c r="WGD60" s="879"/>
      <c r="WGE60" s="880"/>
      <c r="WGF60" s="878"/>
      <c r="WGG60" s="878"/>
      <c r="WGH60" s="878"/>
      <c r="WGI60" s="881"/>
      <c r="WGJ60" s="877"/>
      <c r="WGK60" s="878"/>
      <c r="WGL60" s="878"/>
      <c r="WGM60" s="878"/>
      <c r="WGN60" s="879"/>
      <c r="WGO60" s="1041"/>
      <c r="WGP60" s="877"/>
      <c r="WGQ60" s="878"/>
      <c r="WGR60" s="878"/>
      <c r="WGS60" s="878"/>
      <c r="WGT60" s="879"/>
      <c r="WGU60" s="880"/>
      <c r="WGV60" s="878"/>
      <c r="WGW60" s="878"/>
      <c r="WGX60" s="878"/>
      <c r="WGY60" s="881"/>
      <c r="WGZ60" s="877"/>
      <c r="WHA60" s="878"/>
      <c r="WHB60" s="878"/>
      <c r="WHC60" s="878"/>
      <c r="WHD60" s="879"/>
      <c r="WHE60" s="1041"/>
      <c r="WHF60" s="877"/>
      <c r="WHG60" s="878"/>
      <c r="WHH60" s="878"/>
      <c r="WHI60" s="878"/>
      <c r="WHJ60" s="879"/>
      <c r="WHK60" s="880"/>
      <c r="WHL60" s="878"/>
      <c r="WHM60" s="878"/>
      <c r="WHN60" s="878"/>
      <c r="WHO60" s="881"/>
      <c r="WHP60" s="877"/>
      <c r="WHQ60" s="878"/>
      <c r="WHR60" s="878"/>
      <c r="WHS60" s="878"/>
      <c r="WHT60" s="879"/>
      <c r="WHU60" s="1041"/>
      <c r="WHV60" s="877"/>
      <c r="WHW60" s="878"/>
      <c r="WHX60" s="878"/>
      <c r="WHY60" s="878"/>
      <c r="WHZ60" s="879"/>
      <c r="WIA60" s="880"/>
      <c r="WIB60" s="878"/>
      <c r="WIC60" s="878"/>
      <c r="WID60" s="878"/>
      <c r="WIE60" s="881"/>
      <c r="WIF60" s="877"/>
      <c r="WIG60" s="878"/>
      <c r="WIH60" s="878"/>
      <c r="WII60" s="878"/>
      <c r="WIJ60" s="879"/>
      <c r="WIK60" s="1041"/>
      <c r="WIL60" s="877"/>
      <c r="WIM60" s="878"/>
      <c r="WIN60" s="878"/>
      <c r="WIO60" s="878"/>
      <c r="WIP60" s="879"/>
      <c r="WIQ60" s="880"/>
      <c r="WIR60" s="878"/>
      <c r="WIS60" s="878"/>
      <c r="WIT60" s="878"/>
      <c r="WIU60" s="881"/>
      <c r="WIV60" s="877"/>
      <c r="WIW60" s="878"/>
      <c r="WIX60" s="878"/>
      <c r="WIY60" s="878"/>
      <c r="WIZ60" s="879"/>
      <c r="WJA60" s="1041"/>
      <c r="WJB60" s="877"/>
      <c r="WJC60" s="878"/>
      <c r="WJD60" s="878"/>
      <c r="WJE60" s="878"/>
      <c r="WJF60" s="879"/>
      <c r="WJG60" s="880"/>
      <c r="WJH60" s="878"/>
      <c r="WJI60" s="878"/>
      <c r="WJJ60" s="878"/>
      <c r="WJK60" s="881"/>
      <c r="WJL60" s="877"/>
      <c r="WJM60" s="878"/>
      <c r="WJN60" s="878"/>
      <c r="WJO60" s="878"/>
      <c r="WJP60" s="879"/>
      <c r="WJQ60" s="1041"/>
      <c r="WJR60" s="877"/>
      <c r="WJS60" s="878"/>
      <c r="WJT60" s="878"/>
      <c r="WJU60" s="878"/>
      <c r="WJV60" s="879"/>
      <c r="WJW60" s="880"/>
      <c r="WJX60" s="878"/>
      <c r="WJY60" s="878"/>
      <c r="WJZ60" s="878"/>
      <c r="WKA60" s="881"/>
      <c r="WKB60" s="877"/>
      <c r="WKC60" s="878"/>
      <c r="WKD60" s="878"/>
      <c r="WKE60" s="878"/>
      <c r="WKF60" s="879"/>
      <c r="WKG60" s="1041"/>
      <c r="WKH60" s="877"/>
      <c r="WKI60" s="878"/>
      <c r="WKJ60" s="878"/>
      <c r="WKK60" s="878"/>
      <c r="WKL60" s="879"/>
      <c r="WKM60" s="880"/>
      <c r="WKN60" s="878"/>
      <c r="WKO60" s="878"/>
      <c r="WKP60" s="878"/>
      <c r="WKQ60" s="881"/>
      <c r="WKR60" s="877"/>
      <c r="WKS60" s="878"/>
      <c r="WKT60" s="878"/>
      <c r="WKU60" s="878"/>
      <c r="WKV60" s="879"/>
      <c r="WKW60" s="1041"/>
      <c r="WKX60" s="877"/>
      <c r="WKY60" s="878"/>
      <c r="WKZ60" s="878"/>
      <c r="WLA60" s="878"/>
      <c r="WLB60" s="879"/>
      <c r="WLC60" s="880"/>
      <c r="WLD60" s="878"/>
      <c r="WLE60" s="878"/>
      <c r="WLF60" s="878"/>
      <c r="WLG60" s="881"/>
      <c r="WLH60" s="877"/>
      <c r="WLI60" s="878"/>
      <c r="WLJ60" s="878"/>
      <c r="WLK60" s="878"/>
      <c r="WLL60" s="879"/>
      <c r="WLM60" s="1041"/>
      <c r="WLN60" s="877"/>
      <c r="WLO60" s="878"/>
      <c r="WLP60" s="878"/>
      <c r="WLQ60" s="878"/>
      <c r="WLR60" s="879"/>
      <c r="WLS60" s="880"/>
      <c r="WLT60" s="878"/>
      <c r="WLU60" s="878"/>
      <c r="WLV60" s="878"/>
      <c r="WLW60" s="881"/>
      <c r="WLX60" s="877"/>
      <c r="WLY60" s="878"/>
      <c r="WLZ60" s="878"/>
      <c r="WMA60" s="878"/>
      <c r="WMB60" s="879"/>
      <c r="WMC60" s="1041"/>
      <c r="WMD60" s="877"/>
      <c r="WME60" s="878"/>
      <c r="WMF60" s="878"/>
      <c r="WMG60" s="878"/>
      <c r="WMH60" s="879"/>
      <c r="WMI60" s="880"/>
      <c r="WMJ60" s="878"/>
      <c r="WMK60" s="878"/>
      <c r="WML60" s="878"/>
      <c r="WMM60" s="881"/>
      <c r="WMN60" s="877"/>
      <c r="WMO60" s="878"/>
      <c r="WMP60" s="878"/>
      <c r="WMQ60" s="878"/>
      <c r="WMR60" s="879"/>
      <c r="WMS60" s="1041"/>
      <c r="WMT60" s="877"/>
      <c r="WMU60" s="878"/>
      <c r="WMV60" s="878"/>
      <c r="WMW60" s="878"/>
      <c r="WMX60" s="879"/>
      <c r="WMY60" s="880"/>
      <c r="WMZ60" s="878"/>
      <c r="WNA60" s="878"/>
      <c r="WNB60" s="878"/>
      <c r="WNC60" s="881"/>
      <c r="WND60" s="877"/>
      <c r="WNE60" s="878"/>
      <c r="WNF60" s="878"/>
      <c r="WNG60" s="878"/>
      <c r="WNH60" s="879"/>
      <c r="WNI60" s="1041"/>
      <c r="WNJ60" s="877"/>
      <c r="WNK60" s="878"/>
      <c r="WNL60" s="878"/>
      <c r="WNM60" s="878"/>
      <c r="WNN60" s="879"/>
      <c r="WNO60" s="880"/>
      <c r="WNP60" s="878"/>
      <c r="WNQ60" s="878"/>
      <c r="WNR60" s="878"/>
      <c r="WNS60" s="881"/>
      <c r="WNT60" s="877"/>
      <c r="WNU60" s="878"/>
      <c r="WNV60" s="878"/>
      <c r="WNW60" s="878"/>
      <c r="WNX60" s="879"/>
      <c r="WNY60" s="1041"/>
      <c r="WNZ60" s="877"/>
      <c r="WOA60" s="878"/>
      <c r="WOB60" s="878"/>
      <c r="WOC60" s="878"/>
      <c r="WOD60" s="879"/>
      <c r="WOE60" s="880"/>
      <c r="WOF60" s="878"/>
      <c r="WOG60" s="878"/>
      <c r="WOH60" s="878"/>
      <c r="WOI60" s="881"/>
      <c r="WOJ60" s="877"/>
      <c r="WOK60" s="878"/>
      <c r="WOL60" s="878"/>
      <c r="WOM60" s="878"/>
      <c r="WON60" s="879"/>
      <c r="WOO60" s="1041"/>
      <c r="WOP60" s="877"/>
      <c r="WOQ60" s="878"/>
      <c r="WOR60" s="878"/>
      <c r="WOS60" s="878"/>
      <c r="WOT60" s="879"/>
      <c r="WOU60" s="880"/>
      <c r="WOV60" s="878"/>
      <c r="WOW60" s="878"/>
      <c r="WOX60" s="878"/>
      <c r="WOY60" s="881"/>
      <c r="WOZ60" s="877"/>
      <c r="WPA60" s="878"/>
      <c r="WPB60" s="878"/>
      <c r="WPC60" s="878"/>
      <c r="WPD60" s="879"/>
      <c r="WPE60" s="1041"/>
      <c r="WPF60" s="877"/>
      <c r="WPG60" s="878"/>
      <c r="WPH60" s="878"/>
      <c r="WPI60" s="878"/>
      <c r="WPJ60" s="879"/>
      <c r="WPK60" s="880"/>
      <c r="WPL60" s="878"/>
      <c r="WPM60" s="878"/>
      <c r="WPN60" s="878"/>
      <c r="WPO60" s="881"/>
      <c r="WPP60" s="877"/>
      <c r="WPQ60" s="878"/>
      <c r="WPR60" s="878"/>
      <c r="WPS60" s="878"/>
      <c r="WPT60" s="879"/>
      <c r="WPU60" s="1041"/>
      <c r="WPV60" s="877"/>
      <c r="WPW60" s="878"/>
      <c r="WPX60" s="878"/>
      <c r="WPY60" s="878"/>
      <c r="WPZ60" s="879"/>
      <c r="WQA60" s="880"/>
      <c r="WQB60" s="878"/>
      <c r="WQC60" s="878"/>
      <c r="WQD60" s="878"/>
      <c r="WQE60" s="881"/>
      <c r="WQF60" s="877"/>
      <c r="WQG60" s="878"/>
      <c r="WQH60" s="878"/>
      <c r="WQI60" s="878"/>
      <c r="WQJ60" s="879"/>
      <c r="WQK60" s="1041"/>
      <c r="WQL60" s="877"/>
      <c r="WQM60" s="878"/>
      <c r="WQN60" s="878"/>
      <c r="WQO60" s="878"/>
      <c r="WQP60" s="879"/>
      <c r="WQQ60" s="880"/>
      <c r="WQR60" s="878"/>
      <c r="WQS60" s="878"/>
      <c r="WQT60" s="878"/>
      <c r="WQU60" s="881"/>
      <c r="WQV60" s="877"/>
      <c r="WQW60" s="878"/>
      <c r="WQX60" s="878"/>
      <c r="WQY60" s="878"/>
      <c r="WQZ60" s="879"/>
      <c r="WRA60" s="1041"/>
      <c r="WRB60" s="877"/>
      <c r="WRC60" s="878"/>
      <c r="WRD60" s="878"/>
      <c r="WRE60" s="878"/>
      <c r="WRF60" s="879"/>
      <c r="WRG60" s="880"/>
      <c r="WRH60" s="878"/>
      <c r="WRI60" s="878"/>
      <c r="WRJ60" s="878"/>
      <c r="WRK60" s="881"/>
      <c r="WRL60" s="877"/>
      <c r="WRM60" s="878"/>
      <c r="WRN60" s="878"/>
      <c r="WRO60" s="878"/>
      <c r="WRP60" s="879"/>
      <c r="WRQ60" s="1041"/>
      <c r="WRR60" s="877"/>
      <c r="WRS60" s="878"/>
      <c r="WRT60" s="878"/>
      <c r="WRU60" s="878"/>
      <c r="WRV60" s="879"/>
      <c r="WRW60" s="880"/>
      <c r="WRX60" s="878"/>
      <c r="WRY60" s="878"/>
      <c r="WRZ60" s="878"/>
      <c r="WSA60" s="881"/>
      <c r="WSB60" s="877"/>
      <c r="WSC60" s="878"/>
      <c r="WSD60" s="878"/>
      <c r="WSE60" s="878"/>
      <c r="WSF60" s="879"/>
      <c r="WSG60" s="1041"/>
      <c r="WSH60" s="877"/>
      <c r="WSI60" s="878"/>
      <c r="WSJ60" s="878"/>
      <c r="WSK60" s="878"/>
      <c r="WSL60" s="879"/>
      <c r="WSM60" s="880"/>
      <c r="WSN60" s="878"/>
      <c r="WSO60" s="878"/>
      <c r="WSP60" s="878"/>
      <c r="WSQ60" s="881"/>
      <c r="WSR60" s="877"/>
      <c r="WSS60" s="878"/>
      <c r="WST60" s="878"/>
      <c r="WSU60" s="878"/>
      <c r="WSV60" s="879"/>
      <c r="WSW60" s="1041"/>
      <c r="WSX60" s="877"/>
      <c r="WSY60" s="878"/>
      <c r="WSZ60" s="878"/>
      <c r="WTA60" s="878"/>
      <c r="WTB60" s="879"/>
      <c r="WTC60" s="880"/>
      <c r="WTD60" s="878"/>
      <c r="WTE60" s="878"/>
      <c r="WTF60" s="878"/>
      <c r="WTG60" s="881"/>
      <c r="WTH60" s="877"/>
      <c r="WTI60" s="878"/>
      <c r="WTJ60" s="878"/>
      <c r="WTK60" s="878"/>
      <c r="WTL60" s="879"/>
      <c r="WTM60" s="1041"/>
      <c r="WTN60" s="877"/>
      <c r="WTO60" s="878"/>
      <c r="WTP60" s="878"/>
      <c r="WTQ60" s="878"/>
      <c r="WTR60" s="879"/>
      <c r="WTS60" s="880"/>
      <c r="WTT60" s="878"/>
      <c r="WTU60" s="878"/>
      <c r="WTV60" s="878"/>
      <c r="WTW60" s="881"/>
      <c r="WTX60" s="877"/>
      <c r="WTY60" s="878"/>
      <c r="WTZ60" s="878"/>
      <c r="WUA60" s="878"/>
      <c r="WUB60" s="879"/>
      <c r="WUC60" s="1041"/>
      <c r="WUD60" s="877"/>
      <c r="WUE60" s="878"/>
      <c r="WUF60" s="878"/>
      <c r="WUG60" s="878"/>
      <c r="WUH60" s="879"/>
      <c r="WUI60" s="880"/>
      <c r="WUJ60" s="878"/>
      <c r="WUK60" s="878"/>
      <c r="WUL60" s="878"/>
      <c r="WUM60" s="881"/>
      <c r="WUN60" s="877"/>
      <c r="WUO60" s="878"/>
      <c r="WUP60" s="878"/>
      <c r="WUQ60" s="878"/>
      <c r="WUR60" s="879"/>
      <c r="WUS60" s="1041"/>
      <c r="WUT60" s="877"/>
      <c r="WUU60" s="878"/>
      <c r="WUV60" s="878"/>
      <c r="WUW60" s="878"/>
      <c r="WUX60" s="879"/>
      <c r="WUY60" s="880"/>
      <c r="WUZ60" s="878"/>
      <c r="WVA60" s="878"/>
      <c r="WVB60" s="878"/>
      <c r="WVC60" s="881"/>
      <c r="WVD60" s="877"/>
      <c r="WVE60" s="878"/>
      <c r="WVF60" s="878"/>
      <c r="WVG60" s="878"/>
      <c r="WVH60" s="879"/>
      <c r="WVI60" s="1041"/>
      <c r="WVJ60" s="877"/>
      <c r="WVK60" s="878"/>
      <c r="WVL60" s="878"/>
      <c r="WVM60" s="878"/>
      <c r="WVN60" s="879"/>
      <c r="WVO60" s="880"/>
      <c r="WVP60" s="878"/>
      <c r="WVQ60" s="878"/>
      <c r="WVR60" s="878"/>
      <c r="WVS60" s="881"/>
      <c r="WVT60" s="877"/>
      <c r="WVU60" s="878"/>
      <c r="WVV60" s="878"/>
      <c r="WVW60" s="878"/>
      <c r="WVX60" s="879"/>
      <c r="WVY60" s="1041"/>
      <c r="WVZ60" s="877"/>
      <c r="WWA60" s="878"/>
      <c r="WWB60" s="878"/>
      <c r="WWC60" s="878"/>
      <c r="WWD60" s="879"/>
      <c r="WWE60" s="880"/>
      <c r="WWF60" s="878"/>
      <c r="WWG60" s="878"/>
      <c r="WWH60" s="878"/>
      <c r="WWI60" s="881"/>
      <c r="WWJ60" s="877"/>
      <c r="WWK60" s="878"/>
      <c r="WWL60" s="878"/>
      <c r="WWM60" s="878"/>
      <c r="WWN60" s="879"/>
      <c r="WWO60" s="1041"/>
      <c r="WWP60" s="877"/>
      <c r="WWQ60" s="878"/>
      <c r="WWR60" s="878"/>
      <c r="WWS60" s="878"/>
      <c r="WWT60" s="879"/>
      <c r="WWU60" s="880"/>
      <c r="WWV60" s="878"/>
      <c r="WWW60" s="878"/>
      <c r="WWX60" s="878"/>
      <c r="WWY60" s="881"/>
      <c r="WWZ60" s="877"/>
      <c r="WXA60" s="878"/>
      <c r="WXB60" s="878"/>
      <c r="WXC60" s="878"/>
      <c r="WXD60" s="879"/>
      <c r="WXE60" s="1041"/>
      <c r="WXF60" s="877"/>
      <c r="WXG60" s="878"/>
      <c r="WXH60" s="878"/>
      <c r="WXI60" s="878"/>
      <c r="WXJ60" s="879"/>
      <c r="WXK60" s="880"/>
      <c r="WXL60" s="878"/>
      <c r="WXM60" s="878"/>
      <c r="WXN60" s="878"/>
      <c r="WXO60" s="881"/>
      <c r="WXP60" s="877"/>
      <c r="WXQ60" s="878"/>
      <c r="WXR60" s="878"/>
      <c r="WXS60" s="878"/>
      <c r="WXT60" s="879"/>
      <c r="WXU60" s="1041"/>
      <c r="WXV60" s="877"/>
      <c r="WXW60" s="878"/>
      <c r="WXX60" s="878"/>
      <c r="WXY60" s="878"/>
      <c r="WXZ60" s="879"/>
      <c r="WYA60" s="880"/>
      <c r="WYB60" s="878"/>
      <c r="WYC60" s="878"/>
      <c r="WYD60" s="878"/>
      <c r="WYE60" s="881"/>
      <c r="WYF60" s="877"/>
      <c r="WYG60" s="878"/>
      <c r="WYH60" s="878"/>
      <c r="WYI60" s="878"/>
      <c r="WYJ60" s="879"/>
      <c r="WYK60" s="1041"/>
      <c r="WYL60" s="877"/>
      <c r="WYM60" s="878"/>
      <c r="WYN60" s="878"/>
      <c r="WYO60" s="878"/>
      <c r="WYP60" s="879"/>
      <c r="WYQ60" s="880"/>
      <c r="WYR60" s="878"/>
      <c r="WYS60" s="878"/>
      <c r="WYT60" s="878"/>
      <c r="WYU60" s="881"/>
      <c r="WYV60" s="877"/>
      <c r="WYW60" s="878"/>
      <c r="WYX60" s="878"/>
      <c r="WYY60" s="878"/>
      <c r="WYZ60" s="879"/>
      <c r="WZA60" s="1041"/>
      <c r="WZB60" s="877"/>
      <c r="WZC60" s="878"/>
      <c r="WZD60" s="878"/>
      <c r="WZE60" s="878"/>
      <c r="WZF60" s="879"/>
      <c r="WZG60" s="880"/>
      <c r="WZH60" s="878"/>
      <c r="WZI60" s="878"/>
      <c r="WZJ60" s="878"/>
      <c r="WZK60" s="881"/>
      <c r="WZL60" s="877"/>
      <c r="WZM60" s="878"/>
      <c r="WZN60" s="878"/>
      <c r="WZO60" s="878"/>
      <c r="WZP60" s="879"/>
      <c r="WZQ60" s="1041"/>
      <c r="WZR60" s="877"/>
      <c r="WZS60" s="878"/>
      <c r="WZT60" s="878"/>
      <c r="WZU60" s="878"/>
      <c r="WZV60" s="879"/>
      <c r="WZW60" s="880"/>
      <c r="WZX60" s="878"/>
      <c r="WZY60" s="878"/>
      <c r="WZZ60" s="878"/>
      <c r="XAA60" s="881"/>
      <c r="XAB60" s="877"/>
      <c r="XAC60" s="878"/>
      <c r="XAD60" s="878"/>
      <c r="XAE60" s="878"/>
      <c r="XAF60" s="879"/>
      <c r="XAG60" s="1041"/>
      <c r="XAH60" s="877"/>
      <c r="XAI60" s="878"/>
      <c r="XAJ60" s="878"/>
      <c r="XAK60" s="878"/>
      <c r="XAL60" s="879"/>
      <c r="XAM60" s="880"/>
      <c r="XAN60" s="878"/>
      <c r="XAO60" s="878"/>
      <c r="XAP60" s="878"/>
      <c r="XAQ60" s="881"/>
      <c r="XAR60" s="877"/>
      <c r="XAS60" s="878"/>
      <c r="XAT60" s="878"/>
      <c r="XAU60" s="878"/>
      <c r="XAV60" s="879"/>
      <c r="XAW60" s="1041"/>
      <c r="XAX60" s="877"/>
      <c r="XAY60" s="878"/>
      <c r="XAZ60" s="878"/>
      <c r="XBA60" s="878"/>
      <c r="XBB60" s="879"/>
      <c r="XBC60" s="880"/>
      <c r="XBD60" s="878"/>
      <c r="XBE60" s="878"/>
      <c r="XBF60" s="878"/>
      <c r="XBG60" s="881"/>
      <c r="XBH60" s="877"/>
      <c r="XBI60" s="878"/>
      <c r="XBJ60" s="878"/>
      <c r="XBK60" s="878"/>
      <c r="XBL60" s="879"/>
      <c r="XBM60" s="1041"/>
      <c r="XBN60" s="877"/>
      <c r="XBO60" s="878"/>
      <c r="XBP60" s="878"/>
      <c r="XBQ60" s="878"/>
      <c r="XBR60" s="879"/>
      <c r="XBS60" s="880"/>
      <c r="XBT60" s="878"/>
      <c r="XBU60" s="878"/>
      <c r="XBV60" s="878"/>
      <c r="XBW60" s="881"/>
      <c r="XBX60" s="877"/>
      <c r="XBY60" s="878"/>
      <c r="XBZ60" s="878"/>
      <c r="XCA60" s="878"/>
      <c r="XCB60" s="879"/>
      <c r="XCC60" s="1041"/>
      <c r="XCD60" s="877"/>
      <c r="XCE60" s="878"/>
      <c r="XCF60" s="878"/>
      <c r="XCG60" s="878"/>
      <c r="XCH60" s="879"/>
      <c r="XCI60" s="880"/>
      <c r="XCJ60" s="878"/>
      <c r="XCK60" s="878"/>
      <c r="XCL60" s="878"/>
      <c r="XCM60" s="881"/>
      <c r="XCN60" s="877"/>
      <c r="XCO60" s="878"/>
      <c r="XCP60" s="878"/>
      <c r="XCQ60" s="878"/>
      <c r="XCR60" s="879"/>
      <c r="XCS60" s="1041"/>
      <c r="XCT60" s="877"/>
      <c r="XCU60" s="878"/>
      <c r="XCV60" s="878"/>
      <c r="XCW60" s="878"/>
      <c r="XCX60" s="879"/>
      <c r="XCY60" s="880"/>
      <c r="XCZ60" s="878"/>
      <c r="XDA60" s="878"/>
      <c r="XDB60" s="878"/>
      <c r="XDC60" s="881"/>
      <c r="XDD60" s="877"/>
      <c r="XDE60" s="878"/>
      <c r="XDF60" s="878"/>
      <c r="XDG60" s="878"/>
      <c r="XDH60" s="879"/>
      <c r="XDI60" s="1041"/>
      <c r="XDJ60" s="877"/>
      <c r="XDK60" s="878"/>
      <c r="XDL60" s="878"/>
      <c r="XDM60" s="878"/>
      <c r="XDN60" s="879"/>
      <c r="XDO60" s="880"/>
      <c r="XDP60" s="878"/>
      <c r="XDQ60" s="878"/>
      <c r="XDR60" s="878"/>
      <c r="XDS60" s="881"/>
      <c r="XDT60" s="877"/>
      <c r="XDU60" s="878"/>
      <c r="XDV60" s="878"/>
      <c r="XDW60" s="878"/>
      <c r="XDX60" s="879"/>
      <c r="XDY60" s="1041"/>
      <c r="XDZ60" s="877"/>
      <c r="XEA60" s="878"/>
      <c r="XEB60" s="878"/>
      <c r="XEC60" s="878"/>
      <c r="XED60" s="879"/>
      <c r="XEE60" s="880"/>
      <c r="XEF60" s="878"/>
      <c r="XEG60" s="878"/>
      <c r="XEH60" s="878"/>
      <c r="XEI60" s="881"/>
      <c r="XEJ60" s="877"/>
      <c r="XEK60" s="878"/>
      <c r="XEL60" s="878"/>
      <c r="XEM60" s="878"/>
      <c r="XEN60" s="879"/>
      <c r="XEO60" s="1041"/>
      <c r="XEP60" s="877"/>
      <c r="XEQ60" s="878"/>
      <c r="XER60" s="878"/>
      <c r="XES60" s="878"/>
      <c r="XET60" s="879"/>
      <c r="XEU60" s="880"/>
      <c r="XEV60" s="878"/>
      <c r="XEW60" s="878"/>
      <c r="XEX60" s="878"/>
      <c r="XEY60" s="881"/>
      <c r="XEZ60" s="877"/>
      <c r="XFA60" s="878"/>
      <c r="XFB60" s="878"/>
      <c r="XFC60" s="878"/>
      <c r="XFD60" s="879"/>
    </row>
    <row r="61" spans="1:16384" s="513" customFormat="1" ht="15.6" customHeight="1" thickTop="1">
      <c r="A61" s="1571" t="s">
        <v>935</v>
      </c>
      <c r="B61" s="1572">
        <v>42</v>
      </c>
      <c r="C61" s="2883">
        <v>27</v>
      </c>
      <c r="D61" s="2883">
        <v>1</v>
      </c>
      <c r="E61" s="2883">
        <v>0</v>
      </c>
      <c r="F61" s="1206">
        <v>70</v>
      </c>
      <c r="G61" s="1207">
        <v>390</v>
      </c>
      <c r="H61" s="2883">
        <v>453</v>
      </c>
      <c r="I61" s="2883">
        <v>3</v>
      </c>
      <c r="J61" s="2883">
        <v>0</v>
      </c>
      <c r="K61" s="1208">
        <v>846</v>
      </c>
      <c r="L61" s="1572">
        <v>6836</v>
      </c>
      <c r="M61" s="2883">
        <v>4674</v>
      </c>
      <c r="N61" s="2883">
        <v>62</v>
      </c>
      <c r="O61" s="2883">
        <v>0</v>
      </c>
      <c r="P61" s="1206">
        <v>11572</v>
      </c>
    </row>
    <row r="62" spans="1:16384" s="531" customFormat="1" ht="15.6" customHeight="1">
      <c r="A62" s="2882" t="s">
        <v>504</v>
      </c>
      <c r="B62" s="2884">
        <v>18</v>
      </c>
      <c r="C62" s="2885">
        <v>5</v>
      </c>
      <c r="D62" s="2885">
        <v>0</v>
      </c>
      <c r="E62" s="2885">
        <v>0</v>
      </c>
      <c r="F62" s="2886">
        <v>23</v>
      </c>
      <c r="G62" s="2887">
        <v>87</v>
      </c>
      <c r="H62" s="2885">
        <v>72</v>
      </c>
      <c r="I62" s="2885">
        <v>0</v>
      </c>
      <c r="J62" s="2885">
        <v>0</v>
      </c>
      <c r="K62" s="2888">
        <v>159</v>
      </c>
      <c r="L62" s="2884">
        <v>1443</v>
      </c>
      <c r="M62" s="2885">
        <v>639</v>
      </c>
      <c r="N62" s="2885">
        <v>0</v>
      </c>
      <c r="O62" s="2885">
        <v>0</v>
      </c>
      <c r="P62" s="1206">
        <v>2082</v>
      </c>
    </row>
    <row r="63" spans="1:16384" s="513" customFormat="1" ht="15.6" customHeight="1">
      <c r="A63" s="2882" t="s">
        <v>505</v>
      </c>
      <c r="B63" s="2884">
        <v>102</v>
      </c>
      <c r="C63" s="2885">
        <v>7</v>
      </c>
      <c r="D63" s="2885">
        <v>0</v>
      </c>
      <c r="E63" s="2885">
        <v>1</v>
      </c>
      <c r="F63" s="2886">
        <v>110</v>
      </c>
      <c r="G63" s="2887">
        <v>702</v>
      </c>
      <c r="H63" s="2885">
        <v>118</v>
      </c>
      <c r="I63" s="2885">
        <v>0</v>
      </c>
      <c r="J63" s="2885">
        <v>24</v>
      </c>
      <c r="K63" s="2888">
        <v>844</v>
      </c>
      <c r="L63" s="2884">
        <v>25919</v>
      </c>
      <c r="M63" s="2885">
        <v>3576</v>
      </c>
      <c r="N63" s="2885">
        <v>0</v>
      </c>
      <c r="O63" s="2885">
        <v>377</v>
      </c>
      <c r="P63" s="1206">
        <v>29872</v>
      </c>
    </row>
    <row r="64" spans="1:16384" s="513" customFormat="1" ht="15.6" customHeight="1">
      <c r="A64" s="2882" t="s">
        <v>1355</v>
      </c>
      <c r="B64" s="2884">
        <v>0</v>
      </c>
      <c r="C64" s="2885">
        <v>0</v>
      </c>
      <c r="D64" s="2885">
        <v>0</v>
      </c>
      <c r="E64" s="2885">
        <v>2</v>
      </c>
      <c r="F64" s="2886">
        <v>2</v>
      </c>
      <c r="G64" s="2887">
        <v>0</v>
      </c>
      <c r="H64" s="2885">
        <v>0</v>
      </c>
      <c r="I64" s="2885">
        <v>0</v>
      </c>
      <c r="J64" s="2885">
        <v>138</v>
      </c>
      <c r="K64" s="2888">
        <v>138</v>
      </c>
      <c r="L64" s="2884">
        <v>0</v>
      </c>
      <c r="M64" s="2885">
        <v>0</v>
      </c>
      <c r="N64" s="2885">
        <v>0</v>
      </c>
      <c r="O64" s="2885">
        <v>2586</v>
      </c>
      <c r="P64" s="1206">
        <v>2586</v>
      </c>
    </row>
    <row r="65" spans="1:16384" s="513" customFormat="1" ht="15.6" customHeight="1" thickBot="1">
      <c r="A65" s="2882" t="s">
        <v>936</v>
      </c>
      <c r="B65" s="2884">
        <v>142</v>
      </c>
      <c r="C65" s="2885">
        <v>26</v>
      </c>
      <c r="D65" s="2885">
        <v>3</v>
      </c>
      <c r="E65" s="2885">
        <v>1</v>
      </c>
      <c r="F65" s="2886">
        <v>172</v>
      </c>
      <c r="G65" s="2887">
        <v>684</v>
      </c>
      <c r="H65" s="2885">
        <v>305</v>
      </c>
      <c r="I65" s="2885">
        <v>29</v>
      </c>
      <c r="J65" s="885">
        <v>18</v>
      </c>
      <c r="K65" s="2888">
        <v>1036</v>
      </c>
      <c r="L65" s="2884">
        <v>17285</v>
      </c>
      <c r="M65" s="2885">
        <v>5518</v>
      </c>
      <c r="N65" s="2885">
        <v>517</v>
      </c>
      <c r="O65" s="886">
        <v>428</v>
      </c>
      <c r="P65" s="1206">
        <v>23748</v>
      </c>
    </row>
    <row r="66" spans="1:16384" s="513" customFormat="1" ht="15.6" customHeight="1" thickTop="1" thickBot="1">
      <c r="A66" s="1041" t="s">
        <v>937</v>
      </c>
      <c r="B66" s="877">
        <v>304</v>
      </c>
      <c r="C66" s="878">
        <v>65</v>
      </c>
      <c r="D66" s="878">
        <v>4</v>
      </c>
      <c r="E66" s="878">
        <v>4</v>
      </c>
      <c r="F66" s="879">
        <v>377</v>
      </c>
      <c r="G66" s="880">
        <v>1864</v>
      </c>
      <c r="H66" s="878">
        <v>947</v>
      </c>
      <c r="I66" s="878">
        <v>32</v>
      </c>
      <c r="J66" s="878">
        <v>180</v>
      </c>
      <c r="K66" s="881">
        <v>3023</v>
      </c>
      <c r="L66" s="877">
        <v>51483</v>
      </c>
      <c r="M66" s="878">
        <v>14407</v>
      </c>
      <c r="N66" s="878">
        <v>579</v>
      </c>
      <c r="O66" s="878">
        <v>3391</v>
      </c>
      <c r="P66" s="879">
        <v>69860</v>
      </c>
    </row>
    <row r="67" spans="1:16384" s="513" customFormat="1" ht="15.6" customHeight="1" thickTop="1">
      <c r="A67" s="534"/>
      <c r="B67" s="882"/>
      <c r="C67" s="883"/>
      <c r="D67" s="883"/>
      <c r="E67" s="883"/>
      <c r="F67" s="882"/>
      <c r="G67" s="882"/>
      <c r="H67" s="882"/>
      <c r="I67" s="882"/>
      <c r="J67" s="882"/>
      <c r="K67" s="882"/>
      <c r="L67" s="882"/>
      <c r="M67" s="883"/>
      <c r="N67" s="883"/>
      <c r="O67" s="883"/>
      <c r="P67" s="1575"/>
    </row>
    <row r="68" spans="1:16384" s="513" customFormat="1" ht="15.6" customHeight="1" thickBot="1">
      <c r="A68" s="1576" t="s">
        <v>1438</v>
      </c>
      <c r="B68" s="884"/>
      <c r="C68" s="874"/>
      <c r="D68" s="875"/>
      <c r="E68" s="874"/>
      <c r="F68" s="874"/>
      <c r="G68" s="874"/>
      <c r="H68" s="871"/>
      <c r="I68" s="874"/>
      <c r="J68" s="872"/>
      <c r="K68" s="872"/>
      <c r="L68" s="872"/>
      <c r="M68" s="872"/>
      <c r="N68" s="872"/>
      <c r="O68" s="872"/>
      <c r="P68" s="1574"/>
    </row>
    <row r="69" spans="1:16384" s="513" customFormat="1" ht="15.6" customHeight="1" thickTop="1" thickBot="1">
      <c r="A69" s="1040" t="s">
        <v>923</v>
      </c>
      <c r="B69" s="3289" t="s">
        <v>924</v>
      </c>
      <c r="C69" s="3290"/>
      <c r="D69" s="3290"/>
      <c r="E69" s="3290"/>
      <c r="F69" s="3291"/>
      <c r="G69" s="3292" t="s">
        <v>925</v>
      </c>
      <c r="H69" s="3293"/>
      <c r="I69" s="3293"/>
      <c r="J69" s="3293"/>
      <c r="K69" s="3294"/>
      <c r="L69" s="3295" t="s">
        <v>926</v>
      </c>
      <c r="M69" s="3296"/>
      <c r="N69" s="3296"/>
      <c r="O69" s="3296"/>
      <c r="P69" s="3297"/>
    </row>
    <row r="70" spans="1:16384" s="523" customFormat="1" ht="15.6" customHeight="1" thickTop="1" thickBot="1">
      <c r="A70" s="1570" t="s">
        <v>927</v>
      </c>
      <c r="B70" s="4647" t="s">
        <v>928</v>
      </c>
      <c r="C70" s="887" t="s">
        <v>929</v>
      </c>
      <c r="D70" s="4648" t="s">
        <v>930</v>
      </c>
      <c r="E70" s="4649" t="s">
        <v>931</v>
      </c>
      <c r="F70" s="4650" t="s">
        <v>277</v>
      </c>
      <c r="G70" s="4651" t="s">
        <v>236</v>
      </c>
      <c r="H70" s="876" t="s">
        <v>932</v>
      </c>
      <c r="I70" s="4648" t="s">
        <v>933</v>
      </c>
      <c r="J70" s="4649" t="s">
        <v>934</v>
      </c>
      <c r="K70" s="4652" t="s">
        <v>277</v>
      </c>
      <c r="L70" s="4647" t="s">
        <v>236</v>
      </c>
      <c r="M70" s="4653" t="s">
        <v>932</v>
      </c>
      <c r="N70" s="4648" t="s">
        <v>933</v>
      </c>
      <c r="O70" s="4649" t="s">
        <v>934</v>
      </c>
      <c r="P70" s="4650" t="s">
        <v>277</v>
      </c>
      <c r="Q70" s="1045"/>
      <c r="R70" s="1046"/>
      <c r="S70" s="1046"/>
      <c r="T70" s="1046"/>
      <c r="U70" s="1046"/>
      <c r="V70" s="1046"/>
      <c r="W70" s="1046"/>
      <c r="X70" s="1046"/>
      <c r="Y70" s="1046"/>
      <c r="Z70" s="1046"/>
      <c r="AA70" s="1046"/>
      <c r="AB70" s="1046"/>
      <c r="AC70" s="1046"/>
      <c r="AD70" s="1046"/>
      <c r="AE70" s="1046"/>
      <c r="AF70" s="1046"/>
      <c r="AG70" s="1045"/>
      <c r="AH70" s="1046"/>
      <c r="AI70" s="1046"/>
      <c r="AJ70" s="1046"/>
      <c r="AK70" s="1046"/>
      <c r="AL70" s="1046"/>
      <c r="AM70" s="1046"/>
      <c r="AN70" s="1046"/>
      <c r="AO70" s="1046"/>
      <c r="AP70" s="1046"/>
      <c r="AQ70" s="1046"/>
      <c r="AR70" s="1046"/>
      <c r="AS70" s="1046"/>
      <c r="AT70" s="1046"/>
      <c r="AU70" s="1046"/>
      <c r="AV70" s="1046"/>
      <c r="AW70" s="1045"/>
      <c r="AX70" s="1046"/>
      <c r="AY70" s="1046"/>
      <c r="AZ70" s="1046"/>
      <c r="BA70" s="1046"/>
      <c r="BB70" s="1046"/>
      <c r="BC70" s="1046"/>
      <c r="BD70" s="1046"/>
      <c r="BE70" s="1046"/>
      <c r="BF70" s="1046"/>
      <c r="BG70" s="1046"/>
      <c r="BH70" s="1046"/>
      <c r="BI70" s="1046"/>
      <c r="BJ70" s="1046"/>
      <c r="BK70" s="1046"/>
      <c r="BL70" s="1046"/>
      <c r="BM70" s="1045"/>
      <c r="BN70" s="1046"/>
      <c r="BO70" s="1046"/>
      <c r="BP70" s="1046"/>
      <c r="BQ70" s="1046"/>
      <c r="BR70" s="1046"/>
      <c r="BS70" s="1046"/>
      <c r="BT70" s="1046"/>
      <c r="BU70" s="1046"/>
      <c r="BV70" s="1046"/>
      <c r="BW70" s="1046"/>
      <c r="BX70" s="1046"/>
      <c r="BY70" s="1046"/>
      <c r="BZ70" s="1046"/>
      <c r="CA70" s="1046"/>
      <c r="CB70" s="1046"/>
      <c r="CC70" s="1045"/>
      <c r="CD70" s="1046"/>
      <c r="CE70" s="1046"/>
      <c r="CF70" s="1046"/>
      <c r="CG70" s="1046"/>
      <c r="CH70" s="1046"/>
      <c r="CI70" s="1046"/>
      <c r="CJ70" s="1046"/>
      <c r="CK70" s="1046"/>
      <c r="CL70" s="1046"/>
      <c r="CM70" s="1046"/>
      <c r="CN70" s="1046"/>
      <c r="CO70" s="1046"/>
      <c r="CP70" s="1046"/>
      <c r="CQ70" s="1046"/>
      <c r="CR70" s="1046"/>
      <c r="CS70" s="1045"/>
      <c r="CT70" s="1046"/>
      <c r="CU70" s="1046"/>
      <c r="CV70" s="1046"/>
      <c r="CW70" s="1046"/>
      <c r="CX70" s="1046"/>
      <c r="CY70" s="1046"/>
      <c r="CZ70" s="1046"/>
      <c r="DA70" s="1046"/>
      <c r="DB70" s="1046"/>
      <c r="DC70" s="1046"/>
      <c r="DD70" s="1046"/>
      <c r="DE70" s="1046"/>
      <c r="DF70" s="1046"/>
      <c r="DG70" s="1046"/>
      <c r="DH70" s="1046"/>
      <c r="DI70" s="1045"/>
      <c r="DJ70" s="1046"/>
      <c r="DK70" s="1046"/>
      <c r="DL70" s="1046"/>
      <c r="DM70" s="1046"/>
      <c r="DN70" s="1046"/>
      <c r="DO70" s="1046"/>
      <c r="DP70" s="1046"/>
      <c r="DQ70" s="1046"/>
      <c r="DR70" s="1046"/>
      <c r="DS70" s="1046"/>
      <c r="DT70" s="1046"/>
      <c r="DU70" s="1046"/>
      <c r="DV70" s="1046"/>
      <c r="DW70" s="1046"/>
      <c r="DX70" s="1046"/>
      <c r="DY70" s="1045"/>
      <c r="DZ70" s="1046"/>
      <c r="EA70" s="1046"/>
      <c r="EB70" s="1046"/>
      <c r="EC70" s="1046"/>
      <c r="ED70" s="1046"/>
      <c r="EE70" s="1046"/>
      <c r="EF70" s="1046"/>
      <c r="EG70" s="1046"/>
      <c r="EH70" s="1046"/>
      <c r="EI70" s="1046"/>
      <c r="EJ70" s="1046"/>
      <c r="EK70" s="1046"/>
      <c r="EL70" s="1046"/>
      <c r="EM70" s="1046"/>
      <c r="EN70" s="1046"/>
      <c r="EO70" s="1045"/>
      <c r="EP70" s="1046"/>
      <c r="EQ70" s="1046"/>
      <c r="ER70" s="1046"/>
      <c r="ES70" s="1046"/>
      <c r="ET70" s="1046"/>
      <c r="EU70" s="1046"/>
      <c r="EV70" s="1046"/>
      <c r="EW70" s="1046"/>
      <c r="EX70" s="1046"/>
      <c r="EY70" s="1046"/>
      <c r="EZ70" s="1046"/>
      <c r="FA70" s="1046"/>
      <c r="FB70" s="1046"/>
      <c r="FC70" s="1046"/>
      <c r="FD70" s="1046"/>
      <c r="FE70" s="1045"/>
      <c r="FF70" s="1046"/>
      <c r="FG70" s="1046"/>
      <c r="FH70" s="1046"/>
      <c r="FI70" s="1046"/>
      <c r="FJ70" s="1046"/>
      <c r="FK70" s="1046"/>
      <c r="FL70" s="1046"/>
      <c r="FM70" s="1046"/>
      <c r="FN70" s="1046"/>
      <c r="FO70" s="1046"/>
      <c r="FP70" s="1046"/>
      <c r="FQ70" s="1046"/>
      <c r="FR70" s="1046"/>
      <c r="FS70" s="1046"/>
      <c r="FT70" s="1046"/>
      <c r="FU70" s="1045"/>
      <c r="FV70" s="1046"/>
      <c r="FW70" s="1046"/>
      <c r="FX70" s="1046"/>
      <c r="FY70" s="1046"/>
      <c r="FZ70" s="1046"/>
      <c r="GA70" s="1046"/>
      <c r="GB70" s="1046"/>
      <c r="GC70" s="1046"/>
      <c r="GD70" s="1046"/>
      <c r="GE70" s="1046"/>
      <c r="GF70" s="1046"/>
      <c r="GG70" s="1046"/>
      <c r="GH70" s="1046"/>
      <c r="GI70" s="1046"/>
      <c r="GJ70" s="1046"/>
      <c r="GK70" s="1045"/>
      <c r="GL70" s="1046"/>
      <c r="GM70" s="1046"/>
      <c r="GN70" s="1046"/>
      <c r="GO70" s="1046"/>
      <c r="GP70" s="1046"/>
      <c r="GQ70" s="1046"/>
      <c r="GR70" s="1046"/>
      <c r="GS70" s="1046"/>
      <c r="GT70" s="1046"/>
      <c r="GU70" s="1046"/>
      <c r="GV70" s="1046"/>
      <c r="GW70" s="1046"/>
      <c r="GX70" s="1046"/>
      <c r="GY70" s="1046"/>
      <c r="GZ70" s="1046"/>
      <c r="HA70" s="1045"/>
      <c r="HB70" s="1046"/>
      <c r="HC70" s="1046"/>
      <c r="HD70" s="1046"/>
      <c r="HE70" s="1046"/>
      <c r="HF70" s="1046"/>
      <c r="HG70" s="1046"/>
      <c r="HH70" s="1046"/>
      <c r="HI70" s="1046"/>
      <c r="HJ70" s="1046"/>
      <c r="HK70" s="1046"/>
      <c r="HL70" s="1046"/>
      <c r="HM70" s="1046"/>
      <c r="HN70" s="1046"/>
      <c r="HO70" s="1046"/>
      <c r="HP70" s="1046"/>
      <c r="HQ70" s="1045"/>
      <c r="HR70" s="1046"/>
      <c r="HS70" s="1046"/>
      <c r="HT70" s="1046"/>
      <c r="HU70" s="1046"/>
      <c r="HV70" s="1046"/>
      <c r="HW70" s="1046"/>
      <c r="HX70" s="1046"/>
      <c r="HY70" s="1046"/>
      <c r="HZ70" s="1046"/>
      <c r="IA70" s="1046"/>
      <c r="IB70" s="1046"/>
      <c r="IC70" s="1046"/>
      <c r="ID70" s="1046"/>
      <c r="IE70" s="1046"/>
      <c r="IF70" s="1046"/>
      <c r="IG70" s="1045"/>
      <c r="IH70" s="1046"/>
      <c r="II70" s="1046"/>
      <c r="IJ70" s="1046"/>
      <c r="IK70" s="1046"/>
      <c r="IL70" s="1046"/>
      <c r="IM70" s="1046"/>
      <c r="IN70" s="1046"/>
      <c r="IO70" s="1046"/>
      <c r="IP70" s="1046"/>
      <c r="IQ70" s="1046"/>
      <c r="IR70" s="1046"/>
      <c r="IS70" s="1046"/>
      <c r="IT70" s="1046"/>
      <c r="IU70" s="1046"/>
      <c r="IV70" s="1046"/>
      <c r="IW70" s="1045"/>
      <c r="IX70" s="1046"/>
      <c r="IY70" s="1046"/>
      <c r="IZ70" s="1046"/>
      <c r="JA70" s="1046"/>
      <c r="JB70" s="1046"/>
      <c r="JC70" s="1046"/>
      <c r="JD70" s="1046"/>
      <c r="JE70" s="1046"/>
      <c r="JF70" s="1046"/>
      <c r="JG70" s="1046"/>
      <c r="JH70" s="1046"/>
      <c r="JI70" s="1046"/>
      <c r="JJ70" s="1046"/>
      <c r="JK70" s="1046"/>
      <c r="JL70" s="1046"/>
      <c r="JM70" s="1045"/>
      <c r="JN70" s="1046"/>
      <c r="JO70" s="1046"/>
      <c r="JP70" s="1046"/>
      <c r="JQ70" s="1046"/>
      <c r="JR70" s="1046"/>
      <c r="JS70" s="1046"/>
      <c r="JT70" s="1046"/>
      <c r="JU70" s="1046"/>
      <c r="JV70" s="1046"/>
      <c r="JW70" s="1046"/>
      <c r="JX70" s="1046"/>
      <c r="JY70" s="1046"/>
      <c r="JZ70" s="1046"/>
      <c r="KA70" s="1046"/>
      <c r="KB70" s="1046"/>
      <c r="KC70" s="1045"/>
      <c r="KD70" s="1046"/>
      <c r="KE70" s="1046"/>
      <c r="KF70" s="1046"/>
      <c r="KG70" s="1046"/>
      <c r="KH70" s="1046"/>
      <c r="KI70" s="1046"/>
      <c r="KJ70" s="1046"/>
      <c r="KK70" s="1046"/>
      <c r="KL70" s="1046"/>
      <c r="KM70" s="1046"/>
      <c r="KN70" s="1046"/>
      <c r="KO70" s="1046"/>
      <c r="KP70" s="1046"/>
      <c r="KQ70" s="1046"/>
      <c r="KR70" s="1046"/>
      <c r="KS70" s="1045"/>
      <c r="KT70" s="1046"/>
      <c r="KU70" s="1046"/>
      <c r="KV70" s="1046"/>
      <c r="KW70" s="1046"/>
      <c r="KX70" s="1046"/>
      <c r="KY70" s="1046"/>
      <c r="KZ70" s="1046"/>
      <c r="LA70" s="1046"/>
      <c r="LB70" s="1046"/>
      <c r="LC70" s="1046"/>
      <c r="LD70" s="1046"/>
      <c r="LE70" s="1046"/>
      <c r="LF70" s="1046"/>
      <c r="LG70" s="1046"/>
      <c r="LH70" s="1046"/>
      <c r="LI70" s="1045"/>
      <c r="LJ70" s="1046"/>
      <c r="LK70" s="1046"/>
      <c r="LL70" s="1046"/>
      <c r="LM70" s="1046"/>
      <c r="LN70" s="1046"/>
      <c r="LO70" s="1046"/>
      <c r="LP70" s="1046"/>
      <c r="LQ70" s="1046"/>
      <c r="LR70" s="1046"/>
      <c r="LS70" s="1046"/>
      <c r="LT70" s="1046"/>
      <c r="LU70" s="1046"/>
      <c r="LV70" s="1046"/>
      <c r="LW70" s="1046"/>
      <c r="LX70" s="1046"/>
      <c r="LY70" s="1045"/>
      <c r="LZ70" s="1046"/>
      <c r="MA70" s="1046"/>
      <c r="MB70" s="1046"/>
      <c r="MC70" s="1046"/>
      <c r="MD70" s="1046"/>
      <c r="ME70" s="1046"/>
      <c r="MF70" s="1046"/>
      <c r="MG70" s="1046"/>
      <c r="MH70" s="1046"/>
      <c r="MI70" s="1046"/>
      <c r="MJ70" s="1046"/>
      <c r="MK70" s="1046"/>
      <c r="ML70" s="1046"/>
      <c r="MM70" s="1046"/>
      <c r="MN70" s="1046"/>
      <c r="MO70" s="1045"/>
      <c r="MP70" s="1046"/>
      <c r="MQ70" s="1046"/>
      <c r="MR70" s="1046"/>
      <c r="MS70" s="1046"/>
      <c r="MT70" s="1046"/>
      <c r="MU70" s="1046"/>
      <c r="MV70" s="1046"/>
      <c r="MW70" s="1046"/>
      <c r="MX70" s="1046"/>
      <c r="MY70" s="1046"/>
      <c r="MZ70" s="1046"/>
      <c r="NA70" s="1046"/>
      <c r="NB70" s="1046"/>
      <c r="NC70" s="1046"/>
      <c r="ND70" s="1046"/>
      <c r="NE70" s="1045"/>
      <c r="NF70" s="1046"/>
      <c r="NG70" s="1046"/>
      <c r="NH70" s="1046"/>
      <c r="NI70" s="1046"/>
      <c r="NJ70" s="1046"/>
      <c r="NK70" s="1046"/>
      <c r="NL70" s="1046"/>
      <c r="NM70" s="1046"/>
      <c r="NN70" s="1046"/>
      <c r="NO70" s="1046"/>
      <c r="NP70" s="1046"/>
      <c r="NQ70" s="1046"/>
      <c r="NR70" s="1046"/>
      <c r="NS70" s="1046"/>
      <c r="NT70" s="1046"/>
      <c r="NU70" s="1045"/>
      <c r="NV70" s="1046"/>
      <c r="NW70" s="1046"/>
      <c r="NX70" s="1046"/>
      <c r="NY70" s="1046"/>
      <c r="NZ70" s="1046"/>
      <c r="OA70" s="1046"/>
      <c r="OB70" s="1046"/>
      <c r="OC70" s="1046"/>
      <c r="OD70" s="1046"/>
      <c r="OE70" s="1046"/>
      <c r="OF70" s="1046"/>
      <c r="OG70" s="1046"/>
      <c r="OH70" s="1046"/>
      <c r="OI70" s="1046"/>
      <c r="OJ70" s="1046"/>
      <c r="OK70" s="1045"/>
      <c r="OL70" s="1046"/>
      <c r="OM70" s="1046"/>
      <c r="ON70" s="1046"/>
      <c r="OO70" s="1046"/>
      <c r="OP70" s="1046"/>
      <c r="OQ70" s="1046"/>
      <c r="OR70" s="1046"/>
      <c r="OS70" s="1046"/>
      <c r="OT70" s="1046"/>
      <c r="OU70" s="1046"/>
      <c r="OV70" s="1046"/>
      <c r="OW70" s="1046"/>
      <c r="OX70" s="1046"/>
      <c r="OY70" s="1046"/>
      <c r="OZ70" s="1046"/>
      <c r="PA70" s="1045"/>
      <c r="PB70" s="1046"/>
      <c r="PC70" s="1046"/>
      <c r="PD70" s="1046"/>
      <c r="PE70" s="1046"/>
      <c r="PF70" s="1046"/>
      <c r="PG70" s="1046"/>
      <c r="PH70" s="1046"/>
      <c r="PI70" s="1046"/>
      <c r="PJ70" s="1046"/>
      <c r="PK70" s="1046"/>
      <c r="PL70" s="1046"/>
      <c r="PM70" s="1046"/>
      <c r="PN70" s="1046"/>
      <c r="PO70" s="1046"/>
      <c r="PP70" s="1046"/>
      <c r="PQ70" s="1045"/>
      <c r="PR70" s="1046"/>
      <c r="PS70" s="1046"/>
      <c r="PT70" s="1046"/>
      <c r="PU70" s="1046"/>
      <c r="PV70" s="1046"/>
      <c r="PW70" s="1046"/>
      <c r="PX70" s="1046"/>
      <c r="PY70" s="1046"/>
      <c r="PZ70" s="1046"/>
      <c r="QA70" s="1046"/>
      <c r="QB70" s="1046"/>
      <c r="QC70" s="1046"/>
      <c r="QD70" s="1046"/>
      <c r="QE70" s="1046"/>
      <c r="QF70" s="1043"/>
      <c r="QG70" s="1041"/>
      <c r="QH70" s="877"/>
      <c r="QI70" s="878"/>
      <c r="QJ70" s="878"/>
      <c r="QK70" s="878"/>
      <c r="QL70" s="879"/>
      <c r="QM70" s="880"/>
      <c r="QN70" s="878"/>
      <c r="QO70" s="878"/>
      <c r="QP70" s="878"/>
      <c r="QQ70" s="881"/>
      <c r="QR70" s="877"/>
      <c r="QS70" s="878"/>
      <c r="QT70" s="878"/>
      <c r="QU70" s="878"/>
      <c r="QV70" s="879"/>
      <c r="QW70" s="1041"/>
      <c r="QX70" s="877"/>
      <c r="QY70" s="878"/>
      <c r="QZ70" s="878"/>
      <c r="RA70" s="878"/>
      <c r="RB70" s="879"/>
      <c r="RC70" s="880"/>
      <c r="RD70" s="878"/>
      <c r="RE70" s="878"/>
      <c r="RF70" s="878"/>
      <c r="RG70" s="881"/>
      <c r="RH70" s="877"/>
      <c r="RI70" s="878"/>
      <c r="RJ70" s="878"/>
      <c r="RK70" s="878"/>
      <c r="RL70" s="879"/>
      <c r="RM70" s="1041"/>
      <c r="RN70" s="877"/>
      <c r="RO70" s="878"/>
      <c r="RP70" s="878"/>
      <c r="RQ70" s="878"/>
      <c r="RR70" s="879"/>
      <c r="RS70" s="880"/>
      <c r="RT70" s="878"/>
      <c r="RU70" s="878"/>
      <c r="RV70" s="878"/>
      <c r="RW70" s="881"/>
      <c r="RX70" s="877"/>
      <c r="RY70" s="878"/>
      <c r="RZ70" s="878"/>
      <c r="SA70" s="878"/>
      <c r="SB70" s="879"/>
      <c r="SC70" s="1041"/>
      <c r="SD70" s="877"/>
      <c r="SE70" s="878"/>
      <c r="SF70" s="878"/>
      <c r="SG70" s="878"/>
      <c r="SH70" s="879"/>
      <c r="SI70" s="880"/>
      <c r="SJ70" s="878"/>
      <c r="SK70" s="878"/>
      <c r="SL70" s="878"/>
      <c r="SM70" s="881"/>
      <c r="SN70" s="877"/>
      <c r="SO70" s="878"/>
      <c r="SP70" s="878"/>
      <c r="SQ70" s="878"/>
      <c r="SR70" s="879"/>
      <c r="SS70" s="1041"/>
      <c r="ST70" s="877"/>
      <c r="SU70" s="878"/>
      <c r="SV70" s="878"/>
      <c r="SW70" s="878"/>
      <c r="SX70" s="879"/>
      <c r="SY70" s="880"/>
      <c r="SZ70" s="878"/>
      <c r="TA70" s="878"/>
      <c r="TB70" s="878"/>
      <c r="TC70" s="881"/>
      <c r="TD70" s="877"/>
      <c r="TE70" s="878"/>
      <c r="TF70" s="878"/>
      <c r="TG70" s="878"/>
      <c r="TH70" s="879"/>
      <c r="TI70" s="1041"/>
      <c r="TJ70" s="877"/>
      <c r="TK70" s="878"/>
      <c r="TL70" s="878"/>
      <c r="TM70" s="878"/>
      <c r="TN70" s="879"/>
      <c r="TO70" s="880"/>
      <c r="TP70" s="878"/>
      <c r="TQ70" s="878"/>
      <c r="TR70" s="878"/>
      <c r="TS70" s="881"/>
      <c r="TT70" s="877"/>
      <c r="TU70" s="878"/>
      <c r="TV70" s="878"/>
      <c r="TW70" s="878"/>
      <c r="TX70" s="879"/>
      <c r="TY70" s="1041"/>
      <c r="TZ70" s="877"/>
      <c r="UA70" s="878"/>
      <c r="UB70" s="878"/>
      <c r="UC70" s="878"/>
      <c r="UD70" s="879"/>
      <c r="UE70" s="880"/>
      <c r="UF70" s="878"/>
      <c r="UG70" s="878"/>
      <c r="UH70" s="878"/>
      <c r="UI70" s="881"/>
      <c r="UJ70" s="877"/>
      <c r="UK70" s="878"/>
      <c r="UL70" s="878"/>
      <c r="UM70" s="878"/>
      <c r="UN70" s="879"/>
      <c r="UO70" s="1041"/>
      <c r="UP70" s="877"/>
      <c r="UQ70" s="878"/>
      <c r="UR70" s="878"/>
      <c r="US70" s="878"/>
      <c r="UT70" s="879"/>
      <c r="UU70" s="880"/>
      <c r="UV70" s="878"/>
      <c r="UW70" s="878"/>
      <c r="UX70" s="878"/>
      <c r="UY70" s="881"/>
      <c r="UZ70" s="877"/>
      <c r="VA70" s="878"/>
      <c r="VB70" s="878"/>
      <c r="VC70" s="878"/>
      <c r="VD70" s="879"/>
      <c r="VE70" s="1041"/>
      <c r="VF70" s="877"/>
      <c r="VG70" s="878"/>
      <c r="VH70" s="878"/>
      <c r="VI70" s="878"/>
      <c r="VJ70" s="879"/>
      <c r="VK70" s="880"/>
      <c r="VL70" s="878"/>
      <c r="VM70" s="878"/>
      <c r="VN70" s="878"/>
      <c r="VO70" s="881"/>
      <c r="VP70" s="877"/>
      <c r="VQ70" s="878"/>
      <c r="VR70" s="878"/>
      <c r="VS70" s="878"/>
      <c r="VT70" s="879"/>
      <c r="VU70" s="1041"/>
      <c r="VV70" s="877"/>
      <c r="VW70" s="878"/>
      <c r="VX70" s="878"/>
      <c r="VY70" s="878"/>
      <c r="VZ70" s="879"/>
      <c r="WA70" s="880"/>
      <c r="WB70" s="878"/>
      <c r="WC70" s="878"/>
      <c r="WD70" s="878"/>
      <c r="WE70" s="881"/>
      <c r="WF70" s="877"/>
      <c r="WG70" s="878"/>
      <c r="WH70" s="878"/>
      <c r="WI70" s="878"/>
      <c r="WJ70" s="879"/>
      <c r="WK70" s="1041"/>
      <c r="WL70" s="877"/>
      <c r="WM70" s="878"/>
      <c r="WN70" s="878"/>
      <c r="WO70" s="878"/>
      <c r="WP70" s="879"/>
      <c r="WQ70" s="880"/>
      <c r="WR70" s="878"/>
      <c r="WS70" s="878"/>
      <c r="WT70" s="878"/>
      <c r="WU70" s="881"/>
      <c r="WV70" s="877"/>
      <c r="WW70" s="878"/>
      <c r="WX70" s="878"/>
      <c r="WY70" s="878"/>
      <c r="WZ70" s="879"/>
      <c r="XA70" s="1041"/>
      <c r="XB70" s="877"/>
      <c r="XC70" s="878"/>
      <c r="XD70" s="878"/>
      <c r="XE70" s="878"/>
      <c r="XF70" s="879"/>
      <c r="XG70" s="880"/>
      <c r="XH70" s="878"/>
      <c r="XI70" s="878"/>
      <c r="XJ70" s="878"/>
      <c r="XK70" s="881"/>
      <c r="XL70" s="877"/>
      <c r="XM70" s="878"/>
      <c r="XN70" s="878"/>
      <c r="XO70" s="878"/>
      <c r="XP70" s="879"/>
      <c r="XQ70" s="1041"/>
      <c r="XR70" s="877"/>
      <c r="XS70" s="878"/>
      <c r="XT70" s="878"/>
      <c r="XU70" s="878"/>
      <c r="XV70" s="879"/>
      <c r="XW70" s="880"/>
      <c r="XX70" s="878"/>
      <c r="XY70" s="878"/>
      <c r="XZ70" s="878"/>
      <c r="YA70" s="881"/>
      <c r="YB70" s="877"/>
      <c r="YC70" s="878"/>
      <c r="YD70" s="878"/>
      <c r="YE70" s="878"/>
      <c r="YF70" s="879"/>
      <c r="YG70" s="1041"/>
      <c r="YH70" s="877"/>
      <c r="YI70" s="878"/>
      <c r="YJ70" s="878"/>
      <c r="YK70" s="878"/>
      <c r="YL70" s="879"/>
      <c r="YM70" s="880"/>
      <c r="YN70" s="878"/>
      <c r="YO70" s="878"/>
      <c r="YP70" s="878"/>
      <c r="YQ70" s="881"/>
      <c r="YR70" s="877"/>
      <c r="YS70" s="878"/>
      <c r="YT70" s="878"/>
      <c r="YU70" s="878"/>
      <c r="YV70" s="879"/>
      <c r="YW70" s="1041"/>
      <c r="YX70" s="877"/>
      <c r="YY70" s="878"/>
      <c r="YZ70" s="878"/>
      <c r="ZA70" s="878"/>
      <c r="ZB70" s="879"/>
      <c r="ZC70" s="880"/>
      <c r="ZD70" s="878"/>
      <c r="ZE70" s="878"/>
      <c r="ZF70" s="878"/>
      <c r="ZG70" s="881"/>
      <c r="ZH70" s="877"/>
      <c r="ZI70" s="878"/>
      <c r="ZJ70" s="878"/>
      <c r="ZK70" s="878"/>
      <c r="ZL70" s="879"/>
      <c r="ZM70" s="1041"/>
      <c r="ZN70" s="877"/>
      <c r="ZO70" s="878"/>
      <c r="ZP70" s="878"/>
      <c r="ZQ70" s="878"/>
      <c r="ZR70" s="879"/>
      <c r="ZS70" s="880"/>
      <c r="ZT70" s="878"/>
      <c r="ZU70" s="878"/>
      <c r="ZV70" s="878"/>
      <c r="ZW70" s="881"/>
      <c r="ZX70" s="877"/>
      <c r="ZY70" s="878"/>
      <c r="ZZ70" s="878"/>
      <c r="AAA70" s="878"/>
      <c r="AAB70" s="879"/>
      <c r="AAC70" s="1041"/>
      <c r="AAD70" s="877"/>
      <c r="AAE70" s="878"/>
      <c r="AAF70" s="878"/>
      <c r="AAG70" s="878"/>
      <c r="AAH70" s="879"/>
      <c r="AAI70" s="880"/>
      <c r="AAJ70" s="878"/>
      <c r="AAK70" s="878"/>
      <c r="AAL70" s="878"/>
      <c r="AAM70" s="881"/>
      <c r="AAN70" s="877"/>
      <c r="AAO70" s="878"/>
      <c r="AAP70" s="878"/>
      <c r="AAQ70" s="878"/>
      <c r="AAR70" s="879"/>
      <c r="AAS70" s="1041"/>
      <c r="AAT70" s="877"/>
      <c r="AAU70" s="878"/>
      <c r="AAV70" s="878"/>
      <c r="AAW70" s="878"/>
      <c r="AAX70" s="879"/>
      <c r="AAY70" s="880"/>
      <c r="AAZ70" s="878"/>
      <c r="ABA70" s="878"/>
      <c r="ABB70" s="878"/>
      <c r="ABC70" s="881"/>
      <c r="ABD70" s="877"/>
      <c r="ABE70" s="878"/>
      <c r="ABF70" s="878"/>
      <c r="ABG70" s="878"/>
      <c r="ABH70" s="879"/>
      <c r="ABI70" s="1041"/>
      <c r="ABJ70" s="877"/>
      <c r="ABK70" s="878"/>
      <c r="ABL70" s="878"/>
      <c r="ABM70" s="878"/>
      <c r="ABN70" s="879"/>
      <c r="ABO70" s="880"/>
      <c r="ABP70" s="878"/>
      <c r="ABQ70" s="878"/>
      <c r="ABR70" s="878"/>
      <c r="ABS70" s="881"/>
      <c r="ABT70" s="877"/>
      <c r="ABU70" s="878"/>
      <c r="ABV70" s="878"/>
      <c r="ABW70" s="878"/>
      <c r="ABX70" s="879"/>
      <c r="ABY70" s="1041"/>
      <c r="ABZ70" s="877"/>
      <c r="ACA70" s="878"/>
      <c r="ACB70" s="878"/>
      <c r="ACC70" s="878"/>
      <c r="ACD70" s="879"/>
      <c r="ACE70" s="880"/>
      <c r="ACF70" s="878"/>
      <c r="ACG70" s="878"/>
      <c r="ACH70" s="878"/>
      <c r="ACI70" s="881"/>
      <c r="ACJ70" s="877"/>
      <c r="ACK70" s="878"/>
      <c r="ACL70" s="878"/>
      <c r="ACM70" s="878"/>
      <c r="ACN70" s="879"/>
      <c r="ACO70" s="1041"/>
      <c r="ACP70" s="877"/>
      <c r="ACQ70" s="878"/>
      <c r="ACR70" s="878"/>
      <c r="ACS70" s="878"/>
      <c r="ACT70" s="879"/>
      <c r="ACU70" s="880"/>
      <c r="ACV70" s="878"/>
      <c r="ACW70" s="878"/>
      <c r="ACX70" s="878"/>
      <c r="ACY70" s="881"/>
      <c r="ACZ70" s="877"/>
      <c r="ADA70" s="878"/>
      <c r="ADB70" s="878"/>
      <c r="ADC70" s="878"/>
      <c r="ADD70" s="879"/>
      <c r="ADE70" s="1041"/>
      <c r="ADF70" s="877"/>
      <c r="ADG70" s="878"/>
      <c r="ADH70" s="878"/>
      <c r="ADI70" s="878"/>
      <c r="ADJ70" s="879"/>
      <c r="ADK70" s="880"/>
      <c r="ADL70" s="878"/>
      <c r="ADM70" s="878"/>
      <c r="ADN70" s="878"/>
      <c r="ADO70" s="881"/>
      <c r="ADP70" s="877"/>
      <c r="ADQ70" s="878"/>
      <c r="ADR70" s="878"/>
      <c r="ADS70" s="878"/>
      <c r="ADT70" s="879"/>
      <c r="ADU70" s="1041"/>
      <c r="ADV70" s="877"/>
      <c r="ADW70" s="878"/>
      <c r="ADX70" s="878"/>
      <c r="ADY70" s="878"/>
      <c r="ADZ70" s="879"/>
      <c r="AEA70" s="880"/>
      <c r="AEB70" s="878"/>
      <c r="AEC70" s="878"/>
      <c r="AED70" s="878"/>
      <c r="AEE70" s="881"/>
      <c r="AEF70" s="877"/>
      <c r="AEG70" s="878"/>
      <c r="AEH70" s="878"/>
      <c r="AEI70" s="878"/>
      <c r="AEJ70" s="879"/>
      <c r="AEK70" s="1041"/>
      <c r="AEL70" s="877"/>
      <c r="AEM70" s="878"/>
      <c r="AEN70" s="878"/>
      <c r="AEO70" s="878"/>
      <c r="AEP70" s="879"/>
      <c r="AEQ70" s="880"/>
      <c r="AER70" s="878"/>
      <c r="AES70" s="878"/>
      <c r="AET70" s="878"/>
      <c r="AEU70" s="881"/>
      <c r="AEV70" s="877"/>
      <c r="AEW70" s="878"/>
      <c r="AEX70" s="878"/>
      <c r="AEY70" s="878"/>
      <c r="AEZ70" s="879"/>
      <c r="AFA70" s="1041"/>
      <c r="AFB70" s="877"/>
      <c r="AFC70" s="878"/>
      <c r="AFD70" s="878"/>
      <c r="AFE70" s="878"/>
      <c r="AFF70" s="879"/>
      <c r="AFG70" s="880"/>
      <c r="AFH70" s="878"/>
      <c r="AFI70" s="878"/>
      <c r="AFJ70" s="878"/>
      <c r="AFK70" s="881"/>
      <c r="AFL70" s="877"/>
      <c r="AFM70" s="878"/>
      <c r="AFN70" s="878"/>
      <c r="AFO70" s="878"/>
      <c r="AFP70" s="879"/>
      <c r="AFQ70" s="1041"/>
      <c r="AFR70" s="877"/>
      <c r="AFS70" s="878"/>
      <c r="AFT70" s="878"/>
      <c r="AFU70" s="878"/>
      <c r="AFV70" s="879"/>
      <c r="AFW70" s="880"/>
      <c r="AFX70" s="878"/>
      <c r="AFY70" s="878"/>
      <c r="AFZ70" s="878"/>
      <c r="AGA70" s="881"/>
      <c r="AGB70" s="877"/>
      <c r="AGC70" s="878"/>
      <c r="AGD70" s="878"/>
      <c r="AGE70" s="878"/>
      <c r="AGF70" s="879"/>
      <c r="AGG70" s="1041"/>
      <c r="AGH70" s="877"/>
      <c r="AGI70" s="878"/>
      <c r="AGJ70" s="878"/>
      <c r="AGK70" s="878"/>
      <c r="AGL70" s="879"/>
      <c r="AGM70" s="880"/>
      <c r="AGN70" s="878"/>
      <c r="AGO70" s="878"/>
      <c r="AGP70" s="878"/>
      <c r="AGQ70" s="881"/>
      <c r="AGR70" s="877"/>
      <c r="AGS70" s="878"/>
      <c r="AGT70" s="878"/>
      <c r="AGU70" s="878"/>
      <c r="AGV70" s="879"/>
      <c r="AGW70" s="1041"/>
      <c r="AGX70" s="877"/>
      <c r="AGY70" s="878"/>
      <c r="AGZ70" s="878"/>
      <c r="AHA70" s="878"/>
      <c r="AHB70" s="879"/>
      <c r="AHC70" s="880"/>
      <c r="AHD70" s="878"/>
      <c r="AHE70" s="878"/>
      <c r="AHF70" s="878"/>
      <c r="AHG70" s="881"/>
      <c r="AHH70" s="877"/>
      <c r="AHI70" s="878"/>
      <c r="AHJ70" s="878"/>
      <c r="AHK70" s="878"/>
      <c r="AHL70" s="879"/>
      <c r="AHM70" s="1041"/>
      <c r="AHN70" s="877"/>
      <c r="AHO70" s="878"/>
      <c r="AHP70" s="878"/>
      <c r="AHQ70" s="878"/>
      <c r="AHR70" s="879"/>
      <c r="AHS70" s="880"/>
      <c r="AHT70" s="878"/>
      <c r="AHU70" s="878"/>
      <c r="AHV70" s="878"/>
      <c r="AHW70" s="881"/>
      <c r="AHX70" s="877"/>
      <c r="AHY70" s="878"/>
      <c r="AHZ70" s="878"/>
      <c r="AIA70" s="878"/>
      <c r="AIB70" s="879"/>
      <c r="AIC70" s="1041"/>
      <c r="AID70" s="877"/>
      <c r="AIE70" s="878"/>
      <c r="AIF70" s="878"/>
      <c r="AIG70" s="878"/>
      <c r="AIH70" s="879"/>
      <c r="AII70" s="880"/>
      <c r="AIJ70" s="878"/>
      <c r="AIK70" s="878"/>
      <c r="AIL70" s="878"/>
      <c r="AIM70" s="881"/>
      <c r="AIN70" s="877"/>
      <c r="AIO70" s="878"/>
      <c r="AIP70" s="878"/>
      <c r="AIQ70" s="878"/>
      <c r="AIR70" s="879"/>
      <c r="AIS70" s="1041"/>
      <c r="AIT70" s="877"/>
      <c r="AIU70" s="878"/>
      <c r="AIV70" s="878"/>
      <c r="AIW70" s="878"/>
      <c r="AIX70" s="879"/>
      <c r="AIY70" s="880"/>
      <c r="AIZ70" s="878"/>
      <c r="AJA70" s="878"/>
      <c r="AJB70" s="878"/>
      <c r="AJC70" s="881"/>
      <c r="AJD70" s="877"/>
      <c r="AJE70" s="878"/>
      <c r="AJF70" s="878"/>
      <c r="AJG70" s="878"/>
      <c r="AJH70" s="879"/>
      <c r="AJI70" s="1041"/>
      <c r="AJJ70" s="877"/>
      <c r="AJK70" s="878"/>
      <c r="AJL70" s="878"/>
      <c r="AJM70" s="878"/>
      <c r="AJN70" s="879"/>
      <c r="AJO70" s="880"/>
      <c r="AJP70" s="878"/>
      <c r="AJQ70" s="878"/>
      <c r="AJR70" s="878"/>
      <c r="AJS70" s="881"/>
      <c r="AJT70" s="877"/>
      <c r="AJU70" s="878"/>
      <c r="AJV70" s="878"/>
      <c r="AJW70" s="878"/>
      <c r="AJX70" s="879"/>
      <c r="AJY70" s="1041"/>
      <c r="AJZ70" s="877"/>
      <c r="AKA70" s="878"/>
      <c r="AKB70" s="878"/>
      <c r="AKC70" s="878"/>
      <c r="AKD70" s="879"/>
      <c r="AKE70" s="880"/>
      <c r="AKF70" s="878"/>
      <c r="AKG70" s="878"/>
      <c r="AKH70" s="878"/>
      <c r="AKI70" s="881"/>
      <c r="AKJ70" s="877"/>
      <c r="AKK70" s="878"/>
      <c r="AKL70" s="878"/>
      <c r="AKM70" s="878"/>
      <c r="AKN70" s="879"/>
      <c r="AKO70" s="1041"/>
      <c r="AKP70" s="877"/>
      <c r="AKQ70" s="878"/>
      <c r="AKR70" s="878"/>
      <c r="AKS70" s="878"/>
      <c r="AKT70" s="879"/>
      <c r="AKU70" s="880"/>
      <c r="AKV70" s="878"/>
      <c r="AKW70" s="878"/>
      <c r="AKX70" s="878"/>
      <c r="AKY70" s="881"/>
      <c r="AKZ70" s="877"/>
      <c r="ALA70" s="878"/>
      <c r="ALB70" s="878"/>
      <c r="ALC70" s="878"/>
      <c r="ALD70" s="879"/>
      <c r="ALE70" s="1041"/>
      <c r="ALF70" s="877"/>
      <c r="ALG70" s="878"/>
      <c r="ALH70" s="878"/>
      <c r="ALI70" s="878"/>
      <c r="ALJ70" s="879"/>
      <c r="ALK70" s="880"/>
      <c r="ALL70" s="878"/>
      <c r="ALM70" s="878"/>
      <c r="ALN70" s="878"/>
      <c r="ALO70" s="881"/>
      <c r="ALP70" s="877"/>
      <c r="ALQ70" s="878"/>
      <c r="ALR70" s="878"/>
      <c r="ALS70" s="878"/>
      <c r="ALT70" s="879"/>
      <c r="ALU70" s="1041"/>
      <c r="ALV70" s="877"/>
      <c r="ALW70" s="878"/>
      <c r="ALX70" s="878"/>
      <c r="ALY70" s="878"/>
      <c r="ALZ70" s="879"/>
      <c r="AMA70" s="880"/>
      <c r="AMB70" s="878"/>
      <c r="AMC70" s="878"/>
      <c r="AMD70" s="878"/>
      <c r="AME70" s="881"/>
      <c r="AMF70" s="877"/>
      <c r="AMG70" s="878"/>
      <c r="AMH70" s="878"/>
      <c r="AMI70" s="878"/>
      <c r="AMJ70" s="879"/>
      <c r="AMK70" s="1041"/>
      <c r="AML70" s="877"/>
      <c r="AMM70" s="878"/>
      <c r="AMN70" s="878"/>
      <c r="AMO70" s="878"/>
      <c r="AMP70" s="879"/>
      <c r="AMQ70" s="880"/>
      <c r="AMR70" s="878"/>
      <c r="AMS70" s="878"/>
      <c r="AMT70" s="878"/>
      <c r="AMU70" s="881"/>
      <c r="AMV70" s="877"/>
      <c r="AMW70" s="878"/>
      <c r="AMX70" s="878"/>
      <c r="AMY70" s="878"/>
      <c r="AMZ70" s="879"/>
      <c r="ANA70" s="1041"/>
      <c r="ANB70" s="877"/>
      <c r="ANC70" s="878"/>
      <c r="AND70" s="878"/>
      <c r="ANE70" s="878"/>
      <c r="ANF70" s="879"/>
      <c r="ANG70" s="880"/>
      <c r="ANH70" s="878"/>
      <c r="ANI70" s="878"/>
      <c r="ANJ70" s="878"/>
      <c r="ANK70" s="881"/>
      <c r="ANL70" s="877"/>
      <c r="ANM70" s="878"/>
      <c r="ANN70" s="878"/>
      <c r="ANO70" s="878"/>
      <c r="ANP70" s="879"/>
      <c r="ANQ70" s="1041"/>
      <c r="ANR70" s="877"/>
      <c r="ANS70" s="878"/>
      <c r="ANT70" s="878"/>
      <c r="ANU70" s="878"/>
      <c r="ANV70" s="879"/>
      <c r="ANW70" s="880"/>
      <c r="ANX70" s="878"/>
      <c r="ANY70" s="878"/>
      <c r="ANZ70" s="878"/>
      <c r="AOA70" s="881"/>
      <c r="AOB70" s="877"/>
      <c r="AOC70" s="878"/>
      <c r="AOD70" s="878"/>
      <c r="AOE70" s="878"/>
      <c r="AOF70" s="879"/>
      <c r="AOG70" s="1041"/>
      <c r="AOH70" s="877"/>
      <c r="AOI70" s="878"/>
      <c r="AOJ70" s="878"/>
      <c r="AOK70" s="878"/>
      <c r="AOL70" s="879"/>
      <c r="AOM70" s="880"/>
      <c r="AON70" s="878"/>
      <c r="AOO70" s="878"/>
      <c r="AOP70" s="878"/>
      <c r="AOQ70" s="881"/>
      <c r="AOR70" s="877"/>
      <c r="AOS70" s="878"/>
      <c r="AOT70" s="878"/>
      <c r="AOU70" s="878"/>
      <c r="AOV70" s="879"/>
      <c r="AOW70" s="1041"/>
      <c r="AOX70" s="877"/>
      <c r="AOY70" s="878"/>
      <c r="AOZ70" s="878"/>
      <c r="APA70" s="878"/>
      <c r="APB70" s="879"/>
      <c r="APC70" s="880"/>
      <c r="APD70" s="878"/>
      <c r="APE70" s="878"/>
      <c r="APF70" s="878"/>
      <c r="APG70" s="881"/>
      <c r="APH70" s="877"/>
      <c r="API70" s="878"/>
      <c r="APJ70" s="878"/>
      <c r="APK70" s="878"/>
      <c r="APL70" s="879"/>
      <c r="APM70" s="1041"/>
      <c r="APN70" s="877"/>
      <c r="APO70" s="878"/>
      <c r="APP70" s="878"/>
      <c r="APQ70" s="878"/>
      <c r="APR70" s="879"/>
      <c r="APS70" s="880"/>
      <c r="APT70" s="878"/>
      <c r="APU70" s="878"/>
      <c r="APV70" s="878"/>
      <c r="APW70" s="881"/>
      <c r="APX70" s="877"/>
      <c r="APY70" s="878"/>
      <c r="APZ70" s="878"/>
      <c r="AQA70" s="878"/>
      <c r="AQB70" s="879"/>
      <c r="AQC70" s="1041"/>
      <c r="AQD70" s="877"/>
      <c r="AQE70" s="878"/>
      <c r="AQF70" s="878"/>
      <c r="AQG70" s="878"/>
      <c r="AQH70" s="879"/>
      <c r="AQI70" s="880"/>
      <c r="AQJ70" s="878"/>
      <c r="AQK70" s="878"/>
      <c r="AQL70" s="878"/>
      <c r="AQM70" s="881"/>
      <c r="AQN70" s="877"/>
      <c r="AQO70" s="878"/>
      <c r="AQP70" s="878"/>
      <c r="AQQ70" s="878"/>
      <c r="AQR70" s="879"/>
      <c r="AQS70" s="1041"/>
      <c r="AQT70" s="877"/>
      <c r="AQU70" s="878"/>
      <c r="AQV70" s="878"/>
      <c r="AQW70" s="878"/>
      <c r="AQX70" s="879"/>
      <c r="AQY70" s="880"/>
      <c r="AQZ70" s="878"/>
      <c r="ARA70" s="878"/>
      <c r="ARB70" s="878"/>
      <c r="ARC70" s="881"/>
      <c r="ARD70" s="877"/>
      <c r="ARE70" s="878"/>
      <c r="ARF70" s="878"/>
      <c r="ARG70" s="878"/>
      <c r="ARH70" s="879"/>
      <c r="ARI70" s="1041"/>
      <c r="ARJ70" s="877"/>
      <c r="ARK70" s="878"/>
      <c r="ARL70" s="878"/>
      <c r="ARM70" s="878"/>
      <c r="ARN70" s="879"/>
      <c r="ARO70" s="880"/>
      <c r="ARP70" s="878"/>
      <c r="ARQ70" s="878"/>
      <c r="ARR70" s="878"/>
      <c r="ARS70" s="881"/>
      <c r="ART70" s="877"/>
      <c r="ARU70" s="878"/>
      <c r="ARV70" s="878"/>
      <c r="ARW70" s="878"/>
      <c r="ARX70" s="879"/>
      <c r="ARY70" s="1041"/>
      <c r="ARZ70" s="877"/>
      <c r="ASA70" s="878"/>
      <c r="ASB70" s="878"/>
      <c r="ASC70" s="878"/>
      <c r="ASD70" s="879"/>
      <c r="ASE70" s="880"/>
      <c r="ASF70" s="878"/>
      <c r="ASG70" s="878"/>
      <c r="ASH70" s="878"/>
      <c r="ASI70" s="881"/>
      <c r="ASJ70" s="877"/>
      <c r="ASK70" s="878"/>
      <c r="ASL70" s="878"/>
      <c r="ASM70" s="878"/>
      <c r="ASN70" s="879"/>
      <c r="ASO70" s="1041"/>
      <c r="ASP70" s="877"/>
      <c r="ASQ70" s="878"/>
      <c r="ASR70" s="878"/>
      <c r="ASS70" s="878"/>
      <c r="AST70" s="879"/>
      <c r="ASU70" s="880"/>
      <c r="ASV70" s="878"/>
      <c r="ASW70" s="878"/>
      <c r="ASX70" s="878"/>
      <c r="ASY70" s="881"/>
      <c r="ASZ70" s="877"/>
      <c r="ATA70" s="878"/>
      <c r="ATB70" s="878"/>
      <c r="ATC70" s="878"/>
      <c r="ATD70" s="879"/>
      <c r="ATE70" s="1041"/>
      <c r="ATF70" s="877"/>
      <c r="ATG70" s="878"/>
      <c r="ATH70" s="878"/>
      <c r="ATI70" s="878"/>
      <c r="ATJ70" s="879"/>
      <c r="ATK70" s="880"/>
      <c r="ATL70" s="878"/>
      <c r="ATM70" s="878"/>
      <c r="ATN70" s="878"/>
      <c r="ATO70" s="881"/>
      <c r="ATP70" s="877"/>
      <c r="ATQ70" s="878"/>
      <c r="ATR70" s="878"/>
      <c r="ATS70" s="878"/>
      <c r="ATT70" s="879"/>
      <c r="ATU70" s="1041"/>
      <c r="ATV70" s="877"/>
      <c r="ATW70" s="878"/>
      <c r="ATX70" s="878"/>
      <c r="ATY70" s="878"/>
      <c r="ATZ70" s="879"/>
      <c r="AUA70" s="880"/>
      <c r="AUB70" s="878"/>
      <c r="AUC70" s="878"/>
      <c r="AUD70" s="878"/>
      <c r="AUE70" s="881"/>
      <c r="AUF70" s="877"/>
      <c r="AUG70" s="878"/>
      <c r="AUH70" s="878"/>
      <c r="AUI70" s="878"/>
      <c r="AUJ70" s="879"/>
      <c r="AUK70" s="1041"/>
      <c r="AUL70" s="877"/>
      <c r="AUM70" s="878"/>
      <c r="AUN70" s="878"/>
      <c r="AUO70" s="878"/>
      <c r="AUP70" s="879"/>
      <c r="AUQ70" s="880"/>
      <c r="AUR70" s="878"/>
      <c r="AUS70" s="878"/>
      <c r="AUT70" s="878"/>
      <c r="AUU70" s="881"/>
      <c r="AUV70" s="877"/>
      <c r="AUW70" s="878"/>
      <c r="AUX70" s="878"/>
      <c r="AUY70" s="878"/>
      <c r="AUZ70" s="879"/>
      <c r="AVA70" s="1041"/>
      <c r="AVB70" s="877"/>
      <c r="AVC70" s="878"/>
      <c r="AVD70" s="878"/>
      <c r="AVE70" s="878"/>
      <c r="AVF70" s="879"/>
      <c r="AVG70" s="880"/>
      <c r="AVH70" s="878"/>
      <c r="AVI70" s="878"/>
      <c r="AVJ70" s="878"/>
      <c r="AVK70" s="881"/>
      <c r="AVL70" s="877"/>
      <c r="AVM70" s="878"/>
      <c r="AVN70" s="878"/>
      <c r="AVO70" s="878"/>
      <c r="AVP70" s="879"/>
      <c r="AVQ70" s="1041"/>
      <c r="AVR70" s="877"/>
      <c r="AVS70" s="878"/>
      <c r="AVT70" s="878"/>
      <c r="AVU70" s="878"/>
      <c r="AVV70" s="879"/>
      <c r="AVW70" s="880"/>
      <c r="AVX70" s="878"/>
      <c r="AVY70" s="878"/>
      <c r="AVZ70" s="878"/>
      <c r="AWA70" s="881"/>
      <c r="AWB70" s="877"/>
      <c r="AWC70" s="878"/>
      <c r="AWD70" s="878"/>
      <c r="AWE70" s="878"/>
      <c r="AWF70" s="879"/>
      <c r="AWG70" s="1041"/>
      <c r="AWH70" s="877"/>
      <c r="AWI70" s="878"/>
      <c r="AWJ70" s="878"/>
      <c r="AWK70" s="878"/>
      <c r="AWL70" s="879"/>
      <c r="AWM70" s="880"/>
      <c r="AWN70" s="878"/>
      <c r="AWO70" s="878"/>
      <c r="AWP70" s="878"/>
      <c r="AWQ70" s="881"/>
      <c r="AWR70" s="877"/>
      <c r="AWS70" s="878"/>
      <c r="AWT70" s="878"/>
      <c r="AWU70" s="878"/>
      <c r="AWV70" s="879"/>
      <c r="AWW70" s="1041"/>
      <c r="AWX70" s="877"/>
      <c r="AWY70" s="878"/>
      <c r="AWZ70" s="878"/>
      <c r="AXA70" s="878"/>
      <c r="AXB70" s="879"/>
      <c r="AXC70" s="880"/>
      <c r="AXD70" s="878"/>
      <c r="AXE70" s="878"/>
      <c r="AXF70" s="878"/>
      <c r="AXG70" s="881"/>
      <c r="AXH70" s="877"/>
      <c r="AXI70" s="878"/>
      <c r="AXJ70" s="878"/>
      <c r="AXK70" s="878"/>
      <c r="AXL70" s="879"/>
      <c r="AXM70" s="1041"/>
      <c r="AXN70" s="877"/>
      <c r="AXO70" s="878"/>
      <c r="AXP70" s="878"/>
      <c r="AXQ70" s="878"/>
      <c r="AXR70" s="879"/>
      <c r="AXS70" s="880"/>
      <c r="AXT70" s="878"/>
      <c r="AXU70" s="878"/>
      <c r="AXV70" s="878"/>
      <c r="AXW70" s="881"/>
      <c r="AXX70" s="877"/>
      <c r="AXY70" s="878"/>
      <c r="AXZ70" s="878"/>
      <c r="AYA70" s="878"/>
      <c r="AYB70" s="879"/>
      <c r="AYC70" s="1041"/>
      <c r="AYD70" s="877"/>
      <c r="AYE70" s="878"/>
      <c r="AYF70" s="878"/>
      <c r="AYG70" s="878"/>
      <c r="AYH70" s="879"/>
      <c r="AYI70" s="880"/>
      <c r="AYJ70" s="878"/>
      <c r="AYK70" s="878"/>
      <c r="AYL70" s="878"/>
      <c r="AYM70" s="881"/>
      <c r="AYN70" s="877"/>
      <c r="AYO70" s="878"/>
      <c r="AYP70" s="878"/>
      <c r="AYQ70" s="878"/>
      <c r="AYR70" s="879"/>
      <c r="AYS70" s="1041"/>
      <c r="AYT70" s="877"/>
      <c r="AYU70" s="878"/>
      <c r="AYV70" s="878"/>
      <c r="AYW70" s="878"/>
      <c r="AYX70" s="879"/>
      <c r="AYY70" s="880"/>
      <c r="AYZ70" s="878"/>
      <c r="AZA70" s="878"/>
      <c r="AZB70" s="878"/>
      <c r="AZC70" s="881"/>
      <c r="AZD70" s="877"/>
      <c r="AZE70" s="878"/>
      <c r="AZF70" s="878"/>
      <c r="AZG70" s="878"/>
      <c r="AZH70" s="879"/>
      <c r="AZI70" s="1041"/>
      <c r="AZJ70" s="877"/>
      <c r="AZK70" s="878"/>
      <c r="AZL70" s="878"/>
      <c r="AZM70" s="878"/>
      <c r="AZN70" s="879"/>
      <c r="AZO70" s="880"/>
      <c r="AZP70" s="878"/>
      <c r="AZQ70" s="878"/>
      <c r="AZR70" s="878"/>
      <c r="AZS70" s="881"/>
      <c r="AZT70" s="877"/>
      <c r="AZU70" s="878"/>
      <c r="AZV70" s="878"/>
      <c r="AZW70" s="878"/>
      <c r="AZX70" s="879"/>
      <c r="AZY70" s="1041"/>
      <c r="AZZ70" s="877"/>
      <c r="BAA70" s="878"/>
      <c r="BAB70" s="878"/>
      <c r="BAC70" s="878"/>
      <c r="BAD70" s="879"/>
      <c r="BAE70" s="880"/>
      <c r="BAF70" s="878"/>
      <c r="BAG70" s="878"/>
      <c r="BAH70" s="878"/>
      <c r="BAI70" s="881"/>
      <c r="BAJ70" s="877"/>
      <c r="BAK70" s="878"/>
      <c r="BAL70" s="878"/>
      <c r="BAM70" s="878"/>
      <c r="BAN70" s="879"/>
      <c r="BAO70" s="1041"/>
      <c r="BAP70" s="877"/>
      <c r="BAQ70" s="878"/>
      <c r="BAR70" s="878"/>
      <c r="BAS70" s="878"/>
      <c r="BAT70" s="879"/>
      <c r="BAU70" s="880"/>
      <c r="BAV70" s="878"/>
      <c r="BAW70" s="878"/>
      <c r="BAX70" s="878"/>
      <c r="BAY70" s="881"/>
      <c r="BAZ70" s="877"/>
      <c r="BBA70" s="878"/>
      <c r="BBB70" s="878"/>
      <c r="BBC70" s="878"/>
      <c r="BBD70" s="879"/>
      <c r="BBE70" s="1041"/>
      <c r="BBF70" s="877"/>
      <c r="BBG70" s="878"/>
      <c r="BBH70" s="878"/>
      <c r="BBI70" s="878"/>
      <c r="BBJ70" s="879"/>
      <c r="BBK70" s="880"/>
      <c r="BBL70" s="878"/>
      <c r="BBM70" s="878"/>
      <c r="BBN70" s="878"/>
      <c r="BBO70" s="881"/>
      <c r="BBP70" s="877"/>
      <c r="BBQ70" s="878"/>
      <c r="BBR70" s="878"/>
      <c r="BBS70" s="878"/>
      <c r="BBT70" s="879"/>
      <c r="BBU70" s="1041"/>
      <c r="BBV70" s="877"/>
      <c r="BBW70" s="878"/>
      <c r="BBX70" s="878"/>
      <c r="BBY70" s="878"/>
      <c r="BBZ70" s="879"/>
      <c r="BCA70" s="880"/>
      <c r="BCB70" s="878"/>
      <c r="BCC70" s="878"/>
      <c r="BCD70" s="878"/>
      <c r="BCE70" s="881"/>
      <c r="BCF70" s="877"/>
      <c r="BCG70" s="878"/>
      <c r="BCH70" s="878"/>
      <c r="BCI70" s="878"/>
      <c r="BCJ70" s="879"/>
      <c r="BCK70" s="1041"/>
      <c r="BCL70" s="877"/>
      <c r="BCM70" s="878"/>
      <c r="BCN70" s="878"/>
      <c r="BCO70" s="878"/>
      <c r="BCP70" s="879"/>
      <c r="BCQ70" s="880"/>
      <c r="BCR70" s="878"/>
      <c r="BCS70" s="878"/>
      <c r="BCT70" s="878"/>
      <c r="BCU70" s="881"/>
      <c r="BCV70" s="877"/>
      <c r="BCW70" s="878"/>
      <c r="BCX70" s="878"/>
      <c r="BCY70" s="878"/>
      <c r="BCZ70" s="879"/>
      <c r="BDA70" s="1041"/>
      <c r="BDB70" s="877"/>
      <c r="BDC70" s="878"/>
      <c r="BDD70" s="878"/>
      <c r="BDE70" s="878"/>
      <c r="BDF70" s="879"/>
      <c r="BDG70" s="880"/>
      <c r="BDH70" s="878"/>
      <c r="BDI70" s="878"/>
      <c r="BDJ70" s="878"/>
      <c r="BDK70" s="881"/>
      <c r="BDL70" s="877"/>
      <c r="BDM70" s="878"/>
      <c r="BDN70" s="878"/>
      <c r="BDO70" s="878"/>
      <c r="BDP70" s="879"/>
      <c r="BDQ70" s="1041"/>
      <c r="BDR70" s="877"/>
      <c r="BDS70" s="878"/>
      <c r="BDT70" s="878"/>
      <c r="BDU70" s="878"/>
      <c r="BDV70" s="879"/>
      <c r="BDW70" s="880"/>
      <c r="BDX70" s="878"/>
      <c r="BDY70" s="878"/>
      <c r="BDZ70" s="878"/>
      <c r="BEA70" s="881"/>
      <c r="BEB70" s="877"/>
      <c r="BEC70" s="878"/>
      <c r="BED70" s="878"/>
      <c r="BEE70" s="878"/>
      <c r="BEF70" s="879"/>
      <c r="BEG70" s="1041"/>
      <c r="BEH70" s="877"/>
      <c r="BEI70" s="878"/>
      <c r="BEJ70" s="878"/>
      <c r="BEK70" s="878"/>
      <c r="BEL70" s="879"/>
      <c r="BEM70" s="880"/>
      <c r="BEN70" s="878"/>
      <c r="BEO70" s="878"/>
      <c r="BEP70" s="878"/>
      <c r="BEQ70" s="881"/>
      <c r="BER70" s="877"/>
      <c r="BES70" s="878"/>
      <c r="BET70" s="878"/>
      <c r="BEU70" s="878"/>
      <c r="BEV70" s="879"/>
      <c r="BEW70" s="1041"/>
      <c r="BEX70" s="877"/>
      <c r="BEY70" s="878"/>
      <c r="BEZ70" s="878"/>
      <c r="BFA70" s="878"/>
      <c r="BFB70" s="879"/>
      <c r="BFC70" s="880"/>
      <c r="BFD70" s="878"/>
      <c r="BFE70" s="878"/>
      <c r="BFF70" s="878"/>
      <c r="BFG70" s="881"/>
      <c r="BFH70" s="877"/>
      <c r="BFI70" s="878"/>
      <c r="BFJ70" s="878"/>
      <c r="BFK70" s="878"/>
      <c r="BFL70" s="879"/>
      <c r="BFM70" s="1041"/>
      <c r="BFN70" s="877"/>
      <c r="BFO70" s="878"/>
      <c r="BFP70" s="878"/>
      <c r="BFQ70" s="878"/>
      <c r="BFR70" s="879"/>
      <c r="BFS70" s="880"/>
      <c r="BFT70" s="878"/>
      <c r="BFU70" s="878"/>
      <c r="BFV70" s="878"/>
      <c r="BFW70" s="881"/>
      <c r="BFX70" s="877"/>
      <c r="BFY70" s="878"/>
      <c r="BFZ70" s="878"/>
      <c r="BGA70" s="878"/>
      <c r="BGB70" s="879"/>
      <c r="BGC70" s="1041"/>
      <c r="BGD70" s="877"/>
      <c r="BGE70" s="878"/>
      <c r="BGF70" s="878"/>
      <c r="BGG70" s="878"/>
      <c r="BGH70" s="879"/>
      <c r="BGI70" s="880"/>
      <c r="BGJ70" s="878"/>
      <c r="BGK70" s="878"/>
      <c r="BGL70" s="878"/>
      <c r="BGM70" s="881"/>
      <c r="BGN70" s="877"/>
      <c r="BGO70" s="878"/>
      <c r="BGP70" s="878"/>
      <c r="BGQ70" s="878"/>
      <c r="BGR70" s="879"/>
      <c r="BGS70" s="1041"/>
      <c r="BGT70" s="877"/>
      <c r="BGU70" s="878"/>
      <c r="BGV70" s="878"/>
      <c r="BGW70" s="878"/>
      <c r="BGX70" s="879"/>
      <c r="BGY70" s="880"/>
      <c r="BGZ70" s="878"/>
      <c r="BHA70" s="878"/>
      <c r="BHB70" s="878"/>
      <c r="BHC70" s="881"/>
      <c r="BHD70" s="877"/>
      <c r="BHE70" s="878"/>
      <c r="BHF70" s="878"/>
      <c r="BHG70" s="878"/>
      <c r="BHH70" s="879"/>
      <c r="BHI70" s="1041"/>
      <c r="BHJ70" s="877"/>
      <c r="BHK70" s="878"/>
      <c r="BHL70" s="878"/>
      <c r="BHM70" s="878"/>
      <c r="BHN70" s="879"/>
      <c r="BHO70" s="880"/>
      <c r="BHP70" s="878"/>
      <c r="BHQ70" s="878"/>
      <c r="BHR70" s="878"/>
      <c r="BHS70" s="881"/>
      <c r="BHT70" s="877"/>
      <c r="BHU70" s="878"/>
      <c r="BHV70" s="878"/>
      <c r="BHW70" s="878"/>
      <c r="BHX70" s="879"/>
      <c r="BHY70" s="1041"/>
      <c r="BHZ70" s="877"/>
      <c r="BIA70" s="878"/>
      <c r="BIB70" s="878"/>
      <c r="BIC70" s="878"/>
      <c r="BID70" s="879"/>
      <c r="BIE70" s="880"/>
      <c r="BIF70" s="878"/>
      <c r="BIG70" s="878"/>
      <c r="BIH70" s="878"/>
      <c r="BII70" s="881"/>
      <c r="BIJ70" s="877"/>
      <c r="BIK70" s="878"/>
      <c r="BIL70" s="878"/>
      <c r="BIM70" s="878"/>
      <c r="BIN70" s="879"/>
      <c r="BIO70" s="1041"/>
      <c r="BIP70" s="877"/>
      <c r="BIQ70" s="878"/>
      <c r="BIR70" s="878"/>
      <c r="BIS70" s="878"/>
      <c r="BIT70" s="879"/>
      <c r="BIU70" s="880"/>
      <c r="BIV70" s="878"/>
      <c r="BIW70" s="878"/>
      <c r="BIX70" s="878"/>
      <c r="BIY70" s="881"/>
      <c r="BIZ70" s="877"/>
      <c r="BJA70" s="878"/>
      <c r="BJB70" s="878"/>
      <c r="BJC70" s="878"/>
      <c r="BJD70" s="879"/>
      <c r="BJE70" s="1041"/>
      <c r="BJF70" s="877"/>
      <c r="BJG70" s="878"/>
      <c r="BJH70" s="878"/>
      <c r="BJI70" s="878"/>
      <c r="BJJ70" s="879"/>
      <c r="BJK70" s="880"/>
      <c r="BJL70" s="878"/>
      <c r="BJM70" s="878"/>
      <c r="BJN70" s="878"/>
      <c r="BJO70" s="881"/>
      <c r="BJP70" s="877"/>
      <c r="BJQ70" s="878"/>
      <c r="BJR70" s="878"/>
      <c r="BJS70" s="878"/>
      <c r="BJT70" s="879"/>
      <c r="BJU70" s="1041"/>
      <c r="BJV70" s="877"/>
      <c r="BJW70" s="878"/>
      <c r="BJX70" s="878"/>
      <c r="BJY70" s="878"/>
      <c r="BJZ70" s="879"/>
      <c r="BKA70" s="880"/>
      <c r="BKB70" s="878"/>
      <c r="BKC70" s="878"/>
      <c r="BKD70" s="878"/>
      <c r="BKE70" s="881"/>
      <c r="BKF70" s="877"/>
      <c r="BKG70" s="878"/>
      <c r="BKH70" s="878"/>
      <c r="BKI70" s="878"/>
      <c r="BKJ70" s="879"/>
      <c r="BKK70" s="1041"/>
      <c r="BKL70" s="877"/>
      <c r="BKM70" s="878"/>
      <c r="BKN70" s="878"/>
      <c r="BKO70" s="878"/>
      <c r="BKP70" s="879"/>
      <c r="BKQ70" s="880"/>
      <c r="BKR70" s="878"/>
      <c r="BKS70" s="878"/>
      <c r="BKT70" s="878"/>
      <c r="BKU70" s="881"/>
      <c r="BKV70" s="877"/>
      <c r="BKW70" s="878"/>
      <c r="BKX70" s="878"/>
      <c r="BKY70" s="878"/>
      <c r="BKZ70" s="879"/>
      <c r="BLA70" s="1041"/>
      <c r="BLB70" s="877"/>
      <c r="BLC70" s="878"/>
      <c r="BLD70" s="878"/>
      <c r="BLE70" s="878"/>
      <c r="BLF70" s="879"/>
      <c r="BLG70" s="880"/>
      <c r="BLH70" s="878"/>
      <c r="BLI70" s="878"/>
      <c r="BLJ70" s="878"/>
      <c r="BLK70" s="881"/>
      <c r="BLL70" s="877"/>
      <c r="BLM70" s="878"/>
      <c r="BLN70" s="878"/>
      <c r="BLO70" s="878"/>
      <c r="BLP70" s="879"/>
      <c r="BLQ70" s="1041"/>
      <c r="BLR70" s="877"/>
      <c r="BLS70" s="878"/>
      <c r="BLT70" s="878"/>
      <c r="BLU70" s="878"/>
      <c r="BLV70" s="879"/>
      <c r="BLW70" s="880"/>
      <c r="BLX70" s="878"/>
      <c r="BLY70" s="878"/>
      <c r="BLZ70" s="878"/>
      <c r="BMA70" s="881"/>
      <c r="BMB70" s="877"/>
      <c r="BMC70" s="878"/>
      <c r="BMD70" s="878"/>
      <c r="BME70" s="878"/>
      <c r="BMF70" s="879"/>
      <c r="BMG70" s="1041"/>
      <c r="BMH70" s="877"/>
      <c r="BMI70" s="878"/>
      <c r="BMJ70" s="878"/>
      <c r="BMK70" s="878"/>
      <c r="BML70" s="879"/>
      <c r="BMM70" s="880"/>
      <c r="BMN70" s="878"/>
      <c r="BMO70" s="878"/>
      <c r="BMP70" s="878"/>
      <c r="BMQ70" s="881"/>
      <c r="BMR70" s="877"/>
      <c r="BMS70" s="878"/>
      <c r="BMT70" s="878"/>
      <c r="BMU70" s="878"/>
      <c r="BMV70" s="879"/>
      <c r="BMW70" s="1041"/>
      <c r="BMX70" s="877"/>
      <c r="BMY70" s="878"/>
      <c r="BMZ70" s="878"/>
      <c r="BNA70" s="878"/>
      <c r="BNB70" s="879"/>
      <c r="BNC70" s="880"/>
      <c r="BND70" s="878"/>
      <c r="BNE70" s="878"/>
      <c r="BNF70" s="878"/>
      <c r="BNG70" s="881"/>
      <c r="BNH70" s="877"/>
      <c r="BNI70" s="878"/>
      <c r="BNJ70" s="878"/>
      <c r="BNK70" s="878"/>
      <c r="BNL70" s="879"/>
      <c r="BNM70" s="1041"/>
      <c r="BNN70" s="877"/>
      <c r="BNO70" s="878"/>
      <c r="BNP70" s="878"/>
      <c r="BNQ70" s="878"/>
      <c r="BNR70" s="879"/>
      <c r="BNS70" s="880"/>
      <c r="BNT70" s="878"/>
      <c r="BNU70" s="878"/>
      <c r="BNV70" s="878"/>
      <c r="BNW70" s="881"/>
      <c r="BNX70" s="877"/>
      <c r="BNY70" s="878"/>
      <c r="BNZ70" s="878"/>
      <c r="BOA70" s="878"/>
      <c r="BOB70" s="879"/>
      <c r="BOC70" s="1041"/>
      <c r="BOD70" s="877"/>
      <c r="BOE70" s="878"/>
      <c r="BOF70" s="878"/>
      <c r="BOG70" s="878"/>
      <c r="BOH70" s="879"/>
      <c r="BOI70" s="880"/>
      <c r="BOJ70" s="878"/>
      <c r="BOK70" s="878"/>
      <c r="BOL70" s="878"/>
      <c r="BOM70" s="881"/>
      <c r="BON70" s="877"/>
      <c r="BOO70" s="878"/>
      <c r="BOP70" s="878"/>
      <c r="BOQ70" s="878"/>
      <c r="BOR70" s="879"/>
      <c r="BOS70" s="1041"/>
      <c r="BOT70" s="877"/>
      <c r="BOU70" s="878"/>
      <c r="BOV70" s="878"/>
      <c r="BOW70" s="878"/>
      <c r="BOX70" s="879"/>
      <c r="BOY70" s="880"/>
      <c r="BOZ70" s="878"/>
      <c r="BPA70" s="878"/>
      <c r="BPB70" s="878"/>
      <c r="BPC70" s="881"/>
      <c r="BPD70" s="877"/>
      <c r="BPE70" s="878"/>
      <c r="BPF70" s="878"/>
      <c r="BPG70" s="878"/>
      <c r="BPH70" s="879"/>
      <c r="BPI70" s="1041"/>
      <c r="BPJ70" s="877"/>
      <c r="BPK70" s="878"/>
      <c r="BPL70" s="878"/>
      <c r="BPM70" s="878"/>
      <c r="BPN70" s="879"/>
      <c r="BPO70" s="880"/>
      <c r="BPP70" s="878"/>
      <c r="BPQ70" s="878"/>
      <c r="BPR70" s="878"/>
      <c r="BPS70" s="881"/>
      <c r="BPT70" s="877"/>
      <c r="BPU70" s="878"/>
      <c r="BPV70" s="878"/>
      <c r="BPW70" s="878"/>
      <c r="BPX70" s="879"/>
      <c r="BPY70" s="1041"/>
      <c r="BPZ70" s="877"/>
      <c r="BQA70" s="878"/>
      <c r="BQB70" s="878"/>
      <c r="BQC70" s="878"/>
      <c r="BQD70" s="879"/>
      <c r="BQE70" s="880"/>
      <c r="BQF70" s="878"/>
      <c r="BQG70" s="878"/>
      <c r="BQH70" s="878"/>
      <c r="BQI70" s="881"/>
      <c r="BQJ70" s="877"/>
      <c r="BQK70" s="878"/>
      <c r="BQL70" s="878"/>
      <c r="BQM70" s="878"/>
      <c r="BQN70" s="879"/>
      <c r="BQO70" s="1041"/>
      <c r="BQP70" s="877"/>
      <c r="BQQ70" s="878"/>
      <c r="BQR70" s="878"/>
      <c r="BQS70" s="878"/>
      <c r="BQT70" s="879"/>
      <c r="BQU70" s="880"/>
      <c r="BQV70" s="878"/>
      <c r="BQW70" s="878"/>
      <c r="BQX70" s="878"/>
      <c r="BQY70" s="881"/>
      <c r="BQZ70" s="877"/>
      <c r="BRA70" s="878"/>
      <c r="BRB70" s="878"/>
      <c r="BRC70" s="878"/>
      <c r="BRD70" s="879"/>
      <c r="BRE70" s="1041"/>
      <c r="BRF70" s="877"/>
      <c r="BRG70" s="878"/>
      <c r="BRH70" s="878"/>
      <c r="BRI70" s="878"/>
      <c r="BRJ70" s="879"/>
      <c r="BRK70" s="880"/>
      <c r="BRL70" s="878"/>
      <c r="BRM70" s="878"/>
      <c r="BRN70" s="878"/>
      <c r="BRO70" s="881"/>
      <c r="BRP70" s="877"/>
      <c r="BRQ70" s="878"/>
      <c r="BRR70" s="878"/>
      <c r="BRS70" s="878"/>
      <c r="BRT70" s="879"/>
      <c r="BRU70" s="1041"/>
      <c r="BRV70" s="877"/>
      <c r="BRW70" s="878"/>
      <c r="BRX70" s="878"/>
      <c r="BRY70" s="878"/>
      <c r="BRZ70" s="879"/>
      <c r="BSA70" s="880"/>
      <c r="BSB70" s="878"/>
      <c r="BSC70" s="878"/>
      <c r="BSD70" s="878"/>
      <c r="BSE70" s="881"/>
      <c r="BSF70" s="877"/>
      <c r="BSG70" s="878"/>
      <c r="BSH70" s="878"/>
      <c r="BSI70" s="878"/>
      <c r="BSJ70" s="879"/>
      <c r="BSK70" s="1041"/>
      <c r="BSL70" s="877"/>
      <c r="BSM70" s="878"/>
      <c r="BSN70" s="878"/>
      <c r="BSO70" s="878"/>
      <c r="BSP70" s="879"/>
      <c r="BSQ70" s="880"/>
      <c r="BSR70" s="878"/>
      <c r="BSS70" s="878"/>
      <c r="BST70" s="878"/>
      <c r="BSU70" s="881"/>
      <c r="BSV70" s="877"/>
      <c r="BSW70" s="878"/>
      <c r="BSX70" s="878"/>
      <c r="BSY70" s="878"/>
      <c r="BSZ70" s="879"/>
      <c r="BTA70" s="1041"/>
      <c r="BTB70" s="877"/>
      <c r="BTC70" s="878"/>
      <c r="BTD70" s="878"/>
      <c r="BTE70" s="878"/>
      <c r="BTF70" s="879"/>
      <c r="BTG70" s="880"/>
      <c r="BTH70" s="878"/>
      <c r="BTI70" s="878"/>
      <c r="BTJ70" s="878"/>
      <c r="BTK70" s="881"/>
      <c r="BTL70" s="877"/>
      <c r="BTM70" s="878"/>
      <c r="BTN70" s="878"/>
      <c r="BTO70" s="878"/>
      <c r="BTP70" s="879"/>
      <c r="BTQ70" s="1041"/>
      <c r="BTR70" s="877"/>
      <c r="BTS70" s="878"/>
      <c r="BTT70" s="878"/>
      <c r="BTU70" s="878"/>
      <c r="BTV70" s="879"/>
      <c r="BTW70" s="880"/>
      <c r="BTX70" s="878"/>
      <c r="BTY70" s="878"/>
      <c r="BTZ70" s="878"/>
      <c r="BUA70" s="881"/>
      <c r="BUB70" s="877"/>
      <c r="BUC70" s="878"/>
      <c r="BUD70" s="878"/>
      <c r="BUE70" s="878"/>
      <c r="BUF70" s="879"/>
      <c r="BUG70" s="1041"/>
      <c r="BUH70" s="877"/>
      <c r="BUI70" s="878"/>
      <c r="BUJ70" s="878"/>
      <c r="BUK70" s="878"/>
      <c r="BUL70" s="879"/>
      <c r="BUM70" s="880"/>
      <c r="BUN70" s="878"/>
      <c r="BUO70" s="878"/>
      <c r="BUP70" s="878"/>
      <c r="BUQ70" s="881"/>
      <c r="BUR70" s="877"/>
      <c r="BUS70" s="878"/>
      <c r="BUT70" s="878"/>
      <c r="BUU70" s="878"/>
      <c r="BUV70" s="879"/>
      <c r="BUW70" s="1041"/>
      <c r="BUX70" s="877"/>
      <c r="BUY70" s="878"/>
      <c r="BUZ70" s="878"/>
      <c r="BVA70" s="878"/>
      <c r="BVB70" s="879"/>
      <c r="BVC70" s="880"/>
      <c r="BVD70" s="878"/>
      <c r="BVE70" s="878"/>
      <c r="BVF70" s="878"/>
      <c r="BVG70" s="881"/>
      <c r="BVH70" s="877"/>
      <c r="BVI70" s="878"/>
      <c r="BVJ70" s="878"/>
      <c r="BVK70" s="878"/>
      <c r="BVL70" s="879"/>
      <c r="BVM70" s="1041"/>
      <c r="BVN70" s="877"/>
      <c r="BVO70" s="878"/>
      <c r="BVP70" s="878"/>
      <c r="BVQ70" s="878"/>
      <c r="BVR70" s="879"/>
      <c r="BVS70" s="880"/>
      <c r="BVT70" s="878"/>
      <c r="BVU70" s="878"/>
      <c r="BVV70" s="878"/>
      <c r="BVW70" s="881"/>
      <c r="BVX70" s="877"/>
      <c r="BVY70" s="878"/>
      <c r="BVZ70" s="878"/>
      <c r="BWA70" s="878"/>
      <c r="BWB70" s="879"/>
      <c r="BWC70" s="1041"/>
      <c r="BWD70" s="877"/>
      <c r="BWE70" s="878"/>
      <c r="BWF70" s="878"/>
      <c r="BWG70" s="878"/>
      <c r="BWH70" s="879"/>
      <c r="BWI70" s="880"/>
      <c r="BWJ70" s="878"/>
      <c r="BWK70" s="878"/>
      <c r="BWL70" s="878"/>
      <c r="BWM70" s="881"/>
      <c r="BWN70" s="877"/>
      <c r="BWO70" s="878"/>
      <c r="BWP70" s="878"/>
      <c r="BWQ70" s="878"/>
      <c r="BWR70" s="879"/>
      <c r="BWS70" s="1041"/>
      <c r="BWT70" s="877"/>
      <c r="BWU70" s="878"/>
      <c r="BWV70" s="878"/>
      <c r="BWW70" s="878"/>
      <c r="BWX70" s="879"/>
      <c r="BWY70" s="880"/>
      <c r="BWZ70" s="878"/>
      <c r="BXA70" s="878"/>
      <c r="BXB70" s="878"/>
      <c r="BXC70" s="881"/>
      <c r="BXD70" s="877"/>
      <c r="BXE70" s="878"/>
      <c r="BXF70" s="878"/>
      <c r="BXG70" s="878"/>
      <c r="BXH70" s="879"/>
      <c r="BXI70" s="1041"/>
      <c r="BXJ70" s="877"/>
      <c r="BXK70" s="878"/>
      <c r="BXL70" s="878"/>
      <c r="BXM70" s="878"/>
      <c r="BXN70" s="879"/>
      <c r="BXO70" s="880"/>
      <c r="BXP70" s="878"/>
      <c r="BXQ70" s="878"/>
      <c r="BXR70" s="878"/>
      <c r="BXS70" s="881"/>
      <c r="BXT70" s="877"/>
      <c r="BXU70" s="878"/>
      <c r="BXV70" s="878"/>
      <c r="BXW70" s="878"/>
      <c r="BXX70" s="879"/>
      <c r="BXY70" s="1041"/>
      <c r="BXZ70" s="877"/>
      <c r="BYA70" s="878"/>
      <c r="BYB70" s="878"/>
      <c r="BYC70" s="878"/>
      <c r="BYD70" s="879"/>
      <c r="BYE70" s="880"/>
      <c r="BYF70" s="878"/>
      <c r="BYG70" s="878"/>
      <c r="BYH70" s="878"/>
      <c r="BYI70" s="881"/>
      <c r="BYJ70" s="877"/>
      <c r="BYK70" s="878"/>
      <c r="BYL70" s="878"/>
      <c r="BYM70" s="878"/>
      <c r="BYN70" s="879"/>
      <c r="BYO70" s="1041"/>
      <c r="BYP70" s="877"/>
      <c r="BYQ70" s="878"/>
      <c r="BYR70" s="878"/>
      <c r="BYS70" s="878"/>
      <c r="BYT70" s="879"/>
      <c r="BYU70" s="880"/>
      <c r="BYV70" s="878"/>
      <c r="BYW70" s="878"/>
      <c r="BYX70" s="878"/>
      <c r="BYY70" s="881"/>
      <c r="BYZ70" s="877"/>
      <c r="BZA70" s="878"/>
      <c r="BZB70" s="878"/>
      <c r="BZC70" s="878"/>
      <c r="BZD70" s="879"/>
      <c r="BZE70" s="1041"/>
      <c r="BZF70" s="877"/>
      <c r="BZG70" s="878"/>
      <c r="BZH70" s="878"/>
      <c r="BZI70" s="878"/>
      <c r="BZJ70" s="879"/>
      <c r="BZK70" s="880"/>
      <c r="BZL70" s="878"/>
      <c r="BZM70" s="878"/>
      <c r="BZN70" s="878"/>
      <c r="BZO70" s="881"/>
      <c r="BZP70" s="877"/>
      <c r="BZQ70" s="878"/>
      <c r="BZR70" s="878"/>
      <c r="BZS70" s="878"/>
      <c r="BZT70" s="879"/>
      <c r="BZU70" s="1041"/>
      <c r="BZV70" s="877"/>
      <c r="BZW70" s="878"/>
      <c r="BZX70" s="878"/>
      <c r="BZY70" s="878"/>
      <c r="BZZ70" s="879"/>
      <c r="CAA70" s="880"/>
      <c r="CAB70" s="878"/>
      <c r="CAC70" s="878"/>
      <c r="CAD70" s="878"/>
      <c r="CAE70" s="881"/>
      <c r="CAF70" s="877"/>
      <c r="CAG70" s="878"/>
      <c r="CAH70" s="878"/>
      <c r="CAI70" s="878"/>
      <c r="CAJ70" s="879"/>
      <c r="CAK70" s="1041"/>
      <c r="CAL70" s="877"/>
      <c r="CAM70" s="878"/>
      <c r="CAN70" s="878"/>
      <c r="CAO70" s="878"/>
      <c r="CAP70" s="879"/>
      <c r="CAQ70" s="880"/>
      <c r="CAR70" s="878"/>
      <c r="CAS70" s="878"/>
      <c r="CAT70" s="878"/>
      <c r="CAU70" s="881"/>
      <c r="CAV70" s="877"/>
      <c r="CAW70" s="878"/>
      <c r="CAX70" s="878"/>
      <c r="CAY70" s="878"/>
      <c r="CAZ70" s="879"/>
      <c r="CBA70" s="1041"/>
      <c r="CBB70" s="877"/>
      <c r="CBC70" s="878"/>
      <c r="CBD70" s="878"/>
      <c r="CBE70" s="878"/>
      <c r="CBF70" s="879"/>
      <c r="CBG70" s="880"/>
      <c r="CBH70" s="878"/>
      <c r="CBI70" s="878"/>
      <c r="CBJ70" s="878"/>
      <c r="CBK70" s="881"/>
      <c r="CBL70" s="877"/>
      <c r="CBM70" s="878"/>
      <c r="CBN70" s="878"/>
      <c r="CBO70" s="878"/>
      <c r="CBP70" s="879"/>
      <c r="CBQ70" s="1041"/>
      <c r="CBR70" s="877"/>
      <c r="CBS70" s="878"/>
      <c r="CBT70" s="878"/>
      <c r="CBU70" s="878"/>
      <c r="CBV70" s="879"/>
      <c r="CBW70" s="880"/>
      <c r="CBX70" s="878"/>
      <c r="CBY70" s="878"/>
      <c r="CBZ70" s="878"/>
      <c r="CCA70" s="881"/>
      <c r="CCB70" s="877"/>
      <c r="CCC70" s="878"/>
      <c r="CCD70" s="878"/>
      <c r="CCE70" s="878"/>
      <c r="CCF70" s="879"/>
      <c r="CCG70" s="1041"/>
      <c r="CCH70" s="877"/>
      <c r="CCI70" s="878"/>
      <c r="CCJ70" s="878"/>
      <c r="CCK70" s="878"/>
      <c r="CCL70" s="879"/>
      <c r="CCM70" s="880"/>
      <c r="CCN70" s="878"/>
      <c r="CCO70" s="878"/>
      <c r="CCP70" s="878"/>
      <c r="CCQ70" s="881"/>
      <c r="CCR70" s="877"/>
      <c r="CCS70" s="878"/>
      <c r="CCT70" s="878"/>
      <c r="CCU70" s="878"/>
      <c r="CCV70" s="879"/>
      <c r="CCW70" s="1041"/>
      <c r="CCX70" s="877"/>
      <c r="CCY70" s="878"/>
      <c r="CCZ70" s="878"/>
      <c r="CDA70" s="878"/>
      <c r="CDB70" s="879"/>
      <c r="CDC70" s="880"/>
      <c r="CDD70" s="878"/>
      <c r="CDE70" s="878"/>
      <c r="CDF70" s="878"/>
      <c r="CDG70" s="881"/>
      <c r="CDH70" s="877"/>
      <c r="CDI70" s="878"/>
      <c r="CDJ70" s="878"/>
      <c r="CDK70" s="878"/>
      <c r="CDL70" s="879"/>
      <c r="CDM70" s="1041"/>
      <c r="CDN70" s="877"/>
      <c r="CDO70" s="878"/>
      <c r="CDP70" s="878"/>
      <c r="CDQ70" s="878"/>
      <c r="CDR70" s="879"/>
      <c r="CDS70" s="880"/>
      <c r="CDT70" s="878"/>
      <c r="CDU70" s="878"/>
      <c r="CDV70" s="878"/>
      <c r="CDW70" s="881"/>
      <c r="CDX70" s="877"/>
      <c r="CDY70" s="878"/>
      <c r="CDZ70" s="878"/>
      <c r="CEA70" s="878"/>
      <c r="CEB70" s="879"/>
      <c r="CEC70" s="1041"/>
      <c r="CED70" s="877"/>
      <c r="CEE70" s="878"/>
      <c r="CEF70" s="878"/>
      <c r="CEG70" s="878"/>
      <c r="CEH70" s="879"/>
      <c r="CEI70" s="880"/>
      <c r="CEJ70" s="878"/>
      <c r="CEK70" s="878"/>
      <c r="CEL70" s="878"/>
      <c r="CEM70" s="881"/>
      <c r="CEN70" s="877"/>
      <c r="CEO70" s="878"/>
      <c r="CEP70" s="878"/>
      <c r="CEQ70" s="878"/>
      <c r="CER70" s="879"/>
      <c r="CES70" s="1041"/>
      <c r="CET70" s="877"/>
      <c r="CEU70" s="878"/>
      <c r="CEV70" s="878"/>
      <c r="CEW70" s="878"/>
      <c r="CEX70" s="879"/>
      <c r="CEY70" s="880"/>
      <c r="CEZ70" s="878"/>
      <c r="CFA70" s="878"/>
      <c r="CFB70" s="878"/>
      <c r="CFC70" s="881"/>
      <c r="CFD70" s="877"/>
      <c r="CFE70" s="878"/>
      <c r="CFF70" s="878"/>
      <c r="CFG70" s="878"/>
      <c r="CFH70" s="879"/>
      <c r="CFI70" s="1041"/>
      <c r="CFJ70" s="877"/>
      <c r="CFK70" s="878"/>
      <c r="CFL70" s="878"/>
      <c r="CFM70" s="878"/>
      <c r="CFN70" s="879"/>
      <c r="CFO70" s="880"/>
      <c r="CFP70" s="878"/>
      <c r="CFQ70" s="878"/>
      <c r="CFR70" s="878"/>
      <c r="CFS70" s="881"/>
      <c r="CFT70" s="877"/>
      <c r="CFU70" s="878"/>
      <c r="CFV70" s="878"/>
      <c r="CFW70" s="878"/>
      <c r="CFX70" s="879"/>
      <c r="CFY70" s="1041"/>
      <c r="CFZ70" s="877"/>
      <c r="CGA70" s="878"/>
      <c r="CGB70" s="878"/>
      <c r="CGC70" s="878"/>
      <c r="CGD70" s="879"/>
      <c r="CGE70" s="880"/>
      <c r="CGF70" s="878"/>
      <c r="CGG70" s="878"/>
      <c r="CGH70" s="878"/>
      <c r="CGI70" s="881"/>
      <c r="CGJ70" s="877"/>
      <c r="CGK70" s="878"/>
      <c r="CGL70" s="878"/>
      <c r="CGM70" s="878"/>
      <c r="CGN70" s="879"/>
      <c r="CGO70" s="1041"/>
      <c r="CGP70" s="877"/>
      <c r="CGQ70" s="878"/>
      <c r="CGR70" s="878"/>
      <c r="CGS70" s="878"/>
      <c r="CGT70" s="879"/>
      <c r="CGU70" s="880"/>
      <c r="CGV70" s="878"/>
      <c r="CGW70" s="878"/>
      <c r="CGX70" s="878"/>
      <c r="CGY70" s="881"/>
      <c r="CGZ70" s="877"/>
      <c r="CHA70" s="878"/>
      <c r="CHB70" s="878"/>
      <c r="CHC70" s="878"/>
      <c r="CHD70" s="879"/>
      <c r="CHE70" s="1041"/>
      <c r="CHF70" s="877"/>
      <c r="CHG70" s="878"/>
      <c r="CHH70" s="878"/>
      <c r="CHI70" s="878"/>
      <c r="CHJ70" s="879"/>
      <c r="CHK70" s="880"/>
      <c r="CHL70" s="878"/>
      <c r="CHM70" s="878"/>
      <c r="CHN70" s="878"/>
      <c r="CHO70" s="881"/>
      <c r="CHP70" s="877"/>
      <c r="CHQ70" s="878"/>
      <c r="CHR70" s="878"/>
      <c r="CHS70" s="878"/>
      <c r="CHT70" s="879"/>
      <c r="CHU70" s="1041"/>
      <c r="CHV70" s="877"/>
      <c r="CHW70" s="878"/>
      <c r="CHX70" s="878"/>
      <c r="CHY70" s="878"/>
      <c r="CHZ70" s="879"/>
      <c r="CIA70" s="880"/>
      <c r="CIB70" s="878"/>
      <c r="CIC70" s="878"/>
      <c r="CID70" s="878"/>
      <c r="CIE70" s="881"/>
      <c r="CIF70" s="877"/>
      <c r="CIG70" s="878"/>
      <c r="CIH70" s="878"/>
      <c r="CII70" s="878"/>
      <c r="CIJ70" s="879"/>
      <c r="CIK70" s="1041"/>
      <c r="CIL70" s="877"/>
      <c r="CIM70" s="878"/>
      <c r="CIN70" s="878"/>
      <c r="CIO70" s="878"/>
      <c r="CIP70" s="879"/>
      <c r="CIQ70" s="880"/>
      <c r="CIR70" s="878"/>
      <c r="CIS70" s="878"/>
      <c r="CIT70" s="878"/>
      <c r="CIU70" s="881"/>
      <c r="CIV70" s="877"/>
      <c r="CIW70" s="878"/>
      <c r="CIX70" s="878"/>
      <c r="CIY70" s="878"/>
      <c r="CIZ70" s="879"/>
      <c r="CJA70" s="1041"/>
      <c r="CJB70" s="877"/>
      <c r="CJC70" s="878"/>
      <c r="CJD70" s="878"/>
      <c r="CJE70" s="878"/>
      <c r="CJF70" s="879"/>
      <c r="CJG70" s="880"/>
      <c r="CJH70" s="878"/>
      <c r="CJI70" s="878"/>
      <c r="CJJ70" s="878"/>
      <c r="CJK70" s="881"/>
      <c r="CJL70" s="877"/>
      <c r="CJM70" s="878"/>
      <c r="CJN70" s="878"/>
      <c r="CJO70" s="878"/>
      <c r="CJP70" s="879"/>
      <c r="CJQ70" s="1041"/>
      <c r="CJR70" s="877"/>
      <c r="CJS70" s="878"/>
      <c r="CJT70" s="878"/>
      <c r="CJU70" s="878"/>
      <c r="CJV70" s="879"/>
      <c r="CJW70" s="880"/>
      <c r="CJX70" s="878"/>
      <c r="CJY70" s="878"/>
      <c r="CJZ70" s="878"/>
      <c r="CKA70" s="881"/>
      <c r="CKB70" s="877"/>
      <c r="CKC70" s="878"/>
      <c r="CKD70" s="878"/>
      <c r="CKE70" s="878"/>
      <c r="CKF70" s="879"/>
      <c r="CKG70" s="1041"/>
      <c r="CKH70" s="877"/>
      <c r="CKI70" s="878"/>
      <c r="CKJ70" s="878"/>
      <c r="CKK70" s="878"/>
      <c r="CKL70" s="879"/>
      <c r="CKM70" s="880"/>
      <c r="CKN70" s="878"/>
      <c r="CKO70" s="878"/>
      <c r="CKP70" s="878"/>
      <c r="CKQ70" s="881"/>
      <c r="CKR70" s="877"/>
      <c r="CKS70" s="878"/>
      <c r="CKT70" s="878"/>
      <c r="CKU70" s="878"/>
      <c r="CKV70" s="879"/>
      <c r="CKW70" s="1041"/>
      <c r="CKX70" s="877"/>
      <c r="CKY70" s="878"/>
      <c r="CKZ70" s="878"/>
      <c r="CLA70" s="878"/>
      <c r="CLB70" s="879"/>
      <c r="CLC70" s="880"/>
      <c r="CLD70" s="878"/>
      <c r="CLE70" s="878"/>
      <c r="CLF70" s="878"/>
      <c r="CLG70" s="881"/>
      <c r="CLH70" s="877"/>
      <c r="CLI70" s="878"/>
      <c r="CLJ70" s="878"/>
      <c r="CLK70" s="878"/>
      <c r="CLL70" s="879"/>
      <c r="CLM70" s="1041"/>
      <c r="CLN70" s="877"/>
      <c r="CLO70" s="878"/>
      <c r="CLP70" s="878"/>
      <c r="CLQ70" s="878"/>
      <c r="CLR70" s="879"/>
      <c r="CLS70" s="880"/>
      <c r="CLT70" s="878"/>
      <c r="CLU70" s="878"/>
      <c r="CLV70" s="878"/>
      <c r="CLW70" s="881"/>
      <c r="CLX70" s="877"/>
      <c r="CLY70" s="878"/>
      <c r="CLZ70" s="878"/>
      <c r="CMA70" s="878"/>
      <c r="CMB70" s="879"/>
      <c r="CMC70" s="1041"/>
      <c r="CMD70" s="877"/>
      <c r="CME70" s="878"/>
      <c r="CMF70" s="878"/>
      <c r="CMG70" s="878"/>
      <c r="CMH70" s="879"/>
      <c r="CMI70" s="880"/>
      <c r="CMJ70" s="878"/>
      <c r="CMK70" s="878"/>
      <c r="CML70" s="878"/>
      <c r="CMM70" s="881"/>
      <c r="CMN70" s="877"/>
      <c r="CMO70" s="878"/>
      <c r="CMP70" s="878"/>
      <c r="CMQ70" s="878"/>
      <c r="CMR70" s="879"/>
      <c r="CMS70" s="1041"/>
      <c r="CMT70" s="877"/>
      <c r="CMU70" s="878"/>
      <c r="CMV70" s="878"/>
      <c r="CMW70" s="878"/>
      <c r="CMX70" s="879"/>
      <c r="CMY70" s="880"/>
      <c r="CMZ70" s="878"/>
      <c r="CNA70" s="878"/>
      <c r="CNB70" s="878"/>
      <c r="CNC70" s="881"/>
      <c r="CND70" s="877"/>
      <c r="CNE70" s="878"/>
      <c r="CNF70" s="878"/>
      <c r="CNG70" s="878"/>
      <c r="CNH70" s="879"/>
      <c r="CNI70" s="1041"/>
      <c r="CNJ70" s="877"/>
      <c r="CNK70" s="878"/>
      <c r="CNL70" s="878"/>
      <c r="CNM70" s="878"/>
      <c r="CNN70" s="879"/>
      <c r="CNO70" s="880"/>
      <c r="CNP70" s="878"/>
      <c r="CNQ70" s="878"/>
      <c r="CNR70" s="878"/>
      <c r="CNS70" s="881"/>
      <c r="CNT70" s="877"/>
      <c r="CNU70" s="878"/>
      <c r="CNV70" s="878"/>
      <c r="CNW70" s="878"/>
      <c r="CNX70" s="879"/>
      <c r="CNY70" s="1041"/>
      <c r="CNZ70" s="877"/>
      <c r="COA70" s="878"/>
      <c r="COB70" s="878"/>
      <c r="COC70" s="878"/>
      <c r="COD70" s="879"/>
      <c r="COE70" s="880"/>
      <c r="COF70" s="878"/>
      <c r="COG70" s="878"/>
      <c r="COH70" s="878"/>
      <c r="COI70" s="881"/>
      <c r="COJ70" s="877"/>
      <c r="COK70" s="878"/>
      <c r="COL70" s="878"/>
      <c r="COM70" s="878"/>
      <c r="CON70" s="879"/>
      <c r="COO70" s="1041"/>
      <c r="COP70" s="877"/>
      <c r="COQ70" s="878"/>
      <c r="COR70" s="878"/>
      <c r="COS70" s="878"/>
      <c r="COT70" s="879"/>
      <c r="COU70" s="880"/>
      <c r="COV70" s="878"/>
      <c r="COW70" s="878"/>
      <c r="COX70" s="878"/>
      <c r="COY70" s="881"/>
      <c r="COZ70" s="877"/>
      <c r="CPA70" s="878"/>
      <c r="CPB70" s="878"/>
      <c r="CPC70" s="878"/>
      <c r="CPD70" s="879"/>
      <c r="CPE70" s="1041"/>
      <c r="CPF70" s="877"/>
      <c r="CPG70" s="878"/>
      <c r="CPH70" s="878"/>
      <c r="CPI70" s="878"/>
      <c r="CPJ70" s="879"/>
      <c r="CPK70" s="880"/>
      <c r="CPL70" s="878"/>
      <c r="CPM70" s="878"/>
      <c r="CPN70" s="878"/>
      <c r="CPO70" s="881"/>
      <c r="CPP70" s="877"/>
      <c r="CPQ70" s="878"/>
      <c r="CPR70" s="878"/>
      <c r="CPS70" s="878"/>
      <c r="CPT70" s="879"/>
      <c r="CPU70" s="1041"/>
      <c r="CPV70" s="877"/>
      <c r="CPW70" s="878"/>
      <c r="CPX70" s="878"/>
      <c r="CPY70" s="878"/>
      <c r="CPZ70" s="879"/>
      <c r="CQA70" s="880"/>
      <c r="CQB70" s="878"/>
      <c r="CQC70" s="878"/>
      <c r="CQD70" s="878"/>
      <c r="CQE70" s="881"/>
      <c r="CQF70" s="877"/>
      <c r="CQG70" s="878"/>
      <c r="CQH70" s="878"/>
      <c r="CQI70" s="878"/>
      <c r="CQJ70" s="879"/>
      <c r="CQK70" s="1041"/>
      <c r="CQL70" s="877"/>
      <c r="CQM70" s="878"/>
      <c r="CQN70" s="878"/>
      <c r="CQO70" s="878"/>
      <c r="CQP70" s="879"/>
      <c r="CQQ70" s="880"/>
      <c r="CQR70" s="878"/>
      <c r="CQS70" s="878"/>
      <c r="CQT70" s="878"/>
      <c r="CQU70" s="881"/>
      <c r="CQV70" s="877"/>
      <c r="CQW70" s="878"/>
      <c r="CQX70" s="878"/>
      <c r="CQY70" s="878"/>
      <c r="CQZ70" s="879"/>
      <c r="CRA70" s="1041"/>
      <c r="CRB70" s="877"/>
      <c r="CRC70" s="878"/>
      <c r="CRD70" s="878"/>
      <c r="CRE70" s="878"/>
      <c r="CRF70" s="879"/>
      <c r="CRG70" s="880"/>
      <c r="CRH70" s="878"/>
      <c r="CRI70" s="878"/>
      <c r="CRJ70" s="878"/>
      <c r="CRK70" s="881"/>
      <c r="CRL70" s="877"/>
      <c r="CRM70" s="878"/>
      <c r="CRN70" s="878"/>
      <c r="CRO70" s="878"/>
      <c r="CRP70" s="879"/>
      <c r="CRQ70" s="1041"/>
      <c r="CRR70" s="877"/>
      <c r="CRS70" s="878"/>
      <c r="CRT70" s="878"/>
      <c r="CRU70" s="878"/>
      <c r="CRV70" s="879"/>
      <c r="CRW70" s="880"/>
      <c r="CRX70" s="878"/>
      <c r="CRY70" s="878"/>
      <c r="CRZ70" s="878"/>
      <c r="CSA70" s="881"/>
      <c r="CSB70" s="877"/>
      <c r="CSC70" s="878"/>
      <c r="CSD70" s="878"/>
      <c r="CSE70" s="878"/>
      <c r="CSF70" s="879"/>
      <c r="CSG70" s="1041"/>
      <c r="CSH70" s="877"/>
      <c r="CSI70" s="878"/>
      <c r="CSJ70" s="878"/>
      <c r="CSK70" s="878"/>
      <c r="CSL70" s="879"/>
      <c r="CSM70" s="880"/>
      <c r="CSN70" s="878"/>
      <c r="CSO70" s="878"/>
      <c r="CSP70" s="878"/>
      <c r="CSQ70" s="881"/>
      <c r="CSR70" s="877"/>
      <c r="CSS70" s="878"/>
      <c r="CST70" s="878"/>
      <c r="CSU70" s="878"/>
      <c r="CSV70" s="879"/>
      <c r="CSW70" s="1041"/>
      <c r="CSX70" s="877"/>
      <c r="CSY70" s="878"/>
      <c r="CSZ70" s="878"/>
      <c r="CTA70" s="878"/>
      <c r="CTB70" s="879"/>
      <c r="CTC70" s="880"/>
      <c r="CTD70" s="878"/>
      <c r="CTE70" s="878"/>
      <c r="CTF70" s="878"/>
      <c r="CTG70" s="881"/>
      <c r="CTH70" s="877"/>
      <c r="CTI70" s="878"/>
      <c r="CTJ70" s="878"/>
      <c r="CTK70" s="878"/>
      <c r="CTL70" s="879"/>
      <c r="CTM70" s="1041"/>
      <c r="CTN70" s="877"/>
      <c r="CTO70" s="878"/>
      <c r="CTP70" s="878"/>
      <c r="CTQ70" s="878"/>
      <c r="CTR70" s="879"/>
      <c r="CTS70" s="880"/>
      <c r="CTT70" s="878"/>
      <c r="CTU70" s="878"/>
      <c r="CTV70" s="878"/>
      <c r="CTW70" s="881"/>
      <c r="CTX70" s="877"/>
      <c r="CTY70" s="878"/>
      <c r="CTZ70" s="878"/>
      <c r="CUA70" s="878"/>
      <c r="CUB70" s="879"/>
      <c r="CUC70" s="1041"/>
      <c r="CUD70" s="877"/>
      <c r="CUE70" s="878"/>
      <c r="CUF70" s="878"/>
      <c r="CUG70" s="878"/>
      <c r="CUH70" s="879"/>
      <c r="CUI70" s="880"/>
      <c r="CUJ70" s="878"/>
      <c r="CUK70" s="878"/>
      <c r="CUL70" s="878"/>
      <c r="CUM70" s="881"/>
      <c r="CUN70" s="877"/>
      <c r="CUO70" s="878"/>
      <c r="CUP70" s="878"/>
      <c r="CUQ70" s="878"/>
      <c r="CUR70" s="879"/>
      <c r="CUS70" s="1041"/>
      <c r="CUT70" s="877"/>
      <c r="CUU70" s="878"/>
      <c r="CUV70" s="878"/>
      <c r="CUW70" s="878"/>
      <c r="CUX70" s="879"/>
      <c r="CUY70" s="880"/>
      <c r="CUZ70" s="878"/>
      <c r="CVA70" s="878"/>
      <c r="CVB70" s="878"/>
      <c r="CVC70" s="881"/>
      <c r="CVD70" s="877"/>
      <c r="CVE70" s="878"/>
      <c r="CVF70" s="878"/>
      <c r="CVG70" s="878"/>
      <c r="CVH70" s="879"/>
      <c r="CVI70" s="1041"/>
      <c r="CVJ70" s="877"/>
      <c r="CVK70" s="878"/>
      <c r="CVL70" s="878"/>
      <c r="CVM70" s="878"/>
      <c r="CVN70" s="879"/>
      <c r="CVO70" s="880"/>
      <c r="CVP70" s="878"/>
      <c r="CVQ70" s="878"/>
      <c r="CVR70" s="878"/>
      <c r="CVS70" s="881"/>
      <c r="CVT70" s="877"/>
      <c r="CVU70" s="878"/>
      <c r="CVV70" s="878"/>
      <c r="CVW70" s="878"/>
      <c r="CVX70" s="879"/>
      <c r="CVY70" s="1041"/>
      <c r="CVZ70" s="877"/>
      <c r="CWA70" s="878"/>
      <c r="CWB70" s="878"/>
      <c r="CWC70" s="878"/>
      <c r="CWD70" s="879"/>
      <c r="CWE70" s="880"/>
      <c r="CWF70" s="878"/>
      <c r="CWG70" s="878"/>
      <c r="CWH70" s="878"/>
      <c r="CWI70" s="881"/>
      <c r="CWJ70" s="877"/>
      <c r="CWK70" s="878"/>
      <c r="CWL70" s="878"/>
      <c r="CWM70" s="878"/>
      <c r="CWN70" s="879"/>
      <c r="CWO70" s="1041"/>
      <c r="CWP70" s="877"/>
      <c r="CWQ70" s="878"/>
      <c r="CWR70" s="878"/>
      <c r="CWS70" s="878"/>
      <c r="CWT70" s="879"/>
      <c r="CWU70" s="880"/>
      <c r="CWV70" s="878"/>
      <c r="CWW70" s="878"/>
      <c r="CWX70" s="878"/>
      <c r="CWY70" s="881"/>
      <c r="CWZ70" s="877"/>
      <c r="CXA70" s="878"/>
      <c r="CXB70" s="878"/>
      <c r="CXC70" s="878"/>
      <c r="CXD70" s="879"/>
      <c r="CXE70" s="1041"/>
      <c r="CXF70" s="877"/>
      <c r="CXG70" s="878"/>
      <c r="CXH70" s="878"/>
      <c r="CXI70" s="878"/>
      <c r="CXJ70" s="879"/>
      <c r="CXK70" s="880"/>
      <c r="CXL70" s="878"/>
      <c r="CXM70" s="878"/>
      <c r="CXN70" s="878"/>
      <c r="CXO70" s="881"/>
      <c r="CXP70" s="877"/>
      <c r="CXQ70" s="878"/>
      <c r="CXR70" s="878"/>
      <c r="CXS70" s="878"/>
      <c r="CXT70" s="879"/>
      <c r="CXU70" s="1041"/>
      <c r="CXV70" s="877"/>
      <c r="CXW70" s="878"/>
      <c r="CXX70" s="878"/>
      <c r="CXY70" s="878"/>
      <c r="CXZ70" s="879"/>
      <c r="CYA70" s="880"/>
      <c r="CYB70" s="878"/>
      <c r="CYC70" s="878"/>
      <c r="CYD70" s="878"/>
      <c r="CYE70" s="881"/>
      <c r="CYF70" s="877"/>
      <c r="CYG70" s="878"/>
      <c r="CYH70" s="878"/>
      <c r="CYI70" s="878"/>
      <c r="CYJ70" s="879"/>
      <c r="CYK70" s="1041"/>
      <c r="CYL70" s="877"/>
      <c r="CYM70" s="878"/>
      <c r="CYN70" s="878"/>
      <c r="CYO70" s="878"/>
      <c r="CYP70" s="879"/>
      <c r="CYQ70" s="880"/>
      <c r="CYR70" s="878"/>
      <c r="CYS70" s="878"/>
      <c r="CYT70" s="878"/>
      <c r="CYU70" s="881"/>
      <c r="CYV70" s="877"/>
      <c r="CYW70" s="878"/>
      <c r="CYX70" s="878"/>
      <c r="CYY70" s="878"/>
      <c r="CYZ70" s="879"/>
      <c r="CZA70" s="1041"/>
      <c r="CZB70" s="877"/>
      <c r="CZC70" s="878"/>
      <c r="CZD70" s="878"/>
      <c r="CZE70" s="878"/>
      <c r="CZF70" s="879"/>
      <c r="CZG70" s="880"/>
      <c r="CZH70" s="878"/>
      <c r="CZI70" s="878"/>
      <c r="CZJ70" s="878"/>
      <c r="CZK70" s="881"/>
      <c r="CZL70" s="877"/>
      <c r="CZM70" s="878"/>
      <c r="CZN70" s="878"/>
      <c r="CZO70" s="878"/>
      <c r="CZP70" s="879"/>
      <c r="CZQ70" s="1041"/>
      <c r="CZR70" s="877"/>
      <c r="CZS70" s="878"/>
      <c r="CZT70" s="878"/>
      <c r="CZU70" s="878"/>
      <c r="CZV70" s="879"/>
      <c r="CZW70" s="880"/>
      <c r="CZX70" s="878"/>
      <c r="CZY70" s="878"/>
      <c r="CZZ70" s="878"/>
      <c r="DAA70" s="881"/>
      <c r="DAB70" s="877"/>
      <c r="DAC70" s="878"/>
      <c r="DAD70" s="878"/>
      <c r="DAE70" s="878"/>
      <c r="DAF70" s="879"/>
      <c r="DAG70" s="1041"/>
      <c r="DAH70" s="877"/>
      <c r="DAI70" s="878"/>
      <c r="DAJ70" s="878"/>
      <c r="DAK70" s="878"/>
      <c r="DAL70" s="879"/>
      <c r="DAM70" s="880"/>
      <c r="DAN70" s="878"/>
      <c r="DAO70" s="878"/>
      <c r="DAP70" s="878"/>
      <c r="DAQ70" s="881"/>
      <c r="DAR70" s="877"/>
      <c r="DAS70" s="878"/>
      <c r="DAT70" s="878"/>
      <c r="DAU70" s="878"/>
      <c r="DAV70" s="879"/>
      <c r="DAW70" s="1041"/>
      <c r="DAX70" s="877"/>
      <c r="DAY70" s="878"/>
      <c r="DAZ70" s="878"/>
      <c r="DBA70" s="878"/>
      <c r="DBB70" s="879"/>
      <c r="DBC70" s="880"/>
      <c r="DBD70" s="878"/>
      <c r="DBE70" s="878"/>
      <c r="DBF70" s="878"/>
      <c r="DBG70" s="881"/>
      <c r="DBH70" s="877"/>
      <c r="DBI70" s="878"/>
      <c r="DBJ70" s="878"/>
      <c r="DBK70" s="878"/>
      <c r="DBL70" s="879"/>
      <c r="DBM70" s="1041"/>
      <c r="DBN70" s="877"/>
      <c r="DBO70" s="878"/>
      <c r="DBP70" s="878"/>
      <c r="DBQ70" s="878"/>
      <c r="DBR70" s="879"/>
      <c r="DBS70" s="880"/>
      <c r="DBT70" s="878"/>
      <c r="DBU70" s="878"/>
      <c r="DBV70" s="878"/>
      <c r="DBW70" s="881"/>
      <c r="DBX70" s="877"/>
      <c r="DBY70" s="878"/>
      <c r="DBZ70" s="878"/>
      <c r="DCA70" s="878"/>
      <c r="DCB70" s="879"/>
      <c r="DCC70" s="1041"/>
      <c r="DCD70" s="877"/>
      <c r="DCE70" s="878"/>
      <c r="DCF70" s="878"/>
      <c r="DCG70" s="878"/>
      <c r="DCH70" s="879"/>
      <c r="DCI70" s="880"/>
      <c r="DCJ70" s="878"/>
      <c r="DCK70" s="878"/>
      <c r="DCL70" s="878"/>
      <c r="DCM70" s="881"/>
      <c r="DCN70" s="877"/>
      <c r="DCO70" s="878"/>
      <c r="DCP70" s="878"/>
      <c r="DCQ70" s="878"/>
      <c r="DCR70" s="879"/>
      <c r="DCS70" s="1041"/>
      <c r="DCT70" s="877"/>
      <c r="DCU70" s="878"/>
      <c r="DCV70" s="878"/>
      <c r="DCW70" s="878"/>
      <c r="DCX70" s="879"/>
      <c r="DCY70" s="880"/>
      <c r="DCZ70" s="878"/>
      <c r="DDA70" s="878"/>
      <c r="DDB70" s="878"/>
      <c r="DDC70" s="881"/>
      <c r="DDD70" s="877"/>
      <c r="DDE70" s="878"/>
      <c r="DDF70" s="878"/>
      <c r="DDG70" s="878"/>
      <c r="DDH70" s="879"/>
      <c r="DDI70" s="1041"/>
      <c r="DDJ70" s="877"/>
      <c r="DDK70" s="878"/>
      <c r="DDL70" s="878"/>
      <c r="DDM70" s="878"/>
      <c r="DDN70" s="879"/>
      <c r="DDO70" s="880"/>
      <c r="DDP70" s="878"/>
      <c r="DDQ70" s="878"/>
      <c r="DDR70" s="878"/>
      <c r="DDS70" s="881"/>
      <c r="DDT70" s="877"/>
      <c r="DDU70" s="878"/>
      <c r="DDV70" s="878"/>
      <c r="DDW70" s="878"/>
      <c r="DDX70" s="879"/>
      <c r="DDY70" s="1041"/>
      <c r="DDZ70" s="877"/>
      <c r="DEA70" s="878"/>
      <c r="DEB70" s="878"/>
      <c r="DEC70" s="878"/>
      <c r="DED70" s="879"/>
      <c r="DEE70" s="880"/>
      <c r="DEF70" s="878"/>
      <c r="DEG70" s="878"/>
      <c r="DEH70" s="878"/>
      <c r="DEI70" s="881"/>
      <c r="DEJ70" s="877"/>
      <c r="DEK70" s="878"/>
      <c r="DEL70" s="878"/>
      <c r="DEM70" s="878"/>
      <c r="DEN70" s="879"/>
      <c r="DEO70" s="1041"/>
      <c r="DEP70" s="877"/>
      <c r="DEQ70" s="878"/>
      <c r="DER70" s="878"/>
      <c r="DES70" s="878"/>
      <c r="DET70" s="879"/>
      <c r="DEU70" s="880"/>
      <c r="DEV70" s="878"/>
      <c r="DEW70" s="878"/>
      <c r="DEX70" s="878"/>
      <c r="DEY70" s="881"/>
      <c r="DEZ70" s="877"/>
      <c r="DFA70" s="878"/>
      <c r="DFB70" s="878"/>
      <c r="DFC70" s="878"/>
      <c r="DFD70" s="879"/>
      <c r="DFE70" s="1041"/>
      <c r="DFF70" s="877"/>
      <c r="DFG70" s="878"/>
      <c r="DFH70" s="878"/>
      <c r="DFI70" s="878"/>
      <c r="DFJ70" s="879"/>
      <c r="DFK70" s="880"/>
      <c r="DFL70" s="878"/>
      <c r="DFM70" s="878"/>
      <c r="DFN70" s="878"/>
      <c r="DFO70" s="881"/>
      <c r="DFP70" s="877"/>
      <c r="DFQ70" s="878"/>
      <c r="DFR70" s="878"/>
      <c r="DFS70" s="878"/>
      <c r="DFT70" s="879"/>
      <c r="DFU70" s="1041"/>
      <c r="DFV70" s="877"/>
      <c r="DFW70" s="878"/>
      <c r="DFX70" s="878"/>
      <c r="DFY70" s="878"/>
      <c r="DFZ70" s="879"/>
      <c r="DGA70" s="880"/>
      <c r="DGB70" s="878"/>
      <c r="DGC70" s="878"/>
      <c r="DGD70" s="878"/>
      <c r="DGE70" s="881"/>
      <c r="DGF70" s="877"/>
      <c r="DGG70" s="878"/>
      <c r="DGH70" s="878"/>
      <c r="DGI70" s="878"/>
      <c r="DGJ70" s="879"/>
      <c r="DGK70" s="1041"/>
      <c r="DGL70" s="877"/>
      <c r="DGM70" s="878"/>
      <c r="DGN70" s="878"/>
      <c r="DGO70" s="878"/>
      <c r="DGP70" s="879"/>
      <c r="DGQ70" s="880"/>
      <c r="DGR70" s="878"/>
      <c r="DGS70" s="878"/>
      <c r="DGT70" s="878"/>
      <c r="DGU70" s="881"/>
      <c r="DGV70" s="877"/>
      <c r="DGW70" s="878"/>
      <c r="DGX70" s="878"/>
      <c r="DGY70" s="878"/>
      <c r="DGZ70" s="879"/>
      <c r="DHA70" s="1041"/>
      <c r="DHB70" s="877"/>
      <c r="DHC70" s="878"/>
      <c r="DHD70" s="878"/>
      <c r="DHE70" s="878"/>
      <c r="DHF70" s="879"/>
      <c r="DHG70" s="880"/>
      <c r="DHH70" s="878"/>
      <c r="DHI70" s="878"/>
      <c r="DHJ70" s="878"/>
      <c r="DHK70" s="881"/>
      <c r="DHL70" s="877"/>
      <c r="DHM70" s="878"/>
      <c r="DHN70" s="878"/>
      <c r="DHO70" s="878"/>
      <c r="DHP70" s="879"/>
      <c r="DHQ70" s="1041"/>
      <c r="DHR70" s="877"/>
      <c r="DHS70" s="878"/>
      <c r="DHT70" s="878"/>
      <c r="DHU70" s="878"/>
      <c r="DHV70" s="879"/>
      <c r="DHW70" s="880"/>
      <c r="DHX70" s="878"/>
      <c r="DHY70" s="878"/>
      <c r="DHZ70" s="878"/>
      <c r="DIA70" s="881"/>
      <c r="DIB70" s="877"/>
      <c r="DIC70" s="878"/>
      <c r="DID70" s="878"/>
      <c r="DIE70" s="878"/>
      <c r="DIF70" s="879"/>
      <c r="DIG70" s="1041"/>
      <c r="DIH70" s="877"/>
      <c r="DII70" s="878"/>
      <c r="DIJ70" s="878"/>
      <c r="DIK70" s="878"/>
      <c r="DIL70" s="879"/>
      <c r="DIM70" s="880"/>
      <c r="DIN70" s="878"/>
      <c r="DIO70" s="878"/>
      <c r="DIP70" s="878"/>
      <c r="DIQ70" s="881"/>
      <c r="DIR70" s="877"/>
      <c r="DIS70" s="878"/>
      <c r="DIT70" s="878"/>
      <c r="DIU70" s="878"/>
      <c r="DIV70" s="879"/>
      <c r="DIW70" s="1041"/>
      <c r="DIX70" s="877"/>
      <c r="DIY70" s="878"/>
      <c r="DIZ70" s="878"/>
      <c r="DJA70" s="878"/>
      <c r="DJB70" s="879"/>
      <c r="DJC70" s="880"/>
      <c r="DJD70" s="878"/>
      <c r="DJE70" s="878"/>
      <c r="DJF70" s="878"/>
      <c r="DJG70" s="881"/>
      <c r="DJH70" s="877"/>
      <c r="DJI70" s="878"/>
      <c r="DJJ70" s="878"/>
      <c r="DJK70" s="878"/>
      <c r="DJL70" s="879"/>
      <c r="DJM70" s="1041"/>
      <c r="DJN70" s="877"/>
      <c r="DJO70" s="878"/>
      <c r="DJP70" s="878"/>
      <c r="DJQ70" s="878"/>
      <c r="DJR70" s="879"/>
      <c r="DJS70" s="880"/>
      <c r="DJT70" s="878"/>
      <c r="DJU70" s="878"/>
      <c r="DJV70" s="878"/>
      <c r="DJW70" s="881"/>
      <c r="DJX70" s="877"/>
      <c r="DJY70" s="878"/>
      <c r="DJZ70" s="878"/>
      <c r="DKA70" s="878"/>
      <c r="DKB70" s="879"/>
      <c r="DKC70" s="1041"/>
      <c r="DKD70" s="877"/>
      <c r="DKE70" s="878"/>
      <c r="DKF70" s="878"/>
      <c r="DKG70" s="878"/>
      <c r="DKH70" s="879"/>
      <c r="DKI70" s="880"/>
      <c r="DKJ70" s="878"/>
      <c r="DKK70" s="878"/>
      <c r="DKL70" s="878"/>
      <c r="DKM70" s="881"/>
      <c r="DKN70" s="877"/>
      <c r="DKO70" s="878"/>
      <c r="DKP70" s="878"/>
      <c r="DKQ70" s="878"/>
      <c r="DKR70" s="879"/>
      <c r="DKS70" s="1041"/>
      <c r="DKT70" s="877"/>
      <c r="DKU70" s="878"/>
      <c r="DKV70" s="878"/>
      <c r="DKW70" s="878"/>
      <c r="DKX70" s="879"/>
      <c r="DKY70" s="880"/>
      <c r="DKZ70" s="878"/>
      <c r="DLA70" s="878"/>
      <c r="DLB70" s="878"/>
      <c r="DLC70" s="881"/>
      <c r="DLD70" s="877"/>
      <c r="DLE70" s="878"/>
      <c r="DLF70" s="878"/>
      <c r="DLG70" s="878"/>
      <c r="DLH70" s="879"/>
      <c r="DLI70" s="1041"/>
      <c r="DLJ70" s="877"/>
      <c r="DLK70" s="878"/>
      <c r="DLL70" s="878"/>
      <c r="DLM70" s="878"/>
      <c r="DLN70" s="879"/>
      <c r="DLO70" s="880"/>
      <c r="DLP70" s="878"/>
      <c r="DLQ70" s="878"/>
      <c r="DLR70" s="878"/>
      <c r="DLS70" s="881"/>
      <c r="DLT70" s="877"/>
      <c r="DLU70" s="878"/>
      <c r="DLV70" s="878"/>
      <c r="DLW70" s="878"/>
      <c r="DLX70" s="879"/>
      <c r="DLY70" s="1041"/>
      <c r="DLZ70" s="877"/>
      <c r="DMA70" s="878"/>
      <c r="DMB70" s="878"/>
      <c r="DMC70" s="878"/>
      <c r="DMD70" s="879"/>
      <c r="DME70" s="880"/>
      <c r="DMF70" s="878"/>
      <c r="DMG70" s="878"/>
      <c r="DMH70" s="878"/>
      <c r="DMI70" s="881"/>
      <c r="DMJ70" s="877"/>
      <c r="DMK70" s="878"/>
      <c r="DML70" s="878"/>
      <c r="DMM70" s="878"/>
      <c r="DMN70" s="879"/>
      <c r="DMO70" s="1041"/>
      <c r="DMP70" s="877"/>
      <c r="DMQ70" s="878"/>
      <c r="DMR70" s="878"/>
      <c r="DMS70" s="878"/>
      <c r="DMT70" s="879"/>
      <c r="DMU70" s="880"/>
      <c r="DMV70" s="878"/>
      <c r="DMW70" s="878"/>
      <c r="DMX70" s="878"/>
      <c r="DMY70" s="881"/>
      <c r="DMZ70" s="877"/>
      <c r="DNA70" s="878"/>
      <c r="DNB70" s="878"/>
      <c r="DNC70" s="878"/>
      <c r="DND70" s="879"/>
      <c r="DNE70" s="1041"/>
      <c r="DNF70" s="877"/>
      <c r="DNG70" s="878"/>
      <c r="DNH70" s="878"/>
      <c r="DNI70" s="878"/>
      <c r="DNJ70" s="879"/>
      <c r="DNK70" s="880"/>
      <c r="DNL70" s="878"/>
      <c r="DNM70" s="878"/>
      <c r="DNN70" s="878"/>
      <c r="DNO70" s="881"/>
      <c r="DNP70" s="877"/>
      <c r="DNQ70" s="878"/>
      <c r="DNR70" s="878"/>
      <c r="DNS70" s="878"/>
      <c r="DNT70" s="879"/>
      <c r="DNU70" s="1041"/>
      <c r="DNV70" s="877"/>
      <c r="DNW70" s="878"/>
      <c r="DNX70" s="878"/>
      <c r="DNY70" s="878"/>
      <c r="DNZ70" s="879"/>
      <c r="DOA70" s="880"/>
      <c r="DOB70" s="878"/>
      <c r="DOC70" s="878"/>
      <c r="DOD70" s="878"/>
      <c r="DOE70" s="881"/>
      <c r="DOF70" s="877"/>
      <c r="DOG70" s="878"/>
      <c r="DOH70" s="878"/>
      <c r="DOI70" s="878"/>
      <c r="DOJ70" s="879"/>
      <c r="DOK70" s="1041"/>
      <c r="DOL70" s="877"/>
      <c r="DOM70" s="878"/>
      <c r="DON70" s="878"/>
      <c r="DOO70" s="878"/>
      <c r="DOP70" s="879"/>
      <c r="DOQ70" s="880"/>
      <c r="DOR70" s="878"/>
      <c r="DOS70" s="878"/>
      <c r="DOT70" s="878"/>
      <c r="DOU70" s="881"/>
      <c r="DOV70" s="877"/>
      <c r="DOW70" s="878"/>
      <c r="DOX70" s="878"/>
      <c r="DOY70" s="878"/>
      <c r="DOZ70" s="879"/>
      <c r="DPA70" s="1041"/>
      <c r="DPB70" s="877"/>
      <c r="DPC70" s="878"/>
      <c r="DPD70" s="878"/>
      <c r="DPE70" s="878"/>
      <c r="DPF70" s="879"/>
      <c r="DPG70" s="880"/>
      <c r="DPH70" s="878"/>
      <c r="DPI70" s="878"/>
      <c r="DPJ70" s="878"/>
      <c r="DPK70" s="881"/>
      <c r="DPL70" s="877"/>
      <c r="DPM70" s="878"/>
      <c r="DPN70" s="878"/>
      <c r="DPO70" s="878"/>
      <c r="DPP70" s="879"/>
      <c r="DPQ70" s="1041"/>
      <c r="DPR70" s="877"/>
      <c r="DPS70" s="878"/>
      <c r="DPT70" s="878"/>
      <c r="DPU70" s="878"/>
      <c r="DPV70" s="879"/>
      <c r="DPW70" s="880"/>
      <c r="DPX70" s="878"/>
      <c r="DPY70" s="878"/>
      <c r="DPZ70" s="878"/>
      <c r="DQA70" s="881"/>
      <c r="DQB70" s="877"/>
      <c r="DQC70" s="878"/>
      <c r="DQD70" s="878"/>
      <c r="DQE70" s="878"/>
      <c r="DQF70" s="879"/>
      <c r="DQG70" s="1041"/>
      <c r="DQH70" s="877"/>
      <c r="DQI70" s="878"/>
      <c r="DQJ70" s="878"/>
      <c r="DQK70" s="878"/>
      <c r="DQL70" s="879"/>
      <c r="DQM70" s="880"/>
      <c r="DQN70" s="878"/>
      <c r="DQO70" s="878"/>
      <c r="DQP70" s="878"/>
      <c r="DQQ70" s="881"/>
      <c r="DQR70" s="877"/>
      <c r="DQS70" s="878"/>
      <c r="DQT70" s="878"/>
      <c r="DQU70" s="878"/>
      <c r="DQV70" s="879"/>
      <c r="DQW70" s="1041"/>
      <c r="DQX70" s="877"/>
      <c r="DQY70" s="878"/>
      <c r="DQZ70" s="878"/>
      <c r="DRA70" s="878"/>
      <c r="DRB70" s="879"/>
      <c r="DRC70" s="880"/>
      <c r="DRD70" s="878"/>
      <c r="DRE70" s="878"/>
      <c r="DRF70" s="878"/>
      <c r="DRG70" s="881"/>
      <c r="DRH70" s="877"/>
      <c r="DRI70" s="878"/>
      <c r="DRJ70" s="878"/>
      <c r="DRK70" s="878"/>
      <c r="DRL70" s="879"/>
      <c r="DRM70" s="1041"/>
      <c r="DRN70" s="877"/>
      <c r="DRO70" s="878"/>
      <c r="DRP70" s="878"/>
      <c r="DRQ70" s="878"/>
      <c r="DRR70" s="879"/>
      <c r="DRS70" s="880"/>
      <c r="DRT70" s="878"/>
      <c r="DRU70" s="878"/>
      <c r="DRV70" s="878"/>
      <c r="DRW70" s="881"/>
      <c r="DRX70" s="877"/>
      <c r="DRY70" s="878"/>
      <c r="DRZ70" s="878"/>
      <c r="DSA70" s="878"/>
      <c r="DSB70" s="879"/>
      <c r="DSC70" s="1041"/>
      <c r="DSD70" s="877"/>
      <c r="DSE70" s="878"/>
      <c r="DSF70" s="878"/>
      <c r="DSG70" s="878"/>
      <c r="DSH70" s="879"/>
      <c r="DSI70" s="880"/>
      <c r="DSJ70" s="878"/>
      <c r="DSK70" s="878"/>
      <c r="DSL70" s="878"/>
      <c r="DSM70" s="881"/>
      <c r="DSN70" s="877"/>
      <c r="DSO70" s="878"/>
      <c r="DSP70" s="878"/>
      <c r="DSQ70" s="878"/>
      <c r="DSR70" s="879"/>
      <c r="DSS70" s="1041"/>
      <c r="DST70" s="877"/>
      <c r="DSU70" s="878"/>
      <c r="DSV70" s="878"/>
      <c r="DSW70" s="878"/>
      <c r="DSX70" s="879"/>
      <c r="DSY70" s="880"/>
      <c r="DSZ70" s="878"/>
      <c r="DTA70" s="878"/>
      <c r="DTB70" s="878"/>
      <c r="DTC70" s="881"/>
      <c r="DTD70" s="877"/>
      <c r="DTE70" s="878"/>
      <c r="DTF70" s="878"/>
      <c r="DTG70" s="878"/>
      <c r="DTH70" s="879"/>
      <c r="DTI70" s="1041"/>
      <c r="DTJ70" s="877"/>
      <c r="DTK70" s="878"/>
      <c r="DTL70" s="878"/>
      <c r="DTM70" s="878"/>
      <c r="DTN70" s="879"/>
      <c r="DTO70" s="880"/>
      <c r="DTP70" s="878"/>
      <c r="DTQ70" s="878"/>
      <c r="DTR70" s="878"/>
      <c r="DTS70" s="881"/>
      <c r="DTT70" s="877"/>
      <c r="DTU70" s="878"/>
      <c r="DTV70" s="878"/>
      <c r="DTW70" s="878"/>
      <c r="DTX70" s="879"/>
      <c r="DTY70" s="1041"/>
      <c r="DTZ70" s="877"/>
      <c r="DUA70" s="878"/>
      <c r="DUB70" s="878"/>
      <c r="DUC70" s="878"/>
      <c r="DUD70" s="879"/>
      <c r="DUE70" s="880"/>
      <c r="DUF70" s="878"/>
      <c r="DUG70" s="878"/>
      <c r="DUH70" s="878"/>
      <c r="DUI70" s="881"/>
      <c r="DUJ70" s="877"/>
      <c r="DUK70" s="878"/>
      <c r="DUL70" s="878"/>
      <c r="DUM70" s="878"/>
      <c r="DUN70" s="879"/>
      <c r="DUO70" s="1041"/>
      <c r="DUP70" s="877"/>
      <c r="DUQ70" s="878"/>
      <c r="DUR70" s="878"/>
      <c r="DUS70" s="878"/>
      <c r="DUT70" s="879"/>
      <c r="DUU70" s="880"/>
      <c r="DUV70" s="878"/>
      <c r="DUW70" s="878"/>
      <c r="DUX70" s="878"/>
      <c r="DUY70" s="881"/>
      <c r="DUZ70" s="877"/>
      <c r="DVA70" s="878"/>
      <c r="DVB70" s="878"/>
      <c r="DVC70" s="878"/>
      <c r="DVD70" s="879"/>
      <c r="DVE70" s="1041"/>
      <c r="DVF70" s="877"/>
      <c r="DVG70" s="878"/>
      <c r="DVH70" s="878"/>
      <c r="DVI70" s="878"/>
      <c r="DVJ70" s="879"/>
      <c r="DVK70" s="880"/>
      <c r="DVL70" s="878"/>
      <c r="DVM70" s="878"/>
      <c r="DVN70" s="878"/>
      <c r="DVO70" s="881"/>
      <c r="DVP70" s="877"/>
      <c r="DVQ70" s="878"/>
      <c r="DVR70" s="878"/>
      <c r="DVS70" s="878"/>
      <c r="DVT70" s="879"/>
      <c r="DVU70" s="1041"/>
      <c r="DVV70" s="877"/>
      <c r="DVW70" s="878"/>
      <c r="DVX70" s="878"/>
      <c r="DVY70" s="878"/>
      <c r="DVZ70" s="879"/>
      <c r="DWA70" s="880"/>
      <c r="DWB70" s="878"/>
      <c r="DWC70" s="878"/>
      <c r="DWD70" s="878"/>
      <c r="DWE70" s="881"/>
      <c r="DWF70" s="877"/>
      <c r="DWG70" s="878"/>
      <c r="DWH70" s="878"/>
      <c r="DWI70" s="878"/>
      <c r="DWJ70" s="879"/>
      <c r="DWK70" s="1041"/>
      <c r="DWL70" s="877"/>
      <c r="DWM70" s="878"/>
      <c r="DWN70" s="878"/>
      <c r="DWO70" s="878"/>
      <c r="DWP70" s="879"/>
      <c r="DWQ70" s="880"/>
      <c r="DWR70" s="878"/>
      <c r="DWS70" s="878"/>
      <c r="DWT70" s="878"/>
      <c r="DWU70" s="881"/>
      <c r="DWV70" s="877"/>
      <c r="DWW70" s="878"/>
      <c r="DWX70" s="878"/>
      <c r="DWY70" s="878"/>
      <c r="DWZ70" s="879"/>
      <c r="DXA70" s="1041"/>
      <c r="DXB70" s="877"/>
      <c r="DXC70" s="878"/>
      <c r="DXD70" s="878"/>
      <c r="DXE70" s="878"/>
      <c r="DXF70" s="879"/>
      <c r="DXG70" s="880"/>
      <c r="DXH70" s="878"/>
      <c r="DXI70" s="878"/>
      <c r="DXJ70" s="878"/>
      <c r="DXK70" s="881"/>
      <c r="DXL70" s="877"/>
      <c r="DXM70" s="878"/>
      <c r="DXN70" s="878"/>
      <c r="DXO70" s="878"/>
      <c r="DXP70" s="879"/>
      <c r="DXQ70" s="1041"/>
      <c r="DXR70" s="877"/>
      <c r="DXS70" s="878"/>
      <c r="DXT70" s="878"/>
      <c r="DXU70" s="878"/>
      <c r="DXV70" s="879"/>
      <c r="DXW70" s="880"/>
      <c r="DXX70" s="878"/>
      <c r="DXY70" s="878"/>
      <c r="DXZ70" s="878"/>
      <c r="DYA70" s="881"/>
      <c r="DYB70" s="877"/>
      <c r="DYC70" s="878"/>
      <c r="DYD70" s="878"/>
      <c r="DYE70" s="878"/>
      <c r="DYF70" s="879"/>
      <c r="DYG70" s="1041"/>
      <c r="DYH70" s="877"/>
      <c r="DYI70" s="878"/>
      <c r="DYJ70" s="878"/>
      <c r="DYK70" s="878"/>
      <c r="DYL70" s="879"/>
      <c r="DYM70" s="880"/>
      <c r="DYN70" s="878"/>
      <c r="DYO70" s="878"/>
      <c r="DYP70" s="878"/>
      <c r="DYQ70" s="881"/>
      <c r="DYR70" s="877"/>
      <c r="DYS70" s="878"/>
      <c r="DYT70" s="878"/>
      <c r="DYU70" s="878"/>
      <c r="DYV70" s="879"/>
      <c r="DYW70" s="1041"/>
      <c r="DYX70" s="877"/>
      <c r="DYY70" s="878"/>
      <c r="DYZ70" s="878"/>
      <c r="DZA70" s="878"/>
      <c r="DZB70" s="879"/>
      <c r="DZC70" s="880"/>
      <c r="DZD70" s="878"/>
      <c r="DZE70" s="878"/>
      <c r="DZF70" s="878"/>
      <c r="DZG70" s="881"/>
      <c r="DZH70" s="877"/>
      <c r="DZI70" s="878"/>
      <c r="DZJ70" s="878"/>
      <c r="DZK70" s="878"/>
      <c r="DZL70" s="879"/>
      <c r="DZM70" s="1041"/>
      <c r="DZN70" s="877"/>
      <c r="DZO70" s="878"/>
      <c r="DZP70" s="878"/>
      <c r="DZQ70" s="878"/>
      <c r="DZR70" s="879"/>
      <c r="DZS70" s="880"/>
      <c r="DZT70" s="878"/>
      <c r="DZU70" s="878"/>
      <c r="DZV70" s="878"/>
      <c r="DZW70" s="881"/>
      <c r="DZX70" s="877"/>
      <c r="DZY70" s="878"/>
      <c r="DZZ70" s="878"/>
      <c r="EAA70" s="878"/>
      <c r="EAB70" s="879"/>
      <c r="EAC70" s="1041"/>
      <c r="EAD70" s="877"/>
      <c r="EAE70" s="878"/>
      <c r="EAF70" s="878"/>
      <c r="EAG70" s="878"/>
      <c r="EAH70" s="879"/>
      <c r="EAI70" s="880"/>
      <c r="EAJ70" s="878"/>
      <c r="EAK70" s="878"/>
      <c r="EAL70" s="878"/>
      <c r="EAM70" s="881"/>
      <c r="EAN70" s="877"/>
      <c r="EAO70" s="878"/>
      <c r="EAP70" s="878"/>
      <c r="EAQ70" s="878"/>
      <c r="EAR70" s="879"/>
      <c r="EAS70" s="1041"/>
      <c r="EAT70" s="877"/>
      <c r="EAU70" s="878"/>
      <c r="EAV70" s="878"/>
      <c r="EAW70" s="878"/>
      <c r="EAX70" s="879"/>
      <c r="EAY70" s="880"/>
      <c r="EAZ70" s="878"/>
      <c r="EBA70" s="878"/>
      <c r="EBB70" s="878"/>
      <c r="EBC70" s="881"/>
      <c r="EBD70" s="877"/>
      <c r="EBE70" s="878"/>
      <c r="EBF70" s="878"/>
      <c r="EBG70" s="878"/>
      <c r="EBH70" s="879"/>
      <c r="EBI70" s="1041"/>
      <c r="EBJ70" s="877"/>
      <c r="EBK70" s="878"/>
      <c r="EBL70" s="878"/>
      <c r="EBM70" s="878"/>
      <c r="EBN70" s="879"/>
      <c r="EBO70" s="880"/>
      <c r="EBP70" s="878"/>
      <c r="EBQ70" s="878"/>
      <c r="EBR70" s="878"/>
      <c r="EBS70" s="881"/>
      <c r="EBT70" s="877"/>
      <c r="EBU70" s="878"/>
      <c r="EBV70" s="878"/>
      <c r="EBW70" s="878"/>
      <c r="EBX70" s="879"/>
      <c r="EBY70" s="1041"/>
      <c r="EBZ70" s="877"/>
      <c r="ECA70" s="878"/>
      <c r="ECB70" s="878"/>
      <c r="ECC70" s="878"/>
      <c r="ECD70" s="879"/>
      <c r="ECE70" s="880"/>
      <c r="ECF70" s="878"/>
      <c r="ECG70" s="878"/>
      <c r="ECH70" s="878"/>
      <c r="ECI70" s="881"/>
      <c r="ECJ70" s="877"/>
      <c r="ECK70" s="878"/>
      <c r="ECL70" s="878"/>
      <c r="ECM70" s="878"/>
      <c r="ECN70" s="879"/>
      <c r="ECO70" s="1041"/>
      <c r="ECP70" s="877"/>
      <c r="ECQ70" s="878"/>
      <c r="ECR70" s="878"/>
      <c r="ECS70" s="878"/>
      <c r="ECT70" s="879"/>
      <c r="ECU70" s="880"/>
      <c r="ECV70" s="878"/>
      <c r="ECW70" s="878"/>
      <c r="ECX70" s="878"/>
      <c r="ECY70" s="881"/>
      <c r="ECZ70" s="877"/>
      <c r="EDA70" s="878"/>
      <c r="EDB70" s="878"/>
      <c r="EDC70" s="878"/>
      <c r="EDD70" s="879"/>
      <c r="EDE70" s="1041"/>
      <c r="EDF70" s="877"/>
      <c r="EDG70" s="878"/>
      <c r="EDH70" s="878"/>
      <c r="EDI70" s="878"/>
      <c r="EDJ70" s="879"/>
      <c r="EDK70" s="880"/>
      <c r="EDL70" s="878"/>
      <c r="EDM70" s="878"/>
      <c r="EDN70" s="878"/>
      <c r="EDO70" s="881"/>
      <c r="EDP70" s="877"/>
      <c r="EDQ70" s="878"/>
      <c r="EDR70" s="878"/>
      <c r="EDS70" s="878"/>
      <c r="EDT70" s="879"/>
      <c r="EDU70" s="1041"/>
      <c r="EDV70" s="877"/>
      <c r="EDW70" s="878"/>
      <c r="EDX70" s="878"/>
      <c r="EDY70" s="878"/>
      <c r="EDZ70" s="879"/>
      <c r="EEA70" s="880"/>
      <c r="EEB70" s="878"/>
      <c r="EEC70" s="878"/>
      <c r="EED70" s="878"/>
      <c r="EEE70" s="881"/>
      <c r="EEF70" s="877"/>
      <c r="EEG70" s="878"/>
      <c r="EEH70" s="878"/>
      <c r="EEI70" s="878"/>
      <c r="EEJ70" s="879"/>
      <c r="EEK70" s="1041"/>
      <c r="EEL70" s="877"/>
      <c r="EEM70" s="878"/>
      <c r="EEN70" s="878"/>
      <c r="EEO70" s="878"/>
      <c r="EEP70" s="879"/>
      <c r="EEQ70" s="880"/>
      <c r="EER70" s="878"/>
      <c r="EES70" s="878"/>
      <c r="EET70" s="878"/>
      <c r="EEU70" s="881"/>
      <c r="EEV70" s="877"/>
      <c r="EEW70" s="878"/>
      <c r="EEX70" s="878"/>
      <c r="EEY70" s="878"/>
      <c r="EEZ70" s="879"/>
      <c r="EFA70" s="1041"/>
      <c r="EFB70" s="877"/>
      <c r="EFC70" s="878"/>
      <c r="EFD70" s="878"/>
      <c r="EFE70" s="878"/>
      <c r="EFF70" s="879"/>
      <c r="EFG70" s="880"/>
      <c r="EFH70" s="878"/>
      <c r="EFI70" s="878"/>
      <c r="EFJ70" s="878"/>
      <c r="EFK70" s="881"/>
      <c r="EFL70" s="877"/>
      <c r="EFM70" s="878"/>
      <c r="EFN70" s="878"/>
      <c r="EFO70" s="878"/>
      <c r="EFP70" s="879"/>
      <c r="EFQ70" s="1041"/>
      <c r="EFR70" s="877"/>
      <c r="EFS70" s="878"/>
      <c r="EFT70" s="878"/>
      <c r="EFU70" s="878"/>
      <c r="EFV70" s="879"/>
      <c r="EFW70" s="880"/>
      <c r="EFX70" s="878"/>
      <c r="EFY70" s="878"/>
      <c r="EFZ70" s="878"/>
      <c r="EGA70" s="881"/>
      <c r="EGB70" s="877"/>
      <c r="EGC70" s="878"/>
      <c r="EGD70" s="878"/>
      <c r="EGE70" s="878"/>
      <c r="EGF70" s="879"/>
      <c r="EGG70" s="1041"/>
      <c r="EGH70" s="877"/>
      <c r="EGI70" s="878"/>
      <c r="EGJ70" s="878"/>
      <c r="EGK70" s="878"/>
      <c r="EGL70" s="879"/>
      <c r="EGM70" s="880"/>
      <c r="EGN70" s="878"/>
      <c r="EGO70" s="878"/>
      <c r="EGP70" s="878"/>
      <c r="EGQ70" s="881"/>
      <c r="EGR70" s="877"/>
      <c r="EGS70" s="878"/>
      <c r="EGT70" s="878"/>
      <c r="EGU70" s="878"/>
      <c r="EGV70" s="879"/>
      <c r="EGW70" s="1041"/>
      <c r="EGX70" s="877"/>
      <c r="EGY70" s="878"/>
      <c r="EGZ70" s="878"/>
      <c r="EHA70" s="878"/>
      <c r="EHB70" s="879"/>
      <c r="EHC70" s="880"/>
      <c r="EHD70" s="878"/>
      <c r="EHE70" s="878"/>
      <c r="EHF70" s="878"/>
      <c r="EHG70" s="881"/>
      <c r="EHH70" s="877"/>
      <c r="EHI70" s="878"/>
      <c r="EHJ70" s="878"/>
      <c r="EHK70" s="878"/>
      <c r="EHL70" s="879"/>
      <c r="EHM70" s="1041"/>
      <c r="EHN70" s="877"/>
      <c r="EHO70" s="878"/>
      <c r="EHP70" s="878"/>
      <c r="EHQ70" s="878"/>
      <c r="EHR70" s="879"/>
      <c r="EHS70" s="880"/>
      <c r="EHT70" s="878"/>
      <c r="EHU70" s="878"/>
      <c r="EHV70" s="878"/>
      <c r="EHW70" s="881"/>
      <c r="EHX70" s="877"/>
      <c r="EHY70" s="878"/>
      <c r="EHZ70" s="878"/>
      <c r="EIA70" s="878"/>
      <c r="EIB70" s="879"/>
      <c r="EIC70" s="1041"/>
      <c r="EID70" s="877"/>
      <c r="EIE70" s="878"/>
      <c r="EIF70" s="878"/>
      <c r="EIG70" s="878"/>
      <c r="EIH70" s="879"/>
      <c r="EII70" s="880"/>
      <c r="EIJ70" s="878"/>
      <c r="EIK70" s="878"/>
      <c r="EIL70" s="878"/>
      <c r="EIM70" s="881"/>
      <c r="EIN70" s="877"/>
      <c r="EIO70" s="878"/>
      <c r="EIP70" s="878"/>
      <c r="EIQ70" s="878"/>
      <c r="EIR70" s="879"/>
      <c r="EIS70" s="1041"/>
      <c r="EIT70" s="877"/>
      <c r="EIU70" s="878"/>
      <c r="EIV70" s="878"/>
      <c r="EIW70" s="878"/>
      <c r="EIX70" s="879"/>
      <c r="EIY70" s="880"/>
      <c r="EIZ70" s="878"/>
      <c r="EJA70" s="878"/>
      <c r="EJB70" s="878"/>
      <c r="EJC70" s="881"/>
      <c r="EJD70" s="877"/>
      <c r="EJE70" s="878"/>
      <c r="EJF70" s="878"/>
      <c r="EJG70" s="878"/>
      <c r="EJH70" s="879"/>
      <c r="EJI70" s="1041"/>
      <c r="EJJ70" s="877"/>
      <c r="EJK70" s="878"/>
      <c r="EJL70" s="878"/>
      <c r="EJM70" s="878"/>
      <c r="EJN70" s="879"/>
      <c r="EJO70" s="880"/>
      <c r="EJP70" s="878"/>
      <c r="EJQ70" s="878"/>
      <c r="EJR70" s="878"/>
      <c r="EJS70" s="881"/>
      <c r="EJT70" s="877"/>
      <c r="EJU70" s="878"/>
      <c r="EJV70" s="878"/>
      <c r="EJW70" s="878"/>
      <c r="EJX70" s="879"/>
      <c r="EJY70" s="1041"/>
      <c r="EJZ70" s="877"/>
      <c r="EKA70" s="878"/>
      <c r="EKB70" s="878"/>
      <c r="EKC70" s="878"/>
      <c r="EKD70" s="879"/>
      <c r="EKE70" s="880"/>
      <c r="EKF70" s="878"/>
      <c r="EKG70" s="878"/>
      <c r="EKH70" s="878"/>
      <c r="EKI70" s="881"/>
      <c r="EKJ70" s="877"/>
      <c r="EKK70" s="878"/>
      <c r="EKL70" s="878"/>
      <c r="EKM70" s="878"/>
      <c r="EKN70" s="879"/>
      <c r="EKO70" s="1041"/>
      <c r="EKP70" s="877"/>
      <c r="EKQ70" s="878"/>
      <c r="EKR70" s="878"/>
      <c r="EKS70" s="878"/>
      <c r="EKT70" s="879"/>
      <c r="EKU70" s="880"/>
      <c r="EKV70" s="878"/>
      <c r="EKW70" s="878"/>
      <c r="EKX70" s="878"/>
      <c r="EKY70" s="881"/>
      <c r="EKZ70" s="877"/>
      <c r="ELA70" s="878"/>
      <c r="ELB70" s="878"/>
      <c r="ELC70" s="878"/>
      <c r="ELD70" s="879"/>
      <c r="ELE70" s="1041"/>
      <c r="ELF70" s="877"/>
      <c r="ELG70" s="878"/>
      <c r="ELH70" s="878"/>
      <c r="ELI70" s="878"/>
      <c r="ELJ70" s="879"/>
      <c r="ELK70" s="880"/>
      <c r="ELL70" s="878"/>
      <c r="ELM70" s="878"/>
      <c r="ELN70" s="878"/>
      <c r="ELO70" s="881"/>
      <c r="ELP70" s="877"/>
      <c r="ELQ70" s="878"/>
      <c r="ELR70" s="878"/>
      <c r="ELS70" s="878"/>
      <c r="ELT70" s="879"/>
      <c r="ELU70" s="1041"/>
      <c r="ELV70" s="877"/>
      <c r="ELW70" s="878"/>
      <c r="ELX70" s="878"/>
      <c r="ELY70" s="878"/>
      <c r="ELZ70" s="879"/>
      <c r="EMA70" s="880"/>
      <c r="EMB70" s="878"/>
      <c r="EMC70" s="878"/>
      <c r="EMD70" s="878"/>
      <c r="EME70" s="881"/>
      <c r="EMF70" s="877"/>
      <c r="EMG70" s="878"/>
      <c r="EMH70" s="878"/>
      <c r="EMI70" s="878"/>
      <c r="EMJ70" s="879"/>
      <c r="EMK70" s="1041"/>
      <c r="EML70" s="877"/>
      <c r="EMM70" s="878"/>
      <c r="EMN70" s="878"/>
      <c r="EMO70" s="878"/>
      <c r="EMP70" s="879"/>
      <c r="EMQ70" s="880"/>
      <c r="EMR70" s="878"/>
      <c r="EMS70" s="878"/>
      <c r="EMT70" s="878"/>
      <c r="EMU70" s="881"/>
      <c r="EMV70" s="877"/>
      <c r="EMW70" s="878"/>
      <c r="EMX70" s="878"/>
      <c r="EMY70" s="878"/>
      <c r="EMZ70" s="879"/>
      <c r="ENA70" s="1041"/>
      <c r="ENB70" s="877"/>
      <c r="ENC70" s="878"/>
      <c r="END70" s="878"/>
      <c r="ENE70" s="878"/>
      <c r="ENF70" s="879"/>
      <c r="ENG70" s="880"/>
      <c r="ENH70" s="878"/>
      <c r="ENI70" s="878"/>
      <c r="ENJ70" s="878"/>
      <c r="ENK70" s="881"/>
      <c r="ENL70" s="877"/>
      <c r="ENM70" s="878"/>
      <c r="ENN70" s="878"/>
      <c r="ENO70" s="878"/>
      <c r="ENP70" s="879"/>
      <c r="ENQ70" s="1041"/>
      <c r="ENR70" s="877"/>
      <c r="ENS70" s="878"/>
      <c r="ENT70" s="878"/>
      <c r="ENU70" s="878"/>
      <c r="ENV70" s="879"/>
      <c r="ENW70" s="880"/>
      <c r="ENX70" s="878"/>
      <c r="ENY70" s="878"/>
      <c r="ENZ70" s="878"/>
      <c r="EOA70" s="881"/>
      <c r="EOB70" s="877"/>
      <c r="EOC70" s="878"/>
      <c r="EOD70" s="878"/>
      <c r="EOE70" s="878"/>
      <c r="EOF70" s="879"/>
      <c r="EOG70" s="1041"/>
      <c r="EOH70" s="877"/>
      <c r="EOI70" s="878"/>
      <c r="EOJ70" s="878"/>
      <c r="EOK70" s="878"/>
      <c r="EOL70" s="879"/>
      <c r="EOM70" s="880"/>
      <c r="EON70" s="878"/>
      <c r="EOO70" s="878"/>
      <c r="EOP70" s="878"/>
      <c r="EOQ70" s="881"/>
      <c r="EOR70" s="877"/>
      <c r="EOS70" s="878"/>
      <c r="EOT70" s="878"/>
      <c r="EOU70" s="878"/>
      <c r="EOV70" s="879"/>
      <c r="EOW70" s="1041"/>
      <c r="EOX70" s="877"/>
      <c r="EOY70" s="878"/>
      <c r="EOZ70" s="878"/>
      <c r="EPA70" s="878"/>
      <c r="EPB70" s="879"/>
      <c r="EPC70" s="880"/>
      <c r="EPD70" s="878"/>
      <c r="EPE70" s="878"/>
      <c r="EPF70" s="878"/>
      <c r="EPG70" s="881"/>
      <c r="EPH70" s="877"/>
      <c r="EPI70" s="878"/>
      <c r="EPJ70" s="878"/>
      <c r="EPK70" s="878"/>
      <c r="EPL70" s="879"/>
      <c r="EPM70" s="1041"/>
      <c r="EPN70" s="877"/>
      <c r="EPO70" s="878"/>
      <c r="EPP70" s="878"/>
      <c r="EPQ70" s="878"/>
      <c r="EPR70" s="879"/>
      <c r="EPS70" s="880"/>
      <c r="EPT70" s="878"/>
      <c r="EPU70" s="878"/>
      <c r="EPV70" s="878"/>
      <c r="EPW70" s="881"/>
      <c r="EPX70" s="877"/>
      <c r="EPY70" s="878"/>
      <c r="EPZ70" s="878"/>
      <c r="EQA70" s="878"/>
      <c r="EQB70" s="879"/>
      <c r="EQC70" s="1041"/>
      <c r="EQD70" s="877"/>
      <c r="EQE70" s="878"/>
      <c r="EQF70" s="878"/>
      <c r="EQG70" s="878"/>
      <c r="EQH70" s="879"/>
      <c r="EQI70" s="880"/>
      <c r="EQJ70" s="878"/>
      <c r="EQK70" s="878"/>
      <c r="EQL70" s="878"/>
      <c r="EQM70" s="881"/>
      <c r="EQN70" s="877"/>
      <c r="EQO70" s="878"/>
      <c r="EQP70" s="878"/>
      <c r="EQQ70" s="878"/>
      <c r="EQR70" s="879"/>
      <c r="EQS70" s="1041"/>
      <c r="EQT70" s="877"/>
      <c r="EQU70" s="878"/>
      <c r="EQV70" s="878"/>
      <c r="EQW70" s="878"/>
      <c r="EQX70" s="879"/>
      <c r="EQY70" s="880"/>
      <c r="EQZ70" s="878"/>
      <c r="ERA70" s="878"/>
      <c r="ERB70" s="878"/>
      <c r="ERC70" s="881"/>
      <c r="ERD70" s="877"/>
      <c r="ERE70" s="878"/>
      <c r="ERF70" s="878"/>
      <c r="ERG70" s="878"/>
      <c r="ERH70" s="879"/>
      <c r="ERI70" s="1041"/>
      <c r="ERJ70" s="877"/>
      <c r="ERK70" s="878"/>
      <c r="ERL70" s="878"/>
      <c r="ERM70" s="878"/>
      <c r="ERN70" s="879"/>
      <c r="ERO70" s="880"/>
      <c r="ERP70" s="878"/>
      <c r="ERQ70" s="878"/>
      <c r="ERR70" s="878"/>
      <c r="ERS70" s="881"/>
      <c r="ERT70" s="877"/>
      <c r="ERU70" s="878"/>
      <c r="ERV70" s="878"/>
      <c r="ERW70" s="878"/>
      <c r="ERX70" s="879"/>
      <c r="ERY70" s="1041"/>
      <c r="ERZ70" s="877"/>
      <c r="ESA70" s="878"/>
      <c r="ESB70" s="878"/>
      <c r="ESC70" s="878"/>
      <c r="ESD70" s="879"/>
      <c r="ESE70" s="880"/>
      <c r="ESF70" s="878"/>
      <c r="ESG70" s="878"/>
      <c r="ESH70" s="878"/>
      <c r="ESI70" s="881"/>
      <c r="ESJ70" s="877"/>
      <c r="ESK70" s="878"/>
      <c r="ESL70" s="878"/>
      <c r="ESM70" s="878"/>
      <c r="ESN70" s="879"/>
      <c r="ESO70" s="1041"/>
      <c r="ESP70" s="877"/>
      <c r="ESQ70" s="878"/>
      <c r="ESR70" s="878"/>
      <c r="ESS70" s="878"/>
      <c r="EST70" s="879"/>
      <c r="ESU70" s="880"/>
      <c r="ESV70" s="878"/>
      <c r="ESW70" s="878"/>
      <c r="ESX70" s="878"/>
      <c r="ESY70" s="881"/>
      <c r="ESZ70" s="877"/>
      <c r="ETA70" s="878"/>
      <c r="ETB70" s="878"/>
      <c r="ETC70" s="878"/>
      <c r="ETD70" s="879"/>
      <c r="ETE70" s="1041"/>
      <c r="ETF70" s="877"/>
      <c r="ETG70" s="878"/>
      <c r="ETH70" s="878"/>
      <c r="ETI70" s="878"/>
      <c r="ETJ70" s="879"/>
      <c r="ETK70" s="880"/>
      <c r="ETL70" s="878"/>
      <c r="ETM70" s="878"/>
      <c r="ETN70" s="878"/>
      <c r="ETO70" s="881"/>
      <c r="ETP70" s="877"/>
      <c r="ETQ70" s="878"/>
      <c r="ETR70" s="878"/>
      <c r="ETS70" s="878"/>
      <c r="ETT70" s="879"/>
      <c r="ETU70" s="1041"/>
      <c r="ETV70" s="877"/>
      <c r="ETW70" s="878"/>
      <c r="ETX70" s="878"/>
      <c r="ETY70" s="878"/>
      <c r="ETZ70" s="879"/>
      <c r="EUA70" s="880"/>
      <c r="EUB70" s="878"/>
      <c r="EUC70" s="878"/>
      <c r="EUD70" s="878"/>
      <c r="EUE70" s="881"/>
      <c r="EUF70" s="877"/>
      <c r="EUG70" s="878"/>
      <c r="EUH70" s="878"/>
      <c r="EUI70" s="878"/>
      <c r="EUJ70" s="879"/>
      <c r="EUK70" s="1041"/>
      <c r="EUL70" s="877"/>
      <c r="EUM70" s="878"/>
      <c r="EUN70" s="878"/>
      <c r="EUO70" s="878"/>
      <c r="EUP70" s="879"/>
      <c r="EUQ70" s="880"/>
      <c r="EUR70" s="878"/>
      <c r="EUS70" s="878"/>
      <c r="EUT70" s="878"/>
      <c r="EUU70" s="881"/>
      <c r="EUV70" s="877"/>
      <c r="EUW70" s="878"/>
      <c r="EUX70" s="878"/>
      <c r="EUY70" s="878"/>
      <c r="EUZ70" s="879"/>
      <c r="EVA70" s="1041"/>
      <c r="EVB70" s="877"/>
      <c r="EVC70" s="878"/>
      <c r="EVD70" s="878"/>
      <c r="EVE70" s="878"/>
      <c r="EVF70" s="879"/>
      <c r="EVG70" s="880"/>
      <c r="EVH70" s="878"/>
      <c r="EVI70" s="878"/>
      <c r="EVJ70" s="878"/>
      <c r="EVK70" s="881"/>
      <c r="EVL70" s="877"/>
      <c r="EVM70" s="878"/>
      <c r="EVN70" s="878"/>
      <c r="EVO70" s="878"/>
      <c r="EVP70" s="879"/>
      <c r="EVQ70" s="1041"/>
      <c r="EVR70" s="877"/>
      <c r="EVS70" s="878"/>
      <c r="EVT70" s="878"/>
      <c r="EVU70" s="878"/>
      <c r="EVV70" s="879"/>
      <c r="EVW70" s="880"/>
      <c r="EVX70" s="878"/>
      <c r="EVY70" s="878"/>
      <c r="EVZ70" s="878"/>
      <c r="EWA70" s="881"/>
      <c r="EWB70" s="877"/>
      <c r="EWC70" s="878"/>
      <c r="EWD70" s="878"/>
      <c r="EWE70" s="878"/>
      <c r="EWF70" s="879"/>
      <c r="EWG70" s="1041"/>
      <c r="EWH70" s="877"/>
      <c r="EWI70" s="878"/>
      <c r="EWJ70" s="878"/>
      <c r="EWK70" s="878"/>
      <c r="EWL70" s="879"/>
      <c r="EWM70" s="880"/>
      <c r="EWN70" s="878"/>
      <c r="EWO70" s="878"/>
      <c r="EWP70" s="878"/>
      <c r="EWQ70" s="881"/>
      <c r="EWR70" s="877"/>
      <c r="EWS70" s="878"/>
      <c r="EWT70" s="878"/>
      <c r="EWU70" s="878"/>
      <c r="EWV70" s="879"/>
      <c r="EWW70" s="1041"/>
      <c r="EWX70" s="877"/>
      <c r="EWY70" s="878"/>
      <c r="EWZ70" s="878"/>
      <c r="EXA70" s="878"/>
      <c r="EXB70" s="879"/>
      <c r="EXC70" s="880"/>
      <c r="EXD70" s="878"/>
      <c r="EXE70" s="878"/>
      <c r="EXF70" s="878"/>
      <c r="EXG70" s="881"/>
      <c r="EXH70" s="877"/>
      <c r="EXI70" s="878"/>
      <c r="EXJ70" s="878"/>
      <c r="EXK70" s="878"/>
      <c r="EXL70" s="879"/>
      <c r="EXM70" s="1041"/>
      <c r="EXN70" s="877"/>
      <c r="EXO70" s="878"/>
      <c r="EXP70" s="878"/>
      <c r="EXQ70" s="878"/>
      <c r="EXR70" s="879"/>
      <c r="EXS70" s="880"/>
      <c r="EXT70" s="878"/>
      <c r="EXU70" s="878"/>
      <c r="EXV70" s="878"/>
      <c r="EXW70" s="881"/>
      <c r="EXX70" s="877"/>
      <c r="EXY70" s="878"/>
      <c r="EXZ70" s="878"/>
      <c r="EYA70" s="878"/>
      <c r="EYB70" s="879"/>
      <c r="EYC70" s="1041"/>
      <c r="EYD70" s="877"/>
      <c r="EYE70" s="878"/>
      <c r="EYF70" s="878"/>
      <c r="EYG70" s="878"/>
      <c r="EYH70" s="879"/>
      <c r="EYI70" s="880"/>
      <c r="EYJ70" s="878"/>
      <c r="EYK70" s="878"/>
      <c r="EYL70" s="878"/>
      <c r="EYM70" s="881"/>
      <c r="EYN70" s="877"/>
      <c r="EYO70" s="878"/>
      <c r="EYP70" s="878"/>
      <c r="EYQ70" s="878"/>
      <c r="EYR70" s="879"/>
      <c r="EYS70" s="1041"/>
      <c r="EYT70" s="877"/>
      <c r="EYU70" s="878"/>
      <c r="EYV70" s="878"/>
      <c r="EYW70" s="878"/>
      <c r="EYX70" s="879"/>
      <c r="EYY70" s="880"/>
      <c r="EYZ70" s="878"/>
      <c r="EZA70" s="878"/>
      <c r="EZB70" s="878"/>
      <c r="EZC70" s="881"/>
      <c r="EZD70" s="877"/>
      <c r="EZE70" s="878"/>
      <c r="EZF70" s="878"/>
      <c r="EZG70" s="878"/>
      <c r="EZH70" s="879"/>
      <c r="EZI70" s="1041"/>
      <c r="EZJ70" s="877"/>
      <c r="EZK70" s="878"/>
      <c r="EZL70" s="878"/>
      <c r="EZM70" s="878"/>
      <c r="EZN70" s="879"/>
      <c r="EZO70" s="880"/>
      <c r="EZP70" s="878"/>
      <c r="EZQ70" s="878"/>
      <c r="EZR70" s="878"/>
      <c r="EZS70" s="881"/>
      <c r="EZT70" s="877"/>
      <c r="EZU70" s="878"/>
      <c r="EZV70" s="878"/>
      <c r="EZW70" s="878"/>
      <c r="EZX70" s="879"/>
      <c r="EZY70" s="1041"/>
      <c r="EZZ70" s="877"/>
      <c r="FAA70" s="878"/>
      <c r="FAB70" s="878"/>
      <c r="FAC70" s="878"/>
      <c r="FAD70" s="879"/>
      <c r="FAE70" s="880"/>
      <c r="FAF70" s="878"/>
      <c r="FAG70" s="878"/>
      <c r="FAH70" s="878"/>
      <c r="FAI70" s="881"/>
      <c r="FAJ70" s="877"/>
      <c r="FAK70" s="878"/>
      <c r="FAL70" s="878"/>
      <c r="FAM70" s="878"/>
      <c r="FAN70" s="879"/>
      <c r="FAO70" s="1041"/>
      <c r="FAP70" s="877"/>
      <c r="FAQ70" s="878"/>
      <c r="FAR70" s="878"/>
      <c r="FAS70" s="878"/>
      <c r="FAT70" s="879"/>
      <c r="FAU70" s="880"/>
      <c r="FAV70" s="878"/>
      <c r="FAW70" s="878"/>
      <c r="FAX70" s="878"/>
      <c r="FAY70" s="881"/>
      <c r="FAZ70" s="877"/>
      <c r="FBA70" s="878"/>
      <c r="FBB70" s="878"/>
      <c r="FBC70" s="878"/>
      <c r="FBD70" s="879"/>
      <c r="FBE70" s="1041"/>
      <c r="FBF70" s="877"/>
      <c r="FBG70" s="878"/>
      <c r="FBH70" s="878"/>
      <c r="FBI70" s="878"/>
      <c r="FBJ70" s="879"/>
      <c r="FBK70" s="880"/>
      <c r="FBL70" s="878"/>
      <c r="FBM70" s="878"/>
      <c r="FBN70" s="878"/>
      <c r="FBO70" s="881"/>
      <c r="FBP70" s="877"/>
      <c r="FBQ70" s="878"/>
      <c r="FBR70" s="878"/>
      <c r="FBS70" s="878"/>
      <c r="FBT70" s="879"/>
      <c r="FBU70" s="1041"/>
      <c r="FBV70" s="877"/>
      <c r="FBW70" s="878"/>
      <c r="FBX70" s="878"/>
      <c r="FBY70" s="878"/>
      <c r="FBZ70" s="879"/>
      <c r="FCA70" s="880"/>
      <c r="FCB70" s="878"/>
      <c r="FCC70" s="878"/>
      <c r="FCD70" s="878"/>
      <c r="FCE70" s="881"/>
      <c r="FCF70" s="877"/>
      <c r="FCG70" s="878"/>
      <c r="FCH70" s="878"/>
      <c r="FCI70" s="878"/>
      <c r="FCJ70" s="879"/>
      <c r="FCK70" s="1041"/>
      <c r="FCL70" s="877"/>
      <c r="FCM70" s="878"/>
      <c r="FCN70" s="878"/>
      <c r="FCO70" s="878"/>
      <c r="FCP70" s="879"/>
      <c r="FCQ70" s="880"/>
      <c r="FCR70" s="878"/>
      <c r="FCS70" s="878"/>
      <c r="FCT70" s="878"/>
      <c r="FCU70" s="881"/>
      <c r="FCV70" s="877"/>
      <c r="FCW70" s="878"/>
      <c r="FCX70" s="878"/>
      <c r="FCY70" s="878"/>
      <c r="FCZ70" s="879"/>
      <c r="FDA70" s="1041"/>
      <c r="FDB70" s="877"/>
      <c r="FDC70" s="878"/>
      <c r="FDD70" s="878"/>
      <c r="FDE70" s="878"/>
      <c r="FDF70" s="879"/>
      <c r="FDG70" s="880"/>
      <c r="FDH70" s="878"/>
      <c r="FDI70" s="878"/>
      <c r="FDJ70" s="878"/>
      <c r="FDK70" s="881"/>
      <c r="FDL70" s="877"/>
      <c r="FDM70" s="878"/>
      <c r="FDN70" s="878"/>
      <c r="FDO70" s="878"/>
      <c r="FDP70" s="879"/>
      <c r="FDQ70" s="1041"/>
      <c r="FDR70" s="877"/>
      <c r="FDS70" s="878"/>
      <c r="FDT70" s="878"/>
      <c r="FDU70" s="878"/>
      <c r="FDV70" s="879"/>
      <c r="FDW70" s="880"/>
      <c r="FDX70" s="878"/>
      <c r="FDY70" s="878"/>
      <c r="FDZ70" s="878"/>
      <c r="FEA70" s="881"/>
      <c r="FEB70" s="877"/>
      <c r="FEC70" s="878"/>
      <c r="FED70" s="878"/>
      <c r="FEE70" s="878"/>
      <c r="FEF70" s="879"/>
      <c r="FEG70" s="1041"/>
      <c r="FEH70" s="877"/>
      <c r="FEI70" s="878"/>
      <c r="FEJ70" s="878"/>
      <c r="FEK70" s="878"/>
      <c r="FEL70" s="879"/>
      <c r="FEM70" s="880"/>
      <c r="FEN70" s="878"/>
      <c r="FEO70" s="878"/>
      <c r="FEP70" s="878"/>
      <c r="FEQ70" s="881"/>
      <c r="FER70" s="877"/>
      <c r="FES70" s="878"/>
      <c r="FET70" s="878"/>
      <c r="FEU70" s="878"/>
      <c r="FEV70" s="879"/>
      <c r="FEW70" s="1041"/>
      <c r="FEX70" s="877"/>
      <c r="FEY70" s="878"/>
      <c r="FEZ70" s="878"/>
      <c r="FFA70" s="878"/>
      <c r="FFB70" s="879"/>
      <c r="FFC70" s="880"/>
      <c r="FFD70" s="878"/>
      <c r="FFE70" s="878"/>
      <c r="FFF70" s="878"/>
      <c r="FFG70" s="881"/>
      <c r="FFH70" s="877"/>
      <c r="FFI70" s="878"/>
      <c r="FFJ70" s="878"/>
      <c r="FFK70" s="878"/>
      <c r="FFL70" s="879"/>
      <c r="FFM70" s="1041"/>
      <c r="FFN70" s="877"/>
      <c r="FFO70" s="878"/>
      <c r="FFP70" s="878"/>
      <c r="FFQ70" s="878"/>
      <c r="FFR70" s="879"/>
      <c r="FFS70" s="880"/>
      <c r="FFT70" s="878"/>
      <c r="FFU70" s="878"/>
      <c r="FFV70" s="878"/>
      <c r="FFW70" s="881"/>
      <c r="FFX70" s="877"/>
      <c r="FFY70" s="878"/>
      <c r="FFZ70" s="878"/>
      <c r="FGA70" s="878"/>
      <c r="FGB70" s="879"/>
      <c r="FGC70" s="1041"/>
      <c r="FGD70" s="877"/>
      <c r="FGE70" s="878"/>
      <c r="FGF70" s="878"/>
      <c r="FGG70" s="878"/>
      <c r="FGH70" s="879"/>
      <c r="FGI70" s="880"/>
      <c r="FGJ70" s="878"/>
      <c r="FGK70" s="878"/>
      <c r="FGL70" s="878"/>
      <c r="FGM70" s="881"/>
      <c r="FGN70" s="877"/>
      <c r="FGO70" s="878"/>
      <c r="FGP70" s="878"/>
      <c r="FGQ70" s="878"/>
      <c r="FGR70" s="879"/>
      <c r="FGS70" s="1041"/>
      <c r="FGT70" s="877"/>
      <c r="FGU70" s="878"/>
      <c r="FGV70" s="878"/>
      <c r="FGW70" s="878"/>
      <c r="FGX70" s="879"/>
      <c r="FGY70" s="880"/>
      <c r="FGZ70" s="878"/>
      <c r="FHA70" s="878"/>
      <c r="FHB70" s="878"/>
      <c r="FHC70" s="881"/>
      <c r="FHD70" s="877"/>
      <c r="FHE70" s="878"/>
      <c r="FHF70" s="878"/>
      <c r="FHG70" s="878"/>
      <c r="FHH70" s="879"/>
      <c r="FHI70" s="1041"/>
      <c r="FHJ70" s="877"/>
      <c r="FHK70" s="878"/>
      <c r="FHL70" s="878"/>
      <c r="FHM70" s="878"/>
      <c r="FHN70" s="879"/>
      <c r="FHO70" s="880"/>
      <c r="FHP70" s="878"/>
      <c r="FHQ70" s="878"/>
      <c r="FHR70" s="878"/>
      <c r="FHS70" s="881"/>
      <c r="FHT70" s="877"/>
      <c r="FHU70" s="878"/>
      <c r="FHV70" s="878"/>
      <c r="FHW70" s="878"/>
      <c r="FHX70" s="879"/>
      <c r="FHY70" s="1041"/>
      <c r="FHZ70" s="877"/>
      <c r="FIA70" s="878"/>
      <c r="FIB70" s="878"/>
      <c r="FIC70" s="878"/>
      <c r="FID70" s="879"/>
      <c r="FIE70" s="880"/>
      <c r="FIF70" s="878"/>
      <c r="FIG70" s="878"/>
      <c r="FIH70" s="878"/>
      <c r="FII70" s="881"/>
      <c r="FIJ70" s="877"/>
      <c r="FIK70" s="878"/>
      <c r="FIL70" s="878"/>
      <c r="FIM70" s="878"/>
      <c r="FIN70" s="879"/>
      <c r="FIO70" s="1041"/>
      <c r="FIP70" s="877"/>
      <c r="FIQ70" s="878"/>
      <c r="FIR70" s="878"/>
      <c r="FIS70" s="878"/>
      <c r="FIT70" s="879"/>
      <c r="FIU70" s="880"/>
      <c r="FIV70" s="878"/>
      <c r="FIW70" s="878"/>
      <c r="FIX70" s="878"/>
      <c r="FIY70" s="881"/>
      <c r="FIZ70" s="877"/>
      <c r="FJA70" s="878"/>
      <c r="FJB70" s="878"/>
      <c r="FJC70" s="878"/>
      <c r="FJD70" s="879"/>
      <c r="FJE70" s="1041"/>
      <c r="FJF70" s="877"/>
      <c r="FJG70" s="878"/>
      <c r="FJH70" s="878"/>
      <c r="FJI70" s="878"/>
      <c r="FJJ70" s="879"/>
      <c r="FJK70" s="880"/>
      <c r="FJL70" s="878"/>
      <c r="FJM70" s="878"/>
      <c r="FJN70" s="878"/>
      <c r="FJO70" s="881"/>
      <c r="FJP70" s="877"/>
      <c r="FJQ70" s="878"/>
      <c r="FJR70" s="878"/>
      <c r="FJS70" s="878"/>
      <c r="FJT70" s="879"/>
      <c r="FJU70" s="1041"/>
      <c r="FJV70" s="877"/>
      <c r="FJW70" s="878"/>
      <c r="FJX70" s="878"/>
      <c r="FJY70" s="878"/>
      <c r="FJZ70" s="879"/>
      <c r="FKA70" s="880"/>
      <c r="FKB70" s="878"/>
      <c r="FKC70" s="878"/>
      <c r="FKD70" s="878"/>
      <c r="FKE70" s="881"/>
      <c r="FKF70" s="877"/>
      <c r="FKG70" s="878"/>
      <c r="FKH70" s="878"/>
      <c r="FKI70" s="878"/>
      <c r="FKJ70" s="879"/>
      <c r="FKK70" s="1041"/>
      <c r="FKL70" s="877"/>
      <c r="FKM70" s="878"/>
      <c r="FKN70" s="878"/>
      <c r="FKO70" s="878"/>
      <c r="FKP70" s="879"/>
      <c r="FKQ70" s="880"/>
      <c r="FKR70" s="878"/>
      <c r="FKS70" s="878"/>
      <c r="FKT70" s="878"/>
      <c r="FKU70" s="881"/>
      <c r="FKV70" s="877"/>
      <c r="FKW70" s="878"/>
      <c r="FKX70" s="878"/>
      <c r="FKY70" s="878"/>
      <c r="FKZ70" s="879"/>
      <c r="FLA70" s="1041"/>
      <c r="FLB70" s="877"/>
      <c r="FLC70" s="878"/>
      <c r="FLD70" s="878"/>
      <c r="FLE70" s="878"/>
      <c r="FLF70" s="879"/>
      <c r="FLG70" s="880"/>
      <c r="FLH70" s="878"/>
      <c r="FLI70" s="878"/>
      <c r="FLJ70" s="878"/>
      <c r="FLK70" s="881"/>
      <c r="FLL70" s="877"/>
      <c r="FLM70" s="878"/>
      <c r="FLN70" s="878"/>
      <c r="FLO70" s="878"/>
      <c r="FLP70" s="879"/>
      <c r="FLQ70" s="1041"/>
      <c r="FLR70" s="877"/>
      <c r="FLS70" s="878"/>
      <c r="FLT70" s="878"/>
      <c r="FLU70" s="878"/>
      <c r="FLV70" s="879"/>
      <c r="FLW70" s="880"/>
      <c r="FLX70" s="878"/>
      <c r="FLY70" s="878"/>
      <c r="FLZ70" s="878"/>
      <c r="FMA70" s="881"/>
      <c r="FMB70" s="877"/>
      <c r="FMC70" s="878"/>
      <c r="FMD70" s="878"/>
      <c r="FME70" s="878"/>
      <c r="FMF70" s="879"/>
      <c r="FMG70" s="1041"/>
      <c r="FMH70" s="877"/>
      <c r="FMI70" s="878"/>
      <c r="FMJ70" s="878"/>
      <c r="FMK70" s="878"/>
      <c r="FML70" s="879"/>
      <c r="FMM70" s="880"/>
      <c r="FMN70" s="878"/>
      <c r="FMO70" s="878"/>
      <c r="FMP70" s="878"/>
      <c r="FMQ70" s="881"/>
      <c r="FMR70" s="877"/>
      <c r="FMS70" s="878"/>
      <c r="FMT70" s="878"/>
      <c r="FMU70" s="878"/>
      <c r="FMV70" s="879"/>
      <c r="FMW70" s="1041"/>
      <c r="FMX70" s="877"/>
      <c r="FMY70" s="878"/>
      <c r="FMZ70" s="878"/>
      <c r="FNA70" s="878"/>
      <c r="FNB70" s="879"/>
      <c r="FNC70" s="880"/>
      <c r="FND70" s="878"/>
      <c r="FNE70" s="878"/>
      <c r="FNF70" s="878"/>
      <c r="FNG70" s="881"/>
      <c r="FNH70" s="877"/>
      <c r="FNI70" s="878"/>
      <c r="FNJ70" s="878"/>
      <c r="FNK70" s="878"/>
      <c r="FNL70" s="879"/>
      <c r="FNM70" s="1041"/>
      <c r="FNN70" s="877"/>
      <c r="FNO70" s="878"/>
      <c r="FNP70" s="878"/>
      <c r="FNQ70" s="878"/>
      <c r="FNR70" s="879"/>
      <c r="FNS70" s="880"/>
      <c r="FNT70" s="878"/>
      <c r="FNU70" s="878"/>
      <c r="FNV70" s="878"/>
      <c r="FNW70" s="881"/>
      <c r="FNX70" s="877"/>
      <c r="FNY70" s="878"/>
      <c r="FNZ70" s="878"/>
      <c r="FOA70" s="878"/>
      <c r="FOB70" s="879"/>
      <c r="FOC70" s="1041"/>
      <c r="FOD70" s="877"/>
      <c r="FOE70" s="878"/>
      <c r="FOF70" s="878"/>
      <c r="FOG70" s="878"/>
      <c r="FOH70" s="879"/>
      <c r="FOI70" s="880"/>
      <c r="FOJ70" s="878"/>
      <c r="FOK70" s="878"/>
      <c r="FOL70" s="878"/>
      <c r="FOM70" s="881"/>
      <c r="FON70" s="877"/>
      <c r="FOO70" s="878"/>
      <c r="FOP70" s="878"/>
      <c r="FOQ70" s="878"/>
      <c r="FOR70" s="879"/>
      <c r="FOS70" s="1041"/>
      <c r="FOT70" s="877"/>
      <c r="FOU70" s="878"/>
      <c r="FOV70" s="878"/>
      <c r="FOW70" s="878"/>
      <c r="FOX70" s="879"/>
      <c r="FOY70" s="880"/>
      <c r="FOZ70" s="878"/>
      <c r="FPA70" s="878"/>
      <c r="FPB70" s="878"/>
      <c r="FPC70" s="881"/>
      <c r="FPD70" s="877"/>
      <c r="FPE70" s="878"/>
      <c r="FPF70" s="878"/>
      <c r="FPG70" s="878"/>
      <c r="FPH70" s="879"/>
      <c r="FPI70" s="1041"/>
      <c r="FPJ70" s="877"/>
      <c r="FPK70" s="878"/>
      <c r="FPL70" s="878"/>
      <c r="FPM70" s="878"/>
      <c r="FPN70" s="879"/>
      <c r="FPO70" s="880"/>
      <c r="FPP70" s="878"/>
      <c r="FPQ70" s="878"/>
      <c r="FPR70" s="878"/>
      <c r="FPS70" s="881"/>
      <c r="FPT70" s="877"/>
      <c r="FPU70" s="878"/>
      <c r="FPV70" s="878"/>
      <c r="FPW70" s="878"/>
      <c r="FPX70" s="879"/>
      <c r="FPY70" s="1041"/>
      <c r="FPZ70" s="877"/>
      <c r="FQA70" s="878"/>
      <c r="FQB70" s="878"/>
      <c r="FQC70" s="878"/>
      <c r="FQD70" s="879"/>
      <c r="FQE70" s="880"/>
      <c r="FQF70" s="878"/>
      <c r="FQG70" s="878"/>
      <c r="FQH70" s="878"/>
      <c r="FQI70" s="881"/>
      <c r="FQJ70" s="877"/>
      <c r="FQK70" s="878"/>
      <c r="FQL70" s="878"/>
      <c r="FQM70" s="878"/>
      <c r="FQN70" s="879"/>
      <c r="FQO70" s="1041"/>
      <c r="FQP70" s="877"/>
      <c r="FQQ70" s="878"/>
      <c r="FQR70" s="878"/>
      <c r="FQS70" s="878"/>
      <c r="FQT70" s="879"/>
      <c r="FQU70" s="880"/>
      <c r="FQV70" s="878"/>
      <c r="FQW70" s="878"/>
      <c r="FQX70" s="878"/>
      <c r="FQY70" s="881"/>
      <c r="FQZ70" s="877"/>
      <c r="FRA70" s="878"/>
      <c r="FRB70" s="878"/>
      <c r="FRC70" s="878"/>
      <c r="FRD70" s="879"/>
      <c r="FRE70" s="1041"/>
      <c r="FRF70" s="877"/>
      <c r="FRG70" s="878"/>
      <c r="FRH70" s="878"/>
      <c r="FRI70" s="878"/>
      <c r="FRJ70" s="879"/>
      <c r="FRK70" s="880"/>
      <c r="FRL70" s="878"/>
      <c r="FRM70" s="878"/>
      <c r="FRN70" s="878"/>
      <c r="FRO70" s="881"/>
      <c r="FRP70" s="877"/>
      <c r="FRQ70" s="878"/>
      <c r="FRR70" s="878"/>
      <c r="FRS70" s="878"/>
      <c r="FRT70" s="879"/>
      <c r="FRU70" s="1041"/>
      <c r="FRV70" s="877"/>
      <c r="FRW70" s="878"/>
      <c r="FRX70" s="878"/>
      <c r="FRY70" s="878"/>
      <c r="FRZ70" s="879"/>
      <c r="FSA70" s="880"/>
      <c r="FSB70" s="878"/>
      <c r="FSC70" s="878"/>
      <c r="FSD70" s="878"/>
      <c r="FSE70" s="881"/>
      <c r="FSF70" s="877"/>
      <c r="FSG70" s="878"/>
      <c r="FSH70" s="878"/>
      <c r="FSI70" s="878"/>
      <c r="FSJ70" s="879"/>
      <c r="FSK70" s="1041"/>
      <c r="FSL70" s="877"/>
      <c r="FSM70" s="878"/>
      <c r="FSN70" s="878"/>
      <c r="FSO70" s="878"/>
      <c r="FSP70" s="879"/>
      <c r="FSQ70" s="880"/>
      <c r="FSR70" s="878"/>
      <c r="FSS70" s="878"/>
      <c r="FST70" s="878"/>
      <c r="FSU70" s="881"/>
      <c r="FSV70" s="877"/>
      <c r="FSW70" s="878"/>
      <c r="FSX70" s="878"/>
      <c r="FSY70" s="878"/>
      <c r="FSZ70" s="879"/>
      <c r="FTA70" s="1041"/>
      <c r="FTB70" s="877"/>
      <c r="FTC70" s="878"/>
      <c r="FTD70" s="878"/>
      <c r="FTE70" s="878"/>
      <c r="FTF70" s="879"/>
      <c r="FTG70" s="880"/>
      <c r="FTH70" s="878"/>
      <c r="FTI70" s="878"/>
      <c r="FTJ70" s="878"/>
      <c r="FTK70" s="881"/>
      <c r="FTL70" s="877"/>
      <c r="FTM70" s="878"/>
      <c r="FTN70" s="878"/>
      <c r="FTO70" s="878"/>
      <c r="FTP70" s="879"/>
      <c r="FTQ70" s="1041"/>
      <c r="FTR70" s="877"/>
      <c r="FTS70" s="878"/>
      <c r="FTT70" s="878"/>
      <c r="FTU70" s="878"/>
      <c r="FTV70" s="879"/>
      <c r="FTW70" s="880"/>
      <c r="FTX70" s="878"/>
      <c r="FTY70" s="878"/>
      <c r="FTZ70" s="878"/>
      <c r="FUA70" s="881"/>
      <c r="FUB70" s="877"/>
      <c r="FUC70" s="878"/>
      <c r="FUD70" s="878"/>
      <c r="FUE70" s="878"/>
      <c r="FUF70" s="879"/>
      <c r="FUG70" s="1041"/>
      <c r="FUH70" s="877"/>
      <c r="FUI70" s="878"/>
      <c r="FUJ70" s="878"/>
      <c r="FUK70" s="878"/>
      <c r="FUL70" s="879"/>
      <c r="FUM70" s="880"/>
      <c r="FUN70" s="878"/>
      <c r="FUO70" s="878"/>
      <c r="FUP70" s="878"/>
      <c r="FUQ70" s="881"/>
      <c r="FUR70" s="877"/>
      <c r="FUS70" s="878"/>
      <c r="FUT70" s="878"/>
      <c r="FUU70" s="878"/>
      <c r="FUV70" s="879"/>
      <c r="FUW70" s="1041"/>
      <c r="FUX70" s="877"/>
      <c r="FUY70" s="878"/>
      <c r="FUZ70" s="878"/>
      <c r="FVA70" s="878"/>
      <c r="FVB70" s="879"/>
      <c r="FVC70" s="880"/>
      <c r="FVD70" s="878"/>
      <c r="FVE70" s="878"/>
      <c r="FVF70" s="878"/>
      <c r="FVG70" s="881"/>
      <c r="FVH70" s="877"/>
      <c r="FVI70" s="878"/>
      <c r="FVJ70" s="878"/>
      <c r="FVK70" s="878"/>
      <c r="FVL70" s="879"/>
      <c r="FVM70" s="1041"/>
      <c r="FVN70" s="877"/>
      <c r="FVO70" s="878"/>
      <c r="FVP70" s="878"/>
      <c r="FVQ70" s="878"/>
      <c r="FVR70" s="879"/>
      <c r="FVS70" s="880"/>
      <c r="FVT70" s="878"/>
      <c r="FVU70" s="878"/>
      <c r="FVV70" s="878"/>
      <c r="FVW70" s="881"/>
      <c r="FVX70" s="877"/>
      <c r="FVY70" s="878"/>
      <c r="FVZ70" s="878"/>
      <c r="FWA70" s="878"/>
      <c r="FWB70" s="879"/>
      <c r="FWC70" s="1041"/>
      <c r="FWD70" s="877"/>
      <c r="FWE70" s="878"/>
      <c r="FWF70" s="878"/>
      <c r="FWG70" s="878"/>
      <c r="FWH70" s="879"/>
      <c r="FWI70" s="880"/>
      <c r="FWJ70" s="878"/>
      <c r="FWK70" s="878"/>
      <c r="FWL70" s="878"/>
      <c r="FWM70" s="881"/>
      <c r="FWN70" s="877"/>
      <c r="FWO70" s="878"/>
      <c r="FWP70" s="878"/>
      <c r="FWQ70" s="878"/>
      <c r="FWR70" s="879"/>
      <c r="FWS70" s="1041"/>
      <c r="FWT70" s="877"/>
      <c r="FWU70" s="878"/>
      <c r="FWV70" s="878"/>
      <c r="FWW70" s="878"/>
      <c r="FWX70" s="879"/>
      <c r="FWY70" s="880"/>
      <c r="FWZ70" s="878"/>
      <c r="FXA70" s="878"/>
      <c r="FXB70" s="878"/>
      <c r="FXC70" s="881"/>
      <c r="FXD70" s="877"/>
      <c r="FXE70" s="878"/>
      <c r="FXF70" s="878"/>
      <c r="FXG70" s="878"/>
      <c r="FXH70" s="879"/>
      <c r="FXI70" s="1041"/>
      <c r="FXJ70" s="877"/>
      <c r="FXK70" s="878"/>
      <c r="FXL70" s="878"/>
      <c r="FXM70" s="878"/>
      <c r="FXN70" s="879"/>
      <c r="FXO70" s="880"/>
      <c r="FXP70" s="878"/>
      <c r="FXQ70" s="878"/>
      <c r="FXR70" s="878"/>
      <c r="FXS70" s="881"/>
      <c r="FXT70" s="877"/>
      <c r="FXU70" s="878"/>
      <c r="FXV70" s="878"/>
      <c r="FXW70" s="878"/>
      <c r="FXX70" s="879"/>
      <c r="FXY70" s="1041"/>
      <c r="FXZ70" s="877"/>
      <c r="FYA70" s="878"/>
      <c r="FYB70" s="878"/>
      <c r="FYC70" s="878"/>
      <c r="FYD70" s="879"/>
      <c r="FYE70" s="880"/>
      <c r="FYF70" s="878"/>
      <c r="FYG70" s="878"/>
      <c r="FYH70" s="878"/>
      <c r="FYI70" s="881"/>
      <c r="FYJ70" s="877"/>
      <c r="FYK70" s="878"/>
      <c r="FYL70" s="878"/>
      <c r="FYM70" s="878"/>
      <c r="FYN70" s="879"/>
      <c r="FYO70" s="1041"/>
      <c r="FYP70" s="877"/>
      <c r="FYQ70" s="878"/>
      <c r="FYR70" s="878"/>
      <c r="FYS70" s="878"/>
      <c r="FYT70" s="879"/>
      <c r="FYU70" s="880"/>
      <c r="FYV70" s="878"/>
      <c r="FYW70" s="878"/>
      <c r="FYX70" s="878"/>
      <c r="FYY70" s="881"/>
      <c r="FYZ70" s="877"/>
      <c r="FZA70" s="878"/>
      <c r="FZB70" s="878"/>
      <c r="FZC70" s="878"/>
      <c r="FZD70" s="879"/>
      <c r="FZE70" s="1041"/>
      <c r="FZF70" s="877"/>
      <c r="FZG70" s="878"/>
      <c r="FZH70" s="878"/>
      <c r="FZI70" s="878"/>
      <c r="FZJ70" s="879"/>
      <c r="FZK70" s="880"/>
      <c r="FZL70" s="878"/>
      <c r="FZM70" s="878"/>
      <c r="FZN70" s="878"/>
      <c r="FZO70" s="881"/>
      <c r="FZP70" s="877"/>
      <c r="FZQ70" s="878"/>
      <c r="FZR70" s="878"/>
      <c r="FZS70" s="878"/>
      <c r="FZT70" s="879"/>
      <c r="FZU70" s="1041"/>
      <c r="FZV70" s="877"/>
      <c r="FZW70" s="878"/>
      <c r="FZX70" s="878"/>
      <c r="FZY70" s="878"/>
      <c r="FZZ70" s="879"/>
      <c r="GAA70" s="880"/>
      <c r="GAB70" s="878"/>
      <c r="GAC70" s="878"/>
      <c r="GAD70" s="878"/>
      <c r="GAE70" s="881"/>
      <c r="GAF70" s="877"/>
      <c r="GAG70" s="878"/>
      <c r="GAH70" s="878"/>
      <c r="GAI70" s="878"/>
      <c r="GAJ70" s="879"/>
      <c r="GAK70" s="1041"/>
      <c r="GAL70" s="877"/>
      <c r="GAM70" s="878"/>
      <c r="GAN70" s="878"/>
      <c r="GAO70" s="878"/>
      <c r="GAP70" s="879"/>
      <c r="GAQ70" s="880"/>
      <c r="GAR70" s="878"/>
      <c r="GAS70" s="878"/>
      <c r="GAT70" s="878"/>
      <c r="GAU70" s="881"/>
      <c r="GAV70" s="877"/>
      <c r="GAW70" s="878"/>
      <c r="GAX70" s="878"/>
      <c r="GAY70" s="878"/>
      <c r="GAZ70" s="879"/>
      <c r="GBA70" s="1041"/>
      <c r="GBB70" s="877"/>
      <c r="GBC70" s="878"/>
      <c r="GBD70" s="878"/>
      <c r="GBE70" s="878"/>
      <c r="GBF70" s="879"/>
      <c r="GBG70" s="880"/>
      <c r="GBH70" s="878"/>
      <c r="GBI70" s="878"/>
      <c r="GBJ70" s="878"/>
      <c r="GBK70" s="881"/>
      <c r="GBL70" s="877"/>
      <c r="GBM70" s="878"/>
      <c r="GBN70" s="878"/>
      <c r="GBO70" s="878"/>
      <c r="GBP70" s="879"/>
      <c r="GBQ70" s="1041"/>
      <c r="GBR70" s="877"/>
      <c r="GBS70" s="878"/>
      <c r="GBT70" s="878"/>
      <c r="GBU70" s="878"/>
      <c r="GBV70" s="879"/>
      <c r="GBW70" s="880"/>
      <c r="GBX70" s="878"/>
      <c r="GBY70" s="878"/>
      <c r="GBZ70" s="878"/>
      <c r="GCA70" s="881"/>
      <c r="GCB70" s="877"/>
      <c r="GCC70" s="878"/>
      <c r="GCD70" s="878"/>
      <c r="GCE70" s="878"/>
      <c r="GCF70" s="879"/>
      <c r="GCG70" s="1041"/>
      <c r="GCH70" s="877"/>
      <c r="GCI70" s="878"/>
      <c r="GCJ70" s="878"/>
      <c r="GCK70" s="878"/>
      <c r="GCL70" s="879"/>
      <c r="GCM70" s="880"/>
      <c r="GCN70" s="878"/>
      <c r="GCO70" s="878"/>
      <c r="GCP70" s="878"/>
      <c r="GCQ70" s="881"/>
      <c r="GCR70" s="877"/>
      <c r="GCS70" s="878"/>
      <c r="GCT70" s="878"/>
      <c r="GCU70" s="878"/>
      <c r="GCV70" s="879"/>
      <c r="GCW70" s="1041"/>
      <c r="GCX70" s="877"/>
      <c r="GCY70" s="878"/>
      <c r="GCZ70" s="878"/>
      <c r="GDA70" s="878"/>
      <c r="GDB70" s="879"/>
      <c r="GDC70" s="880"/>
      <c r="GDD70" s="878"/>
      <c r="GDE70" s="878"/>
      <c r="GDF70" s="878"/>
      <c r="GDG70" s="881"/>
      <c r="GDH70" s="877"/>
      <c r="GDI70" s="878"/>
      <c r="GDJ70" s="878"/>
      <c r="GDK70" s="878"/>
      <c r="GDL70" s="879"/>
      <c r="GDM70" s="1041"/>
      <c r="GDN70" s="877"/>
      <c r="GDO70" s="878"/>
      <c r="GDP70" s="878"/>
      <c r="GDQ70" s="878"/>
      <c r="GDR70" s="879"/>
      <c r="GDS70" s="880"/>
      <c r="GDT70" s="878"/>
      <c r="GDU70" s="878"/>
      <c r="GDV70" s="878"/>
      <c r="GDW70" s="881"/>
      <c r="GDX70" s="877"/>
      <c r="GDY70" s="878"/>
      <c r="GDZ70" s="878"/>
      <c r="GEA70" s="878"/>
      <c r="GEB70" s="879"/>
      <c r="GEC70" s="1041"/>
      <c r="GED70" s="877"/>
      <c r="GEE70" s="878"/>
      <c r="GEF70" s="878"/>
      <c r="GEG70" s="878"/>
      <c r="GEH70" s="879"/>
      <c r="GEI70" s="880"/>
      <c r="GEJ70" s="878"/>
      <c r="GEK70" s="878"/>
      <c r="GEL70" s="878"/>
      <c r="GEM70" s="881"/>
      <c r="GEN70" s="877"/>
      <c r="GEO70" s="878"/>
      <c r="GEP70" s="878"/>
      <c r="GEQ70" s="878"/>
      <c r="GER70" s="879"/>
      <c r="GES70" s="1041"/>
      <c r="GET70" s="877"/>
      <c r="GEU70" s="878"/>
      <c r="GEV70" s="878"/>
      <c r="GEW70" s="878"/>
      <c r="GEX70" s="879"/>
      <c r="GEY70" s="880"/>
      <c r="GEZ70" s="878"/>
      <c r="GFA70" s="878"/>
      <c r="GFB70" s="878"/>
      <c r="GFC70" s="881"/>
      <c r="GFD70" s="877"/>
      <c r="GFE70" s="878"/>
      <c r="GFF70" s="878"/>
      <c r="GFG70" s="878"/>
      <c r="GFH70" s="879"/>
      <c r="GFI70" s="1041"/>
      <c r="GFJ70" s="877"/>
      <c r="GFK70" s="878"/>
      <c r="GFL70" s="878"/>
      <c r="GFM70" s="878"/>
      <c r="GFN70" s="879"/>
      <c r="GFO70" s="880"/>
      <c r="GFP70" s="878"/>
      <c r="GFQ70" s="878"/>
      <c r="GFR70" s="878"/>
      <c r="GFS70" s="881"/>
      <c r="GFT70" s="877"/>
      <c r="GFU70" s="878"/>
      <c r="GFV70" s="878"/>
      <c r="GFW70" s="878"/>
      <c r="GFX70" s="879"/>
      <c r="GFY70" s="1041"/>
      <c r="GFZ70" s="877"/>
      <c r="GGA70" s="878"/>
      <c r="GGB70" s="878"/>
      <c r="GGC70" s="878"/>
      <c r="GGD70" s="879"/>
      <c r="GGE70" s="880"/>
      <c r="GGF70" s="878"/>
      <c r="GGG70" s="878"/>
      <c r="GGH70" s="878"/>
      <c r="GGI70" s="881"/>
      <c r="GGJ70" s="877"/>
      <c r="GGK70" s="878"/>
      <c r="GGL70" s="878"/>
      <c r="GGM70" s="878"/>
      <c r="GGN70" s="879"/>
      <c r="GGO70" s="1041"/>
      <c r="GGP70" s="877"/>
      <c r="GGQ70" s="878"/>
      <c r="GGR70" s="878"/>
      <c r="GGS70" s="878"/>
      <c r="GGT70" s="879"/>
      <c r="GGU70" s="880"/>
      <c r="GGV70" s="878"/>
      <c r="GGW70" s="878"/>
      <c r="GGX70" s="878"/>
      <c r="GGY70" s="881"/>
      <c r="GGZ70" s="877"/>
      <c r="GHA70" s="878"/>
      <c r="GHB70" s="878"/>
      <c r="GHC70" s="878"/>
      <c r="GHD70" s="879"/>
      <c r="GHE70" s="1041"/>
      <c r="GHF70" s="877"/>
      <c r="GHG70" s="878"/>
      <c r="GHH70" s="878"/>
      <c r="GHI70" s="878"/>
      <c r="GHJ70" s="879"/>
      <c r="GHK70" s="880"/>
      <c r="GHL70" s="878"/>
      <c r="GHM70" s="878"/>
      <c r="GHN70" s="878"/>
      <c r="GHO70" s="881"/>
      <c r="GHP70" s="877"/>
      <c r="GHQ70" s="878"/>
      <c r="GHR70" s="878"/>
      <c r="GHS70" s="878"/>
      <c r="GHT70" s="879"/>
      <c r="GHU70" s="1041"/>
      <c r="GHV70" s="877"/>
      <c r="GHW70" s="878"/>
      <c r="GHX70" s="878"/>
      <c r="GHY70" s="878"/>
      <c r="GHZ70" s="879"/>
      <c r="GIA70" s="880"/>
      <c r="GIB70" s="878"/>
      <c r="GIC70" s="878"/>
      <c r="GID70" s="878"/>
      <c r="GIE70" s="881"/>
      <c r="GIF70" s="877"/>
      <c r="GIG70" s="878"/>
      <c r="GIH70" s="878"/>
      <c r="GII70" s="878"/>
      <c r="GIJ70" s="879"/>
      <c r="GIK70" s="1041"/>
      <c r="GIL70" s="877"/>
      <c r="GIM70" s="878"/>
      <c r="GIN70" s="878"/>
      <c r="GIO70" s="878"/>
      <c r="GIP70" s="879"/>
      <c r="GIQ70" s="880"/>
      <c r="GIR70" s="878"/>
      <c r="GIS70" s="878"/>
      <c r="GIT70" s="878"/>
      <c r="GIU70" s="881"/>
      <c r="GIV70" s="877"/>
      <c r="GIW70" s="878"/>
      <c r="GIX70" s="878"/>
      <c r="GIY70" s="878"/>
      <c r="GIZ70" s="879"/>
      <c r="GJA70" s="1041"/>
      <c r="GJB70" s="877"/>
      <c r="GJC70" s="878"/>
      <c r="GJD70" s="878"/>
      <c r="GJE70" s="878"/>
      <c r="GJF70" s="879"/>
      <c r="GJG70" s="880"/>
      <c r="GJH70" s="878"/>
      <c r="GJI70" s="878"/>
      <c r="GJJ70" s="878"/>
      <c r="GJK70" s="881"/>
      <c r="GJL70" s="877"/>
      <c r="GJM70" s="878"/>
      <c r="GJN70" s="878"/>
      <c r="GJO70" s="878"/>
      <c r="GJP70" s="879"/>
      <c r="GJQ70" s="1041"/>
      <c r="GJR70" s="877"/>
      <c r="GJS70" s="878"/>
      <c r="GJT70" s="878"/>
      <c r="GJU70" s="878"/>
      <c r="GJV70" s="879"/>
      <c r="GJW70" s="880"/>
      <c r="GJX70" s="878"/>
      <c r="GJY70" s="878"/>
      <c r="GJZ70" s="878"/>
      <c r="GKA70" s="881"/>
      <c r="GKB70" s="877"/>
      <c r="GKC70" s="878"/>
      <c r="GKD70" s="878"/>
      <c r="GKE70" s="878"/>
      <c r="GKF70" s="879"/>
      <c r="GKG70" s="1041"/>
      <c r="GKH70" s="877"/>
      <c r="GKI70" s="878"/>
      <c r="GKJ70" s="878"/>
      <c r="GKK70" s="878"/>
      <c r="GKL70" s="879"/>
      <c r="GKM70" s="880"/>
      <c r="GKN70" s="878"/>
      <c r="GKO70" s="878"/>
      <c r="GKP70" s="878"/>
      <c r="GKQ70" s="881"/>
      <c r="GKR70" s="877"/>
      <c r="GKS70" s="878"/>
      <c r="GKT70" s="878"/>
      <c r="GKU70" s="878"/>
      <c r="GKV70" s="879"/>
      <c r="GKW70" s="1041"/>
      <c r="GKX70" s="877"/>
      <c r="GKY70" s="878"/>
      <c r="GKZ70" s="878"/>
      <c r="GLA70" s="878"/>
      <c r="GLB70" s="879"/>
      <c r="GLC70" s="880"/>
      <c r="GLD70" s="878"/>
      <c r="GLE70" s="878"/>
      <c r="GLF70" s="878"/>
      <c r="GLG70" s="881"/>
      <c r="GLH70" s="877"/>
      <c r="GLI70" s="878"/>
      <c r="GLJ70" s="878"/>
      <c r="GLK70" s="878"/>
      <c r="GLL70" s="879"/>
      <c r="GLM70" s="1041"/>
      <c r="GLN70" s="877"/>
      <c r="GLO70" s="878"/>
      <c r="GLP70" s="878"/>
      <c r="GLQ70" s="878"/>
      <c r="GLR70" s="879"/>
      <c r="GLS70" s="880"/>
      <c r="GLT70" s="878"/>
      <c r="GLU70" s="878"/>
      <c r="GLV70" s="878"/>
      <c r="GLW70" s="881"/>
      <c r="GLX70" s="877"/>
      <c r="GLY70" s="878"/>
      <c r="GLZ70" s="878"/>
      <c r="GMA70" s="878"/>
      <c r="GMB70" s="879"/>
      <c r="GMC70" s="1041"/>
      <c r="GMD70" s="877"/>
      <c r="GME70" s="878"/>
      <c r="GMF70" s="878"/>
      <c r="GMG70" s="878"/>
      <c r="GMH70" s="879"/>
      <c r="GMI70" s="880"/>
      <c r="GMJ70" s="878"/>
      <c r="GMK70" s="878"/>
      <c r="GML70" s="878"/>
      <c r="GMM70" s="881"/>
      <c r="GMN70" s="877"/>
      <c r="GMO70" s="878"/>
      <c r="GMP70" s="878"/>
      <c r="GMQ70" s="878"/>
      <c r="GMR70" s="879"/>
      <c r="GMS70" s="1041"/>
      <c r="GMT70" s="877"/>
      <c r="GMU70" s="878"/>
      <c r="GMV70" s="878"/>
      <c r="GMW70" s="878"/>
      <c r="GMX70" s="879"/>
      <c r="GMY70" s="880"/>
      <c r="GMZ70" s="878"/>
      <c r="GNA70" s="878"/>
      <c r="GNB70" s="878"/>
      <c r="GNC70" s="881"/>
      <c r="GND70" s="877"/>
      <c r="GNE70" s="878"/>
      <c r="GNF70" s="878"/>
      <c r="GNG70" s="878"/>
      <c r="GNH70" s="879"/>
      <c r="GNI70" s="1041"/>
      <c r="GNJ70" s="877"/>
      <c r="GNK70" s="878"/>
      <c r="GNL70" s="878"/>
      <c r="GNM70" s="878"/>
      <c r="GNN70" s="879"/>
      <c r="GNO70" s="880"/>
      <c r="GNP70" s="878"/>
      <c r="GNQ70" s="878"/>
      <c r="GNR70" s="878"/>
      <c r="GNS70" s="881"/>
      <c r="GNT70" s="877"/>
      <c r="GNU70" s="878"/>
      <c r="GNV70" s="878"/>
      <c r="GNW70" s="878"/>
      <c r="GNX70" s="879"/>
      <c r="GNY70" s="1041"/>
      <c r="GNZ70" s="877"/>
      <c r="GOA70" s="878"/>
      <c r="GOB70" s="878"/>
      <c r="GOC70" s="878"/>
      <c r="GOD70" s="879"/>
      <c r="GOE70" s="880"/>
      <c r="GOF70" s="878"/>
      <c r="GOG70" s="878"/>
      <c r="GOH70" s="878"/>
      <c r="GOI70" s="881"/>
      <c r="GOJ70" s="877"/>
      <c r="GOK70" s="878"/>
      <c r="GOL70" s="878"/>
      <c r="GOM70" s="878"/>
      <c r="GON70" s="879"/>
      <c r="GOO70" s="1041"/>
      <c r="GOP70" s="877"/>
      <c r="GOQ70" s="878"/>
      <c r="GOR70" s="878"/>
      <c r="GOS70" s="878"/>
      <c r="GOT70" s="879"/>
      <c r="GOU70" s="880"/>
      <c r="GOV70" s="878"/>
      <c r="GOW70" s="878"/>
      <c r="GOX70" s="878"/>
      <c r="GOY70" s="881"/>
      <c r="GOZ70" s="877"/>
      <c r="GPA70" s="878"/>
      <c r="GPB70" s="878"/>
      <c r="GPC70" s="878"/>
      <c r="GPD70" s="879"/>
      <c r="GPE70" s="1041"/>
      <c r="GPF70" s="877"/>
      <c r="GPG70" s="878"/>
      <c r="GPH70" s="878"/>
      <c r="GPI70" s="878"/>
      <c r="GPJ70" s="879"/>
      <c r="GPK70" s="880"/>
      <c r="GPL70" s="878"/>
      <c r="GPM70" s="878"/>
      <c r="GPN70" s="878"/>
      <c r="GPO70" s="881"/>
      <c r="GPP70" s="877"/>
      <c r="GPQ70" s="878"/>
      <c r="GPR70" s="878"/>
      <c r="GPS70" s="878"/>
      <c r="GPT70" s="879"/>
      <c r="GPU70" s="1041"/>
      <c r="GPV70" s="877"/>
      <c r="GPW70" s="878"/>
      <c r="GPX70" s="878"/>
      <c r="GPY70" s="878"/>
      <c r="GPZ70" s="879"/>
      <c r="GQA70" s="880"/>
      <c r="GQB70" s="878"/>
      <c r="GQC70" s="878"/>
      <c r="GQD70" s="878"/>
      <c r="GQE70" s="881"/>
      <c r="GQF70" s="877"/>
      <c r="GQG70" s="878"/>
      <c r="GQH70" s="878"/>
      <c r="GQI70" s="878"/>
      <c r="GQJ70" s="879"/>
      <c r="GQK70" s="1041"/>
      <c r="GQL70" s="877"/>
      <c r="GQM70" s="878"/>
      <c r="GQN70" s="878"/>
      <c r="GQO70" s="878"/>
      <c r="GQP70" s="879"/>
      <c r="GQQ70" s="880"/>
      <c r="GQR70" s="878"/>
      <c r="GQS70" s="878"/>
      <c r="GQT70" s="878"/>
      <c r="GQU70" s="881"/>
      <c r="GQV70" s="877"/>
      <c r="GQW70" s="878"/>
      <c r="GQX70" s="878"/>
      <c r="GQY70" s="878"/>
      <c r="GQZ70" s="879"/>
      <c r="GRA70" s="1041"/>
      <c r="GRB70" s="877"/>
      <c r="GRC70" s="878"/>
      <c r="GRD70" s="878"/>
      <c r="GRE70" s="878"/>
      <c r="GRF70" s="879"/>
      <c r="GRG70" s="880"/>
      <c r="GRH70" s="878"/>
      <c r="GRI70" s="878"/>
      <c r="GRJ70" s="878"/>
      <c r="GRK70" s="881"/>
      <c r="GRL70" s="877"/>
      <c r="GRM70" s="878"/>
      <c r="GRN70" s="878"/>
      <c r="GRO70" s="878"/>
      <c r="GRP70" s="879"/>
      <c r="GRQ70" s="1041"/>
      <c r="GRR70" s="877"/>
      <c r="GRS70" s="878"/>
      <c r="GRT70" s="878"/>
      <c r="GRU70" s="878"/>
      <c r="GRV70" s="879"/>
      <c r="GRW70" s="880"/>
      <c r="GRX70" s="878"/>
      <c r="GRY70" s="878"/>
      <c r="GRZ70" s="878"/>
      <c r="GSA70" s="881"/>
      <c r="GSB70" s="877"/>
      <c r="GSC70" s="878"/>
      <c r="GSD70" s="878"/>
      <c r="GSE70" s="878"/>
      <c r="GSF70" s="879"/>
      <c r="GSG70" s="1041"/>
      <c r="GSH70" s="877"/>
      <c r="GSI70" s="878"/>
      <c r="GSJ70" s="878"/>
      <c r="GSK70" s="878"/>
      <c r="GSL70" s="879"/>
      <c r="GSM70" s="880"/>
      <c r="GSN70" s="878"/>
      <c r="GSO70" s="878"/>
      <c r="GSP70" s="878"/>
      <c r="GSQ70" s="881"/>
      <c r="GSR70" s="877"/>
      <c r="GSS70" s="878"/>
      <c r="GST70" s="878"/>
      <c r="GSU70" s="878"/>
      <c r="GSV70" s="879"/>
      <c r="GSW70" s="1041"/>
      <c r="GSX70" s="877"/>
      <c r="GSY70" s="878"/>
      <c r="GSZ70" s="878"/>
      <c r="GTA70" s="878"/>
      <c r="GTB70" s="879"/>
      <c r="GTC70" s="880"/>
      <c r="GTD70" s="878"/>
      <c r="GTE70" s="878"/>
      <c r="GTF70" s="878"/>
      <c r="GTG70" s="881"/>
      <c r="GTH70" s="877"/>
      <c r="GTI70" s="878"/>
      <c r="GTJ70" s="878"/>
      <c r="GTK70" s="878"/>
      <c r="GTL70" s="879"/>
      <c r="GTM70" s="1041"/>
      <c r="GTN70" s="877"/>
      <c r="GTO70" s="878"/>
      <c r="GTP70" s="878"/>
      <c r="GTQ70" s="878"/>
      <c r="GTR70" s="879"/>
      <c r="GTS70" s="880"/>
      <c r="GTT70" s="878"/>
      <c r="GTU70" s="878"/>
      <c r="GTV70" s="878"/>
      <c r="GTW70" s="881"/>
      <c r="GTX70" s="877"/>
      <c r="GTY70" s="878"/>
      <c r="GTZ70" s="878"/>
      <c r="GUA70" s="878"/>
      <c r="GUB70" s="879"/>
      <c r="GUC70" s="1041"/>
      <c r="GUD70" s="877"/>
      <c r="GUE70" s="878"/>
      <c r="GUF70" s="878"/>
      <c r="GUG70" s="878"/>
      <c r="GUH70" s="879"/>
      <c r="GUI70" s="880"/>
      <c r="GUJ70" s="878"/>
      <c r="GUK70" s="878"/>
      <c r="GUL70" s="878"/>
      <c r="GUM70" s="881"/>
      <c r="GUN70" s="877"/>
      <c r="GUO70" s="878"/>
      <c r="GUP70" s="878"/>
      <c r="GUQ70" s="878"/>
      <c r="GUR70" s="879"/>
      <c r="GUS70" s="1041"/>
      <c r="GUT70" s="877"/>
      <c r="GUU70" s="878"/>
      <c r="GUV70" s="878"/>
      <c r="GUW70" s="878"/>
      <c r="GUX70" s="879"/>
      <c r="GUY70" s="880"/>
      <c r="GUZ70" s="878"/>
      <c r="GVA70" s="878"/>
      <c r="GVB70" s="878"/>
      <c r="GVC70" s="881"/>
      <c r="GVD70" s="877"/>
      <c r="GVE70" s="878"/>
      <c r="GVF70" s="878"/>
      <c r="GVG70" s="878"/>
      <c r="GVH70" s="879"/>
      <c r="GVI70" s="1041"/>
      <c r="GVJ70" s="877"/>
      <c r="GVK70" s="878"/>
      <c r="GVL70" s="878"/>
      <c r="GVM70" s="878"/>
      <c r="GVN70" s="879"/>
      <c r="GVO70" s="880"/>
      <c r="GVP70" s="878"/>
      <c r="GVQ70" s="878"/>
      <c r="GVR70" s="878"/>
      <c r="GVS70" s="881"/>
      <c r="GVT70" s="877"/>
      <c r="GVU70" s="878"/>
      <c r="GVV70" s="878"/>
      <c r="GVW70" s="878"/>
      <c r="GVX70" s="879"/>
      <c r="GVY70" s="1041"/>
      <c r="GVZ70" s="877"/>
      <c r="GWA70" s="878"/>
      <c r="GWB70" s="878"/>
      <c r="GWC70" s="878"/>
      <c r="GWD70" s="879"/>
      <c r="GWE70" s="880"/>
      <c r="GWF70" s="878"/>
      <c r="GWG70" s="878"/>
      <c r="GWH70" s="878"/>
      <c r="GWI70" s="881"/>
      <c r="GWJ70" s="877"/>
      <c r="GWK70" s="878"/>
      <c r="GWL70" s="878"/>
      <c r="GWM70" s="878"/>
      <c r="GWN70" s="879"/>
      <c r="GWO70" s="1041"/>
      <c r="GWP70" s="877"/>
      <c r="GWQ70" s="878"/>
      <c r="GWR70" s="878"/>
      <c r="GWS70" s="878"/>
      <c r="GWT70" s="879"/>
      <c r="GWU70" s="880"/>
      <c r="GWV70" s="878"/>
      <c r="GWW70" s="878"/>
      <c r="GWX70" s="878"/>
      <c r="GWY70" s="881"/>
      <c r="GWZ70" s="877"/>
      <c r="GXA70" s="878"/>
      <c r="GXB70" s="878"/>
      <c r="GXC70" s="878"/>
      <c r="GXD70" s="879"/>
      <c r="GXE70" s="1041"/>
      <c r="GXF70" s="877"/>
      <c r="GXG70" s="878"/>
      <c r="GXH70" s="878"/>
      <c r="GXI70" s="878"/>
      <c r="GXJ70" s="879"/>
      <c r="GXK70" s="880"/>
      <c r="GXL70" s="878"/>
      <c r="GXM70" s="878"/>
      <c r="GXN70" s="878"/>
      <c r="GXO70" s="881"/>
      <c r="GXP70" s="877"/>
      <c r="GXQ70" s="878"/>
      <c r="GXR70" s="878"/>
      <c r="GXS70" s="878"/>
      <c r="GXT70" s="879"/>
      <c r="GXU70" s="1041"/>
      <c r="GXV70" s="877"/>
      <c r="GXW70" s="878"/>
      <c r="GXX70" s="878"/>
      <c r="GXY70" s="878"/>
      <c r="GXZ70" s="879"/>
      <c r="GYA70" s="880"/>
      <c r="GYB70" s="878"/>
      <c r="GYC70" s="878"/>
      <c r="GYD70" s="878"/>
      <c r="GYE70" s="881"/>
      <c r="GYF70" s="877"/>
      <c r="GYG70" s="878"/>
      <c r="GYH70" s="878"/>
      <c r="GYI70" s="878"/>
      <c r="GYJ70" s="879"/>
      <c r="GYK70" s="1041"/>
      <c r="GYL70" s="877"/>
      <c r="GYM70" s="878"/>
      <c r="GYN70" s="878"/>
      <c r="GYO70" s="878"/>
      <c r="GYP70" s="879"/>
      <c r="GYQ70" s="880"/>
      <c r="GYR70" s="878"/>
      <c r="GYS70" s="878"/>
      <c r="GYT70" s="878"/>
      <c r="GYU70" s="881"/>
      <c r="GYV70" s="877"/>
      <c r="GYW70" s="878"/>
      <c r="GYX70" s="878"/>
      <c r="GYY70" s="878"/>
      <c r="GYZ70" s="879"/>
      <c r="GZA70" s="1041"/>
      <c r="GZB70" s="877"/>
      <c r="GZC70" s="878"/>
      <c r="GZD70" s="878"/>
      <c r="GZE70" s="878"/>
      <c r="GZF70" s="879"/>
      <c r="GZG70" s="880"/>
      <c r="GZH70" s="878"/>
      <c r="GZI70" s="878"/>
      <c r="GZJ70" s="878"/>
      <c r="GZK70" s="881"/>
      <c r="GZL70" s="877"/>
      <c r="GZM70" s="878"/>
      <c r="GZN70" s="878"/>
      <c r="GZO70" s="878"/>
      <c r="GZP70" s="879"/>
      <c r="GZQ70" s="1041"/>
      <c r="GZR70" s="877"/>
      <c r="GZS70" s="878"/>
      <c r="GZT70" s="878"/>
      <c r="GZU70" s="878"/>
      <c r="GZV70" s="879"/>
      <c r="GZW70" s="880"/>
      <c r="GZX70" s="878"/>
      <c r="GZY70" s="878"/>
      <c r="GZZ70" s="878"/>
      <c r="HAA70" s="881"/>
      <c r="HAB70" s="877"/>
      <c r="HAC70" s="878"/>
      <c r="HAD70" s="878"/>
      <c r="HAE70" s="878"/>
      <c r="HAF70" s="879"/>
      <c r="HAG70" s="1041"/>
      <c r="HAH70" s="877"/>
      <c r="HAI70" s="878"/>
      <c r="HAJ70" s="878"/>
      <c r="HAK70" s="878"/>
      <c r="HAL70" s="879"/>
      <c r="HAM70" s="880"/>
      <c r="HAN70" s="878"/>
      <c r="HAO70" s="878"/>
      <c r="HAP70" s="878"/>
      <c r="HAQ70" s="881"/>
      <c r="HAR70" s="877"/>
      <c r="HAS70" s="878"/>
      <c r="HAT70" s="878"/>
      <c r="HAU70" s="878"/>
      <c r="HAV70" s="879"/>
      <c r="HAW70" s="1041"/>
      <c r="HAX70" s="877"/>
      <c r="HAY70" s="878"/>
      <c r="HAZ70" s="878"/>
      <c r="HBA70" s="878"/>
      <c r="HBB70" s="879"/>
      <c r="HBC70" s="880"/>
      <c r="HBD70" s="878"/>
      <c r="HBE70" s="878"/>
      <c r="HBF70" s="878"/>
      <c r="HBG70" s="881"/>
      <c r="HBH70" s="877"/>
      <c r="HBI70" s="878"/>
      <c r="HBJ70" s="878"/>
      <c r="HBK70" s="878"/>
      <c r="HBL70" s="879"/>
      <c r="HBM70" s="1041"/>
      <c r="HBN70" s="877"/>
      <c r="HBO70" s="878"/>
      <c r="HBP70" s="878"/>
      <c r="HBQ70" s="878"/>
      <c r="HBR70" s="879"/>
      <c r="HBS70" s="880"/>
      <c r="HBT70" s="878"/>
      <c r="HBU70" s="878"/>
      <c r="HBV70" s="878"/>
      <c r="HBW70" s="881"/>
      <c r="HBX70" s="877"/>
      <c r="HBY70" s="878"/>
      <c r="HBZ70" s="878"/>
      <c r="HCA70" s="878"/>
      <c r="HCB70" s="879"/>
      <c r="HCC70" s="1041"/>
      <c r="HCD70" s="877"/>
      <c r="HCE70" s="878"/>
      <c r="HCF70" s="878"/>
      <c r="HCG70" s="878"/>
      <c r="HCH70" s="879"/>
      <c r="HCI70" s="880"/>
      <c r="HCJ70" s="878"/>
      <c r="HCK70" s="878"/>
      <c r="HCL70" s="878"/>
      <c r="HCM70" s="881"/>
      <c r="HCN70" s="877"/>
      <c r="HCO70" s="878"/>
      <c r="HCP70" s="878"/>
      <c r="HCQ70" s="878"/>
      <c r="HCR70" s="879"/>
      <c r="HCS70" s="1041"/>
      <c r="HCT70" s="877"/>
      <c r="HCU70" s="878"/>
      <c r="HCV70" s="878"/>
      <c r="HCW70" s="878"/>
      <c r="HCX70" s="879"/>
      <c r="HCY70" s="880"/>
      <c r="HCZ70" s="878"/>
      <c r="HDA70" s="878"/>
      <c r="HDB70" s="878"/>
      <c r="HDC70" s="881"/>
      <c r="HDD70" s="877"/>
      <c r="HDE70" s="878"/>
      <c r="HDF70" s="878"/>
      <c r="HDG70" s="878"/>
      <c r="HDH70" s="879"/>
      <c r="HDI70" s="1041"/>
      <c r="HDJ70" s="877"/>
      <c r="HDK70" s="878"/>
      <c r="HDL70" s="878"/>
      <c r="HDM70" s="878"/>
      <c r="HDN70" s="879"/>
      <c r="HDO70" s="880"/>
      <c r="HDP70" s="878"/>
      <c r="HDQ70" s="878"/>
      <c r="HDR70" s="878"/>
      <c r="HDS70" s="881"/>
      <c r="HDT70" s="877"/>
      <c r="HDU70" s="878"/>
      <c r="HDV70" s="878"/>
      <c r="HDW70" s="878"/>
      <c r="HDX70" s="879"/>
      <c r="HDY70" s="1041"/>
      <c r="HDZ70" s="877"/>
      <c r="HEA70" s="878"/>
      <c r="HEB70" s="878"/>
      <c r="HEC70" s="878"/>
      <c r="HED70" s="879"/>
      <c r="HEE70" s="880"/>
      <c r="HEF70" s="878"/>
      <c r="HEG70" s="878"/>
      <c r="HEH70" s="878"/>
      <c r="HEI70" s="881"/>
      <c r="HEJ70" s="877"/>
      <c r="HEK70" s="878"/>
      <c r="HEL70" s="878"/>
      <c r="HEM70" s="878"/>
      <c r="HEN70" s="879"/>
      <c r="HEO70" s="1041"/>
      <c r="HEP70" s="877"/>
      <c r="HEQ70" s="878"/>
      <c r="HER70" s="878"/>
      <c r="HES70" s="878"/>
      <c r="HET70" s="879"/>
      <c r="HEU70" s="880"/>
      <c r="HEV70" s="878"/>
      <c r="HEW70" s="878"/>
      <c r="HEX70" s="878"/>
      <c r="HEY70" s="881"/>
      <c r="HEZ70" s="877"/>
      <c r="HFA70" s="878"/>
      <c r="HFB70" s="878"/>
      <c r="HFC70" s="878"/>
      <c r="HFD70" s="879"/>
      <c r="HFE70" s="1041"/>
      <c r="HFF70" s="877"/>
      <c r="HFG70" s="878"/>
      <c r="HFH70" s="878"/>
      <c r="HFI70" s="878"/>
      <c r="HFJ70" s="879"/>
      <c r="HFK70" s="880"/>
      <c r="HFL70" s="878"/>
      <c r="HFM70" s="878"/>
      <c r="HFN70" s="878"/>
      <c r="HFO70" s="881"/>
      <c r="HFP70" s="877"/>
      <c r="HFQ70" s="878"/>
      <c r="HFR70" s="878"/>
      <c r="HFS70" s="878"/>
      <c r="HFT70" s="879"/>
      <c r="HFU70" s="1041"/>
      <c r="HFV70" s="877"/>
      <c r="HFW70" s="878"/>
      <c r="HFX70" s="878"/>
      <c r="HFY70" s="878"/>
      <c r="HFZ70" s="879"/>
      <c r="HGA70" s="880"/>
      <c r="HGB70" s="878"/>
      <c r="HGC70" s="878"/>
      <c r="HGD70" s="878"/>
      <c r="HGE70" s="881"/>
      <c r="HGF70" s="877"/>
      <c r="HGG70" s="878"/>
      <c r="HGH70" s="878"/>
      <c r="HGI70" s="878"/>
      <c r="HGJ70" s="879"/>
      <c r="HGK70" s="1041"/>
      <c r="HGL70" s="877"/>
      <c r="HGM70" s="878"/>
      <c r="HGN70" s="878"/>
      <c r="HGO70" s="878"/>
      <c r="HGP70" s="879"/>
      <c r="HGQ70" s="880"/>
      <c r="HGR70" s="878"/>
      <c r="HGS70" s="878"/>
      <c r="HGT70" s="878"/>
      <c r="HGU70" s="881"/>
      <c r="HGV70" s="877"/>
      <c r="HGW70" s="878"/>
      <c r="HGX70" s="878"/>
      <c r="HGY70" s="878"/>
      <c r="HGZ70" s="879"/>
      <c r="HHA70" s="1041"/>
      <c r="HHB70" s="877"/>
      <c r="HHC70" s="878"/>
      <c r="HHD70" s="878"/>
      <c r="HHE70" s="878"/>
      <c r="HHF70" s="879"/>
      <c r="HHG70" s="880"/>
      <c r="HHH70" s="878"/>
      <c r="HHI70" s="878"/>
      <c r="HHJ70" s="878"/>
      <c r="HHK70" s="881"/>
      <c r="HHL70" s="877"/>
      <c r="HHM70" s="878"/>
      <c r="HHN70" s="878"/>
      <c r="HHO70" s="878"/>
      <c r="HHP70" s="879"/>
      <c r="HHQ70" s="1041"/>
      <c r="HHR70" s="877"/>
      <c r="HHS70" s="878"/>
      <c r="HHT70" s="878"/>
      <c r="HHU70" s="878"/>
      <c r="HHV70" s="879"/>
      <c r="HHW70" s="880"/>
      <c r="HHX70" s="878"/>
      <c r="HHY70" s="878"/>
      <c r="HHZ70" s="878"/>
      <c r="HIA70" s="881"/>
      <c r="HIB70" s="877"/>
      <c r="HIC70" s="878"/>
      <c r="HID70" s="878"/>
      <c r="HIE70" s="878"/>
      <c r="HIF70" s="879"/>
      <c r="HIG70" s="1041"/>
      <c r="HIH70" s="877"/>
      <c r="HII70" s="878"/>
      <c r="HIJ70" s="878"/>
      <c r="HIK70" s="878"/>
      <c r="HIL70" s="879"/>
      <c r="HIM70" s="880"/>
      <c r="HIN70" s="878"/>
      <c r="HIO70" s="878"/>
      <c r="HIP70" s="878"/>
      <c r="HIQ70" s="881"/>
      <c r="HIR70" s="877"/>
      <c r="HIS70" s="878"/>
      <c r="HIT70" s="878"/>
      <c r="HIU70" s="878"/>
      <c r="HIV70" s="879"/>
      <c r="HIW70" s="1041"/>
      <c r="HIX70" s="877"/>
      <c r="HIY70" s="878"/>
      <c r="HIZ70" s="878"/>
      <c r="HJA70" s="878"/>
      <c r="HJB70" s="879"/>
      <c r="HJC70" s="880"/>
      <c r="HJD70" s="878"/>
      <c r="HJE70" s="878"/>
      <c r="HJF70" s="878"/>
      <c r="HJG70" s="881"/>
      <c r="HJH70" s="877"/>
      <c r="HJI70" s="878"/>
      <c r="HJJ70" s="878"/>
      <c r="HJK70" s="878"/>
      <c r="HJL70" s="879"/>
      <c r="HJM70" s="1041"/>
      <c r="HJN70" s="877"/>
      <c r="HJO70" s="878"/>
      <c r="HJP70" s="878"/>
      <c r="HJQ70" s="878"/>
      <c r="HJR70" s="879"/>
      <c r="HJS70" s="880"/>
      <c r="HJT70" s="878"/>
      <c r="HJU70" s="878"/>
      <c r="HJV70" s="878"/>
      <c r="HJW70" s="881"/>
      <c r="HJX70" s="877"/>
      <c r="HJY70" s="878"/>
      <c r="HJZ70" s="878"/>
      <c r="HKA70" s="878"/>
      <c r="HKB70" s="879"/>
      <c r="HKC70" s="1041"/>
      <c r="HKD70" s="877"/>
      <c r="HKE70" s="878"/>
      <c r="HKF70" s="878"/>
      <c r="HKG70" s="878"/>
      <c r="HKH70" s="879"/>
      <c r="HKI70" s="880"/>
      <c r="HKJ70" s="878"/>
      <c r="HKK70" s="878"/>
      <c r="HKL70" s="878"/>
      <c r="HKM70" s="881"/>
      <c r="HKN70" s="877"/>
      <c r="HKO70" s="878"/>
      <c r="HKP70" s="878"/>
      <c r="HKQ70" s="878"/>
      <c r="HKR70" s="879"/>
      <c r="HKS70" s="1041"/>
      <c r="HKT70" s="877"/>
      <c r="HKU70" s="878"/>
      <c r="HKV70" s="878"/>
      <c r="HKW70" s="878"/>
      <c r="HKX70" s="879"/>
      <c r="HKY70" s="880"/>
      <c r="HKZ70" s="878"/>
      <c r="HLA70" s="878"/>
      <c r="HLB70" s="878"/>
      <c r="HLC70" s="881"/>
      <c r="HLD70" s="877"/>
      <c r="HLE70" s="878"/>
      <c r="HLF70" s="878"/>
      <c r="HLG70" s="878"/>
      <c r="HLH70" s="879"/>
      <c r="HLI70" s="1041"/>
      <c r="HLJ70" s="877"/>
      <c r="HLK70" s="878"/>
      <c r="HLL70" s="878"/>
      <c r="HLM70" s="878"/>
      <c r="HLN70" s="879"/>
      <c r="HLO70" s="880"/>
      <c r="HLP70" s="878"/>
      <c r="HLQ70" s="878"/>
      <c r="HLR70" s="878"/>
      <c r="HLS70" s="881"/>
      <c r="HLT70" s="877"/>
      <c r="HLU70" s="878"/>
      <c r="HLV70" s="878"/>
      <c r="HLW70" s="878"/>
      <c r="HLX70" s="879"/>
      <c r="HLY70" s="1041"/>
      <c r="HLZ70" s="877"/>
      <c r="HMA70" s="878"/>
      <c r="HMB70" s="878"/>
      <c r="HMC70" s="878"/>
      <c r="HMD70" s="879"/>
      <c r="HME70" s="880"/>
      <c r="HMF70" s="878"/>
      <c r="HMG70" s="878"/>
      <c r="HMH70" s="878"/>
      <c r="HMI70" s="881"/>
      <c r="HMJ70" s="877"/>
      <c r="HMK70" s="878"/>
      <c r="HML70" s="878"/>
      <c r="HMM70" s="878"/>
      <c r="HMN70" s="879"/>
      <c r="HMO70" s="1041"/>
      <c r="HMP70" s="877"/>
      <c r="HMQ70" s="878"/>
      <c r="HMR70" s="878"/>
      <c r="HMS70" s="878"/>
      <c r="HMT70" s="879"/>
      <c r="HMU70" s="880"/>
      <c r="HMV70" s="878"/>
      <c r="HMW70" s="878"/>
      <c r="HMX70" s="878"/>
      <c r="HMY70" s="881"/>
      <c r="HMZ70" s="877"/>
      <c r="HNA70" s="878"/>
      <c r="HNB70" s="878"/>
      <c r="HNC70" s="878"/>
      <c r="HND70" s="879"/>
      <c r="HNE70" s="1041"/>
      <c r="HNF70" s="877"/>
      <c r="HNG70" s="878"/>
      <c r="HNH70" s="878"/>
      <c r="HNI70" s="878"/>
      <c r="HNJ70" s="879"/>
      <c r="HNK70" s="880"/>
      <c r="HNL70" s="878"/>
      <c r="HNM70" s="878"/>
      <c r="HNN70" s="878"/>
      <c r="HNO70" s="881"/>
      <c r="HNP70" s="877"/>
      <c r="HNQ70" s="878"/>
      <c r="HNR70" s="878"/>
      <c r="HNS70" s="878"/>
      <c r="HNT70" s="879"/>
      <c r="HNU70" s="1041"/>
      <c r="HNV70" s="877"/>
      <c r="HNW70" s="878"/>
      <c r="HNX70" s="878"/>
      <c r="HNY70" s="878"/>
      <c r="HNZ70" s="879"/>
      <c r="HOA70" s="880"/>
      <c r="HOB70" s="878"/>
      <c r="HOC70" s="878"/>
      <c r="HOD70" s="878"/>
      <c r="HOE70" s="881"/>
      <c r="HOF70" s="877"/>
      <c r="HOG70" s="878"/>
      <c r="HOH70" s="878"/>
      <c r="HOI70" s="878"/>
      <c r="HOJ70" s="879"/>
      <c r="HOK70" s="1041"/>
      <c r="HOL70" s="877"/>
      <c r="HOM70" s="878"/>
      <c r="HON70" s="878"/>
      <c r="HOO70" s="878"/>
      <c r="HOP70" s="879"/>
      <c r="HOQ70" s="880"/>
      <c r="HOR70" s="878"/>
      <c r="HOS70" s="878"/>
      <c r="HOT70" s="878"/>
      <c r="HOU70" s="881"/>
      <c r="HOV70" s="877"/>
      <c r="HOW70" s="878"/>
      <c r="HOX70" s="878"/>
      <c r="HOY70" s="878"/>
      <c r="HOZ70" s="879"/>
      <c r="HPA70" s="1041"/>
      <c r="HPB70" s="877"/>
      <c r="HPC70" s="878"/>
      <c r="HPD70" s="878"/>
      <c r="HPE70" s="878"/>
      <c r="HPF70" s="879"/>
      <c r="HPG70" s="880"/>
      <c r="HPH70" s="878"/>
      <c r="HPI70" s="878"/>
      <c r="HPJ70" s="878"/>
      <c r="HPK70" s="881"/>
      <c r="HPL70" s="877"/>
      <c r="HPM70" s="878"/>
      <c r="HPN70" s="878"/>
      <c r="HPO70" s="878"/>
      <c r="HPP70" s="879"/>
      <c r="HPQ70" s="1041"/>
      <c r="HPR70" s="877"/>
      <c r="HPS70" s="878"/>
      <c r="HPT70" s="878"/>
      <c r="HPU70" s="878"/>
      <c r="HPV70" s="879"/>
      <c r="HPW70" s="880"/>
      <c r="HPX70" s="878"/>
      <c r="HPY70" s="878"/>
      <c r="HPZ70" s="878"/>
      <c r="HQA70" s="881"/>
      <c r="HQB70" s="877"/>
      <c r="HQC70" s="878"/>
      <c r="HQD70" s="878"/>
      <c r="HQE70" s="878"/>
      <c r="HQF70" s="879"/>
      <c r="HQG70" s="1041"/>
      <c r="HQH70" s="877"/>
      <c r="HQI70" s="878"/>
      <c r="HQJ70" s="878"/>
      <c r="HQK70" s="878"/>
      <c r="HQL70" s="879"/>
      <c r="HQM70" s="880"/>
      <c r="HQN70" s="878"/>
      <c r="HQO70" s="878"/>
      <c r="HQP70" s="878"/>
      <c r="HQQ70" s="881"/>
      <c r="HQR70" s="877"/>
      <c r="HQS70" s="878"/>
      <c r="HQT70" s="878"/>
      <c r="HQU70" s="878"/>
      <c r="HQV70" s="879"/>
      <c r="HQW70" s="1041"/>
      <c r="HQX70" s="877"/>
      <c r="HQY70" s="878"/>
      <c r="HQZ70" s="878"/>
      <c r="HRA70" s="878"/>
      <c r="HRB70" s="879"/>
      <c r="HRC70" s="880"/>
      <c r="HRD70" s="878"/>
      <c r="HRE70" s="878"/>
      <c r="HRF70" s="878"/>
      <c r="HRG70" s="881"/>
      <c r="HRH70" s="877"/>
      <c r="HRI70" s="878"/>
      <c r="HRJ70" s="878"/>
      <c r="HRK70" s="878"/>
      <c r="HRL70" s="879"/>
      <c r="HRM70" s="1041"/>
      <c r="HRN70" s="877"/>
      <c r="HRO70" s="878"/>
      <c r="HRP70" s="878"/>
      <c r="HRQ70" s="878"/>
      <c r="HRR70" s="879"/>
      <c r="HRS70" s="880"/>
      <c r="HRT70" s="878"/>
      <c r="HRU70" s="878"/>
      <c r="HRV70" s="878"/>
      <c r="HRW70" s="881"/>
      <c r="HRX70" s="877"/>
      <c r="HRY70" s="878"/>
      <c r="HRZ70" s="878"/>
      <c r="HSA70" s="878"/>
      <c r="HSB70" s="879"/>
      <c r="HSC70" s="1041"/>
      <c r="HSD70" s="877"/>
      <c r="HSE70" s="878"/>
      <c r="HSF70" s="878"/>
      <c r="HSG70" s="878"/>
      <c r="HSH70" s="879"/>
      <c r="HSI70" s="880"/>
      <c r="HSJ70" s="878"/>
      <c r="HSK70" s="878"/>
      <c r="HSL70" s="878"/>
      <c r="HSM70" s="881"/>
      <c r="HSN70" s="877"/>
      <c r="HSO70" s="878"/>
      <c r="HSP70" s="878"/>
      <c r="HSQ70" s="878"/>
      <c r="HSR70" s="879"/>
      <c r="HSS70" s="1041"/>
      <c r="HST70" s="877"/>
      <c r="HSU70" s="878"/>
      <c r="HSV70" s="878"/>
      <c r="HSW70" s="878"/>
      <c r="HSX70" s="879"/>
      <c r="HSY70" s="880"/>
      <c r="HSZ70" s="878"/>
      <c r="HTA70" s="878"/>
      <c r="HTB70" s="878"/>
      <c r="HTC70" s="881"/>
      <c r="HTD70" s="877"/>
      <c r="HTE70" s="878"/>
      <c r="HTF70" s="878"/>
      <c r="HTG70" s="878"/>
      <c r="HTH70" s="879"/>
      <c r="HTI70" s="1041"/>
      <c r="HTJ70" s="877"/>
      <c r="HTK70" s="878"/>
      <c r="HTL70" s="878"/>
      <c r="HTM70" s="878"/>
      <c r="HTN70" s="879"/>
      <c r="HTO70" s="880"/>
      <c r="HTP70" s="878"/>
      <c r="HTQ70" s="878"/>
      <c r="HTR70" s="878"/>
      <c r="HTS70" s="881"/>
      <c r="HTT70" s="877"/>
      <c r="HTU70" s="878"/>
      <c r="HTV70" s="878"/>
      <c r="HTW70" s="878"/>
      <c r="HTX70" s="879"/>
      <c r="HTY70" s="1041"/>
      <c r="HTZ70" s="877"/>
      <c r="HUA70" s="878"/>
      <c r="HUB70" s="878"/>
      <c r="HUC70" s="878"/>
      <c r="HUD70" s="879"/>
      <c r="HUE70" s="880"/>
      <c r="HUF70" s="878"/>
      <c r="HUG70" s="878"/>
      <c r="HUH70" s="878"/>
      <c r="HUI70" s="881"/>
      <c r="HUJ70" s="877"/>
      <c r="HUK70" s="878"/>
      <c r="HUL70" s="878"/>
      <c r="HUM70" s="878"/>
      <c r="HUN70" s="879"/>
      <c r="HUO70" s="1041"/>
      <c r="HUP70" s="877"/>
      <c r="HUQ70" s="878"/>
      <c r="HUR70" s="878"/>
      <c r="HUS70" s="878"/>
      <c r="HUT70" s="879"/>
      <c r="HUU70" s="880"/>
      <c r="HUV70" s="878"/>
      <c r="HUW70" s="878"/>
      <c r="HUX70" s="878"/>
      <c r="HUY70" s="881"/>
      <c r="HUZ70" s="877"/>
      <c r="HVA70" s="878"/>
      <c r="HVB70" s="878"/>
      <c r="HVC70" s="878"/>
      <c r="HVD70" s="879"/>
      <c r="HVE70" s="1041"/>
      <c r="HVF70" s="877"/>
      <c r="HVG70" s="878"/>
      <c r="HVH70" s="878"/>
      <c r="HVI70" s="878"/>
      <c r="HVJ70" s="879"/>
      <c r="HVK70" s="880"/>
      <c r="HVL70" s="878"/>
      <c r="HVM70" s="878"/>
      <c r="HVN70" s="878"/>
      <c r="HVO70" s="881"/>
      <c r="HVP70" s="877"/>
      <c r="HVQ70" s="878"/>
      <c r="HVR70" s="878"/>
      <c r="HVS70" s="878"/>
      <c r="HVT70" s="879"/>
      <c r="HVU70" s="1041"/>
      <c r="HVV70" s="877"/>
      <c r="HVW70" s="878"/>
      <c r="HVX70" s="878"/>
      <c r="HVY70" s="878"/>
      <c r="HVZ70" s="879"/>
      <c r="HWA70" s="880"/>
      <c r="HWB70" s="878"/>
      <c r="HWC70" s="878"/>
      <c r="HWD70" s="878"/>
      <c r="HWE70" s="881"/>
      <c r="HWF70" s="877"/>
      <c r="HWG70" s="878"/>
      <c r="HWH70" s="878"/>
      <c r="HWI70" s="878"/>
      <c r="HWJ70" s="879"/>
      <c r="HWK70" s="1041"/>
      <c r="HWL70" s="877"/>
      <c r="HWM70" s="878"/>
      <c r="HWN70" s="878"/>
      <c r="HWO70" s="878"/>
      <c r="HWP70" s="879"/>
      <c r="HWQ70" s="880"/>
      <c r="HWR70" s="878"/>
      <c r="HWS70" s="878"/>
      <c r="HWT70" s="878"/>
      <c r="HWU70" s="881"/>
      <c r="HWV70" s="877"/>
      <c r="HWW70" s="878"/>
      <c r="HWX70" s="878"/>
      <c r="HWY70" s="878"/>
      <c r="HWZ70" s="879"/>
      <c r="HXA70" s="1041"/>
      <c r="HXB70" s="877"/>
      <c r="HXC70" s="878"/>
      <c r="HXD70" s="878"/>
      <c r="HXE70" s="878"/>
      <c r="HXF70" s="879"/>
      <c r="HXG70" s="880"/>
      <c r="HXH70" s="878"/>
      <c r="HXI70" s="878"/>
      <c r="HXJ70" s="878"/>
      <c r="HXK70" s="881"/>
      <c r="HXL70" s="877"/>
      <c r="HXM70" s="878"/>
      <c r="HXN70" s="878"/>
      <c r="HXO70" s="878"/>
      <c r="HXP70" s="879"/>
      <c r="HXQ70" s="1041"/>
      <c r="HXR70" s="877"/>
      <c r="HXS70" s="878"/>
      <c r="HXT70" s="878"/>
      <c r="HXU70" s="878"/>
      <c r="HXV70" s="879"/>
      <c r="HXW70" s="880"/>
      <c r="HXX70" s="878"/>
      <c r="HXY70" s="878"/>
      <c r="HXZ70" s="878"/>
      <c r="HYA70" s="881"/>
      <c r="HYB70" s="877"/>
      <c r="HYC70" s="878"/>
      <c r="HYD70" s="878"/>
      <c r="HYE70" s="878"/>
      <c r="HYF70" s="879"/>
      <c r="HYG70" s="1041"/>
      <c r="HYH70" s="877"/>
      <c r="HYI70" s="878"/>
      <c r="HYJ70" s="878"/>
      <c r="HYK70" s="878"/>
      <c r="HYL70" s="879"/>
      <c r="HYM70" s="880"/>
      <c r="HYN70" s="878"/>
      <c r="HYO70" s="878"/>
      <c r="HYP70" s="878"/>
      <c r="HYQ70" s="881"/>
      <c r="HYR70" s="877"/>
      <c r="HYS70" s="878"/>
      <c r="HYT70" s="878"/>
      <c r="HYU70" s="878"/>
      <c r="HYV70" s="879"/>
      <c r="HYW70" s="1041"/>
      <c r="HYX70" s="877"/>
      <c r="HYY70" s="878"/>
      <c r="HYZ70" s="878"/>
      <c r="HZA70" s="878"/>
      <c r="HZB70" s="879"/>
      <c r="HZC70" s="880"/>
      <c r="HZD70" s="878"/>
      <c r="HZE70" s="878"/>
      <c r="HZF70" s="878"/>
      <c r="HZG70" s="881"/>
      <c r="HZH70" s="877"/>
      <c r="HZI70" s="878"/>
      <c r="HZJ70" s="878"/>
      <c r="HZK70" s="878"/>
      <c r="HZL70" s="879"/>
      <c r="HZM70" s="1041"/>
      <c r="HZN70" s="877"/>
      <c r="HZO70" s="878"/>
      <c r="HZP70" s="878"/>
      <c r="HZQ70" s="878"/>
      <c r="HZR70" s="879"/>
      <c r="HZS70" s="880"/>
      <c r="HZT70" s="878"/>
      <c r="HZU70" s="878"/>
      <c r="HZV70" s="878"/>
      <c r="HZW70" s="881"/>
      <c r="HZX70" s="877"/>
      <c r="HZY70" s="878"/>
      <c r="HZZ70" s="878"/>
      <c r="IAA70" s="878"/>
      <c r="IAB70" s="879"/>
      <c r="IAC70" s="1041"/>
      <c r="IAD70" s="877"/>
      <c r="IAE70" s="878"/>
      <c r="IAF70" s="878"/>
      <c r="IAG70" s="878"/>
      <c r="IAH70" s="879"/>
      <c r="IAI70" s="880"/>
      <c r="IAJ70" s="878"/>
      <c r="IAK70" s="878"/>
      <c r="IAL70" s="878"/>
      <c r="IAM70" s="881"/>
      <c r="IAN70" s="877"/>
      <c r="IAO70" s="878"/>
      <c r="IAP70" s="878"/>
      <c r="IAQ70" s="878"/>
      <c r="IAR70" s="879"/>
      <c r="IAS70" s="1041"/>
      <c r="IAT70" s="877"/>
      <c r="IAU70" s="878"/>
      <c r="IAV70" s="878"/>
      <c r="IAW70" s="878"/>
      <c r="IAX70" s="879"/>
      <c r="IAY70" s="880"/>
      <c r="IAZ70" s="878"/>
      <c r="IBA70" s="878"/>
      <c r="IBB70" s="878"/>
      <c r="IBC70" s="881"/>
      <c r="IBD70" s="877"/>
      <c r="IBE70" s="878"/>
      <c r="IBF70" s="878"/>
      <c r="IBG70" s="878"/>
      <c r="IBH70" s="879"/>
      <c r="IBI70" s="1041"/>
      <c r="IBJ70" s="877"/>
      <c r="IBK70" s="878"/>
      <c r="IBL70" s="878"/>
      <c r="IBM70" s="878"/>
      <c r="IBN70" s="879"/>
      <c r="IBO70" s="880"/>
      <c r="IBP70" s="878"/>
      <c r="IBQ70" s="878"/>
      <c r="IBR70" s="878"/>
      <c r="IBS70" s="881"/>
      <c r="IBT70" s="877"/>
      <c r="IBU70" s="878"/>
      <c r="IBV70" s="878"/>
      <c r="IBW70" s="878"/>
      <c r="IBX70" s="879"/>
      <c r="IBY70" s="1041"/>
      <c r="IBZ70" s="877"/>
      <c r="ICA70" s="878"/>
      <c r="ICB70" s="878"/>
      <c r="ICC70" s="878"/>
      <c r="ICD70" s="879"/>
      <c r="ICE70" s="880"/>
      <c r="ICF70" s="878"/>
      <c r="ICG70" s="878"/>
      <c r="ICH70" s="878"/>
      <c r="ICI70" s="881"/>
      <c r="ICJ70" s="877"/>
      <c r="ICK70" s="878"/>
      <c r="ICL70" s="878"/>
      <c r="ICM70" s="878"/>
      <c r="ICN70" s="879"/>
      <c r="ICO70" s="1041"/>
      <c r="ICP70" s="877"/>
      <c r="ICQ70" s="878"/>
      <c r="ICR70" s="878"/>
      <c r="ICS70" s="878"/>
      <c r="ICT70" s="879"/>
      <c r="ICU70" s="880"/>
      <c r="ICV70" s="878"/>
      <c r="ICW70" s="878"/>
      <c r="ICX70" s="878"/>
      <c r="ICY70" s="881"/>
      <c r="ICZ70" s="877"/>
      <c r="IDA70" s="878"/>
      <c r="IDB70" s="878"/>
      <c r="IDC70" s="878"/>
      <c r="IDD70" s="879"/>
      <c r="IDE70" s="1041"/>
      <c r="IDF70" s="877"/>
      <c r="IDG70" s="878"/>
      <c r="IDH70" s="878"/>
      <c r="IDI70" s="878"/>
      <c r="IDJ70" s="879"/>
      <c r="IDK70" s="880"/>
      <c r="IDL70" s="878"/>
      <c r="IDM70" s="878"/>
      <c r="IDN70" s="878"/>
      <c r="IDO70" s="881"/>
      <c r="IDP70" s="877"/>
      <c r="IDQ70" s="878"/>
      <c r="IDR70" s="878"/>
      <c r="IDS70" s="878"/>
      <c r="IDT70" s="879"/>
      <c r="IDU70" s="1041"/>
      <c r="IDV70" s="877"/>
      <c r="IDW70" s="878"/>
      <c r="IDX70" s="878"/>
      <c r="IDY70" s="878"/>
      <c r="IDZ70" s="879"/>
      <c r="IEA70" s="880"/>
      <c r="IEB70" s="878"/>
      <c r="IEC70" s="878"/>
      <c r="IED70" s="878"/>
      <c r="IEE70" s="881"/>
      <c r="IEF70" s="877"/>
      <c r="IEG70" s="878"/>
      <c r="IEH70" s="878"/>
      <c r="IEI70" s="878"/>
      <c r="IEJ70" s="879"/>
      <c r="IEK70" s="1041"/>
      <c r="IEL70" s="877"/>
      <c r="IEM70" s="878"/>
      <c r="IEN70" s="878"/>
      <c r="IEO70" s="878"/>
      <c r="IEP70" s="879"/>
      <c r="IEQ70" s="880"/>
      <c r="IER70" s="878"/>
      <c r="IES70" s="878"/>
      <c r="IET70" s="878"/>
      <c r="IEU70" s="881"/>
      <c r="IEV70" s="877"/>
      <c r="IEW70" s="878"/>
      <c r="IEX70" s="878"/>
      <c r="IEY70" s="878"/>
      <c r="IEZ70" s="879"/>
      <c r="IFA70" s="1041"/>
      <c r="IFB70" s="877"/>
      <c r="IFC70" s="878"/>
      <c r="IFD70" s="878"/>
      <c r="IFE70" s="878"/>
      <c r="IFF70" s="879"/>
      <c r="IFG70" s="880"/>
      <c r="IFH70" s="878"/>
      <c r="IFI70" s="878"/>
      <c r="IFJ70" s="878"/>
      <c r="IFK70" s="881"/>
      <c r="IFL70" s="877"/>
      <c r="IFM70" s="878"/>
      <c r="IFN70" s="878"/>
      <c r="IFO70" s="878"/>
      <c r="IFP70" s="879"/>
      <c r="IFQ70" s="1041"/>
      <c r="IFR70" s="877"/>
      <c r="IFS70" s="878"/>
      <c r="IFT70" s="878"/>
      <c r="IFU70" s="878"/>
      <c r="IFV70" s="879"/>
      <c r="IFW70" s="880"/>
      <c r="IFX70" s="878"/>
      <c r="IFY70" s="878"/>
      <c r="IFZ70" s="878"/>
      <c r="IGA70" s="881"/>
      <c r="IGB70" s="877"/>
      <c r="IGC70" s="878"/>
      <c r="IGD70" s="878"/>
      <c r="IGE70" s="878"/>
      <c r="IGF70" s="879"/>
      <c r="IGG70" s="1041"/>
      <c r="IGH70" s="877"/>
      <c r="IGI70" s="878"/>
      <c r="IGJ70" s="878"/>
      <c r="IGK70" s="878"/>
      <c r="IGL70" s="879"/>
      <c r="IGM70" s="880"/>
      <c r="IGN70" s="878"/>
      <c r="IGO70" s="878"/>
      <c r="IGP70" s="878"/>
      <c r="IGQ70" s="881"/>
      <c r="IGR70" s="877"/>
      <c r="IGS70" s="878"/>
      <c r="IGT70" s="878"/>
      <c r="IGU70" s="878"/>
      <c r="IGV70" s="879"/>
      <c r="IGW70" s="1041"/>
      <c r="IGX70" s="877"/>
      <c r="IGY70" s="878"/>
      <c r="IGZ70" s="878"/>
      <c r="IHA70" s="878"/>
      <c r="IHB70" s="879"/>
      <c r="IHC70" s="880"/>
      <c r="IHD70" s="878"/>
      <c r="IHE70" s="878"/>
      <c r="IHF70" s="878"/>
      <c r="IHG70" s="881"/>
      <c r="IHH70" s="877"/>
      <c r="IHI70" s="878"/>
      <c r="IHJ70" s="878"/>
      <c r="IHK70" s="878"/>
      <c r="IHL70" s="879"/>
      <c r="IHM70" s="1041"/>
      <c r="IHN70" s="877"/>
      <c r="IHO70" s="878"/>
      <c r="IHP70" s="878"/>
      <c r="IHQ70" s="878"/>
      <c r="IHR70" s="879"/>
      <c r="IHS70" s="880"/>
      <c r="IHT70" s="878"/>
      <c r="IHU70" s="878"/>
      <c r="IHV70" s="878"/>
      <c r="IHW70" s="881"/>
      <c r="IHX70" s="877"/>
      <c r="IHY70" s="878"/>
      <c r="IHZ70" s="878"/>
      <c r="IIA70" s="878"/>
      <c r="IIB70" s="879"/>
      <c r="IIC70" s="1041"/>
      <c r="IID70" s="877"/>
      <c r="IIE70" s="878"/>
      <c r="IIF70" s="878"/>
      <c r="IIG70" s="878"/>
      <c r="IIH70" s="879"/>
      <c r="III70" s="880"/>
      <c r="IIJ70" s="878"/>
      <c r="IIK70" s="878"/>
      <c r="IIL70" s="878"/>
      <c r="IIM70" s="881"/>
      <c r="IIN70" s="877"/>
      <c r="IIO70" s="878"/>
      <c r="IIP70" s="878"/>
      <c r="IIQ70" s="878"/>
      <c r="IIR70" s="879"/>
      <c r="IIS70" s="1041"/>
      <c r="IIT70" s="877"/>
      <c r="IIU70" s="878"/>
      <c r="IIV70" s="878"/>
      <c r="IIW70" s="878"/>
      <c r="IIX70" s="879"/>
      <c r="IIY70" s="880"/>
      <c r="IIZ70" s="878"/>
      <c r="IJA70" s="878"/>
      <c r="IJB70" s="878"/>
      <c r="IJC70" s="881"/>
      <c r="IJD70" s="877"/>
      <c r="IJE70" s="878"/>
      <c r="IJF70" s="878"/>
      <c r="IJG70" s="878"/>
      <c r="IJH70" s="879"/>
      <c r="IJI70" s="1041"/>
      <c r="IJJ70" s="877"/>
      <c r="IJK70" s="878"/>
      <c r="IJL70" s="878"/>
      <c r="IJM70" s="878"/>
      <c r="IJN70" s="879"/>
      <c r="IJO70" s="880"/>
      <c r="IJP70" s="878"/>
      <c r="IJQ70" s="878"/>
      <c r="IJR70" s="878"/>
      <c r="IJS70" s="881"/>
      <c r="IJT70" s="877"/>
      <c r="IJU70" s="878"/>
      <c r="IJV70" s="878"/>
      <c r="IJW70" s="878"/>
      <c r="IJX70" s="879"/>
      <c r="IJY70" s="1041"/>
      <c r="IJZ70" s="877"/>
      <c r="IKA70" s="878"/>
      <c r="IKB70" s="878"/>
      <c r="IKC70" s="878"/>
      <c r="IKD70" s="879"/>
      <c r="IKE70" s="880"/>
      <c r="IKF70" s="878"/>
      <c r="IKG70" s="878"/>
      <c r="IKH70" s="878"/>
      <c r="IKI70" s="881"/>
      <c r="IKJ70" s="877"/>
      <c r="IKK70" s="878"/>
      <c r="IKL70" s="878"/>
      <c r="IKM70" s="878"/>
      <c r="IKN70" s="879"/>
      <c r="IKO70" s="1041"/>
      <c r="IKP70" s="877"/>
      <c r="IKQ70" s="878"/>
      <c r="IKR70" s="878"/>
      <c r="IKS70" s="878"/>
      <c r="IKT70" s="879"/>
      <c r="IKU70" s="880"/>
      <c r="IKV70" s="878"/>
      <c r="IKW70" s="878"/>
      <c r="IKX70" s="878"/>
      <c r="IKY70" s="881"/>
      <c r="IKZ70" s="877"/>
      <c r="ILA70" s="878"/>
      <c r="ILB70" s="878"/>
      <c r="ILC70" s="878"/>
      <c r="ILD70" s="879"/>
      <c r="ILE70" s="1041"/>
      <c r="ILF70" s="877"/>
      <c r="ILG70" s="878"/>
      <c r="ILH70" s="878"/>
      <c r="ILI70" s="878"/>
      <c r="ILJ70" s="879"/>
      <c r="ILK70" s="880"/>
      <c r="ILL70" s="878"/>
      <c r="ILM70" s="878"/>
      <c r="ILN70" s="878"/>
      <c r="ILO70" s="881"/>
      <c r="ILP70" s="877"/>
      <c r="ILQ70" s="878"/>
      <c r="ILR70" s="878"/>
      <c r="ILS70" s="878"/>
      <c r="ILT70" s="879"/>
      <c r="ILU70" s="1041"/>
      <c r="ILV70" s="877"/>
      <c r="ILW70" s="878"/>
      <c r="ILX70" s="878"/>
      <c r="ILY70" s="878"/>
      <c r="ILZ70" s="879"/>
      <c r="IMA70" s="880"/>
      <c r="IMB70" s="878"/>
      <c r="IMC70" s="878"/>
      <c r="IMD70" s="878"/>
      <c r="IME70" s="881"/>
      <c r="IMF70" s="877"/>
      <c r="IMG70" s="878"/>
      <c r="IMH70" s="878"/>
      <c r="IMI70" s="878"/>
      <c r="IMJ70" s="879"/>
      <c r="IMK70" s="1041"/>
      <c r="IML70" s="877"/>
      <c r="IMM70" s="878"/>
      <c r="IMN70" s="878"/>
      <c r="IMO70" s="878"/>
      <c r="IMP70" s="879"/>
      <c r="IMQ70" s="880"/>
      <c r="IMR70" s="878"/>
      <c r="IMS70" s="878"/>
      <c r="IMT70" s="878"/>
      <c r="IMU70" s="881"/>
      <c r="IMV70" s="877"/>
      <c r="IMW70" s="878"/>
      <c r="IMX70" s="878"/>
      <c r="IMY70" s="878"/>
      <c r="IMZ70" s="879"/>
      <c r="INA70" s="1041"/>
      <c r="INB70" s="877"/>
      <c r="INC70" s="878"/>
      <c r="IND70" s="878"/>
      <c r="INE70" s="878"/>
      <c r="INF70" s="879"/>
      <c r="ING70" s="880"/>
      <c r="INH70" s="878"/>
      <c r="INI70" s="878"/>
      <c r="INJ70" s="878"/>
      <c r="INK70" s="881"/>
      <c r="INL70" s="877"/>
      <c r="INM70" s="878"/>
      <c r="INN70" s="878"/>
      <c r="INO70" s="878"/>
      <c r="INP70" s="879"/>
      <c r="INQ70" s="1041"/>
      <c r="INR70" s="877"/>
      <c r="INS70" s="878"/>
      <c r="INT70" s="878"/>
      <c r="INU70" s="878"/>
      <c r="INV70" s="879"/>
      <c r="INW70" s="880"/>
      <c r="INX70" s="878"/>
      <c r="INY70" s="878"/>
      <c r="INZ70" s="878"/>
      <c r="IOA70" s="881"/>
      <c r="IOB70" s="877"/>
      <c r="IOC70" s="878"/>
      <c r="IOD70" s="878"/>
      <c r="IOE70" s="878"/>
      <c r="IOF70" s="879"/>
      <c r="IOG70" s="1041"/>
      <c r="IOH70" s="877"/>
      <c r="IOI70" s="878"/>
      <c r="IOJ70" s="878"/>
      <c r="IOK70" s="878"/>
      <c r="IOL70" s="879"/>
      <c r="IOM70" s="880"/>
      <c r="ION70" s="878"/>
      <c r="IOO70" s="878"/>
      <c r="IOP70" s="878"/>
      <c r="IOQ70" s="881"/>
      <c r="IOR70" s="877"/>
      <c r="IOS70" s="878"/>
      <c r="IOT70" s="878"/>
      <c r="IOU70" s="878"/>
      <c r="IOV70" s="879"/>
      <c r="IOW70" s="1041"/>
      <c r="IOX70" s="877"/>
      <c r="IOY70" s="878"/>
      <c r="IOZ70" s="878"/>
      <c r="IPA70" s="878"/>
      <c r="IPB70" s="879"/>
      <c r="IPC70" s="880"/>
      <c r="IPD70" s="878"/>
      <c r="IPE70" s="878"/>
      <c r="IPF70" s="878"/>
      <c r="IPG70" s="881"/>
      <c r="IPH70" s="877"/>
      <c r="IPI70" s="878"/>
      <c r="IPJ70" s="878"/>
      <c r="IPK70" s="878"/>
      <c r="IPL70" s="879"/>
      <c r="IPM70" s="1041"/>
      <c r="IPN70" s="877"/>
      <c r="IPO70" s="878"/>
      <c r="IPP70" s="878"/>
      <c r="IPQ70" s="878"/>
      <c r="IPR70" s="879"/>
      <c r="IPS70" s="880"/>
      <c r="IPT70" s="878"/>
      <c r="IPU70" s="878"/>
      <c r="IPV70" s="878"/>
      <c r="IPW70" s="881"/>
      <c r="IPX70" s="877"/>
      <c r="IPY70" s="878"/>
      <c r="IPZ70" s="878"/>
      <c r="IQA70" s="878"/>
      <c r="IQB70" s="879"/>
      <c r="IQC70" s="1041"/>
      <c r="IQD70" s="877"/>
      <c r="IQE70" s="878"/>
      <c r="IQF70" s="878"/>
      <c r="IQG70" s="878"/>
      <c r="IQH70" s="879"/>
      <c r="IQI70" s="880"/>
      <c r="IQJ70" s="878"/>
      <c r="IQK70" s="878"/>
      <c r="IQL70" s="878"/>
      <c r="IQM70" s="881"/>
      <c r="IQN70" s="877"/>
      <c r="IQO70" s="878"/>
      <c r="IQP70" s="878"/>
      <c r="IQQ70" s="878"/>
      <c r="IQR70" s="879"/>
      <c r="IQS70" s="1041"/>
      <c r="IQT70" s="877"/>
      <c r="IQU70" s="878"/>
      <c r="IQV70" s="878"/>
      <c r="IQW70" s="878"/>
      <c r="IQX70" s="879"/>
      <c r="IQY70" s="880"/>
      <c r="IQZ70" s="878"/>
      <c r="IRA70" s="878"/>
      <c r="IRB70" s="878"/>
      <c r="IRC70" s="881"/>
      <c r="IRD70" s="877"/>
      <c r="IRE70" s="878"/>
      <c r="IRF70" s="878"/>
      <c r="IRG70" s="878"/>
      <c r="IRH70" s="879"/>
      <c r="IRI70" s="1041"/>
      <c r="IRJ70" s="877"/>
      <c r="IRK70" s="878"/>
      <c r="IRL70" s="878"/>
      <c r="IRM70" s="878"/>
      <c r="IRN70" s="879"/>
      <c r="IRO70" s="880"/>
      <c r="IRP70" s="878"/>
      <c r="IRQ70" s="878"/>
      <c r="IRR70" s="878"/>
      <c r="IRS70" s="881"/>
      <c r="IRT70" s="877"/>
      <c r="IRU70" s="878"/>
      <c r="IRV70" s="878"/>
      <c r="IRW70" s="878"/>
      <c r="IRX70" s="879"/>
      <c r="IRY70" s="1041"/>
      <c r="IRZ70" s="877"/>
      <c r="ISA70" s="878"/>
      <c r="ISB70" s="878"/>
      <c r="ISC70" s="878"/>
      <c r="ISD70" s="879"/>
      <c r="ISE70" s="880"/>
      <c r="ISF70" s="878"/>
      <c r="ISG70" s="878"/>
      <c r="ISH70" s="878"/>
      <c r="ISI70" s="881"/>
      <c r="ISJ70" s="877"/>
      <c r="ISK70" s="878"/>
      <c r="ISL70" s="878"/>
      <c r="ISM70" s="878"/>
      <c r="ISN70" s="879"/>
      <c r="ISO70" s="1041"/>
      <c r="ISP70" s="877"/>
      <c r="ISQ70" s="878"/>
      <c r="ISR70" s="878"/>
      <c r="ISS70" s="878"/>
      <c r="IST70" s="879"/>
      <c r="ISU70" s="880"/>
      <c r="ISV70" s="878"/>
      <c r="ISW70" s="878"/>
      <c r="ISX70" s="878"/>
      <c r="ISY70" s="881"/>
      <c r="ISZ70" s="877"/>
      <c r="ITA70" s="878"/>
      <c r="ITB70" s="878"/>
      <c r="ITC70" s="878"/>
      <c r="ITD70" s="879"/>
      <c r="ITE70" s="1041"/>
      <c r="ITF70" s="877"/>
      <c r="ITG70" s="878"/>
      <c r="ITH70" s="878"/>
      <c r="ITI70" s="878"/>
      <c r="ITJ70" s="879"/>
      <c r="ITK70" s="880"/>
      <c r="ITL70" s="878"/>
      <c r="ITM70" s="878"/>
      <c r="ITN70" s="878"/>
      <c r="ITO70" s="881"/>
      <c r="ITP70" s="877"/>
      <c r="ITQ70" s="878"/>
      <c r="ITR70" s="878"/>
      <c r="ITS70" s="878"/>
      <c r="ITT70" s="879"/>
      <c r="ITU70" s="1041"/>
      <c r="ITV70" s="877"/>
      <c r="ITW70" s="878"/>
      <c r="ITX70" s="878"/>
      <c r="ITY70" s="878"/>
      <c r="ITZ70" s="879"/>
      <c r="IUA70" s="880"/>
      <c r="IUB70" s="878"/>
      <c r="IUC70" s="878"/>
      <c r="IUD70" s="878"/>
      <c r="IUE70" s="881"/>
      <c r="IUF70" s="877"/>
      <c r="IUG70" s="878"/>
      <c r="IUH70" s="878"/>
      <c r="IUI70" s="878"/>
      <c r="IUJ70" s="879"/>
      <c r="IUK70" s="1041"/>
      <c r="IUL70" s="877"/>
      <c r="IUM70" s="878"/>
      <c r="IUN70" s="878"/>
      <c r="IUO70" s="878"/>
      <c r="IUP70" s="879"/>
      <c r="IUQ70" s="880"/>
      <c r="IUR70" s="878"/>
      <c r="IUS70" s="878"/>
      <c r="IUT70" s="878"/>
      <c r="IUU70" s="881"/>
      <c r="IUV70" s="877"/>
      <c r="IUW70" s="878"/>
      <c r="IUX70" s="878"/>
      <c r="IUY70" s="878"/>
      <c r="IUZ70" s="879"/>
      <c r="IVA70" s="1041"/>
      <c r="IVB70" s="877"/>
      <c r="IVC70" s="878"/>
      <c r="IVD70" s="878"/>
      <c r="IVE70" s="878"/>
      <c r="IVF70" s="879"/>
      <c r="IVG70" s="880"/>
      <c r="IVH70" s="878"/>
      <c r="IVI70" s="878"/>
      <c r="IVJ70" s="878"/>
      <c r="IVK70" s="881"/>
      <c r="IVL70" s="877"/>
      <c r="IVM70" s="878"/>
      <c r="IVN70" s="878"/>
      <c r="IVO70" s="878"/>
      <c r="IVP70" s="879"/>
      <c r="IVQ70" s="1041"/>
      <c r="IVR70" s="877"/>
      <c r="IVS70" s="878"/>
      <c r="IVT70" s="878"/>
      <c r="IVU70" s="878"/>
      <c r="IVV70" s="879"/>
      <c r="IVW70" s="880"/>
      <c r="IVX70" s="878"/>
      <c r="IVY70" s="878"/>
      <c r="IVZ70" s="878"/>
      <c r="IWA70" s="881"/>
      <c r="IWB70" s="877"/>
      <c r="IWC70" s="878"/>
      <c r="IWD70" s="878"/>
      <c r="IWE70" s="878"/>
      <c r="IWF70" s="879"/>
      <c r="IWG70" s="1041"/>
      <c r="IWH70" s="877"/>
      <c r="IWI70" s="878"/>
      <c r="IWJ70" s="878"/>
      <c r="IWK70" s="878"/>
      <c r="IWL70" s="879"/>
      <c r="IWM70" s="880"/>
      <c r="IWN70" s="878"/>
      <c r="IWO70" s="878"/>
      <c r="IWP70" s="878"/>
      <c r="IWQ70" s="881"/>
      <c r="IWR70" s="877"/>
      <c r="IWS70" s="878"/>
      <c r="IWT70" s="878"/>
      <c r="IWU70" s="878"/>
      <c r="IWV70" s="879"/>
      <c r="IWW70" s="1041"/>
      <c r="IWX70" s="877"/>
      <c r="IWY70" s="878"/>
      <c r="IWZ70" s="878"/>
      <c r="IXA70" s="878"/>
      <c r="IXB70" s="879"/>
      <c r="IXC70" s="880"/>
      <c r="IXD70" s="878"/>
      <c r="IXE70" s="878"/>
      <c r="IXF70" s="878"/>
      <c r="IXG70" s="881"/>
      <c r="IXH70" s="877"/>
      <c r="IXI70" s="878"/>
      <c r="IXJ70" s="878"/>
      <c r="IXK70" s="878"/>
      <c r="IXL70" s="879"/>
      <c r="IXM70" s="1041"/>
      <c r="IXN70" s="877"/>
      <c r="IXO70" s="878"/>
      <c r="IXP70" s="878"/>
      <c r="IXQ70" s="878"/>
      <c r="IXR70" s="879"/>
      <c r="IXS70" s="880"/>
      <c r="IXT70" s="878"/>
      <c r="IXU70" s="878"/>
      <c r="IXV70" s="878"/>
      <c r="IXW70" s="881"/>
      <c r="IXX70" s="877"/>
      <c r="IXY70" s="878"/>
      <c r="IXZ70" s="878"/>
      <c r="IYA70" s="878"/>
      <c r="IYB70" s="879"/>
      <c r="IYC70" s="1041"/>
      <c r="IYD70" s="877"/>
      <c r="IYE70" s="878"/>
      <c r="IYF70" s="878"/>
      <c r="IYG70" s="878"/>
      <c r="IYH70" s="879"/>
      <c r="IYI70" s="880"/>
      <c r="IYJ70" s="878"/>
      <c r="IYK70" s="878"/>
      <c r="IYL70" s="878"/>
      <c r="IYM70" s="881"/>
      <c r="IYN70" s="877"/>
      <c r="IYO70" s="878"/>
      <c r="IYP70" s="878"/>
      <c r="IYQ70" s="878"/>
      <c r="IYR70" s="879"/>
      <c r="IYS70" s="1041"/>
      <c r="IYT70" s="877"/>
      <c r="IYU70" s="878"/>
      <c r="IYV70" s="878"/>
      <c r="IYW70" s="878"/>
      <c r="IYX70" s="879"/>
      <c r="IYY70" s="880"/>
      <c r="IYZ70" s="878"/>
      <c r="IZA70" s="878"/>
      <c r="IZB70" s="878"/>
      <c r="IZC70" s="881"/>
      <c r="IZD70" s="877"/>
      <c r="IZE70" s="878"/>
      <c r="IZF70" s="878"/>
      <c r="IZG70" s="878"/>
      <c r="IZH70" s="879"/>
      <c r="IZI70" s="1041"/>
      <c r="IZJ70" s="877"/>
      <c r="IZK70" s="878"/>
      <c r="IZL70" s="878"/>
      <c r="IZM70" s="878"/>
      <c r="IZN70" s="879"/>
      <c r="IZO70" s="880"/>
      <c r="IZP70" s="878"/>
      <c r="IZQ70" s="878"/>
      <c r="IZR70" s="878"/>
      <c r="IZS70" s="881"/>
      <c r="IZT70" s="877"/>
      <c r="IZU70" s="878"/>
      <c r="IZV70" s="878"/>
      <c r="IZW70" s="878"/>
      <c r="IZX70" s="879"/>
      <c r="IZY70" s="1041"/>
      <c r="IZZ70" s="877"/>
      <c r="JAA70" s="878"/>
      <c r="JAB70" s="878"/>
      <c r="JAC70" s="878"/>
      <c r="JAD70" s="879"/>
      <c r="JAE70" s="880"/>
      <c r="JAF70" s="878"/>
      <c r="JAG70" s="878"/>
      <c r="JAH70" s="878"/>
      <c r="JAI70" s="881"/>
      <c r="JAJ70" s="877"/>
      <c r="JAK70" s="878"/>
      <c r="JAL70" s="878"/>
      <c r="JAM70" s="878"/>
      <c r="JAN70" s="879"/>
      <c r="JAO70" s="1041"/>
      <c r="JAP70" s="877"/>
      <c r="JAQ70" s="878"/>
      <c r="JAR70" s="878"/>
      <c r="JAS70" s="878"/>
      <c r="JAT70" s="879"/>
      <c r="JAU70" s="880"/>
      <c r="JAV70" s="878"/>
      <c r="JAW70" s="878"/>
      <c r="JAX70" s="878"/>
      <c r="JAY70" s="881"/>
      <c r="JAZ70" s="877"/>
      <c r="JBA70" s="878"/>
      <c r="JBB70" s="878"/>
      <c r="JBC70" s="878"/>
      <c r="JBD70" s="879"/>
      <c r="JBE70" s="1041"/>
      <c r="JBF70" s="877"/>
      <c r="JBG70" s="878"/>
      <c r="JBH70" s="878"/>
      <c r="JBI70" s="878"/>
      <c r="JBJ70" s="879"/>
      <c r="JBK70" s="880"/>
      <c r="JBL70" s="878"/>
      <c r="JBM70" s="878"/>
      <c r="JBN70" s="878"/>
      <c r="JBO70" s="881"/>
      <c r="JBP70" s="877"/>
      <c r="JBQ70" s="878"/>
      <c r="JBR70" s="878"/>
      <c r="JBS70" s="878"/>
      <c r="JBT70" s="879"/>
      <c r="JBU70" s="1041"/>
      <c r="JBV70" s="877"/>
      <c r="JBW70" s="878"/>
      <c r="JBX70" s="878"/>
      <c r="JBY70" s="878"/>
      <c r="JBZ70" s="879"/>
      <c r="JCA70" s="880"/>
      <c r="JCB70" s="878"/>
      <c r="JCC70" s="878"/>
      <c r="JCD70" s="878"/>
      <c r="JCE70" s="881"/>
      <c r="JCF70" s="877"/>
      <c r="JCG70" s="878"/>
      <c r="JCH70" s="878"/>
      <c r="JCI70" s="878"/>
      <c r="JCJ70" s="879"/>
      <c r="JCK70" s="1041"/>
      <c r="JCL70" s="877"/>
      <c r="JCM70" s="878"/>
      <c r="JCN70" s="878"/>
      <c r="JCO70" s="878"/>
      <c r="JCP70" s="879"/>
      <c r="JCQ70" s="880"/>
      <c r="JCR70" s="878"/>
      <c r="JCS70" s="878"/>
      <c r="JCT70" s="878"/>
      <c r="JCU70" s="881"/>
      <c r="JCV70" s="877"/>
      <c r="JCW70" s="878"/>
      <c r="JCX70" s="878"/>
      <c r="JCY70" s="878"/>
      <c r="JCZ70" s="879"/>
      <c r="JDA70" s="1041"/>
      <c r="JDB70" s="877"/>
      <c r="JDC70" s="878"/>
      <c r="JDD70" s="878"/>
      <c r="JDE70" s="878"/>
      <c r="JDF70" s="879"/>
      <c r="JDG70" s="880"/>
      <c r="JDH70" s="878"/>
      <c r="JDI70" s="878"/>
      <c r="JDJ70" s="878"/>
      <c r="JDK70" s="881"/>
      <c r="JDL70" s="877"/>
      <c r="JDM70" s="878"/>
      <c r="JDN70" s="878"/>
      <c r="JDO70" s="878"/>
      <c r="JDP70" s="879"/>
      <c r="JDQ70" s="1041"/>
      <c r="JDR70" s="877"/>
      <c r="JDS70" s="878"/>
      <c r="JDT70" s="878"/>
      <c r="JDU70" s="878"/>
      <c r="JDV70" s="879"/>
      <c r="JDW70" s="880"/>
      <c r="JDX70" s="878"/>
      <c r="JDY70" s="878"/>
      <c r="JDZ70" s="878"/>
      <c r="JEA70" s="881"/>
      <c r="JEB70" s="877"/>
      <c r="JEC70" s="878"/>
      <c r="JED70" s="878"/>
      <c r="JEE70" s="878"/>
      <c r="JEF70" s="879"/>
      <c r="JEG70" s="1041"/>
      <c r="JEH70" s="877"/>
      <c r="JEI70" s="878"/>
      <c r="JEJ70" s="878"/>
      <c r="JEK70" s="878"/>
      <c r="JEL70" s="879"/>
      <c r="JEM70" s="880"/>
      <c r="JEN70" s="878"/>
      <c r="JEO70" s="878"/>
      <c r="JEP70" s="878"/>
      <c r="JEQ70" s="881"/>
      <c r="JER70" s="877"/>
      <c r="JES70" s="878"/>
      <c r="JET70" s="878"/>
      <c r="JEU70" s="878"/>
      <c r="JEV70" s="879"/>
      <c r="JEW70" s="1041"/>
      <c r="JEX70" s="877"/>
      <c r="JEY70" s="878"/>
      <c r="JEZ70" s="878"/>
      <c r="JFA70" s="878"/>
      <c r="JFB70" s="879"/>
      <c r="JFC70" s="880"/>
      <c r="JFD70" s="878"/>
      <c r="JFE70" s="878"/>
      <c r="JFF70" s="878"/>
      <c r="JFG70" s="881"/>
      <c r="JFH70" s="877"/>
      <c r="JFI70" s="878"/>
      <c r="JFJ70" s="878"/>
      <c r="JFK70" s="878"/>
      <c r="JFL70" s="879"/>
      <c r="JFM70" s="1041"/>
      <c r="JFN70" s="877"/>
      <c r="JFO70" s="878"/>
      <c r="JFP70" s="878"/>
      <c r="JFQ70" s="878"/>
      <c r="JFR70" s="879"/>
      <c r="JFS70" s="880"/>
      <c r="JFT70" s="878"/>
      <c r="JFU70" s="878"/>
      <c r="JFV70" s="878"/>
      <c r="JFW70" s="881"/>
      <c r="JFX70" s="877"/>
      <c r="JFY70" s="878"/>
      <c r="JFZ70" s="878"/>
      <c r="JGA70" s="878"/>
      <c r="JGB70" s="879"/>
      <c r="JGC70" s="1041"/>
      <c r="JGD70" s="877"/>
      <c r="JGE70" s="878"/>
      <c r="JGF70" s="878"/>
      <c r="JGG70" s="878"/>
      <c r="JGH70" s="879"/>
      <c r="JGI70" s="880"/>
      <c r="JGJ70" s="878"/>
      <c r="JGK70" s="878"/>
      <c r="JGL70" s="878"/>
      <c r="JGM70" s="881"/>
      <c r="JGN70" s="877"/>
      <c r="JGO70" s="878"/>
      <c r="JGP70" s="878"/>
      <c r="JGQ70" s="878"/>
      <c r="JGR70" s="879"/>
      <c r="JGS70" s="1041"/>
      <c r="JGT70" s="877"/>
      <c r="JGU70" s="878"/>
      <c r="JGV70" s="878"/>
      <c r="JGW70" s="878"/>
      <c r="JGX70" s="879"/>
      <c r="JGY70" s="880"/>
      <c r="JGZ70" s="878"/>
      <c r="JHA70" s="878"/>
      <c r="JHB70" s="878"/>
      <c r="JHC70" s="881"/>
      <c r="JHD70" s="877"/>
      <c r="JHE70" s="878"/>
      <c r="JHF70" s="878"/>
      <c r="JHG70" s="878"/>
      <c r="JHH70" s="879"/>
      <c r="JHI70" s="1041"/>
      <c r="JHJ70" s="877"/>
      <c r="JHK70" s="878"/>
      <c r="JHL70" s="878"/>
      <c r="JHM70" s="878"/>
      <c r="JHN70" s="879"/>
      <c r="JHO70" s="880"/>
      <c r="JHP70" s="878"/>
      <c r="JHQ70" s="878"/>
      <c r="JHR70" s="878"/>
      <c r="JHS70" s="881"/>
      <c r="JHT70" s="877"/>
      <c r="JHU70" s="878"/>
      <c r="JHV70" s="878"/>
      <c r="JHW70" s="878"/>
      <c r="JHX70" s="879"/>
      <c r="JHY70" s="1041"/>
      <c r="JHZ70" s="877"/>
      <c r="JIA70" s="878"/>
      <c r="JIB70" s="878"/>
      <c r="JIC70" s="878"/>
      <c r="JID70" s="879"/>
      <c r="JIE70" s="880"/>
      <c r="JIF70" s="878"/>
      <c r="JIG70" s="878"/>
      <c r="JIH70" s="878"/>
      <c r="JII70" s="881"/>
      <c r="JIJ70" s="877"/>
      <c r="JIK70" s="878"/>
      <c r="JIL70" s="878"/>
      <c r="JIM70" s="878"/>
      <c r="JIN70" s="879"/>
      <c r="JIO70" s="1041"/>
      <c r="JIP70" s="877"/>
      <c r="JIQ70" s="878"/>
      <c r="JIR70" s="878"/>
      <c r="JIS70" s="878"/>
      <c r="JIT70" s="879"/>
      <c r="JIU70" s="880"/>
      <c r="JIV70" s="878"/>
      <c r="JIW70" s="878"/>
      <c r="JIX70" s="878"/>
      <c r="JIY70" s="881"/>
      <c r="JIZ70" s="877"/>
      <c r="JJA70" s="878"/>
      <c r="JJB70" s="878"/>
      <c r="JJC70" s="878"/>
      <c r="JJD70" s="879"/>
      <c r="JJE70" s="1041"/>
      <c r="JJF70" s="877"/>
      <c r="JJG70" s="878"/>
      <c r="JJH70" s="878"/>
      <c r="JJI70" s="878"/>
      <c r="JJJ70" s="879"/>
      <c r="JJK70" s="880"/>
      <c r="JJL70" s="878"/>
      <c r="JJM70" s="878"/>
      <c r="JJN70" s="878"/>
      <c r="JJO70" s="881"/>
      <c r="JJP70" s="877"/>
      <c r="JJQ70" s="878"/>
      <c r="JJR70" s="878"/>
      <c r="JJS70" s="878"/>
      <c r="JJT70" s="879"/>
      <c r="JJU70" s="1041"/>
      <c r="JJV70" s="877"/>
      <c r="JJW70" s="878"/>
      <c r="JJX70" s="878"/>
      <c r="JJY70" s="878"/>
      <c r="JJZ70" s="879"/>
      <c r="JKA70" s="880"/>
      <c r="JKB70" s="878"/>
      <c r="JKC70" s="878"/>
      <c r="JKD70" s="878"/>
      <c r="JKE70" s="881"/>
      <c r="JKF70" s="877"/>
      <c r="JKG70" s="878"/>
      <c r="JKH70" s="878"/>
      <c r="JKI70" s="878"/>
      <c r="JKJ70" s="879"/>
      <c r="JKK70" s="1041"/>
      <c r="JKL70" s="877"/>
      <c r="JKM70" s="878"/>
      <c r="JKN70" s="878"/>
      <c r="JKO70" s="878"/>
      <c r="JKP70" s="879"/>
      <c r="JKQ70" s="880"/>
      <c r="JKR70" s="878"/>
      <c r="JKS70" s="878"/>
      <c r="JKT70" s="878"/>
      <c r="JKU70" s="881"/>
      <c r="JKV70" s="877"/>
      <c r="JKW70" s="878"/>
      <c r="JKX70" s="878"/>
      <c r="JKY70" s="878"/>
      <c r="JKZ70" s="879"/>
      <c r="JLA70" s="1041"/>
      <c r="JLB70" s="877"/>
      <c r="JLC70" s="878"/>
      <c r="JLD70" s="878"/>
      <c r="JLE70" s="878"/>
      <c r="JLF70" s="879"/>
      <c r="JLG70" s="880"/>
      <c r="JLH70" s="878"/>
      <c r="JLI70" s="878"/>
      <c r="JLJ70" s="878"/>
      <c r="JLK70" s="881"/>
      <c r="JLL70" s="877"/>
      <c r="JLM70" s="878"/>
      <c r="JLN70" s="878"/>
      <c r="JLO70" s="878"/>
      <c r="JLP70" s="879"/>
      <c r="JLQ70" s="1041"/>
      <c r="JLR70" s="877"/>
      <c r="JLS70" s="878"/>
      <c r="JLT70" s="878"/>
      <c r="JLU70" s="878"/>
      <c r="JLV70" s="879"/>
      <c r="JLW70" s="880"/>
      <c r="JLX70" s="878"/>
      <c r="JLY70" s="878"/>
      <c r="JLZ70" s="878"/>
      <c r="JMA70" s="881"/>
      <c r="JMB70" s="877"/>
      <c r="JMC70" s="878"/>
      <c r="JMD70" s="878"/>
      <c r="JME70" s="878"/>
      <c r="JMF70" s="879"/>
      <c r="JMG70" s="1041"/>
      <c r="JMH70" s="877"/>
      <c r="JMI70" s="878"/>
      <c r="JMJ70" s="878"/>
      <c r="JMK70" s="878"/>
      <c r="JML70" s="879"/>
      <c r="JMM70" s="880"/>
      <c r="JMN70" s="878"/>
      <c r="JMO70" s="878"/>
      <c r="JMP70" s="878"/>
      <c r="JMQ70" s="881"/>
      <c r="JMR70" s="877"/>
      <c r="JMS70" s="878"/>
      <c r="JMT70" s="878"/>
      <c r="JMU70" s="878"/>
      <c r="JMV70" s="879"/>
      <c r="JMW70" s="1041"/>
      <c r="JMX70" s="877"/>
      <c r="JMY70" s="878"/>
      <c r="JMZ70" s="878"/>
      <c r="JNA70" s="878"/>
      <c r="JNB70" s="879"/>
      <c r="JNC70" s="880"/>
      <c r="JND70" s="878"/>
      <c r="JNE70" s="878"/>
      <c r="JNF70" s="878"/>
      <c r="JNG70" s="881"/>
      <c r="JNH70" s="877"/>
      <c r="JNI70" s="878"/>
      <c r="JNJ70" s="878"/>
      <c r="JNK70" s="878"/>
      <c r="JNL70" s="879"/>
      <c r="JNM70" s="1041"/>
      <c r="JNN70" s="877"/>
      <c r="JNO70" s="878"/>
      <c r="JNP70" s="878"/>
      <c r="JNQ70" s="878"/>
      <c r="JNR70" s="879"/>
      <c r="JNS70" s="880"/>
      <c r="JNT70" s="878"/>
      <c r="JNU70" s="878"/>
      <c r="JNV70" s="878"/>
      <c r="JNW70" s="881"/>
      <c r="JNX70" s="877"/>
      <c r="JNY70" s="878"/>
      <c r="JNZ70" s="878"/>
      <c r="JOA70" s="878"/>
      <c r="JOB70" s="879"/>
      <c r="JOC70" s="1041"/>
      <c r="JOD70" s="877"/>
      <c r="JOE70" s="878"/>
      <c r="JOF70" s="878"/>
      <c r="JOG70" s="878"/>
      <c r="JOH70" s="879"/>
      <c r="JOI70" s="880"/>
      <c r="JOJ70" s="878"/>
      <c r="JOK70" s="878"/>
      <c r="JOL70" s="878"/>
      <c r="JOM70" s="881"/>
      <c r="JON70" s="877"/>
      <c r="JOO70" s="878"/>
      <c r="JOP70" s="878"/>
      <c r="JOQ70" s="878"/>
      <c r="JOR70" s="879"/>
      <c r="JOS70" s="1041"/>
      <c r="JOT70" s="877"/>
      <c r="JOU70" s="878"/>
      <c r="JOV70" s="878"/>
      <c r="JOW70" s="878"/>
      <c r="JOX70" s="879"/>
      <c r="JOY70" s="880"/>
      <c r="JOZ70" s="878"/>
      <c r="JPA70" s="878"/>
      <c r="JPB70" s="878"/>
      <c r="JPC70" s="881"/>
      <c r="JPD70" s="877"/>
      <c r="JPE70" s="878"/>
      <c r="JPF70" s="878"/>
      <c r="JPG70" s="878"/>
      <c r="JPH70" s="879"/>
      <c r="JPI70" s="1041"/>
      <c r="JPJ70" s="877"/>
      <c r="JPK70" s="878"/>
      <c r="JPL70" s="878"/>
      <c r="JPM70" s="878"/>
      <c r="JPN70" s="879"/>
      <c r="JPO70" s="880"/>
      <c r="JPP70" s="878"/>
      <c r="JPQ70" s="878"/>
      <c r="JPR70" s="878"/>
      <c r="JPS70" s="881"/>
      <c r="JPT70" s="877"/>
      <c r="JPU70" s="878"/>
      <c r="JPV70" s="878"/>
      <c r="JPW70" s="878"/>
      <c r="JPX70" s="879"/>
      <c r="JPY70" s="1041"/>
      <c r="JPZ70" s="877"/>
      <c r="JQA70" s="878"/>
      <c r="JQB70" s="878"/>
      <c r="JQC70" s="878"/>
      <c r="JQD70" s="879"/>
      <c r="JQE70" s="880"/>
      <c r="JQF70" s="878"/>
      <c r="JQG70" s="878"/>
      <c r="JQH70" s="878"/>
      <c r="JQI70" s="881"/>
      <c r="JQJ70" s="877"/>
      <c r="JQK70" s="878"/>
      <c r="JQL70" s="878"/>
      <c r="JQM70" s="878"/>
      <c r="JQN70" s="879"/>
      <c r="JQO70" s="1041"/>
      <c r="JQP70" s="877"/>
      <c r="JQQ70" s="878"/>
      <c r="JQR70" s="878"/>
      <c r="JQS70" s="878"/>
      <c r="JQT70" s="879"/>
      <c r="JQU70" s="880"/>
      <c r="JQV70" s="878"/>
      <c r="JQW70" s="878"/>
      <c r="JQX70" s="878"/>
      <c r="JQY70" s="881"/>
      <c r="JQZ70" s="877"/>
      <c r="JRA70" s="878"/>
      <c r="JRB70" s="878"/>
      <c r="JRC70" s="878"/>
      <c r="JRD70" s="879"/>
      <c r="JRE70" s="1041"/>
      <c r="JRF70" s="877"/>
      <c r="JRG70" s="878"/>
      <c r="JRH70" s="878"/>
      <c r="JRI70" s="878"/>
      <c r="JRJ70" s="879"/>
      <c r="JRK70" s="880"/>
      <c r="JRL70" s="878"/>
      <c r="JRM70" s="878"/>
      <c r="JRN70" s="878"/>
      <c r="JRO70" s="881"/>
      <c r="JRP70" s="877"/>
      <c r="JRQ70" s="878"/>
      <c r="JRR70" s="878"/>
      <c r="JRS70" s="878"/>
      <c r="JRT70" s="879"/>
      <c r="JRU70" s="1041"/>
      <c r="JRV70" s="877"/>
      <c r="JRW70" s="878"/>
      <c r="JRX70" s="878"/>
      <c r="JRY70" s="878"/>
      <c r="JRZ70" s="879"/>
      <c r="JSA70" s="880"/>
      <c r="JSB70" s="878"/>
      <c r="JSC70" s="878"/>
      <c r="JSD70" s="878"/>
      <c r="JSE70" s="881"/>
      <c r="JSF70" s="877"/>
      <c r="JSG70" s="878"/>
      <c r="JSH70" s="878"/>
      <c r="JSI70" s="878"/>
      <c r="JSJ70" s="879"/>
      <c r="JSK70" s="1041"/>
      <c r="JSL70" s="877"/>
      <c r="JSM70" s="878"/>
      <c r="JSN70" s="878"/>
      <c r="JSO70" s="878"/>
      <c r="JSP70" s="879"/>
      <c r="JSQ70" s="880"/>
      <c r="JSR70" s="878"/>
      <c r="JSS70" s="878"/>
      <c r="JST70" s="878"/>
      <c r="JSU70" s="881"/>
      <c r="JSV70" s="877"/>
      <c r="JSW70" s="878"/>
      <c r="JSX70" s="878"/>
      <c r="JSY70" s="878"/>
      <c r="JSZ70" s="879"/>
      <c r="JTA70" s="1041"/>
      <c r="JTB70" s="877"/>
      <c r="JTC70" s="878"/>
      <c r="JTD70" s="878"/>
      <c r="JTE70" s="878"/>
      <c r="JTF70" s="879"/>
      <c r="JTG70" s="880"/>
      <c r="JTH70" s="878"/>
      <c r="JTI70" s="878"/>
      <c r="JTJ70" s="878"/>
      <c r="JTK70" s="881"/>
      <c r="JTL70" s="877"/>
      <c r="JTM70" s="878"/>
      <c r="JTN70" s="878"/>
      <c r="JTO70" s="878"/>
      <c r="JTP70" s="879"/>
      <c r="JTQ70" s="1041"/>
      <c r="JTR70" s="877"/>
      <c r="JTS70" s="878"/>
      <c r="JTT70" s="878"/>
      <c r="JTU70" s="878"/>
      <c r="JTV70" s="879"/>
      <c r="JTW70" s="880"/>
      <c r="JTX70" s="878"/>
      <c r="JTY70" s="878"/>
      <c r="JTZ70" s="878"/>
      <c r="JUA70" s="881"/>
      <c r="JUB70" s="877"/>
      <c r="JUC70" s="878"/>
      <c r="JUD70" s="878"/>
      <c r="JUE70" s="878"/>
      <c r="JUF70" s="879"/>
      <c r="JUG70" s="1041"/>
      <c r="JUH70" s="877"/>
      <c r="JUI70" s="878"/>
      <c r="JUJ70" s="878"/>
      <c r="JUK70" s="878"/>
      <c r="JUL70" s="879"/>
      <c r="JUM70" s="880"/>
      <c r="JUN70" s="878"/>
      <c r="JUO70" s="878"/>
      <c r="JUP70" s="878"/>
      <c r="JUQ70" s="881"/>
      <c r="JUR70" s="877"/>
      <c r="JUS70" s="878"/>
      <c r="JUT70" s="878"/>
      <c r="JUU70" s="878"/>
      <c r="JUV70" s="879"/>
      <c r="JUW70" s="1041"/>
      <c r="JUX70" s="877"/>
      <c r="JUY70" s="878"/>
      <c r="JUZ70" s="878"/>
      <c r="JVA70" s="878"/>
      <c r="JVB70" s="879"/>
      <c r="JVC70" s="880"/>
      <c r="JVD70" s="878"/>
      <c r="JVE70" s="878"/>
      <c r="JVF70" s="878"/>
      <c r="JVG70" s="881"/>
      <c r="JVH70" s="877"/>
      <c r="JVI70" s="878"/>
      <c r="JVJ70" s="878"/>
      <c r="JVK70" s="878"/>
      <c r="JVL70" s="879"/>
      <c r="JVM70" s="1041"/>
      <c r="JVN70" s="877"/>
      <c r="JVO70" s="878"/>
      <c r="JVP70" s="878"/>
      <c r="JVQ70" s="878"/>
      <c r="JVR70" s="879"/>
      <c r="JVS70" s="880"/>
      <c r="JVT70" s="878"/>
      <c r="JVU70" s="878"/>
      <c r="JVV70" s="878"/>
      <c r="JVW70" s="881"/>
      <c r="JVX70" s="877"/>
      <c r="JVY70" s="878"/>
      <c r="JVZ70" s="878"/>
      <c r="JWA70" s="878"/>
      <c r="JWB70" s="879"/>
      <c r="JWC70" s="1041"/>
      <c r="JWD70" s="877"/>
      <c r="JWE70" s="878"/>
      <c r="JWF70" s="878"/>
      <c r="JWG70" s="878"/>
      <c r="JWH70" s="879"/>
      <c r="JWI70" s="880"/>
      <c r="JWJ70" s="878"/>
      <c r="JWK70" s="878"/>
      <c r="JWL70" s="878"/>
      <c r="JWM70" s="881"/>
      <c r="JWN70" s="877"/>
      <c r="JWO70" s="878"/>
      <c r="JWP70" s="878"/>
      <c r="JWQ70" s="878"/>
      <c r="JWR70" s="879"/>
      <c r="JWS70" s="1041"/>
      <c r="JWT70" s="877"/>
      <c r="JWU70" s="878"/>
      <c r="JWV70" s="878"/>
      <c r="JWW70" s="878"/>
      <c r="JWX70" s="879"/>
      <c r="JWY70" s="880"/>
      <c r="JWZ70" s="878"/>
      <c r="JXA70" s="878"/>
      <c r="JXB70" s="878"/>
      <c r="JXC70" s="881"/>
      <c r="JXD70" s="877"/>
      <c r="JXE70" s="878"/>
      <c r="JXF70" s="878"/>
      <c r="JXG70" s="878"/>
      <c r="JXH70" s="879"/>
      <c r="JXI70" s="1041"/>
      <c r="JXJ70" s="877"/>
      <c r="JXK70" s="878"/>
      <c r="JXL70" s="878"/>
      <c r="JXM70" s="878"/>
      <c r="JXN70" s="879"/>
      <c r="JXO70" s="880"/>
      <c r="JXP70" s="878"/>
      <c r="JXQ70" s="878"/>
      <c r="JXR70" s="878"/>
      <c r="JXS70" s="881"/>
      <c r="JXT70" s="877"/>
      <c r="JXU70" s="878"/>
      <c r="JXV70" s="878"/>
      <c r="JXW70" s="878"/>
      <c r="JXX70" s="879"/>
      <c r="JXY70" s="1041"/>
      <c r="JXZ70" s="877"/>
      <c r="JYA70" s="878"/>
      <c r="JYB70" s="878"/>
      <c r="JYC70" s="878"/>
      <c r="JYD70" s="879"/>
      <c r="JYE70" s="880"/>
      <c r="JYF70" s="878"/>
      <c r="JYG70" s="878"/>
      <c r="JYH70" s="878"/>
      <c r="JYI70" s="881"/>
      <c r="JYJ70" s="877"/>
      <c r="JYK70" s="878"/>
      <c r="JYL70" s="878"/>
      <c r="JYM70" s="878"/>
      <c r="JYN70" s="879"/>
      <c r="JYO70" s="1041"/>
      <c r="JYP70" s="877"/>
      <c r="JYQ70" s="878"/>
      <c r="JYR70" s="878"/>
      <c r="JYS70" s="878"/>
      <c r="JYT70" s="879"/>
      <c r="JYU70" s="880"/>
      <c r="JYV70" s="878"/>
      <c r="JYW70" s="878"/>
      <c r="JYX70" s="878"/>
      <c r="JYY70" s="881"/>
      <c r="JYZ70" s="877"/>
      <c r="JZA70" s="878"/>
      <c r="JZB70" s="878"/>
      <c r="JZC70" s="878"/>
      <c r="JZD70" s="879"/>
      <c r="JZE70" s="1041"/>
      <c r="JZF70" s="877"/>
      <c r="JZG70" s="878"/>
      <c r="JZH70" s="878"/>
      <c r="JZI70" s="878"/>
      <c r="JZJ70" s="879"/>
      <c r="JZK70" s="880"/>
      <c r="JZL70" s="878"/>
      <c r="JZM70" s="878"/>
      <c r="JZN70" s="878"/>
      <c r="JZO70" s="881"/>
      <c r="JZP70" s="877"/>
      <c r="JZQ70" s="878"/>
      <c r="JZR70" s="878"/>
      <c r="JZS70" s="878"/>
      <c r="JZT70" s="879"/>
      <c r="JZU70" s="1041"/>
      <c r="JZV70" s="877"/>
      <c r="JZW70" s="878"/>
      <c r="JZX70" s="878"/>
      <c r="JZY70" s="878"/>
      <c r="JZZ70" s="879"/>
      <c r="KAA70" s="880"/>
      <c r="KAB70" s="878"/>
      <c r="KAC70" s="878"/>
      <c r="KAD70" s="878"/>
      <c r="KAE70" s="881"/>
      <c r="KAF70" s="877"/>
      <c r="KAG70" s="878"/>
      <c r="KAH70" s="878"/>
      <c r="KAI70" s="878"/>
      <c r="KAJ70" s="879"/>
      <c r="KAK70" s="1041"/>
      <c r="KAL70" s="877"/>
      <c r="KAM70" s="878"/>
      <c r="KAN70" s="878"/>
      <c r="KAO70" s="878"/>
      <c r="KAP70" s="879"/>
      <c r="KAQ70" s="880"/>
      <c r="KAR70" s="878"/>
      <c r="KAS70" s="878"/>
      <c r="KAT70" s="878"/>
      <c r="KAU70" s="881"/>
      <c r="KAV70" s="877"/>
      <c r="KAW70" s="878"/>
      <c r="KAX70" s="878"/>
      <c r="KAY70" s="878"/>
      <c r="KAZ70" s="879"/>
      <c r="KBA70" s="1041"/>
      <c r="KBB70" s="877"/>
      <c r="KBC70" s="878"/>
      <c r="KBD70" s="878"/>
      <c r="KBE70" s="878"/>
      <c r="KBF70" s="879"/>
      <c r="KBG70" s="880"/>
      <c r="KBH70" s="878"/>
      <c r="KBI70" s="878"/>
      <c r="KBJ70" s="878"/>
      <c r="KBK70" s="881"/>
      <c r="KBL70" s="877"/>
      <c r="KBM70" s="878"/>
      <c r="KBN70" s="878"/>
      <c r="KBO70" s="878"/>
      <c r="KBP70" s="879"/>
      <c r="KBQ70" s="1041"/>
      <c r="KBR70" s="877"/>
      <c r="KBS70" s="878"/>
      <c r="KBT70" s="878"/>
      <c r="KBU70" s="878"/>
      <c r="KBV70" s="879"/>
      <c r="KBW70" s="880"/>
      <c r="KBX70" s="878"/>
      <c r="KBY70" s="878"/>
      <c r="KBZ70" s="878"/>
      <c r="KCA70" s="881"/>
      <c r="KCB70" s="877"/>
      <c r="KCC70" s="878"/>
      <c r="KCD70" s="878"/>
      <c r="KCE70" s="878"/>
      <c r="KCF70" s="879"/>
      <c r="KCG70" s="1041"/>
      <c r="KCH70" s="877"/>
      <c r="KCI70" s="878"/>
      <c r="KCJ70" s="878"/>
      <c r="KCK70" s="878"/>
      <c r="KCL70" s="879"/>
      <c r="KCM70" s="880"/>
      <c r="KCN70" s="878"/>
      <c r="KCO70" s="878"/>
      <c r="KCP70" s="878"/>
      <c r="KCQ70" s="881"/>
      <c r="KCR70" s="877"/>
      <c r="KCS70" s="878"/>
      <c r="KCT70" s="878"/>
      <c r="KCU70" s="878"/>
      <c r="KCV70" s="879"/>
      <c r="KCW70" s="1041"/>
      <c r="KCX70" s="877"/>
      <c r="KCY70" s="878"/>
      <c r="KCZ70" s="878"/>
      <c r="KDA70" s="878"/>
      <c r="KDB70" s="879"/>
      <c r="KDC70" s="880"/>
      <c r="KDD70" s="878"/>
      <c r="KDE70" s="878"/>
      <c r="KDF70" s="878"/>
      <c r="KDG70" s="881"/>
      <c r="KDH70" s="877"/>
      <c r="KDI70" s="878"/>
      <c r="KDJ70" s="878"/>
      <c r="KDK70" s="878"/>
      <c r="KDL70" s="879"/>
      <c r="KDM70" s="1041"/>
      <c r="KDN70" s="877"/>
      <c r="KDO70" s="878"/>
      <c r="KDP70" s="878"/>
      <c r="KDQ70" s="878"/>
      <c r="KDR70" s="879"/>
      <c r="KDS70" s="880"/>
      <c r="KDT70" s="878"/>
      <c r="KDU70" s="878"/>
      <c r="KDV70" s="878"/>
      <c r="KDW70" s="881"/>
      <c r="KDX70" s="877"/>
      <c r="KDY70" s="878"/>
      <c r="KDZ70" s="878"/>
      <c r="KEA70" s="878"/>
      <c r="KEB70" s="879"/>
      <c r="KEC70" s="1041"/>
      <c r="KED70" s="877"/>
      <c r="KEE70" s="878"/>
      <c r="KEF70" s="878"/>
      <c r="KEG70" s="878"/>
      <c r="KEH70" s="879"/>
      <c r="KEI70" s="880"/>
      <c r="KEJ70" s="878"/>
      <c r="KEK70" s="878"/>
      <c r="KEL70" s="878"/>
      <c r="KEM70" s="881"/>
      <c r="KEN70" s="877"/>
      <c r="KEO70" s="878"/>
      <c r="KEP70" s="878"/>
      <c r="KEQ70" s="878"/>
      <c r="KER70" s="879"/>
      <c r="KES70" s="1041"/>
      <c r="KET70" s="877"/>
      <c r="KEU70" s="878"/>
      <c r="KEV70" s="878"/>
      <c r="KEW70" s="878"/>
      <c r="KEX70" s="879"/>
      <c r="KEY70" s="880"/>
      <c r="KEZ70" s="878"/>
      <c r="KFA70" s="878"/>
      <c r="KFB70" s="878"/>
      <c r="KFC70" s="881"/>
      <c r="KFD70" s="877"/>
      <c r="KFE70" s="878"/>
      <c r="KFF70" s="878"/>
      <c r="KFG70" s="878"/>
      <c r="KFH70" s="879"/>
      <c r="KFI70" s="1041"/>
      <c r="KFJ70" s="877"/>
      <c r="KFK70" s="878"/>
      <c r="KFL70" s="878"/>
      <c r="KFM70" s="878"/>
      <c r="KFN70" s="879"/>
      <c r="KFO70" s="880"/>
      <c r="KFP70" s="878"/>
      <c r="KFQ70" s="878"/>
      <c r="KFR70" s="878"/>
      <c r="KFS70" s="881"/>
      <c r="KFT70" s="877"/>
      <c r="KFU70" s="878"/>
      <c r="KFV70" s="878"/>
      <c r="KFW70" s="878"/>
      <c r="KFX70" s="879"/>
      <c r="KFY70" s="1041"/>
      <c r="KFZ70" s="877"/>
      <c r="KGA70" s="878"/>
      <c r="KGB70" s="878"/>
      <c r="KGC70" s="878"/>
      <c r="KGD70" s="879"/>
      <c r="KGE70" s="880"/>
      <c r="KGF70" s="878"/>
      <c r="KGG70" s="878"/>
      <c r="KGH70" s="878"/>
      <c r="KGI70" s="881"/>
      <c r="KGJ70" s="877"/>
      <c r="KGK70" s="878"/>
      <c r="KGL70" s="878"/>
      <c r="KGM70" s="878"/>
      <c r="KGN70" s="879"/>
      <c r="KGO70" s="1041"/>
      <c r="KGP70" s="877"/>
      <c r="KGQ70" s="878"/>
      <c r="KGR70" s="878"/>
      <c r="KGS70" s="878"/>
      <c r="KGT70" s="879"/>
      <c r="KGU70" s="880"/>
      <c r="KGV70" s="878"/>
      <c r="KGW70" s="878"/>
      <c r="KGX70" s="878"/>
      <c r="KGY70" s="881"/>
      <c r="KGZ70" s="877"/>
      <c r="KHA70" s="878"/>
      <c r="KHB70" s="878"/>
      <c r="KHC70" s="878"/>
      <c r="KHD70" s="879"/>
      <c r="KHE70" s="1041"/>
      <c r="KHF70" s="877"/>
      <c r="KHG70" s="878"/>
      <c r="KHH70" s="878"/>
      <c r="KHI70" s="878"/>
      <c r="KHJ70" s="879"/>
      <c r="KHK70" s="880"/>
      <c r="KHL70" s="878"/>
      <c r="KHM70" s="878"/>
      <c r="KHN70" s="878"/>
      <c r="KHO70" s="881"/>
      <c r="KHP70" s="877"/>
      <c r="KHQ70" s="878"/>
      <c r="KHR70" s="878"/>
      <c r="KHS70" s="878"/>
      <c r="KHT70" s="879"/>
      <c r="KHU70" s="1041"/>
      <c r="KHV70" s="877"/>
      <c r="KHW70" s="878"/>
      <c r="KHX70" s="878"/>
      <c r="KHY70" s="878"/>
      <c r="KHZ70" s="879"/>
      <c r="KIA70" s="880"/>
      <c r="KIB70" s="878"/>
      <c r="KIC70" s="878"/>
      <c r="KID70" s="878"/>
      <c r="KIE70" s="881"/>
      <c r="KIF70" s="877"/>
      <c r="KIG70" s="878"/>
      <c r="KIH70" s="878"/>
      <c r="KII70" s="878"/>
      <c r="KIJ70" s="879"/>
      <c r="KIK70" s="1041"/>
      <c r="KIL70" s="877"/>
      <c r="KIM70" s="878"/>
      <c r="KIN70" s="878"/>
      <c r="KIO70" s="878"/>
      <c r="KIP70" s="879"/>
      <c r="KIQ70" s="880"/>
      <c r="KIR70" s="878"/>
      <c r="KIS70" s="878"/>
      <c r="KIT70" s="878"/>
      <c r="KIU70" s="881"/>
      <c r="KIV70" s="877"/>
      <c r="KIW70" s="878"/>
      <c r="KIX70" s="878"/>
      <c r="KIY70" s="878"/>
      <c r="KIZ70" s="879"/>
      <c r="KJA70" s="1041"/>
      <c r="KJB70" s="877"/>
      <c r="KJC70" s="878"/>
      <c r="KJD70" s="878"/>
      <c r="KJE70" s="878"/>
      <c r="KJF70" s="879"/>
      <c r="KJG70" s="880"/>
      <c r="KJH70" s="878"/>
      <c r="KJI70" s="878"/>
      <c r="KJJ70" s="878"/>
      <c r="KJK70" s="881"/>
      <c r="KJL70" s="877"/>
      <c r="KJM70" s="878"/>
      <c r="KJN70" s="878"/>
      <c r="KJO70" s="878"/>
      <c r="KJP70" s="879"/>
      <c r="KJQ70" s="1041"/>
      <c r="KJR70" s="877"/>
      <c r="KJS70" s="878"/>
      <c r="KJT70" s="878"/>
      <c r="KJU70" s="878"/>
      <c r="KJV70" s="879"/>
      <c r="KJW70" s="880"/>
      <c r="KJX70" s="878"/>
      <c r="KJY70" s="878"/>
      <c r="KJZ70" s="878"/>
      <c r="KKA70" s="881"/>
      <c r="KKB70" s="877"/>
      <c r="KKC70" s="878"/>
      <c r="KKD70" s="878"/>
      <c r="KKE70" s="878"/>
      <c r="KKF70" s="879"/>
      <c r="KKG70" s="1041"/>
      <c r="KKH70" s="877"/>
      <c r="KKI70" s="878"/>
      <c r="KKJ70" s="878"/>
      <c r="KKK70" s="878"/>
      <c r="KKL70" s="879"/>
      <c r="KKM70" s="880"/>
      <c r="KKN70" s="878"/>
      <c r="KKO70" s="878"/>
      <c r="KKP70" s="878"/>
      <c r="KKQ70" s="881"/>
      <c r="KKR70" s="877"/>
      <c r="KKS70" s="878"/>
      <c r="KKT70" s="878"/>
      <c r="KKU70" s="878"/>
      <c r="KKV70" s="879"/>
      <c r="KKW70" s="1041"/>
      <c r="KKX70" s="877"/>
      <c r="KKY70" s="878"/>
      <c r="KKZ70" s="878"/>
      <c r="KLA70" s="878"/>
      <c r="KLB70" s="879"/>
      <c r="KLC70" s="880"/>
      <c r="KLD70" s="878"/>
      <c r="KLE70" s="878"/>
      <c r="KLF70" s="878"/>
      <c r="KLG70" s="881"/>
      <c r="KLH70" s="877"/>
      <c r="KLI70" s="878"/>
      <c r="KLJ70" s="878"/>
      <c r="KLK70" s="878"/>
      <c r="KLL70" s="879"/>
      <c r="KLM70" s="1041"/>
      <c r="KLN70" s="877"/>
      <c r="KLO70" s="878"/>
      <c r="KLP70" s="878"/>
      <c r="KLQ70" s="878"/>
      <c r="KLR70" s="879"/>
      <c r="KLS70" s="880"/>
      <c r="KLT70" s="878"/>
      <c r="KLU70" s="878"/>
      <c r="KLV70" s="878"/>
      <c r="KLW70" s="881"/>
      <c r="KLX70" s="877"/>
      <c r="KLY70" s="878"/>
      <c r="KLZ70" s="878"/>
      <c r="KMA70" s="878"/>
      <c r="KMB70" s="879"/>
      <c r="KMC70" s="1041"/>
      <c r="KMD70" s="877"/>
      <c r="KME70" s="878"/>
      <c r="KMF70" s="878"/>
      <c r="KMG70" s="878"/>
      <c r="KMH70" s="879"/>
      <c r="KMI70" s="880"/>
      <c r="KMJ70" s="878"/>
      <c r="KMK70" s="878"/>
      <c r="KML70" s="878"/>
      <c r="KMM70" s="881"/>
      <c r="KMN70" s="877"/>
      <c r="KMO70" s="878"/>
      <c r="KMP70" s="878"/>
      <c r="KMQ70" s="878"/>
      <c r="KMR70" s="879"/>
      <c r="KMS70" s="1041"/>
      <c r="KMT70" s="877"/>
      <c r="KMU70" s="878"/>
      <c r="KMV70" s="878"/>
      <c r="KMW70" s="878"/>
      <c r="KMX70" s="879"/>
      <c r="KMY70" s="880"/>
      <c r="KMZ70" s="878"/>
      <c r="KNA70" s="878"/>
      <c r="KNB70" s="878"/>
      <c r="KNC70" s="881"/>
      <c r="KND70" s="877"/>
      <c r="KNE70" s="878"/>
      <c r="KNF70" s="878"/>
      <c r="KNG70" s="878"/>
      <c r="KNH70" s="879"/>
      <c r="KNI70" s="1041"/>
      <c r="KNJ70" s="877"/>
      <c r="KNK70" s="878"/>
      <c r="KNL70" s="878"/>
      <c r="KNM70" s="878"/>
      <c r="KNN70" s="879"/>
      <c r="KNO70" s="880"/>
      <c r="KNP70" s="878"/>
      <c r="KNQ70" s="878"/>
      <c r="KNR70" s="878"/>
      <c r="KNS70" s="881"/>
      <c r="KNT70" s="877"/>
      <c r="KNU70" s="878"/>
      <c r="KNV70" s="878"/>
      <c r="KNW70" s="878"/>
      <c r="KNX70" s="879"/>
      <c r="KNY70" s="1041"/>
      <c r="KNZ70" s="877"/>
      <c r="KOA70" s="878"/>
      <c r="KOB70" s="878"/>
      <c r="KOC70" s="878"/>
      <c r="KOD70" s="879"/>
      <c r="KOE70" s="880"/>
      <c r="KOF70" s="878"/>
      <c r="KOG70" s="878"/>
      <c r="KOH70" s="878"/>
      <c r="KOI70" s="881"/>
      <c r="KOJ70" s="877"/>
      <c r="KOK70" s="878"/>
      <c r="KOL70" s="878"/>
      <c r="KOM70" s="878"/>
      <c r="KON70" s="879"/>
      <c r="KOO70" s="1041"/>
      <c r="KOP70" s="877"/>
      <c r="KOQ70" s="878"/>
      <c r="KOR70" s="878"/>
      <c r="KOS70" s="878"/>
      <c r="KOT70" s="879"/>
      <c r="KOU70" s="880"/>
      <c r="KOV70" s="878"/>
      <c r="KOW70" s="878"/>
      <c r="KOX70" s="878"/>
      <c r="KOY70" s="881"/>
      <c r="KOZ70" s="877"/>
      <c r="KPA70" s="878"/>
      <c r="KPB70" s="878"/>
      <c r="KPC70" s="878"/>
      <c r="KPD70" s="879"/>
      <c r="KPE70" s="1041"/>
      <c r="KPF70" s="877"/>
      <c r="KPG70" s="878"/>
      <c r="KPH70" s="878"/>
      <c r="KPI70" s="878"/>
      <c r="KPJ70" s="879"/>
      <c r="KPK70" s="880"/>
      <c r="KPL70" s="878"/>
      <c r="KPM70" s="878"/>
      <c r="KPN70" s="878"/>
      <c r="KPO70" s="881"/>
      <c r="KPP70" s="877"/>
      <c r="KPQ70" s="878"/>
      <c r="KPR70" s="878"/>
      <c r="KPS70" s="878"/>
      <c r="KPT70" s="879"/>
      <c r="KPU70" s="1041"/>
      <c r="KPV70" s="877"/>
      <c r="KPW70" s="878"/>
      <c r="KPX70" s="878"/>
      <c r="KPY70" s="878"/>
      <c r="KPZ70" s="879"/>
      <c r="KQA70" s="880"/>
      <c r="KQB70" s="878"/>
      <c r="KQC70" s="878"/>
      <c r="KQD70" s="878"/>
      <c r="KQE70" s="881"/>
      <c r="KQF70" s="877"/>
      <c r="KQG70" s="878"/>
      <c r="KQH70" s="878"/>
      <c r="KQI70" s="878"/>
      <c r="KQJ70" s="879"/>
      <c r="KQK70" s="1041"/>
      <c r="KQL70" s="877"/>
      <c r="KQM70" s="878"/>
      <c r="KQN70" s="878"/>
      <c r="KQO70" s="878"/>
      <c r="KQP70" s="879"/>
      <c r="KQQ70" s="880"/>
      <c r="KQR70" s="878"/>
      <c r="KQS70" s="878"/>
      <c r="KQT70" s="878"/>
      <c r="KQU70" s="881"/>
      <c r="KQV70" s="877"/>
      <c r="KQW70" s="878"/>
      <c r="KQX70" s="878"/>
      <c r="KQY70" s="878"/>
      <c r="KQZ70" s="879"/>
      <c r="KRA70" s="1041"/>
      <c r="KRB70" s="877"/>
      <c r="KRC70" s="878"/>
      <c r="KRD70" s="878"/>
      <c r="KRE70" s="878"/>
      <c r="KRF70" s="879"/>
      <c r="KRG70" s="880"/>
      <c r="KRH70" s="878"/>
      <c r="KRI70" s="878"/>
      <c r="KRJ70" s="878"/>
      <c r="KRK70" s="881"/>
      <c r="KRL70" s="877"/>
      <c r="KRM70" s="878"/>
      <c r="KRN70" s="878"/>
      <c r="KRO70" s="878"/>
      <c r="KRP70" s="879"/>
      <c r="KRQ70" s="1041"/>
      <c r="KRR70" s="877"/>
      <c r="KRS70" s="878"/>
      <c r="KRT70" s="878"/>
      <c r="KRU70" s="878"/>
      <c r="KRV70" s="879"/>
      <c r="KRW70" s="880"/>
      <c r="KRX70" s="878"/>
      <c r="KRY70" s="878"/>
      <c r="KRZ70" s="878"/>
      <c r="KSA70" s="881"/>
      <c r="KSB70" s="877"/>
      <c r="KSC70" s="878"/>
      <c r="KSD70" s="878"/>
      <c r="KSE70" s="878"/>
      <c r="KSF70" s="879"/>
      <c r="KSG70" s="1041"/>
      <c r="KSH70" s="877"/>
      <c r="KSI70" s="878"/>
      <c r="KSJ70" s="878"/>
      <c r="KSK70" s="878"/>
      <c r="KSL70" s="879"/>
      <c r="KSM70" s="880"/>
      <c r="KSN70" s="878"/>
      <c r="KSO70" s="878"/>
      <c r="KSP70" s="878"/>
      <c r="KSQ70" s="881"/>
      <c r="KSR70" s="877"/>
      <c r="KSS70" s="878"/>
      <c r="KST70" s="878"/>
      <c r="KSU70" s="878"/>
      <c r="KSV70" s="879"/>
      <c r="KSW70" s="1041"/>
      <c r="KSX70" s="877"/>
      <c r="KSY70" s="878"/>
      <c r="KSZ70" s="878"/>
      <c r="KTA70" s="878"/>
      <c r="KTB70" s="879"/>
      <c r="KTC70" s="880"/>
      <c r="KTD70" s="878"/>
      <c r="KTE70" s="878"/>
      <c r="KTF70" s="878"/>
      <c r="KTG70" s="881"/>
      <c r="KTH70" s="877"/>
      <c r="KTI70" s="878"/>
      <c r="KTJ70" s="878"/>
      <c r="KTK70" s="878"/>
      <c r="KTL70" s="879"/>
      <c r="KTM70" s="1041"/>
      <c r="KTN70" s="877"/>
      <c r="KTO70" s="878"/>
      <c r="KTP70" s="878"/>
      <c r="KTQ70" s="878"/>
      <c r="KTR70" s="879"/>
      <c r="KTS70" s="880"/>
      <c r="KTT70" s="878"/>
      <c r="KTU70" s="878"/>
      <c r="KTV70" s="878"/>
      <c r="KTW70" s="881"/>
      <c r="KTX70" s="877"/>
      <c r="KTY70" s="878"/>
      <c r="KTZ70" s="878"/>
      <c r="KUA70" s="878"/>
      <c r="KUB70" s="879"/>
      <c r="KUC70" s="1041"/>
      <c r="KUD70" s="877"/>
      <c r="KUE70" s="878"/>
      <c r="KUF70" s="878"/>
      <c r="KUG70" s="878"/>
      <c r="KUH70" s="879"/>
      <c r="KUI70" s="880"/>
      <c r="KUJ70" s="878"/>
      <c r="KUK70" s="878"/>
      <c r="KUL70" s="878"/>
      <c r="KUM70" s="881"/>
      <c r="KUN70" s="877"/>
      <c r="KUO70" s="878"/>
      <c r="KUP70" s="878"/>
      <c r="KUQ70" s="878"/>
      <c r="KUR70" s="879"/>
      <c r="KUS70" s="1041"/>
      <c r="KUT70" s="877"/>
      <c r="KUU70" s="878"/>
      <c r="KUV70" s="878"/>
      <c r="KUW70" s="878"/>
      <c r="KUX70" s="879"/>
      <c r="KUY70" s="880"/>
      <c r="KUZ70" s="878"/>
      <c r="KVA70" s="878"/>
      <c r="KVB70" s="878"/>
      <c r="KVC70" s="881"/>
      <c r="KVD70" s="877"/>
      <c r="KVE70" s="878"/>
      <c r="KVF70" s="878"/>
      <c r="KVG70" s="878"/>
      <c r="KVH70" s="879"/>
      <c r="KVI70" s="1041"/>
      <c r="KVJ70" s="877"/>
      <c r="KVK70" s="878"/>
      <c r="KVL70" s="878"/>
      <c r="KVM70" s="878"/>
      <c r="KVN70" s="879"/>
      <c r="KVO70" s="880"/>
      <c r="KVP70" s="878"/>
      <c r="KVQ70" s="878"/>
      <c r="KVR70" s="878"/>
      <c r="KVS70" s="881"/>
      <c r="KVT70" s="877"/>
      <c r="KVU70" s="878"/>
      <c r="KVV70" s="878"/>
      <c r="KVW70" s="878"/>
      <c r="KVX70" s="879"/>
      <c r="KVY70" s="1041"/>
      <c r="KVZ70" s="877"/>
      <c r="KWA70" s="878"/>
      <c r="KWB70" s="878"/>
      <c r="KWC70" s="878"/>
      <c r="KWD70" s="879"/>
      <c r="KWE70" s="880"/>
      <c r="KWF70" s="878"/>
      <c r="KWG70" s="878"/>
      <c r="KWH70" s="878"/>
      <c r="KWI70" s="881"/>
      <c r="KWJ70" s="877"/>
      <c r="KWK70" s="878"/>
      <c r="KWL70" s="878"/>
      <c r="KWM70" s="878"/>
      <c r="KWN70" s="879"/>
      <c r="KWO70" s="1041"/>
      <c r="KWP70" s="877"/>
      <c r="KWQ70" s="878"/>
      <c r="KWR70" s="878"/>
      <c r="KWS70" s="878"/>
      <c r="KWT70" s="879"/>
      <c r="KWU70" s="880"/>
      <c r="KWV70" s="878"/>
      <c r="KWW70" s="878"/>
      <c r="KWX70" s="878"/>
      <c r="KWY70" s="881"/>
      <c r="KWZ70" s="877"/>
      <c r="KXA70" s="878"/>
      <c r="KXB70" s="878"/>
      <c r="KXC70" s="878"/>
      <c r="KXD70" s="879"/>
      <c r="KXE70" s="1041"/>
      <c r="KXF70" s="877"/>
      <c r="KXG70" s="878"/>
      <c r="KXH70" s="878"/>
      <c r="KXI70" s="878"/>
      <c r="KXJ70" s="879"/>
      <c r="KXK70" s="880"/>
      <c r="KXL70" s="878"/>
      <c r="KXM70" s="878"/>
      <c r="KXN70" s="878"/>
      <c r="KXO70" s="881"/>
      <c r="KXP70" s="877"/>
      <c r="KXQ70" s="878"/>
      <c r="KXR70" s="878"/>
      <c r="KXS70" s="878"/>
      <c r="KXT70" s="879"/>
      <c r="KXU70" s="1041"/>
      <c r="KXV70" s="877"/>
      <c r="KXW70" s="878"/>
      <c r="KXX70" s="878"/>
      <c r="KXY70" s="878"/>
      <c r="KXZ70" s="879"/>
      <c r="KYA70" s="880"/>
      <c r="KYB70" s="878"/>
      <c r="KYC70" s="878"/>
      <c r="KYD70" s="878"/>
      <c r="KYE70" s="881"/>
      <c r="KYF70" s="877"/>
      <c r="KYG70" s="878"/>
      <c r="KYH70" s="878"/>
      <c r="KYI70" s="878"/>
      <c r="KYJ70" s="879"/>
      <c r="KYK70" s="1041"/>
      <c r="KYL70" s="877"/>
      <c r="KYM70" s="878"/>
      <c r="KYN70" s="878"/>
      <c r="KYO70" s="878"/>
      <c r="KYP70" s="879"/>
      <c r="KYQ70" s="880"/>
      <c r="KYR70" s="878"/>
      <c r="KYS70" s="878"/>
      <c r="KYT70" s="878"/>
      <c r="KYU70" s="881"/>
      <c r="KYV70" s="877"/>
      <c r="KYW70" s="878"/>
      <c r="KYX70" s="878"/>
      <c r="KYY70" s="878"/>
      <c r="KYZ70" s="879"/>
      <c r="KZA70" s="1041"/>
      <c r="KZB70" s="877"/>
      <c r="KZC70" s="878"/>
      <c r="KZD70" s="878"/>
      <c r="KZE70" s="878"/>
      <c r="KZF70" s="879"/>
      <c r="KZG70" s="880"/>
      <c r="KZH70" s="878"/>
      <c r="KZI70" s="878"/>
      <c r="KZJ70" s="878"/>
      <c r="KZK70" s="881"/>
      <c r="KZL70" s="877"/>
      <c r="KZM70" s="878"/>
      <c r="KZN70" s="878"/>
      <c r="KZO70" s="878"/>
      <c r="KZP70" s="879"/>
      <c r="KZQ70" s="1041"/>
      <c r="KZR70" s="877"/>
      <c r="KZS70" s="878"/>
      <c r="KZT70" s="878"/>
      <c r="KZU70" s="878"/>
      <c r="KZV70" s="879"/>
      <c r="KZW70" s="880"/>
      <c r="KZX70" s="878"/>
      <c r="KZY70" s="878"/>
      <c r="KZZ70" s="878"/>
      <c r="LAA70" s="881"/>
      <c r="LAB70" s="877"/>
      <c r="LAC70" s="878"/>
      <c r="LAD70" s="878"/>
      <c r="LAE70" s="878"/>
      <c r="LAF70" s="879"/>
      <c r="LAG70" s="1041"/>
      <c r="LAH70" s="877"/>
      <c r="LAI70" s="878"/>
      <c r="LAJ70" s="878"/>
      <c r="LAK70" s="878"/>
      <c r="LAL70" s="879"/>
      <c r="LAM70" s="880"/>
      <c r="LAN70" s="878"/>
      <c r="LAO70" s="878"/>
      <c r="LAP70" s="878"/>
      <c r="LAQ70" s="881"/>
      <c r="LAR70" s="877"/>
      <c r="LAS70" s="878"/>
      <c r="LAT70" s="878"/>
      <c r="LAU70" s="878"/>
      <c r="LAV70" s="879"/>
      <c r="LAW70" s="1041"/>
      <c r="LAX70" s="877"/>
      <c r="LAY70" s="878"/>
      <c r="LAZ70" s="878"/>
      <c r="LBA70" s="878"/>
      <c r="LBB70" s="879"/>
      <c r="LBC70" s="880"/>
      <c r="LBD70" s="878"/>
      <c r="LBE70" s="878"/>
      <c r="LBF70" s="878"/>
      <c r="LBG70" s="881"/>
      <c r="LBH70" s="877"/>
      <c r="LBI70" s="878"/>
      <c r="LBJ70" s="878"/>
      <c r="LBK70" s="878"/>
      <c r="LBL70" s="879"/>
      <c r="LBM70" s="1041"/>
      <c r="LBN70" s="877"/>
      <c r="LBO70" s="878"/>
      <c r="LBP70" s="878"/>
      <c r="LBQ70" s="878"/>
      <c r="LBR70" s="879"/>
      <c r="LBS70" s="880"/>
      <c r="LBT70" s="878"/>
      <c r="LBU70" s="878"/>
      <c r="LBV70" s="878"/>
      <c r="LBW70" s="881"/>
      <c r="LBX70" s="877"/>
      <c r="LBY70" s="878"/>
      <c r="LBZ70" s="878"/>
      <c r="LCA70" s="878"/>
      <c r="LCB70" s="879"/>
      <c r="LCC70" s="1041"/>
      <c r="LCD70" s="877"/>
      <c r="LCE70" s="878"/>
      <c r="LCF70" s="878"/>
      <c r="LCG70" s="878"/>
      <c r="LCH70" s="879"/>
      <c r="LCI70" s="880"/>
      <c r="LCJ70" s="878"/>
      <c r="LCK70" s="878"/>
      <c r="LCL70" s="878"/>
      <c r="LCM70" s="881"/>
      <c r="LCN70" s="877"/>
      <c r="LCO70" s="878"/>
      <c r="LCP70" s="878"/>
      <c r="LCQ70" s="878"/>
      <c r="LCR70" s="879"/>
      <c r="LCS70" s="1041"/>
      <c r="LCT70" s="877"/>
      <c r="LCU70" s="878"/>
      <c r="LCV70" s="878"/>
      <c r="LCW70" s="878"/>
      <c r="LCX70" s="879"/>
      <c r="LCY70" s="880"/>
      <c r="LCZ70" s="878"/>
      <c r="LDA70" s="878"/>
      <c r="LDB70" s="878"/>
      <c r="LDC70" s="881"/>
      <c r="LDD70" s="877"/>
      <c r="LDE70" s="878"/>
      <c r="LDF70" s="878"/>
      <c r="LDG70" s="878"/>
      <c r="LDH70" s="879"/>
      <c r="LDI70" s="1041"/>
      <c r="LDJ70" s="877"/>
      <c r="LDK70" s="878"/>
      <c r="LDL70" s="878"/>
      <c r="LDM70" s="878"/>
      <c r="LDN70" s="879"/>
      <c r="LDO70" s="880"/>
      <c r="LDP70" s="878"/>
      <c r="LDQ70" s="878"/>
      <c r="LDR70" s="878"/>
      <c r="LDS70" s="881"/>
      <c r="LDT70" s="877"/>
      <c r="LDU70" s="878"/>
      <c r="LDV70" s="878"/>
      <c r="LDW70" s="878"/>
      <c r="LDX70" s="879"/>
      <c r="LDY70" s="1041"/>
      <c r="LDZ70" s="877"/>
      <c r="LEA70" s="878"/>
      <c r="LEB70" s="878"/>
      <c r="LEC70" s="878"/>
      <c r="LED70" s="879"/>
      <c r="LEE70" s="880"/>
      <c r="LEF70" s="878"/>
      <c r="LEG70" s="878"/>
      <c r="LEH70" s="878"/>
      <c r="LEI70" s="881"/>
      <c r="LEJ70" s="877"/>
      <c r="LEK70" s="878"/>
      <c r="LEL70" s="878"/>
      <c r="LEM70" s="878"/>
      <c r="LEN70" s="879"/>
      <c r="LEO70" s="1041"/>
      <c r="LEP70" s="877"/>
      <c r="LEQ70" s="878"/>
      <c r="LER70" s="878"/>
      <c r="LES70" s="878"/>
      <c r="LET70" s="879"/>
      <c r="LEU70" s="880"/>
      <c r="LEV70" s="878"/>
      <c r="LEW70" s="878"/>
      <c r="LEX70" s="878"/>
      <c r="LEY70" s="881"/>
      <c r="LEZ70" s="877"/>
      <c r="LFA70" s="878"/>
      <c r="LFB70" s="878"/>
      <c r="LFC70" s="878"/>
      <c r="LFD70" s="879"/>
      <c r="LFE70" s="1041"/>
      <c r="LFF70" s="877"/>
      <c r="LFG70" s="878"/>
      <c r="LFH70" s="878"/>
      <c r="LFI70" s="878"/>
      <c r="LFJ70" s="879"/>
      <c r="LFK70" s="880"/>
      <c r="LFL70" s="878"/>
      <c r="LFM70" s="878"/>
      <c r="LFN70" s="878"/>
      <c r="LFO70" s="881"/>
      <c r="LFP70" s="877"/>
      <c r="LFQ70" s="878"/>
      <c r="LFR70" s="878"/>
      <c r="LFS70" s="878"/>
      <c r="LFT70" s="879"/>
      <c r="LFU70" s="1041"/>
      <c r="LFV70" s="877"/>
      <c r="LFW70" s="878"/>
      <c r="LFX70" s="878"/>
      <c r="LFY70" s="878"/>
      <c r="LFZ70" s="879"/>
      <c r="LGA70" s="880"/>
      <c r="LGB70" s="878"/>
      <c r="LGC70" s="878"/>
      <c r="LGD70" s="878"/>
      <c r="LGE70" s="881"/>
      <c r="LGF70" s="877"/>
      <c r="LGG70" s="878"/>
      <c r="LGH70" s="878"/>
      <c r="LGI70" s="878"/>
      <c r="LGJ70" s="879"/>
      <c r="LGK70" s="1041"/>
      <c r="LGL70" s="877"/>
      <c r="LGM70" s="878"/>
      <c r="LGN70" s="878"/>
      <c r="LGO70" s="878"/>
      <c r="LGP70" s="879"/>
      <c r="LGQ70" s="880"/>
      <c r="LGR70" s="878"/>
      <c r="LGS70" s="878"/>
      <c r="LGT70" s="878"/>
      <c r="LGU70" s="881"/>
      <c r="LGV70" s="877"/>
      <c r="LGW70" s="878"/>
      <c r="LGX70" s="878"/>
      <c r="LGY70" s="878"/>
      <c r="LGZ70" s="879"/>
      <c r="LHA70" s="1041"/>
      <c r="LHB70" s="877"/>
      <c r="LHC70" s="878"/>
      <c r="LHD70" s="878"/>
      <c r="LHE70" s="878"/>
      <c r="LHF70" s="879"/>
      <c r="LHG70" s="880"/>
      <c r="LHH70" s="878"/>
      <c r="LHI70" s="878"/>
      <c r="LHJ70" s="878"/>
      <c r="LHK70" s="881"/>
      <c r="LHL70" s="877"/>
      <c r="LHM70" s="878"/>
      <c r="LHN70" s="878"/>
      <c r="LHO70" s="878"/>
      <c r="LHP70" s="879"/>
      <c r="LHQ70" s="1041"/>
      <c r="LHR70" s="877"/>
      <c r="LHS70" s="878"/>
      <c r="LHT70" s="878"/>
      <c r="LHU70" s="878"/>
      <c r="LHV70" s="879"/>
      <c r="LHW70" s="880"/>
      <c r="LHX70" s="878"/>
      <c r="LHY70" s="878"/>
      <c r="LHZ70" s="878"/>
      <c r="LIA70" s="881"/>
      <c r="LIB70" s="877"/>
      <c r="LIC70" s="878"/>
      <c r="LID70" s="878"/>
      <c r="LIE70" s="878"/>
      <c r="LIF70" s="879"/>
      <c r="LIG70" s="1041"/>
      <c r="LIH70" s="877"/>
      <c r="LII70" s="878"/>
      <c r="LIJ70" s="878"/>
      <c r="LIK70" s="878"/>
      <c r="LIL70" s="879"/>
      <c r="LIM70" s="880"/>
      <c r="LIN70" s="878"/>
      <c r="LIO70" s="878"/>
      <c r="LIP70" s="878"/>
      <c r="LIQ70" s="881"/>
      <c r="LIR70" s="877"/>
      <c r="LIS70" s="878"/>
      <c r="LIT70" s="878"/>
      <c r="LIU70" s="878"/>
      <c r="LIV70" s="879"/>
      <c r="LIW70" s="1041"/>
      <c r="LIX70" s="877"/>
      <c r="LIY70" s="878"/>
      <c r="LIZ70" s="878"/>
      <c r="LJA70" s="878"/>
      <c r="LJB70" s="879"/>
      <c r="LJC70" s="880"/>
      <c r="LJD70" s="878"/>
      <c r="LJE70" s="878"/>
      <c r="LJF70" s="878"/>
      <c r="LJG70" s="881"/>
      <c r="LJH70" s="877"/>
      <c r="LJI70" s="878"/>
      <c r="LJJ70" s="878"/>
      <c r="LJK70" s="878"/>
      <c r="LJL70" s="879"/>
      <c r="LJM70" s="1041"/>
      <c r="LJN70" s="877"/>
      <c r="LJO70" s="878"/>
      <c r="LJP70" s="878"/>
      <c r="LJQ70" s="878"/>
      <c r="LJR70" s="879"/>
      <c r="LJS70" s="880"/>
      <c r="LJT70" s="878"/>
      <c r="LJU70" s="878"/>
      <c r="LJV70" s="878"/>
      <c r="LJW70" s="881"/>
      <c r="LJX70" s="877"/>
      <c r="LJY70" s="878"/>
      <c r="LJZ70" s="878"/>
      <c r="LKA70" s="878"/>
      <c r="LKB70" s="879"/>
      <c r="LKC70" s="1041"/>
      <c r="LKD70" s="877"/>
      <c r="LKE70" s="878"/>
      <c r="LKF70" s="878"/>
      <c r="LKG70" s="878"/>
      <c r="LKH70" s="879"/>
      <c r="LKI70" s="880"/>
      <c r="LKJ70" s="878"/>
      <c r="LKK70" s="878"/>
      <c r="LKL70" s="878"/>
      <c r="LKM70" s="881"/>
      <c r="LKN70" s="877"/>
      <c r="LKO70" s="878"/>
      <c r="LKP70" s="878"/>
      <c r="LKQ70" s="878"/>
      <c r="LKR70" s="879"/>
      <c r="LKS70" s="1041"/>
      <c r="LKT70" s="877"/>
      <c r="LKU70" s="878"/>
      <c r="LKV70" s="878"/>
      <c r="LKW70" s="878"/>
      <c r="LKX70" s="879"/>
      <c r="LKY70" s="880"/>
      <c r="LKZ70" s="878"/>
      <c r="LLA70" s="878"/>
      <c r="LLB70" s="878"/>
      <c r="LLC70" s="881"/>
      <c r="LLD70" s="877"/>
      <c r="LLE70" s="878"/>
      <c r="LLF70" s="878"/>
      <c r="LLG70" s="878"/>
      <c r="LLH70" s="879"/>
      <c r="LLI70" s="1041"/>
      <c r="LLJ70" s="877"/>
      <c r="LLK70" s="878"/>
      <c r="LLL70" s="878"/>
      <c r="LLM70" s="878"/>
      <c r="LLN70" s="879"/>
      <c r="LLO70" s="880"/>
      <c r="LLP70" s="878"/>
      <c r="LLQ70" s="878"/>
      <c r="LLR70" s="878"/>
      <c r="LLS70" s="881"/>
      <c r="LLT70" s="877"/>
      <c r="LLU70" s="878"/>
      <c r="LLV70" s="878"/>
      <c r="LLW70" s="878"/>
      <c r="LLX70" s="879"/>
      <c r="LLY70" s="1041"/>
      <c r="LLZ70" s="877"/>
      <c r="LMA70" s="878"/>
      <c r="LMB70" s="878"/>
      <c r="LMC70" s="878"/>
      <c r="LMD70" s="879"/>
      <c r="LME70" s="880"/>
      <c r="LMF70" s="878"/>
      <c r="LMG70" s="878"/>
      <c r="LMH70" s="878"/>
      <c r="LMI70" s="881"/>
      <c r="LMJ70" s="877"/>
      <c r="LMK70" s="878"/>
      <c r="LML70" s="878"/>
      <c r="LMM70" s="878"/>
      <c r="LMN70" s="879"/>
      <c r="LMO70" s="1041"/>
      <c r="LMP70" s="877"/>
      <c r="LMQ70" s="878"/>
      <c r="LMR70" s="878"/>
      <c r="LMS70" s="878"/>
      <c r="LMT70" s="879"/>
      <c r="LMU70" s="880"/>
      <c r="LMV70" s="878"/>
      <c r="LMW70" s="878"/>
      <c r="LMX70" s="878"/>
      <c r="LMY70" s="881"/>
      <c r="LMZ70" s="877"/>
      <c r="LNA70" s="878"/>
      <c r="LNB70" s="878"/>
      <c r="LNC70" s="878"/>
      <c r="LND70" s="879"/>
      <c r="LNE70" s="1041"/>
      <c r="LNF70" s="877"/>
      <c r="LNG70" s="878"/>
      <c r="LNH70" s="878"/>
      <c r="LNI70" s="878"/>
      <c r="LNJ70" s="879"/>
      <c r="LNK70" s="880"/>
      <c r="LNL70" s="878"/>
      <c r="LNM70" s="878"/>
      <c r="LNN70" s="878"/>
      <c r="LNO70" s="881"/>
      <c r="LNP70" s="877"/>
      <c r="LNQ70" s="878"/>
      <c r="LNR70" s="878"/>
      <c r="LNS70" s="878"/>
      <c r="LNT70" s="879"/>
      <c r="LNU70" s="1041"/>
      <c r="LNV70" s="877"/>
      <c r="LNW70" s="878"/>
      <c r="LNX70" s="878"/>
      <c r="LNY70" s="878"/>
      <c r="LNZ70" s="879"/>
      <c r="LOA70" s="880"/>
      <c r="LOB70" s="878"/>
      <c r="LOC70" s="878"/>
      <c r="LOD70" s="878"/>
      <c r="LOE70" s="881"/>
      <c r="LOF70" s="877"/>
      <c r="LOG70" s="878"/>
      <c r="LOH70" s="878"/>
      <c r="LOI70" s="878"/>
      <c r="LOJ70" s="879"/>
      <c r="LOK70" s="1041"/>
      <c r="LOL70" s="877"/>
      <c r="LOM70" s="878"/>
      <c r="LON70" s="878"/>
      <c r="LOO70" s="878"/>
      <c r="LOP70" s="879"/>
      <c r="LOQ70" s="880"/>
      <c r="LOR70" s="878"/>
      <c r="LOS70" s="878"/>
      <c r="LOT70" s="878"/>
      <c r="LOU70" s="881"/>
      <c r="LOV70" s="877"/>
      <c r="LOW70" s="878"/>
      <c r="LOX70" s="878"/>
      <c r="LOY70" s="878"/>
      <c r="LOZ70" s="879"/>
      <c r="LPA70" s="1041"/>
      <c r="LPB70" s="877"/>
      <c r="LPC70" s="878"/>
      <c r="LPD70" s="878"/>
      <c r="LPE70" s="878"/>
      <c r="LPF70" s="879"/>
      <c r="LPG70" s="880"/>
      <c r="LPH70" s="878"/>
      <c r="LPI70" s="878"/>
      <c r="LPJ70" s="878"/>
      <c r="LPK70" s="881"/>
      <c r="LPL70" s="877"/>
      <c r="LPM70" s="878"/>
      <c r="LPN70" s="878"/>
      <c r="LPO70" s="878"/>
      <c r="LPP70" s="879"/>
      <c r="LPQ70" s="1041"/>
      <c r="LPR70" s="877"/>
      <c r="LPS70" s="878"/>
      <c r="LPT70" s="878"/>
      <c r="LPU70" s="878"/>
      <c r="LPV70" s="879"/>
      <c r="LPW70" s="880"/>
      <c r="LPX70" s="878"/>
      <c r="LPY70" s="878"/>
      <c r="LPZ70" s="878"/>
      <c r="LQA70" s="881"/>
      <c r="LQB70" s="877"/>
      <c r="LQC70" s="878"/>
      <c r="LQD70" s="878"/>
      <c r="LQE70" s="878"/>
      <c r="LQF70" s="879"/>
      <c r="LQG70" s="1041"/>
      <c r="LQH70" s="877"/>
      <c r="LQI70" s="878"/>
      <c r="LQJ70" s="878"/>
      <c r="LQK70" s="878"/>
      <c r="LQL70" s="879"/>
      <c r="LQM70" s="880"/>
      <c r="LQN70" s="878"/>
      <c r="LQO70" s="878"/>
      <c r="LQP70" s="878"/>
      <c r="LQQ70" s="881"/>
      <c r="LQR70" s="877"/>
      <c r="LQS70" s="878"/>
      <c r="LQT70" s="878"/>
      <c r="LQU70" s="878"/>
      <c r="LQV70" s="879"/>
      <c r="LQW70" s="1041"/>
      <c r="LQX70" s="877"/>
      <c r="LQY70" s="878"/>
      <c r="LQZ70" s="878"/>
      <c r="LRA70" s="878"/>
      <c r="LRB70" s="879"/>
      <c r="LRC70" s="880"/>
      <c r="LRD70" s="878"/>
      <c r="LRE70" s="878"/>
      <c r="LRF70" s="878"/>
      <c r="LRG70" s="881"/>
      <c r="LRH70" s="877"/>
      <c r="LRI70" s="878"/>
      <c r="LRJ70" s="878"/>
      <c r="LRK70" s="878"/>
      <c r="LRL70" s="879"/>
      <c r="LRM70" s="1041"/>
      <c r="LRN70" s="877"/>
      <c r="LRO70" s="878"/>
      <c r="LRP70" s="878"/>
      <c r="LRQ70" s="878"/>
      <c r="LRR70" s="879"/>
      <c r="LRS70" s="880"/>
      <c r="LRT70" s="878"/>
      <c r="LRU70" s="878"/>
      <c r="LRV70" s="878"/>
      <c r="LRW70" s="881"/>
      <c r="LRX70" s="877"/>
      <c r="LRY70" s="878"/>
      <c r="LRZ70" s="878"/>
      <c r="LSA70" s="878"/>
      <c r="LSB70" s="879"/>
      <c r="LSC70" s="1041"/>
      <c r="LSD70" s="877"/>
      <c r="LSE70" s="878"/>
      <c r="LSF70" s="878"/>
      <c r="LSG70" s="878"/>
      <c r="LSH70" s="879"/>
      <c r="LSI70" s="880"/>
      <c r="LSJ70" s="878"/>
      <c r="LSK70" s="878"/>
      <c r="LSL70" s="878"/>
      <c r="LSM70" s="881"/>
      <c r="LSN70" s="877"/>
      <c r="LSO70" s="878"/>
      <c r="LSP70" s="878"/>
      <c r="LSQ70" s="878"/>
      <c r="LSR70" s="879"/>
      <c r="LSS70" s="1041"/>
      <c r="LST70" s="877"/>
      <c r="LSU70" s="878"/>
      <c r="LSV70" s="878"/>
      <c r="LSW70" s="878"/>
      <c r="LSX70" s="879"/>
      <c r="LSY70" s="880"/>
      <c r="LSZ70" s="878"/>
      <c r="LTA70" s="878"/>
      <c r="LTB70" s="878"/>
      <c r="LTC70" s="881"/>
      <c r="LTD70" s="877"/>
      <c r="LTE70" s="878"/>
      <c r="LTF70" s="878"/>
      <c r="LTG70" s="878"/>
      <c r="LTH70" s="879"/>
      <c r="LTI70" s="1041"/>
      <c r="LTJ70" s="877"/>
      <c r="LTK70" s="878"/>
      <c r="LTL70" s="878"/>
      <c r="LTM70" s="878"/>
      <c r="LTN70" s="879"/>
      <c r="LTO70" s="880"/>
      <c r="LTP70" s="878"/>
      <c r="LTQ70" s="878"/>
      <c r="LTR70" s="878"/>
      <c r="LTS70" s="881"/>
      <c r="LTT70" s="877"/>
      <c r="LTU70" s="878"/>
      <c r="LTV70" s="878"/>
      <c r="LTW70" s="878"/>
      <c r="LTX70" s="879"/>
      <c r="LTY70" s="1041"/>
      <c r="LTZ70" s="877"/>
      <c r="LUA70" s="878"/>
      <c r="LUB70" s="878"/>
      <c r="LUC70" s="878"/>
      <c r="LUD70" s="879"/>
      <c r="LUE70" s="880"/>
      <c r="LUF70" s="878"/>
      <c r="LUG70" s="878"/>
      <c r="LUH70" s="878"/>
      <c r="LUI70" s="881"/>
      <c r="LUJ70" s="877"/>
      <c r="LUK70" s="878"/>
      <c r="LUL70" s="878"/>
      <c r="LUM70" s="878"/>
      <c r="LUN70" s="879"/>
      <c r="LUO70" s="1041"/>
      <c r="LUP70" s="877"/>
      <c r="LUQ70" s="878"/>
      <c r="LUR70" s="878"/>
      <c r="LUS70" s="878"/>
      <c r="LUT70" s="879"/>
      <c r="LUU70" s="880"/>
      <c r="LUV70" s="878"/>
      <c r="LUW70" s="878"/>
      <c r="LUX70" s="878"/>
      <c r="LUY70" s="881"/>
      <c r="LUZ70" s="877"/>
      <c r="LVA70" s="878"/>
      <c r="LVB70" s="878"/>
      <c r="LVC70" s="878"/>
      <c r="LVD70" s="879"/>
      <c r="LVE70" s="1041"/>
      <c r="LVF70" s="877"/>
      <c r="LVG70" s="878"/>
      <c r="LVH70" s="878"/>
      <c r="LVI70" s="878"/>
      <c r="LVJ70" s="879"/>
      <c r="LVK70" s="880"/>
      <c r="LVL70" s="878"/>
      <c r="LVM70" s="878"/>
      <c r="LVN70" s="878"/>
      <c r="LVO70" s="881"/>
      <c r="LVP70" s="877"/>
      <c r="LVQ70" s="878"/>
      <c r="LVR70" s="878"/>
      <c r="LVS70" s="878"/>
      <c r="LVT70" s="879"/>
      <c r="LVU70" s="1041"/>
      <c r="LVV70" s="877"/>
      <c r="LVW70" s="878"/>
      <c r="LVX70" s="878"/>
      <c r="LVY70" s="878"/>
      <c r="LVZ70" s="879"/>
      <c r="LWA70" s="880"/>
      <c r="LWB70" s="878"/>
      <c r="LWC70" s="878"/>
      <c r="LWD70" s="878"/>
      <c r="LWE70" s="881"/>
      <c r="LWF70" s="877"/>
      <c r="LWG70" s="878"/>
      <c r="LWH70" s="878"/>
      <c r="LWI70" s="878"/>
      <c r="LWJ70" s="879"/>
      <c r="LWK70" s="1041"/>
      <c r="LWL70" s="877"/>
      <c r="LWM70" s="878"/>
      <c r="LWN70" s="878"/>
      <c r="LWO70" s="878"/>
      <c r="LWP70" s="879"/>
      <c r="LWQ70" s="880"/>
      <c r="LWR70" s="878"/>
      <c r="LWS70" s="878"/>
      <c r="LWT70" s="878"/>
      <c r="LWU70" s="881"/>
      <c r="LWV70" s="877"/>
      <c r="LWW70" s="878"/>
      <c r="LWX70" s="878"/>
      <c r="LWY70" s="878"/>
      <c r="LWZ70" s="879"/>
      <c r="LXA70" s="1041"/>
      <c r="LXB70" s="877"/>
      <c r="LXC70" s="878"/>
      <c r="LXD70" s="878"/>
      <c r="LXE70" s="878"/>
      <c r="LXF70" s="879"/>
      <c r="LXG70" s="880"/>
      <c r="LXH70" s="878"/>
      <c r="LXI70" s="878"/>
      <c r="LXJ70" s="878"/>
      <c r="LXK70" s="881"/>
      <c r="LXL70" s="877"/>
      <c r="LXM70" s="878"/>
      <c r="LXN70" s="878"/>
      <c r="LXO70" s="878"/>
      <c r="LXP70" s="879"/>
      <c r="LXQ70" s="1041"/>
      <c r="LXR70" s="877"/>
      <c r="LXS70" s="878"/>
      <c r="LXT70" s="878"/>
      <c r="LXU70" s="878"/>
      <c r="LXV70" s="879"/>
      <c r="LXW70" s="880"/>
      <c r="LXX70" s="878"/>
      <c r="LXY70" s="878"/>
      <c r="LXZ70" s="878"/>
      <c r="LYA70" s="881"/>
      <c r="LYB70" s="877"/>
      <c r="LYC70" s="878"/>
      <c r="LYD70" s="878"/>
      <c r="LYE70" s="878"/>
      <c r="LYF70" s="879"/>
      <c r="LYG70" s="1041"/>
      <c r="LYH70" s="877"/>
      <c r="LYI70" s="878"/>
      <c r="LYJ70" s="878"/>
      <c r="LYK70" s="878"/>
      <c r="LYL70" s="879"/>
      <c r="LYM70" s="880"/>
      <c r="LYN70" s="878"/>
      <c r="LYO70" s="878"/>
      <c r="LYP70" s="878"/>
      <c r="LYQ70" s="881"/>
      <c r="LYR70" s="877"/>
      <c r="LYS70" s="878"/>
      <c r="LYT70" s="878"/>
      <c r="LYU70" s="878"/>
      <c r="LYV70" s="879"/>
      <c r="LYW70" s="1041"/>
      <c r="LYX70" s="877"/>
      <c r="LYY70" s="878"/>
      <c r="LYZ70" s="878"/>
      <c r="LZA70" s="878"/>
      <c r="LZB70" s="879"/>
      <c r="LZC70" s="880"/>
      <c r="LZD70" s="878"/>
      <c r="LZE70" s="878"/>
      <c r="LZF70" s="878"/>
      <c r="LZG70" s="881"/>
      <c r="LZH70" s="877"/>
      <c r="LZI70" s="878"/>
      <c r="LZJ70" s="878"/>
      <c r="LZK70" s="878"/>
      <c r="LZL70" s="879"/>
      <c r="LZM70" s="1041"/>
      <c r="LZN70" s="877"/>
      <c r="LZO70" s="878"/>
      <c r="LZP70" s="878"/>
      <c r="LZQ70" s="878"/>
      <c r="LZR70" s="879"/>
      <c r="LZS70" s="880"/>
      <c r="LZT70" s="878"/>
      <c r="LZU70" s="878"/>
      <c r="LZV70" s="878"/>
      <c r="LZW70" s="881"/>
      <c r="LZX70" s="877"/>
      <c r="LZY70" s="878"/>
      <c r="LZZ70" s="878"/>
      <c r="MAA70" s="878"/>
      <c r="MAB70" s="879"/>
      <c r="MAC70" s="1041"/>
      <c r="MAD70" s="877"/>
      <c r="MAE70" s="878"/>
      <c r="MAF70" s="878"/>
      <c r="MAG70" s="878"/>
      <c r="MAH70" s="879"/>
      <c r="MAI70" s="880"/>
      <c r="MAJ70" s="878"/>
      <c r="MAK70" s="878"/>
      <c r="MAL70" s="878"/>
      <c r="MAM70" s="881"/>
      <c r="MAN70" s="877"/>
      <c r="MAO70" s="878"/>
      <c r="MAP70" s="878"/>
      <c r="MAQ70" s="878"/>
      <c r="MAR70" s="879"/>
      <c r="MAS70" s="1041"/>
      <c r="MAT70" s="877"/>
      <c r="MAU70" s="878"/>
      <c r="MAV70" s="878"/>
      <c r="MAW70" s="878"/>
      <c r="MAX70" s="879"/>
      <c r="MAY70" s="880"/>
      <c r="MAZ70" s="878"/>
      <c r="MBA70" s="878"/>
      <c r="MBB70" s="878"/>
      <c r="MBC70" s="881"/>
      <c r="MBD70" s="877"/>
      <c r="MBE70" s="878"/>
      <c r="MBF70" s="878"/>
      <c r="MBG70" s="878"/>
      <c r="MBH70" s="879"/>
      <c r="MBI70" s="1041"/>
      <c r="MBJ70" s="877"/>
      <c r="MBK70" s="878"/>
      <c r="MBL70" s="878"/>
      <c r="MBM70" s="878"/>
      <c r="MBN70" s="879"/>
      <c r="MBO70" s="880"/>
      <c r="MBP70" s="878"/>
      <c r="MBQ70" s="878"/>
      <c r="MBR70" s="878"/>
      <c r="MBS70" s="881"/>
      <c r="MBT70" s="877"/>
      <c r="MBU70" s="878"/>
      <c r="MBV70" s="878"/>
      <c r="MBW70" s="878"/>
      <c r="MBX70" s="879"/>
      <c r="MBY70" s="1041"/>
      <c r="MBZ70" s="877"/>
      <c r="MCA70" s="878"/>
      <c r="MCB70" s="878"/>
      <c r="MCC70" s="878"/>
      <c r="MCD70" s="879"/>
      <c r="MCE70" s="880"/>
      <c r="MCF70" s="878"/>
      <c r="MCG70" s="878"/>
      <c r="MCH70" s="878"/>
      <c r="MCI70" s="881"/>
      <c r="MCJ70" s="877"/>
      <c r="MCK70" s="878"/>
      <c r="MCL70" s="878"/>
      <c r="MCM70" s="878"/>
      <c r="MCN70" s="879"/>
      <c r="MCO70" s="1041"/>
      <c r="MCP70" s="877"/>
      <c r="MCQ70" s="878"/>
      <c r="MCR70" s="878"/>
      <c r="MCS70" s="878"/>
      <c r="MCT70" s="879"/>
      <c r="MCU70" s="880"/>
      <c r="MCV70" s="878"/>
      <c r="MCW70" s="878"/>
      <c r="MCX70" s="878"/>
      <c r="MCY70" s="881"/>
      <c r="MCZ70" s="877"/>
      <c r="MDA70" s="878"/>
      <c r="MDB70" s="878"/>
      <c r="MDC70" s="878"/>
      <c r="MDD70" s="879"/>
      <c r="MDE70" s="1041"/>
      <c r="MDF70" s="877"/>
      <c r="MDG70" s="878"/>
      <c r="MDH70" s="878"/>
      <c r="MDI70" s="878"/>
      <c r="MDJ70" s="879"/>
      <c r="MDK70" s="880"/>
      <c r="MDL70" s="878"/>
      <c r="MDM70" s="878"/>
      <c r="MDN70" s="878"/>
      <c r="MDO70" s="881"/>
      <c r="MDP70" s="877"/>
      <c r="MDQ70" s="878"/>
      <c r="MDR70" s="878"/>
      <c r="MDS70" s="878"/>
      <c r="MDT70" s="879"/>
      <c r="MDU70" s="1041"/>
      <c r="MDV70" s="877"/>
      <c r="MDW70" s="878"/>
      <c r="MDX70" s="878"/>
      <c r="MDY70" s="878"/>
      <c r="MDZ70" s="879"/>
      <c r="MEA70" s="880"/>
      <c r="MEB70" s="878"/>
      <c r="MEC70" s="878"/>
      <c r="MED70" s="878"/>
      <c r="MEE70" s="881"/>
      <c r="MEF70" s="877"/>
      <c r="MEG70" s="878"/>
      <c r="MEH70" s="878"/>
      <c r="MEI70" s="878"/>
      <c r="MEJ70" s="879"/>
      <c r="MEK70" s="1041"/>
      <c r="MEL70" s="877"/>
      <c r="MEM70" s="878"/>
      <c r="MEN70" s="878"/>
      <c r="MEO70" s="878"/>
      <c r="MEP70" s="879"/>
      <c r="MEQ70" s="880"/>
      <c r="MER70" s="878"/>
      <c r="MES70" s="878"/>
      <c r="MET70" s="878"/>
      <c r="MEU70" s="881"/>
      <c r="MEV70" s="877"/>
      <c r="MEW70" s="878"/>
      <c r="MEX70" s="878"/>
      <c r="MEY70" s="878"/>
      <c r="MEZ70" s="879"/>
      <c r="MFA70" s="1041"/>
      <c r="MFB70" s="877"/>
      <c r="MFC70" s="878"/>
      <c r="MFD70" s="878"/>
      <c r="MFE70" s="878"/>
      <c r="MFF70" s="879"/>
      <c r="MFG70" s="880"/>
      <c r="MFH70" s="878"/>
      <c r="MFI70" s="878"/>
      <c r="MFJ70" s="878"/>
      <c r="MFK70" s="881"/>
      <c r="MFL70" s="877"/>
      <c r="MFM70" s="878"/>
      <c r="MFN70" s="878"/>
      <c r="MFO70" s="878"/>
      <c r="MFP70" s="879"/>
      <c r="MFQ70" s="1041"/>
      <c r="MFR70" s="877"/>
      <c r="MFS70" s="878"/>
      <c r="MFT70" s="878"/>
      <c r="MFU70" s="878"/>
      <c r="MFV70" s="879"/>
      <c r="MFW70" s="880"/>
      <c r="MFX70" s="878"/>
      <c r="MFY70" s="878"/>
      <c r="MFZ70" s="878"/>
      <c r="MGA70" s="881"/>
      <c r="MGB70" s="877"/>
      <c r="MGC70" s="878"/>
      <c r="MGD70" s="878"/>
      <c r="MGE70" s="878"/>
      <c r="MGF70" s="879"/>
      <c r="MGG70" s="1041"/>
      <c r="MGH70" s="877"/>
      <c r="MGI70" s="878"/>
      <c r="MGJ70" s="878"/>
      <c r="MGK70" s="878"/>
      <c r="MGL70" s="879"/>
      <c r="MGM70" s="880"/>
      <c r="MGN70" s="878"/>
      <c r="MGO70" s="878"/>
      <c r="MGP70" s="878"/>
      <c r="MGQ70" s="881"/>
      <c r="MGR70" s="877"/>
      <c r="MGS70" s="878"/>
      <c r="MGT70" s="878"/>
      <c r="MGU70" s="878"/>
      <c r="MGV70" s="879"/>
      <c r="MGW70" s="1041"/>
      <c r="MGX70" s="877"/>
      <c r="MGY70" s="878"/>
      <c r="MGZ70" s="878"/>
      <c r="MHA70" s="878"/>
      <c r="MHB70" s="879"/>
      <c r="MHC70" s="880"/>
      <c r="MHD70" s="878"/>
      <c r="MHE70" s="878"/>
      <c r="MHF70" s="878"/>
      <c r="MHG70" s="881"/>
      <c r="MHH70" s="877"/>
      <c r="MHI70" s="878"/>
      <c r="MHJ70" s="878"/>
      <c r="MHK70" s="878"/>
      <c r="MHL70" s="879"/>
      <c r="MHM70" s="1041"/>
      <c r="MHN70" s="877"/>
      <c r="MHO70" s="878"/>
      <c r="MHP70" s="878"/>
      <c r="MHQ70" s="878"/>
      <c r="MHR70" s="879"/>
      <c r="MHS70" s="880"/>
      <c r="MHT70" s="878"/>
      <c r="MHU70" s="878"/>
      <c r="MHV70" s="878"/>
      <c r="MHW70" s="881"/>
      <c r="MHX70" s="877"/>
      <c r="MHY70" s="878"/>
      <c r="MHZ70" s="878"/>
      <c r="MIA70" s="878"/>
      <c r="MIB70" s="879"/>
      <c r="MIC70" s="1041"/>
      <c r="MID70" s="877"/>
      <c r="MIE70" s="878"/>
      <c r="MIF70" s="878"/>
      <c r="MIG70" s="878"/>
      <c r="MIH70" s="879"/>
      <c r="MII70" s="880"/>
      <c r="MIJ70" s="878"/>
      <c r="MIK70" s="878"/>
      <c r="MIL70" s="878"/>
      <c r="MIM70" s="881"/>
      <c r="MIN70" s="877"/>
      <c r="MIO70" s="878"/>
      <c r="MIP70" s="878"/>
      <c r="MIQ70" s="878"/>
      <c r="MIR70" s="879"/>
      <c r="MIS70" s="1041"/>
      <c r="MIT70" s="877"/>
      <c r="MIU70" s="878"/>
      <c r="MIV70" s="878"/>
      <c r="MIW70" s="878"/>
      <c r="MIX70" s="879"/>
      <c r="MIY70" s="880"/>
      <c r="MIZ70" s="878"/>
      <c r="MJA70" s="878"/>
      <c r="MJB70" s="878"/>
      <c r="MJC70" s="881"/>
      <c r="MJD70" s="877"/>
      <c r="MJE70" s="878"/>
      <c r="MJF70" s="878"/>
      <c r="MJG70" s="878"/>
      <c r="MJH70" s="879"/>
      <c r="MJI70" s="1041"/>
      <c r="MJJ70" s="877"/>
      <c r="MJK70" s="878"/>
      <c r="MJL70" s="878"/>
      <c r="MJM70" s="878"/>
      <c r="MJN70" s="879"/>
      <c r="MJO70" s="880"/>
      <c r="MJP70" s="878"/>
      <c r="MJQ70" s="878"/>
      <c r="MJR70" s="878"/>
      <c r="MJS70" s="881"/>
      <c r="MJT70" s="877"/>
      <c r="MJU70" s="878"/>
      <c r="MJV70" s="878"/>
      <c r="MJW70" s="878"/>
      <c r="MJX70" s="879"/>
      <c r="MJY70" s="1041"/>
      <c r="MJZ70" s="877"/>
      <c r="MKA70" s="878"/>
      <c r="MKB70" s="878"/>
      <c r="MKC70" s="878"/>
      <c r="MKD70" s="879"/>
      <c r="MKE70" s="880"/>
      <c r="MKF70" s="878"/>
      <c r="MKG70" s="878"/>
      <c r="MKH70" s="878"/>
      <c r="MKI70" s="881"/>
      <c r="MKJ70" s="877"/>
      <c r="MKK70" s="878"/>
      <c r="MKL70" s="878"/>
      <c r="MKM70" s="878"/>
      <c r="MKN70" s="879"/>
      <c r="MKO70" s="1041"/>
      <c r="MKP70" s="877"/>
      <c r="MKQ70" s="878"/>
      <c r="MKR70" s="878"/>
      <c r="MKS70" s="878"/>
      <c r="MKT70" s="879"/>
      <c r="MKU70" s="880"/>
      <c r="MKV70" s="878"/>
      <c r="MKW70" s="878"/>
      <c r="MKX70" s="878"/>
      <c r="MKY70" s="881"/>
      <c r="MKZ70" s="877"/>
      <c r="MLA70" s="878"/>
      <c r="MLB70" s="878"/>
      <c r="MLC70" s="878"/>
      <c r="MLD70" s="879"/>
      <c r="MLE70" s="1041"/>
      <c r="MLF70" s="877"/>
      <c r="MLG70" s="878"/>
      <c r="MLH70" s="878"/>
      <c r="MLI70" s="878"/>
      <c r="MLJ70" s="879"/>
      <c r="MLK70" s="880"/>
      <c r="MLL70" s="878"/>
      <c r="MLM70" s="878"/>
      <c r="MLN70" s="878"/>
      <c r="MLO70" s="881"/>
      <c r="MLP70" s="877"/>
      <c r="MLQ70" s="878"/>
      <c r="MLR70" s="878"/>
      <c r="MLS70" s="878"/>
      <c r="MLT70" s="879"/>
      <c r="MLU70" s="1041"/>
      <c r="MLV70" s="877"/>
      <c r="MLW70" s="878"/>
      <c r="MLX70" s="878"/>
      <c r="MLY70" s="878"/>
      <c r="MLZ70" s="879"/>
      <c r="MMA70" s="880"/>
      <c r="MMB70" s="878"/>
      <c r="MMC70" s="878"/>
      <c r="MMD70" s="878"/>
      <c r="MME70" s="881"/>
      <c r="MMF70" s="877"/>
      <c r="MMG70" s="878"/>
      <c r="MMH70" s="878"/>
      <c r="MMI70" s="878"/>
      <c r="MMJ70" s="879"/>
      <c r="MMK70" s="1041"/>
      <c r="MML70" s="877"/>
      <c r="MMM70" s="878"/>
      <c r="MMN70" s="878"/>
      <c r="MMO70" s="878"/>
      <c r="MMP70" s="879"/>
      <c r="MMQ70" s="880"/>
      <c r="MMR70" s="878"/>
      <c r="MMS70" s="878"/>
      <c r="MMT70" s="878"/>
      <c r="MMU70" s="881"/>
      <c r="MMV70" s="877"/>
      <c r="MMW70" s="878"/>
      <c r="MMX70" s="878"/>
      <c r="MMY70" s="878"/>
      <c r="MMZ70" s="879"/>
      <c r="MNA70" s="1041"/>
      <c r="MNB70" s="877"/>
      <c r="MNC70" s="878"/>
      <c r="MND70" s="878"/>
      <c r="MNE70" s="878"/>
      <c r="MNF70" s="879"/>
      <c r="MNG70" s="880"/>
      <c r="MNH70" s="878"/>
      <c r="MNI70" s="878"/>
      <c r="MNJ70" s="878"/>
      <c r="MNK70" s="881"/>
      <c r="MNL70" s="877"/>
      <c r="MNM70" s="878"/>
      <c r="MNN70" s="878"/>
      <c r="MNO70" s="878"/>
      <c r="MNP70" s="879"/>
      <c r="MNQ70" s="1041"/>
      <c r="MNR70" s="877"/>
      <c r="MNS70" s="878"/>
      <c r="MNT70" s="878"/>
      <c r="MNU70" s="878"/>
      <c r="MNV70" s="879"/>
      <c r="MNW70" s="880"/>
      <c r="MNX70" s="878"/>
      <c r="MNY70" s="878"/>
      <c r="MNZ70" s="878"/>
      <c r="MOA70" s="881"/>
      <c r="MOB70" s="877"/>
      <c r="MOC70" s="878"/>
      <c r="MOD70" s="878"/>
      <c r="MOE70" s="878"/>
      <c r="MOF70" s="879"/>
      <c r="MOG70" s="1041"/>
      <c r="MOH70" s="877"/>
      <c r="MOI70" s="878"/>
      <c r="MOJ70" s="878"/>
      <c r="MOK70" s="878"/>
      <c r="MOL70" s="879"/>
      <c r="MOM70" s="880"/>
      <c r="MON70" s="878"/>
      <c r="MOO70" s="878"/>
      <c r="MOP70" s="878"/>
      <c r="MOQ70" s="881"/>
      <c r="MOR70" s="877"/>
      <c r="MOS70" s="878"/>
      <c r="MOT70" s="878"/>
      <c r="MOU70" s="878"/>
      <c r="MOV70" s="879"/>
      <c r="MOW70" s="1041"/>
      <c r="MOX70" s="877"/>
      <c r="MOY70" s="878"/>
      <c r="MOZ70" s="878"/>
      <c r="MPA70" s="878"/>
      <c r="MPB70" s="879"/>
      <c r="MPC70" s="880"/>
      <c r="MPD70" s="878"/>
      <c r="MPE70" s="878"/>
      <c r="MPF70" s="878"/>
      <c r="MPG70" s="881"/>
      <c r="MPH70" s="877"/>
      <c r="MPI70" s="878"/>
      <c r="MPJ70" s="878"/>
      <c r="MPK70" s="878"/>
      <c r="MPL70" s="879"/>
      <c r="MPM70" s="1041"/>
      <c r="MPN70" s="877"/>
      <c r="MPO70" s="878"/>
      <c r="MPP70" s="878"/>
      <c r="MPQ70" s="878"/>
      <c r="MPR70" s="879"/>
      <c r="MPS70" s="880"/>
      <c r="MPT70" s="878"/>
      <c r="MPU70" s="878"/>
      <c r="MPV70" s="878"/>
      <c r="MPW70" s="881"/>
      <c r="MPX70" s="877"/>
      <c r="MPY70" s="878"/>
      <c r="MPZ70" s="878"/>
      <c r="MQA70" s="878"/>
      <c r="MQB70" s="879"/>
      <c r="MQC70" s="1041"/>
      <c r="MQD70" s="877"/>
      <c r="MQE70" s="878"/>
      <c r="MQF70" s="878"/>
      <c r="MQG70" s="878"/>
      <c r="MQH70" s="879"/>
      <c r="MQI70" s="880"/>
      <c r="MQJ70" s="878"/>
      <c r="MQK70" s="878"/>
      <c r="MQL70" s="878"/>
      <c r="MQM70" s="881"/>
      <c r="MQN70" s="877"/>
      <c r="MQO70" s="878"/>
      <c r="MQP70" s="878"/>
      <c r="MQQ70" s="878"/>
      <c r="MQR70" s="879"/>
      <c r="MQS70" s="1041"/>
      <c r="MQT70" s="877"/>
      <c r="MQU70" s="878"/>
      <c r="MQV70" s="878"/>
      <c r="MQW70" s="878"/>
      <c r="MQX70" s="879"/>
      <c r="MQY70" s="880"/>
      <c r="MQZ70" s="878"/>
      <c r="MRA70" s="878"/>
      <c r="MRB70" s="878"/>
      <c r="MRC70" s="881"/>
      <c r="MRD70" s="877"/>
      <c r="MRE70" s="878"/>
      <c r="MRF70" s="878"/>
      <c r="MRG70" s="878"/>
      <c r="MRH70" s="879"/>
      <c r="MRI70" s="1041"/>
      <c r="MRJ70" s="877"/>
      <c r="MRK70" s="878"/>
      <c r="MRL70" s="878"/>
      <c r="MRM70" s="878"/>
      <c r="MRN70" s="879"/>
      <c r="MRO70" s="880"/>
      <c r="MRP70" s="878"/>
      <c r="MRQ70" s="878"/>
      <c r="MRR70" s="878"/>
      <c r="MRS70" s="881"/>
      <c r="MRT70" s="877"/>
      <c r="MRU70" s="878"/>
      <c r="MRV70" s="878"/>
      <c r="MRW70" s="878"/>
      <c r="MRX70" s="879"/>
      <c r="MRY70" s="1041"/>
      <c r="MRZ70" s="877"/>
      <c r="MSA70" s="878"/>
      <c r="MSB70" s="878"/>
      <c r="MSC70" s="878"/>
      <c r="MSD70" s="879"/>
      <c r="MSE70" s="880"/>
      <c r="MSF70" s="878"/>
      <c r="MSG70" s="878"/>
      <c r="MSH70" s="878"/>
      <c r="MSI70" s="881"/>
      <c r="MSJ70" s="877"/>
      <c r="MSK70" s="878"/>
      <c r="MSL70" s="878"/>
      <c r="MSM70" s="878"/>
      <c r="MSN70" s="879"/>
      <c r="MSO70" s="1041"/>
      <c r="MSP70" s="877"/>
      <c r="MSQ70" s="878"/>
      <c r="MSR70" s="878"/>
      <c r="MSS70" s="878"/>
      <c r="MST70" s="879"/>
      <c r="MSU70" s="880"/>
      <c r="MSV70" s="878"/>
      <c r="MSW70" s="878"/>
      <c r="MSX70" s="878"/>
      <c r="MSY70" s="881"/>
      <c r="MSZ70" s="877"/>
      <c r="MTA70" s="878"/>
      <c r="MTB70" s="878"/>
      <c r="MTC70" s="878"/>
      <c r="MTD70" s="879"/>
      <c r="MTE70" s="1041"/>
      <c r="MTF70" s="877"/>
      <c r="MTG70" s="878"/>
      <c r="MTH70" s="878"/>
      <c r="MTI70" s="878"/>
      <c r="MTJ70" s="879"/>
      <c r="MTK70" s="880"/>
      <c r="MTL70" s="878"/>
      <c r="MTM70" s="878"/>
      <c r="MTN70" s="878"/>
      <c r="MTO70" s="881"/>
      <c r="MTP70" s="877"/>
      <c r="MTQ70" s="878"/>
      <c r="MTR70" s="878"/>
      <c r="MTS70" s="878"/>
      <c r="MTT70" s="879"/>
      <c r="MTU70" s="1041"/>
      <c r="MTV70" s="877"/>
      <c r="MTW70" s="878"/>
      <c r="MTX70" s="878"/>
      <c r="MTY70" s="878"/>
      <c r="MTZ70" s="879"/>
      <c r="MUA70" s="880"/>
      <c r="MUB70" s="878"/>
      <c r="MUC70" s="878"/>
      <c r="MUD70" s="878"/>
      <c r="MUE70" s="881"/>
      <c r="MUF70" s="877"/>
      <c r="MUG70" s="878"/>
      <c r="MUH70" s="878"/>
      <c r="MUI70" s="878"/>
      <c r="MUJ70" s="879"/>
      <c r="MUK70" s="1041"/>
      <c r="MUL70" s="877"/>
      <c r="MUM70" s="878"/>
      <c r="MUN70" s="878"/>
      <c r="MUO70" s="878"/>
      <c r="MUP70" s="879"/>
      <c r="MUQ70" s="880"/>
      <c r="MUR70" s="878"/>
      <c r="MUS70" s="878"/>
      <c r="MUT70" s="878"/>
      <c r="MUU70" s="881"/>
      <c r="MUV70" s="877"/>
      <c r="MUW70" s="878"/>
      <c r="MUX70" s="878"/>
      <c r="MUY70" s="878"/>
      <c r="MUZ70" s="879"/>
      <c r="MVA70" s="1041"/>
      <c r="MVB70" s="877"/>
      <c r="MVC70" s="878"/>
      <c r="MVD70" s="878"/>
      <c r="MVE70" s="878"/>
      <c r="MVF70" s="879"/>
      <c r="MVG70" s="880"/>
      <c r="MVH70" s="878"/>
      <c r="MVI70" s="878"/>
      <c r="MVJ70" s="878"/>
      <c r="MVK70" s="881"/>
      <c r="MVL70" s="877"/>
      <c r="MVM70" s="878"/>
      <c r="MVN70" s="878"/>
      <c r="MVO70" s="878"/>
      <c r="MVP70" s="879"/>
      <c r="MVQ70" s="1041"/>
      <c r="MVR70" s="877"/>
      <c r="MVS70" s="878"/>
      <c r="MVT70" s="878"/>
      <c r="MVU70" s="878"/>
      <c r="MVV70" s="879"/>
      <c r="MVW70" s="880"/>
      <c r="MVX70" s="878"/>
      <c r="MVY70" s="878"/>
      <c r="MVZ70" s="878"/>
      <c r="MWA70" s="881"/>
      <c r="MWB70" s="877"/>
      <c r="MWC70" s="878"/>
      <c r="MWD70" s="878"/>
      <c r="MWE70" s="878"/>
      <c r="MWF70" s="879"/>
      <c r="MWG70" s="1041"/>
      <c r="MWH70" s="877"/>
      <c r="MWI70" s="878"/>
      <c r="MWJ70" s="878"/>
      <c r="MWK70" s="878"/>
      <c r="MWL70" s="879"/>
      <c r="MWM70" s="880"/>
      <c r="MWN70" s="878"/>
      <c r="MWO70" s="878"/>
      <c r="MWP70" s="878"/>
      <c r="MWQ70" s="881"/>
      <c r="MWR70" s="877"/>
      <c r="MWS70" s="878"/>
      <c r="MWT70" s="878"/>
      <c r="MWU70" s="878"/>
      <c r="MWV70" s="879"/>
      <c r="MWW70" s="1041"/>
      <c r="MWX70" s="877"/>
      <c r="MWY70" s="878"/>
      <c r="MWZ70" s="878"/>
      <c r="MXA70" s="878"/>
      <c r="MXB70" s="879"/>
      <c r="MXC70" s="880"/>
      <c r="MXD70" s="878"/>
      <c r="MXE70" s="878"/>
      <c r="MXF70" s="878"/>
      <c r="MXG70" s="881"/>
      <c r="MXH70" s="877"/>
      <c r="MXI70" s="878"/>
      <c r="MXJ70" s="878"/>
      <c r="MXK70" s="878"/>
      <c r="MXL70" s="879"/>
      <c r="MXM70" s="1041"/>
      <c r="MXN70" s="877"/>
      <c r="MXO70" s="878"/>
      <c r="MXP70" s="878"/>
      <c r="MXQ70" s="878"/>
      <c r="MXR70" s="879"/>
      <c r="MXS70" s="880"/>
      <c r="MXT70" s="878"/>
      <c r="MXU70" s="878"/>
      <c r="MXV70" s="878"/>
      <c r="MXW70" s="881"/>
      <c r="MXX70" s="877"/>
      <c r="MXY70" s="878"/>
      <c r="MXZ70" s="878"/>
      <c r="MYA70" s="878"/>
      <c r="MYB70" s="879"/>
      <c r="MYC70" s="1041"/>
      <c r="MYD70" s="877"/>
      <c r="MYE70" s="878"/>
      <c r="MYF70" s="878"/>
      <c r="MYG70" s="878"/>
      <c r="MYH70" s="879"/>
      <c r="MYI70" s="880"/>
      <c r="MYJ70" s="878"/>
      <c r="MYK70" s="878"/>
      <c r="MYL70" s="878"/>
      <c r="MYM70" s="881"/>
      <c r="MYN70" s="877"/>
      <c r="MYO70" s="878"/>
      <c r="MYP70" s="878"/>
      <c r="MYQ70" s="878"/>
      <c r="MYR70" s="879"/>
      <c r="MYS70" s="1041"/>
      <c r="MYT70" s="877"/>
      <c r="MYU70" s="878"/>
      <c r="MYV70" s="878"/>
      <c r="MYW70" s="878"/>
      <c r="MYX70" s="879"/>
      <c r="MYY70" s="880"/>
      <c r="MYZ70" s="878"/>
      <c r="MZA70" s="878"/>
      <c r="MZB70" s="878"/>
      <c r="MZC70" s="881"/>
      <c r="MZD70" s="877"/>
      <c r="MZE70" s="878"/>
      <c r="MZF70" s="878"/>
      <c r="MZG70" s="878"/>
      <c r="MZH70" s="879"/>
      <c r="MZI70" s="1041"/>
      <c r="MZJ70" s="877"/>
      <c r="MZK70" s="878"/>
      <c r="MZL70" s="878"/>
      <c r="MZM70" s="878"/>
      <c r="MZN70" s="879"/>
      <c r="MZO70" s="880"/>
      <c r="MZP70" s="878"/>
      <c r="MZQ70" s="878"/>
      <c r="MZR70" s="878"/>
      <c r="MZS70" s="881"/>
      <c r="MZT70" s="877"/>
      <c r="MZU70" s="878"/>
      <c r="MZV70" s="878"/>
      <c r="MZW70" s="878"/>
      <c r="MZX70" s="879"/>
      <c r="MZY70" s="1041"/>
      <c r="MZZ70" s="877"/>
      <c r="NAA70" s="878"/>
      <c r="NAB70" s="878"/>
      <c r="NAC70" s="878"/>
      <c r="NAD70" s="879"/>
      <c r="NAE70" s="880"/>
      <c r="NAF70" s="878"/>
      <c r="NAG70" s="878"/>
      <c r="NAH70" s="878"/>
      <c r="NAI70" s="881"/>
      <c r="NAJ70" s="877"/>
      <c r="NAK70" s="878"/>
      <c r="NAL70" s="878"/>
      <c r="NAM70" s="878"/>
      <c r="NAN70" s="879"/>
      <c r="NAO70" s="1041"/>
      <c r="NAP70" s="877"/>
      <c r="NAQ70" s="878"/>
      <c r="NAR70" s="878"/>
      <c r="NAS70" s="878"/>
      <c r="NAT70" s="879"/>
      <c r="NAU70" s="880"/>
      <c r="NAV70" s="878"/>
      <c r="NAW70" s="878"/>
      <c r="NAX70" s="878"/>
      <c r="NAY70" s="881"/>
      <c r="NAZ70" s="877"/>
      <c r="NBA70" s="878"/>
      <c r="NBB70" s="878"/>
      <c r="NBC70" s="878"/>
      <c r="NBD70" s="879"/>
      <c r="NBE70" s="1041"/>
      <c r="NBF70" s="877"/>
      <c r="NBG70" s="878"/>
      <c r="NBH70" s="878"/>
      <c r="NBI70" s="878"/>
      <c r="NBJ70" s="879"/>
      <c r="NBK70" s="880"/>
      <c r="NBL70" s="878"/>
      <c r="NBM70" s="878"/>
      <c r="NBN70" s="878"/>
      <c r="NBO70" s="881"/>
      <c r="NBP70" s="877"/>
      <c r="NBQ70" s="878"/>
      <c r="NBR70" s="878"/>
      <c r="NBS70" s="878"/>
      <c r="NBT70" s="879"/>
      <c r="NBU70" s="1041"/>
      <c r="NBV70" s="877"/>
      <c r="NBW70" s="878"/>
      <c r="NBX70" s="878"/>
      <c r="NBY70" s="878"/>
      <c r="NBZ70" s="879"/>
      <c r="NCA70" s="880"/>
      <c r="NCB70" s="878"/>
      <c r="NCC70" s="878"/>
      <c r="NCD70" s="878"/>
      <c r="NCE70" s="881"/>
      <c r="NCF70" s="877"/>
      <c r="NCG70" s="878"/>
      <c r="NCH70" s="878"/>
      <c r="NCI70" s="878"/>
      <c r="NCJ70" s="879"/>
      <c r="NCK70" s="1041"/>
      <c r="NCL70" s="877"/>
      <c r="NCM70" s="878"/>
      <c r="NCN70" s="878"/>
      <c r="NCO70" s="878"/>
      <c r="NCP70" s="879"/>
      <c r="NCQ70" s="880"/>
      <c r="NCR70" s="878"/>
      <c r="NCS70" s="878"/>
      <c r="NCT70" s="878"/>
      <c r="NCU70" s="881"/>
      <c r="NCV70" s="877"/>
      <c r="NCW70" s="878"/>
      <c r="NCX70" s="878"/>
      <c r="NCY70" s="878"/>
      <c r="NCZ70" s="879"/>
      <c r="NDA70" s="1041"/>
      <c r="NDB70" s="877"/>
      <c r="NDC70" s="878"/>
      <c r="NDD70" s="878"/>
      <c r="NDE70" s="878"/>
      <c r="NDF70" s="879"/>
      <c r="NDG70" s="880"/>
      <c r="NDH70" s="878"/>
      <c r="NDI70" s="878"/>
      <c r="NDJ70" s="878"/>
      <c r="NDK70" s="881"/>
      <c r="NDL70" s="877"/>
      <c r="NDM70" s="878"/>
      <c r="NDN70" s="878"/>
      <c r="NDO70" s="878"/>
      <c r="NDP70" s="879"/>
      <c r="NDQ70" s="1041"/>
      <c r="NDR70" s="877"/>
      <c r="NDS70" s="878"/>
      <c r="NDT70" s="878"/>
      <c r="NDU70" s="878"/>
      <c r="NDV70" s="879"/>
      <c r="NDW70" s="880"/>
      <c r="NDX70" s="878"/>
      <c r="NDY70" s="878"/>
      <c r="NDZ70" s="878"/>
      <c r="NEA70" s="881"/>
      <c r="NEB70" s="877"/>
      <c r="NEC70" s="878"/>
      <c r="NED70" s="878"/>
      <c r="NEE70" s="878"/>
      <c r="NEF70" s="879"/>
      <c r="NEG70" s="1041"/>
      <c r="NEH70" s="877"/>
      <c r="NEI70" s="878"/>
      <c r="NEJ70" s="878"/>
      <c r="NEK70" s="878"/>
      <c r="NEL70" s="879"/>
      <c r="NEM70" s="880"/>
      <c r="NEN70" s="878"/>
      <c r="NEO70" s="878"/>
      <c r="NEP70" s="878"/>
      <c r="NEQ70" s="881"/>
      <c r="NER70" s="877"/>
      <c r="NES70" s="878"/>
      <c r="NET70" s="878"/>
      <c r="NEU70" s="878"/>
      <c r="NEV70" s="879"/>
      <c r="NEW70" s="1041"/>
      <c r="NEX70" s="877"/>
      <c r="NEY70" s="878"/>
      <c r="NEZ70" s="878"/>
      <c r="NFA70" s="878"/>
      <c r="NFB70" s="879"/>
      <c r="NFC70" s="880"/>
      <c r="NFD70" s="878"/>
      <c r="NFE70" s="878"/>
      <c r="NFF70" s="878"/>
      <c r="NFG70" s="881"/>
      <c r="NFH70" s="877"/>
      <c r="NFI70" s="878"/>
      <c r="NFJ70" s="878"/>
      <c r="NFK70" s="878"/>
      <c r="NFL70" s="879"/>
      <c r="NFM70" s="1041"/>
      <c r="NFN70" s="877"/>
      <c r="NFO70" s="878"/>
      <c r="NFP70" s="878"/>
      <c r="NFQ70" s="878"/>
      <c r="NFR70" s="879"/>
      <c r="NFS70" s="880"/>
      <c r="NFT70" s="878"/>
      <c r="NFU70" s="878"/>
      <c r="NFV70" s="878"/>
      <c r="NFW70" s="881"/>
      <c r="NFX70" s="877"/>
      <c r="NFY70" s="878"/>
      <c r="NFZ70" s="878"/>
      <c r="NGA70" s="878"/>
      <c r="NGB70" s="879"/>
      <c r="NGC70" s="1041"/>
      <c r="NGD70" s="877"/>
      <c r="NGE70" s="878"/>
      <c r="NGF70" s="878"/>
      <c r="NGG70" s="878"/>
      <c r="NGH70" s="879"/>
      <c r="NGI70" s="880"/>
      <c r="NGJ70" s="878"/>
      <c r="NGK70" s="878"/>
      <c r="NGL70" s="878"/>
      <c r="NGM70" s="881"/>
      <c r="NGN70" s="877"/>
      <c r="NGO70" s="878"/>
      <c r="NGP70" s="878"/>
      <c r="NGQ70" s="878"/>
      <c r="NGR70" s="879"/>
      <c r="NGS70" s="1041"/>
      <c r="NGT70" s="877"/>
      <c r="NGU70" s="878"/>
      <c r="NGV70" s="878"/>
      <c r="NGW70" s="878"/>
      <c r="NGX70" s="879"/>
      <c r="NGY70" s="880"/>
      <c r="NGZ70" s="878"/>
      <c r="NHA70" s="878"/>
      <c r="NHB70" s="878"/>
      <c r="NHC70" s="881"/>
      <c r="NHD70" s="877"/>
      <c r="NHE70" s="878"/>
      <c r="NHF70" s="878"/>
      <c r="NHG70" s="878"/>
      <c r="NHH70" s="879"/>
      <c r="NHI70" s="1041"/>
      <c r="NHJ70" s="877"/>
      <c r="NHK70" s="878"/>
      <c r="NHL70" s="878"/>
      <c r="NHM70" s="878"/>
      <c r="NHN70" s="879"/>
      <c r="NHO70" s="880"/>
      <c r="NHP70" s="878"/>
      <c r="NHQ70" s="878"/>
      <c r="NHR70" s="878"/>
      <c r="NHS70" s="881"/>
      <c r="NHT70" s="877"/>
      <c r="NHU70" s="878"/>
      <c r="NHV70" s="878"/>
      <c r="NHW70" s="878"/>
      <c r="NHX70" s="879"/>
      <c r="NHY70" s="1041"/>
      <c r="NHZ70" s="877"/>
      <c r="NIA70" s="878"/>
      <c r="NIB70" s="878"/>
      <c r="NIC70" s="878"/>
      <c r="NID70" s="879"/>
      <c r="NIE70" s="880"/>
      <c r="NIF70" s="878"/>
      <c r="NIG70" s="878"/>
      <c r="NIH70" s="878"/>
      <c r="NII70" s="881"/>
      <c r="NIJ70" s="877"/>
      <c r="NIK70" s="878"/>
      <c r="NIL70" s="878"/>
      <c r="NIM70" s="878"/>
      <c r="NIN70" s="879"/>
      <c r="NIO70" s="1041"/>
      <c r="NIP70" s="877"/>
      <c r="NIQ70" s="878"/>
      <c r="NIR70" s="878"/>
      <c r="NIS70" s="878"/>
      <c r="NIT70" s="879"/>
      <c r="NIU70" s="880"/>
      <c r="NIV70" s="878"/>
      <c r="NIW70" s="878"/>
      <c r="NIX70" s="878"/>
      <c r="NIY70" s="881"/>
      <c r="NIZ70" s="877"/>
      <c r="NJA70" s="878"/>
      <c r="NJB70" s="878"/>
      <c r="NJC70" s="878"/>
      <c r="NJD70" s="879"/>
      <c r="NJE70" s="1041"/>
      <c r="NJF70" s="877"/>
      <c r="NJG70" s="878"/>
      <c r="NJH70" s="878"/>
      <c r="NJI70" s="878"/>
      <c r="NJJ70" s="879"/>
      <c r="NJK70" s="880"/>
      <c r="NJL70" s="878"/>
      <c r="NJM70" s="878"/>
      <c r="NJN70" s="878"/>
      <c r="NJO70" s="881"/>
      <c r="NJP70" s="877"/>
      <c r="NJQ70" s="878"/>
      <c r="NJR70" s="878"/>
      <c r="NJS70" s="878"/>
      <c r="NJT70" s="879"/>
      <c r="NJU70" s="1041"/>
      <c r="NJV70" s="877"/>
      <c r="NJW70" s="878"/>
      <c r="NJX70" s="878"/>
      <c r="NJY70" s="878"/>
      <c r="NJZ70" s="879"/>
      <c r="NKA70" s="880"/>
      <c r="NKB70" s="878"/>
      <c r="NKC70" s="878"/>
      <c r="NKD70" s="878"/>
      <c r="NKE70" s="881"/>
      <c r="NKF70" s="877"/>
      <c r="NKG70" s="878"/>
      <c r="NKH70" s="878"/>
      <c r="NKI70" s="878"/>
      <c r="NKJ70" s="879"/>
      <c r="NKK70" s="1041"/>
      <c r="NKL70" s="877"/>
      <c r="NKM70" s="878"/>
      <c r="NKN70" s="878"/>
      <c r="NKO70" s="878"/>
      <c r="NKP70" s="879"/>
      <c r="NKQ70" s="880"/>
      <c r="NKR70" s="878"/>
      <c r="NKS70" s="878"/>
      <c r="NKT70" s="878"/>
      <c r="NKU70" s="881"/>
      <c r="NKV70" s="877"/>
      <c r="NKW70" s="878"/>
      <c r="NKX70" s="878"/>
      <c r="NKY70" s="878"/>
      <c r="NKZ70" s="879"/>
      <c r="NLA70" s="1041"/>
      <c r="NLB70" s="877"/>
      <c r="NLC70" s="878"/>
      <c r="NLD70" s="878"/>
      <c r="NLE70" s="878"/>
      <c r="NLF70" s="879"/>
      <c r="NLG70" s="880"/>
      <c r="NLH70" s="878"/>
      <c r="NLI70" s="878"/>
      <c r="NLJ70" s="878"/>
      <c r="NLK70" s="881"/>
      <c r="NLL70" s="877"/>
      <c r="NLM70" s="878"/>
      <c r="NLN70" s="878"/>
      <c r="NLO70" s="878"/>
      <c r="NLP70" s="879"/>
      <c r="NLQ70" s="1041"/>
      <c r="NLR70" s="877"/>
      <c r="NLS70" s="878"/>
      <c r="NLT70" s="878"/>
      <c r="NLU70" s="878"/>
      <c r="NLV70" s="879"/>
      <c r="NLW70" s="880"/>
      <c r="NLX70" s="878"/>
      <c r="NLY70" s="878"/>
      <c r="NLZ70" s="878"/>
      <c r="NMA70" s="881"/>
      <c r="NMB70" s="877"/>
      <c r="NMC70" s="878"/>
      <c r="NMD70" s="878"/>
      <c r="NME70" s="878"/>
      <c r="NMF70" s="879"/>
      <c r="NMG70" s="1041"/>
      <c r="NMH70" s="877"/>
      <c r="NMI70" s="878"/>
      <c r="NMJ70" s="878"/>
      <c r="NMK70" s="878"/>
      <c r="NML70" s="879"/>
      <c r="NMM70" s="880"/>
      <c r="NMN70" s="878"/>
      <c r="NMO70" s="878"/>
      <c r="NMP70" s="878"/>
      <c r="NMQ70" s="881"/>
      <c r="NMR70" s="877"/>
      <c r="NMS70" s="878"/>
      <c r="NMT70" s="878"/>
      <c r="NMU70" s="878"/>
      <c r="NMV70" s="879"/>
      <c r="NMW70" s="1041"/>
      <c r="NMX70" s="877"/>
      <c r="NMY70" s="878"/>
      <c r="NMZ70" s="878"/>
      <c r="NNA70" s="878"/>
      <c r="NNB70" s="879"/>
      <c r="NNC70" s="880"/>
      <c r="NND70" s="878"/>
      <c r="NNE70" s="878"/>
      <c r="NNF70" s="878"/>
      <c r="NNG70" s="881"/>
      <c r="NNH70" s="877"/>
      <c r="NNI70" s="878"/>
      <c r="NNJ70" s="878"/>
      <c r="NNK70" s="878"/>
      <c r="NNL70" s="879"/>
      <c r="NNM70" s="1041"/>
      <c r="NNN70" s="877"/>
      <c r="NNO70" s="878"/>
      <c r="NNP70" s="878"/>
      <c r="NNQ70" s="878"/>
      <c r="NNR70" s="879"/>
      <c r="NNS70" s="880"/>
      <c r="NNT70" s="878"/>
      <c r="NNU70" s="878"/>
      <c r="NNV70" s="878"/>
      <c r="NNW70" s="881"/>
      <c r="NNX70" s="877"/>
      <c r="NNY70" s="878"/>
      <c r="NNZ70" s="878"/>
      <c r="NOA70" s="878"/>
      <c r="NOB70" s="879"/>
      <c r="NOC70" s="1041"/>
      <c r="NOD70" s="877"/>
      <c r="NOE70" s="878"/>
      <c r="NOF70" s="878"/>
      <c r="NOG70" s="878"/>
      <c r="NOH70" s="879"/>
      <c r="NOI70" s="880"/>
      <c r="NOJ70" s="878"/>
      <c r="NOK70" s="878"/>
      <c r="NOL70" s="878"/>
      <c r="NOM70" s="881"/>
      <c r="NON70" s="877"/>
      <c r="NOO70" s="878"/>
      <c r="NOP70" s="878"/>
      <c r="NOQ70" s="878"/>
      <c r="NOR70" s="879"/>
      <c r="NOS70" s="1041"/>
      <c r="NOT70" s="877"/>
      <c r="NOU70" s="878"/>
      <c r="NOV70" s="878"/>
      <c r="NOW70" s="878"/>
      <c r="NOX70" s="879"/>
      <c r="NOY70" s="880"/>
      <c r="NOZ70" s="878"/>
      <c r="NPA70" s="878"/>
      <c r="NPB70" s="878"/>
      <c r="NPC70" s="881"/>
      <c r="NPD70" s="877"/>
      <c r="NPE70" s="878"/>
      <c r="NPF70" s="878"/>
      <c r="NPG70" s="878"/>
      <c r="NPH70" s="879"/>
      <c r="NPI70" s="1041"/>
      <c r="NPJ70" s="877"/>
      <c r="NPK70" s="878"/>
      <c r="NPL70" s="878"/>
      <c r="NPM70" s="878"/>
      <c r="NPN70" s="879"/>
      <c r="NPO70" s="880"/>
      <c r="NPP70" s="878"/>
      <c r="NPQ70" s="878"/>
      <c r="NPR70" s="878"/>
      <c r="NPS70" s="881"/>
      <c r="NPT70" s="877"/>
      <c r="NPU70" s="878"/>
      <c r="NPV70" s="878"/>
      <c r="NPW70" s="878"/>
      <c r="NPX70" s="879"/>
      <c r="NPY70" s="1041"/>
      <c r="NPZ70" s="877"/>
      <c r="NQA70" s="878"/>
      <c r="NQB70" s="878"/>
      <c r="NQC70" s="878"/>
      <c r="NQD70" s="879"/>
      <c r="NQE70" s="880"/>
      <c r="NQF70" s="878"/>
      <c r="NQG70" s="878"/>
      <c r="NQH70" s="878"/>
      <c r="NQI70" s="881"/>
      <c r="NQJ70" s="877"/>
      <c r="NQK70" s="878"/>
      <c r="NQL70" s="878"/>
      <c r="NQM70" s="878"/>
      <c r="NQN70" s="879"/>
      <c r="NQO70" s="1041"/>
      <c r="NQP70" s="877"/>
      <c r="NQQ70" s="878"/>
      <c r="NQR70" s="878"/>
      <c r="NQS70" s="878"/>
      <c r="NQT70" s="879"/>
      <c r="NQU70" s="880"/>
      <c r="NQV70" s="878"/>
      <c r="NQW70" s="878"/>
      <c r="NQX70" s="878"/>
      <c r="NQY70" s="881"/>
      <c r="NQZ70" s="877"/>
      <c r="NRA70" s="878"/>
      <c r="NRB70" s="878"/>
      <c r="NRC70" s="878"/>
      <c r="NRD70" s="879"/>
      <c r="NRE70" s="1041"/>
      <c r="NRF70" s="877"/>
      <c r="NRG70" s="878"/>
      <c r="NRH70" s="878"/>
      <c r="NRI70" s="878"/>
      <c r="NRJ70" s="879"/>
      <c r="NRK70" s="880"/>
      <c r="NRL70" s="878"/>
      <c r="NRM70" s="878"/>
      <c r="NRN70" s="878"/>
      <c r="NRO70" s="881"/>
      <c r="NRP70" s="877"/>
      <c r="NRQ70" s="878"/>
      <c r="NRR70" s="878"/>
      <c r="NRS70" s="878"/>
      <c r="NRT70" s="879"/>
      <c r="NRU70" s="1041"/>
      <c r="NRV70" s="877"/>
      <c r="NRW70" s="878"/>
      <c r="NRX70" s="878"/>
      <c r="NRY70" s="878"/>
      <c r="NRZ70" s="879"/>
      <c r="NSA70" s="880"/>
      <c r="NSB70" s="878"/>
      <c r="NSC70" s="878"/>
      <c r="NSD70" s="878"/>
      <c r="NSE70" s="881"/>
      <c r="NSF70" s="877"/>
      <c r="NSG70" s="878"/>
      <c r="NSH70" s="878"/>
      <c r="NSI70" s="878"/>
      <c r="NSJ70" s="879"/>
      <c r="NSK70" s="1041"/>
      <c r="NSL70" s="877"/>
      <c r="NSM70" s="878"/>
      <c r="NSN70" s="878"/>
      <c r="NSO70" s="878"/>
      <c r="NSP70" s="879"/>
      <c r="NSQ70" s="880"/>
      <c r="NSR70" s="878"/>
      <c r="NSS70" s="878"/>
      <c r="NST70" s="878"/>
      <c r="NSU70" s="881"/>
      <c r="NSV70" s="877"/>
      <c r="NSW70" s="878"/>
      <c r="NSX70" s="878"/>
      <c r="NSY70" s="878"/>
      <c r="NSZ70" s="879"/>
      <c r="NTA70" s="1041"/>
      <c r="NTB70" s="877"/>
      <c r="NTC70" s="878"/>
      <c r="NTD70" s="878"/>
      <c r="NTE70" s="878"/>
      <c r="NTF70" s="879"/>
      <c r="NTG70" s="880"/>
      <c r="NTH70" s="878"/>
      <c r="NTI70" s="878"/>
      <c r="NTJ70" s="878"/>
      <c r="NTK70" s="881"/>
      <c r="NTL70" s="877"/>
      <c r="NTM70" s="878"/>
      <c r="NTN70" s="878"/>
      <c r="NTO70" s="878"/>
      <c r="NTP70" s="879"/>
      <c r="NTQ70" s="1041"/>
      <c r="NTR70" s="877"/>
      <c r="NTS70" s="878"/>
      <c r="NTT70" s="878"/>
      <c r="NTU70" s="878"/>
      <c r="NTV70" s="879"/>
      <c r="NTW70" s="880"/>
      <c r="NTX70" s="878"/>
      <c r="NTY70" s="878"/>
      <c r="NTZ70" s="878"/>
      <c r="NUA70" s="881"/>
      <c r="NUB70" s="877"/>
      <c r="NUC70" s="878"/>
      <c r="NUD70" s="878"/>
      <c r="NUE70" s="878"/>
      <c r="NUF70" s="879"/>
      <c r="NUG70" s="1041"/>
      <c r="NUH70" s="877"/>
      <c r="NUI70" s="878"/>
      <c r="NUJ70" s="878"/>
      <c r="NUK70" s="878"/>
      <c r="NUL70" s="879"/>
      <c r="NUM70" s="880"/>
      <c r="NUN70" s="878"/>
      <c r="NUO70" s="878"/>
      <c r="NUP70" s="878"/>
      <c r="NUQ70" s="881"/>
      <c r="NUR70" s="877"/>
      <c r="NUS70" s="878"/>
      <c r="NUT70" s="878"/>
      <c r="NUU70" s="878"/>
      <c r="NUV70" s="879"/>
      <c r="NUW70" s="1041"/>
      <c r="NUX70" s="877"/>
      <c r="NUY70" s="878"/>
      <c r="NUZ70" s="878"/>
      <c r="NVA70" s="878"/>
      <c r="NVB70" s="879"/>
      <c r="NVC70" s="880"/>
      <c r="NVD70" s="878"/>
      <c r="NVE70" s="878"/>
      <c r="NVF70" s="878"/>
      <c r="NVG70" s="881"/>
      <c r="NVH70" s="877"/>
      <c r="NVI70" s="878"/>
      <c r="NVJ70" s="878"/>
      <c r="NVK70" s="878"/>
      <c r="NVL70" s="879"/>
      <c r="NVM70" s="1041"/>
      <c r="NVN70" s="877"/>
      <c r="NVO70" s="878"/>
      <c r="NVP70" s="878"/>
      <c r="NVQ70" s="878"/>
      <c r="NVR70" s="879"/>
      <c r="NVS70" s="880"/>
      <c r="NVT70" s="878"/>
      <c r="NVU70" s="878"/>
      <c r="NVV70" s="878"/>
      <c r="NVW70" s="881"/>
      <c r="NVX70" s="877"/>
      <c r="NVY70" s="878"/>
      <c r="NVZ70" s="878"/>
      <c r="NWA70" s="878"/>
      <c r="NWB70" s="879"/>
      <c r="NWC70" s="1041"/>
      <c r="NWD70" s="877"/>
      <c r="NWE70" s="878"/>
      <c r="NWF70" s="878"/>
      <c r="NWG70" s="878"/>
      <c r="NWH70" s="879"/>
      <c r="NWI70" s="880"/>
      <c r="NWJ70" s="878"/>
      <c r="NWK70" s="878"/>
      <c r="NWL70" s="878"/>
      <c r="NWM70" s="881"/>
      <c r="NWN70" s="877"/>
      <c r="NWO70" s="878"/>
      <c r="NWP70" s="878"/>
      <c r="NWQ70" s="878"/>
      <c r="NWR70" s="879"/>
      <c r="NWS70" s="1041"/>
      <c r="NWT70" s="877"/>
      <c r="NWU70" s="878"/>
      <c r="NWV70" s="878"/>
      <c r="NWW70" s="878"/>
      <c r="NWX70" s="879"/>
      <c r="NWY70" s="880"/>
      <c r="NWZ70" s="878"/>
      <c r="NXA70" s="878"/>
      <c r="NXB70" s="878"/>
      <c r="NXC70" s="881"/>
      <c r="NXD70" s="877"/>
      <c r="NXE70" s="878"/>
      <c r="NXF70" s="878"/>
      <c r="NXG70" s="878"/>
      <c r="NXH70" s="879"/>
      <c r="NXI70" s="1041"/>
      <c r="NXJ70" s="877"/>
      <c r="NXK70" s="878"/>
      <c r="NXL70" s="878"/>
      <c r="NXM70" s="878"/>
      <c r="NXN70" s="879"/>
      <c r="NXO70" s="880"/>
      <c r="NXP70" s="878"/>
      <c r="NXQ70" s="878"/>
      <c r="NXR70" s="878"/>
      <c r="NXS70" s="881"/>
      <c r="NXT70" s="877"/>
      <c r="NXU70" s="878"/>
      <c r="NXV70" s="878"/>
      <c r="NXW70" s="878"/>
      <c r="NXX70" s="879"/>
      <c r="NXY70" s="1041"/>
      <c r="NXZ70" s="877"/>
      <c r="NYA70" s="878"/>
      <c r="NYB70" s="878"/>
      <c r="NYC70" s="878"/>
      <c r="NYD70" s="879"/>
      <c r="NYE70" s="880"/>
      <c r="NYF70" s="878"/>
      <c r="NYG70" s="878"/>
      <c r="NYH70" s="878"/>
      <c r="NYI70" s="881"/>
      <c r="NYJ70" s="877"/>
      <c r="NYK70" s="878"/>
      <c r="NYL70" s="878"/>
      <c r="NYM70" s="878"/>
      <c r="NYN70" s="879"/>
      <c r="NYO70" s="1041"/>
      <c r="NYP70" s="877"/>
      <c r="NYQ70" s="878"/>
      <c r="NYR70" s="878"/>
      <c r="NYS70" s="878"/>
      <c r="NYT70" s="879"/>
      <c r="NYU70" s="880"/>
      <c r="NYV70" s="878"/>
      <c r="NYW70" s="878"/>
      <c r="NYX70" s="878"/>
      <c r="NYY70" s="881"/>
      <c r="NYZ70" s="877"/>
      <c r="NZA70" s="878"/>
      <c r="NZB70" s="878"/>
      <c r="NZC70" s="878"/>
      <c r="NZD70" s="879"/>
      <c r="NZE70" s="1041"/>
      <c r="NZF70" s="877"/>
      <c r="NZG70" s="878"/>
      <c r="NZH70" s="878"/>
      <c r="NZI70" s="878"/>
      <c r="NZJ70" s="879"/>
      <c r="NZK70" s="880"/>
      <c r="NZL70" s="878"/>
      <c r="NZM70" s="878"/>
      <c r="NZN70" s="878"/>
      <c r="NZO70" s="881"/>
      <c r="NZP70" s="877"/>
      <c r="NZQ70" s="878"/>
      <c r="NZR70" s="878"/>
      <c r="NZS70" s="878"/>
      <c r="NZT70" s="879"/>
      <c r="NZU70" s="1041"/>
      <c r="NZV70" s="877"/>
      <c r="NZW70" s="878"/>
      <c r="NZX70" s="878"/>
      <c r="NZY70" s="878"/>
      <c r="NZZ70" s="879"/>
      <c r="OAA70" s="880"/>
      <c r="OAB70" s="878"/>
      <c r="OAC70" s="878"/>
      <c r="OAD70" s="878"/>
      <c r="OAE70" s="881"/>
      <c r="OAF70" s="877"/>
      <c r="OAG70" s="878"/>
      <c r="OAH70" s="878"/>
      <c r="OAI70" s="878"/>
      <c r="OAJ70" s="879"/>
      <c r="OAK70" s="1041"/>
      <c r="OAL70" s="877"/>
      <c r="OAM70" s="878"/>
      <c r="OAN70" s="878"/>
      <c r="OAO70" s="878"/>
      <c r="OAP70" s="879"/>
      <c r="OAQ70" s="880"/>
      <c r="OAR70" s="878"/>
      <c r="OAS70" s="878"/>
      <c r="OAT70" s="878"/>
      <c r="OAU70" s="881"/>
      <c r="OAV70" s="877"/>
      <c r="OAW70" s="878"/>
      <c r="OAX70" s="878"/>
      <c r="OAY70" s="878"/>
      <c r="OAZ70" s="879"/>
      <c r="OBA70" s="1041"/>
      <c r="OBB70" s="877"/>
      <c r="OBC70" s="878"/>
      <c r="OBD70" s="878"/>
      <c r="OBE70" s="878"/>
      <c r="OBF70" s="879"/>
      <c r="OBG70" s="880"/>
      <c r="OBH70" s="878"/>
      <c r="OBI70" s="878"/>
      <c r="OBJ70" s="878"/>
      <c r="OBK70" s="881"/>
      <c r="OBL70" s="877"/>
      <c r="OBM70" s="878"/>
      <c r="OBN70" s="878"/>
      <c r="OBO70" s="878"/>
      <c r="OBP70" s="879"/>
      <c r="OBQ70" s="1041"/>
      <c r="OBR70" s="877"/>
      <c r="OBS70" s="878"/>
      <c r="OBT70" s="878"/>
      <c r="OBU70" s="878"/>
      <c r="OBV70" s="879"/>
      <c r="OBW70" s="880"/>
      <c r="OBX70" s="878"/>
      <c r="OBY70" s="878"/>
      <c r="OBZ70" s="878"/>
      <c r="OCA70" s="881"/>
      <c r="OCB70" s="877"/>
      <c r="OCC70" s="878"/>
      <c r="OCD70" s="878"/>
      <c r="OCE70" s="878"/>
      <c r="OCF70" s="879"/>
      <c r="OCG70" s="1041"/>
      <c r="OCH70" s="877"/>
      <c r="OCI70" s="878"/>
      <c r="OCJ70" s="878"/>
      <c r="OCK70" s="878"/>
      <c r="OCL70" s="879"/>
      <c r="OCM70" s="880"/>
      <c r="OCN70" s="878"/>
      <c r="OCO70" s="878"/>
      <c r="OCP70" s="878"/>
      <c r="OCQ70" s="881"/>
      <c r="OCR70" s="877"/>
      <c r="OCS70" s="878"/>
      <c r="OCT70" s="878"/>
      <c r="OCU70" s="878"/>
      <c r="OCV70" s="879"/>
      <c r="OCW70" s="1041"/>
      <c r="OCX70" s="877"/>
      <c r="OCY70" s="878"/>
      <c r="OCZ70" s="878"/>
      <c r="ODA70" s="878"/>
      <c r="ODB70" s="879"/>
      <c r="ODC70" s="880"/>
      <c r="ODD70" s="878"/>
      <c r="ODE70" s="878"/>
      <c r="ODF70" s="878"/>
      <c r="ODG70" s="881"/>
      <c r="ODH70" s="877"/>
      <c r="ODI70" s="878"/>
      <c r="ODJ70" s="878"/>
      <c r="ODK70" s="878"/>
      <c r="ODL70" s="879"/>
      <c r="ODM70" s="1041"/>
      <c r="ODN70" s="877"/>
      <c r="ODO70" s="878"/>
      <c r="ODP70" s="878"/>
      <c r="ODQ70" s="878"/>
      <c r="ODR70" s="879"/>
      <c r="ODS70" s="880"/>
      <c r="ODT70" s="878"/>
      <c r="ODU70" s="878"/>
      <c r="ODV70" s="878"/>
      <c r="ODW70" s="881"/>
      <c r="ODX70" s="877"/>
      <c r="ODY70" s="878"/>
      <c r="ODZ70" s="878"/>
      <c r="OEA70" s="878"/>
      <c r="OEB70" s="879"/>
      <c r="OEC70" s="1041"/>
      <c r="OED70" s="877"/>
      <c r="OEE70" s="878"/>
      <c r="OEF70" s="878"/>
      <c r="OEG70" s="878"/>
      <c r="OEH70" s="879"/>
      <c r="OEI70" s="880"/>
      <c r="OEJ70" s="878"/>
      <c r="OEK70" s="878"/>
      <c r="OEL70" s="878"/>
      <c r="OEM70" s="881"/>
      <c r="OEN70" s="877"/>
      <c r="OEO70" s="878"/>
      <c r="OEP70" s="878"/>
      <c r="OEQ70" s="878"/>
      <c r="OER70" s="879"/>
      <c r="OES70" s="1041"/>
      <c r="OET70" s="877"/>
      <c r="OEU70" s="878"/>
      <c r="OEV70" s="878"/>
      <c r="OEW70" s="878"/>
      <c r="OEX70" s="879"/>
      <c r="OEY70" s="880"/>
      <c r="OEZ70" s="878"/>
      <c r="OFA70" s="878"/>
      <c r="OFB70" s="878"/>
      <c r="OFC70" s="881"/>
      <c r="OFD70" s="877"/>
      <c r="OFE70" s="878"/>
      <c r="OFF70" s="878"/>
      <c r="OFG70" s="878"/>
      <c r="OFH70" s="879"/>
      <c r="OFI70" s="1041"/>
      <c r="OFJ70" s="877"/>
      <c r="OFK70" s="878"/>
      <c r="OFL70" s="878"/>
      <c r="OFM70" s="878"/>
      <c r="OFN70" s="879"/>
      <c r="OFO70" s="880"/>
      <c r="OFP70" s="878"/>
      <c r="OFQ70" s="878"/>
      <c r="OFR70" s="878"/>
      <c r="OFS70" s="881"/>
      <c r="OFT70" s="877"/>
      <c r="OFU70" s="878"/>
      <c r="OFV70" s="878"/>
      <c r="OFW70" s="878"/>
      <c r="OFX70" s="879"/>
      <c r="OFY70" s="1041"/>
      <c r="OFZ70" s="877"/>
      <c r="OGA70" s="878"/>
      <c r="OGB70" s="878"/>
      <c r="OGC70" s="878"/>
      <c r="OGD70" s="879"/>
      <c r="OGE70" s="880"/>
      <c r="OGF70" s="878"/>
      <c r="OGG70" s="878"/>
      <c r="OGH70" s="878"/>
      <c r="OGI70" s="881"/>
      <c r="OGJ70" s="877"/>
      <c r="OGK70" s="878"/>
      <c r="OGL70" s="878"/>
      <c r="OGM70" s="878"/>
      <c r="OGN70" s="879"/>
      <c r="OGO70" s="1041"/>
      <c r="OGP70" s="877"/>
      <c r="OGQ70" s="878"/>
      <c r="OGR70" s="878"/>
      <c r="OGS70" s="878"/>
      <c r="OGT70" s="879"/>
      <c r="OGU70" s="880"/>
      <c r="OGV70" s="878"/>
      <c r="OGW70" s="878"/>
      <c r="OGX70" s="878"/>
      <c r="OGY70" s="881"/>
      <c r="OGZ70" s="877"/>
      <c r="OHA70" s="878"/>
      <c r="OHB70" s="878"/>
      <c r="OHC70" s="878"/>
      <c r="OHD70" s="879"/>
      <c r="OHE70" s="1041"/>
      <c r="OHF70" s="877"/>
      <c r="OHG70" s="878"/>
      <c r="OHH70" s="878"/>
      <c r="OHI70" s="878"/>
      <c r="OHJ70" s="879"/>
      <c r="OHK70" s="880"/>
      <c r="OHL70" s="878"/>
      <c r="OHM70" s="878"/>
      <c r="OHN70" s="878"/>
      <c r="OHO70" s="881"/>
      <c r="OHP70" s="877"/>
      <c r="OHQ70" s="878"/>
      <c r="OHR70" s="878"/>
      <c r="OHS70" s="878"/>
      <c r="OHT70" s="879"/>
      <c r="OHU70" s="1041"/>
      <c r="OHV70" s="877"/>
      <c r="OHW70" s="878"/>
      <c r="OHX70" s="878"/>
      <c r="OHY70" s="878"/>
      <c r="OHZ70" s="879"/>
      <c r="OIA70" s="880"/>
      <c r="OIB70" s="878"/>
      <c r="OIC70" s="878"/>
      <c r="OID70" s="878"/>
      <c r="OIE70" s="881"/>
      <c r="OIF70" s="877"/>
      <c r="OIG70" s="878"/>
      <c r="OIH70" s="878"/>
      <c r="OII70" s="878"/>
      <c r="OIJ70" s="879"/>
      <c r="OIK70" s="1041"/>
      <c r="OIL70" s="877"/>
      <c r="OIM70" s="878"/>
      <c r="OIN70" s="878"/>
      <c r="OIO70" s="878"/>
      <c r="OIP70" s="879"/>
      <c r="OIQ70" s="880"/>
      <c r="OIR70" s="878"/>
      <c r="OIS70" s="878"/>
      <c r="OIT70" s="878"/>
      <c r="OIU70" s="881"/>
      <c r="OIV70" s="877"/>
      <c r="OIW70" s="878"/>
      <c r="OIX70" s="878"/>
      <c r="OIY70" s="878"/>
      <c r="OIZ70" s="879"/>
      <c r="OJA70" s="1041"/>
      <c r="OJB70" s="877"/>
      <c r="OJC70" s="878"/>
      <c r="OJD70" s="878"/>
      <c r="OJE70" s="878"/>
      <c r="OJF70" s="879"/>
      <c r="OJG70" s="880"/>
      <c r="OJH70" s="878"/>
      <c r="OJI70" s="878"/>
      <c r="OJJ70" s="878"/>
      <c r="OJK70" s="881"/>
      <c r="OJL70" s="877"/>
      <c r="OJM70" s="878"/>
      <c r="OJN70" s="878"/>
      <c r="OJO70" s="878"/>
      <c r="OJP70" s="879"/>
      <c r="OJQ70" s="1041"/>
      <c r="OJR70" s="877"/>
      <c r="OJS70" s="878"/>
      <c r="OJT70" s="878"/>
      <c r="OJU70" s="878"/>
      <c r="OJV70" s="879"/>
      <c r="OJW70" s="880"/>
      <c r="OJX70" s="878"/>
      <c r="OJY70" s="878"/>
      <c r="OJZ70" s="878"/>
      <c r="OKA70" s="881"/>
      <c r="OKB70" s="877"/>
      <c r="OKC70" s="878"/>
      <c r="OKD70" s="878"/>
      <c r="OKE70" s="878"/>
      <c r="OKF70" s="879"/>
      <c r="OKG70" s="1041"/>
      <c r="OKH70" s="877"/>
      <c r="OKI70" s="878"/>
      <c r="OKJ70" s="878"/>
      <c r="OKK70" s="878"/>
      <c r="OKL70" s="879"/>
      <c r="OKM70" s="880"/>
      <c r="OKN70" s="878"/>
      <c r="OKO70" s="878"/>
      <c r="OKP70" s="878"/>
      <c r="OKQ70" s="881"/>
      <c r="OKR70" s="877"/>
      <c r="OKS70" s="878"/>
      <c r="OKT70" s="878"/>
      <c r="OKU70" s="878"/>
      <c r="OKV70" s="879"/>
      <c r="OKW70" s="1041"/>
      <c r="OKX70" s="877"/>
      <c r="OKY70" s="878"/>
      <c r="OKZ70" s="878"/>
      <c r="OLA70" s="878"/>
      <c r="OLB70" s="879"/>
      <c r="OLC70" s="880"/>
      <c r="OLD70" s="878"/>
      <c r="OLE70" s="878"/>
      <c r="OLF70" s="878"/>
      <c r="OLG70" s="881"/>
      <c r="OLH70" s="877"/>
      <c r="OLI70" s="878"/>
      <c r="OLJ70" s="878"/>
      <c r="OLK70" s="878"/>
      <c r="OLL70" s="879"/>
      <c r="OLM70" s="1041"/>
      <c r="OLN70" s="877"/>
      <c r="OLO70" s="878"/>
      <c r="OLP70" s="878"/>
      <c r="OLQ70" s="878"/>
      <c r="OLR70" s="879"/>
      <c r="OLS70" s="880"/>
      <c r="OLT70" s="878"/>
      <c r="OLU70" s="878"/>
      <c r="OLV70" s="878"/>
      <c r="OLW70" s="881"/>
      <c r="OLX70" s="877"/>
      <c r="OLY70" s="878"/>
      <c r="OLZ70" s="878"/>
      <c r="OMA70" s="878"/>
      <c r="OMB70" s="879"/>
      <c r="OMC70" s="1041"/>
      <c r="OMD70" s="877"/>
      <c r="OME70" s="878"/>
      <c r="OMF70" s="878"/>
      <c r="OMG70" s="878"/>
      <c r="OMH70" s="879"/>
      <c r="OMI70" s="880"/>
      <c r="OMJ70" s="878"/>
      <c r="OMK70" s="878"/>
      <c r="OML70" s="878"/>
      <c r="OMM70" s="881"/>
      <c r="OMN70" s="877"/>
      <c r="OMO70" s="878"/>
      <c r="OMP70" s="878"/>
      <c r="OMQ70" s="878"/>
      <c r="OMR70" s="879"/>
      <c r="OMS70" s="1041"/>
      <c r="OMT70" s="877"/>
      <c r="OMU70" s="878"/>
      <c r="OMV70" s="878"/>
      <c r="OMW70" s="878"/>
      <c r="OMX70" s="879"/>
      <c r="OMY70" s="880"/>
      <c r="OMZ70" s="878"/>
      <c r="ONA70" s="878"/>
      <c r="ONB70" s="878"/>
      <c r="ONC70" s="881"/>
      <c r="OND70" s="877"/>
      <c r="ONE70" s="878"/>
      <c r="ONF70" s="878"/>
      <c r="ONG70" s="878"/>
      <c r="ONH70" s="879"/>
      <c r="ONI70" s="1041"/>
      <c r="ONJ70" s="877"/>
      <c r="ONK70" s="878"/>
      <c r="ONL70" s="878"/>
      <c r="ONM70" s="878"/>
      <c r="ONN70" s="879"/>
      <c r="ONO70" s="880"/>
      <c r="ONP70" s="878"/>
      <c r="ONQ70" s="878"/>
      <c r="ONR70" s="878"/>
      <c r="ONS70" s="881"/>
      <c r="ONT70" s="877"/>
      <c r="ONU70" s="878"/>
      <c r="ONV70" s="878"/>
      <c r="ONW70" s="878"/>
      <c r="ONX70" s="879"/>
      <c r="ONY70" s="1041"/>
      <c r="ONZ70" s="877"/>
      <c r="OOA70" s="878"/>
      <c r="OOB70" s="878"/>
      <c r="OOC70" s="878"/>
      <c r="OOD70" s="879"/>
      <c r="OOE70" s="880"/>
      <c r="OOF70" s="878"/>
      <c r="OOG70" s="878"/>
      <c r="OOH70" s="878"/>
      <c r="OOI70" s="881"/>
      <c r="OOJ70" s="877"/>
      <c r="OOK70" s="878"/>
      <c r="OOL70" s="878"/>
      <c r="OOM70" s="878"/>
      <c r="OON70" s="879"/>
      <c r="OOO70" s="1041"/>
      <c r="OOP70" s="877"/>
      <c r="OOQ70" s="878"/>
      <c r="OOR70" s="878"/>
      <c r="OOS70" s="878"/>
      <c r="OOT70" s="879"/>
      <c r="OOU70" s="880"/>
      <c r="OOV70" s="878"/>
      <c r="OOW70" s="878"/>
      <c r="OOX70" s="878"/>
      <c r="OOY70" s="881"/>
      <c r="OOZ70" s="877"/>
      <c r="OPA70" s="878"/>
      <c r="OPB70" s="878"/>
      <c r="OPC70" s="878"/>
      <c r="OPD70" s="879"/>
      <c r="OPE70" s="1041"/>
      <c r="OPF70" s="877"/>
      <c r="OPG70" s="878"/>
      <c r="OPH70" s="878"/>
      <c r="OPI70" s="878"/>
      <c r="OPJ70" s="879"/>
      <c r="OPK70" s="880"/>
      <c r="OPL70" s="878"/>
      <c r="OPM70" s="878"/>
      <c r="OPN70" s="878"/>
      <c r="OPO70" s="881"/>
      <c r="OPP70" s="877"/>
      <c r="OPQ70" s="878"/>
      <c r="OPR70" s="878"/>
      <c r="OPS70" s="878"/>
      <c r="OPT70" s="879"/>
      <c r="OPU70" s="1041"/>
      <c r="OPV70" s="877"/>
      <c r="OPW70" s="878"/>
      <c r="OPX70" s="878"/>
      <c r="OPY70" s="878"/>
      <c r="OPZ70" s="879"/>
      <c r="OQA70" s="880"/>
      <c r="OQB70" s="878"/>
      <c r="OQC70" s="878"/>
      <c r="OQD70" s="878"/>
      <c r="OQE70" s="881"/>
      <c r="OQF70" s="877"/>
      <c r="OQG70" s="878"/>
      <c r="OQH70" s="878"/>
      <c r="OQI70" s="878"/>
      <c r="OQJ70" s="879"/>
      <c r="OQK70" s="1041"/>
      <c r="OQL70" s="877"/>
      <c r="OQM70" s="878"/>
      <c r="OQN70" s="878"/>
      <c r="OQO70" s="878"/>
      <c r="OQP70" s="879"/>
      <c r="OQQ70" s="880"/>
      <c r="OQR70" s="878"/>
      <c r="OQS70" s="878"/>
      <c r="OQT70" s="878"/>
      <c r="OQU70" s="881"/>
      <c r="OQV70" s="877"/>
      <c r="OQW70" s="878"/>
      <c r="OQX70" s="878"/>
      <c r="OQY70" s="878"/>
      <c r="OQZ70" s="879"/>
      <c r="ORA70" s="1041"/>
      <c r="ORB70" s="877"/>
      <c r="ORC70" s="878"/>
      <c r="ORD70" s="878"/>
      <c r="ORE70" s="878"/>
      <c r="ORF70" s="879"/>
      <c r="ORG70" s="880"/>
      <c r="ORH70" s="878"/>
      <c r="ORI70" s="878"/>
      <c r="ORJ70" s="878"/>
      <c r="ORK70" s="881"/>
      <c r="ORL70" s="877"/>
      <c r="ORM70" s="878"/>
      <c r="ORN70" s="878"/>
      <c r="ORO70" s="878"/>
      <c r="ORP70" s="879"/>
      <c r="ORQ70" s="1041"/>
      <c r="ORR70" s="877"/>
      <c r="ORS70" s="878"/>
      <c r="ORT70" s="878"/>
      <c r="ORU70" s="878"/>
      <c r="ORV70" s="879"/>
      <c r="ORW70" s="880"/>
      <c r="ORX70" s="878"/>
      <c r="ORY70" s="878"/>
      <c r="ORZ70" s="878"/>
      <c r="OSA70" s="881"/>
      <c r="OSB70" s="877"/>
      <c r="OSC70" s="878"/>
      <c r="OSD70" s="878"/>
      <c r="OSE70" s="878"/>
      <c r="OSF70" s="879"/>
      <c r="OSG70" s="1041"/>
      <c r="OSH70" s="877"/>
      <c r="OSI70" s="878"/>
      <c r="OSJ70" s="878"/>
      <c r="OSK70" s="878"/>
      <c r="OSL70" s="879"/>
      <c r="OSM70" s="880"/>
      <c r="OSN70" s="878"/>
      <c r="OSO70" s="878"/>
      <c r="OSP70" s="878"/>
      <c r="OSQ70" s="881"/>
      <c r="OSR70" s="877"/>
      <c r="OSS70" s="878"/>
      <c r="OST70" s="878"/>
      <c r="OSU70" s="878"/>
      <c r="OSV70" s="879"/>
      <c r="OSW70" s="1041"/>
      <c r="OSX70" s="877"/>
      <c r="OSY70" s="878"/>
      <c r="OSZ70" s="878"/>
      <c r="OTA70" s="878"/>
      <c r="OTB70" s="879"/>
      <c r="OTC70" s="880"/>
      <c r="OTD70" s="878"/>
      <c r="OTE70" s="878"/>
      <c r="OTF70" s="878"/>
      <c r="OTG70" s="881"/>
      <c r="OTH70" s="877"/>
      <c r="OTI70" s="878"/>
      <c r="OTJ70" s="878"/>
      <c r="OTK70" s="878"/>
      <c r="OTL70" s="879"/>
      <c r="OTM70" s="1041"/>
      <c r="OTN70" s="877"/>
      <c r="OTO70" s="878"/>
      <c r="OTP70" s="878"/>
      <c r="OTQ70" s="878"/>
      <c r="OTR70" s="879"/>
      <c r="OTS70" s="880"/>
      <c r="OTT70" s="878"/>
      <c r="OTU70" s="878"/>
      <c r="OTV70" s="878"/>
      <c r="OTW70" s="881"/>
      <c r="OTX70" s="877"/>
      <c r="OTY70" s="878"/>
      <c r="OTZ70" s="878"/>
      <c r="OUA70" s="878"/>
      <c r="OUB70" s="879"/>
      <c r="OUC70" s="1041"/>
      <c r="OUD70" s="877"/>
      <c r="OUE70" s="878"/>
      <c r="OUF70" s="878"/>
      <c r="OUG70" s="878"/>
      <c r="OUH70" s="879"/>
      <c r="OUI70" s="880"/>
      <c r="OUJ70" s="878"/>
      <c r="OUK70" s="878"/>
      <c r="OUL70" s="878"/>
      <c r="OUM70" s="881"/>
      <c r="OUN70" s="877"/>
      <c r="OUO70" s="878"/>
      <c r="OUP70" s="878"/>
      <c r="OUQ70" s="878"/>
      <c r="OUR70" s="879"/>
      <c r="OUS70" s="1041"/>
      <c r="OUT70" s="877"/>
      <c r="OUU70" s="878"/>
      <c r="OUV70" s="878"/>
      <c r="OUW70" s="878"/>
      <c r="OUX70" s="879"/>
      <c r="OUY70" s="880"/>
      <c r="OUZ70" s="878"/>
      <c r="OVA70" s="878"/>
      <c r="OVB70" s="878"/>
      <c r="OVC70" s="881"/>
      <c r="OVD70" s="877"/>
      <c r="OVE70" s="878"/>
      <c r="OVF70" s="878"/>
      <c r="OVG70" s="878"/>
      <c r="OVH70" s="879"/>
      <c r="OVI70" s="1041"/>
      <c r="OVJ70" s="877"/>
      <c r="OVK70" s="878"/>
      <c r="OVL70" s="878"/>
      <c r="OVM70" s="878"/>
      <c r="OVN70" s="879"/>
      <c r="OVO70" s="880"/>
      <c r="OVP70" s="878"/>
      <c r="OVQ70" s="878"/>
      <c r="OVR70" s="878"/>
      <c r="OVS70" s="881"/>
      <c r="OVT70" s="877"/>
      <c r="OVU70" s="878"/>
      <c r="OVV70" s="878"/>
      <c r="OVW70" s="878"/>
      <c r="OVX70" s="879"/>
      <c r="OVY70" s="1041"/>
      <c r="OVZ70" s="877"/>
      <c r="OWA70" s="878"/>
      <c r="OWB70" s="878"/>
      <c r="OWC70" s="878"/>
      <c r="OWD70" s="879"/>
      <c r="OWE70" s="880"/>
      <c r="OWF70" s="878"/>
      <c r="OWG70" s="878"/>
      <c r="OWH70" s="878"/>
      <c r="OWI70" s="881"/>
      <c r="OWJ70" s="877"/>
      <c r="OWK70" s="878"/>
      <c r="OWL70" s="878"/>
      <c r="OWM70" s="878"/>
      <c r="OWN70" s="879"/>
      <c r="OWO70" s="1041"/>
      <c r="OWP70" s="877"/>
      <c r="OWQ70" s="878"/>
      <c r="OWR70" s="878"/>
      <c r="OWS70" s="878"/>
      <c r="OWT70" s="879"/>
      <c r="OWU70" s="880"/>
      <c r="OWV70" s="878"/>
      <c r="OWW70" s="878"/>
      <c r="OWX70" s="878"/>
      <c r="OWY70" s="881"/>
      <c r="OWZ70" s="877"/>
      <c r="OXA70" s="878"/>
      <c r="OXB70" s="878"/>
      <c r="OXC70" s="878"/>
      <c r="OXD70" s="879"/>
      <c r="OXE70" s="1041"/>
      <c r="OXF70" s="877"/>
      <c r="OXG70" s="878"/>
      <c r="OXH70" s="878"/>
      <c r="OXI70" s="878"/>
      <c r="OXJ70" s="879"/>
      <c r="OXK70" s="880"/>
      <c r="OXL70" s="878"/>
      <c r="OXM70" s="878"/>
      <c r="OXN70" s="878"/>
      <c r="OXO70" s="881"/>
      <c r="OXP70" s="877"/>
      <c r="OXQ70" s="878"/>
      <c r="OXR70" s="878"/>
      <c r="OXS70" s="878"/>
      <c r="OXT70" s="879"/>
      <c r="OXU70" s="1041"/>
      <c r="OXV70" s="877"/>
      <c r="OXW70" s="878"/>
      <c r="OXX70" s="878"/>
      <c r="OXY70" s="878"/>
      <c r="OXZ70" s="879"/>
      <c r="OYA70" s="880"/>
      <c r="OYB70" s="878"/>
      <c r="OYC70" s="878"/>
      <c r="OYD70" s="878"/>
      <c r="OYE70" s="881"/>
      <c r="OYF70" s="877"/>
      <c r="OYG70" s="878"/>
      <c r="OYH70" s="878"/>
      <c r="OYI70" s="878"/>
      <c r="OYJ70" s="879"/>
      <c r="OYK70" s="1041"/>
      <c r="OYL70" s="877"/>
      <c r="OYM70" s="878"/>
      <c r="OYN70" s="878"/>
      <c r="OYO70" s="878"/>
      <c r="OYP70" s="879"/>
      <c r="OYQ70" s="880"/>
      <c r="OYR70" s="878"/>
      <c r="OYS70" s="878"/>
      <c r="OYT70" s="878"/>
      <c r="OYU70" s="881"/>
      <c r="OYV70" s="877"/>
      <c r="OYW70" s="878"/>
      <c r="OYX70" s="878"/>
      <c r="OYY70" s="878"/>
      <c r="OYZ70" s="879"/>
      <c r="OZA70" s="1041"/>
      <c r="OZB70" s="877"/>
      <c r="OZC70" s="878"/>
      <c r="OZD70" s="878"/>
      <c r="OZE70" s="878"/>
      <c r="OZF70" s="879"/>
      <c r="OZG70" s="880"/>
      <c r="OZH70" s="878"/>
      <c r="OZI70" s="878"/>
      <c r="OZJ70" s="878"/>
      <c r="OZK70" s="881"/>
      <c r="OZL70" s="877"/>
      <c r="OZM70" s="878"/>
      <c r="OZN70" s="878"/>
      <c r="OZO70" s="878"/>
      <c r="OZP70" s="879"/>
      <c r="OZQ70" s="1041"/>
      <c r="OZR70" s="877"/>
      <c r="OZS70" s="878"/>
      <c r="OZT70" s="878"/>
      <c r="OZU70" s="878"/>
      <c r="OZV70" s="879"/>
      <c r="OZW70" s="880"/>
      <c r="OZX70" s="878"/>
      <c r="OZY70" s="878"/>
      <c r="OZZ70" s="878"/>
      <c r="PAA70" s="881"/>
      <c r="PAB70" s="877"/>
      <c r="PAC70" s="878"/>
      <c r="PAD70" s="878"/>
      <c r="PAE70" s="878"/>
      <c r="PAF70" s="879"/>
      <c r="PAG70" s="1041"/>
      <c r="PAH70" s="877"/>
      <c r="PAI70" s="878"/>
      <c r="PAJ70" s="878"/>
      <c r="PAK70" s="878"/>
      <c r="PAL70" s="879"/>
      <c r="PAM70" s="880"/>
      <c r="PAN70" s="878"/>
      <c r="PAO70" s="878"/>
      <c r="PAP70" s="878"/>
      <c r="PAQ70" s="881"/>
      <c r="PAR70" s="877"/>
      <c r="PAS70" s="878"/>
      <c r="PAT70" s="878"/>
      <c r="PAU70" s="878"/>
      <c r="PAV70" s="879"/>
      <c r="PAW70" s="1041"/>
      <c r="PAX70" s="877"/>
      <c r="PAY70" s="878"/>
      <c r="PAZ70" s="878"/>
      <c r="PBA70" s="878"/>
      <c r="PBB70" s="879"/>
      <c r="PBC70" s="880"/>
      <c r="PBD70" s="878"/>
      <c r="PBE70" s="878"/>
      <c r="PBF70" s="878"/>
      <c r="PBG70" s="881"/>
      <c r="PBH70" s="877"/>
      <c r="PBI70" s="878"/>
      <c r="PBJ70" s="878"/>
      <c r="PBK70" s="878"/>
      <c r="PBL70" s="879"/>
      <c r="PBM70" s="1041"/>
      <c r="PBN70" s="877"/>
      <c r="PBO70" s="878"/>
      <c r="PBP70" s="878"/>
      <c r="PBQ70" s="878"/>
      <c r="PBR70" s="879"/>
      <c r="PBS70" s="880"/>
      <c r="PBT70" s="878"/>
      <c r="PBU70" s="878"/>
      <c r="PBV70" s="878"/>
      <c r="PBW70" s="881"/>
      <c r="PBX70" s="877"/>
      <c r="PBY70" s="878"/>
      <c r="PBZ70" s="878"/>
      <c r="PCA70" s="878"/>
      <c r="PCB70" s="879"/>
      <c r="PCC70" s="1041"/>
      <c r="PCD70" s="877"/>
      <c r="PCE70" s="878"/>
      <c r="PCF70" s="878"/>
      <c r="PCG70" s="878"/>
      <c r="PCH70" s="879"/>
      <c r="PCI70" s="880"/>
      <c r="PCJ70" s="878"/>
      <c r="PCK70" s="878"/>
      <c r="PCL70" s="878"/>
      <c r="PCM70" s="881"/>
      <c r="PCN70" s="877"/>
      <c r="PCO70" s="878"/>
      <c r="PCP70" s="878"/>
      <c r="PCQ70" s="878"/>
      <c r="PCR70" s="879"/>
      <c r="PCS70" s="1041"/>
      <c r="PCT70" s="877"/>
      <c r="PCU70" s="878"/>
      <c r="PCV70" s="878"/>
      <c r="PCW70" s="878"/>
      <c r="PCX70" s="879"/>
      <c r="PCY70" s="880"/>
      <c r="PCZ70" s="878"/>
      <c r="PDA70" s="878"/>
      <c r="PDB70" s="878"/>
      <c r="PDC70" s="881"/>
      <c r="PDD70" s="877"/>
      <c r="PDE70" s="878"/>
      <c r="PDF70" s="878"/>
      <c r="PDG70" s="878"/>
      <c r="PDH70" s="879"/>
      <c r="PDI70" s="1041"/>
      <c r="PDJ70" s="877"/>
      <c r="PDK70" s="878"/>
      <c r="PDL70" s="878"/>
      <c r="PDM70" s="878"/>
      <c r="PDN70" s="879"/>
      <c r="PDO70" s="880"/>
      <c r="PDP70" s="878"/>
      <c r="PDQ70" s="878"/>
      <c r="PDR70" s="878"/>
      <c r="PDS70" s="881"/>
      <c r="PDT70" s="877"/>
      <c r="PDU70" s="878"/>
      <c r="PDV70" s="878"/>
      <c r="PDW70" s="878"/>
      <c r="PDX70" s="879"/>
      <c r="PDY70" s="1041"/>
      <c r="PDZ70" s="877"/>
      <c r="PEA70" s="878"/>
      <c r="PEB70" s="878"/>
      <c r="PEC70" s="878"/>
      <c r="PED70" s="879"/>
      <c r="PEE70" s="880"/>
      <c r="PEF70" s="878"/>
      <c r="PEG70" s="878"/>
      <c r="PEH70" s="878"/>
      <c r="PEI70" s="881"/>
      <c r="PEJ70" s="877"/>
      <c r="PEK70" s="878"/>
      <c r="PEL70" s="878"/>
      <c r="PEM70" s="878"/>
      <c r="PEN70" s="879"/>
      <c r="PEO70" s="1041"/>
      <c r="PEP70" s="877"/>
      <c r="PEQ70" s="878"/>
      <c r="PER70" s="878"/>
      <c r="PES70" s="878"/>
      <c r="PET70" s="879"/>
      <c r="PEU70" s="880"/>
      <c r="PEV70" s="878"/>
      <c r="PEW70" s="878"/>
      <c r="PEX70" s="878"/>
      <c r="PEY70" s="881"/>
      <c r="PEZ70" s="877"/>
      <c r="PFA70" s="878"/>
      <c r="PFB70" s="878"/>
      <c r="PFC70" s="878"/>
      <c r="PFD70" s="879"/>
      <c r="PFE70" s="1041"/>
      <c r="PFF70" s="877"/>
      <c r="PFG70" s="878"/>
      <c r="PFH70" s="878"/>
      <c r="PFI70" s="878"/>
      <c r="PFJ70" s="879"/>
      <c r="PFK70" s="880"/>
      <c r="PFL70" s="878"/>
      <c r="PFM70" s="878"/>
      <c r="PFN70" s="878"/>
      <c r="PFO70" s="881"/>
      <c r="PFP70" s="877"/>
      <c r="PFQ70" s="878"/>
      <c r="PFR70" s="878"/>
      <c r="PFS70" s="878"/>
      <c r="PFT70" s="879"/>
      <c r="PFU70" s="1041"/>
      <c r="PFV70" s="877"/>
      <c r="PFW70" s="878"/>
      <c r="PFX70" s="878"/>
      <c r="PFY70" s="878"/>
      <c r="PFZ70" s="879"/>
      <c r="PGA70" s="880"/>
      <c r="PGB70" s="878"/>
      <c r="PGC70" s="878"/>
      <c r="PGD70" s="878"/>
      <c r="PGE70" s="881"/>
      <c r="PGF70" s="877"/>
      <c r="PGG70" s="878"/>
      <c r="PGH70" s="878"/>
      <c r="PGI70" s="878"/>
      <c r="PGJ70" s="879"/>
      <c r="PGK70" s="1041"/>
      <c r="PGL70" s="877"/>
      <c r="PGM70" s="878"/>
      <c r="PGN70" s="878"/>
      <c r="PGO70" s="878"/>
      <c r="PGP70" s="879"/>
      <c r="PGQ70" s="880"/>
      <c r="PGR70" s="878"/>
      <c r="PGS70" s="878"/>
      <c r="PGT70" s="878"/>
      <c r="PGU70" s="881"/>
      <c r="PGV70" s="877"/>
      <c r="PGW70" s="878"/>
      <c r="PGX70" s="878"/>
      <c r="PGY70" s="878"/>
      <c r="PGZ70" s="879"/>
      <c r="PHA70" s="1041"/>
      <c r="PHB70" s="877"/>
      <c r="PHC70" s="878"/>
      <c r="PHD70" s="878"/>
      <c r="PHE70" s="878"/>
      <c r="PHF70" s="879"/>
      <c r="PHG70" s="880"/>
      <c r="PHH70" s="878"/>
      <c r="PHI70" s="878"/>
      <c r="PHJ70" s="878"/>
      <c r="PHK70" s="881"/>
      <c r="PHL70" s="877"/>
      <c r="PHM70" s="878"/>
      <c r="PHN70" s="878"/>
      <c r="PHO70" s="878"/>
      <c r="PHP70" s="879"/>
      <c r="PHQ70" s="1041"/>
      <c r="PHR70" s="877"/>
      <c r="PHS70" s="878"/>
      <c r="PHT70" s="878"/>
      <c r="PHU70" s="878"/>
      <c r="PHV70" s="879"/>
      <c r="PHW70" s="880"/>
      <c r="PHX70" s="878"/>
      <c r="PHY70" s="878"/>
      <c r="PHZ70" s="878"/>
      <c r="PIA70" s="881"/>
      <c r="PIB70" s="877"/>
      <c r="PIC70" s="878"/>
      <c r="PID70" s="878"/>
      <c r="PIE70" s="878"/>
      <c r="PIF70" s="879"/>
      <c r="PIG70" s="1041"/>
      <c r="PIH70" s="877"/>
      <c r="PII70" s="878"/>
      <c r="PIJ70" s="878"/>
      <c r="PIK70" s="878"/>
      <c r="PIL70" s="879"/>
      <c r="PIM70" s="880"/>
      <c r="PIN70" s="878"/>
      <c r="PIO70" s="878"/>
      <c r="PIP70" s="878"/>
      <c r="PIQ70" s="881"/>
      <c r="PIR70" s="877"/>
      <c r="PIS70" s="878"/>
      <c r="PIT70" s="878"/>
      <c r="PIU70" s="878"/>
      <c r="PIV70" s="879"/>
      <c r="PIW70" s="1041"/>
      <c r="PIX70" s="877"/>
      <c r="PIY70" s="878"/>
      <c r="PIZ70" s="878"/>
      <c r="PJA70" s="878"/>
      <c r="PJB70" s="879"/>
      <c r="PJC70" s="880"/>
      <c r="PJD70" s="878"/>
      <c r="PJE70" s="878"/>
      <c r="PJF70" s="878"/>
      <c r="PJG70" s="881"/>
      <c r="PJH70" s="877"/>
      <c r="PJI70" s="878"/>
      <c r="PJJ70" s="878"/>
      <c r="PJK70" s="878"/>
      <c r="PJL70" s="879"/>
      <c r="PJM70" s="1041"/>
      <c r="PJN70" s="877"/>
      <c r="PJO70" s="878"/>
      <c r="PJP70" s="878"/>
      <c r="PJQ70" s="878"/>
      <c r="PJR70" s="879"/>
      <c r="PJS70" s="880"/>
      <c r="PJT70" s="878"/>
      <c r="PJU70" s="878"/>
      <c r="PJV70" s="878"/>
      <c r="PJW70" s="881"/>
      <c r="PJX70" s="877"/>
      <c r="PJY70" s="878"/>
      <c r="PJZ70" s="878"/>
      <c r="PKA70" s="878"/>
      <c r="PKB70" s="879"/>
      <c r="PKC70" s="1041"/>
      <c r="PKD70" s="877"/>
      <c r="PKE70" s="878"/>
      <c r="PKF70" s="878"/>
      <c r="PKG70" s="878"/>
      <c r="PKH70" s="879"/>
      <c r="PKI70" s="880"/>
      <c r="PKJ70" s="878"/>
      <c r="PKK70" s="878"/>
      <c r="PKL70" s="878"/>
      <c r="PKM70" s="881"/>
      <c r="PKN70" s="877"/>
      <c r="PKO70" s="878"/>
      <c r="PKP70" s="878"/>
      <c r="PKQ70" s="878"/>
      <c r="PKR70" s="879"/>
      <c r="PKS70" s="1041"/>
      <c r="PKT70" s="877"/>
      <c r="PKU70" s="878"/>
      <c r="PKV70" s="878"/>
      <c r="PKW70" s="878"/>
      <c r="PKX70" s="879"/>
      <c r="PKY70" s="880"/>
      <c r="PKZ70" s="878"/>
      <c r="PLA70" s="878"/>
      <c r="PLB70" s="878"/>
      <c r="PLC70" s="881"/>
      <c r="PLD70" s="877"/>
      <c r="PLE70" s="878"/>
      <c r="PLF70" s="878"/>
      <c r="PLG70" s="878"/>
      <c r="PLH70" s="879"/>
      <c r="PLI70" s="1041"/>
      <c r="PLJ70" s="877"/>
      <c r="PLK70" s="878"/>
      <c r="PLL70" s="878"/>
      <c r="PLM70" s="878"/>
      <c r="PLN70" s="879"/>
      <c r="PLO70" s="880"/>
      <c r="PLP70" s="878"/>
      <c r="PLQ70" s="878"/>
      <c r="PLR70" s="878"/>
      <c r="PLS70" s="881"/>
      <c r="PLT70" s="877"/>
      <c r="PLU70" s="878"/>
      <c r="PLV70" s="878"/>
      <c r="PLW70" s="878"/>
      <c r="PLX70" s="879"/>
      <c r="PLY70" s="1041"/>
      <c r="PLZ70" s="877"/>
      <c r="PMA70" s="878"/>
      <c r="PMB70" s="878"/>
      <c r="PMC70" s="878"/>
      <c r="PMD70" s="879"/>
      <c r="PME70" s="880"/>
      <c r="PMF70" s="878"/>
      <c r="PMG70" s="878"/>
      <c r="PMH70" s="878"/>
      <c r="PMI70" s="881"/>
      <c r="PMJ70" s="877"/>
      <c r="PMK70" s="878"/>
      <c r="PML70" s="878"/>
      <c r="PMM70" s="878"/>
      <c r="PMN70" s="879"/>
      <c r="PMO70" s="1041"/>
      <c r="PMP70" s="877"/>
      <c r="PMQ70" s="878"/>
      <c r="PMR70" s="878"/>
      <c r="PMS70" s="878"/>
      <c r="PMT70" s="879"/>
      <c r="PMU70" s="880"/>
      <c r="PMV70" s="878"/>
      <c r="PMW70" s="878"/>
      <c r="PMX70" s="878"/>
      <c r="PMY70" s="881"/>
      <c r="PMZ70" s="877"/>
      <c r="PNA70" s="878"/>
      <c r="PNB70" s="878"/>
      <c r="PNC70" s="878"/>
      <c r="PND70" s="879"/>
      <c r="PNE70" s="1041"/>
      <c r="PNF70" s="877"/>
      <c r="PNG70" s="878"/>
      <c r="PNH70" s="878"/>
      <c r="PNI70" s="878"/>
      <c r="PNJ70" s="879"/>
      <c r="PNK70" s="880"/>
      <c r="PNL70" s="878"/>
      <c r="PNM70" s="878"/>
      <c r="PNN70" s="878"/>
      <c r="PNO70" s="881"/>
      <c r="PNP70" s="877"/>
      <c r="PNQ70" s="878"/>
      <c r="PNR70" s="878"/>
      <c r="PNS70" s="878"/>
      <c r="PNT70" s="879"/>
      <c r="PNU70" s="1041"/>
      <c r="PNV70" s="877"/>
      <c r="PNW70" s="878"/>
      <c r="PNX70" s="878"/>
      <c r="PNY70" s="878"/>
      <c r="PNZ70" s="879"/>
      <c r="POA70" s="880"/>
      <c r="POB70" s="878"/>
      <c r="POC70" s="878"/>
      <c r="POD70" s="878"/>
      <c r="POE70" s="881"/>
      <c r="POF70" s="877"/>
      <c r="POG70" s="878"/>
      <c r="POH70" s="878"/>
      <c r="POI70" s="878"/>
      <c r="POJ70" s="879"/>
      <c r="POK70" s="1041"/>
      <c r="POL70" s="877"/>
      <c r="POM70" s="878"/>
      <c r="PON70" s="878"/>
      <c r="POO70" s="878"/>
      <c r="POP70" s="879"/>
      <c r="POQ70" s="880"/>
      <c r="POR70" s="878"/>
      <c r="POS70" s="878"/>
      <c r="POT70" s="878"/>
      <c r="POU70" s="881"/>
      <c r="POV70" s="877"/>
      <c r="POW70" s="878"/>
      <c r="POX70" s="878"/>
      <c r="POY70" s="878"/>
      <c r="POZ70" s="879"/>
      <c r="PPA70" s="1041"/>
      <c r="PPB70" s="877"/>
      <c r="PPC70" s="878"/>
      <c r="PPD70" s="878"/>
      <c r="PPE70" s="878"/>
      <c r="PPF70" s="879"/>
      <c r="PPG70" s="880"/>
      <c r="PPH70" s="878"/>
      <c r="PPI70" s="878"/>
      <c r="PPJ70" s="878"/>
      <c r="PPK70" s="881"/>
      <c r="PPL70" s="877"/>
      <c r="PPM70" s="878"/>
      <c r="PPN70" s="878"/>
      <c r="PPO70" s="878"/>
      <c r="PPP70" s="879"/>
      <c r="PPQ70" s="1041"/>
      <c r="PPR70" s="877"/>
      <c r="PPS70" s="878"/>
      <c r="PPT70" s="878"/>
      <c r="PPU70" s="878"/>
      <c r="PPV70" s="879"/>
      <c r="PPW70" s="880"/>
      <c r="PPX70" s="878"/>
      <c r="PPY70" s="878"/>
      <c r="PPZ70" s="878"/>
      <c r="PQA70" s="881"/>
      <c r="PQB70" s="877"/>
      <c r="PQC70" s="878"/>
      <c r="PQD70" s="878"/>
      <c r="PQE70" s="878"/>
      <c r="PQF70" s="879"/>
      <c r="PQG70" s="1041"/>
      <c r="PQH70" s="877"/>
      <c r="PQI70" s="878"/>
      <c r="PQJ70" s="878"/>
      <c r="PQK70" s="878"/>
      <c r="PQL70" s="879"/>
      <c r="PQM70" s="880"/>
      <c r="PQN70" s="878"/>
      <c r="PQO70" s="878"/>
      <c r="PQP70" s="878"/>
      <c r="PQQ70" s="881"/>
      <c r="PQR70" s="877"/>
      <c r="PQS70" s="878"/>
      <c r="PQT70" s="878"/>
      <c r="PQU70" s="878"/>
      <c r="PQV70" s="879"/>
      <c r="PQW70" s="1041"/>
      <c r="PQX70" s="877"/>
      <c r="PQY70" s="878"/>
      <c r="PQZ70" s="878"/>
      <c r="PRA70" s="878"/>
      <c r="PRB70" s="879"/>
      <c r="PRC70" s="880"/>
      <c r="PRD70" s="878"/>
      <c r="PRE70" s="878"/>
      <c r="PRF70" s="878"/>
      <c r="PRG70" s="881"/>
      <c r="PRH70" s="877"/>
      <c r="PRI70" s="878"/>
      <c r="PRJ70" s="878"/>
      <c r="PRK70" s="878"/>
      <c r="PRL70" s="879"/>
      <c r="PRM70" s="1041"/>
      <c r="PRN70" s="877"/>
      <c r="PRO70" s="878"/>
      <c r="PRP70" s="878"/>
      <c r="PRQ70" s="878"/>
      <c r="PRR70" s="879"/>
      <c r="PRS70" s="880"/>
      <c r="PRT70" s="878"/>
      <c r="PRU70" s="878"/>
      <c r="PRV70" s="878"/>
      <c r="PRW70" s="881"/>
      <c r="PRX70" s="877"/>
      <c r="PRY70" s="878"/>
      <c r="PRZ70" s="878"/>
      <c r="PSA70" s="878"/>
      <c r="PSB70" s="879"/>
      <c r="PSC70" s="1041"/>
      <c r="PSD70" s="877"/>
      <c r="PSE70" s="878"/>
      <c r="PSF70" s="878"/>
      <c r="PSG70" s="878"/>
      <c r="PSH70" s="879"/>
      <c r="PSI70" s="880"/>
      <c r="PSJ70" s="878"/>
      <c r="PSK70" s="878"/>
      <c r="PSL70" s="878"/>
      <c r="PSM70" s="881"/>
      <c r="PSN70" s="877"/>
      <c r="PSO70" s="878"/>
      <c r="PSP70" s="878"/>
      <c r="PSQ70" s="878"/>
      <c r="PSR70" s="879"/>
      <c r="PSS70" s="1041"/>
      <c r="PST70" s="877"/>
      <c r="PSU70" s="878"/>
      <c r="PSV70" s="878"/>
      <c r="PSW70" s="878"/>
      <c r="PSX70" s="879"/>
      <c r="PSY70" s="880"/>
      <c r="PSZ70" s="878"/>
      <c r="PTA70" s="878"/>
      <c r="PTB70" s="878"/>
      <c r="PTC70" s="881"/>
      <c r="PTD70" s="877"/>
      <c r="PTE70" s="878"/>
      <c r="PTF70" s="878"/>
      <c r="PTG70" s="878"/>
      <c r="PTH70" s="879"/>
      <c r="PTI70" s="1041"/>
      <c r="PTJ70" s="877"/>
      <c r="PTK70" s="878"/>
      <c r="PTL70" s="878"/>
      <c r="PTM70" s="878"/>
      <c r="PTN70" s="879"/>
      <c r="PTO70" s="880"/>
      <c r="PTP70" s="878"/>
      <c r="PTQ70" s="878"/>
      <c r="PTR70" s="878"/>
      <c r="PTS70" s="881"/>
      <c r="PTT70" s="877"/>
      <c r="PTU70" s="878"/>
      <c r="PTV70" s="878"/>
      <c r="PTW70" s="878"/>
      <c r="PTX70" s="879"/>
      <c r="PTY70" s="1041"/>
      <c r="PTZ70" s="877"/>
      <c r="PUA70" s="878"/>
      <c r="PUB70" s="878"/>
      <c r="PUC70" s="878"/>
      <c r="PUD70" s="879"/>
      <c r="PUE70" s="880"/>
      <c r="PUF70" s="878"/>
      <c r="PUG70" s="878"/>
      <c r="PUH70" s="878"/>
      <c r="PUI70" s="881"/>
      <c r="PUJ70" s="877"/>
      <c r="PUK70" s="878"/>
      <c r="PUL70" s="878"/>
      <c r="PUM70" s="878"/>
      <c r="PUN70" s="879"/>
      <c r="PUO70" s="1041"/>
      <c r="PUP70" s="877"/>
      <c r="PUQ70" s="878"/>
      <c r="PUR70" s="878"/>
      <c r="PUS70" s="878"/>
      <c r="PUT70" s="879"/>
      <c r="PUU70" s="880"/>
      <c r="PUV70" s="878"/>
      <c r="PUW70" s="878"/>
      <c r="PUX70" s="878"/>
      <c r="PUY70" s="881"/>
      <c r="PUZ70" s="877"/>
      <c r="PVA70" s="878"/>
      <c r="PVB70" s="878"/>
      <c r="PVC70" s="878"/>
      <c r="PVD70" s="879"/>
      <c r="PVE70" s="1041"/>
      <c r="PVF70" s="877"/>
      <c r="PVG70" s="878"/>
      <c r="PVH70" s="878"/>
      <c r="PVI70" s="878"/>
      <c r="PVJ70" s="879"/>
      <c r="PVK70" s="880"/>
      <c r="PVL70" s="878"/>
      <c r="PVM70" s="878"/>
      <c r="PVN70" s="878"/>
      <c r="PVO70" s="881"/>
      <c r="PVP70" s="877"/>
      <c r="PVQ70" s="878"/>
      <c r="PVR70" s="878"/>
      <c r="PVS70" s="878"/>
      <c r="PVT70" s="879"/>
      <c r="PVU70" s="1041"/>
      <c r="PVV70" s="877"/>
      <c r="PVW70" s="878"/>
      <c r="PVX70" s="878"/>
      <c r="PVY70" s="878"/>
      <c r="PVZ70" s="879"/>
      <c r="PWA70" s="880"/>
      <c r="PWB70" s="878"/>
      <c r="PWC70" s="878"/>
      <c r="PWD70" s="878"/>
      <c r="PWE70" s="881"/>
      <c r="PWF70" s="877"/>
      <c r="PWG70" s="878"/>
      <c r="PWH70" s="878"/>
      <c r="PWI70" s="878"/>
      <c r="PWJ70" s="879"/>
      <c r="PWK70" s="1041"/>
      <c r="PWL70" s="877"/>
      <c r="PWM70" s="878"/>
      <c r="PWN70" s="878"/>
      <c r="PWO70" s="878"/>
      <c r="PWP70" s="879"/>
      <c r="PWQ70" s="880"/>
      <c r="PWR70" s="878"/>
      <c r="PWS70" s="878"/>
      <c r="PWT70" s="878"/>
      <c r="PWU70" s="881"/>
      <c r="PWV70" s="877"/>
      <c r="PWW70" s="878"/>
      <c r="PWX70" s="878"/>
      <c r="PWY70" s="878"/>
      <c r="PWZ70" s="879"/>
      <c r="PXA70" s="1041"/>
      <c r="PXB70" s="877"/>
      <c r="PXC70" s="878"/>
      <c r="PXD70" s="878"/>
      <c r="PXE70" s="878"/>
      <c r="PXF70" s="879"/>
      <c r="PXG70" s="880"/>
      <c r="PXH70" s="878"/>
      <c r="PXI70" s="878"/>
      <c r="PXJ70" s="878"/>
      <c r="PXK70" s="881"/>
      <c r="PXL70" s="877"/>
      <c r="PXM70" s="878"/>
      <c r="PXN70" s="878"/>
      <c r="PXO70" s="878"/>
      <c r="PXP70" s="879"/>
      <c r="PXQ70" s="1041"/>
      <c r="PXR70" s="877"/>
      <c r="PXS70" s="878"/>
      <c r="PXT70" s="878"/>
      <c r="PXU70" s="878"/>
      <c r="PXV70" s="879"/>
      <c r="PXW70" s="880"/>
      <c r="PXX70" s="878"/>
      <c r="PXY70" s="878"/>
      <c r="PXZ70" s="878"/>
      <c r="PYA70" s="881"/>
      <c r="PYB70" s="877"/>
      <c r="PYC70" s="878"/>
      <c r="PYD70" s="878"/>
      <c r="PYE70" s="878"/>
      <c r="PYF70" s="879"/>
      <c r="PYG70" s="1041"/>
      <c r="PYH70" s="877"/>
      <c r="PYI70" s="878"/>
      <c r="PYJ70" s="878"/>
      <c r="PYK70" s="878"/>
      <c r="PYL70" s="879"/>
      <c r="PYM70" s="880"/>
      <c r="PYN70" s="878"/>
      <c r="PYO70" s="878"/>
      <c r="PYP70" s="878"/>
      <c r="PYQ70" s="881"/>
      <c r="PYR70" s="877"/>
      <c r="PYS70" s="878"/>
      <c r="PYT70" s="878"/>
      <c r="PYU70" s="878"/>
      <c r="PYV70" s="879"/>
      <c r="PYW70" s="1041"/>
      <c r="PYX70" s="877"/>
      <c r="PYY70" s="878"/>
      <c r="PYZ70" s="878"/>
      <c r="PZA70" s="878"/>
      <c r="PZB70" s="879"/>
      <c r="PZC70" s="880"/>
      <c r="PZD70" s="878"/>
      <c r="PZE70" s="878"/>
      <c r="PZF70" s="878"/>
      <c r="PZG70" s="881"/>
      <c r="PZH70" s="877"/>
      <c r="PZI70" s="878"/>
      <c r="PZJ70" s="878"/>
      <c r="PZK70" s="878"/>
      <c r="PZL70" s="879"/>
      <c r="PZM70" s="1041"/>
      <c r="PZN70" s="877"/>
      <c r="PZO70" s="878"/>
      <c r="PZP70" s="878"/>
      <c r="PZQ70" s="878"/>
      <c r="PZR70" s="879"/>
      <c r="PZS70" s="880"/>
      <c r="PZT70" s="878"/>
      <c r="PZU70" s="878"/>
      <c r="PZV70" s="878"/>
      <c r="PZW70" s="881"/>
      <c r="PZX70" s="877"/>
      <c r="PZY70" s="878"/>
      <c r="PZZ70" s="878"/>
      <c r="QAA70" s="878"/>
      <c r="QAB70" s="879"/>
      <c r="QAC70" s="1041"/>
      <c r="QAD70" s="877"/>
      <c r="QAE70" s="878"/>
      <c r="QAF70" s="878"/>
      <c r="QAG70" s="878"/>
      <c r="QAH70" s="879"/>
      <c r="QAI70" s="880"/>
      <c r="QAJ70" s="878"/>
      <c r="QAK70" s="878"/>
      <c r="QAL70" s="878"/>
      <c r="QAM70" s="881"/>
      <c r="QAN70" s="877"/>
      <c r="QAO70" s="878"/>
      <c r="QAP70" s="878"/>
      <c r="QAQ70" s="878"/>
      <c r="QAR70" s="879"/>
      <c r="QAS70" s="1041"/>
      <c r="QAT70" s="877"/>
      <c r="QAU70" s="878"/>
      <c r="QAV70" s="878"/>
      <c r="QAW70" s="878"/>
      <c r="QAX70" s="879"/>
      <c r="QAY70" s="880"/>
      <c r="QAZ70" s="878"/>
      <c r="QBA70" s="878"/>
      <c r="QBB70" s="878"/>
      <c r="QBC70" s="881"/>
      <c r="QBD70" s="877"/>
      <c r="QBE70" s="878"/>
      <c r="QBF70" s="878"/>
      <c r="QBG70" s="878"/>
      <c r="QBH70" s="879"/>
      <c r="QBI70" s="1041"/>
      <c r="QBJ70" s="877"/>
      <c r="QBK70" s="878"/>
      <c r="QBL70" s="878"/>
      <c r="QBM70" s="878"/>
      <c r="QBN70" s="879"/>
      <c r="QBO70" s="880"/>
      <c r="QBP70" s="878"/>
      <c r="QBQ70" s="878"/>
      <c r="QBR70" s="878"/>
      <c r="QBS70" s="881"/>
      <c r="QBT70" s="877"/>
      <c r="QBU70" s="878"/>
      <c r="QBV70" s="878"/>
      <c r="QBW70" s="878"/>
      <c r="QBX70" s="879"/>
      <c r="QBY70" s="1041"/>
      <c r="QBZ70" s="877"/>
      <c r="QCA70" s="878"/>
      <c r="QCB70" s="878"/>
      <c r="QCC70" s="878"/>
      <c r="QCD70" s="879"/>
      <c r="QCE70" s="880"/>
      <c r="QCF70" s="878"/>
      <c r="QCG70" s="878"/>
      <c r="QCH70" s="878"/>
      <c r="QCI70" s="881"/>
      <c r="QCJ70" s="877"/>
      <c r="QCK70" s="878"/>
      <c r="QCL70" s="878"/>
      <c r="QCM70" s="878"/>
      <c r="QCN70" s="879"/>
      <c r="QCO70" s="1041"/>
      <c r="QCP70" s="877"/>
      <c r="QCQ70" s="878"/>
      <c r="QCR70" s="878"/>
      <c r="QCS70" s="878"/>
      <c r="QCT70" s="879"/>
      <c r="QCU70" s="880"/>
      <c r="QCV70" s="878"/>
      <c r="QCW70" s="878"/>
      <c r="QCX70" s="878"/>
      <c r="QCY70" s="881"/>
      <c r="QCZ70" s="877"/>
      <c r="QDA70" s="878"/>
      <c r="QDB70" s="878"/>
      <c r="QDC70" s="878"/>
      <c r="QDD70" s="879"/>
      <c r="QDE70" s="1041"/>
      <c r="QDF70" s="877"/>
      <c r="QDG70" s="878"/>
      <c r="QDH70" s="878"/>
      <c r="QDI70" s="878"/>
      <c r="QDJ70" s="879"/>
      <c r="QDK70" s="880"/>
      <c r="QDL70" s="878"/>
      <c r="QDM70" s="878"/>
      <c r="QDN70" s="878"/>
      <c r="QDO70" s="881"/>
      <c r="QDP70" s="877"/>
      <c r="QDQ70" s="878"/>
      <c r="QDR70" s="878"/>
      <c r="QDS70" s="878"/>
      <c r="QDT70" s="879"/>
      <c r="QDU70" s="1041"/>
      <c r="QDV70" s="877"/>
      <c r="QDW70" s="878"/>
      <c r="QDX70" s="878"/>
      <c r="QDY70" s="878"/>
      <c r="QDZ70" s="879"/>
      <c r="QEA70" s="880"/>
      <c r="QEB70" s="878"/>
      <c r="QEC70" s="878"/>
      <c r="QED70" s="878"/>
      <c r="QEE70" s="881"/>
      <c r="QEF70" s="877"/>
      <c r="QEG70" s="878"/>
      <c r="QEH70" s="878"/>
      <c r="QEI70" s="878"/>
      <c r="QEJ70" s="879"/>
      <c r="QEK70" s="1041"/>
      <c r="QEL70" s="877"/>
      <c r="QEM70" s="878"/>
      <c r="QEN70" s="878"/>
      <c r="QEO70" s="878"/>
      <c r="QEP70" s="879"/>
      <c r="QEQ70" s="880"/>
      <c r="QER70" s="878"/>
      <c r="QES70" s="878"/>
      <c r="QET70" s="878"/>
      <c r="QEU70" s="881"/>
      <c r="QEV70" s="877"/>
      <c r="QEW70" s="878"/>
      <c r="QEX70" s="878"/>
      <c r="QEY70" s="878"/>
      <c r="QEZ70" s="879"/>
      <c r="QFA70" s="1041"/>
      <c r="QFB70" s="877"/>
      <c r="QFC70" s="878"/>
      <c r="QFD70" s="878"/>
      <c r="QFE70" s="878"/>
      <c r="QFF70" s="879"/>
      <c r="QFG70" s="880"/>
      <c r="QFH70" s="878"/>
      <c r="QFI70" s="878"/>
      <c r="QFJ70" s="878"/>
      <c r="QFK70" s="881"/>
      <c r="QFL70" s="877"/>
      <c r="QFM70" s="878"/>
      <c r="QFN70" s="878"/>
      <c r="QFO70" s="878"/>
      <c r="QFP70" s="879"/>
      <c r="QFQ70" s="1041"/>
      <c r="QFR70" s="877"/>
      <c r="QFS70" s="878"/>
      <c r="QFT70" s="878"/>
      <c r="QFU70" s="878"/>
      <c r="QFV70" s="879"/>
      <c r="QFW70" s="880"/>
      <c r="QFX70" s="878"/>
      <c r="QFY70" s="878"/>
      <c r="QFZ70" s="878"/>
      <c r="QGA70" s="881"/>
      <c r="QGB70" s="877"/>
      <c r="QGC70" s="878"/>
      <c r="QGD70" s="878"/>
      <c r="QGE70" s="878"/>
      <c r="QGF70" s="879"/>
      <c r="QGG70" s="1041"/>
      <c r="QGH70" s="877"/>
      <c r="QGI70" s="878"/>
      <c r="QGJ70" s="878"/>
      <c r="QGK70" s="878"/>
      <c r="QGL70" s="879"/>
      <c r="QGM70" s="880"/>
      <c r="QGN70" s="878"/>
      <c r="QGO70" s="878"/>
      <c r="QGP70" s="878"/>
      <c r="QGQ70" s="881"/>
      <c r="QGR70" s="877"/>
      <c r="QGS70" s="878"/>
      <c r="QGT70" s="878"/>
      <c r="QGU70" s="878"/>
      <c r="QGV70" s="879"/>
      <c r="QGW70" s="1041"/>
      <c r="QGX70" s="877"/>
      <c r="QGY70" s="878"/>
      <c r="QGZ70" s="878"/>
      <c r="QHA70" s="878"/>
      <c r="QHB70" s="879"/>
      <c r="QHC70" s="880"/>
      <c r="QHD70" s="878"/>
      <c r="QHE70" s="878"/>
      <c r="QHF70" s="878"/>
      <c r="QHG70" s="881"/>
      <c r="QHH70" s="877"/>
      <c r="QHI70" s="878"/>
      <c r="QHJ70" s="878"/>
      <c r="QHK70" s="878"/>
      <c r="QHL70" s="879"/>
      <c r="QHM70" s="1041"/>
      <c r="QHN70" s="877"/>
      <c r="QHO70" s="878"/>
      <c r="QHP70" s="878"/>
      <c r="QHQ70" s="878"/>
      <c r="QHR70" s="879"/>
      <c r="QHS70" s="880"/>
      <c r="QHT70" s="878"/>
      <c r="QHU70" s="878"/>
      <c r="QHV70" s="878"/>
      <c r="QHW70" s="881"/>
      <c r="QHX70" s="877"/>
      <c r="QHY70" s="878"/>
      <c r="QHZ70" s="878"/>
      <c r="QIA70" s="878"/>
      <c r="QIB70" s="879"/>
      <c r="QIC70" s="1041"/>
      <c r="QID70" s="877"/>
      <c r="QIE70" s="878"/>
      <c r="QIF70" s="878"/>
      <c r="QIG70" s="878"/>
      <c r="QIH70" s="879"/>
      <c r="QII70" s="880"/>
      <c r="QIJ70" s="878"/>
      <c r="QIK70" s="878"/>
      <c r="QIL70" s="878"/>
      <c r="QIM70" s="881"/>
      <c r="QIN70" s="877"/>
      <c r="QIO70" s="878"/>
      <c r="QIP70" s="878"/>
      <c r="QIQ70" s="878"/>
      <c r="QIR70" s="879"/>
      <c r="QIS70" s="1041"/>
      <c r="QIT70" s="877"/>
      <c r="QIU70" s="878"/>
      <c r="QIV70" s="878"/>
      <c r="QIW70" s="878"/>
      <c r="QIX70" s="879"/>
      <c r="QIY70" s="880"/>
      <c r="QIZ70" s="878"/>
      <c r="QJA70" s="878"/>
      <c r="QJB70" s="878"/>
      <c r="QJC70" s="881"/>
      <c r="QJD70" s="877"/>
      <c r="QJE70" s="878"/>
      <c r="QJF70" s="878"/>
      <c r="QJG70" s="878"/>
      <c r="QJH70" s="879"/>
      <c r="QJI70" s="1041"/>
      <c r="QJJ70" s="877"/>
      <c r="QJK70" s="878"/>
      <c r="QJL70" s="878"/>
      <c r="QJM70" s="878"/>
      <c r="QJN70" s="879"/>
      <c r="QJO70" s="880"/>
      <c r="QJP70" s="878"/>
      <c r="QJQ70" s="878"/>
      <c r="QJR70" s="878"/>
      <c r="QJS70" s="881"/>
      <c r="QJT70" s="877"/>
      <c r="QJU70" s="878"/>
      <c r="QJV70" s="878"/>
      <c r="QJW70" s="878"/>
      <c r="QJX70" s="879"/>
      <c r="QJY70" s="1041"/>
      <c r="QJZ70" s="877"/>
      <c r="QKA70" s="878"/>
      <c r="QKB70" s="878"/>
      <c r="QKC70" s="878"/>
      <c r="QKD70" s="879"/>
      <c r="QKE70" s="880"/>
      <c r="QKF70" s="878"/>
      <c r="QKG70" s="878"/>
      <c r="QKH70" s="878"/>
      <c r="QKI70" s="881"/>
      <c r="QKJ70" s="877"/>
      <c r="QKK70" s="878"/>
      <c r="QKL70" s="878"/>
      <c r="QKM70" s="878"/>
      <c r="QKN70" s="879"/>
      <c r="QKO70" s="1041"/>
      <c r="QKP70" s="877"/>
      <c r="QKQ70" s="878"/>
      <c r="QKR70" s="878"/>
      <c r="QKS70" s="878"/>
      <c r="QKT70" s="879"/>
      <c r="QKU70" s="880"/>
      <c r="QKV70" s="878"/>
      <c r="QKW70" s="878"/>
      <c r="QKX70" s="878"/>
      <c r="QKY70" s="881"/>
      <c r="QKZ70" s="877"/>
      <c r="QLA70" s="878"/>
      <c r="QLB70" s="878"/>
      <c r="QLC70" s="878"/>
      <c r="QLD70" s="879"/>
      <c r="QLE70" s="1041"/>
      <c r="QLF70" s="877"/>
      <c r="QLG70" s="878"/>
      <c r="QLH70" s="878"/>
      <c r="QLI70" s="878"/>
      <c r="QLJ70" s="879"/>
      <c r="QLK70" s="880"/>
      <c r="QLL70" s="878"/>
      <c r="QLM70" s="878"/>
      <c r="QLN70" s="878"/>
      <c r="QLO70" s="881"/>
      <c r="QLP70" s="877"/>
      <c r="QLQ70" s="878"/>
      <c r="QLR70" s="878"/>
      <c r="QLS70" s="878"/>
      <c r="QLT70" s="879"/>
      <c r="QLU70" s="1041"/>
      <c r="QLV70" s="877"/>
      <c r="QLW70" s="878"/>
      <c r="QLX70" s="878"/>
      <c r="QLY70" s="878"/>
      <c r="QLZ70" s="879"/>
      <c r="QMA70" s="880"/>
      <c r="QMB70" s="878"/>
      <c r="QMC70" s="878"/>
      <c r="QMD70" s="878"/>
      <c r="QME70" s="881"/>
      <c r="QMF70" s="877"/>
      <c r="QMG70" s="878"/>
      <c r="QMH70" s="878"/>
      <c r="QMI70" s="878"/>
      <c r="QMJ70" s="879"/>
      <c r="QMK70" s="1041"/>
      <c r="QML70" s="877"/>
      <c r="QMM70" s="878"/>
      <c r="QMN70" s="878"/>
      <c r="QMO70" s="878"/>
      <c r="QMP70" s="879"/>
      <c r="QMQ70" s="880"/>
      <c r="QMR70" s="878"/>
      <c r="QMS70" s="878"/>
      <c r="QMT70" s="878"/>
      <c r="QMU70" s="881"/>
      <c r="QMV70" s="877"/>
      <c r="QMW70" s="878"/>
      <c r="QMX70" s="878"/>
      <c r="QMY70" s="878"/>
      <c r="QMZ70" s="879"/>
      <c r="QNA70" s="1041"/>
      <c r="QNB70" s="877"/>
      <c r="QNC70" s="878"/>
      <c r="QND70" s="878"/>
      <c r="QNE70" s="878"/>
      <c r="QNF70" s="879"/>
      <c r="QNG70" s="880"/>
      <c r="QNH70" s="878"/>
      <c r="QNI70" s="878"/>
      <c r="QNJ70" s="878"/>
      <c r="QNK70" s="881"/>
      <c r="QNL70" s="877"/>
      <c r="QNM70" s="878"/>
      <c r="QNN70" s="878"/>
      <c r="QNO70" s="878"/>
      <c r="QNP70" s="879"/>
      <c r="QNQ70" s="1041"/>
      <c r="QNR70" s="877"/>
      <c r="QNS70" s="878"/>
      <c r="QNT70" s="878"/>
      <c r="QNU70" s="878"/>
      <c r="QNV70" s="879"/>
      <c r="QNW70" s="880"/>
      <c r="QNX70" s="878"/>
      <c r="QNY70" s="878"/>
      <c r="QNZ70" s="878"/>
      <c r="QOA70" s="881"/>
      <c r="QOB70" s="877"/>
      <c r="QOC70" s="878"/>
      <c r="QOD70" s="878"/>
      <c r="QOE70" s="878"/>
      <c r="QOF70" s="879"/>
      <c r="QOG70" s="1041"/>
      <c r="QOH70" s="877"/>
      <c r="QOI70" s="878"/>
      <c r="QOJ70" s="878"/>
      <c r="QOK70" s="878"/>
      <c r="QOL70" s="879"/>
      <c r="QOM70" s="880"/>
      <c r="QON70" s="878"/>
      <c r="QOO70" s="878"/>
      <c r="QOP70" s="878"/>
      <c r="QOQ70" s="881"/>
      <c r="QOR70" s="877"/>
      <c r="QOS70" s="878"/>
      <c r="QOT70" s="878"/>
      <c r="QOU70" s="878"/>
      <c r="QOV70" s="879"/>
      <c r="QOW70" s="1041"/>
      <c r="QOX70" s="877"/>
      <c r="QOY70" s="878"/>
      <c r="QOZ70" s="878"/>
      <c r="QPA70" s="878"/>
      <c r="QPB70" s="879"/>
      <c r="QPC70" s="880"/>
      <c r="QPD70" s="878"/>
      <c r="QPE70" s="878"/>
      <c r="QPF70" s="878"/>
      <c r="QPG70" s="881"/>
      <c r="QPH70" s="877"/>
      <c r="QPI70" s="878"/>
      <c r="QPJ70" s="878"/>
      <c r="QPK70" s="878"/>
      <c r="QPL70" s="879"/>
      <c r="QPM70" s="1041"/>
      <c r="QPN70" s="877"/>
      <c r="QPO70" s="878"/>
      <c r="QPP70" s="878"/>
      <c r="QPQ70" s="878"/>
      <c r="QPR70" s="879"/>
      <c r="QPS70" s="880"/>
      <c r="QPT70" s="878"/>
      <c r="QPU70" s="878"/>
      <c r="QPV70" s="878"/>
      <c r="QPW70" s="881"/>
      <c r="QPX70" s="877"/>
      <c r="QPY70" s="878"/>
      <c r="QPZ70" s="878"/>
      <c r="QQA70" s="878"/>
      <c r="QQB70" s="879"/>
      <c r="QQC70" s="1041"/>
      <c r="QQD70" s="877"/>
      <c r="QQE70" s="878"/>
      <c r="QQF70" s="878"/>
      <c r="QQG70" s="878"/>
      <c r="QQH70" s="879"/>
      <c r="QQI70" s="880"/>
      <c r="QQJ70" s="878"/>
      <c r="QQK70" s="878"/>
      <c r="QQL70" s="878"/>
      <c r="QQM70" s="881"/>
      <c r="QQN70" s="877"/>
      <c r="QQO70" s="878"/>
      <c r="QQP70" s="878"/>
      <c r="QQQ70" s="878"/>
      <c r="QQR70" s="879"/>
      <c r="QQS70" s="1041"/>
      <c r="QQT70" s="877"/>
      <c r="QQU70" s="878"/>
      <c r="QQV70" s="878"/>
      <c r="QQW70" s="878"/>
      <c r="QQX70" s="879"/>
      <c r="QQY70" s="880"/>
      <c r="QQZ70" s="878"/>
      <c r="QRA70" s="878"/>
      <c r="QRB70" s="878"/>
      <c r="QRC70" s="881"/>
      <c r="QRD70" s="877"/>
      <c r="QRE70" s="878"/>
      <c r="QRF70" s="878"/>
      <c r="QRG70" s="878"/>
      <c r="QRH70" s="879"/>
      <c r="QRI70" s="1041"/>
      <c r="QRJ70" s="877"/>
      <c r="QRK70" s="878"/>
      <c r="QRL70" s="878"/>
      <c r="QRM70" s="878"/>
      <c r="QRN70" s="879"/>
      <c r="QRO70" s="880"/>
      <c r="QRP70" s="878"/>
      <c r="QRQ70" s="878"/>
      <c r="QRR70" s="878"/>
      <c r="QRS70" s="881"/>
      <c r="QRT70" s="877"/>
      <c r="QRU70" s="878"/>
      <c r="QRV70" s="878"/>
      <c r="QRW70" s="878"/>
      <c r="QRX70" s="879"/>
      <c r="QRY70" s="1041"/>
      <c r="QRZ70" s="877"/>
      <c r="QSA70" s="878"/>
      <c r="QSB70" s="878"/>
      <c r="QSC70" s="878"/>
      <c r="QSD70" s="879"/>
      <c r="QSE70" s="880"/>
      <c r="QSF70" s="878"/>
      <c r="QSG70" s="878"/>
      <c r="QSH70" s="878"/>
      <c r="QSI70" s="881"/>
      <c r="QSJ70" s="877"/>
      <c r="QSK70" s="878"/>
      <c r="QSL70" s="878"/>
      <c r="QSM70" s="878"/>
      <c r="QSN70" s="879"/>
      <c r="QSO70" s="1041"/>
      <c r="QSP70" s="877"/>
      <c r="QSQ70" s="878"/>
      <c r="QSR70" s="878"/>
      <c r="QSS70" s="878"/>
      <c r="QST70" s="879"/>
      <c r="QSU70" s="880"/>
      <c r="QSV70" s="878"/>
      <c r="QSW70" s="878"/>
      <c r="QSX70" s="878"/>
      <c r="QSY70" s="881"/>
      <c r="QSZ70" s="877"/>
      <c r="QTA70" s="878"/>
      <c r="QTB70" s="878"/>
      <c r="QTC70" s="878"/>
      <c r="QTD70" s="879"/>
      <c r="QTE70" s="1041"/>
      <c r="QTF70" s="877"/>
      <c r="QTG70" s="878"/>
      <c r="QTH70" s="878"/>
      <c r="QTI70" s="878"/>
      <c r="QTJ70" s="879"/>
      <c r="QTK70" s="880"/>
      <c r="QTL70" s="878"/>
      <c r="QTM70" s="878"/>
      <c r="QTN70" s="878"/>
      <c r="QTO70" s="881"/>
      <c r="QTP70" s="877"/>
      <c r="QTQ70" s="878"/>
      <c r="QTR70" s="878"/>
      <c r="QTS70" s="878"/>
      <c r="QTT70" s="879"/>
      <c r="QTU70" s="1041"/>
      <c r="QTV70" s="877"/>
      <c r="QTW70" s="878"/>
      <c r="QTX70" s="878"/>
      <c r="QTY70" s="878"/>
      <c r="QTZ70" s="879"/>
      <c r="QUA70" s="880"/>
      <c r="QUB70" s="878"/>
      <c r="QUC70" s="878"/>
      <c r="QUD70" s="878"/>
      <c r="QUE70" s="881"/>
      <c r="QUF70" s="877"/>
      <c r="QUG70" s="878"/>
      <c r="QUH70" s="878"/>
      <c r="QUI70" s="878"/>
      <c r="QUJ70" s="879"/>
      <c r="QUK70" s="1041"/>
      <c r="QUL70" s="877"/>
      <c r="QUM70" s="878"/>
      <c r="QUN70" s="878"/>
      <c r="QUO70" s="878"/>
      <c r="QUP70" s="879"/>
      <c r="QUQ70" s="880"/>
      <c r="QUR70" s="878"/>
      <c r="QUS70" s="878"/>
      <c r="QUT70" s="878"/>
      <c r="QUU70" s="881"/>
      <c r="QUV70" s="877"/>
      <c r="QUW70" s="878"/>
      <c r="QUX70" s="878"/>
      <c r="QUY70" s="878"/>
      <c r="QUZ70" s="879"/>
      <c r="QVA70" s="1041"/>
      <c r="QVB70" s="877"/>
      <c r="QVC70" s="878"/>
      <c r="QVD70" s="878"/>
      <c r="QVE70" s="878"/>
      <c r="QVF70" s="879"/>
      <c r="QVG70" s="880"/>
      <c r="QVH70" s="878"/>
      <c r="QVI70" s="878"/>
      <c r="QVJ70" s="878"/>
      <c r="QVK70" s="881"/>
      <c r="QVL70" s="877"/>
      <c r="QVM70" s="878"/>
      <c r="QVN70" s="878"/>
      <c r="QVO70" s="878"/>
      <c r="QVP70" s="879"/>
      <c r="QVQ70" s="1041"/>
      <c r="QVR70" s="877"/>
      <c r="QVS70" s="878"/>
      <c r="QVT70" s="878"/>
      <c r="QVU70" s="878"/>
      <c r="QVV70" s="879"/>
      <c r="QVW70" s="880"/>
      <c r="QVX70" s="878"/>
      <c r="QVY70" s="878"/>
      <c r="QVZ70" s="878"/>
      <c r="QWA70" s="881"/>
      <c r="QWB70" s="877"/>
      <c r="QWC70" s="878"/>
      <c r="QWD70" s="878"/>
      <c r="QWE70" s="878"/>
      <c r="QWF70" s="879"/>
      <c r="QWG70" s="1041"/>
      <c r="QWH70" s="877"/>
      <c r="QWI70" s="878"/>
      <c r="QWJ70" s="878"/>
      <c r="QWK70" s="878"/>
      <c r="QWL70" s="879"/>
      <c r="QWM70" s="880"/>
      <c r="QWN70" s="878"/>
      <c r="QWO70" s="878"/>
      <c r="QWP70" s="878"/>
      <c r="QWQ70" s="881"/>
      <c r="QWR70" s="877"/>
      <c r="QWS70" s="878"/>
      <c r="QWT70" s="878"/>
      <c r="QWU70" s="878"/>
      <c r="QWV70" s="879"/>
      <c r="QWW70" s="1041"/>
      <c r="QWX70" s="877"/>
      <c r="QWY70" s="878"/>
      <c r="QWZ70" s="878"/>
      <c r="QXA70" s="878"/>
      <c r="QXB70" s="879"/>
      <c r="QXC70" s="880"/>
      <c r="QXD70" s="878"/>
      <c r="QXE70" s="878"/>
      <c r="QXF70" s="878"/>
      <c r="QXG70" s="881"/>
      <c r="QXH70" s="877"/>
      <c r="QXI70" s="878"/>
      <c r="QXJ70" s="878"/>
      <c r="QXK70" s="878"/>
      <c r="QXL70" s="879"/>
      <c r="QXM70" s="1041"/>
      <c r="QXN70" s="877"/>
      <c r="QXO70" s="878"/>
      <c r="QXP70" s="878"/>
      <c r="QXQ70" s="878"/>
      <c r="QXR70" s="879"/>
      <c r="QXS70" s="880"/>
      <c r="QXT70" s="878"/>
      <c r="QXU70" s="878"/>
      <c r="QXV70" s="878"/>
      <c r="QXW70" s="881"/>
      <c r="QXX70" s="877"/>
      <c r="QXY70" s="878"/>
      <c r="QXZ70" s="878"/>
      <c r="QYA70" s="878"/>
      <c r="QYB70" s="879"/>
      <c r="QYC70" s="1041"/>
      <c r="QYD70" s="877"/>
      <c r="QYE70" s="878"/>
      <c r="QYF70" s="878"/>
      <c r="QYG70" s="878"/>
      <c r="QYH70" s="879"/>
      <c r="QYI70" s="880"/>
      <c r="QYJ70" s="878"/>
      <c r="QYK70" s="878"/>
      <c r="QYL70" s="878"/>
      <c r="QYM70" s="881"/>
      <c r="QYN70" s="877"/>
      <c r="QYO70" s="878"/>
      <c r="QYP70" s="878"/>
      <c r="QYQ70" s="878"/>
      <c r="QYR70" s="879"/>
      <c r="QYS70" s="1041"/>
      <c r="QYT70" s="877"/>
      <c r="QYU70" s="878"/>
      <c r="QYV70" s="878"/>
      <c r="QYW70" s="878"/>
      <c r="QYX70" s="879"/>
      <c r="QYY70" s="880"/>
      <c r="QYZ70" s="878"/>
      <c r="QZA70" s="878"/>
      <c r="QZB70" s="878"/>
      <c r="QZC70" s="881"/>
      <c r="QZD70" s="877"/>
      <c r="QZE70" s="878"/>
      <c r="QZF70" s="878"/>
      <c r="QZG70" s="878"/>
      <c r="QZH70" s="879"/>
      <c r="QZI70" s="1041"/>
      <c r="QZJ70" s="877"/>
      <c r="QZK70" s="878"/>
      <c r="QZL70" s="878"/>
      <c r="QZM70" s="878"/>
      <c r="QZN70" s="879"/>
      <c r="QZO70" s="880"/>
      <c r="QZP70" s="878"/>
      <c r="QZQ70" s="878"/>
      <c r="QZR70" s="878"/>
      <c r="QZS70" s="881"/>
      <c r="QZT70" s="877"/>
      <c r="QZU70" s="878"/>
      <c r="QZV70" s="878"/>
      <c r="QZW70" s="878"/>
      <c r="QZX70" s="879"/>
      <c r="QZY70" s="1041"/>
      <c r="QZZ70" s="877"/>
      <c r="RAA70" s="878"/>
      <c r="RAB70" s="878"/>
      <c r="RAC70" s="878"/>
      <c r="RAD70" s="879"/>
      <c r="RAE70" s="880"/>
      <c r="RAF70" s="878"/>
      <c r="RAG70" s="878"/>
      <c r="RAH70" s="878"/>
      <c r="RAI70" s="881"/>
      <c r="RAJ70" s="877"/>
      <c r="RAK70" s="878"/>
      <c r="RAL70" s="878"/>
      <c r="RAM70" s="878"/>
      <c r="RAN70" s="879"/>
      <c r="RAO70" s="1041"/>
      <c r="RAP70" s="877"/>
      <c r="RAQ70" s="878"/>
      <c r="RAR70" s="878"/>
      <c r="RAS70" s="878"/>
      <c r="RAT70" s="879"/>
      <c r="RAU70" s="880"/>
      <c r="RAV70" s="878"/>
      <c r="RAW70" s="878"/>
      <c r="RAX70" s="878"/>
      <c r="RAY70" s="881"/>
      <c r="RAZ70" s="877"/>
      <c r="RBA70" s="878"/>
      <c r="RBB70" s="878"/>
      <c r="RBC70" s="878"/>
      <c r="RBD70" s="879"/>
      <c r="RBE70" s="1041"/>
      <c r="RBF70" s="877"/>
      <c r="RBG70" s="878"/>
      <c r="RBH70" s="878"/>
      <c r="RBI70" s="878"/>
      <c r="RBJ70" s="879"/>
      <c r="RBK70" s="880"/>
      <c r="RBL70" s="878"/>
      <c r="RBM70" s="878"/>
      <c r="RBN70" s="878"/>
      <c r="RBO70" s="881"/>
      <c r="RBP70" s="877"/>
      <c r="RBQ70" s="878"/>
      <c r="RBR70" s="878"/>
      <c r="RBS70" s="878"/>
      <c r="RBT70" s="879"/>
      <c r="RBU70" s="1041"/>
      <c r="RBV70" s="877"/>
      <c r="RBW70" s="878"/>
      <c r="RBX70" s="878"/>
      <c r="RBY70" s="878"/>
      <c r="RBZ70" s="879"/>
      <c r="RCA70" s="880"/>
      <c r="RCB70" s="878"/>
      <c r="RCC70" s="878"/>
      <c r="RCD70" s="878"/>
      <c r="RCE70" s="881"/>
      <c r="RCF70" s="877"/>
      <c r="RCG70" s="878"/>
      <c r="RCH70" s="878"/>
      <c r="RCI70" s="878"/>
      <c r="RCJ70" s="879"/>
      <c r="RCK70" s="1041"/>
      <c r="RCL70" s="877"/>
      <c r="RCM70" s="878"/>
      <c r="RCN70" s="878"/>
      <c r="RCO70" s="878"/>
      <c r="RCP70" s="879"/>
      <c r="RCQ70" s="880"/>
      <c r="RCR70" s="878"/>
      <c r="RCS70" s="878"/>
      <c r="RCT70" s="878"/>
      <c r="RCU70" s="881"/>
      <c r="RCV70" s="877"/>
      <c r="RCW70" s="878"/>
      <c r="RCX70" s="878"/>
      <c r="RCY70" s="878"/>
      <c r="RCZ70" s="879"/>
      <c r="RDA70" s="1041"/>
      <c r="RDB70" s="877"/>
      <c r="RDC70" s="878"/>
      <c r="RDD70" s="878"/>
      <c r="RDE70" s="878"/>
      <c r="RDF70" s="879"/>
      <c r="RDG70" s="880"/>
      <c r="RDH70" s="878"/>
      <c r="RDI70" s="878"/>
      <c r="RDJ70" s="878"/>
      <c r="RDK70" s="881"/>
      <c r="RDL70" s="877"/>
      <c r="RDM70" s="878"/>
      <c r="RDN70" s="878"/>
      <c r="RDO70" s="878"/>
      <c r="RDP70" s="879"/>
      <c r="RDQ70" s="1041"/>
      <c r="RDR70" s="877"/>
      <c r="RDS70" s="878"/>
      <c r="RDT70" s="878"/>
      <c r="RDU70" s="878"/>
      <c r="RDV70" s="879"/>
      <c r="RDW70" s="880"/>
      <c r="RDX70" s="878"/>
      <c r="RDY70" s="878"/>
      <c r="RDZ70" s="878"/>
      <c r="REA70" s="881"/>
      <c r="REB70" s="877"/>
      <c r="REC70" s="878"/>
      <c r="RED70" s="878"/>
      <c r="REE70" s="878"/>
      <c r="REF70" s="879"/>
      <c r="REG70" s="1041"/>
      <c r="REH70" s="877"/>
      <c r="REI70" s="878"/>
      <c r="REJ70" s="878"/>
      <c r="REK70" s="878"/>
      <c r="REL70" s="879"/>
      <c r="REM70" s="880"/>
      <c r="REN70" s="878"/>
      <c r="REO70" s="878"/>
      <c r="REP70" s="878"/>
      <c r="REQ70" s="881"/>
      <c r="RER70" s="877"/>
      <c r="RES70" s="878"/>
      <c r="RET70" s="878"/>
      <c r="REU70" s="878"/>
      <c r="REV70" s="879"/>
      <c r="REW70" s="1041"/>
      <c r="REX70" s="877"/>
      <c r="REY70" s="878"/>
      <c r="REZ70" s="878"/>
      <c r="RFA70" s="878"/>
      <c r="RFB70" s="879"/>
      <c r="RFC70" s="880"/>
      <c r="RFD70" s="878"/>
      <c r="RFE70" s="878"/>
      <c r="RFF70" s="878"/>
      <c r="RFG70" s="881"/>
      <c r="RFH70" s="877"/>
      <c r="RFI70" s="878"/>
      <c r="RFJ70" s="878"/>
      <c r="RFK70" s="878"/>
      <c r="RFL70" s="879"/>
      <c r="RFM70" s="1041"/>
      <c r="RFN70" s="877"/>
      <c r="RFO70" s="878"/>
      <c r="RFP70" s="878"/>
      <c r="RFQ70" s="878"/>
      <c r="RFR70" s="879"/>
      <c r="RFS70" s="880"/>
      <c r="RFT70" s="878"/>
      <c r="RFU70" s="878"/>
      <c r="RFV70" s="878"/>
      <c r="RFW70" s="881"/>
      <c r="RFX70" s="877"/>
      <c r="RFY70" s="878"/>
      <c r="RFZ70" s="878"/>
      <c r="RGA70" s="878"/>
      <c r="RGB70" s="879"/>
      <c r="RGC70" s="1041"/>
      <c r="RGD70" s="877"/>
      <c r="RGE70" s="878"/>
      <c r="RGF70" s="878"/>
      <c r="RGG70" s="878"/>
      <c r="RGH70" s="879"/>
      <c r="RGI70" s="880"/>
      <c r="RGJ70" s="878"/>
      <c r="RGK70" s="878"/>
      <c r="RGL70" s="878"/>
      <c r="RGM70" s="881"/>
      <c r="RGN70" s="877"/>
      <c r="RGO70" s="878"/>
      <c r="RGP70" s="878"/>
      <c r="RGQ70" s="878"/>
      <c r="RGR70" s="879"/>
      <c r="RGS70" s="1041"/>
      <c r="RGT70" s="877"/>
      <c r="RGU70" s="878"/>
      <c r="RGV70" s="878"/>
      <c r="RGW70" s="878"/>
      <c r="RGX70" s="879"/>
      <c r="RGY70" s="880"/>
      <c r="RGZ70" s="878"/>
      <c r="RHA70" s="878"/>
      <c r="RHB70" s="878"/>
      <c r="RHC70" s="881"/>
      <c r="RHD70" s="877"/>
      <c r="RHE70" s="878"/>
      <c r="RHF70" s="878"/>
      <c r="RHG70" s="878"/>
      <c r="RHH70" s="879"/>
      <c r="RHI70" s="1041"/>
      <c r="RHJ70" s="877"/>
      <c r="RHK70" s="878"/>
      <c r="RHL70" s="878"/>
      <c r="RHM70" s="878"/>
      <c r="RHN70" s="879"/>
      <c r="RHO70" s="880"/>
      <c r="RHP70" s="878"/>
      <c r="RHQ70" s="878"/>
      <c r="RHR70" s="878"/>
      <c r="RHS70" s="881"/>
      <c r="RHT70" s="877"/>
      <c r="RHU70" s="878"/>
      <c r="RHV70" s="878"/>
      <c r="RHW70" s="878"/>
      <c r="RHX70" s="879"/>
      <c r="RHY70" s="1041"/>
      <c r="RHZ70" s="877"/>
      <c r="RIA70" s="878"/>
      <c r="RIB70" s="878"/>
      <c r="RIC70" s="878"/>
      <c r="RID70" s="879"/>
      <c r="RIE70" s="880"/>
      <c r="RIF70" s="878"/>
      <c r="RIG70" s="878"/>
      <c r="RIH70" s="878"/>
      <c r="RII70" s="881"/>
      <c r="RIJ70" s="877"/>
      <c r="RIK70" s="878"/>
      <c r="RIL70" s="878"/>
      <c r="RIM70" s="878"/>
      <c r="RIN70" s="879"/>
      <c r="RIO70" s="1041"/>
      <c r="RIP70" s="877"/>
      <c r="RIQ70" s="878"/>
      <c r="RIR70" s="878"/>
      <c r="RIS70" s="878"/>
      <c r="RIT70" s="879"/>
      <c r="RIU70" s="880"/>
      <c r="RIV70" s="878"/>
      <c r="RIW70" s="878"/>
      <c r="RIX70" s="878"/>
      <c r="RIY70" s="881"/>
      <c r="RIZ70" s="877"/>
      <c r="RJA70" s="878"/>
      <c r="RJB70" s="878"/>
      <c r="RJC70" s="878"/>
      <c r="RJD70" s="879"/>
      <c r="RJE70" s="1041"/>
      <c r="RJF70" s="877"/>
      <c r="RJG70" s="878"/>
      <c r="RJH70" s="878"/>
      <c r="RJI70" s="878"/>
      <c r="RJJ70" s="879"/>
      <c r="RJK70" s="880"/>
      <c r="RJL70" s="878"/>
      <c r="RJM70" s="878"/>
      <c r="RJN70" s="878"/>
      <c r="RJO70" s="881"/>
      <c r="RJP70" s="877"/>
      <c r="RJQ70" s="878"/>
      <c r="RJR70" s="878"/>
      <c r="RJS70" s="878"/>
      <c r="RJT70" s="879"/>
      <c r="RJU70" s="1041"/>
      <c r="RJV70" s="877"/>
      <c r="RJW70" s="878"/>
      <c r="RJX70" s="878"/>
      <c r="RJY70" s="878"/>
      <c r="RJZ70" s="879"/>
      <c r="RKA70" s="880"/>
      <c r="RKB70" s="878"/>
      <c r="RKC70" s="878"/>
      <c r="RKD70" s="878"/>
      <c r="RKE70" s="881"/>
      <c r="RKF70" s="877"/>
      <c r="RKG70" s="878"/>
      <c r="RKH70" s="878"/>
      <c r="RKI70" s="878"/>
      <c r="RKJ70" s="879"/>
      <c r="RKK70" s="1041"/>
      <c r="RKL70" s="877"/>
      <c r="RKM70" s="878"/>
      <c r="RKN70" s="878"/>
      <c r="RKO70" s="878"/>
      <c r="RKP70" s="879"/>
      <c r="RKQ70" s="880"/>
      <c r="RKR70" s="878"/>
      <c r="RKS70" s="878"/>
      <c r="RKT70" s="878"/>
      <c r="RKU70" s="881"/>
      <c r="RKV70" s="877"/>
      <c r="RKW70" s="878"/>
      <c r="RKX70" s="878"/>
      <c r="RKY70" s="878"/>
      <c r="RKZ70" s="879"/>
      <c r="RLA70" s="1041"/>
      <c r="RLB70" s="877"/>
      <c r="RLC70" s="878"/>
      <c r="RLD70" s="878"/>
      <c r="RLE70" s="878"/>
      <c r="RLF70" s="879"/>
      <c r="RLG70" s="880"/>
      <c r="RLH70" s="878"/>
      <c r="RLI70" s="878"/>
      <c r="RLJ70" s="878"/>
      <c r="RLK70" s="881"/>
      <c r="RLL70" s="877"/>
      <c r="RLM70" s="878"/>
      <c r="RLN70" s="878"/>
      <c r="RLO70" s="878"/>
      <c r="RLP70" s="879"/>
      <c r="RLQ70" s="1041"/>
      <c r="RLR70" s="877"/>
      <c r="RLS70" s="878"/>
      <c r="RLT70" s="878"/>
      <c r="RLU70" s="878"/>
      <c r="RLV70" s="879"/>
      <c r="RLW70" s="880"/>
      <c r="RLX70" s="878"/>
      <c r="RLY70" s="878"/>
      <c r="RLZ70" s="878"/>
      <c r="RMA70" s="881"/>
      <c r="RMB70" s="877"/>
      <c r="RMC70" s="878"/>
      <c r="RMD70" s="878"/>
      <c r="RME70" s="878"/>
      <c r="RMF70" s="879"/>
      <c r="RMG70" s="1041"/>
      <c r="RMH70" s="877"/>
      <c r="RMI70" s="878"/>
      <c r="RMJ70" s="878"/>
      <c r="RMK70" s="878"/>
      <c r="RML70" s="879"/>
      <c r="RMM70" s="880"/>
      <c r="RMN70" s="878"/>
      <c r="RMO70" s="878"/>
      <c r="RMP70" s="878"/>
      <c r="RMQ70" s="881"/>
      <c r="RMR70" s="877"/>
      <c r="RMS70" s="878"/>
      <c r="RMT70" s="878"/>
      <c r="RMU70" s="878"/>
      <c r="RMV70" s="879"/>
      <c r="RMW70" s="1041"/>
      <c r="RMX70" s="877"/>
      <c r="RMY70" s="878"/>
      <c r="RMZ70" s="878"/>
      <c r="RNA70" s="878"/>
      <c r="RNB70" s="879"/>
      <c r="RNC70" s="880"/>
      <c r="RND70" s="878"/>
      <c r="RNE70" s="878"/>
      <c r="RNF70" s="878"/>
      <c r="RNG70" s="881"/>
      <c r="RNH70" s="877"/>
      <c r="RNI70" s="878"/>
      <c r="RNJ70" s="878"/>
      <c r="RNK70" s="878"/>
      <c r="RNL70" s="879"/>
      <c r="RNM70" s="1041"/>
      <c r="RNN70" s="877"/>
      <c r="RNO70" s="878"/>
      <c r="RNP70" s="878"/>
      <c r="RNQ70" s="878"/>
      <c r="RNR70" s="879"/>
      <c r="RNS70" s="880"/>
      <c r="RNT70" s="878"/>
      <c r="RNU70" s="878"/>
      <c r="RNV70" s="878"/>
      <c r="RNW70" s="881"/>
      <c r="RNX70" s="877"/>
      <c r="RNY70" s="878"/>
      <c r="RNZ70" s="878"/>
      <c r="ROA70" s="878"/>
      <c r="ROB70" s="879"/>
      <c r="ROC70" s="1041"/>
      <c r="ROD70" s="877"/>
      <c r="ROE70" s="878"/>
      <c r="ROF70" s="878"/>
      <c r="ROG70" s="878"/>
      <c r="ROH70" s="879"/>
      <c r="ROI70" s="880"/>
      <c r="ROJ70" s="878"/>
      <c r="ROK70" s="878"/>
      <c r="ROL70" s="878"/>
      <c r="ROM70" s="881"/>
      <c r="RON70" s="877"/>
      <c r="ROO70" s="878"/>
      <c r="ROP70" s="878"/>
      <c r="ROQ70" s="878"/>
      <c r="ROR70" s="879"/>
      <c r="ROS70" s="1041"/>
      <c r="ROT70" s="877"/>
      <c r="ROU70" s="878"/>
      <c r="ROV70" s="878"/>
      <c r="ROW70" s="878"/>
      <c r="ROX70" s="879"/>
      <c r="ROY70" s="880"/>
      <c r="ROZ70" s="878"/>
      <c r="RPA70" s="878"/>
      <c r="RPB70" s="878"/>
      <c r="RPC70" s="881"/>
      <c r="RPD70" s="877"/>
      <c r="RPE70" s="878"/>
      <c r="RPF70" s="878"/>
      <c r="RPG70" s="878"/>
      <c r="RPH70" s="879"/>
      <c r="RPI70" s="1041"/>
      <c r="RPJ70" s="877"/>
      <c r="RPK70" s="878"/>
      <c r="RPL70" s="878"/>
      <c r="RPM70" s="878"/>
      <c r="RPN70" s="879"/>
      <c r="RPO70" s="880"/>
      <c r="RPP70" s="878"/>
      <c r="RPQ70" s="878"/>
      <c r="RPR70" s="878"/>
      <c r="RPS70" s="881"/>
      <c r="RPT70" s="877"/>
      <c r="RPU70" s="878"/>
      <c r="RPV70" s="878"/>
      <c r="RPW70" s="878"/>
      <c r="RPX70" s="879"/>
      <c r="RPY70" s="1041"/>
      <c r="RPZ70" s="877"/>
      <c r="RQA70" s="878"/>
      <c r="RQB70" s="878"/>
      <c r="RQC70" s="878"/>
      <c r="RQD70" s="879"/>
      <c r="RQE70" s="880"/>
      <c r="RQF70" s="878"/>
      <c r="RQG70" s="878"/>
      <c r="RQH70" s="878"/>
      <c r="RQI70" s="881"/>
      <c r="RQJ70" s="877"/>
      <c r="RQK70" s="878"/>
      <c r="RQL70" s="878"/>
      <c r="RQM70" s="878"/>
      <c r="RQN70" s="879"/>
      <c r="RQO70" s="1041"/>
      <c r="RQP70" s="877"/>
      <c r="RQQ70" s="878"/>
      <c r="RQR70" s="878"/>
      <c r="RQS70" s="878"/>
      <c r="RQT70" s="879"/>
      <c r="RQU70" s="880"/>
      <c r="RQV70" s="878"/>
      <c r="RQW70" s="878"/>
      <c r="RQX70" s="878"/>
      <c r="RQY70" s="881"/>
      <c r="RQZ70" s="877"/>
      <c r="RRA70" s="878"/>
      <c r="RRB70" s="878"/>
      <c r="RRC70" s="878"/>
      <c r="RRD70" s="879"/>
      <c r="RRE70" s="1041"/>
      <c r="RRF70" s="877"/>
      <c r="RRG70" s="878"/>
      <c r="RRH70" s="878"/>
      <c r="RRI70" s="878"/>
      <c r="RRJ70" s="879"/>
      <c r="RRK70" s="880"/>
      <c r="RRL70" s="878"/>
      <c r="RRM70" s="878"/>
      <c r="RRN70" s="878"/>
      <c r="RRO70" s="881"/>
      <c r="RRP70" s="877"/>
      <c r="RRQ70" s="878"/>
      <c r="RRR70" s="878"/>
      <c r="RRS70" s="878"/>
      <c r="RRT70" s="879"/>
      <c r="RRU70" s="1041"/>
      <c r="RRV70" s="877"/>
      <c r="RRW70" s="878"/>
      <c r="RRX70" s="878"/>
      <c r="RRY70" s="878"/>
      <c r="RRZ70" s="879"/>
      <c r="RSA70" s="880"/>
      <c r="RSB70" s="878"/>
      <c r="RSC70" s="878"/>
      <c r="RSD70" s="878"/>
      <c r="RSE70" s="881"/>
      <c r="RSF70" s="877"/>
      <c r="RSG70" s="878"/>
      <c r="RSH70" s="878"/>
      <c r="RSI70" s="878"/>
      <c r="RSJ70" s="879"/>
      <c r="RSK70" s="1041"/>
      <c r="RSL70" s="877"/>
      <c r="RSM70" s="878"/>
      <c r="RSN70" s="878"/>
      <c r="RSO70" s="878"/>
      <c r="RSP70" s="879"/>
      <c r="RSQ70" s="880"/>
      <c r="RSR70" s="878"/>
      <c r="RSS70" s="878"/>
      <c r="RST70" s="878"/>
      <c r="RSU70" s="881"/>
      <c r="RSV70" s="877"/>
      <c r="RSW70" s="878"/>
      <c r="RSX70" s="878"/>
      <c r="RSY70" s="878"/>
      <c r="RSZ70" s="879"/>
      <c r="RTA70" s="1041"/>
      <c r="RTB70" s="877"/>
      <c r="RTC70" s="878"/>
      <c r="RTD70" s="878"/>
      <c r="RTE70" s="878"/>
      <c r="RTF70" s="879"/>
      <c r="RTG70" s="880"/>
      <c r="RTH70" s="878"/>
      <c r="RTI70" s="878"/>
      <c r="RTJ70" s="878"/>
      <c r="RTK70" s="881"/>
      <c r="RTL70" s="877"/>
      <c r="RTM70" s="878"/>
      <c r="RTN70" s="878"/>
      <c r="RTO70" s="878"/>
      <c r="RTP70" s="879"/>
      <c r="RTQ70" s="1041"/>
      <c r="RTR70" s="877"/>
      <c r="RTS70" s="878"/>
      <c r="RTT70" s="878"/>
      <c r="RTU70" s="878"/>
      <c r="RTV70" s="879"/>
      <c r="RTW70" s="880"/>
      <c r="RTX70" s="878"/>
      <c r="RTY70" s="878"/>
      <c r="RTZ70" s="878"/>
      <c r="RUA70" s="881"/>
      <c r="RUB70" s="877"/>
      <c r="RUC70" s="878"/>
      <c r="RUD70" s="878"/>
      <c r="RUE70" s="878"/>
      <c r="RUF70" s="879"/>
      <c r="RUG70" s="1041"/>
      <c r="RUH70" s="877"/>
      <c r="RUI70" s="878"/>
      <c r="RUJ70" s="878"/>
      <c r="RUK70" s="878"/>
      <c r="RUL70" s="879"/>
      <c r="RUM70" s="880"/>
      <c r="RUN70" s="878"/>
      <c r="RUO70" s="878"/>
      <c r="RUP70" s="878"/>
      <c r="RUQ70" s="881"/>
      <c r="RUR70" s="877"/>
      <c r="RUS70" s="878"/>
      <c r="RUT70" s="878"/>
      <c r="RUU70" s="878"/>
      <c r="RUV70" s="879"/>
      <c r="RUW70" s="1041"/>
      <c r="RUX70" s="877"/>
      <c r="RUY70" s="878"/>
      <c r="RUZ70" s="878"/>
      <c r="RVA70" s="878"/>
      <c r="RVB70" s="879"/>
      <c r="RVC70" s="880"/>
      <c r="RVD70" s="878"/>
      <c r="RVE70" s="878"/>
      <c r="RVF70" s="878"/>
      <c r="RVG70" s="881"/>
      <c r="RVH70" s="877"/>
      <c r="RVI70" s="878"/>
      <c r="RVJ70" s="878"/>
      <c r="RVK70" s="878"/>
      <c r="RVL70" s="879"/>
      <c r="RVM70" s="1041"/>
      <c r="RVN70" s="877"/>
      <c r="RVO70" s="878"/>
      <c r="RVP70" s="878"/>
      <c r="RVQ70" s="878"/>
      <c r="RVR70" s="879"/>
      <c r="RVS70" s="880"/>
      <c r="RVT70" s="878"/>
      <c r="RVU70" s="878"/>
      <c r="RVV70" s="878"/>
      <c r="RVW70" s="881"/>
      <c r="RVX70" s="877"/>
      <c r="RVY70" s="878"/>
      <c r="RVZ70" s="878"/>
      <c r="RWA70" s="878"/>
      <c r="RWB70" s="879"/>
      <c r="RWC70" s="1041"/>
      <c r="RWD70" s="877"/>
      <c r="RWE70" s="878"/>
      <c r="RWF70" s="878"/>
      <c r="RWG70" s="878"/>
      <c r="RWH70" s="879"/>
      <c r="RWI70" s="880"/>
      <c r="RWJ70" s="878"/>
      <c r="RWK70" s="878"/>
      <c r="RWL70" s="878"/>
      <c r="RWM70" s="881"/>
      <c r="RWN70" s="877"/>
      <c r="RWO70" s="878"/>
      <c r="RWP70" s="878"/>
      <c r="RWQ70" s="878"/>
      <c r="RWR70" s="879"/>
      <c r="RWS70" s="1041"/>
      <c r="RWT70" s="877"/>
      <c r="RWU70" s="878"/>
      <c r="RWV70" s="878"/>
      <c r="RWW70" s="878"/>
      <c r="RWX70" s="879"/>
      <c r="RWY70" s="880"/>
      <c r="RWZ70" s="878"/>
      <c r="RXA70" s="878"/>
      <c r="RXB70" s="878"/>
      <c r="RXC70" s="881"/>
      <c r="RXD70" s="877"/>
      <c r="RXE70" s="878"/>
      <c r="RXF70" s="878"/>
      <c r="RXG70" s="878"/>
      <c r="RXH70" s="879"/>
      <c r="RXI70" s="1041"/>
      <c r="RXJ70" s="877"/>
      <c r="RXK70" s="878"/>
      <c r="RXL70" s="878"/>
      <c r="RXM70" s="878"/>
      <c r="RXN70" s="879"/>
      <c r="RXO70" s="880"/>
      <c r="RXP70" s="878"/>
      <c r="RXQ70" s="878"/>
      <c r="RXR70" s="878"/>
      <c r="RXS70" s="881"/>
      <c r="RXT70" s="877"/>
      <c r="RXU70" s="878"/>
      <c r="RXV70" s="878"/>
      <c r="RXW70" s="878"/>
      <c r="RXX70" s="879"/>
      <c r="RXY70" s="1041"/>
      <c r="RXZ70" s="877"/>
      <c r="RYA70" s="878"/>
      <c r="RYB70" s="878"/>
      <c r="RYC70" s="878"/>
      <c r="RYD70" s="879"/>
      <c r="RYE70" s="880"/>
      <c r="RYF70" s="878"/>
      <c r="RYG70" s="878"/>
      <c r="RYH70" s="878"/>
      <c r="RYI70" s="881"/>
      <c r="RYJ70" s="877"/>
      <c r="RYK70" s="878"/>
      <c r="RYL70" s="878"/>
      <c r="RYM70" s="878"/>
      <c r="RYN70" s="879"/>
      <c r="RYO70" s="1041"/>
      <c r="RYP70" s="877"/>
      <c r="RYQ70" s="878"/>
      <c r="RYR70" s="878"/>
      <c r="RYS70" s="878"/>
      <c r="RYT70" s="879"/>
      <c r="RYU70" s="880"/>
      <c r="RYV70" s="878"/>
      <c r="RYW70" s="878"/>
      <c r="RYX70" s="878"/>
      <c r="RYY70" s="881"/>
      <c r="RYZ70" s="877"/>
      <c r="RZA70" s="878"/>
      <c r="RZB70" s="878"/>
      <c r="RZC70" s="878"/>
      <c r="RZD70" s="879"/>
      <c r="RZE70" s="1041"/>
      <c r="RZF70" s="877"/>
      <c r="RZG70" s="878"/>
      <c r="RZH70" s="878"/>
      <c r="RZI70" s="878"/>
      <c r="RZJ70" s="879"/>
      <c r="RZK70" s="880"/>
      <c r="RZL70" s="878"/>
      <c r="RZM70" s="878"/>
      <c r="RZN70" s="878"/>
      <c r="RZO70" s="881"/>
      <c r="RZP70" s="877"/>
      <c r="RZQ70" s="878"/>
      <c r="RZR70" s="878"/>
      <c r="RZS70" s="878"/>
      <c r="RZT70" s="879"/>
      <c r="RZU70" s="1041"/>
      <c r="RZV70" s="877"/>
      <c r="RZW70" s="878"/>
      <c r="RZX70" s="878"/>
      <c r="RZY70" s="878"/>
      <c r="RZZ70" s="879"/>
      <c r="SAA70" s="880"/>
      <c r="SAB70" s="878"/>
      <c r="SAC70" s="878"/>
      <c r="SAD70" s="878"/>
      <c r="SAE70" s="881"/>
      <c r="SAF70" s="877"/>
      <c r="SAG70" s="878"/>
      <c r="SAH70" s="878"/>
      <c r="SAI70" s="878"/>
      <c r="SAJ70" s="879"/>
      <c r="SAK70" s="1041"/>
      <c r="SAL70" s="877"/>
      <c r="SAM70" s="878"/>
      <c r="SAN70" s="878"/>
      <c r="SAO70" s="878"/>
      <c r="SAP70" s="879"/>
      <c r="SAQ70" s="880"/>
      <c r="SAR70" s="878"/>
      <c r="SAS70" s="878"/>
      <c r="SAT70" s="878"/>
      <c r="SAU70" s="881"/>
      <c r="SAV70" s="877"/>
      <c r="SAW70" s="878"/>
      <c r="SAX70" s="878"/>
      <c r="SAY70" s="878"/>
      <c r="SAZ70" s="879"/>
      <c r="SBA70" s="1041"/>
      <c r="SBB70" s="877"/>
      <c r="SBC70" s="878"/>
      <c r="SBD70" s="878"/>
      <c r="SBE70" s="878"/>
      <c r="SBF70" s="879"/>
      <c r="SBG70" s="880"/>
      <c r="SBH70" s="878"/>
      <c r="SBI70" s="878"/>
      <c r="SBJ70" s="878"/>
      <c r="SBK70" s="881"/>
      <c r="SBL70" s="877"/>
      <c r="SBM70" s="878"/>
      <c r="SBN70" s="878"/>
      <c r="SBO70" s="878"/>
      <c r="SBP70" s="879"/>
      <c r="SBQ70" s="1041"/>
      <c r="SBR70" s="877"/>
      <c r="SBS70" s="878"/>
      <c r="SBT70" s="878"/>
      <c r="SBU70" s="878"/>
      <c r="SBV70" s="879"/>
      <c r="SBW70" s="880"/>
      <c r="SBX70" s="878"/>
      <c r="SBY70" s="878"/>
      <c r="SBZ70" s="878"/>
      <c r="SCA70" s="881"/>
      <c r="SCB70" s="877"/>
      <c r="SCC70" s="878"/>
      <c r="SCD70" s="878"/>
      <c r="SCE70" s="878"/>
      <c r="SCF70" s="879"/>
      <c r="SCG70" s="1041"/>
      <c r="SCH70" s="877"/>
      <c r="SCI70" s="878"/>
      <c r="SCJ70" s="878"/>
      <c r="SCK70" s="878"/>
      <c r="SCL70" s="879"/>
      <c r="SCM70" s="880"/>
      <c r="SCN70" s="878"/>
      <c r="SCO70" s="878"/>
      <c r="SCP70" s="878"/>
      <c r="SCQ70" s="881"/>
      <c r="SCR70" s="877"/>
      <c r="SCS70" s="878"/>
      <c r="SCT70" s="878"/>
      <c r="SCU70" s="878"/>
      <c r="SCV70" s="879"/>
      <c r="SCW70" s="1041"/>
      <c r="SCX70" s="877"/>
      <c r="SCY70" s="878"/>
      <c r="SCZ70" s="878"/>
      <c r="SDA70" s="878"/>
      <c r="SDB70" s="879"/>
      <c r="SDC70" s="880"/>
      <c r="SDD70" s="878"/>
      <c r="SDE70" s="878"/>
      <c r="SDF70" s="878"/>
      <c r="SDG70" s="881"/>
      <c r="SDH70" s="877"/>
      <c r="SDI70" s="878"/>
      <c r="SDJ70" s="878"/>
      <c r="SDK70" s="878"/>
      <c r="SDL70" s="879"/>
      <c r="SDM70" s="1041"/>
      <c r="SDN70" s="877"/>
      <c r="SDO70" s="878"/>
      <c r="SDP70" s="878"/>
      <c r="SDQ70" s="878"/>
      <c r="SDR70" s="879"/>
      <c r="SDS70" s="880"/>
      <c r="SDT70" s="878"/>
      <c r="SDU70" s="878"/>
      <c r="SDV70" s="878"/>
      <c r="SDW70" s="881"/>
      <c r="SDX70" s="877"/>
      <c r="SDY70" s="878"/>
      <c r="SDZ70" s="878"/>
      <c r="SEA70" s="878"/>
      <c r="SEB70" s="879"/>
      <c r="SEC70" s="1041"/>
      <c r="SED70" s="877"/>
      <c r="SEE70" s="878"/>
      <c r="SEF70" s="878"/>
      <c r="SEG70" s="878"/>
      <c r="SEH70" s="879"/>
      <c r="SEI70" s="880"/>
      <c r="SEJ70" s="878"/>
      <c r="SEK70" s="878"/>
      <c r="SEL70" s="878"/>
      <c r="SEM70" s="881"/>
      <c r="SEN70" s="877"/>
      <c r="SEO70" s="878"/>
      <c r="SEP70" s="878"/>
      <c r="SEQ70" s="878"/>
      <c r="SER70" s="879"/>
      <c r="SES70" s="1041"/>
      <c r="SET70" s="877"/>
      <c r="SEU70" s="878"/>
      <c r="SEV70" s="878"/>
      <c r="SEW70" s="878"/>
      <c r="SEX70" s="879"/>
      <c r="SEY70" s="880"/>
      <c r="SEZ70" s="878"/>
      <c r="SFA70" s="878"/>
      <c r="SFB70" s="878"/>
      <c r="SFC70" s="881"/>
      <c r="SFD70" s="877"/>
      <c r="SFE70" s="878"/>
      <c r="SFF70" s="878"/>
      <c r="SFG70" s="878"/>
      <c r="SFH70" s="879"/>
      <c r="SFI70" s="1041"/>
      <c r="SFJ70" s="877"/>
      <c r="SFK70" s="878"/>
      <c r="SFL70" s="878"/>
      <c r="SFM70" s="878"/>
      <c r="SFN70" s="879"/>
      <c r="SFO70" s="880"/>
      <c r="SFP70" s="878"/>
      <c r="SFQ70" s="878"/>
      <c r="SFR70" s="878"/>
      <c r="SFS70" s="881"/>
      <c r="SFT70" s="877"/>
      <c r="SFU70" s="878"/>
      <c r="SFV70" s="878"/>
      <c r="SFW70" s="878"/>
      <c r="SFX70" s="879"/>
      <c r="SFY70" s="1041"/>
      <c r="SFZ70" s="877"/>
      <c r="SGA70" s="878"/>
      <c r="SGB70" s="878"/>
      <c r="SGC70" s="878"/>
      <c r="SGD70" s="879"/>
      <c r="SGE70" s="880"/>
      <c r="SGF70" s="878"/>
      <c r="SGG70" s="878"/>
      <c r="SGH70" s="878"/>
      <c r="SGI70" s="881"/>
      <c r="SGJ70" s="877"/>
      <c r="SGK70" s="878"/>
      <c r="SGL70" s="878"/>
      <c r="SGM70" s="878"/>
      <c r="SGN70" s="879"/>
      <c r="SGO70" s="1041"/>
      <c r="SGP70" s="877"/>
      <c r="SGQ70" s="878"/>
      <c r="SGR70" s="878"/>
      <c r="SGS70" s="878"/>
      <c r="SGT70" s="879"/>
      <c r="SGU70" s="880"/>
      <c r="SGV70" s="878"/>
      <c r="SGW70" s="878"/>
      <c r="SGX70" s="878"/>
      <c r="SGY70" s="881"/>
      <c r="SGZ70" s="877"/>
      <c r="SHA70" s="878"/>
      <c r="SHB70" s="878"/>
      <c r="SHC70" s="878"/>
      <c r="SHD70" s="879"/>
      <c r="SHE70" s="1041"/>
      <c r="SHF70" s="877"/>
      <c r="SHG70" s="878"/>
      <c r="SHH70" s="878"/>
      <c r="SHI70" s="878"/>
      <c r="SHJ70" s="879"/>
      <c r="SHK70" s="880"/>
      <c r="SHL70" s="878"/>
      <c r="SHM70" s="878"/>
      <c r="SHN70" s="878"/>
      <c r="SHO70" s="881"/>
      <c r="SHP70" s="877"/>
      <c r="SHQ70" s="878"/>
      <c r="SHR70" s="878"/>
      <c r="SHS70" s="878"/>
      <c r="SHT70" s="879"/>
      <c r="SHU70" s="1041"/>
      <c r="SHV70" s="877"/>
      <c r="SHW70" s="878"/>
      <c r="SHX70" s="878"/>
      <c r="SHY70" s="878"/>
      <c r="SHZ70" s="879"/>
      <c r="SIA70" s="880"/>
      <c r="SIB70" s="878"/>
      <c r="SIC70" s="878"/>
      <c r="SID70" s="878"/>
      <c r="SIE70" s="881"/>
      <c r="SIF70" s="877"/>
      <c r="SIG70" s="878"/>
      <c r="SIH70" s="878"/>
      <c r="SII70" s="878"/>
      <c r="SIJ70" s="879"/>
      <c r="SIK70" s="1041"/>
      <c r="SIL70" s="877"/>
      <c r="SIM70" s="878"/>
      <c r="SIN70" s="878"/>
      <c r="SIO70" s="878"/>
      <c r="SIP70" s="879"/>
      <c r="SIQ70" s="880"/>
      <c r="SIR70" s="878"/>
      <c r="SIS70" s="878"/>
      <c r="SIT70" s="878"/>
      <c r="SIU70" s="881"/>
      <c r="SIV70" s="877"/>
      <c r="SIW70" s="878"/>
      <c r="SIX70" s="878"/>
      <c r="SIY70" s="878"/>
      <c r="SIZ70" s="879"/>
      <c r="SJA70" s="1041"/>
      <c r="SJB70" s="877"/>
      <c r="SJC70" s="878"/>
      <c r="SJD70" s="878"/>
      <c r="SJE70" s="878"/>
      <c r="SJF70" s="879"/>
      <c r="SJG70" s="880"/>
      <c r="SJH70" s="878"/>
      <c r="SJI70" s="878"/>
      <c r="SJJ70" s="878"/>
      <c r="SJK70" s="881"/>
      <c r="SJL70" s="877"/>
      <c r="SJM70" s="878"/>
      <c r="SJN70" s="878"/>
      <c r="SJO70" s="878"/>
      <c r="SJP70" s="879"/>
      <c r="SJQ70" s="1041"/>
      <c r="SJR70" s="877"/>
      <c r="SJS70" s="878"/>
      <c r="SJT70" s="878"/>
      <c r="SJU70" s="878"/>
      <c r="SJV70" s="879"/>
      <c r="SJW70" s="880"/>
      <c r="SJX70" s="878"/>
      <c r="SJY70" s="878"/>
      <c r="SJZ70" s="878"/>
      <c r="SKA70" s="881"/>
      <c r="SKB70" s="877"/>
      <c r="SKC70" s="878"/>
      <c r="SKD70" s="878"/>
      <c r="SKE70" s="878"/>
      <c r="SKF70" s="879"/>
      <c r="SKG70" s="1041"/>
      <c r="SKH70" s="877"/>
      <c r="SKI70" s="878"/>
      <c r="SKJ70" s="878"/>
      <c r="SKK70" s="878"/>
      <c r="SKL70" s="879"/>
      <c r="SKM70" s="880"/>
      <c r="SKN70" s="878"/>
      <c r="SKO70" s="878"/>
      <c r="SKP70" s="878"/>
      <c r="SKQ70" s="881"/>
      <c r="SKR70" s="877"/>
      <c r="SKS70" s="878"/>
      <c r="SKT70" s="878"/>
      <c r="SKU70" s="878"/>
      <c r="SKV70" s="879"/>
      <c r="SKW70" s="1041"/>
      <c r="SKX70" s="877"/>
      <c r="SKY70" s="878"/>
      <c r="SKZ70" s="878"/>
      <c r="SLA70" s="878"/>
      <c r="SLB70" s="879"/>
      <c r="SLC70" s="880"/>
      <c r="SLD70" s="878"/>
      <c r="SLE70" s="878"/>
      <c r="SLF70" s="878"/>
      <c r="SLG70" s="881"/>
      <c r="SLH70" s="877"/>
      <c r="SLI70" s="878"/>
      <c r="SLJ70" s="878"/>
      <c r="SLK70" s="878"/>
      <c r="SLL70" s="879"/>
      <c r="SLM70" s="1041"/>
      <c r="SLN70" s="877"/>
      <c r="SLO70" s="878"/>
      <c r="SLP70" s="878"/>
      <c r="SLQ70" s="878"/>
      <c r="SLR70" s="879"/>
      <c r="SLS70" s="880"/>
      <c r="SLT70" s="878"/>
      <c r="SLU70" s="878"/>
      <c r="SLV70" s="878"/>
      <c r="SLW70" s="881"/>
      <c r="SLX70" s="877"/>
      <c r="SLY70" s="878"/>
      <c r="SLZ70" s="878"/>
      <c r="SMA70" s="878"/>
      <c r="SMB70" s="879"/>
      <c r="SMC70" s="1041"/>
      <c r="SMD70" s="877"/>
      <c r="SME70" s="878"/>
      <c r="SMF70" s="878"/>
      <c r="SMG70" s="878"/>
      <c r="SMH70" s="879"/>
      <c r="SMI70" s="880"/>
      <c r="SMJ70" s="878"/>
      <c r="SMK70" s="878"/>
      <c r="SML70" s="878"/>
      <c r="SMM70" s="881"/>
      <c r="SMN70" s="877"/>
      <c r="SMO70" s="878"/>
      <c r="SMP70" s="878"/>
      <c r="SMQ70" s="878"/>
      <c r="SMR70" s="879"/>
      <c r="SMS70" s="1041"/>
      <c r="SMT70" s="877"/>
      <c r="SMU70" s="878"/>
      <c r="SMV70" s="878"/>
      <c r="SMW70" s="878"/>
      <c r="SMX70" s="879"/>
      <c r="SMY70" s="880"/>
      <c r="SMZ70" s="878"/>
      <c r="SNA70" s="878"/>
      <c r="SNB70" s="878"/>
      <c r="SNC70" s="881"/>
      <c r="SND70" s="877"/>
      <c r="SNE70" s="878"/>
      <c r="SNF70" s="878"/>
      <c r="SNG70" s="878"/>
      <c r="SNH70" s="879"/>
      <c r="SNI70" s="1041"/>
      <c r="SNJ70" s="877"/>
      <c r="SNK70" s="878"/>
      <c r="SNL70" s="878"/>
      <c r="SNM70" s="878"/>
      <c r="SNN70" s="879"/>
      <c r="SNO70" s="880"/>
      <c r="SNP70" s="878"/>
      <c r="SNQ70" s="878"/>
      <c r="SNR70" s="878"/>
      <c r="SNS70" s="881"/>
      <c r="SNT70" s="877"/>
      <c r="SNU70" s="878"/>
      <c r="SNV70" s="878"/>
      <c r="SNW70" s="878"/>
      <c r="SNX70" s="879"/>
      <c r="SNY70" s="1041"/>
      <c r="SNZ70" s="877"/>
      <c r="SOA70" s="878"/>
      <c r="SOB70" s="878"/>
      <c r="SOC70" s="878"/>
      <c r="SOD70" s="879"/>
      <c r="SOE70" s="880"/>
      <c r="SOF70" s="878"/>
      <c r="SOG70" s="878"/>
      <c r="SOH70" s="878"/>
      <c r="SOI70" s="881"/>
      <c r="SOJ70" s="877"/>
      <c r="SOK70" s="878"/>
      <c r="SOL70" s="878"/>
      <c r="SOM70" s="878"/>
      <c r="SON70" s="879"/>
      <c r="SOO70" s="1041"/>
      <c r="SOP70" s="877"/>
      <c r="SOQ70" s="878"/>
      <c r="SOR70" s="878"/>
      <c r="SOS70" s="878"/>
      <c r="SOT70" s="879"/>
      <c r="SOU70" s="880"/>
      <c r="SOV70" s="878"/>
      <c r="SOW70" s="878"/>
      <c r="SOX70" s="878"/>
      <c r="SOY70" s="881"/>
      <c r="SOZ70" s="877"/>
      <c r="SPA70" s="878"/>
      <c r="SPB70" s="878"/>
      <c r="SPC70" s="878"/>
      <c r="SPD70" s="879"/>
      <c r="SPE70" s="1041"/>
      <c r="SPF70" s="877"/>
      <c r="SPG70" s="878"/>
      <c r="SPH70" s="878"/>
      <c r="SPI70" s="878"/>
      <c r="SPJ70" s="879"/>
      <c r="SPK70" s="880"/>
      <c r="SPL70" s="878"/>
      <c r="SPM70" s="878"/>
      <c r="SPN70" s="878"/>
      <c r="SPO70" s="881"/>
      <c r="SPP70" s="877"/>
      <c r="SPQ70" s="878"/>
      <c r="SPR70" s="878"/>
      <c r="SPS70" s="878"/>
      <c r="SPT70" s="879"/>
      <c r="SPU70" s="1041"/>
      <c r="SPV70" s="877"/>
      <c r="SPW70" s="878"/>
      <c r="SPX70" s="878"/>
      <c r="SPY70" s="878"/>
      <c r="SPZ70" s="879"/>
      <c r="SQA70" s="880"/>
      <c r="SQB70" s="878"/>
      <c r="SQC70" s="878"/>
      <c r="SQD70" s="878"/>
      <c r="SQE70" s="881"/>
      <c r="SQF70" s="877"/>
      <c r="SQG70" s="878"/>
      <c r="SQH70" s="878"/>
      <c r="SQI70" s="878"/>
      <c r="SQJ70" s="879"/>
      <c r="SQK70" s="1041"/>
      <c r="SQL70" s="877"/>
      <c r="SQM70" s="878"/>
      <c r="SQN70" s="878"/>
      <c r="SQO70" s="878"/>
      <c r="SQP70" s="879"/>
      <c r="SQQ70" s="880"/>
      <c r="SQR70" s="878"/>
      <c r="SQS70" s="878"/>
      <c r="SQT70" s="878"/>
      <c r="SQU70" s="881"/>
      <c r="SQV70" s="877"/>
      <c r="SQW70" s="878"/>
      <c r="SQX70" s="878"/>
      <c r="SQY70" s="878"/>
      <c r="SQZ70" s="879"/>
      <c r="SRA70" s="1041"/>
      <c r="SRB70" s="877"/>
      <c r="SRC70" s="878"/>
      <c r="SRD70" s="878"/>
      <c r="SRE70" s="878"/>
      <c r="SRF70" s="879"/>
      <c r="SRG70" s="880"/>
      <c r="SRH70" s="878"/>
      <c r="SRI70" s="878"/>
      <c r="SRJ70" s="878"/>
      <c r="SRK70" s="881"/>
      <c r="SRL70" s="877"/>
      <c r="SRM70" s="878"/>
      <c r="SRN70" s="878"/>
      <c r="SRO70" s="878"/>
      <c r="SRP70" s="879"/>
      <c r="SRQ70" s="1041"/>
      <c r="SRR70" s="877"/>
      <c r="SRS70" s="878"/>
      <c r="SRT70" s="878"/>
      <c r="SRU70" s="878"/>
      <c r="SRV70" s="879"/>
      <c r="SRW70" s="880"/>
      <c r="SRX70" s="878"/>
      <c r="SRY70" s="878"/>
      <c r="SRZ70" s="878"/>
      <c r="SSA70" s="881"/>
      <c r="SSB70" s="877"/>
      <c r="SSC70" s="878"/>
      <c r="SSD70" s="878"/>
      <c r="SSE70" s="878"/>
      <c r="SSF70" s="879"/>
      <c r="SSG70" s="1041"/>
      <c r="SSH70" s="877"/>
      <c r="SSI70" s="878"/>
      <c r="SSJ70" s="878"/>
      <c r="SSK70" s="878"/>
      <c r="SSL70" s="879"/>
      <c r="SSM70" s="880"/>
      <c r="SSN70" s="878"/>
      <c r="SSO70" s="878"/>
      <c r="SSP70" s="878"/>
      <c r="SSQ70" s="881"/>
      <c r="SSR70" s="877"/>
      <c r="SSS70" s="878"/>
      <c r="SST70" s="878"/>
      <c r="SSU70" s="878"/>
      <c r="SSV70" s="879"/>
      <c r="SSW70" s="1041"/>
      <c r="SSX70" s="877"/>
      <c r="SSY70" s="878"/>
      <c r="SSZ70" s="878"/>
      <c r="STA70" s="878"/>
      <c r="STB70" s="879"/>
      <c r="STC70" s="880"/>
      <c r="STD70" s="878"/>
      <c r="STE70" s="878"/>
      <c r="STF70" s="878"/>
      <c r="STG70" s="881"/>
      <c r="STH70" s="877"/>
      <c r="STI70" s="878"/>
      <c r="STJ70" s="878"/>
      <c r="STK70" s="878"/>
      <c r="STL70" s="879"/>
      <c r="STM70" s="1041"/>
      <c r="STN70" s="877"/>
      <c r="STO70" s="878"/>
      <c r="STP70" s="878"/>
      <c r="STQ70" s="878"/>
      <c r="STR70" s="879"/>
      <c r="STS70" s="880"/>
      <c r="STT70" s="878"/>
      <c r="STU70" s="878"/>
      <c r="STV70" s="878"/>
      <c r="STW70" s="881"/>
      <c r="STX70" s="877"/>
      <c r="STY70" s="878"/>
      <c r="STZ70" s="878"/>
      <c r="SUA70" s="878"/>
      <c r="SUB70" s="879"/>
      <c r="SUC70" s="1041"/>
      <c r="SUD70" s="877"/>
      <c r="SUE70" s="878"/>
      <c r="SUF70" s="878"/>
      <c r="SUG70" s="878"/>
      <c r="SUH70" s="879"/>
      <c r="SUI70" s="880"/>
      <c r="SUJ70" s="878"/>
      <c r="SUK70" s="878"/>
      <c r="SUL70" s="878"/>
      <c r="SUM70" s="881"/>
      <c r="SUN70" s="877"/>
      <c r="SUO70" s="878"/>
      <c r="SUP70" s="878"/>
      <c r="SUQ70" s="878"/>
      <c r="SUR70" s="879"/>
      <c r="SUS70" s="1041"/>
      <c r="SUT70" s="877"/>
      <c r="SUU70" s="878"/>
      <c r="SUV70" s="878"/>
      <c r="SUW70" s="878"/>
      <c r="SUX70" s="879"/>
      <c r="SUY70" s="880"/>
      <c r="SUZ70" s="878"/>
      <c r="SVA70" s="878"/>
      <c r="SVB70" s="878"/>
      <c r="SVC70" s="881"/>
      <c r="SVD70" s="877"/>
      <c r="SVE70" s="878"/>
      <c r="SVF70" s="878"/>
      <c r="SVG70" s="878"/>
      <c r="SVH70" s="879"/>
      <c r="SVI70" s="1041"/>
      <c r="SVJ70" s="877"/>
      <c r="SVK70" s="878"/>
      <c r="SVL70" s="878"/>
      <c r="SVM70" s="878"/>
      <c r="SVN70" s="879"/>
      <c r="SVO70" s="880"/>
      <c r="SVP70" s="878"/>
      <c r="SVQ70" s="878"/>
      <c r="SVR70" s="878"/>
      <c r="SVS70" s="881"/>
      <c r="SVT70" s="877"/>
      <c r="SVU70" s="878"/>
      <c r="SVV70" s="878"/>
      <c r="SVW70" s="878"/>
      <c r="SVX70" s="879"/>
      <c r="SVY70" s="1041"/>
      <c r="SVZ70" s="877"/>
      <c r="SWA70" s="878"/>
      <c r="SWB70" s="878"/>
      <c r="SWC70" s="878"/>
      <c r="SWD70" s="879"/>
      <c r="SWE70" s="880"/>
      <c r="SWF70" s="878"/>
      <c r="SWG70" s="878"/>
      <c r="SWH70" s="878"/>
      <c r="SWI70" s="881"/>
      <c r="SWJ70" s="877"/>
      <c r="SWK70" s="878"/>
      <c r="SWL70" s="878"/>
      <c r="SWM70" s="878"/>
      <c r="SWN70" s="879"/>
      <c r="SWO70" s="1041"/>
      <c r="SWP70" s="877"/>
      <c r="SWQ70" s="878"/>
      <c r="SWR70" s="878"/>
      <c r="SWS70" s="878"/>
      <c r="SWT70" s="879"/>
      <c r="SWU70" s="880"/>
      <c r="SWV70" s="878"/>
      <c r="SWW70" s="878"/>
      <c r="SWX70" s="878"/>
      <c r="SWY70" s="881"/>
      <c r="SWZ70" s="877"/>
      <c r="SXA70" s="878"/>
      <c r="SXB70" s="878"/>
      <c r="SXC70" s="878"/>
      <c r="SXD70" s="879"/>
      <c r="SXE70" s="1041"/>
      <c r="SXF70" s="877"/>
      <c r="SXG70" s="878"/>
      <c r="SXH70" s="878"/>
      <c r="SXI70" s="878"/>
      <c r="SXJ70" s="879"/>
      <c r="SXK70" s="880"/>
      <c r="SXL70" s="878"/>
      <c r="SXM70" s="878"/>
      <c r="SXN70" s="878"/>
      <c r="SXO70" s="881"/>
      <c r="SXP70" s="877"/>
      <c r="SXQ70" s="878"/>
      <c r="SXR70" s="878"/>
      <c r="SXS70" s="878"/>
      <c r="SXT70" s="879"/>
      <c r="SXU70" s="1041"/>
      <c r="SXV70" s="877"/>
      <c r="SXW70" s="878"/>
      <c r="SXX70" s="878"/>
      <c r="SXY70" s="878"/>
      <c r="SXZ70" s="879"/>
      <c r="SYA70" s="880"/>
      <c r="SYB70" s="878"/>
      <c r="SYC70" s="878"/>
      <c r="SYD70" s="878"/>
      <c r="SYE70" s="881"/>
      <c r="SYF70" s="877"/>
      <c r="SYG70" s="878"/>
      <c r="SYH70" s="878"/>
      <c r="SYI70" s="878"/>
      <c r="SYJ70" s="879"/>
      <c r="SYK70" s="1041"/>
      <c r="SYL70" s="877"/>
      <c r="SYM70" s="878"/>
      <c r="SYN70" s="878"/>
      <c r="SYO70" s="878"/>
      <c r="SYP70" s="879"/>
      <c r="SYQ70" s="880"/>
      <c r="SYR70" s="878"/>
      <c r="SYS70" s="878"/>
      <c r="SYT70" s="878"/>
      <c r="SYU70" s="881"/>
      <c r="SYV70" s="877"/>
      <c r="SYW70" s="878"/>
      <c r="SYX70" s="878"/>
      <c r="SYY70" s="878"/>
      <c r="SYZ70" s="879"/>
      <c r="SZA70" s="1041"/>
      <c r="SZB70" s="877"/>
      <c r="SZC70" s="878"/>
      <c r="SZD70" s="878"/>
      <c r="SZE70" s="878"/>
      <c r="SZF70" s="879"/>
      <c r="SZG70" s="880"/>
      <c r="SZH70" s="878"/>
      <c r="SZI70" s="878"/>
      <c r="SZJ70" s="878"/>
      <c r="SZK70" s="881"/>
      <c r="SZL70" s="877"/>
      <c r="SZM70" s="878"/>
      <c r="SZN70" s="878"/>
      <c r="SZO70" s="878"/>
      <c r="SZP70" s="879"/>
      <c r="SZQ70" s="1041"/>
      <c r="SZR70" s="877"/>
      <c r="SZS70" s="878"/>
      <c r="SZT70" s="878"/>
      <c r="SZU70" s="878"/>
      <c r="SZV70" s="879"/>
      <c r="SZW70" s="880"/>
      <c r="SZX70" s="878"/>
      <c r="SZY70" s="878"/>
      <c r="SZZ70" s="878"/>
      <c r="TAA70" s="881"/>
      <c r="TAB70" s="877"/>
      <c r="TAC70" s="878"/>
      <c r="TAD70" s="878"/>
      <c r="TAE70" s="878"/>
      <c r="TAF70" s="879"/>
      <c r="TAG70" s="1041"/>
      <c r="TAH70" s="877"/>
      <c r="TAI70" s="878"/>
      <c r="TAJ70" s="878"/>
      <c r="TAK70" s="878"/>
      <c r="TAL70" s="879"/>
      <c r="TAM70" s="880"/>
      <c r="TAN70" s="878"/>
      <c r="TAO70" s="878"/>
      <c r="TAP70" s="878"/>
      <c r="TAQ70" s="881"/>
      <c r="TAR70" s="877"/>
      <c r="TAS70" s="878"/>
      <c r="TAT70" s="878"/>
      <c r="TAU70" s="878"/>
      <c r="TAV70" s="879"/>
      <c r="TAW70" s="1041"/>
      <c r="TAX70" s="877"/>
      <c r="TAY70" s="878"/>
      <c r="TAZ70" s="878"/>
      <c r="TBA70" s="878"/>
      <c r="TBB70" s="879"/>
      <c r="TBC70" s="880"/>
      <c r="TBD70" s="878"/>
      <c r="TBE70" s="878"/>
      <c r="TBF70" s="878"/>
      <c r="TBG70" s="881"/>
      <c r="TBH70" s="877"/>
      <c r="TBI70" s="878"/>
      <c r="TBJ70" s="878"/>
      <c r="TBK70" s="878"/>
      <c r="TBL70" s="879"/>
      <c r="TBM70" s="1041"/>
      <c r="TBN70" s="877"/>
      <c r="TBO70" s="878"/>
      <c r="TBP70" s="878"/>
      <c r="TBQ70" s="878"/>
      <c r="TBR70" s="879"/>
      <c r="TBS70" s="880"/>
      <c r="TBT70" s="878"/>
      <c r="TBU70" s="878"/>
      <c r="TBV70" s="878"/>
      <c r="TBW70" s="881"/>
      <c r="TBX70" s="877"/>
      <c r="TBY70" s="878"/>
      <c r="TBZ70" s="878"/>
      <c r="TCA70" s="878"/>
      <c r="TCB70" s="879"/>
      <c r="TCC70" s="1041"/>
      <c r="TCD70" s="877"/>
      <c r="TCE70" s="878"/>
      <c r="TCF70" s="878"/>
      <c r="TCG70" s="878"/>
      <c r="TCH70" s="879"/>
      <c r="TCI70" s="880"/>
      <c r="TCJ70" s="878"/>
      <c r="TCK70" s="878"/>
      <c r="TCL70" s="878"/>
      <c r="TCM70" s="881"/>
      <c r="TCN70" s="877"/>
      <c r="TCO70" s="878"/>
      <c r="TCP70" s="878"/>
      <c r="TCQ70" s="878"/>
      <c r="TCR70" s="879"/>
      <c r="TCS70" s="1041"/>
      <c r="TCT70" s="877"/>
      <c r="TCU70" s="878"/>
      <c r="TCV70" s="878"/>
      <c r="TCW70" s="878"/>
      <c r="TCX70" s="879"/>
      <c r="TCY70" s="880"/>
      <c r="TCZ70" s="878"/>
      <c r="TDA70" s="878"/>
      <c r="TDB70" s="878"/>
      <c r="TDC70" s="881"/>
      <c r="TDD70" s="877"/>
      <c r="TDE70" s="878"/>
      <c r="TDF70" s="878"/>
      <c r="TDG70" s="878"/>
      <c r="TDH70" s="879"/>
      <c r="TDI70" s="1041"/>
      <c r="TDJ70" s="877"/>
      <c r="TDK70" s="878"/>
      <c r="TDL70" s="878"/>
      <c r="TDM70" s="878"/>
      <c r="TDN70" s="879"/>
      <c r="TDO70" s="880"/>
      <c r="TDP70" s="878"/>
      <c r="TDQ70" s="878"/>
      <c r="TDR70" s="878"/>
      <c r="TDS70" s="881"/>
      <c r="TDT70" s="877"/>
      <c r="TDU70" s="878"/>
      <c r="TDV70" s="878"/>
      <c r="TDW70" s="878"/>
      <c r="TDX70" s="879"/>
      <c r="TDY70" s="1041"/>
      <c r="TDZ70" s="877"/>
      <c r="TEA70" s="878"/>
      <c r="TEB70" s="878"/>
      <c r="TEC70" s="878"/>
      <c r="TED70" s="879"/>
      <c r="TEE70" s="880"/>
      <c r="TEF70" s="878"/>
      <c r="TEG70" s="878"/>
      <c r="TEH70" s="878"/>
      <c r="TEI70" s="881"/>
      <c r="TEJ70" s="877"/>
      <c r="TEK70" s="878"/>
      <c r="TEL70" s="878"/>
      <c r="TEM70" s="878"/>
      <c r="TEN70" s="879"/>
      <c r="TEO70" s="1041"/>
      <c r="TEP70" s="877"/>
      <c r="TEQ70" s="878"/>
      <c r="TER70" s="878"/>
      <c r="TES70" s="878"/>
      <c r="TET70" s="879"/>
      <c r="TEU70" s="880"/>
      <c r="TEV70" s="878"/>
      <c r="TEW70" s="878"/>
      <c r="TEX70" s="878"/>
      <c r="TEY70" s="881"/>
      <c r="TEZ70" s="877"/>
      <c r="TFA70" s="878"/>
      <c r="TFB70" s="878"/>
      <c r="TFC70" s="878"/>
      <c r="TFD70" s="879"/>
      <c r="TFE70" s="1041"/>
      <c r="TFF70" s="877"/>
      <c r="TFG70" s="878"/>
      <c r="TFH70" s="878"/>
      <c r="TFI70" s="878"/>
      <c r="TFJ70" s="879"/>
      <c r="TFK70" s="880"/>
      <c r="TFL70" s="878"/>
      <c r="TFM70" s="878"/>
      <c r="TFN70" s="878"/>
      <c r="TFO70" s="881"/>
      <c r="TFP70" s="877"/>
      <c r="TFQ70" s="878"/>
      <c r="TFR70" s="878"/>
      <c r="TFS70" s="878"/>
      <c r="TFT70" s="879"/>
      <c r="TFU70" s="1041"/>
      <c r="TFV70" s="877"/>
      <c r="TFW70" s="878"/>
      <c r="TFX70" s="878"/>
      <c r="TFY70" s="878"/>
      <c r="TFZ70" s="879"/>
      <c r="TGA70" s="880"/>
      <c r="TGB70" s="878"/>
      <c r="TGC70" s="878"/>
      <c r="TGD70" s="878"/>
      <c r="TGE70" s="881"/>
      <c r="TGF70" s="877"/>
      <c r="TGG70" s="878"/>
      <c r="TGH70" s="878"/>
      <c r="TGI70" s="878"/>
      <c r="TGJ70" s="879"/>
      <c r="TGK70" s="1041"/>
      <c r="TGL70" s="877"/>
      <c r="TGM70" s="878"/>
      <c r="TGN70" s="878"/>
      <c r="TGO70" s="878"/>
      <c r="TGP70" s="879"/>
      <c r="TGQ70" s="880"/>
      <c r="TGR70" s="878"/>
      <c r="TGS70" s="878"/>
      <c r="TGT70" s="878"/>
      <c r="TGU70" s="881"/>
      <c r="TGV70" s="877"/>
      <c r="TGW70" s="878"/>
      <c r="TGX70" s="878"/>
      <c r="TGY70" s="878"/>
      <c r="TGZ70" s="879"/>
      <c r="THA70" s="1041"/>
      <c r="THB70" s="877"/>
      <c r="THC70" s="878"/>
      <c r="THD70" s="878"/>
      <c r="THE70" s="878"/>
      <c r="THF70" s="879"/>
      <c r="THG70" s="880"/>
      <c r="THH70" s="878"/>
      <c r="THI70" s="878"/>
      <c r="THJ70" s="878"/>
      <c r="THK70" s="881"/>
      <c r="THL70" s="877"/>
      <c r="THM70" s="878"/>
      <c r="THN70" s="878"/>
      <c r="THO70" s="878"/>
      <c r="THP70" s="879"/>
      <c r="THQ70" s="1041"/>
      <c r="THR70" s="877"/>
      <c r="THS70" s="878"/>
      <c r="THT70" s="878"/>
      <c r="THU70" s="878"/>
      <c r="THV70" s="879"/>
      <c r="THW70" s="880"/>
      <c r="THX70" s="878"/>
      <c r="THY70" s="878"/>
      <c r="THZ70" s="878"/>
      <c r="TIA70" s="881"/>
      <c r="TIB70" s="877"/>
      <c r="TIC70" s="878"/>
      <c r="TID70" s="878"/>
      <c r="TIE70" s="878"/>
      <c r="TIF70" s="879"/>
      <c r="TIG70" s="1041"/>
      <c r="TIH70" s="877"/>
      <c r="TII70" s="878"/>
      <c r="TIJ70" s="878"/>
      <c r="TIK70" s="878"/>
      <c r="TIL70" s="879"/>
      <c r="TIM70" s="880"/>
      <c r="TIN70" s="878"/>
      <c r="TIO70" s="878"/>
      <c r="TIP70" s="878"/>
      <c r="TIQ70" s="881"/>
      <c r="TIR70" s="877"/>
      <c r="TIS70" s="878"/>
      <c r="TIT70" s="878"/>
      <c r="TIU70" s="878"/>
      <c r="TIV70" s="879"/>
      <c r="TIW70" s="1041"/>
      <c r="TIX70" s="877"/>
      <c r="TIY70" s="878"/>
      <c r="TIZ70" s="878"/>
      <c r="TJA70" s="878"/>
      <c r="TJB70" s="879"/>
      <c r="TJC70" s="880"/>
      <c r="TJD70" s="878"/>
      <c r="TJE70" s="878"/>
      <c r="TJF70" s="878"/>
      <c r="TJG70" s="881"/>
      <c r="TJH70" s="877"/>
      <c r="TJI70" s="878"/>
      <c r="TJJ70" s="878"/>
      <c r="TJK70" s="878"/>
      <c r="TJL70" s="879"/>
      <c r="TJM70" s="1041"/>
      <c r="TJN70" s="877"/>
      <c r="TJO70" s="878"/>
      <c r="TJP70" s="878"/>
      <c r="TJQ70" s="878"/>
      <c r="TJR70" s="879"/>
      <c r="TJS70" s="880"/>
      <c r="TJT70" s="878"/>
      <c r="TJU70" s="878"/>
      <c r="TJV70" s="878"/>
      <c r="TJW70" s="881"/>
      <c r="TJX70" s="877"/>
      <c r="TJY70" s="878"/>
      <c r="TJZ70" s="878"/>
      <c r="TKA70" s="878"/>
      <c r="TKB70" s="879"/>
      <c r="TKC70" s="1041"/>
      <c r="TKD70" s="877"/>
      <c r="TKE70" s="878"/>
      <c r="TKF70" s="878"/>
      <c r="TKG70" s="878"/>
      <c r="TKH70" s="879"/>
      <c r="TKI70" s="880"/>
      <c r="TKJ70" s="878"/>
      <c r="TKK70" s="878"/>
      <c r="TKL70" s="878"/>
      <c r="TKM70" s="881"/>
      <c r="TKN70" s="877"/>
      <c r="TKO70" s="878"/>
      <c r="TKP70" s="878"/>
      <c r="TKQ70" s="878"/>
      <c r="TKR70" s="879"/>
      <c r="TKS70" s="1041"/>
      <c r="TKT70" s="877"/>
      <c r="TKU70" s="878"/>
      <c r="TKV70" s="878"/>
      <c r="TKW70" s="878"/>
      <c r="TKX70" s="879"/>
      <c r="TKY70" s="880"/>
      <c r="TKZ70" s="878"/>
      <c r="TLA70" s="878"/>
      <c r="TLB70" s="878"/>
      <c r="TLC70" s="881"/>
      <c r="TLD70" s="877"/>
      <c r="TLE70" s="878"/>
      <c r="TLF70" s="878"/>
      <c r="TLG70" s="878"/>
      <c r="TLH70" s="879"/>
      <c r="TLI70" s="1041"/>
      <c r="TLJ70" s="877"/>
      <c r="TLK70" s="878"/>
      <c r="TLL70" s="878"/>
      <c r="TLM70" s="878"/>
      <c r="TLN70" s="879"/>
      <c r="TLO70" s="880"/>
      <c r="TLP70" s="878"/>
      <c r="TLQ70" s="878"/>
      <c r="TLR70" s="878"/>
      <c r="TLS70" s="881"/>
      <c r="TLT70" s="877"/>
      <c r="TLU70" s="878"/>
      <c r="TLV70" s="878"/>
      <c r="TLW70" s="878"/>
      <c r="TLX70" s="879"/>
      <c r="TLY70" s="1041"/>
      <c r="TLZ70" s="877"/>
      <c r="TMA70" s="878"/>
      <c r="TMB70" s="878"/>
      <c r="TMC70" s="878"/>
      <c r="TMD70" s="879"/>
      <c r="TME70" s="880"/>
      <c r="TMF70" s="878"/>
      <c r="TMG70" s="878"/>
      <c r="TMH70" s="878"/>
      <c r="TMI70" s="881"/>
      <c r="TMJ70" s="877"/>
      <c r="TMK70" s="878"/>
      <c r="TML70" s="878"/>
      <c r="TMM70" s="878"/>
      <c r="TMN70" s="879"/>
      <c r="TMO70" s="1041"/>
      <c r="TMP70" s="877"/>
      <c r="TMQ70" s="878"/>
      <c r="TMR70" s="878"/>
      <c r="TMS70" s="878"/>
      <c r="TMT70" s="879"/>
      <c r="TMU70" s="880"/>
      <c r="TMV70" s="878"/>
      <c r="TMW70" s="878"/>
      <c r="TMX70" s="878"/>
      <c r="TMY70" s="881"/>
      <c r="TMZ70" s="877"/>
      <c r="TNA70" s="878"/>
      <c r="TNB70" s="878"/>
      <c r="TNC70" s="878"/>
      <c r="TND70" s="879"/>
      <c r="TNE70" s="1041"/>
      <c r="TNF70" s="877"/>
      <c r="TNG70" s="878"/>
      <c r="TNH70" s="878"/>
      <c r="TNI70" s="878"/>
      <c r="TNJ70" s="879"/>
      <c r="TNK70" s="880"/>
      <c r="TNL70" s="878"/>
      <c r="TNM70" s="878"/>
      <c r="TNN70" s="878"/>
      <c r="TNO70" s="881"/>
      <c r="TNP70" s="877"/>
      <c r="TNQ70" s="878"/>
      <c r="TNR70" s="878"/>
      <c r="TNS70" s="878"/>
      <c r="TNT70" s="879"/>
      <c r="TNU70" s="1041"/>
      <c r="TNV70" s="877"/>
      <c r="TNW70" s="878"/>
      <c r="TNX70" s="878"/>
      <c r="TNY70" s="878"/>
      <c r="TNZ70" s="879"/>
      <c r="TOA70" s="880"/>
      <c r="TOB70" s="878"/>
      <c r="TOC70" s="878"/>
      <c r="TOD70" s="878"/>
      <c r="TOE70" s="881"/>
      <c r="TOF70" s="877"/>
      <c r="TOG70" s="878"/>
      <c r="TOH70" s="878"/>
      <c r="TOI70" s="878"/>
      <c r="TOJ70" s="879"/>
      <c r="TOK70" s="1041"/>
      <c r="TOL70" s="877"/>
      <c r="TOM70" s="878"/>
      <c r="TON70" s="878"/>
      <c r="TOO70" s="878"/>
      <c r="TOP70" s="879"/>
      <c r="TOQ70" s="880"/>
      <c r="TOR70" s="878"/>
      <c r="TOS70" s="878"/>
      <c r="TOT70" s="878"/>
      <c r="TOU70" s="881"/>
      <c r="TOV70" s="877"/>
      <c r="TOW70" s="878"/>
      <c r="TOX70" s="878"/>
      <c r="TOY70" s="878"/>
      <c r="TOZ70" s="879"/>
      <c r="TPA70" s="1041"/>
      <c r="TPB70" s="877"/>
      <c r="TPC70" s="878"/>
      <c r="TPD70" s="878"/>
      <c r="TPE70" s="878"/>
      <c r="TPF70" s="879"/>
      <c r="TPG70" s="880"/>
      <c r="TPH70" s="878"/>
      <c r="TPI70" s="878"/>
      <c r="TPJ70" s="878"/>
      <c r="TPK70" s="881"/>
      <c r="TPL70" s="877"/>
      <c r="TPM70" s="878"/>
      <c r="TPN70" s="878"/>
      <c r="TPO70" s="878"/>
      <c r="TPP70" s="879"/>
      <c r="TPQ70" s="1041"/>
      <c r="TPR70" s="877"/>
      <c r="TPS70" s="878"/>
      <c r="TPT70" s="878"/>
      <c r="TPU70" s="878"/>
      <c r="TPV70" s="879"/>
      <c r="TPW70" s="880"/>
      <c r="TPX70" s="878"/>
      <c r="TPY70" s="878"/>
      <c r="TPZ70" s="878"/>
      <c r="TQA70" s="881"/>
      <c r="TQB70" s="877"/>
      <c r="TQC70" s="878"/>
      <c r="TQD70" s="878"/>
      <c r="TQE70" s="878"/>
      <c r="TQF70" s="879"/>
      <c r="TQG70" s="1041"/>
      <c r="TQH70" s="877"/>
      <c r="TQI70" s="878"/>
      <c r="TQJ70" s="878"/>
      <c r="TQK70" s="878"/>
      <c r="TQL70" s="879"/>
      <c r="TQM70" s="880"/>
      <c r="TQN70" s="878"/>
      <c r="TQO70" s="878"/>
      <c r="TQP70" s="878"/>
      <c r="TQQ70" s="881"/>
      <c r="TQR70" s="877"/>
      <c r="TQS70" s="878"/>
      <c r="TQT70" s="878"/>
      <c r="TQU70" s="878"/>
      <c r="TQV70" s="879"/>
      <c r="TQW70" s="1041"/>
      <c r="TQX70" s="877"/>
      <c r="TQY70" s="878"/>
      <c r="TQZ70" s="878"/>
      <c r="TRA70" s="878"/>
      <c r="TRB70" s="879"/>
      <c r="TRC70" s="880"/>
      <c r="TRD70" s="878"/>
      <c r="TRE70" s="878"/>
      <c r="TRF70" s="878"/>
      <c r="TRG70" s="881"/>
      <c r="TRH70" s="877"/>
      <c r="TRI70" s="878"/>
      <c r="TRJ70" s="878"/>
      <c r="TRK70" s="878"/>
      <c r="TRL70" s="879"/>
      <c r="TRM70" s="1041"/>
      <c r="TRN70" s="877"/>
      <c r="TRO70" s="878"/>
      <c r="TRP70" s="878"/>
      <c r="TRQ70" s="878"/>
      <c r="TRR70" s="879"/>
      <c r="TRS70" s="880"/>
      <c r="TRT70" s="878"/>
      <c r="TRU70" s="878"/>
      <c r="TRV70" s="878"/>
      <c r="TRW70" s="881"/>
      <c r="TRX70" s="877"/>
      <c r="TRY70" s="878"/>
      <c r="TRZ70" s="878"/>
      <c r="TSA70" s="878"/>
      <c r="TSB70" s="879"/>
      <c r="TSC70" s="1041"/>
      <c r="TSD70" s="877"/>
      <c r="TSE70" s="878"/>
      <c r="TSF70" s="878"/>
      <c r="TSG70" s="878"/>
      <c r="TSH70" s="879"/>
      <c r="TSI70" s="880"/>
      <c r="TSJ70" s="878"/>
      <c r="TSK70" s="878"/>
      <c r="TSL70" s="878"/>
      <c r="TSM70" s="881"/>
      <c r="TSN70" s="877"/>
      <c r="TSO70" s="878"/>
      <c r="TSP70" s="878"/>
      <c r="TSQ70" s="878"/>
      <c r="TSR70" s="879"/>
      <c r="TSS70" s="1041"/>
      <c r="TST70" s="877"/>
      <c r="TSU70" s="878"/>
      <c r="TSV70" s="878"/>
      <c r="TSW70" s="878"/>
      <c r="TSX70" s="879"/>
      <c r="TSY70" s="880"/>
      <c r="TSZ70" s="878"/>
      <c r="TTA70" s="878"/>
      <c r="TTB70" s="878"/>
      <c r="TTC70" s="881"/>
      <c r="TTD70" s="877"/>
      <c r="TTE70" s="878"/>
      <c r="TTF70" s="878"/>
      <c r="TTG70" s="878"/>
      <c r="TTH70" s="879"/>
      <c r="TTI70" s="1041"/>
      <c r="TTJ70" s="877"/>
      <c r="TTK70" s="878"/>
      <c r="TTL70" s="878"/>
      <c r="TTM70" s="878"/>
      <c r="TTN70" s="879"/>
      <c r="TTO70" s="880"/>
      <c r="TTP70" s="878"/>
      <c r="TTQ70" s="878"/>
      <c r="TTR70" s="878"/>
      <c r="TTS70" s="881"/>
      <c r="TTT70" s="877"/>
      <c r="TTU70" s="878"/>
      <c r="TTV70" s="878"/>
      <c r="TTW70" s="878"/>
      <c r="TTX70" s="879"/>
      <c r="TTY70" s="1041"/>
      <c r="TTZ70" s="877"/>
      <c r="TUA70" s="878"/>
      <c r="TUB70" s="878"/>
      <c r="TUC70" s="878"/>
      <c r="TUD70" s="879"/>
      <c r="TUE70" s="880"/>
      <c r="TUF70" s="878"/>
      <c r="TUG70" s="878"/>
      <c r="TUH70" s="878"/>
      <c r="TUI70" s="881"/>
      <c r="TUJ70" s="877"/>
      <c r="TUK70" s="878"/>
      <c r="TUL70" s="878"/>
      <c r="TUM70" s="878"/>
      <c r="TUN70" s="879"/>
      <c r="TUO70" s="1041"/>
      <c r="TUP70" s="877"/>
      <c r="TUQ70" s="878"/>
      <c r="TUR70" s="878"/>
      <c r="TUS70" s="878"/>
      <c r="TUT70" s="879"/>
      <c r="TUU70" s="880"/>
      <c r="TUV70" s="878"/>
      <c r="TUW70" s="878"/>
      <c r="TUX70" s="878"/>
      <c r="TUY70" s="881"/>
      <c r="TUZ70" s="877"/>
      <c r="TVA70" s="878"/>
      <c r="TVB70" s="878"/>
      <c r="TVC70" s="878"/>
      <c r="TVD70" s="879"/>
      <c r="TVE70" s="1041"/>
      <c r="TVF70" s="877"/>
      <c r="TVG70" s="878"/>
      <c r="TVH70" s="878"/>
      <c r="TVI70" s="878"/>
      <c r="TVJ70" s="879"/>
      <c r="TVK70" s="880"/>
      <c r="TVL70" s="878"/>
      <c r="TVM70" s="878"/>
      <c r="TVN70" s="878"/>
      <c r="TVO70" s="881"/>
      <c r="TVP70" s="877"/>
      <c r="TVQ70" s="878"/>
      <c r="TVR70" s="878"/>
      <c r="TVS70" s="878"/>
      <c r="TVT70" s="879"/>
      <c r="TVU70" s="1041"/>
      <c r="TVV70" s="877"/>
      <c r="TVW70" s="878"/>
      <c r="TVX70" s="878"/>
      <c r="TVY70" s="878"/>
      <c r="TVZ70" s="879"/>
      <c r="TWA70" s="880"/>
      <c r="TWB70" s="878"/>
      <c r="TWC70" s="878"/>
      <c r="TWD70" s="878"/>
      <c r="TWE70" s="881"/>
      <c r="TWF70" s="877"/>
      <c r="TWG70" s="878"/>
      <c r="TWH70" s="878"/>
      <c r="TWI70" s="878"/>
      <c r="TWJ70" s="879"/>
      <c r="TWK70" s="1041"/>
      <c r="TWL70" s="877"/>
      <c r="TWM70" s="878"/>
      <c r="TWN70" s="878"/>
      <c r="TWO70" s="878"/>
      <c r="TWP70" s="879"/>
      <c r="TWQ70" s="880"/>
      <c r="TWR70" s="878"/>
      <c r="TWS70" s="878"/>
      <c r="TWT70" s="878"/>
      <c r="TWU70" s="881"/>
      <c r="TWV70" s="877"/>
      <c r="TWW70" s="878"/>
      <c r="TWX70" s="878"/>
      <c r="TWY70" s="878"/>
      <c r="TWZ70" s="879"/>
      <c r="TXA70" s="1041"/>
      <c r="TXB70" s="877"/>
      <c r="TXC70" s="878"/>
      <c r="TXD70" s="878"/>
      <c r="TXE70" s="878"/>
      <c r="TXF70" s="879"/>
      <c r="TXG70" s="880"/>
      <c r="TXH70" s="878"/>
      <c r="TXI70" s="878"/>
      <c r="TXJ70" s="878"/>
      <c r="TXK70" s="881"/>
      <c r="TXL70" s="877"/>
      <c r="TXM70" s="878"/>
      <c r="TXN70" s="878"/>
      <c r="TXO70" s="878"/>
      <c r="TXP70" s="879"/>
      <c r="TXQ70" s="1041"/>
      <c r="TXR70" s="877"/>
      <c r="TXS70" s="878"/>
      <c r="TXT70" s="878"/>
      <c r="TXU70" s="878"/>
      <c r="TXV70" s="879"/>
      <c r="TXW70" s="880"/>
      <c r="TXX70" s="878"/>
      <c r="TXY70" s="878"/>
      <c r="TXZ70" s="878"/>
      <c r="TYA70" s="881"/>
      <c r="TYB70" s="877"/>
      <c r="TYC70" s="878"/>
      <c r="TYD70" s="878"/>
      <c r="TYE70" s="878"/>
      <c r="TYF70" s="879"/>
      <c r="TYG70" s="1041"/>
      <c r="TYH70" s="877"/>
      <c r="TYI70" s="878"/>
      <c r="TYJ70" s="878"/>
      <c r="TYK70" s="878"/>
      <c r="TYL70" s="879"/>
      <c r="TYM70" s="880"/>
      <c r="TYN70" s="878"/>
      <c r="TYO70" s="878"/>
      <c r="TYP70" s="878"/>
      <c r="TYQ70" s="881"/>
      <c r="TYR70" s="877"/>
      <c r="TYS70" s="878"/>
      <c r="TYT70" s="878"/>
      <c r="TYU70" s="878"/>
      <c r="TYV70" s="879"/>
      <c r="TYW70" s="1041"/>
      <c r="TYX70" s="877"/>
      <c r="TYY70" s="878"/>
      <c r="TYZ70" s="878"/>
      <c r="TZA70" s="878"/>
      <c r="TZB70" s="879"/>
      <c r="TZC70" s="880"/>
      <c r="TZD70" s="878"/>
      <c r="TZE70" s="878"/>
      <c r="TZF70" s="878"/>
      <c r="TZG70" s="881"/>
      <c r="TZH70" s="877"/>
      <c r="TZI70" s="878"/>
      <c r="TZJ70" s="878"/>
      <c r="TZK70" s="878"/>
      <c r="TZL70" s="879"/>
      <c r="TZM70" s="1041"/>
      <c r="TZN70" s="877"/>
      <c r="TZO70" s="878"/>
      <c r="TZP70" s="878"/>
      <c r="TZQ70" s="878"/>
      <c r="TZR70" s="879"/>
      <c r="TZS70" s="880"/>
      <c r="TZT70" s="878"/>
      <c r="TZU70" s="878"/>
      <c r="TZV70" s="878"/>
      <c r="TZW70" s="881"/>
      <c r="TZX70" s="877"/>
      <c r="TZY70" s="878"/>
      <c r="TZZ70" s="878"/>
      <c r="UAA70" s="878"/>
      <c r="UAB70" s="879"/>
      <c r="UAC70" s="1041"/>
      <c r="UAD70" s="877"/>
      <c r="UAE70" s="878"/>
      <c r="UAF70" s="878"/>
      <c r="UAG70" s="878"/>
      <c r="UAH70" s="879"/>
      <c r="UAI70" s="880"/>
      <c r="UAJ70" s="878"/>
      <c r="UAK70" s="878"/>
      <c r="UAL70" s="878"/>
      <c r="UAM70" s="881"/>
      <c r="UAN70" s="877"/>
      <c r="UAO70" s="878"/>
      <c r="UAP70" s="878"/>
      <c r="UAQ70" s="878"/>
      <c r="UAR70" s="879"/>
      <c r="UAS70" s="1041"/>
      <c r="UAT70" s="877"/>
      <c r="UAU70" s="878"/>
      <c r="UAV70" s="878"/>
      <c r="UAW70" s="878"/>
      <c r="UAX70" s="879"/>
      <c r="UAY70" s="880"/>
      <c r="UAZ70" s="878"/>
      <c r="UBA70" s="878"/>
      <c r="UBB70" s="878"/>
      <c r="UBC70" s="881"/>
      <c r="UBD70" s="877"/>
      <c r="UBE70" s="878"/>
      <c r="UBF70" s="878"/>
      <c r="UBG70" s="878"/>
      <c r="UBH70" s="879"/>
      <c r="UBI70" s="1041"/>
      <c r="UBJ70" s="877"/>
      <c r="UBK70" s="878"/>
      <c r="UBL70" s="878"/>
      <c r="UBM70" s="878"/>
      <c r="UBN70" s="879"/>
      <c r="UBO70" s="880"/>
      <c r="UBP70" s="878"/>
      <c r="UBQ70" s="878"/>
      <c r="UBR70" s="878"/>
      <c r="UBS70" s="881"/>
      <c r="UBT70" s="877"/>
      <c r="UBU70" s="878"/>
      <c r="UBV70" s="878"/>
      <c r="UBW70" s="878"/>
      <c r="UBX70" s="879"/>
      <c r="UBY70" s="1041"/>
      <c r="UBZ70" s="877"/>
      <c r="UCA70" s="878"/>
      <c r="UCB70" s="878"/>
      <c r="UCC70" s="878"/>
      <c r="UCD70" s="879"/>
      <c r="UCE70" s="880"/>
      <c r="UCF70" s="878"/>
      <c r="UCG70" s="878"/>
      <c r="UCH70" s="878"/>
      <c r="UCI70" s="881"/>
      <c r="UCJ70" s="877"/>
      <c r="UCK70" s="878"/>
      <c r="UCL70" s="878"/>
      <c r="UCM70" s="878"/>
      <c r="UCN70" s="879"/>
      <c r="UCO70" s="1041"/>
      <c r="UCP70" s="877"/>
      <c r="UCQ70" s="878"/>
      <c r="UCR70" s="878"/>
      <c r="UCS70" s="878"/>
      <c r="UCT70" s="879"/>
      <c r="UCU70" s="880"/>
      <c r="UCV70" s="878"/>
      <c r="UCW70" s="878"/>
      <c r="UCX70" s="878"/>
      <c r="UCY70" s="881"/>
      <c r="UCZ70" s="877"/>
      <c r="UDA70" s="878"/>
      <c r="UDB70" s="878"/>
      <c r="UDC70" s="878"/>
      <c r="UDD70" s="879"/>
      <c r="UDE70" s="1041"/>
      <c r="UDF70" s="877"/>
      <c r="UDG70" s="878"/>
      <c r="UDH70" s="878"/>
      <c r="UDI70" s="878"/>
      <c r="UDJ70" s="879"/>
      <c r="UDK70" s="880"/>
      <c r="UDL70" s="878"/>
      <c r="UDM70" s="878"/>
      <c r="UDN70" s="878"/>
      <c r="UDO70" s="881"/>
      <c r="UDP70" s="877"/>
      <c r="UDQ70" s="878"/>
      <c r="UDR70" s="878"/>
      <c r="UDS70" s="878"/>
      <c r="UDT70" s="879"/>
      <c r="UDU70" s="1041"/>
      <c r="UDV70" s="877"/>
      <c r="UDW70" s="878"/>
      <c r="UDX70" s="878"/>
      <c r="UDY70" s="878"/>
      <c r="UDZ70" s="879"/>
      <c r="UEA70" s="880"/>
      <c r="UEB70" s="878"/>
      <c r="UEC70" s="878"/>
      <c r="UED70" s="878"/>
      <c r="UEE70" s="881"/>
      <c r="UEF70" s="877"/>
      <c r="UEG70" s="878"/>
      <c r="UEH70" s="878"/>
      <c r="UEI70" s="878"/>
      <c r="UEJ70" s="879"/>
      <c r="UEK70" s="1041"/>
      <c r="UEL70" s="877"/>
      <c r="UEM70" s="878"/>
      <c r="UEN70" s="878"/>
      <c r="UEO70" s="878"/>
      <c r="UEP70" s="879"/>
      <c r="UEQ70" s="880"/>
      <c r="UER70" s="878"/>
      <c r="UES70" s="878"/>
      <c r="UET70" s="878"/>
      <c r="UEU70" s="881"/>
      <c r="UEV70" s="877"/>
      <c r="UEW70" s="878"/>
      <c r="UEX70" s="878"/>
      <c r="UEY70" s="878"/>
      <c r="UEZ70" s="879"/>
      <c r="UFA70" s="1041"/>
      <c r="UFB70" s="877"/>
      <c r="UFC70" s="878"/>
      <c r="UFD70" s="878"/>
      <c r="UFE70" s="878"/>
      <c r="UFF70" s="879"/>
      <c r="UFG70" s="880"/>
      <c r="UFH70" s="878"/>
      <c r="UFI70" s="878"/>
      <c r="UFJ70" s="878"/>
      <c r="UFK70" s="881"/>
      <c r="UFL70" s="877"/>
      <c r="UFM70" s="878"/>
      <c r="UFN70" s="878"/>
      <c r="UFO70" s="878"/>
      <c r="UFP70" s="879"/>
      <c r="UFQ70" s="1041"/>
      <c r="UFR70" s="877"/>
      <c r="UFS70" s="878"/>
      <c r="UFT70" s="878"/>
      <c r="UFU70" s="878"/>
      <c r="UFV70" s="879"/>
      <c r="UFW70" s="880"/>
      <c r="UFX70" s="878"/>
      <c r="UFY70" s="878"/>
      <c r="UFZ70" s="878"/>
      <c r="UGA70" s="881"/>
      <c r="UGB70" s="877"/>
      <c r="UGC70" s="878"/>
      <c r="UGD70" s="878"/>
      <c r="UGE70" s="878"/>
      <c r="UGF70" s="879"/>
      <c r="UGG70" s="1041"/>
      <c r="UGH70" s="877"/>
      <c r="UGI70" s="878"/>
      <c r="UGJ70" s="878"/>
      <c r="UGK70" s="878"/>
      <c r="UGL70" s="879"/>
      <c r="UGM70" s="880"/>
      <c r="UGN70" s="878"/>
      <c r="UGO70" s="878"/>
      <c r="UGP70" s="878"/>
      <c r="UGQ70" s="881"/>
      <c r="UGR70" s="877"/>
      <c r="UGS70" s="878"/>
      <c r="UGT70" s="878"/>
      <c r="UGU70" s="878"/>
      <c r="UGV70" s="879"/>
      <c r="UGW70" s="1041"/>
      <c r="UGX70" s="877"/>
      <c r="UGY70" s="878"/>
      <c r="UGZ70" s="878"/>
      <c r="UHA70" s="878"/>
      <c r="UHB70" s="879"/>
      <c r="UHC70" s="880"/>
      <c r="UHD70" s="878"/>
      <c r="UHE70" s="878"/>
      <c r="UHF70" s="878"/>
      <c r="UHG70" s="881"/>
      <c r="UHH70" s="877"/>
      <c r="UHI70" s="878"/>
      <c r="UHJ70" s="878"/>
      <c r="UHK70" s="878"/>
      <c r="UHL70" s="879"/>
      <c r="UHM70" s="1041"/>
      <c r="UHN70" s="877"/>
      <c r="UHO70" s="878"/>
      <c r="UHP70" s="878"/>
      <c r="UHQ70" s="878"/>
      <c r="UHR70" s="879"/>
      <c r="UHS70" s="880"/>
      <c r="UHT70" s="878"/>
      <c r="UHU70" s="878"/>
      <c r="UHV70" s="878"/>
      <c r="UHW70" s="881"/>
      <c r="UHX70" s="877"/>
      <c r="UHY70" s="878"/>
      <c r="UHZ70" s="878"/>
      <c r="UIA70" s="878"/>
      <c r="UIB70" s="879"/>
      <c r="UIC70" s="1041"/>
      <c r="UID70" s="877"/>
      <c r="UIE70" s="878"/>
      <c r="UIF70" s="878"/>
      <c r="UIG70" s="878"/>
      <c r="UIH70" s="879"/>
      <c r="UII70" s="880"/>
      <c r="UIJ70" s="878"/>
      <c r="UIK70" s="878"/>
      <c r="UIL70" s="878"/>
      <c r="UIM70" s="881"/>
      <c r="UIN70" s="877"/>
      <c r="UIO70" s="878"/>
      <c r="UIP70" s="878"/>
      <c r="UIQ70" s="878"/>
      <c r="UIR70" s="879"/>
      <c r="UIS70" s="1041"/>
      <c r="UIT70" s="877"/>
      <c r="UIU70" s="878"/>
      <c r="UIV70" s="878"/>
      <c r="UIW70" s="878"/>
      <c r="UIX70" s="879"/>
      <c r="UIY70" s="880"/>
      <c r="UIZ70" s="878"/>
      <c r="UJA70" s="878"/>
      <c r="UJB70" s="878"/>
      <c r="UJC70" s="881"/>
      <c r="UJD70" s="877"/>
      <c r="UJE70" s="878"/>
      <c r="UJF70" s="878"/>
      <c r="UJG70" s="878"/>
      <c r="UJH70" s="879"/>
      <c r="UJI70" s="1041"/>
      <c r="UJJ70" s="877"/>
      <c r="UJK70" s="878"/>
      <c r="UJL70" s="878"/>
      <c r="UJM70" s="878"/>
      <c r="UJN70" s="879"/>
      <c r="UJO70" s="880"/>
      <c r="UJP70" s="878"/>
      <c r="UJQ70" s="878"/>
      <c r="UJR70" s="878"/>
      <c r="UJS70" s="881"/>
      <c r="UJT70" s="877"/>
      <c r="UJU70" s="878"/>
      <c r="UJV70" s="878"/>
      <c r="UJW70" s="878"/>
      <c r="UJX70" s="879"/>
      <c r="UJY70" s="1041"/>
      <c r="UJZ70" s="877"/>
      <c r="UKA70" s="878"/>
      <c r="UKB70" s="878"/>
      <c r="UKC70" s="878"/>
      <c r="UKD70" s="879"/>
      <c r="UKE70" s="880"/>
      <c r="UKF70" s="878"/>
      <c r="UKG70" s="878"/>
      <c r="UKH70" s="878"/>
      <c r="UKI70" s="881"/>
      <c r="UKJ70" s="877"/>
      <c r="UKK70" s="878"/>
      <c r="UKL70" s="878"/>
      <c r="UKM70" s="878"/>
      <c r="UKN70" s="879"/>
      <c r="UKO70" s="1041"/>
      <c r="UKP70" s="877"/>
      <c r="UKQ70" s="878"/>
      <c r="UKR70" s="878"/>
      <c r="UKS70" s="878"/>
      <c r="UKT70" s="879"/>
      <c r="UKU70" s="880"/>
      <c r="UKV70" s="878"/>
      <c r="UKW70" s="878"/>
      <c r="UKX70" s="878"/>
      <c r="UKY70" s="881"/>
      <c r="UKZ70" s="877"/>
      <c r="ULA70" s="878"/>
      <c r="ULB70" s="878"/>
      <c r="ULC70" s="878"/>
      <c r="ULD70" s="879"/>
      <c r="ULE70" s="1041"/>
      <c r="ULF70" s="877"/>
      <c r="ULG70" s="878"/>
      <c r="ULH70" s="878"/>
      <c r="ULI70" s="878"/>
      <c r="ULJ70" s="879"/>
      <c r="ULK70" s="880"/>
      <c r="ULL70" s="878"/>
      <c r="ULM70" s="878"/>
      <c r="ULN70" s="878"/>
      <c r="ULO70" s="881"/>
      <c r="ULP70" s="877"/>
      <c r="ULQ70" s="878"/>
      <c r="ULR70" s="878"/>
      <c r="ULS70" s="878"/>
      <c r="ULT70" s="879"/>
      <c r="ULU70" s="1041"/>
      <c r="ULV70" s="877"/>
      <c r="ULW70" s="878"/>
      <c r="ULX70" s="878"/>
      <c r="ULY70" s="878"/>
      <c r="ULZ70" s="879"/>
      <c r="UMA70" s="880"/>
      <c r="UMB70" s="878"/>
      <c r="UMC70" s="878"/>
      <c r="UMD70" s="878"/>
      <c r="UME70" s="881"/>
      <c r="UMF70" s="877"/>
      <c r="UMG70" s="878"/>
      <c r="UMH70" s="878"/>
      <c r="UMI70" s="878"/>
      <c r="UMJ70" s="879"/>
      <c r="UMK70" s="1041"/>
      <c r="UML70" s="877"/>
      <c r="UMM70" s="878"/>
      <c r="UMN70" s="878"/>
      <c r="UMO70" s="878"/>
      <c r="UMP70" s="879"/>
      <c r="UMQ70" s="880"/>
      <c r="UMR70" s="878"/>
      <c r="UMS70" s="878"/>
      <c r="UMT70" s="878"/>
      <c r="UMU70" s="881"/>
      <c r="UMV70" s="877"/>
      <c r="UMW70" s="878"/>
      <c r="UMX70" s="878"/>
      <c r="UMY70" s="878"/>
      <c r="UMZ70" s="879"/>
      <c r="UNA70" s="1041"/>
      <c r="UNB70" s="877"/>
      <c r="UNC70" s="878"/>
      <c r="UND70" s="878"/>
      <c r="UNE70" s="878"/>
      <c r="UNF70" s="879"/>
      <c r="UNG70" s="880"/>
      <c r="UNH70" s="878"/>
      <c r="UNI70" s="878"/>
      <c r="UNJ70" s="878"/>
      <c r="UNK70" s="881"/>
      <c r="UNL70" s="877"/>
      <c r="UNM70" s="878"/>
      <c r="UNN70" s="878"/>
      <c r="UNO70" s="878"/>
      <c r="UNP70" s="879"/>
      <c r="UNQ70" s="1041"/>
      <c r="UNR70" s="877"/>
      <c r="UNS70" s="878"/>
      <c r="UNT70" s="878"/>
      <c r="UNU70" s="878"/>
      <c r="UNV70" s="879"/>
      <c r="UNW70" s="880"/>
      <c r="UNX70" s="878"/>
      <c r="UNY70" s="878"/>
      <c r="UNZ70" s="878"/>
      <c r="UOA70" s="881"/>
      <c r="UOB70" s="877"/>
      <c r="UOC70" s="878"/>
      <c r="UOD70" s="878"/>
      <c r="UOE70" s="878"/>
      <c r="UOF70" s="879"/>
      <c r="UOG70" s="1041"/>
      <c r="UOH70" s="877"/>
      <c r="UOI70" s="878"/>
      <c r="UOJ70" s="878"/>
      <c r="UOK70" s="878"/>
      <c r="UOL70" s="879"/>
      <c r="UOM70" s="880"/>
      <c r="UON70" s="878"/>
      <c r="UOO70" s="878"/>
      <c r="UOP70" s="878"/>
      <c r="UOQ70" s="881"/>
      <c r="UOR70" s="877"/>
      <c r="UOS70" s="878"/>
      <c r="UOT70" s="878"/>
      <c r="UOU70" s="878"/>
      <c r="UOV70" s="879"/>
      <c r="UOW70" s="1041"/>
      <c r="UOX70" s="877"/>
      <c r="UOY70" s="878"/>
      <c r="UOZ70" s="878"/>
      <c r="UPA70" s="878"/>
      <c r="UPB70" s="879"/>
      <c r="UPC70" s="880"/>
      <c r="UPD70" s="878"/>
      <c r="UPE70" s="878"/>
      <c r="UPF70" s="878"/>
      <c r="UPG70" s="881"/>
      <c r="UPH70" s="877"/>
      <c r="UPI70" s="878"/>
      <c r="UPJ70" s="878"/>
      <c r="UPK70" s="878"/>
      <c r="UPL70" s="879"/>
      <c r="UPM70" s="1041"/>
      <c r="UPN70" s="877"/>
      <c r="UPO70" s="878"/>
      <c r="UPP70" s="878"/>
      <c r="UPQ70" s="878"/>
      <c r="UPR70" s="879"/>
      <c r="UPS70" s="880"/>
      <c r="UPT70" s="878"/>
      <c r="UPU70" s="878"/>
      <c r="UPV70" s="878"/>
      <c r="UPW70" s="881"/>
      <c r="UPX70" s="877"/>
      <c r="UPY70" s="878"/>
      <c r="UPZ70" s="878"/>
      <c r="UQA70" s="878"/>
      <c r="UQB70" s="879"/>
      <c r="UQC70" s="1041"/>
      <c r="UQD70" s="877"/>
      <c r="UQE70" s="878"/>
      <c r="UQF70" s="878"/>
      <c r="UQG70" s="878"/>
      <c r="UQH70" s="879"/>
      <c r="UQI70" s="880"/>
      <c r="UQJ70" s="878"/>
      <c r="UQK70" s="878"/>
      <c r="UQL70" s="878"/>
      <c r="UQM70" s="881"/>
      <c r="UQN70" s="877"/>
      <c r="UQO70" s="878"/>
      <c r="UQP70" s="878"/>
      <c r="UQQ70" s="878"/>
      <c r="UQR70" s="879"/>
      <c r="UQS70" s="1041"/>
      <c r="UQT70" s="877"/>
      <c r="UQU70" s="878"/>
      <c r="UQV70" s="878"/>
      <c r="UQW70" s="878"/>
      <c r="UQX70" s="879"/>
      <c r="UQY70" s="880"/>
      <c r="UQZ70" s="878"/>
      <c r="URA70" s="878"/>
      <c r="URB70" s="878"/>
      <c r="URC70" s="881"/>
      <c r="URD70" s="877"/>
      <c r="URE70" s="878"/>
      <c r="URF70" s="878"/>
      <c r="URG70" s="878"/>
      <c r="URH70" s="879"/>
      <c r="URI70" s="1041"/>
      <c r="URJ70" s="877"/>
      <c r="URK70" s="878"/>
      <c r="URL70" s="878"/>
      <c r="URM70" s="878"/>
      <c r="URN70" s="879"/>
      <c r="URO70" s="880"/>
      <c r="URP70" s="878"/>
      <c r="URQ70" s="878"/>
      <c r="URR70" s="878"/>
      <c r="URS70" s="881"/>
      <c r="URT70" s="877"/>
      <c r="URU70" s="878"/>
      <c r="URV70" s="878"/>
      <c r="URW70" s="878"/>
      <c r="URX70" s="879"/>
      <c r="URY70" s="1041"/>
      <c r="URZ70" s="877"/>
      <c r="USA70" s="878"/>
      <c r="USB70" s="878"/>
      <c r="USC70" s="878"/>
      <c r="USD70" s="879"/>
      <c r="USE70" s="880"/>
      <c r="USF70" s="878"/>
      <c r="USG70" s="878"/>
      <c r="USH70" s="878"/>
      <c r="USI70" s="881"/>
      <c r="USJ70" s="877"/>
      <c r="USK70" s="878"/>
      <c r="USL70" s="878"/>
      <c r="USM70" s="878"/>
      <c r="USN70" s="879"/>
      <c r="USO70" s="1041"/>
      <c r="USP70" s="877"/>
      <c r="USQ70" s="878"/>
      <c r="USR70" s="878"/>
      <c r="USS70" s="878"/>
      <c r="UST70" s="879"/>
      <c r="USU70" s="880"/>
      <c r="USV70" s="878"/>
      <c r="USW70" s="878"/>
      <c r="USX70" s="878"/>
      <c r="USY70" s="881"/>
      <c r="USZ70" s="877"/>
      <c r="UTA70" s="878"/>
      <c r="UTB70" s="878"/>
      <c r="UTC70" s="878"/>
      <c r="UTD70" s="879"/>
      <c r="UTE70" s="1041"/>
      <c r="UTF70" s="877"/>
      <c r="UTG70" s="878"/>
      <c r="UTH70" s="878"/>
      <c r="UTI70" s="878"/>
      <c r="UTJ70" s="879"/>
      <c r="UTK70" s="880"/>
      <c r="UTL70" s="878"/>
      <c r="UTM70" s="878"/>
      <c r="UTN70" s="878"/>
      <c r="UTO70" s="881"/>
      <c r="UTP70" s="877"/>
      <c r="UTQ70" s="878"/>
      <c r="UTR70" s="878"/>
      <c r="UTS70" s="878"/>
      <c r="UTT70" s="879"/>
      <c r="UTU70" s="1041"/>
      <c r="UTV70" s="877"/>
      <c r="UTW70" s="878"/>
      <c r="UTX70" s="878"/>
      <c r="UTY70" s="878"/>
      <c r="UTZ70" s="879"/>
      <c r="UUA70" s="880"/>
      <c r="UUB70" s="878"/>
      <c r="UUC70" s="878"/>
      <c r="UUD70" s="878"/>
      <c r="UUE70" s="881"/>
      <c r="UUF70" s="877"/>
      <c r="UUG70" s="878"/>
      <c r="UUH70" s="878"/>
      <c r="UUI70" s="878"/>
      <c r="UUJ70" s="879"/>
      <c r="UUK70" s="1041"/>
      <c r="UUL70" s="877"/>
      <c r="UUM70" s="878"/>
      <c r="UUN70" s="878"/>
      <c r="UUO70" s="878"/>
      <c r="UUP70" s="879"/>
      <c r="UUQ70" s="880"/>
      <c r="UUR70" s="878"/>
      <c r="UUS70" s="878"/>
      <c r="UUT70" s="878"/>
      <c r="UUU70" s="881"/>
      <c r="UUV70" s="877"/>
      <c r="UUW70" s="878"/>
      <c r="UUX70" s="878"/>
      <c r="UUY70" s="878"/>
      <c r="UUZ70" s="879"/>
      <c r="UVA70" s="1041"/>
      <c r="UVB70" s="877"/>
      <c r="UVC70" s="878"/>
      <c r="UVD70" s="878"/>
      <c r="UVE70" s="878"/>
      <c r="UVF70" s="879"/>
      <c r="UVG70" s="880"/>
      <c r="UVH70" s="878"/>
      <c r="UVI70" s="878"/>
      <c r="UVJ70" s="878"/>
      <c r="UVK70" s="881"/>
      <c r="UVL70" s="877"/>
      <c r="UVM70" s="878"/>
      <c r="UVN70" s="878"/>
      <c r="UVO70" s="878"/>
      <c r="UVP70" s="879"/>
      <c r="UVQ70" s="1041"/>
      <c r="UVR70" s="877"/>
      <c r="UVS70" s="878"/>
      <c r="UVT70" s="878"/>
      <c r="UVU70" s="878"/>
      <c r="UVV70" s="879"/>
      <c r="UVW70" s="880"/>
      <c r="UVX70" s="878"/>
      <c r="UVY70" s="878"/>
      <c r="UVZ70" s="878"/>
      <c r="UWA70" s="881"/>
      <c r="UWB70" s="877"/>
      <c r="UWC70" s="878"/>
      <c r="UWD70" s="878"/>
      <c r="UWE70" s="878"/>
      <c r="UWF70" s="879"/>
      <c r="UWG70" s="1041"/>
      <c r="UWH70" s="877"/>
      <c r="UWI70" s="878"/>
      <c r="UWJ70" s="878"/>
      <c r="UWK70" s="878"/>
      <c r="UWL70" s="879"/>
      <c r="UWM70" s="880"/>
      <c r="UWN70" s="878"/>
      <c r="UWO70" s="878"/>
      <c r="UWP70" s="878"/>
      <c r="UWQ70" s="881"/>
      <c r="UWR70" s="877"/>
      <c r="UWS70" s="878"/>
      <c r="UWT70" s="878"/>
      <c r="UWU70" s="878"/>
      <c r="UWV70" s="879"/>
      <c r="UWW70" s="1041"/>
      <c r="UWX70" s="877"/>
      <c r="UWY70" s="878"/>
      <c r="UWZ70" s="878"/>
      <c r="UXA70" s="878"/>
      <c r="UXB70" s="879"/>
      <c r="UXC70" s="880"/>
      <c r="UXD70" s="878"/>
      <c r="UXE70" s="878"/>
      <c r="UXF70" s="878"/>
      <c r="UXG70" s="881"/>
      <c r="UXH70" s="877"/>
      <c r="UXI70" s="878"/>
      <c r="UXJ70" s="878"/>
      <c r="UXK70" s="878"/>
      <c r="UXL70" s="879"/>
      <c r="UXM70" s="1041"/>
      <c r="UXN70" s="877"/>
      <c r="UXO70" s="878"/>
      <c r="UXP70" s="878"/>
      <c r="UXQ70" s="878"/>
      <c r="UXR70" s="879"/>
      <c r="UXS70" s="880"/>
      <c r="UXT70" s="878"/>
      <c r="UXU70" s="878"/>
      <c r="UXV70" s="878"/>
      <c r="UXW70" s="881"/>
      <c r="UXX70" s="877"/>
      <c r="UXY70" s="878"/>
      <c r="UXZ70" s="878"/>
      <c r="UYA70" s="878"/>
      <c r="UYB70" s="879"/>
      <c r="UYC70" s="1041"/>
      <c r="UYD70" s="877"/>
      <c r="UYE70" s="878"/>
      <c r="UYF70" s="878"/>
      <c r="UYG70" s="878"/>
      <c r="UYH70" s="879"/>
      <c r="UYI70" s="880"/>
      <c r="UYJ70" s="878"/>
      <c r="UYK70" s="878"/>
      <c r="UYL70" s="878"/>
      <c r="UYM70" s="881"/>
      <c r="UYN70" s="877"/>
      <c r="UYO70" s="878"/>
      <c r="UYP70" s="878"/>
      <c r="UYQ70" s="878"/>
      <c r="UYR70" s="879"/>
      <c r="UYS70" s="1041"/>
      <c r="UYT70" s="877"/>
      <c r="UYU70" s="878"/>
      <c r="UYV70" s="878"/>
      <c r="UYW70" s="878"/>
      <c r="UYX70" s="879"/>
      <c r="UYY70" s="880"/>
      <c r="UYZ70" s="878"/>
      <c r="UZA70" s="878"/>
      <c r="UZB70" s="878"/>
      <c r="UZC70" s="881"/>
      <c r="UZD70" s="877"/>
      <c r="UZE70" s="878"/>
      <c r="UZF70" s="878"/>
      <c r="UZG70" s="878"/>
      <c r="UZH70" s="879"/>
      <c r="UZI70" s="1041"/>
      <c r="UZJ70" s="877"/>
      <c r="UZK70" s="878"/>
      <c r="UZL70" s="878"/>
      <c r="UZM70" s="878"/>
      <c r="UZN70" s="879"/>
      <c r="UZO70" s="880"/>
      <c r="UZP70" s="878"/>
      <c r="UZQ70" s="878"/>
      <c r="UZR70" s="878"/>
      <c r="UZS70" s="881"/>
      <c r="UZT70" s="877"/>
      <c r="UZU70" s="878"/>
      <c r="UZV70" s="878"/>
      <c r="UZW70" s="878"/>
      <c r="UZX70" s="879"/>
      <c r="UZY70" s="1041"/>
      <c r="UZZ70" s="877"/>
      <c r="VAA70" s="878"/>
      <c r="VAB70" s="878"/>
      <c r="VAC70" s="878"/>
      <c r="VAD70" s="879"/>
      <c r="VAE70" s="880"/>
      <c r="VAF70" s="878"/>
      <c r="VAG70" s="878"/>
      <c r="VAH70" s="878"/>
      <c r="VAI70" s="881"/>
      <c r="VAJ70" s="877"/>
      <c r="VAK70" s="878"/>
      <c r="VAL70" s="878"/>
      <c r="VAM70" s="878"/>
      <c r="VAN70" s="879"/>
      <c r="VAO70" s="1041"/>
      <c r="VAP70" s="877"/>
      <c r="VAQ70" s="878"/>
      <c r="VAR70" s="878"/>
      <c r="VAS70" s="878"/>
      <c r="VAT70" s="879"/>
      <c r="VAU70" s="880"/>
      <c r="VAV70" s="878"/>
      <c r="VAW70" s="878"/>
      <c r="VAX70" s="878"/>
      <c r="VAY70" s="881"/>
      <c r="VAZ70" s="877"/>
      <c r="VBA70" s="878"/>
      <c r="VBB70" s="878"/>
      <c r="VBC70" s="878"/>
      <c r="VBD70" s="879"/>
      <c r="VBE70" s="1041"/>
      <c r="VBF70" s="877"/>
      <c r="VBG70" s="878"/>
      <c r="VBH70" s="878"/>
      <c r="VBI70" s="878"/>
      <c r="VBJ70" s="879"/>
      <c r="VBK70" s="880"/>
      <c r="VBL70" s="878"/>
      <c r="VBM70" s="878"/>
      <c r="VBN70" s="878"/>
      <c r="VBO70" s="881"/>
      <c r="VBP70" s="877"/>
      <c r="VBQ70" s="878"/>
      <c r="VBR70" s="878"/>
      <c r="VBS70" s="878"/>
      <c r="VBT70" s="879"/>
      <c r="VBU70" s="1041"/>
      <c r="VBV70" s="877"/>
      <c r="VBW70" s="878"/>
      <c r="VBX70" s="878"/>
      <c r="VBY70" s="878"/>
      <c r="VBZ70" s="879"/>
      <c r="VCA70" s="880"/>
      <c r="VCB70" s="878"/>
      <c r="VCC70" s="878"/>
      <c r="VCD70" s="878"/>
      <c r="VCE70" s="881"/>
      <c r="VCF70" s="877"/>
      <c r="VCG70" s="878"/>
      <c r="VCH70" s="878"/>
      <c r="VCI70" s="878"/>
      <c r="VCJ70" s="879"/>
      <c r="VCK70" s="1041"/>
      <c r="VCL70" s="877"/>
      <c r="VCM70" s="878"/>
      <c r="VCN70" s="878"/>
      <c r="VCO70" s="878"/>
      <c r="VCP70" s="879"/>
      <c r="VCQ70" s="880"/>
      <c r="VCR70" s="878"/>
      <c r="VCS70" s="878"/>
      <c r="VCT70" s="878"/>
      <c r="VCU70" s="881"/>
      <c r="VCV70" s="877"/>
      <c r="VCW70" s="878"/>
      <c r="VCX70" s="878"/>
      <c r="VCY70" s="878"/>
      <c r="VCZ70" s="879"/>
      <c r="VDA70" s="1041"/>
      <c r="VDB70" s="877"/>
      <c r="VDC70" s="878"/>
      <c r="VDD70" s="878"/>
      <c r="VDE70" s="878"/>
      <c r="VDF70" s="879"/>
      <c r="VDG70" s="880"/>
      <c r="VDH70" s="878"/>
      <c r="VDI70" s="878"/>
      <c r="VDJ70" s="878"/>
      <c r="VDK70" s="881"/>
      <c r="VDL70" s="877"/>
      <c r="VDM70" s="878"/>
      <c r="VDN70" s="878"/>
      <c r="VDO70" s="878"/>
      <c r="VDP70" s="879"/>
      <c r="VDQ70" s="1041"/>
      <c r="VDR70" s="877"/>
      <c r="VDS70" s="878"/>
      <c r="VDT70" s="878"/>
      <c r="VDU70" s="878"/>
      <c r="VDV70" s="879"/>
      <c r="VDW70" s="880"/>
      <c r="VDX70" s="878"/>
      <c r="VDY70" s="878"/>
      <c r="VDZ70" s="878"/>
      <c r="VEA70" s="881"/>
      <c r="VEB70" s="877"/>
      <c r="VEC70" s="878"/>
      <c r="VED70" s="878"/>
      <c r="VEE70" s="878"/>
      <c r="VEF70" s="879"/>
      <c r="VEG70" s="1041"/>
      <c r="VEH70" s="877"/>
      <c r="VEI70" s="878"/>
      <c r="VEJ70" s="878"/>
      <c r="VEK70" s="878"/>
      <c r="VEL70" s="879"/>
      <c r="VEM70" s="880"/>
      <c r="VEN70" s="878"/>
      <c r="VEO70" s="878"/>
      <c r="VEP70" s="878"/>
      <c r="VEQ70" s="881"/>
      <c r="VER70" s="877"/>
      <c r="VES70" s="878"/>
      <c r="VET70" s="878"/>
      <c r="VEU70" s="878"/>
      <c r="VEV70" s="879"/>
      <c r="VEW70" s="1041"/>
      <c r="VEX70" s="877"/>
      <c r="VEY70" s="878"/>
      <c r="VEZ70" s="878"/>
      <c r="VFA70" s="878"/>
      <c r="VFB70" s="879"/>
      <c r="VFC70" s="880"/>
      <c r="VFD70" s="878"/>
      <c r="VFE70" s="878"/>
      <c r="VFF70" s="878"/>
      <c r="VFG70" s="881"/>
      <c r="VFH70" s="877"/>
      <c r="VFI70" s="878"/>
      <c r="VFJ70" s="878"/>
      <c r="VFK70" s="878"/>
      <c r="VFL70" s="879"/>
      <c r="VFM70" s="1041"/>
      <c r="VFN70" s="877"/>
      <c r="VFO70" s="878"/>
      <c r="VFP70" s="878"/>
      <c r="VFQ70" s="878"/>
      <c r="VFR70" s="879"/>
      <c r="VFS70" s="880"/>
      <c r="VFT70" s="878"/>
      <c r="VFU70" s="878"/>
      <c r="VFV70" s="878"/>
      <c r="VFW70" s="881"/>
      <c r="VFX70" s="877"/>
      <c r="VFY70" s="878"/>
      <c r="VFZ70" s="878"/>
      <c r="VGA70" s="878"/>
      <c r="VGB70" s="879"/>
      <c r="VGC70" s="1041"/>
      <c r="VGD70" s="877"/>
      <c r="VGE70" s="878"/>
      <c r="VGF70" s="878"/>
      <c r="VGG70" s="878"/>
      <c r="VGH70" s="879"/>
      <c r="VGI70" s="880"/>
      <c r="VGJ70" s="878"/>
      <c r="VGK70" s="878"/>
      <c r="VGL70" s="878"/>
      <c r="VGM70" s="881"/>
      <c r="VGN70" s="877"/>
      <c r="VGO70" s="878"/>
      <c r="VGP70" s="878"/>
      <c r="VGQ70" s="878"/>
      <c r="VGR70" s="879"/>
      <c r="VGS70" s="1041"/>
      <c r="VGT70" s="877"/>
      <c r="VGU70" s="878"/>
      <c r="VGV70" s="878"/>
      <c r="VGW70" s="878"/>
      <c r="VGX70" s="879"/>
      <c r="VGY70" s="880"/>
      <c r="VGZ70" s="878"/>
      <c r="VHA70" s="878"/>
      <c r="VHB70" s="878"/>
      <c r="VHC70" s="881"/>
      <c r="VHD70" s="877"/>
      <c r="VHE70" s="878"/>
      <c r="VHF70" s="878"/>
      <c r="VHG70" s="878"/>
      <c r="VHH70" s="879"/>
      <c r="VHI70" s="1041"/>
      <c r="VHJ70" s="877"/>
      <c r="VHK70" s="878"/>
      <c r="VHL70" s="878"/>
      <c r="VHM70" s="878"/>
      <c r="VHN70" s="879"/>
      <c r="VHO70" s="880"/>
      <c r="VHP70" s="878"/>
      <c r="VHQ70" s="878"/>
      <c r="VHR70" s="878"/>
      <c r="VHS70" s="881"/>
      <c r="VHT70" s="877"/>
      <c r="VHU70" s="878"/>
      <c r="VHV70" s="878"/>
      <c r="VHW70" s="878"/>
      <c r="VHX70" s="879"/>
      <c r="VHY70" s="1041"/>
      <c r="VHZ70" s="877"/>
      <c r="VIA70" s="878"/>
      <c r="VIB70" s="878"/>
      <c r="VIC70" s="878"/>
      <c r="VID70" s="879"/>
      <c r="VIE70" s="880"/>
      <c r="VIF70" s="878"/>
      <c r="VIG70" s="878"/>
      <c r="VIH70" s="878"/>
      <c r="VII70" s="881"/>
      <c r="VIJ70" s="877"/>
      <c r="VIK70" s="878"/>
      <c r="VIL70" s="878"/>
      <c r="VIM70" s="878"/>
      <c r="VIN70" s="879"/>
      <c r="VIO70" s="1041"/>
      <c r="VIP70" s="877"/>
      <c r="VIQ70" s="878"/>
      <c r="VIR70" s="878"/>
      <c r="VIS70" s="878"/>
      <c r="VIT70" s="879"/>
      <c r="VIU70" s="880"/>
      <c r="VIV70" s="878"/>
      <c r="VIW70" s="878"/>
      <c r="VIX70" s="878"/>
      <c r="VIY70" s="881"/>
      <c r="VIZ70" s="877"/>
      <c r="VJA70" s="878"/>
      <c r="VJB70" s="878"/>
      <c r="VJC70" s="878"/>
      <c r="VJD70" s="879"/>
      <c r="VJE70" s="1041"/>
      <c r="VJF70" s="877"/>
      <c r="VJG70" s="878"/>
      <c r="VJH70" s="878"/>
      <c r="VJI70" s="878"/>
      <c r="VJJ70" s="879"/>
      <c r="VJK70" s="880"/>
      <c r="VJL70" s="878"/>
      <c r="VJM70" s="878"/>
      <c r="VJN70" s="878"/>
      <c r="VJO70" s="881"/>
      <c r="VJP70" s="877"/>
      <c r="VJQ70" s="878"/>
      <c r="VJR70" s="878"/>
      <c r="VJS70" s="878"/>
      <c r="VJT70" s="879"/>
      <c r="VJU70" s="1041"/>
      <c r="VJV70" s="877"/>
      <c r="VJW70" s="878"/>
      <c r="VJX70" s="878"/>
      <c r="VJY70" s="878"/>
      <c r="VJZ70" s="879"/>
      <c r="VKA70" s="880"/>
      <c r="VKB70" s="878"/>
      <c r="VKC70" s="878"/>
      <c r="VKD70" s="878"/>
      <c r="VKE70" s="881"/>
      <c r="VKF70" s="877"/>
      <c r="VKG70" s="878"/>
      <c r="VKH70" s="878"/>
      <c r="VKI70" s="878"/>
      <c r="VKJ70" s="879"/>
      <c r="VKK70" s="1041"/>
      <c r="VKL70" s="877"/>
      <c r="VKM70" s="878"/>
      <c r="VKN70" s="878"/>
      <c r="VKO70" s="878"/>
      <c r="VKP70" s="879"/>
      <c r="VKQ70" s="880"/>
      <c r="VKR70" s="878"/>
      <c r="VKS70" s="878"/>
      <c r="VKT70" s="878"/>
      <c r="VKU70" s="881"/>
      <c r="VKV70" s="877"/>
      <c r="VKW70" s="878"/>
      <c r="VKX70" s="878"/>
      <c r="VKY70" s="878"/>
      <c r="VKZ70" s="879"/>
      <c r="VLA70" s="1041"/>
      <c r="VLB70" s="877"/>
      <c r="VLC70" s="878"/>
      <c r="VLD70" s="878"/>
      <c r="VLE70" s="878"/>
      <c r="VLF70" s="879"/>
      <c r="VLG70" s="880"/>
      <c r="VLH70" s="878"/>
      <c r="VLI70" s="878"/>
      <c r="VLJ70" s="878"/>
      <c r="VLK70" s="881"/>
      <c r="VLL70" s="877"/>
      <c r="VLM70" s="878"/>
      <c r="VLN70" s="878"/>
      <c r="VLO70" s="878"/>
      <c r="VLP70" s="879"/>
      <c r="VLQ70" s="1041"/>
      <c r="VLR70" s="877"/>
      <c r="VLS70" s="878"/>
      <c r="VLT70" s="878"/>
      <c r="VLU70" s="878"/>
      <c r="VLV70" s="879"/>
      <c r="VLW70" s="880"/>
      <c r="VLX70" s="878"/>
      <c r="VLY70" s="878"/>
      <c r="VLZ70" s="878"/>
      <c r="VMA70" s="881"/>
      <c r="VMB70" s="877"/>
      <c r="VMC70" s="878"/>
      <c r="VMD70" s="878"/>
      <c r="VME70" s="878"/>
      <c r="VMF70" s="879"/>
      <c r="VMG70" s="1041"/>
      <c r="VMH70" s="877"/>
      <c r="VMI70" s="878"/>
      <c r="VMJ70" s="878"/>
      <c r="VMK70" s="878"/>
      <c r="VML70" s="879"/>
      <c r="VMM70" s="880"/>
      <c r="VMN70" s="878"/>
      <c r="VMO70" s="878"/>
      <c r="VMP70" s="878"/>
      <c r="VMQ70" s="881"/>
      <c r="VMR70" s="877"/>
      <c r="VMS70" s="878"/>
      <c r="VMT70" s="878"/>
      <c r="VMU70" s="878"/>
      <c r="VMV70" s="879"/>
      <c r="VMW70" s="1041"/>
      <c r="VMX70" s="877"/>
      <c r="VMY70" s="878"/>
      <c r="VMZ70" s="878"/>
      <c r="VNA70" s="878"/>
      <c r="VNB70" s="879"/>
      <c r="VNC70" s="880"/>
      <c r="VND70" s="878"/>
      <c r="VNE70" s="878"/>
      <c r="VNF70" s="878"/>
      <c r="VNG70" s="881"/>
      <c r="VNH70" s="877"/>
      <c r="VNI70" s="878"/>
      <c r="VNJ70" s="878"/>
      <c r="VNK70" s="878"/>
      <c r="VNL70" s="879"/>
      <c r="VNM70" s="1041"/>
      <c r="VNN70" s="877"/>
      <c r="VNO70" s="878"/>
      <c r="VNP70" s="878"/>
      <c r="VNQ70" s="878"/>
      <c r="VNR70" s="879"/>
      <c r="VNS70" s="880"/>
      <c r="VNT70" s="878"/>
      <c r="VNU70" s="878"/>
      <c r="VNV70" s="878"/>
      <c r="VNW70" s="881"/>
      <c r="VNX70" s="877"/>
      <c r="VNY70" s="878"/>
      <c r="VNZ70" s="878"/>
      <c r="VOA70" s="878"/>
      <c r="VOB70" s="879"/>
      <c r="VOC70" s="1041"/>
      <c r="VOD70" s="877"/>
      <c r="VOE70" s="878"/>
      <c r="VOF70" s="878"/>
      <c r="VOG70" s="878"/>
      <c r="VOH70" s="879"/>
      <c r="VOI70" s="880"/>
      <c r="VOJ70" s="878"/>
      <c r="VOK70" s="878"/>
      <c r="VOL70" s="878"/>
      <c r="VOM70" s="881"/>
      <c r="VON70" s="877"/>
      <c r="VOO70" s="878"/>
      <c r="VOP70" s="878"/>
      <c r="VOQ70" s="878"/>
      <c r="VOR70" s="879"/>
      <c r="VOS70" s="1041"/>
      <c r="VOT70" s="877"/>
      <c r="VOU70" s="878"/>
      <c r="VOV70" s="878"/>
      <c r="VOW70" s="878"/>
      <c r="VOX70" s="879"/>
      <c r="VOY70" s="880"/>
      <c r="VOZ70" s="878"/>
      <c r="VPA70" s="878"/>
      <c r="VPB70" s="878"/>
      <c r="VPC70" s="881"/>
      <c r="VPD70" s="877"/>
      <c r="VPE70" s="878"/>
      <c r="VPF70" s="878"/>
      <c r="VPG70" s="878"/>
      <c r="VPH70" s="879"/>
      <c r="VPI70" s="1041"/>
      <c r="VPJ70" s="877"/>
      <c r="VPK70" s="878"/>
      <c r="VPL70" s="878"/>
      <c r="VPM70" s="878"/>
      <c r="VPN70" s="879"/>
      <c r="VPO70" s="880"/>
      <c r="VPP70" s="878"/>
      <c r="VPQ70" s="878"/>
      <c r="VPR70" s="878"/>
      <c r="VPS70" s="881"/>
      <c r="VPT70" s="877"/>
      <c r="VPU70" s="878"/>
      <c r="VPV70" s="878"/>
      <c r="VPW70" s="878"/>
      <c r="VPX70" s="879"/>
      <c r="VPY70" s="1041"/>
      <c r="VPZ70" s="877"/>
      <c r="VQA70" s="878"/>
      <c r="VQB70" s="878"/>
      <c r="VQC70" s="878"/>
      <c r="VQD70" s="879"/>
      <c r="VQE70" s="880"/>
      <c r="VQF70" s="878"/>
      <c r="VQG70" s="878"/>
      <c r="VQH70" s="878"/>
      <c r="VQI70" s="881"/>
      <c r="VQJ70" s="877"/>
      <c r="VQK70" s="878"/>
      <c r="VQL70" s="878"/>
      <c r="VQM70" s="878"/>
      <c r="VQN70" s="879"/>
      <c r="VQO70" s="1041"/>
      <c r="VQP70" s="877"/>
      <c r="VQQ70" s="878"/>
      <c r="VQR70" s="878"/>
      <c r="VQS70" s="878"/>
      <c r="VQT70" s="879"/>
      <c r="VQU70" s="880"/>
      <c r="VQV70" s="878"/>
      <c r="VQW70" s="878"/>
      <c r="VQX70" s="878"/>
      <c r="VQY70" s="881"/>
      <c r="VQZ70" s="877"/>
      <c r="VRA70" s="878"/>
      <c r="VRB70" s="878"/>
      <c r="VRC70" s="878"/>
      <c r="VRD70" s="879"/>
      <c r="VRE70" s="1041"/>
      <c r="VRF70" s="877"/>
      <c r="VRG70" s="878"/>
      <c r="VRH70" s="878"/>
      <c r="VRI70" s="878"/>
      <c r="VRJ70" s="879"/>
      <c r="VRK70" s="880"/>
      <c r="VRL70" s="878"/>
      <c r="VRM70" s="878"/>
      <c r="VRN70" s="878"/>
      <c r="VRO70" s="881"/>
      <c r="VRP70" s="877"/>
      <c r="VRQ70" s="878"/>
      <c r="VRR70" s="878"/>
      <c r="VRS70" s="878"/>
      <c r="VRT70" s="879"/>
      <c r="VRU70" s="1041"/>
      <c r="VRV70" s="877"/>
      <c r="VRW70" s="878"/>
      <c r="VRX70" s="878"/>
      <c r="VRY70" s="878"/>
      <c r="VRZ70" s="879"/>
      <c r="VSA70" s="880"/>
      <c r="VSB70" s="878"/>
      <c r="VSC70" s="878"/>
      <c r="VSD70" s="878"/>
      <c r="VSE70" s="881"/>
      <c r="VSF70" s="877"/>
      <c r="VSG70" s="878"/>
      <c r="VSH70" s="878"/>
      <c r="VSI70" s="878"/>
      <c r="VSJ70" s="879"/>
      <c r="VSK70" s="1041"/>
      <c r="VSL70" s="877"/>
      <c r="VSM70" s="878"/>
      <c r="VSN70" s="878"/>
      <c r="VSO70" s="878"/>
      <c r="VSP70" s="879"/>
      <c r="VSQ70" s="880"/>
      <c r="VSR70" s="878"/>
      <c r="VSS70" s="878"/>
      <c r="VST70" s="878"/>
      <c r="VSU70" s="881"/>
      <c r="VSV70" s="877"/>
      <c r="VSW70" s="878"/>
      <c r="VSX70" s="878"/>
      <c r="VSY70" s="878"/>
      <c r="VSZ70" s="879"/>
      <c r="VTA70" s="1041"/>
      <c r="VTB70" s="877"/>
      <c r="VTC70" s="878"/>
      <c r="VTD70" s="878"/>
      <c r="VTE70" s="878"/>
      <c r="VTF70" s="879"/>
      <c r="VTG70" s="880"/>
      <c r="VTH70" s="878"/>
      <c r="VTI70" s="878"/>
      <c r="VTJ70" s="878"/>
      <c r="VTK70" s="881"/>
      <c r="VTL70" s="877"/>
      <c r="VTM70" s="878"/>
      <c r="VTN70" s="878"/>
      <c r="VTO70" s="878"/>
      <c r="VTP70" s="879"/>
      <c r="VTQ70" s="1041"/>
      <c r="VTR70" s="877"/>
      <c r="VTS70" s="878"/>
      <c r="VTT70" s="878"/>
      <c r="VTU70" s="878"/>
      <c r="VTV70" s="879"/>
      <c r="VTW70" s="880"/>
      <c r="VTX70" s="878"/>
      <c r="VTY70" s="878"/>
      <c r="VTZ70" s="878"/>
      <c r="VUA70" s="881"/>
      <c r="VUB70" s="877"/>
      <c r="VUC70" s="878"/>
      <c r="VUD70" s="878"/>
      <c r="VUE70" s="878"/>
      <c r="VUF70" s="879"/>
      <c r="VUG70" s="1041"/>
      <c r="VUH70" s="877"/>
      <c r="VUI70" s="878"/>
      <c r="VUJ70" s="878"/>
      <c r="VUK70" s="878"/>
      <c r="VUL70" s="879"/>
      <c r="VUM70" s="880"/>
      <c r="VUN70" s="878"/>
      <c r="VUO70" s="878"/>
      <c r="VUP70" s="878"/>
      <c r="VUQ70" s="881"/>
      <c r="VUR70" s="877"/>
      <c r="VUS70" s="878"/>
      <c r="VUT70" s="878"/>
      <c r="VUU70" s="878"/>
      <c r="VUV70" s="879"/>
      <c r="VUW70" s="1041"/>
      <c r="VUX70" s="877"/>
      <c r="VUY70" s="878"/>
      <c r="VUZ70" s="878"/>
      <c r="VVA70" s="878"/>
      <c r="VVB70" s="879"/>
      <c r="VVC70" s="880"/>
      <c r="VVD70" s="878"/>
      <c r="VVE70" s="878"/>
      <c r="VVF70" s="878"/>
      <c r="VVG70" s="881"/>
      <c r="VVH70" s="877"/>
      <c r="VVI70" s="878"/>
      <c r="VVJ70" s="878"/>
      <c r="VVK70" s="878"/>
      <c r="VVL70" s="879"/>
      <c r="VVM70" s="1041"/>
      <c r="VVN70" s="877"/>
      <c r="VVO70" s="878"/>
      <c r="VVP70" s="878"/>
      <c r="VVQ70" s="878"/>
      <c r="VVR70" s="879"/>
      <c r="VVS70" s="880"/>
      <c r="VVT70" s="878"/>
      <c r="VVU70" s="878"/>
      <c r="VVV70" s="878"/>
      <c r="VVW70" s="881"/>
      <c r="VVX70" s="877"/>
      <c r="VVY70" s="878"/>
      <c r="VVZ70" s="878"/>
      <c r="VWA70" s="878"/>
      <c r="VWB70" s="879"/>
      <c r="VWC70" s="1041"/>
      <c r="VWD70" s="877"/>
      <c r="VWE70" s="878"/>
      <c r="VWF70" s="878"/>
      <c r="VWG70" s="878"/>
      <c r="VWH70" s="879"/>
      <c r="VWI70" s="880"/>
      <c r="VWJ70" s="878"/>
      <c r="VWK70" s="878"/>
      <c r="VWL70" s="878"/>
      <c r="VWM70" s="881"/>
      <c r="VWN70" s="877"/>
      <c r="VWO70" s="878"/>
      <c r="VWP70" s="878"/>
      <c r="VWQ70" s="878"/>
      <c r="VWR70" s="879"/>
      <c r="VWS70" s="1041"/>
      <c r="VWT70" s="877"/>
      <c r="VWU70" s="878"/>
      <c r="VWV70" s="878"/>
      <c r="VWW70" s="878"/>
      <c r="VWX70" s="879"/>
      <c r="VWY70" s="880"/>
      <c r="VWZ70" s="878"/>
      <c r="VXA70" s="878"/>
      <c r="VXB70" s="878"/>
      <c r="VXC70" s="881"/>
      <c r="VXD70" s="877"/>
      <c r="VXE70" s="878"/>
      <c r="VXF70" s="878"/>
      <c r="VXG70" s="878"/>
      <c r="VXH70" s="879"/>
      <c r="VXI70" s="1041"/>
      <c r="VXJ70" s="877"/>
      <c r="VXK70" s="878"/>
      <c r="VXL70" s="878"/>
      <c r="VXM70" s="878"/>
      <c r="VXN70" s="879"/>
      <c r="VXO70" s="880"/>
      <c r="VXP70" s="878"/>
      <c r="VXQ70" s="878"/>
      <c r="VXR70" s="878"/>
      <c r="VXS70" s="881"/>
      <c r="VXT70" s="877"/>
      <c r="VXU70" s="878"/>
      <c r="VXV70" s="878"/>
      <c r="VXW70" s="878"/>
      <c r="VXX70" s="879"/>
      <c r="VXY70" s="1041"/>
      <c r="VXZ70" s="877"/>
      <c r="VYA70" s="878"/>
      <c r="VYB70" s="878"/>
      <c r="VYC70" s="878"/>
      <c r="VYD70" s="879"/>
      <c r="VYE70" s="880"/>
      <c r="VYF70" s="878"/>
      <c r="VYG70" s="878"/>
      <c r="VYH70" s="878"/>
      <c r="VYI70" s="881"/>
      <c r="VYJ70" s="877"/>
      <c r="VYK70" s="878"/>
      <c r="VYL70" s="878"/>
      <c r="VYM70" s="878"/>
      <c r="VYN70" s="879"/>
      <c r="VYO70" s="1041"/>
      <c r="VYP70" s="877"/>
      <c r="VYQ70" s="878"/>
      <c r="VYR70" s="878"/>
      <c r="VYS70" s="878"/>
      <c r="VYT70" s="879"/>
      <c r="VYU70" s="880"/>
      <c r="VYV70" s="878"/>
      <c r="VYW70" s="878"/>
      <c r="VYX70" s="878"/>
      <c r="VYY70" s="881"/>
      <c r="VYZ70" s="877"/>
      <c r="VZA70" s="878"/>
      <c r="VZB70" s="878"/>
      <c r="VZC70" s="878"/>
      <c r="VZD70" s="879"/>
      <c r="VZE70" s="1041"/>
      <c r="VZF70" s="877"/>
      <c r="VZG70" s="878"/>
      <c r="VZH70" s="878"/>
      <c r="VZI70" s="878"/>
      <c r="VZJ70" s="879"/>
      <c r="VZK70" s="880"/>
      <c r="VZL70" s="878"/>
      <c r="VZM70" s="878"/>
      <c r="VZN70" s="878"/>
      <c r="VZO70" s="881"/>
      <c r="VZP70" s="877"/>
      <c r="VZQ70" s="878"/>
      <c r="VZR70" s="878"/>
      <c r="VZS70" s="878"/>
      <c r="VZT70" s="879"/>
      <c r="VZU70" s="1041"/>
      <c r="VZV70" s="877"/>
      <c r="VZW70" s="878"/>
      <c r="VZX70" s="878"/>
      <c r="VZY70" s="878"/>
      <c r="VZZ70" s="879"/>
      <c r="WAA70" s="880"/>
      <c r="WAB70" s="878"/>
      <c r="WAC70" s="878"/>
      <c r="WAD70" s="878"/>
      <c r="WAE70" s="881"/>
      <c r="WAF70" s="877"/>
      <c r="WAG70" s="878"/>
      <c r="WAH70" s="878"/>
      <c r="WAI70" s="878"/>
      <c r="WAJ70" s="879"/>
      <c r="WAK70" s="1041"/>
      <c r="WAL70" s="877"/>
      <c r="WAM70" s="878"/>
      <c r="WAN70" s="878"/>
      <c r="WAO70" s="878"/>
      <c r="WAP70" s="879"/>
      <c r="WAQ70" s="880"/>
      <c r="WAR70" s="878"/>
      <c r="WAS70" s="878"/>
      <c r="WAT70" s="878"/>
      <c r="WAU70" s="881"/>
      <c r="WAV70" s="877"/>
      <c r="WAW70" s="878"/>
      <c r="WAX70" s="878"/>
      <c r="WAY70" s="878"/>
      <c r="WAZ70" s="879"/>
      <c r="WBA70" s="1041"/>
      <c r="WBB70" s="877"/>
      <c r="WBC70" s="878"/>
      <c r="WBD70" s="878"/>
      <c r="WBE70" s="878"/>
      <c r="WBF70" s="879"/>
      <c r="WBG70" s="880"/>
      <c r="WBH70" s="878"/>
      <c r="WBI70" s="878"/>
      <c r="WBJ70" s="878"/>
      <c r="WBK70" s="881"/>
      <c r="WBL70" s="877"/>
      <c r="WBM70" s="878"/>
      <c r="WBN70" s="878"/>
      <c r="WBO70" s="878"/>
      <c r="WBP70" s="879"/>
      <c r="WBQ70" s="1041"/>
      <c r="WBR70" s="877"/>
      <c r="WBS70" s="878"/>
      <c r="WBT70" s="878"/>
      <c r="WBU70" s="878"/>
      <c r="WBV70" s="879"/>
      <c r="WBW70" s="880"/>
      <c r="WBX70" s="878"/>
      <c r="WBY70" s="878"/>
      <c r="WBZ70" s="878"/>
      <c r="WCA70" s="881"/>
      <c r="WCB70" s="877"/>
      <c r="WCC70" s="878"/>
      <c r="WCD70" s="878"/>
      <c r="WCE70" s="878"/>
      <c r="WCF70" s="879"/>
      <c r="WCG70" s="1041"/>
      <c r="WCH70" s="877"/>
      <c r="WCI70" s="878"/>
      <c r="WCJ70" s="878"/>
      <c r="WCK70" s="878"/>
      <c r="WCL70" s="879"/>
      <c r="WCM70" s="880"/>
      <c r="WCN70" s="878"/>
      <c r="WCO70" s="878"/>
      <c r="WCP70" s="878"/>
      <c r="WCQ70" s="881"/>
      <c r="WCR70" s="877"/>
      <c r="WCS70" s="878"/>
      <c r="WCT70" s="878"/>
      <c r="WCU70" s="878"/>
      <c r="WCV70" s="879"/>
      <c r="WCW70" s="1041"/>
      <c r="WCX70" s="877"/>
      <c r="WCY70" s="878"/>
      <c r="WCZ70" s="878"/>
      <c r="WDA70" s="878"/>
      <c r="WDB70" s="879"/>
      <c r="WDC70" s="880"/>
      <c r="WDD70" s="878"/>
      <c r="WDE70" s="878"/>
      <c r="WDF70" s="878"/>
      <c r="WDG70" s="881"/>
      <c r="WDH70" s="877"/>
      <c r="WDI70" s="878"/>
      <c r="WDJ70" s="878"/>
      <c r="WDK70" s="878"/>
      <c r="WDL70" s="879"/>
      <c r="WDM70" s="1041"/>
      <c r="WDN70" s="877"/>
      <c r="WDO70" s="878"/>
      <c r="WDP70" s="878"/>
      <c r="WDQ70" s="878"/>
      <c r="WDR70" s="879"/>
      <c r="WDS70" s="880"/>
      <c r="WDT70" s="878"/>
      <c r="WDU70" s="878"/>
      <c r="WDV70" s="878"/>
      <c r="WDW70" s="881"/>
      <c r="WDX70" s="877"/>
      <c r="WDY70" s="878"/>
      <c r="WDZ70" s="878"/>
      <c r="WEA70" s="878"/>
      <c r="WEB70" s="879"/>
      <c r="WEC70" s="1041"/>
      <c r="WED70" s="877"/>
      <c r="WEE70" s="878"/>
      <c r="WEF70" s="878"/>
      <c r="WEG70" s="878"/>
      <c r="WEH70" s="879"/>
      <c r="WEI70" s="880"/>
      <c r="WEJ70" s="878"/>
      <c r="WEK70" s="878"/>
      <c r="WEL70" s="878"/>
      <c r="WEM70" s="881"/>
      <c r="WEN70" s="877"/>
      <c r="WEO70" s="878"/>
      <c r="WEP70" s="878"/>
      <c r="WEQ70" s="878"/>
      <c r="WER70" s="879"/>
      <c r="WES70" s="1041"/>
      <c r="WET70" s="877"/>
      <c r="WEU70" s="878"/>
      <c r="WEV70" s="878"/>
      <c r="WEW70" s="878"/>
      <c r="WEX70" s="879"/>
      <c r="WEY70" s="880"/>
      <c r="WEZ70" s="878"/>
      <c r="WFA70" s="878"/>
      <c r="WFB70" s="878"/>
      <c r="WFC70" s="881"/>
      <c r="WFD70" s="877"/>
      <c r="WFE70" s="878"/>
      <c r="WFF70" s="878"/>
      <c r="WFG70" s="878"/>
      <c r="WFH70" s="879"/>
      <c r="WFI70" s="1041"/>
      <c r="WFJ70" s="877"/>
      <c r="WFK70" s="878"/>
      <c r="WFL70" s="878"/>
      <c r="WFM70" s="878"/>
      <c r="WFN70" s="879"/>
      <c r="WFO70" s="880"/>
      <c r="WFP70" s="878"/>
      <c r="WFQ70" s="878"/>
      <c r="WFR70" s="878"/>
      <c r="WFS70" s="881"/>
      <c r="WFT70" s="877"/>
      <c r="WFU70" s="878"/>
      <c r="WFV70" s="878"/>
      <c r="WFW70" s="878"/>
      <c r="WFX70" s="879"/>
      <c r="WFY70" s="1041"/>
      <c r="WFZ70" s="877"/>
      <c r="WGA70" s="878"/>
      <c r="WGB70" s="878"/>
      <c r="WGC70" s="878"/>
      <c r="WGD70" s="879"/>
      <c r="WGE70" s="880"/>
      <c r="WGF70" s="878"/>
      <c r="WGG70" s="878"/>
      <c r="WGH70" s="878"/>
      <c r="WGI70" s="881"/>
      <c r="WGJ70" s="877"/>
      <c r="WGK70" s="878"/>
      <c r="WGL70" s="878"/>
      <c r="WGM70" s="878"/>
      <c r="WGN70" s="879"/>
      <c r="WGO70" s="1041"/>
      <c r="WGP70" s="877"/>
      <c r="WGQ70" s="878"/>
      <c r="WGR70" s="878"/>
      <c r="WGS70" s="878"/>
      <c r="WGT70" s="879"/>
      <c r="WGU70" s="880"/>
      <c r="WGV70" s="878"/>
      <c r="WGW70" s="878"/>
      <c r="WGX70" s="878"/>
      <c r="WGY70" s="881"/>
      <c r="WGZ70" s="877"/>
      <c r="WHA70" s="878"/>
      <c r="WHB70" s="878"/>
      <c r="WHC70" s="878"/>
      <c r="WHD70" s="879"/>
      <c r="WHE70" s="1041"/>
      <c r="WHF70" s="877"/>
      <c r="WHG70" s="878"/>
      <c r="WHH70" s="878"/>
      <c r="WHI70" s="878"/>
      <c r="WHJ70" s="879"/>
      <c r="WHK70" s="880"/>
      <c r="WHL70" s="878"/>
      <c r="WHM70" s="878"/>
      <c r="WHN70" s="878"/>
      <c r="WHO70" s="881"/>
      <c r="WHP70" s="877"/>
      <c r="WHQ70" s="878"/>
      <c r="WHR70" s="878"/>
      <c r="WHS70" s="878"/>
      <c r="WHT70" s="879"/>
      <c r="WHU70" s="1041"/>
      <c r="WHV70" s="877"/>
      <c r="WHW70" s="878"/>
      <c r="WHX70" s="878"/>
      <c r="WHY70" s="878"/>
      <c r="WHZ70" s="879"/>
      <c r="WIA70" s="880"/>
      <c r="WIB70" s="878"/>
      <c r="WIC70" s="878"/>
      <c r="WID70" s="878"/>
      <c r="WIE70" s="881"/>
      <c r="WIF70" s="877"/>
      <c r="WIG70" s="878"/>
      <c r="WIH70" s="878"/>
      <c r="WII70" s="878"/>
      <c r="WIJ70" s="879"/>
      <c r="WIK70" s="1041"/>
      <c r="WIL70" s="877"/>
      <c r="WIM70" s="878"/>
      <c r="WIN70" s="878"/>
      <c r="WIO70" s="878"/>
      <c r="WIP70" s="879"/>
      <c r="WIQ70" s="880"/>
      <c r="WIR70" s="878"/>
      <c r="WIS70" s="878"/>
      <c r="WIT70" s="878"/>
      <c r="WIU70" s="881"/>
      <c r="WIV70" s="877"/>
      <c r="WIW70" s="878"/>
      <c r="WIX70" s="878"/>
      <c r="WIY70" s="878"/>
      <c r="WIZ70" s="879"/>
      <c r="WJA70" s="1041"/>
      <c r="WJB70" s="877"/>
      <c r="WJC70" s="878"/>
      <c r="WJD70" s="878"/>
      <c r="WJE70" s="878"/>
      <c r="WJF70" s="879"/>
      <c r="WJG70" s="880"/>
      <c r="WJH70" s="878"/>
      <c r="WJI70" s="878"/>
      <c r="WJJ70" s="878"/>
      <c r="WJK70" s="881"/>
      <c r="WJL70" s="877"/>
      <c r="WJM70" s="878"/>
      <c r="WJN70" s="878"/>
      <c r="WJO70" s="878"/>
      <c r="WJP70" s="879"/>
      <c r="WJQ70" s="1041"/>
      <c r="WJR70" s="877"/>
      <c r="WJS70" s="878"/>
      <c r="WJT70" s="878"/>
      <c r="WJU70" s="878"/>
      <c r="WJV70" s="879"/>
      <c r="WJW70" s="880"/>
      <c r="WJX70" s="878"/>
      <c r="WJY70" s="878"/>
      <c r="WJZ70" s="878"/>
      <c r="WKA70" s="881"/>
      <c r="WKB70" s="877"/>
      <c r="WKC70" s="878"/>
      <c r="WKD70" s="878"/>
      <c r="WKE70" s="878"/>
      <c r="WKF70" s="879"/>
      <c r="WKG70" s="1041"/>
      <c r="WKH70" s="877"/>
      <c r="WKI70" s="878"/>
      <c r="WKJ70" s="878"/>
      <c r="WKK70" s="878"/>
      <c r="WKL70" s="879"/>
      <c r="WKM70" s="880"/>
      <c r="WKN70" s="878"/>
      <c r="WKO70" s="878"/>
      <c r="WKP70" s="878"/>
      <c r="WKQ70" s="881"/>
      <c r="WKR70" s="877"/>
      <c r="WKS70" s="878"/>
      <c r="WKT70" s="878"/>
      <c r="WKU70" s="878"/>
      <c r="WKV70" s="879"/>
      <c r="WKW70" s="1041"/>
      <c r="WKX70" s="877"/>
      <c r="WKY70" s="878"/>
      <c r="WKZ70" s="878"/>
      <c r="WLA70" s="878"/>
      <c r="WLB70" s="879"/>
      <c r="WLC70" s="880"/>
      <c r="WLD70" s="878"/>
      <c r="WLE70" s="878"/>
      <c r="WLF70" s="878"/>
      <c r="WLG70" s="881"/>
      <c r="WLH70" s="877"/>
      <c r="WLI70" s="878"/>
      <c r="WLJ70" s="878"/>
      <c r="WLK70" s="878"/>
      <c r="WLL70" s="879"/>
      <c r="WLM70" s="1041"/>
      <c r="WLN70" s="877"/>
      <c r="WLO70" s="878"/>
      <c r="WLP70" s="878"/>
      <c r="WLQ70" s="878"/>
      <c r="WLR70" s="879"/>
      <c r="WLS70" s="880"/>
      <c r="WLT70" s="878"/>
      <c r="WLU70" s="878"/>
      <c r="WLV70" s="878"/>
      <c r="WLW70" s="881"/>
      <c r="WLX70" s="877"/>
      <c r="WLY70" s="878"/>
      <c r="WLZ70" s="878"/>
      <c r="WMA70" s="878"/>
      <c r="WMB70" s="879"/>
      <c r="WMC70" s="1041"/>
      <c r="WMD70" s="877"/>
      <c r="WME70" s="878"/>
      <c r="WMF70" s="878"/>
      <c r="WMG70" s="878"/>
      <c r="WMH70" s="879"/>
      <c r="WMI70" s="880"/>
      <c r="WMJ70" s="878"/>
      <c r="WMK70" s="878"/>
      <c r="WML70" s="878"/>
      <c r="WMM70" s="881"/>
      <c r="WMN70" s="877"/>
      <c r="WMO70" s="878"/>
      <c r="WMP70" s="878"/>
      <c r="WMQ70" s="878"/>
      <c r="WMR70" s="879"/>
      <c r="WMS70" s="1041"/>
      <c r="WMT70" s="877"/>
      <c r="WMU70" s="878"/>
      <c r="WMV70" s="878"/>
      <c r="WMW70" s="878"/>
      <c r="WMX70" s="879"/>
      <c r="WMY70" s="880"/>
      <c r="WMZ70" s="878"/>
      <c r="WNA70" s="878"/>
      <c r="WNB70" s="878"/>
      <c r="WNC70" s="881"/>
      <c r="WND70" s="877"/>
      <c r="WNE70" s="878"/>
      <c r="WNF70" s="878"/>
      <c r="WNG70" s="878"/>
      <c r="WNH70" s="879"/>
      <c r="WNI70" s="1041"/>
      <c r="WNJ70" s="877"/>
      <c r="WNK70" s="878"/>
      <c r="WNL70" s="878"/>
      <c r="WNM70" s="878"/>
      <c r="WNN70" s="879"/>
      <c r="WNO70" s="880"/>
      <c r="WNP70" s="878"/>
      <c r="WNQ70" s="878"/>
      <c r="WNR70" s="878"/>
      <c r="WNS70" s="881"/>
      <c r="WNT70" s="877"/>
      <c r="WNU70" s="878"/>
      <c r="WNV70" s="878"/>
      <c r="WNW70" s="878"/>
      <c r="WNX70" s="879"/>
      <c r="WNY70" s="1041"/>
      <c r="WNZ70" s="877"/>
      <c r="WOA70" s="878"/>
      <c r="WOB70" s="878"/>
      <c r="WOC70" s="878"/>
      <c r="WOD70" s="879"/>
      <c r="WOE70" s="880"/>
      <c r="WOF70" s="878"/>
      <c r="WOG70" s="878"/>
      <c r="WOH70" s="878"/>
      <c r="WOI70" s="881"/>
      <c r="WOJ70" s="877"/>
      <c r="WOK70" s="878"/>
      <c r="WOL70" s="878"/>
      <c r="WOM70" s="878"/>
      <c r="WON70" s="879"/>
      <c r="WOO70" s="1041"/>
      <c r="WOP70" s="877"/>
      <c r="WOQ70" s="878"/>
      <c r="WOR70" s="878"/>
      <c r="WOS70" s="878"/>
      <c r="WOT70" s="879"/>
      <c r="WOU70" s="880"/>
      <c r="WOV70" s="878"/>
      <c r="WOW70" s="878"/>
      <c r="WOX70" s="878"/>
      <c r="WOY70" s="881"/>
      <c r="WOZ70" s="877"/>
      <c r="WPA70" s="878"/>
      <c r="WPB70" s="878"/>
      <c r="WPC70" s="878"/>
      <c r="WPD70" s="879"/>
      <c r="WPE70" s="1041"/>
      <c r="WPF70" s="877"/>
      <c r="WPG70" s="878"/>
      <c r="WPH70" s="878"/>
      <c r="WPI70" s="878"/>
      <c r="WPJ70" s="879"/>
      <c r="WPK70" s="880"/>
      <c r="WPL70" s="878"/>
      <c r="WPM70" s="878"/>
      <c r="WPN70" s="878"/>
      <c r="WPO70" s="881"/>
      <c r="WPP70" s="877"/>
      <c r="WPQ70" s="878"/>
      <c r="WPR70" s="878"/>
      <c r="WPS70" s="878"/>
      <c r="WPT70" s="879"/>
      <c r="WPU70" s="1041"/>
      <c r="WPV70" s="877"/>
      <c r="WPW70" s="878"/>
      <c r="WPX70" s="878"/>
      <c r="WPY70" s="878"/>
      <c r="WPZ70" s="879"/>
      <c r="WQA70" s="880"/>
      <c r="WQB70" s="878"/>
      <c r="WQC70" s="878"/>
      <c r="WQD70" s="878"/>
      <c r="WQE70" s="881"/>
      <c r="WQF70" s="877"/>
      <c r="WQG70" s="878"/>
      <c r="WQH70" s="878"/>
      <c r="WQI70" s="878"/>
      <c r="WQJ70" s="879"/>
      <c r="WQK70" s="1041"/>
      <c r="WQL70" s="877"/>
      <c r="WQM70" s="878"/>
      <c r="WQN70" s="878"/>
      <c r="WQO70" s="878"/>
      <c r="WQP70" s="879"/>
      <c r="WQQ70" s="880"/>
      <c r="WQR70" s="878"/>
      <c r="WQS70" s="878"/>
      <c r="WQT70" s="878"/>
      <c r="WQU70" s="881"/>
      <c r="WQV70" s="877"/>
      <c r="WQW70" s="878"/>
      <c r="WQX70" s="878"/>
      <c r="WQY70" s="878"/>
      <c r="WQZ70" s="879"/>
      <c r="WRA70" s="1041"/>
      <c r="WRB70" s="877"/>
      <c r="WRC70" s="878"/>
      <c r="WRD70" s="878"/>
      <c r="WRE70" s="878"/>
      <c r="WRF70" s="879"/>
      <c r="WRG70" s="880"/>
      <c r="WRH70" s="878"/>
      <c r="WRI70" s="878"/>
      <c r="WRJ70" s="878"/>
      <c r="WRK70" s="881"/>
      <c r="WRL70" s="877"/>
      <c r="WRM70" s="878"/>
      <c r="WRN70" s="878"/>
      <c r="WRO70" s="878"/>
      <c r="WRP70" s="879"/>
      <c r="WRQ70" s="1041"/>
      <c r="WRR70" s="877"/>
      <c r="WRS70" s="878"/>
      <c r="WRT70" s="878"/>
      <c r="WRU70" s="878"/>
      <c r="WRV70" s="879"/>
      <c r="WRW70" s="880"/>
      <c r="WRX70" s="878"/>
      <c r="WRY70" s="878"/>
      <c r="WRZ70" s="878"/>
      <c r="WSA70" s="881"/>
      <c r="WSB70" s="877"/>
      <c r="WSC70" s="878"/>
      <c r="WSD70" s="878"/>
      <c r="WSE70" s="878"/>
      <c r="WSF70" s="879"/>
      <c r="WSG70" s="1041"/>
      <c r="WSH70" s="877"/>
      <c r="WSI70" s="878"/>
      <c r="WSJ70" s="878"/>
      <c r="WSK70" s="878"/>
      <c r="WSL70" s="879"/>
      <c r="WSM70" s="880"/>
      <c r="WSN70" s="878"/>
      <c r="WSO70" s="878"/>
      <c r="WSP70" s="878"/>
      <c r="WSQ70" s="881"/>
      <c r="WSR70" s="877"/>
      <c r="WSS70" s="878"/>
      <c r="WST70" s="878"/>
      <c r="WSU70" s="878"/>
      <c r="WSV70" s="879"/>
      <c r="WSW70" s="1041"/>
      <c r="WSX70" s="877"/>
      <c r="WSY70" s="878"/>
      <c r="WSZ70" s="878"/>
      <c r="WTA70" s="878"/>
      <c r="WTB70" s="879"/>
      <c r="WTC70" s="880"/>
      <c r="WTD70" s="878"/>
      <c r="WTE70" s="878"/>
      <c r="WTF70" s="878"/>
      <c r="WTG70" s="881"/>
      <c r="WTH70" s="877"/>
      <c r="WTI70" s="878"/>
      <c r="WTJ70" s="878"/>
      <c r="WTK70" s="878"/>
      <c r="WTL70" s="879"/>
      <c r="WTM70" s="1041"/>
      <c r="WTN70" s="877"/>
      <c r="WTO70" s="878"/>
      <c r="WTP70" s="878"/>
      <c r="WTQ70" s="878"/>
      <c r="WTR70" s="879"/>
      <c r="WTS70" s="880"/>
      <c r="WTT70" s="878"/>
      <c r="WTU70" s="878"/>
      <c r="WTV70" s="878"/>
      <c r="WTW70" s="881"/>
      <c r="WTX70" s="877"/>
      <c r="WTY70" s="878"/>
      <c r="WTZ70" s="878"/>
      <c r="WUA70" s="878"/>
      <c r="WUB70" s="879"/>
      <c r="WUC70" s="1041"/>
      <c r="WUD70" s="877"/>
      <c r="WUE70" s="878"/>
      <c r="WUF70" s="878"/>
      <c r="WUG70" s="878"/>
      <c r="WUH70" s="879"/>
      <c r="WUI70" s="880"/>
      <c r="WUJ70" s="878"/>
      <c r="WUK70" s="878"/>
      <c r="WUL70" s="878"/>
      <c r="WUM70" s="881"/>
      <c r="WUN70" s="877"/>
      <c r="WUO70" s="878"/>
      <c r="WUP70" s="878"/>
      <c r="WUQ70" s="878"/>
      <c r="WUR70" s="879"/>
      <c r="WUS70" s="1041"/>
      <c r="WUT70" s="877"/>
      <c r="WUU70" s="878"/>
      <c r="WUV70" s="878"/>
      <c r="WUW70" s="878"/>
      <c r="WUX70" s="879"/>
      <c r="WUY70" s="880"/>
      <c r="WUZ70" s="878"/>
      <c r="WVA70" s="878"/>
      <c r="WVB70" s="878"/>
      <c r="WVC70" s="881"/>
      <c r="WVD70" s="877"/>
      <c r="WVE70" s="878"/>
      <c r="WVF70" s="878"/>
      <c r="WVG70" s="878"/>
      <c r="WVH70" s="879"/>
      <c r="WVI70" s="1041"/>
      <c r="WVJ70" s="877"/>
      <c r="WVK70" s="878"/>
      <c r="WVL70" s="878"/>
      <c r="WVM70" s="878"/>
      <c r="WVN70" s="879"/>
      <c r="WVO70" s="880"/>
      <c r="WVP70" s="878"/>
      <c r="WVQ70" s="878"/>
      <c r="WVR70" s="878"/>
      <c r="WVS70" s="881"/>
      <c r="WVT70" s="877"/>
      <c r="WVU70" s="878"/>
      <c r="WVV70" s="878"/>
      <c r="WVW70" s="878"/>
      <c r="WVX70" s="879"/>
      <c r="WVY70" s="1041"/>
      <c r="WVZ70" s="877"/>
      <c r="WWA70" s="878"/>
      <c r="WWB70" s="878"/>
      <c r="WWC70" s="878"/>
      <c r="WWD70" s="879"/>
      <c r="WWE70" s="880"/>
      <c r="WWF70" s="878"/>
      <c r="WWG70" s="878"/>
      <c r="WWH70" s="878"/>
      <c r="WWI70" s="881"/>
      <c r="WWJ70" s="877"/>
      <c r="WWK70" s="878"/>
      <c r="WWL70" s="878"/>
      <c r="WWM70" s="878"/>
      <c r="WWN70" s="879"/>
      <c r="WWO70" s="1041"/>
      <c r="WWP70" s="877"/>
      <c r="WWQ70" s="878"/>
      <c r="WWR70" s="878"/>
      <c r="WWS70" s="878"/>
      <c r="WWT70" s="879"/>
      <c r="WWU70" s="880"/>
      <c r="WWV70" s="878"/>
      <c r="WWW70" s="878"/>
      <c r="WWX70" s="878"/>
      <c r="WWY70" s="881"/>
      <c r="WWZ70" s="877"/>
      <c r="WXA70" s="878"/>
      <c r="WXB70" s="878"/>
      <c r="WXC70" s="878"/>
      <c r="WXD70" s="879"/>
      <c r="WXE70" s="1041"/>
      <c r="WXF70" s="877"/>
      <c r="WXG70" s="878"/>
      <c r="WXH70" s="878"/>
      <c r="WXI70" s="878"/>
      <c r="WXJ70" s="879"/>
      <c r="WXK70" s="880"/>
      <c r="WXL70" s="878"/>
      <c r="WXM70" s="878"/>
      <c r="WXN70" s="878"/>
      <c r="WXO70" s="881"/>
      <c r="WXP70" s="877"/>
      <c r="WXQ70" s="878"/>
      <c r="WXR70" s="878"/>
      <c r="WXS70" s="878"/>
      <c r="WXT70" s="879"/>
      <c r="WXU70" s="1041"/>
      <c r="WXV70" s="877"/>
      <c r="WXW70" s="878"/>
      <c r="WXX70" s="878"/>
      <c r="WXY70" s="878"/>
      <c r="WXZ70" s="879"/>
      <c r="WYA70" s="880"/>
      <c r="WYB70" s="878"/>
      <c r="WYC70" s="878"/>
      <c r="WYD70" s="878"/>
      <c r="WYE70" s="881"/>
      <c r="WYF70" s="877"/>
      <c r="WYG70" s="878"/>
      <c r="WYH70" s="878"/>
      <c r="WYI70" s="878"/>
      <c r="WYJ70" s="879"/>
      <c r="WYK70" s="1041"/>
      <c r="WYL70" s="877"/>
      <c r="WYM70" s="878"/>
      <c r="WYN70" s="878"/>
      <c r="WYO70" s="878"/>
      <c r="WYP70" s="879"/>
      <c r="WYQ70" s="880"/>
      <c r="WYR70" s="878"/>
      <c r="WYS70" s="878"/>
      <c r="WYT70" s="878"/>
      <c r="WYU70" s="881"/>
      <c r="WYV70" s="877"/>
      <c r="WYW70" s="878"/>
      <c r="WYX70" s="878"/>
      <c r="WYY70" s="878"/>
      <c r="WYZ70" s="879"/>
      <c r="WZA70" s="1041"/>
      <c r="WZB70" s="877"/>
      <c r="WZC70" s="878"/>
      <c r="WZD70" s="878"/>
      <c r="WZE70" s="878"/>
      <c r="WZF70" s="879"/>
      <c r="WZG70" s="880"/>
      <c r="WZH70" s="878"/>
      <c r="WZI70" s="878"/>
      <c r="WZJ70" s="878"/>
      <c r="WZK70" s="881"/>
      <c r="WZL70" s="877"/>
      <c r="WZM70" s="878"/>
      <c r="WZN70" s="878"/>
      <c r="WZO70" s="878"/>
      <c r="WZP70" s="879"/>
      <c r="WZQ70" s="1041"/>
      <c r="WZR70" s="877"/>
      <c r="WZS70" s="878"/>
      <c r="WZT70" s="878"/>
      <c r="WZU70" s="878"/>
      <c r="WZV70" s="879"/>
      <c r="WZW70" s="880"/>
      <c r="WZX70" s="878"/>
      <c r="WZY70" s="878"/>
      <c r="WZZ70" s="878"/>
      <c r="XAA70" s="881"/>
      <c r="XAB70" s="877"/>
      <c r="XAC70" s="878"/>
      <c r="XAD70" s="878"/>
      <c r="XAE70" s="878"/>
      <c r="XAF70" s="879"/>
      <c r="XAG70" s="1041"/>
      <c r="XAH70" s="877"/>
      <c r="XAI70" s="878"/>
      <c r="XAJ70" s="878"/>
      <c r="XAK70" s="878"/>
      <c r="XAL70" s="879"/>
      <c r="XAM70" s="880"/>
      <c r="XAN70" s="878"/>
      <c r="XAO70" s="878"/>
      <c r="XAP70" s="878"/>
      <c r="XAQ70" s="881"/>
      <c r="XAR70" s="877"/>
      <c r="XAS70" s="878"/>
      <c r="XAT70" s="878"/>
      <c r="XAU70" s="878"/>
      <c r="XAV70" s="879"/>
      <c r="XAW70" s="1041"/>
      <c r="XAX70" s="877"/>
      <c r="XAY70" s="878"/>
      <c r="XAZ70" s="878"/>
      <c r="XBA70" s="878"/>
      <c r="XBB70" s="879"/>
      <c r="XBC70" s="880"/>
      <c r="XBD70" s="878"/>
      <c r="XBE70" s="878"/>
      <c r="XBF70" s="878"/>
      <c r="XBG70" s="881"/>
      <c r="XBH70" s="877"/>
      <c r="XBI70" s="878"/>
      <c r="XBJ70" s="878"/>
      <c r="XBK70" s="878"/>
      <c r="XBL70" s="879"/>
      <c r="XBM70" s="1041"/>
      <c r="XBN70" s="877"/>
      <c r="XBO70" s="878"/>
      <c r="XBP70" s="878"/>
      <c r="XBQ70" s="878"/>
      <c r="XBR70" s="879"/>
      <c r="XBS70" s="880"/>
      <c r="XBT70" s="878"/>
      <c r="XBU70" s="878"/>
      <c r="XBV70" s="878"/>
      <c r="XBW70" s="881"/>
      <c r="XBX70" s="877"/>
      <c r="XBY70" s="878"/>
      <c r="XBZ70" s="878"/>
      <c r="XCA70" s="878"/>
      <c r="XCB70" s="879"/>
      <c r="XCC70" s="1041"/>
      <c r="XCD70" s="877"/>
      <c r="XCE70" s="878"/>
      <c r="XCF70" s="878"/>
      <c r="XCG70" s="878"/>
      <c r="XCH70" s="879"/>
      <c r="XCI70" s="880"/>
      <c r="XCJ70" s="878"/>
      <c r="XCK70" s="878"/>
      <c r="XCL70" s="878"/>
      <c r="XCM70" s="881"/>
      <c r="XCN70" s="877"/>
      <c r="XCO70" s="878"/>
      <c r="XCP70" s="878"/>
      <c r="XCQ70" s="878"/>
      <c r="XCR70" s="879"/>
      <c r="XCS70" s="1041"/>
      <c r="XCT70" s="877"/>
      <c r="XCU70" s="878"/>
      <c r="XCV70" s="878"/>
      <c r="XCW70" s="878"/>
      <c r="XCX70" s="879"/>
      <c r="XCY70" s="880"/>
      <c r="XCZ70" s="878"/>
      <c r="XDA70" s="878"/>
      <c r="XDB70" s="878"/>
      <c r="XDC70" s="881"/>
      <c r="XDD70" s="877"/>
      <c r="XDE70" s="878"/>
      <c r="XDF70" s="878"/>
      <c r="XDG70" s="878"/>
      <c r="XDH70" s="879"/>
      <c r="XDI70" s="1041"/>
      <c r="XDJ70" s="877"/>
      <c r="XDK70" s="878"/>
      <c r="XDL70" s="878"/>
      <c r="XDM70" s="878"/>
      <c r="XDN70" s="879"/>
      <c r="XDO70" s="880"/>
      <c r="XDP70" s="878"/>
      <c r="XDQ70" s="878"/>
      <c r="XDR70" s="878"/>
      <c r="XDS70" s="881"/>
      <c r="XDT70" s="877"/>
      <c r="XDU70" s="878"/>
      <c r="XDV70" s="878"/>
      <c r="XDW70" s="878"/>
      <c r="XDX70" s="879"/>
      <c r="XDY70" s="1041"/>
      <c r="XDZ70" s="877"/>
      <c r="XEA70" s="878"/>
      <c r="XEB70" s="878"/>
      <c r="XEC70" s="878"/>
      <c r="XED70" s="879"/>
      <c r="XEE70" s="880"/>
      <c r="XEF70" s="878"/>
      <c r="XEG70" s="878"/>
      <c r="XEH70" s="878"/>
      <c r="XEI70" s="881"/>
      <c r="XEJ70" s="877"/>
      <c r="XEK70" s="878"/>
      <c r="XEL70" s="878"/>
      <c r="XEM70" s="878"/>
      <c r="XEN70" s="879"/>
      <c r="XEO70" s="1041"/>
      <c r="XEP70" s="877"/>
      <c r="XEQ70" s="878"/>
      <c r="XER70" s="878"/>
      <c r="XES70" s="878"/>
      <c r="XET70" s="879"/>
      <c r="XEU70" s="880"/>
      <c r="XEV70" s="878"/>
      <c r="XEW70" s="878"/>
      <c r="XEX70" s="878"/>
      <c r="XEY70" s="881"/>
      <c r="XEZ70" s="877"/>
      <c r="XFA70" s="878"/>
      <c r="XFB70" s="878"/>
      <c r="XFC70" s="878"/>
      <c r="XFD70" s="879"/>
    </row>
    <row r="71" spans="1:16384" s="513" customFormat="1" ht="12.75" thickTop="1">
      <c r="A71" s="1571" t="s">
        <v>935</v>
      </c>
      <c r="B71" s="1572">
        <v>43</v>
      </c>
      <c r="C71" s="2883">
        <v>26</v>
      </c>
      <c r="D71" s="2883">
        <v>1</v>
      </c>
      <c r="E71" s="2883">
        <v>0</v>
      </c>
      <c r="F71" s="1206">
        <f t="shared" ref="F71:F76" si="0">SUM(B71:E71)</f>
        <v>70</v>
      </c>
      <c r="G71" s="1207">
        <v>373</v>
      </c>
      <c r="H71" s="2883">
        <v>401</v>
      </c>
      <c r="I71" s="2883">
        <v>3</v>
      </c>
      <c r="J71" s="2883">
        <v>0</v>
      </c>
      <c r="K71" s="1208">
        <f t="shared" ref="K71:K76" si="1">SUM(G71:J71)</f>
        <v>777</v>
      </c>
      <c r="L71" s="1572">
        <v>6577</v>
      </c>
      <c r="M71" s="2883">
        <v>4636</v>
      </c>
      <c r="N71" s="2883">
        <v>55</v>
      </c>
      <c r="O71" s="2883">
        <v>0</v>
      </c>
      <c r="P71" s="1206">
        <f t="shared" ref="P71:P76" si="2">SUM(L71:O71)</f>
        <v>11268</v>
      </c>
    </row>
    <row r="72" spans="1:16384" s="424" customFormat="1">
      <c r="A72" s="2882" t="s">
        <v>504</v>
      </c>
      <c r="B72" s="2884">
        <v>19</v>
      </c>
      <c r="C72" s="2885">
        <v>5</v>
      </c>
      <c r="D72" s="2885">
        <v>0</v>
      </c>
      <c r="E72" s="2885">
        <v>0</v>
      </c>
      <c r="F72" s="2886">
        <f t="shared" si="0"/>
        <v>24</v>
      </c>
      <c r="G72" s="2887">
        <v>92</v>
      </c>
      <c r="H72" s="2885">
        <v>71</v>
      </c>
      <c r="I72" s="2885">
        <v>0</v>
      </c>
      <c r="J72" s="2885">
        <v>0</v>
      </c>
      <c r="K72" s="2888">
        <f t="shared" si="1"/>
        <v>163</v>
      </c>
      <c r="L72" s="2884">
        <v>1456</v>
      </c>
      <c r="M72" s="2885">
        <v>623</v>
      </c>
      <c r="N72" s="2885">
        <v>0</v>
      </c>
      <c r="O72" s="2885">
        <v>0</v>
      </c>
      <c r="P72" s="1206">
        <f t="shared" si="2"/>
        <v>2079</v>
      </c>
    </row>
    <row r="73" spans="1:16384">
      <c r="A73" s="2882" t="s">
        <v>505</v>
      </c>
      <c r="B73" s="2884">
        <v>96</v>
      </c>
      <c r="C73" s="2885">
        <v>7</v>
      </c>
      <c r="D73" s="2885">
        <v>0</v>
      </c>
      <c r="E73" s="2885">
        <v>1</v>
      </c>
      <c r="F73" s="2886">
        <f t="shared" si="0"/>
        <v>104</v>
      </c>
      <c r="G73" s="2887">
        <v>627</v>
      </c>
      <c r="H73" s="2885">
        <v>107</v>
      </c>
      <c r="I73" s="2885">
        <v>0</v>
      </c>
      <c r="J73" s="2885">
        <v>24</v>
      </c>
      <c r="K73" s="2888">
        <f t="shared" si="1"/>
        <v>758</v>
      </c>
      <c r="L73" s="2884">
        <v>21837</v>
      </c>
      <c r="M73" s="2885">
        <v>3336</v>
      </c>
      <c r="N73" s="2885">
        <v>0</v>
      </c>
      <c r="O73" s="2885">
        <v>311</v>
      </c>
      <c r="P73" s="1206">
        <f t="shared" si="2"/>
        <v>25484</v>
      </c>
    </row>
    <row r="74" spans="1:16384">
      <c r="A74" s="2882" t="s">
        <v>1355</v>
      </c>
      <c r="B74" s="2884">
        <v>0</v>
      </c>
      <c r="C74" s="2885">
        <v>0</v>
      </c>
      <c r="D74" s="2885">
        <v>0</v>
      </c>
      <c r="E74" s="2885">
        <v>2</v>
      </c>
      <c r="F74" s="2886">
        <f t="shared" si="0"/>
        <v>2</v>
      </c>
      <c r="G74" s="2887">
        <v>0</v>
      </c>
      <c r="H74" s="2885">
        <v>0</v>
      </c>
      <c r="I74" s="2885">
        <v>0</v>
      </c>
      <c r="J74" s="2885">
        <v>135</v>
      </c>
      <c r="K74" s="2888">
        <f t="shared" si="1"/>
        <v>135</v>
      </c>
      <c r="L74" s="2884">
        <v>0</v>
      </c>
      <c r="M74" s="2885">
        <v>0</v>
      </c>
      <c r="N74" s="2885">
        <v>0</v>
      </c>
      <c r="O74" s="2885">
        <v>2307</v>
      </c>
      <c r="P74" s="1206">
        <f t="shared" si="2"/>
        <v>2307</v>
      </c>
    </row>
    <row r="75" spans="1:16384" ht="15.75" thickBot="1">
      <c r="A75" s="2882" t="s">
        <v>936</v>
      </c>
      <c r="B75" s="2884">
        <v>142</v>
      </c>
      <c r="C75" s="2885">
        <v>28</v>
      </c>
      <c r="D75" s="2885">
        <v>2</v>
      </c>
      <c r="E75" s="2885">
        <v>1</v>
      </c>
      <c r="F75" s="2886">
        <f t="shared" si="0"/>
        <v>173</v>
      </c>
      <c r="G75" s="2887">
        <v>723</v>
      </c>
      <c r="H75" s="2885">
        <v>300</v>
      </c>
      <c r="I75" s="2885">
        <v>26</v>
      </c>
      <c r="J75" s="885">
        <v>18</v>
      </c>
      <c r="K75" s="2888">
        <f t="shared" si="1"/>
        <v>1067</v>
      </c>
      <c r="L75" s="2884">
        <v>18446</v>
      </c>
      <c r="M75" s="2885">
        <v>5958</v>
      </c>
      <c r="N75" s="2885">
        <v>394</v>
      </c>
      <c r="O75" s="886">
        <v>303</v>
      </c>
      <c r="P75" s="1206">
        <f t="shared" si="2"/>
        <v>25101</v>
      </c>
    </row>
    <row r="76" spans="1:16384" ht="16.5" thickTop="1" thickBot="1">
      <c r="A76" s="1041" t="s">
        <v>937</v>
      </c>
      <c r="B76" s="877">
        <f>SUM(B71:B75)</f>
        <v>300</v>
      </c>
      <c r="C76" s="878">
        <f>SUM(C71:C75)</f>
        <v>66</v>
      </c>
      <c r="D76" s="878">
        <f>SUM(D71:D75)</f>
        <v>3</v>
      </c>
      <c r="E76" s="878">
        <f>SUM(E71:E75)</f>
        <v>4</v>
      </c>
      <c r="F76" s="879">
        <f t="shared" si="0"/>
        <v>373</v>
      </c>
      <c r="G76" s="880">
        <f>SUM(G71:G75)</f>
        <v>1815</v>
      </c>
      <c r="H76" s="878">
        <f>SUM(H71:H75)</f>
        <v>879</v>
      </c>
      <c r="I76" s="878">
        <f>SUM(I71:I75)</f>
        <v>29</v>
      </c>
      <c r="J76" s="878">
        <f>SUM(J71:J75)</f>
        <v>177</v>
      </c>
      <c r="K76" s="881">
        <f t="shared" si="1"/>
        <v>2900</v>
      </c>
      <c r="L76" s="877">
        <f>SUM(L71:L75)</f>
        <v>48316</v>
      </c>
      <c r="M76" s="878">
        <f>SUM(M71:M75)</f>
        <v>14553</v>
      </c>
      <c r="N76" s="878">
        <f>SUM(N71:N75)</f>
        <v>449</v>
      </c>
      <c r="O76" s="878">
        <f>SUM(O71:O75)</f>
        <v>2921</v>
      </c>
      <c r="P76" s="879">
        <f t="shared" si="2"/>
        <v>66239</v>
      </c>
    </row>
    <row r="77" spans="1:16384" ht="15.75" thickTop="1">
      <c r="A77" s="534"/>
      <c r="B77" s="882"/>
      <c r="C77" s="883"/>
      <c r="D77" s="883"/>
      <c r="E77" s="883"/>
      <c r="F77" s="882"/>
      <c r="G77" s="882"/>
      <c r="H77" s="882"/>
      <c r="I77" s="882"/>
      <c r="J77" s="882"/>
      <c r="K77" s="882"/>
      <c r="L77" s="882"/>
      <c r="M77" s="883"/>
      <c r="N77" s="883"/>
      <c r="O77" s="883"/>
      <c r="P77" s="1575"/>
    </row>
    <row r="78" spans="1:16384" ht="15.75" thickBot="1">
      <c r="A78" s="524">
        <v>2010</v>
      </c>
      <c r="B78" s="873"/>
      <c r="C78" s="874"/>
      <c r="D78" s="875"/>
      <c r="E78" s="874"/>
      <c r="F78" s="874"/>
      <c r="G78" s="874"/>
      <c r="H78" s="871"/>
      <c r="I78" s="874"/>
      <c r="J78" s="872"/>
      <c r="K78" s="872"/>
      <c r="L78" s="872"/>
      <c r="M78" s="872"/>
      <c r="N78" s="872"/>
      <c r="O78" s="872"/>
      <c r="P78" s="1574"/>
    </row>
    <row r="79" spans="1:16384" ht="15.75" thickTop="1">
      <c r="A79" s="1040" t="s">
        <v>923</v>
      </c>
      <c r="B79" s="3289" t="s">
        <v>924</v>
      </c>
      <c r="C79" s="3290"/>
      <c r="D79" s="3290"/>
      <c r="E79" s="3290"/>
      <c r="F79" s="3291"/>
      <c r="G79" s="3292" t="s">
        <v>925</v>
      </c>
      <c r="H79" s="3293"/>
      <c r="I79" s="3293"/>
      <c r="J79" s="3293"/>
      <c r="K79" s="3294"/>
      <c r="L79" s="3295" t="s">
        <v>926</v>
      </c>
      <c r="M79" s="3296"/>
      <c r="N79" s="3296"/>
      <c r="O79" s="3296"/>
      <c r="P79" s="3297"/>
    </row>
    <row r="80" spans="1:16384" ht="15.75" thickBot="1">
      <c r="A80" s="1570" t="s">
        <v>927</v>
      </c>
      <c r="B80" s="4647" t="s">
        <v>928</v>
      </c>
      <c r="C80" s="887" t="s">
        <v>929</v>
      </c>
      <c r="D80" s="4648" t="s">
        <v>930</v>
      </c>
      <c r="E80" s="4649" t="s">
        <v>931</v>
      </c>
      <c r="F80" s="4650" t="s">
        <v>277</v>
      </c>
      <c r="G80" s="4651" t="s">
        <v>236</v>
      </c>
      <c r="H80" s="876" t="s">
        <v>932</v>
      </c>
      <c r="I80" s="4648" t="s">
        <v>933</v>
      </c>
      <c r="J80" s="4649" t="s">
        <v>934</v>
      </c>
      <c r="K80" s="4652" t="s">
        <v>277</v>
      </c>
      <c r="L80" s="4647" t="s">
        <v>236</v>
      </c>
      <c r="M80" s="4653" t="s">
        <v>932</v>
      </c>
      <c r="N80" s="4648" t="s">
        <v>933</v>
      </c>
      <c r="O80" s="4649" t="s">
        <v>934</v>
      </c>
      <c r="P80" s="4650" t="s">
        <v>277</v>
      </c>
    </row>
    <row r="81" spans="1:16" ht="15.75" thickTop="1">
      <c r="A81" s="1571" t="s">
        <v>935</v>
      </c>
      <c r="B81" s="1572">
        <v>43</v>
      </c>
      <c r="C81" s="2883">
        <v>26</v>
      </c>
      <c r="D81" s="2883">
        <v>1</v>
      </c>
      <c r="E81" s="2883">
        <v>0</v>
      </c>
      <c r="F81" s="1206">
        <v>70</v>
      </c>
      <c r="G81" s="1207">
        <v>382</v>
      </c>
      <c r="H81" s="2883">
        <v>426</v>
      </c>
      <c r="I81" s="2883">
        <v>3</v>
      </c>
      <c r="J81" s="2883">
        <v>0</v>
      </c>
      <c r="K81" s="1208">
        <v>810</v>
      </c>
      <c r="L81" s="1572">
        <v>6551</v>
      </c>
      <c r="M81" s="2883">
        <v>4492</v>
      </c>
      <c r="N81" s="2883">
        <v>42</v>
      </c>
      <c r="O81" s="2883">
        <v>0</v>
      </c>
      <c r="P81" s="1206">
        <f>SUM(L81:O81)</f>
        <v>11085</v>
      </c>
    </row>
    <row r="82" spans="1:16">
      <c r="A82" s="2882" t="s">
        <v>504</v>
      </c>
      <c r="B82" s="2884">
        <v>18</v>
      </c>
      <c r="C82" s="2885">
        <v>5</v>
      </c>
      <c r="D82" s="2885">
        <v>0</v>
      </c>
      <c r="E82" s="2885">
        <v>0</v>
      </c>
      <c r="F82" s="2886">
        <v>23</v>
      </c>
      <c r="G82" s="2887">
        <v>78</v>
      </c>
      <c r="H82" s="2885">
        <v>76</v>
      </c>
      <c r="I82" s="2885">
        <v>0</v>
      </c>
      <c r="J82" s="2885">
        <v>0</v>
      </c>
      <c r="K82" s="2888">
        <v>154</v>
      </c>
      <c r="L82" s="2884">
        <v>1386</v>
      </c>
      <c r="M82" s="2885">
        <v>754</v>
      </c>
      <c r="N82" s="2885">
        <v>0</v>
      </c>
      <c r="O82" s="2885">
        <v>0</v>
      </c>
      <c r="P82" s="1206">
        <f>SUM(L82:O82)</f>
        <v>2140</v>
      </c>
    </row>
    <row r="83" spans="1:16">
      <c r="A83" s="2882" t="s">
        <v>505</v>
      </c>
      <c r="B83" s="2884">
        <v>96</v>
      </c>
      <c r="C83" s="2885">
        <v>7</v>
      </c>
      <c r="D83" s="2885">
        <v>0</v>
      </c>
      <c r="E83" s="2885">
        <v>1</v>
      </c>
      <c r="F83" s="2886">
        <v>104</v>
      </c>
      <c r="G83" s="2887">
        <v>593</v>
      </c>
      <c r="H83" s="2885">
        <v>97</v>
      </c>
      <c r="I83" s="2885">
        <v>0</v>
      </c>
      <c r="J83" s="2885">
        <v>28</v>
      </c>
      <c r="K83" s="2888">
        <v>718</v>
      </c>
      <c r="L83" s="2884">
        <v>18784</v>
      </c>
      <c r="M83" s="2885">
        <v>2340</v>
      </c>
      <c r="N83" s="2885">
        <v>0</v>
      </c>
      <c r="O83" s="2885">
        <v>343</v>
      </c>
      <c r="P83" s="1206">
        <f>SUM(L83:O83)</f>
        <v>21467</v>
      </c>
    </row>
    <row r="84" spans="1:16">
      <c r="A84" s="2882" t="s">
        <v>1355</v>
      </c>
      <c r="B84" s="2884">
        <v>0</v>
      </c>
      <c r="C84" s="2885">
        <v>0</v>
      </c>
      <c r="D84" s="2885">
        <v>0</v>
      </c>
      <c r="E84" s="2885">
        <v>2</v>
      </c>
      <c r="F84" s="2886">
        <v>2</v>
      </c>
      <c r="G84" s="2887">
        <v>0</v>
      </c>
      <c r="H84" s="2885">
        <v>0</v>
      </c>
      <c r="I84" s="2885">
        <v>0</v>
      </c>
      <c r="J84" s="2885">
        <v>109</v>
      </c>
      <c r="K84" s="2888">
        <v>109</v>
      </c>
      <c r="L84" s="2884">
        <v>0</v>
      </c>
      <c r="M84" s="2885">
        <v>0</v>
      </c>
      <c r="N84" s="2885">
        <v>0</v>
      </c>
      <c r="O84" s="2885">
        <v>1998</v>
      </c>
      <c r="P84" s="1206">
        <f>SUM(L84:O84)</f>
        <v>1998</v>
      </c>
    </row>
    <row r="85" spans="1:16" ht="15.75" thickBot="1">
      <c r="A85" s="2882" t="s">
        <v>936</v>
      </c>
      <c r="B85" s="2884">
        <v>138</v>
      </c>
      <c r="C85" s="2885">
        <v>25</v>
      </c>
      <c r="D85" s="2885">
        <v>2</v>
      </c>
      <c r="E85" s="2885">
        <v>1</v>
      </c>
      <c r="F85" s="2886">
        <v>166</v>
      </c>
      <c r="G85" s="2887">
        <v>658</v>
      </c>
      <c r="H85" s="2885">
        <v>318</v>
      </c>
      <c r="I85" s="2885">
        <v>25</v>
      </c>
      <c r="J85" s="885">
        <v>15</v>
      </c>
      <c r="K85" s="2888">
        <v>1016</v>
      </c>
      <c r="L85" s="2884">
        <v>15969</v>
      </c>
      <c r="M85" s="2885">
        <v>5443</v>
      </c>
      <c r="N85" s="2885">
        <v>500</v>
      </c>
      <c r="O85" s="886">
        <v>243</v>
      </c>
      <c r="P85" s="1206">
        <f>SUM(L85:O85)</f>
        <v>22155</v>
      </c>
    </row>
    <row r="86" spans="1:16" ht="16.5" thickTop="1" thickBot="1">
      <c r="A86" s="1041" t="s">
        <v>937</v>
      </c>
      <c r="B86" s="877">
        <v>295</v>
      </c>
      <c r="C86" s="878">
        <v>63</v>
      </c>
      <c r="D86" s="878">
        <v>3</v>
      </c>
      <c r="E86" s="878">
        <v>4</v>
      </c>
      <c r="F86" s="879">
        <v>365</v>
      </c>
      <c r="G86" s="880">
        <v>1711</v>
      </c>
      <c r="H86" s="878">
        <v>917</v>
      </c>
      <c r="I86" s="878">
        <f>SUM(I81:I85)</f>
        <v>28</v>
      </c>
      <c r="J86" s="878">
        <v>152</v>
      </c>
      <c r="K86" s="881">
        <v>2807</v>
      </c>
      <c r="L86" s="877">
        <v>42690</v>
      </c>
      <c r="M86" s="878">
        <v>13029</v>
      </c>
      <c r="N86" s="878">
        <v>542</v>
      </c>
      <c r="O86" s="878">
        <v>2584</v>
      </c>
      <c r="P86" s="879">
        <v>58845</v>
      </c>
    </row>
    <row r="87" spans="1:16" ht="15.75" thickTop="1">
      <c r="A87" s="534"/>
      <c r="B87" s="882"/>
      <c r="C87" s="883"/>
      <c r="D87" s="883"/>
      <c r="E87" s="883"/>
      <c r="F87" s="882"/>
      <c r="G87" s="882"/>
      <c r="H87" s="882"/>
      <c r="I87" s="882"/>
      <c r="J87" s="882"/>
      <c r="K87" s="882"/>
      <c r="L87" s="882"/>
      <c r="M87" s="883"/>
      <c r="N87" s="883"/>
      <c r="O87" s="883"/>
      <c r="P87" s="1575"/>
    </row>
    <row r="88" spans="1:16" s="531" customFormat="1" ht="13.5" thickBot="1">
      <c r="A88" s="1576" t="s">
        <v>1439</v>
      </c>
      <c r="B88" s="884"/>
      <c r="C88" s="874"/>
      <c r="D88" s="875"/>
      <c r="E88" s="874"/>
      <c r="F88" s="874"/>
      <c r="G88" s="874"/>
      <c r="H88" s="871"/>
      <c r="I88" s="874"/>
      <c r="J88" s="872"/>
      <c r="K88" s="872"/>
      <c r="L88" s="872"/>
      <c r="M88" s="872"/>
      <c r="N88" s="872"/>
      <c r="O88" s="872"/>
      <c r="P88" s="1574"/>
    </row>
    <row r="89" spans="1:16" ht="15.75" thickTop="1">
      <c r="A89" s="1040" t="s">
        <v>1440</v>
      </c>
      <c r="B89" s="3289" t="s">
        <v>924</v>
      </c>
      <c r="C89" s="3290"/>
      <c r="D89" s="3290"/>
      <c r="E89" s="3290"/>
      <c r="F89" s="3291"/>
      <c r="G89" s="3292" t="s">
        <v>925</v>
      </c>
      <c r="H89" s="3293"/>
      <c r="I89" s="3293"/>
      <c r="J89" s="3293"/>
      <c r="K89" s="3294"/>
      <c r="L89" s="3295" t="s">
        <v>926</v>
      </c>
      <c r="M89" s="3296"/>
      <c r="N89" s="3296"/>
      <c r="O89" s="3296"/>
      <c r="P89" s="3297"/>
    </row>
    <row r="90" spans="1:16" ht="15.75" thickBot="1">
      <c r="A90" s="1570"/>
      <c r="B90" s="4647" t="s">
        <v>928</v>
      </c>
      <c r="C90" s="887" t="s">
        <v>929</v>
      </c>
      <c r="D90" s="4648" t="s">
        <v>930</v>
      </c>
      <c r="E90" s="4649" t="s">
        <v>931</v>
      </c>
      <c r="F90" s="4650" t="s">
        <v>277</v>
      </c>
      <c r="G90" s="4651" t="s">
        <v>236</v>
      </c>
      <c r="H90" s="876" t="s">
        <v>932</v>
      </c>
      <c r="I90" s="4648" t="s">
        <v>933</v>
      </c>
      <c r="J90" s="4649" t="s">
        <v>934</v>
      </c>
      <c r="K90" s="4652" t="s">
        <v>277</v>
      </c>
      <c r="L90" s="4647" t="s">
        <v>236</v>
      </c>
      <c r="M90" s="4653" t="s">
        <v>932</v>
      </c>
      <c r="N90" s="4648" t="s">
        <v>933</v>
      </c>
      <c r="O90" s="4649" t="s">
        <v>934</v>
      </c>
      <c r="P90" s="4650" t="s">
        <v>277</v>
      </c>
    </row>
    <row r="91" spans="1:16" ht="15.75" thickTop="1">
      <c r="A91" s="1571" t="s">
        <v>935</v>
      </c>
      <c r="B91" s="1572">
        <v>45</v>
      </c>
      <c r="C91" s="2883">
        <v>25</v>
      </c>
      <c r="D91" s="2883">
        <v>0</v>
      </c>
      <c r="E91" s="2883">
        <v>0</v>
      </c>
      <c r="F91" s="1206">
        <v>70</v>
      </c>
      <c r="G91" s="1207">
        <v>381</v>
      </c>
      <c r="H91" s="2883">
        <v>421</v>
      </c>
      <c r="I91" s="2883">
        <v>0</v>
      </c>
      <c r="J91" s="2883">
        <v>0</v>
      </c>
      <c r="K91" s="1208">
        <v>802</v>
      </c>
      <c r="L91" s="1572">
        <v>6319</v>
      </c>
      <c r="M91" s="2883">
        <v>4480</v>
      </c>
      <c r="N91" s="2883">
        <v>0</v>
      </c>
      <c r="O91" s="2883">
        <v>0</v>
      </c>
      <c r="P91" s="1206">
        <f>SUM(L91:O91)</f>
        <v>10799</v>
      </c>
    </row>
    <row r="92" spans="1:16">
      <c r="A92" s="2882" t="s">
        <v>504</v>
      </c>
      <c r="B92" s="2884">
        <v>18</v>
      </c>
      <c r="C92" s="2885">
        <v>5</v>
      </c>
      <c r="D92" s="2885">
        <v>0</v>
      </c>
      <c r="E92" s="2885">
        <v>0</v>
      </c>
      <c r="F92" s="2886">
        <v>23</v>
      </c>
      <c r="G92" s="2887">
        <v>74</v>
      </c>
      <c r="H92" s="2885">
        <v>72</v>
      </c>
      <c r="I92" s="2885">
        <v>0</v>
      </c>
      <c r="J92" s="2885">
        <v>0</v>
      </c>
      <c r="K92" s="2888">
        <v>147</v>
      </c>
      <c r="L92" s="2884">
        <v>1506</v>
      </c>
      <c r="M92" s="2885">
        <v>760</v>
      </c>
      <c r="N92" s="2885">
        <v>0</v>
      </c>
      <c r="O92" s="2885">
        <v>0</v>
      </c>
      <c r="P92" s="1206">
        <f>SUM(L92:O92)</f>
        <v>2266</v>
      </c>
    </row>
    <row r="93" spans="1:16">
      <c r="A93" s="2882" t="s">
        <v>505</v>
      </c>
      <c r="B93" s="2884">
        <v>93</v>
      </c>
      <c r="C93" s="2885">
        <v>7</v>
      </c>
      <c r="D93" s="2885">
        <v>0</v>
      </c>
      <c r="E93" s="2885">
        <v>1</v>
      </c>
      <c r="F93" s="2886">
        <v>101</v>
      </c>
      <c r="G93" s="2887">
        <v>555</v>
      </c>
      <c r="H93" s="2885">
        <v>101</v>
      </c>
      <c r="I93" s="2885">
        <v>0</v>
      </c>
      <c r="J93" s="2885">
        <v>30</v>
      </c>
      <c r="K93" s="2888">
        <v>686</v>
      </c>
      <c r="L93" s="2884">
        <v>17548</v>
      </c>
      <c r="M93" s="2885">
        <v>2456</v>
      </c>
      <c r="N93" s="2885">
        <v>0</v>
      </c>
      <c r="O93" s="2885">
        <v>354</v>
      </c>
      <c r="P93" s="1206">
        <f>SUM(L93:O93)</f>
        <v>20358</v>
      </c>
    </row>
    <row r="94" spans="1:16">
      <c r="A94" s="2882" t="s">
        <v>1355</v>
      </c>
      <c r="B94" s="2884">
        <v>0</v>
      </c>
      <c r="C94" s="2885">
        <v>0</v>
      </c>
      <c r="D94" s="2885">
        <v>0</v>
      </c>
      <c r="E94" s="2885">
        <v>2</v>
      </c>
      <c r="F94" s="2886">
        <v>2</v>
      </c>
      <c r="G94" s="2887">
        <v>0</v>
      </c>
      <c r="H94" s="2885">
        <v>0</v>
      </c>
      <c r="I94" s="2885">
        <v>0</v>
      </c>
      <c r="J94" s="2885">
        <v>137</v>
      </c>
      <c r="K94" s="2888">
        <v>137</v>
      </c>
      <c r="L94" s="2884">
        <v>0</v>
      </c>
      <c r="M94" s="2885">
        <v>0</v>
      </c>
      <c r="N94" s="2885">
        <v>0</v>
      </c>
      <c r="O94" s="2885">
        <v>1794</v>
      </c>
      <c r="P94" s="1206">
        <f>SUM(L94:O94)</f>
        <v>1794</v>
      </c>
    </row>
    <row r="95" spans="1:16" ht="15.75" thickBot="1">
      <c r="A95" s="2882" t="s">
        <v>936</v>
      </c>
      <c r="B95" s="2884">
        <v>133</v>
      </c>
      <c r="C95" s="2885">
        <v>25</v>
      </c>
      <c r="D95" s="2885">
        <v>2</v>
      </c>
      <c r="E95" s="2885">
        <v>1</v>
      </c>
      <c r="F95" s="2886">
        <v>161</v>
      </c>
      <c r="G95" s="2887">
        <v>617</v>
      </c>
      <c r="H95" s="2885">
        <v>313</v>
      </c>
      <c r="I95" s="2885">
        <v>23</v>
      </c>
      <c r="J95" s="885">
        <v>16</v>
      </c>
      <c r="K95" s="2888">
        <v>969</v>
      </c>
      <c r="L95" s="2884">
        <v>13991</v>
      </c>
      <c r="M95" s="2885">
        <v>4715</v>
      </c>
      <c r="N95" s="2885">
        <v>556</v>
      </c>
      <c r="O95" s="886">
        <v>245</v>
      </c>
      <c r="P95" s="1206">
        <f>SUM(L95:O95)</f>
        <v>19507</v>
      </c>
    </row>
    <row r="96" spans="1:16" ht="16.5" thickTop="1" thickBot="1">
      <c r="A96" s="1563" t="s">
        <v>937</v>
      </c>
      <c r="B96" s="1564">
        <v>289</v>
      </c>
      <c r="C96" s="1565">
        <v>62</v>
      </c>
      <c r="D96" s="1565">
        <v>2</v>
      </c>
      <c r="E96" s="1565">
        <v>4</v>
      </c>
      <c r="F96" s="1566">
        <v>357</v>
      </c>
      <c r="G96" s="1567">
        <v>1627</v>
      </c>
      <c r="H96" s="1565">
        <v>908</v>
      </c>
      <c r="I96" s="1565">
        <v>23</v>
      </c>
      <c r="J96" s="1565">
        <v>183</v>
      </c>
      <c r="K96" s="1568">
        <v>2741</v>
      </c>
      <c r="L96" s="1564">
        <v>39364</v>
      </c>
      <c r="M96" s="1565">
        <v>12411</v>
      </c>
      <c r="N96" s="1565">
        <v>556</v>
      </c>
      <c r="O96" s="1565">
        <v>2393</v>
      </c>
      <c r="P96" s="1566">
        <v>54724</v>
      </c>
    </row>
    <row r="97" spans="1:16" ht="16.5" thickTop="1" thickBot="1">
      <c r="A97" s="635"/>
      <c r="B97" s="631"/>
      <c r="C97" s="631"/>
      <c r="D97" s="631"/>
      <c r="E97" s="631"/>
      <c r="F97" s="631"/>
      <c r="G97" s="631"/>
      <c r="H97" s="631"/>
      <c r="I97" s="631"/>
      <c r="J97" s="631"/>
      <c r="K97" s="631"/>
      <c r="L97" s="631"/>
      <c r="M97" s="631"/>
      <c r="N97" s="631"/>
      <c r="O97" s="631"/>
      <c r="P97" s="1562"/>
    </row>
  </sheetData>
  <mergeCells count="29">
    <mergeCell ref="B79:F79"/>
    <mergeCell ref="G79:K79"/>
    <mergeCell ref="L79:P79"/>
    <mergeCell ref="B89:F89"/>
    <mergeCell ref="G89:K89"/>
    <mergeCell ref="L89:P89"/>
    <mergeCell ref="B59:F59"/>
    <mergeCell ref="G59:K59"/>
    <mergeCell ref="L59:P59"/>
    <mergeCell ref="B69:F69"/>
    <mergeCell ref="G69:K69"/>
    <mergeCell ref="L69:P69"/>
    <mergeCell ref="A1:P1"/>
    <mergeCell ref="A2:P2"/>
    <mergeCell ref="B4:F4"/>
    <mergeCell ref="G4:K4"/>
    <mergeCell ref="L4:P4"/>
    <mergeCell ref="B13:F13"/>
    <mergeCell ref="G13:K13"/>
    <mergeCell ref="L13:P13"/>
    <mergeCell ref="B50:F50"/>
    <mergeCell ref="G50:K50"/>
    <mergeCell ref="L50:P50"/>
    <mergeCell ref="B41:F41"/>
    <mergeCell ref="G41:K41"/>
    <mergeCell ref="L41:P41"/>
    <mergeCell ref="B31:F31"/>
    <mergeCell ref="G31:K31"/>
    <mergeCell ref="L31:P31"/>
  </mergeCells>
  <printOptions horizontalCentered="1"/>
  <pageMargins left="0.31496062992125984" right="0.31496062992125984" top="0.78740157480314965" bottom="0.39370078740157483" header="0.19685039370078741" footer="0.19685039370078741"/>
  <pageSetup paperSize="8" orientation="portrait" r:id="rId1"/>
  <headerFooter>
    <oddHeader>&amp;L&amp;A&amp;R&amp;6Page &amp;P of &amp;N</oddHeader>
  </headerFooter>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CFF"/>
  </sheetPr>
  <dimension ref="A1:AG39"/>
  <sheetViews>
    <sheetView showGridLines="0" view="pageBreakPreview" topLeftCell="A20" zoomScale="130" zoomScaleSheetLayoutView="130" workbookViewId="0">
      <selection activeCell="B23" sqref="B23"/>
    </sheetView>
  </sheetViews>
  <sheetFormatPr defaultColWidth="8.85546875" defaultRowHeight="15"/>
  <cols>
    <col min="1" max="1" width="2.140625" customWidth="1"/>
    <col min="2" max="2" width="3.140625" customWidth="1"/>
    <col min="3" max="19" width="6.42578125" customWidth="1"/>
    <col min="20" max="21" width="3.42578125" customWidth="1"/>
    <col min="22" max="22" width="4.42578125" customWidth="1"/>
  </cols>
  <sheetData>
    <row r="1" spans="1:33" s="538" customFormat="1" ht="15.75" thickBot="1">
      <c r="A1" s="636" t="s">
        <v>0</v>
      </c>
    </row>
    <row r="2" spans="1:33" ht="15.75" thickBot="1">
      <c r="A2" s="1577"/>
      <c r="B2" s="1578"/>
      <c r="C2" s="1579"/>
      <c r="D2" s="1579"/>
      <c r="E2" s="1579"/>
      <c r="F2" s="1578"/>
      <c r="G2" s="1578"/>
      <c r="H2" s="1578"/>
      <c r="I2" s="1578"/>
      <c r="J2" s="1578"/>
      <c r="K2" s="1578"/>
      <c r="L2" s="1578"/>
      <c r="M2" s="1578"/>
      <c r="N2" s="1578"/>
      <c r="O2" s="1578"/>
      <c r="P2" s="1578"/>
      <c r="Q2" s="1578"/>
      <c r="R2" s="1578"/>
      <c r="S2" s="1578"/>
      <c r="T2" s="1578"/>
      <c r="U2" s="1578"/>
      <c r="V2" s="1580"/>
    </row>
    <row r="3" spans="1:33" ht="11.45" customHeight="1">
      <c r="A3" s="1026"/>
      <c r="B3" s="1577"/>
      <c r="C3" s="1578"/>
      <c r="D3" s="1578"/>
      <c r="E3" s="1578"/>
      <c r="F3" s="1578"/>
      <c r="G3" s="1578"/>
      <c r="H3" s="1578"/>
      <c r="I3" s="1578"/>
      <c r="J3" s="1578"/>
      <c r="K3" s="1578"/>
      <c r="L3" s="1578"/>
      <c r="M3" s="1578"/>
      <c r="N3" s="1578"/>
      <c r="O3" s="1578"/>
      <c r="P3" s="1578"/>
      <c r="Q3" s="1578"/>
      <c r="R3" s="1578"/>
      <c r="S3" s="1578"/>
      <c r="T3" s="1580"/>
      <c r="V3" s="1581"/>
    </row>
    <row r="4" spans="1:33">
      <c r="A4" s="1026"/>
      <c r="B4" s="1026"/>
      <c r="D4" s="3298" t="s">
        <v>1441</v>
      </c>
      <c r="E4" s="3298"/>
      <c r="F4" s="3298"/>
      <c r="G4" s="3298"/>
      <c r="H4" s="3298"/>
      <c r="I4" s="3298"/>
      <c r="J4" s="3298"/>
      <c r="K4" s="3298"/>
      <c r="L4" s="3298"/>
      <c r="M4" s="3298"/>
      <c r="N4" s="3298"/>
      <c r="O4" s="3298"/>
      <c r="P4" s="3298"/>
      <c r="Q4" s="3298"/>
      <c r="R4" s="3298"/>
      <c r="S4" s="3298"/>
      <c r="T4" s="1581"/>
      <c r="V4" s="1581"/>
    </row>
    <row r="5" spans="1:33" s="424" customFormat="1" ht="20.45" customHeight="1" thickBot="1">
      <c r="A5" s="1047"/>
      <c r="B5" s="1047"/>
      <c r="D5" s="3299" t="s">
        <v>1442</v>
      </c>
      <c r="E5" s="3299"/>
      <c r="F5" s="3299"/>
      <c r="G5" s="3299"/>
      <c r="H5" s="3299"/>
      <c r="I5" s="3299"/>
      <c r="J5" s="3299"/>
      <c r="K5" s="3299"/>
      <c r="L5" s="3299"/>
      <c r="M5" s="3299"/>
      <c r="N5" s="3299"/>
      <c r="O5" s="3299"/>
      <c r="P5" s="3299"/>
      <c r="Q5" s="3299"/>
      <c r="R5" s="3299"/>
      <c r="S5" s="3299"/>
      <c r="T5" s="1582"/>
      <c r="V5" s="1582"/>
    </row>
    <row r="6" spans="1:33" s="513" customFormat="1" ht="15.6" customHeight="1" thickBot="1">
      <c r="A6" s="1048"/>
      <c r="B6" s="1048"/>
      <c r="C6" s="1583"/>
      <c r="D6" s="1584"/>
      <c r="E6" s="3300" t="s">
        <v>924</v>
      </c>
      <c r="F6" s="3300"/>
      <c r="G6" s="3300"/>
      <c r="H6" s="3300"/>
      <c r="I6" s="3300"/>
      <c r="J6" s="3300" t="s">
        <v>925</v>
      </c>
      <c r="K6" s="3300"/>
      <c r="L6" s="3300"/>
      <c r="M6" s="3300"/>
      <c r="N6" s="3300"/>
      <c r="O6" s="3300" t="s">
        <v>926</v>
      </c>
      <c r="P6" s="3300"/>
      <c r="Q6" s="3300"/>
      <c r="R6" s="3300"/>
      <c r="S6" s="3300"/>
      <c r="T6" s="1585"/>
      <c r="V6" s="1585"/>
    </row>
    <row r="7" spans="1:33" s="535" customFormat="1" ht="35.450000000000003" customHeight="1" thickBot="1">
      <c r="A7" s="1049"/>
      <c r="B7" s="1049"/>
      <c r="C7" s="1586" t="s">
        <v>1443</v>
      </c>
      <c r="D7" s="1587" t="s">
        <v>15</v>
      </c>
      <c r="E7" s="1588" t="s">
        <v>16</v>
      </c>
      <c r="F7" s="1589" t="s">
        <v>1444</v>
      </c>
      <c r="G7" s="1590" t="s">
        <v>1445</v>
      </c>
      <c r="H7" s="1591" t="s">
        <v>277</v>
      </c>
      <c r="I7" s="1592" t="s">
        <v>15</v>
      </c>
      <c r="J7" s="1593" t="s">
        <v>16</v>
      </c>
      <c r="K7" s="1594" t="s">
        <v>1446</v>
      </c>
      <c r="L7" s="1595" t="s">
        <v>1445</v>
      </c>
      <c r="M7" s="1596" t="s">
        <v>277</v>
      </c>
      <c r="N7" s="536" t="s">
        <v>15</v>
      </c>
      <c r="O7" s="1593" t="s">
        <v>16</v>
      </c>
      <c r="P7" s="1594" t="s">
        <v>1444</v>
      </c>
      <c r="Q7" s="1595" t="s">
        <v>1445</v>
      </c>
      <c r="R7" s="1597" t="s">
        <v>277</v>
      </c>
      <c r="S7" s="1598"/>
      <c r="T7" s="1599"/>
      <c r="U7" s="537"/>
      <c r="V7" s="1600"/>
    </row>
    <row r="8" spans="1:33" s="523" customFormat="1" ht="22.5" customHeight="1" thickBot="1">
      <c r="A8" s="1048"/>
      <c r="B8" s="1049"/>
      <c r="C8" s="1601" t="s">
        <v>1412</v>
      </c>
      <c r="D8" s="1602">
        <f>'GC Table 3 - Sch Teach Stud'!B12</f>
        <v>335</v>
      </c>
      <c r="E8" s="1603">
        <f>'GC Table 3 - Sch Teach Stud'!C12</f>
        <v>87</v>
      </c>
      <c r="F8" s="1604">
        <f>'GC Table 3 - Sch Teach Stud'!D12</f>
        <v>2</v>
      </c>
      <c r="G8" s="1605">
        <f>'GC Table 3 - Sch Teach Stud'!E12</f>
        <v>5</v>
      </c>
      <c r="H8" s="1606">
        <f>SUM(D8:G8)</f>
        <v>429</v>
      </c>
      <c r="I8" s="1602">
        <f>'GC Table 3 - Sch Teach Stud'!G12</f>
        <v>2508</v>
      </c>
      <c r="J8" s="1607">
        <f>'GC Table 3 - Sch Teach Stud'!H12</f>
        <v>1328</v>
      </c>
      <c r="K8" s="1608">
        <f>'GC Table 3 - Sch Teach Stud'!I12</f>
        <v>19</v>
      </c>
      <c r="L8" s="1609">
        <f>'GC Table 3 - Sch Teach Stud'!J12</f>
        <v>185</v>
      </c>
      <c r="M8" s="1610">
        <f>SUM(I8:L8)</f>
        <v>4040</v>
      </c>
      <c r="N8" s="1611">
        <f>'GC Table 3 - Sch Teach Stud'!L12</f>
        <v>56552</v>
      </c>
      <c r="O8" s="1612">
        <f>'GC Table 3 - Sch Teach Stud'!M12</f>
        <v>21063</v>
      </c>
      <c r="P8" s="1608">
        <f>'GC Table 3 - Sch Teach Stud'!N12</f>
        <v>278</v>
      </c>
      <c r="Q8" s="1609">
        <f>'GC Table 3 - Sch Teach Stud'!O12</f>
        <v>3978</v>
      </c>
      <c r="R8" s="1613">
        <f>SUM(N8:Q8)</f>
        <v>81871</v>
      </c>
      <c r="S8" s="1051"/>
      <c r="T8" s="1585"/>
      <c r="U8" s="513"/>
      <c r="V8" s="1585"/>
      <c r="W8" s="513"/>
      <c r="X8" s="513"/>
      <c r="Y8" s="513"/>
      <c r="Z8" s="513"/>
      <c r="AA8" s="513"/>
      <c r="AB8" s="513"/>
      <c r="AC8" s="513"/>
      <c r="AD8" s="513"/>
      <c r="AE8" s="513"/>
      <c r="AF8" s="513"/>
      <c r="AG8" s="513"/>
    </row>
    <row r="9" spans="1:33" s="523" customFormat="1" ht="22.5" customHeight="1" thickBot="1">
      <c r="A9" s="1048"/>
      <c r="B9" s="1049"/>
      <c r="C9" s="1615">
        <v>2018</v>
      </c>
      <c r="D9" s="1602"/>
      <c r="E9" s="1603"/>
      <c r="F9" s="1604"/>
      <c r="G9" s="1605"/>
      <c r="H9" s="1606"/>
      <c r="I9" s="1602"/>
      <c r="J9" s="1607"/>
      <c r="K9" s="1608"/>
      <c r="L9" s="1609"/>
      <c r="M9" s="1610"/>
      <c r="N9" s="1611"/>
      <c r="O9" s="1612"/>
      <c r="P9" s="1608"/>
      <c r="Q9" s="1609"/>
      <c r="R9" s="1613"/>
      <c r="S9" s="1051"/>
      <c r="T9" s="1585"/>
      <c r="U9" s="513"/>
      <c r="V9" s="1585"/>
      <c r="W9" s="513"/>
      <c r="X9" s="513"/>
      <c r="Y9" s="513"/>
      <c r="Z9" s="513"/>
      <c r="AA9" s="513"/>
      <c r="AB9" s="513"/>
      <c r="AC9" s="513"/>
      <c r="AD9" s="513"/>
      <c r="AE9" s="513"/>
      <c r="AF9" s="513"/>
      <c r="AG9" s="513"/>
    </row>
    <row r="10" spans="1:33" s="523" customFormat="1" ht="22.5" customHeight="1" thickBot="1">
      <c r="A10" s="1048"/>
      <c r="B10" s="1049"/>
      <c r="C10" s="1615">
        <v>2017</v>
      </c>
      <c r="D10" s="1616">
        <v>326</v>
      </c>
      <c r="E10" s="1617">
        <v>74</v>
      </c>
      <c r="F10" s="1618">
        <v>3</v>
      </c>
      <c r="G10" s="1619">
        <v>4</v>
      </c>
      <c r="H10" s="1620">
        <v>407</v>
      </c>
      <c r="I10" s="1616">
        <v>2082</v>
      </c>
      <c r="J10" s="1621">
        <v>1101</v>
      </c>
      <c r="K10" s="1622">
        <v>33</v>
      </c>
      <c r="L10" s="1623">
        <v>173</v>
      </c>
      <c r="M10" s="1624">
        <v>3389</v>
      </c>
      <c r="N10" s="1625">
        <v>49795</v>
      </c>
      <c r="O10" s="1626">
        <v>16591</v>
      </c>
      <c r="P10" s="1622">
        <v>595</v>
      </c>
      <c r="Q10" s="1623">
        <v>3931</v>
      </c>
      <c r="R10" s="1211">
        <v>70912</v>
      </c>
      <c r="S10" s="1051"/>
      <c r="T10" s="1585"/>
      <c r="U10" s="513"/>
      <c r="V10" s="1585"/>
      <c r="W10" s="513"/>
      <c r="X10" s="513"/>
      <c r="Y10" s="513"/>
      <c r="Z10" s="513"/>
      <c r="AA10" s="513"/>
      <c r="AB10" s="513"/>
      <c r="AC10" s="513"/>
      <c r="AD10" s="513"/>
      <c r="AE10" s="513"/>
      <c r="AF10" s="513"/>
      <c r="AG10" s="513"/>
    </row>
    <row r="11" spans="1:33" s="523" customFormat="1" ht="22.5" customHeight="1" thickBot="1">
      <c r="A11" s="1048"/>
      <c r="B11" s="1049"/>
      <c r="C11" s="1615">
        <v>2016</v>
      </c>
      <c r="D11" s="1616">
        <v>316</v>
      </c>
      <c r="E11" s="1617">
        <v>72</v>
      </c>
      <c r="F11" s="1618">
        <v>3</v>
      </c>
      <c r="G11" s="1619">
        <v>4</v>
      </c>
      <c r="H11" s="1620">
        <v>395</v>
      </c>
      <c r="I11" s="1616">
        <v>2077</v>
      </c>
      <c r="J11" s="1621">
        <v>1117</v>
      </c>
      <c r="K11" s="1622">
        <v>24</v>
      </c>
      <c r="L11" s="1623">
        <v>180</v>
      </c>
      <c r="M11" s="1624">
        <v>3398</v>
      </c>
      <c r="N11" s="1625">
        <v>48502</v>
      </c>
      <c r="O11" s="1626">
        <v>15188</v>
      </c>
      <c r="P11" s="1622">
        <v>563</v>
      </c>
      <c r="Q11" s="1623">
        <v>3820</v>
      </c>
      <c r="R11" s="1211">
        <v>68073</v>
      </c>
      <c r="S11" s="1051"/>
      <c r="T11" s="1585"/>
      <c r="U11" s="513"/>
      <c r="V11" s="1585"/>
      <c r="W11" s="513"/>
      <c r="X11" s="513"/>
      <c r="Y11" s="513"/>
      <c r="Z11" s="513"/>
      <c r="AA11" s="513"/>
      <c r="AB11" s="513"/>
      <c r="AC11" s="513"/>
      <c r="AD11" s="513"/>
      <c r="AE11" s="513"/>
      <c r="AF11" s="513"/>
      <c r="AG11" s="513"/>
    </row>
    <row r="12" spans="1:33" s="1213" customFormat="1" ht="22.5" customHeight="1" thickBot="1">
      <c r="A12" s="1614"/>
      <c r="B12" s="1210"/>
      <c r="C12" s="1615">
        <v>2015</v>
      </c>
      <c r="D12" s="1616">
        <v>314</v>
      </c>
      <c r="E12" s="1617">
        <v>71</v>
      </c>
      <c r="F12" s="1618">
        <v>3</v>
      </c>
      <c r="G12" s="1619">
        <v>4</v>
      </c>
      <c r="H12" s="1620">
        <v>392</v>
      </c>
      <c r="I12" s="1616">
        <v>2242</v>
      </c>
      <c r="J12" s="1621">
        <v>1036</v>
      </c>
      <c r="K12" s="1622">
        <v>24</v>
      </c>
      <c r="L12" s="1623">
        <v>183</v>
      </c>
      <c r="M12" s="1624">
        <v>3485</v>
      </c>
      <c r="N12" s="1625">
        <v>51691</v>
      </c>
      <c r="O12" s="1626">
        <v>16041</v>
      </c>
      <c r="P12" s="1622">
        <v>553</v>
      </c>
      <c r="Q12" s="1623">
        <v>3785</v>
      </c>
      <c r="R12" s="1211">
        <v>72070</v>
      </c>
      <c r="S12" s="1212"/>
      <c r="T12" s="1627"/>
      <c r="U12" s="1209"/>
      <c r="V12" s="1627"/>
      <c r="W12" s="1209"/>
      <c r="X12" s="1209"/>
      <c r="Y12" s="1209"/>
      <c r="Z12" s="1209"/>
      <c r="AA12" s="1209"/>
      <c r="AB12" s="1209"/>
      <c r="AC12" s="1209"/>
      <c r="AD12" s="1209"/>
      <c r="AE12" s="1209"/>
      <c r="AF12" s="1209"/>
      <c r="AG12" s="1209"/>
    </row>
    <row r="13" spans="1:33" s="523" customFormat="1" ht="22.5" customHeight="1" thickBot="1">
      <c r="A13" s="1048"/>
      <c r="B13" s="1049"/>
      <c r="C13" s="1615">
        <v>2014</v>
      </c>
      <c r="D13" s="1616">
        <v>308</v>
      </c>
      <c r="E13" s="1617">
        <v>69</v>
      </c>
      <c r="F13" s="1618">
        <v>4</v>
      </c>
      <c r="G13" s="1619">
        <v>4</v>
      </c>
      <c r="H13" s="1620">
        <v>385</v>
      </c>
      <c r="I13" s="1616">
        <v>1994</v>
      </c>
      <c r="J13" s="1621">
        <v>952</v>
      </c>
      <c r="K13" s="1622">
        <v>39</v>
      </c>
      <c r="L13" s="1623">
        <v>187</v>
      </c>
      <c r="M13" s="1624">
        <v>3172</v>
      </c>
      <c r="N13" s="1625">
        <v>50179</v>
      </c>
      <c r="O13" s="1626">
        <v>15094</v>
      </c>
      <c r="P13" s="1622">
        <v>564</v>
      </c>
      <c r="Q13" s="1623">
        <v>3357</v>
      </c>
      <c r="R13" s="1211">
        <v>69194</v>
      </c>
      <c r="S13" s="1051"/>
      <c r="T13" s="1585"/>
      <c r="U13" s="513"/>
      <c r="V13" s="1585"/>
      <c r="W13" s="513"/>
      <c r="X13" s="513"/>
      <c r="Y13" s="513"/>
      <c r="Z13" s="513"/>
      <c r="AA13" s="513"/>
      <c r="AB13" s="513"/>
      <c r="AC13" s="513"/>
      <c r="AD13" s="513"/>
      <c r="AE13" s="513"/>
      <c r="AF13" s="513"/>
      <c r="AG13" s="513"/>
    </row>
    <row r="14" spans="1:33" s="523" customFormat="1" ht="22.5" customHeight="1">
      <c r="A14" s="1048"/>
      <c r="B14" s="1049"/>
      <c r="C14" s="1628">
        <v>2013</v>
      </c>
      <c r="D14" s="888">
        <v>296</v>
      </c>
      <c r="E14" s="2889">
        <v>62</v>
      </c>
      <c r="F14" s="2890">
        <v>3</v>
      </c>
      <c r="G14" s="2891">
        <v>4</v>
      </c>
      <c r="H14" s="1629">
        <f>SUM(D14:G14)</f>
        <v>365</v>
      </c>
      <c r="I14" s="888">
        <v>1778</v>
      </c>
      <c r="J14" s="2892">
        <v>879</v>
      </c>
      <c r="K14" s="2893">
        <v>5</v>
      </c>
      <c r="L14" s="2894">
        <v>188</v>
      </c>
      <c r="M14" s="1211">
        <f>SUM(I14:L14)</f>
        <v>2850</v>
      </c>
      <c r="N14" s="889">
        <v>45821</v>
      </c>
      <c r="O14" s="1630">
        <v>11914</v>
      </c>
      <c r="P14" s="2893">
        <v>78</v>
      </c>
      <c r="Q14" s="2894">
        <v>3522</v>
      </c>
      <c r="R14" s="1211">
        <f>SUM(N14:Q14)</f>
        <v>61335</v>
      </c>
      <c r="S14" s="1051"/>
      <c r="T14" s="1585"/>
      <c r="U14" s="513"/>
      <c r="V14" s="1585"/>
      <c r="W14" s="513"/>
      <c r="X14" s="513"/>
      <c r="Y14" s="513"/>
      <c r="Z14" s="513"/>
      <c r="AA14" s="513"/>
      <c r="AB14" s="513"/>
      <c r="AC14" s="513"/>
      <c r="AD14" s="513"/>
      <c r="AE14" s="513"/>
      <c r="AF14" s="513"/>
      <c r="AG14" s="513"/>
    </row>
    <row r="15" spans="1:33" s="523" customFormat="1" ht="22.5" customHeight="1" thickBot="1">
      <c r="A15" s="1048"/>
      <c r="B15" s="1049"/>
      <c r="C15" s="2895">
        <v>2012</v>
      </c>
      <c r="D15" s="2896">
        <v>304</v>
      </c>
      <c r="E15" s="2897">
        <v>65</v>
      </c>
      <c r="F15" s="2898">
        <v>4</v>
      </c>
      <c r="G15" s="2899">
        <v>4</v>
      </c>
      <c r="H15" s="2900">
        <f>SUM(D15:G15)</f>
        <v>377</v>
      </c>
      <c r="I15" s="2896">
        <v>1864</v>
      </c>
      <c r="J15" s="2901">
        <v>947</v>
      </c>
      <c r="K15" s="2898">
        <v>32</v>
      </c>
      <c r="L15" s="2899">
        <v>180</v>
      </c>
      <c r="M15" s="2902">
        <f>SUM(I15:L15)</f>
        <v>3023</v>
      </c>
      <c r="N15" s="2903">
        <v>51483</v>
      </c>
      <c r="O15" s="2904">
        <v>14407</v>
      </c>
      <c r="P15" s="2898">
        <v>579</v>
      </c>
      <c r="Q15" s="2899">
        <v>3391</v>
      </c>
      <c r="R15" s="2900">
        <f>SUM(N15:Q15)</f>
        <v>69860</v>
      </c>
      <c r="S15" s="1052"/>
      <c r="T15" s="1585"/>
      <c r="U15" s="513"/>
      <c r="V15" s="1585"/>
      <c r="W15" s="513"/>
      <c r="X15" s="513"/>
      <c r="Y15" s="513"/>
      <c r="Z15" s="513"/>
      <c r="AA15" s="513"/>
      <c r="AB15" s="513"/>
      <c r="AC15" s="513"/>
      <c r="AD15" s="513"/>
      <c r="AE15" s="513"/>
      <c r="AF15" s="513"/>
      <c r="AG15" s="513"/>
    </row>
    <row r="16" spans="1:33" ht="12.95" customHeight="1" thickBot="1">
      <c r="A16" s="1026"/>
      <c r="B16" s="1050"/>
      <c r="C16" s="4654">
        <v>2011</v>
      </c>
      <c r="D16" s="4655">
        <v>300</v>
      </c>
      <c r="E16" s="4656">
        <v>66</v>
      </c>
      <c r="F16" s="4657">
        <v>3</v>
      </c>
      <c r="G16" s="4658">
        <v>4</v>
      </c>
      <c r="H16" s="4659">
        <f>SUM(D16:G16)</f>
        <v>373</v>
      </c>
      <c r="I16" s="4655">
        <v>1815</v>
      </c>
      <c r="J16" s="4660">
        <v>879</v>
      </c>
      <c r="K16" s="4657">
        <v>29</v>
      </c>
      <c r="L16" s="4658">
        <v>177</v>
      </c>
      <c r="M16" s="4659">
        <f>SUM(I16:L16)</f>
        <v>2900</v>
      </c>
      <c r="N16" s="4661">
        <v>48316</v>
      </c>
      <c r="O16" s="4662">
        <v>14553</v>
      </c>
      <c r="P16" s="4657">
        <v>449</v>
      </c>
      <c r="Q16" s="4658">
        <v>2921</v>
      </c>
      <c r="R16" s="4659">
        <f>SUM(N16:Q16)</f>
        <v>66239</v>
      </c>
      <c r="S16" s="1030"/>
      <c r="T16" s="1631"/>
      <c r="V16" s="1581"/>
    </row>
    <row r="17" spans="1:22" ht="86.45" customHeight="1" thickBot="1">
      <c r="A17" s="1026"/>
      <c r="C17" s="1030"/>
      <c r="D17" s="1030"/>
      <c r="E17" s="1030"/>
      <c r="F17" s="1030"/>
      <c r="G17" s="1030"/>
      <c r="H17" s="1030"/>
      <c r="I17" s="1030"/>
      <c r="J17" s="1030"/>
      <c r="K17" s="1030"/>
      <c r="L17" s="1030"/>
      <c r="M17" s="1030"/>
      <c r="N17" s="1030"/>
      <c r="O17" s="1030"/>
      <c r="P17" s="1030"/>
      <c r="Q17" s="1030"/>
      <c r="R17" s="1030"/>
      <c r="V17" s="1581"/>
    </row>
    <row r="18" spans="1:22" ht="9.6" customHeight="1" thickBot="1">
      <c r="A18" s="1026"/>
      <c r="B18" s="1577"/>
      <c r="V18" s="1581"/>
    </row>
    <row r="19" spans="1:22">
      <c r="A19" s="1026"/>
      <c r="B19" s="1026"/>
      <c r="C19" s="1578"/>
      <c r="D19" s="1578"/>
      <c r="E19" s="1578"/>
      <c r="F19" s="1578"/>
      <c r="G19" s="1578"/>
      <c r="H19" s="1578"/>
      <c r="I19" s="1578"/>
      <c r="J19" s="1580"/>
      <c r="V19" s="1581"/>
    </row>
    <row r="20" spans="1:22" s="424" customFormat="1" ht="20.45" customHeight="1" thickBot="1">
      <c r="A20" s="1047"/>
      <c r="B20" s="1047"/>
      <c r="C20"/>
      <c r="D20" s="539" t="s">
        <v>1447</v>
      </c>
      <c r="E20" s="539"/>
      <c r="F20" s="539"/>
      <c r="G20" s="539"/>
      <c r="H20" s="539"/>
      <c r="I20" s="539"/>
      <c r="J20" s="1632"/>
      <c r="K20"/>
      <c r="L20"/>
      <c r="M20"/>
      <c r="N20"/>
      <c r="O20"/>
      <c r="P20"/>
      <c r="Q20"/>
      <c r="R20"/>
      <c r="V20" s="1582"/>
    </row>
    <row r="21" spans="1:22" ht="21" customHeight="1">
      <c r="A21" s="1026"/>
      <c r="B21" s="1026"/>
      <c r="C21" s="1633" t="s">
        <v>1411</v>
      </c>
      <c r="D21" s="1634" t="s">
        <v>1448</v>
      </c>
      <c r="E21" s="1635" t="s">
        <v>981</v>
      </c>
      <c r="F21" s="1636" t="s">
        <v>939</v>
      </c>
      <c r="G21" s="1637" t="s">
        <v>1449</v>
      </c>
      <c r="H21" s="1638" t="s">
        <v>1450</v>
      </c>
      <c r="I21" s="1149"/>
      <c r="J21" s="1639"/>
      <c r="V21" s="1581"/>
    </row>
    <row r="22" spans="1:22" ht="21" customHeight="1">
      <c r="A22" s="1026"/>
      <c r="B22" s="1026"/>
      <c r="C22" s="2905" t="s">
        <v>1412</v>
      </c>
      <c r="D22" s="2906">
        <f>'GC Table 3 - Sch Teach Stud'!F12</f>
        <v>429</v>
      </c>
      <c r="E22" s="2907">
        <f>'GC Table 3 - Sch Teach Stud'!P12</f>
        <v>81871</v>
      </c>
      <c r="F22" s="2908">
        <f>'GC Table 3 - Sch Teach Stud'!K12</f>
        <v>4040</v>
      </c>
      <c r="G22" s="2909">
        <v>22</v>
      </c>
      <c r="H22" s="2910">
        <f>'TRENDS JAE'!Q26</f>
        <v>596</v>
      </c>
      <c r="I22" s="540"/>
      <c r="J22" s="1639"/>
      <c r="V22" s="1581"/>
    </row>
    <row r="23" spans="1:22" ht="21" customHeight="1">
      <c r="A23" s="1026"/>
      <c r="B23" s="1026"/>
      <c r="C23" s="2911">
        <v>2018</v>
      </c>
      <c r="D23" s="2906">
        <v>406</v>
      </c>
      <c r="E23" s="2907">
        <v>74264</v>
      </c>
      <c r="F23" s="2908">
        <v>3577</v>
      </c>
      <c r="G23" s="2909">
        <v>22</v>
      </c>
      <c r="H23" s="2910">
        <v>2068</v>
      </c>
      <c r="I23" s="540"/>
      <c r="J23" s="1639"/>
      <c r="V23" s="1581"/>
    </row>
    <row r="24" spans="1:22" ht="21" customHeight="1">
      <c r="A24" s="1026"/>
      <c r="B24" s="1026"/>
      <c r="C24" s="2911">
        <v>2017</v>
      </c>
      <c r="D24" s="2912">
        <v>407</v>
      </c>
      <c r="E24" s="2913">
        <v>70912</v>
      </c>
      <c r="F24" s="2914">
        <v>3389</v>
      </c>
      <c r="G24" s="2915">
        <v>22</v>
      </c>
      <c r="H24" s="2916">
        <v>1788</v>
      </c>
      <c r="I24" s="540"/>
      <c r="J24" s="1639"/>
      <c r="V24" s="1581"/>
    </row>
    <row r="25" spans="1:22" ht="21" customHeight="1">
      <c r="A25" s="1026"/>
      <c r="B25" s="1026"/>
      <c r="C25" s="2911">
        <v>2016</v>
      </c>
      <c r="D25" s="2912">
        <v>395</v>
      </c>
      <c r="E25" s="2913">
        <v>68073</v>
      </c>
      <c r="F25" s="2914">
        <v>3398</v>
      </c>
      <c r="G25" s="2915">
        <v>22</v>
      </c>
      <c r="H25" s="2916">
        <v>2237</v>
      </c>
      <c r="I25" s="540"/>
      <c r="J25" s="1639"/>
      <c r="V25" s="1581"/>
    </row>
    <row r="26" spans="1:22" ht="21" customHeight="1">
      <c r="A26" s="1026"/>
      <c r="B26" s="1026"/>
      <c r="C26" s="2911">
        <v>2015</v>
      </c>
      <c r="D26" s="2912">
        <v>392</v>
      </c>
      <c r="E26" s="2913">
        <v>72070</v>
      </c>
      <c r="F26" s="2914">
        <v>3485</v>
      </c>
      <c r="G26" s="2915">
        <v>22</v>
      </c>
      <c r="H26" s="2916">
        <v>1410</v>
      </c>
      <c r="I26" s="540"/>
      <c r="J26" s="1639"/>
      <c r="V26" s="1581"/>
    </row>
    <row r="27" spans="1:22" ht="21" customHeight="1">
      <c r="A27" s="1026"/>
      <c r="B27" s="1026"/>
      <c r="C27" s="2911">
        <v>2014</v>
      </c>
      <c r="D27" s="2912">
        <v>385</v>
      </c>
      <c r="E27" s="2913">
        <v>69194</v>
      </c>
      <c r="F27" s="2914">
        <v>3172</v>
      </c>
      <c r="G27" s="2915">
        <v>22</v>
      </c>
      <c r="H27" s="2916">
        <v>1502</v>
      </c>
      <c r="I27" s="540"/>
      <c r="J27" s="1639"/>
      <c r="V27" s="1581"/>
    </row>
    <row r="28" spans="1:22" ht="21" customHeight="1">
      <c r="A28" s="1026"/>
      <c r="B28" s="1026"/>
      <c r="C28" s="2911">
        <v>2013</v>
      </c>
      <c r="D28" s="2912">
        <v>365</v>
      </c>
      <c r="E28" s="2913">
        <v>61335</v>
      </c>
      <c r="F28" s="2914">
        <v>2850</v>
      </c>
      <c r="G28" s="2915">
        <v>22</v>
      </c>
      <c r="H28" s="2916">
        <v>842</v>
      </c>
      <c r="I28" s="540"/>
      <c r="J28" s="1639"/>
      <c r="V28" s="1581"/>
    </row>
    <row r="29" spans="1:22" ht="15.75" thickBot="1">
      <c r="A29" s="1026"/>
      <c r="B29" s="1029"/>
      <c r="C29" s="2911">
        <v>2012</v>
      </c>
      <c r="D29" s="2897">
        <v>377</v>
      </c>
      <c r="E29" s="2898">
        <v>69860</v>
      </c>
      <c r="F29" s="2917">
        <v>3023</v>
      </c>
      <c r="G29" s="2915">
        <f>E29/F29</f>
        <v>23</v>
      </c>
      <c r="H29" s="2918">
        <v>1731</v>
      </c>
      <c r="I29" s="540"/>
      <c r="J29" s="1639"/>
      <c r="V29" s="1581"/>
    </row>
    <row r="30" spans="1:22" ht="15.75" thickBot="1">
      <c r="A30" s="1029"/>
      <c r="B30" s="1030"/>
      <c r="C30" s="4663">
        <v>2011</v>
      </c>
      <c r="D30" s="4656">
        <v>373</v>
      </c>
      <c r="E30" s="4657">
        <v>66239</v>
      </c>
      <c r="F30" s="4664">
        <v>2900</v>
      </c>
      <c r="G30" s="4665">
        <f>E30/F30</f>
        <v>23</v>
      </c>
      <c r="H30" s="4666">
        <v>1337</v>
      </c>
      <c r="I30" s="1030"/>
      <c r="J30" s="1631"/>
      <c r="K30" s="1030"/>
      <c r="L30" s="1030"/>
      <c r="M30" s="1030"/>
      <c r="N30" s="1030"/>
      <c r="O30" s="1030"/>
      <c r="P30" s="1030"/>
      <c r="Q30" s="1030"/>
      <c r="R30" s="1030"/>
      <c r="S30" s="1030"/>
      <c r="T30" s="1030"/>
      <c r="U30" s="1030"/>
      <c r="V30" s="1631"/>
    </row>
    <row r="31" spans="1:22">
      <c r="C31" s="2919"/>
      <c r="D31" s="2920"/>
      <c r="E31" s="2920"/>
      <c r="F31" s="2920"/>
      <c r="G31" s="2920"/>
      <c r="H31" s="2920"/>
    </row>
    <row r="39" spans="5:5">
      <c r="E39" s="542"/>
    </row>
  </sheetData>
  <mergeCells count="5">
    <mergeCell ref="D4:S4"/>
    <mergeCell ref="D5:S5"/>
    <mergeCell ref="E6:I6"/>
    <mergeCell ref="J6:N6"/>
    <mergeCell ref="O6:S6"/>
  </mergeCells>
  <printOptions horizontalCentered="1"/>
  <pageMargins left="0.31496062992125984" right="0.31496062992125984" top="0.78740157480314965" bottom="0.39370078740157483" header="0.19685039370078741" footer="0.19685039370078741"/>
  <pageSetup paperSize="8" orientation="landscape" r:id="rId1"/>
  <headerFooter>
    <oddHeader>&amp;L&amp;A&amp;R&amp;P of &amp;N</oddHeader>
  </headerFooter>
  <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256"/>
  <sheetViews>
    <sheetView view="pageBreakPreview" zoomScale="140" zoomScaleSheetLayoutView="140" workbookViewId="0">
      <selection activeCell="B23" sqref="B23"/>
    </sheetView>
  </sheetViews>
  <sheetFormatPr defaultColWidth="8.5703125" defaultRowHeight="15"/>
  <cols>
    <col min="1" max="1" width="29.140625" style="424" customWidth="1"/>
    <col min="2" max="2" width="8.5703125" style="424" bestFit="1" customWidth="1"/>
    <col min="3" max="3" width="9.42578125" style="424" bestFit="1" customWidth="1"/>
    <col min="4" max="6" width="8.5703125" style="424" bestFit="1" customWidth="1"/>
    <col min="7" max="16384" width="8.5703125" style="424"/>
  </cols>
  <sheetData>
    <row r="1" spans="1:10">
      <c r="A1" s="3301" t="s">
        <v>0</v>
      </c>
      <c r="B1" s="3302"/>
      <c r="C1" s="3302"/>
      <c r="D1" s="3302"/>
      <c r="E1" s="3302"/>
      <c r="F1" s="1641"/>
      <c r="G1" s="543" t="s">
        <v>1451</v>
      </c>
    </row>
    <row r="2" spans="1:10" ht="33.75">
      <c r="A2" s="2921" t="s">
        <v>1452</v>
      </c>
      <c r="B2" s="2922" t="s">
        <v>221</v>
      </c>
      <c r="C2" s="2922" t="s">
        <v>981</v>
      </c>
      <c r="D2" s="2922" t="s">
        <v>939</v>
      </c>
      <c r="E2" s="2923" t="s">
        <v>1453</v>
      </c>
      <c r="F2" s="2924" t="s">
        <v>360</v>
      </c>
      <c r="G2" s="544"/>
      <c r="H2" s="544"/>
      <c r="I2" s="544"/>
      <c r="J2" s="544"/>
    </row>
    <row r="3" spans="1:10">
      <c r="A3" s="2925" t="s">
        <v>935</v>
      </c>
      <c r="B3" s="2926">
        <f>'GC Table 3 - Sch Teach Stud'!B8+'GC Table 3 - Sch Teach Stud'!C8</f>
        <v>72</v>
      </c>
      <c r="C3" s="2926">
        <f>'GC Table 3 - Sch Teach Stud'!L8+'GC Table 3 - Sch Teach Stud'!M8</f>
        <v>16785</v>
      </c>
      <c r="D3" s="2926">
        <f>'GC Table 3 - Sch Teach Stud'!G8+'GC Table 3 - Sch Teach Stud'!H8</f>
        <v>1161</v>
      </c>
      <c r="E3" s="2926">
        <f t="shared" ref="E3:E9" si="0">C3/D3</f>
        <v>14</v>
      </c>
      <c r="F3" s="2927">
        <f>'GC Table 8 - Primary'!B22+'GC Table 6 - Secondary'!B24</f>
        <v>159</v>
      </c>
      <c r="G3" s="544" t="s">
        <v>1454</v>
      </c>
      <c r="H3" s="544"/>
      <c r="I3" s="544"/>
      <c r="J3" s="544"/>
    </row>
    <row r="4" spans="1:10">
      <c r="A4" s="2925" t="s">
        <v>1354</v>
      </c>
      <c r="B4" s="2926">
        <f>'GC Table 3 - Sch Teach Stud'!B9+'GC Table 3 - Sch Teach Stud'!C9</f>
        <v>23</v>
      </c>
      <c r="C4" s="2926">
        <f>'GC Table 3 - Sch Teach Stud'!L9+'GC Table 3 - Sch Teach Stud'!M9</f>
        <v>2502</v>
      </c>
      <c r="D4" s="2926">
        <f>'GC Table 3 - Sch Teach Stud'!G9+'GC Table 3 - Sch Teach Stud'!H9</f>
        <v>177</v>
      </c>
      <c r="E4" s="2926">
        <f t="shared" si="0"/>
        <v>14</v>
      </c>
      <c r="F4" s="2927">
        <f>'GC Table 8 - Primary'!C22+'GC Table 6 - Secondary'!C24</f>
        <v>8</v>
      </c>
      <c r="G4" s="544"/>
      <c r="H4" s="544"/>
      <c r="I4" s="544"/>
      <c r="J4" s="544"/>
    </row>
    <row r="5" spans="1:10">
      <c r="A5" s="2925" t="s">
        <v>505</v>
      </c>
      <c r="B5" s="2926">
        <f>'GC Table 3 - Sch Teach Stud'!B10+'GC Table 3 - Sch Teach Stud'!C10</f>
        <v>152</v>
      </c>
      <c r="C5" s="2926">
        <f>'GC Table 3 - Sch Teach Stud'!L10+'GC Table 3 - Sch Teach Stud'!M10</f>
        <v>31956</v>
      </c>
      <c r="D5" s="2926">
        <f>'GC Table 3 - Sch Teach Stud'!G10+'GC Table 3 - Sch Teach Stud'!H10</f>
        <v>1210</v>
      </c>
      <c r="E5" s="2926">
        <f t="shared" si="0"/>
        <v>26</v>
      </c>
      <c r="F5" s="2927">
        <f>'GC Table 8 - Primary'!D22+'GC Table 6 - Secondary'!D24</f>
        <v>147</v>
      </c>
      <c r="G5" s="544"/>
      <c r="H5" s="544"/>
      <c r="I5" s="544"/>
      <c r="J5" s="544"/>
    </row>
    <row r="6" spans="1:10">
      <c r="A6" s="2925" t="s">
        <v>936</v>
      </c>
      <c r="B6" s="2926">
        <f>'GC Table 3 - Sch Teach Stud'!B11+'GC Table 3 - Sch Teach Stud'!C11</f>
        <v>175</v>
      </c>
      <c r="C6" s="2926">
        <f>'GC Table 3 - Sch Teach Stud'!L11+'GC Table 3 - Sch Teach Stud'!M11</f>
        <v>26372</v>
      </c>
      <c r="D6" s="2926">
        <f>'GC Table 3 - Sch Teach Stud'!G11+'GC Table 3 - Sch Teach Stud'!H11</f>
        <v>1288</v>
      </c>
      <c r="E6" s="2926">
        <f t="shared" si="0"/>
        <v>20</v>
      </c>
      <c r="F6" s="2927">
        <f>'GC Table 8 - Primary'!E22+'GC Table 6 - Secondary'!E24</f>
        <v>223</v>
      </c>
    </row>
    <row r="7" spans="1:10">
      <c r="A7" s="2928" t="s">
        <v>338</v>
      </c>
      <c r="B7" s="2929">
        <f>SUM(B3:B6)</f>
        <v>422</v>
      </c>
      <c r="C7" s="2929">
        <f>SUM(C3:C6)</f>
        <v>77615</v>
      </c>
      <c r="D7" s="2929">
        <f>SUM(D3:D6)</f>
        <v>3836</v>
      </c>
      <c r="E7" s="2929">
        <f t="shared" si="0"/>
        <v>20</v>
      </c>
      <c r="F7" s="2930">
        <f>SUM(F3:F6)</f>
        <v>537</v>
      </c>
    </row>
    <row r="8" spans="1:10" ht="30">
      <c r="A8" s="2931" t="s">
        <v>1455</v>
      </c>
      <c r="B8" s="2926">
        <f>'GC Table 3 - Sch Teach Stud'!D12+'GC Table 3 - Sch Teach Stud'!E12</f>
        <v>7</v>
      </c>
      <c r="C8" s="2926">
        <f>'GC Table 3 - Sch Teach Stud'!N12+'GC Table 3 - Sch Teach Stud'!O12</f>
        <v>4256</v>
      </c>
      <c r="D8" s="2926">
        <f>'GC Table 3 - Sch Teach Stud'!I12+'GC Table 3 - Sch Teach Stud'!J12</f>
        <v>204</v>
      </c>
      <c r="E8" s="2926">
        <f t="shared" si="0"/>
        <v>21</v>
      </c>
      <c r="F8" s="2927">
        <f>'GC Table 4 - Tertiary'!G19+'GC Table 5 - Worker Training'!F22</f>
        <v>59</v>
      </c>
    </row>
    <row r="9" spans="1:10" ht="15.75" thickBot="1">
      <c r="A9" s="2928" t="s">
        <v>1456</v>
      </c>
      <c r="B9" s="2929">
        <f>SUM(B7:B8)</f>
        <v>429</v>
      </c>
      <c r="C9" s="2929">
        <f>SUM(C7:C8)</f>
        <v>81871</v>
      </c>
      <c r="D9" s="2929">
        <f>SUM(D7:D8)</f>
        <v>4040</v>
      </c>
      <c r="E9" s="2932">
        <f t="shared" si="0"/>
        <v>20</v>
      </c>
      <c r="F9" s="2930">
        <f>SUM(F7:F8)</f>
        <v>596</v>
      </c>
    </row>
    <row r="10" spans="1:10">
      <c r="A10" s="3301"/>
      <c r="B10" s="3302"/>
      <c r="C10" s="3302"/>
      <c r="D10" s="3302"/>
      <c r="E10" s="3302"/>
      <c r="F10" s="1641"/>
    </row>
    <row r="11" spans="1:10" ht="29.1" customHeight="1">
      <c r="A11" s="2921" t="str">
        <f>A2</f>
        <v>Union</v>
      </c>
      <c r="B11" s="2921" t="str">
        <f t="shared" ref="B11:F11" si="1">B2</f>
        <v>Schools</v>
      </c>
      <c r="C11" s="2921" t="str">
        <f t="shared" si="1"/>
        <v>Students</v>
      </c>
      <c r="D11" s="2921" t="str">
        <f t="shared" si="1"/>
        <v>Teachers</v>
      </c>
      <c r="E11" s="2933" t="str">
        <f t="shared" si="1"/>
        <v>Student / Teacher Ratio</v>
      </c>
      <c r="F11" s="2921" t="str">
        <f t="shared" si="1"/>
        <v>Baptisms</v>
      </c>
    </row>
    <row r="12" spans="1:10">
      <c r="A12" s="2925" t="s">
        <v>935</v>
      </c>
      <c r="B12" s="2926">
        <v>72</v>
      </c>
      <c r="C12" s="2926">
        <v>13555</v>
      </c>
      <c r="D12" s="2926">
        <v>1060</v>
      </c>
      <c r="E12" s="2926">
        <v>13</v>
      </c>
      <c r="F12" s="2927">
        <v>184</v>
      </c>
    </row>
    <row r="13" spans="1:10">
      <c r="A13" s="2925" t="s">
        <v>1354</v>
      </c>
      <c r="B13" s="2926">
        <v>24</v>
      </c>
      <c r="C13" s="2926">
        <v>2182</v>
      </c>
      <c r="D13" s="2926">
        <v>155</v>
      </c>
      <c r="E13" s="2926">
        <v>14</v>
      </c>
      <c r="F13" s="2927">
        <v>17</v>
      </c>
    </row>
    <row r="14" spans="1:10">
      <c r="A14" s="2925" t="s">
        <v>505</v>
      </c>
      <c r="B14" s="2926">
        <v>146</v>
      </c>
      <c r="C14" s="2926">
        <v>29713</v>
      </c>
      <c r="D14" s="2926">
        <v>975</v>
      </c>
      <c r="E14" s="2926">
        <v>30</v>
      </c>
      <c r="F14" s="2927">
        <v>1227</v>
      </c>
    </row>
    <row r="15" spans="1:10">
      <c r="A15" s="2925" t="s">
        <v>936</v>
      </c>
      <c r="B15" s="2926">
        <v>157</v>
      </c>
      <c r="C15" s="2926">
        <v>24266</v>
      </c>
      <c r="D15" s="2926">
        <v>1182</v>
      </c>
      <c r="E15" s="2926">
        <v>21</v>
      </c>
      <c r="F15" s="2927">
        <v>527</v>
      </c>
    </row>
    <row r="16" spans="1:10">
      <c r="A16" s="2928" t="s">
        <v>338</v>
      </c>
      <c r="B16" s="2929"/>
      <c r="C16" s="2929"/>
      <c r="D16" s="2929"/>
      <c r="E16" s="2929"/>
      <c r="F16" s="2930"/>
    </row>
    <row r="17" spans="1:10" ht="30">
      <c r="A17" s="2931" t="s">
        <v>1455</v>
      </c>
      <c r="B17" s="2926">
        <v>7</v>
      </c>
      <c r="C17" s="2926">
        <v>4548</v>
      </c>
      <c r="D17" s="2926">
        <v>205</v>
      </c>
      <c r="E17" s="2926">
        <v>22</v>
      </c>
      <c r="F17" s="2927">
        <v>113</v>
      </c>
    </row>
    <row r="18" spans="1:10">
      <c r="A18" s="2928" t="s">
        <v>1456</v>
      </c>
      <c r="B18" s="2929"/>
      <c r="C18" s="2929"/>
      <c r="D18" s="2929"/>
      <c r="E18" s="2932"/>
      <c r="F18" s="2930"/>
    </row>
    <row r="19" spans="1:10">
      <c r="A19" s="1811"/>
      <c r="B19" s="2934"/>
      <c r="C19" s="2934"/>
      <c r="D19" s="2934"/>
      <c r="E19" s="2935"/>
      <c r="F19" s="1812"/>
    </row>
    <row r="20" spans="1:10" ht="15.75" thickBot="1">
      <c r="A20" s="1811"/>
      <c r="B20" s="2934"/>
      <c r="C20" s="2934"/>
      <c r="D20" s="2934"/>
      <c r="E20" s="2935"/>
      <c r="F20" s="1812"/>
    </row>
    <row r="21" spans="1:10">
      <c r="A21" s="3301" t="s">
        <v>1457</v>
      </c>
      <c r="B21" s="3302"/>
      <c r="C21" s="3302"/>
      <c r="D21" s="3302"/>
      <c r="E21" s="3302"/>
      <c r="F21" s="1641"/>
      <c r="G21" s="543"/>
    </row>
    <row r="22" spans="1:10" ht="33.75">
      <c r="A22" s="2921" t="s">
        <v>1452</v>
      </c>
      <c r="B22" s="2922" t="s">
        <v>221</v>
      </c>
      <c r="C22" s="2922" t="s">
        <v>981</v>
      </c>
      <c r="D22" s="2922" t="s">
        <v>939</v>
      </c>
      <c r="E22" s="2923" t="s">
        <v>1453</v>
      </c>
      <c r="F22" s="2924" t="s">
        <v>360</v>
      </c>
      <c r="G22" s="544"/>
      <c r="H22" s="544"/>
      <c r="I22" s="544"/>
      <c r="J22" s="544"/>
    </row>
    <row r="23" spans="1:10">
      <c r="A23" s="2925" t="s">
        <v>935</v>
      </c>
      <c r="B23" s="2926">
        <v>74</v>
      </c>
      <c r="C23" s="2926">
        <v>13169</v>
      </c>
      <c r="D23" s="2926">
        <v>929</v>
      </c>
      <c r="E23" s="2926">
        <v>14</v>
      </c>
      <c r="F23" s="2927">
        <v>153</v>
      </c>
      <c r="G23" s="544"/>
      <c r="H23" s="544"/>
      <c r="I23" s="544"/>
      <c r="J23" s="544"/>
    </row>
    <row r="24" spans="1:10">
      <c r="A24" s="2925" t="s">
        <v>1354</v>
      </c>
      <c r="B24" s="2926">
        <v>23</v>
      </c>
      <c r="C24" s="2926">
        <v>2138</v>
      </c>
      <c r="D24" s="2926">
        <v>154</v>
      </c>
      <c r="E24" s="2926">
        <v>14</v>
      </c>
      <c r="F24" s="2927">
        <v>0</v>
      </c>
      <c r="G24" s="544"/>
      <c r="H24" s="544"/>
      <c r="I24" s="544"/>
      <c r="J24" s="544"/>
    </row>
    <row r="25" spans="1:10">
      <c r="A25" s="2925" t="s">
        <v>505</v>
      </c>
      <c r="B25" s="2926">
        <v>142</v>
      </c>
      <c r="C25" s="2926">
        <v>26121</v>
      </c>
      <c r="D25" s="2926">
        <v>905</v>
      </c>
      <c r="E25" s="2926">
        <v>29</v>
      </c>
      <c r="F25" s="2927">
        <v>796</v>
      </c>
      <c r="G25" s="544"/>
      <c r="H25" s="544"/>
      <c r="I25" s="544"/>
      <c r="J25" s="544"/>
    </row>
    <row r="26" spans="1:10">
      <c r="A26" s="2925" t="s">
        <v>936</v>
      </c>
      <c r="B26" s="2926">
        <v>161</v>
      </c>
      <c r="C26" s="2926">
        <v>24958</v>
      </c>
      <c r="D26" s="2926">
        <v>1195</v>
      </c>
      <c r="E26" s="2926">
        <v>21</v>
      </c>
      <c r="F26" s="2927">
        <v>773</v>
      </c>
    </row>
    <row r="27" spans="1:10">
      <c r="A27" s="2928" t="s">
        <v>338</v>
      </c>
      <c r="B27" s="2929">
        <v>400</v>
      </c>
      <c r="C27" s="2929">
        <v>66386</v>
      </c>
      <c r="D27" s="2929">
        <v>3183</v>
      </c>
      <c r="E27" s="2929">
        <v>21</v>
      </c>
      <c r="F27" s="2930">
        <v>1722</v>
      </c>
    </row>
    <row r="28" spans="1:10" ht="30">
      <c r="A28" s="2931" t="s">
        <v>1455</v>
      </c>
      <c r="B28" s="2926">
        <v>7</v>
      </c>
      <c r="C28" s="2926">
        <v>4526</v>
      </c>
      <c r="D28" s="2926">
        <v>206</v>
      </c>
      <c r="E28" s="2926">
        <v>22</v>
      </c>
      <c r="F28" s="2927">
        <v>66</v>
      </c>
    </row>
    <row r="29" spans="1:10">
      <c r="A29" s="2928" t="s">
        <v>1456</v>
      </c>
      <c r="B29" s="2929">
        <v>407</v>
      </c>
      <c r="C29" s="2929">
        <v>70912</v>
      </c>
      <c r="D29" s="2929">
        <v>3389</v>
      </c>
      <c r="E29" s="2932">
        <v>21</v>
      </c>
      <c r="F29" s="2930">
        <v>1788</v>
      </c>
    </row>
    <row r="30" spans="1:10">
      <c r="A30" s="1794"/>
      <c r="B30" s="1795"/>
      <c r="C30" s="1795"/>
      <c r="D30" s="1795"/>
      <c r="E30" s="1796"/>
      <c r="F30" s="1797"/>
    </row>
    <row r="31" spans="1:10">
      <c r="A31" s="3304" t="s">
        <v>1458</v>
      </c>
      <c r="B31" s="3304"/>
      <c r="C31" s="3304"/>
      <c r="D31" s="3304"/>
      <c r="E31" s="3304"/>
      <c r="F31" s="541"/>
      <c r="G31" s="543"/>
    </row>
    <row r="32" spans="1:10" ht="33.75">
      <c r="A32" s="2936" t="s">
        <v>1452</v>
      </c>
      <c r="B32" s="2922" t="s">
        <v>221</v>
      </c>
      <c r="C32" s="2922" t="s">
        <v>981</v>
      </c>
      <c r="D32" s="2922" t="s">
        <v>939</v>
      </c>
      <c r="E32" s="2923" t="s">
        <v>1453</v>
      </c>
      <c r="F32" s="2937" t="s">
        <v>360</v>
      </c>
      <c r="G32" s="544"/>
      <c r="H32" s="544"/>
      <c r="I32" s="544"/>
      <c r="J32" s="544"/>
    </row>
    <row r="33" spans="1:10">
      <c r="A33" s="2938" t="s">
        <v>935</v>
      </c>
      <c r="B33" s="2926">
        <v>73</v>
      </c>
      <c r="C33" s="2926">
        <v>12776</v>
      </c>
      <c r="D33" s="2926">
        <v>962</v>
      </c>
      <c r="E33" s="2926">
        <v>13</v>
      </c>
      <c r="F33" s="2926">
        <v>154</v>
      </c>
      <c r="G33" s="544"/>
      <c r="H33" s="544"/>
      <c r="I33" s="544"/>
      <c r="J33" s="544"/>
    </row>
    <row r="34" spans="1:10">
      <c r="A34" s="2938" t="s">
        <v>1354</v>
      </c>
      <c r="B34" s="2926">
        <v>24</v>
      </c>
      <c r="C34" s="2926">
        <v>1996</v>
      </c>
      <c r="D34" s="2926">
        <v>157</v>
      </c>
      <c r="E34" s="2926">
        <v>13</v>
      </c>
      <c r="F34" s="2926">
        <v>41</v>
      </c>
      <c r="G34" s="544"/>
      <c r="H34" s="544"/>
      <c r="I34" s="544"/>
      <c r="J34" s="544"/>
    </row>
    <row r="35" spans="1:10">
      <c r="A35" s="2938" t="s">
        <v>505</v>
      </c>
      <c r="B35" s="2926">
        <v>126</v>
      </c>
      <c r="C35" s="2926">
        <v>24915</v>
      </c>
      <c r="D35" s="2926">
        <v>945</v>
      </c>
      <c r="E35" s="2926">
        <v>26</v>
      </c>
      <c r="F35" s="2926">
        <v>787</v>
      </c>
      <c r="G35" s="544"/>
      <c r="H35" s="544"/>
      <c r="I35" s="544"/>
      <c r="J35" s="544"/>
    </row>
    <row r="36" spans="1:10">
      <c r="A36" s="2938" t="s">
        <v>936</v>
      </c>
      <c r="B36" s="2926">
        <v>165</v>
      </c>
      <c r="C36" s="2926">
        <v>24003</v>
      </c>
      <c r="D36" s="2926">
        <v>1130</v>
      </c>
      <c r="E36" s="2926">
        <v>21</v>
      </c>
      <c r="F36" s="2926">
        <v>1188</v>
      </c>
    </row>
    <row r="37" spans="1:10">
      <c r="A37" s="2939" t="s">
        <v>338</v>
      </c>
      <c r="B37" s="2929">
        <v>388</v>
      </c>
      <c r="C37" s="2929">
        <v>63690</v>
      </c>
      <c r="D37" s="2929">
        <v>3194</v>
      </c>
      <c r="E37" s="2929">
        <v>20</v>
      </c>
      <c r="F37" s="2929">
        <v>2170</v>
      </c>
    </row>
    <row r="38" spans="1:10" ht="30">
      <c r="A38" s="2940" t="s">
        <v>1455</v>
      </c>
      <c r="B38" s="2926">
        <v>7</v>
      </c>
      <c r="C38" s="2926">
        <v>4383</v>
      </c>
      <c r="D38" s="2926">
        <v>204</v>
      </c>
      <c r="E38" s="2926">
        <v>21</v>
      </c>
      <c r="F38" s="2926">
        <v>67</v>
      </c>
    </row>
    <row r="39" spans="1:10">
      <c r="A39" s="2939" t="s">
        <v>1456</v>
      </c>
      <c r="B39" s="2929">
        <v>395</v>
      </c>
      <c r="C39" s="2929">
        <v>68073</v>
      </c>
      <c r="D39" s="2929">
        <v>3398</v>
      </c>
      <c r="E39" s="2932">
        <v>20</v>
      </c>
      <c r="F39" s="2929">
        <v>2237</v>
      </c>
    </row>
    <row r="40" spans="1:10">
      <c r="A40" s="1790"/>
      <c r="B40" s="1791"/>
      <c r="C40" s="1791"/>
      <c r="D40" s="1791"/>
      <c r="E40" s="1792"/>
      <c r="F40" s="1793"/>
    </row>
    <row r="41" spans="1:10" s="1640" customFormat="1">
      <c r="A41" s="3305" t="s">
        <v>1459</v>
      </c>
      <c r="B41" s="3306"/>
      <c r="C41" s="3306"/>
      <c r="D41" s="3306"/>
      <c r="E41" s="3306"/>
      <c r="F41" s="1642"/>
    </row>
    <row r="42" spans="1:10" ht="33.75">
      <c r="A42" s="2921" t="s">
        <v>1452</v>
      </c>
      <c r="B42" s="2922" t="s">
        <v>221</v>
      </c>
      <c r="C42" s="2922" t="s">
        <v>981</v>
      </c>
      <c r="D42" s="2922" t="s">
        <v>939</v>
      </c>
      <c r="E42" s="2923" t="s">
        <v>1453</v>
      </c>
      <c r="F42" s="2924" t="s">
        <v>360</v>
      </c>
    </row>
    <row r="43" spans="1:10">
      <c r="A43" s="2925" t="s">
        <v>935</v>
      </c>
      <c r="B43" s="2926">
        <v>71</v>
      </c>
      <c r="C43" s="2926">
        <v>12577</v>
      </c>
      <c r="D43" s="2926">
        <v>906</v>
      </c>
      <c r="E43" s="2926">
        <f t="shared" ref="E43:E49" si="2">C43/D43</f>
        <v>14</v>
      </c>
      <c r="F43" s="2927">
        <v>181</v>
      </c>
    </row>
    <row r="44" spans="1:10">
      <c r="A44" s="2925" t="s">
        <v>1354</v>
      </c>
      <c r="B44" s="2926">
        <v>24</v>
      </c>
      <c r="C44" s="2926">
        <v>2017</v>
      </c>
      <c r="D44" s="2926">
        <v>162</v>
      </c>
      <c r="E44" s="2926">
        <v>12</v>
      </c>
      <c r="F44" s="2927">
        <v>30</v>
      </c>
    </row>
    <row r="45" spans="1:10">
      <c r="A45" s="2925" t="s">
        <v>505</v>
      </c>
      <c r="B45" s="2926">
        <v>130</v>
      </c>
      <c r="C45" s="2926">
        <v>29855</v>
      </c>
      <c r="D45" s="2926">
        <v>1074</v>
      </c>
      <c r="E45" s="2926">
        <v>28</v>
      </c>
      <c r="F45" s="2927">
        <v>467</v>
      </c>
    </row>
    <row r="46" spans="1:10">
      <c r="A46" s="2925" t="s">
        <v>936</v>
      </c>
      <c r="B46" s="2926">
        <v>160</v>
      </c>
      <c r="C46" s="2926">
        <v>23283</v>
      </c>
      <c r="D46" s="2926">
        <v>1136</v>
      </c>
      <c r="E46" s="2926">
        <v>20</v>
      </c>
      <c r="F46" s="2927">
        <v>610</v>
      </c>
    </row>
    <row r="47" spans="1:10">
      <c r="A47" s="2928" t="s">
        <v>338</v>
      </c>
      <c r="B47" s="2929">
        <f>SUM(B43:B46)</f>
        <v>385</v>
      </c>
      <c r="C47" s="2929">
        <f>SUM(C43:C46)</f>
        <v>67732</v>
      </c>
      <c r="D47" s="2929">
        <f>SUM(D43:D46)</f>
        <v>3278</v>
      </c>
      <c r="E47" s="2929">
        <f t="shared" si="2"/>
        <v>21</v>
      </c>
      <c r="F47" s="2930">
        <f>SUM(F43:F46)</f>
        <v>1288</v>
      </c>
    </row>
    <row r="48" spans="1:10" ht="30">
      <c r="A48" s="2931" t="s">
        <v>1455</v>
      </c>
      <c r="B48" s="2926">
        <v>7</v>
      </c>
      <c r="C48" s="2926">
        <v>4338</v>
      </c>
      <c r="D48" s="2926">
        <v>207</v>
      </c>
      <c r="E48" s="2926">
        <f t="shared" si="2"/>
        <v>21</v>
      </c>
      <c r="F48" s="2927">
        <v>122</v>
      </c>
    </row>
    <row r="49" spans="1:10">
      <c r="A49" s="2928" t="s">
        <v>1456</v>
      </c>
      <c r="B49" s="2929">
        <f>SUM(B47:B48)</f>
        <v>392</v>
      </c>
      <c r="C49" s="2929">
        <f>SUM(C47:C48)</f>
        <v>72070</v>
      </c>
      <c r="D49" s="2929">
        <f>SUM(D47:D48)</f>
        <v>3485</v>
      </c>
      <c r="E49" s="2932">
        <f t="shared" si="2"/>
        <v>21</v>
      </c>
      <c r="F49" s="2930">
        <f t="shared" ref="F49" si="3">SUM(F47:F48)</f>
        <v>1410</v>
      </c>
    </row>
    <row r="50" spans="1:10">
      <c r="A50" s="3303" t="s">
        <v>1460</v>
      </c>
      <c r="B50" s="3304"/>
      <c r="C50" s="3304"/>
      <c r="D50" s="3304"/>
      <c r="E50" s="3304"/>
      <c r="F50" s="1642"/>
      <c r="G50" s="543"/>
    </row>
    <row r="51" spans="1:10" ht="45">
      <c r="A51" s="2921" t="s">
        <v>1452</v>
      </c>
      <c r="B51" s="2941" t="s">
        <v>221</v>
      </c>
      <c r="C51" s="2941" t="s">
        <v>981</v>
      </c>
      <c r="D51" s="2941" t="s">
        <v>939</v>
      </c>
      <c r="E51" s="2942" t="s">
        <v>1453</v>
      </c>
      <c r="F51" s="2943" t="s">
        <v>360</v>
      </c>
      <c r="G51" s="544"/>
      <c r="H51" s="544"/>
      <c r="I51" s="544"/>
      <c r="J51" s="544"/>
    </row>
    <row r="52" spans="1:10">
      <c r="A52" s="2944" t="s">
        <v>935</v>
      </c>
      <c r="B52" s="2945">
        <v>70</v>
      </c>
      <c r="C52" s="2945">
        <v>12324</v>
      </c>
      <c r="D52" s="2945">
        <v>871</v>
      </c>
      <c r="E52" s="2945">
        <v>14</v>
      </c>
      <c r="F52" s="2946">
        <v>222</v>
      </c>
      <c r="G52" s="544"/>
      <c r="H52" s="544"/>
      <c r="I52" s="544"/>
      <c r="J52" s="544"/>
    </row>
    <row r="53" spans="1:10">
      <c r="A53" s="2944" t="s">
        <v>1354</v>
      </c>
      <c r="B53" s="2945">
        <v>23</v>
      </c>
      <c r="C53" s="2945">
        <v>2122</v>
      </c>
      <c r="D53" s="2945">
        <v>156</v>
      </c>
      <c r="E53" s="2945">
        <v>14</v>
      </c>
      <c r="F53" s="2946">
        <v>36</v>
      </c>
      <c r="G53" s="544"/>
      <c r="H53" s="544"/>
      <c r="I53" s="544"/>
      <c r="J53" s="544"/>
    </row>
    <row r="54" spans="1:10">
      <c r="A54" s="2944" t="s">
        <v>505</v>
      </c>
      <c r="B54" s="2945">
        <v>126</v>
      </c>
      <c r="C54" s="2945">
        <v>28670</v>
      </c>
      <c r="D54" s="2945">
        <v>891</v>
      </c>
      <c r="E54" s="2945">
        <v>32</v>
      </c>
      <c r="F54" s="2946">
        <v>616</v>
      </c>
      <c r="G54" s="544"/>
      <c r="H54" s="544"/>
      <c r="I54" s="544"/>
      <c r="J54" s="544"/>
    </row>
    <row r="55" spans="1:10">
      <c r="A55" s="2944" t="s">
        <v>936</v>
      </c>
      <c r="B55" s="2945">
        <v>158</v>
      </c>
      <c r="C55" s="2945">
        <v>22157</v>
      </c>
      <c r="D55" s="2945">
        <v>1028</v>
      </c>
      <c r="E55" s="2945">
        <v>22</v>
      </c>
      <c r="F55" s="2946">
        <v>540</v>
      </c>
    </row>
    <row r="56" spans="1:10">
      <c r="A56" s="2921" t="s">
        <v>338</v>
      </c>
      <c r="B56" s="2947">
        <v>377</v>
      </c>
      <c r="C56" s="2947">
        <v>65273</v>
      </c>
      <c r="D56" s="2947">
        <v>2946</v>
      </c>
      <c r="E56" s="2947">
        <v>22</v>
      </c>
      <c r="F56" s="2948">
        <v>1414</v>
      </c>
    </row>
    <row r="57" spans="1:10" ht="30">
      <c r="A57" s="2949" t="s">
        <v>1455</v>
      </c>
      <c r="B57" s="2945">
        <v>8</v>
      </c>
      <c r="C57" s="2945">
        <v>3921</v>
      </c>
      <c r="D57" s="2945">
        <v>226</v>
      </c>
      <c r="E57" s="2945">
        <v>17</v>
      </c>
      <c r="F57" s="2946">
        <v>88</v>
      </c>
    </row>
    <row r="58" spans="1:10" ht="15.75" thickBot="1">
      <c r="A58" s="4667" t="s">
        <v>1456</v>
      </c>
      <c r="B58" s="4668">
        <v>385</v>
      </c>
      <c r="C58" s="4668">
        <v>69194</v>
      </c>
      <c r="D58" s="4668">
        <v>3172</v>
      </c>
      <c r="E58" s="4669">
        <v>22</v>
      </c>
      <c r="F58" s="4670">
        <v>1502</v>
      </c>
    </row>
    <row r="65" s="424" customFormat="1"/>
    <row r="66" s="424" customFormat="1"/>
    <row r="67" s="424" customFormat="1"/>
    <row r="68" s="424" customFormat="1"/>
    <row r="69" s="424" customFormat="1"/>
    <row r="70" s="424" customFormat="1"/>
    <row r="71" s="424" customFormat="1"/>
    <row r="72" s="424" customFormat="1"/>
    <row r="73" s="424" customFormat="1"/>
    <row r="74" s="424" customFormat="1"/>
    <row r="75" s="424" customFormat="1"/>
    <row r="76" s="424" customFormat="1"/>
    <row r="77" s="424" customFormat="1"/>
    <row r="78" s="424" customFormat="1"/>
    <row r="79" s="424" customFormat="1"/>
    <row r="80" s="424" customFormat="1"/>
    <row r="81" s="424" customFormat="1"/>
    <row r="82" s="424" customFormat="1"/>
    <row r="83" s="424" customFormat="1"/>
    <row r="84" s="424" customFormat="1"/>
    <row r="85" s="424" customFormat="1"/>
    <row r="86" s="424" customFormat="1"/>
    <row r="87" s="424" customFormat="1"/>
    <row r="88" s="424" customFormat="1"/>
    <row r="89" s="424" customFormat="1"/>
    <row r="90" s="424" customFormat="1"/>
    <row r="91" s="424" customFormat="1"/>
    <row r="92" s="424" customFormat="1"/>
    <row r="93" s="424" customFormat="1"/>
    <row r="94" s="424" customFormat="1"/>
    <row r="95" s="424" customFormat="1"/>
    <row r="96" s="424" customFormat="1"/>
    <row r="97" s="424" customFormat="1"/>
    <row r="98" s="424" customFormat="1"/>
    <row r="99" s="424" customFormat="1"/>
    <row r="100" s="424" customFormat="1"/>
    <row r="101" s="424" customFormat="1"/>
    <row r="102" s="424" customFormat="1"/>
    <row r="103" s="424" customFormat="1"/>
    <row r="104" s="424" customFormat="1"/>
    <row r="105" s="424" customFormat="1"/>
    <row r="106" s="424" customFormat="1"/>
    <row r="107" s="424" customFormat="1"/>
    <row r="108" s="424" customFormat="1"/>
    <row r="109" s="424" customFormat="1"/>
    <row r="110" s="424" customFormat="1"/>
    <row r="111" s="424" customFormat="1"/>
    <row r="112" s="424" customFormat="1"/>
    <row r="113" s="424" customFormat="1"/>
    <row r="114" s="424" customFormat="1"/>
    <row r="115" s="424" customFormat="1"/>
    <row r="116" s="424" customFormat="1"/>
    <row r="117" s="424" customFormat="1"/>
    <row r="118" s="424" customFormat="1"/>
    <row r="119" s="424" customFormat="1"/>
    <row r="120" s="424" customFormat="1"/>
    <row r="121" s="424" customFormat="1"/>
    <row r="122" s="424" customFormat="1"/>
    <row r="123" s="424" customFormat="1"/>
    <row r="124" s="424" customFormat="1"/>
    <row r="125" s="424" customFormat="1"/>
    <row r="126" s="424" customFormat="1"/>
    <row r="127" s="424" customFormat="1"/>
    <row r="128" s="424" customFormat="1"/>
    <row r="129" s="424" customFormat="1"/>
    <row r="130" s="424" customFormat="1"/>
    <row r="131" s="424" customFormat="1"/>
    <row r="132" s="424" customFormat="1"/>
    <row r="133" s="424" customFormat="1"/>
    <row r="134" s="424" customFormat="1"/>
    <row r="135" s="424" customFormat="1"/>
    <row r="136" s="424" customFormat="1"/>
    <row r="137" s="424" customFormat="1"/>
    <row r="138" s="424" customFormat="1"/>
    <row r="139" s="424" customFormat="1"/>
    <row r="140" s="424" customFormat="1"/>
    <row r="141" s="424" customFormat="1"/>
    <row r="142" s="424" customFormat="1"/>
    <row r="143" s="424" customFormat="1"/>
    <row r="144" s="424" customFormat="1"/>
    <row r="145" s="424" customFormat="1"/>
    <row r="146" s="424" customFormat="1"/>
    <row r="147" s="424" customFormat="1"/>
    <row r="148" s="424" customFormat="1"/>
    <row r="149" s="424" customFormat="1"/>
    <row r="150" s="424" customFormat="1"/>
    <row r="151" s="424" customFormat="1"/>
    <row r="152" s="424" customFormat="1"/>
    <row r="153" s="424" customFormat="1"/>
    <row r="154" s="424" customFormat="1"/>
    <row r="155" s="424" customFormat="1"/>
    <row r="156" s="424" customFormat="1"/>
    <row r="157" s="424" customFormat="1"/>
    <row r="158" s="424" customFormat="1"/>
    <row r="159" s="424" customFormat="1"/>
    <row r="160" s="424" customFormat="1"/>
    <row r="161" s="424" customFormat="1"/>
    <row r="162" s="424" customFormat="1"/>
    <row r="163" s="424" customFormat="1"/>
    <row r="164" s="424" customFormat="1"/>
    <row r="165" s="424" customFormat="1"/>
    <row r="166" s="424" customFormat="1"/>
    <row r="167" s="424" customFormat="1"/>
    <row r="168" s="424" customFormat="1"/>
    <row r="169" s="424" customFormat="1"/>
    <row r="170" s="424" customFormat="1"/>
    <row r="171" s="424" customFormat="1"/>
    <row r="172" s="424" customFormat="1"/>
    <row r="173" s="424" customFormat="1"/>
    <row r="174" s="424" customFormat="1"/>
    <row r="175" s="424" customFormat="1"/>
    <row r="176" s="424" customFormat="1"/>
    <row r="177" s="424" customFormat="1"/>
    <row r="178" s="424" customFormat="1"/>
    <row r="179" s="424" customFormat="1"/>
    <row r="180" s="424" customFormat="1"/>
    <row r="181" s="424" customFormat="1"/>
    <row r="182" s="424" customFormat="1"/>
    <row r="183" s="424" customFormat="1"/>
    <row r="184" s="424" customFormat="1"/>
    <row r="185" s="424" customFormat="1"/>
    <row r="186" s="424" customFormat="1"/>
    <row r="187" s="424" customFormat="1"/>
    <row r="188" s="424" customFormat="1"/>
    <row r="189" s="424" customFormat="1"/>
    <row r="190" s="424" customFormat="1"/>
    <row r="191" s="424" customFormat="1"/>
    <row r="192" s="424" customFormat="1"/>
    <row r="193" s="424" customFormat="1"/>
    <row r="194" s="424" customFormat="1"/>
    <row r="195" s="424" customFormat="1"/>
    <row r="196" s="424" customFormat="1"/>
    <row r="197" s="424" customFormat="1"/>
    <row r="198" s="424" customFormat="1"/>
    <row r="199" s="424" customFormat="1"/>
    <row r="200" s="424" customFormat="1"/>
    <row r="201" s="424" customFormat="1"/>
    <row r="202" s="424" customFormat="1"/>
    <row r="203" s="424" customFormat="1"/>
    <row r="204" s="424" customFormat="1"/>
    <row r="205" s="424" customFormat="1"/>
    <row r="206" s="424" customFormat="1"/>
    <row r="207" s="424" customFormat="1"/>
    <row r="208" s="424" customFormat="1"/>
    <row r="209" s="424" customFormat="1"/>
    <row r="210" s="424" customFormat="1"/>
    <row r="211" s="424" customFormat="1"/>
    <row r="212" s="424" customFormat="1"/>
    <row r="213" s="424" customFormat="1"/>
    <row r="214" s="424" customFormat="1"/>
    <row r="215" s="424" customFormat="1"/>
    <row r="216" s="424" customFormat="1"/>
    <row r="217" s="424" customFormat="1"/>
    <row r="218" s="424" customFormat="1"/>
    <row r="219" s="424" customFormat="1"/>
    <row r="220" s="424" customFormat="1"/>
    <row r="221" s="424" customFormat="1"/>
    <row r="222" s="424" customFormat="1"/>
    <row r="223" s="424" customFormat="1"/>
    <row r="224" s="424" customFormat="1"/>
    <row r="225" s="424" customFormat="1"/>
    <row r="226" s="424" customFormat="1"/>
    <row r="227" s="424" customFormat="1"/>
    <row r="228" s="424" customFormat="1"/>
    <row r="229" s="424" customFormat="1"/>
    <row r="230" s="424" customFormat="1"/>
    <row r="231" s="424" customFormat="1"/>
    <row r="232" s="424" customFormat="1"/>
    <row r="233" s="424" customFormat="1"/>
    <row r="234" s="424" customFormat="1"/>
    <row r="235" s="424" customFormat="1"/>
    <row r="236" s="424" customFormat="1"/>
    <row r="237" s="424" customFormat="1"/>
    <row r="238" s="424" customFormat="1"/>
    <row r="239" s="424" customFormat="1"/>
    <row r="240" s="424" customFormat="1"/>
    <row r="241" s="424" customFormat="1"/>
    <row r="242" s="424" customFormat="1"/>
    <row r="243" s="424" customFormat="1"/>
    <row r="244" s="424" customFormat="1"/>
    <row r="245" s="424" customFormat="1"/>
    <row r="246" s="424" customFormat="1"/>
    <row r="247" s="424" customFormat="1"/>
    <row r="248" s="424" customFormat="1"/>
    <row r="249" s="424" customFormat="1"/>
    <row r="250" s="424" customFormat="1"/>
    <row r="251" s="424" customFormat="1"/>
    <row r="252" s="424" customFormat="1"/>
    <row r="253" s="424" customFormat="1"/>
    <row r="254" s="424" customFormat="1"/>
    <row r="255" s="424" customFormat="1"/>
    <row r="256" s="424" customFormat="1"/>
  </sheetData>
  <mergeCells count="6">
    <mergeCell ref="A1:E1"/>
    <mergeCell ref="A50:E50"/>
    <mergeCell ref="A41:E41"/>
    <mergeCell ref="A21:E21"/>
    <mergeCell ref="A31:E31"/>
    <mergeCell ref="A10:E10"/>
  </mergeCells>
  <printOptions horizontalCentered="1"/>
  <pageMargins left="0.31496062992125984" right="0.31496062992125984" top="0.78740157480314965" bottom="0.39370078740157483" header="0.19685039370078741" footer="0.19685039370078741"/>
  <pageSetup paperSize="8" orientation="landscape" r:id="rId1"/>
  <headerFooter>
    <oddHeader>&amp;L&amp;A&amp;R&amp;6Page &amp;P of &amp;N</oddHeader>
  </headerFooter>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22"/>
  <sheetViews>
    <sheetView zoomScale="40" zoomScaleNormal="40" workbookViewId="0">
      <selection activeCell="B23" sqref="B23"/>
    </sheetView>
  </sheetViews>
  <sheetFormatPr defaultColWidth="8.85546875" defaultRowHeight="15"/>
  <cols>
    <col min="10" max="10" width="35.42578125" bestFit="1" customWidth="1"/>
  </cols>
  <sheetData>
    <row r="1" spans="1:19">
      <c r="A1" t="s">
        <v>0</v>
      </c>
    </row>
    <row r="16" spans="1:19" s="1646" customFormat="1" ht="83.25">
      <c r="A16" s="1647"/>
      <c r="B16" s="1647"/>
      <c r="C16" s="1647"/>
      <c r="D16" s="1647"/>
      <c r="E16" s="1647"/>
      <c r="F16" s="1647"/>
      <c r="G16" s="1647"/>
      <c r="H16" s="1647"/>
      <c r="I16" s="1647"/>
      <c r="J16" s="1648" t="s">
        <v>1461</v>
      </c>
      <c r="K16" s="1648"/>
      <c r="L16" s="1648"/>
      <c r="M16" s="1648"/>
      <c r="N16" s="1647"/>
      <c r="O16" s="1647"/>
      <c r="P16" s="1647"/>
      <c r="Q16" s="1647"/>
      <c r="R16" s="1647"/>
      <c r="S16" s="1647"/>
    </row>
    <row r="17" spans="1:19" ht="22.5" customHeight="1">
      <c r="A17" s="1649"/>
      <c r="B17" s="1649"/>
      <c r="C17" s="1649"/>
      <c r="D17" s="1649"/>
      <c r="E17" s="1649"/>
      <c r="F17" s="1649"/>
      <c r="G17" s="1649"/>
      <c r="H17" s="1649"/>
      <c r="I17" s="1650"/>
      <c r="J17" s="1651"/>
      <c r="K17" s="1651"/>
      <c r="L17" s="1651"/>
      <c r="M17" s="1652"/>
      <c r="N17" s="1649"/>
      <c r="O17" s="1649"/>
      <c r="P17" s="1649"/>
      <c r="Q17" s="1649"/>
      <c r="R17" s="1649"/>
      <c r="S17" s="1649"/>
    </row>
    <row r="18" spans="1:19" s="1643" customFormat="1" ht="84.75">
      <c r="A18" s="1650"/>
      <c r="B18" s="1650"/>
      <c r="C18" s="1650"/>
      <c r="D18" s="1650"/>
      <c r="E18" s="1650"/>
      <c r="F18" s="1650"/>
      <c r="G18" s="1650"/>
      <c r="H18" s="1650"/>
      <c r="I18" s="1650"/>
      <c r="J18" s="1651" t="s">
        <v>498</v>
      </c>
      <c r="K18" s="1651"/>
      <c r="L18" s="1651"/>
      <c r="M18" s="1651"/>
      <c r="N18" s="1650"/>
      <c r="O18" s="1650"/>
      <c r="P18" s="1650"/>
      <c r="Q18" s="1650"/>
      <c r="R18" s="1650"/>
      <c r="S18" s="1650"/>
    </row>
    <row r="19" spans="1:19" ht="41.25" customHeight="1">
      <c r="A19" s="1649"/>
      <c r="B19" s="1649"/>
      <c r="C19" s="1649"/>
      <c r="D19" s="1649"/>
      <c r="E19" s="1649"/>
      <c r="F19" s="1649"/>
      <c r="G19" s="1649"/>
      <c r="H19" s="1649"/>
      <c r="I19" s="1650"/>
      <c r="J19" s="1651"/>
      <c r="K19" s="1651"/>
      <c r="L19" s="1651"/>
      <c r="M19" s="1652"/>
      <c r="N19" s="1649"/>
      <c r="O19" s="1649"/>
      <c r="P19" s="1649"/>
      <c r="Q19" s="1649"/>
      <c r="R19" s="1649"/>
      <c r="S19" s="1649"/>
    </row>
    <row r="20" spans="1:19" s="1644" customFormat="1" ht="87.75">
      <c r="A20" s="1653"/>
      <c r="B20" s="1653"/>
      <c r="C20" s="1653"/>
      <c r="D20" s="1653"/>
      <c r="E20" s="1653"/>
      <c r="F20" s="1653"/>
      <c r="G20" s="1653"/>
      <c r="H20" s="1653"/>
      <c r="I20" s="1653"/>
      <c r="J20" s="1654" t="s">
        <v>1462</v>
      </c>
      <c r="K20" s="1654"/>
      <c r="L20" s="1654"/>
      <c r="M20" s="1654"/>
      <c r="N20" s="1653"/>
      <c r="O20" s="1653"/>
      <c r="P20" s="1653"/>
      <c r="Q20" s="1653"/>
      <c r="R20" s="1653"/>
      <c r="S20" s="1653"/>
    </row>
    <row r="21" spans="1:19" ht="30" customHeight="1">
      <c r="A21" s="1649"/>
      <c r="B21" s="1649"/>
      <c r="C21" s="1649"/>
      <c r="D21" s="1649"/>
      <c r="E21" s="1649"/>
      <c r="F21" s="1649"/>
      <c r="G21" s="1649"/>
      <c r="H21" s="1649"/>
      <c r="I21" s="1650"/>
      <c r="J21" s="1651"/>
      <c r="K21" s="1651"/>
      <c r="L21" s="1651"/>
      <c r="M21" s="1652"/>
      <c r="N21" s="1649"/>
      <c r="O21" s="1649"/>
      <c r="P21" s="1649"/>
      <c r="Q21" s="1649"/>
      <c r="R21" s="1649"/>
      <c r="S21" s="1649"/>
    </row>
    <row r="22" spans="1:19" s="1645" customFormat="1" ht="84">
      <c r="A22" s="1655"/>
      <c r="B22" s="1655"/>
      <c r="C22" s="1655"/>
      <c r="D22" s="1655"/>
      <c r="E22" s="1655"/>
      <c r="F22" s="1655"/>
      <c r="G22" s="1655"/>
      <c r="H22" s="1655"/>
      <c r="I22" s="1655"/>
      <c r="J22" s="1656" t="s">
        <v>1463</v>
      </c>
      <c r="K22" s="1656"/>
      <c r="L22" s="1656"/>
      <c r="M22" s="1656"/>
      <c r="N22" s="1655"/>
      <c r="O22" s="1655"/>
      <c r="P22" s="1655"/>
      <c r="Q22" s="1655"/>
      <c r="R22" s="1655"/>
      <c r="S22" s="1655"/>
    </row>
  </sheetData>
  <pageMargins left="0.7" right="0.7" top="0.75" bottom="0.75" header="0.3" footer="0.3"/>
  <pageSetup paperSize="8" orientation="landscape" r:id="rId1"/>
  <drawing r:id="rId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20"/>
  <sheetViews>
    <sheetView view="pageBreakPreview" zoomScaleSheetLayoutView="100" workbookViewId="0">
      <selection activeCell="B23" sqref="B23"/>
    </sheetView>
  </sheetViews>
  <sheetFormatPr defaultColWidth="8.5703125" defaultRowHeight="27.6" customHeight="1"/>
  <cols>
    <col min="1" max="1" width="29.140625" style="424" customWidth="1"/>
    <col min="2" max="2" width="8.5703125" style="424" bestFit="1" customWidth="1"/>
    <col min="3" max="3" width="11.140625" style="424" customWidth="1"/>
    <col min="4" max="4" width="9.42578125" style="424" bestFit="1" customWidth="1"/>
    <col min="5" max="5" width="8.5703125" style="424"/>
    <col min="6" max="6" width="26.140625" style="424" customWidth="1"/>
    <col min="7" max="16384" width="8.5703125" style="424"/>
  </cols>
  <sheetData>
    <row r="1" spans="1:12" ht="27.6" customHeight="1">
      <c r="A1" s="520" t="s">
        <v>0</v>
      </c>
      <c r="B1" s="520"/>
    </row>
    <row r="2" spans="1:12" ht="27.6" customHeight="1">
      <c r="A2" s="551">
        <v>2018</v>
      </c>
      <c r="B2" s="2950" t="s">
        <v>226</v>
      </c>
      <c r="C2" s="2950" t="s">
        <v>1464</v>
      </c>
      <c r="D2" s="2950" t="s">
        <v>1353</v>
      </c>
    </row>
    <row r="3" spans="1:12" ht="27.6" customHeight="1">
      <c r="A3" s="2951" t="s">
        <v>1465</v>
      </c>
      <c r="B3" s="2952">
        <f>'Enrollments + Baptisms NZPUC'!R27+'Enrollments + Baptisms NZPUC'!T27</f>
        <v>800</v>
      </c>
      <c r="C3" s="2952">
        <f>'Enrollments + Baptisms NZPUC'!S27+'Enrollments + Baptisms NZPUC'!U27</f>
        <v>586</v>
      </c>
      <c r="D3" s="2952">
        <f>SUM(B3:C3)</f>
        <v>1386</v>
      </c>
    </row>
    <row r="4" spans="1:12" ht="27.6" customHeight="1">
      <c r="A4" s="2951" t="s">
        <v>1466</v>
      </c>
      <c r="B4" s="2952">
        <f>'Enrollments + Baptisms NZPUC'!R32+'Enrollments + Baptisms NZPUC'!T32</f>
        <v>179</v>
      </c>
      <c r="C4" s="2952">
        <f>'Enrollments + Baptisms NZPUC'!S32+'Enrollments + Baptisms NZPUC'!U32</f>
        <v>172</v>
      </c>
      <c r="D4" s="2952">
        <f>SUM(B4:C4)</f>
        <v>351</v>
      </c>
    </row>
    <row r="5" spans="1:12" ht="27.6" customHeight="1">
      <c r="A5" s="2951" t="s">
        <v>1467</v>
      </c>
      <c r="B5" s="2952">
        <f>'Enrollments + Baptisms NZPUC'!R11+'Enrollments + Baptisms NZPUC'!T11</f>
        <v>85</v>
      </c>
      <c r="C5" s="2952">
        <f>'Enrollments + Baptisms NZPUC'!S11+'Enrollments + Baptisms NZPUC'!U11</f>
        <v>118</v>
      </c>
      <c r="D5" s="2952">
        <f>SUM(B5:C5)</f>
        <v>203</v>
      </c>
    </row>
    <row r="6" spans="1:12" s="541" customFormat="1" ht="27.6" customHeight="1">
      <c r="A6" s="2953" t="s">
        <v>41</v>
      </c>
      <c r="B6" s="2954">
        <f>SUM(B3:B5)</f>
        <v>1064</v>
      </c>
      <c r="C6" s="2954">
        <f>SUM(C3:C5)</f>
        <v>876</v>
      </c>
      <c r="D6" s="2954">
        <f>SUM(D3:D5)</f>
        <v>1940</v>
      </c>
    </row>
    <row r="7" spans="1:12" ht="27.6" customHeight="1">
      <c r="B7" s="637"/>
      <c r="C7" s="637"/>
      <c r="D7" s="637"/>
    </row>
    <row r="8" spans="1:12" ht="27.6" customHeight="1">
      <c r="A8" s="520" t="s">
        <v>1468</v>
      </c>
      <c r="B8" s="638"/>
      <c r="C8" s="637"/>
      <c r="D8" s="637"/>
    </row>
    <row r="9" spans="1:12" ht="27.6" customHeight="1">
      <c r="A9" s="551">
        <v>2013</v>
      </c>
      <c r="B9" s="2955" t="s">
        <v>226</v>
      </c>
      <c r="C9" s="2955" t="s">
        <v>1464</v>
      </c>
      <c r="D9" s="2955" t="s">
        <v>1353</v>
      </c>
    </row>
    <row r="10" spans="1:12" ht="27.6" customHeight="1">
      <c r="A10" s="2951" t="s">
        <v>1465</v>
      </c>
      <c r="B10" s="2952">
        <v>627</v>
      </c>
      <c r="C10" s="2952">
        <v>444</v>
      </c>
      <c r="D10" s="2952">
        <v>1071</v>
      </c>
      <c r="J10" s="545"/>
      <c r="K10" s="545"/>
      <c r="L10" s="545"/>
    </row>
    <row r="11" spans="1:12" ht="27.6" customHeight="1" thickBot="1">
      <c r="A11" s="2951" t="s">
        <v>1466</v>
      </c>
      <c r="B11" s="2952">
        <f>'[5]NZ - SNZ'!F18</f>
        <v>129</v>
      </c>
      <c r="C11" s="2952">
        <f>'[5]NZ - SNZ'!F19</f>
        <v>104</v>
      </c>
      <c r="D11" s="2952">
        <v>233</v>
      </c>
      <c r="J11" s="547"/>
      <c r="K11" s="547"/>
      <c r="L11" s="548"/>
    </row>
    <row r="12" spans="1:12" ht="27.6" customHeight="1" thickBot="1">
      <c r="A12" s="2951" t="s">
        <v>1467</v>
      </c>
      <c r="B12" s="2952">
        <v>105</v>
      </c>
      <c r="C12" s="2952">
        <v>183</v>
      </c>
      <c r="D12" s="2952">
        <v>288</v>
      </c>
      <c r="J12" s="547"/>
      <c r="K12" s="547"/>
      <c r="L12" s="548"/>
    </row>
    <row r="13" spans="1:12" ht="27.6" customHeight="1" thickBot="1">
      <c r="A13" s="2953" t="s">
        <v>41</v>
      </c>
      <c r="B13" s="2954">
        <f>SUM(B10:B12)</f>
        <v>861</v>
      </c>
      <c r="C13" s="2954">
        <f>SUM(C10:C12)</f>
        <v>731</v>
      </c>
      <c r="D13" s="2954">
        <f>SUM(D10:D12)</f>
        <v>1592</v>
      </c>
      <c r="E13" s="541"/>
      <c r="F13" s="541"/>
      <c r="G13" s="541"/>
      <c r="H13" s="541"/>
      <c r="I13" s="541"/>
      <c r="J13" s="547"/>
      <c r="K13" s="550"/>
      <c r="L13" s="545"/>
    </row>
    <row r="17" spans="6:9" ht="27.6" customHeight="1">
      <c r="F17" s="545"/>
      <c r="G17" s="545"/>
      <c r="H17" s="545"/>
      <c r="I17" s="545"/>
    </row>
    <row r="18" spans="6:9" ht="27.6" customHeight="1" thickBot="1">
      <c r="F18" s="546"/>
      <c r="G18" s="547"/>
      <c r="H18" s="547"/>
      <c r="I18" s="547"/>
    </row>
    <row r="19" spans="6:9" ht="27.6" customHeight="1" thickBot="1">
      <c r="F19" s="546"/>
      <c r="G19" s="547"/>
      <c r="H19" s="547"/>
      <c r="I19" s="547"/>
    </row>
    <row r="20" spans="6:9" ht="27.6" customHeight="1" thickBot="1">
      <c r="F20" s="549"/>
      <c r="G20" s="550"/>
      <c r="H20" s="550"/>
      <c r="I20" s="547"/>
    </row>
  </sheetData>
  <printOptions horizontalCentered="1"/>
  <pageMargins left="0.31496062992125984" right="0.31496062992125984" top="0.39370078740157483" bottom="0.39370078740157483" header="0.19685039370078741" footer="0.19685039370078741"/>
  <pageSetup paperSize="8" orientation="landscape" r:id="rId1"/>
  <headerFooter>
    <oddHeader>&amp;L&amp;A&amp;R&amp;6Page &amp;P of &amp;N</oddHead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XFD222"/>
  <sheetViews>
    <sheetView zoomScale="130" zoomScaleNormal="130" zoomScaleSheetLayoutView="80" zoomScalePageLayoutView="125" workbookViewId="0">
      <pane xSplit="1" ySplit="8" topLeftCell="B190" activePane="bottomRight" state="frozen"/>
      <selection pane="bottomRight"/>
      <selection pane="bottomLeft" activeCell="B23" sqref="B23"/>
      <selection pane="topRight" activeCell="B23" sqref="B23"/>
    </sheetView>
  </sheetViews>
  <sheetFormatPr defaultColWidth="9.140625" defaultRowHeight="12.75"/>
  <cols>
    <col min="1" max="1" width="26.5703125" style="67" customWidth="1"/>
    <col min="2" max="4" width="9.42578125" style="68" customWidth="1"/>
    <col min="5" max="5" width="9.42578125" style="508" customWidth="1"/>
    <col min="6" max="6" width="9.42578125" style="507" customWidth="1"/>
    <col min="7" max="7" width="9.42578125" style="1727" customWidth="1"/>
    <col min="8" max="8" width="9.42578125" style="1728" customWidth="1"/>
    <col min="9" max="9" width="9.42578125" style="68" customWidth="1"/>
    <col min="10" max="10" width="9.42578125" style="507" customWidth="1"/>
    <col min="11" max="11" width="9.42578125" style="1727" customWidth="1"/>
    <col min="12" max="12" width="9.42578125" style="1728" customWidth="1"/>
    <col min="13" max="13" width="9.42578125" style="1727" customWidth="1"/>
    <col min="14" max="14" width="9.42578125" style="1728" customWidth="1"/>
    <col min="15" max="15" width="9.42578125" style="1727" customWidth="1"/>
    <col min="16" max="16" width="9.42578125" style="1728" customWidth="1"/>
    <col min="17" max="17" width="9.42578125" style="1727" customWidth="1"/>
    <col min="18" max="18" width="9.42578125" style="1728" customWidth="1"/>
    <col min="19" max="19" width="9.42578125" style="1080" customWidth="1"/>
    <col min="20" max="16384" width="9.140625" style="68"/>
  </cols>
  <sheetData>
    <row r="1" spans="1:19" s="56" customFormat="1" ht="18" customHeight="1" thickBot="1">
      <c r="A1" s="2999" t="s">
        <v>0</v>
      </c>
      <c r="B1" s="3000"/>
      <c r="C1" s="3000"/>
      <c r="D1" s="3000"/>
      <c r="E1" s="3000"/>
      <c r="F1" s="3000"/>
      <c r="G1" s="3000"/>
      <c r="H1" s="3000"/>
      <c r="I1" s="3000"/>
      <c r="J1" s="3000"/>
      <c r="K1" s="3000"/>
      <c r="L1" s="3000"/>
      <c r="M1" s="3000"/>
      <c r="N1" s="3000"/>
      <c r="O1" s="3000"/>
      <c r="P1" s="3000"/>
      <c r="Q1" s="3000"/>
      <c r="R1" s="3000"/>
      <c r="S1" s="1076"/>
    </row>
    <row r="2" spans="1:19" s="57" customFormat="1" ht="18" customHeight="1">
      <c r="A2" s="3001" t="s">
        <v>1</v>
      </c>
      <c r="B2" s="3000"/>
      <c r="C2" s="3000"/>
      <c r="D2" s="3000"/>
      <c r="E2" s="3000"/>
      <c r="F2" s="3000"/>
      <c r="G2" s="3000"/>
      <c r="H2" s="3000"/>
      <c r="I2" s="3000"/>
      <c r="J2" s="3000"/>
      <c r="K2" s="3000"/>
      <c r="L2" s="3000"/>
      <c r="M2" s="3000"/>
      <c r="N2" s="3000"/>
      <c r="O2" s="3000"/>
      <c r="P2" s="3000"/>
      <c r="Q2" s="3000"/>
      <c r="R2" s="3002"/>
      <c r="S2" s="1239"/>
    </row>
    <row r="3" spans="1:19" s="57" customFormat="1" ht="18" customHeight="1">
      <c r="A3" s="3003" t="s">
        <v>244</v>
      </c>
      <c r="B3" s="3004"/>
      <c r="C3" s="3004"/>
      <c r="D3" s="3004"/>
      <c r="E3" s="3004"/>
      <c r="F3" s="3004"/>
      <c r="G3" s="3004"/>
      <c r="H3" s="3004"/>
      <c r="I3" s="3004"/>
      <c r="J3" s="3004"/>
      <c r="K3" s="3004"/>
      <c r="L3" s="3004"/>
      <c r="M3" s="3004"/>
      <c r="N3" s="3004"/>
      <c r="O3" s="3004"/>
      <c r="P3" s="3004"/>
      <c r="Q3" s="3004"/>
      <c r="R3" s="3005"/>
      <c r="S3" s="1239"/>
    </row>
    <row r="4" spans="1:19" s="29" customFormat="1" ht="18" customHeight="1" thickBot="1">
      <c r="A4" s="11" t="s">
        <v>245</v>
      </c>
      <c r="B4" s="12"/>
      <c r="C4" s="12"/>
      <c r="E4" s="456"/>
      <c r="F4" s="1094" t="s">
        <v>246</v>
      </c>
      <c r="G4" s="1731"/>
      <c r="H4" s="1731"/>
      <c r="I4" s="1094"/>
      <c r="J4" s="456"/>
      <c r="K4" s="1725"/>
      <c r="L4" s="1725"/>
      <c r="M4" s="1725"/>
      <c r="N4" s="1725"/>
      <c r="O4" s="1725"/>
      <c r="P4" s="1714"/>
      <c r="Q4" s="1714"/>
      <c r="R4" s="1715"/>
      <c r="S4" s="1240"/>
    </row>
    <row r="5" spans="1:19" s="59" customFormat="1" ht="18" customHeight="1" thickTop="1" thickBot="1">
      <c r="A5" s="58" t="s">
        <v>247</v>
      </c>
      <c r="B5" s="3006" t="s">
        <v>248</v>
      </c>
      <c r="C5" s="3006"/>
      <c r="D5" s="3006"/>
      <c r="E5" s="3006"/>
      <c r="F5" s="3006"/>
      <c r="G5" s="3006"/>
      <c r="H5" s="3006"/>
      <c r="I5" s="3006"/>
      <c r="J5" s="3006"/>
      <c r="K5" s="3006"/>
      <c r="L5" s="3006"/>
      <c r="M5" s="3006"/>
      <c r="N5" s="3006"/>
      <c r="O5" s="3006"/>
      <c r="P5" s="3006"/>
      <c r="Q5" s="3006"/>
      <c r="R5" s="3007"/>
      <c r="S5" s="1241"/>
    </row>
    <row r="6" spans="1:19" s="3" customFormat="1" ht="12.95" customHeight="1" thickTop="1" thickBot="1">
      <c r="A6" s="3008" t="s">
        <v>7</v>
      </c>
      <c r="B6" s="1216">
        <v>1</v>
      </c>
      <c r="C6" s="60">
        <v>2</v>
      </c>
      <c r="D6" s="61">
        <v>3</v>
      </c>
      <c r="E6" s="509">
        <v>4</v>
      </c>
      <c r="F6" s="654">
        <v>4</v>
      </c>
      <c r="G6" s="1726">
        <v>5</v>
      </c>
      <c r="H6" s="1726"/>
      <c r="I6" s="3011">
        <v>6</v>
      </c>
      <c r="J6" s="3012"/>
      <c r="K6" s="3013">
        <v>7</v>
      </c>
      <c r="L6" s="3014"/>
      <c r="M6" s="3015">
        <v>8</v>
      </c>
      <c r="N6" s="3015"/>
      <c r="O6" s="3015">
        <v>9</v>
      </c>
      <c r="P6" s="3015"/>
      <c r="Q6" s="3015">
        <v>10</v>
      </c>
      <c r="R6" s="3016"/>
      <c r="S6" s="1241"/>
    </row>
    <row r="7" spans="1:19" s="62" customFormat="1" ht="39" customHeight="1">
      <c r="A7" s="3009"/>
      <c r="B7" s="3593" t="s">
        <v>249</v>
      </c>
      <c r="C7" s="3594" t="s">
        <v>249</v>
      </c>
      <c r="D7" s="3595" t="s">
        <v>250</v>
      </c>
      <c r="E7" s="3596" t="s">
        <v>251</v>
      </c>
      <c r="F7" s="3597" t="s">
        <v>251</v>
      </c>
      <c r="G7" s="3598" t="s">
        <v>252</v>
      </c>
      <c r="H7" s="3598" t="s">
        <v>253</v>
      </c>
      <c r="I7" s="3599" t="s">
        <v>252</v>
      </c>
      <c r="J7" s="3597" t="s">
        <v>253</v>
      </c>
      <c r="K7" s="3600" t="s">
        <v>254</v>
      </c>
      <c r="L7" s="3601"/>
      <c r="M7" s="3600" t="s">
        <v>255</v>
      </c>
      <c r="N7" s="3601"/>
      <c r="O7" s="3601" t="s">
        <v>256</v>
      </c>
      <c r="P7" s="3601"/>
      <c r="Q7" s="3601" t="s">
        <v>257</v>
      </c>
      <c r="R7" s="3602"/>
      <c r="S7" s="3603" t="s">
        <v>258</v>
      </c>
    </row>
    <row r="8" spans="1:19" s="64" customFormat="1" ht="12.75" customHeight="1" thickBot="1">
      <c r="A8" s="3010"/>
      <c r="B8" s="2356" t="s">
        <v>15</v>
      </c>
      <c r="C8" s="2357" t="s">
        <v>16</v>
      </c>
      <c r="D8" s="63" t="s">
        <v>235</v>
      </c>
      <c r="E8" s="3604" t="s">
        <v>15</v>
      </c>
      <c r="F8" s="1217" t="s">
        <v>16</v>
      </c>
      <c r="G8" s="3605" t="s">
        <v>259</v>
      </c>
      <c r="H8" s="3606"/>
      <c r="I8" s="2997" t="s">
        <v>260</v>
      </c>
      <c r="J8" s="2998"/>
      <c r="K8" s="2358" t="s">
        <v>15</v>
      </c>
      <c r="L8" s="2359" t="s">
        <v>16</v>
      </c>
      <c r="M8" s="2358" t="s">
        <v>15</v>
      </c>
      <c r="N8" s="2359" t="s">
        <v>16</v>
      </c>
      <c r="O8" s="2359" t="s">
        <v>15</v>
      </c>
      <c r="P8" s="2359" t="s">
        <v>16</v>
      </c>
      <c r="Q8" s="2359" t="s">
        <v>15</v>
      </c>
      <c r="R8" s="2360" t="s">
        <v>16</v>
      </c>
      <c r="S8" s="1242" t="s">
        <v>261</v>
      </c>
    </row>
    <row r="9" spans="1:19" s="25" customFormat="1" ht="18.75" customHeight="1" thickBot="1">
      <c r="A9" s="2361" t="str">
        <f>'General PNGUM'!A9</f>
        <v>Bougainville Mission</v>
      </c>
      <c r="B9" s="2362"/>
      <c r="C9" s="2363"/>
      <c r="D9" s="2364"/>
      <c r="E9" s="2364"/>
      <c r="F9" s="2364"/>
      <c r="G9" s="2365"/>
      <c r="H9" s="2365"/>
      <c r="I9" s="2366"/>
      <c r="J9" s="2366"/>
      <c r="K9" s="2365"/>
      <c r="L9" s="2367"/>
      <c r="M9" s="2365"/>
      <c r="N9" s="2365"/>
      <c r="O9" s="2365"/>
      <c r="P9" s="2365"/>
      <c r="Q9" s="2368"/>
      <c r="R9" s="2369"/>
      <c r="S9" s="2370"/>
    </row>
    <row r="10" spans="1:19" s="453" customFormat="1" ht="15" customHeight="1">
      <c r="A10" s="1234" t="str">
        <f>'General PNGUM'!A10</f>
        <v>Anamora SDA Primary School</v>
      </c>
      <c r="B10" s="1917">
        <v>3</v>
      </c>
      <c r="C10" s="1918"/>
      <c r="D10" s="3607">
        <f t="shared" ref="D10" si="0">SUM(B10+C10)</f>
        <v>3</v>
      </c>
      <c r="E10" s="3608"/>
      <c r="F10" s="3608"/>
      <c r="G10" s="3609">
        <v>3</v>
      </c>
      <c r="H10" s="3609"/>
      <c r="I10" s="3609"/>
      <c r="J10" s="3609"/>
      <c r="K10" s="3610">
        <v>1</v>
      </c>
      <c r="L10" s="3610"/>
      <c r="M10" s="3610"/>
      <c r="N10" s="3610"/>
      <c r="O10" s="3610">
        <v>1</v>
      </c>
      <c r="P10" s="3610"/>
      <c r="Q10" s="3610">
        <v>3</v>
      </c>
      <c r="R10" s="3610"/>
      <c r="S10" s="3611">
        <f>SUM(G10:J10)</f>
        <v>3</v>
      </c>
    </row>
    <row r="11" spans="1:19" s="453" customFormat="1" ht="15" customHeight="1">
      <c r="A11" s="1234" t="str">
        <f>'General PNGUM'!A12</f>
        <v>Baros Adventist Prim</v>
      </c>
      <c r="B11" s="3612">
        <v>3</v>
      </c>
      <c r="C11" s="3613"/>
      <c r="D11" s="3607">
        <f>SUM(B11+C11)</f>
        <v>3</v>
      </c>
      <c r="E11" s="3613"/>
      <c r="F11" s="3613"/>
      <c r="G11" s="3614">
        <v>3</v>
      </c>
      <c r="H11" s="3615"/>
      <c r="I11" s="3615"/>
      <c r="J11" s="3615"/>
      <c r="K11" s="3616">
        <v>3</v>
      </c>
      <c r="L11" s="3616"/>
      <c r="M11" s="3616"/>
      <c r="N11" s="3616"/>
      <c r="O11" s="3616">
        <v>3</v>
      </c>
      <c r="P11" s="3616"/>
      <c r="Q11" s="3616">
        <v>3</v>
      </c>
      <c r="R11" s="3617"/>
      <c r="S11" s="3611">
        <f>SUM(G11:J11)</f>
        <v>3</v>
      </c>
    </row>
    <row r="12" spans="1:19" s="453" customFormat="1" ht="15" customHeight="1">
      <c r="A12" s="1234" t="str">
        <f>'General PNGUM'!A11</f>
        <v>Barava SDA Primary School</v>
      </c>
      <c r="B12" s="3618">
        <v>6</v>
      </c>
      <c r="C12" s="3613"/>
      <c r="D12" s="3607">
        <f t="shared" ref="D12:D31" si="1">SUM(B12+C12)</f>
        <v>6</v>
      </c>
      <c r="E12" s="1918"/>
      <c r="F12" s="1918"/>
      <c r="G12" s="2371">
        <v>6</v>
      </c>
      <c r="H12" s="2372"/>
      <c r="I12" s="2372"/>
      <c r="J12" s="2372"/>
      <c r="K12" s="2373">
        <v>2</v>
      </c>
      <c r="L12" s="2373"/>
      <c r="M12" s="2373">
        <v>1</v>
      </c>
      <c r="N12" s="2373"/>
      <c r="O12" s="2373"/>
      <c r="P12" s="2373"/>
      <c r="Q12" s="2373">
        <v>6</v>
      </c>
      <c r="R12" s="2374"/>
      <c r="S12" s="3611">
        <f>SUM(G12:J12)</f>
        <v>6</v>
      </c>
    </row>
    <row r="13" spans="1:19" s="1157" customFormat="1" ht="15" customHeight="1">
      <c r="A13" s="1234" t="str">
        <f>'General PNGUM'!A13</f>
        <v>Darutue SDA Primary School</v>
      </c>
      <c r="B13" s="3618">
        <v>6</v>
      </c>
      <c r="C13" s="3613"/>
      <c r="D13" s="3619">
        <f t="shared" si="1"/>
        <v>6</v>
      </c>
      <c r="E13" s="3613"/>
      <c r="F13" s="3613"/>
      <c r="G13" s="3614">
        <v>6</v>
      </c>
      <c r="H13" s="3615"/>
      <c r="I13" s="3615"/>
      <c r="J13" s="3615"/>
      <c r="K13" s="3616"/>
      <c r="L13" s="3616"/>
      <c r="M13" s="3616">
        <v>1</v>
      </c>
      <c r="N13" s="3616"/>
      <c r="O13" s="3616"/>
      <c r="P13" s="3616"/>
      <c r="Q13" s="3616">
        <v>6</v>
      </c>
      <c r="R13" s="3617"/>
      <c r="S13" s="3620">
        <f t="shared" ref="S13:S31" si="2">SUM(G13:J13)</f>
        <v>6</v>
      </c>
    </row>
    <row r="14" spans="1:19" s="453" customFormat="1" ht="15" customHeight="1">
      <c r="A14" s="1234" t="str">
        <f>'General PNGUM'!A14</f>
        <v>Devare SDA High School</v>
      </c>
      <c r="B14" s="3618"/>
      <c r="C14" s="3613"/>
      <c r="D14" s="3607">
        <f t="shared" si="1"/>
        <v>0</v>
      </c>
      <c r="E14" s="3613"/>
      <c r="F14" s="3613"/>
      <c r="G14" s="3614"/>
      <c r="H14" s="3615"/>
      <c r="I14" s="3615"/>
      <c r="J14" s="3615"/>
      <c r="K14" s="3616"/>
      <c r="L14" s="3616"/>
      <c r="M14" s="3616"/>
      <c r="N14" s="3616"/>
      <c r="O14" s="3616"/>
      <c r="P14" s="3616"/>
      <c r="Q14" s="3616"/>
      <c r="R14" s="3617"/>
      <c r="S14" s="3611">
        <f t="shared" si="2"/>
        <v>0</v>
      </c>
    </row>
    <row r="15" spans="1:19" s="453" customFormat="1" ht="15" customHeight="1">
      <c r="A15" s="1234" t="str">
        <f>'General PNGUM'!A15</f>
        <v>Gina SDA Primary School</v>
      </c>
      <c r="B15" s="3618">
        <v>4</v>
      </c>
      <c r="C15" s="3613"/>
      <c r="D15" s="3607">
        <f t="shared" si="1"/>
        <v>4</v>
      </c>
      <c r="E15" s="3613"/>
      <c r="F15" s="3613"/>
      <c r="G15" s="3614">
        <v>4</v>
      </c>
      <c r="H15" s="3615"/>
      <c r="I15" s="3615"/>
      <c r="J15" s="3615"/>
      <c r="K15" s="3616"/>
      <c r="L15" s="3616"/>
      <c r="M15" s="3616">
        <v>1</v>
      </c>
      <c r="N15" s="3616"/>
      <c r="O15" s="3616"/>
      <c r="P15" s="3616"/>
      <c r="Q15" s="3616">
        <v>4</v>
      </c>
      <c r="R15" s="3617"/>
      <c r="S15" s="3611">
        <f t="shared" si="2"/>
        <v>4</v>
      </c>
    </row>
    <row r="16" spans="1:19" s="453" customFormat="1" ht="15" customHeight="1">
      <c r="A16" s="1234" t="str">
        <f>'General PNGUM'!A16</f>
        <v>Hairu SDA Primary School</v>
      </c>
      <c r="B16" s="3618">
        <v>5</v>
      </c>
      <c r="C16" s="3613"/>
      <c r="D16" s="3607">
        <f t="shared" ref="D16" si="3">SUM(B16+C16)</f>
        <v>5</v>
      </c>
      <c r="E16" s="3613"/>
      <c r="F16" s="3613"/>
      <c r="G16" s="3614">
        <v>5</v>
      </c>
      <c r="H16" s="3615"/>
      <c r="I16" s="3615"/>
      <c r="J16" s="3615"/>
      <c r="K16" s="3616"/>
      <c r="L16" s="3616"/>
      <c r="M16" s="3616"/>
      <c r="N16" s="3616"/>
      <c r="O16" s="3616"/>
      <c r="P16" s="3616"/>
      <c r="Q16" s="3616">
        <v>5</v>
      </c>
      <c r="R16" s="3617"/>
      <c r="S16" s="3611">
        <f t="shared" ref="S16" si="4">SUM(G16:J16)</f>
        <v>5</v>
      </c>
    </row>
    <row r="17" spans="1:19" s="453" customFormat="1" ht="15" customHeight="1">
      <c r="A17" s="1234" t="str">
        <f>'General PNGUM'!A17</f>
        <v>Huraturi SDA Primary School</v>
      </c>
      <c r="B17" s="3618">
        <v>3</v>
      </c>
      <c r="C17" s="3613"/>
      <c r="D17" s="3607">
        <f t="shared" si="1"/>
        <v>3</v>
      </c>
      <c r="E17" s="3613"/>
      <c r="F17" s="3613"/>
      <c r="G17" s="3614">
        <v>3</v>
      </c>
      <c r="H17" s="3615"/>
      <c r="I17" s="3615"/>
      <c r="J17" s="3615"/>
      <c r="K17" s="3616">
        <v>3</v>
      </c>
      <c r="L17" s="3616"/>
      <c r="M17" s="3616"/>
      <c r="N17" s="3616"/>
      <c r="O17" s="3616">
        <v>3</v>
      </c>
      <c r="P17" s="3616"/>
      <c r="Q17" s="3616">
        <v>3</v>
      </c>
      <c r="R17" s="3617"/>
      <c r="S17" s="3611">
        <f t="shared" si="2"/>
        <v>3</v>
      </c>
    </row>
    <row r="18" spans="1:19" s="453" customFormat="1" ht="15" customHeight="1">
      <c r="A18" s="1234" t="str">
        <f>'General PNGUM'!A18</f>
        <v>Itae SDA Primary School</v>
      </c>
      <c r="B18" s="3618">
        <v>6</v>
      </c>
      <c r="C18" s="3613"/>
      <c r="D18" s="3607">
        <f t="shared" si="1"/>
        <v>6</v>
      </c>
      <c r="E18" s="3613"/>
      <c r="F18" s="3613"/>
      <c r="G18" s="3614">
        <v>6</v>
      </c>
      <c r="H18" s="3615"/>
      <c r="I18" s="3615"/>
      <c r="J18" s="3615"/>
      <c r="K18" s="3616">
        <v>5</v>
      </c>
      <c r="L18" s="3616"/>
      <c r="M18" s="3616">
        <v>1</v>
      </c>
      <c r="N18" s="3616"/>
      <c r="O18" s="3616">
        <v>6</v>
      </c>
      <c r="P18" s="3616"/>
      <c r="Q18" s="3616">
        <v>6</v>
      </c>
      <c r="R18" s="3617"/>
      <c r="S18" s="3611">
        <f t="shared" si="2"/>
        <v>6</v>
      </c>
    </row>
    <row r="19" spans="1:19" s="453" customFormat="1" ht="15" customHeight="1">
      <c r="A19" s="1234" t="str">
        <f>'General PNGUM'!A19</f>
        <v>Kepesia SDA Primary School</v>
      </c>
      <c r="B19" s="3618">
        <v>6</v>
      </c>
      <c r="C19" s="3613"/>
      <c r="D19" s="3607">
        <f t="shared" si="1"/>
        <v>6</v>
      </c>
      <c r="E19" s="3613"/>
      <c r="F19" s="3613"/>
      <c r="G19" s="3614">
        <v>6</v>
      </c>
      <c r="H19" s="3615"/>
      <c r="I19" s="3615"/>
      <c r="J19" s="3615"/>
      <c r="K19" s="3616">
        <v>1</v>
      </c>
      <c r="L19" s="3616"/>
      <c r="M19" s="3616">
        <v>1</v>
      </c>
      <c r="N19" s="3616"/>
      <c r="O19" s="3616">
        <v>2</v>
      </c>
      <c r="P19" s="3616"/>
      <c r="Q19" s="3616">
        <v>6</v>
      </c>
      <c r="R19" s="3617"/>
      <c r="S19" s="3611">
        <f t="shared" si="2"/>
        <v>6</v>
      </c>
    </row>
    <row r="20" spans="1:19" s="453" customFormat="1" ht="15" customHeight="1">
      <c r="A20" s="1234" t="str">
        <f>'General PNGUM'!A20</f>
        <v>Konuku SDA Primary School</v>
      </c>
      <c r="B20" s="3618">
        <v>4</v>
      </c>
      <c r="C20" s="3613"/>
      <c r="D20" s="3607">
        <f t="shared" ref="D20:D26" si="5">SUM(B20+C20)</f>
        <v>4</v>
      </c>
      <c r="E20" s="3613"/>
      <c r="F20" s="3613"/>
      <c r="G20" s="3614">
        <v>3</v>
      </c>
      <c r="H20" s="3615">
        <v>1</v>
      </c>
      <c r="I20" s="3615"/>
      <c r="J20" s="3615"/>
      <c r="K20" s="3616">
        <v>3</v>
      </c>
      <c r="L20" s="3616"/>
      <c r="M20" s="3616">
        <v>1</v>
      </c>
      <c r="N20" s="3616"/>
      <c r="O20" s="3616">
        <v>4</v>
      </c>
      <c r="P20" s="3616"/>
      <c r="Q20" s="3616">
        <v>4</v>
      </c>
      <c r="R20" s="3617"/>
      <c r="S20" s="3611">
        <f t="shared" ref="S20:S26" si="6">SUM(G20:J20)</f>
        <v>4</v>
      </c>
    </row>
    <row r="21" spans="1:19" s="453" customFormat="1" ht="15" customHeight="1">
      <c r="A21" s="1234" t="str">
        <f>'General PNGUM'!A21</f>
        <v>Magini SDA Primary School</v>
      </c>
      <c r="B21" s="3618">
        <v>3</v>
      </c>
      <c r="C21" s="3613"/>
      <c r="D21" s="3607">
        <f t="shared" si="5"/>
        <v>3</v>
      </c>
      <c r="E21" s="3613"/>
      <c r="F21" s="3613"/>
      <c r="G21" s="3614">
        <v>3</v>
      </c>
      <c r="H21" s="3615"/>
      <c r="I21" s="3615"/>
      <c r="J21" s="3615"/>
      <c r="K21" s="3616">
        <v>3</v>
      </c>
      <c r="L21" s="3616"/>
      <c r="M21" s="3616"/>
      <c r="N21" s="3616"/>
      <c r="O21" s="3616">
        <v>3</v>
      </c>
      <c r="P21" s="3616"/>
      <c r="Q21" s="3616">
        <v>3</v>
      </c>
      <c r="R21" s="3617"/>
      <c r="S21" s="3611">
        <f t="shared" si="6"/>
        <v>3</v>
      </c>
    </row>
    <row r="22" spans="1:19" s="453" customFormat="1" ht="15" customHeight="1">
      <c r="A22" s="1234" t="str">
        <f>'General PNGUM'!A22</f>
        <v>Namerai SDA Primary School</v>
      </c>
      <c r="B22" s="3618">
        <v>6</v>
      </c>
      <c r="C22" s="3613"/>
      <c r="D22" s="3607">
        <f t="shared" si="5"/>
        <v>6</v>
      </c>
      <c r="E22" s="3613"/>
      <c r="F22" s="3613"/>
      <c r="G22" s="3614">
        <v>6</v>
      </c>
      <c r="H22" s="3615"/>
      <c r="I22" s="3615"/>
      <c r="J22" s="3615"/>
      <c r="K22" s="3616">
        <v>5</v>
      </c>
      <c r="L22" s="3616"/>
      <c r="M22" s="3616">
        <v>1</v>
      </c>
      <c r="N22" s="3616"/>
      <c r="O22" s="3616">
        <v>6</v>
      </c>
      <c r="P22" s="3616"/>
      <c r="Q22" s="3616">
        <v>6</v>
      </c>
      <c r="R22" s="3617"/>
      <c r="S22" s="3611">
        <f t="shared" si="6"/>
        <v>6</v>
      </c>
    </row>
    <row r="23" spans="1:19" s="453" customFormat="1" ht="15" customHeight="1">
      <c r="A23" s="1234" t="str">
        <f>'General PNGUM'!A23</f>
        <v>Nulendi SDA Primary School</v>
      </c>
      <c r="B23" s="3618">
        <v>6</v>
      </c>
      <c r="C23" s="3613"/>
      <c r="D23" s="3607">
        <f t="shared" si="5"/>
        <v>6</v>
      </c>
      <c r="E23" s="3613"/>
      <c r="F23" s="3613"/>
      <c r="G23" s="3614">
        <v>6</v>
      </c>
      <c r="H23" s="3615"/>
      <c r="I23" s="3615"/>
      <c r="J23" s="3615"/>
      <c r="K23" s="3616">
        <v>4</v>
      </c>
      <c r="L23" s="3616"/>
      <c r="M23" s="3616">
        <v>2</v>
      </c>
      <c r="N23" s="3616"/>
      <c r="O23" s="3616">
        <v>6</v>
      </c>
      <c r="P23" s="3616"/>
      <c r="Q23" s="3616">
        <v>6</v>
      </c>
      <c r="R23" s="3617"/>
      <c r="S23" s="3611">
        <f t="shared" si="6"/>
        <v>6</v>
      </c>
    </row>
    <row r="24" spans="1:19" s="453" customFormat="1" ht="15" customHeight="1">
      <c r="A24" s="1234" t="str">
        <f>'General PNGUM'!A24</f>
        <v>Pavaere SDA Primary School</v>
      </c>
      <c r="B24" s="3618">
        <v>4</v>
      </c>
      <c r="C24" s="3613"/>
      <c r="D24" s="3607">
        <f t="shared" si="5"/>
        <v>4</v>
      </c>
      <c r="E24" s="3613"/>
      <c r="F24" s="3613"/>
      <c r="G24" s="3614">
        <v>4</v>
      </c>
      <c r="H24" s="3615"/>
      <c r="I24" s="3615"/>
      <c r="J24" s="3615"/>
      <c r="K24" s="3616">
        <v>4</v>
      </c>
      <c r="L24" s="3616"/>
      <c r="M24" s="3616"/>
      <c r="N24" s="3616"/>
      <c r="O24" s="3616">
        <v>4</v>
      </c>
      <c r="P24" s="3616"/>
      <c r="Q24" s="3616">
        <v>4</v>
      </c>
      <c r="R24" s="3617"/>
      <c r="S24" s="3611">
        <f t="shared" si="6"/>
        <v>4</v>
      </c>
    </row>
    <row r="25" spans="1:19" s="453" customFormat="1" ht="15" customHeight="1">
      <c r="A25" s="1234" t="str">
        <f>'General PNGUM'!A25</f>
        <v>Periove SDA Primary School</v>
      </c>
      <c r="B25" s="3618">
        <v>6</v>
      </c>
      <c r="C25" s="3613"/>
      <c r="D25" s="3607">
        <f t="shared" si="5"/>
        <v>6</v>
      </c>
      <c r="E25" s="3613"/>
      <c r="F25" s="3613"/>
      <c r="G25" s="3614">
        <v>6</v>
      </c>
      <c r="H25" s="3615"/>
      <c r="I25" s="3615"/>
      <c r="J25" s="3615"/>
      <c r="K25" s="3616">
        <v>5</v>
      </c>
      <c r="L25" s="3616"/>
      <c r="M25" s="3616">
        <v>1</v>
      </c>
      <c r="N25" s="3616"/>
      <c r="O25" s="3616">
        <v>6</v>
      </c>
      <c r="P25" s="3616"/>
      <c r="Q25" s="3616">
        <v>6</v>
      </c>
      <c r="R25" s="3617"/>
      <c r="S25" s="3611">
        <f t="shared" si="6"/>
        <v>6</v>
      </c>
    </row>
    <row r="26" spans="1:19" s="453" customFormat="1" ht="15" customHeight="1">
      <c r="A26" s="1234" t="str">
        <f>'General PNGUM'!A26</f>
        <v>Sirangta SDA Primary School</v>
      </c>
      <c r="B26" s="3618">
        <v>2</v>
      </c>
      <c r="C26" s="3613"/>
      <c r="D26" s="3607">
        <f t="shared" si="5"/>
        <v>2</v>
      </c>
      <c r="E26" s="3613"/>
      <c r="F26" s="3613"/>
      <c r="G26" s="3614">
        <v>2</v>
      </c>
      <c r="H26" s="3615"/>
      <c r="I26" s="3615"/>
      <c r="J26" s="3615"/>
      <c r="K26" s="3616">
        <v>2</v>
      </c>
      <c r="L26" s="3616"/>
      <c r="M26" s="3616"/>
      <c r="N26" s="3616"/>
      <c r="O26" s="3616">
        <v>2</v>
      </c>
      <c r="P26" s="3616"/>
      <c r="Q26" s="3616">
        <v>2</v>
      </c>
      <c r="R26" s="3617"/>
      <c r="S26" s="3611">
        <f t="shared" si="6"/>
        <v>2</v>
      </c>
    </row>
    <row r="27" spans="1:19" s="453" customFormat="1" ht="15" customHeight="1">
      <c r="A27" s="1234" t="str">
        <f>'General PNGUM'!A27</f>
        <v>Tanginare SDA Primary School</v>
      </c>
      <c r="B27" s="3618">
        <v>6</v>
      </c>
      <c r="C27" s="3613"/>
      <c r="D27" s="3607">
        <f t="shared" si="1"/>
        <v>6</v>
      </c>
      <c r="E27" s="3613"/>
      <c r="F27" s="3613"/>
      <c r="G27" s="3614">
        <v>6</v>
      </c>
      <c r="H27" s="3615"/>
      <c r="I27" s="3615"/>
      <c r="J27" s="3615"/>
      <c r="K27" s="3616">
        <v>6</v>
      </c>
      <c r="L27" s="3616"/>
      <c r="M27" s="3616"/>
      <c r="N27" s="3616"/>
      <c r="O27" s="3616">
        <v>6</v>
      </c>
      <c r="P27" s="3616"/>
      <c r="Q27" s="3616">
        <v>6</v>
      </c>
      <c r="R27" s="3617"/>
      <c r="S27" s="3611">
        <f t="shared" si="2"/>
        <v>6</v>
      </c>
    </row>
    <row r="28" spans="1:19" s="453" customFormat="1" ht="15" customHeight="1">
      <c r="A28" s="1234" t="str">
        <f>'General PNGUM'!A28</f>
        <v>Tavatava SDA Primary School</v>
      </c>
      <c r="B28" s="3618">
        <v>6</v>
      </c>
      <c r="C28" s="3613"/>
      <c r="D28" s="3607">
        <f t="shared" si="1"/>
        <v>6</v>
      </c>
      <c r="E28" s="3613"/>
      <c r="F28" s="3613"/>
      <c r="G28" s="3614">
        <v>6</v>
      </c>
      <c r="H28" s="3615"/>
      <c r="I28" s="3615"/>
      <c r="J28" s="3615"/>
      <c r="K28" s="3616">
        <v>6</v>
      </c>
      <c r="L28" s="3616"/>
      <c r="M28" s="3616"/>
      <c r="N28" s="3616"/>
      <c r="O28" s="3616">
        <v>6</v>
      </c>
      <c r="P28" s="3616"/>
      <c r="Q28" s="3616">
        <v>6</v>
      </c>
      <c r="R28" s="3617"/>
      <c r="S28" s="3611">
        <f t="shared" si="2"/>
        <v>6</v>
      </c>
    </row>
    <row r="29" spans="1:19" s="453" customFormat="1" ht="15" customHeight="1">
      <c r="A29" s="1234" t="str">
        <f>'General PNGUM'!A29</f>
        <v>Tokiai SDA Primary School</v>
      </c>
      <c r="B29" s="3618">
        <v>5</v>
      </c>
      <c r="C29" s="3613"/>
      <c r="D29" s="3607">
        <f t="shared" ref="D29" si="7">SUM(B29+C29)</f>
        <v>5</v>
      </c>
      <c r="E29" s="3613"/>
      <c r="F29" s="3613"/>
      <c r="G29" s="3614">
        <v>5</v>
      </c>
      <c r="H29" s="3615"/>
      <c r="I29" s="3615"/>
      <c r="J29" s="3615"/>
      <c r="K29" s="3616">
        <v>5</v>
      </c>
      <c r="L29" s="3616"/>
      <c r="M29" s="3616"/>
      <c r="N29" s="3616"/>
      <c r="O29" s="3616">
        <v>5</v>
      </c>
      <c r="P29" s="3616"/>
      <c r="Q29" s="3616">
        <v>5</v>
      </c>
      <c r="R29" s="3617"/>
      <c r="S29" s="3611">
        <f t="shared" ref="S29" si="8">SUM(G29:J29)</f>
        <v>5</v>
      </c>
    </row>
    <row r="30" spans="1:19" s="453" customFormat="1" ht="15" customHeight="1">
      <c r="A30" s="1234" t="str">
        <f>'General PNGUM'!A30</f>
        <v>Tugiogu SDA Primary School</v>
      </c>
      <c r="B30" s="3618">
        <v>6</v>
      </c>
      <c r="C30" s="3613"/>
      <c r="D30" s="3607">
        <f t="shared" si="1"/>
        <v>6</v>
      </c>
      <c r="E30" s="3613"/>
      <c r="F30" s="3613"/>
      <c r="G30" s="3614">
        <v>6</v>
      </c>
      <c r="H30" s="3615">
        <v>0</v>
      </c>
      <c r="I30" s="3615"/>
      <c r="J30" s="3615"/>
      <c r="K30" s="3616">
        <v>4</v>
      </c>
      <c r="L30" s="3616"/>
      <c r="M30" s="3616">
        <v>2</v>
      </c>
      <c r="N30" s="3616"/>
      <c r="O30" s="3616">
        <v>6</v>
      </c>
      <c r="P30" s="3616"/>
      <c r="Q30" s="3616">
        <v>6</v>
      </c>
      <c r="R30" s="3617"/>
      <c r="S30" s="3611">
        <f t="shared" si="2"/>
        <v>6</v>
      </c>
    </row>
    <row r="31" spans="1:19" s="25" customFormat="1" ht="15" customHeight="1" thickBot="1">
      <c r="A31" s="1234" t="str">
        <f>'General PNGUM'!A31</f>
        <v>Wasinabus SDA Primary School</v>
      </c>
      <c r="B31" s="3621">
        <v>6</v>
      </c>
      <c r="C31" s="3622"/>
      <c r="D31" s="3607">
        <f t="shared" si="1"/>
        <v>6</v>
      </c>
      <c r="E31" s="3613"/>
      <c r="F31" s="3613"/>
      <c r="G31" s="3614">
        <v>6</v>
      </c>
      <c r="H31" s="3615"/>
      <c r="I31" s="3615"/>
      <c r="J31" s="3615"/>
      <c r="K31" s="3616">
        <v>5</v>
      </c>
      <c r="L31" s="3616"/>
      <c r="M31" s="3616">
        <v>1</v>
      </c>
      <c r="N31" s="3616"/>
      <c r="O31" s="3616">
        <v>6</v>
      </c>
      <c r="P31" s="3616"/>
      <c r="Q31" s="3616">
        <v>6</v>
      </c>
      <c r="R31" s="3617"/>
      <c r="S31" s="3611">
        <f t="shared" si="2"/>
        <v>6</v>
      </c>
    </row>
    <row r="32" spans="1:19" s="453" customFormat="1" ht="15" customHeight="1" thickTop="1" thickBot="1">
      <c r="A32" s="3453" t="s">
        <v>41</v>
      </c>
      <c r="B32" s="3623">
        <f t="shared" ref="B32:S32" si="9">SUM(B10:B31)</f>
        <v>102</v>
      </c>
      <c r="C32" s="3623">
        <f t="shared" si="9"/>
        <v>0</v>
      </c>
      <c r="D32" s="3623">
        <f t="shared" si="9"/>
        <v>102</v>
      </c>
      <c r="E32" s="3623">
        <f t="shared" si="9"/>
        <v>0</v>
      </c>
      <c r="F32" s="3623">
        <f t="shared" si="9"/>
        <v>0</v>
      </c>
      <c r="G32" s="3624">
        <f t="shared" si="9"/>
        <v>101</v>
      </c>
      <c r="H32" s="3624">
        <f t="shared" si="9"/>
        <v>1</v>
      </c>
      <c r="I32" s="3623">
        <f t="shared" si="9"/>
        <v>0</v>
      </c>
      <c r="J32" s="3623">
        <f t="shared" si="9"/>
        <v>0</v>
      </c>
      <c r="K32" s="3624">
        <f t="shared" si="9"/>
        <v>67</v>
      </c>
      <c r="L32" s="3624">
        <f t="shared" si="9"/>
        <v>0</v>
      </c>
      <c r="M32" s="3624">
        <f t="shared" si="9"/>
        <v>13</v>
      </c>
      <c r="N32" s="3624">
        <f t="shared" si="9"/>
        <v>0</v>
      </c>
      <c r="O32" s="3624">
        <f t="shared" si="9"/>
        <v>75</v>
      </c>
      <c r="P32" s="3624">
        <f t="shared" si="9"/>
        <v>0</v>
      </c>
      <c r="Q32" s="3624">
        <f t="shared" si="9"/>
        <v>102</v>
      </c>
      <c r="R32" s="3624">
        <f t="shared" si="9"/>
        <v>0</v>
      </c>
      <c r="S32" s="3623">
        <f t="shared" si="9"/>
        <v>102</v>
      </c>
    </row>
    <row r="33" spans="1:16384" s="659" customFormat="1" ht="15" customHeight="1" thickTop="1" thickBot="1">
      <c r="A33" s="658"/>
      <c r="B33" s="712"/>
      <c r="C33" s="712"/>
      <c r="D33" s="712">
        <f>B32+C32</f>
        <v>102</v>
      </c>
      <c r="E33" s="712"/>
      <c r="F33" s="712"/>
      <c r="G33" s="1721"/>
      <c r="H33" s="1721"/>
      <c r="I33" s="712"/>
      <c r="J33" s="712"/>
      <c r="K33" s="1721"/>
      <c r="L33" s="1721"/>
      <c r="M33" s="1721"/>
      <c r="N33" s="1721"/>
      <c r="O33" s="1721"/>
      <c r="P33" s="1721"/>
      <c r="Q33" s="1721"/>
      <c r="R33" s="1729"/>
      <c r="S33" s="1243"/>
    </row>
    <row r="34" spans="1:16384" s="24" customFormat="1" ht="15" customHeight="1" thickBot="1">
      <c r="A34" s="2361" t="s">
        <v>42</v>
      </c>
      <c r="B34" s="2375"/>
      <c r="C34" s="2375"/>
      <c r="D34" s="2375"/>
      <c r="E34" s="2375"/>
      <c r="F34" s="2375"/>
      <c r="G34" s="2376"/>
      <c r="H34" s="2376"/>
      <c r="I34" s="2375"/>
      <c r="J34" s="2375"/>
      <c r="K34" s="2376"/>
      <c r="L34" s="2376"/>
      <c r="M34" s="2376"/>
      <c r="N34" s="2376"/>
      <c r="O34" s="2376"/>
      <c r="P34" s="2376"/>
      <c r="Q34" s="2377"/>
      <c r="R34" s="2378"/>
      <c r="S34" s="2379"/>
    </row>
    <row r="35" spans="1:16384" s="453" customFormat="1" ht="13.5" customHeight="1" thickTop="1">
      <c r="A35" s="3340" t="s">
        <v>43</v>
      </c>
      <c r="B35" s="3613">
        <v>3</v>
      </c>
      <c r="C35" s="1918"/>
      <c r="D35" s="3607">
        <f>SUM(B35+C35)</f>
        <v>3</v>
      </c>
      <c r="E35" s="2380"/>
      <c r="F35" s="2380"/>
      <c r="G35" s="3614">
        <v>3</v>
      </c>
      <c r="H35" s="3615"/>
      <c r="I35" s="3615"/>
      <c r="J35" s="3615"/>
      <c r="K35" s="2381">
        <v>2</v>
      </c>
      <c r="L35" s="2381"/>
      <c r="M35" s="2381">
        <v>1</v>
      </c>
      <c r="N35" s="2381"/>
      <c r="O35" s="2381">
        <v>3</v>
      </c>
      <c r="P35" s="2381"/>
      <c r="Q35" s="1730">
        <v>3</v>
      </c>
      <c r="R35" s="2382"/>
      <c r="S35" s="3611">
        <f>SUM(G35:J35)</f>
        <v>3</v>
      </c>
    </row>
    <row r="36" spans="1:16384" s="453" customFormat="1" ht="13.5" customHeight="1">
      <c r="A36" s="3345" t="s">
        <v>44</v>
      </c>
      <c r="B36" s="3613">
        <v>2</v>
      </c>
      <c r="C36" s="3613"/>
      <c r="D36" s="3607">
        <f t="shared" ref="D36:D51" si="10">SUM(B36+C36)</f>
        <v>2</v>
      </c>
      <c r="E36" s="3625"/>
      <c r="F36" s="3625"/>
      <c r="G36" s="3614">
        <v>2</v>
      </c>
      <c r="H36" s="3615"/>
      <c r="I36" s="3615"/>
      <c r="J36" s="3615"/>
      <c r="K36" s="3626">
        <v>1</v>
      </c>
      <c r="L36" s="3626"/>
      <c r="M36" s="3626">
        <v>1</v>
      </c>
      <c r="N36" s="3626"/>
      <c r="O36" s="3626">
        <v>2</v>
      </c>
      <c r="P36" s="3626"/>
      <c r="Q36" s="3626">
        <v>2</v>
      </c>
      <c r="R36" s="3627"/>
      <c r="S36" s="3611">
        <f t="shared" ref="S36:S81" si="11">SUM(G36:J36)</f>
        <v>2</v>
      </c>
    </row>
    <row r="37" spans="1:16384" s="453" customFormat="1" ht="13.5" customHeight="1">
      <c r="A37" s="3345" t="s">
        <v>45</v>
      </c>
      <c r="B37" s="3613"/>
      <c r="C37" s="3613"/>
      <c r="D37" s="3607">
        <f t="shared" ref="D37" si="12">SUM(B37+C37)</f>
        <v>0</v>
      </c>
      <c r="E37" s="3625"/>
      <c r="F37" s="3625"/>
      <c r="G37" s="3614"/>
      <c r="H37" s="3615"/>
      <c r="I37" s="3615"/>
      <c r="J37" s="3615"/>
      <c r="K37" s="3626"/>
      <c r="L37" s="3626"/>
      <c r="M37" s="3626"/>
      <c r="N37" s="3626"/>
      <c r="O37" s="3626"/>
      <c r="P37" s="3626"/>
      <c r="Q37" s="3626"/>
      <c r="R37" s="3627"/>
      <c r="S37" s="3611">
        <f t="shared" si="11"/>
        <v>0</v>
      </c>
    </row>
    <row r="38" spans="1:16384" s="453" customFormat="1" ht="13.5" customHeight="1">
      <c r="A38" s="3345" t="s">
        <v>46</v>
      </c>
      <c r="B38" s="3613">
        <v>8</v>
      </c>
      <c r="C38" s="3613"/>
      <c r="D38" s="3607">
        <f t="shared" si="10"/>
        <v>8</v>
      </c>
      <c r="E38" s="3625"/>
      <c r="F38" s="3625"/>
      <c r="G38" s="3614">
        <v>8</v>
      </c>
      <c r="H38" s="3615"/>
      <c r="I38" s="3615"/>
      <c r="J38" s="3615"/>
      <c r="K38" s="3626">
        <v>4</v>
      </c>
      <c r="L38" s="3626"/>
      <c r="M38" s="3626">
        <v>2</v>
      </c>
      <c r="N38" s="3626"/>
      <c r="O38" s="3626">
        <v>8</v>
      </c>
      <c r="P38" s="3626"/>
      <c r="Q38" s="3626">
        <v>8</v>
      </c>
      <c r="R38" s="3627"/>
      <c r="S38" s="3611">
        <f t="shared" si="11"/>
        <v>8</v>
      </c>
    </row>
    <row r="39" spans="1:16384" s="453" customFormat="1" ht="13.5" customHeight="1">
      <c r="A39" s="3345" t="s">
        <v>47</v>
      </c>
      <c r="B39" s="3613">
        <v>9</v>
      </c>
      <c r="C39" s="3613"/>
      <c r="D39" s="3607">
        <f t="shared" si="10"/>
        <v>9</v>
      </c>
      <c r="E39" s="3625"/>
      <c r="F39" s="3625"/>
      <c r="G39" s="3614">
        <v>9</v>
      </c>
      <c r="H39" s="3615"/>
      <c r="I39" s="3615"/>
      <c r="J39" s="3615"/>
      <c r="K39" s="3626">
        <v>4</v>
      </c>
      <c r="L39" s="3626"/>
      <c r="M39" s="3626"/>
      <c r="N39" s="3626"/>
      <c r="O39" s="3626">
        <v>9</v>
      </c>
      <c r="P39" s="3626"/>
      <c r="Q39" s="3626">
        <v>9</v>
      </c>
      <c r="R39" s="3627"/>
      <c r="S39" s="3611">
        <f t="shared" si="11"/>
        <v>9</v>
      </c>
    </row>
    <row r="40" spans="1:16384" s="453" customFormat="1" ht="13.5" customHeight="1">
      <c r="A40" s="3345" t="s">
        <v>48</v>
      </c>
      <c r="B40" s="3613">
        <v>39</v>
      </c>
      <c r="C40" s="3613"/>
      <c r="D40" s="3607">
        <f t="shared" si="10"/>
        <v>39</v>
      </c>
      <c r="E40" s="3625"/>
      <c r="F40" s="3625"/>
      <c r="G40" s="3614">
        <v>39</v>
      </c>
      <c r="H40" s="3615"/>
      <c r="I40" s="3615"/>
      <c r="J40" s="3615"/>
      <c r="K40" s="3626">
        <v>14</v>
      </c>
      <c r="L40" s="3626"/>
      <c r="M40" s="3626">
        <v>21</v>
      </c>
      <c r="N40" s="3626"/>
      <c r="O40" s="3626">
        <v>39</v>
      </c>
      <c r="P40" s="3626"/>
      <c r="Q40" s="3626">
        <v>39</v>
      </c>
      <c r="R40" s="3627"/>
      <c r="S40" s="3611">
        <f t="shared" si="11"/>
        <v>39</v>
      </c>
    </row>
    <row r="41" spans="1:16384" s="453" customFormat="1" ht="13.5" customHeight="1">
      <c r="A41" s="3345" t="s">
        <v>49</v>
      </c>
      <c r="B41" s="3613">
        <v>10</v>
      </c>
      <c r="C41" s="3613"/>
      <c r="D41" s="3607">
        <f t="shared" si="10"/>
        <v>10</v>
      </c>
      <c r="E41" s="3625"/>
      <c r="F41" s="3625"/>
      <c r="G41" s="3614">
        <v>10</v>
      </c>
      <c r="H41" s="3615"/>
      <c r="I41" s="3615"/>
      <c r="J41" s="3615"/>
      <c r="K41" s="3626">
        <v>3</v>
      </c>
      <c r="L41" s="3626"/>
      <c r="M41" s="3626">
        <v>4</v>
      </c>
      <c r="N41" s="3626"/>
      <c r="O41" s="3626">
        <v>10</v>
      </c>
      <c r="P41" s="3626"/>
      <c r="Q41" s="3626">
        <v>10</v>
      </c>
      <c r="R41" s="3627"/>
      <c r="S41" s="3611">
        <f t="shared" si="11"/>
        <v>10</v>
      </c>
    </row>
    <row r="42" spans="1:16384" s="453" customFormat="1" ht="13.5" customHeight="1">
      <c r="A42" s="3345" t="s">
        <v>50</v>
      </c>
      <c r="B42" s="3613">
        <v>9</v>
      </c>
      <c r="C42" s="3613"/>
      <c r="D42" s="3607">
        <f t="shared" si="10"/>
        <v>9</v>
      </c>
      <c r="E42" s="3625"/>
      <c r="F42" s="3625"/>
      <c r="G42" s="3614">
        <v>9</v>
      </c>
      <c r="H42" s="3615"/>
      <c r="I42" s="3615"/>
      <c r="J42" s="3615"/>
      <c r="K42" s="3626">
        <v>2</v>
      </c>
      <c r="L42" s="3626"/>
      <c r="M42" s="3626">
        <v>4</v>
      </c>
      <c r="N42" s="3626"/>
      <c r="O42" s="3626">
        <v>9</v>
      </c>
      <c r="P42" s="3626"/>
      <c r="Q42" s="3626">
        <v>9</v>
      </c>
      <c r="R42" s="3627"/>
      <c r="S42" s="3611">
        <f t="shared" si="11"/>
        <v>9</v>
      </c>
    </row>
    <row r="43" spans="1:16384" s="453" customFormat="1" ht="13.5" customHeight="1">
      <c r="A43" s="3345" t="s">
        <v>51</v>
      </c>
      <c r="B43" s="3613">
        <v>4</v>
      </c>
      <c r="C43" s="3613"/>
      <c r="D43" s="3607">
        <f t="shared" si="10"/>
        <v>4</v>
      </c>
      <c r="E43" s="3625"/>
      <c r="F43" s="3625"/>
      <c r="G43" s="3614">
        <v>4</v>
      </c>
      <c r="H43" s="3615"/>
      <c r="I43" s="3615"/>
      <c r="J43" s="3615"/>
      <c r="K43" s="3626">
        <v>2</v>
      </c>
      <c r="L43" s="3626"/>
      <c r="M43" s="3626">
        <v>1</v>
      </c>
      <c r="N43" s="3626"/>
      <c r="O43" s="3626">
        <v>4</v>
      </c>
      <c r="P43" s="3626"/>
      <c r="Q43" s="3626">
        <v>4</v>
      </c>
      <c r="R43" s="3627"/>
      <c r="S43" s="3611">
        <f t="shared" si="11"/>
        <v>4</v>
      </c>
    </row>
    <row r="44" spans="1:16384" s="453" customFormat="1" ht="13.5" customHeight="1">
      <c r="A44" s="3345" t="s">
        <v>52</v>
      </c>
      <c r="B44" s="3613">
        <v>10</v>
      </c>
      <c r="C44" s="3613"/>
      <c r="D44" s="3607">
        <f t="shared" si="10"/>
        <v>10</v>
      </c>
      <c r="E44" s="3625"/>
      <c r="F44" s="3625"/>
      <c r="G44" s="3614">
        <v>10</v>
      </c>
      <c r="H44" s="3615"/>
      <c r="I44" s="3615"/>
      <c r="J44" s="3615"/>
      <c r="K44" s="3626">
        <v>1</v>
      </c>
      <c r="L44" s="3626"/>
      <c r="M44" s="3626">
        <v>5</v>
      </c>
      <c r="N44" s="3626"/>
      <c r="O44" s="3626">
        <v>10</v>
      </c>
      <c r="P44" s="3626"/>
      <c r="Q44" s="3626">
        <v>10</v>
      </c>
      <c r="R44" s="3627"/>
      <c r="S44" s="3611">
        <f t="shared" si="11"/>
        <v>10</v>
      </c>
    </row>
    <row r="45" spans="1:16384" s="453" customFormat="1" ht="13.5" customHeight="1">
      <c r="A45" s="3345" t="s">
        <v>53</v>
      </c>
      <c r="B45" s="3613">
        <v>11</v>
      </c>
      <c r="C45" s="3613"/>
      <c r="D45" s="3607">
        <f t="shared" si="10"/>
        <v>11</v>
      </c>
      <c r="E45" s="3625"/>
      <c r="F45" s="3625"/>
      <c r="G45" s="3614">
        <v>11</v>
      </c>
      <c r="H45" s="3615"/>
      <c r="I45" s="3615"/>
      <c r="J45" s="3615"/>
      <c r="K45" s="3626"/>
      <c r="L45" s="3626"/>
      <c r="M45" s="3626">
        <v>3</v>
      </c>
      <c r="N45" s="3626"/>
      <c r="O45" s="3626">
        <v>11</v>
      </c>
      <c r="P45" s="3626"/>
      <c r="Q45" s="3626">
        <v>11</v>
      </c>
      <c r="R45" s="3627"/>
      <c r="S45" s="3611">
        <f t="shared" si="11"/>
        <v>11</v>
      </c>
    </row>
    <row r="46" spans="1:16384" s="453" customFormat="1" ht="13.5" customHeight="1">
      <c r="A46" s="3345" t="s">
        <v>54</v>
      </c>
      <c r="B46" s="3613">
        <v>10</v>
      </c>
      <c r="C46" s="3613"/>
      <c r="D46" s="3607">
        <f t="shared" si="10"/>
        <v>10</v>
      </c>
      <c r="E46" s="3625"/>
      <c r="F46" s="3625"/>
      <c r="G46" s="3614">
        <v>10</v>
      </c>
      <c r="H46" s="3615"/>
      <c r="I46" s="3615"/>
      <c r="J46" s="3615"/>
      <c r="K46" s="3626">
        <v>8</v>
      </c>
      <c r="L46" s="3626"/>
      <c r="M46" s="3626"/>
      <c r="N46" s="3626"/>
      <c r="O46" s="3626">
        <v>10</v>
      </c>
      <c r="P46" s="3626"/>
      <c r="Q46" s="3626">
        <v>10</v>
      </c>
      <c r="R46" s="3626"/>
      <c r="S46" s="3611">
        <f t="shared" si="11"/>
        <v>10</v>
      </c>
      <c r="T46" s="504"/>
      <c r="U46" s="505"/>
      <c r="V46" s="505"/>
      <c r="W46" s="505"/>
      <c r="X46" s="505"/>
      <c r="Y46" s="505"/>
      <c r="Z46" s="505"/>
      <c r="AA46" s="505"/>
      <c r="AB46" s="505"/>
      <c r="AC46" s="505"/>
      <c r="AD46" s="505"/>
      <c r="AE46" s="505"/>
      <c r="AF46" s="505"/>
      <c r="AG46" s="505"/>
      <c r="AH46" s="505"/>
      <c r="AI46" s="505"/>
      <c r="AJ46" s="505"/>
      <c r="AK46" s="505"/>
      <c r="AL46" s="506"/>
      <c r="AM46" s="504"/>
      <c r="AN46" s="505"/>
      <c r="AO46" s="505"/>
      <c r="AP46" s="505"/>
      <c r="AQ46" s="505"/>
      <c r="AR46" s="505"/>
      <c r="AS46" s="505"/>
      <c r="AT46" s="505"/>
      <c r="AU46" s="505"/>
      <c r="AV46" s="505"/>
      <c r="AW46" s="505"/>
      <c r="AX46" s="3628"/>
      <c r="AY46" s="3628"/>
      <c r="AZ46" s="3629"/>
      <c r="BA46" s="3629"/>
      <c r="BB46" s="3629"/>
      <c r="BC46" s="3629"/>
      <c r="BD46" s="3630"/>
      <c r="BE46" s="3631"/>
      <c r="BF46" s="2383"/>
      <c r="BG46" s="3632"/>
      <c r="BH46" s="3633"/>
      <c r="BI46" s="3634"/>
      <c r="BJ46" s="3632"/>
      <c r="BK46" s="3633"/>
      <c r="BL46" s="3632"/>
      <c r="BM46" s="3629"/>
      <c r="BN46" s="3629"/>
      <c r="BO46" s="3633"/>
      <c r="BP46" s="3628"/>
      <c r="BQ46" s="3629"/>
      <c r="BR46" s="3628"/>
      <c r="BS46" s="3629"/>
      <c r="BT46" s="3629"/>
      <c r="BU46" s="3629"/>
      <c r="BV46" s="3629"/>
      <c r="BW46" s="3630"/>
      <c r="BX46" s="3631"/>
      <c r="BY46" s="2383"/>
      <c r="BZ46" s="3632"/>
      <c r="CA46" s="3633"/>
      <c r="CB46" s="3634"/>
      <c r="CC46" s="3632"/>
      <c r="CD46" s="3633"/>
      <c r="CE46" s="3632"/>
      <c r="CF46" s="3629"/>
      <c r="CG46" s="3629"/>
      <c r="CH46" s="3633"/>
      <c r="CI46" s="3628"/>
      <c r="CJ46" s="3629"/>
      <c r="CK46" s="3628"/>
      <c r="CL46" s="3629"/>
      <c r="CM46" s="3629"/>
      <c r="CN46" s="3629"/>
      <c r="CO46" s="3629"/>
      <c r="CP46" s="3630"/>
      <c r="CQ46" s="3631"/>
      <c r="CR46" s="2383"/>
      <c r="CS46" s="3632"/>
      <c r="CT46" s="3633"/>
      <c r="CU46" s="3634"/>
      <c r="CV46" s="3632"/>
      <c r="CW46" s="3633"/>
      <c r="CX46" s="3632"/>
      <c r="CY46" s="3629"/>
      <c r="CZ46" s="3629"/>
      <c r="DA46" s="3633"/>
      <c r="DB46" s="3628"/>
      <c r="DC46" s="3629"/>
      <c r="DD46" s="3628"/>
      <c r="DE46" s="3629"/>
      <c r="DF46" s="3629"/>
      <c r="DG46" s="3629"/>
      <c r="DH46" s="3629"/>
      <c r="DI46" s="3630"/>
      <c r="DJ46" s="3631"/>
      <c r="DK46" s="2383"/>
      <c r="DL46" s="3632"/>
      <c r="DM46" s="3633"/>
      <c r="DN46" s="3634"/>
      <c r="DO46" s="3632"/>
      <c r="DP46" s="3633"/>
      <c r="DQ46" s="3632"/>
      <c r="DR46" s="3629"/>
      <c r="DS46" s="3629"/>
      <c r="DT46" s="3633"/>
      <c r="DU46" s="3628"/>
      <c r="DV46" s="3629"/>
      <c r="DW46" s="3628"/>
      <c r="DX46" s="3629"/>
      <c r="DY46" s="3629"/>
      <c r="DZ46" s="3629"/>
      <c r="EA46" s="3629"/>
      <c r="EB46" s="3630"/>
      <c r="EC46" s="3631"/>
      <c r="ED46" s="2383"/>
      <c r="EE46" s="3632"/>
      <c r="EF46" s="3633"/>
      <c r="EG46" s="3634"/>
      <c r="EH46" s="3632"/>
      <c r="EI46" s="3633"/>
      <c r="EJ46" s="3632"/>
      <c r="EK46" s="3629"/>
      <c r="EL46" s="3629"/>
      <c r="EM46" s="3633"/>
      <c r="EN46" s="3628"/>
      <c r="EO46" s="3629"/>
      <c r="EP46" s="3628"/>
      <c r="EQ46" s="3629"/>
      <c r="ER46" s="3629"/>
      <c r="ES46" s="3629"/>
      <c r="ET46" s="3629"/>
      <c r="EU46" s="3630"/>
      <c r="EV46" s="3631"/>
      <c r="EW46" s="2383"/>
      <c r="EX46" s="3632"/>
      <c r="EY46" s="3633"/>
      <c r="EZ46" s="3634"/>
      <c r="FA46" s="3632"/>
      <c r="FB46" s="3633"/>
      <c r="FC46" s="3632"/>
      <c r="FD46" s="3629"/>
      <c r="FE46" s="3629"/>
      <c r="FF46" s="3633"/>
      <c r="FG46" s="3628"/>
      <c r="FH46" s="3629"/>
      <c r="FI46" s="3628"/>
      <c r="FJ46" s="3629"/>
      <c r="FK46" s="3629"/>
      <c r="FL46" s="3629"/>
      <c r="FM46" s="3629"/>
      <c r="FN46" s="3630"/>
      <c r="FO46" s="3631"/>
      <c r="FP46" s="2383"/>
      <c r="FQ46" s="3632"/>
      <c r="FR46" s="3633"/>
      <c r="FS46" s="3634"/>
      <c r="FT46" s="3632"/>
      <c r="FU46" s="3633"/>
      <c r="FV46" s="3632"/>
      <c r="FW46" s="3629"/>
      <c r="FX46" s="3629"/>
      <c r="FY46" s="3633"/>
      <c r="FZ46" s="3628"/>
      <c r="GA46" s="3629"/>
      <c r="GB46" s="3628"/>
      <c r="GC46" s="3629"/>
      <c r="GD46" s="3629"/>
      <c r="GE46" s="3629"/>
      <c r="GF46" s="3629"/>
      <c r="GG46" s="3630"/>
      <c r="GH46" s="3631"/>
      <c r="GI46" s="2383"/>
      <c r="GJ46" s="3632"/>
      <c r="GK46" s="3633"/>
      <c r="GL46" s="3634"/>
      <c r="GM46" s="3632"/>
      <c r="GN46" s="3633"/>
      <c r="GO46" s="3632"/>
      <c r="GP46" s="3629"/>
      <c r="GQ46" s="3629"/>
      <c r="GR46" s="3633"/>
      <c r="GS46" s="3628"/>
      <c r="GT46" s="3629"/>
      <c r="GU46" s="3628"/>
      <c r="GV46" s="3629"/>
      <c r="GW46" s="3629"/>
      <c r="GX46" s="3629"/>
      <c r="GY46" s="3629"/>
      <c r="GZ46" s="3630"/>
      <c r="HA46" s="3631"/>
      <c r="HB46" s="2383"/>
      <c r="HC46" s="3632"/>
      <c r="HD46" s="3633"/>
      <c r="HE46" s="3634"/>
      <c r="HF46" s="3632"/>
      <c r="HG46" s="3633"/>
      <c r="HH46" s="3632"/>
      <c r="HI46" s="3629"/>
      <c r="HJ46" s="3629"/>
      <c r="HK46" s="3633"/>
      <c r="HL46" s="3628"/>
      <c r="HM46" s="3629"/>
      <c r="HN46" s="3628"/>
      <c r="HO46" s="3629"/>
      <c r="HP46" s="3629"/>
      <c r="HQ46" s="3629"/>
      <c r="HR46" s="3629"/>
      <c r="HS46" s="3630"/>
      <c r="HT46" s="3631"/>
      <c r="HU46" s="2383"/>
      <c r="HV46" s="3632"/>
      <c r="HW46" s="3633"/>
      <c r="HX46" s="3634"/>
      <c r="HY46" s="3632"/>
      <c r="HZ46" s="3633"/>
      <c r="IA46" s="3632"/>
      <c r="IB46" s="3629"/>
      <c r="IC46" s="3629"/>
      <c r="ID46" s="3633"/>
      <c r="IE46" s="3628"/>
      <c r="IF46" s="3629"/>
      <c r="IG46" s="3628"/>
      <c r="IH46" s="3629"/>
      <c r="II46" s="3629"/>
      <c r="IJ46" s="3629"/>
      <c r="IK46" s="3629"/>
      <c r="IL46" s="3630"/>
      <c r="IM46" s="3631"/>
      <c r="IN46" s="2383"/>
      <c r="IO46" s="3632"/>
      <c r="IP46" s="3633"/>
      <c r="IQ46" s="3634"/>
      <c r="IR46" s="3632"/>
      <c r="IS46" s="3633"/>
      <c r="IT46" s="3632"/>
      <c r="IU46" s="3629"/>
      <c r="IV46" s="3629"/>
      <c r="IW46" s="3633"/>
      <c r="IX46" s="3628"/>
      <c r="IY46" s="3629"/>
      <c r="IZ46" s="3628"/>
      <c r="JA46" s="3629"/>
      <c r="JB46" s="3629"/>
      <c r="JC46" s="3629"/>
      <c r="JD46" s="3629"/>
      <c r="JE46" s="3630"/>
      <c r="JF46" s="3631"/>
      <c r="JG46" s="2383"/>
      <c r="JH46" s="3632"/>
      <c r="JI46" s="3633"/>
      <c r="JJ46" s="3634"/>
      <c r="JK46" s="3632"/>
      <c r="JL46" s="3633"/>
      <c r="JM46" s="3632"/>
      <c r="JN46" s="3629"/>
      <c r="JO46" s="3629"/>
      <c r="JP46" s="3633"/>
      <c r="JQ46" s="3628"/>
      <c r="JR46" s="3629"/>
      <c r="JS46" s="3628"/>
      <c r="JT46" s="3629"/>
      <c r="JU46" s="3629"/>
      <c r="JV46" s="3629"/>
      <c r="JW46" s="3629"/>
      <c r="JX46" s="3630"/>
      <c r="JY46" s="3631"/>
      <c r="JZ46" s="2383"/>
      <c r="KA46" s="3632"/>
      <c r="KB46" s="3633"/>
      <c r="KC46" s="3634"/>
      <c r="KD46" s="3632"/>
      <c r="KE46" s="3633"/>
      <c r="KF46" s="3632"/>
      <c r="KG46" s="3629"/>
      <c r="KH46" s="3629"/>
      <c r="KI46" s="3633"/>
      <c r="KJ46" s="3628"/>
      <c r="KK46" s="3629"/>
      <c r="KL46" s="3628"/>
      <c r="KM46" s="3629"/>
      <c r="KN46" s="3629"/>
      <c r="KO46" s="3629"/>
      <c r="KP46" s="3629"/>
      <c r="KQ46" s="3630"/>
      <c r="KR46" s="3631"/>
      <c r="KS46" s="2383"/>
      <c r="KT46" s="3632"/>
      <c r="KU46" s="3633"/>
      <c r="KV46" s="3634"/>
      <c r="KW46" s="3632"/>
      <c r="KX46" s="3633"/>
      <c r="KY46" s="3632"/>
      <c r="KZ46" s="3629"/>
      <c r="LA46" s="3629"/>
      <c r="LB46" s="3633"/>
      <c r="LC46" s="3628"/>
      <c r="LD46" s="3629"/>
      <c r="LE46" s="3628"/>
      <c r="LF46" s="3629"/>
      <c r="LG46" s="3629"/>
      <c r="LH46" s="3629"/>
      <c r="LI46" s="3629"/>
      <c r="LJ46" s="3630"/>
      <c r="LK46" s="3631"/>
      <c r="LL46" s="2383"/>
      <c r="LM46" s="3632"/>
      <c r="LN46" s="3633"/>
      <c r="LO46" s="3634"/>
      <c r="LP46" s="3632"/>
      <c r="LQ46" s="3633"/>
      <c r="LR46" s="3632"/>
      <c r="LS46" s="3629"/>
      <c r="LT46" s="3629"/>
      <c r="LU46" s="3633"/>
      <c r="LV46" s="3628"/>
      <c r="LW46" s="3629"/>
      <c r="LX46" s="3628"/>
      <c r="LY46" s="3629"/>
      <c r="LZ46" s="3629"/>
      <c r="MA46" s="3629"/>
      <c r="MB46" s="3629"/>
      <c r="MC46" s="3630"/>
      <c r="MD46" s="3631"/>
      <c r="ME46" s="2383"/>
      <c r="MF46" s="3632"/>
      <c r="MG46" s="3633"/>
      <c r="MH46" s="3634"/>
      <c r="MI46" s="3632"/>
      <c r="MJ46" s="3633"/>
      <c r="MK46" s="3632"/>
      <c r="ML46" s="3629"/>
      <c r="MM46" s="3629"/>
      <c r="MN46" s="3633"/>
      <c r="MO46" s="3628"/>
      <c r="MP46" s="3629"/>
      <c r="MQ46" s="3628"/>
      <c r="MR46" s="3629"/>
      <c r="MS46" s="3629"/>
      <c r="MT46" s="3629"/>
      <c r="MU46" s="3629"/>
      <c r="MV46" s="3630"/>
      <c r="MW46" s="3631"/>
      <c r="MX46" s="2383"/>
      <c r="MY46" s="3632"/>
      <c r="MZ46" s="3633"/>
      <c r="NA46" s="3634"/>
      <c r="NB46" s="3632"/>
      <c r="NC46" s="3633"/>
      <c r="ND46" s="3632"/>
      <c r="NE46" s="3629"/>
      <c r="NF46" s="3629"/>
      <c r="NG46" s="3633"/>
      <c r="NH46" s="3628"/>
      <c r="NI46" s="3629"/>
      <c r="NJ46" s="3628"/>
      <c r="NK46" s="3629"/>
      <c r="NL46" s="3629"/>
      <c r="NM46" s="3629"/>
      <c r="NN46" s="3629"/>
      <c r="NO46" s="3630"/>
      <c r="NP46" s="3631"/>
      <c r="NQ46" s="2383"/>
      <c r="NR46" s="3632"/>
      <c r="NS46" s="3633"/>
      <c r="NT46" s="3634"/>
      <c r="NU46" s="3632"/>
      <c r="NV46" s="3633"/>
      <c r="NW46" s="3632"/>
      <c r="NX46" s="3629"/>
      <c r="NY46" s="3629"/>
      <c r="NZ46" s="3633"/>
      <c r="OA46" s="3628"/>
      <c r="OB46" s="3629"/>
      <c r="OC46" s="3628"/>
      <c r="OD46" s="3629"/>
      <c r="OE46" s="3629"/>
      <c r="OF46" s="3629"/>
      <c r="OG46" s="3629"/>
      <c r="OH46" s="3630"/>
      <c r="OI46" s="3631"/>
      <c r="OJ46" s="2383"/>
      <c r="OK46" s="3632"/>
      <c r="OL46" s="3633"/>
      <c r="OM46" s="3634"/>
      <c r="ON46" s="3632"/>
      <c r="OO46" s="3633"/>
      <c r="OP46" s="3632"/>
      <c r="OQ46" s="3629"/>
      <c r="OR46" s="3629"/>
      <c r="OS46" s="3633"/>
      <c r="OT46" s="3628"/>
      <c r="OU46" s="3629"/>
      <c r="OV46" s="3628"/>
      <c r="OW46" s="3629"/>
      <c r="OX46" s="3629"/>
      <c r="OY46" s="3629"/>
      <c r="OZ46" s="3629"/>
      <c r="PA46" s="3630"/>
      <c r="PB46" s="3631"/>
      <c r="PC46" s="2383"/>
      <c r="PD46" s="3632"/>
      <c r="PE46" s="3633"/>
      <c r="PF46" s="3634"/>
      <c r="PG46" s="3632"/>
      <c r="PH46" s="3633"/>
      <c r="PI46" s="3632"/>
      <c r="PJ46" s="3629"/>
      <c r="PK46" s="3629"/>
      <c r="PL46" s="3633"/>
      <c r="PM46" s="3628"/>
      <c r="PN46" s="3629"/>
      <c r="PO46" s="3628"/>
      <c r="PP46" s="3629"/>
      <c r="PQ46" s="3629"/>
      <c r="PR46" s="3629"/>
      <c r="PS46" s="3629"/>
      <c r="PT46" s="3630"/>
      <c r="PU46" s="3631"/>
      <c r="PV46" s="2383"/>
      <c r="PW46" s="3632"/>
      <c r="PX46" s="3633"/>
      <c r="PY46" s="3634"/>
      <c r="PZ46" s="3632"/>
      <c r="QA46" s="3633"/>
      <c r="QB46" s="3632"/>
      <c r="QC46" s="3629"/>
      <c r="QD46" s="3629"/>
      <c r="QE46" s="3633"/>
      <c r="QF46" s="3628"/>
      <c r="QG46" s="3629"/>
      <c r="QH46" s="3628"/>
      <c r="QI46" s="3629"/>
      <c r="QJ46" s="3629"/>
      <c r="QK46" s="3629"/>
      <c r="QL46" s="3629"/>
      <c r="QM46" s="3630"/>
      <c r="QN46" s="3631"/>
      <c r="QO46" s="2383"/>
      <c r="QP46" s="3632"/>
      <c r="QQ46" s="3633"/>
      <c r="QR46" s="3634"/>
      <c r="QS46" s="3632"/>
      <c r="QT46" s="3633"/>
      <c r="QU46" s="3632"/>
      <c r="QV46" s="3629"/>
      <c r="QW46" s="3629"/>
      <c r="QX46" s="3633"/>
      <c r="QY46" s="3628"/>
      <c r="QZ46" s="3629"/>
      <c r="RA46" s="3628"/>
      <c r="RB46" s="3629"/>
      <c r="RC46" s="3629"/>
      <c r="RD46" s="3629"/>
      <c r="RE46" s="3629"/>
      <c r="RF46" s="3630"/>
      <c r="RG46" s="3631"/>
      <c r="RH46" s="2383"/>
      <c r="RI46" s="3632"/>
      <c r="RJ46" s="3633"/>
      <c r="RK46" s="3634"/>
      <c r="RL46" s="3632"/>
      <c r="RM46" s="3633"/>
      <c r="RN46" s="3632"/>
      <c r="RO46" s="3629"/>
      <c r="RP46" s="3629"/>
      <c r="RQ46" s="3633"/>
      <c r="RR46" s="3628"/>
      <c r="RS46" s="3629"/>
      <c r="RT46" s="3628"/>
      <c r="RU46" s="3629"/>
      <c r="RV46" s="3629"/>
      <c r="RW46" s="3629"/>
      <c r="RX46" s="3629"/>
      <c r="RY46" s="3630"/>
      <c r="RZ46" s="3631"/>
      <c r="SA46" s="2383"/>
      <c r="SB46" s="3632"/>
      <c r="SC46" s="3633"/>
      <c r="SD46" s="3634"/>
      <c r="SE46" s="3632"/>
      <c r="SF46" s="3633"/>
      <c r="SG46" s="3632"/>
      <c r="SH46" s="3629"/>
      <c r="SI46" s="3629"/>
      <c r="SJ46" s="3633"/>
      <c r="SK46" s="3628"/>
      <c r="SL46" s="3629"/>
      <c r="SM46" s="3628"/>
      <c r="SN46" s="3629"/>
      <c r="SO46" s="3629"/>
      <c r="SP46" s="3629"/>
      <c r="SQ46" s="3629"/>
      <c r="SR46" s="3630"/>
      <c r="SS46" s="3631"/>
      <c r="ST46" s="2383"/>
      <c r="SU46" s="3632"/>
      <c r="SV46" s="3633"/>
      <c r="SW46" s="3634"/>
      <c r="SX46" s="3632"/>
      <c r="SY46" s="3633"/>
      <c r="SZ46" s="3632"/>
      <c r="TA46" s="3629"/>
      <c r="TB46" s="3629"/>
      <c r="TC46" s="3633"/>
      <c r="TD46" s="3628"/>
      <c r="TE46" s="3629"/>
      <c r="TF46" s="3628"/>
      <c r="TG46" s="3629"/>
      <c r="TH46" s="3629"/>
      <c r="TI46" s="3629"/>
      <c r="TJ46" s="3629"/>
      <c r="TK46" s="3630"/>
      <c r="TL46" s="3631"/>
      <c r="TM46" s="2383"/>
      <c r="TN46" s="3632"/>
      <c r="TO46" s="3633"/>
      <c r="TP46" s="3634"/>
      <c r="TQ46" s="3632"/>
      <c r="TR46" s="3633"/>
      <c r="TS46" s="3632"/>
      <c r="TT46" s="3629"/>
      <c r="TU46" s="3629"/>
      <c r="TV46" s="3633"/>
      <c r="TW46" s="3628"/>
      <c r="TX46" s="3629"/>
      <c r="TY46" s="3628"/>
      <c r="TZ46" s="3629"/>
      <c r="UA46" s="3629"/>
      <c r="UB46" s="3629"/>
      <c r="UC46" s="3629"/>
      <c r="UD46" s="3630"/>
      <c r="UE46" s="3631"/>
      <c r="UF46" s="2383"/>
      <c r="UG46" s="3632"/>
      <c r="UH46" s="3633"/>
      <c r="UI46" s="3634"/>
      <c r="UJ46" s="3632"/>
      <c r="UK46" s="3633"/>
      <c r="UL46" s="3632"/>
      <c r="UM46" s="3629"/>
      <c r="UN46" s="3629"/>
      <c r="UO46" s="3633"/>
      <c r="UP46" s="3628"/>
      <c r="UQ46" s="3629"/>
      <c r="UR46" s="3628"/>
      <c r="US46" s="3629"/>
      <c r="UT46" s="3629"/>
      <c r="UU46" s="3629"/>
      <c r="UV46" s="3629"/>
      <c r="UW46" s="3630"/>
      <c r="UX46" s="3631"/>
      <c r="UY46" s="2383"/>
      <c r="UZ46" s="3632"/>
      <c r="VA46" s="3633"/>
      <c r="VB46" s="3634"/>
      <c r="VC46" s="3632"/>
      <c r="VD46" s="3633"/>
      <c r="VE46" s="3632"/>
      <c r="VF46" s="3629"/>
      <c r="VG46" s="3629"/>
      <c r="VH46" s="3633"/>
      <c r="VI46" s="3628"/>
      <c r="VJ46" s="3629"/>
      <c r="VK46" s="3628"/>
      <c r="VL46" s="3629"/>
      <c r="VM46" s="3629"/>
      <c r="VN46" s="3629"/>
      <c r="VO46" s="3629"/>
      <c r="VP46" s="3630"/>
      <c r="VQ46" s="3631"/>
      <c r="VR46" s="2383"/>
      <c r="VS46" s="3632"/>
      <c r="VT46" s="3633"/>
      <c r="VU46" s="3634"/>
      <c r="VV46" s="3632"/>
      <c r="VW46" s="3633"/>
      <c r="VX46" s="3632"/>
      <c r="VY46" s="3629"/>
      <c r="VZ46" s="3629"/>
      <c r="WA46" s="3633"/>
      <c r="WB46" s="3628"/>
      <c r="WC46" s="3629"/>
      <c r="WD46" s="3628"/>
      <c r="WE46" s="3629"/>
      <c r="WF46" s="3629"/>
      <c r="WG46" s="3629"/>
      <c r="WH46" s="3629"/>
      <c r="WI46" s="3630"/>
      <c r="WJ46" s="3631"/>
      <c r="WK46" s="2383"/>
      <c r="WL46" s="3632"/>
      <c r="WM46" s="3633"/>
      <c r="WN46" s="3634"/>
      <c r="WO46" s="3632"/>
      <c r="WP46" s="3633"/>
      <c r="WQ46" s="3632"/>
      <c r="WR46" s="3629"/>
      <c r="WS46" s="3629"/>
      <c r="WT46" s="3633"/>
      <c r="WU46" s="3628"/>
      <c r="WV46" s="3629"/>
      <c r="WW46" s="3628"/>
      <c r="WX46" s="3629"/>
      <c r="WY46" s="3629"/>
      <c r="WZ46" s="3629"/>
      <c r="XA46" s="3629"/>
      <c r="XB46" s="3630"/>
      <c r="XC46" s="3631"/>
      <c r="XD46" s="2383"/>
      <c r="XE46" s="3632"/>
      <c r="XF46" s="3633"/>
      <c r="XG46" s="3634"/>
      <c r="XH46" s="3632"/>
      <c r="XI46" s="3633"/>
      <c r="XJ46" s="3632"/>
      <c r="XK46" s="3629"/>
      <c r="XL46" s="3629"/>
      <c r="XM46" s="3633"/>
      <c r="XN46" s="3628"/>
      <c r="XO46" s="3629"/>
      <c r="XP46" s="3628"/>
      <c r="XQ46" s="3629"/>
      <c r="XR46" s="3629"/>
      <c r="XS46" s="3629"/>
      <c r="XT46" s="3629"/>
      <c r="XU46" s="3630"/>
      <c r="XV46" s="3631"/>
      <c r="XW46" s="2383"/>
      <c r="XX46" s="3632"/>
      <c r="XY46" s="3633"/>
      <c r="XZ46" s="3634"/>
      <c r="YA46" s="3632"/>
      <c r="YB46" s="3633"/>
      <c r="YC46" s="3632"/>
      <c r="YD46" s="3629"/>
      <c r="YE46" s="3629"/>
      <c r="YF46" s="3633"/>
      <c r="YG46" s="3628"/>
      <c r="YH46" s="3629"/>
      <c r="YI46" s="3628"/>
      <c r="YJ46" s="3629"/>
      <c r="YK46" s="3629"/>
      <c r="YL46" s="3629"/>
      <c r="YM46" s="3629"/>
      <c r="YN46" s="3630"/>
      <c r="YO46" s="3631"/>
      <c r="YP46" s="2383"/>
      <c r="YQ46" s="3632"/>
      <c r="YR46" s="3633"/>
      <c r="YS46" s="3634"/>
      <c r="YT46" s="3632"/>
      <c r="YU46" s="3633"/>
      <c r="YV46" s="3632"/>
      <c r="YW46" s="3629"/>
      <c r="YX46" s="3629"/>
      <c r="YY46" s="3633"/>
      <c r="YZ46" s="3628"/>
      <c r="ZA46" s="3629"/>
      <c r="ZB46" s="3628"/>
      <c r="ZC46" s="3629"/>
      <c r="ZD46" s="3629"/>
      <c r="ZE46" s="3629"/>
      <c r="ZF46" s="3629"/>
      <c r="ZG46" s="3630"/>
      <c r="ZH46" s="3631"/>
      <c r="ZI46" s="2383"/>
      <c r="ZJ46" s="3632"/>
      <c r="ZK46" s="3633"/>
      <c r="ZL46" s="3634"/>
      <c r="ZM46" s="3632"/>
      <c r="ZN46" s="3633"/>
      <c r="ZO46" s="3632"/>
      <c r="ZP46" s="3629"/>
      <c r="ZQ46" s="3629"/>
      <c r="ZR46" s="3633"/>
      <c r="ZS46" s="3628"/>
      <c r="ZT46" s="3629"/>
      <c r="ZU46" s="3628"/>
      <c r="ZV46" s="3629"/>
      <c r="ZW46" s="3629"/>
      <c r="ZX46" s="3629"/>
      <c r="ZY46" s="3629"/>
      <c r="ZZ46" s="3630"/>
      <c r="AAA46" s="3631"/>
      <c r="AAB46" s="2383"/>
      <c r="AAC46" s="3632"/>
      <c r="AAD46" s="3633"/>
      <c r="AAE46" s="3634"/>
      <c r="AAF46" s="3632"/>
      <c r="AAG46" s="3633"/>
      <c r="AAH46" s="3632"/>
      <c r="AAI46" s="3629"/>
      <c r="AAJ46" s="3629"/>
      <c r="AAK46" s="3633"/>
      <c r="AAL46" s="3628"/>
      <c r="AAM46" s="3629"/>
      <c r="AAN46" s="3628"/>
      <c r="AAO46" s="3629"/>
      <c r="AAP46" s="3629"/>
      <c r="AAQ46" s="3629"/>
      <c r="AAR46" s="3629"/>
      <c r="AAS46" s="3630"/>
      <c r="AAT46" s="3631"/>
      <c r="AAU46" s="2383"/>
      <c r="AAV46" s="3632"/>
      <c r="AAW46" s="3633"/>
      <c r="AAX46" s="3634"/>
      <c r="AAY46" s="3632"/>
      <c r="AAZ46" s="3633"/>
      <c r="ABA46" s="3632"/>
      <c r="ABB46" s="3629"/>
      <c r="ABC46" s="3629"/>
      <c r="ABD46" s="3633"/>
      <c r="ABE46" s="3628"/>
      <c r="ABF46" s="3629"/>
      <c r="ABG46" s="3628"/>
      <c r="ABH46" s="3629"/>
      <c r="ABI46" s="3629"/>
      <c r="ABJ46" s="3629"/>
      <c r="ABK46" s="3629"/>
      <c r="ABL46" s="3630"/>
      <c r="ABM46" s="3631"/>
      <c r="ABN46" s="2383"/>
      <c r="ABO46" s="3632"/>
      <c r="ABP46" s="3633"/>
      <c r="ABQ46" s="3634"/>
      <c r="ABR46" s="3632"/>
      <c r="ABS46" s="3633"/>
      <c r="ABT46" s="3632"/>
      <c r="ABU46" s="3629"/>
      <c r="ABV46" s="3629"/>
      <c r="ABW46" s="3633"/>
      <c r="ABX46" s="3628"/>
      <c r="ABY46" s="3629"/>
      <c r="ABZ46" s="3628"/>
      <c r="ACA46" s="3629"/>
      <c r="ACB46" s="3629"/>
      <c r="ACC46" s="3629"/>
      <c r="ACD46" s="3629"/>
      <c r="ACE46" s="3630"/>
      <c r="ACF46" s="3631"/>
      <c r="ACG46" s="2383"/>
      <c r="ACH46" s="3632"/>
      <c r="ACI46" s="3633"/>
      <c r="ACJ46" s="3634"/>
      <c r="ACK46" s="3632"/>
      <c r="ACL46" s="3633"/>
      <c r="ACM46" s="3632"/>
      <c r="ACN46" s="3629"/>
      <c r="ACO46" s="3629"/>
      <c r="ACP46" s="3633"/>
      <c r="ACQ46" s="3628"/>
      <c r="ACR46" s="3629"/>
      <c r="ACS46" s="3628"/>
      <c r="ACT46" s="3629"/>
      <c r="ACU46" s="3629"/>
      <c r="ACV46" s="3629"/>
      <c r="ACW46" s="3629"/>
      <c r="ACX46" s="3630"/>
      <c r="ACY46" s="3631"/>
      <c r="ACZ46" s="2383"/>
      <c r="ADA46" s="3632"/>
      <c r="ADB46" s="3633"/>
      <c r="ADC46" s="3634"/>
      <c r="ADD46" s="3632"/>
      <c r="ADE46" s="3633"/>
      <c r="ADF46" s="3632"/>
      <c r="ADG46" s="3629"/>
      <c r="ADH46" s="3629"/>
      <c r="ADI46" s="3633"/>
      <c r="ADJ46" s="3628"/>
      <c r="ADK46" s="3629"/>
      <c r="ADL46" s="3628"/>
      <c r="ADM46" s="3629"/>
      <c r="ADN46" s="3629"/>
      <c r="ADO46" s="3629"/>
      <c r="ADP46" s="3629"/>
      <c r="ADQ46" s="3630"/>
      <c r="ADR46" s="3631"/>
      <c r="ADS46" s="2383"/>
      <c r="ADT46" s="3632"/>
      <c r="ADU46" s="3633"/>
      <c r="ADV46" s="3634"/>
      <c r="ADW46" s="3632"/>
      <c r="ADX46" s="3633"/>
      <c r="ADY46" s="3632"/>
      <c r="ADZ46" s="3629"/>
      <c r="AEA46" s="3629"/>
      <c r="AEB46" s="3633"/>
      <c r="AEC46" s="3628"/>
      <c r="AED46" s="3629"/>
      <c r="AEE46" s="3628"/>
      <c r="AEF46" s="3629"/>
      <c r="AEG46" s="3629"/>
      <c r="AEH46" s="3629"/>
      <c r="AEI46" s="3629"/>
      <c r="AEJ46" s="3630"/>
      <c r="AEK46" s="3631"/>
      <c r="AEL46" s="2383"/>
      <c r="AEM46" s="3632"/>
      <c r="AEN46" s="3633"/>
      <c r="AEO46" s="3634"/>
      <c r="AEP46" s="3632"/>
      <c r="AEQ46" s="3633"/>
      <c r="AER46" s="3632"/>
      <c r="AES46" s="3629"/>
      <c r="AET46" s="3629"/>
      <c r="AEU46" s="3633"/>
      <c r="AEV46" s="3628"/>
      <c r="AEW46" s="3629"/>
      <c r="AEX46" s="3628"/>
      <c r="AEY46" s="3629"/>
      <c r="AEZ46" s="3629"/>
      <c r="AFA46" s="3629"/>
      <c r="AFB46" s="3629"/>
      <c r="AFC46" s="3630"/>
      <c r="AFD46" s="3631"/>
      <c r="AFE46" s="2383"/>
      <c r="AFF46" s="3632"/>
      <c r="AFG46" s="3633"/>
      <c r="AFH46" s="3634"/>
      <c r="AFI46" s="3632"/>
      <c r="AFJ46" s="3633"/>
      <c r="AFK46" s="3632"/>
      <c r="AFL46" s="3629"/>
      <c r="AFM46" s="3629"/>
      <c r="AFN46" s="3633"/>
      <c r="AFO46" s="3628"/>
      <c r="AFP46" s="3629"/>
      <c r="AFQ46" s="3628"/>
      <c r="AFR46" s="3629"/>
      <c r="AFS46" s="3629"/>
      <c r="AFT46" s="3629"/>
      <c r="AFU46" s="3629"/>
      <c r="AFV46" s="3630"/>
      <c r="AFW46" s="3631"/>
      <c r="AFX46" s="2383"/>
      <c r="AFY46" s="3632"/>
      <c r="AFZ46" s="3633"/>
      <c r="AGA46" s="3634"/>
      <c r="AGB46" s="3632"/>
      <c r="AGC46" s="3633"/>
      <c r="AGD46" s="3632"/>
      <c r="AGE46" s="3629"/>
      <c r="AGF46" s="3629"/>
      <c r="AGG46" s="3633"/>
      <c r="AGH46" s="3628"/>
      <c r="AGI46" s="3629"/>
      <c r="AGJ46" s="3628"/>
      <c r="AGK46" s="3629"/>
      <c r="AGL46" s="3629"/>
      <c r="AGM46" s="3629"/>
      <c r="AGN46" s="3629"/>
      <c r="AGO46" s="3630"/>
      <c r="AGP46" s="3631"/>
      <c r="AGQ46" s="2383"/>
      <c r="AGR46" s="3632"/>
      <c r="AGS46" s="3633"/>
      <c r="AGT46" s="3634"/>
      <c r="AGU46" s="3632"/>
      <c r="AGV46" s="3633"/>
      <c r="AGW46" s="3632"/>
      <c r="AGX46" s="3629"/>
      <c r="AGY46" s="3629"/>
      <c r="AGZ46" s="3633"/>
      <c r="AHA46" s="3628"/>
      <c r="AHB46" s="3629"/>
      <c r="AHC46" s="3628"/>
      <c r="AHD46" s="3629"/>
      <c r="AHE46" s="3629"/>
      <c r="AHF46" s="3629"/>
      <c r="AHG46" s="3629"/>
      <c r="AHH46" s="3630"/>
      <c r="AHI46" s="3631"/>
      <c r="AHJ46" s="2383"/>
      <c r="AHK46" s="3632"/>
      <c r="AHL46" s="3633"/>
      <c r="AHM46" s="3634"/>
      <c r="AHN46" s="3632"/>
      <c r="AHO46" s="3633"/>
      <c r="AHP46" s="3632"/>
      <c r="AHQ46" s="3629"/>
      <c r="AHR46" s="3629"/>
      <c r="AHS46" s="3633"/>
      <c r="AHT46" s="3628"/>
      <c r="AHU46" s="3629"/>
      <c r="AHV46" s="3628"/>
      <c r="AHW46" s="3629"/>
      <c r="AHX46" s="3629"/>
      <c r="AHY46" s="3629"/>
      <c r="AHZ46" s="3629"/>
      <c r="AIA46" s="3630"/>
      <c r="AIB46" s="3631"/>
      <c r="AIC46" s="2383"/>
      <c r="AID46" s="3632"/>
      <c r="AIE46" s="3633"/>
      <c r="AIF46" s="3634"/>
      <c r="AIG46" s="3632"/>
      <c r="AIH46" s="3633"/>
      <c r="AII46" s="3632"/>
      <c r="AIJ46" s="3629"/>
      <c r="AIK46" s="3629"/>
      <c r="AIL46" s="3633"/>
      <c r="AIM46" s="3628"/>
      <c r="AIN46" s="3629"/>
      <c r="AIO46" s="3628"/>
      <c r="AIP46" s="3629"/>
      <c r="AIQ46" s="3629"/>
      <c r="AIR46" s="3629"/>
      <c r="AIS46" s="3629"/>
      <c r="AIT46" s="3630"/>
      <c r="AIU46" s="3631"/>
      <c r="AIV46" s="2383"/>
      <c r="AIW46" s="3632"/>
      <c r="AIX46" s="3633"/>
      <c r="AIY46" s="3634"/>
      <c r="AIZ46" s="3632"/>
      <c r="AJA46" s="3633"/>
      <c r="AJB46" s="3632"/>
      <c r="AJC46" s="3629"/>
      <c r="AJD46" s="3629"/>
      <c r="AJE46" s="3633"/>
      <c r="AJF46" s="3628"/>
      <c r="AJG46" s="3629"/>
      <c r="AJH46" s="3628"/>
      <c r="AJI46" s="3629"/>
      <c r="AJJ46" s="3629"/>
      <c r="AJK46" s="3629"/>
      <c r="AJL46" s="3629"/>
      <c r="AJM46" s="3630"/>
      <c r="AJN46" s="3631"/>
      <c r="AJO46" s="2383"/>
      <c r="AJP46" s="3632"/>
      <c r="AJQ46" s="3633"/>
      <c r="AJR46" s="3634"/>
      <c r="AJS46" s="3632"/>
      <c r="AJT46" s="3633"/>
      <c r="AJU46" s="3632"/>
      <c r="AJV46" s="3629"/>
      <c r="AJW46" s="3629"/>
      <c r="AJX46" s="3633"/>
      <c r="AJY46" s="3628"/>
      <c r="AJZ46" s="3629"/>
      <c r="AKA46" s="3628"/>
      <c r="AKB46" s="3629"/>
      <c r="AKC46" s="3629"/>
      <c r="AKD46" s="3629"/>
      <c r="AKE46" s="3629"/>
      <c r="AKF46" s="3630"/>
      <c r="AKG46" s="3631"/>
      <c r="AKH46" s="2383"/>
      <c r="AKI46" s="3632"/>
      <c r="AKJ46" s="3633"/>
      <c r="AKK46" s="3634"/>
      <c r="AKL46" s="3632"/>
      <c r="AKM46" s="3633"/>
      <c r="AKN46" s="3632"/>
      <c r="AKO46" s="3629"/>
      <c r="AKP46" s="3629"/>
      <c r="AKQ46" s="3633"/>
      <c r="AKR46" s="3628"/>
      <c r="AKS46" s="3629"/>
      <c r="AKT46" s="3628"/>
      <c r="AKU46" s="3629"/>
      <c r="AKV46" s="3629"/>
      <c r="AKW46" s="3629"/>
      <c r="AKX46" s="3629"/>
      <c r="AKY46" s="3630"/>
      <c r="AKZ46" s="3631"/>
      <c r="ALA46" s="2383"/>
      <c r="ALB46" s="3632"/>
      <c r="ALC46" s="3633"/>
      <c r="ALD46" s="3634"/>
      <c r="ALE46" s="3632"/>
      <c r="ALF46" s="3633"/>
      <c r="ALG46" s="3632"/>
      <c r="ALH46" s="3629"/>
      <c r="ALI46" s="3629"/>
      <c r="ALJ46" s="3633"/>
      <c r="ALK46" s="3628"/>
      <c r="ALL46" s="3629"/>
      <c r="ALM46" s="3628"/>
      <c r="ALN46" s="3629"/>
      <c r="ALO46" s="3629"/>
      <c r="ALP46" s="3629"/>
      <c r="ALQ46" s="3629"/>
      <c r="ALR46" s="3630"/>
      <c r="ALS46" s="3631"/>
      <c r="ALT46" s="2383"/>
      <c r="ALU46" s="3632"/>
      <c r="ALV46" s="3633"/>
      <c r="ALW46" s="3634"/>
      <c r="ALX46" s="3632"/>
      <c r="ALY46" s="3633"/>
      <c r="ALZ46" s="3632"/>
      <c r="AMA46" s="3629"/>
      <c r="AMB46" s="3629"/>
      <c r="AMC46" s="3633"/>
      <c r="AMD46" s="3628"/>
      <c r="AME46" s="3629"/>
      <c r="AMF46" s="3628"/>
      <c r="AMG46" s="3629"/>
      <c r="AMH46" s="3629"/>
      <c r="AMI46" s="3629"/>
      <c r="AMJ46" s="3629"/>
      <c r="AMK46" s="3630"/>
      <c r="AML46" s="3631"/>
      <c r="AMM46" s="2383"/>
      <c r="AMN46" s="3632"/>
      <c r="AMO46" s="3633"/>
      <c r="AMP46" s="3634"/>
      <c r="AMQ46" s="3632"/>
      <c r="AMR46" s="3633"/>
      <c r="AMS46" s="3632"/>
      <c r="AMT46" s="3629"/>
      <c r="AMU46" s="3629"/>
      <c r="AMV46" s="3633"/>
      <c r="AMW46" s="3628"/>
      <c r="AMX46" s="3629"/>
      <c r="AMY46" s="3628"/>
      <c r="AMZ46" s="3629"/>
      <c r="ANA46" s="3629"/>
      <c r="ANB46" s="3629"/>
      <c r="ANC46" s="3629"/>
      <c r="AND46" s="3630"/>
      <c r="ANE46" s="3631"/>
      <c r="ANF46" s="2383"/>
      <c r="ANG46" s="3632"/>
      <c r="ANH46" s="3633"/>
      <c r="ANI46" s="3634"/>
      <c r="ANJ46" s="3632"/>
      <c r="ANK46" s="3633"/>
      <c r="ANL46" s="3632"/>
      <c r="ANM46" s="3629"/>
      <c r="ANN46" s="3629"/>
      <c r="ANO46" s="3633"/>
      <c r="ANP46" s="3628"/>
      <c r="ANQ46" s="3629"/>
      <c r="ANR46" s="3628"/>
      <c r="ANS46" s="3629"/>
      <c r="ANT46" s="3629"/>
      <c r="ANU46" s="3629"/>
      <c r="ANV46" s="3629"/>
      <c r="ANW46" s="3630"/>
      <c r="ANX46" s="3631"/>
      <c r="ANY46" s="2383"/>
      <c r="ANZ46" s="3632"/>
      <c r="AOA46" s="3633"/>
      <c r="AOB46" s="3634"/>
      <c r="AOC46" s="3632"/>
      <c r="AOD46" s="3633"/>
      <c r="AOE46" s="3632"/>
      <c r="AOF46" s="3629"/>
      <c r="AOG46" s="3629"/>
      <c r="AOH46" s="3633"/>
      <c r="AOI46" s="3628"/>
      <c r="AOJ46" s="3629"/>
      <c r="AOK46" s="3628"/>
      <c r="AOL46" s="3629"/>
      <c r="AOM46" s="3629"/>
      <c r="AON46" s="3629"/>
      <c r="AOO46" s="3629"/>
      <c r="AOP46" s="3630"/>
      <c r="AOQ46" s="3631"/>
      <c r="AOR46" s="2383"/>
      <c r="AOS46" s="3632"/>
      <c r="AOT46" s="3633"/>
      <c r="AOU46" s="3634"/>
      <c r="AOV46" s="3632"/>
      <c r="AOW46" s="3633"/>
      <c r="AOX46" s="3632"/>
      <c r="AOY46" s="3629"/>
      <c r="AOZ46" s="3629"/>
      <c r="APA46" s="3633"/>
      <c r="APB46" s="3628"/>
      <c r="APC46" s="3629"/>
      <c r="APD46" s="3628"/>
      <c r="APE46" s="3629"/>
      <c r="APF46" s="3629"/>
      <c r="APG46" s="3629"/>
      <c r="APH46" s="3629"/>
      <c r="API46" s="3630"/>
      <c r="APJ46" s="3631"/>
      <c r="APK46" s="2383"/>
      <c r="APL46" s="3632"/>
      <c r="APM46" s="3633"/>
      <c r="APN46" s="3634"/>
      <c r="APO46" s="3632"/>
      <c r="APP46" s="3633"/>
      <c r="APQ46" s="3632"/>
      <c r="APR46" s="3629"/>
      <c r="APS46" s="3629"/>
      <c r="APT46" s="3633"/>
      <c r="APU46" s="3628"/>
      <c r="APV46" s="3629"/>
      <c r="APW46" s="3628"/>
      <c r="APX46" s="3629"/>
      <c r="APY46" s="3629"/>
      <c r="APZ46" s="3629"/>
      <c r="AQA46" s="3629"/>
      <c r="AQB46" s="3630"/>
      <c r="AQC46" s="3631"/>
      <c r="AQD46" s="2383"/>
      <c r="AQE46" s="3632"/>
      <c r="AQF46" s="3633"/>
      <c r="AQG46" s="3634"/>
      <c r="AQH46" s="3632"/>
      <c r="AQI46" s="3633"/>
      <c r="AQJ46" s="3632"/>
      <c r="AQK46" s="3629"/>
      <c r="AQL46" s="3629"/>
      <c r="AQM46" s="3633"/>
      <c r="AQN46" s="3628"/>
      <c r="AQO46" s="3629"/>
      <c r="AQP46" s="3628"/>
      <c r="AQQ46" s="3629"/>
      <c r="AQR46" s="3629"/>
      <c r="AQS46" s="3629"/>
      <c r="AQT46" s="3629"/>
      <c r="AQU46" s="3630"/>
      <c r="AQV46" s="3631"/>
      <c r="AQW46" s="2383"/>
      <c r="AQX46" s="3632"/>
      <c r="AQY46" s="3633"/>
      <c r="AQZ46" s="3634"/>
      <c r="ARA46" s="3632"/>
      <c r="ARB46" s="3633"/>
      <c r="ARC46" s="3632"/>
      <c r="ARD46" s="3629"/>
      <c r="ARE46" s="3629"/>
      <c r="ARF46" s="3633"/>
      <c r="ARG46" s="3628"/>
      <c r="ARH46" s="3629"/>
      <c r="ARI46" s="3628"/>
      <c r="ARJ46" s="3629"/>
      <c r="ARK46" s="3629"/>
      <c r="ARL46" s="3629"/>
      <c r="ARM46" s="3629"/>
      <c r="ARN46" s="3630"/>
      <c r="ARO46" s="3631"/>
      <c r="ARP46" s="2383"/>
      <c r="ARQ46" s="3632"/>
      <c r="ARR46" s="3633"/>
      <c r="ARS46" s="3634"/>
      <c r="ART46" s="3632"/>
      <c r="ARU46" s="3633"/>
      <c r="ARV46" s="3632"/>
      <c r="ARW46" s="3629"/>
      <c r="ARX46" s="3629"/>
      <c r="ARY46" s="3633"/>
      <c r="ARZ46" s="3628"/>
      <c r="ASA46" s="3629"/>
      <c r="ASB46" s="3628"/>
      <c r="ASC46" s="3629"/>
      <c r="ASD46" s="3629"/>
      <c r="ASE46" s="3629"/>
      <c r="ASF46" s="3629"/>
      <c r="ASG46" s="3630"/>
      <c r="ASH46" s="3631"/>
      <c r="ASI46" s="2383"/>
      <c r="ASJ46" s="3632"/>
      <c r="ASK46" s="3633"/>
      <c r="ASL46" s="3634"/>
      <c r="ASM46" s="3632"/>
      <c r="ASN46" s="3633"/>
      <c r="ASO46" s="3632"/>
      <c r="ASP46" s="3629"/>
      <c r="ASQ46" s="3629"/>
      <c r="ASR46" s="3633"/>
      <c r="ASS46" s="3628"/>
      <c r="AST46" s="3629"/>
      <c r="ASU46" s="3628"/>
      <c r="ASV46" s="3629"/>
      <c r="ASW46" s="3629"/>
      <c r="ASX46" s="3629"/>
      <c r="ASY46" s="3629"/>
      <c r="ASZ46" s="3630"/>
      <c r="ATA46" s="3631"/>
      <c r="ATB46" s="2383"/>
      <c r="ATC46" s="3632"/>
      <c r="ATD46" s="3633"/>
      <c r="ATE46" s="3634"/>
      <c r="ATF46" s="3632"/>
      <c r="ATG46" s="3633"/>
      <c r="ATH46" s="3632"/>
      <c r="ATI46" s="3629"/>
      <c r="ATJ46" s="3629"/>
      <c r="ATK46" s="3633"/>
      <c r="ATL46" s="3628"/>
      <c r="ATM46" s="3629"/>
      <c r="ATN46" s="3628"/>
      <c r="ATO46" s="3629"/>
      <c r="ATP46" s="3629"/>
      <c r="ATQ46" s="3629"/>
      <c r="ATR46" s="3629"/>
      <c r="ATS46" s="3630"/>
      <c r="ATT46" s="3631"/>
      <c r="ATU46" s="2383"/>
      <c r="ATV46" s="3632"/>
      <c r="ATW46" s="3633"/>
      <c r="ATX46" s="3634"/>
      <c r="ATY46" s="3632"/>
      <c r="ATZ46" s="3633"/>
      <c r="AUA46" s="3632"/>
      <c r="AUB46" s="3629"/>
      <c r="AUC46" s="3629"/>
      <c r="AUD46" s="3633"/>
      <c r="AUE46" s="3628"/>
      <c r="AUF46" s="3629"/>
      <c r="AUG46" s="3628"/>
      <c r="AUH46" s="3629"/>
      <c r="AUI46" s="3629"/>
      <c r="AUJ46" s="3629"/>
      <c r="AUK46" s="3629"/>
      <c r="AUL46" s="3630"/>
      <c r="AUM46" s="3631"/>
      <c r="AUN46" s="2383"/>
      <c r="AUO46" s="3632"/>
      <c r="AUP46" s="3633"/>
      <c r="AUQ46" s="3634"/>
      <c r="AUR46" s="3632"/>
      <c r="AUS46" s="3633"/>
      <c r="AUT46" s="3632"/>
      <c r="AUU46" s="3629"/>
      <c r="AUV46" s="3629"/>
      <c r="AUW46" s="3633"/>
      <c r="AUX46" s="3628"/>
      <c r="AUY46" s="3629"/>
      <c r="AUZ46" s="3628"/>
      <c r="AVA46" s="3629"/>
      <c r="AVB46" s="3629"/>
      <c r="AVC46" s="3629"/>
      <c r="AVD46" s="3629"/>
      <c r="AVE46" s="3630"/>
      <c r="AVF46" s="3631"/>
      <c r="AVG46" s="2383"/>
      <c r="AVH46" s="3632"/>
      <c r="AVI46" s="3633"/>
      <c r="AVJ46" s="3634"/>
      <c r="AVK46" s="3632"/>
      <c r="AVL46" s="3633"/>
      <c r="AVM46" s="3632"/>
      <c r="AVN46" s="3629"/>
      <c r="AVO46" s="3629"/>
      <c r="AVP46" s="3633"/>
      <c r="AVQ46" s="3628"/>
      <c r="AVR46" s="3629"/>
      <c r="AVS46" s="3628"/>
      <c r="AVT46" s="3629"/>
      <c r="AVU46" s="3629"/>
      <c r="AVV46" s="3629"/>
      <c r="AVW46" s="3629"/>
      <c r="AVX46" s="3630"/>
      <c r="AVY46" s="3631"/>
      <c r="AVZ46" s="2383"/>
      <c r="AWA46" s="3632"/>
      <c r="AWB46" s="3633"/>
      <c r="AWC46" s="3634"/>
      <c r="AWD46" s="3632"/>
      <c r="AWE46" s="3633"/>
      <c r="AWF46" s="3632"/>
      <c r="AWG46" s="3629"/>
      <c r="AWH46" s="3629"/>
      <c r="AWI46" s="3633"/>
      <c r="AWJ46" s="3628"/>
      <c r="AWK46" s="3629"/>
      <c r="AWL46" s="3628"/>
      <c r="AWM46" s="3629"/>
      <c r="AWN46" s="3629"/>
      <c r="AWO46" s="3629"/>
      <c r="AWP46" s="3629"/>
      <c r="AWQ46" s="3630"/>
      <c r="AWR46" s="3631"/>
      <c r="AWS46" s="2383"/>
      <c r="AWT46" s="3632"/>
      <c r="AWU46" s="3633"/>
      <c r="AWV46" s="3634"/>
      <c r="AWW46" s="3632"/>
      <c r="AWX46" s="3633"/>
      <c r="AWY46" s="3632"/>
      <c r="AWZ46" s="3629"/>
      <c r="AXA46" s="3629"/>
      <c r="AXB46" s="3633"/>
      <c r="AXC46" s="3628"/>
      <c r="AXD46" s="3629"/>
      <c r="AXE46" s="3628"/>
      <c r="AXF46" s="3629"/>
      <c r="AXG46" s="3629"/>
      <c r="AXH46" s="3629"/>
      <c r="AXI46" s="3629"/>
      <c r="AXJ46" s="3630"/>
      <c r="AXK46" s="3631"/>
      <c r="AXL46" s="2383"/>
      <c r="AXM46" s="3632"/>
      <c r="AXN46" s="3633"/>
      <c r="AXO46" s="3634"/>
      <c r="AXP46" s="3632"/>
      <c r="AXQ46" s="3633"/>
      <c r="AXR46" s="3632"/>
      <c r="AXS46" s="3629"/>
      <c r="AXT46" s="3629"/>
      <c r="AXU46" s="3633"/>
      <c r="AXV46" s="3628"/>
      <c r="AXW46" s="3629"/>
      <c r="AXX46" s="3628"/>
      <c r="AXY46" s="3629"/>
      <c r="AXZ46" s="3629"/>
      <c r="AYA46" s="3629"/>
      <c r="AYB46" s="3629"/>
      <c r="AYC46" s="3630"/>
      <c r="AYD46" s="3631"/>
      <c r="AYE46" s="2383"/>
      <c r="AYF46" s="3632"/>
      <c r="AYG46" s="3633"/>
      <c r="AYH46" s="3634"/>
      <c r="AYI46" s="3632"/>
      <c r="AYJ46" s="3633"/>
      <c r="AYK46" s="3632"/>
      <c r="AYL46" s="3629"/>
      <c r="AYM46" s="3629"/>
      <c r="AYN46" s="3633"/>
      <c r="AYO46" s="3628"/>
      <c r="AYP46" s="3629"/>
      <c r="AYQ46" s="3628"/>
      <c r="AYR46" s="3629"/>
      <c r="AYS46" s="3629"/>
      <c r="AYT46" s="3629"/>
      <c r="AYU46" s="3629"/>
      <c r="AYV46" s="3630"/>
      <c r="AYW46" s="3631"/>
      <c r="AYX46" s="2383"/>
      <c r="AYY46" s="3632"/>
      <c r="AYZ46" s="3633"/>
      <c r="AZA46" s="3634"/>
      <c r="AZB46" s="3632"/>
      <c r="AZC46" s="3633"/>
      <c r="AZD46" s="3632"/>
      <c r="AZE46" s="3629"/>
      <c r="AZF46" s="3629"/>
      <c r="AZG46" s="3633"/>
      <c r="AZH46" s="3628"/>
      <c r="AZI46" s="3629"/>
      <c r="AZJ46" s="3628"/>
      <c r="AZK46" s="3629"/>
      <c r="AZL46" s="3629"/>
      <c r="AZM46" s="3629"/>
      <c r="AZN46" s="3629"/>
      <c r="AZO46" s="3630"/>
      <c r="AZP46" s="3631"/>
      <c r="AZQ46" s="2383"/>
      <c r="AZR46" s="3632"/>
      <c r="AZS46" s="3633"/>
      <c r="AZT46" s="3634"/>
      <c r="AZU46" s="3632"/>
      <c r="AZV46" s="3633"/>
      <c r="AZW46" s="3632"/>
      <c r="AZX46" s="3629"/>
      <c r="AZY46" s="3629"/>
      <c r="AZZ46" s="3633"/>
      <c r="BAA46" s="3628"/>
      <c r="BAB46" s="3629"/>
      <c r="BAC46" s="3628"/>
      <c r="BAD46" s="3629"/>
      <c r="BAE46" s="3629"/>
      <c r="BAF46" s="3629"/>
      <c r="BAG46" s="3629"/>
      <c r="BAH46" s="3630"/>
      <c r="BAI46" s="3631"/>
      <c r="BAJ46" s="2383"/>
      <c r="BAK46" s="3632"/>
      <c r="BAL46" s="3633"/>
      <c r="BAM46" s="3634"/>
      <c r="BAN46" s="3632"/>
      <c r="BAO46" s="3633"/>
      <c r="BAP46" s="3632"/>
      <c r="BAQ46" s="3629"/>
      <c r="BAR46" s="3629"/>
      <c r="BAS46" s="3633"/>
      <c r="BAT46" s="3628"/>
      <c r="BAU46" s="3629"/>
      <c r="BAV46" s="3628"/>
      <c r="BAW46" s="3629"/>
      <c r="BAX46" s="3629"/>
      <c r="BAY46" s="3629"/>
      <c r="BAZ46" s="3629"/>
      <c r="BBA46" s="3630"/>
      <c r="BBB46" s="3631"/>
      <c r="BBC46" s="2383"/>
      <c r="BBD46" s="3632"/>
      <c r="BBE46" s="3633"/>
      <c r="BBF46" s="3634"/>
      <c r="BBG46" s="3632"/>
      <c r="BBH46" s="3633"/>
      <c r="BBI46" s="3632"/>
      <c r="BBJ46" s="3629"/>
      <c r="BBK46" s="3629"/>
      <c r="BBL46" s="3633"/>
      <c r="BBM46" s="3628"/>
      <c r="BBN46" s="3629"/>
      <c r="BBO46" s="3628"/>
      <c r="BBP46" s="3629"/>
      <c r="BBQ46" s="3629"/>
      <c r="BBR46" s="3629"/>
      <c r="BBS46" s="3629"/>
      <c r="BBT46" s="3630"/>
      <c r="BBU46" s="3631"/>
      <c r="BBV46" s="2383"/>
      <c r="BBW46" s="3632"/>
      <c r="BBX46" s="3633"/>
      <c r="BBY46" s="3634"/>
      <c r="BBZ46" s="3632"/>
      <c r="BCA46" s="3633"/>
      <c r="BCB46" s="3632"/>
      <c r="BCC46" s="3629"/>
      <c r="BCD46" s="3629"/>
      <c r="BCE46" s="3633"/>
      <c r="BCF46" s="3628"/>
      <c r="BCG46" s="3629"/>
      <c r="BCH46" s="3628"/>
      <c r="BCI46" s="3629"/>
      <c r="BCJ46" s="3629"/>
      <c r="BCK46" s="3629"/>
      <c r="BCL46" s="3629"/>
      <c r="BCM46" s="3630"/>
      <c r="BCN46" s="3631"/>
      <c r="BCO46" s="2383"/>
      <c r="BCP46" s="3632"/>
      <c r="BCQ46" s="3633"/>
      <c r="BCR46" s="3634"/>
      <c r="BCS46" s="3632"/>
      <c r="BCT46" s="3633"/>
      <c r="BCU46" s="3632"/>
      <c r="BCV46" s="3629"/>
      <c r="BCW46" s="3629"/>
      <c r="BCX46" s="3633"/>
      <c r="BCY46" s="3628"/>
      <c r="BCZ46" s="3629"/>
      <c r="BDA46" s="3628"/>
      <c r="BDB46" s="3629"/>
      <c r="BDC46" s="3629"/>
      <c r="BDD46" s="3629"/>
      <c r="BDE46" s="3629"/>
      <c r="BDF46" s="3630"/>
      <c r="BDG46" s="3631"/>
      <c r="BDH46" s="2383"/>
      <c r="BDI46" s="3632"/>
      <c r="BDJ46" s="3633"/>
      <c r="BDK46" s="3634"/>
      <c r="BDL46" s="3632"/>
      <c r="BDM46" s="3633"/>
      <c r="BDN46" s="3632"/>
      <c r="BDO46" s="3629"/>
      <c r="BDP46" s="3629"/>
      <c r="BDQ46" s="3633"/>
      <c r="BDR46" s="3628"/>
      <c r="BDS46" s="3629"/>
      <c r="BDT46" s="3628"/>
      <c r="BDU46" s="3629"/>
      <c r="BDV46" s="3629"/>
      <c r="BDW46" s="3629"/>
      <c r="BDX46" s="3629"/>
      <c r="BDY46" s="3630"/>
      <c r="BDZ46" s="3631"/>
      <c r="BEA46" s="2383"/>
      <c r="BEB46" s="3632"/>
      <c r="BEC46" s="3633"/>
      <c r="BED46" s="3634"/>
      <c r="BEE46" s="3632"/>
      <c r="BEF46" s="3633"/>
      <c r="BEG46" s="3632"/>
      <c r="BEH46" s="3629"/>
      <c r="BEI46" s="3629"/>
      <c r="BEJ46" s="3633"/>
      <c r="BEK46" s="3628"/>
      <c r="BEL46" s="3629"/>
      <c r="BEM46" s="3628"/>
      <c r="BEN46" s="3629"/>
      <c r="BEO46" s="3629"/>
      <c r="BEP46" s="3629"/>
      <c r="BEQ46" s="3629"/>
      <c r="BER46" s="3630"/>
      <c r="BES46" s="3631"/>
      <c r="BET46" s="2383"/>
      <c r="BEU46" s="3632"/>
      <c r="BEV46" s="3633"/>
      <c r="BEW46" s="3634"/>
      <c r="BEX46" s="3632"/>
      <c r="BEY46" s="3633"/>
      <c r="BEZ46" s="3632"/>
      <c r="BFA46" s="3629"/>
      <c r="BFB46" s="3629"/>
      <c r="BFC46" s="3633"/>
      <c r="BFD46" s="3628"/>
      <c r="BFE46" s="3629"/>
      <c r="BFF46" s="3628"/>
      <c r="BFG46" s="3629"/>
      <c r="BFH46" s="3629"/>
      <c r="BFI46" s="3629"/>
      <c r="BFJ46" s="3629"/>
      <c r="BFK46" s="3630"/>
      <c r="BFL46" s="3631"/>
      <c r="BFM46" s="2383"/>
      <c r="BFN46" s="3632"/>
      <c r="BFO46" s="3633"/>
      <c r="BFP46" s="3634"/>
      <c r="BFQ46" s="3632"/>
      <c r="BFR46" s="3633"/>
      <c r="BFS46" s="3632"/>
      <c r="BFT46" s="3629"/>
      <c r="BFU46" s="3629"/>
      <c r="BFV46" s="3633"/>
      <c r="BFW46" s="3628"/>
      <c r="BFX46" s="3629"/>
      <c r="BFY46" s="3628"/>
      <c r="BFZ46" s="3629"/>
      <c r="BGA46" s="3629"/>
      <c r="BGB46" s="3629"/>
      <c r="BGC46" s="3629"/>
      <c r="BGD46" s="3630"/>
      <c r="BGE46" s="3631"/>
      <c r="BGF46" s="2383"/>
      <c r="BGG46" s="3632"/>
      <c r="BGH46" s="3633"/>
      <c r="BGI46" s="3634"/>
      <c r="BGJ46" s="3632"/>
      <c r="BGK46" s="3633"/>
      <c r="BGL46" s="3632"/>
      <c r="BGM46" s="3629"/>
      <c r="BGN46" s="3629"/>
      <c r="BGO46" s="3633"/>
      <c r="BGP46" s="3628"/>
      <c r="BGQ46" s="3629"/>
      <c r="BGR46" s="3628"/>
      <c r="BGS46" s="3629"/>
      <c r="BGT46" s="3629"/>
      <c r="BGU46" s="3629"/>
      <c r="BGV46" s="3629"/>
      <c r="BGW46" s="3630"/>
      <c r="BGX46" s="3631"/>
      <c r="BGY46" s="2383"/>
      <c r="BGZ46" s="3632"/>
      <c r="BHA46" s="3633"/>
      <c r="BHB46" s="3634"/>
      <c r="BHC46" s="3632"/>
      <c r="BHD46" s="3633"/>
      <c r="BHE46" s="3632"/>
      <c r="BHF46" s="3629"/>
      <c r="BHG46" s="3629"/>
      <c r="BHH46" s="3633"/>
      <c r="BHI46" s="3628"/>
      <c r="BHJ46" s="3629"/>
      <c r="BHK46" s="3628"/>
      <c r="BHL46" s="3629"/>
      <c r="BHM46" s="3629"/>
      <c r="BHN46" s="3629"/>
      <c r="BHO46" s="3629"/>
      <c r="BHP46" s="3630"/>
      <c r="BHQ46" s="3631"/>
      <c r="BHR46" s="2383"/>
      <c r="BHS46" s="3632"/>
      <c r="BHT46" s="3633"/>
      <c r="BHU46" s="3634"/>
      <c r="BHV46" s="3632"/>
      <c r="BHW46" s="3633"/>
      <c r="BHX46" s="3632"/>
      <c r="BHY46" s="3629"/>
      <c r="BHZ46" s="3629"/>
      <c r="BIA46" s="3633"/>
      <c r="BIB46" s="3628"/>
      <c r="BIC46" s="3629"/>
      <c r="BID46" s="3628"/>
      <c r="BIE46" s="3629"/>
      <c r="BIF46" s="3629"/>
      <c r="BIG46" s="3629"/>
      <c r="BIH46" s="3629"/>
      <c r="BII46" s="3630"/>
      <c r="BIJ46" s="3631"/>
      <c r="BIK46" s="2383"/>
      <c r="BIL46" s="3632"/>
      <c r="BIM46" s="3633"/>
      <c r="BIN46" s="3634"/>
      <c r="BIO46" s="3632"/>
      <c r="BIP46" s="3633"/>
      <c r="BIQ46" s="3632"/>
      <c r="BIR46" s="3629"/>
      <c r="BIS46" s="3629"/>
      <c r="BIT46" s="3633"/>
      <c r="BIU46" s="3628"/>
      <c r="BIV46" s="3629"/>
      <c r="BIW46" s="3628"/>
      <c r="BIX46" s="3629"/>
      <c r="BIY46" s="3629"/>
      <c r="BIZ46" s="3629"/>
      <c r="BJA46" s="3629"/>
      <c r="BJB46" s="3630"/>
      <c r="BJC46" s="3631"/>
      <c r="BJD46" s="2383"/>
      <c r="BJE46" s="3632"/>
      <c r="BJF46" s="3633"/>
      <c r="BJG46" s="3634"/>
      <c r="BJH46" s="3632"/>
      <c r="BJI46" s="3633"/>
      <c r="BJJ46" s="3632"/>
      <c r="BJK46" s="3629"/>
      <c r="BJL46" s="3629"/>
      <c r="BJM46" s="3633"/>
      <c r="BJN46" s="3628"/>
      <c r="BJO46" s="3629"/>
      <c r="BJP46" s="3628"/>
      <c r="BJQ46" s="3629"/>
      <c r="BJR46" s="3629"/>
      <c r="BJS46" s="3629"/>
      <c r="BJT46" s="3629"/>
      <c r="BJU46" s="3630"/>
      <c r="BJV46" s="3631"/>
      <c r="BJW46" s="2383"/>
      <c r="BJX46" s="3632"/>
      <c r="BJY46" s="3633"/>
      <c r="BJZ46" s="3634"/>
      <c r="BKA46" s="3632"/>
      <c r="BKB46" s="3633"/>
      <c r="BKC46" s="3632"/>
      <c r="BKD46" s="3629"/>
      <c r="BKE46" s="3629"/>
      <c r="BKF46" s="3633"/>
      <c r="BKG46" s="3628"/>
      <c r="BKH46" s="3629"/>
      <c r="BKI46" s="3628"/>
      <c r="BKJ46" s="3629"/>
      <c r="BKK46" s="3629"/>
      <c r="BKL46" s="3629"/>
      <c r="BKM46" s="3629"/>
      <c r="BKN46" s="3630"/>
      <c r="BKO46" s="3631"/>
      <c r="BKP46" s="2383"/>
      <c r="BKQ46" s="3632"/>
      <c r="BKR46" s="3633"/>
      <c r="BKS46" s="3634"/>
      <c r="BKT46" s="3632"/>
      <c r="BKU46" s="3633"/>
      <c r="BKV46" s="3632"/>
      <c r="BKW46" s="3629"/>
      <c r="BKX46" s="3629"/>
      <c r="BKY46" s="3633"/>
      <c r="BKZ46" s="3628"/>
      <c r="BLA46" s="3629"/>
      <c r="BLB46" s="3628"/>
      <c r="BLC46" s="3629"/>
      <c r="BLD46" s="3629"/>
      <c r="BLE46" s="3629"/>
      <c r="BLF46" s="3629"/>
      <c r="BLG46" s="3630"/>
      <c r="BLH46" s="3631"/>
      <c r="BLI46" s="2383"/>
      <c r="BLJ46" s="3632"/>
      <c r="BLK46" s="3633"/>
      <c r="BLL46" s="3634"/>
      <c r="BLM46" s="3632"/>
      <c r="BLN46" s="3633"/>
      <c r="BLO46" s="3632"/>
      <c r="BLP46" s="3629"/>
      <c r="BLQ46" s="3629"/>
      <c r="BLR46" s="3633"/>
      <c r="BLS46" s="3628"/>
      <c r="BLT46" s="3629"/>
      <c r="BLU46" s="3628"/>
      <c r="BLV46" s="3629"/>
      <c r="BLW46" s="3629"/>
      <c r="BLX46" s="3629"/>
      <c r="BLY46" s="3629"/>
      <c r="BLZ46" s="3630"/>
      <c r="BMA46" s="3631"/>
      <c r="BMB46" s="2383"/>
      <c r="BMC46" s="3632"/>
      <c r="BMD46" s="3633"/>
      <c r="BME46" s="3634"/>
      <c r="BMF46" s="3632"/>
      <c r="BMG46" s="3633"/>
      <c r="BMH46" s="3632"/>
      <c r="BMI46" s="3629"/>
      <c r="BMJ46" s="3629"/>
      <c r="BMK46" s="3633"/>
      <c r="BML46" s="3628"/>
      <c r="BMM46" s="3629"/>
      <c r="BMN46" s="3628"/>
      <c r="BMO46" s="3629"/>
      <c r="BMP46" s="3629"/>
      <c r="BMQ46" s="3629"/>
      <c r="BMR46" s="3629"/>
      <c r="BMS46" s="3630"/>
      <c r="BMT46" s="3631"/>
      <c r="BMU46" s="2383"/>
      <c r="BMV46" s="3632"/>
      <c r="BMW46" s="3633"/>
      <c r="BMX46" s="3634"/>
      <c r="BMY46" s="3632"/>
      <c r="BMZ46" s="3633"/>
      <c r="BNA46" s="3632"/>
      <c r="BNB46" s="3629"/>
      <c r="BNC46" s="3629"/>
      <c r="BND46" s="3633"/>
      <c r="BNE46" s="3628"/>
      <c r="BNF46" s="3629"/>
      <c r="BNG46" s="3628"/>
      <c r="BNH46" s="3629"/>
      <c r="BNI46" s="3629"/>
      <c r="BNJ46" s="3629"/>
      <c r="BNK46" s="3629"/>
      <c r="BNL46" s="3630"/>
      <c r="BNM46" s="3631"/>
      <c r="BNN46" s="2383"/>
      <c r="BNO46" s="3632"/>
      <c r="BNP46" s="3633"/>
      <c r="BNQ46" s="3634"/>
      <c r="BNR46" s="3632"/>
      <c r="BNS46" s="3633"/>
      <c r="BNT46" s="3632"/>
      <c r="BNU46" s="3629"/>
      <c r="BNV46" s="3629"/>
      <c r="BNW46" s="3633"/>
      <c r="BNX46" s="3628"/>
      <c r="BNY46" s="3629"/>
      <c r="BNZ46" s="3628"/>
      <c r="BOA46" s="3629"/>
      <c r="BOB46" s="3629"/>
      <c r="BOC46" s="3629"/>
      <c r="BOD46" s="3629"/>
      <c r="BOE46" s="3630"/>
      <c r="BOF46" s="3631"/>
      <c r="BOG46" s="2383"/>
      <c r="BOH46" s="3632"/>
      <c r="BOI46" s="3633"/>
      <c r="BOJ46" s="3634"/>
      <c r="BOK46" s="3632"/>
      <c r="BOL46" s="3633"/>
      <c r="BOM46" s="3632"/>
      <c r="BON46" s="3629"/>
      <c r="BOO46" s="3629"/>
      <c r="BOP46" s="3633"/>
      <c r="BOQ46" s="3628"/>
      <c r="BOR46" s="3629"/>
      <c r="BOS46" s="3628"/>
      <c r="BOT46" s="3629"/>
      <c r="BOU46" s="3629"/>
      <c r="BOV46" s="3629"/>
      <c r="BOW46" s="3629"/>
      <c r="BOX46" s="3630"/>
      <c r="BOY46" s="3631"/>
      <c r="BOZ46" s="2383"/>
      <c r="BPA46" s="3632"/>
      <c r="BPB46" s="3633"/>
      <c r="BPC46" s="3634"/>
      <c r="BPD46" s="3632"/>
      <c r="BPE46" s="3633"/>
      <c r="BPF46" s="3632"/>
      <c r="BPG46" s="3629"/>
      <c r="BPH46" s="3629"/>
      <c r="BPI46" s="3633"/>
      <c r="BPJ46" s="3628"/>
      <c r="BPK46" s="3629"/>
      <c r="BPL46" s="3628"/>
      <c r="BPM46" s="3629"/>
      <c r="BPN46" s="3629"/>
      <c r="BPO46" s="3629"/>
      <c r="BPP46" s="3629"/>
      <c r="BPQ46" s="3630"/>
      <c r="BPR46" s="3631"/>
      <c r="BPS46" s="2383"/>
      <c r="BPT46" s="3632"/>
      <c r="BPU46" s="3633"/>
      <c r="BPV46" s="3634"/>
      <c r="BPW46" s="3632"/>
      <c r="BPX46" s="3633"/>
      <c r="BPY46" s="3632"/>
      <c r="BPZ46" s="3629"/>
      <c r="BQA46" s="3629"/>
      <c r="BQB46" s="3633"/>
      <c r="BQC46" s="3628"/>
      <c r="BQD46" s="3629"/>
      <c r="BQE46" s="3628"/>
      <c r="BQF46" s="3629"/>
      <c r="BQG46" s="3629"/>
      <c r="BQH46" s="3629"/>
      <c r="BQI46" s="3629"/>
      <c r="BQJ46" s="3630"/>
      <c r="BQK46" s="3631"/>
      <c r="BQL46" s="2383"/>
      <c r="BQM46" s="3632"/>
      <c r="BQN46" s="3633"/>
      <c r="BQO46" s="3634"/>
      <c r="BQP46" s="3632"/>
      <c r="BQQ46" s="3633"/>
      <c r="BQR46" s="3632"/>
      <c r="BQS46" s="3629"/>
      <c r="BQT46" s="3629"/>
      <c r="BQU46" s="3633"/>
      <c r="BQV46" s="3628"/>
      <c r="BQW46" s="3629"/>
      <c r="BQX46" s="3628"/>
      <c r="BQY46" s="3629"/>
      <c r="BQZ46" s="3629"/>
      <c r="BRA46" s="3629"/>
      <c r="BRB46" s="3629"/>
      <c r="BRC46" s="3630"/>
      <c r="BRD46" s="3631"/>
      <c r="BRE46" s="2383"/>
      <c r="BRF46" s="3632"/>
      <c r="BRG46" s="3633"/>
      <c r="BRH46" s="3634"/>
      <c r="BRI46" s="3632"/>
      <c r="BRJ46" s="3633"/>
      <c r="BRK46" s="3632"/>
      <c r="BRL46" s="3629"/>
      <c r="BRM46" s="3629"/>
      <c r="BRN46" s="3633"/>
      <c r="BRO46" s="3628"/>
      <c r="BRP46" s="3629"/>
      <c r="BRQ46" s="3628"/>
      <c r="BRR46" s="3629"/>
      <c r="BRS46" s="3629"/>
      <c r="BRT46" s="3629"/>
      <c r="BRU46" s="3629"/>
      <c r="BRV46" s="3630"/>
      <c r="BRW46" s="3631"/>
      <c r="BRX46" s="2383"/>
      <c r="BRY46" s="3632"/>
      <c r="BRZ46" s="3633"/>
      <c r="BSA46" s="3634"/>
      <c r="BSB46" s="3632"/>
      <c r="BSC46" s="3633"/>
      <c r="BSD46" s="3632"/>
      <c r="BSE46" s="3629"/>
      <c r="BSF46" s="3629"/>
      <c r="BSG46" s="3633"/>
      <c r="BSH46" s="3628"/>
      <c r="BSI46" s="3629"/>
      <c r="BSJ46" s="3628"/>
      <c r="BSK46" s="3629"/>
      <c r="BSL46" s="3629"/>
      <c r="BSM46" s="3629"/>
      <c r="BSN46" s="3629"/>
      <c r="BSO46" s="3630"/>
      <c r="BSP46" s="3631"/>
      <c r="BSQ46" s="2383"/>
      <c r="BSR46" s="3632"/>
      <c r="BSS46" s="3633"/>
      <c r="BST46" s="3634"/>
      <c r="BSU46" s="3632"/>
      <c r="BSV46" s="3633"/>
      <c r="BSW46" s="3632"/>
      <c r="BSX46" s="3629"/>
      <c r="BSY46" s="3629"/>
      <c r="BSZ46" s="3633"/>
      <c r="BTA46" s="3628"/>
      <c r="BTB46" s="3629"/>
      <c r="BTC46" s="3628"/>
      <c r="BTD46" s="3629"/>
      <c r="BTE46" s="3629"/>
      <c r="BTF46" s="3629"/>
      <c r="BTG46" s="3629"/>
      <c r="BTH46" s="3630"/>
      <c r="BTI46" s="3631"/>
      <c r="BTJ46" s="2383"/>
      <c r="BTK46" s="3632"/>
      <c r="BTL46" s="3633"/>
      <c r="BTM46" s="3634"/>
      <c r="BTN46" s="3632"/>
      <c r="BTO46" s="3633"/>
      <c r="BTP46" s="3632"/>
      <c r="BTQ46" s="3629"/>
      <c r="BTR46" s="3629"/>
      <c r="BTS46" s="3633"/>
      <c r="BTT46" s="3628"/>
      <c r="BTU46" s="3629"/>
      <c r="BTV46" s="3628"/>
      <c r="BTW46" s="3629"/>
      <c r="BTX46" s="3629"/>
      <c r="BTY46" s="3629"/>
      <c r="BTZ46" s="3629"/>
      <c r="BUA46" s="3630"/>
      <c r="BUB46" s="3631"/>
      <c r="BUC46" s="2383"/>
      <c r="BUD46" s="3632"/>
      <c r="BUE46" s="3633"/>
      <c r="BUF46" s="3634"/>
      <c r="BUG46" s="3632"/>
      <c r="BUH46" s="3633"/>
      <c r="BUI46" s="3632"/>
      <c r="BUJ46" s="3629"/>
      <c r="BUK46" s="3629"/>
      <c r="BUL46" s="3633"/>
      <c r="BUM46" s="3628"/>
      <c r="BUN46" s="3629"/>
      <c r="BUO46" s="3628"/>
      <c r="BUP46" s="3629"/>
      <c r="BUQ46" s="3629"/>
      <c r="BUR46" s="3629"/>
      <c r="BUS46" s="3629"/>
      <c r="BUT46" s="3630"/>
      <c r="BUU46" s="3631"/>
      <c r="BUV46" s="2383"/>
      <c r="BUW46" s="3632"/>
      <c r="BUX46" s="3633"/>
      <c r="BUY46" s="3634"/>
      <c r="BUZ46" s="3632"/>
      <c r="BVA46" s="3633"/>
      <c r="BVB46" s="3632"/>
      <c r="BVC46" s="3629"/>
      <c r="BVD46" s="3629"/>
      <c r="BVE46" s="3633"/>
      <c r="BVF46" s="3628"/>
      <c r="BVG46" s="3629"/>
      <c r="BVH46" s="3628"/>
      <c r="BVI46" s="3629"/>
      <c r="BVJ46" s="3629"/>
      <c r="BVK46" s="3629"/>
      <c r="BVL46" s="3629"/>
      <c r="BVM46" s="3630"/>
      <c r="BVN46" s="3631"/>
      <c r="BVO46" s="2383"/>
      <c r="BVP46" s="3632"/>
      <c r="BVQ46" s="3633"/>
      <c r="BVR46" s="3634"/>
      <c r="BVS46" s="3632"/>
      <c r="BVT46" s="3633"/>
      <c r="BVU46" s="3632"/>
      <c r="BVV46" s="3629"/>
      <c r="BVW46" s="3629"/>
      <c r="BVX46" s="3633"/>
      <c r="BVY46" s="3628"/>
      <c r="BVZ46" s="3629"/>
      <c r="BWA46" s="3628"/>
      <c r="BWB46" s="3629"/>
      <c r="BWC46" s="3629"/>
      <c r="BWD46" s="3629"/>
      <c r="BWE46" s="3629"/>
      <c r="BWF46" s="3630"/>
      <c r="BWG46" s="3631"/>
      <c r="BWH46" s="2383"/>
      <c r="BWI46" s="3632"/>
      <c r="BWJ46" s="3633"/>
      <c r="BWK46" s="3634"/>
      <c r="BWL46" s="3632"/>
      <c r="BWM46" s="3633"/>
      <c r="BWN46" s="3632"/>
      <c r="BWO46" s="3629"/>
      <c r="BWP46" s="3629"/>
      <c r="BWQ46" s="3633"/>
      <c r="BWR46" s="3628"/>
      <c r="BWS46" s="3629"/>
      <c r="BWT46" s="3628"/>
      <c r="BWU46" s="3629"/>
      <c r="BWV46" s="3629"/>
      <c r="BWW46" s="3629"/>
      <c r="BWX46" s="3629"/>
      <c r="BWY46" s="3630"/>
      <c r="BWZ46" s="3631"/>
      <c r="BXA46" s="2383"/>
      <c r="BXB46" s="3632"/>
      <c r="BXC46" s="3633"/>
      <c r="BXD46" s="3634"/>
      <c r="BXE46" s="3632"/>
      <c r="BXF46" s="3633"/>
      <c r="BXG46" s="3632"/>
      <c r="BXH46" s="3629"/>
      <c r="BXI46" s="3629"/>
      <c r="BXJ46" s="3633"/>
      <c r="BXK46" s="3628"/>
      <c r="BXL46" s="3629"/>
      <c r="BXM46" s="3628"/>
      <c r="BXN46" s="3629"/>
      <c r="BXO46" s="3629"/>
      <c r="BXP46" s="3629"/>
      <c r="BXQ46" s="3629"/>
      <c r="BXR46" s="3630"/>
      <c r="BXS46" s="3631"/>
      <c r="BXT46" s="2383"/>
      <c r="BXU46" s="3632"/>
      <c r="BXV46" s="3633"/>
      <c r="BXW46" s="3634"/>
      <c r="BXX46" s="3632"/>
      <c r="BXY46" s="3633"/>
      <c r="BXZ46" s="3632"/>
      <c r="BYA46" s="3629"/>
      <c r="BYB46" s="3629"/>
      <c r="BYC46" s="3633"/>
      <c r="BYD46" s="3628"/>
      <c r="BYE46" s="3629"/>
      <c r="BYF46" s="3628"/>
      <c r="BYG46" s="3629"/>
      <c r="BYH46" s="3629"/>
      <c r="BYI46" s="3629"/>
      <c r="BYJ46" s="3629"/>
      <c r="BYK46" s="3630"/>
      <c r="BYL46" s="3631"/>
      <c r="BYM46" s="2383"/>
      <c r="BYN46" s="3632"/>
      <c r="BYO46" s="3633"/>
      <c r="BYP46" s="3634"/>
      <c r="BYQ46" s="3632"/>
      <c r="BYR46" s="3633"/>
      <c r="BYS46" s="3632"/>
      <c r="BYT46" s="3629"/>
      <c r="BYU46" s="3629"/>
      <c r="BYV46" s="3633"/>
      <c r="BYW46" s="3628"/>
      <c r="BYX46" s="3629"/>
      <c r="BYY46" s="3628"/>
      <c r="BYZ46" s="3629"/>
      <c r="BZA46" s="3629"/>
      <c r="BZB46" s="3629"/>
      <c r="BZC46" s="3629"/>
      <c r="BZD46" s="3630"/>
      <c r="BZE46" s="3631"/>
      <c r="BZF46" s="2383"/>
      <c r="BZG46" s="3632"/>
      <c r="BZH46" s="3633"/>
      <c r="BZI46" s="3634"/>
      <c r="BZJ46" s="3632"/>
      <c r="BZK46" s="3633"/>
      <c r="BZL46" s="3632"/>
      <c r="BZM46" s="3629"/>
      <c r="BZN46" s="3629"/>
      <c r="BZO46" s="3633"/>
      <c r="BZP46" s="3628"/>
      <c r="BZQ46" s="3629"/>
      <c r="BZR46" s="3628"/>
      <c r="BZS46" s="3629"/>
      <c r="BZT46" s="3629"/>
      <c r="BZU46" s="3629"/>
      <c r="BZV46" s="3629"/>
      <c r="BZW46" s="3630"/>
      <c r="BZX46" s="3631"/>
      <c r="BZY46" s="2383"/>
      <c r="BZZ46" s="3632"/>
      <c r="CAA46" s="3633"/>
      <c r="CAB46" s="3634"/>
      <c r="CAC46" s="3632"/>
      <c r="CAD46" s="3633"/>
      <c r="CAE46" s="3632"/>
      <c r="CAF46" s="3629"/>
      <c r="CAG46" s="3629"/>
      <c r="CAH46" s="3633"/>
      <c r="CAI46" s="3628"/>
      <c r="CAJ46" s="3629"/>
      <c r="CAK46" s="3628"/>
      <c r="CAL46" s="3629"/>
      <c r="CAM46" s="3629"/>
      <c r="CAN46" s="3629"/>
      <c r="CAO46" s="3629"/>
      <c r="CAP46" s="3630"/>
      <c r="CAQ46" s="3631"/>
      <c r="CAR46" s="2383"/>
      <c r="CAS46" s="3632"/>
      <c r="CAT46" s="3633"/>
      <c r="CAU46" s="3634"/>
      <c r="CAV46" s="3632"/>
      <c r="CAW46" s="3633"/>
      <c r="CAX46" s="3632"/>
      <c r="CAY46" s="3629"/>
      <c r="CAZ46" s="3629"/>
      <c r="CBA46" s="3633"/>
      <c r="CBB46" s="3628"/>
      <c r="CBC46" s="3629"/>
      <c r="CBD46" s="3628"/>
      <c r="CBE46" s="3629"/>
      <c r="CBF46" s="3629"/>
      <c r="CBG46" s="3629"/>
      <c r="CBH46" s="3629"/>
      <c r="CBI46" s="3630"/>
      <c r="CBJ46" s="3631"/>
      <c r="CBK46" s="2383"/>
      <c r="CBL46" s="3632"/>
      <c r="CBM46" s="3633"/>
      <c r="CBN46" s="3634"/>
      <c r="CBO46" s="3632"/>
      <c r="CBP46" s="3633"/>
      <c r="CBQ46" s="3632"/>
      <c r="CBR46" s="3629"/>
      <c r="CBS46" s="3629"/>
      <c r="CBT46" s="3633"/>
      <c r="CBU46" s="3628"/>
      <c r="CBV46" s="3629"/>
      <c r="CBW46" s="3628"/>
      <c r="CBX46" s="3629"/>
      <c r="CBY46" s="3629"/>
      <c r="CBZ46" s="3629"/>
      <c r="CCA46" s="3629"/>
      <c r="CCB46" s="3630"/>
      <c r="CCC46" s="3631"/>
      <c r="CCD46" s="2383"/>
      <c r="CCE46" s="3632"/>
      <c r="CCF46" s="3633"/>
      <c r="CCG46" s="3634"/>
      <c r="CCH46" s="3632"/>
      <c r="CCI46" s="3633"/>
      <c r="CCJ46" s="3632"/>
      <c r="CCK46" s="3629"/>
      <c r="CCL46" s="3629"/>
      <c r="CCM46" s="3633"/>
      <c r="CCN46" s="3628"/>
      <c r="CCO46" s="3629"/>
      <c r="CCP46" s="3628"/>
      <c r="CCQ46" s="3629"/>
      <c r="CCR46" s="3629"/>
      <c r="CCS46" s="3629"/>
      <c r="CCT46" s="3629"/>
      <c r="CCU46" s="3630"/>
      <c r="CCV46" s="3631"/>
      <c r="CCW46" s="2383"/>
      <c r="CCX46" s="3632"/>
      <c r="CCY46" s="3633"/>
      <c r="CCZ46" s="3634"/>
      <c r="CDA46" s="3632"/>
      <c r="CDB46" s="3633"/>
      <c r="CDC46" s="3632"/>
      <c r="CDD46" s="3629"/>
      <c r="CDE46" s="3629"/>
      <c r="CDF46" s="3633"/>
      <c r="CDG46" s="3628"/>
      <c r="CDH46" s="3629"/>
      <c r="CDI46" s="3628"/>
      <c r="CDJ46" s="3629"/>
      <c r="CDK46" s="3629"/>
      <c r="CDL46" s="3629"/>
      <c r="CDM46" s="3629"/>
      <c r="CDN46" s="3630"/>
      <c r="CDO46" s="3631"/>
      <c r="CDP46" s="2383"/>
      <c r="CDQ46" s="3632"/>
      <c r="CDR46" s="3633"/>
      <c r="CDS46" s="3634"/>
      <c r="CDT46" s="3632"/>
      <c r="CDU46" s="3633"/>
      <c r="CDV46" s="3632"/>
      <c r="CDW46" s="3629"/>
      <c r="CDX46" s="3629"/>
      <c r="CDY46" s="3633"/>
      <c r="CDZ46" s="3628"/>
      <c r="CEA46" s="3629"/>
      <c r="CEB46" s="3628"/>
      <c r="CEC46" s="3629"/>
      <c r="CED46" s="3629"/>
      <c r="CEE46" s="3629"/>
      <c r="CEF46" s="3629"/>
      <c r="CEG46" s="3630"/>
      <c r="CEH46" s="3631"/>
      <c r="CEI46" s="2383"/>
      <c r="CEJ46" s="3632"/>
      <c r="CEK46" s="3633"/>
      <c r="CEL46" s="3634"/>
      <c r="CEM46" s="3632"/>
      <c r="CEN46" s="3633"/>
      <c r="CEO46" s="3632"/>
      <c r="CEP46" s="3629"/>
      <c r="CEQ46" s="3629"/>
      <c r="CER46" s="3633"/>
      <c r="CES46" s="3628"/>
      <c r="CET46" s="3629"/>
      <c r="CEU46" s="3628"/>
      <c r="CEV46" s="3629"/>
      <c r="CEW46" s="3629"/>
      <c r="CEX46" s="3629"/>
      <c r="CEY46" s="3629"/>
      <c r="CEZ46" s="3630"/>
      <c r="CFA46" s="3631"/>
      <c r="CFB46" s="2383"/>
      <c r="CFC46" s="3632"/>
      <c r="CFD46" s="3633"/>
      <c r="CFE46" s="3634"/>
      <c r="CFF46" s="3632"/>
      <c r="CFG46" s="3633"/>
      <c r="CFH46" s="3632"/>
      <c r="CFI46" s="3629"/>
      <c r="CFJ46" s="3629"/>
      <c r="CFK46" s="3633"/>
      <c r="CFL46" s="3628"/>
      <c r="CFM46" s="3629"/>
      <c r="CFN46" s="3628"/>
      <c r="CFO46" s="3629"/>
      <c r="CFP46" s="3629"/>
      <c r="CFQ46" s="3629"/>
      <c r="CFR46" s="3629"/>
      <c r="CFS46" s="3630"/>
      <c r="CFT46" s="3631"/>
      <c r="CFU46" s="2383"/>
      <c r="CFV46" s="3632"/>
      <c r="CFW46" s="3633"/>
      <c r="CFX46" s="3634"/>
      <c r="CFY46" s="3632"/>
      <c r="CFZ46" s="3633"/>
      <c r="CGA46" s="3632"/>
      <c r="CGB46" s="3629"/>
      <c r="CGC46" s="3629"/>
      <c r="CGD46" s="3633"/>
      <c r="CGE46" s="3628"/>
      <c r="CGF46" s="3629"/>
      <c r="CGG46" s="3628"/>
      <c r="CGH46" s="3629"/>
      <c r="CGI46" s="3629"/>
      <c r="CGJ46" s="3629"/>
      <c r="CGK46" s="3629"/>
      <c r="CGL46" s="3630"/>
      <c r="CGM46" s="3631"/>
      <c r="CGN46" s="2383"/>
      <c r="CGO46" s="3632"/>
      <c r="CGP46" s="3633"/>
      <c r="CGQ46" s="3634"/>
      <c r="CGR46" s="3632"/>
      <c r="CGS46" s="3633"/>
      <c r="CGT46" s="3632"/>
      <c r="CGU46" s="3629"/>
      <c r="CGV46" s="3629"/>
      <c r="CGW46" s="3633"/>
      <c r="CGX46" s="3628"/>
      <c r="CGY46" s="3629"/>
      <c r="CGZ46" s="3628"/>
      <c r="CHA46" s="3629"/>
      <c r="CHB46" s="3629"/>
      <c r="CHC46" s="3629"/>
      <c r="CHD46" s="3629"/>
      <c r="CHE46" s="3630"/>
      <c r="CHF46" s="3631"/>
      <c r="CHG46" s="2383"/>
      <c r="CHH46" s="3632"/>
      <c r="CHI46" s="3633"/>
      <c r="CHJ46" s="3634"/>
      <c r="CHK46" s="3632"/>
      <c r="CHL46" s="3633"/>
      <c r="CHM46" s="3632"/>
      <c r="CHN46" s="3629"/>
      <c r="CHO46" s="3629"/>
      <c r="CHP46" s="3633"/>
      <c r="CHQ46" s="3628"/>
      <c r="CHR46" s="3629"/>
      <c r="CHS46" s="3628"/>
      <c r="CHT46" s="3629"/>
      <c r="CHU46" s="3629"/>
      <c r="CHV46" s="3629"/>
      <c r="CHW46" s="3629"/>
      <c r="CHX46" s="3630"/>
      <c r="CHY46" s="3631"/>
      <c r="CHZ46" s="2383"/>
      <c r="CIA46" s="3632"/>
      <c r="CIB46" s="3633"/>
      <c r="CIC46" s="3634"/>
      <c r="CID46" s="3632"/>
      <c r="CIE46" s="3633"/>
      <c r="CIF46" s="3632"/>
      <c r="CIG46" s="3629"/>
      <c r="CIH46" s="3629"/>
      <c r="CII46" s="3633"/>
      <c r="CIJ46" s="3628"/>
      <c r="CIK46" s="3629"/>
      <c r="CIL46" s="3628"/>
      <c r="CIM46" s="3629"/>
      <c r="CIN46" s="3629"/>
      <c r="CIO46" s="3629"/>
      <c r="CIP46" s="3629"/>
      <c r="CIQ46" s="3630"/>
      <c r="CIR46" s="3631"/>
      <c r="CIS46" s="2383"/>
      <c r="CIT46" s="3632"/>
      <c r="CIU46" s="3633"/>
      <c r="CIV46" s="3634"/>
      <c r="CIW46" s="3632"/>
      <c r="CIX46" s="3633"/>
      <c r="CIY46" s="3632"/>
      <c r="CIZ46" s="3629"/>
      <c r="CJA46" s="3629"/>
      <c r="CJB46" s="3633"/>
      <c r="CJC46" s="3628"/>
      <c r="CJD46" s="3629"/>
      <c r="CJE46" s="3628"/>
      <c r="CJF46" s="3629"/>
      <c r="CJG46" s="3629"/>
      <c r="CJH46" s="3629"/>
      <c r="CJI46" s="3629"/>
      <c r="CJJ46" s="3630"/>
      <c r="CJK46" s="3631"/>
      <c r="CJL46" s="2383"/>
      <c r="CJM46" s="3632"/>
      <c r="CJN46" s="3633"/>
      <c r="CJO46" s="3634"/>
      <c r="CJP46" s="3632"/>
      <c r="CJQ46" s="3633"/>
      <c r="CJR46" s="3632"/>
      <c r="CJS46" s="3629"/>
      <c r="CJT46" s="3629"/>
      <c r="CJU46" s="3633"/>
      <c r="CJV46" s="3628"/>
      <c r="CJW46" s="3629"/>
      <c r="CJX46" s="3628"/>
      <c r="CJY46" s="3629"/>
      <c r="CJZ46" s="3629"/>
      <c r="CKA46" s="3629"/>
      <c r="CKB46" s="3629"/>
      <c r="CKC46" s="3630"/>
      <c r="CKD46" s="3631"/>
      <c r="CKE46" s="2383"/>
      <c r="CKF46" s="3632"/>
      <c r="CKG46" s="3633"/>
      <c r="CKH46" s="3634"/>
      <c r="CKI46" s="3632"/>
      <c r="CKJ46" s="3633"/>
      <c r="CKK46" s="3632"/>
      <c r="CKL46" s="3629"/>
      <c r="CKM46" s="3629"/>
      <c r="CKN46" s="3633"/>
      <c r="CKO46" s="3628"/>
      <c r="CKP46" s="3629"/>
      <c r="CKQ46" s="3628"/>
      <c r="CKR46" s="3629"/>
      <c r="CKS46" s="3629"/>
      <c r="CKT46" s="3629"/>
      <c r="CKU46" s="3629"/>
      <c r="CKV46" s="3630"/>
      <c r="CKW46" s="3631"/>
      <c r="CKX46" s="2383"/>
      <c r="CKY46" s="3632"/>
      <c r="CKZ46" s="3633"/>
      <c r="CLA46" s="3634"/>
      <c r="CLB46" s="3632"/>
      <c r="CLC46" s="3633"/>
      <c r="CLD46" s="3632"/>
      <c r="CLE46" s="3629"/>
      <c r="CLF46" s="3629"/>
      <c r="CLG46" s="3633"/>
      <c r="CLH46" s="3628"/>
      <c r="CLI46" s="3629"/>
      <c r="CLJ46" s="3628"/>
      <c r="CLK46" s="3629"/>
      <c r="CLL46" s="3629"/>
      <c r="CLM46" s="3629"/>
      <c r="CLN46" s="3629"/>
      <c r="CLO46" s="3630"/>
      <c r="CLP46" s="3631"/>
      <c r="CLQ46" s="2383"/>
      <c r="CLR46" s="3632"/>
      <c r="CLS46" s="3633"/>
      <c r="CLT46" s="3634"/>
      <c r="CLU46" s="3632"/>
      <c r="CLV46" s="3633"/>
      <c r="CLW46" s="3632"/>
      <c r="CLX46" s="3629"/>
      <c r="CLY46" s="3629"/>
      <c r="CLZ46" s="3633"/>
      <c r="CMA46" s="3628"/>
      <c r="CMB46" s="3629"/>
      <c r="CMC46" s="3628"/>
      <c r="CMD46" s="3629"/>
      <c r="CME46" s="3629"/>
      <c r="CMF46" s="3629"/>
      <c r="CMG46" s="3629"/>
      <c r="CMH46" s="3630"/>
      <c r="CMI46" s="3631"/>
      <c r="CMJ46" s="2383"/>
      <c r="CMK46" s="3632"/>
      <c r="CML46" s="3633"/>
      <c r="CMM46" s="3634"/>
      <c r="CMN46" s="3632"/>
      <c r="CMO46" s="3633"/>
      <c r="CMP46" s="3632"/>
      <c r="CMQ46" s="3629"/>
      <c r="CMR46" s="3629"/>
      <c r="CMS46" s="3633"/>
      <c r="CMT46" s="3628"/>
      <c r="CMU46" s="3629"/>
      <c r="CMV46" s="3628"/>
      <c r="CMW46" s="3629"/>
      <c r="CMX46" s="3629"/>
      <c r="CMY46" s="3629"/>
      <c r="CMZ46" s="3629"/>
      <c r="CNA46" s="3630"/>
      <c r="CNB46" s="3631"/>
      <c r="CNC46" s="2383"/>
      <c r="CND46" s="3632"/>
      <c r="CNE46" s="3633"/>
      <c r="CNF46" s="3634"/>
      <c r="CNG46" s="3632"/>
      <c r="CNH46" s="3633"/>
      <c r="CNI46" s="3632"/>
      <c r="CNJ46" s="3629"/>
      <c r="CNK46" s="3629"/>
      <c r="CNL46" s="3633"/>
      <c r="CNM46" s="3628"/>
      <c r="CNN46" s="3629"/>
      <c r="CNO46" s="3628"/>
      <c r="CNP46" s="3629"/>
      <c r="CNQ46" s="3629"/>
      <c r="CNR46" s="3629"/>
      <c r="CNS46" s="3629"/>
      <c r="CNT46" s="3630"/>
      <c r="CNU46" s="3631"/>
      <c r="CNV46" s="2383"/>
      <c r="CNW46" s="3632"/>
      <c r="CNX46" s="3633"/>
      <c r="CNY46" s="3634"/>
      <c r="CNZ46" s="3632"/>
      <c r="COA46" s="3633"/>
      <c r="COB46" s="3632"/>
      <c r="COC46" s="3629"/>
      <c r="COD46" s="3629"/>
      <c r="COE46" s="3633"/>
      <c r="COF46" s="3628"/>
      <c r="COG46" s="3629"/>
      <c r="COH46" s="3628"/>
      <c r="COI46" s="3629"/>
      <c r="COJ46" s="3629"/>
      <c r="COK46" s="3629"/>
      <c r="COL46" s="3629"/>
      <c r="COM46" s="3630"/>
      <c r="CON46" s="3631"/>
      <c r="COO46" s="2383"/>
      <c r="COP46" s="3632"/>
      <c r="COQ46" s="3633"/>
      <c r="COR46" s="3634"/>
      <c r="COS46" s="3632"/>
      <c r="COT46" s="3633"/>
      <c r="COU46" s="3632"/>
      <c r="COV46" s="3629"/>
      <c r="COW46" s="3629"/>
      <c r="COX46" s="3633"/>
      <c r="COY46" s="3628"/>
      <c r="COZ46" s="3629"/>
      <c r="CPA46" s="3628"/>
      <c r="CPB46" s="3629"/>
      <c r="CPC46" s="3629"/>
      <c r="CPD46" s="3629"/>
      <c r="CPE46" s="3629"/>
      <c r="CPF46" s="3630"/>
      <c r="CPG46" s="3631"/>
      <c r="CPH46" s="2383"/>
      <c r="CPI46" s="3632"/>
      <c r="CPJ46" s="3633"/>
      <c r="CPK46" s="3634"/>
      <c r="CPL46" s="3632"/>
      <c r="CPM46" s="3633"/>
      <c r="CPN46" s="3632"/>
      <c r="CPO46" s="3629"/>
      <c r="CPP46" s="3629"/>
      <c r="CPQ46" s="3633"/>
      <c r="CPR46" s="3628"/>
      <c r="CPS46" s="3629"/>
      <c r="CPT46" s="3628"/>
      <c r="CPU46" s="3629"/>
      <c r="CPV46" s="3629"/>
      <c r="CPW46" s="3629"/>
      <c r="CPX46" s="3629"/>
      <c r="CPY46" s="3630"/>
      <c r="CPZ46" s="3631"/>
      <c r="CQA46" s="2383"/>
      <c r="CQB46" s="3632"/>
      <c r="CQC46" s="3633"/>
      <c r="CQD46" s="3634"/>
      <c r="CQE46" s="3632"/>
      <c r="CQF46" s="3633"/>
      <c r="CQG46" s="3632"/>
      <c r="CQH46" s="3629"/>
      <c r="CQI46" s="3629"/>
      <c r="CQJ46" s="3633"/>
      <c r="CQK46" s="3628"/>
      <c r="CQL46" s="3629"/>
      <c r="CQM46" s="3628"/>
      <c r="CQN46" s="3629"/>
      <c r="CQO46" s="3629"/>
      <c r="CQP46" s="3629"/>
      <c r="CQQ46" s="3629"/>
      <c r="CQR46" s="3630"/>
      <c r="CQS46" s="3631"/>
      <c r="CQT46" s="2383"/>
      <c r="CQU46" s="3632"/>
      <c r="CQV46" s="3633"/>
      <c r="CQW46" s="3634"/>
      <c r="CQX46" s="3632"/>
      <c r="CQY46" s="3633"/>
      <c r="CQZ46" s="3632"/>
      <c r="CRA46" s="3629"/>
      <c r="CRB46" s="3629"/>
      <c r="CRC46" s="3633"/>
      <c r="CRD46" s="3628"/>
      <c r="CRE46" s="3629"/>
      <c r="CRF46" s="3628"/>
      <c r="CRG46" s="3629"/>
      <c r="CRH46" s="3629"/>
      <c r="CRI46" s="3629"/>
      <c r="CRJ46" s="3629"/>
      <c r="CRK46" s="3630"/>
      <c r="CRL46" s="3631"/>
      <c r="CRM46" s="2383"/>
      <c r="CRN46" s="3632"/>
      <c r="CRO46" s="3633"/>
      <c r="CRP46" s="3634"/>
      <c r="CRQ46" s="3632"/>
      <c r="CRR46" s="3633"/>
      <c r="CRS46" s="3632"/>
      <c r="CRT46" s="3629"/>
      <c r="CRU46" s="3629"/>
      <c r="CRV46" s="3633"/>
      <c r="CRW46" s="3628"/>
      <c r="CRX46" s="3629"/>
      <c r="CRY46" s="3628"/>
      <c r="CRZ46" s="3629"/>
      <c r="CSA46" s="3629"/>
      <c r="CSB46" s="3629"/>
      <c r="CSC46" s="3629"/>
      <c r="CSD46" s="3630"/>
      <c r="CSE46" s="3631"/>
      <c r="CSF46" s="2383"/>
      <c r="CSG46" s="3632"/>
      <c r="CSH46" s="3633"/>
      <c r="CSI46" s="3634"/>
      <c r="CSJ46" s="3632"/>
      <c r="CSK46" s="3633"/>
      <c r="CSL46" s="3632"/>
      <c r="CSM46" s="3629"/>
      <c r="CSN46" s="3629"/>
      <c r="CSO46" s="3633"/>
      <c r="CSP46" s="3628"/>
      <c r="CSQ46" s="3629"/>
      <c r="CSR46" s="3628"/>
      <c r="CSS46" s="3629"/>
      <c r="CST46" s="3629"/>
      <c r="CSU46" s="3629"/>
      <c r="CSV46" s="3629"/>
      <c r="CSW46" s="3630"/>
      <c r="CSX46" s="3631"/>
      <c r="CSY46" s="2383"/>
      <c r="CSZ46" s="3632"/>
      <c r="CTA46" s="3633"/>
      <c r="CTB46" s="3634"/>
      <c r="CTC46" s="3632"/>
      <c r="CTD46" s="3633"/>
      <c r="CTE46" s="3632"/>
      <c r="CTF46" s="3629"/>
      <c r="CTG46" s="3629"/>
      <c r="CTH46" s="3633"/>
      <c r="CTI46" s="3628"/>
      <c r="CTJ46" s="3629"/>
      <c r="CTK46" s="3628"/>
      <c r="CTL46" s="3629"/>
      <c r="CTM46" s="3629"/>
      <c r="CTN46" s="3629"/>
      <c r="CTO46" s="3629"/>
      <c r="CTP46" s="3630"/>
      <c r="CTQ46" s="3631"/>
      <c r="CTR46" s="2383"/>
      <c r="CTS46" s="3632"/>
      <c r="CTT46" s="3633"/>
      <c r="CTU46" s="3634"/>
      <c r="CTV46" s="3632"/>
      <c r="CTW46" s="3633"/>
      <c r="CTX46" s="3632"/>
      <c r="CTY46" s="3629"/>
      <c r="CTZ46" s="3629"/>
      <c r="CUA46" s="3633"/>
      <c r="CUB46" s="3628"/>
      <c r="CUC46" s="3629"/>
      <c r="CUD46" s="3628"/>
      <c r="CUE46" s="3629"/>
      <c r="CUF46" s="3629"/>
      <c r="CUG46" s="3629"/>
      <c r="CUH46" s="3629"/>
      <c r="CUI46" s="3630"/>
      <c r="CUJ46" s="3631"/>
      <c r="CUK46" s="2383"/>
      <c r="CUL46" s="3632"/>
      <c r="CUM46" s="3633"/>
      <c r="CUN46" s="3634"/>
      <c r="CUO46" s="3632"/>
      <c r="CUP46" s="3633"/>
      <c r="CUQ46" s="3632"/>
      <c r="CUR46" s="3629"/>
      <c r="CUS46" s="3629"/>
      <c r="CUT46" s="3633"/>
      <c r="CUU46" s="3628"/>
      <c r="CUV46" s="3629"/>
      <c r="CUW46" s="3628"/>
      <c r="CUX46" s="3629"/>
      <c r="CUY46" s="3629"/>
      <c r="CUZ46" s="3629"/>
      <c r="CVA46" s="3629"/>
      <c r="CVB46" s="3630"/>
      <c r="CVC46" s="3631"/>
      <c r="CVD46" s="2383"/>
      <c r="CVE46" s="3632"/>
      <c r="CVF46" s="3633"/>
      <c r="CVG46" s="3634"/>
      <c r="CVH46" s="3632"/>
      <c r="CVI46" s="3633"/>
      <c r="CVJ46" s="3632"/>
      <c r="CVK46" s="3629"/>
      <c r="CVL46" s="3629"/>
      <c r="CVM46" s="3633"/>
      <c r="CVN46" s="3628"/>
      <c r="CVO46" s="3629"/>
      <c r="CVP46" s="3628"/>
      <c r="CVQ46" s="3629"/>
      <c r="CVR46" s="3629"/>
      <c r="CVS46" s="3629"/>
      <c r="CVT46" s="3629"/>
      <c r="CVU46" s="3630"/>
      <c r="CVV46" s="3631"/>
      <c r="CVW46" s="2383"/>
      <c r="CVX46" s="3632"/>
      <c r="CVY46" s="3633"/>
      <c r="CVZ46" s="3634"/>
      <c r="CWA46" s="3632"/>
      <c r="CWB46" s="3633"/>
      <c r="CWC46" s="3632"/>
      <c r="CWD46" s="3629"/>
      <c r="CWE46" s="3629"/>
      <c r="CWF46" s="3633"/>
      <c r="CWG46" s="3628"/>
      <c r="CWH46" s="3629"/>
      <c r="CWI46" s="3628"/>
      <c r="CWJ46" s="3629"/>
      <c r="CWK46" s="3629"/>
      <c r="CWL46" s="3629"/>
      <c r="CWM46" s="3629"/>
      <c r="CWN46" s="3630"/>
      <c r="CWO46" s="3631"/>
      <c r="CWP46" s="2383"/>
      <c r="CWQ46" s="3632"/>
      <c r="CWR46" s="3633"/>
      <c r="CWS46" s="3634"/>
      <c r="CWT46" s="3632"/>
      <c r="CWU46" s="3633"/>
      <c r="CWV46" s="3632"/>
      <c r="CWW46" s="3629"/>
      <c r="CWX46" s="3629"/>
      <c r="CWY46" s="3633"/>
      <c r="CWZ46" s="3628"/>
      <c r="CXA46" s="3629"/>
      <c r="CXB46" s="3628"/>
      <c r="CXC46" s="3629"/>
      <c r="CXD46" s="3629"/>
      <c r="CXE46" s="3629"/>
      <c r="CXF46" s="3629"/>
      <c r="CXG46" s="3630"/>
      <c r="CXH46" s="3631"/>
      <c r="CXI46" s="2383"/>
      <c r="CXJ46" s="3632"/>
      <c r="CXK46" s="3633"/>
      <c r="CXL46" s="3634"/>
      <c r="CXM46" s="3632"/>
      <c r="CXN46" s="3633"/>
      <c r="CXO46" s="3632"/>
      <c r="CXP46" s="3629"/>
      <c r="CXQ46" s="3629"/>
      <c r="CXR46" s="3633"/>
      <c r="CXS46" s="3628"/>
      <c r="CXT46" s="3629"/>
      <c r="CXU46" s="3628"/>
      <c r="CXV46" s="3629"/>
      <c r="CXW46" s="3629"/>
      <c r="CXX46" s="3629"/>
      <c r="CXY46" s="3629"/>
      <c r="CXZ46" s="3630"/>
      <c r="CYA46" s="3631"/>
      <c r="CYB46" s="2383"/>
      <c r="CYC46" s="3632"/>
      <c r="CYD46" s="3633"/>
      <c r="CYE46" s="3634"/>
      <c r="CYF46" s="3632"/>
      <c r="CYG46" s="3633"/>
      <c r="CYH46" s="3632"/>
      <c r="CYI46" s="3629"/>
      <c r="CYJ46" s="3629"/>
      <c r="CYK46" s="3633"/>
      <c r="CYL46" s="3628"/>
      <c r="CYM46" s="3629"/>
      <c r="CYN46" s="3628"/>
      <c r="CYO46" s="3629"/>
      <c r="CYP46" s="3629"/>
      <c r="CYQ46" s="3629"/>
      <c r="CYR46" s="3629"/>
      <c r="CYS46" s="3630"/>
      <c r="CYT46" s="3631"/>
      <c r="CYU46" s="2383"/>
      <c r="CYV46" s="3632"/>
      <c r="CYW46" s="3633"/>
      <c r="CYX46" s="3634"/>
      <c r="CYY46" s="3632"/>
      <c r="CYZ46" s="3633"/>
      <c r="CZA46" s="3632"/>
      <c r="CZB46" s="3629"/>
      <c r="CZC46" s="3629"/>
      <c r="CZD46" s="3633"/>
      <c r="CZE46" s="3628"/>
      <c r="CZF46" s="3629"/>
      <c r="CZG46" s="3628"/>
      <c r="CZH46" s="3629"/>
      <c r="CZI46" s="3629"/>
      <c r="CZJ46" s="3629"/>
      <c r="CZK46" s="3629"/>
      <c r="CZL46" s="3630"/>
      <c r="CZM46" s="3631"/>
      <c r="CZN46" s="2383"/>
      <c r="CZO46" s="3632"/>
      <c r="CZP46" s="3633"/>
      <c r="CZQ46" s="3634"/>
      <c r="CZR46" s="3632"/>
      <c r="CZS46" s="3633"/>
      <c r="CZT46" s="3632"/>
      <c r="CZU46" s="3629"/>
      <c r="CZV46" s="3629"/>
      <c r="CZW46" s="3633"/>
      <c r="CZX46" s="3628"/>
      <c r="CZY46" s="3629"/>
      <c r="CZZ46" s="3628"/>
      <c r="DAA46" s="3629"/>
      <c r="DAB46" s="3629"/>
      <c r="DAC46" s="3629"/>
      <c r="DAD46" s="3629"/>
      <c r="DAE46" s="3630"/>
      <c r="DAF46" s="3631"/>
      <c r="DAG46" s="2383"/>
      <c r="DAH46" s="3632"/>
      <c r="DAI46" s="3633"/>
      <c r="DAJ46" s="3634"/>
      <c r="DAK46" s="3632"/>
      <c r="DAL46" s="3633"/>
      <c r="DAM46" s="3632"/>
      <c r="DAN46" s="3629"/>
      <c r="DAO46" s="3629"/>
      <c r="DAP46" s="3633"/>
      <c r="DAQ46" s="3628"/>
      <c r="DAR46" s="3629"/>
      <c r="DAS46" s="3628"/>
      <c r="DAT46" s="3629"/>
      <c r="DAU46" s="3629"/>
      <c r="DAV46" s="3629"/>
      <c r="DAW46" s="3629"/>
      <c r="DAX46" s="3630"/>
      <c r="DAY46" s="3631"/>
      <c r="DAZ46" s="2383"/>
      <c r="DBA46" s="3632"/>
      <c r="DBB46" s="3633"/>
      <c r="DBC46" s="3634"/>
      <c r="DBD46" s="3632"/>
      <c r="DBE46" s="3633"/>
      <c r="DBF46" s="3632"/>
      <c r="DBG46" s="3629"/>
      <c r="DBH46" s="3629"/>
      <c r="DBI46" s="3633"/>
      <c r="DBJ46" s="3628"/>
      <c r="DBK46" s="3629"/>
      <c r="DBL46" s="3628"/>
      <c r="DBM46" s="3629"/>
      <c r="DBN46" s="3629"/>
      <c r="DBO46" s="3629"/>
      <c r="DBP46" s="3629"/>
      <c r="DBQ46" s="3630"/>
      <c r="DBR46" s="3631"/>
      <c r="DBS46" s="2383"/>
      <c r="DBT46" s="3632"/>
      <c r="DBU46" s="3633"/>
      <c r="DBV46" s="3634"/>
      <c r="DBW46" s="3632"/>
      <c r="DBX46" s="3633"/>
      <c r="DBY46" s="3632"/>
      <c r="DBZ46" s="3629"/>
      <c r="DCA46" s="3629"/>
      <c r="DCB46" s="3633"/>
      <c r="DCC46" s="3628"/>
      <c r="DCD46" s="3629"/>
      <c r="DCE46" s="3628"/>
      <c r="DCF46" s="3629"/>
      <c r="DCG46" s="3629"/>
      <c r="DCH46" s="3629"/>
      <c r="DCI46" s="3629"/>
      <c r="DCJ46" s="3630"/>
      <c r="DCK46" s="3631"/>
      <c r="DCL46" s="2383"/>
      <c r="DCM46" s="3632"/>
      <c r="DCN46" s="3633"/>
      <c r="DCO46" s="3634"/>
      <c r="DCP46" s="3632"/>
      <c r="DCQ46" s="3633"/>
      <c r="DCR46" s="3632"/>
      <c r="DCS46" s="3629"/>
      <c r="DCT46" s="3629"/>
      <c r="DCU46" s="3633"/>
      <c r="DCV46" s="3628"/>
      <c r="DCW46" s="3629"/>
      <c r="DCX46" s="3628"/>
      <c r="DCY46" s="3629"/>
      <c r="DCZ46" s="3629"/>
      <c r="DDA46" s="3629"/>
      <c r="DDB46" s="3629"/>
      <c r="DDC46" s="3630"/>
      <c r="DDD46" s="3631"/>
      <c r="DDE46" s="2383"/>
      <c r="DDF46" s="3632"/>
      <c r="DDG46" s="3633"/>
      <c r="DDH46" s="3634"/>
      <c r="DDI46" s="3632"/>
      <c r="DDJ46" s="3633"/>
      <c r="DDK46" s="3632"/>
      <c r="DDL46" s="3629"/>
      <c r="DDM46" s="3629"/>
      <c r="DDN46" s="3633"/>
      <c r="DDO46" s="3628"/>
      <c r="DDP46" s="3629"/>
      <c r="DDQ46" s="3628"/>
      <c r="DDR46" s="3629"/>
      <c r="DDS46" s="3629"/>
      <c r="DDT46" s="3629"/>
      <c r="DDU46" s="3629"/>
      <c r="DDV46" s="3630"/>
      <c r="DDW46" s="3631"/>
      <c r="DDX46" s="2383"/>
      <c r="DDY46" s="3632"/>
      <c r="DDZ46" s="3633"/>
      <c r="DEA46" s="3634"/>
      <c r="DEB46" s="3632"/>
      <c r="DEC46" s="3633"/>
      <c r="DED46" s="3632"/>
      <c r="DEE46" s="3629"/>
      <c r="DEF46" s="3629"/>
      <c r="DEG46" s="3633"/>
      <c r="DEH46" s="3628"/>
      <c r="DEI46" s="3629"/>
      <c r="DEJ46" s="3628"/>
      <c r="DEK46" s="3629"/>
      <c r="DEL46" s="3629"/>
      <c r="DEM46" s="3629"/>
      <c r="DEN46" s="3629"/>
      <c r="DEO46" s="3630"/>
      <c r="DEP46" s="3631"/>
      <c r="DEQ46" s="2383"/>
      <c r="DER46" s="3632"/>
      <c r="DES46" s="3633"/>
      <c r="DET46" s="3634"/>
      <c r="DEU46" s="3632"/>
      <c r="DEV46" s="3633"/>
      <c r="DEW46" s="3632"/>
      <c r="DEX46" s="3629"/>
      <c r="DEY46" s="3629"/>
      <c r="DEZ46" s="3633"/>
      <c r="DFA46" s="3628"/>
      <c r="DFB46" s="3629"/>
      <c r="DFC46" s="3628"/>
      <c r="DFD46" s="3629"/>
      <c r="DFE46" s="3629"/>
      <c r="DFF46" s="3629"/>
      <c r="DFG46" s="3629"/>
      <c r="DFH46" s="3630"/>
      <c r="DFI46" s="3631"/>
      <c r="DFJ46" s="2383"/>
      <c r="DFK46" s="3632"/>
      <c r="DFL46" s="3633"/>
      <c r="DFM46" s="3634"/>
      <c r="DFN46" s="3632"/>
      <c r="DFO46" s="3633"/>
      <c r="DFP46" s="3632"/>
      <c r="DFQ46" s="3629"/>
      <c r="DFR46" s="3629"/>
      <c r="DFS46" s="3633"/>
      <c r="DFT46" s="3628"/>
      <c r="DFU46" s="3629"/>
      <c r="DFV46" s="3628"/>
      <c r="DFW46" s="3629"/>
      <c r="DFX46" s="3629"/>
      <c r="DFY46" s="3629"/>
      <c r="DFZ46" s="3629"/>
      <c r="DGA46" s="3630"/>
      <c r="DGB46" s="3631"/>
      <c r="DGC46" s="2383"/>
      <c r="DGD46" s="3632"/>
      <c r="DGE46" s="3633"/>
      <c r="DGF46" s="3634"/>
      <c r="DGG46" s="3632"/>
      <c r="DGH46" s="3633"/>
      <c r="DGI46" s="3632"/>
      <c r="DGJ46" s="3629"/>
      <c r="DGK46" s="3629"/>
      <c r="DGL46" s="3633"/>
      <c r="DGM46" s="3628"/>
      <c r="DGN46" s="3629"/>
      <c r="DGO46" s="3628"/>
      <c r="DGP46" s="3629"/>
      <c r="DGQ46" s="3629"/>
      <c r="DGR46" s="3629"/>
      <c r="DGS46" s="3629"/>
      <c r="DGT46" s="3630"/>
      <c r="DGU46" s="3631"/>
      <c r="DGV46" s="2383"/>
      <c r="DGW46" s="3632"/>
      <c r="DGX46" s="3633"/>
      <c r="DGY46" s="3634"/>
      <c r="DGZ46" s="3632"/>
      <c r="DHA46" s="3633"/>
      <c r="DHB46" s="3632"/>
      <c r="DHC46" s="3629"/>
      <c r="DHD46" s="3629"/>
      <c r="DHE46" s="3633"/>
      <c r="DHF46" s="3628"/>
      <c r="DHG46" s="3629"/>
      <c r="DHH46" s="3628"/>
      <c r="DHI46" s="3629"/>
      <c r="DHJ46" s="3629"/>
      <c r="DHK46" s="3629"/>
      <c r="DHL46" s="3629"/>
      <c r="DHM46" s="3630"/>
      <c r="DHN46" s="3631"/>
      <c r="DHO46" s="2383"/>
      <c r="DHP46" s="3632"/>
      <c r="DHQ46" s="3633"/>
      <c r="DHR46" s="3634"/>
      <c r="DHS46" s="3632"/>
      <c r="DHT46" s="3633"/>
      <c r="DHU46" s="3632"/>
      <c r="DHV46" s="3629"/>
      <c r="DHW46" s="3629"/>
      <c r="DHX46" s="3633"/>
      <c r="DHY46" s="3628"/>
      <c r="DHZ46" s="3629"/>
      <c r="DIA46" s="3628"/>
      <c r="DIB46" s="3629"/>
      <c r="DIC46" s="3629"/>
      <c r="DID46" s="3629"/>
      <c r="DIE46" s="3629"/>
      <c r="DIF46" s="3630"/>
      <c r="DIG46" s="3631"/>
      <c r="DIH46" s="2383"/>
      <c r="DII46" s="3632"/>
      <c r="DIJ46" s="3633"/>
      <c r="DIK46" s="3634"/>
      <c r="DIL46" s="3632"/>
      <c r="DIM46" s="3633"/>
      <c r="DIN46" s="3632"/>
      <c r="DIO46" s="3629"/>
      <c r="DIP46" s="3629"/>
      <c r="DIQ46" s="3633"/>
      <c r="DIR46" s="3628"/>
      <c r="DIS46" s="3629"/>
      <c r="DIT46" s="3628"/>
      <c r="DIU46" s="3629"/>
      <c r="DIV46" s="3629"/>
      <c r="DIW46" s="3629"/>
      <c r="DIX46" s="3629"/>
      <c r="DIY46" s="3630"/>
      <c r="DIZ46" s="3631"/>
      <c r="DJA46" s="2383"/>
      <c r="DJB46" s="3632"/>
      <c r="DJC46" s="3633"/>
      <c r="DJD46" s="3634"/>
      <c r="DJE46" s="3632"/>
      <c r="DJF46" s="3633"/>
      <c r="DJG46" s="3632"/>
      <c r="DJH46" s="3629"/>
      <c r="DJI46" s="3629"/>
      <c r="DJJ46" s="3633"/>
      <c r="DJK46" s="3628"/>
      <c r="DJL46" s="3629"/>
      <c r="DJM46" s="3628"/>
      <c r="DJN46" s="3629"/>
      <c r="DJO46" s="3629"/>
      <c r="DJP46" s="3629"/>
      <c r="DJQ46" s="3629"/>
      <c r="DJR46" s="3630"/>
      <c r="DJS46" s="3631"/>
      <c r="DJT46" s="2383"/>
      <c r="DJU46" s="3632"/>
      <c r="DJV46" s="3633"/>
      <c r="DJW46" s="3634"/>
      <c r="DJX46" s="3632"/>
      <c r="DJY46" s="3633"/>
      <c r="DJZ46" s="3632"/>
      <c r="DKA46" s="3629"/>
      <c r="DKB46" s="3629"/>
      <c r="DKC46" s="3633"/>
      <c r="DKD46" s="3628"/>
      <c r="DKE46" s="3629"/>
      <c r="DKF46" s="3628"/>
      <c r="DKG46" s="3629"/>
      <c r="DKH46" s="3629"/>
      <c r="DKI46" s="3629"/>
      <c r="DKJ46" s="3629"/>
      <c r="DKK46" s="3630"/>
      <c r="DKL46" s="3631"/>
      <c r="DKM46" s="2383"/>
      <c r="DKN46" s="3632"/>
      <c r="DKO46" s="3633"/>
      <c r="DKP46" s="3634"/>
      <c r="DKQ46" s="3632"/>
      <c r="DKR46" s="3633"/>
      <c r="DKS46" s="3632"/>
      <c r="DKT46" s="3629"/>
      <c r="DKU46" s="3629"/>
      <c r="DKV46" s="3633"/>
      <c r="DKW46" s="3628"/>
      <c r="DKX46" s="3629"/>
      <c r="DKY46" s="3628"/>
      <c r="DKZ46" s="3629"/>
      <c r="DLA46" s="3629"/>
      <c r="DLB46" s="3629"/>
      <c r="DLC46" s="3629"/>
      <c r="DLD46" s="3630"/>
      <c r="DLE46" s="3631"/>
      <c r="DLF46" s="2383"/>
      <c r="DLG46" s="3632"/>
      <c r="DLH46" s="3633"/>
      <c r="DLI46" s="3634"/>
      <c r="DLJ46" s="3632"/>
      <c r="DLK46" s="3633"/>
      <c r="DLL46" s="3632"/>
      <c r="DLM46" s="3629"/>
      <c r="DLN46" s="3629"/>
      <c r="DLO46" s="3633"/>
      <c r="DLP46" s="3628"/>
      <c r="DLQ46" s="3629"/>
      <c r="DLR46" s="3628"/>
      <c r="DLS46" s="3629"/>
      <c r="DLT46" s="3629"/>
      <c r="DLU46" s="3629"/>
      <c r="DLV46" s="3629"/>
      <c r="DLW46" s="3630"/>
      <c r="DLX46" s="3631"/>
      <c r="DLY46" s="2383"/>
      <c r="DLZ46" s="3632"/>
      <c r="DMA46" s="3633"/>
      <c r="DMB46" s="3634"/>
      <c r="DMC46" s="3632"/>
      <c r="DMD46" s="3633"/>
      <c r="DME46" s="3632"/>
      <c r="DMF46" s="3629"/>
      <c r="DMG46" s="3629"/>
      <c r="DMH46" s="3633"/>
      <c r="DMI46" s="3628"/>
      <c r="DMJ46" s="3629"/>
      <c r="DMK46" s="3628"/>
      <c r="DML46" s="3629"/>
      <c r="DMM46" s="3629"/>
      <c r="DMN46" s="3629"/>
      <c r="DMO46" s="3629"/>
      <c r="DMP46" s="3630"/>
      <c r="DMQ46" s="3631"/>
      <c r="DMR46" s="2383"/>
      <c r="DMS46" s="3632"/>
      <c r="DMT46" s="3633"/>
      <c r="DMU46" s="3634"/>
      <c r="DMV46" s="3632"/>
      <c r="DMW46" s="3633"/>
      <c r="DMX46" s="3632"/>
      <c r="DMY46" s="3629"/>
      <c r="DMZ46" s="3629"/>
      <c r="DNA46" s="3633"/>
      <c r="DNB46" s="3628"/>
      <c r="DNC46" s="3629"/>
      <c r="DND46" s="3628"/>
      <c r="DNE46" s="3629"/>
      <c r="DNF46" s="3629"/>
      <c r="DNG46" s="3629"/>
      <c r="DNH46" s="3629"/>
      <c r="DNI46" s="3630"/>
      <c r="DNJ46" s="3631"/>
      <c r="DNK46" s="2383"/>
      <c r="DNL46" s="3632"/>
      <c r="DNM46" s="3633"/>
      <c r="DNN46" s="3634"/>
      <c r="DNO46" s="3632"/>
      <c r="DNP46" s="3633"/>
      <c r="DNQ46" s="3632"/>
      <c r="DNR46" s="3629"/>
      <c r="DNS46" s="3629"/>
      <c r="DNT46" s="3633"/>
      <c r="DNU46" s="3628"/>
      <c r="DNV46" s="3629"/>
      <c r="DNW46" s="3628"/>
      <c r="DNX46" s="3629"/>
      <c r="DNY46" s="3629"/>
      <c r="DNZ46" s="3629"/>
      <c r="DOA46" s="3629"/>
      <c r="DOB46" s="3630"/>
      <c r="DOC46" s="3631"/>
      <c r="DOD46" s="2383"/>
      <c r="DOE46" s="3632"/>
      <c r="DOF46" s="3633"/>
      <c r="DOG46" s="3634"/>
      <c r="DOH46" s="3632"/>
      <c r="DOI46" s="3633"/>
      <c r="DOJ46" s="3632"/>
      <c r="DOK46" s="3629"/>
      <c r="DOL46" s="3629"/>
      <c r="DOM46" s="3633"/>
      <c r="DON46" s="3628"/>
      <c r="DOO46" s="3629"/>
      <c r="DOP46" s="3628"/>
      <c r="DOQ46" s="3629"/>
      <c r="DOR46" s="3629"/>
      <c r="DOS46" s="3629"/>
      <c r="DOT46" s="3629"/>
      <c r="DOU46" s="3630"/>
      <c r="DOV46" s="3631"/>
      <c r="DOW46" s="2383"/>
      <c r="DOX46" s="3632"/>
      <c r="DOY46" s="3633"/>
      <c r="DOZ46" s="3634"/>
      <c r="DPA46" s="3632"/>
      <c r="DPB46" s="3633"/>
      <c r="DPC46" s="3632"/>
      <c r="DPD46" s="3629"/>
      <c r="DPE46" s="3629"/>
      <c r="DPF46" s="3633"/>
      <c r="DPG46" s="3628"/>
      <c r="DPH46" s="3629"/>
      <c r="DPI46" s="3628"/>
      <c r="DPJ46" s="3629"/>
      <c r="DPK46" s="3629"/>
      <c r="DPL46" s="3629"/>
      <c r="DPM46" s="3629"/>
      <c r="DPN46" s="3630"/>
      <c r="DPO46" s="3631"/>
      <c r="DPP46" s="2383"/>
      <c r="DPQ46" s="3632"/>
      <c r="DPR46" s="3633"/>
      <c r="DPS46" s="3634"/>
      <c r="DPT46" s="3632"/>
      <c r="DPU46" s="3633"/>
      <c r="DPV46" s="3632"/>
      <c r="DPW46" s="3629"/>
      <c r="DPX46" s="3629"/>
      <c r="DPY46" s="3633"/>
      <c r="DPZ46" s="3628"/>
      <c r="DQA46" s="3629"/>
      <c r="DQB46" s="3628"/>
      <c r="DQC46" s="3629"/>
      <c r="DQD46" s="3629"/>
      <c r="DQE46" s="3629"/>
      <c r="DQF46" s="3629"/>
      <c r="DQG46" s="3630"/>
      <c r="DQH46" s="3631"/>
      <c r="DQI46" s="2383"/>
      <c r="DQJ46" s="3632"/>
      <c r="DQK46" s="3633"/>
      <c r="DQL46" s="3634"/>
      <c r="DQM46" s="3632"/>
      <c r="DQN46" s="3633"/>
      <c r="DQO46" s="3632"/>
      <c r="DQP46" s="3629"/>
      <c r="DQQ46" s="3629"/>
      <c r="DQR46" s="3633"/>
      <c r="DQS46" s="3628"/>
      <c r="DQT46" s="3629"/>
      <c r="DQU46" s="3628"/>
      <c r="DQV46" s="3629"/>
      <c r="DQW46" s="3629"/>
      <c r="DQX46" s="3629"/>
      <c r="DQY46" s="3629"/>
      <c r="DQZ46" s="3630"/>
      <c r="DRA46" s="3631"/>
      <c r="DRB46" s="2383"/>
      <c r="DRC46" s="3632"/>
      <c r="DRD46" s="3633"/>
      <c r="DRE46" s="3634"/>
      <c r="DRF46" s="3632"/>
      <c r="DRG46" s="3633"/>
      <c r="DRH46" s="3632"/>
      <c r="DRI46" s="3629"/>
      <c r="DRJ46" s="3629"/>
      <c r="DRK46" s="3633"/>
      <c r="DRL46" s="3628"/>
      <c r="DRM46" s="3629"/>
      <c r="DRN46" s="3628"/>
      <c r="DRO46" s="3629"/>
      <c r="DRP46" s="3629"/>
      <c r="DRQ46" s="3629"/>
      <c r="DRR46" s="3629"/>
      <c r="DRS46" s="3630"/>
      <c r="DRT46" s="3631"/>
      <c r="DRU46" s="2383"/>
      <c r="DRV46" s="3632"/>
      <c r="DRW46" s="3633"/>
      <c r="DRX46" s="3634"/>
      <c r="DRY46" s="3632"/>
      <c r="DRZ46" s="3633"/>
      <c r="DSA46" s="3632"/>
      <c r="DSB46" s="3629"/>
      <c r="DSC46" s="3629"/>
      <c r="DSD46" s="3633"/>
      <c r="DSE46" s="3628"/>
      <c r="DSF46" s="3629"/>
      <c r="DSG46" s="3628"/>
      <c r="DSH46" s="3629"/>
      <c r="DSI46" s="3629"/>
      <c r="DSJ46" s="3629"/>
      <c r="DSK46" s="3629"/>
      <c r="DSL46" s="3630"/>
      <c r="DSM46" s="3631"/>
      <c r="DSN46" s="2383"/>
      <c r="DSO46" s="3632"/>
      <c r="DSP46" s="3633"/>
      <c r="DSQ46" s="3634"/>
      <c r="DSR46" s="3632"/>
      <c r="DSS46" s="3633"/>
      <c r="DST46" s="3632"/>
      <c r="DSU46" s="3629"/>
      <c r="DSV46" s="3629"/>
      <c r="DSW46" s="3633"/>
      <c r="DSX46" s="3628"/>
      <c r="DSY46" s="3629"/>
      <c r="DSZ46" s="3628"/>
      <c r="DTA46" s="3629"/>
      <c r="DTB46" s="3629"/>
      <c r="DTC46" s="3629"/>
      <c r="DTD46" s="3629"/>
      <c r="DTE46" s="3630"/>
      <c r="DTF46" s="3631"/>
      <c r="DTG46" s="2383"/>
      <c r="DTH46" s="3632"/>
      <c r="DTI46" s="3633"/>
      <c r="DTJ46" s="3634"/>
      <c r="DTK46" s="3632"/>
      <c r="DTL46" s="3633"/>
      <c r="DTM46" s="3632"/>
      <c r="DTN46" s="3629"/>
      <c r="DTO46" s="3629"/>
      <c r="DTP46" s="3633"/>
      <c r="DTQ46" s="3628"/>
      <c r="DTR46" s="3629"/>
      <c r="DTS46" s="3628"/>
      <c r="DTT46" s="3629"/>
      <c r="DTU46" s="3629"/>
      <c r="DTV46" s="3629"/>
      <c r="DTW46" s="3629"/>
      <c r="DTX46" s="3630"/>
      <c r="DTY46" s="3631"/>
      <c r="DTZ46" s="2383"/>
      <c r="DUA46" s="3632"/>
      <c r="DUB46" s="3633"/>
      <c r="DUC46" s="3634"/>
      <c r="DUD46" s="3632"/>
      <c r="DUE46" s="3633"/>
      <c r="DUF46" s="3632"/>
      <c r="DUG46" s="3629"/>
      <c r="DUH46" s="3629"/>
      <c r="DUI46" s="3633"/>
      <c r="DUJ46" s="3628"/>
      <c r="DUK46" s="3629"/>
      <c r="DUL46" s="3628"/>
      <c r="DUM46" s="3629"/>
      <c r="DUN46" s="3629"/>
      <c r="DUO46" s="3629"/>
      <c r="DUP46" s="3629"/>
      <c r="DUQ46" s="3630"/>
      <c r="DUR46" s="3631"/>
      <c r="DUS46" s="2383"/>
      <c r="DUT46" s="3632"/>
      <c r="DUU46" s="3633"/>
      <c r="DUV46" s="3634"/>
      <c r="DUW46" s="3632"/>
      <c r="DUX46" s="3633"/>
      <c r="DUY46" s="3632"/>
      <c r="DUZ46" s="3629"/>
      <c r="DVA46" s="3629"/>
      <c r="DVB46" s="3633"/>
      <c r="DVC46" s="3628"/>
      <c r="DVD46" s="3629"/>
      <c r="DVE46" s="3628"/>
      <c r="DVF46" s="3629"/>
      <c r="DVG46" s="3629"/>
      <c r="DVH46" s="3629"/>
      <c r="DVI46" s="3629"/>
      <c r="DVJ46" s="3630"/>
      <c r="DVK46" s="3631"/>
      <c r="DVL46" s="2383"/>
      <c r="DVM46" s="3632"/>
      <c r="DVN46" s="3633"/>
      <c r="DVO46" s="3634"/>
      <c r="DVP46" s="3632"/>
      <c r="DVQ46" s="3633"/>
      <c r="DVR46" s="3632"/>
      <c r="DVS46" s="3629"/>
      <c r="DVT46" s="3629"/>
      <c r="DVU46" s="3633"/>
      <c r="DVV46" s="3628"/>
      <c r="DVW46" s="3629"/>
      <c r="DVX46" s="3628"/>
      <c r="DVY46" s="3629"/>
      <c r="DVZ46" s="3629"/>
      <c r="DWA46" s="3629"/>
      <c r="DWB46" s="3629"/>
      <c r="DWC46" s="3630"/>
      <c r="DWD46" s="3631"/>
      <c r="DWE46" s="2383"/>
      <c r="DWF46" s="3632"/>
      <c r="DWG46" s="3633"/>
      <c r="DWH46" s="3634"/>
      <c r="DWI46" s="3632"/>
      <c r="DWJ46" s="3633"/>
      <c r="DWK46" s="3632"/>
      <c r="DWL46" s="3629"/>
      <c r="DWM46" s="3629"/>
      <c r="DWN46" s="3633"/>
      <c r="DWO46" s="3628"/>
      <c r="DWP46" s="3629"/>
      <c r="DWQ46" s="3628"/>
      <c r="DWR46" s="3629"/>
      <c r="DWS46" s="3629"/>
      <c r="DWT46" s="3629"/>
      <c r="DWU46" s="3629"/>
      <c r="DWV46" s="3630"/>
      <c r="DWW46" s="3631"/>
      <c r="DWX46" s="2383"/>
      <c r="DWY46" s="3632"/>
      <c r="DWZ46" s="3633"/>
      <c r="DXA46" s="3634"/>
      <c r="DXB46" s="3632"/>
      <c r="DXC46" s="3633"/>
      <c r="DXD46" s="3632"/>
      <c r="DXE46" s="3629"/>
      <c r="DXF46" s="3629"/>
      <c r="DXG46" s="3633"/>
      <c r="DXH46" s="3628"/>
      <c r="DXI46" s="3629"/>
      <c r="DXJ46" s="3628"/>
      <c r="DXK46" s="3629"/>
      <c r="DXL46" s="3629"/>
      <c r="DXM46" s="3629"/>
      <c r="DXN46" s="3629"/>
      <c r="DXO46" s="3630"/>
      <c r="DXP46" s="3631"/>
      <c r="DXQ46" s="2383"/>
      <c r="DXR46" s="3632"/>
      <c r="DXS46" s="3633"/>
      <c r="DXT46" s="3634"/>
      <c r="DXU46" s="3632"/>
      <c r="DXV46" s="3633"/>
      <c r="DXW46" s="3632"/>
      <c r="DXX46" s="3629"/>
      <c r="DXY46" s="3629"/>
      <c r="DXZ46" s="3633"/>
      <c r="DYA46" s="3628"/>
      <c r="DYB46" s="3629"/>
      <c r="DYC46" s="3628"/>
      <c r="DYD46" s="3629"/>
      <c r="DYE46" s="3629"/>
      <c r="DYF46" s="3629"/>
      <c r="DYG46" s="3629"/>
      <c r="DYH46" s="3630"/>
      <c r="DYI46" s="3631"/>
      <c r="DYJ46" s="2383"/>
      <c r="DYK46" s="3632"/>
      <c r="DYL46" s="3633"/>
      <c r="DYM46" s="3634"/>
      <c r="DYN46" s="3632"/>
      <c r="DYO46" s="3633"/>
      <c r="DYP46" s="3632"/>
      <c r="DYQ46" s="3629"/>
      <c r="DYR46" s="3629"/>
      <c r="DYS46" s="3633"/>
      <c r="DYT46" s="3628"/>
      <c r="DYU46" s="3629"/>
      <c r="DYV46" s="3628"/>
      <c r="DYW46" s="3629"/>
      <c r="DYX46" s="3629"/>
      <c r="DYY46" s="3629"/>
      <c r="DYZ46" s="3629"/>
      <c r="DZA46" s="3630"/>
      <c r="DZB46" s="3631"/>
      <c r="DZC46" s="2383"/>
      <c r="DZD46" s="3632"/>
      <c r="DZE46" s="3633"/>
      <c r="DZF46" s="3634"/>
      <c r="DZG46" s="3632"/>
      <c r="DZH46" s="3633"/>
      <c r="DZI46" s="3632"/>
      <c r="DZJ46" s="3629"/>
      <c r="DZK46" s="3629"/>
      <c r="DZL46" s="3633"/>
      <c r="DZM46" s="3628"/>
      <c r="DZN46" s="3629"/>
      <c r="DZO46" s="3628"/>
      <c r="DZP46" s="3629"/>
      <c r="DZQ46" s="3629"/>
      <c r="DZR46" s="3629"/>
      <c r="DZS46" s="3629"/>
      <c r="DZT46" s="3630"/>
      <c r="DZU46" s="3631"/>
      <c r="DZV46" s="2383"/>
      <c r="DZW46" s="3632"/>
      <c r="DZX46" s="3633"/>
      <c r="DZY46" s="3634"/>
      <c r="DZZ46" s="3632"/>
      <c r="EAA46" s="3633"/>
      <c r="EAB46" s="3632"/>
      <c r="EAC46" s="3629"/>
      <c r="EAD46" s="3629"/>
      <c r="EAE46" s="3633"/>
      <c r="EAF46" s="3628"/>
      <c r="EAG46" s="3629"/>
      <c r="EAH46" s="3628"/>
      <c r="EAI46" s="3629"/>
      <c r="EAJ46" s="3629"/>
      <c r="EAK46" s="3629"/>
      <c r="EAL46" s="3629"/>
      <c r="EAM46" s="3630"/>
      <c r="EAN46" s="3631"/>
      <c r="EAO46" s="2383"/>
      <c r="EAP46" s="3632"/>
      <c r="EAQ46" s="3633"/>
      <c r="EAR46" s="3634"/>
      <c r="EAS46" s="3632"/>
      <c r="EAT46" s="3633"/>
      <c r="EAU46" s="3632"/>
      <c r="EAV46" s="3629"/>
      <c r="EAW46" s="3629"/>
      <c r="EAX46" s="3633"/>
      <c r="EAY46" s="3628"/>
      <c r="EAZ46" s="3629"/>
      <c r="EBA46" s="3628"/>
      <c r="EBB46" s="3629"/>
      <c r="EBC46" s="3629"/>
      <c r="EBD46" s="3629"/>
      <c r="EBE46" s="3629"/>
      <c r="EBF46" s="3630"/>
      <c r="EBG46" s="3631"/>
      <c r="EBH46" s="2383"/>
      <c r="EBI46" s="3632"/>
      <c r="EBJ46" s="3633"/>
      <c r="EBK46" s="3634"/>
      <c r="EBL46" s="3632"/>
      <c r="EBM46" s="3633"/>
      <c r="EBN46" s="3632"/>
      <c r="EBO46" s="3629"/>
      <c r="EBP46" s="3629"/>
      <c r="EBQ46" s="3633"/>
      <c r="EBR46" s="3628"/>
      <c r="EBS46" s="3629"/>
      <c r="EBT46" s="3628"/>
      <c r="EBU46" s="3629"/>
      <c r="EBV46" s="3629"/>
      <c r="EBW46" s="3629"/>
      <c r="EBX46" s="3629"/>
      <c r="EBY46" s="3630"/>
      <c r="EBZ46" s="3631"/>
      <c r="ECA46" s="2383"/>
      <c r="ECB46" s="3632"/>
      <c r="ECC46" s="3633"/>
      <c r="ECD46" s="3634"/>
      <c r="ECE46" s="3632"/>
      <c r="ECF46" s="3633"/>
      <c r="ECG46" s="3632"/>
      <c r="ECH46" s="3629"/>
      <c r="ECI46" s="3629"/>
      <c r="ECJ46" s="3633"/>
      <c r="ECK46" s="3628"/>
      <c r="ECL46" s="3629"/>
      <c r="ECM46" s="3628"/>
      <c r="ECN46" s="3629"/>
      <c r="ECO46" s="3629"/>
      <c r="ECP46" s="3629"/>
      <c r="ECQ46" s="3629"/>
      <c r="ECR46" s="3630"/>
      <c r="ECS46" s="3631"/>
      <c r="ECT46" s="2383"/>
      <c r="ECU46" s="3632"/>
      <c r="ECV46" s="3633"/>
      <c r="ECW46" s="3634"/>
      <c r="ECX46" s="3632"/>
      <c r="ECY46" s="3633"/>
      <c r="ECZ46" s="3632"/>
      <c r="EDA46" s="3629"/>
      <c r="EDB46" s="3629"/>
      <c r="EDC46" s="3633"/>
      <c r="EDD46" s="3628"/>
      <c r="EDE46" s="3629"/>
      <c r="EDF46" s="3628"/>
      <c r="EDG46" s="3629"/>
      <c r="EDH46" s="3629"/>
      <c r="EDI46" s="3629"/>
      <c r="EDJ46" s="3629"/>
      <c r="EDK46" s="3630"/>
      <c r="EDL46" s="3631"/>
      <c r="EDM46" s="2383"/>
      <c r="EDN46" s="3632"/>
      <c r="EDO46" s="3633"/>
      <c r="EDP46" s="3634"/>
      <c r="EDQ46" s="3632"/>
      <c r="EDR46" s="3633"/>
      <c r="EDS46" s="3632"/>
      <c r="EDT46" s="3629"/>
      <c r="EDU46" s="3629"/>
      <c r="EDV46" s="3633"/>
      <c r="EDW46" s="3628"/>
      <c r="EDX46" s="3629"/>
      <c r="EDY46" s="3628"/>
      <c r="EDZ46" s="3629"/>
      <c r="EEA46" s="3629"/>
      <c r="EEB46" s="3629"/>
      <c r="EEC46" s="3629"/>
      <c r="EED46" s="3630"/>
      <c r="EEE46" s="3631"/>
      <c r="EEF46" s="2383"/>
      <c r="EEG46" s="3632"/>
      <c r="EEH46" s="3633"/>
      <c r="EEI46" s="3634"/>
      <c r="EEJ46" s="3632"/>
      <c r="EEK46" s="3633"/>
      <c r="EEL46" s="3632"/>
      <c r="EEM46" s="3629"/>
      <c r="EEN46" s="3629"/>
      <c r="EEO46" s="3633"/>
      <c r="EEP46" s="3628"/>
      <c r="EEQ46" s="3629"/>
      <c r="EER46" s="3628"/>
      <c r="EES46" s="3629"/>
      <c r="EET46" s="3629"/>
      <c r="EEU46" s="3629"/>
      <c r="EEV46" s="3629"/>
      <c r="EEW46" s="3630"/>
      <c r="EEX46" s="3631"/>
      <c r="EEY46" s="2383"/>
      <c r="EEZ46" s="3632"/>
      <c r="EFA46" s="3633"/>
      <c r="EFB46" s="3634"/>
      <c r="EFC46" s="3632"/>
      <c r="EFD46" s="3633"/>
      <c r="EFE46" s="3632"/>
      <c r="EFF46" s="3629"/>
      <c r="EFG46" s="3629"/>
      <c r="EFH46" s="3633"/>
      <c r="EFI46" s="3628"/>
      <c r="EFJ46" s="3629"/>
      <c r="EFK46" s="3628"/>
      <c r="EFL46" s="3629"/>
      <c r="EFM46" s="3629"/>
      <c r="EFN46" s="3629"/>
      <c r="EFO46" s="3629"/>
      <c r="EFP46" s="3630"/>
      <c r="EFQ46" s="3631"/>
      <c r="EFR46" s="2383"/>
      <c r="EFS46" s="3632"/>
      <c r="EFT46" s="3633"/>
      <c r="EFU46" s="3634"/>
      <c r="EFV46" s="3632"/>
      <c r="EFW46" s="3633"/>
      <c r="EFX46" s="3632"/>
      <c r="EFY46" s="3629"/>
      <c r="EFZ46" s="3629"/>
      <c r="EGA46" s="3633"/>
      <c r="EGB46" s="3628"/>
      <c r="EGC46" s="3629"/>
      <c r="EGD46" s="3628"/>
      <c r="EGE46" s="3629"/>
      <c r="EGF46" s="3629"/>
      <c r="EGG46" s="3629"/>
      <c r="EGH46" s="3629"/>
      <c r="EGI46" s="3630"/>
      <c r="EGJ46" s="3631"/>
      <c r="EGK46" s="2383"/>
      <c r="EGL46" s="3632"/>
      <c r="EGM46" s="3633"/>
      <c r="EGN46" s="3634"/>
      <c r="EGO46" s="3632"/>
      <c r="EGP46" s="3633"/>
      <c r="EGQ46" s="3632"/>
      <c r="EGR46" s="3629"/>
      <c r="EGS46" s="3629"/>
      <c r="EGT46" s="3633"/>
      <c r="EGU46" s="3628"/>
      <c r="EGV46" s="3629"/>
      <c r="EGW46" s="3628"/>
      <c r="EGX46" s="3629"/>
      <c r="EGY46" s="3629"/>
      <c r="EGZ46" s="3629"/>
      <c r="EHA46" s="3629"/>
      <c r="EHB46" s="3630"/>
      <c r="EHC46" s="3631"/>
      <c r="EHD46" s="2383"/>
      <c r="EHE46" s="3632"/>
      <c r="EHF46" s="3633"/>
      <c r="EHG46" s="3634"/>
      <c r="EHH46" s="3632"/>
      <c r="EHI46" s="3633"/>
      <c r="EHJ46" s="3632"/>
      <c r="EHK46" s="3629"/>
      <c r="EHL46" s="3629"/>
      <c r="EHM46" s="3633"/>
      <c r="EHN46" s="3628"/>
      <c r="EHO46" s="3629"/>
      <c r="EHP46" s="3628"/>
      <c r="EHQ46" s="3629"/>
      <c r="EHR46" s="3629"/>
      <c r="EHS46" s="3629"/>
      <c r="EHT46" s="3629"/>
      <c r="EHU46" s="3630"/>
      <c r="EHV46" s="3631"/>
      <c r="EHW46" s="2383"/>
      <c r="EHX46" s="3632"/>
      <c r="EHY46" s="3633"/>
      <c r="EHZ46" s="3634"/>
      <c r="EIA46" s="3632"/>
      <c r="EIB46" s="3633"/>
      <c r="EIC46" s="3632"/>
      <c r="EID46" s="3629"/>
      <c r="EIE46" s="3629"/>
      <c r="EIF46" s="3633"/>
      <c r="EIG46" s="3628"/>
      <c r="EIH46" s="3629"/>
      <c r="EII46" s="3628"/>
      <c r="EIJ46" s="3629"/>
      <c r="EIK46" s="3629"/>
      <c r="EIL46" s="3629"/>
      <c r="EIM46" s="3629"/>
      <c r="EIN46" s="3630"/>
      <c r="EIO46" s="3631"/>
      <c r="EIP46" s="2383"/>
      <c r="EIQ46" s="3632"/>
      <c r="EIR46" s="3633"/>
      <c r="EIS46" s="3634"/>
      <c r="EIT46" s="3632"/>
      <c r="EIU46" s="3633"/>
      <c r="EIV46" s="3632"/>
      <c r="EIW46" s="3629"/>
      <c r="EIX46" s="3629"/>
      <c r="EIY46" s="3633"/>
      <c r="EIZ46" s="3628"/>
      <c r="EJA46" s="3629"/>
      <c r="EJB46" s="3628"/>
      <c r="EJC46" s="3629"/>
      <c r="EJD46" s="3629"/>
      <c r="EJE46" s="3629"/>
      <c r="EJF46" s="3629"/>
      <c r="EJG46" s="3630"/>
      <c r="EJH46" s="3631"/>
      <c r="EJI46" s="2383"/>
      <c r="EJJ46" s="3632"/>
      <c r="EJK46" s="3633"/>
      <c r="EJL46" s="3634"/>
      <c r="EJM46" s="3632"/>
      <c r="EJN46" s="3633"/>
      <c r="EJO46" s="3632"/>
      <c r="EJP46" s="3629"/>
      <c r="EJQ46" s="3629"/>
      <c r="EJR46" s="3633"/>
      <c r="EJS46" s="3628"/>
      <c r="EJT46" s="3629"/>
      <c r="EJU46" s="3628"/>
      <c r="EJV46" s="3629"/>
      <c r="EJW46" s="3629"/>
      <c r="EJX46" s="3629"/>
      <c r="EJY46" s="3629"/>
      <c r="EJZ46" s="3630"/>
      <c r="EKA46" s="3631"/>
      <c r="EKB46" s="2383"/>
      <c r="EKC46" s="3632"/>
      <c r="EKD46" s="3633"/>
      <c r="EKE46" s="3634"/>
      <c r="EKF46" s="3632"/>
      <c r="EKG46" s="3633"/>
      <c r="EKH46" s="3632"/>
      <c r="EKI46" s="3629"/>
      <c r="EKJ46" s="3629"/>
      <c r="EKK46" s="3633"/>
      <c r="EKL46" s="3628"/>
      <c r="EKM46" s="3629"/>
      <c r="EKN46" s="3628"/>
      <c r="EKO46" s="3629"/>
      <c r="EKP46" s="3629"/>
      <c r="EKQ46" s="3629"/>
      <c r="EKR46" s="3629"/>
      <c r="EKS46" s="3630"/>
      <c r="EKT46" s="3631"/>
      <c r="EKU46" s="2383"/>
      <c r="EKV46" s="3632"/>
      <c r="EKW46" s="3633"/>
      <c r="EKX46" s="3634"/>
      <c r="EKY46" s="3632"/>
      <c r="EKZ46" s="3633"/>
      <c r="ELA46" s="3632"/>
      <c r="ELB46" s="3629"/>
      <c r="ELC46" s="3629"/>
      <c r="ELD46" s="3633"/>
      <c r="ELE46" s="3628"/>
      <c r="ELF46" s="3629"/>
      <c r="ELG46" s="3628"/>
      <c r="ELH46" s="3629"/>
      <c r="ELI46" s="3629"/>
      <c r="ELJ46" s="3629"/>
      <c r="ELK46" s="3629"/>
      <c r="ELL46" s="3630"/>
      <c r="ELM46" s="3631"/>
      <c r="ELN46" s="2383"/>
      <c r="ELO46" s="3632"/>
      <c r="ELP46" s="3633"/>
      <c r="ELQ46" s="3634"/>
      <c r="ELR46" s="3632"/>
      <c r="ELS46" s="3633"/>
      <c r="ELT46" s="3632"/>
      <c r="ELU46" s="3629"/>
      <c r="ELV46" s="3629"/>
      <c r="ELW46" s="3633"/>
      <c r="ELX46" s="3628"/>
      <c r="ELY46" s="3629"/>
      <c r="ELZ46" s="3628"/>
      <c r="EMA46" s="3629"/>
      <c r="EMB46" s="3629"/>
      <c r="EMC46" s="3629"/>
      <c r="EMD46" s="3629"/>
      <c r="EME46" s="3630"/>
      <c r="EMF46" s="3631"/>
      <c r="EMG46" s="2383"/>
      <c r="EMH46" s="3632"/>
      <c r="EMI46" s="3633"/>
      <c r="EMJ46" s="3634"/>
      <c r="EMK46" s="3632"/>
      <c r="EML46" s="3633"/>
      <c r="EMM46" s="3632"/>
      <c r="EMN46" s="3629"/>
      <c r="EMO46" s="3629"/>
      <c r="EMP46" s="3633"/>
      <c r="EMQ46" s="3628"/>
      <c r="EMR46" s="3629"/>
      <c r="EMS46" s="3628"/>
      <c r="EMT46" s="3629"/>
      <c r="EMU46" s="3629"/>
      <c r="EMV46" s="3629"/>
      <c r="EMW46" s="3629"/>
      <c r="EMX46" s="3630"/>
      <c r="EMY46" s="3631"/>
      <c r="EMZ46" s="2383"/>
      <c r="ENA46" s="3632"/>
      <c r="ENB46" s="3633"/>
      <c r="ENC46" s="3634"/>
      <c r="END46" s="3632"/>
      <c r="ENE46" s="3633"/>
      <c r="ENF46" s="3632"/>
      <c r="ENG46" s="3629"/>
      <c r="ENH46" s="3629"/>
      <c r="ENI46" s="3633"/>
      <c r="ENJ46" s="3628"/>
      <c r="ENK46" s="3629"/>
      <c r="ENL46" s="3628"/>
      <c r="ENM46" s="3629"/>
      <c r="ENN46" s="3629"/>
      <c r="ENO46" s="3629"/>
      <c r="ENP46" s="3629"/>
      <c r="ENQ46" s="3630"/>
      <c r="ENR46" s="3631"/>
      <c r="ENS46" s="2383"/>
      <c r="ENT46" s="3632"/>
      <c r="ENU46" s="3633"/>
      <c r="ENV46" s="3634"/>
      <c r="ENW46" s="3632"/>
      <c r="ENX46" s="3633"/>
      <c r="ENY46" s="3632"/>
      <c r="ENZ46" s="3629"/>
      <c r="EOA46" s="3629"/>
      <c r="EOB46" s="3633"/>
      <c r="EOC46" s="3628"/>
      <c r="EOD46" s="3629"/>
      <c r="EOE46" s="3628"/>
      <c r="EOF46" s="3629"/>
      <c r="EOG46" s="3629"/>
      <c r="EOH46" s="3629"/>
      <c r="EOI46" s="3629"/>
      <c r="EOJ46" s="3630"/>
      <c r="EOK46" s="3631"/>
      <c r="EOL46" s="2383"/>
      <c r="EOM46" s="3632"/>
      <c r="EON46" s="3633"/>
      <c r="EOO46" s="3634"/>
      <c r="EOP46" s="3632"/>
      <c r="EOQ46" s="3633"/>
      <c r="EOR46" s="3632"/>
      <c r="EOS46" s="3629"/>
      <c r="EOT46" s="3629"/>
      <c r="EOU46" s="3633"/>
      <c r="EOV46" s="3628"/>
      <c r="EOW46" s="3629"/>
      <c r="EOX46" s="3628"/>
      <c r="EOY46" s="3629"/>
      <c r="EOZ46" s="3629"/>
      <c r="EPA46" s="3629"/>
      <c r="EPB46" s="3629"/>
      <c r="EPC46" s="3630"/>
      <c r="EPD46" s="3631"/>
      <c r="EPE46" s="2383"/>
      <c r="EPF46" s="3632"/>
      <c r="EPG46" s="3633"/>
      <c r="EPH46" s="3634"/>
      <c r="EPI46" s="3632"/>
      <c r="EPJ46" s="3633"/>
      <c r="EPK46" s="3632"/>
      <c r="EPL46" s="3629"/>
      <c r="EPM46" s="3629"/>
      <c r="EPN46" s="3633"/>
      <c r="EPO46" s="3628"/>
      <c r="EPP46" s="3629"/>
      <c r="EPQ46" s="3628"/>
      <c r="EPR46" s="3629"/>
      <c r="EPS46" s="3629"/>
      <c r="EPT46" s="3629"/>
      <c r="EPU46" s="3629"/>
      <c r="EPV46" s="3630"/>
      <c r="EPW46" s="3631"/>
      <c r="EPX46" s="2383"/>
      <c r="EPY46" s="3632"/>
      <c r="EPZ46" s="3633"/>
      <c r="EQA46" s="3634"/>
      <c r="EQB46" s="3632"/>
      <c r="EQC46" s="3633"/>
      <c r="EQD46" s="3632"/>
      <c r="EQE46" s="3629"/>
      <c r="EQF46" s="3629"/>
      <c r="EQG46" s="3633"/>
      <c r="EQH46" s="3628"/>
      <c r="EQI46" s="3629"/>
      <c r="EQJ46" s="3628"/>
      <c r="EQK46" s="3629"/>
      <c r="EQL46" s="3629"/>
      <c r="EQM46" s="3629"/>
      <c r="EQN46" s="3629"/>
      <c r="EQO46" s="3630"/>
      <c r="EQP46" s="3631"/>
      <c r="EQQ46" s="2383"/>
      <c r="EQR46" s="3632"/>
      <c r="EQS46" s="3633"/>
      <c r="EQT46" s="3634"/>
      <c r="EQU46" s="3632"/>
      <c r="EQV46" s="3633"/>
      <c r="EQW46" s="3632"/>
      <c r="EQX46" s="3629"/>
      <c r="EQY46" s="3629"/>
      <c r="EQZ46" s="3633"/>
      <c r="ERA46" s="3628"/>
      <c r="ERB46" s="3629"/>
      <c r="ERC46" s="3628"/>
      <c r="ERD46" s="3629"/>
      <c r="ERE46" s="3629"/>
      <c r="ERF46" s="3629"/>
      <c r="ERG46" s="3629"/>
      <c r="ERH46" s="3630"/>
      <c r="ERI46" s="3631"/>
      <c r="ERJ46" s="2383"/>
      <c r="ERK46" s="3632"/>
      <c r="ERL46" s="3633"/>
      <c r="ERM46" s="3634"/>
      <c r="ERN46" s="3632"/>
      <c r="ERO46" s="3633"/>
      <c r="ERP46" s="3632"/>
      <c r="ERQ46" s="3629"/>
      <c r="ERR46" s="3629"/>
      <c r="ERS46" s="3633"/>
      <c r="ERT46" s="3628"/>
      <c r="ERU46" s="3629"/>
      <c r="ERV46" s="3628"/>
      <c r="ERW46" s="3629"/>
      <c r="ERX46" s="3629"/>
      <c r="ERY46" s="3629"/>
      <c r="ERZ46" s="3629"/>
      <c r="ESA46" s="3630"/>
      <c r="ESB46" s="3631"/>
      <c r="ESC46" s="2383"/>
      <c r="ESD46" s="3632"/>
      <c r="ESE46" s="3633"/>
      <c r="ESF46" s="3634"/>
      <c r="ESG46" s="3632"/>
      <c r="ESH46" s="3633"/>
      <c r="ESI46" s="3632"/>
      <c r="ESJ46" s="3629"/>
      <c r="ESK46" s="3629"/>
      <c r="ESL46" s="3633"/>
      <c r="ESM46" s="3628"/>
      <c r="ESN46" s="3629"/>
      <c r="ESO46" s="3628"/>
      <c r="ESP46" s="3629"/>
      <c r="ESQ46" s="3629"/>
      <c r="ESR46" s="3629"/>
      <c r="ESS46" s="3629"/>
      <c r="EST46" s="3630"/>
      <c r="ESU46" s="3631"/>
      <c r="ESV46" s="2383"/>
      <c r="ESW46" s="3632"/>
      <c r="ESX46" s="3633"/>
      <c r="ESY46" s="3634"/>
      <c r="ESZ46" s="3632"/>
      <c r="ETA46" s="3633"/>
      <c r="ETB46" s="3632"/>
      <c r="ETC46" s="3629"/>
      <c r="ETD46" s="3629"/>
      <c r="ETE46" s="3633"/>
      <c r="ETF46" s="3628"/>
      <c r="ETG46" s="3629"/>
      <c r="ETH46" s="3628"/>
      <c r="ETI46" s="3629"/>
      <c r="ETJ46" s="3629"/>
      <c r="ETK46" s="3629"/>
      <c r="ETL46" s="3629"/>
      <c r="ETM46" s="3630"/>
      <c r="ETN46" s="3631"/>
      <c r="ETO46" s="2383"/>
      <c r="ETP46" s="3632"/>
      <c r="ETQ46" s="3633"/>
      <c r="ETR46" s="3634"/>
      <c r="ETS46" s="3632"/>
      <c r="ETT46" s="3633"/>
      <c r="ETU46" s="3632"/>
      <c r="ETV46" s="3629"/>
      <c r="ETW46" s="3629"/>
      <c r="ETX46" s="3633"/>
      <c r="ETY46" s="3628"/>
      <c r="ETZ46" s="3629"/>
      <c r="EUA46" s="3628"/>
      <c r="EUB46" s="3629"/>
      <c r="EUC46" s="3629"/>
      <c r="EUD46" s="3629"/>
      <c r="EUE46" s="3629"/>
      <c r="EUF46" s="3630"/>
      <c r="EUG46" s="3631"/>
      <c r="EUH46" s="2383"/>
      <c r="EUI46" s="3632"/>
      <c r="EUJ46" s="3633"/>
      <c r="EUK46" s="3634"/>
      <c r="EUL46" s="3632"/>
      <c r="EUM46" s="3633"/>
      <c r="EUN46" s="3632"/>
      <c r="EUO46" s="3629"/>
      <c r="EUP46" s="3629"/>
      <c r="EUQ46" s="3633"/>
      <c r="EUR46" s="3628"/>
      <c r="EUS46" s="3629"/>
      <c r="EUT46" s="3628"/>
      <c r="EUU46" s="3629"/>
      <c r="EUV46" s="3629"/>
      <c r="EUW46" s="3629"/>
      <c r="EUX46" s="3629"/>
      <c r="EUY46" s="3630"/>
      <c r="EUZ46" s="3631"/>
      <c r="EVA46" s="2383"/>
      <c r="EVB46" s="3632"/>
      <c r="EVC46" s="3633"/>
      <c r="EVD46" s="3634"/>
      <c r="EVE46" s="3632"/>
      <c r="EVF46" s="3633"/>
      <c r="EVG46" s="3632"/>
      <c r="EVH46" s="3629"/>
      <c r="EVI46" s="3629"/>
      <c r="EVJ46" s="3633"/>
      <c r="EVK46" s="3628"/>
      <c r="EVL46" s="3629"/>
      <c r="EVM46" s="3628"/>
      <c r="EVN46" s="3629"/>
      <c r="EVO46" s="3629"/>
      <c r="EVP46" s="3629"/>
      <c r="EVQ46" s="3629"/>
      <c r="EVR46" s="3630"/>
      <c r="EVS46" s="3631"/>
      <c r="EVT46" s="2383"/>
      <c r="EVU46" s="3632"/>
      <c r="EVV46" s="3633"/>
      <c r="EVW46" s="3634"/>
      <c r="EVX46" s="3632"/>
      <c r="EVY46" s="3633"/>
      <c r="EVZ46" s="3632"/>
      <c r="EWA46" s="3629"/>
      <c r="EWB46" s="3629"/>
      <c r="EWC46" s="3633"/>
      <c r="EWD46" s="3628"/>
      <c r="EWE46" s="3629"/>
      <c r="EWF46" s="3628"/>
      <c r="EWG46" s="3629"/>
      <c r="EWH46" s="3629"/>
      <c r="EWI46" s="3629"/>
      <c r="EWJ46" s="3629"/>
      <c r="EWK46" s="3630"/>
      <c r="EWL46" s="3631"/>
      <c r="EWM46" s="2383"/>
      <c r="EWN46" s="3632"/>
      <c r="EWO46" s="3633"/>
      <c r="EWP46" s="3634"/>
      <c r="EWQ46" s="3632"/>
      <c r="EWR46" s="3633"/>
      <c r="EWS46" s="3632"/>
      <c r="EWT46" s="3629"/>
      <c r="EWU46" s="3629"/>
      <c r="EWV46" s="3633"/>
      <c r="EWW46" s="3628"/>
      <c r="EWX46" s="3629"/>
      <c r="EWY46" s="3628"/>
      <c r="EWZ46" s="3629"/>
      <c r="EXA46" s="3629"/>
      <c r="EXB46" s="3629"/>
      <c r="EXC46" s="3629"/>
      <c r="EXD46" s="3630"/>
      <c r="EXE46" s="3631"/>
      <c r="EXF46" s="2383"/>
      <c r="EXG46" s="3632"/>
      <c r="EXH46" s="3633"/>
      <c r="EXI46" s="3634"/>
      <c r="EXJ46" s="3632"/>
      <c r="EXK46" s="3633"/>
      <c r="EXL46" s="3632"/>
      <c r="EXM46" s="3629"/>
      <c r="EXN46" s="3629"/>
      <c r="EXO46" s="3633"/>
      <c r="EXP46" s="3628"/>
      <c r="EXQ46" s="3629"/>
      <c r="EXR46" s="3628"/>
      <c r="EXS46" s="3629"/>
      <c r="EXT46" s="3629"/>
      <c r="EXU46" s="3629"/>
      <c r="EXV46" s="3629"/>
      <c r="EXW46" s="3630"/>
      <c r="EXX46" s="3631"/>
      <c r="EXY46" s="2383"/>
      <c r="EXZ46" s="3632"/>
      <c r="EYA46" s="3633"/>
      <c r="EYB46" s="3634"/>
      <c r="EYC46" s="3632"/>
      <c r="EYD46" s="3633"/>
      <c r="EYE46" s="3632"/>
      <c r="EYF46" s="3629"/>
      <c r="EYG46" s="3629"/>
      <c r="EYH46" s="3633"/>
      <c r="EYI46" s="3628"/>
      <c r="EYJ46" s="3629"/>
      <c r="EYK46" s="3628"/>
      <c r="EYL46" s="3629"/>
      <c r="EYM46" s="3629"/>
      <c r="EYN46" s="3629"/>
      <c r="EYO46" s="3629"/>
      <c r="EYP46" s="3630"/>
      <c r="EYQ46" s="3631"/>
      <c r="EYR46" s="2383"/>
      <c r="EYS46" s="3632"/>
      <c r="EYT46" s="3633"/>
      <c r="EYU46" s="3634"/>
      <c r="EYV46" s="3632"/>
      <c r="EYW46" s="3633"/>
      <c r="EYX46" s="3632"/>
      <c r="EYY46" s="3629"/>
      <c r="EYZ46" s="3629"/>
      <c r="EZA46" s="3633"/>
      <c r="EZB46" s="3628"/>
      <c r="EZC46" s="3629"/>
      <c r="EZD46" s="3628"/>
      <c r="EZE46" s="3629"/>
      <c r="EZF46" s="3629"/>
      <c r="EZG46" s="3629"/>
      <c r="EZH46" s="3629"/>
      <c r="EZI46" s="3630"/>
      <c r="EZJ46" s="3631"/>
      <c r="EZK46" s="2383"/>
      <c r="EZL46" s="3632"/>
      <c r="EZM46" s="3633"/>
      <c r="EZN46" s="3634"/>
      <c r="EZO46" s="3632"/>
      <c r="EZP46" s="3633"/>
      <c r="EZQ46" s="3632"/>
      <c r="EZR46" s="3629"/>
      <c r="EZS46" s="3629"/>
      <c r="EZT46" s="3633"/>
      <c r="EZU46" s="3628"/>
      <c r="EZV46" s="3629"/>
      <c r="EZW46" s="3628"/>
      <c r="EZX46" s="3629"/>
      <c r="EZY46" s="3629"/>
      <c r="EZZ46" s="3629"/>
      <c r="FAA46" s="3629"/>
      <c r="FAB46" s="3630"/>
      <c r="FAC46" s="3631"/>
      <c r="FAD46" s="2383"/>
      <c r="FAE46" s="3632"/>
      <c r="FAF46" s="3633"/>
      <c r="FAG46" s="3634"/>
      <c r="FAH46" s="3632"/>
      <c r="FAI46" s="3633"/>
      <c r="FAJ46" s="3632"/>
      <c r="FAK46" s="3629"/>
      <c r="FAL46" s="3629"/>
      <c r="FAM46" s="3633"/>
      <c r="FAN46" s="3628"/>
      <c r="FAO46" s="3629"/>
      <c r="FAP46" s="3628"/>
      <c r="FAQ46" s="3629"/>
      <c r="FAR46" s="3629"/>
      <c r="FAS46" s="3629"/>
      <c r="FAT46" s="3629"/>
      <c r="FAU46" s="3630"/>
      <c r="FAV46" s="3631"/>
      <c r="FAW46" s="2383"/>
      <c r="FAX46" s="3632"/>
      <c r="FAY46" s="3633"/>
      <c r="FAZ46" s="3634"/>
      <c r="FBA46" s="3632"/>
      <c r="FBB46" s="3633"/>
      <c r="FBC46" s="3632"/>
      <c r="FBD46" s="3629"/>
      <c r="FBE46" s="3629"/>
      <c r="FBF46" s="3633"/>
      <c r="FBG46" s="3628"/>
      <c r="FBH46" s="3629"/>
      <c r="FBI46" s="3628"/>
      <c r="FBJ46" s="3629"/>
      <c r="FBK46" s="3629"/>
      <c r="FBL46" s="3629"/>
      <c r="FBM46" s="3629"/>
      <c r="FBN46" s="3630"/>
      <c r="FBO46" s="3631"/>
      <c r="FBP46" s="2383"/>
      <c r="FBQ46" s="3632"/>
      <c r="FBR46" s="3633"/>
      <c r="FBS46" s="3634"/>
      <c r="FBT46" s="3632"/>
      <c r="FBU46" s="3633"/>
      <c r="FBV46" s="3632"/>
      <c r="FBW46" s="3629"/>
      <c r="FBX46" s="3629"/>
      <c r="FBY46" s="3633"/>
      <c r="FBZ46" s="3628"/>
      <c r="FCA46" s="3629"/>
      <c r="FCB46" s="3628"/>
      <c r="FCC46" s="3629"/>
      <c r="FCD46" s="3629"/>
      <c r="FCE46" s="3629"/>
      <c r="FCF46" s="3629"/>
      <c r="FCG46" s="3630"/>
      <c r="FCH46" s="3631"/>
      <c r="FCI46" s="2383"/>
      <c r="FCJ46" s="3632"/>
      <c r="FCK46" s="3633"/>
      <c r="FCL46" s="3634"/>
      <c r="FCM46" s="3632"/>
      <c r="FCN46" s="3633"/>
      <c r="FCO46" s="3632"/>
      <c r="FCP46" s="3629"/>
      <c r="FCQ46" s="3629"/>
      <c r="FCR46" s="3633"/>
      <c r="FCS46" s="3628"/>
      <c r="FCT46" s="3629"/>
      <c r="FCU46" s="3628"/>
      <c r="FCV46" s="3629"/>
      <c r="FCW46" s="3629"/>
      <c r="FCX46" s="3629"/>
      <c r="FCY46" s="3629"/>
      <c r="FCZ46" s="3630"/>
      <c r="FDA46" s="3631"/>
      <c r="FDB46" s="2383"/>
      <c r="FDC46" s="3632"/>
      <c r="FDD46" s="3633"/>
      <c r="FDE46" s="3634"/>
      <c r="FDF46" s="3632"/>
      <c r="FDG46" s="3633"/>
      <c r="FDH46" s="3632"/>
      <c r="FDI46" s="3629"/>
      <c r="FDJ46" s="3629"/>
      <c r="FDK46" s="3633"/>
      <c r="FDL46" s="3628"/>
      <c r="FDM46" s="3629"/>
      <c r="FDN46" s="3628"/>
      <c r="FDO46" s="3629"/>
      <c r="FDP46" s="3629"/>
      <c r="FDQ46" s="3629"/>
      <c r="FDR46" s="3629"/>
      <c r="FDS46" s="3630"/>
      <c r="FDT46" s="3631"/>
      <c r="FDU46" s="2383"/>
      <c r="FDV46" s="3632"/>
      <c r="FDW46" s="3633"/>
      <c r="FDX46" s="3634"/>
      <c r="FDY46" s="3632"/>
      <c r="FDZ46" s="3633"/>
      <c r="FEA46" s="3632"/>
      <c r="FEB46" s="3629"/>
      <c r="FEC46" s="3629"/>
      <c r="FED46" s="3633"/>
      <c r="FEE46" s="3628"/>
      <c r="FEF46" s="3629"/>
      <c r="FEG46" s="3628"/>
      <c r="FEH46" s="3629"/>
      <c r="FEI46" s="3629"/>
      <c r="FEJ46" s="3629"/>
      <c r="FEK46" s="3629"/>
      <c r="FEL46" s="3630"/>
      <c r="FEM46" s="3631"/>
      <c r="FEN46" s="2383"/>
      <c r="FEO46" s="3632"/>
      <c r="FEP46" s="3633"/>
      <c r="FEQ46" s="3634"/>
      <c r="FER46" s="3632"/>
      <c r="FES46" s="3633"/>
      <c r="FET46" s="3632"/>
      <c r="FEU46" s="3629"/>
      <c r="FEV46" s="3629"/>
      <c r="FEW46" s="3633"/>
      <c r="FEX46" s="3628"/>
      <c r="FEY46" s="3629"/>
      <c r="FEZ46" s="3628"/>
      <c r="FFA46" s="3629"/>
      <c r="FFB46" s="3629"/>
      <c r="FFC46" s="3629"/>
      <c r="FFD46" s="3629"/>
      <c r="FFE46" s="3630"/>
      <c r="FFF46" s="3631"/>
      <c r="FFG46" s="2383"/>
      <c r="FFH46" s="3632"/>
      <c r="FFI46" s="3633"/>
      <c r="FFJ46" s="3634"/>
      <c r="FFK46" s="3632"/>
      <c r="FFL46" s="3633"/>
      <c r="FFM46" s="3632"/>
      <c r="FFN46" s="3629"/>
      <c r="FFO46" s="3629"/>
      <c r="FFP46" s="3633"/>
      <c r="FFQ46" s="3628"/>
      <c r="FFR46" s="3629"/>
      <c r="FFS46" s="3628"/>
      <c r="FFT46" s="3629"/>
      <c r="FFU46" s="3629"/>
      <c r="FFV46" s="3629"/>
      <c r="FFW46" s="3629"/>
      <c r="FFX46" s="3630"/>
      <c r="FFY46" s="3631"/>
      <c r="FFZ46" s="2383"/>
      <c r="FGA46" s="3632"/>
      <c r="FGB46" s="3633"/>
      <c r="FGC46" s="3634"/>
      <c r="FGD46" s="3632"/>
      <c r="FGE46" s="3633"/>
      <c r="FGF46" s="3632"/>
      <c r="FGG46" s="3629"/>
      <c r="FGH46" s="3629"/>
      <c r="FGI46" s="3633"/>
      <c r="FGJ46" s="3628"/>
      <c r="FGK46" s="3629"/>
      <c r="FGL46" s="3628"/>
      <c r="FGM46" s="3629"/>
      <c r="FGN46" s="3629"/>
      <c r="FGO46" s="3629"/>
      <c r="FGP46" s="3629"/>
      <c r="FGQ46" s="3630"/>
      <c r="FGR46" s="3631"/>
      <c r="FGS46" s="2383"/>
      <c r="FGT46" s="3632"/>
      <c r="FGU46" s="3633"/>
      <c r="FGV46" s="3634"/>
      <c r="FGW46" s="3632"/>
      <c r="FGX46" s="3633"/>
      <c r="FGY46" s="3632"/>
      <c r="FGZ46" s="3629"/>
      <c r="FHA46" s="3629"/>
      <c r="FHB46" s="3633"/>
      <c r="FHC46" s="3628"/>
      <c r="FHD46" s="3629"/>
      <c r="FHE46" s="3628"/>
      <c r="FHF46" s="3629"/>
      <c r="FHG46" s="3629"/>
      <c r="FHH46" s="3629"/>
      <c r="FHI46" s="3629"/>
      <c r="FHJ46" s="3630"/>
      <c r="FHK46" s="3631"/>
      <c r="FHL46" s="2383"/>
      <c r="FHM46" s="3632"/>
      <c r="FHN46" s="3633"/>
      <c r="FHO46" s="3634"/>
      <c r="FHP46" s="3632"/>
      <c r="FHQ46" s="3633"/>
      <c r="FHR46" s="3632"/>
      <c r="FHS46" s="3629"/>
      <c r="FHT46" s="3629"/>
      <c r="FHU46" s="3633"/>
      <c r="FHV46" s="3628"/>
      <c r="FHW46" s="3629"/>
      <c r="FHX46" s="3628"/>
      <c r="FHY46" s="3629"/>
      <c r="FHZ46" s="3629"/>
      <c r="FIA46" s="3629"/>
      <c r="FIB46" s="3629"/>
      <c r="FIC46" s="3630"/>
      <c r="FID46" s="3631"/>
      <c r="FIE46" s="2383"/>
      <c r="FIF46" s="3632"/>
      <c r="FIG46" s="3633"/>
      <c r="FIH46" s="3634"/>
      <c r="FII46" s="3632"/>
      <c r="FIJ46" s="3633"/>
      <c r="FIK46" s="3632"/>
      <c r="FIL46" s="3629"/>
      <c r="FIM46" s="3629"/>
      <c r="FIN46" s="3633"/>
      <c r="FIO46" s="3628"/>
      <c r="FIP46" s="3629"/>
      <c r="FIQ46" s="3628"/>
      <c r="FIR46" s="3629"/>
      <c r="FIS46" s="3629"/>
      <c r="FIT46" s="3629"/>
      <c r="FIU46" s="3629"/>
      <c r="FIV46" s="3630"/>
      <c r="FIW46" s="3631"/>
      <c r="FIX46" s="2383"/>
      <c r="FIY46" s="3632"/>
      <c r="FIZ46" s="3633"/>
      <c r="FJA46" s="3634"/>
      <c r="FJB46" s="3632"/>
      <c r="FJC46" s="3633"/>
      <c r="FJD46" s="3632"/>
      <c r="FJE46" s="3629"/>
      <c r="FJF46" s="3629"/>
      <c r="FJG46" s="3633"/>
      <c r="FJH46" s="3628"/>
      <c r="FJI46" s="3629"/>
      <c r="FJJ46" s="3628"/>
      <c r="FJK46" s="3629"/>
      <c r="FJL46" s="3629"/>
      <c r="FJM46" s="3629"/>
      <c r="FJN46" s="3629"/>
      <c r="FJO46" s="3630"/>
      <c r="FJP46" s="3631"/>
      <c r="FJQ46" s="2383"/>
      <c r="FJR46" s="3632"/>
      <c r="FJS46" s="3633"/>
      <c r="FJT46" s="3634"/>
      <c r="FJU46" s="3632"/>
      <c r="FJV46" s="3633"/>
      <c r="FJW46" s="3632"/>
      <c r="FJX46" s="3629"/>
      <c r="FJY46" s="3629"/>
      <c r="FJZ46" s="3633"/>
      <c r="FKA46" s="3628"/>
      <c r="FKB46" s="3629"/>
      <c r="FKC46" s="3628"/>
      <c r="FKD46" s="3629"/>
      <c r="FKE46" s="3629"/>
      <c r="FKF46" s="3629"/>
      <c r="FKG46" s="3629"/>
      <c r="FKH46" s="3630"/>
      <c r="FKI46" s="3631"/>
      <c r="FKJ46" s="2383"/>
      <c r="FKK46" s="3632"/>
      <c r="FKL46" s="3633"/>
      <c r="FKM46" s="3634"/>
      <c r="FKN46" s="3632"/>
      <c r="FKO46" s="3633"/>
      <c r="FKP46" s="3632"/>
      <c r="FKQ46" s="3629"/>
      <c r="FKR46" s="3629"/>
      <c r="FKS46" s="3633"/>
      <c r="FKT46" s="3628"/>
      <c r="FKU46" s="3629"/>
      <c r="FKV46" s="3628"/>
      <c r="FKW46" s="3629"/>
      <c r="FKX46" s="3629"/>
      <c r="FKY46" s="3629"/>
      <c r="FKZ46" s="3629"/>
      <c r="FLA46" s="3630"/>
      <c r="FLB46" s="3631"/>
      <c r="FLC46" s="2383"/>
      <c r="FLD46" s="3632"/>
      <c r="FLE46" s="3633"/>
      <c r="FLF46" s="3634"/>
      <c r="FLG46" s="3632"/>
      <c r="FLH46" s="3633"/>
      <c r="FLI46" s="3632"/>
      <c r="FLJ46" s="3629"/>
      <c r="FLK46" s="3629"/>
      <c r="FLL46" s="3633"/>
      <c r="FLM46" s="3628"/>
      <c r="FLN46" s="3629"/>
      <c r="FLO46" s="3628"/>
      <c r="FLP46" s="3629"/>
      <c r="FLQ46" s="3629"/>
      <c r="FLR46" s="3629"/>
      <c r="FLS46" s="3629"/>
      <c r="FLT46" s="3630"/>
      <c r="FLU46" s="3631"/>
      <c r="FLV46" s="2383"/>
      <c r="FLW46" s="3632"/>
      <c r="FLX46" s="3633"/>
      <c r="FLY46" s="3634"/>
      <c r="FLZ46" s="3632"/>
      <c r="FMA46" s="3633"/>
      <c r="FMB46" s="3632"/>
      <c r="FMC46" s="3629"/>
      <c r="FMD46" s="3629"/>
      <c r="FME46" s="3633"/>
      <c r="FMF46" s="3628"/>
      <c r="FMG46" s="3629"/>
      <c r="FMH46" s="3628"/>
      <c r="FMI46" s="3629"/>
      <c r="FMJ46" s="3629"/>
      <c r="FMK46" s="3629"/>
      <c r="FML46" s="3629"/>
      <c r="FMM46" s="3630"/>
      <c r="FMN46" s="3631"/>
      <c r="FMO46" s="2383"/>
      <c r="FMP46" s="3632"/>
      <c r="FMQ46" s="3633"/>
      <c r="FMR46" s="3634"/>
      <c r="FMS46" s="3632"/>
      <c r="FMT46" s="3633"/>
      <c r="FMU46" s="3632"/>
      <c r="FMV46" s="3629"/>
      <c r="FMW46" s="3629"/>
      <c r="FMX46" s="3633"/>
      <c r="FMY46" s="3628"/>
      <c r="FMZ46" s="3629"/>
      <c r="FNA46" s="3628"/>
      <c r="FNB46" s="3629"/>
      <c r="FNC46" s="3629"/>
      <c r="FND46" s="3629"/>
      <c r="FNE46" s="3629"/>
      <c r="FNF46" s="3630"/>
      <c r="FNG46" s="3631"/>
      <c r="FNH46" s="2383"/>
      <c r="FNI46" s="3632"/>
      <c r="FNJ46" s="3633"/>
      <c r="FNK46" s="3634"/>
      <c r="FNL46" s="3632"/>
      <c r="FNM46" s="3633"/>
      <c r="FNN46" s="3632"/>
      <c r="FNO46" s="3629"/>
      <c r="FNP46" s="3629"/>
      <c r="FNQ46" s="3633"/>
      <c r="FNR46" s="3628"/>
      <c r="FNS46" s="3629"/>
      <c r="FNT46" s="3628"/>
      <c r="FNU46" s="3629"/>
      <c r="FNV46" s="3629"/>
      <c r="FNW46" s="3629"/>
      <c r="FNX46" s="3629"/>
      <c r="FNY46" s="3630"/>
      <c r="FNZ46" s="3631"/>
      <c r="FOA46" s="2383"/>
      <c r="FOB46" s="3632"/>
      <c r="FOC46" s="3633"/>
      <c r="FOD46" s="3634"/>
      <c r="FOE46" s="3632"/>
      <c r="FOF46" s="3633"/>
      <c r="FOG46" s="3632"/>
      <c r="FOH46" s="3629"/>
      <c r="FOI46" s="3629"/>
      <c r="FOJ46" s="3633"/>
      <c r="FOK46" s="3628"/>
      <c r="FOL46" s="3629"/>
      <c r="FOM46" s="3628"/>
      <c r="FON46" s="3629"/>
      <c r="FOO46" s="3629"/>
      <c r="FOP46" s="3629"/>
      <c r="FOQ46" s="3629"/>
      <c r="FOR46" s="3630"/>
      <c r="FOS46" s="3631"/>
      <c r="FOT46" s="2383"/>
      <c r="FOU46" s="3632"/>
      <c r="FOV46" s="3633"/>
      <c r="FOW46" s="3634"/>
      <c r="FOX46" s="3632"/>
      <c r="FOY46" s="3633"/>
      <c r="FOZ46" s="3632"/>
      <c r="FPA46" s="3629"/>
      <c r="FPB46" s="3629"/>
      <c r="FPC46" s="3633"/>
      <c r="FPD46" s="3628"/>
      <c r="FPE46" s="3629"/>
      <c r="FPF46" s="3628"/>
      <c r="FPG46" s="3629"/>
      <c r="FPH46" s="3629"/>
      <c r="FPI46" s="3629"/>
      <c r="FPJ46" s="3629"/>
      <c r="FPK46" s="3630"/>
      <c r="FPL46" s="3631"/>
      <c r="FPM46" s="2383"/>
      <c r="FPN46" s="3632"/>
      <c r="FPO46" s="3633"/>
      <c r="FPP46" s="3634"/>
      <c r="FPQ46" s="3632"/>
      <c r="FPR46" s="3633"/>
      <c r="FPS46" s="3632"/>
      <c r="FPT46" s="3629"/>
      <c r="FPU46" s="3629"/>
      <c r="FPV46" s="3633"/>
      <c r="FPW46" s="3628"/>
      <c r="FPX46" s="3629"/>
      <c r="FPY46" s="3628"/>
      <c r="FPZ46" s="3629"/>
      <c r="FQA46" s="3629"/>
      <c r="FQB46" s="3629"/>
      <c r="FQC46" s="3629"/>
      <c r="FQD46" s="3630"/>
      <c r="FQE46" s="3631"/>
      <c r="FQF46" s="2383"/>
      <c r="FQG46" s="3632"/>
      <c r="FQH46" s="3633"/>
      <c r="FQI46" s="3634"/>
      <c r="FQJ46" s="3632"/>
      <c r="FQK46" s="3633"/>
      <c r="FQL46" s="3632"/>
      <c r="FQM46" s="3629"/>
      <c r="FQN46" s="3629"/>
      <c r="FQO46" s="3633"/>
      <c r="FQP46" s="3628"/>
      <c r="FQQ46" s="3629"/>
      <c r="FQR46" s="3628"/>
      <c r="FQS46" s="3629"/>
      <c r="FQT46" s="3629"/>
      <c r="FQU46" s="3629"/>
      <c r="FQV46" s="3629"/>
      <c r="FQW46" s="3630"/>
      <c r="FQX46" s="3631"/>
      <c r="FQY46" s="2383"/>
      <c r="FQZ46" s="3632"/>
      <c r="FRA46" s="3633"/>
      <c r="FRB46" s="3634"/>
      <c r="FRC46" s="3632"/>
      <c r="FRD46" s="3633"/>
      <c r="FRE46" s="3632"/>
      <c r="FRF46" s="3629"/>
      <c r="FRG46" s="3629"/>
      <c r="FRH46" s="3633"/>
      <c r="FRI46" s="3628"/>
      <c r="FRJ46" s="3629"/>
      <c r="FRK46" s="3628"/>
      <c r="FRL46" s="3629"/>
      <c r="FRM46" s="3629"/>
      <c r="FRN46" s="3629"/>
      <c r="FRO46" s="3629"/>
      <c r="FRP46" s="3630"/>
      <c r="FRQ46" s="3631"/>
      <c r="FRR46" s="2383"/>
      <c r="FRS46" s="3632"/>
      <c r="FRT46" s="3633"/>
      <c r="FRU46" s="3634"/>
      <c r="FRV46" s="3632"/>
      <c r="FRW46" s="3633"/>
      <c r="FRX46" s="3632"/>
      <c r="FRY46" s="3629"/>
      <c r="FRZ46" s="3629"/>
      <c r="FSA46" s="3633"/>
      <c r="FSB46" s="3628"/>
      <c r="FSC46" s="3629"/>
      <c r="FSD46" s="3628"/>
      <c r="FSE46" s="3629"/>
      <c r="FSF46" s="3629"/>
      <c r="FSG46" s="3629"/>
      <c r="FSH46" s="3629"/>
      <c r="FSI46" s="3630"/>
      <c r="FSJ46" s="3631"/>
      <c r="FSK46" s="2383"/>
      <c r="FSL46" s="3632"/>
      <c r="FSM46" s="3633"/>
      <c r="FSN46" s="3634"/>
      <c r="FSO46" s="3632"/>
      <c r="FSP46" s="3633"/>
      <c r="FSQ46" s="3632"/>
      <c r="FSR46" s="3629"/>
      <c r="FSS46" s="3629"/>
      <c r="FST46" s="3633"/>
      <c r="FSU46" s="3628"/>
      <c r="FSV46" s="3629"/>
      <c r="FSW46" s="3628"/>
      <c r="FSX46" s="3629"/>
      <c r="FSY46" s="3629"/>
      <c r="FSZ46" s="3629"/>
      <c r="FTA46" s="3629"/>
      <c r="FTB46" s="3630"/>
      <c r="FTC46" s="3631"/>
      <c r="FTD46" s="2383"/>
      <c r="FTE46" s="3632"/>
      <c r="FTF46" s="3633"/>
      <c r="FTG46" s="3634"/>
      <c r="FTH46" s="3632"/>
      <c r="FTI46" s="3633"/>
      <c r="FTJ46" s="3632"/>
      <c r="FTK46" s="3629"/>
      <c r="FTL46" s="3629"/>
      <c r="FTM46" s="3633"/>
      <c r="FTN46" s="3628"/>
      <c r="FTO46" s="3629"/>
      <c r="FTP46" s="3628"/>
      <c r="FTQ46" s="3629"/>
      <c r="FTR46" s="3629"/>
      <c r="FTS46" s="3629"/>
      <c r="FTT46" s="3629"/>
      <c r="FTU46" s="3630"/>
      <c r="FTV46" s="3631"/>
      <c r="FTW46" s="2383"/>
      <c r="FTX46" s="3632"/>
      <c r="FTY46" s="3633"/>
      <c r="FTZ46" s="3634"/>
      <c r="FUA46" s="3632"/>
      <c r="FUB46" s="3633"/>
      <c r="FUC46" s="3632"/>
      <c r="FUD46" s="3629"/>
      <c r="FUE46" s="3629"/>
      <c r="FUF46" s="3633"/>
      <c r="FUG46" s="3628"/>
      <c r="FUH46" s="3629"/>
      <c r="FUI46" s="3628"/>
      <c r="FUJ46" s="3629"/>
      <c r="FUK46" s="3629"/>
      <c r="FUL46" s="3629"/>
      <c r="FUM46" s="3629"/>
      <c r="FUN46" s="3630"/>
      <c r="FUO46" s="3631"/>
      <c r="FUP46" s="2383"/>
      <c r="FUQ46" s="3632"/>
      <c r="FUR46" s="3633"/>
      <c r="FUS46" s="3634"/>
      <c r="FUT46" s="3632"/>
      <c r="FUU46" s="3633"/>
      <c r="FUV46" s="3632"/>
      <c r="FUW46" s="3629"/>
      <c r="FUX46" s="3629"/>
      <c r="FUY46" s="3633"/>
      <c r="FUZ46" s="3628"/>
      <c r="FVA46" s="3629"/>
      <c r="FVB46" s="3628"/>
      <c r="FVC46" s="3629"/>
      <c r="FVD46" s="3629"/>
      <c r="FVE46" s="3629"/>
      <c r="FVF46" s="3629"/>
      <c r="FVG46" s="3630"/>
      <c r="FVH46" s="3631"/>
      <c r="FVI46" s="2383"/>
      <c r="FVJ46" s="3632"/>
      <c r="FVK46" s="3633"/>
      <c r="FVL46" s="3634"/>
      <c r="FVM46" s="3632"/>
      <c r="FVN46" s="3633"/>
      <c r="FVO46" s="3632"/>
      <c r="FVP46" s="3629"/>
      <c r="FVQ46" s="3629"/>
      <c r="FVR46" s="3633"/>
      <c r="FVS46" s="3628"/>
      <c r="FVT46" s="3629"/>
      <c r="FVU46" s="3628"/>
      <c r="FVV46" s="3629"/>
      <c r="FVW46" s="3629"/>
      <c r="FVX46" s="3629"/>
      <c r="FVY46" s="3629"/>
      <c r="FVZ46" s="3630"/>
      <c r="FWA46" s="3631"/>
      <c r="FWB46" s="2383"/>
      <c r="FWC46" s="3632"/>
      <c r="FWD46" s="3633"/>
      <c r="FWE46" s="3634"/>
      <c r="FWF46" s="3632"/>
      <c r="FWG46" s="3633"/>
      <c r="FWH46" s="3632"/>
      <c r="FWI46" s="3629"/>
      <c r="FWJ46" s="3629"/>
      <c r="FWK46" s="3633"/>
      <c r="FWL46" s="3628"/>
      <c r="FWM46" s="3629"/>
      <c r="FWN46" s="3628"/>
      <c r="FWO46" s="3629"/>
      <c r="FWP46" s="3629"/>
      <c r="FWQ46" s="3629"/>
      <c r="FWR46" s="3629"/>
      <c r="FWS46" s="3630"/>
      <c r="FWT46" s="3631"/>
      <c r="FWU46" s="2383"/>
      <c r="FWV46" s="3632"/>
      <c r="FWW46" s="3633"/>
      <c r="FWX46" s="3634"/>
      <c r="FWY46" s="3632"/>
      <c r="FWZ46" s="3633"/>
      <c r="FXA46" s="3632"/>
      <c r="FXB46" s="3629"/>
      <c r="FXC46" s="3629"/>
      <c r="FXD46" s="3633"/>
      <c r="FXE46" s="3628"/>
      <c r="FXF46" s="3629"/>
      <c r="FXG46" s="3628"/>
      <c r="FXH46" s="3629"/>
      <c r="FXI46" s="3629"/>
      <c r="FXJ46" s="3629"/>
      <c r="FXK46" s="3629"/>
      <c r="FXL46" s="3630"/>
      <c r="FXM46" s="3631"/>
      <c r="FXN46" s="2383"/>
      <c r="FXO46" s="3632"/>
      <c r="FXP46" s="3633"/>
      <c r="FXQ46" s="3634"/>
      <c r="FXR46" s="3632"/>
      <c r="FXS46" s="3633"/>
      <c r="FXT46" s="3632"/>
      <c r="FXU46" s="3629"/>
      <c r="FXV46" s="3629"/>
      <c r="FXW46" s="3633"/>
      <c r="FXX46" s="3628"/>
      <c r="FXY46" s="3629"/>
      <c r="FXZ46" s="3628"/>
      <c r="FYA46" s="3629"/>
      <c r="FYB46" s="3629"/>
      <c r="FYC46" s="3629"/>
      <c r="FYD46" s="3629"/>
      <c r="FYE46" s="3630"/>
      <c r="FYF46" s="3631"/>
      <c r="FYG46" s="2383"/>
      <c r="FYH46" s="3632"/>
      <c r="FYI46" s="3633"/>
      <c r="FYJ46" s="3634"/>
      <c r="FYK46" s="3632"/>
      <c r="FYL46" s="3633"/>
      <c r="FYM46" s="3632"/>
      <c r="FYN46" s="3629"/>
      <c r="FYO46" s="3629"/>
      <c r="FYP46" s="3633"/>
      <c r="FYQ46" s="3628"/>
      <c r="FYR46" s="3629"/>
      <c r="FYS46" s="3628"/>
      <c r="FYT46" s="3629"/>
      <c r="FYU46" s="3629"/>
      <c r="FYV46" s="3629"/>
      <c r="FYW46" s="3629"/>
      <c r="FYX46" s="3630"/>
      <c r="FYY46" s="3631"/>
      <c r="FYZ46" s="2383"/>
      <c r="FZA46" s="3632"/>
      <c r="FZB46" s="3633"/>
      <c r="FZC46" s="3634"/>
      <c r="FZD46" s="3632"/>
      <c r="FZE46" s="3633"/>
      <c r="FZF46" s="3632"/>
      <c r="FZG46" s="3629"/>
      <c r="FZH46" s="3629"/>
      <c r="FZI46" s="3633"/>
      <c r="FZJ46" s="3628"/>
      <c r="FZK46" s="3629"/>
      <c r="FZL46" s="3628"/>
      <c r="FZM46" s="3629"/>
      <c r="FZN46" s="3629"/>
      <c r="FZO46" s="3629"/>
      <c r="FZP46" s="3629"/>
      <c r="FZQ46" s="3630"/>
      <c r="FZR46" s="3631"/>
      <c r="FZS46" s="2383"/>
      <c r="FZT46" s="3632"/>
      <c r="FZU46" s="3633"/>
      <c r="FZV46" s="3634"/>
      <c r="FZW46" s="3632"/>
      <c r="FZX46" s="3633"/>
      <c r="FZY46" s="3632"/>
      <c r="FZZ46" s="3629"/>
      <c r="GAA46" s="3629"/>
      <c r="GAB46" s="3633"/>
      <c r="GAC46" s="3628"/>
      <c r="GAD46" s="3629"/>
      <c r="GAE46" s="3628"/>
      <c r="GAF46" s="3629"/>
      <c r="GAG46" s="3629"/>
      <c r="GAH46" s="3629"/>
      <c r="GAI46" s="3629"/>
      <c r="GAJ46" s="3630"/>
      <c r="GAK46" s="3631"/>
      <c r="GAL46" s="2383"/>
      <c r="GAM46" s="3632"/>
      <c r="GAN46" s="3633"/>
      <c r="GAO46" s="3634"/>
      <c r="GAP46" s="3632"/>
      <c r="GAQ46" s="3633"/>
      <c r="GAR46" s="3632"/>
      <c r="GAS46" s="3629"/>
      <c r="GAT46" s="3629"/>
      <c r="GAU46" s="3633"/>
      <c r="GAV46" s="3628"/>
      <c r="GAW46" s="3629"/>
      <c r="GAX46" s="3628"/>
      <c r="GAY46" s="3629"/>
      <c r="GAZ46" s="3629"/>
      <c r="GBA46" s="3629"/>
      <c r="GBB46" s="3629"/>
      <c r="GBC46" s="3630"/>
      <c r="GBD46" s="3631"/>
      <c r="GBE46" s="2383"/>
      <c r="GBF46" s="3632"/>
      <c r="GBG46" s="3633"/>
      <c r="GBH46" s="3634"/>
      <c r="GBI46" s="3632"/>
      <c r="GBJ46" s="3633"/>
      <c r="GBK46" s="3632"/>
      <c r="GBL46" s="3629"/>
      <c r="GBM46" s="3629"/>
      <c r="GBN46" s="3633"/>
      <c r="GBO46" s="3628"/>
      <c r="GBP46" s="3629"/>
      <c r="GBQ46" s="3628"/>
      <c r="GBR46" s="3629"/>
      <c r="GBS46" s="3629"/>
      <c r="GBT46" s="3629"/>
      <c r="GBU46" s="3629"/>
      <c r="GBV46" s="3630"/>
      <c r="GBW46" s="3631"/>
      <c r="GBX46" s="2383"/>
      <c r="GBY46" s="3632"/>
      <c r="GBZ46" s="3633"/>
      <c r="GCA46" s="3634"/>
      <c r="GCB46" s="3632"/>
      <c r="GCC46" s="3633"/>
      <c r="GCD46" s="3632"/>
      <c r="GCE46" s="3629"/>
      <c r="GCF46" s="3629"/>
      <c r="GCG46" s="3633"/>
      <c r="GCH46" s="3628"/>
      <c r="GCI46" s="3629"/>
      <c r="GCJ46" s="3628"/>
      <c r="GCK46" s="3629"/>
      <c r="GCL46" s="3629"/>
      <c r="GCM46" s="3629"/>
      <c r="GCN46" s="3629"/>
      <c r="GCO46" s="3630"/>
      <c r="GCP46" s="3631"/>
      <c r="GCQ46" s="2383"/>
      <c r="GCR46" s="3632"/>
      <c r="GCS46" s="3633"/>
      <c r="GCT46" s="3634"/>
      <c r="GCU46" s="3632"/>
      <c r="GCV46" s="3633"/>
      <c r="GCW46" s="3632"/>
      <c r="GCX46" s="3629"/>
      <c r="GCY46" s="3629"/>
      <c r="GCZ46" s="3633"/>
      <c r="GDA46" s="3628"/>
      <c r="GDB46" s="3629"/>
      <c r="GDC46" s="3628"/>
      <c r="GDD46" s="3629"/>
      <c r="GDE46" s="3629"/>
      <c r="GDF46" s="3629"/>
      <c r="GDG46" s="3629"/>
      <c r="GDH46" s="3630"/>
      <c r="GDI46" s="3631"/>
      <c r="GDJ46" s="2383"/>
      <c r="GDK46" s="3632"/>
      <c r="GDL46" s="3633"/>
      <c r="GDM46" s="3634"/>
      <c r="GDN46" s="3632"/>
      <c r="GDO46" s="3633"/>
      <c r="GDP46" s="3632"/>
      <c r="GDQ46" s="3629"/>
      <c r="GDR46" s="3629"/>
      <c r="GDS46" s="3633"/>
      <c r="GDT46" s="3628"/>
      <c r="GDU46" s="3629"/>
      <c r="GDV46" s="3628"/>
      <c r="GDW46" s="3629"/>
      <c r="GDX46" s="3629"/>
      <c r="GDY46" s="3629"/>
      <c r="GDZ46" s="3629"/>
      <c r="GEA46" s="3630"/>
      <c r="GEB46" s="3631"/>
      <c r="GEC46" s="2383"/>
      <c r="GED46" s="3632"/>
      <c r="GEE46" s="3633"/>
      <c r="GEF46" s="3634"/>
      <c r="GEG46" s="3632"/>
      <c r="GEH46" s="3633"/>
      <c r="GEI46" s="3632"/>
      <c r="GEJ46" s="3629"/>
      <c r="GEK46" s="3629"/>
      <c r="GEL46" s="3633"/>
      <c r="GEM46" s="3628"/>
      <c r="GEN46" s="3629"/>
      <c r="GEO46" s="3628"/>
      <c r="GEP46" s="3629"/>
      <c r="GEQ46" s="3629"/>
      <c r="GER46" s="3629"/>
      <c r="GES46" s="3629"/>
      <c r="GET46" s="3630"/>
      <c r="GEU46" s="3631"/>
      <c r="GEV46" s="2383"/>
      <c r="GEW46" s="3632"/>
      <c r="GEX46" s="3633"/>
      <c r="GEY46" s="3634"/>
      <c r="GEZ46" s="3632"/>
      <c r="GFA46" s="3633"/>
      <c r="GFB46" s="3632"/>
      <c r="GFC46" s="3629"/>
      <c r="GFD46" s="3629"/>
      <c r="GFE46" s="3633"/>
      <c r="GFF46" s="3628"/>
      <c r="GFG46" s="3629"/>
      <c r="GFH46" s="3628"/>
      <c r="GFI46" s="3629"/>
      <c r="GFJ46" s="3629"/>
      <c r="GFK46" s="3629"/>
      <c r="GFL46" s="3629"/>
      <c r="GFM46" s="3630"/>
      <c r="GFN46" s="3631"/>
      <c r="GFO46" s="2383"/>
      <c r="GFP46" s="3632"/>
      <c r="GFQ46" s="3633"/>
      <c r="GFR46" s="3634"/>
      <c r="GFS46" s="3632"/>
      <c r="GFT46" s="3633"/>
      <c r="GFU46" s="3632"/>
      <c r="GFV46" s="3629"/>
      <c r="GFW46" s="3629"/>
      <c r="GFX46" s="3633"/>
      <c r="GFY46" s="3628"/>
      <c r="GFZ46" s="3629"/>
      <c r="GGA46" s="3628"/>
      <c r="GGB46" s="3629"/>
      <c r="GGC46" s="3629"/>
      <c r="GGD46" s="3629"/>
      <c r="GGE46" s="3629"/>
      <c r="GGF46" s="3630"/>
      <c r="GGG46" s="3631"/>
      <c r="GGH46" s="2383"/>
      <c r="GGI46" s="3632"/>
      <c r="GGJ46" s="3633"/>
      <c r="GGK46" s="3634"/>
      <c r="GGL46" s="3632"/>
      <c r="GGM46" s="3633"/>
      <c r="GGN46" s="3632"/>
      <c r="GGO46" s="3629"/>
      <c r="GGP46" s="3629"/>
      <c r="GGQ46" s="3633"/>
      <c r="GGR46" s="3628"/>
      <c r="GGS46" s="3629"/>
      <c r="GGT46" s="3628"/>
      <c r="GGU46" s="3629"/>
      <c r="GGV46" s="3629"/>
      <c r="GGW46" s="3629"/>
      <c r="GGX46" s="3629"/>
      <c r="GGY46" s="3630"/>
      <c r="GGZ46" s="3631"/>
      <c r="GHA46" s="2383"/>
      <c r="GHB46" s="3632"/>
      <c r="GHC46" s="3633"/>
      <c r="GHD46" s="3634"/>
      <c r="GHE46" s="3632"/>
      <c r="GHF46" s="3633"/>
      <c r="GHG46" s="3632"/>
      <c r="GHH46" s="3629"/>
      <c r="GHI46" s="3629"/>
      <c r="GHJ46" s="3633"/>
      <c r="GHK46" s="3628"/>
      <c r="GHL46" s="3629"/>
      <c r="GHM46" s="3628"/>
      <c r="GHN46" s="3629"/>
      <c r="GHO46" s="3629"/>
      <c r="GHP46" s="3629"/>
      <c r="GHQ46" s="3629"/>
      <c r="GHR46" s="3630"/>
      <c r="GHS46" s="3631"/>
      <c r="GHT46" s="2383"/>
      <c r="GHU46" s="3632"/>
      <c r="GHV46" s="3633"/>
      <c r="GHW46" s="3634"/>
      <c r="GHX46" s="3632"/>
      <c r="GHY46" s="3633"/>
      <c r="GHZ46" s="3632"/>
      <c r="GIA46" s="3629"/>
      <c r="GIB46" s="3629"/>
      <c r="GIC46" s="3633"/>
      <c r="GID46" s="3628"/>
      <c r="GIE46" s="3629"/>
      <c r="GIF46" s="3628"/>
      <c r="GIG46" s="3629"/>
      <c r="GIH46" s="3629"/>
      <c r="GII46" s="3629"/>
      <c r="GIJ46" s="3629"/>
      <c r="GIK46" s="3630"/>
      <c r="GIL46" s="3631"/>
      <c r="GIM46" s="2383"/>
      <c r="GIN46" s="3632"/>
      <c r="GIO46" s="3633"/>
      <c r="GIP46" s="3634"/>
      <c r="GIQ46" s="3632"/>
      <c r="GIR46" s="3633"/>
      <c r="GIS46" s="3632"/>
      <c r="GIT46" s="3629"/>
      <c r="GIU46" s="3629"/>
      <c r="GIV46" s="3633"/>
      <c r="GIW46" s="3628"/>
      <c r="GIX46" s="3629"/>
      <c r="GIY46" s="3628"/>
      <c r="GIZ46" s="3629"/>
      <c r="GJA46" s="3629"/>
      <c r="GJB46" s="3629"/>
      <c r="GJC46" s="3629"/>
      <c r="GJD46" s="3630"/>
      <c r="GJE46" s="3631"/>
      <c r="GJF46" s="2383"/>
      <c r="GJG46" s="3632"/>
      <c r="GJH46" s="3633"/>
      <c r="GJI46" s="3634"/>
      <c r="GJJ46" s="3632"/>
      <c r="GJK46" s="3633"/>
      <c r="GJL46" s="3632"/>
      <c r="GJM46" s="3629"/>
      <c r="GJN46" s="3629"/>
      <c r="GJO46" s="3633"/>
      <c r="GJP46" s="3628"/>
      <c r="GJQ46" s="3629"/>
      <c r="GJR46" s="3628"/>
      <c r="GJS46" s="3629"/>
      <c r="GJT46" s="3629"/>
      <c r="GJU46" s="3629"/>
      <c r="GJV46" s="3629"/>
      <c r="GJW46" s="3630"/>
      <c r="GJX46" s="3631"/>
      <c r="GJY46" s="2383"/>
      <c r="GJZ46" s="3632"/>
      <c r="GKA46" s="3633"/>
      <c r="GKB46" s="3634"/>
      <c r="GKC46" s="3632"/>
      <c r="GKD46" s="3633"/>
      <c r="GKE46" s="3632"/>
      <c r="GKF46" s="3629"/>
      <c r="GKG46" s="3629"/>
      <c r="GKH46" s="3633"/>
      <c r="GKI46" s="3628"/>
      <c r="GKJ46" s="3629"/>
      <c r="GKK46" s="3628"/>
      <c r="GKL46" s="3629"/>
      <c r="GKM46" s="3629"/>
      <c r="GKN46" s="3629"/>
      <c r="GKO46" s="3629"/>
      <c r="GKP46" s="3630"/>
      <c r="GKQ46" s="3631"/>
      <c r="GKR46" s="2383"/>
      <c r="GKS46" s="3632"/>
      <c r="GKT46" s="3633"/>
      <c r="GKU46" s="3634"/>
      <c r="GKV46" s="3632"/>
      <c r="GKW46" s="3633"/>
      <c r="GKX46" s="3632"/>
      <c r="GKY46" s="3629"/>
      <c r="GKZ46" s="3629"/>
      <c r="GLA46" s="3633"/>
      <c r="GLB46" s="3628"/>
      <c r="GLC46" s="3629"/>
      <c r="GLD46" s="3628"/>
      <c r="GLE46" s="3629"/>
      <c r="GLF46" s="3629"/>
      <c r="GLG46" s="3629"/>
      <c r="GLH46" s="3629"/>
      <c r="GLI46" s="3630"/>
      <c r="GLJ46" s="3631"/>
      <c r="GLK46" s="2383"/>
      <c r="GLL46" s="3632"/>
      <c r="GLM46" s="3633"/>
      <c r="GLN46" s="3634"/>
      <c r="GLO46" s="3632"/>
      <c r="GLP46" s="3633"/>
      <c r="GLQ46" s="3632"/>
      <c r="GLR46" s="3629"/>
      <c r="GLS46" s="3629"/>
      <c r="GLT46" s="3633"/>
      <c r="GLU46" s="3628"/>
      <c r="GLV46" s="3629"/>
      <c r="GLW46" s="3628"/>
      <c r="GLX46" s="3629"/>
      <c r="GLY46" s="3629"/>
      <c r="GLZ46" s="3629"/>
      <c r="GMA46" s="3629"/>
      <c r="GMB46" s="3630"/>
      <c r="GMC46" s="3631"/>
      <c r="GMD46" s="2383"/>
      <c r="GME46" s="3632"/>
      <c r="GMF46" s="3633"/>
      <c r="GMG46" s="3634"/>
      <c r="GMH46" s="3632"/>
      <c r="GMI46" s="3633"/>
      <c r="GMJ46" s="3632"/>
      <c r="GMK46" s="3629"/>
      <c r="GML46" s="3629"/>
      <c r="GMM46" s="3633"/>
      <c r="GMN46" s="3628"/>
      <c r="GMO46" s="3629"/>
      <c r="GMP46" s="3628"/>
      <c r="GMQ46" s="3629"/>
      <c r="GMR46" s="3629"/>
      <c r="GMS46" s="3629"/>
      <c r="GMT46" s="3629"/>
      <c r="GMU46" s="3630"/>
      <c r="GMV46" s="3631"/>
      <c r="GMW46" s="2383"/>
      <c r="GMX46" s="3632"/>
      <c r="GMY46" s="3633"/>
      <c r="GMZ46" s="3634"/>
      <c r="GNA46" s="3632"/>
      <c r="GNB46" s="3633"/>
      <c r="GNC46" s="3632"/>
      <c r="GND46" s="3629"/>
      <c r="GNE46" s="3629"/>
      <c r="GNF46" s="3633"/>
      <c r="GNG46" s="3628"/>
      <c r="GNH46" s="3629"/>
      <c r="GNI46" s="3628"/>
      <c r="GNJ46" s="3629"/>
      <c r="GNK46" s="3629"/>
      <c r="GNL46" s="3629"/>
      <c r="GNM46" s="3629"/>
      <c r="GNN46" s="3630"/>
      <c r="GNO46" s="3631"/>
      <c r="GNP46" s="2383"/>
      <c r="GNQ46" s="3632"/>
      <c r="GNR46" s="3633"/>
      <c r="GNS46" s="3634"/>
      <c r="GNT46" s="3632"/>
      <c r="GNU46" s="3633"/>
      <c r="GNV46" s="3632"/>
      <c r="GNW46" s="3629"/>
      <c r="GNX46" s="3629"/>
      <c r="GNY46" s="3633"/>
      <c r="GNZ46" s="3628"/>
      <c r="GOA46" s="3629"/>
      <c r="GOB46" s="3628"/>
      <c r="GOC46" s="3629"/>
      <c r="GOD46" s="3629"/>
      <c r="GOE46" s="3629"/>
      <c r="GOF46" s="3629"/>
      <c r="GOG46" s="3630"/>
      <c r="GOH46" s="3631"/>
      <c r="GOI46" s="2383"/>
      <c r="GOJ46" s="3632"/>
      <c r="GOK46" s="3633"/>
      <c r="GOL46" s="3634"/>
      <c r="GOM46" s="3632"/>
      <c r="GON46" s="3633"/>
      <c r="GOO46" s="3632"/>
      <c r="GOP46" s="3629"/>
      <c r="GOQ46" s="3629"/>
      <c r="GOR46" s="3633"/>
      <c r="GOS46" s="3628"/>
      <c r="GOT46" s="3629"/>
      <c r="GOU46" s="3628"/>
      <c r="GOV46" s="3629"/>
      <c r="GOW46" s="3629"/>
      <c r="GOX46" s="3629"/>
      <c r="GOY46" s="3629"/>
      <c r="GOZ46" s="3630"/>
      <c r="GPA46" s="3631"/>
      <c r="GPB46" s="2383"/>
      <c r="GPC46" s="3632"/>
      <c r="GPD46" s="3633"/>
      <c r="GPE46" s="3634"/>
      <c r="GPF46" s="3632"/>
      <c r="GPG46" s="3633"/>
      <c r="GPH46" s="3632"/>
      <c r="GPI46" s="3629"/>
      <c r="GPJ46" s="3629"/>
      <c r="GPK46" s="3633"/>
      <c r="GPL46" s="3628"/>
      <c r="GPM46" s="3629"/>
      <c r="GPN46" s="3628"/>
      <c r="GPO46" s="3629"/>
      <c r="GPP46" s="3629"/>
      <c r="GPQ46" s="3629"/>
      <c r="GPR46" s="3629"/>
      <c r="GPS46" s="3630"/>
      <c r="GPT46" s="3631"/>
      <c r="GPU46" s="2383"/>
      <c r="GPV46" s="3632"/>
      <c r="GPW46" s="3633"/>
      <c r="GPX46" s="3634"/>
      <c r="GPY46" s="3632"/>
      <c r="GPZ46" s="3633"/>
      <c r="GQA46" s="3632"/>
      <c r="GQB46" s="3629"/>
      <c r="GQC46" s="3629"/>
      <c r="GQD46" s="3633"/>
      <c r="GQE46" s="3628"/>
      <c r="GQF46" s="3629"/>
      <c r="GQG46" s="3628"/>
      <c r="GQH46" s="3629"/>
      <c r="GQI46" s="3629"/>
      <c r="GQJ46" s="3629"/>
      <c r="GQK46" s="3629"/>
      <c r="GQL46" s="3630"/>
      <c r="GQM46" s="3631"/>
      <c r="GQN46" s="2383"/>
      <c r="GQO46" s="3632"/>
      <c r="GQP46" s="3633"/>
      <c r="GQQ46" s="3634"/>
      <c r="GQR46" s="3632"/>
      <c r="GQS46" s="3633"/>
      <c r="GQT46" s="3632"/>
      <c r="GQU46" s="3629"/>
      <c r="GQV46" s="3629"/>
      <c r="GQW46" s="3633"/>
      <c r="GQX46" s="3628"/>
      <c r="GQY46" s="3629"/>
      <c r="GQZ46" s="3628"/>
      <c r="GRA46" s="3629"/>
      <c r="GRB46" s="3629"/>
      <c r="GRC46" s="3629"/>
      <c r="GRD46" s="3629"/>
      <c r="GRE46" s="3630"/>
      <c r="GRF46" s="3631"/>
      <c r="GRG46" s="2383"/>
      <c r="GRH46" s="3632"/>
      <c r="GRI46" s="3633"/>
      <c r="GRJ46" s="3634"/>
      <c r="GRK46" s="3632"/>
      <c r="GRL46" s="3633"/>
      <c r="GRM46" s="3632"/>
      <c r="GRN46" s="3629"/>
      <c r="GRO46" s="3629"/>
      <c r="GRP46" s="3633"/>
      <c r="GRQ46" s="3628"/>
      <c r="GRR46" s="3629"/>
      <c r="GRS46" s="3628"/>
      <c r="GRT46" s="3629"/>
      <c r="GRU46" s="3629"/>
      <c r="GRV46" s="3629"/>
      <c r="GRW46" s="3629"/>
      <c r="GRX46" s="3630"/>
      <c r="GRY46" s="3631"/>
      <c r="GRZ46" s="2383"/>
      <c r="GSA46" s="3632"/>
      <c r="GSB46" s="3633"/>
      <c r="GSC46" s="3634"/>
      <c r="GSD46" s="3632"/>
      <c r="GSE46" s="3633"/>
      <c r="GSF46" s="3632"/>
      <c r="GSG46" s="3629"/>
      <c r="GSH46" s="3629"/>
      <c r="GSI46" s="3633"/>
      <c r="GSJ46" s="3628"/>
      <c r="GSK46" s="3629"/>
      <c r="GSL46" s="3628"/>
      <c r="GSM46" s="3629"/>
      <c r="GSN46" s="3629"/>
      <c r="GSO46" s="3629"/>
      <c r="GSP46" s="3629"/>
      <c r="GSQ46" s="3630"/>
      <c r="GSR46" s="3631"/>
      <c r="GSS46" s="2383"/>
      <c r="GST46" s="3632"/>
      <c r="GSU46" s="3633"/>
      <c r="GSV46" s="3634"/>
      <c r="GSW46" s="3632"/>
      <c r="GSX46" s="3633"/>
      <c r="GSY46" s="3632"/>
      <c r="GSZ46" s="3629"/>
      <c r="GTA46" s="3629"/>
      <c r="GTB46" s="3633"/>
      <c r="GTC46" s="3628"/>
      <c r="GTD46" s="3629"/>
      <c r="GTE46" s="3628"/>
      <c r="GTF46" s="3629"/>
      <c r="GTG46" s="3629"/>
      <c r="GTH46" s="3629"/>
      <c r="GTI46" s="3629"/>
      <c r="GTJ46" s="3630"/>
      <c r="GTK46" s="3631"/>
      <c r="GTL46" s="2383"/>
      <c r="GTM46" s="3632"/>
      <c r="GTN46" s="3633"/>
      <c r="GTO46" s="3634"/>
      <c r="GTP46" s="3632"/>
      <c r="GTQ46" s="3633"/>
      <c r="GTR46" s="3632"/>
      <c r="GTS46" s="3629"/>
      <c r="GTT46" s="3629"/>
      <c r="GTU46" s="3633"/>
      <c r="GTV46" s="3628"/>
      <c r="GTW46" s="3629"/>
      <c r="GTX46" s="3628"/>
      <c r="GTY46" s="3629"/>
      <c r="GTZ46" s="3629"/>
      <c r="GUA46" s="3629"/>
      <c r="GUB46" s="3629"/>
      <c r="GUC46" s="3630"/>
      <c r="GUD46" s="3631"/>
      <c r="GUE46" s="2383"/>
      <c r="GUF46" s="3632"/>
      <c r="GUG46" s="3633"/>
      <c r="GUH46" s="3634"/>
      <c r="GUI46" s="3632"/>
      <c r="GUJ46" s="3633"/>
      <c r="GUK46" s="3632"/>
      <c r="GUL46" s="3629"/>
      <c r="GUM46" s="3629"/>
      <c r="GUN46" s="3633"/>
      <c r="GUO46" s="3628"/>
      <c r="GUP46" s="3629"/>
      <c r="GUQ46" s="3628"/>
      <c r="GUR46" s="3629"/>
      <c r="GUS46" s="3629"/>
      <c r="GUT46" s="3629"/>
      <c r="GUU46" s="3629"/>
      <c r="GUV46" s="3630"/>
      <c r="GUW46" s="3631"/>
      <c r="GUX46" s="2383"/>
      <c r="GUY46" s="3632"/>
      <c r="GUZ46" s="3633"/>
      <c r="GVA46" s="3634"/>
      <c r="GVB46" s="3632"/>
      <c r="GVC46" s="3633"/>
      <c r="GVD46" s="3632"/>
      <c r="GVE46" s="3629"/>
      <c r="GVF46" s="3629"/>
      <c r="GVG46" s="3633"/>
      <c r="GVH46" s="3628"/>
      <c r="GVI46" s="3629"/>
      <c r="GVJ46" s="3628"/>
      <c r="GVK46" s="3629"/>
      <c r="GVL46" s="3629"/>
      <c r="GVM46" s="3629"/>
      <c r="GVN46" s="3629"/>
      <c r="GVO46" s="3630"/>
      <c r="GVP46" s="3631"/>
      <c r="GVQ46" s="2383"/>
      <c r="GVR46" s="3632"/>
      <c r="GVS46" s="3633"/>
      <c r="GVT46" s="3634"/>
      <c r="GVU46" s="3632"/>
      <c r="GVV46" s="3633"/>
      <c r="GVW46" s="3632"/>
      <c r="GVX46" s="3629"/>
      <c r="GVY46" s="3629"/>
      <c r="GVZ46" s="3633"/>
      <c r="GWA46" s="3628"/>
      <c r="GWB46" s="3629"/>
      <c r="GWC46" s="3628"/>
      <c r="GWD46" s="3629"/>
      <c r="GWE46" s="3629"/>
      <c r="GWF46" s="3629"/>
      <c r="GWG46" s="3629"/>
      <c r="GWH46" s="3630"/>
      <c r="GWI46" s="3631"/>
      <c r="GWJ46" s="2383"/>
      <c r="GWK46" s="3632"/>
      <c r="GWL46" s="3633"/>
      <c r="GWM46" s="3634"/>
      <c r="GWN46" s="3632"/>
      <c r="GWO46" s="3633"/>
      <c r="GWP46" s="3632"/>
      <c r="GWQ46" s="3629"/>
      <c r="GWR46" s="3629"/>
      <c r="GWS46" s="3633"/>
      <c r="GWT46" s="3628"/>
      <c r="GWU46" s="3629"/>
      <c r="GWV46" s="3628"/>
      <c r="GWW46" s="3629"/>
      <c r="GWX46" s="3629"/>
      <c r="GWY46" s="3629"/>
      <c r="GWZ46" s="3629"/>
      <c r="GXA46" s="3630"/>
      <c r="GXB46" s="3631"/>
      <c r="GXC46" s="2383"/>
      <c r="GXD46" s="3632"/>
      <c r="GXE46" s="3633"/>
      <c r="GXF46" s="3634"/>
      <c r="GXG46" s="3632"/>
      <c r="GXH46" s="3633"/>
      <c r="GXI46" s="3632"/>
      <c r="GXJ46" s="3629"/>
      <c r="GXK46" s="3629"/>
      <c r="GXL46" s="3633"/>
      <c r="GXM46" s="3628"/>
      <c r="GXN46" s="3629"/>
      <c r="GXO46" s="3628"/>
      <c r="GXP46" s="3629"/>
      <c r="GXQ46" s="3629"/>
      <c r="GXR46" s="3629"/>
      <c r="GXS46" s="3629"/>
      <c r="GXT46" s="3630"/>
      <c r="GXU46" s="3631"/>
      <c r="GXV46" s="2383"/>
      <c r="GXW46" s="3632"/>
      <c r="GXX46" s="3633"/>
      <c r="GXY46" s="3634"/>
      <c r="GXZ46" s="3632"/>
      <c r="GYA46" s="3633"/>
      <c r="GYB46" s="3632"/>
      <c r="GYC46" s="3629"/>
      <c r="GYD46" s="3629"/>
      <c r="GYE46" s="3633"/>
      <c r="GYF46" s="3628"/>
      <c r="GYG46" s="3629"/>
      <c r="GYH46" s="3628"/>
      <c r="GYI46" s="3629"/>
      <c r="GYJ46" s="3629"/>
      <c r="GYK46" s="3629"/>
      <c r="GYL46" s="3629"/>
      <c r="GYM46" s="3630"/>
      <c r="GYN46" s="3631"/>
      <c r="GYO46" s="2383"/>
      <c r="GYP46" s="3632"/>
      <c r="GYQ46" s="3633"/>
      <c r="GYR46" s="3634"/>
      <c r="GYS46" s="3632"/>
      <c r="GYT46" s="3633"/>
      <c r="GYU46" s="3632"/>
      <c r="GYV46" s="3629"/>
      <c r="GYW46" s="3629"/>
      <c r="GYX46" s="3633"/>
      <c r="GYY46" s="3628"/>
      <c r="GYZ46" s="3629"/>
      <c r="GZA46" s="3628"/>
      <c r="GZB46" s="3629"/>
      <c r="GZC46" s="3629"/>
      <c r="GZD46" s="3629"/>
      <c r="GZE46" s="3629"/>
      <c r="GZF46" s="3630"/>
      <c r="GZG46" s="3631"/>
      <c r="GZH46" s="2383"/>
      <c r="GZI46" s="3632"/>
      <c r="GZJ46" s="3633"/>
      <c r="GZK46" s="3634"/>
      <c r="GZL46" s="3632"/>
      <c r="GZM46" s="3633"/>
      <c r="GZN46" s="3632"/>
      <c r="GZO46" s="3629"/>
      <c r="GZP46" s="3629"/>
      <c r="GZQ46" s="3633"/>
      <c r="GZR46" s="3628"/>
      <c r="GZS46" s="3629"/>
      <c r="GZT46" s="3628"/>
      <c r="GZU46" s="3629"/>
      <c r="GZV46" s="3629"/>
      <c r="GZW46" s="3629"/>
      <c r="GZX46" s="3629"/>
      <c r="GZY46" s="3630"/>
      <c r="GZZ46" s="3631"/>
      <c r="HAA46" s="2383"/>
      <c r="HAB46" s="3632"/>
      <c r="HAC46" s="3633"/>
      <c r="HAD46" s="3634"/>
      <c r="HAE46" s="3632"/>
      <c r="HAF46" s="3633"/>
      <c r="HAG46" s="3632"/>
      <c r="HAH46" s="3629"/>
      <c r="HAI46" s="3629"/>
      <c r="HAJ46" s="3633"/>
      <c r="HAK46" s="3628"/>
      <c r="HAL46" s="3629"/>
      <c r="HAM46" s="3628"/>
      <c r="HAN46" s="3629"/>
      <c r="HAO46" s="3629"/>
      <c r="HAP46" s="3629"/>
      <c r="HAQ46" s="3629"/>
      <c r="HAR46" s="3630"/>
      <c r="HAS46" s="3631"/>
      <c r="HAT46" s="2383"/>
      <c r="HAU46" s="3632"/>
      <c r="HAV46" s="3633"/>
      <c r="HAW46" s="3634"/>
      <c r="HAX46" s="3632"/>
      <c r="HAY46" s="3633"/>
      <c r="HAZ46" s="3632"/>
      <c r="HBA46" s="3629"/>
      <c r="HBB46" s="3629"/>
      <c r="HBC46" s="3633"/>
      <c r="HBD46" s="3628"/>
      <c r="HBE46" s="3629"/>
      <c r="HBF46" s="3628"/>
      <c r="HBG46" s="3629"/>
      <c r="HBH46" s="3629"/>
      <c r="HBI46" s="3629"/>
      <c r="HBJ46" s="3629"/>
      <c r="HBK46" s="3630"/>
      <c r="HBL46" s="3631"/>
      <c r="HBM46" s="2383"/>
      <c r="HBN46" s="3632"/>
      <c r="HBO46" s="3633"/>
      <c r="HBP46" s="3634"/>
      <c r="HBQ46" s="3632"/>
      <c r="HBR46" s="3633"/>
      <c r="HBS46" s="3632"/>
      <c r="HBT46" s="3629"/>
      <c r="HBU46" s="3629"/>
      <c r="HBV46" s="3633"/>
      <c r="HBW46" s="3628"/>
      <c r="HBX46" s="3629"/>
      <c r="HBY46" s="3628"/>
      <c r="HBZ46" s="3629"/>
      <c r="HCA46" s="3629"/>
      <c r="HCB46" s="3629"/>
      <c r="HCC46" s="3629"/>
      <c r="HCD46" s="3630"/>
      <c r="HCE46" s="3631"/>
      <c r="HCF46" s="2383"/>
      <c r="HCG46" s="3632"/>
      <c r="HCH46" s="3633"/>
      <c r="HCI46" s="3634"/>
      <c r="HCJ46" s="3632"/>
      <c r="HCK46" s="3633"/>
      <c r="HCL46" s="3632"/>
      <c r="HCM46" s="3629"/>
      <c r="HCN46" s="3629"/>
      <c r="HCO46" s="3633"/>
      <c r="HCP46" s="3628"/>
      <c r="HCQ46" s="3629"/>
      <c r="HCR46" s="3628"/>
      <c r="HCS46" s="3629"/>
      <c r="HCT46" s="3629"/>
      <c r="HCU46" s="3629"/>
      <c r="HCV46" s="3629"/>
      <c r="HCW46" s="3630"/>
      <c r="HCX46" s="3631"/>
      <c r="HCY46" s="2383"/>
      <c r="HCZ46" s="3632"/>
      <c r="HDA46" s="3633"/>
      <c r="HDB46" s="3634"/>
      <c r="HDC46" s="3632"/>
      <c r="HDD46" s="3633"/>
      <c r="HDE46" s="3632"/>
      <c r="HDF46" s="3629"/>
      <c r="HDG46" s="3629"/>
      <c r="HDH46" s="3633"/>
      <c r="HDI46" s="3628"/>
      <c r="HDJ46" s="3629"/>
      <c r="HDK46" s="3628"/>
      <c r="HDL46" s="3629"/>
      <c r="HDM46" s="3629"/>
      <c r="HDN46" s="3629"/>
      <c r="HDO46" s="3629"/>
      <c r="HDP46" s="3630"/>
      <c r="HDQ46" s="3631"/>
      <c r="HDR46" s="2383"/>
      <c r="HDS46" s="3632"/>
      <c r="HDT46" s="3633"/>
      <c r="HDU46" s="3634"/>
      <c r="HDV46" s="3632"/>
      <c r="HDW46" s="3633"/>
      <c r="HDX46" s="3632"/>
      <c r="HDY46" s="3629"/>
      <c r="HDZ46" s="3629"/>
      <c r="HEA46" s="3633"/>
      <c r="HEB46" s="3628"/>
      <c r="HEC46" s="3629"/>
      <c r="HED46" s="3628"/>
      <c r="HEE46" s="3629"/>
      <c r="HEF46" s="3629"/>
      <c r="HEG46" s="3629"/>
      <c r="HEH46" s="3629"/>
      <c r="HEI46" s="3630"/>
      <c r="HEJ46" s="3631"/>
      <c r="HEK46" s="2383"/>
      <c r="HEL46" s="3632"/>
      <c r="HEM46" s="3633"/>
      <c r="HEN46" s="3634"/>
      <c r="HEO46" s="3632"/>
      <c r="HEP46" s="3633"/>
      <c r="HEQ46" s="3632"/>
      <c r="HER46" s="3629"/>
      <c r="HES46" s="3629"/>
      <c r="HET46" s="3633"/>
      <c r="HEU46" s="3628"/>
      <c r="HEV46" s="3629"/>
      <c r="HEW46" s="3628"/>
      <c r="HEX46" s="3629"/>
      <c r="HEY46" s="3629"/>
      <c r="HEZ46" s="3629"/>
      <c r="HFA46" s="3629"/>
      <c r="HFB46" s="3630"/>
      <c r="HFC46" s="3631"/>
      <c r="HFD46" s="2383"/>
      <c r="HFE46" s="3632"/>
      <c r="HFF46" s="3633"/>
      <c r="HFG46" s="3634"/>
      <c r="HFH46" s="3632"/>
      <c r="HFI46" s="3633"/>
      <c r="HFJ46" s="3632"/>
      <c r="HFK46" s="3629"/>
      <c r="HFL46" s="3629"/>
      <c r="HFM46" s="3633"/>
      <c r="HFN46" s="3628"/>
      <c r="HFO46" s="3629"/>
      <c r="HFP46" s="3628"/>
      <c r="HFQ46" s="3629"/>
      <c r="HFR46" s="3629"/>
      <c r="HFS46" s="3629"/>
      <c r="HFT46" s="3629"/>
      <c r="HFU46" s="3630"/>
      <c r="HFV46" s="3631"/>
      <c r="HFW46" s="2383"/>
      <c r="HFX46" s="3632"/>
      <c r="HFY46" s="3633"/>
      <c r="HFZ46" s="3634"/>
      <c r="HGA46" s="3632"/>
      <c r="HGB46" s="3633"/>
      <c r="HGC46" s="3632"/>
      <c r="HGD46" s="3629"/>
      <c r="HGE46" s="3629"/>
      <c r="HGF46" s="3633"/>
      <c r="HGG46" s="3628"/>
      <c r="HGH46" s="3629"/>
      <c r="HGI46" s="3628"/>
      <c r="HGJ46" s="3629"/>
      <c r="HGK46" s="3629"/>
      <c r="HGL46" s="3629"/>
      <c r="HGM46" s="3629"/>
      <c r="HGN46" s="3630"/>
      <c r="HGO46" s="3631"/>
      <c r="HGP46" s="2383"/>
      <c r="HGQ46" s="3632"/>
      <c r="HGR46" s="3633"/>
      <c r="HGS46" s="3634"/>
      <c r="HGT46" s="3632"/>
      <c r="HGU46" s="3633"/>
      <c r="HGV46" s="3632"/>
      <c r="HGW46" s="3629"/>
      <c r="HGX46" s="3629"/>
      <c r="HGY46" s="3633"/>
      <c r="HGZ46" s="3628"/>
      <c r="HHA46" s="3629"/>
      <c r="HHB46" s="3628"/>
      <c r="HHC46" s="3629"/>
      <c r="HHD46" s="3629"/>
      <c r="HHE46" s="3629"/>
      <c r="HHF46" s="3629"/>
      <c r="HHG46" s="3630"/>
      <c r="HHH46" s="3631"/>
      <c r="HHI46" s="2383"/>
      <c r="HHJ46" s="3632"/>
      <c r="HHK46" s="3633"/>
      <c r="HHL46" s="3634"/>
      <c r="HHM46" s="3632"/>
      <c r="HHN46" s="3633"/>
      <c r="HHO46" s="3632"/>
      <c r="HHP46" s="3629"/>
      <c r="HHQ46" s="3629"/>
      <c r="HHR46" s="3633"/>
      <c r="HHS46" s="3628"/>
      <c r="HHT46" s="3629"/>
      <c r="HHU46" s="3628"/>
      <c r="HHV46" s="3629"/>
      <c r="HHW46" s="3629"/>
      <c r="HHX46" s="3629"/>
      <c r="HHY46" s="3629"/>
      <c r="HHZ46" s="3630"/>
      <c r="HIA46" s="3631"/>
      <c r="HIB46" s="2383"/>
      <c r="HIC46" s="3632"/>
      <c r="HID46" s="3633"/>
      <c r="HIE46" s="3634"/>
      <c r="HIF46" s="3632"/>
      <c r="HIG46" s="3633"/>
      <c r="HIH46" s="3632"/>
      <c r="HII46" s="3629"/>
      <c r="HIJ46" s="3629"/>
      <c r="HIK46" s="3633"/>
      <c r="HIL46" s="3628"/>
      <c r="HIM46" s="3629"/>
      <c r="HIN46" s="3628"/>
      <c r="HIO46" s="3629"/>
      <c r="HIP46" s="3629"/>
      <c r="HIQ46" s="3629"/>
      <c r="HIR46" s="3629"/>
      <c r="HIS46" s="3630"/>
      <c r="HIT46" s="3631"/>
      <c r="HIU46" s="2383"/>
      <c r="HIV46" s="3632"/>
      <c r="HIW46" s="3633"/>
      <c r="HIX46" s="3634"/>
      <c r="HIY46" s="3632"/>
      <c r="HIZ46" s="3633"/>
      <c r="HJA46" s="3632"/>
      <c r="HJB46" s="3629"/>
      <c r="HJC46" s="3629"/>
      <c r="HJD46" s="3633"/>
      <c r="HJE46" s="3628"/>
      <c r="HJF46" s="3629"/>
      <c r="HJG46" s="3628"/>
      <c r="HJH46" s="3629"/>
      <c r="HJI46" s="3629"/>
      <c r="HJJ46" s="3629"/>
      <c r="HJK46" s="3629"/>
      <c r="HJL46" s="3630"/>
      <c r="HJM46" s="3631"/>
      <c r="HJN46" s="2383"/>
      <c r="HJO46" s="3632"/>
      <c r="HJP46" s="3633"/>
      <c r="HJQ46" s="3634"/>
      <c r="HJR46" s="3632"/>
      <c r="HJS46" s="3633"/>
      <c r="HJT46" s="3632"/>
      <c r="HJU46" s="3629"/>
      <c r="HJV46" s="3629"/>
      <c r="HJW46" s="3633"/>
      <c r="HJX46" s="3628"/>
      <c r="HJY46" s="3629"/>
      <c r="HJZ46" s="3628"/>
      <c r="HKA46" s="3629"/>
      <c r="HKB46" s="3629"/>
      <c r="HKC46" s="3629"/>
      <c r="HKD46" s="3629"/>
      <c r="HKE46" s="3630"/>
      <c r="HKF46" s="3631"/>
      <c r="HKG46" s="2383"/>
      <c r="HKH46" s="3632"/>
      <c r="HKI46" s="3633"/>
      <c r="HKJ46" s="3634"/>
      <c r="HKK46" s="3632"/>
      <c r="HKL46" s="3633"/>
      <c r="HKM46" s="3632"/>
      <c r="HKN46" s="3629"/>
      <c r="HKO46" s="3629"/>
      <c r="HKP46" s="3633"/>
      <c r="HKQ46" s="3628"/>
      <c r="HKR46" s="3629"/>
      <c r="HKS46" s="3628"/>
      <c r="HKT46" s="3629"/>
      <c r="HKU46" s="3629"/>
      <c r="HKV46" s="3629"/>
      <c r="HKW46" s="3629"/>
      <c r="HKX46" s="3630"/>
      <c r="HKY46" s="3631"/>
      <c r="HKZ46" s="2383"/>
      <c r="HLA46" s="3632"/>
      <c r="HLB46" s="3633"/>
      <c r="HLC46" s="3634"/>
      <c r="HLD46" s="3632"/>
      <c r="HLE46" s="3633"/>
      <c r="HLF46" s="3632"/>
      <c r="HLG46" s="3629"/>
      <c r="HLH46" s="3629"/>
      <c r="HLI46" s="3633"/>
      <c r="HLJ46" s="3628"/>
      <c r="HLK46" s="3629"/>
      <c r="HLL46" s="3628"/>
      <c r="HLM46" s="3629"/>
      <c r="HLN46" s="3629"/>
      <c r="HLO46" s="3629"/>
      <c r="HLP46" s="3629"/>
      <c r="HLQ46" s="3630"/>
      <c r="HLR46" s="3631"/>
      <c r="HLS46" s="2383"/>
      <c r="HLT46" s="3632"/>
      <c r="HLU46" s="3633"/>
      <c r="HLV46" s="3634"/>
      <c r="HLW46" s="3632"/>
      <c r="HLX46" s="3633"/>
      <c r="HLY46" s="3632"/>
      <c r="HLZ46" s="3629"/>
      <c r="HMA46" s="3629"/>
      <c r="HMB46" s="3633"/>
      <c r="HMC46" s="3628"/>
      <c r="HMD46" s="3629"/>
      <c r="HME46" s="3628"/>
      <c r="HMF46" s="3629"/>
      <c r="HMG46" s="3629"/>
      <c r="HMH46" s="3629"/>
      <c r="HMI46" s="3629"/>
      <c r="HMJ46" s="3630"/>
      <c r="HMK46" s="3631"/>
      <c r="HML46" s="2383"/>
      <c r="HMM46" s="3632"/>
      <c r="HMN46" s="3633"/>
      <c r="HMO46" s="3634"/>
      <c r="HMP46" s="3632"/>
      <c r="HMQ46" s="3633"/>
      <c r="HMR46" s="3632"/>
      <c r="HMS46" s="3629"/>
      <c r="HMT46" s="3629"/>
      <c r="HMU46" s="3633"/>
      <c r="HMV46" s="3628"/>
      <c r="HMW46" s="3629"/>
      <c r="HMX46" s="3628"/>
      <c r="HMY46" s="3629"/>
      <c r="HMZ46" s="3629"/>
      <c r="HNA46" s="3629"/>
      <c r="HNB46" s="3629"/>
      <c r="HNC46" s="3630"/>
      <c r="HND46" s="3631"/>
      <c r="HNE46" s="2383"/>
      <c r="HNF46" s="3632"/>
      <c r="HNG46" s="3633"/>
      <c r="HNH46" s="3634"/>
      <c r="HNI46" s="3632"/>
      <c r="HNJ46" s="3633"/>
      <c r="HNK46" s="3632"/>
      <c r="HNL46" s="3629"/>
      <c r="HNM46" s="3629"/>
      <c r="HNN46" s="3633"/>
      <c r="HNO46" s="3628"/>
      <c r="HNP46" s="3629"/>
      <c r="HNQ46" s="3628"/>
      <c r="HNR46" s="3629"/>
      <c r="HNS46" s="3629"/>
      <c r="HNT46" s="3629"/>
      <c r="HNU46" s="3629"/>
      <c r="HNV46" s="3630"/>
      <c r="HNW46" s="3631"/>
      <c r="HNX46" s="2383"/>
      <c r="HNY46" s="3632"/>
      <c r="HNZ46" s="3633"/>
      <c r="HOA46" s="3634"/>
      <c r="HOB46" s="3632"/>
      <c r="HOC46" s="3633"/>
      <c r="HOD46" s="3632"/>
      <c r="HOE46" s="3629"/>
      <c r="HOF46" s="3629"/>
      <c r="HOG46" s="3633"/>
      <c r="HOH46" s="3628"/>
      <c r="HOI46" s="3629"/>
      <c r="HOJ46" s="3628"/>
      <c r="HOK46" s="3629"/>
      <c r="HOL46" s="3629"/>
      <c r="HOM46" s="3629"/>
      <c r="HON46" s="3629"/>
      <c r="HOO46" s="3630"/>
      <c r="HOP46" s="3631"/>
      <c r="HOQ46" s="2383"/>
      <c r="HOR46" s="3632"/>
      <c r="HOS46" s="3633"/>
      <c r="HOT46" s="3634"/>
      <c r="HOU46" s="3632"/>
      <c r="HOV46" s="3633"/>
      <c r="HOW46" s="3632"/>
      <c r="HOX46" s="3629"/>
      <c r="HOY46" s="3629"/>
      <c r="HOZ46" s="3633"/>
      <c r="HPA46" s="3628"/>
      <c r="HPB46" s="3629"/>
      <c r="HPC46" s="3628"/>
      <c r="HPD46" s="3629"/>
      <c r="HPE46" s="3629"/>
      <c r="HPF46" s="3629"/>
      <c r="HPG46" s="3629"/>
      <c r="HPH46" s="3630"/>
      <c r="HPI46" s="3631"/>
      <c r="HPJ46" s="2383"/>
      <c r="HPK46" s="3632"/>
      <c r="HPL46" s="3633"/>
      <c r="HPM46" s="3634"/>
      <c r="HPN46" s="3632"/>
      <c r="HPO46" s="3633"/>
      <c r="HPP46" s="3632"/>
      <c r="HPQ46" s="3629"/>
      <c r="HPR46" s="3629"/>
      <c r="HPS46" s="3633"/>
      <c r="HPT46" s="3628"/>
      <c r="HPU46" s="3629"/>
      <c r="HPV46" s="3628"/>
      <c r="HPW46" s="3629"/>
      <c r="HPX46" s="3629"/>
      <c r="HPY46" s="3629"/>
      <c r="HPZ46" s="3629"/>
      <c r="HQA46" s="3630"/>
      <c r="HQB46" s="3631"/>
      <c r="HQC46" s="2383"/>
      <c r="HQD46" s="3632"/>
      <c r="HQE46" s="3633"/>
      <c r="HQF46" s="3634"/>
      <c r="HQG46" s="3632"/>
      <c r="HQH46" s="3633"/>
      <c r="HQI46" s="3632"/>
      <c r="HQJ46" s="3629"/>
      <c r="HQK46" s="3629"/>
      <c r="HQL46" s="3633"/>
      <c r="HQM46" s="3628"/>
      <c r="HQN46" s="3629"/>
      <c r="HQO46" s="3628"/>
      <c r="HQP46" s="3629"/>
      <c r="HQQ46" s="3629"/>
      <c r="HQR46" s="3629"/>
      <c r="HQS46" s="3629"/>
      <c r="HQT46" s="3630"/>
      <c r="HQU46" s="3631"/>
      <c r="HQV46" s="2383"/>
      <c r="HQW46" s="3632"/>
      <c r="HQX46" s="3633"/>
      <c r="HQY46" s="3634"/>
      <c r="HQZ46" s="3632"/>
      <c r="HRA46" s="3633"/>
      <c r="HRB46" s="3632"/>
      <c r="HRC46" s="3629"/>
      <c r="HRD46" s="3629"/>
      <c r="HRE46" s="3633"/>
      <c r="HRF46" s="3628"/>
      <c r="HRG46" s="3629"/>
      <c r="HRH46" s="3628"/>
      <c r="HRI46" s="3629"/>
      <c r="HRJ46" s="3629"/>
      <c r="HRK46" s="3629"/>
      <c r="HRL46" s="3629"/>
      <c r="HRM46" s="3630"/>
      <c r="HRN46" s="3631"/>
      <c r="HRO46" s="2383"/>
      <c r="HRP46" s="3632"/>
      <c r="HRQ46" s="3633"/>
      <c r="HRR46" s="3634"/>
      <c r="HRS46" s="3632"/>
      <c r="HRT46" s="3633"/>
      <c r="HRU46" s="3632"/>
      <c r="HRV46" s="3629"/>
      <c r="HRW46" s="3629"/>
      <c r="HRX46" s="3633"/>
      <c r="HRY46" s="3628"/>
      <c r="HRZ46" s="3629"/>
      <c r="HSA46" s="3628"/>
      <c r="HSB46" s="3629"/>
      <c r="HSC46" s="3629"/>
      <c r="HSD46" s="3629"/>
      <c r="HSE46" s="3629"/>
      <c r="HSF46" s="3630"/>
      <c r="HSG46" s="3631"/>
      <c r="HSH46" s="2383"/>
      <c r="HSI46" s="3632"/>
      <c r="HSJ46" s="3633"/>
      <c r="HSK46" s="3634"/>
      <c r="HSL46" s="3632"/>
      <c r="HSM46" s="3633"/>
      <c r="HSN46" s="3632"/>
      <c r="HSO46" s="3629"/>
      <c r="HSP46" s="3629"/>
      <c r="HSQ46" s="3633"/>
      <c r="HSR46" s="3628"/>
      <c r="HSS46" s="3629"/>
      <c r="HST46" s="3628"/>
      <c r="HSU46" s="3629"/>
      <c r="HSV46" s="3629"/>
      <c r="HSW46" s="3629"/>
      <c r="HSX46" s="3629"/>
      <c r="HSY46" s="3630"/>
      <c r="HSZ46" s="3631"/>
      <c r="HTA46" s="2383"/>
      <c r="HTB46" s="3632"/>
      <c r="HTC46" s="3633"/>
      <c r="HTD46" s="3634"/>
      <c r="HTE46" s="3632"/>
      <c r="HTF46" s="3633"/>
      <c r="HTG46" s="3632"/>
      <c r="HTH46" s="3629"/>
      <c r="HTI46" s="3629"/>
      <c r="HTJ46" s="3633"/>
      <c r="HTK46" s="3628"/>
      <c r="HTL46" s="3629"/>
      <c r="HTM46" s="3628"/>
      <c r="HTN46" s="3629"/>
      <c r="HTO46" s="3629"/>
      <c r="HTP46" s="3629"/>
      <c r="HTQ46" s="3629"/>
      <c r="HTR46" s="3630"/>
      <c r="HTS46" s="3631"/>
      <c r="HTT46" s="2383"/>
      <c r="HTU46" s="3632"/>
      <c r="HTV46" s="3633"/>
      <c r="HTW46" s="3634"/>
      <c r="HTX46" s="3632"/>
      <c r="HTY46" s="3633"/>
      <c r="HTZ46" s="3632"/>
      <c r="HUA46" s="3629"/>
      <c r="HUB46" s="3629"/>
      <c r="HUC46" s="3633"/>
      <c r="HUD46" s="3628"/>
      <c r="HUE46" s="3629"/>
      <c r="HUF46" s="3628"/>
      <c r="HUG46" s="3629"/>
      <c r="HUH46" s="3629"/>
      <c r="HUI46" s="3629"/>
      <c r="HUJ46" s="3629"/>
      <c r="HUK46" s="3630"/>
      <c r="HUL46" s="3631"/>
      <c r="HUM46" s="2383"/>
      <c r="HUN46" s="3632"/>
      <c r="HUO46" s="3633"/>
      <c r="HUP46" s="3634"/>
      <c r="HUQ46" s="3632"/>
      <c r="HUR46" s="3633"/>
      <c r="HUS46" s="3632"/>
      <c r="HUT46" s="3629"/>
      <c r="HUU46" s="3629"/>
      <c r="HUV46" s="3633"/>
      <c r="HUW46" s="3628"/>
      <c r="HUX46" s="3629"/>
      <c r="HUY46" s="3628"/>
      <c r="HUZ46" s="3629"/>
      <c r="HVA46" s="3629"/>
      <c r="HVB46" s="3629"/>
      <c r="HVC46" s="3629"/>
      <c r="HVD46" s="3630"/>
      <c r="HVE46" s="3631"/>
      <c r="HVF46" s="2383"/>
      <c r="HVG46" s="3632"/>
      <c r="HVH46" s="3633"/>
      <c r="HVI46" s="3634"/>
      <c r="HVJ46" s="3632"/>
      <c r="HVK46" s="3633"/>
      <c r="HVL46" s="3632"/>
      <c r="HVM46" s="3629"/>
      <c r="HVN46" s="3629"/>
      <c r="HVO46" s="3633"/>
      <c r="HVP46" s="3628"/>
      <c r="HVQ46" s="3629"/>
      <c r="HVR46" s="3628"/>
      <c r="HVS46" s="3629"/>
      <c r="HVT46" s="3629"/>
      <c r="HVU46" s="3629"/>
      <c r="HVV46" s="3629"/>
      <c r="HVW46" s="3630"/>
      <c r="HVX46" s="3631"/>
      <c r="HVY46" s="2383"/>
      <c r="HVZ46" s="3632"/>
      <c r="HWA46" s="3633"/>
      <c r="HWB46" s="3634"/>
      <c r="HWC46" s="3632"/>
      <c r="HWD46" s="3633"/>
      <c r="HWE46" s="3632"/>
      <c r="HWF46" s="3629"/>
      <c r="HWG46" s="3629"/>
      <c r="HWH46" s="3633"/>
      <c r="HWI46" s="3628"/>
      <c r="HWJ46" s="3629"/>
      <c r="HWK46" s="3628"/>
      <c r="HWL46" s="3629"/>
      <c r="HWM46" s="3629"/>
      <c r="HWN46" s="3629"/>
      <c r="HWO46" s="3629"/>
      <c r="HWP46" s="3630"/>
      <c r="HWQ46" s="3631"/>
      <c r="HWR46" s="2383"/>
      <c r="HWS46" s="3632"/>
      <c r="HWT46" s="3633"/>
      <c r="HWU46" s="3634"/>
      <c r="HWV46" s="3632"/>
      <c r="HWW46" s="3633"/>
      <c r="HWX46" s="3632"/>
      <c r="HWY46" s="3629"/>
      <c r="HWZ46" s="3629"/>
      <c r="HXA46" s="3633"/>
      <c r="HXB46" s="3628"/>
      <c r="HXC46" s="3629"/>
      <c r="HXD46" s="3628"/>
      <c r="HXE46" s="3629"/>
      <c r="HXF46" s="3629"/>
      <c r="HXG46" s="3629"/>
      <c r="HXH46" s="3629"/>
      <c r="HXI46" s="3630"/>
      <c r="HXJ46" s="3631"/>
      <c r="HXK46" s="2383"/>
      <c r="HXL46" s="3632"/>
      <c r="HXM46" s="3633"/>
      <c r="HXN46" s="3634"/>
      <c r="HXO46" s="3632"/>
      <c r="HXP46" s="3633"/>
      <c r="HXQ46" s="3632"/>
      <c r="HXR46" s="3629"/>
      <c r="HXS46" s="3629"/>
      <c r="HXT46" s="3633"/>
      <c r="HXU46" s="3628"/>
      <c r="HXV46" s="3629"/>
      <c r="HXW46" s="3628"/>
      <c r="HXX46" s="3629"/>
      <c r="HXY46" s="3629"/>
      <c r="HXZ46" s="3629"/>
      <c r="HYA46" s="3629"/>
      <c r="HYB46" s="3630"/>
      <c r="HYC46" s="3631"/>
      <c r="HYD46" s="2383"/>
      <c r="HYE46" s="3632"/>
      <c r="HYF46" s="3633"/>
      <c r="HYG46" s="3634"/>
      <c r="HYH46" s="3632"/>
      <c r="HYI46" s="3633"/>
      <c r="HYJ46" s="3632"/>
      <c r="HYK46" s="3629"/>
      <c r="HYL46" s="3629"/>
      <c r="HYM46" s="3633"/>
      <c r="HYN46" s="3628"/>
      <c r="HYO46" s="3629"/>
      <c r="HYP46" s="3628"/>
      <c r="HYQ46" s="3629"/>
      <c r="HYR46" s="3629"/>
      <c r="HYS46" s="3629"/>
      <c r="HYT46" s="3629"/>
      <c r="HYU46" s="3630"/>
      <c r="HYV46" s="3631"/>
      <c r="HYW46" s="2383"/>
      <c r="HYX46" s="3632"/>
      <c r="HYY46" s="3633"/>
      <c r="HYZ46" s="3634"/>
      <c r="HZA46" s="3632"/>
      <c r="HZB46" s="3633"/>
      <c r="HZC46" s="3632"/>
      <c r="HZD46" s="3629"/>
      <c r="HZE46" s="3629"/>
      <c r="HZF46" s="3633"/>
      <c r="HZG46" s="3628"/>
      <c r="HZH46" s="3629"/>
      <c r="HZI46" s="3628"/>
      <c r="HZJ46" s="3629"/>
      <c r="HZK46" s="3629"/>
      <c r="HZL46" s="3629"/>
      <c r="HZM46" s="3629"/>
      <c r="HZN46" s="3630"/>
      <c r="HZO46" s="3631"/>
      <c r="HZP46" s="2383"/>
      <c r="HZQ46" s="3632"/>
      <c r="HZR46" s="3633"/>
      <c r="HZS46" s="3634"/>
      <c r="HZT46" s="3632"/>
      <c r="HZU46" s="3633"/>
      <c r="HZV46" s="3632"/>
      <c r="HZW46" s="3629"/>
      <c r="HZX46" s="3629"/>
      <c r="HZY46" s="3633"/>
      <c r="HZZ46" s="3628"/>
      <c r="IAA46" s="3629"/>
      <c r="IAB46" s="3628"/>
      <c r="IAC46" s="3629"/>
      <c r="IAD46" s="3629"/>
      <c r="IAE46" s="3629"/>
      <c r="IAF46" s="3629"/>
      <c r="IAG46" s="3630"/>
      <c r="IAH46" s="3631"/>
      <c r="IAI46" s="2383"/>
      <c r="IAJ46" s="3632"/>
      <c r="IAK46" s="3633"/>
      <c r="IAL46" s="3634"/>
      <c r="IAM46" s="3632"/>
      <c r="IAN46" s="3633"/>
      <c r="IAO46" s="3632"/>
      <c r="IAP46" s="3629"/>
      <c r="IAQ46" s="3629"/>
      <c r="IAR46" s="3633"/>
      <c r="IAS46" s="3628"/>
      <c r="IAT46" s="3629"/>
      <c r="IAU46" s="3628"/>
      <c r="IAV46" s="3629"/>
      <c r="IAW46" s="3629"/>
      <c r="IAX46" s="3629"/>
      <c r="IAY46" s="3629"/>
      <c r="IAZ46" s="3630"/>
      <c r="IBA46" s="3631"/>
      <c r="IBB46" s="2383"/>
      <c r="IBC46" s="3632"/>
      <c r="IBD46" s="3633"/>
      <c r="IBE46" s="3634"/>
      <c r="IBF46" s="3632"/>
      <c r="IBG46" s="3633"/>
      <c r="IBH46" s="3632"/>
      <c r="IBI46" s="3629"/>
      <c r="IBJ46" s="3629"/>
      <c r="IBK46" s="3633"/>
      <c r="IBL46" s="3628"/>
      <c r="IBM46" s="3629"/>
      <c r="IBN46" s="3628"/>
      <c r="IBO46" s="3629"/>
      <c r="IBP46" s="3629"/>
      <c r="IBQ46" s="3629"/>
      <c r="IBR46" s="3629"/>
      <c r="IBS46" s="3630"/>
      <c r="IBT46" s="3631"/>
      <c r="IBU46" s="2383"/>
      <c r="IBV46" s="3632"/>
      <c r="IBW46" s="3633"/>
      <c r="IBX46" s="3634"/>
      <c r="IBY46" s="3632"/>
      <c r="IBZ46" s="3633"/>
      <c r="ICA46" s="3632"/>
      <c r="ICB46" s="3629"/>
      <c r="ICC46" s="3629"/>
      <c r="ICD46" s="3633"/>
      <c r="ICE46" s="3628"/>
      <c r="ICF46" s="3629"/>
      <c r="ICG46" s="3628"/>
      <c r="ICH46" s="3629"/>
      <c r="ICI46" s="3629"/>
      <c r="ICJ46" s="3629"/>
      <c r="ICK46" s="3629"/>
      <c r="ICL46" s="3630"/>
      <c r="ICM46" s="3631"/>
      <c r="ICN46" s="2383"/>
      <c r="ICO46" s="3632"/>
      <c r="ICP46" s="3633"/>
      <c r="ICQ46" s="3634"/>
      <c r="ICR46" s="3632"/>
      <c r="ICS46" s="3633"/>
      <c r="ICT46" s="3632"/>
      <c r="ICU46" s="3629"/>
      <c r="ICV46" s="3629"/>
      <c r="ICW46" s="3633"/>
      <c r="ICX46" s="3628"/>
      <c r="ICY46" s="3629"/>
      <c r="ICZ46" s="3628"/>
      <c r="IDA46" s="3629"/>
      <c r="IDB46" s="3629"/>
      <c r="IDC46" s="3629"/>
      <c r="IDD46" s="3629"/>
      <c r="IDE46" s="3630"/>
      <c r="IDF46" s="3631"/>
      <c r="IDG46" s="2383"/>
      <c r="IDH46" s="3632"/>
      <c r="IDI46" s="3633"/>
      <c r="IDJ46" s="3634"/>
      <c r="IDK46" s="3632"/>
      <c r="IDL46" s="3633"/>
      <c r="IDM46" s="3632"/>
      <c r="IDN46" s="3629"/>
      <c r="IDO46" s="3629"/>
      <c r="IDP46" s="3633"/>
      <c r="IDQ46" s="3628"/>
      <c r="IDR46" s="3629"/>
      <c r="IDS46" s="3628"/>
      <c r="IDT46" s="3629"/>
      <c r="IDU46" s="3629"/>
      <c r="IDV46" s="3629"/>
      <c r="IDW46" s="3629"/>
      <c r="IDX46" s="3630"/>
      <c r="IDY46" s="3631"/>
      <c r="IDZ46" s="2383"/>
      <c r="IEA46" s="3632"/>
      <c r="IEB46" s="3633"/>
      <c r="IEC46" s="3634"/>
      <c r="IED46" s="3632"/>
      <c r="IEE46" s="3633"/>
      <c r="IEF46" s="3632"/>
      <c r="IEG46" s="3629"/>
      <c r="IEH46" s="3629"/>
      <c r="IEI46" s="3633"/>
      <c r="IEJ46" s="3628"/>
      <c r="IEK46" s="3629"/>
      <c r="IEL46" s="3628"/>
      <c r="IEM46" s="3629"/>
      <c r="IEN46" s="3629"/>
      <c r="IEO46" s="3629"/>
      <c r="IEP46" s="3629"/>
      <c r="IEQ46" s="3630"/>
      <c r="IER46" s="3631"/>
      <c r="IES46" s="2383"/>
      <c r="IET46" s="3632"/>
      <c r="IEU46" s="3633"/>
      <c r="IEV46" s="3634"/>
      <c r="IEW46" s="3632"/>
      <c r="IEX46" s="3633"/>
      <c r="IEY46" s="3632"/>
      <c r="IEZ46" s="3629"/>
      <c r="IFA46" s="3629"/>
      <c r="IFB46" s="3633"/>
      <c r="IFC46" s="3628"/>
      <c r="IFD46" s="3629"/>
      <c r="IFE46" s="3628"/>
      <c r="IFF46" s="3629"/>
      <c r="IFG46" s="3629"/>
      <c r="IFH46" s="3629"/>
      <c r="IFI46" s="3629"/>
      <c r="IFJ46" s="3630"/>
      <c r="IFK46" s="3631"/>
      <c r="IFL46" s="2383"/>
      <c r="IFM46" s="3632"/>
      <c r="IFN46" s="3633"/>
      <c r="IFO46" s="3634"/>
      <c r="IFP46" s="3632"/>
      <c r="IFQ46" s="3633"/>
      <c r="IFR46" s="3632"/>
      <c r="IFS46" s="3629"/>
      <c r="IFT46" s="3629"/>
      <c r="IFU46" s="3633"/>
      <c r="IFV46" s="3628"/>
      <c r="IFW46" s="3629"/>
      <c r="IFX46" s="3628"/>
      <c r="IFY46" s="3629"/>
      <c r="IFZ46" s="3629"/>
      <c r="IGA46" s="3629"/>
      <c r="IGB46" s="3629"/>
      <c r="IGC46" s="3630"/>
      <c r="IGD46" s="3631"/>
      <c r="IGE46" s="2383"/>
      <c r="IGF46" s="3632"/>
      <c r="IGG46" s="3633"/>
      <c r="IGH46" s="3634"/>
      <c r="IGI46" s="3632"/>
      <c r="IGJ46" s="3633"/>
      <c r="IGK46" s="3632"/>
      <c r="IGL46" s="3629"/>
      <c r="IGM46" s="3629"/>
      <c r="IGN46" s="3633"/>
      <c r="IGO46" s="3628"/>
      <c r="IGP46" s="3629"/>
      <c r="IGQ46" s="3628"/>
      <c r="IGR46" s="3629"/>
      <c r="IGS46" s="3629"/>
      <c r="IGT46" s="3629"/>
      <c r="IGU46" s="3629"/>
      <c r="IGV46" s="3630"/>
      <c r="IGW46" s="3631"/>
      <c r="IGX46" s="2383"/>
      <c r="IGY46" s="3632"/>
      <c r="IGZ46" s="3633"/>
      <c r="IHA46" s="3634"/>
      <c r="IHB46" s="3632"/>
      <c r="IHC46" s="3633"/>
      <c r="IHD46" s="3632"/>
      <c r="IHE46" s="3629"/>
      <c r="IHF46" s="3629"/>
      <c r="IHG46" s="3633"/>
      <c r="IHH46" s="3628"/>
      <c r="IHI46" s="3629"/>
      <c r="IHJ46" s="3628"/>
      <c r="IHK46" s="3629"/>
      <c r="IHL46" s="3629"/>
      <c r="IHM46" s="3629"/>
      <c r="IHN46" s="3629"/>
      <c r="IHO46" s="3630"/>
      <c r="IHP46" s="3631"/>
      <c r="IHQ46" s="2383"/>
      <c r="IHR46" s="3632"/>
      <c r="IHS46" s="3633"/>
      <c r="IHT46" s="3634"/>
      <c r="IHU46" s="3632"/>
      <c r="IHV46" s="3633"/>
      <c r="IHW46" s="3632"/>
      <c r="IHX46" s="3629"/>
      <c r="IHY46" s="3629"/>
      <c r="IHZ46" s="3633"/>
      <c r="IIA46" s="3628"/>
      <c r="IIB46" s="3629"/>
      <c r="IIC46" s="3628"/>
      <c r="IID46" s="3629"/>
      <c r="IIE46" s="3629"/>
      <c r="IIF46" s="3629"/>
      <c r="IIG46" s="3629"/>
      <c r="IIH46" s="3630"/>
      <c r="III46" s="3631"/>
      <c r="IIJ46" s="2383"/>
      <c r="IIK46" s="3632"/>
      <c r="IIL46" s="3633"/>
      <c r="IIM46" s="3634"/>
      <c r="IIN46" s="3632"/>
      <c r="IIO46" s="3633"/>
      <c r="IIP46" s="3632"/>
      <c r="IIQ46" s="3629"/>
      <c r="IIR46" s="3629"/>
      <c r="IIS46" s="3633"/>
      <c r="IIT46" s="3628"/>
      <c r="IIU46" s="3629"/>
      <c r="IIV46" s="3628"/>
      <c r="IIW46" s="3629"/>
      <c r="IIX46" s="3629"/>
      <c r="IIY46" s="3629"/>
      <c r="IIZ46" s="3629"/>
      <c r="IJA46" s="3630"/>
      <c r="IJB46" s="3631"/>
      <c r="IJC46" s="2383"/>
      <c r="IJD46" s="3632"/>
      <c r="IJE46" s="3633"/>
      <c r="IJF46" s="3634"/>
      <c r="IJG46" s="3632"/>
      <c r="IJH46" s="3633"/>
      <c r="IJI46" s="3632"/>
      <c r="IJJ46" s="3629"/>
      <c r="IJK46" s="3629"/>
      <c r="IJL46" s="3633"/>
      <c r="IJM46" s="3628"/>
      <c r="IJN46" s="3629"/>
      <c r="IJO46" s="3628"/>
      <c r="IJP46" s="3629"/>
      <c r="IJQ46" s="3629"/>
      <c r="IJR46" s="3629"/>
      <c r="IJS46" s="3629"/>
      <c r="IJT46" s="3630"/>
      <c r="IJU46" s="3631"/>
      <c r="IJV46" s="2383"/>
      <c r="IJW46" s="3632"/>
      <c r="IJX46" s="3633"/>
      <c r="IJY46" s="3634"/>
      <c r="IJZ46" s="3632"/>
      <c r="IKA46" s="3633"/>
      <c r="IKB46" s="3632"/>
      <c r="IKC46" s="3629"/>
      <c r="IKD46" s="3629"/>
      <c r="IKE46" s="3633"/>
      <c r="IKF46" s="3628"/>
      <c r="IKG46" s="3629"/>
      <c r="IKH46" s="3628"/>
      <c r="IKI46" s="3629"/>
      <c r="IKJ46" s="3629"/>
      <c r="IKK46" s="3629"/>
      <c r="IKL46" s="3629"/>
      <c r="IKM46" s="3630"/>
      <c r="IKN46" s="3631"/>
      <c r="IKO46" s="2383"/>
      <c r="IKP46" s="3632"/>
      <c r="IKQ46" s="3633"/>
      <c r="IKR46" s="3634"/>
      <c r="IKS46" s="3632"/>
      <c r="IKT46" s="3633"/>
      <c r="IKU46" s="3632"/>
      <c r="IKV46" s="3629"/>
      <c r="IKW46" s="3629"/>
      <c r="IKX46" s="3633"/>
      <c r="IKY46" s="3628"/>
      <c r="IKZ46" s="3629"/>
      <c r="ILA46" s="3628"/>
      <c r="ILB46" s="3629"/>
      <c r="ILC46" s="3629"/>
      <c r="ILD46" s="3629"/>
      <c r="ILE46" s="3629"/>
      <c r="ILF46" s="3630"/>
      <c r="ILG46" s="3631"/>
      <c r="ILH46" s="2383"/>
      <c r="ILI46" s="3632"/>
      <c r="ILJ46" s="3633"/>
      <c r="ILK46" s="3634"/>
      <c r="ILL46" s="3632"/>
      <c r="ILM46" s="3633"/>
      <c r="ILN46" s="3632"/>
      <c r="ILO46" s="3629"/>
      <c r="ILP46" s="3629"/>
      <c r="ILQ46" s="3633"/>
      <c r="ILR46" s="3628"/>
      <c r="ILS46" s="3629"/>
      <c r="ILT46" s="3628"/>
      <c r="ILU46" s="3629"/>
      <c r="ILV46" s="3629"/>
      <c r="ILW46" s="3629"/>
      <c r="ILX46" s="3629"/>
      <c r="ILY46" s="3630"/>
      <c r="ILZ46" s="3631"/>
      <c r="IMA46" s="2383"/>
      <c r="IMB46" s="3632"/>
      <c r="IMC46" s="3633"/>
      <c r="IMD46" s="3634"/>
      <c r="IME46" s="3632"/>
      <c r="IMF46" s="3633"/>
      <c r="IMG46" s="3632"/>
      <c r="IMH46" s="3629"/>
      <c r="IMI46" s="3629"/>
      <c r="IMJ46" s="3633"/>
      <c r="IMK46" s="3628"/>
      <c r="IML46" s="3629"/>
      <c r="IMM46" s="3628"/>
      <c r="IMN46" s="3629"/>
      <c r="IMO46" s="3629"/>
      <c r="IMP46" s="3629"/>
      <c r="IMQ46" s="3629"/>
      <c r="IMR46" s="3630"/>
      <c r="IMS46" s="3631"/>
      <c r="IMT46" s="2383"/>
      <c r="IMU46" s="3632"/>
      <c r="IMV46" s="3633"/>
      <c r="IMW46" s="3634"/>
      <c r="IMX46" s="3632"/>
      <c r="IMY46" s="3633"/>
      <c r="IMZ46" s="3632"/>
      <c r="INA46" s="3629"/>
      <c r="INB46" s="3629"/>
      <c r="INC46" s="3633"/>
      <c r="IND46" s="3628"/>
      <c r="INE46" s="3629"/>
      <c r="INF46" s="3628"/>
      <c r="ING46" s="3629"/>
      <c r="INH46" s="3629"/>
      <c r="INI46" s="3629"/>
      <c r="INJ46" s="3629"/>
      <c r="INK46" s="3630"/>
      <c r="INL46" s="3631"/>
      <c r="INM46" s="2383"/>
      <c r="INN46" s="3632"/>
      <c r="INO46" s="3633"/>
      <c r="INP46" s="3634"/>
      <c r="INQ46" s="3632"/>
      <c r="INR46" s="3633"/>
      <c r="INS46" s="3632"/>
      <c r="INT46" s="3629"/>
      <c r="INU46" s="3629"/>
      <c r="INV46" s="3633"/>
      <c r="INW46" s="3628"/>
      <c r="INX46" s="3629"/>
      <c r="INY46" s="3628"/>
      <c r="INZ46" s="3629"/>
      <c r="IOA46" s="3629"/>
      <c r="IOB46" s="3629"/>
      <c r="IOC46" s="3629"/>
      <c r="IOD46" s="3630"/>
      <c r="IOE46" s="3631"/>
      <c r="IOF46" s="2383"/>
      <c r="IOG46" s="3632"/>
      <c r="IOH46" s="3633"/>
      <c r="IOI46" s="3634"/>
      <c r="IOJ46" s="3632"/>
      <c r="IOK46" s="3633"/>
      <c r="IOL46" s="3632"/>
      <c r="IOM46" s="3629"/>
      <c r="ION46" s="3629"/>
      <c r="IOO46" s="3633"/>
      <c r="IOP46" s="3628"/>
      <c r="IOQ46" s="3629"/>
      <c r="IOR46" s="3628"/>
      <c r="IOS46" s="3629"/>
      <c r="IOT46" s="3629"/>
      <c r="IOU46" s="3629"/>
      <c r="IOV46" s="3629"/>
      <c r="IOW46" s="3630"/>
      <c r="IOX46" s="3631"/>
      <c r="IOY46" s="2383"/>
      <c r="IOZ46" s="3632"/>
      <c r="IPA46" s="3633"/>
      <c r="IPB46" s="3634"/>
      <c r="IPC46" s="3632"/>
      <c r="IPD46" s="3633"/>
      <c r="IPE46" s="3632"/>
      <c r="IPF46" s="3629"/>
      <c r="IPG46" s="3629"/>
      <c r="IPH46" s="3633"/>
      <c r="IPI46" s="3628"/>
      <c r="IPJ46" s="3629"/>
      <c r="IPK46" s="3628"/>
      <c r="IPL46" s="3629"/>
      <c r="IPM46" s="3629"/>
      <c r="IPN46" s="3629"/>
      <c r="IPO46" s="3629"/>
      <c r="IPP46" s="3630"/>
      <c r="IPQ46" s="3631"/>
      <c r="IPR46" s="2383"/>
      <c r="IPS46" s="3632"/>
      <c r="IPT46" s="3633"/>
      <c r="IPU46" s="3634"/>
      <c r="IPV46" s="3632"/>
      <c r="IPW46" s="3633"/>
      <c r="IPX46" s="3632"/>
      <c r="IPY46" s="3629"/>
      <c r="IPZ46" s="3629"/>
      <c r="IQA46" s="3633"/>
      <c r="IQB46" s="3628"/>
      <c r="IQC46" s="3629"/>
      <c r="IQD46" s="3628"/>
      <c r="IQE46" s="3629"/>
      <c r="IQF46" s="3629"/>
      <c r="IQG46" s="3629"/>
      <c r="IQH46" s="3629"/>
      <c r="IQI46" s="3630"/>
      <c r="IQJ46" s="3631"/>
      <c r="IQK46" s="2383"/>
      <c r="IQL46" s="3632"/>
      <c r="IQM46" s="3633"/>
      <c r="IQN46" s="3634"/>
      <c r="IQO46" s="3632"/>
      <c r="IQP46" s="3633"/>
      <c r="IQQ46" s="3632"/>
      <c r="IQR46" s="3629"/>
      <c r="IQS46" s="3629"/>
      <c r="IQT46" s="3633"/>
      <c r="IQU46" s="3628"/>
      <c r="IQV46" s="3629"/>
      <c r="IQW46" s="3628"/>
      <c r="IQX46" s="3629"/>
      <c r="IQY46" s="3629"/>
      <c r="IQZ46" s="3629"/>
      <c r="IRA46" s="3629"/>
      <c r="IRB46" s="3630"/>
      <c r="IRC46" s="3631"/>
      <c r="IRD46" s="2383"/>
      <c r="IRE46" s="3632"/>
      <c r="IRF46" s="3633"/>
      <c r="IRG46" s="3634"/>
      <c r="IRH46" s="3632"/>
      <c r="IRI46" s="3633"/>
      <c r="IRJ46" s="3632"/>
      <c r="IRK46" s="3629"/>
      <c r="IRL46" s="3629"/>
      <c r="IRM46" s="3633"/>
      <c r="IRN46" s="3628"/>
      <c r="IRO46" s="3629"/>
      <c r="IRP46" s="3628"/>
      <c r="IRQ46" s="3629"/>
      <c r="IRR46" s="3629"/>
      <c r="IRS46" s="3629"/>
      <c r="IRT46" s="3629"/>
      <c r="IRU46" s="3630"/>
      <c r="IRV46" s="3631"/>
      <c r="IRW46" s="2383"/>
      <c r="IRX46" s="3632"/>
      <c r="IRY46" s="3633"/>
      <c r="IRZ46" s="3634"/>
      <c r="ISA46" s="3632"/>
      <c r="ISB46" s="3633"/>
      <c r="ISC46" s="3632"/>
      <c r="ISD46" s="3629"/>
      <c r="ISE46" s="3629"/>
      <c r="ISF46" s="3633"/>
      <c r="ISG46" s="3628"/>
      <c r="ISH46" s="3629"/>
      <c r="ISI46" s="3628"/>
      <c r="ISJ46" s="3629"/>
      <c r="ISK46" s="3629"/>
      <c r="ISL46" s="3629"/>
      <c r="ISM46" s="3629"/>
      <c r="ISN46" s="3630"/>
      <c r="ISO46" s="3631"/>
      <c r="ISP46" s="2383"/>
      <c r="ISQ46" s="3632"/>
      <c r="ISR46" s="3633"/>
      <c r="ISS46" s="3634"/>
      <c r="IST46" s="3632"/>
      <c r="ISU46" s="3633"/>
      <c r="ISV46" s="3632"/>
      <c r="ISW46" s="3629"/>
      <c r="ISX46" s="3629"/>
      <c r="ISY46" s="3633"/>
      <c r="ISZ46" s="3628"/>
      <c r="ITA46" s="3629"/>
      <c r="ITB46" s="3628"/>
      <c r="ITC46" s="3629"/>
      <c r="ITD46" s="3629"/>
      <c r="ITE46" s="3629"/>
      <c r="ITF46" s="3629"/>
      <c r="ITG46" s="3630"/>
      <c r="ITH46" s="3631"/>
      <c r="ITI46" s="2383"/>
      <c r="ITJ46" s="3632"/>
      <c r="ITK46" s="3633"/>
      <c r="ITL46" s="3634"/>
      <c r="ITM46" s="3632"/>
      <c r="ITN46" s="3633"/>
      <c r="ITO46" s="3632"/>
      <c r="ITP46" s="3629"/>
      <c r="ITQ46" s="3629"/>
      <c r="ITR46" s="3633"/>
      <c r="ITS46" s="3628"/>
      <c r="ITT46" s="3629"/>
      <c r="ITU46" s="3628"/>
      <c r="ITV46" s="3629"/>
      <c r="ITW46" s="3629"/>
      <c r="ITX46" s="3629"/>
      <c r="ITY46" s="3629"/>
      <c r="ITZ46" s="3630"/>
      <c r="IUA46" s="3631"/>
      <c r="IUB46" s="2383"/>
      <c r="IUC46" s="3632"/>
      <c r="IUD46" s="3633"/>
      <c r="IUE46" s="3634"/>
      <c r="IUF46" s="3632"/>
      <c r="IUG46" s="3633"/>
      <c r="IUH46" s="3632"/>
      <c r="IUI46" s="3629"/>
      <c r="IUJ46" s="3629"/>
      <c r="IUK46" s="3633"/>
      <c r="IUL46" s="3628"/>
      <c r="IUM46" s="3629"/>
      <c r="IUN46" s="3628"/>
      <c r="IUO46" s="3629"/>
      <c r="IUP46" s="3629"/>
      <c r="IUQ46" s="3629"/>
      <c r="IUR46" s="3629"/>
      <c r="IUS46" s="3630"/>
      <c r="IUT46" s="3631"/>
      <c r="IUU46" s="2383"/>
      <c r="IUV46" s="3632"/>
      <c r="IUW46" s="3633"/>
      <c r="IUX46" s="3634"/>
      <c r="IUY46" s="3632"/>
      <c r="IUZ46" s="3633"/>
      <c r="IVA46" s="3632"/>
      <c r="IVB46" s="3629"/>
      <c r="IVC46" s="3629"/>
      <c r="IVD46" s="3633"/>
      <c r="IVE46" s="3628"/>
      <c r="IVF46" s="3629"/>
      <c r="IVG46" s="3628"/>
      <c r="IVH46" s="3629"/>
      <c r="IVI46" s="3629"/>
      <c r="IVJ46" s="3629"/>
      <c r="IVK46" s="3629"/>
      <c r="IVL46" s="3630"/>
      <c r="IVM46" s="3631"/>
      <c r="IVN46" s="2383"/>
      <c r="IVO46" s="3632"/>
      <c r="IVP46" s="3633"/>
      <c r="IVQ46" s="3634"/>
      <c r="IVR46" s="3632"/>
      <c r="IVS46" s="3633"/>
      <c r="IVT46" s="3632"/>
      <c r="IVU46" s="3629"/>
      <c r="IVV46" s="3629"/>
      <c r="IVW46" s="3633"/>
      <c r="IVX46" s="3628"/>
      <c r="IVY46" s="3629"/>
      <c r="IVZ46" s="3628"/>
      <c r="IWA46" s="3629"/>
      <c r="IWB46" s="3629"/>
      <c r="IWC46" s="3629"/>
      <c r="IWD46" s="3629"/>
      <c r="IWE46" s="3630"/>
      <c r="IWF46" s="3631"/>
      <c r="IWG46" s="2383"/>
      <c r="IWH46" s="3632"/>
      <c r="IWI46" s="3633"/>
      <c r="IWJ46" s="3634"/>
      <c r="IWK46" s="3632"/>
      <c r="IWL46" s="3633"/>
      <c r="IWM46" s="3632"/>
      <c r="IWN46" s="3629"/>
      <c r="IWO46" s="3629"/>
      <c r="IWP46" s="3633"/>
      <c r="IWQ46" s="3628"/>
      <c r="IWR46" s="3629"/>
      <c r="IWS46" s="3628"/>
      <c r="IWT46" s="3629"/>
      <c r="IWU46" s="3629"/>
      <c r="IWV46" s="3629"/>
      <c r="IWW46" s="3629"/>
      <c r="IWX46" s="3630"/>
      <c r="IWY46" s="3631"/>
      <c r="IWZ46" s="2383"/>
      <c r="IXA46" s="3632"/>
      <c r="IXB46" s="3633"/>
      <c r="IXC46" s="3634"/>
      <c r="IXD46" s="3632"/>
      <c r="IXE46" s="3633"/>
      <c r="IXF46" s="3632"/>
      <c r="IXG46" s="3629"/>
      <c r="IXH46" s="3629"/>
      <c r="IXI46" s="3633"/>
      <c r="IXJ46" s="3628"/>
      <c r="IXK46" s="3629"/>
      <c r="IXL46" s="3628"/>
      <c r="IXM46" s="3629"/>
      <c r="IXN46" s="3629"/>
      <c r="IXO46" s="3629"/>
      <c r="IXP46" s="3629"/>
      <c r="IXQ46" s="3630"/>
      <c r="IXR46" s="3631"/>
      <c r="IXS46" s="2383"/>
      <c r="IXT46" s="3632"/>
      <c r="IXU46" s="3633"/>
      <c r="IXV46" s="3634"/>
      <c r="IXW46" s="3632"/>
      <c r="IXX46" s="3633"/>
      <c r="IXY46" s="3632"/>
      <c r="IXZ46" s="3629"/>
      <c r="IYA46" s="3629"/>
      <c r="IYB46" s="3633"/>
      <c r="IYC46" s="3628"/>
      <c r="IYD46" s="3629"/>
      <c r="IYE46" s="3628"/>
      <c r="IYF46" s="3629"/>
      <c r="IYG46" s="3629"/>
      <c r="IYH46" s="3629"/>
      <c r="IYI46" s="3629"/>
      <c r="IYJ46" s="3630"/>
      <c r="IYK46" s="3631"/>
      <c r="IYL46" s="2383"/>
      <c r="IYM46" s="3632"/>
      <c r="IYN46" s="3633"/>
      <c r="IYO46" s="3634"/>
      <c r="IYP46" s="3632"/>
      <c r="IYQ46" s="3633"/>
      <c r="IYR46" s="3632"/>
      <c r="IYS46" s="3629"/>
      <c r="IYT46" s="3629"/>
      <c r="IYU46" s="3633"/>
      <c r="IYV46" s="3628"/>
      <c r="IYW46" s="3629"/>
      <c r="IYX46" s="3628"/>
      <c r="IYY46" s="3629"/>
      <c r="IYZ46" s="3629"/>
      <c r="IZA46" s="3629"/>
      <c r="IZB46" s="3629"/>
      <c r="IZC46" s="3630"/>
      <c r="IZD46" s="3631"/>
      <c r="IZE46" s="2383"/>
      <c r="IZF46" s="3632"/>
      <c r="IZG46" s="3633"/>
      <c r="IZH46" s="3634"/>
      <c r="IZI46" s="3632"/>
      <c r="IZJ46" s="3633"/>
      <c r="IZK46" s="3632"/>
      <c r="IZL46" s="3629"/>
      <c r="IZM46" s="3629"/>
      <c r="IZN46" s="3633"/>
      <c r="IZO46" s="3628"/>
      <c r="IZP46" s="3629"/>
      <c r="IZQ46" s="3628"/>
      <c r="IZR46" s="3629"/>
      <c r="IZS46" s="3629"/>
      <c r="IZT46" s="3629"/>
      <c r="IZU46" s="3629"/>
      <c r="IZV46" s="3630"/>
      <c r="IZW46" s="3631"/>
      <c r="IZX46" s="2383"/>
      <c r="IZY46" s="3632"/>
      <c r="IZZ46" s="3633"/>
      <c r="JAA46" s="3634"/>
      <c r="JAB46" s="3632"/>
      <c r="JAC46" s="3633"/>
      <c r="JAD46" s="3632"/>
      <c r="JAE46" s="3629"/>
      <c r="JAF46" s="3629"/>
      <c r="JAG46" s="3633"/>
      <c r="JAH46" s="3628"/>
      <c r="JAI46" s="3629"/>
      <c r="JAJ46" s="3628"/>
      <c r="JAK46" s="3629"/>
      <c r="JAL46" s="3629"/>
      <c r="JAM46" s="3629"/>
      <c r="JAN46" s="3629"/>
      <c r="JAO46" s="3630"/>
      <c r="JAP46" s="3631"/>
      <c r="JAQ46" s="2383"/>
      <c r="JAR46" s="3632"/>
      <c r="JAS46" s="3633"/>
      <c r="JAT46" s="3634"/>
      <c r="JAU46" s="3632"/>
      <c r="JAV46" s="3633"/>
      <c r="JAW46" s="3632"/>
      <c r="JAX46" s="3629"/>
      <c r="JAY46" s="3629"/>
      <c r="JAZ46" s="3633"/>
      <c r="JBA46" s="3628"/>
      <c r="JBB46" s="3629"/>
      <c r="JBC46" s="3628"/>
      <c r="JBD46" s="3629"/>
      <c r="JBE46" s="3629"/>
      <c r="JBF46" s="3629"/>
      <c r="JBG46" s="3629"/>
      <c r="JBH46" s="3630"/>
      <c r="JBI46" s="3631"/>
      <c r="JBJ46" s="2383"/>
      <c r="JBK46" s="3632"/>
      <c r="JBL46" s="3633"/>
      <c r="JBM46" s="3634"/>
      <c r="JBN46" s="3632"/>
      <c r="JBO46" s="3633"/>
      <c r="JBP46" s="3632"/>
      <c r="JBQ46" s="3629"/>
      <c r="JBR46" s="3629"/>
      <c r="JBS46" s="3633"/>
      <c r="JBT46" s="3628"/>
      <c r="JBU46" s="3629"/>
      <c r="JBV46" s="3628"/>
      <c r="JBW46" s="3629"/>
      <c r="JBX46" s="3629"/>
      <c r="JBY46" s="3629"/>
      <c r="JBZ46" s="3629"/>
      <c r="JCA46" s="3630"/>
      <c r="JCB46" s="3631"/>
      <c r="JCC46" s="2383"/>
      <c r="JCD46" s="3632"/>
      <c r="JCE46" s="3633"/>
      <c r="JCF46" s="3634"/>
      <c r="JCG46" s="3632"/>
      <c r="JCH46" s="3633"/>
      <c r="JCI46" s="3632"/>
      <c r="JCJ46" s="3629"/>
      <c r="JCK46" s="3629"/>
      <c r="JCL46" s="3633"/>
      <c r="JCM46" s="3628"/>
      <c r="JCN46" s="3629"/>
      <c r="JCO46" s="3628"/>
      <c r="JCP46" s="3629"/>
      <c r="JCQ46" s="3629"/>
      <c r="JCR46" s="3629"/>
      <c r="JCS46" s="3629"/>
      <c r="JCT46" s="3630"/>
      <c r="JCU46" s="3631"/>
      <c r="JCV46" s="2383"/>
      <c r="JCW46" s="3632"/>
      <c r="JCX46" s="3633"/>
      <c r="JCY46" s="3634"/>
      <c r="JCZ46" s="3632"/>
      <c r="JDA46" s="3633"/>
      <c r="JDB46" s="3632"/>
      <c r="JDC46" s="3629"/>
      <c r="JDD46" s="3629"/>
      <c r="JDE46" s="3633"/>
      <c r="JDF46" s="3628"/>
      <c r="JDG46" s="3629"/>
      <c r="JDH46" s="3628"/>
      <c r="JDI46" s="3629"/>
      <c r="JDJ46" s="3629"/>
      <c r="JDK46" s="3629"/>
      <c r="JDL46" s="3629"/>
      <c r="JDM46" s="3630"/>
      <c r="JDN46" s="3631"/>
      <c r="JDO46" s="2383"/>
      <c r="JDP46" s="3632"/>
      <c r="JDQ46" s="3633"/>
      <c r="JDR46" s="3634"/>
      <c r="JDS46" s="3632"/>
      <c r="JDT46" s="3633"/>
      <c r="JDU46" s="3632"/>
      <c r="JDV46" s="3629"/>
      <c r="JDW46" s="3629"/>
      <c r="JDX46" s="3633"/>
      <c r="JDY46" s="3628"/>
      <c r="JDZ46" s="3629"/>
      <c r="JEA46" s="3628"/>
      <c r="JEB46" s="3629"/>
      <c r="JEC46" s="3629"/>
      <c r="JED46" s="3629"/>
      <c r="JEE46" s="3629"/>
      <c r="JEF46" s="3630"/>
      <c r="JEG46" s="3631"/>
      <c r="JEH46" s="2383"/>
      <c r="JEI46" s="3632"/>
      <c r="JEJ46" s="3633"/>
      <c r="JEK46" s="3634"/>
      <c r="JEL46" s="3632"/>
      <c r="JEM46" s="3633"/>
      <c r="JEN46" s="3632"/>
      <c r="JEO46" s="3629"/>
      <c r="JEP46" s="3629"/>
      <c r="JEQ46" s="3633"/>
      <c r="JER46" s="3628"/>
      <c r="JES46" s="3629"/>
      <c r="JET46" s="3628"/>
      <c r="JEU46" s="3629"/>
      <c r="JEV46" s="3629"/>
      <c r="JEW46" s="3629"/>
      <c r="JEX46" s="3629"/>
      <c r="JEY46" s="3630"/>
      <c r="JEZ46" s="3631"/>
      <c r="JFA46" s="2383"/>
      <c r="JFB46" s="3632"/>
      <c r="JFC46" s="3633"/>
      <c r="JFD46" s="3634"/>
      <c r="JFE46" s="3632"/>
      <c r="JFF46" s="3633"/>
      <c r="JFG46" s="3632"/>
      <c r="JFH46" s="3629"/>
      <c r="JFI46" s="3629"/>
      <c r="JFJ46" s="3633"/>
      <c r="JFK46" s="3628"/>
      <c r="JFL46" s="3629"/>
      <c r="JFM46" s="3628"/>
      <c r="JFN46" s="3629"/>
      <c r="JFO46" s="3629"/>
      <c r="JFP46" s="3629"/>
      <c r="JFQ46" s="3629"/>
      <c r="JFR46" s="3630"/>
      <c r="JFS46" s="3631"/>
      <c r="JFT46" s="2383"/>
      <c r="JFU46" s="3632"/>
      <c r="JFV46" s="3633"/>
      <c r="JFW46" s="3634"/>
      <c r="JFX46" s="3632"/>
      <c r="JFY46" s="3633"/>
      <c r="JFZ46" s="3632"/>
      <c r="JGA46" s="3629"/>
      <c r="JGB46" s="3629"/>
      <c r="JGC46" s="3633"/>
      <c r="JGD46" s="3628"/>
      <c r="JGE46" s="3629"/>
      <c r="JGF46" s="3628"/>
      <c r="JGG46" s="3629"/>
      <c r="JGH46" s="3629"/>
      <c r="JGI46" s="3629"/>
      <c r="JGJ46" s="3629"/>
      <c r="JGK46" s="3630"/>
      <c r="JGL46" s="3631"/>
      <c r="JGM46" s="2383"/>
      <c r="JGN46" s="3632"/>
      <c r="JGO46" s="3633"/>
      <c r="JGP46" s="3634"/>
      <c r="JGQ46" s="3632"/>
      <c r="JGR46" s="3633"/>
      <c r="JGS46" s="3632"/>
      <c r="JGT46" s="3629"/>
      <c r="JGU46" s="3629"/>
      <c r="JGV46" s="3633"/>
      <c r="JGW46" s="3628"/>
      <c r="JGX46" s="3629"/>
      <c r="JGY46" s="3628"/>
      <c r="JGZ46" s="3629"/>
      <c r="JHA46" s="3629"/>
      <c r="JHB46" s="3629"/>
      <c r="JHC46" s="3629"/>
      <c r="JHD46" s="3630"/>
      <c r="JHE46" s="3631"/>
      <c r="JHF46" s="2383"/>
      <c r="JHG46" s="3632"/>
      <c r="JHH46" s="3633"/>
      <c r="JHI46" s="3634"/>
      <c r="JHJ46" s="3632"/>
      <c r="JHK46" s="3633"/>
      <c r="JHL46" s="3632"/>
      <c r="JHM46" s="3629"/>
      <c r="JHN46" s="3629"/>
      <c r="JHO46" s="3633"/>
      <c r="JHP46" s="3628"/>
      <c r="JHQ46" s="3629"/>
      <c r="JHR46" s="3628"/>
      <c r="JHS46" s="3629"/>
      <c r="JHT46" s="3629"/>
      <c r="JHU46" s="3629"/>
      <c r="JHV46" s="3629"/>
      <c r="JHW46" s="3630"/>
      <c r="JHX46" s="3631"/>
      <c r="JHY46" s="2383"/>
      <c r="JHZ46" s="3632"/>
      <c r="JIA46" s="3633"/>
      <c r="JIB46" s="3634"/>
      <c r="JIC46" s="3632"/>
      <c r="JID46" s="3633"/>
      <c r="JIE46" s="3632"/>
      <c r="JIF46" s="3629"/>
      <c r="JIG46" s="3629"/>
      <c r="JIH46" s="3633"/>
      <c r="JII46" s="3628"/>
      <c r="JIJ46" s="3629"/>
      <c r="JIK46" s="3628"/>
      <c r="JIL46" s="3629"/>
      <c r="JIM46" s="3629"/>
      <c r="JIN46" s="3629"/>
      <c r="JIO46" s="3629"/>
      <c r="JIP46" s="3630"/>
      <c r="JIQ46" s="3631"/>
      <c r="JIR46" s="2383"/>
      <c r="JIS46" s="3632"/>
      <c r="JIT46" s="3633"/>
      <c r="JIU46" s="3634"/>
      <c r="JIV46" s="3632"/>
      <c r="JIW46" s="3633"/>
      <c r="JIX46" s="3632"/>
      <c r="JIY46" s="3629"/>
      <c r="JIZ46" s="3629"/>
      <c r="JJA46" s="3633"/>
      <c r="JJB46" s="3628"/>
      <c r="JJC46" s="3629"/>
      <c r="JJD46" s="3628"/>
      <c r="JJE46" s="3629"/>
      <c r="JJF46" s="3629"/>
      <c r="JJG46" s="3629"/>
      <c r="JJH46" s="3629"/>
      <c r="JJI46" s="3630"/>
      <c r="JJJ46" s="3631"/>
      <c r="JJK46" s="2383"/>
      <c r="JJL46" s="3632"/>
      <c r="JJM46" s="3633"/>
      <c r="JJN46" s="3634"/>
      <c r="JJO46" s="3632"/>
      <c r="JJP46" s="3633"/>
      <c r="JJQ46" s="3632"/>
      <c r="JJR46" s="3629"/>
      <c r="JJS46" s="3629"/>
      <c r="JJT46" s="3633"/>
      <c r="JJU46" s="3628"/>
      <c r="JJV46" s="3629"/>
      <c r="JJW46" s="3628"/>
      <c r="JJX46" s="3629"/>
      <c r="JJY46" s="3629"/>
      <c r="JJZ46" s="3629"/>
      <c r="JKA46" s="3629"/>
      <c r="JKB46" s="3630"/>
      <c r="JKC46" s="3631"/>
      <c r="JKD46" s="2383"/>
      <c r="JKE46" s="3632"/>
      <c r="JKF46" s="3633"/>
      <c r="JKG46" s="3634"/>
      <c r="JKH46" s="3632"/>
      <c r="JKI46" s="3633"/>
      <c r="JKJ46" s="3632"/>
      <c r="JKK46" s="3629"/>
      <c r="JKL46" s="3629"/>
      <c r="JKM46" s="3633"/>
      <c r="JKN46" s="3628"/>
      <c r="JKO46" s="3629"/>
      <c r="JKP46" s="3628"/>
      <c r="JKQ46" s="3629"/>
      <c r="JKR46" s="3629"/>
      <c r="JKS46" s="3629"/>
      <c r="JKT46" s="3629"/>
      <c r="JKU46" s="3630"/>
      <c r="JKV46" s="3631"/>
      <c r="JKW46" s="2383"/>
      <c r="JKX46" s="3632"/>
      <c r="JKY46" s="3633"/>
      <c r="JKZ46" s="3634"/>
      <c r="JLA46" s="3632"/>
      <c r="JLB46" s="3633"/>
      <c r="JLC46" s="3632"/>
      <c r="JLD46" s="3629"/>
      <c r="JLE46" s="3629"/>
      <c r="JLF46" s="3633"/>
      <c r="JLG46" s="3628"/>
      <c r="JLH46" s="3629"/>
      <c r="JLI46" s="3628"/>
      <c r="JLJ46" s="3629"/>
      <c r="JLK46" s="3629"/>
      <c r="JLL46" s="3629"/>
      <c r="JLM46" s="3629"/>
      <c r="JLN46" s="3630"/>
      <c r="JLO46" s="3631"/>
      <c r="JLP46" s="2383"/>
      <c r="JLQ46" s="3632"/>
      <c r="JLR46" s="3633"/>
      <c r="JLS46" s="3634"/>
      <c r="JLT46" s="3632"/>
      <c r="JLU46" s="3633"/>
      <c r="JLV46" s="3632"/>
      <c r="JLW46" s="3629"/>
      <c r="JLX46" s="3629"/>
      <c r="JLY46" s="3633"/>
      <c r="JLZ46" s="3628"/>
      <c r="JMA46" s="3629"/>
      <c r="JMB46" s="3628"/>
      <c r="JMC46" s="3629"/>
      <c r="JMD46" s="3629"/>
      <c r="JME46" s="3629"/>
      <c r="JMF46" s="3629"/>
      <c r="JMG46" s="3630"/>
      <c r="JMH46" s="3631"/>
      <c r="JMI46" s="2383"/>
      <c r="JMJ46" s="3632"/>
      <c r="JMK46" s="3633"/>
      <c r="JML46" s="3634"/>
      <c r="JMM46" s="3632"/>
      <c r="JMN46" s="3633"/>
      <c r="JMO46" s="3632"/>
      <c r="JMP46" s="3629"/>
      <c r="JMQ46" s="3629"/>
      <c r="JMR46" s="3633"/>
      <c r="JMS46" s="3628"/>
      <c r="JMT46" s="3629"/>
      <c r="JMU46" s="3628"/>
      <c r="JMV46" s="3629"/>
      <c r="JMW46" s="3629"/>
      <c r="JMX46" s="3629"/>
      <c r="JMY46" s="3629"/>
      <c r="JMZ46" s="3630"/>
      <c r="JNA46" s="3631"/>
      <c r="JNB46" s="2383"/>
      <c r="JNC46" s="3632"/>
      <c r="JND46" s="3633"/>
      <c r="JNE46" s="3634"/>
      <c r="JNF46" s="3632"/>
      <c r="JNG46" s="3633"/>
      <c r="JNH46" s="3632"/>
      <c r="JNI46" s="3629"/>
      <c r="JNJ46" s="3629"/>
      <c r="JNK46" s="3633"/>
      <c r="JNL46" s="3628"/>
      <c r="JNM46" s="3629"/>
      <c r="JNN46" s="3628"/>
      <c r="JNO46" s="3629"/>
      <c r="JNP46" s="3629"/>
      <c r="JNQ46" s="3629"/>
      <c r="JNR46" s="3629"/>
      <c r="JNS46" s="3630"/>
      <c r="JNT46" s="3631"/>
      <c r="JNU46" s="2383"/>
      <c r="JNV46" s="3632"/>
      <c r="JNW46" s="3633"/>
      <c r="JNX46" s="3634"/>
      <c r="JNY46" s="3632"/>
      <c r="JNZ46" s="3633"/>
      <c r="JOA46" s="3632"/>
      <c r="JOB46" s="3629"/>
      <c r="JOC46" s="3629"/>
      <c r="JOD46" s="3633"/>
      <c r="JOE46" s="3628"/>
      <c r="JOF46" s="3629"/>
      <c r="JOG46" s="3628"/>
      <c r="JOH46" s="3629"/>
      <c r="JOI46" s="3629"/>
      <c r="JOJ46" s="3629"/>
      <c r="JOK46" s="3629"/>
      <c r="JOL46" s="3630"/>
      <c r="JOM46" s="3631"/>
      <c r="JON46" s="2383"/>
      <c r="JOO46" s="3632"/>
      <c r="JOP46" s="3633"/>
      <c r="JOQ46" s="3634"/>
      <c r="JOR46" s="3632"/>
      <c r="JOS46" s="3633"/>
      <c r="JOT46" s="3632"/>
      <c r="JOU46" s="3629"/>
      <c r="JOV46" s="3629"/>
      <c r="JOW46" s="3633"/>
      <c r="JOX46" s="3628"/>
      <c r="JOY46" s="3629"/>
      <c r="JOZ46" s="3628"/>
      <c r="JPA46" s="3629"/>
      <c r="JPB46" s="3629"/>
      <c r="JPC46" s="3629"/>
      <c r="JPD46" s="3629"/>
      <c r="JPE46" s="3630"/>
      <c r="JPF46" s="3631"/>
      <c r="JPG46" s="2383"/>
      <c r="JPH46" s="3632"/>
      <c r="JPI46" s="3633"/>
      <c r="JPJ46" s="3634"/>
      <c r="JPK46" s="3632"/>
      <c r="JPL46" s="3633"/>
      <c r="JPM46" s="3632"/>
      <c r="JPN46" s="3629"/>
      <c r="JPO46" s="3629"/>
      <c r="JPP46" s="3633"/>
      <c r="JPQ46" s="3628"/>
      <c r="JPR46" s="3629"/>
      <c r="JPS46" s="3628"/>
      <c r="JPT46" s="3629"/>
      <c r="JPU46" s="3629"/>
      <c r="JPV46" s="3629"/>
      <c r="JPW46" s="3629"/>
      <c r="JPX46" s="3630"/>
      <c r="JPY46" s="3631"/>
      <c r="JPZ46" s="2383"/>
      <c r="JQA46" s="3632"/>
      <c r="JQB46" s="3633"/>
      <c r="JQC46" s="3634"/>
      <c r="JQD46" s="3632"/>
      <c r="JQE46" s="3633"/>
      <c r="JQF46" s="3632"/>
      <c r="JQG46" s="3629"/>
      <c r="JQH46" s="3629"/>
      <c r="JQI46" s="3633"/>
      <c r="JQJ46" s="3628"/>
      <c r="JQK46" s="3629"/>
      <c r="JQL46" s="3628"/>
      <c r="JQM46" s="3629"/>
      <c r="JQN46" s="3629"/>
      <c r="JQO46" s="3629"/>
      <c r="JQP46" s="3629"/>
      <c r="JQQ46" s="3630"/>
      <c r="JQR46" s="3631"/>
      <c r="JQS46" s="2383"/>
      <c r="JQT46" s="3632"/>
      <c r="JQU46" s="3633"/>
      <c r="JQV46" s="3634"/>
      <c r="JQW46" s="3632"/>
      <c r="JQX46" s="3633"/>
      <c r="JQY46" s="3632"/>
      <c r="JQZ46" s="3629"/>
      <c r="JRA46" s="3629"/>
      <c r="JRB46" s="3633"/>
      <c r="JRC46" s="3628"/>
      <c r="JRD46" s="3629"/>
      <c r="JRE46" s="3628"/>
      <c r="JRF46" s="3629"/>
      <c r="JRG46" s="3629"/>
      <c r="JRH46" s="3629"/>
      <c r="JRI46" s="3629"/>
      <c r="JRJ46" s="3630"/>
      <c r="JRK46" s="3631"/>
      <c r="JRL46" s="2383"/>
      <c r="JRM46" s="3632"/>
      <c r="JRN46" s="3633"/>
      <c r="JRO46" s="3634"/>
      <c r="JRP46" s="3632"/>
      <c r="JRQ46" s="3633"/>
      <c r="JRR46" s="3632"/>
      <c r="JRS46" s="3629"/>
      <c r="JRT46" s="3629"/>
      <c r="JRU46" s="3633"/>
      <c r="JRV46" s="3628"/>
      <c r="JRW46" s="3629"/>
      <c r="JRX46" s="3628"/>
      <c r="JRY46" s="3629"/>
      <c r="JRZ46" s="3629"/>
      <c r="JSA46" s="3629"/>
      <c r="JSB46" s="3629"/>
      <c r="JSC46" s="3630"/>
      <c r="JSD46" s="3631"/>
      <c r="JSE46" s="2383"/>
      <c r="JSF46" s="3632"/>
      <c r="JSG46" s="3633"/>
      <c r="JSH46" s="3634"/>
      <c r="JSI46" s="3632"/>
      <c r="JSJ46" s="3633"/>
      <c r="JSK46" s="3632"/>
      <c r="JSL46" s="3629"/>
      <c r="JSM46" s="3629"/>
      <c r="JSN46" s="3633"/>
      <c r="JSO46" s="3628"/>
      <c r="JSP46" s="3629"/>
      <c r="JSQ46" s="3628"/>
      <c r="JSR46" s="3629"/>
      <c r="JSS46" s="3629"/>
      <c r="JST46" s="3629"/>
      <c r="JSU46" s="3629"/>
      <c r="JSV46" s="3630"/>
      <c r="JSW46" s="3631"/>
      <c r="JSX46" s="2383"/>
      <c r="JSY46" s="3632"/>
      <c r="JSZ46" s="3633"/>
      <c r="JTA46" s="3634"/>
      <c r="JTB46" s="3632"/>
      <c r="JTC46" s="3633"/>
      <c r="JTD46" s="3632"/>
      <c r="JTE46" s="3629"/>
      <c r="JTF46" s="3629"/>
      <c r="JTG46" s="3633"/>
      <c r="JTH46" s="3628"/>
      <c r="JTI46" s="3629"/>
      <c r="JTJ46" s="3628"/>
      <c r="JTK46" s="3629"/>
      <c r="JTL46" s="3629"/>
      <c r="JTM46" s="3629"/>
      <c r="JTN46" s="3629"/>
      <c r="JTO46" s="3630"/>
      <c r="JTP46" s="3631"/>
      <c r="JTQ46" s="2383"/>
      <c r="JTR46" s="3632"/>
      <c r="JTS46" s="3633"/>
      <c r="JTT46" s="3634"/>
      <c r="JTU46" s="3632"/>
      <c r="JTV46" s="3633"/>
      <c r="JTW46" s="3632"/>
      <c r="JTX46" s="3629"/>
      <c r="JTY46" s="3629"/>
      <c r="JTZ46" s="3633"/>
      <c r="JUA46" s="3628"/>
      <c r="JUB46" s="3629"/>
      <c r="JUC46" s="3628"/>
      <c r="JUD46" s="3629"/>
      <c r="JUE46" s="3629"/>
      <c r="JUF46" s="3629"/>
      <c r="JUG46" s="3629"/>
      <c r="JUH46" s="3630"/>
      <c r="JUI46" s="3631"/>
      <c r="JUJ46" s="2383"/>
      <c r="JUK46" s="3632"/>
      <c r="JUL46" s="3633"/>
      <c r="JUM46" s="3634"/>
      <c r="JUN46" s="3632"/>
      <c r="JUO46" s="3633"/>
      <c r="JUP46" s="3632"/>
      <c r="JUQ46" s="3629"/>
      <c r="JUR46" s="3629"/>
      <c r="JUS46" s="3633"/>
      <c r="JUT46" s="3628"/>
      <c r="JUU46" s="3629"/>
      <c r="JUV46" s="3628"/>
      <c r="JUW46" s="3629"/>
      <c r="JUX46" s="3629"/>
      <c r="JUY46" s="3629"/>
      <c r="JUZ46" s="3629"/>
      <c r="JVA46" s="3630"/>
      <c r="JVB46" s="3631"/>
      <c r="JVC46" s="2383"/>
      <c r="JVD46" s="3632"/>
      <c r="JVE46" s="3633"/>
      <c r="JVF46" s="3634"/>
      <c r="JVG46" s="3632"/>
      <c r="JVH46" s="3633"/>
      <c r="JVI46" s="3632"/>
      <c r="JVJ46" s="3629"/>
      <c r="JVK46" s="3629"/>
      <c r="JVL46" s="3633"/>
      <c r="JVM46" s="3628"/>
      <c r="JVN46" s="3629"/>
      <c r="JVO46" s="3628"/>
      <c r="JVP46" s="3629"/>
      <c r="JVQ46" s="3629"/>
      <c r="JVR46" s="3629"/>
      <c r="JVS46" s="3629"/>
      <c r="JVT46" s="3630"/>
      <c r="JVU46" s="3631"/>
      <c r="JVV46" s="2383"/>
      <c r="JVW46" s="3632"/>
      <c r="JVX46" s="3633"/>
      <c r="JVY46" s="3634"/>
      <c r="JVZ46" s="3632"/>
      <c r="JWA46" s="3633"/>
      <c r="JWB46" s="3632"/>
      <c r="JWC46" s="3629"/>
      <c r="JWD46" s="3629"/>
      <c r="JWE46" s="3633"/>
      <c r="JWF46" s="3628"/>
      <c r="JWG46" s="3629"/>
      <c r="JWH46" s="3628"/>
      <c r="JWI46" s="3629"/>
      <c r="JWJ46" s="3629"/>
      <c r="JWK46" s="3629"/>
      <c r="JWL46" s="3629"/>
      <c r="JWM46" s="3630"/>
      <c r="JWN46" s="3631"/>
      <c r="JWO46" s="2383"/>
      <c r="JWP46" s="3632"/>
      <c r="JWQ46" s="3633"/>
      <c r="JWR46" s="3634"/>
      <c r="JWS46" s="3632"/>
      <c r="JWT46" s="3633"/>
      <c r="JWU46" s="3632"/>
      <c r="JWV46" s="3629"/>
      <c r="JWW46" s="3629"/>
      <c r="JWX46" s="3633"/>
      <c r="JWY46" s="3628"/>
      <c r="JWZ46" s="3629"/>
      <c r="JXA46" s="3628"/>
      <c r="JXB46" s="3629"/>
      <c r="JXC46" s="3629"/>
      <c r="JXD46" s="3629"/>
      <c r="JXE46" s="3629"/>
      <c r="JXF46" s="3630"/>
      <c r="JXG46" s="3631"/>
      <c r="JXH46" s="2383"/>
      <c r="JXI46" s="3632"/>
      <c r="JXJ46" s="3633"/>
      <c r="JXK46" s="3634"/>
      <c r="JXL46" s="3632"/>
      <c r="JXM46" s="3633"/>
      <c r="JXN46" s="3632"/>
      <c r="JXO46" s="3629"/>
      <c r="JXP46" s="3629"/>
      <c r="JXQ46" s="3633"/>
      <c r="JXR46" s="3628"/>
      <c r="JXS46" s="3629"/>
      <c r="JXT46" s="3628"/>
      <c r="JXU46" s="3629"/>
      <c r="JXV46" s="3629"/>
      <c r="JXW46" s="3629"/>
      <c r="JXX46" s="3629"/>
      <c r="JXY46" s="3630"/>
      <c r="JXZ46" s="3631"/>
      <c r="JYA46" s="2383"/>
      <c r="JYB46" s="3632"/>
      <c r="JYC46" s="3633"/>
      <c r="JYD46" s="3634"/>
      <c r="JYE46" s="3632"/>
      <c r="JYF46" s="3633"/>
      <c r="JYG46" s="3632"/>
      <c r="JYH46" s="3629"/>
      <c r="JYI46" s="3629"/>
      <c r="JYJ46" s="3633"/>
      <c r="JYK46" s="3628"/>
      <c r="JYL46" s="3629"/>
      <c r="JYM46" s="3628"/>
      <c r="JYN46" s="3629"/>
      <c r="JYO46" s="3629"/>
      <c r="JYP46" s="3629"/>
      <c r="JYQ46" s="3629"/>
      <c r="JYR46" s="3630"/>
      <c r="JYS46" s="3631"/>
      <c r="JYT46" s="2383"/>
      <c r="JYU46" s="3632"/>
      <c r="JYV46" s="3633"/>
      <c r="JYW46" s="3634"/>
      <c r="JYX46" s="3632"/>
      <c r="JYY46" s="3633"/>
      <c r="JYZ46" s="3632"/>
      <c r="JZA46" s="3629"/>
      <c r="JZB46" s="3629"/>
      <c r="JZC46" s="3633"/>
      <c r="JZD46" s="3628"/>
      <c r="JZE46" s="3629"/>
      <c r="JZF46" s="3628"/>
      <c r="JZG46" s="3629"/>
      <c r="JZH46" s="3629"/>
      <c r="JZI46" s="3629"/>
      <c r="JZJ46" s="3629"/>
      <c r="JZK46" s="3630"/>
      <c r="JZL46" s="3631"/>
      <c r="JZM46" s="2383"/>
      <c r="JZN46" s="3632"/>
      <c r="JZO46" s="3633"/>
      <c r="JZP46" s="3634"/>
      <c r="JZQ46" s="3632"/>
      <c r="JZR46" s="3633"/>
      <c r="JZS46" s="3632"/>
      <c r="JZT46" s="3629"/>
      <c r="JZU46" s="3629"/>
      <c r="JZV46" s="3633"/>
      <c r="JZW46" s="3628"/>
      <c r="JZX46" s="3629"/>
      <c r="JZY46" s="3628"/>
      <c r="JZZ46" s="3629"/>
      <c r="KAA46" s="3629"/>
      <c r="KAB46" s="3629"/>
      <c r="KAC46" s="3629"/>
      <c r="KAD46" s="3630"/>
      <c r="KAE46" s="3631"/>
      <c r="KAF46" s="2383"/>
      <c r="KAG46" s="3632"/>
      <c r="KAH46" s="3633"/>
      <c r="KAI46" s="3634"/>
      <c r="KAJ46" s="3632"/>
      <c r="KAK46" s="3633"/>
      <c r="KAL46" s="3632"/>
      <c r="KAM46" s="3629"/>
      <c r="KAN46" s="3629"/>
      <c r="KAO46" s="3633"/>
      <c r="KAP46" s="3628"/>
      <c r="KAQ46" s="3629"/>
      <c r="KAR46" s="3628"/>
      <c r="KAS46" s="3629"/>
      <c r="KAT46" s="3629"/>
      <c r="KAU46" s="3629"/>
      <c r="KAV46" s="3629"/>
      <c r="KAW46" s="3630"/>
      <c r="KAX46" s="3631"/>
      <c r="KAY46" s="2383"/>
      <c r="KAZ46" s="3632"/>
      <c r="KBA46" s="3633"/>
      <c r="KBB46" s="3634"/>
      <c r="KBC46" s="3632"/>
      <c r="KBD46" s="3633"/>
      <c r="KBE46" s="3632"/>
      <c r="KBF46" s="3629"/>
      <c r="KBG46" s="3629"/>
      <c r="KBH46" s="3633"/>
      <c r="KBI46" s="3628"/>
      <c r="KBJ46" s="3629"/>
      <c r="KBK46" s="3628"/>
      <c r="KBL46" s="3629"/>
      <c r="KBM46" s="3629"/>
      <c r="KBN46" s="3629"/>
      <c r="KBO46" s="3629"/>
      <c r="KBP46" s="3630"/>
      <c r="KBQ46" s="3631"/>
      <c r="KBR46" s="2383"/>
      <c r="KBS46" s="3632"/>
      <c r="KBT46" s="3633"/>
      <c r="KBU46" s="3634"/>
      <c r="KBV46" s="3632"/>
      <c r="KBW46" s="3633"/>
      <c r="KBX46" s="3632"/>
      <c r="KBY46" s="3629"/>
      <c r="KBZ46" s="3629"/>
      <c r="KCA46" s="3633"/>
      <c r="KCB46" s="3628"/>
      <c r="KCC46" s="3629"/>
      <c r="KCD46" s="3628"/>
      <c r="KCE46" s="3629"/>
      <c r="KCF46" s="3629"/>
      <c r="KCG46" s="3629"/>
      <c r="KCH46" s="3629"/>
      <c r="KCI46" s="3630"/>
      <c r="KCJ46" s="3631"/>
      <c r="KCK46" s="2383"/>
      <c r="KCL46" s="3632"/>
      <c r="KCM46" s="3633"/>
      <c r="KCN46" s="3634"/>
      <c r="KCO46" s="3632"/>
      <c r="KCP46" s="3633"/>
      <c r="KCQ46" s="3632"/>
      <c r="KCR46" s="3629"/>
      <c r="KCS46" s="3629"/>
      <c r="KCT46" s="3633"/>
      <c r="KCU46" s="3628"/>
      <c r="KCV46" s="3629"/>
      <c r="KCW46" s="3628"/>
      <c r="KCX46" s="3629"/>
      <c r="KCY46" s="3629"/>
      <c r="KCZ46" s="3629"/>
      <c r="KDA46" s="3629"/>
      <c r="KDB46" s="3630"/>
      <c r="KDC46" s="3631"/>
      <c r="KDD46" s="2383"/>
      <c r="KDE46" s="3632"/>
      <c r="KDF46" s="3633"/>
      <c r="KDG46" s="3634"/>
      <c r="KDH46" s="3632"/>
      <c r="KDI46" s="3633"/>
      <c r="KDJ46" s="3632"/>
      <c r="KDK46" s="3629"/>
      <c r="KDL46" s="3629"/>
      <c r="KDM46" s="3633"/>
      <c r="KDN46" s="3628"/>
      <c r="KDO46" s="3629"/>
      <c r="KDP46" s="3628"/>
      <c r="KDQ46" s="3629"/>
      <c r="KDR46" s="3629"/>
      <c r="KDS46" s="3629"/>
      <c r="KDT46" s="3629"/>
      <c r="KDU46" s="3630"/>
      <c r="KDV46" s="3631"/>
      <c r="KDW46" s="2383"/>
      <c r="KDX46" s="3632"/>
      <c r="KDY46" s="3633"/>
      <c r="KDZ46" s="3634"/>
      <c r="KEA46" s="3632"/>
      <c r="KEB46" s="3633"/>
      <c r="KEC46" s="3632"/>
      <c r="KED46" s="3629"/>
      <c r="KEE46" s="3629"/>
      <c r="KEF46" s="3633"/>
      <c r="KEG46" s="3628"/>
      <c r="KEH46" s="3629"/>
      <c r="KEI46" s="3628"/>
      <c r="KEJ46" s="3629"/>
      <c r="KEK46" s="3629"/>
      <c r="KEL46" s="3629"/>
      <c r="KEM46" s="3629"/>
      <c r="KEN46" s="3630"/>
      <c r="KEO46" s="3631"/>
      <c r="KEP46" s="2383"/>
      <c r="KEQ46" s="3632"/>
      <c r="KER46" s="3633"/>
      <c r="KES46" s="3634"/>
      <c r="KET46" s="3632"/>
      <c r="KEU46" s="3633"/>
      <c r="KEV46" s="3632"/>
      <c r="KEW46" s="3629"/>
      <c r="KEX46" s="3629"/>
      <c r="KEY46" s="3633"/>
      <c r="KEZ46" s="3628"/>
      <c r="KFA46" s="3629"/>
      <c r="KFB46" s="3628"/>
      <c r="KFC46" s="3629"/>
      <c r="KFD46" s="3629"/>
      <c r="KFE46" s="3629"/>
      <c r="KFF46" s="3629"/>
      <c r="KFG46" s="3630"/>
      <c r="KFH46" s="3631"/>
      <c r="KFI46" s="2383"/>
      <c r="KFJ46" s="3632"/>
      <c r="KFK46" s="3633"/>
      <c r="KFL46" s="3634"/>
      <c r="KFM46" s="3632"/>
      <c r="KFN46" s="3633"/>
      <c r="KFO46" s="3632"/>
      <c r="KFP46" s="3629"/>
      <c r="KFQ46" s="3629"/>
      <c r="KFR46" s="3633"/>
      <c r="KFS46" s="3628"/>
      <c r="KFT46" s="3629"/>
      <c r="KFU46" s="3628"/>
      <c r="KFV46" s="3629"/>
      <c r="KFW46" s="3629"/>
      <c r="KFX46" s="3629"/>
      <c r="KFY46" s="3629"/>
      <c r="KFZ46" s="3630"/>
      <c r="KGA46" s="3631"/>
      <c r="KGB46" s="2383"/>
      <c r="KGC46" s="3632"/>
      <c r="KGD46" s="3633"/>
      <c r="KGE46" s="3634"/>
      <c r="KGF46" s="3632"/>
      <c r="KGG46" s="3633"/>
      <c r="KGH46" s="3632"/>
      <c r="KGI46" s="3629"/>
      <c r="KGJ46" s="3629"/>
      <c r="KGK46" s="3633"/>
      <c r="KGL46" s="3628"/>
      <c r="KGM46" s="3629"/>
      <c r="KGN46" s="3628"/>
      <c r="KGO46" s="3629"/>
      <c r="KGP46" s="3629"/>
      <c r="KGQ46" s="3629"/>
      <c r="KGR46" s="3629"/>
      <c r="KGS46" s="3630"/>
      <c r="KGT46" s="3631"/>
      <c r="KGU46" s="2383"/>
      <c r="KGV46" s="3632"/>
      <c r="KGW46" s="3633"/>
      <c r="KGX46" s="3634"/>
      <c r="KGY46" s="3632"/>
      <c r="KGZ46" s="3633"/>
      <c r="KHA46" s="3632"/>
      <c r="KHB46" s="3629"/>
      <c r="KHC46" s="3629"/>
      <c r="KHD46" s="3633"/>
      <c r="KHE46" s="3628"/>
      <c r="KHF46" s="3629"/>
      <c r="KHG46" s="3628"/>
      <c r="KHH46" s="3629"/>
      <c r="KHI46" s="3629"/>
      <c r="KHJ46" s="3629"/>
      <c r="KHK46" s="3629"/>
      <c r="KHL46" s="3630"/>
      <c r="KHM46" s="3631"/>
      <c r="KHN46" s="2383"/>
      <c r="KHO46" s="3632"/>
      <c r="KHP46" s="3633"/>
      <c r="KHQ46" s="3634"/>
      <c r="KHR46" s="3632"/>
      <c r="KHS46" s="3633"/>
      <c r="KHT46" s="3632"/>
      <c r="KHU46" s="3629"/>
      <c r="KHV46" s="3629"/>
      <c r="KHW46" s="3633"/>
      <c r="KHX46" s="3628"/>
      <c r="KHY46" s="3629"/>
      <c r="KHZ46" s="3628"/>
      <c r="KIA46" s="3629"/>
      <c r="KIB46" s="3629"/>
      <c r="KIC46" s="3629"/>
      <c r="KID46" s="3629"/>
      <c r="KIE46" s="3630"/>
      <c r="KIF46" s="3631"/>
      <c r="KIG46" s="2383"/>
      <c r="KIH46" s="3632"/>
      <c r="KII46" s="3633"/>
      <c r="KIJ46" s="3634"/>
      <c r="KIK46" s="3632"/>
      <c r="KIL46" s="3633"/>
      <c r="KIM46" s="3632"/>
      <c r="KIN46" s="3629"/>
      <c r="KIO46" s="3629"/>
      <c r="KIP46" s="3633"/>
      <c r="KIQ46" s="3628"/>
      <c r="KIR46" s="3629"/>
      <c r="KIS46" s="3628"/>
      <c r="KIT46" s="3629"/>
      <c r="KIU46" s="3629"/>
      <c r="KIV46" s="3629"/>
      <c r="KIW46" s="3629"/>
      <c r="KIX46" s="3630"/>
      <c r="KIY46" s="3631"/>
      <c r="KIZ46" s="2383"/>
      <c r="KJA46" s="3632"/>
      <c r="KJB46" s="3633"/>
      <c r="KJC46" s="3634"/>
      <c r="KJD46" s="3632"/>
      <c r="KJE46" s="3633"/>
      <c r="KJF46" s="3632"/>
      <c r="KJG46" s="3629"/>
      <c r="KJH46" s="3629"/>
      <c r="KJI46" s="3633"/>
      <c r="KJJ46" s="3628"/>
      <c r="KJK46" s="3629"/>
      <c r="KJL46" s="3628"/>
      <c r="KJM46" s="3629"/>
      <c r="KJN46" s="3629"/>
      <c r="KJO46" s="3629"/>
      <c r="KJP46" s="3629"/>
      <c r="KJQ46" s="3630"/>
      <c r="KJR46" s="3631"/>
      <c r="KJS46" s="2383"/>
      <c r="KJT46" s="3632"/>
      <c r="KJU46" s="3633"/>
      <c r="KJV46" s="3634"/>
      <c r="KJW46" s="3632"/>
      <c r="KJX46" s="3633"/>
      <c r="KJY46" s="3632"/>
      <c r="KJZ46" s="3629"/>
      <c r="KKA46" s="3629"/>
      <c r="KKB46" s="3633"/>
      <c r="KKC46" s="3628"/>
      <c r="KKD46" s="3629"/>
      <c r="KKE46" s="3628"/>
      <c r="KKF46" s="3629"/>
      <c r="KKG46" s="3629"/>
      <c r="KKH46" s="3629"/>
      <c r="KKI46" s="3629"/>
      <c r="KKJ46" s="3630"/>
      <c r="KKK46" s="3631"/>
      <c r="KKL46" s="2383"/>
      <c r="KKM46" s="3632"/>
      <c r="KKN46" s="3633"/>
      <c r="KKO46" s="3634"/>
      <c r="KKP46" s="3632"/>
      <c r="KKQ46" s="3633"/>
      <c r="KKR46" s="3632"/>
      <c r="KKS46" s="3629"/>
      <c r="KKT46" s="3629"/>
      <c r="KKU46" s="3633"/>
      <c r="KKV46" s="3628"/>
      <c r="KKW46" s="3629"/>
      <c r="KKX46" s="3628"/>
      <c r="KKY46" s="3629"/>
      <c r="KKZ46" s="3629"/>
      <c r="KLA46" s="3629"/>
      <c r="KLB46" s="3629"/>
      <c r="KLC46" s="3630"/>
      <c r="KLD46" s="3631"/>
      <c r="KLE46" s="2383"/>
      <c r="KLF46" s="3632"/>
      <c r="KLG46" s="3633"/>
      <c r="KLH46" s="3634"/>
      <c r="KLI46" s="3632"/>
      <c r="KLJ46" s="3633"/>
      <c r="KLK46" s="3632"/>
      <c r="KLL46" s="3629"/>
      <c r="KLM46" s="3629"/>
      <c r="KLN46" s="3633"/>
      <c r="KLO46" s="3628"/>
      <c r="KLP46" s="3629"/>
      <c r="KLQ46" s="3628"/>
      <c r="KLR46" s="3629"/>
      <c r="KLS46" s="3629"/>
      <c r="KLT46" s="3629"/>
      <c r="KLU46" s="3629"/>
      <c r="KLV46" s="3630"/>
      <c r="KLW46" s="3631"/>
      <c r="KLX46" s="2383"/>
      <c r="KLY46" s="3632"/>
      <c r="KLZ46" s="3633"/>
      <c r="KMA46" s="3634"/>
      <c r="KMB46" s="3632"/>
      <c r="KMC46" s="3633"/>
      <c r="KMD46" s="3632"/>
      <c r="KME46" s="3629"/>
      <c r="KMF46" s="3629"/>
      <c r="KMG46" s="3633"/>
      <c r="KMH46" s="3628"/>
      <c r="KMI46" s="3629"/>
      <c r="KMJ46" s="3628"/>
      <c r="KMK46" s="3629"/>
      <c r="KML46" s="3629"/>
      <c r="KMM46" s="3629"/>
      <c r="KMN46" s="3629"/>
      <c r="KMO46" s="3630"/>
      <c r="KMP46" s="3631"/>
      <c r="KMQ46" s="2383"/>
      <c r="KMR46" s="3632"/>
      <c r="KMS46" s="3633"/>
      <c r="KMT46" s="3634"/>
      <c r="KMU46" s="3632"/>
      <c r="KMV46" s="3633"/>
      <c r="KMW46" s="3632"/>
      <c r="KMX46" s="3629"/>
      <c r="KMY46" s="3629"/>
      <c r="KMZ46" s="3633"/>
      <c r="KNA46" s="3628"/>
      <c r="KNB46" s="3629"/>
      <c r="KNC46" s="3628"/>
      <c r="KND46" s="3629"/>
      <c r="KNE46" s="3629"/>
      <c r="KNF46" s="3629"/>
      <c r="KNG46" s="3629"/>
      <c r="KNH46" s="3630"/>
      <c r="KNI46" s="3631"/>
      <c r="KNJ46" s="2383"/>
      <c r="KNK46" s="3632"/>
      <c r="KNL46" s="3633"/>
      <c r="KNM46" s="3634"/>
      <c r="KNN46" s="3632"/>
      <c r="KNO46" s="3633"/>
      <c r="KNP46" s="3632"/>
      <c r="KNQ46" s="3629"/>
      <c r="KNR46" s="3629"/>
      <c r="KNS46" s="3633"/>
      <c r="KNT46" s="3628"/>
      <c r="KNU46" s="3629"/>
      <c r="KNV46" s="3628"/>
      <c r="KNW46" s="3629"/>
      <c r="KNX46" s="3629"/>
      <c r="KNY46" s="3629"/>
      <c r="KNZ46" s="3629"/>
      <c r="KOA46" s="3630"/>
      <c r="KOB46" s="3631"/>
      <c r="KOC46" s="2383"/>
      <c r="KOD46" s="3632"/>
      <c r="KOE46" s="3633"/>
      <c r="KOF46" s="3634"/>
      <c r="KOG46" s="3632"/>
      <c r="KOH46" s="3633"/>
      <c r="KOI46" s="3632"/>
      <c r="KOJ46" s="3629"/>
      <c r="KOK46" s="3629"/>
      <c r="KOL46" s="3633"/>
      <c r="KOM46" s="3628"/>
      <c r="KON46" s="3629"/>
      <c r="KOO46" s="3628"/>
      <c r="KOP46" s="3629"/>
      <c r="KOQ46" s="3629"/>
      <c r="KOR46" s="3629"/>
      <c r="KOS46" s="3629"/>
      <c r="KOT46" s="3630"/>
      <c r="KOU46" s="3631"/>
      <c r="KOV46" s="2383"/>
      <c r="KOW46" s="3632"/>
      <c r="KOX46" s="3633"/>
      <c r="KOY46" s="3634"/>
      <c r="KOZ46" s="3632"/>
      <c r="KPA46" s="3633"/>
      <c r="KPB46" s="3632"/>
      <c r="KPC46" s="3629"/>
      <c r="KPD46" s="3629"/>
      <c r="KPE46" s="3633"/>
      <c r="KPF46" s="3628"/>
      <c r="KPG46" s="3629"/>
      <c r="KPH46" s="3628"/>
      <c r="KPI46" s="3629"/>
      <c r="KPJ46" s="3629"/>
      <c r="KPK46" s="3629"/>
      <c r="KPL46" s="3629"/>
      <c r="KPM46" s="3630"/>
      <c r="KPN46" s="3631"/>
      <c r="KPO46" s="2383"/>
      <c r="KPP46" s="3632"/>
      <c r="KPQ46" s="3633"/>
      <c r="KPR46" s="3634"/>
      <c r="KPS46" s="3632"/>
      <c r="KPT46" s="3633"/>
      <c r="KPU46" s="3632"/>
      <c r="KPV46" s="3629"/>
      <c r="KPW46" s="3629"/>
      <c r="KPX46" s="3633"/>
      <c r="KPY46" s="3628"/>
      <c r="KPZ46" s="3629"/>
      <c r="KQA46" s="3628"/>
      <c r="KQB46" s="3629"/>
      <c r="KQC46" s="3629"/>
      <c r="KQD46" s="3629"/>
      <c r="KQE46" s="3629"/>
      <c r="KQF46" s="3630"/>
      <c r="KQG46" s="3631"/>
      <c r="KQH46" s="2383"/>
      <c r="KQI46" s="3632"/>
      <c r="KQJ46" s="3633"/>
      <c r="KQK46" s="3634"/>
      <c r="KQL46" s="3632"/>
      <c r="KQM46" s="3633"/>
      <c r="KQN46" s="3632"/>
      <c r="KQO46" s="3629"/>
      <c r="KQP46" s="3629"/>
      <c r="KQQ46" s="3633"/>
      <c r="KQR46" s="3628"/>
      <c r="KQS46" s="3629"/>
      <c r="KQT46" s="3628"/>
      <c r="KQU46" s="3629"/>
      <c r="KQV46" s="3629"/>
      <c r="KQW46" s="3629"/>
      <c r="KQX46" s="3629"/>
      <c r="KQY46" s="3630"/>
      <c r="KQZ46" s="3631"/>
      <c r="KRA46" s="2383"/>
      <c r="KRB46" s="3632"/>
      <c r="KRC46" s="3633"/>
      <c r="KRD46" s="3634"/>
      <c r="KRE46" s="3632"/>
      <c r="KRF46" s="3633"/>
      <c r="KRG46" s="3632"/>
      <c r="KRH46" s="3629"/>
      <c r="KRI46" s="3629"/>
      <c r="KRJ46" s="3633"/>
      <c r="KRK46" s="3628"/>
      <c r="KRL46" s="3629"/>
      <c r="KRM46" s="3628"/>
      <c r="KRN46" s="3629"/>
      <c r="KRO46" s="3629"/>
      <c r="KRP46" s="3629"/>
      <c r="KRQ46" s="3629"/>
      <c r="KRR46" s="3630"/>
      <c r="KRS46" s="3631"/>
      <c r="KRT46" s="2383"/>
      <c r="KRU46" s="3632"/>
      <c r="KRV46" s="3633"/>
      <c r="KRW46" s="3634"/>
      <c r="KRX46" s="3632"/>
      <c r="KRY46" s="3633"/>
      <c r="KRZ46" s="3632"/>
      <c r="KSA46" s="3629"/>
      <c r="KSB46" s="3629"/>
      <c r="KSC46" s="3633"/>
      <c r="KSD46" s="3628"/>
      <c r="KSE46" s="3629"/>
      <c r="KSF46" s="3628"/>
      <c r="KSG46" s="3629"/>
      <c r="KSH46" s="3629"/>
      <c r="KSI46" s="3629"/>
      <c r="KSJ46" s="3629"/>
      <c r="KSK46" s="3630"/>
      <c r="KSL46" s="3631"/>
      <c r="KSM46" s="2383"/>
      <c r="KSN46" s="3632"/>
      <c r="KSO46" s="3633"/>
      <c r="KSP46" s="3634"/>
      <c r="KSQ46" s="3632"/>
      <c r="KSR46" s="3633"/>
      <c r="KSS46" s="3632"/>
      <c r="KST46" s="3629"/>
      <c r="KSU46" s="3629"/>
      <c r="KSV46" s="3633"/>
      <c r="KSW46" s="3628"/>
      <c r="KSX46" s="3629"/>
      <c r="KSY46" s="3628"/>
      <c r="KSZ46" s="3629"/>
      <c r="KTA46" s="3629"/>
      <c r="KTB46" s="3629"/>
      <c r="KTC46" s="3629"/>
      <c r="KTD46" s="3630"/>
      <c r="KTE46" s="3631"/>
      <c r="KTF46" s="2383"/>
      <c r="KTG46" s="3632"/>
      <c r="KTH46" s="3633"/>
      <c r="KTI46" s="3634"/>
      <c r="KTJ46" s="3632"/>
      <c r="KTK46" s="3633"/>
      <c r="KTL46" s="3632"/>
      <c r="KTM46" s="3629"/>
      <c r="KTN46" s="3629"/>
      <c r="KTO46" s="3633"/>
      <c r="KTP46" s="3628"/>
      <c r="KTQ46" s="3629"/>
      <c r="KTR46" s="3628"/>
      <c r="KTS46" s="3629"/>
      <c r="KTT46" s="3629"/>
      <c r="KTU46" s="3629"/>
      <c r="KTV46" s="3629"/>
      <c r="KTW46" s="3630"/>
      <c r="KTX46" s="3631"/>
      <c r="KTY46" s="2383"/>
      <c r="KTZ46" s="3632"/>
      <c r="KUA46" s="3633"/>
      <c r="KUB46" s="3634"/>
      <c r="KUC46" s="3632"/>
      <c r="KUD46" s="3633"/>
      <c r="KUE46" s="3632"/>
      <c r="KUF46" s="3629"/>
      <c r="KUG46" s="3629"/>
      <c r="KUH46" s="3633"/>
      <c r="KUI46" s="3628"/>
      <c r="KUJ46" s="3629"/>
      <c r="KUK46" s="3628"/>
      <c r="KUL46" s="3629"/>
      <c r="KUM46" s="3629"/>
      <c r="KUN46" s="3629"/>
      <c r="KUO46" s="3629"/>
      <c r="KUP46" s="3630"/>
      <c r="KUQ46" s="3631"/>
      <c r="KUR46" s="2383"/>
      <c r="KUS46" s="3632"/>
      <c r="KUT46" s="3633"/>
      <c r="KUU46" s="3634"/>
      <c r="KUV46" s="3632"/>
      <c r="KUW46" s="3633"/>
      <c r="KUX46" s="3632"/>
      <c r="KUY46" s="3629"/>
      <c r="KUZ46" s="3629"/>
      <c r="KVA46" s="3633"/>
      <c r="KVB46" s="3628"/>
      <c r="KVC46" s="3629"/>
      <c r="KVD46" s="3628"/>
      <c r="KVE46" s="3629"/>
      <c r="KVF46" s="3629"/>
      <c r="KVG46" s="3629"/>
      <c r="KVH46" s="3629"/>
      <c r="KVI46" s="3630"/>
      <c r="KVJ46" s="3631"/>
      <c r="KVK46" s="2383"/>
      <c r="KVL46" s="3632"/>
      <c r="KVM46" s="3633"/>
      <c r="KVN46" s="3634"/>
      <c r="KVO46" s="3632"/>
      <c r="KVP46" s="3633"/>
      <c r="KVQ46" s="3632"/>
      <c r="KVR46" s="3629"/>
      <c r="KVS46" s="3629"/>
      <c r="KVT46" s="3633"/>
      <c r="KVU46" s="3628"/>
      <c r="KVV46" s="3629"/>
      <c r="KVW46" s="3628"/>
      <c r="KVX46" s="3629"/>
      <c r="KVY46" s="3629"/>
      <c r="KVZ46" s="3629"/>
      <c r="KWA46" s="3629"/>
      <c r="KWB46" s="3630"/>
      <c r="KWC46" s="3631"/>
      <c r="KWD46" s="2383"/>
      <c r="KWE46" s="3632"/>
      <c r="KWF46" s="3633"/>
      <c r="KWG46" s="3634"/>
      <c r="KWH46" s="3632"/>
      <c r="KWI46" s="3633"/>
      <c r="KWJ46" s="3632"/>
      <c r="KWK46" s="3629"/>
      <c r="KWL46" s="3629"/>
      <c r="KWM46" s="3633"/>
      <c r="KWN46" s="3628"/>
      <c r="KWO46" s="3629"/>
      <c r="KWP46" s="3628"/>
      <c r="KWQ46" s="3629"/>
      <c r="KWR46" s="3629"/>
      <c r="KWS46" s="3629"/>
      <c r="KWT46" s="3629"/>
      <c r="KWU46" s="3630"/>
      <c r="KWV46" s="3631"/>
      <c r="KWW46" s="2383"/>
      <c r="KWX46" s="3632"/>
      <c r="KWY46" s="3633"/>
      <c r="KWZ46" s="3634"/>
      <c r="KXA46" s="3632"/>
      <c r="KXB46" s="3633"/>
      <c r="KXC46" s="3632"/>
      <c r="KXD46" s="3629"/>
      <c r="KXE46" s="3629"/>
      <c r="KXF46" s="3633"/>
      <c r="KXG46" s="3628"/>
      <c r="KXH46" s="3629"/>
      <c r="KXI46" s="3628"/>
      <c r="KXJ46" s="3629"/>
      <c r="KXK46" s="3629"/>
      <c r="KXL46" s="3629"/>
      <c r="KXM46" s="3629"/>
      <c r="KXN46" s="3630"/>
      <c r="KXO46" s="3631"/>
      <c r="KXP46" s="2383"/>
      <c r="KXQ46" s="3632"/>
      <c r="KXR46" s="3633"/>
      <c r="KXS46" s="3634"/>
      <c r="KXT46" s="3632"/>
      <c r="KXU46" s="3633"/>
      <c r="KXV46" s="3632"/>
      <c r="KXW46" s="3629"/>
      <c r="KXX46" s="3629"/>
      <c r="KXY46" s="3633"/>
      <c r="KXZ46" s="3628"/>
      <c r="KYA46" s="3629"/>
      <c r="KYB46" s="3628"/>
      <c r="KYC46" s="3629"/>
      <c r="KYD46" s="3629"/>
      <c r="KYE46" s="3629"/>
      <c r="KYF46" s="3629"/>
      <c r="KYG46" s="3630"/>
      <c r="KYH46" s="3631"/>
      <c r="KYI46" s="2383"/>
      <c r="KYJ46" s="3632"/>
      <c r="KYK46" s="3633"/>
      <c r="KYL46" s="3634"/>
      <c r="KYM46" s="3632"/>
      <c r="KYN46" s="3633"/>
      <c r="KYO46" s="3632"/>
      <c r="KYP46" s="3629"/>
      <c r="KYQ46" s="3629"/>
      <c r="KYR46" s="3633"/>
      <c r="KYS46" s="3628"/>
      <c r="KYT46" s="3629"/>
      <c r="KYU46" s="3628"/>
      <c r="KYV46" s="3629"/>
      <c r="KYW46" s="3629"/>
      <c r="KYX46" s="3629"/>
      <c r="KYY46" s="3629"/>
      <c r="KYZ46" s="3630"/>
      <c r="KZA46" s="3631"/>
      <c r="KZB46" s="2383"/>
      <c r="KZC46" s="3632"/>
      <c r="KZD46" s="3633"/>
      <c r="KZE46" s="3634"/>
      <c r="KZF46" s="3632"/>
      <c r="KZG46" s="3633"/>
      <c r="KZH46" s="3632"/>
      <c r="KZI46" s="3629"/>
      <c r="KZJ46" s="3629"/>
      <c r="KZK46" s="3633"/>
      <c r="KZL46" s="3628"/>
      <c r="KZM46" s="3629"/>
      <c r="KZN46" s="3628"/>
      <c r="KZO46" s="3629"/>
      <c r="KZP46" s="3629"/>
      <c r="KZQ46" s="3629"/>
      <c r="KZR46" s="3629"/>
      <c r="KZS46" s="3630"/>
      <c r="KZT46" s="3631"/>
      <c r="KZU46" s="2383"/>
      <c r="KZV46" s="3632"/>
      <c r="KZW46" s="3633"/>
      <c r="KZX46" s="3634"/>
      <c r="KZY46" s="3632"/>
      <c r="KZZ46" s="3633"/>
      <c r="LAA46" s="3632"/>
      <c r="LAB46" s="3629"/>
      <c r="LAC46" s="3629"/>
      <c r="LAD46" s="3633"/>
      <c r="LAE46" s="3628"/>
      <c r="LAF46" s="3629"/>
      <c r="LAG46" s="3628"/>
      <c r="LAH46" s="3629"/>
      <c r="LAI46" s="3629"/>
      <c r="LAJ46" s="3629"/>
      <c r="LAK46" s="3629"/>
      <c r="LAL46" s="3630"/>
      <c r="LAM46" s="3631"/>
      <c r="LAN46" s="2383"/>
      <c r="LAO46" s="3632"/>
      <c r="LAP46" s="3633"/>
      <c r="LAQ46" s="3634"/>
      <c r="LAR46" s="3632"/>
      <c r="LAS46" s="3633"/>
      <c r="LAT46" s="3632"/>
      <c r="LAU46" s="3629"/>
      <c r="LAV46" s="3629"/>
      <c r="LAW46" s="3633"/>
      <c r="LAX46" s="3628"/>
      <c r="LAY46" s="3629"/>
      <c r="LAZ46" s="3628"/>
      <c r="LBA46" s="3629"/>
      <c r="LBB46" s="3629"/>
      <c r="LBC46" s="3629"/>
      <c r="LBD46" s="3629"/>
      <c r="LBE46" s="3630"/>
      <c r="LBF46" s="3631"/>
      <c r="LBG46" s="2383"/>
      <c r="LBH46" s="3632"/>
      <c r="LBI46" s="3633"/>
      <c r="LBJ46" s="3634"/>
      <c r="LBK46" s="3632"/>
      <c r="LBL46" s="3633"/>
      <c r="LBM46" s="3632"/>
      <c r="LBN46" s="3629"/>
      <c r="LBO46" s="3629"/>
      <c r="LBP46" s="3633"/>
      <c r="LBQ46" s="3628"/>
      <c r="LBR46" s="3629"/>
      <c r="LBS46" s="3628"/>
      <c r="LBT46" s="3629"/>
      <c r="LBU46" s="3629"/>
      <c r="LBV46" s="3629"/>
      <c r="LBW46" s="3629"/>
      <c r="LBX46" s="3630"/>
      <c r="LBY46" s="3631"/>
      <c r="LBZ46" s="2383"/>
      <c r="LCA46" s="3632"/>
      <c r="LCB46" s="3633"/>
      <c r="LCC46" s="3634"/>
      <c r="LCD46" s="3632"/>
      <c r="LCE46" s="3633"/>
      <c r="LCF46" s="3632"/>
      <c r="LCG46" s="3629"/>
      <c r="LCH46" s="3629"/>
      <c r="LCI46" s="3633"/>
      <c r="LCJ46" s="3628"/>
      <c r="LCK46" s="3629"/>
      <c r="LCL46" s="3628"/>
      <c r="LCM46" s="3629"/>
      <c r="LCN46" s="3629"/>
      <c r="LCO46" s="3629"/>
      <c r="LCP46" s="3629"/>
      <c r="LCQ46" s="3630"/>
      <c r="LCR46" s="3631"/>
      <c r="LCS46" s="2383"/>
      <c r="LCT46" s="3632"/>
      <c r="LCU46" s="3633"/>
      <c r="LCV46" s="3634"/>
      <c r="LCW46" s="3632"/>
      <c r="LCX46" s="3633"/>
      <c r="LCY46" s="3632"/>
      <c r="LCZ46" s="3629"/>
      <c r="LDA46" s="3629"/>
      <c r="LDB46" s="3633"/>
      <c r="LDC46" s="3628"/>
      <c r="LDD46" s="3629"/>
      <c r="LDE46" s="3628"/>
      <c r="LDF46" s="3629"/>
      <c r="LDG46" s="3629"/>
      <c r="LDH46" s="3629"/>
      <c r="LDI46" s="3629"/>
      <c r="LDJ46" s="3630"/>
      <c r="LDK46" s="3631"/>
      <c r="LDL46" s="2383"/>
      <c r="LDM46" s="3632"/>
      <c r="LDN46" s="3633"/>
      <c r="LDO46" s="3634"/>
      <c r="LDP46" s="3632"/>
      <c r="LDQ46" s="3633"/>
      <c r="LDR46" s="3632"/>
      <c r="LDS46" s="3629"/>
      <c r="LDT46" s="3629"/>
      <c r="LDU46" s="3633"/>
      <c r="LDV46" s="3628"/>
      <c r="LDW46" s="3629"/>
      <c r="LDX46" s="3628"/>
      <c r="LDY46" s="3629"/>
      <c r="LDZ46" s="3629"/>
      <c r="LEA46" s="3629"/>
      <c r="LEB46" s="3629"/>
      <c r="LEC46" s="3630"/>
      <c r="LED46" s="3631"/>
      <c r="LEE46" s="2383"/>
      <c r="LEF46" s="3632"/>
      <c r="LEG46" s="3633"/>
      <c r="LEH46" s="3634"/>
      <c r="LEI46" s="3632"/>
      <c r="LEJ46" s="3633"/>
      <c r="LEK46" s="3632"/>
      <c r="LEL46" s="3629"/>
      <c r="LEM46" s="3629"/>
      <c r="LEN46" s="3633"/>
      <c r="LEO46" s="3628"/>
      <c r="LEP46" s="3629"/>
      <c r="LEQ46" s="3628"/>
      <c r="LER46" s="3629"/>
      <c r="LES46" s="3629"/>
      <c r="LET46" s="3629"/>
      <c r="LEU46" s="3629"/>
      <c r="LEV46" s="3630"/>
      <c r="LEW46" s="3631"/>
      <c r="LEX46" s="2383"/>
      <c r="LEY46" s="3632"/>
      <c r="LEZ46" s="3633"/>
      <c r="LFA46" s="3634"/>
      <c r="LFB46" s="3632"/>
      <c r="LFC46" s="3633"/>
      <c r="LFD46" s="3632"/>
      <c r="LFE46" s="3629"/>
      <c r="LFF46" s="3629"/>
      <c r="LFG46" s="3633"/>
      <c r="LFH46" s="3628"/>
      <c r="LFI46" s="3629"/>
      <c r="LFJ46" s="3628"/>
      <c r="LFK46" s="3629"/>
      <c r="LFL46" s="3629"/>
      <c r="LFM46" s="3629"/>
      <c r="LFN46" s="3629"/>
      <c r="LFO46" s="3630"/>
      <c r="LFP46" s="3631"/>
      <c r="LFQ46" s="2383"/>
      <c r="LFR46" s="3632"/>
      <c r="LFS46" s="3633"/>
      <c r="LFT46" s="3634"/>
      <c r="LFU46" s="3632"/>
      <c r="LFV46" s="3633"/>
      <c r="LFW46" s="3632"/>
      <c r="LFX46" s="3629"/>
      <c r="LFY46" s="3629"/>
      <c r="LFZ46" s="3633"/>
      <c r="LGA46" s="3628"/>
      <c r="LGB46" s="3629"/>
      <c r="LGC46" s="3628"/>
      <c r="LGD46" s="3629"/>
      <c r="LGE46" s="3629"/>
      <c r="LGF46" s="3629"/>
      <c r="LGG46" s="3629"/>
      <c r="LGH46" s="3630"/>
      <c r="LGI46" s="3631"/>
      <c r="LGJ46" s="2383"/>
      <c r="LGK46" s="3632"/>
      <c r="LGL46" s="3633"/>
      <c r="LGM46" s="3634"/>
      <c r="LGN46" s="3632"/>
      <c r="LGO46" s="3633"/>
      <c r="LGP46" s="3632"/>
      <c r="LGQ46" s="3629"/>
      <c r="LGR46" s="3629"/>
      <c r="LGS46" s="3633"/>
      <c r="LGT46" s="3628"/>
      <c r="LGU46" s="3629"/>
      <c r="LGV46" s="3628"/>
      <c r="LGW46" s="3629"/>
      <c r="LGX46" s="3629"/>
      <c r="LGY46" s="3629"/>
      <c r="LGZ46" s="3629"/>
      <c r="LHA46" s="3630"/>
      <c r="LHB46" s="3631"/>
      <c r="LHC46" s="2383"/>
      <c r="LHD46" s="3632"/>
      <c r="LHE46" s="3633"/>
      <c r="LHF46" s="3634"/>
      <c r="LHG46" s="3632"/>
      <c r="LHH46" s="3633"/>
      <c r="LHI46" s="3632"/>
      <c r="LHJ46" s="3629"/>
      <c r="LHK46" s="3629"/>
      <c r="LHL46" s="3633"/>
      <c r="LHM46" s="3628"/>
      <c r="LHN46" s="3629"/>
      <c r="LHO46" s="3628"/>
      <c r="LHP46" s="3629"/>
      <c r="LHQ46" s="3629"/>
      <c r="LHR46" s="3629"/>
      <c r="LHS46" s="3629"/>
      <c r="LHT46" s="3630"/>
      <c r="LHU46" s="3631"/>
      <c r="LHV46" s="2383"/>
      <c r="LHW46" s="3632"/>
      <c r="LHX46" s="3633"/>
      <c r="LHY46" s="3634"/>
      <c r="LHZ46" s="3632"/>
      <c r="LIA46" s="3633"/>
      <c r="LIB46" s="3632"/>
      <c r="LIC46" s="3629"/>
      <c r="LID46" s="3629"/>
      <c r="LIE46" s="3633"/>
      <c r="LIF46" s="3628"/>
      <c r="LIG46" s="3629"/>
      <c r="LIH46" s="3628"/>
      <c r="LII46" s="3629"/>
      <c r="LIJ46" s="3629"/>
      <c r="LIK46" s="3629"/>
      <c r="LIL46" s="3629"/>
      <c r="LIM46" s="3630"/>
      <c r="LIN46" s="3631"/>
      <c r="LIO46" s="2383"/>
      <c r="LIP46" s="3632"/>
      <c r="LIQ46" s="3633"/>
      <c r="LIR46" s="3634"/>
      <c r="LIS46" s="3632"/>
      <c r="LIT46" s="3633"/>
      <c r="LIU46" s="3632"/>
      <c r="LIV46" s="3629"/>
      <c r="LIW46" s="3629"/>
      <c r="LIX46" s="3633"/>
      <c r="LIY46" s="3628"/>
      <c r="LIZ46" s="3629"/>
      <c r="LJA46" s="3628"/>
      <c r="LJB46" s="3629"/>
      <c r="LJC46" s="3629"/>
      <c r="LJD46" s="3629"/>
      <c r="LJE46" s="3629"/>
      <c r="LJF46" s="3630"/>
      <c r="LJG46" s="3631"/>
      <c r="LJH46" s="2383"/>
      <c r="LJI46" s="3632"/>
      <c r="LJJ46" s="3633"/>
      <c r="LJK46" s="3634"/>
      <c r="LJL46" s="3632"/>
      <c r="LJM46" s="3633"/>
      <c r="LJN46" s="3632"/>
      <c r="LJO46" s="3629"/>
      <c r="LJP46" s="3629"/>
      <c r="LJQ46" s="3633"/>
      <c r="LJR46" s="3628"/>
      <c r="LJS46" s="3629"/>
      <c r="LJT46" s="3628"/>
      <c r="LJU46" s="3629"/>
      <c r="LJV46" s="3629"/>
      <c r="LJW46" s="3629"/>
      <c r="LJX46" s="3629"/>
      <c r="LJY46" s="3630"/>
      <c r="LJZ46" s="3631"/>
      <c r="LKA46" s="2383"/>
      <c r="LKB46" s="3632"/>
      <c r="LKC46" s="3633"/>
      <c r="LKD46" s="3634"/>
      <c r="LKE46" s="3632"/>
      <c r="LKF46" s="3633"/>
      <c r="LKG46" s="3632"/>
      <c r="LKH46" s="3629"/>
      <c r="LKI46" s="3629"/>
      <c r="LKJ46" s="3633"/>
      <c r="LKK46" s="3628"/>
      <c r="LKL46" s="3629"/>
      <c r="LKM46" s="3628"/>
      <c r="LKN46" s="3629"/>
      <c r="LKO46" s="3629"/>
      <c r="LKP46" s="3629"/>
      <c r="LKQ46" s="3629"/>
      <c r="LKR46" s="3630"/>
      <c r="LKS46" s="3631"/>
      <c r="LKT46" s="2383"/>
      <c r="LKU46" s="3632"/>
      <c r="LKV46" s="3633"/>
      <c r="LKW46" s="3634"/>
      <c r="LKX46" s="3632"/>
      <c r="LKY46" s="3633"/>
      <c r="LKZ46" s="3632"/>
      <c r="LLA46" s="3629"/>
      <c r="LLB46" s="3629"/>
      <c r="LLC46" s="3633"/>
      <c r="LLD46" s="3628"/>
      <c r="LLE46" s="3629"/>
      <c r="LLF46" s="3628"/>
      <c r="LLG46" s="3629"/>
      <c r="LLH46" s="3629"/>
      <c r="LLI46" s="3629"/>
      <c r="LLJ46" s="3629"/>
      <c r="LLK46" s="3630"/>
      <c r="LLL46" s="3631"/>
      <c r="LLM46" s="2383"/>
      <c r="LLN46" s="3632"/>
      <c r="LLO46" s="3633"/>
      <c r="LLP46" s="3634"/>
      <c r="LLQ46" s="3632"/>
      <c r="LLR46" s="3633"/>
      <c r="LLS46" s="3632"/>
      <c r="LLT46" s="3629"/>
      <c r="LLU46" s="3629"/>
      <c r="LLV46" s="3633"/>
      <c r="LLW46" s="3628"/>
      <c r="LLX46" s="3629"/>
      <c r="LLY46" s="3628"/>
      <c r="LLZ46" s="3629"/>
      <c r="LMA46" s="3629"/>
      <c r="LMB46" s="3629"/>
      <c r="LMC46" s="3629"/>
      <c r="LMD46" s="3630"/>
      <c r="LME46" s="3631"/>
      <c r="LMF46" s="2383"/>
      <c r="LMG46" s="3632"/>
      <c r="LMH46" s="3633"/>
      <c r="LMI46" s="3634"/>
      <c r="LMJ46" s="3632"/>
      <c r="LMK46" s="3633"/>
      <c r="LML46" s="3632"/>
      <c r="LMM46" s="3629"/>
      <c r="LMN46" s="3629"/>
      <c r="LMO46" s="3633"/>
      <c r="LMP46" s="3628"/>
      <c r="LMQ46" s="3629"/>
      <c r="LMR46" s="3628"/>
      <c r="LMS46" s="3629"/>
      <c r="LMT46" s="3629"/>
      <c r="LMU46" s="3629"/>
      <c r="LMV46" s="3629"/>
      <c r="LMW46" s="3630"/>
      <c r="LMX46" s="3631"/>
      <c r="LMY46" s="2383"/>
      <c r="LMZ46" s="3632"/>
      <c r="LNA46" s="3633"/>
      <c r="LNB46" s="3634"/>
      <c r="LNC46" s="3632"/>
      <c r="LND46" s="3633"/>
      <c r="LNE46" s="3632"/>
      <c r="LNF46" s="3629"/>
      <c r="LNG46" s="3629"/>
      <c r="LNH46" s="3633"/>
      <c r="LNI46" s="3628"/>
      <c r="LNJ46" s="3629"/>
      <c r="LNK46" s="3628"/>
      <c r="LNL46" s="3629"/>
      <c r="LNM46" s="3629"/>
      <c r="LNN46" s="3629"/>
      <c r="LNO46" s="3629"/>
      <c r="LNP46" s="3630"/>
      <c r="LNQ46" s="3631"/>
      <c r="LNR46" s="2383"/>
      <c r="LNS46" s="3632"/>
      <c r="LNT46" s="3633"/>
      <c r="LNU46" s="3634"/>
      <c r="LNV46" s="3632"/>
      <c r="LNW46" s="3633"/>
      <c r="LNX46" s="3632"/>
      <c r="LNY46" s="3629"/>
      <c r="LNZ46" s="3629"/>
      <c r="LOA46" s="3633"/>
      <c r="LOB46" s="3628"/>
      <c r="LOC46" s="3629"/>
      <c r="LOD46" s="3628"/>
      <c r="LOE46" s="3629"/>
      <c r="LOF46" s="3629"/>
      <c r="LOG46" s="3629"/>
      <c r="LOH46" s="3629"/>
      <c r="LOI46" s="3630"/>
      <c r="LOJ46" s="3631"/>
      <c r="LOK46" s="2383"/>
      <c r="LOL46" s="3632"/>
      <c r="LOM46" s="3633"/>
      <c r="LON46" s="3634"/>
      <c r="LOO46" s="3632"/>
      <c r="LOP46" s="3633"/>
      <c r="LOQ46" s="3632"/>
      <c r="LOR46" s="3629"/>
      <c r="LOS46" s="3629"/>
      <c r="LOT46" s="3633"/>
      <c r="LOU46" s="3628"/>
      <c r="LOV46" s="3629"/>
      <c r="LOW46" s="3628"/>
      <c r="LOX46" s="3629"/>
      <c r="LOY46" s="3629"/>
      <c r="LOZ46" s="3629"/>
      <c r="LPA46" s="3629"/>
      <c r="LPB46" s="3630"/>
      <c r="LPC46" s="3631"/>
      <c r="LPD46" s="2383"/>
      <c r="LPE46" s="3632"/>
      <c r="LPF46" s="3633"/>
      <c r="LPG46" s="3634"/>
      <c r="LPH46" s="3632"/>
      <c r="LPI46" s="3633"/>
      <c r="LPJ46" s="3632"/>
      <c r="LPK46" s="3629"/>
      <c r="LPL46" s="3629"/>
      <c r="LPM46" s="3633"/>
      <c r="LPN46" s="3628"/>
      <c r="LPO46" s="3629"/>
      <c r="LPP46" s="3628"/>
      <c r="LPQ46" s="3629"/>
      <c r="LPR46" s="3629"/>
      <c r="LPS46" s="3629"/>
      <c r="LPT46" s="3629"/>
      <c r="LPU46" s="3630"/>
      <c r="LPV46" s="3631"/>
      <c r="LPW46" s="2383"/>
      <c r="LPX46" s="3632"/>
      <c r="LPY46" s="3633"/>
      <c r="LPZ46" s="3634"/>
      <c r="LQA46" s="3632"/>
      <c r="LQB46" s="3633"/>
      <c r="LQC46" s="3632"/>
      <c r="LQD46" s="3629"/>
      <c r="LQE46" s="3629"/>
      <c r="LQF46" s="3633"/>
      <c r="LQG46" s="3628"/>
      <c r="LQH46" s="3629"/>
      <c r="LQI46" s="3628"/>
      <c r="LQJ46" s="3629"/>
      <c r="LQK46" s="3629"/>
      <c r="LQL46" s="3629"/>
      <c r="LQM46" s="3629"/>
      <c r="LQN46" s="3630"/>
      <c r="LQO46" s="3631"/>
      <c r="LQP46" s="2383"/>
      <c r="LQQ46" s="3632"/>
      <c r="LQR46" s="3633"/>
      <c r="LQS46" s="3634"/>
      <c r="LQT46" s="3632"/>
      <c r="LQU46" s="3633"/>
      <c r="LQV46" s="3632"/>
      <c r="LQW46" s="3629"/>
      <c r="LQX46" s="3629"/>
      <c r="LQY46" s="3633"/>
      <c r="LQZ46" s="3628"/>
      <c r="LRA46" s="3629"/>
      <c r="LRB46" s="3628"/>
      <c r="LRC46" s="3629"/>
      <c r="LRD46" s="3629"/>
      <c r="LRE46" s="3629"/>
      <c r="LRF46" s="3629"/>
      <c r="LRG46" s="3630"/>
      <c r="LRH46" s="3631"/>
      <c r="LRI46" s="2383"/>
      <c r="LRJ46" s="3632"/>
      <c r="LRK46" s="3633"/>
      <c r="LRL46" s="3634"/>
      <c r="LRM46" s="3632"/>
      <c r="LRN46" s="3633"/>
      <c r="LRO46" s="3632"/>
      <c r="LRP46" s="3629"/>
      <c r="LRQ46" s="3629"/>
      <c r="LRR46" s="3633"/>
      <c r="LRS46" s="3628"/>
      <c r="LRT46" s="3629"/>
      <c r="LRU46" s="3628"/>
      <c r="LRV46" s="3629"/>
      <c r="LRW46" s="3629"/>
      <c r="LRX46" s="3629"/>
      <c r="LRY46" s="3629"/>
      <c r="LRZ46" s="3630"/>
      <c r="LSA46" s="3631"/>
      <c r="LSB46" s="2383"/>
      <c r="LSC46" s="3632"/>
      <c r="LSD46" s="3633"/>
      <c r="LSE46" s="3634"/>
      <c r="LSF46" s="3632"/>
      <c r="LSG46" s="3633"/>
      <c r="LSH46" s="3632"/>
      <c r="LSI46" s="3629"/>
      <c r="LSJ46" s="3629"/>
      <c r="LSK46" s="3633"/>
      <c r="LSL46" s="3628"/>
      <c r="LSM46" s="3629"/>
      <c r="LSN46" s="3628"/>
      <c r="LSO46" s="3629"/>
      <c r="LSP46" s="3629"/>
      <c r="LSQ46" s="3629"/>
      <c r="LSR46" s="3629"/>
      <c r="LSS46" s="3630"/>
      <c r="LST46" s="3631"/>
      <c r="LSU46" s="2383"/>
      <c r="LSV46" s="3632"/>
      <c r="LSW46" s="3633"/>
      <c r="LSX46" s="3634"/>
      <c r="LSY46" s="3632"/>
      <c r="LSZ46" s="3633"/>
      <c r="LTA46" s="3632"/>
      <c r="LTB46" s="3629"/>
      <c r="LTC46" s="3629"/>
      <c r="LTD46" s="3633"/>
      <c r="LTE46" s="3628"/>
      <c r="LTF46" s="3629"/>
      <c r="LTG46" s="3628"/>
      <c r="LTH46" s="3629"/>
      <c r="LTI46" s="3629"/>
      <c r="LTJ46" s="3629"/>
      <c r="LTK46" s="3629"/>
      <c r="LTL46" s="3630"/>
      <c r="LTM46" s="3631"/>
      <c r="LTN46" s="2383"/>
      <c r="LTO46" s="3632"/>
      <c r="LTP46" s="3633"/>
      <c r="LTQ46" s="3634"/>
      <c r="LTR46" s="3632"/>
      <c r="LTS46" s="3633"/>
      <c r="LTT46" s="3632"/>
      <c r="LTU46" s="3629"/>
      <c r="LTV46" s="3629"/>
      <c r="LTW46" s="3633"/>
      <c r="LTX46" s="3628"/>
      <c r="LTY46" s="3629"/>
      <c r="LTZ46" s="3628"/>
      <c r="LUA46" s="3629"/>
      <c r="LUB46" s="3629"/>
      <c r="LUC46" s="3629"/>
      <c r="LUD46" s="3629"/>
      <c r="LUE46" s="3630"/>
      <c r="LUF46" s="3631"/>
      <c r="LUG46" s="2383"/>
      <c r="LUH46" s="3632"/>
      <c r="LUI46" s="3633"/>
      <c r="LUJ46" s="3634"/>
      <c r="LUK46" s="3632"/>
      <c r="LUL46" s="3633"/>
      <c r="LUM46" s="3632"/>
      <c r="LUN46" s="3629"/>
      <c r="LUO46" s="3629"/>
      <c r="LUP46" s="3633"/>
      <c r="LUQ46" s="3628"/>
      <c r="LUR46" s="3629"/>
      <c r="LUS46" s="3628"/>
      <c r="LUT46" s="3629"/>
      <c r="LUU46" s="3629"/>
      <c r="LUV46" s="3629"/>
      <c r="LUW46" s="3629"/>
      <c r="LUX46" s="3630"/>
      <c r="LUY46" s="3631"/>
      <c r="LUZ46" s="2383"/>
      <c r="LVA46" s="3632"/>
      <c r="LVB46" s="3633"/>
      <c r="LVC46" s="3634"/>
      <c r="LVD46" s="3632"/>
      <c r="LVE46" s="3633"/>
      <c r="LVF46" s="3632"/>
      <c r="LVG46" s="3629"/>
      <c r="LVH46" s="3629"/>
      <c r="LVI46" s="3633"/>
      <c r="LVJ46" s="3628"/>
      <c r="LVK46" s="3629"/>
      <c r="LVL46" s="3628"/>
      <c r="LVM46" s="3629"/>
      <c r="LVN46" s="3629"/>
      <c r="LVO46" s="3629"/>
      <c r="LVP46" s="3629"/>
      <c r="LVQ46" s="3630"/>
      <c r="LVR46" s="3631"/>
      <c r="LVS46" s="2383"/>
      <c r="LVT46" s="3632"/>
      <c r="LVU46" s="3633"/>
      <c r="LVV46" s="3634"/>
      <c r="LVW46" s="3632"/>
      <c r="LVX46" s="3633"/>
      <c r="LVY46" s="3632"/>
      <c r="LVZ46" s="3629"/>
      <c r="LWA46" s="3629"/>
      <c r="LWB46" s="3633"/>
      <c r="LWC46" s="3628"/>
      <c r="LWD46" s="3629"/>
      <c r="LWE46" s="3628"/>
      <c r="LWF46" s="3629"/>
      <c r="LWG46" s="3629"/>
      <c r="LWH46" s="3629"/>
      <c r="LWI46" s="3629"/>
      <c r="LWJ46" s="3630"/>
      <c r="LWK46" s="3631"/>
      <c r="LWL46" s="2383"/>
      <c r="LWM46" s="3632"/>
      <c r="LWN46" s="3633"/>
      <c r="LWO46" s="3634"/>
      <c r="LWP46" s="3632"/>
      <c r="LWQ46" s="3633"/>
      <c r="LWR46" s="3632"/>
      <c r="LWS46" s="3629"/>
      <c r="LWT46" s="3629"/>
      <c r="LWU46" s="3633"/>
      <c r="LWV46" s="3628"/>
      <c r="LWW46" s="3629"/>
      <c r="LWX46" s="3628"/>
      <c r="LWY46" s="3629"/>
      <c r="LWZ46" s="3629"/>
      <c r="LXA46" s="3629"/>
      <c r="LXB46" s="3629"/>
      <c r="LXC46" s="3630"/>
      <c r="LXD46" s="3631"/>
      <c r="LXE46" s="2383"/>
      <c r="LXF46" s="3632"/>
      <c r="LXG46" s="3633"/>
      <c r="LXH46" s="3634"/>
      <c r="LXI46" s="3632"/>
      <c r="LXJ46" s="3633"/>
      <c r="LXK46" s="3632"/>
      <c r="LXL46" s="3629"/>
      <c r="LXM46" s="3629"/>
      <c r="LXN46" s="3633"/>
      <c r="LXO46" s="3628"/>
      <c r="LXP46" s="3629"/>
      <c r="LXQ46" s="3628"/>
      <c r="LXR46" s="3629"/>
      <c r="LXS46" s="3629"/>
      <c r="LXT46" s="3629"/>
      <c r="LXU46" s="3629"/>
      <c r="LXV46" s="3630"/>
      <c r="LXW46" s="3631"/>
      <c r="LXX46" s="2383"/>
      <c r="LXY46" s="3632"/>
      <c r="LXZ46" s="3633"/>
      <c r="LYA46" s="3634"/>
      <c r="LYB46" s="3632"/>
      <c r="LYC46" s="3633"/>
      <c r="LYD46" s="3632"/>
      <c r="LYE46" s="3629"/>
      <c r="LYF46" s="3629"/>
      <c r="LYG46" s="3633"/>
      <c r="LYH46" s="3628"/>
      <c r="LYI46" s="3629"/>
      <c r="LYJ46" s="3628"/>
      <c r="LYK46" s="3629"/>
      <c r="LYL46" s="3629"/>
      <c r="LYM46" s="3629"/>
      <c r="LYN46" s="3629"/>
      <c r="LYO46" s="3630"/>
      <c r="LYP46" s="3631"/>
      <c r="LYQ46" s="2383"/>
      <c r="LYR46" s="3632"/>
      <c r="LYS46" s="3633"/>
      <c r="LYT46" s="3634"/>
      <c r="LYU46" s="3632"/>
      <c r="LYV46" s="3633"/>
      <c r="LYW46" s="3632"/>
      <c r="LYX46" s="3629"/>
      <c r="LYY46" s="3629"/>
      <c r="LYZ46" s="3633"/>
      <c r="LZA46" s="3628"/>
      <c r="LZB46" s="3629"/>
      <c r="LZC46" s="3628"/>
      <c r="LZD46" s="3629"/>
      <c r="LZE46" s="3629"/>
      <c r="LZF46" s="3629"/>
      <c r="LZG46" s="3629"/>
      <c r="LZH46" s="3630"/>
      <c r="LZI46" s="3631"/>
      <c r="LZJ46" s="2383"/>
      <c r="LZK46" s="3632"/>
      <c r="LZL46" s="3633"/>
      <c r="LZM46" s="3634"/>
      <c r="LZN46" s="3632"/>
      <c r="LZO46" s="3633"/>
      <c r="LZP46" s="3632"/>
      <c r="LZQ46" s="3629"/>
      <c r="LZR46" s="3629"/>
      <c r="LZS46" s="3633"/>
      <c r="LZT46" s="3628"/>
      <c r="LZU46" s="3629"/>
      <c r="LZV46" s="3628"/>
      <c r="LZW46" s="3629"/>
      <c r="LZX46" s="3629"/>
      <c r="LZY46" s="3629"/>
      <c r="LZZ46" s="3629"/>
      <c r="MAA46" s="3630"/>
      <c r="MAB46" s="3631"/>
      <c r="MAC46" s="2383"/>
      <c r="MAD46" s="3632"/>
      <c r="MAE46" s="3633"/>
      <c r="MAF46" s="3634"/>
      <c r="MAG46" s="3632"/>
      <c r="MAH46" s="3633"/>
      <c r="MAI46" s="3632"/>
      <c r="MAJ46" s="3629"/>
      <c r="MAK46" s="3629"/>
      <c r="MAL46" s="3633"/>
      <c r="MAM46" s="3628"/>
      <c r="MAN46" s="3629"/>
      <c r="MAO46" s="3628"/>
      <c r="MAP46" s="3629"/>
      <c r="MAQ46" s="3629"/>
      <c r="MAR46" s="3629"/>
      <c r="MAS46" s="3629"/>
      <c r="MAT46" s="3630"/>
      <c r="MAU46" s="3631"/>
      <c r="MAV46" s="2383"/>
      <c r="MAW46" s="3632"/>
      <c r="MAX46" s="3633"/>
      <c r="MAY46" s="3634"/>
      <c r="MAZ46" s="3632"/>
      <c r="MBA46" s="3633"/>
      <c r="MBB46" s="3632"/>
      <c r="MBC46" s="3629"/>
      <c r="MBD46" s="3629"/>
      <c r="MBE46" s="3633"/>
      <c r="MBF46" s="3628"/>
      <c r="MBG46" s="3629"/>
      <c r="MBH46" s="3628"/>
      <c r="MBI46" s="3629"/>
      <c r="MBJ46" s="3629"/>
      <c r="MBK46" s="3629"/>
      <c r="MBL46" s="3629"/>
      <c r="MBM46" s="3630"/>
      <c r="MBN46" s="3631"/>
      <c r="MBO46" s="2383"/>
      <c r="MBP46" s="3632"/>
      <c r="MBQ46" s="3633"/>
      <c r="MBR46" s="3634"/>
      <c r="MBS46" s="3632"/>
      <c r="MBT46" s="3633"/>
      <c r="MBU46" s="3632"/>
      <c r="MBV46" s="3629"/>
      <c r="MBW46" s="3629"/>
      <c r="MBX46" s="3633"/>
      <c r="MBY46" s="3628"/>
      <c r="MBZ46" s="3629"/>
      <c r="MCA46" s="3628"/>
      <c r="MCB46" s="3629"/>
      <c r="MCC46" s="3629"/>
      <c r="MCD46" s="3629"/>
      <c r="MCE46" s="3629"/>
      <c r="MCF46" s="3630"/>
      <c r="MCG46" s="3631"/>
      <c r="MCH46" s="2383"/>
      <c r="MCI46" s="3632"/>
      <c r="MCJ46" s="3633"/>
      <c r="MCK46" s="3634"/>
      <c r="MCL46" s="3632"/>
      <c r="MCM46" s="3633"/>
      <c r="MCN46" s="3632"/>
      <c r="MCO46" s="3629"/>
      <c r="MCP46" s="3629"/>
      <c r="MCQ46" s="3633"/>
      <c r="MCR46" s="3628"/>
      <c r="MCS46" s="3629"/>
      <c r="MCT46" s="3628"/>
      <c r="MCU46" s="3629"/>
      <c r="MCV46" s="3629"/>
      <c r="MCW46" s="3629"/>
      <c r="MCX46" s="3629"/>
      <c r="MCY46" s="3630"/>
      <c r="MCZ46" s="3631"/>
      <c r="MDA46" s="2383"/>
      <c r="MDB46" s="3632"/>
      <c r="MDC46" s="3633"/>
      <c r="MDD46" s="3634"/>
      <c r="MDE46" s="3632"/>
      <c r="MDF46" s="3633"/>
      <c r="MDG46" s="3632"/>
      <c r="MDH46" s="3629"/>
      <c r="MDI46" s="3629"/>
      <c r="MDJ46" s="3633"/>
      <c r="MDK46" s="3628"/>
      <c r="MDL46" s="3629"/>
      <c r="MDM46" s="3628"/>
      <c r="MDN46" s="3629"/>
      <c r="MDO46" s="3629"/>
      <c r="MDP46" s="3629"/>
      <c r="MDQ46" s="3629"/>
      <c r="MDR46" s="3630"/>
      <c r="MDS46" s="3631"/>
      <c r="MDT46" s="2383"/>
      <c r="MDU46" s="3632"/>
      <c r="MDV46" s="3633"/>
      <c r="MDW46" s="3634"/>
      <c r="MDX46" s="3632"/>
      <c r="MDY46" s="3633"/>
      <c r="MDZ46" s="3632"/>
      <c r="MEA46" s="3629"/>
      <c r="MEB46" s="3629"/>
      <c r="MEC46" s="3633"/>
      <c r="MED46" s="3628"/>
      <c r="MEE46" s="3629"/>
      <c r="MEF46" s="3628"/>
      <c r="MEG46" s="3629"/>
      <c r="MEH46" s="3629"/>
      <c r="MEI46" s="3629"/>
      <c r="MEJ46" s="3629"/>
      <c r="MEK46" s="3630"/>
      <c r="MEL46" s="3631"/>
      <c r="MEM46" s="2383"/>
      <c r="MEN46" s="3632"/>
      <c r="MEO46" s="3633"/>
      <c r="MEP46" s="3634"/>
      <c r="MEQ46" s="3632"/>
      <c r="MER46" s="3633"/>
      <c r="MES46" s="3632"/>
      <c r="MET46" s="3629"/>
      <c r="MEU46" s="3629"/>
      <c r="MEV46" s="3633"/>
      <c r="MEW46" s="3628"/>
      <c r="MEX46" s="3629"/>
      <c r="MEY46" s="3628"/>
      <c r="MEZ46" s="3629"/>
      <c r="MFA46" s="3629"/>
      <c r="MFB46" s="3629"/>
      <c r="MFC46" s="3629"/>
      <c r="MFD46" s="3630"/>
      <c r="MFE46" s="3631"/>
      <c r="MFF46" s="2383"/>
      <c r="MFG46" s="3632"/>
      <c r="MFH46" s="3633"/>
      <c r="MFI46" s="3634"/>
      <c r="MFJ46" s="3632"/>
      <c r="MFK46" s="3633"/>
      <c r="MFL46" s="3632"/>
      <c r="MFM46" s="3629"/>
      <c r="MFN46" s="3629"/>
      <c r="MFO46" s="3633"/>
      <c r="MFP46" s="3628"/>
      <c r="MFQ46" s="3629"/>
      <c r="MFR46" s="3628"/>
      <c r="MFS46" s="3629"/>
      <c r="MFT46" s="3629"/>
      <c r="MFU46" s="3629"/>
      <c r="MFV46" s="3629"/>
      <c r="MFW46" s="3630"/>
      <c r="MFX46" s="3631"/>
      <c r="MFY46" s="2383"/>
      <c r="MFZ46" s="3632"/>
      <c r="MGA46" s="3633"/>
      <c r="MGB46" s="3634"/>
      <c r="MGC46" s="3632"/>
      <c r="MGD46" s="3633"/>
      <c r="MGE46" s="3632"/>
      <c r="MGF46" s="3629"/>
      <c r="MGG46" s="3629"/>
      <c r="MGH46" s="3633"/>
      <c r="MGI46" s="3628"/>
      <c r="MGJ46" s="3629"/>
      <c r="MGK46" s="3628"/>
      <c r="MGL46" s="3629"/>
      <c r="MGM46" s="3629"/>
      <c r="MGN46" s="3629"/>
      <c r="MGO46" s="3629"/>
      <c r="MGP46" s="3630"/>
      <c r="MGQ46" s="3631"/>
      <c r="MGR46" s="2383"/>
      <c r="MGS46" s="3632"/>
      <c r="MGT46" s="3633"/>
      <c r="MGU46" s="3634"/>
      <c r="MGV46" s="3632"/>
      <c r="MGW46" s="3633"/>
      <c r="MGX46" s="3632"/>
      <c r="MGY46" s="3629"/>
      <c r="MGZ46" s="3629"/>
      <c r="MHA46" s="3633"/>
      <c r="MHB46" s="3628"/>
      <c r="MHC46" s="3629"/>
      <c r="MHD46" s="3628"/>
      <c r="MHE46" s="3629"/>
      <c r="MHF46" s="3629"/>
      <c r="MHG46" s="3629"/>
      <c r="MHH46" s="3629"/>
      <c r="MHI46" s="3630"/>
      <c r="MHJ46" s="3631"/>
      <c r="MHK46" s="2383"/>
      <c r="MHL46" s="3632"/>
      <c r="MHM46" s="3633"/>
      <c r="MHN46" s="3634"/>
      <c r="MHO46" s="3632"/>
      <c r="MHP46" s="3633"/>
      <c r="MHQ46" s="3632"/>
      <c r="MHR46" s="3629"/>
      <c r="MHS46" s="3629"/>
      <c r="MHT46" s="3633"/>
      <c r="MHU46" s="3628"/>
      <c r="MHV46" s="3629"/>
      <c r="MHW46" s="3628"/>
      <c r="MHX46" s="3629"/>
      <c r="MHY46" s="3629"/>
      <c r="MHZ46" s="3629"/>
      <c r="MIA46" s="3629"/>
      <c r="MIB46" s="3630"/>
      <c r="MIC46" s="3631"/>
      <c r="MID46" s="2383"/>
      <c r="MIE46" s="3632"/>
      <c r="MIF46" s="3633"/>
      <c r="MIG46" s="3634"/>
      <c r="MIH46" s="3632"/>
      <c r="MII46" s="3633"/>
      <c r="MIJ46" s="3632"/>
      <c r="MIK46" s="3629"/>
      <c r="MIL46" s="3629"/>
      <c r="MIM46" s="3633"/>
      <c r="MIN46" s="3628"/>
      <c r="MIO46" s="3629"/>
      <c r="MIP46" s="3628"/>
      <c r="MIQ46" s="3629"/>
      <c r="MIR46" s="3629"/>
      <c r="MIS46" s="3629"/>
      <c r="MIT46" s="3629"/>
      <c r="MIU46" s="3630"/>
      <c r="MIV46" s="3631"/>
      <c r="MIW46" s="2383"/>
      <c r="MIX46" s="3632"/>
      <c r="MIY46" s="3633"/>
      <c r="MIZ46" s="3634"/>
      <c r="MJA46" s="3632"/>
      <c r="MJB46" s="3633"/>
      <c r="MJC46" s="3632"/>
      <c r="MJD46" s="3629"/>
      <c r="MJE46" s="3629"/>
      <c r="MJF46" s="3633"/>
      <c r="MJG46" s="3628"/>
      <c r="MJH46" s="3629"/>
      <c r="MJI46" s="3628"/>
      <c r="MJJ46" s="3629"/>
      <c r="MJK46" s="3629"/>
      <c r="MJL46" s="3629"/>
      <c r="MJM46" s="3629"/>
      <c r="MJN46" s="3630"/>
      <c r="MJO46" s="3631"/>
      <c r="MJP46" s="2383"/>
      <c r="MJQ46" s="3632"/>
      <c r="MJR46" s="3633"/>
      <c r="MJS46" s="3634"/>
      <c r="MJT46" s="3632"/>
      <c r="MJU46" s="3633"/>
      <c r="MJV46" s="3632"/>
      <c r="MJW46" s="3629"/>
      <c r="MJX46" s="3629"/>
      <c r="MJY46" s="3633"/>
      <c r="MJZ46" s="3628"/>
      <c r="MKA46" s="3629"/>
      <c r="MKB46" s="3628"/>
      <c r="MKC46" s="3629"/>
      <c r="MKD46" s="3629"/>
      <c r="MKE46" s="3629"/>
      <c r="MKF46" s="3629"/>
      <c r="MKG46" s="3630"/>
      <c r="MKH46" s="3631"/>
      <c r="MKI46" s="2383"/>
      <c r="MKJ46" s="3632"/>
      <c r="MKK46" s="3633"/>
      <c r="MKL46" s="3634"/>
      <c r="MKM46" s="3632"/>
      <c r="MKN46" s="3633"/>
      <c r="MKO46" s="3632"/>
      <c r="MKP46" s="3629"/>
      <c r="MKQ46" s="3629"/>
      <c r="MKR46" s="3633"/>
      <c r="MKS46" s="3628"/>
      <c r="MKT46" s="3629"/>
      <c r="MKU46" s="3628"/>
      <c r="MKV46" s="3629"/>
      <c r="MKW46" s="3629"/>
      <c r="MKX46" s="3629"/>
      <c r="MKY46" s="3629"/>
      <c r="MKZ46" s="3630"/>
      <c r="MLA46" s="3631"/>
      <c r="MLB46" s="2383"/>
      <c r="MLC46" s="3632"/>
      <c r="MLD46" s="3633"/>
      <c r="MLE46" s="3634"/>
      <c r="MLF46" s="3632"/>
      <c r="MLG46" s="3633"/>
      <c r="MLH46" s="3632"/>
      <c r="MLI46" s="3629"/>
      <c r="MLJ46" s="3629"/>
      <c r="MLK46" s="3633"/>
      <c r="MLL46" s="3628"/>
      <c r="MLM46" s="3629"/>
      <c r="MLN46" s="3628"/>
      <c r="MLO46" s="3629"/>
      <c r="MLP46" s="3629"/>
      <c r="MLQ46" s="3629"/>
      <c r="MLR46" s="3629"/>
      <c r="MLS46" s="3630"/>
      <c r="MLT46" s="3631"/>
      <c r="MLU46" s="2383"/>
      <c r="MLV46" s="3632"/>
      <c r="MLW46" s="3633"/>
      <c r="MLX46" s="3634"/>
      <c r="MLY46" s="3632"/>
      <c r="MLZ46" s="3633"/>
      <c r="MMA46" s="3632"/>
      <c r="MMB46" s="3629"/>
      <c r="MMC46" s="3629"/>
      <c r="MMD46" s="3633"/>
      <c r="MME46" s="3628"/>
      <c r="MMF46" s="3629"/>
      <c r="MMG46" s="3628"/>
      <c r="MMH46" s="3629"/>
      <c r="MMI46" s="3629"/>
      <c r="MMJ46" s="3629"/>
      <c r="MMK46" s="3629"/>
      <c r="MML46" s="3630"/>
      <c r="MMM46" s="3631"/>
      <c r="MMN46" s="2383"/>
      <c r="MMO46" s="3632"/>
      <c r="MMP46" s="3633"/>
      <c r="MMQ46" s="3634"/>
      <c r="MMR46" s="3632"/>
      <c r="MMS46" s="3633"/>
      <c r="MMT46" s="3632"/>
      <c r="MMU46" s="3629"/>
      <c r="MMV46" s="3629"/>
      <c r="MMW46" s="3633"/>
      <c r="MMX46" s="3628"/>
      <c r="MMY46" s="3629"/>
      <c r="MMZ46" s="3628"/>
      <c r="MNA46" s="3629"/>
      <c r="MNB46" s="3629"/>
      <c r="MNC46" s="3629"/>
      <c r="MND46" s="3629"/>
      <c r="MNE46" s="3630"/>
      <c r="MNF46" s="3631"/>
      <c r="MNG46" s="2383"/>
      <c r="MNH46" s="3632"/>
      <c r="MNI46" s="3633"/>
      <c r="MNJ46" s="3634"/>
      <c r="MNK46" s="3632"/>
      <c r="MNL46" s="3633"/>
      <c r="MNM46" s="3632"/>
      <c r="MNN46" s="3629"/>
      <c r="MNO46" s="3629"/>
      <c r="MNP46" s="3633"/>
      <c r="MNQ46" s="3628"/>
      <c r="MNR46" s="3629"/>
      <c r="MNS46" s="3628"/>
      <c r="MNT46" s="3629"/>
      <c r="MNU46" s="3629"/>
      <c r="MNV46" s="3629"/>
      <c r="MNW46" s="3629"/>
      <c r="MNX46" s="3630"/>
      <c r="MNY46" s="3631"/>
      <c r="MNZ46" s="2383"/>
      <c r="MOA46" s="3632"/>
      <c r="MOB46" s="3633"/>
      <c r="MOC46" s="3634"/>
      <c r="MOD46" s="3632"/>
      <c r="MOE46" s="3633"/>
      <c r="MOF46" s="3632"/>
      <c r="MOG46" s="3629"/>
      <c r="MOH46" s="3629"/>
      <c r="MOI46" s="3633"/>
      <c r="MOJ46" s="3628"/>
      <c r="MOK46" s="3629"/>
      <c r="MOL46" s="3628"/>
      <c r="MOM46" s="3629"/>
      <c r="MON46" s="3629"/>
      <c r="MOO46" s="3629"/>
      <c r="MOP46" s="3629"/>
      <c r="MOQ46" s="3630"/>
      <c r="MOR46" s="3631"/>
      <c r="MOS46" s="2383"/>
      <c r="MOT46" s="3632"/>
      <c r="MOU46" s="3633"/>
      <c r="MOV46" s="3634"/>
      <c r="MOW46" s="3632"/>
      <c r="MOX46" s="3633"/>
      <c r="MOY46" s="3632"/>
      <c r="MOZ46" s="3629"/>
      <c r="MPA46" s="3629"/>
      <c r="MPB46" s="3633"/>
      <c r="MPC46" s="3628"/>
      <c r="MPD46" s="3629"/>
      <c r="MPE46" s="3628"/>
      <c r="MPF46" s="3629"/>
      <c r="MPG46" s="3629"/>
      <c r="MPH46" s="3629"/>
      <c r="MPI46" s="3629"/>
      <c r="MPJ46" s="3630"/>
      <c r="MPK46" s="3631"/>
      <c r="MPL46" s="2383"/>
      <c r="MPM46" s="3632"/>
      <c r="MPN46" s="3633"/>
      <c r="MPO46" s="3634"/>
      <c r="MPP46" s="3632"/>
      <c r="MPQ46" s="3633"/>
      <c r="MPR46" s="3632"/>
      <c r="MPS46" s="3629"/>
      <c r="MPT46" s="3629"/>
      <c r="MPU46" s="3633"/>
      <c r="MPV46" s="3628"/>
      <c r="MPW46" s="3629"/>
      <c r="MPX46" s="3628"/>
      <c r="MPY46" s="3629"/>
      <c r="MPZ46" s="3629"/>
      <c r="MQA46" s="3629"/>
      <c r="MQB46" s="3629"/>
      <c r="MQC46" s="3630"/>
      <c r="MQD46" s="3631"/>
      <c r="MQE46" s="2383"/>
      <c r="MQF46" s="3632"/>
      <c r="MQG46" s="3633"/>
      <c r="MQH46" s="3634"/>
      <c r="MQI46" s="3632"/>
      <c r="MQJ46" s="3633"/>
      <c r="MQK46" s="3632"/>
      <c r="MQL46" s="3629"/>
      <c r="MQM46" s="3629"/>
      <c r="MQN46" s="3633"/>
      <c r="MQO46" s="3628"/>
      <c r="MQP46" s="3629"/>
      <c r="MQQ46" s="3628"/>
      <c r="MQR46" s="3629"/>
      <c r="MQS46" s="3629"/>
      <c r="MQT46" s="3629"/>
      <c r="MQU46" s="3629"/>
      <c r="MQV46" s="3630"/>
      <c r="MQW46" s="3631"/>
      <c r="MQX46" s="2383"/>
      <c r="MQY46" s="3632"/>
      <c r="MQZ46" s="3633"/>
      <c r="MRA46" s="3634"/>
      <c r="MRB46" s="3632"/>
      <c r="MRC46" s="3633"/>
      <c r="MRD46" s="3632"/>
      <c r="MRE46" s="3629"/>
      <c r="MRF46" s="3629"/>
      <c r="MRG46" s="3633"/>
      <c r="MRH46" s="3628"/>
      <c r="MRI46" s="3629"/>
      <c r="MRJ46" s="3628"/>
      <c r="MRK46" s="3629"/>
      <c r="MRL46" s="3629"/>
      <c r="MRM46" s="3629"/>
      <c r="MRN46" s="3629"/>
      <c r="MRO46" s="3630"/>
      <c r="MRP46" s="3631"/>
      <c r="MRQ46" s="2383"/>
      <c r="MRR46" s="3632"/>
      <c r="MRS46" s="3633"/>
      <c r="MRT46" s="3634"/>
      <c r="MRU46" s="3632"/>
      <c r="MRV46" s="3633"/>
      <c r="MRW46" s="3632"/>
      <c r="MRX46" s="3629"/>
      <c r="MRY46" s="3629"/>
      <c r="MRZ46" s="3633"/>
      <c r="MSA46" s="3628"/>
      <c r="MSB46" s="3629"/>
      <c r="MSC46" s="3628"/>
      <c r="MSD46" s="3629"/>
      <c r="MSE46" s="3629"/>
      <c r="MSF46" s="3629"/>
      <c r="MSG46" s="3629"/>
      <c r="MSH46" s="3630"/>
      <c r="MSI46" s="3631"/>
      <c r="MSJ46" s="2383"/>
      <c r="MSK46" s="3632"/>
      <c r="MSL46" s="3633"/>
      <c r="MSM46" s="3634"/>
      <c r="MSN46" s="3632"/>
      <c r="MSO46" s="3633"/>
      <c r="MSP46" s="3632"/>
      <c r="MSQ46" s="3629"/>
      <c r="MSR46" s="3629"/>
      <c r="MSS46" s="3633"/>
      <c r="MST46" s="3628"/>
      <c r="MSU46" s="3629"/>
      <c r="MSV46" s="3628"/>
      <c r="MSW46" s="3629"/>
      <c r="MSX46" s="3629"/>
      <c r="MSY46" s="3629"/>
      <c r="MSZ46" s="3629"/>
      <c r="MTA46" s="3630"/>
      <c r="MTB46" s="3631"/>
      <c r="MTC46" s="2383"/>
      <c r="MTD46" s="3632"/>
      <c r="MTE46" s="3633"/>
      <c r="MTF46" s="3634"/>
      <c r="MTG46" s="3632"/>
      <c r="MTH46" s="3633"/>
      <c r="MTI46" s="3632"/>
      <c r="MTJ46" s="3629"/>
      <c r="MTK46" s="3629"/>
      <c r="MTL46" s="3633"/>
      <c r="MTM46" s="3628"/>
      <c r="MTN46" s="3629"/>
      <c r="MTO46" s="3628"/>
      <c r="MTP46" s="3629"/>
      <c r="MTQ46" s="3629"/>
      <c r="MTR46" s="3629"/>
      <c r="MTS46" s="3629"/>
      <c r="MTT46" s="3630"/>
      <c r="MTU46" s="3631"/>
      <c r="MTV46" s="2383"/>
      <c r="MTW46" s="3632"/>
      <c r="MTX46" s="3633"/>
      <c r="MTY46" s="3634"/>
      <c r="MTZ46" s="3632"/>
      <c r="MUA46" s="3633"/>
      <c r="MUB46" s="3632"/>
      <c r="MUC46" s="3629"/>
      <c r="MUD46" s="3629"/>
      <c r="MUE46" s="3633"/>
      <c r="MUF46" s="3628"/>
      <c r="MUG46" s="3629"/>
      <c r="MUH46" s="3628"/>
      <c r="MUI46" s="3629"/>
      <c r="MUJ46" s="3629"/>
      <c r="MUK46" s="3629"/>
      <c r="MUL46" s="3629"/>
      <c r="MUM46" s="3630"/>
      <c r="MUN46" s="3631"/>
      <c r="MUO46" s="2383"/>
      <c r="MUP46" s="3632"/>
      <c r="MUQ46" s="3633"/>
      <c r="MUR46" s="3634"/>
      <c r="MUS46" s="3632"/>
      <c r="MUT46" s="3633"/>
      <c r="MUU46" s="3632"/>
      <c r="MUV46" s="3629"/>
      <c r="MUW46" s="3629"/>
      <c r="MUX46" s="3633"/>
      <c r="MUY46" s="3628"/>
      <c r="MUZ46" s="3629"/>
      <c r="MVA46" s="3628"/>
      <c r="MVB46" s="3629"/>
      <c r="MVC46" s="3629"/>
      <c r="MVD46" s="3629"/>
      <c r="MVE46" s="3629"/>
      <c r="MVF46" s="3630"/>
      <c r="MVG46" s="3631"/>
      <c r="MVH46" s="2383"/>
      <c r="MVI46" s="3632"/>
      <c r="MVJ46" s="3633"/>
      <c r="MVK46" s="3634"/>
      <c r="MVL46" s="3632"/>
      <c r="MVM46" s="3633"/>
      <c r="MVN46" s="3632"/>
      <c r="MVO46" s="3629"/>
      <c r="MVP46" s="3629"/>
      <c r="MVQ46" s="3633"/>
      <c r="MVR46" s="3628"/>
      <c r="MVS46" s="3629"/>
      <c r="MVT46" s="3628"/>
      <c r="MVU46" s="3629"/>
      <c r="MVV46" s="3629"/>
      <c r="MVW46" s="3629"/>
      <c r="MVX46" s="3629"/>
      <c r="MVY46" s="3630"/>
      <c r="MVZ46" s="3631"/>
      <c r="MWA46" s="2383"/>
      <c r="MWB46" s="3632"/>
      <c r="MWC46" s="3633"/>
      <c r="MWD46" s="3634"/>
      <c r="MWE46" s="3632"/>
      <c r="MWF46" s="3633"/>
      <c r="MWG46" s="3632"/>
      <c r="MWH46" s="3629"/>
      <c r="MWI46" s="3629"/>
      <c r="MWJ46" s="3633"/>
      <c r="MWK46" s="3628"/>
      <c r="MWL46" s="3629"/>
      <c r="MWM46" s="3628"/>
      <c r="MWN46" s="3629"/>
      <c r="MWO46" s="3629"/>
      <c r="MWP46" s="3629"/>
      <c r="MWQ46" s="3629"/>
      <c r="MWR46" s="3630"/>
      <c r="MWS46" s="3631"/>
      <c r="MWT46" s="2383"/>
      <c r="MWU46" s="3632"/>
      <c r="MWV46" s="3633"/>
      <c r="MWW46" s="3634"/>
      <c r="MWX46" s="3632"/>
      <c r="MWY46" s="3633"/>
      <c r="MWZ46" s="3632"/>
      <c r="MXA46" s="3629"/>
      <c r="MXB46" s="3629"/>
      <c r="MXC46" s="3633"/>
      <c r="MXD46" s="3628"/>
      <c r="MXE46" s="3629"/>
      <c r="MXF46" s="3628"/>
      <c r="MXG46" s="3629"/>
      <c r="MXH46" s="3629"/>
      <c r="MXI46" s="3629"/>
      <c r="MXJ46" s="3629"/>
      <c r="MXK46" s="3630"/>
      <c r="MXL46" s="3631"/>
      <c r="MXM46" s="2383"/>
      <c r="MXN46" s="3632"/>
      <c r="MXO46" s="3633"/>
      <c r="MXP46" s="3634"/>
      <c r="MXQ46" s="3632"/>
      <c r="MXR46" s="3633"/>
      <c r="MXS46" s="3632"/>
      <c r="MXT46" s="3629"/>
      <c r="MXU46" s="3629"/>
      <c r="MXV46" s="3633"/>
      <c r="MXW46" s="3628"/>
      <c r="MXX46" s="3629"/>
      <c r="MXY46" s="3628"/>
      <c r="MXZ46" s="3629"/>
      <c r="MYA46" s="3629"/>
      <c r="MYB46" s="3629"/>
      <c r="MYC46" s="3629"/>
      <c r="MYD46" s="3630"/>
      <c r="MYE46" s="3631"/>
      <c r="MYF46" s="2383"/>
      <c r="MYG46" s="3632"/>
      <c r="MYH46" s="3633"/>
      <c r="MYI46" s="3634"/>
      <c r="MYJ46" s="3632"/>
      <c r="MYK46" s="3633"/>
      <c r="MYL46" s="3632"/>
      <c r="MYM46" s="3629"/>
      <c r="MYN46" s="3629"/>
      <c r="MYO46" s="3633"/>
      <c r="MYP46" s="3628"/>
      <c r="MYQ46" s="3629"/>
      <c r="MYR46" s="3628"/>
      <c r="MYS46" s="3629"/>
      <c r="MYT46" s="3629"/>
      <c r="MYU46" s="3629"/>
      <c r="MYV46" s="3629"/>
      <c r="MYW46" s="3630"/>
      <c r="MYX46" s="3631"/>
      <c r="MYY46" s="2383"/>
      <c r="MYZ46" s="3632"/>
      <c r="MZA46" s="3633"/>
      <c r="MZB46" s="3634"/>
      <c r="MZC46" s="3632"/>
      <c r="MZD46" s="3633"/>
      <c r="MZE46" s="3632"/>
      <c r="MZF46" s="3629"/>
      <c r="MZG46" s="3629"/>
      <c r="MZH46" s="3633"/>
      <c r="MZI46" s="3628"/>
      <c r="MZJ46" s="3629"/>
      <c r="MZK46" s="3628"/>
      <c r="MZL46" s="3629"/>
      <c r="MZM46" s="3629"/>
      <c r="MZN46" s="3629"/>
      <c r="MZO46" s="3629"/>
      <c r="MZP46" s="3630"/>
      <c r="MZQ46" s="3631"/>
      <c r="MZR46" s="2383"/>
      <c r="MZS46" s="3632"/>
      <c r="MZT46" s="3633"/>
      <c r="MZU46" s="3634"/>
      <c r="MZV46" s="3632"/>
      <c r="MZW46" s="3633"/>
      <c r="MZX46" s="3632"/>
      <c r="MZY46" s="3629"/>
      <c r="MZZ46" s="3629"/>
      <c r="NAA46" s="3633"/>
      <c r="NAB46" s="3628"/>
      <c r="NAC46" s="3629"/>
      <c r="NAD46" s="3628"/>
      <c r="NAE46" s="3629"/>
      <c r="NAF46" s="3629"/>
      <c r="NAG46" s="3629"/>
      <c r="NAH46" s="3629"/>
      <c r="NAI46" s="3630"/>
      <c r="NAJ46" s="3631"/>
      <c r="NAK46" s="2383"/>
      <c r="NAL46" s="3632"/>
      <c r="NAM46" s="3633"/>
      <c r="NAN46" s="3634"/>
      <c r="NAO46" s="3632"/>
      <c r="NAP46" s="3633"/>
      <c r="NAQ46" s="3632"/>
      <c r="NAR46" s="3629"/>
      <c r="NAS46" s="3629"/>
      <c r="NAT46" s="3633"/>
      <c r="NAU46" s="3628"/>
      <c r="NAV46" s="3629"/>
      <c r="NAW46" s="3628"/>
      <c r="NAX46" s="3629"/>
      <c r="NAY46" s="3629"/>
      <c r="NAZ46" s="3629"/>
      <c r="NBA46" s="3629"/>
      <c r="NBB46" s="3630"/>
      <c r="NBC46" s="3631"/>
      <c r="NBD46" s="2383"/>
      <c r="NBE46" s="3632"/>
      <c r="NBF46" s="3633"/>
      <c r="NBG46" s="3634"/>
      <c r="NBH46" s="3632"/>
      <c r="NBI46" s="3633"/>
      <c r="NBJ46" s="3632"/>
      <c r="NBK46" s="3629"/>
      <c r="NBL46" s="3629"/>
      <c r="NBM46" s="3633"/>
      <c r="NBN46" s="3628"/>
      <c r="NBO46" s="3629"/>
      <c r="NBP46" s="3628"/>
      <c r="NBQ46" s="3629"/>
      <c r="NBR46" s="3629"/>
      <c r="NBS46" s="3629"/>
      <c r="NBT46" s="3629"/>
      <c r="NBU46" s="3630"/>
      <c r="NBV46" s="3631"/>
      <c r="NBW46" s="2383"/>
      <c r="NBX46" s="3632"/>
      <c r="NBY46" s="3633"/>
      <c r="NBZ46" s="3634"/>
      <c r="NCA46" s="3632"/>
      <c r="NCB46" s="3633"/>
      <c r="NCC46" s="3632"/>
      <c r="NCD46" s="3629"/>
      <c r="NCE46" s="3629"/>
      <c r="NCF46" s="3633"/>
      <c r="NCG46" s="3628"/>
      <c r="NCH46" s="3629"/>
      <c r="NCI46" s="3628"/>
      <c r="NCJ46" s="3629"/>
      <c r="NCK46" s="3629"/>
      <c r="NCL46" s="3629"/>
      <c r="NCM46" s="3629"/>
      <c r="NCN46" s="3630"/>
      <c r="NCO46" s="3631"/>
      <c r="NCP46" s="2383"/>
      <c r="NCQ46" s="3632"/>
      <c r="NCR46" s="3633"/>
      <c r="NCS46" s="3634"/>
      <c r="NCT46" s="3632"/>
      <c r="NCU46" s="3633"/>
      <c r="NCV46" s="3632"/>
      <c r="NCW46" s="3629"/>
      <c r="NCX46" s="3629"/>
      <c r="NCY46" s="3633"/>
      <c r="NCZ46" s="3628"/>
      <c r="NDA46" s="3629"/>
      <c r="NDB46" s="3628"/>
      <c r="NDC46" s="3629"/>
      <c r="NDD46" s="3629"/>
      <c r="NDE46" s="3629"/>
      <c r="NDF46" s="3629"/>
      <c r="NDG46" s="3630"/>
      <c r="NDH46" s="3631"/>
      <c r="NDI46" s="2383"/>
      <c r="NDJ46" s="3632"/>
      <c r="NDK46" s="3633"/>
      <c r="NDL46" s="3634"/>
      <c r="NDM46" s="3632"/>
      <c r="NDN46" s="3633"/>
      <c r="NDO46" s="3632"/>
      <c r="NDP46" s="3629"/>
      <c r="NDQ46" s="3629"/>
      <c r="NDR46" s="3633"/>
      <c r="NDS46" s="3628"/>
      <c r="NDT46" s="3629"/>
      <c r="NDU46" s="3628"/>
      <c r="NDV46" s="3629"/>
      <c r="NDW46" s="3629"/>
      <c r="NDX46" s="3629"/>
      <c r="NDY46" s="3629"/>
      <c r="NDZ46" s="3630"/>
      <c r="NEA46" s="3631"/>
      <c r="NEB46" s="2383"/>
      <c r="NEC46" s="3632"/>
      <c r="NED46" s="3633"/>
      <c r="NEE46" s="3634"/>
      <c r="NEF46" s="3632"/>
      <c r="NEG46" s="3633"/>
      <c r="NEH46" s="3632"/>
      <c r="NEI46" s="3629"/>
      <c r="NEJ46" s="3629"/>
      <c r="NEK46" s="3633"/>
      <c r="NEL46" s="3628"/>
      <c r="NEM46" s="3629"/>
      <c r="NEN46" s="3628"/>
      <c r="NEO46" s="3629"/>
      <c r="NEP46" s="3629"/>
      <c r="NEQ46" s="3629"/>
      <c r="NER46" s="3629"/>
      <c r="NES46" s="3630"/>
      <c r="NET46" s="3631"/>
      <c r="NEU46" s="2383"/>
      <c r="NEV46" s="3632"/>
      <c r="NEW46" s="3633"/>
      <c r="NEX46" s="3634"/>
      <c r="NEY46" s="3632"/>
      <c r="NEZ46" s="3633"/>
      <c r="NFA46" s="3632"/>
      <c r="NFB46" s="3629"/>
      <c r="NFC46" s="3629"/>
      <c r="NFD46" s="3633"/>
      <c r="NFE46" s="3628"/>
      <c r="NFF46" s="3629"/>
      <c r="NFG46" s="3628"/>
      <c r="NFH46" s="3629"/>
      <c r="NFI46" s="3629"/>
      <c r="NFJ46" s="3629"/>
      <c r="NFK46" s="3629"/>
      <c r="NFL46" s="3630"/>
      <c r="NFM46" s="3631"/>
      <c r="NFN46" s="2383"/>
      <c r="NFO46" s="3632"/>
      <c r="NFP46" s="3633"/>
      <c r="NFQ46" s="3634"/>
      <c r="NFR46" s="3632"/>
      <c r="NFS46" s="3633"/>
      <c r="NFT46" s="3632"/>
      <c r="NFU46" s="3629"/>
      <c r="NFV46" s="3629"/>
      <c r="NFW46" s="3633"/>
      <c r="NFX46" s="3628"/>
      <c r="NFY46" s="3629"/>
      <c r="NFZ46" s="3628"/>
      <c r="NGA46" s="3629"/>
      <c r="NGB46" s="3629"/>
      <c r="NGC46" s="3629"/>
      <c r="NGD46" s="3629"/>
      <c r="NGE46" s="3630"/>
      <c r="NGF46" s="3631"/>
      <c r="NGG46" s="2383"/>
      <c r="NGH46" s="3632"/>
      <c r="NGI46" s="3633"/>
      <c r="NGJ46" s="3634"/>
      <c r="NGK46" s="3632"/>
      <c r="NGL46" s="3633"/>
      <c r="NGM46" s="3632"/>
      <c r="NGN46" s="3629"/>
      <c r="NGO46" s="3629"/>
      <c r="NGP46" s="3633"/>
      <c r="NGQ46" s="3628"/>
      <c r="NGR46" s="3629"/>
      <c r="NGS46" s="3628"/>
      <c r="NGT46" s="3629"/>
      <c r="NGU46" s="3629"/>
      <c r="NGV46" s="3629"/>
      <c r="NGW46" s="3629"/>
      <c r="NGX46" s="3630"/>
      <c r="NGY46" s="3631"/>
      <c r="NGZ46" s="2383"/>
      <c r="NHA46" s="3632"/>
      <c r="NHB46" s="3633"/>
      <c r="NHC46" s="3634"/>
      <c r="NHD46" s="3632"/>
      <c r="NHE46" s="3633"/>
      <c r="NHF46" s="3632"/>
      <c r="NHG46" s="3629"/>
      <c r="NHH46" s="3629"/>
      <c r="NHI46" s="3633"/>
      <c r="NHJ46" s="3628"/>
      <c r="NHK46" s="3629"/>
      <c r="NHL46" s="3628"/>
      <c r="NHM46" s="3629"/>
      <c r="NHN46" s="3629"/>
      <c r="NHO46" s="3629"/>
      <c r="NHP46" s="3629"/>
      <c r="NHQ46" s="3630"/>
      <c r="NHR46" s="3631"/>
      <c r="NHS46" s="2383"/>
      <c r="NHT46" s="3632"/>
      <c r="NHU46" s="3633"/>
      <c r="NHV46" s="3634"/>
      <c r="NHW46" s="3632"/>
      <c r="NHX46" s="3633"/>
      <c r="NHY46" s="3632"/>
      <c r="NHZ46" s="3629"/>
      <c r="NIA46" s="3629"/>
      <c r="NIB46" s="3633"/>
      <c r="NIC46" s="3628"/>
      <c r="NID46" s="3629"/>
      <c r="NIE46" s="3628"/>
      <c r="NIF46" s="3629"/>
      <c r="NIG46" s="3629"/>
      <c r="NIH46" s="3629"/>
      <c r="NII46" s="3629"/>
      <c r="NIJ46" s="3630"/>
      <c r="NIK46" s="3631"/>
      <c r="NIL46" s="2383"/>
      <c r="NIM46" s="3632"/>
      <c r="NIN46" s="3633"/>
      <c r="NIO46" s="3634"/>
      <c r="NIP46" s="3632"/>
      <c r="NIQ46" s="3633"/>
      <c r="NIR46" s="3632"/>
      <c r="NIS46" s="3629"/>
      <c r="NIT46" s="3629"/>
      <c r="NIU46" s="3633"/>
      <c r="NIV46" s="3628"/>
      <c r="NIW46" s="3629"/>
      <c r="NIX46" s="3628"/>
      <c r="NIY46" s="3629"/>
      <c r="NIZ46" s="3629"/>
      <c r="NJA46" s="3629"/>
      <c r="NJB46" s="3629"/>
      <c r="NJC46" s="3630"/>
      <c r="NJD46" s="3631"/>
      <c r="NJE46" s="2383"/>
      <c r="NJF46" s="3632"/>
      <c r="NJG46" s="3633"/>
      <c r="NJH46" s="3634"/>
      <c r="NJI46" s="3632"/>
      <c r="NJJ46" s="3633"/>
      <c r="NJK46" s="3632"/>
      <c r="NJL46" s="3629"/>
      <c r="NJM46" s="3629"/>
      <c r="NJN46" s="3633"/>
      <c r="NJO46" s="3628"/>
      <c r="NJP46" s="3629"/>
      <c r="NJQ46" s="3628"/>
      <c r="NJR46" s="3629"/>
      <c r="NJS46" s="3629"/>
      <c r="NJT46" s="3629"/>
      <c r="NJU46" s="3629"/>
      <c r="NJV46" s="3630"/>
      <c r="NJW46" s="3631"/>
      <c r="NJX46" s="2383"/>
      <c r="NJY46" s="3632"/>
      <c r="NJZ46" s="3633"/>
      <c r="NKA46" s="3634"/>
      <c r="NKB46" s="3632"/>
      <c r="NKC46" s="3633"/>
      <c r="NKD46" s="3632"/>
      <c r="NKE46" s="3629"/>
      <c r="NKF46" s="3629"/>
      <c r="NKG46" s="3633"/>
      <c r="NKH46" s="3628"/>
      <c r="NKI46" s="3629"/>
      <c r="NKJ46" s="3628"/>
      <c r="NKK46" s="3629"/>
      <c r="NKL46" s="3629"/>
      <c r="NKM46" s="3629"/>
      <c r="NKN46" s="3629"/>
      <c r="NKO46" s="3630"/>
      <c r="NKP46" s="3631"/>
      <c r="NKQ46" s="2383"/>
      <c r="NKR46" s="3632"/>
      <c r="NKS46" s="3633"/>
      <c r="NKT46" s="3634"/>
      <c r="NKU46" s="3632"/>
      <c r="NKV46" s="3633"/>
      <c r="NKW46" s="3632"/>
      <c r="NKX46" s="3629"/>
      <c r="NKY46" s="3629"/>
      <c r="NKZ46" s="3633"/>
      <c r="NLA46" s="3628"/>
      <c r="NLB46" s="3629"/>
      <c r="NLC46" s="3628"/>
      <c r="NLD46" s="3629"/>
      <c r="NLE46" s="3629"/>
      <c r="NLF46" s="3629"/>
      <c r="NLG46" s="3629"/>
      <c r="NLH46" s="3630"/>
      <c r="NLI46" s="3631"/>
      <c r="NLJ46" s="2383"/>
      <c r="NLK46" s="3632"/>
      <c r="NLL46" s="3633"/>
      <c r="NLM46" s="3634"/>
      <c r="NLN46" s="3632"/>
      <c r="NLO46" s="3633"/>
      <c r="NLP46" s="3632"/>
      <c r="NLQ46" s="3629"/>
      <c r="NLR46" s="3629"/>
      <c r="NLS46" s="3633"/>
      <c r="NLT46" s="3628"/>
      <c r="NLU46" s="3629"/>
      <c r="NLV46" s="3628"/>
      <c r="NLW46" s="3629"/>
      <c r="NLX46" s="3629"/>
      <c r="NLY46" s="3629"/>
      <c r="NLZ46" s="3629"/>
      <c r="NMA46" s="3630"/>
      <c r="NMB46" s="3631"/>
      <c r="NMC46" s="2383"/>
      <c r="NMD46" s="3632"/>
      <c r="NME46" s="3633"/>
      <c r="NMF46" s="3634"/>
      <c r="NMG46" s="3632"/>
      <c r="NMH46" s="3633"/>
      <c r="NMI46" s="3632"/>
      <c r="NMJ46" s="3629"/>
      <c r="NMK46" s="3629"/>
      <c r="NML46" s="3633"/>
      <c r="NMM46" s="3628"/>
      <c r="NMN46" s="3629"/>
      <c r="NMO46" s="3628"/>
      <c r="NMP46" s="3629"/>
      <c r="NMQ46" s="3629"/>
      <c r="NMR46" s="3629"/>
      <c r="NMS46" s="3629"/>
      <c r="NMT46" s="3630"/>
      <c r="NMU46" s="3631"/>
      <c r="NMV46" s="2383"/>
      <c r="NMW46" s="3632"/>
      <c r="NMX46" s="3633"/>
      <c r="NMY46" s="3634"/>
      <c r="NMZ46" s="3632"/>
      <c r="NNA46" s="3633"/>
      <c r="NNB46" s="3632"/>
      <c r="NNC46" s="3629"/>
      <c r="NND46" s="3629"/>
      <c r="NNE46" s="3633"/>
      <c r="NNF46" s="3628"/>
      <c r="NNG46" s="3629"/>
      <c r="NNH46" s="3628"/>
      <c r="NNI46" s="3629"/>
      <c r="NNJ46" s="3629"/>
      <c r="NNK46" s="3629"/>
      <c r="NNL46" s="3629"/>
      <c r="NNM46" s="3630"/>
      <c r="NNN46" s="3631"/>
      <c r="NNO46" s="2383"/>
      <c r="NNP46" s="3632"/>
      <c r="NNQ46" s="3633"/>
      <c r="NNR46" s="3634"/>
      <c r="NNS46" s="3632"/>
      <c r="NNT46" s="3633"/>
      <c r="NNU46" s="3632"/>
      <c r="NNV46" s="3629"/>
      <c r="NNW46" s="3629"/>
      <c r="NNX46" s="3633"/>
      <c r="NNY46" s="3628"/>
      <c r="NNZ46" s="3629"/>
      <c r="NOA46" s="3628"/>
      <c r="NOB46" s="3629"/>
      <c r="NOC46" s="3629"/>
      <c r="NOD46" s="3629"/>
      <c r="NOE46" s="3629"/>
      <c r="NOF46" s="3630"/>
      <c r="NOG46" s="3631"/>
      <c r="NOH46" s="2383"/>
      <c r="NOI46" s="3632"/>
      <c r="NOJ46" s="3633"/>
      <c r="NOK46" s="3634"/>
      <c r="NOL46" s="3632"/>
      <c r="NOM46" s="3633"/>
      <c r="NON46" s="3632"/>
      <c r="NOO46" s="3629"/>
      <c r="NOP46" s="3629"/>
      <c r="NOQ46" s="3633"/>
      <c r="NOR46" s="3628"/>
      <c r="NOS46" s="3629"/>
      <c r="NOT46" s="3628"/>
      <c r="NOU46" s="3629"/>
      <c r="NOV46" s="3629"/>
      <c r="NOW46" s="3629"/>
      <c r="NOX46" s="3629"/>
      <c r="NOY46" s="3630"/>
      <c r="NOZ46" s="3631"/>
      <c r="NPA46" s="2383"/>
      <c r="NPB46" s="3632"/>
      <c r="NPC46" s="3633"/>
      <c r="NPD46" s="3634"/>
      <c r="NPE46" s="3632"/>
      <c r="NPF46" s="3633"/>
      <c r="NPG46" s="3632"/>
      <c r="NPH46" s="3629"/>
      <c r="NPI46" s="3629"/>
      <c r="NPJ46" s="3633"/>
      <c r="NPK46" s="3628"/>
      <c r="NPL46" s="3629"/>
      <c r="NPM46" s="3628"/>
      <c r="NPN46" s="3629"/>
      <c r="NPO46" s="3629"/>
      <c r="NPP46" s="3629"/>
      <c r="NPQ46" s="3629"/>
      <c r="NPR46" s="3630"/>
      <c r="NPS46" s="3631"/>
      <c r="NPT46" s="2383"/>
      <c r="NPU46" s="3632"/>
      <c r="NPV46" s="3633"/>
      <c r="NPW46" s="3634"/>
      <c r="NPX46" s="3632"/>
      <c r="NPY46" s="3633"/>
      <c r="NPZ46" s="3632"/>
      <c r="NQA46" s="3629"/>
      <c r="NQB46" s="3629"/>
      <c r="NQC46" s="3633"/>
      <c r="NQD46" s="3628"/>
      <c r="NQE46" s="3629"/>
      <c r="NQF46" s="3628"/>
      <c r="NQG46" s="3629"/>
      <c r="NQH46" s="3629"/>
      <c r="NQI46" s="3629"/>
      <c r="NQJ46" s="3629"/>
      <c r="NQK46" s="3630"/>
      <c r="NQL46" s="3631"/>
      <c r="NQM46" s="2383"/>
      <c r="NQN46" s="3632"/>
      <c r="NQO46" s="3633"/>
      <c r="NQP46" s="3634"/>
      <c r="NQQ46" s="3632"/>
      <c r="NQR46" s="3633"/>
      <c r="NQS46" s="3632"/>
      <c r="NQT46" s="3629"/>
      <c r="NQU46" s="3629"/>
      <c r="NQV46" s="3633"/>
      <c r="NQW46" s="3628"/>
      <c r="NQX46" s="3629"/>
      <c r="NQY46" s="3628"/>
      <c r="NQZ46" s="3629"/>
      <c r="NRA46" s="3629"/>
      <c r="NRB46" s="3629"/>
      <c r="NRC46" s="3629"/>
      <c r="NRD46" s="3630"/>
      <c r="NRE46" s="3631"/>
      <c r="NRF46" s="2383"/>
      <c r="NRG46" s="3632"/>
      <c r="NRH46" s="3633"/>
      <c r="NRI46" s="3634"/>
      <c r="NRJ46" s="3632"/>
      <c r="NRK46" s="3633"/>
      <c r="NRL46" s="3632"/>
      <c r="NRM46" s="3629"/>
      <c r="NRN46" s="3629"/>
      <c r="NRO46" s="3633"/>
      <c r="NRP46" s="3628"/>
      <c r="NRQ46" s="3629"/>
      <c r="NRR46" s="3628"/>
      <c r="NRS46" s="3629"/>
      <c r="NRT46" s="3629"/>
      <c r="NRU46" s="3629"/>
      <c r="NRV46" s="3629"/>
      <c r="NRW46" s="3630"/>
      <c r="NRX46" s="3631"/>
      <c r="NRY46" s="2383"/>
      <c r="NRZ46" s="3632"/>
      <c r="NSA46" s="3633"/>
      <c r="NSB46" s="3634"/>
      <c r="NSC46" s="3632"/>
      <c r="NSD46" s="3633"/>
      <c r="NSE46" s="3632"/>
      <c r="NSF46" s="3629"/>
      <c r="NSG46" s="3629"/>
      <c r="NSH46" s="3633"/>
      <c r="NSI46" s="3628"/>
      <c r="NSJ46" s="3629"/>
      <c r="NSK46" s="3628"/>
      <c r="NSL46" s="3629"/>
      <c r="NSM46" s="3629"/>
      <c r="NSN46" s="3629"/>
      <c r="NSO46" s="3629"/>
      <c r="NSP46" s="3630"/>
      <c r="NSQ46" s="3631"/>
      <c r="NSR46" s="2383"/>
      <c r="NSS46" s="3632"/>
      <c r="NST46" s="3633"/>
      <c r="NSU46" s="3634"/>
      <c r="NSV46" s="3632"/>
      <c r="NSW46" s="3633"/>
      <c r="NSX46" s="3632"/>
      <c r="NSY46" s="3629"/>
      <c r="NSZ46" s="3629"/>
      <c r="NTA46" s="3633"/>
      <c r="NTB46" s="3628"/>
      <c r="NTC46" s="3629"/>
      <c r="NTD46" s="3628"/>
      <c r="NTE46" s="3629"/>
      <c r="NTF46" s="3629"/>
      <c r="NTG46" s="3629"/>
      <c r="NTH46" s="3629"/>
      <c r="NTI46" s="3630"/>
      <c r="NTJ46" s="3631"/>
      <c r="NTK46" s="2383"/>
      <c r="NTL46" s="3632"/>
      <c r="NTM46" s="3633"/>
      <c r="NTN46" s="3634"/>
      <c r="NTO46" s="3632"/>
      <c r="NTP46" s="3633"/>
      <c r="NTQ46" s="3632"/>
      <c r="NTR46" s="3629"/>
      <c r="NTS46" s="3629"/>
      <c r="NTT46" s="3633"/>
      <c r="NTU46" s="3628"/>
      <c r="NTV46" s="3629"/>
      <c r="NTW46" s="3628"/>
      <c r="NTX46" s="3629"/>
      <c r="NTY46" s="3629"/>
      <c r="NTZ46" s="3629"/>
      <c r="NUA46" s="3629"/>
      <c r="NUB46" s="3630"/>
      <c r="NUC46" s="3631"/>
      <c r="NUD46" s="2383"/>
      <c r="NUE46" s="3632"/>
      <c r="NUF46" s="3633"/>
      <c r="NUG46" s="3634"/>
      <c r="NUH46" s="3632"/>
      <c r="NUI46" s="3633"/>
      <c r="NUJ46" s="3632"/>
      <c r="NUK46" s="3629"/>
      <c r="NUL46" s="3629"/>
      <c r="NUM46" s="3633"/>
      <c r="NUN46" s="3628"/>
      <c r="NUO46" s="3629"/>
      <c r="NUP46" s="3628"/>
      <c r="NUQ46" s="3629"/>
      <c r="NUR46" s="3629"/>
      <c r="NUS46" s="3629"/>
      <c r="NUT46" s="3629"/>
      <c r="NUU46" s="3630"/>
      <c r="NUV46" s="3631"/>
      <c r="NUW46" s="2383"/>
      <c r="NUX46" s="3632"/>
      <c r="NUY46" s="3633"/>
      <c r="NUZ46" s="3634"/>
      <c r="NVA46" s="3632"/>
      <c r="NVB46" s="3633"/>
      <c r="NVC46" s="3632"/>
      <c r="NVD46" s="3629"/>
      <c r="NVE46" s="3629"/>
      <c r="NVF46" s="3633"/>
      <c r="NVG46" s="3628"/>
      <c r="NVH46" s="3629"/>
      <c r="NVI46" s="3628"/>
      <c r="NVJ46" s="3629"/>
      <c r="NVK46" s="3629"/>
      <c r="NVL46" s="3629"/>
      <c r="NVM46" s="3629"/>
      <c r="NVN46" s="3630"/>
      <c r="NVO46" s="3631"/>
      <c r="NVP46" s="2383"/>
      <c r="NVQ46" s="3632"/>
      <c r="NVR46" s="3633"/>
      <c r="NVS46" s="3634"/>
      <c r="NVT46" s="3632"/>
      <c r="NVU46" s="3633"/>
      <c r="NVV46" s="3632"/>
      <c r="NVW46" s="3629"/>
      <c r="NVX46" s="3629"/>
      <c r="NVY46" s="3633"/>
      <c r="NVZ46" s="3628"/>
      <c r="NWA46" s="3629"/>
      <c r="NWB46" s="3628"/>
      <c r="NWC46" s="3629"/>
      <c r="NWD46" s="3629"/>
      <c r="NWE46" s="3629"/>
      <c r="NWF46" s="3629"/>
      <c r="NWG46" s="3630"/>
      <c r="NWH46" s="3631"/>
      <c r="NWI46" s="2383"/>
      <c r="NWJ46" s="3632"/>
      <c r="NWK46" s="3633"/>
      <c r="NWL46" s="3634"/>
      <c r="NWM46" s="3632"/>
      <c r="NWN46" s="3633"/>
      <c r="NWO46" s="3632"/>
      <c r="NWP46" s="3629"/>
      <c r="NWQ46" s="3629"/>
      <c r="NWR46" s="3633"/>
      <c r="NWS46" s="3628"/>
      <c r="NWT46" s="3629"/>
      <c r="NWU46" s="3628"/>
      <c r="NWV46" s="3629"/>
      <c r="NWW46" s="3629"/>
      <c r="NWX46" s="3629"/>
      <c r="NWY46" s="3629"/>
      <c r="NWZ46" s="3630"/>
      <c r="NXA46" s="3631"/>
      <c r="NXB46" s="2383"/>
      <c r="NXC46" s="3632"/>
      <c r="NXD46" s="3633"/>
      <c r="NXE46" s="3634"/>
      <c r="NXF46" s="3632"/>
      <c r="NXG46" s="3633"/>
      <c r="NXH46" s="3632"/>
      <c r="NXI46" s="3629"/>
      <c r="NXJ46" s="3629"/>
      <c r="NXK46" s="3633"/>
      <c r="NXL46" s="3628"/>
      <c r="NXM46" s="3629"/>
      <c r="NXN46" s="3628"/>
      <c r="NXO46" s="3629"/>
      <c r="NXP46" s="3629"/>
      <c r="NXQ46" s="3629"/>
      <c r="NXR46" s="3629"/>
      <c r="NXS46" s="3630"/>
      <c r="NXT46" s="3631"/>
      <c r="NXU46" s="2383"/>
      <c r="NXV46" s="3632"/>
      <c r="NXW46" s="3633"/>
      <c r="NXX46" s="3634"/>
      <c r="NXY46" s="3632"/>
      <c r="NXZ46" s="3633"/>
      <c r="NYA46" s="3632"/>
      <c r="NYB46" s="3629"/>
      <c r="NYC46" s="3629"/>
      <c r="NYD46" s="3633"/>
      <c r="NYE46" s="3628"/>
      <c r="NYF46" s="3629"/>
      <c r="NYG46" s="3628"/>
      <c r="NYH46" s="3629"/>
      <c r="NYI46" s="3629"/>
      <c r="NYJ46" s="3629"/>
      <c r="NYK46" s="3629"/>
      <c r="NYL46" s="3630"/>
      <c r="NYM46" s="3631"/>
      <c r="NYN46" s="2383"/>
      <c r="NYO46" s="3632"/>
      <c r="NYP46" s="3633"/>
      <c r="NYQ46" s="3634"/>
      <c r="NYR46" s="3632"/>
      <c r="NYS46" s="3633"/>
      <c r="NYT46" s="3632"/>
      <c r="NYU46" s="3629"/>
      <c r="NYV46" s="3629"/>
      <c r="NYW46" s="3633"/>
      <c r="NYX46" s="3628"/>
      <c r="NYY46" s="3629"/>
      <c r="NYZ46" s="3628"/>
      <c r="NZA46" s="3629"/>
      <c r="NZB46" s="3629"/>
      <c r="NZC46" s="3629"/>
      <c r="NZD46" s="3629"/>
      <c r="NZE46" s="3630"/>
      <c r="NZF46" s="3631"/>
      <c r="NZG46" s="2383"/>
      <c r="NZH46" s="3632"/>
      <c r="NZI46" s="3633"/>
      <c r="NZJ46" s="3634"/>
      <c r="NZK46" s="3632"/>
      <c r="NZL46" s="3633"/>
      <c r="NZM46" s="3632"/>
      <c r="NZN46" s="3629"/>
      <c r="NZO46" s="3629"/>
      <c r="NZP46" s="3633"/>
      <c r="NZQ46" s="3628"/>
      <c r="NZR46" s="3629"/>
      <c r="NZS46" s="3628"/>
      <c r="NZT46" s="3629"/>
      <c r="NZU46" s="3629"/>
      <c r="NZV46" s="3629"/>
      <c r="NZW46" s="3629"/>
      <c r="NZX46" s="3630"/>
      <c r="NZY46" s="3631"/>
      <c r="NZZ46" s="2383"/>
      <c r="OAA46" s="3632"/>
      <c r="OAB46" s="3633"/>
      <c r="OAC46" s="3634"/>
      <c r="OAD46" s="3632"/>
      <c r="OAE46" s="3633"/>
      <c r="OAF46" s="3632"/>
      <c r="OAG46" s="3629"/>
      <c r="OAH46" s="3629"/>
      <c r="OAI46" s="3633"/>
      <c r="OAJ46" s="3628"/>
      <c r="OAK46" s="3629"/>
      <c r="OAL46" s="3628"/>
      <c r="OAM46" s="3629"/>
      <c r="OAN46" s="3629"/>
      <c r="OAO46" s="3629"/>
      <c r="OAP46" s="3629"/>
      <c r="OAQ46" s="3630"/>
      <c r="OAR46" s="3631"/>
      <c r="OAS46" s="2383"/>
      <c r="OAT46" s="3632"/>
      <c r="OAU46" s="3633"/>
      <c r="OAV46" s="3634"/>
      <c r="OAW46" s="3632"/>
      <c r="OAX46" s="3633"/>
      <c r="OAY46" s="3632"/>
      <c r="OAZ46" s="3629"/>
      <c r="OBA46" s="3629"/>
      <c r="OBB46" s="3633"/>
      <c r="OBC46" s="3628"/>
      <c r="OBD46" s="3629"/>
      <c r="OBE46" s="3628"/>
      <c r="OBF46" s="3629"/>
      <c r="OBG46" s="3629"/>
      <c r="OBH46" s="3629"/>
      <c r="OBI46" s="3629"/>
      <c r="OBJ46" s="3630"/>
      <c r="OBK46" s="3631"/>
      <c r="OBL46" s="2383"/>
      <c r="OBM46" s="3632"/>
      <c r="OBN46" s="3633"/>
      <c r="OBO46" s="3634"/>
      <c r="OBP46" s="3632"/>
      <c r="OBQ46" s="3633"/>
      <c r="OBR46" s="3632"/>
      <c r="OBS46" s="3629"/>
      <c r="OBT46" s="3629"/>
      <c r="OBU46" s="3633"/>
      <c r="OBV46" s="3628"/>
      <c r="OBW46" s="3629"/>
      <c r="OBX46" s="3628"/>
      <c r="OBY46" s="3629"/>
      <c r="OBZ46" s="3629"/>
      <c r="OCA46" s="3629"/>
      <c r="OCB46" s="3629"/>
      <c r="OCC46" s="3630"/>
      <c r="OCD46" s="3631"/>
      <c r="OCE46" s="2383"/>
      <c r="OCF46" s="3632"/>
      <c r="OCG46" s="3633"/>
      <c r="OCH46" s="3634"/>
      <c r="OCI46" s="3632"/>
      <c r="OCJ46" s="3633"/>
      <c r="OCK46" s="3632"/>
      <c r="OCL46" s="3629"/>
      <c r="OCM46" s="3629"/>
      <c r="OCN46" s="3633"/>
      <c r="OCO46" s="3628"/>
      <c r="OCP46" s="3629"/>
      <c r="OCQ46" s="3628"/>
      <c r="OCR46" s="3629"/>
      <c r="OCS46" s="3629"/>
      <c r="OCT46" s="3629"/>
      <c r="OCU46" s="3629"/>
      <c r="OCV46" s="3630"/>
      <c r="OCW46" s="3631"/>
      <c r="OCX46" s="2383"/>
      <c r="OCY46" s="3632"/>
      <c r="OCZ46" s="3633"/>
      <c r="ODA46" s="3634"/>
      <c r="ODB46" s="3632"/>
      <c r="ODC46" s="3633"/>
      <c r="ODD46" s="3632"/>
      <c r="ODE46" s="3629"/>
      <c r="ODF46" s="3629"/>
      <c r="ODG46" s="3633"/>
      <c r="ODH46" s="3628"/>
      <c r="ODI46" s="3629"/>
      <c r="ODJ46" s="3628"/>
      <c r="ODK46" s="3629"/>
      <c r="ODL46" s="3629"/>
      <c r="ODM46" s="3629"/>
      <c r="ODN46" s="3629"/>
      <c r="ODO46" s="3630"/>
      <c r="ODP46" s="3631"/>
      <c r="ODQ46" s="2383"/>
      <c r="ODR46" s="3632"/>
      <c r="ODS46" s="3633"/>
      <c r="ODT46" s="3634"/>
      <c r="ODU46" s="3632"/>
      <c r="ODV46" s="3633"/>
      <c r="ODW46" s="3632"/>
      <c r="ODX46" s="3629"/>
      <c r="ODY46" s="3629"/>
      <c r="ODZ46" s="3633"/>
      <c r="OEA46" s="3628"/>
      <c r="OEB46" s="3629"/>
      <c r="OEC46" s="3628"/>
      <c r="OED46" s="3629"/>
      <c r="OEE46" s="3629"/>
      <c r="OEF46" s="3629"/>
      <c r="OEG46" s="3629"/>
      <c r="OEH46" s="3630"/>
      <c r="OEI46" s="3631"/>
      <c r="OEJ46" s="2383"/>
      <c r="OEK46" s="3632"/>
      <c r="OEL46" s="3633"/>
      <c r="OEM46" s="3634"/>
      <c r="OEN46" s="3632"/>
      <c r="OEO46" s="3633"/>
      <c r="OEP46" s="3632"/>
      <c r="OEQ46" s="3629"/>
      <c r="OER46" s="3629"/>
      <c r="OES46" s="3633"/>
      <c r="OET46" s="3628"/>
      <c r="OEU46" s="3629"/>
      <c r="OEV46" s="3628"/>
      <c r="OEW46" s="3629"/>
      <c r="OEX46" s="3629"/>
      <c r="OEY46" s="3629"/>
      <c r="OEZ46" s="3629"/>
      <c r="OFA46" s="3630"/>
      <c r="OFB46" s="3631"/>
      <c r="OFC46" s="2383"/>
      <c r="OFD46" s="3632"/>
      <c r="OFE46" s="3633"/>
      <c r="OFF46" s="3634"/>
      <c r="OFG46" s="3632"/>
      <c r="OFH46" s="3633"/>
      <c r="OFI46" s="3632"/>
      <c r="OFJ46" s="3629"/>
      <c r="OFK46" s="3629"/>
      <c r="OFL46" s="3633"/>
      <c r="OFM46" s="3628"/>
      <c r="OFN46" s="3629"/>
      <c r="OFO46" s="3628"/>
      <c r="OFP46" s="3629"/>
      <c r="OFQ46" s="3629"/>
      <c r="OFR46" s="3629"/>
      <c r="OFS46" s="3629"/>
      <c r="OFT46" s="3630"/>
      <c r="OFU46" s="3631"/>
      <c r="OFV46" s="2383"/>
      <c r="OFW46" s="3632"/>
      <c r="OFX46" s="3633"/>
      <c r="OFY46" s="3634"/>
      <c r="OFZ46" s="3632"/>
      <c r="OGA46" s="3633"/>
      <c r="OGB46" s="3632"/>
      <c r="OGC46" s="3629"/>
      <c r="OGD46" s="3629"/>
      <c r="OGE46" s="3633"/>
      <c r="OGF46" s="3628"/>
      <c r="OGG46" s="3629"/>
      <c r="OGH46" s="3628"/>
      <c r="OGI46" s="3629"/>
      <c r="OGJ46" s="3629"/>
      <c r="OGK46" s="3629"/>
      <c r="OGL46" s="3629"/>
      <c r="OGM46" s="3630"/>
      <c r="OGN46" s="3631"/>
      <c r="OGO46" s="2383"/>
      <c r="OGP46" s="3632"/>
      <c r="OGQ46" s="3633"/>
      <c r="OGR46" s="3634"/>
      <c r="OGS46" s="3632"/>
      <c r="OGT46" s="3633"/>
      <c r="OGU46" s="3632"/>
      <c r="OGV46" s="3629"/>
      <c r="OGW46" s="3629"/>
      <c r="OGX46" s="3633"/>
      <c r="OGY46" s="3628"/>
      <c r="OGZ46" s="3629"/>
      <c r="OHA46" s="3628"/>
      <c r="OHB46" s="3629"/>
      <c r="OHC46" s="3629"/>
      <c r="OHD46" s="3629"/>
      <c r="OHE46" s="3629"/>
      <c r="OHF46" s="3630"/>
      <c r="OHG46" s="3631"/>
      <c r="OHH46" s="2383"/>
      <c r="OHI46" s="3632"/>
      <c r="OHJ46" s="3633"/>
      <c r="OHK46" s="3634"/>
      <c r="OHL46" s="3632"/>
      <c r="OHM46" s="3633"/>
      <c r="OHN46" s="3632"/>
      <c r="OHO46" s="3629"/>
      <c r="OHP46" s="3629"/>
      <c r="OHQ46" s="3633"/>
      <c r="OHR46" s="3628"/>
      <c r="OHS46" s="3629"/>
      <c r="OHT46" s="3628"/>
      <c r="OHU46" s="3629"/>
      <c r="OHV46" s="3629"/>
      <c r="OHW46" s="3629"/>
      <c r="OHX46" s="3629"/>
      <c r="OHY46" s="3630"/>
      <c r="OHZ46" s="3631"/>
      <c r="OIA46" s="2383"/>
      <c r="OIB46" s="3632"/>
      <c r="OIC46" s="3633"/>
      <c r="OID46" s="3634"/>
      <c r="OIE46" s="3632"/>
      <c r="OIF46" s="3633"/>
      <c r="OIG46" s="3632"/>
      <c r="OIH46" s="3629"/>
      <c r="OII46" s="3629"/>
      <c r="OIJ46" s="3633"/>
      <c r="OIK46" s="3628"/>
      <c r="OIL46" s="3629"/>
      <c r="OIM46" s="3628"/>
      <c r="OIN46" s="3629"/>
      <c r="OIO46" s="3629"/>
      <c r="OIP46" s="3629"/>
      <c r="OIQ46" s="3629"/>
      <c r="OIR46" s="3630"/>
      <c r="OIS46" s="3631"/>
      <c r="OIT46" s="2383"/>
      <c r="OIU46" s="3632"/>
      <c r="OIV46" s="3633"/>
      <c r="OIW46" s="3634"/>
      <c r="OIX46" s="3632"/>
      <c r="OIY46" s="3633"/>
      <c r="OIZ46" s="3632"/>
      <c r="OJA46" s="3629"/>
      <c r="OJB46" s="3629"/>
      <c r="OJC46" s="3633"/>
      <c r="OJD46" s="3628"/>
      <c r="OJE46" s="3629"/>
      <c r="OJF46" s="3628"/>
      <c r="OJG46" s="3629"/>
      <c r="OJH46" s="3629"/>
      <c r="OJI46" s="3629"/>
      <c r="OJJ46" s="3629"/>
      <c r="OJK46" s="3630"/>
      <c r="OJL46" s="3631"/>
      <c r="OJM46" s="2383"/>
      <c r="OJN46" s="3632"/>
      <c r="OJO46" s="3633"/>
      <c r="OJP46" s="3634"/>
      <c r="OJQ46" s="3632"/>
      <c r="OJR46" s="3633"/>
      <c r="OJS46" s="3632"/>
      <c r="OJT46" s="3629"/>
      <c r="OJU46" s="3629"/>
      <c r="OJV46" s="3633"/>
      <c r="OJW46" s="3628"/>
      <c r="OJX46" s="3629"/>
      <c r="OJY46" s="3628"/>
      <c r="OJZ46" s="3629"/>
      <c r="OKA46" s="3629"/>
      <c r="OKB46" s="3629"/>
      <c r="OKC46" s="3629"/>
      <c r="OKD46" s="3630"/>
      <c r="OKE46" s="3631"/>
      <c r="OKF46" s="2383"/>
      <c r="OKG46" s="3632"/>
      <c r="OKH46" s="3633"/>
      <c r="OKI46" s="3634"/>
      <c r="OKJ46" s="3632"/>
      <c r="OKK46" s="3633"/>
      <c r="OKL46" s="3632"/>
      <c r="OKM46" s="3629"/>
      <c r="OKN46" s="3629"/>
      <c r="OKO46" s="3633"/>
      <c r="OKP46" s="3628"/>
      <c r="OKQ46" s="3629"/>
      <c r="OKR46" s="3628"/>
      <c r="OKS46" s="3629"/>
      <c r="OKT46" s="3629"/>
      <c r="OKU46" s="3629"/>
      <c r="OKV46" s="3629"/>
      <c r="OKW46" s="3630"/>
      <c r="OKX46" s="3631"/>
      <c r="OKY46" s="2383"/>
      <c r="OKZ46" s="3632"/>
      <c r="OLA46" s="3633"/>
      <c r="OLB46" s="3634"/>
      <c r="OLC46" s="3632"/>
      <c r="OLD46" s="3633"/>
      <c r="OLE46" s="3632"/>
      <c r="OLF46" s="3629"/>
      <c r="OLG46" s="3629"/>
      <c r="OLH46" s="3633"/>
      <c r="OLI46" s="3628"/>
      <c r="OLJ46" s="3629"/>
      <c r="OLK46" s="3628"/>
      <c r="OLL46" s="3629"/>
      <c r="OLM46" s="3629"/>
      <c r="OLN46" s="3629"/>
      <c r="OLO46" s="3629"/>
      <c r="OLP46" s="3630"/>
      <c r="OLQ46" s="3631"/>
      <c r="OLR46" s="2383"/>
      <c r="OLS46" s="3632"/>
      <c r="OLT46" s="3633"/>
      <c r="OLU46" s="3634"/>
      <c r="OLV46" s="3632"/>
      <c r="OLW46" s="3633"/>
      <c r="OLX46" s="3632"/>
      <c r="OLY46" s="3629"/>
      <c r="OLZ46" s="3629"/>
      <c r="OMA46" s="3633"/>
      <c r="OMB46" s="3628"/>
      <c r="OMC46" s="3629"/>
      <c r="OMD46" s="3628"/>
      <c r="OME46" s="3629"/>
      <c r="OMF46" s="3629"/>
      <c r="OMG46" s="3629"/>
      <c r="OMH46" s="3629"/>
      <c r="OMI46" s="3630"/>
      <c r="OMJ46" s="3631"/>
      <c r="OMK46" s="2383"/>
      <c r="OML46" s="3632"/>
      <c r="OMM46" s="3633"/>
      <c r="OMN46" s="3634"/>
      <c r="OMO46" s="3632"/>
      <c r="OMP46" s="3633"/>
      <c r="OMQ46" s="3632"/>
      <c r="OMR46" s="3629"/>
      <c r="OMS46" s="3629"/>
      <c r="OMT46" s="3633"/>
      <c r="OMU46" s="3628"/>
      <c r="OMV46" s="3629"/>
      <c r="OMW46" s="3628"/>
      <c r="OMX46" s="3629"/>
      <c r="OMY46" s="3629"/>
      <c r="OMZ46" s="3629"/>
      <c r="ONA46" s="3629"/>
      <c r="ONB46" s="3630"/>
      <c r="ONC46" s="3631"/>
      <c r="OND46" s="2383"/>
      <c r="ONE46" s="3632"/>
      <c r="ONF46" s="3633"/>
      <c r="ONG46" s="3634"/>
      <c r="ONH46" s="3632"/>
      <c r="ONI46" s="3633"/>
      <c r="ONJ46" s="3632"/>
      <c r="ONK46" s="3629"/>
      <c r="ONL46" s="3629"/>
      <c r="ONM46" s="3633"/>
      <c r="ONN46" s="3628"/>
      <c r="ONO46" s="3629"/>
      <c r="ONP46" s="3628"/>
      <c r="ONQ46" s="3629"/>
      <c r="ONR46" s="3629"/>
      <c r="ONS46" s="3629"/>
      <c r="ONT46" s="3629"/>
      <c r="ONU46" s="3630"/>
      <c r="ONV46" s="3631"/>
      <c r="ONW46" s="2383"/>
      <c r="ONX46" s="3632"/>
      <c r="ONY46" s="3633"/>
      <c r="ONZ46" s="3634"/>
      <c r="OOA46" s="3632"/>
      <c r="OOB46" s="3633"/>
      <c r="OOC46" s="3632"/>
      <c r="OOD46" s="3629"/>
      <c r="OOE46" s="3629"/>
      <c r="OOF46" s="3633"/>
      <c r="OOG46" s="3628"/>
      <c r="OOH46" s="3629"/>
      <c r="OOI46" s="3628"/>
      <c r="OOJ46" s="3629"/>
      <c r="OOK46" s="3629"/>
      <c r="OOL46" s="3629"/>
      <c r="OOM46" s="3629"/>
      <c r="OON46" s="3630"/>
      <c r="OOO46" s="3631"/>
      <c r="OOP46" s="2383"/>
      <c r="OOQ46" s="3632"/>
      <c r="OOR46" s="3633"/>
      <c r="OOS46" s="3634"/>
      <c r="OOT46" s="3632"/>
      <c r="OOU46" s="3633"/>
      <c r="OOV46" s="3632"/>
      <c r="OOW46" s="3629"/>
      <c r="OOX46" s="3629"/>
      <c r="OOY46" s="3633"/>
      <c r="OOZ46" s="3628"/>
      <c r="OPA46" s="3629"/>
      <c r="OPB46" s="3628"/>
      <c r="OPC46" s="3629"/>
      <c r="OPD46" s="3629"/>
      <c r="OPE46" s="3629"/>
      <c r="OPF46" s="3629"/>
      <c r="OPG46" s="3630"/>
      <c r="OPH46" s="3631"/>
      <c r="OPI46" s="2383"/>
      <c r="OPJ46" s="3632"/>
      <c r="OPK46" s="3633"/>
      <c r="OPL46" s="3634"/>
      <c r="OPM46" s="3632"/>
      <c r="OPN46" s="3633"/>
      <c r="OPO46" s="3632"/>
      <c r="OPP46" s="3629"/>
      <c r="OPQ46" s="3629"/>
      <c r="OPR46" s="3633"/>
      <c r="OPS46" s="3628"/>
      <c r="OPT46" s="3629"/>
      <c r="OPU46" s="3628"/>
      <c r="OPV46" s="3629"/>
      <c r="OPW46" s="3629"/>
      <c r="OPX46" s="3629"/>
      <c r="OPY46" s="3629"/>
      <c r="OPZ46" s="3630"/>
      <c r="OQA46" s="3631"/>
      <c r="OQB46" s="2383"/>
      <c r="OQC46" s="3632"/>
      <c r="OQD46" s="3633"/>
      <c r="OQE46" s="3634"/>
      <c r="OQF46" s="3632"/>
      <c r="OQG46" s="3633"/>
      <c r="OQH46" s="3632"/>
      <c r="OQI46" s="3629"/>
      <c r="OQJ46" s="3629"/>
      <c r="OQK46" s="3633"/>
      <c r="OQL46" s="3628"/>
      <c r="OQM46" s="3629"/>
      <c r="OQN46" s="3628"/>
      <c r="OQO46" s="3629"/>
      <c r="OQP46" s="3629"/>
      <c r="OQQ46" s="3629"/>
      <c r="OQR46" s="3629"/>
      <c r="OQS46" s="3630"/>
      <c r="OQT46" s="3631"/>
      <c r="OQU46" s="2383"/>
      <c r="OQV46" s="3632"/>
      <c r="OQW46" s="3633"/>
      <c r="OQX46" s="3634"/>
      <c r="OQY46" s="3632"/>
      <c r="OQZ46" s="3633"/>
      <c r="ORA46" s="3632"/>
      <c r="ORB46" s="3629"/>
      <c r="ORC46" s="3629"/>
      <c r="ORD46" s="3633"/>
      <c r="ORE46" s="3628"/>
      <c r="ORF46" s="3629"/>
      <c r="ORG46" s="3628"/>
      <c r="ORH46" s="3629"/>
      <c r="ORI46" s="3629"/>
      <c r="ORJ46" s="3629"/>
      <c r="ORK46" s="3629"/>
      <c r="ORL46" s="3630"/>
      <c r="ORM46" s="3631"/>
      <c r="ORN46" s="2383"/>
      <c r="ORO46" s="3632"/>
      <c r="ORP46" s="3633"/>
      <c r="ORQ46" s="3634"/>
      <c r="ORR46" s="3632"/>
      <c r="ORS46" s="3633"/>
      <c r="ORT46" s="3632"/>
      <c r="ORU46" s="3629"/>
      <c r="ORV46" s="3629"/>
      <c r="ORW46" s="3633"/>
      <c r="ORX46" s="3628"/>
      <c r="ORY46" s="3629"/>
      <c r="ORZ46" s="3628"/>
      <c r="OSA46" s="3629"/>
      <c r="OSB46" s="3629"/>
      <c r="OSC46" s="3629"/>
      <c r="OSD46" s="3629"/>
      <c r="OSE46" s="3630"/>
      <c r="OSF46" s="3631"/>
      <c r="OSG46" s="2383"/>
      <c r="OSH46" s="3632"/>
      <c r="OSI46" s="3633"/>
      <c r="OSJ46" s="3634"/>
      <c r="OSK46" s="3632"/>
      <c r="OSL46" s="3633"/>
      <c r="OSM46" s="3632"/>
      <c r="OSN46" s="3629"/>
      <c r="OSO46" s="3629"/>
      <c r="OSP46" s="3633"/>
      <c r="OSQ46" s="3628"/>
      <c r="OSR46" s="3629"/>
      <c r="OSS46" s="3628"/>
      <c r="OST46" s="3629"/>
      <c r="OSU46" s="3629"/>
      <c r="OSV46" s="3629"/>
      <c r="OSW46" s="3629"/>
      <c r="OSX46" s="3630"/>
      <c r="OSY46" s="3631"/>
      <c r="OSZ46" s="2383"/>
      <c r="OTA46" s="3632"/>
      <c r="OTB46" s="3633"/>
      <c r="OTC46" s="3634"/>
      <c r="OTD46" s="3632"/>
      <c r="OTE46" s="3633"/>
      <c r="OTF46" s="3632"/>
      <c r="OTG46" s="3629"/>
      <c r="OTH46" s="3629"/>
      <c r="OTI46" s="3633"/>
      <c r="OTJ46" s="3628"/>
      <c r="OTK46" s="3629"/>
      <c r="OTL46" s="3628"/>
      <c r="OTM46" s="3629"/>
      <c r="OTN46" s="3629"/>
      <c r="OTO46" s="3629"/>
      <c r="OTP46" s="3629"/>
      <c r="OTQ46" s="3630"/>
      <c r="OTR46" s="3631"/>
      <c r="OTS46" s="2383"/>
      <c r="OTT46" s="3632"/>
      <c r="OTU46" s="3633"/>
      <c r="OTV46" s="3634"/>
      <c r="OTW46" s="3632"/>
      <c r="OTX46" s="3633"/>
      <c r="OTY46" s="3632"/>
      <c r="OTZ46" s="3629"/>
      <c r="OUA46" s="3629"/>
      <c r="OUB46" s="3633"/>
      <c r="OUC46" s="3628"/>
      <c r="OUD46" s="3629"/>
      <c r="OUE46" s="3628"/>
      <c r="OUF46" s="3629"/>
      <c r="OUG46" s="3629"/>
      <c r="OUH46" s="3629"/>
      <c r="OUI46" s="3629"/>
      <c r="OUJ46" s="3630"/>
      <c r="OUK46" s="3631"/>
      <c r="OUL46" s="2383"/>
      <c r="OUM46" s="3632"/>
      <c r="OUN46" s="3633"/>
      <c r="OUO46" s="3634"/>
      <c r="OUP46" s="3632"/>
      <c r="OUQ46" s="3633"/>
      <c r="OUR46" s="3632"/>
      <c r="OUS46" s="3629"/>
      <c r="OUT46" s="3629"/>
      <c r="OUU46" s="3633"/>
      <c r="OUV46" s="3628"/>
      <c r="OUW46" s="3629"/>
      <c r="OUX46" s="3628"/>
      <c r="OUY46" s="3629"/>
      <c r="OUZ46" s="3629"/>
      <c r="OVA46" s="3629"/>
      <c r="OVB46" s="3629"/>
      <c r="OVC46" s="3630"/>
      <c r="OVD46" s="3631"/>
      <c r="OVE46" s="2383"/>
      <c r="OVF46" s="3632"/>
      <c r="OVG46" s="3633"/>
      <c r="OVH46" s="3634"/>
      <c r="OVI46" s="3632"/>
      <c r="OVJ46" s="3633"/>
      <c r="OVK46" s="3632"/>
      <c r="OVL46" s="3629"/>
      <c r="OVM46" s="3629"/>
      <c r="OVN46" s="3633"/>
      <c r="OVO46" s="3628"/>
      <c r="OVP46" s="3629"/>
      <c r="OVQ46" s="3628"/>
      <c r="OVR46" s="3629"/>
      <c r="OVS46" s="3629"/>
      <c r="OVT46" s="3629"/>
      <c r="OVU46" s="3629"/>
      <c r="OVV46" s="3630"/>
      <c r="OVW46" s="3631"/>
      <c r="OVX46" s="2383"/>
      <c r="OVY46" s="3632"/>
      <c r="OVZ46" s="3633"/>
      <c r="OWA46" s="3634"/>
      <c r="OWB46" s="3632"/>
      <c r="OWC46" s="3633"/>
      <c r="OWD46" s="3632"/>
      <c r="OWE46" s="3629"/>
      <c r="OWF46" s="3629"/>
      <c r="OWG46" s="3633"/>
      <c r="OWH46" s="3628"/>
      <c r="OWI46" s="3629"/>
      <c r="OWJ46" s="3628"/>
      <c r="OWK46" s="3629"/>
      <c r="OWL46" s="3629"/>
      <c r="OWM46" s="3629"/>
      <c r="OWN46" s="3629"/>
      <c r="OWO46" s="3630"/>
      <c r="OWP46" s="3631"/>
      <c r="OWQ46" s="2383"/>
      <c r="OWR46" s="3632"/>
      <c r="OWS46" s="3633"/>
      <c r="OWT46" s="3634"/>
      <c r="OWU46" s="3632"/>
      <c r="OWV46" s="3633"/>
      <c r="OWW46" s="3632"/>
      <c r="OWX46" s="3629"/>
      <c r="OWY46" s="3629"/>
      <c r="OWZ46" s="3633"/>
      <c r="OXA46" s="3628"/>
      <c r="OXB46" s="3629"/>
      <c r="OXC46" s="3628"/>
      <c r="OXD46" s="3629"/>
      <c r="OXE46" s="3629"/>
      <c r="OXF46" s="3629"/>
      <c r="OXG46" s="3629"/>
      <c r="OXH46" s="3630"/>
      <c r="OXI46" s="3631"/>
      <c r="OXJ46" s="2383"/>
      <c r="OXK46" s="3632"/>
      <c r="OXL46" s="3633"/>
      <c r="OXM46" s="3634"/>
      <c r="OXN46" s="3632"/>
      <c r="OXO46" s="3633"/>
      <c r="OXP46" s="3632"/>
      <c r="OXQ46" s="3629"/>
      <c r="OXR46" s="3629"/>
      <c r="OXS46" s="3633"/>
      <c r="OXT46" s="3628"/>
      <c r="OXU46" s="3629"/>
      <c r="OXV46" s="3628"/>
      <c r="OXW46" s="3629"/>
      <c r="OXX46" s="3629"/>
      <c r="OXY46" s="3629"/>
      <c r="OXZ46" s="3629"/>
      <c r="OYA46" s="3630"/>
      <c r="OYB46" s="3631"/>
      <c r="OYC46" s="2383"/>
      <c r="OYD46" s="3632"/>
      <c r="OYE46" s="3633"/>
      <c r="OYF46" s="3634"/>
      <c r="OYG46" s="3632"/>
      <c r="OYH46" s="3633"/>
      <c r="OYI46" s="3632"/>
      <c r="OYJ46" s="3629"/>
      <c r="OYK46" s="3629"/>
      <c r="OYL46" s="3633"/>
      <c r="OYM46" s="3628"/>
      <c r="OYN46" s="3629"/>
      <c r="OYO46" s="3628"/>
      <c r="OYP46" s="3629"/>
      <c r="OYQ46" s="3629"/>
      <c r="OYR46" s="3629"/>
      <c r="OYS46" s="3629"/>
      <c r="OYT46" s="3630"/>
      <c r="OYU46" s="3631"/>
      <c r="OYV46" s="2383"/>
      <c r="OYW46" s="3632"/>
      <c r="OYX46" s="3633"/>
      <c r="OYY46" s="3634"/>
      <c r="OYZ46" s="3632"/>
      <c r="OZA46" s="3633"/>
      <c r="OZB46" s="3632"/>
      <c r="OZC46" s="3629"/>
      <c r="OZD46" s="3629"/>
      <c r="OZE46" s="3633"/>
      <c r="OZF46" s="3628"/>
      <c r="OZG46" s="3629"/>
      <c r="OZH46" s="3628"/>
      <c r="OZI46" s="3629"/>
      <c r="OZJ46" s="3629"/>
      <c r="OZK46" s="3629"/>
      <c r="OZL46" s="3629"/>
      <c r="OZM46" s="3630"/>
      <c r="OZN46" s="3631"/>
      <c r="OZO46" s="2383"/>
      <c r="OZP46" s="3632"/>
      <c r="OZQ46" s="3633"/>
      <c r="OZR46" s="3634"/>
      <c r="OZS46" s="3632"/>
      <c r="OZT46" s="3633"/>
      <c r="OZU46" s="3632"/>
      <c r="OZV46" s="3629"/>
      <c r="OZW46" s="3629"/>
      <c r="OZX46" s="3633"/>
      <c r="OZY46" s="3628"/>
      <c r="OZZ46" s="3629"/>
      <c r="PAA46" s="3628"/>
      <c r="PAB46" s="3629"/>
      <c r="PAC46" s="3629"/>
      <c r="PAD46" s="3629"/>
      <c r="PAE46" s="3629"/>
      <c r="PAF46" s="3630"/>
      <c r="PAG46" s="3631"/>
      <c r="PAH46" s="2383"/>
      <c r="PAI46" s="3632"/>
      <c r="PAJ46" s="3633"/>
      <c r="PAK46" s="3634"/>
      <c r="PAL46" s="3632"/>
      <c r="PAM46" s="3633"/>
      <c r="PAN46" s="3632"/>
      <c r="PAO46" s="3629"/>
      <c r="PAP46" s="3629"/>
      <c r="PAQ46" s="3633"/>
      <c r="PAR46" s="3628"/>
      <c r="PAS46" s="3629"/>
      <c r="PAT46" s="3628"/>
      <c r="PAU46" s="3629"/>
      <c r="PAV46" s="3629"/>
      <c r="PAW46" s="3629"/>
      <c r="PAX46" s="3629"/>
      <c r="PAY46" s="3630"/>
      <c r="PAZ46" s="3631"/>
      <c r="PBA46" s="2383"/>
      <c r="PBB46" s="3632"/>
      <c r="PBC46" s="3633"/>
      <c r="PBD46" s="3634"/>
      <c r="PBE46" s="3632"/>
      <c r="PBF46" s="3633"/>
      <c r="PBG46" s="3632"/>
      <c r="PBH46" s="3629"/>
      <c r="PBI46" s="3629"/>
      <c r="PBJ46" s="3633"/>
      <c r="PBK46" s="3628"/>
      <c r="PBL46" s="3629"/>
      <c r="PBM46" s="3628"/>
      <c r="PBN46" s="3629"/>
      <c r="PBO46" s="3629"/>
      <c r="PBP46" s="3629"/>
      <c r="PBQ46" s="3629"/>
      <c r="PBR46" s="3630"/>
      <c r="PBS46" s="3631"/>
      <c r="PBT46" s="2383"/>
      <c r="PBU46" s="3632"/>
      <c r="PBV46" s="3633"/>
      <c r="PBW46" s="3634"/>
      <c r="PBX46" s="3632"/>
      <c r="PBY46" s="3633"/>
      <c r="PBZ46" s="3632"/>
      <c r="PCA46" s="3629"/>
      <c r="PCB46" s="3629"/>
      <c r="PCC46" s="3633"/>
      <c r="PCD46" s="3628"/>
      <c r="PCE46" s="3629"/>
      <c r="PCF46" s="3628"/>
      <c r="PCG46" s="3629"/>
      <c r="PCH46" s="3629"/>
      <c r="PCI46" s="3629"/>
      <c r="PCJ46" s="3629"/>
      <c r="PCK46" s="3630"/>
      <c r="PCL46" s="3631"/>
      <c r="PCM46" s="2383"/>
      <c r="PCN46" s="3632"/>
      <c r="PCO46" s="3633"/>
      <c r="PCP46" s="3634"/>
      <c r="PCQ46" s="3632"/>
      <c r="PCR46" s="3633"/>
      <c r="PCS46" s="3632"/>
      <c r="PCT46" s="3629"/>
      <c r="PCU46" s="3629"/>
      <c r="PCV46" s="3633"/>
      <c r="PCW46" s="3628"/>
      <c r="PCX46" s="3629"/>
      <c r="PCY46" s="3628"/>
      <c r="PCZ46" s="3629"/>
      <c r="PDA46" s="3629"/>
      <c r="PDB46" s="3629"/>
      <c r="PDC46" s="3629"/>
      <c r="PDD46" s="3630"/>
      <c r="PDE46" s="3631"/>
      <c r="PDF46" s="2383"/>
      <c r="PDG46" s="3632"/>
      <c r="PDH46" s="3633"/>
      <c r="PDI46" s="3634"/>
      <c r="PDJ46" s="3632"/>
      <c r="PDK46" s="3633"/>
      <c r="PDL46" s="3632"/>
      <c r="PDM46" s="3629"/>
      <c r="PDN46" s="3629"/>
      <c r="PDO46" s="3633"/>
      <c r="PDP46" s="3628"/>
      <c r="PDQ46" s="3629"/>
      <c r="PDR46" s="3628"/>
      <c r="PDS46" s="3629"/>
      <c r="PDT46" s="3629"/>
      <c r="PDU46" s="3629"/>
      <c r="PDV46" s="3629"/>
      <c r="PDW46" s="3630"/>
      <c r="PDX46" s="3631"/>
      <c r="PDY46" s="2383"/>
      <c r="PDZ46" s="3632"/>
      <c r="PEA46" s="3633"/>
      <c r="PEB46" s="3634"/>
      <c r="PEC46" s="3632"/>
      <c r="PED46" s="3633"/>
      <c r="PEE46" s="3632"/>
      <c r="PEF46" s="3629"/>
      <c r="PEG46" s="3629"/>
      <c r="PEH46" s="3633"/>
      <c r="PEI46" s="3628"/>
      <c r="PEJ46" s="3629"/>
      <c r="PEK46" s="3628"/>
      <c r="PEL46" s="3629"/>
      <c r="PEM46" s="3629"/>
      <c r="PEN46" s="3629"/>
      <c r="PEO46" s="3629"/>
      <c r="PEP46" s="3630"/>
      <c r="PEQ46" s="3631"/>
      <c r="PER46" s="2383"/>
      <c r="PES46" s="3632"/>
      <c r="PET46" s="3633"/>
      <c r="PEU46" s="3634"/>
      <c r="PEV46" s="3632"/>
      <c r="PEW46" s="3633"/>
      <c r="PEX46" s="3632"/>
      <c r="PEY46" s="3629"/>
      <c r="PEZ46" s="3629"/>
      <c r="PFA46" s="3633"/>
      <c r="PFB46" s="3628"/>
      <c r="PFC46" s="3629"/>
      <c r="PFD46" s="3628"/>
      <c r="PFE46" s="3629"/>
      <c r="PFF46" s="3629"/>
      <c r="PFG46" s="3629"/>
      <c r="PFH46" s="3629"/>
      <c r="PFI46" s="3630"/>
      <c r="PFJ46" s="3631"/>
      <c r="PFK46" s="2383"/>
      <c r="PFL46" s="3632"/>
      <c r="PFM46" s="3633"/>
      <c r="PFN46" s="3634"/>
      <c r="PFO46" s="3632"/>
      <c r="PFP46" s="3633"/>
      <c r="PFQ46" s="3632"/>
      <c r="PFR46" s="3629"/>
      <c r="PFS46" s="3629"/>
      <c r="PFT46" s="3633"/>
      <c r="PFU46" s="3628"/>
      <c r="PFV46" s="3629"/>
      <c r="PFW46" s="3628"/>
      <c r="PFX46" s="3629"/>
      <c r="PFY46" s="3629"/>
      <c r="PFZ46" s="3629"/>
      <c r="PGA46" s="3629"/>
      <c r="PGB46" s="3630"/>
      <c r="PGC46" s="3631"/>
      <c r="PGD46" s="2383"/>
      <c r="PGE46" s="3632"/>
      <c r="PGF46" s="3633"/>
      <c r="PGG46" s="3634"/>
      <c r="PGH46" s="3632"/>
      <c r="PGI46" s="3633"/>
      <c r="PGJ46" s="3632"/>
      <c r="PGK46" s="3629"/>
      <c r="PGL46" s="3629"/>
      <c r="PGM46" s="3633"/>
      <c r="PGN46" s="3628"/>
      <c r="PGO46" s="3629"/>
      <c r="PGP46" s="3628"/>
      <c r="PGQ46" s="3629"/>
      <c r="PGR46" s="3629"/>
      <c r="PGS46" s="3629"/>
      <c r="PGT46" s="3629"/>
      <c r="PGU46" s="3630"/>
      <c r="PGV46" s="3631"/>
      <c r="PGW46" s="2383"/>
      <c r="PGX46" s="3632"/>
      <c r="PGY46" s="3633"/>
      <c r="PGZ46" s="3634"/>
      <c r="PHA46" s="3632"/>
      <c r="PHB46" s="3633"/>
      <c r="PHC46" s="3632"/>
      <c r="PHD46" s="3629"/>
      <c r="PHE46" s="3629"/>
      <c r="PHF46" s="3633"/>
      <c r="PHG46" s="3628"/>
      <c r="PHH46" s="3629"/>
      <c r="PHI46" s="3628"/>
      <c r="PHJ46" s="3629"/>
      <c r="PHK46" s="3629"/>
      <c r="PHL46" s="3629"/>
      <c r="PHM46" s="3629"/>
      <c r="PHN46" s="3630"/>
      <c r="PHO46" s="3631"/>
      <c r="PHP46" s="2383"/>
      <c r="PHQ46" s="3632"/>
      <c r="PHR46" s="3633"/>
      <c r="PHS46" s="3634"/>
      <c r="PHT46" s="3632"/>
      <c r="PHU46" s="3633"/>
      <c r="PHV46" s="3632"/>
      <c r="PHW46" s="3629"/>
      <c r="PHX46" s="3629"/>
      <c r="PHY46" s="3633"/>
      <c r="PHZ46" s="3628"/>
      <c r="PIA46" s="3629"/>
      <c r="PIB46" s="3628"/>
      <c r="PIC46" s="3629"/>
      <c r="PID46" s="3629"/>
      <c r="PIE46" s="3629"/>
      <c r="PIF46" s="3629"/>
      <c r="PIG46" s="3630"/>
      <c r="PIH46" s="3631"/>
      <c r="PII46" s="2383"/>
      <c r="PIJ46" s="3632"/>
      <c r="PIK46" s="3633"/>
      <c r="PIL46" s="3634"/>
      <c r="PIM46" s="3632"/>
      <c r="PIN46" s="3633"/>
      <c r="PIO46" s="3632"/>
      <c r="PIP46" s="3629"/>
      <c r="PIQ46" s="3629"/>
      <c r="PIR46" s="3633"/>
      <c r="PIS46" s="3628"/>
      <c r="PIT46" s="3629"/>
      <c r="PIU46" s="3628"/>
      <c r="PIV46" s="3629"/>
      <c r="PIW46" s="3629"/>
      <c r="PIX46" s="3629"/>
      <c r="PIY46" s="3629"/>
      <c r="PIZ46" s="3630"/>
      <c r="PJA46" s="3631"/>
      <c r="PJB46" s="2383"/>
      <c r="PJC46" s="3632"/>
      <c r="PJD46" s="3633"/>
      <c r="PJE46" s="3634"/>
      <c r="PJF46" s="3632"/>
      <c r="PJG46" s="3633"/>
      <c r="PJH46" s="3632"/>
      <c r="PJI46" s="3629"/>
      <c r="PJJ46" s="3629"/>
      <c r="PJK46" s="3633"/>
      <c r="PJL46" s="3628"/>
      <c r="PJM46" s="3629"/>
      <c r="PJN46" s="3628"/>
      <c r="PJO46" s="3629"/>
      <c r="PJP46" s="3629"/>
      <c r="PJQ46" s="3629"/>
      <c r="PJR46" s="3629"/>
      <c r="PJS46" s="3630"/>
      <c r="PJT46" s="3631"/>
      <c r="PJU46" s="2383"/>
      <c r="PJV46" s="3632"/>
      <c r="PJW46" s="3633"/>
      <c r="PJX46" s="3634"/>
      <c r="PJY46" s="3632"/>
      <c r="PJZ46" s="3633"/>
      <c r="PKA46" s="3632"/>
      <c r="PKB46" s="3629"/>
      <c r="PKC46" s="3629"/>
      <c r="PKD46" s="3633"/>
      <c r="PKE46" s="3628"/>
      <c r="PKF46" s="3629"/>
      <c r="PKG46" s="3628"/>
      <c r="PKH46" s="3629"/>
      <c r="PKI46" s="3629"/>
      <c r="PKJ46" s="3629"/>
      <c r="PKK46" s="3629"/>
      <c r="PKL46" s="3630"/>
      <c r="PKM46" s="3631"/>
      <c r="PKN46" s="2383"/>
      <c r="PKO46" s="3632"/>
      <c r="PKP46" s="3633"/>
      <c r="PKQ46" s="3634"/>
      <c r="PKR46" s="3632"/>
      <c r="PKS46" s="3633"/>
      <c r="PKT46" s="3632"/>
      <c r="PKU46" s="3629"/>
      <c r="PKV46" s="3629"/>
      <c r="PKW46" s="3633"/>
      <c r="PKX46" s="3628"/>
      <c r="PKY46" s="3629"/>
      <c r="PKZ46" s="3628"/>
      <c r="PLA46" s="3629"/>
      <c r="PLB46" s="3629"/>
      <c r="PLC46" s="3629"/>
      <c r="PLD46" s="3629"/>
      <c r="PLE46" s="3630"/>
      <c r="PLF46" s="3631"/>
      <c r="PLG46" s="2383"/>
      <c r="PLH46" s="3632"/>
      <c r="PLI46" s="3633"/>
      <c r="PLJ46" s="3634"/>
      <c r="PLK46" s="3632"/>
      <c r="PLL46" s="3633"/>
      <c r="PLM46" s="3632"/>
      <c r="PLN46" s="3629"/>
      <c r="PLO46" s="3629"/>
      <c r="PLP46" s="3633"/>
      <c r="PLQ46" s="3628"/>
      <c r="PLR46" s="3629"/>
      <c r="PLS46" s="3628"/>
      <c r="PLT46" s="3629"/>
      <c r="PLU46" s="3629"/>
      <c r="PLV46" s="3629"/>
      <c r="PLW46" s="3629"/>
      <c r="PLX46" s="3630"/>
      <c r="PLY46" s="3631"/>
      <c r="PLZ46" s="2383"/>
      <c r="PMA46" s="3632"/>
      <c r="PMB46" s="3633"/>
      <c r="PMC46" s="3634"/>
      <c r="PMD46" s="3632"/>
      <c r="PME46" s="3633"/>
      <c r="PMF46" s="3632"/>
      <c r="PMG46" s="3629"/>
      <c r="PMH46" s="3629"/>
      <c r="PMI46" s="3633"/>
      <c r="PMJ46" s="3628"/>
      <c r="PMK46" s="3629"/>
      <c r="PML46" s="3628"/>
      <c r="PMM46" s="3629"/>
      <c r="PMN46" s="3629"/>
      <c r="PMO46" s="3629"/>
      <c r="PMP46" s="3629"/>
      <c r="PMQ46" s="3630"/>
      <c r="PMR46" s="3631"/>
      <c r="PMS46" s="2383"/>
      <c r="PMT46" s="3632"/>
      <c r="PMU46" s="3633"/>
      <c r="PMV46" s="3634"/>
      <c r="PMW46" s="3632"/>
      <c r="PMX46" s="3633"/>
      <c r="PMY46" s="3632"/>
      <c r="PMZ46" s="3629"/>
      <c r="PNA46" s="3629"/>
      <c r="PNB46" s="3633"/>
      <c r="PNC46" s="3628"/>
      <c r="PND46" s="3629"/>
      <c r="PNE46" s="3628"/>
      <c r="PNF46" s="3629"/>
      <c r="PNG46" s="3629"/>
      <c r="PNH46" s="3629"/>
      <c r="PNI46" s="3629"/>
      <c r="PNJ46" s="3630"/>
      <c r="PNK46" s="3631"/>
      <c r="PNL46" s="2383"/>
      <c r="PNM46" s="3632"/>
      <c r="PNN46" s="3633"/>
      <c r="PNO46" s="3634"/>
      <c r="PNP46" s="3632"/>
      <c r="PNQ46" s="3633"/>
      <c r="PNR46" s="3632"/>
      <c r="PNS46" s="3629"/>
      <c r="PNT46" s="3629"/>
      <c r="PNU46" s="3633"/>
      <c r="PNV46" s="3628"/>
      <c r="PNW46" s="3629"/>
      <c r="PNX46" s="3628"/>
      <c r="PNY46" s="3629"/>
      <c r="PNZ46" s="3629"/>
      <c r="POA46" s="3629"/>
      <c r="POB46" s="3629"/>
      <c r="POC46" s="3630"/>
      <c r="POD46" s="3631"/>
      <c r="POE46" s="2383"/>
      <c r="POF46" s="3632"/>
      <c r="POG46" s="3633"/>
      <c r="POH46" s="3634"/>
      <c r="POI46" s="3632"/>
      <c r="POJ46" s="3633"/>
      <c r="POK46" s="3632"/>
      <c r="POL46" s="3629"/>
      <c r="POM46" s="3629"/>
      <c r="PON46" s="3633"/>
      <c r="POO46" s="3628"/>
      <c r="POP46" s="3629"/>
      <c r="POQ46" s="3628"/>
      <c r="POR46" s="3629"/>
      <c r="POS46" s="3629"/>
      <c r="POT46" s="3629"/>
      <c r="POU46" s="3629"/>
      <c r="POV46" s="3630"/>
      <c r="POW46" s="3631"/>
      <c r="POX46" s="2383"/>
      <c r="POY46" s="3632"/>
      <c r="POZ46" s="3633"/>
      <c r="PPA46" s="3634"/>
      <c r="PPB46" s="3632"/>
      <c r="PPC46" s="3633"/>
      <c r="PPD46" s="3632"/>
      <c r="PPE46" s="3629"/>
      <c r="PPF46" s="3629"/>
      <c r="PPG46" s="3633"/>
      <c r="PPH46" s="3628"/>
      <c r="PPI46" s="3629"/>
      <c r="PPJ46" s="3628"/>
      <c r="PPK46" s="3629"/>
      <c r="PPL46" s="3629"/>
      <c r="PPM46" s="3629"/>
      <c r="PPN46" s="3629"/>
      <c r="PPO46" s="3630"/>
      <c r="PPP46" s="3631"/>
      <c r="PPQ46" s="2383"/>
      <c r="PPR46" s="3632"/>
      <c r="PPS46" s="3633"/>
      <c r="PPT46" s="3634"/>
      <c r="PPU46" s="3632"/>
      <c r="PPV46" s="3633"/>
      <c r="PPW46" s="3632"/>
      <c r="PPX46" s="3629"/>
      <c r="PPY46" s="3629"/>
      <c r="PPZ46" s="3633"/>
      <c r="PQA46" s="3628"/>
      <c r="PQB46" s="3629"/>
      <c r="PQC46" s="3628"/>
      <c r="PQD46" s="3629"/>
      <c r="PQE46" s="3629"/>
      <c r="PQF46" s="3629"/>
      <c r="PQG46" s="3629"/>
      <c r="PQH46" s="3630"/>
      <c r="PQI46" s="3631"/>
      <c r="PQJ46" s="2383"/>
      <c r="PQK46" s="3632"/>
      <c r="PQL46" s="3633"/>
      <c r="PQM46" s="3634"/>
      <c r="PQN46" s="3632"/>
      <c r="PQO46" s="3633"/>
      <c r="PQP46" s="3632"/>
      <c r="PQQ46" s="3629"/>
      <c r="PQR46" s="3629"/>
      <c r="PQS46" s="3633"/>
      <c r="PQT46" s="3628"/>
      <c r="PQU46" s="3629"/>
      <c r="PQV46" s="3628"/>
      <c r="PQW46" s="3629"/>
      <c r="PQX46" s="3629"/>
      <c r="PQY46" s="3629"/>
      <c r="PQZ46" s="3629"/>
      <c r="PRA46" s="3630"/>
      <c r="PRB46" s="3631"/>
      <c r="PRC46" s="2383"/>
      <c r="PRD46" s="3632"/>
      <c r="PRE46" s="3633"/>
      <c r="PRF46" s="3634"/>
      <c r="PRG46" s="3632"/>
      <c r="PRH46" s="3633"/>
      <c r="PRI46" s="3632"/>
      <c r="PRJ46" s="3629"/>
      <c r="PRK46" s="3629"/>
      <c r="PRL46" s="3633"/>
      <c r="PRM46" s="3628"/>
      <c r="PRN46" s="3629"/>
      <c r="PRO46" s="3628"/>
      <c r="PRP46" s="3629"/>
      <c r="PRQ46" s="3629"/>
      <c r="PRR46" s="3629"/>
      <c r="PRS46" s="3629"/>
      <c r="PRT46" s="3630"/>
      <c r="PRU46" s="3631"/>
      <c r="PRV46" s="2383"/>
      <c r="PRW46" s="3632"/>
      <c r="PRX46" s="3633"/>
      <c r="PRY46" s="3634"/>
      <c r="PRZ46" s="3632"/>
      <c r="PSA46" s="3633"/>
      <c r="PSB46" s="3632"/>
      <c r="PSC46" s="3629"/>
      <c r="PSD46" s="3629"/>
      <c r="PSE46" s="3633"/>
      <c r="PSF46" s="3628"/>
      <c r="PSG46" s="3629"/>
      <c r="PSH46" s="3628"/>
      <c r="PSI46" s="3629"/>
      <c r="PSJ46" s="3629"/>
      <c r="PSK46" s="3629"/>
      <c r="PSL46" s="3629"/>
      <c r="PSM46" s="3630"/>
      <c r="PSN46" s="3631"/>
      <c r="PSO46" s="2383"/>
      <c r="PSP46" s="3632"/>
      <c r="PSQ46" s="3633"/>
      <c r="PSR46" s="3634"/>
      <c r="PSS46" s="3632"/>
      <c r="PST46" s="3633"/>
      <c r="PSU46" s="3632"/>
      <c r="PSV46" s="3629"/>
      <c r="PSW46" s="3629"/>
      <c r="PSX46" s="3633"/>
      <c r="PSY46" s="3628"/>
      <c r="PSZ46" s="3629"/>
      <c r="PTA46" s="3628"/>
      <c r="PTB46" s="3629"/>
      <c r="PTC46" s="3629"/>
      <c r="PTD46" s="3629"/>
      <c r="PTE46" s="3629"/>
      <c r="PTF46" s="3630"/>
      <c r="PTG46" s="3631"/>
      <c r="PTH46" s="2383"/>
      <c r="PTI46" s="3632"/>
      <c r="PTJ46" s="3633"/>
      <c r="PTK46" s="3634"/>
      <c r="PTL46" s="3632"/>
      <c r="PTM46" s="3633"/>
      <c r="PTN46" s="3632"/>
      <c r="PTO46" s="3629"/>
      <c r="PTP46" s="3629"/>
      <c r="PTQ46" s="3633"/>
      <c r="PTR46" s="3628"/>
      <c r="PTS46" s="3629"/>
      <c r="PTT46" s="3628"/>
      <c r="PTU46" s="3629"/>
      <c r="PTV46" s="3629"/>
      <c r="PTW46" s="3629"/>
      <c r="PTX46" s="3629"/>
      <c r="PTY46" s="3630"/>
      <c r="PTZ46" s="3631"/>
      <c r="PUA46" s="2383"/>
      <c r="PUB46" s="3632"/>
      <c r="PUC46" s="3633"/>
      <c r="PUD46" s="3634"/>
      <c r="PUE46" s="3632"/>
      <c r="PUF46" s="3633"/>
      <c r="PUG46" s="3632"/>
      <c r="PUH46" s="3629"/>
      <c r="PUI46" s="3629"/>
      <c r="PUJ46" s="3633"/>
      <c r="PUK46" s="3628"/>
      <c r="PUL46" s="3629"/>
      <c r="PUM46" s="3628"/>
      <c r="PUN46" s="3629"/>
      <c r="PUO46" s="3629"/>
      <c r="PUP46" s="3629"/>
      <c r="PUQ46" s="3629"/>
      <c r="PUR46" s="3630"/>
      <c r="PUS46" s="3631"/>
      <c r="PUT46" s="2383"/>
      <c r="PUU46" s="3632"/>
      <c r="PUV46" s="3633"/>
      <c r="PUW46" s="3634"/>
      <c r="PUX46" s="3632"/>
      <c r="PUY46" s="3633"/>
      <c r="PUZ46" s="3632"/>
      <c r="PVA46" s="3629"/>
      <c r="PVB46" s="3629"/>
      <c r="PVC46" s="3633"/>
      <c r="PVD46" s="3628"/>
      <c r="PVE46" s="3629"/>
      <c r="PVF46" s="3628"/>
      <c r="PVG46" s="3629"/>
      <c r="PVH46" s="3629"/>
      <c r="PVI46" s="3629"/>
      <c r="PVJ46" s="3629"/>
      <c r="PVK46" s="3630"/>
      <c r="PVL46" s="3631"/>
      <c r="PVM46" s="2383"/>
      <c r="PVN46" s="3632"/>
      <c r="PVO46" s="3633"/>
      <c r="PVP46" s="3634"/>
      <c r="PVQ46" s="3632"/>
      <c r="PVR46" s="3633"/>
      <c r="PVS46" s="3632"/>
      <c r="PVT46" s="3629"/>
      <c r="PVU46" s="3629"/>
      <c r="PVV46" s="3633"/>
      <c r="PVW46" s="3628"/>
      <c r="PVX46" s="3629"/>
      <c r="PVY46" s="3628"/>
      <c r="PVZ46" s="3629"/>
      <c r="PWA46" s="3629"/>
      <c r="PWB46" s="3629"/>
      <c r="PWC46" s="3629"/>
      <c r="PWD46" s="3630"/>
      <c r="PWE46" s="3631"/>
      <c r="PWF46" s="2383"/>
      <c r="PWG46" s="3632"/>
      <c r="PWH46" s="3633"/>
      <c r="PWI46" s="3634"/>
      <c r="PWJ46" s="3632"/>
      <c r="PWK46" s="3633"/>
      <c r="PWL46" s="3632"/>
      <c r="PWM46" s="3629"/>
      <c r="PWN46" s="3629"/>
      <c r="PWO46" s="3633"/>
      <c r="PWP46" s="3628"/>
      <c r="PWQ46" s="3629"/>
      <c r="PWR46" s="3628"/>
      <c r="PWS46" s="3629"/>
      <c r="PWT46" s="3629"/>
      <c r="PWU46" s="3629"/>
      <c r="PWV46" s="3629"/>
      <c r="PWW46" s="3630"/>
      <c r="PWX46" s="3631"/>
      <c r="PWY46" s="2383"/>
      <c r="PWZ46" s="3632"/>
      <c r="PXA46" s="3633"/>
      <c r="PXB46" s="3634"/>
      <c r="PXC46" s="3632"/>
      <c r="PXD46" s="3633"/>
      <c r="PXE46" s="3632"/>
      <c r="PXF46" s="3629"/>
      <c r="PXG46" s="3629"/>
      <c r="PXH46" s="3633"/>
      <c r="PXI46" s="3628"/>
      <c r="PXJ46" s="3629"/>
      <c r="PXK46" s="3628"/>
      <c r="PXL46" s="3629"/>
      <c r="PXM46" s="3629"/>
      <c r="PXN46" s="3629"/>
      <c r="PXO46" s="3629"/>
      <c r="PXP46" s="3630"/>
      <c r="PXQ46" s="3631"/>
      <c r="PXR46" s="2383"/>
      <c r="PXS46" s="3632"/>
      <c r="PXT46" s="3633"/>
      <c r="PXU46" s="3634"/>
      <c r="PXV46" s="3632"/>
      <c r="PXW46" s="3633"/>
      <c r="PXX46" s="3632"/>
      <c r="PXY46" s="3629"/>
      <c r="PXZ46" s="3629"/>
      <c r="PYA46" s="3633"/>
      <c r="PYB46" s="3628"/>
      <c r="PYC46" s="3629"/>
      <c r="PYD46" s="3628"/>
      <c r="PYE46" s="3629"/>
      <c r="PYF46" s="3629"/>
      <c r="PYG46" s="3629"/>
      <c r="PYH46" s="3629"/>
      <c r="PYI46" s="3630"/>
      <c r="PYJ46" s="3631"/>
      <c r="PYK46" s="2383"/>
      <c r="PYL46" s="3632"/>
      <c r="PYM46" s="3633"/>
      <c r="PYN46" s="3634"/>
      <c r="PYO46" s="3632"/>
      <c r="PYP46" s="3633"/>
      <c r="PYQ46" s="3632"/>
      <c r="PYR46" s="3629"/>
      <c r="PYS46" s="3629"/>
      <c r="PYT46" s="3633"/>
      <c r="PYU46" s="3628"/>
      <c r="PYV46" s="3629"/>
      <c r="PYW46" s="3628"/>
      <c r="PYX46" s="3629"/>
      <c r="PYY46" s="3629"/>
      <c r="PYZ46" s="3629"/>
      <c r="PZA46" s="3629"/>
      <c r="PZB46" s="3630"/>
      <c r="PZC46" s="3631"/>
      <c r="PZD46" s="2383"/>
      <c r="PZE46" s="3632"/>
      <c r="PZF46" s="3633"/>
      <c r="PZG46" s="3634"/>
      <c r="PZH46" s="3632"/>
      <c r="PZI46" s="3633"/>
      <c r="PZJ46" s="3632"/>
      <c r="PZK46" s="3629"/>
      <c r="PZL46" s="3629"/>
      <c r="PZM46" s="3633"/>
      <c r="PZN46" s="3628"/>
      <c r="PZO46" s="3629"/>
      <c r="PZP46" s="3628"/>
      <c r="PZQ46" s="3629"/>
      <c r="PZR46" s="3629"/>
      <c r="PZS46" s="3629"/>
      <c r="PZT46" s="3629"/>
      <c r="PZU46" s="3630"/>
      <c r="PZV46" s="3631"/>
      <c r="PZW46" s="2383"/>
      <c r="PZX46" s="3632"/>
      <c r="PZY46" s="3633"/>
      <c r="PZZ46" s="3634"/>
      <c r="QAA46" s="3632"/>
      <c r="QAB46" s="3633"/>
      <c r="QAC46" s="3632"/>
      <c r="QAD46" s="3629"/>
      <c r="QAE46" s="3629"/>
      <c r="QAF46" s="3633"/>
      <c r="QAG46" s="3628"/>
      <c r="QAH46" s="3629"/>
      <c r="QAI46" s="3628"/>
      <c r="QAJ46" s="3629"/>
      <c r="QAK46" s="3629"/>
      <c r="QAL46" s="3629"/>
      <c r="QAM46" s="3629"/>
      <c r="QAN46" s="3630"/>
      <c r="QAO46" s="3631"/>
      <c r="QAP46" s="2383"/>
      <c r="QAQ46" s="3632"/>
      <c r="QAR46" s="3633"/>
      <c r="QAS46" s="3634"/>
      <c r="QAT46" s="3632"/>
      <c r="QAU46" s="3633"/>
      <c r="QAV46" s="3632"/>
      <c r="QAW46" s="3629"/>
      <c r="QAX46" s="3629"/>
      <c r="QAY46" s="3633"/>
      <c r="QAZ46" s="3628"/>
      <c r="QBA46" s="3629"/>
      <c r="QBB46" s="3628"/>
      <c r="QBC46" s="3629"/>
      <c r="QBD46" s="3629"/>
      <c r="QBE46" s="3629"/>
      <c r="QBF46" s="3629"/>
      <c r="QBG46" s="3630"/>
      <c r="QBH46" s="3631"/>
      <c r="QBI46" s="2383"/>
      <c r="QBJ46" s="3632"/>
      <c r="QBK46" s="3633"/>
      <c r="QBL46" s="3634"/>
      <c r="QBM46" s="3632"/>
      <c r="QBN46" s="3633"/>
      <c r="QBO46" s="3632"/>
      <c r="QBP46" s="3629"/>
      <c r="QBQ46" s="3629"/>
      <c r="QBR46" s="3633"/>
      <c r="QBS46" s="3628"/>
      <c r="QBT46" s="3629"/>
      <c r="QBU46" s="3628"/>
      <c r="QBV46" s="3629"/>
      <c r="QBW46" s="3629"/>
      <c r="QBX46" s="3629"/>
      <c r="QBY46" s="3629"/>
      <c r="QBZ46" s="3630"/>
      <c r="QCA46" s="3631"/>
      <c r="QCB46" s="2383"/>
      <c r="QCC46" s="3632"/>
      <c r="QCD46" s="3633"/>
      <c r="QCE46" s="3634"/>
      <c r="QCF46" s="3632"/>
      <c r="QCG46" s="3633"/>
      <c r="QCH46" s="3632"/>
      <c r="QCI46" s="3629"/>
      <c r="QCJ46" s="3629"/>
      <c r="QCK46" s="3633"/>
      <c r="QCL46" s="3628"/>
      <c r="QCM46" s="3629"/>
      <c r="QCN46" s="3628"/>
      <c r="QCO46" s="3629"/>
      <c r="QCP46" s="3629"/>
      <c r="QCQ46" s="3629"/>
      <c r="QCR46" s="3629"/>
      <c r="QCS46" s="3630"/>
      <c r="QCT46" s="3631"/>
      <c r="QCU46" s="2383"/>
      <c r="QCV46" s="3632"/>
      <c r="QCW46" s="3633"/>
      <c r="QCX46" s="3634"/>
      <c r="QCY46" s="3632"/>
      <c r="QCZ46" s="3633"/>
      <c r="QDA46" s="3632"/>
      <c r="QDB46" s="3629"/>
      <c r="QDC46" s="3629"/>
      <c r="QDD46" s="3633"/>
      <c r="QDE46" s="3628"/>
      <c r="QDF46" s="3629"/>
      <c r="QDG46" s="3628"/>
      <c r="QDH46" s="3629"/>
      <c r="QDI46" s="3629"/>
      <c r="QDJ46" s="3629"/>
      <c r="QDK46" s="3629"/>
      <c r="QDL46" s="3630"/>
      <c r="QDM46" s="3631"/>
      <c r="QDN46" s="2383"/>
      <c r="QDO46" s="3632"/>
      <c r="QDP46" s="3633"/>
      <c r="QDQ46" s="3634"/>
      <c r="QDR46" s="3632"/>
      <c r="QDS46" s="3633"/>
      <c r="QDT46" s="3632"/>
      <c r="QDU46" s="3629"/>
      <c r="QDV46" s="3629"/>
      <c r="QDW46" s="3633"/>
      <c r="QDX46" s="3628"/>
      <c r="QDY46" s="3629"/>
      <c r="QDZ46" s="3628"/>
      <c r="QEA46" s="3629"/>
      <c r="QEB46" s="3629"/>
      <c r="QEC46" s="3629"/>
      <c r="QED46" s="3629"/>
      <c r="QEE46" s="3630"/>
      <c r="QEF46" s="3631"/>
      <c r="QEG46" s="2383"/>
      <c r="QEH46" s="3632"/>
      <c r="QEI46" s="3633"/>
      <c r="QEJ46" s="3634"/>
      <c r="QEK46" s="3632"/>
      <c r="QEL46" s="3633"/>
      <c r="QEM46" s="3632"/>
      <c r="QEN46" s="3629"/>
      <c r="QEO46" s="3629"/>
      <c r="QEP46" s="3633"/>
      <c r="QEQ46" s="3628"/>
      <c r="QER46" s="3629"/>
      <c r="QES46" s="3628"/>
      <c r="QET46" s="3629"/>
      <c r="QEU46" s="3629"/>
      <c r="QEV46" s="3629"/>
      <c r="QEW46" s="3629"/>
      <c r="QEX46" s="3630"/>
      <c r="QEY46" s="3631"/>
      <c r="QEZ46" s="2383"/>
      <c r="QFA46" s="3632"/>
      <c r="QFB46" s="3633"/>
      <c r="QFC46" s="3634"/>
      <c r="QFD46" s="3632"/>
      <c r="QFE46" s="3633"/>
      <c r="QFF46" s="3632"/>
      <c r="QFG46" s="3629"/>
      <c r="QFH46" s="3629"/>
      <c r="QFI46" s="3633"/>
      <c r="QFJ46" s="3628"/>
      <c r="QFK46" s="3629"/>
      <c r="QFL46" s="3628"/>
      <c r="QFM46" s="3629"/>
      <c r="QFN46" s="3629"/>
      <c r="QFO46" s="3629"/>
      <c r="QFP46" s="3629"/>
      <c r="QFQ46" s="3630"/>
      <c r="QFR46" s="3631"/>
      <c r="QFS46" s="2383"/>
      <c r="QFT46" s="3632"/>
      <c r="QFU46" s="3633"/>
      <c r="QFV46" s="3634"/>
      <c r="QFW46" s="3632"/>
      <c r="QFX46" s="3633"/>
      <c r="QFY46" s="3632"/>
      <c r="QFZ46" s="3629"/>
      <c r="QGA46" s="3629"/>
      <c r="QGB46" s="3633"/>
      <c r="QGC46" s="3628"/>
      <c r="QGD46" s="3629"/>
      <c r="QGE46" s="3628"/>
      <c r="QGF46" s="3629"/>
      <c r="QGG46" s="3629"/>
      <c r="QGH46" s="3629"/>
      <c r="QGI46" s="3629"/>
      <c r="QGJ46" s="3630"/>
      <c r="QGK46" s="3631"/>
      <c r="QGL46" s="2383"/>
      <c r="QGM46" s="3632"/>
      <c r="QGN46" s="3633"/>
      <c r="QGO46" s="3634"/>
      <c r="QGP46" s="3632"/>
      <c r="QGQ46" s="3633"/>
      <c r="QGR46" s="3632"/>
      <c r="QGS46" s="3629"/>
      <c r="QGT46" s="3629"/>
      <c r="QGU46" s="3633"/>
      <c r="QGV46" s="3628"/>
      <c r="QGW46" s="3629"/>
      <c r="QGX46" s="3628"/>
      <c r="QGY46" s="3629"/>
      <c r="QGZ46" s="3629"/>
      <c r="QHA46" s="3629"/>
      <c r="QHB46" s="3629"/>
      <c r="QHC46" s="3630"/>
      <c r="QHD46" s="3631"/>
      <c r="QHE46" s="2383"/>
      <c r="QHF46" s="3632"/>
      <c r="QHG46" s="3633"/>
      <c r="QHH46" s="3634"/>
      <c r="QHI46" s="3632"/>
      <c r="QHJ46" s="3633"/>
      <c r="QHK46" s="3632"/>
      <c r="QHL46" s="3629"/>
      <c r="QHM46" s="3629"/>
      <c r="QHN46" s="3633"/>
      <c r="QHO46" s="3628"/>
      <c r="QHP46" s="3629"/>
      <c r="QHQ46" s="3628"/>
      <c r="QHR46" s="3629"/>
      <c r="QHS46" s="3629"/>
      <c r="QHT46" s="3629"/>
      <c r="QHU46" s="3629"/>
      <c r="QHV46" s="3630"/>
      <c r="QHW46" s="3631"/>
      <c r="QHX46" s="2383"/>
      <c r="QHY46" s="3632"/>
      <c r="QHZ46" s="3633"/>
      <c r="QIA46" s="3634"/>
      <c r="QIB46" s="3632"/>
      <c r="QIC46" s="3633"/>
      <c r="QID46" s="3632"/>
      <c r="QIE46" s="3629"/>
      <c r="QIF46" s="3629"/>
      <c r="QIG46" s="3633"/>
      <c r="QIH46" s="3628"/>
      <c r="QII46" s="3629"/>
      <c r="QIJ46" s="3628"/>
      <c r="QIK46" s="3629"/>
      <c r="QIL46" s="3629"/>
      <c r="QIM46" s="3629"/>
      <c r="QIN46" s="3629"/>
      <c r="QIO46" s="3630"/>
      <c r="QIP46" s="3631"/>
      <c r="QIQ46" s="2383"/>
      <c r="QIR46" s="3632"/>
      <c r="QIS46" s="3633"/>
      <c r="QIT46" s="3634"/>
      <c r="QIU46" s="3632"/>
      <c r="QIV46" s="3633"/>
      <c r="QIW46" s="3632"/>
      <c r="QIX46" s="3629"/>
      <c r="QIY46" s="3629"/>
      <c r="QIZ46" s="3633"/>
      <c r="QJA46" s="3628"/>
      <c r="QJB46" s="3629"/>
      <c r="QJC46" s="3628"/>
      <c r="QJD46" s="3629"/>
      <c r="QJE46" s="3629"/>
      <c r="QJF46" s="3629"/>
      <c r="QJG46" s="3629"/>
      <c r="QJH46" s="3630"/>
      <c r="QJI46" s="3631"/>
      <c r="QJJ46" s="2383"/>
      <c r="QJK46" s="3632"/>
      <c r="QJL46" s="3633"/>
      <c r="QJM46" s="3634"/>
      <c r="QJN46" s="3632"/>
      <c r="QJO46" s="3633"/>
      <c r="QJP46" s="3632"/>
      <c r="QJQ46" s="3629"/>
      <c r="QJR46" s="3629"/>
      <c r="QJS46" s="3633"/>
      <c r="QJT46" s="3628"/>
      <c r="QJU46" s="3629"/>
      <c r="QJV46" s="3628"/>
      <c r="QJW46" s="3629"/>
      <c r="QJX46" s="3629"/>
      <c r="QJY46" s="3629"/>
      <c r="QJZ46" s="3629"/>
      <c r="QKA46" s="3630"/>
      <c r="QKB46" s="3631"/>
      <c r="QKC46" s="2383"/>
      <c r="QKD46" s="3632"/>
      <c r="QKE46" s="3633"/>
      <c r="QKF46" s="3634"/>
      <c r="QKG46" s="3632"/>
      <c r="QKH46" s="3633"/>
      <c r="QKI46" s="3632"/>
      <c r="QKJ46" s="3629"/>
      <c r="QKK46" s="3629"/>
      <c r="QKL46" s="3633"/>
      <c r="QKM46" s="3628"/>
      <c r="QKN46" s="3629"/>
      <c r="QKO46" s="3628"/>
      <c r="QKP46" s="3629"/>
      <c r="QKQ46" s="3629"/>
      <c r="QKR46" s="3629"/>
      <c r="QKS46" s="3629"/>
      <c r="QKT46" s="3630"/>
      <c r="QKU46" s="3631"/>
      <c r="QKV46" s="2383"/>
      <c r="QKW46" s="3632"/>
      <c r="QKX46" s="3633"/>
      <c r="QKY46" s="3634"/>
      <c r="QKZ46" s="3632"/>
      <c r="QLA46" s="3633"/>
      <c r="QLB46" s="3632"/>
      <c r="QLC46" s="3629"/>
      <c r="QLD46" s="3629"/>
      <c r="QLE46" s="3633"/>
      <c r="QLF46" s="3628"/>
      <c r="QLG46" s="3629"/>
      <c r="QLH46" s="3628"/>
      <c r="QLI46" s="3629"/>
      <c r="QLJ46" s="3629"/>
      <c r="QLK46" s="3629"/>
      <c r="QLL46" s="3629"/>
      <c r="QLM46" s="3630"/>
      <c r="QLN46" s="3631"/>
      <c r="QLO46" s="2383"/>
      <c r="QLP46" s="3632"/>
      <c r="QLQ46" s="3633"/>
      <c r="QLR46" s="3634"/>
      <c r="QLS46" s="3632"/>
      <c r="QLT46" s="3633"/>
      <c r="QLU46" s="3632"/>
      <c r="QLV46" s="3629"/>
      <c r="QLW46" s="3629"/>
      <c r="QLX46" s="3633"/>
      <c r="QLY46" s="3628"/>
      <c r="QLZ46" s="3629"/>
      <c r="QMA46" s="3628"/>
      <c r="QMB46" s="3629"/>
      <c r="QMC46" s="3629"/>
      <c r="QMD46" s="3629"/>
      <c r="QME46" s="3629"/>
      <c r="QMF46" s="3630"/>
      <c r="QMG46" s="3631"/>
      <c r="QMH46" s="2383"/>
      <c r="QMI46" s="3632"/>
      <c r="QMJ46" s="3633"/>
      <c r="QMK46" s="3634"/>
      <c r="QML46" s="3632"/>
      <c r="QMM46" s="3633"/>
      <c r="QMN46" s="3632"/>
      <c r="QMO46" s="3629"/>
      <c r="QMP46" s="3629"/>
      <c r="QMQ46" s="3633"/>
      <c r="QMR46" s="3628"/>
      <c r="QMS46" s="3629"/>
      <c r="QMT46" s="3628"/>
      <c r="QMU46" s="3629"/>
      <c r="QMV46" s="3629"/>
      <c r="QMW46" s="3629"/>
      <c r="QMX46" s="3629"/>
      <c r="QMY46" s="3630"/>
      <c r="QMZ46" s="3631"/>
      <c r="QNA46" s="2383"/>
      <c r="QNB46" s="3632"/>
      <c r="QNC46" s="3633"/>
      <c r="QND46" s="3634"/>
      <c r="QNE46" s="3632"/>
      <c r="QNF46" s="3633"/>
      <c r="QNG46" s="3632"/>
      <c r="QNH46" s="3629"/>
      <c r="QNI46" s="3629"/>
      <c r="QNJ46" s="3633"/>
      <c r="QNK46" s="3628"/>
      <c r="QNL46" s="3629"/>
      <c r="QNM46" s="3628"/>
      <c r="QNN46" s="3629"/>
      <c r="QNO46" s="3629"/>
      <c r="QNP46" s="3629"/>
      <c r="QNQ46" s="3629"/>
      <c r="QNR46" s="3630"/>
      <c r="QNS46" s="3631"/>
      <c r="QNT46" s="2383"/>
      <c r="QNU46" s="3632"/>
      <c r="QNV46" s="3633"/>
      <c r="QNW46" s="3634"/>
      <c r="QNX46" s="3632"/>
      <c r="QNY46" s="3633"/>
      <c r="QNZ46" s="3632"/>
      <c r="QOA46" s="3629"/>
      <c r="QOB46" s="3629"/>
      <c r="QOC46" s="3633"/>
      <c r="QOD46" s="3628"/>
      <c r="QOE46" s="3629"/>
      <c r="QOF46" s="3628"/>
      <c r="QOG46" s="3629"/>
      <c r="QOH46" s="3629"/>
      <c r="QOI46" s="3629"/>
      <c r="QOJ46" s="3629"/>
      <c r="QOK46" s="3630"/>
      <c r="QOL46" s="3631"/>
      <c r="QOM46" s="2383"/>
      <c r="QON46" s="3632"/>
      <c r="QOO46" s="3633"/>
      <c r="QOP46" s="3634"/>
      <c r="QOQ46" s="3632"/>
      <c r="QOR46" s="3633"/>
      <c r="QOS46" s="3632"/>
      <c r="QOT46" s="3629"/>
      <c r="QOU46" s="3629"/>
      <c r="QOV46" s="3633"/>
      <c r="QOW46" s="3628"/>
      <c r="QOX46" s="3629"/>
      <c r="QOY46" s="3628"/>
      <c r="QOZ46" s="3629"/>
      <c r="QPA46" s="3629"/>
      <c r="QPB46" s="3629"/>
      <c r="QPC46" s="3629"/>
      <c r="QPD46" s="3630"/>
      <c r="QPE46" s="3631"/>
      <c r="QPF46" s="2383"/>
      <c r="QPG46" s="3632"/>
      <c r="QPH46" s="3633"/>
      <c r="QPI46" s="3634"/>
      <c r="QPJ46" s="3632"/>
      <c r="QPK46" s="3633"/>
      <c r="QPL46" s="3632"/>
      <c r="QPM46" s="3629"/>
      <c r="QPN46" s="3629"/>
      <c r="QPO46" s="3633"/>
      <c r="QPP46" s="3628"/>
      <c r="QPQ46" s="3629"/>
      <c r="QPR46" s="3628"/>
      <c r="QPS46" s="3629"/>
      <c r="QPT46" s="3629"/>
      <c r="QPU46" s="3629"/>
      <c r="QPV46" s="3629"/>
      <c r="QPW46" s="3630"/>
      <c r="QPX46" s="3631"/>
      <c r="QPY46" s="2383"/>
      <c r="QPZ46" s="3632"/>
      <c r="QQA46" s="3633"/>
      <c r="QQB46" s="3634"/>
      <c r="QQC46" s="3632"/>
      <c r="QQD46" s="3633"/>
      <c r="QQE46" s="3632"/>
      <c r="QQF46" s="3629"/>
      <c r="QQG46" s="3629"/>
      <c r="QQH46" s="3633"/>
      <c r="QQI46" s="3628"/>
      <c r="QQJ46" s="3629"/>
      <c r="QQK46" s="3628"/>
      <c r="QQL46" s="3629"/>
      <c r="QQM46" s="3629"/>
      <c r="QQN46" s="3629"/>
      <c r="QQO46" s="3629"/>
      <c r="QQP46" s="3630"/>
      <c r="QQQ46" s="3631"/>
      <c r="QQR46" s="2383"/>
      <c r="QQS46" s="3632"/>
      <c r="QQT46" s="3633"/>
      <c r="QQU46" s="3634"/>
      <c r="QQV46" s="3632"/>
      <c r="QQW46" s="3633"/>
      <c r="QQX46" s="3632"/>
      <c r="QQY46" s="3629"/>
      <c r="QQZ46" s="3629"/>
      <c r="QRA46" s="3633"/>
      <c r="QRB46" s="3628"/>
      <c r="QRC46" s="3629"/>
      <c r="QRD46" s="3628"/>
      <c r="QRE46" s="3629"/>
      <c r="QRF46" s="3629"/>
      <c r="QRG46" s="3629"/>
      <c r="QRH46" s="3629"/>
      <c r="QRI46" s="3630"/>
      <c r="QRJ46" s="3631"/>
      <c r="QRK46" s="2383"/>
      <c r="QRL46" s="3632"/>
      <c r="QRM46" s="3633"/>
      <c r="QRN46" s="3634"/>
      <c r="QRO46" s="3632"/>
      <c r="QRP46" s="3633"/>
      <c r="QRQ46" s="3632"/>
      <c r="QRR46" s="3629"/>
      <c r="QRS46" s="3629"/>
      <c r="QRT46" s="3633"/>
      <c r="QRU46" s="3628"/>
      <c r="QRV46" s="3629"/>
      <c r="QRW46" s="3628"/>
      <c r="QRX46" s="3629"/>
      <c r="QRY46" s="3629"/>
      <c r="QRZ46" s="3629"/>
      <c r="QSA46" s="3629"/>
      <c r="QSB46" s="3630"/>
      <c r="QSC46" s="3631"/>
      <c r="QSD46" s="2383"/>
      <c r="QSE46" s="3632"/>
      <c r="QSF46" s="3633"/>
      <c r="QSG46" s="3634"/>
      <c r="QSH46" s="3632"/>
      <c r="QSI46" s="3633"/>
      <c r="QSJ46" s="3632"/>
      <c r="QSK46" s="3629"/>
      <c r="QSL46" s="3629"/>
      <c r="QSM46" s="3633"/>
      <c r="QSN46" s="3628"/>
      <c r="QSO46" s="3629"/>
      <c r="QSP46" s="3628"/>
      <c r="QSQ46" s="3629"/>
      <c r="QSR46" s="3629"/>
      <c r="QSS46" s="3629"/>
      <c r="QST46" s="3629"/>
      <c r="QSU46" s="3630"/>
      <c r="QSV46" s="3631"/>
      <c r="QSW46" s="2383"/>
      <c r="QSX46" s="3632"/>
      <c r="QSY46" s="3633"/>
      <c r="QSZ46" s="3634"/>
      <c r="QTA46" s="3632"/>
      <c r="QTB46" s="3633"/>
      <c r="QTC46" s="3632"/>
      <c r="QTD46" s="3629"/>
      <c r="QTE46" s="3629"/>
      <c r="QTF46" s="3633"/>
      <c r="QTG46" s="3628"/>
      <c r="QTH46" s="3629"/>
      <c r="QTI46" s="3628"/>
      <c r="QTJ46" s="3629"/>
      <c r="QTK46" s="3629"/>
      <c r="QTL46" s="3629"/>
      <c r="QTM46" s="3629"/>
      <c r="QTN46" s="3630"/>
      <c r="QTO46" s="3631"/>
      <c r="QTP46" s="2383"/>
      <c r="QTQ46" s="3632"/>
      <c r="QTR46" s="3633"/>
      <c r="QTS46" s="3634"/>
      <c r="QTT46" s="3632"/>
      <c r="QTU46" s="3633"/>
      <c r="QTV46" s="3632"/>
      <c r="QTW46" s="3629"/>
      <c r="QTX46" s="3629"/>
      <c r="QTY46" s="3633"/>
      <c r="QTZ46" s="3628"/>
      <c r="QUA46" s="3629"/>
      <c r="QUB46" s="3628"/>
      <c r="QUC46" s="3629"/>
      <c r="QUD46" s="3629"/>
      <c r="QUE46" s="3629"/>
      <c r="QUF46" s="3629"/>
      <c r="QUG46" s="3630"/>
      <c r="QUH46" s="3631"/>
      <c r="QUI46" s="2383"/>
      <c r="QUJ46" s="3632"/>
      <c r="QUK46" s="3633"/>
      <c r="QUL46" s="3634"/>
      <c r="QUM46" s="3632"/>
      <c r="QUN46" s="3633"/>
      <c r="QUO46" s="3632"/>
      <c r="QUP46" s="3629"/>
      <c r="QUQ46" s="3629"/>
      <c r="QUR46" s="3633"/>
      <c r="QUS46" s="3628"/>
      <c r="QUT46" s="3629"/>
      <c r="QUU46" s="3628"/>
      <c r="QUV46" s="3629"/>
      <c r="QUW46" s="3629"/>
      <c r="QUX46" s="3629"/>
      <c r="QUY46" s="3629"/>
      <c r="QUZ46" s="3630"/>
      <c r="QVA46" s="3631"/>
      <c r="QVB46" s="2383"/>
      <c r="QVC46" s="3632"/>
      <c r="QVD46" s="3633"/>
      <c r="QVE46" s="3634"/>
      <c r="QVF46" s="3632"/>
      <c r="QVG46" s="3633"/>
      <c r="QVH46" s="3632"/>
      <c r="QVI46" s="3629"/>
      <c r="QVJ46" s="3629"/>
      <c r="QVK46" s="3633"/>
      <c r="QVL46" s="3628"/>
      <c r="QVM46" s="3629"/>
      <c r="QVN46" s="3628"/>
      <c r="QVO46" s="3629"/>
      <c r="QVP46" s="3629"/>
      <c r="QVQ46" s="3629"/>
      <c r="QVR46" s="3629"/>
      <c r="QVS46" s="3630"/>
      <c r="QVT46" s="3631"/>
      <c r="QVU46" s="2383"/>
      <c r="QVV46" s="3632"/>
      <c r="QVW46" s="3633"/>
      <c r="QVX46" s="3634"/>
      <c r="QVY46" s="3632"/>
      <c r="QVZ46" s="3633"/>
      <c r="QWA46" s="3632"/>
      <c r="QWB46" s="3629"/>
      <c r="QWC46" s="3629"/>
      <c r="QWD46" s="3633"/>
      <c r="QWE46" s="3628"/>
      <c r="QWF46" s="3629"/>
      <c r="QWG46" s="3628"/>
      <c r="QWH46" s="3629"/>
      <c r="QWI46" s="3629"/>
      <c r="QWJ46" s="3629"/>
      <c r="QWK46" s="3629"/>
      <c r="QWL46" s="3630"/>
      <c r="QWM46" s="3631"/>
      <c r="QWN46" s="2383"/>
      <c r="QWO46" s="3632"/>
      <c r="QWP46" s="3633"/>
      <c r="QWQ46" s="3634"/>
      <c r="QWR46" s="3632"/>
      <c r="QWS46" s="3633"/>
      <c r="QWT46" s="3632"/>
      <c r="QWU46" s="3629"/>
      <c r="QWV46" s="3629"/>
      <c r="QWW46" s="3633"/>
      <c r="QWX46" s="3628"/>
      <c r="QWY46" s="3629"/>
      <c r="QWZ46" s="3628"/>
      <c r="QXA46" s="3629"/>
      <c r="QXB46" s="3629"/>
      <c r="QXC46" s="3629"/>
      <c r="QXD46" s="3629"/>
      <c r="QXE46" s="3630"/>
      <c r="QXF46" s="3631"/>
      <c r="QXG46" s="2383"/>
      <c r="QXH46" s="3632"/>
      <c r="QXI46" s="3633"/>
      <c r="QXJ46" s="3634"/>
      <c r="QXK46" s="3632"/>
      <c r="QXL46" s="3633"/>
      <c r="QXM46" s="3632"/>
      <c r="QXN46" s="3629"/>
      <c r="QXO46" s="3629"/>
      <c r="QXP46" s="3633"/>
      <c r="QXQ46" s="3628"/>
      <c r="QXR46" s="3629"/>
      <c r="QXS46" s="3628"/>
      <c r="QXT46" s="3629"/>
      <c r="QXU46" s="3629"/>
      <c r="QXV46" s="3629"/>
      <c r="QXW46" s="3629"/>
      <c r="QXX46" s="3630"/>
      <c r="QXY46" s="3631"/>
      <c r="QXZ46" s="2383"/>
      <c r="QYA46" s="3632"/>
      <c r="QYB46" s="3633"/>
      <c r="QYC46" s="3634"/>
      <c r="QYD46" s="3632"/>
      <c r="QYE46" s="3633"/>
      <c r="QYF46" s="3632"/>
      <c r="QYG46" s="3629"/>
      <c r="QYH46" s="3629"/>
      <c r="QYI46" s="3633"/>
      <c r="QYJ46" s="3628"/>
      <c r="QYK46" s="3629"/>
      <c r="QYL46" s="3628"/>
      <c r="QYM46" s="3629"/>
      <c r="QYN46" s="3629"/>
      <c r="QYO46" s="3629"/>
      <c r="QYP46" s="3629"/>
      <c r="QYQ46" s="3630"/>
      <c r="QYR46" s="3631"/>
      <c r="QYS46" s="2383"/>
      <c r="QYT46" s="3632"/>
      <c r="QYU46" s="3633"/>
      <c r="QYV46" s="3634"/>
      <c r="QYW46" s="3632"/>
      <c r="QYX46" s="3633"/>
      <c r="QYY46" s="3632"/>
      <c r="QYZ46" s="3629"/>
      <c r="QZA46" s="3629"/>
      <c r="QZB46" s="3633"/>
      <c r="QZC46" s="3628"/>
      <c r="QZD46" s="3629"/>
      <c r="QZE46" s="3628"/>
      <c r="QZF46" s="3629"/>
      <c r="QZG46" s="3629"/>
      <c r="QZH46" s="3629"/>
      <c r="QZI46" s="3629"/>
      <c r="QZJ46" s="3630"/>
      <c r="QZK46" s="3631"/>
      <c r="QZL46" s="2383"/>
      <c r="QZM46" s="3632"/>
      <c r="QZN46" s="3633"/>
      <c r="QZO46" s="3634"/>
      <c r="QZP46" s="3632"/>
      <c r="QZQ46" s="3633"/>
      <c r="QZR46" s="3632"/>
      <c r="QZS46" s="3629"/>
      <c r="QZT46" s="3629"/>
      <c r="QZU46" s="3633"/>
      <c r="QZV46" s="3628"/>
      <c r="QZW46" s="3629"/>
      <c r="QZX46" s="3628"/>
      <c r="QZY46" s="3629"/>
      <c r="QZZ46" s="3629"/>
      <c r="RAA46" s="3629"/>
      <c r="RAB46" s="3629"/>
      <c r="RAC46" s="3630"/>
      <c r="RAD46" s="3631"/>
      <c r="RAE46" s="2383"/>
      <c r="RAF46" s="3632"/>
      <c r="RAG46" s="3633"/>
      <c r="RAH46" s="3634"/>
      <c r="RAI46" s="3632"/>
      <c r="RAJ46" s="3633"/>
      <c r="RAK46" s="3632"/>
      <c r="RAL46" s="3629"/>
      <c r="RAM46" s="3629"/>
      <c r="RAN46" s="3633"/>
      <c r="RAO46" s="3628"/>
      <c r="RAP46" s="3629"/>
      <c r="RAQ46" s="3628"/>
      <c r="RAR46" s="3629"/>
      <c r="RAS46" s="3629"/>
      <c r="RAT46" s="3629"/>
      <c r="RAU46" s="3629"/>
      <c r="RAV46" s="3630"/>
      <c r="RAW46" s="3631"/>
      <c r="RAX46" s="2383"/>
      <c r="RAY46" s="3632"/>
      <c r="RAZ46" s="3633"/>
      <c r="RBA46" s="3634"/>
      <c r="RBB46" s="3632"/>
      <c r="RBC46" s="3633"/>
      <c r="RBD46" s="3632"/>
      <c r="RBE46" s="3629"/>
      <c r="RBF46" s="3629"/>
      <c r="RBG46" s="3633"/>
      <c r="RBH46" s="3628"/>
      <c r="RBI46" s="3629"/>
      <c r="RBJ46" s="3628"/>
      <c r="RBK46" s="3629"/>
      <c r="RBL46" s="3629"/>
      <c r="RBM46" s="3629"/>
      <c r="RBN46" s="3629"/>
      <c r="RBO46" s="3630"/>
      <c r="RBP46" s="3631"/>
      <c r="RBQ46" s="2383"/>
      <c r="RBR46" s="3632"/>
      <c r="RBS46" s="3633"/>
      <c r="RBT46" s="3634"/>
      <c r="RBU46" s="3632"/>
      <c r="RBV46" s="3633"/>
      <c r="RBW46" s="3632"/>
      <c r="RBX46" s="3629"/>
      <c r="RBY46" s="3629"/>
      <c r="RBZ46" s="3633"/>
      <c r="RCA46" s="3628"/>
      <c r="RCB46" s="3629"/>
      <c r="RCC46" s="3628"/>
      <c r="RCD46" s="3629"/>
      <c r="RCE46" s="3629"/>
      <c r="RCF46" s="3629"/>
      <c r="RCG46" s="3629"/>
      <c r="RCH46" s="3630"/>
      <c r="RCI46" s="3631"/>
      <c r="RCJ46" s="2383"/>
      <c r="RCK46" s="3632"/>
      <c r="RCL46" s="3633"/>
      <c r="RCM46" s="3634"/>
      <c r="RCN46" s="3632"/>
      <c r="RCO46" s="3633"/>
      <c r="RCP46" s="3632"/>
      <c r="RCQ46" s="3629"/>
      <c r="RCR46" s="3629"/>
      <c r="RCS46" s="3633"/>
      <c r="RCT46" s="3628"/>
      <c r="RCU46" s="3629"/>
      <c r="RCV46" s="3628"/>
      <c r="RCW46" s="3629"/>
      <c r="RCX46" s="3629"/>
      <c r="RCY46" s="3629"/>
      <c r="RCZ46" s="3629"/>
      <c r="RDA46" s="3630"/>
      <c r="RDB46" s="3631"/>
      <c r="RDC46" s="2383"/>
      <c r="RDD46" s="3632"/>
      <c r="RDE46" s="3633"/>
      <c r="RDF46" s="3634"/>
      <c r="RDG46" s="3632"/>
      <c r="RDH46" s="3633"/>
      <c r="RDI46" s="3632"/>
      <c r="RDJ46" s="3629"/>
      <c r="RDK46" s="3629"/>
      <c r="RDL46" s="3633"/>
      <c r="RDM46" s="3628"/>
      <c r="RDN46" s="3629"/>
      <c r="RDO46" s="3628"/>
      <c r="RDP46" s="3629"/>
      <c r="RDQ46" s="3629"/>
      <c r="RDR46" s="3629"/>
      <c r="RDS46" s="3629"/>
      <c r="RDT46" s="3630"/>
      <c r="RDU46" s="3631"/>
      <c r="RDV46" s="2383"/>
      <c r="RDW46" s="3632"/>
      <c r="RDX46" s="3633"/>
      <c r="RDY46" s="3634"/>
      <c r="RDZ46" s="3632"/>
      <c r="REA46" s="3633"/>
      <c r="REB46" s="3632"/>
      <c r="REC46" s="3629"/>
      <c r="RED46" s="3629"/>
      <c r="REE46" s="3633"/>
      <c r="REF46" s="3628"/>
      <c r="REG46" s="3629"/>
      <c r="REH46" s="3628"/>
      <c r="REI46" s="3629"/>
      <c r="REJ46" s="3629"/>
      <c r="REK46" s="3629"/>
      <c r="REL46" s="3629"/>
      <c r="REM46" s="3630"/>
      <c r="REN46" s="3631"/>
      <c r="REO46" s="2383"/>
      <c r="REP46" s="3632"/>
      <c r="REQ46" s="3633"/>
      <c r="RER46" s="3634"/>
      <c r="RES46" s="3632"/>
      <c r="RET46" s="3633"/>
      <c r="REU46" s="3632"/>
      <c r="REV46" s="3629"/>
      <c r="REW46" s="3629"/>
      <c r="REX46" s="3633"/>
      <c r="REY46" s="3628"/>
      <c r="REZ46" s="3629"/>
      <c r="RFA46" s="3628"/>
      <c r="RFB46" s="3629"/>
      <c r="RFC46" s="3629"/>
      <c r="RFD46" s="3629"/>
      <c r="RFE46" s="3629"/>
      <c r="RFF46" s="3630"/>
      <c r="RFG46" s="3631"/>
      <c r="RFH46" s="2383"/>
      <c r="RFI46" s="3632"/>
      <c r="RFJ46" s="3633"/>
      <c r="RFK46" s="3634"/>
      <c r="RFL46" s="3632"/>
      <c r="RFM46" s="3633"/>
      <c r="RFN46" s="3632"/>
      <c r="RFO46" s="3629"/>
      <c r="RFP46" s="3629"/>
      <c r="RFQ46" s="3633"/>
      <c r="RFR46" s="3628"/>
      <c r="RFS46" s="3629"/>
      <c r="RFT46" s="3628"/>
      <c r="RFU46" s="3629"/>
      <c r="RFV46" s="3629"/>
      <c r="RFW46" s="3629"/>
      <c r="RFX46" s="3629"/>
      <c r="RFY46" s="3630"/>
      <c r="RFZ46" s="3631"/>
      <c r="RGA46" s="2383"/>
      <c r="RGB46" s="3632"/>
      <c r="RGC46" s="3633"/>
      <c r="RGD46" s="3634"/>
      <c r="RGE46" s="3632"/>
      <c r="RGF46" s="3633"/>
      <c r="RGG46" s="3632"/>
      <c r="RGH46" s="3629"/>
      <c r="RGI46" s="3629"/>
      <c r="RGJ46" s="3633"/>
      <c r="RGK46" s="3628"/>
      <c r="RGL46" s="3629"/>
      <c r="RGM46" s="3628"/>
      <c r="RGN46" s="3629"/>
      <c r="RGO46" s="3629"/>
      <c r="RGP46" s="3629"/>
      <c r="RGQ46" s="3629"/>
      <c r="RGR46" s="3630"/>
      <c r="RGS46" s="3631"/>
      <c r="RGT46" s="2383"/>
      <c r="RGU46" s="3632"/>
      <c r="RGV46" s="3633"/>
      <c r="RGW46" s="3634"/>
      <c r="RGX46" s="3632"/>
      <c r="RGY46" s="3633"/>
      <c r="RGZ46" s="3632"/>
      <c r="RHA46" s="3629"/>
      <c r="RHB46" s="3629"/>
      <c r="RHC46" s="3633"/>
      <c r="RHD46" s="3628"/>
      <c r="RHE46" s="3629"/>
      <c r="RHF46" s="3628"/>
      <c r="RHG46" s="3629"/>
      <c r="RHH46" s="3629"/>
      <c r="RHI46" s="3629"/>
      <c r="RHJ46" s="3629"/>
      <c r="RHK46" s="3630"/>
      <c r="RHL46" s="3631"/>
      <c r="RHM46" s="2383"/>
      <c r="RHN46" s="3632"/>
      <c r="RHO46" s="3633"/>
      <c r="RHP46" s="3634"/>
      <c r="RHQ46" s="3632"/>
      <c r="RHR46" s="3633"/>
      <c r="RHS46" s="3632"/>
      <c r="RHT46" s="3629"/>
      <c r="RHU46" s="3629"/>
      <c r="RHV46" s="3633"/>
      <c r="RHW46" s="3628"/>
      <c r="RHX46" s="3629"/>
      <c r="RHY46" s="3628"/>
      <c r="RHZ46" s="3629"/>
      <c r="RIA46" s="3629"/>
      <c r="RIB46" s="3629"/>
      <c r="RIC46" s="3629"/>
      <c r="RID46" s="3630"/>
      <c r="RIE46" s="3631"/>
      <c r="RIF46" s="2383"/>
      <c r="RIG46" s="3632"/>
      <c r="RIH46" s="3633"/>
      <c r="RII46" s="3634"/>
      <c r="RIJ46" s="3632"/>
      <c r="RIK46" s="3633"/>
      <c r="RIL46" s="3632"/>
      <c r="RIM46" s="3629"/>
      <c r="RIN46" s="3629"/>
      <c r="RIO46" s="3633"/>
      <c r="RIP46" s="3628"/>
      <c r="RIQ46" s="3629"/>
      <c r="RIR46" s="3628"/>
      <c r="RIS46" s="3629"/>
      <c r="RIT46" s="3629"/>
      <c r="RIU46" s="3629"/>
      <c r="RIV46" s="3629"/>
      <c r="RIW46" s="3630"/>
      <c r="RIX46" s="3631"/>
      <c r="RIY46" s="2383"/>
      <c r="RIZ46" s="3632"/>
      <c r="RJA46" s="3633"/>
      <c r="RJB46" s="3634"/>
      <c r="RJC46" s="3632"/>
      <c r="RJD46" s="3633"/>
      <c r="RJE46" s="3632"/>
      <c r="RJF46" s="3629"/>
      <c r="RJG46" s="3629"/>
      <c r="RJH46" s="3633"/>
      <c r="RJI46" s="3628"/>
      <c r="RJJ46" s="3629"/>
      <c r="RJK46" s="3628"/>
      <c r="RJL46" s="3629"/>
      <c r="RJM46" s="3629"/>
      <c r="RJN46" s="3629"/>
      <c r="RJO46" s="3629"/>
      <c r="RJP46" s="3630"/>
      <c r="RJQ46" s="3631"/>
      <c r="RJR46" s="2383"/>
      <c r="RJS46" s="3632"/>
      <c r="RJT46" s="3633"/>
      <c r="RJU46" s="3634"/>
      <c r="RJV46" s="3632"/>
      <c r="RJW46" s="3633"/>
      <c r="RJX46" s="3632"/>
      <c r="RJY46" s="3629"/>
      <c r="RJZ46" s="3629"/>
      <c r="RKA46" s="3633"/>
      <c r="RKB46" s="3628"/>
      <c r="RKC46" s="3629"/>
      <c r="RKD46" s="3628"/>
      <c r="RKE46" s="3629"/>
      <c r="RKF46" s="3629"/>
      <c r="RKG46" s="3629"/>
      <c r="RKH46" s="3629"/>
      <c r="RKI46" s="3630"/>
      <c r="RKJ46" s="3631"/>
      <c r="RKK46" s="2383"/>
      <c r="RKL46" s="3632"/>
      <c r="RKM46" s="3633"/>
      <c r="RKN46" s="3634"/>
      <c r="RKO46" s="3632"/>
      <c r="RKP46" s="3633"/>
      <c r="RKQ46" s="3632"/>
      <c r="RKR46" s="3629"/>
      <c r="RKS46" s="3629"/>
      <c r="RKT46" s="3633"/>
      <c r="RKU46" s="3628"/>
      <c r="RKV46" s="3629"/>
      <c r="RKW46" s="3628"/>
      <c r="RKX46" s="3629"/>
      <c r="RKY46" s="3629"/>
      <c r="RKZ46" s="3629"/>
      <c r="RLA46" s="3629"/>
      <c r="RLB46" s="3630"/>
      <c r="RLC46" s="3631"/>
      <c r="RLD46" s="2383"/>
      <c r="RLE46" s="3632"/>
      <c r="RLF46" s="3633"/>
      <c r="RLG46" s="3634"/>
      <c r="RLH46" s="3632"/>
      <c r="RLI46" s="3633"/>
      <c r="RLJ46" s="3632"/>
      <c r="RLK46" s="3629"/>
      <c r="RLL46" s="3629"/>
      <c r="RLM46" s="3633"/>
      <c r="RLN46" s="3628"/>
      <c r="RLO46" s="3629"/>
      <c r="RLP46" s="3628"/>
      <c r="RLQ46" s="3629"/>
      <c r="RLR46" s="3629"/>
      <c r="RLS46" s="3629"/>
      <c r="RLT46" s="3629"/>
      <c r="RLU46" s="3630"/>
      <c r="RLV46" s="3631"/>
      <c r="RLW46" s="2383"/>
      <c r="RLX46" s="3632"/>
      <c r="RLY46" s="3633"/>
      <c r="RLZ46" s="3634"/>
      <c r="RMA46" s="3632"/>
      <c r="RMB46" s="3633"/>
      <c r="RMC46" s="3632"/>
      <c r="RMD46" s="3629"/>
      <c r="RME46" s="3629"/>
      <c r="RMF46" s="3633"/>
      <c r="RMG46" s="3628"/>
      <c r="RMH46" s="3629"/>
      <c r="RMI46" s="3628"/>
      <c r="RMJ46" s="3629"/>
      <c r="RMK46" s="3629"/>
      <c r="RML46" s="3629"/>
      <c r="RMM46" s="3629"/>
      <c r="RMN46" s="3630"/>
      <c r="RMO46" s="3631"/>
      <c r="RMP46" s="2383"/>
      <c r="RMQ46" s="3632"/>
      <c r="RMR46" s="3633"/>
      <c r="RMS46" s="3634"/>
      <c r="RMT46" s="3632"/>
      <c r="RMU46" s="3633"/>
      <c r="RMV46" s="3632"/>
      <c r="RMW46" s="3629"/>
      <c r="RMX46" s="3629"/>
      <c r="RMY46" s="3633"/>
      <c r="RMZ46" s="3628"/>
      <c r="RNA46" s="3629"/>
      <c r="RNB46" s="3628"/>
      <c r="RNC46" s="3629"/>
      <c r="RND46" s="3629"/>
      <c r="RNE46" s="3629"/>
      <c r="RNF46" s="3629"/>
      <c r="RNG46" s="3630"/>
      <c r="RNH46" s="3631"/>
      <c r="RNI46" s="2383"/>
      <c r="RNJ46" s="3632"/>
      <c r="RNK46" s="3633"/>
      <c r="RNL46" s="3634"/>
      <c r="RNM46" s="3632"/>
      <c r="RNN46" s="3633"/>
      <c r="RNO46" s="3632"/>
      <c r="RNP46" s="3629"/>
      <c r="RNQ46" s="3629"/>
      <c r="RNR46" s="3633"/>
      <c r="RNS46" s="3628"/>
      <c r="RNT46" s="3629"/>
      <c r="RNU46" s="3628"/>
      <c r="RNV46" s="3629"/>
      <c r="RNW46" s="3629"/>
      <c r="RNX46" s="3629"/>
      <c r="RNY46" s="3629"/>
      <c r="RNZ46" s="3630"/>
      <c r="ROA46" s="3631"/>
      <c r="ROB46" s="2383"/>
      <c r="ROC46" s="3632"/>
      <c r="ROD46" s="3633"/>
      <c r="ROE46" s="3634"/>
      <c r="ROF46" s="3632"/>
      <c r="ROG46" s="3633"/>
      <c r="ROH46" s="3632"/>
      <c r="ROI46" s="3629"/>
      <c r="ROJ46" s="3629"/>
      <c r="ROK46" s="3633"/>
      <c r="ROL46" s="3628"/>
      <c r="ROM46" s="3629"/>
      <c r="RON46" s="3628"/>
      <c r="ROO46" s="3629"/>
      <c r="ROP46" s="3629"/>
      <c r="ROQ46" s="3629"/>
      <c r="ROR46" s="3629"/>
      <c r="ROS46" s="3630"/>
      <c r="ROT46" s="3631"/>
      <c r="ROU46" s="2383"/>
      <c r="ROV46" s="3632"/>
      <c r="ROW46" s="3633"/>
      <c r="ROX46" s="3634"/>
      <c r="ROY46" s="3632"/>
      <c r="ROZ46" s="3633"/>
      <c r="RPA46" s="3632"/>
      <c r="RPB46" s="3629"/>
      <c r="RPC46" s="3629"/>
      <c r="RPD46" s="3633"/>
      <c r="RPE46" s="3628"/>
      <c r="RPF46" s="3629"/>
      <c r="RPG46" s="3628"/>
      <c r="RPH46" s="3629"/>
      <c r="RPI46" s="3629"/>
      <c r="RPJ46" s="3629"/>
      <c r="RPK46" s="3629"/>
      <c r="RPL46" s="3630"/>
      <c r="RPM46" s="3631"/>
      <c r="RPN46" s="2383"/>
      <c r="RPO46" s="3632"/>
      <c r="RPP46" s="3633"/>
      <c r="RPQ46" s="3634"/>
      <c r="RPR46" s="3632"/>
      <c r="RPS46" s="3633"/>
      <c r="RPT46" s="3632"/>
      <c r="RPU46" s="3629"/>
      <c r="RPV46" s="3629"/>
      <c r="RPW46" s="3633"/>
      <c r="RPX46" s="3628"/>
      <c r="RPY46" s="3629"/>
      <c r="RPZ46" s="3628"/>
      <c r="RQA46" s="3629"/>
      <c r="RQB46" s="3629"/>
      <c r="RQC46" s="3629"/>
      <c r="RQD46" s="3629"/>
      <c r="RQE46" s="3630"/>
      <c r="RQF46" s="3631"/>
      <c r="RQG46" s="2383"/>
      <c r="RQH46" s="3632"/>
      <c r="RQI46" s="3633"/>
      <c r="RQJ46" s="3634"/>
      <c r="RQK46" s="3632"/>
      <c r="RQL46" s="3633"/>
      <c r="RQM46" s="3632"/>
      <c r="RQN46" s="3629"/>
      <c r="RQO46" s="3629"/>
      <c r="RQP46" s="3633"/>
      <c r="RQQ46" s="3628"/>
      <c r="RQR46" s="3629"/>
      <c r="RQS46" s="3628"/>
      <c r="RQT46" s="3629"/>
      <c r="RQU46" s="3629"/>
      <c r="RQV46" s="3629"/>
      <c r="RQW46" s="3629"/>
      <c r="RQX46" s="3630"/>
      <c r="RQY46" s="3631"/>
      <c r="RQZ46" s="2383"/>
      <c r="RRA46" s="3632"/>
      <c r="RRB46" s="3633"/>
      <c r="RRC46" s="3634"/>
      <c r="RRD46" s="3632"/>
      <c r="RRE46" s="3633"/>
      <c r="RRF46" s="3632"/>
      <c r="RRG46" s="3629"/>
      <c r="RRH46" s="3629"/>
      <c r="RRI46" s="3633"/>
      <c r="RRJ46" s="3628"/>
      <c r="RRK46" s="3629"/>
      <c r="RRL46" s="3628"/>
      <c r="RRM46" s="3629"/>
      <c r="RRN46" s="3629"/>
      <c r="RRO46" s="3629"/>
      <c r="RRP46" s="3629"/>
      <c r="RRQ46" s="3630"/>
      <c r="RRR46" s="3631"/>
      <c r="RRS46" s="2383"/>
      <c r="RRT46" s="3632"/>
      <c r="RRU46" s="3633"/>
      <c r="RRV46" s="3634"/>
      <c r="RRW46" s="3632"/>
      <c r="RRX46" s="3633"/>
      <c r="RRY46" s="3632"/>
      <c r="RRZ46" s="3629"/>
      <c r="RSA46" s="3629"/>
      <c r="RSB46" s="3633"/>
      <c r="RSC46" s="3628"/>
      <c r="RSD46" s="3629"/>
      <c r="RSE46" s="3628"/>
      <c r="RSF46" s="3629"/>
      <c r="RSG46" s="3629"/>
      <c r="RSH46" s="3629"/>
      <c r="RSI46" s="3629"/>
      <c r="RSJ46" s="3630"/>
      <c r="RSK46" s="3631"/>
      <c r="RSL46" s="2383"/>
      <c r="RSM46" s="3632"/>
      <c r="RSN46" s="3633"/>
      <c r="RSO46" s="3634"/>
      <c r="RSP46" s="3632"/>
      <c r="RSQ46" s="3633"/>
      <c r="RSR46" s="3632"/>
      <c r="RSS46" s="3629"/>
      <c r="RST46" s="3629"/>
      <c r="RSU46" s="3633"/>
      <c r="RSV46" s="3628"/>
      <c r="RSW46" s="3629"/>
      <c r="RSX46" s="3628"/>
      <c r="RSY46" s="3629"/>
      <c r="RSZ46" s="3629"/>
      <c r="RTA46" s="3629"/>
      <c r="RTB46" s="3629"/>
      <c r="RTC46" s="3630"/>
      <c r="RTD46" s="3631"/>
      <c r="RTE46" s="2383"/>
      <c r="RTF46" s="3632"/>
      <c r="RTG46" s="3633"/>
      <c r="RTH46" s="3634"/>
      <c r="RTI46" s="3632"/>
      <c r="RTJ46" s="3633"/>
      <c r="RTK46" s="3632"/>
      <c r="RTL46" s="3629"/>
      <c r="RTM46" s="3629"/>
      <c r="RTN46" s="3633"/>
      <c r="RTO46" s="3628"/>
      <c r="RTP46" s="3629"/>
      <c r="RTQ46" s="3628"/>
      <c r="RTR46" s="3629"/>
      <c r="RTS46" s="3629"/>
      <c r="RTT46" s="3629"/>
      <c r="RTU46" s="3629"/>
      <c r="RTV46" s="3630"/>
      <c r="RTW46" s="3631"/>
      <c r="RTX46" s="2383"/>
      <c r="RTY46" s="3632"/>
      <c r="RTZ46" s="3633"/>
      <c r="RUA46" s="3634"/>
      <c r="RUB46" s="3632"/>
      <c r="RUC46" s="3633"/>
      <c r="RUD46" s="3632"/>
      <c r="RUE46" s="3629"/>
      <c r="RUF46" s="3629"/>
      <c r="RUG46" s="3633"/>
      <c r="RUH46" s="3628"/>
      <c r="RUI46" s="3629"/>
      <c r="RUJ46" s="3628"/>
      <c r="RUK46" s="3629"/>
      <c r="RUL46" s="3629"/>
      <c r="RUM46" s="3629"/>
      <c r="RUN46" s="3629"/>
      <c r="RUO46" s="3630"/>
      <c r="RUP46" s="3631"/>
      <c r="RUQ46" s="2383"/>
      <c r="RUR46" s="3632"/>
      <c r="RUS46" s="3633"/>
      <c r="RUT46" s="3634"/>
      <c r="RUU46" s="3632"/>
      <c r="RUV46" s="3633"/>
      <c r="RUW46" s="3632"/>
      <c r="RUX46" s="3629"/>
      <c r="RUY46" s="3629"/>
      <c r="RUZ46" s="3633"/>
      <c r="RVA46" s="3628"/>
      <c r="RVB46" s="3629"/>
      <c r="RVC46" s="3628"/>
      <c r="RVD46" s="3629"/>
      <c r="RVE46" s="3629"/>
      <c r="RVF46" s="3629"/>
      <c r="RVG46" s="3629"/>
      <c r="RVH46" s="3630"/>
      <c r="RVI46" s="3631"/>
      <c r="RVJ46" s="2383"/>
      <c r="RVK46" s="3632"/>
      <c r="RVL46" s="3633"/>
      <c r="RVM46" s="3634"/>
      <c r="RVN46" s="3632"/>
      <c r="RVO46" s="3633"/>
      <c r="RVP46" s="3632"/>
      <c r="RVQ46" s="3629"/>
      <c r="RVR46" s="3629"/>
      <c r="RVS46" s="3633"/>
      <c r="RVT46" s="3628"/>
      <c r="RVU46" s="3629"/>
      <c r="RVV46" s="3628"/>
      <c r="RVW46" s="3629"/>
      <c r="RVX46" s="3629"/>
      <c r="RVY46" s="3629"/>
      <c r="RVZ46" s="3629"/>
      <c r="RWA46" s="3630"/>
      <c r="RWB46" s="3631"/>
      <c r="RWC46" s="2383"/>
      <c r="RWD46" s="3632"/>
      <c r="RWE46" s="3633"/>
      <c r="RWF46" s="3634"/>
      <c r="RWG46" s="3632"/>
      <c r="RWH46" s="3633"/>
      <c r="RWI46" s="3632"/>
      <c r="RWJ46" s="3629"/>
      <c r="RWK46" s="3629"/>
      <c r="RWL46" s="3633"/>
      <c r="RWM46" s="3628"/>
      <c r="RWN46" s="3629"/>
      <c r="RWO46" s="3628"/>
      <c r="RWP46" s="3629"/>
      <c r="RWQ46" s="3629"/>
      <c r="RWR46" s="3629"/>
      <c r="RWS46" s="3629"/>
      <c r="RWT46" s="3630"/>
      <c r="RWU46" s="3631"/>
      <c r="RWV46" s="2383"/>
      <c r="RWW46" s="3632"/>
      <c r="RWX46" s="3633"/>
      <c r="RWY46" s="3634"/>
      <c r="RWZ46" s="3632"/>
      <c r="RXA46" s="3633"/>
      <c r="RXB46" s="3632"/>
      <c r="RXC46" s="3629"/>
      <c r="RXD46" s="3629"/>
      <c r="RXE46" s="3633"/>
      <c r="RXF46" s="3628"/>
      <c r="RXG46" s="3629"/>
      <c r="RXH46" s="3628"/>
      <c r="RXI46" s="3629"/>
      <c r="RXJ46" s="3629"/>
      <c r="RXK46" s="3629"/>
      <c r="RXL46" s="3629"/>
      <c r="RXM46" s="3630"/>
      <c r="RXN46" s="3631"/>
      <c r="RXO46" s="2383"/>
      <c r="RXP46" s="3632"/>
      <c r="RXQ46" s="3633"/>
      <c r="RXR46" s="3634"/>
      <c r="RXS46" s="3632"/>
      <c r="RXT46" s="3633"/>
      <c r="RXU46" s="3632"/>
      <c r="RXV46" s="3629"/>
      <c r="RXW46" s="3629"/>
      <c r="RXX46" s="3633"/>
      <c r="RXY46" s="3628"/>
      <c r="RXZ46" s="3629"/>
      <c r="RYA46" s="3628"/>
      <c r="RYB46" s="3629"/>
      <c r="RYC46" s="3629"/>
      <c r="RYD46" s="3629"/>
      <c r="RYE46" s="3629"/>
      <c r="RYF46" s="3630"/>
      <c r="RYG46" s="3631"/>
      <c r="RYH46" s="2383"/>
      <c r="RYI46" s="3632"/>
      <c r="RYJ46" s="3633"/>
      <c r="RYK46" s="3634"/>
      <c r="RYL46" s="3632"/>
      <c r="RYM46" s="3633"/>
      <c r="RYN46" s="3632"/>
      <c r="RYO46" s="3629"/>
      <c r="RYP46" s="3629"/>
      <c r="RYQ46" s="3633"/>
      <c r="RYR46" s="3628"/>
      <c r="RYS46" s="3629"/>
      <c r="RYT46" s="3628"/>
      <c r="RYU46" s="3629"/>
      <c r="RYV46" s="3629"/>
      <c r="RYW46" s="3629"/>
      <c r="RYX46" s="3629"/>
      <c r="RYY46" s="3630"/>
      <c r="RYZ46" s="3631"/>
      <c r="RZA46" s="2383"/>
      <c r="RZB46" s="3632"/>
      <c r="RZC46" s="3633"/>
      <c r="RZD46" s="3634"/>
      <c r="RZE46" s="3632"/>
      <c r="RZF46" s="3633"/>
      <c r="RZG46" s="3632"/>
      <c r="RZH46" s="3629"/>
      <c r="RZI46" s="3629"/>
      <c r="RZJ46" s="3633"/>
      <c r="RZK46" s="3628"/>
      <c r="RZL46" s="3629"/>
      <c r="RZM46" s="3628"/>
      <c r="RZN46" s="3629"/>
      <c r="RZO46" s="3629"/>
      <c r="RZP46" s="3629"/>
      <c r="RZQ46" s="3629"/>
      <c r="RZR46" s="3630"/>
      <c r="RZS46" s="3631"/>
      <c r="RZT46" s="2383"/>
      <c r="RZU46" s="3632"/>
      <c r="RZV46" s="3633"/>
      <c r="RZW46" s="3634"/>
      <c r="RZX46" s="3632"/>
      <c r="RZY46" s="3633"/>
      <c r="RZZ46" s="3632"/>
      <c r="SAA46" s="3629"/>
      <c r="SAB46" s="3629"/>
      <c r="SAC46" s="3633"/>
      <c r="SAD46" s="3628"/>
      <c r="SAE46" s="3629"/>
      <c r="SAF46" s="3628"/>
      <c r="SAG46" s="3629"/>
      <c r="SAH46" s="3629"/>
      <c r="SAI46" s="3629"/>
      <c r="SAJ46" s="3629"/>
      <c r="SAK46" s="3630"/>
      <c r="SAL46" s="3631"/>
      <c r="SAM46" s="2383"/>
      <c r="SAN46" s="3632"/>
      <c r="SAO46" s="3633"/>
      <c r="SAP46" s="3634"/>
      <c r="SAQ46" s="3632"/>
      <c r="SAR46" s="3633"/>
      <c r="SAS46" s="3632"/>
      <c r="SAT46" s="3629"/>
      <c r="SAU46" s="3629"/>
      <c r="SAV46" s="3633"/>
      <c r="SAW46" s="3628"/>
      <c r="SAX46" s="3629"/>
      <c r="SAY46" s="3628"/>
      <c r="SAZ46" s="3629"/>
      <c r="SBA46" s="3629"/>
      <c r="SBB46" s="3629"/>
      <c r="SBC46" s="3629"/>
      <c r="SBD46" s="3630"/>
      <c r="SBE46" s="3631"/>
      <c r="SBF46" s="2383"/>
      <c r="SBG46" s="3632"/>
      <c r="SBH46" s="3633"/>
      <c r="SBI46" s="3634"/>
      <c r="SBJ46" s="3632"/>
      <c r="SBK46" s="3633"/>
      <c r="SBL46" s="3632"/>
      <c r="SBM46" s="3629"/>
      <c r="SBN46" s="3629"/>
      <c r="SBO46" s="3633"/>
      <c r="SBP46" s="3628"/>
      <c r="SBQ46" s="3629"/>
      <c r="SBR46" s="3628"/>
      <c r="SBS46" s="3629"/>
      <c r="SBT46" s="3629"/>
      <c r="SBU46" s="3629"/>
      <c r="SBV46" s="3629"/>
      <c r="SBW46" s="3630"/>
      <c r="SBX46" s="3631"/>
      <c r="SBY46" s="2383"/>
      <c r="SBZ46" s="3632"/>
      <c r="SCA46" s="3633"/>
      <c r="SCB46" s="3634"/>
      <c r="SCC46" s="3632"/>
      <c r="SCD46" s="3633"/>
      <c r="SCE46" s="3632"/>
      <c r="SCF46" s="3629"/>
      <c r="SCG46" s="3629"/>
      <c r="SCH46" s="3633"/>
      <c r="SCI46" s="3628"/>
      <c r="SCJ46" s="3629"/>
      <c r="SCK46" s="3628"/>
      <c r="SCL46" s="3629"/>
      <c r="SCM46" s="3629"/>
      <c r="SCN46" s="3629"/>
      <c r="SCO46" s="3629"/>
      <c r="SCP46" s="3630"/>
      <c r="SCQ46" s="3631"/>
      <c r="SCR46" s="2383"/>
      <c r="SCS46" s="3632"/>
      <c r="SCT46" s="3633"/>
      <c r="SCU46" s="3634"/>
      <c r="SCV46" s="3632"/>
      <c r="SCW46" s="3633"/>
      <c r="SCX46" s="3632"/>
      <c r="SCY46" s="3629"/>
      <c r="SCZ46" s="3629"/>
      <c r="SDA46" s="3633"/>
      <c r="SDB46" s="3628"/>
      <c r="SDC46" s="3629"/>
      <c r="SDD46" s="3628"/>
      <c r="SDE46" s="3629"/>
      <c r="SDF46" s="3629"/>
      <c r="SDG46" s="3629"/>
      <c r="SDH46" s="3629"/>
      <c r="SDI46" s="3630"/>
      <c r="SDJ46" s="3631"/>
      <c r="SDK46" s="2383"/>
      <c r="SDL46" s="3632"/>
      <c r="SDM46" s="3633"/>
      <c r="SDN46" s="3634"/>
      <c r="SDO46" s="3632"/>
      <c r="SDP46" s="3633"/>
      <c r="SDQ46" s="3632"/>
      <c r="SDR46" s="3629"/>
      <c r="SDS46" s="3629"/>
      <c r="SDT46" s="3633"/>
      <c r="SDU46" s="3628"/>
      <c r="SDV46" s="3629"/>
      <c r="SDW46" s="3628"/>
      <c r="SDX46" s="3629"/>
      <c r="SDY46" s="3629"/>
      <c r="SDZ46" s="3629"/>
      <c r="SEA46" s="3629"/>
      <c r="SEB46" s="3630"/>
      <c r="SEC46" s="3631"/>
      <c r="SED46" s="2383"/>
      <c r="SEE46" s="3632"/>
      <c r="SEF46" s="3633"/>
      <c r="SEG46" s="3634"/>
      <c r="SEH46" s="3632"/>
      <c r="SEI46" s="3633"/>
      <c r="SEJ46" s="3632"/>
      <c r="SEK46" s="3629"/>
      <c r="SEL46" s="3629"/>
      <c r="SEM46" s="3633"/>
      <c r="SEN46" s="3628"/>
      <c r="SEO46" s="3629"/>
      <c r="SEP46" s="3628"/>
      <c r="SEQ46" s="3629"/>
      <c r="SER46" s="3629"/>
      <c r="SES46" s="3629"/>
      <c r="SET46" s="3629"/>
      <c r="SEU46" s="3630"/>
      <c r="SEV46" s="3631"/>
      <c r="SEW46" s="2383"/>
      <c r="SEX46" s="3632"/>
      <c r="SEY46" s="3633"/>
      <c r="SEZ46" s="3634"/>
      <c r="SFA46" s="3632"/>
      <c r="SFB46" s="3633"/>
      <c r="SFC46" s="3632"/>
      <c r="SFD46" s="3629"/>
      <c r="SFE46" s="3629"/>
      <c r="SFF46" s="3633"/>
      <c r="SFG46" s="3628"/>
      <c r="SFH46" s="3629"/>
      <c r="SFI46" s="3628"/>
      <c r="SFJ46" s="3629"/>
      <c r="SFK46" s="3629"/>
      <c r="SFL46" s="3629"/>
      <c r="SFM46" s="3629"/>
      <c r="SFN46" s="3630"/>
      <c r="SFO46" s="3631"/>
      <c r="SFP46" s="2383"/>
      <c r="SFQ46" s="3632"/>
      <c r="SFR46" s="3633"/>
      <c r="SFS46" s="3634"/>
      <c r="SFT46" s="3632"/>
      <c r="SFU46" s="3633"/>
      <c r="SFV46" s="3632"/>
      <c r="SFW46" s="3629"/>
      <c r="SFX46" s="3629"/>
      <c r="SFY46" s="3633"/>
      <c r="SFZ46" s="3628"/>
      <c r="SGA46" s="3629"/>
      <c r="SGB46" s="3628"/>
      <c r="SGC46" s="3629"/>
      <c r="SGD46" s="3629"/>
      <c r="SGE46" s="3629"/>
      <c r="SGF46" s="3629"/>
      <c r="SGG46" s="3630"/>
      <c r="SGH46" s="3631"/>
      <c r="SGI46" s="2383"/>
      <c r="SGJ46" s="3632"/>
      <c r="SGK46" s="3633"/>
      <c r="SGL46" s="3634"/>
      <c r="SGM46" s="3632"/>
      <c r="SGN46" s="3633"/>
      <c r="SGO46" s="3632"/>
      <c r="SGP46" s="3629"/>
      <c r="SGQ46" s="3629"/>
      <c r="SGR46" s="3633"/>
      <c r="SGS46" s="3628"/>
      <c r="SGT46" s="3629"/>
      <c r="SGU46" s="3628"/>
      <c r="SGV46" s="3629"/>
      <c r="SGW46" s="3629"/>
      <c r="SGX46" s="3629"/>
      <c r="SGY46" s="3629"/>
      <c r="SGZ46" s="3630"/>
      <c r="SHA46" s="3631"/>
      <c r="SHB46" s="2383"/>
      <c r="SHC46" s="3632"/>
      <c r="SHD46" s="3633"/>
      <c r="SHE46" s="3634"/>
      <c r="SHF46" s="3632"/>
      <c r="SHG46" s="3633"/>
      <c r="SHH46" s="3632"/>
      <c r="SHI46" s="3629"/>
      <c r="SHJ46" s="3629"/>
      <c r="SHK46" s="3633"/>
      <c r="SHL46" s="3628"/>
      <c r="SHM46" s="3629"/>
      <c r="SHN46" s="3628"/>
      <c r="SHO46" s="3629"/>
      <c r="SHP46" s="3629"/>
      <c r="SHQ46" s="3629"/>
      <c r="SHR46" s="3629"/>
      <c r="SHS46" s="3630"/>
      <c r="SHT46" s="3631"/>
      <c r="SHU46" s="2383"/>
      <c r="SHV46" s="3632"/>
      <c r="SHW46" s="3633"/>
      <c r="SHX46" s="3634"/>
      <c r="SHY46" s="3632"/>
      <c r="SHZ46" s="3633"/>
      <c r="SIA46" s="3632"/>
      <c r="SIB46" s="3629"/>
      <c r="SIC46" s="3629"/>
      <c r="SID46" s="3633"/>
      <c r="SIE46" s="3628"/>
      <c r="SIF46" s="3629"/>
      <c r="SIG46" s="3628"/>
      <c r="SIH46" s="3629"/>
      <c r="SII46" s="3629"/>
      <c r="SIJ46" s="3629"/>
      <c r="SIK46" s="3629"/>
      <c r="SIL46" s="3630"/>
      <c r="SIM46" s="3631"/>
      <c r="SIN46" s="2383"/>
      <c r="SIO46" s="3632"/>
      <c r="SIP46" s="3633"/>
      <c r="SIQ46" s="3634"/>
      <c r="SIR46" s="3632"/>
      <c r="SIS46" s="3633"/>
      <c r="SIT46" s="3632"/>
      <c r="SIU46" s="3629"/>
      <c r="SIV46" s="3629"/>
      <c r="SIW46" s="3633"/>
      <c r="SIX46" s="3628"/>
      <c r="SIY46" s="3629"/>
      <c r="SIZ46" s="3628"/>
      <c r="SJA46" s="3629"/>
      <c r="SJB46" s="3629"/>
      <c r="SJC46" s="3629"/>
      <c r="SJD46" s="3629"/>
      <c r="SJE46" s="3630"/>
      <c r="SJF46" s="3631"/>
      <c r="SJG46" s="2383"/>
      <c r="SJH46" s="3632"/>
      <c r="SJI46" s="3633"/>
      <c r="SJJ46" s="3634"/>
      <c r="SJK46" s="3632"/>
      <c r="SJL46" s="3633"/>
      <c r="SJM46" s="3632"/>
      <c r="SJN46" s="3629"/>
      <c r="SJO46" s="3629"/>
      <c r="SJP46" s="3633"/>
      <c r="SJQ46" s="3628"/>
      <c r="SJR46" s="3629"/>
      <c r="SJS46" s="3628"/>
      <c r="SJT46" s="3629"/>
      <c r="SJU46" s="3629"/>
      <c r="SJV46" s="3629"/>
      <c r="SJW46" s="3629"/>
      <c r="SJX46" s="3630"/>
      <c r="SJY46" s="3631"/>
      <c r="SJZ46" s="2383"/>
      <c r="SKA46" s="3632"/>
      <c r="SKB46" s="3633"/>
      <c r="SKC46" s="3634"/>
      <c r="SKD46" s="3632"/>
      <c r="SKE46" s="3633"/>
      <c r="SKF46" s="3632"/>
      <c r="SKG46" s="3629"/>
      <c r="SKH46" s="3629"/>
      <c r="SKI46" s="3633"/>
      <c r="SKJ46" s="3628"/>
      <c r="SKK46" s="3629"/>
      <c r="SKL46" s="3628"/>
      <c r="SKM46" s="3629"/>
      <c r="SKN46" s="3629"/>
      <c r="SKO46" s="3629"/>
      <c r="SKP46" s="3629"/>
      <c r="SKQ46" s="3630"/>
      <c r="SKR46" s="3631"/>
      <c r="SKS46" s="2383"/>
      <c r="SKT46" s="3632"/>
      <c r="SKU46" s="3633"/>
      <c r="SKV46" s="3634"/>
      <c r="SKW46" s="3632"/>
      <c r="SKX46" s="3633"/>
      <c r="SKY46" s="3632"/>
      <c r="SKZ46" s="3629"/>
      <c r="SLA46" s="3629"/>
      <c r="SLB46" s="3633"/>
      <c r="SLC46" s="3628"/>
      <c r="SLD46" s="3629"/>
      <c r="SLE46" s="3628"/>
      <c r="SLF46" s="3629"/>
      <c r="SLG46" s="3629"/>
      <c r="SLH46" s="3629"/>
      <c r="SLI46" s="3629"/>
      <c r="SLJ46" s="3630"/>
      <c r="SLK46" s="3631"/>
      <c r="SLL46" s="2383"/>
      <c r="SLM46" s="3632"/>
      <c r="SLN46" s="3633"/>
      <c r="SLO46" s="3634"/>
      <c r="SLP46" s="3632"/>
      <c r="SLQ46" s="3633"/>
      <c r="SLR46" s="3632"/>
      <c r="SLS46" s="3629"/>
      <c r="SLT46" s="3629"/>
      <c r="SLU46" s="3633"/>
      <c r="SLV46" s="3628"/>
      <c r="SLW46" s="3629"/>
      <c r="SLX46" s="3628"/>
      <c r="SLY46" s="3629"/>
      <c r="SLZ46" s="3629"/>
      <c r="SMA46" s="3629"/>
      <c r="SMB46" s="3629"/>
      <c r="SMC46" s="3630"/>
      <c r="SMD46" s="3631"/>
      <c r="SME46" s="2383"/>
      <c r="SMF46" s="3632"/>
      <c r="SMG46" s="3633"/>
      <c r="SMH46" s="3634"/>
      <c r="SMI46" s="3632"/>
      <c r="SMJ46" s="3633"/>
      <c r="SMK46" s="3632"/>
      <c r="SML46" s="3629"/>
      <c r="SMM46" s="3629"/>
      <c r="SMN46" s="3633"/>
      <c r="SMO46" s="3628"/>
      <c r="SMP46" s="3629"/>
      <c r="SMQ46" s="3628"/>
      <c r="SMR46" s="3629"/>
      <c r="SMS46" s="3629"/>
      <c r="SMT46" s="3629"/>
      <c r="SMU46" s="3629"/>
      <c r="SMV46" s="3630"/>
      <c r="SMW46" s="3631"/>
      <c r="SMX46" s="2383"/>
      <c r="SMY46" s="3632"/>
      <c r="SMZ46" s="3633"/>
      <c r="SNA46" s="3634"/>
      <c r="SNB46" s="3632"/>
      <c r="SNC46" s="3633"/>
      <c r="SND46" s="3632"/>
      <c r="SNE46" s="3629"/>
      <c r="SNF46" s="3629"/>
      <c r="SNG46" s="3633"/>
      <c r="SNH46" s="3628"/>
      <c r="SNI46" s="3629"/>
      <c r="SNJ46" s="3628"/>
      <c r="SNK46" s="3629"/>
      <c r="SNL46" s="3629"/>
      <c r="SNM46" s="3629"/>
      <c r="SNN46" s="3629"/>
      <c r="SNO46" s="3630"/>
      <c r="SNP46" s="3631"/>
      <c r="SNQ46" s="2383"/>
      <c r="SNR46" s="3632"/>
      <c r="SNS46" s="3633"/>
      <c r="SNT46" s="3634"/>
      <c r="SNU46" s="3632"/>
      <c r="SNV46" s="3633"/>
      <c r="SNW46" s="3632"/>
      <c r="SNX46" s="3629"/>
      <c r="SNY46" s="3629"/>
      <c r="SNZ46" s="3633"/>
      <c r="SOA46" s="3628"/>
      <c r="SOB46" s="3629"/>
      <c r="SOC46" s="3628"/>
      <c r="SOD46" s="3629"/>
      <c r="SOE46" s="3629"/>
      <c r="SOF46" s="3629"/>
      <c r="SOG46" s="3629"/>
      <c r="SOH46" s="3630"/>
      <c r="SOI46" s="3631"/>
      <c r="SOJ46" s="2383"/>
      <c r="SOK46" s="3632"/>
      <c r="SOL46" s="3633"/>
      <c r="SOM46" s="3634"/>
      <c r="SON46" s="3632"/>
      <c r="SOO46" s="3633"/>
      <c r="SOP46" s="3632"/>
      <c r="SOQ46" s="3629"/>
      <c r="SOR46" s="3629"/>
      <c r="SOS46" s="3633"/>
      <c r="SOT46" s="3628"/>
      <c r="SOU46" s="3629"/>
      <c r="SOV46" s="3628"/>
      <c r="SOW46" s="3629"/>
      <c r="SOX46" s="3629"/>
      <c r="SOY46" s="3629"/>
      <c r="SOZ46" s="3629"/>
      <c r="SPA46" s="3630"/>
      <c r="SPB46" s="3631"/>
      <c r="SPC46" s="2383"/>
      <c r="SPD46" s="3632"/>
      <c r="SPE46" s="3633"/>
      <c r="SPF46" s="3634"/>
      <c r="SPG46" s="3632"/>
      <c r="SPH46" s="3633"/>
      <c r="SPI46" s="3632"/>
      <c r="SPJ46" s="3629"/>
      <c r="SPK46" s="3629"/>
      <c r="SPL46" s="3633"/>
      <c r="SPM46" s="3628"/>
      <c r="SPN46" s="3629"/>
      <c r="SPO46" s="3628"/>
      <c r="SPP46" s="3629"/>
      <c r="SPQ46" s="3629"/>
      <c r="SPR46" s="3629"/>
      <c r="SPS46" s="3629"/>
      <c r="SPT46" s="3630"/>
      <c r="SPU46" s="3631"/>
      <c r="SPV46" s="2383"/>
      <c r="SPW46" s="3632"/>
      <c r="SPX46" s="3633"/>
      <c r="SPY46" s="3634"/>
      <c r="SPZ46" s="3632"/>
      <c r="SQA46" s="3633"/>
      <c r="SQB46" s="3632"/>
      <c r="SQC46" s="3629"/>
      <c r="SQD46" s="3629"/>
      <c r="SQE46" s="3633"/>
      <c r="SQF46" s="3628"/>
      <c r="SQG46" s="3629"/>
      <c r="SQH46" s="3628"/>
      <c r="SQI46" s="3629"/>
      <c r="SQJ46" s="3629"/>
      <c r="SQK46" s="3629"/>
      <c r="SQL46" s="3629"/>
      <c r="SQM46" s="3630"/>
      <c r="SQN46" s="3631"/>
      <c r="SQO46" s="2383"/>
      <c r="SQP46" s="3632"/>
      <c r="SQQ46" s="3633"/>
      <c r="SQR46" s="3634"/>
      <c r="SQS46" s="3632"/>
      <c r="SQT46" s="3633"/>
      <c r="SQU46" s="3632"/>
      <c r="SQV46" s="3629"/>
      <c r="SQW46" s="3629"/>
      <c r="SQX46" s="3633"/>
      <c r="SQY46" s="3628"/>
      <c r="SQZ46" s="3629"/>
      <c r="SRA46" s="3628"/>
      <c r="SRB46" s="3629"/>
      <c r="SRC46" s="3629"/>
      <c r="SRD46" s="3629"/>
      <c r="SRE46" s="3629"/>
      <c r="SRF46" s="3630"/>
      <c r="SRG46" s="3631"/>
      <c r="SRH46" s="2383"/>
      <c r="SRI46" s="3632"/>
      <c r="SRJ46" s="3633"/>
      <c r="SRK46" s="3634"/>
      <c r="SRL46" s="3632"/>
      <c r="SRM46" s="3633"/>
      <c r="SRN46" s="3632"/>
      <c r="SRO46" s="3629"/>
      <c r="SRP46" s="3629"/>
      <c r="SRQ46" s="3633"/>
      <c r="SRR46" s="3628"/>
      <c r="SRS46" s="3629"/>
      <c r="SRT46" s="3628"/>
      <c r="SRU46" s="3629"/>
      <c r="SRV46" s="3629"/>
      <c r="SRW46" s="3629"/>
      <c r="SRX46" s="3629"/>
      <c r="SRY46" s="3630"/>
      <c r="SRZ46" s="3631"/>
      <c r="SSA46" s="2383"/>
      <c r="SSB46" s="3632"/>
      <c r="SSC46" s="3633"/>
      <c r="SSD46" s="3634"/>
      <c r="SSE46" s="3632"/>
      <c r="SSF46" s="3633"/>
      <c r="SSG46" s="3632"/>
      <c r="SSH46" s="3629"/>
      <c r="SSI46" s="3629"/>
      <c r="SSJ46" s="3633"/>
      <c r="SSK46" s="3628"/>
      <c r="SSL46" s="3629"/>
      <c r="SSM46" s="3628"/>
      <c r="SSN46" s="3629"/>
      <c r="SSO46" s="3629"/>
      <c r="SSP46" s="3629"/>
      <c r="SSQ46" s="3629"/>
      <c r="SSR46" s="3630"/>
      <c r="SSS46" s="3631"/>
      <c r="SST46" s="2383"/>
      <c r="SSU46" s="3632"/>
      <c r="SSV46" s="3633"/>
      <c r="SSW46" s="3634"/>
      <c r="SSX46" s="3632"/>
      <c r="SSY46" s="3633"/>
      <c r="SSZ46" s="3632"/>
      <c r="STA46" s="3629"/>
      <c r="STB46" s="3629"/>
      <c r="STC46" s="3633"/>
      <c r="STD46" s="3628"/>
      <c r="STE46" s="3629"/>
      <c r="STF46" s="3628"/>
      <c r="STG46" s="3629"/>
      <c r="STH46" s="3629"/>
      <c r="STI46" s="3629"/>
      <c r="STJ46" s="3629"/>
      <c r="STK46" s="3630"/>
      <c r="STL46" s="3631"/>
      <c r="STM46" s="2383"/>
      <c r="STN46" s="3632"/>
      <c r="STO46" s="3633"/>
      <c r="STP46" s="3634"/>
      <c r="STQ46" s="3632"/>
      <c r="STR46" s="3633"/>
      <c r="STS46" s="3632"/>
      <c r="STT46" s="3629"/>
      <c r="STU46" s="3629"/>
      <c r="STV46" s="3633"/>
      <c r="STW46" s="3628"/>
      <c r="STX46" s="3629"/>
      <c r="STY46" s="3628"/>
      <c r="STZ46" s="3629"/>
      <c r="SUA46" s="3629"/>
      <c r="SUB46" s="3629"/>
      <c r="SUC46" s="3629"/>
      <c r="SUD46" s="3630"/>
      <c r="SUE46" s="3631"/>
      <c r="SUF46" s="2383"/>
      <c r="SUG46" s="3632"/>
      <c r="SUH46" s="3633"/>
      <c r="SUI46" s="3634"/>
      <c r="SUJ46" s="3632"/>
      <c r="SUK46" s="3633"/>
      <c r="SUL46" s="3632"/>
      <c r="SUM46" s="3629"/>
      <c r="SUN46" s="3629"/>
      <c r="SUO46" s="3633"/>
      <c r="SUP46" s="3628"/>
      <c r="SUQ46" s="3629"/>
      <c r="SUR46" s="3628"/>
      <c r="SUS46" s="3629"/>
      <c r="SUT46" s="3629"/>
      <c r="SUU46" s="3629"/>
      <c r="SUV46" s="3629"/>
      <c r="SUW46" s="3630"/>
      <c r="SUX46" s="3631"/>
      <c r="SUY46" s="2383"/>
      <c r="SUZ46" s="3632"/>
      <c r="SVA46" s="3633"/>
      <c r="SVB46" s="3634"/>
      <c r="SVC46" s="3632"/>
      <c r="SVD46" s="3633"/>
      <c r="SVE46" s="3632"/>
      <c r="SVF46" s="3629"/>
      <c r="SVG46" s="3629"/>
      <c r="SVH46" s="3633"/>
      <c r="SVI46" s="3628"/>
      <c r="SVJ46" s="3629"/>
      <c r="SVK46" s="3628"/>
      <c r="SVL46" s="3629"/>
      <c r="SVM46" s="3629"/>
      <c r="SVN46" s="3629"/>
      <c r="SVO46" s="3629"/>
      <c r="SVP46" s="3630"/>
      <c r="SVQ46" s="3631"/>
      <c r="SVR46" s="2383"/>
      <c r="SVS46" s="3632"/>
      <c r="SVT46" s="3633"/>
      <c r="SVU46" s="3634"/>
      <c r="SVV46" s="3632"/>
      <c r="SVW46" s="3633"/>
      <c r="SVX46" s="3632"/>
      <c r="SVY46" s="3629"/>
      <c r="SVZ46" s="3629"/>
      <c r="SWA46" s="3633"/>
      <c r="SWB46" s="3628"/>
      <c r="SWC46" s="3629"/>
      <c r="SWD46" s="3628"/>
      <c r="SWE46" s="3629"/>
      <c r="SWF46" s="3629"/>
      <c r="SWG46" s="3629"/>
      <c r="SWH46" s="3629"/>
      <c r="SWI46" s="3630"/>
      <c r="SWJ46" s="3631"/>
      <c r="SWK46" s="2383"/>
      <c r="SWL46" s="3632"/>
      <c r="SWM46" s="3633"/>
      <c r="SWN46" s="3634"/>
      <c r="SWO46" s="3632"/>
      <c r="SWP46" s="3633"/>
      <c r="SWQ46" s="3632"/>
      <c r="SWR46" s="3629"/>
      <c r="SWS46" s="3629"/>
      <c r="SWT46" s="3633"/>
      <c r="SWU46" s="3628"/>
      <c r="SWV46" s="3629"/>
      <c r="SWW46" s="3628"/>
      <c r="SWX46" s="3629"/>
      <c r="SWY46" s="3629"/>
      <c r="SWZ46" s="3629"/>
      <c r="SXA46" s="3629"/>
      <c r="SXB46" s="3630"/>
      <c r="SXC46" s="3631"/>
      <c r="SXD46" s="2383"/>
      <c r="SXE46" s="3632"/>
      <c r="SXF46" s="3633"/>
      <c r="SXG46" s="3634"/>
      <c r="SXH46" s="3632"/>
      <c r="SXI46" s="3633"/>
      <c r="SXJ46" s="3632"/>
      <c r="SXK46" s="3629"/>
      <c r="SXL46" s="3629"/>
      <c r="SXM46" s="3633"/>
      <c r="SXN46" s="3628"/>
      <c r="SXO46" s="3629"/>
      <c r="SXP46" s="3628"/>
      <c r="SXQ46" s="3629"/>
      <c r="SXR46" s="3629"/>
      <c r="SXS46" s="3629"/>
      <c r="SXT46" s="3629"/>
      <c r="SXU46" s="3630"/>
      <c r="SXV46" s="3631"/>
      <c r="SXW46" s="2383"/>
      <c r="SXX46" s="3632"/>
      <c r="SXY46" s="3633"/>
      <c r="SXZ46" s="3634"/>
      <c r="SYA46" s="3632"/>
      <c r="SYB46" s="3633"/>
      <c r="SYC46" s="3632"/>
      <c r="SYD46" s="3629"/>
      <c r="SYE46" s="3629"/>
      <c r="SYF46" s="3633"/>
      <c r="SYG46" s="3628"/>
      <c r="SYH46" s="3629"/>
      <c r="SYI46" s="3628"/>
      <c r="SYJ46" s="3629"/>
      <c r="SYK46" s="3629"/>
      <c r="SYL46" s="3629"/>
      <c r="SYM46" s="3629"/>
      <c r="SYN46" s="3630"/>
      <c r="SYO46" s="3631"/>
      <c r="SYP46" s="2383"/>
      <c r="SYQ46" s="3632"/>
      <c r="SYR46" s="3633"/>
      <c r="SYS46" s="3634"/>
      <c r="SYT46" s="3632"/>
      <c r="SYU46" s="3633"/>
      <c r="SYV46" s="3632"/>
      <c r="SYW46" s="3629"/>
      <c r="SYX46" s="3629"/>
      <c r="SYY46" s="3633"/>
      <c r="SYZ46" s="3628"/>
      <c r="SZA46" s="3629"/>
      <c r="SZB46" s="3628"/>
      <c r="SZC46" s="3629"/>
      <c r="SZD46" s="3629"/>
      <c r="SZE46" s="3629"/>
      <c r="SZF46" s="3629"/>
      <c r="SZG46" s="3630"/>
      <c r="SZH46" s="3631"/>
      <c r="SZI46" s="2383"/>
      <c r="SZJ46" s="3632"/>
      <c r="SZK46" s="3633"/>
      <c r="SZL46" s="3634"/>
      <c r="SZM46" s="3632"/>
      <c r="SZN46" s="3633"/>
      <c r="SZO46" s="3632"/>
      <c r="SZP46" s="3629"/>
      <c r="SZQ46" s="3629"/>
      <c r="SZR46" s="3633"/>
      <c r="SZS46" s="3628"/>
      <c r="SZT46" s="3629"/>
      <c r="SZU46" s="3628"/>
      <c r="SZV46" s="3629"/>
      <c r="SZW46" s="3629"/>
      <c r="SZX46" s="3629"/>
      <c r="SZY46" s="3629"/>
      <c r="SZZ46" s="3630"/>
      <c r="TAA46" s="3631"/>
      <c r="TAB46" s="2383"/>
      <c r="TAC46" s="3632"/>
      <c r="TAD46" s="3633"/>
      <c r="TAE46" s="3634"/>
      <c r="TAF46" s="3632"/>
      <c r="TAG46" s="3633"/>
      <c r="TAH46" s="3632"/>
      <c r="TAI46" s="3629"/>
      <c r="TAJ46" s="3629"/>
      <c r="TAK46" s="3633"/>
      <c r="TAL46" s="3628"/>
      <c r="TAM46" s="3629"/>
      <c r="TAN46" s="3628"/>
      <c r="TAO46" s="3629"/>
      <c r="TAP46" s="3629"/>
      <c r="TAQ46" s="3629"/>
      <c r="TAR46" s="3629"/>
      <c r="TAS46" s="3630"/>
      <c r="TAT46" s="3631"/>
      <c r="TAU46" s="2383"/>
      <c r="TAV46" s="3632"/>
      <c r="TAW46" s="3633"/>
      <c r="TAX46" s="3634"/>
      <c r="TAY46" s="3632"/>
      <c r="TAZ46" s="3633"/>
      <c r="TBA46" s="3632"/>
      <c r="TBB46" s="3629"/>
      <c r="TBC46" s="3629"/>
      <c r="TBD46" s="3633"/>
      <c r="TBE46" s="3628"/>
      <c r="TBF46" s="3629"/>
      <c r="TBG46" s="3628"/>
      <c r="TBH46" s="3629"/>
      <c r="TBI46" s="3629"/>
      <c r="TBJ46" s="3629"/>
      <c r="TBK46" s="3629"/>
      <c r="TBL46" s="3630"/>
      <c r="TBM46" s="3631"/>
      <c r="TBN46" s="2383"/>
      <c r="TBO46" s="3632"/>
      <c r="TBP46" s="3633"/>
      <c r="TBQ46" s="3634"/>
      <c r="TBR46" s="3632"/>
      <c r="TBS46" s="3633"/>
      <c r="TBT46" s="3632"/>
      <c r="TBU46" s="3629"/>
      <c r="TBV46" s="3629"/>
      <c r="TBW46" s="3633"/>
      <c r="TBX46" s="3628"/>
      <c r="TBY46" s="3629"/>
      <c r="TBZ46" s="3628"/>
      <c r="TCA46" s="3629"/>
      <c r="TCB46" s="3629"/>
      <c r="TCC46" s="3629"/>
      <c r="TCD46" s="3629"/>
      <c r="TCE46" s="3630"/>
      <c r="TCF46" s="3631"/>
      <c r="TCG46" s="2383"/>
      <c r="TCH46" s="3632"/>
      <c r="TCI46" s="3633"/>
      <c r="TCJ46" s="3634"/>
      <c r="TCK46" s="3632"/>
      <c r="TCL46" s="3633"/>
      <c r="TCM46" s="3632"/>
      <c r="TCN46" s="3629"/>
      <c r="TCO46" s="3629"/>
      <c r="TCP46" s="3633"/>
      <c r="TCQ46" s="3628"/>
      <c r="TCR46" s="3629"/>
      <c r="TCS46" s="3628"/>
      <c r="TCT46" s="3629"/>
      <c r="TCU46" s="3629"/>
      <c r="TCV46" s="3629"/>
      <c r="TCW46" s="3629"/>
      <c r="TCX46" s="3630"/>
      <c r="TCY46" s="3631"/>
      <c r="TCZ46" s="2383"/>
      <c r="TDA46" s="3632"/>
      <c r="TDB46" s="3633"/>
      <c r="TDC46" s="3634"/>
      <c r="TDD46" s="3632"/>
      <c r="TDE46" s="3633"/>
      <c r="TDF46" s="3632"/>
      <c r="TDG46" s="3629"/>
      <c r="TDH46" s="3629"/>
      <c r="TDI46" s="3633"/>
      <c r="TDJ46" s="3628"/>
      <c r="TDK46" s="3629"/>
      <c r="TDL46" s="3628"/>
      <c r="TDM46" s="3629"/>
      <c r="TDN46" s="3629"/>
      <c r="TDO46" s="3629"/>
      <c r="TDP46" s="3629"/>
      <c r="TDQ46" s="3630"/>
      <c r="TDR46" s="3631"/>
      <c r="TDS46" s="2383"/>
      <c r="TDT46" s="3632"/>
      <c r="TDU46" s="3633"/>
      <c r="TDV46" s="3634"/>
      <c r="TDW46" s="3632"/>
      <c r="TDX46" s="3633"/>
      <c r="TDY46" s="3632"/>
      <c r="TDZ46" s="3629"/>
      <c r="TEA46" s="3629"/>
      <c r="TEB46" s="3633"/>
      <c r="TEC46" s="3628"/>
      <c r="TED46" s="3629"/>
      <c r="TEE46" s="3628"/>
      <c r="TEF46" s="3629"/>
      <c r="TEG46" s="3629"/>
      <c r="TEH46" s="3629"/>
      <c r="TEI46" s="3629"/>
      <c r="TEJ46" s="3630"/>
      <c r="TEK46" s="3631"/>
      <c r="TEL46" s="2383"/>
      <c r="TEM46" s="3632"/>
      <c r="TEN46" s="3633"/>
      <c r="TEO46" s="3634"/>
      <c r="TEP46" s="3632"/>
      <c r="TEQ46" s="3633"/>
      <c r="TER46" s="3632"/>
      <c r="TES46" s="3629"/>
      <c r="TET46" s="3629"/>
      <c r="TEU46" s="3633"/>
      <c r="TEV46" s="3628"/>
      <c r="TEW46" s="3629"/>
      <c r="TEX46" s="3628"/>
      <c r="TEY46" s="3629"/>
      <c r="TEZ46" s="3629"/>
      <c r="TFA46" s="3629"/>
      <c r="TFB46" s="3629"/>
      <c r="TFC46" s="3630"/>
      <c r="TFD46" s="3631"/>
      <c r="TFE46" s="2383"/>
      <c r="TFF46" s="3632"/>
      <c r="TFG46" s="3633"/>
      <c r="TFH46" s="3634"/>
      <c r="TFI46" s="3632"/>
      <c r="TFJ46" s="3633"/>
      <c r="TFK46" s="3632"/>
      <c r="TFL46" s="3629"/>
      <c r="TFM46" s="3629"/>
      <c r="TFN46" s="3633"/>
      <c r="TFO46" s="3628"/>
      <c r="TFP46" s="3629"/>
      <c r="TFQ46" s="3628"/>
      <c r="TFR46" s="3629"/>
      <c r="TFS46" s="3629"/>
      <c r="TFT46" s="3629"/>
      <c r="TFU46" s="3629"/>
      <c r="TFV46" s="3630"/>
      <c r="TFW46" s="3631"/>
      <c r="TFX46" s="2383"/>
      <c r="TFY46" s="3632"/>
      <c r="TFZ46" s="3633"/>
      <c r="TGA46" s="3634"/>
      <c r="TGB46" s="3632"/>
      <c r="TGC46" s="3633"/>
      <c r="TGD46" s="3632"/>
      <c r="TGE46" s="3629"/>
      <c r="TGF46" s="3629"/>
      <c r="TGG46" s="3633"/>
      <c r="TGH46" s="3628"/>
      <c r="TGI46" s="3629"/>
      <c r="TGJ46" s="3628"/>
      <c r="TGK46" s="3629"/>
      <c r="TGL46" s="3629"/>
      <c r="TGM46" s="3629"/>
      <c r="TGN46" s="3629"/>
      <c r="TGO46" s="3630"/>
      <c r="TGP46" s="3631"/>
      <c r="TGQ46" s="2383"/>
      <c r="TGR46" s="3632"/>
      <c r="TGS46" s="3633"/>
      <c r="TGT46" s="3634"/>
      <c r="TGU46" s="3632"/>
      <c r="TGV46" s="3633"/>
      <c r="TGW46" s="3632"/>
      <c r="TGX46" s="3629"/>
      <c r="TGY46" s="3629"/>
      <c r="TGZ46" s="3633"/>
      <c r="THA46" s="3628"/>
      <c r="THB46" s="3629"/>
      <c r="THC46" s="3628"/>
      <c r="THD46" s="3629"/>
      <c r="THE46" s="3629"/>
      <c r="THF46" s="3629"/>
      <c r="THG46" s="3629"/>
      <c r="THH46" s="3630"/>
      <c r="THI46" s="3631"/>
      <c r="THJ46" s="2383"/>
      <c r="THK46" s="3632"/>
      <c r="THL46" s="3633"/>
      <c r="THM46" s="3634"/>
      <c r="THN46" s="3632"/>
      <c r="THO46" s="3633"/>
      <c r="THP46" s="3632"/>
      <c r="THQ46" s="3629"/>
      <c r="THR46" s="3629"/>
      <c r="THS46" s="3633"/>
      <c r="THT46" s="3628"/>
      <c r="THU46" s="3629"/>
      <c r="THV46" s="3628"/>
      <c r="THW46" s="3629"/>
      <c r="THX46" s="3629"/>
      <c r="THY46" s="3629"/>
      <c r="THZ46" s="3629"/>
      <c r="TIA46" s="3630"/>
      <c r="TIB46" s="3631"/>
      <c r="TIC46" s="2383"/>
      <c r="TID46" s="3632"/>
      <c r="TIE46" s="3633"/>
      <c r="TIF46" s="3634"/>
      <c r="TIG46" s="3632"/>
      <c r="TIH46" s="3633"/>
      <c r="TII46" s="3632"/>
      <c r="TIJ46" s="3629"/>
      <c r="TIK46" s="3629"/>
      <c r="TIL46" s="3633"/>
      <c r="TIM46" s="3628"/>
      <c r="TIN46" s="3629"/>
      <c r="TIO46" s="3628"/>
      <c r="TIP46" s="3629"/>
      <c r="TIQ46" s="3629"/>
      <c r="TIR46" s="3629"/>
      <c r="TIS46" s="3629"/>
      <c r="TIT46" s="3630"/>
      <c r="TIU46" s="3631"/>
      <c r="TIV46" s="2383"/>
      <c r="TIW46" s="3632"/>
      <c r="TIX46" s="3633"/>
      <c r="TIY46" s="3634"/>
      <c r="TIZ46" s="3632"/>
      <c r="TJA46" s="3633"/>
      <c r="TJB46" s="3632"/>
      <c r="TJC46" s="3629"/>
      <c r="TJD46" s="3629"/>
      <c r="TJE46" s="3633"/>
      <c r="TJF46" s="3628"/>
      <c r="TJG46" s="3629"/>
      <c r="TJH46" s="3628"/>
      <c r="TJI46" s="3629"/>
      <c r="TJJ46" s="3629"/>
      <c r="TJK46" s="3629"/>
      <c r="TJL46" s="3629"/>
      <c r="TJM46" s="3630"/>
      <c r="TJN46" s="3631"/>
      <c r="TJO46" s="2383"/>
      <c r="TJP46" s="3632"/>
      <c r="TJQ46" s="3633"/>
      <c r="TJR46" s="3634"/>
      <c r="TJS46" s="3632"/>
      <c r="TJT46" s="3633"/>
      <c r="TJU46" s="3632"/>
      <c r="TJV46" s="3629"/>
      <c r="TJW46" s="3629"/>
      <c r="TJX46" s="3633"/>
      <c r="TJY46" s="3628"/>
      <c r="TJZ46" s="3629"/>
      <c r="TKA46" s="3628"/>
      <c r="TKB46" s="3629"/>
      <c r="TKC46" s="3629"/>
      <c r="TKD46" s="3629"/>
      <c r="TKE46" s="3629"/>
      <c r="TKF46" s="3630"/>
      <c r="TKG46" s="3631"/>
      <c r="TKH46" s="2383"/>
      <c r="TKI46" s="3632"/>
      <c r="TKJ46" s="3633"/>
      <c r="TKK46" s="3634"/>
      <c r="TKL46" s="3632"/>
      <c r="TKM46" s="3633"/>
      <c r="TKN46" s="3632"/>
      <c r="TKO46" s="3629"/>
      <c r="TKP46" s="3629"/>
      <c r="TKQ46" s="3633"/>
      <c r="TKR46" s="3628"/>
      <c r="TKS46" s="3629"/>
      <c r="TKT46" s="3628"/>
      <c r="TKU46" s="3629"/>
      <c r="TKV46" s="3629"/>
      <c r="TKW46" s="3629"/>
      <c r="TKX46" s="3629"/>
      <c r="TKY46" s="3630"/>
      <c r="TKZ46" s="3631"/>
      <c r="TLA46" s="2383"/>
      <c r="TLB46" s="3632"/>
      <c r="TLC46" s="3633"/>
      <c r="TLD46" s="3634"/>
      <c r="TLE46" s="3632"/>
      <c r="TLF46" s="3633"/>
      <c r="TLG46" s="3632"/>
      <c r="TLH46" s="3629"/>
      <c r="TLI46" s="3629"/>
      <c r="TLJ46" s="3633"/>
      <c r="TLK46" s="3628"/>
      <c r="TLL46" s="3629"/>
      <c r="TLM46" s="3628"/>
      <c r="TLN46" s="3629"/>
      <c r="TLO46" s="3629"/>
      <c r="TLP46" s="3629"/>
      <c r="TLQ46" s="3629"/>
      <c r="TLR46" s="3630"/>
      <c r="TLS46" s="3631"/>
      <c r="TLT46" s="2383"/>
      <c r="TLU46" s="3632"/>
      <c r="TLV46" s="3633"/>
      <c r="TLW46" s="3634"/>
      <c r="TLX46" s="3632"/>
      <c r="TLY46" s="3633"/>
      <c r="TLZ46" s="3632"/>
      <c r="TMA46" s="3629"/>
      <c r="TMB46" s="3629"/>
      <c r="TMC46" s="3633"/>
      <c r="TMD46" s="3628"/>
      <c r="TME46" s="3629"/>
      <c r="TMF46" s="3628"/>
      <c r="TMG46" s="3629"/>
      <c r="TMH46" s="3629"/>
      <c r="TMI46" s="3629"/>
      <c r="TMJ46" s="3629"/>
      <c r="TMK46" s="3630"/>
      <c r="TML46" s="3631"/>
      <c r="TMM46" s="2383"/>
      <c r="TMN46" s="3632"/>
      <c r="TMO46" s="3633"/>
      <c r="TMP46" s="3634"/>
      <c r="TMQ46" s="3632"/>
      <c r="TMR46" s="3633"/>
      <c r="TMS46" s="3632"/>
      <c r="TMT46" s="3629"/>
      <c r="TMU46" s="3629"/>
      <c r="TMV46" s="3633"/>
      <c r="TMW46" s="3628"/>
      <c r="TMX46" s="3629"/>
      <c r="TMY46" s="3628"/>
      <c r="TMZ46" s="3629"/>
      <c r="TNA46" s="3629"/>
      <c r="TNB46" s="3629"/>
      <c r="TNC46" s="3629"/>
      <c r="TND46" s="3630"/>
      <c r="TNE46" s="3631"/>
      <c r="TNF46" s="2383"/>
      <c r="TNG46" s="3632"/>
      <c r="TNH46" s="3633"/>
      <c r="TNI46" s="3634"/>
      <c r="TNJ46" s="3632"/>
      <c r="TNK46" s="3633"/>
      <c r="TNL46" s="3632"/>
      <c r="TNM46" s="3629"/>
      <c r="TNN46" s="3629"/>
      <c r="TNO46" s="3633"/>
      <c r="TNP46" s="3628"/>
      <c r="TNQ46" s="3629"/>
      <c r="TNR46" s="3628"/>
      <c r="TNS46" s="3629"/>
      <c r="TNT46" s="3629"/>
      <c r="TNU46" s="3629"/>
      <c r="TNV46" s="3629"/>
      <c r="TNW46" s="3630"/>
      <c r="TNX46" s="3631"/>
      <c r="TNY46" s="2383"/>
      <c r="TNZ46" s="3632"/>
      <c r="TOA46" s="3633"/>
      <c r="TOB46" s="3634"/>
      <c r="TOC46" s="3632"/>
      <c r="TOD46" s="3633"/>
      <c r="TOE46" s="3632"/>
      <c r="TOF46" s="3629"/>
      <c r="TOG46" s="3629"/>
      <c r="TOH46" s="3633"/>
      <c r="TOI46" s="3628"/>
      <c r="TOJ46" s="3629"/>
      <c r="TOK46" s="3628"/>
      <c r="TOL46" s="3629"/>
      <c r="TOM46" s="3629"/>
      <c r="TON46" s="3629"/>
      <c r="TOO46" s="3629"/>
      <c r="TOP46" s="3630"/>
      <c r="TOQ46" s="3631"/>
      <c r="TOR46" s="2383"/>
      <c r="TOS46" s="3632"/>
      <c r="TOT46" s="3633"/>
      <c r="TOU46" s="3634"/>
      <c r="TOV46" s="3632"/>
      <c r="TOW46" s="3633"/>
      <c r="TOX46" s="3632"/>
      <c r="TOY46" s="3629"/>
      <c r="TOZ46" s="3629"/>
      <c r="TPA46" s="3633"/>
      <c r="TPB46" s="3628"/>
      <c r="TPC46" s="3629"/>
      <c r="TPD46" s="3628"/>
      <c r="TPE46" s="3629"/>
      <c r="TPF46" s="3629"/>
      <c r="TPG46" s="3629"/>
      <c r="TPH46" s="3629"/>
      <c r="TPI46" s="3630"/>
      <c r="TPJ46" s="3631"/>
      <c r="TPK46" s="2383"/>
      <c r="TPL46" s="3632"/>
      <c r="TPM46" s="3633"/>
      <c r="TPN46" s="3634"/>
      <c r="TPO46" s="3632"/>
      <c r="TPP46" s="3633"/>
      <c r="TPQ46" s="3632"/>
      <c r="TPR46" s="3629"/>
      <c r="TPS46" s="3629"/>
      <c r="TPT46" s="3633"/>
      <c r="TPU46" s="3628"/>
      <c r="TPV46" s="3629"/>
      <c r="TPW46" s="3628"/>
      <c r="TPX46" s="3629"/>
      <c r="TPY46" s="3629"/>
      <c r="TPZ46" s="3629"/>
      <c r="TQA46" s="3629"/>
      <c r="TQB46" s="3630"/>
      <c r="TQC46" s="3631"/>
      <c r="TQD46" s="2383"/>
      <c r="TQE46" s="3632"/>
      <c r="TQF46" s="3633"/>
      <c r="TQG46" s="3634"/>
      <c r="TQH46" s="3632"/>
      <c r="TQI46" s="3633"/>
      <c r="TQJ46" s="3632"/>
      <c r="TQK46" s="3629"/>
      <c r="TQL46" s="3629"/>
      <c r="TQM46" s="3633"/>
      <c r="TQN46" s="3628"/>
      <c r="TQO46" s="3629"/>
      <c r="TQP46" s="3628"/>
      <c r="TQQ46" s="3629"/>
      <c r="TQR46" s="3629"/>
      <c r="TQS46" s="3629"/>
      <c r="TQT46" s="3629"/>
      <c r="TQU46" s="3630"/>
      <c r="TQV46" s="3631"/>
      <c r="TQW46" s="2383"/>
      <c r="TQX46" s="3632"/>
      <c r="TQY46" s="3633"/>
      <c r="TQZ46" s="3634"/>
      <c r="TRA46" s="3632"/>
      <c r="TRB46" s="3633"/>
      <c r="TRC46" s="3632"/>
      <c r="TRD46" s="3629"/>
      <c r="TRE46" s="3629"/>
      <c r="TRF46" s="3633"/>
      <c r="TRG46" s="3628"/>
      <c r="TRH46" s="3629"/>
      <c r="TRI46" s="3628"/>
      <c r="TRJ46" s="3629"/>
      <c r="TRK46" s="3629"/>
      <c r="TRL46" s="3629"/>
      <c r="TRM46" s="3629"/>
      <c r="TRN46" s="3630"/>
      <c r="TRO46" s="3631"/>
      <c r="TRP46" s="2383"/>
      <c r="TRQ46" s="3632"/>
      <c r="TRR46" s="3633"/>
      <c r="TRS46" s="3634"/>
      <c r="TRT46" s="3632"/>
      <c r="TRU46" s="3633"/>
      <c r="TRV46" s="3632"/>
      <c r="TRW46" s="3629"/>
      <c r="TRX46" s="3629"/>
      <c r="TRY46" s="3633"/>
      <c r="TRZ46" s="3628"/>
      <c r="TSA46" s="3629"/>
      <c r="TSB46" s="3628"/>
      <c r="TSC46" s="3629"/>
      <c r="TSD46" s="3629"/>
      <c r="TSE46" s="3629"/>
      <c r="TSF46" s="3629"/>
      <c r="TSG46" s="3630"/>
      <c r="TSH46" s="3631"/>
      <c r="TSI46" s="2383"/>
      <c r="TSJ46" s="3632"/>
      <c r="TSK46" s="3633"/>
      <c r="TSL46" s="3634"/>
      <c r="TSM46" s="3632"/>
      <c r="TSN46" s="3633"/>
      <c r="TSO46" s="3632"/>
      <c r="TSP46" s="3629"/>
      <c r="TSQ46" s="3629"/>
      <c r="TSR46" s="3633"/>
      <c r="TSS46" s="3628"/>
      <c r="TST46" s="3629"/>
      <c r="TSU46" s="3628"/>
      <c r="TSV46" s="3629"/>
      <c r="TSW46" s="3629"/>
      <c r="TSX46" s="3629"/>
      <c r="TSY46" s="3629"/>
      <c r="TSZ46" s="3630"/>
      <c r="TTA46" s="3631"/>
      <c r="TTB46" s="2383"/>
      <c r="TTC46" s="3632"/>
      <c r="TTD46" s="3633"/>
      <c r="TTE46" s="3634"/>
      <c r="TTF46" s="3632"/>
      <c r="TTG46" s="3633"/>
      <c r="TTH46" s="3632"/>
      <c r="TTI46" s="3629"/>
      <c r="TTJ46" s="3629"/>
      <c r="TTK46" s="3633"/>
      <c r="TTL46" s="3628"/>
      <c r="TTM46" s="3629"/>
      <c r="TTN46" s="3628"/>
      <c r="TTO46" s="3629"/>
      <c r="TTP46" s="3629"/>
      <c r="TTQ46" s="3629"/>
      <c r="TTR46" s="3629"/>
      <c r="TTS46" s="3630"/>
      <c r="TTT46" s="3631"/>
      <c r="TTU46" s="2383"/>
      <c r="TTV46" s="3632"/>
      <c r="TTW46" s="3633"/>
      <c r="TTX46" s="3634"/>
      <c r="TTY46" s="3632"/>
      <c r="TTZ46" s="3633"/>
      <c r="TUA46" s="3632"/>
      <c r="TUB46" s="3629"/>
      <c r="TUC46" s="3629"/>
      <c r="TUD46" s="3633"/>
      <c r="TUE46" s="3628"/>
      <c r="TUF46" s="3629"/>
      <c r="TUG46" s="3628"/>
      <c r="TUH46" s="3629"/>
      <c r="TUI46" s="3629"/>
      <c r="TUJ46" s="3629"/>
      <c r="TUK46" s="3629"/>
      <c r="TUL46" s="3630"/>
      <c r="TUM46" s="3631"/>
      <c r="TUN46" s="2383"/>
      <c r="TUO46" s="3632"/>
      <c r="TUP46" s="3633"/>
      <c r="TUQ46" s="3634"/>
      <c r="TUR46" s="3632"/>
      <c r="TUS46" s="3633"/>
      <c r="TUT46" s="3632"/>
      <c r="TUU46" s="3629"/>
      <c r="TUV46" s="3629"/>
      <c r="TUW46" s="3633"/>
      <c r="TUX46" s="3628"/>
      <c r="TUY46" s="3629"/>
      <c r="TUZ46" s="3628"/>
      <c r="TVA46" s="3629"/>
      <c r="TVB46" s="3629"/>
      <c r="TVC46" s="3629"/>
      <c r="TVD46" s="3629"/>
      <c r="TVE46" s="3630"/>
      <c r="TVF46" s="3631"/>
      <c r="TVG46" s="2383"/>
      <c r="TVH46" s="3632"/>
      <c r="TVI46" s="3633"/>
      <c r="TVJ46" s="3634"/>
      <c r="TVK46" s="3632"/>
      <c r="TVL46" s="3633"/>
      <c r="TVM46" s="3632"/>
      <c r="TVN46" s="3629"/>
      <c r="TVO46" s="3629"/>
      <c r="TVP46" s="3633"/>
      <c r="TVQ46" s="3628"/>
      <c r="TVR46" s="3629"/>
      <c r="TVS46" s="3628"/>
      <c r="TVT46" s="3629"/>
      <c r="TVU46" s="3629"/>
      <c r="TVV46" s="3629"/>
      <c r="TVW46" s="3629"/>
      <c r="TVX46" s="3630"/>
      <c r="TVY46" s="3631"/>
      <c r="TVZ46" s="2383"/>
      <c r="TWA46" s="3632"/>
      <c r="TWB46" s="3633"/>
      <c r="TWC46" s="3634"/>
      <c r="TWD46" s="3632"/>
      <c r="TWE46" s="3633"/>
      <c r="TWF46" s="3632"/>
      <c r="TWG46" s="3629"/>
      <c r="TWH46" s="3629"/>
      <c r="TWI46" s="3633"/>
      <c r="TWJ46" s="3628"/>
      <c r="TWK46" s="3629"/>
      <c r="TWL46" s="3628"/>
      <c r="TWM46" s="3629"/>
      <c r="TWN46" s="3629"/>
      <c r="TWO46" s="3629"/>
      <c r="TWP46" s="3629"/>
      <c r="TWQ46" s="3630"/>
      <c r="TWR46" s="3631"/>
      <c r="TWS46" s="2383"/>
      <c r="TWT46" s="3632"/>
      <c r="TWU46" s="3633"/>
      <c r="TWV46" s="3634"/>
      <c r="TWW46" s="3632"/>
      <c r="TWX46" s="3633"/>
      <c r="TWY46" s="3632"/>
      <c r="TWZ46" s="3629"/>
      <c r="TXA46" s="3629"/>
      <c r="TXB46" s="3633"/>
      <c r="TXC46" s="3628"/>
      <c r="TXD46" s="3629"/>
      <c r="TXE46" s="3628"/>
      <c r="TXF46" s="3629"/>
      <c r="TXG46" s="3629"/>
      <c r="TXH46" s="3629"/>
      <c r="TXI46" s="3629"/>
      <c r="TXJ46" s="3630"/>
      <c r="TXK46" s="3631"/>
      <c r="TXL46" s="2383"/>
      <c r="TXM46" s="3632"/>
      <c r="TXN46" s="3633"/>
      <c r="TXO46" s="3634"/>
      <c r="TXP46" s="3632"/>
      <c r="TXQ46" s="3633"/>
      <c r="TXR46" s="3632"/>
      <c r="TXS46" s="3629"/>
      <c r="TXT46" s="3629"/>
      <c r="TXU46" s="3633"/>
      <c r="TXV46" s="3628"/>
      <c r="TXW46" s="3629"/>
      <c r="TXX46" s="3628"/>
      <c r="TXY46" s="3629"/>
      <c r="TXZ46" s="3629"/>
      <c r="TYA46" s="3629"/>
      <c r="TYB46" s="3629"/>
      <c r="TYC46" s="3630"/>
      <c r="TYD46" s="3631"/>
      <c r="TYE46" s="2383"/>
      <c r="TYF46" s="3632"/>
      <c r="TYG46" s="3633"/>
      <c r="TYH46" s="3634"/>
      <c r="TYI46" s="3632"/>
      <c r="TYJ46" s="3633"/>
      <c r="TYK46" s="3632"/>
      <c r="TYL46" s="3629"/>
      <c r="TYM46" s="3629"/>
      <c r="TYN46" s="3633"/>
      <c r="TYO46" s="3628"/>
      <c r="TYP46" s="3629"/>
      <c r="TYQ46" s="3628"/>
      <c r="TYR46" s="3629"/>
      <c r="TYS46" s="3629"/>
      <c r="TYT46" s="3629"/>
      <c r="TYU46" s="3629"/>
      <c r="TYV46" s="3630"/>
      <c r="TYW46" s="3631"/>
      <c r="TYX46" s="2383"/>
      <c r="TYY46" s="3632"/>
      <c r="TYZ46" s="3633"/>
      <c r="TZA46" s="3634"/>
      <c r="TZB46" s="3632"/>
      <c r="TZC46" s="3633"/>
      <c r="TZD46" s="3632"/>
      <c r="TZE46" s="3629"/>
      <c r="TZF46" s="3629"/>
      <c r="TZG46" s="3633"/>
      <c r="TZH46" s="3628"/>
      <c r="TZI46" s="3629"/>
      <c r="TZJ46" s="3628"/>
      <c r="TZK46" s="3629"/>
      <c r="TZL46" s="3629"/>
      <c r="TZM46" s="3629"/>
      <c r="TZN46" s="3629"/>
      <c r="TZO46" s="3630"/>
      <c r="TZP46" s="3631"/>
      <c r="TZQ46" s="2383"/>
      <c r="TZR46" s="3632"/>
      <c r="TZS46" s="3633"/>
      <c r="TZT46" s="3634"/>
      <c r="TZU46" s="3632"/>
      <c r="TZV46" s="3633"/>
      <c r="TZW46" s="3632"/>
      <c r="TZX46" s="3629"/>
      <c r="TZY46" s="3629"/>
      <c r="TZZ46" s="3633"/>
      <c r="UAA46" s="3628"/>
      <c r="UAB46" s="3629"/>
      <c r="UAC46" s="3628"/>
      <c r="UAD46" s="3629"/>
      <c r="UAE46" s="3629"/>
      <c r="UAF46" s="3629"/>
      <c r="UAG46" s="3629"/>
      <c r="UAH46" s="3630"/>
      <c r="UAI46" s="3631"/>
      <c r="UAJ46" s="2383"/>
      <c r="UAK46" s="3632"/>
      <c r="UAL46" s="3633"/>
      <c r="UAM46" s="3634"/>
      <c r="UAN46" s="3632"/>
      <c r="UAO46" s="3633"/>
      <c r="UAP46" s="3632"/>
      <c r="UAQ46" s="3629"/>
      <c r="UAR46" s="3629"/>
      <c r="UAS46" s="3633"/>
      <c r="UAT46" s="3628"/>
      <c r="UAU46" s="3629"/>
      <c r="UAV46" s="3628"/>
      <c r="UAW46" s="3629"/>
      <c r="UAX46" s="3629"/>
      <c r="UAY46" s="3629"/>
      <c r="UAZ46" s="3629"/>
      <c r="UBA46" s="3630"/>
      <c r="UBB46" s="3631"/>
      <c r="UBC46" s="2383"/>
      <c r="UBD46" s="3632"/>
      <c r="UBE46" s="3633"/>
      <c r="UBF46" s="3634"/>
      <c r="UBG46" s="3632"/>
      <c r="UBH46" s="3633"/>
      <c r="UBI46" s="3632"/>
      <c r="UBJ46" s="3629"/>
      <c r="UBK46" s="3629"/>
      <c r="UBL46" s="3633"/>
      <c r="UBM46" s="3628"/>
      <c r="UBN46" s="3629"/>
      <c r="UBO46" s="3628"/>
      <c r="UBP46" s="3629"/>
      <c r="UBQ46" s="3629"/>
      <c r="UBR46" s="3629"/>
      <c r="UBS46" s="3629"/>
      <c r="UBT46" s="3630"/>
      <c r="UBU46" s="3631"/>
      <c r="UBV46" s="2383"/>
      <c r="UBW46" s="3632"/>
      <c r="UBX46" s="3633"/>
      <c r="UBY46" s="3634"/>
      <c r="UBZ46" s="3632"/>
      <c r="UCA46" s="3633"/>
      <c r="UCB46" s="3632"/>
      <c r="UCC46" s="3629"/>
      <c r="UCD46" s="3629"/>
      <c r="UCE46" s="3633"/>
      <c r="UCF46" s="3628"/>
      <c r="UCG46" s="3629"/>
      <c r="UCH46" s="3628"/>
      <c r="UCI46" s="3629"/>
      <c r="UCJ46" s="3629"/>
      <c r="UCK46" s="3629"/>
      <c r="UCL46" s="3629"/>
      <c r="UCM46" s="3630"/>
      <c r="UCN46" s="3631"/>
      <c r="UCO46" s="2383"/>
      <c r="UCP46" s="3632"/>
      <c r="UCQ46" s="3633"/>
      <c r="UCR46" s="3634"/>
      <c r="UCS46" s="3632"/>
      <c r="UCT46" s="3633"/>
      <c r="UCU46" s="3632"/>
      <c r="UCV46" s="3629"/>
      <c r="UCW46" s="3629"/>
      <c r="UCX46" s="3633"/>
      <c r="UCY46" s="3628"/>
      <c r="UCZ46" s="3629"/>
      <c r="UDA46" s="3628"/>
      <c r="UDB46" s="3629"/>
      <c r="UDC46" s="3629"/>
      <c r="UDD46" s="3629"/>
      <c r="UDE46" s="3629"/>
      <c r="UDF46" s="3630"/>
      <c r="UDG46" s="3631"/>
      <c r="UDH46" s="2383"/>
      <c r="UDI46" s="3632"/>
      <c r="UDJ46" s="3633"/>
      <c r="UDK46" s="3634"/>
      <c r="UDL46" s="3632"/>
      <c r="UDM46" s="3633"/>
      <c r="UDN46" s="3632"/>
      <c r="UDO46" s="3629"/>
      <c r="UDP46" s="3629"/>
      <c r="UDQ46" s="3633"/>
      <c r="UDR46" s="3628"/>
      <c r="UDS46" s="3629"/>
      <c r="UDT46" s="3628"/>
      <c r="UDU46" s="3629"/>
      <c r="UDV46" s="3629"/>
      <c r="UDW46" s="3629"/>
      <c r="UDX46" s="3629"/>
      <c r="UDY46" s="3630"/>
      <c r="UDZ46" s="3631"/>
      <c r="UEA46" s="2383"/>
      <c r="UEB46" s="3632"/>
      <c r="UEC46" s="3633"/>
      <c r="UED46" s="3634"/>
      <c r="UEE46" s="3632"/>
      <c r="UEF46" s="3633"/>
      <c r="UEG46" s="3632"/>
      <c r="UEH46" s="3629"/>
      <c r="UEI46" s="3629"/>
      <c r="UEJ46" s="3633"/>
      <c r="UEK46" s="3628"/>
      <c r="UEL46" s="3629"/>
      <c r="UEM46" s="3628"/>
      <c r="UEN46" s="3629"/>
      <c r="UEO46" s="3629"/>
      <c r="UEP46" s="3629"/>
      <c r="UEQ46" s="3629"/>
      <c r="UER46" s="3630"/>
      <c r="UES46" s="3631"/>
      <c r="UET46" s="2383"/>
      <c r="UEU46" s="3632"/>
      <c r="UEV46" s="3633"/>
      <c r="UEW46" s="3634"/>
      <c r="UEX46" s="3632"/>
      <c r="UEY46" s="3633"/>
      <c r="UEZ46" s="3632"/>
      <c r="UFA46" s="3629"/>
      <c r="UFB46" s="3629"/>
      <c r="UFC46" s="3633"/>
      <c r="UFD46" s="3628"/>
      <c r="UFE46" s="3629"/>
      <c r="UFF46" s="3628"/>
      <c r="UFG46" s="3629"/>
      <c r="UFH46" s="3629"/>
      <c r="UFI46" s="3629"/>
      <c r="UFJ46" s="3629"/>
      <c r="UFK46" s="3630"/>
      <c r="UFL46" s="3631"/>
      <c r="UFM46" s="2383"/>
      <c r="UFN46" s="3632"/>
      <c r="UFO46" s="3633"/>
      <c r="UFP46" s="3634"/>
      <c r="UFQ46" s="3632"/>
      <c r="UFR46" s="3633"/>
      <c r="UFS46" s="3632"/>
      <c r="UFT46" s="3629"/>
      <c r="UFU46" s="3629"/>
      <c r="UFV46" s="3633"/>
      <c r="UFW46" s="3628"/>
      <c r="UFX46" s="3629"/>
      <c r="UFY46" s="3628"/>
      <c r="UFZ46" s="3629"/>
      <c r="UGA46" s="3629"/>
      <c r="UGB46" s="3629"/>
      <c r="UGC46" s="3629"/>
      <c r="UGD46" s="3630"/>
      <c r="UGE46" s="3631"/>
      <c r="UGF46" s="2383"/>
      <c r="UGG46" s="3632"/>
      <c r="UGH46" s="3633"/>
      <c r="UGI46" s="3634"/>
      <c r="UGJ46" s="3632"/>
      <c r="UGK46" s="3633"/>
      <c r="UGL46" s="3632"/>
      <c r="UGM46" s="3629"/>
      <c r="UGN46" s="3629"/>
      <c r="UGO46" s="3633"/>
      <c r="UGP46" s="3628"/>
      <c r="UGQ46" s="3629"/>
      <c r="UGR46" s="3628"/>
      <c r="UGS46" s="3629"/>
      <c r="UGT46" s="3629"/>
      <c r="UGU46" s="3629"/>
      <c r="UGV46" s="3629"/>
      <c r="UGW46" s="3630"/>
      <c r="UGX46" s="3631"/>
      <c r="UGY46" s="2383"/>
      <c r="UGZ46" s="3632"/>
      <c r="UHA46" s="3633"/>
      <c r="UHB46" s="3634"/>
      <c r="UHC46" s="3632"/>
      <c r="UHD46" s="3633"/>
      <c r="UHE46" s="3632"/>
      <c r="UHF46" s="3629"/>
      <c r="UHG46" s="3629"/>
      <c r="UHH46" s="3633"/>
      <c r="UHI46" s="3628"/>
      <c r="UHJ46" s="3629"/>
      <c r="UHK46" s="3628"/>
      <c r="UHL46" s="3629"/>
      <c r="UHM46" s="3629"/>
      <c r="UHN46" s="3629"/>
      <c r="UHO46" s="3629"/>
      <c r="UHP46" s="3630"/>
      <c r="UHQ46" s="3631"/>
      <c r="UHR46" s="2383"/>
      <c r="UHS46" s="3632"/>
      <c r="UHT46" s="3633"/>
      <c r="UHU46" s="3634"/>
      <c r="UHV46" s="3632"/>
      <c r="UHW46" s="3633"/>
      <c r="UHX46" s="3632"/>
      <c r="UHY46" s="3629"/>
      <c r="UHZ46" s="3629"/>
      <c r="UIA46" s="3633"/>
      <c r="UIB46" s="3628"/>
      <c r="UIC46" s="3629"/>
      <c r="UID46" s="3628"/>
      <c r="UIE46" s="3629"/>
      <c r="UIF46" s="3629"/>
      <c r="UIG46" s="3629"/>
      <c r="UIH46" s="3629"/>
      <c r="UII46" s="3630"/>
      <c r="UIJ46" s="3631"/>
      <c r="UIK46" s="2383"/>
      <c r="UIL46" s="3632"/>
      <c r="UIM46" s="3633"/>
      <c r="UIN46" s="3634"/>
      <c r="UIO46" s="3632"/>
      <c r="UIP46" s="3633"/>
      <c r="UIQ46" s="3632"/>
      <c r="UIR46" s="3629"/>
      <c r="UIS46" s="3629"/>
      <c r="UIT46" s="3633"/>
      <c r="UIU46" s="3628"/>
      <c r="UIV46" s="3629"/>
      <c r="UIW46" s="3628"/>
      <c r="UIX46" s="3629"/>
      <c r="UIY46" s="3629"/>
      <c r="UIZ46" s="3629"/>
      <c r="UJA46" s="3629"/>
      <c r="UJB46" s="3630"/>
      <c r="UJC46" s="3631"/>
      <c r="UJD46" s="2383"/>
      <c r="UJE46" s="3632"/>
      <c r="UJF46" s="3633"/>
      <c r="UJG46" s="3634"/>
      <c r="UJH46" s="3632"/>
      <c r="UJI46" s="3633"/>
      <c r="UJJ46" s="3632"/>
      <c r="UJK46" s="3629"/>
      <c r="UJL46" s="3629"/>
      <c r="UJM46" s="3633"/>
      <c r="UJN46" s="3628"/>
      <c r="UJO46" s="3629"/>
      <c r="UJP46" s="3628"/>
      <c r="UJQ46" s="3629"/>
      <c r="UJR46" s="3629"/>
      <c r="UJS46" s="3629"/>
      <c r="UJT46" s="3629"/>
      <c r="UJU46" s="3630"/>
      <c r="UJV46" s="3631"/>
      <c r="UJW46" s="2383"/>
      <c r="UJX46" s="3632"/>
      <c r="UJY46" s="3633"/>
      <c r="UJZ46" s="3634"/>
      <c r="UKA46" s="3632"/>
      <c r="UKB46" s="3633"/>
      <c r="UKC46" s="3632"/>
      <c r="UKD46" s="3629"/>
      <c r="UKE46" s="3629"/>
      <c r="UKF46" s="3633"/>
      <c r="UKG46" s="3628"/>
      <c r="UKH46" s="3629"/>
      <c r="UKI46" s="3628"/>
      <c r="UKJ46" s="3629"/>
      <c r="UKK46" s="3629"/>
      <c r="UKL46" s="3629"/>
      <c r="UKM46" s="3629"/>
      <c r="UKN46" s="3630"/>
      <c r="UKO46" s="3631"/>
      <c r="UKP46" s="2383"/>
      <c r="UKQ46" s="3632"/>
      <c r="UKR46" s="3633"/>
      <c r="UKS46" s="3634"/>
      <c r="UKT46" s="3632"/>
      <c r="UKU46" s="3633"/>
      <c r="UKV46" s="3632"/>
      <c r="UKW46" s="3629"/>
      <c r="UKX46" s="3629"/>
      <c r="UKY46" s="3633"/>
      <c r="UKZ46" s="3628"/>
      <c r="ULA46" s="3629"/>
      <c r="ULB46" s="3628"/>
      <c r="ULC46" s="3629"/>
      <c r="ULD46" s="3629"/>
      <c r="ULE46" s="3629"/>
      <c r="ULF46" s="3629"/>
      <c r="ULG46" s="3630"/>
      <c r="ULH46" s="3631"/>
      <c r="ULI46" s="2383"/>
      <c r="ULJ46" s="3632"/>
      <c r="ULK46" s="3633"/>
      <c r="ULL46" s="3634"/>
      <c r="ULM46" s="3632"/>
      <c r="ULN46" s="3633"/>
      <c r="ULO46" s="3632"/>
      <c r="ULP46" s="3629"/>
      <c r="ULQ46" s="3629"/>
      <c r="ULR46" s="3633"/>
      <c r="ULS46" s="3628"/>
      <c r="ULT46" s="3629"/>
      <c r="ULU46" s="3628"/>
      <c r="ULV46" s="3629"/>
      <c r="ULW46" s="3629"/>
      <c r="ULX46" s="3629"/>
      <c r="ULY46" s="3629"/>
      <c r="ULZ46" s="3630"/>
      <c r="UMA46" s="3631"/>
      <c r="UMB46" s="2383"/>
      <c r="UMC46" s="3632"/>
      <c r="UMD46" s="3633"/>
      <c r="UME46" s="3634"/>
      <c r="UMF46" s="3632"/>
      <c r="UMG46" s="3633"/>
      <c r="UMH46" s="3632"/>
      <c r="UMI46" s="3629"/>
      <c r="UMJ46" s="3629"/>
      <c r="UMK46" s="3633"/>
      <c r="UML46" s="3628"/>
      <c r="UMM46" s="3629"/>
      <c r="UMN46" s="3628"/>
      <c r="UMO46" s="3629"/>
      <c r="UMP46" s="3629"/>
      <c r="UMQ46" s="3629"/>
      <c r="UMR46" s="3629"/>
      <c r="UMS46" s="3630"/>
      <c r="UMT46" s="3631"/>
      <c r="UMU46" s="2383"/>
      <c r="UMV46" s="3632"/>
      <c r="UMW46" s="3633"/>
      <c r="UMX46" s="3634"/>
      <c r="UMY46" s="3632"/>
      <c r="UMZ46" s="3633"/>
      <c r="UNA46" s="3632"/>
      <c r="UNB46" s="3629"/>
      <c r="UNC46" s="3629"/>
      <c r="UND46" s="3633"/>
      <c r="UNE46" s="3628"/>
      <c r="UNF46" s="3629"/>
      <c r="UNG46" s="3628"/>
      <c r="UNH46" s="3629"/>
      <c r="UNI46" s="3629"/>
      <c r="UNJ46" s="3629"/>
      <c r="UNK46" s="3629"/>
      <c r="UNL46" s="3630"/>
      <c r="UNM46" s="3631"/>
      <c r="UNN46" s="2383"/>
      <c r="UNO46" s="3632"/>
      <c r="UNP46" s="3633"/>
      <c r="UNQ46" s="3634"/>
      <c r="UNR46" s="3632"/>
      <c r="UNS46" s="3633"/>
      <c r="UNT46" s="3632"/>
      <c r="UNU46" s="3629"/>
      <c r="UNV46" s="3629"/>
      <c r="UNW46" s="3633"/>
      <c r="UNX46" s="3628"/>
      <c r="UNY46" s="3629"/>
      <c r="UNZ46" s="3628"/>
      <c r="UOA46" s="3629"/>
      <c r="UOB46" s="3629"/>
      <c r="UOC46" s="3629"/>
      <c r="UOD46" s="3629"/>
      <c r="UOE46" s="3630"/>
      <c r="UOF46" s="3631"/>
      <c r="UOG46" s="2383"/>
      <c r="UOH46" s="3632"/>
      <c r="UOI46" s="3633"/>
      <c r="UOJ46" s="3634"/>
      <c r="UOK46" s="3632"/>
      <c r="UOL46" s="3633"/>
      <c r="UOM46" s="3632"/>
      <c r="UON46" s="3629"/>
      <c r="UOO46" s="3629"/>
      <c r="UOP46" s="3633"/>
      <c r="UOQ46" s="3628"/>
      <c r="UOR46" s="3629"/>
      <c r="UOS46" s="3628"/>
      <c r="UOT46" s="3629"/>
      <c r="UOU46" s="3629"/>
      <c r="UOV46" s="3629"/>
      <c r="UOW46" s="3629"/>
      <c r="UOX46" s="3630"/>
      <c r="UOY46" s="3631"/>
      <c r="UOZ46" s="2383"/>
      <c r="UPA46" s="3632"/>
      <c r="UPB46" s="3633"/>
      <c r="UPC46" s="3634"/>
      <c r="UPD46" s="3632"/>
      <c r="UPE46" s="3633"/>
      <c r="UPF46" s="3632"/>
      <c r="UPG46" s="3629"/>
      <c r="UPH46" s="3629"/>
      <c r="UPI46" s="3633"/>
      <c r="UPJ46" s="3628"/>
      <c r="UPK46" s="3629"/>
      <c r="UPL46" s="3628"/>
      <c r="UPM46" s="3629"/>
      <c r="UPN46" s="3629"/>
      <c r="UPO46" s="3629"/>
      <c r="UPP46" s="3629"/>
      <c r="UPQ46" s="3630"/>
      <c r="UPR46" s="3631"/>
      <c r="UPS46" s="2383"/>
      <c r="UPT46" s="3632"/>
      <c r="UPU46" s="3633"/>
      <c r="UPV46" s="3634"/>
      <c r="UPW46" s="3632"/>
      <c r="UPX46" s="3633"/>
      <c r="UPY46" s="3632"/>
      <c r="UPZ46" s="3629"/>
      <c r="UQA46" s="3629"/>
      <c r="UQB46" s="3633"/>
      <c r="UQC46" s="3628"/>
      <c r="UQD46" s="3629"/>
      <c r="UQE46" s="3628"/>
      <c r="UQF46" s="3629"/>
      <c r="UQG46" s="3629"/>
      <c r="UQH46" s="3629"/>
      <c r="UQI46" s="3629"/>
      <c r="UQJ46" s="3630"/>
      <c r="UQK46" s="3631"/>
      <c r="UQL46" s="2383"/>
      <c r="UQM46" s="3632"/>
      <c r="UQN46" s="3633"/>
      <c r="UQO46" s="3634"/>
      <c r="UQP46" s="3632"/>
      <c r="UQQ46" s="3633"/>
      <c r="UQR46" s="3632"/>
      <c r="UQS46" s="3629"/>
      <c r="UQT46" s="3629"/>
      <c r="UQU46" s="3633"/>
      <c r="UQV46" s="3628"/>
      <c r="UQW46" s="3629"/>
      <c r="UQX46" s="3628"/>
      <c r="UQY46" s="3629"/>
      <c r="UQZ46" s="3629"/>
      <c r="URA46" s="3629"/>
      <c r="URB46" s="3629"/>
      <c r="URC46" s="3630"/>
      <c r="URD46" s="3631"/>
      <c r="URE46" s="2383"/>
      <c r="URF46" s="3632"/>
      <c r="URG46" s="3633"/>
      <c r="URH46" s="3634"/>
      <c r="URI46" s="3632"/>
      <c r="URJ46" s="3633"/>
      <c r="URK46" s="3632"/>
      <c r="URL46" s="3629"/>
      <c r="URM46" s="3629"/>
      <c r="URN46" s="3633"/>
      <c r="URO46" s="3628"/>
      <c r="URP46" s="3629"/>
      <c r="URQ46" s="3628"/>
      <c r="URR46" s="3629"/>
      <c r="URS46" s="3629"/>
      <c r="URT46" s="3629"/>
      <c r="URU46" s="3629"/>
      <c r="URV46" s="3630"/>
      <c r="URW46" s="3631"/>
      <c r="URX46" s="2383"/>
      <c r="URY46" s="3632"/>
      <c r="URZ46" s="3633"/>
      <c r="USA46" s="3634"/>
      <c r="USB46" s="3632"/>
      <c r="USC46" s="3633"/>
      <c r="USD46" s="3632"/>
      <c r="USE46" s="3629"/>
      <c r="USF46" s="3629"/>
      <c r="USG46" s="3633"/>
      <c r="USH46" s="3628"/>
      <c r="USI46" s="3629"/>
      <c r="USJ46" s="3628"/>
      <c r="USK46" s="3629"/>
      <c r="USL46" s="3629"/>
      <c r="USM46" s="3629"/>
      <c r="USN46" s="3629"/>
      <c r="USO46" s="3630"/>
      <c r="USP46" s="3631"/>
      <c r="USQ46" s="2383"/>
      <c r="USR46" s="3632"/>
      <c r="USS46" s="3633"/>
      <c r="UST46" s="3634"/>
      <c r="USU46" s="3632"/>
      <c r="USV46" s="3633"/>
      <c r="USW46" s="3632"/>
      <c r="USX46" s="3629"/>
      <c r="USY46" s="3629"/>
      <c r="USZ46" s="3633"/>
      <c r="UTA46" s="3628"/>
      <c r="UTB46" s="3629"/>
      <c r="UTC46" s="3628"/>
      <c r="UTD46" s="3629"/>
      <c r="UTE46" s="3629"/>
      <c r="UTF46" s="3629"/>
      <c r="UTG46" s="3629"/>
      <c r="UTH46" s="3630"/>
      <c r="UTI46" s="3631"/>
      <c r="UTJ46" s="2383"/>
      <c r="UTK46" s="3632"/>
      <c r="UTL46" s="3633"/>
      <c r="UTM46" s="3634"/>
      <c r="UTN46" s="3632"/>
      <c r="UTO46" s="3633"/>
      <c r="UTP46" s="3632"/>
      <c r="UTQ46" s="3629"/>
      <c r="UTR46" s="3629"/>
      <c r="UTS46" s="3633"/>
      <c r="UTT46" s="3628"/>
      <c r="UTU46" s="3629"/>
      <c r="UTV46" s="3628"/>
      <c r="UTW46" s="3629"/>
      <c r="UTX46" s="3629"/>
      <c r="UTY46" s="3629"/>
      <c r="UTZ46" s="3629"/>
      <c r="UUA46" s="3630"/>
      <c r="UUB46" s="3631"/>
      <c r="UUC46" s="2383"/>
      <c r="UUD46" s="3632"/>
      <c r="UUE46" s="3633"/>
      <c r="UUF46" s="3634"/>
      <c r="UUG46" s="3632"/>
      <c r="UUH46" s="3633"/>
      <c r="UUI46" s="3632"/>
      <c r="UUJ46" s="3629"/>
      <c r="UUK46" s="3629"/>
      <c r="UUL46" s="3633"/>
      <c r="UUM46" s="3628"/>
      <c r="UUN46" s="3629"/>
      <c r="UUO46" s="3628"/>
      <c r="UUP46" s="3629"/>
      <c r="UUQ46" s="3629"/>
      <c r="UUR46" s="3629"/>
      <c r="UUS46" s="3629"/>
      <c r="UUT46" s="3630"/>
      <c r="UUU46" s="3631"/>
      <c r="UUV46" s="2383"/>
      <c r="UUW46" s="3632"/>
      <c r="UUX46" s="3633"/>
      <c r="UUY46" s="3634"/>
      <c r="UUZ46" s="3632"/>
      <c r="UVA46" s="3633"/>
      <c r="UVB46" s="3632"/>
      <c r="UVC46" s="3629"/>
      <c r="UVD46" s="3629"/>
      <c r="UVE46" s="3633"/>
      <c r="UVF46" s="3628"/>
      <c r="UVG46" s="3629"/>
      <c r="UVH46" s="3628"/>
      <c r="UVI46" s="3629"/>
      <c r="UVJ46" s="3629"/>
      <c r="UVK46" s="3629"/>
      <c r="UVL46" s="3629"/>
      <c r="UVM46" s="3630"/>
      <c r="UVN46" s="3631"/>
      <c r="UVO46" s="2383"/>
      <c r="UVP46" s="3632"/>
      <c r="UVQ46" s="3633"/>
      <c r="UVR46" s="3634"/>
      <c r="UVS46" s="3632"/>
      <c r="UVT46" s="3633"/>
      <c r="UVU46" s="3632"/>
      <c r="UVV46" s="3629"/>
      <c r="UVW46" s="3629"/>
      <c r="UVX46" s="3633"/>
      <c r="UVY46" s="3628"/>
      <c r="UVZ46" s="3629"/>
      <c r="UWA46" s="3628"/>
      <c r="UWB46" s="3629"/>
      <c r="UWC46" s="3629"/>
      <c r="UWD46" s="3629"/>
      <c r="UWE46" s="3629"/>
      <c r="UWF46" s="3630"/>
      <c r="UWG46" s="3631"/>
      <c r="UWH46" s="2383"/>
      <c r="UWI46" s="3632"/>
      <c r="UWJ46" s="3633"/>
      <c r="UWK46" s="3634"/>
      <c r="UWL46" s="3632"/>
      <c r="UWM46" s="3633"/>
      <c r="UWN46" s="3632"/>
      <c r="UWO46" s="3629"/>
      <c r="UWP46" s="3629"/>
      <c r="UWQ46" s="3633"/>
      <c r="UWR46" s="3628"/>
      <c r="UWS46" s="3629"/>
      <c r="UWT46" s="3628"/>
      <c r="UWU46" s="3629"/>
      <c r="UWV46" s="3629"/>
      <c r="UWW46" s="3629"/>
      <c r="UWX46" s="3629"/>
      <c r="UWY46" s="3630"/>
      <c r="UWZ46" s="3631"/>
      <c r="UXA46" s="2383"/>
      <c r="UXB46" s="3632"/>
      <c r="UXC46" s="3633"/>
      <c r="UXD46" s="3634"/>
      <c r="UXE46" s="3632"/>
      <c r="UXF46" s="3633"/>
      <c r="UXG46" s="3632"/>
      <c r="UXH46" s="3629"/>
      <c r="UXI46" s="3629"/>
      <c r="UXJ46" s="3633"/>
      <c r="UXK46" s="3628"/>
      <c r="UXL46" s="3629"/>
      <c r="UXM46" s="3628"/>
      <c r="UXN46" s="3629"/>
      <c r="UXO46" s="3629"/>
      <c r="UXP46" s="3629"/>
      <c r="UXQ46" s="3629"/>
      <c r="UXR46" s="3630"/>
      <c r="UXS46" s="3631"/>
      <c r="UXT46" s="2383"/>
      <c r="UXU46" s="3632"/>
      <c r="UXV46" s="3633"/>
      <c r="UXW46" s="3634"/>
      <c r="UXX46" s="3632"/>
      <c r="UXY46" s="3633"/>
      <c r="UXZ46" s="3632"/>
      <c r="UYA46" s="3629"/>
      <c r="UYB46" s="3629"/>
      <c r="UYC46" s="3633"/>
      <c r="UYD46" s="3628"/>
      <c r="UYE46" s="3629"/>
      <c r="UYF46" s="3628"/>
      <c r="UYG46" s="3629"/>
      <c r="UYH46" s="3629"/>
      <c r="UYI46" s="3629"/>
      <c r="UYJ46" s="3629"/>
      <c r="UYK46" s="3630"/>
      <c r="UYL46" s="3631"/>
      <c r="UYM46" s="2383"/>
      <c r="UYN46" s="3632"/>
      <c r="UYO46" s="3633"/>
      <c r="UYP46" s="3634"/>
      <c r="UYQ46" s="3632"/>
      <c r="UYR46" s="3633"/>
      <c r="UYS46" s="3632"/>
      <c r="UYT46" s="3629"/>
      <c r="UYU46" s="3629"/>
      <c r="UYV46" s="3633"/>
      <c r="UYW46" s="3628"/>
      <c r="UYX46" s="3629"/>
      <c r="UYY46" s="3628"/>
      <c r="UYZ46" s="3629"/>
      <c r="UZA46" s="3629"/>
      <c r="UZB46" s="3629"/>
      <c r="UZC46" s="3629"/>
      <c r="UZD46" s="3630"/>
      <c r="UZE46" s="3631"/>
      <c r="UZF46" s="2383"/>
      <c r="UZG46" s="3632"/>
      <c r="UZH46" s="3633"/>
      <c r="UZI46" s="3634"/>
      <c r="UZJ46" s="3632"/>
      <c r="UZK46" s="3633"/>
      <c r="UZL46" s="3632"/>
      <c r="UZM46" s="3629"/>
      <c r="UZN46" s="3629"/>
      <c r="UZO46" s="3633"/>
      <c r="UZP46" s="3628"/>
      <c r="UZQ46" s="3629"/>
      <c r="UZR46" s="3628"/>
      <c r="UZS46" s="3629"/>
      <c r="UZT46" s="3629"/>
      <c r="UZU46" s="3629"/>
      <c r="UZV46" s="3629"/>
      <c r="UZW46" s="3630"/>
      <c r="UZX46" s="3631"/>
      <c r="UZY46" s="2383"/>
      <c r="UZZ46" s="3632"/>
      <c r="VAA46" s="3633"/>
      <c r="VAB46" s="3634"/>
      <c r="VAC46" s="3632"/>
      <c r="VAD46" s="3633"/>
      <c r="VAE46" s="3632"/>
      <c r="VAF46" s="3629"/>
      <c r="VAG46" s="3629"/>
      <c r="VAH46" s="3633"/>
      <c r="VAI46" s="3628"/>
      <c r="VAJ46" s="3629"/>
      <c r="VAK46" s="3628"/>
      <c r="VAL46" s="3629"/>
      <c r="VAM46" s="3629"/>
      <c r="VAN46" s="3629"/>
      <c r="VAO46" s="3629"/>
      <c r="VAP46" s="3630"/>
      <c r="VAQ46" s="3631"/>
      <c r="VAR46" s="2383"/>
      <c r="VAS46" s="3632"/>
      <c r="VAT46" s="3633"/>
      <c r="VAU46" s="3634"/>
      <c r="VAV46" s="3632"/>
      <c r="VAW46" s="3633"/>
      <c r="VAX46" s="3632"/>
      <c r="VAY46" s="3629"/>
      <c r="VAZ46" s="3629"/>
      <c r="VBA46" s="3633"/>
      <c r="VBB46" s="3628"/>
      <c r="VBC46" s="3629"/>
      <c r="VBD46" s="3628"/>
      <c r="VBE46" s="3629"/>
      <c r="VBF46" s="3629"/>
      <c r="VBG46" s="3629"/>
      <c r="VBH46" s="3629"/>
      <c r="VBI46" s="3630"/>
      <c r="VBJ46" s="3631"/>
      <c r="VBK46" s="2383"/>
      <c r="VBL46" s="3632"/>
      <c r="VBM46" s="3633"/>
      <c r="VBN46" s="3634"/>
      <c r="VBO46" s="3632"/>
      <c r="VBP46" s="3633"/>
      <c r="VBQ46" s="3632"/>
      <c r="VBR46" s="3629"/>
      <c r="VBS46" s="3629"/>
      <c r="VBT46" s="3633"/>
      <c r="VBU46" s="3628"/>
      <c r="VBV46" s="3629"/>
      <c r="VBW46" s="3628"/>
      <c r="VBX46" s="3629"/>
      <c r="VBY46" s="3629"/>
      <c r="VBZ46" s="3629"/>
      <c r="VCA46" s="3629"/>
      <c r="VCB46" s="3630"/>
      <c r="VCC46" s="3631"/>
      <c r="VCD46" s="2383"/>
      <c r="VCE46" s="3632"/>
      <c r="VCF46" s="3633"/>
      <c r="VCG46" s="3634"/>
      <c r="VCH46" s="3632"/>
      <c r="VCI46" s="3633"/>
      <c r="VCJ46" s="3632"/>
      <c r="VCK46" s="3629"/>
      <c r="VCL46" s="3629"/>
      <c r="VCM46" s="3633"/>
      <c r="VCN46" s="3628"/>
      <c r="VCO46" s="3629"/>
      <c r="VCP46" s="3628"/>
      <c r="VCQ46" s="3629"/>
      <c r="VCR46" s="3629"/>
      <c r="VCS46" s="3629"/>
      <c r="VCT46" s="3629"/>
      <c r="VCU46" s="3630"/>
      <c r="VCV46" s="3631"/>
      <c r="VCW46" s="2383"/>
      <c r="VCX46" s="3632"/>
      <c r="VCY46" s="3633"/>
      <c r="VCZ46" s="3634"/>
      <c r="VDA46" s="3632"/>
      <c r="VDB46" s="3633"/>
      <c r="VDC46" s="3632"/>
      <c r="VDD46" s="3629"/>
      <c r="VDE46" s="3629"/>
      <c r="VDF46" s="3633"/>
      <c r="VDG46" s="3628"/>
      <c r="VDH46" s="3629"/>
      <c r="VDI46" s="3628"/>
      <c r="VDJ46" s="3629"/>
      <c r="VDK46" s="3629"/>
      <c r="VDL46" s="3629"/>
      <c r="VDM46" s="3629"/>
      <c r="VDN46" s="3630"/>
      <c r="VDO46" s="3631"/>
      <c r="VDP46" s="2383"/>
      <c r="VDQ46" s="3632"/>
      <c r="VDR46" s="3633"/>
      <c r="VDS46" s="3634"/>
      <c r="VDT46" s="3632"/>
      <c r="VDU46" s="3633"/>
      <c r="VDV46" s="3632"/>
      <c r="VDW46" s="3629"/>
      <c r="VDX46" s="3629"/>
      <c r="VDY46" s="3633"/>
      <c r="VDZ46" s="3628"/>
      <c r="VEA46" s="3629"/>
      <c r="VEB46" s="3628"/>
      <c r="VEC46" s="3629"/>
      <c r="VED46" s="3629"/>
      <c r="VEE46" s="3629"/>
      <c r="VEF46" s="3629"/>
      <c r="VEG46" s="3630"/>
      <c r="VEH46" s="3631"/>
      <c r="VEI46" s="2383"/>
      <c r="VEJ46" s="3632"/>
      <c r="VEK46" s="3633"/>
      <c r="VEL46" s="3634"/>
      <c r="VEM46" s="3632"/>
      <c r="VEN46" s="3633"/>
      <c r="VEO46" s="3632"/>
      <c r="VEP46" s="3629"/>
      <c r="VEQ46" s="3629"/>
      <c r="VER46" s="3633"/>
      <c r="VES46" s="3628"/>
      <c r="VET46" s="3629"/>
      <c r="VEU46" s="3628"/>
      <c r="VEV46" s="3629"/>
      <c r="VEW46" s="3629"/>
      <c r="VEX46" s="3629"/>
      <c r="VEY46" s="3629"/>
      <c r="VEZ46" s="3630"/>
      <c r="VFA46" s="3631"/>
      <c r="VFB46" s="2383"/>
      <c r="VFC46" s="3632"/>
      <c r="VFD46" s="3633"/>
      <c r="VFE46" s="3634"/>
      <c r="VFF46" s="3632"/>
      <c r="VFG46" s="3633"/>
      <c r="VFH46" s="3632"/>
      <c r="VFI46" s="3629"/>
      <c r="VFJ46" s="3629"/>
      <c r="VFK46" s="3633"/>
      <c r="VFL46" s="3628"/>
      <c r="VFM46" s="3629"/>
      <c r="VFN46" s="3628"/>
      <c r="VFO46" s="3629"/>
      <c r="VFP46" s="3629"/>
      <c r="VFQ46" s="3629"/>
      <c r="VFR46" s="3629"/>
      <c r="VFS46" s="3630"/>
      <c r="VFT46" s="3631"/>
      <c r="VFU46" s="2383"/>
      <c r="VFV46" s="3632"/>
      <c r="VFW46" s="3633"/>
      <c r="VFX46" s="3634"/>
      <c r="VFY46" s="3632"/>
      <c r="VFZ46" s="3633"/>
      <c r="VGA46" s="3632"/>
      <c r="VGB46" s="3629"/>
      <c r="VGC46" s="3629"/>
      <c r="VGD46" s="3633"/>
      <c r="VGE46" s="3628"/>
      <c r="VGF46" s="3629"/>
      <c r="VGG46" s="3628"/>
      <c r="VGH46" s="3629"/>
      <c r="VGI46" s="3629"/>
      <c r="VGJ46" s="3629"/>
      <c r="VGK46" s="3629"/>
      <c r="VGL46" s="3630"/>
      <c r="VGM46" s="3631"/>
      <c r="VGN46" s="2383"/>
      <c r="VGO46" s="3632"/>
      <c r="VGP46" s="3633"/>
      <c r="VGQ46" s="3634"/>
      <c r="VGR46" s="3632"/>
      <c r="VGS46" s="3633"/>
      <c r="VGT46" s="3632"/>
      <c r="VGU46" s="3629"/>
      <c r="VGV46" s="3629"/>
      <c r="VGW46" s="3633"/>
      <c r="VGX46" s="3628"/>
      <c r="VGY46" s="3629"/>
      <c r="VGZ46" s="3628"/>
      <c r="VHA46" s="3629"/>
      <c r="VHB46" s="3629"/>
      <c r="VHC46" s="3629"/>
      <c r="VHD46" s="3629"/>
      <c r="VHE46" s="3630"/>
      <c r="VHF46" s="3631"/>
      <c r="VHG46" s="2383"/>
      <c r="VHH46" s="3632"/>
      <c r="VHI46" s="3633"/>
      <c r="VHJ46" s="3634"/>
      <c r="VHK46" s="3632"/>
      <c r="VHL46" s="3633"/>
      <c r="VHM46" s="3632"/>
      <c r="VHN46" s="3629"/>
      <c r="VHO46" s="3629"/>
      <c r="VHP46" s="3633"/>
      <c r="VHQ46" s="3628"/>
      <c r="VHR46" s="3629"/>
      <c r="VHS46" s="3628"/>
      <c r="VHT46" s="3629"/>
      <c r="VHU46" s="3629"/>
      <c r="VHV46" s="3629"/>
      <c r="VHW46" s="3629"/>
      <c r="VHX46" s="3630"/>
      <c r="VHY46" s="3631"/>
      <c r="VHZ46" s="2383"/>
      <c r="VIA46" s="3632"/>
      <c r="VIB46" s="3633"/>
      <c r="VIC46" s="3634"/>
      <c r="VID46" s="3632"/>
      <c r="VIE46" s="3633"/>
      <c r="VIF46" s="3632"/>
      <c r="VIG46" s="3629"/>
      <c r="VIH46" s="3629"/>
      <c r="VII46" s="3633"/>
      <c r="VIJ46" s="3628"/>
      <c r="VIK46" s="3629"/>
      <c r="VIL46" s="3628"/>
      <c r="VIM46" s="3629"/>
      <c r="VIN46" s="3629"/>
      <c r="VIO46" s="3629"/>
      <c r="VIP46" s="3629"/>
      <c r="VIQ46" s="3630"/>
      <c r="VIR46" s="3631"/>
      <c r="VIS46" s="2383"/>
      <c r="VIT46" s="3632"/>
      <c r="VIU46" s="3633"/>
      <c r="VIV46" s="3634"/>
      <c r="VIW46" s="3632"/>
      <c r="VIX46" s="3633"/>
      <c r="VIY46" s="3632"/>
      <c r="VIZ46" s="3629"/>
      <c r="VJA46" s="3629"/>
      <c r="VJB46" s="3633"/>
      <c r="VJC46" s="3628"/>
      <c r="VJD46" s="3629"/>
      <c r="VJE46" s="3628"/>
      <c r="VJF46" s="3629"/>
      <c r="VJG46" s="3629"/>
      <c r="VJH46" s="3629"/>
      <c r="VJI46" s="3629"/>
      <c r="VJJ46" s="3630"/>
      <c r="VJK46" s="3631"/>
      <c r="VJL46" s="2383"/>
      <c r="VJM46" s="3632"/>
      <c r="VJN46" s="3633"/>
      <c r="VJO46" s="3634"/>
      <c r="VJP46" s="3632"/>
      <c r="VJQ46" s="3633"/>
      <c r="VJR46" s="3632"/>
      <c r="VJS46" s="3629"/>
      <c r="VJT46" s="3629"/>
      <c r="VJU46" s="3633"/>
      <c r="VJV46" s="3628"/>
      <c r="VJW46" s="3629"/>
      <c r="VJX46" s="3628"/>
      <c r="VJY46" s="3629"/>
      <c r="VJZ46" s="3629"/>
      <c r="VKA46" s="3629"/>
      <c r="VKB46" s="3629"/>
      <c r="VKC46" s="3630"/>
      <c r="VKD46" s="3631"/>
      <c r="VKE46" s="2383"/>
      <c r="VKF46" s="3632"/>
      <c r="VKG46" s="3633"/>
      <c r="VKH46" s="3634"/>
      <c r="VKI46" s="3632"/>
      <c r="VKJ46" s="3633"/>
      <c r="VKK46" s="3632"/>
      <c r="VKL46" s="3629"/>
      <c r="VKM46" s="3629"/>
      <c r="VKN46" s="3633"/>
      <c r="VKO46" s="3628"/>
      <c r="VKP46" s="3629"/>
      <c r="VKQ46" s="3628"/>
      <c r="VKR46" s="3629"/>
      <c r="VKS46" s="3629"/>
      <c r="VKT46" s="3629"/>
      <c r="VKU46" s="3629"/>
      <c r="VKV46" s="3630"/>
      <c r="VKW46" s="3631"/>
      <c r="VKX46" s="2383"/>
      <c r="VKY46" s="3632"/>
      <c r="VKZ46" s="3633"/>
      <c r="VLA46" s="3634"/>
      <c r="VLB46" s="3632"/>
      <c r="VLC46" s="3633"/>
      <c r="VLD46" s="3632"/>
      <c r="VLE46" s="3629"/>
      <c r="VLF46" s="3629"/>
      <c r="VLG46" s="3633"/>
      <c r="VLH46" s="3628"/>
      <c r="VLI46" s="3629"/>
      <c r="VLJ46" s="3628"/>
      <c r="VLK46" s="3629"/>
      <c r="VLL46" s="3629"/>
      <c r="VLM46" s="3629"/>
      <c r="VLN46" s="3629"/>
      <c r="VLO46" s="3630"/>
      <c r="VLP46" s="3631"/>
      <c r="VLQ46" s="2383"/>
      <c r="VLR46" s="3632"/>
      <c r="VLS46" s="3633"/>
      <c r="VLT46" s="3634"/>
      <c r="VLU46" s="3632"/>
      <c r="VLV46" s="3633"/>
      <c r="VLW46" s="3632"/>
      <c r="VLX46" s="3629"/>
      <c r="VLY46" s="3629"/>
      <c r="VLZ46" s="3633"/>
      <c r="VMA46" s="3628"/>
      <c r="VMB46" s="3629"/>
      <c r="VMC46" s="3628"/>
      <c r="VMD46" s="3629"/>
      <c r="VME46" s="3629"/>
      <c r="VMF46" s="3629"/>
      <c r="VMG46" s="3629"/>
      <c r="VMH46" s="3630"/>
      <c r="VMI46" s="3631"/>
      <c r="VMJ46" s="2383"/>
      <c r="VMK46" s="3632"/>
      <c r="VML46" s="3633"/>
      <c r="VMM46" s="3634"/>
      <c r="VMN46" s="3632"/>
      <c r="VMO46" s="3633"/>
      <c r="VMP46" s="3632"/>
      <c r="VMQ46" s="3629"/>
      <c r="VMR46" s="3629"/>
      <c r="VMS46" s="3633"/>
      <c r="VMT46" s="3628"/>
      <c r="VMU46" s="3629"/>
      <c r="VMV46" s="3628"/>
      <c r="VMW46" s="3629"/>
      <c r="VMX46" s="3629"/>
      <c r="VMY46" s="3629"/>
      <c r="VMZ46" s="3629"/>
      <c r="VNA46" s="3630"/>
      <c r="VNB46" s="3631"/>
      <c r="VNC46" s="2383"/>
      <c r="VND46" s="3632"/>
      <c r="VNE46" s="3633"/>
      <c r="VNF46" s="3634"/>
      <c r="VNG46" s="3632"/>
      <c r="VNH46" s="3633"/>
      <c r="VNI46" s="3632"/>
      <c r="VNJ46" s="3629"/>
      <c r="VNK46" s="3629"/>
      <c r="VNL46" s="3633"/>
      <c r="VNM46" s="3628"/>
      <c r="VNN46" s="3629"/>
      <c r="VNO46" s="3628"/>
      <c r="VNP46" s="3629"/>
      <c r="VNQ46" s="3629"/>
      <c r="VNR46" s="3629"/>
      <c r="VNS46" s="3629"/>
      <c r="VNT46" s="3630"/>
      <c r="VNU46" s="3631"/>
      <c r="VNV46" s="2383"/>
      <c r="VNW46" s="3632"/>
      <c r="VNX46" s="3633"/>
      <c r="VNY46" s="3634"/>
      <c r="VNZ46" s="3632"/>
      <c r="VOA46" s="3633"/>
      <c r="VOB46" s="3632"/>
      <c r="VOC46" s="3629"/>
      <c r="VOD46" s="3629"/>
      <c r="VOE46" s="3633"/>
      <c r="VOF46" s="3628"/>
      <c r="VOG46" s="3629"/>
      <c r="VOH46" s="3628"/>
      <c r="VOI46" s="3629"/>
      <c r="VOJ46" s="3629"/>
      <c r="VOK46" s="3629"/>
      <c r="VOL46" s="3629"/>
      <c r="VOM46" s="3630"/>
      <c r="VON46" s="3631"/>
      <c r="VOO46" s="2383"/>
      <c r="VOP46" s="3632"/>
      <c r="VOQ46" s="3633"/>
      <c r="VOR46" s="3634"/>
      <c r="VOS46" s="3632"/>
      <c r="VOT46" s="3633"/>
      <c r="VOU46" s="3632"/>
      <c r="VOV46" s="3629"/>
      <c r="VOW46" s="3629"/>
      <c r="VOX46" s="3633"/>
      <c r="VOY46" s="3628"/>
      <c r="VOZ46" s="3629"/>
      <c r="VPA46" s="3628"/>
      <c r="VPB46" s="3629"/>
      <c r="VPC46" s="3629"/>
      <c r="VPD46" s="3629"/>
      <c r="VPE46" s="3629"/>
      <c r="VPF46" s="3630"/>
      <c r="VPG46" s="3631"/>
      <c r="VPH46" s="2383"/>
      <c r="VPI46" s="3632"/>
      <c r="VPJ46" s="3633"/>
      <c r="VPK46" s="3634"/>
      <c r="VPL46" s="3632"/>
      <c r="VPM46" s="3633"/>
      <c r="VPN46" s="3632"/>
      <c r="VPO46" s="3629"/>
      <c r="VPP46" s="3629"/>
      <c r="VPQ46" s="3633"/>
      <c r="VPR46" s="3628"/>
      <c r="VPS46" s="3629"/>
      <c r="VPT46" s="3628"/>
      <c r="VPU46" s="3629"/>
      <c r="VPV46" s="3629"/>
      <c r="VPW46" s="3629"/>
      <c r="VPX46" s="3629"/>
      <c r="VPY46" s="3630"/>
      <c r="VPZ46" s="3631"/>
      <c r="VQA46" s="2383"/>
      <c r="VQB46" s="3632"/>
      <c r="VQC46" s="3633"/>
      <c r="VQD46" s="3634"/>
      <c r="VQE46" s="3632"/>
      <c r="VQF46" s="3633"/>
      <c r="VQG46" s="3632"/>
      <c r="VQH46" s="3629"/>
      <c r="VQI46" s="3629"/>
      <c r="VQJ46" s="3633"/>
      <c r="VQK46" s="3628"/>
      <c r="VQL46" s="3629"/>
      <c r="VQM46" s="3628"/>
      <c r="VQN46" s="3629"/>
      <c r="VQO46" s="3629"/>
      <c r="VQP46" s="3629"/>
      <c r="VQQ46" s="3629"/>
      <c r="VQR46" s="3630"/>
      <c r="VQS46" s="3631"/>
      <c r="VQT46" s="2383"/>
      <c r="VQU46" s="3632"/>
      <c r="VQV46" s="3633"/>
      <c r="VQW46" s="3634"/>
      <c r="VQX46" s="3632"/>
      <c r="VQY46" s="3633"/>
      <c r="VQZ46" s="3632"/>
      <c r="VRA46" s="3629"/>
      <c r="VRB46" s="3629"/>
      <c r="VRC46" s="3633"/>
      <c r="VRD46" s="3628"/>
      <c r="VRE46" s="3629"/>
      <c r="VRF46" s="3628"/>
      <c r="VRG46" s="3629"/>
      <c r="VRH46" s="3629"/>
      <c r="VRI46" s="3629"/>
      <c r="VRJ46" s="3629"/>
      <c r="VRK46" s="3630"/>
      <c r="VRL46" s="3631"/>
      <c r="VRM46" s="2383"/>
      <c r="VRN46" s="3632"/>
      <c r="VRO46" s="3633"/>
      <c r="VRP46" s="3634"/>
      <c r="VRQ46" s="3632"/>
      <c r="VRR46" s="3633"/>
      <c r="VRS46" s="3632"/>
      <c r="VRT46" s="3629"/>
      <c r="VRU46" s="3629"/>
      <c r="VRV46" s="3633"/>
      <c r="VRW46" s="3628"/>
      <c r="VRX46" s="3629"/>
      <c r="VRY46" s="3628"/>
      <c r="VRZ46" s="3629"/>
      <c r="VSA46" s="3629"/>
      <c r="VSB46" s="3629"/>
      <c r="VSC46" s="3629"/>
      <c r="VSD46" s="3630"/>
      <c r="VSE46" s="3631"/>
      <c r="VSF46" s="2383"/>
      <c r="VSG46" s="3632"/>
      <c r="VSH46" s="3633"/>
      <c r="VSI46" s="3634"/>
      <c r="VSJ46" s="3632"/>
      <c r="VSK46" s="3633"/>
      <c r="VSL46" s="3632"/>
      <c r="VSM46" s="3629"/>
      <c r="VSN46" s="3629"/>
      <c r="VSO46" s="3633"/>
      <c r="VSP46" s="3628"/>
      <c r="VSQ46" s="3629"/>
      <c r="VSR46" s="3628"/>
      <c r="VSS46" s="3629"/>
      <c r="VST46" s="3629"/>
      <c r="VSU46" s="3629"/>
      <c r="VSV46" s="3629"/>
      <c r="VSW46" s="3630"/>
      <c r="VSX46" s="3631"/>
      <c r="VSY46" s="2383"/>
      <c r="VSZ46" s="3632"/>
      <c r="VTA46" s="3633"/>
      <c r="VTB46" s="3634"/>
      <c r="VTC46" s="3632"/>
      <c r="VTD46" s="3633"/>
      <c r="VTE46" s="3632"/>
      <c r="VTF46" s="3629"/>
      <c r="VTG46" s="3629"/>
      <c r="VTH46" s="3633"/>
      <c r="VTI46" s="3628"/>
      <c r="VTJ46" s="3629"/>
      <c r="VTK46" s="3628"/>
      <c r="VTL46" s="3629"/>
      <c r="VTM46" s="3629"/>
      <c r="VTN46" s="3629"/>
      <c r="VTO46" s="3629"/>
      <c r="VTP46" s="3630"/>
      <c r="VTQ46" s="3631"/>
      <c r="VTR46" s="2383"/>
      <c r="VTS46" s="3632"/>
      <c r="VTT46" s="3633"/>
      <c r="VTU46" s="3634"/>
      <c r="VTV46" s="3632"/>
      <c r="VTW46" s="3633"/>
      <c r="VTX46" s="3632"/>
      <c r="VTY46" s="3629"/>
      <c r="VTZ46" s="3629"/>
      <c r="VUA46" s="3633"/>
      <c r="VUB46" s="3628"/>
      <c r="VUC46" s="3629"/>
      <c r="VUD46" s="3628"/>
      <c r="VUE46" s="3629"/>
      <c r="VUF46" s="3629"/>
      <c r="VUG46" s="3629"/>
      <c r="VUH46" s="3629"/>
      <c r="VUI46" s="3630"/>
      <c r="VUJ46" s="3631"/>
      <c r="VUK46" s="2383"/>
      <c r="VUL46" s="3632"/>
      <c r="VUM46" s="3633"/>
      <c r="VUN46" s="3634"/>
      <c r="VUO46" s="3632"/>
      <c r="VUP46" s="3633"/>
      <c r="VUQ46" s="3632"/>
      <c r="VUR46" s="3629"/>
      <c r="VUS46" s="3629"/>
      <c r="VUT46" s="3633"/>
      <c r="VUU46" s="3628"/>
      <c r="VUV46" s="3629"/>
      <c r="VUW46" s="3628"/>
      <c r="VUX46" s="3629"/>
      <c r="VUY46" s="3629"/>
      <c r="VUZ46" s="3629"/>
      <c r="VVA46" s="3629"/>
      <c r="VVB46" s="3630"/>
      <c r="VVC46" s="3631"/>
      <c r="VVD46" s="2383"/>
      <c r="VVE46" s="3632"/>
      <c r="VVF46" s="3633"/>
      <c r="VVG46" s="3634"/>
      <c r="VVH46" s="3632"/>
      <c r="VVI46" s="3633"/>
      <c r="VVJ46" s="3632"/>
      <c r="VVK46" s="3629"/>
      <c r="VVL46" s="3629"/>
      <c r="VVM46" s="3633"/>
      <c r="VVN46" s="3628"/>
      <c r="VVO46" s="3629"/>
      <c r="VVP46" s="3628"/>
      <c r="VVQ46" s="3629"/>
      <c r="VVR46" s="3629"/>
      <c r="VVS46" s="3629"/>
      <c r="VVT46" s="3629"/>
      <c r="VVU46" s="3630"/>
      <c r="VVV46" s="3631"/>
      <c r="VVW46" s="2383"/>
      <c r="VVX46" s="3632"/>
      <c r="VVY46" s="3633"/>
      <c r="VVZ46" s="3634"/>
      <c r="VWA46" s="3632"/>
      <c r="VWB46" s="3633"/>
      <c r="VWC46" s="3632"/>
      <c r="VWD46" s="3629"/>
      <c r="VWE46" s="3629"/>
      <c r="VWF46" s="3633"/>
      <c r="VWG46" s="3628"/>
      <c r="VWH46" s="3629"/>
      <c r="VWI46" s="3628"/>
      <c r="VWJ46" s="3629"/>
      <c r="VWK46" s="3629"/>
      <c r="VWL46" s="3629"/>
      <c r="VWM46" s="3629"/>
      <c r="VWN46" s="3630"/>
      <c r="VWO46" s="3631"/>
      <c r="VWP46" s="2383"/>
      <c r="VWQ46" s="3632"/>
      <c r="VWR46" s="3633"/>
      <c r="VWS46" s="3634"/>
      <c r="VWT46" s="3632"/>
      <c r="VWU46" s="3633"/>
      <c r="VWV46" s="3632"/>
      <c r="VWW46" s="3629"/>
      <c r="VWX46" s="3629"/>
      <c r="VWY46" s="3633"/>
      <c r="VWZ46" s="3628"/>
      <c r="VXA46" s="3629"/>
      <c r="VXB46" s="3628"/>
      <c r="VXC46" s="3629"/>
      <c r="VXD46" s="3629"/>
      <c r="VXE46" s="3629"/>
      <c r="VXF46" s="3629"/>
      <c r="VXG46" s="3630"/>
      <c r="VXH46" s="3631"/>
      <c r="VXI46" s="2383"/>
      <c r="VXJ46" s="3632"/>
      <c r="VXK46" s="3633"/>
      <c r="VXL46" s="3634"/>
      <c r="VXM46" s="3632"/>
      <c r="VXN46" s="3633"/>
      <c r="VXO46" s="3632"/>
      <c r="VXP46" s="3629"/>
      <c r="VXQ46" s="3629"/>
      <c r="VXR46" s="3633"/>
      <c r="VXS46" s="3628"/>
      <c r="VXT46" s="3629"/>
      <c r="VXU46" s="3628"/>
      <c r="VXV46" s="3629"/>
      <c r="VXW46" s="3629"/>
      <c r="VXX46" s="3629"/>
      <c r="VXY46" s="3629"/>
      <c r="VXZ46" s="3630"/>
      <c r="VYA46" s="3631"/>
      <c r="VYB46" s="2383"/>
      <c r="VYC46" s="3632"/>
      <c r="VYD46" s="3633"/>
      <c r="VYE46" s="3634"/>
      <c r="VYF46" s="3632"/>
      <c r="VYG46" s="3633"/>
      <c r="VYH46" s="3632"/>
      <c r="VYI46" s="3629"/>
      <c r="VYJ46" s="3629"/>
      <c r="VYK46" s="3633"/>
      <c r="VYL46" s="3628"/>
      <c r="VYM46" s="3629"/>
      <c r="VYN46" s="3628"/>
      <c r="VYO46" s="3629"/>
      <c r="VYP46" s="3629"/>
      <c r="VYQ46" s="3629"/>
      <c r="VYR46" s="3629"/>
      <c r="VYS46" s="3630"/>
      <c r="VYT46" s="3631"/>
      <c r="VYU46" s="2383"/>
      <c r="VYV46" s="3632"/>
      <c r="VYW46" s="3633"/>
      <c r="VYX46" s="3634"/>
      <c r="VYY46" s="3632"/>
      <c r="VYZ46" s="3633"/>
      <c r="VZA46" s="3632"/>
      <c r="VZB46" s="3629"/>
      <c r="VZC46" s="3629"/>
      <c r="VZD46" s="3633"/>
      <c r="VZE46" s="3628"/>
      <c r="VZF46" s="3629"/>
      <c r="VZG46" s="3628"/>
      <c r="VZH46" s="3629"/>
      <c r="VZI46" s="3629"/>
      <c r="VZJ46" s="3629"/>
      <c r="VZK46" s="3629"/>
      <c r="VZL46" s="3630"/>
      <c r="VZM46" s="3631"/>
      <c r="VZN46" s="2383"/>
      <c r="VZO46" s="3632"/>
      <c r="VZP46" s="3633"/>
      <c r="VZQ46" s="3634"/>
      <c r="VZR46" s="3632"/>
      <c r="VZS46" s="3633"/>
      <c r="VZT46" s="3632"/>
      <c r="VZU46" s="3629"/>
      <c r="VZV46" s="3629"/>
      <c r="VZW46" s="3633"/>
      <c r="VZX46" s="3628"/>
      <c r="VZY46" s="3629"/>
      <c r="VZZ46" s="3628"/>
      <c r="WAA46" s="3629"/>
      <c r="WAB46" s="3629"/>
      <c r="WAC46" s="3629"/>
      <c r="WAD46" s="3629"/>
      <c r="WAE46" s="3630"/>
      <c r="WAF46" s="3631"/>
      <c r="WAG46" s="2383"/>
      <c r="WAH46" s="3632"/>
      <c r="WAI46" s="3633"/>
      <c r="WAJ46" s="3634"/>
      <c r="WAK46" s="3632"/>
      <c r="WAL46" s="3633"/>
      <c r="WAM46" s="3632"/>
      <c r="WAN46" s="3629"/>
      <c r="WAO46" s="3629"/>
      <c r="WAP46" s="3633"/>
      <c r="WAQ46" s="3628"/>
      <c r="WAR46" s="3629"/>
      <c r="WAS46" s="3628"/>
      <c r="WAT46" s="3629"/>
      <c r="WAU46" s="3629"/>
      <c r="WAV46" s="3629"/>
      <c r="WAW46" s="3629"/>
      <c r="WAX46" s="3630"/>
      <c r="WAY46" s="3631"/>
      <c r="WAZ46" s="2383"/>
      <c r="WBA46" s="3632"/>
      <c r="WBB46" s="3633"/>
      <c r="WBC46" s="3634"/>
      <c r="WBD46" s="3632"/>
      <c r="WBE46" s="3633"/>
      <c r="WBF46" s="3632"/>
      <c r="WBG46" s="3629"/>
      <c r="WBH46" s="3629"/>
      <c r="WBI46" s="3633"/>
      <c r="WBJ46" s="3628"/>
      <c r="WBK46" s="3629"/>
      <c r="WBL46" s="3628"/>
      <c r="WBM46" s="3629"/>
      <c r="WBN46" s="3629"/>
      <c r="WBO46" s="3629"/>
      <c r="WBP46" s="3629"/>
      <c r="WBQ46" s="3630"/>
      <c r="WBR46" s="3631"/>
      <c r="WBS46" s="2383"/>
      <c r="WBT46" s="3632"/>
      <c r="WBU46" s="3633"/>
      <c r="WBV46" s="3634"/>
      <c r="WBW46" s="3632"/>
      <c r="WBX46" s="3633"/>
      <c r="WBY46" s="3632"/>
      <c r="WBZ46" s="3629"/>
      <c r="WCA46" s="3629"/>
      <c r="WCB46" s="3633"/>
      <c r="WCC46" s="3628"/>
      <c r="WCD46" s="3629"/>
      <c r="WCE46" s="3628"/>
      <c r="WCF46" s="3629"/>
      <c r="WCG46" s="3629"/>
      <c r="WCH46" s="3629"/>
      <c r="WCI46" s="3629"/>
      <c r="WCJ46" s="3630"/>
      <c r="WCK46" s="3631"/>
      <c r="WCL46" s="2383"/>
      <c r="WCM46" s="3632"/>
      <c r="WCN46" s="3633"/>
      <c r="WCO46" s="3634"/>
      <c r="WCP46" s="3632"/>
      <c r="WCQ46" s="3633"/>
      <c r="WCR46" s="3632"/>
      <c r="WCS46" s="3629"/>
      <c r="WCT46" s="3629"/>
      <c r="WCU46" s="3633"/>
      <c r="WCV46" s="3628"/>
      <c r="WCW46" s="3629"/>
      <c r="WCX46" s="3628"/>
      <c r="WCY46" s="3629"/>
      <c r="WCZ46" s="3629"/>
      <c r="WDA46" s="3629"/>
      <c r="WDB46" s="3629"/>
      <c r="WDC46" s="3630"/>
      <c r="WDD46" s="3631"/>
      <c r="WDE46" s="2383"/>
      <c r="WDF46" s="3632"/>
      <c r="WDG46" s="3633"/>
      <c r="WDH46" s="3634"/>
      <c r="WDI46" s="3632"/>
      <c r="WDJ46" s="3633"/>
      <c r="WDK46" s="3632"/>
      <c r="WDL46" s="3629"/>
      <c r="WDM46" s="3629"/>
      <c r="WDN46" s="3633"/>
      <c r="WDO46" s="3628"/>
      <c r="WDP46" s="3629"/>
      <c r="WDQ46" s="3628"/>
      <c r="WDR46" s="3629"/>
      <c r="WDS46" s="3629"/>
      <c r="WDT46" s="3629"/>
      <c r="WDU46" s="3629"/>
      <c r="WDV46" s="3630"/>
      <c r="WDW46" s="3631"/>
      <c r="WDX46" s="2383"/>
      <c r="WDY46" s="3632"/>
      <c r="WDZ46" s="3633"/>
      <c r="WEA46" s="3634"/>
      <c r="WEB46" s="3632"/>
      <c r="WEC46" s="3633"/>
      <c r="WED46" s="3632"/>
      <c r="WEE46" s="3629"/>
      <c r="WEF46" s="3629"/>
      <c r="WEG46" s="3633"/>
      <c r="WEH46" s="3628"/>
      <c r="WEI46" s="3629"/>
      <c r="WEJ46" s="3628"/>
      <c r="WEK46" s="3629"/>
      <c r="WEL46" s="3629"/>
      <c r="WEM46" s="3629"/>
      <c r="WEN46" s="3629"/>
      <c r="WEO46" s="3630"/>
      <c r="WEP46" s="3631"/>
      <c r="WEQ46" s="2383"/>
      <c r="WER46" s="3632"/>
      <c r="WES46" s="3633"/>
      <c r="WET46" s="3634"/>
      <c r="WEU46" s="3632"/>
      <c r="WEV46" s="3633"/>
      <c r="WEW46" s="3632"/>
      <c r="WEX46" s="3629"/>
      <c r="WEY46" s="3629"/>
      <c r="WEZ46" s="3633"/>
      <c r="WFA46" s="3628"/>
      <c r="WFB46" s="3629"/>
      <c r="WFC46" s="3628"/>
      <c r="WFD46" s="3629"/>
      <c r="WFE46" s="3629"/>
      <c r="WFF46" s="3629"/>
      <c r="WFG46" s="3629"/>
      <c r="WFH46" s="3630"/>
      <c r="WFI46" s="3631"/>
      <c r="WFJ46" s="2383"/>
      <c r="WFK46" s="3632"/>
      <c r="WFL46" s="3633"/>
      <c r="WFM46" s="3634"/>
      <c r="WFN46" s="3632"/>
      <c r="WFO46" s="3633"/>
      <c r="WFP46" s="3632"/>
      <c r="WFQ46" s="3629"/>
      <c r="WFR46" s="3629"/>
      <c r="WFS46" s="3633"/>
      <c r="WFT46" s="3628"/>
      <c r="WFU46" s="3629"/>
      <c r="WFV46" s="3628"/>
      <c r="WFW46" s="3629"/>
      <c r="WFX46" s="3629"/>
      <c r="WFY46" s="3629"/>
      <c r="WFZ46" s="3629"/>
      <c r="WGA46" s="3630"/>
      <c r="WGB46" s="3631"/>
      <c r="WGC46" s="2383"/>
      <c r="WGD46" s="3632"/>
      <c r="WGE46" s="3633"/>
      <c r="WGF46" s="3634"/>
      <c r="WGG46" s="3632"/>
      <c r="WGH46" s="3633"/>
      <c r="WGI46" s="3632"/>
      <c r="WGJ46" s="3629"/>
      <c r="WGK46" s="3629"/>
      <c r="WGL46" s="3633"/>
      <c r="WGM46" s="3628"/>
      <c r="WGN46" s="3629"/>
      <c r="WGO46" s="3628"/>
      <c r="WGP46" s="3629"/>
      <c r="WGQ46" s="3629"/>
      <c r="WGR46" s="3629"/>
      <c r="WGS46" s="3629"/>
      <c r="WGT46" s="3630"/>
      <c r="WGU46" s="3631"/>
      <c r="WGV46" s="2383"/>
      <c r="WGW46" s="3632"/>
      <c r="WGX46" s="3633"/>
      <c r="WGY46" s="3634"/>
      <c r="WGZ46" s="3632"/>
      <c r="WHA46" s="3633"/>
      <c r="WHB46" s="3632"/>
      <c r="WHC46" s="3629"/>
      <c r="WHD46" s="3629"/>
      <c r="WHE46" s="3633"/>
      <c r="WHF46" s="3628"/>
      <c r="WHG46" s="3629"/>
      <c r="WHH46" s="3628"/>
      <c r="WHI46" s="3629"/>
      <c r="WHJ46" s="3629"/>
      <c r="WHK46" s="3629"/>
      <c r="WHL46" s="3629"/>
      <c r="WHM46" s="3630"/>
      <c r="WHN46" s="3631"/>
      <c r="WHO46" s="2383"/>
      <c r="WHP46" s="3632"/>
      <c r="WHQ46" s="3633"/>
      <c r="WHR46" s="3634"/>
      <c r="WHS46" s="3632"/>
      <c r="WHT46" s="3633"/>
      <c r="WHU46" s="3632"/>
      <c r="WHV46" s="3629"/>
      <c r="WHW46" s="3629"/>
      <c r="WHX46" s="3633"/>
      <c r="WHY46" s="3628"/>
      <c r="WHZ46" s="3629"/>
      <c r="WIA46" s="3628"/>
      <c r="WIB46" s="3629"/>
      <c r="WIC46" s="3629"/>
      <c r="WID46" s="3629"/>
      <c r="WIE46" s="3629"/>
      <c r="WIF46" s="3630"/>
      <c r="WIG46" s="3631"/>
      <c r="WIH46" s="2383"/>
      <c r="WII46" s="3632"/>
      <c r="WIJ46" s="3633"/>
      <c r="WIK46" s="3634"/>
      <c r="WIL46" s="3632"/>
      <c r="WIM46" s="3633"/>
      <c r="WIN46" s="3632"/>
      <c r="WIO46" s="3629"/>
      <c r="WIP46" s="3629"/>
      <c r="WIQ46" s="3633"/>
      <c r="WIR46" s="3628"/>
      <c r="WIS46" s="3629"/>
      <c r="WIT46" s="3628"/>
      <c r="WIU46" s="3629"/>
      <c r="WIV46" s="3629"/>
      <c r="WIW46" s="3629"/>
      <c r="WIX46" s="3629"/>
      <c r="WIY46" s="3630"/>
      <c r="WIZ46" s="3631"/>
      <c r="WJA46" s="2383"/>
      <c r="WJB46" s="3632"/>
      <c r="WJC46" s="3633"/>
      <c r="WJD46" s="3634"/>
      <c r="WJE46" s="3632"/>
      <c r="WJF46" s="3633"/>
      <c r="WJG46" s="3632"/>
      <c r="WJH46" s="3629"/>
      <c r="WJI46" s="3629"/>
      <c r="WJJ46" s="3633"/>
      <c r="WJK46" s="3628"/>
      <c r="WJL46" s="3629"/>
      <c r="WJM46" s="3628"/>
      <c r="WJN46" s="3629"/>
      <c r="WJO46" s="3629"/>
      <c r="WJP46" s="3629"/>
      <c r="WJQ46" s="3629"/>
      <c r="WJR46" s="3630"/>
      <c r="WJS46" s="3631"/>
      <c r="WJT46" s="2383"/>
      <c r="WJU46" s="3632"/>
      <c r="WJV46" s="3633"/>
      <c r="WJW46" s="3634"/>
      <c r="WJX46" s="3632"/>
      <c r="WJY46" s="3633"/>
      <c r="WJZ46" s="3632"/>
      <c r="WKA46" s="3629"/>
      <c r="WKB46" s="3629"/>
      <c r="WKC46" s="3633"/>
      <c r="WKD46" s="3628"/>
      <c r="WKE46" s="3629"/>
      <c r="WKF46" s="3628"/>
      <c r="WKG46" s="3629"/>
      <c r="WKH46" s="3629"/>
      <c r="WKI46" s="3629"/>
      <c r="WKJ46" s="3629"/>
      <c r="WKK46" s="3630"/>
      <c r="WKL46" s="3631"/>
      <c r="WKM46" s="2383"/>
      <c r="WKN46" s="3632"/>
      <c r="WKO46" s="3633"/>
      <c r="WKP46" s="3634"/>
      <c r="WKQ46" s="3632"/>
      <c r="WKR46" s="3633"/>
      <c r="WKS46" s="3632"/>
      <c r="WKT46" s="3629"/>
      <c r="WKU46" s="3629"/>
      <c r="WKV46" s="3633"/>
      <c r="WKW46" s="3628"/>
      <c r="WKX46" s="3629"/>
      <c r="WKY46" s="3628"/>
      <c r="WKZ46" s="3629"/>
      <c r="WLA46" s="3629"/>
      <c r="WLB46" s="3629"/>
      <c r="WLC46" s="3629"/>
      <c r="WLD46" s="3630"/>
      <c r="WLE46" s="3631"/>
      <c r="WLF46" s="2383"/>
      <c r="WLG46" s="3632"/>
      <c r="WLH46" s="3633"/>
      <c r="WLI46" s="3634"/>
      <c r="WLJ46" s="3632"/>
      <c r="WLK46" s="3633"/>
      <c r="WLL46" s="3632"/>
      <c r="WLM46" s="3629"/>
      <c r="WLN46" s="3629"/>
      <c r="WLO46" s="3633"/>
      <c r="WLP46" s="3628"/>
      <c r="WLQ46" s="3629"/>
      <c r="WLR46" s="3628"/>
      <c r="WLS46" s="3629"/>
      <c r="WLT46" s="3629"/>
      <c r="WLU46" s="3629"/>
      <c r="WLV46" s="3629"/>
      <c r="WLW46" s="3630"/>
      <c r="WLX46" s="3631"/>
      <c r="WLY46" s="2383"/>
      <c r="WLZ46" s="3632"/>
      <c r="WMA46" s="3633"/>
      <c r="WMB46" s="3634"/>
      <c r="WMC46" s="3632"/>
      <c r="WMD46" s="3633"/>
      <c r="WME46" s="3632"/>
      <c r="WMF46" s="3629"/>
      <c r="WMG46" s="3629"/>
      <c r="WMH46" s="3633"/>
      <c r="WMI46" s="3628"/>
      <c r="WMJ46" s="3629"/>
      <c r="WMK46" s="3628"/>
      <c r="WML46" s="3629"/>
      <c r="WMM46" s="3629"/>
      <c r="WMN46" s="3629"/>
      <c r="WMO46" s="3629"/>
      <c r="WMP46" s="3630"/>
      <c r="WMQ46" s="3631"/>
      <c r="WMR46" s="2383"/>
      <c r="WMS46" s="3632"/>
      <c r="WMT46" s="3633"/>
      <c r="WMU46" s="3634"/>
      <c r="WMV46" s="3632"/>
      <c r="WMW46" s="3633"/>
      <c r="WMX46" s="3632"/>
      <c r="WMY46" s="3629"/>
      <c r="WMZ46" s="3629"/>
      <c r="WNA46" s="3633"/>
      <c r="WNB46" s="3628"/>
      <c r="WNC46" s="3629"/>
      <c r="WND46" s="3628"/>
      <c r="WNE46" s="3629"/>
      <c r="WNF46" s="3629"/>
      <c r="WNG46" s="3629"/>
      <c r="WNH46" s="3629"/>
      <c r="WNI46" s="3630"/>
      <c r="WNJ46" s="3631"/>
      <c r="WNK46" s="2383"/>
      <c r="WNL46" s="3632"/>
      <c r="WNM46" s="3633"/>
      <c r="WNN46" s="3634"/>
      <c r="WNO46" s="3632"/>
      <c r="WNP46" s="3633"/>
      <c r="WNQ46" s="3632"/>
      <c r="WNR46" s="3629"/>
      <c r="WNS46" s="3629"/>
      <c r="WNT46" s="3633"/>
      <c r="WNU46" s="3628"/>
      <c r="WNV46" s="3629"/>
      <c r="WNW46" s="3628"/>
      <c r="WNX46" s="3629"/>
      <c r="WNY46" s="3629"/>
      <c r="WNZ46" s="3629"/>
      <c r="WOA46" s="3629"/>
      <c r="WOB46" s="3630"/>
      <c r="WOC46" s="3631"/>
      <c r="WOD46" s="2383"/>
      <c r="WOE46" s="3632"/>
      <c r="WOF46" s="3633"/>
      <c r="WOG46" s="3634"/>
      <c r="WOH46" s="3632"/>
      <c r="WOI46" s="3633"/>
      <c r="WOJ46" s="3632"/>
      <c r="WOK46" s="3629"/>
      <c r="WOL46" s="3629"/>
      <c r="WOM46" s="3633"/>
      <c r="WON46" s="3628"/>
      <c r="WOO46" s="3629"/>
      <c r="WOP46" s="3628"/>
      <c r="WOQ46" s="3629"/>
      <c r="WOR46" s="3629"/>
      <c r="WOS46" s="3629"/>
      <c r="WOT46" s="3629"/>
      <c r="WOU46" s="3630"/>
      <c r="WOV46" s="3631"/>
      <c r="WOW46" s="2383"/>
      <c r="WOX46" s="3632"/>
      <c r="WOY46" s="3633"/>
      <c r="WOZ46" s="3634"/>
      <c r="WPA46" s="3632"/>
      <c r="WPB46" s="3633"/>
      <c r="WPC46" s="3632"/>
      <c r="WPD46" s="3629"/>
      <c r="WPE46" s="3629"/>
      <c r="WPF46" s="3633"/>
      <c r="WPG46" s="3628"/>
      <c r="WPH46" s="3629"/>
      <c r="WPI46" s="3628"/>
      <c r="WPJ46" s="3629"/>
      <c r="WPK46" s="3629"/>
      <c r="WPL46" s="3629"/>
      <c r="WPM46" s="3629"/>
      <c r="WPN46" s="3630"/>
      <c r="WPO46" s="3631"/>
      <c r="WPP46" s="2383"/>
      <c r="WPQ46" s="3632"/>
      <c r="WPR46" s="3633"/>
      <c r="WPS46" s="3634"/>
      <c r="WPT46" s="3632"/>
      <c r="WPU46" s="3633"/>
      <c r="WPV46" s="3632"/>
      <c r="WPW46" s="3629"/>
      <c r="WPX46" s="3629"/>
      <c r="WPY46" s="3633"/>
      <c r="WPZ46" s="3628"/>
      <c r="WQA46" s="3629"/>
      <c r="WQB46" s="3628"/>
      <c r="WQC46" s="3629"/>
      <c r="WQD46" s="3629"/>
      <c r="WQE46" s="3629"/>
      <c r="WQF46" s="3629"/>
      <c r="WQG46" s="3630"/>
      <c r="WQH46" s="3631"/>
      <c r="WQI46" s="2383"/>
      <c r="WQJ46" s="3632"/>
      <c r="WQK46" s="3633"/>
      <c r="WQL46" s="3634"/>
      <c r="WQM46" s="3632"/>
      <c r="WQN46" s="3633"/>
      <c r="WQO46" s="3632"/>
      <c r="WQP46" s="3629"/>
      <c r="WQQ46" s="3629"/>
      <c r="WQR46" s="3633"/>
      <c r="WQS46" s="3628"/>
      <c r="WQT46" s="3629"/>
      <c r="WQU46" s="3628"/>
      <c r="WQV46" s="3629"/>
      <c r="WQW46" s="3629"/>
      <c r="WQX46" s="3629"/>
      <c r="WQY46" s="3629"/>
      <c r="WQZ46" s="3630"/>
      <c r="WRA46" s="3631"/>
      <c r="WRB46" s="2383"/>
      <c r="WRC46" s="3632"/>
      <c r="WRD46" s="3633"/>
      <c r="WRE46" s="3634"/>
      <c r="WRF46" s="3632"/>
      <c r="WRG46" s="3633"/>
      <c r="WRH46" s="3632"/>
      <c r="WRI46" s="3629"/>
      <c r="WRJ46" s="3629"/>
      <c r="WRK46" s="3633"/>
      <c r="WRL46" s="3628"/>
      <c r="WRM46" s="3629"/>
      <c r="WRN46" s="3628"/>
      <c r="WRO46" s="3629"/>
      <c r="WRP46" s="3629"/>
      <c r="WRQ46" s="3629"/>
      <c r="WRR46" s="3629"/>
      <c r="WRS46" s="3630"/>
      <c r="WRT46" s="3631"/>
      <c r="WRU46" s="2383"/>
      <c r="WRV46" s="3632"/>
      <c r="WRW46" s="3633"/>
      <c r="WRX46" s="3634"/>
      <c r="WRY46" s="3632"/>
      <c r="WRZ46" s="3633"/>
      <c r="WSA46" s="3632"/>
      <c r="WSB46" s="3629"/>
      <c r="WSC46" s="3629"/>
      <c r="WSD46" s="3633"/>
      <c r="WSE46" s="3628"/>
      <c r="WSF46" s="3629"/>
      <c r="WSG46" s="3628"/>
      <c r="WSH46" s="3629"/>
      <c r="WSI46" s="3629"/>
      <c r="WSJ46" s="3629"/>
      <c r="WSK46" s="3629"/>
      <c r="WSL46" s="3630"/>
      <c r="WSM46" s="3631"/>
      <c r="WSN46" s="2383"/>
      <c r="WSO46" s="3632"/>
      <c r="WSP46" s="3633"/>
      <c r="WSQ46" s="3634"/>
      <c r="WSR46" s="3632"/>
      <c r="WSS46" s="3633"/>
      <c r="WST46" s="3632"/>
      <c r="WSU46" s="3629"/>
      <c r="WSV46" s="3629"/>
      <c r="WSW46" s="3633"/>
      <c r="WSX46" s="3628"/>
      <c r="WSY46" s="3629"/>
      <c r="WSZ46" s="3628"/>
      <c r="WTA46" s="3629"/>
      <c r="WTB46" s="3629"/>
      <c r="WTC46" s="3629"/>
      <c r="WTD46" s="3629"/>
      <c r="WTE46" s="3630"/>
      <c r="WTF46" s="3631"/>
      <c r="WTG46" s="2383"/>
      <c r="WTH46" s="3632"/>
      <c r="WTI46" s="3633"/>
      <c r="WTJ46" s="3634"/>
      <c r="WTK46" s="3632"/>
      <c r="WTL46" s="3633"/>
      <c r="WTM46" s="3632"/>
      <c r="WTN46" s="3629"/>
      <c r="WTO46" s="3629"/>
      <c r="WTP46" s="3633"/>
      <c r="WTQ46" s="3628"/>
      <c r="WTR46" s="3629"/>
      <c r="WTS46" s="3628"/>
      <c r="WTT46" s="3629"/>
      <c r="WTU46" s="3629"/>
      <c r="WTV46" s="3629"/>
      <c r="WTW46" s="3629"/>
      <c r="WTX46" s="3630"/>
      <c r="WTY46" s="3631"/>
      <c r="WTZ46" s="2383"/>
      <c r="WUA46" s="3632"/>
      <c r="WUB46" s="3633"/>
      <c r="WUC46" s="3634"/>
      <c r="WUD46" s="3632"/>
      <c r="WUE46" s="3633"/>
      <c r="WUF46" s="3632"/>
      <c r="WUG46" s="3629"/>
      <c r="WUH46" s="3629"/>
      <c r="WUI46" s="3633"/>
      <c r="WUJ46" s="3628"/>
      <c r="WUK46" s="3629"/>
      <c r="WUL46" s="3628"/>
      <c r="WUM46" s="3629"/>
      <c r="WUN46" s="3629"/>
      <c r="WUO46" s="3629"/>
      <c r="WUP46" s="3629"/>
      <c r="WUQ46" s="3630"/>
      <c r="WUR46" s="3631"/>
      <c r="WUS46" s="2383"/>
      <c r="WUT46" s="3632"/>
      <c r="WUU46" s="3633"/>
      <c r="WUV46" s="3634"/>
      <c r="WUW46" s="3632"/>
      <c r="WUX46" s="3633"/>
      <c r="WUY46" s="3632"/>
      <c r="WUZ46" s="3629"/>
      <c r="WVA46" s="3629"/>
      <c r="WVB46" s="3633"/>
      <c r="WVC46" s="3628"/>
      <c r="WVD46" s="3629"/>
      <c r="WVE46" s="3628"/>
      <c r="WVF46" s="3629"/>
      <c r="WVG46" s="3629"/>
      <c r="WVH46" s="3629"/>
      <c r="WVI46" s="3629"/>
      <c r="WVJ46" s="3630"/>
      <c r="WVK46" s="3631"/>
      <c r="WVL46" s="2383"/>
      <c r="WVM46" s="3632"/>
      <c r="WVN46" s="3633"/>
      <c r="WVO46" s="3634"/>
      <c r="WVP46" s="3632"/>
      <c r="WVQ46" s="3633"/>
      <c r="WVR46" s="3632"/>
      <c r="WVS46" s="3629"/>
      <c r="WVT46" s="3629"/>
      <c r="WVU46" s="3633"/>
      <c r="WVV46" s="3628"/>
      <c r="WVW46" s="3629"/>
      <c r="WVX46" s="3628"/>
      <c r="WVY46" s="3629"/>
      <c r="WVZ46" s="3629"/>
      <c r="WWA46" s="3629"/>
      <c r="WWB46" s="3629"/>
      <c r="WWC46" s="3630"/>
      <c r="WWD46" s="3631"/>
      <c r="WWE46" s="2383"/>
      <c r="WWF46" s="3632"/>
      <c r="WWG46" s="3633"/>
      <c r="WWH46" s="3634"/>
      <c r="WWI46" s="3632"/>
      <c r="WWJ46" s="3633"/>
      <c r="WWK46" s="3632"/>
      <c r="WWL46" s="3629"/>
      <c r="WWM46" s="3629"/>
      <c r="WWN46" s="3633"/>
      <c r="WWO46" s="3628"/>
      <c r="WWP46" s="3629"/>
      <c r="WWQ46" s="3628"/>
      <c r="WWR46" s="3629"/>
      <c r="WWS46" s="3629"/>
      <c r="WWT46" s="3629"/>
      <c r="WWU46" s="3629"/>
      <c r="WWV46" s="3630"/>
      <c r="WWW46" s="3631"/>
      <c r="WWX46" s="2383"/>
      <c r="WWY46" s="3632"/>
      <c r="WWZ46" s="3633"/>
      <c r="WXA46" s="3634"/>
      <c r="WXB46" s="3632"/>
      <c r="WXC46" s="3633"/>
      <c r="WXD46" s="3632"/>
      <c r="WXE46" s="3629"/>
      <c r="WXF46" s="3629"/>
      <c r="WXG46" s="3633"/>
      <c r="WXH46" s="3628"/>
      <c r="WXI46" s="3629"/>
      <c r="WXJ46" s="3628"/>
      <c r="WXK46" s="3629"/>
      <c r="WXL46" s="3629"/>
      <c r="WXM46" s="3629"/>
      <c r="WXN46" s="3629"/>
      <c r="WXO46" s="3630"/>
      <c r="WXP46" s="3631"/>
      <c r="WXQ46" s="2383"/>
      <c r="WXR46" s="3632"/>
      <c r="WXS46" s="3633"/>
      <c r="WXT46" s="3634"/>
      <c r="WXU46" s="3632"/>
      <c r="WXV46" s="3633"/>
      <c r="WXW46" s="3632"/>
      <c r="WXX46" s="3629"/>
      <c r="WXY46" s="3629"/>
      <c r="WXZ46" s="3633"/>
      <c r="WYA46" s="3628"/>
      <c r="WYB46" s="3629"/>
      <c r="WYC46" s="3628"/>
      <c r="WYD46" s="3629"/>
      <c r="WYE46" s="3629"/>
      <c r="WYF46" s="3629"/>
      <c r="WYG46" s="3629"/>
      <c r="WYH46" s="3630"/>
      <c r="WYI46" s="3631"/>
      <c r="WYJ46" s="2383"/>
      <c r="WYK46" s="3632"/>
      <c r="WYL46" s="3633"/>
      <c r="WYM46" s="3634"/>
      <c r="WYN46" s="3632"/>
      <c r="WYO46" s="3633"/>
      <c r="WYP46" s="3632"/>
      <c r="WYQ46" s="3629"/>
      <c r="WYR46" s="3629"/>
      <c r="WYS46" s="3633"/>
      <c r="WYT46" s="3628"/>
      <c r="WYU46" s="3629"/>
      <c r="WYV46" s="3628"/>
      <c r="WYW46" s="3629"/>
      <c r="WYX46" s="3629"/>
      <c r="WYY46" s="3629"/>
      <c r="WYZ46" s="3629"/>
      <c r="WZA46" s="3630"/>
      <c r="WZB46" s="3631"/>
      <c r="WZC46" s="2383"/>
      <c r="WZD46" s="3632"/>
      <c r="WZE46" s="3633"/>
      <c r="WZF46" s="3634"/>
      <c r="WZG46" s="3632"/>
      <c r="WZH46" s="3633"/>
      <c r="WZI46" s="3632"/>
      <c r="WZJ46" s="3629"/>
      <c r="WZK46" s="3629"/>
      <c r="WZL46" s="3633"/>
      <c r="WZM46" s="3628"/>
      <c r="WZN46" s="3629"/>
      <c r="WZO46" s="3628"/>
      <c r="WZP46" s="3629"/>
      <c r="WZQ46" s="3629"/>
      <c r="WZR46" s="3629"/>
      <c r="WZS46" s="3629"/>
      <c r="WZT46" s="3630"/>
      <c r="WZU46" s="3631"/>
      <c r="WZV46" s="2383"/>
      <c r="WZW46" s="3632"/>
      <c r="WZX46" s="3633"/>
      <c r="WZY46" s="3634"/>
      <c r="WZZ46" s="3632"/>
      <c r="XAA46" s="3633"/>
      <c r="XAB46" s="3632"/>
      <c r="XAC46" s="3629"/>
      <c r="XAD46" s="3629"/>
      <c r="XAE46" s="3633"/>
      <c r="XAF46" s="3628"/>
      <c r="XAG46" s="3629"/>
      <c r="XAH46" s="3628"/>
      <c r="XAI46" s="3629"/>
      <c r="XAJ46" s="3629"/>
      <c r="XAK46" s="3629"/>
      <c r="XAL46" s="3629"/>
      <c r="XAM46" s="3630"/>
      <c r="XAN46" s="3631"/>
      <c r="XAO46" s="2383"/>
      <c r="XAP46" s="3632"/>
      <c r="XAQ46" s="3633"/>
      <c r="XAR46" s="3634"/>
      <c r="XAS46" s="3632"/>
      <c r="XAT46" s="3633"/>
      <c r="XAU46" s="3632"/>
      <c r="XAV46" s="3629"/>
      <c r="XAW46" s="3629"/>
      <c r="XAX46" s="3633"/>
      <c r="XAY46" s="3628"/>
      <c r="XAZ46" s="3629"/>
      <c r="XBA46" s="3628"/>
      <c r="XBB46" s="3629"/>
      <c r="XBC46" s="3629"/>
      <c r="XBD46" s="3629"/>
      <c r="XBE46" s="3629"/>
      <c r="XBF46" s="3630"/>
      <c r="XBG46" s="3631"/>
      <c r="XBH46" s="2383"/>
      <c r="XBI46" s="3632"/>
      <c r="XBJ46" s="3633"/>
      <c r="XBK46" s="3634"/>
      <c r="XBL46" s="3632"/>
      <c r="XBM46" s="3633"/>
      <c r="XBN46" s="3632"/>
      <c r="XBO46" s="3629"/>
      <c r="XBP46" s="3629"/>
      <c r="XBQ46" s="3633"/>
      <c r="XBR46" s="3628"/>
      <c r="XBS46" s="3629"/>
      <c r="XBT46" s="3628"/>
      <c r="XBU46" s="3629"/>
      <c r="XBV46" s="3629"/>
      <c r="XBW46" s="3629"/>
      <c r="XBX46" s="3629"/>
      <c r="XBY46" s="3630"/>
      <c r="XBZ46" s="3631"/>
      <c r="XCA46" s="2383"/>
      <c r="XCB46" s="3632"/>
      <c r="XCC46" s="3633"/>
      <c r="XCD46" s="3634"/>
      <c r="XCE46" s="3632"/>
      <c r="XCF46" s="3633"/>
      <c r="XCG46" s="3632"/>
      <c r="XCH46" s="3629"/>
      <c r="XCI46" s="3629"/>
      <c r="XCJ46" s="3633"/>
      <c r="XCK46" s="3628"/>
      <c r="XCL46" s="3629"/>
      <c r="XCM46" s="3628"/>
      <c r="XCN46" s="3629"/>
      <c r="XCO46" s="3629"/>
      <c r="XCP46" s="3629"/>
      <c r="XCQ46" s="3629"/>
      <c r="XCR46" s="3630"/>
      <c r="XCS46" s="3631"/>
      <c r="XCT46" s="2383"/>
      <c r="XCU46" s="3632"/>
      <c r="XCV46" s="3633"/>
      <c r="XCW46" s="3634"/>
      <c r="XCX46" s="3632"/>
      <c r="XCY46" s="3633"/>
      <c r="XCZ46" s="3632"/>
      <c r="XDA46" s="3629"/>
      <c r="XDB46" s="3629"/>
      <c r="XDC46" s="3633"/>
      <c r="XDD46" s="3628"/>
      <c r="XDE46" s="3629"/>
      <c r="XDF46" s="3628"/>
      <c r="XDG46" s="3629"/>
      <c r="XDH46" s="3629"/>
      <c r="XDI46" s="3629"/>
      <c r="XDJ46" s="3629"/>
      <c r="XDK46" s="3630"/>
      <c r="XDL46" s="3631"/>
      <c r="XDM46" s="2383"/>
      <c r="XDN46" s="3632"/>
      <c r="XDO46" s="3633"/>
      <c r="XDP46" s="3634"/>
      <c r="XDQ46" s="3632"/>
      <c r="XDR46" s="3633"/>
      <c r="XDS46" s="3632"/>
      <c r="XDT46" s="3629"/>
      <c r="XDU46" s="3629"/>
      <c r="XDV46" s="3633"/>
      <c r="XDW46" s="3628"/>
      <c r="XDX46" s="3629"/>
      <c r="XDY46" s="3628"/>
      <c r="XDZ46" s="3629"/>
      <c r="XEA46" s="3629"/>
      <c r="XEB46" s="3629"/>
      <c r="XEC46" s="3629"/>
      <c r="XED46" s="3630"/>
      <c r="XEE46" s="3631"/>
      <c r="XEF46" s="2383"/>
      <c r="XEG46" s="3632"/>
      <c r="XEH46" s="3633"/>
      <c r="XEI46" s="3634"/>
      <c r="XEJ46" s="3632"/>
      <c r="XEK46" s="3633"/>
      <c r="XEL46" s="3632"/>
      <c r="XEM46" s="3629"/>
      <c r="XEN46" s="3629"/>
      <c r="XEO46" s="3633"/>
      <c r="XEP46" s="3628"/>
      <c r="XEQ46" s="3629"/>
      <c r="XER46" s="3628"/>
      <c r="XES46" s="3629"/>
      <c r="XET46" s="3629"/>
      <c r="XEU46" s="3629"/>
      <c r="XEV46" s="3629"/>
      <c r="XEW46" s="3630"/>
      <c r="XEX46" s="3631"/>
      <c r="XEY46" s="2383"/>
      <c r="XEZ46" s="3632"/>
      <c r="XFA46" s="3633"/>
      <c r="XFB46" s="3634"/>
      <c r="XFC46" s="3632"/>
      <c r="XFD46" s="3633"/>
    </row>
    <row r="47" spans="1:16384" s="505" customFormat="1" ht="13.5" customHeight="1">
      <c r="A47" s="3345" t="s">
        <v>55</v>
      </c>
      <c r="B47" s="3613"/>
      <c r="C47" s="3613">
        <v>32</v>
      </c>
      <c r="D47" s="3607">
        <f t="shared" si="10"/>
        <v>32</v>
      </c>
      <c r="E47" s="3625"/>
      <c r="F47" s="3625"/>
      <c r="G47" s="3614"/>
      <c r="H47" s="3615"/>
      <c r="I47" s="3615">
        <v>32</v>
      </c>
      <c r="J47" s="3615"/>
      <c r="K47" s="3626"/>
      <c r="L47" s="3626">
        <v>17</v>
      </c>
      <c r="M47" s="3626"/>
      <c r="N47" s="3626">
        <v>4</v>
      </c>
      <c r="O47" s="3626"/>
      <c r="P47" s="3626">
        <v>32</v>
      </c>
      <c r="Q47" s="3626"/>
      <c r="R47" s="3626">
        <v>32</v>
      </c>
      <c r="S47" s="3611">
        <f t="shared" si="11"/>
        <v>32</v>
      </c>
      <c r="T47" s="504"/>
      <c r="AL47" s="506"/>
      <c r="AM47" s="504"/>
      <c r="BE47" s="506"/>
      <c r="BF47" s="504"/>
      <c r="BX47" s="506"/>
      <c r="BY47" s="504"/>
      <c r="CQ47" s="506"/>
      <c r="CR47" s="504"/>
      <c r="DJ47" s="506"/>
      <c r="DK47" s="504"/>
      <c r="EC47" s="506"/>
      <c r="ED47" s="504"/>
      <c r="EV47" s="506"/>
      <c r="EW47" s="504"/>
      <c r="FO47" s="506"/>
      <c r="FP47" s="504"/>
      <c r="GH47" s="506"/>
      <c r="GI47" s="504"/>
      <c r="HA47" s="506"/>
      <c r="HB47" s="504"/>
      <c r="HT47" s="506"/>
      <c r="HU47" s="504"/>
      <c r="IM47" s="506"/>
      <c r="IN47" s="504"/>
      <c r="JF47" s="506"/>
      <c r="JG47" s="504"/>
      <c r="JY47" s="506"/>
      <c r="JZ47" s="504"/>
      <c r="KR47" s="506"/>
      <c r="KS47" s="504"/>
      <c r="LK47" s="506"/>
      <c r="LL47" s="504"/>
      <c r="MD47" s="506"/>
      <c r="ME47" s="504"/>
      <c r="MW47" s="506"/>
      <c r="MX47" s="504"/>
      <c r="NP47" s="506"/>
      <c r="NQ47" s="504"/>
      <c r="OI47" s="506"/>
      <c r="OJ47" s="504"/>
      <c r="PB47" s="506"/>
      <c r="PC47" s="504"/>
      <c r="PU47" s="506"/>
      <c r="PV47" s="504"/>
      <c r="QN47" s="506"/>
      <c r="QO47" s="504"/>
      <c r="RG47" s="506"/>
      <c r="RH47" s="504"/>
      <c r="RZ47" s="506"/>
      <c r="SA47" s="504"/>
      <c r="SS47" s="506"/>
      <c r="ST47" s="504"/>
      <c r="TL47" s="506"/>
      <c r="TM47" s="504"/>
      <c r="UE47" s="506"/>
      <c r="UF47" s="504"/>
      <c r="UX47" s="506"/>
      <c r="UY47" s="504"/>
      <c r="VQ47" s="506"/>
      <c r="VR47" s="504"/>
      <c r="WJ47" s="506"/>
      <c r="WK47" s="504"/>
      <c r="XC47" s="506"/>
      <c r="XD47" s="504"/>
      <c r="XV47" s="506"/>
      <c r="XW47" s="504"/>
      <c r="YO47" s="506"/>
      <c r="YP47" s="504"/>
      <c r="ZH47" s="506"/>
      <c r="ZI47" s="504"/>
      <c r="AAA47" s="506"/>
      <c r="AAB47" s="504"/>
      <c r="AAT47" s="506"/>
      <c r="AAU47" s="504"/>
      <c r="ABM47" s="506"/>
      <c r="ABN47" s="504"/>
      <c r="ACF47" s="506"/>
      <c r="ACG47" s="504"/>
      <c r="ACY47" s="506"/>
      <c r="ACZ47" s="504"/>
      <c r="ADR47" s="506"/>
      <c r="ADS47" s="504"/>
      <c r="AEK47" s="506"/>
      <c r="AEL47" s="504"/>
      <c r="AFD47" s="506"/>
      <c r="AFE47" s="504"/>
      <c r="AFW47" s="506"/>
      <c r="AFX47" s="504"/>
      <c r="AGP47" s="506"/>
      <c r="AGQ47" s="504"/>
      <c r="AHI47" s="506"/>
      <c r="AHJ47" s="504"/>
      <c r="AIB47" s="506"/>
      <c r="AIC47" s="504"/>
      <c r="AIU47" s="506"/>
      <c r="AIV47" s="504"/>
      <c r="AJN47" s="506"/>
      <c r="AJO47" s="504"/>
      <c r="AKG47" s="506"/>
      <c r="AKH47" s="504"/>
      <c r="AKZ47" s="506"/>
      <c r="ALA47" s="504"/>
      <c r="ALS47" s="506"/>
      <c r="ALT47" s="504"/>
      <c r="AML47" s="506"/>
      <c r="AMM47" s="504"/>
      <c r="ANE47" s="506"/>
      <c r="ANF47" s="504"/>
      <c r="ANX47" s="506"/>
      <c r="ANY47" s="504"/>
      <c r="AOQ47" s="506"/>
      <c r="AOR47" s="504"/>
      <c r="APJ47" s="506"/>
      <c r="APK47" s="504"/>
      <c r="AQC47" s="506"/>
      <c r="AQD47" s="504"/>
      <c r="AQV47" s="506"/>
      <c r="AQW47" s="504"/>
      <c r="ARO47" s="506"/>
      <c r="ARP47" s="504"/>
      <c r="ASH47" s="506"/>
      <c r="ASI47" s="504"/>
      <c r="ATA47" s="506"/>
      <c r="ATB47" s="504"/>
      <c r="ATT47" s="506"/>
      <c r="ATU47" s="504"/>
      <c r="AUM47" s="506"/>
      <c r="AUN47" s="504"/>
      <c r="AVF47" s="506"/>
      <c r="AVG47" s="504"/>
      <c r="AVY47" s="506"/>
      <c r="AVZ47" s="504"/>
      <c r="AWR47" s="506"/>
      <c r="AWS47" s="504"/>
      <c r="AXK47" s="506"/>
      <c r="AXL47" s="504"/>
      <c r="AYD47" s="506"/>
      <c r="AYE47" s="504"/>
      <c r="AYW47" s="506"/>
      <c r="AYX47" s="504"/>
      <c r="AZP47" s="506"/>
      <c r="AZQ47" s="504"/>
      <c r="BAI47" s="506"/>
      <c r="BAJ47" s="504"/>
      <c r="BBB47" s="506"/>
      <c r="BBC47" s="504"/>
      <c r="BBU47" s="506"/>
      <c r="BBV47" s="504"/>
      <c r="BCN47" s="506"/>
      <c r="BCO47" s="504"/>
      <c r="BDG47" s="506"/>
      <c r="BDH47" s="504"/>
      <c r="BDZ47" s="506"/>
      <c r="BEA47" s="504"/>
      <c r="BES47" s="506"/>
      <c r="BET47" s="504"/>
      <c r="BFL47" s="506"/>
      <c r="BFM47" s="504"/>
      <c r="BGE47" s="506"/>
      <c r="BGF47" s="504"/>
      <c r="BGX47" s="506"/>
      <c r="BGY47" s="504"/>
      <c r="BHQ47" s="506"/>
      <c r="BHR47" s="504"/>
      <c r="BIJ47" s="506"/>
      <c r="BIK47" s="504"/>
      <c r="BJC47" s="506"/>
      <c r="BJD47" s="504"/>
      <c r="BJV47" s="506"/>
      <c r="BJW47" s="504"/>
      <c r="BKO47" s="506"/>
      <c r="BKP47" s="504"/>
      <c r="BLH47" s="506"/>
      <c r="BLI47" s="504"/>
      <c r="BMA47" s="506"/>
      <c r="BMB47" s="504"/>
      <c r="BMT47" s="506"/>
      <c r="BMU47" s="504"/>
      <c r="BNM47" s="506"/>
      <c r="BNN47" s="504"/>
      <c r="BOF47" s="506"/>
      <c r="BOG47" s="504"/>
      <c r="BOY47" s="506"/>
      <c r="BOZ47" s="504"/>
      <c r="BPR47" s="506"/>
      <c r="BPS47" s="504"/>
      <c r="BQK47" s="506"/>
      <c r="BQL47" s="504"/>
      <c r="BRD47" s="506"/>
      <c r="BRE47" s="504"/>
      <c r="BRW47" s="506"/>
      <c r="BRX47" s="504"/>
      <c r="BSP47" s="506"/>
      <c r="BSQ47" s="504"/>
      <c r="BTI47" s="506"/>
      <c r="BTJ47" s="504"/>
      <c r="BUB47" s="506"/>
      <c r="BUC47" s="504"/>
      <c r="BUU47" s="506"/>
      <c r="BUV47" s="504"/>
      <c r="BVN47" s="506"/>
      <c r="BVO47" s="504"/>
      <c r="BWG47" s="506"/>
      <c r="BWH47" s="504"/>
      <c r="BWZ47" s="506"/>
      <c r="BXA47" s="504"/>
      <c r="BXS47" s="506"/>
      <c r="BXT47" s="504"/>
      <c r="BYL47" s="506"/>
      <c r="BYM47" s="504"/>
      <c r="BZE47" s="506"/>
      <c r="BZF47" s="504"/>
      <c r="BZX47" s="506"/>
      <c r="BZY47" s="504"/>
      <c r="CAQ47" s="506"/>
      <c r="CAR47" s="504"/>
      <c r="CBJ47" s="506"/>
      <c r="CBK47" s="504"/>
      <c r="CCC47" s="506"/>
      <c r="CCD47" s="504"/>
      <c r="CCV47" s="506"/>
      <c r="CCW47" s="504"/>
      <c r="CDO47" s="506"/>
      <c r="CDP47" s="504"/>
      <c r="CEH47" s="506"/>
      <c r="CEI47" s="504"/>
      <c r="CFA47" s="506"/>
      <c r="CFB47" s="504"/>
      <c r="CFT47" s="506"/>
      <c r="CFU47" s="504"/>
      <c r="CGM47" s="506"/>
      <c r="CGN47" s="504"/>
      <c r="CHF47" s="506"/>
      <c r="CHG47" s="504"/>
      <c r="CHY47" s="506"/>
      <c r="CHZ47" s="504"/>
      <c r="CIR47" s="506"/>
      <c r="CIS47" s="504"/>
      <c r="CJK47" s="506"/>
      <c r="CJL47" s="504"/>
      <c r="CKD47" s="506"/>
      <c r="CKE47" s="504"/>
      <c r="CKW47" s="506"/>
      <c r="CKX47" s="504"/>
      <c r="CLP47" s="506"/>
      <c r="CLQ47" s="504"/>
      <c r="CMI47" s="506"/>
      <c r="CMJ47" s="504"/>
      <c r="CNB47" s="506"/>
      <c r="CNC47" s="504"/>
      <c r="CNU47" s="506"/>
      <c r="CNV47" s="504"/>
      <c r="CON47" s="506"/>
      <c r="COO47" s="504"/>
      <c r="CPG47" s="506"/>
      <c r="CPH47" s="504"/>
      <c r="CPZ47" s="506"/>
      <c r="CQA47" s="504"/>
      <c r="CQS47" s="506"/>
      <c r="CQT47" s="504"/>
      <c r="CRL47" s="506"/>
      <c r="CRM47" s="504"/>
      <c r="CSE47" s="506"/>
      <c r="CSF47" s="504"/>
      <c r="CSX47" s="506"/>
      <c r="CSY47" s="504"/>
      <c r="CTQ47" s="506"/>
      <c r="CTR47" s="504"/>
      <c r="CUJ47" s="506"/>
      <c r="CUK47" s="504"/>
      <c r="CVC47" s="506"/>
      <c r="CVD47" s="504"/>
      <c r="CVV47" s="506"/>
      <c r="CVW47" s="504"/>
      <c r="CWO47" s="506"/>
      <c r="CWP47" s="504"/>
      <c r="CXH47" s="506"/>
      <c r="CXI47" s="504"/>
      <c r="CYA47" s="506"/>
      <c r="CYB47" s="504"/>
      <c r="CYT47" s="506"/>
      <c r="CYU47" s="504"/>
      <c r="CZM47" s="506"/>
      <c r="CZN47" s="504"/>
      <c r="DAF47" s="506"/>
      <c r="DAG47" s="504"/>
      <c r="DAY47" s="506"/>
      <c r="DAZ47" s="504"/>
      <c r="DBR47" s="506"/>
      <c r="DBS47" s="504"/>
      <c r="DCK47" s="506"/>
      <c r="DCL47" s="504"/>
      <c r="DDD47" s="506"/>
      <c r="DDE47" s="504"/>
      <c r="DDW47" s="506"/>
      <c r="DDX47" s="504"/>
      <c r="DEP47" s="506"/>
      <c r="DEQ47" s="504"/>
      <c r="DFI47" s="506"/>
      <c r="DFJ47" s="504"/>
      <c r="DGB47" s="506"/>
      <c r="DGC47" s="504"/>
      <c r="DGU47" s="506"/>
      <c r="DGV47" s="504"/>
      <c r="DHN47" s="506"/>
      <c r="DHO47" s="504"/>
      <c r="DIG47" s="506"/>
      <c r="DIH47" s="504"/>
      <c r="DIZ47" s="506"/>
      <c r="DJA47" s="504"/>
      <c r="DJS47" s="506"/>
      <c r="DJT47" s="504"/>
      <c r="DKL47" s="506"/>
      <c r="DKM47" s="504"/>
      <c r="DLE47" s="506"/>
      <c r="DLF47" s="504"/>
      <c r="DLX47" s="506"/>
      <c r="DLY47" s="504"/>
      <c r="DMQ47" s="506"/>
      <c r="DMR47" s="504"/>
      <c r="DNJ47" s="506"/>
      <c r="DNK47" s="504"/>
      <c r="DOC47" s="506"/>
      <c r="DOD47" s="504"/>
      <c r="DOV47" s="506"/>
      <c r="DOW47" s="504"/>
      <c r="DPO47" s="506"/>
      <c r="DPP47" s="504"/>
      <c r="DQH47" s="506"/>
      <c r="DQI47" s="504"/>
      <c r="DRA47" s="506"/>
      <c r="DRB47" s="504"/>
      <c r="DRT47" s="506"/>
      <c r="DRU47" s="504"/>
      <c r="DSM47" s="506"/>
      <c r="DSN47" s="504"/>
      <c r="DTF47" s="506"/>
      <c r="DTG47" s="504"/>
      <c r="DTY47" s="506"/>
      <c r="DTZ47" s="504"/>
      <c r="DUR47" s="506"/>
      <c r="DUS47" s="504"/>
      <c r="DVK47" s="506"/>
      <c r="DVL47" s="504"/>
      <c r="DWD47" s="506"/>
      <c r="DWE47" s="504"/>
      <c r="DWW47" s="506"/>
      <c r="DWX47" s="504"/>
      <c r="DXP47" s="506"/>
      <c r="DXQ47" s="504"/>
      <c r="DYI47" s="506"/>
      <c r="DYJ47" s="504"/>
      <c r="DZB47" s="506"/>
      <c r="DZC47" s="504"/>
      <c r="DZU47" s="506"/>
      <c r="DZV47" s="504"/>
      <c r="EAN47" s="506"/>
      <c r="EAO47" s="504"/>
      <c r="EBG47" s="506"/>
      <c r="EBH47" s="504"/>
      <c r="EBZ47" s="506"/>
      <c r="ECA47" s="504"/>
      <c r="ECS47" s="506"/>
      <c r="ECT47" s="504"/>
      <c r="EDL47" s="506"/>
      <c r="EDM47" s="504"/>
      <c r="EEE47" s="506"/>
      <c r="EEF47" s="504"/>
      <c r="EEX47" s="506"/>
      <c r="EEY47" s="504"/>
      <c r="EFQ47" s="506"/>
      <c r="EFR47" s="504"/>
      <c r="EGJ47" s="506"/>
      <c r="EGK47" s="504"/>
      <c r="EHC47" s="506"/>
      <c r="EHD47" s="504"/>
      <c r="EHV47" s="506"/>
      <c r="EHW47" s="504"/>
      <c r="EIO47" s="506"/>
      <c r="EIP47" s="504"/>
      <c r="EJH47" s="506"/>
      <c r="EJI47" s="504"/>
      <c r="EKA47" s="506"/>
      <c r="EKB47" s="504"/>
      <c r="EKT47" s="506"/>
      <c r="EKU47" s="504"/>
      <c r="ELM47" s="506"/>
      <c r="ELN47" s="504"/>
      <c r="EMF47" s="506"/>
      <c r="EMG47" s="504"/>
      <c r="EMY47" s="506"/>
      <c r="EMZ47" s="504"/>
      <c r="ENR47" s="506"/>
      <c r="ENS47" s="504"/>
      <c r="EOK47" s="506"/>
      <c r="EOL47" s="504"/>
      <c r="EPD47" s="506"/>
      <c r="EPE47" s="504"/>
      <c r="EPW47" s="506"/>
      <c r="EPX47" s="504"/>
      <c r="EQP47" s="506"/>
      <c r="EQQ47" s="504"/>
      <c r="ERI47" s="506"/>
      <c r="ERJ47" s="504"/>
      <c r="ESB47" s="506"/>
      <c r="ESC47" s="504"/>
      <c r="ESU47" s="506"/>
      <c r="ESV47" s="504"/>
      <c r="ETN47" s="506"/>
      <c r="ETO47" s="504"/>
      <c r="EUG47" s="506"/>
      <c r="EUH47" s="504"/>
      <c r="EUZ47" s="506"/>
      <c r="EVA47" s="504"/>
      <c r="EVS47" s="506"/>
      <c r="EVT47" s="504"/>
      <c r="EWL47" s="506"/>
      <c r="EWM47" s="504"/>
      <c r="EXE47" s="506"/>
      <c r="EXF47" s="504"/>
      <c r="EXX47" s="506"/>
      <c r="EXY47" s="504"/>
      <c r="EYQ47" s="506"/>
      <c r="EYR47" s="504"/>
      <c r="EZJ47" s="506"/>
      <c r="EZK47" s="504"/>
      <c r="FAC47" s="506"/>
      <c r="FAD47" s="504"/>
      <c r="FAV47" s="506"/>
      <c r="FAW47" s="504"/>
      <c r="FBO47" s="506"/>
      <c r="FBP47" s="504"/>
      <c r="FCH47" s="506"/>
      <c r="FCI47" s="504"/>
      <c r="FDA47" s="506"/>
      <c r="FDB47" s="504"/>
      <c r="FDT47" s="506"/>
      <c r="FDU47" s="504"/>
      <c r="FEM47" s="506"/>
      <c r="FEN47" s="504"/>
      <c r="FFF47" s="506"/>
      <c r="FFG47" s="504"/>
      <c r="FFY47" s="506"/>
      <c r="FFZ47" s="504"/>
      <c r="FGR47" s="506"/>
      <c r="FGS47" s="504"/>
      <c r="FHK47" s="506"/>
      <c r="FHL47" s="504"/>
      <c r="FID47" s="506"/>
      <c r="FIE47" s="504"/>
      <c r="FIW47" s="506"/>
      <c r="FIX47" s="504"/>
      <c r="FJP47" s="506"/>
      <c r="FJQ47" s="504"/>
      <c r="FKI47" s="506"/>
      <c r="FKJ47" s="504"/>
      <c r="FLB47" s="506"/>
      <c r="FLC47" s="504"/>
      <c r="FLU47" s="506"/>
      <c r="FLV47" s="504"/>
      <c r="FMN47" s="506"/>
      <c r="FMO47" s="504"/>
      <c r="FNG47" s="506"/>
      <c r="FNH47" s="504"/>
      <c r="FNZ47" s="506"/>
      <c r="FOA47" s="504"/>
      <c r="FOS47" s="506"/>
      <c r="FOT47" s="504"/>
      <c r="FPL47" s="506"/>
      <c r="FPM47" s="504"/>
      <c r="FQE47" s="506"/>
      <c r="FQF47" s="504"/>
      <c r="FQX47" s="506"/>
      <c r="FQY47" s="504"/>
      <c r="FRQ47" s="506"/>
      <c r="FRR47" s="504"/>
      <c r="FSJ47" s="506"/>
      <c r="FSK47" s="504"/>
      <c r="FTC47" s="506"/>
      <c r="FTD47" s="504"/>
      <c r="FTV47" s="506"/>
      <c r="FTW47" s="504"/>
      <c r="FUO47" s="506"/>
      <c r="FUP47" s="504"/>
      <c r="FVH47" s="506"/>
      <c r="FVI47" s="504"/>
      <c r="FWA47" s="506"/>
      <c r="FWB47" s="504"/>
      <c r="FWT47" s="506"/>
      <c r="FWU47" s="504"/>
      <c r="FXM47" s="506"/>
      <c r="FXN47" s="504"/>
      <c r="FYF47" s="506"/>
      <c r="FYG47" s="504"/>
      <c r="FYY47" s="506"/>
      <c r="FYZ47" s="504"/>
      <c r="FZR47" s="506"/>
      <c r="FZS47" s="504"/>
      <c r="GAK47" s="506"/>
      <c r="GAL47" s="504"/>
      <c r="GBD47" s="506"/>
      <c r="GBE47" s="504"/>
      <c r="GBW47" s="506"/>
      <c r="GBX47" s="504"/>
      <c r="GCP47" s="506"/>
      <c r="GCQ47" s="504"/>
      <c r="GDI47" s="506"/>
      <c r="GDJ47" s="504"/>
      <c r="GEB47" s="506"/>
      <c r="GEC47" s="504"/>
      <c r="GEU47" s="506"/>
      <c r="GEV47" s="504"/>
      <c r="GFN47" s="506"/>
      <c r="GFO47" s="504"/>
      <c r="GGG47" s="506"/>
      <c r="GGH47" s="504"/>
      <c r="GGZ47" s="506"/>
      <c r="GHA47" s="504"/>
      <c r="GHS47" s="506"/>
      <c r="GHT47" s="504"/>
      <c r="GIL47" s="506"/>
      <c r="GIM47" s="504"/>
      <c r="GJE47" s="506"/>
      <c r="GJF47" s="504"/>
      <c r="GJX47" s="506"/>
      <c r="GJY47" s="504"/>
      <c r="GKQ47" s="506"/>
      <c r="GKR47" s="504"/>
      <c r="GLJ47" s="506"/>
      <c r="GLK47" s="504"/>
      <c r="GMC47" s="506"/>
      <c r="GMD47" s="504"/>
      <c r="GMV47" s="506"/>
      <c r="GMW47" s="504"/>
      <c r="GNO47" s="506"/>
      <c r="GNP47" s="504"/>
      <c r="GOH47" s="506"/>
      <c r="GOI47" s="504"/>
      <c r="GPA47" s="506"/>
      <c r="GPB47" s="504"/>
      <c r="GPT47" s="506"/>
      <c r="GPU47" s="504"/>
      <c r="GQM47" s="506"/>
      <c r="GQN47" s="504"/>
      <c r="GRF47" s="506"/>
      <c r="GRG47" s="504"/>
      <c r="GRY47" s="506"/>
      <c r="GRZ47" s="504"/>
      <c r="GSR47" s="506"/>
      <c r="GSS47" s="504"/>
      <c r="GTK47" s="506"/>
      <c r="GTL47" s="504"/>
      <c r="GUD47" s="506"/>
      <c r="GUE47" s="504"/>
      <c r="GUW47" s="506"/>
      <c r="GUX47" s="504"/>
      <c r="GVP47" s="506"/>
      <c r="GVQ47" s="504"/>
      <c r="GWI47" s="506"/>
      <c r="GWJ47" s="504"/>
      <c r="GXB47" s="506"/>
      <c r="GXC47" s="504"/>
      <c r="GXU47" s="506"/>
      <c r="GXV47" s="504"/>
      <c r="GYN47" s="506"/>
      <c r="GYO47" s="504"/>
      <c r="GZG47" s="506"/>
      <c r="GZH47" s="504"/>
      <c r="GZZ47" s="506"/>
      <c r="HAA47" s="504"/>
      <c r="HAS47" s="506"/>
      <c r="HAT47" s="504"/>
      <c r="HBL47" s="506"/>
      <c r="HBM47" s="504"/>
      <c r="HCE47" s="506"/>
      <c r="HCF47" s="504"/>
      <c r="HCX47" s="506"/>
      <c r="HCY47" s="504"/>
      <c r="HDQ47" s="506"/>
      <c r="HDR47" s="504"/>
      <c r="HEJ47" s="506"/>
      <c r="HEK47" s="504"/>
      <c r="HFC47" s="506"/>
      <c r="HFD47" s="504"/>
      <c r="HFV47" s="506"/>
      <c r="HFW47" s="504"/>
      <c r="HGO47" s="506"/>
      <c r="HGP47" s="504"/>
      <c r="HHH47" s="506"/>
      <c r="HHI47" s="504"/>
      <c r="HIA47" s="506"/>
      <c r="HIB47" s="504"/>
      <c r="HIT47" s="506"/>
      <c r="HIU47" s="504"/>
      <c r="HJM47" s="506"/>
      <c r="HJN47" s="504"/>
      <c r="HKF47" s="506"/>
      <c r="HKG47" s="504"/>
      <c r="HKY47" s="506"/>
      <c r="HKZ47" s="504"/>
      <c r="HLR47" s="506"/>
      <c r="HLS47" s="504"/>
      <c r="HMK47" s="506"/>
      <c r="HML47" s="504"/>
      <c r="HND47" s="506"/>
      <c r="HNE47" s="504"/>
      <c r="HNW47" s="506"/>
      <c r="HNX47" s="504"/>
      <c r="HOP47" s="506"/>
      <c r="HOQ47" s="504"/>
      <c r="HPI47" s="506"/>
      <c r="HPJ47" s="504"/>
      <c r="HQB47" s="506"/>
      <c r="HQC47" s="504"/>
      <c r="HQU47" s="506"/>
      <c r="HQV47" s="504"/>
      <c r="HRN47" s="506"/>
      <c r="HRO47" s="504"/>
      <c r="HSG47" s="506"/>
      <c r="HSH47" s="504"/>
      <c r="HSZ47" s="506"/>
      <c r="HTA47" s="504"/>
      <c r="HTS47" s="506"/>
      <c r="HTT47" s="504"/>
      <c r="HUL47" s="506"/>
      <c r="HUM47" s="504"/>
      <c r="HVE47" s="506"/>
      <c r="HVF47" s="504"/>
      <c r="HVX47" s="506"/>
      <c r="HVY47" s="504"/>
      <c r="HWQ47" s="506"/>
      <c r="HWR47" s="504"/>
      <c r="HXJ47" s="506"/>
      <c r="HXK47" s="504"/>
      <c r="HYC47" s="506"/>
      <c r="HYD47" s="504"/>
      <c r="HYV47" s="506"/>
      <c r="HYW47" s="504"/>
      <c r="HZO47" s="506"/>
      <c r="HZP47" s="504"/>
      <c r="IAH47" s="506"/>
      <c r="IAI47" s="504"/>
      <c r="IBA47" s="506"/>
      <c r="IBB47" s="504"/>
      <c r="IBT47" s="506"/>
      <c r="IBU47" s="504"/>
      <c r="ICM47" s="506"/>
      <c r="ICN47" s="504"/>
      <c r="IDF47" s="506"/>
      <c r="IDG47" s="504"/>
      <c r="IDY47" s="506"/>
      <c r="IDZ47" s="504"/>
      <c r="IER47" s="506"/>
      <c r="IES47" s="504"/>
      <c r="IFK47" s="506"/>
      <c r="IFL47" s="504"/>
      <c r="IGD47" s="506"/>
      <c r="IGE47" s="504"/>
      <c r="IGW47" s="506"/>
      <c r="IGX47" s="504"/>
      <c r="IHP47" s="506"/>
      <c r="IHQ47" s="504"/>
      <c r="III47" s="506"/>
      <c r="IIJ47" s="504"/>
      <c r="IJB47" s="506"/>
      <c r="IJC47" s="504"/>
      <c r="IJU47" s="506"/>
      <c r="IJV47" s="504"/>
      <c r="IKN47" s="506"/>
      <c r="IKO47" s="504"/>
      <c r="ILG47" s="506"/>
      <c r="ILH47" s="504"/>
      <c r="ILZ47" s="506"/>
      <c r="IMA47" s="504"/>
      <c r="IMS47" s="506"/>
      <c r="IMT47" s="504"/>
      <c r="INL47" s="506"/>
      <c r="INM47" s="504"/>
      <c r="IOE47" s="506"/>
      <c r="IOF47" s="504"/>
      <c r="IOX47" s="506"/>
      <c r="IOY47" s="504"/>
      <c r="IPQ47" s="506"/>
      <c r="IPR47" s="504"/>
      <c r="IQJ47" s="506"/>
      <c r="IQK47" s="504"/>
      <c r="IRC47" s="506"/>
      <c r="IRD47" s="504"/>
      <c r="IRV47" s="506"/>
      <c r="IRW47" s="504"/>
      <c r="ISO47" s="506"/>
      <c r="ISP47" s="504"/>
      <c r="ITH47" s="506"/>
      <c r="ITI47" s="504"/>
      <c r="IUA47" s="506"/>
      <c r="IUB47" s="504"/>
      <c r="IUT47" s="506"/>
      <c r="IUU47" s="504"/>
      <c r="IVM47" s="506"/>
      <c r="IVN47" s="504"/>
      <c r="IWF47" s="506"/>
      <c r="IWG47" s="504"/>
      <c r="IWY47" s="506"/>
      <c r="IWZ47" s="504"/>
      <c r="IXR47" s="506"/>
      <c r="IXS47" s="504"/>
      <c r="IYK47" s="506"/>
      <c r="IYL47" s="504"/>
      <c r="IZD47" s="506"/>
      <c r="IZE47" s="504"/>
      <c r="IZW47" s="506"/>
      <c r="IZX47" s="504"/>
      <c r="JAP47" s="506"/>
      <c r="JAQ47" s="504"/>
      <c r="JBI47" s="506"/>
      <c r="JBJ47" s="504"/>
      <c r="JCB47" s="506"/>
      <c r="JCC47" s="504"/>
      <c r="JCU47" s="506"/>
      <c r="JCV47" s="504"/>
      <c r="JDN47" s="506"/>
      <c r="JDO47" s="504"/>
      <c r="JEG47" s="506"/>
      <c r="JEH47" s="504"/>
      <c r="JEZ47" s="506"/>
      <c r="JFA47" s="504"/>
      <c r="JFS47" s="506"/>
      <c r="JFT47" s="504"/>
      <c r="JGL47" s="506"/>
      <c r="JGM47" s="504"/>
      <c r="JHE47" s="506"/>
      <c r="JHF47" s="504"/>
      <c r="JHX47" s="506"/>
      <c r="JHY47" s="504"/>
      <c r="JIQ47" s="506"/>
      <c r="JIR47" s="504"/>
      <c r="JJJ47" s="506"/>
      <c r="JJK47" s="504"/>
      <c r="JKC47" s="506"/>
      <c r="JKD47" s="504"/>
      <c r="JKV47" s="506"/>
      <c r="JKW47" s="504"/>
      <c r="JLO47" s="506"/>
      <c r="JLP47" s="504"/>
      <c r="JMH47" s="506"/>
      <c r="JMI47" s="504"/>
      <c r="JNA47" s="506"/>
      <c r="JNB47" s="504"/>
      <c r="JNT47" s="506"/>
      <c r="JNU47" s="504"/>
      <c r="JOM47" s="506"/>
      <c r="JON47" s="504"/>
      <c r="JPF47" s="506"/>
      <c r="JPG47" s="504"/>
      <c r="JPY47" s="506"/>
      <c r="JPZ47" s="504"/>
      <c r="JQR47" s="506"/>
      <c r="JQS47" s="504"/>
      <c r="JRK47" s="506"/>
      <c r="JRL47" s="504"/>
      <c r="JSD47" s="506"/>
      <c r="JSE47" s="504"/>
      <c r="JSW47" s="506"/>
      <c r="JSX47" s="504"/>
      <c r="JTP47" s="506"/>
      <c r="JTQ47" s="504"/>
      <c r="JUI47" s="506"/>
      <c r="JUJ47" s="504"/>
      <c r="JVB47" s="506"/>
      <c r="JVC47" s="504"/>
      <c r="JVU47" s="506"/>
      <c r="JVV47" s="504"/>
      <c r="JWN47" s="506"/>
      <c r="JWO47" s="504"/>
      <c r="JXG47" s="506"/>
      <c r="JXH47" s="504"/>
      <c r="JXZ47" s="506"/>
      <c r="JYA47" s="504"/>
      <c r="JYS47" s="506"/>
      <c r="JYT47" s="504"/>
      <c r="JZL47" s="506"/>
      <c r="JZM47" s="504"/>
      <c r="KAE47" s="506"/>
      <c r="KAF47" s="504"/>
      <c r="KAX47" s="506"/>
      <c r="KAY47" s="504"/>
      <c r="KBQ47" s="506"/>
      <c r="KBR47" s="504"/>
      <c r="KCJ47" s="506"/>
      <c r="KCK47" s="504"/>
      <c r="KDC47" s="506"/>
      <c r="KDD47" s="504"/>
      <c r="KDV47" s="506"/>
      <c r="KDW47" s="504"/>
      <c r="KEO47" s="506"/>
      <c r="KEP47" s="504"/>
      <c r="KFH47" s="506"/>
      <c r="KFI47" s="504"/>
      <c r="KGA47" s="506"/>
      <c r="KGB47" s="504"/>
      <c r="KGT47" s="506"/>
      <c r="KGU47" s="504"/>
      <c r="KHM47" s="506"/>
      <c r="KHN47" s="504"/>
      <c r="KIF47" s="506"/>
      <c r="KIG47" s="504"/>
      <c r="KIY47" s="506"/>
      <c r="KIZ47" s="504"/>
      <c r="KJR47" s="506"/>
      <c r="KJS47" s="504"/>
      <c r="KKK47" s="506"/>
      <c r="KKL47" s="504"/>
      <c r="KLD47" s="506"/>
      <c r="KLE47" s="504"/>
      <c r="KLW47" s="506"/>
      <c r="KLX47" s="504"/>
      <c r="KMP47" s="506"/>
      <c r="KMQ47" s="504"/>
      <c r="KNI47" s="506"/>
      <c r="KNJ47" s="504"/>
      <c r="KOB47" s="506"/>
      <c r="KOC47" s="504"/>
      <c r="KOU47" s="506"/>
      <c r="KOV47" s="504"/>
      <c r="KPN47" s="506"/>
      <c r="KPO47" s="504"/>
      <c r="KQG47" s="506"/>
      <c r="KQH47" s="504"/>
      <c r="KQZ47" s="506"/>
      <c r="KRA47" s="504"/>
      <c r="KRS47" s="506"/>
      <c r="KRT47" s="504"/>
      <c r="KSL47" s="506"/>
      <c r="KSM47" s="504"/>
      <c r="KTE47" s="506"/>
      <c r="KTF47" s="504"/>
      <c r="KTX47" s="506"/>
      <c r="KTY47" s="504"/>
      <c r="KUQ47" s="506"/>
      <c r="KUR47" s="504"/>
      <c r="KVJ47" s="506"/>
      <c r="KVK47" s="504"/>
      <c r="KWC47" s="506"/>
      <c r="KWD47" s="504"/>
      <c r="KWV47" s="506"/>
      <c r="KWW47" s="504"/>
      <c r="KXO47" s="506"/>
      <c r="KXP47" s="504"/>
      <c r="KYH47" s="506"/>
      <c r="KYI47" s="504"/>
      <c r="KZA47" s="506"/>
      <c r="KZB47" s="504"/>
      <c r="KZT47" s="506"/>
      <c r="KZU47" s="504"/>
      <c r="LAM47" s="506"/>
      <c r="LAN47" s="504"/>
      <c r="LBF47" s="506"/>
      <c r="LBG47" s="504"/>
      <c r="LBY47" s="506"/>
      <c r="LBZ47" s="504"/>
      <c r="LCR47" s="506"/>
      <c r="LCS47" s="504"/>
      <c r="LDK47" s="506"/>
      <c r="LDL47" s="504"/>
      <c r="LED47" s="506"/>
      <c r="LEE47" s="504"/>
      <c r="LEW47" s="506"/>
      <c r="LEX47" s="504"/>
      <c r="LFP47" s="506"/>
      <c r="LFQ47" s="504"/>
      <c r="LGI47" s="506"/>
      <c r="LGJ47" s="504"/>
      <c r="LHB47" s="506"/>
      <c r="LHC47" s="504"/>
      <c r="LHU47" s="506"/>
      <c r="LHV47" s="504"/>
      <c r="LIN47" s="506"/>
      <c r="LIO47" s="504"/>
      <c r="LJG47" s="506"/>
      <c r="LJH47" s="504"/>
      <c r="LJZ47" s="506"/>
      <c r="LKA47" s="504"/>
      <c r="LKS47" s="506"/>
      <c r="LKT47" s="504"/>
      <c r="LLL47" s="506"/>
      <c r="LLM47" s="504"/>
      <c r="LME47" s="506"/>
      <c r="LMF47" s="504"/>
      <c r="LMX47" s="506"/>
      <c r="LMY47" s="504"/>
      <c r="LNQ47" s="506"/>
      <c r="LNR47" s="504"/>
      <c r="LOJ47" s="506"/>
      <c r="LOK47" s="504"/>
      <c r="LPC47" s="506"/>
      <c r="LPD47" s="504"/>
      <c r="LPV47" s="506"/>
      <c r="LPW47" s="504"/>
      <c r="LQO47" s="506"/>
      <c r="LQP47" s="504"/>
      <c r="LRH47" s="506"/>
      <c r="LRI47" s="504"/>
      <c r="LSA47" s="506"/>
      <c r="LSB47" s="504"/>
      <c r="LST47" s="506"/>
      <c r="LSU47" s="504"/>
      <c r="LTM47" s="506"/>
      <c r="LTN47" s="504"/>
      <c r="LUF47" s="506"/>
      <c r="LUG47" s="504"/>
      <c r="LUY47" s="506"/>
      <c r="LUZ47" s="504"/>
      <c r="LVR47" s="506"/>
      <c r="LVS47" s="504"/>
      <c r="LWK47" s="506"/>
      <c r="LWL47" s="504"/>
      <c r="LXD47" s="506"/>
      <c r="LXE47" s="504"/>
      <c r="LXW47" s="506"/>
      <c r="LXX47" s="504"/>
      <c r="LYP47" s="506"/>
      <c r="LYQ47" s="504"/>
      <c r="LZI47" s="506"/>
      <c r="LZJ47" s="504"/>
      <c r="MAB47" s="506"/>
      <c r="MAC47" s="504"/>
      <c r="MAU47" s="506"/>
      <c r="MAV47" s="504"/>
      <c r="MBN47" s="506"/>
      <c r="MBO47" s="504"/>
      <c r="MCG47" s="506"/>
      <c r="MCH47" s="504"/>
      <c r="MCZ47" s="506"/>
      <c r="MDA47" s="504"/>
      <c r="MDS47" s="506"/>
      <c r="MDT47" s="504"/>
      <c r="MEL47" s="506"/>
      <c r="MEM47" s="504"/>
      <c r="MFE47" s="506"/>
      <c r="MFF47" s="504"/>
      <c r="MFX47" s="506"/>
      <c r="MFY47" s="504"/>
      <c r="MGQ47" s="506"/>
      <c r="MGR47" s="504"/>
      <c r="MHJ47" s="506"/>
      <c r="MHK47" s="504"/>
      <c r="MIC47" s="506"/>
      <c r="MID47" s="504"/>
      <c r="MIV47" s="506"/>
      <c r="MIW47" s="504"/>
      <c r="MJO47" s="506"/>
      <c r="MJP47" s="504"/>
      <c r="MKH47" s="506"/>
      <c r="MKI47" s="504"/>
      <c r="MLA47" s="506"/>
      <c r="MLB47" s="504"/>
      <c r="MLT47" s="506"/>
      <c r="MLU47" s="504"/>
      <c r="MMM47" s="506"/>
      <c r="MMN47" s="504"/>
      <c r="MNF47" s="506"/>
      <c r="MNG47" s="504"/>
      <c r="MNY47" s="506"/>
      <c r="MNZ47" s="504"/>
      <c r="MOR47" s="506"/>
      <c r="MOS47" s="504"/>
      <c r="MPK47" s="506"/>
      <c r="MPL47" s="504"/>
      <c r="MQD47" s="506"/>
      <c r="MQE47" s="504"/>
      <c r="MQW47" s="506"/>
      <c r="MQX47" s="504"/>
      <c r="MRP47" s="506"/>
      <c r="MRQ47" s="504"/>
      <c r="MSI47" s="506"/>
      <c r="MSJ47" s="504"/>
      <c r="MTB47" s="506"/>
      <c r="MTC47" s="504"/>
      <c r="MTU47" s="506"/>
      <c r="MTV47" s="504"/>
      <c r="MUN47" s="506"/>
      <c r="MUO47" s="504"/>
      <c r="MVG47" s="506"/>
      <c r="MVH47" s="504"/>
      <c r="MVZ47" s="506"/>
      <c r="MWA47" s="504"/>
      <c r="MWS47" s="506"/>
      <c r="MWT47" s="504"/>
      <c r="MXL47" s="506"/>
      <c r="MXM47" s="504"/>
      <c r="MYE47" s="506"/>
      <c r="MYF47" s="504"/>
      <c r="MYX47" s="506"/>
      <c r="MYY47" s="504"/>
      <c r="MZQ47" s="506"/>
      <c r="MZR47" s="504"/>
      <c r="NAJ47" s="506"/>
      <c r="NAK47" s="504"/>
      <c r="NBC47" s="506"/>
      <c r="NBD47" s="504"/>
      <c r="NBV47" s="506"/>
      <c r="NBW47" s="504"/>
      <c r="NCO47" s="506"/>
      <c r="NCP47" s="504"/>
      <c r="NDH47" s="506"/>
      <c r="NDI47" s="504"/>
      <c r="NEA47" s="506"/>
      <c r="NEB47" s="504"/>
      <c r="NET47" s="506"/>
      <c r="NEU47" s="504"/>
      <c r="NFM47" s="506"/>
      <c r="NFN47" s="504"/>
      <c r="NGF47" s="506"/>
      <c r="NGG47" s="504"/>
      <c r="NGY47" s="506"/>
      <c r="NGZ47" s="504"/>
      <c r="NHR47" s="506"/>
      <c r="NHS47" s="504"/>
      <c r="NIK47" s="506"/>
      <c r="NIL47" s="504"/>
      <c r="NJD47" s="506"/>
      <c r="NJE47" s="504"/>
      <c r="NJW47" s="506"/>
      <c r="NJX47" s="504"/>
      <c r="NKP47" s="506"/>
      <c r="NKQ47" s="504"/>
      <c r="NLI47" s="506"/>
      <c r="NLJ47" s="504"/>
      <c r="NMB47" s="506"/>
      <c r="NMC47" s="504"/>
      <c r="NMU47" s="506"/>
      <c r="NMV47" s="504"/>
      <c r="NNN47" s="506"/>
      <c r="NNO47" s="504"/>
      <c r="NOG47" s="506"/>
      <c r="NOH47" s="504"/>
      <c r="NOZ47" s="506"/>
      <c r="NPA47" s="504"/>
      <c r="NPS47" s="506"/>
      <c r="NPT47" s="504"/>
      <c r="NQL47" s="506"/>
      <c r="NQM47" s="504"/>
      <c r="NRE47" s="506"/>
      <c r="NRF47" s="504"/>
      <c r="NRX47" s="506"/>
      <c r="NRY47" s="504"/>
      <c r="NSQ47" s="506"/>
      <c r="NSR47" s="504"/>
      <c r="NTJ47" s="506"/>
      <c r="NTK47" s="504"/>
      <c r="NUC47" s="506"/>
      <c r="NUD47" s="504"/>
      <c r="NUV47" s="506"/>
      <c r="NUW47" s="504"/>
      <c r="NVO47" s="506"/>
      <c r="NVP47" s="504"/>
      <c r="NWH47" s="506"/>
      <c r="NWI47" s="504"/>
      <c r="NXA47" s="506"/>
      <c r="NXB47" s="504"/>
      <c r="NXT47" s="506"/>
      <c r="NXU47" s="504"/>
      <c r="NYM47" s="506"/>
      <c r="NYN47" s="504"/>
      <c r="NZF47" s="506"/>
      <c r="NZG47" s="504"/>
      <c r="NZY47" s="506"/>
      <c r="NZZ47" s="504"/>
      <c r="OAR47" s="506"/>
      <c r="OAS47" s="504"/>
      <c r="OBK47" s="506"/>
      <c r="OBL47" s="504"/>
      <c r="OCD47" s="506"/>
      <c r="OCE47" s="504"/>
      <c r="OCW47" s="506"/>
      <c r="OCX47" s="504"/>
      <c r="ODP47" s="506"/>
      <c r="ODQ47" s="504"/>
      <c r="OEI47" s="506"/>
      <c r="OEJ47" s="504"/>
      <c r="OFB47" s="506"/>
      <c r="OFC47" s="504"/>
      <c r="OFU47" s="506"/>
      <c r="OFV47" s="504"/>
      <c r="OGN47" s="506"/>
      <c r="OGO47" s="504"/>
      <c r="OHG47" s="506"/>
      <c r="OHH47" s="504"/>
      <c r="OHZ47" s="506"/>
      <c r="OIA47" s="504"/>
      <c r="OIS47" s="506"/>
      <c r="OIT47" s="504"/>
      <c r="OJL47" s="506"/>
      <c r="OJM47" s="504"/>
      <c r="OKE47" s="506"/>
      <c r="OKF47" s="504"/>
      <c r="OKX47" s="506"/>
      <c r="OKY47" s="504"/>
      <c r="OLQ47" s="506"/>
      <c r="OLR47" s="504"/>
      <c r="OMJ47" s="506"/>
      <c r="OMK47" s="504"/>
      <c r="ONC47" s="506"/>
      <c r="OND47" s="504"/>
      <c r="ONV47" s="506"/>
      <c r="ONW47" s="504"/>
      <c r="OOO47" s="506"/>
      <c r="OOP47" s="504"/>
      <c r="OPH47" s="506"/>
      <c r="OPI47" s="504"/>
      <c r="OQA47" s="506"/>
      <c r="OQB47" s="504"/>
      <c r="OQT47" s="506"/>
      <c r="OQU47" s="504"/>
      <c r="ORM47" s="506"/>
      <c r="ORN47" s="504"/>
      <c r="OSF47" s="506"/>
      <c r="OSG47" s="504"/>
      <c r="OSY47" s="506"/>
      <c r="OSZ47" s="504"/>
      <c r="OTR47" s="506"/>
      <c r="OTS47" s="504"/>
      <c r="OUK47" s="506"/>
      <c r="OUL47" s="504"/>
      <c r="OVD47" s="506"/>
      <c r="OVE47" s="504"/>
      <c r="OVW47" s="506"/>
      <c r="OVX47" s="504"/>
      <c r="OWP47" s="506"/>
      <c r="OWQ47" s="504"/>
      <c r="OXI47" s="506"/>
      <c r="OXJ47" s="504"/>
      <c r="OYB47" s="506"/>
      <c r="OYC47" s="504"/>
      <c r="OYU47" s="506"/>
      <c r="OYV47" s="504"/>
      <c r="OZN47" s="506"/>
      <c r="OZO47" s="504"/>
      <c r="PAG47" s="506"/>
      <c r="PAH47" s="504"/>
      <c r="PAZ47" s="506"/>
      <c r="PBA47" s="504"/>
      <c r="PBS47" s="506"/>
      <c r="PBT47" s="504"/>
      <c r="PCL47" s="506"/>
      <c r="PCM47" s="504"/>
      <c r="PDE47" s="506"/>
      <c r="PDF47" s="504"/>
      <c r="PDX47" s="506"/>
      <c r="PDY47" s="504"/>
      <c r="PEQ47" s="506"/>
      <c r="PER47" s="504"/>
      <c r="PFJ47" s="506"/>
      <c r="PFK47" s="504"/>
      <c r="PGC47" s="506"/>
      <c r="PGD47" s="504"/>
      <c r="PGV47" s="506"/>
      <c r="PGW47" s="504"/>
      <c r="PHO47" s="506"/>
      <c r="PHP47" s="504"/>
      <c r="PIH47" s="506"/>
      <c r="PII47" s="504"/>
      <c r="PJA47" s="506"/>
      <c r="PJB47" s="504"/>
      <c r="PJT47" s="506"/>
      <c r="PJU47" s="504"/>
      <c r="PKM47" s="506"/>
      <c r="PKN47" s="504"/>
      <c r="PLF47" s="506"/>
      <c r="PLG47" s="504"/>
      <c r="PLY47" s="506"/>
      <c r="PLZ47" s="504"/>
      <c r="PMR47" s="506"/>
      <c r="PMS47" s="504"/>
      <c r="PNK47" s="506"/>
      <c r="PNL47" s="504"/>
      <c r="POD47" s="506"/>
      <c r="POE47" s="504"/>
      <c r="POW47" s="506"/>
      <c r="POX47" s="504"/>
      <c r="PPP47" s="506"/>
      <c r="PPQ47" s="504"/>
      <c r="PQI47" s="506"/>
      <c r="PQJ47" s="504"/>
      <c r="PRB47" s="506"/>
      <c r="PRC47" s="504"/>
      <c r="PRU47" s="506"/>
      <c r="PRV47" s="504"/>
      <c r="PSN47" s="506"/>
      <c r="PSO47" s="504"/>
      <c r="PTG47" s="506"/>
      <c r="PTH47" s="504"/>
      <c r="PTZ47" s="506"/>
      <c r="PUA47" s="504"/>
      <c r="PUS47" s="506"/>
      <c r="PUT47" s="504"/>
      <c r="PVL47" s="506"/>
      <c r="PVM47" s="504"/>
      <c r="PWE47" s="506"/>
      <c r="PWF47" s="504"/>
      <c r="PWX47" s="506"/>
      <c r="PWY47" s="504"/>
      <c r="PXQ47" s="506"/>
      <c r="PXR47" s="504"/>
      <c r="PYJ47" s="506"/>
      <c r="PYK47" s="504"/>
      <c r="PZC47" s="506"/>
      <c r="PZD47" s="504"/>
      <c r="PZV47" s="506"/>
      <c r="PZW47" s="504"/>
      <c r="QAO47" s="506"/>
      <c r="QAP47" s="504"/>
      <c r="QBH47" s="506"/>
      <c r="QBI47" s="504"/>
      <c r="QCA47" s="506"/>
      <c r="QCB47" s="504"/>
      <c r="QCT47" s="506"/>
      <c r="QCU47" s="504"/>
      <c r="QDM47" s="506"/>
      <c r="QDN47" s="504"/>
      <c r="QEF47" s="506"/>
      <c r="QEG47" s="504"/>
      <c r="QEY47" s="506"/>
      <c r="QEZ47" s="504"/>
      <c r="QFR47" s="506"/>
      <c r="QFS47" s="504"/>
      <c r="QGK47" s="506"/>
      <c r="QGL47" s="504"/>
      <c r="QHD47" s="506"/>
      <c r="QHE47" s="504"/>
      <c r="QHW47" s="506"/>
      <c r="QHX47" s="504"/>
      <c r="QIP47" s="506"/>
      <c r="QIQ47" s="504"/>
      <c r="QJI47" s="506"/>
      <c r="QJJ47" s="504"/>
      <c r="QKB47" s="506"/>
      <c r="QKC47" s="504"/>
      <c r="QKU47" s="506"/>
      <c r="QKV47" s="504"/>
      <c r="QLN47" s="506"/>
      <c r="QLO47" s="504"/>
      <c r="QMG47" s="506"/>
      <c r="QMH47" s="504"/>
      <c r="QMZ47" s="506"/>
      <c r="QNA47" s="504"/>
      <c r="QNS47" s="506"/>
      <c r="QNT47" s="504"/>
      <c r="QOL47" s="506"/>
      <c r="QOM47" s="504"/>
      <c r="QPE47" s="506"/>
      <c r="QPF47" s="504"/>
      <c r="QPX47" s="506"/>
      <c r="QPY47" s="504"/>
      <c r="QQQ47" s="506"/>
      <c r="QQR47" s="504"/>
      <c r="QRJ47" s="506"/>
      <c r="QRK47" s="504"/>
      <c r="QSC47" s="506"/>
      <c r="QSD47" s="504"/>
      <c r="QSV47" s="506"/>
      <c r="QSW47" s="504"/>
      <c r="QTO47" s="506"/>
      <c r="QTP47" s="504"/>
      <c r="QUH47" s="506"/>
      <c r="QUI47" s="504"/>
      <c r="QVA47" s="506"/>
      <c r="QVB47" s="504"/>
      <c r="QVT47" s="506"/>
      <c r="QVU47" s="504"/>
      <c r="QWM47" s="506"/>
      <c r="QWN47" s="504"/>
      <c r="QXF47" s="506"/>
      <c r="QXG47" s="504"/>
      <c r="QXY47" s="506"/>
      <c r="QXZ47" s="504"/>
      <c r="QYR47" s="506"/>
      <c r="QYS47" s="504"/>
      <c r="QZK47" s="506"/>
      <c r="QZL47" s="504"/>
      <c r="RAD47" s="506"/>
      <c r="RAE47" s="504"/>
      <c r="RAW47" s="506"/>
      <c r="RAX47" s="504"/>
      <c r="RBP47" s="506"/>
      <c r="RBQ47" s="504"/>
      <c r="RCI47" s="506"/>
      <c r="RCJ47" s="504"/>
      <c r="RDB47" s="506"/>
      <c r="RDC47" s="504"/>
      <c r="RDU47" s="506"/>
      <c r="RDV47" s="504"/>
      <c r="REN47" s="506"/>
      <c r="REO47" s="504"/>
      <c r="RFG47" s="506"/>
      <c r="RFH47" s="504"/>
      <c r="RFZ47" s="506"/>
      <c r="RGA47" s="504"/>
      <c r="RGS47" s="506"/>
      <c r="RGT47" s="504"/>
      <c r="RHL47" s="506"/>
      <c r="RHM47" s="504"/>
      <c r="RIE47" s="506"/>
      <c r="RIF47" s="504"/>
      <c r="RIX47" s="506"/>
      <c r="RIY47" s="504"/>
      <c r="RJQ47" s="506"/>
      <c r="RJR47" s="504"/>
      <c r="RKJ47" s="506"/>
      <c r="RKK47" s="504"/>
      <c r="RLC47" s="506"/>
      <c r="RLD47" s="504"/>
      <c r="RLV47" s="506"/>
      <c r="RLW47" s="504"/>
      <c r="RMO47" s="506"/>
      <c r="RMP47" s="504"/>
      <c r="RNH47" s="506"/>
      <c r="RNI47" s="504"/>
      <c r="ROA47" s="506"/>
      <c r="ROB47" s="504"/>
      <c r="ROT47" s="506"/>
      <c r="ROU47" s="504"/>
      <c r="RPM47" s="506"/>
      <c r="RPN47" s="504"/>
      <c r="RQF47" s="506"/>
      <c r="RQG47" s="504"/>
      <c r="RQY47" s="506"/>
      <c r="RQZ47" s="504"/>
      <c r="RRR47" s="506"/>
      <c r="RRS47" s="504"/>
      <c r="RSK47" s="506"/>
      <c r="RSL47" s="504"/>
      <c r="RTD47" s="506"/>
      <c r="RTE47" s="504"/>
      <c r="RTW47" s="506"/>
      <c r="RTX47" s="504"/>
      <c r="RUP47" s="506"/>
      <c r="RUQ47" s="504"/>
      <c r="RVI47" s="506"/>
      <c r="RVJ47" s="504"/>
      <c r="RWB47" s="506"/>
      <c r="RWC47" s="504"/>
      <c r="RWU47" s="506"/>
      <c r="RWV47" s="504"/>
      <c r="RXN47" s="506"/>
      <c r="RXO47" s="504"/>
      <c r="RYG47" s="506"/>
      <c r="RYH47" s="504"/>
      <c r="RYZ47" s="506"/>
      <c r="RZA47" s="504"/>
      <c r="RZS47" s="506"/>
      <c r="RZT47" s="504"/>
      <c r="SAL47" s="506"/>
      <c r="SAM47" s="504"/>
      <c r="SBE47" s="506"/>
      <c r="SBF47" s="504"/>
      <c r="SBX47" s="506"/>
      <c r="SBY47" s="504"/>
      <c r="SCQ47" s="506"/>
      <c r="SCR47" s="504"/>
      <c r="SDJ47" s="506"/>
      <c r="SDK47" s="504"/>
      <c r="SEC47" s="506"/>
      <c r="SED47" s="504"/>
      <c r="SEV47" s="506"/>
      <c r="SEW47" s="504"/>
      <c r="SFO47" s="506"/>
      <c r="SFP47" s="504"/>
      <c r="SGH47" s="506"/>
      <c r="SGI47" s="504"/>
      <c r="SHA47" s="506"/>
      <c r="SHB47" s="504"/>
      <c r="SHT47" s="506"/>
      <c r="SHU47" s="504"/>
      <c r="SIM47" s="506"/>
      <c r="SIN47" s="504"/>
      <c r="SJF47" s="506"/>
      <c r="SJG47" s="504"/>
      <c r="SJY47" s="506"/>
      <c r="SJZ47" s="504"/>
      <c r="SKR47" s="506"/>
      <c r="SKS47" s="504"/>
      <c r="SLK47" s="506"/>
      <c r="SLL47" s="504"/>
      <c r="SMD47" s="506"/>
      <c r="SME47" s="504"/>
      <c r="SMW47" s="506"/>
      <c r="SMX47" s="504"/>
      <c r="SNP47" s="506"/>
      <c r="SNQ47" s="504"/>
      <c r="SOI47" s="506"/>
      <c r="SOJ47" s="504"/>
      <c r="SPB47" s="506"/>
      <c r="SPC47" s="504"/>
      <c r="SPU47" s="506"/>
      <c r="SPV47" s="504"/>
      <c r="SQN47" s="506"/>
      <c r="SQO47" s="504"/>
      <c r="SRG47" s="506"/>
      <c r="SRH47" s="504"/>
      <c r="SRZ47" s="506"/>
      <c r="SSA47" s="504"/>
      <c r="SSS47" s="506"/>
      <c r="SST47" s="504"/>
      <c r="STL47" s="506"/>
      <c r="STM47" s="504"/>
      <c r="SUE47" s="506"/>
      <c r="SUF47" s="504"/>
      <c r="SUX47" s="506"/>
      <c r="SUY47" s="504"/>
      <c r="SVQ47" s="506"/>
      <c r="SVR47" s="504"/>
      <c r="SWJ47" s="506"/>
      <c r="SWK47" s="504"/>
      <c r="SXC47" s="506"/>
      <c r="SXD47" s="504"/>
      <c r="SXV47" s="506"/>
      <c r="SXW47" s="504"/>
      <c r="SYO47" s="506"/>
      <c r="SYP47" s="504"/>
      <c r="SZH47" s="506"/>
      <c r="SZI47" s="504"/>
      <c r="TAA47" s="506"/>
      <c r="TAB47" s="504"/>
      <c r="TAT47" s="506"/>
      <c r="TAU47" s="504"/>
      <c r="TBM47" s="506"/>
      <c r="TBN47" s="504"/>
      <c r="TCF47" s="506"/>
      <c r="TCG47" s="504"/>
      <c r="TCY47" s="506"/>
      <c r="TCZ47" s="504"/>
      <c r="TDR47" s="506"/>
      <c r="TDS47" s="504"/>
      <c r="TEK47" s="506"/>
      <c r="TEL47" s="504"/>
      <c r="TFD47" s="506"/>
      <c r="TFE47" s="504"/>
      <c r="TFW47" s="506"/>
      <c r="TFX47" s="504"/>
      <c r="TGP47" s="506"/>
      <c r="TGQ47" s="504"/>
      <c r="THI47" s="506"/>
      <c r="THJ47" s="504"/>
      <c r="TIB47" s="506"/>
      <c r="TIC47" s="504"/>
      <c r="TIU47" s="506"/>
      <c r="TIV47" s="504"/>
      <c r="TJN47" s="506"/>
      <c r="TJO47" s="504"/>
      <c r="TKG47" s="506"/>
      <c r="TKH47" s="504"/>
      <c r="TKZ47" s="506"/>
      <c r="TLA47" s="504"/>
      <c r="TLS47" s="506"/>
      <c r="TLT47" s="504"/>
      <c r="TML47" s="506"/>
      <c r="TMM47" s="504"/>
      <c r="TNE47" s="506"/>
      <c r="TNF47" s="504"/>
      <c r="TNX47" s="506"/>
      <c r="TNY47" s="504"/>
      <c r="TOQ47" s="506"/>
      <c r="TOR47" s="504"/>
      <c r="TPJ47" s="506"/>
      <c r="TPK47" s="504"/>
      <c r="TQC47" s="506"/>
      <c r="TQD47" s="504"/>
      <c r="TQV47" s="506"/>
      <c r="TQW47" s="504"/>
      <c r="TRO47" s="506"/>
      <c r="TRP47" s="504"/>
      <c r="TSH47" s="506"/>
      <c r="TSI47" s="504"/>
      <c r="TTA47" s="506"/>
      <c r="TTB47" s="504"/>
      <c r="TTT47" s="506"/>
      <c r="TTU47" s="504"/>
      <c r="TUM47" s="506"/>
      <c r="TUN47" s="504"/>
      <c r="TVF47" s="506"/>
      <c r="TVG47" s="504"/>
      <c r="TVY47" s="506"/>
      <c r="TVZ47" s="504"/>
      <c r="TWR47" s="506"/>
      <c r="TWS47" s="504"/>
      <c r="TXK47" s="506"/>
      <c r="TXL47" s="504"/>
      <c r="TYD47" s="506"/>
      <c r="TYE47" s="504"/>
      <c r="TYW47" s="506"/>
      <c r="TYX47" s="504"/>
      <c r="TZP47" s="506"/>
      <c r="TZQ47" s="504"/>
      <c r="UAI47" s="506"/>
      <c r="UAJ47" s="504"/>
      <c r="UBB47" s="506"/>
      <c r="UBC47" s="504"/>
      <c r="UBU47" s="506"/>
      <c r="UBV47" s="504"/>
      <c r="UCN47" s="506"/>
      <c r="UCO47" s="504"/>
      <c r="UDG47" s="506"/>
      <c r="UDH47" s="504"/>
      <c r="UDZ47" s="506"/>
      <c r="UEA47" s="504"/>
      <c r="UES47" s="506"/>
      <c r="UET47" s="504"/>
      <c r="UFL47" s="506"/>
      <c r="UFM47" s="504"/>
      <c r="UGE47" s="506"/>
      <c r="UGF47" s="504"/>
      <c r="UGX47" s="506"/>
      <c r="UGY47" s="504"/>
      <c r="UHQ47" s="506"/>
      <c r="UHR47" s="504"/>
      <c r="UIJ47" s="506"/>
      <c r="UIK47" s="504"/>
      <c r="UJC47" s="506"/>
      <c r="UJD47" s="504"/>
      <c r="UJV47" s="506"/>
      <c r="UJW47" s="504"/>
      <c r="UKO47" s="506"/>
      <c r="UKP47" s="504"/>
      <c r="ULH47" s="506"/>
      <c r="ULI47" s="504"/>
      <c r="UMA47" s="506"/>
      <c r="UMB47" s="504"/>
      <c r="UMT47" s="506"/>
      <c r="UMU47" s="504"/>
      <c r="UNM47" s="506"/>
      <c r="UNN47" s="504"/>
      <c r="UOF47" s="506"/>
      <c r="UOG47" s="504"/>
      <c r="UOY47" s="506"/>
      <c r="UOZ47" s="504"/>
      <c r="UPR47" s="506"/>
      <c r="UPS47" s="504"/>
      <c r="UQK47" s="506"/>
      <c r="UQL47" s="504"/>
      <c r="URD47" s="506"/>
      <c r="URE47" s="504"/>
      <c r="URW47" s="506"/>
      <c r="URX47" s="504"/>
      <c r="USP47" s="506"/>
      <c r="USQ47" s="504"/>
      <c r="UTI47" s="506"/>
      <c r="UTJ47" s="504"/>
      <c r="UUB47" s="506"/>
      <c r="UUC47" s="504"/>
      <c r="UUU47" s="506"/>
      <c r="UUV47" s="504"/>
      <c r="UVN47" s="506"/>
      <c r="UVO47" s="504"/>
      <c r="UWG47" s="506"/>
      <c r="UWH47" s="504"/>
      <c r="UWZ47" s="506"/>
      <c r="UXA47" s="504"/>
      <c r="UXS47" s="506"/>
      <c r="UXT47" s="504"/>
      <c r="UYL47" s="506"/>
      <c r="UYM47" s="504"/>
      <c r="UZE47" s="506"/>
      <c r="UZF47" s="504"/>
      <c r="UZX47" s="506"/>
      <c r="UZY47" s="504"/>
      <c r="VAQ47" s="506"/>
      <c r="VAR47" s="504"/>
      <c r="VBJ47" s="506"/>
      <c r="VBK47" s="504"/>
      <c r="VCC47" s="506"/>
      <c r="VCD47" s="504"/>
      <c r="VCV47" s="506"/>
      <c r="VCW47" s="504"/>
      <c r="VDO47" s="506"/>
      <c r="VDP47" s="504"/>
      <c r="VEH47" s="506"/>
      <c r="VEI47" s="504"/>
      <c r="VFA47" s="506"/>
      <c r="VFB47" s="504"/>
      <c r="VFT47" s="506"/>
      <c r="VFU47" s="504"/>
      <c r="VGM47" s="506"/>
      <c r="VGN47" s="504"/>
      <c r="VHF47" s="506"/>
      <c r="VHG47" s="504"/>
      <c r="VHY47" s="506"/>
      <c r="VHZ47" s="504"/>
      <c r="VIR47" s="506"/>
      <c r="VIS47" s="504"/>
      <c r="VJK47" s="506"/>
      <c r="VJL47" s="504"/>
      <c r="VKD47" s="506"/>
      <c r="VKE47" s="504"/>
      <c r="VKW47" s="506"/>
      <c r="VKX47" s="504"/>
      <c r="VLP47" s="506"/>
      <c r="VLQ47" s="504"/>
      <c r="VMI47" s="506"/>
      <c r="VMJ47" s="504"/>
      <c r="VNB47" s="506"/>
      <c r="VNC47" s="504"/>
      <c r="VNU47" s="506"/>
      <c r="VNV47" s="504"/>
      <c r="VON47" s="506"/>
      <c r="VOO47" s="504"/>
      <c r="VPG47" s="506"/>
      <c r="VPH47" s="504"/>
      <c r="VPZ47" s="506"/>
      <c r="VQA47" s="504"/>
      <c r="VQS47" s="506"/>
      <c r="VQT47" s="504"/>
      <c r="VRL47" s="506"/>
      <c r="VRM47" s="504"/>
      <c r="VSE47" s="506"/>
      <c r="VSF47" s="504"/>
      <c r="VSX47" s="506"/>
      <c r="VSY47" s="504"/>
      <c r="VTQ47" s="506"/>
      <c r="VTR47" s="504"/>
      <c r="VUJ47" s="506"/>
      <c r="VUK47" s="504"/>
      <c r="VVC47" s="506"/>
      <c r="VVD47" s="504"/>
      <c r="VVV47" s="506"/>
      <c r="VVW47" s="504"/>
      <c r="VWO47" s="506"/>
      <c r="VWP47" s="504"/>
      <c r="VXH47" s="506"/>
      <c r="VXI47" s="504"/>
      <c r="VYA47" s="506"/>
      <c r="VYB47" s="504"/>
      <c r="VYT47" s="506"/>
      <c r="VYU47" s="504"/>
      <c r="VZM47" s="506"/>
      <c r="VZN47" s="504"/>
      <c r="WAF47" s="506"/>
      <c r="WAG47" s="504"/>
      <c r="WAY47" s="506"/>
      <c r="WAZ47" s="504"/>
      <c r="WBR47" s="506"/>
      <c r="WBS47" s="504"/>
      <c r="WCK47" s="506"/>
      <c r="WCL47" s="504"/>
      <c r="WDD47" s="506"/>
      <c r="WDE47" s="504"/>
      <c r="WDW47" s="506"/>
      <c r="WDX47" s="504"/>
      <c r="WEP47" s="506"/>
      <c r="WEQ47" s="504"/>
      <c r="WFI47" s="506"/>
      <c r="WFJ47" s="504"/>
      <c r="WGB47" s="506"/>
      <c r="WGC47" s="504"/>
      <c r="WGU47" s="506"/>
      <c r="WGV47" s="504"/>
      <c r="WHN47" s="506"/>
      <c r="WHO47" s="504"/>
      <c r="WIG47" s="506"/>
      <c r="WIH47" s="504"/>
      <c r="WIZ47" s="506"/>
      <c r="WJA47" s="504"/>
      <c r="WJS47" s="506"/>
      <c r="WJT47" s="504"/>
      <c r="WKL47" s="506"/>
      <c r="WKM47" s="504"/>
      <c r="WLE47" s="506"/>
      <c r="WLF47" s="504"/>
      <c r="WLX47" s="506"/>
      <c r="WLY47" s="504"/>
      <c r="WMQ47" s="506"/>
      <c r="WMR47" s="504"/>
      <c r="WNJ47" s="506"/>
      <c r="WNK47" s="504"/>
      <c r="WOC47" s="506"/>
      <c r="WOD47" s="504"/>
      <c r="WOV47" s="506"/>
      <c r="WOW47" s="504"/>
      <c r="WPO47" s="506"/>
      <c r="WPP47" s="504"/>
      <c r="WQH47" s="506"/>
      <c r="WQI47" s="504"/>
      <c r="WRA47" s="506"/>
      <c r="WRB47" s="504"/>
      <c r="WRT47" s="506"/>
      <c r="WRU47" s="504"/>
      <c r="WSM47" s="506"/>
      <c r="WSN47" s="504"/>
      <c r="WTF47" s="506"/>
      <c r="WTG47" s="504"/>
      <c r="WTY47" s="506"/>
      <c r="WTZ47" s="504"/>
      <c r="WUR47" s="506"/>
      <c r="WUS47" s="504"/>
      <c r="WVK47" s="506"/>
      <c r="WVL47" s="504"/>
      <c r="WWD47" s="506"/>
      <c r="WWE47" s="504"/>
      <c r="WWW47" s="506"/>
      <c r="WWX47" s="504"/>
      <c r="WXP47" s="506"/>
      <c r="WXQ47" s="504"/>
      <c r="WYI47" s="506"/>
      <c r="WYJ47" s="504"/>
      <c r="WZB47" s="506"/>
      <c r="WZC47" s="504"/>
      <c r="WZU47" s="506"/>
      <c r="WZV47" s="504"/>
      <c r="XAN47" s="506"/>
      <c r="XAO47" s="504"/>
      <c r="XBG47" s="506"/>
      <c r="XBH47" s="504"/>
      <c r="XBZ47" s="506"/>
      <c r="XCA47" s="504"/>
      <c r="XCS47" s="506"/>
      <c r="XCT47" s="504"/>
      <c r="XDL47" s="506"/>
      <c r="XDM47" s="504"/>
      <c r="XEE47" s="506"/>
      <c r="XEF47" s="504"/>
      <c r="XEX47" s="506"/>
      <c r="XEY47" s="504"/>
    </row>
    <row r="48" spans="1:16384" s="453" customFormat="1" ht="13.5" customHeight="1">
      <c r="A48" s="3345" t="s">
        <v>56</v>
      </c>
      <c r="B48" s="3613">
        <v>6</v>
      </c>
      <c r="C48" s="3613"/>
      <c r="D48" s="3607">
        <f t="shared" si="10"/>
        <v>6</v>
      </c>
      <c r="E48" s="3625"/>
      <c r="F48" s="3625"/>
      <c r="G48" s="3614">
        <v>6</v>
      </c>
      <c r="H48" s="3615"/>
      <c r="I48" s="3615"/>
      <c r="J48" s="3615"/>
      <c r="K48" s="3626"/>
      <c r="L48" s="3626"/>
      <c r="M48" s="3626">
        <v>1</v>
      </c>
      <c r="N48" s="3626"/>
      <c r="O48" s="3626">
        <v>6</v>
      </c>
      <c r="P48" s="3626"/>
      <c r="Q48" s="3626">
        <v>6</v>
      </c>
      <c r="R48" s="3627"/>
      <c r="S48" s="3611">
        <f t="shared" si="11"/>
        <v>6</v>
      </c>
    </row>
    <row r="49" spans="1:16384" s="453" customFormat="1" ht="13.5" customHeight="1">
      <c r="A49" s="3345" t="s">
        <v>57</v>
      </c>
      <c r="B49" s="3613"/>
      <c r="C49" s="3613">
        <v>27</v>
      </c>
      <c r="D49" s="3607">
        <f t="shared" si="10"/>
        <v>27</v>
      </c>
      <c r="E49" s="3625"/>
      <c r="F49" s="3625"/>
      <c r="G49" s="3614"/>
      <c r="H49" s="3615"/>
      <c r="I49" s="3615">
        <v>27</v>
      </c>
      <c r="J49" s="3615"/>
      <c r="K49" s="3626"/>
      <c r="L49" s="3626">
        <v>11</v>
      </c>
      <c r="M49" s="3626"/>
      <c r="N49" s="3626">
        <v>5</v>
      </c>
      <c r="O49" s="3626"/>
      <c r="P49" s="3626">
        <v>27</v>
      </c>
      <c r="Q49" s="3626"/>
      <c r="R49" s="3627">
        <v>27</v>
      </c>
      <c r="S49" s="3611">
        <f t="shared" si="11"/>
        <v>27</v>
      </c>
    </row>
    <row r="50" spans="1:16384" s="453" customFormat="1" ht="13.5" customHeight="1">
      <c r="A50" s="3488" t="s">
        <v>58</v>
      </c>
      <c r="B50" s="3613"/>
      <c r="C50" s="3613"/>
      <c r="D50" s="3607">
        <f t="shared" si="10"/>
        <v>0</v>
      </c>
      <c r="E50" s="1858"/>
      <c r="F50" s="1859"/>
      <c r="G50" s="3614"/>
      <c r="H50" s="3615"/>
      <c r="I50" s="3615"/>
      <c r="J50" s="3615"/>
      <c r="K50" s="1860"/>
      <c r="L50" s="1861"/>
      <c r="M50" s="1861"/>
      <c r="N50" s="1861"/>
      <c r="O50" s="1861"/>
      <c r="P50" s="1861"/>
      <c r="Q50" s="1861"/>
      <c r="R50" s="1862"/>
      <c r="S50" s="3611">
        <f t="shared" si="11"/>
        <v>0</v>
      </c>
    </row>
    <row r="51" spans="1:16384" s="453" customFormat="1" ht="13.5" customHeight="1">
      <c r="A51" s="3345" t="s">
        <v>59</v>
      </c>
      <c r="B51" s="3613">
        <v>13</v>
      </c>
      <c r="C51" s="3613"/>
      <c r="D51" s="3607">
        <f t="shared" si="10"/>
        <v>13</v>
      </c>
      <c r="E51" s="1858"/>
      <c r="F51" s="1859"/>
      <c r="G51" s="3614">
        <v>13</v>
      </c>
      <c r="H51" s="3615"/>
      <c r="I51" s="3615"/>
      <c r="J51" s="3615"/>
      <c r="K51" s="1860">
        <v>8</v>
      </c>
      <c r="L51" s="1861"/>
      <c r="M51" s="1861">
        <v>2</v>
      </c>
      <c r="N51" s="1861"/>
      <c r="O51" s="1861">
        <v>13</v>
      </c>
      <c r="P51" s="1861"/>
      <c r="Q51" s="1861">
        <v>13</v>
      </c>
      <c r="R51" s="1862"/>
      <c r="S51" s="3611">
        <f t="shared" si="11"/>
        <v>13</v>
      </c>
    </row>
    <row r="52" spans="1:16384" s="453" customFormat="1" ht="15" customHeight="1" thickBot="1">
      <c r="A52" s="3453" t="s">
        <v>41</v>
      </c>
      <c r="B52" s="3623">
        <f t="shared" ref="B52:P52" si="13">SUM(B35:B51)</f>
        <v>134</v>
      </c>
      <c r="C52" s="3635">
        <f t="shared" si="13"/>
        <v>59</v>
      </c>
      <c r="D52" s="3636">
        <f t="shared" si="13"/>
        <v>193</v>
      </c>
      <c r="E52" s="3623">
        <f t="shared" si="13"/>
        <v>0</v>
      </c>
      <c r="F52" s="3635">
        <f t="shared" si="13"/>
        <v>0</v>
      </c>
      <c r="G52" s="3624">
        <f t="shared" si="13"/>
        <v>134</v>
      </c>
      <c r="H52" s="3637">
        <f t="shared" si="13"/>
        <v>0</v>
      </c>
      <c r="I52" s="3638">
        <f t="shared" si="13"/>
        <v>59</v>
      </c>
      <c r="J52" s="3635">
        <f t="shared" si="13"/>
        <v>0</v>
      </c>
      <c r="K52" s="3639">
        <f t="shared" si="13"/>
        <v>49</v>
      </c>
      <c r="L52" s="3637">
        <f t="shared" si="13"/>
        <v>28</v>
      </c>
      <c r="M52" s="3637">
        <f t="shared" si="13"/>
        <v>45</v>
      </c>
      <c r="N52" s="3637">
        <f t="shared" si="13"/>
        <v>9</v>
      </c>
      <c r="O52" s="3637">
        <f t="shared" si="13"/>
        <v>134</v>
      </c>
      <c r="P52" s="3637">
        <f t="shared" si="13"/>
        <v>59</v>
      </c>
      <c r="Q52" s="3637">
        <f t="shared" ref="Q52:R52" si="14">SUM(Q35:Q51)</f>
        <v>134</v>
      </c>
      <c r="R52" s="3637">
        <f t="shared" si="14"/>
        <v>59</v>
      </c>
      <c r="S52" s="3640">
        <f>SUM(S35:S51)</f>
        <v>193</v>
      </c>
    </row>
    <row r="53" spans="1:16384" s="659" customFormat="1" ht="15" customHeight="1" thickTop="1" thickBot="1">
      <c r="A53" s="658"/>
      <c r="B53" s="712"/>
      <c r="C53" s="712"/>
      <c r="D53" s="712">
        <f>B52+C52</f>
        <v>193</v>
      </c>
      <c r="E53" s="712"/>
      <c r="F53" s="712"/>
      <c r="G53" s="1721"/>
      <c r="H53" s="1721"/>
      <c r="I53" s="712"/>
      <c r="J53" s="712"/>
      <c r="K53" s="1721"/>
      <c r="L53" s="1721"/>
      <c r="M53" s="1721"/>
      <c r="N53" s="1721"/>
      <c r="O53" s="1721"/>
      <c r="P53" s="1721"/>
      <c r="Q53" s="1721"/>
      <c r="R53" s="1729"/>
      <c r="S53" s="1243"/>
    </row>
    <row r="54" spans="1:16384" s="24" customFormat="1" ht="15" customHeight="1" thickBot="1">
      <c r="A54" s="2384" t="s">
        <v>262</v>
      </c>
      <c r="B54" s="2385"/>
      <c r="C54" s="2385"/>
      <c r="D54" s="2385"/>
      <c r="E54" s="2385"/>
      <c r="F54" s="2385"/>
      <c r="G54" s="2376"/>
      <c r="H54" s="2376"/>
      <c r="I54" s="2375"/>
      <c r="J54" s="2375"/>
      <c r="K54" s="2376"/>
      <c r="L54" s="2376"/>
      <c r="M54" s="2376"/>
      <c r="N54" s="2376"/>
      <c r="O54" s="2376"/>
      <c r="P54" s="2376"/>
      <c r="Q54" s="2377"/>
      <c r="R54" s="2378"/>
      <c r="S54" s="2379"/>
    </row>
    <row r="55" spans="1:16384" s="453" customFormat="1" ht="14.85" customHeight="1">
      <c r="A55" s="1234" t="str">
        <f>'General PNGUM'!A55</f>
        <v>Awarosa Adventist Community</v>
      </c>
      <c r="B55" s="1931">
        <v>4</v>
      </c>
      <c r="C55" s="1932"/>
      <c r="D55" s="3607">
        <f>SUM(B55:C55)</f>
        <v>4</v>
      </c>
      <c r="E55" s="1932"/>
      <c r="F55" s="1932"/>
      <c r="G55" s="1932">
        <v>4</v>
      </c>
      <c r="H55" s="1932"/>
      <c r="I55" s="1932"/>
      <c r="J55" s="1932"/>
      <c r="K55" s="1932">
        <v>1</v>
      </c>
      <c r="L55" s="1932"/>
      <c r="M55" s="1932"/>
      <c r="N55" s="1932"/>
      <c r="O55" s="1932">
        <v>1</v>
      </c>
      <c r="P55" s="1932"/>
      <c r="Q55" s="1932">
        <v>3</v>
      </c>
      <c r="R55" s="1933"/>
      <c r="S55" s="3611">
        <f t="shared" si="11"/>
        <v>4</v>
      </c>
    </row>
    <row r="56" spans="1:16384" s="453" customFormat="1" ht="14.85" customHeight="1">
      <c r="A56" s="1234" t="str">
        <f>'General PNGUM'!A56</f>
        <v>Bena Adventist Primary</v>
      </c>
      <c r="B56" s="1931">
        <v>13</v>
      </c>
      <c r="C56" s="1932"/>
      <c r="D56" s="3607">
        <f t="shared" ref="D56:D70" si="15">SUM(B56:C56)</f>
        <v>13</v>
      </c>
      <c r="E56" s="1932">
        <v>2</v>
      </c>
      <c r="F56" s="1932"/>
      <c r="G56" s="1932">
        <v>13</v>
      </c>
      <c r="H56" s="1932"/>
      <c r="I56" s="1932"/>
      <c r="J56" s="1932"/>
      <c r="K56" s="1932">
        <v>13</v>
      </c>
      <c r="L56" s="1932"/>
      <c r="M56" s="1932">
        <v>3</v>
      </c>
      <c r="N56" s="1932"/>
      <c r="O56" s="1932">
        <v>13</v>
      </c>
      <c r="P56" s="1932"/>
      <c r="Q56" s="1932"/>
      <c r="R56" s="1933"/>
      <c r="S56" s="3611">
        <f t="shared" si="11"/>
        <v>13</v>
      </c>
    </row>
    <row r="57" spans="1:16384" s="453" customFormat="1" ht="14.85" customHeight="1">
      <c r="A57" s="1234" t="str">
        <f>'General PNGUM'!A57</f>
        <v xml:space="preserve">Homu Adventist Primary </v>
      </c>
      <c r="B57" s="3641">
        <v>8</v>
      </c>
      <c r="C57" s="3427"/>
      <c r="D57" s="3607">
        <f t="shared" si="15"/>
        <v>8</v>
      </c>
      <c r="E57" s="3427"/>
      <c r="F57" s="3427"/>
      <c r="G57" s="3427">
        <v>8</v>
      </c>
      <c r="H57" s="3427"/>
      <c r="I57" s="3427"/>
      <c r="J57" s="3427"/>
      <c r="K57" s="3427">
        <v>6</v>
      </c>
      <c r="L57" s="3427"/>
      <c r="M57" s="3427">
        <v>2</v>
      </c>
      <c r="N57" s="3427"/>
      <c r="O57" s="3427">
        <v>6</v>
      </c>
      <c r="P57" s="3427"/>
      <c r="Q57" s="3427">
        <v>2</v>
      </c>
      <c r="R57" s="3351"/>
      <c r="S57" s="3611">
        <f t="shared" si="11"/>
        <v>8</v>
      </c>
    </row>
    <row r="58" spans="1:16384" s="1157" customFormat="1" ht="14.85" customHeight="1">
      <c r="A58" s="1234" t="str">
        <f>'General PNGUM'!A58</f>
        <v>Iwaki Adventist Primary</v>
      </c>
      <c r="B58" s="3641">
        <v>7</v>
      </c>
      <c r="C58" s="3427"/>
      <c r="D58" s="3607">
        <f t="shared" si="15"/>
        <v>7</v>
      </c>
      <c r="E58" s="3427"/>
      <c r="F58" s="3427"/>
      <c r="G58" s="3427">
        <v>7</v>
      </c>
      <c r="H58" s="3427"/>
      <c r="I58" s="3427"/>
      <c r="J58" s="3427"/>
      <c r="K58" s="3427">
        <v>6</v>
      </c>
      <c r="L58" s="3427"/>
      <c r="M58" s="3427">
        <v>1</v>
      </c>
      <c r="N58" s="3427"/>
      <c r="O58" s="3427">
        <v>6</v>
      </c>
      <c r="P58" s="3427"/>
      <c r="Q58" s="3427">
        <v>1</v>
      </c>
      <c r="R58" s="3351"/>
      <c r="S58" s="3611">
        <f t="shared" si="11"/>
        <v>7</v>
      </c>
    </row>
    <row r="59" spans="1:16384" s="453" customFormat="1" ht="14.85" customHeight="1">
      <c r="A59" s="1234" t="str">
        <f>'General PNGUM'!A59</f>
        <v>Kabiufa Adventist Secondary</v>
      </c>
      <c r="B59" s="3641"/>
      <c r="C59" s="3427">
        <v>35</v>
      </c>
      <c r="D59" s="3607">
        <f t="shared" si="15"/>
        <v>35</v>
      </c>
      <c r="E59" s="3427"/>
      <c r="F59" s="3427">
        <v>16</v>
      </c>
      <c r="G59" s="3427"/>
      <c r="H59" s="3427"/>
      <c r="I59" s="3427">
        <v>35</v>
      </c>
      <c r="J59" s="3427"/>
      <c r="K59" s="3427"/>
      <c r="L59" s="3427">
        <v>8</v>
      </c>
      <c r="M59" s="3427"/>
      <c r="N59" s="3427">
        <v>27</v>
      </c>
      <c r="O59" s="3427"/>
      <c r="P59" s="3427">
        <v>35</v>
      </c>
      <c r="Q59" s="3427"/>
      <c r="R59" s="3351">
        <v>35</v>
      </c>
      <c r="S59" s="3611">
        <f t="shared" si="11"/>
        <v>35</v>
      </c>
    </row>
    <row r="60" spans="1:16384" s="453" customFormat="1" ht="14.85" customHeight="1">
      <c r="A60" s="1234" t="str">
        <f>'General PNGUM'!A60</f>
        <v>Kaeti Adventis Community</v>
      </c>
      <c r="B60" s="3641">
        <v>4</v>
      </c>
      <c r="C60" s="3427"/>
      <c r="D60" s="3607">
        <f t="shared" si="15"/>
        <v>4</v>
      </c>
      <c r="E60" s="3427"/>
      <c r="F60" s="3427"/>
      <c r="G60" s="3427">
        <v>2</v>
      </c>
      <c r="H60" s="3427">
        <v>2</v>
      </c>
      <c r="I60" s="3427"/>
      <c r="J60" s="3427"/>
      <c r="K60" s="3427">
        <v>1</v>
      </c>
      <c r="L60" s="3427"/>
      <c r="M60" s="3427">
        <v>0</v>
      </c>
      <c r="N60" s="3427"/>
      <c r="O60" s="3427">
        <v>1</v>
      </c>
      <c r="P60" s="3427"/>
      <c r="Q60" s="3427">
        <v>3</v>
      </c>
      <c r="R60" s="3351"/>
      <c r="S60" s="3611">
        <f t="shared" si="11"/>
        <v>4</v>
      </c>
    </row>
    <row r="61" spans="1:16384" s="453" customFormat="1" ht="14.85" customHeight="1">
      <c r="A61" s="1234" t="str">
        <f>'General PNGUM'!A61</f>
        <v>Kama Adventist High</v>
      </c>
      <c r="B61" s="3641"/>
      <c r="C61" s="3427">
        <v>4</v>
      </c>
      <c r="D61" s="3607">
        <f t="shared" si="15"/>
        <v>4</v>
      </c>
      <c r="E61" s="3427"/>
      <c r="F61" s="3427"/>
      <c r="G61" s="3427"/>
      <c r="H61" s="3427"/>
      <c r="I61" s="3427">
        <v>4</v>
      </c>
      <c r="J61" s="3427"/>
      <c r="K61" s="3427"/>
      <c r="L61" s="3427">
        <v>1</v>
      </c>
      <c r="M61" s="3427"/>
      <c r="N61" s="3427">
        <v>4</v>
      </c>
      <c r="O61" s="3427"/>
      <c r="P61" s="3427">
        <v>1</v>
      </c>
      <c r="Q61" s="3427"/>
      <c r="R61" s="3351">
        <v>3</v>
      </c>
      <c r="S61" s="3611">
        <f t="shared" si="11"/>
        <v>4</v>
      </c>
    </row>
    <row r="62" spans="1:16384" s="453" customFormat="1" ht="14.85" customHeight="1">
      <c r="A62" s="1234" t="str">
        <f>'General PNGUM'!A62</f>
        <v>Kama Adventist Primary</v>
      </c>
      <c r="B62" s="3641">
        <v>20</v>
      </c>
      <c r="C62" s="3427"/>
      <c r="D62" s="3607">
        <f t="shared" si="15"/>
        <v>20</v>
      </c>
      <c r="E62" s="3427">
        <v>5</v>
      </c>
      <c r="F62" s="3427"/>
      <c r="G62" s="3427">
        <v>20</v>
      </c>
      <c r="H62" s="3427"/>
      <c r="I62" s="3427"/>
      <c r="J62" s="3427"/>
      <c r="K62" s="3427">
        <v>14</v>
      </c>
      <c r="L62" s="3427"/>
      <c r="M62" s="3427">
        <v>12</v>
      </c>
      <c r="N62" s="3427"/>
      <c r="O62" s="3427">
        <v>14</v>
      </c>
      <c r="P62" s="3427"/>
      <c r="Q62" s="3427">
        <v>6</v>
      </c>
      <c r="R62" s="3351"/>
      <c r="S62" s="3611">
        <f t="shared" si="11"/>
        <v>20</v>
      </c>
    </row>
    <row r="63" spans="1:16384" s="1157" customFormat="1" ht="14.85" customHeight="1">
      <c r="A63" s="1234" t="str">
        <f>'General PNGUM'!A63</f>
        <v>Kami Adventist Primary</v>
      </c>
      <c r="B63" s="3641">
        <v>11</v>
      </c>
      <c r="C63" s="3427"/>
      <c r="D63" s="3607">
        <f t="shared" si="15"/>
        <v>11</v>
      </c>
      <c r="E63" s="3427"/>
      <c r="F63" s="3427"/>
      <c r="G63" s="3427">
        <v>10</v>
      </c>
      <c r="H63" s="3427">
        <v>1</v>
      </c>
      <c r="I63" s="3427"/>
      <c r="J63" s="3427"/>
      <c r="K63" s="3427">
        <v>7</v>
      </c>
      <c r="L63" s="3427"/>
      <c r="M63" s="3427">
        <v>2</v>
      </c>
      <c r="N63" s="3427"/>
      <c r="O63" s="3427">
        <v>7</v>
      </c>
      <c r="P63" s="3427"/>
      <c r="Q63" s="3427">
        <v>4</v>
      </c>
      <c r="R63" s="3351"/>
      <c r="S63" s="3611">
        <f t="shared" si="11"/>
        <v>11</v>
      </c>
      <c r="T63" s="1707"/>
      <c r="U63" s="1708"/>
      <c r="V63" s="1708"/>
      <c r="W63" s="1708"/>
      <c r="X63" s="1708"/>
      <c r="Y63" s="1708"/>
      <c r="Z63" s="1708"/>
      <c r="AA63" s="1708"/>
      <c r="AB63" s="1708"/>
      <c r="AC63" s="1708"/>
      <c r="AD63" s="1708"/>
      <c r="AE63" s="1708"/>
      <c r="AF63" s="1708"/>
      <c r="AG63" s="1708"/>
      <c r="AH63" s="1708"/>
      <c r="AI63" s="1708"/>
      <c r="AJ63" s="1708"/>
      <c r="AK63" s="1708"/>
      <c r="AM63" s="1707"/>
      <c r="AN63" s="1708"/>
      <c r="AO63" s="1708"/>
      <c r="AP63" s="1708"/>
      <c r="AQ63" s="1708"/>
      <c r="AR63" s="1708"/>
      <c r="AS63" s="1708"/>
      <c r="AT63" s="1708"/>
      <c r="AU63" s="1708"/>
      <c r="AV63" s="1708"/>
      <c r="AW63" s="1708"/>
      <c r="AX63" s="3642"/>
      <c r="AY63" s="3642"/>
      <c r="AZ63" s="3643"/>
      <c r="BA63" s="3643"/>
      <c r="BB63" s="3643"/>
      <c r="BC63" s="3643"/>
      <c r="BD63" s="3644"/>
      <c r="BE63" s="3645"/>
      <c r="BF63" s="2386"/>
      <c r="BG63" s="3646"/>
      <c r="BH63" s="3647"/>
      <c r="BI63" s="3648"/>
      <c r="BJ63" s="3646"/>
      <c r="BK63" s="3647"/>
      <c r="BL63" s="3646"/>
      <c r="BM63" s="3643"/>
      <c r="BN63" s="3643"/>
      <c r="BO63" s="3647"/>
      <c r="BP63" s="3642"/>
      <c r="BQ63" s="3643"/>
      <c r="BR63" s="3642"/>
      <c r="BS63" s="3643"/>
      <c r="BT63" s="3643"/>
      <c r="BU63" s="3643"/>
      <c r="BV63" s="3643"/>
      <c r="BW63" s="3644"/>
      <c r="BX63" s="3645"/>
      <c r="BY63" s="2386"/>
      <c r="BZ63" s="3646"/>
      <c r="CA63" s="3647"/>
      <c r="CB63" s="3648"/>
      <c r="CC63" s="3646"/>
      <c r="CD63" s="3647"/>
      <c r="CE63" s="3646"/>
      <c r="CF63" s="3643"/>
      <c r="CG63" s="3643"/>
      <c r="CH63" s="3647"/>
      <c r="CI63" s="3642"/>
      <c r="CJ63" s="3643"/>
      <c r="CK63" s="3642"/>
      <c r="CL63" s="3643"/>
      <c r="CM63" s="3643"/>
      <c r="CN63" s="3643"/>
      <c r="CO63" s="3643"/>
      <c r="CP63" s="3644"/>
      <c r="CQ63" s="3645"/>
      <c r="CR63" s="2386"/>
      <c r="CS63" s="3646"/>
      <c r="CT63" s="3647"/>
      <c r="CU63" s="3648"/>
      <c r="CV63" s="3646"/>
      <c r="CW63" s="3647"/>
      <c r="CX63" s="3646"/>
      <c r="CY63" s="3643"/>
      <c r="CZ63" s="3643"/>
      <c r="DA63" s="3647"/>
      <c r="DB63" s="3642"/>
      <c r="DC63" s="3643"/>
      <c r="DD63" s="3642"/>
      <c r="DE63" s="3643"/>
      <c r="DF63" s="3643"/>
      <c r="DG63" s="3643"/>
      <c r="DH63" s="3643"/>
      <c r="DI63" s="3644"/>
      <c r="DJ63" s="3645"/>
      <c r="DK63" s="2386"/>
      <c r="DL63" s="3646"/>
      <c r="DM63" s="3647"/>
      <c r="DN63" s="3648"/>
      <c r="DO63" s="3646"/>
      <c r="DP63" s="3647"/>
      <c r="DQ63" s="3646"/>
      <c r="DR63" s="3643"/>
      <c r="DS63" s="3643"/>
      <c r="DT63" s="3647"/>
      <c r="DU63" s="3642"/>
      <c r="DV63" s="3643"/>
      <c r="DW63" s="3642"/>
      <c r="DX63" s="3643"/>
      <c r="DY63" s="3643"/>
      <c r="DZ63" s="3643"/>
      <c r="EA63" s="3643"/>
      <c r="EB63" s="3644"/>
      <c r="EC63" s="3645"/>
      <c r="ED63" s="2386"/>
      <c r="EE63" s="3646"/>
      <c r="EF63" s="3647"/>
      <c r="EG63" s="3648"/>
      <c r="EH63" s="3646"/>
      <c r="EI63" s="3647"/>
      <c r="EJ63" s="3646"/>
      <c r="EK63" s="3643"/>
      <c r="EL63" s="3643"/>
      <c r="EM63" s="3647"/>
      <c r="EN63" s="3642"/>
      <c r="EO63" s="3643"/>
      <c r="EP63" s="3642"/>
      <c r="EQ63" s="3643"/>
      <c r="ER63" s="3643"/>
      <c r="ES63" s="3643"/>
      <c r="ET63" s="3643"/>
      <c r="EU63" s="3644"/>
      <c r="EV63" s="3645"/>
      <c r="EW63" s="2386"/>
      <c r="EX63" s="3646"/>
      <c r="EY63" s="3647"/>
      <c r="EZ63" s="3648"/>
      <c r="FA63" s="3646"/>
      <c r="FB63" s="3647"/>
      <c r="FC63" s="3646"/>
      <c r="FD63" s="3643"/>
      <c r="FE63" s="3643"/>
      <c r="FF63" s="3647"/>
      <c r="FG63" s="3642"/>
      <c r="FH63" s="3643"/>
      <c r="FI63" s="3642"/>
      <c r="FJ63" s="3643"/>
      <c r="FK63" s="3643"/>
      <c r="FL63" s="3643"/>
      <c r="FM63" s="3643"/>
      <c r="FN63" s="3644"/>
      <c r="FO63" s="3645"/>
      <c r="FP63" s="2386"/>
      <c r="FQ63" s="3646"/>
      <c r="FR63" s="3647"/>
      <c r="FS63" s="3648"/>
      <c r="FT63" s="3646"/>
      <c r="FU63" s="3647"/>
      <c r="FV63" s="3646"/>
      <c r="FW63" s="3643"/>
      <c r="FX63" s="3643"/>
      <c r="FY63" s="3647"/>
      <c r="FZ63" s="3642"/>
      <c r="GA63" s="3643"/>
      <c r="GB63" s="3642"/>
      <c r="GC63" s="3643"/>
      <c r="GD63" s="3643"/>
      <c r="GE63" s="3643"/>
      <c r="GF63" s="3643"/>
      <c r="GG63" s="3644"/>
      <c r="GH63" s="3645"/>
      <c r="GI63" s="2386"/>
      <c r="GJ63" s="3646"/>
      <c r="GK63" s="3647"/>
      <c r="GL63" s="3648"/>
      <c r="GM63" s="3646"/>
      <c r="GN63" s="3647"/>
      <c r="GO63" s="3646"/>
      <c r="GP63" s="3643"/>
      <c r="GQ63" s="3643"/>
      <c r="GR63" s="3647"/>
      <c r="GS63" s="3642"/>
      <c r="GT63" s="3643"/>
      <c r="GU63" s="3642"/>
      <c r="GV63" s="3643"/>
      <c r="GW63" s="3643"/>
      <c r="GX63" s="3643"/>
      <c r="GY63" s="3643"/>
      <c r="GZ63" s="3644"/>
      <c r="HA63" s="3645"/>
      <c r="HB63" s="2386"/>
      <c r="HC63" s="3646"/>
      <c r="HD63" s="3647"/>
      <c r="HE63" s="3648"/>
      <c r="HF63" s="3646"/>
      <c r="HG63" s="3647"/>
      <c r="HH63" s="3646"/>
      <c r="HI63" s="3643"/>
      <c r="HJ63" s="3643"/>
      <c r="HK63" s="3647"/>
      <c r="HL63" s="3642"/>
      <c r="HM63" s="3643"/>
      <c r="HN63" s="3642"/>
      <c r="HO63" s="3643"/>
      <c r="HP63" s="3643"/>
      <c r="HQ63" s="3643"/>
      <c r="HR63" s="3643"/>
      <c r="HS63" s="3644"/>
      <c r="HT63" s="3645"/>
      <c r="HU63" s="2386"/>
      <c r="HV63" s="3646"/>
      <c r="HW63" s="3647"/>
      <c r="HX63" s="3648"/>
      <c r="HY63" s="3646"/>
      <c r="HZ63" s="3647"/>
      <c r="IA63" s="3646"/>
      <c r="IB63" s="3643"/>
      <c r="IC63" s="3643"/>
      <c r="ID63" s="3647"/>
      <c r="IE63" s="3642"/>
      <c r="IF63" s="3643"/>
      <c r="IG63" s="3642"/>
      <c r="IH63" s="3643"/>
      <c r="II63" s="3643"/>
      <c r="IJ63" s="3643"/>
      <c r="IK63" s="3643"/>
      <c r="IL63" s="3644"/>
      <c r="IM63" s="3645"/>
      <c r="IN63" s="2386"/>
      <c r="IO63" s="3646"/>
      <c r="IP63" s="3647"/>
      <c r="IQ63" s="3648"/>
      <c r="IR63" s="3646"/>
      <c r="IS63" s="3647"/>
      <c r="IT63" s="3646"/>
      <c r="IU63" s="3643"/>
      <c r="IV63" s="3643"/>
      <c r="IW63" s="3647"/>
      <c r="IX63" s="3642"/>
      <c r="IY63" s="3643"/>
      <c r="IZ63" s="3642"/>
      <c r="JA63" s="3643"/>
      <c r="JB63" s="3643"/>
      <c r="JC63" s="3643"/>
      <c r="JD63" s="3643"/>
      <c r="JE63" s="3644"/>
      <c r="JF63" s="3645"/>
      <c r="JG63" s="2386"/>
      <c r="JH63" s="3646"/>
      <c r="JI63" s="3647"/>
      <c r="JJ63" s="3648"/>
      <c r="JK63" s="3646"/>
      <c r="JL63" s="3647"/>
      <c r="JM63" s="3646"/>
      <c r="JN63" s="3643"/>
      <c r="JO63" s="3643"/>
      <c r="JP63" s="3647"/>
      <c r="JQ63" s="3642"/>
      <c r="JR63" s="3643"/>
      <c r="JS63" s="3642"/>
      <c r="JT63" s="3643"/>
      <c r="JU63" s="3643"/>
      <c r="JV63" s="3643"/>
      <c r="JW63" s="3643"/>
      <c r="JX63" s="3644"/>
      <c r="JY63" s="3645"/>
      <c r="JZ63" s="2386"/>
      <c r="KA63" s="3646"/>
      <c r="KB63" s="3647"/>
      <c r="KC63" s="3648"/>
      <c r="KD63" s="3646"/>
      <c r="KE63" s="3647"/>
      <c r="KF63" s="3646"/>
      <c r="KG63" s="3643"/>
      <c r="KH63" s="3643"/>
      <c r="KI63" s="3647"/>
      <c r="KJ63" s="3642"/>
      <c r="KK63" s="3643"/>
      <c r="KL63" s="3642"/>
      <c r="KM63" s="3643"/>
      <c r="KN63" s="3643"/>
      <c r="KO63" s="3643"/>
      <c r="KP63" s="3643"/>
      <c r="KQ63" s="3644"/>
      <c r="KR63" s="3645"/>
      <c r="KS63" s="2386"/>
      <c r="KT63" s="3646"/>
      <c r="KU63" s="3647"/>
      <c r="KV63" s="3648"/>
      <c r="KW63" s="3646"/>
      <c r="KX63" s="3647"/>
      <c r="KY63" s="3646"/>
      <c r="KZ63" s="3643"/>
      <c r="LA63" s="3643"/>
      <c r="LB63" s="3647"/>
      <c r="LC63" s="3642"/>
      <c r="LD63" s="3643"/>
      <c r="LE63" s="3642"/>
      <c r="LF63" s="3643"/>
      <c r="LG63" s="3643"/>
      <c r="LH63" s="3643"/>
      <c r="LI63" s="3643"/>
      <c r="LJ63" s="3644"/>
      <c r="LK63" s="3645"/>
      <c r="LL63" s="2386"/>
      <c r="LM63" s="3646"/>
      <c r="LN63" s="3647"/>
      <c r="LO63" s="3648"/>
      <c r="LP63" s="3646"/>
      <c r="LQ63" s="3647"/>
      <c r="LR63" s="3646"/>
      <c r="LS63" s="3643"/>
      <c r="LT63" s="3643"/>
      <c r="LU63" s="3647"/>
      <c r="LV63" s="3642"/>
      <c r="LW63" s="3643"/>
      <c r="LX63" s="3642"/>
      <c r="LY63" s="3643"/>
      <c r="LZ63" s="3643"/>
      <c r="MA63" s="3643"/>
      <c r="MB63" s="3643"/>
      <c r="MC63" s="3644"/>
      <c r="MD63" s="3645"/>
      <c r="ME63" s="2386"/>
      <c r="MF63" s="3646"/>
      <c r="MG63" s="3647"/>
      <c r="MH63" s="3648"/>
      <c r="MI63" s="3646"/>
      <c r="MJ63" s="3647"/>
      <c r="MK63" s="3646"/>
      <c r="ML63" s="3643"/>
      <c r="MM63" s="3643"/>
      <c r="MN63" s="3647"/>
      <c r="MO63" s="3642"/>
      <c r="MP63" s="3643"/>
      <c r="MQ63" s="3642"/>
      <c r="MR63" s="3643"/>
      <c r="MS63" s="3643"/>
      <c r="MT63" s="3643"/>
      <c r="MU63" s="3643"/>
      <c r="MV63" s="3644"/>
      <c r="MW63" s="3645"/>
      <c r="MX63" s="2386"/>
      <c r="MY63" s="3646"/>
      <c r="MZ63" s="3647"/>
      <c r="NA63" s="3648"/>
      <c r="NB63" s="3646"/>
      <c r="NC63" s="3647"/>
      <c r="ND63" s="3646"/>
      <c r="NE63" s="3643"/>
      <c r="NF63" s="3643"/>
      <c r="NG63" s="3647"/>
      <c r="NH63" s="3642"/>
      <c r="NI63" s="3643"/>
      <c r="NJ63" s="3642"/>
      <c r="NK63" s="3643"/>
      <c r="NL63" s="3643"/>
      <c r="NM63" s="3643"/>
      <c r="NN63" s="3643"/>
      <c r="NO63" s="3644"/>
      <c r="NP63" s="3645"/>
      <c r="NQ63" s="2386"/>
      <c r="NR63" s="3646"/>
      <c r="NS63" s="3647"/>
      <c r="NT63" s="3648"/>
      <c r="NU63" s="3646"/>
      <c r="NV63" s="3647"/>
      <c r="NW63" s="3646"/>
      <c r="NX63" s="3643"/>
      <c r="NY63" s="3643"/>
      <c r="NZ63" s="3647"/>
      <c r="OA63" s="3642"/>
      <c r="OB63" s="3643"/>
      <c r="OC63" s="3642"/>
      <c r="OD63" s="3643"/>
      <c r="OE63" s="3643"/>
      <c r="OF63" s="3643"/>
      <c r="OG63" s="3643"/>
      <c r="OH63" s="3644"/>
      <c r="OI63" s="3645"/>
      <c r="OJ63" s="2386"/>
      <c r="OK63" s="3646"/>
      <c r="OL63" s="3647"/>
      <c r="OM63" s="3648"/>
      <c r="ON63" s="3646"/>
      <c r="OO63" s="3647"/>
      <c r="OP63" s="3646"/>
      <c r="OQ63" s="3643"/>
      <c r="OR63" s="3643"/>
      <c r="OS63" s="3647"/>
      <c r="OT63" s="3642"/>
      <c r="OU63" s="3643"/>
      <c r="OV63" s="3642"/>
      <c r="OW63" s="3643"/>
      <c r="OX63" s="3643"/>
      <c r="OY63" s="3643"/>
      <c r="OZ63" s="3643"/>
      <c r="PA63" s="3644"/>
      <c r="PB63" s="3645"/>
      <c r="PC63" s="2386"/>
      <c r="PD63" s="3646"/>
      <c r="PE63" s="3647"/>
      <c r="PF63" s="3648"/>
      <c r="PG63" s="3646"/>
      <c r="PH63" s="3647"/>
      <c r="PI63" s="3646"/>
      <c r="PJ63" s="3643"/>
      <c r="PK63" s="3643"/>
      <c r="PL63" s="3647"/>
      <c r="PM63" s="3642"/>
      <c r="PN63" s="3643"/>
      <c r="PO63" s="3642"/>
      <c r="PP63" s="3643"/>
      <c r="PQ63" s="3643"/>
      <c r="PR63" s="3643"/>
      <c r="PS63" s="3643"/>
      <c r="PT63" s="3644"/>
      <c r="PU63" s="3645"/>
      <c r="PV63" s="2386"/>
      <c r="PW63" s="3646"/>
      <c r="PX63" s="3647"/>
      <c r="PY63" s="3648"/>
      <c r="PZ63" s="3646"/>
      <c r="QA63" s="3647"/>
      <c r="QB63" s="3646"/>
      <c r="QC63" s="3643"/>
      <c r="QD63" s="3643"/>
      <c r="QE63" s="3647"/>
      <c r="QF63" s="3642"/>
      <c r="QG63" s="3643"/>
      <c r="QH63" s="3642"/>
      <c r="QI63" s="3643"/>
      <c r="QJ63" s="3643"/>
      <c r="QK63" s="3643"/>
      <c r="QL63" s="3643"/>
      <c r="QM63" s="3644"/>
      <c r="QN63" s="3645"/>
      <c r="QO63" s="2386"/>
      <c r="QP63" s="3646"/>
      <c r="QQ63" s="3647"/>
      <c r="QR63" s="3648"/>
      <c r="QS63" s="3646"/>
      <c r="QT63" s="3647"/>
      <c r="QU63" s="3646"/>
      <c r="QV63" s="3643"/>
      <c r="QW63" s="3643"/>
      <c r="QX63" s="3647"/>
      <c r="QY63" s="3642"/>
      <c r="QZ63" s="3643"/>
      <c r="RA63" s="3642"/>
      <c r="RB63" s="3643"/>
      <c r="RC63" s="3643"/>
      <c r="RD63" s="3643"/>
      <c r="RE63" s="3643"/>
      <c r="RF63" s="3644"/>
      <c r="RG63" s="3645"/>
      <c r="RH63" s="2386"/>
      <c r="RI63" s="3646"/>
      <c r="RJ63" s="3647"/>
      <c r="RK63" s="3648"/>
      <c r="RL63" s="3646"/>
      <c r="RM63" s="3647"/>
      <c r="RN63" s="3646"/>
      <c r="RO63" s="3643"/>
      <c r="RP63" s="3643"/>
      <c r="RQ63" s="3647"/>
      <c r="RR63" s="3642"/>
      <c r="RS63" s="3643"/>
      <c r="RT63" s="3642"/>
      <c r="RU63" s="3643"/>
      <c r="RV63" s="3643"/>
      <c r="RW63" s="3643"/>
      <c r="RX63" s="3643"/>
      <c r="RY63" s="3644"/>
      <c r="RZ63" s="3645"/>
      <c r="SA63" s="2386"/>
      <c r="SB63" s="3646"/>
      <c r="SC63" s="3647"/>
      <c r="SD63" s="3648"/>
      <c r="SE63" s="3646"/>
      <c r="SF63" s="3647"/>
      <c r="SG63" s="3646"/>
      <c r="SH63" s="3643"/>
      <c r="SI63" s="3643"/>
      <c r="SJ63" s="3647"/>
      <c r="SK63" s="3642"/>
      <c r="SL63" s="3643"/>
      <c r="SM63" s="3642"/>
      <c r="SN63" s="3643"/>
      <c r="SO63" s="3643"/>
      <c r="SP63" s="3643"/>
      <c r="SQ63" s="3643"/>
      <c r="SR63" s="3644"/>
      <c r="SS63" s="3645"/>
      <c r="ST63" s="2386"/>
      <c r="SU63" s="3646"/>
      <c r="SV63" s="3647"/>
      <c r="SW63" s="3648"/>
      <c r="SX63" s="3646"/>
      <c r="SY63" s="3647"/>
      <c r="SZ63" s="3646"/>
      <c r="TA63" s="3643"/>
      <c r="TB63" s="3643"/>
      <c r="TC63" s="3647"/>
      <c r="TD63" s="3642"/>
      <c r="TE63" s="3643"/>
      <c r="TF63" s="3642"/>
      <c r="TG63" s="3643"/>
      <c r="TH63" s="3643"/>
      <c r="TI63" s="3643"/>
      <c r="TJ63" s="3643"/>
      <c r="TK63" s="3644"/>
      <c r="TL63" s="3645"/>
      <c r="TM63" s="2386"/>
      <c r="TN63" s="3646"/>
      <c r="TO63" s="3647"/>
      <c r="TP63" s="3648"/>
      <c r="TQ63" s="3646"/>
      <c r="TR63" s="3647"/>
      <c r="TS63" s="3646"/>
      <c r="TT63" s="3643"/>
      <c r="TU63" s="3643"/>
      <c r="TV63" s="3647"/>
      <c r="TW63" s="3642"/>
      <c r="TX63" s="3643"/>
      <c r="TY63" s="3642"/>
      <c r="TZ63" s="3643"/>
      <c r="UA63" s="3643"/>
      <c r="UB63" s="3643"/>
      <c r="UC63" s="3643"/>
      <c r="UD63" s="3644"/>
      <c r="UE63" s="3645"/>
      <c r="UF63" s="2386"/>
      <c r="UG63" s="3646"/>
      <c r="UH63" s="3647"/>
      <c r="UI63" s="3648"/>
      <c r="UJ63" s="3646"/>
      <c r="UK63" s="3647"/>
      <c r="UL63" s="3646"/>
      <c r="UM63" s="3643"/>
      <c r="UN63" s="3643"/>
      <c r="UO63" s="3647"/>
      <c r="UP63" s="3642"/>
      <c r="UQ63" s="3643"/>
      <c r="UR63" s="3642"/>
      <c r="US63" s="3643"/>
      <c r="UT63" s="3643"/>
      <c r="UU63" s="3643"/>
      <c r="UV63" s="3643"/>
      <c r="UW63" s="3644"/>
      <c r="UX63" s="3645"/>
      <c r="UY63" s="2386"/>
      <c r="UZ63" s="3646"/>
      <c r="VA63" s="3647"/>
      <c r="VB63" s="3648"/>
      <c r="VC63" s="3646"/>
      <c r="VD63" s="3647"/>
      <c r="VE63" s="3646"/>
      <c r="VF63" s="3643"/>
      <c r="VG63" s="3643"/>
      <c r="VH63" s="3647"/>
      <c r="VI63" s="3642"/>
      <c r="VJ63" s="3643"/>
      <c r="VK63" s="3642"/>
      <c r="VL63" s="3643"/>
      <c r="VM63" s="3643"/>
      <c r="VN63" s="3643"/>
      <c r="VO63" s="3643"/>
      <c r="VP63" s="3644"/>
      <c r="VQ63" s="3645"/>
      <c r="VR63" s="2386"/>
      <c r="VS63" s="3646"/>
      <c r="VT63" s="3647"/>
      <c r="VU63" s="3648"/>
      <c r="VV63" s="3646"/>
      <c r="VW63" s="3647"/>
      <c r="VX63" s="3646"/>
      <c r="VY63" s="3643"/>
      <c r="VZ63" s="3643"/>
      <c r="WA63" s="3647"/>
      <c r="WB63" s="3642"/>
      <c r="WC63" s="3643"/>
      <c r="WD63" s="3642"/>
      <c r="WE63" s="3643"/>
      <c r="WF63" s="3643"/>
      <c r="WG63" s="3643"/>
      <c r="WH63" s="3643"/>
      <c r="WI63" s="3644"/>
      <c r="WJ63" s="3645"/>
      <c r="WK63" s="2386"/>
      <c r="WL63" s="3646"/>
      <c r="WM63" s="3647"/>
      <c r="WN63" s="3648"/>
      <c r="WO63" s="3646"/>
      <c r="WP63" s="3647"/>
      <c r="WQ63" s="3646"/>
      <c r="WR63" s="3643"/>
      <c r="WS63" s="3643"/>
      <c r="WT63" s="3647"/>
      <c r="WU63" s="3642"/>
      <c r="WV63" s="3643"/>
      <c r="WW63" s="3642"/>
      <c r="WX63" s="3643"/>
      <c r="WY63" s="3643"/>
      <c r="WZ63" s="3643"/>
      <c r="XA63" s="3643"/>
      <c r="XB63" s="3644"/>
      <c r="XC63" s="3645"/>
      <c r="XD63" s="2386"/>
      <c r="XE63" s="3646"/>
      <c r="XF63" s="3647"/>
      <c r="XG63" s="3648"/>
      <c r="XH63" s="3646"/>
      <c r="XI63" s="3647"/>
      <c r="XJ63" s="3646"/>
      <c r="XK63" s="3643"/>
      <c r="XL63" s="3643"/>
      <c r="XM63" s="3647"/>
      <c r="XN63" s="3642"/>
      <c r="XO63" s="3643"/>
      <c r="XP63" s="3642"/>
      <c r="XQ63" s="3643"/>
      <c r="XR63" s="3643"/>
      <c r="XS63" s="3643"/>
      <c r="XT63" s="3643"/>
      <c r="XU63" s="3644"/>
      <c r="XV63" s="3645"/>
      <c r="XW63" s="2386"/>
      <c r="XX63" s="3646"/>
      <c r="XY63" s="3647"/>
      <c r="XZ63" s="3648"/>
      <c r="YA63" s="3646"/>
      <c r="YB63" s="3647"/>
      <c r="YC63" s="3646"/>
      <c r="YD63" s="3643"/>
      <c r="YE63" s="3643"/>
      <c r="YF63" s="3647"/>
      <c r="YG63" s="3642"/>
      <c r="YH63" s="3643"/>
      <c r="YI63" s="3642"/>
      <c r="YJ63" s="3643"/>
      <c r="YK63" s="3643"/>
      <c r="YL63" s="3643"/>
      <c r="YM63" s="3643"/>
      <c r="YN63" s="3644"/>
      <c r="YO63" s="3645"/>
      <c r="YP63" s="2386"/>
      <c r="YQ63" s="3646"/>
      <c r="YR63" s="3647"/>
      <c r="YS63" s="3648"/>
      <c r="YT63" s="3646"/>
      <c r="YU63" s="3647"/>
      <c r="YV63" s="3646"/>
      <c r="YW63" s="3643"/>
      <c r="YX63" s="3643"/>
      <c r="YY63" s="3647"/>
      <c r="YZ63" s="3642"/>
      <c r="ZA63" s="3643"/>
      <c r="ZB63" s="3642"/>
      <c r="ZC63" s="3643"/>
      <c r="ZD63" s="3643"/>
      <c r="ZE63" s="3643"/>
      <c r="ZF63" s="3643"/>
      <c r="ZG63" s="3644"/>
      <c r="ZH63" s="3645"/>
      <c r="ZI63" s="2386"/>
      <c r="ZJ63" s="3646"/>
      <c r="ZK63" s="3647"/>
      <c r="ZL63" s="3648"/>
      <c r="ZM63" s="3646"/>
      <c r="ZN63" s="3647"/>
      <c r="ZO63" s="3646"/>
      <c r="ZP63" s="3643"/>
      <c r="ZQ63" s="3643"/>
      <c r="ZR63" s="3647"/>
      <c r="ZS63" s="3642"/>
      <c r="ZT63" s="3643"/>
      <c r="ZU63" s="3642"/>
      <c r="ZV63" s="3643"/>
      <c r="ZW63" s="3643"/>
      <c r="ZX63" s="3643"/>
      <c r="ZY63" s="3643"/>
      <c r="ZZ63" s="3644"/>
      <c r="AAA63" s="3645"/>
      <c r="AAB63" s="2386"/>
      <c r="AAC63" s="3646"/>
      <c r="AAD63" s="3647"/>
      <c r="AAE63" s="3648"/>
      <c r="AAF63" s="3646"/>
      <c r="AAG63" s="3647"/>
      <c r="AAH63" s="3646"/>
      <c r="AAI63" s="3643"/>
      <c r="AAJ63" s="3643"/>
      <c r="AAK63" s="3647"/>
      <c r="AAL63" s="3642"/>
      <c r="AAM63" s="3643"/>
      <c r="AAN63" s="3642"/>
      <c r="AAO63" s="3643"/>
      <c r="AAP63" s="3643"/>
      <c r="AAQ63" s="3643"/>
      <c r="AAR63" s="3643"/>
      <c r="AAS63" s="3644"/>
      <c r="AAT63" s="3645"/>
      <c r="AAU63" s="2386"/>
      <c r="AAV63" s="3646"/>
      <c r="AAW63" s="3647"/>
      <c r="AAX63" s="3648"/>
      <c r="AAY63" s="3646"/>
      <c r="AAZ63" s="3647"/>
      <c r="ABA63" s="3646"/>
      <c r="ABB63" s="3643"/>
      <c r="ABC63" s="3643"/>
      <c r="ABD63" s="3647"/>
      <c r="ABE63" s="3642"/>
      <c r="ABF63" s="3643"/>
      <c r="ABG63" s="3642"/>
      <c r="ABH63" s="3643"/>
      <c r="ABI63" s="3643"/>
      <c r="ABJ63" s="3643"/>
      <c r="ABK63" s="3643"/>
      <c r="ABL63" s="3644"/>
      <c r="ABM63" s="3645"/>
      <c r="ABN63" s="2386"/>
      <c r="ABO63" s="3646"/>
      <c r="ABP63" s="3647"/>
      <c r="ABQ63" s="3648"/>
      <c r="ABR63" s="3646"/>
      <c r="ABS63" s="3647"/>
      <c r="ABT63" s="3646"/>
      <c r="ABU63" s="3643"/>
      <c r="ABV63" s="3643"/>
      <c r="ABW63" s="3647"/>
      <c r="ABX63" s="3642"/>
      <c r="ABY63" s="3643"/>
      <c r="ABZ63" s="3642"/>
      <c r="ACA63" s="3643"/>
      <c r="ACB63" s="3643"/>
      <c r="ACC63" s="3643"/>
      <c r="ACD63" s="3643"/>
      <c r="ACE63" s="3644"/>
      <c r="ACF63" s="3645"/>
      <c r="ACG63" s="2386"/>
      <c r="ACH63" s="3646"/>
      <c r="ACI63" s="3647"/>
      <c r="ACJ63" s="3648"/>
      <c r="ACK63" s="3646"/>
      <c r="ACL63" s="3647"/>
      <c r="ACM63" s="3646"/>
      <c r="ACN63" s="3643"/>
      <c r="ACO63" s="3643"/>
      <c r="ACP63" s="3647"/>
      <c r="ACQ63" s="3642"/>
      <c r="ACR63" s="3643"/>
      <c r="ACS63" s="3642"/>
      <c r="ACT63" s="3643"/>
      <c r="ACU63" s="3643"/>
      <c r="ACV63" s="3643"/>
      <c r="ACW63" s="3643"/>
      <c r="ACX63" s="3644"/>
      <c r="ACY63" s="3645"/>
      <c r="ACZ63" s="2386"/>
      <c r="ADA63" s="3646"/>
      <c r="ADB63" s="3647"/>
      <c r="ADC63" s="3648"/>
      <c r="ADD63" s="3646"/>
      <c r="ADE63" s="3647"/>
      <c r="ADF63" s="3646"/>
      <c r="ADG63" s="3643"/>
      <c r="ADH63" s="3643"/>
      <c r="ADI63" s="3647"/>
      <c r="ADJ63" s="3642"/>
      <c r="ADK63" s="3643"/>
      <c r="ADL63" s="3642"/>
      <c r="ADM63" s="3643"/>
      <c r="ADN63" s="3643"/>
      <c r="ADO63" s="3643"/>
      <c r="ADP63" s="3643"/>
      <c r="ADQ63" s="3644"/>
      <c r="ADR63" s="3645"/>
      <c r="ADS63" s="2386"/>
      <c r="ADT63" s="3646"/>
      <c r="ADU63" s="3647"/>
      <c r="ADV63" s="3648"/>
      <c r="ADW63" s="3646"/>
      <c r="ADX63" s="3647"/>
      <c r="ADY63" s="3646"/>
      <c r="ADZ63" s="3643"/>
      <c r="AEA63" s="3643"/>
      <c r="AEB63" s="3647"/>
      <c r="AEC63" s="3642"/>
      <c r="AED63" s="3643"/>
      <c r="AEE63" s="3642"/>
      <c r="AEF63" s="3643"/>
      <c r="AEG63" s="3643"/>
      <c r="AEH63" s="3643"/>
      <c r="AEI63" s="3643"/>
      <c r="AEJ63" s="3644"/>
      <c r="AEK63" s="3645"/>
      <c r="AEL63" s="2386"/>
      <c r="AEM63" s="3646"/>
      <c r="AEN63" s="3647"/>
      <c r="AEO63" s="3648"/>
      <c r="AEP63" s="3646"/>
      <c r="AEQ63" s="3647"/>
      <c r="AER63" s="3646"/>
      <c r="AES63" s="3643"/>
      <c r="AET63" s="3643"/>
      <c r="AEU63" s="3647"/>
      <c r="AEV63" s="3642"/>
      <c r="AEW63" s="3643"/>
      <c r="AEX63" s="3642"/>
      <c r="AEY63" s="3643"/>
      <c r="AEZ63" s="3643"/>
      <c r="AFA63" s="3643"/>
      <c r="AFB63" s="3643"/>
      <c r="AFC63" s="3644"/>
      <c r="AFD63" s="3645"/>
      <c r="AFE63" s="2386"/>
      <c r="AFF63" s="3646"/>
      <c r="AFG63" s="3647"/>
      <c r="AFH63" s="3648"/>
      <c r="AFI63" s="3646"/>
      <c r="AFJ63" s="3647"/>
      <c r="AFK63" s="3646"/>
      <c r="AFL63" s="3643"/>
      <c r="AFM63" s="3643"/>
      <c r="AFN63" s="3647"/>
      <c r="AFO63" s="3642"/>
      <c r="AFP63" s="3643"/>
      <c r="AFQ63" s="3642"/>
      <c r="AFR63" s="3643"/>
      <c r="AFS63" s="3643"/>
      <c r="AFT63" s="3643"/>
      <c r="AFU63" s="3643"/>
      <c r="AFV63" s="3644"/>
      <c r="AFW63" s="3645"/>
      <c r="AFX63" s="2386"/>
      <c r="AFY63" s="3646"/>
      <c r="AFZ63" s="3647"/>
      <c r="AGA63" s="3648"/>
      <c r="AGB63" s="3646"/>
      <c r="AGC63" s="3647"/>
      <c r="AGD63" s="3646"/>
      <c r="AGE63" s="3643"/>
      <c r="AGF63" s="3643"/>
      <c r="AGG63" s="3647"/>
      <c r="AGH63" s="3642"/>
      <c r="AGI63" s="3643"/>
      <c r="AGJ63" s="3642"/>
      <c r="AGK63" s="3643"/>
      <c r="AGL63" s="3643"/>
      <c r="AGM63" s="3643"/>
      <c r="AGN63" s="3643"/>
      <c r="AGO63" s="3644"/>
      <c r="AGP63" s="3645"/>
      <c r="AGQ63" s="2386"/>
      <c r="AGR63" s="3646"/>
      <c r="AGS63" s="3647"/>
      <c r="AGT63" s="3648"/>
      <c r="AGU63" s="3646"/>
      <c r="AGV63" s="3647"/>
      <c r="AGW63" s="3646"/>
      <c r="AGX63" s="3643"/>
      <c r="AGY63" s="3643"/>
      <c r="AGZ63" s="3647"/>
      <c r="AHA63" s="3642"/>
      <c r="AHB63" s="3643"/>
      <c r="AHC63" s="3642"/>
      <c r="AHD63" s="3643"/>
      <c r="AHE63" s="3643"/>
      <c r="AHF63" s="3643"/>
      <c r="AHG63" s="3643"/>
      <c r="AHH63" s="3644"/>
      <c r="AHI63" s="3645"/>
      <c r="AHJ63" s="2386"/>
      <c r="AHK63" s="3646"/>
      <c r="AHL63" s="3647"/>
      <c r="AHM63" s="3648"/>
      <c r="AHN63" s="3646"/>
      <c r="AHO63" s="3647"/>
      <c r="AHP63" s="3646"/>
      <c r="AHQ63" s="3643"/>
      <c r="AHR63" s="3643"/>
      <c r="AHS63" s="3647"/>
      <c r="AHT63" s="3642"/>
      <c r="AHU63" s="3643"/>
      <c r="AHV63" s="3642"/>
      <c r="AHW63" s="3643"/>
      <c r="AHX63" s="3643"/>
      <c r="AHY63" s="3643"/>
      <c r="AHZ63" s="3643"/>
      <c r="AIA63" s="3644"/>
      <c r="AIB63" s="3645"/>
      <c r="AIC63" s="2386"/>
      <c r="AID63" s="3646"/>
      <c r="AIE63" s="3647"/>
      <c r="AIF63" s="3648"/>
      <c r="AIG63" s="3646"/>
      <c r="AIH63" s="3647"/>
      <c r="AII63" s="3646"/>
      <c r="AIJ63" s="3643"/>
      <c r="AIK63" s="3643"/>
      <c r="AIL63" s="3647"/>
      <c r="AIM63" s="3642"/>
      <c r="AIN63" s="3643"/>
      <c r="AIO63" s="3642"/>
      <c r="AIP63" s="3643"/>
      <c r="AIQ63" s="3643"/>
      <c r="AIR63" s="3643"/>
      <c r="AIS63" s="3643"/>
      <c r="AIT63" s="3644"/>
      <c r="AIU63" s="3645"/>
      <c r="AIV63" s="2386"/>
      <c r="AIW63" s="3646"/>
      <c r="AIX63" s="3647"/>
      <c r="AIY63" s="3648"/>
      <c r="AIZ63" s="3646"/>
      <c r="AJA63" s="3647"/>
      <c r="AJB63" s="3646"/>
      <c r="AJC63" s="3643"/>
      <c r="AJD63" s="3643"/>
      <c r="AJE63" s="3647"/>
      <c r="AJF63" s="3642"/>
      <c r="AJG63" s="3643"/>
      <c r="AJH63" s="3642"/>
      <c r="AJI63" s="3643"/>
      <c r="AJJ63" s="3643"/>
      <c r="AJK63" s="3643"/>
      <c r="AJL63" s="3643"/>
      <c r="AJM63" s="3644"/>
      <c r="AJN63" s="3645"/>
      <c r="AJO63" s="2386"/>
      <c r="AJP63" s="3646"/>
      <c r="AJQ63" s="3647"/>
      <c r="AJR63" s="3648"/>
      <c r="AJS63" s="3646"/>
      <c r="AJT63" s="3647"/>
      <c r="AJU63" s="3646"/>
      <c r="AJV63" s="3643"/>
      <c r="AJW63" s="3643"/>
      <c r="AJX63" s="3647"/>
      <c r="AJY63" s="3642"/>
      <c r="AJZ63" s="3643"/>
      <c r="AKA63" s="3642"/>
      <c r="AKB63" s="3643"/>
      <c r="AKC63" s="3643"/>
      <c r="AKD63" s="3643"/>
      <c r="AKE63" s="3643"/>
      <c r="AKF63" s="3644"/>
      <c r="AKG63" s="3645"/>
      <c r="AKH63" s="2386"/>
      <c r="AKI63" s="3646"/>
      <c r="AKJ63" s="3647"/>
      <c r="AKK63" s="3648"/>
      <c r="AKL63" s="3646"/>
      <c r="AKM63" s="3647"/>
      <c r="AKN63" s="3646"/>
      <c r="AKO63" s="3643"/>
      <c r="AKP63" s="3643"/>
      <c r="AKQ63" s="3647"/>
      <c r="AKR63" s="3642"/>
      <c r="AKS63" s="3643"/>
      <c r="AKT63" s="3642"/>
      <c r="AKU63" s="3643"/>
      <c r="AKV63" s="3643"/>
      <c r="AKW63" s="3643"/>
      <c r="AKX63" s="3643"/>
      <c r="AKY63" s="3644"/>
      <c r="AKZ63" s="3645"/>
      <c r="ALA63" s="2386"/>
      <c r="ALB63" s="3646"/>
      <c r="ALC63" s="3647"/>
      <c r="ALD63" s="3648"/>
      <c r="ALE63" s="3646"/>
      <c r="ALF63" s="3647"/>
      <c r="ALG63" s="3646"/>
      <c r="ALH63" s="3643"/>
      <c r="ALI63" s="3643"/>
      <c r="ALJ63" s="3647"/>
      <c r="ALK63" s="3642"/>
      <c r="ALL63" s="3643"/>
      <c r="ALM63" s="3642"/>
      <c r="ALN63" s="3643"/>
      <c r="ALO63" s="3643"/>
      <c r="ALP63" s="3643"/>
      <c r="ALQ63" s="3643"/>
      <c r="ALR63" s="3644"/>
      <c r="ALS63" s="3645"/>
      <c r="ALT63" s="2386"/>
      <c r="ALU63" s="3646"/>
      <c r="ALV63" s="3647"/>
      <c r="ALW63" s="3648"/>
      <c r="ALX63" s="3646"/>
      <c r="ALY63" s="3647"/>
      <c r="ALZ63" s="3646"/>
      <c r="AMA63" s="3643"/>
      <c r="AMB63" s="3643"/>
      <c r="AMC63" s="3647"/>
      <c r="AMD63" s="3642"/>
      <c r="AME63" s="3643"/>
      <c r="AMF63" s="3642"/>
      <c r="AMG63" s="3643"/>
      <c r="AMH63" s="3643"/>
      <c r="AMI63" s="3643"/>
      <c r="AMJ63" s="3643"/>
      <c r="AMK63" s="3644"/>
      <c r="AML63" s="3645"/>
      <c r="AMM63" s="2386"/>
      <c r="AMN63" s="3646"/>
      <c r="AMO63" s="3647"/>
      <c r="AMP63" s="3648"/>
      <c r="AMQ63" s="3646"/>
      <c r="AMR63" s="3647"/>
      <c r="AMS63" s="3646"/>
      <c r="AMT63" s="3643"/>
      <c r="AMU63" s="3643"/>
      <c r="AMV63" s="3647"/>
      <c r="AMW63" s="3642"/>
      <c r="AMX63" s="3643"/>
      <c r="AMY63" s="3642"/>
      <c r="AMZ63" s="3643"/>
      <c r="ANA63" s="3643"/>
      <c r="ANB63" s="3643"/>
      <c r="ANC63" s="3643"/>
      <c r="AND63" s="3644"/>
      <c r="ANE63" s="3645"/>
      <c r="ANF63" s="2386"/>
      <c r="ANG63" s="3646"/>
      <c r="ANH63" s="3647"/>
      <c r="ANI63" s="3648"/>
      <c r="ANJ63" s="3646"/>
      <c r="ANK63" s="3647"/>
      <c r="ANL63" s="3646"/>
      <c r="ANM63" s="3643"/>
      <c r="ANN63" s="3643"/>
      <c r="ANO63" s="3647"/>
      <c r="ANP63" s="3642"/>
      <c r="ANQ63" s="3643"/>
      <c r="ANR63" s="3642"/>
      <c r="ANS63" s="3643"/>
      <c r="ANT63" s="3643"/>
      <c r="ANU63" s="3643"/>
      <c r="ANV63" s="3643"/>
      <c r="ANW63" s="3644"/>
      <c r="ANX63" s="3645"/>
      <c r="ANY63" s="2386"/>
      <c r="ANZ63" s="3646"/>
      <c r="AOA63" s="3647"/>
      <c r="AOB63" s="3648"/>
      <c r="AOC63" s="3646"/>
      <c r="AOD63" s="3647"/>
      <c r="AOE63" s="3646"/>
      <c r="AOF63" s="3643"/>
      <c r="AOG63" s="3643"/>
      <c r="AOH63" s="3647"/>
      <c r="AOI63" s="3642"/>
      <c r="AOJ63" s="3643"/>
      <c r="AOK63" s="3642"/>
      <c r="AOL63" s="3643"/>
      <c r="AOM63" s="3643"/>
      <c r="AON63" s="3643"/>
      <c r="AOO63" s="3643"/>
      <c r="AOP63" s="3644"/>
      <c r="AOQ63" s="3645"/>
      <c r="AOR63" s="2386"/>
      <c r="AOS63" s="3646"/>
      <c r="AOT63" s="3647"/>
      <c r="AOU63" s="3648"/>
      <c r="AOV63" s="3646"/>
      <c r="AOW63" s="3647"/>
      <c r="AOX63" s="3646"/>
      <c r="AOY63" s="3643"/>
      <c r="AOZ63" s="3643"/>
      <c r="APA63" s="3647"/>
      <c r="APB63" s="3642"/>
      <c r="APC63" s="3643"/>
      <c r="APD63" s="3642"/>
      <c r="APE63" s="3643"/>
      <c r="APF63" s="3643"/>
      <c r="APG63" s="3643"/>
      <c r="APH63" s="3643"/>
      <c r="API63" s="3644"/>
      <c r="APJ63" s="3645"/>
      <c r="APK63" s="2386"/>
      <c r="APL63" s="3646"/>
      <c r="APM63" s="3647"/>
      <c r="APN63" s="3648"/>
      <c r="APO63" s="3646"/>
      <c r="APP63" s="3647"/>
      <c r="APQ63" s="3646"/>
      <c r="APR63" s="3643"/>
      <c r="APS63" s="3643"/>
      <c r="APT63" s="3647"/>
      <c r="APU63" s="3642"/>
      <c r="APV63" s="3643"/>
      <c r="APW63" s="3642"/>
      <c r="APX63" s="3643"/>
      <c r="APY63" s="3643"/>
      <c r="APZ63" s="3643"/>
      <c r="AQA63" s="3643"/>
      <c r="AQB63" s="3644"/>
      <c r="AQC63" s="3645"/>
      <c r="AQD63" s="2386"/>
      <c r="AQE63" s="3646"/>
      <c r="AQF63" s="3647"/>
      <c r="AQG63" s="3648"/>
      <c r="AQH63" s="3646"/>
      <c r="AQI63" s="3647"/>
      <c r="AQJ63" s="3646"/>
      <c r="AQK63" s="3643"/>
      <c r="AQL63" s="3643"/>
      <c r="AQM63" s="3647"/>
      <c r="AQN63" s="3642"/>
      <c r="AQO63" s="3643"/>
      <c r="AQP63" s="3642"/>
      <c r="AQQ63" s="3643"/>
      <c r="AQR63" s="3643"/>
      <c r="AQS63" s="3643"/>
      <c r="AQT63" s="3643"/>
      <c r="AQU63" s="3644"/>
      <c r="AQV63" s="3645"/>
      <c r="AQW63" s="2386"/>
      <c r="AQX63" s="3646"/>
      <c r="AQY63" s="3647"/>
      <c r="AQZ63" s="3648"/>
      <c r="ARA63" s="3646"/>
      <c r="ARB63" s="3647"/>
      <c r="ARC63" s="3646"/>
      <c r="ARD63" s="3643"/>
      <c r="ARE63" s="3643"/>
      <c r="ARF63" s="3647"/>
      <c r="ARG63" s="3642"/>
      <c r="ARH63" s="3643"/>
      <c r="ARI63" s="3642"/>
      <c r="ARJ63" s="3643"/>
      <c r="ARK63" s="3643"/>
      <c r="ARL63" s="3643"/>
      <c r="ARM63" s="3643"/>
      <c r="ARN63" s="3644"/>
      <c r="ARO63" s="3645"/>
      <c r="ARP63" s="2386"/>
      <c r="ARQ63" s="3646"/>
      <c r="ARR63" s="3647"/>
      <c r="ARS63" s="3648"/>
      <c r="ART63" s="3646"/>
      <c r="ARU63" s="3647"/>
      <c r="ARV63" s="3646"/>
      <c r="ARW63" s="3643"/>
      <c r="ARX63" s="3643"/>
      <c r="ARY63" s="3647"/>
      <c r="ARZ63" s="3642"/>
      <c r="ASA63" s="3643"/>
      <c r="ASB63" s="3642"/>
      <c r="ASC63" s="3643"/>
      <c r="ASD63" s="3643"/>
      <c r="ASE63" s="3643"/>
      <c r="ASF63" s="3643"/>
      <c r="ASG63" s="3644"/>
      <c r="ASH63" s="3645"/>
      <c r="ASI63" s="2386"/>
      <c r="ASJ63" s="3646"/>
      <c r="ASK63" s="3647"/>
      <c r="ASL63" s="3648"/>
      <c r="ASM63" s="3646"/>
      <c r="ASN63" s="3647"/>
      <c r="ASO63" s="3646"/>
      <c r="ASP63" s="3643"/>
      <c r="ASQ63" s="3643"/>
      <c r="ASR63" s="3647"/>
      <c r="ASS63" s="3642"/>
      <c r="AST63" s="3643"/>
      <c r="ASU63" s="3642"/>
      <c r="ASV63" s="3643"/>
      <c r="ASW63" s="3643"/>
      <c r="ASX63" s="3643"/>
      <c r="ASY63" s="3643"/>
      <c r="ASZ63" s="3644"/>
      <c r="ATA63" s="3645"/>
      <c r="ATB63" s="2386"/>
      <c r="ATC63" s="3646"/>
      <c r="ATD63" s="3647"/>
      <c r="ATE63" s="3648"/>
      <c r="ATF63" s="3646"/>
      <c r="ATG63" s="3647"/>
      <c r="ATH63" s="3646"/>
      <c r="ATI63" s="3643"/>
      <c r="ATJ63" s="3643"/>
      <c r="ATK63" s="3647"/>
      <c r="ATL63" s="3642"/>
      <c r="ATM63" s="3643"/>
      <c r="ATN63" s="3642"/>
      <c r="ATO63" s="3643"/>
      <c r="ATP63" s="3643"/>
      <c r="ATQ63" s="3643"/>
      <c r="ATR63" s="3643"/>
      <c r="ATS63" s="3644"/>
      <c r="ATT63" s="3645"/>
      <c r="ATU63" s="2386"/>
      <c r="ATV63" s="3646"/>
      <c r="ATW63" s="3647"/>
      <c r="ATX63" s="3648"/>
      <c r="ATY63" s="3646"/>
      <c r="ATZ63" s="3647"/>
      <c r="AUA63" s="3646"/>
      <c r="AUB63" s="3643"/>
      <c r="AUC63" s="3643"/>
      <c r="AUD63" s="3647"/>
      <c r="AUE63" s="3642"/>
      <c r="AUF63" s="3643"/>
      <c r="AUG63" s="3642"/>
      <c r="AUH63" s="3643"/>
      <c r="AUI63" s="3643"/>
      <c r="AUJ63" s="3643"/>
      <c r="AUK63" s="3643"/>
      <c r="AUL63" s="3644"/>
      <c r="AUM63" s="3645"/>
      <c r="AUN63" s="2386"/>
      <c r="AUO63" s="3646"/>
      <c r="AUP63" s="3647"/>
      <c r="AUQ63" s="3648"/>
      <c r="AUR63" s="3646"/>
      <c r="AUS63" s="3647"/>
      <c r="AUT63" s="3646"/>
      <c r="AUU63" s="3643"/>
      <c r="AUV63" s="3643"/>
      <c r="AUW63" s="3647"/>
      <c r="AUX63" s="3642"/>
      <c r="AUY63" s="3643"/>
      <c r="AUZ63" s="3642"/>
      <c r="AVA63" s="3643"/>
      <c r="AVB63" s="3643"/>
      <c r="AVC63" s="3643"/>
      <c r="AVD63" s="3643"/>
      <c r="AVE63" s="3644"/>
      <c r="AVF63" s="3645"/>
      <c r="AVG63" s="2386"/>
      <c r="AVH63" s="3646"/>
      <c r="AVI63" s="3647"/>
      <c r="AVJ63" s="3648"/>
      <c r="AVK63" s="3646"/>
      <c r="AVL63" s="3647"/>
      <c r="AVM63" s="3646"/>
      <c r="AVN63" s="3643"/>
      <c r="AVO63" s="3643"/>
      <c r="AVP63" s="3647"/>
      <c r="AVQ63" s="3642"/>
      <c r="AVR63" s="3643"/>
      <c r="AVS63" s="3642"/>
      <c r="AVT63" s="3643"/>
      <c r="AVU63" s="3643"/>
      <c r="AVV63" s="3643"/>
      <c r="AVW63" s="3643"/>
      <c r="AVX63" s="3644"/>
      <c r="AVY63" s="3645"/>
      <c r="AVZ63" s="2386"/>
      <c r="AWA63" s="3646"/>
      <c r="AWB63" s="3647"/>
      <c r="AWC63" s="3648"/>
      <c r="AWD63" s="3646"/>
      <c r="AWE63" s="3647"/>
      <c r="AWF63" s="3646"/>
      <c r="AWG63" s="3643"/>
      <c r="AWH63" s="3643"/>
      <c r="AWI63" s="3647"/>
      <c r="AWJ63" s="3642"/>
      <c r="AWK63" s="3643"/>
      <c r="AWL63" s="3642"/>
      <c r="AWM63" s="3643"/>
      <c r="AWN63" s="3643"/>
      <c r="AWO63" s="3643"/>
      <c r="AWP63" s="3643"/>
      <c r="AWQ63" s="3644"/>
      <c r="AWR63" s="3645"/>
      <c r="AWS63" s="2386"/>
      <c r="AWT63" s="3646"/>
      <c r="AWU63" s="3647"/>
      <c r="AWV63" s="3648"/>
      <c r="AWW63" s="3646"/>
      <c r="AWX63" s="3647"/>
      <c r="AWY63" s="3646"/>
      <c r="AWZ63" s="3643"/>
      <c r="AXA63" s="3643"/>
      <c r="AXB63" s="3647"/>
      <c r="AXC63" s="3642"/>
      <c r="AXD63" s="3643"/>
      <c r="AXE63" s="3642"/>
      <c r="AXF63" s="3643"/>
      <c r="AXG63" s="3643"/>
      <c r="AXH63" s="3643"/>
      <c r="AXI63" s="3643"/>
      <c r="AXJ63" s="3644"/>
      <c r="AXK63" s="3645"/>
      <c r="AXL63" s="2386"/>
      <c r="AXM63" s="3646"/>
      <c r="AXN63" s="3647"/>
      <c r="AXO63" s="3648"/>
      <c r="AXP63" s="3646"/>
      <c r="AXQ63" s="3647"/>
      <c r="AXR63" s="3646"/>
      <c r="AXS63" s="3643"/>
      <c r="AXT63" s="3643"/>
      <c r="AXU63" s="3647"/>
      <c r="AXV63" s="3642"/>
      <c r="AXW63" s="3643"/>
      <c r="AXX63" s="3642"/>
      <c r="AXY63" s="3643"/>
      <c r="AXZ63" s="3643"/>
      <c r="AYA63" s="3643"/>
      <c r="AYB63" s="3643"/>
      <c r="AYC63" s="3644"/>
      <c r="AYD63" s="3645"/>
      <c r="AYE63" s="2386"/>
      <c r="AYF63" s="3646"/>
      <c r="AYG63" s="3647"/>
      <c r="AYH63" s="3648"/>
      <c r="AYI63" s="3646"/>
      <c r="AYJ63" s="3647"/>
      <c r="AYK63" s="3646"/>
      <c r="AYL63" s="3643"/>
      <c r="AYM63" s="3643"/>
      <c r="AYN63" s="3647"/>
      <c r="AYO63" s="3642"/>
      <c r="AYP63" s="3643"/>
      <c r="AYQ63" s="3642"/>
      <c r="AYR63" s="3643"/>
      <c r="AYS63" s="3643"/>
      <c r="AYT63" s="3643"/>
      <c r="AYU63" s="3643"/>
      <c r="AYV63" s="3644"/>
      <c r="AYW63" s="3645"/>
      <c r="AYX63" s="2386"/>
      <c r="AYY63" s="3646"/>
      <c r="AYZ63" s="3647"/>
      <c r="AZA63" s="3648"/>
      <c r="AZB63" s="3646"/>
      <c r="AZC63" s="3647"/>
      <c r="AZD63" s="3646"/>
      <c r="AZE63" s="3643"/>
      <c r="AZF63" s="3643"/>
      <c r="AZG63" s="3647"/>
      <c r="AZH63" s="3642"/>
      <c r="AZI63" s="3643"/>
      <c r="AZJ63" s="3642"/>
      <c r="AZK63" s="3643"/>
      <c r="AZL63" s="3643"/>
      <c r="AZM63" s="3643"/>
      <c r="AZN63" s="3643"/>
      <c r="AZO63" s="3644"/>
      <c r="AZP63" s="3645"/>
      <c r="AZQ63" s="2386"/>
      <c r="AZR63" s="3646"/>
      <c r="AZS63" s="3647"/>
      <c r="AZT63" s="3648"/>
      <c r="AZU63" s="3646"/>
      <c r="AZV63" s="3647"/>
      <c r="AZW63" s="3646"/>
      <c r="AZX63" s="3643"/>
      <c r="AZY63" s="3643"/>
      <c r="AZZ63" s="3647"/>
      <c r="BAA63" s="3642"/>
      <c r="BAB63" s="3643"/>
      <c r="BAC63" s="3642"/>
      <c r="BAD63" s="3643"/>
      <c r="BAE63" s="3643"/>
      <c r="BAF63" s="3643"/>
      <c r="BAG63" s="3643"/>
      <c r="BAH63" s="3644"/>
      <c r="BAI63" s="3645"/>
      <c r="BAJ63" s="2386"/>
      <c r="BAK63" s="3646"/>
      <c r="BAL63" s="3647"/>
      <c r="BAM63" s="3648"/>
      <c r="BAN63" s="3646"/>
      <c r="BAO63" s="3647"/>
      <c r="BAP63" s="3646"/>
      <c r="BAQ63" s="3643"/>
      <c r="BAR63" s="3643"/>
      <c r="BAS63" s="3647"/>
      <c r="BAT63" s="3642"/>
      <c r="BAU63" s="3643"/>
      <c r="BAV63" s="3642"/>
      <c r="BAW63" s="3643"/>
      <c r="BAX63" s="3643"/>
      <c r="BAY63" s="3643"/>
      <c r="BAZ63" s="3643"/>
      <c r="BBA63" s="3644"/>
      <c r="BBB63" s="3645"/>
      <c r="BBC63" s="2386"/>
      <c r="BBD63" s="3646"/>
      <c r="BBE63" s="3647"/>
      <c r="BBF63" s="3648"/>
      <c r="BBG63" s="3646"/>
      <c r="BBH63" s="3647"/>
      <c r="BBI63" s="3646"/>
      <c r="BBJ63" s="3643"/>
      <c r="BBK63" s="3643"/>
      <c r="BBL63" s="3647"/>
      <c r="BBM63" s="3642"/>
      <c r="BBN63" s="3643"/>
      <c r="BBO63" s="3642"/>
      <c r="BBP63" s="3643"/>
      <c r="BBQ63" s="3643"/>
      <c r="BBR63" s="3643"/>
      <c r="BBS63" s="3643"/>
      <c r="BBT63" s="3644"/>
      <c r="BBU63" s="3645"/>
      <c r="BBV63" s="2386"/>
      <c r="BBW63" s="3646"/>
      <c r="BBX63" s="3647"/>
      <c r="BBY63" s="3648"/>
      <c r="BBZ63" s="3646"/>
      <c r="BCA63" s="3647"/>
      <c r="BCB63" s="3646"/>
      <c r="BCC63" s="3643"/>
      <c r="BCD63" s="3643"/>
      <c r="BCE63" s="3647"/>
      <c r="BCF63" s="3642"/>
      <c r="BCG63" s="3643"/>
      <c r="BCH63" s="3642"/>
      <c r="BCI63" s="3643"/>
      <c r="BCJ63" s="3643"/>
      <c r="BCK63" s="3643"/>
      <c r="BCL63" s="3643"/>
      <c r="BCM63" s="3644"/>
      <c r="BCN63" s="3645"/>
      <c r="BCO63" s="2386"/>
      <c r="BCP63" s="3646"/>
      <c r="BCQ63" s="3647"/>
      <c r="BCR63" s="3648"/>
      <c r="BCS63" s="3646"/>
      <c r="BCT63" s="3647"/>
      <c r="BCU63" s="3646"/>
      <c r="BCV63" s="3643"/>
      <c r="BCW63" s="3643"/>
      <c r="BCX63" s="3647"/>
      <c r="BCY63" s="3642"/>
      <c r="BCZ63" s="3643"/>
      <c r="BDA63" s="3642"/>
      <c r="BDB63" s="3643"/>
      <c r="BDC63" s="3643"/>
      <c r="BDD63" s="3643"/>
      <c r="BDE63" s="3643"/>
      <c r="BDF63" s="3644"/>
      <c r="BDG63" s="3645"/>
      <c r="BDH63" s="2386"/>
      <c r="BDI63" s="3646"/>
      <c r="BDJ63" s="3647"/>
      <c r="BDK63" s="3648"/>
      <c r="BDL63" s="3646"/>
      <c r="BDM63" s="3647"/>
      <c r="BDN63" s="3646"/>
      <c r="BDO63" s="3643"/>
      <c r="BDP63" s="3643"/>
      <c r="BDQ63" s="3647"/>
      <c r="BDR63" s="3642"/>
      <c r="BDS63" s="3643"/>
      <c r="BDT63" s="3642"/>
      <c r="BDU63" s="3643"/>
      <c r="BDV63" s="3643"/>
      <c r="BDW63" s="3643"/>
      <c r="BDX63" s="3643"/>
      <c r="BDY63" s="3644"/>
      <c r="BDZ63" s="3645"/>
      <c r="BEA63" s="2386"/>
      <c r="BEB63" s="3646"/>
      <c r="BEC63" s="3647"/>
      <c r="BED63" s="3648"/>
      <c r="BEE63" s="3646"/>
      <c r="BEF63" s="3647"/>
      <c r="BEG63" s="3646"/>
      <c r="BEH63" s="3643"/>
      <c r="BEI63" s="3643"/>
      <c r="BEJ63" s="3647"/>
      <c r="BEK63" s="3642"/>
      <c r="BEL63" s="3643"/>
      <c r="BEM63" s="3642"/>
      <c r="BEN63" s="3643"/>
      <c r="BEO63" s="3643"/>
      <c r="BEP63" s="3643"/>
      <c r="BEQ63" s="3643"/>
      <c r="BER63" s="3644"/>
      <c r="BES63" s="3645"/>
      <c r="BET63" s="2386"/>
      <c r="BEU63" s="3646"/>
      <c r="BEV63" s="3647"/>
      <c r="BEW63" s="3648"/>
      <c r="BEX63" s="3646"/>
      <c r="BEY63" s="3647"/>
      <c r="BEZ63" s="3646"/>
      <c r="BFA63" s="3643"/>
      <c r="BFB63" s="3643"/>
      <c r="BFC63" s="3647"/>
      <c r="BFD63" s="3642"/>
      <c r="BFE63" s="3643"/>
      <c r="BFF63" s="3642"/>
      <c r="BFG63" s="3643"/>
      <c r="BFH63" s="3643"/>
      <c r="BFI63" s="3643"/>
      <c r="BFJ63" s="3643"/>
      <c r="BFK63" s="3644"/>
      <c r="BFL63" s="3645"/>
      <c r="BFM63" s="2386"/>
      <c r="BFN63" s="3646"/>
      <c r="BFO63" s="3647"/>
      <c r="BFP63" s="3648"/>
      <c r="BFQ63" s="3646"/>
      <c r="BFR63" s="3647"/>
      <c r="BFS63" s="3646"/>
      <c r="BFT63" s="3643"/>
      <c r="BFU63" s="3643"/>
      <c r="BFV63" s="3647"/>
      <c r="BFW63" s="3642"/>
      <c r="BFX63" s="3643"/>
      <c r="BFY63" s="3642"/>
      <c r="BFZ63" s="3643"/>
      <c r="BGA63" s="3643"/>
      <c r="BGB63" s="3643"/>
      <c r="BGC63" s="3643"/>
      <c r="BGD63" s="3644"/>
      <c r="BGE63" s="3645"/>
      <c r="BGF63" s="2386"/>
      <c r="BGG63" s="3646"/>
      <c r="BGH63" s="3647"/>
      <c r="BGI63" s="3648"/>
      <c r="BGJ63" s="3646"/>
      <c r="BGK63" s="3647"/>
      <c r="BGL63" s="3646"/>
      <c r="BGM63" s="3643"/>
      <c r="BGN63" s="3643"/>
      <c r="BGO63" s="3647"/>
      <c r="BGP63" s="3642"/>
      <c r="BGQ63" s="3643"/>
      <c r="BGR63" s="3642"/>
      <c r="BGS63" s="3643"/>
      <c r="BGT63" s="3643"/>
      <c r="BGU63" s="3643"/>
      <c r="BGV63" s="3643"/>
      <c r="BGW63" s="3644"/>
      <c r="BGX63" s="3645"/>
      <c r="BGY63" s="2386"/>
      <c r="BGZ63" s="3646"/>
      <c r="BHA63" s="3647"/>
      <c r="BHB63" s="3648"/>
      <c r="BHC63" s="3646"/>
      <c r="BHD63" s="3647"/>
      <c r="BHE63" s="3646"/>
      <c r="BHF63" s="3643"/>
      <c r="BHG63" s="3643"/>
      <c r="BHH63" s="3647"/>
      <c r="BHI63" s="3642"/>
      <c r="BHJ63" s="3643"/>
      <c r="BHK63" s="3642"/>
      <c r="BHL63" s="3643"/>
      <c r="BHM63" s="3643"/>
      <c r="BHN63" s="3643"/>
      <c r="BHO63" s="3643"/>
      <c r="BHP63" s="3644"/>
      <c r="BHQ63" s="3645"/>
      <c r="BHR63" s="2386"/>
      <c r="BHS63" s="3646"/>
      <c r="BHT63" s="3647"/>
      <c r="BHU63" s="3648"/>
      <c r="BHV63" s="3646"/>
      <c r="BHW63" s="3647"/>
      <c r="BHX63" s="3646"/>
      <c r="BHY63" s="3643"/>
      <c r="BHZ63" s="3643"/>
      <c r="BIA63" s="3647"/>
      <c r="BIB63" s="3642"/>
      <c r="BIC63" s="3643"/>
      <c r="BID63" s="3642"/>
      <c r="BIE63" s="3643"/>
      <c r="BIF63" s="3643"/>
      <c r="BIG63" s="3643"/>
      <c r="BIH63" s="3643"/>
      <c r="BII63" s="3644"/>
      <c r="BIJ63" s="3645"/>
      <c r="BIK63" s="2386"/>
      <c r="BIL63" s="3646"/>
      <c r="BIM63" s="3647"/>
      <c r="BIN63" s="3648"/>
      <c r="BIO63" s="3646"/>
      <c r="BIP63" s="3647"/>
      <c r="BIQ63" s="3646"/>
      <c r="BIR63" s="3643"/>
      <c r="BIS63" s="3643"/>
      <c r="BIT63" s="3647"/>
      <c r="BIU63" s="3642"/>
      <c r="BIV63" s="3643"/>
      <c r="BIW63" s="3642"/>
      <c r="BIX63" s="3643"/>
      <c r="BIY63" s="3643"/>
      <c r="BIZ63" s="3643"/>
      <c r="BJA63" s="3643"/>
      <c r="BJB63" s="3644"/>
      <c r="BJC63" s="3645"/>
      <c r="BJD63" s="2386"/>
      <c r="BJE63" s="3646"/>
      <c r="BJF63" s="3647"/>
      <c r="BJG63" s="3648"/>
      <c r="BJH63" s="3646"/>
      <c r="BJI63" s="3647"/>
      <c r="BJJ63" s="3646"/>
      <c r="BJK63" s="3643"/>
      <c r="BJL63" s="3643"/>
      <c r="BJM63" s="3647"/>
      <c r="BJN63" s="3642"/>
      <c r="BJO63" s="3643"/>
      <c r="BJP63" s="3642"/>
      <c r="BJQ63" s="3643"/>
      <c r="BJR63" s="3643"/>
      <c r="BJS63" s="3643"/>
      <c r="BJT63" s="3643"/>
      <c r="BJU63" s="3644"/>
      <c r="BJV63" s="3645"/>
      <c r="BJW63" s="2386"/>
      <c r="BJX63" s="3646"/>
      <c r="BJY63" s="3647"/>
      <c r="BJZ63" s="3648"/>
      <c r="BKA63" s="3646"/>
      <c r="BKB63" s="3647"/>
      <c r="BKC63" s="3646"/>
      <c r="BKD63" s="3643"/>
      <c r="BKE63" s="3643"/>
      <c r="BKF63" s="3647"/>
      <c r="BKG63" s="3642"/>
      <c r="BKH63" s="3643"/>
      <c r="BKI63" s="3642"/>
      <c r="BKJ63" s="3643"/>
      <c r="BKK63" s="3643"/>
      <c r="BKL63" s="3643"/>
      <c r="BKM63" s="3643"/>
      <c r="BKN63" s="3644"/>
      <c r="BKO63" s="3645"/>
      <c r="BKP63" s="2386"/>
      <c r="BKQ63" s="3646"/>
      <c r="BKR63" s="3647"/>
      <c r="BKS63" s="3648"/>
      <c r="BKT63" s="3646"/>
      <c r="BKU63" s="3647"/>
      <c r="BKV63" s="3646"/>
      <c r="BKW63" s="3643"/>
      <c r="BKX63" s="3643"/>
      <c r="BKY63" s="3647"/>
      <c r="BKZ63" s="3642"/>
      <c r="BLA63" s="3643"/>
      <c r="BLB63" s="3642"/>
      <c r="BLC63" s="3643"/>
      <c r="BLD63" s="3643"/>
      <c r="BLE63" s="3643"/>
      <c r="BLF63" s="3643"/>
      <c r="BLG63" s="3644"/>
      <c r="BLH63" s="3645"/>
      <c r="BLI63" s="2386"/>
      <c r="BLJ63" s="3646"/>
      <c r="BLK63" s="3647"/>
      <c r="BLL63" s="3648"/>
      <c r="BLM63" s="3646"/>
      <c r="BLN63" s="3647"/>
      <c r="BLO63" s="3646"/>
      <c r="BLP63" s="3643"/>
      <c r="BLQ63" s="3643"/>
      <c r="BLR63" s="3647"/>
      <c r="BLS63" s="3642"/>
      <c r="BLT63" s="3643"/>
      <c r="BLU63" s="3642"/>
      <c r="BLV63" s="3643"/>
      <c r="BLW63" s="3643"/>
      <c r="BLX63" s="3643"/>
      <c r="BLY63" s="3643"/>
      <c r="BLZ63" s="3644"/>
      <c r="BMA63" s="3645"/>
      <c r="BMB63" s="2386"/>
      <c r="BMC63" s="3646"/>
      <c r="BMD63" s="3647"/>
      <c r="BME63" s="3648"/>
      <c r="BMF63" s="3646"/>
      <c r="BMG63" s="3647"/>
      <c r="BMH63" s="3646"/>
      <c r="BMI63" s="3643"/>
      <c r="BMJ63" s="3643"/>
      <c r="BMK63" s="3647"/>
      <c r="BML63" s="3642"/>
      <c r="BMM63" s="3643"/>
      <c r="BMN63" s="3642"/>
      <c r="BMO63" s="3643"/>
      <c r="BMP63" s="3643"/>
      <c r="BMQ63" s="3643"/>
      <c r="BMR63" s="3643"/>
      <c r="BMS63" s="3644"/>
      <c r="BMT63" s="3645"/>
      <c r="BMU63" s="2386"/>
      <c r="BMV63" s="3646"/>
      <c r="BMW63" s="3647"/>
      <c r="BMX63" s="3648"/>
      <c r="BMY63" s="3646"/>
      <c r="BMZ63" s="3647"/>
      <c r="BNA63" s="3646"/>
      <c r="BNB63" s="3643"/>
      <c r="BNC63" s="3643"/>
      <c r="BND63" s="3647"/>
      <c r="BNE63" s="3642"/>
      <c r="BNF63" s="3643"/>
      <c r="BNG63" s="3642"/>
      <c r="BNH63" s="3643"/>
      <c r="BNI63" s="3643"/>
      <c r="BNJ63" s="3643"/>
      <c r="BNK63" s="3643"/>
      <c r="BNL63" s="3644"/>
      <c r="BNM63" s="3645"/>
      <c r="BNN63" s="2386"/>
      <c r="BNO63" s="3646"/>
      <c r="BNP63" s="3647"/>
      <c r="BNQ63" s="3648"/>
      <c r="BNR63" s="3646"/>
      <c r="BNS63" s="3647"/>
      <c r="BNT63" s="3646"/>
      <c r="BNU63" s="3643"/>
      <c r="BNV63" s="3643"/>
      <c r="BNW63" s="3647"/>
      <c r="BNX63" s="3642"/>
      <c r="BNY63" s="3643"/>
      <c r="BNZ63" s="3642"/>
      <c r="BOA63" s="3643"/>
      <c r="BOB63" s="3643"/>
      <c r="BOC63" s="3643"/>
      <c r="BOD63" s="3643"/>
      <c r="BOE63" s="3644"/>
      <c r="BOF63" s="3645"/>
      <c r="BOG63" s="2386"/>
      <c r="BOH63" s="3646"/>
      <c r="BOI63" s="3647"/>
      <c r="BOJ63" s="3648"/>
      <c r="BOK63" s="3646"/>
      <c r="BOL63" s="3647"/>
      <c r="BOM63" s="3646"/>
      <c r="BON63" s="3643"/>
      <c r="BOO63" s="3643"/>
      <c r="BOP63" s="3647"/>
      <c r="BOQ63" s="3642"/>
      <c r="BOR63" s="3643"/>
      <c r="BOS63" s="3642"/>
      <c r="BOT63" s="3643"/>
      <c r="BOU63" s="3643"/>
      <c r="BOV63" s="3643"/>
      <c r="BOW63" s="3643"/>
      <c r="BOX63" s="3644"/>
      <c r="BOY63" s="3645"/>
      <c r="BOZ63" s="2386"/>
      <c r="BPA63" s="3646"/>
      <c r="BPB63" s="3647"/>
      <c r="BPC63" s="3648"/>
      <c r="BPD63" s="3646"/>
      <c r="BPE63" s="3647"/>
      <c r="BPF63" s="3646"/>
      <c r="BPG63" s="3643"/>
      <c r="BPH63" s="3643"/>
      <c r="BPI63" s="3647"/>
      <c r="BPJ63" s="3642"/>
      <c r="BPK63" s="3643"/>
      <c r="BPL63" s="3642"/>
      <c r="BPM63" s="3643"/>
      <c r="BPN63" s="3643"/>
      <c r="BPO63" s="3643"/>
      <c r="BPP63" s="3643"/>
      <c r="BPQ63" s="3644"/>
      <c r="BPR63" s="3645"/>
      <c r="BPS63" s="2386"/>
      <c r="BPT63" s="3646"/>
      <c r="BPU63" s="3647"/>
      <c r="BPV63" s="3648"/>
      <c r="BPW63" s="3646"/>
      <c r="BPX63" s="3647"/>
      <c r="BPY63" s="3646"/>
      <c r="BPZ63" s="3643"/>
      <c r="BQA63" s="3643"/>
      <c r="BQB63" s="3647"/>
      <c r="BQC63" s="3642"/>
      <c r="BQD63" s="3643"/>
      <c r="BQE63" s="3642"/>
      <c r="BQF63" s="3643"/>
      <c r="BQG63" s="3643"/>
      <c r="BQH63" s="3643"/>
      <c r="BQI63" s="3643"/>
      <c r="BQJ63" s="3644"/>
      <c r="BQK63" s="3645"/>
      <c r="BQL63" s="2386"/>
      <c r="BQM63" s="3646"/>
      <c r="BQN63" s="3647"/>
      <c r="BQO63" s="3648"/>
      <c r="BQP63" s="3646"/>
      <c r="BQQ63" s="3647"/>
      <c r="BQR63" s="3646"/>
      <c r="BQS63" s="3643"/>
      <c r="BQT63" s="3643"/>
      <c r="BQU63" s="3647"/>
      <c r="BQV63" s="3642"/>
      <c r="BQW63" s="3643"/>
      <c r="BQX63" s="3642"/>
      <c r="BQY63" s="3643"/>
      <c r="BQZ63" s="3643"/>
      <c r="BRA63" s="3643"/>
      <c r="BRB63" s="3643"/>
      <c r="BRC63" s="3644"/>
      <c r="BRD63" s="3645"/>
      <c r="BRE63" s="2386"/>
      <c r="BRF63" s="3646"/>
      <c r="BRG63" s="3647"/>
      <c r="BRH63" s="3648"/>
      <c r="BRI63" s="3646"/>
      <c r="BRJ63" s="3647"/>
      <c r="BRK63" s="3646"/>
      <c r="BRL63" s="3643"/>
      <c r="BRM63" s="3643"/>
      <c r="BRN63" s="3647"/>
      <c r="BRO63" s="3642"/>
      <c r="BRP63" s="3643"/>
      <c r="BRQ63" s="3642"/>
      <c r="BRR63" s="3643"/>
      <c r="BRS63" s="3643"/>
      <c r="BRT63" s="3643"/>
      <c r="BRU63" s="3643"/>
      <c r="BRV63" s="3644"/>
      <c r="BRW63" s="3645"/>
      <c r="BRX63" s="2386"/>
      <c r="BRY63" s="3646"/>
      <c r="BRZ63" s="3647"/>
      <c r="BSA63" s="3648"/>
      <c r="BSB63" s="3646"/>
      <c r="BSC63" s="3647"/>
      <c r="BSD63" s="3646"/>
      <c r="BSE63" s="3643"/>
      <c r="BSF63" s="3643"/>
      <c r="BSG63" s="3647"/>
      <c r="BSH63" s="3642"/>
      <c r="BSI63" s="3643"/>
      <c r="BSJ63" s="3642"/>
      <c r="BSK63" s="3643"/>
      <c r="BSL63" s="3643"/>
      <c r="BSM63" s="3643"/>
      <c r="BSN63" s="3643"/>
      <c r="BSO63" s="3644"/>
      <c r="BSP63" s="3645"/>
      <c r="BSQ63" s="2386"/>
      <c r="BSR63" s="3646"/>
      <c r="BSS63" s="3647"/>
      <c r="BST63" s="3648"/>
      <c r="BSU63" s="3646"/>
      <c r="BSV63" s="3647"/>
      <c r="BSW63" s="3646"/>
      <c r="BSX63" s="3643"/>
      <c r="BSY63" s="3643"/>
      <c r="BSZ63" s="3647"/>
      <c r="BTA63" s="3642"/>
      <c r="BTB63" s="3643"/>
      <c r="BTC63" s="3642"/>
      <c r="BTD63" s="3643"/>
      <c r="BTE63" s="3643"/>
      <c r="BTF63" s="3643"/>
      <c r="BTG63" s="3643"/>
      <c r="BTH63" s="3644"/>
      <c r="BTI63" s="3645"/>
      <c r="BTJ63" s="2386"/>
      <c r="BTK63" s="3646"/>
      <c r="BTL63" s="3647"/>
      <c r="BTM63" s="3648"/>
      <c r="BTN63" s="3646"/>
      <c r="BTO63" s="3647"/>
      <c r="BTP63" s="3646"/>
      <c r="BTQ63" s="3643"/>
      <c r="BTR63" s="3643"/>
      <c r="BTS63" s="3647"/>
      <c r="BTT63" s="3642"/>
      <c r="BTU63" s="3643"/>
      <c r="BTV63" s="3642"/>
      <c r="BTW63" s="3643"/>
      <c r="BTX63" s="3643"/>
      <c r="BTY63" s="3643"/>
      <c r="BTZ63" s="3643"/>
      <c r="BUA63" s="3644"/>
      <c r="BUB63" s="3645"/>
      <c r="BUC63" s="2386"/>
      <c r="BUD63" s="3646"/>
      <c r="BUE63" s="3647"/>
      <c r="BUF63" s="3648"/>
      <c r="BUG63" s="3646"/>
      <c r="BUH63" s="3647"/>
      <c r="BUI63" s="3646"/>
      <c r="BUJ63" s="3643"/>
      <c r="BUK63" s="3643"/>
      <c r="BUL63" s="3647"/>
      <c r="BUM63" s="3642"/>
      <c r="BUN63" s="3643"/>
      <c r="BUO63" s="3642"/>
      <c r="BUP63" s="3643"/>
      <c r="BUQ63" s="3643"/>
      <c r="BUR63" s="3643"/>
      <c r="BUS63" s="3643"/>
      <c r="BUT63" s="3644"/>
      <c r="BUU63" s="3645"/>
      <c r="BUV63" s="2386"/>
      <c r="BUW63" s="3646"/>
      <c r="BUX63" s="3647"/>
      <c r="BUY63" s="3648"/>
      <c r="BUZ63" s="3646"/>
      <c r="BVA63" s="3647"/>
      <c r="BVB63" s="3646"/>
      <c r="BVC63" s="3643"/>
      <c r="BVD63" s="3643"/>
      <c r="BVE63" s="3647"/>
      <c r="BVF63" s="3642"/>
      <c r="BVG63" s="3643"/>
      <c r="BVH63" s="3642"/>
      <c r="BVI63" s="3643"/>
      <c r="BVJ63" s="3643"/>
      <c r="BVK63" s="3643"/>
      <c r="BVL63" s="3643"/>
      <c r="BVM63" s="3644"/>
      <c r="BVN63" s="3645"/>
      <c r="BVO63" s="2386"/>
      <c r="BVP63" s="3646"/>
      <c r="BVQ63" s="3647"/>
      <c r="BVR63" s="3648"/>
      <c r="BVS63" s="3646"/>
      <c r="BVT63" s="3647"/>
      <c r="BVU63" s="3646"/>
      <c r="BVV63" s="3643"/>
      <c r="BVW63" s="3643"/>
      <c r="BVX63" s="3647"/>
      <c r="BVY63" s="3642"/>
      <c r="BVZ63" s="3643"/>
      <c r="BWA63" s="3642"/>
      <c r="BWB63" s="3643"/>
      <c r="BWC63" s="3643"/>
      <c r="BWD63" s="3643"/>
      <c r="BWE63" s="3643"/>
      <c r="BWF63" s="3644"/>
      <c r="BWG63" s="3645"/>
      <c r="BWH63" s="2386"/>
      <c r="BWI63" s="3646"/>
      <c r="BWJ63" s="3647"/>
      <c r="BWK63" s="3648"/>
      <c r="BWL63" s="3646"/>
      <c r="BWM63" s="3647"/>
      <c r="BWN63" s="3646"/>
      <c r="BWO63" s="3643"/>
      <c r="BWP63" s="3643"/>
      <c r="BWQ63" s="3647"/>
      <c r="BWR63" s="3642"/>
      <c r="BWS63" s="3643"/>
      <c r="BWT63" s="3642"/>
      <c r="BWU63" s="3643"/>
      <c r="BWV63" s="3643"/>
      <c r="BWW63" s="3643"/>
      <c r="BWX63" s="3643"/>
      <c r="BWY63" s="3644"/>
      <c r="BWZ63" s="3645"/>
      <c r="BXA63" s="2386"/>
      <c r="BXB63" s="3646"/>
      <c r="BXC63" s="3647"/>
      <c r="BXD63" s="3648"/>
      <c r="BXE63" s="3646"/>
      <c r="BXF63" s="3647"/>
      <c r="BXG63" s="3646"/>
      <c r="BXH63" s="3643"/>
      <c r="BXI63" s="3643"/>
      <c r="BXJ63" s="3647"/>
      <c r="BXK63" s="3642"/>
      <c r="BXL63" s="3643"/>
      <c r="BXM63" s="3642"/>
      <c r="BXN63" s="3643"/>
      <c r="BXO63" s="3643"/>
      <c r="BXP63" s="3643"/>
      <c r="BXQ63" s="3643"/>
      <c r="BXR63" s="3644"/>
      <c r="BXS63" s="3645"/>
      <c r="BXT63" s="2386"/>
      <c r="BXU63" s="3646"/>
      <c r="BXV63" s="3647"/>
      <c r="BXW63" s="3648"/>
      <c r="BXX63" s="3646"/>
      <c r="BXY63" s="3647"/>
      <c r="BXZ63" s="3646"/>
      <c r="BYA63" s="3643"/>
      <c r="BYB63" s="3643"/>
      <c r="BYC63" s="3647"/>
      <c r="BYD63" s="3642"/>
      <c r="BYE63" s="3643"/>
      <c r="BYF63" s="3642"/>
      <c r="BYG63" s="3643"/>
      <c r="BYH63" s="3643"/>
      <c r="BYI63" s="3643"/>
      <c r="BYJ63" s="3643"/>
      <c r="BYK63" s="3644"/>
      <c r="BYL63" s="3645"/>
      <c r="BYM63" s="2386"/>
      <c r="BYN63" s="3646"/>
      <c r="BYO63" s="3647"/>
      <c r="BYP63" s="3648"/>
      <c r="BYQ63" s="3646"/>
      <c r="BYR63" s="3647"/>
      <c r="BYS63" s="3646"/>
      <c r="BYT63" s="3643"/>
      <c r="BYU63" s="3643"/>
      <c r="BYV63" s="3647"/>
      <c r="BYW63" s="3642"/>
      <c r="BYX63" s="3643"/>
      <c r="BYY63" s="3642"/>
      <c r="BYZ63" s="3643"/>
      <c r="BZA63" s="3643"/>
      <c r="BZB63" s="3643"/>
      <c r="BZC63" s="3643"/>
      <c r="BZD63" s="3644"/>
      <c r="BZE63" s="3645"/>
      <c r="BZF63" s="2386"/>
      <c r="BZG63" s="3646"/>
      <c r="BZH63" s="3647"/>
      <c r="BZI63" s="3648"/>
      <c r="BZJ63" s="3646"/>
      <c r="BZK63" s="3647"/>
      <c r="BZL63" s="3646"/>
      <c r="BZM63" s="3643"/>
      <c r="BZN63" s="3643"/>
      <c r="BZO63" s="3647"/>
      <c r="BZP63" s="3642"/>
      <c r="BZQ63" s="3643"/>
      <c r="BZR63" s="3642"/>
      <c r="BZS63" s="3643"/>
      <c r="BZT63" s="3643"/>
      <c r="BZU63" s="3643"/>
      <c r="BZV63" s="3643"/>
      <c r="BZW63" s="3644"/>
      <c r="BZX63" s="3645"/>
      <c r="BZY63" s="2386"/>
      <c r="BZZ63" s="3646"/>
      <c r="CAA63" s="3647"/>
      <c r="CAB63" s="3648"/>
      <c r="CAC63" s="3646"/>
      <c r="CAD63" s="3647"/>
      <c r="CAE63" s="3646"/>
      <c r="CAF63" s="3643"/>
      <c r="CAG63" s="3643"/>
      <c r="CAH63" s="3647"/>
      <c r="CAI63" s="3642"/>
      <c r="CAJ63" s="3643"/>
      <c r="CAK63" s="3642"/>
      <c r="CAL63" s="3643"/>
      <c r="CAM63" s="3643"/>
      <c r="CAN63" s="3643"/>
      <c r="CAO63" s="3643"/>
      <c r="CAP63" s="3644"/>
      <c r="CAQ63" s="3645"/>
      <c r="CAR63" s="2386"/>
      <c r="CAS63" s="3646"/>
      <c r="CAT63" s="3647"/>
      <c r="CAU63" s="3648"/>
      <c r="CAV63" s="3646"/>
      <c r="CAW63" s="3647"/>
      <c r="CAX63" s="3646"/>
      <c r="CAY63" s="3643"/>
      <c r="CAZ63" s="3643"/>
      <c r="CBA63" s="3647"/>
      <c r="CBB63" s="3642"/>
      <c r="CBC63" s="3643"/>
      <c r="CBD63" s="3642"/>
      <c r="CBE63" s="3643"/>
      <c r="CBF63" s="3643"/>
      <c r="CBG63" s="3643"/>
      <c r="CBH63" s="3643"/>
      <c r="CBI63" s="3644"/>
      <c r="CBJ63" s="3645"/>
      <c r="CBK63" s="2386"/>
      <c r="CBL63" s="3646"/>
      <c r="CBM63" s="3647"/>
      <c r="CBN63" s="3648"/>
      <c r="CBO63" s="3646"/>
      <c r="CBP63" s="3647"/>
      <c r="CBQ63" s="3646"/>
      <c r="CBR63" s="3643"/>
      <c r="CBS63" s="3643"/>
      <c r="CBT63" s="3647"/>
      <c r="CBU63" s="3642"/>
      <c r="CBV63" s="3643"/>
      <c r="CBW63" s="3642"/>
      <c r="CBX63" s="3643"/>
      <c r="CBY63" s="3643"/>
      <c r="CBZ63" s="3643"/>
      <c r="CCA63" s="3643"/>
      <c r="CCB63" s="3644"/>
      <c r="CCC63" s="3645"/>
      <c r="CCD63" s="2386"/>
      <c r="CCE63" s="3646"/>
      <c r="CCF63" s="3647"/>
      <c r="CCG63" s="3648"/>
      <c r="CCH63" s="3646"/>
      <c r="CCI63" s="3647"/>
      <c r="CCJ63" s="3646"/>
      <c r="CCK63" s="3643"/>
      <c r="CCL63" s="3643"/>
      <c r="CCM63" s="3647"/>
      <c r="CCN63" s="3642"/>
      <c r="CCO63" s="3643"/>
      <c r="CCP63" s="3642"/>
      <c r="CCQ63" s="3643"/>
      <c r="CCR63" s="3643"/>
      <c r="CCS63" s="3643"/>
      <c r="CCT63" s="3643"/>
      <c r="CCU63" s="3644"/>
      <c r="CCV63" s="3645"/>
      <c r="CCW63" s="2386"/>
      <c r="CCX63" s="3646"/>
      <c r="CCY63" s="3647"/>
      <c r="CCZ63" s="3648"/>
      <c r="CDA63" s="3646"/>
      <c r="CDB63" s="3647"/>
      <c r="CDC63" s="3646"/>
      <c r="CDD63" s="3643"/>
      <c r="CDE63" s="3643"/>
      <c r="CDF63" s="3647"/>
      <c r="CDG63" s="3642"/>
      <c r="CDH63" s="3643"/>
      <c r="CDI63" s="3642"/>
      <c r="CDJ63" s="3643"/>
      <c r="CDK63" s="3643"/>
      <c r="CDL63" s="3643"/>
      <c r="CDM63" s="3643"/>
      <c r="CDN63" s="3644"/>
      <c r="CDO63" s="3645"/>
      <c r="CDP63" s="2386"/>
      <c r="CDQ63" s="3646"/>
      <c r="CDR63" s="3647"/>
      <c r="CDS63" s="3648"/>
      <c r="CDT63" s="3646"/>
      <c r="CDU63" s="3647"/>
      <c r="CDV63" s="3646"/>
      <c r="CDW63" s="3643"/>
      <c r="CDX63" s="3643"/>
      <c r="CDY63" s="3647"/>
      <c r="CDZ63" s="3642"/>
      <c r="CEA63" s="3643"/>
      <c r="CEB63" s="3642"/>
      <c r="CEC63" s="3643"/>
      <c r="CED63" s="3643"/>
      <c r="CEE63" s="3643"/>
      <c r="CEF63" s="3643"/>
      <c r="CEG63" s="3644"/>
      <c r="CEH63" s="3645"/>
      <c r="CEI63" s="2386"/>
      <c r="CEJ63" s="3646"/>
      <c r="CEK63" s="3647"/>
      <c r="CEL63" s="3648"/>
      <c r="CEM63" s="3646"/>
      <c r="CEN63" s="3647"/>
      <c r="CEO63" s="3646"/>
      <c r="CEP63" s="3643"/>
      <c r="CEQ63" s="3643"/>
      <c r="CER63" s="3647"/>
      <c r="CES63" s="3642"/>
      <c r="CET63" s="3643"/>
      <c r="CEU63" s="3642"/>
      <c r="CEV63" s="3643"/>
      <c r="CEW63" s="3643"/>
      <c r="CEX63" s="3643"/>
      <c r="CEY63" s="3643"/>
      <c r="CEZ63" s="3644"/>
      <c r="CFA63" s="3645"/>
      <c r="CFB63" s="2386"/>
      <c r="CFC63" s="3646"/>
      <c r="CFD63" s="3647"/>
      <c r="CFE63" s="3648"/>
      <c r="CFF63" s="3646"/>
      <c r="CFG63" s="3647"/>
      <c r="CFH63" s="3646"/>
      <c r="CFI63" s="3643"/>
      <c r="CFJ63" s="3643"/>
      <c r="CFK63" s="3647"/>
      <c r="CFL63" s="3642"/>
      <c r="CFM63" s="3643"/>
      <c r="CFN63" s="3642"/>
      <c r="CFO63" s="3643"/>
      <c r="CFP63" s="3643"/>
      <c r="CFQ63" s="3643"/>
      <c r="CFR63" s="3643"/>
      <c r="CFS63" s="3644"/>
      <c r="CFT63" s="3645"/>
      <c r="CFU63" s="2386"/>
      <c r="CFV63" s="3646"/>
      <c r="CFW63" s="3647"/>
      <c r="CFX63" s="3648"/>
      <c r="CFY63" s="3646"/>
      <c r="CFZ63" s="3647"/>
      <c r="CGA63" s="3646"/>
      <c r="CGB63" s="3643"/>
      <c r="CGC63" s="3643"/>
      <c r="CGD63" s="3647"/>
      <c r="CGE63" s="3642"/>
      <c r="CGF63" s="3643"/>
      <c r="CGG63" s="3642"/>
      <c r="CGH63" s="3643"/>
      <c r="CGI63" s="3643"/>
      <c r="CGJ63" s="3643"/>
      <c r="CGK63" s="3643"/>
      <c r="CGL63" s="3644"/>
      <c r="CGM63" s="3645"/>
      <c r="CGN63" s="2386"/>
      <c r="CGO63" s="3646"/>
      <c r="CGP63" s="3647"/>
      <c r="CGQ63" s="3648"/>
      <c r="CGR63" s="3646"/>
      <c r="CGS63" s="3647"/>
      <c r="CGT63" s="3646"/>
      <c r="CGU63" s="3643"/>
      <c r="CGV63" s="3643"/>
      <c r="CGW63" s="3647"/>
      <c r="CGX63" s="3642"/>
      <c r="CGY63" s="3643"/>
      <c r="CGZ63" s="3642"/>
      <c r="CHA63" s="3643"/>
      <c r="CHB63" s="3643"/>
      <c r="CHC63" s="3643"/>
      <c r="CHD63" s="3643"/>
      <c r="CHE63" s="3644"/>
      <c r="CHF63" s="3645"/>
      <c r="CHG63" s="2386"/>
      <c r="CHH63" s="3646"/>
      <c r="CHI63" s="3647"/>
      <c r="CHJ63" s="3648"/>
      <c r="CHK63" s="3646"/>
      <c r="CHL63" s="3647"/>
      <c r="CHM63" s="3646"/>
      <c r="CHN63" s="3643"/>
      <c r="CHO63" s="3643"/>
      <c r="CHP63" s="3647"/>
      <c r="CHQ63" s="3642"/>
      <c r="CHR63" s="3643"/>
      <c r="CHS63" s="3642"/>
      <c r="CHT63" s="3643"/>
      <c r="CHU63" s="3643"/>
      <c r="CHV63" s="3643"/>
      <c r="CHW63" s="3643"/>
      <c r="CHX63" s="3644"/>
      <c r="CHY63" s="3645"/>
      <c r="CHZ63" s="2386"/>
      <c r="CIA63" s="3646"/>
      <c r="CIB63" s="3647"/>
      <c r="CIC63" s="3648"/>
      <c r="CID63" s="3646"/>
      <c r="CIE63" s="3647"/>
      <c r="CIF63" s="3646"/>
      <c r="CIG63" s="3643"/>
      <c r="CIH63" s="3643"/>
      <c r="CII63" s="3647"/>
      <c r="CIJ63" s="3642"/>
      <c r="CIK63" s="3643"/>
      <c r="CIL63" s="3642"/>
      <c r="CIM63" s="3643"/>
      <c r="CIN63" s="3643"/>
      <c r="CIO63" s="3643"/>
      <c r="CIP63" s="3643"/>
      <c r="CIQ63" s="3644"/>
      <c r="CIR63" s="3645"/>
      <c r="CIS63" s="2386"/>
      <c r="CIT63" s="3646"/>
      <c r="CIU63" s="3647"/>
      <c r="CIV63" s="3648"/>
      <c r="CIW63" s="3646"/>
      <c r="CIX63" s="3647"/>
      <c r="CIY63" s="3646"/>
      <c r="CIZ63" s="3643"/>
      <c r="CJA63" s="3643"/>
      <c r="CJB63" s="3647"/>
      <c r="CJC63" s="3642"/>
      <c r="CJD63" s="3643"/>
      <c r="CJE63" s="3642"/>
      <c r="CJF63" s="3643"/>
      <c r="CJG63" s="3643"/>
      <c r="CJH63" s="3643"/>
      <c r="CJI63" s="3643"/>
      <c r="CJJ63" s="3644"/>
      <c r="CJK63" s="3645"/>
      <c r="CJL63" s="2386"/>
      <c r="CJM63" s="3646"/>
      <c r="CJN63" s="3647"/>
      <c r="CJO63" s="3648"/>
      <c r="CJP63" s="3646"/>
      <c r="CJQ63" s="3647"/>
      <c r="CJR63" s="3646"/>
      <c r="CJS63" s="3643"/>
      <c r="CJT63" s="3643"/>
      <c r="CJU63" s="3647"/>
      <c r="CJV63" s="3642"/>
      <c r="CJW63" s="3643"/>
      <c r="CJX63" s="3642"/>
      <c r="CJY63" s="3643"/>
      <c r="CJZ63" s="3643"/>
      <c r="CKA63" s="3643"/>
      <c r="CKB63" s="3643"/>
      <c r="CKC63" s="3644"/>
      <c r="CKD63" s="3645"/>
      <c r="CKE63" s="2386"/>
      <c r="CKF63" s="3646"/>
      <c r="CKG63" s="3647"/>
      <c r="CKH63" s="3648"/>
      <c r="CKI63" s="3646"/>
      <c r="CKJ63" s="3647"/>
      <c r="CKK63" s="3646"/>
      <c r="CKL63" s="3643"/>
      <c r="CKM63" s="3643"/>
      <c r="CKN63" s="3647"/>
      <c r="CKO63" s="3642"/>
      <c r="CKP63" s="3643"/>
      <c r="CKQ63" s="3642"/>
      <c r="CKR63" s="3643"/>
      <c r="CKS63" s="3643"/>
      <c r="CKT63" s="3643"/>
      <c r="CKU63" s="3643"/>
      <c r="CKV63" s="3644"/>
      <c r="CKW63" s="3645"/>
      <c r="CKX63" s="2386"/>
      <c r="CKY63" s="3646"/>
      <c r="CKZ63" s="3647"/>
      <c r="CLA63" s="3648"/>
      <c r="CLB63" s="3646"/>
      <c r="CLC63" s="3647"/>
      <c r="CLD63" s="3646"/>
      <c r="CLE63" s="3643"/>
      <c r="CLF63" s="3643"/>
      <c r="CLG63" s="3647"/>
      <c r="CLH63" s="3642"/>
      <c r="CLI63" s="3643"/>
      <c r="CLJ63" s="3642"/>
      <c r="CLK63" s="3643"/>
      <c r="CLL63" s="3643"/>
      <c r="CLM63" s="3643"/>
      <c r="CLN63" s="3643"/>
      <c r="CLO63" s="3644"/>
      <c r="CLP63" s="3645"/>
      <c r="CLQ63" s="2386"/>
      <c r="CLR63" s="3646"/>
      <c r="CLS63" s="3647"/>
      <c r="CLT63" s="3648"/>
      <c r="CLU63" s="3646"/>
      <c r="CLV63" s="3647"/>
      <c r="CLW63" s="3646"/>
      <c r="CLX63" s="3643"/>
      <c r="CLY63" s="3643"/>
      <c r="CLZ63" s="3647"/>
      <c r="CMA63" s="3642"/>
      <c r="CMB63" s="3643"/>
      <c r="CMC63" s="3642"/>
      <c r="CMD63" s="3643"/>
      <c r="CME63" s="3643"/>
      <c r="CMF63" s="3643"/>
      <c r="CMG63" s="3643"/>
      <c r="CMH63" s="3644"/>
      <c r="CMI63" s="3645"/>
      <c r="CMJ63" s="2386"/>
      <c r="CMK63" s="3646"/>
      <c r="CML63" s="3647"/>
      <c r="CMM63" s="3648"/>
      <c r="CMN63" s="3646"/>
      <c r="CMO63" s="3647"/>
      <c r="CMP63" s="3646"/>
      <c r="CMQ63" s="3643"/>
      <c r="CMR63" s="3643"/>
      <c r="CMS63" s="3647"/>
      <c r="CMT63" s="3642"/>
      <c r="CMU63" s="3643"/>
      <c r="CMV63" s="3642"/>
      <c r="CMW63" s="3643"/>
      <c r="CMX63" s="3643"/>
      <c r="CMY63" s="3643"/>
      <c r="CMZ63" s="3643"/>
      <c r="CNA63" s="3644"/>
      <c r="CNB63" s="3645"/>
      <c r="CNC63" s="2386"/>
      <c r="CND63" s="3646"/>
      <c r="CNE63" s="3647"/>
      <c r="CNF63" s="3648"/>
      <c r="CNG63" s="3646"/>
      <c r="CNH63" s="3647"/>
      <c r="CNI63" s="3646"/>
      <c r="CNJ63" s="3643"/>
      <c r="CNK63" s="3643"/>
      <c r="CNL63" s="3647"/>
      <c r="CNM63" s="3642"/>
      <c r="CNN63" s="3643"/>
      <c r="CNO63" s="3642"/>
      <c r="CNP63" s="3643"/>
      <c r="CNQ63" s="3643"/>
      <c r="CNR63" s="3643"/>
      <c r="CNS63" s="3643"/>
      <c r="CNT63" s="3644"/>
      <c r="CNU63" s="3645"/>
      <c r="CNV63" s="2386"/>
      <c r="CNW63" s="3646"/>
      <c r="CNX63" s="3647"/>
      <c r="CNY63" s="3648"/>
      <c r="CNZ63" s="3646"/>
      <c r="COA63" s="3647"/>
      <c r="COB63" s="3646"/>
      <c r="COC63" s="3643"/>
      <c r="COD63" s="3643"/>
      <c r="COE63" s="3647"/>
      <c r="COF63" s="3642"/>
      <c r="COG63" s="3643"/>
      <c r="COH63" s="3642"/>
      <c r="COI63" s="3643"/>
      <c r="COJ63" s="3643"/>
      <c r="COK63" s="3643"/>
      <c r="COL63" s="3643"/>
      <c r="COM63" s="3644"/>
      <c r="CON63" s="3645"/>
      <c r="COO63" s="2386"/>
      <c r="COP63" s="3646"/>
      <c r="COQ63" s="3647"/>
      <c r="COR63" s="3648"/>
      <c r="COS63" s="3646"/>
      <c r="COT63" s="3647"/>
      <c r="COU63" s="3646"/>
      <c r="COV63" s="3643"/>
      <c r="COW63" s="3643"/>
      <c r="COX63" s="3647"/>
      <c r="COY63" s="3642"/>
      <c r="COZ63" s="3643"/>
      <c r="CPA63" s="3642"/>
      <c r="CPB63" s="3643"/>
      <c r="CPC63" s="3643"/>
      <c r="CPD63" s="3643"/>
      <c r="CPE63" s="3643"/>
      <c r="CPF63" s="3644"/>
      <c r="CPG63" s="3645"/>
      <c r="CPH63" s="2386"/>
      <c r="CPI63" s="3646"/>
      <c r="CPJ63" s="3647"/>
      <c r="CPK63" s="3648"/>
      <c r="CPL63" s="3646"/>
      <c r="CPM63" s="3647"/>
      <c r="CPN63" s="3646"/>
      <c r="CPO63" s="3643"/>
      <c r="CPP63" s="3643"/>
      <c r="CPQ63" s="3647"/>
      <c r="CPR63" s="3642"/>
      <c r="CPS63" s="3643"/>
      <c r="CPT63" s="3642"/>
      <c r="CPU63" s="3643"/>
      <c r="CPV63" s="3643"/>
      <c r="CPW63" s="3643"/>
      <c r="CPX63" s="3643"/>
      <c r="CPY63" s="3644"/>
      <c r="CPZ63" s="3645"/>
      <c r="CQA63" s="2386"/>
      <c r="CQB63" s="3646"/>
      <c r="CQC63" s="3647"/>
      <c r="CQD63" s="3648"/>
      <c r="CQE63" s="3646"/>
      <c r="CQF63" s="3647"/>
      <c r="CQG63" s="3646"/>
      <c r="CQH63" s="3643"/>
      <c r="CQI63" s="3643"/>
      <c r="CQJ63" s="3647"/>
      <c r="CQK63" s="3642"/>
      <c r="CQL63" s="3643"/>
      <c r="CQM63" s="3642"/>
      <c r="CQN63" s="3643"/>
      <c r="CQO63" s="3643"/>
      <c r="CQP63" s="3643"/>
      <c r="CQQ63" s="3643"/>
      <c r="CQR63" s="3644"/>
      <c r="CQS63" s="3645"/>
      <c r="CQT63" s="2386"/>
      <c r="CQU63" s="3646"/>
      <c r="CQV63" s="3647"/>
      <c r="CQW63" s="3648"/>
      <c r="CQX63" s="3646"/>
      <c r="CQY63" s="3647"/>
      <c r="CQZ63" s="3646"/>
      <c r="CRA63" s="3643"/>
      <c r="CRB63" s="3643"/>
      <c r="CRC63" s="3647"/>
      <c r="CRD63" s="3642"/>
      <c r="CRE63" s="3643"/>
      <c r="CRF63" s="3642"/>
      <c r="CRG63" s="3643"/>
      <c r="CRH63" s="3643"/>
      <c r="CRI63" s="3643"/>
      <c r="CRJ63" s="3643"/>
      <c r="CRK63" s="3644"/>
      <c r="CRL63" s="3645"/>
      <c r="CRM63" s="2386"/>
      <c r="CRN63" s="3646"/>
      <c r="CRO63" s="3647"/>
      <c r="CRP63" s="3648"/>
      <c r="CRQ63" s="3646"/>
      <c r="CRR63" s="3647"/>
      <c r="CRS63" s="3646"/>
      <c r="CRT63" s="3643"/>
      <c r="CRU63" s="3643"/>
      <c r="CRV63" s="3647"/>
      <c r="CRW63" s="3642"/>
      <c r="CRX63" s="3643"/>
      <c r="CRY63" s="3642"/>
      <c r="CRZ63" s="3643"/>
      <c r="CSA63" s="3643"/>
      <c r="CSB63" s="3643"/>
      <c r="CSC63" s="3643"/>
      <c r="CSD63" s="3644"/>
      <c r="CSE63" s="3645"/>
      <c r="CSF63" s="2386"/>
      <c r="CSG63" s="3646"/>
      <c r="CSH63" s="3647"/>
      <c r="CSI63" s="3648"/>
      <c r="CSJ63" s="3646"/>
      <c r="CSK63" s="3647"/>
      <c r="CSL63" s="3646"/>
      <c r="CSM63" s="3643"/>
      <c r="CSN63" s="3643"/>
      <c r="CSO63" s="3647"/>
      <c r="CSP63" s="3642"/>
      <c r="CSQ63" s="3643"/>
      <c r="CSR63" s="3642"/>
      <c r="CSS63" s="3643"/>
      <c r="CST63" s="3643"/>
      <c r="CSU63" s="3643"/>
      <c r="CSV63" s="3643"/>
      <c r="CSW63" s="3644"/>
      <c r="CSX63" s="3645"/>
      <c r="CSY63" s="2386"/>
      <c r="CSZ63" s="3646"/>
      <c r="CTA63" s="3647"/>
      <c r="CTB63" s="3648"/>
      <c r="CTC63" s="3646"/>
      <c r="CTD63" s="3647"/>
      <c r="CTE63" s="3646"/>
      <c r="CTF63" s="3643"/>
      <c r="CTG63" s="3643"/>
      <c r="CTH63" s="3647"/>
      <c r="CTI63" s="3642"/>
      <c r="CTJ63" s="3643"/>
      <c r="CTK63" s="3642"/>
      <c r="CTL63" s="3643"/>
      <c r="CTM63" s="3643"/>
      <c r="CTN63" s="3643"/>
      <c r="CTO63" s="3643"/>
      <c r="CTP63" s="3644"/>
      <c r="CTQ63" s="3645"/>
      <c r="CTR63" s="2386"/>
      <c r="CTS63" s="3646"/>
      <c r="CTT63" s="3647"/>
      <c r="CTU63" s="3648"/>
      <c r="CTV63" s="3646"/>
      <c r="CTW63" s="3647"/>
      <c r="CTX63" s="3646"/>
      <c r="CTY63" s="3643"/>
      <c r="CTZ63" s="3643"/>
      <c r="CUA63" s="3647"/>
      <c r="CUB63" s="3642"/>
      <c r="CUC63" s="3643"/>
      <c r="CUD63" s="3642"/>
      <c r="CUE63" s="3643"/>
      <c r="CUF63" s="3643"/>
      <c r="CUG63" s="3643"/>
      <c r="CUH63" s="3643"/>
      <c r="CUI63" s="3644"/>
      <c r="CUJ63" s="3645"/>
      <c r="CUK63" s="2386"/>
      <c r="CUL63" s="3646"/>
      <c r="CUM63" s="3647"/>
      <c r="CUN63" s="3648"/>
      <c r="CUO63" s="3646"/>
      <c r="CUP63" s="3647"/>
      <c r="CUQ63" s="3646"/>
      <c r="CUR63" s="3643"/>
      <c r="CUS63" s="3643"/>
      <c r="CUT63" s="3647"/>
      <c r="CUU63" s="3642"/>
      <c r="CUV63" s="3643"/>
      <c r="CUW63" s="3642"/>
      <c r="CUX63" s="3643"/>
      <c r="CUY63" s="3643"/>
      <c r="CUZ63" s="3643"/>
      <c r="CVA63" s="3643"/>
      <c r="CVB63" s="3644"/>
      <c r="CVC63" s="3645"/>
      <c r="CVD63" s="2386"/>
      <c r="CVE63" s="3646"/>
      <c r="CVF63" s="3647"/>
      <c r="CVG63" s="3648"/>
      <c r="CVH63" s="3646"/>
      <c r="CVI63" s="3647"/>
      <c r="CVJ63" s="3646"/>
      <c r="CVK63" s="3643"/>
      <c r="CVL63" s="3643"/>
      <c r="CVM63" s="3647"/>
      <c r="CVN63" s="3642"/>
      <c r="CVO63" s="3643"/>
      <c r="CVP63" s="3642"/>
      <c r="CVQ63" s="3643"/>
      <c r="CVR63" s="3643"/>
      <c r="CVS63" s="3643"/>
      <c r="CVT63" s="3643"/>
      <c r="CVU63" s="3644"/>
      <c r="CVV63" s="3645"/>
      <c r="CVW63" s="2386"/>
      <c r="CVX63" s="3646"/>
      <c r="CVY63" s="3647"/>
      <c r="CVZ63" s="3648"/>
      <c r="CWA63" s="3646"/>
      <c r="CWB63" s="3647"/>
      <c r="CWC63" s="3646"/>
      <c r="CWD63" s="3643"/>
      <c r="CWE63" s="3643"/>
      <c r="CWF63" s="3647"/>
      <c r="CWG63" s="3642"/>
      <c r="CWH63" s="3643"/>
      <c r="CWI63" s="3642"/>
      <c r="CWJ63" s="3643"/>
      <c r="CWK63" s="3643"/>
      <c r="CWL63" s="3643"/>
      <c r="CWM63" s="3643"/>
      <c r="CWN63" s="3644"/>
      <c r="CWO63" s="3645"/>
      <c r="CWP63" s="2386"/>
      <c r="CWQ63" s="3646"/>
      <c r="CWR63" s="3647"/>
      <c r="CWS63" s="3648"/>
      <c r="CWT63" s="3646"/>
      <c r="CWU63" s="3647"/>
      <c r="CWV63" s="3646"/>
      <c r="CWW63" s="3643"/>
      <c r="CWX63" s="3643"/>
      <c r="CWY63" s="3647"/>
      <c r="CWZ63" s="3642"/>
      <c r="CXA63" s="3643"/>
      <c r="CXB63" s="3642"/>
      <c r="CXC63" s="3643"/>
      <c r="CXD63" s="3643"/>
      <c r="CXE63" s="3643"/>
      <c r="CXF63" s="3643"/>
      <c r="CXG63" s="3644"/>
      <c r="CXH63" s="3645"/>
      <c r="CXI63" s="2386"/>
      <c r="CXJ63" s="3646"/>
      <c r="CXK63" s="3647"/>
      <c r="CXL63" s="3648"/>
      <c r="CXM63" s="3646"/>
      <c r="CXN63" s="3647"/>
      <c r="CXO63" s="3646"/>
      <c r="CXP63" s="3643"/>
      <c r="CXQ63" s="3643"/>
      <c r="CXR63" s="3647"/>
      <c r="CXS63" s="3642"/>
      <c r="CXT63" s="3643"/>
      <c r="CXU63" s="3642"/>
      <c r="CXV63" s="3643"/>
      <c r="CXW63" s="3643"/>
      <c r="CXX63" s="3643"/>
      <c r="CXY63" s="3643"/>
      <c r="CXZ63" s="3644"/>
      <c r="CYA63" s="3645"/>
      <c r="CYB63" s="2386"/>
      <c r="CYC63" s="3646"/>
      <c r="CYD63" s="3647"/>
      <c r="CYE63" s="3648"/>
      <c r="CYF63" s="3646"/>
      <c r="CYG63" s="3647"/>
      <c r="CYH63" s="3646"/>
      <c r="CYI63" s="3643"/>
      <c r="CYJ63" s="3643"/>
      <c r="CYK63" s="3647"/>
      <c r="CYL63" s="3642"/>
      <c r="CYM63" s="3643"/>
      <c r="CYN63" s="3642"/>
      <c r="CYO63" s="3643"/>
      <c r="CYP63" s="3643"/>
      <c r="CYQ63" s="3643"/>
      <c r="CYR63" s="3643"/>
      <c r="CYS63" s="3644"/>
      <c r="CYT63" s="3645"/>
      <c r="CYU63" s="2386"/>
      <c r="CYV63" s="3646"/>
      <c r="CYW63" s="3647"/>
      <c r="CYX63" s="3648"/>
      <c r="CYY63" s="3646"/>
      <c r="CYZ63" s="3647"/>
      <c r="CZA63" s="3646"/>
      <c r="CZB63" s="3643"/>
      <c r="CZC63" s="3643"/>
      <c r="CZD63" s="3647"/>
      <c r="CZE63" s="3642"/>
      <c r="CZF63" s="3643"/>
      <c r="CZG63" s="3642"/>
      <c r="CZH63" s="3643"/>
      <c r="CZI63" s="3643"/>
      <c r="CZJ63" s="3643"/>
      <c r="CZK63" s="3643"/>
      <c r="CZL63" s="3644"/>
      <c r="CZM63" s="3645"/>
      <c r="CZN63" s="2386"/>
      <c r="CZO63" s="3646"/>
      <c r="CZP63" s="3647"/>
      <c r="CZQ63" s="3648"/>
      <c r="CZR63" s="3646"/>
      <c r="CZS63" s="3647"/>
      <c r="CZT63" s="3646"/>
      <c r="CZU63" s="3643"/>
      <c r="CZV63" s="3643"/>
      <c r="CZW63" s="3647"/>
      <c r="CZX63" s="3642"/>
      <c r="CZY63" s="3643"/>
      <c r="CZZ63" s="3642"/>
      <c r="DAA63" s="3643"/>
      <c r="DAB63" s="3643"/>
      <c r="DAC63" s="3643"/>
      <c r="DAD63" s="3643"/>
      <c r="DAE63" s="3644"/>
      <c r="DAF63" s="3645"/>
      <c r="DAG63" s="2386"/>
      <c r="DAH63" s="3646"/>
      <c r="DAI63" s="3647"/>
      <c r="DAJ63" s="3648"/>
      <c r="DAK63" s="3646"/>
      <c r="DAL63" s="3647"/>
      <c r="DAM63" s="3646"/>
      <c r="DAN63" s="3643"/>
      <c r="DAO63" s="3643"/>
      <c r="DAP63" s="3647"/>
      <c r="DAQ63" s="3642"/>
      <c r="DAR63" s="3643"/>
      <c r="DAS63" s="3642"/>
      <c r="DAT63" s="3643"/>
      <c r="DAU63" s="3643"/>
      <c r="DAV63" s="3643"/>
      <c r="DAW63" s="3643"/>
      <c r="DAX63" s="3644"/>
      <c r="DAY63" s="3645"/>
      <c r="DAZ63" s="2386"/>
      <c r="DBA63" s="3646"/>
      <c r="DBB63" s="3647"/>
      <c r="DBC63" s="3648"/>
      <c r="DBD63" s="3646"/>
      <c r="DBE63" s="3647"/>
      <c r="DBF63" s="3646"/>
      <c r="DBG63" s="3643"/>
      <c r="DBH63" s="3643"/>
      <c r="DBI63" s="3647"/>
      <c r="DBJ63" s="3642"/>
      <c r="DBK63" s="3643"/>
      <c r="DBL63" s="3642"/>
      <c r="DBM63" s="3643"/>
      <c r="DBN63" s="3643"/>
      <c r="DBO63" s="3643"/>
      <c r="DBP63" s="3643"/>
      <c r="DBQ63" s="3644"/>
      <c r="DBR63" s="3645"/>
      <c r="DBS63" s="2386"/>
      <c r="DBT63" s="3646"/>
      <c r="DBU63" s="3647"/>
      <c r="DBV63" s="3648"/>
      <c r="DBW63" s="3646"/>
      <c r="DBX63" s="3647"/>
      <c r="DBY63" s="3646"/>
      <c r="DBZ63" s="3643"/>
      <c r="DCA63" s="3643"/>
      <c r="DCB63" s="3647"/>
      <c r="DCC63" s="3642"/>
      <c r="DCD63" s="3643"/>
      <c r="DCE63" s="3642"/>
      <c r="DCF63" s="3643"/>
      <c r="DCG63" s="3643"/>
      <c r="DCH63" s="3643"/>
      <c r="DCI63" s="3643"/>
      <c r="DCJ63" s="3644"/>
      <c r="DCK63" s="3645"/>
      <c r="DCL63" s="2386"/>
      <c r="DCM63" s="3646"/>
      <c r="DCN63" s="3647"/>
      <c r="DCO63" s="3648"/>
      <c r="DCP63" s="3646"/>
      <c r="DCQ63" s="3647"/>
      <c r="DCR63" s="3646"/>
      <c r="DCS63" s="3643"/>
      <c r="DCT63" s="3643"/>
      <c r="DCU63" s="3647"/>
      <c r="DCV63" s="3642"/>
      <c r="DCW63" s="3643"/>
      <c r="DCX63" s="3642"/>
      <c r="DCY63" s="3643"/>
      <c r="DCZ63" s="3643"/>
      <c r="DDA63" s="3643"/>
      <c r="DDB63" s="3643"/>
      <c r="DDC63" s="3644"/>
      <c r="DDD63" s="3645"/>
      <c r="DDE63" s="2386"/>
      <c r="DDF63" s="3646"/>
      <c r="DDG63" s="3647"/>
      <c r="DDH63" s="3648"/>
      <c r="DDI63" s="3646"/>
      <c r="DDJ63" s="3647"/>
      <c r="DDK63" s="3646"/>
      <c r="DDL63" s="3643"/>
      <c r="DDM63" s="3643"/>
      <c r="DDN63" s="3647"/>
      <c r="DDO63" s="3642"/>
      <c r="DDP63" s="3643"/>
      <c r="DDQ63" s="3642"/>
      <c r="DDR63" s="3643"/>
      <c r="DDS63" s="3643"/>
      <c r="DDT63" s="3643"/>
      <c r="DDU63" s="3643"/>
      <c r="DDV63" s="3644"/>
      <c r="DDW63" s="3645"/>
      <c r="DDX63" s="2386"/>
      <c r="DDY63" s="3646"/>
      <c r="DDZ63" s="3647"/>
      <c r="DEA63" s="3648"/>
      <c r="DEB63" s="3646"/>
      <c r="DEC63" s="3647"/>
      <c r="DED63" s="3646"/>
      <c r="DEE63" s="3643"/>
      <c r="DEF63" s="3643"/>
      <c r="DEG63" s="3647"/>
      <c r="DEH63" s="3642"/>
      <c r="DEI63" s="3643"/>
      <c r="DEJ63" s="3642"/>
      <c r="DEK63" s="3643"/>
      <c r="DEL63" s="3643"/>
      <c r="DEM63" s="3643"/>
      <c r="DEN63" s="3643"/>
      <c r="DEO63" s="3644"/>
      <c r="DEP63" s="3645"/>
      <c r="DEQ63" s="2386"/>
      <c r="DER63" s="3646"/>
      <c r="DES63" s="3647"/>
      <c r="DET63" s="3648"/>
      <c r="DEU63" s="3646"/>
      <c r="DEV63" s="3647"/>
      <c r="DEW63" s="3646"/>
      <c r="DEX63" s="3643"/>
      <c r="DEY63" s="3643"/>
      <c r="DEZ63" s="3647"/>
      <c r="DFA63" s="3642"/>
      <c r="DFB63" s="3643"/>
      <c r="DFC63" s="3642"/>
      <c r="DFD63" s="3643"/>
      <c r="DFE63" s="3643"/>
      <c r="DFF63" s="3643"/>
      <c r="DFG63" s="3643"/>
      <c r="DFH63" s="3644"/>
      <c r="DFI63" s="3645"/>
      <c r="DFJ63" s="2386"/>
      <c r="DFK63" s="3646"/>
      <c r="DFL63" s="3647"/>
      <c r="DFM63" s="3648"/>
      <c r="DFN63" s="3646"/>
      <c r="DFO63" s="3647"/>
      <c r="DFP63" s="3646"/>
      <c r="DFQ63" s="3643"/>
      <c r="DFR63" s="3643"/>
      <c r="DFS63" s="3647"/>
      <c r="DFT63" s="3642"/>
      <c r="DFU63" s="3643"/>
      <c r="DFV63" s="3642"/>
      <c r="DFW63" s="3643"/>
      <c r="DFX63" s="3643"/>
      <c r="DFY63" s="3643"/>
      <c r="DFZ63" s="3643"/>
      <c r="DGA63" s="3644"/>
      <c r="DGB63" s="3645"/>
      <c r="DGC63" s="2386"/>
      <c r="DGD63" s="3646"/>
      <c r="DGE63" s="3647"/>
      <c r="DGF63" s="3648"/>
      <c r="DGG63" s="3646"/>
      <c r="DGH63" s="3647"/>
      <c r="DGI63" s="3646"/>
      <c r="DGJ63" s="3643"/>
      <c r="DGK63" s="3643"/>
      <c r="DGL63" s="3647"/>
      <c r="DGM63" s="3642"/>
      <c r="DGN63" s="3643"/>
      <c r="DGO63" s="3642"/>
      <c r="DGP63" s="3643"/>
      <c r="DGQ63" s="3643"/>
      <c r="DGR63" s="3643"/>
      <c r="DGS63" s="3643"/>
      <c r="DGT63" s="3644"/>
      <c r="DGU63" s="3645"/>
      <c r="DGV63" s="2386"/>
      <c r="DGW63" s="3646"/>
      <c r="DGX63" s="3647"/>
      <c r="DGY63" s="3648"/>
      <c r="DGZ63" s="3646"/>
      <c r="DHA63" s="3647"/>
      <c r="DHB63" s="3646"/>
      <c r="DHC63" s="3643"/>
      <c r="DHD63" s="3643"/>
      <c r="DHE63" s="3647"/>
      <c r="DHF63" s="3642"/>
      <c r="DHG63" s="3643"/>
      <c r="DHH63" s="3642"/>
      <c r="DHI63" s="3643"/>
      <c r="DHJ63" s="3643"/>
      <c r="DHK63" s="3643"/>
      <c r="DHL63" s="3643"/>
      <c r="DHM63" s="3644"/>
      <c r="DHN63" s="3645"/>
      <c r="DHO63" s="2386"/>
      <c r="DHP63" s="3646"/>
      <c r="DHQ63" s="3647"/>
      <c r="DHR63" s="3648"/>
      <c r="DHS63" s="3646"/>
      <c r="DHT63" s="3647"/>
      <c r="DHU63" s="3646"/>
      <c r="DHV63" s="3643"/>
      <c r="DHW63" s="3643"/>
      <c r="DHX63" s="3647"/>
      <c r="DHY63" s="3642"/>
      <c r="DHZ63" s="3643"/>
      <c r="DIA63" s="3642"/>
      <c r="DIB63" s="3643"/>
      <c r="DIC63" s="3643"/>
      <c r="DID63" s="3643"/>
      <c r="DIE63" s="3643"/>
      <c r="DIF63" s="3644"/>
      <c r="DIG63" s="3645"/>
      <c r="DIH63" s="2386"/>
      <c r="DII63" s="3646"/>
      <c r="DIJ63" s="3647"/>
      <c r="DIK63" s="3648"/>
      <c r="DIL63" s="3646"/>
      <c r="DIM63" s="3647"/>
      <c r="DIN63" s="3646"/>
      <c r="DIO63" s="3643"/>
      <c r="DIP63" s="3643"/>
      <c r="DIQ63" s="3647"/>
      <c r="DIR63" s="3642"/>
      <c r="DIS63" s="3643"/>
      <c r="DIT63" s="3642"/>
      <c r="DIU63" s="3643"/>
      <c r="DIV63" s="3643"/>
      <c r="DIW63" s="3643"/>
      <c r="DIX63" s="3643"/>
      <c r="DIY63" s="3644"/>
      <c r="DIZ63" s="3645"/>
      <c r="DJA63" s="2386"/>
      <c r="DJB63" s="3646"/>
      <c r="DJC63" s="3647"/>
      <c r="DJD63" s="3648"/>
      <c r="DJE63" s="3646"/>
      <c r="DJF63" s="3647"/>
      <c r="DJG63" s="3646"/>
      <c r="DJH63" s="3643"/>
      <c r="DJI63" s="3643"/>
      <c r="DJJ63" s="3647"/>
      <c r="DJK63" s="3642"/>
      <c r="DJL63" s="3643"/>
      <c r="DJM63" s="3642"/>
      <c r="DJN63" s="3643"/>
      <c r="DJO63" s="3643"/>
      <c r="DJP63" s="3643"/>
      <c r="DJQ63" s="3643"/>
      <c r="DJR63" s="3644"/>
      <c r="DJS63" s="3645"/>
      <c r="DJT63" s="2386"/>
      <c r="DJU63" s="3646"/>
      <c r="DJV63" s="3647"/>
      <c r="DJW63" s="3648"/>
      <c r="DJX63" s="3646"/>
      <c r="DJY63" s="3647"/>
      <c r="DJZ63" s="3646"/>
      <c r="DKA63" s="3643"/>
      <c r="DKB63" s="3643"/>
      <c r="DKC63" s="3647"/>
      <c r="DKD63" s="3642"/>
      <c r="DKE63" s="3643"/>
      <c r="DKF63" s="3642"/>
      <c r="DKG63" s="3643"/>
      <c r="DKH63" s="3643"/>
      <c r="DKI63" s="3643"/>
      <c r="DKJ63" s="3643"/>
      <c r="DKK63" s="3644"/>
      <c r="DKL63" s="3645"/>
      <c r="DKM63" s="2386"/>
      <c r="DKN63" s="3646"/>
      <c r="DKO63" s="3647"/>
      <c r="DKP63" s="3648"/>
      <c r="DKQ63" s="3646"/>
      <c r="DKR63" s="3647"/>
      <c r="DKS63" s="3646"/>
      <c r="DKT63" s="3643"/>
      <c r="DKU63" s="3643"/>
      <c r="DKV63" s="3647"/>
      <c r="DKW63" s="3642"/>
      <c r="DKX63" s="3643"/>
      <c r="DKY63" s="3642"/>
      <c r="DKZ63" s="3643"/>
      <c r="DLA63" s="3643"/>
      <c r="DLB63" s="3643"/>
      <c r="DLC63" s="3643"/>
      <c r="DLD63" s="3644"/>
      <c r="DLE63" s="3645"/>
      <c r="DLF63" s="2386"/>
      <c r="DLG63" s="3646"/>
      <c r="DLH63" s="3647"/>
      <c r="DLI63" s="3648"/>
      <c r="DLJ63" s="3646"/>
      <c r="DLK63" s="3647"/>
      <c r="DLL63" s="3646"/>
      <c r="DLM63" s="3643"/>
      <c r="DLN63" s="3643"/>
      <c r="DLO63" s="3647"/>
      <c r="DLP63" s="3642"/>
      <c r="DLQ63" s="3643"/>
      <c r="DLR63" s="3642"/>
      <c r="DLS63" s="3643"/>
      <c r="DLT63" s="3643"/>
      <c r="DLU63" s="3643"/>
      <c r="DLV63" s="3643"/>
      <c r="DLW63" s="3644"/>
      <c r="DLX63" s="3645"/>
      <c r="DLY63" s="2386"/>
      <c r="DLZ63" s="3646"/>
      <c r="DMA63" s="3647"/>
      <c r="DMB63" s="3648"/>
      <c r="DMC63" s="3646"/>
      <c r="DMD63" s="3647"/>
      <c r="DME63" s="3646"/>
      <c r="DMF63" s="3643"/>
      <c r="DMG63" s="3643"/>
      <c r="DMH63" s="3647"/>
      <c r="DMI63" s="3642"/>
      <c r="DMJ63" s="3643"/>
      <c r="DMK63" s="3642"/>
      <c r="DML63" s="3643"/>
      <c r="DMM63" s="3643"/>
      <c r="DMN63" s="3643"/>
      <c r="DMO63" s="3643"/>
      <c r="DMP63" s="3644"/>
      <c r="DMQ63" s="3645"/>
      <c r="DMR63" s="2386"/>
      <c r="DMS63" s="3646"/>
      <c r="DMT63" s="3647"/>
      <c r="DMU63" s="3648"/>
      <c r="DMV63" s="3646"/>
      <c r="DMW63" s="3647"/>
      <c r="DMX63" s="3646"/>
      <c r="DMY63" s="3643"/>
      <c r="DMZ63" s="3643"/>
      <c r="DNA63" s="3647"/>
      <c r="DNB63" s="3642"/>
      <c r="DNC63" s="3643"/>
      <c r="DND63" s="3642"/>
      <c r="DNE63" s="3643"/>
      <c r="DNF63" s="3643"/>
      <c r="DNG63" s="3643"/>
      <c r="DNH63" s="3643"/>
      <c r="DNI63" s="3644"/>
      <c r="DNJ63" s="3645"/>
      <c r="DNK63" s="2386"/>
      <c r="DNL63" s="3646"/>
      <c r="DNM63" s="3647"/>
      <c r="DNN63" s="3648"/>
      <c r="DNO63" s="3646"/>
      <c r="DNP63" s="3647"/>
      <c r="DNQ63" s="3646"/>
      <c r="DNR63" s="3643"/>
      <c r="DNS63" s="3643"/>
      <c r="DNT63" s="3647"/>
      <c r="DNU63" s="3642"/>
      <c r="DNV63" s="3643"/>
      <c r="DNW63" s="3642"/>
      <c r="DNX63" s="3643"/>
      <c r="DNY63" s="3643"/>
      <c r="DNZ63" s="3643"/>
      <c r="DOA63" s="3643"/>
      <c r="DOB63" s="3644"/>
      <c r="DOC63" s="3645"/>
      <c r="DOD63" s="2386"/>
      <c r="DOE63" s="3646"/>
      <c r="DOF63" s="3647"/>
      <c r="DOG63" s="3648"/>
      <c r="DOH63" s="3646"/>
      <c r="DOI63" s="3647"/>
      <c r="DOJ63" s="3646"/>
      <c r="DOK63" s="3643"/>
      <c r="DOL63" s="3643"/>
      <c r="DOM63" s="3647"/>
      <c r="DON63" s="3642"/>
      <c r="DOO63" s="3643"/>
      <c r="DOP63" s="3642"/>
      <c r="DOQ63" s="3643"/>
      <c r="DOR63" s="3643"/>
      <c r="DOS63" s="3643"/>
      <c r="DOT63" s="3643"/>
      <c r="DOU63" s="3644"/>
      <c r="DOV63" s="3645"/>
      <c r="DOW63" s="2386"/>
      <c r="DOX63" s="3646"/>
      <c r="DOY63" s="3647"/>
      <c r="DOZ63" s="3648"/>
      <c r="DPA63" s="3646"/>
      <c r="DPB63" s="3647"/>
      <c r="DPC63" s="3646"/>
      <c r="DPD63" s="3643"/>
      <c r="DPE63" s="3643"/>
      <c r="DPF63" s="3647"/>
      <c r="DPG63" s="3642"/>
      <c r="DPH63" s="3643"/>
      <c r="DPI63" s="3642"/>
      <c r="DPJ63" s="3643"/>
      <c r="DPK63" s="3643"/>
      <c r="DPL63" s="3643"/>
      <c r="DPM63" s="3643"/>
      <c r="DPN63" s="3644"/>
      <c r="DPO63" s="3645"/>
      <c r="DPP63" s="2386"/>
      <c r="DPQ63" s="3646"/>
      <c r="DPR63" s="3647"/>
      <c r="DPS63" s="3648"/>
      <c r="DPT63" s="3646"/>
      <c r="DPU63" s="3647"/>
      <c r="DPV63" s="3646"/>
      <c r="DPW63" s="3643"/>
      <c r="DPX63" s="3643"/>
      <c r="DPY63" s="3647"/>
      <c r="DPZ63" s="3642"/>
      <c r="DQA63" s="3643"/>
      <c r="DQB63" s="3642"/>
      <c r="DQC63" s="3643"/>
      <c r="DQD63" s="3643"/>
      <c r="DQE63" s="3643"/>
      <c r="DQF63" s="3643"/>
      <c r="DQG63" s="3644"/>
      <c r="DQH63" s="3645"/>
      <c r="DQI63" s="2386"/>
      <c r="DQJ63" s="3646"/>
      <c r="DQK63" s="3647"/>
      <c r="DQL63" s="3648"/>
      <c r="DQM63" s="3646"/>
      <c r="DQN63" s="3647"/>
      <c r="DQO63" s="3646"/>
      <c r="DQP63" s="3643"/>
      <c r="DQQ63" s="3643"/>
      <c r="DQR63" s="3647"/>
      <c r="DQS63" s="3642"/>
      <c r="DQT63" s="3643"/>
      <c r="DQU63" s="3642"/>
      <c r="DQV63" s="3643"/>
      <c r="DQW63" s="3643"/>
      <c r="DQX63" s="3643"/>
      <c r="DQY63" s="3643"/>
      <c r="DQZ63" s="3644"/>
      <c r="DRA63" s="3645"/>
      <c r="DRB63" s="2386"/>
      <c r="DRC63" s="3646"/>
      <c r="DRD63" s="3647"/>
      <c r="DRE63" s="3648"/>
      <c r="DRF63" s="3646"/>
      <c r="DRG63" s="3647"/>
      <c r="DRH63" s="3646"/>
      <c r="DRI63" s="3643"/>
      <c r="DRJ63" s="3643"/>
      <c r="DRK63" s="3647"/>
      <c r="DRL63" s="3642"/>
      <c r="DRM63" s="3643"/>
      <c r="DRN63" s="3642"/>
      <c r="DRO63" s="3643"/>
      <c r="DRP63" s="3643"/>
      <c r="DRQ63" s="3643"/>
      <c r="DRR63" s="3643"/>
      <c r="DRS63" s="3644"/>
      <c r="DRT63" s="3645"/>
      <c r="DRU63" s="2386"/>
      <c r="DRV63" s="3646"/>
      <c r="DRW63" s="3647"/>
      <c r="DRX63" s="3648"/>
      <c r="DRY63" s="3646"/>
      <c r="DRZ63" s="3647"/>
      <c r="DSA63" s="3646"/>
      <c r="DSB63" s="3643"/>
      <c r="DSC63" s="3643"/>
      <c r="DSD63" s="3647"/>
      <c r="DSE63" s="3642"/>
      <c r="DSF63" s="3643"/>
      <c r="DSG63" s="3642"/>
      <c r="DSH63" s="3643"/>
      <c r="DSI63" s="3643"/>
      <c r="DSJ63" s="3643"/>
      <c r="DSK63" s="3643"/>
      <c r="DSL63" s="3644"/>
      <c r="DSM63" s="3645"/>
      <c r="DSN63" s="2386"/>
      <c r="DSO63" s="3646"/>
      <c r="DSP63" s="3647"/>
      <c r="DSQ63" s="3648"/>
      <c r="DSR63" s="3646"/>
      <c r="DSS63" s="3647"/>
      <c r="DST63" s="3646"/>
      <c r="DSU63" s="3643"/>
      <c r="DSV63" s="3643"/>
      <c r="DSW63" s="3647"/>
      <c r="DSX63" s="3642"/>
      <c r="DSY63" s="3643"/>
      <c r="DSZ63" s="3642"/>
      <c r="DTA63" s="3643"/>
      <c r="DTB63" s="3643"/>
      <c r="DTC63" s="3643"/>
      <c r="DTD63" s="3643"/>
      <c r="DTE63" s="3644"/>
      <c r="DTF63" s="3645"/>
      <c r="DTG63" s="2386"/>
      <c r="DTH63" s="3646"/>
      <c r="DTI63" s="3647"/>
      <c r="DTJ63" s="3648"/>
      <c r="DTK63" s="3646"/>
      <c r="DTL63" s="3647"/>
      <c r="DTM63" s="3646"/>
      <c r="DTN63" s="3643"/>
      <c r="DTO63" s="3643"/>
      <c r="DTP63" s="3647"/>
      <c r="DTQ63" s="3642"/>
      <c r="DTR63" s="3643"/>
      <c r="DTS63" s="3642"/>
      <c r="DTT63" s="3643"/>
      <c r="DTU63" s="3643"/>
      <c r="DTV63" s="3643"/>
      <c r="DTW63" s="3643"/>
      <c r="DTX63" s="3644"/>
      <c r="DTY63" s="3645"/>
      <c r="DTZ63" s="2386"/>
      <c r="DUA63" s="3646"/>
      <c r="DUB63" s="3647"/>
      <c r="DUC63" s="3648"/>
      <c r="DUD63" s="3646"/>
      <c r="DUE63" s="3647"/>
      <c r="DUF63" s="3646"/>
      <c r="DUG63" s="3643"/>
      <c r="DUH63" s="3643"/>
      <c r="DUI63" s="3647"/>
      <c r="DUJ63" s="3642"/>
      <c r="DUK63" s="3643"/>
      <c r="DUL63" s="3642"/>
      <c r="DUM63" s="3643"/>
      <c r="DUN63" s="3643"/>
      <c r="DUO63" s="3643"/>
      <c r="DUP63" s="3643"/>
      <c r="DUQ63" s="3644"/>
      <c r="DUR63" s="3645"/>
      <c r="DUS63" s="2386"/>
      <c r="DUT63" s="3646"/>
      <c r="DUU63" s="3647"/>
      <c r="DUV63" s="3648"/>
      <c r="DUW63" s="3646"/>
      <c r="DUX63" s="3647"/>
      <c r="DUY63" s="3646"/>
      <c r="DUZ63" s="3643"/>
      <c r="DVA63" s="3643"/>
      <c r="DVB63" s="3647"/>
      <c r="DVC63" s="3642"/>
      <c r="DVD63" s="3643"/>
      <c r="DVE63" s="3642"/>
      <c r="DVF63" s="3643"/>
      <c r="DVG63" s="3643"/>
      <c r="DVH63" s="3643"/>
      <c r="DVI63" s="3643"/>
      <c r="DVJ63" s="3644"/>
      <c r="DVK63" s="3645"/>
      <c r="DVL63" s="2386"/>
      <c r="DVM63" s="3646"/>
      <c r="DVN63" s="3647"/>
      <c r="DVO63" s="3648"/>
      <c r="DVP63" s="3646"/>
      <c r="DVQ63" s="3647"/>
      <c r="DVR63" s="3646"/>
      <c r="DVS63" s="3643"/>
      <c r="DVT63" s="3643"/>
      <c r="DVU63" s="3647"/>
      <c r="DVV63" s="3642"/>
      <c r="DVW63" s="3643"/>
      <c r="DVX63" s="3642"/>
      <c r="DVY63" s="3643"/>
      <c r="DVZ63" s="3643"/>
      <c r="DWA63" s="3643"/>
      <c r="DWB63" s="3643"/>
      <c r="DWC63" s="3644"/>
      <c r="DWD63" s="3645"/>
      <c r="DWE63" s="2386"/>
      <c r="DWF63" s="3646"/>
      <c r="DWG63" s="3647"/>
      <c r="DWH63" s="3648"/>
      <c r="DWI63" s="3646"/>
      <c r="DWJ63" s="3647"/>
      <c r="DWK63" s="3646"/>
      <c r="DWL63" s="3643"/>
      <c r="DWM63" s="3643"/>
      <c r="DWN63" s="3647"/>
      <c r="DWO63" s="3642"/>
      <c r="DWP63" s="3643"/>
      <c r="DWQ63" s="3642"/>
      <c r="DWR63" s="3643"/>
      <c r="DWS63" s="3643"/>
      <c r="DWT63" s="3643"/>
      <c r="DWU63" s="3643"/>
      <c r="DWV63" s="3644"/>
      <c r="DWW63" s="3645"/>
      <c r="DWX63" s="2386"/>
      <c r="DWY63" s="3646"/>
      <c r="DWZ63" s="3647"/>
      <c r="DXA63" s="3648"/>
      <c r="DXB63" s="3646"/>
      <c r="DXC63" s="3647"/>
      <c r="DXD63" s="3646"/>
      <c r="DXE63" s="3643"/>
      <c r="DXF63" s="3643"/>
      <c r="DXG63" s="3647"/>
      <c r="DXH63" s="3642"/>
      <c r="DXI63" s="3643"/>
      <c r="DXJ63" s="3642"/>
      <c r="DXK63" s="3643"/>
      <c r="DXL63" s="3643"/>
      <c r="DXM63" s="3643"/>
      <c r="DXN63" s="3643"/>
      <c r="DXO63" s="3644"/>
      <c r="DXP63" s="3645"/>
      <c r="DXQ63" s="2386"/>
      <c r="DXR63" s="3646"/>
      <c r="DXS63" s="3647"/>
      <c r="DXT63" s="3648"/>
      <c r="DXU63" s="3646"/>
      <c r="DXV63" s="3647"/>
      <c r="DXW63" s="3646"/>
      <c r="DXX63" s="3643"/>
      <c r="DXY63" s="3643"/>
      <c r="DXZ63" s="3647"/>
      <c r="DYA63" s="3642"/>
      <c r="DYB63" s="3643"/>
      <c r="DYC63" s="3642"/>
      <c r="DYD63" s="3643"/>
      <c r="DYE63" s="3643"/>
      <c r="DYF63" s="3643"/>
      <c r="DYG63" s="3643"/>
      <c r="DYH63" s="3644"/>
      <c r="DYI63" s="3645"/>
      <c r="DYJ63" s="2386"/>
      <c r="DYK63" s="3646"/>
      <c r="DYL63" s="3647"/>
      <c r="DYM63" s="3648"/>
      <c r="DYN63" s="3646"/>
      <c r="DYO63" s="3647"/>
      <c r="DYP63" s="3646"/>
      <c r="DYQ63" s="3643"/>
      <c r="DYR63" s="3643"/>
      <c r="DYS63" s="3647"/>
      <c r="DYT63" s="3642"/>
      <c r="DYU63" s="3643"/>
      <c r="DYV63" s="3642"/>
      <c r="DYW63" s="3643"/>
      <c r="DYX63" s="3643"/>
      <c r="DYY63" s="3643"/>
      <c r="DYZ63" s="3643"/>
      <c r="DZA63" s="3644"/>
      <c r="DZB63" s="3645"/>
      <c r="DZC63" s="2386"/>
      <c r="DZD63" s="3646"/>
      <c r="DZE63" s="3647"/>
      <c r="DZF63" s="3648"/>
      <c r="DZG63" s="3646"/>
      <c r="DZH63" s="3647"/>
      <c r="DZI63" s="3646"/>
      <c r="DZJ63" s="3643"/>
      <c r="DZK63" s="3643"/>
      <c r="DZL63" s="3647"/>
      <c r="DZM63" s="3642"/>
      <c r="DZN63" s="3643"/>
      <c r="DZO63" s="3642"/>
      <c r="DZP63" s="3643"/>
      <c r="DZQ63" s="3643"/>
      <c r="DZR63" s="3643"/>
      <c r="DZS63" s="3643"/>
      <c r="DZT63" s="3644"/>
      <c r="DZU63" s="3645"/>
      <c r="DZV63" s="2386"/>
      <c r="DZW63" s="3646"/>
      <c r="DZX63" s="3647"/>
      <c r="DZY63" s="3648"/>
      <c r="DZZ63" s="3646"/>
      <c r="EAA63" s="3647"/>
      <c r="EAB63" s="3646"/>
      <c r="EAC63" s="3643"/>
      <c r="EAD63" s="3643"/>
      <c r="EAE63" s="3647"/>
      <c r="EAF63" s="3642"/>
      <c r="EAG63" s="3643"/>
      <c r="EAH63" s="3642"/>
      <c r="EAI63" s="3643"/>
      <c r="EAJ63" s="3643"/>
      <c r="EAK63" s="3643"/>
      <c r="EAL63" s="3643"/>
      <c r="EAM63" s="3644"/>
      <c r="EAN63" s="3645"/>
      <c r="EAO63" s="2386"/>
      <c r="EAP63" s="3646"/>
      <c r="EAQ63" s="3647"/>
      <c r="EAR63" s="3648"/>
      <c r="EAS63" s="3646"/>
      <c r="EAT63" s="3647"/>
      <c r="EAU63" s="3646"/>
      <c r="EAV63" s="3643"/>
      <c r="EAW63" s="3643"/>
      <c r="EAX63" s="3647"/>
      <c r="EAY63" s="3642"/>
      <c r="EAZ63" s="3643"/>
      <c r="EBA63" s="3642"/>
      <c r="EBB63" s="3643"/>
      <c r="EBC63" s="3643"/>
      <c r="EBD63" s="3643"/>
      <c r="EBE63" s="3643"/>
      <c r="EBF63" s="3644"/>
      <c r="EBG63" s="3645"/>
      <c r="EBH63" s="2386"/>
      <c r="EBI63" s="3646"/>
      <c r="EBJ63" s="3647"/>
      <c r="EBK63" s="3648"/>
      <c r="EBL63" s="3646"/>
      <c r="EBM63" s="3647"/>
      <c r="EBN63" s="3646"/>
      <c r="EBO63" s="3643"/>
      <c r="EBP63" s="3643"/>
      <c r="EBQ63" s="3647"/>
      <c r="EBR63" s="3642"/>
      <c r="EBS63" s="3643"/>
      <c r="EBT63" s="3642"/>
      <c r="EBU63" s="3643"/>
      <c r="EBV63" s="3643"/>
      <c r="EBW63" s="3643"/>
      <c r="EBX63" s="3643"/>
      <c r="EBY63" s="3644"/>
      <c r="EBZ63" s="3645"/>
      <c r="ECA63" s="2386"/>
      <c r="ECB63" s="3646"/>
      <c r="ECC63" s="3647"/>
      <c r="ECD63" s="3648"/>
      <c r="ECE63" s="3646"/>
      <c r="ECF63" s="3647"/>
      <c r="ECG63" s="3646"/>
      <c r="ECH63" s="3643"/>
      <c r="ECI63" s="3643"/>
      <c r="ECJ63" s="3647"/>
      <c r="ECK63" s="3642"/>
      <c r="ECL63" s="3643"/>
      <c r="ECM63" s="3642"/>
      <c r="ECN63" s="3643"/>
      <c r="ECO63" s="3643"/>
      <c r="ECP63" s="3643"/>
      <c r="ECQ63" s="3643"/>
      <c r="ECR63" s="3644"/>
      <c r="ECS63" s="3645"/>
      <c r="ECT63" s="2386"/>
      <c r="ECU63" s="3646"/>
      <c r="ECV63" s="3647"/>
      <c r="ECW63" s="3648"/>
      <c r="ECX63" s="3646"/>
      <c r="ECY63" s="3647"/>
      <c r="ECZ63" s="3646"/>
      <c r="EDA63" s="3643"/>
      <c r="EDB63" s="3643"/>
      <c r="EDC63" s="3647"/>
      <c r="EDD63" s="3642"/>
      <c r="EDE63" s="3643"/>
      <c r="EDF63" s="3642"/>
      <c r="EDG63" s="3643"/>
      <c r="EDH63" s="3643"/>
      <c r="EDI63" s="3643"/>
      <c r="EDJ63" s="3643"/>
      <c r="EDK63" s="3644"/>
      <c r="EDL63" s="3645"/>
      <c r="EDM63" s="2386"/>
      <c r="EDN63" s="3646"/>
      <c r="EDO63" s="3647"/>
      <c r="EDP63" s="3648"/>
      <c r="EDQ63" s="3646"/>
      <c r="EDR63" s="3647"/>
      <c r="EDS63" s="3646"/>
      <c r="EDT63" s="3643"/>
      <c r="EDU63" s="3643"/>
      <c r="EDV63" s="3647"/>
      <c r="EDW63" s="3642"/>
      <c r="EDX63" s="3643"/>
      <c r="EDY63" s="3642"/>
      <c r="EDZ63" s="3643"/>
      <c r="EEA63" s="3643"/>
      <c r="EEB63" s="3643"/>
      <c r="EEC63" s="3643"/>
      <c r="EED63" s="3644"/>
      <c r="EEE63" s="3645"/>
      <c r="EEF63" s="2386"/>
      <c r="EEG63" s="3646"/>
      <c r="EEH63" s="3647"/>
      <c r="EEI63" s="3648"/>
      <c r="EEJ63" s="3646"/>
      <c r="EEK63" s="3647"/>
      <c r="EEL63" s="3646"/>
      <c r="EEM63" s="3643"/>
      <c r="EEN63" s="3643"/>
      <c r="EEO63" s="3647"/>
      <c r="EEP63" s="3642"/>
      <c r="EEQ63" s="3643"/>
      <c r="EER63" s="3642"/>
      <c r="EES63" s="3643"/>
      <c r="EET63" s="3643"/>
      <c r="EEU63" s="3643"/>
      <c r="EEV63" s="3643"/>
      <c r="EEW63" s="3644"/>
      <c r="EEX63" s="3645"/>
      <c r="EEY63" s="2386"/>
      <c r="EEZ63" s="3646"/>
      <c r="EFA63" s="3647"/>
      <c r="EFB63" s="3648"/>
      <c r="EFC63" s="3646"/>
      <c r="EFD63" s="3647"/>
      <c r="EFE63" s="3646"/>
      <c r="EFF63" s="3643"/>
      <c r="EFG63" s="3643"/>
      <c r="EFH63" s="3647"/>
      <c r="EFI63" s="3642"/>
      <c r="EFJ63" s="3643"/>
      <c r="EFK63" s="3642"/>
      <c r="EFL63" s="3643"/>
      <c r="EFM63" s="3643"/>
      <c r="EFN63" s="3643"/>
      <c r="EFO63" s="3643"/>
      <c r="EFP63" s="3644"/>
      <c r="EFQ63" s="3645"/>
      <c r="EFR63" s="2386"/>
      <c r="EFS63" s="3646"/>
      <c r="EFT63" s="3647"/>
      <c r="EFU63" s="3648"/>
      <c r="EFV63" s="3646"/>
      <c r="EFW63" s="3647"/>
      <c r="EFX63" s="3646"/>
      <c r="EFY63" s="3643"/>
      <c r="EFZ63" s="3643"/>
      <c r="EGA63" s="3647"/>
      <c r="EGB63" s="3642"/>
      <c r="EGC63" s="3643"/>
      <c r="EGD63" s="3642"/>
      <c r="EGE63" s="3643"/>
      <c r="EGF63" s="3643"/>
      <c r="EGG63" s="3643"/>
      <c r="EGH63" s="3643"/>
      <c r="EGI63" s="3644"/>
      <c r="EGJ63" s="3645"/>
      <c r="EGK63" s="2386"/>
      <c r="EGL63" s="3646"/>
      <c r="EGM63" s="3647"/>
      <c r="EGN63" s="3648"/>
      <c r="EGO63" s="3646"/>
      <c r="EGP63" s="3647"/>
      <c r="EGQ63" s="3646"/>
      <c r="EGR63" s="3643"/>
      <c r="EGS63" s="3643"/>
      <c r="EGT63" s="3647"/>
      <c r="EGU63" s="3642"/>
      <c r="EGV63" s="3643"/>
      <c r="EGW63" s="3642"/>
      <c r="EGX63" s="3643"/>
      <c r="EGY63" s="3643"/>
      <c r="EGZ63" s="3643"/>
      <c r="EHA63" s="3643"/>
      <c r="EHB63" s="3644"/>
      <c r="EHC63" s="3645"/>
      <c r="EHD63" s="2386"/>
      <c r="EHE63" s="3646"/>
      <c r="EHF63" s="3647"/>
      <c r="EHG63" s="3648"/>
      <c r="EHH63" s="3646"/>
      <c r="EHI63" s="3647"/>
      <c r="EHJ63" s="3646"/>
      <c r="EHK63" s="3643"/>
      <c r="EHL63" s="3643"/>
      <c r="EHM63" s="3647"/>
      <c r="EHN63" s="3642"/>
      <c r="EHO63" s="3643"/>
      <c r="EHP63" s="3642"/>
      <c r="EHQ63" s="3643"/>
      <c r="EHR63" s="3643"/>
      <c r="EHS63" s="3643"/>
      <c r="EHT63" s="3643"/>
      <c r="EHU63" s="3644"/>
      <c r="EHV63" s="3645"/>
      <c r="EHW63" s="2386"/>
      <c r="EHX63" s="3646"/>
      <c r="EHY63" s="3647"/>
      <c r="EHZ63" s="3648"/>
      <c r="EIA63" s="3646"/>
      <c r="EIB63" s="3647"/>
      <c r="EIC63" s="3646"/>
      <c r="EID63" s="3643"/>
      <c r="EIE63" s="3643"/>
      <c r="EIF63" s="3647"/>
      <c r="EIG63" s="3642"/>
      <c r="EIH63" s="3643"/>
      <c r="EII63" s="3642"/>
      <c r="EIJ63" s="3643"/>
      <c r="EIK63" s="3643"/>
      <c r="EIL63" s="3643"/>
      <c r="EIM63" s="3643"/>
      <c r="EIN63" s="3644"/>
      <c r="EIO63" s="3645"/>
      <c r="EIP63" s="2386"/>
      <c r="EIQ63" s="3646"/>
      <c r="EIR63" s="3647"/>
      <c r="EIS63" s="3648"/>
      <c r="EIT63" s="3646"/>
      <c r="EIU63" s="3647"/>
      <c r="EIV63" s="3646"/>
      <c r="EIW63" s="3643"/>
      <c r="EIX63" s="3643"/>
      <c r="EIY63" s="3647"/>
      <c r="EIZ63" s="3642"/>
      <c r="EJA63" s="3643"/>
      <c r="EJB63" s="3642"/>
      <c r="EJC63" s="3643"/>
      <c r="EJD63" s="3643"/>
      <c r="EJE63" s="3643"/>
      <c r="EJF63" s="3643"/>
      <c r="EJG63" s="3644"/>
      <c r="EJH63" s="3645"/>
      <c r="EJI63" s="2386"/>
      <c r="EJJ63" s="3646"/>
      <c r="EJK63" s="3647"/>
      <c r="EJL63" s="3648"/>
      <c r="EJM63" s="3646"/>
      <c r="EJN63" s="3647"/>
      <c r="EJO63" s="3646"/>
      <c r="EJP63" s="3643"/>
      <c r="EJQ63" s="3643"/>
      <c r="EJR63" s="3647"/>
      <c r="EJS63" s="3642"/>
      <c r="EJT63" s="3643"/>
      <c r="EJU63" s="3642"/>
      <c r="EJV63" s="3643"/>
      <c r="EJW63" s="3643"/>
      <c r="EJX63" s="3643"/>
      <c r="EJY63" s="3643"/>
      <c r="EJZ63" s="3644"/>
      <c r="EKA63" s="3645"/>
      <c r="EKB63" s="2386"/>
      <c r="EKC63" s="3646"/>
      <c r="EKD63" s="3647"/>
      <c r="EKE63" s="3648"/>
      <c r="EKF63" s="3646"/>
      <c r="EKG63" s="3647"/>
      <c r="EKH63" s="3646"/>
      <c r="EKI63" s="3643"/>
      <c r="EKJ63" s="3643"/>
      <c r="EKK63" s="3647"/>
      <c r="EKL63" s="3642"/>
      <c r="EKM63" s="3643"/>
      <c r="EKN63" s="3642"/>
      <c r="EKO63" s="3643"/>
      <c r="EKP63" s="3643"/>
      <c r="EKQ63" s="3643"/>
      <c r="EKR63" s="3643"/>
      <c r="EKS63" s="3644"/>
      <c r="EKT63" s="3645"/>
      <c r="EKU63" s="2386"/>
      <c r="EKV63" s="3646"/>
      <c r="EKW63" s="3647"/>
      <c r="EKX63" s="3648"/>
      <c r="EKY63" s="3646"/>
      <c r="EKZ63" s="3647"/>
      <c r="ELA63" s="3646"/>
      <c r="ELB63" s="3643"/>
      <c r="ELC63" s="3643"/>
      <c r="ELD63" s="3647"/>
      <c r="ELE63" s="3642"/>
      <c r="ELF63" s="3643"/>
      <c r="ELG63" s="3642"/>
      <c r="ELH63" s="3643"/>
      <c r="ELI63" s="3643"/>
      <c r="ELJ63" s="3643"/>
      <c r="ELK63" s="3643"/>
      <c r="ELL63" s="3644"/>
      <c r="ELM63" s="3645"/>
      <c r="ELN63" s="2386"/>
      <c r="ELO63" s="3646"/>
      <c r="ELP63" s="3647"/>
      <c r="ELQ63" s="3648"/>
      <c r="ELR63" s="3646"/>
      <c r="ELS63" s="3647"/>
      <c r="ELT63" s="3646"/>
      <c r="ELU63" s="3643"/>
      <c r="ELV63" s="3643"/>
      <c r="ELW63" s="3647"/>
      <c r="ELX63" s="3642"/>
      <c r="ELY63" s="3643"/>
      <c r="ELZ63" s="3642"/>
      <c r="EMA63" s="3643"/>
      <c r="EMB63" s="3643"/>
      <c r="EMC63" s="3643"/>
      <c r="EMD63" s="3643"/>
      <c r="EME63" s="3644"/>
      <c r="EMF63" s="3645"/>
      <c r="EMG63" s="2386"/>
      <c r="EMH63" s="3646"/>
      <c r="EMI63" s="3647"/>
      <c r="EMJ63" s="3648"/>
      <c r="EMK63" s="3646"/>
      <c r="EML63" s="3647"/>
      <c r="EMM63" s="3646"/>
      <c r="EMN63" s="3643"/>
      <c r="EMO63" s="3643"/>
      <c r="EMP63" s="3647"/>
      <c r="EMQ63" s="3642"/>
      <c r="EMR63" s="3643"/>
      <c r="EMS63" s="3642"/>
      <c r="EMT63" s="3643"/>
      <c r="EMU63" s="3643"/>
      <c r="EMV63" s="3643"/>
      <c r="EMW63" s="3643"/>
      <c r="EMX63" s="3644"/>
      <c r="EMY63" s="3645"/>
      <c r="EMZ63" s="2386"/>
      <c r="ENA63" s="3646"/>
      <c r="ENB63" s="3647"/>
      <c r="ENC63" s="3648"/>
      <c r="END63" s="3646"/>
      <c r="ENE63" s="3647"/>
      <c r="ENF63" s="3646"/>
      <c r="ENG63" s="3643"/>
      <c r="ENH63" s="3643"/>
      <c r="ENI63" s="3647"/>
      <c r="ENJ63" s="3642"/>
      <c r="ENK63" s="3643"/>
      <c r="ENL63" s="3642"/>
      <c r="ENM63" s="3643"/>
      <c r="ENN63" s="3643"/>
      <c r="ENO63" s="3643"/>
      <c r="ENP63" s="3643"/>
      <c r="ENQ63" s="3644"/>
      <c r="ENR63" s="3645"/>
      <c r="ENS63" s="2386"/>
      <c r="ENT63" s="3646"/>
      <c r="ENU63" s="3647"/>
      <c r="ENV63" s="3648"/>
      <c r="ENW63" s="3646"/>
      <c r="ENX63" s="3647"/>
      <c r="ENY63" s="3646"/>
      <c r="ENZ63" s="3643"/>
      <c r="EOA63" s="3643"/>
      <c r="EOB63" s="3647"/>
      <c r="EOC63" s="3642"/>
      <c r="EOD63" s="3643"/>
      <c r="EOE63" s="3642"/>
      <c r="EOF63" s="3643"/>
      <c r="EOG63" s="3643"/>
      <c r="EOH63" s="3643"/>
      <c r="EOI63" s="3643"/>
      <c r="EOJ63" s="3644"/>
      <c r="EOK63" s="3645"/>
      <c r="EOL63" s="2386"/>
      <c r="EOM63" s="3646"/>
      <c r="EON63" s="3647"/>
      <c r="EOO63" s="3648"/>
      <c r="EOP63" s="3646"/>
      <c r="EOQ63" s="3647"/>
      <c r="EOR63" s="3646"/>
      <c r="EOS63" s="3643"/>
      <c r="EOT63" s="3643"/>
      <c r="EOU63" s="3647"/>
      <c r="EOV63" s="3642"/>
      <c r="EOW63" s="3643"/>
      <c r="EOX63" s="3642"/>
      <c r="EOY63" s="3643"/>
      <c r="EOZ63" s="3643"/>
      <c r="EPA63" s="3643"/>
      <c r="EPB63" s="3643"/>
      <c r="EPC63" s="3644"/>
      <c r="EPD63" s="3645"/>
      <c r="EPE63" s="2386"/>
      <c r="EPF63" s="3646"/>
      <c r="EPG63" s="3647"/>
      <c r="EPH63" s="3648"/>
      <c r="EPI63" s="3646"/>
      <c r="EPJ63" s="3647"/>
      <c r="EPK63" s="3646"/>
      <c r="EPL63" s="3643"/>
      <c r="EPM63" s="3643"/>
      <c r="EPN63" s="3647"/>
      <c r="EPO63" s="3642"/>
      <c r="EPP63" s="3643"/>
      <c r="EPQ63" s="3642"/>
      <c r="EPR63" s="3643"/>
      <c r="EPS63" s="3643"/>
      <c r="EPT63" s="3643"/>
      <c r="EPU63" s="3643"/>
      <c r="EPV63" s="3644"/>
      <c r="EPW63" s="3645"/>
      <c r="EPX63" s="2386"/>
      <c r="EPY63" s="3646"/>
      <c r="EPZ63" s="3647"/>
      <c r="EQA63" s="3648"/>
      <c r="EQB63" s="3646"/>
      <c r="EQC63" s="3647"/>
      <c r="EQD63" s="3646"/>
      <c r="EQE63" s="3643"/>
      <c r="EQF63" s="3643"/>
      <c r="EQG63" s="3647"/>
      <c r="EQH63" s="3642"/>
      <c r="EQI63" s="3643"/>
      <c r="EQJ63" s="3642"/>
      <c r="EQK63" s="3643"/>
      <c r="EQL63" s="3643"/>
      <c r="EQM63" s="3643"/>
      <c r="EQN63" s="3643"/>
      <c r="EQO63" s="3644"/>
      <c r="EQP63" s="3645"/>
      <c r="EQQ63" s="2386"/>
      <c r="EQR63" s="3646"/>
      <c r="EQS63" s="3647"/>
      <c r="EQT63" s="3648"/>
      <c r="EQU63" s="3646"/>
      <c r="EQV63" s="3647"/>
      <c r="EQW63" s="3646"/>
      <c r="EQX63" s="3643"/>
      <c r="EQY63" s="3643"/>
      <c r="EQZ63" s="3647"/>
      <c r="ERA63" s="3642"/>
      <c r="ERB63" s="3643"/>
      <c r="ERC63" s="3642"/>
      <c r="ERD63" s="3643"/>
      <c r="ERE63" s="3643"/>
      <c r="ERF63" s="3643"/>
      <c r="ERG63" s="3643"/>
      <c r="ERH63" s="3644"/>
      <c r="ERI63" s="3645"/>
      <c r="ERJ63" s="2386"/>
      <c r="ERK63" s="3646"/>
      <c r="ERL63" s="3647"/>
      <c r="ERM63" s="3648"/>
      <c r="ERN63" s="3646"/>
      <c r="ERO63" s="3647"/>
      <c r="ERP63" s="3646"/>
      <c r="ERQ63" s="3643"/>
      <c r="ERR63" s="3643"/>
      <c r="ERS63" s="3647"/>
      <c r="ERT63" s="3642"/>
      <c r="ERU63" s="3643"/>
      <c r="ERV63" s="3642"/>
      <c r="ERW63" s="3643"/>
      <c r="ERX63" s="3643"/>
      <c r="ERY63" s="3643"/>
      <c r="ERZ63" s="3643"/>
      <c r="ESA63" s="3644"/>
      <c r="ESB63" s="3645"/>
      <c r="ESC63" s="2386"/>
      <c r="ESD63" s="3646"/>
      <c r="ESE63" s="3647"/>
      <c r="ESF63" s="3648"/>
      <c r="ESG63" s="3646"/>
      <c r="ESH63" s="3647"/>
      <c r="ESI63" s="3646"/>
      <c r="ESJ63" s="3643"/>
      <c r="ESK63" s="3643"/>
      <c r="ESL63" s="3647"/>
      <c r="ESM63" s="3642"/>
      <c r="ESN63" s="3643"/>
      <c r="ESO63" s="3642"/>
      <c r="ESP63" s="3643"/>
      <c r="ESQ63" s="3643"/>
      <c r="ESR63" s="3643"/>
      <c r="ESS63" s="3643"/>
      <c r="EST63" s="3644"/>
      <c r="ESU63" s="3645"/>
      <c r="ESV63" s="2386"/>
      <c r="ESW63" s="3646"/>
      <c r="ESX63" s="3647"/>
      <c r="ESY63" s="3648"/>
      <c r="ESZ63" s="3646"/>
      <c r="ETA63" s="3647"/>
      <c r="ETB63" s="3646"/>
      <c r="ETC63" s="3643"/>
      <c r="ETD63" s="3643"/>
      <c r="ETE63" s="3647"/>
      <c r="ETF63" s="3642"/>
      <c r="ETG63" s="3643"/>
      <c r="ETH63" s="3642"/>
      <c r="ETI63" s="3643"/>
      <c r="ETJ63" s="3643"/>
      <c r="ETK63" s="3643"/>
      <c r="ETL63" s="3643"/>
      <c r="ETM63" s="3644"/>
      <c r="ETN63" s="3645"/>
      <c r="ETO63" s="2386"/>
      <c r="ETP63" s="3646"/>
      <c r="ETQ63" s="3647"/>
      <c r="ETR63" s="3648"/>
      <c r="ETS63" s="3646"/>
      <c r="ETT63" s="3647"/>
      <c r="ETU63" s="3646"/>
      <c r="ETV63" s="3643"/>
      <c r="ETW63" s="3643"/>
      <c r="ETX63" s="3647"/>
      <c r="ETY63" s="3642"/>
      <c r="ETZ63" s="3643"/>
      <c r="EUA63" s="3642"/>
      <c r="EUB63" s="3643"/>
      <c r="EUC63" s="3643"/>
      <c r="EUD63" s="3643"/>
      <c r="EUE63" s="3643"/>
      <c r="EUF63" s="3644"/>
      <c r="EUG63" s="3645"/>
      <c r="EUH63" s="2386"/>
      <c r="EUI63" s="3646"/>
      <c r="EUJ63" s="3647"/>
      <c r="EUK63" s="3648"/>
      <c r="EUL63" s="3646"/>
      <c r="EUM63" s="3647"/>
      <c r="EUN63" s="3646"/>
      <c r="EUO63" s="3643"/>
      <c r="EUP63" s="3643"/>
      <c r="EUQ63" s="3647"/>
      <c r="EUR63" s="3642"/>
      <c r="EUS63" s="3643"/>
      <c r="EUT63" s="3642"/>
      <c r="EUU63" s="3643"/>
      <c r="EUV63" s="3643"/>
      <c r="EUW63" s="3643"/>
      <c r="EUX63" s="3643"/>
      <c r="EUY63" s="3644"/>
      <c r="EUZ63" s="3645"/>
      <c r="EVA63" s="2386"/>
      <c r="EVB63" s="3646"/>
      <c r="EVC63" s="3647"/>
      <c r="EVD63" s="3648"/>
      <c r="EVE63" s="3646"/>
      <c r="EVF63" s="3647"/>
      <c r="EVG63" s="3646"/>
      <c r="EVH63" s="3643"/>
      <c r="EVI63" s="3643"/>
      <c r="EVJ63" s="3647"/>
      <c r="EVK63" s="3642"/>
      <c r="EVL63" s="3643"/>
      <c r="EVM63" s="3642"/>
      <c r="EVN63" s="3643"/>
      <c r="EVO63" s="3643"/>
      <c r="EVP63" s="3643"/>
      <c r="EVQ63" s="3643"/>
      <c r="EVR63" s="3644"/>
      <c r="EVS63" s="3645"/>
      <c r="EVT63" s="2386"/>
      <c r="EVU63" s="3646"/>
      <c r="EVV63" s="3647"/>
      <c r="EVW63" s="3648"/>
      <c r="EVX63" s="3646"/>
      <c r="EVY63" s="3647"/>
      <c r="EVZ63" s="3646"/>
      <c r="EWA63" s="3643"/>
      <c r="EWB63" s="3643"/>
      <c r="EWC63" s="3647"/>
      <c r="EWD63" s="3642"/>
      <c r="EWE63" s="3643"/>
      <c r="EWF63" s="3642"/>
      <c r="EWG63" s="3643"/>
      <c r="EWH63" s="3643"/>
      <c r="EWI63" s="3643"/>
      <c r="EWJ63" s="3643"/>
      <c r="EWK63" s="3644"/>
      <c r="EWL63" s="3645"/>
      <c r="EWM63" s="2386"/>
      <c r="EWN63" s="3646"/>
      <c r="EWO63" s="3647"/>
      <c r="EWP63" s="3648"/>
      <c r="EWQ63" s="3646"/>
      <c r="EWR63" s="3647"/>
      <c r="EWS63" s="3646"/>
      <c r="EWT63" s="3643"/>
      <c r="EWU63" s="3643"/>
      <c r="EWV63" s="3647"/>
      <c r="EWW63" s="3642"/>
      <c r="EWX63" s="3643"/>
      <c r="EWY63" s="3642"/>
      <c r="EWZ63" s="3643"/>
      <c r="EXA63" s="3643"/>
      <c r="EXB63" s="3643"/>
      <c r="EXC63" s="3643"/>
      <c r="EXD63" s="3644"/>
      <c r="EXE63" s="3645"/>
      <c r="EXF63" s="2386"/>
      <c r="EXG63" s="3646"/>
      <c r="EXH63" s="3647"/>
      <c r="EXI63" s="3648"/>
      <c r="EXJ63" s="3646"/>
      <c r="EXK63" s="3647"/>
      <c r="EXL63" s="3646"/>
      <c r="EXM63" s="3643"/>
      <c r="EXN63" s="3643"/>
      <c r="EXO63" s="3647"/>
      <c r="EXP63" s="3642"/>
      <c r="EXQ63" s="3643"/>
      <c r="EXR63" s="3642"/>
      <c r="EXS63" s="3643"/>
      <c r="EXT63" s="3643"/>
      <c r="EXU63" s="3643"/>
      <c r="EXV63" s="3643"/>
      <c r="EXW63" s="3644"/>
      <c r="EXX63" s="3645"/>
      <c r="EXY63" s="2386"/>
      <c r="EXZ63" s="3646"/>
      <c r="EYA63" s="3647"/>
      <c r="EYB63" s="3648"/>
      <c r="EYC63" s="3646"/>
      <c r="EYD63" s="3647"/>
      <c r="EYE63" s="3646"/>
      <c r="EYF63" s="3643"/>
      <c r="EYG63" s="3643"/>
      <c r="EYH63" s="3647"/>
      <c r="EYI63" s="3642"/>
      <c r="EYJ63" s="3643"/>
      <c r="EYK63" s="3642"/>
      <c r="EYL63" s="3643"/>
      <c r="EYM63" s="3643"/>
      <c r="EYN63" s="3643"/>
      <c r="EYO63" s="3643"/>
      <c r="EYP63" s="3644"/>
      <c r="EYQ63" s="3645"/>
      <c r="EYR63" s="2386"/>
      <c r="EYS63" s="3646"/>
      <c r="EYT63" s="3647"/>
      <c r="EYU63" s="3648"/>
      <c r="EYV63" s="3646"/>
      <c r="EYW63" s="3647"/>
      <c r="EYX63" s="3646"/>
      <c r="EYY63" s="3643"/>
      <c r="EYZ63" s="3643"/>
      <c r="EZA63" s="3647"/>
      <c r="EZB63" s="3642"/>
      <c r="EZC63" s="3643"/>
      <c r="EZD63" s="3642"/>
      <c r="EZE63" s="3643"/>
      <c r="EZF63" s="3643"/>
      <c r="EZG63" s="3643"/>
      <c r="EZH63" s="3643"/>
      <c r="EZI63" s="3644"/>
      <c r="EZJ63" s="3645"/>
      <c r="EZK63" s="2386"/>
      <c r="EZL63" s="3646"/>
      <c r="EZM63" s="3647"/>
      <c r="EZN63" s="3648"/>
      <c r="EZO63" s="3646"/>
      <c r="EZP63" s="3647"/>
      <c r="EZQ63" s="3646"/>
      <c r="EZR63" s="3643"/>
      <c r="EZS63" s="3643"/>
      <c r="EZT63" s="3647"/>
      <c r="EZU63" s="3642"/>
      <c r="EZV63" s="3643"/>
      <c r="EZW63" s="3642"/>
      <c r="EZX63" s="3643"/>
      <c r="EZY63" s="3643"/>
      <c r="EZZ63" s="3643"/>
      <c r="FAA63" s="3643"/>
      <c r="FAB63" s="3644"/>
      <c r="FAC63" s="3645"/>
      <c r="FAD63" s="2386"/>
      <c r="FAE63" s="3646"/>
      <c r="FAF63" s="3647"/>
      <c r="FAG63" s="3648"/>
      <c r="FAH63" s="3646"/>
      <c r="FAI63" s="3647"/>
      <c r="FAJ63" s="3646"/>
      <c r="FAK63" s="3643"/>
      <c r="FAL63" s="3643"/>
      <c r="FAM63" s="3647"/>
      <c r="FAN63" s="3642"/>
      <c r="FAO63" s="3643"/>
      <c r="FAP63" s="3642"/>
      <c r="FAQ63" s="3643"/>
      <c r="FAR63" s="3643"/>
      <c r="FAS63" s="3643"/>
      <c r="FAT63" s="3643"/>
      <c r="FAU63" s="3644"/>
      <c r="FAV63" s="3645"/>
      <c r="FAW63" s="2386"/>
      <c r="FAX63" s="3646"/>
      <c r="FAY63" s="3647"/>
      <c r="FAZ63" s="3648"/>
      <c r="FBA63" s="3646"/>
      <c r="FBB63" s="3647"/>
      <c r="FBC63" s="3646"/>
      <c r="FBD63" s="3643"/>
      <c r="FBE63" s="3643"/>
      <c r="FBF63" s="3647"/>
      <c r="FBG63" s="3642"/>
      <c r="FBH63" s="3643"/>
      <c r="FBI63" s="3642"/>
      <c r="FBJ63" s="3643"/>
      <c r="FBK63" s="3643"/>
      <c r="FBL63" s="3643"/>
      <c r="FBM63" s="3643"/>
      <c r="FBN63" s="3644"/>
      <c r="FBO63" s="3645"/>
      <c r="FBP63" s="2386"/>
      <c r="FBQ63" s="3646"/>
      <c r="FBR63" s="3647"/>
      <c r="FBS63" s="3648"/>
      <c r="FBT63" s="3646"/>
      <c r="FBU63" s="3647"/>
      <c r="FBV63" s="3646"/>
      <c r="FBW63" s="3643"/>
      <c r="FBX63" s="3643"/>
      <c r="FBY63" s="3647"/>
      <c r="FBZ63" s="3642"/>
      <c r="FCA63" s="3643"/>
      <c r="FCB63" s="3642"/>
      <c r="FCC63" s="3643"/>
      <c r="FCD63" s="3643"/>
      <c r="FCE63" s="3643"/>
      <c r="FCF63" s="3643"/>
      <c r="FCG63" s="3644"/>
      <c r="FCH63" s="3645"/>
      <c r="FCI63" s="2386"/>
      <c r="FCJ63" s="3646"/>
      <c r="FCK63" s="3647"/>
      <c r="FCL63" s="3648"/>
      <c r="FCM63" s="3646"/>
      <c r="FCN63" s="3647"/>
      <c r="FCO63" s="3646"/>
      <c r="FCP63" s="3643"/>
      <c r="FCQ63" s="3643"/>
      <c r="FCR63" s="3647"/>
      <c r="FCS63" s="3642"/>
      <c r="FCT63" s="3643"/>
      <c r="FCU63" s="3642"/>
      <c r="FCV63" s="3643"/>
      <c r="FCW63" s="3643"/>
      <c r="FCX63" s="3643"/>
      <c r="FCY63" s="3643"/>
      <c r="FCZ63" s="3644"/>
      <c r="FDA63" s="3645"/>
      <c r="FDB63" s="2386"/>
      <c r="FDC63" s="3646"/>
      <c r="FDD63" s="3647"/>
      <c r="FDE63" s="3648"/>
      <c r="FDF63" s="3646"/>
      <c r="FDG63" s="3647"/>
      <c r="FDH63" s="3646"/>
      <c r="FDI63" s="3643"/>
      <c r="FDJ63" s="3643"/>
      <c r="FDK63" s="3647"/>
      <c r="FDL63" s="3642"/>
      <c r="FDM63" s="3643"/>
      <c r="FDN63" s="3642"/>
      <c r="FDO63" s="3643"/>
      <c r="FDP63" s="3643"/>
      <c r="FDQ63" s="3643"/>
      <c r="FDR63" s="3643"/>
      <c r="FDS63" s="3644"/>
      <c r="FDT63" s="3645"/>
      <c r="FDU63" s="2386"/>
      <c r="FDV63" s="3646"/>
      <c r="FDW63" s="3647"/>
      <c r="FDX63" s="3648"/>
      <c r="FDY63" s="3646"/>
      <c r="FDZ63" s="3647"/>
      <c r="FEA63" s="3646"/>
      <c r="FEB63" s="3643"/>
      <c r="FEC63" s="3643"/>
      <c r="FED63" s="3647"/>
      <c r="FEE63" s="3642"/>
      <c r="FEF63" s="3643"/>
      <c r="FEG63" s="3642"/>
      <c r="FEH63" s="3643"/>
      <c r="FEI63" s="3643"/>
      <c r="FEJ63" s="3643"/>
      <c r="FEK63" s="3643"/>
      <c r="FEL63" s="3644"/>
      <c r="FEM63" s="3645"/>
      <c r="FEN63" s="2386"/>
      <c r="FEO63" s="3646"/>
      <c r="FEP63" s="3647"/>
      <c r="FEQ63" s="3648"/>
      <c r="FER63" s="3646"/>
      <c r="FES63" s="3647"/>
      <c r="FET63" s="3646"/>
      <c r="FEU63" s="3643"/>
      <c r="FEV63" s="3643"/>
      <c r="FEW63" s="3647"/>
      <c r="FEX63" s="3642"/>
      <c r="FEY63" s="3643"/>
      <c r="FEZ63" s="3642"/>
      <c r="FFA63" s="3643"/>
      <c r="FFB63" s="3643"/>
      <c r="FFC63" s="3643"/>
      <c r="FFD63" s="3643"/>
      <c r="FFE63" s="3644"/>
      <c r="FFF63" s="3645"/>
      <c r="FFG63" s="2386"/>
      <c r="FFH63" s="3646"/>
      <c r="FFI63" s="3647"/>
      <c r="FFJ63" s="3648"/>
      <c r="FFK63" s="3646"/>
      <c r="FFL63" s="3647"/>
      <c r="FFM63" s="3646"/>
      <c r="FFN63" s="3643"/>
      <c r="FFO63" s="3643"/>
      <c r="FFP63" s="3647"/>
      <c r="FFQ63" s="3642"/>
      <c r="FFR63" s="3643"/>
      <c r="FFS63" s="3642"/>
      <c r="FFT63" s="3643"/>
      <c r="FFU63" s="3643"/>
      <c r="FFV63" s="3643"/>
      <c r="FFW63" s="3643"/>
      <c r="FFX63" s="3644"/>
      <c r="FFY63" s="3645"/>
      <c r="FFZ63" s="2386"/>
      <c r="FGA63" s="3646"/>
      <c r="FGB63" s="3647"/>
      <c r="FGC63" s="3648"/>
      <c r="FGD63" s="3646"/>
      <c r="FGE63" s="3647"/>
      <c r="FGF63" s="3646"/>
      <c r="FGG63" s="3643"/>
      <c r="FGH63" s="3643"/>
      <c r="FGI63" s="3647"/>
      <c r="FGJ63" s="3642"/>
      <c r="FGK63" s="3643"/>
      <c r="FGL63" s="3642"/>
      <c r="FGM63" s="3643"/>
      <c r="FGN63" s="3643"/>
      <c r="FGO63" s="3643"/>
      <c r="FGP63" s="3643"/>
      <c r="FGQ63" s="3644"/>
      <c r="FGR63" s="3645"/>
      <c r="FGS63" s="2386"/>
      <c r="FGT63" s="3646"/>
      <c r="FGU63" s="3647"/>
      <c r="FGV63" s="3648"/>
      <c r="FGW63" s="3646"/>
      <c r="FGX63" s="3647"/>
      <c r="FGY63" s="3646"/>
      <c r="FGZ63" s="3643"/>
      <c r="FHA63" s="3643"/>
      <c r="FHB63" s="3647"/>
      <c r="FHC63" s="3642"/>
      <c r="FHD63" s="3643"/>
      <c r="FHE63" s="3642"/>
      <c r="FHF63" s="3643"/>
      <c r="FHG63" s="3643"/>
      <c r="FHH63" s="3643"/>
      <c r="FHI63" s="3643"/>
      <c r="FHJ63" s="3644"/>
      <c r="FHK63" s="3645"/>
      <c r="FHL63" s="2386"/>
      <c r="FHM63" s="3646"/>
      <c r="FHN63" s="3647"/>
      <c r="FHO63" s="3648"/>
      <c r="FHP63" s="3646"/>
      <c r="FHQ63" s="3647"/>
      <c r="FHR63" s="3646"/>
      <c r="FHS63" s="3643"/>
      <c r="FHT63" s="3643"/>
      <c r="FHU63" s="3647"/>
      <c r="FHV63" s="3642"/>
      <c r="FHW63" s="3643"/>
      <c r="FHX63" s="3642"/>
      <c r="FHY63" s="3643"/>
      <c r="FHZ63" s="3643"/>
      <c r="FIA63" s="3643"/>
      <c r="FIB63" s="3643"/>
      <c r="FIC63" s="3644"/>
      <c r="FID63" s="3645"/>
      <c r="FIE63" s="2386"/>
      <c r="FIF63" s="3646"/>
      <c r="FIG63" s="3647"/>
      <c r="FIH63" s="3648"/>
      <c r="FII63" s="3646"/>
      <c r="FIJ63" s="3647"/>
      <c r="FIK63" s="3646"/>
      <c r="FIL63" s="3643"/>
      <c r="FIM63" s="3643"/>
      <c r="FIN63" s="3647"/>
      <c r="FIO63" s="3642"/>
      <c r="FIP63" s="3643"/>
      <c r="FIQ63" s="3642"/>
      <c r="FIR63" s="3643"/>
      <c r="FIS63" s="3643"/>
      <c r="FIT63" s="3643"/>
      <c r="FIU63" s="3643"/>
      <c r="FIV63" s="3644"/>
      <c r="FIW63" s="3645"/>
      <c r="FIX63" s="2386"/>
      <c r="FIY63" s="3646"/>
      <c r="FIZ63" s="3647"/>
      <c r="FJA63" s="3648"/>
      <c r="FJB63" s="3646"/>
      <c r="FJC63" s="3647"/>
      <c r="FJD63" s="3646"/>
      <c r="FJE63" s="3643"/>
      <c r="FJF63" s="3643"/>
      <c r="FJG63" s="3647"/>
      <c r="FJH63" s="3642"/>
      <c r="FJI63" s="3643"/>
      <c r="FJJ63" s="3642"/>
      <c r="FJK63" s="3643"/>
      <c r="FJL63" s="3643"/>
      <c r="FJM63" s="3643"/>
      <c r="FJN63" s="3643"/>
      <c r="FJO63" s="3644"/>
      <c r="FJP63" s="3645"/>
      <c r="FJQ63" s="2386"/>
      <c r="FJR63" s="3646"/>
      <c r="FJS63" s="3647"/>
      <c r="FJT63" s="3648"/>
      <c r="FJU63" s="3646"/>
      <c r="FJV63" s="3647"/>
      <c r="FJW63" s="3646"/>
      <c r="FJX63" s="3643"/>
      <c r="FJY63" s="3643"/>
      <c r="FJZ63" s="3647"/>
      <c r="FKA63" s="3642"/>
      <c r="FKB63" s="3643"/>
      <c r="FKC63" s="3642"/>
      <c r="FKD63" s="3643"/>
      <c r="FKE63" s="3643"/>
      <c r="FKF63" s="3643"/>
      <c r="FKG63" s="3643"/>
      <c r="FKH63" s="3644"/>
      <c r="FKI63" s="3645"/>
      <c r="FKJ63" s="2386"/>
      <c r="FKK63" s="3646"/>
      <c r="FKL63" s="3647"/>
      <c r="FKM63" s="3648"/>
      <c r="FKN63" s="3646"/>
      <c r="FKO63" s="3647"/>
      <c r="FKP63" s="3646"/>
      <c r="FKQ63" s="3643"/>
      <c r="FKR63" s="3643"/>
      <c r="FKS63" s="3647"/>
      <c r="FKT63" s="3642"/>
      <c r="FKU63" s="3643"/>
      <c r="FKV63" s="3642"/>
      <c r="FKW63" s="3643"/>
      <c r="FKX63" s="3643"/>
      <c r="FKY63" s="3643"/>
      <c r="FKZ63" s="3643"/>
      <c r="FLA63" s="3644"/>
      <c r="FLB63" s="3645"/>
      <c r="FLC63" s="2386"/>
      <c r="FLD63" s="3646"/>
      <c r="FLE63" s="3647"/>
      <c r="FLF63" s="3648"/>
      <c r="FLG63" s="3646"/>
      <c r="FLH63" s="3647"/>
      <c r="FLI63" s="3646"/>
      <c r="FLJ63" s="3643"/>
      <c r="FLK63" s="3643"/>
      <c r="FLL63" s="3647"/>
      <c r="FLM63" s="3642"/>
      <c r="FLN63" s="3643"/>
      <c r="FLO63" s="3642"/>
      <c r="FLP63" s="3643"/>
      <c r="FLQ63" s="3643"/>
      <c r="FLR63" s="3643"/>
      <c r="FLS63" s="3643"/>
      <c r="FLT63" s="3644"/>
      <c r="FLU63" s="3645"/>
      <c r="FLV63" s="2386"/>
      <c r="FLW63" s="3646"/>
      <c r="FLX63" s="3647"/>
      <c r="FLY63" s="3648"/>
      <c r="FLZ63" s="3646"/>
      <c r="FMA63" s="3647"/>
      <c r="FMB63" s="3646"/>
      <c r="FMC63" s="3643"/>
      <c r="FMD63" s="3643"/>
      <c r="FME63" s="3647"/>
      <c r="FMF63" s="3642"/>
      <c r="FMG63" s="3643"/>
      <c r="FMH63" s="3642"/>
      <c r="FMI63" s="3643"/>
      <c r="FMJ63" s="3643"/>
      <c r="FMK63" s="3643"/>
      <c r="FML63" s="3643"/>
      <c r="FMM63" s="3644"/>
      <c r="FMN63" s="3645"/>
      <c r="FMO63" s="2386"/>
      <c r="FMP63" s="3646"/>
      <c r="FMQ63" s="3647"/>
      <c r="FMR63" s="3648"/>
      <c r="FMS63" s="3646"/>
      <c r="FMT63" s="3647"/>
      <c r="FMU63" s="3646"/>
      <c r="FMV63" s="3643"/>
      <c r="FMW63" s="3643"/>
      <c r="FMX63" s="3647"/>
      <c r="FMY63" s="3642"/>
      <c r="FMZ63" s="3643"/>
      <c r="FNA63" s="3642"/>
      <c r="FNB63" s="3643"/>
      <c r="FNC63" s="3643"/>
      <c r="FND63" s="3643"/>
      <c r="FNE63" s="3643"/>
      <c r="FNF63" s="3644"/>
      <c r="FNG63" s="3645"/>
      <c r="FNH63" s="2386"/>
      <c r="FNI63" s="3646"/>
      <c r="FNJ63" s="3647"/>
      <c r="FNK63" s="3648"/>
      <c r="FNL63" s="3646"/>
      <c r="FNM63" s="3647"/>
      <c r="FNN63" s="3646"/>
      <c r="FNO63" s="3643"/>
      <c r="FNP63" s="3643"/>
      <c r="FNQ63" s="3647"/>
      <c r="FNR63" s="3642"/>
      <c r="FNS63" s="3643"/>
      <c r="FNT63" s="3642"/>
      <c r="FNU63" s="3643"/>
      <c r="FNV63" s="3643"/>
      <c r="FNW63" s="3643"/>
      <c r="FNX63" s="3643"/>
      <c r="FNY63" s="3644"/>
      <c r="FNZ63" s="3645"/>
      <c r="FOA63" s="2386"/>
      <c r="FOB63" s="3646"/>
      <c r="FOC63" s="3647"/>
      <c r="FOD63" s="3648"/>
      <c r="FOE63" s="3646"/>
      <c r="FOF63" s="3647"/>
      <c r="FOG63" s="3646"/>
      <c r="FOH63" s="3643"/>
      <c r="FOI63" s="3643"/>
      <c r="FOJ63" s="3647"/>
      <c r="FOK63" s="3642"/>
      <c r="FOL63" s="3643"/>
      <c r="FOM63" s="3642"/>
      <c r="FON63" s="3643"/>
      <c r="FOO63" s="3643"/>
      <c r="FOP63" s="3643"/>
      <c r="FOQ63" s="3643"/>
      <c r="FOR63" s="3644"/>
      <c r="FOS63" s="3645"/>
      <c r="FOT63" s="2386"/>
      <c r="FOU63" s="3646"/>
      <c r="FOV63" s="3647"/>
      <c r="FOW63" s="3648"/>
      <c r="FOX63" s="3646"/>
      <c r="FOY63" s="3647"/>
      <c r="FOZ63" s="3646"/>
      <c r="FPA63" s="3643"/>
      <c r="FPB63" s="3643"/>
      <c r="FPC63" s="3647"/>
      <c r="FPD63" s="3642"/>
      <c r="FPE63" s="3643"/>
      <c r="FPF63" s="3642"/>
      <c r="FPG63" s="3643"/>
      <c r="FPH63" s="3643"/>
      <c r="FPI63" s="3643"/>
      <c r="FPJ63" s="3643"/>
      <c r="FPK63" s="3644"/>
      <c r="FPL63" s="3645"/>
      <c r="FPM63" s="2386"/>
      <c r="FPN63" s="3646"/>
      <c r="FPO63" s="3647"/>
      <c r="FPP63" s="3648"/>
      <c r="FPQ63" s="3646"/>
      <c r="FPR63" s="3647"/>
      <c r="FPS63" s="3646"/>
      <c r="FPT63" s="3643"/>
      <c r="FPU63" s="3643"/>
      <c r="FPV63" s="3647"/>
      <c r="FPW63" s="3642"/>
      <c r="FPX63" s="3643"/>
      <c r="FPY63" s="3642"/>
      <c r="FPZ63" s="3643"/>
      <c r="FQA63" s="3643"/>
      <c r="FQB63" s="3643"/>
      <c r="FQC63" s="3643"/>
      <c r="FQD63" s="3644"/>
      <c r="FQE63" s="3645"/>
      <c r="FQF63" s="2386"/>
      <c r="FQG63" s="3646"/>
      <c r="FQH63" s="3647"/>
      <c r="FQI63" s="3648"/>
      <c r="FQJ63" s="3646"/>
      <c r="FQK63" s="3647"/>
      <c r="FQL63" s="3646"/>
      <c r="FQM63" s="3643"/>
      <c r="FQN63" s="3643"/>
      <c r="FQO63" s="3647"/>
      <c r="FQP63" s="3642"/>
      <c r="FQQ63" s="3643"/>
      <c r="FQR63" s="3642"/>
      <c r="FQS63" s="3643"/>
      <c r="FQT63" s="3643"/>
      <c r="FQU63" s="3643"/>
      <c r="FQV63" s="3643"/>
      <c r="FQW63" s="3644"/>
      <c r="FQX63" s="3645"/>
      <c r="FQY63" s="2386"/>
      <c r="FQZ63" s="3646"/>
      <c r="FRA63" s="3647"/>
      <c r="FRB63" s="3648"/>
      <c r="FRC63" s="3646"/>
      <c r="FRD63" s="3647"/>
      <c r="FRE63" s="3646"/>
      <c r="FRF63" s="3643"/>
      <c r="FRG63" s="3643"/>
      <c r="FRH63" s="3647"/>
      <c r="FRI63" s="3642"/>
      <c r="FRJ63" s="3643"/>
      <c r="FRK63" s="3642"/>
      <c r="FRL63" s="3643"/>
      <c r="FRM63" s="3643"/>
      <c r="FRN63" s="3643"/>
      <c r="FRO63" s="3643"/>
      <c r="FRP63" s="3644"/>
      <c r="FRQ63" s="3645"/>
      <c r="FRR63" s="2386"/>
      <c r="FRS63" s="3646"/>
      <c r="FRT63" s="3647"/>
      <c r="FRU63" s="3648"/>
      <c r="FRV63" s="3646"/>
      <c r="FRW63" s="3647"/>
      <c r="FRX63" s="3646"/>
      <c r="FRY63" s="3643"/>
      <c r="FRZ63" s="3643"/>
      <c r="FSA63" s="3647"/>
      <c r="FSB63" s="3642"/>
      <c r="FSC63" s="3643"/>
      <c r="FSD63" s="3642"/>
      <c r="FSE63" s="3643"/>
      <c r="FSF63" s="3643"/>
      <c r="FSG63" s="3643"/>
      <c r="FSH63" s="3643"/>
      <c r="FSI63" s="3644"/>
      <c r="FSJ63" s="3645"/>
      <c r="FSK63" s="2386"/>
      <c r="FSL63" s="3646"/>
      <c r="FSM63" s="3647"/>
      <c r="FSN63" s="3648"/>
      <c r="FSO63" s="3646"/>
      <c r="FSP63" s="3647"/>
      <c r="FSQ63" s="3646"/>
      <c r="FSR63" s="3643"/>
      <c r="FSS63" s="3643"/>
      <c r="FST63" s="3647"/>
      <c r="FSU63" s="3642"/>
      <c r="FSV63" s="3643"/>
      <c r="FSW63" s="3642"/>
      <c r="FSX63" s="3643"/>
      <c r="FSY63" s="3643"/>
      <c r="FSZ63" s="3643"/>
      <c r="FTA63" s="3643"/>
      <c r="FTB63" s="3644"/>
      <c r="FTC63" s="3645"/>
      <c r="FTD63" s="2386"/>
      <c r="FTE63" s="3646"/>
      <c r="FTF63" s="3647"/>
      <c r="FTG63" s="3648"/>
      <c r="FTH63" s="3646"/>
      <c r="FTI63" s="3647"/>
      <c r="FTJ63" s="3646"/>
      <c r="FTK63" s="3643"/>
      <c r="FTL63" s="3643"/>
      <c r="FTM63" s="3647"/>
      <c r="FTN63" s="3642"/>
      <c r="FTO63" s="3643"/>
      <c r="FTP63" s="3642"/>
      <c r="FTQ63" s="3643"/>
      <c r="FTR63" s="3643"/>
      <c r="FTS63" s="3643"/>
      <c r="FTT63" s="3643"/>
      <c r="FTU63" s="3644"/>
      <c r="FTV63" s="3645"/>
      <c r="FTW63" s="2386"/>
      <c r="FTX63" s="3646"/>
      <c r="FTY63" s="3647"/>
      <c r="FTZ63" s="3648"/>
      <c r="FUA63" s="3646"/>
      <c r="FUB63" s="3647"/>
      <c r="FUC63" s="3646"/>
      <c r="FUD63" s="3643"/>
      <c r="FUE63" s="3643"/>
      <c r="FUF63" s="3647"/>
      <c r="FUG63" s="3642"/>
      <c r="FUH63" s="3643"/>
      <c r="FUI63" s="3642"/>
      <c r="FUJ63" s="3643"/>
      <c r="FUK63" s="3643"/>
      <c r="FUL63" s="3643"/>
      <c r="FUM63" s="3643"/>
      <c r="FUN63" s="3644"/>
      <c r="FUO63" s="3645"/>
      <c r="FUP63" s="2386"/>
      <c r="FUQ63" s="3646"/>
      <c r="FUR63" s="3647"/>
      <c r="FUS63" s="3648"/>
      <c r="FUT63" s="3646"/>
      <c r="FUU63" s="3647"/>
      <c r="FUV63" s="3646"/>
      <c r="FUW63" s="3643"/>
      <c r="FUX63" s="3643"/>
      <c r="FUY63" s="3647"/>
      <c r="FUZ63" s="3642"/>
      <c r="FVA63" s="3643"/>
      <c r="FVB63" s="3642"/>
      <c r="FVC63" s="3643"/>
      <c r="FVD63" s="3643"/>
      <c r="FVE63" s="3643"/>
      <c r="FVF63" s="3643"/>
      <c r="FVG63" s="3644"/>
      <c r="FVH63" s="3645"/>
      <c r="FVI63" s="2386"/>
      <c r="FVJ63" s="3646"/>
      <c r="FVK63" s="3647"/>
      <c r="FVL63" s="3648"/>
      <c r="FVM63" s="3646"/>
      <c r="FVN63" s="3647"/>
      <c r="FVO63" s="3646"/>
      <c r="FVP63" s="3643"/>
      <c r="FVQ63" s="3643"/>
      <c r="FVR63" s="3647"/>
      <c r="FVS63" s="3642"/>
      <c r="FVT63" s="3643"/>
      <c r="FVU63" s="3642"/>
      <c r="FVV63" s="3643"/>
      <c r="FVW63" s="3643"/>
      <c r="FVX63" s="3643"/>
      <c r="FVY63" s="3643"/>
      <c r="FVZ63" s="3644"/>
      <c r="FWA63" s="3645"/>
      <c r="FWB63" s="2386"/>
      <c r="FWC63" s="3646"/>
      <c r="FWD63" s="3647"/>
      <c r="FWE63" s="3648"/>
      <c r="FWF63" s="3646"/>
      <c r="FWG63" s="3647"/>
      <c r="FWH63" s="3646"/>
      <c r="FWI63" s="3643"/>
      <c r="FWJ63" s="3643"/>
      <c r="FWK63" s="3647"/>
      <c r="FWL63" s="3642"/>
      <c r="FWM63" s="3643"/>
      <c r="FWN63" s="3642"/>
      <c r="FWO63" s="3643"/>
      <c r="FWP63" s="3643"/>
      <c r="FWQ63" s="3643"/>
      <c r="FWR63" s="3643"/>
      <c r="FWS63" s="3644"/>
      <c r="FWT63" s="3645"/>
      <c r="FWU63" s="2386"/>
      <c r="FWV63" s="3646"/>
      <c r="FWW63" s="3647"/>
      <c r="FWX63" s="3648"/>
      <c r="FWY63" s="3646"/>
      <c r="FWZ63" s="3647"/>
      <c r="FXA63" s="3646"/>
      <c r="FXB63" s="3643"/>
      <c r="FXC63" s="3643"/>
      <c r="FXD63" s="3647"/>
      <c r="FXE63" s="3642"/>
      <c r="FXF63" s="3643"/>
      <c r="FXG63" s="3642"/>
      <c r="FXH63" s="3643"/>
      <c r="FXI63" s="3643"/>
      <c r="FXJ63" s="3643"/>
      <c r="FXK63" s="3643"/>
      <c r="FXL63" s="3644"/>
      <c r="FXM63" s="3645"/>
      <c r="FXN63" s="2386"/>
      <c r="FXO63" s="3646"/>
      <c r="FXP63" s="3647"/>
      <c r="FXQ63" s="3648"/>
      <c r="FXR63" s="3646"/>
      <c r="FXS63" s="3647"/>
      <c r="FXT63" s="3646"/>
      <c r="FXU63" s="3643"/>
      <c r="FXV63" s="3643"/>
      <c r="FXW63" s="3647"/>
      <c r="FXX63" s="3642"/>
      <c r="FXY63" s="3643"/>
      <c r="FXZ63" s="3642"/>
      <c r="FYA63" s="3643"/>
      <c r="FYB63" s="3643"/>
      <c r="FYC63" s="3643"/>
      <c r="FYD63" s="3643"/>
      <c r="FYE63" s="3644"/>
      <c r="FYF63" s="3645"/>
      <c r="FYG63" s="2386"/>
      <c r="FYH63" s="3646"/>
      <c r="FYI63" s="3647"/>
      <c r="FYJ63" s="3648"/>
      <c r="FYK63" s="3646"/>
      <c r="FYL63" s="3647"/>
      <c r="FYM63" s="3646"/>
      <c r="FYN63" s="3643"/>
      <c r="FYO63" s="3643"/>
      <c r="FYP63" s="3647"/>
      <c r="FYQ63" s="3642"/>
      <c r="FYR63" s="3643"/>
      <c r="FYS63" s="3642"/>
      <c r="FYT63" s="3643"/>
      <c r="FYU63" s="3643"/>
      <c r="FYV63" s="3643"/>
      <c r="FYW63" s="3643"/>
      <c r="FYX63" s="3644"/>
      <c r="FYY63" s="3645"/>
      <c r="FYZ63" s="2386"/>
      <c r="FZA63" s="3646"/>
      <c r="FZB63" s="3647"/>
      <c r="FZC63" s="3648"/>
      <c r="FZD63" s="3646"/>
      <c r="FZE63" s="3647"/>
      <c r="FZF63" s="3646"/>
      <c r="FZG63" s="3643"/>
      <c r="FZH63" s="3643"/>
      <c r="FZI63" s="3647"/>
      <c r="FZJ63" s="3642"/>
      <c r="FZK63" s="3643"/>
      <c r="FZL63" s="3642"/>
      <c r="FZM63" s="3643"/>
      <c r="FZN63" s="3643"/>
      <c r="FZO63" s="3643"/>
      <c r="FZP63" s="3643"/>
      <c r="FZQ63" s="3644"/>
      <c r="FZR63" s="3645"/>
      <c r="FZS63" s="2386"/>
      <c r="FZT63" s="3646"/>
      <c r="FZU63" s="3647"/>
      <c r="FZV63" s="3648"/>
      <c r="FZW63" s="3646"/>
      <c r="FZX63" s="3647"/>
      <c r="FZY63" s="3646"/>
      <c r="FZZ63" s="3643"/>
      <c r="GAA63" s="3643"/>
      <c r="GAB63" s="3647"/>
      <c r="GAC63" s="3642"/>
      <c r="GAD63" s="3643"/>
      <c r="GAE63" s="3642"/>
      <c r="GAF63" s="3643"/>
      <c r="GAG63" s="3643"/>
      <c r="GAH63" s="3643"/>
      <c r="GAI63" s="3643"/>
      <c r="GAJ63" s="3644"/>
      <c r="GAK63" s="3645"/>
      <c r="GAL63" s="2386"/>
      <c r="GAM63" s="3646"/>
      <c r="GAN63" s="3647"/>
      <c r="GAO63" s="3648"/>
      <c r="GAP63" s="3646"/>
      <c r="GAQ63" s="3647"/>
      <c r="GAR63" s="3646"/>
      <c r="GAS63" s="3643"/>
      <c r="GAT63" s="3643"/>
      <c r="GAU63" s="3647"/>
      <c r="GAV63" s="3642"/>
      <c r="GAW63" s="3643"/>
      <c r="GAX63" s="3642"/>
      <c r="GAY63" s="3643"/>
      <c r="GAZ63" s="3643"/>
      <c r="GBA63" s="3643"/>
      <c r="GBB63" s="3643"/>
      <c r="GBC63" s="3644"/>
      <c r="GBD63" s="3645"/>
      <c r="GBE63" s="2386"/>
      <c r="GBF63" s="3646"/>
      <c r="GBG63" s="3647"/>
      <c r="GBH63" s="3648"/>
      <c r="GBI63" s="3646"/>
      <c r="GBJ63" s="3647"/>
      <c r="GBK63" s="3646"/>
      <c r="GBL63" s="3643"/>
      <c r="GBM63" s="3643"/>
      <c r="GBN63" s="3647"/>
      <c r="GBO63" s="3642"/>
      <c r="GBP63" s="3643"/>
      <c r="GBQ63" s="3642"/>
      <c r="GBR63" s="3643"/>
      <c r="GBS63" s="3643"/>
      <c r="GBT63" s="3643"/>
      <c r="GBU63" s="3643"/>
      <c r="GBV63" s="3644"/>
      <c r="GBW63" s="3645"/>
      <c r="GBX63" s="2386"/>
      <c r="GBY63" s="3646"/>
      <c r="GBZ63" s="3647"/>
      <c r="GCA63" s="3648"/>
      <c r="GCB63" s="3646"/>
      <c r="GCC63" s="3647"/>
      <c r="GCD63" s="3646"/>
      <c r="GCE63" s="3643"/>
      <c r="GCF63" s="3643"/>
      <c r="GCG63" s="3647"/>
      <c r="GCH63" s="3642"/>
      <c r="GCI63" s="3643"/>
      <c r="GCJ63" s="3642"/>
      <c r="GCK63" s="3643"/>
      <c r="GCL63" s="3643"/>
      <c r="GCM63" s="3643"/>
      <c r="GCN63" s="3643"/>
      <c r="GCO63" s="3644"/>
      <c r="GCP63" s="3645"/>
      <c r="GCQ63" s="2386"/>
      <c r="GCR63" s="3646"/>
      <c r="GCS63" s="3647"/>
      <c r="GCT63" s="3648"/>
      <c r="GCU63" s="3646"/>
      <c r="GCV63" s="3647"/>
      <c r="GCW63" s="3646"/>
      <c r="GCX63" s="3643"/>
      <c r="GCY63" s="3643"/>
      <c r="GCZ63" s="3647"/>
      <c r="GDA63" s="3642"/>
      <c r="GDB63" s="3643"/>
      <c r="GDC63" s="3642"/>
      <c r="GDD63" s="3643"/>
      <c r="GDE63" s="3643"/>
      <c r="GDF63" s="3643"/>
      <c r="GDG63" s="3643"/>
      <c r="GDH63" s="3644"/>
      <c r="GDI63" s="3645"/>
      <c r="GDJ63" s="2386"/>
      <c r="GDK63" s="3646"/>
      <c r="GDL63" s="3647"/>
      <c r="GDM63" s="3648"/>
      <c r="GDN63" s="3646"/>
      <c r="GDO63" s="3647"/>
      <c r="GDP63" s="3646"/>
      <c r="GDQ63" s="3643"/>
      <c r="GDR63" s="3643"/>
      <c r="GDS63" s="3647"/>
      <c r="GDT63" s="3642"/>
      <c r="GDU63" s="3643"/>
      <c r="GDV63" s="3642"/>
      <c r="GDW63" s="3643"/>
      <c r="GDX63" s="3643"/>
      <c r="GDY63" s="3643"/>
      <c r="GDZ63" s="3643"/>
      <c r="GEA63" s="3644"/>
      <c r="GEB63" s="3645"/>
      <c r="GEC63" s="2386"/>
      <c r="GED63" s="3646"/>
      <c r="GEE63" s="3647"/>
      <c r="GEF63" s="3648"/>
      <c r="GEG63" s="3646"/>
      <c r="GEH63" s="3647"/>
      <c r="GEI63" s="3646"/>
      <c r="GEJ63" s="3643"/>
      <c r="GEK63" s="3643"/>
      <c r="GEL63" s="3647"/>
      <c r="GEM63" s="3642"/>
      <c r="GEN63" s="3643"/>
      <c r="GEO63" s="3642"/>
      <c r="GEP63" s="3643"/>
      <c r="GEQ63" s="3643"/>
      <c r="GER63" s="3643"/>
      <c r="GES63" s="3643"/>
      <c r="GET63" s="3644"/>
      <c r="GEU63" s="3645"/>
      <c r="GEV63" s="2386"/>
      <c r="GEW63" s="3646"/>
      <c r="GEX63" s="3647"/>
      <c r="GEY63" s="3648"/>
      <c r="GEZ63" s="3646"/>
      <c r="GFA63" s="3647"/>
      <c r="GFB63" s="3646"/>
      <c r="GFC63" s="3643"/>
      <c r="GFD63" s="3643"/>
      <c r="GFE63" s="3647"/>
      <c r="GFF63" s="3642"/>
      <c r="GFG63" s="3643"/>
      <c r="GFH63" s="3642"/>
      <c r="GFI63" s="3643"/>
      <c r="GFJ63" s="3643"/>
      <c r="GFK63" s="3643"/>
      <c r="GFL63" s="3643"/>
      <c r="GFM63" s="3644"/>
      <c r="GFN63" s="3645"/>
      <c r="GFO63" s="2386"/>
      <c r="GFP63" s="3646"/>
      <c r="GFQ63" s="3647"/>
      <c r="GFR63" s="3648"/>
      <c r="GFS63" s="3646"/>
      <c r="GFT63" s="3647"/>
      <c r="GFU63" s="3646"/>
      <c r="GFV63" s="3643"/>
      <c r="GFW63" s="3643"/>
      <c r="GFX63" s="3647"/>
      <c r="GFY63" s="3642"/>
      <c r="GFZ63" s="3643"/>
      <c r="GGA63" s="3642"/>
      <c r="GGB63" s="3643"/>
      <c r="GGC63" s="3643"/>
      <c r="GGD63" s="3643"/>
      <c r="GGE63" s="3643"/>
      <c r="GGF63" s="3644"/>
      <c r="GGG63" s="3645"/>
      <c r="GGH63" s="2386"/>
      <c r="GGI63" s="3646"/>
      <c r="GGJ63" s="3647"/>
      <c r="GGK63" s="3648"/>
      <c r="GGL63" s="3646"/>
      <c r="GGM63" s="3647"/>
      <c r="GGN63" s="3646"/>
      <c r="GGO63" s="3643"/>
      <c r="GGP63" s="3643"/>
      <c r="GGQ63" s="3647"/>
      <c r="GGR63" s="3642"/>
      <c r="GGS63" s="3643"/>
      <c r="GGT63" s="3642"/>
      <c r="GGU63" s="3643"/>
      <c r="GGV63" s="3643"/>
      <c r="GGW63" s="3643"/>
      <c r="GGX63" s="3643"/>
      <c r="GGY63" s="3644"/>
      <c r="GGZ63" s="3645"/>
      <c r="GHA63" s="2386"/>
      <c r="GHB63" s="3646"/>
      <c r="GHC63" s="3647"/>
      <c r="GHD63" s="3648"/>
      <c r="GHE63" s="3646"/>
      <c r="GHF63" s="3647"/>
      <c r="GHG63" s="3646"/>
      <c r="GHH63" s="3643"/>
      <c r="GHI63" s="3643"/>
      <c r="GHJ63" s="3647"/>
      <c r="GHK63" s="3642"/>
      <c r="GHL63" s="3643"/>
      <c r="GHM63" s="3642"/>
      <c r="GHN63" s="3643"/>
      <c r="GHO63" s="3643"/>
      <c r="GHP63" s="3643"/>
      <c r="GHQ63" s="3643"/>
      <c r="GHR63" s="3644"/>
      <c r="GHS63" s="3645"/>
      <c r="GHT63" s="2386"/>
      <c r="GHU63" s="3646"/>
      <c r="GHV63" s="3647"/>
      <c r="GHW63" s="3648"/>
      <c r="GHX63" s="3646"/>
      <c r="GHY63" s="3647"/>
      <c r="GHZ63" s="3646"/>
      <c r="GIA63" s="3643"/>
      <c r="GIB63" s="3643"/>
      <c r="GIC63" s="3647"/>
      <c r="GID63" s="3642"/>
      <c r="GIE63" s="3643"/>
      <c r="GIF63" s="3642"/>
      <c r="GIG63" s="3643"/>
      <c r="GIH63" s="3643"/>
      <c r="GII63" s="3643"/>
      <c r="GIJ63" s="3643"/>
      <c r="GIK63" s="3644"/>
      <c r="GIL63" s="3645"/>
      <c r="GIM63" s="2386"/>
      <c r="GIN63" s="3646"/>
      <c r="GIO63" s="3647"/>
      <c r="GIP63" s="3648"/>
      <c r="GIQ63" s="3646"/>
      <c r="GIR63" s="3647"/>
      <c r="GIS63" s="3646"/>
      <c r="GIT63" s="3643"/>
      <c r="GIU63" s="3643"/>
      <c r="GIV63" s="3647"/>
      <c r="GIW63" s="3642"/>
      <c r="GIX63" s="3643"/>
      <c r="GIY63" s="3642"/>
      <c r="GIZ63" s="3643"/>
      <c r="GJA63" s="3643"/>
      <c r="GJB63" s="3643"/>
      <c r="GJC63" s="3643"/>
      <c r="GJD63" s="3644"/>
      <c r="GJE63" s="3645"/>
      <c r="GJF63" s="2386"/>
      <c r="GJG63" s="3646"/>
      <c r="GJH63" s="3647"/>
      <c r="GJI63" s="3648"/>
      <c r="GJJ63" s="3646"/>
      <c r="GJK63" s="3647"/>
      <c r="GJL63" s="3646"/>
      <c r="GJM63" s="3643"/>
      <c r="GJN63" s="3643"/>
      <c r="GJO63" s="3647"/>
      <c r="GJP63" s="3642"/>
      <c r="GJQ63" s="3643"/>
      <c r="GJR63" s="3642"/>
      <c r="GJS63" s="3643"/>
      <c r="GJT63" s="3643"/>
      <c r="GJU63" s="3643"/>
      <c r="GJV63" s="3643"/>
      <c r="GJW63" s="3644"/>
      <c r="GJX63" s="3645"/>
      <c r="GJY63" s="2386"/>
      <c r="GJZ63" s="3646"/>
      <c r="GKA63" s="3647"/>
      <c r="GKB63" s="3648"/>
      <c r="GKC63" s="3646"/>
      <c r="GKD63" s="3647"/>
      <c r="GKE63" s="3646"/>
      <c r="GKF63" s="3643"/>
      <c r="GKG63" s="3643"/>
      <c r="GKH63" s="3647"/>
      <c r="GKI63" s="3642"/>
      <c r="GKJ63" s="3643"/>
      <c r="GKK63" s="3642"/>
      <c r="GKL63" s="3643"/>
      <c r="GKM63" s="3643"/>
      <c r="GKN63" s="3643"/>
      <c r="GKO63" s="3643"/>
      <c r="GKP63" s="3644"/>
      <c r="GKQ63" s="3645"/>
      <c r="GKR63" s="2386"/>
      <c r="GKS63" s="3646"/>
      <c r="GKT63" s="3647"/>
      <c r="GKU63" s="3648"/>
      <c r="GKV63" s="3646"/>
      <c r="GKW63" s="3647"/>
      <c r="GKX63" s="3646"/>
      <c r="GKY63" s="3643"/>
      <c r="GKZ63" s="3643"/>
      <c r="GLA63" s="3647"/>
      <c r="GLB63" s="3642"/>
      <c r="GLC63" s="3643"/>
      <c r="GLD63" s="3642"/>
      <c r="GLE63" s="3643"/>
      <c r="GLF63" s="3643"/>
      <c r="GLG63" s="3643"/>
      <c r="GLH63" s="3643"/>
      <c r="GLI63" s="3644"/>
      <c r="GLJ63" s="3645"/>
      <c r="GLK63" s="2386"/>
      <c r="GLL63" s="3646"/>
      <c r="GLM63" s="3647"/>
      <c r="GLN63" s="3648"/>
      <c r="GLO63" s="3646"/>
      <c r="GLP63" s="3647"/>
      <c r="GLQ63" s="3646"/>
      <c r="GLR63" s="3643"/>
      <c r="GLS63" s="3643"/>
      <c r="GLT63" s="3647"/>
      <c r="GLU63" s="3642"/>
      <c r="GLV63" s="3643"/>
      <c r="GLW63" s="3642"/>
      <c r="GLX63" s="3643"/>
      <c r="GLY63" s="3643"/>
      <c r="GLZ63" s="3643"/>
      <c r="GMA63" s="3643"/>
      <c r="GMB63" s="3644"/>
      <c r="GMC63" s="3645"/>
      <c r="GMD63" s="2386"/>
      <c r="GME63" s="3646"/>
      <c r="GMF63" s="3647"/>
      <c r="GMG63" s="3648"/>
      <c r="GMH63" s="3646"/>
      <c r="GMI63" s="3647"/>
      <c r="GMJ63" s="3646"/>
      <c r="GMK63" s="3643"/>
      <c r="GML63" s="3643"/>
      <c r="GMM63" s="3647"/>
      <c r="GMN63" s="3642"/>
      <c r="GMO63" s="3643"/>
      <c r="GMP63" s="3642"/>
      <c r="GMQ63" s="3643"/>
      <c r="GMR63" s="3643"/>
      <c r="GMS63" s="3643"/>
      <c r="GMT63" s="3643"/>
      <c r="GMU63" s="3644"/>
      <c r="GMV63" s="3645"/>
      <c r="GMW63" s="2386"/>
      <c r="GMX63" s="3646"/>
      <c r="GMY63" s="3647"/>
      <c r="GMZ63" s="3648"/>
      <c r="GNA63" s="3646"/>
      <c r="GNB63" s="3647"/>
      <c r="GNC63" s="3646"/>
      <c r="GND63" s="3643"/>
      <c r="GNE63" s="3643"/>
      <c r="GNF63" s="3647"/>
      <c r="GNG63" s="3642"/>
      <c r="GNH63" s="3643"/>
      <c r="GNI63" s="3642"/>
      <c r="GNJ63" s="3643"/>
      <c r="GNK63" s="3643"/>
      <c r="GNL63" s="3643"/>
      <c r="GNM63" s="3643"/>
      <c r="GNN63" s="3644"/>
      <c r="GNO63" s="3645"/>
      <c r="GNP63" s="2386"/>
      <c r="GNQ63" s="3646"/>
      <c r="GNR63" s="3647"/>
      <c r="GNS63" s="3648"/>
      <c r="GNT63" s="3646"/>
      <c r="GNU63" s="3647"/>
      <c r="GNV63" s="3646"/>
      <c r="GNW63" s="3643"/>
      <c r="GNX63" s="3643"/>
      <c r="GNY63" s="3647"/>
      <c r="GNZ63" s="3642"/>
      <c r="GOA63" s="3643"/>
      <c r="GOB63" s="3642"/>
      <c r="GOC63" s="3643"/>
      <c r="GOD63" s="3643"/>
      <c r="GOE63" s="3643"/>
      <c r="GOF63" s="3643"/>
      <c r="GOG63" s="3644"/>
      <c r="GOH63" s="3645"/>
      <c r="GOI63" s="2386"/>
      <c r="GOJ63" s="3646"/>
      <c r="GOK63" s="3647"/>
      <c r="GOL63" s="3648"/>
      <c r="GOM63" s="3646"/>
      <c r="GON63" s="3647"/>
      <c r="GOO63" s="3646"/>
      <c r="GOP63" s="3643"/>
      <c r="GOQ63" s="3643"/>
      <c r="GOR63" s="3647"/>
      <c r="GOS63" s="3642"/>
      <c r="GOT63" s="3643"/>
      <c r="GOU63" s="3642"/>
      <c r="GOV63" s="3643"/>
      <c r="GOW63" s="3643"/>
      <c r="GOX63" s="3643"/>
      <c r="GOY63" s="3643"/>
      <c r="GOZ63" s="3644"/>
      <c r="GPA63" s="3645"/>
      <c r="GPB63" s="2386"/>
      <c r="GPC63" s="3646"/>
      <c r="GPD63" s="3647"/>
      <c r="GPE63" s="3648"/>
      <c r="GPF63" s="3646"/>
      <c r="GPG63" s="3647"/>
      <c r="GPH63" s="3646"/>
      <c r="GPI63" s="3643"/>
      <c r="GPJ63" s="3643"/>
      <c r="GPK63" s="3647"/>
      <c r="GPL63" s="3642"/>
      <c r="GPM63" s="3643"/>
      <c r="GPN63" s="3642"/>
      <c r="GPO63" s="3643"/>
      <c r="GPP63" s="3643"/>
      <c r="GPQ63" s="3643"/>
      <c r="GPR63" s="3643"/>
      <c r="GPS63" s="3644"/>
      <c r="GPT63" s="3645"/>
      <c r="GPU63" s="2386"/>
      <c r="GPV63" s="3646"/>
      <c r="GPW63" s="3647"/>
      <c r="GPX63" s="3648"/>
      <c r="GPY63" s="3646"/>
      <c r="GPZ63" s="3647"/>
      <c r="GQA63" s="3646"/>
      <c r="GQB63" s="3643"/>
      <c r="GQC63" s="3643"/>
      <c r="GQD63" s="3647"/>
      <c r="GQE63" s="3642"/>
      <c r="GQF63" s="3643"/>
      <c r="GQG63" s="3642"/>
      <c r="GQH63" s="3643"/>
      <c r="GQI63" s="3643"/>
      <c r="GQJ63" s="3643"/>
      <c r="GQK63" s="3643"/>
      <c r="GQL63" s="3644"/>
      <c r="GQM63" s="3645"/>
      <c r="GQN63" s="2386"/>
      <c r="GQO63" s="3646"/>
      <c r="GQP63" s="3647"/>
      <c r="GQQ63" s="3648"/>
      <c r="GQR63" s="3646"/>
      <c r="GQS63" s="3647"/>
      <c r="GQT63" s="3646"/>
      <c r="GQU63" s="3643"/>
      <c r="GQV63" s="3643"/>
      <c r="GQW63" s="3647"/>
      <c r="GQX63" s="3642"/>
      <c r="GQY63" s="3643"/>
      <c r="GQZ63" s="3642"/>
      <c r="GRA63" s="3643"/>
      <c r="GRB63" s="3643"/>
      <c r="GRC63" s="3643"/>
      <c r="GRD63" s="3643"/>
      <c r="GRE63" s="3644"/>
      <c r="GRF63" s="3645"/>
      <c r="GRG63" s="2386"/>
      <c r="GRH63" s="3646"/>
      <c r="GRI63" s="3647"/>
      <c r="GRJ63" s="3648"/>
      <c r="GRK63" s="3646"/>
      <c r="GRL63" s="3647"/>
      <c r="GRM63" s="3646"/>
      <c r="GRN63" s="3643"/>
      <c r="GRO63" s="3643"/>
      <c r="GRP63" s="3647"/>
      <c r="GRQ63" s="3642"/>
      <c r="GRR63" s="3643"/>
      <c r="GRS63" s="3642"/>
      <c r="GRT63" s="3643"/>
      <c r="GRU63" s="3643"/>
      <c r="GRV63" s="3643"/>
      <c r="GRW63" s="3643"/>
      <c r="GRX63" s="3644"/>
      <c r="GRY63" s="3645"/>
      <c r="GRZ63" s="2386"/>
      <c r="GSA63" s="3646"/>
      <c r="GSB63" s="3647"/>
      <c r="GSC63" s="3648"/>
      <c r="GSD63" s="3646"/>
      <c r="GSE63" s="3647"/>
      <c r="GSF63" s="3646"/>
      <c r="GSG63" s="3643"/>
      <c r="GSH63" s="3643"/>
      <c r="GSI63" s="3647"/>
      <c r="GSJ63" s="3642"/>
      <c r="GSK63" s="3643"/>
      <c r="GSL63" s="3642"/>
      <c r="GSM63" s="3643"/>
      <c r="GSN63" s="3643"/>
      <c r="GSO63" s="3643"/>
      <c r="GSP63" s="3643"/>
      <c r="GSQ63" s="3644"/>
      <c r="GSR63" s="3645"/>
      <c r="GSS63" s="2386"/>
      <c r="GST63" s="3646"/>
      <c r="GSU63" s="3647"/>
      <c r="GSV63" s="3648"/>
      <c r="GSW63" s="3646"/>
      <c r="GSX63" s="3647"/>
      <c r="GSY63" s="3646"/>
      <c r="GSZ63" s="3643"/>
      <c r="GTA63" s="3643"/>
      <c r="GTB63" s="3647"/>
      <c r="GTC63" s="3642"/>
      <c r="GTD63" s="3643"/>
      <c r="GTE63" s="3642"/>
      <c r="GTF63" s="3643"/>
      <c r="GTG63" s="3643"/>
      <c r="GTH63" s="3643"/>
      <c r="GTI63" s="3643"/>
      <c r="GTJ63" s="3644"/>
      <c r="GTK63" s="3645"/>
      <c r="GTL63" s="2386"/>
      <c r="GTM63" s="3646"/>
      <c r="GTN63" s="3647"/>
      <c r="GTO63" s="3648"/>
      <c r="GTP63" s="3646"/>
      <c r="GTQ63" s="3647"/>
      <c r="GTR63" s="3646"/>
      <c r="GTS63" s="3643"/>
      <c r="GTT63" s="3643"/>
      <c r="GTU63" s="3647"/>
      <c r="GTV63" s="3642"/>
      <c r="GTW63" s="3643"/>
      <c r="GTX63" s="3642"/>
      <c r="GTY63" s="3643"/>
      <c r="GTZ63" s="3643"/>
      <c r="GUA63" s="3643"/>
      <c r="GUB63" s="3643"/>
      <c r="GUC63" s="3644"/>
      <c r="GUD63" s="3645"/>
      <c r="GUE63" s="2386"/>
      <c r="GUF63" s="3646"/>
      <c r="GUG63" s="3647"/>
      <c r="GUH63" s="3648"/>
      <c r="GUI63" s="3646"/>
      <c r="GUJ63" s="3647"/>
      <c r="GUK63" s="3646"/>
      <c r="GUL63" s="3643"/>
      <c r="GUM63" s="3643"/>
      <c r="GUN63" s="3647"/>
      <c r="GUO63" s="3642"/>
      <c r="GUP63" s="3643"/>
      <c r="GUQ63" s="3642"/>
      <c r="GUR63" s="3643"/>
      <c r="GUS63" s="3643"/>
      <c r="GUT63" s="3643"/>
      <c r="GUU63" s="3643"/>
      <c r="GUV63" s="3644"/>
      <c r="GUW63" s="3645"/>
      <c r="GUX63" s="2386"/>
      <c r="GUY63" s="3646"/>
      <c r="GUZ63" s="3647"/>
      <c r="GVA63" s="3648"/>
      <c r="GVB63" s="3646"/>
      <c r="GVC63" s="3647"/>
      <c r="GVD63" s="3646"/>
      <c r="GVE63" s="3643"/>
      <c r="GVF63" s="3643"/>
      <c r="GVG63" s="3647"/>
      <c r="GVH63" s="3642"/>
      <c r="GVI63" s="3643"/>
      <c r="GVJ63" s="3642"/>
      <c r="GVK63" s="3643"/>
      <c r="GVL63" s="3643"/>
      <c r="GVM63" s="3643"/>
      <c r="GVN63" s="3643"/>
      <c r="GVO63" s="3644"/>
      <c r="GVP63" s="3645"/>
      <c r="GVQ63" s="2386"/>
      <c r="GVR63" s="3646"/>
      <c r="GVS63" s="3647"/>
      <c r="GVT63" s="3648"/>
      <c r="GVU63" s="3646"/>
      <c r="GVV63" s="3647"/>
      <c r="GVW63" s="3646"/>
      <c r="GVX63" s="3643"/>
      <c r="GVY63" s="3643"/>
      <c r="GVZ63" s="3647"/>
      <c r="GWA63" s="3642"/>
      <c r="GWB63" s="3643"/>
      <c r="GWC63" s="3642"/>
      <c r="GWD63" s="3643"/>
      <c r="GWE63" s="3643"/>
      <c r="GWF63" s="3643"/>
      <c r="GWG63" s="3643"/>
      <c r="GWH63" s="3644"/>
      <c r="GWI63" s="3645"/>
      <c r="GWJ63" s="2386"/>
      <c r="GWK63" s="3646"/>
      <c r="GWL63" s="3647"/>
      <c r="GWM63" s="3648"/>
      <c r="GWN63" s="3646"/>
      <c r="GWO63" s="3647"/>
      <c r="GWP63" s="3646"/>
      <c r="GWQ63" s="3643"/>
      <c r="GWR63" s="3643"/>
      <c r="GWS63" s="3647"/>
      <c r="GWT63" s="3642"/>
      <c r="GWU63" s="3643"/>
      <c r="GWV63" s="3642"/>
      <c r="GWW63" s="3643"/>
      <c r="GWX63" s="3643"/>
      <c r="GWY63" s="3643"/>
      <c r="GWZ63" s="3643"/>
      <c r="GXA63" s="3644"/>
      <c r="GXB63" s="3645"/>
      <c r="GXC63" s="2386"/>
      <c r="GXD63" s="3646"/>
      <c r="GXE63" s="3647"/>
      <c r="GXF63" s="3648"/>
      <c r="GXG63" s="3646"/>
      <c r="GXH63" s="3647"/>
      <c r="GXI63" s="3646"/>
      <c r="GXJ63" s="3643"/>
      <c r="GXK63" s="3643"/>
      <c r="GXL63" s="3647"/>
      <c r="GXM63" s="3642"/>
      <c r="GXN63" s="3643"/>
      <c r="GXO63" s="3642"/>
      <c r="GXP63" s="3643"/>
      <c r="GXQ63" s="3643"/>
      <c r="GXR63" s="3643"/>
      <c r="GXS63" s="3643"/>
      <c r="GXT63" s="3644"/>
      <c r="GXU63" s="3645"/>
      <c r="GXV63" s="2386"/>
      <c r="GXW63" s="3646"/>
      <c r="GXX63" s="3647"/>
      <c r="GXY63" s="3648"/>
      <c r="GXZ63" s="3646"/>
      <c r="GYA63" s="3647"/>
      <c r="GYB63" s="3646"/>
      <c r="GYC63" s="3643"/>
      <c r="GYD63" s="3643"/>
      <c r="GYE63" s="3647"/>
      <c r="GYF63" s="3642"/>
      <c r="GYG63" s="3643"/>
      <c r="GYH63" s="3642"/>
      <c r="GYI63" s="3643"/>
      <c r="GYJ63" s="3643"/>
      <c r="GYK63" s="3643"/>
      <c r="GYL63" s="3643"/>
      <c r="GYM63" s="3644"/>
      <c r="GYN63" s="3645"/>
      <c r="GYO63" s="2386"/>
      <c r="GYP63" s="3646"/>
      <c r="GYQ63" s="3647"/>
      <c r="GYR63" s="3648"/>
      <c r="GYS63" s="3646"/>
      <c r="GYT63" s="3647"/>
      <c r="GYU63" s="3646"/>
      <c r="GYV63" s="3643"/>
      <c r="GYW63" s="3643"/>
      <c r="GYX63" s="3647"/>
      <c r="GYY63" s="3642"/>
      <c r="GYZ63" s="3643"/>
      <c r="GZA63" s="3642"/>
      <c r="GZB63" s="3643"/>
      <c r="GZC63" s="3643"/>
      <c r="GZD63" s="3643"/>
      <c r="GZE63" s="3643"/>
      <c r="GZF63" s="3644"/>
      <c r="GZG63" s="3645"/>
      <c r="GZH63" s="2386"/>
      <c r="GZI63" s="3646"/>
      <c r="GZJ63" s="3647"/>
      <c r="GZK63" s="3648"/>
      <c r="GZL63" s="3646"/>
      <c r="GZM63" s="3647"/>
      <c r="GZN63" s="3646"/>
      <c r="GZO63" s="3643"/>
      <c r="GZP63" s="3643"/>
      <c r="GZQ63" s="3647"/>
      <c r="GZR63" s="3642"/>
      <c r="GZS63" s="3643"/>
      <c r="GZT63" s="3642"/>
      <c r="GZU63" s="3643"/>
      <c r="GZV63" s="3643"/>
      <c r="GZW63" s="3643"/>
      <c r="GZX63" s="3643"/>
      <c r="GZY63" s="3644"/>
      <c r="GZZ63" s="3645"/>
      <c r="HAA63" s="2386"/>
      <c r="HAB63" s="3646"/>
      <c r="HAC63" s="3647"/>
      <c r="HAD63" s="3648"/>
      <c r="HAE63" s="3646"/>
      <c r="HAF63" s="3647"/>
      <c r="HAG63" s="3646"/>
      <c r="HAH63" s="3643"/>
      <c r="HAI63" s="3643"/>
      <c r="HAJ63" s="3647"/>
      <c r="HAK63" s="3642"/>
      <c r="HAL63" s="3643"/>
      <c r="HAM63" s="3642"/>
      <c r="HAN63" s="3643"/>
      <c r="HAO63" s="3643"/>
      <c r="HAP63" s="3643"/>
      <c r="HAQ63" s="3643"/>
      <c r="HAR63" s="3644"/>
      <c r="HAS63" s="3645"/>
      <c r="HAT63" s="2386"/>
      <c r="HAU63" s="3646"/>
      <c r="HAV63" s="3647"/>
      <c r="HAW63" s="3648"/>
      <c r="HAX63" s="3646"/>
      <c r="HAY63" s="3647"/>
      <c r="HAZ63" s="3646"/>
      <c r="HBA63" s="3643"/>
      <c r="HBB63" s="3643"/>
      <c r="HBC63" s="3647"/>
      <c r="HBD63" s="3642"/>
      <c r="HBE63" s="3643"/>
      <c r="HBF63" s="3642"/>
      <c r="HBG63" s="3643"/>
      <c r="HBH63" s="3643"/>
      <c r="HBI63" s="3643"/>
      <c r="HBJ63" s="3643"/>
      <c r="HBK63" s="3644"/>
      <c r="HBL63" s="3645"/>
      <c r="HBM63" s="2386"/>
      <c r="HBN63" s="3646"/>
      <c r="HBO63" s="3647"/>
      <c r="HBP63" s="3648"/>
      <c r="HBQ63" s="3646"/>
      <c r="HBR63" s="3647"/>
      <c r="HBS63" s="3646"/>
      <c r="HBT63" s="3643"/>
      <c r="HBU63" s="3643"/>
      <c r="HBV63" s="3647"/>
      <c r="HBW63" s="3642"/>
      <c r="HBX63" s="3643"/>
      <c r="HBY63" s="3642"/>
      <c r="HBZ63" s="3643"/>
      <c r="HCA63" s="3643"/>
      <c r="HCB63" s="3643"/>
      <c r="HCC63" s="3643"/>
      <c r="HCD63" s="3644"/>
      <c r="HCE63" s="3645"/>
      <c r="HCF63" s="2386"/>
      <c r="HCG63" s="3646"/>
      <c r="HCH63" s="3647"/>
      <c r="HCI63" s="3648"/>
      <c r="HCJ63" s="3646"/>
      <c r="HCK63" s="3647"/>
      <c r="HCL63" s="3646"/>
      <c r="HCM63" s="3643"/>
      <c r="HCN63" s="3643"/>
      <c r="HCO63" s="3647"/>
      <c r="HCP63" s="3642"/>
      <c r="HCQ63" s="3643"/>
      <c r="HCR63" s="3642"/>
      <c r="HCS63" s="3643"/>
      <c r="HCT63" s="3643"/>
      <c r="HCU63" s="3643"/>
      <c r="HCV63" s="3643"/>
      <c r="HCW63" s="3644"/>
      <c r="HCX63" s="3645"/>
      <c r="HCY63" s="2386"/>
      <c r="HCZ63" s="3646"/>
      <c r="HDA63" s="3647"/>
      <c r="HDB63" s="3648"/>
      <c r="HDC63" s="3646"/>
      <c r="HDD63" s="3647"/>
      <c r="HDE63" s="3646"/>
      <c r="HDF63" s="3643"/>
      <c r="HDG63" s="3643"/>
      <c r="HDH63" s="3647"/>
      <c r="HDI63" s="3642"/>
      <c r="HDJ63" s="3643"/>
      <c r="HDK63" s="3642"/>
      <c r="HDL63" s="3643"/>
      <c r="HDM63" s="3643"/>
      <c r="HDN63" s="3643"/>
      <c r="HDO63" s="3643"/>
      <c r="HDP63" s="3644"/>
      <c r="HDQ63" s="3645"/>
      <c r="HDR63" s="2386"/>
      <c r="HDS63" s="3646"/>
      <c r="HDT63" s="3647"/>
      <c r="HDU63" s="3648"/>
      <c r="HDV63" s="3646"/>
      <c r="HDW63" s="3647"/>
      <c r="HDX63" s="3646"/>
      <c r="HDY63" s="3643"/>
      <c r="HDZ63" s="3643"/>
      <c r="HEA63" s="3647"/>
      <c r="HEB63" s="3642"/>
      <c r="HEC63" s="3643"/>
      <c r="HED63" s="3642"/>
      <c r="HEE63" s="3643"/>
      <c r="HEF63" s="3643"/>
      <c r="HEG63" s="3643"/>
      <c r="HEH63" s="3643"/>
      <c r="HEI63" s="3644"/>
      <c r="HEJ63" s="3645"/>
      <c r="HEK63" s="2386"/>
      <c r="HEL63" s="3646"/>
      <c r="HEM63" s="3647"/>
      <c r="HEN63" s="3648"/>
      <c r="HEO63" s="3646"/>
      <c r="HEP63" s="3647"/>
      <c r="HEQ63" s="3646"/>
      <c r="HER63" s="3643"/>
      <c r="HES63" s="3643"/>
      <c r="HET63" s="3647"/>
      <c r="HEU63" s="3642"/>
      <c r="HEV63" s="3643"/>
      <c r="HEW63" s="3642"/>
      <c r="HEX63" s="3643"/>
      <c r="HEY63" s="3643"/>
      <c r="HEZ63" s="3643"/>
      <c r="HFA63" s="3643"/>
      <c r="HFB63" s="3644"/>
      <c r="HFC63" s="3645"/>
      <c r="HFD63" s="2386"/>
      <c r="HFE63" s="3646"/>
      <c r="HFF63" s="3647"/>
      <c r="HFG63" s="3648"/>
      <c r="HFH63" s="3646"/>
      <c r="HFI63" s="3647"/>
      <c r="HFJ63" s="3646"/>
      <c r="HFK63" s="3643"/>
      <c r="HFL63" s="3643"/>
      <c r="HFM63" s="3647"/>
      <c r="HFN63" s="3642"/>
      <c r="HFO63" s="3643"/>
      <c r="HFP63" s="3642"/>
      <c r="HFQ63" s="3643"/>
      <c r="HFR63" s="3643"/>
      <c r="HFS63" s="3643"/>
      <c r="HFT63" s="3643"/>
      <c r="HFU63" s="3644"/>
      <c r="HFV63" s="3645"/>
      <c r="HFW63" s="2386"/>
      <c r="HFX63" s="3646"/>
      <c r="HFY63" s="3647"/>
      <c r="HFZ63" s="3648"/>
      <c r="HGA63" s="3646"/>
      <c r="HGB63" s="3647"/>
      <c r="HGC63" s="3646"/>
      <c r="HGD63" s="3643"/>
      <c r="HGE63" s="3643"/>
      <c r="HGF63" s="3647"/>
      <c r="HGG63" s="3642"/>
      <c r="HGH63" s="3643"/>
      <c r="HGI63" s="3642"/>
      <c r="HGJ63" s="3643"/>
      <c r="HGK63" s="3643"/>
      <c r="HGL63" s="3643"/>
      <c r="HGM63" s="3643"/>
      <c r="HGN63" s="3644"/>
      <c r="HGO63" s="3645"/>
      <c r="HGP63" s="2386"/>
      <c r="HGQ63" s="3646"/>
      <c r="HGR63" s="3647"/>
      <c r="HGS63" s="3648"/>
      <c r="HGT63" s="3646"/>
      <c r="HGU63" s="3647"/>
      <c r="HGV63" s="3646"/>
      <c r="HGW63" s="3643"/>
      <c r="HGX63" s="3643"/>
      <c r="HGY63" s="3647"/>
      <c r="HGZ63" s="3642"/>
      <c r="HHA63" s="3643"/>
      <c r="HHB63" s="3642"/>
      <c r="HHC63" s="3643"/>
      <c r="HHD63" s="3643"/>
      <c r="HHE63" s="3643"/>
      <c r="HHF63" s="3643"/>
      <c r="HHG63" s="3644"/>
      <c r="HHH63" s="3645"/>
      <c r="HHI63" s="2386"/>
      <c r="HHJ63" s="3646"/>
      <c r="HHK63" s="3647"/>
      <c r="HHL63" s="3648"/>
      <c r="HHM63" s="3646"/>
      <c r="HHN63" s="3647"/>
      <c r="HHO63" s="3646"/>
      <c r="HHP63" s="3643"/>
      <c r="HHQ63" s="3643"/>
      <c r="HHR63" s="3647"/>
      <c r="HHS63" s="3642"/>
      <c r="HHT63" s="3643"/>
      <c r="HHU63" s="3642"/>
      <c r="HHV63" s="3643"/>
      <c r="HHW63" s="3643"/>
      <c r="HHX63" s="3643"/>
      <c r="HHY63" s="3643"/>
      <c r="HHZ63" s="3644"/>
      <c r="HIA63" s="3645"/>
      <c r="HIB63" s="2386"/>
      <c r="HIC63" s="3646"/>
      <c r="HID63" s="3647"/>
      <c r="HIE63" s="3648"/>
      <c r="HIF63" s="3646"/>
      <c r="HIG63" s="3647"/>
      <c r="HIH63" s="3646"/>
      <c r="HII63" s="3643"/>
      <c r="HIJ63" s="3643"/>
      <c r="HIK63" s="3647"/>
      <c r="HIL63" s="3642"/>
      <c r="HIM63" s="3643"/>
      <c r="HIN63" s="3642"/>
      <c r="HIO63" s="3643"/>
      <c r="HIP63" s="3643"/>
      <c r="HIQ63" s="3643"/>
      <c r="HIR63" s="3643"/>
      <c r="HIS63" s="3644"/>
      <c r="HIT63" s="3645"/>
      <c r="HIU63" s="2386"/>
      <c r="HIV63" s="3646"/>
      <c r="HIW63" s="3647"/>
      <c r="HIX63" s="3648"/>
      <c r="HIY63" s="3646"/>
      <c r="HIZ63" s="3647"/>
      <c r="HJA63" s="3646"/>
      <c r="HJB63" s="3643"/>
      <c r="HJC63" s="3643"/>
      <c r="HJD63" s="3647"/>
      <c r="HJE63" s="3642"/>
      <c r="HJF63" s="3643"/>
      <c r="HJG63" s="3642"/>
      <c r="HJH63" s="3643"/>
      <c r="HJI63" s="3643"/>
      <c r="HJJ63" s="3643"/>
      <c r="HJK63" s="3643"/>
      <c r="HJL63" s="3644"/>
      <c r="HJM63" s="3645"/>
      <c r="HJN63" s="2386"/>
      <c r="HJO63" s="3646"/>
      <c r="HJP63" s="3647"/>
      <c r="HJQ63" s="3648"/>
      <c r="HJR63" s="3646"/>
      <c r="HJS63" s="3647"/>
      <c r="HJT63" s="3646"/>
      <c r="HJU63" s="3643"/>
      <c r="HJV63" s="3643"/>
      <c r="HJW63" s="3647"/>
      <c r="HJX63" s="3642"/>
      <c r="HJY63" s="3643"/>
      <c r="HJZ63" s="3642"/>
      <c r="HKA63" s="3643"/>
      <c r="HKB63" s="3643"/>
      <c r="HKC63" s="3643"/>
      <c r="HKD63" s="3643"/>
      <c r="HKE63" s="3644"/>
      <c r="HKF63" s="3645"/>
      <c r="HKG63" s="2386"/>
      <c r="HKH63" s="3646"/>
      <c r="HKI63" s="3647"/>
      <c r="HKJ63" s="3648"/>
      <c r="HKK63" s="3646"/>
      <c r="HKL63" s="3647"/>
      <c r="HKM63" s="3646"/>
      <c r="HKN63" s="3643"/>
      <c r="HKO63" s="3643"/>
      <c r="HKP63" s="3647"/>
      <c r="HKQ63" s="3642"/>
      <c r="HKR63" s="3643"/>
      <c r="HKS63" s="3642"/>
      <c r="HKT63" s="3643"/>
      <c r="HKU63" s="3643"/>
      <c r="HKV63" s="3643"/>
      <c r="HKW63" s="3643"/>
      <c r="HKX63" s="3644"/>
      <c r="HKY63" s="3645"/>
      <c r="HKZ63" s="2386"/>
      <c r="HLA63" s="3646"/>
      <c r="HLB63" s="3647"/>
      <c r="HLC63" s="3648"/>
      <c r="HLD63" s="3646"/>
      <c r="HLE63" s="3647"/>
      <c r="HLF63" s="3646"/>
      <c r="HLG63" s="3643"/>
      <c r="HLH63" s="3643"/>
      <c r="HLI63" s="3647"/>
      <c r="HLJ63" s="3642"/>
      <c r="HLK63" s="3643"/>
      <c r="HLL63" s="3642"/>
      <c r="HLM63" s="3643"/>
      <c r="HLN63" s="3643"/>
      <c r="HLO63" s="3643"/>
      <c r="HLP63" s="3643"/>
      <c r="HLQ63" s="3644"/>
      <c r="HLR63" s="3645"/>
      <c r="HLS63" s="2386"/>
      <c r="HLT63" s="3646"/>
      <c r="HLU63" s="3647"/>
      <c r="HLV63" s="3648"/>
      <c r="HLW63" s="3646"/>
      <c r="HLX63" s="3647"/>
      <c r="HLY63" s="3646"/>
      <c r="HLZ63" s="3643"/>
      <c r="HMA63" s="3643"/>
      <c r="HMB63" s="3647"/>
      <c r="HMC63" s="3642"/>
      <c r="HMD63" s="3643"/>
      <c r="HME63" s="3642"/>
      <c r="HMF63" s="3643"/>
      <c r="HMG63" s="3643"/>
      <c r="HMH63" s="3643"/>
      <c r="HMI63" s="3643"/>
      <c r="HMJ63" s="3644"/>
      <c r="HMK63" s="3645"/>
      <c r="HML63" s="2386"/>
      <c r="HMM63" s="3646"/>
      <c r="HMN63" s="3647"/>
      <c r="HMO63" s="3648"/>
      <c r="HMP63" s="3646"/>
      <c r="HMQ63" s="3647"/>
      <c r="HMR63" s="3646"/>
      <c r="HMS63" s="3643"/>
      <c r="HMT63" s="3643"/>
      <c r="HMU63" s="3647"/>
      <c r="HMV63" s="3642"/>
      <c r="HMW63" s="3643"/>
      <c r="HMX63" s="3642"/>
      <c r="HMY63" s="3643"/>
      <c r="HMZ63" s="3643"/>
      <c r="HNA63" s="3643"/>
      <c r="HNB63" s="3643"/>
      <c r="HNC63" s="3644"/>
      <c r="HND63" s="3645"/>
      <c r="HNE63" s="2386"/>
      <c r="HNF63" s="3646"/>
      <c r="HNG63" s="3647"/>
      <c r="HNH63" s="3648"/>
      <c r="HNI63" s="3646"/>
      <c r="HNJ63" s="3647"/>
      <c r="HNK63" s="3646"/>
      <c r="HNL63" s="3643"/>
      <c r="HNM63" s="3643"/>
      <c r="HNN63" s="3647"/>
      <c r="HNO63" s="3642"/>
      <c r="HNP63" s="3643"/>
      <c r="HNQ63" s="3642"/>
      <c r="HNR63" s="3643"/>
      <c r="HNS63" s="3643"/>
      <c r="HNT63" s="3643"/>
      <c r="HNU63" s="3643"/>
      <c r="HNV63" s="3644"/>
      <c r="HNW63" s="3645"/>
      <c r="HNX63" s="2386"/>
      <c r="HNY63" s="3646"/>
      <c r="HNZ63" s="3647"/>
      <c r="HOA63" s="3648"/>
      <c r="HOB63" s="3646"/>
      <c r="HOC63" s="3647"/>
      <c r="HOD63" s="3646"/>
      <c r="HOE63" s="3643"/>
      <c r="HOF63" s="3643"/>
      <c r="HOG63" s="3647"/>
      <c r="HOH63" s="3642"/>
      <c r="HOI63" s="3643"/>
      <c r="HOJ63" s="3642"/>
      <c r="HOK63" s="3643"/>
      <c r="HOL63" s="3643"/>
      <c r="HOM63" s="3643"/>
      <c r="HON63" s="3643"/>
      <c r="HOO63" s="3644"/>
      <c r="HOP63" s="3645"/>
      <c r="HOQ63" s="2386"/>
      <c r="HOR63" s="3646"/>
      <c r="HOS63" s="3647"/>
      <c r="HOT63" s="3648"/>
      <c r="HOU63" s="3646"/>
      <c r="HOV63" s="3647"/>
      <c r="HOW63" s="3646"/>
      <c r="HOX63" s="3643"/>
      <c r="HOY63" s="3643"/>
      <c r="HOZ63" s="3647"/>
      <c r="HPA63" s="3642"/>
      <c r="HPB63" s="3643"/>
      <c r="HPC63" s="3642"/>
      <c r="HPD63" s="3643"/>
      <c r="HPE63" s="3643"/>
      <c r="HPF63" s="3643"/>
      <c r="HPG63" s="3643"/>
      <c r="HPH63" s="3644"/>
      <c r="HPI63" s="3645"/>
      <c r="HPJ63" s="2386"/>
      <c r="HPK63" s="3646"/>
      <c r="HPL63" s="3647"/>
      <c r="HPM63" s="3648"/>
      <c r="HPN63" s="3646"/>
      <c r="HPO63" s="3647"/>
      <c r="HPP63" s="3646"/>
      <c r="HPQ63" s="3643"/>
      <c r="HPR63" s="3643"/>
      <c r="HPS63" s="3647"/>
      <c r="HPT63" s="3642"/>
      <c r="HPU63" s="3643"/>
      <c r="HPV63" s="3642"/>
      <c r="HPW63" s="3643"/>
      <c r="HPX63" s="3643"/>
      <c r="HPY63" s="3643"/>
      <c r="HPZ63" s="3643"/>
      <c r="HQA63" s="3644"/>
      <c r="HQB63" s="3645"/>
      <c r="HQC63" s="2386"/>
      <c r="HQD63" s="3646"/>
      <c r="HQE63" s="3647"/>
      <c r="HQF63" s="3648"/>
      <c r="HQG63" s="3646"/>
      <c r="HQH63" s="3647"/>
      <c r="HQI63" s="3646"/>
      <c r="HQJ63" s="3643"/>
      <c r="HQK63" s="3643"/>
      <c r="HQL63" s="3647"/>
      <c r="HQM63" s="3642"/>
      <c r="HQN63" s="3643"/>
      <c r="HQO63" s="3642"/>
      <c r="HQP63" s="3643"/>
      <c r="HQQ63" s="3643"/>
      <c r="HQR63" s="3643"/>
      <c r="HQS63" s="3643"/>
      <c r="HQT63" s="3644"/>
      <c r="HQU63" s="3645"/>
      <c r="HQV63" s="2386"/>
      <c r="HQW63" s="3646"/>
      <c r="HQX63" s="3647"/>
      <c r="HQY63" s="3648"/>
      <c r="HQZ63" s="3646"/>
      <c r="HRA63" s="3647"/>
      <c r="HRB63" s="3646"/>
      <c r="HRC63" s="3643"/>
      <c r="HRD63" s="3643"/>
      <c r="HRE63" s="3647"/>
      <c r="HRF63" s="3642"/>
      <c r="HRG63" s="3643"/>
      <c r="HRH63" s="3642"/>
      <c r="HRI63" s="3643"/>
      <c r="HRJ63" s="3643"/>
      <c r="HRK63" s="3643"/>
      <c r="HRL63" s="3643"/>
      <c r="HRM63" s="3644"/>
      <c r="HRN63" s="3645"/>
      <c r="HRO63" s="2386"/>
      <c r="HRP63" s="3646"/>
      <c r="HRQ63" s="3647"/>
      <c r="HRR63" s="3648"/>
      <c r="HRS63" s="3646"/>
      <c r="HRT63" s="3647"/>
      <c r="HRU63" s="3646"/>
      <c r="HRV63" s="3643"/>
      <c r="HRW63" s="3643"/>
      <c r="HRX63" s="3647"/>
      <c r="HRY63" s="3642"/>
      <c r="HRZ63" s="3643"/>
      <c r="HSA63" s="3642"/>
      <c r="HSB63" s="3643"/>
      <c r="HSC63" s="3643"/>
      <c r="HSD63" s="3643"/>
      <c r="HSE63" s="3643"/>
      <c r="HSF63" s="3644"/>
      <c r="HSG63" s="3645"/>
      <c r="HSH63" s="2386"/>
      <c r="HSI63" s="3646"/>
      <c r="HSJ63" s="3647"/>
      <c r="HSK63" s="3648"/>
      <c r="HSL63" s="3646"/>
      <c r="HSM63" s="3647"/>
      <c r="HSN63" s="3646"/>
      <c r="HSO63" s="3643"/>
      <c r="HSP63" s="3643"/>
      <c r="HSQ63" s="3647"/>
      <c r="HSR63" s="3642"/>
      <c r="HSS63" s="3643"/>
      <c r="HST63" s="3642"/>
      <c r="HSU63" s="3643"/>
      <c r="HSV63" s="3643"/>
      <c r="HSW63" s="3643"/>
      <c r="HSX63" s="3643"/>
      <c r="HSY63" s="3644"/>
      <c r="HSZ63" s="3645"/>
      <c r="HTA63" s="2386"/>
      <c r="HTB63" s="3646"/>
      <c r="HTC63" s="3647"/>
      <c r="HTD63" s="3648"/>
      <c r="HTE63" s="3646"/>
      <c r="HTF63" s="3647"/>
      <c r="HTG63" s="3646"/>
      <c r="HTH63" s="3643"/>
      <c r="HTI63" s="3643"/>
      <c r="HTJ63" s="3647"/>
      <c r="HTK63" s="3642"/>
      <c r="HTL63" s="3643"/>
      <c r="HTM63" s="3642"/>
      <c r="HTN63" s="3643"/>
      <c r="HTO63" s="3643"/>
      <c r="HTP63" s="3643"/>
      <c r="HTQ63" s="3643"/>
      <c r="HTR63" s="3644"/>
      <c r="HTS63" s="3645"/>
      <c r="HTT63" s="2386"/>
      <c r="HTU63" s="3646"/>
      <c r="HTV63" s="3647"/>
      <c r="HTW63" s="3648"/>
      <c r="HTX63" s="3646"/>
      <c r="HTY63" s="3647"/>
      <c r="HTZ63" s="3646"/>
      <c r="HUA63" s="3643"/>
      <c r="HUB63" s="3643"/>
      <c r="HUC63" s="3647"/>
      <c r="HUD63" s="3642"/>
      <c r="HUE63" s="3643"/>
      <c r="HUF63" s="3642"/>
      <c r="HUG63" s="3643"/>
      <c r="HUH63" s="3643"/>
      <c r="HUI63" s="3643"/>
      <c r="HUJ63" s="3643"/>
      <c r="HUK63" s="3644"/>
      <c r="HUL63" s="3645"/>
      <c r="HUM63" s="2386"/>
      <c r="HUN63" s="3646"/>
      <c r="HUO63" s="3647"/>
      <c r="HUP63" s="3648"/>
      <c r="HUQ63" s="3646"/>
      <c r="HUR63" s="3647"/>
      <c r="HUS63" s="3646"/>
      <c r="HUT63" s="3643"/>
      <c r="HUU63" s="3643"/>
      <c r="HUV63" s="3647"/>
      <c r="HUW63" s="3642"/>
      <c r="HUX63" s="3643"/>
      <c r="HUY63" s="3642"/>
      <c r="HUZ63" s="3643"/>
      <c r="HVA63" s="3643"/>
      <c r="HVB63" s="3643"/>
      <c r="HVC63" s="3643"/>
      <c r="HVD63" s="3644"/>
      <c r="HVE63" s="3645"/>
      <c r="HVF63" s="2386"/>
      <c r="HVG63" s="3646"/>
      <c r="HVH63" s="3647"/>
      <c r="HVI63" s="3648"/>
      <c r="HVJ63" s="3646"/>
      <c r="HVK63" s="3647"/>
      <c r="HVL63" s="3646"/>
      <c r="HVM63" s="3643"/>
      <c r="HVN63" s="3643"/>
      <c r="HVO63" s="3647"/>
      <c r="HVP63" s="3642"/>
      <c r="HVQ63" s="3643"/>
      <c r="HVR63" s="3642"/>
      <c r="HVS63" s="3643"/>
      <c r="HVT63" s="3643"/>
      <c r="HVU63" s="3643"/>
      <c r="HVV63" s="3643"/>
      <c r="HVW63" s="3644"/>
      <c r="HVX63" s="3645"/>
      <c r="HVY63" s="2386"/>
      <c r="HVZ63" s="3646"/>
      <c r="HWA63" s="3647"/>
      <c r="HWB63" s="3648"/>
      <c r="HWC63" s="3646"/>
      <c r="HWD63" s="3647"/>
      <c r="HWE63" s="3646"/>
      <c r="HWF63" s="3643"/>
      <c r="HWG63" s="3643"/>
      <c r="HWH63" s="3647"/>
      <c r="HWI63" s="3642"/>
      <c r="HWJ63" s="3643"/>
      <c r="HWK63" s="3642"/>
      <c r="HWL63" s="3643"/>
      <c r="HWM63" s="3643"/>
      <c r="HWN63" s="3643"/>
      <c r="HWO63" s="3643"/>
      <c r="HWP63" s="3644"/>
      <c r="HWQ63" s="3645"/>
      <c r="HWR63" s="2386"/>
      <c r="HWS63" s="3646"/>
      <c r="HWT63" s="3647"/>
      <c r="HWU63" s="3648"/>
      <c r="HWV63" s="3646"/>
      <c r="HWW63" s="3647"/>
      <c r="HWX63" s="3646"/>
      <c r="HWY63" s="3643"/>
      <c r="HWZ63" s="3643"/>
      <c r="HXA63" s="3647"/>
      <c r="HXB63" s="3642"/>
      <c r="HXC63" s="3643"/>
      <c r="HXD63" s="3642"/>
      <c r="HXE63" s="3643"/>
      <c r="HXF63" s="3643"/>
      <c r="HXG63" s="3643"/>
      <c r="HXH63" s="3643"/>
      <c r="HXI63" s="3644"/>
      <c r="HXJ63" s="3645"/>
      <c r="HXK63" s="2386"/>
      <c r="HXL63" s="3646"/>
      <c r="HXM63" s="3647"/>
      <c r="HXN63" s="3648"/>
      <c r="HXO63" s="3646"/>
      <c r="HXP63" s="3647"/>
      <c r="HXQ63" s="3646"/>
      <c r="HXR63" s="3643"/>
      <c r="HXS63" s="3643"/>
      <c r="HXT63" s="3647"/>
      <c r="HXU63" s="3642"/>
      <c r="HXV63" s="3643"/>
      <c r="HXW63" s="3642"/>
      <c r="HXX63" s="3643"/>
      <c r="HXY63" s="3643"/>
      <c r="HXZ63" s="3643"/>
      <c r="HYA63" s="3643"/>
      <c r="HYB63" s="3644"/>
      <c r="HYC63" s="3645"/>
      <c r="HYD63" s="2386"/>
      <c r="HYE63" s="3646"/>
      <c r="HYF63" s="3647"/>
      <c r="HYG63" s="3648"/>
      <c r="HYH63" s="3646"/>
      <c r="HYI63" s="3647"/>
      <c r="HYJ63" s="3646"/>
      <c r="HYK63" s="3643"/>
      <c r="HYL63" s="3643"/>
      <c r="HYM63" s="3647"/>
      <c r="HYN63" s="3642"/>
      <c r="HYO63" s="3643"/>
      <c r="HYP63" s="3642"/>
      <c r="HYQ63" s="3643"/>
      <c r="HYR63" s="3643"/>
      <c r="HYS63" s="3643"/>
      <c r="HYT63" s="3643"/>
      <c r="HYU63" s="3644"/>
      <c r="HYV63" s="3645"/>
      <c r="HYW63" s="2386"/>
      <c r="HYX63" s="3646"/>
      <c r="HYY63" s="3647"/>
      <c r="HYZ63" s="3648"/>
      <c r="HZA63" s="3646"/>
      <c r="HZB63" s="3647"/>
      <c r="HZC63" s="3646"/>
      <c r="HZD63" s="3643"/>
      <c r="HZE63" s="3643"/>
      <c r="HZF63" s="3647"/>
      <c r="HZG63" s="3642"/>
      <c r="HZH63" s="3643"/>
      <c r="HZI63" s="3642"/>
      <c r="HZJ63" s="3643"/>
      <c r="HZK63" s="3643"/>
      <c r="HZL63" s="3643"/>
      <c r="HZM63" s="3643"/>
      <c r="HZN63" s="3644"/>
      <c r="HZO63" s="3645"/>
      <c r="HZP63" s="2386"/>
      <c r="HZQ63" s="3646"/>
      <c r="HZR63" s="3647"/>
      <c r="HZS63" s="3648"/>
      <c r="HZT63" s="3646"/>
      <c r="HZU63" s="3647"/>
      <c r="HZV63" s="3646"/>
      <c r="HZW63" s="3643"/>
      <c r="HZX63" s="3643"/>
      <c r="HZY63" s="3647"/>
      <c r="HZZ63" s="3642"/>
      <c r="IAA63" s="3643"/>
      <c r="IAB63" s="3642"/>
      <c r="IAC63" s="3643"/>
      <c r="IAD63" s="3643"/>
      <c r="IAE63" s="3643"/>
      <c r="IAF63" s="3643"/>
      <c r="IAG63" s="3644"/>
      <c r="IAH63" s="3645"/>
      <c r="IAI63" s="2386"/>
      <c r="IAJ63" s="3646"/>
      <c r="IAK63" s="3647"/>
      <c r="IAL63" s="3648"/>
      <c r="IAM63" s="3646"/>
      <c r="IAN63" s="3647"/>
      <c r="IAO63" s="3646"/>
      <c r="IAP63" s="3643"/>
      <c r="IAQ63" s="3643"/>
      <c r="IAR63" s="3647"/>
      <c r="IAS63" s="3642"/>
      <c r="IAT63" s="3643"/>
      <c r="IAU63" s="3642"/>
      <c r="IAV63" s="3643"/>
      <c r="IAW63" s="3643"/>
      <c r="IAX63" s="3643"/>
      <c r="IAY63" s="3643"/>
      <c r="IAZ63" s="3644"/>
      <c r="IBA63" s="3645"/>
      <c r="IBB63" s="2386"/>
      <c r="IBC63" s="3646"/>
      <c r="IBD63" s="3647"/>
      <c r="IBE63" s="3648"/>
      <c r="IBF63" s="3646"/>
      <c r="IBG63" s="3647"/>
      <c r="IBH63" s="3646"/>
      <c r="IBI63" s="3643"/>
      <c r="IBJ63" s="3643"/>
      <c r="IBK63" s="3647"/>
      <c r="IBL63" s="3642"/>
      <c r="IBM63" s="3643"/>
      <c r="IBN63" s="3642"/>
      <c r="IBO63" s="3643"/>
      <c r="IBP63" s="3643"/>
      <c r="IBQ63" s="3643"/>
      <c r="IBR63" s="3643"/>
      <c r="IBS63" s="3644"/>
      <c r="IBT63" s="3645"/>
      <c r="IBU63" s="2386"/>
      <c r="IBV63" s="3646"/>
      <c r="IBW63" s="3647"/>
      <c r="IBX63" s="3648"/>
      <c r="IBY63" s="3646"/>
      <c r="IBZ63" s="3647"/>
      <c r="ICA63" s="3646"/>
      <c r="ICB63" s="3643"/>
      <c r="ICC63" s="3643"/>
      <c r="ICD63" s="3647"/>
      <c r="ICE63" s="3642"/>
      <c r="ICF63" s="3643"/>
      <c r="ICG63" s="3642"/>
      <c r="ICH63" s="3643"/>
      <c r="ICI63" s="3643"/>
      <c r="ICJ63" s="3643"/>
      <c r="ICK63" s="3643"/>
      <c r="ICL63" s="3644"/>
      <c r="ICM63" s="3645"/>
      <c r="ICN63" s="2386"/>
      <c r="ICO63" s="3646"/>
      <c r="ICP63" s="3647"/>
      <c r="ICQ63" s="3648"/>
      <c r="ICR63" s="3646"/>
      <c r="ICS63" s="3647"/>
      <c r="ICT63" s="3646"/>
      <c r="ICU63" s="3643"/>
      <c r="ICV63" s="3643"/>
      <c r="ICW63" s="3647"/>
      <c r="ICX63" s="3642"/>
      <c r="ICY63" s="3643"/>
      <c r="ICZ63" s="3642"/>
      <c r="IDA63" s="3643"/>
      <c r="IDB63" s="3643"/>
      <c r="IDC63" s="3643"/>
      <c r="IDD63" s="3643"/>
      <c r="IDE63" s="3644"/>
      <c r="IDF63" s="3645"/>
      <c r="IDG63" s="2386"/>
      <c r="IDH63" s="3646"/>
      <c r="IDI63" s="3647"/>
      <c r="IDJ63" s="3648"/>
      <c r="IDK63" s="3646"/>
      <c r="IDL63" s="3647"/>
      <c r="IDM63" s="3646"/>
      <c r="IDN63" s="3643"/>
      <c r="IDO63" s="3643"/>
      <c r="IDP63" s="3647"/>
      <c r="IDQ63" s="3642"/>
      <c r="IDR63" s="3643"/>
      <c r="IDS63" s="3642"/>
      <c r="IDT63" s="3643"/>
      <c r="IDU63" s="3643"/>
      <c r="IDV63" s="3643"/>
      <c r="IDW63" s="3643"/>
      <c r="IDX63" s="3644"/>
      <c r="IDY63" s="3645"/>
      <c r="IDZ63" s="2386"/>
      <c r="IEA63" s="3646"/>
      <c r="IEB63" s="3647"/>
      <c r="IEC63" s="3648"/>
      <c r="IED63" s="3646"/>
      <c r="IEE63" s="3647"/>
      <c r="IEF63" s="3646"/>
      <c r="IEG63" s="3643"/>
      <c r="IEH63" s="3643"/>
      <c r="IEI63" s="3647"/>
      <c r="IEJ63" s="3642"/>
      <c r="IEK63" s="3643"/>
      <c r="IEL63" s="3642"/>
      <c r="IEM63" s="3643"/>
      <c r="IEN63" s="3643"/>
      <c r="IEO63" s="3643"/>
      <c r="IEP63" s="3643"/>
      <c r="IEQ63" s="3644"/>
      <c r="IER63" s="3645"/>
      <c r="IES63" s="2386"/>
      <c r="IET63" s="3646"/>
      <c r="IEU63" s="3647"/>
      <c r="IEV63" s="3648"/>
      <c r="IEW63" s="3646"/>
      <c r="IEX63" s="3647"/>
      <c r="IEY63" s="3646"/>
      <c r="IEZ63" s="3643"/>
      <c r="IFA63" s="3643"/>
      <c r="IFB63" s="3647"/>
      <c r="IFC63" s="3642"/>
      <c r="IFD63" s="3643"/>
      <c r="IFE63" s="3642"/>
      <c r="IFF63" s="3643"/>
      <c r="IFG63" s="3643"/>
      <c r="IFH63" s="3643"/>
      <c r="IFI63" s="3643"/>
      <c r="IFJ63" s="3644"/>
      <c r="IFK63" s="3645"/>
      <c r="IFL63" s="2386"/>
      <c r="IFM63" s="3646"/>
      <c r="IFN63" s="3647"/>
      <c r="IFO63" s="3648"/>
      <c r="IFP63" s="3646"/>
      <c r="IFQ63" s="3647"/>
      <c r="IFR63" s="3646"/>
      <c r="IFS63" s="3643"/>
      <c r="IFT63" s="3643"/>
      <c r="IFU63" s="3647"/>
      <c r="IFV63" s="3642"/>
      <c r="IFW63" s="3643"/>
      <c r="IFX63" s="3642"/>
      <c r="IFY63" s="3643"/>
      <c r="IFZ63" s="3643"/>
      <c r="IGA63" s="3643"/>
      <c r="IGB63" s="3643"/>
      <c r="IGC63" s="3644"/>
      <c r="IGD63" s="3645"/>
      <c r="IGE63" s="2386"/>
      <c r="IGF63" s="3646"/>
      <c r="IGG63" s="3647"/>
      <c r="IGH63" s="3648"/>
      <c r="IGI63" s="3646"/>
      <c r="IGJ63" s="3647"/>
      <c r="IGK63" s="3646"/>
      <c r="IGL63" s="3643"/>
      <c r="IGM63" s="3643"/>
      <c r="IGN63" s="3647"/>
      <c r="IGO63" s="3642"/>
      <c r="IGP63" s="3643"/>
      <c r="IGQ63" s="3642"/>
      <c r="IGR63" s="3643"/>
      <c r="IGS63" s="3643"/>
      <c r="IGT63" s="3643"/>
      <c r="IGU63" s="3643"/>
      <c r="IGV63" s="3644"/>
      <c r="IGW63" s="3645"/>
      <c r="IGX63" s="2386"/>
      <c r="IGY63" s="3646"/>
      <c r="IGZ63" s="3647"/>
      <c r="IHA63" s="3648"/>
      <c r="IHB63" s="3646"/>
      <c r="IHC63" s="3647"/>
      <c r="IHD63" s="3646"/>
      <c r="IHE63" s="3643"/>
      <c r="IHF63" s="3643"/>
      <c r="IHG63" s="3647"/>
      <c r="IHH63" s="3642"/>
      <c r="IHI63" s="3643"/>
      <c r="IHJ63" s="3642"/>
      <c r="IHK63" s="3643"/>
      <c r="IHL63" s="3643"/>
      <c r="IHM63" s="3643"/>
      <c r="IHN63" s="3643"/>
      <c r="IHO63" s="3644"/>
      <c r="IHP63" s="3645"/>
      <c r="IHQ63" s="2386"/>
      <c r="IHR63" s="3646"/>
      <c r="IHS63" s="3647"/>
      <c r="IHT63" s="3648"/>
      <c r="IHU63" s="3646"/>
      <c r="IHV63" s="3647"/>
      <c r="IHW63" s="3646"/>
      <c r="IHX63" s="3643"/>
      <c r="IHY63" s="3643"/>
      <c r="IHZ63" s="3647"/>
      <c r="IIA63" s="3642"/>
      <c r="IIB63" s="3643"/>
      <c r="IIC63" s="3642"/>
      <c r="IID63" s="3643"/>
      <c r="IIE63" s="3643"/>
      <c r="IIF63" s="3643"/>
      <c r="IIG63" s="3643"/>
      <c r="IIH63" s="3644"/>
      <c r="III63" s="3645"/>
      <c r="IIJ63" s="2386"/>
      <c r="IIK63" s="3646"/>
      <c r="IIL63" s="3647"/>
      <c r="IIM63" s="3648"/>
      <c r="IIN63" s="3646"/>
      <c r="IIO63" s="3647"/>
      <c r="IIP63" s="3646"/>
      <c r="IIQ63" s="3643"/>
      <c r="IIR63" s="3643"/>
      <c r="IIS63" s="3647"/>
      <c r="IIT63" s="3642"/>
      <c r="IIU63" s="3643"/>
      <c r="IIV63" s="3642"/>
      <c r="IIW63" s="3643"/>
      <c r="IIX63" s="3643"/>
      <c r="IIY63" s="3643"/>
      <c r="IIZ63" s="3643"/>
      <c r="IJA63" s="3644"/>
      <c r="IJB63" s="3645"/>
      <c r="IJC63" s="2386"/>
      <c r="IJD63" s="3646"/>
      <c r="IJE63" s="3647"/>
      <c r="IJF63" s="3648"/>
      <c r="IJG63" s="3646"/>
      <c r="IJH63" s="3647"/>
      <c r="IJI63" s="3646"/>
      <c r="IJJ63" s="3643"/>
      <c r="IJK63" s="3643"/>
      <c r="IJL63" s="3647"/>
      <c r="IJM63" s="3642"/>
      <c r="IJN63" s="3643"/>
      <c r="IJO63" s="3642"/>
      <c r="IJP63" s="3643"/>
      <c r="IJQ63" s="3643"/>
      <c r="IJR63" s="3643"/>
      <c r="IJS63" s="3643"/>
      <c r="IJT63" s="3644"/>
      <c r="IJU63" s="3645"/>
      <c r="IJV63" s="2386"/>
      <c r="IJW63" s="3646"/>
      <c r="IJX63" s="3647"/>
      <c r="IJY63" s="3648"/>
      <c r="IJZ63" s="3646"/>
      <c r="IKA63" s="3647"/>
      <c r="IKB63" s="3646"/>
      <c r="IKC63" s="3643"/>
      <c r="IKD63" s="3643"/>
      <c r="IKE63" s="3647"/>
      <c r="IKF63" s="3642"/>
      <c r="IKG63" s="3643"/>
      <c r="IKH63" s="3642"/>
      <c r="IKI63" s="3643"/>
      <c r="IKJ63" s="3643"/>
      <c r="IKK63" s="3643"/>
      <c r="IKL63" s="3643"/>
      <c r="IKM63" s="3644"/>
      <c r="IKN63" s="3645"/>
      <c r="IKO63" s="2386"/>
      <c r="IKP63" s="3646"/>
      <c r="IKQ63" s="3647"/>
      <c r="IKR63" s="3648"/>
      <c r="IKS63" s="3646"/>
      <c r="IKT63" s="3647"/>
      <c r="IKU63" s="3646"/>
      <c r="IKV63" s="3643"/>
      <c r="IKW63" s="3643"/>
      <c r="IKX63" s="3647"/>
      <c r="IKY63" s="3642"/>
      <c r="IKZ63" s="3643"/>
      <c r="ILA63" s="3642"/>
      <c r="ILB63" s="3643"/>
      <c r="ILC63" s="3643"/>
      <c r="ILD63" s="3643"/>
      <c r="ILE63" s="3643"/>
      <c r="ILF63" s="3644"/>
      <c r="ILG63" s="3645"/>
      <c r="ILH63" s="2386"/>
      <c r="ILI63" s="3646"/>
      <c r="ILJ63" s="3647"/>
      <c r="ILK63" s="3648"/>
      <c r="ILL63" s="3646"/>
      <c r="ILM63" s="3647"/>
      <c r="ILN63" s="3646"/>
      <c r="ILO63" s="3643"/>
      <c r="ILP63" s="3643"/>
      <c r="ILQ63" s="3647"/>
      <c r="ILR63" s="3642"/>
      <c r="ILS63" s="3643"/>
      <c r="ILT63" s="3642"/>
      <c r="ILU63" s="3643"/>
      <c r="ILV63" s="3643"/>
      <c r="ILW63" s="3643"/>
      <c r="ILX63" s="3643"/>
      <c r="ILY63" s="3644"/>
      <c r="ILZ63" s="3645"/>
      <c r="IMA63" s="2386"/>
      <c r="IMB63" s="3646"/>
      <c r="IMC63" s="3647"/>
      <c r="IMD63" s="3648"/>
      <c r="IME63" s="3646"/>
      <c r="IMF63" s="3647"/>
      <c r="IMG63" s="3646"/>
      <c r="IMH63" s="3643"/>
      <c r="IMI63" s="3643"/>
      <c r="IMJ63" s="3647"/>
      <c r="IMK63" s="3642"/>
      <c r="IML63" s="3643"/>
      <c r="IMM63" s="3642"/>
      <c r="IMN63" s="3643"/>
      <c r="IMO63" s="3643"/>
      <c r="IMP63" s="3643"/>
      <c r="IMQ63" s="3643"/>
      <c r="IMR63" s="3644"/>
      <c r="IMS63" s="3645"/>
      <c r="IMT63" s="2386"/>
      <c r="IMU63" s="3646"/>
      <c r="IMV63" s="3647"/>
      <c r="IMW63" s="3648"/>
      <c r="IMX63" s="3646"/>
      <c r="IMY63" s="3647"/>
      <c r="IMZ63" s="3646"/>
      <c r="INA63" s="3643"/>
      <c r="INB63" s="3643"/>
      <c r="INC63" s="3647"/>
      <c r="IND63" s="3642"/>
      <c r="INE63" s="3643"/>
      <c r="INF63" s="3642"/>
      <c r="ING63" s="3643"/>
      <c r="INH63" s="3643"/>
      <c r="INI63" s="3643"/>
      <c r="INJ63" s="3643"/>
      <c r="INK63" s="3644"/>
      <c r="INL63" s="3645"/>
      <c r="INM63" s="2386"/>
      <c r="INN63" s="3646"/>
      <c r="INO63" s="3647"/>
      <c r="INP63" s="3648"/>
      <c r="INQ63" s="3646"/>
      <c r="INR63" s="3647"/>
      <c r="INS63" s="3646"/>
      <c r="INT63" s="3643"/>
      <c r="INU63" s="3643"/>
      <c r="INV63" s="3647"/>
      <c r="INW63" s="3642"/>
      <c r="INX63" s="3643"/>
      <c r="INY63" s="3642"/>
      <c r="INZ63" s="3643"/>
      <c r="IOA63" s="3643"/>
      <c r="IOB63" s="3643"/>
      <c r="IOC63" s="3643"/>
      <c r="IOD63" s="3644"/>
      <c r="IOE63" s="3645"/>
      <c r="IOF63" s="2386"/>
      <c r="IOG63" s="3646"/>
      <c r="IOH63" s="3647"/>
      <c r="IOI63" s="3648"/>
      <c r="IOJ63" s="3646"/>
      <c r="IOK63" s="3647"/>
      <c r="IOL63" s="3646"/>
      <c r="IOM63" s="3643"/>
      <c r="ION63" s="3643"/>
      <c r="IOO63" s="3647"/>
      <c r="IOP63" s="3642"/>
      <c r="IOQ63" s="3643"/>
      <c r="IOR63" s="3642"/>
      <c r="IOS63" s="3643"/>
      <c r="IOT63" s="3643"/>
      <c r="IOU63" s="3643"/>
      <c r="IOV63" s="3643"/>
      <c r="IOW63" s="3644"/>
      <c r="IOX63" s="3645"/>
      <c r="IOY63" s="2386"/>
      <c r="IOZ63" s="3646"/>
      <c r="IPA63" s="3647"/>
      <c r="IPB63" s="3648"/>
      <c r="IPC63" s="3646"/>
      <c r="IPD63" s="3647"/>
      <c r="IPE63" s="3646"/>
      <c r="IPF63" s="3643"/>
      <c r="IPG63" s="3643"/>
      <c r="IPH63" s="3647"/>
      <c r="IPI63" s="3642"/>
      <c r="IPJ63" s="3643"/>
      <c r="IPK63" s="3642"/>
      <c r="IPL63" s="3643"/>
      <c r="IPM63" s="3643"/>
      <c r="IPN63" s="3643"/>
      <c r="IPO63" s="3643"/>
      <c r="IPP63" s="3644"/>
      <c r="IPQ63" s="3645"/>
      <c r="IPR63" s="2386"/>
      <c r="IPS63" s="3646"/>
      <c r="IPT63" s="3647"/>
      <c r="IPU63" s="3648"/>
      <c r="IPV63" s="3646"/>
      <c r="IPW63" s="3647"/>
      <c r="IPX63" s="3646"/>
      <c r="IPY63" s="3643"/>
      <c r="IPZ63" s="3643"/>
      <c r="IQA63" s="3647"/>
      <c r="IQB63" s="3642"/>
      <c r="IQC63" s="3643"/>
      <c r="IQD63" s="3642"/>
      <c r="IQE63" s="3643"/>
      <c r="IQF63" s="3643"/>
      <c r="IQG63" s="3643"/>
      <c r="IQH63" s="3643"/>
      <c r="IQI63" s="3644"/>
      <c r="IQJ63" s="3645"/>
      <c r="IQK63" s="2386"/>
      <c r="IQL63" s="3646"/>
      <c r="IQM63" s="3647"/>
      <c r="IQN63" s="3648"/>
      <c r="IQO63" s="3646"/>
      <c r="IQP63" s="3647"/>
      <c r="IQQ63" s="3646"/>
      <c r="IQR63" s="3643"/>
      <c r="IQS63" s="3643"/>
      <c r="IQT63" s="3647"/>
      <c r="IQU63" s="3642"/>
      <c r="IQV63" s="3643"/>
      <c r="IQW63" s="3642"/>
      <c r="IQX63" s="3643"/>
      <c r="IQY63" s="3643"/>
      <c r="IQZ63" s="3643"/>
      <c r="IRA63" s="3643"/>
      <c r="IRB63" s="3644"/>
      <c r="IRC63" s="3645"/>
      <c r="IRD63" s="2386"/>
      <c r="IRE63" s="3646"/>
      <c r="IRF63" s="3647"/>
      <c r="IRG63" s="3648"/>
      <c r="IRH63" s="3646"/>
      <c r="IRI63" s="3647"/>
      <c r="IRJ63" s="3646"/>
      <c r="IRK63" s="3643"/>
      <c r="IRL63" s="3643"/>
      <c r="IRM63" s="3647"/>
      <c r="IRN63" s="3642"/>
      <c r="IRO63" s="3643"/>
      <c r="IRP63" s="3642"/>
      <c r="IRQ63" s="3643"/>
      <c r="IRR63" s="3643"/>
      <c r="IRS63" s="3643"/>
      <c r="IRT63" s="3643"/>
      <c r="IRU63" s="3644"/>
      <c r="IRV63" s="3645"/>
      <c r="IRW63" s="2386"/>
      <c r="IRX63" s="3646"/>
      <c r="IRY63" s="3647"/>
      <c r="IRZ63" s="3648"/>
      <c r="ISA63" s="3646"/>
      <c r="ISB63" s="3647"/>
      <c r="ISC63" s="3646"/>
      <c r="ISD63" s="3643"/>
      <c r="ISE63" s="3643"/>
      <c r="ISF63" s="3647"/>
      <c r="ISG63" s="3642"/>
      <c r="ISH63" s="3643"/>
      <c r="ISI63" s="3642"/>
      <c r="ISJ63" s="3643"/>
      <c r="ISK63" s="3643"/>
      <c r="ISL63" s="3643"/>
      <c r="ISM63" s="3643"/>
      <c r="ISN63" s="3644"/>
      <c r="ISO63" s="3645"/>
      <c r="ISP63" s="2386"/>
      <c r="ISQ63" s="3646"/>
      <c r="ISR63" s="3647"/>
      <c r="ISS63" s="3648"/>
      <c r="IST63" s="3646"/>
      <c r="ISU63" s="3647"/>
      <c r="ISV63" s="3646"/>
      <c r="ISW63" s="3643"/>
      <c r="ISX63" s="3643"/>
      <c r="ISY63" s="3647"/>
      <c r="ISZ63" s="3642"/>
      <c r="ITA63" s="3643"/>
      <c r="ITB63" s="3642"/>
      <c r="ITC63" s="3643"/>
      <c r="ITD63" s="3643"/>
      <c r="ITE63" s="3643"/>
      <c r="ITF63" s="3643"/>
      <c r="ITG63" s="3644"/>
      <c r="ITH63" s="3645"/>
      <c r="ITI63" s="2386"/>
      <c r="ITJ63" s="3646"/>
      <c r="ITK63" s="3647"/>
      <c r="ITL63" s="3648"/>
      <c r="ITM63" s="3646"/>
      <c r="ITN63" s="3647"/>
      <c r="ITO63" s="3646"/>
      <c r="ITP63" s="3643"/>
      <c r="ITQ63" s="3643"/>
      <c r="ITR63" s="3647"/>
      <c r="ITS63" s="3642"/>
      <c r="ITT63" s="3643"/>
      <c r="ITU63" s="3642"/>
      <c r="ITV63" s="3643"/>
      <c r="ITW63" s="3643"/>
      <c r="ITX63" s="3643"/>
      <c r="ITY63" s="3643"/>
      <c r="ITZ63" s="3644"/>
      <c r="IUA63" s="3645"/>
      <c r="IUB63" s="2386"/>
      <c r="IUC63" s="3646"/>
      <c r="IUD63" s="3647"/>
      <c r="IUE63" s="3648"/>
      <c r="IUF63" s="3646"/>
      <c r="IUG63" s="3647"/>
      <c r="IUH63" s="3646"/>
      <c r="IUI63" s="3643"/>
      <c r="IUJ63" s="3643"/>
      <c r="IUK63" s="3647"/>
      <c r="IUL63" s="3642"/>
      <c r="IUM63" s="3643"/>
      <c r="IUN63" s="3642"/>
      <c r="IUO63" s="3643"/>
      <c r="IUP63" s="3643"/>
      <c r="IUQ63" s="3643"/>
      <c r="IUR63" s="3643"/>
      <c r="IUS63" s="3644"/>
      <c r="IUT63" s="3645"/>
      <c r="IUU63" s="2386"/>
      <c r="IUV63" s="3646"/>
      <c r="IUW63" s="3647"/>
      <c r="IUX63" s="3648"/>
      <c r="IUY63" s="3646"/>
      <c r="IUZ63" s="3647"/>
      <c r="IVA63" s="3646"/>
      <c r="IVB63" s="3643"/>
      <c r="IVC63" s="3643"/>
      <c r="IVD63" s="3647"/>
      <c r="IVE63" s="3642"/>
      <c r="IVF63" s="3643"/>
      <c r="IVG63" s="3642"/>
      <c r="IVH63" s="3643"/>
      <c r="IVI63" s="3643"/>
      <c r="IVJ63" s="3643"/>
      <c r="IVK63" s="3643"/>
      <c r="IVL63" s="3644"/>
      <c r="IVM63" s="3645"/>
      <c r="IVN63" s="2386"/>
      <c r="IVO63" s="3646"/>
      <c r="IVP63" s="3647"/>
      <c r="IVQ63" s="3648"/>
      <c r="IVR63" s="3646"/>
      <c r="IVS63" s="3647"/>
      <c r="IVT63" s="3646"/>
      <c r="IVU63" s="3643"/>
      <c r="IVV63" s="3643"/>
      <c r="IVW63" s="3647"/>
      <c r="IVX63" s="3642"/>
      <c r="IVY63" s="3643"/>
      <c r="IVZ63" s="3642"/>
      <c r="IWA63" s="3643"/>
      <c r="IWB63" s="3643"/>
      <c r="IWC63" s="3643"/>
      <c r="IWD63" s="3643"/>
      <c r="IWE63" s="3644"/>
      <c r="IWF63" s="3645"/>
      <c r="IWG63" s="2386"/>
      <c r="IWH63" s="3646"/>
      <c r="IWI63" s="3647"/>
      <c r="IWJ63" s="3648"/>
      <c r="IWK63" s="3646"/>
      <c r="IWL63" s="3647"/>
      <c r="IWM63" s="3646"/>
      <c r="IWN63" s="3643"/>
      <c r="IWO63" s="3643"/>
      <c r="IWP63" s="3647"/>
      <c r="IWQ63" s="3642"/>
      <c r="IWR63" s="3643"/>
      <c r="IWS63" s="3642"/>
      <c r="IWT63" s="3643"/>
      <c r="IWU63" s="3643"/>
      <c r="IWV63" s="3643"/>
      <c r="IWW63" s="3643"/>
      <c r="IWX63" s="3644"/>
      <c r="IWY63" s="3645"/>
      <c r="IWZ63" s="2386"/>
      <c r="IXA63" s="3646"/>
      <c r="IXB63" s="3647"/>
      <c r="IXC63" s="3648"/>
      <c r="IXD63" s="3646"/>
      <c r="IXE63" s="3647"/>
      <c r="IXF63" s="3646"/>
      <c r="IXG63" s="3643"/>
      <c r="IXH63" s="3643"/>
      <c r="IXI63" s="3647"/>
      <c r="IXJ63" s="3642"/>
      <c r="IXK63" s="3643"/>
      <c r="IXL63" s="3642"/>
      <c r="IXM63" s="3643"/>
      <c r="IXN63" s="3643"/>
      <c r="IXO63" s="3643"/>
      <c r="IXP63" s="3643"/>
      <c r="IXQ63" s="3644"/>
      <c r="IXR63" s="3645"/>
      <c r="IXS63" s="2386"/>
      <c r="IXT63" s="3646"/>
      <c r="IXU63" s="3647"/>
      <c r="IXV63" s="3648"/>
      <c r="IXW63" s="3646"/>
      <c r="IXX63" s="3647"/>
      <c r="IXY63" s="3646"/>
      <c r="IXZ63" s="3643"/>
      <c r="IYA63" s="3643"/>
      <c r="IYB63" s="3647"/>
      <c r="IYC63" s="3642"/>
      <c r="IYD63" s="3643"/>
      <c r="IYE63" s="3642"/>
      <c r="IYF63" s="3643"/>
      <c r="IYG63" s="3643"/>
      <c r="IYH63" s="3643"/>
      <c r="IYI63" s="3643"/>
      <c r="IYJ63" s="3644"/>
      <c r="IYK63" s="3645"/>
      <c r="IYL63" s="2386"/>
      <c r="IYM63" s="3646"/>
      <c r="IYN63" s="3647"/>
      <c r="IYO63" s="3648"/>
      <c r="IYP63" s="3646"/>
      <c r="IYQ63" s="3647"/>
      <c r="IYR63" s="3646"/>
      <c r="IYS63" s="3643"/>
      <c r="IYT63" s="3643"/>
      <c r="IYU63" s="3647"/>
      <c r="IYV63" s="3642"/>
      <c r="IYW63" s="3643"/>
      <c r="IYX63" s="3642"/>
      <c r="IYY63" s="3643"/>
      <c r="IYZ63" s="3643"/>
      <c r="IZA63" s="3643"/>
      <c r="IZB63" s="3643"/>
      <c r="IZC63" s="3644"/>
      <c r="IZD63" s="3645"/>
      <c r="IZE63" s="2386"/>
      <c r="IZF63" s="3646"/>
      <c r="IZG63" s="3647"/>
      <c r="IZH63" s="3648"/>
      <c r="IZI63" s="3646"/>
      <c r="IZJ63" s="3647"/>
      <c r="IZK63" s="3646"/>
      <c r="IZL63" s="3643"/>
      <c r="IZM63" s="3643"/>
      <c r="IZN63" s="3647"/>
      <c r="IZO63" s="3642"/>
      <c r="IZP63" s="3643"/>
      <c r="IZQ63" s="3642"/>
      <c r="IZR63" s="3643"/>
      <c r="IZS63" s="3643"/>
      <c r="IZT63" s="3643"/>
      <c r="IZU63" s="3643"/>
      <c r="IZV63" s="3644"/>
      <c r="IZW63" s="3645"/>
      <c r="IZX63" s="2386"/>
      <c r="IZY63" s="3646"/>
      <c r="IZZ63" s="3647"/>
      <c r="JAA63" s="3648"/>
      <c r="JAB63" s="3646"/>
      <c r="JAC63" s="3647"/>
      <c r="JAD63" s="3646"/>
      <c r="JAE63" s="3643"/>
      <c r="JAF63" s="3643"/>
      <c r="JAG63" s="3647"/>
      <c r="JAH63" s="3642"/>
      <c r="JAI63" s="3643"/>
      <c r="JAJ63" s="3642"/>
      <c r="JAK63" s="3643"/>
      <c r="JAL63" s="3643"/>
      <c r="JAM63" s="3643"/>
      <c r="JAN63" s="3643"/>
      <c r="JAO63" s="3644"/>
      <c r="JAP63" s="3645"/>
      <c r="JAQ63" s="2386"/>
      <c r="JAR63" s="3646"/>
      <c r="JAS63" s="3647"/>
      <c r="JAT63" s="3648"/>
      <c r="JAU63" s="3646"/>
      <c r="JAV63" s="3647"/>
      <c r="JAW63" s="3646"/>
      <c r="JAX63" s="3643"/>
      <c r="JAY63" s="3643"/>
      <c r="JAZ63" s="3647"/>
      <c r="JBA63" s="3642"/>
      <c r="JBB63" s="3643"/>
      <c r="JBC63" s="3642"/>
      <c r="JBD63" s="3643"/>
      <c r="JBE63" s="3643"/>
      <c r="JBF63" s="3643"/>
      <c r="JBG63" s="3643"/>
      <c r="JBH63" s="3644"/>
      <c r="JBI63" s="3645"/>
      <c r="JBJ63" s="2386"/>
      <c r="JBK63" s="3646"/>
      <c r="JBL63" s="3647"/>
      <c r="JBM63" s="3648"/>
      <c r="JBN63" s="3646"/>
      <c r="JBO63" s="3647"/>
      <c r="JBP63" s="3646"/>
      <c r="JBQ63" s="3643"/>
      <c r="JBR63" s="3643"/>
      <c r="JBS63" s="3647"/>
      <c r="JBT63" s="3642"/>
      <c r="JBU63" s="3643"/>
      <c r="JBV63" s="3642"/>
      <c r="JBW63" s="3643"/>
      <c r="JBX63" s="3643"/>
      <c r="JBY63" s="3643"/>
      <c r="JBZ63" s="3643"/>
      <c r="JCA63" s="3644"/>
      <c r="JCB63" s="3645"/>
      <c r="JCC63" s="2386"/>
      <c r="JCD63" s="3646"/>
      <c r="JCE63" s="3647"/>
      <c r="JCF63" s="3648"/>
      <c r="JCG63" s="3646"/>
      <c r="JCH63" s="3647"/>
      <c r="JCI63" s="3646"/>
      <c r="JCJ63" s="3643"/>
      <c r="JCK63" s="3643"/>
      <c r="JCL63" s="3647"/>
      <c r="JCM63" s="3642"/>
      <c r="JCN63" s="3643"/>
      <c r="JCO63" s="3642"/>
      <c r="JCP63" s="3643"/>
      <c r="JCQ63" s="3643"/>
      <c r="JCR63" s="3643"/>
      <c r="JCS63" s="3643"/>
      <c r="JCT63" s="3644"/>
      <c r="JCU63" s="3645"/>
      <c r="JCV63" s="2386"/>
      <c r="JCW63" s="3646"/>
      <c r="JCX63" s="3647"/>
      <c r="JCY63" s="3648"/>
      <c r="JCZ63" s="3646"/>
      <c r="JDA63" s="3647"/>
      <c r="JDB63" s="3646"/>
      <c r="JDC63" s="3643"/>
      <c r="JDD63" s="3643"/>
      <c r="JDE63" s="3647"/>
      <c r="JDF63" s="3642"/>
      <c r="JDG63" s="3643"/>
      <c r="JDH63" s="3642"/>
      <c r="JDI63" s="3643"/>
      <c r="JDJ63" s="3643"/>
      <c r="JDK63" s="3643"/>
      <c r="JDL63" s="3643"/>
      <c r="JDM63" s="3644"/>
      <c r="JDN63" s="3645"/>
      <c r="JDO63" s="2386"/>
      <c r="JDP63" s="3646"/>
      <c r="JDQ63" s="3647"/>
      <c r="JDR63" s="3648"/>
      <c r="JDS63" s="3646"/>
      <c r="JDT63" s="3647"/>
      <c r="JDU63" s="3646"/>
      <c r="JDV63" s="3643"/>
      <c r="JDW63" s="3643"/>
      <c r="JDX63" s="3647"/>
      <c r="JDY63" s="3642"/>
      <c r="JDZ63" s="3643"/>
      <c r="JEA63" s="3642"/>
      <c r="JEB63" s="3643"/>
      <c r="JEC63" s="3643"/>
      <c r="JED63" s="3643"/>
      <c r="JEE63" s="3643"/>
      <c r="JEF63" s="3644"/>
      <c r="JEG63" s="3645"/>
      <c r="JEH63" s="2386"/>
      <c r="JEI63" s="3646"/>
      <c r="JEJ63" s="3647"/>
      <c r="JEK63" s="3648"/>
      <c r="JEL63" s="3646"/>
      <c r="JEM63" s="3647"/>
      <c r="JEN63" s="3646"/>
      <c r="JEO63" s="3643"/>
      <c r="JEP63" s="3643"/>
      <c r="JEQ63" s="3647"/>
      <c r="JER63" s="3642"/>
      <c r="JES63" s="3643"/>
      <c r="JET63" s="3642"/>
      <c r="JEU63" s="3643"/>
      <c r="JEV63" s="3643"/>
      <c r="JEW63" s="3643"/>
      <c r="JEX63" s="3643"/>
      <c r="JEY63" s="3644"/>
      <c r="JEZ63" s="3645"/>
      <c r="JFA63" s="2386"/>
      <c r="JFB63" s="3646"/>
      <c r="JFC63" s="3647"/>
      <c r="JFD63" s="3648"/>
      <c r="JFE63" s="3646"/>
      <c r="JFF63" s="3647"/>
      <c r="JFG63" s="3646"/>
      <c r="JFH63" s="3643"/>
      <c r="JFI63" s="3643"/>
      <c r="JFJ63" s="3647"/>
      <c r="JFK63" s="3642"/>
      <c r="JFL63" s="3643"/>
      <c r="JFM63" s="3642"/>
      <c r="JFN63" s="3643"/>
      <c r="JFO63" s="3643"/>
      <c r="JFP63" s="3643"/>
      <c r="JFQ63" s="3643"/>
      <c r="JFR63" s="3644"/>
      <c r="JFS63" s="3645"/>
      <c r="JFT63" s="2386"/>
      <c r="JFU63" s="3646"/>
      <c r="JFV63" s="3647"/>
      <c r="JFW63" s="3648"/>
      <c r="JFX63" s="3646"/>
      <c r="JFY63" s="3647"/>
      <c r="JFZ63" s="3646"/>
      <c r="JGA63" s="3643"/>
      <c r="JGB63" s="3643"/>
      <c r="JGC63" s="3647"/>
      <c r="JGD63" s="3642"/>
      <c r="JGE63" s="3643"/>
      <c r="JGF63" s="3642"/>
      <c r="JGG63" s="3643"/>
      <c r="JGH63" s="3643"/>
      <c r="JGI63" s="3643"/>
      <c r="JGJ63" s="3643"/>
      <c r="JGK63" s="3644"/>
      <c r="JGL63" s="3645"/>
      <c r="JGM63" s="2386"/>
      <c r="JGN63" s="3646"/>
      <c r="JGO63" s="3647"/>
      <c r="JGP63" s="3648"/>
      <c r="JGQ63" s="3646"/>
      <c r="JGR63" s="3647"/>
      <c r="JGS63" s="3646"/>
      <c r="JGT63" s="3643"/>
      <c r="JGU63" s="3643"/>
      <c r="JGV63" s="3647"/>
      <c r="JGW63" s="3642"/>
      <c r="JGX63" s="3643"/>
      <c r="JGY63" s="3642"/>
      <c r="JGZ63" s="3643"/>
      <c r="JHA63" s="3643"/>
      <c r="JHB63" s="3643"/>
      <c r="JHC63" s="3643"/>
      <c r="JHD63" s="3644"/>
      <c r="JHE63" s="3645"/>
      <c r="JHF63" s="2386"/>
      <c r="JHG63" s="3646"/>
      <c r="JHH63" s="3647"/>
      <c r="JHI63" s="3648"/>
      <c r="JHJ63" s="3646"/>
      <c r="JHK63" s="3647"/>
      <c r="JHL63" s="3646"/>
      <c r="JHM63" s="3643"/>
      <c r="JHN63" s="3643"/>
      <c r="JHO63" s="3647"/>
      <c r="JHP63" s="3642"/>
      <c r="JHQ63" s="3643"/>
      <c r="JHR63" s="3642"/>
      <c r="JHS63" s="3643"/>
      <c r="JHT63" s="3643"/>
      <c r="JHU63" s="3643"/>
      <c r="JHV63" s="3643"/>
      <c r="JHW63" s="3644"/>
      <c r="JHX63" s="3645"/>
      <c r="JHY63" s="2386"/>
      <c r="JHZ63" s="3646"/>
      <c r="JIA63" s="3647"/>
      <c r="JIB63" s="3648"/>
      <c r="JIC63" s="3646"/>
      <c r="JID63" s="3647"/>
      <c r="JIE63" s="3646"/>
      <c r="JIF63" s="3643"/>
      <c r="JIG63" s="3643"/>
      <c r="JIH63" s="3647"/>
      <c r="JII63" s="3642"/>
      <c r="JIJ63" s="3643"/>
      <c r="JIK63" s="3642"/>
      <c r="JIL63" s="3643"/>
      <c r="JIM63" s="3643"/>
      <c r="JIN63" s="3643"/>
      <c r="JIO63" s="3643"/>
      <c r="JIP63" s="3644"/>
      <c r="JIQ63" s="3645"/>
      <c r="JIR63" s="2386"/>
      <c r="JIS63" s="3646"/>
      <c r="JIT63" s="3647"/>
      <c r="JIU63" s="3648"/>
      <c r="JIV63" s="3646"/>
      <c r="JIW63" s="3647"/>
      <c r="JIX63" s="3646"/>
      <c r="JIY63" s="3643"/>
      <c r="JIZ63" s="3643"/>
      <c r="JJA63" s="3647"/>
      <c r="JJB63" s="3642"/>
      <c r="JJC63" s="3643"/>
      <c r="JJD63" s="3642"/>
      <c r="JJE63" s="3643"/>
      <c r="JJF63" s="3643"/>
      <c r="JJG63" s="3643"/>
      <c r="JJH63" s="3643"/>
      <c r="JJI63" s="3644"/>
      <c r="JJJ63" s="3645"/>
      <c r="JJK63" s="2386"/>
      <c r="JJL63" s="3646"/>
      <c r="JJM63" s="3647"/>
      <c r="JJN63" s="3648"/>
      <c r="JJO63" s="3646"/>
      <c r="JJP63" s="3647"/>
      <c r="JJQ63" s="3646"/>
      <c r="JJR63" s="3643"/>
      <c r="JJS63" s="3643"/>
      <c r="JJT63" s="3647"/>
      <c r="JJU63" s="3642"/>
      <c r="JJV63" s="3643"/>
      <c r="JJW63" s="3642"/>
      <c r="JJX63" s="3643"/>
      <c r="JJY63" s="3643"/>
      <c r="JJZ63" s="3643"/>
      <c r="JKA63" s="3643"/>
      <c r="JKB63" s="3644"/>
      <c r="JKC63" s="3645"/>
      <c r="JKD63" s="2386"/>
      <c r="JKE63" s="3646"/>
      <c r="JKF63" s="3647"/>
      <c r="JKG63" s="3648"/>
      <c r="JKH63" s="3646"/>
      <c r="JKI63" s="3647"/>
      <c r="JKJ63" s="3646"/>
      <c r="JKK63" s="3643"/>
      <c r="JKL63" s="3643"/>
      <c r="JKM63" s="3647"/>
      <c r="JKN63" s="3642"/>
      <c r="JKO63" s="3643"/>
      <c r="JKP63" s="3642"/>
      <c r="JKQ63" s="3643"/>
      <c r="JKR63" s="3643"/>
      <c r="JKS63" s="3643"/>
      <c r="JKT63" s="3643"/>
      <c r="JKU63" s="3644"/>
      <c r="JKV63" s="3645"/>
      <c r="JKW63" s="2386"/>
      <c r="JKX63" s="3646"/>
      <c r="JKY63" s="3647"/>
      <c r="JKZ63" s="3648"/>
      <c r="JLA63" s="3646"/>
      <c r="JLB63" s="3647"/>
      <c r="JLC63" s="3646"/>
      <c r="JLD63" s="3643"/>
      <c r="JLE63" s="3643"/>
      <c r="JLF63" s="3647"/>
      <c r="JLG63" s="3642"/>
      <c r="JLH63" s="3643"/>
      <c r="JLI63" s="3642"/>
      <c r="JLJ63" s="3643"/>
      <c r="JLK63" s="3643"/>
      <c r="JLL63" s="3643"/>
      <c r="JLM63" s="3643"/>
      <c r="JLN63" s="3644"/>
      <c r="JLO63" s="3645"/>
      <c r="JLP63" s="2386"/>
      <c r="JLQ63" s="3646"/>
      <c r="JLR63" s="3647"/>
      <c r="JLS63" s="3648"/>
      <c r="JLT63" s="3646"/>
      <c r="JLU63" s="3647"/>
      <c r="JLV63" s="3646"/>
      <c r="JLW63" s="3643"/>
      <c r="JLX63" s="3643"/>
      <c r="JLY63" s="3647"/>
      <c r="JLZ63" s="3642"/>
      <c r="JMA63" s="3643"/>
      <c r="JMB63" s="3642"/>
      <c r="JMC63" s="3643"/>
      <c r="JMD63" s="3643"/>
      <c r="JME63" s="3643"/>
      <c r="JMF63" s="3643"/>
      <c r="JMG63" s="3644"/>
      <c r="JMH63" s="3645"/>
      <c r="JMI63" s="2386"/>
      <c r="JMJ63" s="3646"/>
      <c r="JMK63" s="3647"/>
      <c r="JML63" s="3648"/>
      <c r="JMM63" s="3646"/>
      <c r="JMN63" s="3647"/>
      <c r="JMO63" s="3646"/>
      <c r="JMP63" s="3643"/>
      <c r="JMQ63" s="3643"/>
      <c r="JMR63" s="3647"/>
      <c r="JMS63" s="3642"/>
      <c r="JMT63" s="3643"/>
      <c r="JMU63" s="3642"/>
      <c r="JMV63" s="3643"/>
      <c r="JMW63" s="3643"/>
      <c r="JMX63" s="3643"/>
      <c r="JMY63" s="3643"/>
      <c r="JMZ63" s="3644"/>
      <c r="JNA63" s="3645"/>
      <c r="JNB63" s="2386"/>
      <c r="JNC63" s="3646"/>
      <c r="JND63" s="3647"/>
      <c r="JNE63" s="3648"/>
      <c r="JNF63" s="3646"/>
      <c r="JNG63" s="3647"/>
      <c r="JNH63" s="3646"/>
      <c r="JNI63" s="3643"/>
      <c r="JNJ63" s="3643"/>
      <c r="JNK63" s="3647"/>
      <c r="JNL63" s="3642"/>
      <c r="JNM63" s="3643"/>
      <c r="JNN63" s="3642"/>
      <c r="JNO63" s="3643"/>
      <c r="JNP63" s="3643"/>
      <c r="JNQ63" s="3643"/>
      <c r="JNR63" s="3643"/>
      <c r="JNS63" s="3644"/>
      <c r="JNT63" s="3645"/>
      <c r="JNU63" s="2386"/>
      <c r="JNV63" s="3646"/>
      <c r="JNW63" s="3647"/>
      <c r="JNX63" s="3648"/>
      <c r="JNY63" s="3646"/>
      <c r="JNZ63" s="3647"/>
      <c r="JOA63" s="3646"/>
      <c r="JOB63" s="3643"/>
      <c r="JOC63" s="3643"/>
      <c r="JOD63" s="3647"/>
      <c r="JOE63" s="3642"/>
      <c r="JOF63" s="3643"/>
      <c r="JOG63" s="3642"/>
      <c r="JOH63" s="3643"/>
      <c r="JOI63" s="3643"/>
      <c r="JOJ63" s="3643"/>
      <c r="JOK63" s="3643"/>
      <c r="JOL63" s="3644"/>
      <c r="JOM63" s="3645"/>
      <c r="JON63" s="2386"/>
      <c r="JOO63" s="3646"/>
      <c r="JOP63" s="3647"/>
      <c r="JOQ63" s="3648"/>
      <c r="JOR63" s="3646"/>
      <c r="JOS63" s="3647"/>
      <c r="JOT63" s="3646"/>
      <c r="JOU63" s="3643"/>
      <c r="JOV63" s="3643"/>
      <c r="JOW63" s="3647"/>
      <c r="JOX63" s="3642"/>
      <c r="JOY63" s="3643"/>
      <c r="JOZ63" s="3642"/>
      <c r="JPA63" s="3643"/>
      <c r="JPB63" s="3643"/>
      <c r="JPC63" s="3643"/>
      <c r="JPD63" s="3643"/>
      <c r="JPE63" s="3644"/>
      <c r="JPF63" s="3645"/>
      <c r="JPG63" s="2386"/>
      <c r="JPH63" s="3646"/>
      <c r="JPI63" s="3647"/>
      <c r="JPJ63" s="3648"/>
      <c r="JPK63" s="3646"/>
      <c r="JPL63" s="3647"/>
      <c r="JPM63" s="3646"/>
      <c r="JPN63" s="3643"/>
      <c r="JPO63" s="3643"/>
      <c r="JPP63" s="3647"/>
      <c r="JPQ63" s="3642"/>
      <c r="JPR63" s="3643"/>
      <c r="JPS63" s="3642"/>
      <c r="JPT63" s="3643"/>
      <c r="JPU63" s="3643"/>
      <c r="JPV63" s="3643"/>
      <c r="JPW63" s="3643"/>
      <c r="JPX63" s="3644"/>
      <c r="JPY63" s="3645"/>
      <c r="JPZ63" s="2386"/>
      <c r="JQA63" s="3646"/>
      <c r="JQB63" s="3647"/>
      <c r="JQC63" s="3648"/>
      <c r="JQD63" s="3646"/>
      <c r="JQE63" s="3647"/>
      <c r="JQF63" s="3646"/>
      <c r="JQG63" s="3643"/>
      <c r="JQH63" s="3643"/>
      <c r="JQI63" s="3647"/>
      <c r="JQJ63" s="3642"/>
      <c r="JQK63" s="3643"/>
      <c r="JQL63" s="3642"/>
      <c r="JQM63" s="3643"/>
      <c r="JQN63" s="3643"/>
      <c r="JQO63" s="3643"/>
      <c r="JQP63" s="3643"/>
      <c r="JQQ63" s="3644"/>
      <c r="JQR63" s="3645"/>
      <c r="JQS63" s="2386"/>
      <c r="JQT63" s="3646"/>
      <c r="JQU63" s="3647"/>
      <c r="JQV63" s="3648"/>
      <c r="JQW63" s="3646"/>
      <c r="JQX63" s="3647"/>
      <c r="JQY63" s="3646"/>
      <c r="JQZ63" s="3643"/>
      <c r="JRA63" s="3643"/>
      <c r="JRB63" s="3647"/>
      <c r="JRC63" s="3642"/>
      <c r="JRD63" s="3643"/>
      <c r="JRE63" s="3642"/>
      <c r="JRF63" s="3643"/>
      <c r="JRG63" s="3643"/>
      <c r="JRH63" s="3643"/>
      <c r="JRI63" s="3643"/>
      <c r="JRJ63" s="3644"/>
      <c r="JRK63" s="3645"/>
      <c r="JRL63" s="2386"/>
      <c r="JRM63" s="3646"/>
      <c r="JRN63" s="3647"/>
      <c r="JRO63" s="3648"/>
      <c r="JRP63" s="3646"/>
      <c r="JRQ63" s="3647"/>
      <c r="JRR63" s="3646"/>
      <c r="JRS63" s="3643"/>
      <c r="JRT63" s="3643"/>
      <c r="JRU63" s="3647"/>
      <c r="JRV63" s="3642"/>
      <c r="JRW63" s="3643"/>
      <c r="JRX63" s="3642"/>
      <c r="JRY63" s="3643"/>
      <c r="JRZ63" s="3643"/>
      <c r="JSA63" s="3643"/>
      <c r="JSB63" s="3643"/>
      <c r="JSC63" s="3644"/>
      <c r="JSD63" s="3645"/>
      <c r="JSE63" s="2386"/>
      <c r="JSF63" s="3646"/>
      <c r="JSG63" s="3647"/>
      <c r="JSH63" s="3648"/>
      <c r="JSI63" s="3646"/>
      <c r="JSJ63" s="3647"/>
      <c r="JSK63" s="3646"/>
      <c r="JSL63" s="3643"/>
      <c r="JSM63" s="3643"/>
      <c r="JSN63" s="3647"/>
      <c r="JSO63" s="3642"/>
      <c r="JSP63" s="3643"/>
      <c r="JSQ63" s="3642"/>
      <c r="JSR63" s="3643"/>
      <c r="JSS63" s="3643"/>
      <c r="JST63" s="3643"/>
      <c r="JSU63" s="3643"/>
      <c r="JSV63" s="3644"/>
      <c r="JSW63" s="3645"/>
      <c r="JSX63" s="2386"/>
      <c r="JSY63" s="3646"/>
      <c r="JSZ63" s="3647"/>
      <c r="JTA63" s="3648"/>
      <c r="JTB63" s="3646"/>
      <c r="JTC63" s="3647"/>
      <c r="JTD63" s="3646"/>
      <c r="JTE63" s="3643"/>
      <c r="JTF63" s="3643"/>
      <c r="JTG63" s="3647"/>
      <c r="JTH63" s="3642"/>
      <c r="JTI63" s="3643"/>
      <c r="JTJ63" s="3642"/>
      <c r="JTK63" s="3643"/>
      <c r="JTL63" s="3643"/>
      <c r="JTM63" s="3643"/>
      <c r="JTN63" s="3643"/>
      <c r="JTO63" s="3644"/>
      <c r="JTP63" s="3645"/>
      <c r="JTQ63" s="2386"/>
      <c r="JTR63" s="3646"/>
      <c r="JTS63" s="3647"/>
      <c r="JTT63" s="3648"/>
      <c r="JTU63" s="3646"/>
      <c r="JTV63" s="3647"/>
      <c r="JTW63" s="3646"/>
      <c r="JTX63" s="3643"/>
      <c r="JTY63" s="3643"/>
      <c r="JTZ63" s="3647"/>
      <c r="JUA63" s="3642"/>
      <c r="JUB63" s="3643"/>
      <c r="JUC63" s="3642"/>
      <c r="JUD63" s="3643"/>
      <c r="JUE63" s="3643"/>
      <c r="JUF63" s="3643"/>
      <c r="JUG63" s="3643"/>
      <c r="JUH63" s="3644"/>
      <c r="JUI63" s="3645"/>
      <c r="JUJ63" s="2386"/>
      <c r="JUK63" s="3646"/>
      <c r="JUL63" s="3647"/>
      <c r="JUM63" s="3648"/>
      <c r="JUN63" s="3646"/>
      <c r="JUO63" s="3647"/>
      <c r="JUP63" s="3646"/>
      <c r="JUQ63" s="3643"/>
      <c r="JUR63" s="3643"/>
      <c r="JUS63" s="3647"/>
      <c r="JUT63" s="3642"/>
      <c r="JUU63" s="3643"/>
      <c r="JUV63" s="3642"/>
      <c r="JUW63" s="3643"/>
      <c r="JUX63" s="3643"/>
      <c r="JUY63" s="3643"/>
      <c r="JUZ63" s="3643"/>
      <c r="JVA63" s="3644"/>
      <c r="JVB63" s="3645"/>
      <c r="JVC63" s="2386"/>
      <c r="JVD63" s="3646"/>
      <c r="JVE63" s="3647"/>
      <c r="JVF63" s="3648"/>
      <c r="JVG63" s="3646"/>
      <c r="JVH63" s="3647"/>
      <c r="JVI63" s="3646"/>
      <c r="JVJ63" s="3643"/>
      <c r="JVK63" s="3643"/>
      <c r="JVL63" s="3647"/>
      <c r="JVM63" s="3642"/>
      <c r="JVN63" s="3643"/>
      <c r="JVO63" s="3642"/>
      <c r="JVP63" s="3643"/>
      <c r="JVQ63" s="3643"/>
      <c r="JVR63" s="3643"/>
      <c r="JVS63" s="3643"/>
      <c r="JVT63" s="3644"/>
      <c r="JVU63" s="3645"/>
      <c r="JVV63" s="2386"/>
      <c r="JVW63" s="3646"/>
      <c r="JVX63" s="3647"/>
      <c r="JVY63" s="3648"/>
      <c r="JVZ63" s="3646"/>
      <c r="JWA63" s="3647"/>
      <c r="JWB63" s="3646"/>
      <c r="JWC63" s="3643"/>
      <c r="JWD63" s="3643"/>
      <c r="JWE63" s="3647"/>
      <c r="JWF63" s="3642"/>
      <c r="JWG63" s="3643"/>
      <c r="JWH63" s="3642"/>
      <c r="JWI63" s="3643"/>
      <c r="JWJ63" s="3643"/>
      <c r="JWK63" s="3643"/>
      <c r="JWL63" s="3643"/>
      <c r="JWM63" s="3644"/>
      <c r="JWN63" s="3645"/>
      <c r="JWO63" s="2386"/>
      <c r="JWP63" s="3646"/>
      <c r="JWQ63" s="3647"/>
      <c r="JWR63" s="3648"/>
      <c r="JWS63" s="3646"/>
      <c r="JWT63" s="3647"/>
      <c r="JWU63" s="3646"/>
      <c r="JWV63" s="3643"/>
      <c r="JWW63" s="3643"/>
      <c r="JWX63" s="3647"/>
      <c r="JWY63" s="3642"/>
      <c r="JWZ63" s="3643"/>
      <c r="JXA63" s="3642"/>
      <c r="JXB63" s="3643"/>
      <c r="JXC63" s="3643"/>
      <c r="JXD63" s="3643"/>
      <c r="JXE63" s="3643"/>
      <c r="JXF63" s="3644"/>
      <c r="JXG63" s="3645"/>
      <c r="JXH63" s="2386"/>
      <c r="JXI63" s="3646"/>
      <c r="JXJ63" s="3647"/>
      <c r="JXK63" s="3648"/>
      <c r="JXL63" s="3646"/>
      <c r="JXM63" s="3647"/>
      <c r="JXN63" s="3646"/>
      <c r="JXO63" s="3643"/>
      <c r="JXP63" s="3643"/>
      <c r="JXQ63" s="3647"/>
      <c r="JXR63" s="3642"/>
      <c r="JXS63" s="3643"/>
      <c r="JXT63" s="3642"/>
      <c r="JXU63" s="3643"/>
      <c r="JXV63" s="3643"/>
      <c r="JXW63" s="3643"/>
      <c r="JXX63" s="3643"/>
      <c r="JXY63" s="3644"/>
      <c r="JXZ63" s="3645"/>
      <c r="JYA63" s="2386"/>
      <c r="JYB63" s="3646"/>
      <c r="JYC63" s="3647"/>
      <c r="JYD63" s="3648"/>
      <c r="JYE63" s="3646"/>
      <c r="JYF63" s="3647"/>
      <c r="JYG63" s="3646"/>
      <c r="JYH63" s="3643"/>
      <c r="JYI63" s="3643"/>
      <c r="JYJ63" s="3647"/>
      <c r="JYK63" s="3642"/>
      <c r="JYL63" s="3643"/>
      <c r="JYM63" s="3642"/>
      <c r="JYN63" s="3643"/>
      <c r="JYO63" s="3643"/>
      <c r="JYP63" s="3643"/>
      <c r="JYQ63" s="3643"/>
      <c r="JYR63" s="3644"/>
      <c r="JYS63" s="3645"/>
      <c r="JYT63" s="2386"/>
      <c r="JYU63" s="3646"/>
      <c r="JYV63" s="3647"/>
      <c r="JYW63" s="3648"/>
      <c r="JYX63" s="3646"/>
      <c r="JYY63" s="3647"/>
      <c r="JYZ63" s="3646"/>
      <c r="JZA63" s="3643"/>
      <c r="JZB63" s="3643"/>
      <c r="JZC63" s="3647"/>
      <c r="JZD63" s="3642"/>
      <c r="JZE63" s="3643"/>
      <c r="JZF63" s="3642"/>
      <c r="JZG63" s="3643"/>
      <c r="JZH63" s="3643"/>
      <c r="JZI63" s="3643"/>
      <c r="JZJ63" s="3643"/>
      <c r="JZK63" s="3644"/>
      <c r="JZL63" s="3645"/>
      <c r="JZM63" s="2386"/>
      <c r="JZN63" s="3646"/>
      <c r="JZO63" s="3647"/>
      <c r="JZP63" s="3648"/>
      <c r="JZQ63" s="3646"/>
      <c r="JZR63" s="3647"/>
      <c r="JZS63" s="3646"/>
      <c r="JZT63" s="3643"/>
      <c r="JZU63" s="3643"/>
      <c r="JZV63" s="3647"/>
      <c r="JZW63" s="3642"/>
      <c r="JZX63" s="3643"/>
      <c r="JZY63" s="3642"/>
      <c r="JZZ63" s="3643"/>
      <c r="KAA63" s="3643"/>
      <c r="KAB63" s="3643"/>
      <c r="KAC63" s="3643"/>
      <c r="KAD63" s="3644"/>
      <c r="KAE63" s="3645"/>
      <c r="KAF63" s="2386"/>
      <c r="KAG63" s="3646"/>
      <c r="KAH63" s="3647"/>
      <c r="KAI63" s="3648"/>
      <c r="KAJ63" s="3646"/>
      <c r="KAK63" s="3647"/>
      <c r="KAL63" s="3646"/>
      <c r="KAM63" s="3643"/>
      <c r="KAN63" s="3643"/>
      <c r="KAO63" s="3647"/>
      <c r="KAP63" s="3642"/>
      <c r="KAQ63" s="3643"/>
      <c r="KAR63" s="3642"/>
      <c r="KAS63" s="3643"/>
      <c r="KAT63" s="3643"/>
      <c r="KAU63" s="3643"/>
      <c r="KAV63" s="3643"/>
      <c r="KAW63" s="3644"/>
      <c r="KAX63" s="3645"/>
      <c r="KAY63" s="2386"/>
      <c r="KAZ63" s="3646"/>
      <c r="KBA63" s="3647"/>
      <c r="KBB63" s="3648"/>
      <c r="KBC63" s="3646"/>
      <c r="KBD63" s="3647"/>
      <c r="KBE63" s="3646"/>
      <c r="KBF63" s="3643"/>
      <c r="KBG63" s="3643"/>
      <c r="KBH63" s="3647"/>
      <c r="KBI63" s="3642"/>
      <c r="KBJ63" s="3643"/>
      <c r="KBK63" s="3642"/>
      <c r="KBL63" s="3643"/>
      <c r="KBM63" s="3643"/>
      <c r="KBN63" s="3643"/>
      <c r="KBO63" s="3643"/>
      <c r="KBP63" s="3644"/>
      <c r="KBQ63" s="3645"/>
      <c r="KBR63" s="2386"/>
      <c r="KBS63" s="3646"/>
      <c r="KBT63" s="3647"/>
      <c r="KBU63" s="3648"/>
      <c r="KBV63" s="3646"/>
      <c r="KBW63" s="3647"/>
      <c r="KBX63" s="3646"/>
      <c r="KBY63" s="3643"/>
      <c r="KBZ63" s="3643"/>
      <c r="KCA63" s="3647"/>
      <c r="KCB63" s="3642"/>
      <c r="KCC63" s="3643"/>
      <c r="KCD63" s="3642"/>
      <c r="KCE63" s="3643"/>
      <c r="KCF63" s="3643"/>
      <c r="KCG63" s="3643"/>
      <c r="KCH63" s="3643"/>
      <c r="KCI63" s="3644"/>
      <c r="KCJ63" s="3645"/>
      <c r="KCK63" s="2386"/>
      <c r="KCL63" s="3646"/>
      <c r="KCM63" s="3647"/>
      <c r="KCN63" s="3648"/>
      <c r="KCO63" s="3646"/>
      <c r="KCP63" s="3647"/>
      <c r="KCQ63" s="3646"/>
      <c r="KCR63" s="3643"/>
      <c r="KCS63" s="3643"/>
      <c r="KCT63" s="3647"/>
      <c r="KCU63" s="3642"/>
      <c r="KCV63" s="3643"/>
      <c r="KCW63" s="3642"/>
      <c r="KCX63" s="3643"/>
      <c r="KCY63" s="3643"/>
      <c r="KCZ63" s="3643"/>
      <c r="KDA63" s="3643"/>
      <c r="KDB63" s="3644"/>
      <c r="KDC63" s="3645"/>
      <c r="KDD63" s="2386"/>
      <c r="KDE63" s="3646"/>
      <c r="KDF63" s="3647"/>
      <c r="KDG63" s="3648"/>
      <c r="KDH63" s="3646"/>
      <c r="KDI63" s="3647"/>
      <c r="KDJ63" s="3646"/>
      <c r="KDK63" s="3643"/>
      <c r="KDL63" s="3643"/>
      <c r="KDM63" s="3647"/>
      <c r="KDN63" s="3642"/>
      <c r="KDO63" s="3643"/>
      <c r="KDP63" s="3642"/>
      <c r="KDQ63" s="3643"/>
      <c r="KDR63" s="3643"/>
      <c r="KDS63" s="3643"/>
      <c r="KDT63" s="3643"/>
      <c r="KDU63" s="3644"/>
      <c r="KDV63" s="3645"/>
      <c r="KDW63" s="2386"/>
      <c r="KDX63" s="3646"/>
      <c r="KDY63" s="3647"/>
      <c r="KDZ63" s="3648"/>
      <c r="KEA63" s="3646"/>
      <c r="KEB63" s="3647"/>
      <c r="KEC63" s="3646"/>
      <c r="KED63" s="3643"/>
      <c r="KEE63" s="3643"/>
      <c r="KEF63" s="3647"/>
      <c r="KEG63" s="3642"/>
      <c r="KEH63" s="3643"/>
      <c r="KEI63" s="3642"/>
      <c r="KEJ63" s="3643"/>
      <c r="KEK63" s="3643"/>
      <c r="KEL63" s="3643"/>
      <c r="KEM63" s="3643"/>
      <c r="KEN63" s="3644"/>
      <c r="KEO63" s="3645"/>
      <c r="KEP63" s="2386"/>
      <c r="KEQ63" s="3646"/>
      <c r="KER63" s="3647"/>
      <c r="KES63" s="3648"/>
      <c r="KET63" s="3646"/>
      <c r="KEU63" s="3647"/>
      <c r="KEV63" s="3646"/>
      <c r="KEW63" s="3643"/>
      <c r="KEX63" s="3643"/>
      <c r="KEY63" s="3647"/>
      <c r="KEZ63" s="3642"/>
      <c r="KFA63" s="3643"/>
      <c r="KFB63" s="3642"/>
      <c r="KFC63" s="3643"/>
      <c r="KFD63" s="3643"/>
      <c r="KFE63" s="3643"/>
      <c r="KFF63" s="3643"/>
      <c r="KFG63" s="3644"/>
      <c r="KFH63" s="3645"/>
      <c r="KFI63" s="2386"/>
      <c r="KFJ63" s="3646"/>
      <c r="KFK63" s="3647"/>
      <c r="KFL63" s="3648"/>
      <c r="KFM63" s="3646"/>
      <c r="KFN63" s="3647"/>
      <c r="KFO63" s="3646"/>
      <c r="KFP63" s="3643"/>
      <c r="KFQ63" s="3643"/>
      <c r="KFR63" s="3647"/>
      <c r="KFS63" s="3642"/>
      <c r="KFT63" s="3643"/>
      <c r="KFU63" s="3642"/>
      <c r="KFV63" s="3643"/>
      <c r="KFW63" s="3643"/>
      <c r="KFX63" s="3643"/>
      <c r="KFY63" s="3643"/>
      <c r="KFZ63" s="3644"/>
      <c r="KGA63" s="3645"/>
      <c r="KGB63" s="2386"/>
      <c r="KGC63" s="3646"/>
      <c r="KGD63" s="3647"/>
      <c r="KGE63" s="3648"/>
      <c r="KGF63" s="3646"/>
      <c r="KGG63" s="3647"/>
      <c r="KGH63" s="3646"/>
      <c r="KGI63" s="3643"/>
      <c r="KGJ63" s="3643"/>
      <c r="KGK63" s="3647"/>
      <c r="KGL63" s="3642"/>
      <c r="KGM63" s="3643"/>
      <c r="KGN63" s="3642"/>
      <c r="KGO63" s="3643"/>
      <c r="KGP63" s="3643"/>
      <c r="KGQ63" s="3643"/>
      <c r="KGR63" s="3643"/>
      <c r="KGS63" s="3644"/>
      <c r="KGT63" s="3645"/>
      <c r="KGU63" s="2386"/>
      <c r="KGV63" s="3646"/>
      <c r="KGW63" s="3647"/>
      <c r="KGX63" s="3648"/>
      <c r="KGY63" s="3646"/>
      <c r="KGZ63" s="3647"/>
      <c r="KHA63" s="3646"/>
      <c r="KHB63" s="3643"/>
      <c r="KHC63" s="3643"/>
      <c r="KHD63" s="3647"/>
      <c r="KHE63" s="3642"/>
      <c r="KHF63" s="3643"/>
      <c r="KHG63" s="3642"/>
      <c r="KHH63" s="3643"/>
      <c r="KHI63" s="3643"/>
      <c r="KHJ63" s="3643"/>
      <c r="KHK63" s="3643"/>
      <c r="KHL63" s="3644"/>
      <c r="KHM63" s="3645"/>
      <c r="KHN63" s="2386"/>
      <c r="KHO63" s="3646"/>
      <c r="KHP63" s="3647"/>
      <c r="KHQ63" s="3648"/>
      <c r="KHR63" s="3646"/>
      <c r="KHS63" s="3647"/>
      <c r="KHT63" s="3646"/>
      <c r="KHU63" s="3643"/>
      <c r="KHV63" s="3643"/>
      <c r="KHW63" s="3647"/>
      <c r="KHX63" s="3642"/>
      <c r="KHY63" s="3643"/>
      <c r="KHZ63" s="3642"/>
      <c r="KIA63" s="3643"/>
      <c r="KIB63" s="3643"/>
      <c r="KIC63" s="3643"/>
      <c r="KID63" s="3643"/>
      <c r="KIE63" s="3644"/>
      <c r="KIF63" s="3645"/>
      <c r="KIG63" s="2386"/>
      <c r="KIH63" s="3646"/>
      <c r="KII63" s="3647"/>
      <c r="KIJ63" s="3648"/>
      <c r="KIK63" s="3646"/>
      <c r="KIL63" s="3647"/>
      <c r="KIM63" s="3646"/>
      <c r="KIN63" s="3643"/>
      <c r="KIO63" s="3643"/>
      <c r="KIP63" s="3647"/>
      <c r="KIQ63" s="3642"/>
      <c r="KIR63" s="3643"/>
      <c r="KIS63" s="3642"/>
      <c r="KIT63" s="3643"/>
      <c r="KIU63" s="3643"/>
      <c r="KIV63" s="3643"/>
      <c r="KIW63" s="3643"/>
      <c r="KIX63" s="3644"/>
      <c r="KIY63" s="3645"/>
      <c r="KIZ63" s="2386"/>
      <c r="KJA63" s="3646"/>
      <c r="KJB63" s="3647"/>
      <c r="KJC63" s="3648"/>
      <c r="KJD63" s="3646"/>
      <c r="KJE63" s="3647"/>
      <c r="KJF63" s="3646"/>
      <c r="KJG63" s="3643"/>
      <c r="KJH63" s="3643"/>
      <c r="KJI63" s="3647"/>
      <c r="KJJ63" s="3642"/>
      <c r="KJK63" s="3643"/>
      <c r="KJL63" s="3642"/>
      <c r="KJM63" s="3643"/>
      <c r="KJN63" s="3643"/>
      <c r="KJO63" s="3643"/>
      <c r="KJP63" s="3643"/>
      <c r="KJQ63" s="3644"/>
      <c r="KJR63" s="3645"/>
      <c r="KJS63" s="2386"/>
      <c r="KJT63" s="3646"/>
      <c r="KJU63" s="3647"/>
      <c r="KJV63" s="3648"/>
      <c r="KJW63" s="3646"/>
      <c r="KJX63" s="3647"/>
      <c r="KJY63" s="3646"/>
      <c r="KJZ63" s="3643"/>
      <c r="KKA63" s="3643"/>
      <c r="KKB63" s="3647"/>
      <c r="KKC63" s="3642"/>
      <c r="KKD63" s="3643"/>
      <c r="KKE63" s="3642"/>
      <c r="KKF63" s="3643"/>
      <c r="KKG63" s="3643"/>
      <c r="KKH63" s="3643"/>
      <c r="KKI63" s="3643"/>
      <c r="KKJ63" s="3644"/>
      <c r="KKK63" s="3645"/>
      <c r="KKL63" s="2386"/>
      <c r="KKM63" s="3646"/>
      <c r="KKN63" s="3647"/>
      <c r="KKO63" s="3648"/>
      <c r="KKP63" s="3646"/>
      <c r="KKQ63" s="3647"/>
      <c r="KKR63" s="3646"/>
      <c r="KKS63" s="3643"/>
      <c r="KKT63" s="3643"/>
      <c r="KKU63" s="3647"/>
      <c r="KKV63" s="3642"/>
      <c r="KKW63" s="3643"/>
      <c r="KKX63" s="3642"/>
      <c r="KKY63" s="3643"/>
      <c r="KKZ63" s="3643"/>
      <c r="KLA63" s="3643"/>
      <c r="KLB63" s="3643"/>
      <c r="KLC63" s="3644"/>
      <c r="KLD63" s="3645"/>
      <c r="KLE63" s="2386"/>
      <c r="KLF63" s="3646"/>
      <c r="KLG63" s="3647"/>
      <c r="KLH63" s="3648"/>
      <c r="KLI63" s="3646"/>
      <c r="KLJ63" s="3647"/>
      <c r="KLK63" s="3646"/>
      <c r="KLL63" s="3643"/>
      <c r="KLM63" s="3643"/>
      <c r="KLN63" s="3647"/>
      <c r="KLO63" s="3642"/>
      <c r="KLP63" s="3643"/>
      <c r="KLQ63" s="3642"/>
      <c r="KLR63" s="3643"/>
      <c r="KLS63" s="3643"/>
      <c r="KLT63" s="3643"/>
      <c r="KLU63" s="3643"/>
      <c r="KLV63" s="3644"/>
      <c r="KLW63" s="3645"/>
      <c r="KLX63" s="2386"/>
      <c r="KLY63" s="3646"/>
      <c r="KLZ63" s="3647"/>
      <c r="KMA63" s="3648"/>
      <c r="KMB63" s="3646"/>
      <c r="KMC63" s="3647"/>
      <c r="KMD63" s="3646"/>
      <c r="KME63" s="3643"/>
      <c r="KMF63" s="3643"/>
      <c r="KMG63" s="3647"/>
      <c r="KMH63" s="3642"/>
      <c r="KMI63" s="3643"/>
      <c r="KMJ63" s="3642"/>
      <c r="KMK63" s="3643"/>
      <c r="KML63" s="3643"/>
      <c r="KMM63" s="3643"/>
      <c r="KMN63" s="3643"/>
      <c r="KMO63" s="3644"/>
      <c r="KMP63" s="3645"/>
      <c r="KMQ63" s="2386"/>
      <c r="KMR63" s="3646"/>
      <c r="KMS63" s="3647"/>
      <c r="KMT63" s="3648"/>
      <c r="KMU63" s="3646"/>
      <c r="KMV63" s="3647"/>
      <c r="KMW63" s="3646"/>
      <c r="KMX63" s="3643"/>
      <c r="KMY63" s="3643"/>
      <c r="KMZ63" s="3647"/>
      <c r="KNA63" s="3642"/>
      <c r="KNB63" s="3643"/>
      <c r="KNC63" s="3642"/>
      <c r="KND63" s="3643"/>
      <c r="KNE63" s="3643"/>
      <c r="KNF63" s="3643"/>
      <c r="KNG63" s="3643"/>
      <c r="KNH63" s="3644"/>
      <c r="KNI63" s="3645"/>
      <c r="KNJ63" s="2386"/>
      <c r="KNK63" s="3646"/>
      <c r="KNL63" s="3647"/>
      <c r="KNM63" s="3648"/>
      <c r="KNN63" s="3646"/>
      <c r="KNO63" s="3647"/>
      <c r="KNP63" s="3646"/>
      <c r="KNQ63" s="3643"/>
      <c r="KNR63" s="3643"/>
      <c r="KNS63" s="3647"/>
      <c r="KNT63" s="3642"/>
      <c r="KNU63" s="3643"/>
      <c r="KNV63" s="3642"/>
      <c r="KNW63" s="3643"/>
      <c r="KNX63" s="3643"/>
      <c r="KNY63" s="3643"/>
      <c r="KNZ63" s="3643"/>
      <c r="KOA63" s="3644"/>
      <c r="KOB63" s="3645"/>
      <c r="KOC63" s="2386"/>
      <c r="KOD63" s="3646"/>
      <c r="KOE63" s="3647"/>
      <c r="KOF63" s="3648"/>
      <c r="KOG63" s="3646"/>
      <c r="KOH63" s="3647"/>
      <c r="KOI63" s="3646"/>
      <c r="KOJ63" s="3643"/>
      <c r="KOK63" s="3643"/>
      <c r="KOL63" s="3647"/>
      <c r="KOM63" s="3642"/>
      <c r="KON63" s="3643"/>
      <c r="KOO63" s="3642"/>
      <c r="KOP63" s="3643"/>
      <c r="KOQ63" s="3643"/>
      <c r="KOR63" s="3643"/>
      <c r="KOS63" s="3643"/>
      <c r="KOT63" s="3644"/>
      <c r="KOU63" s="3645"/>
      <c r="KOV63" s="2386"/>
      <c r="KOW63" s="3646"/>
      <c r="KOX63" s="3647"/>
      <c r="KOY63" s="3648"/>
      <c r="KOZ63" s="3646"/>
      <c r="KPA63" s="3647"/>
      <c r="KPB63" s="3646"/>
      <c r="KPC63" s="3643"/>
      <c r="KPD63" s="3643"/>
      <c r="KPE63" s="3647"/>
      <c r="KPF63" s="3642"/>
      <c r="KPG63" s="3643"/>
      <c r="KPH63" s="3642"/>
      <c r="KPI63" s="3643"/>
      <c r="KPJ63" s="3643"/>
      <c r="KPK63" s="3643"/>
      <c r="KPL63" s="3643"/>
      <c r="KPM63" s="3644"/>
      <c r="KPN63" s="3645"/>
      <c r="KPO63" s="2386"/>
      <c r="KPP63" s="3646"/>
      <c r="KPQ63" s="3647"/>
      <c r="KPR63" s="3648"/>
      <c r="KPS63" s="3646"/>
      <c r="KPT63" s="3647"/>
      <c r="KPU63" s="3646"/>
      <c r="KPV63" s="3643"/>
      <c r="KPW63" s="3643"/>
      <c r="KPX63" s="3647"/>
      <c r="KPY63" s="3642"/>
      <c r="KPZ63" s="3643"/>
      <c r="KQA63" s="3642"/>
      <c r="KQB63" s="3643"/>
      <c r="KQC63" s="3643"/>
      <c r="KQD63" s="3643"/>
      <c r="KQE63" s="3643"/>
      <c r="KQF63" s="3644"/>
      <c r="KQG63" s="3645"/>
      <c r="KQH63" s="2386"/>
      <c r="KQI63" s="3646"/>
      <c r="KQJ63" s="3647"/>
      <c r="KQK63" s="3648"/>
      <c r="KQL63" s="3646"/>
      <c r="KQM63" s="3647"/>
      <c r="KQN63" s="3646"/>
      <c r="KQO63" s="3643"/>
      <c r="KQP63" s="3643"/>
      <c r="KQQ63" s="3647"/>
      <c r="KQR63" s="3642"/>
      <c r="KQS63" s="3643"/>
      <c r="KQT63" s="3642"/>
      <c r="KQU63" s="3643"/>
      <c r="KQV63" s="3643"/>
      <c r="KQW63" s="3643"/>
      <c r="KQX63" s="3643"/>
      <c r="KQY63" s="3644"/>
      <c r="KQZ63" s="3645"/>
      <c r="KRA63" s="2386"/>
      <c r="KRB63" s="3646"/>
      <c r="KRC63" s="3647"/>
      <c r="KRD63" s="3648"/>
      <c r="KRE63" s="3646"/>
      <c r="KRF63" s="3647"/>
      <c r="KRG63" s="3646"/>
      <c r="KRH63" s="3643"/>
      <c r="KRI63" s="3643"/>
      <c r="KRJ63" s="3647"/>
      <c r="KRK63" s="3642"/>
      <c r="KRL63" s="3643"/>
      <c r="KRM63" s="3642"/>
      <c r="KRN63" s="3643"/>
      <c r="KRO63" s="3643"/>
      <c r="KRP63" s="3643"/>
      <c r="KRQ63" s="3643"/>
      <c r="KRR63" s="3644"/>
      <c r="KRS63" s="3645"/>
      <c r="KRT63" s="2386"/>
      <c r="KRU63" s="3646"/>
      <c r="KRV63" s="3647"/>
      <c r="KRW63" s="3648"/>
      <c r="KRX63" s="3646"/>
      <c r="KRY63" s="3647"/>
      <c r="KRZ63" s="3646"/>
      <c r="KSA63" s="3643"/>
      <c r="KSB63" s="3643"/>
      <c r="KSC63" s="3647"/>
      <c r="KSD63" s="3642"/>
      <c r="KSE63" s="3643"/>
      <c r="KSF63" s="3642"/>
      <c r="KSG63" s="3643"/>
      <c r="KSH63" s="3643"/>
      <c r="KSI63" s="3643"/>
      <c r="KSJ63" s="3643"/>
      <c r="KSK63" s="3644"/>
      <c r="KSL63" s="3645"/>
      <c r="KSM63" s="2386"/>
      <c r="KSN63" s="3646"/>
      <c r="KSO63" s="3647"/>
      <c r="KSP63" s="3648"/>
      <c r="KSQ63" s="3646"/>
      <c r="KSR63" s="3647"/>
      <c r="KSS63" s="3646"/>
      <c r="KST63" s="3643"/>
      <c r="KSU63" s="3643"/>
      <c r="KSV63" s="3647"/>
      <c r="KSW63" s="3642"/>
      <c r="KSX63" s="3643"/>
      <c r="KSY63" s="3642"/>
      <c r="KSZ63" s="3643"/>
      <c r="KTA63" s="3643"/>
      <c r="KTB63" s="3643"/>
      <c r="KTC63" s="3643"/>
      <c r="KTD63" s="3644"/>
      <c r="KTE63" s="3645"/>
      <c r="KTF63" s="2386"/>
      <c r="KTG63" s="3646"/>
      <c r="KTH63" s="3647"/>
      <c r="KTI63" s="3648"/>
      <c r="KTJ63" s="3646"/>
      <c r="KTK63" s="3647"/>
      <c r="KTL63" s="3646"/>
      <c r="KTM63" s="3643"/>
      <c r="KTN63" s="3643"/>
      <c r="KTO63" s="3647"/>
      <c r="KTP63" s="3642"/>
      <c r="KTQ63" s="3643"/>
      <c r="KTR63" s="3642"/>
      <c r="KTS63" s="3643"/>
      <c r="KTT63" s="3643"/>
      <c r="KTU63" s="3643"/>
      <c r="KTV63" s="3643"/>
      <c r="KTW63" s="3644"/>
      <c r="KTX63" s="3645"/>
      <c r="KTY63" s="2386"/>
      <c r="KTZ63" s="3646"/>
      <c r="KUA63" s="3647"/>
      <c r="KUB63" s="3648"/>
      <c r="KUC63" s="3646"/>
      <c r="KUD63" s="3647"/>
      <c r="KUE63" s="3646"/>
      <c r="KUF63" s="3643"/>
      <c r="KUG63" s="3643"/>
      <c r="KUH63" s="3647"/>
      <c r="KUI63" s="3642"/>
      <c r="KUJ63" s="3643"/>
      <c r="KUK63" s="3642"/>
      <c r="KUL63" s="3643"/>
      <c r="KUM63" s="3643"/>
      <c r="KUN63" s="3643"/>
      <c r="KUO63" s="3643"/>
      <c r="KUP63" s="3644"/>
      <c r="KUQ63" s="3645"/>
      <c r="KUR63" s="2386"/>
      <c r="KUS63" s="3646"/>
      <c r="KUT63" s="3647"/>
      <c r="KUU63" s="3648"/>
      <c r="KUV63" s="3646"/>
      <c r="KUW63" s="3647"/>
      <c r="KUX63" s="3646"/>
      <c r="KUY63" s="3643"/>
      <c r="KUZ63" s="3643"/>
      <c r="KVA63" s="3647"/>
      <c r="KVB63" s="3642"/>
      <c r="KVC63" s="3643"/>
      <c r="KVD63" s="3642"/>
      <c r="KVE63" s="3643"/>
      <c r="KVF63" s="3643"/>
      <c r="KVG63" s="3643"/>
      <c r="KVH63" s="3643"/>
      <c r="KVI63" s="3644"/>
      <c r="KVJ63" s="3645"/>
      <c r="KVK63" s="2386"/>
      <c r="KVL63" s="3646"/>
      <c r="KVM63" s="3647"/>
      <c r="KVN63" s="3648"/>
      <c r="KVO63" s="3646"/>
      <c r="KVP63" s="3647"/>
      <c r="KVQ63" s="3646"/>
      <c r="KVR63" s="3643"/>
      <c r="KVS63" s="3643"/>
      <c r="KVT63" s="3647"/>
      <c r="KVU63" s="3642"/>
      <c r="KVV63" s="3643"/>
      <c r="KVW63" s="3642"/>
      <c r="KVX63" s="3643"/>
      <c r="KVY63" s="3643"/>
      <c r="KVZ63" s="3643"/>
      <c r="KWA63" s="3643"/>
      <c r="KWB63" s="3644"/>
      <c r="KWC63" s="3645"/>
      <c r="KWD63" s="2386"/>
      <c r="KWE63" s="3646"/>
      <c r="KWF63" s="3647"/>
      <c r="KWG63" s="3648"/>
      <c r="KWH63" s="3646"/>
      <c r="KWI63" s="3647"/>
      <c r="KWJ63" s="3646"/>
      <c r="KWK63" s="3643"/>
      <c r="KWL63" s="3643"/>
      <c r="KWM63" s="3647"/>
      <c r="KWN63" s="3642"/>
      <c r="KWO63" s="3643"/>
      <c r="KWP63" s="3642"/>
      <c r="KWQ63" s="3643"/>
      <c r="KWR63" s="3643"/>
      <c r="KWS63" s="3643"/>
      <c r="KWT63" s="3643"/>
      <c r="KWU63" s="3644"/>
      <c r="KWV63" s="3645"/>
      <c r="KWW63" s="2386"/>
      <c r="KWX63" s="3646"/>
      <c r="KWY63" s="3647"/>
      <c r="KWZ63" s="3648"/>
      <c r="KXA63" s="3646"/>
      <c r="KXB63" s="3647"/>
      <c r="KXC63" s="3646"/>
      <c r="KXD63" s="3643"/>
      <c r="KXE63" s="3643"/>
      <c r="KXF63" s="3647"/>
      <c r="KXG63" s="3642"/>
      <c r="KXH63" s="3643"/>
      <c r="KXI63" s="3642"/>
      <c r="KXJ63" s="3643"/>
      <c r="KXK63" s="3643"/>
      <c r="KXL63" s="3643"/>
      <c r="KXM63" s="3643"/>
      <c r="KXN63" s="3644"/>
      <c r="KXO63" s="3645"/>
      <c r="KXP63" s="2386"/>
      <c r="KXQ63" s="3646"/>
      <c r="KXR63" s="3647"/>
      <c r="KXS63" s="3648"/>
      <c r="KXT63" s="3646"/>
      <c r="KXU63" s="3647"/>
      <c r="KXV63" s="3646"/>
      <c r="KXW63" s="3643"/>
      <c r="KXX63" s="3643"/>
      <c r="KXY63" s="3647"/>
      <c r="KXZ63" s="3642"/>
      <c r="KYA63" s="3643"/>
      <c r="KYB63" s="3642"/>
      <c r="KYC63" s="3643"/>
      <c r="KYD63" s="3643"/>
      <c r="KYE63" s="3643"/>
      <c r="KYF63" s="3643"/>
      <c r="KYG63" s="3644"/>
      <c r="KYH63" s="3645"/>
      <c r="KYI63" s="2386"/>
      <c r="KYJ63" s="3646"/>
      <c r="KYK63" s="3647"/>
      <c r="KYL63" s="3648"/>
      <c r="KYM63" s="3646"/>
      <c r="KYN63" s="3647"/>
      <c r="KYO63" s="3646"/>
      <c r="KYP63" s="3643"/>
      <c r="KYQ63" s="3643"/>
      <c r="KYR63" s="3647"/>
      <c r="KYS63" s="3642"/>
      <c r="KYT63" s="3643"/>
      <c r="KYU63" s="3642"/>
      <c r="KYV63" s="3643"/>
      <c r="KYW63" s="3643"/>
      <c r="KYX63" s="3643"/>
      <c r="KYY63" s="3643"/>
      <c r="KYZ63" s="3644"/>
      <c r="KZA63" s="3645"/>
      <c r="KZB63" s="2386"/>
      <c r="KZC63" s="3646"/>
      <c r="KZD63" s="3647"/>
      <c r="KZE63" s="3648"/>
      <c r="KZF63" s="3646"/>
      <c r="KZG63" s="3647"/>
      <c r="KZH63" s="3646"/>
      <c r="KZI63" s="3643"/>
      <c r="KZJ63" s="3643"/>
      <c r="KZK63" s="3647"/>
      <c r="KZL63" s="3642"/>
      <c r="KZM63" s="3643"/>
      <c r="KZN63" s="3642"/>
      <c r="KZO63" s="3643"/>
      <c r="KZP63" s="3643"/>
      <c r="KZQ63" s="3643"/>
      <c r="KZR63" s="3643"/>
      <c r="KZS63" s="3644"/>
      <c r="KZT63" s="3645"/>
      <c r="KZU63" s="2386"/>
      <c r="KZV63" s="3646"/>
      <c r="KZW63" s="3647"/>
      <c r="KZX63" s="3648"/>
      <c r="KZY63" s="3646"/>
      <c r="KZZ63" s="3647"/>
      <c r="LAA63" s="3646"/>
      <c r="LAB63" s="3643"/>
      <c r="LAC63" s="3643"/>
      <c r="LAD63" s="3647"/>
      <c r="LAE63" s="3642"/>
      <c r="LAF63" s="3643"/>
      <c r="LAG63" s="3642"/>
      <c r="LAH63" s="3643"/>
      <c r="LAI63" s="3643"/>
      <c r="LAJ63" s="3643"/>
      <c r="LAK63" s="3643"/>
      <c r="LAL63" s="3644"/>
      <c r="LAM63" s="3645"/>
      <c r="LAN63" s="2386"/>
      <c r="LAO63" s="3646"/>
      <c r="LAP63" s="3647"/>
      <c r="LAQ63" s="3648"/>
      <c r="LAR63" s="3646"/>
      <c r="LAS63" s="3647"/>
      <c r="LAT63" s="3646"/>
      <c r="LAU63" s="3643"/>
      <c r="LAV63" s="3643"/>
      <c r="LAW63" s="3647"/>
      <c r="LAX63" s="3642"/>
      <c r="LAY63" s="3643"/>
      <c r="LAZ63" s="3642"/>
      <c r="LBA63" s="3643"/>
      <c r="LBB63" s="3643"/>
      <c r="LBC63" s="3643"/>
      <c r="LBD63" s="3643"/>
      <c r="LBE63" s="3644"/>
      <c r="LBF63" s="3645"/>
      <c r="LBG63" s="2386"/>
      <c r="LBH63" s="3646"/>
      <c r="LBI63" s="3647"/>
      <c r="LBJ63" s="3648"/>
      <c r="LBK63" s="3646"/>
      <c r="LBL63" s="3647"/>
      <c r="LBM63" s="3646"/>
      <c r="LBN63" s="3643"/>
      <c r="LBO63" s="3643"/>
      <c r="LBP63" s="3647"/>
      <c r="LBQ63" s="3642"/>
      <c r="LBR63" s="3643"/>
      <c r="LBS63" s="3642"/>
      <c r="LBT63" s="3643"/>
      <c r="LBU63" s="3643"/>
      <c r="LBV63" s="3643"/>
      <c r="LBW63" s="3643"/>
      <c r="LBX63" s="3644"/>
      <c r="LBY63" s="3645"/>
      <c r="LBZ63" s="2386"/>
      <c r="LCA63" s="3646"/>
      <c r="LCB63" s="3647"/>
      <c r="LCC63" s="3648"/>
      <c r="LCD63" s="3646"/>
      <c r="LCE63" s="3647"/>
      <c r="LCF63" s="3646"/>
      <c r="LCG63" s="3643"/>
      <c r="LCH63" s="3643"/>
      <c r="LCI63" s="3647"/>
      <c r="LCJ63" s="3642"/>
      <c r="LCK63" s="3643"/>
      <c r="LCL63" s="3642"/>
      <c r="LCM63" s="3643"/>
      <c r="LCN63" s="3643"/>
      <c r="LCO63" s="3643"/>
      <c r="LCP63" s="3643"/>
      <c r="LCQ63" s="3644"/>
      <c r="LCR63" s="3645"/>
      <c r="LCS63" s="2386"/>
      <c r="LCT63" s="3646"/>
      <c r="LCU63" s="3647"/>
      <c r="LCV63" s="3648"/>
      <c r="LCW63" s="3646"/>
      <c r="LCX63" s="3647"/>
      <c r="LCY63" s="3646"/>
      <c r="LCZ63" s="3643"/>
      <c r="LDA63" s="3643"/>
      <c r="LDB63" s="3647"/>
      <c r="LDC63" s="3642"/>
      <c r="LDD63" s="3643"/>
      <c r="LDE63" s="3642"/>
      <c r="LDF63" s="3643"/>
      <c r="LDG63" s="3643"/>
      <c r="LDH63" s="3643"/>
      <c r="LDI63" s="3643"/>
      <c r="LDJ63" s="3644"/>
      <c r="LDK63" s="3645"/>
      <c r="LDL63" s="2386"/>
      <c r="LDM63" s="3646"/>
      <c r="LDN63" s="3647"/>
      <c r="LDO63" s="3648"/>
      <c r="LDP63" s="3646"/>
      <c r="LDQ63" s="3647"/>
      <c r="LDR63" s="3646"/>
      <c r="LDS63" s="3643"/>
      <c r="LDT63" s="3643"/>
      <c r="LDU63" s="3647"/>
      <c r="LDV63" s="3642"/>
      <c r="LDW63" s="3643"/>
      <c r="LDX63" s="3642"/>
      <c r="LDY63" s="3643"/>
      <c r="LDZ63" s="3643"/>
      <c r="LEA63" s="3643"/>
      <c r="LEB63" s="3643"/>
      <c r="LEC63" s="3644"/>
      <c r="LED63" s="3645"/>
      <c r="LEE63" s="2386"/>
      <c r="LEF63" s="3646"/>
      <c r="LEG63" s="3647"/>
      <c r="LEH63" s="3648"/>
      <c r="LEI63" s="3646"/>
      <c r="LEJ63" s="3647"/>
      <c r="LEK63" s="3646"/>
      <c r="LEL63" s="3643"/>
      <c r="LEM63" s="3643"/>
      <c r="LEN63" s="3647"/>
      <c r="LEO63" s="3642"/>
      <c r="LEP63" s="3643"/>
      <c r="LEQ63" s="3642"/>
      <c r="LER63" s="3643"/>
      <c r="LES63" s="3643"/>
      <c r="LET63" s="3643"/>
      <c r="LEU63" s="3643"/>
      <c r="LEV63" s="3644"/>
      <c r="LEW63" s="3645"/>
      <c r="LEX63" s="2386"/>
      <c r="LEY63" s="3646"/>
      <c r="LEZ63" s="3647"/>
      <c r="LFA63" s="3648"/>
      <c r="LFB63" s="3646"/>
      <c r="LFC63" s="3647"/>
      <c r="LFD63" s="3646"/>
      <c r="LFE63" s="3643"/>
      <c r="LFF63" s="3643"/>
      <c r="LFG63" s="3647"/>
      <c r="LFH63" s="3642"/>
      <c r="LFI63" s="3643"/>
      <c r="LFJ63" s="3642"/>
      <c r="LFK63" s="3643"/>
      <c r="LFL63" s="3643"/>
      <c r="LFM63" s="3643"/>
      <c r="LFN63" s="3643"/>
      <c r="LFO63" s="3644"/>
      <c r="LFP63" s="3645"/>
      <c r="LFQ63" s="2386"/>
      <c r="LFR63" s="3646"/>
      <c r="LFS63" s="3647"/>
      <c r="LFT63" s="3648"/>
      <c r="LFU63" s="3646"/>
      <c r="LFV63" s="3647"/>
      <c r="LFW63" s="3646"/>
      <c r="LFX63" s="3643"/>
      <c r="LFY63" s="3643"/>
      <c r="LFZ63" s="3647"/>
      <c r="LGA63" s="3642"/>
      <c r="LGB63" s="3643"/>
      <c r="LGC63" s="3642"/>
      <c r="LGD63" s="3643"/>
      <c r="LGE63" s="3643"/>
      <c r="LGF63" s="3643"/>
      <c r="LGG63" s="3643"/>
      <c r="LGH63" s="3644"/>
      <c r="LGI63" s="3645"/>
      <c r="LGJ63" s="2386"/>
      <c r="LGK63" s="3646"/>
      <c r="LGL63" s="3647"/>
      <c r="LGM63" s="3648"/>
      <c r="LGN63" s="3646"/>
      <c r="LGO63" s="3647"/>
      <c r="LGP63" s="3646"/>
      <c r="LGQ63" s="3643"/>
      <c r="LGR63" s="3643"/>
      <c r="LGS63" s="3647"/>
      <c r="LGT63" s="3642"/>
      <c r="LGU63" s="3643"/>
      <c r="LGV63" s="3642"/>
      <c r="LGW63" s="3643"/>
      <c r="LGX63" s="3643"/>
      <c r="LGY63" s="3643"/>
      <c r="LGZ63" s="3643"/>
      <c r="LHA63" s="3644"/>
      <c r="LHB63" s="3645"/>
      <c r="LHC63" s="2386"/>
      <c r="LHD63" s="3646"/>
      <c r="LHE63" s="3647"/>
      <c r="LHF63" s="3648"/>
      <c r="LHG63" s="3646"/>
      <c r="LHH63" s="3647"/>
      <c r="LHI63" s="3646"/>
      <c r="LHJ63" s="3643"/>
      <c r="LHK63" s="3643"/>
      <c r="LHL63" s="3647"/>
      <c r="LHM63" s="3642"/>
      <c r="LHN63" s="3643"/>
      <c r="LHO63" s="3642"/>
      <c r="LHP63" s="3643"/>
      <c r="LHQ63" s="3643"/>
      <c r="LHR63" s="3643"/>
      <c r="LHS63" s="3643"/>
      <c r="LHT63" s="3644"/>
      <c r="LHU63" s="3645"/>
      <c r="LHV63" s="2386"/>
      <c r="LHW63" s="3646"/>
      <c r="LHX63" s="3647"/>
      <c r="LHY63" s="3648"/>
      <c r="LHZ63" s="3646"/>
      <c r="LIA63" s="3647"/>
      <c r="LIB63" s="3646"/>
      <c r="LIC63" s="3643"/>
      <c r="LID63" s="3643"/>
      <c r="LIE63" s="3647"/>
      <c r="LIF63" s="3642"/>
      <c r="LIG63" s="3643"/>
      <c r="LIH63" s="3642"/>
      <c r="LII63" s="3643"/>
      <c r="LIJ63" s="3643"/>
      <c r="LIK63" s="3643"/>
      <c r="LIL63" s="3643"/>
      <c r="LIM63" s="3644"/>
      <c r="LIN63" s="3645"/>
      <c r="LIO63" s="2386"/>
      <c r="LIP63" s="3646"/>
      <c r="LIQ63" s="3647"/>
      <c r="LIR63" s="3648"/>
      <c r="LIS63" s="3646"/>
      <c r="LIT63" s="3647"/>
      <c r="LIU63" s="3646"/>
      <c r="LIV63" s="3643"/>
      <c r="LIW63" s="3643"/>
      <c r="LIX63" s="3647"/>
      <c r="LIY63" s="3642"/>
      <c r="LIZ63" s="3643"/>
      <c r="LJA63" s="3642"/>
      <c r="LJB63" s="3643"/>
      <c r="LJC63" s="3643"/>
      <c r="LJD63" s="3643"/>
      <c r="LJE63" s="3643"/>
      <c r="LJF63" s="3644"/>
      <c r="LJG63" s="3645"/>
      <c r="LJH63" s="2386"/>
      <c r="LJI63" s="3646"/>
      <c r="LJJ63" s="3647"/>
      <c r="LJK63" s="3648"/>
      <c r="LJL63" s="3646"/>
      <c r="LJM63" s="3647"/>
      <c r="LJN63" s="3646"/>
      <c r="LJO63" s="3643"/>
      <c r="LJP63" s="3643"/>
      <c r="LJQ63" s="3647"/>
      <c r="LJR63" s="3642"/>
      <c r="LJS63" s="3643"/>
      <c r="LJT63" s="3642"/>
      <c r="LJU63" s="3643"/>
      <c r="LJV63" s="3643"/>
      <c r="LJW63" s="3643"/>
      <c r="LJX63" s="3643"/>
      <c r="LJY63" s="3644"/>
      <c r="LJZ63" s="3645"/>
      <c r="LKA63" s="2386"/>
      <c r="LKB63" s="3646"/>
      <c r="LKC63" s="3647"/>
      <c r="LKD63" s="3648"/>
      <c r="LKE63" s="3646"/>
      <c r="LKF63" s="3647"/>
      <c r="LKG63" s="3646"/>
      <c r="LKH63" s="3643"/>
      <c r="LKI63" s="3643"/>
      <c r="LKJ63" s="3647"/>
      <c r="LKK63" s="3642"/>
      <c r="LKL63" s="3643"/>
      <c r="LKM63" s="3642"/>
      <c r="LKN63" s="3643"/>
      <c r="LKO63" s="3643"/>
      <c r="LKP63" s="3643"/>
      <c r="LKQ63" s="3643"/>
      <c r="LKR63" s="3644"/>
      <c r="LKS63" s="3645"/>
      <c r="LKT63" s="2386"/>
      <c r="LKU63" s="3646"/>
      <c r="LKV63" s="3647"/>
      <c r="LKW63" s="3648"/>
      <c r="LKX63" s="3646"/>
      <c r="LKY63" s="3647"/>
      <c r="LKZ63" s="3646"/>
      <c r="LLA63" s="3643"/>
      <c r="LLB63" s="3643"/>
      <c r="LLC63" s="3647"/>
      <c r="LLD63" s="3642"/>
      <c r="LLE63" s="3643"/>
      <c r="LLF63" s="3642"/>
      <c r="LLG63" s="3643"/>
      <c r="LLH63" s="3643"/>
      <c r="LLI63" s="3643"/>
      <c r="LLJ63" s="3643"/>
      <c r="LLK63" s="3644"/>
      <c r="LLL63" s="3645"/>
      <c r="LLM63" s="2386"/>
      <c r="LLN63" s="3646"/>
      <c r="LLO63" s="3647"/>
      <c r="LLP63" s="3648"/>
      <c r="LLQ63" s="3646"/>
      <c r="LLR63" s="3647"/>
      <c r="LLS63" s="3646"/>
      <c r="LLT63" s="3643"/>
      <c r="LLU63" s="3643"/>
      <c r="LLV63" s="3647"/>
      <c r="LLW63" s="3642"/>
      <c r="LLX63" s="3643"/>
      <c r="LLY63" s="3642"/>
      <c r="LLZ63" s="3643"/>
      <c r="LMA63" s="3643"/>
      <c r="LMB63" s="3643"/>
      <c r="LMC63" s="3643"/>
      <c r="LMD63" s="3644"/>
      <c r="LME63" s="3645"/>
      <c r="LMF63" s="2386"/>
      <c r="LMG63" s="3646"/>
      <c r="LMH63" s="3647"/>
      <c r="LMI63" s="3648"/>
      <c r="LMJ63" s="3646"/>
      <c r="LMK63" s="3647"/>
      <c r="LML63" s="3646"/>
      <c r="LMM63" s="3643"/>
      <c r="LMN63" s="3643"/>
      <c r="LMO63" s="3647"/>
      <c r="LMP63" s="3642"/>
      <c r="LMQ63" s="3643"/>
      <c r="LMR63" s="3642"/>
      <c r="LMS63" s="3643"/>
      <c r="LMT63" s="3643"/>
      <c r="LMU63" s="3643"/>
      <c r="LMV63" s="3643"/>
      <c r="LMW63" s="3644"/>
      <c r="LMX63" s="3645"/>
      <c r="LMY63" s="2386"/>
      <c r="LMZ63" s="3646"/>
      <c r="LNA63" s="3647"/>
      <c r="LNB63" s="3648"/>
      <c r="LNC63" s="3646"/>
      <c r="LND63" s="3647"/>
      <c r="LNE63" s="3646"/>
      <c r="LNF63" s="3643"/>
      <c r="LNG63" s="3643"/>
      <c r="LNH63" s="3647"/>
      <c r="LNI63" s="3642"/>
      <c r="LNJ63" s="3643"/>
      <c r="LNK63" s="3642"/>
      <c r="LNL63" s="3643"/>
      <c r="LNM63" s="3643"/>
      <c r="LNN63" s="3643"/>
      <c r="LNO63" s="3643"/>
      <c r="LNP63" s="3644"/>
      <c r="LNQ63" s="3645"/>
      <c r="LNR63" s="2386"/>
      <c r="LNS63" s="3646"/>
      <c r="LNT63" s="3647"/>
      <c r="LNU63" s="3648"/>
      <c r="LNV63" s="3646"/>
      <c r="LNW63" s="3647"/>
      <c r="LNX63" s="3646"/>
      <c r="LNY63" s="3643"/>
      <c r="LNZ63" s="3643"/>
      <c r="LOA63" s="3647"/>
      <c r="LOB63" s="3642"/>
      <c r="LOC63" s="3643"/>
      <c r="LOD63" s="3642"/>
      <c r="LOE63" s="3643"/>
      <c r="LOF63" s="3643"/>
      <c r="LOG63" s="3643"/>
      <c r="LOH63" s="3643"/>
      <c r="LOI63" s="3644"/>
      <c r="LOJ63" s="3645"/>
      <c r="LOK63" s="2386"/>
      <c r="LOL63" s="3646"/>
      <c r="LOM63" s="3647"/>
      <c r="LON63" s="3648"/>
      <c r="LOO63" s="3646"/>
      <c r="LOP63" s="3647"/>
      <c r="LOQ63" s="3646"/>
      <c r="LOR63" s="3643"/>
      <c r="LOS63" s="3643"/>
      <c r="LOT63" s="3647"/>
      <c r="LOU63" s="3642"/>
      <c r="LOV63" s="3643"/>
      <c r="LOW63" s="3642"/>
      <c r="LOX63" s="3643"/>
      <c r="LOY63" s="3643"/>
      <c r="LOZ63" s="3643"/>
      <c r="LPA63" s="3643"/>
      <c r="LPB63" s="3644"/>
      <c r="LPC63" s="3645"/>
      <c r="LPD63" s="2386"/>
      <c r="LPE63" s="3646"/>
      <c r="LPF63" s="3647"/>
      <c r="LPG63" s="3648"/>
      <c r="LPH63" s="3646"/>
      <c r="LPI63" s="3647"/>
      <c r="LPJ63" s="3646"/>
      <c r="LPK63" s="3643"/>
      <c r="LPL63" s="3643"/>
      <c r="LPM63" s="3647"/>
      <c r="LPN63" s="3642"/>
      <c r="LPO63" s="3643"/>
      <c r="LPP63" s="3642"/>
      <c r="LPQ63" s="3643"/>
      <c r="LPR63" s="3643"/>
      <c r="LPS63" s="3643"/>
      <c r="LPT63" s="3643"/>
      <c r="LPU63" s="3644"/>
      <c r="LPV63" s="3645"/>
      <c r="LPW63" s="2386"/>
      <c r="LPX63" s="3646"/>
      <c r="LPY63" s="3647"/>
      <c r="LPZ63" s="3648"/>
      <c r="LQA63" s="3646"/>
      <c r="LQB63" s="3647"/>
      <c r="LQC63" s="3646"/>
      <c r="LQD63" s="3643"/>
      <c r="LQE63" s="3643"/>
      <c r="LQF63" s="3647"/>
      <c r="LQG63" s="3642"/>
      <c r="LQH63" s="3643"/>
      <c r="LQI63" s="3642"/>
      <c r="LQJ63" s="3643"/>
      <c r="LQK63" s="3643"/>
      <c r="LQL63" s="3643"/>
      <c r="LQM63" s="3643"/>
      <c r="LQN63" s="3644"/>
      <c r="LQO63" s="3645"/>
      <c r="LQP63" s="2386"/>
      <c r="LQQ63" s="3646"/>
      <c r="LQR63" s="3647"/>
      <c r="LQS63" s="3648"/>
      <c r="LQT63" s="3646"/>
      <c r="LQU63" s="3647"/>
      <c r="LQV63" s="3646"/>
      <c r="LQW63" s="3643"/>
      <c r="LQX63" s="3643"/>
      <c r="LQY63" s="3647"/>
      <c r="LQZ63" s="3642"/>
      <c r="LRA63" s="3643"/>
      <c r="LRB63" s="3642"/>
      <c r="LRC63" s="3643"/>
      <c r="LRD63" s="3643"/>
      <c r="LRE63" s="3643"/>
      <c r="LRF63" s="3643"/>
      <c r="LRG63" s="3644"/>
      <c r="LRH63" s="3645"/>
      <c r="LRI63" s="2386"/>
      <c r="LRJ63" s="3646"/>
      <c r="LRK63" s="3647"/>
      <c r="LRL63" s="3648"/>
      <c r="LRM63" s="3646"/>
      <c r="LRN63" s="3647"/>
      <c r="LRO63" s="3646"/>
      <c r="LRP63" s="3643"/>
      <c r="LRQ63" s="3643"/>
      <c r="LRR63" s="3647"/>
      <c r="LRS63" s="3642"/>
      <c r="LRT63" s="3643"/>
      <c r="LRU63" s="3642"/>
      <c r="LRV63" s="3643"/>
      <c r="LRW63" s="3643"/>
      <c r="LRX63" s="3643"/>
      <c r="LRY63" s="3643"/>
      <c r="LRZ63" s="3644"/>
      <c r="LSA63" s="3645"/>
      <c r="LSB63" s="2386"/>
      <c r="LSC63" s="3646"/>
      <c r="LSD63" s="3647"/>
      <c r="LSE63" s="3648"/>
      <c r="LSF63" s="3646"/>
      <c r="LSG63" s="3647"/>
      <c r="LSH63" s="3646"/>
      <c r="LSI63" s="3643"/>
      <c r="LSJ63" s="3643"/>
      <c r="LSK63" s="3647"/>
      <c r="LSL63" s="3642"/>
      <c r="LSM63" s="3643"/>
      <c r="LSN63" s="3642"/>
      <c r="LSO63" s="3643"/>
      <c r="LSP63" s="3643"/>
      <c r="LSQ63" s="3643"/>
      <c r="LSR63" s="3643"/>
      <c r="LSS63" s="3644"/>
      <c r="LST63" s="3645"/>
      <c r="LSU63" s="2386"/>
      <c r="LSV63" s="3646"/>
      <c r="LSW63" s="3647"/>
      <c r="LSX63" s="3648"/>
      <c r="LSY63" s="3646"/>
      <c r="LSZ63" s="3647"/>
      <c r="LTA63" s="3646"/>
      <c r="LTB63" s="3643"/>
      <c r="LTC63" s="3643"/>
      <c r="LTD63" s="3647"/>
      <c r="LTE63" s="3642"/>
      <c r="LTF63" s="3643"/>
      <c r="LTG63" s="3642"/>
      <c r="LTH63" s="3643"/>
      <c r="LTI63" s="3643"/>
      <c r="LTJ63" s="3643"/>
      <c r="LTK63" s="3643"/>
      <c r="LTL63" s="3644"/>
      <c r="LTM63" s="3645"/>
      <c r="LTN63" s="2386"/>
      <c r="LTO63" s="3646"/>
      <c r="LTP63" s="3647"/>
      <c r="LTQ63" s="3648"/>
      <c r="LTR63" s="3646"/>
      <c r="LTS63" s="3647"/>
      <c r="LTT63" s="3646"/>
      <c r="LTU63" s="3643"/>
      <c r="LTV63" s="3643"/>
      <c r="LTW63" s="3647"/>
      <c r="LTX63" s="3642"/>
      <c r="LTY63" s="3643"/>
      <c r="LTZ63" s="3642"/>
      <c r="LUA63" s="3643"/>
      <c r="LUB63" s="3643"/>
      <c r="LUC63" s="3643"/>
      <c r="LUD63" s="3643"/>
      <c r="LUE63" s="3644"/>
      <c r="LUF63" s="3645"/>
      <c r="LUG63" s="2386"/>
      <c r="LUH63" s="3646"/>
      <c r="LUI63" s="3647"/>
      <c r="LUJ63" s="3648"/>
      <c r="LUK63" s="3646"/>
      <c r="LUL63" s="3647"/>
      <c r="LUM63" s="3646"/>
      <c r="LUN63" s="3643"/>
      <c r="LUO63" s="3643"/>
      <c r="LUP63" s="3647"/>
      <c r="LUQ63" s="3642"/>
      <c r="LUR63" s="3643"/>
      <c r="LUS63" s="3642"/>
      <c r="LUT63" s="3643"/>
      <c r="LUU63" s="3643"/>
      <c r="LUV63" s="3643"/>
      <c r="LUW63" s="3643"/>
      <c r="LUX63" s="3644"/>
      <c r="LUY63" s="3645"/>
      <c r="LUZ63" s="2386"/>
      <c r="LVA63" s="3646"/>
      <c r="LVB63" s="3647"/>
      <c r="LVC63" s="3648"/>
      <c r="LVD63" s="3646"/>
      <c r="LVE63" s="3647"/>
      <c r="LVF63" s="3646"/>
      <c r="LVG63" s="3643"/>
      <c r="LVH63" s="3643"/>
      <c r="LVI63" s="3647"/>
      <c r="LVJ63" s="3642"/>
      <c r="LVK63" s="3643"/>
      <c r="LVL63" s="3642"/>
      <c r="LVM63" s="3643"/>
      <c r="LVN63" s="3643"/>
      <c r="LVO63" s="3643"/>
      <c r="LVP63" s="3643"/>
      <c r="LVQ63" s="3644"/>
      <c r="LVR63" s="3645"/>
      <c r="LVS63" s="2386"/>
      <c r="LVT63" s="3646"/>
      <c r="LVU63" s="3647"/>
      <c r="LVV63" s="3648"/>
      <c r="LVW63" s="3646"/>
      <c r="LVX63" s="3647"/>
      <c r="LVY63" s="3646"/>
      <c r="LVZ63" s="3643"/>
      <c r="LWA63" s="3643"/>
      <c r="LWB63" s="3647"/>
      <c r="LWC63" s="3642"/>
      <c r="LWD63" s="3643"/>
      <c r="LWE63" s="3642"/>
      <c r="LWF63" s="3643"/>
      <c r="LWG63" s="3643"/>
      <c r="LWH63" s="3643"/>
      <c r="LWI63" s="3643"/>
      <c r="LWJ63" s="3644"/>
      <c r="LWK63" s="3645"/>
      <c r="LWL63" s="2386"/>
      <c r="LWM63" s="3646"/>
      <c r="LWN63" s="3647"/>
      <c r="LWO63" s="3648"/>
      <c r="LWP63" s="3646"/>
      <c r="LWQ63" s="3647"/>
      <c r="LWR63" s="3646"/>
      <c r="LWS63" s="3643"/>
      <c r="LWT63" s="3643"/>
      <c r="LWU63" s="3647"/>
      <c r="LWV63" s="3642"/>
      <c r="LWW63" s="3643"/>
      <c r="LWX63" s="3642"/>
      <c r="LWY63" s="3643"/>
      <c r="LWZ63" s="3643"/>
      <c r="LXA63" s="3643"/>
      <c r="LXB63" s="3643"/>
      <c r="LXC63" s="3644"/>
      <c r="LXD63" s="3645"/>
      <c r="LXE63" s="2386"/>
      <c r="LXF63" s="3646"/>
      <c r="LXG63" s="3647"/>
      <c r="LXH63" s="3648"/>
      <c r="LXI63" s="3646"/>
      <c r="LXJ63" s="3647"/>
      <c r="LXK63" s="3646"/>
      <c r="LXL63" s="3643"/>
      <c r="LXM63" s="3643"/>
      <c r="LXN63" s="3647"/>
      <c r="LXO63" s="3642"/>
      <c r="LXP63" s="3643"/>
      <c r="LXQ63" s="3642"/>
      <c r="LXR63" s="3643"/>
      <c r="LXS63" s="3643"/>
      <c r="LXT63" s="3643"/>
      <c r="LXU63" s="3643"/>
      <c r="LXV63" s="3644"/>
      <c r="LXW63" s="3645"/>
      <c r="LXX63" s="2386"/>
      <c r="LXY63" s="3646"/>
      <c r="LXZ63" s="3647"/>
      <c r="LYA63" s="3648"/>
      <c r="LYB63" s="3646"/>
      <c r="LYC63" s="3647"/>
      <c r="LYD63" s="3646"/>
      <c r="LYE63" s="3643"/>
      <c r="LYF63" s="3643"/>
      <c r="LYG63" s="3647"/>
      <c r="LYH63" s="3642"/>
      <c r="LYI63" s="3643"/>
      <c r="LYJ63" s="3642"/>
      <c r="LYK63" s="3643"/>
      <c r="LYL63" s="3643"/>
      <c r="LYM63" s="3643"/>
      <c r="LYN63" s="3643"/>
      <c r="LYO63" s="3644"/>
      <c r="LYP63" s="3645"/>
      <c r="LYQ63" s="2386"/>
      <c r="LYR63" s="3646"/>
      <c r="LYS63" s="3647"/>
      <c r="LYT63" s="3648"/>
      <c r="LYU63" s="3646"/>
      <c r="LYV63" s="3647"/>
      <c r="LYW63" s="3646"/>
      <c r="LYX63" s="3643"/>
      <c r="LYY63" s="3643"/>
      <c r="LYZ63" s="3647"/>
      <c r="LZA63" s="3642"/>
      <c r="LZB63" s="3643"/>
      <c r="LZC63" s="3642"/>
      <c r="LZD63" s="3643"/>
      <c r="LZE63" s="3643"/>
      <c r="LZF63" s="3643"/>
      <c r="LZG63" s="3643"/>
      <c r="LZH63" s="3644"/>
      <c r="LZI63" s="3645"/>
      <c r="LZJ63" s="2386"/>
      <c r="LZK63" s="3646"/>
      <c r="LZL63" s="3647"/>
      <c r="LZM63" s="3648"/>
      <c r="LZN63" s="3646"/>
      <c r="LZO63" s="3647"/>
      <c r="LZP63" s="3646"/>
      <c r="LZQ63" s="3643"/>
      <c r="LZR63" s="3643"/>
      <c r="LZS63" s="3647"/>
      <c r="LZT63" s="3642"/>
      <c r="LZU63" s="3643"/>
      <c r="LZV63" s="3642"/>
      <c r="LZW63" s="3643"/>
      <c r="LZX63" s="3643"/>
      <c r="LZY63" s="3643"/>
      <c r="LZZ63" s="3643"/>
      <c r="MAA63" s="3644"/>
      <c r="MAB63" s="3645"/>
      <c r="MAC63" s="2386"/>
      <c r="MAD63" s="3646"/>
      <c r="MAE63" s="3647"/>
      <c r="MAF63" s="3648"/>
      <c r="MAG63" s="3646"/>
      <c r="MAH63" s="3647"/>
      <c r="MAI63" s="3646"/>
      <c r="MAJ63" s="3643"/>
      <c r="MAK63" s="3643"/>
      <c r="MAL63" s="3647"/>
      <c r="MAM63" s="3642"/>
      <c r="MAN63" s="3643"/>
      <c r="MAO63" s="3642"/>
      <c r="MAP63" s="3643"/>
      <c r="MAQ63" s="3643"/>
      <c r="MAR63" s="3643"/>
      <c r="MAS63" s="3643"/>
      <c r="MAT63" s="3644"/>
      <c r="MAU63" s="3645"/>
      <c r="MAV63" s="2386"/>
      <c r="MAW63" s="3646"/>
      <c r="MAX63" s="3647"/>
      <c r="MAY63" s="3648"/>
      <c r="MAZ63" s="3646"/>
      <c r="MBA63" s="3647"/>
      <c r="MBB63" s="3646"/>
      <c r="MBC63" s="3643"/>
      <c r="MBD63" s="3643"/>
      <c r="MBE63" s="3647"/>
      <c r="MBF63" s="3642"/>
      <c r="MBG63" s="3643"/>
      <c r="MBH63" s="3642"/>
      <c r="MBI63" s="3643"/>
      <c r="MBJ63" s="3643"/>
      <c r="MBK63" s="3643"/>
      <c r="MBL63" s="3643"/>
      <c r="MBM63" s="3644"/>
      <c r="MBN63" s="3645"/>
      <c r="MBO63" s="2386"/>
      <c r="MBP63" s="3646"/>
      <c r="MBQ63" s="3647"/>
      <c r="MBR63" s="3648"/>
      <c r="MBS63" s="3646"/>
      <c r="MBT63" s="3647"/>
      <c r="MBU63" s="3646"/>
      <c r="MBV63" s="3643"/>
      <c r="MBW63" s="3643"/>
      <c r="MBX63" s="3647"/>
      <c r="MBY63" s="3642"/>
      <c r="MBZ63" s="3643"/>
      <c r="MCA63" s="3642"/>
      <c r="MCB63" s="3643"/>
      <c r="MCC63" s="3643"/>
      <c r="MCD63" s="3643"/>
      <c r="MCE63" s="3643"/>
      <c r="MCF63" s="3644"/>
      <c r="MCG63" s="3645"/>
      <c r="MCH63" s="2386"/>
      <c r="MCI63" s="3646"/>
      <c r="MCJ63" s="3647"/>
      <c r="MCK63" s="3648"/>
      <c r="MCL63" s="3646"/>
      <c r="MCM63" s="3647"/>
      <c r="MCN63" s="3646"/>
      <c r="MCO63" s="3643"/>
      <c r="MCP63" s="3643"/>
      <c r="MCQ63" s="3647"/>
      <c r="MCR63" s="3642"/>
      <c r="MCS63" s="3643"/>
      <c r="MCT63" s="3642"/>
      <c r="MCU63" s="3643"/>
      <c r="MCV63" s="3643"/>
      <c r="MCW63" s="3643"/>
      <c r="MCX63" s="3643"/>
      <c r="MCY63" s="3644"/>
      <c r="MCZ63" s="3645"/>
      <c r="MDA63" s="2386"/>
      <c r="MDB63" s="3646"/>
      <c r="MDC63" s="3647"/>
      <c r="MDD63" s="3648"/>
      <c r="MDE63" s="3646"/>
      <c r="MDF63" s="3647"/>
      <c r="MDG63" s="3646"/>
      <c r="MDH63" s="3643"/>
      <c r="MDI63" s="3643"/>
      <c r="MDJ63" s="3647"/>
      <c r="MDK63" s="3642"/>
      <c r="MDL63" s="3643"/>
      <c r="MDM63" s="3642"/>
      <c r="MDN63" s="3643"/>
      <c r="MDO63" s="3643"/>
      <c r="MDP63" s="3643"/>
      <c r="MDQ63" s="3643"/>
      <c r="MDR63" s="3644"/>
      <c r="MDS63" s="3645"/>
      <c r="MDT63" s="2386"/>
      <c r="MDU63" s="3646"/>
      <c r="MDV63" s="3647"/>
      <c r="MDW63" s="3648"/>
      <c r="MDX63" s="3646"/>
      <c r="MDY63" s="3647"/>
      <c r="MDZ63" s="3646"/>
      <c r="MEA63" s="3643"/>
      <c r="MEB63" s="3643"/>
      <c r="MEC63" s="3647"/>
      <c r="MED63" s="3642"/>
      <c r="MEE63" s="3643"/>
      <c r="MEF63" s="3642"/>
      <c r="MEG63" s="3643"/>
      <c r="MEH63" s="3643"/>
      <c r="MEI63" s="3643"/>
      <c r="MEJ63" s="3643"/>
      <c r="MEK63" s="3644"/>
      <c r="MEL63" s="3645"/>
      <c r="MEM63" s="2386"/>
      <c r="MEN63" s="3646"/>
      <c r="MEO63" s="3647"/>
      <c r="MEP63" s="3648"/>
      <c r="MEQ63" s="3646"/>
      <c r="MER63" s="3647"/>
      <c r="MES63" s="3646"/>
      <c r="MET63" s="3643"/>
      <c r="MEU63" s="3643"/>
      <c r="MEV63" s="3647"/>
      <c r="MEW63" s="3642"/>
      <c r="MEX63" s="3643"/>
      <c r="MEY63" s="3642"/>
      <c r="MEZ63" s="3643"/>
      <c r="MFA63" s="3643"/>
      <c r="MFB63" s="3643"/>
      <c r="MFC63" s="3643"/>
      <c r="MFD63" s="3644"/>
      <c r="MFE63" s="3645"/>
      <c r="MFF63" s="2386"/>
      <c r="MFG63" s="3646"/>
      <c r="MFH63" s="3647"/>
      <c r="MFI63" s="3648"/>
      <c r="MFJ63" s="3646"/>
      <c r="MFK63" s="3647"/>
      <c r="MFL63" s="3646"/>
      <c r="MFM63" s="3643"/>
      <c r="MFN63" s="3643"/>
      <c r="MFO63" s="3647"/>
      <c r="MFP63" s="3642"/>
      <c r="MFQ63" s="3643"/>
      <c r="MFR63" s="3642"/>
      <c r="MFS63" s="3643"/>
      <c r="MFT63" s="3643"/>
      <c r="MFU63" s="3643"/>
      <c r="MFV63" s="3643"/>
      <c r="MFW63" s="3644"/>
      <c r="MFX63" s="3645"/>
      <c r="MFY63" s="2386"/>
      <c r="MFZ63" s="3646"/>
      <c r="MGA63" s="3647"/>
      <c r="MGB63" s="3648"/>
      <c r="MGC63" s="3646"/>
      <c r="MGD63" s="3647"/>
      <c r="MGE63" s="3646"/>
      <c r="MGF63" s="3643"/>
      <c r="MGG63" s="3643"/>
      <c r="MGH63" s="3647"/>
      <c r="MGI63" s="3642"/>
      <c r="MGJ63" s="3643"/>
      <c r="MGK63" s="3642"/>
      <c r="MGL63" s="3643"/>
      <c r="MGM63" s="3643"/>
      <c r="MGN63" s="3643"/>
      <c r="MGO63" s="3643"/>
      <c r="MGP63" s="3644"/>
      <c r="MGQ63" s="3645"/>
      <c r="MGR63" s="2386"/>
      <c r="MGS63" s="3646"/>
      <c r="MGT63" s="3647"/>
      <c r="MGU63" s="3648"/>
      <c r="MGV63" s="3646"/>
      <c r="MGW63" s="3647"/>
      <c r="MGX63" s="3646"/>
      <c r="MGY63" s="3643"/>
      <c r="MGZ63" s="3643"/>
      <c r="MHA63" s="3647"/>
      <c r="MHB63" s="3642"/>
      <c r="MHC63" s="3643"/>
      <c r="MHD63" s="3642"/>
      <c r="MHE63" s="3643"/>
      <c r="MHF63" s="3643"/>
      <c r="MHG63" s="3643"/>
      <c r="MHH63" s="3643"/>
      <c r="MHI63" s="3644"/>
      <c r="MHJ63" s="3645"/>
      <c r="MHK63" s="2386"/>
      <c r="MHL63" s="3646"/>
      <c r="MHM63" s="3647"/>
      <c r="MHN63" s="3648"/>
      <c r="MHO63" s="3646"/>
      <c r="MHP63" s="3647"/>
      <c r="MHQ63" s="3646"/>
      <c r="MHR63" s="3643"/>
      <c r="MHS63" s="3643"/>
      <c r="MHT63" s="3647"/>
      <c r="MHU63" s="3642"/>
      <c r="MHV63" s="3643"/>
      <c r="MHW63" s="3642"/>
      <c r="MHX63" s="3643"/>
      <c r="MHY63" s="3643"/>
      <c r="MHZ63" s="3643"/>
      <c r="MIA63" s="3643"/>
      <c r="MIB63" s="3644"/>
      <c r="MIC63" s="3645"/>
      <c r="MID63" s="2386"/>
      <c r="MIE63" s="3646"/>
      <c r="MIF63" s="3647"/>
      <c r="MIG63" s="3648"/>
      <c r="MIH63" s="3646"/>
      <c r="MII63" s="3647"/>
      <c r="MIJ63" s="3646"/>
      <c r="MIK63" s="3643"/>
      <c r="MIL63" s="3643"/>
      <c r="MIM63" s="3647"/>
      <c r="MIN63" s="3642"/>
      <c r="MIO63" s="3643"/>
      <c r="MIP63" s="3642"/>
      <c r="MIQ63" s="3643"/>
      <c r="MIR63" s="3643"/>
      <c r="MIS63" s="3643"/>
      <c r="MIT63" s="3643"/>
      <c r="MIU63" s="3644"/>
      <c r="MIV63" s="3645"/>
      <c r="MIW63" s="2386"/>
      <c r="MIX63" s="3646"/>
      <c r="MIY63" s="3647"/>
      <c r="MIZ63" s="3648"/>
      <c r="MJA63" s="3646"/>
      <c r="MJB63" s="3647"/>
      <c r="MJC63" s="3646"/>
      <c r="MJD63" s="3643"/>
      <c r="MJE63" s="3643"/>
      <c r="MJF63" s="3647"/>
      <c r="MJG63" s="3642"/>
      <c r="MJH63" s="3643"/>
      <c r="MJI63" s="3642"/>
      <c r="MJJ63" s="3643"/>
      <c r="MJK63" s="3643"/>
      <c r="MJL63" s="3643"/>
      <c r="MJM63" s="3643"/>
      <c r="MJN63" s="3644"/>
      <c r="MJO63" s="3645"/>
      <c r="MJP63" s="2386"/>
      <c r="MJQ63" s="3646"/>
      <c r="MJR63" s="3647"/>
      <c r="MJS63" s="3648"/>
      <c r="MJT63" s="3646"/>
      <c r="MJU63" s="3647"/>
      <c r="MJV63" s="3646"/>
      <c r="MJW63" s="3643"/>
      <c r="MJX63" s="3643"/>
      <c r="MJY63" s="3647"/>
      <c r="MJZ63" s="3642"/>
      <c r="MKA63" s="3643"/>
      <c r="MKB63" s="3642"/>
      <c r="MKC63" s="3643"/>
      <c r="MKD63" s="3643"/>
      <c r="MKE63" s="3643"/>
      <c r="MKF63" s="3643"/>
      <c r="MKG63" s="3644"/>
      <c r="MKH63" s="3645"/>
      <c r="MKI63" s="2386"/>
      <c r="MKJ63" s="3646"/>
      <c r="MKK63" s="3647"/>
      <c r="MKL63" s="3648"/>
      <c r="MKM63" s="3646"/>
      <c r="MKN63" s="3647"/>
      <c r="MKO63" s="3646"/>
      <c r="MKP63" s="3643"/>
      <c r="MKQ63" s="3643"/>
      <c r="MKR63" s="3647"/>
      <c r="MKS63" s="3642"/>
      <c r="MKT63" s="3643"/>
      <c r="MKU63" s="3642"/>
      <c r="MKV63" s="3643"/>
      <c r="MKW63" s="3643"/>
      <c r="MKX63" s="3643"/>
      <c r="MKY63" s="3643"/>
      <c r="MKZ63" s="3644"/>
      <c r="MLA63" s="3645"/>
      <c r="MLB63" s="2386"/>
      <c r="MLC63" s="3646"/>
      <c r="MLD63" s="3647"/>
      <c r="MLE63" s="3648"/>
      <c r="MLF63" s="3646"/>
      <c r="MLG63" s="3647"/>
      <c r="MLH63" s="3646"/>
      <c r="MLI63" s="3643"/>
      <c r="MLJ63" s="3643"/>
      <c r="MLK63" s="3647"/>
      <c r="MLL63" s="3642"/>
      <c r="MLM63" s="3643"/>
      <c r="MLN63" s="3642"/>
      <c r="MLO63" s="3643"/>
      <c r="MLP63" s="3643"/>
      <c r="MLQ63" s="3643"/>
      <c r="MLR63" s="3643"/>
      <c r="MLS63" s="3644"/>
      <c r="MLT63" s="3645"/>
      <c r="MLU63" s="2386"/>
      <c r="MLV63" s="3646"/>
      <c r="MLW63" s="3647"/>
      <c r="MLX63" s="3648"/>
      <c r="MLY63" s="3646"/>
      <c r="MLZ63" s="3647"/>
      <c r="MMA63" s="3646"/>
      <c r="MMB63" s="3643"/>
      <c r="MMC63" s="3643"/>
      <c r="MMD63" s="3647"/>
      <c r="MME63" s="3642"/>
      <c r="MMF63" s="3643"/>
      <c r="MMG63" s="3642"/>
      <c r="MMH63" s="3643"/>
      <c r="MMI63" s="3643"/>
      <c r="MMJ63" s="3643"/>
      <c r="MMK63" s="3643"/>
      <c r="MML63" s="3644"/>
      <c r="MMM63" s="3645"/>
      <c r="MMN63" s="2386"/>
      <c r="MMO63" s="3646"/>
      <c r="MMP63" s="3647"/>
      <c r="MMQ63" s="3648"/>
      <c r="MMR63" s="3646"/>
      <c r="MMS63" s="3647"/>
      <c r="MMT63" s="3646"/>
      <c r="MMU63" s="3643"/>
      <c r="MMV63" s="3643"/>
      <c r="MMW63" s="3647"/>
      <c r="MMX63" s="3642"/>
      <c r="MMY63" s="3643"/>
      <c r="MMZ63" s="3642"/>
      <c r="MNA63" s="3643"/>
      <c r="MNB63" s="3643"/>
      <c r="MNC63" s="3643"/>
      <c r="MND63" s="3643"/>
      <c r="MNE63" s="3644"/>
      <c r="MNF63" s="3645"/>
      <c r="MNG63" s="2386"/>
      <c r="MNH63" s="3646"/>
      <c r="MNI63" s="3647"/>
      <c r="MNJ63" s="3648"/>
      <c r="MNK63" s="3646"/>
      <c r="MNL63" s="3647"/>
      <c r="MNM63" s="3646"/>
      <c r="MNN63" s="3643"/>
      <c r="MNO63" s="3643"/>
      <c r="MNP63" s="3647"/>
      <c r="MNQ63" s="3642"/>
      <c r="MNR63" s="3643"/>
      <c r="MNS63" s="3642"/>
      <c r="MNT63" s="3643"/>
      <c r="MNU63" s="3643"/>
      <c r="MNV63" s="3643"/>
      <c r="MNW63" s="3643"/>
      <c r="MNX63" s="3644"/>
      <c r="MNY63" s="3645"/>
      <c r="MNZ63" s="2386"/>
      <c r="MOA63" s="3646"/>
      <c r="MOB63" s="3647"/>
      <c r="MOC63" s="3648"/>
      <c r="MOD63" s="3646"/>
      <c r="MOE63" s="3647"/>
      <c r="MOF63" s="3646"/>
      <c r="MOG63" s="3643"/>
      <c r="MOH63" s="3643"/>
      <c r="MOI63" s="3647"/>
      <c r="MOJ63" s="3642"/>
      <c r="MOK63" s="3643"/>
      <c r="MOL63" s="3642"/>
      <c r="MOM63" s="3643"/>
      <c r="MON63" s="3643"/>
      <c r="MOO63" s="3643"/>
      <c r="MOP63" s="3643"/>
      <c r="MOQ63" s="3644"/>
      <c r="MOR63" s="3645"/>
      <c r="MOS63" s="2386"/>
      <c r="MOT63" s="3646"/>
      <c r="MOU63" s="3647"/>
      <c r="MOV63" s="3648"/>
      <c r="MOW63" s="3646"/>
      <c r="MOX63" s="3647"/>
      <c r="MOY63" s="3646"/>
      <c r="MOZ63" s="3643"/>
      <c r="MPA63" s="3643"/>
      <c r="MPB63" s="3647"/>
      <c r="MPC63" s="3642"/>
      <c r="MPD63" s="3643"/>
      <c r="MPE63" s="3642"/>
      <c r="MPF63" s="3643"/>
      <c r="MPG63" s="3643"/>
      <c r="MPH63" s="3643"/>
      <c r="MPI63" s="3643"/>
      <c r="MPJ63" s="3644"/>
      <c r="MPK63" s="3645"/>
      <c r="MPL63" s="2386"/>
      <c r="MPM63" s="3646"/>
      <c r="MPN63" s="3647"/>
      <c r="MPO63" s="3648"/>
      <c r="MPP63" s="3646"/>
      <c r="MPQ63" s="3647"/>
      <c r="MPR63" s="3646"/>
      <c r="MPS63" s="3643"/>
      <c r="MPT63" s="3643"/>
      <c r="MPU63" s="3647"/>
      <c r="MPV63" s="3642"/>
      <c r="MPW63" s="3643"/>
      <c r="MPX63" s="3642"/>
      <c r="MPY63" s="3643"/>
      <c r="MPZ63" s="3643"/>
      <c r="MQA63" s="3643"/>
      <c r="MQB63" s="3643"/>
      <c r="MQC63" s="3644"/>
      <c r="MQD63" s="3645"/>
      <c r="MQE63" s="2386"/>
      <c r="MQF63" s="3646"/>
      <c r="MQG63" s="3647"/>
      <c r="MQH63" s="3648"/>
      <c r="MQI63" s="3646"/>
      <c r="MQJ63" s="3647"/>
      <c r="MQK63" s="3646"/>
      <c r="MQL63" s="3643"/>
      <c r="MQM63" s="3643"/>
      <c r="MQN63" s="3647"/>
      <c r="MQO63" s="3642"/>
      <c r="MQP63" s="3643"/>
      <c r="MQQ63" s="3642"/>
      <c r="MQR63" s="3643"/>
      <c r="MQS63" s="3643"/>
      <c r="MQT63" s="3643"/>
      <c r="MQU63" s="3643"/>
      <c r="MQV63" s="3644"/>
      <c r="MQW63" s="3645"/>
      <c r="MQX63" s="2386"/>
      <c r="MQY63" s="3646"/>
      <c r="MQZ63" s="3647"/>
      <c r="MRA63" s="3648"/>
      <c r="MRB63" s="3646"/>
      <c r="MRC63" s="3647"/>
      <c r="MRD63" s="3646"/>
      <c r="MRE63" s="3643"/>
      <c r="MRF63" s="3643"/>
      <c r="MRG63" s="3647"/>
      <c r="MRH63" s="3642"/>
      <c r="MRI63" s="3643"/>
      <c r="MRJ63" s="3642"/>
      <c r="MRK63" s="3643"/>
      <c r="MRL63" s="3643"/>
      <c r="MRM63" s="3643"/>
      <c r="MRN63" s="3643"/>
      <c r="MRO63" s="3644"/>
      <c r="MRP63" s="3645"/>
      <c r="MRQ63" s="2386"/>
      <c r="MRR63" s="3646"/>
      <c r="MRS63" s="3647"/>
      <c r="MRT63" s="3648"/>
      <c r="MRU63" s="3646"/>
      <c r="MRV63" s="3647"/>
      <c r="MRW63" s="3646"/>
      <c r="MRX63" s="3643"/>
      <c r="MRY63" s="3643"/>
      <c r="MRZ63" s="3647"/>
      <c r="MSA63" s="3642"/>
      <c r="MSB63" s="3643"/>
      <c r="MSC63" s="3642"/>
      <c r="MSD63" s="3643"/>
      <c r="MSE63" s="3643"/>
      <c r="MSF63" s="3643"/>
      <c r="MSG63" s="3643"/>
      <c r="MSH63" s="3644"/>
      <c r="MSI63" s="3645"/>
      <c r="MSJ63" s="2386"/>
      <c r="MSK63" s="3646"/>
      <c r="MSL63" s="3647"/>
      <c r="MSM63" s="3648"/>
      <c r="MSN63" s="3646"/>
      <c r="MSO63" s="3647"/>
      <c r="MSP63" s="3646"/>
      <c r="MSQ63" s="3643"/>
      <c r="MSR63" s="3643"/>
      <c r="MSS63" s="3647"/>
      <c r="MST63" s="3642"/>
      <c r="MSU63" s="3643"/>
      <c r="MSV63" s="3642"/>
      <c r="MSW63" s="3643"/>
      <c r="MSX63" s="3643"/>
      <c r="MSY63" s="3643"/>
      <c r="MSZ63" s="3643"/>
      <c r="MTA63" s="3644"/>
      <c r="MTB63" s="3645"/>
      <c r="MTC63" s="2386"/>
      <c r="MTD63" s="3646"/>
      <c r="MTE63" s="3647"/>
      <c r="MTF63" s="3648"/>
      <c r="MTG63" s="3646"/>
      <c r="MTH63" s="3647"/>
      <c r="MTI63" s="3646"/>
      <c r="MTJ63" s="3643"/>
      <c r="MTK63" s="3643"/>
      <c r="MTL63" s="3647"/>
      <c r="MTM63" s="3642"/>
      <c r="MTN63" s="3643"/>
      <c r="MTO63" s="3642"/>
      <c r="MTP63" s="3643"/>
      <c r="MTQ63" s="3643"/>
      <c r="MTR63" s="3643"/>
      <c r="MTS63" s="3643"/>
      <c r="MTT63" s="3644"/>
      <c r="MTU63" s="3645"/>
      <c r="MTV63" s="2386"/>
      <c r="MTW63" s="3646"/>
      <c r="MTX63" s="3647"/>
      <c r="MTY63" s="3648"/>
      <c r="MTZ63" s="3646"/>
      <c r="MUA63" s="3647"/>
      <c r="MUB63" s="3646"/>
      <c r="MUC63" s="3643"/>
      <c r="MUD63" s="3643"/>
      <c r="MUE63" s="3647"/>
      <c r="MUF63" s="3642"/>
      <c r="MUG63" s="3643"/>
      <c r="MUH63" s="3642"/>
      <c r="MUI63" s="3643"/>
      <c r="MUJ63" s="3643"/>
      <c r="MUK63" s="3643"/>
      <c r="MUL63" s="3643"/>
      <c r="MUM63" s="3644"/>
      <c r="MUN63" s="3645"/>
      <c r="MUO63" s="2386"/>
      <c r="MUP63" s="3646"/>
      <c r="MUQ63" s="3647"/>
      <c r="MUR63" s="3648"/>
      <c r="MUS63" s="3646"/>
      <c r="MUT63" s="3647"/>
      <c r="MUU63" s="3646"/>
      <c r="MUV63" s="3643"/>
      <c r="MUW63" s="3643"/>
      <c r="MUX63" s="3647"/>
      <c r="MUY63" s="3642"/>
      <c r="MUZ63" s="3643"/>
      <c r="MVA63" s="3642"/>
      <c r="MVB63" s="3643"/>
      <c r="MVC63" s="3643"/>
      <c r="MVD63" s="3643"/>
      <c r="MVE63" s="3643"/>
      <c r="MVF63" s="3644"/>
      <c r="MVG63" s="3645"/>
      <c r="MVH63" s="2386"/>
      <c r="MVI63" s="3646"/>
      <c r="MVJ63" s="3647"/>
      <c r="MVK63" s="3648"/>
      <c r="MVL63" s="3646"/>
      <c r="MVM63" s="3647"/>
      <c r="MVN63" s="3646"/>
      <c r="MVO63" s="3643"/>
      <c r="MVP63" s="3643"/>
      <c r="MVQ63" s="3647"/>
      <c r="MVR63" s="3642"/>
      <c r="MVS63" s="3643"/>
      <c r="MVT63" s="3642"/>
      <c r="MVU63" s="3643"/>
      <c r="MVV63" s="3643"/>
      <c r="MVW63" s="3643"/>
      <c r="MVX63" s="3643"/>
      <c r="MVY63" s="3644"/>
      <c r="MVZ63" s="3645"/>
      <c r="MWA63" s="2386"/>
      <c r="MWB63" s="3646"/>
      <c r="MWC63" s="3647"/>
      <c r="MWD63" s="3648"/>
      <c r="MWE63" s="3646"/>
      <c r="MWF63" s="3647"/>
      <c r="MWG63" s="3646"/>
      <c r="MWH63" s="3643"/>
      <c r="MWI63" s="3643"/>
      <c r="MWJ63" s="3647"/>
      <c r="MWK63" s="3642"/>
      <c r="MWL63" s="3643"/>
      <c r="MWM63" s="3642"/>
      <c r="MWN63" s="3643"/>
      <c r="MWO63" s="3643"/>
      <c r="MWP63" s="3643"/>
      <c r="MWQ63" s="3643"/>
      <c r="MWR63" s="3644"/>
      <c r="MWS63" s="3645"/>
      <c r="MWT63" s="2386"/>
      <c r="MWU63" s="3646"/>
      <c r="MWV63" s="3647"/>
      <c r="MWW63" s="3648"/>
      <c r="MWX63" s="3646"/>
      <c r="MWY63" s="3647"/>
      <c r="MWZ63" s="3646"/>
      <c r="MXA63" s="3643"/>
      <c r="MXB63" s="3643"/>
      <c r="MXC63" s="3647"/>
      <c r="MXD63" s="3642"/>
      <c r="MXE63" s="3643"/>
      <c r="MXF63" s="3642"/>
      <c r="MXG63" s="3643"/>
      <c r="MXH63" s="3643"/>
      <c r="MXI63" s="3643"/>
      <c r="MXJ63" s="3643"/>
      <c r="MXK63" s="3644"/>
      <c r="MXL63" s="3645"/>
      <c r="MXM63" s="2386"/>
      <c r="MXN63" s="3646"/>
      <c r="MXO63" s="3647"/>
      <c r="MXP63" s="3648"/>
      <c r="MXQ63" s="3646"/>
      <c r="MXR63" s="3647"/>
      <c r="MXS63" s="3646"/>
      <c r="MXT63" s="3643"/>
      <c r="MXU63" s="3643"/>
      <c r="MXV63" s="3647"/>
      <c r="MXW63" s="3642"/>
      <c r="MXX63" s="3643"/>
      <c r="MXY63" s="3642"/>
      <c r="MXZ63" s="3643"/>
      <c r="MYA63" s="3643"/>
      <c r="MYB63" s="3643"/>
      <c r="MYC63" s="3643"/>
      <c r="MYD63" s="3644"/>
      <c r="MYE63" s="3645"/>
      <c r="MYF63" s="2386"/>
      <c r="MYG63" s="3646"/>
      <c r="MYH63" s="3647"/>
      <c r="MYI63" s="3648"/>
      <c r="MYJ63" s="3646"/>
      <c r="MYK63" s="3647"/>
      <c r="MYL63" s="3646"/>
      <c r="MYM63" s="3643"/>
      <c r="MYN63" s="3643"/>
      <c r="MYO63" s="3647"/>
      <c r="MYP63" s="3642"/>
      <c r="MYQ63" s="3643"/>
      <c r="MYR63" s="3642"/>
      <c r="MYS63" s="3643"/>
      <c r="MYT63" s="3643"/>
      <c r="MYU63" s="3643"/>
      <c r="MYV63" s="3643"/>
      <c r="MYW63" s="3644"/>
      <c r="MYX63" s="3645"/>
      <c r="MYY63" s="2386"/>
      <c r="MYZ63" s="3646"/>
      <c r="MZA63" s="3647"/>
      <c r="MZB63" s="3648"/>
      <c r="MZC63" s="3646"/>
      <c r="MZD63" s="3647"/>
      <c r="MZE63" s="3646"/>
      <c r="MZF63" s="3643"/>
      <c r="MZG63" s="3643"/>
      <c r="MZH63" s="3647"/>
      <c r="MZI63" s="3642"/>
      <c r="MZJ63" s="3643"/>
      <c r="MZK63" s="3642"/>
      <c r="MZL63" s="3643"/>
      <c r="MZM63" s="3643"/>
      <c r="MZN63" s="3643"/>
      <c r="MZO63" s="3643"/>
      <c r="MZP63" s="3644"/>
      <c r="MZQ63" s="3645"/>
      <c r="MZR63" s="2386"/>
      <c r="MZS63" s="3646"/>
      <c r="MZT63" s="3647"/>
      <c r="MZU63" s="3648"/>
      <c r="MZV63" s="3646"/>
      <c r="MZW63" s="3647"/>
      <c r="MZX63" s="3646"/>
      <c r="MZY63" s="3643"/>
      <c r="MZZ63" s="3643"/>
      <c r="NAA63" s="3647"/>
      <c r="NAB63" s="3642"/>
      <c r="NAC63" s="3643"/>
      <c r="NAD63" s="3642"/>
      <c r="NAE63" s="3643"/>
      <c r="NAF63" s="3643"/>
      <c r="NAG63" s="3643"/>
      <c r="NAH63" s="3643"/>
      <c r="NAI63" s="3644"/>
      <c r="NAJ63" s="3645"/>
      <c r="NAK63" s="2386"/>
      <c r="NAL63" s="3646"/>
      <c r="NAM63" s="3647"/>
      <c r="NAN63" s="3648"/>
      <c r="NAO63" s="3646"/>
      <c r="NAP63" s="3647"/>
      <c r="NAQ63" s="3646"/>
      <c r="NAR63" s="3643"/>
      <c r="NAS63" s="3643"/>
      <c r="NAT63" s="3647"/>
      <c r="NAU63" s="3642"/>
      <c r="NAV63" s="3643"/>
      <c r="NAW63" s="3642"/>
      <c r="NAX63" s="3643"/>
      <c r="NAY63" s="3643"/>
      <c r="NAZ63" s="3643"/>
      <c r="NBA63" s="3643"/>
      <c r="NBB63" s="3644"/>
      <c r="NBC63" s="3645"/>
      <c r="NBD63" s="2386"/>
      <c r="NBE63" s="3646"/>
      <c r="NBF63" s="3647"/>
      <c r="NBG63" s="3648"/>
      <c r="NBH63" s="3646"/>
      <c r="NBI63" s="3647"/>
      <c r="NBJ63" s="3646"/>
      <c r="NBK63" s="3643"/>
      <c r="NBL63" s="3643"/>
      <c r="NBM63" s="3647"/>
      <c r="NBN63" s="3642"/>
      <c r="NBO63" s="3643"/>
      <c r="NBP63" s="3642"/>
      <c r="NBQ63" s="3643"/>
      <c r="NBR63" s="3643"/>
      <c r="NBS63" s="3643"/>
      <c r="NBT63" s="3643"/>
      <c r="NBU63" s="3644"/>
      <c r="NBV63" s="3645"/>
      <c r="NBW63" s="2386"/>
      <c r="NBX63" s="3646"/>
      <c r="NBY63" s="3647"/>
      <c r="NBZ63" s="3648"/>
      <c r="NCA63" s="3646"/>
      <c r="NCB63" s="3647"/>
      <c r="NCC63" s="3646"/>
      <c r="NCD63" s="3643"/>
      <c r="NCE63" s="3643"/>
      <c r="NCF63" s="3647"/>
      <c r="NCG63" s="3642"/>
      <c r="NCH63" s="3643"/>
      <c r="NCI63" s="3642"/>
      <c r="NCJ63" s="3643"/>
      <c r="NCK63" s="3643"/>
      <c r="NCL63" s="3643"/>
      <c r="NCM63" s="3643"/>
      <c r="NCN63" s="3644"/>
      <c r="NCO63" s="3645"/>
      <c r="NCP63" s="2386"/>
      <c r="NCQ63" s="3646"/>
      <c r="NCR63" s="3647"/>
      <c r="NCS63" s="3648"/>
      <c r="NCT63" s="3646"/>
      <c r="NCU63" s="3647"/>
      <c r="NCV63" s="3646"/>
      <c r="NCW63" s="3643"/>
      <c r="NCX63" s="3643"/>
      <c r="NCY63" s="3647"/>
      <c r="NCZ63" s="3642"/>
      <c r="NDA63" s="3643"/>
      <c r="NDB63" s="3642"/>
      <c r="NDC63" s="3643"/>
      <c r="NDD63" s="3643"/>
      <c r="NDE63" s="3643"/>
      <c r="NDF63" s="3643"/>
      <c r="NDG63" s="3644"/>
      <c r="NDH63" s="3645"/>
      <c r="NDI63" s="2386"/>
      <c r="NDJ63" s="3646"/>
      <c r="NDK63" s="3647"/>
      <c r="NDL63" s="3648"/>
      <c r="NDM63" s="3646"/>
      <c r="NDN63" s="3647"/>
      <c r="NDO63" s="3646"/>
      <c r="NDP63" s="3643"/>
      <c r="NDQ63" s="3643"/>
      <c r="NDR63" s="3647"/>
      <c r="NDS63" s="3642"/>
      <c r="NDT63" s="3643"/>
      <c r="NDU63" s="3642"/>
      <c r="NDV63" s="3643"/>
      <c r="NDW63" s="3643"/>
      <c r="NDX63" s="3643"/>
      <c r="NDY63" s="3643"/>
      <c r="NDZ63" s="3644"/>
      <c r="NEA63" s="3645"/>
      <c r="NEB63" s="2386"/>
      <c r="NEC63" s="3646"/>
      <c r="NED63" s="3647"/>
      <c r="NEE63" s="3648"/>
      <c r="NEF63" s="3646"/>
      <c r="NEG63" s="3647"/>
      <c r="NEH63" s="3646"/>
      <c r="NEI63" s="3643"/>
      <c r="NEJ63" s="3643"/>
      <c r="NEK63" s="3647"/>
      <c r="NEL63" s="3642"/>
      <c r="NEM63" s="3643"/>
      <c r="NEN63" s="3642"/>
      <c r="NEO63" s="3643"/>
      <c r="NEP63" s="3643"/>
      <c r="NEQ63" s="3643"/>
      <c r="NER63" s="3643"/>
      <c r="NES63" s="3644"/>
      <c r="NET63" s="3645"/>
      <c r="NEU63" s="2386"/>
      <c r="NEV63" s="3646"/>
      <c r="NEW63" s="3647"/>
      <c r="NEX63" s="3648"/>
      <c r="NEY63" s="3646"/>
      <c r="NEZ63" s="3647"/>
      <c r="NFA63" s="3646"/>
      <c r="NFB63" s="3643"/>
      <c r="NFC63" s="3643"/>
      <c r="NFD63" s="3647"/>
      <c r="NFE63" s="3642"/>
      <c r="NFF63" s="3643"/>
      <c r="NFG63" s="3642"/>
      <c r="NFH63" s="3643"/>
      <c r="NFI63" s="3643"/>
      <c r="NFJ63" s="3643"/>
      <c r="NFK63" s="3643"/>
      <c r="NFL63" s="3644"/>
      <c r="NFM63" s="3645"/>
      <c r="NFN63" s="2386"/>
      <c r="NFO63" s="3646"/>
      <c r="NFP63" s="3647"/>
      <c r="NFQ63" s="3648"/>
      <c r="NFR63" s="3646"/>
      <c r="NFS63" s="3647"/>
      <c r="NFT63" s="3646"/>
      <c r="NFU63" s="3643"/>
      <c r="NFV63" s="3643"/>
      <c r="NFW63" s="3647"/>
      <c r="NFX63" s="3642"/>
      <c r="NFY63" s="3643"/>
      <c r="NFZ63" s="3642"/>
      <c r="NGA63" s="3643"/>
      <c r="NGB63" s="3643"/>
      <c r="NGC63" s="3643"/>
      <c r="NGD63" s="3643"/>
      <c r="NGE63" s="3644"/>
      <c r="NGF63" s="3645"/>
      <c r="NGG63" s="2386"/>
      <c r="NGH63" s="3646"/>
      <c r="NGI63" s="3647"/>
      <c r="NGJ63" s="3648"/>
      <c r="NGK63" s="3646"/>
      <c r="NGL63" s="3647"/>
      <c r="NGM63" s="3646"/>
      <c r="NGN63" s="3643"/>
      <c r="NGO63" s="3643"/>
      <c r="NGP63" s="3647"/>
      <c r="NGQ63" s="3642"/>
      <c r="NGR63" s="3643"/>
      <c r="NGS63" s="3642"/>
      <c r="NGT63" s="3643"/>
      <c r="NGU63" s="3643"/>
      <c r="NGV63" s="3643"/>
      <c r="NGW63" s="3643"/>
      <c r="NGX63" s="3644"/>
      <c r="NGY63" s="3645"/>
      <c r="NGZ63" s="2386"/>
      <c r="NHA63" s="3646"/>
      <c r="NHB63" s="3647"/>
      <c r="NHC63" s="3648"/>
      <c r="NHD63" s="3646"/>
      <c r="NHE63" s="3647"/>
      <c r="NHF63" s="3646"/>
      <c r="NHG63" s="3643"/>
      <c r="NHH63" s="3643"/>
      <c r="NHI63" s="3647"/>
      <c r="NHJ63" s="3642"/>
      <c r="NHK63" s="3643"/>
      <c r="NHL63" s="3642"/>
      <c r="NHM63" s="3643"/>
      <c r="NHN63" s="3643"/>
      <c r="NHO63" s="3643"/>
      <c r="NHP63" s="3643"/>
      <c r="NHQ63" s="3644"/>
      <c r="NHR63" s="3645"/>
      <c r="NHS63" s="2386"/>
      <c r="NHT63" s="3646"/>
      <c r="NHU63" s="3647"/>
      <c r="NHV63" s="3648"/>
      <c r="NHW63" s="3646"/>
      <c r="NHX63" s="3647"/>
      <c r="NHY63" s="3646"/>
      <c r="NHZ63" s="3643"/>
      <c r="NIA63" s="3643"/>
      <c r="NIB63" s="3647"/>
      <c r="NIC63" s="3642"/>
      <c r="NID63" s="3643"/>
      <c r="NIE63" s="3642"/>
      <c r="NIF63" s="3643"/>
      <c r="NIG63" s="3643"/>
      <c r="NIH63" s="3643"/>
      <c r="NII63" s="3643"/>
      <c r="NIJ63" s="3644"/>
      <c r="NIK63" s="3645"/>
      <c r="NIL63" s="2386"/>
      <c r="NIM63" s="3646"/>
      <c r="NIN63" s="3647"/>
      <c r="NIO63" s="3648"/>
      <c r="NIP63" s="3646"/>
      <c r="NIQ63" s="3647"/>
      <c r="NIR63" s="3646"/>
      <c r="NIS63" s="3643"/>
      <c r="NIT63" s="3643"/>
      <c r="NIU63" s="3647"/>
      <c r="NIV63" s="3642"/>
      <c r="NIW63" s="3643"/>
      <c r="NIX63" s="3642"/>
      <c r="NIY63" s="3643"/>
      <c r="NIZ63" s="3643"/>
      <c r="NJA63" s="3643"/>
      <c r="NJB63" s="3643"/>
      <c r="NJC63" s="3644"/>
      <c r="NJD63" s="3645"/>
      <c r="NJE63" s="2386"/>
      <c r="NJF63" s="3646"/>
      <c r="NJG63" s="3647"/>
      <c r="NJH63" s="3648"/>
      <c r="NJI63" s="3646"/>
      <c r="NJJ63" s="3647"/>
      <c r="NJK63" s="3646"/>
      <c r="NJL63" s="3643"/>
      <c r="NJM63" s="3643"/>
      <c r="NJN63" s="3647"/>
      <c r="NJO63" s="3642"/>
      <c r="NJP63" s="3643"/>
      <c r="NJQ63" s="3642"/>
      <c r="NJR63" s="3643"/>
      <c r="NJS63" s="3643"/>
      <c r="NJT63" s="3643"/>
      <c r="NJU63" s="3643"/>
      <c r="NJV63" s="3644"/>
      <c r="NJW63" s="3645"/>
      <c r="NJX63" s="2386"/>
      <c r="NJY63" s="3646"/>
      <c r="NJZ63" s="3647"/>
      <c r="NKA63" s="3648"/>
      <c r="NKB63" s="3646"/>
      <c r="NKC63" s="3647"/>
      <c r="NKD63" s="3646"/>
      <c r="NKE63" s="3643"/>
      <c r="NKF63" s="3643"/>
      <c r="NKG63" s="3647"/>
      <c r="NKH63" s="3642"/>
      <c r="NKI63" s="3643"/>
      <c r="NKJ63" s="3642"/>
      <c r="NKK63" s="3643"/>
      <c r="NKL63" s="3643"/>
      <c r="NKM63" s="3643"/>
      <c r="NKN63" s="3643"/>
      <c r="NKO63" s="3644"/>
      <c r="NKP63" s="3645"/>
      <c r="NKQ63" s="2386"/>
      <c r="NKR63" s="3646"/>
      <c r="NKS63" s="3647"/>
      <c r="NKT63" s="3648"/>
      <c r="NKU63" s="3646"/>
      <c r="NKV63" s="3647"/>
      <c r="NKW63" s="3646"/>
      <c r="NKX63" s="3643"/>
      <c r="NKY63" s="3643"/>
      <c r="NKZ63" s="3647"/>
      <c r="NLA63" s="3642"/>
      <c r="NLB63" s="3643"/>
      <c r="NLC63" s="3642"/>
      <c r="NLD63" s="3643"/>
      <c r="NLE63" s="3643"/>
      <c r="NLF63" s="3643"/>
      <c r="NLG63" s="3643"/>
      <c r="NLH63" s="3644"/>
      <c r="NLI63" s="3645"/>
      <c r="NLJ63" s="2386"/>
      <c r="NLK63" s="3646"/>
      <c r="NLL63" s="3647"/>
      <c r="NLM63" s="3648"/>
      <c r="NLN63" s="3646"/>
      <c r="NLO63" s="3647"/>
      <c r="NLP63" s="3646"/>
      <c r="NLQ63" s="3643"/>
      <c r="NLR63" s="3643"/>
      <c r="NLS63" s="3647"/>
      <c r="NLT63" s="3642"/>
      <c r="NLU63" s="3643"/>
      <c r="NLV63" s="3642"/>
      <c r="NLW63" s="3643"/>
      <c r="NLX63" s="3643"/>
      <c r="NLY63" s="3643"/>
      <c r="NLZ63" s="3643"/>
      <c r="NMA63" s="3644"/>
      <c r="NMB63" s="3645"/>
      <c r="NMC63" s="2386"/>
      <c r="NMD63" s="3646"/>
      <c r="NME63" s="3647"/>
      <c r="NMF63" s="3648"/>
      <c r="NMG63" s="3646"/>
      <c r="NMH63" s="3647"/>
      <c r="NMI63" s="3646"/>
      <c r="NMJ63" s="3643"/>
      <c r="NMK63" s="3643"/>
      <c r="NML63" s="3647"/>
      <c r="NMM63" s="3642"/>
      <c r="NMN63" s="3643"/>
      <c r="NMO63" s="3642"/>
      <c r="NMP63" s="3643"/>
      <c r="NMQ63" s="3643"/>
      <c r="NMR63" s="3643"/>
      <c r="NMS63" s="3643"/>
      <c r="NMT63" s="3644"/>
      <c r="NMU63" s="3645"/>
      <c r="NMV63" s="2386"/>
      <c r="NMW63" s="3646"/>
      <c r="NMX63" s="3647"/>
      <c r="NMY63" s="3648"/>
      <c r="NMZ63" s="3646"/>
      <c r="NNA63" s="3647"/>
      <c r="NNB63" s="3646"/>
      <c r="NNC63" s="3643"/>
      <c r="NND63" s="3643"/>
      <c r="NNE63" s="3647"/>
      <c r="NNF63" s="3642"/>
      <c r="NNG63" s="3643"/>
      <c r="NNH63" s="3642"/>
      <c r="NNI63" s="3643"/>
      <c r="NNJ63" s="3643"/>
      <c r="NNK63" s="3643"/>
      <c r="NNL63" s="3643"/>
      <c r="NNM63" s="3644"/>
      <c r="NNN63" s="3645"/>
      <c r="NNO63" s="2386"/>
      <c r="NNP63" s="3646"/>
      <c r="NNQ63" s="3647"/>
      <c r="NNR63" s="3648"/>
      <c r="NNS63" s="3646"/>
      <c r="NNT63" s="3647"/>
      <c r="NNU63" s="3646"/>
      <c r="NNV63" s="3643"/>
      <c r="NNW63" s="3643"/>
      <c r="NNX63" s="3647"/>
      <c r="NNY63" s="3642"/>
      <c r="NNZ63" s="3643"/>
      <c r="NOA63" s="3642"/>
      <c r="NOB63" s="3643"/>
      <c r="NOC63" s="3643"/>
      <c r="NOD63" s="3643"/>
      <c r="NOE63" s="3643"/>
      <c r="NOF63" s="3644"/>
      <c r="NOG63" s="3645"/>
      <c r="NOH63" s="2386"/>
      <c r="NOI63" s="3646"/>
      <c r="NOJ63" s="3647"/>
      <c r="NOK63" s="3648"/>
      <c r="NOL63" s="3646"/>
      <c r="NOM63" s="3647"/>
      <c r="NON63" s="3646"/>
      <c r="NOO63" s="3643"/>
      <c r="NOP63" s="3643"/>
      <c r="NOQ63" s="3647"/>
      <c r="NOR63" s="3642"/>
      <c r="NOS63" s="3643"/>
      <c r="NOT63" s="3642"/>
      <c r="NOU63" s="3643"/>
      <c r="NOV63" s="3643"/>
      <c r="NOW63" s="3643"/>
      <c r="NOX63" s="3643"/>
      <c r="NOY63" s="3644"/>
      <c r="NOZ63" s="3645"/>
      <c r="NPA63" s="2386"/>
      <c r="NPB63" s="3646"/>
      <c r="NPC63" s="3647"/>
      <c r="NPD63" s="3648"/>
      <c r="NPE63" s="3646"/>
      <c r="NPF63" s="3647"/>
      <c r="NPG63" s="3646"/>
      <c r="NPH63" s="3643"/>
      <c r="NPI63" s="3643"/>
      <c r="NPJ63" s="3647"/>
      <c r="NPK63" s="3642"/>
      <c r="NPL63" s="3643"/>
      <c r="NPM63" s="3642"/>
      <c r="NPN63" s="3643"/>
      <c r="NPO63" s="3643"/>
      <c r="NPP63" s="3643"/>
      <c r="NPQ63" s="3643"/>
      <c r="NPR63" s="3644"/>
      <c r="NPS63" s="3645"/>
      <c r="NPT63" s="2386"/>
      <c r="NPU63" s="3646"/>
      <c r="NPV63" s="3647"/>
      <c r="NPW63" s="3648"/>
      <c r="NPX63" s="3646"/>
      <c r="NPY63" s="3647"/>
      <c r="NPZ63" s="3646"/>
      <c r="NQA63" s="3643"/>
      <c r="NQB63" s="3643"/>
      <c r="NQC63" s="3647"/>
      <c r="NQD63" s="3642"/>
      <c r="NQE63" s="3643"/>
      <c r="NQF63" s="3642"/>
      <c r="NQG63" s="3643"/>
      <c r="NQH63" s="3643"/>
      <c r="NQI63" s="3643"/>
      <c r="NQJ63" s="3643"/>
      <c r="NQK63" s="3644"/>
      <c r="NQL63" s="3645"/>
      <c r="NQM63" s="2386"/>
      <c r="NQN63" s="3646"/>
      <c r="NQO63" s="3647"/>
      <c r="NQP63" s="3648"/>
      <c r="NQQ63" s="3646"/>
      <c r="NQR63" s="3647"/>
      <c r="NQS63" s="3646"/>
      <c r="NQT63" s="3643"/>
      <c r="NQU63" s="3643"/>
      <c r="NQV63" s="3647"/>
      <c r="NQW63" s="3642"/>
      <c r="NQX63" s="3643"/>
      <c r="NQY63" s="3642"/>
      <c r="NQZ63" s="3643"/>
      <c r="NRA63" s="3643"/>
      <c r="NRB63" s="3643"/>
      <c r="NRC63" s="3643"/>
      <c r="NRD63" s="3644"/>
      <c r="NRE63" s="3645"/>
      <c r="NRF63" s="2386"/>
      <c r="NRG63" s="3646"/>
      <c r="NRH63" s="3647"/>
      <c r="NRI63" s="3648"/>
      <c r="NRJ63" s="3646"/>
      <c r="NRK63" s="3647"/>
      <c r="NRL63" s="3646"/>
      <c r="NRM63" s="3643"/>
      <c r="NRN63" s="3643"/>
      <c r="NRO63" s="3647"/>
      <c r="NRP63" s="3642"/>
      <c r="NRQ63" s="3643"/>
      <c r="NRR63" s="3642"/>
      <c r="NRS63" s="3643"/>
      <c r="NRT63" s="3643"/>
      <c r="NRU63" s="3643"/>
      <c r="NRV63" s="3643"/>
      <c r="NRW63" s="3644"/>
      <c r="NRX63" s="3645"/>
      <c r="NRY63" s="2386"/>
      <c r="NRZ63" s="3646"/>
      <c r="NSA63" s="3647"/>
      <c r="NSB63" s="3648"/>
      <c r="NSC63" s="3646"/>
      <c r="NSD63" s="3647"/>
      <c r="NSE63" s="3646"/>
      <c r="NSF63" s="3643"/>
      <c r="NSG63" s="3643"/>
      <c r="NSH63" s="3647"/>
      <c r="NSI63" s="3642"/>
      <c r="NSJ63" s="3643"/>
      <c r="NSK63" s="3642"/>
      <c r="NSL63" s="3643"/>
      <c r="NSM63" s="3643"/>
      <c r="NSN63" s="3643"/>
      <c r="NSO63" s="3643"/>
      <c r="NSP63" s="3644"/>
      <c r="NSQ63" s="3645"/>
      <c r="NSR63" s="2386"/>
      <c r="NSS63" s="3646"/>
      <c r="NST63" s="3647"/>
      <c r="NSU63" s="3648"/>
      <c r="NSV63" s="3646"/>
      <c r="NSW63" s="3647"/>
      <c r="NSX63" s="3646"/>
      <c r="NSY63" s="3643"/>
      <c r="NSZ63" s="3643"/>
      <c r="NTA63" s="3647"/>
      <c r="NTB63" s="3642"/>
      <c r="NTC63" s="3643"/>
      <c r="NTD63" s="3642"/>
      <c r="NTE63" s="3643"/>
      <c r="NTF63" s="3643"/>
      <c r="NTG63" s="3643"/>
      <c r="NTH63" s="3643"/>
      <c r="NTI63" s="3644"/>
      <c r="NTJ63" s="3645"/>
      <c r="NTK63" s="2386"/>
      <c r="NTL63" s="3646"/>
      <c r="NTM63" s="3647"/>
      <c r="NTN63" s="3648"/>
      <c r="NTO63" s="3646"/>
      <c r="NTP63" s="3647"/>
      <c r="NTQ63" s="3646"/>
      <c r="NTR63" s="3643"/>
      <c r="NTS63" s="3643"/>
      <c r="NTT63" s="3647"/>
      <c r="NTU63" s="3642"/>
      <c r="NTV63" s="3643"/>
      <c r="NTW63" s="3642"/>
      <c r="NTX63" s="3643"/>
      <c r="NTY63" s="3643"/>
      <c r="NTZ63" s="3643"/>
      <c r="NUA63" s="3643"/>
      <c r="NUB63" s="3644"/>
      <c r="NUC63" s="3645"/>
      <c r="NUD63" s="2386"/>
      <c r="NUE63" s="3646"/>
      <c r="NUF63" s="3647"/>
      <c r="NUG63" s="3648"/>
      <c r="NUH63" s="3646"/>
      <c r="NUI63" s="3647"/>
      <c r="NUJ63" s="3646"/>
      <c r="NUK63" s="3643"/>
      <c r="NUL63" s="3643"/>
      <c r="NUM63" s="3647"/>
      <c r="NUN63" s="3642"/>
      <c r="NUO63" s="3643"/>
      <c r="NUP63" s="3642"/>
      <c r="NUQ63" s="3643"/>
      <c r="NUR63" s="3643"/>
      <c r="NUS63" s="3643"/>
      <c r="NUT63" s="3643"/>
      <c r="NUU63" s="3644"/>
      <c r="NUV63" s="3645"/>
      <c r="NUW63" s="2386"/>
      <c r="NUX63" s="3646"/>
      <c r="NUY63" s="3647"/>
      <c r="NUZ63" s="3648"/>
      <c r="NVA63" s="3646"/>
      <c r="NVB63" s="3647"/>
      <c r="NVC63" s="3646"/>
      <c r="NVD63" s="3643"/>
      <c r="NVE63" s="3643"/>
      <c r="NVF63" s="3647"/>
      <c r="NVG63" s="3642"/>
      <c r="NVH63" s="3643"/>
      <c r="NVI63" s="3642"/>
      <c r="NVJ63" s="3643"/>
      <c r="NVK63" s="3643"/>
      <c r="NVL63" s="3643"/>
      <c r="NVM63" s="3643"/>
      <c r="NVN63" s="3644"/>
      <c r="NVO63" s="3645"/>
      <c r="NVP63" s="2386"/>
      <c r="NVQ63" s="3646"/>
      <c r="NVR63" s="3647"/>
      <c r="NVS63" s="3648"/>
      <c r="NVT63" s="3646"/>
      <c r="NVU63" s="3647"/>
      <c r="NVV63" s="3646"/>
      <c r="NVW63" s="3643"/>
      <c r="NVX63" s="3643"/>
      <c r="NVY63" s="3647"/>
      <c r="NVZ63" s="3642"/>
      <c r="NWA63" s="3643"/>
      <c r="NWB63" s="3642"/>
      <c r="NWC63" s="3643"/>
      <c r="NWD63" s="3643"/>
      <c r="NWE63" s="3643"/>
      <c r="NWF63" s="3643"/>
      <c r="NWG63" s="3644"/>
      <c r="NWH63" s="3645"/>
      <c r="NWI63" s="2386"/>
      <c r="NWJ63" s="3646"/>
      <c r="NWK63" s="3647"/>
      <c r="NWL63" s="3648"/>
      <c r="NWM63" s="3646"/>
      <c r="NWN63" s="3647"/>
      <c r="NWO63" s="3646"/>
      <c r="NWP63" s="3643"/>
      <c r="NWQ63" s="3643"/>
      <c r="NWR63" s="3647"/>
      <c r="NWS63" s="3642"/>
      <c r="NWT63" s="3643"/>
      <c r="NWU63" s="3642"/>
      <c r="NWV63" s="3643"/>
      <c r="NWW63" s="3643"/>
      <c r="NWX63" s="3643"/>
      <c r="NWY63" s="3643"/>
      <c r="NWZ63" s="3644"/>
      <c r="NXA63" s="3645"/>
      <c r="NXB63" s="2386"/>
      <c r="NXC63" s="3646"/>
      <c r="NXD63" s="3647"/>
      <c r="NXE63" s="3648"/>
      <c r="NXF63" s="3646"/>
      <c r="NXG63" s="3647"/>
      <c r="NXH63" s="3646"/>
      <c r="NXI63" s="3643"/>
      <c r="NXJ63" s="3643"/>
      <c r="NXK63" s="3647"/>
      <c r="NXL63" s="3642"/>
      <c r="NXM63" s="3643"/>
      <c r="NXN63" s="3642"/>
      <c r="NXO63" s="3643"/>
      <c r="NXP63" s="3643"/>
      <c r="NXQ63" s="3643"/>
      <c r="NXR63" s="3643"/>
      <c r="NXS63" s="3644"/>
      <c r="NXT63" s="3645"/>
      <c r="NXU63" s="2386"/>
      <c r="NXV63" s="3646"/>
      <c r="NXW63" s="3647"/>
      <c r="NXX63" s="3648"/>
      <c r="NXY63" s="3646"/>
      <c r="NXZ63" s="3647"/>
      <c r="NYA63" s="3646"/>
      <c r="NYB63" s="3643"/>
      <c r="NYC63" s="3643"/>
      <c r="NYD63" s="3647"/>
      <c r="NYE63" s="3642"/>
      <c r="NYF63" s="3643"/>
      <c r="NYG63" s="3642"/>
      <c r="NYH63" s="3643"/>
      <c r="NYI63" s="3643"/>
      <c r="NYJ63" s="3643"/>
      <c r="NYK63" s="3643"/>
      <c r="NYL63" s="3644"/>
      <c r="NYM63" s="3645"/>
      <c r="NYN63" s="2386"/>
      <c r="NYO63" s="3646"/>
      <c r="NYP63" s="3647"/>
      <c r="NYQ63" s="3648"/>
      <c r="NYR63" s="3646"/>
      <c r="NYS63" s="3647"/>
      <c r="NYT63" s="3646"/>
      <c r="NYU63" s="3643"/>
      <c r="NYV63" s="3643"/>
      <c r="NYW63" s="3647"/>
      <c r="NYX63" s="3642"/>
      <c r="NYY63" s="3643"/>
      <c r="NYZ63" s="3642"/>
      <c r="NZA63" s="3643"/>
      <c r="NZB63" s="3643"/>
      <c r="NZC63" s="3643"/>
      <c r="NZD63" s="3643"/>
      <c r="NZE63" s="3644"/>
      <c r="NZF63" s="3645"/>
      <c r="NZG63" s="2386"/>
      <c r="NZH63" s="3646"/>
      <c r="NZI63" s="3647"/>
      <c r="NZJ63" s="3648"/>
      <c r="NZK63" s="3646"/>
      <c r="NZL63" s="3647"/>
      <c r="NZM63" s="3646"/>
      <c r="NZN63" s="3643"/>
      <c r="NZO63" s="3643"/>
      <c r="NZP63" s="3647"/>
      <c r="NZQ63" s="3642"/>
      <c r="NZR63" s="3643"/>
      <c r="NZS63" s="3642"/>
      <c r="NZT63" s="3643"/>
      <c r="NZU63" s="3643"/>
      <c r="NZV63" s="3643"/>
      <c r="NZW63" s="3643"/>
      <c r="NZX63" s="3644"/>
      <c r="NZY63" s="3645"/>
      <c r="NZZ63" s="2386"/>
      <c r="OAA63" s="3646"/>
      <c r="OAB63" s="3647"/>
      <c r="OAC63" s="3648"/>
      <c r="OAD63" s="3646"/>
      <c r="OAE63" s="3647"/>
      <c r="OAF63" s="3646"/>
      <c r="OAG63" s="3643"/>
      <c r="OAH63" s="3643"/>
      <c r="OAI63" s="3647"/>
      <c r="OAJ63" s="3642"/>
      <c r="OAK63" s="3643"/>
      <c r="OAL63" s="3642"/>
      <c r="OAM63" s="3643"/>
      <c r="OAN63" s="3643"/>
      <c r="OAO63" s="3643"/>
      <c r="OAP63" s="3643"/>
      <c r="OAQ63" s="3644"/>
      <c r="OAR63" s="3645"/>
      <c r="OAS63" s="2386"/>
      <c r="OAT63" s="3646"/>
      <c r="OAU63" s="3647"/>
      <c r="OAV63" s="3648"/>
      <c r="OAW63" s="3646"/>
      <c r="OAX63" s="3647"/>
      <c r="OAY63" s="3646"/>
      <c r="OAZ63" s="3643"/>
      <c r="OBA63" s="3643"/>
      <c r="OBB63" s="3647"/>
      <c r="OBC63" s="3642"/>
      <c r="OBD63" s="3643"/>
      <c r="OBE63" s="3642"/>
      <c r="OBF63" s="3643"/>
      <c r="OBG63" s="3643"/>
      <c r="OBH63" s="3643"/>
      <c r="OBI63" s="3643"/>
      <c r="OBJ63" s="3644"/>
      <c r="OBK63" s="3645"/>
      <c r="OBL63" s="2386"/>
      <c r="OBM63" s="3646"/>
      <c r="OBN63" s="3647"/>
      <c r="OBO63" s="3648"/>
      <c r="OBP63" s="3646"/>
      <c r="OBQ63" s="3647"/>
      <c r="OBR63" s="3646"/>
      <c r="OBS63" s="3643"/>
      <c r="OBT63" s="3643"/>
      <c r="OBU63" s="3647"/>
      <c r="OBV63" s="3642"/>
      <c r="OBW63" s="3643"/>
      <c r="OBX63" s="3642"/>
      <c r="OBY63" s="3643"/>
      <c r="OBZ63" s="3643"/>
      <c r="OCA63" s="3643"/>
      <c r="OCB63" s="3643"/>
      <c r="OCC63" s="3644"/>
      <c r="OCD63" s="3645"/>
      <c r="OCE63" s="2386"/>
      <c r="OCF63" s="3646"/>
      <c r="OCG63" s="3647"/>
      <c r="OCH63" s="3648"/>
      <c r="OCI63" s="3646"/>
      <c r="OCJ63" s="3647"/>
      <c r="OCK63" s="3646"/>
      <c r="OCL63" s="3643"/>
      <c r="OCM63" s="3643"/>
      <c r="OCN63" s="3647"/>
      <c r="OCO63" s="3642"/>
      <c r="OCP63" s="3643"/>
      <c r="OCQ63" s="3642"/>
      <c r="OCR63" s="3643"/>
      <c r="OCS63" s="3643"/>
      <c r="OCT63" s="3643"/>
      <c r="OCU63" s="3643"/>
      <c r="OCV63" s="3644"/>
      <c r="OCW63" s="3645"/>
      <c r="OCX63" s="2386"/>
      <c r="OCY63" s="3646"/>
      <c r="OCZ63" s="3647"/>
      <c r="ODA63" s="3648"/>
      <c r="ODB63" s="3646"/>
      <c r="ODC63" s="3647"/>
      <c r="ODD63" s="3646"/>
      <c r="ODE63" s="3643"/>
      <c r="ODF63" s="3643"/>
      <c r="ODG63" s="3647"/>
      <c r="ODH63" s="3642"/>
      <c r="ODI63" s="3643"/>
      <c r="ODJ63" s="3642"/>
      <c r="ODK63" s="3643"/>
      <c r="ODL63" s="3643"/>
      <c r="ODM63" s="3643"/>
      <c r="ODN63" s="3643"/>
      <c r="ODO63" s="3644"/>
      <c r="ODP63" s="3645"/>
      <c r="ODQ63" s="2386"/>
      <c r="ODR63" s="3646"/>
      <c r="ODS63" s="3647"/>
      <c r="ODT63" s="3648"/>
      <c r="ODU63" s="3646"/>
      <c r="ODV63" s="3647"/>
      <c r="ODW63" s="3646"/>
      <c r="ODX63" s="3643"/>
      <c r="ODY63" s="3643"/>
      <c r="ODZ63" s="3647"/>
      <c r="OEA63" s="3642"/>
      <c r="OEB63" s="3643"/>
      <c r="OEC63" s="3642"/>
      <c r="OED63" s="3643"/>
      <c r="OEE63" s="3643"/>
      <c r="OEF63" s="3643"/>
      <c r="OEG63" s="3643"/>
      <c r="OEH63" s="3644"/>
      <c r="OEI63" s="3645"/>
      <c r="OEJ63" s="2386"/>
      <c r="OEK63" s="3646"/>
      <c r="OEL63" s="3647"/>
      <c r="OEM63" s="3648"/>
      <c r="OEN63" s="3646"/>
      <c r="OEO63" s="3647"/>
      <c r="OEP63" s="3646"/>
      <c r="OEQ63" s="3643"/>
      <c r="OER63" s="3643"/>
      <c r="OES63" s="3647"/>
      <c r="OET63" s="3642"/>
      <c r="OEU63" s="3643"/>
      <c r="OEV63" s="3642"/>
      <c r="OEW63" s="3643"/>
      <c r="OEX63" s="3643"/>
      <c r="OEY63" s="3643"/>
      <c r="OEZ63" s="3643"/>
      <c r="OFA63" s="3644"/>
      <c r="OFB63" s="3645"/>
      <c r="OFC63" s="2386"/>
      <c r="OFD63" s="3646"/>
      <c r="OFE63" s="3647"/>
      <c r="OFF63" s="3648"/>
      <c r="OFG63" s="3646"/>
      <c r="OFH63" s="3647"/>
      <c r="OFI63" s="3646"/>
      <c r="OFJ63" s="3643"/>
      <c r="OFK63" s="3643"/>
      <c r="OFL63" s="3647"/>
      <c r="OFM63" s="3642"/>
      <c r="OFN63" s="3643"/>
      <c r="OFO63" s="3642"/>
      <c r="OFP63" s="3643"/>
      <c r="OFQ63" s="3643"/>
      <c r="OFR63" s="3643"/>
      <c r="OFS63" s="3643"/>
      <c r="OFT63" s="3644"/>
      <c r="OFU63" s="3645"/>
      <c r="OFV63" s="2386"/>
      <c r="OFW63" s="3646"/>
      <c r="OFX63" s="3647"/>
      <c r="OFY63" s="3648"/>
      <c r="OFZ63" s="3646"/>
      <c r="OGA63" s="3647"/>
      <c r="OGB63" s="3646"/>
      <c r="OGC63" s="3643"/>
      <c r="OGD63" s="3643"/>
      <c r="OGE63" s="3647"/>
      <c r="OGF63" s="3642"/>
      <c r="OGG63" s="3643"/>
      <c r="OGH63" s="3642"/>
      <c r="OGI63" s="3643"/>
      <c r="OGJ63" s="3643"/>
      <c r="OGK63" s="3643"/>
      <c r="OGL63" s="3643"/>
      <c r="OGM63" s="3644"/>
      <c r="OGN63" s="3645"/>
      <c r="OGO63" s="2386"/>
      <c r="OGP63" s="3646"/>
      <c r="OGQ63" s="3647"/>
      <c r="OGR63" s="3648"/>
      <c r="OGS63" s="3646"/>
      <c r="OGT63" s="3647"/>
      <c r="OGU63" s="3646"/>
      <c r="OGV63" s="3643"/>
      <c r="OGW63" s="3643"/>
      <c r="OGX63" s="3647"/>
      <c r="OGY63" s="3642"/>
      <c r="OGZ63" s="3643"/>
      <c r="OHA63" s="3642"/>
      <c r="OHB63" s="3643"/>
      <c r="OHC63" s="3643"/>
      <c r="OHD63" s="3643"/>
      <c r="OHE63" s="3643"/>
      <c r="OHF63" s="3644"/>
      <c r="OHG63" s="3645"/>
      <c r="OHH63" s="2386"/>
      <c r="OHI63" s="3646"/>
      <c r="OHJ63" s="3647"/>
      <c r="OHK63" s="3648"/>
      <c r="OHL63" s="3646"/>
      <c r="OHM63" s="3647"/>
      <c r="OHN63" s="3646"/>
      <c r="OHO63" s="3643"/>
      <c r="OHP63" s="3643"/>
      <c r="OHQ63" s="3647"/>
      <c r="OHR63" s="3642"/>
      <c r="OHS63" s="3643"/>
      <c r="OHT63" s="3642"/>
      <c r="OHU63" s="3643"/>
      <c r="OHV63" s="3643"/>
      <c r="OHW63" s="3643"/>
      <c r="OHX63" s="3643"/>
      <c r="OHY63" s="3644"/>
      <c r="OHZ63" s="3645"/>
      <c r="OIA63" s="2386"/>
      <c r="OIB63" s="3646"/>
      <c r="OIC63" s="3647"/>
      <c r="OID63" s="3648"/>
      <c r="OIE63" s="3646"/>
      <c r="OIF63" s="3647"/>
      <c r="OIG63" s="3646"/>
      <c r="OIH63" s="3643"/>
      <c r="OII63" s="3643"/>
      <c r="OIJ63" s="3647"/>
      <c r="OIK63" s="3642"/>
      <c r="OIL63" s="3643"/>
      <c r="OIM63" s="3642"/>
      <c r="OIN63" s="3643"/>
      <c r="OIO63" s="3643"/>
      <c r="OIP63" s="3643"/>
      <c r="OIQ63" s="3643"/>
      <c r="OIR63" s="3644"/>
      <c r="OIS63" s="3645"/>
      <c r="OIT63" s="2386"/>
      <c r="OIU63" s="3646"/>
      <c r="OIV63" s="3647"/>
      <c r="OIW63" s="3648"/>
      <c r="OIX63" s="3646"/>
      <c r="OIY63" s="3647"/>
      <c r="OIZ63" s="3646"/>
      <c r="OJA63" s="3643"/>
      <c r="OJB63" s="3643"/>
      <c r="OJC63" s="3647"/>
      <c r="OJD63" s="3642"/>
      <c r="OJE63" s="3643"/>
      <c r="OJF63" s="3642"/>
      <c r="OJG63" s="3643"/>
      <c r="OJH63" s="3643"/>
      <c r="OJI63" s="3643"/>
      <c r="OJJ63" s="3643"/>
      <c r="OJK63" s="3644"/>
      <c r="OJL63" s="3645"/>
      <c r="OJM63" s="2386"/>
      <c r="OJN63" s="3646"/>
      <c r="OJO63" s="3647"/>
      <c r="OJP63" s="3648"/>
      <c r="OJQ63" s="3646"/>
      <c r="OJR63" s="3647"/>
      <c r="OJS63" s="3646"/>
      <c r="OJT63" s="3643"/>
      <c r="OJU63" s="3643"/>
      <c r="OJV63" s="3647"/>
      <c r="OJW63" s="3642"/>
      <c r="OJX63" s="3643"/>
      <c r="OJY63" s="3642"/>
      <c r="OJZ63" s="3643"/>
      <c r="OKA63" s="3643"/>
      <c r="OKB63" s="3643"/>
      <c r="OKC63" s="3643"/>
      <c r="OKD63" s="3644"/>
      <c r="OKE63" s="3645"/>
      <c r="OKF63" s="2386"/>
      <c r="OKG63" s="3646"/>
      <c r="OKH63" s="3647"/>
      <c r="OKI63" s="3648"/>
      <c r="OKJ63" s="3646"/>
      <c r="OKK63" s="3647"/>
      <c r="OKL63" s="3646"/>
      <c r="OKM63" s="3643"/>
      <c r="OKN63" s="3643"/>
      <c r="OKO63" s="3647"/>
      <c r="OKP63" s="3642"/>
      <c r="OKQ63" s="3643"/>
      <c r="OKR63" s="3642"/>
      <c r="OKS63" s="3643"/>
      <c r="OKT63" s="3643"/>
      <c r="OKU63" s="3643"/>
      <c r="OKV63" s="3643"/>
      <c r="OKW63" s="3644"/>
      <c r="OKX63" s="3645"/>
      <c r="OKY63" s="2386"/>
      <c r="OKZ63" s="3646"/>
      <c r="OLA63" s="3647"/>
      <c r="OLB63" s="3648"/>
      <c r="OLC63" s="3646"/>
      <c r="OLD63" s="3647"/>
      <c r="OLE63" s="3646"/>
      <c r="OLF63" s="3643"/>
      <c r="OLG63" s="3643"/>
      <c r="OLH63" s="3647"/>
      <c r="OLI63" s="3642"/>
      <c r="OLJ63" s="3643"/>
      <c r="OLK63" s="3642"/>
      <c r="OLL63" s="3643"/>
      <c r="OLM63" s="3643"/>
      <c r="OLN63" s="3643"/>
      <c r="OLO63" s="3643"/>
      <c r="OLP63" s="3644"/>
      <c r="OLQ63" s="3645"/>
      <c r="OLR63" s="2386"/>
      <c r="OLS63" s="3646"/>
      <c r="OLT63" s="3647"/>
      <c r="OLU63" s="3648"/>
      <c r="OLV63" s="3646"/>
      <c r="OLW63" s="3647"/>
      <c r="OLX63" s="3646"/>
      <c r="OLY63" s="3643"/>
      <c r="OLZ63" s="3643"/>
      <c r="OMA63" s="3647"/>
      <c r="OMB63" s="3642"/>
      <c r="OMC63" s="3643"/>
      <c r="OMD63" s="3642"/>
      <c r="OME63" s="3643"/>
      <c r="OMF63" s="3643"/>
      <c r="OMG63" s="3643"/>
      <c r="OMH63" s="3643"/>
      <c r="OMI63" s="3644"/>
      <c r="OMJ63" s="3645"/>
      <c r="OMK63" s="2386"/>
      <c r="OML63" s="3646"/>
      <c r="OMM63" s="3647"/>
      <c r="OMN63" s="3648"/>
      <c r="OMO63" s="3646"/>
      <c r="OMP63" s="3647"/>
      <c r="OMQ63" s="3646"/>
      <c r="OMR63" s="3643"/>
      <c r="OMS63" s="3643"/>
      <c r="OMT63" s="3647"/>
      <c r="OMU63" s="3642"/>
      <c r="OMV63" s="3643"/>
      <c r="OMW63" s="3642"/>
      <c r="OMX63" s="3643"/>
      <c r="OMY63" s="3643"/>
      <c r="OMZ63" s="3643"/>
      <c r="ONA63" s="3643"/>
      <c r="ONB63" s="3644"/>
      <c r="ONC63" s="3645"/>
      <c r="OND63" s="2386"/>
      <c r="ONE63" s="3646"/>
      <c r="ONF63" s="3647"/>
      <c r="ONG63" s="3648"/>
      <c r="ONH63" s="3646"/>
      <c r="ONI63" s="3647"/>
      <c r="ONJ63" s="3646"/>
      <c r="ONK63" s="3643"/>
      <c r="ONL63" s="3643"/>
      <c r="ONM63" s="3647"/>
      <c r="ONN63" s="3642"/>
      <c r="ONO63" s="3643"/>
      <c r="ONP63" s="3642"/>
      <c r="ONQ63" s="3643"/>
      <c r="ONR63" s="3643"/>
      <c r="ONS63" s="3643"/>
      <c r="ONT63" s="3643"/>
      <c r="ONU63" s="3644"/>
      <c r="ONV63" s="3645"/>
      <c r="ONW63" s="2386"/>
      <c r="ONX63" s="3646"/>
      <c r="ONY63" s="3647"/>
      <c r="ONZ63" s="3648"/>
      <c r="OOA63" s="3646"/>
      <c r="OOB63" s="3647"/>
      <c r="OOC63" s="3646"/>
      <c r="OOD63" s="3643"/>
      <c r="OOE63" s="3643"/>
      <c r="OOF63" s="3647"/>
      <c r="OOG63" s="3642"/>
      <c r="OOH63" s="3643"/>
      <c r="OOI63" s="3642"/>
      <c r="OOJ63" s="3643"/>
      <c r="OOK63" s="3643"/>
      <c r="OOL63" s="3643"/>
      <c r="OOM63" s="3643"/>
      <c r="OON63" s="3644"/>
      <c r="OOO63" s="3645"/>
      <c r="OOP63" s="2386"/>
      <c r="OOQ63" s="3646"/>
      <c r="OOR63" s="3647"/>
      <c r="OOS63" s="3648"/>
      <c r="OOT63" s="3646"/>
      <c r="OOU63" s="3647"/>
      <c r="OOV63" s="3646"/>
      <c r="OOW63" s="3643"/>
      <c r="OOX63" s="3643"/>
      <c r="OOY63" s="3647"/>
      <c r="OOZ63" s="3642"/>
      <c r="OPA63" s="3643"/>
      <c r="OPB63" s="3642"/>
      <c r="OPC63" s="3643"/>
      <c r="OPD63" s="3643"/>
      <c r="OPE63" s="3643"/>
      <c r="OPF63" s="3643"/>
      <c r="OPG63" s="3644"/>
      <c r="OPH63" s="3645"/>
      <c r="OPI63" s="2386"/>
      <c r="OPJ63" s="3646"/>
      <c r="OPK63" s="3647"/>
      <c r="OPL63" s="3648"/>
      <c r="OPM63" s="3646"/>
      <c r="OPN63" s="3647"/>
      <c r="OPO63" s="3646"/>
      <c r="OPP63" s="3643"/>
      <c r="OPQ63" s="3643"/>
      <c r="OPR63" s="3647"/>
      <c r="OPS63" s="3642"/>
      <c r="OPT63" s="3643"/>
      <c r="OPU63" s="3642"/>
      <c r="OPV63" s="3643"/>
      <c r="OPW63" s="3643"/>
      <c r="OPX63" s="3643"/>
      <c r="OPY63" s="3643"/>
      <c r="OPZ63" s="3644"/>
      <c r="OQA63" s="3645"/>
      <c r="OQB63" s="2386"/>
      <c r="OQC63" s="3646"/>
      <c r="OQD63" s="3647"/>
      <c r="OQE63" s="3648"/>
      <c r="OQF63" s="3646"/>
      <c r="OQG63" s="3647"/>
      <c r="OQH63" s="3646"/>
      <c r="OQI63" s="3643"/>
      <c r="OQJ63" s="3643"/>
      <c r="OQK63" s="3647"/>
      <c r="OQL63" s="3642"/>
      <c r="OQM63" s="3643"/>
      <c r="OQN63" s="3642"/>
      <c r="OQO63" s="3643"/>
      <c r="OQP63" s="3643"/>
      <c r="OQQ63" s="3643"/>
      <c r="OQR63" s="3643"/>
      <c r="OQS63" s="3644"/>
      <c r="OQT63" s="3645"/>
      <c r="OQU63" s="2386"/>
      <c r="OQV63" s="3646"/>
      <c r="OQW63" s="3647"/>
      <c r="OQX63" s="3648"/>
      <c r="OQY63" s="3646"/>
      <c r="OQZ63" s="3647"/>
      <c r="ORA63" s="3646"/>
      <c r="ORB63" s="3643"/>
      <c r="ORC63" s="3643"/>
      <c r="ORD63" s="3647"/>
      <c r="ORE63" s="3642"/>
      <c r="ORF63" s="3643"/>
      <c r="ORG63" s="3642"/>
      <c r="ORH63" s="3643"/>
      <c r="ORI63" s="3643"/>
      <c r="ORJ63" s="3643"/>
      <c r="ORK63" s="3643"/>
      <c r="ORL63" s="3644"/>
      <c r="ORM63" s="3645"/>
      <c r="ORN63" s="2386"/>
      <c r="ORO63" s="3646"/>
      <c r="ORP63" s="3647"/>
      <c r="ORQ63" s="3648"/>
      <c r="ORR63" s="3646"/>
      <c r="ORS63" s="3647"/>
      <c r="ORT63" s="3646"/>
      <c r="ORU63" s="3643"/>
      <c r="ORV63" s="3643"/>
      <c r="ORW63" s="3647"/>
      <c r="ORX63" s="3642"/>
      <c r="ORY63" s="3643"/>
      <c r="ORZ63" s="3642"/>
      <c r="OSA63" s="3643"/>
      <c r="OSB63" s="3643"/>
      <c r="OSC63" s="3643"/>
      <c r="OSD63" s="3643"/>
      <c r="OSE63" s="3644"/>
      <c r="OSF63" s="3645"/>
      <c r="OSG63" s="2386"/>
      <c r="OSH63" s="3646"/>
      <c r="OSI63" s="3647"/>
      <c r="OSJ63" s="3648"/>
      <c r="OSK63" s="3646"/>
      <c r="OSL63" s="3647"/>
      <c r="OSM63" s="3646"/>
      <c r="OSN63" s="3643"/>
      <c r="OSO63" s="3643"/>
      <c r="OSP63" s="3647"/>
      <c r="OSQ63" s="3642"/>
      <c r="OSR63" s="3643"/>
      <c r="OSS63" s="3642"/>
      <c r="OST63" s="3643"/>
      <c r="OSU63" s="3643"/>
      <c r="OSV63" s="3643"/>
      <c r="OSW63" s="3643"/>
      <c r="OSX63" s="3644"/>
      <c r="OSY63" s="3645"/>
      <c r="OSZ63" s="2386"/>
      <c r="OTA63" s="3646"/>
      <c r="OTB63" s="3647"/>
      <c r="OTC63" s="3648"/>
      <c r="OTD63" s="3646"/>
      <c r="OTE63" s="3647"/>
      <c r="OTF63" s="3646"/>
      <c r="OTG63" s="3643"/>
      <c r="OTH63" s="3643"/>
      <c r="OTI63" s="3647"/>
      <c r="OTJ63" s="3642"/>
      <c r="OTK63" s="3643"/>
      <c r="OTL63" s="3642"/>
      <c r="OTM63" s="3643"/>
      <c r="OTN63" s="3643"/>
      <c r="OTO63" s="3643"/>
      <c r="OTP63" s="3643"/>
      <c r="OTQ63" s="3644"/>
      <c r="OTR63" s="3645"/>
      <c r="OTS63" s="2386"/>
      <c r="OTT63" s="3646"/>
      <c r="OTU63" s="3647"/>
      <c r="OTV63" s="3648"/>
      <c r="OTW63" s="3646"/>
      <c r="OTX63" s="3647"/>
      <c r="OTY63" s="3646"/>
      <c r="OTZ63" s="3643"/>
      <c r="OUA63" s="3643"/>
      <c r="OUB63" s="3647"/>
      <c r="OUC63" s="3642"/>
      <c r="OUD63" s="3643"/>
      <c r="OUE63" s="3642"/>
      <c r="OUF63" s="3643"/>
      <c r="OUG63" s="3643"/>
      <c r="OUH63" s="3643"/>
      <c r="OUI63" s="3643"/>
      <c r="OUJ63" s="3644"/>
      <c r="OUK63" s="3645"/>
      <c r="OUL63" s="2386"/>
      <c r="OUM63" s="3646"/>
      <c r="OUN63" s="3647"/>
      <c r="OUO63" s="3648"/>
      <c r="OUP63" s="3646"/>
      <c r="OUQ63" s="3647"/>
      <c r="OUR63" s="3646"/>
      <c r="OUS63" s="3643"/>
      <c r="OUT63" s="3643"/>
      <c r="OUU63" s="3647"/>
      <c r="OUV63" s="3642"/>
      <c r="OUW63" s="3643"/>
      <c r="OUX63" s="3642"/>
      <c r="OUY63" s="3643"/>
      <c r="OUZ63" s="3643"/>
      <c r="OVA63" s="3643"/>
      <c r="OVB63" s="3643"/>
      <c r="OVC63" s="3644"/>
      <c r="OVD63" s="3645"/>
      <c r="OVE63" s="2386"/>
      <c r="OVF63" s="3646"/>
      <c r="OVG63" s="3647"/>
      <c r="OVH63" s="3648"/>
      <c r="OVI63" s="3646"/>
      <c r="OVJ63" s="3647"/>
      <c r="OVK63" s="3646"/>
      <c r="OVL63" s="3643"/>
      <c r="OVM63" s="3643"/>
      <c r="OVN63" s="3647"/>
      <c r="OVO63" s="3642"/>
      <c r="OVP63" s="3643"/>
      <c r="OVQ63" s="3642"/>
      <c r="OVR63" s="3643"/>
      <c r="OVS63" s="3643"/>
      <c r="OVT63" s="3643"/>
      <c r="OVU63" s="3643"/>
      <c r="OVV63" s="3644"/>
      <c r="OVW63" s="3645"/>
      <c r="OVX63" s="2386"/>
      <c r="OVY63" s="3646"/>
      <c r="OVZ63" s="3647"/>
      <c r="OWA63" s="3648"/>
      <c r="OWB63" s="3646"/>
      <c r="OWC63" s="3647"/>
      <c r="OWD63" s="3646"/>
      <c r="OWE63" s="3643"/>
      <c r="OWF63" s="3643"/>
      <c r="OWG63" s="3647"/>
      <c r="OWH63" s="3642"/>
      <c r="OWI63" s="3643"/>
      <c r="OWJ63" s="3642"/>
      <c r="OWK63" s="3643"/>
      <c r="OWL63" s="3643"/>
      <c r="OWM63" s="3643"/>
      <c r="OWN63" s="3643"/>
      <c r="OWO63" s="3644"/>
      <c r="OWP63" s="3645"/>
      <c r="OWQ63" s="2386"/>
      <c r="OWR63" s="3646"/>
      <c r="OWS63" s="3647"/>
      <c r="OWT63" s="3648"/>
      <c r="OWU63" s="3646"/>
      <c r="OWV63" s="3647"/>
      <c r="OWW63" s="3646"/>
      <c r="OWX63" s="3643"/>
      <c r="OWY63" s="3643"/>
      <c r="OWZ63" s="3647"/>
      <c r="OXA63" s="3642"/>
      <c r="OXB63" s="3643"/>
      <c r="OXC63" s="3642"/>
      <c r="OXD63" s="3643"/>
      <c r="OXE63" s="3643"/>
      <c r="OXF63" s="3643"/>
      <c r="OXG63" s="3643"/>
      <c r="OXH63" s="3644"/>
      <c r="OXI63" s="3645"/>
      <c r="OXJ63" s="2386"/>
      <c r="OXK63" s="3646"/>
      <c r="OXL63" s="3647"/>
      <c r="OXM63" s="3648"/>
      <c r="OXN63" s="3646"/>
      <c r="OXO63" s="3647"/>
      <c r="OXP63" s="3646"/>
      <c r="OXQ63" s="3643"/>
      <c r="OXR63" s="3643"/>
      <c r="OXS63" s="3647"/>
      <c r="OXT63" s="3642"/>
      <c r="OXU63" s="3643"/>
      <c r="OXV63" s="3642"/>
      <c r="OXW63" s="3643"/>
      <c r="OXX63" s="3643"/>
      <c r="OXY63" s="3643"/>
      <c r="OXZ63" s="3643"/>
      <c r="OYA63" s="3644"/>
      <c r="OYB63" s="3645"/>
      <c r="OYC63" s="2386"/>
      <c r="OYD63" s="3646"/>
      <c r="OYE63" s="3647"/>
      <c r="OYF63" s="3648"/>
      <c r="OYG63" s="3646"/>
      <c r="OYH63" s="3647"/>
      <c r="OYI63" s="3646"/>
      <c r="OYJ63" s="3643"/>
      <c r="OYK63" s="3643"/>
      <c r="OYL63" s="3647"/>
      <c r="OYM63" s="3642"/>
      <c r="OYN63" s="3643"/>
      <c r="OYO63" s="3642"/>
      <c r="OYP63" s="3643"/>
      <c r="OYQ63" s="3643"/>
      <c r="OYR63" s="3643"/>
      <c r="OYS63" s="3643"/>
      <c r="OYT63" s="3644"/>
      <c r="OYU63" s="3645"/>
      <c r="OYV63" s="2386"/>
      <c r="OYW63" s="3646"/>
      <c r="OYX63" s="3647"/>
      <c r="OYY63" s="3648"/>
      <c r="OYZ63" s="3646"/>
      <c r="OZA63" s="3647"/>
      <c r="OZB63" s="3646"/>
      <c r="OZC63" s="3643"/>
      <c r="OZD63" s="3643"/>
      <c r="OZE63" s="3647"/>
      <c r="OZF63" s="3642"/>
      <c r="OZG63" s="3643"/>
      <c r="OZH63" s="3642"/>
      <c r="OZI63" s="3643"/>
      <c r="OZJ63" s="3643"/>
      <c r="OZK63" s="3643"/>
      <c r="OZL63" s="3643"/>
      <c r="OZM63" s="3644"/>
      <c r="OZN63" s="3645"/>
      <c r="OZO63" s="2386"/>
      <c r="OZP63" s="3646"/>
      <c r="OZQ63" s="3647"/>
      <c r="OZR63" s="3648"/>
      <c r="OZS63" s="3646"/>
      <c r="OZT63" s="3647"/>
      <c r="OZU63" s="3646"/>
      <c r="OZV63" s="3643"/>
      <c r="OZW63" s="3643"/>
      <c r="OZX63" s="3647"/>
      <c r="OZY63" s="3642"/>
      <c r="OZZ63" s="3643"/>
      <c r="PAA63" s="3642"/>
      <c r="PAB63" s="3643"/>
      <c r="PAC63" s="3643"/>
      <c r="PAD63" s="3643"/>
      <c r="PAE63" s="3643"/>
      <c r="PAF63" s="3644"/>
      <c r="PAG63" s="3645"/>
      <c r="PAH63" s="2386"/>
      <c r="PAI63" s="3646"/>
      <c r="PAJ63" s="3647"/>
      <c r="PAK63" s="3648"/>
      <c r="PAL63" s="3646"/>
      <c r="PAM63" s="3647"/>
      <c r="PAN63" s="3646"/>
      <c r="PAO63" s="3643"/>
      <c r="PAP63" s="3643"/>
      <c r="PAQ63" s="3647"/>
      <c r="PAR63" s="3642"/>
      <c r="PAS63" s="3643"/>
      <c r="PAT63" s="3642"/>
      <c r="PAU63" s="3643"/>
      <c r="PAV63" s="3643"/>
      <c r="PAW63" s="3643"/>
      <c r="PAX63" s="3643"/>
      <c r="PAY63" s="3644"/>
      <c r="PAZ63" s="3645"/>
      <c r="PBA63" s="2386"/>
      <c r="PBB63" s="3646"/>
      <c r="PBC63" s="3647"/>
      <c r="PBD63" s="3648"/>
      <c r="PBE63" s="3646"/>
      <c r="PBF63" s="3647"/>
      <c r="PBG63" s="3646"/>
      <c r="PBH63" s="3643"/>
      <c r="PBI63" s="3643"/>
      <c r="PBJ63" s="3647"/>
      <c r="PBK63" s="3642"/>
      <c r="PBL63" s="3643"/>
      <c r="PBM63" s="3642"/>
      <c r="PBN63" s="3643"/>
      <c r="PBO63" s="3643"/>
      <c r="PBP63" s="3643"/>
      <c r="PBQ63" s="3643"/>
      <c r="PBR63" s="3644"/>
      <c r="PBS63" s="3645"/>
      <c r="PBT63" s="2386"/>
      <c r="PBU63" s="3646"/>
      <c r="PBV63" s="3647"/>
      <c r="PBW63" s="3648"/>
      <c r="PBX63" s="3646"/>
      <c r="PBY63" s="3647"/>
      <c r="PBZ63" s="3646"/>
      <c r="PCA63" s="3643"/>
      <c r="PCB63" s="3643"/>
      <c r="PCC63" s="3647"/>
      <c r="PCD63" s="3642"/>
      <c r="PCE63" s="3643"/>
      <c r="PCF63" s="3642"/>
      <c r="PCG63" s="3643"/>
      <c r="PCH63" s="3643"/>
      <c r="PCI63" s="3643"/>
      <c r="PCJ63" s="3643"/>
      <c r="PCK63" s="3644"/>
      <c r="PCL63" s="3645"/>
      <c r="PCM63" s="2386"/>
      <c r="PCN63" s="3646"/>
      <c r="PCO63" s="3647"/>
      <c r="PCP63" s="3648"/>
      <c r="PCQ63" s="3646"/>
      <c r="PCR63" s="3647"/>
      <c r="PCS63" s="3646"/>
      <c r="PCT63" s="3643"/>
      <c r="PCU63" s="3643"/>
      <c r="PCV63" s="3647"/>
      <c r="PCW63" s="3642"/>
      <c r="PCX63" s="3643"/>
      <c r="PCY63" s="3642"/>
      <c r="PCZ63" s="3643"/>
      <c r="PDA63" s="3643"/>
      <c r="PDB63" s="3643"/>
      <c r="PDC63" s="3643"/>
      <c r="PDD63" s="3644"/>
      <c r="PDE63" s="3645"/>
      <c r="PDF63" s="2386"/>
      <c r="PDG63" s="3646"/>
      <c r="PDH63" s="3647"/>
      <c r="PDI63" s="3648"/>
      <c r="PDJ63" s="3646"/>
      <c r="PDK63" s="3647"/>
      <c r="PDL63" s="3646"/>
      <c r="PDM63" s="3643"/>
      <c r="PDN63" s="3643"/>
      <c r="PDO63" s="3647"/>
      <c r="PDP63" s="3642"/>
      <c r="PDQ63" s="3643"/>
      <c r="PDR63" s="3642"/>
      <c r="PDS63" s="3643"/>
      <c r="PDT63" s="3643"/>
      <c r="PDU63" s="3643"/>
      <c r="PDV63" s="3643"/>
      <c r="PDW63" s="3644"/>
      <c r="PDX63" s="3645"/>
      <c r="PDY63" s="2386"/>
      <c r="PDZ63" s="3646"/>
      <c r="PEA63" s="3647"/>
      <c r="PEB63" s="3648"/>
      <c r="PEC63" s="3646"/>
      <c r="PED63" s="3647"/>
      <c r="PEE63" s="3646"/>
      <c r="PEF63" s="3643"/>
      <c r="PEG63" s="3643"/>
      <c r="PEH63" s="3647"/>
      <c r="PEI63" s="3642"/>
      <c r="PEJ63" s="3643"/>
      <c r="PEK63" s="3642"/>
      <c r="PEL63" s="3643"/>
      <c r="PEM63" s="3643"/>
      <c r="PEN63" s="3643"/>
      <c r="PEO63" s="3643"/>
      <c r="PEP63" s="3644"/>
      <c r="PEQ63" s="3645"/>
      <c r="PER63" s="2386"/>
      <c r="PES63" s="3646"/>
      <c r="PET63" s="3647"/>
      <c r="PEU63" s="3648"/>
      <c r="PEV63" s="3646"/>
      <c r="PEW63" s="3647"/>
      <c r="PEX63" s="3646"/>
      <c r="PEY63" s="3643"/>
      <c r="PEZ63" s="3643"/>
      <c r="PFA63" s="3647"/>
      <c r="PFB63" s="3642"/>
      <c r="PFC63" s="3643"/>
      <c r="PFD63" s="3642"/>
      <c r="PFE63" s="3643"/>
      <c r="PFF63" s="3643"/>
      <c r="PFG63" s="3643"/>
      <c r="PFH63" s="3643"/>
      <c r="PFI63" s="3644"/>
      <c r="PFJ63" s="3645"/>
      <c r="PFK63" s="2386"/>
      <c r="PFL63" s="3646"/>
      <c r="PFM63" s="3647"/>
      <c r="PFN63" s="3648"/>
      <c r="PFO63" s="3646"/>
      <c r="PFP63" s="3647"/>
      <c r="PFQ63" s="3646"/>
      <c r="PFR63" s="3643"/>
      <c r="PFS63" s="3643"/>
      <c r="PFT63" s="3647"/>
      <c r="PFU63" s="3642"/>
      <c r="PFV63" s="3643"/>
      <c r="PFW63" s="3642"/>
      <c r="PFX63" s="3643"/>
      <c r="PFY63" s="3643"/>
      <c r="PFZ63" s="3643"/>
      <c r="PGA63" s="3643"/>
      <c r="PGB63" s="3644"/>
      <c r="PGC63" s="3645"/>
      <c r="PGD63" s="2386"/>
      <c r="PGE63" s="3646"/>
      <c r="PGF63" s="3647"/>
      <c r="PGG63" s="3648"/>
      <c r="PGH63" s="3646"/>
      <c r="PGI63" s="3647"/>
      <c r="PGJ63" s="3646"/>
      <c r="PGK63" s="3643"/>
      <c r="PGL63" s="3643"/>
      <c r="PGM63" s="3647"/>
      <c r="PGN63" s="3642"/>
      <c r="PGO63" s="3643"/>
      <c r="PGP63" s="3642"/>
      <c r="PGQ63" s="3643"/>
      <c r="PGR63" s="3643"/>
      <c r="PGS63" s="3643"/>
      <c r="PGT63" s="3643"/>
      <c r="PGU63" s="3644"/>
      <c r="PGV63" s="3645"/>
      <c r="PGW63" s="2386"/>
      <c r="PGX63" s="3646"/>
      <c r="PGY63" s="3647"/>
      <c r="PGZ63" s="3648"/>
      <c r="PHA63" s="3646"/>
      <c r="PHB63" s="3647"/>
      <c r="PHC63" s="3646"/>
      <c r="PHD63" s="3643"/>
      <c r="PHE63" s="3643"/>
      <c r="PHF63" s="3647"/>
      <c r="PHG63" s="3642"/>
      <c r="PHH63" s="3643"/>
      <c r="PHI63" s="3642"/>
      <c r="PHJ63" s="3643"/>
      <c r="PHK63" s="3643"/>
      <c r="PHL63" s="3643"/>
      <c r="PHM63" s="3643"/>
      <c r="PHN63" s="3644"/>
      <c r="PHO63" s="3645"/>
      <c r="PHP63" s="2386"/>
      <c r="PHQ63" s="3646"/>
      <c r="PHR63" s="3647"/>
      <c r="PHS63" s="3648"/>
      <c r="PHT63" s="3646"/>
      <c r="PHU63" s="3647"/>
      <c r="PHV63" s="3646"/>
      <c r="PHW63" s="3643"/>
      <c r="PHX63" s="3643"/>
      <c r="PHY63" s="3647"/>
      <c r="PHZ63" s="3642"/>
      <c r="PIA63" s="3643"/>
      <c r="PIB63" s="3642"/>
      <c r="PIC63" s="3643"/>
      <c r="PID63" s="3643"/>
      <c r="PIE63" s="3643"/>
      <c r="PIF63" s="3643"/>
      <c r="PIG63" s="3644"/>
      <c r="PIH63" s="3645"/>
      <c r="PII63" s="2386"/>
      <c r="PIJ63" s="3646"/>
      <c r="PIK63" s="3647"/>
      <c r="PIL63" s="3648"/>
      <c r="PIM63" s="3646"/>
      <c r="PIN63" s="3647"/>
      <c r="PIO63" s="3646"/>
      <c r="PIP63" s="3643"/>
      <c r="PIQ63" s="3643"/>
      <c r="PIR63" s="3647"/>
      <c r="PIS63" s="3642"/>
      <c r="PIT63" s="3643"/>
      <c r="PIU63" s="3642"/>
      <c r="PIV63" s="3643"/>
      <c r="PIW63" s="3643"/>
      <c r="PIX63" s="3643"/>
      <c r="PIY63" s="3643"/>
      <c r="PIZ63" s="3644"/>
      <c r="PJA63" s="3645"/>
      <c r="PJB63" s="2386"/>
      <c r="PJC63" s="3646"/>
      <c r="PJD63" s="3647"/>
      <c r="PJE63" s="3648"/>
      <c r="PJF63" s="3646"/>
      <c r="PJG63" s="3647"/>
      <c r="PJH63" s="3646"/>
      <c r="PJI63" s="3643"/>
      <c r="PJJ63" s="3643"/>
      <c r="PJK63" s="3647"/>
      <c r="PJL63" s="3642"/>
      <c r="PJM63" s="3643"/>
      <c r="PJN63" s="3642"/>
      <c r="PJO63" s="3643"/>
      <c r="PJP63" s="3643"/>
      <c r="PJQ63" s="3643"/>
      <c r="PJR63" s="3643"/>
      <c r="PJS63" s="3644"/>
      <c r="PJT63" s="3645"/>
      <c r="PJU63" s="2386"/>
      <c r="PJV63" s="3646"/>
      <c r="PJW63" s="3647"/>
      <c r="PJX63" s="3648"/>
      <c r="PJY63" s="3646"/>
      <c r="PJZ63" s="3647"/>
      <c r="PKA63" s="3646"/>
      <c r="PKB63" s="3643"/>
      <c r="PKC63" s="3643"/>
      <c r="PKD63" s="3647"/>
      <c r="PKE63" s="3642"/>
      <c r="PKF63" s="3643"/>
      <c r="PKG63" s="3642"/>
      <c r="PKH63" s="3643"/>
      <c r="PKI63" s="3643"/>
      <c r="PKJ63" s="3643"/>
      <c r="PKK63" s="3643"/>
      <c r="PKL63" s="3644"/>
      <c r="PKM63" s="3645"/>
      <c r="PKN63" s="2386"/>
      <c r="PKO63" s="3646"/>
      <c r="PKP63" s="3647"/>
      <c r="PKQ63" s="3648"/>
      <c r="PKR63" s="3646"/>
      <c r="PKS63" s="3647"/>
      <c r="PKT63" s="3646"/>
      <c r="PKU63" s="3643"/>
      <c r="PKV63" s="3643"/>
      <c r="PKW63" s="3647"/>
      <c r="PKX63" s="3642"/>
      <c r="PKY63" s="3643"/>
      <c r="PKZ63" s="3642"/>
      <c r="PLA63" s="3643"/>
      <c r="PLB63" s="3643"/>
      <c r="PLC63" s="3643"/>
      <c r="PLD63" s="3643"/>
      <c r="PLE63" s="3644"/>
      <c r="PLF63" s="3645"/>
      <c r="PLG63" s="2386"/>
      <c r="PLH63" s="3646"/>
      <c r="PLI63" s="3647"/>
      <c r="PLJ63" s="3648"/>
      <c r="PLK63" s="3646"/>
      <c r="PLL63" s="3647"/>
      <c r="PLM63" s="3646"/>
      <c r="PLN63" s="3643"/>
      <c r="PLO63" s="3643"/>
      <c r="PLP63" s="3647"/>
      <c r="PLQ63" s="3642"/>
      <c r="PLR63" s="3643"/>
      <c r="PLS63" s="3642"/>
      <c r="PLT63" s="3643"/>
      <c r="PLU63" s="3643"/>
      <c r="PLV63" s="3643"/>
      <c r="PLW63" s="3643"/>
      <c r="PLX63" s="3644"/>
      <c r="PLY63" s="3645"/>
      <c r="PLZ63" s="2386"/>
      <c r="PMA63" s="3646"/>
      <c r="PMB63" s="3647"/>
      <c r="PMC63" s="3648"/>
      <c r="PMD63" s="3646"/>
      <c r="PME63" s="3647"/>
      <c r="PMF63" s="3646"/>
      <c r="PMG63" s="3643"/>
      <c r="PMH63" s="3643"/>
      <c r="PMI63" s="3647"/>
      <c r="PMJ63" s="3642"/>
      <c r="PMK63" s="3643"/>
      <c r="PML63" s="3642"/>
      <c r="PMM63" s="3643"/>
      <c r="PMN63" s="3643"/>
      <c r="PMO63" s="3643"/>
      <c r="PMP63" s="3643"/>
      <c r="PMQ63" s="3644"/>
      <c r="PMR63" s="3645"/>
      <c r="PMS63" s="2386"/>
      <c r="PMT63" s="3646"/>
      <c r="PMU63" s="3647"/>
      <c r="PMV63" s="3648"/>
      <c r="PMW63" s="3646"/>
      <c r="PMX63" s="3647"/>
      <c r="PMY63" s="3646"/>
      <c r="PMZ63" s="3643"/>
      <c r="PNA63" s="3643"/>
      <c r="PNB63" s="3647"/>
      <c r="PNC63" s="3642"/>
      <c r="PND63" s="3643"/>
      <c r="PNE63" s="3642"/>
      <c r="PNF63" s="3643"/>
      <c r="PNG63" s="3643"/>
      <c r="PNH63" s="3643"/>
      <c r="PNI63" s="3643"/>
      <c r="PNJ63" s="3644"/>
      <c r="PNK63" s="3645"/>
      <c r="PNL63" s="2386"/>
      <c r="PNM63" s="3646"/>
      <c r="PNN63" s="3647"/>
      <c r="PNO63" s="3648"/>
      <c r="PNP63" s="3646"/>
      <c r="PNQ63" s="3647"/>
      <c r="PNR63" s="3646"/>
      <c r="PNS63" s="3643"/>
      <c r="PNT63" s="3643"/>
      <c r="PNU63" s="3647"/>
      <c r="PNV63" s="3642"/>
      <c r="PNW63" s="3643"/>
      <c r="PNX63" s="3642"/>
      <c r="PNY63" s="3643"/>
      <c r="PNZ63" s="3643"/>
      <c r="POA63" s="3643"/>
      <c r="POB63" s="3643"/>
      <c r="POC63" s="3644"/>
      <c r="POD63" s="3645"/>
      <c r="POE63" s="2386"/>
      <c r="POF63" s="3646"/>
      <c r="POG63" s="3647"/>
      <c r="POH63" s="3648"/>
      <c r="POI63" s="3646"/>
      <c r="POJ63" s="3647"/>
      <c r="POK63" s="3646"/>
      <c r="POL63" s="3643"/>
      <c r="POM63" s="3643"/>
      <c r="PON63" s="3647"/>
      <c r="POO63" s="3642"/>
      <c r="POP63" s="3643"/>
      <c r="POQ63" s="3642"/>
      <c r="POR63" s="3643"/>
      <c r="POS63" s="3643"/>
      <c r="POT63" s="3643"/>
      <c r="POU63" s="3643"/>
      <c r="POV63" s="3644"/>
      <c r="POW63" s="3645"/>
      <c r="POX63" s="2386"/>
      <c r="POY63" s="3646"/>
      <c r="POZ63" s="3647"/>
      <c r="PPA63" s="3648"/>
      <c r="PPB63" s="3646"/>
      <c r="PPC63" s="3647"/>
      <c r="PPD63" s="3646"/>
      <c r="PPE63" s="3643"/>
      <c r="PPF63" s="3643"/>
      <c r="PPG63" s="3647"/>
      <c r="PPH63" s="3642"/>
      <c r="PPI63" s="3643"/>
      <c r="PPJ63" s="3642"/>
      <c r="PPK63" s="3643"/>
      <c r="PPL63" s="3643"/>
      <c r="PPM63" s="3643"/>
      <c r="PPN63" s="3643"/>
      <c r="PPO63" s="3644"/>
      <c r="PPP63" s="3645"/>
      <c r="PPQ63" s="2386"/>
      <c r="PPR63" s="3646"/>
      <c r="PPS63" s="3647"/>
      <c r="PPT63" s="3648"/>
      <c r="PPU63" s="3646"/>
      <c r="PPV63" s="3647"/>
      <c r="PPW63" s="3646"/>
      <c r="PPX63" s="3643"/>
      <c r="PPY63" s="3643"/>
      <c r="PPZ63" s="3647"/>
      <c r="PQA63" s="3642"/>
      <c r="PQB63" s="3643"/>
      <c r="PQC63" s="3642"/>
      <c r="PQD63" s="3643"/>
      <c r="PQE63" s="3643"/>
      <c r="PQF63" s="3643"/>
      <c r="PQG63" s="3643"/>
      <c r="PQH63" s="3644"/>
      <c r="PQI63" s="3645"/>
      <c r="PQJ63" s="2386"/>
      <c r="PQK63" s="3646"/>
      <c r="PQL63" s="3647"/>
      <c r="PQM63" s="3648"/>
      <c r="PQN63" s="3646"/>
      <c r="PQO63" s="3647"/>
      <c r="PQP63" s="3646"/>
      <c r="PQQ63" s="3643"/>
      <c r="PQR63" s="3643"/>
      <c r="PQS63" s="3647"/>
      <c r="PQT63" s="3642"/>
      <c r="PQU63" s="3643"/>
      <c r="PQV63" s="3642"/>
      <c r="PQW63" s="3643"/>
      <c r="PQX63" s="3643"/>
      <c r="PQY63" s="3643"/>
      <c r="PQZ63" s="3643"/>
      <c r="PRA63" s="3644"/>
      <c r="PRB63" s="3645"/>
      <c r="PRC63" s="2386"/>
      <c r="PRD63" s="3646"/>
      <c r="PRE63" s="3647"/>
      <c r="PRF63" s="3648"/>
      <c r="PRG63" s="3646"/>
      <c r="PRH63" s="3647"/>
      <c r="PRI63" s="3646"/>
      <c r="PRJ63" s="3643"/>
      <c r="PRK63" s="3643"/>
      <c r="PRL63" s="3647"/>
      <c r="PRM63" s="3642"/>
      <c r="PRN63" s="3643"/>
      <c r="PRO63" s="3642"/>
      <c r="PRP63" s="3643"/>
      <c r="PRQ63" s="3643"/>
      <c r="PRR63" s="3643"/>
      <c r="PRS63" s="3643"/>
      <c r="PRT63" s="3644"/>
      <c r="PRU63" s="3645"/>
      <c r="PRV63" s="2386"/>
      <c r="PRW63" s="3646"/>
      <c r="PRX63" s="3647"/>
      <c r="PRY63" s="3648"/>
      <c r="PRZ63" s="3646"/>
      <c r="PSA63" s="3647"/>
      <c r="PSB63" s="3646"/>
      <c r="PSC63" s="3643"/>
      <c r="PSD63" s="3643"/>
      <c r="PSE63" s="3647"/>
      <c r="PSF63" s="3642"/>
      <c r="PSG63" s="3643"/>
      <c r="PSH63" s="3642"/>
      <c r="PSI63" s="3643"/>
      <c r="PSJ63" s="3643"/>
      <c r="PSK63" s="3643"/>
      <c r="PSL63" s="3643"/>
      <c r="PSM63" s="3644"/>
      <c r="PSN63" s="3645"/>
      <c r="PSO63" s="2386"/>
      <c r="PSP63" s="3646"/>
      <c r="PSQ63" s="3647"/>
      <c r="PSR63" s="3648"/>
      <c r="PSS63" s="3646"/>
      <c r="PST63" s="3647"/>
      <c r="PSU63" s="3646"/>
      <c r="PSV63" s="3643"/>
      <c r="PSW63" s="3643"/>
      <c r="PSX63" s="3647"/>
      <c r="PSY63" s="3642"/>
      <c r="PSZ63" s="3643"/>
      <c r="PTA63" s="3642"/>
      <c r="PTB63" s="3643"/>
      <c r="PTC63" s="3643"/>
      <c r="PTD63" s="3643"/>
      <c r="PTE63" s="3643"/>
      <c r="PTF63" s="3644"/>
      <c r="PTG63" s="3645"/>
      <c r="PTH63" s="2386"/>
      <c r="PTI63" s="3646"/>
      <c r="PTJ63" s="3647"/>
      <c r="PTK63" s="3648"/>
      <c r="PTL63" s="3646"/>
      <c r="PTM63" s="3647"/>
      <c r="PTN63" s="3646"/>
      <c r="PTO63" s="3643"/>
      <c r="PTP63" s="3643"/>
      <c r="PTQ63" s="3647"/>
      <c r="PTR63" s="3642"/>
      <c r="PTS63" s="3643"/>
      <c r="PTT63" s="3642"/>
      <c r="PTU63" s="3643"/>
      <c r="PTV63" s="3643"/>
      <c r="PTW63" s="3643"/>
      <c r="PTX63" s="3643"/>
      <c r="PTY63" s="3644"/>
      <c r="PTZ63" s="3645"/>
      <c r="PUA63" s="2386"/>
      <c r="PUB63" s="3646"/>
      <c r="PUC63" s="3647"/>
      <c r="PUD63" s="3648"/>
      <c r="PUE63" s="3646"/>
      <c r="PUF63" s="3647"/>
      <c r="PUG63" s="3646"/>
      <c r="PUH63" s="3643"/>
      <c r="PUI63" s="3643"/>
      <c r="PUJ63" s="3647"/>
      <c r="PUK63" s="3642"/>
      <c r="PUL63" s="3643"/>
      <c r="PUM63" s="3642"/>
      <c r="PUN63" s="3643"/>
      <c r="PUO63" s="3643"/>
      <c r="PUP63" s="3643"/>
      <c r="PUQ63" s="3643"/>
      <c r="PUR63" s="3644"/>
      <c r="PUS63" s="3645"/>
      <c r="PUT63" s="2386"/>
      <c r="PUU63" s="3646"/>
      <c r="PUV63" s="3647"/>
      <c r="PUW63" s="3648"/>
      <c r="PUX63" s="3646"/>
      <c r="PUY63" s="3647"/>
      <c r="PUZ63" s="3646"/>
      <c r="PVA63" s="3643"/>
      <c r="PVB63" s="3643"/>
      <c r="PVC63" s="3647"/>
      <c r="PVD63" s="3642"/>
      <c r="PVE63" s="3643"/>
      <c r="PVF63" s="3642"/>
      <c r="PVG63" s="3643"/>
      <c r="PVH63" s="3643"/>
      <c r="PVI63" s="3643"/>
      <c r="PVJ63" s="3643"/>
      <c r="PVK63" s="3644"/>
      <c r="PVL63" s="3645"/>
      <c r="PVM63" s="2386"/>
      <c r="PVN63" s="3646"/>
      <c r="PVO63" s="3647"/>
      <c r="PVP63" s="3648"/>
      <c r="PVQ63" s="3646"/>
      <c r="PVR63" s="3647"/>
      <c r="PVS63" s="3646"/>
      <c r="PVT63" s="3643"/>
      <c r="PVU63" s="3643"/>
      <c r="PVV63" s="3647"/>
      <c r="PVW63" s="3642"/>
      <c r="PVX63" s="3643"/>
      <c r="PVY63" s="3642"/>
      <c r="PVZ63" s="3643"/>
      <c r="PWA63" s="3643"/>
      <c r="PWB63" s="3643"/>
      <c r="PWC63" s="3643"/>
      <c r="PWD63" s="3644"/>
      <c r="PWE63" s="3645"/>
      <c r="PWF63" s="2386"/>
      <c r="PWG63" s="3646"/>
      <c r="PWH63" s="3647"/>
      <c r="PWI63" s="3648"/>
      <c r="PWJ63" s="3646"/>
      <c r="PWK63" s="3647"/>
      <c r="PWL63" s="3646"/>
      <c r="PWM63" s="3643"/>
      <c r="PWN63" s="3643"/>
      <c r="PWO63" s="3647"/>
      <c r="PWP63" s="3642"/>
      <c r="PWQ63" s="3643"/>
      <c r="PWR63" s="3642"/>
      <c r="PWS63" s="3643"/>
      <c r="PWT63" s="3643"/>
      <c r="PWU63" s="3643"/>
      <c r="PWV63" s="3643"/>
      <c r="PWW63" s="3644"/>
      <c r="PWX63" s="3645"/>
      <c r="PWY63" s="2386"/>
      <c r="PWZ63" s="3646"/>
      <c r="PXA63" s="3647"/>
      <c r="PXB63" s="3648"/>
      <c r="PXC63" s="3646"/>
      <c r="PXD63" s="3647"/>
      <c r="PXE63" s="3646"/>
      <c r="PXF63" s="3643"/>
      <c r="PXG63" s="3643"/>
      <c r="PXH63" s="3647"/>
      <c r="PXI63" s="3642"/>
      <c r="PXJ63" s="3643"/>
      <c r="PXK63" s="3642"/>
      <c r="PXL63" s="3643"/>
      <c r="PXM63" s="3643"/>
      <c r="PXN63" s="3643"/>
      <c r="PXO63" s="3643"/>
      <c r="PXP63" s="3644"/>
      <c r="PXQ63" s="3645"/>
      <c r="PXR63" s="2386"/>
      <c r="PXS63" s="3646"/>
      <c r="PXT63" s="3647"/>
      <c r="PXU63" s="3648"/>
      <c r="PXV63" s="3646"/>
      <c r="PXW63" s="3647"/>
      <c r="PXX63" s="3646"/>
      <c r="PXY63" s="3643"/>
      <c r="PXZ63" s="3643"/>
      <c r="PYA63" s="3647"/>
      <c r="PYB63" s="3642"/>
      <c r="PYC63" s="3643"/>
      <c r="PYD63" s="3642"/>
      <c r="PYE63" s="3643"/>
      <c r="PYF63" s="3643"/>
      <c r="PYG63" s="3643"/>
      <c r="PYH63" s="3643"/>
      <c r="PYI63" s="3644"/>
      <c r="PYJ63" s="3645"/>
      <c r="PYK63" s="2386"/>
      <c r="PYL63" s="3646"/>
      <c r="PYM63" s="3647"/>
      <c r="PYN63" s="3648"/>
      <c r="PYO63" s="3646"/>
      <c r="PYP63" s="3647"/>
      <c r="PYQ63" s="3646"/>
      <c r="PYR63" s="3643"/>
      <c r="PYS63" s="3643"/>
      <c r="PYT63" s="3647"/>
      <c r="PYU63" s="3642"/>
      <c r="PYV63" s="3643"/>
      <c r="PYW63" s="3642"/>
      <c r="PYX63" s="3643"/>
      <c r="PYY63" s="3643"/>
      <c r="PYZ63" s="3643"/>
      <c r="PZA63" s="3643"/>
      <c r="PZB63" s="3644"/>
      <c r="PZC63" s="3645"/>
      <c r="PZD63" s="2386"/>
      <c r="PZE63" s="3646"/>
      <c r="PZF63" s="3647"/>
      <c r="PZG63" s="3648"/>
      <c r="PZH63" s="3646"/>
      <c r="PZI63" s="3647"/>
      <c r="PZJ63" s="3646"/>
      <c r="PZK63" s="3643"/>
      <c r="PZL63" s="3643"/>
      <c r="PZM63" s="3647"/>
      <c r="PZN63" s="3642"/>
      <c r="PZO63" s="3643"/>
      <c r="PZP63" s="3642"/>
      <c r="PZQ63" s="3643"/>
      <c r="PZR63" s="3643"/>
      <c r="PZS63" s="3643"/>
      <c r="PZT63" s="3643"/>
      <c r="PZU63" s="3644"/>
      <c r="PZV63" s="3645"/>
      <c r="PZW63" s="2386"/>
      <c r="PZX63" s="3646"/>
      <c r="PZY63" s="3647"/>
      <c r="PZZ63" s="3648"/>
      <c r="QAA63" s="3646"/>
      <c r="QAB63" s="3647"/>
      <c r="QAC63" s="3646"/>
      <c r="QAD63" s="3643"/>
      <c r="QAE63" s="3643"/>
      <c r="QAF63" s="3647"/>
      <c r="QAG63" s="3642"/>
      <c r="QAH63" s="3643"/>
      <c r="QAI63" s="3642"/>
      <c r="QAJ63" s="3643"/>
      <c r="QAK63" s="3643"/>
      <c r="QAL63" s="3643"/>
      <c r="QAM63" s="3643"/>
      <c r="QAN63" s="3644"/>
      <c r="QAO63" s="3645"/>
      <c r="QAP63" s="2386"/>
      <c r="QAQ63" s="3646"/>
      <c r="QAR63" s="3647"/>
      <c r="QAS63" s="3648"/>
      <c r="QAT63" s="3646"/>
      <c r="QAU63" s="3647"/>
      <c r="QAV63" s="3646"/>
      <c r="QAW63" s="3643"/>
      <c r="QAX63" s="3643"/>
      <c r="QAY63" s="3647"/>
      <c r="QAZ63" s="3642"/>
      <c r="QBA63" s="3643"/>
      <c r="QBB63" s="3642"/>
      <c r="QBC63" s="3643"/>
      <c r="QBD63" s="3643"/>
      <c r="QBE63" s="3643"/>
      <c r="QBF63" s="3643"/>
      <c r="QBG63" s="3644"/>
      <c r="QBH63" s="3645"/>
      <c r="QBI63" s="2386"/>
      <c r="QBJ63" s="3646"/>
      <c r="QBK63" s="3647"/>
      <c r="QBL63" s="3648"/>
      <c r="QBM63" s="3646"/>
      <c r="QBN63" s="3647"/>
      <c r="QBO63" s="3646"/>
      <c r="QBP63" s="3643"/>
      <c r="QBQ63" s="3643"/>
      <c r="QBR63" s="3647"/>
      <c r="QBS63" s="3642"/>
      <c r="QBT63" s="3643"/>
      <c r="QBU63" s="3642"/>
      <c r="QBV63" s="3643"/>
      <c r="QBW63" s="3643"/>
      <c r="QBX63" s="3643"/>
      <c r="QBY63" s="3643"/>
      <c r="QBZ63" s="3644"/>
      <c r="QCA63" s="3645"/>
      <c r="QCB63" s="2386"/>
      <c r="QCC63" s="3646"/>
      <c r="QCD63" s="3647"/>
      <c r="QCE63" s="3648"/>
      <c r="QCF63" s="3646"/>
      <c r="QCG63" s="3647"/>
      <c r="QCH63" s="3646"/>
      <c r="QCI63" s="3643"/>
      <c r="QCJ63" s="3643"/>
      <c r="QCK63" s="3647"/>
      <c r="QCL63" s="3642"/>
      <c r="QCM63" s="3643"/>
      <c r="QCN63" s="3642"/>
      <c r="QCO63" s="3643"/>
      <c r="QCP63" s="3643"/>
      <c r="QCQ63" s="3643"/>
      <c r="QCR63" s="3643"/>
      <c r="QCS63" s="3644"/>
      <c r="QCT63" s="3645"/>
      <c r="QCU63" s="2386"/>
      <c r="QCV63" s="3646"/>
      <c r="QCW63" s="3647"/>
      <c r="QCX63" s="3648"/>
      <c r="QCY63" s="3646"/>
      <c r="QCZ63" s="3647"/>
      <c r="QDA63" s="3646"/>
      <c r="QDB63" s="3643"/>
      <c r="QDC63" s="3643"/>
      <c r="QDD63" s="3647"/>
      <c r="QDE63" s="3642"/>
      <c r="QDF63" s="3643"/>
      <c r="QDG63" s="3642"/>
      <c r="QDH63" s="3643"/>
      <c r="QDI63" s="3643"/>
      <c r="QDJ63" s="3643"/>
      <c r="QDK63" s="3643"/>
      <c r="QDL63" s="3644"/>
      <c r="QDM63" s="3645"/>
      <c r="QDN63" s="2386"/>
      <c r="QDO63" s="3646"/>
      <c r="QDP63" s="3647"/>
      <c r="QDQ63" s="3648"/>
      <c r="QDR63" s="3646"/>
      <c r="QDS63" s="3647"/>
      <c r="QDT63" s="3646"/>
      <c r="QDU63" s="3643"/>
      <c r="QDV63" s="3643"/>
      <c r="QDW63" s="3647"/>
      <c r="QDX63" s="3642"/>
      <c r="QDY63" s="3643"/>
      <c r="QDZ63" s="3642"/>
      <c r="QEA63" s="3643"/>
      <c r="QEB63" s="3643"/>
      <c r="QEC63" s="3643"/>
      <c r="QED63" s="3643"/>
      <c r="QEE63" s="3644"/>
      <c r="QEF63" s="3645"/>
      <c r="QEG63" s="2386"/>
      <c r="QEH63" s="3646"/>
      <c r="QEI63" s="3647"/>
      <c r="QEJ63" s="3648"/>
      <c r="QEK63" s="3646"/>
      <c r="QEL63" s="3647"/>
      <c r="QEM63" s="3646"/>
      <c r="QEN63" s="3643"/>
      <c r="QEO63" s="3643"/>
      <c r="QEP63" s="3647"/>
      <c r="QEQ63" s="3642"/>
      <c r="QER63" s="3643"/>
      <c r="QES63" s="3642"/>
      <c r="QET63" s="3643"/>
      <c r="QEU63" s="3643"/>
      <c r="QEV63" s="3643"/>
      <c r="QEW63" s="3643"/>
      <c r="QEX63" s="3644"/>
      <c r="QEY63" s="3645"/>
      <c r="QEZ63" s="2386"/>
      <c r="QFA63" s="3646"/>
      <c r="QFB63" s="3647"/>
      <c r="QFC63" s="3648"/>
      <c r="QFD63" s="3646"/>
      <c r="QFE63" s="3647"/>
      <c r="QFF63" s="3646"/>
      <c r="QFG63" s="3643"/>
      <c r="QFH63" s="3643"/>
      <c r="QFI63" s="3647"/>
      <c r="QFJ63" s="3642"/>
      <c r="QFK63" s="3643"/>
      <c r="QFL63" s="3642"/>
      <c r="QFM63" s="3643"/>
      <c r="QFN63" s="3643"/>
      <c r="QFO63" s="3643"/>
      <c r="QFP63" s="3643"/>
      <c r="QFQ63" s="3644"/>
      <c r="QFR63" s="3645"/>
      <c r="QFS63" s="2386"/>
      <c r="QFT63" s="3646"/>
      <c r="QFU63" s="3647"/>
      <c r="QFV63" s="3648"/>
      <c r="QFW63" s="3646"/>
      <c r="QFX63" s="3647"/>
      <c r="QFY63" s="3646"/>
      <c r="QFZ63" s="3643"/>
      <c r="QGA63" s="3643"/>
      <c r="QGB63" s="3647"/>
      <c r="QGC63" s="3642"/>
      <c r="QGD63" s="3643"/>
      <c r="QGE63" s="3642"/>
      <c r="QGF63" s="3643"/>
      <c r="QGG63" s="3643"/>
      <c r="QGH63" s="3643"/>
      <c r="QGI63" s="3643"/>
      <c r="QGJ63" s="3644"/>
      <c r="QGK63" s="3645"/>
      <c r="QGL63" s="2386"/>
      <c r="QGM63" s="3646"/>
      <c r="QGN63" s="3647"/>
      <c r="QGO63" s="3648"/>
      <c r="QGP63" s="3646"/>
      <c r="QGQ63" s="3647"/>
      <c r="QGR63" s="3646"/>
      <c r="QGS63" s="3643"/>
      <c r="QGT63" s="3643"/>
      <c r="QGU63" s="3647"/>
      <c r="QGV63" s="3642"/>
      <c r="QGW63" s="3643"/>
      <c r="QGX63" s="3642"/>
      <c r="QGY63" s="3643"/>
      <c r="QGZ63" s="3643"/>
      <c r="QHA63" s="3643"/>
      <c r="QHB63" s="3643"/>
      <c r="QHC63" s="3644"/>
      <c r="QHD63" s="3645"/>
      <c r="QHE63" s="2386"/>
      <c r="QHF63" s="3646"/>
      <c r="QHG63" s="3647"/>
      <c r="QHH63" s="3648"/>
      <c r="QHI63" s="3646"/>
      <c r="QHJ63" s="3647"/>
      <c r="QHK63" s="3646"/>
      <c r="QHL63" s="3643"/>
      <c r="QHM63" s="3643"/>
      <c r="QHN63" s="3647"/>
      <c r="QHO63" s="3642"/>
      <c r="QHP63" s="3643"/>
      <c r="QHQ63" s="3642"/>
      <c r="QHR63" s="3643"/>
      <c r="QHS63" s="3643"/>
      <c r="QHT63" s="3643"/>
      <c r="QHU63" s="3643"/>
      <c r="QHV63" s="3644"/>
      <c r="QHW63" s="3645"/>
      <c r="QHX63" s="2386"/>
      <c r="QHY63" s="3646"/>
      <c r="QHZ63" s="3647"/>
      <c r="QIA63" s="3648"/>
      <c r="QIB63" s="3646"/>
      <c r="QIC63" s="3647"/>
      <c r="QID63" s="3646"/>
      <c r="QIE63" s="3643"/>
      <c r="QIF63" s="3643"/>
      <c r="QIG63" s="3647"/>
      <c r="QIH63" s="3642"/>
      <c r="QII63" s="3643"/>
      <c r="QIJ63" s="3642"/>
      <c r="QIK63" s="3643"/>
      <c r="QIL63" s="3643"/>
      <c r="QIM63" s="3643"/>
      <c r="QIN63" s="3643"/>
      <c r="QIO63" s="3644"/>
      <c r="QIP63" s="3645"/>
      <c r="QIQ63" s="2386"/>
      <c r="QIR63" s="3646"/>
      <c r="QIS63" s="3647"/>
      <c r="QIT63" s="3648"/>
      <c r="QIU63" s="3646"/>
      <c r="QIV63" s="3647"/>
      <c r="QIW63" s="3646"/>
      <c r="QIX63" s="3643"/>
      <c r="QIY63" s="3643"/>
      <c r="QIZ63" s="3647"/>
      <c r="QJA63" s="3642"/>
      <c r="QJB63" s="3643"/>
      <c r="QJC63" s="3642"/>
      <c r="QJD63" s="3643"/>
      <c r="QJE63" s="3643"/>
      <c r="QJF63" s="3643"/>
      <c r="QJG63" s="3643"/>
      <c r="QJH63" s="3644"/>
      <c r="QJI63" s="3645"/>
      <c r="QJJ63" s="2386"/>
      <c r="QJK63" s="3646"/>
      <c r="QJL63" s="3647"/>
      <c r="QJM63" s="3648"/>
      <c r="QJN63" s="3646"/>
      <c r="QJO63" s="3647"/>
      <c r="QJP63" s="3646"/>
      <c r="QJQ63" s="3643"/>
      <c r="QJR63" s="3643"/>
      <c r="QJS63" s="3647"/>
      <c r="QJT63" s="3642"/>
      <c r="QJU63" s="3643"/>
      <c r="QJV63" s="3642"/>
      <c r="QJW63" s="3643"/>
      <c r="QJX63" s="3643"/>
      <c r="QJY63" s="3643"/>
      <c r="QJZ63" s="3643"/>
      <c r="QKA63" s="3644"/>
      <c r="QKB63" s="3645"/>
      <c r="QKC63" s="2386"/>
      <c r="QKD63" s="3646"/>
      <c r="QKE63" s="3647"/>
      <c r="QKF63" s="3648"/>
      <c r="QKG63" s="3646"/>
      <c r="QKH63" s="3647"/>
      <c r="QKI63" s="3646"/>
      <c r="QKJ63" s="3643"/>
      <c r="QKK63" s="3643"/>
      <c r="QKL63" s="3647"/>
      <c r="QKM63" s="3642"/>
      <c r="QKN63" s="3643"/>
      <c r="QKO63" s="3642"/>
      <c r="QKP63" s="3643"/>
      <c r="QKQ63" s="3643"/>
      <c r="QKR63" s="3643"/>
      <c r="QKS63" s="3643"/>
      <c r="QKT63" s="3644"/>
      <c r="QKU63" s="3645"/>
      <c r="QKV63" s="2386"/>
      <c r="QKW63" s="3646"/>
      <c r="QKX63" s="3647"/>
      <c r="QKY63" s="3648"/>
      <c r="QKZ63" s="3646"/>
      <c r="QLA63" s="3647"/>
      <c r="QLB63" s="3646"/>
      <c r="QLC63" s="3643"/>
      <c r="QLD63" s="3643"/>
      <c r="QLE63" s="3647"/>
      <c r="QLF63" s="3642"/>
      <c r="QLG63" s="3643"/>
      <c r="QLH63" s="3642"/>
      <c r="QLI63" s="3643"/>
      <c r="QLJ63" s="3643"/>
      <c r="QLK63" s="3643"/>
      <c r="QLL63" s="3643"/>
      <c r="QLM63" s="3644"/>
      <c r="QLN63" s="3645"/>
      <c r="QLO63" s="2386"/>
      <c r="QLP63" s="3646"/>
      <c r="QLQ63" s="3647"/>
      <c r="QLR63" s="3648"/>
      <c r="QLS63" s="3646"/>
      <c r="QLT63" s="3647"/>
      <c r="QLU63" s="3646"/>
      <c r="QLV63" s="3643"/>
      <c r="QLW63" s="3643"/>
      <c r="QLX63" s="3647"/>
      <c r="QLY63" s="3642"/>
      <c r="QLZ63" s="3643"/>
      <c r="QMA63" s="3642"/>
      <c r="QMB63" s="3643"/>
      <c r="QMC63" s="3643"/>
      <c r="QMD63" s="3643"/>
      <c r="QME63" s="3643"/>
      <c r="QMF63" s="3644"/>
      <c r="QMG63" s="3645"/>
      <c r="QMH63" s="2386"/>
      <c r="QMI63" s="3646"/>
      <c r="QMJ63" s="3647"/>
      <c r="QMK63" s="3648"/>
      <c r="QML63" s="3646"/>
      <c r="QMM63" s="3647"/>
      <c r="QMN63" s="3646"/>
      <c r="QMO63" s="3643"/>
      <c r="QMP63" s="3643"/>
      <c r="QMQ63" s="3647"/>
      <c r="QMR63" s="3642"/>
      <c r="QMS63" s="3643"/>
      <c r="QMT63" s="3642"/>
      <c r="QMU63" s="3643"/>
      <c r="QMV63" s="3643"/>
      <c r="QMW63" s="3643"/>
      <c r="QMX63" s="3643"/>
      <c r="QMY63" s="3644"/>
      <c r="QMZ63" s="3645"/>
      <c r="QNA63" s="2386"/>
      <c r="QNB63" s="3646"/>
      <c r="QNC63" s="3647"/>
      <c r="QND63" s="3648"/>
      <c r="QNE63" s="3646"/>
      <c r="QNF63" s="3647"/>
      <c r="QNG63" s="3646"/>
      <c r="QNH63" s="3643"/>
      <c r="QNI63" s="3643"/>
      <c r="QNJ63" s="3647"/>
      <c r="QNK63" s="3642"/>
      <c r="QNL63" s="3643"/>
      <c r="QNM63" s="3642"/>
      <c r="QNN63" s="3643"/>
      <c r="QNO63" s="3643"/>
      <c r="QNP63" s="3643"/>
      <c r="QNQ63" s="3643"/>
      <c r="QNR63" s="3644"/>
      <c r="QNS63" s="3645"/>
      <c r="QNT63" s="2386"/>
      <c r="QNU63" s="3646"/>
      <c r="QNV63" s="3647"/>
      <c r="QNW63" s="3648"/>
      <c r="QNX63" s="3646"/>
      <c r="QNY63" s="3647"/>
      <c r="QNZ63" s="3646"/>
      <c r="QOA63" s="3643"/>
      <c r="QOB63" s="3643"/>
      <c r="QOC63" s="3647"/>
      <c r="QOD63" s="3642"/>
      <c r="QOE63" s="3643"/>
      <c r="QOF63" s="3642"/>
      <c r="QOG63" s="3643"/>
      <c r="QOH63" s="3643"/>
      <c r="QOI63" s="3643"/>
      <c r="QOJ63" s="3643"/>
      <c r="QOK63" s="3644"/>
      <c r="QOL63" s="3645"/>
      <c r="QOM63" s="2386"/>
      <c r="QON63" s="3646"/>
      <c r="QOO63" s="3647"/>
      <c r="QOP63" s="3648"/>
      <c r="QOQ63" s="3646"/>
      <c r="QOR63" s="3647"/>
      <c r="QOS63" s="3646"/>
      <c r="QOT63" s="3643"/>
      <c r="QOU63" s="3643"/>
      <c r="QOV63" s="3647"/>
      <c r="QOW63" s="3642"/>
      <c r="QOX63" s="3643"/>
      <c r="QOY63" s="3642"/>
      <c r="QOZ63" s="3643"/>
      <c r="QPA63" s="3643"/>
      <c r="QPB63" s="3643"/>
      <c r="QPC63" s="3643"/>
      <c r="QPD63" s="3644"/>
      <c r="QPE63" s="3645"/>
      <c r="QPF63" s="2386"/>
      <c r="QPG63" s="3646"/>
      <c r="QPH63" s="3647"/>
      <c r="QPI63" s="3648"/>
      <c r="QPJ63" s="3646"/>
      <c r="QPK63" s="3647"/>
      <c r="QPL63" s="3646"/>
      <c r="QPM63" s="3643"/>
      <c r="QPN63" s="3643"/>
      <c r="QPO63" s="3647"/>
      <c r="QPP63" s="3642"/>
      <c r="QPQ63" s="3643"/>
      <c r="QPR63" s="3642"/>
      <c r="QPS63" s="3643"/>
      <c r="QPT63" s="3643"/>
      <c r="QPU63" s="3643"/>
      <c r="QPV63" s="3643"/>
      <c r="QPW63" s="3644"/>
      <c r="QPX63" s="3645"/>
      <c r="QPY63" s="2386"/>
      <c r="QPZ63" s="3646"/>
      <c r="QQA63" s="3647"/>
      <c r="QQB63" s="3648"/>
      <c r="QQC63" s="3646"/>
      <c r="QQD63" s="3647"/>
      <c r="QQE63" s="3646"/>
      <c r="QQF63" s="3643"/>
      <c r="QQG63" s="3643"/>
      <c r="QQH63" s="3647"/>
      <c r="QQI63" s="3642"/>
      <c r="QQJ63" s="3643"/>
      <c r="QQK63" s="3642"/>
      <c r="QQL63" s="3643"/>
      <c r="QQM63" s="3643"/>
      <c r="QQN63" s="3643"/>
      <c r="QQO63" s="3643"/>
      <c r="QQP63" s="3644"/>
      <c r="QQQ63" s="3645"/>
      <c r="QQR63" s="2386"/>
      <c r="QQS63" s="3646"/>
      <c r="QQT63" s="3647"/>
      <c r="QQU63" s="3648"/>
      <c r="QQV63" s="3646"/>
      <c r="QQW63" s="3647"/>
      <c r="QQX63" s="3646"/>
      <c r="QQY63" s="3643"/>
      <c r="QQZ63" s="3643"/>
      <c r="QRA63" s="3647"/>
      <c r="QRB63" s="3642"/>
      <c r="QRC63" s="3643"/>
      <c r="QRD63" s="3642"/>
      <c r="QRE63" s="3643"/>
      <c r="QRF63" s="3643"/>
      <c r="QRG63" s="3643"/>
      <c r="QRH63" s="3643"/>
      <c r="QRI63" s="3644"/>
      <c r="QRJ63" s="3645"/>
      <c r="QRK63" s="2386"/>
      <c r="QRL63" s="3646"/>
      <c r="QRM63" s="3647"/>
      <c r="QRN63" s="3648"/>
      <c r="QRO63" s="3646"/>
      <c r="QRP63" s="3647"/>
      <c r="QRQ63" s="3646"/>
      <c r="QRR63" s="3643"/>
      <c r="QRS63" s="3643"/>
      <c r="QRT63" s="3647"/>
      <c r="QRU63" s="3642"/>
      <c r="QRV63" s="3643"/>
      <c r="QRW63" s="3642"/>
      <c r="QRX63" s="3643"/>
      <c r="QRY63" s="3643"/>
      <c r="QRZ63" s="3643"/>
      <c r="QSA63" s="3643"/>
      <c r="QSB63" s="3644"/>
      <c r="QSC63" s="3645"/>
      <c r="QSD63" s="2386"/>
      <c r="QSE63" s="3646"/>
      <c r="QSF63" s="3647"/>
      <c r="QSG63" s="3648"/>
      <c r="QSH63" s="3646"/>
      <c r="QSI63" s="3647"/>
      <c r="QSJ63" s="3646"/>
      <c r="QSK63" s="3643"/>
      <c r="QSL63" s="3643"/>
      <c r="QSM63" s="3647"/>
      <c r="QSN63" s="3642"/>
      <c r="QSO63" s="3643"/>
      <c r="QSP63" s="3642"/>
      <c r="QSQ63" s="3643"/>
      <c r="QSR63" s="3643"/>
      <c r="QSS63" s="3643"/>
      <c r="QST63" s="3643"/>
      <c r="QSU63" s="3644"/>
      <c r="QSV63" s="3645"/>
      <c r="QSW63" s="2386"/>
      <c r="QSX63" s="3646"/>
      <c r="QSY63" s="3647"/>
      <c r="QSZ63" s="3648"/>
      <c r="QTA63" s="3646"/>
      <c r="QTB63" s="3647"/>
      <c r="QTC63" s="3646"/>
      <c r="QTD63" s="3643"/>
      <c r="QTE63" s="3643"/>
      <c r="QTF63" s="3647"/>
      <c r="QTG63" s="3642"/>
      <c r="QTH63" s="3643"/>
      <c r="QTI63" s="3642"/>
      <c r="QTJ63" s="3643"/>
      <c r="QTK63" s="3643"/>
      <c r="QTL63" s="3643"/>
      <c r="QTM63" s="3643"/>
      <c r="QTN63" s="3644"/>
      <c r="QTO63" s="3645"/>
      <c r="QTP63" s="2386"/>
      <c r="QTQ63" s="3646"/>
      <c r="QTR63" s="3647"/>
      <c r="QTS63" s="3648"/>
      <c r="QTT63" s="3646"/>
      <c r="QTU63" s="3647"/>
      <c r="QTV63" s="3646"/>
      <c r="QTW63" s="3643"/>
      <c r="QTX63" s="3643"/>
      <c r="QTY63" s="3647"/>
      <c r="QTZ63" s="3642"/>
      <c r="QUA63" s="3643"/>
      <c r="QUB63" s="3642"/>
      <c r="QUC63" s="3643"/>
      <c r="QUD63" s="3643"/>
      <c r="QUE63" s="3643"/>
      <c r="QUF63" s="3643"/>
      <c r="QUG63" s="3644"/>
      <c r="QUH63" s="3645"/>
      <c r="QUI63" s="2386"/>
      <c r="QUJ63" s="3646"/>
      <c r="QUK63" s="3647"/>
      <c r="QUL63" s="3648"/>
      <c r="QUM63" s="3646"/>
      <c r="QUN63" s="3647"/>
      <c r="QUO63" s="3646"/>
      <c r="QUP63" s="3643"/>
      <c r="QUQ63" s="3643"/>
      <c r="QUR63" s="3647"/>
      <c r="QUS63" s="3642"/>
      <c r="QUT63" s="3643"/>
      <c r="QUU63" s="3642"/>
      <c r="QUV63" s="3643"/>
      <c r="QUW63" s="3643"/>
      <c r="QUX63" s="3643"/>
      <c r="QUY63" s="3643"/>
      <c r="QUZ63" s="3644"/>
      <c r="QVA63" s="3645"/>
      <c r="QVB63" s="2386"/>
      <c r="QVC63" s="3646"/>
      <c r="QVD63" s="3647"/>
      <c r="QVE63" s="3648"/>
      <c r="QVF63" s="3646"/>
      <c r="QVG63" s="3647"/>
      <c r="QVH63" s="3646"/>
      <c r="QVI63" s="3643"/>
      <c r="QVJ63" s="3643"/>
      <c r="QVK63" s="3647"/>
      <c r="QVL63" s="3642"/>
      <c r="QVM63" s="3643"/>
      <c r="QVN63" s="3642"/>
      <c r="QVO63" s="3643"/>
      <c r="QVP63" s="3643"/>
      <c r="QVQ63" s="3643"/>
      <c r="QVR63" s="3643"/>
      <c r="QVS63" s="3644"/>
      <c r="QVT63" s="3645"/>
      <c r="QVU63" s="2386"/>
      <c r="QVV63" s="3646"/>
      <c r="QVW63" s="3647"/>
      <c r="QVX63" s="3648"/>
      <c r="QVY63" s="3646"/>
      <c r="QVZ63" s="3647"/>
      <c r="QWA63" s="3646"/>
      <c r="QWB63" s="3643"/>
      <c r="QWC63" s="3643"/>
      <c r="QWD63" s="3647"/>
      <c r="QWE63" s="3642"/>
      <c r="QWF63" s="3643"/>
      <c r="QWG63" s="3642"/>
      <c r="QWH63" s="3643"/>
      <c r="QWI63" s="3643"/>
      <c r="QWJ63" s="3643"/>
      <c r="QWK63" s="3643"/>
      <c r="QWL63" s="3644"/>
      <c r="QWM63" s="3645"/>
      <c r="QWN63" s="2386"/>
      <c r="QWO63" s="3646"/>
      <c r="QWP63" s="3647"/>
      <c r="QWQ63" s="3648"/>
      <c r="QWR63" s="3646"/>
      <c r="QWS63" s="3647"/>
      <c r="QWT63" s="3646"/>
      <c r="QWU63" s="3643"/>
      <c r="QWV63" s="3643"/>
      <c r="QWW63" s="3647"/>
      <c r="QWX63" s="3642"/>
      <c r="QWY63" s="3643"/>
      <c r="QWZ63" s="3642"/>
      <c r="QXA63" s="3643"/>
      <c r="QXB63" s="3643"/>
      <c r="QXC63" s="3643"/>
      <c r="QXD63" s="3643"/>
      <c r="QXE63" s="3644"/>
      <c r="QXF63" s="3645"/>
      <c r="QXG63" s="2386"/>
      <c r="QXH63" s="3646"/>
      <c r="QXI63" s="3647"/>
      <c r="QXJ63" s="3648"/>
      <c r="QXK63" s="3646"/>
      <c r="QXL63" s="3647"/>
      <c r="QXM63" s="3646"/>
      <c r="QXN63" s="3643"/>
      <c r="QXO63" s="3643"/>
      <c r="QXP63" s="3647"/>
      <c r="QXQ63" s="3642"/>
      <c r="QXR63" s="3643"/>
      <c r="QXS63" s="3642"/>
      <c r="QXT63" s="3643"/>
      <c r="QXU63" s="3643"/>
      <c r="QXV63" s="3643"/>
      <c r="QXW63" s="3643"/>
      <c r="QXX63" s="3644"/>
      <c r="QXY63" s="3645"/>
      <c r="QXZ63" s="2386"/>
      <c r="QYA63" s="3646"/>
      <c r="QYB63" s="3647"/>
      <c r="QYC63" s="3648"/>
      <c r="QYD63" s="3646"/>
      <c r="QYE63" s="3647"/>
      <c r="QYF63" s="3646"/>
      <c r="QYG63" s="3643"/>
      <c r="QYH63" s="3643"/>
      <c r="QYI63" s="3647"/>
      <c r="QYJ63" s="3642"/>
      <c r="QYK63" s="3643"/>
      <c r="QYL63" s="3642"/>
      <c r="QYM63" s="3643"/>
      <c r="QYN63" s="3643"/>
      <c r="QYO63" s="3643"/>
      <c r="QYP63" s="3643"/>
      <c r="QYQ63" s="3644"/>
      <c r="QYR63" s="3645"/>
      <c r="QYS63" s="2386"/>
      <c r="QYT63" s="3646"/>
      <c r="QYU63" s="3647"/>
      <c r="QYV63" s="3648"/>
      <c r="QYW63" s="3646"/>
      <c r="QYX63" s="3647"/>
      <c r="QYY63" s="3646"/>
      <c r="QYZ63" s="3643"/>
      <c r="QZA63" s="3643"/>
      <c r="QZB63" s="3647"/>
      <c r="QZC63" s="3642"/>
      <c r="QZD63" s="3643"/>
      <c r="QZE63" s="3642"/>
      <c r="QZF63" s="3643"/>
      <c r="QZG63" s="3643"/>
      <c r="QZH63" s="3643"/>
      <c r="QZI63" s="3643"/>
      <c r="QZJ63" s="3644"/>
      <c r="QZK63" s="3645"/>
      <c r="QZL63" s="2386"/>
      <c r="QZM63" s="3646"/>
      <c r="QZN63" s="3647"/>
      <c r="QZO63" s="3648"/>
      <c r="QZP63" s="3646"/>
      <c r="QZQ63" s="3647"/>
      <c r="QZR63" s="3646"/>
      <c r="QZS63" s="3643"/>
      <c r="QZT63" s="3643"/>
      <c r="QZU63" s="3647"/>
      <c r="QZV63" s="3642"/>
      <c r="QZW63" s="3643"/>
      <c r="QZX63" s="3642"/>
      <c r="QZY63" s="3643"/>
      <c r="QZZ63" s="3643"/>
      <c r="RAA63" s="3643"/>
      <c r="RAB63" s="3643"/>
      <c r="RAC63" s="3644"/>
      <c r="RAD63" s="3645"/>
      <c r="RAE63" s="2386"/>
      <c r="RAF63" s="3646"/>
      <c r="RAG63" s="3647"/>
      <c r="RAH63" s="3648"/>
      <c r="RAI63" s="3646"/>
      <c r="RAJ63" s="3647"/>
      <c r="RAK63" s="3646"/>
      <c r="RAL63" s="3643"/>
      <c r="RAM63" s="3643"/>
      <c r="RAN63" s="3647"/>
      <c r="RAO63" s="3642"/>
      <c r="RAP63" s="3643"/>
      <c r="RAQ63" s="3642"/>
      <c r="RAR63" s="3643"/>
      <c r="RAS63" s="3643"/>
      <c r="RAT63" s="3643"/>
      <c r="RAU63" s="3643"/>
      <c r="RAV63" s="3644"/>
      <c r="RAW63" s="3645"/>
      <c r="RAX63" s="2386"/>
      <c r="RAY63" s="3646"/>
      <c r="RAZ63" s="3647"/>
      <c r="RBA63" s="3648"/>
      <c r="RBB63" s="3646"/>
      <c r="RBC63" s="3647"/>
      <c r="RBD63" s="3646"/>
      <c r="RBE63" s="3643"/>
      <c r="RBF63" s="3643"/>
      <c r="RBG63" s="3647"/>
      <c r="RBH63" s="3642"/>
      <c r="RBI63" s="3643"/>
      <c r="RBJ63" s="3642"/>
      <c r="RBK63" s="3643"/>
      <c r="RBL63" s="3643"/>
      <c r="RBM63" s="3643"/>
      <c r="RBN63" s="3643"/>
      <c r="RBO63" s="3644"/>
      <c r="RBP63" s="3645"/>
      <c r="RBQ63" s="2386"/>
      <c r="RBR63" s="3646"/>
      <c r="RBS63" s="3647"/>
      <c r="RBT63" s="3648"/>
      <c r="RBU63" s="3646"/>
      <c r="RBV63" s="3647"/>
      <c r="RBW63" s="3646"/>
      <c r="RBX63" s="3643"/>
      <c r="RBY63" s="3643"/>
      <c r="RBZ63" s="3647"/>
      <c r="RCA63" s="3642"/>
      <c r="RCB63" s="3643"/>
      <c r="RCC63" s="3642"/>
      <c r="RCD63" s="3643"/>
      <c r="RCE63" s="3643"/>
      <c r="RCF63" s="3643"/>
      <c r="RCG63" s="3643"/>
      <c r="RCH63" s="3644"/>
      <c r="RCI63" s="3645"/>
      <c r="RCJ63" s="2386"/>
      <c r="RCK63" s="3646"/>
      <c r="RCL63" s="3647"/>
      <c r="RCM63" s="3648"/>
      <c r="RCN63" s="3646"/>
      <c r="RCO63" s="3647"/>
      <c r="RCP63" s="3646"/>
      <c r="RCQ63" s="3643"/>
      <c r="RCR63" s="3643"/>
      <c r="RCS63" s="3647"/>
      <c r="RCT63" s="3642"/>
      <c r="RCU63" s="3643"/>
      <c r="RCV63" s="3642"/>
      <c r="RCW63" s="3643"/>
      <c r="RCX63" s="3643"/>
      <c r="RCY63" s="3643"/>
      <c r="RCZ63" s="3643"/>
      <c r="RDA63" s="3644"/>
      <c r="RDB63" s="3645"/>
      <c r="RDC63" s="2386"/>
      <c r="RDD63" s="3646"/>
      <c r="RDE63" s="3647"/>
      <c r="RDF63" s="3648"/>
      <c r="RDG63" s="3646"/>
      <c r="RDH63" s="3647"/>
      <c r="RDI63" s="3646"/>
      <c r="RDJ63" s="3643"/>
      <c r="RDK63" s="3643"/>
      <c r="RDL63" s="3647"/>
      <c r="RDM63" s="3642"/>
      <c r="RDN63" s="3643"/>
      <c r="RDO63" s="3642"/>
      <c r="RDP63" s="3643"/>
      <c r="RDQ63" s="3643"/>
      <c r="RDR63" s="3643"/>
      <c r="RDS63" s="3643"/>
      <c r="RDT63" s="3644"/>
      <c r="RDU63" s="3645"/>
      <c r="RDV63" s="2386"/>
      <c r="RDW63" s="3646"/>
      <c r="RDX63" s="3647"/>
      <c r="RDY63" s="3648"/>
      <c r="RDZ63" s="3646"/>
      <c r="REA63" s="3647"/>
      <c r="REB63" s="3646"/>
      <c r="REC63" s="3643"/>
      <c r="RED63" s="3643"/>
      <c r="REE63" s="3647"/>
      <c r="REF63" s="3642"/>
      <c r="REG63" s="3643"/>
      <c r="REH63" s="3642"/>
      <c r="REI63" s="3643"/>
      <c r="REJ63" s="3643"/>
      <c r="REK63" s="3643"/>
      <c r="REL63" s="3643"/>
      <c r="REM63" s="3644"/>
      <c r="REN63" s="3645"/>
      <c r="REO63" s="2386"/>
      <c r="REP63" s="3646"/>
      <c r="REQ63" s="3647"/>
      <c r="RER63" s="3648"/>
      <c r="RES63" s="3646"/>
      <c r="RET63" s="3647"/>
      <c r="REU63" s="3646"/>
      <c r="REV63" s="3643"/>
      <c r="REW63" s="3643"/>
      <c r="REX63" s="3647"/>
      <c r="REY63" s="3642"/>
      <c r="REZ63" s="3643"/>
      <c r="RFA63" s="3642"/>
      <c r="RFB63" s="3643"/>
      <c r="RFC63" s="3643"/>
      <c r="RFD63" s="3643"/>
      <c r="RFE63" s="3643"/>
      <c r="RFF63" s="3644"/>
      <c r="RFG63" s="3645"/>
      <c r="RFH63" s="2386"/>
      <c r="RFI63" s="3646"/>
      <c r="RFJ63" s="3647"/>
      <c r="RFK63" s="3648"/>
      <c r="RFL63" s="3646"/>
      <c r="RFM63" s="3647"/>
      <c r="RFN63" s="3646"/>
      <c r="RFO63" s="3643"/>
      <c r="RFP63" s="3643"/>
      <c r="RFQ63" s="3647"/>
      <c r="RFR63" s="3642"/>
      <c r="RFS63" s="3643"/>
      <c r="RFT63" s="3642"/>
      <c r="RFU63" s="3643"/>
      <c r="RFV63" s="3643"/>
      <c r="RFW63" s="3643"/>
      <c r="RFX63" s="3643"/>
      <c r="RFY63" s="3644"/>
      <c r="RFZ63" s="3645"/>
      <c r="RGA63" s="2386"/>
      <c r="RGB63" s="3646"/>
      <c r="RGC63" s="3647"/>
      <c r="RGD63" s="3648"/>
      <c r="RGE63" s="3646"/>
      <c r="RGF63" s="3647"/>
      <c r="RGG63" s="3646"/>
      <c r="RGH63" s="3643"/>
      <c r="RGI63" s="3643"/>
      <c r="RGJ63" s="3647"/>
      <c r="RGK63" s="3642"/>
      <c r="RGL63" s="3643"/>
      <c r="RGM63" s="3642"/>
      <c r="RGN63" s="3643"/>
      <c r="RGO63" s="3643"/>
      <c r="RGP63" s="3643"/>
      <c r="RGQ63" s="3643"/>
      <c r="RGR63" s="3644"/>
      <c r="RGS63" s="3645"/>
      <c r="RGT63" s="2386"/>
      <c r="RGU63" s="3646"/>
      <c r="RGV63" s="3647"/>
      <c r="RGW63" s="3648"/>
      <c r="RGX63" s="3646"/>
      <c r="RGY63" s="3647"/>
      <c r="RGZ63" s="3646"/>
      <c r="RHA63" s="3643"/>
      <c r="RHB63" s="3643"/>
      <c r="RHC63" s="3647"/>
      <c r="RHD63" s="3642"/>
      <c r="RHE63" s="3643"/>
      <c r="RHF63" s="3642"/>
      <c r="RHG63" s="3643"/>
      <c r="RHH63" s="3643"/>
      <c r="RHI63" s="3643"/>
      <c r="RHJ63" s="3643"/>
      <c r="RHK63" s="3644"/>
      <c r="RHL63" s="3645"/>
      <c r="RHM63" s="2386"/>
      <c r="RHN63" s="3646"/>
      <c r="RHO63" s="3647"/>
      <c r="RHP63" s="3648"/>
      <c r="RHQ63" s="3646"/>
      <c r="RHR63" s="3647"/>
      <c r="RHS63" s="3646"/>
      <c r="RHT63" s="3643"/>
      <c r="RHU63" s="3643"/>
      <c r="RHV63" s="3647"/>
      <c r="RHW63" s="3642"/>
      <c r="RHX63" s="3643"/>
      <c r="RHY63" s="3642"/>
      <c r="RHZ63" s="3643"/>
      <c r="RIA63" s="3643"/>
      <c r="RIB63" s="3643"/>
      <c r="RIC63" s="3643"/>
      <c r="RID63" s="3644"/>
      <c r="RIE63" s="3645"/>
      <c r="RIF63" s="2386"/>
      <c r="RIG63" s="3646"/>
      <c r="RIH63" s="3647"/>
      <c r="RII63" s="3648"/>
      <c r="RIJ63" s="3646"/>
      <c r="RIK63" s="3647"/>
      <c r="RIL63" s="3646"/>
      <c r="RIM63" s="3643"/>
      <c r="RIN63" s="3643"/>
      <c r="RIO63" s="3647"/>
      <c r="RIP63" s="3642"/>
      <c r="RIQ63" s="3643"/>
      <c r="RIR63" s="3642"/>
      <c r="RIS63" s="3643"/>
      <c r="RIT63" s="3643"/>
      <c r="RIU63" s="3643"/>
      <c r="RIV63" s="3643"/>
      <c r="RIW63" s="3644"/>
      <c r="RIX63" s="3645"/>
      <c r="RIY63" s="2386"/>
      <c r="RIZ63" s="3646"/>
      <c r="RJA63" s="3647"/>
      <c r="RJB63" s="3648"/>
      <c r="RJC63" s="3646"/>
      <c r="RJD63" s="3647"/>
      <c r="RJE63" s="3646"/>
      <c r="RJF63" s="3643"/>
      <c r="RJG63" s="3643"/>
      <c r="RJH63" s="3647"/>
      <c r="RJI63" s="3642"/>
      <c r="RJJ63" s="3643"/>
      <c r="RJK63" s="3642"/>
      <c r="RJL63" s="3643"/>
      <c r="RJM63" s="3643"/>
      <c r="RJN63" s="3643"/>
      <c r="RJO63" s="3643"/>
      <c r="RJP63" s="3644"/>
      <c r="RJQ63" s="3645"/>
      <c r="RJR63" s="2386"/>
      <c r="RJS63" s="3646"/>
      <c r="RJT63" s="3647"/>
      <c r="RJU63" s="3648"/>
      <c r="RJV63" s="3646"/>
      <c r="RJW63" s="3647"/>
      <c r="RJX63" s="3646"/>
      <c r="RJY63" s="3643"/>
      <c r="RJZ63" s="3643"/>
      <c r="RKA63" s="3647"/>
      <c r="RKB63" s="3642"/>
      <c r="RKC63" s="3643"/>
      <c r="RKD63" s="3642"/>
      <c r="RKE63" s="3643"/>
      <c r="RKF63" s="3643"/>
      <c r="RKG63" s="3643"/>
      <c r="RKH63" s="3643"/>
      <c r="RKI63" s="3644"/>
      <c r="RKJ63" s="3645"/>
      <c r="RKK63" s="2386"/>
      <c r="RKL63" s="3646"/>
      <c r="RKM63" s="3647"/>
      <c r="RKN63" s="3648"/>
      <c r="RKO63" s="3646"/>
      <c r="RKP63" s="3647"/>
      <c r="RKQ63" s="3646"/>
      <c r="RKR63" s="3643"/>
      <c r="RKS63" s="3643"/>
      <c r="RKT63" s="3647"/>
      <c r="RKU63" s="3642"/>
      <c r="RKV63" s="3643"/>
      <c r="RKW63" s="3642"/>
      <c r="RKX63" s="3643"/>
      <c r="RKY63" s="3643"/>
      <c r="RKZ63" s="3643"/>
      <c r="RLA63" s="3643"/>
      <c r="RLB63" s="3644"/>
      <c r="RLC63" s="3645"/>
      <c r="RLD63" s="2386"/>
      <c r="RLE63" s="3646"/>
      <c r="RLF63" s="3647"/>
      <c r="RLG63" s="3648"/>
      <c r="RLH63" s="3646"/>
      <c r="RLI63" s="3647"/>
      <c r="RLJ63" s="3646"/>
      <c r="RLK63" s="3643"/>
      <c r="RLL63" s="3643"/>
      <c r="RLM63" s="3647"/>
      <c r="RLN63" s="3642"/>
      <c r="RLO63" s="3643"/>
      <c r="RLP63" s="3642"/>
      <c r="RLQ63" s="3643"/>
      <c r="RLR63" s="3643"/>
      <c r="RLS63" s="3643"/>
      <c r="RLT63" s="3643"/>
      <c r="RLU63" s="3644"/>
      <c r="RLV63" s="3645"/>
      <c r="RLW63" s="2386"/>
      <c r="RLX63" s="3646"/>
      <c r="RLY63" s="3647"/>
      <c r="RLZ63" s="3648"/>
      <c r="RMA63" s="3646"/>
      <c r="RMB63" s="3647"/>
      <c r="RMC63" s="3646"/>
      <c r="RMD63" s="3643"/>
      <c r="RME63" s="3643"/>
      <c r="RMF63" s="3647"/>
      <c r="RMG63" s="3642"/>
      <c r="RMH63" s="3643"/>
      <c r="RMI63" s="3642"/>
      <c r="RMJ63" s="3643"/>
      <c r="RMK63" s="3643"/>
      <c r="RML63" s="3643"/>
      <c r="RMM63" s="3643"/>
      <c r="RMN63" s="3644"/>
      <c r="RMO63" s="3645"/>
      <c r="RMP63" s="2386"/>
      <c r="RMQ63" s="3646"/>
      <c r="RMR63" s="3647"/>
      <c r="RMS63" s="3648"/>
      <c r="RMT63" s="3646"/>
      <c r="RMU63" s="3647"/>
      <c r="RMV63" s="3646"/>
      <c r="RMW63" s="3643"/>
      <c r="RMX63" s="3643"/>
      <c r="RMY63" s="3647"/>
      <c r="RMZ63" s="3642"/>
      <c r="RNA63" s="3643"/>
      <c r="RNB63" s="3642"/>
      <c r="RNC63" s="3643"/>
      <c r="RND63" s="3643"/>
      <c r="RNE63" s="3643"/>
      <c r="RNF63" s="3643"/>
      <c r="RNG63" s="3644"/>
      <c r="RNH63" s="3645"/>
      <c r="RNI63" s="2386"/>
      <c r="RNJ63" s="3646"/>
      <c r="RNK63" s="3647"/>
      <c r="RNL63" s="3648"/>
      <c r="RNM63" s="3646"/>
      <c r="RNN63" s="3647"/>
      <c r="RNO63" s="3646"/>
      <c r="RNP63" s="3643"/>
      <c r="RNQ63" s="3643"/>
      <c r="RNR63" s="3647"/>
      <c r="RNS63" s="3642"/>
      <c r="RNT63" s="3643"/>
      <c r="RNU63" s="3642"/>
      <c r="RNV63" s="3643"/>
      <c r="RNW63" s="3643"/>
      <c r="RNX63" s="3643"/>
      <c r="RNY63" s="3643"/>
      <c r="RNZ63" s="3644"/>
      <c r="ROA63" s="3645"/>
      <c r="ROB63" s="2386"/>
      <c r="ROC63" s="3646"/>
      <c r="ROD63" s="3647"/>
      <c r="ROE63" s="3648"/>
      <c r="ROF63" s="3646"/>
      <c r="ROG63" s="3647"/>
      <c r="ROH63" s="3646"/>
      <c r="ROI63" s="3643"/>
      <c r="ROJ63" s="3643"/>
      <c r="ROK63" s="3647"/>
      <c r="ROL63" s="3642"/>
      <c r="ROM63" s="3643"/>
      <c r="RON63" s="3642"/>
      <c r="ROO63" s="3643"/>
      <c r="ROP63" s="3643"/>
      <c r="ROQ63" s="3643"/>
      <c r="ROR63" s="3643"/>
      <c r="ROS63" s="3644"/>
      <c r="ROT63" s="3645"/>
      <c r="ROU63" s="2386"/>
      <c r="ROV63" s="3646"/>
      <c r="ROW63" s="3647"/>
      <c r="ROX63" s="3648"/>
      <c r="ROY63" s="3646"/>
      <c r="ROZ63" s="3647"/>
      <c r="RPA63" s="3646"/>
      <c r="RPB63" s="3643"/>
      <c r="RPC63" s="3643"/>
      <c r="RPD63" s="3647"/>
      <c r="RPE63" s="3642"/>
      <c r="RPF63" s="3643"/>
      <c r="RPG63" s="3642"/>
      <c r="RPH63" s="3643"/>
      <c r="RPI63" s="3643"/>
      <c r="RPJ63" s="3643"/>
      <c r="RPK63" s="3643"/>
      <c r="RPL63" s="3644"/>
      <c r="RPM63" s="3645"/>
      <c r="RPN63" s="2386"/>
      <c r="RPO63" s="3646"/>
      <c r="RPP63" s="3647"/>
      <c r="RPQ63" s="3648"/>
      <c r="RPR63" s="3646"/>
      <c r="RPS63" s="3647"/>
      <c r="RPT63" s="3646"/>
      <c r="RPU63" s="3643"/>
      <c r="RPV63" s="3643"/>
      <c r="RPW63" s="3647"/>
      <c r="RPX63" s="3642"/>
      <c r="RPY63" s="3643"/>
      <c r="RPZ63" s="3642"/>
      <c r="RQA63" s="3643"/>
      <c r="RQB63" s="3643"/>
      <c r="RQC63" s="3643"/>
      <c r="RQD63" s="3643"/>
      <c r="RQE63" s="3644"/>
      <c r="RQF63" s="3645"/>
      <c r="RQG63" s="2386"/>
      <c r="RQH63" s="3646"/>
      <c r="RQI63" s="3647"/>
      <c r="RQJ63" s="3648"/>
      <c r="RQK63" s="3646"/>
      <c r="RQL63" s="3647"/>
      <c r="RQM63" s="3646"/>
      <c r="RQN63" s="3643"/>
      <c r="RQO63" s="3643"/>
      <c r="RQP63" s="3647"/>
      <c r="RQQ63" s="3642"/>
      <c r="RQR63" s="3643"/>
      <c r="RQS63" s="3642"/>
      <c r="RQT63" s="3643"/>
      <c r="RQU63" s="3643"/>
      <c r="RQV63" s="3643"/>
      <c r="RQW63" s="3643"/>
      <c r="RQX63" s="3644"/>
      <c r="RQY63" s="3645"/>
      <c r="RQZ63" s="2386"/>
      <c r="RRA63" s="3646"/>
      <c r="RRB63" s="3647"/>
      <c r="RRC63" s="3648"/>
      <c r="RRD63" s="3646"/>
      <c r="RRE63" s="3647"/>
      <c r="RRF63" s="3646"/>
      <c r="RRG63" s="3643"/>
      <c r="RRH63" s="3643"/>
      <c r="RRI63" s="3647"/>
      <c r="RRJ63" s="3642"/>
      <c r="RRK63" s="3643"/>
      <c r="RRL63" s="3642"/>
      <c r="RRM63" s="3643"/>
      <c r="RRN63" s="3643"/>
      <c r="RRO63" s="3643"/>
      <c r="RRP63" s="3643"/>
      <c r="RRQ63" s="3644"/>
      <c r="RRR63" s="3645"/>
      <c r="RRS63" s="2386"/>
      <c r="RRT63" s="3646"/>
      <c r="RRU63" s="3647"/>
      <c r="RRV63" s="3648"/>
      <c r="RRW63" s="3646"/>
      <c r="RRX63" s="3647"/>
      <c r="RRY63" s="3646"/>
      <c r="RRZ63" s="3643"/>
      <c r="RSA63" s="3643"/>
      <c r="RSB63" s="3647"/>
      <c r="RSC63" s="3642"/>
      <c r="RSD63" s="3643"/>
      <c r="RSE63" s="3642"/>
      <c r="RSF63" s="3643"/>
      <c r="RSG63" s="3643"/>
      <c r="RSH63" s="3643"/>
      <c r="RSI63" s="3643"/>
      <c r="RSJ63" s="3644"/>
      <c r="RSK63" s="3645"/>
      <c r="RSL63" s="2386"/>
      <c r="RSM63" s="3646"/>
      <c r="RSN63" s="3647"/>
      <c r="RSO63" s="3648"/>
      <c r="RSP63" s="3646"/>
      <c r="RSQ63" s="3647"/>
      <c r="RSR63" s="3646"/>
      <c r="RSS63" s="3643"/>
      <c r="RST63" s="3643"/>
      <c r="RSU63" s="3647"/>
      <c r="RSV63" s="3642"/>
      <c r="RSW63" s="3643"/>
      <c r="RSX63" s="3642"/>
      <c r="RSY63" s="3643"/>
      <c r="RSZ63" s="3643"/>
      <c r="RTA63" s="3643"/>
      <c r="RTB63" s="3643"/>
      <c r="RTC63" s="3644"/>
      <c r="RTD63" s="3645"/>
      <c r="RTE63" s="2386"/>
      <c r="RTF63" s="3646"/>
      <c r="RTG63" s="3647"/>
      <c r="RTH63" s="3648"/>
      <c r="RTI63" s="3646"/>
      <c r="RTJ63" s="3647"/>
      <c r="RTK63" s="3646"/>
      <c r="RTL63" s="3643"/>
      <c r="RTM63" s="3643"/>
      <c r="RTN63" s="3647"/>
      <c r="RTO63" s="3642"/>
      <c r="RTP63" s="3643"/>
      <c r="RTQ63" s="3642"/>
      <c r="RTR63" s="3643"/>
      <c r="RTS63" s="3643"/>
      <c r="RTT63" s="3643"/>
      <c r="RTU63" s="3643"/>
      <c r="RTV63" s="3644"/>
      <c r="RTW63" s="3645"/>
      <c r="RTX63" s="2386"/>
      <c r="RTY63" s="3646"/>
      <c r="RTZ63" s="3647"/>
      <c r="RUA63" s="3648"/>
      <c r="RUB63" s="3646"/>
      <c r="RUC63" s="3647"/>
      <c r="RUD63" s="3646"/>
      <c r="RUE63" s="3643"/>
      <c r="RUF63" s="3643"/>
      <c r="RUG63" s="3647"/>
      <c r="RUH63" s="3642"/>
      <c r="RUI63" s="3643"/>
      <c r="RUJ63" s="3642"/>
      <c r="RUK63" s="3643"/>
      <c r="RUL63" s="3643"/>
      <c r="RUM63" s="3643"/>
      <c r="RUN63" s="3643"/>
      <c r="RUO63" s="3644"/>
      <c r="RUP63" s="3645"/>
      <c r="RUQ63" s="2386"/>
      <c r="RUR63" s="3646"/>
      <c r="RUS63" s="3647"/>
      <c r="RUT63" s="3648"/>
      <c r="RUU63" s="3646"/>
      <c r="RUV63" s="3647"/>
      <c r="RUW63" s="3646"/>
      <c r="RUX63" s="3643"/>
      <c r="RUY63" s="3643"/>
      <c r="RUZ63" s="3647"/>
      <c r="RVA63" s="3642"/>
      <c r="RVB63" s="3643"/>
      <c r="RVC63" s="3642"/>
      <c r="RVD63" s="3643"/>
      <c r="RVE63" s="3643"/>
      <c r="RVF63" s="3643"/>
      <c r="RVG63" s="3643"/>
      <c r="RVH63" s="3644"/>
      <c r="RVI63" s="3645"/>
      <c r="RVJ63" s="2386"/>
      <c r="RVK63" s="3646"/>
      <c r="RVL63" s="3647"/>
      <c r="RVM63" s="3648"/>
      <c r="RVN63" s="3646"/>
      <c r="RVO63" s="3647"/>
      <c r="RVP63" s="3646"/>
      <c r="RVQ63" s="3643"/>
      <c r="RVR63" s="3643"/>
      <c r="RVS63" s="3647"/>
      <c r="RVT63" s="3642"/>
      <c r="RVU63" s="3643"/>
      <c r="RVV63" s="3642"/>
      <c r="RVW63" s="3643"/>
      <c r="RVX63" s="3643"/>
      <c r="RVY63" s="3643"/>
      <c r="RVZ63" s="3643"/>
      <c r="RWA63" s="3644"/>
      <c r="RWB63" s="3645"/>
      <c r="RWC63" s="2386"/>
      <c r="RWD63" s="3646"/>
      <c r="RWE63" s="3647"/>
      <c r="RWF63" s="3648"/>
      <c r="RWG63" s="3646"/>
      <c r="RWH63" s="3647"/>
      <c r="RWI63" s="3646"/>
      <c r="RWJ63" s="3643"/>
      <c r="RWK63" s="3643"/>
      <c r="RWL63" s="3647"/>
      <c r="RWM63" s="3642"/>
      <c r="RWN63" s="3643"/>
      <c r="RWO63" s="3642"/>
      <c r="RWP63" s="3643"/>
      <c r="RWQ63" s="3643"/>
      <c r="RWR63" s="3643"/>
      <c r="RWS63" s="3643"/>
      <c r="RWT63" s="3644"/>
      <c r="RWU63" s="3645"/>
      <c r="RWV63" s="2386"/>
      <c r="RWW63" s="3646"/>
      <c r="RWX63" s="3647"/>
      <c r="RWY63" s="3648"/>
      <c r="RWZ63" s="3646"/>
      <c r="RXA63" s="3647"/>
      <c r="RXB63" s="3646"/>
      <c r="RXC63" s="3643"/>
      <c r="RXD63" s="3643"/>
      <c r="RXE63" s="3647"/>
      <c r="RXF63" s="3642"/>
      <c r="RXG63" s="3643"/>
      <c r="RXH63" s="3642"/>
      <c r="RXI63" s="3643"/>
      <c r="RXJ63" s="3643"/>
      <c r="RXK63" s="3643"/>
      <c r="RXL63" s="3643"/>
      <c r="RXM63" s="3644"/>
      <c r="RXN63" s="3645"/>
      <c r="RXO63" s="2386"/>
      <c r="RXP63" s="3646"/>
      <c r="RXQ63" s="3647"/>
      <c r="RXR63" s="3648"/>
      <c r="RXS63" s="3646"/>
      <c r="RXT63" s="3647"/>
      <c r="RXU63" s="3646"/>
      <c r="RXV63" s="3643"/>
      <c r="RXW63" s="3643"/>
      <c r="RXX63" s="3647"/>
      <c r="RXY63" s="3642"/>
      <c r="RXZ63" s="3643"/>
      <c r="RYA63" s="3642"/>
      <c r="RYB63" s="3643"/>
      <c r="RYC63" s="3643"/>
      <c r="RYD63" s="3643"/>
      <c r="RYE63" s="3643"/>
      <c r="RYF63" s="3644"/>
      <c r="RYG63" s="3645"/>
      <c r="RYH63" s="2386"/>
      <c r="RYI63" s="3646"/>
      <c r="RYJ63" s="3647"/>
      <c r="RYK63" s="3648"/>
      <c r="RYL63" s="3646"/>
      <c r="RYM63" s="3647"/>
      <c r="RYN63" s="3646"/>
      <c r="RYO63" s="3643"/>
      <c r="RYP63" s="3643"/>
      <c r="RYQ63" s="3647"/>
      <c r="RYR63" s="3642"/>
      <c r="RYS63" s="3643"/>
      <c r="RYT63" s="3642"/>
      <c r="RYU63" s="3643"/>
      <c r="RYV63" s="3643"/>
      <c r="RYW63" s="3643"/>
      <c r="RYX63" s="3643"/>
      <c r="RYY63" s="3644"/>
      <c r="RYZ63" s="3645"/>
      <c r="RZA63" s="2386"/>
      <c r="RZB63" s="3646"/>
      <c r="RZC63" s="3647"/>
      <c r="RZD63" s="3648"/>
      <c r="RZE63" s="3646"/>
      <c r="RZF63" s="3647"/>
      <c r="RZG63" s="3646"/>
      <c r="RZH63" s="3643"/>
      <c r="RZI63" s="3643"/>
      <c r="RZJ63" s="3647"/>
      <c r="RZK63" s="3642"/>
      <c r="RZL63" s="3643"/>
      <c r="RZM63" s="3642"/>
      <c r="RZN63" s="3643"/>
      <c r="RZO63" s="3643"/>
      <c r="RZP63" s="3643"/>
      <c r="RZQ63" s="3643"/>
      <c r="RZR63" s="3644"/>
      <c r="RZS63" s="3645"/>
      <c r="RZT63" s="2386"/>
      <c r="RZU63" s="3646"/>
      <c r="RZV63" s="3647"/>
      <c r="RZW63" s="3648"/>
      <c r="RZX63" s="3646"/>
      <c r="RZY63" s="3647"/>
      <c r="RZZ63" s="3646"/>
      <c r="SAA63" s="3643"/>
      <c r="SAB63" s="3643"/>
      <c r="SAC63" s="3647"/>
      <c r="SAD63" s="3642"/>
      <c r="SAE63" s="3643"/>
      <c r="SAF63" s="3642"/>
      <c r="SAG63" s="3643"/>
      <c r="SAH63" s="3643"/>
      <c r="SAI63" s="3643"/>
      <c r="SAJ63" s="3643"/>
      <c r="SAK63" s="3644"/>
      <c r="SAL63" s="3645"/>
      <c r="SAM63" s="2386"/>
      <c r="SAN63" s="3646"/>
      <c r="SAO63" s="3647"/>
      <c r="SAP63" s="3648"/>
      <c r="SAQ63" s="3646"/>
      <c r="SAR63" s="3647"/>
      <c r="SAS63" s="3646"/>
      <c r="SAT63" s="3643"/>
      <c r="SAU63" s="3643"/>
      <c r="SAV63" s="3647"/>
      <c r="SAW63" s="3642"/>
      <c r="SAX63" s="3643"/>
      <c r="SAY63" s="3642"/>
      <c r="SAZ63" s="3643"/>
      <c r="SBA63" s="3643"/>
      <c r="SBB63" s="3643"/>
      <c r="SBC63" s="3643"/>
      <c r="SBD63" s="3644"/>
      <c r="SBE63" s="3645"/>
      <c r="SBF63" s="2386"/>
      <c r="SBG63" s="3646"/>
      <c r="SBH63" s="3647"/>
      <c r="SBI63" s="3648"/>
      <c r="SBJ63" s="3646"/>
      <c r="SBK63" s="3647"/>
      <c r="SBL63" s="3646"/>
      <c r="SBM63" s="3643"/>
      <c r="SBN63" s="3643"/>
      <c r="SBO63" s="3647"/>
      <c r="SBP63" s="3642"/>
      <c r="SBQ63" s="3643"/>
      <c r="SBR63" s="3642"/>
      <c r="SBS63" s="3643"/>
      <c r="SBT63" s="3643"/>
      <c r="SBU63" s="3643"/>
      <c r="SBV63" s="3643"/>
      <c r="SBW63" s="3644"/>
      <c r="SBX63" s="3645"/>
      <c r="SBY63" s="2386"/>
      <c r="SBZ63" s="3646"/>
      <c r="SCA63" s="3647"/>
      <c r="SCB63" s="3648"/>
      <c r="SCC63" s="3646"/>
      <c r="SCD63" s="3647"/>
      <c r="SCE63" s="3646"/>
      <c r="SCF63" s="3643"/>
      <c r="SCG63" s="3643"/>
      <c r="SCH63" s="3647"/>
      <c r="SCI63" s="3642"/>
      <c r="SCJ63" s="3643"/>
      <c r="SCK63" s="3642"/>
      <c r="SCL63" s="3643"/>
      <c r="SCM63" s="3643"/>
      <c r="SCN63" s="3643"/>
      <c r="SCO63" s="3643"/>
      <c r="SCP63" s="3644"/>
      <c r="SCQ63" s="3645"/>
      <c r="SCR63" s="2386"/>
      <c r="SCS63" s="3646"/>
      <c r="SCT63" s="3647"/>
      <c r="SCU63" s="3648"/>
      <c r="SCV63" s="3646"/>
      <c r="SCW63" s="3647"/>
      <c r="SCX63" s="3646"/>
      <c r="SCY63" s="3643"/>
      <c r="SCZ63" s="3643"/>
      <c r="SDA63" s="3647"/>
      <c r="SDB63" s="3642"/>
      <c r="SDC63" s="3643"/>
      <c r="SDD63" s="3642"/>
      <c r="SDE63" s="3643"/>
      <c r="SDF63" s="3643"/>
      <c r="SDG63" s="3643"/>
      <c r="SDH63" s="3643"/>
      <c r="SDI63" s="3644"/>
      <c r="SDJ63" s="3645"/>
      <c r="SDK63" s="2386"/>
      <c r="SDL63" s="3646"/>
      <c r="SDM63" s="3647"/>
      <c r="SDN63" s="3648"/>
      <c r="SDO63" s="3646"/>
      <c r="SDP63" s="3647"/>
      <c r="SDQ63" s="3646"/>
      <c r="SDR63" s="3643"/>
      <c r="SDS63" s="3643"/>
      <c r="SDT63" s="3647"/>
      <c r="SDU63" s="3642"/>
      <c r="SDV63" s="3643"/>
      <c r="SDW63" s="3642"/>
      <c r="SDX63" s="3643"/>
      <c r="SDY63" s="3643"/>
      <c r="SDZ63" s="3643"/>
      <c r="SEA63" s="3643"/>
      <c r="SEB63" s="3644"/>
      <c r="SEC63" s="3645"/>
      <c r="SED63" s="2386"/>
      <c r="SEE63" s="3646"/>
      <c r="SEF63" s="3647"/>
      <c r="SEG63" s="3648"/>
      <c r="SEH63" s="3646"/>
      <c r="SEI63" s="3647"/>
      <c r="SEJ63" s="3646"/>
      <c r="SEK63" s="3643"/>
      <c r="SEL63" s="3643"/>
      <c r="SEM63" s="3647"/>
      <c r="SEN63" s="3642"/>
      <c r="SEO63" s="3643"/>
      <c r="SEP63" s="3642"/>
      <c r="SEQ63" s="3643"/>
      <c r="SER63" s="3643"/>
      <c r="SES63" s="3643"/>
      <c r="SET63" s="3643"/>
      <c r="SEU63" s="3644"/>
      <c r="SEV63" s="3645"/>
      <c r="SEW63" s="2386"/>
      <c r="SEX63" s="3646"/>
      <c r="SEY63" s="3647"/>
      <c r="SEZ63" s="3648"/>
      <c r="SFA63" s="3646"/>
      <c r="SFB63" s="3647"/>
      <c r="SFC63" s="3646"/>
      <c r="SFD63" s="3643"/>
      <c r="SFE63" s="3643"/>
      <c r="SFF63" s="3647"/>
      <c r="SFG63" s="3642"/>
      <c r="SFH63" s="3643"/>
      <c r="SFI63" s="3642"/>
      <c r="SFJ63" s="3643"/>
      <c r="SFK63" s="3643"/>
      <c r="SFL63" s="3643"/>
      <c r="SFM63" s="3643"/>
      <c r="SFN63" s="3644"/>
      <c r="SFO63" s="3645"/>
      <c r="SFP63" s="2386"/>
      <c r="SFQ63" s="3646"/>
      <c r="SFR63" s="3647"/>
      <c r="SFS63" s="3648"/>
      <c r="SFT63" s="3646"/>
      <c r="SFU63" s="3647"/>
      <c r="SFV63" s="3646"/>
      <c r="SFW63" s="3643"/>
      <c r="SFX63" s="3643"/>
      <c r="SFY63" s="3647"/>
      <c r="SFZ63" s="3642"/>
      <c r="SGA63" s="3643"/>
      <c r="SGB63" s="3642"/>
      <c r="SGC63" s="3643"/>
      <c r="SGD63" s="3643"/>
      <c r="SGE63" s="3643"/>
      <c r="SGF63" s="3643"/>
      <c r="SGG63" s="3644"/>
      <c r="SGH63" s="3645"/>
      <c r="SGI63" s="2386"/>
      <c r="SGJ63" s="3646"/>
      <c r="SGK63" s="3647"/>
      <c r="SGL63" s="3648"/>
      <c r="SGM63" s="3646"/>
      <c r="SGN63" s="3647"/>
      <c r="SGO63" s="3646"/>
      <c r="SGP63" s="3643"/>
      <c r="SGQ63" s="3643"/>
      <c r="SGR63" s="3647"/>
      <c r="SGS63" s="3642"/>
      <c r="SGT63" s="3643"/>
      <c r="SGU63" s="3642"/>
      <c r="SGV63" s="3643"/>
      <c r="SGW63" s="3643"/>
      <c r="SGX63" s="3643"/>
      <c r="SGY63" s="3643"/>
      <c r="SGZ63" s="3644"/>
      <c r="SHA63" s="3645"/>
      <c r="SHB63" s="2386"/>
      <c r="SHC63" s="3646"/>
      <c r="SHD63" s="3647"/>
      <c r="SHE63" s="3648"/>
      <c r="SHF63" s="3646"/>
      <c r="SHG63" s="3647"/>
      <c r="SHH63" s="3646"/>
      <c r="SHI63" s="3643"/>
      <c r="SHJ63" s="3643"/>
      <c r="SHK63" s="3647"/>
      <c r="SHL63" s="3642"/>
      <c r="SHM63" s="3643"/>
      <c r="SHN63" s="3642"/>
      <c r="SHO63" s="3643"/>
      <c r="SHP63" s="3643"/>
      <c r="SHQ63" s="3643"/>
      <c r="SHR63" s="3643"/>
      <c r="SHS63" s="3644"/>
      <c r="SHT63" s="3645"/>
      <c r="SHU63" s="2386"/>
      <c r="SHV63" s="3646"/>
      <c r="SHW63" s="3647"/>
      <c r="SHX63" s="3648"/>
      <c r="SHY63" s="3646"/>
      <c r="SHZ63" s="3647"/>
      <c r="SIA63" s="3646"/>
      <c r="SIB63" s="3643"/>
      <c r="SIC63" s="3643"/>
      <c r="SID63" s="3647"/>
      <c r="SIE63" s="3642"/>
      <c r="SIF63" s="3643"/>
      <c r="SIG63" s="3642"/>
      <c r="SIH63" s="3643"/>
      <c r="SII63" s="3643"/>
      <c r="SIJ63" s="3643"/>
      <c r="SIK63" s="3643"/>
      <c r="SIL63" s="3644"/>
      <c r="SIM63" s="3645"/>
      <c r="SIN63" s="2386"/>
      <c r="SIO63" s="3646"/>
      <c r="SIP63" s="3647"/>
      <c r="SIQ63" s="3648"/>
      <c r="SIR63" s="3646"/>
      <c r="SIS63" s="3647"/>
      <c r="SIT63" s="3646"/>
      <c r="SIU63" s="3643"/>
      <c r="SIV63" s="3643"/>
      <c r="SIW63" s="3647"/>
      <c r="SIX63" s="3642"/>
      <c r="SIY63" s="3643"/>
      <c r="SIZ63" s="3642"/>
      <c r="SJA63" s="3643"/>
      <c r="SJB63" s="3643"/>
      <c r="SJC63" s="3643"/>
      <c r="SJD63" s="3643"/>
      <c r="SJE63" s="3644"/>
      <c r="SJF63" s="3645"/>
      <c r="SJG63" s="2386"/>
      <c r="SJH63" s="3646"/>
      <c r="SJI63" s="3647"/>
      <c r="SJJ63" s="3648"/>
      <c r="SJK63" s="3646"/>
      <c r="SJL63" s="3647"/>
      <c r="SJM63" s="3646"/>
      <c r="SJN63" s="3643"/>
      <c r="SJO63" s="3643"/>
      <c r="SJP63" s="3647"/>
      <c r="SJQ63" s="3642"/>
      <c r="SJR63" s="3643"/>
      <c r="SJS63" s="3642"/>
      <c r="SJT63" s="3643"/>
      <c r="SJU63" s="3643"/>
      <c r="SJV63" s="3643"/>
      <c r="SJW63" s="3643"/>
      <c r="SJX63" s="3644"/>
      <c r="SJY63" s="3645"/>
      <c r="SJZ63" s="2386"/>
      <c r="SKA63" s="3646"/>
      <c r="SKB63" s="3647"/>
      <c r="SKC63" s="3648"/>
      <c r="SKD63" s="3646"/>
      <c r="SKE63" s="3647"/>
      <c r="SKF63" s="3646"/>
      <c r="SKG63" s="3643"/>
      <c r="SKH63" s="3643"/>
      <c r="SKI63" s="3647"/>
      <c r="SKJ63" s="3642"/>
      <c r="SKK63" s="3643"/>
      <c r="SKL63" s="3642"/>
      <c r="SKM63" s="3643"/>
      <c r="SKN63" s="3643"/>
      <c r="SKO63" s="3643"/>
      <c r="SKP63" s="3643"/>
      <c r="SKQ63" s="3644"/>
      <c r="SKR63" s="3645"/>
      <c r="SKS63" s="2386"/>
      <c r="SKT63" s="3646"/>
      <c r="SKU63" s="3647"/>
      <c r="SKV63" s="3648"/>
      <c r="SKW63" s="3646"/>
      <c r="SKX63" s="3647"/>
      <c r="SKY63" s="3646"/>
      <c r="SKZ63" s="3643"/>
      <c r="SLA63" s="3643"/>
      <c r="SLB63" s="3647"/>
      <c r="SLC63" s="3642"/>
      <c r="SLD63" s="3643"/>
      <c r="SLE63" s="3642"/>
      <c r="SLF63" s="3643"/>
      <c r="SLG63" s="3643"/>
      <c r="SLH63" s="3643"/>
      <c r="SLI63" s="3643"/>
      <c r="SLJ63" s="3644"/>
      <c r="SLK63" s="3645"/>
      <c r="SLL63" s="2386"/>
      <c r="SLM63" s="3646"/>
      <c r="SLN63" s="3647"/>
      <c r="SLO63" s="3648"/>
      <c r="SLP63" s="3646"/>
      <c r="SLQ63" s="3647"/>
      <c r="SLR63" s="3646"/>
      <c r="SLS63" s="3643"/>
      <c r="SLT63" s="3643"/>
      <c r="SLU63" s="3647"/>
      <c r="SLV63" s="3642"/>
      <c r="SLW63" s="3643"/>
      <c r="SLX63" s="3642"/>
      <c r="SLY63" s="3643"/>
      <c r="SLZ63" s="3643"/>
      <c r="SMA63" s="3643"/>
      <c r="SMB63" s="3643"/>
      <c r="SMC63" s="3644"/>
      <c r="SMD63" s="3645"/>
      <c r="SME63" s="2386"/>
      <c r="SMF63" s="3646"/>
      <c r="SMG63" s="3647"/>
      <c r="SMH63" s="3648"/>
      <c r="SMI63" s="3646"/>
      <c r="SMJ63" s="3647"/>
      <c r="SMK63" s="3646"/>
      <c r="SML63" s="3643"/>
      <c r="SMM63" s="3643"/>
      <c r="SMN63" s="3647"/>
      <c r="SMO63" s="3642"/>
      <c r="SMP63" s="3643"/>
      <c r="SMQ63" s="3642"/>
      <c r="SMR63" s="3643"/>
      <c r="SMS63" s="3643"/>
      <c r="SMT63" s="3643"/>
      <c r="SMU63" s="3643"/>
      <c r="SMV63" s="3644"/>
      <c r="SMW63" s="3645"/>
      <c r="SMX63" s="2386"/>
      <c r="SMY63" s="3646"/>
      <c r="SMZ63" s="3647"/>
      <c r="SNA63" s="3648"/>
      <c r="SNB63" s="3646"/>
      <c r="SNC63" s="3647"/>
      <c r="SND63" s="3646"/>
      <c r="SNE63" s="3643"/>
      <c r="SNF63" s="3643"/>
      <c r="SNG63" s="3647"/>
      <c r="SNH63" s="3642"/>
      <c r="SNI63" s="3643"/>
      <c r="SNJ63" s="3642"/>
      <c r="SNK63" s="3643"/>
      <c r="SNL63" s="3643"/>
      <c r="SNM63" s="3643"/>
      <c r="SNN63" s="3643"/>
      <c r="SNO63" s="3644"/>
      <c r="SNP63" s="3645"/>
      <c r="SNQ63" s="2386"/>
      <c r="SNR63" s="3646"/>
      <c r="SNS63" s="3647"/>
      <c r="SNT63" s="3648"/>
      <c r="SNU63" s="3646"/>
      <c r="SNV63" s="3647"/>
      <c r="SNW63" s="3646"/>
      <c r="SNX63" s="3643"/>
      <c r="SNY63" s="3643"/>
      <c r="SNZ63" s="3647"/>
      <c r="SOA63" s="3642"/>
      <c r="SOB63" s="3643"/>
      <c r="SOC63" s="3642"/>
      <c r="SOD63" s="3643"/>
      <c r="SOE63" s="3643"/>
      <c r="SOF63" s="3643"/>
      <c r="SOG63" s="3643"/>
      <c r="SOH63" s="3644"/>
      <c r="SOI63" s="3645"/>
      <c r="SOJ63" s="2386"/>
      <c r="SOK63" s="3646"/>
      <c r="SOL63" s="3647"/>
      <c r="SOM63" s="3648"/>
      <c r="SON63" s="3646"/>
      <c r="SOO63" s="3647"/>
      <c r="SOP63" s="3646"/>
      <c r="SOQ63" s="3643"/>
      <c r="SOR63" s="3643"/>
      <c r="SOS63" s="3647"/>
      <c r="SOT63" s="3642"/>
      <c r="SOU63" s="3643"/>
      <c r="SOV63" s="3642"/>
      <c r="SOW63" s="3643"/>
      <c r="SOX63" s="3643"/>
      <c r="SOY63" s="3643"/>
      <c r="SOZ63" s="3643"/>
      <c r="SPA63" s="3644"/>
      <c r="SPB63" s="3645"/>
      <c r="SPC63" s="2386"/>
      <c r="SPD63" s="3646"/>
      <c r="SPE63" s="3647"/>
      <c r="SPF63" s="3648"/>
      <c r="SPG63" s="3646"/>
      <c r="SPH63" s="3647"/>
      <c r="SPI63" s="3646"/>
      <c r="SPJ63" s="3643"/>
      <c r="SPK63" s="3643"/>
      <c r="SPL63" s="3647"/>
      <c r="SPM63" s="3642"/>
      <c r="SPN63" s="3643"/>
      <c r="SPO63" s="3642"/>
      <c r="SPP63" s="3643"/>
      <c r="SPQ63" s="3643"/>
      <c r="SPR63" s="3643"/>
      <c r="SPS63" s="3643"/>
      <c r="SPT63" s="3644"/>
      <c r="SPU63" s="3645"/>
      <c r="SPV63" s="2386"/>
      <c r="SPW63" s="3646"/>
      <c r="SPX63" s="3647"/>
      <c r="SPY63" s="3648"/>
      <c r="SPZ63" s="3646"/>
      <c r="SQA63" s="3647"/>
      <c r="SQB63" s="3646"/>
      <c r="SQC63" s="3643"/>
      <c r="SQD63" s="3643"/>
      <c r="SQE63" s="3647"/>
      <c r="SQF63" s="3642"/>
      <c r="SQG63" s="3643"/>
      <c r="SQH63" s="3642"/>
      <c r="SQI63" s="3643"/>
      <c r="SQJ63" s="3643"/>
      <c r="SQK63" s="3643"/>
      <c r="SQL63" s="3643"/>
      <c r="SQM63" s="3644"/>
      <c r="SQN63" s="3645"/>
      <c r="SQO63" s="2386"/>
      <c r="SQP63" s="3646"/>
      <c r="SQQ63" s="3647"/>
      <c r="SQR63" s="3648"/>
      <c r="SQS63" s="3646"/>
      <c r="SQT63" s="3647"/>
      <c r="SQU63" s="3646"/>
      <c r="SQV63" s="3643"/>
      <c r="SQW63" s="3643"/>
      <c r="SQX63" s="3647"/>
      <c r="SQY63" s="3642"/>
      <c r="SQZ63" s="3643"/>
      <c r="SRA63" s="3642"/>
      <c r="SRB63" s="3643"/>
      <c r="SRC63" s="3643"/>
      <c r="SRD63" s="3643"/>
      <c r="SRE63" s="3643"/>
      <c r="SRF63" s="3644"/>
      <c r="SRG63" s="3645"/>
      <c r="SRH63" s="2386"/>
      <c r="SRI63" s="3646"/>
      <c r="SRJ63" s="3647"/>
      <c r="SRK63" s="3648"/>
      <c r="SRL63" s="3646"/>
      <c r="SRM63" s="3647"/>
      <c r="SRN63" s="3646"/>
      <c r="SRO63" s="3643"/>
      <c r="SRP63" s="3643"/>
      <c r="SRQ63" s="3647"/>
      <c r="SRR63" s="3642"/>
      <c r="SRS63" s="3643"/>
      <c r="SRT63" s="3642"/>
      <c r="SRU63" s="3643"/>
      <c r="SRV63" s="3643"/>
      <c r="SRW63" s="3643"/>
      <c r="SRX63" s="3643"/>
      <c r="SRY63" s="3644"/>
      <c r="SRZ63" s="3645"/>
      <c r="SSA63" s="2386"/>
      <c r="SSB63" s="3646"/>
      <c r="SSC63" s="3647"/>
      <c r="SSD63" s="3648"/>
      <c r="SSE63" s="3646"/>
      <c r="SSF63" s="3647"/>
      <c r="SSG63" s="3646"/>
      <c r="SSH63" s="3643"/>
      <c r="SSI63" s="3643"/>
      <c r="SSJ63" s="3647"/>
      <c r="SSK63" s="3642"/>
      <c r="SSL63" s="3643"/>
      <c r="SSM63" s="3642"/>
      <c r="SSN63" s="3643"/>
      <c r="SSO63" s="3643"/>
      <c r="SSP63" s="3643"/>
      <c r="SSQ63" s="3643"/>
      <c r="SSR63" s="3644"/>
      <c r="SSS63" s="3645"/>
      <c r="SST63" s="2386"/>
      <c r="SSU63" s="3646"/>
      <c r="SSV63" s="3647"/>
      <c r="SSW63" s="3648"/>
      <c r="SSX63" s="3646"/>
      <c r="SSY63" s="3647"/>
      <c r="SSZ63" s="3646"/>
      <c r="STA63" s="3643"/>
      <c r="STB63" s="3643"/>
      <c r="STC63" s="3647"/>
      <c r="STD63" s="3642"/>
      <c r="STE63" s="3643"/>
      <c r="STF63" s="3642"/>
      <c r="STG63" s="3643"/>
      <c r="STH63" s="3643"/>
      <c r="STI63" s="3643"/>
      <c r="STJ63" s="3643"/>
      <c r="STK63" s="3644"/>
      <c r="STL63" s="3645"/>
      <c r="STM63" s="2386"/>
      <c r="STN63" s="3646"/>
      <c r="STO63" s="3647"/>
      <c r="STP63" s="3648"/>
      <c r="STQ63" s="3646"/>
      <c r="STR63" s="3647"/>
      <c r="STS63" s="3646"/>
      <c r="STT63" s="3643"/>
      <c r="STU63" s="3643"/>
      <c r="STV63" s="3647"/>
      <c r="STW63" s="3642"/>
      <c r="STX63" s="3643"/>
      <c r="STY63" s="3642"/>
      <c r="STZ63" s="3643"/>
      <c r="SUA63" s="3643"/>
      <c r="SUB63" s="3643"/>
      <c r="SUC63" s="3643"/>
      <c r="SUD63" s="3644"/>
      <c r="SUE63" s="3645"/>
      <c r="SUF63" s="2386"/>
      <c r="SUG63" s="3646"/>
      <c r="SUH63" s="3647"/>
      <c r="SUI63" s="3648"/>
      <c r="SUJ63" s="3646"/>
      <c r="SUK63" s="3647"/>
      <c r="SUL63" s="3646"/>
      <c r="SUM63" s="3643"/>
      <c r="SUN63" s="3643"/>
      <c r="SUO63" s="3647"/>
      <c r="SUP63" s="3642"/>
      <c r="SUQ63" s="3643"/>
      <c r="SUR63" s="3642"/>
      <c r="SUS63" s="3643"/>
      <c r="SUT63" s="3643"/>
      <c r="SUU63" s="3643"/>
      <c r="SUV63" s="3643"/>
      <c r="SUW63" s="3644"/>
      <c r="SUX63" s="3645"/>
      <c r="SUY63" s="2386"/>
      <c r="SUZ63" s="3646"/>
      <c r="SVA63" s="3647"/>
      <c r="SVB63" s="3648"/>
      <c r="SVC63" s="3646"/>
      <c r="SVD63" s="3647"/>
      <c r="SVE63" s="3646"/>
      <c r="SVF63" s="3643"/>
      <c r="SVG63" s="3643"/>
      <c r="SVH63" s="3647"/>
      <c r="SVI63" s="3642"/>
      <c r="SVJ63" s="3643"/>
      <c r="SVK63" s="3642"/>
      <c r="SVL63" s="3643"/>
      <c r="SVM63" s="3643"/>
      <c r="SVN63" s="3643"/>
      <c r="SVO63" s="3643"/>
      <c r="SVP63" s="3644"/>
      <c r="SVQ63" s="3645"/>
      <c r="SVR63" s="2386"/>
      <c r="SVS63" s="3646"/>
      <c r="SVT63" s="3647"/>
      <c r="SVU63" s="3648"/>
      <c r="SVV63" s="3646"/>
      <c r="SVW63" s="3647"/>
      <c r="SVX63" s="3646"/>
      <c r="SVY63" s="3643"/>
      <c r="SVZ63" s="3643"/>
      <c r="SWA63" s="3647"/>
      <c r="SWB63" s="3642"/>
      <c r="SWC63" s="3643"/>
      <c r="SWD63" s="3642"/>
      <c r="SWE63" s="3643"/>
      <c r="SWF63" s="3643"/>
      <c r="SWG63" s="3643"/>
      <c r="SWH63" s="3643"/>
      <c r="SWI63" s="3644"/>
      <c r="SWJ63" s="3645"/>
      <c r="SWK63" s="2386"/>
      <c r="SWL63" s="3646"/>
      <c r="SWM63" s="3647"/>
      <c r="SWN63" s="3648"/>
      <c r="SWO63" s="3646"/>
      <c r="SWP63" s="3647"/>
      <c r="SWQ63" s="3646"/>
      <c r="SWR63" s="3643"/>
      <c r="SWS63" s="3643"/>
      <c r="SWT63" s="3647"/>
      <c r="SWU63" s="3642"/>
      <c r="SWV63" s="3643"/>
      <c r="SWW63" s="3642"/>
      <c r="SWX63" s="3643"/>
      <c r="SWY63" s="3643"/>
      <c r="SWZ63" s="3643"/>
      <c r="SXA63" s="3643"/>
      <c r="SXB63" s="3644"/>
      <c r="SXC63" s="3645"/>
      <c r="SXD63" s="2386"/>
      <c r="SXE63" s="3646"/>
      <c r="SXF63" s="3647"/>
      <c r="SXG63" s="3648"/>
      <c r="SXH63" s="3646"/>
      <c r="SXI63" s="3647"/>
      <c r="SXJ63" s="3646"/>
      <c r="SXK63" s="3643"/>
      <c r="SXL63" s="3643"/>
      <c r="SXM63" s="3647"/>
      <c r="SXN63" s="3642"/>
      <c r="SXO63" s="3643"/>
      <c r="SXP63" s="3642"/>
      <c r="SXQ63" s="3643"/>
      <c r="SXR63" s="3643"/>
      <c r="SXS63" s="3643"/>
      <c r="SXT63" s="3643"/>
      <c r="SXU63" s="3644"/>
      <c r="SXV63" s="3645"/>
      <c r="SXW63" s="2386"/>
      <c r="SXX63" s="3646"/>
      <c r="SXY63" s="3647"/>
      <c r="SXZ63" s="3648"/>
      <c r="SYA63" s="3646"/>
      <c r="SYB63" s="3647"/>
      <c r="SYC63" s="3646"/>
      <c r="SYD63" s="3643"/>
      <c r="SYE63" s="3643"/>
      <c r="SYF63" s="3647"/>
      <c r="SYG63" s="3642"/>
      <c r="SYH63" s="3643"/>
      <c r="SYI63" s="3642"/>
      <c r="SYJ63" s="3643"/>
      <c r="SYK63" s="3643"/>
      <c r="SYL63" s="3643"/>
      <c r="SYM63" s="3643"/>
      <c r="SYN63" s="3644"/>
      <c r="SYO63" s="3645"/>
      <c r="SYP63" s="2386"/>
      <c r="SYQ63" s="3646"/>
      <c r="SYR63" s="3647"/>
      <c r="SYS63" s="3648"/>
      <c r="SYT63" s="3646"/>
      <c r="SYU63" s="3647"/>
      <c r="SYV63" s="3646"/>
      <c r="SYW63" s="3643"/>
      <c r="SYX63" s="3643"/>
      <c r="SYY63" s="3647"/>
      <c r="SYZ63" s="3642"/>
      <c r="SZA63" s="3643"/>
      <c r="SZB63" s="3642"/>
      <c r="SZC63" s="3643"/>
      <c r="SZD63" s="3643"/>
      <c r="SZE63" s="3643"/>
      <c r="SZF63" s="3643"/>
      <c r="SZG63" s="3644"/>
      <c r="SZH63" s="3645"/>
      <c r="SZI63" s="2386"/>
      <c r="SZJ63" s="3646"/>
      <c r="SZK63" s="3647"/>
      <c r="SZL63" s="3648"/>
      <c r="SZM63" s="3646"/>
      <c r="SZN63" s="3647"/>
      <c r="SZO63" s="3646"/>
      <c r="SZP63" s="3643"/>
      <c r="SZQ63" s="3643"/>
      <c r="SZR63" s="3647"/>
      <c r="SZS63" s="3642"/>
      <c r="SZT63" s="3643"/>
      <c r="SZU63" s="3642"/>
      <c r="SZV63" s="3643"/>
      <c r="SZW63" s="3643"/>
      <c r="SZX63" s="3643"/>
      <c r="SZY63" s="3643"/>
      <c r="SZZ63" s="3644"/>
      <c r="TAA63" s="3645"/>
      <c r="TAB63" s="2386"/>
      <c r="TAC63" s="3646"/>
      <c r="TAD63" s="3647"/>
      <c r="TAE63" s="3648"/>
      <c r="TAF63" s="3646"/>
      <c r="TAG63" s="3647"/>
      <c r="TAH63" s="3646"/>
      <c r="TAI63" s="3643"/>
      <c r="TAJ63" s="3643"/>
      <c r="TAK63" s="3647"/>
      <c r="TAL63" s="3642"/>
      <c r="TAM63" s="3643"/>
      <c r="TAN63" s="3642"/>
      <c r="TAO63" s="3643"/>
      <c r="TAP63" s="3643"/>
      <c r="TAQ63" s="3643"/>
      <c r="TAR63" s="3643"/>
      <c r="TAS63" s="3644"/>
      <c r="TAT63" s="3645"/>
      <c r="TAU63" s="2386"/>
      <c r="TAV63" s="3646"/>
      <c r="TAW63" s="3647"/>
      <c r="TAX63" s="3648"/>
      <c r="TAY63" s="3646"/>
      <c r="TAZ63" s="3647"/>
      <c r="TBA63" s="3646"/>
      <c r="TBB63" s="3643"/>
      <c r="TBC63" s="3643"/>
      <c r="TBD63" s="3647"/>
      <c r="TBE63" s="3642"/>
      <c r="TBF63" s="3643"/>
      <c r="TBG63" s="3642"/>
      <c r="TBH63" s="3643"/>
      <c r="TBI63" s="3643"/>
      <c r="TBJ63" s="3643"/>
      <c r="TBK63" s="3643"/>
      <c r="TBL63" s="3644"/>
      <c r="TBM63" s="3645"/>
      <c r="TBN63" s="2386"/>
      <c r="TBO63" s="3646"/>
      <c r="TBP63" s="3647"/>
      <c r="TBQ63" s="3648"/>
      <c r="TBR63" s="3646"/>
      <c r="TBS63" s="3647"/>
      <c r="TBT63" s="3646"/>
      <c r="TBU63" s="3643"/>
      <c r="TBV63" s="3643"/>
      <c r="TBW63" s="3647"/>
      <c r="TBX63" s="3642"/>
      <c r="TBY63" s="3643"/>
      <c r="TBZ63" s="3642"/>
      <c r="TCA63" s="3643"/>
      <c r="TCB63" s="3643"/>
      <c r="TCC63" s="3643"/>
      <c r="TCD63" s="3643"/>
      <c r="TCE63" s="3644"/>
      <c r="TCF63" s="3645"/>
      <c r="TCG63" s="2386"/>
      <c r="TCH63" s="3646"/>
      <c r="TCI63" s="3647"/>
      <c r="TCJ63" s="3648"/>
      <c r="TCK63" s="3646"/>
      <c r="TCL63" s="3647"/>
      <c r="TCM63" s="3646"/>
      <c r="TCN63" s="3643"/>
      <c r="TCO63" s="3643"/>
      <c r="TCP63" s="3647"/>
      <c r="TCQ63" s="3642"/>
      <c r="TCR63" s="3643"/>
      <c r="TCS63" s="3642"/>
      <c r="TCT63" s="3643"/>
      <c r="TCU63" s="3643"/>
      <c r="TCV63" s="3643"/>
      <c r="TCW63" s="3643"/>
      <c r="TCX63" s="3644"/>
      <c r="TCY63" s="3645"/>
      <c r="TCZ63" s="2386"/>
      <c r="TDA63" s="3646"/>
      <c r="TDB63" s="3647"/>
      <c r="TDC63" s="3648"/>
      <c r="TDD63" s="3646"/>
      <c r="TDE63" s="3647"/>
      <c r="TDF63" s="3646"/>
      <c r="TDG63" s="3643"/>
      <c r="TDH63" s="3643"/>
      <c r="TDI63" s="3647"/>
      <c r="TDJ63" s="3642"/>
      <c r="TDK63" s="3643"/>
      <c r="TDL63" s="3642"/>
      <c r="TDM63" s="3643"/>
      <c r="TDN63" s="3643"/>
      <c r="TDO63" s="3643"/>
      <c r="TDP63" s="3643"/>
      <c r="TDQ63" s="3644"/>
      <c r="TDR63" s="3645"/>
      <c r="TDS63" s="2386"/>
      <c r="TDT63" s="3646"/>
      <c r="TDU63" s="3647"/>
      <c r="TDV63" s="3648"/>
      <c r="TDW63" s="3646"/>
      <c r="TDX63" s="3647"/>
      <c r="TDY63" s="3646"/>
      <c r="TDZ63" s="3643"/>
      <c r="TEA63" s="3643"/>
      <c r="TEB63" s="3647"/>
      <c r="TEC63" s="3642"/>
      <c r="TED63" s="3643"/>
      <c r="TEE63" s="3642"/>
      <c r="TEF63" s="3643"/>
      <c r="TEG63" s="3643"/>
      <c r="TEH63" s="3643"/>
      <c r="TEI63" s="3643"/>
      <c r="TEJ63" s="3644"/>
      <c r="TEK63" s="3645"/>
      <c r="TEL63" s="2386"/>
      <c r="TEM63" s="3646"/>
      <c r="TEN63" s="3647"/>
      <c r="TEO63" s="3648"/>
      <c r="TEP63" s="3646"/>
      <c r="TEQ63" s="3647"/>
      <c r="TER63" s="3646"/>
      <c r="TES63" s="3643"/>
      <c r="TET63" s="3643"/>
      <c r="TEU63" s="3647"/>
      <c r="TEV63" s="3642"/>
      <c r="TEW63" s="3643"/>
      <c r="TEX63" s="3642"/>
      <c r="TEY63" s="3643"/>
      <c r="TEZ63" s="3643"/>
      <c r="TFA63" s="3643"/>
      <c r="TFB63" s="3643"/>
      <c r="TFC63" s="3644"/>
      <c r="TFD63" s="3645"/>
      <c r="TFE63" s="2386"/>
      <c r="TFF63" s="3646"/>
      <c r="TFG63" s="3647"/>
      <c r="TFH63" s="3648"/>
      <c r="TFI63" s="3646"/>
      <c r="TFJ63" s="3647"/>
      <c r="TFK63" s="3646"/>
      <c r="TFL63" s="3643"/>
      <c r="TFM63" s="3643"/>
      <c r="TFN63" s="3647"/>
      <c r="TFO63" s="3642"/>
      <c r="TFP63" s="3643"/>
      <c r="TFQ63" s="3642"/>
      <c r="TFR63" s="3643"/>
      <c r="TFS63" s="3643"/>
      <c r="TFT63" s="3643"/>
      <c r="TFU63" s="3643"/>
      <c r="TFV63" s="3644"/>
      <c r="TFW63" s="3645"/>
      <c r="TFX63" s="2386"/>
      <c r="TFY63" s="3646"/>
      <c r="TFZ63" s="3647"/>
      <c r="TGA63" s="3648"/>
      <c r="TGB63" s="3646"/>
      <c r="TGC63" s="3647"/>
      <c r="TGD63" s="3646"/>
      <c r="TGE63" s="3643"/>
      <c r="TGF63" s="3643"/>
      <c r="TGG63" s="3647"/>
      <c r="TGH63" s="3642"/>
      <c r="TGI63" s="3643"/>
      <c r="TGJ63" s="3642"/>
      <c r="TGK63" s="3643"/>
      <c r="TGL63" s="3643"/>
      <c r="TGM63" s="3643"/>
      <c r="TGN63" s="3643"/>
      <c r="TGO63" s="3644"/>
      <c r="TGP63" s="3645"/>
      <c r="TGQ63" s="2386"/>
      <c r="TGR63" s="3646"/>
      <c r="TGS63" s="3647"/>
      <c r="TGT63" s="3648"/>
      <c r="TGU63" s="3646"/>
      <c r="TGV63" s="3647"/>
      <c r="TGW63" s="3646"/>
      <c r="TGX63" s="3643"/>
      <c r="TGY63" s="3643"/>
      <c r="TGZ63" s="3647"/>
      <c r="THA63" s="3642"/>
      <c r="THB63" s="3643"/>
      <c r="THC63" s="3642"/>
      <c r="THD63" s="3643"/>
      <c r="THE63" s="3643"/>
      <c r="THF63" s="3643"/>
      <c r="THG63" s="3643"/>
      <c r="THH63" s="3644"/>
      <c r="THI63" s="3645"/>
      <c r="THJ63" s="2386"/>
      <c r="THK63" s="3646"/>
      <c r="THL63" s="3647"/>
      <c r="THM63" s="3648"/>
      <c r="THN63" s="3646"/>
      <c r="THO63" s="3647"/>
      <c r="THP63" s="3646"/>
      <c r="THQ63" s="3643"/>
      <c r="THR63" s="3643"/>
      <c r="THS63" s="3647"/>
      <c r="THT63" s="3642"/>
      <c r="THU63" s="3643"/>
      <c r="THV63" s="3642"/>
      <c r="THW63" s="3643"/>
      <c r="THX63" s="3643"/>
      <c r="THY63" s="3643"/>
      <c r="THZ63" s="3643"/>
      <c r="TIA63" s="3644"/>
      <c r="TIB63" s="3645"/>
      <c r="TIC63" s="2386"/>
      <c r="TID63" s="3646"/>
      <c r="TIE63" s="3647"/>
      <c r="TIF63" s="3648"/>
      <c r="TIG63" s="3646"/>
      <c r="TIH63" s="3647"/>
      <c r="TII63" s="3646"/>
      <c r="TIJ63" s="3643"/>
      <c r="TIK63" s="3643"/>
      <c r="TIL63" s="3647"/>
      <c r="TIM63" s="3642"/>
      <c r="TIN63" s="3643"/>
      <c r="TIO63" s="3642"/>
      <c r="TIP63" s="3643"/>
      <c r="TIQ63" s="3643"/>
      <c r="TIR63" s="3643"/>
      <c r="TIS63" s="3643"/>
      <c r="TIT63" s="3644"/>
      <c r="TIU63" s="3645"/>
      <c r="TIV63" s="2386"/>
      <c r="TIW63" s="3646"/>
      <c r="TIX63" s="3647"/>
      <c r="TIY63" s="3648"/>
      <c r="TIZ63" s="3646"/>
      <c r="TJA63" s="3647"/>
      <c r="TJB63" s="3646"/>
      <c r="TJC63" s="3643"/>
      <c r="TJD63" s="3643"/>
      <c r="TJE63" s="3647"/>
      <c r="TJF63" s="3642"/>
      <c r="TJG63" s="3643"/>
      <c r="TJH63" s="3642"/>
      <c r="TJI63" s="3643"/>
      <c r="TJJ63" s="3643"/>
      <c r="TJK63" s="3643"/>
      <c r="TJL63" s="3643"/>
      <c r="TJM63" s="3644"/>
      <c r="TJN63" s="3645"/>
      <c r="TJO63" s="2386"/>
      <c r="TJP63" s="3646"/>
      <c r="TJQ63" s="3647"/>
      <c r="TJR63" s="3648"/>
      <c r="TJS63" s="3646"/>
      <c r="TJT63" s="3647"/>
      <c r="TJU63" s="3646"/>
      <c r="TJV63" s="3643"/>
      <c r="TJW63" s="3643"/>
      <c r="TJX63" s="3647"/>
      <c r="TJY63" s="3642"/>
      <c r="TJZ63" s="3643"/>
      <c r="TKA63" s="3642"/>
      <c r="TKB63" s="3643"/>
      <c r="TKC63" s="3643"/>
      <c r="TKD63" s="3643"/>
      <c r="TKE63" s="3643"/>
      <c r="TKF63" s="3644"/>
      <c r="TKG63" s="3645"/>
      <c r="TKH63" s="2386"/>
      <c r="TKI63" s="3646"/>
      <c r="TKJ63" s="3647"/>
      <c r="TKK63" s="3648"/>
      <c r="TKL63" s="3646"/>
      <c r="TKM63" s="3647"/>
      <c r="TKN63" s="3646"/>
      <c r="TKO63" s="3643"/>
      <c r="TKP63" s="3643"/>
      <c r="TKQ63" s="3647"/>
      <c r="TKR63" s="3642"/>
      <c r="TKS63" s="3643"/>
      <c r="TKT63" s="3642"/>
      <c r="TKU63" s="3643"/>
      <c r="TKV63" s="3643"/>
      <c r="TKW63" s="3643"/>
      <c r="TKX63" s="3643"/>
      <c r="TKY63" s="3644"/>
      <c r="TKZ63" s="3645"/>
      <c r="TLA63" s="2386"/>
      <c r="TLB63" s="3646"/>
      <c r="TLC63" s="3647"/>
      <c r="TLD63" s="3648"/>
      <c r="TLE63" s="3646"/>
      <c r="TLF63" s="3647"/>
      <c r="TLG63" s="3646"/>
      <c r="TLH63" s="3643"/>
      <c r="TLI63" s="3643"/>
      <c r="TLJ63" s="3647"/>
      <c r="TLK63" s="3642"/>
      <c r="TLL63" s="3643"/>
      <c r="TLM63" s="3642"/>
      <c r="TLN63" s="3643"/>
      <c r="TLO63" s="3643"/>
      <c r="TLP63" s="3643"/>
      <c r="TLQ63" s="3643"/>
      <c r="TLR63" s="3644"/>
      <c r="TLS63" s="3645"/>
      <c r="TLT63" s="2386"/>
      <c r="TLU63" s="3646"/>
      <c r="TLV63" s="3647"/>
      <c r="TLW63" s="3648"/>
      <c r="TLX63" s="3646"/>
      <c r="TLY63" s="3647"/>
      <c r="TLZ63" s="3646"/>
      <c r="TMA63" s="3643"/>
      <c r="TMB63" s="3643"/>
      <c r="TMC63" s="3647"/>
      <c r="TMD63" s="3642"/>
      <c r="TME63" s="3643"/>
      <c r="TMF63" s="3642"/>
      <c r="TMG63" s="3643"/>
      <c r="TMH63" s="3643"/>
      <c r="TMI63" s="3643"/>
      <c r="TMJ63" s="3643"/>
      <c r="TMK63" s="3644"/>
      <c r="TML63" s="3645"/>
      <c r="TMM63" s="2386"/>
      <c r="TMN63" s="3646"/>
      <c r="TMO63" s="3647"/>
      <c r="TMP63" s="3648"/>
      <c r="TMQ63" s="3646"/>
      <c r="TMR63" s="3647"/>
      <c r="TMS63" s="3646"/>
      <c r="TMT63" s="3643"/>
      <c r="TMU63" s="3643"/>
      <c r="TMV63" s="3647"/>
      <c r="TMW63" s="3642"/>
      <c r="TMX63" s="3643"/>
      <c r="TMY63" s="3642"/>
      <c r="TMZ63" s="3643"/>
      <c r="TNA63" s="3643"/>
      <c r="TNB63" s="3643"/>
      <c r="TNC63" s="3643"/>
      <c r="TND63" s="3644"/>
      <c r="TNE63" s="3645"/>
      <c r="TNF63" s="2386"/>
      <c r="TNG63" s="3646"/>
      <c r="TNH63" s="3647"/>
      <c r="TNI63" s="3648"/>
      <c r="TNJ63" s="3646"/>
      <c r="TNK63" s="3647"/>
      <c r="TNL63" s="3646"/>
      <c r="TNM63" s="3643"/>
      <c r="TNN63" s="3643"/>
      <c r="TNO63" s="3647"/>
      <c r="TNP63" s="3642"/>
      <c r="TNQ63" s="3643"/>
      <c r="TNR63" s="3642"/>
      <c r="TNS63" s="3643"/>
      <c r="TNT63" s="3643"/>
      <c r="TNU63" s="3643"/>
      <c r="TNV63" s="3643"/>
      <c r="TNW63" s="3644"/>
      <c r="TNX63" s="3645"/>
      <c r="TNY63" s="2386"/>
      <c r="TNZ63" s="3646"/>
      <c r="TOA63" s="3647"/>
      <c r="TOB63" s="3648"/>
      <c r="TOC63" s="3646"/>
      <c r="TOD63" s="3647"/>
      <c r="TOE63" s="3646"/>
      <c r="TOF63" s="3643"/>
      <c r="TOG63" s="3643"/>
      <c r="TOH63" s="3647"/>
      <c r="TOI63" s="3642"/>
      <c r="TOJ63" s="3643"/>
      <c r="TOK63" s="3642"/>
      <c r="TOL63" s="3643"/>
      <c r="TOM63" s="3643"/>
      <c r="TON63" s="3643"/>
      <c r="TOO63" s="3643"/>
      <c r="TOP63" s="3644"/>
      <c r="TOQ63" s="3645"/>
      <c r="TOR63" s="2386"/>
      <c r="TOS63" s="3646"/>
      <c r="TOT63" s="3647"/>
      <c r="TOU63" s="3648"/>
      <c r="TOV63" s="3646"/>
      <c r="TOW63" s="3647"/>
      <c r="TOX63" s="3646"/>
      <c r="TOY63" s="3643"/>
      <c r="TOZ63" s="3643"/>
      <c r="TPA63" s="3647"/>
      <c r="TPB63" s="3642"/>
      <c r="TPC63" s="3643"/>
      <c r="TPD63" s="3642"/>
      <c r="TPE63" s="3643"/>
      <c r="TPF63" s="3643"/>
      <c r="TPG63" s="3643"/>
      <c r="TPH63" s="3643"/>
      <c r="TPI63" s="3644"/>
      <c r="TPJ63" s="3645"/>
      <c r="TPK63" s="2386"/>
      <c r="TPL63" s="3646"/>
      <c r="TPM63" s="3647"/>
      <c r="TPN63" s="3648"/>
      <c r="TPO63" s="3646"/>
      <c r="TPP63" s="3647"/>
      <c r="TPQ63" s="3646"/>
      <c r="TPR63" s="3643"/>
      <c r="TPS63" s="3643"/>
      <c r="TPT63" s="3647"/>
      <c r="TPU63" s="3642"/>
      <c r="TPV63" s="3643"/>
      <c r="TPW63" s="3642"/>
      <c r="TPX63" s="3643"/>
      <c r="TPY63" s="3643"/>
      <c r="TPZ63" s="3643"/>
      <c r="TQA63" s="3643"/>
      <c r="TQB63" s="3644"/>
      <c r="TQC63" s="3645"/>
      <c r="TQD63" s="2386"/>
      <c r="TQE63" s="3646"/>
      <c r="TQF63" s="3647"/>
      <c r="TQG63" s="3648"/>
      <c r="TQH63" s="3646"/>
      <c r="TQI63" s="3647"/>
      <c r="TQJ63" s="3646"/>
      <c r="TQK63" s="3643"/>
      <c r="TQL63" s="3643"/>
      <c r="TQM63" s="3647"/>
      <c r="TQN63" s="3642"/>
      <c r="TQO63" s="3643"/>
      <c r="TQP63" s="3642"/>
      <c r="TQQ63" s="3643"/>
      <c r="TQR63" s="3643"/>
      <c r="TQS63" s="3643"/>
      <c r="TQT63" s="3643"/>
      <c r="TQU63" s="3644"/>
      <c r="TQV63" s="3645"/>
      <c r="TQW63" s="2386"/>
      <c r="TQX63" s="3646"/>
      <c r="TQY63" s="3647"/>
      <c r="TQZ63" s="3648"/>
      <c r="TRA63" s="3646"/>
      <c r="TRB63" s="3647"/>
      <c r="TRC63" s="3646"/>
      <c r="TRD63" s="3643"/>
      <c r="TRE63" s="3643"/>
      <c r="TRF63" s="3647"/>
      <c r="TRG63" s="3642"/>
      <c r="TRH63" s="3643"/>
      <c r="TRI63" s="3642"/>
      <c r="TRJ63" s="3643"/>
      <c r="TRK63" s="3643"/>
      <c r="TRL63" s="3643"/>
      <c r="TRM63" s="3643"/>
      <c r="TRN63" s="3644"/>
      <c r="TRO63" s="3645"/>
      <c r="TRP63" s="2386"/>
      <c r="TRQ63" s="3646"/>
      <c r="TRR63" s="3647"/>
      <c r="TRS63" s="3648"/>
      <c r="TRT63" s="3646"/>
      <c r="TRU63" s="3647"/>
      <c r="TRV63" s="3646"/>
      <c r="TRW63" s="3643"/>
      <c r="TRX63" s="3643"/>
      <c r="TRY63" s="3647"/>
      <c r="TRZ63" s="3642"/>
      <c r="TSA63" s="3643"/>
      <c r="TSB63" s="3642"/>
      <c r="TSC63" s="3643"/>
      <c r="TSD63" s="3643"/>
      <c r="TSE63" s="3643"/>
      <c r="TSF63" s="3643"/>
      <c r="TSG63" s="3644"/>
      <c r="TSH63" s="3645"/>
      <c r="TSI63" s="2386"/>
      <c r="TSJ63" s="3646"/>
      <c r="TSK63" s="3647"/>
      <c r="TSL63" s="3648"/>
      <c r="TSM63" s="3646"/>
      <c r="TSN63" s="3647"/>
      <c r="TSO63" s="3646"/>
      <c r="TSP63" s="3643"/>
      <c r="TSQ63" s="3643"/>
      <c r="TSR63" s="3647"/>
      <c r="TSS63" s="3642"/>
      <c r="TST63" s="3643"/>
      <c r="TSU63" s="3642"/>
      <c r="TSV63" s="3643"/>
      <c r="TSW63" s="3643"/>
      <c r="TSX63" s="3643"/>
      <c r="TSY63" s="3643"/>
      <c r="TSZ63" s="3644"/>
      <c r="TTA63" s="3645"/>
      <c r="TTB63" s="2386"/>
      <c r="TTC63" s="3646"/>
      <c r="TTD63" s="3647"/>
      <c r="TTE63" s="3648"/>
      <c r="TTF63" s="3646"/>
      <c r="TTG63" s="3647"/>
      <c r="TTH63" s="3646"/>
      <c r="TTI63" s="3643"/>
      <c r="TTJ63" s="3643"/>
      <c r="TTK63" s="3647"/>
      <c r="TTL63" s="3642"/>
      <c r="TTM63" s="3643"/>
      <c r="TTN63" s="3642"/>
      <c r="TTO63" s="3643"/>
      <c r="TTP63" s="3643"/>
      <c r="TTQ63" s="3643"/>
      <c r="TTR63" s="3643"/>
      <c r="TTS63" s="3644"/>
      <c r="TTT63" s="3645"/>
      <c r="TTU63" s="2386"/>
      <c r="TTV63" s="3646"/>
      <c r="TTW63" s="3647"/>
      <c r="TTX63" s="3648"/>
      <c r="TTY63" s="3646"/>
      <c r="TTZ63" s="3647"/>
      <c r="TUA63" s="3646"/>
      <c r="TUB63" s="3643"/>
      <c r="TUC63" s="3643"/>
      <c r="TUD63" s="3647"/>
      <c r="TUE63" s="3642"/>
      <c r="TUF63" s="3643"/>
      <c r="TUG63" s="3642"/>
      <c r="TUH63" s="3643"/>
      <c r="TUI63" s="3643"/>
      <c r="TUJ63" s="3643"/>
      <c r="TUK63" s="3643"/>
      <c r="TUL63" s="3644"/>
      <c r="TUM63" s="3645"/>
      <c r="TUN63" s="2386"/>
      <c r="TUO63" s="3646"/>
      <c r="TUP63" s="3647"/>
      <c r="TUQ63" s="3648"/>
      <c r="TUR63" s="3646"/>
      <c r="TUS63" s="3647"/>
      <c r="TUT63" s="3646"/>
      <c r="TUU63" s="3643"/>
      <c r="TUV63" s="3643"/>
      <c r="TUW63" s="3647"/>
      <c r="TUX63" s="3642"/>
      <c r="TUY63" s="3643"/>
      <c r="TUZ63" s="3642"/>
      <c r="TVA63" s="3643"/>
      <c r="TVB63" s="3643"/>
      <c r="TVC63" s="3643"/>
      <c r="TVD63" s="3643"/>
      <c r="TVE63" s="3644"/>
      <c r="TVF63" s="3645"/>
      <c r="TVG63" s="2386"/>
      <c r="TVH63" s="3646"/>
      <c r="TVI63" s="3647"/>
      <c r="TVJ63" s="3648"/>
      <c r="TVK63" s="3646"/>
      <c r="TVL63" s="3647"/>
      <c r="TVM63" s="3646"/>
      <c r="TVN63" s="3643"/>
      <c r="TVO63" s="3643"/>
      <c r="TVP63" s="3647"/>
      <c r="TVQ63" s="3642"/>
      <c r="TVR63" s="3643"/>
      <c r="TVS63" s="3642"/>
      <c r="TVT63" s="3643"/>
      <c r="TVU63" s="3643"/>
      <c r="TVV63" s="3643"/>
      <c r="TVW63" s="3643"/>
      <c r="TVX63" s="3644"/>
      <c r="TVY63" s="3645"/>
      <c r="TVZ63" s="2386"/>
      <c r="TWA63" s="3646"/>
      <c r="TWB63" s="3647"/>
      <c r="TWC63" s="3648"/>
      <c r="TWD63" s="3646"/>
      <c r="TWE63" s="3647"/>
      <c r="TWF63" s="3646"/>
      <c r="TWG63" s="3643"/>
      <c r="TWH63" s="3643"/>
      <c r="TWI63" s="3647"/>
      <c r="TWJ63" s="3642"/>
      <c r="TWK63" s="3643"/>
      <c r="TWL63" s="3642"/>
      <c r="TWM63" s="3643"/>
      <c r="TWN63" s="3643"/>
      <c r="TWO63" s="3643"/>
      <c r="TWP63" s="3643"/>
      <c r="TWQ63" s="3644"/>
      <c r="TWR63" s="3645"/>
      <c r="TWS63" s="2386"/>
      <c r="TWT63" s="3646"/>
      <c r="TWU63" s="3647"/>
      <c r="TWV63" s="3648"/>
      <c r="TWW63" s="3646"/>
      <c r="TWX63" s="3647"/>
      <c r="TWY63" s="3646"/>
      <c r="TWZ63" s="3643"/>
      <c r="TXA63" s="3643"/>
      <c r="TXB63" s="3647"/>
      <c r="TXC63" s="3642"/>
      <c r="TXD63" s="3643"/>
      <c r="TXE63" s="3642"/>
      <c r="TXF63" s="3643"/>
      <c r="TXG63" s="3643"/>
      <c r="TXH63" s="3643"/>
      <c r="TXI63" s="3643"/>
      <c r="TXJ63" s="3644"/>
      <c r="TXK63" s="3645"/>
      <c r="TXL63" s="2386"/>
      <c r="TXM63" s="3646"/>
      <c r="TXN63" s="3647"/>
      <c r="TXO63" s="3648"/>
      <c r="TXP63" s="3646"/>
      <c r="TXQ63" s="3647"/>
      <c r="TXR63" s="3646"/>
      <c r="TXS63" s="3643"/>
      <c r="TXT63" s="3643"/>
      <c r="TXU63" s="3647"/>
      <c r="TXV63" s="3642"/>
      <c r="TXW63" s="3643"/>
      <c r="TXX63" s="3642"/>
      <c r="TXY63" s="3643"/>
      <c r="TXZ63" s="3643"/>
      <c r="TYA63" s="3643"/>
      <c r="TYB63" s="3643"/>
      <c r="TYC63" s="3644"/>
      <c r="TYD63" s="3645"/>
      <c r="TYE63" s="2386"/>
      <c r="TYF63" s="3646"/>
      <c r="TYG63" s="3647"/>
      <c r="TYH63" s="3648"/>
      <c r="TYI63" s="3646"/>
      <c r="TYJ63" s="3647"/>
      <c r="TYK63" s="3646"/>
      <c r="TYL63" s="3643"/>
      <c r="TYM63" s="3643"/>
      <c r="TYN63" s="3647"/>
      <c r="TYO63" s="3642"/>
      <c r="TYP63" s="3643"/>
      <c r="TYQ63" s="3642"/>
      <c r="TYR63" s="3643"/>
      <c r="TYS63" s="3643"/>
      <c r="TYT63" s="3643"/>
      <c r="TYU63" s="3643"/>
      <c r="TYV63" s="3644"/>
      <c r="TYW63" s="3645"/>
      <c r="TYX63" s="2386"/>
      <c r="TYY63" s="3646"/>
      <c r="TYZ63" s="3647"/>
      <c r="TZA63" s="3648"/>
      <c r="TZB63" s="3646"/>
      <c r="TZC63" s="3647"/>
      <c r="TZD63" s="3646"/>
      <c r="TZE63" s="3643"/>
      <c r="TZF63" s="3643"/>
      <c r="TZG63" s="3647"/>
      <c r="TZH63" s="3642"/>
      <c r="TZI63" s="3643"/>
      <c r="TZJ63" s="3642"/>
      <c r="TZK63" s="3643"/>
      <c r="TZL63" s="3643"/>
      <c r="TZM63" s="3643"/>
      <c r="TZN63" s="3643"/>
      <c r="TZO63" s="3644"/>
      <c r="TZP63" s="3645"/>
      <c r="TZQ63" s="2386"/>
      <c r="TZR63" s="3646"/>
      <c r="TZS63" s="3647"/>
      <c r="TZT63" s="3648"/>
      <c r="TZU63" s="3646"/>
      <c r="TZV63" s="3647"/>
      <c r="TZW63" s="3646"/>
      <c r="TZX63" s="3643"/>
      <c r="TZY63" s="3643"/>
      <c r="TZZ63" s="3647"/>
      <c r="UAA63" s="3642"/>
      <c r="UAB63" s="3643"/>
      <c r="UAC63" s="3642"/>
      <c r="UAD63" s="3643"/>
      <c r="UAE63" s="3643"/>
      <c r="UAF63" s="3643"/>
      <c r="UAG63" s="3643"/>
      <c r="UAH63" s="3644"/>
      <c r="UAI63" s="3645"/>
      <c r="UAJ63" s="2386"/>
      <c r="UAK63" s="3646"/>
      <c r="UAL63" s="3647"/>
      <c r="UAM63" s="3648"/>
      <c r="UAN63" s="3646"/>
      <c r="UAO63" s="3647"/>
      <c r="UAP63" s="3646"/>
      <c r="UAQ63" s="3643"/>
      <c r="UAR63" s="3643"/>
      <c r="UAS63" s="3647"/>
      <c r="UAT63" s="3642"/>
      <c r="UAU63" s="3643"/>
      <c r="UAV63" s="3642"/>
      <c r="UAW63" s="3643"/>
      <c r="UAX63" s="3643"/>
      <c r="UAY63" s="3643"/>
      <c r="UAZ63" s="3643"/>
      <c r="UBA63" s="3644"/>
      <c r="UBB63" s="3645"/>
      <c r="UBC63" s="2386"/>
      <c r="UBD63" s="3646"/>
      <c r="UBE63" s="3647"/>
      <c r="UBF63" s="3648"/>
      <c r="UBG63" s="3646"/>
      <c r="UBH63" s="3647"/>
      <c r="UBI63" s="3646"/>
      <c r="UBJ63" s="3643"/>
      <c r="UBK63" s="3643"/>
      <c r="UBL63" s="3647"/>
      <c r="UBM63" s="3642"/>
      <c r="UBN63" s="3643"/>
      <c r="UBO63" s="3642"/>
      <c r="UBP63" s="3643"/>
      <c r="UBQ63" s="3643"/>
      <c r="UBR63" s="3643"/>
      <c r="UBS63" s="3643"/>
      <c r="UBT63" s="3644"/>
      <c r="UBU63" s="3645"/>
      <c r="UBV63" s="2386"/>
      <c r="UBW63" s="3646"/>
      <c r="UBX63" s="3647"/>
      <c r="UBY63" s="3648"/>
      <c r="UBZ63" s="3646"/>
      <c r="UCA63" s="3647"/>
      <c r="UCB63" s="3646"/>
      <c r="UCC63" s="3643"/>
      <c r="UCD63" s="3643"/>
      <c r="UCE63" s="3647"/>
      <c r="UCF63" s="3642"/>
      <c r="UCG63" s="3643"/>
      <c r="UCH63" s="3642"/>
      <c r="UCI63" s="3643"/>
      <c r="UCJ63" s="3643"/>
      <c r="UCK63" s="3643"/>
      <c r="UCL63" s="3643"/>
      <c r="UCM63" s="3644"/>
      <c r="UCN63" s="3645"/>
      <c r="UCO63" s="2386"/>
      <c r="UCP63" s="3646"/>
      <c r="UCQ63" s="3647"/>
      <c r="UCR63" s="3648"/>
      <c r="UCS63" s="3646"/>
      <c r="UCT63" s="3647"/>
      <c r="UCU63" s="3646"/>
      <c r="UCV63" s="3643"/>
      <c r="UCW63" s="3643"/>
      <c r="UCX63" s="3647"/>
      <c r="UCY63" s="3642"/>
      <c r="UCZ63" s="3643"/>
      <c r="UDA63" s="3642"/>
      <c r="UDB63" s="3643"/>
      <c r="UDC63" s="3643"/>
      <c r="UDD63" s="3643"/>
      <c r="UDE63" s="3643"/>
      <c r="UDF63" s="3644"/>
      <c r="UDG63" s="3645"/>
      <c r="UDH63" s="2386"/>
      <c r="UDI63" s="3646"/>
      <c r="UDJ63" s="3647"/>
      <c r="UDK63" s="3648"/>
      <c r="UDL63" s="3646"/>
      <c r="UDM63" s="3647"/>
      <c r="UDN63" s="3646"/>
      <c r="UDO63" s="3643"/>
      <c r="UDP63" s="3643"/>
      <c r="UDQ63" s="3647"/>
      <c r="UDR63" s="3642"/>
      <c r="UDS63" s="3643"/>
      <c r="UDT63" s="3642"/>
      <c r="UDU63" s="3643"/>
      <c r="UDV63" s="3643"/>
      <c r="UDW63" s="3643"/>
      <c r="UDX63" s="3643"/>
      <c r="UDY63" s="3644"/>
      <c r="UDZ63" s="3645"/>
      <c r="UEA63" s="2386"/>
      <c r="UEB63" s="3646"/>
      <c r="UEC63" s="3647"/>
      <c r="UED63" s="3648"/>
      <c r="UEE63" s="3646"/>
      <c r="UEF63" s="3647"/>
      <c r="UEG63" s="3646"/>
      <c r="UEH63" s="3643"/>
      <c r="UEI63" s="3643"/>
      <c r="UEJ63" s="3647"/>
      <c r="UEK63" s="3642"/>
      <c r="UEL63" s="3643"/>
      <c r="UEM63" s="3642"/>
      <c r="UEN63" s="3643"/>
      <c r="UEO63" s="3643"/>
      <c r="UEP63" s="3643"/>
      <c r="UEQ63" s="3643"/>
      <c r="UER63" s="3644"/>
      <c r="UES63" s="3645"/>
      <c r="UET63" s="2386"/>
      <c r="UEU63" s="3646"/>
      <c r="UEV63" s="3647"/>
      <c r="UEW63" s="3648"/>
      <c r="UEX63" s="3646"/>
      <c r="UEY63" s="3647"/>
      <c r="UEZ63" s="3646"/>
      <c r="UFA63" s="3643"/>
      <c r="UFB63" s="3643"/>
      <c r="UFC63" s="3647"/>
      <c r="UFD63" s="3642"/>
      <c r="UFE63" s="3643"/>
      <c r="UFF63" s="3642"/>
      <c r="UFG63" s="3643"/>
      <c r="UFH63" s="3643"/>
      <c r="UFI63" s="3643"/>
      <c r="UFJ63" s="3643"/>
      <c r="UFK63" s="3644"/>
      <c r="UFL63" s="3645"/>
      <c r="UFM63" s="2386"/>
      <c r="UFN63" s="3646"/>
      <c r="UFO63" s="3647"/>
      <c r="UFP63" s="3648"/>
      <c r="UFQ63" s="3646"/>
      <c r="UFR63" s="3647"/>
      <c r="UFS63" s="3646"/>
      <c r="UFT63" s="3643"/>
      <c r="UFU63" s="3643"/>
      <c r="UFV63" s="3647"/>
      <c r="UFW63" s="3642"/>
      <c r="UFX63" s="3643"/>
      <c r="UFY63" s="3642"/>
      <c r="UFZ63" s="3643"/>
      <c r="UGA63" s="3643"/>
      <c r="UGB63" s="3643"/>
      <c r="UGC63" s="3643"/>
      <c r="UGD63" s="3644"/>
      <c r="UGE63" s="3645"/>
      <c r="UGF63" s="2386"/>
      <c r="UGG63" s="3646"/>
      <c r="UGH63" s="3647"/>
      <c r="UGI63" s="3648"/>
      <c r="UGJ63" s="3646"/>
      <c r="UGK63" s="3647"/>
      <c r="UGL63" s="3646"/>
      <c r="UGM63" s="3643"/>
      <c r="UGN63" s="3643"/>
      <c r="UGO63" s="3647"/>
      <c r="UGP63" s="3642"/>
      <c r="UGQ63" s="3643"/>
      <c r="UGR63" s="3642"/>
      <c r="UGS63" s="3643"/>
      <c r="UGT63" s="3643"/>
      <c r="UGU63" s="3643"/>
      <c r="UGV63" s="3643"/>
      <c r="UGW63" s="3644"/>
      <c r="UGX63" s="3645"/>
      <c r="UGY63" s="2386"/>
      <c r="UGZ63" s="3646"/>
      <c r="UHA63" s="3647"/>
      <c r="UHB63" s="3648"/>
      <c r="UHC63" s="3646"/>
      <c r="UHD63" s="3647"/>
      <c r="UHE63" s="3646"/>
      <c r="UHF63" s="3643"/>
      <c r="UHG63" s="3643"/>
      <c r="UHH63" s="3647"/>
      <c r="UHI63" s="3642"/>
      <c r="UHJ63" s="3643"/>
      <c r="UHK63" s="3642"/>
      <c r="UHL63" s="3643"/>
      <c r="UHM63" s="3643"/>
      <c r="UHN63" s="3643"/>
      <c r="UHO63" s="3643"/>
      <c r="UHP63" s="3644"/>
      <c r="UHQ63" s="3645"/>
      <c r="UHR63" s="2386"/>
      <c r="UHS63" s="3646"/>
      <c r="UHT63" s="3647"/>
      <c r="UHU63" s="3648"/>
      <c r="UHV63" s="3646"/>
      <c r="UHW63" s="3647"/>
      <c r="UHX63" s="3646"/>
      <c r="UHY63" s="3643"/>
      <c r="UHZ63" s="3643"/>
      <c r="UIA63" s="3647"/>
      <c r="UIB63" s="3642"/>
      <c r="UIC63" s="3643"/>
      <c r="UID63" s="3642"/>
      <c r="UIE63" s="3643"/>
      <c r="UIF63" s="3643"/>
      <c r="UIG63" s="3643"/>
      <c r="UIH63" s="3643"/>
      <c r="UII63" s="3644"/>
      <c r="UIJ63" s="3645"/>
      <c r="UIK63" s="2386"/>
      <c r="UIL63" s="3646"/>
      <c r="UIM63" s="3647"/>
      <c r="UIN63" s="3648"/>
      <c r="UIO63" s="3646"/>
      <c r="UIP63" s="3647"/>
      <c r="UIQ63" s="3646"/>
      <c r="UIR63" s="3643"/>
      <c r="UIS63" s="3643"/>
      <c r="UIT63" s="3647"/>
      <c r="UIU63" s="3642"/>
      <c r="UIV63" s="3643"/>
      <c r="UIW63" s="3642"/>
      <c r="UIX63" s="3643"/>
      <c r="UIY63" s="3643"/>
      <c r="UIZ63" s="3643"/>
      <c r="UJA63" s="3643"/>
      <c r="UJB63" s="3644"/>
      <c r="UJC63" s="3645"/>
      <c r="UJD63" s="2386"/>
      <c r="UJE63" s="3646"/>
      <c r="UJF63" s="3647"/>
      <c r="UJG63" s="3648"/>
      <c r="UJH63" s="3646"/>
      <c r="UJI63" s="3647"/>
      <c r="UJJ63" s="3646"/>
      <c r="UJK63" s="3643"/>
      <c r="UJL63" s="3643"/>
      <c r="UJM63" s="3647"/>
      <c r="UJN63" s="3642"/>
      <c r="UJO63" s="3643"/>
      <c r="UJP63" s="3642"/>
      <c r="UJQ63" s="3643"/>
      <c r="UJR63" s="3643"/>
      <c r="UJS63" s="3643"/>
      <c r="UJT63" s="3643"/>
      <c r="UJU63" s="3644"/>
      <c r="UJV63" s="3645"/>
      <c r="UJW63" s="2386"/>
      <c r="UJX63" s="3646"/>
      <c r="UJY63" s="3647"/>
      <c r="UJZ63" s="3648"/>
      <c r="UKA63" s="3646"/>
      <c r="UKB63" s="3647"/>
      <c r="UKC63" s="3646"/>
      <c r="UKD63" s="3643"/>
      <c r="UKE63" s="3643"/>
      <c r="UKF63" s="3647"/>
      <c r="UKG63" s="3642"/>
      <c r="UKH63" s="3643"/>
      <c r="UKI63" s="3642"/>
      <c r="UKJ63" s="3643"/>
      <c r="UKK63" s="3643"/>
      <c r="UKL63" s="3643"/>
      <c r="UKM63" s="3643"/>
      <c r="UKN63" s="3644"/>
      <c r="UKO63" s="3645"/>
      <c r="UKP63" s="2386"/>
      <c r="UKQ63" s="3646"/>
      <c r="UKR63" s="3647"/>
      <c r="UKS63" s="3648"/>
      <c r="UKT63" s="3646"/>
      <c r="UKU63" s="3647"/>
      <c r="UKV63" s="3646"/>
      <c r="UKW63" s="3643"/>
      <c r="UKX63" s="3643"/>
      <c r="UKY63" s="3647"/>
      <c r="UKZ63" s="3642"/>
      <c r="ULA63" s="3643"/>
      <c r="ULB63" s="3642"/>
      <c r="ULC63" s="3643"/>
      <c r="ULD63" s="3643"/>
      <c r="ULE63" s="3643"/>
      <c r="ULF63" s="3643"/>
      <c r="ULG63" s="3644"/>
      <c r="ULH63" s="3645"/>
      <c r="ULI63" s="2386"/>
      <c r="ULJ63" s="3646"/>
      <c r="ULK63" s="3647"/>
      <c r="ULL63" s="3648"/>
      <c r="ULM63" s="3646"/>
      <c r="ULN63" s="3647"/>
      <c r="ULO63" s="3646"/>
      <c r="ULP63" s="3643"/>
      <c r="ULQ63" s="3643"/>
      <c r="ULR63" s="3647"/>
      <c r="ULS63" s="3642"/>
      <c r="ULT63" s="3643"/>
      <c r="ULU63" s="3642"/>
      <c r="ULV63" s="3643"/>
      <c r="ULW63" s="3643"/>
      <c r="ULX63" s="3643"/>
      <c r="ULY63" s="3643"/>
      <c r="ULZ63" s="3644"/>
      <c r="UMA63" s="3645"/>
      <c r="UMB63" s="2386"/>
      <c r="UMC63" s="3646"/>
      <c r="UMD63" s="3647"/>
      <c r="UME63" s="3648"/>
      <c r="UMF63" s="3646"/>
      <c r="UMG63" s="3647"/>
      <c r="UMH63" s="3646"/>
      <c r="UMI63" s="3643"/>
      <c r="UMJ63" s="3643"/>
      <c r="UMK63" s="3647"/>
      <c r="UML63" s="3642"/>
      <c r="UMM63" s="3643"/>
      <c r="UMN63" s="3642"/>
      <c r="UMO63" s="3643"/>
      <c r="UMP63" s="3643"/>
      <c r="UMQ63" s="3643"/>
      <c r="UMR63" s="3643"/>
      <c r="UMS63" s="3644"/>
      <c r="UMT63" s="3645"/>
      <c r="UMU63" s="2386"/>
      <c r="UMV63" s="3646"/>
      <c r="UMW63" s="3647"/>
      <c r="UMX63" s="3648"/>
      <c r="UMY63" s="3646"/>
      <c r="UMZ63" s="3647"/>
      <c r="UNA63" s="3646"/>
      <c r="UNB63" s="3643"/>
      <c r="UNC63" s="3643"/>
      <c r="UND63" s="3647"/>
      <c r="UNE63" s="3642"/>
      <c r="UNF63" s="3643"/>
      <c r="UNG63" s="3642"/>
      <c r="UNH63" s="3643"/>
      <c r="UNI63" s="3643"/>
      <c r="UNJ63" s="3643"/>
      <c r="UNK63" s="3643"/>
      <c r="UNL63" s="3644"/>
      <c r="UNM63" s="3645"/>
      <c r="UNN63" s="2386"/>
      <c r="UNO63" s="3646"/>
      <c r="UNP63" s="3647"/>
      <c r="UNQ63" s="3648"/>
      <c r="UNR63" s="3646"/>
      <c r="UNS63" s="3647"/>
      <c r="UNT63" s="3646"/>
      <c r="UNU63" s="3643"/>
      <c r="UNV63" s="3643"/>
      <c r="UNW63" s="3647"/>
      <c r="UNX63" s="3642"/>
      <c r="UNY63" s="3643"/>
      <c r="UNZ63" s="3642"/>
      <c r="UOA63" s="3643"/>
      <c r="UOB63" s="3643"/>
      <c r="UOC63" s="3643"/>
      <c r="UOD63" s="3643"/>
      <c r="UOE63" s="3644"/>
      <c r="UOF63" s="3645"/>
      <c r="UOG63" s="2386"/>
      <c r="UOH63" s="3646"/>
      <c r="UOI63" s="3647"/>
      <c r="UOJ63" s="3648"/>
      <c r="UOK63" s="3646"/>
      <c r="UOL63" s="3647"/>
      <c r="UOM63" s="3646"/>
      <c r="UON63" s="3643"/>
      <c r="UOO63" s="3643"/>
      <c r="UOP63" s="3647"/>
      <c r="UOQ63" s="3642"/>
      <c r="UOR63" s="3643"/>
      <c r="UOS63" s="3642"/>
      <c r="UOT63" s="3643"/>
      <c r="UOU63" s="3643"/>
      <c r="UOV63" s="3643"/>
      <c r="UOW63" s="3643"/>
      <c r="UOX63" s="3644"/>
      <c r="UOY63" s="3645"/>
      <c r="UOZ63" s="2386"/>
      <c r="UPA63" s="3646"/>
      <c r="UPB63" s="3647"/>
      <c r="UPC63" s="3648"/>
      <c r="UPD63" s="3646"/>
      <c r="UPE63" s="3647"/>
      <c r="UPF63" s="3646"/>
      <c r="UPG63" s="3643"/>
      <c r="UPH63" s="3643"/>
      <c r="UPI63" s="3647"/>
      <c r="UPJ63" s="3642"/>
      <c r="UPK63" s="3643"/>
      <c r="UPL63" s="3642"/>
      <c r="UPM63" s="3643"/>
      <c r="UPN63" s="3643"/>
      <c r="UPO63" s="3643"/>
      <c r="UPP63" s="3643"/>
      <c r="UPQ63" s="3644"/>
      <c r="UPR63" s="3645"/>
      <c r="UPS63" s="2386"/>
      <c r="UPT63" s="3646"/>
      <c r="UPU63" s="3647"/>
      <c r="UPV63" s="3648"/>
      <c r="UPW63" s="3646"/>
      <c r="UPX63" s="3647"/>
      <c r="UPY63" s="3646"/>
      <c r="UPZ63" s="3643"/>
      <c r="UQA63" s="3643"/>
      <c r="UQB63" s="3647"/>
      <c r="UQC63" s="3642"/>
      <c r="UQD63" s="3643"/>
      <c r="UQE63" s="3642"/>
      <c r="UQF63" s="3643"/>
      <c r="UQG63" s="3643"/>
      <c r="UQH63" s="3643"/>
      <c r="UQI63" s="3643"/>
      <c r="UQJ63" s="3644"/>
      <c r="UQK63" s="3645"/>
      <c r="UQL63" s="2386"/>
      <c r="UQM63" s="3646"/>
      <c r="UQN63" s="3647"/>
      <c r="UQO63" s="3648"/>
      <c r="UQP63" s="3646"/>
      <c r="UQQ63" s="3647"/>
      <c r="UQR63" s="3646"/>
      <c r="UQS63" s="3643"/>
      <c r="UQT63" s="3643"/>
      <c r="UQU63" s="3647"/>
      <c r="UQV63" s="3642"/>
      <c r="UQW63" s="3643"/>
      <c r="UQX63" s="3642"/>
      <c r="UQY63" s="3643"/>
      <c r="UQZ63" s="3643"/>
      <c r="URA63" s="3643"/>
      <c r="URB63" s="3643"/>
      <c r="URC63" s="3644"/>
      <c r="URD63" s="3645"/>
      <c r="URE63" s="2386"/>
      <c r="URF63" s="3646"/>
      <c r="URG63" s="3647"/>
      <c r="URH63" s="3648"/>
      <c r="URI63" s="3646"/>
      <c r="URJ63" s="3647"/>
      <c r="URK63" s="3646"/>
      <c r="URL63" s="3643"/>
      <c r="URM63" s="3643"/>
      <c r="URN63" s="3647"/>
      <c r="URO63" s="3642"/>
      <c r="URP63" s="3643"/>
      <c r="URQ63" s="3642"/>
      <c r="URR63" s="3643"/>
      <c r="URS63" s="3643"/>
      <c r="URT63" s="3643"/>
      <c r="URU63" s="3643"/>
      <c r="URV63" s="3644"/>
      <c r="URW63" s="3645"/>
      <c r="URX63" s="2386"/>
      <c r="URY63" s="3646"/>
      <c r="URZ63" s="3647"/>
      <c r="USA63" s="3648"/>
      <c r="USB63" s="3646"/>
      <c r="USC63" s="3647"/>
      <c r="USD63" s="3646"/>
      <c r="USE63" s="3643"/>
      <c r="USF63" s="3643"/>
      <c r="USG63" s="3647"/>
      <c r="USH63" s="3642"/>
      <c r="USI63" s="3643"/>
      <c r="USJ63" s="3642"/>
      <c r="USK63" s="3643"/>
      <c r="USL63" s="3643"/>
      <c r="USM63" s="3643"/>
      <c r="USN63" s="3643"/>
      <c r="USO63" s="3644"/>
      <c r="USP63" s="3645"/>
      <c r="USQ63" s="2386"/>
      <c r="USR63" s="3646"/>
      <c r="USS63" s="3647"/>
      <c r="UST63" s="3648"/>
      <c r="USU63" s="3646"/>
      <c r="USV63" s="3647"/>
      <c r="USW63" s="3646"/>
      <c r="USX63" s="3643"/>
      <c r="USY63" s="3643"/>
      <c r="USZ63" s="3647"/>
      <c r="UTA63" s="3642"/>
      <c r="UTB63" s="3643"/>
      <c r="UTC63" s="3642"/>
      <c r="UTD63" s="3643"/>
      <c r="UTE63" s="3643"/>
      <c r="UTF63" s="3643"/>
      <c r="UTG63" s="3643"/>
      <c r="UTH63" s="3644"/>
      <c r="UTI63" s="3645"/>
      <c r="UTJ63" s="2386"/>
      <c r="UTK63" s="3646"/>
      <c r="UTL63" s="3647"/>
      <c r="UTM63" s="3648"/>
      <c r="UTN63" s="3646"/>
      <c r="UTO63" s="3647"/>
      <c r="UTP63" s="3646"/>
      <c r="UTQ63" s="3643"/>
      <c r="UTR63" s="3643"/>
      <c r="UTS63" s="3647"/>
      <c r="UTT63" s="3642"/>
      <c r="UTU63" s="3643"/>
      <c r="UTV63" s="3642"/>
      <c r="UTW63" s="3643"/>
      <c r="UTX63" s="3643"/>
      <c r="UTY63" s="3643"/>
      <c r="UTZ63" s="3643"/>
      <c r="UUA63" s="3644"/>
      <c r="UUB63" s="3645"/>
      <c r="UUC63" s="2386"/>
      <c r="UUD63" s="3646"/>
      <c r="UUE63" s="3647"/>
      <c r="UUF63" s="3648"/>
      <c r="UUG63" s="3646"/>
      <c r="UUH63" s="3647"/>
      <c r="UUI63" s="3646"/>
      <c r="UUJ63" s="3643"/>
      <c r="UUK63" s="3643"/>
      <c r="UUL63" s="3647"/>
      <c r="UUM63" s="3642"/>
      <c r="UUN63" s="3643"/>
      <c r="UUO63" s="3642"/>
      <c r="UUP63" s="3643"/>
      <c r="UUQ63" s="3643"/>
      <c r="UUR63" s="3643"/>
      <c r="UUS63" s="3643"/>
      <c r="UUT63" s="3644"/>
      <c r="UUU63" s="3645"/>
      <c r="UUV63" s="2386"/>
      <c r="UUW63" s="3646"/>
      <c r="UUX63" s="3647"/>
      <c r="UUY63" s="3648"/>
      <c r="UUZ63" s="3646"/>
      <c r="UVA63" s="3647"/>
      <c r="UVB63" s="3646"/>
      <c r="UVC63" s="3643"/>
      <c r="UVD63" s="3643"/>
      <c r="UVE63" s="3647"/>
      <c r="UVF63" s="3642"/>
      <c r="UVG63" s="3643"/>
      <c r="UVH63" s="3642"/>
      <c r="UVI63" s="3643"/>
      <c r="UVJ63" s="3643"/>
      <c r="UVK63" s="3643"/>
      <c r="UVL63" s="3643"/>
      <c r="UVM63" s="3644"/>
      <c r="UVN63" s="3645"/>
      <c r="UVO63" s="2386"/>
      <c r="UVP63" s="3646"/>
      <c r="UVQ63" s="3647"/>
      <c r="UVR63" s="3648"/>
      <c r="UVS63" s="3646"/>
      <c r="UVT63" s="3647"/>
      <c r="UVU63" s="3646"/>
      <c r="UVV63" s="3643"/>
      <c r="UVW63" s="3643"/>
      <c r="UVX63" s="3647"/>
      <c r="UVY63" s="3642"/>
      <c r="UVZ63" s="3643"/>
      <c r="UWA63" s="3642"/>
      <c r="UWB63" s="3643"/>
      <c r="UWC63" s="3643"/>
      <c r="UWD63" s="3643"/>
      <c r="UWE63" s="3643"/>
      <c r="UWF63" s="3644"/>
      <c r="UWG63" s="3645"/>
      <c r="UWH63" s="2386"/>
      <c r="UWI63" s="3646"/>
      <c r="UWJ63" s="3647"/>
      <c r="UWK63" s="3648"/>
      <c r="UWL63" s="3646"/>
      <c r="UWM63" s="3647"/>
      <c r="UWN63" s="3646"/>
      <c r="UWO63" s="3643"/>
      <c r="UWP63" s="3643"/>
      <c r="UWQ63" s="3647"/>
      <c r="UWR63" s="3642"/>
      <c r="UWS63" s="3643"/>
      <c r="UWT63" s="3642"/>
      <c r="UWU63" s="3643"/>
      <c r="UWV63" s="3643"/>
      <c r="UWW63" s="3643"/>
      <c r="UWX63" s="3643"/>
      <c r="UWY63" s="3644"/>
      <c r="UWZ63" s="3645"/>
      <c r="UXA63" s="2386"/>
      <c r="UXB63" s="3646"/>
      <c r="UXC63" s="3647"/>
      <c r="UXD63" s="3648"/>
      <c r="UXE63" s="3646"/>
      <c r="UXF63" s="3647"/>
      <c r="UXG63" s="3646"/>
      <c r="UXH63" s="3643"/>
      <c r="UXI63" s="3643"/>
      <c r="UXJ63" s="3647"/>
      <c r="UXK63" s="3642"/>
      <c r="UXL63" s="3643"/>
      <c r="UXM63" s="3642"/>
      <c r="UXN63" s="3643"/>
      <c r="UXO63" s="3643"/>
      <c r="UXP63" s="3643"/>
      <c r="UXQ63" s="3643"/>
      <c r="UXR63" s="3644"/>
      <c r="UXS63" s="3645"/>
      <c r="UXT63" s="2386"/>
      <c r="UXU63" s="3646"/>
      <c r="UXV63" s="3647"/>
      <c r="UXW63" s="3648"/>
      <c r="UXX63" s="3646"/>
      <c r="UXY63" s="3647"/>
      <c r="UXZ63" s="3646"/>
      <c r="UYA63" s="3643"/>
      <c r="UYB63" s="3643"/>
      <c r="UYC63" s="3647"/>
      <c r="UYD63" s="3642"/>
      <c r="UYE63" s="3643"/>
      <c r="UYF63" s="3642"/>
      <c r="UYG63" s="3643"/>
      <c r="UYH63" s="3643"/>
      <c r="UYI63" s="3643"/>
      <c r="UYJ63" s="3643"/>
      <c r="UYK63" s="3644"/>
      <c r="UYL63" s="3645"/>
      <c r="UYM63" s="2386"/>
      <c r="UYN63" s="3646"/>
      <c r="UYO63" s="3647"/>
      <c r="UYP63" s="3648"/>
      <c r="UYQ63" s="3646"/>
      <c r="UYR63" s="3647"/>
      <c r="UYS63" s="3646"/>
      <c r="UYT63" s="3643"/>
      <c r="UYU63" s="3643"/>
      <c r="UYV63" s="3647"/>
      <c r="UYW63" s="3642"/>
      <c r="UYX63" s="3643"/>
      <c r="UYY63" s="3642"/>
      <c r="UYZ63" s="3643"/>
      <c r="UZA63" s="3643"/>
      <c r="UZB63" s="3643"/>
      <c r="UZC63" s="3643"/>
      <c r="UZD63" s="3644"/>
      <c r="UZE63" s="3645"/>
      <c r="UZF63" s="2386"/>
      <c r="UZG63" s="3646"/>
      <c r="UZH63" s="3647"/>
      <c r="UZI63" s="3648"/>
      <c r="UZJ63" s="3646"/>
      <c r="UZK63" s="3647"/>
      <c r="UZL63" s="3646"/>
      <c r="UZM63" s="3643"/>
      <c r="UZN63" s="3643"/>
      <c r="UZO63" s="3647"/>
      <c r="UZP63" s="3642"/>
      <c r="UZQ63" s="3643"/>
      <c r="UZR63" s="3642"/>
      <c r="UZS63" s="3643"/>
      <c r="UZT63" s="3643"/>
      <c r="UZU63" s="3643"/>
      <c r="UZV63" s="3643"/>
      <c r="UZW63" s="3644"/>
      <c r="UZX63" s="3645"/>
      <c r="UZY63" s="2386"/>
      <c r="UZZ63" s="3646"/>
      <c r="VAA63" s="3647"/>
      <c r="VAB63" s="3648"/>
      <c r="VAC63" s="3646"/>
      <c r="VAD63" s="3647"/>
      <c r="VAE63" s="3646"/>
      <c r="VAF63" s="3643"/>
      <c r="VAG63" s="3643"/>
      <c r="VAH63" s="3647"/>
      <c r="VAI63" s="3642"/>
      <c r="VAJ63" s="3643"/>
      <c r="VAK63" s="3642"/>
      <c r="VAL63" s="3643"/>
      <c r="VAM63" s="3643"/>
      <c r="VAN63" s="3643"/>
      <c r="VAO63" s="3643"/>
      <c r="VAP63" s="3644"/>
      <c r="VAQ63" s="3645"/>
      <c r="VAR63" s="2386"/>
      <c r="VAS63" s="3646"/>
      <c r="VAT63" s="3647"/>
      <c r="VAU63" s="3648"/>
      <c r="VAV63" s="3646"/>
      <c r="VAW63" s="3647"/>
      <c r="VAX63" s="3646"/>
      <c r="VAY63" s="3643"/>
      <c r="VAZ63" s="3643"/>
      <c r="VBA63" s="3647"/>
      <c r="VBB63" s="3642"/>
      <c r="VBC63" s="3643"/>
      <c r="VBD63" s="3642"/>
      <c r="VBE63" s="3643"/>
      <c r="VBF63" s="3643"/>
      <c r="VBG63" s="3643"/>
      <c r="VBH63" s="3643"/>
      <c r="VBI63" s="3644"/>
      <c r="VBJ63" s="3645"/>
      <c r="VBK63" s="2386"/>
      <c r="VBL63" s="3646"/>
      <c r="VBM63" s="3647"/>
      <c r="VBN63" s="3648"/>
      <c r="VBO63" s="3646"/>
      <c r="VBP63" s="3647"/>
      <c r="VBQ63" s="3646"/>
      <c r="VBR63" s="3643"/>
      <c r="VBS63" s="3643"/>
      <c r="VBT63" s="3647"/>
      <c r="VBU63" s="3642"/>
      <c r="VBV63" s="3643"/>
      <c r="VBW63" s="3642"/>
      <c r="VBX63" s="3643"/>
      <c r="VBY63" s="3643"/>
      <c r="VBZ63" s="3643"/>
      <c r="VCA63" s="3643"/>
      <c r="VCB63" s="3644"/>
      <c r="VCC63" s="3645"/>
      <c r="VCD63" s="2386"/>
      <c r="VCE63" s="3646"/>
      <c r="VCF63" s="3647"/>
      <c r="VCG63" s="3648"/>
      <c r="VCH63" s="3646"/>
      <c r="VCI63" s="3647"/>
      <c r="VCJ63" s="3646"/>
      <c r="VCK63" s="3643"/>
      <c r="VCL63" s="3643"/>
      <c r="VCM63" s="3647"/>
      <c r="VCN63" s="3642"/>
      <c r="VCO63" s="3643"/>
      <c r="VCP63" s="3642"/>
      <c r="VCQ63" s="3643"/>
      <c r="VCR63" s="3643"/>
      <c r="VCS63" s="3643"/>
      <c r="VCT63" s="3643"/>
      <c r="VCU63" s="3644"/>
      <c r="VCV63" s="3645"/>
      <c r="VCW63" s="2386"/>
      <c r="VCX63" s="3646"/>
      <c r="VCY63" s="3647"/>
      <c r="VCZ63" s="3648"/>
      <c r="VDA63" s="3646"/>
      <c r="VDB63" s="3647"/>
      <c r="VDC63" s="3646"/>
      <c r="VDD63" s="3643"/>
      <c r="VDE63" s="3643"/>
      <c r="VDF63" s="3647"/>
      <c r="VDG63" s="3642"/>
      <c r="VDH63" s="3643"/>
      <c r="VDI63" s="3642"/>
      <c r="VDJ63" s="3643"/>
      <c r="VDK63" s="3643"/>
      <c r="VDL63" s="3643"/>
      <c r="VDM63" s="3643"/>
      <c r="VDN63" s="3644"/>
      <c r="VDO63" s="3645"/>
      <c r="VDP63" s="2386"/>
      <c r="VDQ63" s="3646"/>
      <c r="VDR63" s="3647"/>
      <c r="VDS63" s="3648"/>
      <c r="VDT63" s="3646"/>
      <c r="VDU63" s="3647"/>
      <c r="VDV63" s="3646"/>
      <c r="VDW63" s="3643"/>
      <c r="VDX63" s="3643"/>
      <c r="VDY63" s="3647"/>
      <c r="VDZ63" s="3642"/>
      <c r="VEA63" s="3643"/>
      <c r="VEB63" s="3642"/>
      <c r="VEC63" s="3643"/>
      <c r="VED63" s="3643"/>
      <c r="VEE63" s="3643"/>
      <c r="VEF63" s="3643"/>
      <c r="VEG63" s="3644"/>
      <c r="VEH63" s="3645"/>
      <c r="VEI63" s="2386"/>
      <c r="VEJ63" s="3646"/>
      <c r="VEK63" s="3647"/>
      <c r="VEL63" s="3648"/>
      <c r="VEM63" s="3646"/>
      <c r="VEN63" s="3647"/>
      <c r="VEO63" s="3646"/>
      <c r="VEP63" s="3643"/>
      <c r="VEQ63" s="3643"/>
      <c r="VER63" s="3647"/>
      <c r="VES63" s="3642"/>
      <c r="VET63" s="3643"/>
      <c r="VEU63" s="3642"/>
      <c r="VEV63" s="3643"/>
      <c r="VEW63" s="3643"/>
      <c r="VEX63" s="3643"/>
      <c r="VEY63" s="3643"/>
      <c r="VEZ63" s="3644"/>
      <c r="VFA63" s="3645"/>
      <c r="VFB63" s="2386"/>
      <c r="VFC63" s="3646"/>
      <c r="VFD63" s="3647"/>
      <c r="VFE63" s="3648"/>
      <c r="VFF63" s="3646"/>
      <c r="VFG63" s="3647"/>
      <c r="VFH63" s="3646"/>
      <c r="VFI63" s="3643"/>
      <c r="VFJ63" s="3643"/>
      <c r="VFK63" s="3647"/>
      <c r="VFL63" s="3642"/>
      <c r="VFM63" s="3643"/>
      <c r="VFN63" s="3642"/>
      <c r="VFO63" s="3643"/>
      <c r="VFP63" s="3643"/>
      <c r="VFQ63" s="3643"/>
      <c r="VFR63" s="3643"/>
      <c r="VFS63" s="3644"/>
      <c r="VFT63" s="3645"/>
      <c r="VFU63" s="2386"/>
      <c r="VFV63" s="3646"/>
      <c r="VFW63" s="3647"/>
      <c r="VFX63" s="3648"/>
      <c r="VFY63" s="3646"/>
      <c r="VFZ63" s="3647"/>
      <c r="VGA63" s="3646"/>
      <c r="VGB63" s="3643"/>
      <c r="VGC63" s="3643"/>
      <c r="VGD63" s="3647"/>
      <c r="VGE63" s="3642"/>
      <c r="VGF63" s="3643"/>
      <c r="VGG63" s="3642"/>
      <c r="VGH63" s="3643"/>
      <c r="VGI63" s="3643"/>
      <c r="VGJ63" s="3643"/>
      <c r="VGK63" s="3643"/>
      <c r="VGL63" s="3644"/>
      <c r="VGM63" s="3645"/>
      <c r="VGN63" s="2386"/>
      <c r="VGO63" s="3646"/>
      <c r="VGP63" s="3647"/>
      <c r="VGQ63" s="3648"/>
      <c r="VGR63" s="3646"/>
      <c r="VGS63" s="3647"/>
      <c r="VGT63" s="3646"/>
      <c r="VGU63" s="3643"/>
      <c r="VGV63" s="3643"/>
      <c r="VGW63" s="3647"/>
      <c r="VGX63" s="3642"/>
      <c r="VGY63" s="3643"/>
      <c r="VGZ63" s="3642"/>
      <c r="VHA63" s="3643"/>
      <c r="VHB63" s="3643"/>
      <c r="VHC63" s="3643"/>
      <c r="VHD63" s="3643"/>
      <c r="VHE63" s="3644"/>
      <c r="VHF63" s="3645"/>
      <c r="VHG63" s="2386"/>
      <c r="VHH63" s="3646"/>
      <c r="VHI63" s="3647"/>
      <c r="VHJ63" s="3648"/>
      <c r="VHK63" s="3646"/>
      <c r="VHL63" s="3647"/>
      <c r="VHM63" s="3646"/>
      <c r="VHN63" s="3643"/>
      <c r="VHO63" s="3643"/>
      <c r="VHP63" s="3647"/>
      <c r="VHQ63" s="3642"/>
      <c r="VHR63" s="3643"/>
      <c r="VHS63" s="3642"/>
      <c r="VHT63" s="3643"/>
      <c r="VHU63" s="3643"/>
      <c r="VHV63" s="3643"/>
      <c r="VHW63" s="3643"/>
      <c r="VHX63" s="3644"/>
      <c r="VHY63" s="3645"/>
      <c r="VHZ63" s="2386"/>
      <c r="VIA63" s="3646"/>
      <c r="VIB63" s="3647"/>
      <c r="VIC63" s="3648"/>
      <c r="VID63" s="3646"/>
      <c r="VIE63" s="3647"/>
      <c r="VIF63" s="3646"/>
      <c r="VIG63" s="3643"/>
      <c r="VIH63" s="3643"/>
      <c r="VII63" s="3647"/>
      <c r="VIJ63" s="3642"/>
      <c r="VIK63" s="3643"/>
      <c r="VIL63" s="3642"/>
      <c r="VIM63" s="3643"/>
      <c r="VIN63" s="3643"/>
      <c r="VIO63" s="3643"/>
      <c r="VIP63" s="3643"/>
      <c r="VIQ63" s="3644"/>
      <c r="VIR63" s="3645"/>
      <c r="VIS63" s="2386"/>
      <c r="VIT63" s="3646"/>
      <c r="VIU63" s="3647"/>
      <c r="VIV63" s="3648"/>
      <c r="VIW63" s="3646"/>
      <c r="VIX63" s="3647"/>
      <c r="VIY63" s="3646"/>
      <c r="VIZ63" s="3643"/>
      <c r="VJA63" s="3643"/>
      <c r="VJB63" s="3647"/>
      <c r="VJC63" s="3642"/>
      <c r="VJD63" s="3643"/>
      <c r="VJE63" s="3642"/>
      <c r="VJF63" s="3643"/>
      <c r="VJG63" s="3643"/>
      <c r="VJH63" s="3643"/>
      <c r="VJI63" s="3643"/>
      <c r="VJJ63" s="3644"/>
      <c r="VJK63" s="3645"/>
      <c r="VJL63" s="2386"/>
      <c r="VJM63" s="3646"/>
      <c r="VJN63" s="3647"/>
      <c r="VJO63" s="3648"/>
      <c r="VJP63" s="3646"/>
      <c r="VJQ63" s="3647"/>
      <c r="VJR63" s="3646"/>
      <c r="VJS63" s="3643"/>
      <c r="VJT63" s="3643"/>
      <c r="VJU63" s="3647"/>
      <c r="VJV63" s="3642"/>
      <c r="VJW63" s="3643"/>
      <c r="VJX63" s="3642"/>
      <c r="VJY63" s="3643"/>
      <c r="VJZ63" s="3643"/>
      <c r="VKA63" s="3643"/>
      <c r="VKB63" s="3643"/>
      <c r="VKC63" s="3644"/>
      <c r="VKD63" s="3645"/>
      <c r="VKE63" s="2386"/>
      <c r="VKF63" s="3646"/>
      <c r="VKG63" s="3647"/>
      <c r="VKH63" s="3648"/>
      <c r="VKI63" s="3646"/>
      <c r="VKJ63" s="3647"/>
      <c r="VKK63" s="3646"/>
      <c r="VKL63" s="3643"/>
      <c r="VKM63" s="3643"/>
      <c r="VKN63" s="3647"/>
      <c r="VKO63" s="3642"/>
      <c r="VKP63" s="3643"/>
      <c r="VKQ63" s="3642"/>
      <c r="VKR63" s="3643"/>
      <c r="VKS63" s="3643"/>
      <c r="VKT63" s="3643"/>
      <c r="VKU63" s="3643"/>
      <c r="VKV63" s="3644"/>
      <c r="VKW63" s="3645"/>
      <c r="VKX63" s="2386"/>
      <c r="VKY63" s="3646"/>
      <c r="VKZ63" s="3647"/>
      <c r="VLA63" s="3648"/>
      <c r="VLB63" s="3646"/>
      <c r="VLC63" s="3647"/>
      <c r="VLD63" s="3646"/>
      <c r="VLE63" s="3643"/>
      <c r="VLF63" s="3643"/>
      <c r="VLG63" s="3647"/>
      <c r="VLH63" s="3642"/>
      <c r="VLI63" s="3643"/>
      <c r="VLJ63" s="3642"/>
      <c r="VLK63" s="3643"/>
      <c r="VLL63" s="3643"/>
      <c r="VLM63" s="3643"/>
      <c r="VLN63" s="3643"/>
      <c r="VLO63" s="3644"/>
      <c r="VLP63" s="3645"/>
      <c r="VLQ63" s="2386"/>
      <c r="VLR63" s="3646"/>
      <c r="VLS63" s="3647"/>
      <c r="VLT63" s="3648"/>
      <c r="VLU63" s="3646"/>
      <c r="VLV63" s="3647"/>
      <c r="VLW63" s="3646"/>
      <c r="VLX63" s="3643"/>
      <c r="VLY63" s="3643"/>
      <c r="VLZ63" s="3647"/>
      <c r="VMA63" s="3642"/>
      <c r="VMB63" s="3643"/>
      <c r="VMC63" s="3642"/>
      <c r="VMD63" s="3643"/>
      <c r="VME63" s="3643"/>
      <c r="VMF63" s="3643"/>
      <c r="VMG63" s="3643"/>
      <c r="VMH63" s="3644"/>
      <c r="VMI63" s="3645"/>
      <c r="VMJ63" s="2386"/>
      <c r="VMK63" s="3646"/>
      <c r="VML63" s="3647"/>
      <c r="VMM63" s="3648"/>
      <c r="VMN63" s="3646"/>
      <c r="VMO63" s="3647"/>
      <c r="VMP63" s="3646"/>
      <c r="VMQ63" s="3643"/>
      <c r="VMR63" s="3643"/>
      <c r="VMS63" s="3647"/>
      <c r="VMT63" s="3642"/>
      <c r="VMU63" s="3643"/>
      <c r="VMV63" s="3642"/>
      <c r="VMW63" s="3643"/>
      <c r="VMX63" s="3643"/>
      <c r="VMY63" s="3643"/>
      <c r="VMZ63" s="3643"/>
      <c r="VNA63" s="3644"/>
      <c r="VNB63" s="3645"/>
      <c r="VNC63" s="2386"/>
      <c r="VND63" s="3646"/>
      <c r="VNE63" s="3647"/>
      <c r="VNF63" s="3648"/>
      <c r="VNG63" s="3646"/>
      <c r="VNH63" s="3647"/>
      <c r="VNI63" s="3646"/>
      <c r="VNJ63" s="3643"/>
      <c r="VNK63" s="3643"/>
      <c r="VNL63" s="3647"/>
      <c r="VNM63" s="3642"/>
      <c r="VNN63" s="3643"/>
      <c r="VNO63" s="3642"/>
      <c r="VNP63" s="3643"/>
      <c r="VNQ63" s="3643"/>
      <c r="VNR63" s="3643"/>
      <c r="VNS63" s="3643"/>
      <c r="VNT63" s="3644"/>
      <c r="VNU63" s="3645"/>
      <c r="VNV63" s="2386"/>
      <c r="VNW63" s="3646"/>
      <c r="VNX63" s="3647"/>
      <c r="VNY63" s="3648"/>
      <c r="VNZ63" s="3646"/>
      <c r="VOA63" s="3647"/>
      <c r="VOB63" s="3646"/>
      <c r="VOC63" s="3643"/>
      <c r="VOD63" s="3643"/>
      <c r="VOE63" s="3647"/>
      <c r="VOF63" s="3642"/>
      <c r="VOG63" s="3643"/>
      <c r="VOH63" s="3642"/>
      <c r="VOI63" s="3643"/>
      <c r="VOJ63" s="3643"/>
      <c r="VOK63" s="3643"/>
      <c r="VOL63" s="3643"/>
      <c r="VOM63" s="3644"/>
      <c r="VON63" s="3645"/>
      <c r="VOO63" s="2386"/>
      <c r="VOP63" s="3646"/>
      <c r="VOQ63" s="3647"/>
      <c r="VOR63" s="3648"/>
      <c r="VOS63" s="3646"/>
      <c r="VOT63" s="3647"/>
      <c r="VOU63" s="3646"/>
      <c r="VOV63" s="3643"/>
      <c r="VOW63" s="3643"/>
      <c r="VOX63" s="3647"/>
      <c r="VOY63" s="3642"/>
      <c r="VOZ63" s="3643"/>
      <c r="VPA63" s="3642"/>
      <c r="VPB63" s="3643"/>
      <c r="VPC63" s="3643"/>
      <c r="VPD63" s="3643"/>
      <c r="VPE63" s="3643"/>
      <c r="VPF63" s="3644"/>
      <c r="VPG63" s="3645"/>
      <c r="VPH63" s="2386"/>
      <c r="VPI63" s="3646"/>
      <c r="VPJ63" s="3647"/>
      <c r="VPK63" s="3648"/>
      <c r="VPL63" s="3646"/>
      <c r="VPM63" s="3647"/>
      <c r="VPN63" s="3646"/>
      <c r="VPO63" s="3643"/>
      <c r="VPP63" s="3643"/>
      <c r="VPQ63" s="3647"/>
      <c r="VPR63" s="3642"/>
      <c r="VPS63" s="3643"/>
      <c r="VPT63" s="3642"/>
      <c r="VPU63" s="3643"/>
      <c r="VPV63" s="3643"/>
      <c r="VPW63" s="3643"/>
      <c r="VPX63" s="3643"/>
      <c r="VPY63" s="3644"/>
      <c r="VPZ63" s="3645"/>
      <c r="VQA63" s="2386"/>
      <c r="VQB63" s="3646"/>
      <c r="VQC63" s="3647"/>
      <c r="VQD63" s="3648"/>
      <c r="VQE63" s="3646"/>
      <c r="VQF63" s="3647"/>
      <c r="VQG63" s="3646"/>
      <c r="VQH63" s="3643"/>
      <c r="VQI63" s="3643"/>
      <c r="VQJ63" s="3647"/>
      <c r="VQK63" s="3642"/>
      <c r="VQL63" s="3643"/>
      <c r="VQM63" s="3642"/>
      <c r="VQN63" s="3643"/>
      <c r="VQO63" s="3643"/>
      <c r="VQP63" s="3643"/>
      <c r="VQQ63" s="3643"/>
      <c r="VQR63" s="3644"/>
      <c r="VQS63" s="3645"/>
      <c r="VQT63" s="2386"/>
      <c r="VQU63" s="3646"/>
      <c r="VQV63" s="3647"/>
      <c r="VQW63" s="3648"/>
      <c r="VQX63" s="3646"/>
      <c r="VQY63" s="3647"/>
      <c r="VQZ63" s="3646"/>
      <c r="VRA63" s="3643"/>
      <c r="VRB63" s="3643"/>
      <c r="VRC63" s="3647"/>
      <c r="VRD63" s="3642"/>
      <c r="VRE63" s="3643"/>
      <c r="VRF63" s="3642"/>
      <c r="VRG63" s="3643"/>
      <c r="VRH63" s="3643"/>
      <c r="VRI63" s="3643"/>
      <c r="VRJ63" s="3643"/>
      <c r="VRK63" s="3644"/>
      <c r="VRL63" s="3645"/>
      <c r="VRM63" s="2386"/>
      <c r="VRN63" s="3646"/>
      <c r="VRO63" s="3647"/>
      <c r="VRP63" s="3648"/>
      <c r="VRQ63" s="3646"/>
      <c r="VRR63" s="3647"/>
      <c r="VRS63" s="3646"/>
      <c r="VRT63" s="3643"/>
      <c r="VRU63" s="3643"/>
      <c r="VRV63" s="3647"/>
      <c r="VRW63" s="3642"/>
      <c r="VRX63" s="3643"/>
      <c r="VRY63" s="3642"/>
      <c r="VRZ63" s="3643"/>
      <c r="VSA63" s="3643"/>
      <c r="VSB63" s="3643"/>
      <c r="VSC63" s="3643"/>
      <c r="VSD63" s="3644"/>
      <c r="VSE63" s="3645"/>
      <c r="VSF63" s="2386"/>
      <c r="VSG63" s="3646"/>
      <c r="VSH63" s="3647"/>
      <c r="VSI63" s="3648"/>
      <c r="VSJ63" s="3646"/>
      <c r="VSK63" s="3647"/>
      <c r="VSL63" s="3646"/>
      <c r="VSM63" s="3643"/>
      <c r="VSN63" s="3643"/>
      <c r="VSO63" s="3647"/>
      <c r="VSP63" s="3642"/>
      <c r="VSQ63" s="3643"/>
      <c r="VSR63" s="3642"/>
      <c r="VSS63" s="3643"/>
      <c r="VST63" s="3643"/>
      <c r="VSU63" s="3643"/>
      <c r="VSV63" s="3643"/>
      <c r="VSW63" s="3644"/>
      <c r="VSX63" s="3645"/>
      <c r="VSY63" s="2386"/>
      <c r="VSZ63" s="3646"/>
      <c r="VTA63" s="3647"/>
      <c r="VTB63" s="3648"/>
      <c r="VTC63" s="3646"/>
      <c r="VTD63" s="3647"/>
      <c r="VTE63" s="3646"/>
      <c r="VTF63" s="3643"/>
      <c r="VTG63" s="3643"/>
      <c r="VTH63" s="3647"/>
      <c r="VTI63" s="3642"/>
      <c r="VTJ63" s="3643"/>
      <c r="VTK63" s="3642"/>
      <c r="VTL63" s="3643"/>
      <c r="VTM63" s="3643"/>
      <c r="VTN63" s="3643"/>
      <c r="VTO63" s="3643"/>
      <c r="VTP63" s="3644"/>
      <c r="VTQ63" s="3645"/>
      <c r="VTR63" s="2386"/>
      <c r="VTS63" s="3646"/>
      <c r="VTT63" s="3647"/>
      <c r="VTU63" s="3648"/>
      <c r="VTV63" s="3646"/>
      <c r="VTW63" s="3647"/>
      <c r="VTX63" s="3646"/>
      <c r="VTY63" s="3643"/>
      <c r="VTZ63" s="3643"/>
      <c r="VUA63" s="3647"/>
      <c r="VUB63" s="3642"/>
      <c r="VUC63" s="3643"/>
      <c r="VUD63" s="3642"/>
      <c r="VUE63" s="3643"/>
      <c r="VUF63" s="3643"/>
      <c r="VUG63" s="3643"/>
      <c r="VUH63" s="3643"/>
      <c r="VUI63" s="3644"/>
      <c r="VUJ63" s="3645"/>
      <c r="VUK63" s="2386"/>
      <c r="VUL63" s="3646"/>
      <c r="VUM63" s="3647"/>
      <c r="VUN63" s="3648"/>
      <c r="VUO63" s="3646"/>
      <c r="VUP63" s="3647"/>
      <c r="VUQ63" s="3646"/>
      <c r="VUR63" s="3643"/>
      <c r="VUS63" s="3643"/>
      <c r="VUT63" s="3647"/>
      <c r="VUU63" s="3642"/>
      <c r="VUV63" s="3643"/>
      <c r="VUW63" s="3642"/>
      <c r="VUX63" s="3643"/>
      <c r="VUY63" s="3643"/>
      <c r="VUZ63" s="3643"/>
      <c r="VVA63" s="3643"/>
      <c r="VVB63" s="3644"/>
      <c r="VVC63" s="3645"/>
      <c r="VVD63" s="2386"/>
      <c r="VVE63" s="3646"/>
      <c r="VVF63" s="3647"/>
      <c r="VVG63" s="3648"/>
      <c r="VVH63" s="3646"/>
      <c r="VVI63" s="3647"/>
      <c r="VVJ63" s="3646"/>
      <c r="VVK63" s="3643"/>
      <c r="VVL63" s="3643"/>
      <c r="VVM63" s="3647"/>
      <c r="VVN63" s="3642"/>
      <c r="VVO63" s="3643"/>
      <c r="VVP63" s="3642"/>
      <c r="VVQ63" s="3643"/>
      <c r="VVR63" s="3643"/>
      <c r="VVS63" s="3643"/>
      <c r="VVT63" s="3643"/>
      <c r="VVU63" s="3644"/>
      <c r="VVV63" s="3645"/>
      <c r="VVW63" s="2386"/>
      <c r="VVX63" s="3646"/>
      <c r="VVY63" s="3647"/>
      <c r="VVZ63" s="3648"/>
      <c r="VWA63" s="3646"/>
      <c r="VWB63" s="3647"/>
      <c r="VWC63" s="3646"/>
      <c r="VWD63" s="3643"/>
      <c r="VWE63" s="3643"/>
      <c r="VWF63" s="3647"/>
      <c r="VWG63" s="3642"/>
      <c r="VWH63" s="3643"/>
      <c r="VWI63" s="3642"/>
      <c r="VWJ63" s="3643"/>
      <c r="VWK63" s="3643"/>
      <c r="VWL63" s="3643"/>
      <c r="VWM63" s="3643"/>
      <c r="VWN63" s="3644"/>
      <c r="VWO63" s="3645"/>
      <c r="VWP63" s="2386"/>
      <c r="VWQ63" s="3646"/>
      <c r="VWR63" s="3647"/>
      <c r="VWS63" s="3648"/>
      <c r="VWT63" s="3646"/>
      <c r="VWU63" s="3647"/>
      <c r="VWV63" s="3646"/>
      <c r="VWW63" s="3643"/>
      <c r="VWX63" s="3643"/>
      <c r="VWY63" s="3647"/>
      <c r="VWZ63" s="3642"/>
      <c r="VXA63" s="3643"/>
      <c r="VXB63" s="3642"/>
      <c r="VXC63" s="3643"/>
      <c r="VXD63" s="3643"/>
      <c r="VXE63" s="3643"/>
      <c r="VXF63" s="3643"/>
      <c r="VXG63" s="3644"/>
      <c r="VXH63" s="3645"/>
      <c r="VXI63" s="2386"/>
      <c r="VXJ63" s="3646"/>
      <c r="VXK63" s="3647"/>
      <c r="VXL63" s="3648"/>
      <c r="VXM63" s="3646"/>
      <c r="VXN63" s="3647"/>
      <c r="VXO63" s="3646"/>
      <c r="VXP63" s="3643"/>
      <c r="VXQ63" s="3643"/>
      <c r="VXR63" s="3647"/>
      <c r="VXS63" s="3642"/>
      <c r="VXT63" s="3643"/>
      <c r="VXU63" s="3642"/>
      <c r="VXV63" s="3643"/>
      <c r="VXW63" s="3643"/>
      <c r="VXX63" s="3643"/>
      <c r="VXY63" s="3643"/>
      <c r="VXZ63" s="3644"/>
      <c r="VYA63" s="3645"/>
      <c r="VYB63" s="2386"/>
      <c r="VYC63" s="3646"/>
      <c r="VYD63" s="3647"/>
      <c r="VYE63" s="3648"/>
      <c r="VYF63" s="3646"/>
      <c r="VYG63" s="3647"/>
      <c r="VYH63" s="3646"/>
      <c r="VYI63" s="3643"/>
      <c r="VYJ63" s="3643"/>
      <c r="VYK63" s="3647"/>
      <c r="VYL63" s="3642"/>
      <c r="VYM63" s="3643"/>
      <c r="VYN63" s="3642"/>
      <c r="VYO63" s="3643"/>
      <c r="VYP63" s="3643"/>
      <c r="VYQ63" s="3643"/>
      <c r="VYR63" s="3643"/>
      <c r="VYS63" s="3644"/>
      <c r="VYT63" s="3645"/>
      <c r="VYU63" s="2386"/>
      <c r="VYV63" s="3646"/>
      <c r="VYW63" s="3647"/>
      <c r="VYX63" s="3648"/>
      <c r="VYY63" s="3646"/>
      <c r="VYZ63" s="3647"/>
      <c r="VZA63" s="3646"/>
      <c r="VZB63" s="3643"/>
      <c r="VZC63" s="3643"/>
      <c r="VZD63" s="3647"/>
      <c r="VZE63" s="3642"/>
      <c r="VZF63" s="3643"/>
      <c r="VZG63" s="3642"/>
      <c r="VZH63" s="3643"/>
      <c r="VZI63" s="3643"/>
      <c r="VZJ63" s="3643"/>
      <c r="VZK63" s="3643"/>
      <c r="VZL63" s="3644"/>
      <c r="VZM63" s="3645"/>
      <c r="VZN63" s="2386"/>
      <c r="VZO63" s="3646"/>
      <c r="VZP63" s="3647"/>
      <c r="VZQ63" s="3648"/>
      <c r="VZR63" s="3646"/>
      <c r="VZS63" s="3647"/>
      <c r="VZT63" s="3646"/>
      <c r="VZU63" s="3643"/>
      <c r="VZV63" s="3643"/>
      <c r="VZW63" s="3647"/>
      <c r="VZX63" s="3642"/>
      <c r="VZY63" s="3643"/>
      <c r="VZZ63" s="3642"/>
      <c r="WAA63" s="3643"/>
      <c r="WAB63" s="3643"/>
      <c r="WAC63" s="3643"/>
      <c r="WAD63" s="3643"/>
      <c r="WAE63" s="3644"/>
      <c r="WAF63" s="3645"/>
      <c r="WAG63" s="2386"/>
      <c r="WAH63" s="3646"/>
      <c r="WAI63" s="3647"/>
      <c r="WAJ63" s="3648"/>
      <c r="WAK63" s="3646"/>
      <c r="WAL63" s="3647"/>
      <c r="WAM63" s="3646"/>
      <c r="WAN63" s="3643"/>
      <c r="WAO63" s="3643"/>
      <c r="WAP63" s="3647"/>
      <c r="WAQ63" s="3642"/>
      <c r="WAR63" s="3643"/>
      <c r="WAS63" s="3642"/>
      <c r="WAT63" s="3643"/>
      <c r="WAU63" s="3643"/>
      <c r="WAV63" s="3643"/>
      <c r="WAW63" s="3643"/>
      <c r="WAX63" s="3644"/>
      <c r="WAY63" s="3645"/>
      <c r="WAZ63" s="2386"/>
      <c r="WBA63" s="3646"/>
      <c r="WBB63" s="3647"/>
      <c r="WBC63" s="3648"/>
      <c r="WBD63" s="3646"/>
      <c r="WBE63" s="3647"/>
      <c r="WBF63" s="3646"/>
      <c r="WBG63" s="3643"/>
      <c r="WBH63" s="3643"/>
      <c r="WBI63" s="3647"/>
      <c r="WBJ63" s="3642"/>
      <c r="WBK63" s="3643"/>
      <c r="WBL63" s="3642"/>
      <c r="WBM63" s="3643"/>
      <c r="WBN63" s="3643"/>
      <c r="WBO63" s="3643"/>
      <c r="WBP63" s="3643"/>
      <c r="WBQ63" s="3644"/>
      <c r="WBR63" s="3645"/>
      <c r="WBS63" s="2386"/>
      <c r="WBT63" s="3646"/>
      <c r="WBU63" s="3647"/>
      <c r="WBV63" s="3648"/>
      <c r="WBW63" s="3646"/>
      <c r="WBX63" s="3647"/>
      <c r="WBY63" s="3646"/>
      <c r="WBZ63" s="3643"/>
      <c r="WCA63" s="3643"/>
      <c r="WCB63" s="3647"/>
      <c r="WCC63" s="3642"/>
      <c r="WCD63" s="3643"/>
      <c r="WCE63" s="3642"/>
      <c r="WCF63" s="3643"/>
      <c r="WCG63" s="3643"/>
      <c r="WCH63" s="3643"/>
      <c r="WCI63" s="3643"/>
      <c r="WCJ63" s="3644"/>
      <c r="WCK63" s="3645"/>
      <c r="WCL63" s="2386"/>
      <c r="WCM63" s="3646"/>
      <c r="WCN63" s="3647"/>
      <c r="WCO63" s="3648"/>
      <c r="WCP63" s="3646"/>
      <c r="WCQ63" s="3647"/>
      <c r="WCR63" s="3646"/>
      <c r="WCS63" s="3643"/>
      <c r="WCT63" s="3643"/>
      <c r="WCU63" s="3647"/>
      <c r="WCV63" s="3642"/>
      <c r="WCW63" s="3643"/>
      <c r="WCX63" s="3642"/>
      <c r="WCY63" s="3643"/>
      <c r="WCZ63" s="3643"/>
      <c r="WDA63" s="3643"/>
      <c r="WDB63" s="3643"/>
      <c r="WDC63" s="3644"/>
      <c r="WDD63" s="3645"/>
      <c r="WDE63" s="2386"/>
      <c r="WDF63" s="3646"/>
      <c r="WDG63" s="3647"/>
      <c r="WDH63" s="3648"/>
      <c r="WDI63" s="3646"/>
      <c r="WDJ63" s="3647"/>
      <c r="WDK63" s="3646"/>
      <c r="WDL63" s="3643"/>
      <c r="WDM63" s="3643"/>
      <c r="WDN63" s="3647"/>
      <c r="WDO63" s="3642"/>
      <c r="WDP63" s="3643"/>
      <c r="WDQ63" s="3642"/>
      <c r="WDR63" s="3643"/>
      <c r="WDS63" s="3643"/>
      <c r="WDT63" s="3643"/>
      <c r="WDU63" s="3643"/>
      <c r="WDV63" s="3644"/>
      <c r="WDW63" s="3645"/>
      <c r="WDX63" s="2386"/>
      <c r="WDY63" s="3646"/>
      <c r="WDZ63" s="3647"/>
      <c r="WEA63" s="3648"/>
      <c r="WEB63" s="3646"/>
      <c r="WEC63" s="3647"/>
      <c r="WED63" s="3646"/>
      <c r="WEE63" s="3643"/>
      <c r="WEF63" s="3643"/>
      <c r="WEG63" s="3647"/>
      <c r="WEH63" s="3642"/>
      <c r="WEI63" s="3643"/>
      <c r="WEJ63" s="3642"/>
      <c r="WEK63" s="3643"/>
      <c r="WEL63" s="3643"/>
      <c r="WEM63" s="3643"/>
      <c r="WEN63" s="3643"/>
      <c r="WEO63" s="3644"/>
      <c r="WEP63" s="3645"/>
      <c r="WEQ63" s="2386"/>
      <c r="WER63" s="3646"/>
      <c r="WES63" s="3647"/>
      <c r="WET63" s="3648"/>
      <c r="WEU63" s="3646"/>
      <c r="WEV63" s="3647"/>
      <c r="WEW63" s="3646"/>
      <c r="WEX63" s="3643"/>
      <c r="WEY63" s="3643"/>
      <c r="WEZ63" s="3647"/>
      <c r="WFA63" s="3642"/>
      <c r="WFB63" s="3643"/>
      <c r="WFC63" s="3642"/>
      <c r="WFD63" s="3643"/>
      <c r="WFE63" s="3643"/>
      <c r="WFF63" s="3643"/>
      <c r="WFG63" s="3643"/>
      <c r="WFH63" s="3644"/>
      <c r="WFI63" s="3645"/>
      <c r="WFJ63" s="2386"/>
      <c r="WFK63" s="3646"/>
      <c r="WFL63" s="3647"/>
      <c r="WFM63" s="3648"/>
      <c r="WFN63" s="3646"/>
      <c r="WFO63" s="3647"/>
      <c r="WFP63" s="3646"/>
      <c r="WFQ63" s="3643"/>
      <c r="WFR63" s="3643"/>
      <c r="WFS63" s="3647"/>
      <c r="WFT63" s="3642"/>
      <c r="WFU63" s="3643"/>
      <c r="WFV63" s="3642"/>
      <c r="WFW63" s="3643"/>
      <c r="WFX63" s="3643"/>
      <c r="WFY63" s="3643"/>
      <c r="WFZ63" s="3643"/>
      <c r="WGA63" s="3644"/>
      <c r="WGB63" s="3645"/>
      <c r="WGC63" s="2386"/>
      <c r="WGD63" s="3646"/>
      <c r="WGE63" s="3647"/>
      <c r="WGF63" s="3648"/>
      <c r="WGG63" s="3646"/>
      <c r="WGH63" s="3647"/>
      <c r="WGI63" s="3646"/>
      <c r="WGJ63" s="3643"/>
      <c r="WGK63" s="3643"/>
      <c r="WGL63" s="3647"/>
      <c r="WGM63" s="3642"/>
      <c r="WGN63" s="3643"/>
      <c r="WGO63" s="3642"/>
      <c r="WGP63" s="3643"/>
      <c r="WGQ63" s="3643"/>
      <c r="WGR63" s="3643"/>
      <c r="WGS63" s="3643"/>
      <c r="WGT63" s="3644"/>
      <c r="WGU63" s="3645"/>
      <c r="WGV63" s="2386"/>
      <c r="WGW63" s="3646"/>
      <c r="WGX63" s="3647"/>
      <c r="WGY63" s="3648"/>
      <c r="WGZ63" s="3646"/>
      <c r="WHA63" s="3647"/>
      <c r="WHB63" s="3646"/>
      <c r="WHC63" s="3643"/>
      <c r="WHD63" s="3643"/>
      <c r="WHE63" s="3647"/>
      <c r="WHF63" s="3642"/>
      <c r="WHG63" s="3643"/>
      <c r="WHH63" s="3642"/>
      <c r="WHI63" s="3643"/>
      <c r="WHJ63" s="3643"/>
      <c r="WHK63" s="3643"/>
      <c r="WHL63" s="3643"/>
      <c r="WHM63" s="3644"/>
      <c r="WHN63" s="3645"/>
      <c r="WHO63" s="2386"/>
      <c r="WHP63" s="3646"/>
      <c r="WHQ63" s="3647"/>
      <c r="WHR63" s="3648"/>
      <c r="WHS63" s="3646"/>
      <c r="WHT63" s="3647"/>
      <c r="WHU63" s="3646"/>
      <c r="WHV63" s="3643"/>
      <c r="WHW63" s="3643"/>
      <c r="WHX63" s="3647"/>
      <c r="WHY63" s="3642"/>
      <c r="WHZ63" s="3643"/>
      <c r="WIA63" s="3642"/>
      <c r="WIB63" s="3643"/>
      <c r="WIC63" s="3643"/>
      <c r="WID63" s="3643"/>
      <c r="WIE63" s="3643"/>
      <c r="WIF63" s="3644"/>
      <c r="WIG63" s="3645"/>
      <c r="WIH63" s="2386"/>
      <c r="WII63" s="3646"/>
      <c r="WIJ63" s="3647"/>
      <c r="WIK63" s="3648"/>
      <c r="WIL63" s="3646"/>
      <c r="WIM63" s="3647"/>
      <c r="WIN63" s="3646"/>
      <c r="WIO63" s="3643"/>
      <c r="WIP63" s="3643"/>
      <c r="WIQ63" s="3647"/>
      <c r="WIR63" s="3642"/>
      <c r="WIS63" s="3643"/>
      <c r="WIT63" s="3642"/>
      <c r="WIU63" s="3643"/>
      <c r="WIV63" s="3643"/>
      <c r="WIW63" s="3643"/>
      <c r="WIX63" s="3643"/>
      <c r="WIY63" s="3644"/>
      <c r="WIZ63" s="3645"/>
      <c r="WJA63" s="2386"/>
      <c r="WJB63" s="3646"/>
      <c r="WJC63" s="3647"/>
      <c r="WJD63" s="3648"/>
      <c r="WJE63" s="3646"/>
      <c r="WJF63" s="3647"/>
      <c r="WJG63" s="3646"/>
      <c r="WJH63" s="3643"/>
      <c r="WJI63" s="3643"/>
      <c r="WJJ63" s="3647"/>
      <c r="WJK63" s="3642"/>
      <c r="WJL63" s="3643"/>
      <c r="WJM63" s="3642"/>
      <c r="WJN63" s="3643"/>
      <c r="WJO63" s="3643"/>
      <c r="WJP63" s="3643"/>
      <c r="WJQ63" s="3643"/>
      <c r="WJR63" s="3644"/>
      <c r="WJS63" s="3645"/>
      <c r="WJT63" s="2386"/>
      <c r="WJU63" s="3646"/>
      <c r="WJV63" s="3647"/>
      <c r="WJW63" s="3648"/>
      <c r="WJX63" s="3646"/>
      <c r="WJY63" s="3647"/>
      <c r="WJZ63" s="3646"/>
      <c r="WKA63" s="3643"/>
      <c r="WKB63" s="3643"/>
      <c r="WKC63" s="3647"/>
      <c r="WKD63" s="3642"/>
      <c r="WKE63" s="3643"/>
      <c r="WKF63" s="3642"/>
      <c r="WKG63" s="3643"/>
      <c r="WKH63" s="3643"/>
      <c r="WKI63" s="3643"/>
      <c r="WKJ63" s="3643"/>
      <c r="WKK63" s="3644"/>
      <c r="WKL63" s="3645"/>
      <c r="WKM63" s="2386"/>
      <c r="WKN63" s="3646"/>
      <c r="WKO63" s="3647"/>
      <c r="WKP63" s="3648"/>
      <c r="WKQ63" s="3646"/>
      <c r="WKR63" s="3647"/>
      <c r="WKS63" s="3646"/>
      <c r="WKT63" s="3643"/>
      <c r="WKU63" s="3643"/>
      <c r="WKV63" s="3647"/>
      <c r="WKW63" s="3642"/>
      <c r="WKX63" s="3643"/>
      <c r="WKY63" s="3642"/>
      <c r="WKZ63" s="3643"/>
      <c r="WLA63" s="3643"/>
      <c r="WLB63" s="3643"/>
      <c r="WLC63" s="3643"/>
      <c r="WLD63" s="3644"/>
      <c r="WLE63" s="3645"/>
      <c r="WLF63" s="2386"/>
      <c r="WLG63" s="3646"/>
      <c r="WLH63" s="3647"/>
      <c r="WLI63" s="3648"/>
      <c r="WLJ63" s="3646"/>
      <c r="WLK63" s="3647"/>
      <c r="WLL63" s="3646"/>
      <c r="WLM63" s="3643"/>
      <c r="WLN63" s="3643"/>
      <c r="WLO63" s="3647"/>
      <c r="WLP63" s="3642"/>
      <c r="WLQ63" s="3643"/>
      <c r="WLR63" s="3642"/>
      <c r="WLS63" s="3643"/>
      <c r="WLT63" s="3643"/>
      <c r="WLU63" s="3643"/>
      <c r="WLV63" s="3643"/>
      <c r="WLW63" s="3644"/>
      <c r="WLX63" s="3645"/>
      <c r="WLY63" s="2386"/>
      <c r="WLZ63" s="3646"/>
      <c r="WMA63" s="3647"/>
      <c r="WMB63" s="3648"/>
      <c r="WMC63" s="3646"/>
      <c r="WMD63" s="3647"/>
      <c r="WME63" s="3646"/>
      <c r="WMF63" s="3643"/>
      <c r="WMG63" s="3643"/>
      <c r="WMH63" s="3647"/>
      <c r="WMI63" s="3642"/>
      <c r="WMJ63" s="3643"/>
      <c r="WMK63" s="3642"/>
      <c r="WML63" s="3643"/>
      <c r="WMM63" s="3643"/>
      <c r="WMN63" s="3643"/>
      <c r="WMO63" s="3643"/>
      <c r="WMP63" s="3644"/>
      <c r="WMQ63" s="3645"/>
      <c r="WMR63" s="2386"/>
      <c r="WMS63" s="3646"/>
      <c r="WMT63" s="3647"/>
      <c r="WMU63" s="3648"/>
      <c r="WMV63" s="3646"/>
      <c r="WMW63" s="3647"/>
      <c r="WMX63" s="3646"/>
      <c r="WMY63" s="3643"/>
      <c r="WMZ63" s="3643"/>
      <c r="WNA63" s="3647"/>
      <c r="WNB63" s="3642"/>
      <c r="WNC63" s="3643"/>
      <c r="WND63" s="3642"/>
      <c r="WNE63" s="3643"/>
      <c r="WNF63" s="3643"/>
      <c r="WNG63" s="3643"/>
      <c r="WNH63" s="3643"/>
      <c r="WNI63" s="3644"/>
      <c r="WNJ63" s="3645"/>
      <c r="WNK63" s="2386"/>
      <c r="WNL63" s="3646"/>
      <c r="WNM63" s="3647"/>
      <c r="WNN63" s="3648"/>
      <c r="WNO63" s="3646"/>
      <c r="WNP63" s="3647"/>
      <c r="WNQ63" s="3646"/>
      <c r="WNR63" s="3643"/>
      <c r="WNS63" s="3643"/>
      <c r="WNT63" s="3647"/>
      <c r="WNU63" s="3642"/>
      <c r="WNV63" s="3643"/>
      <c r="WNW63" s="3642"/>
      <c r="WNX63" s="3643"/>
      <c r="WNY63" s="3643"/>
      <c r="WNZ63" s="3643"/>
      <c r="WOA63" s="3643"/>
      <c r="WOB63" s="3644"/>
      <c r="WOC63" s="3645"/>
      <c r="WOD63" s="2386"/>
      <c r="WOE63" s="3646"/>
      <c r="WOF63" s="3647"/>
      <c r="WOG63" s="3648"/>
      <c r="WOH63" s="3646"/>
      <c r="WOI63" s="3647"/>
      <c r="WOJ63" s="3646"/>
      <c r="WOK63" s="3643"/>
      <c r="WOL63" s="3643"/>
      <c r="WOM63" s="3647"/>
      <c r="WON63" s="3642"/>
      <c r="WOO63" s="3643"/>
      <c r="WOP63" s="3642"/>
      <c r="WOQ63" s="3643"/>
      <c r="WOR63" s="3643"/>
      <c r="WOS63" s="3643"/>
      <c r="WOT63" s="3643"/>
      <c r="WOU63" s="3644"/>
      <c r="WOV63" s="3645"/>
      <c r="WOW63" s="2386"/>
      <c r="WOX63" s="3646"/>
      <c r="WOY63" s="3647"/>
      <c r="WOZ63" s="3648"/>
      <c r="WPA63" s="3646"/>
      <c r="WPB63" s="3647"/>
      <c r="WPC63" s="3646"/>
      <c r="WPD63" s="3643"/>
      <c r="WPE63" s="3643"/>
      <c r="WPF63" s="3647"/>
      <c r="WPG63" s="3642"/>
      <c r="WPH63" s="3643"/>
      <c r="WPI63" s="3642"/>
      <c r="WPJ63" s="3643"/>
      <c r="WPK63" s="3643"/>
      <c r="WPL63" s="3643"/>
      <c r="WPM63" s="3643"/>
      <c r="WPN63" s="3644"/>
      <c r="WPO63" s="3645"/>
      <c r="WPP63" s="2386"/>
      <c r="WPQ63" s="3646"/>
      <c r="WPR63" s="3647"/>
      <c r="WPS63" s="3648"/>
      <c r="WPT63" s="3646"/>
      <c r="WPU63" s="3647"/>
      <c r="WPV63" s="3646"/>
      <c r="WPW63" s="3643"/>
      <c r="WPX63" s="3643"/>
      <c r="WPY63" s="3647"/>
      <c r="WPZ63" s="3642"/>
      <c r="WQA63" s="3643"/>
      <c r="WQB63" s="3642"/>
      <c r="WQC63" s="3643"/>
      <c r="WQD63" s="3643"/>
      <c r="WQE63" s="3643"/>
      <c r="WQF63" s="3643"/>
      <c r="WQG63" s="3644"/>
      <c r="WQH63" s="3645"/>
      <c r="WQI63" s="2386"/>
      <c r="WQJ63" s="3646"/>
      <c r="WQK63" s="3647"/>
      <c r="WQL63" s="3648"/>
      <c r="WQM63" s="3646"/>
      <c r="WQN63" s="3647"/>
      <c r="WQO63" s="3646"/>
      <c r="WQP63" s="3643"/>
      <c r="WQQ63" s="3643"/>
      <c r="WQR63" s="3647"/>
      <c r="WQS63" s="3642"/>
      <c r="WQT63" s="3643"/>
      <c r="WQU63" s="3642"/>
      <c r="WQV63" s="3643"/>
      <c r="WQW63" s="3643"/>
      <c r="WQX63" s="3643"/>
      <c r="WQY63" s="3643"/>
      <c r="WQZ63" s="3644"/>
      <c r="WRA63" s="3645"/>
      <c r="WRB63" s="2386"/>
      <c r="WRC63" s="3646"/>
      <c r="WRD63" s="3647"/>
      <c r="WRE63" s="3648"/>
      <c r="WRF63" s="3646"/>
      <c r="WRG63" s="3647"/>
      <c r="WRH63" s="3646"/>
      <c r="WRI63" s="3643"/>
      <c r="WRJ63" s="3643"/>
      <c r="WRK63" s="3647"/>
      <c r="WRL63" s="3642"/>
      <c r="WRM63" s="3643"/>
      <c r="WRN63" s="3642"/>
      <c r="WRO63" s="3643"/>
      <c r="WRP63" s="3643"/>
      <c r="WRQ63" s="3643"/>
      <c r="WRR63" s="3643"/>
      <c r="WRS63" s="3644"/>
      <c r="WRT63" s="3645"/>
      <c r="WRU63" s="2386"/>
      <c r="WRV63" s="3646"/>
      <c r="WRW63" s="3647"/>
      <c r="WRX63" s="3648"/>
      <c r="WRY63" s="3646"/>
      <c r="WRZ63" s="3647"/>
      <c r="WSA63" s="3646"/>
      <c r="WSB63" s="3643"/>
      <c r="WSC63" s="3643"/>
      <c r="WSD63" s="3647"/>
      <c r="WSE63" s="3642"/>
      <c r="WSF63" s="3643"/>
      <c r="WSG63" s="3642"/>
      <c r="WSH63" s="3643"/>
      <c r="WSI63" s="3643"/>
      <c r="WSJ63" s="3643"/>
      <c r="WSK63" s="3643"/>
      <c r="WSL63" s="3644"/>
      <c r="WSM63" s="3645"/>
      <c r="WSN63" s="2386"/>
      <c r="WSO63" s="3646"/>
      <c r="WSP63" s="3647"/>
      <c r="WSQ63" s="3648"/>
      <c r="WSR63" s="3646"/>
      <c r="WSS63" s="3647"/>
      <c r="WST63" s="3646"/>
      <c r="WSU63" s="3643"/>
      <c r="WSV63" s="3643"/>
      <c r="WSW63" s="3647"/>
      <c r="WSX63" s="3642"/>
      <c r="WSY63" s="3643"/>
      <c r="WSZ63" s="3642"/>
      <c r="WTA63" s="3643"/>
      <c r="WTB63" s="3643"/>
      <c r="WTC63" s="3643"/>
      <c r="WTD63" s="3643"/>
      <c r="WTE63" s="3644"/>
      <c r="WTF63" s="3645"/>
      <c r="WTG63" s="2386"/>
      <c r="WTH63" s="3646"/>
      <c r="WTI63" s="3647"/>
      <c r="WTJ63" s="3648"/>
      <c r="WTK63" s="3646"/>
      <c r="WTL63" s="3647"/>
      <c r="WTM63" s="3646"/>
      <c r="WTN63" s="3643"/>
      <c r="WTO63" s="3643"/>
      <c r="WTP63" s="3647"/>
      <c r="WTQ63" s="3642"/>
      <c r="WTR63" s="3643"/>
      <c r="WTS63" s="3642"/>
      <c r="WTT63" s="3643"/>
      <c r="WTU63" s="3643"/>
      <c r="WTV63" s="3643"/>
      <c r="WTW63" s="3643"/>
      <c r="WTX63" s="3644"/>
      <c r="WTY63" s="3645"/>
      <c r="WTZ63" s="2386"/>
      <c r="WUA63" s="3646"/>
      <c r="WUB63" s="3647"/>
      <c r="WUC63" s="3648"/>
      <c r="WUD63" s="3646"/>
      <c r="WUE63" s="3647"/>
      <c r="WUF63" s="3646"/>
      <c r="WUG63" s="3643"/>
      <c r="WUH63" s="3643"/>
      <c r="WUI63" s="3647"/>
      <c r="WUJ63" s="3642"/>
      <c r="WUK63" s="3643"/>
      <c r="WUL63" s="3642"/>
      <c r="WUM63" s="3643"/>
      <c r="WUN63" s="3643"/>
      <c r="WUO63" s="3643"/>
      <c r="WUP63" s="3643"/>
      <c r="WUQ63" s="3644"/>
      <c r="WUR63" s="3645"/>
      <c r="WUS63" s="2386"/>
      <c r="WUT63" s="3646"/>
      <c r="WUU63" s="3647"/>
      <c r="WUV63" s="3648"/>
      <c r="WUW63" s="3646"/>
      <c r="WUX63" s="3647"/>
      <c r="WUY63" s="3646"/>
      <c r="WUZ63" s="3643"/>
      <c r="WVA63" s="3643"/>
      <c r="WVB63" s="3647"/>
      <c r="WVC63" s="3642"/>
      <c r="WVD63" s="3643"/>
      <c r="WVE63" s="3642"/>
      <c r="WVF63" s="3643"/>
      <c r="WVG63" s="3643"/>
      <c r="WVH63" s="3643"/>
      <c r="WVI63" s="3643"/>
      <c r="WVJ63" s="3644"/>
      <c r="WVK63" s="3645"/>
      <c r="WVL63" s="2386"/>
      <c r="WVM63" s="3646"/>
      <c r="WVN63" s="3647"/>
      <c r="WVO63" s="3648"/>
      <c r="WVP63" s="3646"/>
      <c r="WVQ63" s="3647"/>
      <c r="WVR63" s="3646"/>
      <c r="WVS63" s="3643"/>
      <c r="WVT63" s="3643"/>
      <c r="WVU63" s="3647"/>
      <c r="WVV63" s="3642"/>
      <c r="WVW63" s="3643"/>
      <c r="WVX63" s="3642"/>
      <c r="WVY63" s="3643"/>
      <c r="WVZ63" s="3643"/>
      <c r="WWA63" s="3643"/>
      <c r="WWB63" s="3643"/>
      <c r="WWC63" s="3644"/>
      <c r="WWD63" s="3645"/>
      <c r="WWE63" s="2386"/>
      <c r="WWF63" s="3646"/>
      <c r="WWG63" s="3647"/>
      <c r="WWH63" s="3648"/>
      <c r="WWI63" s="3646"/>
      <c r="WWJ63" s="3647"/>
      <c r="WWK63" s="3646"/>
      <c r="WWL63" s="3643"/>
      <c r="WWM63" s="3643"/>
      <c r="WWN63" s="3647"/>
      <c r="WWO63" s="3642"/>
      <c r="WWP63" s="3643"/>
      <c r="WWQ63" s="3642"/>
      <c r="WWR63" s="3643"/>
      <c r="WWS63" s="3643"/>
      <c r="WWT63" s="3643"/>
      <c r="WWU63" s="3643"/>
      <c r="WWV63" s="3644"/>
      <c r="WWW63" s="3645"/>
      <c r="WWX63" s="2386"/>
      <c r="WWY63" s="3646"/>
      <c r="WWZ63" s="3647"/>
      <c r="WXA63" s="3648"/>
      <c r="WXB63" s="3646"/>
      <c r="WXC63" s="3647"/>
      <c r="WXD63" s="3646"/>
      <c r="WXE63" s="3643"/>
      <c r="WXF63" s="3643"/>
      <c r="WXG63" s="3647"/>
      <c r="WXH63" s="3642"/>
      <c r="WXI63" s="3643"/>
      <c r="WXJ63" s="3642"/>
      <c r="WXK63" s="3643"/>
      <c r="WXL63" s="3643"/>
      <c r="WXM63" s="3643"/>
      <c r="WXN63" s="3643"/>
      <c r="WXO63" s="3644"/>
      <c r="WXP63" s="3645"/>
      <c r="WXQ63" s="2386"/>
      <c r="WXR63" s="3646"/>
      <c r="WXS63" s="3647"/>
      <c r="WXT63" s="3648"/>
      <c r="WXU63" s="3646"/>
      <c r="WXV63" s="3647"/>
      <c r="WXW63" s="3646"/>
      <c r="WXX63" s="3643"/>
      <c r="WXY63" s="3643"/>
      <c r="WXZ63" s="3647"/>
      <c r="WYA63" s="3642"/>
      <c r="WYB63" s="3643"/>
      <c r="WYC63" s="3642"/>
      <c r="WYD63" s="3643"/>
      <c r="WYE63" s="3643"/>
      <c r="WYF63" s="3643"/>
      <c r="WYG63" s="3643"/>
      <c r="WYH63" s="3644"/>
      <c r="WYI63" s="3645"/>
      <c r="WYJ63" s="2386"/>
      <c r="WYK63" s="3646"/>
      <c r="WYL63" s="3647"/>
      <c r="WYM63" s="3648"/>
      <c r="WYN63" s="3646"/>
      <c r="WYO63" s="3647"/>
      <c r="WYP63" s="3646"/>
      <c r="WYQ63" s="3643"/>
      <c r="WYR63" s="3643"/>
      <c r="WYS63" s="3647"/>
      <c r="WYT63" s="3642"/>
      <c r="WYU63" s="3643"/>
      <c r="WYV63" s="3642"/>
      <c r="WYW63" s="3643"/>
      <c r="WYX63" s="3643"/>
      <c r="WYY63" s="3643"/>
      <c r="WYZ63" s="3643"/>
      <c r="WZA63" s="3644"/>
      <c r="WZB63" s="3645"/>
      <c r="WZC63" s="2386"/>
      <c r="WZD63" s="3646"/>
      <c r="WZE63" s="3647"/>
      <c r="WZF63" s="3648"/>
      <c r="WZG63" s="3646"/>
      <c r="WZH63" s="3647"/>
      <c r="WZI63" s="3646"/>
      <c r="WZJ63" s="3643"/>
      <c r="WZK63" s="3643"/>
      <c r="WZL63" s="3647"/>
      <c r="WZM63" s="3642"/>
      <c r="WZN63" s="3643"/>
      <c r="WZO63" s="3642"/>
      <c r="WZP63" s="3643"/>
      <c r="WZQ63" s="3643"/>
      <c r="WZR63" s="3643"/>
      <c r="WZS63" s="3643"/>
      <c r="WZT63" s="3644"/>
      <c r="WZU63" s="3645"/>
      <c r="WZV63" s="2386"/>
      <c r="WZW63" s="3646"/>
      <c r="WZX63" s="3647"/>
      <c r="WZY63" s="3648"/>
      <c r="WZZ63" s="3646"/>
      <c r="XAA63" s="3647"/>
      <c r="XAB63" s="3646"/>
      <c r="XAC63" s="3643"/>
      <c r="XAD63" s="3643"/>
      <c r="XAE63" s="3647"/>
      <c r="XAF63" s="3642"/>
      <c r="XAG63" s="3643"/>
      <c r="XAH63" s="3642"/>
      <c r="XAI63" s="3643"/>
      <c r="XAJ63" s="3643"/>
      <c r="XAK63" s="3643"/>
      <c r="XAL63" s="3643"/>
      <c r="XAM63" s="3644"/>
      <c r="XAN63" s="3645"/>
      <c r="XAO63" s="2386"/>
      <c r="XAP63" s="3646"/>
      <c r="XAQ63" s="3647"/>
      <c r="XAR63" s="3648"/>
      <c r="XAS63" s="3646"/>
      <c r="XAT63" s="3647"/>
      <c r="XAU63" s="3646"/>
      <c r="XAV63" s="3643"/>
      <c r="XAW63" s="3643"/>
      <c r="XAX63" s="3647"/>
      <c r="XAY63" s="3642"/>
      <c r="XAZ63" s="3643"/>
      <c r="XBA63" s="3642"/>
      <c r="XBB63" s="3643"/>
      <c r="XBC63" s="3643"/>
      <c r="XBD63" s="3643"/>
      <c r="XBE63" s="3643"/>
      <c r="XBF63" s="3644"/>
      <c r="XBG63" s="3645"/>
      <c r="XBH63" s="2386"/>
      <c r="XBI63" s="3646"/>
      <c r="XBJ63" s="3647"/>
      <c r="XBK63" s="3648"/>
      <c r="XBL63" s="3646"/>
      <c r="XBM63" s="3647"/>
      <c r="XBN63" s="3646"/>
      <c r="XBO63" s="3643"/>
      <c r="XBP63" s="3643"/>
      <c r="XBQ63" s="3647"/>
      <c r="XBR63" s="3642"/>
      <c r="XBS63" s="3643"/>
      <c r="XBT63" s="3642"/>
      <c r="XBU63" s="3643"/>
      <c r="XBV63" s="3643"/>
      <c r="XBW63" s="3643"/>
      <c r="XBX63" s="3643"/>
      <c r="XBY63" s="3644"/>
      <c r="XBZ63" s="3645"/>
      <c r="XCA63" s="2386"/>
      <c r="XCB63" s="3646"/>
      <c r="XCC63" s="3647"/>
      <c r="XCD63" s="3648"/>
      <c r="XCE63" s="3646"/>
      <c r="XCF63" s="3647"/>
      <c r="XCG63" s="3646"/>
      <c r="XCH63" s="3643"/>
      <c r="XCI63" s="3643"/>
      <c r="XCJ63" s="3647"/>
      <c r="XCK63" s="3642"/>
      <c r="XCL63" s="3643"/>
      <c r="XCM63" s="3642"/>
      <c r="XCN63" s="3643"/>
      <c r="XCO63" s="3643"/>
      <c r="XCP63" s="3643"/>
      <c r="XCQ63" s="3643"/>
      <c r="XCR63" s="3644"/>
      <c r="XCS63" s="3645"/>
      <c r="XCT63" s="2386"/>
      <c r="XCU63" s="3646"/>
      <c r="XCV63" s="3647"/>
      <c r="XCW63" s="3648"/>
      <c r="XCX63" s="3646"/>
      <c r="XCY63" s="3647"/>
      <c r="XCZ63" s="3646"/>
      <c r="XDA63" s="3643"/>
      <c r="XDB63" s="3643"/>
      <c r="XDC63" s="3647"/>
      <c r="XDD63" s="3642"/>
      <c r="XDE63" s="3643"/>
      <c r="XDF63" s="3642"/>
      <c r="XDG63" s="3643"/>
      <c r="XDH63" s="3643"/>
      <c r="XDI63" s="3643"/>
      <c r="XDJ63" s="3643"/>
      <c r="XDK63" s="3644"/>
      <c r="XDL63" s="3645"/>
      <c r="XDM63" s="2386"/>
      <c r="XDN63" s="3646"/>
      <c r="XDO63" s="3647"/>
      <c r="XDP63" s="3648"/>
      <c r="XDQ63" s="3646"/>
      <c r="XDR63" s="3647"/>
      <c r="XDS63" s="3646"/>
      <c r="XDT63" s="3643"/>
      <c r="XDU63" s="3643"/>
      <c r="XDV63" s="3647"/>
      <c r="XDW63" s="3642"/>
      <c r="XDX63" s="3643"/>
      <c r="XDY63" s="3642"/>
      <c r="XDZ63" s="3643"/>
      <c r="XEA63" s="3643"/>
      <c r="XEB63" s="3643"/>
      <c r="XEC63" s="3643"/>
      <c r="XED63" s="3644"/>
      <c r="XEE63" s="3645"/>
      <c r="XEF63" s="2386"/>
      <c r="XEG63" s="3646"/>
      <c r="XEH63" s="3647"/>
      <c r="XEI63" s="3648"/>
      <c r="XEJ63" s="3646"/>
      <c r="XEK63" s="3647"/>
      <c r="XEL63" s="3646"/>
      <c r="XEM63" s="3643"/>
      <c r="XEN63" s="3643"/>
      <c r="XEO63" s="3647"/>
      <c r="XEP63" s="3642"/>
      <c r="XEQ63" s="3643"/>
      <c r="XER63" s="3642"/>
      <c r="XES63" s="3643"/>
      <c r="XET63" s="3643"/>
      <c r="XEU63" s="3643"/>
      <c r="XEV63" s="3643"/>
      <c r="XEW63" s="3644"/>
      <c r="XEX63" s="3645"/>
      <c r="XEY63" s="2386"/>
      <c r="XEZ63" s="3646"/>
      <c r="XFA63" s="3647"/>
      <c r="XFB63" s="3648"/>
      <c r="XFC63" s="3646"/>
      <c r="XFD63" s="3647"/>
    </row>
    <row r="64" spans="1:16384" s="453" customFormat="1" ht="14.85" customHeight="1">
      <c r="A64" s="1234" t="str">
        <f>'General PNGUM'!A64</f>
        <v>Kuso Adventist Primary</v>
      </c>
      <c r="B64" s="3641">
        <v>10</v>
      </c>
      <c r="C64" s="3427"/>
      <c r="D64" s="3607">
        <f t="shared" si="15"/>
        <v>10</v>
      </c>
      <c r="E64" s="3427">
        <v>2</v>
      </c>
      <c r="F64" s="3427"/>
      <c r="G64" s="3427">
        <v>10</v>
      </c>
      <c r="H64" s="3427"/>
      <c r="I64" s="3427"/>
      <c r="J64" s="3427"/>
      <c r="K64" s="3427">
        <v>5</v>
      </c>
      <c r="L64" s="3427"/>
      <c r="M64" s="3427">
        <v>5</v>
      </c>
      <c r="N64" s="3427"/>
      <c r="O64" s="3427">
        <v>5</v>
      </c>
      <c r="P64" s="3427"/>
      <c r="Q64" s="3427">
        <v>5</v>
      </c>
      <c r="R64" s="3351"/>
      <c r="S64" s="3611">
        <f t="shared" si="11"/>
        <v>10</v>
      </c>
    </row>
    <row r="65" spans="1:19" s="453" customFormat="1" ht="14.85" customHeight="1">
      <c r="A65" s="1234" t="str">
        <f>'General PNGUM'!A65</f>
        <v>Megabo Adventist Primary</v>
      </c>
      <c r="B65" s="3641">
        <v>8</v>
      </c>
      <c r="C65" s="3427"/>
      <c r="D65" s="3607">
        <f t="shared" si="15"/>
        <v>8</v>
      </c>
      <c r="E65" s="3427"/>
      <c r="F65" s="3427"/>
      <c r="G65" s="3427">
        <v>8</v>
      </c>
      <c r="H65" s="3427"/>
      <c r="I65" s="3427"/>
      <c r="J65" s="3427"/>
      <c r="K65" s="3427">
        <v>5</v>
      </c>
      <c r="L65" s="3427"/>
      <c r="M65" s="3427">
        <v>1</v>
      </c>
      <c r="N65" s="3427"/>
      <c r="O65" s="3427">
        <v>5</v>
      </c>
      <c r="P65" s="3427"/>
      <c r="Q65" s="3427">
        <v>3</v>
      </c>
      <c r="R65" s="3351"/>
      <c r="S65" s="3611">
        <f t="shared" si="11"/>
        <v>8</v>
      </c>
    </row>
    <row r="66" spans="1:19" s="453" customFormat="1" ht="14.85" customHeight="1">
      <c r="A66" s="1234" t="str">
        <f>'General PNGUM'!A66</f>
        <v>Moruma Adventist High</v>
      </c>
      <c r="B66" s="3641"/>
      <c r="C66" s="3427">
        <v>13</v>
      </c>
      <c r="D66" s="3607">
        <f t="shared" si="15"/>
        <v>13</v>
      </c>
      <c r="E66" s="3427"/>
      <c r="F66" s="3427">
        <v>1</v>
      </c>
      <c r="G66" s="3427"/>
      <c r="H66" s="3427"/>
      <c r="I66" s="3427">
        <v>11</v>
      </c>
      <c r="J66" s="3427">
        <v>2</v>
      </c>
      <c r="K66" s="3427"/>
      <c r="L66" s="3427">
        <v>5</v>
      </c>
      <c r="M66" s="3427"/>
      <c r="N66" s="3427">
        <v>13</v>
      </c>
      <c r="O66" s="3427"/>
      <c r="P66" s="3427">
        <v>5</v>
      </c>
      <c r="Q66" s="3427"/>
      <c r="R66" s="3351">
        <v>8</v>
      </c>
      <c r="S66" s="3611">
        <f t="shared" si="11"/>
        <v>13</v>
      </c>
    </row>
    <row r="67" spans="1:19" s="453" customFormat="1" ht="14.85" customHeight="1">
      <c r="A67" s="1234" t="str">
        <f>'General PNGUM'!A67</f>
        <v>Moruma Adventist Primary</v>
      </c>
      <c r="B67" s="3641">
        <v>6</v>
      </c>
      <c r="C67" s="3427"/>
      <c r="D67" s="3607">
        <f t="shared" si="15"/>
        <v>6</v>
      </c>
      <c r="E67" s="3427"/>
      <c r="F67" s="3427"/>
      <c r="G67" s="3427">
        <v>5</v>
      </c>
      <c r="H67" s="3427">
        <v>1</v>
      </c>
      <c r="I67" s="3427"/>
      <c r="J67" s="3427"/>
      <c r="K67" s="3427">
        <v>3</v>
      </c>
      <c r="L67" s="3427"/>
      <c r="M67" s="3427">
        <v>1</v>
      </c>
      <c r="N67" s="3427"/>
      <c r="O67" s="3427">
        <v>3</v>
      </c>
      <c r="P67" s="3427"/>
      <c r="Q67" s="3427">
        <v>3</v>
      </c>
      <c r="R67" s="3351"/>
      <c r="S67" s="3611">
        <f t="shared" si="11"/>
        <v>6</v>
      </c>
    </row>
    <row r="68" spans="1:19" s="453" customFormat="1" ht="14.85" customHeight="1">
      <c r="A68" s="1234" t="str">
        <f>'General PNGUM'!A68</f>
        <v>Omaura Adventist Primary</v>
      </c>
      <c r="B68" s="3641">
        <v>8</v>
      </c>
      <c r="C68" s="3427"/>
      <c r="D68" s="3607">
        <f t="shared" si="15"/>
        <v>8</v>
      </c>
      <c r="E68" s="3427"/>
      <c r="F68" s="3427"/>
      <c r="G68" s="3427">
        <v>8</v>
      </c>
      <c r="H68" s="3427"/>
      <c r="I68" s="3427"/>
      <c r="J68" s="3427"/>
      <c r="K68" s="3427">
        <v>5</v>
      </c>
      <c r="L68" s="3427"/>
      <c r="M68" s="3427">
        <v>2</v>
      </c>
      <c r="N68" s="3427"/>
      <c r="O68" s="3427">
        <v>5</v>
      </c>
      <c r="P68" s="3427"/>
      <c r="Q68" s="3427">
        <v>3</v>
      </c>
      <c r="R68" s="3351"/>
      <c r="S68" s="3611">
        <f t="shared" si="11"/>
        <v>8</v>
      </c>
    </row>
    <row r="69" spans="1:19" s="453" customFormat="1" ht="14.85" customHeight="1">
      <c r="A69" s="1234" t="str">
        <f>'General PNGUM'!A69</f>
        <v>Sogo Adventist Community</v>
      </c>
      <c r="B69" s="3641">
        <v>2</v>
      </c>
      <c r="C69" s="3427"/>
      <c r="D69" s="3607">
        <f t="shared" si="15"/>
        <v>2</v>
      </c>
      <c r="E69" s="3427"/>
      <c r="F69" s="3427"/>
      <c r="G69" s="3427">
        <v>2</v>
      </c>
      <c r="H69" s="3427">
        <v>0</v>
      </c>
      <c r="I69" s="3427"/>
      <c r="J69" s="3427"/>
      <c r="K69" s="3427">
        <v>2</v>
      </c>
      <c r="L69" s="3427"/>
      <c r="M69" s="3427">
        <v>0</v>
      </c>
      <c r="N69" s="3427"/>
      <c r="O69" s="3427">
        <v>2</v>
      </c>
      <c r="P69" s="3427"/>
      <c r="Q69" s="3427">
        <v>0</v>
      </c>
      <c r="R69" s="3351"/>
      <c r="S69" s="3611">
        <f t="shared" si="11"/>
        <v>2</v>
      </c>
    </row>
    <row r="70" spans="1:19" s="453" customFormat="1" ht="14.85" customHeight="1">
      <c r="A70" s="1234" t="str">
        <f>'General PNGUM'!A70</f>
        <v>Tobaiya Adventist Primary</v>
      </c>
      <c r="B70" s="1931">
        <v>8</v>
      </c>
      <c r="C70" s="1932"/>
      <c r="D70" s="3607">
        <f t="shared" si="15"/>
        <v>8</v>
      </c>
      <c r="E70" s="1932">
        <v>2</v>
      </c>
      <c r="F70" s="1932"/>
      <c r="G70" s="1932">
        <v>6</v>
      </c>
      <c r="H70" s="1932">
        <v>2</v>
      </c>
      <c r="I70" s="1932"/>
      <c r="J70" s="1932"/>
      <c r="K70" s="1932">
        <v>2</v>
      </c>
      <c r="L70" s="1932"/>
      <c r="M70" s="1932">
        <v>4</v>
      </c>
      <c r="N70" s="1932"/>
      <c r="O70" s="1932">
        <v>4</v>
      </c>
      <c r="P70" s="1932"/>
      <c r="Q70" s="1932">
        <v>2</v>
      </c>
      <c r="R70" s="1933"/>
      <c r="S70" s="3611">
        <f t="shared" si="11"/>
        <v>8</v>
      </c>
    </row>
    <row r="71" spans="1:19" s="453" customFormat="1" ht="15" customHeight="1" thickBot="1">
      <c r="A71" s="3453" t="s">
        <v>41</v>
      </c>
      <c r="B71" s="3623">
        <f t="shared" ref="B71:S71" si="16">SUM(B55:B70)</f>
        <v>109</v>
      </c>
      <c r="C71" s="3635">
        <f t="shared" si="16"/>
        <v>52</v>
      </c>
      <c r="D71" s="3636">
        <f t="shared" si="16"/>
        <v>161</v>
      </c>
      <c r="E71" s="3623">
        <f t="shared" si="16"/>
        <v>11</v>
      </c>
      <c r="F71" s="3635">
        <f t="shared" si="16"/>
        <v>17</v>
      </c>
      <c r="G71" s="3624">
        <f t="shared" si="16"/>
        <v>103</v>
      </c>
      <c r="H71" s="3637">
        <f t="shared" si="16"/>
        <v>6</v>
      </c>
      <c r="I71" s="3638">
        <f t="shared" si="16"/>
        <v>50</v>
      </c>
      <c r="J71" s="3635">
        <f t="shared" si="16"/>
        <v>2</v>
      </c>
      <c r="K71" s="3639">
        <f t="shared" si="16"/>
        <v>70</v>
      </c>
      <c r="L71" s="3637">
        <f t="shared" si="16"/>
        <v>14</v>
      </c>
      <c r="M71" s="3637">
        <f t="shared" si="16"/>
        <v>33</v>
      </c>
      <c r="N71" s="3637">
        <f t="shared" si="16"/>
        <v>44</v>
      </c>
      <c r="O71" s="3637">
        <f t="shared" si="16"/>
        <v>72</v>
      </c>
      <c r="P71" s="3637">
        <f t="shared" si="16"/>
        <v>41</v>
      </c>
      <c r="Q71" s="3637">
        <f t="shared" si="16"/>
        <v>35</v>
      </c>
      <c r="R71" s="3649">
        <f t="shared" si="16"/>
        <v>46</v>
      </c>
      <c r="S71" s="3640">
        <f t="shared" si="16"/>
        <v>161</v>
      </c>
    </row>
    <row r="72" spans="1:19" s="659" customFormat="1" ht="15" customHeight="1" thickTop="1" thickBot="1">
      <c r="A72" s="658"/>
      <c r="B72" s="712"/>
      <c r="C72" s="712"/>
      <c r="D72" s="712">
        <f>B71+C71</f>
        <v>161</v>
      </c>
      <c r="E72" s="712"/>
      <c r="F72" s="712"/>
      <c r="G72" s="1721"/>
      <c r="H72" s="1721"/>
      <c r="I72" s="712"/>
      <c r="J72" s="712"/>
      <c r="K72" s="1721"/>
      <c r="L72" s="1721"/>
      <c r="M72" s="1721"/>
      <c r="N72" s="1721"/>
      <c r="O72" s="1721"/>
      <c r="P72" s="1721"/>
      <c r="Q72" s="1721"/>
      <c r="R72" s="1729"/>
      <c r="S72" s="1243"/>
    </row>
    <row r="73" spans="1:19" s="24" customFormat="1" ht="12" customHeight="1" thickBot="1">
      <c r="A73" s="2387" t="s">
        <v>78</v>
      </c>
      <c r="B73" s="2376"/>
      <c r="C73" s="2376"/>
      <c r="D73" s="2376"/>
      <c r="E73" s="2376"/>
      <c r="F73" s="2376"/>
      <c r="G73" s="2376"/>
      <c r="H73" s="2376"/>
      <c r="I73" s="2375"/>
      <c r="J73" s="2375"/>
      <c r="K73" s="2376"/>
      <c r="L73" s="2376"/>
      <c r="M73" s="2376"/>
      <c r="N73" s="2376"/>
      <c r="O73" s="2376"/>
      <c r="P73" s="2376"/>
      <c r="Q73" s="2377"/>
      <c r="R73" s="2378"/>
      <c r="S73" s="2379"/>
    </row>
    <row r="74" spans="1:19" s="453" customFormat="1" ht="12" customHeight="1">
      <c r="A74" s="1234" t="str">
        <f>'General PNGUM'!A74</f>
        <v>Anga Adventist Elementary School</v>
      </c>
      <c r="B74" s="1931">
        <v>6</v>
      </c>
      <c r="C74" s="1932"/>
      <c r="D74" s="3607">
        <f>SUM(B74:C74)</f>
        <v>6</v>
      </c>
      <c r="E74" s="3613">
        <v>0</v>
      </c>
      <c r="F74" s="3613"/>
      <c r="G74" s="3613">
        <v>6</v>
      </c>
      <c r="H74" s="3613">
        <v>0</v>
      </c>
      <c r="I74" s="3613"/>
      <c r="J74" s="3613"/>
      <c r="K74" s="3613">
        <v>6</v>
      </c>
      <c r="L74" s="3613"/>
      <c r="M74" s="3613">
        <v>0</v>
      </c>
      <c r="N74" s="3613"/>
      <c r="O74" s="3613">
        <v>0</v>
      </c>
      <c r="P74" s="3613"/>
      <c r="Q74" s="3613">
        <v>6</v>
      </c>
      <c r="R74" s="3650"/>
      <c r="S74" s="3611">
        <f>SUM(G74:J74)</f>
        <v>6</v>
      </c>
    </row>
    <row r="75" spans="1:19" s="453" customFormat="1" ht="12" customHeight="1">
      <c r="A75" s="1234" t="str">
        <f>'General PNGUM'!A75</f>
        <v>Banisu Adventist Elementary  School</v>
      </c>
      <c r="B75" s="3641">
        <v>8</v>
      </c>
      <c r="C75" s="3427"/>
      <c r="D75" s="3607">
        <f t="shared" ref="D75:D81" si="17">SUM(B75:C75)</f>
        <v>8</v>
      </c>
      <c r="E75" s="3613">
        <v>0</v>
      </c>
      <c r="F75" s="3613"/>
      <c r="G75" s="3613">
        <v>6</v>
      </c>
      <c r="H75" s="3613">
        <v>2</v>
      </c>
      <c r="I75" s="3613"/>
      <c r="J75" s="3613"/>
      <c r="K75" s="3613">
        <v>6</v>
      </c>
      <c r="L75" s="3613"/>
      <c r="M75" s="3613">
        <v>1</v>
      </c>
      <c r="N75" s="3613"/>
      <c r="O75" s="3613">
        <v>2</v>
      </c>
      <c r="P75" s="3613"/>
      <c r="Q75" s="3613">
        <v>8</v>
      </c>
      <c r="R75" s="3650"/>
      <c r="S75" s="3611">
        <f t="shared" si="11"/>
        <v>8</v>
      </c>
    </row>
    <row r="76" spans="1:19" s="453" customFormat="1" ht="12" customHeight="1">
      <c r="A76" s="1234" t="str">
        <f>'General PNGUM'!A76</f>
        <v>Gabensis Adventist Primary School</v>
      </c>
      <c r="B76" s="3641">
        <v>11</v>
      </c>
      <c r="C76" s="3427"/>
      <c r="D76" s="3607">
        <f t="shared" si="17"/>
        <v>11</v>
      </c>
      <c r="E76" s="3613">
        <v>2</v>
      </c>
      <c r="F76" s="3613"/>
      <c r="G76" s="3613">
        <v>10</v>
      </c>
      <c r="H76" s="3613">
        <v>1</v>
      </c>
      <c r="I76" s="3613"/>
      <c r="J76" s="3613"/>
      <c r="K76" s="3613">
        <v>6</v>
      </c>
      <c r="L76" s="3613"/>
      <c r="M76" s="3613">
        <v>4</v>
      </c>
      <c r="N76" s="3613"/>
      <c r="O76" s="3613">
        <v>2</v>
      </c>
      <c r="P76" s="3613"/>
      <c r="Q76" s="3613">
        <v>11</v>
      </c>
      <c r="R76" s="3650"/>
      <c r="S76" s="3611">
        <f t="shared" si="11"/>
        <v>11</v>
      </c>
    </row>
    <row r="77" spans="1:19" s="453" customFormat="1" ht="12" customHeight="1">
      <c r="A77" s="1234" t="str">
        <f>'General PNGUM'!A77</f>
        <v>Komako Adventist Primary School</v>
      </c>
      <c r="B77" s="3641"/>
      <c r="C77" s="3427"/>
      <c r="D77" s="3607">
        <f t="shared" si="17"/>
        <v>0</v>
      </c>
      <c r="E77" s="3427"/>
      <c r="F77" s="3427"/>
      <c r="G77" s="3427"/>
      <c r="H77" s="3427"/>
      <c r="I77" s="3427"/>
      <c r="J77" s="3427"/>
      <c r="K77" s="3427"/>
      <c r="L77" s="3427"/>
      <c r="M77" s="3427"/>
      <c r="N77" s="3427"/>
      <c r="O77" s="3427"/>
      <c r="P77" s="3427"/>
      <c r="Q77" s="3427"/>
      <c r="R77" s="3351"/>
      <c r="S77" s="3611">
        <f t="shared" si="11"/>
        <v>0</v>
      </c>
    </row>
    <row r="78" spans="1:19" s="453" customFormat="1" ht="12" customHeight="1">
      <c r="A78" s="1234" t="str">
        <f>'General PNGUM'!A78</f>
        <v>Ragiampun Primary School</v>
      </c>
      <c r="B78" s="3641">
        <v>13</v>
      </c>
      <c r="C78" s="3427"/>
      <c r="D78" s="3607">
        <f t="shared" si="17"/>
        <v>13</v>
      </c>
      <c r="E78" s="3613">
        <v>0</v>
      </c>
      <c r="F78" s="3613"/>
      <c r="G78" s="3613">
        <v>13</v>
      </c>
      <c r="H78" s="3613">
        <v>0</v>
      </c>
      <c r="I78" s="3613"/>
      <c r="J78" s="3613"/>
      <c r="K78" s="3613">
        <v>13</v>
      </c>
      <c r="L78" s="3613"/>
      <c r="M78" s="3613">
        <v>4</v>
      </c>
      <c r="N78" s="3613"/>
      <c r="O78" s="3613">
        <v>1</v>
      </c>
      <c r="P78" s="3613"/>
      <c r="Q78" s="3613">
        <v>13</v>
      </c>
      <c r="R78" s="3650"/>
      <c r="S78" s="3611">
        <f t="shared" si="11"/>
        <v>13</v>
      </c>
    </row>
    <row r="79" spans="1:19" s="453" customFormat="1" ht="12" customHeight="1">
      <c r="A79" s="1234" t="str">
        <f>'General PNGUM'!A79</f>
        <v>Ragiampun High School</v>
      </c>
      <c r="B79" s="3641"/>
      <c r="C79" s="3427">
        <v>8</v>
      </c>
      <c r="D79" s="3607">
        <f t="shared" si="17"/>
        <v>8</v>
      </c>
      <c r="E79" s="3613"/>
      <c r="F79" s="3613">
        <v>4</v>
      </c>
      <c r="G79" s="3613"/>
      <c r="H79" s="3613">
        <v>0</v>
      </c>
      <c r="I79" s="3613">
        <v>8</v>
      </c>
      <c r="J79" s="3613">
        <v>0</v>
      </c>
      <c r="K79" s="3613"/>
      <c r="L79" s="3613">
        <v>5</v>
      </c>
      <c r="M79" s="3613"/>
      <c r="N79" s="3613">
        <v>3</v>
      </c>
      <c r="O79" s="3613"/>
      <c r="P79" s="3613">
        <v>8</v>
      </c>
      <c r="Q79" s="3613"/>
      <c r="R79" s="3650">
        <v>8</v>
      </c>
      <c r="S79" s="3611">
        <f t="shared" si="11"/>
        <v>8</v>
      </c>
    </row>
    <row r="80" spans="1:19" s="453" customFormat="1" ht="12" customHeight="1">
      <c r="A80" s="1234" t="str">
        <f>'General PNGUM'!A80</f>
        <v>Tanam Adventist Primary School</v>
      </c>
      <c r="B80" s="3641">
        <v>11</v>
      </c>
      <c r="C80" s="3427"/>
      <c r="D80" s="3607">
        <f t="shared" si="17"/>
        <v>11</v>
      </c>
      <c r="E80" s="3613">
        <v>1</v>
      </c>
      <c r="F80" s="3613"/>
      <c r="G80" s="3613">
        <v>10</v>
      </c>
      <c r="H80" s="3613">
        <v>1</v>
      </c>
      <c r="I80" s="3613"/>
      <c r="J80" s="3613"/>
      <c r="K80" s="3613">
        <v>5</v>
      </c>
      <c r="L80" s="3613"/>
      <c r="M80" s="3613">
        <v>3</v>
      </c>
      <c r="N80" s="3613"/>
      <c r="O80" s="3613">
        <v>4</v>
      </c>
      <c r="P80" s="3613"/>
      <c r="Q80" s="3613">
        <v>11</v>
      </c>
      <c r="R80" s="3650"/>
      <c r="S80" s="3611">
        <f t="shared" ref="S80" si="18">SUM(G80:J80)</f>
        <v>11</v>
      </c>
    </row>
    <row r="81" spans="1:19" s="453" customFormat="1" ht="12" customHeight="1">
      <c r="A81" s="1234" t="str">
        <f>'General PNGUM'!A81</f>
        <v>lae Adventist Primary</v>
      </c>
      <c r="B81" s="3641">
        <v>19</v>
      </c>
      <c r="C81" s="3427"/>
      <c r="D81" s="3607">
        <f t="shared" si="17"/>
        <v>19</v>
      </c>
      <c r="E81" s="1918">
        <v>10</v>
      </c>
      <c r="F81" s="1918"/>
      <c r="G81" s="1918">
        <v>18</v>
      </c>
      <c r="H81" s="1918">
        <v>1</v>
      </c>
      <c r="I81" s="1918"/>
      <c r="J81" s="1918"/>
      <c r="K81" s="1918">
        <v>11</v>
      </c>
      <c r="L81" s="1918"/>
      <c r="M81" s="1918">
        <v>9</v>
      </c>
      <c r="N81" s="1918"/>
      <c r="O81" s="1918">
        <v>10</v>
      </c>
      <c r="P81" s="1918"/>
      <c r="Q81" s="1918">
        <v>19</v>
      </c>
      <c r="R81" s="2158"/>
      <c r="S81" s="3611">
        <f t="shared" si="11"/>
        <v>19</v>
      </c>
    </row>
    <row r="82" spans="1:19" s="453" customFormat="1" ht="15" customHeight="1" thickBot="1">
      <c r="A82" s="3453" t="s">
        <v>41</v>
      </c>
      <c r="B82" s="3623">
        <f t="shared" ref="B82:R82" si="19">SUM(B74:B81)</f>
        <v>68</v>
      </c>
      <c r="C82" s="3635">
        <f t="shared" si="19"/>
        <v>8</v>
      </c>
      <c r="D82" s="3636">
        <f t="shared" si="19"/>
        <v>76</v>
      </c>
      <c r="E82" s="3623">
        <f t="shared" si="19"/>
        <v>13</v>
      </c>
      <c r="F82" s="3635">
        <f t="shared" si="19"/>
        <v>4</v>
      </c>
      <c r="G82" s="3614">
        <f t="shared" si="19"/>
        <v>63</v>
      </c>
      <c r="H82" s="3615">
        <f t="shared" si="19"/>
        <v>5</v>
      </c>
      <c r="I82" s="3615">
        <f t="shared" si="19"/>
        <v>8</v>
      </c>
      <c r="J82" s="3615">
        <f t="shared" si="19"/>
        <v>0</v>
      </c>
      <c r="K82" s="3639">
        <f t="shared" si="19"/>
        <v>47</v>
      </c>
      <c r="L82" s="3637">
        <f t="shared" si="19"/>
        <v>5</v>
      </c>
      <c r="M82" s="3637">
        <f t="shared" si="19"/>
        <v>21</v>
      </c>
      <c r="N82" s="3637">
        <f t="shared" si="19"/>
        <v>3</v>
      </c>
      <c r="O82" s="3637">
        <f t="shared" si="19"/>
        <v>19</v>
      </c>
      <c r="P82" s="3637">
        <f t="shared" si="19"/>
        <v>8</v>
      </c>
      <c r="Q82" s="3637">
        <f t="shared" si="19"/>
        <v>68</v>
      </c>
      <c r="R82" s="3649">
        <f t="shared" si="19"/>
        <v>8</v>
      </c>
      <c r="S82" s="3640">
        <f>SUM(S74:S81)</f>
        <v>76</v>
      </c>
    </row>
    <row r="83" spans="1:19" s="659" customFormat="1" ht="15" customHeight="1" thickTop="1" thickBot="1">
      <c r="A83" s="658"/>
      <c r="B83" s="712"/>
      <c r="C83" s="712"/>
      <c r="D83" s="712">
        <f>B82+C82</f>
        <v>76</v>
      </c>
      <c r="E83" s="712"/>
      <c r="F83" s="712"/>
      <c r="G83" s="1721"/>
      <c r="H83" s="1721"/>
      <c r="I83" s="712"/>
      <c r="J83" s="712"/>
      <c r="K83" s="1721"/>
      <c r="L83" s="1721"/>
      <c r="M83" s="1721"/>
      <c r="N83" s="1721"/>
      <c r="O83" s="1721"/>
      <c r="P83" s="1721"/>
      <c r="Q83" s="1721"/>
      <c r="R83" s="1729"/>
      <c r="S83" s="1243"/>
    </row>
    <row r="84" spans="1:19" s="24" customFormat="1" ht="12.6" customHeight="1" thickBot="1">
      <c r="A84" s="2387" t="s">
        <v>87</v>
      </c>
      <c r="B84" s="2376"/>
      <c r="C84" s="2376"/>
      <c r="D84" s="2376"/>
      <c r="E84" s="2376"/>
      <c r="F84" s="2376"/>
      <c r="G84" s="2376"/>
      <c r="H84" s="2376"/>
      <c r="I84" s="2376"/>
      <c r="J84" s="2376"/>
      <c r="K84" s="2376"/>
      <c r="L84" s="2376"/>
      <c r="M84" s="2376"/>
      <c r="N84" s="2376"/>
      <c r="O84" s="2376"/>
      <c r="P84" s="2376"/>
      <c r="Q84" s="2377"/>
      <c r="R84" s="2378"/>
      <c r="S84" s="2379"/>
    </row>
    <row r="85" spans="1:19" s="453" customFormat="1" ht="12.6" customHeight="1">
      <c r="A85" s="1234" t="str">
        <f>'General PNGUM'!A85</f>
        <v>Akurai Primary School</v>
      </c>
      <c r="B85" s="1931">
        <v>5</v>
      </c>
      <c r="C85" s="1932"/>
      <c r="D85" s="3607">
        <f>SUM(B85:C85)</f>
        <v>5</v>
      </c>
      <c r="E85" s="3651"/>
      <c r="F85" s="3652"/>
      <c r="G85" s="3653">
        <v>5</v>
      </c>
      <c r="H85" s="3653">
        <v>0</v>
      </c>
      <c r="I85" s="3653"/>
      <c r="J85" s="3653"/>
      <c r="K85" s="3654">
        <v>2</v>
      </c>
      <c r="L85" s="3655"/>
      <c r="M85" s="3655">
        <v>0</v>
      </c>
      <c r="N85" s="3655"/>
      <c r="O85" s="3655">
        <v>2</v>
      </c>
      <c r="P85" s="3655"/>
      <c r="Q85" s="3655">
        <v>5</v>
      </c>
      <c r="R85" s="3656"/>
      <c r="S85" s="3611">
        <f t="shared" ref="S85:S108" si="20">SUM(G85:J85)</f>
        <v>5</v>
      </c>
    </row>
    <row r="86" spans="1:19" s="453" customFormat="1" ht="12.6" customHeight="1">
      <c r="A86" s="1234" t="str">
        <f>'General PNGUM'!A86</f>
        <v>Asai Adventist Primary School</v>
      </c>
      <c r="B86" s="3641">
        <v>6</v>
      </c>
      <c r="C86" s="3427"/>
      <c r="D86" s="3607">
        <f t="shared" ref="D86:D109" si="21">SUM(B86:C86)</f>
        <v>6</v>
      </c>
      <c r="E86" s="3651"/>
      <c r="F86" s="3652"/>
      <c r="G86" s="3653">
        <v>5</v>
      </c>
      <c r="H86" s="3653">
        <v>1</v>
      </c>
      <c r="I86" s="3653"/>
      <c r="J86" s="3653"/>
      <c r="K86" s="3654">
        <v>1</v>
      </c>
      <c r="L86" s="3655"/>
      <c r="M86" s="3655">
        <v>0</v>
      </c>
      <c r="N86" s="3655"/>
      <c r="O86" s="3655">
        <v>1</v>
      </c>
      <c r="P86" s="3655"/>
      <c r="Q86" s="3655">
        <v>6</v>
      </c>
      <c r="R86" s="3656"/>
      <c r="S86" s="3611">
        <f t="shared" si="20"/>
        <v>6</v>
      </c>
    </row>
    <row r="87" spans="1:19" s="453" customFormat="1" ht="12.6" customHeight="1">
      <c r="A87" s="2176" t="s">
        <v>90</v>
      </c>
      <c r="B87" s="3641">
        <v>4</v>
      </c>
      <c r="C87" s="3427"/>
      <c r="D87" s="3607">
        <f t="shared" si="21"/>
        <v>4</v>
      </c>
      <c r="E87" s="3651"/>
      <c r="F87" s="3652"/>
      <c r="G87" s="3653">
        <v>2</v>
      </c>
      <c r="H87" s="3653">
        <v>2</v>
      </c>
      <c r="I87" s="3653"/>
      <c r="J87" s="3653"/>
      <c r="K87" s="3654">
        <v>1</v>
      </c>
      <c r="L87" s="3655"/>
      <c r="M87" s="3655">
        <v>0</v>
      </c>
      <c r="N87" s="3655"/>
      <c r="O87" s="3655">
        <v>1</v>
      </c>
      <c r="P87" s="3655"/>
      <c r="Q87" s="3655">
        <v>4</v>
      </c>
      <c r="R87" s="3656"/>
      <c r="S87" s="3611">
        <f t="shared" si="20"/>
        <v>4</v>
      </c>
    </row>
    <row r="88" spans="1:19" s="453" customFormat="1" ht="12.6" customHeight="1">
      <c r="A88" s="2176" t="str">
        <f>'General PNGUM'!A88</f>
        <v>Bangapala Adventist Primary School</v>
      </c>
      <c r="B88" s="3641">
        <v>8</v>
      </c>
      <c r="C88" s="3427"/>
      <c r="D88" s="3607">
        <f t="shared" si="21"/>
        <v>8</v>
      </c>
      <c r="E88" s="3651"/>
      <c r="F88" s="3652"/>
      <c r="G88" s="3653">
        <v>8</v>
      </c>
      <c r="H88" s="3653">
        <v>0</v>
      </c>
      <c r="I88" s="3653"/>
      <c r="J88" s="3653"/>
      <c r="K88" s="3654">
        <v>2</v>
      </c>
      <c r="L88" s="3655"/>
      <c r="M88" s="3655">
        <v>0</v>
      </c>
      <c r="N88" s="3655"/>
      <c r="O88" s="3655">
        <v>2</v>
      </c>
      <c r="P88" s="3655"/>
      <c r="Q88" s="3655">
        <v>8</v>
      </c>
      <c r="R88" s="3656"/>
      <c r="S88" s="3611">
        <f t="shared" si="20"/>
        <v>8</v>
      </c>
    </row>
    <row r="89" spans="1:19" s="453" customFormat="1" ht="12.6" customHeight="1">
      <c r="A89" s="2175" t="str">
        <f>'General PNGUM'!A89</f>
        <v>Bobirumpun Primary</v>
      </c>
      <c r="B89" s="3641"/>
      <c r="C89" s="3427"/>
      <c r="D89" s="3607">
        <f t="shared" si="21"/>
        <v>0</v>
      </c>
      <c r="E89" s="3651"/>
      <c r="F89" s="3652"/>
      <c r="G89" s="3653"/>
      <c r="H89" s="3653"/>
      <c r="I89" s="3653"/>
      <c r="J89" s="3653"/>
      <c r="K89" s="3654"/>
      <c r="L89" s="3655"/>
      <c r="M89" s="3655"/>
      <c r="N89" s="3655"/>
      <c r="O89" s="3655"/>
      <c r="P89" s="3655"/>
      <c r="Q89" s="3655"/>
      <c r="R89" s="3656"/>
      <c r="S89" s="3611">
        <f t="shared" si="20"/>
        <v>0</v>
      </c>
    </row>
    <row r="90" spans="1:19" s="453" customFormat="1" ht="12" customHeight="1">
      <c r="A90" s="2176" t="str">
        <f>'General PNGUM'!A90</f>
        <v>Bondek Adventist Primary School</v>
      </c>
      <c r="B90" s="3641">
        <v>3</v>
      </c>
      <c r="C90" s="3427"/>
      <c r="D90" s="3607">
        <f t="shared" si="21"/>
        <v>3</v>
      </c>
      <c r="E90" s="3651"/>
      <c r="F90" s="3652"/>
      <c r="G90" s="3653">
        <v>3</v>
      </c>
      <c r="H90" s="3653">
        <v>0</v>
      </c>
      <c r="I90" s="3653"/>
      <c r="J90" s="3653"/>
      <c r="K90" s="3654">
        <v>0</v>
      </c>
      <c r="L90" s="3655"/>
      <c r="M90" s="3655">
        <v>0</v>
      </c>
      <c r="N90" s="3655"/>
      <c r="O90" s="3655">
        <v>0</v>
      </c>
      <c r="P90" s="3655"/>
      <c r="Q90" s="3655">
        <v>3</v>
      </c>
      <c r="R90" s="3656"/>
      <c r="S90" s="3611">
        <f t="shared" si="20"/>
        <v>3</v>
      </c>
    </row>
    <row r="91" spans="1:19" s="453" customFormat="1" ht="12.6" customHeight="1">
      <c r="A91" s="1234" t="str">
        <f>'General PNGUM'!A91</f>
        <v>Boroi Adventist Primary School</v>
      </c>
      <c r="B91" s="3641">
        <v>7</v>
      </c>
      <c r="C91" s="3427"/>
      <c r="D91" s="3607">
        <f t="shared" si="21"/>
        <v>7</v>
      </c>
      <c r="E91" s="3651"/>
      <c r="F91" s="3652"/>
      <c r="G91" s="3653">
        <v>7</v>
      </c>
      <c r="H91" s="3653">
        <v>0</v>
      </c>
      <c r="I91" s="3653"/>
      <c r="J91" s="3653"/>
      <c r="K91" s="3654">
        <v>2</v>
      </c>
      <c r="L91" s="3655"/>
      <c r="M91" s="3655">
        <v>0</v>
      </c>
      <c r="N91" s="3655"/>
      <c r="O91" s="3655">
        <v>2</v>
      </c>
      <c r="P91" s="3655"/>
      <c r="Q91" s="3655">
        <v>7</v>
      </c>
      <c r="R91" s="3656"/>
      <c r="S91" s="3611">
        <f t="shared" si="20"/>
        <v>7</v>
      </c>
    </row>
    <row r="92" spans="1:19" s="453" customFormat="1" ht="12.6" customHeight="1">
      <c r="A92" s="2175" t="str">
        <f>'General PNGUM'!A92</f>
        <v>Hartfeldhaven Primary</v>
      </c>
      <c r="B92" s="3641"/>
      <c r="C92" s="3427"/>
      <c r="D92" s="3607">
        <f t="shared" si="21"/>
        <v>0</v>
      </c>
      <c r="E92" s="3651"/>
      <c r="F92" s="3652"/>
      <c r="G92" s="3653"/>
      <c r="H92" s="3653"/>
      <c r="I92" s="3653"/>
      <c r="J92" s="3653"/>
      <c r="K92" s="3654"/>
      <c r="L92" s="3655"/>
      <c r="M92" s="3655"/>
      <c r="N92" s="3655"/>
      <c r="O92" s="3655"/>
      <c r="P92" s="3655"/>
      <c r="Q92" s="3655"/>
      <c r="R92" s="3656"/>
      <c r="S92" s="3611">
        <f t="shared" si="20"/>
        <v>0</v>
      </c>
    </row>
    <row r="93" spans="1:19" s="453" customFormat="1" ht="12.6" customHeight="1">
      <c r="A93" s="2175" t="str">
        <f>'General PNGUM'!A93</f>
        <v>Jerekin Primary</v>
      </c>
      <c r="B93" s="3641"/>
      <c r="C93" s="3427"/>
      <c r="D93" s="3607">
        <f t="shared" si="21"/>
        <v>0</v>
      </c>
      <c r="E93" s="3651"/>
      <c r="F93" s="3652"/>
      <c r="G93" s="3653"/>
      <c r="H93" s="3653"/>
      <c r="I93" s="3653"/>
      <c r="J93" s="3653"/>
      <c r="K93" s="3654"/>
      <c r="L93" s="3655"/>
      <c r="M93" s="3655"/>
      <c r="N93" s="3655"/>
      <c r="O93" s="3655"/>
      <c r="P93" s="3655"/>
      <c r="Q93" s="3655"/>
      <c r="R93" s="3656"/>
      <c r="S93" s="3611">
        <f t="shared" si="20"/>
        <v>0</v>
      </c>
    </row>
    <row r="94" spans="1:19" s="453" customFormat="1" ht="12.6" customHeight="1">
      <c r="A94" s="1234" t="str">
        <f>'General PNGUM'!A94</f>
        <v>Likum SDA Primary School</v>
      </c>
      <c r="B94" s="3641">
        <v>5</v>
      </c>
      <c r="C94" s="3427"/>
      <c r="D94" s="3607">
        <f t="shared" si="21"/>
        <v>5</v>
      </c>
      <c r="E94" s="3651"/>
      <c r="F94" s="3652"/>
      <c r="G94" s="3653">
        <v>4</v>
      </c>
      <c r="H94" s="3653">
        <v>1</v>
      </c>
      <c r="I94" s="3653"/>
      <c r="J94" s="3653"/>
      <c r="K94" s="3654">
        <v>2</v>
      </c>
      <c r="L94" s="3655"/>
      <c r="M94" s="3655">
        <v>1</v>
      </c>
      <c r="N94" s="3655"/>
      <c r="O94" s="3655">
        <v>2</v>
      </c>
      <c r="P94" s="3655"/>
      <c r="Q94" s="3655">
        <v>5</v>
      </c>
      <c r="R94" s="3656"/>
      <c r="S94" s="3611">
        <f t="shared" si="20"/>
        <v>5</v>
      </c>
    </row>
    <row r="95" spans="1:19" s="453" customFormat="1" ht="12.6" customHeight="1">
      <c r="A95" s="1234" t="str">
        <f>'General PNGUM'!A95</f>
        <v>Liot Primary</v>
      </c>
      <c r="B95" s="3641">
        <v>2</v>
      </c>
      <c r="C95" s="3427"/>
      <c r="D95" s="3607">
        <f t="shared" si="21"/>
        <v>2</v>
      </c>
      <c r="E95" s="3651"/>
      <c r="F95" s="3652"/>
      <c r="G95" s="3653">
        <v>2</v>
      </c>
      <c r="H95" s="3653">
        <v>0</v>
      </c>
      <c r="I95" s="3653"/>
      <c r="J95" s="3653"/>
      <c r="K95" s="3654">
        <v>0</v>
      </c>
      <c r="L95" s="3655"/>
      <c r="M95" s="3655">
        <v>0</v>
      </c>
      <c r="N95" s="3655"/>
      <c r="O95" s="3655">
        <v>0</v>
      </c>
      <c r="P95" s="3655"/>
      <c r="Q95" s="3655">
        <v>2</v>
      </c>
      <c r="R95" s="3656"/>
      <c r="S95" s="3611">
        <f t="shared" si="20"/>
        <v>2</v>
      </c>
    </row>
    <row r="96" spans="1:19" s="453" customFormat="1" ht="12.6" customHeight="1">
      <c r="A96" s="1234" t="str">
        <f>'General PNGUM'!A96</f>
        <v>Lokobou Adventist High School</v>
      </c>
      <c r="B96" s="3641"/>
      <c r="C96" s="3427">
        <v>10</v>
      </c>
      <c r="D96" s="3607">
        <f t="shared" si="21"/>
        <v>10</v>
      </c>
      <c r="E96" s="3651"/>
      <c r="F96" s="3652">
        <v>4</v>
      </c>
      <c r="G96" s="3653"/>
      <c r="H96" s="3653"/>
      <c r="I96" s="3653">
        <v>9</v>
      </c>
      <c r="J96" s="3653">
        <v>1</v>
      </c>
      <c r="K96" s="3654"/>
      <c r="L96" s="3655">
        <v>7</v>
      </c>
      <c r="M96" s="3655"/>
      <c r="N96" s="3655">
        <v>7</v>
      </c>
      <c r="O96" s="3655"/>
      <c r="P96" s="3655">
        <v>7</v>
      </c>
      <c r="Q96" s="3655"/>
      <c r="R96" s="3656">
        <v>10</v>
      </c>
      <c r="S96" s="3611">
        <f t="shared" si="20"/>
        <v>10</v>
      </c>
    </row>
    <row r="97" spans="1:16384" s="453" customFormat="1" ht="12.6" customHeight="1">
      <c r="A97" s="1234" t="str">
        <f>'General PNGUM'!A97</f>
        <v>Luff Adventist Primary</v>
      </c>
      <c r="B97" s="3641">
        <v>5</v>
      </c>
      <c r="C97" s="3427"/>
      <c r="D97" s="3607">
        <f t="shared" si="21"/>
        <v>5</v>
      </c>
      <c r="E97" s="3651"/>
      <c r="F97" s="3652"/>
      <c r="G97" s="3653">
        <v>5</v>
      </c>
      <c r="H97" s="3653">
        <v>0</v>
      </c>
      <c r="I97" s="3653"/>
      <c r="J97" s="3653"/>
      <c r="K97" s="3654">
        <v>2</v>
      </c>
      <c r="L97" s="3655"/>
      <c r="M97" s="3655">
        <v>0</v>
      </c>
      <c r="N97" s="3655"/>
      <c r="O97" s="3655">
        <v>2</v>
      </c>
      <c r="P97" s="3655"/>
      <c r="Q97" s="3655">
        <v>5</v>
      </c>
      <c r="R97" s="3656"/>
      <c r="S97" s="3611">
        <f t="shared" si="20"/>
        <v>5</v>
      </c>
    </row>
    <row r="98" spans="1:16384" s="453" customFormat="1" ht="12.6" customHeight="1">
      <c r="A98" s="1234" t="str">
        <f>'General PNGUM'!A98</f>
        <v>Naru Adventist Primary School</v>
      </c>
      <c r="B98" s="3641">
        <v>7</v>
      </c>
      <c r="C98" s="3427"/>
      <c r="D98" s="3607">
        <f t="shared" si="21"/>
        <v>7</v>
      </c>
      <c r="E98" s="3651"/>
      <c r="F98" s="3652"/>
      <c r="G98" s="3653">
        <v>6</v>
      </c>
      <c r="H98" s="3653">
        <v>1</v>
      </c>
      <c r="I98" s="3653"/>
      <c r="J98" s="3653"/>
      <c r="K98" s="3654">
        <v>0</v>
      </c>
      <c r="L98" s="3655"/>
      <c r="M98" s="3655">
        <v>1</v>
      </c>
      <c r="N98" s="3655"/>
      <c r="O98" s="3655">
        <v>0</v>
      </c>
      <c r="P98" s="3655"/>
      <c r="Q98" s="3655">
        <v>7</v>
      </c>
      <c r="R98" s="3656"/>
      <c r="S98" s="3611">
        <f t="shared" si="20"/>
        <v>7</v>
      </c>
    </row>
    <row r="99" spans="1:16384" s="453" customFormat="1" ht="12.6" customHeight="1">
      <c r="A99" s="1234" t="str">
        <f>'General PNGUM'!A99</f>
        <v>Nihon Adventist Primary School</v>
      </c>
      <c r="B99" s="3641">
        <v>6</v>
      </c>
      <c r="C99" s="3427"/>
      <c r="D99" s="3607">
        <f t="shared" si="21"/>
        <v>6</v>
      </c>
      <c r="E99" s="3651"/>
      <c r="F99" s="3652"/>
      <c r="G99" s="3653">
        <v>6</v>
      </c>
      <c r="H99" s="3653">
        <v>0</v>
      </c>
      <c r="I99" s="3653"/>
      <c r="J99" s="3653"/>
      <c r="K99" s="3654">
        <v>2</v>
      </c>
      <c r="L99" s="3655"/>
      <c r="M99" s="3655">
        <v>1</v>
      </c>
      <c r="N99" s="3655"/>
      <c r="O99" s="3655">
        <v>2</v>
      </c>
      <c r="P99" s="3655"/>
      <c r="Q99" s="3655">
        <v>6</v>
      </c>
      <c r="R99" s="3656"/>
      <c r="S99" s="3611">
        <f t="shared" si="20"/>
        <v>6</v>
      </c>
    </row>
    <row r="100" spans="1:16384" s="1157" customFormat="1" ht="12.6" customHeight="1">
      <c r="A100" s="1234" t="str">
        <f>'General PNGUM'!A100</f>
        <v>Nuwok Adventist Primary School</v>
      </c>
      <c r="B100" s="3641">
        <v>15</v>
      </c>
      <c r="C100" s="3427"/>
      <c r="D100" s="3607">
        <f t="shared" si="21"/>
        <v>15</v>
      </c>
      <c r="E100" s="3657">
        <v>1</v>
      </c>
      <c r="F100" s="3658"/>
      <c r="G100" s="3653">
        <v>15</v>
      </c>
      <c r="H100" s="3653">
        <v>0</v>
      </c>
      <c r="I100" s="3653"/>
      <c r="J100" s="3653"/>
      <c r="K100" s="3654">
        <v>8</v>
      </c>
      <c r="L100" s="3655"/>
      <c r="M100" s="3654">
        <v>3</v>
      </c>
      <c r="N100" s="3655"/>
      <c r="O100" s="3655">
        <v>8</v>
      </c>
      <c r="P100" s="3655"/>
      <c r="Q100" s="3655">
        <v>15</v>
      </c>
      <c r="R100" s="3656"/>
      <c r="S100" s="3611">
        <f t="shared" si="20"/>
        <v>15</v>
      </c>
      <c r="T100" s="1707"/>
      <c r="U100" s="1708"/>
      <c r="V100" s="1708"/>
      <c r="W100" s="1708"/>
      <c r="X100" s="1708"/>
      <c r="Y100" s="1708"/>
      <c r="Z100" s="1708"/>
      <c r="AA100" s="1708"/>
      <c r="AB100" s="1708"/>
      <c r="AC100" s="1708"/>
      <c r="AD100" s="1708"/>
      <c r="AE100" s="1708"/>
      <c r="AF100" s="1708"/>
      <c r="AG100" s="1708"/>
      <c r="AH100" s="1708"/>
      <c r="AI100" s="1708"/>
      <c r="AJ100" s="1708"/>
      <c r="AK100" s="1708"/>
      <c r="AM100" s="1707"/>
      <c r="AN100" s="1708"/>
      <c r="AO100" s="1708"/>
      <c r="AP100" s="1708"/>
      <c r="AQ100" s="1708"/>
      <c r="AR100" s="1708"/>
      <c r="AS100" s="1708"/>
      <c r="AT100" s="1708"/>
      <c r="AU100" s="1708"/>
      <c r="AV100" s="1708"/>
      <c r="AW100" s="1708"/>
      <c r="AX100" s="3642"/>
      <c r="AY100" s="3642"/>
      <c r="AZ100" s="3643"/>
      <c r="BA100" s="3643"/>
      <c r="BB100" s="3643"/>
      <c r="BC100" s="3643"/>
      <c r="BD100" s="3644"/>
      <c r="BE100" s="3645"/>
      <c r="BF100" s="2386"/>
      <c r="BG100" s="3646"/>
      <c r="BH100" s="3647"/>
      <c r="BI100" s="3648"/>
      <c r="BJ100" s="3646"/>
      <c r="BK100" s="3647"/>
      <c r="BL100" s="3646"/>
      <c r="BM100" s="3643"/>
      <c r="BN100" s="3643"/>
      <c r="BO100" s="3647"/>
      <c r="BP100" s="3642"/>
      <c r="BQ100" s="3643"/>
      <c r="BR100" s="3642"/>
      <c r="BS100" s="3643"/>
      <c r="BT100" s="3643"/>
      <c r="BU100" s="3643"/>
      <c r="BV100" s="3643"/>
      <c r="BW100" s="3644"/>
      <c r="BX100" s="3645"/>
      <c r="BY100" s="2386"/>
      <c r="BZ100" s="3646"/>
      <c r="CA100" s="3647"/>
      <c r="CB100" s="3648"/>
      <c r="CC100" s="3646"/>
      <c r="CD100" s="3647"/>
      <c r="CE100" s="3646"/>
      <c r="CF100" s="3643"/>
      <c r="CG100" s="3643"/>
      <c r="CH100" s="3647"/>
      <c r="CI100" s="3642"/>
      <c r="CJ100" s="3643"/>
      <c r="CK100" s="3642"/>
      <c r="CL100" s="3643"/>
      <c r="CM100" s="3643"/>
      <c r="CN100" s="3643"/>
      <c r="CO100" s="3643"/>
      <c r="CP100" s="3644"/>
      <c r="CQ100" s="3645"/>
      <c r="CR100" s="2386"/>
      <c r="CS100" s="3646"/>
      <c r="CT100" s="3647"/>
      <c r="CU100" s="3648"/>
      <c r="CV100" s="3646"/>
      <c r="CW100" s="3647"/>
      <c r="CX100" s="3646"/>
      <c r="CY100" s="3643"/>
      <c r="CZ100" s="3643"/>
      <c r="DA100" s="3647"/>
      <c r="DB100" s="3642"/>
      <c r="DC100" s="3643"/>
      <c r="DD100" s="3642"/>
      <c r="DE100" s="3643"/>
      <c r="DF100" s="3643"/>
      <c r="DG100" s="3643"/>
      <c r="DH100" s="3643"/>
      <c r="DI100" s="3644"/>
      <c r="DJ100" s="3645"/>
      <c r="DK100" s="2386"/>
      <c r="DL100" s="3646"/>
      <c r="DM100" s="3647"/>
      <c r="DN100" s="3648"/>
      <c r="DO100" s="3646"/>
      <c r="DP100" s="3647"/>
      <c r="DQ100" s="3646"/>
      <c r="DR100" s="3643"/>
      <c r="DS100" s="3643"/>
      <c r="DT100" s="3647"/>
      <c r="DU100" s="3642"/>
      <c r="DV100" s="3643"/>
      <c r="DW100" s="3642"/>
      <c r="DX100" s="3643"/>
      <c r="DY100" s="3643"/>
      <c r="DZ100" s="3643"/>
      <c r="EA100" s="3643"/>
      <c r="EB100" s="3644"/>
      <c r="EC100" s="3645"/>
      <c r="ED100" s="2386"/>
      <c r="EE100" s="3646"/>
      <c r="EF100" s="3647"/>
      <c r="EG100" s="3648"/>
      <c r="EH100" s="3646"/>
      <c r="EI100" s="3647"/>
      <c r="EJ100" s="3646"/>
      <c r="EK100" s="3643"/>
      <c r="EL100" s="3643"/>
      <c r="EM100" s="3647"/>
      <c r="EN100" s="3642"/>
      <c r="EO100" s="3643"/>
      <c r="EP100" s="3642"/>
      <c r="EQ100" s="3643"/>
      <c r="ER100" s="3643"/>
      <c r="ES100" s="3643"/>
      <c r="ET100" s="3643"/>
      <c r="EU100" s="3644"/>
      <c r="EV100" s="3645"/>
      <c r="EW100" s="2386"/>
      <c r="EX100" s="3646"/>
      <c r="EY100" s="3647"/>
      <c r="EZ100" s="3648"/>
      <c r="FA100" s="3646"/>
      <c r="FB100" s="3647"/>
      <c r="FC100" s="3646"/>
      <c r="FD100" s="3643"/>
      <c r="FE100" s="3643"/>
      <c r="FF100" s="3647"/>
      <c r="FG100" s="3642"/>
      <c r="FH100" s="3643"/>
      <c r="FI100" s="3642"/>
      <c r="FJ100" s="3643"/>
      <c r="FK100" s="3643"/>
      <c r="FL100" s="3643"/>
      <c r="FM100" s="3643"/>
      <c r="FN100" s="3644"/>
      <c r="FO100" s="3645"/>
      <c r="FP100" s="2386"/>
      <c r="FQ100" s="3646"/>
      <c r="FR100" s="3647"/>
      <c r="FS100" s="3648"/>
      <c r="FT100" s="3646"/>
      <c r="FU100" s="3647"/>
      <c r="FV100" s="3646"/>
      <c r="FW100" s="3643"/>
      <c r="FX100" s="3643"/>
      <c r="FY100" s="3647"/>
      <c r="FZ100" s="3642"/>
      <c r="GA100" s="3643"/>
      <c r="GB100" s="3642"/>
      <c r="GC100" s="3643"/>
      <c r="GD100" s="3643"/>
      <c r="GE100" s="3643"/>
      <c r="GF100" s="3643"/>
      <c r="GG100" s="3644"/>
      <c r="GH100" s="3645"/>
      <c r="GI100" s="2386"/>
      <c r="GJ100" s="3646"/>
      <c r="GK100" s="3647"/>
      <c r="GL100" s="3648"/>
      <c r="GM100" s="3646"/>
      <c r="GN100" s="3647"/>
      <c r="GO100" s="3646"/>
      <c r="GP100" s="3643"/>
      <c r="GQ100" s="3643"/>
      <c r="GR100" s="3647"/>
      <c r="GS100" s="3642"/>
      <c r="GT100" s="3643"/>
      <c r="GU100" s="3642"/>
      <c r="GV100" s="3643"/>
      <c r="GW100" s="3643"/>
      <c r="GX100" s="3643"/>
      <c r="GY100" s="3643"/>
      <c r="GZ100" s="3644"/>
      <c r="HA100" s="3645"/>
      <c r="HB100" s="2386"/>
      <c r="HC100" s="3646"/>
      <c r="HD100" s="3647"/>
      <c r="HE100" s="3648"/>
      <c r="HF100" s="3646"/>
      <c r="HG100" s="3647"/>
      <c r="HH100" s="3646"/>
      <c r="HI100" s="3643"/>
      <c r="HJ100" s="3643"/>
      <c r="HK100" s="3647"/>
      <c r="HL100" s="3642"/>
      <c r="HM100" s="3643"/>
      <c r="HN100" s="3642"/>
      <c r="HO100" s="3643"/>
      <c r="HP100" s="3643"/>
      <c r="HQ100" s="3643"/>
      <c r="HR100" s="3643"/>
      <c r="HS100" s="3644"/>
      <c r="HT100" s="3645"/>
      <c r="HU100" s="2386"/>
      <c r="HV100" s="3646"/>
      <c r="HW100" s="3647"/>
      <c r="HX100" s="3648"/>
      <c r="HY100" s="3646"/>
      <c r="HZ100" s="3647"/>
      <c r="IA100" s="3646"/>
      <c r="IB100" s="3643"/>
      <c r="IC100" s="3643"/>
      <c r="ID100" s="3647"/>
      <c r="IE100" s="3642"/>
      <c r="IF100" s="3643"/>
      <c r="IG100" s="3642"/>
      <c r="IH100" s="3643"/>
      <c r="II100" s="3643"/>
      <c r="IJ100" s="3643"/>
      <c r="IK100" s="3643"/>
      <c r="IL100" s="3644"/>
      <c r="IM100" s="3645"/>
      <c r="IN100" s="2386"/>
      <c r="IO100" s="3646"/>
      <c r="IP100" s="3647"/>
      <c r="IQ100" s="3648"/>
      <c r="IR100" s="3646"/>
      <c r="IS100" s="3647"/>
      <c r="IT100" s="3646"/>
      <c r="IU100" s="3643"/>
      <c r="IV100" s="3643"/>
      <c r="IW100" s="3647"/>
      <c r="IX100" s="3642"/>
      <c r="IY100" s="3643"/>
      <c r="IZ100" s="3642"/>
      <c r="JA100" s="3643"/>
      <c r="JB100" s="3643"/>
      <c r="JC100" s="3643"/>
      <c r="JD100" s="3643"/>
      <c r="JE100" s="3644"/>
      <c r="JF100" s="3645"/>
      <c r="JG100" s="2386"/>
      <c r="JH100" s="3646"/>
      <c r="JI100" s="3647"/>
      <c r="JJ100" s="3648"/>
      <c r="JK100" s="3646"/>
      <c r="JL100" s="3647"/>
      <c r="JM100" s="3646"/>
      <c r="JN100" s="3643"/>
      <c r="JO100" s="3643"/>
      <c r="JP100" s="3647"/>
      <c r="JQ100" s="3642"/>
      <c r="JR100" s="3643"/>
      <c r="JS100" s="3642"/>
      <c r="JT100" s="3643"/>
      <c r="JU100" s="3643"/>
      <c r="JV100" s="3643"/>
      <c r="JW100" s="3643"/>
      <c r="JX100" s="3644"/>
      <c r="JY100" s="3645"/>
      <c r="JZ100" s="2386"/>
      <c r="KA100" s="3646"/>
      <c r="KB100" s="3647"/>
      <c r="KC100" s="3648"/>
      <c r="KD100" s="3646"/>
      <c r="KE100" s="3647"/>
      <c r="KF100" s="3646"/>
      <c r="KG100" s="3643"/>
      <c r="KH100" s="3643"/>
      <c r="KI100" s="3647"/>
      <c r="KJ100" s="3642"/>
      <c r="KK100" s="3643"/>
      <c r="KL100" s="3642"/>
      <c r="KM100" s="3643"/>
      <c r="KN100" s="3643"/>
      <c r="KO100" s="3643"/>
      <c r="KP100" s="3643"/>
      <c r="KQ100" s="3644"/>
      <c r="KR100" s="3645"/>
      <c r="KS100" s="2386"/>
      <c r="KT100" s="3646"/>
      <c r="KU100" s="3647"/>
      <c r="KV100" s="3648"/>
      <c r="KW100" s="3646"/>
      <c r="KX100" s="3647"/>
      <c r="KY100" s="3646"/>
      <c r="KZ100" s="3643"/>
      <c r="LA100" s="3643"/>
      <c r="LB100" s="3647"/>
      <c r="LC100" s="3642"/>
      <c r="LD100" s="3643"/>
      <c r="LE100" s="3642"/>
      <c r="LF100" s="3643"/>
      <c r="LG100" s="3643"/>
      <c r="LH100" s="3643"/>
      <c r="LI100" s="3643"/>
      <c r="LJ100" s="3644"/>
      <c r="LK100" s="3645"/>
      <c r="LL100" s="2386"/>
      <c r="LM100" s="3646"/>
      <c r="LN100" s="3647"/>
      <c r="LO100" s="3648"/>
      <c r="LP100" s="3646"/>
      <c r="LQ100" s="3647"/>
      <c r="LR100" s="3646"/>
      <c r="LS100" s="3643"/>
      <c r="LT100" s="3643"/>
      <c r="LU100" s="3647"/>
      <c r="LV100" s="3642"/>
      <c r="LW100" s="3643"/>
      <c r="LX100" s="3642"/>
      <c r="LY100" s="3643"/>
      <c r="LZ100" s="3643"/>
      <c r="MA100" s="3643"/>
      <c r="MB100" s="3643"/>
      <c r="MC100" s="3644"/>
      <c r="MD100" s="3645"/>
      <c r="ME100" s="2386"/>
      <c r="MF100" s="3646"/>
      <c r="MG100" s="3647"/>
      <c r="MH100" s="3648"/>
      <c r="MI100" s="3646"/>
      <c r="MJ100" s="3647"/>
      <c r="MK100" s="3646"/>
      <c r="ML100" s="3643"/>
      <c r="MM100" s="3643"/>
      <c r="MN100" s="3647"/>
      <c r="MO100" s="3642"/>
      <c r="MP100" s="3643"/>
      <c r="MQ100" s="3642"/>
      <c r="MR100" s="3643"/>
      <c r="MS100" s="3643"/>
      <c r="MT100" s="3643"/>
      <c r="MU100" s="3643"/>
      <c r="MV100" s="3644"/>
      <c r="MW100" s="3645"/>
      <c r="MX100" s="2386"/>
      <c r="MY100" s="3646"/>
      <c r="MZ100" s="3647"/>
      <c r="NA100" s="3648"/>
      <c r="NB100" s="3646"/>
      <c r="NC100" s="3647"/>
      <c r="ND100" s="3646"/>
      <c r="NE100" s="3643"/>
      <c r="NF100" s="3643"/>
      <c r="NG100" s="3647"/>
      <c r="NH100" s="3642"/>
      <c r="NI100" s="3643"/>
      <c r="NJ100" s="3642"/>
      <c r="NK100" s="3643"/>
      <c r="NL100" s="3643"/>
      <c r="NM100" s="3643"/>
      <c r="NN100" s="3643"/>
      <c r="NO100" s="3644"/>
      <c r="NP100" s="3645"/>
      <c r="NQ100" s="2386"/>
      <c r="NR100" s="3646"/>
      <c r="NS100" s="3647"/>
      <c r="NT100" s="3648"/>
      <c r="NU100" s="3646"/>
      <c r="NV100" s="3647"/>
      <c r="NW100" s="3646"/>
      <c r="NX100" s="3643"/>
      <c r="NY100" s="3643"/>
      <c r="NZ100" s="3647"/>
      <c r="OA100" s="3642"/>
      <c r="OB100" s="3643"/>
      <c r="OC100" s="3642"/>
      <c r="OD100" s="3643"/>
      <c r="OE100" s="3643"/>
      <c r="OF100" s="3643"/>
      <c r="OG100" s="3643"/>
      <c r="OH100" s="3644"/>
      <c r="OI100" s="3645"/>
      <c r="OJ100" s="2386"/>
      <c r="OK100" s="3646"/>
      <c r="OL100" s="3647"/>
      <c r="OM100" s="3648"/>
      <c r="ON100" s="3646"/>
      <c r="OO100" s="3647"/>
      <c r="OP100" s="3646"/>
      <c r="OQ100" s="3643"/>
      <c r="OR100" s="3643"/>
      <c r="OS100" s="3647"/>
      <c r="OT100" s="3642"/>
      <c r="OU100" s="3643"/>
      <c r="OV100" s="3642"/>
      <c r="OW100" s="3643"/>
      <c r="OX100" s="3643"/>
      <c r="OY100" s="3643"/>
      <c r="OZ100" s="3643"/>
      <c r="PA100" s="3644"/>
      <c r="PB100" s="3645"/>
      <c r="PC100" s="2386"/>
      <c r="PD100" s="3646"/>
      <c r="PE100" s="3647"/>
      <c r="PF100" s="3648"/>
      <c r="PG100" s="3646"/>
      <c r="PH100" s="3647"/>
      <c r="PI100" s="3646"/>
      <c r="PJ100" s="3643"/>
      <c r="PK100" s="3643"/>
      <c r="PL100" s="3647"/>
      <c r="PM100" s="3642"/>
      <c r="PN100" s="3643"/>
      <c r="PO100" s="3642"/>
      <c r="PP100" s="3643"/>
      <c r="PQ100" s="3643"/>
      <c r="PR100" s="3643"/>
      <c r="PS100" s="3643"/>
      <c r="PT100" s="3644"/>
      <c r="PU100" s="3645"/>
      <c r="PV100" s="2386"/>
      <c r="PW100" s="3646"/>
      <c r="PX100" s="3647"/>
      <c r="PY100" s="3648"/>
      <c r="PZ100" s="3646"/>
      <c r="QA100" s="3647"/>
      <c r="QB100" s="3646"/>
      <c r="QC100" s="3643"/>
      <c r="QD100" s="3643"/>
      <c r="QE100" s="3647"/>
      <c r="QF100" s="3642"/>
      <c r="QG100" s="3643"/>
      <c r="QH100" s="3642"/>
      <c r="QI100" s="3643"/>
      <c r="QJ100" s="3643"/>
      <c r="QK100" s="3643"/>
      <c r="QL100" s="3643"/>
      <c r="QM100" s="3644"/>
      <c r="QN100" s="3645"/>
      <c r="QO100" s="2386"/>
      <c r="QP100" s="3646"/>
      <c r="QQ100" s="3647"/>
      <c r="QR100" s="3648"/>
      <c r="QS100" s="3646"/>
      <c r="QT100" s="3647"/>
      <c r="QU100" s="3646"/>
      <c r="QV100" s="3643"/>
      <c r="QW100" s="3643"/>
      <c r="QX100" s="3647"/>
      <c r="QY100" s="3642"/>
      <c r="QZ100" s="3643"/>
      <c r="RA100" s="3642"/>
      <c r="RB100" s="3643"/>
      <c r="RC100" s="3643"/>
      <c r="RD100" s="3643"/>
      <c r="RE100" s="3643"/>
      <c r="RF100" s="3644"/>
      <c r="RG100" s="3645"/>
      <c r="RH100" s="2386"/>
      <c r="RI100" s="3646"/>
      <c r="RJ100" s="3647"/>
      <c r="RK100" s="3648"/>
      <c r="RL100" s="3646"/>
      <c r="RM100" s="3647"/>
      <c r="RN100" s="3646"/>
      <c r="RO100" s="3643"/>
      <c r="RP100" s="3643"/>
      <c r="RQ100" s="3647"/>
      <c r="RR100" s="3642"/>
      <c r="RS100" s="3643"/>
      <c r="RT100" s="3642"/>
      <c r="RU100" s="3643"/>
      <c r="RV100" s="3643"/>
      <c r="RW100" s="3643"/>
      <c r="RX100" s="3643"/>
      <c r="RY100" s="3644"/>
      <c r="RZ100" s="3645"/>
      <c r="SA100" s="2386"/>
      <c r="SB100" s="3646"/>
      <c r="SC100" s="3647"/>
      <c r="SD100" s="3648"/>
      <c r="SE100" s="3646"/>
      <c r="SF100" s="3647"/>
      <c r="SG100" s="3646"/>
      <c r="SH100" s="3643"/>
      <c r="SI100" s="3643"/>
      <c r="SJ100" s="3647"/>
      <c r="SK100" s="3642"/>
      <c r="SL100" s="3643"/>
      <c r="SM100" s="3642"/>
      <c r="SN100" s="3643"/>
      <c r="SO100" s="3643"/>
      <c r="SP100" s="3643"/>
      <c r="SQ100" s="3643"/>
      <c r="SR100" s="3644"/>
      <c r="SS100" s="3645"/>
      <c r="ST100" s="2386"/>
      <c r="SU100" s="3646"/>
      <c r="SV100" s="3647"/>
      <c r="SW100" s="3648"/>
      <c r="SX100" s="3646"/>
      <c r="SY100" s="3647"/>
      <c r="SZ100" s="3646"/>
      <c r="TA100" s="3643"/>
      <c r="TB100" s="3643"/>
      <c r="TC100" s="3647"/>
      <c r="TD100" s="3642"/>
      <c r="TE100" s="3643"/>
      <c r="TF100" s="3642"/>
      <c r="TG100" s="3643"/>
      <c r="TH100" s="3643"/>
      <c r="TI100" s="3643"/>
      <c r="TJ100" s="3643"/>
      <c r="TK100" s="3644"/>
      <c r="TL100" s="3645"/>
      <c r="TM100" s="2386"/>
      <c r="TN100" s="3646"/>
      <c r="TO100" s="3647"/>
      <c r="TP100" s="3648"/>
      <c r="TQ100" s="3646"/>
      <c r="TR100" s="3647"/>
      <c r="TS100" s="3646"/>
      <c r="TT100" s="3643"/>
      <c r="TU100" s="3643"/>
      <c r="TV100" s="3647"/>
      <c r="TW100" s="3642"/>
      <c r="TX100" s="3643"/>
      <c r="TY100" s="3642"/>
      <c r="TZ100" s="3643"/>
      <c r="UA100" s="3643"/>
      <c r="UB100" s="3643"/>
      <c r="UC100" s="3643"/>
      <c r="UD100" s="3644"/>
      <c r="UE100" s="3645"/>
      <c r="UF100" s="2386"/>
      <c r="UG100" s="3646"/>
      <c r="UH100" s="3647"/>
      <c r="UI100" s="3648"/>
      <c r="UJ100" s="3646"/>
      <c r="UK100" s="3647"/>
      <c r="UL100" s="3646"/>
      <c r="UM100" s="3643"/>
      <c r="UN100" s="3643"/>
      <c r="UO100" s="3647"/>
      <c r="UP100" s="3642"/>
      <c r="UQ100" s="3643"/>
      <c r="UR100" s="3642"/>
      <c r="US100" s="3643"/>
      <c r="UT100" s="3643"/>
      <c r="UU100" s="3643"/>
      <c r="UV100" s="3643"/>
      <c r="UW100" s="3644"/>
      <c r="UX100" s="3645"/>
      <c r="UY100" s="2386"/>
      <c r="UZ100" s="3646"/>
      <c r="VA100" s="3647"/>
      <c r="VB100" s="3648"/>
      <c r="VC100" s="3646"/>
      <c r="VD100" s="3647"/>
      <c r="VE100" s="3646"/>
      <c r="VF100" s="3643"/>
      <c r="VG100" s="3643"/>
      <c r="VH100" s="3647"/>
      <c r="VI100" s="3642"/>
      <c r="VJ100" s="3643"/>
      <c r="VK100" s="3642"/>
      <c r="VL100" s="3643"/>
      <c r="VM100" s="3643"/>
      <c r="VN100" s="3643"/>
      <c r="VO100" s="3643"/>
      <c r="VP100" s="3644"/>
      <c r="VQ100" s="3645"/>
      <c r="VR100" s="2386"/>
      <c r="VS100" s="3646"/>
      <c r="VT100" s="3647"/>
      <c r="VU100" s="3648"/>
      <c r="VV100" s="3646"/>
      <c r="VW100" s="3647"/>
      <c r="VX100" s="3646"/>
      <c r="VY100" s="3643"/>
      <c r="VZ100" s="3643"/>
      <c r="WA100" s="3647"/>
      <c r="WB100" s="3642"/>
      <c r="WC100" s="3643"/>
      <c r="WD100" s="3642"/>
      <c r="WE100" s="3643"/>
      <c r="WF100" s="3643"/>
      <c r="WG100" s="3643"/>
      <c r="WH100" s="3643"/>
      <c r="WI100" s="3644"/>
      <c r="WJ100" s="3645"/>
      <c r="WK100" s="2386"/>
      <c r="WL100" s="3646"/>
      <c r="WM100" s="3647"/>
      <c r="WN100" s="3648"/>
      <c r="WO100" s="3646"/>
      <c r="WP100" s="3647"/>
      <c r="WQ100" s="3646"/>
      <c r="WR100" s="3643"/>
      <c r="WS100" s="3643"/>
      <c r="WT100" s="3647"/>
      <c r="WU100" s="3642"/>
      <c r="WV100" s="3643"/>
      <c r="WW100" s="3642"/>
      <c r="WX100" s="3643"/>
      <c r="WY100" s="3643"/>
      <c r="WZ100" s="3643"/>
      <c r="XA100" s="3643"/>
      <c r="XB100" s="3644"/>
      <c r="XC100" s="3645"/>
      <c r="XD100" s="2386"/>
      <c r="XE100" s="3646"/>
      <c r="XF100" s="3647"/>
      <c r="XG100" s="3648"/>
      <c r="XH100" s="3646"/>
      <c r="XI100" s="3647"/>
      <c r="XJ100" s="3646"/>
      <c r="XK100" s="3643"/>
      <c r="XL100" s="3643"/>
      <c r="XM100" s="3647"/>
      <c r="XN100" s="3642"/>
      <c r="XO100" s="3643"/>
      <c r="XP100" s="3642"/>
      <c r="XQ100" s="3643"/>
      <c r="XR100" s="3643"/>
      <c r="XS100" s="3643"/>
      <c r="XT100" s="3643"/>
      <c r="XU100" s="3644"/>
      <c r="XV100" s="3645"/>
      <c r="XW100" s="2386"/>
      <c r="XX100" s="3646"/>
      <c r="XY100" s="3647"/>
      <c r="XZ100" s="3648"/>
      <c r="YA100" s="3646"/>
      <c r="YB100" s="3647"/>
      <c r="YC100" s="3646"/>
      <c r="YD100" s="3643"/>
      <c r="YE100" s="3643"/>
      <c r="YF100" s="3647"/>
      <c r="YG100" s="3642"/>
      <c r="YH100" s="3643"/>
      <c r="YI100" s="3642"/>
      <c r="YJ100" s="3643"/>
      <c r="YK100" s="3643"/>
      <c r="YL100" s="3643"/>
      <c r="YM100" s="3643"/>
      <c r="YN100" s="3644"/>
      <c r="YO100" s="3645"/>
      <c r="YP100" s="2386"/>
      <c r="YQ100" s="3646"/>
      <c r="YR100" s="3647"/>
      <c r="YS100" s="3648"/>
      <c r="YT100" s="3646"/>
      <c r="YU100" s="3647"/>
      <c r="YV100" s="3646"/>
      <c r="YW100" s="3643"/>
      <c r="YX100" s="3643"/>
      <c r="YY100" s="3647"/>
      <c r="YZ100" s="3642"/>
      <c r="ZA100" s="3643"/>
      <c r="ZB100" s="3642"/>
      <c r="ZC100" s="3643"/>
      <c r="ZD100" s="3643"/>
      <c r="ZE100" s="3643"/>
      <c r="ZF100" s="3643"/>
      <c r="ZG100" s="3644"/>
      <c r="ZH100" s="3645"/>
      <c r="ZI100" s="2386"/>
      <c r="ZJ100" s="3646"/>
      <c r="ZK100" s="3647"/>
      <c r="ZL100" s="3648"/>
      <c r="ZM100" s="3646"/>
      <c r="ZN100" s="3647"/>
      <c r="ZO100" s="3646"/>
      <c r="ZP100" s="3643"/>
      <c r="ZQ100" s="3643"/>
      <c r="ZR100" s="3647"/>
      <c r="ZS100" s="3642"/>
      <c r="ZT100" s="3643"/>
      <c r="ZU100" s="3642"/>
      <c r="ZV100" s="3643"/>
      <c r="ZW100" s="3643"/>
      <c r="ZX100" s="3643"/>
      <c r="ZY100" s="3643"/>
      <c r="ZZ100" s="3644"/>
      <c r="AAA100" s="3645"/>
      <c r="AAB100" s="2386"/>
      <c r="AAC100" s="3646"/>
      <c r="AAD100" s="3647"/>
      <c r="AAE100" s="3648"/>
      <c r="AAF100" s="3646"/>
      <c r="AAG100" s="3647"/>
      <c r="AAH100" s="3646"/>
      <c r="AAI100" s="3643"/>
      <c r="AAJ100" s="3643"/>
      <c r="AAK100" s="3647"/>
      <c r="AAL100" s="3642"/>
      <c r="AAM100" s="3643"/>
      <c r="AAN100" s="3642"/>
      <c r="AAO100" s="3643"/>
      <c r="AAP100" s="3643"/>
      <c r="AAQ100" s="3643"/>
      <c r="AAR100" s="3643"/>
      <c r="AAS100" s="3644"/>
      <c r="AAT100" s="3645"/>
      <c r="AAU100" s="2386"/>
      <c r="AAV100" s="3646"/>
      <c r="AAW100" s="3647"/>
      <c r="AAX100" s="3648"/>
      <c r="AAY100" s="3646"/>
      <c r="AAZ100" s="3647"/>
      <c r="ABA100" s="3646"/>
      <c r="ABB100" s="3643"/>
      <c r="ABC100" s="3643"/>
      <c r="ABD100" s="3647"/>
      <c r="ABE100" s="3642"/>
      <c r="ABF100" s="3643"/>
      <c r="ABG100" s="3642"/>
      <c r="ABH100" s="3643"/>
      <c r="ABI100" s="3643"/>
      <c r="ABJ100" s="3643"/>
      <c r="ABK100" s="3643"/>
      <c r="ABL100" s="3644"/>
      <c r="ABM100" s="3645"/>
      <c r="ABN100" s="2386"/>
      <c r="ABO100" s="3646"/>
      <c r="ABP100" s="3647"/>
      <c r="ABQ100" s="3648"/>
      <c r="ABR100" s="3646"/>
      <c r="ABS100" s="3647"/>
      <c r="ABT100" s="3646"/>
      <c r="ABU100" s="3643"/>
      <c r="ABV100" s="3643"/>
      <c r="ABW100" s="3647"/>
      <c r="ABX100" s="3642"/>
      <c r="ABY100" s="3643"/>
      <c r="ABZ100" s="3642"/>
      <c r="ACA100" s="3643"/>
      <c r="ACB100" s="3643"/>
      <c r="ACC100" s="3643"/>
      <c r="ACD100" s="3643"/>
      <c r="ACE100" s="3644"/>
      <c r="ACF100" s="3645"/>
      <c r="ACG100" s="2386"/>
      <c r="ACH100" s="3646"/>
      <c r="ACI100" s="3647"/>
      <c r="ACJ100" s="3648"/>
      <c r="ACK100" s="3646"/>
      <c r="ACL100" s="3647"/>
      <c r="ACM100" s="3646"/>
      <c r="ACN100" s="3643"/>
      <c r="ACO100" s="3643"/>
      <c r="ACP100" s="3647"/>
      <c r="ACQ100" s="3642"/>
      <c r="ACR100" s="3643"/>
      <c r="ACS100" s="3642"/>
      <c r="ACT100" s="3643"/>
      <c r="ACU100" s="3643"/>
      <c r="ACV100" s="3643"/>
      <c r="ACW100" s="3643"/>
      <c r="ACX100" s="3644"/>
      <c r="ACY100" s="3645"/>
      <c r="ACZ100" s="2386"/>
      <c r="ADA100" s="3646"/>
      <c r="ADB100" s="3647"/>
      <c r="ADC100" s="3648"/>
      <c r="ADD100" s="3646"/>
      <c r="ADE100" s="3647"/>
      <c r="ADF100" s="3646"/>
      <c r="ADG100" s="3643"/>
      <c r="ADH100" s="3643"/>
      <c r="ADI100" s="3647"/>
      <c r="ADJ100" s="3642"/>
      <c r="ADK100" s="3643"/>
      <c r="ADL100" s="3642"/>
      <c r="ADM100" s="3643"/>
      <c r="ADN100" s="3643"/>
      <c r="ADO100" s="3643"/>
      <c r="ADP100" s="3643"/>
      <c r="ADQ100" s="3644"/>
      <c r="ADR100" s="3645"/>
      <c r="ADS100" s="2386"/>
      <c r="ADT100" s="3646"/>
      <c r="ADU100" s="3647"/>
      <c r="ADV100" s="3648"/>
      <c r="ADW100" s="3646"/>
      <c r="ADX100" s="3647"/>
      <c r="ADY100" s="3646"/>
      <c r="ADZ100" s="3643"/>
      <c r="AEA100" s="3643"/>
      <c r="AEB100" s="3647"/>
      <c r="AEC100" s="3642"/>
      <c r="AED100" s="3643"/>
      <c r="AEE100" s="3642"/>
      <c r="AEF100" s="3643"/>
      <c r="AEG100" s="3643"/>
      <c r="AEH100" s="3643"/>
      <c r="AEI100" s="3643"/>
      <c r="AEJ100" s="3644"/>
      <c r="AEK100" s="3645"/>
      <c r="AEL100" s="2386"/>
      <c r="AEM100" s="3646"/>
      <c r="AEN100" s="3647"/>
      <c r="AEO100" s="3648"/>
      <c r="AEP100" s="3646"/>
      <c r="AEQ100" s="3647"/>
      <c r="AER100" s="3646"/>
      <c r="AES100" s="3643"/>
      <c r="AET100" s="3643"/>
      <c r="AEU100" s="3647"/>
      <c r="AEV100" s="3642"/>
      <c r="AEW100" s="3643"/>
      <c r="AEX100" s="3642"/>
      <c r="AEY100" s="3643"/>
      <c r="AEZ100" s="3643"/>
      <c r="AFA100" s="3643"/>
      <c r="AFB100" s="3643"/>
      <c r="AFC100" s="3644"/>
      <c r="AFD100" s="3645"/>
      <c r="AFE100" s="2386"/>
      <c r="AFF100" s="3646"/>
      <c r="AFG100" s="3647"/>
      <c r="AFH100" s="3648"/>
      <c r="AFI100" s="3646"/>
      <c r="AFJ100" s="3647"/>
      <c r="AFK100" s="3646"/>
      <c r="AFL100" s="3643"/>
      <c r="AFM100" s="3643"/>
      <c r="AFN100" s="3647"/>
      <c r="AFO100" s="3642"/>
      <c r="AFP100" s="3643"/>
      <c r="AFQ100" s="3642"/>
      <c r="AFR100" s="3643"/>
      <c r="AFS100" s="3643"/>
      <c r="AFT100" s="3643"/>
      <c r="AFU100" s="3643"/>
      <c r="AFV100" s="3644"/>
      <c r="AFW100" s="3645"/>
      <c r="AFX100" s="2386"/>
      <c r="AFY100" s="3646"/>
      <c r="AFZ100" s="3647"/>
      <c r="AGA100" s="3648"/>
      <c r="AGB100" s="3646"/>
      <c r="AGC100" s="3647"/>
      <c r="AGD100" s="3646"/>
      <c r="AGE100" s="3643"/>
      <c r="AGF100" s="3643"/>
      <c r="AGG100" s="3647"/>
      <c r="AGH100" s="3642"/>
      <c r="AGI100" s="3643"/>
      <c r="AGJ100" s="3642"/>
      <c r="AGK100" s="3643"/>
      <c r="AGL100" s="3643"/>
      <c r="AGM100" s="3643"/>
      <c r="AGN100" s="3643"/>
      <c r="AGO100" s="3644"/>
      <c r="AGP100" s="3645"/>
      <c r="AGQ100" s="2386"/>
      <c r="AGR100" s="3646"/>
      <c r="AGS100" s="3647"/>
      <c r="AGT100" s="3648"/>
      <c r="AGU100" s="3646"/>
      <c r="AGV100" s="3647"/>
      <c r="AGW100" s="3646"/>
      <c r="AGX100" s="3643"/>
      <c r="AGY100" s="3643"/>
      <c r="AGZ100" s="3647"/>
      <c r="AHA100" s="3642"/>
      <c r="AHB100" s="3643"/>
      <c r="AHC100" s="3642"/>
      <c r="AHD100" s="3643"/>
      <c r="AHE100" s="3643"/>
      <c r="AHF100" s="3643"/>
      <c r="AHG100" s="3643"/>
      <c r="AHH100" s="3644"/>
      <c r="AHI100" s="3645"/>
      <c r="AHJ100" s="2386"/>
      <c r="AHK100" s="3646"/>
      <c r="AHL100" s="3647"/>
      <c r="AHM100" s="3648"/>
      <c r="AHN100" s="3646"/>
      <c r="AHO100" s="3647"/>
      <c r="AHP100" s="3646"/>
      <c r="AHQ100" s="3643"/>
      <c r="AHR100" s="3643"/>
      <c r="AHS100" s="3647"/>
      <c r="AHT100" s="3642"/>
      <c r="AHU100" s="3643"/>
      <c r="AHV100" s="3642"/>
      <c r="AHW100" s="3643"/>
      <c r="AHX100" s="3643"/>
      <c r="AHY100" s="3643"/>
      <c r="AHZ100" s="3643"/>
      <c r="AIA100" s="3644"/>
      <c r="AIB100" s="3645"/>
      <c r="AIC100" s="2386"/>
      <c r="AID100" s="3646"/>
      <c r="AIE100" s="3647"/>
      <c r="AIF100" s="3648"/>
      <c r="AIG100" s="3646"/>
      <c r="AIH100" s="3647"/>
      <c r="AII100" s="3646"/>
      <c r="AIJ100" s="3643"/>
      <c r="AIK100" s="3643"/>
      <c r="AIL100" s="3647"/>
      <c r="AIM100" s="3642"/>
      <c r="AIN100" s="3643"/>
      <c r="AIO100" s="3642"/>
      <c r="AIP100" s="3643"/>
      <c r="AIQ100" s="3643"/>
      <c r="AIR100" s="3643"/>
      <c r="AIS100" s="3643"/>
      <c r="AIT100" s="3644"/>
      <c r="AIU100" s="3645"/>
      <c r="AIV100" s="2386"/>
      <c r="AIW100" s="3646"/>
      <c r="AIX100" s="3647"/>
      <c r="AIY100" s="3648"/>
      <c r="AIZ100" s="3646"/>
      <c r="AJA100" s="3647"/>
      <c r="AJB100" s="3646"/>
      <c r="AJC100" s="3643"/>
      <c r="AJD100" s="3643"/>
      <c r="AJE100" s="3647"/>
      <c r="AJF100" s="3642"/>
      <c r="AJG100" s="3643"/>
      <c r="AJH100" s="3642"/>
      <c r="AJI100" s="3643"/>
      <c r="AJJ100" s="3643"/>
      <c r="AJK100" s="3643"/>
      <c r="AJL100" s="3643"/>
      <c r="AJM100" s="3644"/>
      <c r="AJN100" s="3645"/>
      <c r="AJO100" s="2386"/>
      <c r="AJP100" s="3646"/>
      <c r="AJQ100" s="3647"/>
      <c r="AJR100" s="3648"/>
      <c r="AJS100" s="3646"/>
      <c r="AJT100" s="3647"/>
      <c r="AJU100" s="3646"/>
      <c r="AJV100" s="3643"/>
      <c r="AJW100" s="3643"/>
      <c r="AJX100" s="3647"/>
      <c r="AJY100" s="3642"/>
      <c r="AJZ100" s="3643"/>
      <c r="AKA100" s="3642"/>
      <c r="AKB100" s="3643"/>
      <c r="AKC100" s="3643"/>
      <c r="AKD100" s="3643"/>
      <c r="AKE100" s="3643"/>
      <c r="AKF100" s="3644"/>
      <c r="AKG100" s="3645"/>
      <c r="AKH100" s="2386"/>
      <c r="AKI100" s="3646"/>
      <c r="AKJ100" s="3647"/>
      <c r="AKK100" s="3648"/>
      <c r="AKL100" s="3646"/>
      <c r="AKM100" s="3647"/>
      <c r="AKN100" s="3646"/>
      <c r="AKO100" s="3643"/>
      <c r="AKP100" s="3643"/>
      <c r="AKQ100" s="3647"/>
      <c r="AKR100" s="3642"/>
      <c r="AKS100" s="3643"/>
      <c r="AKT100" s="3642"/>
      <c r="AKU100" s="3643"/>
      <c r="AKV100" s="3643"/>
      <c r="AKW100" s="3643"/>
      <c r="AKX100" s="3643"/>
      <c r="AKY100" s="3644"/>
      <c r="AKZ100" s="3645"/>
      <c r="ALA100" s="2386"/>
      <c r="ALB100" s="3646"/>
      <c r="ALC100" s="3647"/>
      <c r="ALD100" s="3648"/>
      <c r="ALE100" s="3646"/>
      <c r="ALF100" s="3647"/>
      <c r="ALG100" s="3646"/>
      <c r="ALH100" s="3643"/>
      <c r="ALI100" s="3643"/>
      <c r="ALJ100" s="3647"/>
      <c r="ALK100" s="3642"/>
      <c r="ALL100" s="3643"/>
      <c r="ALM100" s="3642"/>
      <c r="ALN100" s="3643"/>
      <c r="ALO100" s="3643"/>
      <c r="ALP100" s="3643"/>
      <c r="ALQ100" s="3643"/>
      <c r="ALR100" s="3644"/>
      <c r="ALS100" s="3645"/>
      <c r="ALT100" s="2386"/>
      <c r="ALU100" s="3646"/>
      <c r="ALV100" s="3647"/>
      <c r="ALW100" s="3648"/>
      <c r="ALX100" s="3646"/>
      <c r="ALY100" s="3647"/>
      <c r="ALZ100" s="3646"/>
      <c r="AMA100" s="3643"/>
      <c r="AMB100" s="3643"/>
      <c r="AMC100" s="3647"/>
      <c r="AMD100" s="3642"/>
      <c r="AME100" s="3643"/>
      <c r="AMF100" s="3642"/>
      <c r="AMG100" s="3643"/>
      <c r="AMH100" s="3643"/>
      <c r="AMI100" s="3643"/>
      <c r="AMJ100" s="3643"/>
      <c r="AMK100" s="3644"/>
      <c r="AML100" s="3645"/>
      <c r="AMM100" s="2386"/>
      <c r="AMN100" s="3646"/>
      <c r="AMO100" s="3647"/>
      <c r="AMP100" s="3648"/>
      <c r="AMQ100" s="3646"/>
      <c r="AMR100" s="3647"/>
      <c r="AMS100" s="3646"/>
      <c r="AMT100" s="3643"/>
      <c r="AMU100" s="3643"/>
      <c r="AMV100" s="3647"/>
      <c r="AMW100" s="3642"/>
      <c r="AMX100" s="3643"/>
      <c r="AMY100" s="3642"/>
      <c r="AMZ100" s="3643"/>
      <c r="ANA100" s="3643"/>
      <c r="ANB100" s="3643"/>
      <c r="ANC100" s="3643"/>
      <c r="AND100" s="3644"/>
      <c r="ANE100" s="3645"/>
      <c r="ANF100" s="2386"/>
      <c r="ANG100" s="3646"/>
      <c r="ANH100" s="3647"/>
      <c r="ANI100" s="3648"/>
      <c r="ANJ100" s="3646"/>
      <c r="ANK100" s="3647"/>
      <c r="ANL100" s="3646"/>
      <c r="ANM100" s="3643"/>
      <c r="ANN100" s="3643"/>
      <c r="ANO100" s="3647"/>
      <c r="ANP100" s="3642"/>
      <c r="ANQ100" s="3643"/>
      <c r="ANR100" s="3642"/>
      <c r="ANS100" s="3643"/>
      <c r="ANT100" s="3643"/>
      <c r="ANU100" s="3643"/>
      <c r="ANV100" s="3643"/>
      <c r="ANW100" s="3644"/>
      <c r="ANX100" s="3645"/>
      <c r="ANY100" s="2386"/>
      <c r="ANZ100" s="3646"/>
      <c r="AOA100" s="3647"/>
      <c r="AOB100" s="3648"/>
      <c r="AOC100" s="3646"/>
      <c r="AOD100" s="3647"/>
      <c r="AOE100" s="3646"/>
      <c r="AOF100" s="3643"/>
      <c r="AOG100" s="3643"/>
      <c r="AOH100" s="3647"/>
      <c r="AOI100" s="3642"/>
      <c r="AOJ100" s="3643"/>
      <c r="AOK100" s="3642"/>
      <c r="AOL100" s="3643"/>
      <c r="AOM100" s="3643"/>
      <c r="AON100" s="3643"/>
      <c r="AOO100" s="3643"/>
      <c r="AOP100" s="3644"/>
      <c r="AOQ100" s="3645"/>
      <c r="AOR100" s="2386"/>
      <c r="AOS100" s="3646"/>
      <c r="AOT100" s="3647"/>
      <c r="AOU100" s="3648"/>
      <c r="AOV100" s="3646"/>
      <c r="AOW100" s="3647"/>
      <c r="AOX100" s="3646"/>
      <c r="AOY100" s="3643"/>
      <c r="AOZ100" s="3643"/>
      <c r="APA100" s="3647"/>
      <c r="APB100" s="3642"/>
      <c r="APC100" s="3643"/>
      <c r="APD100" s="3642"/>
      <c r="APE100" s="3643"/>
      <c r="APF100" s="3643"/>
      <c r="APG100" s="3643"/>
      <c r="APH100" s="3643"/>
      <c r="API100" s="3644"/>
      <c r="APJ100" s="3645"/>
      <c r="APK100" s="2386"/>
      <c r="APL100" s="3646"/>
      <c r="APM100" s="3647"/>
      <c r="APN100" s="3648"/>
      <c r="APO100" s="3646"/>
      <c r="APP100" s="3647"/>
      <c r="APQ100" s="3646"/>
      <c r="APR100" s="3643"/>
      <c r="APS100" s="3643"/>
      <c r="APT100" s="3647"/>
      <c r="APU100" s="3642"/>
      <c r="APV100" s="3643"/>
      <c r="APW100" s="3642"/>
      <c r="APX100" s="3643"/>
      <c r="APY100" s="3643"/>
      <c r="APZ100" s="3643"/>
      <c r="AQA100" s="3643"/>
      <c r="AQB100" s="3644"/>
      <c r="AQC100" s="3645"/>
      <c r="AQD100" s="2386"/>
      <c r="AQE100" s="3646"/>
      <c r="AQF100" s="3647"/>
      <c r="AQG100" s="3648"/>
      <c r="AQH100" s="3646"/>
      <c r="AQI100" s="3647"/>
      <c r="AQJ100" s="3646"/>
      <c r="AQK100" s="3643"/>
      <c r="AQL100" s="3643"/>
      <c r="AQM100" s="3647"/>
      <c r="AQN100" s="3642"/>
      <c r="AQO100" s="3643"/>
      <c r="AQP100" s="3642"/>
      <c r="AQQ100" s="3643"/>
      <c r="AQR100" s="3643"/>
      <c r="AQS100" s="3643"/>
      <c r="AQT100" s="3643"/>
      <c r="AQU100" s="3644"/>
      <c r="AQV100" s="3645"/>
      <c r="AQW100" s="2386"/>
      <c r="AQX100" s="3646"/>
      <c r="AQY100" s="3647"/>
      <c r="AQZ100" s="3648"/>
      <c r="ARA100" s="3646"/>
      <c r="ARB100" s="3647"/>
      <c r="ARC100" s="3646"/>
      <c r="ARD100" s="3643"/>
      <c r="ARE100" s="3643"/>
      <c r="ARF100" s="3647"/>
      <c r="ARG100" s="3642"/>
      <c r="ARH100" s="3643"/>
      <c r="ARI100" s="3642"/>
      <c r="ARJ100" s="3643"/>
      <c r="ARK100" s="3643"/>
      <c r="ARL100" s="3643"/>
      <c r="ARM100" s="3643"/>
      <c r="ARN100" s="3644"/>
      <c r="ARO100" s="3645"/>
      <c r="ARP100" s="2386"/>
      <c r="ARQ100" s="3646"/>
      <c r="ARR100" s="3647"/>
      <c r="ARS100" s="3648"/>
      <c r="ART100" s="3646"/>
      <c r="ARU100" s="3647"/>
      <c r="ARV100" s="3646"/>
      <c r="ARW100" s="3643"/>
      <c r="ARX100" s="3643"/>
      <c r="ARY100" s="3647"/>
      <c r="ARZ100" s="3642"/>
      <c r="ASA100" s="3643"/>
      <c r="ASB100" s="3642"/>
      <c r="ASC100" s="3643"/>
      <c r="ASD100" s="3643"/>
      <c r="ASE100" s="3643"/>
      <c r="ASF100" s="3643"/>
      <c r="ASG100" s="3644"/>
      <c r="ASH100" s="3645"/>
      <c r="ASI100" s="2386"/>
      <c r="ASJ100" s="3646"/>
      <c r="ASK100" s="3647"/>
      <c r="ASL100" s="3648"/>
      <c r="ASM100" s="3646"/>
      <c r="ASN100" s="3647"/>
      <c r="ASO100" s="3646"/>
      <c r="ASP100" s="3643"/>
      <c r="ASQ100" s="3643"/>
      <c r="ASR100" s="3647"/>
      <c r="ASS100" s="3642"/>
      <c r="AST100" s="3643"/>
      <c r="ASU100" s="3642"/>
      <c r="ASV100" s="3643"/>
      <c r="ASW100" s="3643"/>
      <c r="ASX100" s="3643"/>
      <c r="ASY100" s="3643"/>
      <c r="ASZ100" s="3644"/>
      <c r="ATA100" s="3645"/>
      <c r="ATB100" s="2386"/>
      <c r="ATC100" s="3646"/>
      <c r="ATD100" s="3647"/>
      <c r="ATE100" s="3648"/>
      <c r="ATF100" s="3646"/>
      <c r="ATG100" s="3647"/>
      <c r="ATH100" s="3646"/>
      <c r="ATI100" s="3643"/>
      <c r="ATJ100" s="3643"/>
      <c r="ATK100" s="3647"/>
      <c r="ATL100" s="3642"/>
      <c r="ATM100" s="3643"/>
      <c r="ATN100" s="3642"/>
      <c r="ATO100" s="3643"/>
      <c r="ATP100" s="3643"/>
      <c r="ATQ100" s="3643"/>
      <c r="ATR100" s="3643"/>
      <c r="ATS100" s="3644"/>
      <c r="ATT100" s="3645"/>
      <c r="ATU100" s="2386"/>
      <c r="ATV100" s="3646"/>
      <c r="ATW100" s="3647"/>
      <c r="ATX100" s="3648"/>
      <c r="ATY100" s="3646"/>
      <c r="ATZ100" s="3647"/>
      <c r="AUA100" s="3646"/>
      <c r="AUB100" s="3643"/>
      <c r="AUC100" s="3643"/>
      <c r="AUD100" s="3647"/>
      <c r="AUE100" s="3642"/>
      <c r="AUF100" s="3643"/>
      <c r="AUG100" s="3642"/>
      <c r="AUH100" s="3643"/>
      <c r="AUI100" s="3643"/>
      <c r="AUJ100" s="3643"/>
      <c r="AUK100" s="3643"/>
      <c r="AUL100" s="3644"/>
      <c r="AUM100" s="3645"/>
      <c r="AUN100" s="2386"/>
      <c r="AUO100" s="3646"/>
      <c r="AUP100" s="3647"/>
      <c r="AUQ100" s="3648"/>
      <c r="AUR100" s="3646"/>
      <c r="AUS100" s="3647"/>
      <c r="AUT100" s="3646"/>
      <c r="AUU100" s="3643"/>
      <c r="AUV100" s="3643"/>
      <c r="AUW100" s="3647"/>
      <c r="AUX100" s="3642"/>
      <c r="AUY100" s="3643"/>
      <c r="AUZ100" s="3642"/>
      <c r="AVA100" s="3643"/>
      <c r="AVB100" s="3643"/>
      <c r="AVC100" s="3643"/>
      <c r="AVD100" s="3643"/>
      <c r="AVE100" s="3644"/>
      <c r="AVF100" s="3645"/>
      <c r="AVG100" s="2386"/>
      <c r="AVH100" s="3646"/>
      <c r="AVI100" s="3647"/>
      <c r="AVJ100" s="3648"/>
      <c r="AVK100" s="3646"/>
      <c r="AVL100" s="3647"/>
      <c r="AVM100" s="3646"/>
      <c r="AVN100" s="3643"/>
      <c r="AVO100" s="3643"/>
      <c r="AVP100" s="3647"/>
      <c r="AVQ100" s="3642"/>
      <c r="AVR100" s="3643"/>
      <c r="AVS100" s="3642"/>
      <c r="AVT100" s="3643"/>
      <c r="AVU100" s="3643"/>
      <c r="AVV100" s="3643"/>
      <c r="AVW100" s="3643"/>
      <c r="AVX100" s="3644"/>
      <c r="AVY100" s="3645"/>
      <c r="AVZ100" s="2386"/>
      <c r="AWA100" s="3646"/>
      <c r="AWB100" s="3647"/>
      <c r="AWC100" s="3648"/>
      <c r="AWD100" s="3646"/>
      <c r="AWE100" s="3647"/>
      <c r="AWF100" s="3646"/>
      <c r="AWG100" s="3643"/>
      <c r="AWH100" s="3643"/>
      <c r="AWI100" s="3647"/>
      <c r="AWJ100" s="3642"/>
      <c r="AWK100" s="3643"/>
      <c r="AWL100" s="3642"/>
      <c r="AWM100" s="3643"/>
      <c r="AWN100" s="3643"/>
      <c r="AWO100" s="3643"/>
      <c r="AWP100" s="3643"/>
      <c r="AWQ100" s="3644"/>
      <c r="AWR100" s="3645"/>
      <c r="AWS100" s="2386"/>
      <c r="AWT100" s="3646"/>
      <c r="AWU100" s="3647"/>
      <c r="AWV100" s="3648"/>
      <c r="AWW100" s="3646"/>
      <c r="AWX100" s="3647"/>
      <c r="AWY100" s="3646"/>
      <c r="AWZ100" s="3643"/>
      <c r="AXA100" s="3643"/>
      <c r="AXB100" s="3647"/>
      <c r="AXC100" s="3642"/>
      <c r="AXD100" s="3643"/>
      <c r="AXE100" s="3642"/>
      <c r="AXF100" s="3643"/>
      <c r="AXG100" s="3643"/>
      <c r="AXH100" s="3643"/>
      <c r="AXI100" s="3643"/>
      <c r="AXJ100" s="3644"/>
      <c r="AXK100" s="3645"/>
      <c r="AXL100" s="2386"/>
      <c r="AXM100" s="3646"/>
      <c r="AXN100" s="3647"/>
      <c r="AXO100" s="3648"/>
      <c r="AXP100" s="3646"/>
      <c r="AXQ100" s="3647"/>
      <c r="AXR100" s="3646"/>
      <c r="AXS100" s="3643"/>
      <c r="AXT100" s="3643"/>
      <c r="AXU100" s="3647"/>
      <c r="AXV100" s="3642"/>
      <c r="AXW100" s="3643"/>
      <c r="AXX100" s="3642"/>
      <c r="AXY100" s="3643"/>
      <c r="AXZ100" s="3643"/>
      <c r="AYA100" s="3643"/>
      <c r="AYB100" s="3643"/>
      <c r="AYC100" s="3644"/>
      <c r="AYD100" s="3645"/>
      <c r="AYE100" s="2386"/>
      <c r="AYF100" s="3646"/>
      <c r="AYG100" s="3647"/>
      <c r="AYH100" s="3648"/>
      <c r="AYI100" s="3646"/>
      <c r="AYJ100" s="3647"/>
      <c r="AYK100" s="3646"/>
      <c r="AYL100" s="3643"/>
      <c r="AYM100" s="3643"/>
      <c r="AYN100" s="3647"/>
      <c r="AYO100" s="3642"/>
      <c r="AYP100" s="3643"/>
      <c r="AYQ100" s="3642"/>
      <c r="AYR100" s="3643"/>
      <c r="AYS100" s="3643"/>
      <c r="AYT100" s="3643"/>
      <c r="AYU100" s="3643"/>
      <c r="AYV100" s="3644"/>
      <c r="AYW100" s="3645"/>
      <c r="AYX100" s="2386"/>
      <c r="AYY100" s="3646"/>
      <c r="AYZ100" s="3647"/>
      <c r="AZA100" s="3648"/>
      <c r="AZB100" s="3646"/>
      <c r="AZC100" s="3647"/>
      <c r="AZD100" s="3646"/>
      <c r="AZE100" s="3643"/>
      <c r="AZF100" s="3643"/>
      <c r="AZG100" s="3647"/>
      <c r="AZH100" s="3642"/>
      <c r="AZI100" s="3643"/>
      <c r="AZJ100" s="3642"/>
      <c r="AZK100" s="3643"/>
      <c r="AZL100" s="3643"/>
      <c r="AZM100" s="3643"/>
      <c r="AZN100" s="3643"/>
      <c r="AZO100" s="3644"/>
      <c r="AZP100" s="3645"/>
      <c r="AZQ100" s="2386"/>
      <c r="AZR100" s="3646"/>
      <c r="AZS100" s="3647"/>
      <c r="AZT100" s="3648"/>
      <c r="AZU100" s="3646"/>
      <c r="AZV100" s="3647"/>
      <c r="AZW100" s="3646"/>
      <c r="AZX100" s="3643"/>
      <c r="AZY100" s="3643"/>
      <c r="AZZ100" s="3647"/>
      <c r="BAA100" s="3642"/>
      <c r="BAB100" s="3643"/>
      <c r="BAC100" s="3642"/>
      <c r="BAD100" s="3643"/>
      <c r="BAE100" s="3643"/>
      <c r="BAF100" s="3643"/>
      <c r="BAG100" s="3643"/>
      <c r="BAH100" s="3644"/>
      <c r="BAI100" s="3645"/>
      <c r="BAJ100" s="2386"/>
      <c r="BAK100" s="3646"/>
      <c r="BAL100" s="3647"/>
      <c r="BAM100" s="3648"/>
      <c r="BAN100" s="3646"/>
      <c r="BAO100" s="3647"/>
      <c r="BAP100" s="3646"/>
      <c r="BAQ100" s="3643"/>
      <c r="BAR100" s="3643"/>
      <c r="BAS100" s="3647"/>
      <c r="BAT100" s="3642"/>
      <c r="BAU100" s="3643"/>
      <c r="BAV100" s="3642"/>
      <c r="BAW100" s="3643"/>
      <c r="BAX100" s="3643"/>
      <c r="BAY100" s="3643"/>
      <c r="BAZ100" s="3643"/>
      <c r="BBA100" s="3644"/>
      <c r="BBB100" s="3645"/>
      <c r="BBC100" s="2386"/>
      <c r="BBD100" s="3646"/>
      <c r="BBE100" s="3647"/>
      <c r="BBF100" s="3648"/>
      <c r="BBG100" s="3646"/>
      <c r="BBH100" s="3647"/>
      <c r="BBI100" s="3646"/>
      <c r="BBJ100" s="3643"/>
      <c r="BBK100" s="3643"/>
      <c r="BBL100" s="3647"/>
      <c r="BBM100" s="3642"/>
      <c r="BBN100" s="3643"/>
      <c r="BBO100" s="3642"/>
      <c r="BBP100" s="3643"/>
      <c r="BBQ100" s="3643"/>
      <c r="BBR100" s="3643"/>
      <c r="BBS100" s="3643"/>
      <c r="BBT100" s="3644"/>
      <c r="BBU100" s="3645"/>
      <c r="BBV100" s="2386"/>
      <c r="BBW100" s="3646"/>
      <c r="BBX100" s="3647"/>
      <c r="BBY100" s="3648"/>
      <c r="BBZ100" s="3646"/>
      <c r="BCA100" s="3647"/>
      <c r="BCB100" s="3646"/>
      <c r="BCC100" s="3643"/>
      <c r="BCD100" s="3643"/>
      <c r="BCE100" s="3647"/>
      <c r="BCF100" s="3642"/>
      <c r="BCG100" s="3643"/>
      <c r="BCH100" s="3642"/>
      <c r="BCI100" s="3643"/>
      <c r="BCJ100" s="3643"/>
      <c r="BCK100" s="3643"/>
      <c r="BCL100" s="3643"/>
      <c r="BCM100" s="3644"/>
      <c r="BCN100" s="3645"/>
      <c r="BCO100" s="2386"/>
      <c r="BCP100" s="3646"/>
      <c r="BCQ100" s="3647"/>
      <c r="BCR100" s="3648"/>
      <c r="BCS100" s="3646"/>
      <c r="BCT100" s="3647"/>
      <c r="BCU100" s="3646"/>
      <c r="BCV100" s="3643"/>
      <c r="BCW100" s="3643"/>
      <c r="BCX100" s="3647"/>
      <c r="BCY100" s="3642"/>
      <c r="BCZ100" s="3643"/>
      <c r="BDA100" s="3642"/>
      <c r="BDB100" s="3643"/>
      <c r="BDC100" s="3643"/>
      <c r="BDD100" s="3643"/>
      <c r="BDE100" s="3643"/>
      <c r="BDF100" s="3644"/>
      <c r="BDG100" s="3645"/>
      <c r="BDH100" s="2386"/>
      <c r="BDI100" s="3646"/>
      <c r="BDJ100" s="3647"/>
      <c r="BDK100" s="3648"/>
      <c r="BDL100" s="3646"/>
      <c r="BDM100" s="3647"/>
      <c r="BDN100" s="3646"/>
      <c r="BDO100" s="3643"/>
      <c r="BDP100" s="3643"/>
      <c r="BDQ100" s="3647"/>
      <c r="BDR100" s="3642"/>
      <c r="BDS100" s="3643"/>
      <c r="BDT100" s="3642"/>
      <c r="BDU100" s="3643"/>
      <c r="BDV100" s="3643"/>
      <c r="BDW100" s="3643"/>
      <c r="BDX100" s="3643"/>
      <c r="BDY100" s="3644"/>
      <c r="BDZ100" s="3645"/>
      <c r="BEA100" s="2386"/>
      <c r="BEB100" s="3646"/>
      <c r="BEC100" s="3647"/>
      <c r="BED100" s="3648"/>
      <c r="BEE100" s="3646"/>
      <c r="BEF100" s="3647"/>
      <c r="BEG100" s="3646"/>
      <c r="BEH100" s="3643"/>
      <c r="BEI100" s="3643"/>
      <c r="BEJ100" s="3647"/>
      <c r="BEK100" s="3642"/>
      <c r="BEL100" s="3643"/>
      <c r="BEM100" s="3642"/>
      <c r="BEN100" s="3643"/>
      <c r="BEO100" s="3643"/>
      <c r="BEP100" s="3643"/>
      <c r="BEQ100" s="3643"/>
      <c r="BER100" s="3644"/>
      <c r="BES100" s="3645"/>
      <c r="BET100" s="2386"/>
      <c r="BEU100" s="3646"/>
      <c r="BEV100" s="3647"/>
      <c r="BEW100" s="3648"/>
      <c r="BEX100" s="3646"/>
      <c r="BEY100" s="3647"/>
      <c r="BEZ100" s="3646"/>
      <c r="BFA100" s="3643"/>
      <c r="BFB100" s="3643"/>
      <c r="BFC100" s="3647"/>
      <c r="BFD100" s="3642"/>
      <c r="BFE100" s="3643"/>
      <c r="BFF100" s="3642"/>
      <c r="BFG100" s="3643"/>
      <c r="BFH100" s="3643"/>
      <c r="BFI100" s="3643"/>
      <c r="BFJ100" s="3643"/>
      <c r="BFK100" s="3644"/>
      <c r="BFL100" s="3645"/>
      <c r="BFM100" s="2386"/>
      <c r="BFN100" s="3646"/>
      <c r="BFO100" s="3647"/>
      <c r="BFP100" s="3648"/>
      <c r="BFQ100" s="3646"/>
      <c r="BFR100" s="3647"/>
      <c r="BFS100" s="3646"/>
      <c r="BFT100" s="3643"/>
      <c r="BFU100" s="3643"/>
      <c r="BFV100" s="3647"/>
      <c r="BFW100" s="3642"/>
      <c r="BFX100" s="3643"/>
      <c r="BFY100" s="3642"/>
      <c r="BFZ100" s="3643"/>
      <c r="BGA100" s="3643"/>
      <c r="BGB100" s="3643"/>
      <c r="BGC100" s="3643"/>
      <c r="BGD100" s="3644"/>
      <c r="BGE100" s="3645"/>
      <c r="BGF100" s="2386"/>
      <c r="BGG100" s="3646"/>
      <c r="BGH100" s="3647"/>
      <c r="BGI100" s="3648"/>
      <c r="BGJ100" s="3646"/>
      <c r="BGK100" s="3647"/>
      <c r="BGL100" s="3646"/>
      <c r="BGM100" s="3643"/>
      <c r="BGN100" s="3643"/>
      <c r="BGO100" s="3647"/>
      <c r="BGP100" s="3642"/>
      <c r="BGQ100" s="3643"/>
      <c r="BGR100" s="3642"/>
      <c r="BGS100" s="3643"/>
      <c r="BGT100" s="3643"/>
      <c r="BGU100" s="3643"/>
      <c r="BGV100" s="3643"/>
      <c r="BGW100" s="3644"/>
      <c r="BGX100" s="3645"/>
      <c r="BGY100" s="2386"/>
      <c r="BGZ100" s="3646"/>
      <c r="BHA100" s="3647"/>
      <c r="BHB100" s="3648"/>
      <c r="BHC100" s="3646"/>
      <c r="BHD100" s="3647"/>
      <c r="BHE100" s="3646"/>
      <c r="BHF100" s="3643"/>
      <c r="BHG100" s="3643"/>
      <c r="BHH100" s="3647"/>
      <c r="BHI100" s="3642"/>
      <c r="BHJ100" s="3643"/>
      <c r="BHK100" s="3642"/>
      <c r="BHL100" s="3643"/>
      <c r="BHM100" s="3643"/>
      <c r="BHN100" s="3643"/>
      <c r="BHO100" s="3643"/>
      <c r="BHP100" s="3644"/>
      <c r="BHQ100" s="3645"/>
      <c r="BHR100" s="2386"/>
      <c r="BHS100" s="3646"/>
      <c r="BHT100" s="3647"/>
      <c r="BHU100" s="3648"/>
      <c r="BHV100" s="3646"/>
      <c r="BHW100" s="3647"/>
      <c r="BHX100" s="3646"/>
      <c r="BHY100" s="3643"/>
      <c r="BHZ100" s="3643"/>
      <c r="BIA100" s="3647"/>
      <c r="BIB100" s="3642"/>
      <c r="BIC100" s="3643"/>
      <c r="BID100" s="3642"/>
      <c r="BIE100" s="3643"/>
      <c r="BIF100" s="3643"/>
      <c r="BIG100" s="3643"/>
      <c r="BIH100" s="3643"/>
      <c r="BII100" s="3644"/>
      <c r="BIJ100" s="3645"/>
      <c r="BIK100" s="2386"/>
      <c r="BIL100" s="3646"/>
      <c r="BIM100" s="3647"/>
      <c r="BIN100" s="3648"/>
      <c r="BIO100" s="3646"/>
      <c r="BIP100" s="3647"/>
      <c r="BIQ100" s="3646"/>
      <c r="BIR100" s="3643"/>
      <c r="BIS100" s="3643"/>
      <c r="BIT100" s="3647"/>
      <c r="BIU100" s="3642"/>
      <c r="BIV100" s="3643"/>
      <c r="BIW100" s="3642"/>
      <c r="BIX100" s="3643"/>
      <c r="BIY100" s="3643"/>
      <c r="BIZ100" s="3643"/>
      <c r="BJA100" s="3643"/>
      <c r="BJB100" s="3644"/>
      <c r="BJC100" s="3645"/>
      <c r="BJD100" s="2386"/>
      <c r="BJE100" s="3646"/>
      <c r="BJF100" s="3647"/>
      <c r="BJG100" s="3648"/>
      <c r="BJH100" s="3646"/>
      <c r="BJI100" s="3647"/>
      <c r="BJJ100" s="3646"/>
      <c r="BJK100" s="3643"/>
      <c r="BJL100" s="3643"/>
      <c r="BJM100" s="3647"/>
      <c r="BJN100" s="3642"/>
      <c r="BJO100" s="3643"/>
      <c r="BJP100" s="3642"/>
      <c r="BJQ100" s="3643"/>
      <c r="BJR100" s="3643"/>
      <c r="BJS100" s="3643"/>
      <c r="BJT100" s="3643"/>
      <c r="BJU100" s="3644"/>
      <c r="BJV100" s="3645"/>
      <c r="BJW100" s="2386"/>
      <c r="BJX100" s="3646"/>
      <c r="BJY100" s="3647"/>
      <c r="BJZ100" s="3648"/>
      <c r="BKA100" s="3646"/>
      <c r="BKB100" s="3647"/>
      <c r="BKC100" s="3646"/>
      <c r="BKD100" s="3643"/>
      <c r="BKE100" s="3643"/>
      <c r="BKF100" s="3647"/>
      <c r="BKG100" s="3642"/>
      <c r="BKH100" s="3643"/>
      <c r="BKI100" s="3642"/>
      <c r="BKJ100" s="3643"/>
      <c r="BKK100" s="3643"/>
      <c r="BKL100" s="3643"/>
      <c r="BKM100" s="3643"/>
      <c r="BKN100" s="3644"/>
      <c r="BKO100" s="3645"/>
      <c r="BKP100" s="2386"/>
      <c r="BKQ100" s="3646"/>
      <c r="BKR100" s="3647"/>
      <c r="BKS100" s="3648"/>
      <c r="BKT100" s="3646"/>
      <c r="BKU100" s="3647"/>
      <c r="BKV100" s="3646"/>
      <c r="BKW100" s="3643"/>
      <c r="BKX100" s="3643"/>
      <c r="BKY100" s="3647"/>
      <c r="BKZ100" s="3642"/>
      <c r="BLA100" s="3643"/>
      <c r="BLB100" s="3642"/>
      <c r="BLC100" s="3643"/>
      <c r="BLD100" s="3643"/>
      <c r="BLE100" s="3643"/>
      <c r="BLF100" s="3643"/>
      <c r="BLG100" s="3644"/>
      <c r="BLH100" s="3645"/>
      <c r="BLI100" s="2386"/>
      <c r="BLJ100" s="3646"/>
      <c r="BLK100" s="3647"/>
      <c r="BLL100" s="3648"/>
      <c r="BLM100" s="3646"/>
      <c r="BLN100" s="3647"/>
      <c r="BLO100" s="3646"/>
      <c r="BLP100" s="3643"/>
      <c r="BLQ100" s="3643"/>
      <c r="BLR100" s="3647"/>
      <c r="BLS100" s="3642"/>
      <c r="BLT100" s="3643"/>
      <c r="BLU100" s="3642"/>
      <c r="BLV100" s="3643"/>
      <c r="BLW100" s="3643"/>
      <c r="BLX100" s="3643"/>
      <c r="BLY100" s="3643"/>
      <c r="BLZ100" s="3644"/>
      <c r="BMA100" s="3645"/>
      <c r="BMB100" s="2386"/>
      <c r="BMC100" s="3646"/>
      <c r="BMD100" s="3647"/>
      <c r="BME100" s="3648"/>
      <c r="BMF100" s="3646"/>
      <c r="BMG100" s="3647"/>
      <c r="BMH100" s="3646"/>
      <c r="BMI100" s="3643"/>
      <c r="BMJ100" s="3643"/>
      <c r="BMK100" s="3647"/>
      <c r="BML100" s="3642"/>
      <c r="BMM100" s="3643"/>
      <c r="BMN100" s="3642"/>
      <c r="BMO100" s="3643"/>
      <c r="BMP100" s="3643"/>
      <c r="BMQ100" s="3643"/>
      <c r="BMR100" s="3643"/>
      <c r="BMS100" s="3644"/>
      <c r="BMT100" s="3645"/>
      <c r="BMU100" s="2386"/>
      <c r="BMV100" s="3646"/>
      <c r="BMW100" s="3647"/>
      <c r="BMX100" s="3648"/>
      <c r="BMY100" s="3646"/>
      <c r="BMZ100" s="3647"/>
      <c r="BNA100" s="3646"/>
      <c r="BNB100" s="3643"/>
      <c r="BNC100" s="3643"/>
      <c r="BND100" s="3647"/>
      <c r="BNE100" s="3642"/>
      <c r="BNF100" s="3643"/>
      <c r="BNG100" s="3642"/>
      <c r="BNH100" s="3643"/>
      <c r="BNI100" s="3643"/>
      <c r="BNJ100" s="3643"/>
      <c r="BNK100" s="3643"/>
      <c r="BNL100" s="3644"/>
      <c r="BNM100" s="3645"/>
      <c r="BNN100" s="2386"/>
      <c r="BNO100" s="3646"/>
      <c r="BNP100" s="3647"/>
      <c r="BNQ100" s="3648"/>
      <c r="BNR100" s="3646"/>
      <c r="BNS100" s="3647"/>
      <c r="BNT100" s="3646"/>
      <c r="BNU100" s="3643"/>
      <c r="BNV100" s="3643"/>
      <c r="BNW100" s="3647"/>
      <c r="BNX100" s="3642"/>
      <c r="BNY100" s="3643"/>
      <c r="BNZ100" s="3642"/>
      <c r="BOA100" s="3643"/>
      <c r="BOB100" s="3643"/>
      <c r="BOC100" s="3643"/>
      <c r="BOD100" s="3643"/>
      <c r="BOE100" s="3644"/>
      <c r="BOF100" s="3645"/>
      <c r="BOG100" s="2386"/>
      <c r="BOH100" s="3646"/>
      <c r="BOI100" s="3647"/>
      <c r="BOJ100" s="3648"/>
      <c r="BOK100" s="3646"/>
      <c r="BOL100" s="3647"/>
      <c r="BOM100" s="3646"/>
      <c r="BON100" s="3643"/>
      <c r="BOO100" s="3643"/>
      <c r="BOP100" s="3647"/>
      <c r="BOQ100" s="3642"/>
      <c r="BOR100" s="3643"/>
      <c r="BOS100" s="3642"/>
      <c r="BOT100" s="3643"/>
      <c r="BOU100" s="3643"/>
      <c r="BOV100" s="3643"/>
      <c r="BOW100" s="3643"/>
      <c r="BOX100" s="3644"/>
      <c r="BOY100" s="3645"/>
      <c r="BOZ100" s="2386"/>
      <c r="BPA100" s="3646"/>
      <c r="BPB100" s="3647"/>
      <c r="BPC100" s="3648"/>
      <c r="BPD100" s="3646"/>
      <c r="BPE100" s="3647"/>
      <c r="BPF100" s="3646"/>
      <c r="BPG100" s="3643"/>
      <c r="BPH100" s="3643"/>
      <c r="BPI100" s="3647"/>
      <c r="BPJ100" s="3642"/>
      <c r="BPK100" s="3643"/>
      <c r="BPL100" s="3642"/>
      <c r="BPM100" s="3643"/>
      <c r="BPN100" s="3643"/>
      <c r="BPO100" s="3643"/>
      <c r="BPP100" s="3643"/>
      <c r="BPQ100" s="3644"/>
      <c r="BPR100" s="3645"/>
      <c r="BPS100" s="2386"/>
      <c r="BPT100" s="3646"/>
      <c r="BPU100" s="3647"/>
      <c r="BPV100" s="3648"/>
      <c r="BPW100" s="3646"/>
      <c r="BPX100" s="3647"/>
      <c r="BPY100" s="3646"/>
      <c r="BPZ100" s="3643"/>
      <c r="BQA100" s="3643"/>
      <c r="BQB100" s="3647"/>
      <c r="BQC100" s="3642"/>
      <c r="BQD100" s="3643"/>
      <c r="BQE100" s="3642"/>
      <c r="BQF100" s="3643"/>
      <c r="BQG100" s="3643"/>
      <c r="BQH100" s="3643"/>
      <c r="BQI100" s="3643"/>
      <c r="BQJ100" s="3644"/>
      <c r="BQK100" s="3645"/>
      <c r="BQL100" s="2386"/>
      <c r="BQM100" s="3646"/>
      <c r="BQN100" s="3647"/>
      <c r="BQO100" s="3648"/>
      <c r="BQP100" s="3646"/>
      <c r="BQQ100" s="3647"/>
      <c r="BQR100" s="3646"/>
      <c r="BQS100" s="3643"/>
      <c r="BQT100" s="3643"/>
      <c r="BQU100" s="3647"/>
      <c r="BQV100" s="3642"/>
      <c r="BQW100" s="3643"/>
      <c r="BQX100" s="3642"/>
      <c r="BQY100" s="3643"/>
      <c r="BQZ100" s="3643"/>
      <c r="BRA100" s="3643"/>
      <c r="BRB100" s="3643"/>
      <c r="BRC100" s="3644"/>
      <c r="BRD100" s="3645"/>
      <c r="BRE100" s="2386"/>
      <c r="BRF100" s="3646"/>
      <c r="BRG100" s="3647"/>
      <c r="BRH100" s="3648"/>
      <c r="BRI100" s="3646"/>
      <c r="BRJ100" s="3647"/>
      <c r="BRK100" s="3646"/>
      <c r="BRL100" s="3643"/>
      <c r="BRM100" s="3643"/>
      <c r="BRN100" s="3647"/>
      <c r="BRO100" s="3642"/>
      <c r="BRP100" s="3643"/>
      <c r="BRQ100" s="3642"/>
      <c r="BRR100" s="3643"/>
      <c r="BRS100" s="3643"/>
      <c r="BRT100" s="3643"/>
      <c r="BRU100" s="3643"/>
      <c r="BRV100" s="3644"/>
      <c r="BRW100" s="3645"/>
      <c r="BRX100" s="2386"/>
      <c r="BRY100" s="3646"/>
      <c r="BRZ100" s="3647"/>
      <c r="BSA100" s="3648"/>
      <c r="BSB100" s="3646"/>
      <c r="BSC100" s="3647"/>
      <c r="BSD100" s="3646"/>
      <c r="BSE100" s="3643"/>
      <c r="BSF100" s="3643"/>
      <c r="BSG100" s="3647"/>
      <c r="BSH100" s="3642"/>
      <c r="BSI100" s="3643"/>
      <c r="BSJ100" s="3642"/>
      <c r="BSK100" s="3643"/>
      <c r="BSL100" s="3643"/>
      <c r="BSM100" s="3643"/>
      <c r="BSN100" s="3643"/>
      <c r="BSO100" s="3644"/>
      <c r="BSP100" s="3645"/>
      <c r="BSQ100" s="2386"/>
      <c r="BSR100" s="3646"/>
      <c r="BSS100" s="3647"/>
      <c r="BST100" s="3648"/>
      <c r="BSU100" s="3646"/>
      <c r="BSV100" s="3647"/>
      <c r="BSW100" s="3646"/>
      <c r="BSX100" s="3643"/>
      <c r="BSY100" s="3643"/>
      <c r="BSZ100" s="3647"/>
      <c r="BTA100" s="3642"/>
      <c r="BTB100" s="3643"/>
      <c r="BTC100" s="3642"/>
      <c r="BTD100" s="3643"/>
      <c r="BTE100" s="3643"/>
      <c r="BTF100" s="3643"/>
      <c r="BTG100" s="3643"/>
      <c r="BTH100" s="3644"/>
      <c r="BTI100" s="3645"/>
      <c r="BTJ100" s="2386"/>
      <c r="BTK100" s="3646"/>
      <c r="BTL100" s="3647"/>
      <c r="BTM100" s="3648"/>
      <c r="BTN100" s="3646"/>
      <c r="BTO100" s="3647"/>
      <c r="BTP100" s="3646"/>
      <c r="BTQ100" s="3643"/>
      <c r="BTR100" s="3643"/>
      <c r="BTS100" s="3647"/>
      <c r="BTT100" s="3642"/>
      <c r="BTU100" s="3643"/>
      <c r="BTV100" s="3642"/>
      <c r="BTW100" s="3643"/>
      <c r="BTX100" s="3643"/>
      <c r="BTY100" s="3643"/>
      <c r="BTZ100" s="3643"/>
      <c r="BUA100" s="3644"/>
      <c r="BUB100" s="3645"/>
      <c r="BUC100" s="2386"/>
      <c r="BUD100" s="3646"/>
      <c r="BUE100" s="3647"/>
      <c r="BUF100" s="3648"/>
      <c r="BUG100" s="3646"/>
      <c r="BUH100" s="3647"/>
      <c r="BUI100" s="3646"/>
      <c r="BUJ100" s="3643"/>
      <c r="BUK100" s="3643"/>
      <c r="BUL100" s="3647"/>
      <c r="BUM100" s="3642"/>
      <c r="BUN100" s="3643"/>
      <c r="BUO100" s="3642"/>
      <c r="BUP100" s="3643"/>
      <c r="BUQ100" s="3643"/>
      <c r="BUR100" s="3643"/>
      <c r="BUS100" s="3643"/>
      <c r="BUT100" s="3644"/>
      <c r="BUU100" s="3645"/>
      <c r="BUV100" s="2386"/>
      <c r="BUW100" s="3646"/>
      <c r="BUX100" s="3647"/>
      <c r="BUY100" s="3648"/>
      <c r="BUZ100" s="3646"/>
      <c r="BVA100" s="3647"/>
      <c r="BVB100" s="3646"/>
      <c r="BVC100" s="3643"/>
      <c r="BVD100" s="3643"/>
      <c r="BVE100" s="3647"/>
      <c r="BVF100" s="3642"/>
      <c r="BVG100" s="3643"/>
      <c r="BVH100" s="3642"/>
      <c r="BVI100" s="3643"/>
      <c r="BVJ100" s="3643"/>
      <c r="BVK100" s="3643"/>
      <c r="BVL100" s="3643"/>
      <c r="BVM100" s="3644"/>
      <c r="BVN100" s="3645"/>
      <c r="BVO100" s="2386"/>
      <c r="BVP100" s="3646"/>
      <c r="BVQ100" s="3647"/>
      <c r="BVR100" s="3648"/>
      <c r="BVS100" s="3646"/>
      <c r="BVT100" s="3647"/>
      <c r="BVU100" s="3646"/>
      <c r="BVV100" s="3643"/>
      <c r="BVW100" s="3643"/>
      <c r="BVX100" s="3647"/>
      <c r="BVY100" s="3642"/>
      <c r="BVZ100" s="3643"/>
      <c r="BWA100" s="3642"/>
      <c r="BWB100" s="3643"/>
      <c r="BWC100" s="3643"/>
      <c r="BWD100" s="3643"/>
      <c r="BWE100" s="3643"/>
      <c r="BWF100" s="3644"/>
      <c r="BWG100" s="3645"/>
      <c r="BWH100" s="2386"/>
      <c r="BWI100" s="3646"/>
      <c r="BWJ100" s="3647"/>
      <c r="BWK100" s="3648"/>
      <c r="BWL100" s="3646"/>
      <c r="BWM100" s="3647"/>
      <c r="BWN100" s="3646"/>
      <c r="BWO100" s="3643"/>
      <c r="BWP100" s="3643"/>
      <c r="BWQ100" s="3647"/>
      <c r="BWR100" s="3642"/>
      <c r="BWS100" s="3643"/>
      <c r="BWT100" s="3642"/>
      <c r="BWU100" s="3643"/>
      <c r="BWV100" s="3643"/>
      <c r="BWW100" s="3643"/>
      <c r="BWX100" s="3643"/>
      <c r="BWY100" s="3644"/>
      <c r="BWZ100" s="3645"/>
      <c r="BXA100" s="2386"/>
      <c r="BXB100" s="3646"/>
      <c r="BXC100" s="3647"/>
      <c r="BXD100" s="3648"/>
      <c r="BXE100" s="3646"/>
      <c r="BXF100" s="3647"/>
      <c r="BXG100" s="3646"/>
      <c r="BXH100" s="3643"/>
      <c r="BXI100" s="3643"/>
      <c r="BXJ100" s="3647"/>
      <c r="BXK100" s="3642"/>
      <c r="BXL100" s="3643"/>
      <c r="BXM100" s="3642"/>
      <c r="BXN100" s="3643"/>
      <c r="BXO100" s="3643"/>
      <c r="BXP100" s="3643"/>
      <c r="BXQ100" s="3643"/>
      <c r="BXR100" s="3644"/>
      <c r="BXS100" s="3645"/>
      <c r="BXT100" s="2386"/>
      <c r="BXU100" s="3646"/>
      <c r="BXV100" s="3647"/>
      <c r="BXW100" s="3648"/>
      <c r="BXX100" s="3646"/>
      <c r="BXY100" s="3647"/>
      <c r="BXZ100" s="3646"/>
      <c r="BYA100" s="3643"/>
      <c r="BYB100" s="3643"/>
      <c r="BYC100" s="3647"/>
      <c r="BYD100" s="3642"/>
      <c r="BYE100" s="3643"/>
      <c r="BYF100" s="3642"/>
      <c r="BYG100" s="3643"/>
      <c r="BYH100" s="3643"/>
      <c r="BYI100" s="3643"/>
      <c r="BYJ100" s="3643"/>
      <c r="BYK100" s="3644"/>
      <c r="BYL100" s="3645"/>
      <c r="BYM100" s="2386"/>
      <c r="BYN100" s="3646"/>
      <c r="BYO100" s="3647"/>
      <c r="BYP100" s="3648"/>
      <c r="BYQ100" s="3646"/>
      <c r="BYR100" s="3647"/>
      <c r="BYS100" s="3646"/>
      <c r="BYT100" s="3643"/>
      <c r="BYU100" s="3643"/>
      <c r="BYV100" s="3647"/>
      <c r="BYW100" s="3642"/>
      <c r="BYX100" s="3643"/>
      <c r="BYY100" s="3642"/>
      <c r="BYZ100" s="3643"/>
      <c r="BZA100" s="3643"/>
      <c r="BZB100" s="3643"/>
      <c r="BZC100" s="3643"/>
      <c r="BZD100" s="3644"/>
      <c r="BZE100" s="3645"/>
      <c r="BZF100" s="2386"/>
      <c r="BZG100" s="3646"/>
      <c r="BZH100" s="3647"/>
      <c r="BZI100" s="3648"/>
      <c r="BZJ100" s="3646"/>
      <c r="BZK100" s="3647"/>
      <c r="BZL100" s="3646"/>
      <c r="BZM100" s="3643"/>
      <c r="BZN100" s="3643"/>
      <c r="BZO100" s="3647"/>
      <c r="BZP100" s="3642"/>
      <c r="BZQ100" s="3643"/>
      <c r="BZR100" s="3642"/>
      <c r="BZS100" s="3643"/>
      <c r="BZT100" s="3643"/>
      <c r="BZU100" s="3643"/>
      <c r="BZV100" s="3643"/>
      <c r="BZW100" s="3644"/>
      <c r="BZX100" s="3645"/>
      <c r="BZY100" s="2386"/>
      <c r="BZZ100" s="3646"/>
      <c r="CAA100" s="3647"/>
      <c r="CAB100" s="3648"/>
      <c r="CAC100" s="3646"/>
      <c r="CAD100" s="3647"/>
      <c r="CAE100" s="3646"/>
      <c r="CAF100" s="3643"/>
      <c r="CAG100" s="3643"/>
      <c r="CAH100" s="3647"/>
      <c r="CAI100" s="3642"/>
      <c r="CAJ100" s="3643"/>
      <c r="CAK100" s="3642"/>
      <c r="CAL100" s="3643"/>
      <c r="CAM100" s="3643"/>
      <c r="CAN100" s="3643"/>
      <c r="CAO100" s="3643"/>
      <c r="CAP100" s="3644"/>
      <c r="CAQ100" s="3645"/>
      <c r="CAR100" s="2386"/>
      <c r="CAS100" s="3646"/>
      <c r="CAT100" s="3647"/>
      <c r="CAU100" s="3648"/>
      <c r="CAV100" s="3646"/>
      <c r="CAW100" s="3647"/>
      <c r="CAX100" s="3646"/>
      <c r="CAY100" s="3643"/>
      <c r="CAZ100" s="3643"/>
      <c r="CBA100" s="3647"/>
      <c r="CBB100" s="3642"/>
      <c r="CBC100" s="3643"/>
      <c r="CBD100" s="3642"/>
      <c r="CBE100" s="3643"/>
      <c r="CBF100" s="3643"/>
      <c r="CBG100" s="3643"/>
      <c r="CBH100" s="3643"/>
      <c r="CBI100" s="3644"/>
      <c r="CBJ100" s="3645"/>
      <c r="CBK100" s="2386"/>
      <c r="CBL100" s="3646"/>
      <c r="CBM100" s="3647"/>
      <c r="CBN100" s="3648"/>
      <c r="CBO100" s="3646"/>
      <c r="CBP100" s="3647"/>
      <c r="CBQ100" s="3646"/>
      <c r="CBR100" s="3643"/>
      <c r="CBS100" s="3643"/>
      <c r="CBT100" s="3647"/>
      <c r="CBU100" s="3642"/>
      <c r="CBV100" s="3643"/>
      <c r="CBW100" s="3642"/>
      <c r="CBX100" s="3643"/>
      <c r="CBY100" s="3643"/>
      <c r="CBZ100" s="3643"/>
      <c r="CCA100" s="3643"/>
      <c r="CCB100" s="3644"/>
      <c r="CCC100" s="3645"/>
      <c r="CCD100" s="2386"/>
      <c r="CCE100" s="3646"/>
      <c r="CCF100" s="3647"/>
      <c r="CCG100" s="3648"/>
      <c r="CCH100" s="3646"/>
      <c r="CCI100" s="3647"/>
      <c r="CCJ100" s="3646"/>
      <c r="CCK100" s="3643"/>
      <c r="CCL100" s="3643"/>
      <c r="CCM100" s="3647"/>
      <c r="CCN100" s="3642"/>
      <c r="CCO100" s="3643"/>
      <c r="CCP100" s="3642"/>
      <c r="CCQ100" s="3643"/>
      <c r="CCR100" s="3643"/>
      <c r="CCS100" s="3643"/>
      <c r="CCT100" s="3643"/>
      <c r="CCU100" s="3644"/>
      <c r="CCV100" s="3645"/>
      <c r="CCW100" s="2386"/>
      <c r="CCX100" s="3646"/>
      <c r="CCY100" s="3647"/>
      <c r="CCZ100" s="3648"/>
      <c r="CDA100" s="3646"/>
      <c r="CDB100" s="3647"/>
      <c r="CDC100" s="3646"/>
      <c r="CDD100" s="3643"/>
      <c r="CDE100" s="3643"/>
      <c r="CDF100" s="3647"/>
      <c r="CDG100" s="3642"/>
      <c r="CDH100" s="3643"/>
      <c r="CDI100" s="3642"/>
      <c r="CDJ100" s="3643"/>
      <c r="CDK100" s="3643"/>
      <c r="CDL100" s="3643"/>
      <c r="CDM100" s="3643"/>
      <c r="CDN100" s="3644"/>
      <c r="CDO100" s="3645"/>
      <c r="CDP100" s="2386"/>
      <c r="CDQ100" s="3646"/>
      <c r="CDR100" s="3647"/>
      <c r="CDS100" s="3648"/>
      <c r="CDT100" s="3646"/>
      <c r="CDU100" s="3647"/>
      <c r="CDV100" s="3646"/>
      <c r="CDW100" s="3643"/>
      <c r="CDX100" s="3643"/>
      <c r="CDY100" s="3647"/>
      <c r="CDZ100" s="3642"/>
      <c r="CEA100" s="3643"/>
      <c r="CEB100" s="3642"/>
      <c r="CEC100" s="3643"/>
      <c r="CED100" s="3643"/>
      <c r="CEE100" s="3643"/>
      <c r="CEF100" s="3643"/>
      <c r="CEG100" s="3644"/>
      <c r="CEH100" s="3645"/>
      <c r="CEI100" s="2386"/>
      <c r="CEJ100" s="3646"/>
      <c r="CEK100" s="3647"/>
      <c r="CEL100" s="3648"/>
      <c r="CEM100" s="3646"/>
      <c r="CEN100" s="3647"/>
      <c r="CEO100" s="3646"/>
      <c r="CEP100" s="3643"/>
      <c r="CEQ100" s="3643"/>
      <c r="CER100" s="3647"/>
      <c r="CES100" s="3642"/>
      <c r="CET100" s="3643"/>
      <c r="CEU100" s="3642"/>
      <c r="CEV100" s="3643"/>
      <c r="CEW100" s="3643"/>
      <c r="CEX100" s="3643"/>
      <c r="CEY100" s="3643"/>
      <c r="CEZ100" s="3644"/>
      <c r="CFA100" s="3645"/>
      <c r="CFB100" s="2386"/>
      <c r="CFC100" s="3646"/>
      <c r="CFD100" s="3647"/>
      <c r="CFE100" s="3648"/>
      <c r="CFF100" s="3646"/>
      <c r="CFG100" s="3647"/>
      <c r="CFH100" s="3646"/>
      <c r="CFI100" s="3643"/>
      <c r="CFJ100" s="3643"/>
      <c r="CFK100" s="3647"/>
      <c r="CFL100" s="3642"/>
      <c r="CFM100" s="3643"/>
      <c r="CFN100" s="3642"/>
      <c r="CFO100" s="3643"/>
      <c r="CFP100" s="3643"/>
      <c r="CFQ100" s="3643"/>
      <c r="CFR100" s="3643"/>
      <c r="CFS100" s="3644"/>
      <c r="CFT100" s="3645"/>
      <c r="CFU100" s="2386"/>
      <c r="CFV100" s="3646"/>
      <c r="CFW100" s="3647"/>
      <c r="CFX100" s="3648"/>
      <c r="CFY100" s="3646"/>
      <c r="CFZ100" s="3647"/>
      <c r="CGA100" s="3646"/>
      <c r="CGB100" s="3643"/>
      <c r="CGC100" s="3643"/>
      <c r="CGD100" s="3647"/>
      <c r="CGE100" s="3642"/>
      <c r="CGF100" s="3643"/>
      <c r="CGG100" s="3642"/>
      <c r="CGH100" s="3643"/>
      <c r="CGI100" s="3643"/>
      <c r="CGJ100" s="3643"/>
      <c r="CGK100" s="3643"/>
      <c r="CGL100" s="3644"/>
      <c r="CGM100" s="3645"/>
      <c r="CGN100" s="2386"/>
      <c r="CGO100" s="3646"/>
      <c r="CGP100" s="3647"/>
      <c r="CGQ100" s="3648"/>
      <c r="CGR100" s="3646"/>
      <c r="CGS100" s="3647"/>
      <c r="CGT100" s="3646"/>
      <c r="CGU100" s="3643"/>
      <c r="CGV100" s="3643"/>
      <c r="CGW100" s="3647"/>
      <c r="CGX100" s="3642"/>
      <c r="CGY100" s="3643"/>
      <c r="CGZ100" s="3642"/>
      <c r="CHA100" s="3643"/>
      <c r="CHB100" s="3643"/>
      <c r="CHC100" s="3643"/>
      <c r="CHD100" s="3643"/>
      <c r="CHE100" s="3644"/>
      <c r="CHF100" s="3645"/>
      <c r="CHG100" s="2386"/>
      <c r="CHH100" s="3646"/>
      <c r="CHI100" s="3647"/>
      <c r="CHJ100" s="3648"/>
      <c r="CHK100" s="3646"/>
      <c r="CHL100" s="3647"/>
      <c r="CHM100" s="3646"/>
      <c r="CHN100" s="3643"/>
      <c r="CHO100" s="3643"/>
      <c r="CHP100" s="3647"/>
      <c r="CHQ100" s="3642"/>
      <c r="CHR100" s="3643"/>
      <c r="CHS100" s="3642"/>
      <c r="CHT100" s="3643"/>
      <c r="CHU100" s="3643"/>
      <c r="CHV100" s="3643"/>
      <c r="CHW100" s="3643"/>
      <c r="CHX100" s="3644"/>
      <c r="CHY100" s="3645"/>
      <c r="CHZ100" s="2386"/>
      <c r="CIA100" s="3646"/>
      <c r="CIB100" s="3647"/>
      <c r="CIC100" s="3648"/>
      <c r="CID100" s="3646"/>
      <c r="CIE100" s="3647"/>
      <c r="CIF100" s="3646"/>
      <c r="CIG100" s="3643"/>
      <c r="CIH100" s="3643"/>
      <c r="CII100" s="3647"/>
      <c r="CIJ100" s="3642"/>
      <c r="CIK100" s="3643"/>
      <c r="CIL100" s="3642"/>
      <c r="CIM100" s="3643"/>
      <c r="CIN100" s="3643"/>
      <c r="CIO100" s="3643"/>
      <c r="CIP100" s="3643"/>
      <c r="CIQ100" s="3644"/>
      <c r="CIR100" s="3645"/>
      <c r="CIS100" s="2386"/>
      <c r="CIT100" s="3646"/>
      <c r="CIU100" s="3647"/>
      <c r="CIV100" s="3648"/>
      <c r="CIW100" s="3646"/>
      <c r="CIX100" s="3647"/>
      <c r="CIY100" s="3646"/>
      <c r="CIZ100" s="3643"/>
      <c r="CJA100" s="3643"/>
      <c r="CJB100" s="3647"/>
      <c r="CJC100" s="3642"/>
      <c r="CJD100" s="3643"/>
      <c r="CJE100" s="3642"/>
      <c r="CJF100" s="3643"/>
      <c r="CJG100" s="3643"/>
      <c r="CJH100" s="3643"/>
      <c r="CJI100" s="3643"/>
      <c r="CJJ100" s="3644"/>
      <c r="CJK100" s="3645"/>
      <c r="CJL100" s="2386"/>
      <c r="CJM100" s="3646"/>
      <c r="CJN100" s="3647"/>
      <c r="CJO100" s="3648"/>
      <c r="CJP100" s="3646"/>
      <c r="CJQ100" s="3647"/>
      <c r="CJR100" s="3646"/>
      <c r="CJS100" s="3643"/>
      <c r="CJT100" s="3643"/>
      <c r="CJU100" s="3647"/>
      <c r="CJV100" s="3642"/>
      <c r="CJW100" s="3643"/>
      <c r="CJX100" s="3642"/>
      <c r="CJY100" s="3643"/>
      <c r="CJZ100" s="3643"/>
      <c r="CKA100" s="3643"/>
      <c r="CKB100" s="3643"/>
      <c r="CKC100" s="3644"/>
      <c r="CKD100" s="3645"/>
      <c r="CKE100" s="2386"/>
      <c r="CKF100" s="3646"/>
      <c r="CKG100" s="3647"/>
      <c r="CKH100" s="3648"/>
      <c r="CKI100" s="3646"/>
      <c r="CKJ100" s="3647"/>
      <c r="CKK100" s="3646"/>
      <c r="CKL100" s="3643"/>
      <c r="CKM100" s="3643"/>
      <c r="CKN100" s="3647"/>
      <c r="CKO100" s="3642"/>
      <c r="CKP100" s="3643"/>
      <c r="CKQ100" s="3642"/>
      <c r="CKR100" s="3643"/>
      <c r="CKS100" s="3643"/>
      <c r="CKT100" s="3643"/>
      <c r="CKU100" s="3643"/>
      <c r="CKV100" s="3644"/>
      <c r="CKW100" s="3645"/>
      <c r="CKX100" s="2386"/>
      <c r="CKY100" s="3646"/>
      <c r="CKZ100" s="3647"/>
      <c r="CLA100" s="3648"/>
      <c r="CLB100" s="3646"/>
      <c r="CLC100" s="3647"/>
      <c r="CLD100" s="3646"/>
      <c r="CLE100" s="3643"/>
      <c r="CLF100" s="3643"/>
      <c r="CLG100" s="3647"/>
      <c r="CLH100" s="3642"/>
      <c r="CLI100" s="3643"/>
      <c r="CLJ100" s="3642"/>
      <c r="CLK100" s="3643"/>
      <c r="CLL100" s="3643"/>
      <c r="CLM100" s="3643"/>
      <c r="CLN100" s="3643"/>
      <c r="CLO100" s="3644"/>
      <c r="CLP100" s="3645"/>
      <c r="CLQ100" s="2386"/>
      <c r="CLR100" s="3646"/>
      <c r="CLS100" s="3647"/>
      <c r="CLT100" s="3648"/>
      <c r="CLU100" s="3646"/>
      <c r="CLV100" s="3647"/>
      <c r="CLW100" s="3646"/>
      <c r="CLX100" s="3643"/>
      <c r="CLY100" s="3643"/>
      <c r="CLZ100" s="3647"/>
      <c r="CMA100" s="3642"/>
      <c r="CMB100" s="3643"/>
      <c r="CMC100" s="3642"/>
      <c r="CMD100" s="3643"/>
      <c r="CME100" s="3643"/>
      <c r="CMF100" s="3643"/>
      <c r="CMG100" s="3643"/>
      <c r="CMH100" s="3644"/>
      <c r="CMI100" s="3645"/>
      <c r="CMJ100" s="2386"/>
      <c r="CMK100" s="3646"/>
      <c r="CML100" s="3647"/>
      <c r="CMM100" s="3648"/>
      <c r="CMN100" s="3646"/>
      <c r="CMO100" s="3647"/>
      <c r="CMP100" s="3646"/>
      <c r="CMQ100" s="3643"/>
      <c r="CMR100" s="3643"/>
      <c r="CMS100" s="3647"/>
      <c r="CMT100" s="3642"/>
      <c r="CMU100" s="3643"/>
      <c r="CMV100" s="3642"/>
      <c r="CMW100" s="3643"/>
      <c r="CMX100" s="3643"/>
      <c r="CMY100" s="3643"/>
      <c r="CMZ100" s="3643"/>
      <c r="CNA100" s="3644"/>
      <c r="CNB100" s="3645"/>
      <c r="CNC100" s="2386"/>
      <c r="CND100" s="3646"/>
      <c r="CNE100" s="3647"/>
      <c r="CNF100" s="3648"/>
      <c r="CNG100" s="3646"/>
      <c r="CNH100" s="3647"/>
      <c r="CNI100" s="3646"/>
      <c r="CNJ100" s="3643"/>
      <c r="CNK100" s="3643"/>
      <c r="CNL100" s="3647"/>
      <c r="CNM100" s="3642"/>
      <c r="CNN100" s="3643"/>
      <c r="CNO100" s="3642"/>
      <c r="CNP100" s="3643"/>
      <c r="CNQ100" s="3643"/>
      <c r="CNR100" s="3643"/>
      <c r="CNS100" s="3643"/>
      <c r="CNT100" s="3644"/>
      <c r="CNU100" s="3645"/>
      <c r="CNV100" s="2386"/>
      <c r="CNW100" s="3646"/>
      <c r="CNX100" s="3647"/>
      <c r="CNY100" s="3648"/>
      <c r="CNZ100" s="3646"/>
      <c r="COA100" s="3647"/>
      <c r="COB100" s="3646"/>
      <c r="COC100" s="3643"/>
      <c r="COD100" s="3643"/>
      <c r="COE100" s="3647"/>
      <c r="COF100" s="3642"/>
      <c r="COG100" s="3643"/>
      <c r="COH100" s="3642"/>
      <c r="COI100" s="3643"/>
      <c r="COJ100" s="3643"/>
      <c r="COK100" s="3643"/>
      <c r="COL100" s="3643"/>
      <c r="COM100" s="3644"/>
      <c r="CON100" s="3645"/>
      <c r="COO100" s="2386"/>
      <c r="COP100" s="3646"/>
      <c r="COQ100" s="3647"/>
      <c r="COR100" s="3648"/>
      <c r="COS100" s="3646"/>
      <c r="COT100" s="3647"/>
      <c r="COU100" s="3646"/>
      <c r="COV100" s="3643"/>
      <c r="COW100" s="3643"/>
      <c r="COX100" s="3647"/>
      <c r="COY100" s="3642"/>
      <c r="COZ100" s="3643"/>
      <c r="CPA100" s="3642"/>
      <c r="CPB100" s="3643"/>
      <c r="CPC100" s="3643"/>
      <c r="CPD100" s="3643"/>
      <c r="CPE100" s="3643"/>
      <c r="CPF100" s="3644"/>
      <c r="CPG100" s="3645"/>
      <c r="CPH100" s="2386"/>
      <c r="CPI100" s="3646"/>
      <c r="CPJ100" s="3647"/>
      <c r="CPK100" s="3648"/>
      <c r="CPL100" s="3646"/>
      <c r="CPM100" s="3647"/>
      <c r="CPN100" s="3646"/>
      <c r="CPO100" s="3643"/>
      <c r="CPP100" s="3643"/>
      <c r="CPQ100" s="3647"/>
      <c r="CPR100" s="3642"/>
      <c r="CPS100" s="3643"/>
      <c r="CPT100" s="3642"/>
      <c r="CPU100" s="3643"/>
      <c r="CPV100" s="3643"/>
      <c r="CPW100" s="3643"/>
      <c r="CPX100" s="3643"/>
      <c r="CPY100" s="3644"/>
      <c r="CPZ100" s="3645"/>
      <c r="CQA100" s="2386"/>
      <c r="CQB100" s="3646"/>
      <c r="CQC100" s="3647"/>
      <c r="CQD100" s="3648"/>
      <c r="CQE100" s="3646"/>
      <c r="CQF100" s="3647"/>
      <c r="CQG100" s="3646"/>
      <c r="CQH100" s="3643"/>
      <c r="CQI100" s="3643"/>
      <c r="CQJ100" s="3647"/>
      <c r="CQK100" s="3642"/>
      <c r="CQL100" s="3643"/>
      <c r="CQM100" s="3642"/>
      <c r="CQN100" s="3643"/>
      <c r="CQO100" s="3643"/>
      <c r="CQP100" s="3643"/>
      <c r="CQQ100" s="3643"/>
      <c r="CQR100" s="3644"/>
      <c r="CQS100" s="3645"/>
      <c r="CQT100" s="2386"/>
      <c r="CQU100" s="3646"/>
      <c r="CQV100" s="3647"/>
      <c r="CQW100" s="3648"/>
      <c r="CQX100" s="3646"/>
      <c r="CQY100" s="3647"/>
      <c r="CQZ100" s="3646"/>
      <c r="CRA100" s="3643"/>
      <c r="CRB100" s="3643"/>
      <c r="CRC100" s="3647"/>
      <c r="CRD100" s="3642"/>
      <c r="CRE100" s="3643"/>
      <c r="CRF100" s="3642"/>
      <c r="CRG100" s="3643"/>
      <c r="CRH100" s="3643"/>
      <c r="CRI100" s="3643"/>
      <c r="CRJ100" s="3643"/>
      <c r="CRK100" s="3644"/>
      <c r="CRL100" s="3645"/>
      <c r="CRM100" s="2386"/>
      <c r="CRN100" s="3646"/>
      <c r="CRO100" s="3647"/>
      <c r="CRP100" s="3648"/>
      <c r="CRQ100" s="3646"/>
      <c r="CRR100" s="3647"/>
      <c r="CRS100" s="3646"/>
      <c r="CRT100" s="3643"/>
      <c r="CRU100" s="3643"/>
      <c r="CRV100" s="3647"/>
      <c r="CRW100" s="3642"/>
      <c r="CRX100" s="3643"/>
      <c r="CRY100" s="3642"/>
      <c r="CRZ100" s="3643"/>
      <c r="CSA100" s="3643"/>
      <c r="CSB100" s="3643"/>
      <c r="CSC100" s="3643"/>
      <c r="CSD100" s="3644"/>
      <c r="CSE100" s="3645"/>
      <c r="CSF100" s="2386"/>
      <c r="CSG100" s="3646"/>
      <c r="CSH100" s="3647"/>
      <c r="CSI100" s="3648"/>
      <c r="CSJ100" s="3646"/>
      <c r="CSK100" s="3647"/>
      <c r="CSL100" s="3646"/>
      <c r="CSM100" s="3643"/>
      <c r="CSN100" s="3643"/>
      <c r="CSO100" s="3647"/>
      <c r="CSP100" s="3642"/>
      <c r="CSQ100" s="3643"/>
      <c r="CSR100" s="3642"/>
      <c r="CSS100" s="3643"/>
      <c r="CST100" s="3643"/>
      <c r="CSU100" s="3643"/>
      <c r="CSV100" s="3643"/>
      <c r="CSW100" s="3644"/>
      <c r="CSX100" s="3645"/>
      <c r="CSY100" s="2386"/>
      <c r="CSZ100" s="3646"/>
      <c r="CTA100" s="3647"/>
      <c r="CTB100" s="3648"/>
      <c r="CTC100" s="3646"/>
      <c r="CTD100" s="3647"/>
      <c r="CTE100" s="3646"/>
      <c r="CTF100" s="3643"/>
      <c r="CTG100" s="3643"/>
      <c r="CTH100" s="3647"/>
      <c r="CTI100" s="3642"/>
      <c r="CTJ100" s="3643"/>
      <c r="CTK100" s="3642"/>
      <c r="CTL100" s="3643"/>
      <c r="CTM100" s="3643"/>
      <c r="CTN100" s="3643"/>
      <c r="CTO100" s="3643"/>
      <c r="CTP100" s="3644"/>
      <c r="CTQ100" s="3645"/>
      <c r="CTR100" s="2386"/>
      <c r="CTS100" s="3646"/>
      <c r="CTT100" s="3647"/>
      <c r="CTU100" s="3648"/>
      <c r="CTV100" s="3646"/>
      <c r="CTW100" s="3647"/>
      <c r="CTX100" s="3646"/>
      <c r="CTY100" s="3643"/>
      <c r="CTZ100" s="3643"/>
      <c r="CUA100" s="3647"/>
      <c r="CUB100" s="3642"/>
      <c r="CUC100" s="3643"/>
      <c r="CUD100" s="3642"/>
      <c r="CUE100" s="3643"/>
      <c r="CUF100" s="3643"/>
      <c r="CUG100" s="3643"/>
      <c r="CUH100" s="3643"/>
      <c r="CUI100" s="3644"/>
      <c r="CUJ100" s="3645"/>
      <c r="CUK100" s="2386"/>
      <c r="CUL100" s="3646"/>
      <c r="CUM100" s="3647"/>
      <c r="CUN100" s="3648"/>
      <c r="CUO100" s="3646"/>
      <c r="CUP100" s="3647"/>
      <c r="CUQ100" s="3646"/>
      <c r="CUR100" s="3643"/>
      <c r="CUS100" s="3643"/>
      <c r="CUT100" s="3647"/>
      <c r="CUU100" s="3642"/>
      <c r="CUV100" s="3643"/>
      <c r="CUW100" s="3642"/>
      <c r="CUX100" s="3643"/>
      <c r="CUY100" s="3643"/>
      <c r="CUZ100" s="3643"/>
      <c r="CVA100" s="3643"/>
      <c r="CVB100" s="3644"/>
      <c r="CVC100" s="3645"/>
      <c r="CVD100" s="2386"/>
      <c r="CVE100" s="3646"/>
      <c r="CVF100" s="3647"/>
      <c r="CVG100" s="3648"/>
      <c r="CVH100" s="3646"/>
      <c r="CVI100" s="3647"/>
      <c r="CVJ100" s="3646"/>
      <c r="CVK100" s="3643"/>
      <c r="CVL100" s="3643"/>
      <c r="CVM100" s="3647"/>
      <c r="CVN100" s="3642"/>
      <c r="CVO100" s="3643"/>
      <c r="CVP100" s="3642"/>
      <c r="CVQ100" s="3643"/>
      <c r="CVR100" s="3643"/>
      <c r="CVS100" s="3643"/>
      <c r="CVT100" s="3643"/>
      <c r="CVU100" s="3644"/>
      <c r="CVV100" s="3645"/>
      <c r="CVW100" s="2386"/>
      <c r="CVX100" s="3646"/>
      <c r="CVY100" s="3647"/>
      <c r="CVZ100" s="3648"/>
      <c r="CWA100" s="3646"/>
      <c r="CWB100" s="3647"/>
      <c r="CWC100" s="3646"/>
      <c r="CWD100" s="3643"/>
      <c r="CWE100" s="3643"/>
      <c r="CWF100" s="3647"/>
      <c r="CWG100" s="3642"/>
      <c r="CWH100" s="3643"/>
      <c r="CWI100" s="3642"/>
      <c r="CWJ100" s="3643"/>
      <c r="CWK100" s="3643"/>
      <c r="CWL100" s="3643"/>
      <c r="CWM100" s="3643"/>
      <c r="CWN100" s="3644"/>
      <c r="CWO100" s="3645"/>
      <c r="CWP100" s="2386"/>
      <c r="CWQ100" s="3646"/>
      <c r="CWR100" s="3647"/>
      <c r="CWS100" s="3648"/>
      <c r="CWT100" s="3646"/>
      <c r="CWU100" s="3647"/>
      <c r="CWV100" s="3646"/>
      <c r="CWW100" s="3643"/>
      <c r="CWX100" s="3643"/>
      <c r="CWY100" s="3647"/>
      <c r="CWZ100" s="3642"/>
      <c r="CXA100" s="3643"/>
      <c r="CXB100" s="3642"/>
      <c r="CXC100" s="3643"/>
      <c r="CXD100" s="3643"/>
      <c r="CXE100" s="3643"/>
      <c r="CXF100" s="3643"/>
      <c r="CXG100" s="3644"/>
      <c r="CXH100" s="3645"/>
      <c r="CXI100" s="2386"/>
      <c r="CXJ100" s="3646"/>
      <c r="CXK100" s="3647"/>
      <c r="CXL100" s="3648"/>
      <c r="CXM100" s="3646"/>
      <c r="CXN100" s="3647"/>
      <c r="CXO100" s="3646"/>
      <c r="CXP100" s="3643"/>
      <c r="CXQ100" s="3643"/>
      <c r="CXR100" s="3647"/>
      <c r="CXS100" s="3642"/>
      <c r="CXT100" s="3643"/>
      <c r="CXU100" s="3642"/>
      <c r="CXV100" s="3643"/>
      <c r="CXW100" s="3643"/>
      <c r="CXX100" s="3643"/>
      <c r="CXY100" s="3643"/>
      <c r="CXZ100" s="3644"/>
      <c r="CYA100" s="3645"/>
      <c r="CYB100" s="2386"/>
      <c r="CYC100" s="3646"/>
      <c r="CYD100" s="3647"/>
      <c r="CYE100" s="3648"/>
      <c r="CYF100" s="3646"/>
      <c r="CYG100" s="3647"/>
      <c r="CYH100" s="3646"/>
      <c r="CYI100" s="3643"/>
      <c r="CYJ100" s="3643"/>
      <c r="CYK100" s="3647"/>
      <c r="CYL100" s="3642"/>
      <c r="CYM100" s="3643"/>
      <c r="CYN100" s="3642"/>
      <c r="CYO100" s="3643"/>
      <c r="CYP100" s="3643"/>
      <c r="CYQ100" s="3643"/>
      <c r="CYR100" s="3643"/>
      <c r="CYS100" s="3644"/>
      <c r="CYT100" s="3645"/>
      <c r="CYU100" s="2386"/>
      <c r="CYV100" s="3646"/>
      <c r="CYW100" s="3647"/>
      <c r="CYX100" s="3648"/>
      <c r="CYY100" s="3646"/>
      <c r="CYZ100" s="3647"/>
      <c r="CZA100" s="3646"/>
      <c r="CZB100" s="3643"/>
      <c r="CZC100" s="3643"/>
      <c r="CZD100" s="3647"/>
      <c r="CZE100" s="3642"/>
      <c r="CZF100" s="3643"/>
      <c r="CZG100" s="3642"/>
      <c r="CZH100" s="3643"/>
      <c r="CZI100" s="3643"/>
      <c r="CZJ100" s="3643"/>
      <c r="CZK100" s="3643"/>
      <c r="CZL100" s="3644"/>
      <c r="CZM100" s="3645"/>
      <c r="CZN100" s="2386"/>
      <c r="CZO100" s="3646"/>
      <c r="CZP100" s="3647"/>
      <c r="CZQ100" s="3648"/>
      <c r="CZR100" s="3646"/>
      <c r="CZS100" s="3647"/>
      <c r="CZT100" s="3646"/>
      <c r="CZU100" s="3643"/>
      <c r="CZV100" s="3643"/>
      <c r="CZW100" s="3647"/>
      <c r="CZX100" s="3642"/>
      <c r="CZY100" s="3643"/>
      <c r="CZZ100" s="3642"/>
      <c r="DAA100" s="3643"/>
      <c r="DAB100" s="3643"/>
      <c r="DAC100" s="3643"/>
      <c r="DAD100" s="3643"/>
      <c r="DAE100" s="3644"/>
      <c r="DAF100" s="3645"/>
      <c r="DAG100" s="2386"/>
      <c r="DAH100" s="3646"/>
      <c r="DAI100" s="3647"/>
      <c r="DAJ100" s="3648"/>
      <c r="DAK100" s="3646"/>
      <c r="DAL100" s="3647"/>
      <c r="DAM100" s="3646"/>
      <c r="DAN100" s="3643"/>
      <c r="DAO100" s="3643"/>
      <c r="DAP100" s="3647"/>
      <c r="DAQ100" s="3642"/>
      <c r="DAR100" s="3643"/>
      <c r="DAS100" s="3642"/>
      <c r="DAT100" s="3643"/>
      <c r="DAU100" s="3643"/>
      <c r="DAV100" s="3643"/>
      <c r="DAW100" s="3643"/>
      <c r="DAX100" s="3644"/>
      <c r="DAY100" s="3645"/>
      <c r="DAZ100" s="2386"/>
      <c r="DBA100" s="3646"/>
      <c r="DBB100" s="3647"/>
      <c r="DBC100" s="3648"/>
      <c r="DBD100" s="3646"/>
      <c r="DBE100" s="3647"/>
      <c r="DBF100" s="3646"/>
      <c r="DBG100" s="3643"/>
      <c r="DBH100" s="3643"/>
      <c r="DBI100" s="3647"/>
      <c r="DBJ100" s="3642"/>
      <c r="DBK100" s="3643"/>
      <c r="DBL100" s="3642"/>
      <c r="DBM100" s="3643"/>
      <c r="DBN100" s="3643"/>
      <c r="DBO100" s="3643"/>
      <c r="DBP100" s="3643"/>
      <c r="DBQ100" s="3644"/>
      <c r="DBR100" s="3645"/>
      <c r="DBS100" s="2386"/>
      <c r="DBT100" s="3646"/>
      <c r="DBU100" s="3647"/>
      <c r="DBV100" s="3648"/>
      <c r="DBW100" s="3646"/>
      <c r="DBX100" s="3647"/>
      <c r="DBY100" s="3646"/>
      <c r="DBZ100" s="3643"/>
      <c r="DCA100" s="3643"/>
      <c r="DCB100" s="3647"/>
      <c r="DCC100" s="3642"/>
      <c r="DCD100" s="3643"/>
      <c r="DCE100" s="3642"/>
      <c r="DCF100" s="3643"/>
      <c r="DCG100" s="3643"/>
      <c r="DCH100" s="3643"/>
      <c r="DCI100" s="3643"/>
      <c r="DCJ100" s="3644"/>
      <c r="DCK100" s="3645"/>
      <c r="DCL100" s="2386"/>
      <c r="DCM100" s="3646"/>
      <c r="DCN100" s="3647"/>
      <c r="DCO100" s="3648"/>
      <c r="DCP100" s="3646"/>
      <c r="DCQ100" s="3647"/>
      <c r="DCR100" s="3646"/>
      <c r="DCS100" s="3643"/>
      <c r="DCT100" s="3643"/>
      <c r="DCU100" s="3647"/>
      <c r="DCV100" s="3642"/>
      <c r="DCW100" s="3643"/>
      <c r="DCX100" s="3642"/>
      <c r="DCY100" s="3643"/>
      <c r="DCZ100" s="3643"/>
      <c r="DDA100" s="3643"/>
      <c r="DDB100" s="3643"/>
      <c r="DDC100" s="3644"/>
      <c r="DDD100" s="3645"/>
      <c r="DDE100" s="2386"/>
      <c r="DDF100" s="3646"/>
      <c r="DDG100" s="3647"/>
      <c r="DDH100" s="3648"/>
      <c r="DDI100" s="3646"/>
      <c r="DDJ100" s="3647"/>
      <c r="DDK100" s="3646"/>
      <c r="DDL100" s="3643"/>
      <c r="DDM100" s="3643"/>
      <c r="DDN100" s="3647"/>
      <c r="DDO100" s="3642"/>
      <c r="DDP100" s="3643"/>
      <c r="DDQ100" s="3642"/>
      <c r="DDR100" s="3643"/>
      <c r="DDS100" s="3643"/>
      <c r="DDT100" s="3643"/>
      <c r="DDU100" s="3643"/>
      <c r="DDV100" s="3644"/>
      <c r="DDW100" s="3645"/>
      <c r="DDX100" s="2386"/>
      <c r="DDY100" s="3646"/>
      <c r="DDZ100" s="3647"/>
      <c r="DEA100" s="3648"/>
      <c r="DEB100" s="3646"/>
      <c r="DEC100" s="3647"/>
      <c r="DED100" s="3646"/>
      <c r="DEE100" s="3643"/>
      <c r="DEF100" s="3643"/>
      <c r="DEG100" s="3647"/>
      <c r="DEH100" s="3642"/>
      <c r="DEI100" s="3643"/>
      <c r="DEJ100" s="3642"/>
      <c r="DEK100" s="3643"/>
      <c r="DEL100" s="3643"/>
      <c r="DEM100" s="3643"/>
      <c r="DEN100" s="3643"/>
      <c r="DEO100" s="3644"/>
      <c r="DEP100" s="3645"/>
      <c r="DEQ100" s="2386"/>
      <c r="DER100" s="3646"/>
      <c r="DES100" s="3647"/>
      <c r="DET100" s="3648"/>
      <c r="DEU100" s="3646"/>
      <c r="DEV100" s="3647"/>
      <c r="DEW100" s="3646"/>
      <c r="DEX100" s="3643"/>
      <c r="DEY100" s="3643"/>
      <c r="DEZ100" s="3647"/>
      <c r="DFA100" s="3642"/>
      <c r="DFB100" s="3643"/>
      <c r="DFC100" s="3642"/>
      <c r="DFD100" s="3643"/>
      <c r="DFE100" s="3643"/>
      <c r="DFF100" s="3643"/>
      <c r="DFG100" s="3643"/>
      <c r="DFH100" s="3644"/>
      <c r="DFI100" s="3645"/>
      <c r="DFJ100" s="2386"/>
      <c r="DFK100" s="3646"/>
      <c r="DFL100" s="3647"/>
      <c r="DFM100" s="3648"/>
      <c r="DFN100" s="3646"/>
      <c r="DFO100" s="3647"/>
      <c r="DFP100" s="3646"/>
      <c r="DFQ100" s="3643"/>
      <c r="DFR100" s="3643"/>
      <c r="DFS100" s="3647"/>
      <c r="DFT100" s="3642"/>
      <c r="DFU100" s="3643"/>
      <c r="DFV100" s="3642"/>
      <c r="DFW100" s="3643"/>
      <c r="DFX100" s="3643"/>
      <c r="DFY100" s="3643"/>
      <c r="DFZ100" s="3643"/>
      <c r="DGA100" s="3644"/>
      <c r="DGB100" s="3645"/>
      <c r="DGC100" s="2386"/>
      <c r="DGD100" s="3646"/>
      <c r="DGE100" s="3647"/>
      <c r="DGF100" s="3648"/>
      <c r="DGG100" s="3646"/>
      <c r="DGH100" s="3647"/>
      <c r="DGI100" s="3646"/>
      <c r="DGJ100" s="3643"/>
      <c r="DGK100" s="3643"/>
      <c r="DGL100" s="3647"/>
      <c r="DGM100" s="3642"/>
      <c r="DGN100" s="3643"/>
      <c r="DGO100" s="3642"/>
      <c r="DGP100" s="3643"/>
      <c r="DGQ100" s="3643"/>
      <c r="DGR100" s="3643"/>
      <c r="DGS100" s="3643"/>
      <c r="DGT100" s="3644"/>
      <c r="DGU100" s="3645"/>
      <c r="DGV100" s="2386"/>
      <c r="DGW100" s="3646"/>
      <c r="DGX100" s="3647"/>
      <c r="DGY100" s="3648"/>
      <c r="DGZ100" s="3646"/>
      <c r="DHA100" s="3647"/>
      <c r="DHB100" s="3646"/>
      <c r="DHC100" s="3643"/>
      <c r="DHD100" s="3643"/>
      <c r="DHE100" s="3647"/>
      <c r="DHF100" s="3642"/>
      <c r="DHG100" s="3643"/>
      <c r="DHH100" s="3642"/>
      <c r="DHI100" s="3643"/>
      <c r="DHJ100" s="3643"/>
      <c r="DHK100" s="3643"/>
      <c r="DHL100" s="3643"/>
      <c r="DHM100" s="3644"/>
      <c r="DHN100" s="3645"/>
      <c r="DHO100" s="2386"/>
      <c r="DHP100" s="3646"/>
      <c r="DHQ100" s="3647"/>
      <c r="DHR100" s="3648"/>
      <c r="DHS100" s="3646"/>
      <c r="DHT100" s="3647"/>
      <c r="DHU100" s="3646"/>
      <c r="DHV100" s="3643"/>
      <c r="DHW100" s="3643"/>
      <c r="DHX100" s="3647"/>
      <c r="DHY100" s="3642"/>
      <c r="DHZ100" s="3643"/>
      <c r="DIA100" s="3642"/>
      <c r="DIB100" s="3643"/>
      <c r="DIC100" s="3643"/>
      <c r="DID100" s="3643"/>
      <c r="DIE100" s="3643"/>
      <c r="DIF100" s="3644"/>
      <c r="DIG100" s="3645"/>
      <c r="DIH100" s="2386"/>
      <c r="DII100" s="3646"/>
      <c r="DIJ100" s="3647"/>
      <c r="DIK100" s="3648"/>
      <c r="DIL100" s="3646"/>
      <c r="DIM100" s="3647"/>
      <c r="DIN100" s="3646"/>
      <c r="DIO100" s="3643"/>
      <c r="DIP100" s="3643"/>
      <c r="DIQ100" s="3647"/>
      <c r="DIR100" s="3642"/>
      <c r="DIS100" s="3643"/>
      <c r="DIT100" s="3642"/>
      <c r="DIU100" s="3643"/>
      <c r="DIV100" s="3643"/>
      <c r="DIW100" s="3643"/>
      <c r="DIX100" s="3643"/>
      <c r="DIY100" s="3644"/>
      <c r="DIZ100" s="3645"/>
      <c r="DJA100" s="2386"/>
      <c r="DJB100" s="3646"/>
      <c r="DJC100" s="3647"/>
      <c r="DJD100" s="3648"/>
      <c r="DJE100" s="3646"/>
      <c r="DJF100" s="3647"/>
      <c r="DJG100" s="3646"/>
      <c r="DJH100" s="3643"/>
      <c r="DJI100" s="3643"/>
      <c r="DJJ100" s="3647"/>
      <c r="DJK100" s="3642"/>
      <c r="DJL100" s="3643"/>
      <c r="DJM100" s="3642"/>
      <c r="DJN100" s="3643"/>
      <c r="DJO100" s="3643"/>
      <c r="DJP100" s="3643"/>
      <c r="DJQ100" s="3643"/>
      <c r="DJR100" s="3644"/>
      <c r="DJS100" s="3645"/>
      <c r="DJT100" s="2386"/>
      <c r="DJU100" s="3646"/>
      <c r="DJV100" s="3647"/>
      <c r="DJW100" s="3648"/>
      <c r="DJX100" s="3646"/>
      <c r="DJY100" s="3647"/>
      <c r="DJZ100" s="3646"/>
      <c r="DKA100" s="3643"/>
      <c r="DKB100" s="3643"/>
      <c r="DKC100" s="3647"/>
      <c r="DKD100" s="3642"/>
      <c r="DKE100" s="3643"/>
      <c r="DKF100" s="3642"/>
      <c r="DKG100" s="3643"/>
      <c r="DKH100" s="3643"/>
      <c r="DKI100" s="3643"/>
      <c r="DKJ100" s="3643"/>
      <c r="DKK100" s="3644"/>
      <c r="DKL100" s="3645"/>
      <c r="DKM100" s="2386"/>
      <c r="DKN100" s="3646"/>
      <c r="DKO100" s="3647"/>
      <c r="DKP100" s="3648"/>
      <c r="DKQ100" s="3646"/>
      <c r="DKR100" s="3647"/>
      <c r="DKS100" s="3646"/>
      <c r="DKT100" s="3643"/>
      <c r="DKU100" s="3643"/>
      <c r="DKV100" s="3647"/>
      <c r="DKW100" s="3642"/>
      <c r="DKX100" s="3643"/>
      <c r="DKY100" s="3642"/>
      <c r="DKZ100" s="3643"/>
      <c r="DLA100" s="3643"/>
      <c r="DLB100" s="3643"/>
      <c r="DLC100" s="3643"/>
      <c r="DLD100" s="3644"/>
      <c r="DLE100" s="3645"/>
      <c r="DLF100" s="2386"/>
      <c r="DLG100" s="3646"/>
      <c r="DLH100" s="3647"/>
      <c r="DLI100" s="3648"/>
      <c r="DLJ100" s="3646"/>
      <c r="DLK100" s="3647"/>
      <c r="DLL100" s="3646"/>
      <c r="DLM100" s="3643"/>
      <c r="DLN100" s="3643"/>
      <c r="DLO100" s="3647"/>
      <c r="DLP100" s="3642"/>
      <c r="DLQ100" s="3643"/>
      <c r="DLR100" s="3642"/>
      <c r="DLS100" s="3643"/>
      <c r="DLT100" s="3643"/>
      <c r="DLU100" s="3643"/>
      <c r="DLV100" s="3643"/>
      <c r="DLW100" s="3644"/>
      <c r="DLX100" s="3645"/>
      <c r="DLY100" s="2386"/>
      <c r="DLZ100" s="3646"/>
      <c r="DMA100" s="3647"/>
      <c r="DMB100" s="3648"/>
      <c r="DMC100" s="3646"/>
      <c r="DMD100" s="3647"/>
      <c r="DME100" s="3646"/>
      <c r="DMF100" s="3643"/>
      <c r="DMG100" s="3643"/>
      <c r="DMH100" s="3647"/>
      <c r="DMI100" s="3642"/>
      <c r="DMJ100" s="3643"/>
      <c r="DMK100" s="3642"/>
      <c r="DML100" s="3643"/>
      <c r="DMM100" s="3643"/>
      <c r="DMN100" s="3643"/>
      <c r="DMO100" s="3643"/>
      <c r="DMP100" s="3644"/>
      <c r="DMQ100" s="3645"/>
      <c r="DMR100" s="2386"/>
      <c r="DMS100" s="3646"/>
      <c r="DMT100" s="3647"/>
      <c r="DMU100" s="3648"/>
      <c r="DMV100" s="3646"/>
      <c r="DMW100" s="3647"/>
      <c r="DMX100" s="3646"/>
      <c r="DMY100" s="3643"/>
      <c r="DMZ100" s="3643"/>
      <c r="DNA100" s="3647"/>
      <c r="DNB100" s="3642"/>
      <c r="DNC100" s="3643"/>
      <c r="DND100" s="3642"/>
      <c r="DNE100" s="3643"/>
      <c r="DNF100" s="3643"/>
      <c r="DNG100" s="3643"/>
      <c r="DNH100" s="3643"/>
      <c r="DNI100" s="3644"/>
      <c r="DNJ100" s="3645"/>
      <c r="DNK100" s="2386"/>
      <c r="DNL100" s="3646"/>
      <c r="DNM100" s="3647"/>
      <c r="DNN100" s="3648"/>
      <c r="DNO100" s="3646"/>
      <c r="DNP100" s="3647"/>
      <c r="DNQ100" s="3646"/>
      <c r="DNR100" s="3643"/>
      <c r="DNS100" s="3643"/>
      <c r="DNT100" s="3647"/>
      <c r="DNU100" s="3642"/>
      <c r="DNV100" s="3643"/>
      <c r="DNW100" s="3642"/>
      <c r="DNX100" s="3643"/>
      <c r="DNY100" s="3643"/>
      <c r="DNZ100" s="3643"/>
      <c r="DOA100" s="3643"/>
      <c r="DOB100" s="3644"/>
      <c r="DOC100" s="3645"/>
      <c r="DOD100" s="2386"/>
      <c r="DOE100" s="3646"/>
      <c r="DOF100" s="3647"/>
      <c r="DOG100" s="3648"/>
      <c r="DOH100" s="3646"/>
      <c r="DOI100" s="3647"/>
      <c r="DOJ100" s="3646"/>
      <c r="DOK100" s="3643"/>
      <c r="DOL100" s="3643"/>
      <c r="DOM100" s="3647"/>
      <c r="DON100" s="3642"/>
      <c r="DOO100" s="3643"/>
      <c r="DOP100" s="3642"/>
      <c r="DOQ100" s="3643"/>
      <c r="DOR100" s="3643"/>
      <c r="DOS100" s="3643"/>
      <c r="DOT100" s="3643"/>
      <c r="DOU100" s="3644"/>
      <c r="DOV100" s="3645"/>
      <c r="DOW100" s="2386"/>
      <c r="DOX100" s="3646"/>
      <c r="DOY100" s="3647"/>
      <c r="DOZ100" s="3648"/>
      <c r="DPA100" s="3646"/>
      <c r="DPB100" s="3647"/>
      <c r="DPC100" s="3646"/>
      <c r="DPD100" s="3643"/>
      <c r="DPE100" s="3643"/>
      <c r="DPF100" s="3647"/>
      <c r="DPG100" s="3642"/>
      <c r="DPH100" s="3643"/>
      <c r="DPI100" s="3642"/>
      <c r="DPJ100" s="3643"/>
      <c r="DPK100" s="3643"/>
      <c r="DPL100" s="3643"/>
      <c r="DPM100" s="3643"/>
      <c r="DPN100" s="3644"/>
      <c r="DPO100" s="3645"/>
      <c r="DPP100" s="2386"/>
      <c r="DPQ100" s="3646"/>
      <c r="DPR100" s="3647"/>
      <c r="DPS100" s="3648"/>
      <c r="DPT100" s="3646"/>
      <c r="DPU100" s="3647"/>
      <c r="DPV100" s="3646"/>
      <c r="DPW100" s="3643"/>
      <c r="DPX100" s="3643"/>
      <c r="DPY100" s="3647"/>
      <c r="DPZ100" s="3642"/>
      <c r="DQA100" s="3643"/>
      <c r="DQB100" s="3642"/>
      <c r="DQC100" s="3643"/>
      <c r="DQD100" s="3643"/>
      <c r="DQE100" s="3643"/>
      <c r="DQF100" s="3643"/>
      <c r="DQG100" s="3644"/>
      <c r="DQH100" s="3645"/>
      <c r="DQI100" s="2386"/>
      <c r="DQJ100" s="3646"/>
      <c r="DQK100" s="3647"/>
      <c r="DQL100" s="3648"/>
      <c r="DQM100" s="3646"/>
      <c r="DQN100" s="3647"/>
      <c r="DQO100" s="3646"/>
      <c r="DQP100" s="3643"/>
      <c r="DQQ100" s="3643"/>
      <c r="DQR100" s="3647"/>
      <c r="DQS100" s="3642"/>
      <c r="DQT100" s="3643"/>
      <c r="DQU100" s="3642"/>
      <c r="DQV100" s="3643"/>
      <c r="DQW100" s="3643"/>
      <c r="DQX100" s="3643"/>
      <c r="DQY100" s="3643"/>
      <c r="DQZ100" s="3644"/>
      <c r="DRA100" s="3645"/>
      <c r="DRB100" s="2386"/>
      <c r="DRC100" s="3646"/>
      <c r="DRD100" s="3647"/>
      <c r="DRE100" s="3648"/>
      <c r="DRF100" s="3646"/>
      <c r="DRG100" s="3647"/>
      <c r="DRH100" s="3646"/>
      <c r="DRI100" s="3643"/>
      <c r="DRJ100" s="3643"/>
      <c r="DRK100" s="3647"/>
      <c r="DRL100" s="3642"/>
      <c r="DRM100" s="3643"/>
      <c r="DRN100" s="3642"/>
      <c r="DRO100" s="3643"/>
      <c r="DRP100" s="3643"/>
      <c r="DRQ100" s="3643"/>
      <c r="DRR100" s="3643"/>
      <c r="DRS100" s="3644"/>
      <c r="DRT100" s="3645"/>
      <c r="DRU100" s="2386"/>
      <c r="DRV100" s="3646"/>
      <c r="DRW100" s="3647"/>
      <c r="DRX100" s="3648"/>
      <c r="DRY100" s="3646"/>
      <c r="DRZ100" s="3647"/>
      <c r="DSA100" s="3646"/>
      <c r="DSB100" s="3643"/>
      <c r="DSC100" s="3643"/>
      <c r="DSD100" s="3647"/>
      <c r="DSE100" s="3642"/>
      <c r="DSF100" s="3643"/>
      <c r="DSG100" s="3642"/>
      <c r="DSH100" s="3643"/>
      <c r="DSI100" s="3643"/>
      <c r="DSJ100" s="3643"/>
      <c r="DSK100" s="3643"/>
      <c r="DSL100" s="3644"/>
      <c r="DSM100" s="3645"/>
      <c r="DSN100" s="2386"/>
      <c r="DSO100" s="3646"/>
      <c r="DSP100" s="3647"/>
      <c r="DSQ100" s="3648"/>
      <c r="DSR100" s="3646"/>
      <c r="DSS100" s="3647"/>
      <c r="DST100" s="3646"/>
      <c r="DSU100" s="3643"/>
      <c r="DSV100" s="3643"/>
      <c r="DSW100" s="3647"/>
      <c r="DSX100" s="3642"/>
      <c r="DSY100" s="3643"/>
      <c r="DSZ100" s="3642"/>
      <c r="DTA100" s="3643"/>
      <c r="DTB100" s="3643"/>
      <c r="DTC100" s="3643"/>
      <c r="DTD100" s="3643"/>
      <c r="DTE100" s="3644"/>
      <c r="DTF100" s="3645"/>
      <c r="DTG100" s="2386"/>
      <c r="DTH100" s="3646"/>
      <c r="DTI100" s="3647"/>
      <c r="DTJ100" s="3648"/>
      <c r="DTK100" s="3646"/>
      <c r="DTL100" s="3647"/>
      <c r="DTM100" s="3646"/>
      <c r="DTN100" s="3643"/>
      <c r="DTO100" s="3643"/>
      <c r="DTP100" s="3647"/>
      <c r="DTQ100" s="3642"/>
      <c r="DTR100" s="3643"/>
      <c r="DTS100" s="3642"/>
      <c r="DTT100" s="3643"/>
      <c r="DTU100" s="3643"/>
      <c r="DTV100" s="3643"/>
      <c r="DTW100" s="3643"/>
      <c r="DTX100" s="3644"/>
      <c r="DTY100" s="3645"/>
      <c r="DTZ100" s="2386"/>
      <c r="DUA100" s="3646"/>
      <c r="DUB100" s="3647"/>
      <c r="DUC100" s="3648"/>
      <c r="DUD100" s="3646"/>
      <c r="DUE100" s="3647"/>
      <c r="DUF100" s="3646"/>
      <c r="DUG100" s="3643"/>
      <c r="DUH100" s="3643"/>
      <c r="DUI100" s="3647"/>
      <c r="DUJ100" s="3642"/>
      <c r="DUK100" s="3643"/>
      <c r="DUL100" s="3642"/>
      <c r="DUM100" s="3643"/>
      <c r="DUN100" s="3643"/>
      <c r="DUO100" s="3643"/>
      <c r="DUP100" s="3643"/>
      <c r="DUQ100" s="3644"/>
      <c r="DUR100" s="3645"/>
      <c r="DUS100" s="2386"/>
      <c r="DUT100" s="3646"/>
      <c r="DUU100" s="3647"/>
      <c r="DUV100" s="3648"/>
      <c r="DUW100" s="3646"/>
      <c r="DUX100" s="3647"/>
      <c r="DUY100" s="3646"/>
      <c r="DUZ100" s="3643"/>
      <c r="DVA100" s="3643"/>
      <c r="DVB100" s="3647"/>
      <c r="DVC100" s="3642"/>
      <c r="DVD100" s="3643"/>
      <c r="DVE100" s="3642"/>
      <c r="DVF100" s="3643"/>
      <c r="DVG100" s="3643"/>
      <c r="DVH100" s="3643"/>
      <c r="DVI100" s="3643"/>
      <c r="DVJ100" s="3644"/>
      <c r="DVK100" s="3645"/>
      <c r="DVL100" s="2386"/>
      <c r="DVM100" s="3646"/>
      <c r="DVN100" s="3647"/>
      <c r="DVO100" s="3648"/>
      <c r="DVP100" s="3646"/>
      <c r="DVQ100" s="3647"/>
      <c r="DVR100" s="3646"/>
      <c r="DVS100" s="3643"/>
      <c r="DVT100" s="3643"/>
      <c r="DVU100" s="3647"/>
      <c r="DVV100" s="3642"/>
      <c r="DVW100" s="3643"/>
      <c r="DVX100" s="3642"/>
      <c r="DVY100" s="3643"/>
      <c r="DVZ100" s="3643"/>
      <c r="DWA100" s="3643"/>
      <c r="DWB100" s="3643"/>
      <c r="DWC100" s="3644"/>
      <c r="DWD100" s="3645"/>
      <c r="DWE100" s="2386"/>
      <c r="DWF100" s="3646"/>
      <c r="DWG100" s="3647"/>
      <c r="DWH100" s="3648"/>
      <c r="DWI100" s="3646"/>
      <c r="DWJ100" s="3647"/>
      <c r="DWK100" s="3646"/>
      <c r="DWL100" s="3643"/>
      <c r="DWM100" s="3643"/>
      <c r="DWN100" s="3647"/>
      <c r="DWO100" s="3642"/>
      <c r="DWP100" s="3643"/>
      <c r="DWQ100" s="3642"/>
      <c r="DWR100" s="3643"/>
      <c r="DWS100" s="3643"/>
      <c r="DWT100" s="3643"/>
      <c r="DWU100" s="3643"/>
      <c r="DWV100" s="3644"/>
      <c r="DWW100" s="3645"/>
      <c r="DWX100" s="2386"/>
      <c r="DWY100" s="3646"/>
      <c r="DWZ100" s="3647"/>
      <c r="DXA100" s="3648"/>
      <c r="DXB100" s="3646"/>
      <c r="DXC100" s="3647"/>
      <c r="DXD100" s="3646"/>
      <c r="DXE100" s="3643"/>
      <c r="DXF100" s="3643"/>
      <c r="DXG100" s="3647"/>
      <c r="DXH100" s="3642"/>
      <c r="DXI100" s="3643"/>
      <c r="DXJ100" s="3642"/>
      <c r="DXK100" s="3643"/>
      <c r="DXL100" s="3643"/>
      <c r="DXM100" s="3643"/>
      <c r="DXN100" s="3643"/>
      <c r="DXO100" s="3644"/>
      <c r="DXP100" s="3645"/>
      <c r="DXQ100" s="2386"/>
      <c r="DXR100" s="3646"/>
      <c r="DXS100" s="3647"/>
      <c r="DXT100" s="3648"/>
      <c r="DXU100" s="3646"/>
      <c r="DXV100" s="3647"/>
      <c r="DXW100" s="3646"/>
      <c r="DXX100" s="3643"/>
      <c r="DXY100" s="3643"/>
      <c r="DXZ100" s="3647"/>
      <c r="DYA100" s="3642"/>
      <c r="DYB100" s="3643"/>
      <c r="DYC100" s="3642"/>
      <c r="DYD100" s="3643"/>
      <c r="DYE100" s="3643"/>
      <c r="DYF100" s="3643"/>
      <c r="DYG100" s="3643"/>
      <c r="DYH100" s="3644"/>
      <c r="DYI100" s="3645"/>
      <c r="DYJ100" s="2386"/>
      <c r="DYK100" s="3646"/>
      <c r="DYL100" s="3647"/>
      <c r="DYM100" s="3648"/>
      <c r="DYN100" s="3646"/>
      <c r="DYO100" s="3647"/>
      <c r="DYP100" s="3646"/>
      <c r="DYQ100" s="3643"/>
      <c r="DYR100" s="3643"/>
      <c r="DYS100" s="3647"/>
      <c r="DYT100" s="3642"/>
      <c r="DYU100" s="3643"/>
      <c r="DYV100" s="3642"/>
      <c r="DYW100" s="3643"/>
      <c r="DYX100" s="3643"/>
      <c r="DYY100" s="3643"/>
      <c r="DYZ100" s="3643"/>
      <c r="DZA100" s="3644"/>
      <c r="DZB100" s="3645"/>
      <c r="DZC100" s="2386"/>
      <c r="DZD100" s="3646"/>
      <c r="DZE100" s="3647"/>
      <c r="DZF100" s="3648"/>
      <c r="DZG100" s="3646"/>
      <c r="DZH100" s="3647"/>
      <c r="DZI100" s="3646"/>
      <c r="DZJ100" s="3643"/>
      <c r="DZK100" s="3643"/>
      <c r="DZL100" s="3647"/>
      <c r="DZM100" s="3642"/>
      <c r="DZN100" s="3643"/>
      <c r="DZO100" s="3642"/>
      <c r="DZP100" s="3643"/>
      <c r="DZQ100" s="3643"/>
      <c r="DZR100" s="3643"/>
      <c r="DZS100" s="3643"/>
      <c r="DZT100" s="3644"/>
      <c r="DZU100" s="3645"/>
      <c r="DZV100" s="2386"/>
      <c r="DZW100" s="3646"/>
      <c r="DZX100" s="3647"/>
      <c r="DZY100" s="3648"/>
      <c r="DZZ100" s="3646"/>
      <c r="EAA100" s="3647"/>
      <c r="EAB100" s="3646"/>
      <c r="EAC100" s="3643"/>
      <c r="EAD100" s="3643"/>
      <c r="EAE100" s="3647"/>
      <c r="EAF100" s="3642"/>
      <c r="EAG100" s="3643"/>
      <c r="EAH100" s="3642"/>
      <c r="EAI100" s="3643"/>
      <c r="EAJ100" s="3643"/>
      <c r="EAK100" s="3643"/>
      <c r="EAL100" s="3643"/>
      <c r="EAM100" s="3644"/>
      <c r="EAN100" s="3645"/>
      <c r="EAO100" s="2386"/>
      <c r="EAP100" s="3646"/>
      <c r="EAQ100" s="3647"/>
      <c r="EAR100" s="3648"/>
      <c r="EAS100" s="3646"/>
      <c r="EAT100" s="3647"/>
      <c r="EAU100" s="3646"/>
      <c r="EAV100" s="3643"/>
      <c r="EAW100" s="3643"/>
      <c r="EAX100" s="3647"/>
      <c r="EAY100" s="3642"/>
      <c r="EAZ100" s="3643"/>
      <c r="EBA100" s="3642"/>
      <c r="EBB100" s="3643"/>
      <c r="EBC100" s="3643"/>
      <c r="EBD100" s="3643"/>
      <c r="EBE100" s="3643"/>
      <c r="EBF100" s="3644"/>
      <c r="EBG100" s="3645"/>
      <c r="EBH100" s="2386"/>
      <c r="EBI100" s="3646"/>
      <c r="EBJ100" s="3647"/>
      <c r="EBK100" s="3648"/>
      <c r="EBL100" s="3646"/>
      <c r="EBM100" s="3647"/>
      <c r="EBN100" s="3646"/>
      <c r="EBO100" s="3643"/>
      <c r="EBP100" s="3643"/>
      <c r="EBQ100" s="3647"/>
      <c r="EBR100" s="3642"/>
      <c r="EBS100" s="3643"/>
      <c r="EBT100" s="3642"/>
      <c r="EBU100" s="3643"/>
      <c r="EBV100" s="3643"/>
      <c r="EBW100" s="3643"/>
      <c r="EBX100" s="3643"/>
      <c r="EBY100" s="3644"/>
      <c r="EBZ100" s="3645"/>
      <c r="ECA100" s="2386"/>
      <c r="ECB100" s="3646"/>
      <c r="ECC100" s="3647"/>
      <c r="ECD100" s="3648"/>
      <c r="ECE100" s="3646"/>
      <c r="ECF100" s="3647"/>
      <c r="ECG100" s="3646"/>
      <c r="ECH100" s="3643"/>
      <c r="ECI100" s="3643"/>
      <c r="ECJ100" s="3647"/>
      <c r="ECK100" s="3642"/>
      <c r="ECL100" s="3643"/>
      <c r="ECM100" s="3642"/>
      <c r="ECN100" s="3643"/>
      <c r="ECO100" s="3643"/>
      <c r="ECP100" s="3643"/>
      <c r="ECQ100" s="3643"/>
      <c r="ECR100" s="3644"/>
      <c r="ECS100" s="3645"/>
      <c r="ECT100" s="2386"/>
      <c r="ECU100" s="3646"/>
      <c r="ECV100" s="3647"/>
      <c r="ECW100" s="3648"/>
      <c r="ECX100" s="3646"/>
      <c r="ECY100" s="3647"/>
      <c r="ECZ100" s="3646"/>
      <c r="EDA100" s="3643"/>
      <c r="EDB100" s="3643"/>
      <c r="EDC100" s="3647"/>
      <c r="EDD100" s="3642"/>
      <c r="EDE100" s="3643"/>
      <c r="EDF100" s="3642"/>
      <c r="EDG100" s="3643"/>
      <c r="EDH100" s="3643"/>
      <c r="EDI100" s="3643"/>
      <c r="EDJ100" s="3643"/>
      <c r="EDK100" s="3644"/>
      <c r="EDL100" s="3645"/>
      <c r="EDM100" s="2386"/>
      <c r="EDN100" s="3646"/>
      <c r="EDO100" s="3647"/>
      <c r="EDP100" s="3648"/>
      <c r="EDQ100" s="3646"/>
      <c r="EDR100" s="3647"/>
      <c r="EDS100" s="3646"/>
      <c r="EDT100" s="3643"/>
      <c r="EDU100" s="3643"/>
      <c r="EDV100" s="3647"/>
      <c r="EDW100" s="3642"/>
      <c r="EDX100" s="3643"/>
      <c r="EDY100" s="3642"/>
      <c r="EDZ100" s="3643"/>
      <c r="EEA100" s="3643"/>
      <c r="EEB100" s="3643"/>
      <c r="EEC100" s="3643"/>
      <c r="EED100" s="3644"/>
      <c r="EEE100" s="3645"/>
      <c r="EEF100" s="2386"/>
      <c r="EEG100" s="3646"/>
      <c r="EEH100" s="3647"/>
      <c r="EEI100" s="3648"/>
      <c r="EEJ100" s="3646"/>
      <c r="EEK100" s="3647"/>
      <c r="EEL100" s="3646"/>
      <c r="EEM100" s="3643"/>
      <c r="EEN100" s="3643"/>
      <c r="EEO100" s="3647"/>
      <c r="EEP100" s="3642"/>
      <c r="EEQ100" s="3643"/>
      <c r="EER100" s="3642"/>
      <c r="EES100" s="3643"/>
      <c r="EET100" s="3643"/>
      <c r="EEU100" s="3643"/>
      <c r="EEV100" s="3643"/>
      <c r="EEW100" s="3644"/>
      <c r="EEX100" s="3645"/>
      <c r="EEY100" s="2386"/>
      <c r="EEZ100" s="3646"/>
      <c r="EFA100" s="3647"/>
      <c r="EFB100" s="3648"/>
      <c r="EFC100" s="3646"/>
      <c r="EFD100" s="3647"/>
      <c r="EFE100" s="3646"/>
      <c r="EFF100" s="3643"/>
      <c r="EFG100" s="3643"/>
      <c r="EFH100" s="3647"/>
      <c r="EFI100" s="3642"/>
      <c r="EFJ100" s="3643"/>
      <c r="EFK100" s="3642"/>
      <c r="EFL100" s="3643"/>
      <c r="EFM100" s="3643"/>
      <c r="EFN100" s="3643"/>
      <c r="EFO100" s="3643"/>
      <c r="EFP100" s="3644"/>
      <c r="EFQ100" s="3645"/>
      <c r="EFR100" s="2386"/>
      <c r="EFS100" s="3646"/>
      <c r="EFT100" s="3647"/>
      <c r="EFU100" s="3648"/>
      <c r="EFV100" s="3646"/>
      <c r="EFW100" s="3647"/>
      <c r="EFX100" s="3646"/>
      <c r="EFY100" s="3643"/>
      <c r="EFZ100" s="3643"/>
      <c r="EGA100" s="3647"/>
      <c r="EGB100" s="3642"/>
      <c r="EGC100" s="3643"/>
      <c r="EGD100" s="3642"/>
      <c r="EGE100" s="3643"/>
      <c r="EGF100" s="3643"/>
      <c r="EGG100" s="3643"/>
      <c r="EGH100" s="3643"/>
      <c r="EGI100" s="3644"/>
      <c r="EGJ100" s="3645"/>
      <c r="EGK100" s="2386"/>
      <c r="EGL100" s="3646"/>
      <c r="EGM100" s="3647"/>
      <c r="EGN100" s="3648"/>
      <c r="EGO100" s="3646"/>
      <c r="EGP100" s="3647"/>
      <c r="EGQ100" s="3646"/>
      <c r="EGR100" s="3643"/>
      <c r="EGS100" s="3643"/>
      <c r="EGT100" s="3647"/>
      <c r="EGU100" s="3642"/>
      <c r="EGV100" s="3643"/>
      <c r="EGW100" s="3642"/>
      <c r="EGX100" s="3643"/>
      <c r="EGY100" s="3643"/>
      <c r="EGZ100" s="3643"/>
      <c r="EHA100" s="3643"/>
      <c r="EHB100" s="3644"/>
      <c r="EHC100" s="3645"/>
      <c r="EHD100" s="2386"/>
      <c r="EHE100" s="3646"/>
      <c r="EHF100" s="3647"/>
      <c r="EHG100" s="3648"/>
      <c r="EHH100" s="3646"/>
      <c r="EHI100" s="3647"/>
      <c r="EHJ100" s="3646"/>
      <c r="EHK100" s="3643"/>
      <c r="EHL100" s="3643"/>
      <c r="EHM100" s="3647"/>
      <c r="EHN100" s="3642"/>
      <c r="EHO100" s="3643"/>
      <c r="EHP100" s="3642"/>
      <c r="EHQ100" s="3643"/>
      <c r="EHR100" s="3643"/>
      <c r="EHS100" s="3643"/>
      <c r="EHT100" s="3643"/>
      <c r="EHU100" s="3644"/>
      <c r="EHV100" s="3645"/>
      <c r="EHW100" s="2386"/>
      <c r="EHX100" s="3646"/>
      <c r="EHY100" s="3647"/>
      <c r="EHZ100" s="3648"/>
      <c r="EIA100" s="3646"/>
      <c r="EIB100" s="3647"/>
      <c r="EIC100" s="3646"/>
      <c r="EID100" s="3643"/>
      <c r="EIE100" s="3643"/>
      <c r="EIF100" s="3647"/>
      <c r="EIG100" s="3642"/>
      <c r="EIH100" s="3643"/>
      <c r="EII100" s="3642"/>
      <c r="EIJ100" s="3643"/>
      <c r="EIK100" s="3643"/>
      <c r="EIL100" s="3643"/>
      <c r="EIM100" s="3643"/>
      <c r="EIN100" s="3644"/>
      <c r="EIO100" s="3645"/>
      <c r="EIP100" s="2386"/>
      <c r="EIQ100" s="3646"/>
      <c r="EIR100" s="3647"/>
      <c r="EIS100" s="3648"/>
      <c r="EIT100" s="3646"/>
      <c r="EIU100" s="3647"/>
      <c r="EIV100" s="3646"/>
      <c r="EIW100" s="3643"/>
      <c r="EIX100" s="3643"/>
      <c r="EIY100" s="3647"/>
      <c r="EIZ100" s="3642"/>
      <c r="EJA100" s="3643"/>
      <c r="EJB100" s="3642"/>
      <c r="EJC100" s="3643"/>
      <c r="EJD100" s="3643"/>
      <c r="EJE100" s="3643"/>
      <c r="EJF100" s="3643"/>
      <c r="EJG100" s="3644"/>
      <c r="EJH100" s="3645"/>
      <c r="EJI100" s="2386"/>
      <c r="EJJ100" s="3646"/>
      <c r="EJK100" s="3647"/>
      <c r="EJL100" s="3648"/>
      <c r="EJM100" s="3646"/>
      <c r="EJN100" s="3647"/>
      <c r="EJO100" s="3646"/>
      <c r="EJP100" s="3643"/>
      <c r="EJQ100" s="3643"/>
      <c r="EJR100" s="3647"/>
      <c r="EJS100" s="3642"/>
      <c r="EJT100" s="3643"/>
      <c r="EJU100" s="3642"/>
      <c r="EJV100" s="3643"/>
      <c r="EJW100" s="3643"/>
      <c r="EJX100" s="3643"/>
      <c r="EJY100" s="3643"/>
      <c r="EJZ100" s="3644"/>
      <c r="EKA100" s="3645"/>
      <c r="EKB100" s="2386"/>
      <c r="EKC100" s="3646"/>
      <c r="EKD100" s="3647"/>
      <c r="EKE100" s="3648"/>
      <c r="EKF100" s="3646"/>
      <c r="EKG100" s="3647"/>
      <c r="EKH100" s="3646"/>
      <c r="EKI100" s="3643"/>
      <c r="EKJ100" s="3643"/>
      <c r="EKK100" s="3647"/>
      <c r="EKL100" s="3642"/>
      <c r="EKM100" s="3643"/>
      <c r="EKN100" s="3642"/>
      <c r="EKO100" s="3643"/>
      <c r="EKP100" s="3643"/>
      <c r="EKQ100" s="3643"/>
      <c r="EKR100" s="3643"/>
      <c r="EKS100" s="3644"/>
      <c r="EKT100" s="3645"/>
      <c r="EKU100" s="2386"/>
      <c r="EKV100" s="3646"/>
      <c r="EKW100" s="3647"/>
      <c r="EKX100" s="3648"/>
      <c r="EKY100" s="3646"/>
      <c r="EKZ100" s="3647"/>
      <c r="ELA100" s="3646"/>
      <c r="ELB100" s="3643"/>
      <c r="ELC100" s="3643"/>
      <c r="ELD100" s="3647"/>
      <c r="ELE100" s="3642"/>
      <c r="ELF100" s="3643"/>
      <c r="ELG100" s="3642"/>
      <c r="ELH100" s="3643"/>
      <c r="ELI100" s="3643"/>
      <c r="ELJ100" s="3643"/>
      <c r="ELK100" s="3643"/>
      <c r="ELL100" s="3644"/>
      <c r="ELM100" s="3645"/>
      <c r="ELN100" s="2386"/>
      <c r="ELO100" s="3646"/>
      <c r="ELP100" s="3647"/>
      <c r="ELQ100" s="3648"/>
      <c r="ELR100" s="3646"/>
      <c r="ELS100" s="3647"/>
      <c r="ELT100" s="3646"/>
      <c r="ELU100" s="3643"/>
      <c r="ELV100" s="3643"/>
      <c r="ELW100" s="3647"/>
      <c r="ELX100" s="3642"/>
      <c r="ELY100" s="3643"/>
      <c r="ELZ100" s="3642"/>
      <c r="EMA100" s="3643"/>
      <c r="EMB100" s="3643"/>
      <c r="EMC100" s="3643"/>
      <c r="EMD100" s="3643"/>
      <c r="EME100" s="3644"/>
      <c r="EMF100" s="3645"/>
      <c r="EMG100" s="2386"/>
      <c r="EMH100" s="3646"/>
      <c r="EMI100" s="3647"/>
      <c r="EMJ100" s="3648"/>
      <c r="EMK100" s="3646"/>
      <c r="EML100" s="3647"/>
      <c r="EMM100" s="3646"/>
      <c r="EMN100" s="3643"/>
      <c r="EMO100" s="3643"/>
      <c r="EMP100" s="3647"/>
      <c r="EMQ100" s="3642"/>
      <c r="EMR100" s="3643"/>
      <c r="EMS100" s="3642"/>
      <c r="EMT100" s="3643"/>
      <c r="EMU100" s="3643"/>
      <c r="EMV100" s="3643"/>
      <c r="EMW100" s="3643"/>
      <c r="EMX100" s="3644"/>
      <c r="EMY100" s="3645"/>
      <c r="EMZ100" s="2386"/>
      <c r="ENA100" s="3646"/>
      <c r="ENB100" s="3647"/>
      <c r="ENC100" s="3648"/>
      <c r="END100" s="3646"/>
      <c r="ENE100" s="3647"/>
      <c r="ENF100" s="3646"/>
      <c r="ENG100" s="3643"/>
      <c r="ENH100" s="3643"/>
      <c r="ENI100" s="3647"/>
      <c r="ENJ100" s="3642"/>
      <c r="ENK100" s="3643"/>
      <c r="ENL100" s="3642"/>
      <c r="ENM100" s="3643"/>
      <c r="ENN100" s="3643"/>
      <c r="ENO100" s="3643"/>
      <c r="ENP100" s="3643"/>
      <c r="ENQ100" s="3644"/>
      <c r="ENR100" s="3645"/>
      <c r="ENS100" s="2386"/>
      <c r="ENT100" s="3646"/>
      <c r="ENU100" s="3647"/>
      <c r="ENV100" s="3648"/>
      <c r="ENW100" s="3646"/>
      <c r="ENX100" s="3647"/>
      <c r="ENY100" s="3646"/>
      <c r="ENZ100" s="3643"/>
      <c r="EOA100" s="3643"/>
      <c r="EOB100" s="3647"/>
      <c r="EOC100" s="3642"/>
      <c r="EOD100" s="3643"/>
      <c r="EOE100" s="3642"/>
      <c r="EOF100" s="3643"/>
      <c r="EOG100" s="3643"/>
      <c r="EOH100" s="3643"/>
      <c r="EOI100" s="3643"/>
      <c r="EOJ100" s="3644"/>
      <c r="EOK100" s="3645"/>
      <c r="EOL100" s="2386"/>
      <c r="EOM100" s="3646"/>
      <c r="EON100" s="3647"/>
      <c r="EOO100" s="3648"/>
      <c r="EOP100" s="3646"/>
      <c r="EOQ100" s="3647"/>
      <c r="EOR100" s="3646"/>
      <c r="EOS100" s="3643"/>
      <c r="EOT100" s="3643"/>
      <c r="EOU100" s="3647"/>
      <c r="EOV100" s="3642"/>
      <c r="EOW100" s="3643"/>
      <c r="EOX100" s="3642"/>
      <c r="EOY100" s="3643"/>
      <c r="EOZ100" s="3643"/>
      <c r="EPA100" s="3643"/>
      <c r="EPB100" s="3643"/>
      <c r="EPC100" s="3644"/>
      <c r="EPD100" s="3645"/>
      <c r="EPE100" s="2386"/>
      <c r="EPF100" s="3646"/>
      <c r="EPG100" s="3647"/>
      <c r="EPH100" s="3648"/>
      <c r="EPI100" s="3646"/>
      <c r="EPJ100" s="3647"/>
      <c r="EPK100" s="3646"/>
      <c r="EPL100" s="3643"/>
      <c r="EPM100" s="3643"/>
      <c r="EPN100" s="3647"/>
      <c r="EPO100" s="3642"/>
      <c r="EPP100" s="3643"/>
      <c r="EPQ100" s="3642"/>
      <c r="EPR100" s="3643"/>
      <c r="EPS100" s="3643"/>
      <c r="EPT100" s="3643"/>
      <c r="EPU100" s="3643"/>
      <c r="EPV100" s="3644"/>
      <c r="EPW100" s="3645"/>
      <c r="EPX100" s="2386"/>
      <c r="EPY100" s="3646"/>
      <c r="EPZ100" s="3647"/>
      <c r="EQA100" s="3648"/>
      <c r="EQB100" s="3646"/>
      <c r="EQC100" s="3647"/>
      <c r="EQD100" s="3646"/>
      <c r="EQE100" s="3643"/>
      <c r="EQF100" s="3643"/>
      <c r="EQG100" s="3647"/>
      <c r="EQH100" s="3642"/>
      <c r="EQI100" s="3643"/>
      <c r="EQJ100" s="3642"/>
      <c r="EQK100" s="3643"/>
      <c r="EQL100" s="3643"/>
      <c r="EQM100" s="3643"/>
      <c r="EQN100" s="3643"/>
      <c r="EQO100" s="3644"/>
      <c r="EQP100" s="3645"/>
      <c r="EQQ100" s="2386"/>
      <c r="EQR100" s="3646"/>
      <c r="EQS100" s="3647"/>
      <c r="EQT100" s="3648"/>
      <c r="EQU100" s="3646"/>
      <c r="EQV100" s="3647"/>
      <c r="EQW100" s="3646"/>
      <c r="EQX100" s="3643"/>
      <c r="EQY100" s="3643"/>
      <c r="EQZ100" s="3647"/>
      <c r="ERA100" s="3642"/>
      <c r="ERB100" s="3643"/>
      <c r="ERC100" s="3642"/>
      <c r="ERD100" s="3643"/>
      <c r="ERE100" s="3643"/>
      <c r="ERF100" s="3643"/>
      <c r="ERG100" s="3643"/>
      <c r="ERH100" s="3644"/>
      <c r="ERI100" s="3645"/>
      <c r="ERJ100" s="2386"/>
      <c r="ERK100" s="3646"/>
      <c r="ERL100" s="3647"/>
      <c r="ERM100" s="3648"/>
      <c r="ERN100" s="3646"/>
      <c r="ERO100" s="3647"/>
      <c r="ERP100" s="3646"/>
      <c r="ERQ100" s="3643"/>
      <c r="ERR100" s="3643"/>
      <c r="ERS100" s="3647"/>
      <c r="ERT100" s="3642"/>
      <c r="ERU100" s="3643"/>
      <c r="ERV100" s="3642"/>
      <c r="ERW100" s="3643"/>
      <c r="ERX100" s="3643"/>
      <c r="ERY100" s="3643"/>
      <c r="ERZ100" s="3643"/>
      <c r="ESA100" s="3644"/>
      <c r="ESB100" s="3645"/>
      <c r="ESC100" s="2386"/>
      <c r="ESD100" s="3646"/>
      <c r="ESE100" s="3647"/>
      <c r="ESF100" s="3648"/>
      <c r="ESG100" s="3646"/>
      <c r="ESH100" s="3647"/>
      <c r="ESI100" s="3646"/>
      <c r="ESJ100" s="3643"/>
      <c r="ESK100" s="3643"/>
      <c r="ESL100" s="3647"/>
      <c r="ESM100" s="3642"/>
      <c r="ESN100" s="3643"/>
      <c r="ESO100" s="3642"/>
      <c r="ESP100" s="3643"/>
      <c r="ESQ100" s="3643"/>
      <c r="ESR100" s="3643"/>
      <c r="ESS100" s="3643"/>
      <c r="EST100" s="3644"/>
      <c r="ESU100" s="3645"/>
      <c r="ESV100" s="2386"/>
      <c r="ESW100" s="3646"/>
      <c r="ESX100" s="3647"/>
      <c r="ESY100" s="3648"/>
      <c r="ESZ100" s="3646"/>
      <c r="ETA100" s="3647"/>
      <c r="ETB100" s="3646"/>
      <c r="ETC100" s="3643"/>
      <c r="ETD100" s="3643"/>
      <c r="ETE100" s="3647"/>
      <c r="ETF100" s="3642"/>
      <c r="ETG100" s="3643"/>
      <c r="ETH100" s="3642"/>
      <c r="ETI100" s="3643"/>
      <c r="ETJ100" s="3643"/>
      <c r="ETK100" s="3643"/>
      <c r="ETL100" s="3643"/>
      <c r="ETM100" s="3644"/>
      <c r="ETN100" s="3645"/>
      <c r="ETO100" s="2386"/>
      <c r="ETP100" s="3646"/>
      <c r="ETQ100" s="3647"/>
      <c r="ETR100" s="3648"/>
      <c r="ETS100" s="3646"/>
      <c r="ETT100" s="3647"/>
      <c r="ETU100" s="3646"/>
      <c r="ETV100" s="3643"/>
      <c r="ETW100" s="3643"/>
      <c r="ETX100" s="3647"/>
      <c r="ETY100" s="3642"/>
      <c r="ETZ100" s="3643"/>
      <c r="EUA100" s="3642"/>
      <c r="EUB100" s="3643"/>
      <c r="EUC100" s="3643"/>
      <c r="EUD100" s="3643"/>
      <c r="EUE100" s="3643"/>
      <c r="EUF100" s="3644"/>
      <c r="EUG100" s="3645"/>
      <c r="EUH100" s="2386"/>
      <c r="EUI100" s="3646"/>
      <c r="EUJ100" s="3647"/>
      <c r="EUK100" s="3648"/>
      <c r="EUL100" s="3646"/>
      <c r="EUM100" s="3647"/>
      <c r="EUN100" s="3646"/>
      <c r="EUO100" s="3643"/>
      <c r="EUP100" s="3643"/>
      <c r="EUQ100" s="3647"/>
      <c r="EUR100" s="3642"/>
      <c r="EUS100" s="3643"/>
      <c r="EUT100" s="3642"/>
      <c r="EUU100" s="3643"/>
      <c r="EUV100" s="3643"/>
      <c r="EUW100" s="3643"/>
      <c r="EUX100" s="3643"/>
      <c r="EUY100" s="3644"/>
      <c r="EUZ100" s="3645"/>
      <c r="EVA100" s="2386"/>
      <c r="EVB100" s="3646"/>
      <c r="EVC100" s="3647"/>
      <c r="EVD100" s="3648"/>
      <c r="EVE100" s="3646"/>
      <c r="EVF100" s="3647"/>
      <c r="EVG100" s="3646"/>
      <c r="EVH100" s="3643"/>
      <c r="EVI100" s="3643"/>
      <c r="EVJ100" s="3647"/>
      <c r="EVK100" s="3642"/>
      <c r="EVL100" s="3643"/>
      <c r="EVM100" s="3642"/>
      <c r="EVN100" s="3643"/>
      <c r="EVO100" s="3643"/>
      <c r="EVP100" s="3643"/>
      <c r="EVQ100" s="3643"/>
      <c r="EVR100" s="3644"/>
      <c r="EVS100" s="3645"/>
      <c r="EVT100" s="2386"/>
      <c r="EVU100" s="3646"/>
      <c r="EVV100" s="3647"/>
      <c r="EVW100" s="3648"/>
      <c r="EVX100" s="3646"/>
      <c r="EVY100" s="3647"/>
      <c r="EVZ100" s="3646"/>
      <c r="EWA100" s="3643"/>
      <c r="EWB100" s="3643"/>
      <c r="EWC100" s="3647"/>
      <c r="EWD100" s="3642"/>
      <c r="EWE100" s="3643"/>
      <c r="EWF100" s="3642"/>
      <c r="EWG100" s="3643"/>
      <c r="EWH100" s="3643"/>
      <c r="EWI100" s="3643"/>
      <c r="EWJ100" s="3643"/>
      <c r="EWK100" s="3644"/>
      <c r="EWL100" s="3645"/>
      <c r="EWM100" s="2386"/>
      <c r="EWN100" s="3646"/>
      <c r="EWO100" s="3647"/>
      <c r="EWP100" s="3648"/>
      <c r="EWQ100" s="3646"/>
      <c r="EWR100" s="3647"/>
      <c r="EWS100" s="3646"/>
      <c r="EWT100" s="3643"/>
      <c r="EWU100" s="3643"/>
      <c r="EWV100" s="3647"/>
      <c r="EWW100" s="3642"/>
      <c r="EWX100" s="3643"/>
      <c r="EWY100" s="3642"/>
      <c r="EWZ100" s="3643"/>
      <c r="EXA100" s="3643"/>
      <c r="EXB100" s="3643"/>
      <c r="EXC100" s="3643"/>
      <c r="EXD100" s="3644"/>
      <c r="EXE100" s="3645"/>
      <c r="EXF100" s="2386"/>
      <c r="EXG100" s="3646"/>
      <c r="EXH100" s="3647"/>
      <c r="EXI100" s="3648"/>
      <c r="EXJ100" s="3646"/>
      <c r="EXK100" s="3647"/>
      <c r="EXL100" s="3646"/>
      <c r="EXM100" s="3643"/>
      <c r="EXN100" s="3643"/>
      <c r="EXO100" s="3647"/>
      <c r="EXP100" s="3642"/>
      <c r="EXQ100" s="3643"/>
      <c r="EXR100" s="3642"/>
      <c r="EXS100" s="3643"/>
      <c r="EXT100" s="3643"/>
      <c r="EXU100" s="3643"/>
      <c r="EXV100" s="3643"/>
      <c r="EXW100" s="3644"/>
      <c r="EXX100" s="3645"/>
      <c r="EXY100" s="2386"/>
      <c r="EXZ100" s="3646"/>
      <c r="EYA100" s="3647"/>
      <c r="EYB100" s="3648"/>
      <c r="EYC100" s="3646"/>
      <c r="EYD100" s="3647"/>
      <c r="EYE100" s="3646"/>
      <c r="EYF100" s="3643"/>
      <c r="EYG100" s="3643"/>
      <c r="EYH100" s="3647"/>
      <c r="EYI100" s="3642"/>
      <c r="EYJ100" s="3643"/>
      <c r="EYK100" s="3642"/>
      <c r="EYL100" s="3643"/>
      <c r="EYM100" s="3643"/>
      <c r="EYN100" s="3643"/>
      <c r="EYO100" s="3643"/>
      <c r="EYP100" s="3644"/>
      <c r="EYQ100" s="3645"/>
      <c r="EYR100" s="2386"/>
      <c r="EYS100" s="3646"/>
      <c r="EYT100" s="3647"/>
      <c r="EYU100" s="3648"/>
      <c r="EYV100" s="3646"/>
      <c r="EYW100" s="3647"/>
      <c r="EYX100" s="3646"/>
      <c r="EYY100" s="3643"/>
      <c r="EYZ100" s="3643"/>
      <c r="EZA100" s="3647"/>
      <c r="EZB100" s="3642"/>
      <c r="EZC100" s="3643"/>
      <c r="EZD100" s="3642"/>
      <c r="EZE100" s="3643"/>
      <c r="EZF100" s="3643"/>
      <c r="EZG100" s="3643"/>
      <c r="EZH100" s="3643"/>
      <c r="EZI100" s="3644"/>
      <c r="EZJ100" s="3645"/>
      <c r="EZK100" s="2386"/>
      <c r="EZL100" s="3646"/>
      <c r="EZM100" s="3647"/>
      <c r="EZN100" s="3648"/>
      <c r="EZO100" s="3646"/>
      <c r="EZP100" s="3647"/>
      <c r="EZQ100" s="3646"/>
      <c r="EZR100" s="3643"/>
      <c r="EZS100" s="3643"/>
      <c r="EZT100" s="3647"/>
      <c r="EZU100" s="3642"/>
      <c r="EZV100" s="3643"/>
      <c r="EZW100" s="3642"/>
      <c r="EZX100" s="3643"/>
      <c r="EZY100" s="3643"/>
      <c r="EZZ100" s="3643"/>
      <c r="FAA100" s="3643"/>
      <c r="FAB100" s="3644"/>
      <c r="FAC100" s="3645"/>
      <c r="FAD100" s="2386"/>
      <c r="FAE100" s="3646"/>
      <c r="FAF100" s="3647"/>
      <c r="FAG100" s="3648"/>
      <c r="FAH100" s="3646"/>
      <c r="FAI100" s="3647"/>
      <c r="FAJ100" s="3646"/>
      <c r="FAK100" s="3643"/>
      <c r="FAL100" s="3643"/>
      <c r="FAM100" s="3647"/>
      <c r="FAN100" s="3642"/>
      <c r="FAO100" s="3643"/>
      <c r="FAP100" s="3642"/>
      <c r="FAQ100" s="3643"/>
      <c r="FAR100" s="3643"/>
      <c r="FAS100" s="3643"/>
      <c r="FAT100" s="3643"/>
      <c r="FAU100" s="3644"/>
      <c r="FAV100" s="3645"/>
      <c r="FAW100" s="2386"/>
      <c r="FAX100" s="3646"/>
      <c r="FAY100" s="3647"/>
      <c r="FAZ100" s="3648"/>
      <c r="FBA100" s="3646"/>
      <c r="FBB100" s="3647"/>
      <c r="FBC100" s="3646"/>
      <c r="FBD100" s="3643"/>
      <c r="FBE100" s="3643"/>
      <c r="FBF100" s="3647"/>
      <c r="FBG100" s="3642"/>
      <c r="FBH100" s="3643"/>
      <c r="FBI100" s="3642"/>
      <c r="FBJ100" s="3643"/>
      <c r="FBK100" s="3643"/>
      <c r="FBL100" s="3643"/>
      <c r="FBM100" s="3643"/>
      <c r="FBN100" s="3644"/>
      <c r="FBO100" s="3645"/>
      <c r="FBP100" s="2386"/>
      <c r="FBQ100" s="3646"/>
      <c r="FBR100" s="3647"/>
      <c r="FBS100" s="3648"/>
      <c r="FBT100" s="3646"/>
      <c r="FBU100" s="3647"/>
      <c r="FBV100" s="3646"/>
      <c r="FBW100" s="3643"/>
      <c r="FBX100" s="3643"/>
      <c r="FBY100" s="3647"/>
      <c r="FBZ100" s="3642"/>
      <c r="FCA100" s="3643"/>
      <c r="FCB100" s="3642"/>
      <c r="FCC100" s="3643"/>
      <c r="FCD100" s="3643"/>
      <c r="FCE100" s="3643"/>
      <c r="FCF100" s="3643"/>
      <c r="FCG100" s="3644"/>
      <c r="FCH100" s="3645"/>
      <c r="FCI100" s="2386"/>
      <c r="FCJ100" s="3646"/>
      <c r="FCK100" s="3647"/>
      <c r="FCL100" s="3648"/>
      <c r="FCM100" s="3646"/>
      <c r="FCN100" s="3647"/>
      <c r="FCO100" s="3646"/>
      <c r="FCP100" s="3643"/>
      <c r="FCQ100" s="3643"/>
      <c r="FCR100" s="3647"/>
      <c r="FCS100" s="3642"/>
      <c r="FCT100" s="3643"/>
      <c r="FCU100" s="3642"/>
      <c r="FCV100" s="3643"/>
      <c r="FCW100" s="3643"/>
      <c r="FCX100" s="3643"/>
      <c r="FCY100" s="3643"/>
      <c r="FCZ100" s="3644"/>
      <c r="FDA100" s="3645"/>
      <c r="FDB100" s="2386"/>
      <c r="FDC100" s="3646"/>
      <c r="FDD100" s="3647"/>
      <c r="FDE100" s="3648"/>
      <c r="FDF100" s="3646"/>
      <c r="FDG100" s="3647"/>
      <c r="FDH100" s="3646"/>
      <c r="FDI100" s="3643"/>
      <c r="FDJ100" s="3643"/>
      <c r="FDK100" s="3647"/>
      <c r="FDL100" s="3642"/>
      <c r="FDM100" s="3643"/>
      <c r="FDN100" s="3642"/>
      <c r="FDO100" s="3643"/>
      <c r="FDP100" s="3643"/>
      <c r="FDQ100" s="3643"/>
      <c r="FDR100" s="3643"/>
      <c r="FDS100" s="3644"/>
      <c r="FDT100" s="3645"/>
      <c r="FDU100" s="2386"/>
      <c r="FDV100" s="3646"/>
      <c r="FDW100" s="3647"/>
      <c r="FDX100" s="3648"/>
      <c r="FDY100" s="3646"/>
      <c r="FDZ100" s="3647"/>
      <c r="FEA100" s="3646"/>
      <c r="FEB100" s="3643"/>
      <c r="FEC100" s="3643"/>
      <c r="FED100" s="3647"/>
      <c r="FEE100" s="3642"/>
      <c r="FEF100" s="3643"/>
      <c r="FEG100" s="3642"/>
      <c r="FEH100" s="3643"/>
      <c r="FEI100" s="3643"/>
      <c r="FEJ100" s="3643"/>
      <c r="FEK100" s="3643"/>
      <c r="FEL100" s="3644"/>
      <c r="FEM100" s="3645"/>
      <c r="FEN100" s="2386"/>
      <c r="FEO100" s="3646"/>
      <c r="FEP100" s="3647"/>
      <c r="FEQ100" s="3648"/>
      <c r="FER100" s="3646"/>
      <c r="FES100" s="3647"/>
      <c r="FET100" s="3646"/>
      <c r="FEU100" s="3643"/>
      <c r="FEV100" s="3643"/>
      <c r="FEW100" s="3647"/>
      <c r="FEX100" s="3642"/>
      <c r="FEY100" s="3643"/>
      <c r="FEZ100" s="3642"/>
      <c r="FFA100" s="3643"/>
      <c r="FFB100" s="3643"/>
      <c r="FFC100" s="3643"/>
      <c r="FFD100" s="3643"/>
      <c r="FFE100" s="3644"/>
      <c r="FFF100" s="3645"/>
      <c r="FFG100" s="2386"/>
      <c r="FFH100" s="3646"/>
      <c r="FFI100" s="3647"/>
      <c r="FFJ100" s="3648"/>
      <c r="FFK100" s="3646"/>
      <c r="FFL100" s="3647"/>
      <c r="FFM100" s="3646"/>
      <c r="FFN100" s="3643"/>
      <c r="FFO100" s="3643"/>
      <c r="FFP100" s="3647"/>
      <c r="FFQ100" s="3642"/>
      <c r="FFR100" s="3643"/>
      <c r="FFS100" s="3642"/>
      <c r="FFT100" s="3643"/>
      <c r="FFU100" s="3643"/>
      <c r="FFV100" s="3643"/>
      <c r="FFW100" s="3643"/>
      <c r="FFX100" s="3644"/>
      <c r="FFY100" s="3645"/>
      <c r="FFZ100" s="2386"/>
      <c r="FGA100" s="3646"/>
      <c r="FGB100" s="3647"/>
      <c r="FGC100" s="3648"/>
      <c r="FGD100" s="3646"/>
      <c r="FGE100" s="3647"/>
      <c r="FGF100" s="3646"/>
      <c r="FGG100" s="3643"/>
      <c r="FGH100" s="3643"/>
      <c r="FGI100" s="3647"/>
      <c r="FGJ100" s="3642"/>
      <c r="FGK100" s="3643"/>
      <c r="FGL100" s="3642"/>
      <c r="FGM100" s="3643"/>
      <c r="FGN100" s="3643"/>
      <c r="FGO100" s="3643"/>
      <c r="FGP100" s="3643"/>
      <c r="FGQ100" s="3644"/>
      <c r="FGR100" s="3645"/>
      <c r="FGS100" s="2386"/>
      <c r="FGT100" s="3646"/>
      <c r="FGU100" s="3647"/>
      <c r="FGV100" s="3648"/>
      <c r="FGW100" s="3646"/>
      <c r="FGX100" s="3647"/>
      <c r="FGY100" s="3646"/>
      <c r="FGZ100" s="3643"/>
      <c r="FHA100" s="3643"/>
      <c r="FHB100" s="3647"/>
      <c r="FHC100" s="3642"/>
      <c r="FHD100" s="3643"/>
      <c r="FHE100" s="3642"/>
      <c r="FHF100" s="3643"/>
      <c r="FHG100" s="3643"/>
      <c r="FHH100" s="3643"/>
      <c r="FHI100" s="3643"/>
      <c r="FHJ100" s="3644"/>
      <c r="FHK100" s="3645"/>
      <c r="FHL100" s="2386"/>
      <c r="FHM100" s="3646"/>
      <c r="FHN100" s="3647"/>
      <c r="FHO100" s="3648"/>
      <c r="FHP100" s="3646"/>
      <c r="FHQ100" s="3647"/>
      <c r="FHR100" s="3646"/>
      <c r="FHS100" s="3643"/>
      <c r="FHT100" s="3643"/>
      <c r="FHU100" s="3647"/>
      <c r="FHV100" s="3642"/>
      <c r="FHW100" s="3643"/>
      <c r="FHX100" s="3642"/>
      <c r="FHY100" s="3643"/>
      <c r="FHZ100" s="3643"/>
      <c r="FIA100" s="3643"/>
      <c r="FIB100" s="3643"/>
      <c r="FIC100" s="3644"/>
      <c r="FID100" s="3645"/>
      <c r="FIE100" s="2386"/>
      <c r="FIF100" s="3646"/>
      <c r="FIG100" s="3647"/>
      <c r="FIH100" s="3648"/>
      <c r="FII100" s="3646"/>
      <c r="FIJ100" s="3647"/>
      <c r="FIK100" s="3646"/>
      <c r="FIL100" s="3643"/>
      <c r="FIM100" s="3643"/>
      <c r="FIN100" s="3647"/>
      <c r="FIO100" s="3642"/>
      <c r="FIP100" s="3643"/>
      <c r="FIQ100" s="3642"/>
      <c r="FIR100" s="3643"/>
      <c r="FIS100" s="3643"/>
      <c r="FIT100" s="3643"/>
      <c r="FIU100" s="3643"/>
      <c r="FIV100" s="3644"/>
      <c r="FIW100" s="3645"/>
      <c r="FIX100" s="2386"/>
      <c r="FIY100" s="3646"/>
      <c r="FIZ100" s="3647"/>
      <c r="FJA100" s="3648"/>
      <c r="FJB100" s="3646"/>
      <c r="FJC100" s="3647"/>
      <c r="FJD100" s="3646"/>
      <c r="FJE100" s="3643"/>
      <c r="FJF100" s="3643"/>
      <c r="FJG100" s="3647"/>
      <c r="FJH100" s="3642"/>
      <c r="FJI100" s="3643"/>
      <c r="FJJ100" s="3642"/>
      <c r="FJK100" s="3643"/>
      <c r="FJL100" s="3643"/>
      <c r="FJM100" s="3643"/>
      <c r="FJN100" s="3643"/>
      <c r="FJO100" s="3644"/>
      <c r="FJP100" s="3645"/>
      <c r="FJQ100" s="2386"/>
      <c r="FJR100" s="3646"/>
      <c r="FJS100" s="3647"/>
      <c r="FJT100" s="3648"/>
      <c r="FJU100" s="3646"/>
      <c r="FJV100" s="3647"/>
      <c r="FJW100" s="3646"/>
      <c r="FJX100" s="3643"/>
      <c r="FJY100" s="3643"/>
      <c r="FJZ100" s="3647"/>
      <c r="FKA100" s="3642"/>
      <c r="FKB100" s="3643"/>
      <c r="FKC100" s="3642"/>
      <c r="FKD100" s="3643"/>
      <c r="FKE100" s="3643"/>
      <c r="FKF100" s="3643"/>
      <c r="FKG100" s="3643"/>
      <c r="FKH100" s="3644"/>
      <c r="FKI100" s="3645"/>
      <c r="FKJ100" s="2386"/>
      <c r="FKK100" s="3646"/>
      <c r="FKL100" s="3647"/>
      <c r="FKM100" s="3648"/>
      <c r="FKN100" s="3646"/>
      <c r="FKO100" s="3647"/>
      <c r="FKP100" s="3646"/>
      <c r="FKQ100" s="3643"/>
      <c r="FKR100" s="3643"/>
      <c r="FKS100" s="3647"/>
      <c r="FKT100" s="3642"/>
      <c r="FKU100" s="3643"/>
      <c r="FKV100" s="3642"/>
      <c r="FKW100" s="3643"/>
      <c r="FKX100" s="3643"/>
      <c r="FKY100" s="3643"/>
      <c r="FKZ100" s="3643"/>
      <c r="FLA100" s="3644"/>
      <c r="FLB100" s="3645"/>
      <c r="FLC100" s="2386"/>
      <c r="FLD100" s="3646"/>
      <c r="FLE100" s="3647"/>
      <c r="FLF100" s="3648"/>
      <c r="FLG100" s="3646"/>
      <c r="FLH100" s="3647"/>
      <c r="FLI100" s="3646"/>
      <c r="FLJ100" s="3643"/>
      <c r="FLK100" s="3643"/>
      <c r="FLL100" s="3647"/>
      <c r="FLM100" s="3642"/>
      <c r="FLN100" s="3643"/>
      <c r="FLO100" s="3642"/>
      <c r="FLP100" s="3643"/>
      <c r="FLQ100" s="3643"/>
      <c r="FLR100" s="3643"/>
      <c r="FLS100" s="3643"/>
      <c r="FLT100" s="3644"/>
      <c r="FLU100" s="3645"/>
      <c r="FLV100" s="2386"/>
      <c r="FLW100" s="3646"/>
      <c r="FLX100" s="3647"/>
      <c r="FLY100" s="3648"/>
      <c r="FLZ100" s="3646"/>
      <c r="FMA100" s="3647"/>
      <c r="FMB100" s="3646"/>
      <c r="FMC100" s="3643"/>
      <c r="FMD100" s="3643"/>
      <c r="FME100" s="3647"/>
      <c r="FMF100" s="3642"/>
      <c r="FMG100" s="3643"/>
      <c r="FMH100" s="3642"/>
      <c r="FMI100" s="3643"/>
      <c r="FMJ100" s="3643"/>
      <c r="FMK100" s="3643"/>
      <c r="FML100" s="3643"/>
      <c r="FMM100" s="3644"/>
      <c r="FMN100" s="3645"/>
      <c r="FMO100" s="2386"/>
      <c r="FMP100" s="3646"/>
      <c r="FMQ100" s="3647"/>
      <c r="FMR100" s="3648"/>
      <c r="FMS100" s="3646"/>
      <c r="FMT100" s="3647"/>
      <c r="FMU100" s="3646"/>
      <c r="FMV100" s="3643"/>
      <c r="FMW100" s="3643"/>
      <c r="FMX100" s="3647"/>
      <c r="FMY100" s="3642"/>
      <c r="FMZ100" s="3643"/>
      <c r="FNA100" s="3642"/>
      <c r="FNB100" s="3643"/>
      <c r="FNC100" s="3643"/>
      <c r="FND100" s="3643"/>
      <c r="FNE100" s="3643"/>
      <c r="FNF100" s="3644"/>
      <c r="FNG100" s="3645"/>
      <c r="FNH100" s="2386"/>
      <c r="FNI100" s="3646"/>
      <c r="FNJ100" s="3647"/>
      <c r="FNK100" s="3648"/>
      <c r="FNL100" s="3646"/>
      <c r="FNM100" s="3647"/>
      <c r="FNN100" s="3646"/>
      <c r="FNO100" s="3643"/>
      <c r="FNP100" s="3643"/>
      <c r="FNQ100" s="3647"/>
      <c r="FNR100" s="3642"/>
      <c r="FNS100" s="3643"/>
      <c r="FNT100" s="3642"/>
      <c r="FNU100" s="3643"/>
      <c r="FNV100" s="3643"/>
      <c r="FNW100" s="3643"/>
      <c r="FNX100" s="3643"/>
      <c r="FNY100" s="3644"/>
      <c r="FNZ100" s="3645"/>
      <c r="FOA100" s="2386"/>
      <c r="FOB100" s="3646"/>
      <c r="FOC100" s="3647"/>
      <c r="FOD100" s="3648"/>
      <c r="FOE100" s="3646"/>
      <c r="FOF100" s="3647"/>
      <c r="FOG100" s="3646"/>
      <c r="FOH100" s="3643"/>
      <c r="FOI100" s="3643"/>
      <c r="FOJ100" s="3647"/>
      <c r="FOK100" s="3642"/>
      <c r="FOL100" s="3643"/>
      <c r="FOM100" s="3642"/>
      <c r="FON100" s="3643"/>
      <c r="FOO100" s="3643"/>
      <c r="FOP100" s="3643"/>
      <c r="FOQ100" s="3643"/>
      <c r="FOR100" s="3644"/>
      <c r="FOS100" s="3645"/>
      <c r="FOT100" s="2386"/>
      <c r="FOU100" s="3646"/>
      <c r="FOV100" s="3647"/>
      <c r="FOW100" s="3648"/>
      <c r="FOX100" s="3646"/>
      <c r="FOY100" s="3647"/>
      <c r="FOZ100" s="3646"/>
      <c r="FPA100" s="3643"/>
      <c r="FPB100" s="3643"/>
      <c r="FPC100" s="3647"/>
      <c r="FPD100" s="3642"/>
      <c r="FPE100" s="3643"/>
      <c r="FPF100" s="3642"/>
      <c r="FPG100" s="3643"/>
      <c r="FPH100" s="3643"/>
      <c r="FPI100" s="3643"/>
      <c r="FPJ100" s="3643"/>
      <c r="FPK100" s="3644"/>
      <c r="FPL100" s="3645"/>
      <c r="FPM100" s="2386"/>
      <c r="FPN100" s="3646"/>
      <c r="FPO100" s="3647"/>
      <c r="FPP100" s="3648"/>
      <c r="FPQ100" s="3646"/>
      <c r="FPR100" s="3647"/>
      <c r="FPS100" s="3646"/>
      <c r="FPT100" s="3643"/>
      <c r="FPU100" s="3643"/>
      <c r="FPV100" s="3647"/>
      <c r="FPW100" s="3642"/>
      <c r="FPX100" s="3643"/>
      <c r="FPY100" s="3642"/>
      <c r="FPZ100" s="3643"/>
      <c r="FQA100" s="3643"/>
      <c r="FQB100" s="3643"/>
      <c r="FQC100" s="3643"/>
      <c r="FQD100" s="3644"/>
      <c r="FQE100" s="3645"/>
      <c r="FQF100" s="2386"/>
      <c r="FQG100" s="3646"/>
      <c r="FQH100" s="3647"/>
      <c r="FQI100" s="3648"/>
      <c r="FQJ100" s="3646"/>
      <c r="FQK100" s="3647"/>
      <c r="FQL100" s="3646"/>
      <c r="FQM100" s="3643"/>
      <c r="FQN100" s="3643"/>
      <c r="FQO100" s="3647"/>
      <c r="FQP100" s="3642"/>
      <c r="FQQ100" s="3643"/>
      <c r="FQR100" s="3642"/>
      <c r="FQS100" s="3643"/>
      <c r="FQT100" s="3643"/>
      <c r="FQU100" s="3643"/>
      <c r="FQV100" s="3643"/>
      <c r="FQW100" s="3644"/>
      <c r="FQX100" s="3645"/>
      <c r="FQY100" s="2386"/>
      <c r="FQZ100" s="3646"/>
      <c r="FRA100" s="3647"/>
      <c r="FRB100" s="3648"/>
      <c r="FRC100" s="3646"/>
      <c r="FRD100" s="3647"/>
      <c r="FRE100" s="3646"/>
      <c r="FRF100" s="3643"/>
      <c r="FRG100" s="3643"/>
      <c r="FRH100" s="3647"/>
      <c r="FRI100" s="3642"/>
      <c r="FRJ100" s="3643"/>
      <c r="FRK100" s="3642"/>
      <c r="FRL100" s="3643"/>
      <c r="FRM100" s="3643"/>
      <c r="FRN100" s="3643"/>
      <c r="FRO100" s="3643"/>
      <c r="FRP100" s="3644"/>
      <c r="FRQ100" s="3645"/>
      <c r="FRR100" s="2386"/>
      <c r="FRS100" s="3646"/>
      <c r="FRT100" s="3647"/>
      <c r="FRU100" s="3648"/>
      <c r="FRV100" s="3646"/>
      <c r="FRW100" s="3647"/>
      <c r="FRX100" s="3646"/>
      <c r="FRY100" s="3643"/>
      <c r="FRZ100" s="3643"/>
      <c r="FSA100" s="3647"/>
      <c r="FSB100" s="3642"/>
      <c r="FSC100" s="3643"/>
      <c r="FSD100" s="3642"/>
      <c r="FSE100" s="3643"/>
      <c r="FSF100" s="3643"/>
      <c r="FSG100" s="3643"/>
      <c r="FSH100" s="3643"/>
      <c r="FSI100" s="3644"/>
      <c r="FSJ100" s="3645"/>
      <c r="FSK100" s="2386"/>
      <c r="FSL100" s="3646"/>
      <c r="FSM100" s="3647"/>
      <c r="FSN100" s="3648"/>
      <c r="FSO100" s="3646"/>
      <c r="FSP100" s="3647"/>
      <c r="FSQ100" s="3646"/>
      <c r="FSR100" s="3643"/>
      <c r="FSS100" s="3643"/>
      <c r="FST100" s="3647"/>
      <c r="FSU100" s="3642"/>
      <c r="FSV100" s="3643"/>
      <c r="FSW100" s="3642"/>
      <c r="FSX100" s="3643"/>
      <c r="FSY100" s="3643"/>
      <c r="FSZ100" s="3643"/>
      <c r="FTA100" s="3643"/>
      <c r="FTB100" s="3644"/>
      <c r="FTC100" s="3645"/>
      <c r="FTD100" s="2386"/>
      <c r="FTE100" s="3646"/>
      <c r="FTF100" s="3647"/>
      <c r="FTG100" s="3648"/>
      <c r="FTH100" s="3646"/>
      <c r="FTI100" s="3647"/>
      <c r="FTJ100" s="3646"/>
      <c r="FTK100" s="3643"/>
      <c r="FTL100" s="3643"/>
      <c r="FTM100" s="3647"/>
      <c r="FTN100" s="3642"/>
      <c r="FTO100" s="3643"/>
      <c r="FTP100" s="3642"/>
      <c r="FTQ100" s="3643"/>
      <c r="FTR100" s="3643"/>
      <c r="FTS100" s="3643"/>
      <c r="FTT100" s="3643"/>
      <c r="FTU100" s="3644"/>
      <c r="FTV100" s="3645"/>
      <c r="FTW100" s="2386"/>
      <c r="FTX100" s="3646"/>
      <c r="FTY100" s="3647"/>
      <c r="FTZ100" s="3648"/>
      <c r="FUA100" s="3646"/>
      <c r="FUB100" s="3647"/>
      <c r="FUC100" s="3646"/>
      <c r="FUD100" s="3643"/>
      <c r="FUE100" s="3643"/>
      <c r="FUF100" s="3647"/>
      <c r="FUG100" s="3642"/>
      <c r="FUH100" s="3643"/>
      <c r="FUI100" s="3642"/>
      <c r="FUJ100" s="3643"/>
      <c r="FUK100" s="3643"/>
      <c r="FUL100" s="3643"/>
      <c r="FUM100" s="3643"/>
      <c r="FUN100" s="3644"/>
      <c r="FUO100" s="3645"/>
      <c r="FUP100" s="2386"/>
      <c r="FUQ100" s="3646"/>
      <c r="FUR100" s="3647"/>
      <c r="FUS100" s="3648"/>
      <c r="FUT100" s="3646"/>
      <c r="FUU100" s="3647"/>
      <c r="FUV100" s="3646"/>
      <c r="FUW100" s="3643"/>
      <c r="FUX100" s="3643"/>
      <c r="FUY100" s="3647"/>
      <c r="FUZ100" s="3642"/>
      <c r="FVA100" s="3643"/>
      <c r="FVB100" s="3642"/>
      <c r="FVC100" s="3643"/>
      <c r="FVD100" s="3643"/>
      <c r="FVE100" s="3643"/>
      <c r="FVF100" s="3643"/>
      <c r="FVG100" s="3644"/>
      <c r="FVH100" s="3645"/>
      <c r="FVI100" s="2386"/>
      <c r="FVJ100" s="3646"/>
      <c r="FVK100" s="3647"/>
      <c r="FVL100" s="3648"/>
      <c r="FVM100" s="3646"/>
      <c r="FVN100" s="3647"/>
      <c r="FVO100" s="3646"/>
      <c r="FVP100" s="3643"/>
      <c r="FVQ100" s="3643"/>
      <c r="FVR100" s="3647"/>
      <c r="FVS100" s="3642"/>
      <c r="FVT100" s="3643"/>
      <c r="FVU100" s="3642"/>
      <c r="FVV100" s="3643"/>
      <c r="FVW100" s="3643"/>
      <c r="FVX100" s="3643"/>
      <c r="FVY100" s="3643"/>
      <c r="FVZ100" s="3644"/>
      <c r="FWA100" s="3645"/>
      <c r="FWB100" s="2386"/>
      <c r="FWC100" s="3646"/>
      <c r="FWD100" s="3647"/>
      <c r="FWE100" s="3648"/>
      <c r="FWF100" s="3646"/>
      <c r="FWG100" s="3647"/>
      <c r="FWH100" s="3646"/>
      <c r="FWI100" s="3643"/>
      <c r="FWJ100" s="3643"/>
      <c r="FWK100" s="3647"/>
      <c r="FWL100" s="3642"/>
      <c r="FWM100" s="3643"/>
      <c r="FWN100" s="3642"/>
      <c r="FWO100" s="3643"/>
      <c r="FWP100" s="3643"/>
      <c r="FWQ100" s="3643"/>
      <c r="FWR100" s="3643"/>
      <c r="FWS100" s="3644"/>
      <c r="FWT100" s="3645"/>
      <c r="FWU100" s="2386"/>
      <c r="FWV100" s="3646"/>
      <c r="FWW100" s="3647"/>
      <c r="FWX100" s="3648"/>
      <c r="FWY100" s="3646"/>
      <c r="FWZ100" s="3647"/>
      <c r="FXA100" s="3646"/>
      <c r="FXB100" s="3643"/>
      <c r="FXC100" s="3643"/>
      <c r="FXD100" s="3647"/>
      <c r="FXE100" s="3642"/>
      <c r="FXF100" s="3643"/>
      <c r="FXG100" s="3642"/>
      <c r="FXH100" s="3643"/>
      <c r="FXI100" s="3643"/>
      <c r="FXJ100" s="3643"/>
      <c r="FXK100" s="3643"/>
      <c r="FXL100" s="3644"/>
      <c r="FXM100" s="3645"/>
      <c r="FXN100" s="2386"/>
      <c r="FXO100" s="3646"/>
      <c r="FXP100" s="3647"/>
      <c r="FXQ100" s="3648"/>
      <c r="FXR100" s="3646"/>
      <c r="FXS100" s="3647"/>
      <c r="FXT100" s="3646"/>
      <c r="FXU100" s="3643"/>
      <c r="FXV100" s="3643"/>
      <c r="FXW100" s="3647"/>
      <c r="FXX100" s="3642"/>
      <c r="FXY100" s="3643"/>
      <c r="FXZ100" s="3642"/>
      <c r="FYA100" s="3643"/>
      <c r="FYB100" s="3643"/>
      <c r="FYC100" s="3643"/>
      <c r="FYD100" s="3643"/>
      <c r="FYE100" s="3644"/>
      <c r="FYF100" s="3645"/>
      <c r="FYG100" s="2386"/>
      <c r="FYH100" s="3646"/>
      <c r="FYI100" s="3647"/>
      <c r="FYJ100" s="3648"/>
      <c r="FYK100" s="3646"/>
      <c r="FYL100" s="3647"/>
      <c r="FYM100" s="3646"/>
      <c r="FYN100" s="3643"/>
      <c r="FYO100" s="3643"/>
      <c r="FYP100" s="3647"/>
      <c r="FYQ100" s="3642"/>
      <c r="FYR100" s="3643"/>
      <c r="FYS100" s="3642"/>
      <c r="FYT100" s="3643"/>
      <c r="FYU100" s="3643"/>
      <c r="FYV100" s="3643"/>
      <c r="FYW100" s="3643"/>
      <c r="FYX100" s="3644"/>
      <c r="FYY100" s="3645"/>
      <c r="FYZ100" s="2386"/>
      <c r="FZA100" s="3646"/>
      <c r="FZB100" s="3647"/>
      <c r="FZC100" s="3648"/>
      <c r="FZD100" s="3646"/>
      <c r="FZE100" s="3647"/>
      <c r="FZF100" s="3646"/>
      <c r="FZG100" s="3643"/>
      <c r="FZH100" s="3643"/>
      <c r="FZI100" s="3647"/>
      <c r="FZJ100" s="3642"/>
      <c r="FZK100" s="3643"/>
      <c r="FZL100" s="3642"/>
      <c r="FZM100" s="3643"/>
      <c r="FZN100" s="3643"/>
      <c r="FZO100" s="3643"/>
      <c r="FZP100" s="3643"/>
      <c r="FZQ100" s="3644"/>
      <c r="FZR100" s="3645"/>
      <c r="FZS100" s="2386"/>
      <c r="FZT100" s="3646"/>
      <c r="FZU100" s="3647"/>
      <c r="FZV100" s="3648"/>
      <c r="FZW100" s="3646"/>
      <c r="FZX100" s="3647"/>
      <c r="FZY100" s="3646"/>
      <c r="FZZ100" s="3643"/>
      <c r="GAA100" s="3643"/>
      <c r="GAB100" s="3647"/>
      <c r="GAC100" s="3642"/>
      <c r="GAD100" s="3643"/>
      <c r="GAE100" s="3642"/>
      <c r="GAF100" s="3643"/>
      <c r="GAG100" s="3643"/>
      <c r="GAH100" s="3643"/>
      <c r="GAI100" s="3643"/>
      <c r="GAJ100" s="3644"/>
      <c r="GAK100" s="3645"/>
      <c r="GAL100" s="2386"/>
      <c r="GAM100" s="3646"/>
      <c r="GAN100" s="3647"/>
      <c r="GAO100" s="3648"/>
      <c r="GAP100" s="3646"/>
      <c r="GAQ100" s="3647"/>
      <c r="GAR100" s="3646"/>
      <c r="GAS100" s="3643"/>
      <c r="GAT100" s="3643"/>
      <c r="GAU100" s="3647"/>
      <c r="GAV100" s="3642"/>
      <c r="GAW100" s="3643"/>
      <c r="GAX100" s="3642"/>
      <c r="GAY100" s="3643"/>
      <c r="GAZ100" s="3643"/>
      <c r="GBA100" s="3643"/>
      <c r="GBB100" s="3643"/>
      <c r="GBC100" s="3644"/>
      <c r="GBD100" s="3645"/>
      <c r="GBE100" s="2386"/>
      <c r="GBF100" s="3646"/>
      <c r="GBG100" s="3647"/>
      <c r="GBH100" s="3648"/>
      <c r="GBI100" s="3646"/>
      <c r="GBJ100" s="3647"/>
      <c r="GBK100" s="3646"/>
      <c r="GBL100" s="3643"/>
      <c r="GBM100" s="3643"/>
      <c r="GBN100" s="3647"/>
      <c r="GBO100" s="3642"/>
      <c r="GBP100" s="3643"/>
      <c r="GBQ100" s="3642"/>
      <c r="GBR100" s="3643"/>
      <c r="GBS100" s="3643"/>
      <c r="GBT100" s="3643"/>
      <c r="GBU100" s="3643"/>
      <c r="GBV100" s="3644"/>
      <c r="GBW100" s="3645"/>
      <c r="GBX100" s="2386"/>
      <c r="GBY100" s="3646"/>
      <c r="GBZ100" s="3647"/>
      <c r="GCA100" s="3648"/>
      <c r="GCB100" s="3646"/>
      <c r="GCC100" s="3647"/>
      <c r="GCD100" s="3646"/>
      <c r="GCE100" s="3643"/>
      <c r="GCF100" s="3643"/>
      <c r="GCG100" s="3647"/>
      <c r="GCH100" s="3642"/>
      <c r="GCI100" s="3643"/>
      <c r="GCJ100" s="3642"/>
      <c r="GCK100" s="3643"/>
      <c r="GCL100" s="3643"/>
      <c r="GCM100" s="3643"/>
      <c r="GCN100" s="3643"/>
      <c r="GCO100" s="3644"/>
      <c r="GCP100" s="3645"/>
      <c r="GCQ100" s="2386"/>
      <c r="GCR100" s="3646"/>
      <c r="GCS100" s="3647"/>
      <c r="GCT100" s="3648"/>
      <c r="GCU100" s="3646"/>
      <c r="GCV100" s="3647"/>
      <c r="GCW100" s="3646"/>
      <c r="GCX100" s="3643"/>
      <c r="GCY100" s="3643"/>
      <c r="GCZ100" s="3647"/>
      <c r="GDA100" s="3642"/>
      <c r="GDB100" s="3643"/>
      <c r="GDC100" s="3642"/>
      <c r="GDD100" s="3643"/>
      <c r="GDE100" s="3643"/>
      <c r="GDF100" s="3643"/>
      <c r="GDG100" s="3643"/>
      <c r="GDH100" s="3644"/>
      <c r="GDI100" s="3645"/>
      <c r="GDJ100" s="2386"/>
      <c r="GDK100" s="3646"/>
      <c r="GDL100" s="3647"/>
      <c r="GDM100" s="3648"/>
      <c r="GDN100" s="3646"/>
      <c r="GDO100" s="3647"/>
      <c r="GDP100" s="3646"/>
      <c r="GDQ100" s="3643"/>
      <c r="GDR100" s="3643"/>
      <c r="GDS100" s="3647"/>
      <c r="GDT100" s="3642"/>
      <c r="GDU100" s="3643"/>
      <c r="GDV100" s="3642"/>
      <c r="GDW100" s="3643"/>
      <c r="GDX100" s="3643"/>
      <c r="GDY100" s="3643"/>
      <c r="GDZ100" s="3643"/>
      <c r="GEA100" s="3644"/>
      <c r="GEB100" s="3645"/>
      <c r="GEC100" s="2386"/>
      <c r="GED100" s="3646"/>
      <c r="GEE100" s="3647"/>
      <c r="GEF100" s="3648"/>
      <c r="GEG100" s="3646"/>
      <c r="GEH100" s="3647"/>
      <c r="GEI100" s="3646"/>
      <c r="GEJ100" s="3643"/>
      <c r="GEK100" s="3643"/>
      <c r="GEL100" s="3647"/>
      <c r="GEM100" s="3642"/>
      <c r="GEN100" s="3643"/>
      <c r="GEO100" s="3642"/>
      <c r="GEP100" s="3643"/>
      <c r="GEQ100" s="3643"/>
      <c r="GER100" s="3643"/>
      <c r="GES100" s="3643"/>
      <c r="GET100" s="3644"/>
      <c r="GEU100" s="3645"/>
      <c r="GEV100" s="2386"/>
      <c r="GEW100" s="3646"/>
      <c r="GEX100" s="3647"/>
      <c r="GEY100" s="3648"/>
      <c r="GEZ100" s="3646"/>
      <c r="GFA100" s="3647"/>
      <c r="GFB100" s="3646"/>
      <c r="GFC100" s="3643"/>
      <c r="GFD100" s="3643"/>
      <c r="GFE100" s="3647"/>
      <c r="GFF100" s="3642"/>
      <c r="GFG100" s="3643"/>
      <c r="GFH100" s="3642"/>
      <c r="GFI100" s="3643"/>
      <c r="GFJ100" s="3643"/>
      <c r="GFK100" s="3643"/>
      <c r="GFL100" s="3643"/>
      <c r="GFM100" s="3644"/>
      <c r="GFN100" s="3645"/>
      <c r="GFO100" s="2386"/>
      <c r="GFP100" s="3646"/>
      <c r="GFQ100" s="3647"/>
      <c r="GFR100" s="3648"/>
      <c r="GFS100" s="3646"/>
      <c r="GFT100" s="3647"/>
      <c r="GFU100" s="3646"/>
      <c r="GFV100" s="3643"/>
      <c r="GFW100" s="3643"/>
      <c r="GFX100" s="3647"/>
      <c r="GFY100" s="3642"/>
      <c r="GFZ100" s="3643"/>
      <c r="GGA100" s="3642"/>
      <c r="GGB100" s="3643"/>
      <c r="GGC100" s="3643"/>
      <c r="GGD100" s="3643"/>
      <c r="GGE100" s="3643"/>
      <c r="GGF100" s="3644"/>
      <c r="GGG100" s="3645"/>
      <c r="GGH100" s="2386"/>
      <c r="GGI100" s="3646"/>
      <c r="GGJ100" s="3647"/>
      <c r="GGK100" s="3648"/>
      <c r="GGL100" s="3646"/>
      <c r="GGM100" s="3647"/>
      <c r="GGN100" s="3646"/>
      <c r="GGO100" s="3643"/>
      <c r="GGP100" s="3643"/>
      <c r="GGQ100" s="3647"/>
      <c r="GGR100" s="3642"/>
      <c r="GGS100" s="3643"/>
      <c r="GGT100" s="3642"/>
      <c r="GGU100" s="3643"/>
      <c r="GGV100" s="3643"/>
      <c r="GGW100" s="3643"/>
      <c r="GGX100" s="3643"/>
      <c r="GGY100" s="3644"/>
      <c r="GGZ100" s="3645"/>
      <c r="GHA100" s="2386"/>
      <c r="GHB100" s="3646"/>
      <c r="GHC100" s="3647"/>
      <c r="GHD100" s="3648"/>
      <c r="GHE100" s="3646"/>
      <c r="GHF100" s="3647"/>
      <c r="GHG100" s="3646"/>
      <c r="GHH100" s="3643"/>
      <c r="GHI100" s="3643"/>
      <c r="GHJ100" s="3647"/>
      <c r="GHK100" s="3642"/>
      <c r="GHL100" s="3643"/>
      <c r="GHM100" s="3642"/>
      <c r="GHN100" s="3643"/>
      <c r="GHO100" s="3643"/>
      <c r="GHP100" s="3643"/>
      <c r="GHQ100" s="3643"/>
      <c r="GHR100" s="3644"/>
      <c r="GHS100" s="3645"/>
      <c r="GHT100" s="2386"/>
      <c r="GHU100" s="3646"/>
      <c r="GHV100" s="3647"/>
      <c r="GHW100" s="3648"/>
      <c r="GHX100" s="3646"/>
      <c r="GHY100" s="3647"/>
      <c r="GHZ100" s="3646"/>
      <c r="GIA100" s="3643"/>
      <c r="GIB100" s="3643"/>
      <c r="GIC100" s="3647"/>
      <c r="GID100" s="3642"/>
      <c r="GIE100" s="3643"/>
      <c r="GIF100" s="3642"/>
      <c r="GIG100" s="3643"/>
      <c r="GIH100" s="3643"/>
      <c r="GII100" s="3643"/>
      <c r="GIJ100" s="3643"/>
      <c r="GIK100" s="3644"/>
      <c r="GIL100" s="3645"/>
      <c r="GIM100" s="2386"/>
      <c r="GIN100" s="3646"/>
      <c r="GIO100" s="3647"/>
      <c r="GIP100" s="3648"/>
      <c r="GIQ100" s="3646"/>
      <c r="GIR100" s="3647"/>
      <c r="GIS100" s="3646"/>
      <c r="GIT100" s="3643"/>
      <c r="GIU100" s="3643"/>
      <c r="GIV100" s="3647"/>
      <c r="GIW100" s="3642"/>
      <c r="GIX100" s="3643"/>
      <c r="GIY100" s="3642"/>
      <c r="GIZ100" s="3643"/>
      <c r="GJA100" s="3643"/>
      <c r="GJB100" s="3643"/>
      <c r="GJC100" s="3643"/>
      <c r="GJD100" s="3644"/>
      <c r="GJE100" s="3645"/>
      <c r="GJF100" s="2386"/>
      <c r="GJG100" s="3646"/>
      <c r="GJH100" s="3647"/>
      <c r="GJI100" s="3648"/>
      <c r="GJJ100" s="3646"/>
      <c r="GJK100" s="3647"/>
      <c r="GJL100" s="3646"/>
      <c r="GJM100" s="3643"/>
      <c r="GJN100" s="3643"/>
      <c r="GJO100" s="3647"/>
      <c r="GJP100" s="3642"/>
      <c r="GJQ100" s="3643"/>
      <c r="GJR100" s="3642"/>
      <c r="GJS100" s="3643"/>
      <c r="GJT100" s="3643"/>
      <c r="GJU100" s="3643"/>
      <c r="GJV100" s="3643"/>
      <c r="GJW100" s="3644"/>
      <c r="GJX100" s="3645"/>
      <c r="GJY100" s="2386"/>
      <c r="GJZ100" s="3646"/>
      <c r="GKA100" s="3647"/>
      <c r="GKB100" s="3648"/>
      <c r="GKC100" s="3646"/>
      <c r="GKD100" s="3647"/>
      <c r="GKE100" s="3646"/>
      <c r="GKF100" s="3643"/>
      <c r="GKG100" s="3643"/>
      <c r="GKH100" s="3647"/>
      <c r="GKI100" s="3642"/>
      <c r="GKJ100" s="3643"/>
      <c r="GKK100" s="3642"/>
      <c r="GKL100" s="3643"/>
      <c r="GKM100" s="3643"/>
      <c r="GKN100" s="3643"/>
      <c r="GKO100" s="3643"/>
      <c r="GKP100" s="3644"/>
      <c r="GKQ100" s="3645"/>
      <c r="GKR100" s="2386"/>
      <c r="GKS100" s="3646"/>
      <c r="GKT100" s="3647"/>
      <c r="GKU100" s="3648"/>
      <c r="GKV100" s="3646"/>
      <c r="GKW100" s="3647"/>
      <c r="GKX100" s="3646"/>
      <c r="GKY100" s="3643"/>
      <c r="GKZ100" s="3643"/>
      <c r="GLA100" s="3647"/>
      <c r="GLB100" s="3642"/>
      <c r="GLC100" s="3643"/>
      <c r="GLD100" s="3642"/>
      <c r="GLE100" s="3643"/>
      <c r="GLF100" s="3643"/>
      <c r="GLG100" s="3643"/>
      <c r="GLH100" s="3643"/>
      <c r="GLI100" s="3644"/>
      <c r="GLJ100" s="3645"/>
      <c r="GLK100" s="2386"/>
      <c r="GLL100" s="3646"/>
      <c r="GLM100" s="3647"/>
      <c r="GLN100" s="3648"/>
      <c r="GLO100" s="3646"/>
      <c r="GLP100" s="3647"/>
      <c r="GLQ100" s="3646"/>
      <c r="GLR100" s="3643"/>
      <c r="GLS100" s="3643"/>
      <c r="GLT100" s="3647"/>
      <c r="GLU100" s="3642"/>
      <c r="GLV100" s="3643"/>
      <c r="GLW100" s="3642"/>
      <c r="GLX100" s="3643"/>
      <c r="GLY100" s="3643"/>
      <c r="GLZ100" s="3643"/>
      <c r="GMA100" s="3643"/>
      <c r="GMB100" s="3644"/>
      <c r="GMC100" s="3645"/>
      <c r="GMD100" s="2386"/>
      <c r="GME100" s="3646"/>
      <c r="GMF100" s="3647"/>
      <c r="GMG100" s="3648"/>
      <c r="GMH100" s="3646"/>
      <c r="GMI100" s="3647"/>
      <c r="GMJ100" s="3646"/>
      <c r="GMK100" s="3643"/>
      <c r="GML100" s="3643"/>
      <c r="GMM100" s="3647"/>
      <c r="GMN100" s="3642"/>
      <c r="GMO100" s="3643"/>
      <c r="GMP100" s="3642"/>
      <c r="GMQ100" s="3643"/>
      <c r="GMR100" s="3643"/>
      <c r="GMS100" s="3643"/>
      <c r="GMT100" s="3643"/>
      <c r="GMU100" s="3644"/>
      <c r="GMV100" s="3645"/>
      <c r="GMW100" s="2386"/>
      <c r="GMX100" s="3646"/>
      <c r="GMY100" s="3647"/>
      <c r="GMZ100" s="3648"/>
      <c r="GNA100" s="3646"/>
      <c r="GNB100" s="3647"/>
      <c r="GNC100" s="3646"/>
      <c r="GND100" s="3643"/>
      <c r="GNE100" s="3643"/>
      <c r="GNF100" s="3647"/>
      <c r="GNG100" s="3642"/>
      <c r="GNH100" s="3643"/>
      <c r="GNI100" s="3642"/>
      <c r="GNJ100" s="3643"/>
      <c r="GNK100" s="3643"/>
      <c r="GNL100" s="3643"/>
      <c r="GNM100" s="3643"/>
      <c r="GNN100" s="3644"/>
      <c r="GNO100" s="3645"/>
      <c r="GNP100" s="2386"/>
      <c r="GNQ100" s="3646"/>
      <c r="GNR100" s="3647"/>
      <c r="GNS100" s="3648"/>
      <c r="GNT100" s="3646"/>
      <c r="GNU100" s="3647"/>
      <c r="GNV100" s="3646"/>
      <c r="GNW100" s="3643"/>
      <c r="GNX100" s="3643"/>
      <c r="GNY100" s="3647"/>
      <c r="GNZ100" s="3642"/>
      <c r="GOA100" s="3643"/>
      <c r="GOB100" s="3642"/>
      <c r="GOC100" s="3643"/>
      <c r="GOD100" s="3643"/>
      <c r="GOE100" s="3643"/>
      <c r="GOF100" s="3643"/>
      <c r="GOG100" s="3644"/>
      <c r="GOH100" s="3645"/>
      <c r="GOI100" s="2386"/>
      <c r="GOJ100" s="3646"/>
      <c r="GOK100" s="3647"/>
      <c r="GOL100" s="3648"/>
      <c r="GOM100" s="3646"/>
      <c r="GON100" s="3647"/>
      <c r="GOO100" s="3646"/>
      <c r="GOP100" s="3643"/>
      <c r="GOQ100" s="3643"/>
      <c r="GOR100" s="3647"/>
      <c r="GOS100" s="3642"/>
      <c r="GOT100" s="3643"/>
      <c r="GOU100" s="3642"/>
      <c r="GOV100" s="3643"/>
      <c r="GOW100" s="3643"/>
      <c r="GOX100" s="3643"/>
      <c r="GOY100" s="3643"/>
      <c r="GOZ100" s="3644"/>
      <c r="GPA100" s="3645"/>
      <c r="GPB100" s="2386"/>
      <c r="GPC100" s="3646"/>
      <c r="GPD100" s="3647"/>
      <c r="GPE100" s="3648"/>
      <c r="GPF100" s="3646"/>
      <c r="GPG100" s="3647"/>
      <c r="GPH100" s="3646"/>
      <c r="GPI100" s="3643"/>
      <c r="GPJ100" s="3643"/>
      <c r="GPK100" s="3647"/>
      <c r="GPL100" s="3642"/>
      <c r="GPM100" s="3643"/>
      <c r="GPN100" s="3642"/>
      <c r="GPO100" s="3643"/>
      <c r="GPP100" s="3643"/>
      <c r="GPQ100" s="3643"/>
      <c r="GPR100" s="3643"/>
      <c r="GPS100" s="3644"/>
      <c r="GPT100" s="3645"/>
      <c r="GPU100" s="2386"/>
      <c r="GPV100" s="3646"/>
      <c r="GPW100" s="3647"/>
      <c r="GPX100" s="3648"/>
      <c r="GPY100" s="3646"/>
      <c r="GPZ100" s="3647"/>
      <c r="GQA100" s="3646"/>
      <c r="GQB100" s="3643"/>
      <c r="GQC100" s="3643"/>
      <c r="GQD100" s="3647"/>
      <c r="GQE100" s="3642"/>
      <c r="GQF100" s="3643"/>
      <c r="GQG100" s="3642"/>
      <c r="GQH100" s="3643"/>
      <c r="GQI100" s="3643"/>
      <c r="GQJ100" s="3643"/>
      <c r="GQK100" s="3643"/>
      <c r="GQL100" s="3644"/>
      <c r="GQM100" s="3645"/>
      <c r="GQN100" s="2386"/>
      <c r="GQO100" s="3646"/>
      <c r="GQP100" s="3647"/>
      <c r="GQQ100" s="3648"/>
      <c r="GQR100" s="3646"/>
      <c r="GQS100" s="3647"/>
      <c r="GQT100" s="3646"/>
      <c r="GQU100" s="3643"/>
      <c r="GQV100" s="3643"/>
      <c r="GQW100" s="3647"/>
      <c r="GQX100" s="3642"/>
      <c r="GQY100" s="3643"/>
      <c r="GQZ100" s="3642"/>
      <c r="GRA100" s="3643"/>
      <c r="GRB100" s="3643"/>
      <c r="GRC100" s="3643"/>
      <c r="GRD100" s="3643"/>
      <c r="GRE100" s="3644"/>
      <c r="GRF100" s="3645"/>
      <c r="GRG100" s="2386"/>
      <c r="GRH100" s="3646"/>
      <c r="GRI100" s="3647"/>
      <c r="GRJ100" s="3648"/>
      <c r="GRK100" s="3646"/>
      <c r="GRL100" s="3647"/>
      <c r="GRM100" s="3646"/>
      <c r="GRN100" s="3643"/>
      <c r="GRO100" s="3643"/>
      <c r="GRP100" s="3647"/>
      <c r="GRQ100" s="3642"/>
      <c r="GRR100" s="3643"/>
      <c r="GRS100" s="3642"/>
      <c r="GRT100" s="3643"/>
      <c r="GRU100" s="3643"/>
      <c r="GRV100" s="3643"/>
      <c r="GRW100" s="3643"/>
      <c r="GRX100" s="3644"/>
      <c r="GRY100" s="3645"/>
      <c r="GRZ100" s="2386"/>
      <c r="GSA100" s="3646"/>
      <c r="GSB100" s="3647"/>
      <c r="GSC100" s="3648"/>
      <c r="GSD100" s="3646"/>
      <c r="GSE100" s="3647"/>
      <c r="GSF100" s="3646"/>
      <c r="GSG100" s="3643"/>
      <c r="GSH100" s="3643"/>
      <c r="GSI100" s="3647"/>
      <c r="GSJ100" s="3642"/>
      <c r="GSK100" s="3643"/>
      <c r="GSL100" s="3642"/>
      <c r="GSM100" s="3643"/>
      <c r="GSN100" s="3643"/>
      <c r="GSO100" s="3643"/>
      <c r="GSP100" s="3643"/>
      <c r="GSQ100" s="3644"/>
      <c r="GSR100" s="3645"/>
      <c r="GSS100" s="2386"/>
      <c r="GST100" s="3646"/>
      <c r="GSU100" s="3647"/>
      <c r="GSV100" s="3648"/>
      <c r="GSW100" s="3646"/>
      <c r="GSX100" s="3647"/>
      <c r="GSY100" s="3646"/>
      <c r="GSZ100" s="3643"/>
      <c r="GTA100" s="3643"/>
      <c r="GTB100" s="3647"/>
      <c r="GTC100" s="3642"/>
      <c r="GTD100" s="3643"/>
      <c r="GTE100" s="3642"/>
      <c r="GTF100" s="3643"/>
      <c r="GTG100" s="3643"/>
      <c r="GTH100" s="3643"/>
      <c r="GTI100" s="3643"/>
      <c r="GTJ100" s="3644"/>
      <c r="GTK100" s="3645"/>
      <c r="GTL100" s="2386"/>
      <c r="GTM100" s="3646"/>
      <c r="GTN100" s="3647"/>
      <c r="GTO100" s="3648"/>
      <c r="GTP100" s="3646"/>
      <c r="GTQ100" s="3647"/>
      <c r="GTR100" s="3646"/>
      <c r="GTS100" s="3643"/>
      <c r="GTT100" s="3643"/>
      <c r="GTU100" s="3647"/>
      <c r="GTV100" s="3642"/>
      <c r="GTW100" s="3643"/>
      <c r="GTX100" s="3642"/>
      <c r="GTY100" s="3643"/>
      <c r="GTZ100" s="3643"/>
      <c r="GUA100" s="3643"/>
      <c r="GUB100" s="3643"/>
      <c r="GUC100" s="3644"/>
      <c r="GUD100" s="3645"/>
      <c r="GUE100" s="2386"/>
      <c r="GUF100" s="3646"/>
      <c r="GUG100" s="3647"/>
      <c r="GUH100" s="3648"/>
      <c r="GUI100" s="3646"/>
      <c r="GUJ100" s="3647"/>
      <c r="GUK100" s="3646"/>
      <c r="GUL100" s="3643"/>
      <c r="GUM100" s="3643"/>
      <c r="GUN100" s="3647"/>
      <c r="GUO100" s="3642"/>
      <c r="GUP100" s="3643"/>
      <c r="GUQ100" s="3642"/>
      <c r="GUR100" s="3643"/>
      <c r="GUS100" s="3643"/>
      <c r="GUT100" s="3643"/>
      <c r="GUU100" s="3643"/>
      <c r="GUV100" s="3644"/>
      <c r="GUW100" s="3645"/>
      <c r="GUX100" s="2386"/>
      <c r="GUY100" s="3646"/>
      <c r="GUZ100" s="3647"/>
      <c r="GVA100" s="3648"/>
      <c r="GVB100" s="3646"/>
      <c r="GVC100" s="3647"/>
      <c r="GVD100" s="3646"/>
      <c r="GVE100" s="3643"/>
      <c r="GVF100" s="3643"/>
      <c r="GVG100" s="3647"/>
      <c r="GVH100" s="3642"/>
      <c r="GVI100" s="3643"/>
      <c r="GVJ100" s="3642"/>
      <c r="GVK100" s="3643"/>
      <c r="GVL100" s="3643"/>
      <c r="GVM100" s="3643"/>
      <c r="GVN100" s="3643"/>
      <c r="GVO100" s="3644"/>
      <c r="GVP100" s="3645"/>
      <c r="GVQ100" s="2386"/>
      <c r="GVR100" s="3646"/>
      <c r="GVS100" s="3647"/>
      <c r="GVT100" s="3648"/>
      <c r="GVU100" s="3646"/>
      <c r="GVV100" s="3647"/>
      <c r="GVW100" s="3646"/>
      <c r="GVX100" s="3643"/>
      <c r="GVY100" s="3643"/>
      <c r="GVZ100" s="3647"/>
      <c r="GWA100" s="3642"/>
      <c r="GWB100" s="3643"/>
      <c r="GWC100" s="3642"/>
      <c r="GWD100" s="3643"/>
      <c r="GWE100" s="3643"/>
      <c r="GWF100" s="3643"/>
      <c r="GWG100" s="3643"/>
      <c r="GWH100" s="3644"/>
      <c r="GWI100" s="3645"/>
      <c r="GWJ100" s="2386"/>
      <c r="GWK100" s="3646"/>
      <c r="GWL100" s="3647"/>
      <c r="GWM100" s="3648"/>
      <c r="GWN100" s="3646"/>
      <c r="GWO100" s="3647"/>
      <c r="GWP100" s="3646"/>
      <c r="GWQ100" s="3643"/>
      <c r="GWR100" s="3643"/>
      <c r="GWS100" s="3647"/>
      <c r="GWT100" s="3642"/>
      <c r="GWU100" s="3643"/>
      <c r="GWV100" s="3642"/>
      <c r="GWW100" s="3643"/>
      <c r="GWX100" s="3643"/>
      <c r="GWY100" s="3643"/>
      <c r="GWZ100" s="3643"/>
      <c r="GXA100" s="3644"/>
      <c r="GXB100" s="3645"/>
      <c r="GXC100" s="2386"/>
      <c r="GXD100" s="3646"/>
      <c r="GXE100" s="3647"/>
      <c r="GXF100" s="3648"/>
      <c r="GXG100" s="3646"/>
      <c r="GXH100" s="3647"/>
      <c r="GXI100" s="3646"/>
      <c r="GXJ100" s="3643"/>
      <c r="GXK100" s="3643"/>
      <c r="GXL100" s="3647"/>
      <c r="GXM100" s="3642"/>
      <c r="GXN100" s="3643"/>
      <c r="GXO100" s="3642"/>
      <c r="GXP100" s="3643"/>
      <c r="GXQ100" s="3643"/>
      <c r="GXR100" s="3643"/>
      <c r="GXS100" s="3643"/>
      <c r="GXT100" s="3644"/>
      <c r="GXU100" s="3645"/>
      <c r="GXV100" s="2386"/>
      <c r="GXW100" s="3646"/>
      <c r="GXX100" s="3647"/>
      <c r="GXY100" s="3648"/>
      <c r="GXZ100" s="3646"/>
      <c r="GYA100" s="3647"/>
      <c r="GYB100" s="3646"/>
      <c r="GYC100" s="3643"/>
      <c r="GYD100" s="3643"/>
      <c r="GYE100" s="3647"/>
      <c r="GYF100" s="3642"/>
      <c r="GYG100" s="3643"/>
      <c r="GYH100" s="3642"/>
      <c r="GYI100" s="3643"/>
      <c r="GYJ100" s="3643"/>
      <c r="GYK100" s="3643"/>
      <c r="GYL100" s="3643"/>
      <c r="GYM100" s="3644"/>
      <c r="GYN100" s="3645"/>
      <c r="GYO100" s="2386"/>
      <c r="GYP100" s="3646"/>
      <c r="GYQ100" s="3647"/>
      <c r="GYR100" s="3648"/>
      <c r="GYS100" s="3646"/>
      <c r="GYT100" s="3647"/>
      <c r="GYU100" s="3646"/>
      <c r="GYV100" s="3643"/>
      <c r="GYW100" s="3643"/>
      <c r="GYX100" s="3647"/>
      <c r="GYY100" s="3642"/>
      <c r="GYZ100" s="3643"/>
      <c r="GZA100" s="3642"/>
      <c r="GZB100" s="3643"/>
      <c r="GZC100" s="3643"/>
      <c r="GZD100" s="3643"/>
      <c r="GZE100" s="3643"/>
      <c r="GZF100" s="3644"/>
      <c r="GZG100" s="3645"/>
      <c r="GZH100" s="2386"/>
      <c r="GZI100" s="3646"/>
      <c r="GZJ100" s="3647"/>
      <c r="GZK100" s="3648"/>
      <c r="GZL100" s="3646"/>
      <c r="GZM100" s="3647"/>
      <c r="GZN100" s="3646"/>
      <c r="GZO100" s="3643"/>
      <c r="GZP100" s="3643"/>
      <c r="GZQ100" s="3647"/>
      <c r="GZR100" s="3642"/>
      <c r="GZS100" s="3643"/>
      <c r="GZT100" s="3642"/>
      <c r="GZU100" s="3643"/>
      <c r="GZV100" s="3643"/>
      <c r="GZW100" s="3643"/>
      <c r="GZX100" s="3643"/>
      <c r="GZY100" s="3644"/>
      <c r="GZZ100" s="3645"/>
      <c r="HAA100" s="2386"/>
      <c r="HAB100" s="3646"/>
      <c r="HAC100" s="3647"/>
      <c r="HAD100" s="3648"/>
      <c r="HAE100" s="3646"/>
      <c r="HAF100" s="3647"/>
      <c r="HAG100" s="3646"/>
      <c r="HAH100" s="3643"/>
      <c r="HAI100" s="3643"/>
      <c r="HAJ100" s="3647"/>
      <c r="HAK100" s="3642"/>
      <c r="HAL100" s="3643"/>
      <c r="HAM100" s="3642"/>
      <c r="HAN100" s="3643"/>
      <c r="HAO100" s="3643"/>
      <c r="HAP100" s="3643"/>
      <c r="HAQ100" s="3643"/>
      <c r="HAR100" s="3644"/>
      <c r="HAS100" s="3645"/>
      <c r="HAT100" s="2386"/>
      <c r="HAU100" s="3646"/>
      <c r="HAV100" s="3647"/>
      <c r="HAW100" s="3648"/>
      <c r="HAX100" s="3646"/>
      <c r="HAY100" s="3647"/>
      <c r="HAZ100" s="3646"/>
      <c r="HBA100" s="3643"/>
      <c r="HBB100" s="3643"/>
      <c r="HBC100" s="3647"/>
      <c r="HBD100" s="3642"/>
      <c r="HBE100" s="3643"/>
      <c r="HBF100" s="3642"/>
      <c r="HBG100" s="3643"/>
      <c r="HBH100" s="3643"/>
      <c r="HBI100" s="3643"/>
      <c r="HBJ100" s="3643"/>
      <c r="HBK100" s="3644"/>
      <c r="HBL100" s="3645"/>
      <c r="HBM100" s="2386"/>
      <c r="HBN100" s="3646"/>
      <c r="HBO100" s="3647"/>
      <c r="HBP100" s="3648"/>
      <c r="HBQ100" s="3646"/>
      <c r="HBR100" s="3647"/>
      <c r="HBS100" s="3646"/>
      <c r="HBT100" s="3643"/>
      <c r="HBU100" s="3643"/>
      <c r="HBV100" s="3647"/>
      <c r="HBW100" s="3642"/>
      <c r="HBX100" s="3643"/>
      <c r="HBY100" s="3642"/>
      <c r="HBZ100" s="3643"/>
      <c r="HCA100" s="3643"/>
      <c r="HCB100" s="3643"/>
      <c r="HCC100" s="3643"/>
      <c r="HCD100" s="3644"/>
      <c r="HCE100" s="3645"/>
      <c r="HCF100" s="2386"/>
      <c r="HCG100" s="3646"/>
      <c r="HCH100" s="3647"/>
      <c r="HCI100" s="3648"/>
      <c r="HCJ100" s="3646"/>
      <c r="HCK100" s="3647"/>
      <c r="HCL100" s="3646"/>
      <c r="HCM100" s="3643"/>
      <c r="HCN100" s="3643"/>
      <c r="HCO100" s="3647"/>
      <c r="HCP100" s="3642"/>
      <c r="HCQ100" s="3643"/>
      <c r="HCR100" s="3642"/>
      <c r="HCS100" s="3643"/>
      <c r="HCT100" s="3643"/>
      <c r="HCU100" s="3643"/>
      <c r="HCV100" s="3643"/>
      <c r="HCW100" s="3644"/>
      <c r="HCX100" s="3645"/>
      <c r="HCY100" s="2386"/>
      <c r="HCZ100" s="3646"/>
      <c r="HDA100" s="3647"/>
      <c r="HDB100" s="3648"/>
      <c r="HDC100" s="3646"/>
      <c r="HDD100" s="3647"/>
      <c r="HDE100" s="3646"/>
      <c r="HDF100" s="3643"/>
      <c r="HDG100" s="3643"/>
      <c r="HDH100" s="3647"/>
      <c r="HDI100" s="3642"/>
      <c r="HDJ100" s="3643"/>
      <c r="HDK100" s="3642"/>
      <c r="HDL100" s="3643"/>
      <c r="HDM100" s="3643"/>
      <c r="HDN100" s="3643"/>
      <c r="HDO100" s="3643"/>
      <c r="HDP100" s="3644"/>
      <c r="HDQ100" s="3645"/>
      <c r="HDR100" s="2386"/>
      <c r="HDS100" s="3646"/>
      <c r="HDT100" s="3647"/>
      <c r="HDU100" s="3648"/>
      <c r="HDV100" s="3646"/>
      <c r="HDW100" s="3647"/>
      <c r="HDX100" s="3646"/>
      <c r="HDY100" s="3643"/>
      <c r="HDZ100" s="3643"/>
      <c r="HEA100" s="3647"/>
      <c r="HEB100" s="3642"/>
      <c r="HEC100" s="3643"/>
      <c r="HED100" s="3642"/>
      <c r="HEE100" s="3643"/>
      <c r="HEF100" s="3643"/>
      <c r="HEG100" s="3643"/>
      <c r="HEH100" s="3643"/>
      <c r="HEI100" s="3644"/>
      <c r="HEJ100" s="3645"/>
      <c r="HEK100" s="2386"/>
      <c r="HEL100" s="3646"/>
      <c r="HEM100" s="3647"/>
      <c r="HEN100" s="3648"/>
      <c r="HEO100" s="3646"/>
      <c r="HEP100" s="3647"/>
      <c r="HEQ100" s="3646"/>
      <c r="HER100" s="3643"/>
      <c r="HES100" s="3643"/>
      <c r="HET100" s="3647"/>
      <c r="HEU100" s="3642"/>
      <c r="HEV100" s="3643"/>
      <c r="HEW100" s="3642"/>
      <c r="HEX100" s="3643"/>
      <c r="HEY100" s="3643"/>
      <c r="HEZ100" s="3643"/>
      <c r="HFA100" s="3643"/>
      <c r="HFB100" s="3644"/>
      <c r="HFC100" s="3645"/>
      <c r="HFD100" s="2386"/>
      <c r="HFE100" s="3646"/>
      <c r="HFF100" s="3647"/>
      <c r="HFG100" s="3648"/>
      <c r="HFH100" s="3646"/>
      <c r="HFI100" s="3647"/>
      <c r="HFJ100" s="3646"/>
      <c r="HFK100" s="3643"/>
      <c r="HFL100" s="3643"/>
      <c r="HFM100" s="3647"/>
      <c r="HFN100" s="3642"/>
      <c r="HFO100" s="3643"/>
      <c r="HFP100" s="3642"/>
      <c r="HFQ100" s="3643"/>
      <c r="HFR100" s="3643"/>
      <c r="HFS100" s="3643"/>
      <c r="HFT100" s="3643"/>
      <c r="HFU100" s="3644"/>
      <c r="HFV100" s="3645"/>
      <c r="HFW100" s="2386"/>
      <c r="HFX100" s="3646"/>
      <c r="HFY100" s="3647"/>
      <c r="HFZ100" s="3648"/>
      <c r="HGA100" s="3646"/>
      <c r="HGB100" s="3647"/>
      <c r="HGC100" s="3646"/>
      <c r="HGD100" s="3643"/>
      <c r="HGE100" s="3643"/>
      <c r="HGF100" s="3647"/>
      <c r="HGG100" s="3642"/>
      <c r="HGH100" s="3643"/>
      <c r="HGI100" s="3642"/>
      <c r="HGJ100" s="3643"/>
      <c r="HGK100" s="3643"/>
      <c r="HGL100" s="3643"/>
      <c r="HGM100" s="3643"/>
      <c r="HGN100" s="3644"/>
      <c r="HGO100" s="3645"/>
      <c r="HGP100" s="2386"/>
      <c r="HGQ100" s="3646"/>
      <c r="HGR100" s="3647"/>
      <c r="HGS100" s="3648"/>
      <c r="HGT100" s="3646"/>
      <c r="HGU100" s="3647"/>
      <c r="HGV100" s="3646"/>
      <c r="HGW100" s="3643"/>
      <c r="HGX100" s="3643"/>
      <c r="HGY100" s="3647"/>
      <c r="HGZ100" s="3642"/>
      <c r="HHA100" s="3643"/>
      <c r="HHB100" s="3642"/>
      <c r="HHC100" s="3643"/>
      <c r="HHD100" s="3643"/>
      <c r="HHE100" s="3643"/>
      <c r="HHF100" s="3643"/>
      <c r="HHG100" s="3644"/>
      <c r="HHH100" s="3645"/>
      <c r="HHI100" s="2386"/>
      <c r="HHJ100" s="3646"/>
      <c r="HHK100" s="3647"/>
      <c r="HHL100" s="3648"/>
      <c r="HHM100" s="3646"/>
      <c r="HHN100" s="3647"/>
      <c r="HHO100" s="3646"/>
      <c r="HHP100" s="3643"/>
      <c r="HHQ100" s="3643"/>
      <c r="HHR100" s="3647"/>
      <c r="HHS100" s="3642"/>
      <c r="HHT100" s="3643"/>
      <c r="HHU100" s="3642"/>
      <c r="HHV100" s="3643"/>
      <c r="HHW100" s="3643"/>
      <c r="HHX100" s="3643"/>
      <c r="HHY100" s="3643"/>
      <c r="HHZ100" s="3644"/>
      <c r="HIA100" s="3645"/>
      <c r="HIB100" s="2386"/>
      <c r="HIC100" s="3646"/>
      <c r="HID100" s="3647"/>
      <c r="HIE100" s="3648"/>
      <c r="HIF100" s="3646"/>
      <c r="HIG100" s="3647"/>
      <c r="HIH100" s="3646"/>
      <c r="HII100" s="3643"/>
      <c r="HIJ100" s="3643"/>
      <c r="HIK100" s="3647"/>
      <c r="HIL100" s="3642"/>
      <c r="HIM100" s="3643"/>
      <c r="HIN100" s="3642"/>
      <c r="HIO100" s="3643"/>
      <c r="HIP100" s="3643"/>
      <c r="HIQ100" s="3643"/>
      <c r="HIR100" s="3643"/>
      <c r="HIS100" s="3644"/>
      <c r="HIT100" s="3645"/>
      <c r="HIU100" s="2386"/>
      <c r="HIV100" s="3646"/>
      <c r="HIW100" s="3647"/>
      <c r="HIX100" s="3648"/>
      <c r="HIY100" s="3646"/>
      <c r="HIZ100" s="3647"/>
      <c r="HJA100" s="3646"/>
      <c r="HJB100" s="3643"/>
      <c r="HJC100" s="3643"/>
      <c r="HJD100" s="3647"/>
      <c r="HJE100" s="3642"/>
      <c r="HJF100" s="3643"/>
      <c r="HJG100" s="3642"/>
      <c r="HJH100" s="3643"/>
      <c r="HJI100" s="3643"/>
      <c r="HJJ100" s="3643"/>
      <c r="HJK100" s="3643"/>
      <c r="HJL100" s="3644"/>
      <c r="HJM100" s="3645"/>
      <c r="HJN100" s="2386"/>
      <c r="HJO100" s="3646"/>
      <c r="HJP100" s="3647"/>
      <c r="HJQ100" s="3648"/>
      <c r="HJR100" s="3646"/>
      <c r="HJS100" s="3647"/>
      <c r="HJT100" s="3646"/>
      <c r="HJU100" s="3643"/>
      <c r="HJV100" s="3643"/>
      <c r="HJW100" s="3647"/>
      <c r="HJX100" s="3642"/>
      <c r="HJY100" s="3643"/>
      <c r="HJZ100" s="3642"/>
      <c r="HKA100" s="3643"/>
      <c r="HKB100" s="3643"/>
      <c r="HKC100" s="3643"/>
      <c r="HKD100" s="3643"/>
      <c r="HKE100" s="3644"/>
      <c r="HKF100" s="3645"/>
      <c r="HKG100" s="2386"/>
      <c r="HKH100" s="3646"/>
      <c r="HKI100" s="3647"/>
      <c r="HKJ100" s="3648"/>
      <c r="HKK100" s="3646"/>
      <c r="HKL100" s="3647"/>
      <c r="HKM100" s="3646"/>
      <c r="HKN100" s="3643"/>
      <c r="HKO100" s="3643"/>
      <c r="HKP100" s="3647"/>
      <c r="HKQ100" s="3642"/>
      <c r="HKR100" s="3643"/>
      <c r="HKS100" s="3642"/>
      <c r="HKT100" s="3643"/>
      <c r="HKU100" s="3643"/>
      <c r="HKV100" s="3643"/>
      <c r="HKW100" s="3643"/>
      <c r="HKX100" s="3644"/>
      <c r="HKY100" s="3645"/>
      <c r="HKZ100" s="2386"/>
      <c r="HLA100" s="3646"/>
      <c r="HLB100" s="3647"/>
      <c r="HLC100" s="3648"/>
      <c r="HLD100" s="3646"/>
      <c r="HLE100" s="3647"/>
      <c r="HLF100" s="3646"/>
      <c r="HLG100" s="3643"/>
      <c r="HLH100" s="3643"/>
      <c r="HLI100" s="3647"/>
      <c r="HLJ100" s="3642"/>
      <c r="HLK100" s="3643"/>
      <c r="HLL100" s="3642"/>
      <c r="HLM100" s="3643"/>
      <c r="HLN100" s="3643"/>
      <c r="HLO100" s="3643"/>
      <c r="HLP100" s="3643"/>
      <c r="HLQ100" s="3644"/>
      <c r="HLR100" s="3645"/>
      <c r="HLS100" s="2386"/>
      <c r="HLT100" s="3646"/>
      <c r="HLU100" s="3647"/>
      <c r="HLV100" s="3648"/>
      <c r="HLW100" s="3646"/>
      <c r="HLX100" s="3647"/>
      <c r="HLY100" s="3646"/>
      <c r="HLZ100" s="3643"/>
      <c r="HMA100" s="3643"/>
      <c r="HMB100" s="3647"/>
      <c r="HMC100" s="3642"/>
      <c r="HMD100" s="3643"/>
      <c r="HME100" s="3642"/>
      <c r="HMF100" s="3643"/>
      <c r="HMG100" s="3643"/>
      <c r="HMH100" s="3643"/>
      <c r="HMI100" s="3643"/>
      <c r="HMJ100" s="3644"/>
      <c r="HMK100" s="3645"/>
      <c r="HML100" s="2386"/>
      <c r="HMM100" s="3646"/>
      <c r="HMN100" s="3647"/>
      <c r="HMO100" s="3648"/>
      <c r="HMP100" s="3646"/>
      <c r="HMQ100" s="3647"/>
      <c r="HMR100" s="3646"/>
      <c r="HMS100" s="3643"/>
      <c r="HMT100" s="3643"/>
      <c r="HMU100" s="3647"/>
      <c r="HMV100" s="3642"/>
      <c r="HMW100" s="3643"/>
      <c r="HMX100" s="3642"/>
      <c r="HMY100" s="3643"/>
      <c r="HMZ100" s="3643"/>
      <c r="HNA100" s="3643"/>
      <c r="HNB100" s="3643"/>
      <c r="HNC100" s="3644"/>
      <c r="HND100" s="3645"/>
      <c r="HNE100" s="2386"/>
      <c r="HNF100" s="3646"/>
      <c r="HNG100" s="3647"/>
      <c r="HNH100" s="3648"/>
      <c r="HNI100" s="3646"/>
      <c r="HNJ100" s="3647"/>
      <c r="HNK100" s="3646"/>
      <c r="HNL100" s="3643"/>
      <c r="HNM100" s="3643"/>
      <c r="HNN100" s="3647"/>
      <c r="HNO100" s="3642"/>
      <c r="HNP100" s="3643"/>
      <c r="HNQ100" s="3642"/>
      <c r="HNR100" s="3643"/>
      <c r="HNS100" s="3643"/>
      <c r="HNT100" s="3643"/>
      <c r="HNU100" s="3643"/>
      <c r="HNV100" s="3644"/>
      <c r="HNW100" s="3645"/>
      <c r="HNX100" s="2386"/>
      <c r="HNY100" s="3646"/>
      <c r="HNZ100" s="3647"/>
      <c r="HOA100" s="3648"/>
      <c r="HOB100" s="3646"/>
      <c r="HOC100" s="3647"/>
      <c r="HOD100" s="3646"/>
      <c r="HOE100" s="3643"/>
      <c r="HOF100" s="3643"/>
      <c r="HOG100" s="3647"/>
      <c r="HOH100" s="3642"/>
      <c r="HOI100" s="3643"/>
      <c r="HOJ100" s="3642"/>
      <c r="HOK100" s="3643"/>
      <c r="HOL100" s="3643"/>
      <c r="HOM100" s="3643"/>
      <c r="HON100" s="3643"/>
      <c r="HOO100" s="3644"/>
      <c r="HOP100" s="3645"/>
      <c r="HOQ100" s="2386"/>
      <c r="HOR100" s="3646"/>
      <c r="HOS100" s="3647"/>
      <c r="HOT100" s="3648"/>
      <c r="HOU100" s="3646"/>
      <c r="HOV100" s="3647"/>
      <c r="HOW100" s="3646"/>
      <c r="HOX100" s="3643"/>
      <c r="HOY100" s="3643"/>
      <c r="HOZ100" s="3647"/>
      <c r="HPA100" s="3642"/>
      <c r="HPB100" s="3643"/>
      <c r="HPC100" s="3642"/>
      <c r="HPD100" s="3643"/>
      <c r="HPE100" s="3643"/>
      <c r="HPF100" s="3643"/>
      <c r="HPG100" s="3643"/>
      <c r="HPH100" s="3644"/>
      <c r="HPI100" s="3645"/>
      <c r="HPJ100" s="2386"/>
      <c r="HPK100" s="3646"/>
      <c r="HPL100" s="3647"/>
      <c r="HPM100" s="3648"/>
      <c r="HPN100" s="3646"/>
      <c r="HPO100" s="3647"/>
      <c r="HPP100" s="3646"/>
      <c r="HPQ100" s="3643"/>
      <c r="HPR100" s="3643"/>
      <c r="HPS100" s="3647"/>
      <c r="HPT100" s="3642"/>
      <c r="HPU100" s="3643"/>
      <c r="HPV100" s="3642"/>
      <c r="HPW100" s="3643"/>
      <c r="HPX100" s="3643"/>
      <c r="HPY100" s="3643"/>
      <c r="HPZ100" s="3643"/>
      <c r="HQA100" s="3644"/>
      <c r="HQB100" s="3645"/>
      <c r="HQC100" s="2386"/>
      <c r="HQD100" s="3646"/>
      <c r="HQE100" s="3647"/>
      <c r="HQF100" s="3648"/>
      <c r="HQG100" s="3646"/>
      <c r="HQH100" s="3647"/>
      <c r="HQI100" s="3646"/>
      <c r="HQJ100" s="3643"/>
      <c r="HQK100" s="3643"/>
      <c r="HQL100" s="3647"/>
      <c r="HQM100" s="3642"/>
      <c r="HQN100" s="3643"/>
      <c r="HQO100" s="3642"/>
      <c r="HQP100" s="3643"/>
      <c r="HQQ100" s="3643"/>
      <c r="HQR100" s="3643"/>
      <c r="HQS100" s="3643"/>
      <c r="HQT100" s="3644"/>
      <c r="HQU100" s="3645"/>
      <c r="HQV100" s="2386"/>
      <c r="HQW100" s="3646"/>
      <c r="HQX100" s="3647"/>
      <c r="HQY100" s="3648"/>
      <c r="HQZ100" s="3646"/>
      <c r="HRA100" s="3647"/>
      <c r="HRB100" s="3646"/>
      <c r="HRC100" s="3643"/>
      <c r="HRD100" s="3643"/>
      <c r="HRE100" s="3647"/>
      <c r="HRF100" s="3642"/>
      <c r="HRG100" s="3643"/>
      <c r="HRH100" s="3642"/>
      <c r="HRI100" s="3643"/>
      <c r="HRJ100" s="3643"/>
      <c r="HRK100" s="3643"/>
      <c r="HRL100" s="3643"/>
      <c r="HRM100" s="3644"/>
      <c r="HRN100" s="3645"/>
      <c r="HRO100" s="2386"/>
      <c r="HRP100" s="3646"/>
      <c r="HRQ100" s="3647"/>
      <c r="HRR100" s="3648"/>
      <c r="HRS100" s="3646"/>
      <c r="HRT100" s="3647"/>
      <c r="HRU100" s="3646"/>
      <c r="HRV100" s="3643"/>
      <c r="HRW100" s="3643"/>
      <c r="HRX100" s="3647"/>
      <c r="HRY100" s="3642"/>
      <c r="HRZ100" s="3643"/>
      <c r="HSA100" s="3642"/>
      <c r="HSB100" s="3643"/>
      <c r="HSC100" s="3643"/>
      <c r="HSD100" s="3643"/>
      <c r="HSE100" s="3643"/>
      <c r="HSF100" s="3644"/>
      <c r="HSG100" s="3645"/>
      <c r="HSH100" s="2386"/>
      <c r="HSI100" s="3646"/>
      <c r="HSJ100" s="3647"/>
      <c r="HSK100" s="3648"/>
      <c r="HSL100" s="3646"/>
      <c r="HSM100" s="3647"/>
      <c r="HSN100" s="3646"/>
      <c r="HSO100" s="3643"/>
      <c r="HSP100" s="3643"/>
      <c r="HSQ100" s="3647"/>
      <c r="HSR100" s="3642"/>
      <c r="HSS100" s="3643"/>
      <c r="HST100" s="3642"/>
      <c r="HSU100" s="3643"/>
      <c r="HSV100" s="3643"/>
      <c r="HSW100" s="3643"/>
      <c r="HSX100" s="3643"/>
      <c r="HSY100" s="3644"/>
      <c r="HSZ100" s="3645"/>
      <c r="HTA100" s="2386"/>
      <c r="HTB100" s="3646"/>
      <c r="HTC100" s="3647"/>
      <c r="HTD100" s="3648"/>
      <c r="HTE100" s="3646"/>
      <c r="HTF100" s="3647"/>
      <c r="HTG100" s="3646"/>
      <c r="HTH100" s="3643"/>
      <c r="HTI100" s="3643"/>
      <c r="HTJ100" s="3647"/>
      <c r="HTK100" s="3642"/>
      <c r="HTL100" s="3643"/>
      <c r="HTM100" s="3642"/>
      <c r="HTN100" s="3643"/>
      <c r="HTO100" s="3643"/>
      <c r="HTP100" s="3643"/>
      <c r="HTQ100" s="3643"/>
      <c r="HTR100" s="3644"/>
      <c r="HTS100" s="3645"/>
      <c r="HTT100" s="2386"/>
      <c r="HTU100" s="3646"/>
      <c r="HTV100" s="3647"/>
      <c r="HTW100" s="3648"/>
      <c r="HTX100" s="3646"/>
      <c r="HTY100" s="3647"/>
      <c r="HTZ100" s="3646"/>
      <c r="HUA100" s="3643"/>
      <c r="HUB100" s="3643"/>
      <c r="HUC100" s="3647"/>
      <c r="HUD100" s="3642"/>
      <c r="HUE100" s="3643"/>
      <c r="HUF100" s="3642"/>
      <c r="HUG100" s="3643"/>
      <c r="HUH100" s="3643"/>
      <c r="HUI100" s="3643"/>
      <c r="HUJ100" s="3643"/>
      <c r="HUK100" s="3644"/>
      <c r="HUL100" s="3645"/>
      <c r="HUM100" s="2386"/>
      <c r="HUN100" s="3646"/>
      <c r="HUO100" s="3647"/>
      <c r="HUP100" s="3648"/>
      <c r="HUQ100" s="3646"/>
      <c r="HUR100" s="3647"/>
      <c r="HUS100" s="3646"/>
      <c r="HUT100" s="3643"/>
      <c r="HUU100" s="3643"/>
      <c r="HUV100" s="3647"/>
      <c r="HUW100" s="3642"/>
      <c r="HUX100" s="3643"/>
      <c r="HUY100" s="3642"/>
      <c r="HUZ100" s="3643"/>
      <c r="HVA100" s="3643"/>
      <c r="HVB100" s="3643"/>
      <c r="HVC100" s="3643"/>
      <c r="HVD100" s="3644"/>
      <c r="HVE100" s="3645"/>
      <c r="HVF100" s="2386"/>
      <c r="HVG100" s="3646"/>
      <c r="HVH100" s="3647"/>
      <c r="HVI100" s="3648"/>
      <c r="HVJ100" s="3646"/>
      <c r="HVK100" s="3647"/>
      <c r="HVL100" s="3646"/>
      <c r="HVM100" s="3643"/>
      <c r="HVN100" s="3643"/>
      <c r="HVO100" s="3647"/>
      <c r="HVP100" s="3642"/>
      <c r="HVQ100" s="3643"/>
      <c r="HVR100" s="3642"/>
      <c r="HVS100" s="3643"/>
      <c r="HVT100" s="3643"/>
      <c r="HVU100" s="3643"/>
      <c r="HVV100" s="3643"/>
      <c r="HVW100" s="3644"/>
      <c r="HVX100" s="3645"/>
      <c r="HVY100" s="2386"/>
      <c r="HVZ100" s="3646"/>
      <c r="HWA100" s="3647"/>
      <c r="HWB100" s="3648"/>
      <c r="HWC100" s="3646"/>
      <c r="HWD100" s="3647"/>
      <c r="HWE100" s="3646"/>
      <c r="HWF100" s="3643"/>
      <c r="HWG100" s="3643"/>
      <c r="HWH100" s="3647"/>
      <c r="HWI100" s="3642"/>
      <c r="HWJ100" s="3643"/>
      <c r="HWK100" s="3642"/>
      <c r="HWL100" s="3643"/>
      <c r="HWM100" s="3643"/>
      <c r="HWN100" s="3643"/>
      <c r="HWO100" s="3643"/>
      <c r="HWP100" s="3644"/>
      <c r="HWQ100" s="3645"/>
      <c r="HWR100" s="2386"/>
      <c r="HWS100" s="3646"/>
      <c r="HWT100" s="3647"/>
      <c r="HWU100" s="3648"/>
      <c r="HWV100" s="3646"/>
      <c r="HWW100" s="3647"/>
      <c r="HWX100" s="3646"/>
      <c r="HWY100" s="3643"/>
      <c r="HWZ100" s="3643"/>
      <c r="HXA100" s="3647"/>
      <c r="HXB100" s="3642"/>
      <c r="HXC100" s="3643"/>
      <c r="HXD100" s="3642"/>
      <c r="HXE100" s="3643"/>
      <c r="HXF100" s="3643"/>
      <c r="HXG100" s="3643"/>
      <c r="HXH100" s="3643"/>
      <c r="HXI100" s="3644"/>
      <c r="HXJ100" s="3645"/>
      <c r="HXK100" s="2386"/>
      <c r="HXL100" s="3646"/>
      <c r="HXM100" s="3647"/>
      <c r="HXN100" s="3648"/>
      <c r="HXO100" s="3646"/>
      <c r="HXP100" s="3647"/>
      <c r="HXQ100" s="3646"/>
      <c r="HXR100" s="3643"/>
      <c r="HXS100" s="3643"/>
      <c r="HXT100" s="3647"/>
      <c r="HXU100" s="3642"/>
      <c r="HXV100" s="3643"/>
      <c r="HXW100" s="3642"/>
      <c r="HXX100" s="3643"/>
      <c r="HXY100" s="3643"/>
      <c r="HXZ100" s="3643"/>
      <c r="HYA100" s="3643"/>
      <c r="HYB100" s="3644"/>
      <c r="HYC100" s="3645"/>
      <c r="HYD100" s="2386"/>
      <c r="HYE100" s="3646"/>
      <c r="HYF100" s="3647"/>
      <c r="HYG100" s="3648"/>
      <c r="HYH100" s="3646"/>
      <c r="HYI100" s="3647"/>
      <c r="HYJ100" s="3646"/>
      <c r="HYK100" s="3643"/>
      <c r="HYL100" s="3643"/>
      <c r="HYM100" s="3647"/>
      <c r="HYN100" s="3642"/>
      <c r="HYO100" s="3643"/>
      <c r="HYP100" s="3642"/>
      <c r="HYQ100" s="3643"/>
      <c r="HYR100" s="3643"/>
      <c r="HYS100" s="3643"/>
      <c r="HYT100" s="3643"/>
      <c r="HYU100" s="3644"/>
      <c r="HYV100" s="3645"/>
      <c r="HYW100" s="2386"/>
      <c r="HYX100" s="3646"/>
      <c r="HYY100" s="3647"/>
      <c r="HYZ100" s="3648"/>
      <c r="HZA100" s="3646"/>
      <c r="HZB100" s="3647"/>
      <c r="HZC100" s="3646"/>
      <c r="HZD100" s="3643"/>
      <c r="HZE100" s="3643"/>
      <c r="HZF100" s="3647"/>
      <c r="HZG100" s="3642"/>
      <c r="HZH100" s="3643"/>
      <c r="HZI100" s="3642"/>
      <c r="HZJ100" s="3643"/>
      <c r="HZK100" s="3643"/>
      <c r="HZL100" s="3643"/>
      <c r="HZM100" s="3643"/>
      <c r="HZN100" s="3644"/>
      <c r="HZO100" s="3645"/>
      <c r="HZP100" s="2386"/>
      <c r="HZQ100" s="3646"/>
      <c r="HZR100" s="3647"/>
      <c r="HZS100" s="3648"/>
      <c r="HZT100" s="3646"/>
      <c r="HZU100" s="3647"/>
      <c r="HZV100" s="3646"/>
      <c r="HZW100" s="3643"/>
      <c r="HZX100" s="3643"/>
      <c r="HZY100" s="3647"/>
      <c r="HZZ100" s="3642"/>
      <c r="IAA100" s="3643"/>
      <c r="IAB100" s="3642"/>
      <c r="IAC100" s="3643"/>
      <c r="IAD100" s="3643"/>
      <c r="IAE100" s="3643"/>
      <c r="IAF100" s="3643"/>
      <c r="IAG100" s="3644"/>
      <c r="IAH100" s="3645"/>
      <c r="IAI100" s="2386"/>
      <c r="IAJ100" s="3646"/>
      <c r="IAK100" s="3647"/>
      <c r="IAL100" s="3648"/>
      <c r="IAM100" s="3646"/>
      <c r="IAN100" s="3647"/>
      <c r="IAO100" s="3646"/>
      <c r="IAP100" s="3643"/>
      <c r="IAQ100" s="3643"/>
      <c r="IAR100" s="3647"/>
      <c r="IAS100" s="3642"/>
      <c r="IAT100" s="3643"/>
      <c r="IAU100" s="3642"/>
      <c r="IAV100" s="3643"/>
      <c r="IAW100" s="3643"/>
      <c r="IAX100" s="3643"/>
      <c r="IAY100" s="3643"/>
      <c r="IAZ100" s="3644"/>
      <c r="IBA100" s="3645"/>
      <c r="IBB100" s="2386"/>
      <c r="IBC100" s="3646"/>
      <c r="IBD100" s="3647"/>
      <c r="IBE100" s="3648"/>
      <c r="IBF100" s="3646"/>
      <c r="IBG100" s="3647"/>
      <c r="IBH100" s="3646"/>
      <c r="IBI100" s="3643"/>
      <c r="IBJ100" s="3643"/>
      <c r="IBK100" s="3647"/>
      <c r="IBL100" s="3642"/>
      <c r="IBM100" s="3643"/>
      <c r="IBN100" s="3642"/>
      <c r="IBO100" s="3643"/>
      <c r="IBP100" s="3643"/>
      <c r="IBQ100" s="3643"/>
      <c r="IBR100" s="3643"/>
      <c r="IBS100" s="3644"/>
      <c r="IBT100" s="3645"/>
      <c r="IBU100" s="2386"/>
      <c r="IBV100" s="3646"/>
      <c r="IBW100" s="3647"/>
      <c r="IBX100" s="3648"/>
      <c r="IBY100" s="3646"/>
      <c r="IBZ100" s="3647"/>
      <c r="ICA100" s="3646"/>
      <c r="ICB100" s="3643"/>
      <c r="ICC100" s="3643"/>
      <c r="ICD100" s="3647"/>
      <c r="ICE100" s="3642"/>
      <c r="ICF100" s="3643"/>
      <c r="ICG100" s="3642"/>
      <c r="ICH100" s="3643"/>
      <c r="ICI100" s="3643"/>
      <c r="ICJ100" s="3643"/>
      <c r="ICK100" s="3643"/>
      <c r="ICL100" s="3644"/>
      <c r="ICM100" s="3645"/>
      <c r="ICN100" s="2386"/>
      <c r="ICO100" s="3646"/>
      <c r="ICP100" s="3647"/>
      <c r="ICQ100" s="3648"/>
      <c r="ICR100" s="3646"/>
      <c r="ICS100" s="3647"/>
      <c r="ICT100" s="3646"/>
      <c r="ICU100" s="3643"/>
      <c r="ICV100" s="3643"/>
      <c r="ICW100" s="3647"/>
      <c r="ICX100" s="3642"/>
      <c r="ICY100" s="3643"/>
      <c r="ICZ100" s="3642"/>
      <c r="IDA100" s="3643"/>
      <c r="IDB100" s="3643"/>
      <c r="IDC100" s="3643"/>
      <c r="IDD100" s="3643"/>
      <c r="IDE100" s="3644"/>
      <c r="IDF100" s="3645"/>
      <c r="IDG100" s="2386"/>
      <c r="IDH100" s="3646"/>
      <c r="IDI100" s="3647"/>
      <c r="IDJ100" s="3648"/>
      <c r="IDK100" s="3646"/>
      <c r="IDL100" s="3647"/>
      <c r="IDM100" s="3646"/>
      <c r="IDN100" s="3643"/>
      <c r="IDO100" s="3643"/>
      <c r="IDP100" s="3647"/>
      <c r="IDQ100" s="3642"/>
      <c r="IDR100" s="3643"/>
      <c r="IDS100" s="3642"/>
      <c r="IDT100" s="3643"/>
      <c r="IDU100" s="3643"/>
      <c r="IDV100" s="3643"/>
      <c r="IDW100" s="3643"/>
      <c r="IDX100" s="3644"/>
      <c r="IDY100" s="3645"/>
      <c r="IDZ100" s="2386"/>
      <c r="IEA100" s="3646"/>
      <c r="IEB100" s="3647"/>
      <c r="IEC100" s="3648"/>
      <c r="IED100" s="3646"/>
      <c r="IEE100" s="3647"/>
      <c r="IEF100" s="3646"/>
      <c r="IEG100" s="3643"/>
      <c r="IEH100" s="3643"/>
      <c r="IEI100" s="3647"/>
      <c r="IEJ100" s="3642"/>
      <c r="IEK100" s="3643"/>
      <c r="IEL100" s="3642"/>
      <c r="IEM100" s="3643"/>
      <c r="IEN100" s="3643"/>
      <c r="IEO100" s="3643"/>
      <c r="IEP100" s="3643"/>
      <c r="IEQ100" s="3644"/>
      <c r="IER100" s="3645"/>
      <c r="IES100" s="2386"/>
      <c r="IET100" s="3646"/>
      <c r="IEU100" s="3647"/>
      <c r="IEV100" s="3648"/>
      <c r="IEW100" s="3646"/>
      <c r="IEX100" s="3647"/>
      <c r="IEY100" s="3646"/>
      <c r="IEZ100" s="3643"/>
      <c r="IFA100" s="3643"/>
      <c r="IFB100" s="3647"/>
      <c r="IFC100" s="3642"/>
      <c r="IFD100" s="3643"/>
      <c r="IFE100" s="3642"/>
      <c r="IFF100" s="3643"/>
      <c r="IFG100" s="3643"/>
      <c r="IFH100" s="3643"/>
      <c r="IFI100" s="3643"/>
      <c r="IFJ100" s="3644"/>
      <c r="IFK100" s="3645"/>
      <c r="IFL100" s="2386"/>
      <c r="IFM100" s="3646"/>
      <c r="IFN100" s="3647"/>
      <c r="IFO100" s="3648"/>
      <c r="IFP100" s="3646"/>
      <c r="IFQ100" s="3647"/>
      <c r="IFR100" s="3646"/>
      <c r="IFS100" s="3643"/>
      <c r="IFT100" s="3643"/>
      <c r="IFU100" s="3647"/>
      <c r="IFV100" s="3642"/>
      <c r="IFW100" s="3643"/>
      <c r="IFX100" s="3642"/>
      <c r="IFY100" s="3643"/>
      <c r="IFZ100" s="3643"/>
      <c r="IGA100" s="3643"/>
      <c r="IGB100" s="3643"/>
      <c r="IGC100" s="3644"/>
      <c r="IGD100" s="3645"/>
      <c r="IGE100" s="2386"/>
      <c r="IGF100" s="3646"/>
      <c r="IGG100" s="3647"/>
      <c r="IGH100" s="3648"/>
      <c r="IGI100" s="3646"/>
      <c r="IGJ100" s="3647"/>
      <c r="IGK100" s="3646"/>
      <c r="IGL100" s="3643"/>
      <c r="IGM100" s="3643"/>
      <c r="IGN100" s="3647"/>
      <c r="IGO100" s="3642"/>
      <c r="IGP100" s="3643"/>
      <c r="IGQ100" s="3642"/>
      <c r="IGR100" s="3643"/>
      <c r="IGS100" s="3643"/>
      <c r="IGT100" s="3643"/>
      <c r="IGU100" s="3643"/>
      <c r="IGV100" s="3644"/>
      <c r="IGW100" s="3645"/>
      <c r="IGX100" s="2386"/>
      <c r="IGY100" s="3646"/>
      <c r="IGZ100" s="3647"/>
      <c r="IHA100" s="3648"/>
      <c r="IHB100" s="3646"/>
      <c r="IHC100" s="3647"/>
      <c r="IHD100" s="3646"/>
      <c r="IHE100" s="3643"/>
      <c r="IHF100" s="3643"/>
      <c r="IHG100" s="3647"/>
      <c r="IHH100" s="3642"/>
      <c r="IHI100" s="3643"/>
      <c r="IHJ100" s="3642"/>
      <c r="IHK100" s="3643"/>
      <c r="IHL100" s="3643"/>
      <c r="IHM100" s="3643"/>
      <c r="IHN100" s="3643"/>
      <c r="IHO100" s="3644"/>
      <c r="IHP100" s="3645"/>
      <c r="IHQ100" s="2386"/>
      <c r="IHR100" s="3646"/>
      <c r="IHS100" s="3647"/>
      <c r="IHT100" s="3648"/>
      <c r="IHU100" s="3646"/>
      <c r="IHV100" s="3647"/>
      <c r="IHW100" s="3646"/>
      <c r="IHX100" s="3643"/>
      <c r="IHY100" s="3643"/>
      <c r="IHZ100" s="3647"/>
      <c r="IIA100" s="3642"/>
      <c r="IIB100" s="3643"/>
      <c r="IIC100" s="3642"/>
      <c r="IID100" s="3643"/>
      <c r="IIE100" s="3643"/>
      <c r="IIF100" s="3643"/>
      <c r="IIG100" s="3643"/>
      <c r="IIH100" s="3644"/>
      <c r="III100" s="3645"/>
      <c r="IIJ100" s="2386"/>
      <c r="IIK100" s="3646"/>
      <c r="IIL100" s="3647"/>
      <c r="IIM100" s="3648"/>
      <c r="IIN100" s="3646"/>
      <c r="IIO100" s="3647"/>
      <c r="IIP100" s="3646"/>
      <c r="IIQ100" s="3643"/>
      <c r="IIR100" s="3643"/>
      <c r="IIS100" s="3647"/>
      <c r="IIT100" s="3642"/>
      <c r="IIU100" s="3643"/>
      <c r="IIV100" s="3642"/>
      <c r="IIW100" s="3643"/>
      <c r="IIX100" s="3643"/>
      <c r="IIY100" s="3643"/>
      <c r="IIZ100" s="3643"/>
      <c r="IJA100" s="3644"/>
      <c r="IJB100" s="3645"/>
      <c r="IJC100" s="2386"/>
      <c r="IJD100" s="3646"/>
      <c r="IJE100" s="3647"/>
      <c r="IJF100" s="3648"/>
      <c r="IJG100" s="3646"/>
      <c r="IJH100" s="3647"/>
      <c r="IJI100" s="3646"/>
      <c r="IJJ100" s="3643"/>
      <c r="IJK100" s="3643"/>
      <c r="IJL100" s="3647"/>
      <c r="IJM100" s="3642"/>
      <c r="IJN100" s="3643"/>
      <c r="IJO100" s="3642"/>
      <c r="IJP100" s="3643"/>
      <c r="IJQ100" s="3643"/>
      <c r="IJR100" s="3643"/>
      <c r="IJS100" s="3643"/>
      <c r="IJT100" s="3644"/>
      <c r="IJU100" s="3645"/>
      <c r="IJV100" s="2386"/>
      <c r="IJW100" s="3646"/>
      <c r="IJX100" s="3647"/>
      <c r="IJY100" s="3648"/>
      <c r="IJZ100" s="3646"/>
      <c r="IKA100" s="3647"/>
      <c r="IKB100" s="3646"/>
      <c r="IKC100" s="3643"/>
      <c r="IKD100" s="3643"/>
      <c r="IKE100" s="3647"/>
      <c r="IKF100" s="3642"/>
      <c r="IKG100" s="3643"/>
      <c r="IKH100" s="3642"/>
      <c r="IKI100" s="3643"/>
      <c r="IKJ100" s="3643"/>
      <c r="IKK100" s="3643"/>
      <c r="IKL100" s="3643"/>
      <c r="IKM100" s="3644"/>
      <c r="IKN100" s="3645"/>
      <c r="IKO100" s="2386"/>
      <c r="IKP100" s="3646"/>
      <c r="IKQ100" s="3647"/>
      <c r="IKR100" s="3648"/>
      <c r="IKS100" s="3646"/>
      <c r="IKT100" s="3647"/>
      <c r="IKU100" s="3646"/>
      <c r="IKV100" s="3643"/>
      <c r="IKW100" s="3643"/>
      <c r="IKX100" s="3647"/>
      <c r="IKY100" s="3642"/>
      <c r="IKZ100" s="3643"/>
      <c r="ILA100" s="3642"/>
      <c r="ILB100" s="3643"/>
      <c r="ILC100" s="3643"/>
      <c r="ILD100" s="3643"/>
      <c r="ILE100" s="3643"/>
      <c r="ILF100" s="3644"/>
      <c r="ILG100" s="3645"/>
      <c r="ILH100" s="2386"/>
      <c r="ILI100" s="3646"/>
      <c r="ILJ100" s="3647"/>
      <c r="ILK100" s="3648"/>
      <c r="ILL100" s="3646"/>
      <c r="ILM100" s="3647"/>
      <c r="ILN100" s="3646"/>
      <c r="ILO100" s="3643"/>
      <c r="ILP100" s="3643"/>
      <c r="ILQ100" s="3647"/>
      <c r="ILR100" s="3642"/>
      <c r="ILS100" s="3643"/>
      <c r="ILT100" s="3642"/>
      <c r="ILU100" s="3643"/>
      <c r="ILV100" s="3643"/>
      <c r="ILW100" s="3643"/>
      <c r="ILX100" s="3643"/>
      <c r="ILY100" s="3644"/>
      <c r="ILZ100" s="3645"/>
      <c r="IMA100" s="2386"/>
      <c r="IMB100" s="3646"/>
      <c r="IMC100" s="3647"/>
      <c r="IMD100" s="3648"/>
      <c r="IME100" s="3646"/>
      <c r="IMF100" s="3647"/>
      <c r="IMG100" s="3646"/>
      <c r="IMH100" s="3643"/>
      <c r="IMI100" s="3643"/>
      <c r="IMJ100" s="3647"/>
      <c r="IMK100" s="3642"/>
      <c r="IML100" s="3643"/>
      <c r="IMM100" s="3642"/>
      <c r="IMN100" s="3643"/>
      <c r="IMO100" s="3643"/>
      <c r="IMP100" s="3643"/>
      <c r="IMQ100" s="3643"/>
      <c r="IMR100" s="3644"/>
      <c r="IMS100" s="3645"/>
      <c r="IMT100" s="2386"/>
      <c r="IMU100" s="3646"/>
      <c r="IMV100" s="3647"/>
      <c r="IMW100" s="3648"/>
      <c r="IMX100" s="3646"/>
      <c r="IMY100" s="3647"/>
      <c r="IMZ100" s="3646"/>
      <c r="INA100" s="3643"/>
      <c r="INB100" s="3643"/>
      <c r="INC100" s="3647"/>
      <c r="IND100" s="3642"/>
      <c r="INE100" s="3643"/>
      <c r="INF100" s="3642"/>
      <c r="ING100" s="3643"/>
      <c r="INH100" s="3643"/>
      <c r="INI100" s="3643"/>
      <c r="INJ100" s="3643"/>
      <c r="INK100" s="3644"/>
      <c r="INL100" s="3645"/>
      <c r="INM100" s="2386"/>
      <c r="INN100" s="3646"/>
      <c r="INO100" s="3647"/>
      <c r="INP100" s="3648"/>
      <c r="INQ100" s="3646"/>
      <c r="INR100" s="3647"/>
      <c r="INS100" s="3646"/>
      <c r="INT100" s="3643"/>
      <c r="INU100" s="3643"/>
      <c r="INV100" s="3647"/>
      <c r="INW100" s="3642"/>
      <c r="INX100" s="3643"/>
      <c r="INY100" s="3642"/>
      <c r="INZ100" s="3643"/>
      <c r="IOA100" s="3643"/>
      <c r="IOB100" s="3643"/>
      <c r="IOC100" s="3643"/>
      <c r="IOD100" s="3644"/>
      <c r="IOE100" s="3645"/>
      <c r="IOF100" s="2386"/>
      <c r="IOG100" s="3646"/>
      <c r="IOH100" s="3647"/>
      <c r="IOI100" s="3648"/>
      <c r="IOJ100" s="3646"/>
      <c r="IOK100" s="3647"/>
      <c r="IOL100" s="3646"/>
      <c r="IOM100" s="3643"/>
      <c r="ION100" s="3643"/>
      <c r="IOO100" s="3647"/>
      <c r="IOP100" s="3642"/>
      <c r="IOQ100" s="3643"/>
      <c r="IOR100" s="3642"/>
      <c r="IOS100" s="3643"/>
      <c r="IOT100" s="3643"/>
      <c r="IOU100" s="3643"/>
      <c r="IOV100" s="3643"/>
      <c r="IOW100" s="3644"/>
      <c r="IOX100" s="3645"/>
      <c r="IOY100" s="2386"/>
      <c r="IOZ100" s="3646"/>
      <c r="IPA100" s="3647"/>
      <c r="IPB100" s="3648"/>
      <c r="IPC100" s="3646"/>
      <c r="IPD100" s="3647"/>
      <c r="IPE100" s="3646"/>
      <c r="IPF100" s="3643"/>
      <c r="IPG100" s="3643"/>
      <c r="IPH100" s="3647"/>
      <c r="IPI100" s="3642"/>
      <c r="IPJ100" s="3643"/>
      <c r="IPK100" s="3642"/>
      <c r="IPL100" s="3643"/>
      <c r="IPM100" s="3643"/>
      <c r="IPN100" s="3643"/>
      <c r="IPO100" s="3643"/>
      <c r="IPP100" s="3644"/>
      <c r="IPQ100" s="3645"/>
      <c r="IPR100" s="2386"/>
      <c r="IPS100" s="3646"/>
      <c r="IPT100" s="3647"/>
      <c r="IPU100" s="3648"/>
      <c r="IPV100" s="3646"/>
      <c r="IPW100" s="3647"/>
      <c r="IPX100" s="3646"/>
      <c r="IPY100" s="3643"/>
      <c r="IPZ100" s="3643"/>
      <c r="IQA100" s="3647"/>
      <c r="IQB100" s="3642"/>
      <c r="IQC100" s="3643"/>
      <c r="IQD100" s="3642"/>
      <c r="IQE100" s="3643"/>
      <c r="IQF100" s="3643"/>
      <c r="IQG100" s="3643"/>
      <c r="IQH100" s="3643"/>
      <c r="IQI100" s="3644"/>
      <c r="IQJ100" s="3645"/>
      <c r="IQK100" s="2386"/>
      <c r="IQL100" s="3646"/>
      <c r="IQM100" s="3647"/>
      <c r="IQN100" s="3648"/>
      <c r="IQO100" s="3646"/>
      <c r="IQP100" s="3647"/>
      <c r="IQQ100" s="3646"/>
      <c r="IQR100" s="3643"/>
      <c r="IQS100" s="3643"/>
      <c r="IQT100" s="3647"/>
      <c r="IQU100" s="3642"/>
      <c r="IQV100" s="3643"/>
      <c r="IQW100" s="3642"/>
      <c r="IQX100" s="3643"/>
      <c r="IQY100" s="3643"/>
      <c r="IQZ100" s="3643"/>
      <c r="IRA100" s="3643"/>
      <c r="IRB100" s="3644"/>
      <c r="IRC100" s="3645"/>
      <c r="IRD100" s="2386"/>
      <c r="IRE100" s="3646"/>
      <c r="IRF100" s="3647"/>
      <c r="IRG100" s="3648"/>
      <c r="IRH100" s="3646"/>
      <c r="IRI100" s="3647"/>
      <c r="IRJ100" s="3646"/>
      <c r="IRK100" s="3643"/>
      <c r="IRL100" s="3643"/>
      <c r="IRM100" s="3647"/>
      <c r="IRN100" s="3642"/>
      <c r="IRO100" s="3643"/>
      <c r="IRP100" s="3642"/>
      <c r="IRQ100" s="3643"/>
      <c r="IRR100" s="3643"/>
      <c r="IRS100" s="3643"/>
      <c r="IRT100" s="3643"/>
      <c r="IRU100" s="3644"/>
      <c r="IRV100" s="3645"/>
      <c r="IRW100" s="2386"/>
      <c r="IRX100" s="3646"/>
      <c r="IRY100" s="3647"/>
      <c r="IRZ100" s="3648"/>
      <c r="ISA100" s="3646"/>
      <c r="ISB100" s="3647"/>
      <c r="ISC100" s="3646"/>
      <c r="ISD100" s="3643"/>
      <c r="ISE100" s="3643"/>
      <c r="ISF100" s="3647"/>
      <c r="ISG100" s="3642"/>
      <c r="ISH100" s="3643"/>
      <c r="ISI100" s="3642"/>
      <c r="ISJ100" s="3643"/>
      <c r="ISK100" s="3643"/>
      <c r="ISL100" s="3643"/>
      <c r="ISM100" s="3643"/>
      <c r="ISN100" s="3644"/>
      <c r="ISO100" s="3645"/>
      <c r="ISP100" s="2386"/>
      <c r="ISQ100" s="3646"/>
      <c r="ISR100" s="3647"/>
      <c r="ISS100" s="3648"/>
      <c r="IST100" s="3646"/>
      <c r="ISU100" s="3647"/>
      <c r="ISV100" s="3646"/>
      <c r="ISW100" s="3643"/>
      <c r="ISX100" s="3643"/>
      <c r="ISY100" s="3647"/>
      <c r="ISZ100" s="3642"/>
      <c r="ITA100" s="3643"/>
      <c r="ITB100" s="3642"/>
      <c r="ITC100" s="3643"/>
      <c r="ITD100" s="3643"/>
      <c r="ITE100" s="3643"/>
      <c r="ITF100" s="3643"/>
      <c r="ITG100" s="3644"/>
      <c r="ITH100" s="3645"/>
      <c r="ITI100" s="2386"/>
      <c r="ITJ100" s="3646"/>
      <c r="ITK100" s="3647"/>
      <c r="ITL100" s="3648"/>
      <c r="ITM100" s="3646"/>
      <c r="ITN100" s="3647"/>
      <c r="ITO100" s="3646"/>
      <c r="ITP100" s="3643"/>
      <c r="ITQ100" s="3643"/>
      <c r="ITR100" s="3647"/>
      <c r="ITS100" s="3642"/>
      <c r="ITT100" s="3643"/>
      <c r="ITU100" s="3642"/>
      <c r="ITV100" s="3643"/>
      <c r="ITW100" s="3643"/>
      <c r="ITX100" s="3643"/>
      <c r="ITY100" s="3643"/>
      <c r="ITZ100" s="3644"/>
      <c r="IUA100" s="3645"/>
      <c r="IUB100" s="2386"/>
      <c r="IUC100" s="3646"/>
      <c r="IUD100" s="3647"/>
      <c r="IUE100" s="3648"/>
      <c r="IUF100" s="3646"/>
      <c r="IUG100" s="3647"/>
      <c r="IUH100" s="3646"/>
      <c r="IUI100" s="3643"/>
      <c r="IUJ100" s="3643"/>
      <c r="IUK100" s="3647"/>
      <c r="IUL100" s="3642"/>
      <c r="IUM100" s="3643"/>
      <c r="IUN100" s="3642"/>
      <c r="IUO100" s="3643"/>
      <c r="IUP100" s="3643"/>
      <c r="IUQ100" s="3643"/>
      <c r="IUR100" s="3643"/>
      <c r="IUS100" s="3644"/>
      <c r="IUT100" s="3645"/>
      <c r="IUU100" s="2386"/>
      <c r="IUV100" s="3646"/>
      <c r="IUW100" s="3647"/>
      <c r="IUX100" s="3648"/>
      <c r="IUY100" s="3646"/>
      <c r="IUZ100" s="3647"/>
      <c r="IVA100" s="3646"/>
      <c r="IVB100" s="3643"/>
      <c r="IVC100" s="3643"/>
      <c r="IVD100" s="3647"/>
      <c r="IVE100" s="3642"/>
      <c r="IVF100" s="3643"/>
      <c r="IVG100" s="3642"/>
      <c r="IVH100" s="3643"/>
      <c r="IVI100" s="3643"/>
      <c r="IVJ100" s="3643"/>
      <c r="IVK100" s="3643"/>
      <c r="IVL100" s="3644"/>
      <c r="IVM100" s="3645"/>
      <c r="IVN100" s="2386"/>
      <c r="IVO100" s="3646"/>
      <c r="IVP100" s="3647"/>
      <c r="IVQ100" s="3648"/>
      <c r="IVR100" s="3646"/>
      <c r="IVS100" s="3647"/>
      <c r="IVT100" s="3646"/>
      <c r="IVU100" s="3643"/>
      <c r="IVV100" s="3643"/>
      <c r="IVW100" s="3647"/>
      <c r="IVX100" s="3642"/>
      <c r="IVY100" s="3643"/>
      <c r="IVZ100" s="3642"/>
      <c r="IWA100" s="3643"/>
      <c r="IWB100" s="3643"/>
      <c r="IWC100" s="3643"/>
      <c r="IWD100" s="3643"/>
      <c r="IWE100" s="3644"/>
      <c r="IWF100" s="3645"/>
      <c r="IWG100" s="2386"/>
      <c r="IWH100" s="3646"/>
      <c r="IWI100" s="3647"/>
      <c r="IWJ100" s="3648"/>
      <c r="IWK100" s="3646"/>
      <c r="IWL100" s="3647"/>
      <c r="IWM100" s="3646"/>
      <c r="IWN100" s="3643"/>
      <c r="IWO100" s="3643"/>
      <c r="IWP100" s="3647"/>
      <c r="IWQ100" s="3642"/>
      <c r="IWR100" s="3643"/>
      <c r="IWS100" s="3642"/>
      <c r="IWT100" s="3643"/>
      <c r="IWU100" s="3643"/>
      <c r="IWV100" s="3643"/>
      <c r="IWW100" s="3643"/>
      <c r="IWX100" s="3644"/>
      <c r="IWY100" s="3645"/>
      <c r="IWZ100" s="2386"/>
      <c r="IXA100" s="3646"/>
      <c r="IXB100" s="3647"/>
      <c r="IXC100" s="3648"/>
      <c r="IXD100" s="3646"/>
      <c r="IXE100" s="3647"/>
      <c r="IXF100" s="3646"/>
      <c r="IXG100" s="3643"/>
      <c r="IXH100" s="3643"/>
      <c r="IXI100" s="3647"/>
      <c r="IXJ100" s="3642"/>
      <c r="IXK100" s="3643"/>
      <c r="IXL100" s="3642"/>
      <c r="IXM100" s="3643"/>
      <c r="IXN100" s="3643"/>
      <c r="IXO100" s="3643"/>
      <c r="IXP100" s="3643"/>
      <c r="IXQ100" s="3644"/>
      <c r="IXR100" s="3645"/>
      <c r="IXS100" s="2386"/>
      <c r="IXT100" s="3646"/>
      <c r="IXU100" s="3647"/>
      <c r="IXV100" s="3648"/>
      <c r="IXW100" s="3646"/>
      <c r="IXX100" s="3647"/>
      <c r="IXY100" s="3646"/>
      <c r="IXZ100" s="3643"/>
      <c r="IYA100" s="3643"/>
      <c r="IYB100" s="3647"/>
      <c r="IYC100" s="3642"/>
      <c r="IYD100" s="3643"/>
      <c r="IYE100" s="3642"/>
      <c r="IYF100" s="3643"/>
      <c r="IYG100" s="3643"/>
      <c r="IYH100" s="3643"/>
      <c r="IYI100" s="3643"/>
      <c r="IYJ100" s="3644"/>
      <c r="IYK100" s="3645"/>
      <c r="IYL100" s="2386"/>
      <c r="IYM100" s="3646"/>
      <c r="IYN100" s="3647"/>
      <c r="IYO100" s="3648"/>
      <c r="IYP100" s="3646"/>
      <c r="IYQ100" s="3647"/>
      <c r="IYR100" s="3646"/>
      <c r="IYS100" s="3643"/>
      <c r="IYT100" s="3643"/>
      <c r="IYU100" s="3647"/>
      <c r="IYV100" s="3642"/>
      <c r="IYW100" s="3643"/>
      <c r="IYX100" s="3642"/>
      <c r="IYY100" s="3643"/>
      <c r="IYZ100" s="3643"/>
      <c r="IZA100" s="3643"/>
      <c r="IZB100" s="3643"/>
      <c r="IZC100" s="3644"/>
      <c r="IZD100" s="3645"/>
      <c r="IZE100" s="2386"/>
      <c r="IZF100" s="3646"/>
      <c r="IZG100" s="3647"/>
      <c r="IZH100" s="3648"/>
      <c r="IZI100" s="3646"/>
      <c r="IZJ100" s="3647"/>
      <c r="IZK100" s="3646"/>
      <c r="IZL100" s="3643"/>
      <c r="IZM100" s="3643"/>
      <c r="IZN100" s="3647"/>
      <c r="IZO100" s="3642"/>
      <c r="IZP100" s="3643"/>
      <c r="IZQ100" s="3642"/>
      <c r="IZR100" s="3643"/>
      <c r="IZS100" s="3643"/>
      <c r="IZT100" s="3643"/>
      <c r="IZU100" s="3643"/>
      <c r="IZV100" s="3644"/>
      <c r="IZW100" s="3645"/>
      <c r="IZX100" s="2386"/>
      <c r="IZY100" s="3646"/>
      <c r="IZZ100" s="3647"/>
      <c r="JAA100" s="3648"/>
      <c r="JAB100" s="3646"/>
      <c r="JAC100" s="3647"/>
      <c r="JAD100" s="3646"/>
      <c r="JAE100" s="3643"/>
      <c r="JAF100" s="3643"/>
      <c r="JAG100" s="3647"/>
      <c r="JAH100" s="3642"/>
      <c r="JAI100" s="3643"/>
      <c r="JAJ100" s="3642"/>
      <c r="JAK100" s="3643"/>
      <c r="JAL100" s="3643"/>
      <c r="JAM100" s="3643"/>
      <c r="JAN100" s="3643"/>
      <c r="JAO100" s="3644"/>
      <c r="JAP100" s="3645"/>
      <c r="JAQ100" s="2386"/>
      <c r="JAR100" s="3646"/>
      <c r="JAS100" s="3647"/>
      <c r="JAT100" s="3648"/>
      <c r="JAU100" s="3646"/>
      <c r="JAV100" s="3647"/>
      <c r="JAW100" s="3646"/>
      <c r="JAX100" s="3643"/>
      <c r="JAY100" s="3643"/>
      <c r="JAZ100" s="3647"/>
      <c r="JBA100" s="3642"/>
      <c r="JBB100" s="3643"/>
      <c r="JBC100" s="3642"/>
      <c r="JBD100" s="3643"/>
      <c r="JBE100" s="3643"/>
      <c r="JBF100" s="3643"/>
      <c r="JBG100" s="3643"/>
      <c r="JBH100" s="3644"/>
      <c r="JBI100" s="3645"/>
      <c r="JBJ100" s="2386"/>
      <c r="JBK100" s="3646"/>
      <c r="JBL100" s="3647"/>
      <c r="JBM100" s="3648"/>
      <c r="JBN100" s="3646"/>
      <c r="JBO100" s="3647"/>
      <c r="JBP100" s="3646"/>
      <c r="JBQ100" s="3643"/>
      <c r="JBR100" s="3643"/>
      <c r="JBS100" s="3647"/>
      <c r="JBT100" s="3642"/>
      <c r="JBU100" s="3643"/>
      <c r="JBV100" s="3642"/>
      <c r="JBW100" s="3643"/>
      <c r="JBX100" s="3643"/>
      <c r="JBY100" s="3643"/>
      <c r="JBZ100" s="3643"/>
      <c r="JCA100" s="3644"/>
      <c r="JCB100" s="3645"/>
      <c r="JCC100" s="2386"/>
      <c r="JCD100" s="3646"/>
      <c r="JCE100" s="3647"/>
      <c r="JCF100" s="3648"/>
      <c r="JCG100" s="3646"/>
      <c r="JCH100" s="3647"/>
      <c r="JCI100" s="3646"/>
      <c r="JCJ100" s="3643"/>
      <c r="JCK100" s="3643"/>
      <c r="JCL100" s="3647"/>
      <c r="JCM100" s="3642"/>
      <c r="JCN100" s="3643"/>
      <c r="JCO100" s="3642"/>
      <c r="JCP100" s="3643"/>
      <c r="JCQ100" s="3643"/>
      <c r="JCR100" s="3643"/>
      <c r="JCS100" s="3643"/>
      <c r="JCT100" s="3644"/>
      <c r="JCU100" s="3645"/>
      <c r="JCV100" s="2386"/>
      <c r="JCW100" s="3646"/>
      <c r="JCX100" s="3647"/>
      <c r="JCY100" s="3648"/>
      <c r="JCZ100" s="3646"/>
      <c r="JDA100" s="3647"/>
      <c r="JDB100" s="3646"/>
      <c r="JDC100" s="3643"/>
      <c r="JDD100" s="3643"/>
      <c r="JDE100" s="3647"/>
      <c r="JDF100" s="3642"/>
      <c r="JDG100" s="3643"/>
      <c r="JDH100" s="3642"/>
      <c r="JDI100" s="3643"/>
      <c r="JDJ100" s="3643"/>
      <c r="JDK100" s="3643"/>
      <c r="JDL100" s="3643"/>
      <c r="JDM100" s="3644"/>
      <c r="JDN100" s="3645"/>
      <c r="JDO100" s="2386"/>
      <c r="JDP100" s="3646"/>
      <c r="JDQ100" s="3647"/>
      <c r="JDR100" s="3648"/>
      <c r="JDS100" s="3646"/>
      <c r="JDT100" s="3647"/>
      <c r="JDU100" s="3646"/>
      <c r="JDV100" s="3643"/>
      <c r="JDW100" s="3643"/>
      <c r="JDX100" s="3647"/>
      <c r="JDY100" s="3642"/>
      <c r="JDZ100" s="3643"/>
      <c r="JEA100" s="3642"/>
      <c r="JEB100" s="3643"/>
      <c r="JEC100" s="3643"/>
      <c r="JED100" s="3643"/>
      <c r="JEE100" s="3643"/>
      <c r="JEF100" s="3644"/>
      <c r="JEG100" s="3645"/>
      <c r="JEH100" s="2386"/>
      <c r="JEI100" s="3646"/>
      <c r="JEJ100" s="3647"/>
      <c r="JEK100" s="3648"/>
      <c r="JEL100" s="3646"/>
      <c r="JEM100" s="3647"/>
      <c r="JEN100" s="3646"/>
      <c r="JEO100" s="3643"/>
      <c r="JEP100" s="3643"/>
      <c r="JEQ100" s="3647"/>
      <c r="JER100" s="3642"/>
      <c r="JES100" s="3643"/>
      <c r="JET100" s="3642"/>
      <c r="JEU100" s="3643"/>
      <c r="JEV100" s="3643"/>
      <c r="JEW100" s="3643"/>
      <c r="JEX100" s="3643"/>
      <c r="JEY100" s="3644"/>
      <c r="JEZ100" s="3645"/>
      <c r="JFA100" s="2386"/>
      <c r="JFB100" s="3646"/>
      <c r="JFC100" s="3647"/>
      <c r="JFD100" s="3648"/>
      <c r="JFE100" s="3646"/>
      <c r="JFF100" s="3647"/>
      <c r="JFG100" s="3646"/>
      <c r="JFH100" s="3643"/>
      <c r="JFI100" s="3643"/>
      <c r="JFJ100" s="3647"/>
      <c r="JFK100" s="3642"/>
      <c r="JFL100" s="3643"/>
      <c r="JFM100" s="3642"/>
      <c r="JFN100" s="3643"/>
      <c r="JFO100" s="3643"/>
      <c r="JFP100" s="3643"/>
      <c r="JFQ100" s="3643"/>
      <c r="JFR100" s="3644"/>
      <c r="JFS100" s="3645"/>
      <c r="JFT100" s="2386"/>
      <c r="JFU100" s="3646"/>
      <c r="JFV100" s="3647"/>
      <c r="JFW100" s="3648"/>
      <c r="JFX100" s="3646"/>
      <c r="JFY100" s="3647"/>
      <c r="JFZ100" s="3646"/>
      <c r="JGA100" s="3643"/>
      <c r="JGB100" s="3643"/>
      <c r="JGC100" s="3647"/>
      <c r="JGD100" s="3642"/>
      <c r="JGE100" s="3643"/>
      <c r="JGF100" s="3642"/>
      <c r="JGG100" s="3643"/>
      <c r="JGH100" s="3643"/>
      <c r="JGI100" s="3643"/>
      <c r="JGJ100" s="3643"/>
      <c r="JGK100" s="3644"/>
      <c r="JGL100" s="3645"/>
      <c r="JGM100" s="2386"/>
      <c r="JGN100" s="3646"/>
      <c r="JGO100" s="3647"/>
      <c r="JGP100" s="3648"/>
      <c r="JGQ100" s="3646"/>
      <c r="JGR100" s="3647"/>
      <c r="JGS100" s="3646"/>
      <c r="JGT100" s="3643"/>
      <c r="JGU100" s="3643"/>
      <c r="JGV100" s="3647"/>
      <c r="JGW100" s="3642"/>
      <c r="JGX100" s="3643"/>
      <c r="JGY100" s="3642"/>
      <c r="JGZ100" s="3643"/>
      <c r="JHA100" s="3643"/>
      <c r="JHB100" s="3643"/>
      <c r="JHC100" s="3643"/>
      <c r="JHD100" s="3644"/>
      <c r="JHE100" s="3645"/>
      <c r="JHF100" s="2386"/>
      <c r="JHG100" s="3646"/>
      <c r="JHH100" s="3647"/>
      <c r="JHI100" s="3648"/>
      <c r="JHJ100" s="3646"/>
      <c r="JHK100" s="3647"/>
      <c r="JHL100" s="3646"/>
      <c r="JHM100" s="3643"/>
      <c r="JHN100" s="3643"/>
      <c r="JHO100" s="3647"/>
      <c r="JHP100" s="3642"/>
      <c r="JHQ100" s="3643"/>
      <c r="JHR100" s="3642"/>
      <c r="JHS100" s="3643"/>
      <c r="JHT100" s="3643"/>
      <c r="JHU100" s="3643"/>
      <c r="JHV100" s="3643"/>
      <c r="JHW100" s="3644"/>
      <c r="JHX100" s="3645"/>
      <c r="JHY100" s="2386"/>
      <c r="JHZ100" s="3646"/>
      <c r="JIA100" s="3647"/>
      <c r="JIB100" s="3648"/>
      <c r="JIC100" s="3646"/>
      <c r="JID100" s="3647"/>
      <c r="JIE100" s="3646"/>
      <c r="JIF100" s="3643"/>
      <c r="JIG100" s="3643"/>
      <c r="JIH100" s="3647"/>
      <c r="JII100" s="3642"/>
      <c r="JIJ100" s="3643"/>
      <c r="JIK100" s="3642"/>
      <c r="JIL100" s="3643"/>
      <c r="JIM100" s="3643"/>
      <c r="JIN100" s="3643"/>
      <c r="JIO100" s="3643"/>
      <c r="JIP100" s="3644"/>
      <c r="JIQ100" s="3645"/>
      <c r="JIR100" s="2386"/>
      <c r="JIS100" s="3646"/>
      <c r="JIT100" s="3647"/>
      <c r="JIU100" s="3648"/>
      <c r="JIV100" s="3646"/>
      <c r="JIW100" s="3647"/>
      <c r="JIX100" s="3646"/>
      <c r="JIY100" s="3643"/>
      <c r="JIZ100" s="3643"/>
      <c r="JJA100" s="3647"/>
      <c r="JJB100" s="3642"/>
      <c r="JJC100" s="3643"/>
      <c r="JJD100" s="3642"/>
      <c r="JJE100" s="3643"/>
      <c r="JJF100" s="3643"/>
      <c r="JJG100" s="3643"/>
      <c r="JJH100" s="3643"/>
      <c r="JJI100" s="3644"/>
      <c r="JJJ100" s="3645"/>
      <c r="JJK100" s="2386"/>
      <c r="JJL100" s="3646"/>
      <c r="JJM100" s="3647"/>
      <c r="JJN100" s="3648"/>
      <c r="JJO100" s="3646"/>
      <c r="JJP100" s="3647"/>
      <c r="JJQ100" s="3646"/>
      <c r="JJR100" s="3643"/>
      <c r="JJS100" s="3643"/>
      <c r="JJT100" s="3647"/>
      <c r="JJU100" s="3642"/>
      <c r="JJV100" s="3643"/>
      <c r="JJW100" s="3642"/>
      <c r="JJX100" s="3643"/>
      <c r="JJY100" s="3643"/>
      <c r="JJZ100" s="3643"/>
      <c r="JKA100" s="3643"/>
      <c r="JKB100" s="3644"/>
      <c r="JKC100" s="3645"/>
      <c r="JKD100" s="2386"/>
      <c r="JKE100" s="3646"/>
      <c r="JKF100" s="3647"/>
      <c r="JKG100" s="3648"/>
      <c r="JKH100" s="3646"/>
      <c r="JKI100" s="3647"/>
      <c r="JKJ100" s="3646"/>
      <c r="JKK100" s="3643"/>
      <c r="JKL100" s="3643"/>
      <c r="JKM100" s="3647"/>
      <c r="JKN100" s="3642"/>
      <c r="JKO100" s="3643"/>
      <c r="JKP100" s="3642"/>
      <c r="JKQ100" s="3643"/>
      <c r="JKR100" s="3643"/>
      <c r="JKS100" s="3643"/>
      <c r="JKT100" s="3643"/>
      <c r="JKU100" s="3644"/>
      <c r="JKV100" s="3645"/>
      <c r="JKW100" s="2386"/>
      <c r="JKX100" s="3646"/>
      <c r="JKY100" s="3647"/>
      <c r="JKZ100" s="3648"/>
      <c r="JLA100" s="3646"/>
      <c r="JLB100" s="3647"/>
      <c r="JLC100" s="3646"/>
      <c r="JLD100" s="3643"/>
      <c r="JLE100" s="3643"/>
      <c r="JLF100" s="3647"/>
      <c r="JLG100" s="3642"/>
      <c r="JLH100" s="3643"/>
      <c r="JLI100" s="3642"/>
      <c r="JLJ100" s="3643"/>
      <c r="JLK100" s="3643"/>
      <c r="JLL100" s="3643"/>
      <c r="JLM100" s="3643"/>
      <c r="JLN100" s="3644"/>
      <c r="JLO100" s="3645"/>
      <c r="JLP100" s="2386"/>
      <c r="JLQ100" s="3646"/>
      <c r="JLR100" s="3647"/>
      <c r="JLS100" s="3648"/>
      <c r="JLT100" s="3646"/>
      <c r="JLU100" s="3647"/>
      <c r="JLV100" s="3646"/>
      <c r="JLW100" s="3643"/>
      <c r="JLX100" s="3643"/>
      <c r="JLY100" s="3647"/>
      <c r="JLZ100" s="3642"/>
      <c r="JMA100" s="3643"/>
      <c r="JMB100" s="3642"/>
      <c r="JMC100" s="3643"/>
      <c r="JMD100" s="3643"/>
      <c r="JME100" s="3643"/>
      <c r="JMF100" s="3643"/>
      <c r="JMG100" s="3644"/>
      <c r="JMH100" s="3645"/>
      <c r="JMI100" s="2386"/>
      <c r="JMJ100" s="3646"/>
      <c r="JMK100" s="3647"/>
      <c r="JML100" s="3648"/>
      <c r="JMM100" s="3646"/>
      <c r="JMN100" s="3647"/>
      <c r="JMO100" s="3646"/>
      <c r="JMP100" s="3643"/>
      <c r="JMQ100" s="3643"/>
      <c r="JMR100" s="3647"/>
      <c r="JMS100" s="3642"/>
      <c r="JMT100" s="3643"/>
      <c r="JMU100" s="3642"/>
      <c r="JMV100" s="3643"/>
      <c r="JMW100" s="3643"/>
      <c r="JMX100" s="3643"/>
      <c r="JMY100" s="3643"/>
      <c r="JMZ100" s="3644"/>
      <c r="JNA100" s="3645"/>
      <c r="JNB100" s="2386"/>
      <c r="JNC100" s="3646"/>
      <c r="JND100" s="3647"/>
      <c r="JNE100" s="3648"/>
      <c r="JNF100" s="3646"/>
      <c r="JNG100" s="3647"/>
      <c r="JNH100" s="3646"/>
      <c r="JNI100" s="3643"/>
      <c r="JNJ100" s="3643"/>
      <c r="JNK100" s="3647"/>
      <c r="JNL100" s="3642"/>
      <c r="JNM100" s="3643"/>
      <c r="JNN100" s="3642"/>
      <c r="JNO100" s="3643"/>
      <c r="JNP100" s="3643"/>
      <c r="JNQ100" s="3643"/>
      <c r="JNR100" s="3643"/>
      <c r="JNS100" s="3644"/>
      <c r="JNT100" s="3645"/>
      <c r="JNU100" s="2386"/>
      <c r="JNV100" s="3646"/>
      <c r="JNW100" s="3647"/>
      <c r="JNX100" s="3648"/>
      <c r="JNY100" s="3646"/>
      <c r="JNZ100" s="3647"/>
      <c r="JOA100" s="3646"/>
      <c r="JOB100" s="3643"/>
      <c r="JOC100" s="3643"/>
      <c r="JOD100" s="3647"/>
      <c r="JOE100" s="3642"/>
      <c r="JOF100" s="3643"/>
      <c r="JOG100" s="3642"/>
      <c r="JOH100" s="3643"/>
      <c r="JOI100" s="3643"/>
      <c r="JOJ100" s="3643"/>
      <c r="JOK100" s="3643"/>
      <c r="JOL100" s="3644"/>
      <c r="JOM100" s="3645"/>
      <c r="JON100" s="2386"/>
      <c r="JOO100" s="3646"/>
      <c r="JOP100" s="3647"/>
      <c r="JOQ100" s="3648"/>
      <c r="JOR100" s="3646"/>
      <c r="JOS100" s="3647"/>
      <c r="JOT100" s="3646"/>
      <c r="JOU100" s="3643"/>
      <c r="JOV100" s="3643"/>
      <c r="JOW100" s="3647"/>
      <c r="JOX100" s="3642"/>
      <c r="JOY100" s="3643"/>
      <c r="JOZ100" s="3642"/>
      <c r="JPA100" s="3643"/>
      <c r="JPB100" s="3643"/>
      <c r="JPC100" s="3643"/>
      <c r="JPD100" s="3643"/>
      <c r="JPE100" s="3644"/>
      <c r="JPF100" s="3645"/>
      <c r="JPG100" s="2386"/>
      <c r="JPH100" s="3646"/>
      <c r="JPI100" s="3647"/>
      <c r="JPJ100" s="3648"/>
      <c r="JPK100" s="3646"/>
      <c r="JPL100" s="3647"/>
      <c r="JPM100" s="3646"/>
      <c r="JPN100" s="3643"/>
      <c r="JPO100" s="3643"/>
      <c r="JPP100" s="3647"/>
      <c r="JPQ100" s="3642"/>
      <c r="JPR100" s="3643"/>
      <c r="JPS100" s="3642"/>
      <c r="JPT100" s="3643"/>
      <c r="JPU100" s="3643"/>
      <c r="JPV100" s="3643"/>
      <c r="JPW100" s="3643"/>
      <c r="JPX100" s="3644"/>
      <c r="JPY100" s="3645"/>
      <c r="JPZ100" s="2386"/>
      <c r="JQA100" s="3646"/>
      <c r="JQB100" s="3647"/>
      <c r="JQC100" s="3648"/>
      <c r="JQD100" s="3646"/>
      <c r="JQE100" s="3647"/>
      <c r="JQF100" s="3646"/>
      <c r="JQG100" s="3643"/>
      <c r="JQH100" s="3643"/>
      <c r="JQI100" s="3647"/>
      <c r="JQJ100" s="3642"/>
      <c r="JQK100" s="3643"/>
      <c r="JQL100" s="3642"/>
      <c r="JQM100" s="3643"/>
      <c r="JQN100" s="3643"/>
      <c r="JQO100" s="3643"/>
      <c r="JQP100" s="3643"/>
      <c r="JQQ100" s="3644"/>
      <c r="JQR100" s="3645"/>
      <c r="JQS100" s="2386"/>
      <c r="JQT100" s="3646"/>
      <c r="JQU100" s="3647"/>
      <c r="JQV100" s="3648"/>
      <c r="JQW100" s="3646"/>
      <c r="JQX100" s="3647"/>
      <c r="JQY100" s="3646"/>
      <c r="JQZ100" s="3643"/>
      <c r="JRA100" s="3643"/>
      <c r="JRB100" s="3647"/>
      <c r="JRC100" s="3642"/>
      <c r="JRD100" s="3643"/>
      <c r="JRE100" s="3642"/>
      <c r="JRF100" s="3643"/>
      <c r="JRG100" s="3643"/>
      <c r="JRH100" s="3643"/>
      <c r="JRI100" s="3643"/>
      <c r="JRJ100" s="3644"/>
      <c r="JRK100" s="3645"/>
      <c r="JRL100" s="2386"/>
      <c r="JRM100" s="3646"/>
      <c r="JRN100" s="3647"/>
      <c r="JRO100" s="3648"/>
      <c r="JRP100" s="3646"/>
      <c r="JRQ100" s="3647"/>
      <c r="JRR100" s="3646"/>
      <c r="JRS100" s="3643"/>
      <c r="JRT100" s="3643"/>
      <c r="JRU100" s="3647"/>
      <c r="JRV100" s="3642"/>
      <c r="JRW100" s="3643"/>
      <c r="JRX100" s="3642"/>
      <c r="JRY100" s="3643"/>
      <c r="JRZ100" s="3643"/>
      <c r="JSA100" s="3643"/>
      <c r="JSB100" s="3643"/>
      <c r="JSC100" s="3644"/>
      <c r="JSD100" s="3645"/>
      <c r="JSE100" s="2386"/>
      <c r="JSF100" s="3646"/>
      <c r="JSG100" s="3647"/>
      <c r="JSH100" s="3648"/>
      <c r="JSI100" s="3646"/>
      <c r="JSJ100" s="3647"/>
      <c r="JSK100" s="3646"/>
      <c r="JSL100" s="3643"/>
      <c r="JSM100" s="3643"/>
      <c r="JSN100" s="3647"/>
      <c r="JSO100" s="3642"/>
      <c r="JSP100" s="3643"/>
      <c r="JSQ100" s="3642"/>
      <c r="JSR100" s="3643"/>
      <c r="JSS100" s="3643"/>
      <c r="JST100" s="3643"/>
      <c r="JSU100" s="3643"/>
      <c r="JSV100" s="3644"/>
      <c r="JSW100" s="3645"/>
      <c r="JSX100" s="2386"/>
      <c r="JSY100" s="3646"/>
      <c r="JSZ100" s="3647"/>
      <c r="JTA100" s="3648"/>
      <c r="JTB100" s="3646"/>
      <c r="JTC100" s="3647"/>
      <c r="JTD100" s="3646"/>
      <c r="JTE100" s="3643"/>
      <c r="JTF100" s="3643"/>
      <c r="JTG100" s="3647"/>
      <c r="JTH100" s="3642"/>
      <c r="JTI100" s="3643"/>
      <c r="JTJ100" s="3642"/>
      <c r="JTK100" s="3643"/>
      <c r="JTL100" s="3643"/>
      <c r="JTM100" s="3643"/>
      <c r="JTN100" s="3643"/>
      <c r="JTO100" s="3644"/>
      <c r="JTP100" s="3645"/>
      <c r="JTQ100" s="2386"/>
      <c r="JTR100" s="3646"/>
      <c r="JTS100" s="3647"/>
      <c r="JTT100" s="3648"/>
      <c r="JTU100" s="3646"/>
      <c r="JTV100" s="3647"/>
      <c r="JTW100" s="3646"/>
      <c r="JTX100" s="3643"/>
      <c r="JTY100" s="3643"/>
      <c r="JTZ100" s="3647"/>
      <c r="JUA100" s="3642"/>
      <c r="JUB100" s="3643"/>
      <c r="JUC100" s="3642"/>
      <c r="JUD100" s="3643"/>
      <c r="JUE100" s="3643"/>
      <c r="JUF100" s="3643"/>
      <c r="JUG100" s="3643"/>
      <c r="JUH100" s="3644"/>
      <c r="JUI100" s="3645"/>
      <c r="JUJ100" s="2386"/>
      <c r="JUK100" s="3646"/>
      <c r="JUL100" s="3647"/>
      <c r="JUM100" s="3648"/>
      <c r="JUN100" s="3646"/>
      <c r="JUO100" s="3647"/>
      <c r="JUP100" s="3646"/>
      <c r="JUQ100" s="3643"/>
      <c r="JUR100" s="3643"/>
      <c r="JUS100" s="3647"/>
      <c r="JUT100" s="3642"/>
      <c r="JUU100" s="3643"/>
      <c r="JUV100" s="3642"/>
      <c r="JUW100" s="3643"/>
      <c r="JUX100" s="3643"/>
      <c r="JUY100" s="3643"/>
      <c r="JUZ100" s="3643"/>
      <c r="JVA100" s="3644"/>
      <c r="JVB100" s="3645"/>
      <c r="JVC100" s="2386"/>
      <c r="JVD100" s="3646"/>
      <c r="JVE100" s="3647"/>
      <c r="JVF100" s="3648"/>
      <c r="JVG100" s="3646"/>
      <c r="JVH100" s="3647"/>
      <c r="JVI100" s="3646"/>
      <c r="JVJ100" s="3643"/>
      <c r="JVK100" s="3643"/>
      <c r="JVL100" s="3647"/>
      <c r="JVM100" s="3642"/>
      <c r="JVN100" s="3643"/>
      <c r="JVO100" s="3642"/>
      <c r="JVP100" s="3643"/>
      <c r="JVQ100" s="3643"/>
      <c r="JVR100" s="3643"/>
      <c r="JVS100" s="3643"/>
      <c r="JVT100" s="3644"/>
      <c r="JVU100" s="3645"/>
      <c r="JVV100" s="2386"/>
      <c r="JVW100" s="3646"/>
      <c r="JVX100" s="3647"/>
      <c r="JVY100" s="3648"/>
      <c r="JVZ100" s="3646"/>
      <c r="JWA100" s="3647"/>
      <c r="JWB100" s="3646"/>
      <c r="JWC100" s="3643"/>
      <c r="JWD100" s="3643"/>
      <c r="JWE100" s="3647"/>
      <c r="JWF100" s="3642"/>
      <c r="JWG100" s="3643"/>
      <c r="JWH100" s="3642"/>
      <c r="JWI100" s="3643"/>
      <c r="JWJ100" s="3643"/>
      <c r="JWK100" s="3643"/>
      <c r="JWL100" s="3643"/>
      <c r="JWM100" s="3644"/>
      <c r="JWN100" s="3645"/>
      <c r="JWO100" s="2386"/>
      <c r="JWP100" s="3646"/>
      <c r="JWQ100" s="3647"/>
      <c r="JWR100" s="3648"/>
      <c r="JWS100" s="3646"/>
      <c r="JWT100" s="3647"/>
      <c r="JWU100" s="3646"/>
      <c r="JWV100" s="3643"/>
      <c r="JWW100" s="3643"/>
      <c r="JWX100" s="3647"/>
      <c r="JWY100" s="3642"/>
      <c r="JWZ100" s="3643"/>
      <c r="JXA100" s="3642"/>
      <c r="JXB100" s="3643"/>
      <c r="JXC100" s="3643"/>
      <c r="JXD100" s="3643"/>
      <c r="JXE100" s="3643"/>
      <c r="JXF100" s="3644"/>
      <c r="JXG100" s="3645"/>
      <c r="JXH100" s="2386"/>
      <c r="JXI100" s="3646"/>
      <c r="JXJ100" s="3647"/>
      <c r="JXK100" s="3648"/>
      <c r="JXL100" s="3646"/>
      <c r="JXM100" s="3647"/>
      <c r="JXN100" s="3646"/>
      <c r="JXO100" s="3643"/>
      <c r="JXP100" s="3643"/>
      <c r="JXQ100" s="3647"/>
      <c r="JXR100" s="3642"/>
      <c r="JXS100" s="3643"/>
      <c r="JXT100" s="3642"/>
      <c r="JXU100" s="3643"/>
      <c r="JXV100" s="3643"/>
      <c r="JXW100" s="3643"/>
      <c r="JXX100" s="3643"/>
      <c r="JXY100" s="3644"/>
      <c r="JXZ100" s="3645"/>
      <c r="JYA100" s="2386"/>
      <c r="JYB100" s="3646"/>
      <c r="JYC100" s="3647"/>
      <c r="JYD100" s="3648"/>
      <c r="JYE100" s="3646"/>
      <c r="JYF100" s="3647"/>
      <c r="JYG100" s="3646"/>
      <c r="JYH100" s="3643"/>
      <c r="JYI100" s="3643"/>
      <c r="JYJ100" s="3647"/>
      <c r="JYK100" s="3642"/>
      <c r="JYL100" s="3643"/>
      <c r="JYM100" s="3642"/>
      <c r="JYN100" s="3643"/>
      <c r="JYO100" s="3643"/>
      <c r="JYP100" s="3643"/>
      <c r="JYQ100" s="3643"/>
      <c r="JYR100" s="3644"/>
      <c r="JYS100" s="3645"/>
      <c r="JYT100" s="2386"/>
      <c r="JYU100" s="3646"/>
      <c r="JYV100" s="3647"/>
      <c r="JYW100" s="3648"/>
      <c r="JYX100" s="3646"/>
      <c r="JYY100" s="3647"/>
      <c r="JYZ100" s="3646"/>
      <c r="JZA100" s="3643"/>
      <c r="JZB100" s="3643"/>
      <c r="JZC100" s="3647"/>
      <c r="JZD100" s="3642"/>
      <c r="JZE100" s="3643"/>
      <c r="JZF100" s="3642"/>
      <c r="JZG100" s="3643"/>
      <c r="JZH100" s="3643"/>
      <c r="JZI100" s="3643"/>
      <c r="JZJ100" s="3643"/>
      <c r="JZK100" s="3644"/>
      <c r="JZL100" s="3645"/>
      <c r="JZM100" s="2386"/>
      <c r="JZN100" s="3646"/>
      <c r="JZO100" s="3647"/>
      <c r="JZP100" s="3648"/>
      <c r="JZQ100" s="3646"/>
      <c r="JZR100" s="3647"/>
      <c r="JZS100" s="3646"/>
      <c r="JZT100" s="3643"/>
      <c r="JZU100" s="3643"/>
      <c r="JZV100" s="3647"/>
      <c r="JZW100" s="3642"/>
      <c r="JZX100" s="3643"/>
      <c r="JZY100" s="3642"/>
      <c r="JZZ100" s="3643"/>
      <c r="KAA100" s="3643"/>
      <c r="KAB100" s="3643"/>
      <c r="KAC100" s="3643"/>
      <c r="KAD100" s="3644"/>
      <c r="KAE100" s="3645"/>
      <c r="KAF100" s="2386"/>
      <c r="KAG100" s="3646"/>
      <c r="KAH100" s="3647"/>
      <c r="KAI100" s="3648"/>
      <c r="KAJ100" s="3646"/>
      <c r="KAK100" s="3647"/>
      <c r="KAL100" s="3646"/>
      <c r="KAM100" s="3643"/>
      <c r="KAN100" s="3643"/>
      <c r="KAO100" s="3647"/>
      <c r="KAP100" s="3642"/>
      <c r="KAQ100" s="3643"/>
      <c r="KAR100" s="3642"/>
      <c r="KAS100" s="3643"/>
      <c r="KAT100" s="3643"/>
      <c r="KAU100" s="3643"/>
      <c r="KAV100" s="3643"/>
      <c r="KAW100" s="3644"/>
      <c r="KAX100" s="3645"/>
      <c r="KAY100" s="2386"/>
      <c r="KAZ100" s="3646"/>
      <c r="KBA100" s="3647"/>
      <c r="KBB100" s="3648"/>
      <c r="KBC100" s="3646"/>
      <c r="KBD100" s="3647"/>
      <c r="KBE100" s="3646"/>
      <c r="KBF100" s="3643"/>
      <c r="KBG100" s="3643"/>
      <c r="KBH100" s="3647"/>
      <c r="KBI100" s="3642"/>
      <c r="KBJ100" s="3643"/>
      <c r="KBK100" s="3642"/>
      <c r="KBL100" s="3643"/>
      <c r="KBM100" s="3643"/>
      <c r="KBN100" s="3643"/>
      <c r="KBO100" s="3643"/>
      <c r="KBP100" s="3644"/>
      <c r="KBQ100" s="3645"/>
      <c r="KBR100" s="2386"/>
      <c r="KBS100" s="3646"/>
      <c r="KBT100" s="3647"/>
      <c r="KBU100" s="3648"/>
      <c r="KBV100" s="3646"/>
      <c r="KBW100" s="3647"/>
      <c r="KBX100" s="3646"/>
      <c r="KBY100" s="3643"/>
      <c r="KBZ100" s="3643"/>
      <c r="KCA100" s="3647"/>
      <c r="KCB100" s="3642"/>
      <c r="KCC100" s="3643"/>
      <c r="KCD100" s="3642"/>
      <c r="KCE100" s="3643"/>
      <c r="KCF100" s="3643"/>
      <c r="KCG100" s="3643"/>
      <c r="KCH100" s="3643"/>
      <c r="KCI100" s="3644"/>
      <c r="KCJ100" s="3645"/>
      <c r="KCK100" s="2386"/>
      <c r="KCL100" s="3646"/>
      <c r="KCM100" s="3647"/>
      <c r="KCN100" s="3648"/>
      <c r="KCO100" s="3646"/>
      <c r="KCP100" s="3647"/>
      <c r="KCQ100" s="3646"/>
      <c r="KCR100" s="3643"/>
      <c r="KCS100" s="3643"/>
      <c r="KCT100" s="3647"/>
      <c r="KCU100" s="3642"/>
      <c r="KCV100" s="3643"/>
      <c r="KCW100" s="3642"/>
      <c r="KCX100" s="3643"/>
      <c r="KCY100" s="3643"/>
      <c r="KCZ100" s="3643"/>
      <c r="KDA100" s="3643"/>
      <c r="KDB100" s="3644"/>
      <c r="KDC100" s="3645"/>
      <c r="KDD100" s="2386"/>
      <c r="KDE100" s="3646"/>
      <c r="KDF100" s="3647"/>
      <c r="KDG100" s="3648"/>
      <c r="KDH100" s="3646"/>
      <c r="KDI100" s="3647"/>
      <c r="KDJ100" s="3646"/>
      <c r="KDK100" s="3643"/>
      <c r="KDL100" s="3643"/>
      <c r="KDM100" s="3647"/>
      <c r="KDN100" s="3642"/>
      <c r="KDO100" s="3643"/>
      <c r="KDP100" s="3642"/>
      <c r="KDQ100" s="3643"/>
      <c r="KDR100" s="3643"/>
      <c r="KDS100" s="3643"/>
      <c r="KDT100" s="3643"/>
      <c r="KDU100" s="3644"/>
      <c r="KDV100" s="3645"/>
      <c r="KDW100" s="2386"/>
      <c r="KDX100" s="3646"/>
      <c r="KDY100" s="3647"/>
      <c r="KDZ100" s="3648"/>
      <c r="KEA100" s="3646"/>
      <c r="KEB100" s="3647"/>
      <c r="KEC100" s="3646"/>
      <c r="KED100" s="3643"/>
      <c r="KEE100" s="3643"/>
      <c r="KEF100" s="3647"/>
      <c r="KEG100" s="3642"/>
      <c r="KEH100" s="3643"/>
      <c r="KEI100" s="3642"/>
      <c r="KEJ100" s="3643"/>
      <c r="KEK100" s="3643"/>
      <c r="KEL100" s="3643"/>
      <c r="KEM100" s="3643"/>
      <c r="KEN100" s="3644"/>
      <c r="KEO100" s="3645"/>
      <c r="KEP100" s="2386"/>
      <c r="KEQ100" s="3646"/>
      <c r="KER100" s="3647"/>
      <c r="KES100" s="3648"/>
      <c r="KET100" s="3646"/>
      <c r="KEU100" s="3647"/>
      <c r="KEV100" s="3646"/>
      <c r="KEW100" s="3643"/>
      <c r="KEX100" s="3643"/>
      <c r="KEY100" s="3647"/>
      <c r="KEZ100" s="3642"/>
      <c r="KFA100" s="3643"/>
      <c r="KFB100" s="3642"/>
      <c r="KFC100" s="3643"/>
      <c r="KFD100" s="3643"/>
      <c r="KFE100" s="3643"/>
      <c r="KFF100" s="3643"/>
      <c r="KFG100" s="3644"/>
      <c r="KFH100" s="3645"/>
      <c r="KFI100" s="2386"/>
      <c r="KFJ100" s="3646"/>
      <c r="KFK100" s="3647"/>
      <c r="KFL100" s="3648"/>
      <c r="KFM100" s="3646"/>
      <c r="KFN100" s="3647"/>
      <c r="KFO100" s="3646"/>
      <c r="KFP100" s="3643"/>
      <c r="KFQ100" s="3643"/>
      <c r="KFR100" s="3647"/>
      <c r="KFS100" s="3642"/>
      <c r="KFT100" s="3643"/>
      <c r="KFU100" s="3642"/>
      <c r="KFV100" s="3643"/>
      <c r="KFW100" s="3643"/>
      <c r="KFX100" s="3643"/>
      <c r="KFY100" s="3643"/>
      <c r="KFZ100" s="3644"/>
      <c r="KGA100" s="3645"/>
      <c r="KGB100" s="2386"/>
      <c r="KGC100" s="3646"/>
      <c r="KGD100" s="3647"/>
      <c r="KGE100" s="3648"/>
      <c r="KGF100" s="3646"/>
      <c r="KGG100" s="3647"/>
      <c r="KGH100" s="3646"/>
      <c r="KGI100" s="3643"/>
      <c r="KGJ100" s="3643"/>
      <c r="KGK100" s="3647"/>
      <c r="KGL100" s="3642"/>
      <c r="KGM100" s="3643"/>
      <c r="KGN100" s="3642"/>
      <c r="KGO100" s="3643"/>
      <c r="KGP100" s="3643"/>
      <c r="KGQ100" s="3643"/>
      <c r="KGR100" s="3643"/>
      <c r="KGS100" s="3644"/>
      <c r="KGT100" s="3645"/>
      <c r="KGU100" s="2386"/>
      <c r="KGV100" s="3646"/>
      <c r="KGW100" s="3647"/>
      <c r="KGX100" s="3648"/>
      <c r="KGY100" s="3646"/>
      <c r="KGZ100" s="3647"/>
      <c r="KHA100" s="3646"/>
      <c r="KHB100" s="3643"/>
      <c r="KHC100" s="3643"/>
      <c r="KHD100" s="3647"/>
      <c r="KHE100" s="3642"/>
      <c r="KHF100" s="3643"/>
      <c r="KHG100" s="3642"/>
      <c r="KHH100" s="3643"/>
      <c r="KHI100" s="3643"/>
      <c r="KHJ100" s="3643"/>
      <c r="KHK100" s="3643"/>
      <c r="KHL100" s="3644"/>
      <c r="KHM100" s="3645"/>
      <c r="KHN100" s="2386"/>
      <c r="KHO100" s="3646"/>
      <c r="KHP100" s="3647"/>
      <c r="KHQ100" s="3648"/>
      <c r="KHR100" s="3646"/>
      <c r="KHS100" s="3647"/>
      <c r="KHT100" s="3646"/>
      <c r="KHU100" s="3643"/>
      <c r="KHV100" s="3643"/>
      <c r="KHW100" s="3647"/>
      <c r="KHX100" s="3642"/>
      <c r="KHY100" s="3643"/>
      <c r="KHZ100" s="3642"/>
      <c r="KIA100" s="3643"/>
      <c r="KIB100" s="3643"/>
      <c r="KIC100" s="3643"/>
      <c r="KID100" s="3643"/>
      <c r="KIE100" s="3644"/>
      <c r="KIF100" s="3645"/>
      <c r="KIG100" s="2386"/>
      <c r="KIH100" s="3646"/>
      <c r="KII100" s="3647"/>
      <c r="KIJ100" s="3648"/>
      <c r="KIK100" s="3646"/>
      <c r="KIL100" s="3647"/>
      <c r="KIM100" s="3646"/>
      <c r="KIN100" s="3643"/>
      <c r="KIO100" s="3643"/>
      <c r="KIP100" s="3647"/>
      <c r="KIQ100" s="3642"/>
      <c r="KIR100" s="3643"/>
      <c r="KIS100" s="3642"/>
      <c r="KIT100" s="3643"/>
      <c r="KIU100" s="3643"/>
      <c r="KIV100" s="3643"/>
      <c r="KIW100" s="3643"/>
      <c r="KIX100" s="3644"/>
      <c r="KIY100" s="3645"/>
      <c r="KIZ100" s="2386"/>
      <c r="KJA100" s="3646"/>
      <c r="KJB100" s="3647"/>
      <c r="KJC100" s="3648"/>
      <c r="KJD100" s="3646"/>
      <c r="KJE100" s="3647"/>
      <c r="KJF100" s="3646"/>
      <c r="KJG100" s="3643"/>
      <c r="KJH100" s="3643"/>
      <c r="KJI100" s="3647"/>
      <c r="KJJ100" s="3642"/>
      <c r="KJK100" s="3643"/>
      <c r="KJL100" s="3642"/>
      <c r="KJM100" s="3643"/>
      <c r="KJN100" s="3643"/>
      <c r="KJO100" s="3643"/>
      <c r="KJP100" s="3643"/>
      <c r="KJQ100" s="3644"/>
      <c r="KJR100" s="3645"/>
      <c r="KJS100" s="2386"/>
      <c r="KJT100" s="3646"/>
      <c r="KJU100" s="3647"/>
      <c r="KJV100" s="3648"/>
      <c r="KJW100" s="3646"/>
      <c r="KJX100" s="3647"/>
      <c r="KJY100" s="3646"/>
      <c r="KJZ100" s="3643"/>
      <c r="KKA100" s="3643"/>
      <c r="KKB100" s="3647"/>
      <c r="KKC100" s="3642"/>
      <c r="KKD100" s="3643"/>
      <c r="KKE100" s="3642"/>
      <c r="KKF100" s="3643"/>
      <c r="KKG100" s="3643"/>
      <c r="KKH100" s="3643"/>
      <c r="KKI100" s="3643"/>
      <c r="KKJ100" s="3644"/>
      <c r="KKK100" s="3645"/>
      <c r="KKL100" s="2386"/>
      <c r="KKM100" s="3646"/>
      <c r="KKN100" s="3647"/>
      <c r="KKO100" s="3648"/>
      <c r="KKP100" s="3646"/>
      <c r="KKQ100" s="3647"/>
      <c r="KKR100" s="3646"/>
      <c r="KKS100" s="3643"/>
      <c r="KKT100" s="3643"/>
      <c r="KKU100" s="3647"/>
      <c r="KKV100" s="3642"/>
      <c r="KKW100" s="3643"/>
      <c r="KKX100" s="3642"/>
      <c r="KKY100" s="3643"/>
      <c r="KKZ100" s="3643"/>
      <c r="KLA100" s="3643"/>
      <c r="KLB100" s="3643"/>
      <c r="KLC100" s="3644"/>
      <c r="KLD100" s="3645"/>
      <c r="KLE100" s="2386"/>
      <c r="KLF100" s="3646"/>
      <c r="KLG100" s="3647"/>
      <c r="KLH100" s="3648"/>
      <c r="KLI100" s="3646"/>
      <c r="KLJ100" s="3647"/>
      <c r="KLK100" s="3646"/>
      <c r="KLL100" s="3643"/>
      <c r="KLM100" s="3643"/>
      <c r="KLN100" s="3647"/>
      <c r="KLO100" s="3642"/>
      <c r="KLP100" s="3643"/>
      <c r="KLQ100" s="3642"/>
      <c r="KLR100" s="3643"/>
      <c r="KLS100" s="3643"/>
      <c r="KLT100" s="3643"/>
      <c r="KLU100" s="3643"/>
      <c r="KLV100" s="3644"/>
      <c r="KLW100" s="3645"/>
      <c r="KLX100" s="2386"/>
      <c r="KLY100" s="3646"/>
      <c r="KLZ100" s="3647"/>
      <c r="KMA100" s="3648"/>
      <c r="KMB100" s="3646"/>
      <c r="KMC100" s="3647"/>
      <c r="KMD100" s="3646"/>
      <c r="KME100" s="3643"/>
      <c r="KMF100" s="3643"/>
      <c r="KMG100" s="3647"/>
      <c r="KMH100" s="3642"/>
      <c r="KMI100" s="3643"/>
      <c r="KMJ100" s="3642"/>
      <c r="KMK100" s="3643"/>
      <c r="KML100" s="3643"/>
      <c r="KMM100" s="3643"/>
      <c r="KMN100" s="3643"/>
      <c r="KMO100" s="3644"/>
      <c r="KMP100" s="3645"/>
      <c r="KMQ100" s="2386"/>
      <c r="KMR100" s="3646"/>
      <c r="KMS100" s="3647"/>
      <c r="KMT100" s="3648"/>
      <c r="KMU100" s="3646"/>
      <c r="KMV100" s="3647"/>
      <c r="KMW100" s="3646"/>
      <c r="KMX100" s="3643"/>
      <c r="KMY100" s="3643"/>
      <c r="KMZ100" s="3647"/>
      <c r="KNA100" s="3642"/>
      <c r="KNB100" s="3643"/>
      <c r="KNC100" s="3642"/>
      <c r="KND100" s="3643"/>
      <c r="KNE100" s="3643"/>
      <c r="KNF100" s="3643"/>
      <c r="KNG100" s="3643"/>
      <c r="KNH100" s="3644"/>
      <c r="KNI100" s="3645"/>
      <c r="KNJ100" s="2386"/>
      <c r="KNK100" s="3646"/>
      <c r="KNL100" s="3647"/>
      <c r="KNM100" s="3648"/>
      <c r="KNN100" s="3646"/>
      <c r="KNO100" s="3647"/>
      <c r="KNP100" s="3646"/>
      <c r="KNQ100" s="3643"/>
      <c r="KNR100" s="3643"/>
      <c r="KNS100" s="3647"/>
      <c r="KNT100" s="3642"/>
      <c r="KNU100" s="3643"/>
      <c r="KNV100" s="3642"/>
      <c r="KNW100" s="3643"/>
      <c r="KNX100" s="3643"/>
      <c r="KNY100" s="3643"/>
      <c r="KNZ100" s="3643"/>
      <c r="KOA100" s="3644"/>
      <c r="KOB100" s="3645"/>
      <c r="KOC100" s="2386"/>
      <c r="KOD100" s="3646"/>
      <c r="KOE100" s="3647"/>
      <c r="KOF100" s="3648"/>
      <c r="KOG100" s="3646"/>
      <c r="KOH100" s="3647"/>
      <c r="KOI100" s="3646"/>
      <c r="KOJ100" s="3643"/>
      <c r="KOK100" s="3643"/>
      <c r="KOL100" s="3647"/>
      <c r="KOM100" s="3642"/>
      <c r="KON100" s="3643"/>
      <c r="KOO100" s="3642"/>
      <c r="KOP100" s="3643"/>
      <c r="KOQ100" s="3643"/>
      <c r="KOR100" s="3643"/>
      <c r="KOS100" s="3643"/>
      <c r="KOT100" s="3644"/>
      <c r="KOU100" s="3645"/>
      <c r="KOV100" s="2386"/>
      <c r="KOW100" s="3646"/>
      <c r="KOX100" s="3647"/>
      <c r="KOY100" s="3648"/>
      <c r="KOZ100" s="3646"/>
      <c r="KPA100" s="3647"/>
      <c r="KPB100" s="3646"/>
      <c r="KPC100" s="3643"/>
      <c r="KPD100" s="3643"/>
      <c r="KPE100" s="3647"/>
      <c r="KPF100" s="3642"/>
      <c r="KPG100" s="3643"/>
      <c r="KPH100" s="3642"/>
      <c r="KPI100" s="3643"/>
      <c r="KPJ100" s="3643"/>
      <c r="KPK100" s="3643"/>
      <c r="KPL100" s="3643"/>
      <c r="KPM100" s="3644"/>
      <c r="KPN100" s="3645"/>
      <c r="KPO100" s="2386"/>
      <c r="KPP100" s="3646"/>
      <c r="KPQ100" s="3647"/>
      <c r="KPR100" s="3648"/>
      <c r="KPS100" s="3646"/>
      <c r="KPT100" s="3647"/>
      <c r="KPU100" s="3646"/>
      <c r="KPV100" s="3643"/>
      <c r="KPW100" s="3643"/>
      <c r="KPX100" s="3647"/>
      <c r="KPY100" s="3642"/>
      <c r="KPZ100" s="3643"/>
      <c r="KQA100" s="3642"/>
      <c r="KQB100" s="3643"/>
      <c r="KQC100" s="3643"/>
      <c r="KQD100" s="3643"/>
      <c r="KQE100" s="3643"/>
      <c r="KQF100" s="3644"/>
      <c r="KQG100" s="3645"/>
      <c r="KQH100" s="2386"/>
      <c r="KQI100" s="3646"/>
      <c r="KQJ100" s="3647"/>
      <c r="KQK100" s="3648"/>
      <c r="KQL100" s="3646"/>
      <c r="KQM100" s="3647"/>
      <c r="KQN100" s="3646"/>
      <c r="KQO100" s="3643"/>
      <c r="KQP100" s="3643"/>
      <c r="KQQ100" s="3647"/>
      <c r="KQR100" s="3642"/>
      <c r="KQS100" s="3643"/>
      <c r="KQT100" s="3642"/>
      <c r="KQU100" s="3643"/>
      <c r="KQV100" s="3643"/>
      <c r="KQW100" s="3643"/>
      <c r="KQX100" s="3643"/>
      <c r="KQY100" s="3644"/>
      <c r="KQZ100" s="3645"/>
      <c r="KRA100" s="2386"/>
      <c r="KRB100" s="3646"/>
      <c r="KRC100" s="3647"/>
      <c r="KRD100" s="3648"/>
      <c r="KRE100" s="3646"/>
      <c r="KRF100" s="3647"/>
      <c r="KRG100" s="3646"/>
      <c r="KRH100" s="3643"/>
      <c r="KRI100" s="3643"/>
      <c r="KRJ100" s="3647"/>
      <c r="KRK100" s="3642"/>
      <c r="KRL100" s="3643"/>
      <c r="KRM100" s="3642"/>
      <c r="KRN100" s="3643"/>
      <c r="KRO100" s="3643"/>
      <c r="KRP100" s="3643"/>
      <c r="KRQ100" s="3643"/>
      <c r="KRR100" s="3644"/>
      <c r="KRS100" s="3645"/>
      <c r="KRT100" s="2386"/>
      <c r="KRU100" s="3646"/>
      <c r="KRV100" s="3647"/>
      <c r="KRW100" s="3648"/>
      <c r="KRX100" s="3646"/>
      <c r="KRY100" s="3647"/>
      <c r="KRZ100" s="3646"/>
      <c r="KSA100" s="3643"/>
      <c r="KSB100" s="3643"/>
      <c r="KSC100" s="3647"/>
      <c r="KSD100" s="3642"/>
      <c r="KSE100" s="3643"/>
      <c r="KSF100" s="3642"/>
      <c r="KSG100" s="3643"/>
      <c r="KSH100" s="3643"/>
      <c r="KSI100" s="3643"/>
      <c r="KSJ100" s="3643"/>
      <c r="KSK100" s="3644"/>
      <c r="KSL100" s="3645"/>
      <c r="KSM100" s="2386"/>
      <c r="KSN100" s="3646"/>
      <c r="KSO100" s="3647"/>
      <c r="KSP100" s="3648"/>
      <c r="KSQ100" s="3646"/>
      <c r="KSR100" s="3647"/>
      <c r="KSS100" s="3646"/>
      <c r="KST100" s="3643"/>
      <c r="KSU100" s="3643"/>
      <c r="KSV100" s="3647"/>
      <c r="KSW100" s="3642"/>
      <c r="KSX100" s="3643"/>
      <c r="KSY100" s="3642"/>
      <c r="KSZ100" s="3643"/>
      <c r="KTA100" s="3643"/>
      <c r="KTB100" s="3643"/>
      <c r="KTC100" s="3643"/>
      <c r="KTD100" s="3644"/>
      <c r="KTE100" s="3645"/>
      <c r="KTF100" s="2386"/>
      <c r="KTG100" s="3646"/>
      <c r="KTH100" s="3647"/>
      <c r="KTI100" s="3648"/>
      <c r="KTJ100" s="3646"/>
      <c r="KTK100" s="3647"/>
      <c r="KTL100" s="3646"/>
      <c r="KTM100" s="3643"/>
      <c r="KTN100" s="3643"/>
      <c r="KTO100" s="3647"/>
      <c r="KTP100" s="3642"/>
      <c r="KTQ100" s="3643"/>
      <c r="KTR100" s="3642"/>
      <c r="KTS100" s="3643"/>
      <c r="KTT100" s="3643"/>
      <c r="KTU100" s="3643"/>
      <c r="KTV100" s="3643"/>
      <c r="KTW100" s="3644"/>
      <c r="KTX100" s="3645"/>
      <c r="KTY100" s="2386"/>
      <c r="KTZ100" s="3646"/>
      <c r="KUA100" s="3647"/>
      <c r="KUB100" s="3648"/>
      <c r="KUC100" s="3646"/>
      <c r="KUD100" s="3647"/>
      <c r="KUE100" s="3646"/>
      <c r="KUF100" s="3643"/>
      <c r="KUG100" s="3643"/>
      <c r="KUH100" s="3647"/>
      <c r="KUI100" s="3642"/>
      <c r="KUJ100" s="3643"/>
      <c r="KUK100" s="3642"/>
      <c r="KUL100" s="3643"/>
      <c r="KUM100" s="3643"/>
      <c r="KUN100" s="3643"/>
      <c r="KUO100" s="3643"/>
      <c r="KUP100" s="3644"/>
      <c r="KUQ100" s="3645"/>
      <c r="KUR100" s="2386"/>
      <c r="KUS100" s="3646"/>
      <c r="KUT100" s="3647"/>
      <c r="KUU100" s="3648"/>
      <c r="KUV100" s="3646"/>
      <c r="KUW100" s="3647"/>
      <c r="KUX100" s="3646"/>
      <c r="KUY100" s="3643"/>
      <c r="KUZ100" s="3643"/>
      <c r="KVA100" s="3647"/>
      <c r="KVB100" s="3642"/>
      <c r="KVC100" s="3643"/>
      <c r="KVD100" s="3642"/>
      <c r="KVE100" s="3643"/>
      <c r="KVF100" s="3643"/>
      <c r="KVG100" s="3643"/>
      <c r="KVH100" s="3643"/>
      <c r="KVI100" s="3644"/>
      <c r="KVJ100" s="3645"/>
      <c r="KVK100" s="2386"/>
      <c r="KVL100" s="3646"/>
      <c r="KVM100" s="3647"/>
      <c r="KVN100" s="3648"/>
      <c r="KVO100" s="3646"/>
      <c r="KVP100" s="3647"/>
      <c r="KVQ100" s="3646"/>
      <c r="KVR100" s="3643"/>
      <c r="KVS100" s="3643"/>
      <c r="KVT100" s="3647"/>
      <c r="KVU100" s="3642"/>
      <c r="KVV100" s="3643"/>
      <c r="KVW100" s="3642"/>
      <c r="KVX100" s="3643"/>
      <c r="KVY100" s="3643"/>
      <c r="KVZ100" s="3643"/>
      <c r="KWA100" s="3643"/>
      <c r="KWB100" s="3644"/>
      <c r="KWC100" s="3645"/>
      <c r="KWD100" s="2386"/>
      <c r="KWE100" s="3646"/>
      <c r="KWF100" s="3647"/>
      <c r="KWG100" s="3648"/>
      <c r="KWH100" s="3646"/>
      <c r="KWI100" s="3647"/>
      <c r="KWJ100" s="3646"/>
      <c r="KWK100" s="3643"/>
      <c r="KWL100" s="3643"/>
      <c r="KWM100" s="3647"/>
      <c r="KWN100" s="3642"/>
      <c r="KWO100" s="3643"/>
      <c r="KWP100" s="3642"/>
      <c r="KWQ100" s="3643"/>
      <c r="KWR100" s="3643"/>
      <c r="KWS100" s="3643"/>
      <c r="KWT100" s="3643"/>
      <c r="KWU100" s="3644"/>
      <c r="KWV100" s="3645"/>
      <c r="KWW100" s="2386"/>
      <c r="KWX100" s="3646"/>
      <c r="KWY100" s="3647"/>
      <c r="KWZ100" s="3648"/>
      <c r="KXA100" s="3646"/>
      <c r="KXB100" s="3647"/>
      <c r="KXC100" s="3646"/>
      <c r="KXD100" s="3643"/>
      <c r="KXE100" s="3643"/>
      <c r="KXF100" s="3647"/>
      <c r="KXG100" s="3642"/>
      <c r="KXH100" s="3643"/>
      <c r="KXI100" s="3642"/>
      <c r="KXJ100" s="3643"/>
      <c r="KXK100" s="3643"/>
      <c r="KXL100" s="3643"/>
      <c r="KXM100" s="3643"/>
      <c r="KXN100" s="3644"/>
      <c r="KXO100" s="3645"/>
      <c r="KXP100" s="2386"/>
      <c r="KXQ100" s="3646"/>
      <c r="KXR100" s="3647"/>
      <c r="KXS100" s="3648"/>
      <c r="KXT100" s="3646"/>
      <c r="KXU100" s="3647"/>
      <c r="KXV100" s="3646"/>
      <c r="KXW100" s="3643"/>
      <c r="KXX100" s="3643"/>
      <c r="KXY100" s="3647"/>
      <c r="KXZ100" s="3642"/>
      <c r="KYA100" s="3643"/>
      <c r="KYB100" s="3642"/>
      <c r="KYC100" s="3643"/>
      <c r="KYD100" s="3643"/>
      <c r="KYE100" s="3643"/>
      <c r="KYF100" s="3643"/>
      <c r="KYG100" s="3644"/>
      <c r="KYH100" s="3645"/>
      <c r="KYI100" s="2386"/>
      <c r="KYJ100" s="3646"/>
      <c r="KYK100" s="3647"/>
      <c r="KYL100" s="3648"/>
      <c r="KYM100" s="3646"/>
      <c r="KYN100" s="3647"/>
      <c r="KYO100" s="3646"/>
      <c r="KYP100" s="3643"/>
      <c r="KYQ100" s="3643"/>
      <c r="KYR100" s="3647"/>
      <c r="KYS100" s="3642"/>
      <c r="KYT100" s="3643"/>
      <c r="KYU100" s="3642"/>
      <c r="KYV100" s="3643"/>
      <c r="KYW100" s="3643"/>
      <c r="KYX100" s="3643"/>
      <c r="KYY100" s="3643"/>
      <c r="KYZ100" s="3644"/>
      <c r="KZA100" s="3645"/>
      <c r="KZB100" s="2386"/>
      <c r="KZC100" s="3646"/>
      <c r="KZD100" s="3647"/>
      <c r="KZE100" s="3648"/>
      <c r="KZF100" s="3646"/>
      <c r="KZG100" s="3647"/>
      <c r="KZH100" s="3646"/>
      <c r="KZI100" s="3643"/>
      <c r="KZJ100" s="3643"/>
      <c r="KZK100" s="3647"/>
      <c r="KZL100" s="3642"/>
      <c r="KZM100" s="3643"/>
      <c r="KZN100" s="3642"/>
      <c r="KZO100" s="3643"/>
      <c r="KZP100" s="3643"/>
      <c r="KZQ100" s="3643"/>
      <c r="KZR100" s="3643"/>
      <c r="KZS100" s="3644"/>
      <c r="KZT100" s="3645"/>
      <c r="KZU100" s="2386"/>
      <c r="KZV100" s="3646"/>
      <c r="KZW100" s="3647"/>
      <c r="KZX100" s="3648"/>
      <c r="KZY100" s="3646"/>
      <c r="KZZ100" s="3647"/>
      <c r="LAA100" s="3646"/>
      <c r="LAB100" s="3643"/>
      <c r="LAC100" s="3643"/>
      <c r="LAD100" s="3647"/>
      <c r="LAE100" s="3642"/>
      <c r="LAF100" s="3643"/>
      <c r="LAG100" s="3642"/>
      <c r="LAH100" s="3643"/>
      <c r="LAI100" s="3643"/>
      <c r="LAJ100" s="3643"/>
      <c r="LAK100" s="3643"/>
      <c r="LAL100" s="3644"/>
      <c r="LAM100" s="3645"/>
      <c r="LAN100" s="2386"/>
      <c r="LAO100" s="3646"/>
      <c r="LAP100" s="3647"/>
      <c r="LAQ100" s="3648"/>
      <c r="LAR100" s="3646"/>
      <c r="LAS100" s="3647"/>
      <c r="LAT100" s="3646"/>
      <c r="LAU100" s="3643"/>
      <c r="LAV100" s="3643"/>
      <c r="LAW100" s="3647"/>
      <c r="LAX100" s="3642"/>
      <c r="LAY100" s="3643"/>
      <c r="LAZ100" s="3642"/>
      <c r="LBA100" s="3643"/>
      <c r="LBB100" s="3643"/>
      <c r="LBC100" s="3643"/>
      <c r="LBD100" s="3643"/>
      <c r="LBE100" s="3644"/>
      <c r="LBF100" s="3645"/>
      <c r="LBG100" s="2386"/>
      <c r="LBH100" s="3646"/>
      <c r="LBI100" s="3647"/>
      <c r="LBJ100" s="3648"/>
      <c r="LBK100" s="3646"/>
      <c r="LBL100" s="3647"/>
      <c r="LBM100" s="3646"/>
      <c r="LBN100" s="3643"/>
      <c r="LBO100" s="3643"/>
      <c r="LBP100" s="3647"/>
      <c r="LBQ100" s="3642"/>
      <c r="LBR100" s="3643"/>
      <c r="LBS100" s="3642"/>
      <c r="LBT100" s="3643"/>
      <c r="LBU100" s="3643"/>
      <c r="LBV100" s="3643"/>
      <c r="LBW100" s="3643"/>
      <c r="LBX100" s="3644"/>
      <c r="LBY100" s="3645"/>
      <c r="LBZ100" s="2386"/>
      <c r="LCA100" s="3646"/>
      <c r="LCB100" s="3647"/>
      <c r="LCC100" s="3648"/>
      <c r="LCD100" s="3646"/>
      <c r="LCE100" s="3647"/>
      <c r="LCF100" s="3646"/>
      <c r="LCG100" s="3643"/>
      <c r="LCH100" s="3643"/>
      <c r="LCI100" s="3647"/>
      <c r="LCJ100" s="3642"/>
      <c r="LCK100" s="3643"/>
      <c r="LCL100" s="3642"/>
      <c r="LCM100" s="3643"/>
      <c r="LCN100" s="3643"/>
      <c r="LCO100" s="3643"/>
      <c r="LCP100" s="3643"/>
      <c r="LCQ100" s="3644"/>
      <c r="LCR100" s="3645"/>
      <c r="LCS100" s="2386"/>
      <c r="LCT100" s="3646"/>
      <c r="LCU100" s="3647"/>
      <c r="LCV100" s="3648"/>
      <c r="LCW100" s="3646"/>
      <c r="LCX100" s="3647"/>
      <c r="LCY100" s="3646"/>
      <c r="LCZ100" s="3643"/>
      <c r="LDA100" s="3643"/>
      <c r="LDB100" s="3647"/>
      <c r="LDC100" s="3642"/>
      <c r="LDD100" s="3643"/>
      <c r="LDE100" s="3642"/>
      <c r="LDF100" s="3643"/>
      <c r="LDG100" s="3643"/>
      <c r="LDH100" s="3643"/>
      <c r="LDI100" s="3643"/>
      <c r="LDJ100" s="3644"/>
      <c r="LDK100" s="3645"/>
      <c r="LDL100" s="2386"/>
      <c r="LDM100" s="3646"/>
      <c r="LDN100" s="3647"/>
      <c r="LDO100" s="3648"/>
      <c r="LDP100" s="3646"/>
      <c r="LDQ100" s="3647"/>
      <c r="LDR100" s="3646"/>
      <c r="LDS100" s="3643"/>
      <c r="LDT100" s="3643"/>
      <c r="LDU100" s="3647"/>
      <c r="LDV100" s="3642"/>
      <c r="LDW100" s="3643"/>
      <c r="LDX100" s="3642"/>
      <c r="LDY100" s="3643"/>
      <c r="LDZ100" s="3643"/>
      <c r="LEA100" s="3643"/>
      <c r="LEB100" s="3643"/>
      <c r="LEC100" s="3644"/>
      <c r="LED100" s="3645"/>
      <c r="LEE100" s="2386"/>
      <c r="LEF100" s="3646"/>
      <c r="LEG100" s="3647"/>
      <c r="LEH100" s="3648"/>
      <c r="LEI100" s="3646"/>
      <c r="LEJ100" s="3647"/>
      <c r="LEK100" s="3646"/>
      <c r="LEL100" s="3643"/>
      <c r="LEM100" s="3643"/>
      <c r="LEN100" s="3647"/>
      <c r="LEO100" s="3642"/>
      <c r="LEP100" s="3643"/>
      <c r="LEQ100" s="3642"/>
      <c r="LER100" s="3643"/>
      <c r="LES100" s="3643"/>
      <c r="LET100" s="3643"/>
      <c r="LEU100" s="3643"/>
      <c r="LEV100" s="3644"/>
      <c r="LEW100" s="3645"/>
      <c r="LEX100" s="2386"/>
      <c r="LEY100" s="3646"/>
      <c r="LEZ100" s="3647"/>
      <c r="LFA100" s="3648"/>
      <c r="LFB100" s="3646"/>
      <c r="LFC100" s="3647"/>
      <c r="LFD100" s="3646"/>
      <c r="LFE100" s="3643"/>
      <c r="LFF100" s="3643"/>
      <c r="LFG100" s="3647"/>
      <c r="LFH100" s="3642"/>
      <c r="LFI100" s="3643"/>
      <c r="LFJ100" s="3642"/>
      <c r="LFK100" s="3643"/>
      <c r="LFL100" s="3643"/>
      <c r="LFM100" s="3643"/>
      <c r="LFN100" s="3643"/>
      <c r="LFO100" s="3644"/>
      <c r="LFP100" s="3645"/>
      <c r="LFQ100" s="2386"/>
      <c r="LFR100" s="3646"/>
      <c r="LFS100" s="3647"/>
      <c r="LFT100" s="3648"/>
      <c r="LFU100" s="3646"/>
      <c r="LFV100" s="3647"/>
      <c r="LFW100" s="3646"/>
      <c r="LFX100" s="3643"/>
      <c r="LFY100" s="3643"/>
      <c r="LFZ100" s="3647"/>
      <c r="LGA100" s="3642"/>
      <c r="LGB100" s="3643"/>
      <c r="LGC100" s="3642"/>
      <c r="LGD100" s="3643"/>
      <c r="LGE100" s="3643"/>
      <c r="LGF100" s="3643"/>
      <c r="LGG100" s="3643"/>
      <c r="LGH100" s="3644"/>
      <c r="LGI100" s="3645"/>
      <c r="LGJ100" s="2386"/>
      <c r="LGK100" s="3646"/>
      <c r="LGL100" s="3647"/>
      <c r="LGM100" s="3648"/>
      <c r="LGN100" s="3646"/>
      <c r="LGO100" s="3647"/>
      <c r="LGP100" s="3646"/>
      <c r="LGQ100" s="3643"/>
      <c r="LGR100" s="3643"/>
      <c r="LGS100" s="3647"/>
      <c r="LGT100" s="3642"/>
      <c r="LGU100" s="3643"/>
      <c r="LGV100" s="3642"/>
      <c r="LGW100" s="3643"/>
      <c r="LGX100" s="3643"/>
      <c r="LGY100" s="3643"/>
      <c r="LGZ100" s="3643"/>
      <c r="LHA100" s="3644"/>
      <c r="LHB100" s="3645"/>
      <c r="LHC100" s="2386"/>
      <c r="LHD100" s="3646"/>
      <c r="LHE100" s="3647"/>
      <c r="LHF100" s="3648"/>
      <c r="LHG100" s="3646"/>
      <c r="LHH100" s="3647"/>
      <c r="LHI100" s="3646"/>
      <c r="LHJ100" s="3643"/>
      <c r="LHK100" s="3643"/>
      <c r="LHL100" s="3647"/>
      <c r="LHM100" s="3642"/>
      <c r="LHN100" s="3643"/>
      <c r="LHO100" s="3642"/>
      <c r="LHP100" s="3643"/>
      <c r="LHQ100" s="3643"/>
      <c r="LHR100" s="3643"/>
      <c r="LHS100" s="3643"/>
      <c r="LHT100" s="3644"/>
      <c r="LHU100" s="3645"/>
      <c r="LHV100" s="2386"/>
      <c r="LHW100" s="3646"/>
      <c r="LHX100" s="3647"/>
      <c r="LHY100" s="3648"/>
      <c r="LHZ100" s="3646"/>
      <c r="LIA100" s="3647"/>
      <c r="LIB100" s="3646"/>
      <c r="LIC100" s="3643"/>
      <c r="LID100" s="3643"/>
      <c r="LIE100" s="3647"/>
      <c r="LIF100" s="3642"/>
      <c r="LIG100" s="3643"/>
      <c r="LIH100" s="3642"/>
      <c r="LII100" s="3643"/>
      <c r="LIJ100" s="3643"/>
      <c r="LIK100" s="3643"/>
      <c r="LIL100" s="3643"/>
      <c r="LIM100" s="3644"/>
      <c r="LIN100" s="3645"/>
      <c r="LIO100" s="2386"/>
      <c r="LIP100" s="3646"/>
      <c r="LIQ100" s="3647"/>
      <c r="LIR100" s="3648"/>
      <c r="LIS100" s="3646"/>
      <c r="LIT100" s="3647"/>
      <c r="LIU100" s="3646"/>
      <c r="LIV100" s="3643"/>
      <c r="LIW100" s="3643"/>
      <c r="LIX100" s="3647"/>
      <c r="LIY100" s="3642"/>
      <c r="LIZ100" s="3643"/>
      <c r="LJA100" s="3642"/>
      <c r="LJB100" s="3643"/>
      <c r="LJC100" s="3643"/>
      <c r="LJD100" s="3643"/>
      <c r="LJE100" s="3643"/>
      <c r="LJF100" s="3644"/>
      <c r="LJG100" s="3645"/>
      <c r="LJH100" s="2386"/>
      <c r="LJI100" s="3646"/>
      <c r="LJJ100" s="3647"/>
      <c r="LJK100" s="3648"/>
      <c r="LJL100" s="3646"/>
      <c r="LJM100" s="3647"/>
      <c r="LJN100" s="3646"/>
      <c r="LJO100" s="3643"/>
      <c r="LJP100" s="3643"/>
      <c r="LJQ100" s="3647"/>
      <c r="LJR100" s="3642"/>
      <c r="LJS100" s="3643"/>
      <c r="LJT100" s="3642"/>
      <c r="LJU100" s="3643"/>
      <c r="LJV100" s="3643"/>
      <c r="LJW100" s="3643"/>
      <c r="LJX100" s="3643"/>
      <c r="LJY100" s="3644"/>
      <c r="LJZ100" s="3645"/>
      <c r="LKA100" s="2386"/>
      <c r="LKB100" s="3646"/>
      <c r="LKC100" s="3647"/>
      <c r="LKD100" s="3648"/>
      <c r="LKE100" s="3646"/>
      <c r="LKF100" s="3647"/>
      <c r="LKG100" s="3646"/>
      <c r="LKH100" s="3643"/>
      <c r="LKI100" s="3643"/>
      <c r="LKJ100" s="3647"/>
      <c r="LKK100" s="3642"/>
      <c r="LKL100" s="3643"/>
      <c r="LKM100" s="3642"/>
      <c r="LKN100" s="3643"/>
      <c r="LKO100" s="3643"/>
      <c r="LKP100" s="3643"/>
      <c r="LKQ100" s="3643"/>
      <c r="LKR100" s="3644"/>
      <c r="LKS100" s="3645"/>
      <c r="LKT100" s="2386"/>
      <c r="LKU100" s="3646"/>
      <c r="LKV100" s="3647"/>
      <c r="LKW100" s="3648"/>
      <c r="LKX100" s="3646"/>
      <c r="LKY100" s="3647"/>
      <c r="LKZ100" s="3646"/>
      <c r="LLA100" s="3643"/>
      <c r="LLB100" s="3643"/>
      <c r="LLC100" s="3647"/>
      <c r="LLD100" s="3642"/>
      <c r="LLE100" s="3643"/>
      <c r="LLF100" s="3642"/>
      <c r="LLG100" s="3643"/>
      <c r="LLH100" s="3643"/>
      <c r="LLI100" s="3643"/>
      <c r="LLJ100" s="3643"/>
      <c r="LLK100" s="3644"/>
      <c r="LLL100" s="3645"/>
      <c r="LLM100" s="2386"/>
      <c r="LLN100" s="3646"/>
      <c r="LLO100" s="3647"/>
      <c r="LLP100" s="3648"/>
      <c r="LLQ100" s="3646"/>
      <c r="LLR100" s="3647"/>
      <c r="LLS100" s="3646"/>
      <c r="LLT100" s="3643"/>
      <c r="LLU100" s="3643"/>
      <c r="LLV100" s="3647"/>
      <c r="LLW100" s="3642"/>
      <c r="LLX100" s="3643"/>
      <c r="LLY100" s="3642"/>
      <c r="LLZ100" s="3643"/>
      <c r="LMA100" s="3643"/>
      <c r="LMB100" s="3643"/>
      <c r="LMC100" s="3643"/>
      <c r="LMD100" s="3644"/>
      <c r="LME100" s="3645"/>
      <c r="LMF100" s="2386"/>
      <c r="LMG100" s="3646"/>
      <c r="LMH100" s="3647"/>
      <c r="LMI100" s="3648"/>
      <c r="LMJ100" s="3646"/>
      <c r="LMK100" s="3647"/>
      <c r="LML100" s="3646"/>
      <c r="LMM100" s="3643"/>
      <c r="LMN100" s="3643"/>
      <c r="LMO100" s="3647"/>
      <c r="LMP100" s="3642"/>
      <c r="LMQ100" s="3643"/>
      <c r="LMR100" s="3642"/>
      <c r="LMS100" s="3643"/>
      <c r="LMT100" s="3643"/>
      <c r="LMU100" s="3643"/>
      <c r="LMV100" s="3643"/>
      <c r="LMW100" s="3644"/>
      <c r="LMX100" s="3645"/>
      <c r="LMY100" s="2386"/>
      <c r="LMZ100" s="3646"/>
      <c r="LNA100" s="3647"/>
      <c r="LNB100" s="3648"/>
      <c r="LNC100" s="3646"/>
      <c r="LND100" s="3647"/>
      <c r="LNE100" s="3646"/>
      <c r="LNF100" s="3643"/>
      <c r="LNG100" s="3643"/>
      <c r="LNH100" s="3647"/>
      <c r="LNI100" s="3642"/>
      <c r="LNJ100" s="3643"/>
      <c r="LNK100" s="3642"/>
      <c r="LNL100" s="3643"/>
      <c r="LNM100" s="3643"/>
      <c r="LNN100" s="3643"/>
      <c r="LNO100" s="3643"/>
      <c r="LNP100" s="3644"/>
      <c r="LNQ100" s="3645"/>
      <c r="LNR100" s="2386"/>
      <c r="LNS100" s="3646"/>
      <c r="LNT100" s="3647"/>
      <c r="LNU100" s="3648"/>
      <c r="LNV100" s="3646"/>
      <c r="LNW100" s="3647"/>
      <c r="LNX100" s="3646"/>
      <c r="LNY100" s="3643"/>
      <c r="LNZ100" s="3643"/>
      <c r="LOA100" s="3647"/>
      <c r="LOB100" s="3642"/>
      <c r="LOC100" s="3643"/>
      <c r="LOD100" s="3642"/>
      <c r="LOE100" s="3643"/>
      <c r="LOF100" s="3643"/>
      <c r="LOG100" s="3643"/>
      <c r="LOH100" s="3643"/>
      <c r="LOI100" s="3644"/>
      <c r="LOJ100" s="3645"/>
      <c r="LOK100" s="2386"/>
      <c r="LOL100" s="3646"/>
      <c r="LOM100" s="3647"/>
      <c r="LON100" s="3648"/>
      <c r="LOO100" s="3646"/>
      <c r="LOP100" s="3647"/>
      <c r="LOQ100" s="3646"/>
      <c r="LOR100" s="3643"/>
      <c r="LOS100" s="3643"/>
      <c r="LOT100" s="3647"/>
      <c r="LOU100" s="3642"/>
      <c r="LOV100" s="3643"/>
      <c r="LOW100" s="3642"/>
      <c r="LOX100" s="3643"/>
      <c r="LOY100" s="3643"/>
      <c r="LOZ100" s="3643"/>
      <c r="LPA100" s="3643"/>
      <c r="LPB100" s="3644"/>
      <c r="LPC100" s="3645"/>
      <c r="LPD100" s="2386"/>
      <c r="LPE100" s="3646"/>
      <c r="LPF100" s="3647"/>
      <c r="LPG100" s="3648"/>
      <c r="LPH100" s="3646"/>
      <c r="LPI100" s="3647"/>
      <c r="LPJ100" s="3646"/>
      <c r="LPK100" s="3643"/>
      <c r="LPL100" s="3643"/>
      <c r="LPM100" s="3647"/>
      <c r="LPN100" s="3642"/>
      <c r="LPO100" s="3643"/>
      <c r="LPP100" s="3642"/>
      <c r="LPQ100" s="3643"/>
      <c r="LPR100" s="3643"/>
      <c r="LPS100" s="3643"/>
      <c r="LPT100" s="3643"/>
      <c r="LPU100" s="3644"/>
      <c r="LPV100" s="3645"/>
      <c r="LPW100" s="2386"/>
      <c r="LPX100" s="3646"/>
      <c r="LPY100" s="3647"/>
      <c r="LPZ100" s="3648"/>
      <c r="LQA100" s="3646"/>
      <c r="LQB100" s="3647"/>
      <c r="LQC100" s="3646"/>
      <c r="LQD100" s="3643"/>
      <c r="LQE100" s="3643"/>
      <c r="LQF100" s="3647"/>
      <c r="LQG100" s="3642"/>
      <c r="LQH100" s="3643"/>
      <c r="LQI100" s="3642"/>
      <c r="LQJ100" s="3643"/>
      <c r="LQK100" s="3643"/>
      <c r="LQL100" s="3643"/>
      <c r="LQM100" s="3643"/>
      <c r="LQN100" s="3644"/>
      <c r="LQO100" s="3645"/>
      <c r="LQP100" s="2386"/>
      <c r="LQQ100" s="3646"/>
      <c r="LQR100" s="3647"/>
      <c r="LQS100" s="3648"/>
      <c r="LQT100" s="3646"/>
      <c r="LQU100" s="3647"/>
      <c r="LQV100" s="3646"/>
      <c r="LQW100" s="3643"/>
      <c r="LQX100" s="3643"/>
      <c r="LQY100" s="3647"/>
      <c r="LQZ100" s="3642"/>
      <c r="LRA100" s="3643"/>
      <c r="LRB100" s="3642"/>
      <c r="LRC100" s="3643"/>
      <c r="LRD100" s="3643"/>
      <c r="LRE100" s="3643"/>
      <c r="LRF100" s="3643"/>
      <c r="LRG100" s="3644"/>
      <c r="LRH100" s="3645"/>
      <c r="LRI100" s="2386"/>
      <c r="LRJ100" s="3646"/>
      <c r="LRK100" s="3647"/>
      <c r="LRL100" s="3648"/>
      <c r="LRM100" s="3646"/>
      <c r="LRN100" s="3647"/>
      <c r="LRO100" s="3646"/>
      <c r="LRP100" s="3643"/>
      <c r="LRQ100" s="3643"/>
      <c r="LRR100" s="3647"/>
      <c r="LRS100" s="3642"/>
      <c r="LRT100" s="3643"/>
      <c r="LRU100" s="3642"/>
      <c r="LRV100" s="3643"/>
      <c r="LRW100" s="3643"/>
      <c r="LRX100" s="3643"/>
      <c r="LRY100" s="3643"/>
      <c r="LRZ100" s="3644"/>
      <c r="LSA100" s="3645"/>
      <c r="LSB100" s="2386"/>
      <c r="LSC100" s="3646"/>
      <c r="LSD100" s="3647"/>
      <c r="LSE100" s="3648"/>
      <c r="LSF100" s="3646"/>
      <c r="LSG100" s="3647"/>
      <c r="LSH100" s="3646"/>
      <c r="LSI100" s="3643"/>
      <c r="LSJ100" s="3643"/>
      <c r="LSK100" s="3647"/>
      <c r="LSL100" s="3642"/>
      <c r="LSM100" s="3643"/>
      <c r="LSN100" s="3642"/>
      <c r="LSO100" s="3643"/>
      <c r="LSP100" s="3643"/>
      <c r="LSQ100" s="3643"/>
      <c r="LSR100" s="3643"/>
      <c r="LSS100" s="3644"/>
      <c r="LST100" s="3645"/>
      <c r="LSU100" s="2386"/>
      <c r="LSV100" s="3646"/>
      <c r="LSW100" s="3647"/>
      <c r="LSX100" s="3648"/>
      <c r="LSY100" s="3646"/>
      <c r="LSZ100" s="3647"/>
      <c r="LTA100" s="3646"/>
      <c r="LTB100" s="3643"/>
      <c r="LTC100" s="3643"/>
      <c r="LTD100" s="3647"/>
      <c r="LTE100" s="3642"/>
      <c r="LTF100" s="3643"/>
      <c r="LTG100" s="3642"/>
      <c r="LTH100" s="3643"/>
      <c r="LTI100" s="3643"/>
      <c r="LTJ100" s="3643"/>
      <c r="LTK100" s="3643"/>
      <c r="LTL100" s="3644"/>
      <c r="LTM100" s="3645"/>
      <c r="LTN100" s="2386"/>
      <c r="LTO100" s="3646"/>
      <c r="LTP100" s="3647"/>
      <c r="LTQ100" s="3648"/>
      <c r="LTR100" s="3646"/>
      <c r="LTS100" s="3647"/>
      <c r="LTT100" s="3646"/>
      <c r="LTU100" s="3643"/>
      <c r="LTV100" s="3643"/>
      <c r="LTW100" s="3647"/>
      <c r="LTX100" s="3642"/>
      <c r="LTY100" s="3643"/>
      <c r="LTZ100" s="3642"/>
      <c r="LUA100" s="3643"/>
      <c r="LUB100" s="3643"/>
      <c r="LUC100" s="3643"/>
      <c r="LUD100" s="3643"/>
      <c r="LUE100" s="3644"/>
      <c r="LUF100" s="3645"/>
      <c r="LUG100" s="2386"/>
      <c r="LUH100" s="3646"/>
      <c r="LUI100" s="3647"/>
      <c r="LUJ100" s="3648"/>
      <c r="LUK100" s="3646"/>
      <c r="LUL100" s="3647"/>
      <c r="LUM100" s="3646"/>
      <c r="LUN100" s="3643"/>
      <c r="LUO100" s="3643"/>
      <c r="LUP100" s="3647"/>
      <c r="LUQ100" s="3642"/>
      <c r="LUR100" s="3643"/>
      <c r="LUS100" s="3642"/>
      <c r="LUT100" s="3643"/>
      <c r="LUU100" s="3643"/>
      <c r="LUV100" s="3643"/>
      <c r="LUW100" s="3643"/>
      <c r="LUX100" s="3644"/>
      <c r="LUY100" s="3645"/>
      <c r="LUZ100" s="2386"/>
      <c r="LVA100" s="3646"/>
      <c r="LVB100" s="3647"/>
      <c r="LVC100" s="3648"/>
      <c r="LVD100" s="3646"/>
      <c r="LVE100" s="3647"/>
      <c r="LVF100" s="3646"/>
      <c r="LVG100" s="3643"/>
      <c r="LVH100" s="3643"/>
      <c r="LVI100" s="3647"/>
      <c r="LVJ100" s="3642"/>
      <c r="LVK100" s="3643"/>
      <c r="LVL100" s="3642"/>
      <c r="LVM100" s="3643"/>
      <c r="LVN100" s="3643"/>
      <c r="LVO100" s="3643"/>
      <c r="LVP100" s="3643"/>
      <c r="LVQ100" s="3644"/>
      <c r="LVR100" s="3645"/>
      <c r="LVS100" s="2386"/>
      <c r="LVT100" s="3646"/>
      <c r="LVU100" s="3647"/>
      <c r="LVV100" s="3648"/>
      <c r="LVW100" s="3646"/>
      <c r="LVX100" s="3647"/>
      <c r="LVY100" s="3646"/>
      <c r="LVZ100" s="3643"/>
      <c r="LWA100" s="3643"/>
      <c r="LWB100" s="3647"/>
      <c r="LWC100" s="3642"/>
      <c r="LWD100" s="3643"/>
      <c r="LWE100" s="3642"/>
      <c r="LWF100" s="3643"/>
      <c r="LWG100" s="3643"/>
      <c r="LWH100" s="3643"/>
      <c r="LWI100" s="3643"/>
      <c r="LWJ100" s="3644"/>
      <c r="LWK100" s="3645"/>
      <c r="LWL100" s="2386"/>
      <c r="LWM100" s="3646"/>
      <c r="LWN100" s="3647"/>
      <c r="LWO100" s="3648"/>
      <c r="LWP100" s="3646"/>
      <c r="LWQ100" s="3647"/>
      <c r="LWR100" s="3646"/>
      <c r="LWS100" s="3643"/>
      <c r="LWT100" s="3643"/>
      <c r="LWU100" s="3647"/>
      <c r="LWV100" s="3642"/>
      <c r="LWW100" s="3643"/>
      <c r="LWX100" s="3642"/>
      <c r="LWY100" s="3643"/>
      <c r="LWZ100" s="3643"/>
      <c r="LXA100" s="3643"/>
      <c r="LXB100" s="3643"/>
      <c r="LXC100" s="3644"/>
      <c r="LXD100" s="3645"/>
      <c r="LXE100" s="2386"/>
      <c r="LXF100" s="3646"/>
      <c r="LXG100" s="3647"/>
      <c r="LXH100" s="3648"/>
      <c r="LXI100" s="3646"/>
      <c r="LXJ100" s="3647"/>
      <c r="LXK100" s="3646"/>
      <c r="LXL100" s="3643"/>
      <c r="LXM100" s="3643"/>
      <c r="LXN100" s="3647"/>
      <c r="LXO100" s="3642"/>
      <c r="LXP100" s="3643"/>
      <c r="LXQ100" s="3642"/>
      <c r="LXR100" s="3643"/>
      <c r="LXS100" s="3643"/>
      <c r="LXT100" s="3643"/>
      <c r="LXU100" s="3643"/>
      <c r="LXV100" s="3644"/>
      <c r="LXW100" s="3645"/>
      <c r="LXX100" s="2386"/>
      <c r="LXY100" s="3646"/>
      <c r="LXZ100" s="3647"/>
      <c r="LYA100" s="3648"/>
      <c r="LYB100" s="3646"/>
      <c r="LYC100" s="3647"/>
      <c r="LYD100" s="3646"/>
      <c r="LYE100" s="3643"/>
      <c r="LYF100" s="3643"/>
      <c r="LYG100" s="3647"/>
      <c r="LYH100" s="3642"/>
      <c r="LYI100" s="3643"/>
      <c r="LYJ100" s="3642"/>
      <c r="LYK100" s="3643"/>
      <c r="LYL100" s="3643"/>
      <c r="LYM100" s="3643"/>
      <c r="LYN100" s="3643"/>
      <c r="LYO100" s="3644"/>
      <c r="LYP100" s="3645"/>
      <c r="LYQ100" s="2386"/>
      <c r="LYR100" s="3646"/>
      <c r="LYS100" s="3647"/>
      <c r="LYT100" s="3648"/>
      <c r="LYU100" s="3646"/>
      <c r="LYV100" s="3647"/>
      <c r="LYW100" s="3646"/>
      <c r="LYX100" s="3643"/>
      <c r="LYY100" s="3643"/>
      <c r="LYZ100" s="3647"/>
      <c r="LZA100" s="3642"/>
      <c r="LZB100" s="3643"/>
      <c r="LZC100" s="3642"/>
      <c r="LZD100" s="3643"/>
      <c r="LZE100" s="3643"/>
      <c r="LZF100" s="3643"/>
      <c r="LZG100" s="3643"/>
      <c r="LZH100" s="3644"/>
      <c r="LZI100" s="3645"/>
      <c r="LZJ100" s="2386"/>
      <c r="LZK100" s="3646"/>
      <c r="LZL100" s="3647"/>
      <c r="LZM100" s="3648"/>
      <c r="LZN100" s="3646"/>
      <c r="LZO100" s="3647"/>
      <c r="LZP100" s="3646"/>
      <c r="LZQ100" s="3643"/>
      <c r="LZR100" s="3643"/>
      <c r="LZS100" s="3647"/>
      <c r="LZT100" s="3642"/>
      <c r="LZU100" s="3643"/>
      <c r="LZV100" s="3642"/>
      <c r="LZW100" s="3643"/>
      <c r="LZX100" s="3643"/>
      <c r="LZY100" s="3643"/>
      <c r="LZZ100" s="3643"/>
      <c r="MAA100" s="3644"/>
      <c r="MAB100" s="3645"/>
      <c r="MAC100" s="2386"/>
      <c r="MAD100" s="3646"/>
      <c r="MAE100" s="3647"/>
      <c r="MAF100" s="3648"/>
      <c r="MAG100" s="3646"/>
      <c r="MAH100" s="3647"/>
      <c r="MAI100" s="3646"/>
      <c r="MAJ100" s="3643"/>
      <c r="MAK100" s="3643"/>
      <c r="MAL100" s="3647"/>
      <c r="MAM100" s="3642"/>
      <c r="MAN100" s="3643"/>
      <c r="MAO100" s="3642"/>
      <c r="MAP100" s="3643"/>
      <c r="MAQ100" s="3643"/>
      <c r="MAR100" s="3643"/>
      <c r="MAS100" s="3643"/>
      <c r="MAT100" s="3644"/>
      <c r="MAU100" s="3645"/>
      <c r="MAV100" s="2386"/>
      <c r="MAW100" s="3646"/>
      <c r="MAX100" s="3647"/>
      <c r="MAY100" s="3648"/>
      <c r="MAZ100" s="3646"/>
      <c r="MBA100" s="3647"/>
      <c r="MBB100" s="3646"/>
      <c r="MBC100" s="3643"/>
      <c r="MBD100" s="3643"/>
      <c r="MBE100" s="3647"/>
      <c r="MBF100" s="3642"/>
      <c r="MBG100" s="3643"/>
      <c r="MBH100" s="3642"/>
      <c r="MBI100" s="3643"/>
      <c r="MBJ100" s="3643"/>
      <c r="MBK100" s="3643"/>
      <c r="MBL100" s="3643"/>
      <c r="MBM100" s="3644"/>
      <c r="MBN100" s="3645"/>
      <c r="MBO100" s="2386"/>
      <c r="MBP100" s="3646"/>
      <c r="MBQ100" s="3647"/>
      <c r="MBR100" s="3648"/>
      <c r="MBS100" s="3646"/>
      <c r="MBT100" s="3647"/>
      <c r="MBU100" s="3646"/>
      <c r="MBV100" s="3643"/>
      <c r="MBW100" s="3643"/>
      <c r="MBX100" s="3647"/>
      <c r="MBY100" s="3642"/>
      <c r="MBZ100" s="3643"/>
      <c r="MCA100" s="3642"/>
      <c r="MCB100" s="3643"/>
      <c r="MCC100" s="3643"/>
      <c r="MCD100" s="3643"/>
      <c r="MCE100" s="3643"/>
      <c r="MCF100" s="3644"/>
      <c r="MCG100" s="3645"/>
      <c r="MCH100" s="2386"/>
      <c r="MCI100" s="3646"/>
      <c r="MCJ100" s="3647"/>
      <c r="MCK100" s="3648"/>
      <c r="MCL100" s="3646"/>
      <c r="MCM100" s="3647"/>
      <c r="MCN100" s="3646"/>
      <c r="MCO100" s="3643"/>
      <c r="MCP100" s="3643"/>
      <c r="MCQ100" s="3647"/>
      <c r="MCR100" s="3642"/>
      <c r="MCS100" s="3643"/>
      <c r="MCT100" s="3642"/>
      <c r="MCU100" s="3643"/>
      <c r="MCV100" s="3643"/>
      <c r="MCW100" s="3643"/>
      <c r="MCX100" s="3643"/>
      <c r="MCY100" s="3644"/>
      <c r="MCZ100" s="3645"/>
      <c r="MDA100" s="2386"/>
      <c r="MDB100" s="3646"/>
      <c r="MDC100" s="3647"/>
      <c r="MDD100" s="3648"/>
      <c r="MDE100" s="3646"/>
      <c r="MDF100" s="3647"/>
      <c r="MDG100" s="3646"/>
      <c r="MDH100" s="3643"/>
      <c r="MDI100" s="3643"/>
      <c r="MDJ100" s="3647"/>
      <c r="MDK100" s="3642"/>
      <c r="MDL100" s="3643"/>
      <c r="MDM100" s="3642"/>
      <c r="MDN100" s="3643"/>
      <c r="MDO100" s="3643"/>
      <c r="MDP100" s="3643"/>
      <c r="MDQ100" s="3643"/>
      <c r="MDR100" s="3644"/>
      <c r="MDS100" s="3645"/>
      <c r="MDT100" s="2386"/>
      <c r="MDU100" s="3646"/>
      <c r="MDV100" s="3647"/>
      <c r="MDW100" s="3648"/>
      <c r="MDX100" s="3646"/>
      <c r="MDY100" s="3647"/>
      <c r="MDZ100" s="3646"/>
      <c r="MEA100" s="3643"/>
      <c r="MEB100" s="3643"/>
      <c r="MEC100" s="3647"/>
      <c r="MED100" s="3642"/>
      <c r="MEE100" s="3643"/>
      <c r="MEF100" s="3642"/>
      <c r="MEG100" s="3643"/>
      <c r="MEH100" s="3643"/>
      <c r="MEI100" s="3643"/>
      <c r="MEJ100" s="3643"/>
      <c r="MEK100" s="3644"/>
      <c r="MEL100" s="3645"/>
      <c r="MEM100" s="2386"/>
      <c r="MEN100" s="3646"/>
      <c r="MEO100" s="3647"/>
      <c r="MEP100" s="3648"/>
      <c r="MEQ100" s="3646"/>
      <c r="MER100" s="3647"/>
      <c r="MES100" s="3646"/>
      <c r="MET100" s="3643"/>
      <c r="MEU100" s="3643"/>
      <c r="MEV100" s="3647"/>
      <c r="MEW100" s="3642"/>
      <c r="MEX100" s="3643"/>
      <c r="MEY100" s="3642"/>
      <c r="MEZ100" s="3643"/>
      <c r="MFA100" s="3643"/>
      <c r="MFB100" s="3643"/>
      <c r="MFC100" s="3643"/>
      <c r="MFD100" s="3644"/>
      <c r="MFE100" s="3645"/>
      <c r="MFF100" s="2386"/>
      <c r="MFG100" s="3646"/>
      <c r="MFH100" s="3647"/>
      <c r="MFI100" s="3648"/>
      <c r="MFJ100" s="3646"/>
      <c r="MFK100" s="3647"/>
      <c r="MFL100" s="3646"/>
      <c r="MFM100" s="3643"/>
      <c r="MFN100" s="3643"/>
      <c r="MFO100" s="3647"/>
      <c r="MFP100" s="3642"/>
      <c r="MFQ100" s="3643"/>
      <c r="MFR100" s="3642"/>
      <c r="MFS100" s="3643"/>
      <c r="MFT100" s="3643"/>
      <c r="MFU100" s="3643"/>
      <c r="MFV100" s="3643"/>
      <c r="MFW100" s="3644"/>
      <c r="MFX100" s="3645"/>
      <c r="MFY100" s="2386"/>
      <c r="MFZ100" s="3646"/>
      <c r="MGA100" s="3647"/>
      <c r="MGB100" s="3648"/>
      <c r="MGC100" s="3646"/>
      <c r="MGD100" s="3647"/>
      <c r="MGE100" s="3646"/>
      <c r="MGF100" s="3643"/>
      <c r="MGG100" s="3643"/>
      <c r="MGH100" s="3647"/>
      <c r="MGI100" s="3642"/>
      <c r="MGJ100" s="3643"/>
      <c r="MGK100" s="3642"/>
      <c r="MGL100" s="3643"/>
      <c r="MGM100" s="3643"/>
      <c r="MGN100" s="3643"/>
      <c r="MGO100" s="3643"/>
      <c r="MGP100" s="3644"/>
      <c r="MGQ100" s="3645"/>
      <c r="MGR100" s="2386"/>
      <c r="MGS100" s="3646"/>
      <c r="MGT100" s="3647"/>
      <c r="MGU100" s="3648"/>
      <c r="MGV100" s="3646"/>
      <c r="MGW100" s="3647"/>
      <c r="MGX100" s="3646"/>
      <c r="MGY100" s="3643"/>
      <c r="MGZ100" s="3643"/>
      <c r="MHA100" s="3647"/>
      <c r="MHB100" s="3642"/>
      <c r="MHC100" s="3643"/>
      <c r="MHD100" s="3642"/>
      <c r="MHE100" s="3643"/>
      <c r="MHF100" s="3643"/>
      <c r="MHG100" s="3643"/>
      <c r="MHH100" s="3643"/>
      <c r="MHI100" s="3644"/>
      <c r="MHJ100" s="3645"/>
      <c r="MHK100" s="2386"/>
      <c r="MHL100" s="3646"/>
      <c r="MHM100" s="3647"/>
      <c r="MHN100" s="3648"/>
      <c r="MHO100" s="3646"/>
      <c r="MHP100" s="3647"/>
      <c r="MHQ100" s="3646"/>
      <c r="MHR100" s="3643"/>
      <c r="MHS100" s="3643"/>
      <c r="MHT100" s="3647"/>
      <c r="MHU100" s="3642"/>
      <c r="MHV100" s="3643"/>
      <c r="MHW100" s="3642"/>
      <c r="MHX100" s="3643"/>
      <c r="MHY100" s="3643"/>
      <c r="MHZ100" s="3643"/>
      <c r="MIA100" s="3643"/>
      <c r="MIB100" s="3644"/>
      <c r="MIC100" s="3645"/>
      <c r="MID100" s="2386"/>
      <c r="MIE100" s="3646"/>
      <c r="MIF100" s="3647"/>
      <c r="MIG100" s="3648"/>
      <c r="MIH100" s="3646"/>
      <c r="MII100" s="3647"/>
      <c r="MIJ100" s="3646"/>
      <c r="MIK100" s="3643"/>
      <c r="MIL100" s="3643"/>
      <c r="MIM100" s="3647"/>
      <c r="MIN100" s="3642"/>
      <c r="MIO100" s="3643"/>
      <c r="MIP100" s="3642"/>
      <c r="MIQ100" s="3643"/>
      <c r="MIR100" s="3643"/>
      <c r="MIS100" s="3643"/>
      <c r="MIT100" s="3643"/>
      <c r="MIU100" s="3644"/>
      <c r="MIV100" s="3645"/>
      <c r="MIW100" s="2386"/>
      <c r="MIX100" s="3646"/>
      <c r="MIY100" s="3647"/>
      <c r="MIZ100" s="3648"/>
      <c r="MJA100" s="3646"/>
      <c r="MJB100" s="3647"/>
      <c r="MJC100" s="3646"/>
      <c r="MJD100" s="3643"/>
      <c r="MJE100" s="3643"/>
      <c r="MJF100" s="3647"/>
      <c r="MJG100" s="3642"/>
      <c r="MJH100" s="3643"/>
      <c r="MJI100" s="3642"/>
      <c r="MJJ100" s="3643"/>
      <c r="MJK100" s="3643"/>
      <c r="MJL100" s="3643"/>
      <c r="MJM100" s="3643"/>
      <c r="MJN100" s="3644"/>
      <c r="MJO100" s="3645"/>
      <c r="MJP100" s="2386"/>
      <c r="MJQ100" s="3646"/>
      <c r="MJR100" s="3647"/>
      <c r="MJS100" s="3648"/>
      <c r="MJT100" s="3646"/>
      <c r="MJU100" s="3647"/>
      <c r="MJV100" s="3646"/>
      <c r="MJW100" s="3643"/>
      <c r="MJX100" s="3643"/>
      <c r="MJY100" s="3647"/>
      <c r="MJZ100" s="3642"/>
      <c r="MKA100" s="3643"/>
      <c r="MKB100" s="3642"/>
      <c r="MKC100" s="3643"/>
      <c r="MKD100" s="3643"/>
      <c r="MKE100" s="3643"/>
      <c r="MKF100" s="3643"/>
      <c r="MKG100" s="3644"/>
      <c r="MKH100" s="3645"/>
      <c r="MKI100" s="2386"/>
      <c r="MKJ100" s="3646"/>
      <c r="MKK100" s="3647"/>
      <c r="MKL100" s="3648"/>
      <c r="MKM100" s="3646"/>
      <c r="MKN100" s="3647"/>
      <c r="MKO100" s="3646"/>
      <c r="MKP100" s="3643"/>
      <c r="MKQ100" s="3643"/>
      <c r="MKR100" s="3647"/>
      <c r="MKS100" s="3642"/>
      <c r="MKT100" s="3643"/>
      <c r="MKU100" s="3642"/>
      <c r="MKV100" s="3643"/>
      <c r="MKW100" s="3643"/>
      <c r="MKX100" s="3643"/>
      <c r="MKY100" s="3643"/>
      <c r="MKZ100" s="3644"/>
      <c r="MLA100" s="3645"/>
      <c r="MLB100" s="2386"/>
      <c r="MLC100" s="3646"/>
      <c r="MLD100" s="3647"/>
      <c r="MLE100" s="3648"/>
      <c r="MLF100" s="3646"/>
      <c r="MLG100" s="3647"/>
      <c r="MLH100" s="3646"/>
      <c r="MLI100" s="3643"/>
      <c r="MLJ100" s="3643"/>
      <c r="MLK100" s="3647"/>
      <c r="MLL100" s="3642"/>
      <c r="MLM100" s="3643"/>
      <c r="MLN100" s="3642"/>
      <c r="MLO100" s="3643"/>
      <c r="MLP100" s="3643"/>
      <c r="MLQ100" s="3643"/>
      <c r="MLR100" s="3643"/>
      <c r="MLS100" s="3644"/>
      <c r="MLT100" s="3645"/>
      <c r="MLU100" s="2386"/>
      <c r="MLV100" s="3646"/>
      <c r="MLW100" s="3647"/>
      <c r="MLX100" s="3648"/>
      <c r="MLY100" s="3646"/>
      <c r="MLZ100" s="3647"/>
      <c r="MMA100" s="3646"/>
      <c r="MMB100" s="3643"/>
      <c r="MMC100" s="3643"/>
      <c r="MMD100" s="3647"/>
      <c r="MME100" s="3642"/>
      <c r="MMF100" s="3643"/>
      <c r="MMG100" s="3642"/>
      <c r="MMH100" s="3643"/>
      <c r="MMI100" s="3643"/>
      <c r="MMJ100" s="3643"/>
      <c r="MMK100" s="3643"/>
      <c r="MML100" s="3644"/>
      <c r="MMM100" s="3645"/>
      <c r="MMN100" s="2386"/>
      <c r="MMO100" s="3646"/>
      <c r="MMP100" s="3647"/>
      <c r="MMQ100" s="3648"/>
      <c r="MMR100" s="3646"/>
      <c r="MMS100" s="3647"/>
      <c r="MMT100" s="3646"/>
      <c r="MMU100" s="3643"/>
      <c r="MMV100" s="3643"/>
      <c r="MMW100" s="3647"/>
      <c r="MMX100" s="3642"/>
      <c r="MMY100" s="3643"/>
      <c r="MMZ100" s="3642"/>
      <c r="MNA100" s="3643"/>
      <c r="MNB100" s="3643"/>
      <c r="MNC100" s="3643"/>
      <c r="MND100" s="3643"/>
      <c r="MNE100" s="3644"/>
      <c r="MNF100" s="3645"/>
      <c r="MNG100" s="2386"/>
      <c r="MNH100" s="3646"/>
      <c r="MNI100" s="3647"/>
      <c r="MNJ100" s="3648"/>
      <c r="MNK100" s="3646"/>
      <c r="MNL100" s="3647"/>
      <c r="MNM100" s="3646"/>
      <c r="MNN100" s="3643"/>
      <c r="MNO100" s="3643"/>
      <c r="MNP100" s="3647"/>
      <c r="MNQ100" s="3642"/>
      <c r="MNR100" s="3643"/>
      <c r="MNS100" s="3642"/>
      <c r="MNT100" s="3643"/>
      <c r="MNU100" s="3643"/>
      <c r="MNV100" s="3643"/>
      <c r="MNW100" s="3643"/>
      <c r="MNX100" s="3644"/>
      <c r="MNY100" s="3645"/>
      <c r="MNZ100" s="2386"/>
      <c r="MOA100" s="3646"/>
      <c r="MOB100" s="3647"/>
      <c r="MOC100" s="3648"/>
      <c r="MOD100" s="3646"/>
      <c r="MOE100" s="3647"/>
      <c r="MOF100" s="3646"/>
      <c r="MOG100" s="3643"/>
      <c r="MOH100" s="3643"/>
      <c r="MOI100" s="3647"/>
      <c r="MOJ100" s="3642"/>
      <c r="MOK100" s="3643"/>
      <c r="MOL100" s="3642"/>
      <c r="MOM100" s="3643"/>
      <c r="MON100" s="3643"/>
      <c r="MOO100" s="3643"/>
      <c r="MOP100" s="3643"/>
      <c r="MOQ100" s="3644"/>
      <c r="MOR100" s="3645"/>
      <c r="MOS100" s="2386"/>
      <c r="MOT100" s="3646"/>
      <c r="MOU100" s="3647"/>
      <c r="MOV100" s="3648"/>
      <c r="MOW100" s="3646"/>
      <c r="MOX100" s="3647"/>
      <c r="MOY100" s="3646"/>
      <c r="MOZ100" s="3643"/>
      <c r="MPA100" s="3643"/>
      <c r="MPB100" s="3647"/>
      <c r="MPC100" s="3642"/>
      <c r="MPD100" s="3643"/>
      <c r="MPE100" s="3642"/>
      <c r="MPF100" s="3643"/>
      <c r="MPG100" s="3643"/>
      <c r="MPH100" s="3643"/>
      <c r="MPI100" s="3643"/>
      <c r="MPJ100" s="3644"/>
      <c r="MPK100" s="3645"/>
      <c r="MPL100" s="2386"/>
      <c r="MPM100" s="3646"/>
      <c r="MPN100" s="3647"/>
      <c r="MPO100" s="3648"/>
      <c r="MPP100" s="3646"/>
      <c r="MPQ100" s="3647"/>
      <c r="MPR100" s="3646"/>
      <c r="MPS100" s="3643"/>
      <c r="MPT100" s="3643"/>
      <c r="MPU100" s="3647"/>
      <c r="MPV100" s="3642"/>
      <c r="MPW100" s="3643"/>
      <c r="MPX100" s="3642"/>
      <c r="MPY100" s="3643"/>
      <c r="MPZ100" s="3643"/>
      <c r="MQA100" s="3643"/>
      <c r="MQB100" s="3643"/>
      <c r="MQC100" s="3644"/>
      <c r="MQD100" s="3645"/>
      <c r="MQE100" s="2386"/>
      <c r="MQF100" s="3646"/>
      <c r="MQG100" s="3647"/>
      <c r="MQH100" s="3648"/>
      <c r="MQI100" s="3646"/>
      <c r="MQJ100" s="3647"/>
      <c r="MQK100" s="3646"/>
      <c r="MQL100" s="3643"/>
      <c r="MQM100" s="3643"/>
      <c r="MQN100" s="3647"/>
      <c r="MQO100" s="3642"/>
      <c r="MQP100" s="3643"/>
      <c r="MQQ100" s="3642"/>
      <c r="MQR100" s="3643"/>
      <c r="MQS100" s="3643"/>
      <c r="MQT100" s="3643"/>
      <c r="MQU100" s="3643"/>
      <c r="MQV100" s="3644"/>
      <c r="MQW100" s="3645"/>
      <c r="MQX100" s="2386"/>
      <c r="MQY100" s="3646"/>
      <c r="MQZ100" s="3647"/>
      <c r="MRA100" s="3648"/>
      <c r="MRB100" s="3646"/>
      <c r="MRC100" s="3647"/>
      <c r="MRD100" s="3646"/>
      <c r="MRE100" s="3643"/>
      <c r="MRF100" s="3643"/>
      <c r="MRG100" s="3647"/>
      <c r="MRH100" s="3642"/>
      <c r="MRI100" s="3643"/>
      <c r="MRJ100" s="3642"/>
      <c r="MRK100" s="3643"/>
      <c r="MRL100" s="3643"/>
      <c r="MRM100" s="3643"/>
      <c r="MRN100" s="3643"/>
      <c r="MRO100" s="3644"/>
      <c r="MRP100" s="3645"/>
      <c r="MRQ100" s="2386"/>
      <c r="MRR100" s="3646"/>
      <c r="MRS100" s="3647"/>
      <c r="MRT100" s="3648"/>
      <c r="MRU100" s="3646"/>
      <c r="MRV100" s="3647"/>
      <c r="MRW100" s="3646"/>
      <c r="MRX100" s="3643"/>
      <c r="MRY100" s="3643"/>
      <c r="MRZ100" s="3647"/>
      <c r="MSA100" s="3642"/>
      <c r="MSB100" s="3643"/>
      <c r="MSC100" s="3642"/>
      <c r="MSD100" s="3643"/>
      <c r="MSE100" s="3643"/>
      <c r="MSF100" s="3643"/>
      <c r="MSG100" s="3643"/>
      <c r="MSH100" s="3644"/>
      <c r="MSI100" s="3645"/>
      <c r="MSJ100" s="2386"/>
      <c r="MSK100" s="3646"/>
      <c r="MSL100" s="3647"/>
      <c r="MSM100" s="3648"/>
      <c r="MSN100" s="3646"/>
      <c r="MSO100" s="3647"/>
      <c r="MSP100" s="3646"/>
      <c r="MSQ100" s="3643"/>
      <c r="MSR100" s="3643"/>
      <c r="MSS100" s="3647"/>
      <c r="MST100" s="3642"/>
      <c r="MSU100" s="3643"/>
      <c r="MSV100" s="3642"/>
      <c r="MSW100" s="3643"/>
      <c r="MSX100" s="3643"/>
      <c r="MSY100" s="3643"/>
      <c r="MSZ100" s="3643"/>
      <c r="MTA100" s="3644"/>
      <c r="MTB100" s="3645"/>
      <c r="MTC100" s="2386"/>
      <c r="MTD100" s="3646"/>
      <c r="MTE100" s="3647"/>
      <c r="MTF100" s="3648"/>
      <c r="MTG100" s="3646"/>
      <c r="MTH100" s="3647"/>
      <c r="MTI100" s="3646"/>
      <c r="MTJ100" s="3643"/>
      <c r="MTK100" s="3643"/>
      <c r="MTL100" s="3647"/>
      <c r="MTM100" s="3642"/>
      <c r="MTN100" s="3643"/>
      <c r="MTO100" s="3642"/>
      <c r="MTP100" s="3643"/>
      <c r="MTQ100" s="3643"/>
      <c r="MTR100" s="3643"/>
      <c r="MTS100" s="3643"/>
      <c r="MTT100" s="3644"/>
      <c r="MTU100" s="3645"/>
      <c r="MTV100" s="2386"/>
      <c r="MTW100" s="3646"/>
      <c r="MTX100" s="3647"/>
      <c r="MTY100" s="3648"/>
      <c r="MTZ100" s="3646"/>
      <c r="MUA100" s="3647"/>
      <c r="MUB100" s="3646"/>
      <c r="MUC100" s="3643"/>
      <c r="MUD100" s="3643"/>
      <c r="MUE100" s="3647"/>
      <c r="MUF100" s="3642"/>
      <c r="MUG100" s="3643"/>
      <c r="MUH100" s="3642"/>
      <c r="MUI100" s="3643"/>
      <c r="MUJ100" s="3643"/>
      <c r="MUK100" s="3643"/>
      <c r="MUL100" s="3643"/>
      <c r="MUM100" s="3644"/>
      <c r="MUN100" s="3645"/>
      <c r="MUO100" s="2386"/>
      <c r="MUP100" s="3646"/>
      <c r="MUQ100" s="3647"/>
      <c r="MUR100" s="3648"/>
      <c r="MUS100" s="3646"/>
      <c r="MUT100" s="3647"/>
      <c r="MUU100" s="3646"/>
      <c r="MUV100" s="3643"/>
      <c r="MUW100" s="3643"/>
      <c r="MUX100" s="3647"/>
      <c r="MUY100" s="3642"/>
      <c r="MUZ100" s="3643"/>
      <c r="MVA100" s="3642"/>
      <c r="MVB100" s="3643"/>
      <c r="MVC100" s="3643"/>
      <c r="MVD100" s="3643"/>
      <c r="MVE100" s="3643"/>
      <c r="MVF100" s="3644"/>
      <c r="MVG100" s="3645"/>
      <c r="MVH100" s="2386"/>
      <c r="MVI100" s="3646"/>
      <c r="MVJ100" s="3647"/>
      <c r="MVK100" s="3648"/>
      <c r="MVL100" s="3646"/>
      <c r="MVM100" s="3647"/>
      <c r="MVN100" s="3646"/>
      <c r="MVO100" s="3643"/>
      <c r="MVP100" s="3643"/>
      <c r="MVQ100" s="3647"/>
      <c r="MVR100" s="3642"/>
      <c r="MVS100" s="3643"/>
      <c r="MVT100" s="3642"/>
      <c r="MVU100" s="3643"/>
      <c r="MVV100" s="3643"/>
      <c r="MVW100" s="3643"/>
      <c r="MVX100" s="3643"/>
      <c r="MVY100" s="3644"/>
      <c r="MVZ100" s="3645"/>
      <c r="MWA100" s="2386"/>
      <c r="MWB100" s="3646"/>
      <c r="MWC100" s="3647"/>
      <c r="MWD100" s="3648"/>
      <c r="MWE100" s="3646"/>
      <c r="MWF100" s="3647"/>
      <c r="MWG100" s="3646"/>
      <c r="MWH100" s="3643"/>
      <c r="MWI100" s="3643"/>
      <c r="MWJ100" s="3647"/>
      <c r="MWK100" s="3642"/>
      <c r="MWL100" s="3643"/>
      <c r="MWM100" s="3642"/>
      <c r="MWN100" s="3643"/>
      <c r="MWO100" s="3643"/>
      <c r="MWP100" s="3643"/>
      <c r="MWQ100" s="3643"/>
      <c r="MWR100" s="3644"/>
      <c r="MWS100" s="3645"/>
      <c r="MWT100" s="2386"/>
      <c r="MWU100" s="3646"/>
      <c r="MWV100" s="3647"/>
      <c r="MWW100" s="3648"/>
      <c r="MWX100" s="3646"/>
      <c r="MWY100" s="3647"/>
      <c r="MWZ100" s="3646"/>
      <c r="MXA100" s="3643"/>
      <c r="MXB100" s="3643"/>
      <c r="MXC100" s="3647"/>
      <c r="MXD100" s="3642"/>
      <c r="MXE100" s="3643"/>
      <c r="MXF100" s="3642"/>
      <c r="MXG100" s="3643"/>
      <c r="MXH100" s="3643"/>
      <c r="MXI100" s="3643"/>
      <c r="MXJ100" s="3643"/>
      <c r="MXK100" s="3644"/>
      <c r="MXL100" s="3645"/>
      <c r="MXM100" s="2386"/>
      <c r="MXN100" s="3646"/>
      <c r="MXO100" s="3647"/>
      <c r="MXP100" s="3648"/>
      <c r="MXQ100" s="3646"/>
      <c r="MXR100" s="3647"/>
      <c r="MXS100" s="3646"/>
      <c r="MXT100" s="3643"/>
      <c r="MXU100" s="3643"/>
      <c r="MXV100" s="3647"/>
      <c r="MXW100" s="3642"/>
      <c r="MXX100" s="3643"/>
      <c r="MXY100" s="3642"/>
      <c r="MXZ100" s="3643"/>
      <c r="MYA100" s="3643"/>
      <c r="MYB100" s="3643"/>
      <c r="MYC100" s="3643"/>
      <c r="MYD100" s="3644"/>
      <c r="MYE100" s="3645"/>
      <c r="MYF100" s="2386"/>
      <c r="MYG100" s="3646"/>
      <c r="MYH100" s="3647"/>
      <c r="MYI100" s="3648"/>
      <c r="MYJ100" s="3646"/>
      <c r="MYK100" s="3647"/>
      <c r="MYL100" s="3646"/>
      <c r="MYM100" s="3643"/>
      <c r="MYN100" s="3643"/>
      <c r="MYO100" s="3647"/>
      <c r="MYP100" s="3642"/>
      <c r="MYQ100" s="3643"/>
      <c r="MYR100" s="3642"/>
      <c r="MYS100" s="3643"/>
      <c r="MYT100" s="3643"/>
      <c r="MYU100" s="3643"/>
      <c r="MYV100" s="3643"/>
      <c r="MYW100" s="3644"/>
      <c r="MYX100" s="3645"/>
      <c r="MYY100" s="2386"/>
      <c r="MYZ100" s="3646"/>
      <c r="MZA100" s="3647"/>
      <c r="MZB100" s="3648"/>
      <c r="MZC100" s="3646"/>
      <c r="MZD100" s="3647"/>
      <c r="MZE100" s="3646"/>
      <c r="MZF100" s="3643"/>
      <c r="MZG100" s="3643"/>
      <c r="MZH100" s="3647"/>
      <c r="MZI100" s="3642"/>
      <c r="MZJ100" s="3643"/>
      <c r="MZK100" s="3642"/>
      <c r="MZL100" s="3643"/>
      <c r="MZM100" s="3643"/>
      <c r="MZN100" s="3643"/>
      <c r="MZO100" s="3643"/>
      <c r="MZP100" s="3644"/>
      <c r="MZQ100" s="3645"/>
      <c r="MZR100" s="2386"/>
      <c r="MZS100" s="3646"/>
      <c r="MZT100" s="3647"/>
      <c r="MZU100" s="3648"/>
      <c r="MZV100" s="3646"/>
      <c r="MZW100" s="3647"/>
      <c r="MZX100" s="3646"/>
      <c r="MZY100" s="3643"/>
      <c r="MZZ100" s="3643"/>
      <c r="NAA100" s="3647"/>
      <c r="NAB100" s="3642"/>
      <c r="NAC100" s="3643"/>
      <c r="NAD100" s="3642"/>
      <c r="NAE100" s="3643"/>
      <c r="NAF100" s="3643"/>
      <c r="NAG100" s="3643"/>
      <c r="NAH100" s="3643"/>
      <c r="NAI100" s="3644"/>
      <c r="NAJ100" s="3645"/>
      <c r="NAK100" s="2386"/>
      <c r="NAL100" s="3646"/>
      <c r="NAM100" s="3647"/>
      <c r="NAN100" s="3648"/>
      <c r="NAO100" s="3646"/>
      <c r="NAP100" s="3647"/>
      <c r="NAQ100" s="3646"/>
      <c r="NAR100" s="3643"/>
      <c r="NAS100" s="3643"/>
      <c r="NAT100" s="3647"/>
      <c r="NAU100" s="3642"/>
      <c r="NAV100" s="3643"/>
      <c r="NAW100" s="3642"/>
      <c r="NAX100" s="3643"/>
      <c r="NAY100" s="3643"/>
      <c r="NAZ100" s="3643"/>
      <c r="NBA100" s="3643"/>
      <c r="NBB100" s="3644"/>
      <c r="NBC100" s="3645"/>
      <c r="NBD100" s="2386"/>
      <c r="NBE100" s="3646"/>
      <c r="NBF100" s="3647"/>
      <c r="NBG100" s="3648"/>
      <c r="NBH100" s="3646"/>
      <c r="NBI100" s="3647"/>
      <c r="NBJ100" s="3646"/>
      <c r="NBK100" s="3643"/>
      <c r="NBL100" s="3643"/>
      <c r="NBM100" s="3647"/>
      <c r="NBN100" s="3642"/>
      <c r="NBO100" s="3643"/>
      <c r="NBP100" s="3642"/>
      <c r="NBQ100" s="3643"/>
      <c r="NBR100" s="3643"/>
      <c r="NBS100" s="3643"/>
      <c r="NBT100" s="3643"/>
      <c r="NBU100" s="3644"/>
      <c r="NBV100" s="3645"/>
      <c r="NBW100" s="2386"/>
      <c r="NBX100" s="3646"/>
      <c r="NBY100" s="3647"/>
      <c r="NBZ100" s="3648"/>
      <c r="NCA100" s="3646"/>
      <c r="NCB100" s="3647"/>
      <c r="NCC100" s="3646"/>
      <c r="NCD100" s="3643"/>
      <c r="NCE100" s="3643"/>
      <c r="NCF100" s="3647"/>
      <c r="NCG100" s="3642"/>
      <c r="NCH100" s="3643"/>
      <c r="NCI100" s="3642"/>
      <c r="NCJ100" s="3643"/>
      <c r="NCK100" s="3643"/>
      <c r="NCL100" s="3643"/>
      <c r="NCM100" s="3643"/>
      <c r="NCN100" s="3644"/>
      <c r="NCO100" s="3645"/>
      <c r="NCP100" s="2386"/>
      <c r="NCQ100" s="3646"/>
      <c r="NCR100" s="3647"/>
      <c r="NCS100" s="3648"/>
      <c r="NCT100" s="3646"/>
      <c r="NCU100" s="3647"/>
      <c r="NCV100" s="3646"/>
      <c r="NCW100" s="3643"/>
      <c r="NCX100" s="3643"/>
      <c r="NCY100" s="3647"/>
      <c r="NCZ100" s="3642"/>
      <c r="NDA100" s="3643"/>
      <c r="NDB100" s="3642"/>
      <c r="NDC100" s="3643"/>
      <c r="NDD100" s="3643"/>
      <c r="NDE100" s="3643"/>
      <c r="NDF100" s="3643"/>
      <c r="NDG100" s="3644"/>
      <c r="NDH100" s="3645"/>
      <c r="NDI100" s="2386"/>
      <c r="NDJ100" s="3646"/>
      <c r="NDK100" s="3647"/>
      <c r="NDL100" s="3648"/>
      <c r="NDM100" s="3646"/>
      <c r="NDN100" s="3647"/>
      <c r="NDO100" s="3646"/>
      <c r="NDP100" s="3643"/>
      <c r="NDQ100" s="3643"/>
      <c r="NDR100" s="3647"/>
      <c r="NDS100" s="3642"/>
      <c r="NDT100" s="3643"/>
      <c r="NDU100" s="3642"/>
      <c r="NDV100" s="3643"/>
      <c r="NDW100" s="3643"/>
      <c r="NDX100" s="3643"/>
      <c r="NDY100" s="3643"/>
      <c r="NDZ100" s="3644"/>
      <c r="NEA100" s="3645"/>
      <c r="NEB100" s="2386"/>
      <c r="NEC100" s="3646"/>
      <c r="NED100" s="3647"/>
      <c r="NEE100" s="3648"/>
      <c r="NEF100" s="3646"/>
      <c r="NEG100" s="3647"/>
      <c r="NEH100" s="3646"/>
      <c r="NEI100" s="3643"/>
      <c r="NEJ100" s="3643"/>
      <c r="NEK100" s="3647"/>
      <c r="NEL100" s="3642"/>
      <c r="NEM100" s="3643"/>
      <c r="NEN100" s="3642"/>
      <c r="NEO100" s="3643"/>
      <c r="NEP100" s="3643"/>
      <c r="NEQ100" s="3643"/>
      <c r="NER100" s="3643"/>
      <c r="NES100" s="3644"/>
      <c r="NET100" s="3645"/>
      <c r="NEU100" s="2386"/>
      <c r="NEV100" s="3646"/>
      <c r="NEW100" s="3647"/>
      <c r="NEX100" s="3648"/>
      <c r="NEY100" s="3646"/>
      <c r="NEZ100" s="3647"/>
      <c r="NFA100" s="3646"/>
      <c r="NFB100" s="3643"/>
      <c r="NFC100" s="3643"/>
      <c r="NFD100" s="3647"/>
      <c r="NFE100" s="3642"/>
      <c r="NFF100" s="3643"/>
      <c r="NFG100" s="3642"/>
      <c r="NFH100" s="3643"/>
      <c r="NFI100" s="3643"/>
      <c r="NFJ100" s="3643"/>
      <c r="NFK100" s="3643"/>
      <c r="NFL100" s="3644"/>
      <c r="NFM100" s="3645"/>
      <c r="NFN100" s="2386"/>
      <c r="NFO100" s="3646"/>
      <c r="NFP100" s="3647"/>
      <c r="NFQ100" s="3648"/>
      <c r="NFR100" s="3646"/>
      <c r="NFS100" s="3647"/>
      <c r="NFT100" s="3646"/>
      <c r="NFU100" s="3643"/>
      <c r="NFV100" s="3643"/>
      <c r="NFW100" s="3647"/>
      <c r="NFX100" s="3642"/>
      <c r="NFY100" s="3643"/>
      <c r="NFZ100" s="3642"/>
      <c r="NGA100" s="3643"/>
      <c r="NGB100" s="3643"/>
      <c r="NGC100" s="3643"/>
      <c r="NGD100" s="3643"/>
      <c r="NGE100" s="3644"/>
      <c r="NGF100" s="3645"/>
      <c r="NGG100" s="2386"/>
      <c r="NGH100" s="3646"/>
      <c r="NGI100" s="3647"/>
      <c r="NGJ100" s="3648"/>
      <c r="NGK100" s="3646"/>
      <c r="NGL100" s="3647"/>
      <c r="NGM100" s="3646"/>
      <c r="NGN100" s="3643"/>
      <c r="NGO100" s="3643"/>
      <c r="NGP100" s="3647"/>
      <c r="NGQ100" s="3642"/>
      <c r="NGR100" s="3643"/>
      <c r="NGS100" s="3642"/>
      <c r="NGT100" s="3643"/>
      <c r="NGU100" s="3643"/>
      <c r="NGV100" s="3643"/>
      <c r="NGW100" s="3643"/>
      <c r="NGX100" s="3644"/>
      <c r="NGY100" s="3645"/>
      <c r="NGZ100" s="2386"/>
      <c r="NHA100" s="3646"/>
      <c r="NHB100" s="3647"/>
      <c r="NHC100" s="3648"/>
      <c r="NHD100" s="3646"/>
      <c r="NHE100" s="3647"/>
      <c r="NHF100" s="3646"/>
      <c r="NHG100" s="3643"/>
      <c r="NHH100" s="3643"/>
      <c r="NHI100" s="3647"/>
      <c r="NHJ100" s="3642"/>
      <c r="NHK100" s="3643"/>
      <c r="NHL100" s="3642"/>
      <c r="NHM100" s="3643"/>
      <c r="NHN100" s="3643"/>
      <c r="NHO100" s="3643"/>
      <c r="NHP100" s="3643"/>
      <c r="NHQ100" s="3644"/>
      <c r="NHR100" s="3645"/>
      <c r="NHS100" s="2386"/>
      <c r="NHT100" s="3646"/>
      <c r="NHU100" s="3647"/>
      <c r="NHV100" s="3648"/>
      <c r="NHW100" s="3646"/>
      <c r="NHX100" s="3647"/>
      <c r="NHY100" s="3646"/>
      <c r="NHZ100" s="3643"/>
      <c r="NIA100" s="3643"/>
      <c r="NIB100" s="3647"/>
      <c r="NIC100" s="3642"/>
      <c r="NID100" s="3643"/>
      <c r="NIE100" s="3642"/>
      <c r="NIF100" s="3643"/>
      <c r="NIG100" s="3643"/>
      <c r="NIH100" s="3643"/>
      <c r="NII100" s="3643"/>
      <c r="NIJ100" s="3644"/>
      <c r="NIK100" s="3645"/>
      <c r="NIL100" s="2386"/>
      <c r="NIM100" s="3646"/>
      <c r="NIN100" s="3647"/>
      <c r="NIO100" s="3648"/>
      <c r="NIP100" s="3646"/>
      <c r="NIQ100" s="3647"/>
      <c r="NIR100" s="3646"/>
      <c r="NIS100" s="3643"/>
      <c r="NIT100" s="3643"/>
      <c r="NIU100" s="3647"/>
      <c r="NIV100" s="3642"/>
      <c r="NIW100" s="3643"/>
      <c r="NIX100" s="3642"/>
      <c r="NIY100" s="3643"/>
      <c r="NIZ100" s="3643"/>
      <c r="NJA100" s="3643"/>
      <c r="NJB100" s="3643"/>
      <c r="NJC100" s="3644"/>
      <c r="NJD100" s="3645"/>
      <c r="NJE100" s="2386"/>
      <c r="NJF100" s="3646"/>
      <c r="NJG100" s="3647"/>
      <c r="NJH100" s="3648"/>
      <c r="NJI100" s="3646"/>
      <c r="NJJ100" s="3647"/>
      <c r="NJK100" s="3646"/>
      <c r="NJL100" s="3643"/>
      <c r="NJM100" s="3643"/>
      <c r="NJN100" s="3647"/>
      <c r="NJO100" s="3642"/>
      <c r="NJP100" s="3643"/>
      <c r="NJQ100" s="3642"/>
      <c r="NJR100" s="3643"/>
      <c r="NJS100" s="3643"/>
      <c r="NJT100" s="3643"/>
      <c r="NJU100" s="3643"/>
      <c r="NJV100" s="3644"/>
      <c r="NJW100" s="3645"/>
      <c r="NJX100" s="2386"/>
      <c r="NJY100" s="3646"/>
      <c r="NJZ100" s="3647"/>
      <c r="NKA100" s="3648"/>
      <c r="NKB100" s="3646"/>
      <c r="NKC100" s="3647"/>
      <c r="NKD100" s="3646"/>
      <c r="NKE100" s="3643"/>
      <c r="NKF100" s="3643"/>
      <c r="NKG100" s="3647"/>
      <c r="NKH100" s="3642"/>
      <c r="NKI100" s="3643"/>
      <c r="NKJ100" s="3642"/>
      <c r="NKK100" s="3643"/>
      <c r="NKL100" s="3643"/>
      <c r="NKM100" s="3643"/>
      <c r="NKN100" s="3643"/>
      <c r="NKO100" s="3644"/>
      <c r="NKP100" s="3645"/>
      <c r="NKQ100" s="2386"/>
      <c r="NKR100" s="3646"/>
      <c r="NKS100" s="3647"/>
      <c r="NKT100" s="3648"/>
      <c r="NKU100" s="3646"/>
      <c r="NKV100" s="3647"/>
      <c r="NKW100" s="3646"/>
      <c r="NKX100" s="3643"/>
      <c r="NKY100" s="3643"/>
      <c r="NKZ100" s="3647"/>
      <c r="NLA100" s="3642"/>
      <c r="NLB100" s="3643"/>
      <c r="NLC100" s="3642"/>
      <c r="NLD100" s="3643"/>
      <c r="NLE100" s="3643"/>
      <c r="NLF100" s="3643"/>
      <c r="NLG100" s="3643"/>
      <c r="NLH100" s="3644"/>
      <c r="NLI100" s="3645"/>
      <c r="NLJ100" s="2386"/>
      <c r="NLK100" s="3646"/>
      <c r="NLL100" s="3647"/>
      <c r="NLM100" s="3648"/>
      <c r="NLN100" s="3646"/>
      <c r="NLO100" s="3647"/>
      <c r="NLP100" s="3646"/>
      <c r="NLQ100" s="3643"/>
      <c r="NLR100" s="3643"/>
      <c r="NLS100" s="3647"/>
      <c r="NLT100" s="3642"/>
      <c r="NLU100" s="3643"/>
      <c r="NLV100" s="3642"/>
      <c r="NLW100" s="3643"/>
      <c r="NLX100" s="3643"/>
      <c r="NLY100" s="3643"/>
      <c r="NLZ100" s="3643"/>
      <c r="NMA100" s="3644"/>
      <c r="NMB100" s="3645"/>
      <c r="NMC100" s="2386"/>
      <c r="NMD100" s="3646"/>
      <c r="NME100" s="3647"/>
      <c r="NMF100" s="3648"/>
      <c r="NMG100" s="3646"/>
      <c r="NMH100" s="3647"/>
      <c r="NMI100" s="3646"/>
      <c r="NMJ100" s="3643"/>
      <c r="NMK100" s="3643"/>
      <c r="NML100" s="3647"/>
      <c r="NMM100" s="3642"/>
      <c r="NMN100" s="3643"/>
      <c r="NMO100" s="3642"/>
      <c r="NMP100" s="3643"/>
      <c r="NMQ100" s="3643"/>
      <c r="NMR100" s="3643"/>
      <c r="NMS100" s="3643"/>
      <c r="NMT100" s="3644"/>
      <c r="NMU100" s="3645"/>
      <c r="NMV100" s="2386"/>
      <c r="NMW100" s="3646"/>
      <c r="NMX100" s="3647"/>
      <c r="NMY100" s="3648"/>
      <c r="NMZ100" s="3646"/>
      <c r="NNA100" s="3647"/>
      <c r="NNB100" s="3646"/>
      <c r="NNC100" s="3643"/>
      <c r="NND100" s="3643"/>
      <c r="NNE100" s="3647"/>
      <c r="NNF100" s="3642"/>
      <c r="NNG100" s="3643"/>
      <c r="NNH100" s="3642"/>
      <c r="NNI100" s="3643"/>
      <c r="NNJ100" s="3643"/>
      <c r="NNK100" s="3643"/>
      <c r="NNL100" s="3643"/>
      <c r="NNM100" s="3644"/>
      <c r="NNN100" s="3645"/>
      <c r="NNO100" s="2386"/>
      <c r="NNP100" s="3646"/>
      <c r="NNQ100" s="3647"/>
      <c r="NNR100" s="3648"/>
      <c r="NNS100" s="3646"/>
      <c r="NNT100" s="3647"/>
      <c r="NNU100" s="3646"/>
      <c r="NNV100" s="3643"/>
      <c r="NNW100" s="3643"/>
      <c r="NNX100" s="3647"/>
      <c r="NNY100" s="3642"/>
      <c r="NNZ100" s="3643"/>
      <c r="NOA100" s="3642"/>
      <c r="NOB100" s="3643"/>
      <c r="NOC100" s="3643"/>
      <c r="NOD100" s="3643"/>
      <c r="NOE100" s="3643"/>
      <c r="NOF100" s="3644"/>
      <c r="NOG100" s="3645"/>
      <c r="NOH100" s="2386"/>
      <c r="NOI100" s="3646"/>
      <c r="NOJ100" s="3647"/>
      <c r="NOK100" s="3648"/>
      <c r="NOL100" s="3646"/>
      <c r="NOM100" s="3647"/>
      <c r="NON100" s="3646"/>
      <c r="NOO100" s="3643"/>
      <c r="NOP100" s="3643"/>
      <c r="NOQ100" s="3647"/>
      <c r="NOR100" s="3642"/>
      <c r="NOS100" s="3643"/>
      <c r="NOT100" s="3642"/>
      <c r="NOU100" s="3643"/>
      <c r="NOV100" s="3643"/>
      <c r="NOW100" s="3643"/>
      <c r="NOX100" s="3643"/>
      <c r="NOY100" s="3644"/>
      <c r="NOZ100" s="3645"/>
      <c r="NPA100" s="2386"/>
      <c r="NPB100" s="3646"/>
      <c r="NPC100" s="3647"/>
      <c r="NPD100" s="3648"/>
      <c r="NPE100" s="3646"/>
      <c r="NPF100" s="3647"/>
      <c r="NPG100" s="3646"/>
      <c r="NPH100" s="3643"/>
      <c r="NPI100" s="3643"/>
      <c r="NPJ100" s="3647"/>
      <c r="NPK100" s="3642"/>
      <c r="NPL100" s="3643"/>
      <c r="NPM100" s="3642"/>
      <c r="NPN100" s="3643"/>
      <c r="NPO100" s="3643"/>
      <c r="NPP100" s="3643"/>
      <c r="NPQ100" s="3643"/>
      <c r="NPR100" s="3644"/>
      <c r="NPS100" s="3645"/>
      <c r="NPT100" s="2386"/>
      <c r="NPU100" s="3646"/>
      <c r="NPV100" s="3647"/>
      <c r="NPW100" s="3648"/>
      <c r="NPX100" s="3646"/>
      <c r="NPY100" s="3647"/>
      <c r="NPZ100" s="3646"/>
      <c r="NQA100" s="3643"/>
      <c r="NQB100" s="3643"/>
      <c r="NQC100" s="3647"/>
      <c r="NQD100" s="3642"/>
      <c r="NQE100" s="3643"/>
      <c r="NQF100" s="3642"/>
      <c r="NQG100" s="3643"/>
      <c r="NQH100" s="3643"/>
      <c r="NQI100" s="3643"/>
      <c r="NQJ100" s="3643"/>
      <c r="NQK100" s="3644"/>
      <c r="NQL100" s="3645"/>
      <c r="NQM100" s="2386"/>
      <c r="NQN100" s="3646"/>
      <c r="NQO100" s="3647"/>
      <c r="NQP100" s="3648"/>
      <c r="NQQ100" s="3646"/>
      <c r="NQR100" s="3647"/>
      <c r="NQS100" s="3646"/>
      <c r="NQT100" s="3643"/>
      <c r="NQU100" s="3643"/>
      <c r="NQV100" s="3647"/>
      <c r="NQW100" s="3642"/>
      <c r="NQX100" s="3643"/>
      <c r="NQY100" s="3642"/>
      <c r="NQZ100" s="3643"/>
      <c r="NRA100" s="3643"/>
      <c r="NRB100" s="3643"/>
      <c r="NRC100" s="3643"/>
      <c r="NRD100" s="3644"/>
      <c r="NRE100" s="3645"/>
      <c r="NRF100" s="2386"/>
      <c r="NRG100" s="3646"/>
      <c r="NRH100" s="3647"/>
      <c r="NRI100" s="3648"/>
      <c r="NRJ100" s="3646"/>
      <c r="NRK100" s="3647"/>
      <c r="NRL100" s="3646"/>
      <c r="NRM100" s="3643"/>
      <c r="NRN100" s="3643"/>
      <c r="NRO100" s="3647"/>
      <c r="NRP100" s="3642"/>
      <c r="NRQ100" s="3643"/>
      <c r="NRR100" s="3642"/>
      <c r="NRS100" s="3643"/>
      <c r="NRT100" s="3643"/>
      <c r="NRU100" s="3643"/>
      <c r="NRV100" s="3643"/>
      <c r="NRW100" s="3644"/>
      <c r="NRX100" s="3645"/>
      <c r="NRY100" s="2386"/>
      <c r="NRZ100" s="3646"/>
      <c r="NSA100" s="3647"/>
      <c r="NSB100" s="3648"/>
      <c r="NSC100" s="3646"/>
      <c r="NSD100" s="3647"/>
      <c r="NSE100" s="3646"/>
      <c r="NSF100" s="3643"/>
      <c r="NSG100" s="3643"/>
      <c r="NSH100" s="3647"/>
      <c r="NSI100" s="3642"/>
      <c r="NSJ100" s="3643"/>
      <c r="NSK100" s="3642"/>
      <c r="NSL100" s="3643"/>
      <c r="NSM100" s="3643"/>
      <c r="NSN100" s="3643"/>
      <c r="NSO100" s="3643"/>
      <c r="NSP100" s="3644"/>
      <c r="NSQ100" s="3645"/>
      <c r="NSR100" s="2386"/>
      <c r="NSS100" s="3646"/>
      <c r="NST100" s="3647"/>
      <c r="NSU100" s="3648"/>
      <c r="NSV100" s="3646"/>
      <c r="NSW100" s="3647"/>
      <c r="NSX100" s="3646"/>
      <c r="NSY100" s="3643"/>
      <c r="NSZ100" s="3643"/>
      <c r="NTA100" s="3647"/>
      <c r="NTB100" s="3642"/>
      <c r="NTC100" s="3643"/>
      <c r="NTD100" s="3642"/>
      <c r="NTE100" s="3643"/>
      <c r="NTF100" s="3643"/>
      <c r="NTG100" s="3643"/>
      <c r="NTH100" s="3643"/>
      <c r="NTI100" s="3644"/>
      <c r="NTJ100" s="3645"/>
      <c r="NTK100" s="2386"/>
      <c r="NTL100" s="3646"/>
      <c r="NTM100" s="3647"/>
      <c r="NTN100" s="3648"/>
      <c r="NTO100" s="3646"/>
      <c r="NTP100" s="3647"/>
      <c r="NTQ100" s="3646"/>
      <c r="NTR100" s="3643"/>
      <c r="NTS100" s="3643"/>
      <c r="NTT100" s="3647"/>
      <c r="NTU100" s="3642"/>
      <c r="NTV100" s="3643"/>
      <c r="NTW100" s="3642"/>
      <c r="NTX100" s="3643"/>
      <c r="NTY100" s="3643"/>
      <c r="NTZ100" s="3643"/>
      <c r="NUA100" s="3643"/>
      <c r="NUB100" s="3644"/>
      <c r="NUC100" s="3645"/>
      <c r="NUD100" s="2386"/>
      <c r="NUE100" s="3646"/>
      <c r="NUF100" s="3647"/>
      <c r="NUG100" s="3648"/>
      <c r="NUH100" s="3646"/>
      <c r="NUI100" s="3647"/>
      <c r="NUJ100" s="3646"/>
      <c r="NUK100" s="3643"/>
      <c r="NUL100" s="3643"/>
      <c r="NUM100" s="3647"/>
      <c r="NUN100" s="3642"/>
      <c r="NUO100" s="3643"/>
      <c r="NUP100" s="3642"/>
      <c r="NUQ100" s="3643"/>
      <c r="NUR100" s="3643"/>
      <c r="NUS100" s="3643"/>
      <c r="NUT100" s="3643"/>
      <c r="NUU100" s="3644"/>
      <c r="NUV100" s="3645"/>
      <c r="NUW100" s="2386"/>
      <c r="NUX100" s="3646"/>
      <c r="NUY100" s="3647"/>
      <c r="NUZ100" s="3648"/>
      <c r="NVA100" s="3646"/>
      <c r="NVB100" s="3647"/>
      <c r="NVC100" s="3646"/>
      <c r="NVD100" s="3643"/>
      <c r="NVE100" s="3643"/>
      <c r="NVF100" s="3647"/>
      <c r="NVG100" s="3642"/>
      <c r="NVH100" s="3643"/>
      <c r="NVI100" s="3642"/>
      <c r="NVJ100" s="3643"/>
      <c r="NVK100" s="3643"/>
      <c r="NVL100" s="3643"/>
      <c r="NVM100" s="3643"/>
      <c r="NVN100" s="3644"/>
      <c r="NVO100" s="3645"/>
      <c r="NVP100" s="2386"/>
      <c r="NVQ100" s="3646"/>
      <c r="NVR100" s="3647"/>
      <c r="NVS100" s="3648"/>
      <c r="NVT100" s="3646"/>
      <c r="NVU100" s="3647"/>
      <c r="NVV100" s="3646"/>
      <c r="NVW100" s="3643"/>
      <c r="NVX100" s="3643"/>
      <c r="NVY100" s="3647"/>
      <c r="NVZ100" s="3642"/>
      <c r="NWA100" s="3643"/>
      <c r="NWB100" s="3642"/>
      <c r="NWC100" s="3643"/>
      <c r="NWD100" s="3643"/>
      <c r="NWE100" s="3643"/>
      <c r="NWF100" s="3643"/>
      <c r="NWG100" s="3644"/>
      <c r="NWH100" s="3645"/>
      <c r="NWI100" s="2386"/>
      <c r="NWJ100" s="3646"/>
      <c r="NWK100" s="3647"/>
      <c r="NWL100" s="3648"/>
      <c r="NWM100" s="3646"/>
      <c r="NWN100" s="3647"/>
      <c r="NWO100" s="3646"/>
      <c r="NWP100" s="3643"/>
      <c r="NWQ100" s="3643"/>
      <c r="NWR100" s="3647"/>
      <c r="NWS100" s="3642"/>
      <c r="NWT100" s="3643"/>
      <c r="NWU100" s="3642"/>
      <c r="NWV100" s="3643"/>
      <c r="NWW100" s="3643"/>
      <c r="NWX100" s="3643"/>
      <c r="NWY100" s="3643"/>
      <c r="NWZ100" s="3644"/>
      <c r="NXA100" s="3645"/>
      <c r="NXB100" s="2386"/>
      <c r="NXC100" s="3646"/>
      <c r="NXD100" s="3647"/>
      <c r="NXE100" s="3648"/>
      <c r="NXF100" s="3646"/>
      <c r="NXG100" s="3647"/>
      <c r="NXH100" s="3646"/>
      <c r="NXI100" s="3643"/>
      <c r="NXJ100" s="3643"/>
      <c r="NXK100" s="3647"/>
      <c r="NXL100" s="3642"/>
      <c r="NXM100" s="3643"/>
      <c r="NXN100" s="3642"/>
      <c r="NXO100" s="3643"/>
      <c r="NXP100" s="3643"/>
      <c r="NXQ100" s="3643"/>
      <c r="NXR100" s="3643"/>
      <c r="NXS100" s="3644"/>
      <c r="NXT100" s="3645"/>
      <c r="NXU100" s="2386"/>
      <c r="NXV100" s="3646"/>
      <c r="NXW100" s="3647"/>
      <c r="NXX100" s="3648"/>
      <c r="NXY100" s="3646"/>
      <c r="NXZ100" s="3647"/>
      <c r="NYA100" s="3646"/>
      <c r="NYB100" s="3643"/>
      <c r="NYC100" s="3643"/>
      <c r="NYD100" s="3647"/>
      <c r="NYE100" s="3642"/>
      <c r="NYF100" s="3643"/>
      <c r="NYG100" s="3642"/>
      <c r="NYH100" s="3643"/>
      <c r="NYI100" s="3643"/>
      <c r="NYJ100" s="3643"/>
      <c r="NYK100" s="3643"/>
      <c r="NYL100" s="3644"/>
      <c r="NYM100" s="3645"/>
      <c r="NYN100" s="2386"/>
      <c r="NYO100" s="3646"/>
      <c r="NYP100" s="3647"/>
      <c r="NYQ100" s="3648"/>
      <c r="NYR100" s="3646"/>
      <c r="NYS100" s="3647"/>
      <c r="NYT100" s="3646"/>
      <c r="NYU100" s="3643"/>
      <c r="NYV100" s="3643"/>
      <c r="NYW100" s="3647"/>
      <c r="NYX100" s="3642"/>
      <c r="NYY100" s="3643"/>
      <c r="NYZ100" s="3642"/>
      <c r="NZA100" s="3643"/>
      <c r="NZB100" s="3643"/>
      <c r="NZC100" s="3643"/>
      <c r="NZD100" s="3643"/>
      <c r="NZE100" s="3644"/>
      <c r="NZF100" s="3645"/>
      <c r="NZG100" s="2386"/>
      <c r="NZH100" s="3646"/>
      <c r="NZI100" s="3647"/>
      <c r="NZJ100" s="3648"/>
      <c r="NZK100" s="3646"/>
      <c r="NZL100" s="3647"/>
      <c r="NZM100" s="3646"/>
      <c r="NZN100" s="3643"/>
      <c r="NZO100" s="3643"/>
      <c r="NZP100" s="3647"/>
      <c r="NZQ100" s="3642"/>
      <c r="NZR100" s="3643"/>
      <c r="NZS100" s="3642"/>
      <c r="NZT100" s="3643"/>
      <c r="NZU100" s="3643"/>
      <c r="NZV100" s="3643"/>
      <c r="NZW100" s="3643"/>
      <c r="NZX100" s="3644"/>
      <c r="NZY100" s="3645"/>
      <c r="NZZ100" s="2386"/>
      <c r="OAA100" s="3646"/>
      <c r="OAB100" s="3647"/>
      <c r="OAC100" s="3648"/>
      <c r="OAD100" s="3646"/>
      <c r="OAE100" s="3647"/>
      <c r="OAF100" s="3646"/>
      <c r="OAG100" s="3643"/>
      <c r="OAH100" s="3643"/>
      <c r="OAI100" s="3647"/>
      <c r="OAJ100" s="3642"/>
      <c r="OAK100" s="3643"/>
      <c r="OAL100" s="3642"/>
      <c r="OAM100" s="3643"/>
      <c r="OAN100" s="3643"/>
      <c r="OAO100" s="3643"/>
      <c r="OAP100" s="3643"/>
      <c r="OAQ100" s="3644"/>
      <c r="OAR100" s="3645"/>
      <c r="OAS100" s="2386"/>
      <c r="OAT100" s="3646"/>
      <c r="OAU100" s="3647"/>
      <c r="OAV100" s="3648"/>
      <c r="OAW100" s="3646"/>
      <c r="OAX100" s="3647"/>
      <c r="OAY100" s="3646"/>
      <c r="OAZ100" s="3643"/>
      <c r="OBA100" s="3643"/>
      <c r="OBB100" s="3647"/>
      <c r="OBC100" s="3642"/>
      <c r="OBD100" s="3643"/>
      <c r="OBE100" s="3642"/>
      <c r="OBF100" s="3643"/>
      <c r="OBG100" s="3643"/>
      <c r="OBH100" s="3643"/>
      <c r="OBI100" s="3643"/>
      <c r="OBJ100" s="3644"/>
      <c r="OBK100" s="3645"/>
      <c r="OBL100" s="2386"/>
      <c r="OBM100" s="3646"/>
      <c r="OBN100" s="3647"/>
      <c r="OBO100" s="3648"/>
      <c r="OBP100" s="3646"/>
      <c r="OBQ100" s="3647"/>
      <c r="OBR100" s="3646"/>
      <c r="OBS100" s="3643"/>
      <c r="OBT100" s="3643"/>
      <c r="OBU100" s="3647"/>
      <c r="OBV100" s="3642"/>
      <c r="OBW100" s="3643"/>
      <c r="OBX100" s="3642"/>
      <c r="OBY100" s="3643"/>
      <c r="OBZ100" s="3643"/>
      <c r="OCA100" s="3643"/>
      <c r="OCB100" s="3643"/>
      <c r="OCC100" s="3644"/>
      <c r="OCD100" s="3645"/>
      <c r="OCE100" s="2386"/>
      <c r="OCF100" s="3646"/>
      <c r="OCG100" s="3647"/>
      <c r="OCH100" s="3648"/>
      <c r="OCI100" s="3646"/>
      <c r="OCJ100" s="3647"/>
      <c r="OCK100" s="3646"/>
      <c r="OCL100" s="3643"/>
      <c r="OCM100" s="3643"/>
      <c r="OCN100" s="3647"/>
      <c r="OCO100" s="3642"/>
      <c r="OCP100" s="3643"/>
      <c r="OCQ100" s="3642"/>
      <c r="OCR100" s="3643"/>
      <c r="OCS100" s="3643"/>
      <c r="OCT100" s="3643"/>
      <c r="OCU100" s="3643"/>
      <c r="OCV100" s="3644"/>
      <c r="OCW100" s="3645"/>
      <c r="OCX100" s="2386"/>
      <c r="OCY100" s="3646"/>
      <c r="OCZ100" s="3647"/>
      <c r="ODA100" s="3648"/>
      <c r="ODB100" s="3646"/>
      <c r="ODC100" s="3647"/>
      <c r="ODD100" s="3646"/>
      <c r="ODE100" s="3643"/>
      <c r="ODF100" s="3643"/>
      <c r="ODG100" s="3647"/>
      <c r="ODH100" s="3642"/>
      <c r="ODI100" s="3643"/>
      <c r="ODJ100" s="3642"/>
      <c r="ODK100" s="3643"/>
      <c r="ODL100" s="3643"/>
      <c r="ODM100" s="3643"/>
      <c r="ODN100" s="3643"/>
      <c r="ODO100" s="3644"/>
      <c r="ODP100" s="3645"/>
      <c r="ODQ100" s="2386"/>
      <c r="ODR100" s="3646"/>
      <c r="ODS100" s="3647"/>
      <c r="ODT100" s="3648"/>
      <c r="ODU100" s="3646"/>
      <c r="ODV100" s="3647"/>
      <c r="ODW100" s="3646"/>
      <c r="ODX100" s="3643"/>
      <c r="ODY100" s="3643"/>
      <c r="ODZ100" s="3647"/>
      <c r="OEA100" s="3642"/>
      <c r="OEB100" s="3643"/>
      <c r="OEC100" s="3642"/>
      <c r="OED100" s="3643"/>
      <c r="OEE100" s="3643"/>
      <c r="OEF100" s="3643"/>
      <c r="OEG100" s="3643"/>
      <c r="OEH100" s="3644"/>
      <c r="OEI100" s="3645"/>
      <c r="OEJ100" s="2386"/>
      <c r="OEK100" s="3646"/>
      <c r="OEL100" s="3647"/>
      <c r="OEM100" s="3648"/>
      <c r="OEN100" s="3646"/>
      <c r="OEO100" s="3647"/>
      <c r="OEP100" s="3646"/>
      <c r="OEQ100" s="3643"/>
      <c r="OER100" s="3643"/>
      <c r="OES100" s="3647"/>
      <c r="OET100" s="3642"/>
      <c r="OEU100" s="3643"/>
      <c r="OEV100" s="3642"/>
      <c r="OEW100" s="3643"/>
      <c r="OEX100" s="3643"/>
      <c r="OEY100" s="3643"/>
      <c r="OEZ100" s="3643"/>
      <c r="OFA100" s="3644"/>
      <c r="OFB100" s="3645"/>
      <c r="OFC100" s="2386"/>
      <c r="OFD100" s="3646"/>
      <c r="OFE100" s="3647"/>
      <c r="OFF100" s="3648"/>
      <c r="OFG100" s="3646"/>
      <c r="OFH100" s="3647"/>
      <c r="OFI100" s="3646"/>
      <c r="OFJ100" s="3643"/>
      <c r="OFK100" s="3643"/>
      <c r="OFL100" s="3647"/>
      <c r="OFM100" s="3642"/>
      <c r="OFN100" s="3643"/>
      <c r="OFO100" s="3642"/>
      <c r="OFP100" s="3643"/>
      <c r="OFQ100" s="3643"/>
      <c r="OFR100" s="3643"/>
      <c r="OFS100" s="3643"/>
      <c r="OFT100" s="3644"/>
      <c r="OFU100" s="3645"/>
      <c r="OFV100" s="2386"/>
      <c r="OFW100" s="3646"/>
      <c r="OFX100" s="3647"/>
      <c r="OFY100" s="3648"/>
      <c r="OFZ100" s="3646"/>
      <c r="OGA100" s="3647"/>
      <c r="OGB100" s="3646"/>
      <c r="OGC100" s="3643"/>
      <c r="OGD100" s="3643"/>
      <c r="OGE100" s="3647"/>
      <c r="OGF100" s="3642"/>
      <c r="OGG100" s="3643"/>
      <c r="OGH100" s="3642"/>
      <c r="OGI100" s="3643"/>
      <c r="OGJ100" s="3643"/>
      <c r="OGK100" s="3643"/>
      <c r="OGL100" s="3643"/>
      <c r="OGM100" s="3644"/>
      <c r="OGN100" s="3645"/>
      <c r="OGO100" s="2386"/>
      <c r="OGP100" s="3646"/>
      <c r="OGQ100" s="3647"/>
      <c r="OGR100" s="3648"/>
      <c r="OGS100" s="3646"/>
      <c r="OGT100" s="3647"/>
      <c r="OGU100" s="3646"/>
      <c r="OGV100" s="3643"/>
      <c r="OGW100" s="3643"/>
      <c r="OGX100" s="3647"/>
      <c r="OGY100" s="3642"/>
      <c r="OGZ100" s="3643"/>
      <c r="OHA100" s="3642"/>
      <c r="OHB100" s="3643"/>
      <c r="OHC100" s="3643"/>
      <c r="OHD100" s="3643"/>
      <c r="OHE100" s="3643"/>
      <c r="OHF100" s="3644"/>
      <c r="OHG100" s="3645"/>
      <c r="OHH100" s="2386"/>
      <c r="OHI100" s="3646"/>
      <c r="OHJ100" s="3647"/>
      <c r="OHK100" s="3648"/>
      <c r="OHL100" s="3646"/>
      <c r="OHM100" s="3647"/>
      <c r="OHN100" s="3646"/>
      <c r="OHO100" s="3643"/>
      <c r="OHP100" s="3643"/>
      <c r="OHQ100" s="3647"/>
      <c r="OHR100" s="3642"/>
      <c r="OHS100" s="3643"/>
      <c r="OHT100" s="3642"/>
      <c r="OHU100" s="3643"/>
      <c r="OHV100" s="3643"/>
      <c r="OHW100" s="3643"/>
      <c r="OHX100" s="3643"/>
      <c r="OHY100" s="3644"/>
      <c r="OHZ100" s="3645"/>
      <c r="OIA100" s="2386"/>
      <c r="OIB100" s="3646"/>
      <c r="OIC100" s="3647"/>
      <c r="OID100" s="3648"/>
      <c r="OIE100" s="3646"/>
      <c r="OIF100" s="3647"/>
      <c r="OIG100" s="3646"/>
      <c r="OIH100" s="3643"/>
      <c r="OII100" s="3643"/>
      <c r="OIJ100" s="3647"/>
      <c r="OIK100" s="3642"/>
      <c r="OIL100" s="3643"/>
      <c r="OIM100" s="3642"/>
      <c r="OIN100" s="3643"/>
      <c r="OIO100" s="3643"/>
      <c r="OIP100" s="3643"/>
      <c r="OIQ100" s="3643"/>
      <c r="OIR100" s="3644"/>
      <c r="OIS100" s="3645"/>
      <c r="OIT100" s="2386"/>
      <c r="OIU100" s="3646"/>
      <c r="OIV100" s="3647"/>
      <c r="OIW100" s="3648"/>
      <c r="OIX100" s="3646"/>
      <c r="OIY100" s="3647"/>
      <c r="OIZ100" s="3646"/>
      <c r="OJA100" s="3643"/>
      <c r="OJB100" s="3643"/>
      <c r="OJC100" s="3647"/>
      <c r="OJD100" s="3642"/>
      <c r="OJE100" s="3643"/>
      <c r="OJF100" s="3642"/>
      <c r="OJG100" s="3643"/>
      <c r="OJH100" s="3643"/>
      <c r="OJI100" s="3643"/>
      <c r="OJJ100" s="3643"/>
      <c r="OJK100" s="3644"/>
      <c r="OJL100" s="3645"/>
      <c r="OJM100" s="2386"/>
      <c r="OJN100" s="3646"/>
      <c r="OJO100" s="3647"/>
      <c r="OJP100" s="3648"/>
      <c r="OJQ100" s="3646"/>
      <c r="OJR100" s="3647"/>
      <c r="OJS100" s="3646"/>
      <c r="OJT100" s="3643"/>
      <c r="OJU100" s="3643"/>
      <c r="OJV100" s="3647"/>
      <c r="OJW100" s="3642"/>
      <c r="OJX100" s="3643"/>
      <c r="OJY100" s="3642"/>
      <c r="OJZ100" s="3643"/>
      <c r="OKA100" s="3643"/>
      <c r="OKB100" s="3643"/>
      <c r="OKC100" s="3643"/>
      <c r="OKD100" s="3644"/>
      <c r="OKE100" s="3645"/>
      <c r="OKF100" s="2386"/>
      <c r="OKG100" s="3646"/>
      <c r="OKH100" s="3647"/>
      <c r="OKI100" s="3648"/>
      <c r="OKJ100" s="3646"/>
      <c r="OKK100" s="3647"/>
      <c r="OKL100" s="3646"/>
      <c r="OKM100" s="3643"/>
      <c r="OKN100" s="3643"/>
      <c r="OKO100" s="3647"/>
      <c r="OKP100" s="3642"/>
      <c r="OKQ100" s="3643"/>
      <c r="OKR100" s="3642"/>
      <c r="OKS100" s="3643"/>
      <c r="OKT100" s="3643"/>
      <c r="OKU100" s="3643"/>
      <c r="OKV100" s="3643"/>
      <c r="OKW100" s="3644"/>
      <c r="OKX100" s="3645"/>
      <c r="OKY100" s="2386"/>
      <c r="OKZ100" s="3646"/>
      <c r="OLA100" s="3647"/>
      <c r="OLB100" s="3648"/>
      <c r="OLC100" s="3646"/>
      <c r="OLD100" s="3647"/>
      <c r="OLE100" s="3646"/>
      <c r="OLF100" s="3643"/>
      <c r="OLG100" s="3643"/>
      <c r="OLH100" s="3647"/>
      <c r="OLI100" s="3642"/>
      <c r="OLJ100" s="3643"/>
      <c r="OLK100" s="3642"/>
      <c r="OLL100" s="3643"/>
      <c r="OLM100" s="3643"/>
      <c r="OLN100" s="3643"/>
      <c r="OLO100" s="3643"/>
      <c r="OLP100" s="3644"/>
      <c r="OLQ100" s="3645"/>
      <c r="OLR100" s="2386"/>
      <c r="OLS100" s="3646"/>
      <c r="OLT100" s="3647"/>
      <c r="OLU100" s="3648"/>
      <c r="OLV100" s="3646"/>
      <c r="OLW100" s="3647"/>
      <c r="OLX100" s="3646"/>
      <c r="OLY100" s="3643"/>
      <c r="OLZ100" s="3643"/>
      <c r="OMA100" s="3647"/>
      <c r="OMB100" s="3642"/>
      <c r="OMC100" s="3643"/>
      <c r="OMD100" s="3642"/>
      <c r="OME100" s="3643"/>
      <c r="OMF100" s="3643"/>
      <c r="OMG100" s="3643"/>
      <c r="OMH100" s="3643"/>
      <c r="OMI100" s="3644"/>
      <c r="OMJ100" s="3645"/>
      <c r="OMK100" s="2386"/>
      <c r="OML100" s="3646"/>
      <c r="OMM100" s="3647"/>
      <c r="OMN100" s="3648"/>
      <c r="OMO100" s="3646"/>
      <c r="OMP100" s="3647"/>
      <c r="OMQ100" s="3646"/>
      <c r="OMR100" s="3643"/>
      <c r="OMS100" s="3643"/>
      <c r="OMT100" s="3647"/>
      <c r="OMU100" s="3642"/>
      <c r="OMV100" s="3643"/>
      <c r="OMW100" s="3642"/>
      <c r="OMX100" s="3643"/>
      <c r="OMY100" s="3643"/>
      <c r="OMZ100" s="3643"/>
      <c r="ONA100" s="3643"/>
      <c r="ONB100" s="3644"/>
      <c r="ONC100" s="3645"/>
      <c r="OND100" s="2386"/>
      <c r="ONE100" s="3646"/>
      <c r="ONF100" s="3647"/>
      <c r="ONG100" s="3648"/>
      <c r="ONH100" s="3646"/>
      <c r="ONI100" s="3647"/>
      <c r="ONJ100" s="3646"/>
      <c r="ONK100" s="3643"/>
      <c r="ONL100" s="3643"/>
      <c r="ONM100" s="3647"/>
      <c r="ONN100" s="3642"/>
      <c r="ONO100" s="3643"/>
      <c r="ONP100" s="3642"/>
      <c r="ONQ100" s="3643"/>
      <c r="ONR100" s="3643"/>
      <c r="ONS100" s="3643"/>
      <c r="ONT100" s="3643"/>
      <c r="ONU100" s="3644"/>
      <c r="ONV100" s="3645"/>
      <c r="ONW100" s="2386"/>
      <c r="ONX100" s="3646"/>
      <c r="ONY100" s="3647"/>
      <c r="ONZ100" s="3648"/>
      <c r="OOA100" s="3646"/>
      <c r="OOB100" s="3647"/>
      <c r="OOC100" s="3646"/>
      <c r="OOD100" s="3643"/>
      <c r="OOE100" s="3643"/>
      <c r="OOF100" s="3647"/>
      <c r="OOG100" s="3642"/>
      <c r="OOH100" s="3643"/>
      <c r="OOI100" s="3642"/>
      <c r="OOJ100" s="3643"/>
      <c r="OOK100" s="3643"/>
      <c r="OOL100" s="3643"/>
      <c r="OOM100" s="3643"/>
      <c r="OON100" s="3644"/>
      <c r="OOO100" s="3645"/>
      <c r="OOP100" s="2386"/>
      <c r="OOQ100" s="3646"/>
      <c r="OOR100" s="3647"/>
      <c r="OOS100" s="3648"/>
      <c r="OOT100" s="3646"/>
      <c r="OOU100" s="3647"/>
      <c r="OOV100" s="3646"/>
      <c r="OOW100" s="3643"/>
      <c r="OOX100" s="3643"/>
      <c r="OOY100" s="3647"/>
      <c r="OOZ100" s="3642"/>
      <c r="OPA100" s="3643"/>
      <c r="OPB100" s="3642"/>
      <c r="OPC100" s="3643"/>
      <c r="OPD100" s="3643"/>
      <c r="OPE100" s="3643"/>
      <c r="OPF100" s="3643"/>
      <c r="OPG100" s="3644"/>
      <c r="OPH100" s="3645"/>
      <c r="OPI100" s="2386"/>
      <c r="OPJ100" s="3646"/>
      <c r="OPK100" s="3647"/>
      <c r="OPL100" s="3648"/>
      <c r="OPM100" s="3646"/>
      <c r="OPN100" s="3647"/>
      <c r="OPO100" s="3646"/>
      <c r="OPP100" s="3643"/>
      <c r="OPQ100" s="3643"/>
      <c r="OPR100" s="3647"/>
      <c r="OPS100" s="3642"/>
      <c r="OPT100" s="3643"/>
      <c r="OPU100" s="3642"/>
      <c r="OPV100" s="3643"/>
      <c r="OPW100" s="3643"/>
      <c r="OPX100" s="3643"/>
      <c r="OPY100" s="3643"/>
      <c r="OPZ100" s="3644"/>
      <c r="OQA100" s="3645"/>
      <c r="OQB100" s="2386"/>
      <c r="OQC100" s="3646"/>
      <c r="OQD100" s="3647"/>
      <c r="OQE100" s="3648"/>
      <c r="OQF100" s="3646"/>
      <c r="OQG100" s="3647"/>
      <c r="OQH100" s="3646"/>
      <c r="OQI100" s="3643"/>
      <c r="OQJ100" s="3643"/>
      <c r="OQK100" s="3647"/>
      <c r="OQL100" s="3642"/>
      <c r="OQM100" s="3643"/>
      <c r="OQN100" s="3642"/>
      <c r="OQO100" s="3643"/>
      <c r="OQP100" s="3643"/>
      <c r="OQQ100" s="3643"/>
      <c r="OQR100" s="3643"/>
      <c r="OQS100" s="3644"/>
      <c r="OQT100" s="3645"/>
      <c r="OQU100" s="2386"/>
      <c r="OQV100" s="3646"/>
      <c r="OQW100" s="3647"/>
      <c r="OQX100" s="3648"/>
      <c r="OQY100" s="3646"/>
      <c r="OQZ100" s="3647"/>
      <c r="ORA100" s="3646"/>
      <c r="ORB100" s="3643"/>
      <c r="ORC100" s="3643"/>
      <c r="ORD100" s="3647"/>
      <c r="ORE100" s="3642"/>
      <c r="ORF100" s="3643"/>
      <c r="ORG100" s="3642"/>
      <c r="ORH100" s="3643"/>
      <c r="ORI100" s="3643"/>
      <c r="ORJ100" s="3643"/>
      <c r="ORK100" s="3643"/>
      <c r="ORL100" s="3644"/>
      <c r="ORM100" s="3645"/>
      <c r="ORN100" s="2386"/>
      <c r="ORO100" s="3646"/>
      <c r="ORP100" s="3647"/>
      <c r="ORQ100" s="3648"/>
      <c r="ORR100" s="3646"/>
      <c r="ORS100" s="3647"/>
      <c r="ORT100" s="3646"/>
      <c r="ORU100" s="3643"/>
      <c r="ORV100" s="3643"/>
      <c r="ORW100" s="3647"/>
      <c r="ORX100" s="3642"/>
      <c r="ORY100" s="3643"/>
      <c r="ORZ100" s="3642"/>
      <c r="OSA100" s="3643"/>
      <c r="OSB100" s="3643"/>
      <c r="OSC100" s="3643"/>
      <c r="OSD100" s="3643"/>
      <c r="OSE100" s="3644"/>
      <c r="OSF100" s="3645"/>
      <c r="OSG100" s="2386"/>
      <c r="OSH100" s="3646"/>
      <c r="OSI100" s="3647"/>
      <c r="OSJ100" s="3648"/>
      <c r="OSK100" s="3646"/>
      <c r="OSL100" s="3647"/>
      <c r="OSM100" s="3646"/>
      <c r="OSN100" s="3643"/>
      <c r="OSO100" s="3643"/>
      <c r="OSP100" s="3647"/>
      <c r="OSQ100" s="3642"/>
      <c r="OSR100" s="3643"/>
      <c r="OSS100" s="3642"/>
      <c r="OST100" s="3643"/>
      <c r="OSU100" s="3643"/>
      <c r="OSV100" s="3643"/>
      <c r="OSW100" s="3643"/>
      <c r="OSX100" s="3644"/>
      <c r="OSY100" s="3645"/>
      <c r="OSZ100" s="2386"/>
      <c r="OTA100" s="3646"/>
      <c r="OTB100" s="3647"/>
      <c r="OTC100" s="3648"/>
      <c r="OTD100" s="3646"/>
      <c r="OTE100" s="3647"/>
      <c r="OTF100" s="3646"/>
      <c r="OTG100" s="3643"/>
      <c r="OTH100" s="3643"/>
      <c r="OTI100" s="3647"/>
      <c r="OTJ100" s="3642"/>
      <c r="OTK100" s="3643"/>
      <c r="OTL100" s="3642"/>
      <c r="OTM100" s="3643"/>
      <c r="OTN100" s="3643"/>
      <c r="OTO100" s="3643"/>
      <c r="OTP100" s="3643"/>
      <c r="OTQ100" s="3644"/>
      <c r="OTR100" s="3645"/>
      <c r="OTS100" s="2386"/>
      <c r="OTT100" s="3646"/>
      <c r="OTU100" s="3647"/>
      <c r="OTV100" s="3648"/>
      <c r="OTW100" s="3646"/>
      <c r="OTX100" s="3647"/>
      <c r="OTY100" s="3646"/>
      <c r="OTZ100" s="3643"/>
      <c r="OUA100" s="3643"/>
      <c r="OUB100" s="3647"/>
      <c r="OUC100" s="3642"/>
      <c r="OUD100" s="3643"/>
      <c r="OUE100" s="3642"/>
      <c r="OUF100" s="3643"/>
      <c r="OUG100" s="3643"/>
      <c r="OUH100" s="3643"/>
      <c r="OUI100" s="3643"/>
      <c r="OUJ100" s="3644"/>
      <c r="OUK100" s="3645"/>
      <c r="OUL100" s="2386"/>
      <c r="OUM100" s="3646"/>
      <c r="OUN100" s="3647"/>
      <c r="OUO100" s="3648"/>
      <c r="OUP100" s="3646"/>
      <c r="OUQ100" s="3647"/>
      <c r="OUR100" s="3646"/>
      <c r="OUS100" s="3643"/>
      <c r="OUT100" s="3643"/>
      <c r="OUU100" s="3647"/>
      <c r="OUV100" s="3642"/>
      <c r="OUW100" s="3643"/>
      <c r="OUX100" s="3642"/>
      <c r="OUY100" s="3643"/>
      <c r="OUZ100" s="3643"/>
      <c r="OVA100" s="3643"/>
      <c r="OVB100" s="3643"/>
      <c r="OVC100" s="3644"/>
      <c r="OVD100" s="3645"/>
      <c r="OVE100" s="2386"/>
      <c r="OVF100" s="3646"/>
      <c r="OVG100" s="3647"/>
      <c r="OVH100" s="3648"/>
      <c r="OVI100" s="3646"/>
      <c r="OVJ100" s="3647"/>
      <c r="OVK100" s="3646"/>
      <c r="OVL100" s="3643"/>
      <c r="OVM100" s="3643"/>
      <c r="OVN100" s="3647"/>
      <c r="OVO100" s="3642"/>
      <c r="OVP100" s="3643"/>
      <c r="OVQ100" s="3642"/>
      <c r="OVR100" s="3643"/>
      <c r="OVS100" s="3643"/>
      <c r="OVT100" s="3643"/>
      <c r="OVU100" s="3643"/>
      <c r="OVV100" s="3644"/>
      <c r="OVW100" s="3645"/>
      <c r="OVX100" s="2386"/>
      <c r="OVY100" s="3646"/>
      <c r="OVZ100" s="3647"/>
      <c r="OWA100" s="3648"/>
      <c r="OWB100" s="3646"/>
      <c r="OWC100" s="3647"/>
      <c r="OWD100" s="3646"/>
      <c r="OWE100" s="3643"/>
      <c r="OWF100" s="3643"/>
      <c r="OWG100" s="3647"/>
      <c r="OWH100" s="3642"/>
      <c r="OWI100" s="3643"/>
      <c r="OWJ100" s="3642"/>
      <c r="OWK100" s="3643"/>
      <c r="OWL100" s="3643"/>
      <c r="OWM100" s="3643"/>
      <c r="OWN100" s="3643"/>
      <c r="OWO100" s="3644"/>
      <c r="OWP100" s="3645"/>
      <c r="OWQ100" s="2386"/>
      <c r="OWR100" s="3646"/>
      <c r="OWS100" s="3647"/>
      <c r="OWT100" s="3648"/>
      <c r="OWU100" s="3646"/>
      <c r="OWV100" s="3647"/>
      <c r="OWW100" s="3646"/>
      <c r="OWX100" s="3643"/>
      <c r="OWY100" s="3643"/>
      <c r="OWZ100" s="3647"/>
      <c r="OXA100" s="3642"/>
      <c r="OXB100" s="3643"/>
      <c r="OXC100" s="3642"/>
      <c r="OXD100" s="3643"/>
      <c r="OXE100" s="3643"/>
      <c r="OXF100" s="3643"/>
      <c r="OXG100" s="3643"/>
      <c r="OXH100" s="3644"/>
      <c r="OXI100" s="3645"/>
      <c r="OXJ100" s="2386"/>
      <c r="OXK100" s="3646"/>
      <c r="OXL100" s="3647"/>
      <c r="OXM100" s="3648"/>
      <c r="OXN100" s="3646"/>
      <c r="OXO100" s="3647"/>
      <c r="OXP100" s="3646"/>
      <c r="OXQ100" s="3643"/>
      <c r="OXR100" s="3643"/>
      <c r="OXS100" s="3647"/>
      <c r="OXT100" s="3642"/>
      <c r="OXU100" s="3643"/>
      <c r="OXV100" s="3642"/>
      <c r="OXW100" s="3643"/>
      <c r="OXX100" s="3643"/>
      <c r="OXY100" s="3643"/>
      <c r="OXZ100" s="3643"/>
      <c r="OYA100" s="3644"/>
      <c r="OYB100" s="3645"/>
      <c r="OYC100" s="2386"/>
      <c r="OYD100" s="3646"/>
      <c r="OYE100" s="3647"/>
      <c r="OYF100" s="3648"/>
      <c r="OYG100" s="3646"/>
      <c r="OYH100" s="3647"/>
      <c r="OYI100" s="3646"/>
      <c r="OYJ100" s="3643"/>
      <c r="OYK100" s="3643"/>
      <c r="OYL100" s="3647"/>
      <c r="OYM100" s="3642"/>
      <c r="OYN100" s="3643"/>
      <c r="OYO100" s="3642"/>
      <c r="OYP100" s="3643"/>
      <c r="OYQ100" s="3643"/>
      <c r="OYR100" s="3643"/>
      <c r="OYS100" s="3643"/>
      <c r="OYT100" s="3644"/>
      <c r="OYU100" s="3645"/>
      <c r="OYV100" s="2386"/>
      <c r="OYW100" s="3646"/>
      <c r="OYX100" s="3647"/>
      <c r="OYY100" s="3648"/>
      <c r="OYZ100" s="3646"/>
      <c r="OZA100" s="3647"/>
      <c r="OZB100" s="3646"/>
      <c r="OZC100" s="3643"/>
      <c r="OZD100" s="3643"/>
      <c r="OZE100" s="3647"/>
      <c r="OZF100" s="3642"/>
      <c r="OZG100" s="3643"/>
      <c r="OZH100" s="3642"/>
      <c r="OZI100" s="3643"/>
      <c r="OZJ100" s="3643"/>
      <c r="OZK100" s="3643"/>
      <c r="OZL100" s="3643"/>
      <c r="OZM100" s="3644"/>
      <c r="OZN100" s="3645"/>
      <c r="OZO100" s="2386"/>
      <c r="OZP100" s="3646"/>
      <c r="OZQ100" s="3647"/>
      <c r="OZR100" s="3648"/>
      <c r="OZS100" s="3646"/>
      <c r="OZT100" s="3647"/>
      <c r="OZU100" s="3646"/>
      <c r="OZV100" s="3643"/>
      <c r="OZW100" s="3643"/>
      <c r="OZX100" s="3647"/>
      <c r="OZY100" s="3642"/>
      <c r="OZZ100" s="3643"/>
      <c r="PAA100" s="3642"/>
      <c r="PAB100" s="3643"/>
      <c r="PAC100" s="3643"/>
      <c r="PAD100" s="3643"/>
      <c r="PAE100" s="3643"/>
      <c r="PAF100" s="3644"/>
      <c r="PAG100" s="3645"/>
      <c r="PAH100" s="2386"/>
      <c r="PAI100" s="3646"/>
      <c r="PAJ100" s="3647"/>
      <c r="PAK100" s="3648"/>
      <c r="PAL100" s="3646"/>
      <c r="PAM100" s="3647"/>
      <c r="PAN100" s="3646"/>
      <c r="PAO100" s="3643"/>
      <c r="PAP100" s="3643"/>
      <c r="PAQ100" s="3647"/>
      <c r="PAR100" s="3642"/>
      <c r="PAS100" s="3643"/>
      <c r="PAT100" s="3642"/>
      <c r="PAU100" s="3643"/>
      <c r="PAV100" s="3643"/>
      <c r="PAW100" s="3643"/>
      <c r="PAX100" s="3643"/>
      <c r="PAY100" s="3644"/>
      <c r="PAZ100" s="3645"/>
      <c r="PBA100" s="2386"/>
      <c r="PBB100" s="3646"/>
      <c r="PBC100" s="3647"/>
      <c r="PBD100" s="3648"/>
      <c r="PBE100" s="3646"/>
      <c r="PBF100" s="3647"/>
      <c r="PBG100" s="3646"/>
      <c r="PBH100" s="3643"/>
      <c r="PBI100" s="3643"/>
      <c r="PBJ100" s="3647"/>
      <c r="PBK100" s="3642"/>
      <c r="PBL100" s="3643"/>
      <c r="PBM100" s="3642"/>
      <c r="PBN100" s="3643"/>
      <c r="PBO100" s="3643"/>
      <c r="PBP100" s="3643"/>
      <c r="PBQ100" s="3643"/>
      <c r="PBR100" s="3644"/>
      <c r="PBS100" s="3645"/>
      <c r="PBT100" s="2386"/>
      <c r="PBU100" s="3646"/>
      <c r="PBV100" s="3647"/>
      <c r="PBW100" s="3648"/>
      <c r="PBX100" s="3646"/>
      <c r="PBY100" s="3647"/>
      <c r="PBZ100" s="3646"/>
      <c r="PCA100" s="3643"/>
      <c r="PCB100" s="3643"/>
      <c r="PCC100" s="3647"/>
      <c r="PCD100" s="3642"/>
      <c r="PCE100" s="3643"/>
      <c r="PCF100" s="3642"/>
      <c r="PCG100" s="3643"/>
      <c r="PCH100" s="3643"/>
      <c r="PCI100" s="3643"/>
      <c r="PCJ100" s="3643"/>
      <c r="PCK100" s="3644"/>
      <c r="PCL100" s="3645"/>
      <c r="PCM100" s="2386"/>
      <c r="PCN100" s="3646"/>
      <c r="PCO100" s="3647"/>
      <c r="PCP100" s="3648"/>
      <c r="PCQ100" s="3646"/>
      <c r="PCR100" s="3647"/>
      <c r="PCS100" s="3646"/>
      <c r="PCT100" s="3643"/>
      <c r="PCU100" s="3643"/>
      <c r="PCV100" s="3647"/>
      <c r="PCW100" s="3642"/>
      <c r="PCX100" s="3643"/>
      <c r="PCY100" s="3642"/>
      <c r="PCZ100" s="3643"/>
      <c r="PDA100" s="3643"/>
      <c r="PDB100" s="3643"/>
      <c r="PDC100" s="3643"/>
      <c r="PDD100" s="3644"/>
      <c r="PDE100" s="3645"/>
      <c r="PDF100" s="2386"/>
      <c r="PDG100" s="3646"/>
      <c r="PDH100" s="3647"/>
      <c r="PDI100" s="3648"/>
      <c r="PDJ100" s="3646"/>
      <c r="PDK100" s="3647"/>
      <c r="PDL100" s="3646"/>
      <c r="PDM100" s="3643"/>
      <c r="PDN100" s="3643"/>
      <c r="PDO100" s="3647"/>
      <c r="PDP100" s="3642"/>
      <c r="PDQ100" s="3643"/>
      <c r="PDR100" s="3642"/>
      <c r="PDS100" s="3643"/>
      <c r="PDT100" s="3643"/>
      <c r="PDU100" s="3643"/>
      <c r="PDV100" s="3643"/>
      <c r="PDW100" s="3644"/>
      <c r="PDX100" s="3645"/>
      <c r="PDY100" s="2386"/>
      <c r="PDZ100" s="3646"/>
      <c r="PEA100" s="3647"/>
      <c r="PEB100" s="3648"/>
      <c r="PEC100" s="3646"/>
      <c r="PED100" s="3647"/>
      <c r="PEE100" s="3646"/>
      <c r="PEF100" s="3643"/>
      <c r="PEG100" s="3643"/>
      <c r="PEH100" s="3647"/>
      <c r="PEI100" s="3642"/>
      <c r="PEJ100" s="3643"/>
      <c r="PEK100" s="3642"/>
      <c r="PEL100" s="3643"/>
      <c r="PEM100" s="3643"/>
      <c r="PEN100" s="3643"/>
      <c r="PEO100" s="3643"/>
      <c r="PEP100" s="3644"/>
      <c r="PEQ100" s="3645"/>
      <c r="PER100" s="2386"/>
      <c r="PES100" s="3646"/>
      <c r="PET100" s="3647"/>
      <c r="PEU100" s="3648"/>
      <c r="PEV100" s="3646"/>
      <c r="PEW100" s="3647"/>
      <c r="PEX100" s="3646"/>
      <c r="PEY100" s="3643"/>
      <c r="PEZ100" s="3643"/>
      <c r="PFA100" s="3647"/>
      <c r="PFB100" s="3642"/>
      <c r="PFC100" s="3643"/>
      <c r="PFD100" s="3642"/>
      <c r="PFE100" s="3643"/>
      <c r="PFF100" s="3643"/>
      <c r="PFG100" s="3643"/>
      <c r="PFH100" s="3643"/>
      <c r="PFI100" s="3644"/>
      <c r="PFJ100" s="3645"/>
      <c r="PFK100" s="2386"/>
      <c r="PFL100" s="3646"/>
      <c r="PFM100" s="3647"/>
      <c r="PFN100" s="3648"/>
      <c r="PFO100" s="3646"/>
      <c r="PFP100" s="3647"/>
      <c r="PFQ100" s="3646"/>
      <c r="PFR100" s="3643"/>
      <c r="PFS100" s="3643"/>
      <c r="PFT100" s="3647"/>
      <c r="PFU100" s="3642"/>
      <c r="PFV100" s="3643"/>
      <c r="PFW100" s="3642"/>
      <c r="PFX100" s="3643"/>
      <c r="PFY100" s="3643"/>
      <c r="PFZ100" s="3643"/>
      <c r="PGA100" s="3643"/>
      <c r="PGB100" s="3644"/>
      <c r="PGC100" s="3645"/>
      <c r="PGD100" s="2386"/>
      <c r="PGE100" s="3646"/>
      <c r="PGF100" s="3647"/>
      <c r="PGG100" s="3648"/>
      <c r="PGH100" s="3646"/>
      <c r="PGI100" s="3647"/>
      <c r="PGJ100" s="3646"/>
      <c r="PGK100" s="3643"/>
      <c r="PGL100" s="3643"/>
      <c r="PGM100" s="3647"/>
      <c r="PGN100" s="3642"/>
      <c r="PGO100" s="3643"/>
      <c r="PGP100" s="3642"/>
      <c r="PGQ100" s="3643"/>
      <c r="PGR100" s="3643"/>
      <c r="PGS100" s="3643"/>
      <c r="PGT100" s="3643"/>
      <c r="PGU100" s="3644"/>
      <c r="PGV100" s="3645"/>
      <c r="PGW100" s="2386"/>
      <c r="PGX100" s="3646"/>
      <c r="PGY100" s="3647"/>
      <c r="PGZ100" s="3648"/>
      <c r="PHA100" s="3646"/>
      <c r="PHB100" s="3647"/>
      <c r="PHC100" s="3646"/>
      <c r="PHD100" s="3643"/>
      <c r="PHE100" s="3643"/>
      <c r="PHF100" s="3647"/>
      <c r="PHG100" s="3642"/>
      <c r="PHH100" s="3643"/>
      <c r="PHI100" s="3642"/>
      <c r="PHJ100" s="3643"/>
      <c r="PHK100" s="3643"/>
      <c r="PHL100" s="3643"/>
      <c r="PHM100" s="3643"/>
      <c r="PHN100" s="3644"/>
      <c r="PHO100" s="3645"/>
      <c r="PHP100" s="2386"/>
      <c r="PHQ100" s="3646"/>
      <c r="PHR100" s="3647"/>
      <c r="PHS100" s="3648"/>
      <c r="PHT100" s="3646"/>
      <c r="PHU100" s="3647"/>
      <c r="PHV100" s="3646"/>
      <c r="PHW100" s="3643"/>
      <c r="PHX100" s="3643"/>
      <c r="PHY100" s="3647"/>
      <c r="PHZ100" s="3642"/>
      <c r="PIA100" s="3643"/>
      <c r="PIB100" s="3642"/>
      <c r="PIC100" s="3643"/>
      <c r="PID100" s="3643"/>
      <c r="PIE100" s="3643"/>
      <c r="PIF100" s="3643"/>
      <c r="PIG100" s="3644"/>
      <c r="PIH100" s="3645"/>
      <c r="PII100" s="2386"/>
      <c r="PIJ100" s="3646"/>
      <c r="PIK100" s="3647"/>
      <c r="PIL100" s="3648"/>
      <c r="PIM100" s="3646"/>
      <c r="PIN100" s="3647"/>
      <c r="PIO100" s="3646"/>
      <c r="PIP100" s="3643"/>
      <c r="PIQ100" s="3643"/>
      <c r="PIR100" s="3647"/>
      <c r="PIS100" s="3642"/>
      <c r="PIT100" s="3643"/>
      <c r="PIU100" s="3642"/>
      <c r="PIV100" s="3643"/>
      <c r="PIW100" s="3643"/>
      <c r="PIX100" s="3643"/>
      <c r="PIY100" s="3643"/>
      <c r="PIZ100" s="3644"/>
      <c r="PJA100" s="3645"/>
      <c r="PJB100" s="2386"/>
      <c r="PJC100" s="3646"/>
      <c r="PJD100" s="3647"/>
      <c r="PJE100" s="3648"/>
      <c r="PJF100" s="3646"/>
      <c r="PJG100" s="3647"/>
      <c r="PJH100" s="3646"/>
      <c r="PJI100" s="3643"/>
      <c r="PJJ100" s="3643"/>
      <c r="PJK100" s="3647"/>
      <c r="PJL100" s="3642"/>
      <c r="PJM100" s="3643"/>
      <c r="PJN100" s="3642"/>
      <c r="PJO100" s="3643"/>
      <c r="PJP100" s="3643"/>
      <c r="PJQ100" s="3643"/>
      <c r="PJR100" s="3643"/>
      <c r="PJS100" s="3644"/>
      <c r="PJT100" s="3645"/>
      <c r="PJU100" s="2386"/>
      <c r="PJV100" s="3646"/>
      <c r="PJW100" s="3647"/>
      <c r="PJX100" s="3648"/>
      <c r="PJY100" s="3646"/>
      <c r="PJZ100" s="3647"/>
      <c r="PKA100" s="3646"/>
      <c r="PKB100" s="3643"/>
      <c r="PKC100" s="3643"/>
      <c r="PKD100" s="3647"/>
      <c r="PKE100" s="3642"/>
      <c r="PKF100" s="3643"/>
      <c r="PKG100" s="3642"/>
      <c r="PKH100" s="3643"/>
      <c r="PKI100" s="3643"/>
      <c r="PKJ100" s="3643"/>
      <c r="PKK100" s="3643"/>
      <c r="PKL100" s="3644"/>
      <c r="PKM100" s="3645"/>
      <c r="PKN100" s="2386"/>
      <c r="PKO100" s="3646"/>
      <c r="PKP100" s="3647"/>
      <c r="PKQ100" s="3648"/>
      <c r="PKR100" s="3646"/>
      <c r="PKS100" s="3647"/>
      <c r="PKT100" s="3646"/>
      <c r="PKU100" s="3643"/>
      <c r="PKV100" s="3643"/>
      <c r="PKW100" s="3647"/>
      <c r="PKX100" s="3642"/>
      <c r="PKY100" s="3643"/>
      <c r="PKZ100" s="3642"/>
      <c r="PLA100" s="3643"/>
      <c r="PLB100" s="3643"/>
      <c r="PLC100" s="3643"/>
      <c r="PLD100" s="3643"/>
      <c r="PLE100" s="3644"/>
      <c r="PLF100" s="3645"/>
      <c r="PLG100" s="2386"/>
      <c r="PLH100" s="3646"/>
      <c r="PLI100" s="3647"/>
      <c r="PLJ100" s="3648"/>
      <c r="PLK100" s="3646"/>
      <c r="PLL100" s="3647"/>
      <c r="PLM100" s="3646"/>
      <c r="PLN100" s="3643"/>
      <c r="PLO100" s="3643"/>
      <c r="PLP100" s="3647"/>
      <c r="PLQ100" s="3642"/>
      <c r="PLR100" s="3643"/>
      <c r="PLS100" s="3642"/>
      <c r="PLT100" s="3643"/>
      <c r="PLU100" s="3643"/>
      <c r="PLV100" s="3643"/>
      <c r="PLW100" s="3643"/>
      <c r="PLX100" s="3644"/>
      <c r="PLY100" s="3645"/>
      <c r="PLZ100" s="2386"/>
      <c r="PMA100" s="3646"/>
      <c r="PMB100" s="3647"/>
      <c r="PMC100" s="3648"/>
      <c r="PMD100" s="3646"/>
      <c r="PME100" s="3647"/>
      <c r="PMF100" s="3646"/>
      <c r="PMG100" s="3643"/>
      <c r="PMH100" s="3643"/>
      <c r="PMI100" s="3647"/>
      <c r="PMJ100" s="3642"/>
      <c r="PMK100" s="3643"/>
      <c r="PML100" s="3642"/>
      <c r="PMM100" s="3643"/>
      <c r="PMN100" s="3643"/>
      <c r="PMO100" s="3643"/>
      <c r="PMP100" s="3643"/>
      <c r="PMQ100" s="3644"/>
      <c r="PMR100" s="3645"/>
      <c r="PMS100" s="2386"/>
      <c r="PMT100" s="3646"/>
      <c r="PMU100" s="3647"/>
      <c r="PMV100" s="3648"/>
      <c r="PMW100" s="3646"/>
      <c r="PMX100" s="3647"/>
      <c r="PMY100" s="3646"/>
      <c r="PMZ100" s="3643"/>
      <c r="PNA100" s="3643"/>
      <c r="PNB100" s="3647"/>
      <c r="PNC100" s="3642"/>
      <c r="PND100" s="3643"/>
      <c r="PNE100" s="3642"/>
      <c r="PNF100" s="3643"/>
      <c r="PNG100" s="3643"/>
      <c r="PNH100" s="3643"/>
      <c r="PNI100" s="3643"/>
      <c r="PNJ100" s="3644"/>
      <c r="PNK100" s="3645"/>
      <c r="PNL100" s="2386"/>
      <c r="PNM100" s="3646"/>
      <c r="PNN100" s="3647"/>
      <c r="PNO100" s="3648"/>
      <c r="PNP100" s="3646"/>
      <c r="PNQ100" s="3647"/>
      <c r="PNR100" s="3646"/>
      <c r="PNS100" s="3643"/>
      <c r="PNT100" s="3643"/>
      <c r="PNU100" s="3647"/>
      <c r="PNV100" s="3642"/>
      <c r="PNW100" s="3643"/>
      <c r="PNX100" s="3642"/>
      <c r="PNY100" s="3643"/>
      <c r="PNZ100" s="3643"/>
      <c r="POA100" s="3643"/>
      <c r="POB100" s="3643"/>
      <c r="POC100" s="3644"/>
      <c r="POD100" s="3645"/>
      <c r="POE100" s="2386"/>
      <c r="POF100" s="3646"/>
      <c r="POG100" s="3647"/>
      <c r="POH100" s="3648"/>
      <c r="POI100" s="3646"/>
      <c r="POJ100" s="3647"/>
      <c r="POK100" s="3646"/>
      <c r="POL100" s="3643"/>
      <c r="POM100" s="3643"/>
      <c r="PON100" s="3647"/>
      <c r="POO100" s="3642"/>
      <c r="POP100" s="3643"/>
      <c r="POQ100" s="3642"/>
      <c r="POR100" s="3643"/>
      <c r="POS100" s="3643"/>
      <c r="POT100" s="3643"/>
      <c r="POU100" s="3643"/>
      <c r="POV100" s="3644"/>
      <c r="POW100" s="3645"/>
      <c r="POX100" s="2386"/>
      <c r="POY100" s="3646"/>
      <c r="POZ100" s="3647"/>
      <c r="PPA100" s="3648"/>
      <c r="PPB100" s="3646"/>
      <c r="PPC100" s="3647"/>
      <c r="PPD100" s="3646"/>
      <c r="PPE100" s="3643"/>
      <c r="PPF100" s="3643"/>
      <c r="PPG100" s="3647"/>
      <c r="PPH100" s="3642"/>
      <c r="PPI100" s="3643"/>
      <c r="PPJ100" s="3642"/>
      <c r="PPK100" s="3643"/>
      <c r="PPL100" s="3643"/>
      <c r="PPM100" s="3643"/>
      <c r="PPN100" s="3643"/>
      <c r="PPO100" s="3644"/>
      <c r="PPP100" s="3645"/>
      <c r="PPQ100" s="2386"/>
      <c r="PPR100" s="3646"/>
      <c r="PPS100" s="3647"/>
      <c r="PPT100" s="3648"/>
      <c r="PPU100" s="3646"/>
      <c r="PPV100" s="3647"/>
      <c r="PPW100" s="3646"/>
      <c r="PPX100" s="3643"/>
      <c r="PPY100" s="3643"/>
      <c r="PPZ100" s="3647"/>
      <c r="PQA100" s="3642"/>
      <c r="PQB100" s="3643"/>
      <c r="PQC100" s="3642"/>
      <c r="PQD100" s="3643"/>
      <c r="PQE100" s="3643"/>
      <c r="PQF100" s="3643"/>
      <c r="PQG100" s="3643"/>
      <c r="PQH100" s="3644"/>
      <c r="PQI100" s="3645"/>
      <c r="PQJ100" s="2386"/>
      <c r="PQK100" s="3646"/>
      <c r="PQL100" s="3647"/>
      <c r="PQM100" s="3648"/>
      <c r="PQN100" s="3646"/>
      <c r="PQO100" s="3647"/>
      <c r="PQP100" s="3646"/>
      <c r="PQQ100" s="3643"/>
      <c r="PQR100" s="3643"/>
      <c r="PQS100" s="3647"/>
      <c r="PQT100" s="3642"/>
      <c r="PQU100" s="3643"/>
      <c r="PQV100" s="3642"/>
      <c r="PQW100" s="3643"/>
      <c r="PQX100" s="3643"/>
      <c r="PQY100" s="3643"/>
      <c r="PQZ100" s="3643"/>
      <c r="PRA100" s="3644"/>
      <c r="PRB100" s="3645"/>
      <c r="PRC100" s="2386"/>
      <c r="PRD100" s="3646"/>
      <c r="PRE100" s="3647"/>
      <c r="PRF100" s="3648"/>
      <c r="PRG100" s="3646"/>
      <c r="PRH100" s="3647"/>
      <c r="PRI100" s="3646"/>
      <c r="PRJ100" s="3643"/>
      <c r="PRK100" s="3643"/>
      <c r="PRL100" s="3647"/>
      <c r="PRM100" s="3642"/>
      <c r="PRN100" s="3643"/>
      <c r="PRO100" s="3642"/>
      <c r="PRP100" s="3643"/>
      <c r="PRQ100" s="3643"/>
      <c r="PRR100" s="3643"/>
      <c r="PRS100" s="3643"/>
      <c r="PRT100" s="3644"/>
      <c r="PRU100" s="3645"/>
      <c r="PRV100" s="2386"/>
      <c r="PRW100" s="3646"/>
      <c r="PRX100" s="3647"/>
      <c r="PRY100" s="3648"/>
      <c r="PRZ100" s="3646"/>
      <c r="PSA100" s="3647"/>
      <c r="PSB100" s="3646"/>
      <c r="PSC100" s="3643"/>
      <c r="PSD100" s="3643"/>
      <c r="PSE100" s="3647"/>
      <c r="PSF100" s="3642"/>
      <c r="PSG100" s="3643"/>
      <c r="PSH100" s="3642"/>
      <c r="PSI100" s="3643"/>
      <c r="PSJ100" s="3643"/>
      <c r="PSK100" s="3643"/>
      <c r="PSL100" s="3643"/>
      <c r="PSM100" s="3644"/>
      <c r="PSN100" s="3645"/>
      <c r="PSO100" s="2386"/>
      <c r="PSP100" s="3646"/>
      <c r="PSQ100" s="3647"/>
      <c r="PSR100" s="3648"/>
      <c r="PSS100" s="3646"/>
      <c r="PST100" s="3647"/>
      <c r="PSU100" s="3646"/>
      <c r="PSV100" s="3643"/>
      <c r="PSW100" s="3643"/>
      <c r="PSX100" s="3647"/>
      <c r="PSY100" s="3642"/>
      <c r="PSZ100" s="3643"/>
      <c r="PTA100" s="3642"/>
      <c r="PTB100" s="3643"/>
      <c r="PTC100" s="3643"/>
      <c r="PTD100" s="3643"/>
      <c r="PTE100" s="3643"/>
      <c r="PTF100" s="3644"/>
      <c r="PTG100" s="3645"/>
      <c r="PTH100" s="2386"/>
      <c r="PTI100" s="3646"/>
      <c r="PTJ100" s="3647"/>
      <c r="PTK100" s="3648"/>
      <c r="PTL100" s="3646"/>
      <c r="PTM100" s="3647"/>
      <c r="PTN100" s="3646"/>
      <c r="PTO100" s="3643"/>
      <c r="PTP100" s="3643"/>
      <c r="PTQ100" s="3647"/>
      <c r="PTR100" s="3642"/>
      <c r="PTS100" s="3643"/>
      <c r="PTT100" s="3642"/>
      <c r="PTU100" s="3643"/>
      <c r="PTV100" s="3643"/>
      <c r="PTW100" s="3643"/>
      <c r="PTX100" s="3643"/>
      <c r="PTY100" s="3644"/>
      <c r="PTZ100" s="3645"/>
      <c r="PUA100" s="2386"/>
      <c r="PUB100" s="3646"/>
      <c r="PUC100" s="3647"/>
      <c r="PUD100" s="3648"/>
      <c r="PUE100" s="3646"/>
      <c r="PUF100" s="3647"/>
      <c r="PUG100" s="3646"/>
      <c r="PUH100" s="3643"/>
      <c r="PUI100" s="3643"/>
      <c r="PUJ100" s="3647"/>
      <c r="PUK100" s="3642"/>
      <c r="PUL100" s="3643"/>
      <c r="PUM100" s="3642"/>
      <c r="PUN100" s="3643"/>
      <c r="PUO100" s="3643"/>
      <c r="PUP100" s="3643"/>
      <c r="PUQ100" s="3643"/>
      <c r="PUR100" s="3644"/>
      <c r="PUS100" s="3645"/>
      <c r="PUT100" s="2386"/>
      <c r="PUU100" s="3646"/>
      <c r="PUV100" s="3647"/>
      <c r="PUW100" s="3648"/>
      <c r="PUX100" s="3646"/>
      <c r="PUY100" s="3647"/>
      <c r="PUZ100" s="3646"/>
      <c r="PVA100" s="3643"/>
      <c r="PVB100" s="3643"/>
      <c r="PVC100" s="3647"/>
      <c r="PVD100" s="3642"/>
      <c r="PVE100" s="3643"/>
      <c r="PVF100" s="3642"/>
      <c r="PVG100" s="3643"/>
      <c r="PVH100" s="3643"/>
      <c r="PVI100" s="3643"/>
      <c r="PVJ100" s="3643"/>
      <c r="PVK100" s="3644"/>
      <c r="PVL100" s="3645"/>
      <c r="PVM100" s="2386"/>
      <c r="PVN100" s="3646"/>
      <c r="PVO100" s="3647"/>
      <c r="PVP100" s="3648"/>
      <c r="PVQ100" s="3646"/>
      <c r="PVR100" s="3647"/>
      <c r="PVS100" s="3646"/>
      <c r="PVT100" s="3643"/>
      <c r="PVU100" s="3643"/>
      <c r="PVV100" s="3647"/>
      <c r="PVW100" s="3642"/>
      <c r="PVX100" s="3643"/>
      <c r="PVY100" s="3642"/>
      <c r="PVZ100" s="3643"/>
      <c r="PWA100" s="3643"/>
      <c r="PWB100" s="3643"/>
      <c r="PWC100" s="3643"/>
      <c r="PWD100" s="3644"/>
      <c r="PWE100" s="3645"/>
      <c r="PWF100" s="2386"/>
      <c r="PWG100" s="3646"/>
      <c r="PWH100" s="3647"/>
      <c r="PWI100" s="3648"/>
      <c r="PWJ100" s="3646"/>
      <c r="PWK100" s="3647"/>
      <c r="PWL100" s="3646"/>
      <c r="PWM100" s="3643"/>
      <c r="PWN100" s="3643"/>
      <c r="PWO100" s="3647"/>
      <c r="PWP100" s="3642"/>
      <c r="PWQ100" s="3643"/>
      <c r="PWR100" s="3642"/>
      <c r="PWS100" s="3643"/>
      <c r="PWT100" s="3643"/>
      <c r="PWU100" s="3643"/>
      <c r="PWV100" s="3643"/>
      <c r="PWW100" s="3644"/>
      <c r="PWX100" s="3645"/>
      <c r="PWY100" s="2386"/>
      <c r="PWZ100" s="3646"/>
      <c r="PXA100" s="3647"/>
      <c r="PXB100" s="3648"/>
      <c r="PXC100" s="3646"/>
      <c r="PXD100" s="3647"/>
      <c r="PXE100" s="3646"/>
      <c r="PXF100" s="3643"/>
      <c r="PXG100" s="3643"/>
      <c r="PXH100" s="3647"/>
      <c r="PXI100" s="3642"/>
      <c r="PXJ100" s="3643"/>
      <c r="PXK100" s="3642"/>
      <c r="PXL100" s="3643"/>
      <c r="PXM100" s="3643"/>
      <c r="PXN100" s="3643"/>
      <c r="PXO100" s="3643"/>
      <c r="PXP100" s="3644"/>
      <c r="PXQ100" s="3645"/>
      <c r="PXR100" s="2386"/>
      <c r="PXS100" s="3646"/>
      <c r="PXT100" s="3647"/>
      <c r="PXU100" s="3648"/>
      <c r="PXV100" s="3646"/>
      <c r="PXW100" s="3647"/>
      <c r="PXX100" s="3646"/>
      <c r="PXY100" s="3643"/>
      <c r="PXZ100" s="3643"/>
      <c r="PYA100" s="3647"/>
      <c r="PYB100" s="3642"/>
      <c r="PYC100" s="3643"/>
      <c r="PYD100" s="3642"/>
      <c r="PYE100" s="3643"/>
      <c r="PYF100" s="3643"/>
      <c r="PYG100" s="3643"/>
      <c r="PYH100" s="3643"/>
      <c r="PYI100" s="3644"/>
      <c r="PYJ100" s="3645"/>
      <c r="PYK100" s="2386"/>
      <c r="PYL100" s="3646"/>
      <c r="PYM100" s="3647"/>
      <c r="PYN100" s="3648"/>
      <c r="PYO100" s="3646"/>
      <c r="PYP100" s="3647"/>
      <c r="PYQ100" s="3646"/>
      <c r="PYR100" s="3643"/>
      <c r="PYS100" s="3643"/>
      <c r="PYT100" s="3647"/>
      <c r="PYU100" s="3642"/>
      <c r="PYV100" s="3643"/>
      <c r="PYW100" s="3642"/>
      <c r="PYX100" s="3643"/>
      <c r="PYY100" s="3643"/>
      <c r="PYZ100" s="3643"/>
      <c r="PZA100" s="3643"/>
      <c r="PZB100" s="3644"/>
      <c r="PZC100" s="3645"/>
      <c r="PZD100" s="2386"/>
      <c r="PZE100" s="3646"/>
      <c r="PZF100" s="3647"/>
      <c r="PZG100" s="3648"/>
      <c r="PZH100" s="3646"/>
      <c r="PZI100" s="3647"/>
      <c r="PZJ100" s="3646"/>
      <c r="PZK100" s="3643"/>
      <c r="PZL100" s="3643"/>
      <c r="PZM100" s="3647"/>
      <c r="PZN100" s="3642"/>
      <c r="PZO100" s="3643"/>
      <c r="PZP100" s="3642"/>
      <c r="PZQ100" s="3643"/>
      <c r="PZR100" s="3643"/>
      <c r="PZS100" s="3643"/>
      <c r="PZT100" s="3643"/>
      <c r="PZU100" s="3644"/>
      <c r="PZV100" s="3645"/>
      <c r="PZW100" s="2386"/>
      <c r="PZX100" s="3646"/>
      <c r="PZY100" s="3647"/>
      <c r="PZZ100" s="3648"/>
      <c r="QAA100" s="3646"/>
      <c r="QAB100" s="3647"/>
      <c r="QAC100" s="3646"/>
      <c r="QAD100" s="3643"/>
      <c r="QAE100" s="3643"/>
      <c r="QAF100" s="3647"/>
      <c r="QAG100" s="3642"/>
      <c r="QAH100" s="3643"/>
      <c r="QAI100" s="3642"/>
      <c r="QAJ100" s="3643"/>
      <c r="QAK100" s="3643"/>
      <c r="QAL100" s="3643"/>
      <c r="QAM100" s="3643"/>
      <c r="QAN100" s="3644"/>
      <c r="QAO100" s="3645"/>
      <c r="QAP100" s="2386"/>
      <c r="QAQ100" s="3646"/>
      <c r="QAR100" s="3647"/>
      <c r="QAS100" s="3648"/>
      <c r="QAT100" s="3646"/>
      <c r="QAU100" s="3647"/>
      <c r="QAV100" s="3646"/>
      <c r="QAW100" s="3643"/>
      <c r="QAX100" s="3643"/>
      <c r="QAY100" s="3647"/>
      <c r="QAZ100" s="3642"/>
      <c r="QBA100" s="3643"/>
      <c r="QBB100" s="3642"/>
      <c r="QBC100" s="3643"/>
      <c r="QBD100" s="3643"/>
      <c r="QBE100" s="3643"/>
      <c r="QBF100" s="3643"/>
      <c r="QBG100" s="3644"/>
      <c r="QBH100" s="3645"/>
      <c r="QBI100" s="2386"/>
      <c r="QBJ100" s="3646"/>
      <c r="QBK100" s="3647"/>
      <c r="QBL100" s="3648"/>
      <c r="QBM100" s="3646"/>
      <c r="QBN100" s="3647"/>
      <c r="QBO100" s="3646"/>
      <c r="QBP100" s="3643"/>
      <c r="QBQ100" s="3643"/>
      <c r="QBR100" s="3647"/>
      <c r="QBS100" s="3642"/>
      <c r="QBT100" s="3643"/>
      <c r="QBU100" s="3642"/>
      <c r="QBV100" s="3643"/>
      <c r="QBW100" s="3643"/>
      <c r="QBX100" s="3643"/>
      <c r="QBY100" s="3643"/>
      <c r="QBZ100" s="3644"/>
      <c r="QCA100" s="3645"/>
      <c r="QCB100" s="2386"/>
      <c r="QCC100" s="3646"/>
      <c r="QCD100" s="3647"/>
      <c r="QCE100" s="3648"/>
      <c r="QCF100" s="3646"/>
      <c r="QCG100" s="3647"/>
      <c r="QCH100" s="3646"/>
      <c r="QCI100" s="3643"/>
      <c r="QCJ100" s="3643"/>
      <c r="QCK100" s="3647"/>
      <c r="QCL100" s="3642"/>
      <c r="QCM100" s="3643"/>
      <c r="QCN100" s="3642"/>
      <c r="QCO100" s="3643"/>
      <c r="QCP100" s="3643"/>
      <c r="QCQ100" s="3643"/>
      <c r="QCR100" s="3643"/>
      <c r="QCS100" s="3644"/>
      <c r="QCT100" s="3645"/>
      <c r="QCU100" s="2386"/>
      <c r="QCV100" s="3646"/>
      <c r="QCW100" s="3647"/>
      <c r="QCX100" s="3648"/>
      <c r="QCY100" s="3646"/>
      <c r="QCZ100" s="3647"/>
      <c r="QDA100" s="3646"/>
      <c r="QDB100" s="3643"/>
      <c r="QDC100" s="3643"/>
      <c r="QDD100" s="3647"/>
      <c r="QDE100" s="3642"/>
      <c r="QDF100" s="3643"/>
      <c r="QDG100" s="3642"/>
      <c r="QDH100" s="3643"/>
      <c r="QDI100" s="3643"/>
      <c r="QDJ100" s="3643"/>
      <c r="QDK100" s="3643"/>
      <c r="QDL100" s="3644"/>
      <c r="QDM100" s="3645"/>
      <c r="QDN100" s="2386"/>
      <c r="QDO100" s="3646"/>
      <c r="QDP100" s="3647"/>
      <c r="QDQ100" s="3648"/>
      <c r="QDR100" s="3646"/>
      <c r="QDS100" s="3647"/>
      <c r="QDT100" s="3646"/>
      <c r="QDU100" s="3643"/>
      <c r="QDV100" s="3643"/>
      <c r="QDW100" s="3647"/>
      <c r="QDX100" s="3642"/>
      <c r="QDY100" s="3643"/>
      <c r="QDZ100" s="3642"/>
      <c r="QEA100" s="3643"/>
      <c r="QEB100" s="3643"/>
      <c r="QEC100" s="3643"/>
      <c r="QED100" s="3643"/>
      <c r="QEE100" s="3644"/>
      <c r="QEF100" s="3645"/>
      <c r="QEG100" s="2386"/>
      <c r="QEH100" s="3646"/>
      <c r="QEI100" s="3647"/>
      <c r="QEJ100" s="3648"/>
      <c r="QEK100" s="3646"/>
      <c r="QEL100" s="3647"/>
      <c r="QEM100" s="3646"/>
      <c r="QEN100" s="3643"/>
      <c r="QEO100" s="3643"/>
      <c r="QEP100" s="3647"/>
      <c r="QEQ100" s="3642"/>
      <c r="QER100" s="3643"/>
      <c r="QES100" s="3642"/>
      <c r="QET100" s="3643"/>
      <c r="QEU100" s="3643"/>
      <c r="QEV100" s="3643"/>
      <c r="QEW100" s="3643"/>
      <c r="QEX100" s="3644"/>
      <c r="QEY100" s="3645"/>
      <c r="QEZ100" s="2386"/>
      <c r="QFA100" s="3646"/>
      <c r="QFB100" s="3647"/>
      <c r="QFC100" s="3648"/>
      <c r="QFD100" s="3646"/>
      <c r="QFE100" s="3647"/>
      <c r="QFF100" s="3646"/>
      <c r="QFG100" s="3643"/>
      <c r="QFH100" s="3643"/>
      <c r="QFI100" s="3647"/>
      <c r="QFJ100" s="3642"/>
      <c r="QFK100" s="3643"/>
      <c r="QFL100" s="3642"/>
      <c r="QFM100" s="3643"/>
      <c r="QFN100" s="3643"/>
      <c r="QFO100" s="3643"/>
      <c r="QFP100" s="3643"/>
      <c r="QFQ100" s="3644"/>
      <c r="QFR100" s="3645"/>
      <c r="QFS100" s="2386"/>
      <c r="QFT100" s="3646"/>
      <c r="QFU100" s="3647"/>
      <c r="QFV100" s="3648"/>
      <c r="QFW100" s="3646"/>
      <c r="QFX100" s="3647"/>
      <c r="QFY100" s="3646"/>
      <c r="QFZ100" s="3643"/>
      <c r="QGA100" s="3643"/>
      <c r="QGB100" s="3647"/>
      <c r="QGC100" s="3642"/>
      <c r="QGD100" s="3643"/>
      <c r="QGE100" s="3642"/>
      <c r="QGF100" s="3643"/>
      <c r="QGG100" s="3643"/>
      <c r="QGH100" s="3643"/>
      <c r="QGI100" s="3643"/>
      <c r="QGJ100" s="3644"/>
      <c r="QGK100" s="3645"/>
      <c r="QGL100" s="2386"/>
      <c r="QGM100" s="3646"/>
      <c r="QGN100" s="3647"/>
      <c r="QGO100" s="3648"/>
      <c r="QGP100" s="3646"/>
      <c r="QGQ100" s="3647"/>
      <c r="QGR100" s="3646"/>
      <c r="QGS100" s="3643"/>
      <c r="QGT100" s="3643"/>
      <c r="QGU100" s="3647"/>
      <c r="QGV100" s="3642"/>
      <c r="QGW100" s="3643"/>
      <c r="QGX100" s="3642"/>
      <c r="QGY100" s="3643"/>
      <c r="QGZ100" s="3643"/>
      <c r="QHA100" s="3643"/>
      <c r="QHB100" s="3643"/>
      <c r="QHC100" s="3644"/>
      <c r="QHD100" s="3645"/>
      <c r="QHE100" s="2386"/>
      <c r="QHF100" s="3646"/>
      <c r="QHG100" s="3647"/>
      <c r="QHH100" s="3648"/>
      <c r="QHI100" s="3646"/>
      <c r="QHJ100" s="3647"/>
      <c r="QHK100" s="3646"/>
      <c r="QHL100" s="3643"/>
      <c r="QHM100" s="3643"/>
      <c r="QHN100" s="3647"/>
      <c r="QHO100" s="3642"/>
      <c r="QHP100" s="3643"/>
      <c r="QHQ100" s="3642"/>
      <c r="QHR100" s="3643"/>
      <c r="QHS100" s="3643"/>
      <c r="QHT100" s="3643"/>
      <c r="QHU100" s="3643"/>
      <c r="QHV100" s="3644"/>
      <c r="QHW100" s="3645"/>
      <c r="QHX100" s="2386"/>
      <c r="QHY100" s="3646"/>
      <c r="QHZ100" s="3647"/>
      <c r="QIA100" s="3648"/>
      <c r="QIB100" s="3646"/>
      <c r="QIC100" s="3647"/>
      <c r="QID100" s="3646"/>
      <c r="QIE100" s="3643"/>
      <c r="QIF100" s="3643"/>
      <c r="QIG100" s="3647"/>
      <c r="QIH100" s="3642"/>
      <c r="QII100" s="3643"/>
      <c r="QIJ100" s="3642"/>
      <c r="QIK100" s="3643"/>
      <c r="QIL100" s="3643"/>
      <c r="QIM100" s="3643"/>
      <c r="QIN100" s="3643"/>
      <c r="QIO100" s="3644"/>
      <c r="QIP100" s="3645"/>
      <c r="QIQ100" s="2386"/>
      <c r="QIR100" s="3646"/>
      <c r="QIS100" s="3647"/>
      <c r="QIT100" s="3648"/>
      <c r="QIU100" s="3646"/>
      <c r="QIV100" s="3647"/>
      <c r="QIW100" s="3646"/>
      <c r="QIX100" s="3643"/>
      <c r="QIY100" s="3643"/>
      <c r="QIZ100" s="3647"/>
      <c r="QJA100" s="3642"/>
      <c r="QJB100" s="3643"/>
      <c r="QJC100" s="3642"/>
      <c r="QJD100" s="3643"/>
      <c r="QJE100" s="3643"/>
      <c r="QJF100" s="3643"/>
      <c r="QJG100" s="3643"/>
      <c r="QJH100" s="3644"/>
      <c r="QJI100" s="3645"/>
      <c r="QJJ100" s="2386"/>
      <c r="QJK100" s="3646"/>
      <c r="QJL100" s="3647"/>
      <c r="QJM100" s="3648"/>
      <c r="QJN100" s="3646"/>
      <c r="QJO100" s="3647"/>
      <c r="QJP100" s="3646"/>
      <c r="QJQ100" s="3643"/>
      <c r="QJR100" s="3643"/>
      <c r="QJS100" s="3647"/>
      <c r="QJT100" s="3642"/>
      <c r="QJU100" s="3643"/>
      <c r="QJV100" s="3642"/>
      <c r="QJW100" s="3643"/>
      <c r="QJX100" s="3643"/>
      <c r="QJY100" s="3643"/>
      <c r="QJZ100" s="3643"/>
      <c r="QKA100" s="3644"/>
      <c r="QKB100" s="3645"/>
      <c r="QKC100" s="2386"/>
      <c r="QKD100" s="3646"/>
      <c r="QKE100" s="3647"/>
      <c r="QKF100" s="3648"/>
      <c r="QKG100" s="3646"/>
      <c r="QKH100" s="3647"/>
      <c r="QKI100" s="3646"/>
      <c r="QKJ100" s="3643"/>
      <c r="QKK100" s="3643"/>
      <c r="QKL100" s="3647"/>
      <c r="QKM100" s="3642"/>
      <c r="QKN100" s="3643"/>
      <c r="QKO100" s="3642"/>
      <c r="QKP100" s="3643"/>
      <c r="QKQ100" s="3643"/>
      <c r="QKR100" s="3643"/>
      <c r="QKS100" s="3643"/>
      <c r="QKT100" s="3644"/>
      <c r="QKU100" s="3645"/>
      <c r="QKV100" s="2386"/>
      <c r="QKW100" s="3646"/>
      <c r="QKX100" s="3647"/>
      <c r="QKY100" s="3648"/>
      <c r="QKZ100" s="3646"/>
      <c r="QLA100" s="3647"/>
      <c r="QLB100" s="3646"/>
      <c r="QLC100" s="3643"/>
      <c r="QLD100" s="3643"/>
      <c r="QLE100" s="3647"/>
      <c r="QLF100" s="3642"/>
      <c r="QLG100" s="3643"/>
      <c r="QLH100" s="3642"/>
      <c r="QLI100" s="3643"/>
      <c r="QLJ100" s="3643"/>
      <c r="QLK100" s="3643"/>
      <c r="QLL100" s="3643"/>
      <c r="QLM100" s="3644"/>
      <c r="QLN100" s="3645"/>
      <c r="QLO100" s="2386"/>
      <c r="QLP100" s="3646"/>
      <c r="QLQ100" s="3647"/>
      <c r="QLR100" s="3648"/>
      <c r="QLS100" s="3646"/>
      <c r="QLT100" s="3647"/>
      <c r="QLU100" s="3646"/>
      <c r="QLV100" s="3643"/>
      <c r="QLW100" s="3643"/>
      <c r="QLX100" s="3647"/>
      <c r="QLY100" s="3642"/>
      <c r="QLZ100" s="3643"/>
      <c r="QMA100" s="3642"/>
      <c r="QMB100" s="3643"/>
      <c r="QMC100" s="3643"/>
      <c r="QMD100" s="3643"/>
      <c r="QME100" s="3643"/>
      <c r="QMF100" s="3644"/>
      <c r="QMG100" s="3645"/>
      <c r="QMH100" s="2386"/>
      <c r="QMI100" s="3646"/>
      <c r="QMJ100" s="3647"/>
      <c r="QMK100" s="3648"/>
      <c r="QML100" s="3646"/>
      <c r="QMM100" s="3647"/>
      <c r="QMN100" s="3646"/>
      <c r="QMO100" s="3643"/>
      <c r="QMP100" s="3643"/>
      <c r="QMQ100" s="3647"/>
      <c r="QMR100" s="3642"/>
      <c r="QMS100" s="3643"/>
      <c r="QMT100" s="3642"/>
      <c r="QMU100" s="3643"/>
      <c r="QMV100" s="3643"/>
      <c r="QMW100" s="3643"/>
      <c r="QMX100" s="3643"/>
      <c r="QMY100" s="3644"/>
      <c r="QMZ100" s="3645"/>
      <c r="QNA100" s="2386"/>
      <c r="QNB100" s="3646"/>
      <c r="QNC100" s="3647"/>
      <c r="QND100" s="3648"/>
      <c r="QNE100" s="3646"/>
      <c r="QNF100" s="3647"/>
      <c r="QNG100" s="3646"/>
      <c r="QNH100" s="3643"/>
      <c r="QNI100" s="3643"/>
      <c r="QNJ100" s="3647"/>
      <c r="QNK100" s="3642"/>
      <c r="QNL100" s="3643"/>
      <c r="QNM100" s="3642"/>
      <c r="QNN100" s="3643"/>
      <c r="QNO100" s="3643"/>
      <c r="QNP100" s="3643"/>
      <c r="QNQ100" s="3643"/>
      <c r="QNR100" s="3644"/>
      <c r="QNS100" s="3645"/>
      <c r="QNT100" s="2386"/>
      <c r="QNU100" s="3646"/>
      <c r="QNV100" s="3647"/>
      <c r="QNW100" s="3648"/>
      <c r="QNX100" s="3646"/>
      <c r="QNY100" s="3647"/>
      <c r="QNZ100" s="3646"/>
      <c r="QOA100" s="3643"/>
      <c r="QOB100" s="3643"/>
      <c r="QOC100" s="3647"/>
      <c r="QOD100" s="3642"/>
      <c r="QOE100" s="3643"/>
      <c r="QOF100" s="3642"/>
      <c r="QOG100" s="3643"/>
      <c r="QOH100" s="3643"/>
      <c r="QOI100" s="3643"/>
      <c r="QOJ100" s="3643"/>
      <c r="QOK100" s="3644"/>
      <c r="QOL100" s="3645"/>
      <c r="QOM100" s="2386"/>
      <c r="QON100" s="3646"/>
      <c r="QOO100" s="3647"/>
      <c r="QOP100" s="3648"/>
      <c r="QOQ100" s="3646"/>
      <c r="QOR100" s="3647"/>
      <c r="QOS100" s="3646"/>
      <c r="QOT100" s="3643"/>
      <c r="QOU100" s="3643"/>
      <c r="QOV100" s="3647"/>
      <c r="QOW100" s="3642"/>
      <c r="QOX100" s="3643"/>
      <c r="QOY100" s="3642"/>
      <c r="QOZ100" s="3643"/>
      <c r="QPA100" s="3643"/>
      <c r="QPB100" s="3643"/>
      <c r="QPC100" s="3643"/>
      <c r="QPD100" s="3644"/>
      <c r="QPE100" s="3645"/>
      <c r="QPF100" s="2386"/>
      <c r="QPG100" s="3646"/>
      <c r="QPH100" s="3647"/>
      <c r="QPI100" s="3648"/>
      <c r="QPJ100" s="3646"/>
      <c r="QPK100" s="3647"/>
      <c r="QPL100" s="3646"/>
      <c r="QPM100" s="3643"/>
      <c r="QPN100" s="3643"/>
      <c r="QPO100" s="3647"/>
      <c r="QPP100" s="3642"/>
      <c r="QPQ100" s="3643"/>
      <c r="QPR100" s="3642"/>
      <c r="QPS100" s="3643"/>
      <c r="QPT100" s="3643"/>
      <c r="QPU100" s="3643"/>
      <c r="QPV100" s="3643"/>
      <c r="QPW100" s="3644"/>
      <c r="QPX100" s="3645"/>
      <c r="QPY100" s="2386"/>
      <c r="QPZ100" s="3646"/>
      <c r="QQA100" s="3647"/>
      <c r="QQB100" s="3648"/>
      <c r="QQC100" s="3646"/>
      <c r="QQD100" s="3647"/>
      <c r="QQE100" s="3646"/>
      <c r="QQF100" s="3643"/>
      <c r="QQG100" s="3643"/>
      <c r="QQH100" s="3647"/>
      <c r="QQI100" s="3642"/>
      <c r="QQJ100" s="3643"/>
      <c r="QQK100" s="3642"/>
      <c r="QQL100" s="3643"/>
      <c r="QQM100" s="3643"/>
      <c r="QQN100" s="3643"/>
      <c r="QQO100" s="3643"/>
      <c r="QQP100" s="3644"/>
      <c r="QQQ100" s="3645"/>
      <c r="QQR100" s="2386"/>
      <c r="QQS100" s="3646"/>
      <c r="QQT100" s="3647"/>
      <c r="QQU100" s="3648"/>
      <c r="QQV100" s="3646"/>
      <c r="QQW100" s="3647"/>
      <c r="QQX100" s="3646"/>
      <c r="QQY100" s="3643"/>
      <c r="QQZ100" s="3643"/>
      <c r="QRA100" s="3647"/>
      <c r="QRB100" s="3642"/>
      <c r="QRC100" s="3643"/>
      <c r="QRD100" s="3642"/>
      <c r="QRE100" s="3643"/>
      <c r="QRF100" s="3643"/>
      <c r="QRG100" s="3643"/>
      <c r="QRH100" s="3643"/>
      <c r="QRI100" s="3644"/>
      <c r="QRJ100" s="3645"/>
      <c r="QRK100" s="2386"/>
      <c r="QRL100" s="3646"/>
      <c r="QRM100" s="3647"/>
      <c r="QRN100" s="3648"/>
      <c r="QRO100" s="3646"/>
      <c r="QRP100" s="3647"/>
      <c r="QRQ100" s="3646"/>
      <c r="QRR100" s="3643"/>
      <c r="QRS100" s="3643"/>
      <c r="QRT100" s="3647"/>
      <c r="QRU100" s="3642"/>
      <c r="QRV100" s="3643"/>
      <c r="QRW100" s="3642"/>
      <c r="QRX100" s="3643"/>
      <c r="QRY100" s="3643"/>
      <c r="QRZ100" s="3643"/>
      <c r="QSA100" s="3643"/>
      <c r="QSB100" s="3644"/>
      <c r="QSC100" s="3645"/>
      <c r="QSD100" s="2386"/>
      <c r="QSE100" s="3646"/>
      <c r="QSF100" s="3647"/>
      <c r="QSG100" s="3648"/>
      <c r="QSH100" s="3646"/>
      <c r="QSI100" s="3647"/>
      <c r="QSJ100" s="3646"/>
      <c r="QSK100" s="3643"/>
      <c r="QSL100" s="3643"/>
      <c r="QSM100" s="3647"/>
      <c r="QSN100" s="3642"/>
      <c r="QSO100" s="3643"/>
      <c r="QSP100" s="3642"/>
      <c r="QSQ100" s="3643"/>
      <c r="QSR100" s="3643"/>
      <c r="QSS100" s="3643"/>
      <c r="QST100" s="3643"/>
      <c r="QSU100" s="3644"/>
      <c r="QSV100" s="3645"/>
      <c r="QSW100" s="2386"/>
      <c r="QSX100" s="3646"/>
      <c r="QSY100" s="3647"/>
      <c r="QSZ100" s="3648"/>
      <c r="QTA100" s="3646"/>
      <c r="QTB100" s="3647"/>
      <c r="QTC100" s="3646"/>
      <c r="QTD100" s="3643"/>
      <c r="QTE100" s="3643"/>
      <c r="QTF100" s="3647"/>
      <c r="QTG100" s="3642"/>
      <c r="QTH100" s="3643"/>
      <c r="QTI100" s="3642"/>
      <c r="QTJ100" s="3643"/>
      <c r="QTK100" s="3643"/>
      <c r="QTL100" s="3643"/>
      <c r="QTM100" s="3643"/>
      <c r="QTN100" s="3644"/>
      <c r="QTO100" s="3645"/>
      <c r="QTP100" s="2386"/>
      <c r="QTQ100" s="3646"/>
      <c r="QTR100" s="3647"/>
      <c r="QTS100" s="3648"/>
      <c r="QTT100" s="3646"/>
      <c r="QTU100" s="3647"/>
      <c r="QTV100" s="3646"/>
      <c r="QTW100" s="3643"/>
      <c r="QTX100" s="3643"/>
      <c r="QTY100" s="3647"/>
      <c r="QTZ100" s="3642"/>
      <c r="QUA100" s="3643"/>
      <c r="QUB100" s="3642"/>
      <c r="QUC100" s="3643"/>
      <c r="QUD100" s="3643"/>
      <c r="QUE100" s="3643"/>
      <c r="QUF100" s="3643"/>
      <c r="QUG100" s="3644"/>
      <c r="QUH100" s="3645"/>
      <c r="QUI100" s="2386"/>
      <c r="QUJ100" s="3646"/>
      <c r="QUK100" s="3647"/>
      <c r="QUL100" s="3648"/>
      <c r="QUM100" s="3646"/>
      <c r="QUN100" s="3647"/>
      <c r="QUO100" s="3646"/>
      <c r="QUP100" s="3643"/>
      <c r="QUQ100" s="3643"/>
      <c r="QUR100" s="3647"/>
      <c r="QUS100" s="3642"/>
      <c r="QUT100" s="3643"/>
      <c r="QUU100" s="3642"/>
      <c r="QUV100" s="3643"/>
      <c r="QUW100" s="3643"/>
      <c r="QUX100" s="3643"/>
      <c r="QUY100" s="3643"/>
      <c r="QUZ100" s="3644"/>
      <c r="QVA100" s="3645"/>
      <c r="QVB100" s="2386"/>
      <c r="QVC100" s="3646"/>
      <c r="QVD100" s="3647"/>
      <c r="QVE100" s="3648"/>
      <c r="QVF100" s="3646"/>
      <c r="QVG100" s="3647"/>
      <c r="QVH100" s="3646"/>
      <c r="QVI100" s="3643"/>
      <c r="QVJ100" s="3643"/>
      <c r="QVK100" s="3647"/>
      <c r="QVL100" s="3642"/>
      <c r="QVM100" s="3643"/>
      <c r="QVN100" s="3642"/>
      <c r="QVO100" s="3643"/>
      <c r="QVP100" s="3643"/>
      <c r="QVQ100" s="3643"/>
      <c r="QVR100" s="3643"/>
      <c r="QVS100" s="3644"/>
      <c r="QVT100" s="3645"/>
      <c r="QVU100" s="2386"/>
      <c r="QVV100" s="3646"/>
      <c r="QVW100" s="3647"/>
      <c r="QVX100" s="3648"/>
      <c r="QVY100" s="3646"/>
      <c r="QVZ100" s="3647"/>
      <c r="QWA100" s="3646"/>
      <c r="QWB100" s="3643"/>
      <c r="QWC100" s="3643"/>
      <c r="QWD100" s="3647"/>
      <c r="QWE100" s="3642"/>
      <c r="QWF100" s="3643"/>
      <c r="QWG100" s="3642"/>
      <c r="QWH100" s="3643"/>
      <c r="QWI100" s="3643"/>
      <c r="QWJ100" s="3643"/>
      <c r="QWK100" s="3643"/>
      <c r="QWL100" s="3644"/>
      <c r="QWM100" s="3645"/>
      <c r="QWN100" s="2386"/>
      <c r="QWO100" s="3646"/>
      <c r="QWP100" s="3647"/>
      <c r="QWQ100" s="3648"/>
      <c r="QWR100" s="3646"/>
      <c r="QWS100" s="3647"/>
      <c r="QWT100" s="3646"/>
      <c r="QWU100" s="3643"/>
      <c r="QWV100" s="3643"/>
      <c r="QWW100" s="3647"/>
      <c r="QWX100" s="3642"/>
      <c r="QWY100" s="3643"/>
      <c r="QWZ100" s="3642"/>
      <c r="QXA100" s="3643"/>
      <c r="QXB100" s="3643"/>
      <c r="QXC100" s="3643"/>
      <c r="QXD100" s="3643"/>
      <c r="QXE100" s="3644"/>
      <c r="QXF100" s="3645"/>
      <c r="QXG100" s="2386"/>
      <c r="QXH100" s="3646"/>
      <c r="QXI100" s="3647"/>
      <c r="QXJ100" s="3648"/>
      <c r="QXK100" s="3646"/>
      <c r="QXL100" s="3647"/>
      <c r="QXM100" s="3646"/>
      <c r="QXN100" s="3643"/>
      <c r="QXO100" s="3643"/>
      <c r="QXP100" s="3647"/>
      <c r="QXQ100" s="3642"/>
      <c r="QXR100" s="3643"/>
      <c r="QXS100" s="3642"/>
      <c r="QXT100" s="3643"/>
      <c r="QXU100" s="3643"/>
      <c r="QXV100" s="3643"/>
      <c r="QXW100" s="3643"/>
      <c r="QXX100" s="3644"/>
      <c r="QXY100" s="3645"/>
      <c r="QXZ100" s="2386"/>
      <c r="QYA100" s="3646"/>
      <c r="QYB100" s="3647"/>
      <c r="QYC100" s="3648"/>
      <c r="QYD100" s="3646"/>
      <c r="QYE100" s="3647"/>
      <c r="QYF100" s="3646"/>
      <c r="QYG100" s="3643"/>
      <c r="QYH100" s="3643"/>
      <c r="QYI100" s="3647"/>
      <c r="QYJ100" s="3642"/>
      <c r="QYK100" s="3643"/>
      <c r="QYL100" s="3642"/>
      <c r="QYM100" s="3643"/>
      <c r="QYN100" s="3643"/>
      <c r="QYO100" s="3643"/>
      <c r="QYP100" s="3643"/>
      <c r="QYQ100" s="3644"/>
      <c r="QYR100" s="3645"/>
      <c r="QYS100" s="2386"/>
      <c r="QYT100" s="3646"/>
      <c r="QYU100" s="3647"/>
      <c r="QYV100" s="3648"/>
      <c r="QYW100" s="3646"/>
      <c r="QYX100" s="3647"/>
      <c r="QYY100" s="3646"/>
      <c r="QYZ100" s="3643"/>
      <c r="QZA100" s="3643"/>
      <c r="QZB100" s="3647"/>
      <c r="QZC100" s="3642"/>
      <c r="QZD100" s="3643"/>
      <c r="QZE100" s="3642"/>
      <c r="QZF100" s="3643"/>
      <c r="QZG100" s="3643"/>
      <c r="QZH100" s="3643"/>
      <c r="QZI100" s="3643"/>
      <c r="QZJ100" s="3644"/>
      <c r="QZK100" s="3645"/>
      <c r="QZL100" s="2386"/>
      <c r="QZM100" s="3646"/>
      <c r="QZN100" s="3647"/>
      <c r="QZO100" s="3648"/>
      <c r="QZP100" s="3646"/>
      <c r="QZQ100" s="3647"/>
      <c r="QZR100" s="3646"/>
      <c r="QZS100" s="3643"/>
      <c r="QZT100" s="3643"/>
      <c r="QZU100" s="3647"/>
      <c r="QZV100" s="3642"/>
      <c r="QZW100" s="3643"/>
      <c r="QZX100" s="3642"/>
      <c r="QZY100" s="3643"/>
      <c r="QZZ100" s="3643"/>
      <c r="RAA100" s="3643"/>
      <c r="RAB100" s="3643"/>
      <c r="RAC100" s="3644"/>
      <c r="RAD100" s="3645"/>
      <c r="RAE100" s="2386"/>
      <c r="RAF100" s="3646"/>
      <c r="RAG100" s="3647"/>
      <c r="RAH100" s="3648"/>
      <c r="RAI100" s="3646"/>
      <c r="RAJ100" s="3647"/>
      <c r="RAK100" s="3646"/>
      <c r="RAL100" s="3643"/>
      <c r="RAM100" s="3643"/>
      <c r="RAN100" s="3647"/>
      <c r="RAO100" s="3642"/>
      <c r="RAP100" s="3643"/>
      <c r="RAQ100" s="3642"/>
      <c r="RAR100" s="3643"/>
      <c r="RAS100" s="3643"/>
      <c r="RAT100" s="3643"/>
      <c r="RAU100" s="3643"/>
      <c r="RAV100" s="3644"/>
      <c r="RAW100" s="3645"/>
      <c r="RAX100" s="2386"/>
      <c r="RAY100" s="3646"/>
      <c r="RAZ100" s="3647"/>
      <c r="RBA100" s="3648"/>
      <c r="RBB100" s="3646"/>
      <c r="RBC100" s="3647"/>
      <c r="RBD100" s="3646"/>
      <c r="RBE100" s="3643"/>
      <c r="RBF100" s="3643"/>
      <c r="RBG100" s="3647"/>
      <c r="RBH100" s="3642"/>
      <c r="RBI100" s="3643"/>
      <c r="RBJ100" s="3642"/>
      <c r="RBK100" s="3643"/>
      <c r="RBL100" s="3643"/>
      <c r="RBM100" s="3643"/>
      <c r="RBN100" s="3643"/>
      <c r="RBO100" s="3644"/>
      <c r="RBP100" s="3645"/>
      <c r="RBQ100" s="2386"/>
      <c r="RBR100" s="3646"/>
      <c r="RBS100" s="3647"/>
      <c r="RBT100" s="3648"/>
      <c r="RBU100" s="3646"/>
      <c r="RBV100" s="3647"/>
      <c r="RBW100" s="3646"/>
      <c r="RBX100" s="3643"/>
      <c r="RBY100" s="3643"/>
      <c r="RBZ100" s="3647"/>
      <c r="RCA100" s="3642"/>
      <c r="RCB100" s="3643"/>
      <c r="RCC100" s="3642"/>
      <c r="RCD100" s="3643"/>
      <c r="RCE100" s="3643"/>
      <c r="RCF100" s="3643"/>
      <c r="RCG100" s="3643"/>
      <c r="RCH100" s="3644"/>
      <c r="RCI100" s="3645"/>
      <c r="RCJ100" s="2386"/>
      <c r="RCK100" s="3646"/>
      <c r="RCL100" s="3647"/>
      <c r="RCM100" s="3648"/>
      <c r="RCN100" s="3646"/>
      <c r="RCO100" s="3647"/>
      <c r="RCP100" s="3646"/>
      <c r="RCQ100" s="3643"/>
      <c r="RCR100" s="3643"/>
      <c r="RCS100" s="3647"/>
      <c r="RCT100" s="3642"/>
      <c r="RCU100" s="3643"/>
      <c r="RCV100" s="3642"/>
      <c r="RCW100" s="3643"/>
      <c r="RCX100" s="3643"/>
      <c r="RCY100" s="3643"/>
      <c r="RCZ100" s="3643"/>
      <c r="RDA100" s="3644"/>
      <c r="RDB100" s="3645"/>
      <c r="RDC100" s="2386"/>
      <c r="RDD100" s="3646"/>
      <c r="RDE100" s="3647"/>
      <c r="RDF100" s="3648"/>
      <c r="RDG100" s="3646"/>
      <c r="RDH100" s="3647"/>
      <c r="RDI100" s="3646"/>
      <c r="RDJ100" s="3643"/>
      <c r="RDK100" s="3643"/>
      <c r="RDL100" s="3647"/>
      <c r="RDM100" s="3642"/>
      <c r="RDN100" s="3643"/>
      <c r="RDO100" s="3642"/>
      <c r="RDP100" s="3643"/>
      <c r="RDQ100" s="3643"/>
      <c r="RDR100" s="3643"/>
      <c r="RDS100" s="3643"/>
      <c r="RDT100" s="3644"/>
      <c r="RDU100" s="3645"/>
      <c r="RDV100" s="2386"/>
      <c r="RDW100" s="3646"/>
      <c r="RDX100" s="3647"/>
      <c r="RDY100" s="3648"/>
      <c r="RDZ100" s="3646"/>
      <c r="REA100" s="3647"/>
      <c r="REB100" s="3646"/>
      <c r="REC100" s="3643"/>
      <c r="RED100" s="3643"/>
      <c r="REE100" s="3647"/>
      <c r="REF100" s="3642"/>
      <c r="REG100" s="3643"/>
      <c r="REH100" s="3642"/>
      <c r="REI100" s="3643"/>
      <c r="REJ100" s="3643"/>
      <c r="REK100" s="3643"/>
      <c r="REL100" s="3643"/>
      <c r="REM100" s="3644"/>
      <c r="REN100" s="3645"/>
      <c r="REO100" s="2386"/>
      <c r="REP100" s="3646"/>
      <c r="REQ100" s="3647"/>
      <c r="RER100" s="3648"/>
      <c r="RES100" s="3646"/>
      <c r="RET100" s="3647"/>
      <c r="REU100" s="3646"/>
      <c r="REV100" s="3643"/>
      <c r="REW100" s="3643"/>
      <c r="REX100" s="3647"/>
      <c r="REY100" s="3642"/>
      <c r="REZ100" s="3643"/>
      <c r="RFA100" s="3642"/>
      <c r="RFB100" s="3643"/>
      <c r="RFC100" s="3643"/>
      <c r="RFD100" s="3643"/>
      <c r="RFE100" s="3643"/>
      <c r="RFF100" s="3644"/>
      <c r="RFG100" s="3645"/>
      <c r="RFH100" s="2386"/>
      <c r="RFI100" s="3646"/>
      <c r="RFJ100" s="3647"/>
      <c r="RFK100" s="3648"/>
      <c r="RFL100" s="3646"/>
      <c r="RFM100" s="3647"/>
      <c r="RFN100" s="3646"/>
      <c r="RFO100" s="3643"/>
      <c r="RFP100" s="3643"/>
      <c r="RFQ100" s="3647"/>
      <c r="RFR100" s="3642"/>
      <c r="RFS100" s="3643"/>
      <c r="RFT100" s="3642"/>
      <c r="RFU100" s="3643"/>
      <c r="RFV100" s="3643"/>
      <c r="RFW100" s="3643"/>
      <c r="RFX100" s="3643"/>
      <c r="RFY100" s="3644"/>
      <c r="RFZ100" s="3645"/>
      <c r="RGA100" s="2386"/>
      <c r="RGB100" s="3646"/>
      <c r="RGC100" s="3647"/>
      <c r="RGD100" s="3648"/>
      <c r="RGE100" s="3646"/>
      <c r="RGF100" s="3647"/>
      <c r="RGG100" s="3646"/>
      <c r="RGH100" s="3643"/>
      <c r="RGI100" s="3643"/>
      <c r="RGJ100" s="3647"/>
      <c r="RGK100" s="3642"/>
      <c r="RGL100" s="3643"/>
      <c r="RGM100" s="3642"/>
      <c r="RGN100" s="3643"/>
      <c r="RGO100" s="3643"/>
      <c r="RGP100" s="3643"/>
      <c r="RGQ100" s="3643"/>
      <c r="RGR100" s="3644"/>
      <c r="RGS100" s="3645"/>
      <c r="RGT100" s="2386"/>
      <c r="RGU100" s="3646"/>
      <c r="RGV100" s="3647"/>
      <c r="RGW100" s="3648"/>
      <c r="RGX100" s="3646"/>
      <c r="RGY100" s="3647"/>
      <c r="RGZ100" s="3646"/>
      <c r="RHA100" s="3643"/>
      <c r="RHB100" s="3643"/>
      <c r="RHC100" s="3647"/>
      <c r="RHD100" s="3642"/>
      <c r="RHE100" s="3643"/>
      <c r="RHF100" s="3642"/>
      <c r="RHG100" s="3643"/>
      <c r="RHH100" s="3643"/>
      <c r="RHI100" s="3643"/>
      <c r="RHJ100" s="3643"/>
      <c r="RHK100" s="3644"/>
      <c r="RHL100" s="3645"/>
      <c r="RHM100" s="2386"/>
      <c r="RHN100" s="3646"/>
      <c r="RHO100" s="3647"/>
      <c r="RHP100" s="3648"/>
      <c r="RHQ100" s="3646"/>
      <c r="RHR100" s="3647"/>
      <c r="RHS100" s="3646"/>
      <c r="RHT100" s="3643"/>
      <c r="RHU100" s="3643"/>
      <c r="RHV100" s="3647"/>
      <c r="RHW100" s="3642"/>
      <c r="RHX100" s="3643"/>
      <c r="RHY100" s="3642"/>
      <c r="RHZ100" s="3643"/>
      <c r="RIA100" s="3643"/>
      <c r="RIB100" s="3643"/>
      <c r="RIC100" s="3643"/>
      <c r="RID100" s="3644"/>
      <c r="RIE100" s="3645"/>
      <c r="RIF100" s="2386"/>
      <c r="RIG100" s="3646"/>
      <c r="RIH100" s="3647"/>
      <c r="RII100" s="3648"/>
      <c r="RIJ100" s="3646"/>
      <c r="RIK100" s="3647"/>
      <c r="RIL100" s="3646"/>
      <c r="RIM100" s="3643"/>
      <c r="RIN100" s="3643"/>
      <c r="RIO100" s="3647"/>
      <c r="RIP100" s="3642"/>
      <c r="RIQ100" s="3643"/>
      <c r="RIR100" s="3642"/>
      <c r="RIS100" s="3643"/>
      <c r="RIT100" s="3643"/>
      <c r="RIU100" s="3643"/>
      <c r="RIV100" s="3643"/>
      <c r="RIW100" s="3644"/>
      <c r="RIX100" s="3645"/>
      <c r="RIY100" s="2386"/>
      <c r="RIZ100" s="3646"/>
      <c r="RJA100" s="3647"/>
      <c r="RJB100" s="3648"/>
      <c r="RJC100" s="3646"/>
      <c r="RJD100" s="3647"/>
      <c r="RJE100" s="3646"/>
      <c r="RJF100" s="3643"/>
      <c r="RJG100" s="3643"/>
      <c r="RJH100" s="3647"/>
      <c r="RJI100" s="3642"/>
      <c r="RJJ100" s="3643"/>
      <c r="RJK100" s="3642"/>
      <c r="RJL100" s="3643"/>
      <c r="RJM100" s="3643"/>
      <c r="RJN100" s="3643"/>
      <c r="RJO100" s="3643"/>
      <c r="RJP100" s="3644"/>
      <c r="RJQ100" s="3645"/>
      <c r="RJR100" s="2386"/>
      <c r="RJS100" s="3646"/>
      <c r="RJT100" s="3647"/>
      <c r="RJU100" s="3648"/>
      <c r="RJV100" s="3646"/>
      <c r="RJW100" s="3647"/>
      <c r="RJX100" s="3646"/>
      <c r="RJY100" s="3643"/>
      <c r="RJZ100" s="3643"/>
      <c r="RKA100" s="3647"/>
      <c r="RKB100" s="3642"/>
      <c r="RKC100" s="3643"/>
      <c r="RKD100" s="3642"/>
      <c r="RKE100" s="3643"/>
      <c r="RKF100" s="3643"/>
      <c r="RKG100" s="3643"/>
      <c r="RKH100" s="3643"/>
      <c r="RKI100" s="3644"/>
      <c r="RKJ100" s="3645"/>
      <c r="RKK100" s="2386"/>
      <c r="RKL100" s="3646"/>
      <c r="RKM100" s="3647"/>
      <c r="RKN100" s="3648"/>
      <c r="RKO100" s="3646"/>
      <c r="RKP100" s="3647"/>
      <c r="RKQ100" s="3646"/>
      <c r="RKR100" s="3643"/>
      <c r="RKS100" s="3643"/>
      <c r="RKT100" s="3647"/>
      <c r="RKU100" s="3642"/>
      <c r="RKV100" s="3643"/>
      <c r="RKW100" s="3642"/>
      <c r="RKX100" s="3643"/>
      <c r="RKY100" s="3643"/>
      <c r="RKZ100" s="3643"/>
      <c r="RLA100" s="3643"/>
      <c r="RLB100" s="3644"/>
      <c r="RLC100" s="3645"/>
      <c r="RLD100" s="2386"/>
      <c r="RLE100" s="3646"/>
      <c r="RLF100" s="3647"/>
      <c r="RLG100" s="3648"/>
      <c r="RLH100" s="3646"/>
      <c r="RLI100" s="3647"/>
      <c r="RLJ100" s="3646"/>
      <c r="RLK100" s="3643"/>
      <c r="RLL100" s="3643"/>
      <c r="RLM100" s="3647"/>
      <c r="RLN100" s="3642"/>
      <c r="RLO100" s="3643"/>
      <c r="RLP100" s="3642"/>
      <c r="RLQ100" s="3643"/>
      <c r="RLR100" s="3643"/>
      <c r="RLS100" s="3643"/>
      <c r="RLT100" s="3643"/>
      <c r="RLU100" s="3644"/>
      <c r="RLV100" s="3645"/>
      <c r="RLW100" s="2386"/>
      <c r="RLX100" s="3646"/>
      <c r="RLY100" s="3647"/>
      <c r="RLZ100" s="3648"/>
      <c r="RMA100" s="3646"/>
      <c r="RMB100" s="3647"/>
      <c r="RMC100" s="3646"/>
      <c r="RMD100" s="3643"/>
      <c r="RME100" s="3643"/>
      <c r="RMF100" s="3647"/>
      <c r="RMG100" s="3642"/>
      <c r="RMH100" s="3643"/>
      <c r="RMI100" s="3642"/>
      <c r="RMJ100" s="3643"/>
      <c r="RMK100" s="3643"/>
      <c r="RML100" s="3643"/>
      <c r="RMM100" s="3643"/>
      <c r="RMN100" s="3644"/>
      <c r="RMO100" s="3645"/>
      <c r="RMP100" s="2386"/>
      <c r="RMQ100" s="3646"/>
      <c r="RMR100" s="3647"/>
      <c r="RMS100" s="3648"/>
      <c r="RMT100" s="3646"/>
      <c r="RMU100" s="3647"/>
      <c r="RMV100" s="3646"/>
      <c r="RMW100" s="3643"/>
      <c r="RMX100" s="3643"/>
      <c r="RMY100" s="3647"/>
      <c r="RMZ100" s="3642"/>
      <c r="RNA100" s="3643"/>
      <c r="RNB100" s="3642"/>
      <c r="RNC100" s="3643"/>
      <c r="RND100" s="3643"/>
      <c r="RNE100" s="3643"/>
      <c r="RNF100" s="3643"/>
      <c r="RNG100" s="3644"/>
      <c r="RNH100" s="3645"/>
      <c r="RNI100" s="2386"/>
      <c r="RNJ100" s="3646"/>
      <c r="RNK100" s="3647"/>
      <c r="RNL100" s="3648"/>
      <c r="RNM100" s="3646"/>
      <c r="RNN100" s="3647"/>
      <c r="RNO100" s="3646"/>
      <c r="RNP100" s="3643"/>
      <c r="RNQ100" s="3643"/>
      <c r="RNR100" s="3647"/>
      <c r="RNS100" s="3642"/>
      <c r="RNT100" s="3643"/>
      <c r="RNU100" s="3642"/>
      <c r="RNV100" s="3643"/>
      <c r="RNW100" s="3643"/>
      <c r="RNX100" s="3643"/>
      <c r="RNY100" s="3643"/>
      <c r="RNZ100" s="3644"/>
      <c r="ROA100" s="3645"/>
      <c r="ROB100" s="2386"/>
      <c r="ROC100" s="3646"/>
      <c r="ROD100" s="3647"/>
      <c r="ROE100" s="3648"/>
      <c r="ROF100" s="3646"/>
      <c r="ROG100" s="3647"/>
      <c r="ROH100" s="3646"/>
      <c r="ROI100" s="3643"/>
      <c r="ROJ100" s="3643"/>
      <c r="ROK100" s="3647"/>
      <c r="ROL100" s="3642"/>
      <c r="ROM100" s="3643"/>
      <c r="RON100" s="3642"/>
      <c r="ROO100" s="3643"/>
      <c r="ROP100" s="3643"/>
      <c r="ROQ100" s="3643"/>
      <c r="ROR100" s="3643"/>
      <c r="ROS100" s="3644"/>
      <c r="ROT100" s="3645"/>
      <c r="ROU100" s="2386"/>
      <c r="ROV100" s="3646"/>
      <c r="ROW100" s="3647"/>
      <c r="ROX100" s="3648"/>
      <c r="ROY100" s="3646"/>
      <c r="ROZ100" s="3647"/>
      <c r="RPA100" s="3646"/>
      <c r="RPB100" s="3643"/>
      <c r="RPC100" s="3643"/>
      <c r="RPD100" s="3647"/>
      <c r="RPE100" s="3642"/>
      <c r="RPF100" s="3643"/>
      <c r="RPG100" s="3642"/>
      <c r="RPH100" s="3643"/>
      <c r="RPI100" s="3643"/>
      <c r="RPJ100" s="3643"/>
      <c r="RPK100" s="3643"/>
      <c r="RPL100" s="3644"/>
      <c r="RPM100" s="3645"/>
      <c r="RPN100" s="2386"/>
      <c r="RPO100" s="3646"/>
      <c r="RPP100" s="3647"/>
      <c r="RPQ100" s="3648"/>
      <c r="RPR100" s="3646"/>
      <c r="RPS100" s="3647"/>
      <c r="RPT100" s="3646"/>
      <c r="RPU100" s="3643"/>
      <c r="RPV100" s="3643"/>
      <c r="RPW100" s="3647"/>
      <c r="RPX100" s="3642"/>
      <c r="RPY100" s="3643"/>
      <c r="RPZ100" s="3642"/>
      <c r="RQA100" s="3643"/>
      <c r="RQB100" s="3643"/>
      <c r="RQC100" s="3643"/>
      <c r="RQD100" s="3643"/>
      <c r="RQE100" s="3644"/>
      <c r="RQF100" s="3645"/>
      <c r="RQG100" s="2386"/>
      <c r="RQH100" s="3646"/>
      <c r="RQI100" s="3647"/>
      <c r="RQJ100" s="3648"/>
      <c r="RQK100" s="3646"/>
      <c r="RQL100" s="3647"/>
      <c r="RQM100" s="3646"/>
      <c r="RQN100" s="3643"/>
      <c r="RQO100" s="3643"/>
      <c r="RQP100" s="3647"/>
      <c r="RQQ100" s="3642"/>
      <c r="RQR100" s="3643"/>
      <c r="RQS100" s="3642"/>
      <c r="RQT100" s="3643"/>
      <c r="RQU100" s="3643"/>
      <c r="RQV100" s="3643"/>
      <c r="RQW100" s="3643"/>
      <c r="RQX100" s="3644"/>
      <c r="RQY100" s="3645"/>
      <c r="RQZ100" s="2386"/>
      <c r="RRA100" s="3646"/>
      <c r="RRB100" s="3647"/>
      <c r="RRC100" s="3648"/>
      <c r="RRD100" s="3646"/>
      <c r="RRE100" s="3647"/>
      <c r="RRF100" s="3646"/>
      <c r="RRG100" s="3643"/>
      <c r="RRH100" s="3643"/>
      <c r="RRI100" s="3647"/>
      <c r="RRJ100" s="3642"/>
      <c r="RRK100" s="3643"/>
      <c r="RRL100" s="3642"/>
      <c r="RRM100" s="3643"/>
      <c r="RRN100" s="3643"/>
      <c r="RRO100" s="3643"/>
      <c r="RRP100" s="3643"/>
      <c r="RRQ100" s="3644"/>
      <c r="RRR100" s="3645"/>
      <c r="RRS100" s="2386"/>
      <c r="RRT100" s="3646"/>
      <c r="RRU100" s="3647"/>
      <c r="RRV100" s="3648"/>
      <c r="RRW100" s="3646"/>
      <c r="RRX100" s="3647"/>
      <c r="RRY100" s="3646"/>
      <c r="RRZ100" s="3643"/>
      <c r="RSA100" s="3643"/>
      <c r="RSB100" s="3647"/>
      <c r="RSC100" s="3642"/>
      <c r="RSD100" s="3643"/>
      <c r="RSE100" s="3642"/>
      <c r="RSF100" s="3643"/>
      <c r="RSG100" s="3643"/>
      <c r="RSH100" s="3643"/>
      <c r="RSI100" s="3643"/>
      <c r="RSJ100" s="3644"/>
      <c r="RSK100" s="3645"/>
      <c r="RSL100" s="2386"/>
      <c r="RSM100" s="3646"/>
      <c r="RSN100" s="3647"/>
      <c r="RSO100" s="3648"/>
      <c r="RSP100" s="3646"/>
      <c r="RSQ100" s="3647"/>
      <c r="RSR100" s="3646"/>
      <c r="RSS100" s="3643"/>
      <c r="RST100" s="3643"/>
      <c r="RSU100" s="3647"/>
      <c r="RSV100" s="3642"/>
      <c r="RSW100" s="3643"/>
      <c r="RSX100" s="3642"/>
      <c r="RSY100" s="3643"/>
      <c r="RSZ100" s="3643"/>
      <c r="RTA100" s="3643"/>
      <c r="RTB100" s="3643"/>
      <c r="RTC100" s="3644"/>
      <c r="RTD100" s="3645"/>
      <c r="RTE100" s="2386"/>
      <c r="RTF100" s="3646"/>
      <c r="RTG100" s="3647"/>
      <c r="RTH100" s="3648"/>
      <c r="RTI100" s="3646"/>
      <c r="RTJ100" s="3647"/>
      <c r="RTK100" s="3646"/>
      <c r="RTL100" s="3643"/>
      <c r="RTM100" s="3643"/>
      <c r="RTN100" s="3647"/>
      <c r="RTO100" s="3642"/>
      <c r="RTP100" s="3643"/>
      <c r="RTQ100" s="3642"/>
      <c r="RTR100" s="3643"/>
      <c r="RTS100" s="3643"/>
      <c r="RTT100" s="3643"/>
      <c r="RTU100" s="3643"/>
      <c r="RTV100" s="3644"/>
      <c r="RTW100" s="3645"/>
      <c r="RTX100" s="2386"/>
      <c r="RTY100" s="3646"/>
      <c r="RTZ100" s="3647"/>
      <c r="RUA100" s="3648"/>
      <c r="RUB100" s="3646"/>
      <c r="RUC100" s="3647"/>
      <c r="RUD100" s="3646"/>
      <c r="RUE100" s="3643"/>
      <c r="RUF100" s="3643"/>
      <c r="RUG100" s="3647"/>
      <c r="RUH100" s="3642"/>
      <c r="RUI100" s="3643"/>
      <c r="RUJ100" s="3642"/>
      <c r="RUK100" s="3643"/>
      <c r="RUL100" s="3643"/>
      <c r="RUM100" s="3643"/>
      <c r="RUN100" s="3643"/>
      <c r="RUO100" s="3644"/>
      <c r="RUP100" s="3645"/>
      <c r="RUQ100" s="2386"/>
      <c r="RUR100" s="3646"/>
      <c r="RUS100" s="3647"/>
      <c r="RUT100" s="3648"/>
      <c r="RUU100" s="3646"/>
      <c r="RUV100" s="3647"/>
      <c r="RUW100" s="3646"/>
      <c r="RUX100" s="3643"/>
      <c r="RUY100" s="3643"/>
      <c r="RUZ100" s="3647"/>
      <c r="RVA100" s="3642"/>
      <c r="RVB100" s="3643"/>
      <c r="RVC100" s="3642"/>
      <c r="RVD100" s="3643"/>
      <c r="RVE100" s="3643"/>
      <c r="RVF100" s="3643"/>
      <c r="RVG100" s="3643"/>
      <c r="RVH100" s="3644"/>
      <c r="RVI100" s="3645"/>
      <c r="RVJ100" s="2386"/>
      <c r="RVK100" s="3646"/>
      <c r="RVL100" s="3647"/>
      <c r="RVM100" s="3648"/>
      <c r="RVN100" s="3646"/>
      <c r="RVO100" s="3647"/>
      <c r="RVP100" s="3646"/>
      <c r="RVQ100" s="3643"/>
      <c r="RVR100" s="3643"/>
      <c r="RVS100" s="3647"/>
      <c r="RVT100" s="3642"/>
      <c r="RVU100" s="3643"/>
      <c r="RVV100" s="3642"/>
      <c r="RVW100" s="3643"/>
      <c r="RVX100" s="3643"/>
      <c r="RVY100" s="3643"/>
      <c r="RVZ100" s="3643"/>
      <c r="RWA100" s="3644"/>
      <c r="RWB100" s="3645"/>
      <c r="RWC100" s="2386"/>
      <c r="RWD100" s="3646"/>
      <c r="RWE100" s="3647"/>
      <c r="RWF100" s="3648"/>
      <c r="RWG100" s="3646"/>
      <c r="RWH100" s="3647"/>
      <c r="RWI100" s="3646"/>
      <c r="RWJ100" s="3643"/>
      <c r="RWK100" s="3643"/>
      <c r="RWL100" s="3647"/>
      <c r="RWM100" s="3642"/>
      <c r="RWN100" s="3643"/>
      <c r="RWO100" s="3642"/>
      <c r="RWP100" s="3643"/>
      <c r="RWQ100" s="3643"/>
      <c r="RWR100" s="3643"/>
      <c r="RWS100" s="3643"/>
      <c r="RWT100" s="3644"/>
      <c r="RWU100" s="3645"/>
      <c r="RWV100" s="2386"/>
      <c r="RWW100" s="3646"/>
      <c r="RWX100" s="3647"/>
      <c r="RWY100" s="3648"/>
      <c r="RWZ100" s="3646"/>
      <c r="RXA100" s="3647"/>
      <c r="RXB100" s="3646"/>
      <c r="RXC100" s="3643"/>
      <c r="RXD100" s="3643"/>
      <c r="RXE100" s="3647"/>
      <c r="RXF100" s="3642"/>
      <c r="RXG100" s="3643"/>
      <c r="RXH100" s="3642"/>
      <c r="RXI100" s="3643"/>
      <c r="RXJ100" s="3643"/>
      <c r="RXK100" s="3643"/>
      <c r="RXL100" s="3643"/>
      <c r="RXM100" s="3644"/>
      <c r="RXN100" s="3645"/>
      <c r="RXO100" s="2386"/>
      <c r="RXP100" s="3646"/>
      <c r="RXQ100" s="3647"/>
      <c r="RXR100" s="3648"/>
      <c r="RXS100" s="3646"/>
      <c r="RXT100" s="3647"/>
      <c r="RXU100" s="3646"/>
      <c r="RXV100" s="3643"/>
      <c r="RXW100" s="3643"/>
      <c r="RXX100" s="3647"/>
      <c r="RXY100" s="3642"/>
      <c r="RXZ100" s="3643"/>
      <c r="RYA100" s="3642"/>
      <c r="RYB100" s="3643"/>
      <c r="RYC100" s="3643"/>
      <c r="RYD100" s="3643"/>
      <c r="RYE100" s="3643"/>
      <c r="RYF100" s="3644"/>
      <c r="RYG100" s="3645"/>
      <c r="RYH100" s="2386"/>
      <c r="RYI100" s="3646"/>
      <c r="RYJ100" s="3647"/>
      <c r="RYK100" s="3648"/>
      <c r="RYL100" s="3646"/>
      <c r="RYM100" s="3647"/>
      <c r="RYN100" s="3646"/>
      <c r="RYO100" s="3643"/>
      <c r="RYP100" s="3643"/>
      <c r="RYQ100" s="3647"/>
      <c r="RYR100" s="3642"/>
      <c r="RYS100" s="3643"/>
      <c r="RYT100" s="3642"/>
      <c r="RYU100" s="3643"/>
      <c r="RYV100" s="3643"/>
      <c r="RYW100" s="3643"/>
      <c r="RYX100" s="3643"/>
      <c r="RYY100" s="3644"/>
      <c r="RYZ100" s="3645"/>
      <c r="RZA100" s="2386"/>
      <c r="RZB100" s="3646"/>
      <c r="RZC100" s="3647"/>
      <c r="RZD100" s="3648"/>
      <c r="RZE100" s="3646"/>
      <c r="RZF100" s="3647"/>
      <c r="RZG100" s="3646"/>
      <c r="RZH100" s="3643"/>
      <c r="RZI100" s="3643"/>
      <c r="RZJ100" s="3647"/>
      <c r="RZK100" s="3642"/>
      <c r="RZL100" s="3643"/>
      <c r="RZM100" s="3642"/>
      <c r="RZN100" s="3643"/>
      <c r="RZO100" s="3643"/>
      <c r="RZP100" s="3643"/>
      <c r="RZQ100" s="3643"/>
      <c r="RZR100" s="3644"/>
      <c r="RZS100" s="3645"/>
      <c r="RZT100" s="2386"/>
      <c r="RZU100" s="3646"/>
      <c r="RZV100" s="3647"/>
      <c r="RZW100" s="3648"/>
      <c r="RZX100" s="3646"/>
      <c r="RZY100" s="3647"/>
      <c r="RZZ100" s="3646"/>
      <c r="SAA100" s="3643"/>
      <c r="SAB100" s="3643"/>
      <c r="SAC100" s="3647"/>
      <c r="SAD100" s="3642"/>
      <c r="SAE100" s="3643"/>
      <c r="SAF100" s="3642"/>
      <c r="SAG100" s="3643"/>
      <c r="SAH100" s="3643"/>
      <c r="SAI100" s="3643"/>
      <c r="SAJ100" s="3643"/>
      <c r="SAK100" s="3644"/>
      <c r="SAL100" s="3645"/>
      <c r="SAM100" s="2386"/>
      <c r="SAN100" s="3646"/>
      <c r="SAO100" s="3647"/>
      <c r="SAP100" s="3648"/>
      <c r="SAQ100" s="3646"/>
      <c r="SAR100" s="3647"/>
      <c r="SAS100" s="3646"/>
      <c r="SAT100" s="3643"/>
      <c r="SAU100" s="3643"/>
      <c r="SAV100" s="3647"/>
      <c r="SAW100" s="3642"/>
      <c r="SAX100" s="3643"/>
      <c r="SAY100" s="3642"/>
      <c r="SAZ100" s="3643"/>
      <c r="SBA100" s="3643"/>
      <c r="SBB100" s="3643"/>
      <c r="SBC100" s="3643"/>
      <c r="SBD100" s="3644"/>
      <c r="SBE100" s="3645"/>
      <c r="SBF100" s="2386"/>
      <c r="SBG100" s="3646"/>
      <c r="SBH100" s="3647"/>
      <c r="SBI100" s="3648"/>
      <c r="SBJ100" s="3646"/>
      <c r="SBK100" s="3647"/>
      <c r="SBL100" s="3646"/>
      <c r="SBM100" s="3643"/>
      <c r="SBN100" s="3643"/>
      <c r="SBO100" s="3647"/>
      <c r="SBP100" s="3642"/>
      <c r="SBQ100" s="3643"/>
      <c r="SBR100" s="3642"/>
      <c r="SBS100" s="3643"/>
      <c r="SBT100" s="3643"/>
      <c r="SBU100" s="3643"/>
      <c r="SBV100" s="3643"/>
      <c r="SBW100" s="3644"/>
      <c r="SBX100" s="3645"/>
      <c r="SBY100" s="2386"/>
      <c r="SBZ100" s="3646"/>
      <c r="SCA100" s="3647"/>
      <c r="SCB100" s="3648"/>
      <c r="SCC100" s="3646"/>
      <c r="SCD100" s="3647"/>
      <c r="SCE100" s="3646"/>
      <c r="SCF100" s="3643"/>
      <c r="SCG100" s="3643"/>
      <c r="SCH100" s="3647"/>
      <c r="SCI100" s="3642"/>
      <c r="SCJ100" s="3643"/>
      <c r="SCK100" s="3642"/>
      <c r="SCL100" s="3643"/>
      <c r="SCM100" s="3643"/>
      <c r="SCN100" s="3643"/>
      <c r="SCO100" s="3643"/>
      <c r="SCP100" s="3644"/>
      <c r="SCQ100" s="3645"/>
      <c r="SCR100" s="2386"/>
      <c r="SCS100" s="3646"/>
      <c r="SCT100" s="3647"/>
      <c r="SCU100" s="3648"/>
      <c r="SCV100" s="3646"/>
      <c r="SCW100" s="3647"/>
      <c r="SCX100" s="3646"/>
      <c r="SCY100" s="3643"/>
      <c r="SCZ100" s="3643"/>
      <c r="SDA100" s="3647"/>
      <c r="SDB100" s="3642"/>
      <c r="SDC100" s="3643"/>
      <c r="SDD100" s="3642"/>
      <c r="SDE100" s="3643"/>
      <c r="SDF100" s="3643"/>
      <c r="SDG100" s="3643"/>
      <c r="SDH100" s="3643"/>
      <c r="SDI100" s="3644"/>
      <c r="SDJ100" s="3645"/>
      <c r="SDK100" s="2386"/>
      <c r="SDL100" s="3646"/>
      <c r="SDM100" s="3647"/>
      <c r="SDN100" s="3648"/>
      <c r="SDO100" s="3646"/>
      <c r="SDP100" s="3647"/>
      <c r="SDQ100" s="3646"/>
      <c r="SDR100" s="3643"/>
      <c r="SDS100" s="3643"/>
      <c r="SDT100" s="3647"/>
      <c r="SDU100" s="3642"/>
      <c r="SDV100" s="3643"/>
      <c r="SDW100" s="3642"/>
      <c r="SDX100" s="3643"/>
      <c r="SDY100" s="3643"/>
      <c r="SDZ100" s="3643"/>
      <c r="SEA100" s="3643"/>
      <c r="SEB100" s="3644"/>
      <c r="SEC100" s="3645"/>
      <c r="SED100" s="2386"/>
      <c r="SEE100" s="3646"/>
      <c r="SEF100" s="3647"/>
      <c r="SEG100" s="3648"/>
      <c r="SEH100" s="3646"/>
      <c r="SEI100" s="3647"/>
      <c r="SEJ100" s="3646"/>
      <c r="SEK100" s="3643"/>
      <c r="SEL100" s="3643"/>
      <c r="SEM100" s="3647"/>
      <c r="SEN100" s="3642"/>
      <c r="SEO100" s="3643"/>
      <c r="SEP100" s="3642"/>
      <c r="SEQ100" s="3643"/>
      <c r="SER100" s="3643"/>
      <c r="SES100" s="3643"/>
      <c r="SET100" s="3643"/>
      <c r="SEU100" s="3644"/>
      <c r="SEV100" s="3645"/>
      <c r="SEW100" s="2386"/>
      <c r="SEX100" s="3646"/>
      <c r="SEY100" s="3647"/>
      <c r="SEZ100" s="3648"/>
      <c r="SFA100" s="3646"/>
      <c r="SFB100" s="3647"/>
      <c r="SFC100" s="3646"/>
      <c r="SFD100" s="3643"/>
      <c r="SFE100" s="3643"/>
      <c r="SFF100" s="3647"/>
      <c r="SFG100" s="3642"/>
      <c r="SFH100" s="3643"/>
      <c r="SFI100" s="3642"/>
      <c r="SFJ100" s="3643"/>
      <c r="SFK100" s="3643"/>
      <c r="SFL100" s="3643"/>
      <c r="SFM100" s="3643"/>
      <c r="SFN100" s="3644"/>
      <c r="SFO100" s="3645"/>
      <c r="SFP100" s="2386"/>
      <c r="SFQ100" s="3646"/>
      <c r="SFR100" s="3647"/>
      <c r="SFS100" s="3648"/>
      <c r="SFT100" s="3646"/>
      <c r="SFU100" s="3647"/>
      <c r="SFV100" s="3646"/>
      <c r="SFW100" s="3643"/>
      <c r="SFX100" s="3643"/>
      <c r="SFY100" s="3647"/>
      <c r="SFZ100" s="3642"/>
      <c r="SGA100" s="3643"/>
      <c r="SGB100" s="3642"/>
      <c r="SGC100" s="3643"/>
      <c r="SGD100" s="3643"/>
      <c r="SGE100" s="3643"/>
      <c r="SGF100" s="3643"/>
      <c r="SGG100" s="3644"/>
      <c r="SGH100" s="3645"/>
      <c r="SGI100" s="2386"/>
      <c r="SGJ100" s="3646"/>
      <c r="SGK100" s="3647"/>
      <c r="SGL100" s="3648"/>
      <c r="SGM100" s="3646"/>
      <c r="SGN100" s="3647"/>
      <c r="SGO100" s="3646"/>
      <c r="SGP100" s="3643"/>
      <c r="SGQ100" s="3643"/>
      <c r="SGR100" s="3647"/>
      <c r="SGS100" s="3642"/>
      <c r="SGT100" s="3643"/>
      <c r="SGU100" s="3642"/>
      <c r="SGV100" s="3643"/>
      <c r="SGW100" s="3643"/>
      <c r="SGX100" s="3643"/>
      <c r="SGY100" s="3643"/>
      <c r="SGZ100" s="3644"/>
      <c r="SHA100" s="3645"/>
      <c r="SHB100" s="2386"/>
      <c r="SHC100" s="3646"/>
      <c r="SHD100" s="3647"/>
      <c r="SHE100" s="3648"/>
      <c r="SHF100" s="3646"/>
      <c r="SHG100" s="3647"/>
      <c r="SHH100" s="3646"/>
      <c r="SHI100" s="3643"/>
      <c r="SHJ100" s="3643"/>
      <c r="SHK100" s="3647"/>
      <c r="SHL100" s="3642"/>
      <c r="SHM100" s="3643"/>
      <c r="SHN100" s="3642"/>
      <c r="SHO100" s="3643"/>
      <c r="SHP100" s="3643"/>
      <c r="SHQ100" s="3643"/>
      <c r="SHR100" s="3643"/>
      <c r="SHS100" s="3644"/>
      <c r="SHT100" s="3645"/>
      <c r="SHU100" s="2386"/>
      <c r="SHV100" s="3646"/>
      <c r="SHW100" s="3647"/>
      <c r="SHX100" s="3648"/>
      <c r="SHY100" s="3646"/>
      <c r="SHZ100" s="3647"/>
      <c r="SIA100" s="3646"/>
      <c r="SIB100" s="3643"/>
      <c r="SIC100" s="3643"/>
      <c r="SID100" s="3647"/>
      <c r="SIE100" s="3642"/>
      <c r="SIF100" s="3643"/>
      <c r="SIG100" s="3642"/>
      <c r="SIH100" s="3643"/>
      <c r="SII100" s="3643"/>
      <c r="SIJ100" s="3643"/>
      <c r="SIK100" s="3643"/>
      <c r="SIL100" s="3644"/>
      <c r="SIM100" s="3645"/>
      <c r="SIN100" s="2386"/>
      <c r="SIO100" s="3646"/>
      <c r="SIP100" s="3647"/>
      <c r="SIQ100" s="3648"/>
      <c r="SIR100" s="3646"/>
      <c r="SIS100" s="3647"/>
      <c r="SIT100" s="3646"/>
      <c r="SIU100" s="3643"/>
      <c r="SIV100" s="3643"/>
      <c r="SIW100" s="3647"/>
      <c r="SIX100" s="3642"/>
      <c r="SIY100" s="3643"/>
      <c r="SIZ100" s="3642"/>
      <c r="SJA100" s="3643"/>
      <c r="SJB100" s="3643"/>
      <c r="SJC100" s="3643"/>
      <c r="SJD100" s="3643"/>
      <c r="SJE100" s="3644"/>
      <c r="SJF100" s="3645"/>
      <c r="SJG100" s="2386"/>
      <c r="SJH100" s="3646"/>
      <c r="SJI100" s="3647"/>
      <c r="SJJ100" s="3648"/>
      <c r="SJK100" s="3646"/>
      <c r="SJL100" s="3647"/>
      <c r="SJM100" s="3646"/>
      <c r="SJN100" s="3643"/>
      <c r="SJO100" s="3643"/>
      <c r="SJP100" s="3647"/>
      <c r="SJQ100" s="3642"/>
      <c r="SJR100" s="3643"/>
      <c r="SJS100" s="3642"/>
      <c r="SJT100" s="3643"/>
      <c r="SJU100" s="3643"/>
      <c r="SJV100" s="3643"/>
      <c r="SJW100" s="3643"/>
      <c r="SJX100" s="3644"/>
      <c r="SJY100" s="3645"/>
      <c r="SJZ100" s="2386"/>
      <c r="SKA100" s="3646"/>
      <c r="SKB100" s="3647"/>
      <c r="SKC100" s="3648"/>
      <c r="SKD100" s="3646"/>
      <c r="SKE100" s="3647"/>
      <c r="SKF100" s="3646"/>
      <c r="SKG100" s="3643"/>
      <c r="SKH100" s="3643"/>
      <c r="SKI100" s="3647"/>
      <c r="SKJ100" s="3642"/>
      <c r="SKK100" s="3643"/>
      <c r="SKL100" s="3642"/>
      <c r="SKM100" s="3643"/>
      <c r="SKN100" s="3643"/>
      <c r="SKO100" s="3643"/>
      <c r="SKP100" s="3643"/>
      <c r="SKQ100" s="3644"/>
      <c r="SKR100" s="3645"/>
      <c r="SKS100" s="2386"/>
      <c r="SKT100" s="3646"/>
      <c r="SKU100" s="3647"/>
      <c r="SKV100" s="3648"/>
      <c r="SKW100" s="3646"/>
      <c r="SKX100" s="3647"/>
      <c r="SKY100" s="3646"/>
      <c r="SKZ100" s="3643"/>
      <c r="SLA100" s="3643"/>
      <c r="SLB100" s="3647"/>
      <c r="SLC100" s="3642"/>
      <c r="SLD100" s="3643"/>
      <c r="SLE100" s="3642"/>
      <c r="SLF100" s="3643"/>
      <c r="SLG100" s="3643"/>
      <c r="SLH100" s="3643"/>
      <c r="SLI100" s="3643"/>
      <c r="SLJ100" s="3644"/>
      <c r="SLK100" s="3645"/>
      <c r="SLL100" s="2386"/>
      <c r="SLM100" s="3646"/>
      <c r="SLN100" s="3647"/>
      <c r="SLO100" s="3648"/>
      <c r="SLP100" s="3646"/>
      <c r="SLQ100" s="3647"/>
      <c r="SLR100" s="3646"/>
      <c r="SLS100" s="3643"/>
      <c r="SLT100" s="3643"/>
      <c r="SLU100" s="3647"/>
      <c r="SLV100" s="3642"/>
      <c r="SLW100" s="3643"/>
      <c r="SLX100" s="3642"/>
      <c r="SLY100" s="3643"/>
      <c r="SLZ100" s="3643"/>
      <c r="SMA100" s="3643"/>
      <c r="SMB100" s="3643"/>
      <c r="SMC100" s="3644"/>
      <c r="SMD100" s="3645"/>
      <c r="SME100" s="2386"/>
      <c r="SMF100" s="3646"/>
      <c r="SMG100" s="3647"/>
      <c r="SMH100" s="3648"/>
      <c r="SMI100" s="3646"/>
      <c r="SMJ100" s="3647"/>
      <c r="SMK100" s="3646"/>
      <c r="SML100" s="3643"/>
      <c r="SMM100" s="3643"/>
      <c r="SMN100" s="3647"/>
      <c r="SMO100" s="3642"/>
      <c r="SMP100" s="3643"/>
      <c r="SMQ100" s="3642"/>
      <c r="SMR100" s="3643"/>
      <c r="SMS100" s="3643"/>
      <c r="SMT100" s="3643"/>
      <c r="SMU100" s="3643"/>
      <c r="SMV100" s="3644"/>
      <c r="SMW100" s="3645"/>
      <c r="SMX100" s="2386"/>
      <c r="SMY100" s="3646"/>
      <c r="SMZ100" s="3647"/>
      <c r="SNA100" s="3648"/>
      <c r="SNB100" s="3646"/>
      <c r="SNC100" s="3647"/>
      <c r="SND100" s="3646"/>
      <c r="SNE100" s="3643"/>
      <c r="SNF100" s="3643"/>
      <c r="SNG100" s="3647"/>
      <c r="SNH100" s="3642"/>
      <c r="SNI100" s="3643"/>
      <c r="SNJ100" s="3642"/>
      <c r="SNK100" s="3643"/>
      <c r="SNL100" s="3643"/>
      <c r="SNM100" s="3643"/>
      <c r="SNN100" s="3643"/>
      <c r="SNO100" s="3644"/>
      <c r="SNP100" s="3645"/>
      <c r="SNQ100" s="2386"/>
      <c r="SNR100" s="3646"/>
      <c r="SNS100" s="3647"/>
      <c r="SNT100" s="3648"/>
      <c r="SNU100" s="3646"/>
      <c r="SNV100" s="3647"/>
      <c r="SNW100" s="3646"/>
      <c r="SNX100" s="3643"/>
      <c r="SNY100" s="3643"/>
      <c r="SNZ100" s="3647"/>
      <c r="SOA100" s="3642"/>
      <c r="SOB100" s="3643"/>
      <c r="SOC100" s="3642"/>
      <c r="SOD100" s="3643"/>
      <c r="SOE100" s="3643"/>
      <c r="SOF100" s="3643"/>
      <c r="SOG100" s="3643"/>
      <c r="SOH100" s="3644"/>
      <c r="SOI100" s="3645"/>
      <c r="SOJ100" s="2386"/>
      <c r="SOK100" s="3646"/>
      <c r="SOL100" s="3647"/>
      <c r="SOM100" s="3648"/>
      <c r="SON100" s="3646"/>
      <c r="SOO100" s="3647"/>
      <c r="SOP100" s="3646"/>
      <c r="SOQ100" s="3643"/>
      <c r="SOR100" s="3643"/>
      <c r="SOS100" s="3647"/>
      <c r="SOT100" s="3642"/>
      <c r="SOU100" s="3643"/>
      <c r="SOV100" s="3642"/>
      <c r="SOW100" s="3643"/>
      <c r="SOX100" s="3643"/>
      <c r="SOY100" s="3643"/>
      <c r="SOZ100" s="3643"/>
      <c r="SPA100" s="3644"/>
      <c r="SPB100" s="3645"/>
      <c r="SPC100" s="2386"/>
      <c r="SPD100" s="3646"/>
      <c r="SPE100" s="3647"/>
      <c r="SPF100" s="3648"/>
      <c r="SPG100" s="3646"/>
      <c r="SPH100" s="3647"/>
      <c r="SPI100" s="3646"/>
      <c r="SPJ100" s="3643"/>
      <c r="SPK100" s="3643"/>
      <c r="SPL100" s="3647"/>
      <c r="SPM100" s="3642"/>
      <c r="SPN100" s="3643"/>
      <c r="SPO100" s="3642"/>
      <c r="SPP100" s="3643"/>
      <c r="SPQ100" s="3643"/>
      <c r="SPR100" s="3643"/>
      <c r="SPS100" s="3643"/>
      <c r="SPT100" s="3644"/>
      <c r="SPU100" s="3645"/>
      <c r="SPV100" s="2386"/>
      <c r="SPW100" s="3646"/>
      <c r="SPX100" s="3647"/>
      <c r="SPY100" s="3648"/>
      <c r="SPZ100" s="3646"/>
      <c r="SQA100" s="3647"/>
      <c r="SQB100" s="3646"/>
      <c r="SQC100" s="3643"/>
      <c r="SQD100" s="3643"/>
      <c r="SQE100" s="3647"/>
      <c r="SQF100" s="3642"/>
      <c r="SQG100" s="3643"/>
      <c r="SQH100" s="3642"/>
      <c r="SQI100" s="3643"/>
      <c r="SQJ100" s="3643"/>
      <c r="SQK100" s="3643"/>
      <c r="SQL100" s="3643"/>
      <c r="SQM100" s="3644"/>
      <c r="SQN100" s="3645"/>
      <c r="SQO100" s="2386"/>
      <c r="SQP100" s="3646"/>
      <c r="SQQ100" s="3647"/>
      <c r="SQR100" s="3648"/>
      <c r="SQS100" s="3646"/>
      <c r="SQT100" s="3647"/>
      <c r="SQU100" s="3646"/>
      <c r="SQV100" s="3643"/>
      <c r="SQW100" s="3643"/>
      <c r="SQX100" s="3647"/>
      <c r="SQY100" s="3642"/>
      <c r="SQZ100" s="3643"/>
      <c r="SRA100" s="3642"/>
      <c r="SRB100" s="3643"/>
      <c r="SRC100" s="3643"/>
      <c r="SRD100" s="3643"/>
      <c r="SRE100" s="3643"/>
      <c r="SRF100" s="3644"/>
      <c r="SRG100" s="3645"/>
      <c r="SRH100" s="2386"/>
      <c r="SRI100" s="3646"/>
      <c r="SRJ100" s="3647"/>
      <c r="SRK100" s="3648"/>
      <c r="SRL100" s="3646"/>
      <c r="SRM100" s="3647"/>
      <c r="SRN100" s="3646"/>
      <c r="SRO100" s="3643"/>
      <c r="SRP100" s="3643"/>
      <c r="SRQ100" s="3647"/>
      <c r="SRR100" s="3642"/>
      <c r="SRS100" s="3643"/>
      <c r="SRT100" s="3642"/>
      <c r="SRU100" s="3643"/>
      <c r="SRV100" s="3643"/>
      <c r="SRW100" s="3643"/>
      <c r="SRX100" s="3643"/>
      <c r="SRY100" s="3644"/>
      <c r="SRZ100" s="3645"/>
      <c r="SSA100" s="2386"/>
      <c r="SSB100" s="3646"/>
      <c r="SSC100" s="3647"/>
      <c r="SSD100" s="3648"/>
      <c r="SSE100" s="3646"/>
      <c r="SSF100" s="3647"/>
      <c r="SSG100" s="3646"/>
      <c r="SSH100" s="3643"/>
      <c r="SSI100" s="3643"/>
      <c r="SSJ100" s="3647"/>
      <c r="SSK100" s="3642"/>
      <c r="SSL100" s="3643"/>
      <c r="SSM100" s="3642"/>
      <c r="SSN100" s="3643"/>
      <c r="SSO100" s="3643"/>
      <c r="SSP100" s="3643"/>
      <c r="SSQ100" s="3643"/>
      <c r="SSR100" s="3644"/>
      <c r="SSS100" s="3645"/>
      <c r="SST100" s="2386"/>
      <c r="SSU100" s="3646"/>
      <c r="SSV100" s="3647"/>
      <c r="SSW100" s="3648"/>
      <c r="SSX100" s="3646"/>
      <c r="SSY100" s="3647"/>
      <c r="SSZ100" s="3646"/>
      <c r="STA100" s="3643"/>
      <c r="STB100" s="3643"/>
      <c r="STC100" s="3647"/>
      <c r="STD100" s="3642"/>
      <c r="STE100" s="3643"/>
      <c r="STF100" s="3642"/>
      <c r="STG100" s="3643"/>
      <c r="STH100" s="3643"/>
      <c r="STI100" s="3643"/>
      <c r="STJ100" s="3643"/>
      <c r="STK100" s="3644"/>
      <c r="STL100" s="3645"/>
      <c r="STM100" s="2386"/>
      <c r="STN100" s="3646"/>
      <c r="STO100" s="3647"/>
      <c r="STP100" s="3648"/>
      <c r="STQ100" s="3646"/>
      <c r="STR100" s="3647"/>
      <c r="STS100" s="3646"/>
      <c r="STT100" s="3643"/>
      <c r="STU100" s="3643"/>
      <c r="STV100" s="3647"/>
      <c r="STW100" s="3642"/>
      <c r="STX100" s="3643"/>
      <c r="STY100" s="3642"/>
      <c r="STZ100" s="3643"/>
      <c r="SUA100" s="3643"/>
      <c r="SUB100" s="3643"/>
      <c r="SUC100" s="3643"/>
      <c r="SUD100" s="3644"/>
      <c r="SUE100" s="3645"/>
      <c r="SUF100" s="2386"/>
      <c r="SUG100" s="3646"/>
      <c r="SUH100" s="3647"/>
      <c r="SUI100" s="3648"/>
      <c r="SUJ100" s="3646"/>
      <c r="SUK100" s="3647"/>
      <c r="SUL100" s="3646"/>
      <c r="SUM100" s="3643"/>
      <c r="SUN100" s="3643"/>
      <c r="SUO100" s="3647"/>
      <c r="SUP100" s="3642"/>
      <c r="SUQ100" s="3643"/>
      <c r="SUR100" s="3642"/>
      <c r="SUS100" s="3643"/>
      <c r="SUT100" s="3643"/>
      <c r="SUU100" s="3643"/>
      <c r="SUV100" s="3643"/>
      <c r="SUW100" s="3644"/>
      <c r="SUX100" s="3645"/>
      <c r="SUY100" s="2386"/>
      <c r="SUZ100" s="3646"/>
      <c r="SVA100" s="3647"/>
      <c r="SVB100" s="3648"/>
      <c r="SVC100" s="3646"/>
      <c r="SVD100" s="3647"/>
      <c r="SVE100" s="3646"/>
      <c r="SVF100" s="3643"/>
      <c r="SVG100" s="3643"/>
      <c r="SVH100" s="3647"/>
      <c r="SVI100" s="3642"/>
      <c r="SVJ100" s="3643"/>
      <c r="SVK100" s="3642"/>
      <c r="SVL100" s="3643"/>
      <c r="SVM100" s="3643"/>
      <c r="SVN100" s="3643"/>
      <c r="SVO100" s="3643"/>
      <c r="SVP100" s="3644"/>
      <c r="SVQ100" s="3645"/>
      <c r="SVR100" s="2386"/>
      <c r="SVS100" s="3646"/>
      <c r="SVT100" s="3647"/>
      <c r="SVU100" s="3648"/>
      <c r="SVV100" s="3646"/>
      <c r="SVW100" s="3647"/>
      <c r="SVX100" s="3646"/>
      <c r="SVY100" s="3643"/>
      <c r="SVZ100" s="3643"/>
      <c r="SWA100" s="3647"/>
      <c r="SWB100" s="3642"/>
      <c r="SWC100" s="3643"/>
      <c r="SWD100" s="3642"/>
      <c r="SWE100" s="3643"/>
      <c r="SWF100" s="3643"/>
      <c r="SWG100" s="3643"/>
      <c r="SWH100" s="3643"/>
      <c r="SWI100" s="3644"/>
      <c r="SWJ100" s="3645"/>
      <c r="SWK100" s="2386"/>
      <c r="SWL100" s="3646"/>
      <c r="SWM100" s="3647"/>
      <c r="SWN100" s="3648"/>
      <c r="SWO100" s="3646"/>
      <c r="SWP100" s="3647"/>
      <c r="SWQ100" s="3646"/>
      <c r="SWR100" s="3643"/>
      <c r="SWS100" s="3643"/>
      <c r="SWT100" s="3647"/>
      <c r="SWU100" s="3642"/>
      <c r="SWV100" s="3643"/>
      <c r="SWW100" s="3642"/>
      <c r="SWX100" s="3643"/>
      <c r="SWY100" s="3643"/>
      <c r="SWZ100" s="3643"/>
      <c r="SXA100" s="3643"/>
      <c r="SXB100" s="3644"/>
      <c r="SXC100" s="3645"/>
      <c r="SXD100" s="2386"/>
      <c r="SXE100" s="3646"/>
      <c r="SXF100" s="3647"/>
      <c r="SXG100" s="3648"/>
      <c r="SXH100" s="3646"/>
      <c r="SXI100" s="3647"/>
      <c r="SXJ100" s="3646"/>
      <c r="SXK100" s="3643"/>
      <c r="SXL100" s="3643"/>
      <c r="SXM100" s="3647"/>
      <c r="SXN100" s="3642"/>
      <c r="SXO100" s="3643"/>
      <c r="SXP100" s="3642"/>
      <c r="SXQ100" s="3643"/>
      <c r="SXR100" s="3643"/>
      <c r="SXS100" s="3643"/>
      <c r="SXT100" s="3643"/>
      <c r="SXU100" s="3644"/>
      <c r="SXV100" s="3645"/>
      <c r="SXW100" s="2386"/>
      <c r="SXX100" s="3646"/>
      <c r="SXY100" s="3647"/>
      <c r="SXZ100" s="3648"/>
      <c r="SYA100" s="3646"/>
      <c r="SYB100" s="3647"/>
      <c r="SYC100" s="3646"/>
      <c r="SYD100" s="3643"/>
      <c r="SYE100" s="3643"/>
      <c r="SYF100" s="3647"/>
      <c r="SYG100" s="3642"/>
      <c r="SYH100" s="3643"/>
      <c r="SYI100" s="3642"/>
      <c r="SYJ100" s="3643"/>
      <c r="SYK100" s="3643"/>
      <c r="SYL100" s="3643"/>
      <c r="SYM100" s="3643"/>
      <c r="SYN100" s="3644"/>
      <c r="SYO100" s="3645"/>
      <c r="SYP100" s="2386"/>
      <c r="SYQ100" s="3646"/>
      <c r="SYR100" s="3647"/>
      <c r="SYS100" s="3648"/>
      <c r="SYT100" s="3646"/>
      <c r="SYU100" s="3647"/>
      <c r="SYV100" s="3646"/>
      <c r="SYW100" s="3643"/>
      <c r="SYX100" s="3643"/>
      <c r="SYY100" s="3647"/>
      <c r="SYZ100" s="3642"/>
      <c r="SZA100" s="3643"/>
      <c r="SZB100" s="3642"/>
      <c r="SZC100" s="3643"/>
      <c r="SZD100" s="3643"/>
      <c r="SZE100" s="3643"/>
      <c r="SZF100" s="3643"/>
      <c r="SZG100" s="3644"/>
      <c r="SZH100" s="3645"/>
      <c r="SZI100" s="2386"/>
      <c r="SZJ100" s="3646"/>
      <c r="SZK100" s="3647"/>
      <c r="SZL100" s="3648"/>
      <c r="SZM100" s="3646"/>
      <c r="SZN100" s="3647"/>
      <c r="SZO100" s="3646"/>
      <c r="SZP100" s="3643"/>
      <c r="SZQ100" s="3643"/>
      <c r="SZR100" s="3647"/>
      <c r="SZS100" s="3642"/>
      <c r="SZT100" s="3643"/>
      <c r="SZU100" s="3642"/>
      <c r="SZV100" s="3643"/>
      <c r="SZW100" s="3643"/>
      <c r="SZX100" s="3643"/>
      <c r="SZY100" s="3643"/>
      <c r="SZZ100" s="3644"/>
      <c r="TAA100" s="3645"/>
      <c r="TAB100" s="2386"/>
      <c r="TAC100" s="3646"/>
      <c r="TAD100" s="3647"/>
      <c r="TAE100" s="3648"/>
      <c r="TAF100" s="3646"/>
      <c r="TAG100" s="3647"/>
      <c r="TAH100" s="3646"/>
      <c r="TAI100" s="3643"/>
      <c r="TAJ100" s="3643"/>
      <c r="TAK100" s="3647"/>
      <c r="TAL100" s="3642"/>
      <c r="TAM100" s="3643"/>
      <c r="TAN100" s="3642"/>
      <c r="TAO100" s="3643"/>
      <c r="TAP100" s="3643"/>
      <c r="TAQ100" s="3643"/>
      <c r="TAR100" s="3643"/>
      <c r="TAS100" s="3644"/>
      <c r="TAT100" s="3645"/>
      <c r="TAU100" s="2386"/>
      <c r="TAV100" s="3646"/>
      <c r="TAW100" s="3647"/>
      <c r="TAX100" s="3648"/>
      <c r="TAY100" s="3646"/>
      <c r="TAZ100" s="3647"/>
      <c r="TBA100" s="3646"/>
      <c r="TBB100" s="3643"/>
      <c r="TBC100" s="3643"/>
      <c r="TBD100" s="3647"/>
      <c r="TBE100" s="3642"/>
      <c r="TBF100" s="3643"/>
      <c r="TBG100" s="3642"/>
      <c r="TBH100" s="3643"/>
      <c r="TBI100" s="3643"/>
      <c r="TBJ100" s="3643"/>
      <c r="TBK100" s="3643"/>
      <c r="TBL100" s="3644"/>
      <c r="TBM100" s="3645"/>
      <c r="TBN100" s="2386"/>
      <c r="TBO100" s="3646"/>
      <c r="TBP100" s="3647"/>
      <c r="TBQ100" s="3648"/>
      <c r="TBR100" s="3646"/>
      <c r="TBS100" s="3647"/>
      <c r="TBT100" s="3646"/>
      <c r="TBU100" s="3643"/>
      <c r="TBV100" s="3643"/>
      <c r="TBW100" s="3647"/>
      <c r="TBX100" s="3642"/>
      <c r="TBY100" s="3643"/>
      <c r="TBZ100" s="3642"/>
      <c r="TCA100" s="3643"/>
      <c r="TCB100" s="3643"/>
      <c r="TCC100" s="3643"/>
      <c r="TCD100" s="3643"/>
      <c r="TCE100" s="3644"/>
      <c r="TCF100" s="3645"/>
      <c r="TCG100" s="2386"/>
      <c r="TCH100" s="3646"/>
      <c r="TCI100" s="3647"/>
      <c r="TCJ100" s="3648"/>
      <c r="TCK100" s="3646"/>
      <c r="TCL100" s="3647"/>
      <c r="TCM100" s="3646"/>
      <c r="TCN100" s="3643"/>
      <c r="TCO100" s="3643"/>
      <c r="TCP100" s="3647"/>
      <c r="TCQ100" s="3642"/>
      <c r="TCR100" s="3643"/>
      <c r="TCS100" s="3642"/>
      <c r="TCT100" s="3643"/>
      <c r="TCU100" s="3643"/>
      <c r="TCV100" s="3643"/>
      <c r="TCW100" s="3643"/>
      <c r="TCX100" s="3644"/>
      <c r="TCY100" s="3645"/>
      <c r="TCZ100" s="2386"/>
      <c r="TDA100" s="3646"/>
      <c r="TDB100" s="3647"/>
      <c r="TDC100" s="3648"/>
      <c r="TDD100" s="3646"/>
      <c r="TDE100" s="3647"/>
      <c r="TDF100" s="3646"/>
      <c r="TDG100" s="3643"/>
      <c r="TDH100" s="3643"/>
      <c r="TDI100" s="3647"/>
      <c r="TDJ100" s="3642"/>
      <c r="TDK100" s="3643"/>
      <c r="TDL100" s="3642"/>
      <c r="TDM100" s="3643"/>
      <c r="TDN100" s="3643"/>
      <c r="TDO100" s="3643"/>
      <c r="TDP100" s="3643"/>
      <c r="TDQ100" s="3644"/>
      <c r="TDR100" s="3645"/>
      <c r="TDS100" s="2386"/>
      <c r="TDT100" s="3646"/>
      <c r="TDU100" s="3647"/>
      <c r="TDV100" s="3648"/>
      <c r="TDW100" s="3646"/>
      <c r="TDX100" s="3647"/>
      <c r="TDY100" s="3646"/>
      <c r="TDZ100" s="3643"/>
      <c r="TEA100" s="3643"/>
      <c r="TEB100" s="3647"/>
      <c r="TEC100" s="3642"/>
      <c r="TED100" s="3643"/>
      <c r="TEE100" s="3642"/>
      <c r="TEF100" s="3643"/>
      <c r="TEG100" s="3643"/>
      <c r="TEH100" s="3643"/>
      <c r="TEI100" s="3643"/>
      <c r="TEJ100" s="3644"/>
      <c r="TEK100" s="3645"/>
      <c r="TEL100" s="2386"/>
      <c r="TEM100" s="3646"/>
      <c r="TEN100" s="3647"/>
      <c r="TEO100" s="3648"/>
      <c r="TEP100" s="3646"/>
      <c r="TEQ100" s="3647"/>
      <c r="TER100" s="3646"/>
      <c r="TES100" s="3643"/>
      <c r="TET100" s="3643"/>
      <c r="TEU100" s="3647"/>
      <c r="TEV100" s="3642"/>
      <c r="TEW100" s="3643"/>
      <c r="TEX100" s="3642"/>
      <c r="TEY100" s="3643"/>
      <c r="TEZ100" s="3643"/>
      <c r="TFA100" s="3643"/>
      <c r="TFB100" s="3643"/>
      <c r="TFC100" s="3644"/>
      <c r="TFD100" s="3645"/>
      <c r="TFE100" s="2386"/>
      <c r="TFF100" s="3646"/>
      <c r="TFG100" s="3647"/>
      <c r="TFH100" s="3648"/>
      <c r="TFI100" s="3646"/>
      <c r="TFJ100" s="3647"/>
      <c r="TFK100" s="3646"/>
      <c r="TFL100" s="3643"/>
      <c r="TFM100" s="3643"/>
      <c r="TFN100" s="3647"/>
      <c r="TFO100" s="3642"/>
      <c r="TFP100" s="3643"/>
      <c r="TFQ100" s="3642"/>
      <c r="TFR100" s="3643"/>
      <c r="TFS100" s="3643"/>
      <c r="TFT100" s="3643"/>
      <c r="TFU100" s="3643"/>
      <c r="TFV100" s="3644"/>
      <c r="TFW100" s="3645"/>
      <c r="TFX100" s="2386"/>
      <c r="TFY100" s="3646"/>
      <c r="TFZ100" s="3647"/>
      <c r="TGA100" s="3648"/>
      <c r="TGB100" s="3646"/>
      <c r="TGC100" s="3647"/>
      <c r="TGD100" s="3646"/>
      <c r="TGE100" s="3643"/>
      <c r="TGF100" s="3643"/>
      <c r="TGG100" s="3647"/>
      <c r="TGH100" s="3642"/>
      <c r="TGI100" s="3643"/>
      <c r="TGJ100" s="3642"/>
      <c r="TGK100" s="3643"/>
      <c r="TGL100" s="3643"/>
      <c r="TGM100" s="3643"/>
      <c r="TGN100" s="3643"/>
      <c r="TGO100" s="3644"/>
      <c r="TGP100" s="3645"/>
      <c r="TGQ100" s="2386"/>
      <c r="TGR100" s="3646"/>
      <c r="TGS100" s="3647"/>
      <c r="TGT100" s="3648"/>
      <c r="TGU100" s="3646"/>
      <c r="TGV100" s="3647"/>
      <c r="TGW100" s="3646"/>
      <c r="TGX100" s="3643"/>
      <c r="TGY100" s="3643"/>
      <c r="TGZ100" s="3647"/>
      <c r="THA100" s="3642"/>
      <c r="THB100" s="3643"/>
      <c r="THC100" s="3642"/>
      <c r="THD100" s="3643"/>
      <c r="THE100" s="3643"/>
      <c r="THF100" s="3643"/>
      <c r="THG100" s="3643"/>
      <c r="THH100" s="3644"/>
      <c r="THI100" s="3645"/>
      <c r="THJ100" s="2386"/>
      <c r="THK100" s="3646"/>
      <c r="THL100" s="3647"/>
      <c r="THM100" s="3648"/>
      <c r="THN100" s="3646"/>
      <c r="THO100" s="3647"/>
      <c r="THP100" s="3646"/>
      <c r="THQ100" s="3643"/>
      <c r="THR100" s="3643"/>
      <c r="THS100" s="3647"/>
      <c r="THT100" s="3642"/>
      <c r="THU100" s="3643"/>
      <c r="THV100" s="3642"/>
      <c r="THW100" s="3643"/>
      <c r="THX100" s="3643"/>
      <c r="THY100" s="3643"/>
      <c r="THZ100" s="3643"/>
      <c r="TIA100" s="3644"/>
      <c r="TIB100" s="3645"/>
      <c r="TIC100" s="2386"/>
      <c r="TID100" s="3646"/>
      <c r="TIE100" s="3647"/>
      <c r="TIF100" s="3648"/>
      <c r="TIG100" s="3646"/>
      <c r="TIH100" s="3647"/>
      <c r="TII100" s="3646"/>
      <c r="TIJ100" s="3643"/>
      <c r="TIK100" s="3643"/>
      <c r="TIL100" s="3647"/>
      <c r="TIM100" s="3642"/>
      <c r="TIN100" s="3643"/>
      <c r="TIO100" s="3642"/>
      <c r="TIP100" s="3643"/>
      <c r="TIQ100" s="3643"/>
      <c r="TIR100" s="3643"/>
      <c r="TIS100" s="3643"/>
      <c r="TIT100" s="3644"/>
      <c r="TIU100" s="3645"/>
      <c r="TIV100" s="2386"/>
      <c r="TIW100" s="3646"/>
      <c r="TIX100" s="3647"/>
      <c r="TIY100" s="3648"/>
      <c r="TIZ100" s="3646"/>
      <c r="TJA100" s="3647"/>
      <c r="TJB100" s="3646"/>
      <c r="TJC100" s="3643"/>
      <c r="TJD100" s="3643"/>
      <c r="TJE100" s="3647"/>
      <c r="TJF100" s="3642"/>
      <c r="TJG100" s="3643"/>
      <c r="TJH100" s="3642"/>
      <c r="TJI100" s="3643"/>
      <c r="TJJ100" s="3643"/>
      <c r="TJK100" s="3643"/>
      <c r="TJL100" s="3643"/>
      <c r="TJM100" s="3644"/>
      <c r="TJN100" s="3645"/>
      <c r="TJO100" s="2386"/>
      <c r="TJP100" s="3646"/>
      <c r="TJQ100" s="3647"/>
      <c r="TJR100" s="3648"/>
      <c r="TJS100" s="3646"/>
      <c r="TJT100" s="3647"/>
      <c r="TJU100" s="3646"/>
      <c r="TJV100" s="3643"/>
      <c r="TJW100" s="3643"/>
      <c r="TJX100" s="3647"/>
      <c r="TJY100" s="3642"/>
      <c r="TJZ100" s="3643"/>
      <c r="TKA100" s="3642"/>
      <c r="TKB100" s="3643"/>
      <c r="TKC100" s="3643"/>
      <c r="TKD100" s="3643"/>
      <c r="TKE100" s="3643"/>
      <c r="TKF100" s="3644"/>
      <c r="TKG100" s="3645"/>
      <c r="TKH100" s="2386"/>
      <c r="TKI100" s="3646"/>
      <c r="TKJ100" s="3647"/>
      <c r="TKK100" s="3648"/>
      <c r="TKL100" s="3646"/>
      <c r="TKM100" s="3647"/>
      <c r="TKN100" s="3646"/>
      <c r="TKO100" s="3643"/>
      <c r="TKP100" s="3643"/>
      <c r="TKQ100" s="3647"/>
      <c r="TKR100" s="3642"/>
      <c r="TKS100" s="3643"/>
      <c r="TKT100" s="3642"/>
      <c r="TKU100" s="3643"/>
      <c r="TKV100" s="3643"/>
      <c r="TKW100" s="3643"/>
      <c r="TKX100" s="3643"/>
      <c r="TKY100" s="3644"/>
      <c r="TKZ100" s="3645"/>
      <c r="TLA100" s="2386"/>
      <c r="TLB100" s="3646"/>
      <c r="TLC100" s="3647"/>
      <c r="TLD100" s="3648"/>
      <c r="TLE100" s="3646"/>
      <c r="TLF100" s="3647"/>
      <c r="TLG100" s="3646"/>
      <c r="TLH100" s="3643"/>
      <c r="TLI100" s="3643"/>
      <c r="TLJ100" s="3647"/>
      <c r="TLK100" s="3642"/>
      <c r="TLL100" s="3643"/>
      <c r="TLM100" s="3642"/>
      <c r="TLN100" s="3643"/>
      <c r="TLO100" s="3643"/>
      <c r="TLP100" s="3643"/>
      <c r="TLQ100" s="3643"/>
      <c r="TLR100" s="3644"/>
      <c r="TLS100" s="3645"/>
      <c r="TLT100" s="2386"/>
      <c r="TLU100" s="3646"/>
      <c r="TLV100" s="3647"/>
      <c r="TLW100" s="3648"/>
      <c r="TLX100" s="3646"/>
      <c r="TLY100" s="3647"/>
      <c r="TLZ100" s="3646"/>
      <c r="TMA100" s="3643"/>
      <c r="TMB100" s="3643"/>
      <c r="TMC100" s="3647"/>
      <c r="TMD100" s="3642"/>
      <c r="TME100" s="3643"/>
      <c r="TMF100" s="3642"/>
      <c r="TMG100" s="3643"/>
      <c r="TMH100" s="3643"/>
      <c r="TMI100" s="3643"/>
      <c r="TMJ100" s="3643"/>
      <c r="TMK100" s="3644"/>
      <c r="TML100" s="3645"/>
      <c r="TMM100" s="2386"/>
      <c r="TMN100" s="3646"/>
      <c r="TMO100" s="3647"/>
      <c r="TMP100" s="3648"/>
      <c r="TMQ100" s="3646"/>
      <c r="TMR100" s="3647"/>
      <c r="TMS100" s="3646"/>
      <c r="TMT100" s="3643"/>
      <c r="TMU100" s="3643"/>
      <c r="TMV100" s="3647"/>
      <c r="TMW100" s="3642"/>
      <c r="TMX100" s="3643"/>
      <c r="TMY100" s="3642"/>
      <c r="TMZ100" s="3643"/>
      <c r="TNA100" s="3643"/>
      <c r="TNB100" s="3643"/>
      <c r="TNC100" s="3643"/>
      <c r="TND100" s="3644"/>
      <c r="TNE100" s="3645"/>
      <c r="TNF100" s="2386"/>
      <c r="TNG100" s="3646"/>
      <c r="TNH100" s="3647"/>
      <c r="TNI100" s="3648"/>
      <c r="TNJ100" s="3646"/>
      <c r="TNK100" s="3647"/>
      <c r="TNL100" s="3646"/>
      <c r="TNM100" s="3643"/>
      <c r="TNN100" s="3643"/>
      <c r="TNO100" s="3647"/>
      <c r="TNP100" s="3642"/>
      <c r="TNQ100" s="3643"/>
      <c r="TNR100" s="3642"/>
      <c r="TNS100" s="3643"/>
      <c r="TNT100" s="3643"/>
      <c r="TNU100" s="3643"/>
      <c r="TNV100" s="3643"/>
      <c r="TNW100" s="3644"/>
      <c r="TNX100" s="3645"/>
      <c r="TNY100" s="2386"/>
      <c r="TNZ100" s="3646"/>
      <c r="TOA100" s="3647"/>
      <c r="TOB100" s="3648"/>
      <c r="TOC100" s="3646"/>
      <c r="TOD100" s="3647"/>
      <c r="TOE100" s="3646"/>
      <c r="TOF100" s="3643"/>
      <c r="TOG100" s="3643"/>
      <c r="TOH100" s="3647"/>
      <c r="TOI100" s="3642"/>
      <c r="TOJ100" s="3643"/>
      <c r="TOK100" s="3642"/>
      <c r="TOL100" s="3643"/>
      <c r="TOM100" s="3643"/>
      <c r="TON100" s="3643"/>
      <c r="TOO100" s="3643"/>
      <c r="TOP100" s="3644"/>
      <c r="TOQ100" s="3645"/>
      <c r="TOR100" s="2386"/>
      <c r="TOS100" s="3646"/>
      <c r="TOT100" s="3647"/>
      <c r="TOU100" s="3648"/>
      <c r="TOV100" s="3646"/>
      <c r="TOW100" s="3647"/>
      <c r="TOX100" s="3646"/>
      <c r="TOY100" s="3643"/>
      <c r="TOZ100" s="3643"/>
      <c r="TPA100" s="3647"/>
      <c r="TPB100" s="3642"/>
      <c r="TPC100" s="3643"/>
      <c r="TPD100" s="3642"/>
      <c r="TPE100" s="3643"/>
      <c r="TPF100" s="3643"/>
      <c r="TPG100" s="3643"/>
      <c r="TPH100" s="3643"/>
      <c r="TPI100" s="3644"/>
      <c r="TPJ100" s="3645"/>
      <c r="TPK100" s="2386"/>
      <c r="TPL100" s="3646"/>
      <c r="TPM100" s="3647"/>
      <c r="TPN100" s="3648"/>
      <c r="TPO100" s="3646"/>
      <c r="TPP100" s="3647"/>
      <c r="TPQ100" s="3646"/>
      <c r="TPR100" s="3643"/>
      <c r="TPS100" s="3643"/>
      <c r="TPT100" s="3647"/>
      <c r="TPU100" s="3642"/>
      <c r="TPV100" s="3643"/>
      <c r="TPW100" s="3642"/>
      <c r="TPX100" s="3643"/>
      <c r="TPY100" s="3643"/>
      <c r="TPZ100" s="3643"/>
      <c r="TQA100" s="3643"/>
      <c r="TQB100" s="3644"/>
      <c r="TQC100" s="3645"/>
      <c r="TQD100" s="2386"/>
      <c r="TQE100" s="3646"/>
      <c r="TQF100" s="3647"/>
      <c r="TQG100" s="3648"/>
      <c r="TQH100" s="3646"/>
      <c r="TQI100" s="3647"/>
      <c r="TQJ100" s="3646"/>
      <c r="TQK100" s="3643"/>
      <c r="TQL100" s="3643"/>
      <c r="TQM100" s="3647"/>
      <c r="TQN100" s="3642"/>
      <c r="TQO100" s="3643"/>
      <c r="TQP100" s="3642"/>
      <c r="TQQ100" s="3643"/>
      <c r="TQR100" s="3643"/>
      <c r="TQS100" s="3643"/>
      <c r="TQT100" s="3643"/>
      <c r="TQU100" s="3644"/>
      <c r="TQV100" s="3645"/>
      <c r="TQW100" s="2386"/>
      <c r="TQX100" s="3646"/>
      <c r="TQY100" s="3647"/>
      <c r="TQZ100" s="3648"/>
      <c r="TRA100" s="3646"/>
      <c r="TRB100" s="3647"/>
      <c r="TRC100" s="3646"/>
      <c r="TRD100" s="3643"/>
      <c r="TRE100" s="3643"/>
      <c r="TRF100" s="3647"/>
      <c r="TRG100" s="3642"/>
      <c r="TRH100" s="3643"/>
      <c r="TRI100" s="3642"/>
      <c r="TRJ100" s="3643"/>
      <c r="TRK100" s="3643"/>
      <c r="TRL100" s="3643"/>
      <c r="TRM100" s="3643"/>
      <c r="TRN100" s="3644"/>
      <c r="TRO100" s="3645"/>
      <c r="TRP100" s="2386"/>
      <c r="TRQ100" s="3646"/>
      <c r="TRR100" s="3647"/>
      <c r="TRS100" s="3648"/>
      <c r="TRT100" s="3646"/>
      <c r="TRU100" s="3647"/>
      <c r="TRV100" s="3646"/>
      <c r="TRW100" s="3643"/>
      <c r="TRX100" s="3643"/>
      <c r="TRY100" s="3647"/>
      <c r="TRZ100" s="3642"/>
      <c r="TSA100" s="3643"/>
      <c r="TSB100" s="3642"/>
      <c r="TSC100" s="3643"/>
      <c r="TSD100" s="3643"/>
      <c r="TSE100" s="3643"/>
      <c r="TSF100" s="3643"/>
      <c r="TSG100" s="3644"/>
      <c r="TSH100" s="3645"/>
      <c r="TSI100" s="2386"/>
      <c r="TSJ100" s="3646"/>
      <c r="TSK100" s="3647"/>
      <c r="TSL100" s="3648"/>
      <c r="TSM100" s="3646"/>
      <c r="TSN100" s="3647"/>
      <c r="TSO100" s="3646"/>
      <c r="TSP100" s="3643"/>
      <c r="TSQ100" s="3643"/>
      <c r="TSR100" s="3647"/>
      <c r="TSS100" s="3642"/>
      <c r="TST100" s="3643"/>
      <c r="TSU100" s="3642"/>
      <c r="TSV100" s="3643"/>
      <c r="TSW100" s="3643"/>
      <c r="TSX100" s="3643"/>
      <c r="TSY100" s="3643"/>
      <c r="TSZ100" s="3644"/>
      <c r="TTA100" s="3645"/>
      <c r="TTB100" s="2386"/>
      <c r="TTC100" s="3646"/>
      <c r="TTD100" s="3647"/>
      <c r="TTE100" s="3648"/>
      <c r="TTF100" s="3646"/>
      <c r="TTG100" s="3647"/>
      <c r="TTH100" s="3646"/>
      <c r="TTI100" s="3643"/>
      <c r="TTJ100" s="3643"/>
      <c r="TTK100" s="3647"/>
      <c r="TTL100" s="3642"/>
      <c r="TTM100" s="3643"/>
      <c r="TTN100" s="3642"/>
      <c r="TTO100" s="3643"/>
      <c r="TTP100" s="3643"/>
      <c r="TTQ100" s="3643"/>
      <c r="TTR100" s="3643"/>
      <c r="TTS100" s="3644"/>
      <c r="TTT100" s="3645"/>
      <c r="TTU100" s="2386"/>
      <c r="TTV100" s="3646"/>
      <c r="TTW100" s="3647"/>
      <c r="TTX100" s="3648"/>
      <c r="TTY100" s="3646"/>
      <c r="TTZ100" s="3647"/>
      <c r="TUA100" s="3646"/>
      <c r="TUB100" s="3643"/>
      <c r="TUC100" s="3643"/>
      <c r="TUD100" s="3647"/>
      <c r="TUE100" s="3642"/>
      <c r="TUF100" s="3643"/>
      <c r="TUG100" s="3642"/>
      <c r="TUH100" s="3643"/>
      <c r="TUI100" s="3643"/>
      <c r="TUJ100" s="3643"/>
      <c r="TUK100" s="3643"/>
      <c r="TUL100" s="3644"/>
      <c r="TUM100" s="3645"/>
      <c r="TUN100" s="2386"/>
      <c r="TUO100" s="3646"/>
      <c r="TUP100" s="3647"/>
      <c r="TUQ100" s="3648"/>
      <c r="TUR100" s="3646"/>
      <c r="TUS100" s="3647"/>
      <c r="TUT100" s="3646"/>
      <c r="TUU100" s="3643"/>
      <c r="TUV100" s="3643"/>
      <c r="TUW100" s="3647"/>
      <c r="TUX100" s="3642"/>
      <c r="TUY100" s="3643"/>
      <c r="TUZ100" s="3642"/>
      <c r="TVA100" s="3643"/>
      <c r="TVB100" s="3643"/>
      <c r="TVC100" s="3643"/>
      <c r="TVD100" s="3643"/>
      <c r="TVE100" s="3644"/>
      <c r="TVF100" s="3645"/>
      <c r="TVG100" s="2386"/>
      <c r="TVH100" s="3646"/>
      <c r="TVI100" s="3647"/>
      <c r="TVJ100" s="3648"/>
      <c r="TVK100" s="3646"/>
      <c r="TVL100" s="3647"/>
      <c r="TVM100" s="3646"/>
      <c r="TVN100" s="3643"/>
      <c r="TVO100" s="3643"/>
      <c r="TVP100" s="3647"/>
      <c r="TVQ100" s="3642"/>
      <c r="TVR100" s="3643"/>
      <c r="TVS100" s="3642"/>
      <c r="TVT100" s="3643"/>
      <c r="TVU100" s="3643"/>
      <c r="TVV100" s="3643"/>
      <c r="TVW100" s="3643"/>
      <c r="TVX100" s="3644"/>
      <c r="TVY100" s="3645"/>
      <c r="TVZ100" s="2386"/>
      <c r="TWA100" s="3646"/>
      <c r="TWB100" s="3647"/>
      <c r="TWC100" s="3648"/>
      <c r="TWD100" s="3646"/>
      <c r="TWE100" s="3647"/>
      <c r="TWF100" s="3646"/>
      <c r="TWG100" s="3643"/>
      <c r="TWH100" s="3643"/>
      <c r="TWI100" s="3647"/>
      <c r="TWJ100" s="3642"/>
      <c r="TWK100" s="3643"/>
      <c r="TWL100" s="3642"/>
      <c r="TWM100" s="3643"/>
      <c r="TWN100" s="3643"/>
      <c r="TWO100" s="3643"/>
      <c r="TWP100" s="3643"/>
      <c r="TWQ100" s="3644"/>
      <c r="TWR100" s="3645"/>
      <c r="TWS100" s="2386"/>
      <c r="TWT100" s="3646"/>
      <c r="TWU100" s="3647"/>
      <c r="TWV100" s="3648"/>
      <c r="TWW100" s="3646"/>
      <c r="TWX100" s="3647"/>
      <c r="TWY100" s="3646"/>
      <c r="TWZ100" s="3643"/>
      <c r="TXA100" s="3643"/>
      <c r="TXB100" s="3647"/>
      <c r="TXC100" s="3642"/>
      <c r="TXD100" s="3643"/>
      <c r="TXE100" s="3642"/>
      <c r="TXF100" s="3643"/>
      <c r="TXG100" s="3643"/>
      <c r="TXH100" s="3643"/>
      <c r="TXI100" s="3643"/>
      <c r="TXJ100" s="3644"/>
      <c r="TXK100" s="3645"/>
      <c r="TXL100" s="2386"/>
      <c r="TXM100" s="3646"/>
      <c r="TXN100" s="3647"/>
      <c r="TXO100" s="3648"/>
      <c r="TXP100" s="3646"/>
      <c r="TXQ100" s="3647"/>
      <c r="TXR100" s="3646"/>
      <c r="TXS100" s="3643"/>
      <c r="TXT100" s="3643"/>
      <c r="TXU100" s="3647"/>
      <c r="TXV100" s="3642"/>
      <c r="TXW100" s="3643"/>
      <c r="TXX100" s="3642"/>
      <c r="TXY100" s="3643"/>
      <c r="TXZ100" s="3643"/>
      <c r="TYA100" s="3643"/>
      <c r="TYB100" s="3643"/>
      <c r="TYC100" s="3644"/>
      <c r="TYD100" s="3645"/>
      <c r="TYE100" s="2386"/>
      <c r="TYF100" s="3646"/>
      <c r="TYG100" s="3647"/>
      <c r="TYH100" s="3648"/>
      <c r="TYI100" s="3646"/>
      <c r="TYJ100" s="3647"/>
      <c r="TYK100" s="3646"/>
      <c r="TYL100" s="3643"/>
      <c r="TYM100" s="3643"/>
      <c r="TYN100" s="3647"/>
      <c r="TYO100" s="3642"/>
      <c r="TYP100" s="3643"/>
      <c r="TYQ100" s="3642"/>
      <c r="TYR100" s="3643"/>
      <c r="TYS100" s="3643"/>
      <c r="TYT100" s="3643"/>
      <c r="TYU100" s="3643"/>
      <c r="TYV100" s="3644"/>
      <c r="TYW100" s="3645"/>
      <c r="TYX100" s="2386"/>
      <c r="TYY100" s="3646"/>
      <c r="TYZ100" s="3647"/>
      <c r="TZA100" s="3648"/>
      <c r="TZB100" s="3646"/>
      <c r="TZC100" s="3647"/>
      <c r="TZD100" s="3646"/>
      <c r="TZE100" s="3643"/>
      <c r="TZF100" s="3643"/>
      <c r="TZG100" s="3647"/>
      <c r="TZH100" s="3642"/>
      <c r="TZI100" s="3643"/>
      <c r="TZJ100" s="3642"/>
      <c r="TZK100" s="3643"/>
      <c r="TZL100" s="3643"/>
      <c r="TZM100" s="3643"/>
      <c r="TZN100" s="3643"/>
      <c r="TZO100" s="3644"/>
      <c r="TZP100" s="3645"/>
      <c r="TZQ100" s="2386"/>
      <c r="TZR100" s="3646"/>
      <c r="TZS100" s="3647"/>
      <c r="TZT100" s="3648"/>
      <c r="TZU100" s="3646"/>
      <c r="TZV100" s="3647"/>
      <c r="TZW100" s="3646"/>
      <c r="TZX100" s="3643"/>
      <c r="TZY100" s="3643"/>
      <c r="TZZ100" s="3647"/>
      <c r="UAA100" s="3642"/>
      <c r="UAB100" s="3643"/>
      <c r="UAC100" s="3642"/>
      <c r="UAD100" s="3643"/>
      <c r="UAE100" s="3643"/>
      <c r="UAF100" s="3643"/>
      <c r="UAG100" s="3643"/>
      <c r="UAH100" s="3644"/>
      <c r="UAI100" s="3645"/>
      <c r="UAJ100" s="2386"/>
      <c r="UAK100" s="3646"/>
      <c r="UAL100" s="3647"/>
      <c r="UAM100" s="3648"/>
      <c r="UAN100" s="3646"/>
      <c r="UAO100" s="3647"/>
      <c r="UAP100" s="3646"/>
      <c r="UAQ100" s="3643"/>
      <c r="UAR100" s="3643"/>
      <c r="UAS100" s="3647"/>
      <c r="UAT100" s="3642"/>
      <c r="UAU100" s="3643"/>
      <c r="UAV100" s="3642"/>
      <c r="UAW100" s="3643"/>
      <c r="UAX100" s="3643"/>
      <c r="UAY100" s="3643"/>
      <c r="UAZ100" s="3643"/>
      <c r="UBA100" s="3644"/>
      <c r="UBB100" s="3645"/>
      <c r="UBC100" s="2386"/>
      <c r="UBD100" s="3646"/>
      <c r="UBE100" s="3647"/>
      <c r="UBF100" s="3648"/>
      <c r="UBG100" s="3646"/>
      <c r="UBH100" s="3647"/>
      <c r="UBI100" s="3646"/>
      <c r="UBJ100" s="3643"/>
      <c r="UBK100" s="3643"/>
      <c r="UBL100" s="3647"/>
      <c r="UBM100" s="3642"/>
      <c r="UBN100" s="3643"/>
      <c r="UBO100" s="3642"/>
      <c r="UBP100" s="3643"/>
      <c r="UBQ100" s="3643"/>
      <c r="UBR100" s="3643"/>
      <c r="UBS100" s="3643"/>
      <c r="UBT100" s="3644"/>
      <c r="UBU100" s="3645"/>
      <c r="UBV100" s="2386"/>
      <c r="UBW100" s="3646"/>
      <c r="UBX100" s="3647"/>
      <c r="UBY100" s="3648"/>
      <c r="UBZ100" s="3646"/>
      <c r="UCA100" s="3647"/>
      <c r="UCB100" s="3646"/>
      <c r="UCC100" s="3643"/>
      <c r="UCD100" s="3643"/>
      <c r="UCE100" s="3647"/>
      <c r="UCF100" s="3642"/>
      <c r="UCG100" s="3643"/>
      <c r="UCH100" s="3642"/>
      <c r="UCI100" s="3643"/>
      <c r="UCJ100" s="3643"/>
      <c r="UCK100" s="3643"/>
      <c r="UCL100" s="3643"/>
      <c r="UCM100" s="3644"/>
      <c r="UCN100" s="3645"/>
      <c r="UCO100" s="2386"/>
      <c r="UCP100" s="3646"/>
      <c r="UCQ100" s="3647"/>
      <c r="UCR100" s="3648"/>
      <c r="UCS100" s="3646"/>
      <c r="UCT100" s="3647"/>
      <c r="UCU100" s="3646"/>
      <c r="UCV100" s="3643"/>
      <c r="UCW100" s="3643"/>
      <c r="UCX100" s="3647"/>
      <c r="UCY100" s="3642"/>
      <c r="UCZ100" s="3643"/>
      <c r="UDA100" s="3642"/>
      <c r="UDB100" s="3643"/>
      <c r="UDC100" s="3643"/>
      <c r="UDD100" s="3643"/>
      <c r="UDE100" s="3643"/>
      <c r="UDF100" s="3644"/>
      <c r="UDG100" s="3645"/>
      <c r="UDH100" s="2386"/>
      <c r="UDI100" s="3646"/>
      <c r="UDJ100" s="3647"/>
      <c r="UDK100" s="3648"/>
      <c r="UDL100" s="3646"/>
      <c r="UDM100" s="3647"/>
      <c r="UDN100" s="3646"/>
      <c r="UDO100" s="3643"/>
      <c r="UDP100" s="3643"/>
      <c r="UDQ100" s="3647"/>
      <c r="UDR100" s="3642"/>
      <c r="UDS100" s="3643"/>
      <c r="UDT100" s="3642"/>
      <c r="UDU100" s="3643"/>
      <c r="UDV100" s="3643"/>
      <c r="UDW100" s="3643"/>
      <c r="UDX100" s="3643"/>
      <c r="UDY100" s="3644"/>
      <c r="UDZ100" s="3645"/>
      <c r="UEA100" s="2386"/>
      <c r="UEB100" s="3646"/>
      <c r="UEC100" s="3647"/>
      <c r="UED100" s="3648"/>
      <c r="UEE100" s="3646"/>
      <c r="UEF100" s="3647"/>
      <c r="UEG100" s="3646"/>
      <c r="UEH100" s="3643"/>
      <c r="UEI100" s="3643"/>
      <c r="UEJ100" s="3647"/>
      <c r="UEK100" s="3642"/>
      <c r="UEL100" s="3643"/>
      <c r="UEM100" s="3642"/>
      <c r="UEN100" s="3643"/>
      <c r="UEO100" s="3643"/>
      <c r="UEP100" s="3643"/>
      <c r="UEQ100" s="3643"/>
      <c r="UER100" s="3644"/>
      <c r="UES100" s="3645"/>
      <c r="UET100" s="2386"/>
      <c r="UEU100" s="3646"/>
      <c r="UEV100" s="3647"/>
      <c r="UEW100" s="3648"/>
      <c r="UEX100" s="3646"/>
      <c r="UEY100" s="3647"/>
      <c r="UEZ100" s="3646"/>
      <c r="UFA100" s="3643"/>
      <c r="UFB100" s="3643"/>
      <c r="UFC100" s="3647"/>
      <c r="UFD100" s="3642"/>
      <c r="UFE100" s="3643"/>
      <c r="UFF100" s="3642"/>
      <c r="UFG100" s="3643"/>
      <c r="UFH100" s="3643"/>
      <c r="UFI100" s="3643"/>
      <c r="UFJ100" s="3643"/>
      <c r="UFK100" s="3644"/>
      <c r="UFL100" s="3645"/>
      <c r="UFM100" s="2386"/>
      <c r="UFN100" s="3646"/>
      <c r="UFO100" s="3647"/>
      <c r="UFP100" s="3648"/>
      <c r="UFQ100" s="3646"/>
      <c r="UFR100" s="3647"/>
      <c r="UFS100" s="3646"/>
      <c r="UFT100" s="3643"/>
      <c r="UFU100" s="3643"/>
      <c r="UFV100" s="3647"/>
      <c r="UFW100" s="3642"/>
      <c r="UFX100" s="3643"/>
      <c r="UFY100" s="3642"/>
      <c r="UFZ100" s="3643"/>
      <c r="UGA100" s="3643"/>
      <c r="UGB100" s="3643"/>
      <c r="UGC100" s="3643"/>
      <c r="UGD100" s="3644"/>
      <c r="UGE100" s="3645"/>
      <c r="UGF100" s="2386"/>
      <c r="UGG100" s="3646"/>
      <c r="UGH100" s="3647"/>
      <c r="UGI100" s="3648"/>
      <c r="UGJ100" s="3646"/>
      <c r="UGK100" s="3647"/>
      <c r="UGL100" s="3646"/>
      <c r="UGM100" s="3643"/>
      <c r="UGN100" s="3643"/>
      <c r="UGO100" s="3647"/>
      <c r="UGP100" s="3642"/>
      <c r="UGQ100" s="3643"/>
      <c r="UGR100" s="3642"/>
      <c r="UGS100" s="3643"/>
      <c r="UGT100" s="3643"/>
      <c r="UGU100" s="3643"/>
      <c r="UGV100" s="3643"/>
      <c r="UGW100" s="3644"/>
      <c r="UGX100" s="3645"/>
      <c r="UGY100" s="2386"/>
      <c r="UGZ100" s="3646"/>
      <c r="UHA100" s="3647"/>
      <c r="UHB100" s="3648"/>
      <c r="UHC100" s="3646"/>
      <c r="UHD100" s="3647"/>
      <c r="UHE100" s="3646"/>
      <c r="UHF100" s="3643"/>
      <c r="UHG100" s="3643"/>
      <c r="UHH100" s="3647"/>
      <c r="UHI100" s="3642"/>
      <c r="UHJ100" s="3643"/>
      <c r="UHK100" s="3642"/>
      <c r="UHL100" s="3643"/>
      <c r="UHM100" s="3643"/>
      <c r="UHN100" s="3643"/>
      <c r="UHO100" s="3643"/>
      <c r="UHP100" s="3644"/>
      <c r="UHQ100" s="3645"/>
      <c r="UHR100" s="2386"/>
      <c r="UHS100" s="3646"/>
      <c r="UHT100" s="3647"/>
      <c r="UHU100" s="3648"/>
      <c r="UHV100" s="3646"/>
      <c r="UHW100" s="3647"/>
      <c r="UHX100" s="3646"/>
      <c r="UHY100" s="3643"/>
      <c r="UHZ100" s="3643"/>
      <c r="UIA100" s="3647"/>
      <c r="UIB100" s="3642"/>
      <c r="UIC100" s="3643"/>
      <c r="UID100" s="3642"/>
      <c r="UIE100" s="3643"/>
      <c r="UIF100" s="3643"/>
      <c r="UIG100" s="3643"/>
      <c r="UIH100" s="3643"/>
      <c r="UII100" s="3644"/>
      <c r="UIJ100" s="3645"/>
      <c r="UIK100" s="2386"/>
      <c r="UIL100" s="3646"/>
      <c r="UIM100" s="3647"/>
      <c r="UIN100" s="3648"/>
      <c r="UIO100" s="3646"/>
      <c r="UIP100" s="3647"/>
      <c r="UIQ100" s="3646"/>
      <c r="UIR100" s="3643"/>
      <c r="UIS100" s="3643"/>
      <c r="UIT100" s="3647"/>
      <c r="UIU100" s="3642"/>
      <c r="UIV100" s="3643"/>
      <c r="UIW100" s="3642"/>
      <c r="UIX100" s="3643"/>
      <c r="UIY100" s="3643"/>
      <c r="UIZ100" s="3643"/>
      <c r="UJA100" s="3643"/>
      <c r="UJB100" s="3644"/>
      <c r="UJC100" s="3645"/>
      <c r="UJD100" s="2386"/>
      <c r="UJE100" s="3646"/>
      <c r="UJF100" s="3647"/>
      <c r="UJG100" s="3648"/>
      <c r="UJH100" s="3646"/>
      <c r="UJI100" s="3647"/>
      <c r="UJJ100" s="3646"/>
      <c r="UJK100" s="3643"/>
      <c r="UJL100" s="3643"/>
      <c r="UJM100" s="3647"/>
      <c r="UJN100" s="3642"/>
      <c r="UJO100" s="3643"/>
      <c r="UJP100" s="3642"/>
      <c r="UJQ100" s="3643"/>
      <c r="UJR100" s="3643"/>
      <c r="UJS100" s="3643"/>
      <c r="UJT100" s="3643"/>
      <c r="UJU100" s="3644"/>
      <c r="UJV100" s="3645"/>
      <c r="UJW100" s="2386"/>
      <c r="UJX100" s="3646"/>
      <c r="UJY100" s="3647"/>
      <c r="UJZ100" s="3648"/>
      <c r="UKA100" s="3646"/>
      <c r="UKB100" s="3647"/>
      <c r="UKC100" s="3646"/>
      <c r="UKD100" s="3643"/>
      <c r="UKE100" s="3643"/>
      <c r="UKF100" s="3647"/>
      <c r="UKG100" s="3642"/>
      <c r="UKH100" s="3643"/>
      <c r="UKI100" s="3642"/>
      <c r="UKJ100" s="3643"/>
      <c r="UKK100" s="3643"/>
      <c r="UKL100" s="3643"/>
      <c r="UKM100" s="3643"/>
      <c r="UKN100" s="3644"/>
      <c r="UKO100" s="3645"/>
      <c r="UKP100" s="2386"/>
      <c r="UKQ100" s="3646"/>
      <c r="UKR100" s="3647"/>
      <c r="UKS100" s="3648"/>
      <c r="UKT100" s="3646"/>
      <c r="UKU100" s="3647"/>
      <c r="UKV100" s="3646"/>
      <c r="UKW100" s="3643"/>
      <c r="UKX100" s="3643"/>
      <c r="UKY100" s="3647"/>
      <c r="UKZ100" s="3642"/>
      <c r="ULA100" s="3643"/>
      <c r="ULB100" s="3642"/>
      <c r="ULC100" s="3643"/>
      <c r="ULD100" s="3643"/>
      <c r="ULE100" s="3643"/>
      <c r="ULF100" s="3643"/>
      <c r="ULG100" s="3644"/>
      <c r="ULH100" s="3645"/>
      <c r="ULI100" s="2386"/>
      <c r="ULJ100" s="3646"/>
      <c r="ULK100" s="3647"/>
      <c r="ULL100" s="3648"/>
      <c r="ULM100" s="3646"/>
      <c r="ULN100" s="3647"/>
      <c r="ULO100" s="3646"/>
      <c r="ULP100" s="3643"/>
      <c r="ULQ100" s="3643"/>
      <c r="ULR100" s="3647"/>
      <c r="ULS100" s="3642"/>
      <c r="ULT100" s="3643"/>
      <c r="ULU100" s="3642"/>
      <c r="ULV100" s="3643"/>
      <c r="ULW100" s="3643"/>
      <c r="ULX100" s="3643"/>
      <c r="ULY100" s="3643"/>
      <c r="ULZ100" s="3644"/>
      <c r="UMA100" s="3645"/>
      <c r="UMB100" s="2386"/>
      <c r="UMC100" s="3646"/>
      <c r="UMD100" s="3647"/>
      <c r="UME100" s="3648"/>
      <c r="UMF100" s="3646"/>
      <c r="UMG100" s="3647"/>
      <c r="UMH100" s="3646"/>
      <c r="UMI100" s="3643"/>
      <c r="UMJ100" s="3643"/>
      <c r="UMK100" s="3647"/>
      <c r="UML100" s="3642"/>
      <c r="UMM100" s="3643"/>
      <c r="UMN100" s="3642"/>
      <c r="UMO100" s="3643"/>
      <c r="UMP100" s="3643"/>
      <c r="UMQ100" s="3643"/>
      <c r="UMR100" s="3643"/>
      <c r="UMS100" s="3644"/>
      <c r="UMT100" s="3645"/>
      <c r="UMU100" s="2386"/>
      <c r="UMV100" s="3646"/>
      <c r="UMW100" s="3647"/>
      <c r="UMX100" s="3648"/>
      <c r="UMY100" s="3646"/>
      <c r="UMZ100" s="3647"/>
      <c r="UNA100" s="3646"/>
      <c r="UNB100" s="3643"/>
      <c r="UNC100" s="3643"/>
      <c r="UND100" s="3647"/>
      <c r="UNE100" s="3642"/>
      <c r="UNF100" s="3643"/>
      <c r="UNG100" s="3642"/>
      <c r="UNH100" s="3643"/>
      <c r="UNI100" s="3643"/>
      <c r="UNJ100" s="3643"/>
      <c r="UNK100" s="3643"/>
      <c r="UNL100" s="3644"/>
      <c r="UNM100" s="3645"/>
      <c r="UNN100" s="2386"/>
      <c r="UNO100" s="3646"/>
      <c r="UNP100" s="3647"/>
      <c r="UNQ100" s="3648"/>
      <c r="UNR100" s="3646"/>
      <c r="UNS100" s="3647"/>
      <c r="UNT100" s="3646"/>
      <c r="UNU100" s="3643"/>
      <c r="UNV100" s="3643"/>
      <c r="UNW100" s="3647"/>
      <c r="UNX100" s="3642"/>
      <c r="UNY100" s="3643"/>
      <c r="UNZ100" s="3642"/>
      <c r="UOA100" s="3643"/>
      <c r="UOB100" s="3643"/>
      <c r="UOC100" s="3643"/>
      <c r="UOD100" s="3643"/>
      <c r="UOE100" s="3644"/>
      <c r="UOF100" s="3645"/>
      <c r="UOG100" s="2386"/>
      <c r="UOH100" s="3646"/>
      <c r="UOI100" s="3647"/>
      <c r="UOJ100" s="3648"/>
      <c r="UOK100" s="3646"/>
      <c r="UOL100" s="3647"/>
      <c r="UOM100" s="3646"/>
      <c r="UON100" s="3643"/>
      <c r="UOO100" s="3643"/>
      <c r="UOP100" s="3647"/>
      <c r="UOQ100" s="3642"/>
      <c r="UOR100" s="3643"/>
      <c r="UOS100" s="3642"/>
      <c r="UOT100" s="3643"/>
      <c r="UOU100" s="3643"/>
      <c r="UOV100" s="3643"/>
      <c r="UOW100" s="3643"/>
      <c r="UOX100" s="3644"/>
      <c r="UOY100" s="3645"/>
      <c r="UOZ100" s="2386"/>
      <c r="UPA100" s="3646"/>
      <c r="UPB100" s="3647"/>
      <c r="UPC100" s="3648"/>
      <c r="UPD100" s="3646"/>
      <c r="UPE100" s="3647"/>
      <c r="UPF100" s="3646"/>
      <c r="UPG100" s="3643"/>
      <c r="UPH100" s="3643"/>
      <c r="UPI100" s="3647"/>
      <c r="UPJ100" s="3642"/>
      <c r="UPK100" s="3643"/>
      <c r="UPL100" s="3642"/>
      <c r="UPM100" s="3643"/>
      <c r="UPN100" s="3643"/>
      <c r="UPO100" s="3643"/>
      <c r="UPP100" s="3643"/>
      <c r="UPQ100" s="3644"/>
      <c r="UPR100" s="3645"/>
      <c r="UPS100" s="2386"/>
      <c r="UPT100" s="3646"/>
      <c r="UPU100" s="3647"/>
      <c r="UPV100" s="3648"/>
      <c r="UPW100" s="3646"/>
      <c r="UPX100" s="3647"/>
      <c r="UPY100" s="3646"/>
      <c r="UPZ100" s="3643"/>
      <c r="UQA100" s="3643"/>
      <c r="UQB100" s="3647"/>
      <c r="UQC100" s="3642"/>
      <c r="UQD100" s="3643"/>
      <c r="UQE100" s="3642"/>
      <c r="UQF100" s="3643"/>
      <c r="UQG100" s="3643"/>
      <c r="UQH100" s="3643"/>
      <c r="UQI100" s="3643"/>
      <c r="UQJ100" s="3644"/>
      <c r="UQK100" s="3645"/>
      <c r="UQL100" s="2386"/>
      <c r="UQM100" s="3646"/>
      <c r="UQN100" s="3647"/>
      <c r="UQO100" s="3648"/>
      <c r="UQP100" s="3646"/>
      <c r="UQQ100" s="3647"/>
      <c r="UQR100" s="3646"/>
      <c r="UQS100" s="3643"/>
      <c r="UQT100" s="3643"/>
      <c r="UQU100" s="3647"/>
      <c r="UQV100" s="3642"/>
      <c r="UQW100" s="3643"/>
      <c r="UQX100" s="3642"/>
      <c r="UQY100" s="3643"/>
      <c r="UQZ100" s="3643"/>
      <c r="URA100" s="3643"/>
      <c r="URB100" s="3643"/>
      <c r="URC100" s="3644"/>
      <c r="URD100" s="3645"/>
      <c r="URE100" s="2386"/>
      <c r="URF100" s="3646"/>
      <c r="URG100" s="3647"/>
      <c r="URH100" s="3648"/>
      <c r="URI100" s="3646"/>
      <c r="URJ100" s="3647"/>
      <c r="URK100" s="3646"/>
      <c r="URL100" s="3643"/>
      <c r="URM100" s="3643"/>
      <c r="URN100" s="3647"/>
      <c r="URO100" s="3642"/>
      <c r="URP100" s="3643"/>
      <c r="URQ100" s="3642"/>
      <c r="URR100" s="3643"/>
      <c r="URS100" s="3643"/>
      <c r="URT100" s="3643"/>
      <c r="URU100" s="3643"/>
      <c r="URV100" s="3644"/>
      <c r="URW100" s="3645"/>
      <c r="URX100" s="2386"/>
      <c r="URY100" s="3646"/>
      <c r="URZ100" s="3647"/>
      <c r="USA100" s="3648"/>
      <c r="USB100" s="3646"/>
      <c r="USC100" s="3647"/>
      <c r="USD100" s="3646"/>
      <c r="USE100" s="3643"/>
      <c r="USF100" s="3643"/>
      <c r="USG100" s="3647"/>
      <c r="USH100" s="3642"/>
      <c r="USI100" s="3643"/>
      <c r="USJ100" s="3642"/>
      <c r="USK100" s="3643"/>
      <c r="USL100" s="3643"/>
      <c r="USM100" s="3643"/>
      <c r="USN100" s="3643"/>
      <c r="USO100" s="3644"/>
      <c r="USP100" s="3645"/>
      <c r="USQ100" s="2386"/>
      <c r="USR100" s="3646"/>
      <c r="USS100" s="3647"/>
      <c r="UST100" s="3648"/>
      <c r="USU100" s="3646"/>
      <c r="USV100" s="3647"/>
      <c r="USW100" s="3646"/>
      <c r="USX100" s="3643"/>
      <c r="USY100" s="3643"/>
      <c r="USZ100" s="3647"/>
      <c r="UTA100" s="3642"/>
      <c r="UTB100" s="3643"/>
      <c r="UTC100" s="3642"/>
      <c r="UTD100" s="3643"/>
      <c r="UTE100" s="3643"/>
      <c r="UTF100" s="3643"/>
      <c r="UTG100" s="3643"/>
      <c r="UTH100" s="3644"/>
      <c r="UTI100" s="3645"/>
      <c r="UTJ100" s="2386"/>
      <c r="UTK100" s="3646"/>
      <c r="UTL100" s="3647"/>
      <c r="UTM100" s="3648"/>
      <c r="UTN100" s="3646"/>
      <c r="UTO100" s="3647"/>
      <c r="UTP100" s="3646"/>
      <c r="UTQ100" s="3643"/>
      <c r="UTR100" s="3643"/>
      <c r="UTS100" s="3647"/>
      <c r="UTT100" s="3642"/>
      <c r="UTU100" s="3643"/>
      <c r="UTV100" s="3642"/>
      <c r="UTW100" s="3643"/>
      <c r="UTX100" s="3643"/>
      <c r="UTY100" s="3643"/>
      <c r="UTZ100" s="3643"/>
      <c r="UUA100" s="3644"/>
      <c r="UUB100" s="3645"/>
      <c r="UUC100" s="2386"/>
      <c r="UUD100" s="3646"/>
      <c r="UUE100" s="3647"/>
      <c r="UUF100" s="3648"/>
      <c r="UUG100" s="3646"/>
      <c r="UUH100" s="3647"/>
      <c r="UUI100" s="3646"/>
      <c r="UUJ100" s="3643"/>
      <c r="UUK100" s="3643"/>
      <c r="UUL100" s="3647"/>
      <c r="UUM100" s="3642"/>
      <c r="UUN100" s="3643"/>
      <c r="UUO100" s="3642"/>
      <c r="UUP100" s="3643"/>
      <c r="UUQ100" s="3643"/>
      <c r="UUR100" s="3643"/>
      <c r="UUS100" s="3643"/>
      <c r="UUT100" s="3644"/>
      <c r="UUU100" s="3645"/>
      <c r="UUV100" s="2386"/>
      <c r="UUW100" s="3646"/>
      <c r="UUX100" s="3647"/>
      <c r="UUY100" s="3648"/>
      <c r="UUZ100" s="3646"/>
      <c r="UVA100" s="3647"/>
      <c r="UVB100" s="3646"/>
      <c r="UVC100" s="3643"/>
      <c r="UVD100" s="3643"/>
      <c r="UVE100" s="3647"/>
      <c r="UVF100" s="3642"/>
      <c r="UVG100" s="3643"/>
      <c r="UVH100" s="3642"/>
      <c r="UVI100" s="3643"/>
      <c r="UVJ100" s="3643"/>
      <c r="UVK100" s="3643"/>
      <c r="UVL100" s="3643"/>
      <c r="UVM100" s="3644"/>
      <c r="UVN100" s="3645"/>
      <c r="UVO100" s="2386"/>
      <c r="UVP100" s="3646"/>
      <c r="UVQ100" s="3647"/>
      <c r="UVR100" s="3648"/>
      <c r="UVS100" s="3646"/>
      <c r="UVT100" s="3647"/>
      <c r="UVU100" s="3646"/>
      <c r="UVV100" s="3643"/>
      <c r="UVW100" s="3643"/>
      <c r="UVX100" s="3647"/>
      <c r="UVY100" s="3642"/>
      <c r="UVZ100" s="3643"/>
      <c r="UWA100" s="3642"/>
      <c r="UWB100" s="3643"/>
      <c r="UWC100" s="3643"/>
      <c r="UWD100" s="3643"/>
      <c r="UWE100" s="3643"/>
      <c r="UWF100" s="3644"/>
      <c r="UWG100" s="3645"/>
      <c r="UWH100" s="2386"/>
      <c r="UWI100" s="3646"/>
      <c r="UWJ100" s="3647"/>
      <c r="UWK100" s="3648"/>
      <c r="UWL100" s="3646"/>
      <c r="UWM100" s="3647"/>
      <c r="UWN100" s="3646"/>
      <c r="UWO100" s="3643"/>
      <c r="UWP100" s="3643"/>
      <c r="UWQ100" s="3647"/>
      <c r="UWR100" s="3642"/>
      <c r="UWS100" s="3643"/>
      <c r="UWT100" s="3642"/>
      <c r="UWU100" s="3643"/>
      <c r="UWV100" s="3643"/>
      <c r="UWW100" s="3643"/>
      <c r="UWX100" s="3643"/>
      <c r="UWY100" s="3644"/>
      <c r="UWZ100" s="3645"/>
      <c r="UXA100" s="2386"/>
      <c r="UXB100" s="3646"/>
      <c r="UXC100" s="3647"/>
      <c r="UXD100" s="3648"/>
      <c r="UXE100" s="3646"/>
      <c r="UXF100" s="3647"/>
      <c r="UXG100" s="3646"/>
      <c r="UXH100" s="3643"/>
      <c r="UXI100" s="3643"/>
      <c r="UXJ100" s="3647"/>
      <c r="UXK100" s="3642"/>
      <c r="UXL100" s="3643"/>
      <c r="UXM100" s="3642"/>
      <c r="UXN100" s="3643"/>
      <c r="UXO100" s="3643"/>
      <c r="UXP100" s="3643"/>
      <c r="UXQ100" s="3643"/>
      <c r="UXR100" s="3644"/>
      <c r="UXS100" s="3645"/>
      <c r="UXT100" s="2386"/>
      <c r="UXU100" s="3646"/>
      <c r="UXV100" s="3647"/>
      <c r="UXW100" s="3648"/>
      <c r="UXX100" s="3646"/>
      <c r="UXY100" s="3647"/>
      <c r="UXZ100" s="3646"/>
      <c r="UYA100" s="3643"/>
      <c r="UYB100" s="3643"/>
      <c r="UYC100" s="3647"/>
      <c r="UYD100" s="3642"/>
      <c r="UYE100" s="3643"/>
      <c r="UYF100" s="3642"/>
      <c r="UYG100" s="3643"/>
      <c r="UYH100" s="3643"/>
      <c r="UYI100" s="3643"/>
      <c r="UYJ100" s="3643"/>
      <c r="UYK100" s="3644"/>
      <c r="UYL100" s="3645"/>
      <c r="UYM100" s="2386"/>
      <c r="UYN100" s="3646"/>
      <c r="UYO100" s="3647"/>
      <c r="UYP100" s="3648"/>
      <c r="UYQ100" s="3646"/>
      <c r="UYR100" s="3647"/>
      <c r="UYS100" s="3646"/>
      <c r="UYT100" s="3643"/>
      <c r="UYU100" s="3643"/>
      <c r="UYV100" s="3647"/>
      <c r="UYW100" s="3642"/>
      <c r="UYX100" s="3643"/>
      <c r="UYY100" s="3642"/>
      <c r="UYZ100" s="3643"/>
      <c r="UZA100" s="3643"/>
      <c r="UZB100" s="3643"/>
      <c r="UZC100" s="3643"/>
      <c r="UZD100" s="3644"/>
      <c r="UZE100" s="3645"/>
      <c r="UZF100" s="2386"/>
      <c r="UZG100" s="3646"/>
      <c r="UZH100" s="3647"/>
      <c r="UZI100" s="3648"/>
      <c r="UZJ100" s="3646"/>
      <c r="UZK100" s="3647"/>
      <c r="UZL100" s="3646"/>
      <c r="UZM100" s="3643"/>
      <c r="UZN100" s="3643"/>
      <c r="UZO100" s="3647"/>
      <c r="UZP100" s="3642"/>
      <c r="UZQ100" s="3643"/>
      <c r="UZR100" s="3642"/>
      <c r="UZS100" s="3643"/>
      <c r="UZT100" s="3643"/>
      <c r="UZU100" s="3643"/>
      <c r="UZV100" s="3643"/>
      <c r="UZW100" s="3644"/>
      <c r="UZX100" s="3645"/>
      <c r="UZY100" s="2386"/>
      <c r="UZZ100" s="3646"/>
      <c r="VAA100" s="3647"/>
      <c r="VAB100" s="3648"/>
      <c r="VAC100" s="3646"/>
      <c r="VAD100" s="3647"/>
      <c r="VAE100" s="3646"/>
      <c r="VAF100" s="3643"/>
      <c r="VAG100" s="3643"/>
      <c r="VAH100" s="3647"/>
      <c r="VAI100" s="3642"/>
      <c r="VAJ100" s="3643"/>
      <c r="VAK100" s="3642"/>
      <c r="VAL100" s="3643"/>
      <c r="VAM100" s="3643"/>
      <c r="VAN100" s="3643"/>
      <c r="VAO100" s="3643"/>
      <c r="VAP100" s="3644"/>
      <c r="VAQ100" s="3645"/>
      <c r="VAR100" s="2386"/>
      <c r="VAS100" s="3646"/>
      <c r="VAT100" s="3647"/>
      <c r="VAU100" s="3648"/>
      <c r="VAV100" s="3646"/>
      <c r="VAW100" s="3647"/>
      <c r="VAX100" s="3646"/>
      <c r="VAY100" s="3643"/>
      <c r="VAZ100" s="3643"/>
      <c r="VBA100" s="3647"/>
      <c r="VBB100" s="3642"/>
      <c r="VBC100" s="3643"/>
      <c r="VBD100" s="3642"/>
      <c r="VBE100" s="3643"/>
      <c r="VBF100" s="3643"/>
      <c r="VBG100" s="3643"/>
      <c r="VBH100" s="3643"/>
      <c r="VBI100" s="3644"/>
      <c r="VBJ100" s="3645"/>
      <c r="VBK100" s="2386"/>
      <c r="VBL100" s="3646"/>
      <c r="VBM100" s="3647"/>
      <c r="VBN100" s="3648"/>
      <c r="VBO100" s="3646"/>
      <c r="VBP100" s="3647"/>
      <c r="VBQ100" s="3646"/>
      <c r="VBR100" s="3643"/>
      <c r="VBS100" s="3643"/>
      <c r="VBT100" s="3647"/>
      <c r="VBU100" s="3642"/>
      <c r="VBV100" s="3643"/>
      <c r="VBW100" s="3642"/>
      <c r="VBX100" s="3643"/>
      <c r="VBY100" s="3643"/>
      <c r="VBZ100" s="3643"/>
      <c r="VCA100" s="3643"/>
      <c r="VCB100" s="3644"/>
      <c r="VCC100" s="3645"/>
      <c r="VCD100" s="2386"/>
      <c r="VCE100" s="3646"/>
      <c r="VCF100" s="3647"/>
      <c r="VCG100" s="3648"/>
      <c r="VCH100" s="3646"/>
      <c r="VCI100" s="3647"/>
      <c r="VCJ100" s="3646"/>
      <c r="VCK100" s="3643"/>
      <c r="VCL100" s="3643"/>
      <c r="VCM100" s="3647"/>
      <c r="VCN100" s="3642"/>
      <c r="VCO100" s="3643"/>
      <c r="VCP100" s="3642"/>
      <c r="VCQ100" s="3643"/>
      <c r="VCR100" s="3643"/>
      <c r="VCS100" s="3643"/>
      <c r="VCT100" s="3643"/>
      <c r="VCU100" s="3644"/>
      <c r="VCV100" s="3645"/>
      <c r="VCW100" s="2386"/>
      <c r="VCX100" s="3646"/>
      <c r="VCY100" s="3647"/>
      <c r="VCZ100" s="3648"/>
      <c r="VDA100" s="3646"/>
      <c r="VDB100" s="3647"/>
      <c r="VDC100" s="3646"/>
      <c r="VDD100" s="3643"/>
      <c r="VDE100" s="3643"/>
      <c r="VDF100" s="3647"/>
      <c r="VDG100" s="3642"/>
      <c r="VDH100" s="3643"/>
      <c r="VDI100" s="3642"/>
      <c r="VDJ100" s="3643"/>
      <c r="VDK100" s="3643"/>
      <c r="VDL100" s="3643"/>
      <c r="VDM100" s="3643"/>
      <c r="VDN100" s="3644"/>
      <c r="VDO100" s="3645"/>
      <c r="VDP100" s="2386"/>
      <c r="VDQ100" s="3646"/>
      <c r="VDR100" s="3647"/>
      <c r="VDS100" s="3648"/>
      <c r="VDT100" s="3646"/>
      <c r="VDU100" s="3647"/>
      <c r="VDV100" s="3646"/>
      <c r="VDW100" s="3643"/>
      <c r="VDX100" s="3643"/>
      <c r="VDY100" s="3647"/>
      <c r="VDZ100" s="3642"/>
      <c r="VEA100" s="3643"/>
      <c r="VEB100" s="3642"/>
      <c r="VEC100" s="3643"/>
      <c r="VED100" s="3643"/>
      <c r="VEE100" s="3643"/>
      <c r="VEF100" s="3643"/>
      <c r="VEG100" s="3644"/>
      <c r="VEH100" s="3645"/>
      <c r="VEI100" s="2386"/>
      <c r="VEJ100" s="3646"/>
      <c r="VEK100" s="3647"/>
      <c r="VEL100" s="3648"/>
      <c r="VEM100" s="3646"/>
      <c r="VEN100" s="3647"/>
      <c r="VEO100" s="3646"/>
      <c r="VEP100" s="3643"/>
      <c r="VEQ100" s="3643"/>
      <c r="VER100" s="3647"/>
      <c r="VES100" s="3642"/>
      <c r="VET100" s="3643"/>
      <c r="VEU100" s="3642"/>
      <c r="VEV100" s="3643"/>
      <c r="VEW100" s="3643"/>
      <c r="VEX100" s="3643"/>
      <c r="VEY100" s="3643"/>
      <c r="VEZ100" s="3644"/>
      <c r="VFA100" s="3645"/>
      <c r="VFB100" s="2386"/>
      <c r="VFC100" s="3646"/>
      <c r="VFD100" s="3647"/>
      <c r="VFE100" s="3648"/>
      <c r="VFF100" s="3646"/>
      <c r="VFG100" s="3647"/>
      <c r="VFH100" s="3646"/>
      <c r="VFI100" s="3643"/>
      <c r="VFJ100" s="3643"/>
      <c r="VFK100" s="3647"/>
      <c r="VFL100" s="3642"/>
      <c r="VFM100" s="3643"/>
      <c r="VFN100" s="3642"/>
      <c r="VFO100" s="3643"/>
      <c r="VFP100" s="3643"/>
      <c r="VFQ100" s="3643"/>
      <c r="VFR100" s="3643"/>
      <c r="VFS100" s="3644"/>
      <c r="VFT100" s="3645"/>
      <c r="VFU100" s="2386"/>
      <c r="VFV100" s="3646"/>
      <c r="VFW100" s="3647"/>
      <c r="VFX100" s="3648"/>
      <c r="VFY100" s="3646"/>
      <c r="VFZ100" s="3647"/>
      <c r="VGA100" s="3646"/>
      <c r="VGB100" s="3643"/>
      <c r="VGC100" s="3643"/>
      <c r="VGD100" s="3647"/>
      <c r="VGE100" s="3642"/>
      <c r="VGF100" s="3643"/>
      <c r="VGG100" s="3642"/>
      <c r="VGH100" s="3643"/>
      <c r="VGI100" s="3643"/>
      <c r="VGJ100" s="3643"/>
      <c r="VGK100" s="3643"/>
      <c r="VGL100" s="3644"/>
      <c r="VGM100" s="3645"/>
      <c r="VGN100" s="2386"/>
      <c r="VGO100" s="3646"/>
      <c r="VGP100" s="3647"/>
      <c r="VGQ100" s="3648"/>
      <c r="VGR100" s="3646"/>
      <c r="VGS100" s="3647"/>
      <c r="VGT100" s="3646"/>
      <c r="VGU100" s="3643"/>
      <c r="VGV100" s="3643"/>
      <c r="VGW100" s="3647"/>
      <c r="VGX100" s="3642"/>
      <c r="VGY100" s="3643"/>
      <c r="VGZ100" s="3642"/>
      <c r="VHA100" s="3643"/>
      <c r="VHB100" s="3643"/>
      <c r="VHC100" s="3643"/>
      <c r="VHD100" s="3643"/>
      <c r="VHE100" s="3644"/>
      <c r="VHF100" s="3645"/>
      <c r="VHG100" s="2386"/>
      <c r="VHH100" s="3646"/>
      <c r="VHI100" s="3647"/>
      <c r="VHJ100" s="3648"/>
      <c r="VHK100" s="3646"/>
      <c r="VHL100" s="3647"/>
      <c r="VHM100" s="3646"/>
      <c r="VHN100" s="3643"/>
      <c r="VHO100" s="3643"/>
      <c r="VHP100" s="3647"/>
      <c r="VHQ100" s="3642"/>
      <c r="VHR100" s="3643"/>
      <c r="VHS100" s="3642"/>
      <c r="VHT100" s="3643"/>
      <c r="VHU100" s="3643"/>
      <c r="VHV100" s="3643"/>
      <c r="VHW100" s="3643"/>
      <c r="VHX100" s="3644"/>
      <c r="VHY100" s="3645"/>
      <c r="VHZ100" s="2386"/>
      <c r="VIA100" s="3646"/>
      <c r="VIB100" s="3647"/>
      <c r="VIC100" s="3648"/>
      <c r="VID100" s="3646"/>
      <c r="VIE100" s="3647"/>
      <c r="VIF100" s="3646"/>
      <c r="VIG100" s="3643"/>
      <c r="VIH100" s="3643"/>
      <c r="VII100" s="3647"/>
      <c r="VIJ100" s="3642"/>
      <c r="VIK100" s="3643"/>
      <c r="VIL100" s="3642"/>
      <c r="VIM100" s="3643"/>
      <c r="VIN100" s="3643"/>
      <c r="VIO100" s="3643"/>
      <c r="VIP100" s="3643"/>
      <c r="VIQ100" s="3644"/>
      <c r="VIR100" s="3645"/>
      <c r="VIS100" s="2386"/>
      <c r="VIT100" s="3646"/>
      <c r="VIU100" s="3647"/>
      <c r="VIV100" s="3648"/>
      <c r="VIW100" s="3646"/>
      <c r="VIX100" s="3647"/>
      <c r="VIY100" s="3646"/>
      <c r="VIZ100" s="3643"/>
      <c r="VJA100" s="3643"/>
      <c r="VJB100" s="3647"/>
      <c r="VJC100" s="3642"/>
      <c r="VJD100" s="3643"/>
      <c r="VJE100" s="3642"/>
      <c r="VJF100" s="3643"/>
      <c r="VJG100" s="3643"/>
      <c r="VJH100" s="3643"/>
      <c r="VJI100" s="3643"/>
      <c r="VJJ100" s="3644"/>
      <c r="VJK100" s="3645"/>
      <c r="VJL100" s="2386"/>
      <c r="VJM100" s="3646"/>
      <c r="VJN100" s="3647"/>
      <c r="VJO100" s="3648"/>
      <c r="VJP100" s="3646"/>
      <c r="VJQ100" s="3647"/>
      <c r="VJR100" s="3646"/>
      <c r="VJS100" s="3643"/>
      <c r="VJT100" s="3643"/>
      <c r="VJU100" s="3647"/>
      <c r="VJV100" s="3642"/>
      <c r="VJW100" s="3643"/>
      <c r="VJX100" s="3642"/>
      <c r="VJY100" s="3643"/>
      <c r="VJZ100" s="3643"/>
      <c r="VKA100" s="3643"/>
      <c r="VKB100" s="3643"/>
      <c r="VKC100" s="3644"/>
      <c r="VKD100" s="3645"/>
      <c r="VKE100" s="2386"/>
      <c r="VKF100" s="3646"/>
      <c r="VKG100" s="3647"/>
      <c r="VKH100" s="3648"/>
      <c r="VKI100" s="3646"/>
      <c r="VKJ100" s="3647"/>
      <c r="VKK100" s="3646"/>
      <c r="VKL100" s="3643"/>
      <c r="VKM100" s="3643"/>
      <c r="VKN100" s="3647"/>
      <c r="VKO100" s="3642"/>
      <c r="VKP100" s="3643"/>
      <c r="VKQ100" s="3642"/>
      <c r="VKR100" s="3643"/>
      <c r="VKS100" s="3643"/>
      <c r="VKT100" s="3643"/>
      <c r="VKU100" s="3643"/>
      <c r="VKV100" s="3644"/>
      <c r="VKW100" s="3645"/>
      <c r="VKX100" s="2386"/>
      <c r="VKY100" s="3646"/>
      <c r="VKZ100" s="3647"/>
      <c r="VLA100" s="3648"/>
      <c r="VLB100" s="3646"/>
      <c r="VLC100" s="3647"/>
      <c r="VLD100" s="3646"/>
      <c r="VLE100" s="3643"/>
      <c r="VLF100" s="3643"/>
      <c r="VLG100" s="3647"/>
      <c r="VLH100" s="3642"/>
      <c r="VLI100" s="3643"/>
      <c r="VLJ100" s="3642"/>
      <c r="VLK100" s="3643"/>
      <c r="VLL100" s="3643"/>
      <c r="VLM100" s="3643"/>
      <c r="VLN100" s="3643"/>
      <c r="VLO100" s="3644"/>
      <c r="VLP100" s="3645"/>
      <c r="VLQ100" s="2386"/>
      <c r="VLR100" s="3646"/>
      <c r="VLS100" s="3647"/>
      <c r="VLT100" s="3648"/>
      <c r="VLU100" s="3646"/>
      <c r="VLV100" s="3647"/>
      <c r="VLW100" s="3646"/>
      <c r="VLX100" s="3643"/>
      <c r="VLY100" s="3643"/>
      <c r="VLZ100" s="3647"/>
      <c r="VMA100" s="3642"/>
      <c r="VMB100" s="3643"/>
      <c r="VMC100" s="3642"/>
      <c r="VMD100" s="3643"/>
      <c r="VME100" s="3643"/>
      <c r="VMF100" s="3643"/>
      <c r="VMG100" s="3643"/>
      <c r="VMH100" s="3644"/>
      <c r="VMI100" s="3645"/>
      <c r="VMJ100" s="2386"/>
      <c r="VMK100" s="3646"/>
      <c r="VML100" s="3647"/>
      <c r="VMM100" s="3648"/>
      <c r="VMN100" s="3646"/>
      <c r="VMO100" s="3647"/>
      <c r="VMP100" s="3646"/>
      <c r="VMQ100" s="3643"/>
      <c r="VMR100" s="3643"/>
      <c r="VMS100" s="3647"/>
      <c r="VMT100" s="3642"/>
      <c r="VMU100" s="3643"/>
      <c r="VMV100" s="3642"/>
      <c r="VMW100" s="3643"/>
      <c r="VMX100" s="3643"/>
      <c r="VMY100" s="3643"/>
      <c r="VMZ100" s="3643"/>
      <c r="VNA100" s="3644"/>
      <c r="VNB100" s="3645"/>
      <c r="VNC100" s="2386"/>
      <c r="VND100" s="3646"/>
      <c r="VNE100" s="3647"/>
      <c r="VNF100" s="3648"/>
      <c r="VNG100" s="3646"/>
      <c r="VNH100" s="3647"/>
      <c r="VNI100" s="3646"/>
      <c r="VNJ100" s="3643"/>
      <c r="VNK100" s="3643"/>
      <c r="VNL100" s="3647"/>
      <c r="VNM100" s="3642"/>
      <c r="VNN100" s="3643"/>
      <c r="VNO100" s="3642"/>
      <c r="VNP100" s="3643"/>
      <c r="VNQ100" s="3643"/>
      <c r="VNR100" s="3643"/>
      <c r="VNS100" s="3643"/>
      <c r="VNT100" s="3644"/>
      <c r="VNU100" s="3645"/>
      <c r="VNV100" s="2386"/>
      <c r="VNW100" s="3646"/>
      <c r="VNX100" s="3647"/>
      <c r="VNY100" s="3648"/>
      <c r="VNZ100" s="3646"/>
      <c r="VOA100" s="3647"/>
      <c r="VOB100" s="3646"/>
      <c r="VOC100" s="3643"/>
      <c r="VOD100" s="3643"/>
      <c r="VOE100" s="3647"/>
      <c r="VOF100" s="3642"/>
      <c r="VOG100" s="3643"/>
      <c r="VOH100" s="3642"/>
      <c r="VOI100" s="3643"/>
      <c r="VOJ100" s="3643"/>
      <c r="VOK100" s="3643"/>
      <c r="VOL100" s="3643"/>
      <c r="VOM100" s="3644"/>
      <c r="VON100" s="3645"/>
      <c r="VOO100" s="2386"/>
      <c r="VOP100" s="3646"/>
      <c r="VOQ100" s="3647"/>
      <c r="VOR100" s="3648"/>
      <c r="VOS100" s="3646"/>
      <c r="VOT100" s="3647"/>
      <c r="VOU100" s="3646"/>
      <c r="VOV100" s="3643"/>
      <c r="VOW100" s="3643"/>
      <c r="VOX100" s="3647"/>
      <c r="VOY100" s="3642"/>
      <c r="VOZ100" s="3643"/>
      <c r="VPA100" s="3642"/>
      <c r="VPB100" s="3643"/>
      <c r="VPC100" s="3643"/>
      <c r="VPD100" s="3643"/>
      <c r="VPE100" s="3643"/>
      <c r="VPF100" s="3644"/>
      <c r="VPG100" s="3645"/>
      <c r="VPH100" s="2386"/>
      <c r="VPI100" s="3646"/>
      <c r="VPJ100" s="3647"/>
      <c r="VPK100" s="3648"/>
      <c r="VPL100" s="3646"/>
      <c r="VPM100" s="3647"/>
      <c r="VPN100" s="3646"/>
      <c r="VPO100" s="3643"/>
      <c r="VPP100" s="3643"/>
      <c r="VPQ100" s="3647"/>
      <c r="VPR100" s="3642"/>
      <c r="VPS100" s="3643"/>
      <c r="VPT100" s="3642"/>
      <c r="VPU100" s="3643"/>
      <c r="VPV100" s="3643"/>
      <c r="VPW100" s="3643"/>
      <c r="VPX100" s="3643"/>
      <c r="VPY100" s="3644"/>
      <c r="VPZ100" s="3645"/>
      <c r="VQA100" s="2386"/>
      <c r="VQB100" s="3646"/>
      <c r="VQC100" s="3647"/>
      <c r="VQD100" s="3648"/>
      <c r="VQE100" s="3646"/>
      <c r="VQF100" s="3647"/>
      <c r="VQG100" s="3646"/>
      <c r="VQH100" s="3643"/>
      <c r="VQI100" s="3643"/>
      <c r="VQJ100" s="3647"/>
      <c r="VQK100" s="3642"/>
      <c r="VQL100" s="3643"/>
      <c r="VQM100" s="3642"/>
      <c r="VQN100" s="3643"/>
      <c r="VQO100" s="3643"/>
      <c r="VQP100" s="3643"/>
      <c r="VQQ100" s="3643"/>
      <c r="VQR100" s="3644"/>
      <c r="VQS100" s="3645"/>
      <c r="VQT100" s="2386"/>
      <c r="VQU100" s="3646"/>
      <c r="VQV100" s="3647"/>
      <c r="VQW100" s="3648"/>
      <c r="VQX100" s="3646"/>
      <c r="VQY100" s="3647"/>
      <c r="VQZ100" s="3646"/>
      <c r="VRA100" s="3643"/>
      <c r="VRB100" s="3643"/>
      <c r="VRC100" s="3647"/>
      <c r="VRD100" s="3642"/>
      <c r="VRE100" s="3643"/>
      <c r="VRF100" s="3642"/>
      <c r="VRG100" s="3643"/>
      <c r="VRH100" s="3643"/>
      <c r="VRI100" s="3643"/>
      <c r="VRJ100" s="3643"/>
      <c r="VRK100" s="3644"/>
      <c r="VRL100" s="3645"/>
      <c r="VRM100" s="2386"/>
      <c r="VRN100" s="3646"/>
      <c r="VRO100" s="3647"/>
      <c r="VRP100" s="3648"/>
      <c r="VRQ100" s="3646"/>
      <c r="VRR100" s="3647"/>
      <c r="VRS100" s="3646"/>
      <c r="VRT100" s="3643"/>
      <c r="VRU100" s="3643"/>
      <c r="VRV100" s="3647"/>
      <c r="VRW100" s="3642"/>
      <c r="VRX100" s="3643"/>
      <c r="VRY100" s="3642"/>
      <c r="VRZ100" s="3643"/>
      <c r="VSA100" s="3643"/>
      <c r="VSB100" s="3643"/>
      <c r="VSC100" s="3643"/>
      <c r="VSD100" s="3644"/>
      <c r="VSE100" s="3645"/>
      <c r="VSF100" s="2386"/>
      <c r="VSG100" s="3646"/>
      <c r="VSH100" s="3647"/>
      <c r="VSI100" s="3648"/>
      <c r="VSJ100" s="3646"/>
      <c r="VSK100" s="3647"/>
      <c r="VSL100" s="3646"/>
      <c r="VSM100" s="3643"/>
      <c r="VSN100" s="3643"/>
      <c r="VSO100" s="3647"/>
      <c r="VSP100" s="3642"/>
      <c r="VSQ100" s="3643"/>
      <c r="VSR100" s="3642"/>
      <c r="VSS100" s="3643"/>
      <c r="VST100" s="3643"/>
      <c r="VSU100" s="3643"/>
      <c r="VSV100" s="3643"/>
      <c r="VSW100" s="3644"/>
      <c r="VSX100" s="3645"/>
      <c r="VSY100" s="2386"/>
      <c r="VSZ100" s="3646"/>
      <c r="VTA100" s="3647"/>
      <c r="VTB100" s="3648"/>
      <c r="VTC100" s="3646"/>
      <c r="VTD100" s="3647"/>
      <c r="VTE100" s="3646"/>
      <c r="VTF100" s="3643"/>
      <c r="VTG100" s="3643"/>
      <c r="VTH100" s="3647"/>
      <c r="VTI100" s="3642"/>
      <c r="VTJ100" s="3643"/>
      <c r="VTK100" s="3642"/>
      <c r="VTL100" s="3643"/>
      <c r="VTM100" s="3643"/>
      <c r="VTN100" s="3643"/>
      <c r="VTO100" s="3643"/>
      <c r="VTP100" s="3644"/>
      <c r="VTQ100" s="3645"/>
      <c r="VTR100" s="2386"/>
      <c r="VTS100" s="3646"/>
      <c r="VTT100" s="3647"/>
      <c r="VTU100" s="3648"/>
      <c r="VTV100" s="3646"/>
      <c r="VTW100" s="3647"/>
      <c r="VTX100" s="3646"/>
      <c r="VTY100" s="3643"/>
      <c r="VTZ100" s="3643"/>
      <c r="VUA100" s="3647"/>
      <c r="VUB100" s="3642"/>
      <c r="VUC100" s="3643"/>
      <c r="VUD100" s="3642"/>
      <c r="VUE100" s="3643"/>
      <c r="VUF100" s="3643"/>
      <c r="VUG100" s="3643"/>
      <c r="VUH100" s="3643"/>
      <c r="VUI100" s="3644"/>
      <c r="VUJ100" s="3645"/>
      <c r="VUK100" s="2386"/>
      <c r="VUL100" s="3646"/>
      <c r="VUM100" s="3647"/>
      <c r="VUN100" s="3648"/>
      <c r="VUO100" s="3646"/>
      <c r="VUP100" s="3647"/>
      <c r="VUQ100" s="3646"/>
      <c r="VUR100" s="3643"/>
      <c r="VUS100" s="3643"/>
      <c r="VUT100" s="3647"/>
      <c r="VUU100" s="3642"/>
      <c r="VUV100" s="3643"/>
      <c r="VUW100" s="3642"/>
      <c r="VUX100" s="3643"/>
      <c r="VUY100" s="3643"/>
      <c r="VUZ100" s="3643"/>
      <c r="VVA100" s="3643"/>
      <c r="VVB100" s="3644"/>
      <c r="VVC100" s="3645"/>
      <c r="VVD100" s="2386"/>
      <c r="VVE100" s="3646"/>
      <c r="VVF100" s="3647"/>
      <c r="VVG100" s="3648"/>
      <c r="VVH100" s="3646"/>
      <c r="VVI100" s="3647"/>
      <c r="VVJ100" s="3646"/>
      <c r="VVK100" s="3643"/>
      <c r="VVL100" s="3643"/>
      <c r="VVM100" s="3647"/>
      <c r="VVN100" s="3642"/>
      <c r="VVO100" s="3643"/>
      <c r="VVP100" s="3642"/>
      <c r="VVQ100" s="3643"/>
      <c r="VVR100" s="3643"/>
      <c r="VVS100" s="3643"/>
      <c r="VVT100" s="3643"/>
      <c r="VVU100" s="3644"/>
      <c r="VVV100" s="3645"/>
      <c r="VVW100" s="2386"/>
      <c r="VVX100" s="3646"/>
      <c r="VVY100" s="3647"/>
      <c r="VVZ100" s="3648"/>
      <c r="VWA100" s="3646"/>
      <c r="VWB100" s="3647"/>
      <c r="VWC100" s="3646"/>
      <c r="VWD100" s="3643"/>
      <c r="VWE100" s="3643"/>
      <c r="VWF100" s="3647"/>
      <c r="VWG100" s="3642"/>
      <c r="VWH100" s="3643"/>
      <c r="VWI100" s="3642"/>
      <c r="VWJ100" s="3643"/>
      <c r="VWK100" s="3643"/>
      <c r="VWL100" s="3643"/>
      <c r="VWM100" s="3643"/>
      <c r="VWN100" s="3644"/>
      <c r="VWO100" s="3645"/>
      <c r="VWP100" s="2386"/>
      <c r="VWQ100" s="3646"/>
      <c r="VWR100" s="3647"/>
      <c r="VWS100" s="3648"/>
      <c r="VWT100" s="3646"/>
      <c r="VWU100" s="3647"/>
      <c r="VWV100" s="3646"/>
      <c r="VWW100" s="3643"/>
      <c r="VWX100" s="3643"/>
      <c r="VWY100" s="3647"/>
      <c r="VWZ100" s="3642"/>
      <c r="VXA100" s="3643"/>
      <c r="VXB100" s="3642"/>
      <c r="VXC100" s="3643"/>
      <c r="VXD100" s="3643"/>
      <c r="VXE100" s="3643"/>
      <c r="VXF100" s="3643"/>
      <c r="VXG100" s="3644"/>
      <c r="VXH100" s="3645"/>
      <c r="VXI100" s="2386"/>
      <c r="VXJ100" s="3646"/>
      <c r="VXK100" s="3647"/>
      <c r="VXL100" s="3648"/>
      <c r="VXM100" s="3646"/>
      <c r="VXN100" s="3647"/>
      <c r="VXO100" s="3646"/>
      <c r="VXP100" s="3643"/>
      <c r="VXQ100" s="3643"/>
      <c r="VXR100" s="3647"/>
      <c r="VXS100" s="3642"/>
      <c r="VXT100" s="3643"/>
      <c r="VXU100" s="3642"/>
      <c r="VXV100" s="3643"/>
      <c r="VXW100" s="3643"/>
      <c r="VXX100" s="3643"/>
      <c r="VXY100" s="3643"/>
      <c r="VXZ100" s="3644"/>
      <c r="VYA100" s="3645"/>
      <c r="VYB100" s="2386"/>
      <c r="VYC100" s="3646"/>
      <c r="VYD100" s="3647"/>
      <c r="VYE100" s="3648"/>
      <c r="VYF100" s="3646"/>
      <c r="VYG100" s="3647"/>
      <c r="VYH100" s="3646"/>
      <c r="VYI100" s="3643"/>
      <c r="VYJ100" s="3643"/>
      <c r="VYK100" s="3647"/>
      <c r="VYL100" s="3642"/>
      <c r="VYM100" s="3643"/>
      <c r="VYN100" s="3642"/>
      <c r="VYO100" s="3643"/>
      <c r="VYP100" s="3643"/>
      <c r="VYQ100" s="3643"/>
      <c r="VYR100" s="3643"/>
      <c r="VYS100" s="3644"/>
      <c r="VYT100" s="3645"/>
      <c r="VYU100" s="2386"/>
      <c r="VYV100" s="3646"/>
      <c r="VYW100" s="3647"/>
      <c r="VYX100" s="3648"/>
      <c r="VYY100" s="3646"/>
      <c r="VYZ100" s="3647"/>
      <c r="VZA100" s="3646"/>
      <c r="VZB100" s="3643"/>
      <c r="VZC100" s="3643"/>
      <c r="VZD100" s="3647"/>
      <c r="VZE100" s="3642"/>
      <c r="VZF100" s="3643"/>
      <c r="VZG100" s="3642"/>
      <c r="VZH100" s="3643"/>
      <c r="VZI100" s="3643"/>
      <c r="VZJ100" s="3643"/>
      <c r="VZK100" s="3643"/>
      <c r="VZL100" s="3644"/>
      <c r="VZM100" s="3645"/>
      <c r="VZN100" s="2386"/>
      <c r="VZO100" s="3646"/>
      <c r="VZP100" s="3647"/>
      <c r="VZQ100" s="3648"/>
      <c r="VZR100" s="3646"/>
      <c r="VZS100" s="3647"/>
      <c r="VZT100" s="3646"/>
      <c r="VZU100" s="3643"/>
      <c r="VZV100" s="3643"/>
      <c r="VZW100" s="3647"/>
      <c r="VZX100" s="3642"/>
      <c r="VZY100" s="3643"/>
      <c r="VZZ100" s="3642"/>
      <c r="WAA100" s="3643"/>
      <c r="WAB100" s="3643"/>
      <c r="WAC100" s="3643"/>
      <c r="WAD100" s="3643"/>
      <c r="WAE100" s="3644"/>
      <c r="WAF100" s="3645"/>
      <c r="WAG100" s="2386"/>
      <c r="WAH100" s="3646"/>
      <c r="WAI100" s="3647"/>
      <c r="WAJ100" s="3648"/>
      <c r="WAK100" s="3646"/>
      <c r="WAL100" s="3647"/>
      <c r="WAM100" s="3646"/>
      <c r="WAN100" s="3643"/>
      <c r="WAO100" s="3643"/>
      <c r="WAP100" s="3647"/>
      <c r="WAQ100" s="3642"/>
      <c r="WAR100" s="3643"/>
      <c r="WAS100" s="3642"/>
      <c r="WAT100" s="3643"/>
      <c r="WAU100" s="3643"/>
      <c r="WAV100" s="3643"/>
      <c r="WAW100" s="3643"/>
      <c r="WAX100" s="3644"/>
      <c r="WAY100" s="3645"/>
      <c r="WAZ100" s="2386"/>
      <c r="WBA100" s="3646"/>
      <c r="WBB100" s="3647"/>
      <c r="WBC100" s="3648"/>
      <c r="WBD100" s="3646"/>
      <c r="WBE100" s="3647"/>
      <c r="WBF100" s="3646"/>
      <c r="WBG100" s="3643"/>
      <c r="WBH100" s="3643"/>
      <c r="WBI100" s="3647"/>
      <c r="WBJ100" s="3642"/>
      <c r="WBK100" s="3643"/>
      <c r="WBL100" s="3642"/>
      <c r="WBM100" s="3643"/>
      <c r="WBN100" s="3643"/>
      <c r="WBO100" s="3643"/>
      <c r="WBP100" s="3643"/>
      <c r="WBQ100" s="3644"/>
      <c r="WBR100" s="3645"/>
      <c r="WBS100" s="2386"/>
      <c r="WBT100" s="3646"/>
      <c r="WBU100" s="3647"/>
      <c r="WBV100" s="3648"/>
      <c r="WBW100" s="3646"/>
      <c r="WBX100" s="3647"/>
      <c r="WBY100" s="3646"/>
      <c r="WBZ100" s="3643"/>
      <c r="WCA100" s="3643"/>
      <c r="WCB100" s="3647"/>
      <c r="WCC100" s="3642"/>
      <c r="WCD100" s="3643"/>
      <c r="WCE100" s="3642"/>
      <c r="WCF100" s="3643"/>
      <c r="WCG100" s="3643"/>
      <c r="WCH100" s="3643"/>
      <c r="WCI100" s="3643"/>
      <c r="WCJ100" s="3644"/>
      <c r="WCK100" s="3645"/>
      <c r="WCL100" s="2386"/>
      <c r="WCM100" s="3646"/>
      <c r="WCN100" s="3647"/>
      <c r="WCO100" s="3648"/>
      <c r="WCP100" s="3646"/>
      <c r="WCQ100" s="3647"/>
      <c r="WCR100" s="3646"/>
      <c r="WCS100" s="3643"/>
      <c r="WCT100" s="3643"/>
      <c r="WCU100" s="3647"/>
      <c r="WCV100" s="3642"/>
      <c r="WCW100" s="3643"/>
      <c r="WCX100" s="3642"/>
      <c r="WCY100" s="3643"/>
      <c r="WCZ100" s="3643"/>
      <c r="WDA100" s="3643"/>
      <c r="WDB100" s="3643"/>
      <c r="WDC100" s="3644"/>
      <c r="WDD100" s="3645"/>
      <c r="WDE100" s="2386"/>
      <c r="WDF100" s="3646"/>
      <c r="WDG100" s="3647"/>
      <c r="WDH100" s="3648"/>
      <c r="WDI100" s="3646"/>
      <c r="WDJ100" s="3647"/>
      <c r="WDK100" s="3646"/>
      <c r="WDL100" s="3643"/>
      <c r="WDM100" s="3643"/>
      <c r="WDN100" s="3647"/>
      <c r="WDO100" s="3642"/>
      <c r="WDP100" s="3643"/>
      <c r="WDQ100" s="3642"/>
      <c r="WDR100" s="3643"/>
      <c r="WDS100" s="3643"/>
      <c r="WDT100" s="3643"/>
      <c r="WDU100" s="3643"/>
      <c r="WDV100" s="3644"/>
      <c r="WDW100" s="3645"/>
      <c r="WDX100" s="2386"/>
      <c r="WDY100" s="3646"/>
      <c r="WDZ100" s="3647"/>
      <c r="WEA100" s="3648"/>
      <c r="WEB100" s="3646"/>
      <c r="WEC100" s="3647"/>
      <c r="WED100" s="3646"/>
      <c r="WEE100" s="3643"/>
      <c r="WEF100" s="3643"/>
      <c r="WEG100" s="3647"/>
      <c r="WEH100" s="3642"/>
      <c r="WEI100" s="3643"/>
      <c r="WEJ100" s="3642"/>
      <c r="WEK100" s="3643"/>
      <c r="WEL100" s="3643"/>
      <c r="WEM100" s="3643"/>
      <c r="WEN100" s="3643"/>
      <c r="WEO100" s="3644"/>
      <c r="WEP100" s="3645"/>
      <c r="WEQ100" s="2386"/>
      <c r="WER100" s="3646"/>
      <c r="WES100" s="3647"/>
      <c r="WET100" s="3648"/>
      <c r="WEU100" s="3646"/>
      <c r="WEV100" s="3647"/>
      <c r="WEW100" s="3646"/>
      <c r="WEX100" s="3643"/>
      <c r="WEY100" s="3643"/>
      <c r="WEZ100" s="3647"/>
      <c r="WFA100" s="3642"/>
      <c r="WFB100" s="3643"/>
      <c r="WFC100" s="3642"/>
      <c r="WFD100" s="3643"/>
      <c r="WFE100" s="3643"/>
      <c r="WFF100" s="3643"/>
      <c r="WFG100" s="3643"/>
      <c r="WFH100" s="3644"/>
      <c r="WFI100" s="3645"/>
      <c r="WFJ100" s="2386"/>
      <c r="WFK100" s="3646"/>
      <c r="WFL100" s="3647"/>
      <c r="WFM100" s="3648"/>
      <c r="WFN100" s="3646"/>
      <c r="WFO100" s="3647"/>
      <c r="WFP100" s="3646"/>
      <c r="WFQ100" s="3643"/>
      <c r="WFR100" s="3643"/>
      <c r="WFS100" s="3647"/>
      <c r="WFT100" s="3642"/>
      <c r="WFU100" s="3643"/>
      <c r="WFV100" s="3642"/>
      <c r="WFW100" s="3643"/>
      <c r="WFX100" s="3643"/>
      <c r="WFY100" s="3643"/>
      <c r="WFZ100" s="3643"/>
      <c r="WGA100" s="3644"/>
      <c r="WGB100" s="3645"/>
      <c r="WGC100" s="2386"/>
      <c r="WGD100" s="3646"/>
      <c r="WGE100" s="3647"/>
      <c r="WGF100" s="3648"/>
      <c r="WGG100" s="3646"/>
      <c r="WGH100" s="3647"/>
      <c r="WGI100" s="3646"/>
      <c r="WGJ100" s="3643"/>
      <c r="WGK100" s="3643"/>
      <c r="WGL100" s="3647"/>
      <c r="WGM100" s="3642"/>
      <c r="WGN100" s="3643"/>
      <c r="WGO100" s="3642"/>
      <c r="WGP100" s="3643"/>
      <c r="WGQ100" s="3643"/>
      <c r="WGR100" s="3643"/>
      <c r="WGS100" s="3643"/>
      <c r="WGT100" s="3644"/>
      <c r="WGU100" s="3645"/>
      <c r="WGV100" s="2386"/>
      <c r="WGW100" s="3646"/>
      <c r="WGX100" s="3647"/>
      <c r="WGY100" s="3648"/>
      <c r="WGZ100" s="3646"/>
      <c r="WHA100" s="3647"/>
      <c r="WHB100" s="3646"/>
      <c r="WHC100" s="3643"/>
      <c r="WHD100" s="3643"/>
      <c r="WHE100" s="3647"/>
      <c r="WHF100" s="3642"/>
      <c r="WHG100" s="3643"/>
      <c r="WHH100" s="3642"/>
      <c r="WHI100" s="3643"/>
      <c r="WHJ100" s="3643"/>
      <c r="WHK100" s="3643"/>
      <c r="WHL100" s="3643"/>
      <c r="WHM100" s="3644"/>
      <c r="WHN100" s="3645"/>
      <c r="WHO100" s="2386"/>
      <c r="WHP100" s="3646"/>
      <c r="WHQ100" s="3647"/>
      <c r="WHR100" s="3648"/>
      <c r="WHS100" s="3646"/>
      <c r="WHT100" s="3647"/>
      <c r="WHU100" s="3646"/>
      <c r="WHV100" s="3643"/>
      <c r="WHW100" s="3643"/>
      <c r="WHX100" s="3647"/>
      <c r="WHY100" s="3642"/>
      <c r="WHZ100" s="3643"/>
      <c r="WIA100" s="3642"/>
      <c r="WIB100" s="3643"/>
      <c r="WIC100" s="3643"/>
      <c r="WID100" s="3643"/>
      <c r="WIE100" s="3643"/>
      <c r="WIF100" s="3644"/>
      <c r="WIG100" s="3645"/>
      <c r="WIH100" s="2386"/>
      <c r="WII100" s="3646"/>
      <c r="WIJ100" s="3647"/>
      <c r="WIK100" s="3648"/>
      <c r="WIL100" s="3646"/>
      <c r="WIM100" s="3647"/>
      <c r="WIN100" s="3646"/>
      <c r="WIO100" s="3643"/>
      <c r="WIP100" s="3643"/>
      <c r="WIQ100" s="3647"/>
      <c r="WIR100" s="3642"/>
      <c r="WIS100" s="3643"/>
      <c r="WIT100" s="3642"/>
      <c r="WIU100" s="3643"/>
      <c r="WIV100" s="3643"/>
      <c r="WIW100" s="3643"/>
      <c r="WIX100" s="3643"/>
      <c r="WIY100" s="3644"/>
      <c r="WIZ100" s="3645"/>
      <c r="WJA100" s="2386"/>
      <c r="WJB100" s="3646"/>
      <c r="WJC100" s="3647"/>
      <c r="WJD100" s="3648"/>
      <c r="WJE100" s="3646"/>
      <c r="WJF100" s="3647"/>
      <c r="WJG100" s="3646"/>
      <c r="WJH100" s="3643"/>
      <c r="WJI100" s="3643"/>
      <c r="WJJ100" s="3647"/>
      <c r="WJK100" s="3642"/>
      <c r="WJL100" s="3643"/>
      <c r="WJM100" s="3642"/>
      <c r="WJN100" s="3643"/>
      <c r="WJO100" s="3643"/>
      <c r="WJP100" s="3643"/>
      <c r="WJQ100" s="3643"/>
      <c r="WJR100" s="3644"/>
      <c r="WJS100" s="3645"/>
      <c r="WJT100" s="2386"/>
      <c r="WJU100" s="3646"/>
      <c r="WJV100" s="3647"/>
      <c r="WJW100" s="3648"/>
      <c r="WJX100" s="3646"/>
      <c r="WJY100" s="3647"/>
      <c r="WJZ100" s="3646"/>
      <c r="WKA100" s="3643"/>
      <c r="WKB100" s="3643"/>
      <c r="WKC100" s="3647"/>
      <c r="WKD100" s="3642"/>
      <c r="WKE100" s="3643"/>
      <c r="WKF100" s="3642"/>
      <c r="WKG100" s="3643"/>
      <c r="WKH100" s="3643"/>
      <c r="WKI100" s="3643"/>
      <c r="WKJ100" s="3643"/>
      <c r="WKK100" s="3644"/>
      <c r="WKL100" s="3645"/>
      <c r="WKM100" s="2386"/>
      <c r="WKN100" s="3646"/>
      <c r="WKO100" s="3647"/>
      <c r="WKP100" s="3648"/>
      <c r="WKQ100" s="3646"/>
      <c r="WKR100" s="3647"/>
      <c r="WKS100" s="3646"/>
      <c r="WKT100" s="3643"/>
      <c r="WKU100" s="3643"/>
      <c r="WKV100" s="3647"/>
      <c r="WKW100" s="3642"/>
      <c r="WKX100" s="3643"/>
      <c r="WKY100" s="3642"/>
      <c r="WKZ100" s="3643"/>
      <c r="WLA100" s="3643"/>
      <c r="WLB100" s="3643"/>
      <c r="WLC100" s="3643"/>
      <c r="WLD100" s="3644"/>
      <c r="WLE100" s="3645"/>
      <c r="WLF100" s="2386"/>
      <c r="WLG100" s="3646"/>
      <c r="WLH100" s="3647"/>
      <c r="WLI100" s="3648"/>
      <c r="WLJ100" s="3646"/>
      <c r="WLK100" s="3647"/>
      <c r="WLL100" s="3646"/>
      <c r="WLM100" s="3643"/>
      <c r="WLN100" s="3643"/>
      <c r="WLO100" s="3647"/>
      <c r="WLP100" s="3642"/>
      <c r="WLQ100" s="3643"/>
      <c r="WLR100" s="3642"/>
      <c r="WLS100" s="3643"/>
      <c r="WLT100" s="3643"/>
      <c r="WLU100" s="3643"/>
      <c r="WLV100" s="3643"/>
      <c r="WLW100" s="3644"/>
      <c r="WLX100" s="3645"/>
      <c r="WLY100" s="2386"/>
      <c r="WLZ100" s="3646"/>
      <c r="WMA100" s="3647"/>
      <c r="WMB100" s="3648"/>
      <c r="WMC100" s="3646"/>
      <c r="WMD100" s="3647"/>
      <c r="WME100" s="3646"/>
      <c r="WMF100" s="3643"/>
      <c r="WMG100" s="3643"/>
      <c r="WMH100" s="3647"/>
      <c r="WMI100" s="3642"/>
      <c r="WMJ100" s="3643"/>
      <c r="WMK100" s="3642"/>
      <c r="WML100" s="3643"/>
      <c r="WMM100" s="3643"/>
      <c r="WMN100" s="3643"/>
      <c r="WMO100" s="3643"/>
      <c r="WMP100" s="3644"/>
      <c r="WMQ100" s="3645"/>
      <c r="WMR100" s="2386"/>
      <c r="WMS100" s="3646"/>
      <c r="WMT100" s="3647"/>
      <c r="WMU100" s="3648"/>
      <c r="WMV100" s="3646"/>
      <c r="WMW100" s="3647"/>
      <c r="WMX100" s="3646"/>
      <c r="WMY100" s="3643"/>
      <c r="WMZ100" s="3643"/>
      <c r="WNA100" s="3647"/>
      <c r="WNB100" s="3642"/>
      <c r="WNC100" s="3643"/>
      <c r="WND100" s="3642"/>
      <c r="WNE100" s="3643"/>
      <c r="WNF100" s="3643"/>
      <c r="WNG100" s="3643"/>
      <c r="WNH100" s="3643"/>
      <c r="WNI100" s="3644"/>
      <c r="WNJ100" s="3645"/>
      <c r="WNK100" s="2386"/>
      <c r="WNL100" s="3646"/>
      <c r="WNM100" s="3647"/>
      <c r="WNN100" s="3648"/>
      <c r="WNO100" s="3646"/>
      <c r="WNP100" s="3647"/>
      <c r="WNQ100" s="3646"/>
      <c r="WNR100" s="3643"/>
      <c r="WNS100" s="3643"/>
      <c r="WNT100" s="3647"/>
      <c r="WNU100" s="3642"/>
      <c r="WNV100" s="3643"/>
      <c r="WNW100" s="3642"/>
      <c r="WNX100" s="3643"/>
      <c r="WNY100" s="3643"/>
      <c r="WNZ100" s="3643"/>
      <c r="WOA100" s="3643"/>
      <c r="WOB100" s="3644"/>
      <c r="WOC100" s="3645"/>
      <c r="WOD100" s="2386"/>
      <c r="WOE100" s="3646"/>
      <c r="WOF100" s="3647"/>
      <c r="WOG100" s="3648"/>
      <c r="WOH100" s="3646"/>
      <c r="WOI100" s="3647"/>
      <c r="WOJ100" s="3646"/>
      <c r="WOK100" s="3643"/>
      <c r="WOL100" s="3643"/>
      <c r="WOM100" s="3647"/>
      <c r="WON100" s="3642"/>
      <c r="WOO100" s="3643"/>
      <c r="WOP100" s="3642"/>
      <c r="WOQ100" s="3643"/>
      <c r="WOR100" s="3643"/>
      <c r="WOS100" s="3643"/>
      <c r="WOT100" s="3643"/>
      <c r="WOU100" s="3644"/>
      <c r="WOV100" s="3645"/>
      <c r="WOW100" s="2386"/>
      <c r="WOX100" s="3646"/>
      <c r="WOY100" s="3647"/>
      <c r="WOZ100" s="3648"/>
      <c r="WPA100" s="3646"/>
      <c r="WPB100" s="3647"/>
      <c r="WPC100" s="3646"/>
      <c r="WPD100" s="3643"/>
      <c r="WPE100" s="3643"/>
      <c r="WPF100" s="3647"/>
      <c r="WPG100" s="3642"/>
      <c r="WPH100" s="3643"/>
      <c r="WPI100" s="3642"/>
      <c r="WPJ100" s="3643"/>
      <c r="WPK100" s="3643"/>
      <c r="WPL100" s="3643"/>
      <c r="WPM100" s="3643"/>
      <c r="WPN100" s="3644"/>
      <c r="WPO100" s="3645"/>
      <c r="WPP100" s="2386"/>
      <c r="WPQ100" s="3646"/>
      <c r="WPR100" s="3647"/>
      <c r="WPS100" s="3648"/>
      <c r="WPT100" s="3646"/>
      <c r="WPU100" s="3647"/>
      <c r="WPV100" s="3646"/>
      <c r="WPW100" s="3643"/>
      <c r="WPX100" s="3643"/>
      <c r="WPY100" s="3647"/>
      <c r="WPZ100" s="3642"/>
      <c r="WQA100" s="3643"/>
      <c r="WQB100" s="3642"/>
      <c r="WQC100" s="3643"/>
      <c r="WQD100" s="3643"/>
      <c r="WQE100" s="3643"/>
      <c r="WQF100" s="3643"/>
      <c r="WQG100" s="3644"/>
      <c r="WQH100" s="3645"/>
      <c r="WQI100" s="2386"/>
      <c r="WQJ100" s="3646"/>
      <c r="WQK100" s="3647"/>
      <c r="WQL100" s="3648"/>
      <c r="WQM100" s="3646"/>
      <c r="WQN100" s="3647"/>
      <c r="WQO100" s="3646"/>
      <c r="WQP100" s="3643"/>
      <c r="WQQ100" s="3643"/>
      <c r="WQR100" s="3647"/>
      <c r="WQS100" s="3642"/>
      <c r="WQT100" s="3643"/>
      <c r="WQU100" s="3642"/>
      <c r="WQV100" s="3643"/>
      <c r="WQW100" s="3643"/>
      <c r="WQX100" s="3643"/>
      <c r="WQY100" s="3643"/>
      <c r="WQZ100" s="3644"/>
      <c r="WRA100" s="3645"/>
      <c r="WRB100" s="2386"/>
      <c r="WRC100" s="3646"/>
      <c r="WRD100" s="3647"/>
      <c r="WRE100" s="3648"/>
      <c r="WRF100" s="3646"/>
      <c r="WRG100" s="3647"/>
      <c r="WRH100" s="3646"/>
      <c r="WRI100" s="3643"/>
      <c r="WRJ100" s="3643"/>
      <c r="WRK100" s="3647"/>
      <c r="WRL100" s="3642"/>
      <c r="WRM100" s="3643"/>
      <c r="WRN100" s="3642"/>
      <c r="WRO100" s="3643"/>
      <c r="WRP100" s="3643"/>
      <c r="WRQ100" s="3643"/>
      <c r="WRR100" s="3643"/>
      <c r="WRS100" s="3644"/>
      <c r="WRT100" s="3645"/>
      <c r="WRU100" s="2386"/>
      <c r="WRV100" s="3646"/>
      <c r="WRW100" s="3647"/>
      <c r="WRX100" s="3648"/>
      <c r="WRY100" s="3646"/>
      <c r="WRZ100" s="3647"/>
      <c r="WSA100" s="3646"/>
      <c r="WSB100" s="3643"/>
      <c r="WSC100" s="3643"/>
      <c r="WSD100" s="3647"/>
      <c r="WSE100" s="3642"/>
      <c r="WSF100" s="3643"/>
      <c r="WSG100" s="3642"/>
      <c r="WSH100" s="3643"/>
      <c r="WSI100" s="3643"/>
      <c r="WSJ100" s="3643"/>
      <c r="WSK100" s="3643"/>
      <c r="WSL100" s="3644"/>
      <c r="WSM100" s="3645"/>
      <c r="WSN100" s="2386"/>
      <c r="WSO100" s="3646"/>
      <c r="WSP100" s="3647"/>
      <c r="WSQ100" s="3648"/>
      <c r="WSR100" s="3646"/>
      <c r="WSS100" s="3647"/>
      <c r="WST100" s="3646"/>
      <c r="WSU100" s="3643"/>
      <c r="WSV100" s="3643"/>
      <c r="WSW100" s="3647"/>
      <c r="WSX100" s="3642"/>
      <c r="WSY100" s="3643"/>
      <c r="WSZ100" s="3642"/>
      <c r="WTA100" s="3643"/>
      <c r="WTB100" s="3643"/>
      <c r="WTC100" s="3643"/>
      <c r="WTD100" s="3643"/>
      <c r="WTE100" s="3644"/>
      <c r="WTF100" s="3645"/>
      <c r="WTG100" s="2386"/>
      <c r="WTH100" s="3646"/>
      <c r="WTI100" s="3647"/>
      <c r="WTJ100" s="3648"/>
      <c r="WTK100" s="3646"/>
      <c r="WTL100" s="3647"/>
      <c r="WTM100" s="3646"/>
      <c r="WTN100" s="3643"/>
      <c r="WTO100" s="3643"/>
      <c r="WTP100" s="3647"/>
      <c r="WTQ100" s="3642"/>
      <c r="WTR100" s="3643"/>
      <c r="WTS100" s="3642"/>
      <c r="WTT100" s="3643"/>
      <c r="WTU100" s="3643"/>
      <c r="WTV100" s="3643"/>
      <c r="WTW100" s="3643"/>
      <c r="WTX100" s="3644"/>
      <c r="WTY100" s="3645"/>
      <c r="WTZ100" s="2386"/>
      <c r="WUA100" s="3646"/>
      <c r="WUB100" s="3647"/>
      <c r="WUC100" s="3648"/>
      <c r="WUD100" s="3646"/>
      <c r="WUE100" s="3647"/>
      <c r="WUF100" s="3646"/>
      <c r="WUG100" s="3643"/>
      <c r="WUH100" s="3643"/>
      <c r="WUI100" s="3647"/>
      <c r="WUJ100" s="3642"/>
      <c r="WUK100" s="3643"/>
      <c r="WUL100" s="3642"/>
      <c r="WUM100" s="3643"/>
      <c r="WUN100" s="3643"/>
      <c r="WUO100" s="3643"/>
      <c r="WUP100" s="3643"/>
      <c r="WUQ100" s="3644"/>
      <c r="WUR100" s="3645"/>
      <c r="WUS100" s="2386"/>
      <c r="WUT100" s="3646"/>
      <c r="WUU100" s="3647"/>
      <c r="WUV100" s="3648"/>
      <c r="WUW100" s="3646"/>
      <c r="WUX100" s="3647"/>
      <c r="WUY100" s="3646"/>
      <c r="WUZ100" s="3643"/>
      <c r="WVA100" s="3643"/>
      <c r="WVB100" s="3647"/>
      <c r="WVC100" s="3642"/>
      <c r="WVD100" s="3643"/>
      <c r="WVE100" s="3642"/>
      <c r="WVF100" s="3643"/>
      <c r="WVG100" s="3643"/>
      <c r="WVH100" s="3643"/>
      <c r="WVI100" s="3643"/>
      <c r="WVJ100" s="3644"/>
      <c r="WVK100" s="3645"/>
      <c r="WVL100" s="2386"/>
      <c r="WVM100" s="3646"/>
      <c r="WVN100" s="3647"/>
      <c r="WVO100" s="3648"/>
      <c r="WVP100" s="3646"/>
      <c r="WVQ100" s="3647"/>
      <c r="WVR100" s="3646"/>
      <c r="WVS100" s="3643"/>
      <c r="WVT100" s="3643"/>
      <c r="WVU100" s="3647"/>
      <c r="WVV100" s="3642"/>
      <c r="WVW100" s="3643"/>
      <c r="WVX100" s="3642"/>
      <c r="WVY100" s="3643"/>
      <c r="WVZ100" s="3643"/>
      <c r="WWA100" s="3643"/>
      <c r="WWB100" s="3643"/>
      <c r="WWC100" s="3644"/>
      <c r="WWD100" s="3645"/>
      <c r="WWE100" s="2386"/>
      <c r="WWF100" s="3646"/>
      <c r="WWG100" s="3647"/>
      <c r="WWH100" s="3648"/>
      <c r="WWI100" s="3646"/>
      <c r="WWJ100" s="3647"/>
      <c r="WWK100" s="3646"/>
      <c r="WWL100" s="3643"/>
      <c r="WWM100" s="3643"/>
      <c r="WWN100" s="3647"/>
      <c r="WWO100" s="3642"/>
      <c r="WWP100" s="3643"/>
      <c r="WWQ100" s="3642"/>
      <c r="WWR100" s="3643"/>
      <c r="WWS100" s="3643"/>
      <c r="WWT100" s="3643"/>
      <c r="WWU100" s="3643"/>
      <c r="WWV100" s="3644"/>
      <c r="WWW100" s="3645"/>
      <c r="WWX100" s="2386"/>
      <c r="WWY100" s="3646"/>
      <c r="WWZ100" s="3647"/>
      <c r="WXA100" s="3648"/>
      <c r="WXB100" s="3646"/>
      <c r="WXC100" s="3647"/>
      <c r="WXD100" s="3646"/>
      <c r="WXE100" s="3643"/>
      <c r="WXF100" s="3643"/>
      <c r="WXG100" s="3647"/>
      <c r="WXH100" s="3642"/>
      <c r="WXI100" s="3643"/>
      <c r="WXJ100" s="3642"/>
      <c r="WXK100" s="3643"/>
      <c r="WXL100" s="3643"/>
      <c r="WXM100" s="3643"/>
      <c r="WXN100" s="3643"/>
      <c r="WXO100" s="3644"/>
      <c r="WXP100" s="3645"/>
      <c r="WXQ100" s="2386"/>
      <c r="WXR100" s="3646"/>
      <c r="WXS100" s="3647"/>
      <c r="WXT100" s="3648"/>
      <c r="WXU100" s="3646"/>
      <c r="WXV100" s="3647"/>
      <c r="WXW100" s="3646"/>
      <c r="WXX100" s="3643"/>
      <c r="WXY100" s="3643"/>
      <c r="WXZ100" s="3647"/>
      <c r="WYA100" s="3642"/>
      <c r="WYB100" s="3643"/>
      <c r="WYC100" s="3642"/>
      <c r="WYD100" s="3643"/>
      <c r="WYE100" s="3643"/>
      <c r="WYF100" s="3643"/>
      <c r="WYG100" s="3643"/>
      <c r="WYH100" s="3644"/>
      <c r="WYI100" s="3645"/>
      <c r="WYJ100" s="2386"/>
      <c r="WYK100" s="3646"/>
      <c r="WYL100" s="3647"/>
      <c r="WYM100" s="3648"/>
      <c r="WYN100" s="3646"/>
      <c r="WYO100" s="3647"/>
      <c r="WYP100" s="3646"/>
      <c r="WYQ100" s="3643"/>
      <c r="WYR100" s="3643"/>
      <c r="WYS100" s="3647"/>
      <c r="WYT100" s="3642"/>
      <c r="WYU100" s="3643"/>
      <c r="WYV100" s="3642"/>
      <c r="WYW100" s="3643"/>
      <c r="WYX100" s="3643"/>
      <c r="WYY100" s="3643"/>
      <c r="WYZ100" s="3643"/>
      <c r="WZA100" s="3644"/>
      <c r="WZB100" s="3645"/>
      <c r="WZC100" s="2386"/>
      <c r="WZD100" s="3646"/>
      <c r="WZE100" s="3647"/>
      <c r="WZF100" s="3648"/>
      <c r="WZG100" s="3646"/>
      <c r="WZH100" s="3647"/>
      <c r="WZI100" s="3646"/>
      <c r="WZJ100" s="3643"/>
      <c r="WZK100" s="3643"/>
      <c r="WZL100" s="3647"/>
      <c r="WZM100" s="3642"/>
      <c r="WZN100" s="3643"/>
      <c r="WZO100" s="3642"/>
      <c r="WZP100" s="3643"/>
      <c r="WZQ100" s="3643"/>
      <c r="WZR100" s="3643"/>
      <c r="WZS100" s="3643"/>
      <c r="WZT100" s="3644"/>
      <c r="WZU100" s="3645"/>
      <c r="WZV100" s="2386"/>
      <c r="WZW100" s="3646"/>
      <c r="WZX100" s="3647"/>
      <c r="WZY100" s="3648"/>
      <c r="WZZ100" s="3646"/>
      <c r="XAA100" s="3647"/>
      <c r="XAB100" s="3646"/>
      <c r="XAC100" s="3643"/>
      <c r="XAD100" s="3643"/>
      <c r="XAE100" s="3647"/>
      <c r="XAF100" s="3642"/>
      <c r="XAG100" s="3643"/>
      <c r="XAH100" s="3642"/>
      <c r="XAI100" s="3643"/>
      <c r="XAJ100" s="3643"/>
      <c r="XAK100" s="3643"/>
      <c r="XAL100" s="3643"/>
      <c r="XAM100" s="3644"/>
      <c r="XAN100" s="3645"/>
      <c r="XAO100" s="2386"/>
      <c r="XAP100" s="3646"/>
      <c r="XAQ100" s="3647"/>
      <c r="XAR100" s="3648"/>
      <c r="XAS100" s="3646"/>
      <c r="XAT100" s="3647"/>
      <c r="XAU100" s="3646"/>
      <c r="XAV100" s="3643"/>
      <c r="XAW100" s="3643"/>
      <c r="XAX100" s="3647"/>
      <c r="XAY100" s="3642"/>
      <c r="XAZ100" s="3643"/>
      <c r="XBA100" s="3642"/>
      <c r="XBB100" s="3643"/>
      <c r="XBC100" s="3643"/>
      <c r="XBD100" s="3643"/>
      <c r="XBE100" s="3643"/>
      <c r="XBF100" s="3644"/>
      <c r="XBG100" s="3645"/>
      <c r="XBH100" s="2386"/>
      <c r="XBI100" s="3646"/>
      <c r="XBJ100" s="3647"/>
      <c r="XBK100" s="3648"/>
      <c r="XBL100" s="3646"/>
      <c r="XBM100" s="3647"/>
      <c r="XBN100" s="3646"/>
      <c r="XBO100" s="3643"/>
      <c r="XBP100" s="3643"/>
      <c r="XBQ100" s="3647"/>
      <c r="XBR100" s="3642"/>
      <c r="XBS100" s="3643"/>
      <c r="XBT100" s="3642"/>
      <c r="XBU100" s="3643"/>
      <c r="XBV100" s="3643"/>
      <c r="XBW100" s="3643"/>
      <c r="XBX100" s="3643"/>
      <c r="XBY100" s="3644"/>
      <c r="XBZ100" s="3645"/>
      <c r="XCA100" s="2386"/>
      <c r="XCB100" s="3646"/>
      <c r="XCC100" s="3647"/>
      <c r="XCD100" s="3648"/>
      <c r="XCE100" s="3646"/>
      <c r="XCF100" s="3647"/>
      <c r="XCG100" s="3646"/>
      <c r="XCH100" s="3643"/>
      <c r="XCI100" s="3643"/>
      <c r="XCJ100" s="3647"/>
      <c r="XCK100" s="3642"/>
      <c r="XCL100" s="3643"/>
      <c r="XCM100" s="3642"/>
      <c r="XCN100" s="3643"/>
      <c r="XCO100" s="3643"/>
      <c r="XCP100" s="3643"/>
      <c r="XCQ100" s="3643"/>
      <c r="XCR100" s="3644"/>
      <c r="XCS100" s="3645"/>
      <c r="XCT100" s="2386"/>
      <c r="XCU100" s="3646"/>
      <c r="XCV100" s="3647"/>
      <c r="XCW100" s="3648"/>
      <c r="XCX100" s="3646"/>
      <c r="XCY100" s="3647"/>
      <c r="XCZ100" s="3646"/>
      <c r="XDA100" s="3643"/>
      <c r="XDB100" s="3643"/>
      <c r="XDC100" s="3647"/>
      <c r="XDD100" s="3642"/>
      <c r="XDE100" s="3643"/>
      <c r="XDF100" s="3642"/>
      <c r="XDG100" s="3643"/>
      <c r="XDH100" s="3643"/>
      <c r="XDI100" s="3643"/>
      <c r="XDJ100" s="3643"/>
      <c r="XDK100" s="3644"/>
      <c r="XDL100" s="3645"/>
      <c r="XDM100" s="2386"/>
      <c r="XDN100" s="3646"/>
      <c r="XDO100" s="3647"/>
      <c r="XDP100" s="3648"/>
      <c r="XDQ100" s="3646"/>
      <c r="XDR100" s="3647"/>
      <c r="XDS100" s="3646"/>
      <c r="XDT100" s="3643"/>
      <c r="XDU100" s="3643"/>
      <c r="XDV100" s="3647"/>
      <c r="XDW100" s="3642"/>
      <c r="XDX100" s="3643"/>
      <c r="XDY100" s="3642"/>
      <c r="XDZ100" s="3643"/>
      <c r="XEA100" s="3643"/>
      <c r="XEB100" s="3643"/>
      <c r="XEC100" s="3643"/>
      <c r="XED100" s="3644"/>
      <c r="XEE100" s="3645"/>
      <c r="XEF100" s="2386"/>
      <c r="XEG100" s="3646"/>
      <c r="XEH100" s="3647"/>
      <c r="XEI100" s="3648"/>
      <c r="XEJ100" s="3646"/>
      <c r="XEK100" s="3647"/>
      <c r="XEL100" s="3646"/>
      <c r="XEM100" s="3643"/>
      <c r="XEN100" s="3643"/>
      <c r="XEO100" s="3647"/>
      <c r="XEP100" s="3642"/>
      <c r="XEQ100" s="3643"/>
      <c r="XER100" s="3642"/>
      <c r="XES100" s="3643"/>
      <c r="XET100" s="3643"/>
      <c r="XEU100" s="3643"/>
      <c r="XEV100" s="3643"/>
      <c r="XEW100" s="3644"/>
      <c r="XEX100" s="3645"/>
      <c r="XEY100" s="2386"/>
      <c r="XEZ100" s="3646"/>
      <c r="XFA100" s="3647"/>
      <c r="XFB100" s="3648"/>
      <c r="XFC100" s="3646"/>
      <c r="XFD100" s="3647"/>
    </row>
    <row r="101" spans="1:16384" s="453" customFormat="1" ht="12.6" customHeight="1">
      <c r="A101" s="1234" t="str">
        <f>'General PNGUM'!A101</f>
        <v>Panim SDA Primary School</v>
      </c>
      <c r="B101" s="3641">
        <v>14</v>
      </c>
      <c r="C101" s="3427"/>
      <c r="D101" s="3607">
        <f t="shared" si="21"/>
        <v>14</v>
      </c>
      <c r="E101" s="3651"/>
      <c r="F101" s="3652"/>
      <c r="G101" s="3653">
        <v>13</v>
      </c>
      <c r="H101" s="3653">
        <v>1</v>
      </c>
      <c r="I101" s="3653"/>
      <c r="J101" s="3653"/>
      <c r="K101" s="3654">
        <v>4</v>
      </c>
      <c r="L101" s="3655"/>
      <c r="M101" s="3655">
        <v>1</v>
      </c>
      <c r="N101" s="3655"/>
      <c r="O101" s="3655">
        <v>4</v>
      </c>
      <c r="P101" s="3655"/>
      <c r="Q101" s="3655">
        <v>14</v>
      </c>
      <c r="R101" s="3656"/>
      <c r="S101" s="3611">
        <f t="shared" si="20"/>
        <v>14</v>
      </c>
    </row>
    <row r="102" spans="1:16384" s="453" customFormat="1" ht="12.6" customHeight="1">
      <c r="A102" s="1234" t="str">
        <f>'General PNGUM'!A102</f>
        <v>Pililu Adventist Primary</v>
      </c>
      <c r="B102" s="3641">
        <v>5</v>
      </c>
      <c r="C102" s="3427"/>
      <c r="D102" s="3607">
        <f t="shared" si="21"/>
        <v>5</v>
      </c>
      <c r="E102" s="3651"/>
      <c r="F102" s="3652"/>
      <c r="G102" s="3653">
        <v>5</v>
      </c>
      <c r="H102" s="3653">
        <v>0</v>
      </c>
      <c r="I102" s="3653"/>
      <c r="J102" s="3653"/>
      <c r="K102" s="3654">
        <v>0</v>
      </c>
      <c r="L102" s="3655"/>
      <c r="M102" s="3655">
        <v>0</v>
      </c>
      <c r="N102" s="3655"/>
      <c r="O102" s="3655">
        <v>0</v>
      </c>
      <c r="P102" s="3655"/>
      <c r="Q102" s="3655">
        <v>5</v>
      </c>
      <c r="R102" s="3656"/>
      <c r="S102" s="3611">
        <f t="shared" si="20"/>
        <v>5</v>
      </c>
    </row>
    <row r="103" spans="1:16384" s="453" customFormat="1" ht="12.6" customHeight="1">
      <c r="A103" s="1234" t="str">
        <f>'General PNGUM'!A103</f>
        <v>Pisik SDA Primary School</v>
      </c>
      <c r="B103" s="3641">
        <v>6</v>
      </c>
      <c r="C103" s="3427"/>
      <c r="D103" s="3607">
        <f t="shared" si="21"/>
        <v>6</v>
      </c>
      <c r="E103" s="3651"/>
      <c r="F103" s="3652"/>
      <c r="G103" s="3653">
        <v>6</v>
      </c>
      <c r="H103" s="3653">
        <v>0</v>
      </c>
      <c r="I103" s="3653"/>
      <c r="J103" s="3653"/>
      <c r="K103" s="3654">
        <v>4</v>
      </c>
      <c r="L103" s="3655"/>
      <c r="M103" s="3655">
        <v>2</v>
      </c>
      <c r="N103" s="3655"/>
      <c r="O103" s="3655">
        <v>4</v>
      </c>
      <c r="P103" s="3655"/>
      <c r="Q103" s="3655">
        <v>6</v>
      </c>
      <c r="R103" s="3656"/>
      <c r="S103" s="3611">
        <f t="shared" si="20"/>
        <v>6</v>
      </c>
    </row>
    <row r="104" spans="1:16384" s="453" customFormat="1" ht="12.6" customHeight="1">
      <c r="A104" s="1234" t="str">
        <f>'General PNGUM'!A104</f>
        <v>Riwo SDA Primary School</v>
      </c>
      <c r="B104" s="3641">
        <v>8</v>
      </c>
      <c r="C104" s="3427"/>
      <c r="D104" s="3607">
        <f t="shared" si="21"/>
        <v>8</v>
      </c>
      <c r="E104" s="3651"/>
      <c r="F104" s="3652"/>
      <c r="G104" s="3653">
        <v>7</v>
      </c>
      <c r="H104" s="3653">
        <v>1</v>
      </c>
      <c r="I104" s="3653"/>
      <c r="J104" s="3653"/>
      <c r="K104" s="3654">
        <v>2</v>
      </c>
      <c r="L104" s="3655"/>
      <c r="M104" s="3655">
        <v>2</v>
      </c>
      <c r="N104" s="3655"/>
      <c r="O104" s="3655">
        <v>2</v>
      </c>
      <c r="P104" s="3655"/>
      <c r="Q104" s="3655">
        <v>8</v>
      </c>
      <c r="R104" s="3656"/>
      <c r="S104" s="3611">
        <f t="shared" si="20"/>
        <v>8</v>
      </c>
    </row>
    <row r="105" spans="1:16384" s="453" customFormat="1" ht="12.6" customHeight="1">
      <c r="A105" s="1234" t="str">
        <f>'General PNGUM'!A105</f>
        <v xml:space="preserve">Rosun Adventist Primary </v>
      </c>
      <c r="B105" s="3641">
        <v>4</v>
      </c>
      <c r="C105" s="3427"/>
      <c r="D105" s="3607">
        <f t="shared" si="21"/>
        <v>4</v>
      </c>
      <c r="E105" s="3651"/>
      <c r="F105" s="3652"/>
      <c r="G105" s="3653">
        <v>4</v>
      </c>
      <c r="H105" s="3653">
        <v>0</v>
      </c>
      <c r="I105" s="3653"/>
      <c r="J105" s="3653"/>
      <c r="K105" s="3654">
        <v>0</v>
      </c>
      <c r="L105" s="3655"/>
      <c r="M105" s="3655">
        <v>0</v>
      </c>
      <c r="N105" s="3655"/>
      <c r="O105" s="3655">
        <v>0</v>
      </c>
      <c r="P105" s="3655"/>
      <c r="Q105" s="3655">
        <v>4</v>
      </c>
      <c r="R105" s="3656"/>
      <c r="S105" s="3611">
        <f t="shared" si="20"/>
        <v>4</v>
      </c>
    </row>
    <row r="106" spans="1:16384" s="453" customFormat="1" ht="12.6" customHeight="1">
      <c r="A106" s="1234" t="str">
        <f>'General PNGUM'!A106</f>
        <v>Sama Adventist Primary School</v>
      </c>
      <c r="B106" s="3641">
        <v>4</v>
      </c>
      <c r="C106" s="3427"/>
      <c r="D106" s="3607">
        <f t="shared" si="21"/>
        <v>4</v>
      </c>
      <c r="E106" s="3651"/>
      <c r="F106" s="3652"/>
      <c r="G106" s="3653">
        <v>4</v>
      </c>
      <c r="H106" s="3653">
        <v>0</v>
      </c>
      <c r="I106" s="3653"/>
      <c r="J106" s="3653"/>
      <c r="K106" s="3654">
        <v>0</v>
      </c>
      <c r="L106" s="3655"/>
      <c r="M106" s="3655">
        <v>1</v>
      </c>
      <c r="N106" s="3655"/>
      <c r="O106" s="3655">
        <v>4</v>
      </c>
      <c r="P106" s="3655"/>
      <c r="Q106" s="3655">
        <v>4</v>
      </c>
      <c r="R106" s="3656"/>
      <c r="S106" s="3611">
        <f t="shared" si="20"/>
        <v>4</v>
      </c>
    </row>
    <row r="107" spans="1:16384" s="453" customFormat="1" ht="12.6" customHeight="1">
      <c r="A107" s="1234" t="str">
        <f>'General PNGUM'!A107</f>
        <v>Tong Adventist Primary School</v>
      </c>
      <c r="B107" s="3641">
        <v>2</v>
      </c>
      <c r="C107" s="3427"/>
      <c r="D107" s="3607">
        <f t="shared" si="21"/>
        <v>2</v>
      </c>
      <c r="E107" s="3651"/>
      <c r="F107" s="3652"/>
      <c r="G107" s="3653">
        <v>2</v>
      </c>
      <c r="H107" s="3653">
        <v>0</v>
      </c>
      <c r="I107" s="3653"/>
      <c r="J107" s="3653"/>
      <c r="K107" s="3654">
        <v>0</v>
      </c>
      <c r="L107" s="3655"/>
      <c r="M107" s="3655">
        <v>0</v>
      </c>
      <c r="N107" s="3655"/>
      <c r="O107" s="3655">
        <v>0</v>
      </c>
      <c r="P107" s="3655"/>
      <c r="Q107" s="3655">
        <v>2</v>
      </c>
      <c r="R107" s="3656"/>
      <c r="S107" s="3611">
        <f t="shared" si="20"/>
        <v>2</v>
      </c>
    </row>
    <row r="108" spans="1:16384" s="453" customFormat="1" ht="12.6" customHeight="1">
      <c r="A108" s="1234" t="str">
        <f>'General PNGUM'!A108</f>
        <v>Waput Adventist Primary School</v>
      </c>
      <c r="B108" s="3641">
        <v>16</v>
      </c>
      <c r="C108" s="3427"/>
      <c r="D108" s="3607">
        <f t="shared" si="21"/>
        <v>16</v>
      </c>
      <c r="E108" s="3651"/>
      <c r="F108" s="3652"/>
      <c r="G108" s="3653">
        <v>13</v>
      </c>
      <c r="H108" s="3653">
        <v>3</v>
      </c>
      <c r="I108" s="3653"/>
      <c r="J108" s="3653"/>
      <c r="K108" s="3654">
        <v>5</v>
      </c>
      <c r="L108" s="3655"/>
      <c r="M108" s="3655">
        <v>1</v>
      </c>
      <c r="N108" s="3655"/>
      <c r="O108" s="3655">
        <v>5</v>
      </c>
      <c r="P108" s="3655"/>
      <c r="Q108" s="3655">
        <v>16</v>
      </c>
      <c r="R108" s="3656"/>
      <c r="S108" s="3611">
        <f t="shared" si="20"/>
        <v>16</v>
      </c>
    </row>
    <row r="109" spans="1:16384" s="453" customFormat="1" ht="12.6" customHeight="1">
      <c r="A109" s="1234" t="str">
        <f>'General PNGUM'!A109</f>
        <v>Yontum Primary</v>
      </c>
      <c r="B109" s="2055">
        <v>4</v>
      </c>
      <c r="C109" s="1829"/>
      <c r="D109" s="3607">
        <f t="shared" si="21"/>
        <v>4</v>
      </c>
      <c r="E109" s="3659"/>
      <c r="F109" s="713"/>
      <c r="G109" s="2056">
        <v>3</v>
      </c>
      <c r="H109" s="2056">
        <v>1</v>
      </c>
      <c r="I109" s="2057"/>
      <c r="J109" s="2056"/>
      <c r="K109" s="1882">
        <v>0</v>
      </c>
      <c r="L109" s="1881"/>
      <c r="M109" s="1881">
        <v>0</v>
      </c>
      <c r="N109" s="1881"/>
      <c r="O109" s="1881">
        <v>0</v>
      </c>
      <c r="P109" s="1881"/>
      <c r="Q109" s="1881">
        <v>4</v>
      </c>
      <c r="R109" s="3660"/>
      <c r="S109" s="3611">
        <f t="shared" ref="S109" si="22">SUM(G109:J109)</f>
        <v>4</v>
      </c>
    </row>
    <row r="110" spans="1:16384" s="453" customFormat="1" ht="15" customHeight="1" thickBot="1">
      <c r="A110" s="3453" t="s">
        <v>41</v>
      </c>
      <c r="B110" s="3623">
        <f>SUM(B85:B109)</f>
        <v>136</v>
      </c>
      <c r="C110" s="3635">
        <f>SUM(C85:C108)</f>
        <v>10</v>
      </c>
      <c r="D110" s="3636">
        <f>SUM(B110:C110)</f>
        <v>146</v>
      </c>
      <c r="E110" s="3623">
        <f>SUM(E85:E108)</f>
        <v>1</v>
      </c>
      <c r="F110" s="3635">
        <f>SUM(F85:F108)</f>
        <v>4</v>
      </c>
      <c r="G110" s="3661">
        <f t="shared" ref="G110:S110" si="23">SUM(G85:G109)</f>
        <v>125</v>
      </c>
      <c r="H110" s="3661">
        <f t="shared" si="23"/>
        <v>11</v>
      </c>
      <c r="I110" s="3661">
        <f t="shared" si="23"/>
        <v>9</v>
      </c>
      <c r="J110" s="3661">
        <f t="shared" si="23"/>
        <v>1</v>
      </c>
      <c r="K110" s="3639">
        <f t="shared" si="23"/>
        <v>37</v>
      </c>
      <c r="L110" s="3637">
        <f t="shared" si="23"/>
        <v>7</v>
      </c>
      <c r="M110" s="3637">
        <f t="shared" si="23"/>
        <v>13</v>
      </c>
      <c r="N110" s="3637">
        <f t="shared" si="23"/>
        <v>7</v>
      </c>
      <c r="O110" s="3637">
        <f t="shared" si="23"/>
        <v>41</v>
      </c>
      <c r="P110" s="3637">
        <f t="shared" si="23"/>
        <v>7</v>
      </c>
      <c r="Q110" s="3637">
        <f t="shared" si="23"/>
        <v>136</v>
      </c>
      <c r="R110" s="3649">
        <f t="shared" si="23"/>
        <v>10</v>
      </c>
      <c r="S110" s="3640">
        <f t="shared" si="23"/>
        <v>146</v>
      </c>
    </row>
    <row r="111" spans="1:16384" s="659" customFormat="1" ht="15" customHeight="1" thickTop="1" thickBot="1">
      <c r="A111" s="658"/>
      <c r="B111" s="712"/>
      <c r="C111" s="712"/>
      <c r="D111" s="712">
        <f>B110+C110</f>
        <v>146</v>
      </c>
      <c r="E111" s="712"/>
      <c r="F111" s="712"/>
      <c r="G111" s="1721"/>
      <c r="H111" s="1721"/>
      <c r="I111" s="712"/>
      <c r="J111" s="712"/>
      <c r="K111" s="1721"/>
      <c r="L111" s="1721"/>
      <c r="M111" s="1721"/>
      <c r="N111" s="1721"/>
      <c r="O111" s="1721"/>
      <c r="P111" s="1721"/>
      <c r="Q111" s="1721"/>
      <c r="R111" s="1729"/>
      <c r="S111" s="1243"/>
    </row>
    <row r="112" spans="1:16384" s="24" customFormat="1" ht="15" customHeight="1" thickBot="1">
      <c r="A112" s="2320" t="s">
        <v>263</v>
      </c>
      <c r="B112" s="2376"/>
      <c r="C112" s="2376"/>
      <c r="D112" s="2376"/>
      <c r="E112" s="2376"/>
      <c r="F112" s="2376"/>
      <c r="G112" s="2376"/>
      <c r="H112" s="2376"/>
      <c r="I112" s="2376"/>
      <c r="J112" s="2376"/>
      <c r="K112" s="2376"/>
      <c r="L112" s="2376"/>
      <c r="M112" s="2376"/>
      <c r="N112" s="2376"/>
      <c r="O112" s="2376"/>
      <c r="P112" s="2376"/>
      <c r="Q112" s="2377"/>
      <c r="R112" s="2378"/>
      <c r="S112" s="2388"/>
    </row>
    <row r="113" spans="1:19" s="24" customFormat="1" ht="15" customHeight="1">
      <c r="A113" s="1234" t="str">
        <f>'General PNGUM'!A113</f>
        <v>Aum Adventist Primary School</v>
      </c>
      <c r="B113" s="3651">
        <v>5</v>
      </c>
      <c r="C113" s="3652"/>
      <c r="D113" s="3607">
        <f t="shared" ref="D113:D140" si="24">SUM(B113:C113)</f>
        <v>5</v>
      </c>
      <c r="E113" s="3651"/>
      <c r="F113" s="3652"/>
      <c r="G113" s="3614">
        <v>4</v>
      </c>
      <c r="H113" s="3615">
        <v>1</v>
      </c>
      <c r="I113" s="3615"/>
      <c r="J113" s="3615"/>
      <c r="K113" s="3654">
        <v>5</v>
      </c>
      <c r="L113" s="3655"/>
      <c r="M113" s="3655"/>
      <c r="N113" s="3655"/>
      <c r="O113" s="3655">
        <v>5</v>
      </c>
      <c r="P113" s="3655"/>
      <c r="Q113" s="3655">
        <v>5</v>
      </c>
      <c r="R113" s="3656"/>
      <c r="S113" s="3611">
        <f t="shared" ref="S113:S168" si="25">SUM(G113:J113)</f>
        <v>5</v>
      </c>
    </row>
    <row r="114" spans="1:19" s="24" customFormat="1" ht="15" customHeight="1">
      <c r="A114" s="1234" t="str">
        <f>'General PNGUM'!A114</f>
        <v>Boliu secondary school</v>
      </c>
      <c r="B114" s="3651"/>
      <c r="C114" s="3652">
        <v>12</v>
      </c>
      <c r="D114" s="3607">
        <f t="shared" si="24"/>
        <v>12</v>
      </c>
      <c r="E114" s="3651"/>
      <c r="F114" s="3652"/>
      <c r="G114" s="3614"/>
      <c r="H114" s="3615"/>
      <c r="I114" s="3615">
        <v>11</v>
      </c>
      <c r="J114" s="3615">
        <v>1</v>
      </c>
      <c r="K114" s="3654"/>
      <c r="L114" s="3655">
        <v>12</v>
      </c>
      <c r="M114" s="3655"/>
      <c r="N114" s="3655"/>
      <c r="O114" s="3655"/>
      <c r="P114" s="3655">
        <v>12</v>
      </c>
      <c r="Q114" s="3655"/>
      <c r="R114" s="3656">
        <v>12</v>
      </c>
      <c r="S114" s="3611">
        <f t="shared" si="25"/>
        <v>12</v>
      </c>
    </row>
    <row r="115" spans="1:19" s="25" customFormat="1" ht="15" customHeight="1">
      <c r="A115" s="1234" t="str">
        <f>'General PNGUM'!A115</f>
        <v>Capesena Adventist Primary School</v>
      </c>
      <c r="B115" s="3651">
        <v>5</v>
      </c>
      <c r="C115" s="3652"/>
      <c r="D115" s="3607">
        <f t="shared" si="24"/>
        <v>5</v>
      </c>
      <c r="E115" s="3651"/>
      <c r="F115" s="3652"/>
      <c r="G115" s="3614">
        <v>5</v>
      </c>
      <c r="H115" s="3615"/>
      <c r="I115" s="3615"/>
      <c r="J115" s="3615"/>
      <c r="K115" s="3654">
        <v>5</v>
      </c>
      <c r="L115" s="3655"/>
      <c r="M115" s="3655"/>
      <c r="N115" s="3655"/>
      <c r="O115" s="3655">
        <v>5</v>
      </c>
      <c r="P115" s="3655"/>
      <c r="Q115" s="3655">
        <v>5</v>
      </c>
      <c r="R115" s="3656"/>
      <c r="S115" s="3611">
        <f t="shared" si="25"/>
        <v>5</v>
      </c>
    </row>
    <row r="116" spans="1:19" s="25" customFormat="1" ht="15" customHeight="1">
      <c r="A116" s="1234" t="str">
        <f>'General PNGUM'!A116</f>
        <v>Ediwa Community School</v>
      </c>
      <c r="B116" s="3651">
        <v>4</v>
      </c>
      <c r="C116" s="3652"/>
      <c r="D116" s="3607">
        <f t="shared" si="24"/>
        <v>4</v>
      </c>
      <c r="E116" s="3651"/>
      <c r="F116" s="3652"/>
      <c r="G116" s="3614">
        <v>4</v>
      </c>
      <c r="H116" s="3615"/>
      <c r="I116" s="3615"/>
      <c r="J116" s="3615"/>
      <c r="K116" s="3654">
        <v>4</v>
      </c>
      <c r="L116" s="3655"/>
      <c r="M116" s="3655">
        <v>1</v>
      </c>
      <c r="N116" s="3655"/>
      <c r="O116" s="3655">
        <v>4</v>
      </c>
      <c r="P116" s="3655"/>
      <c r="Q116" s="3655">
        <v>4</v>
      </c>
      <c r="R116" s="3656"/>
      <c r="S116" s="3611">
        <f t="shared" si="25"/>
        <v>4</v>
      </c>
    </row>
    <row r="117" spans="1:19" s="25" customFormat="1" ht="15" customHeight="1">
      <c r="A117" s="1234" t="str">
        <f>'General PNGUM'!A117</f>
        <v>Ganai Community School</v>
      </c>
      <c r="B117" s="3651">
        <v>6</v>
      </c>
      <c r="C117" s="3652"/>
      <c r="D117" s="3607">
        <f t="shared" si="24"/>
        <v>6</v>
      </c>
      <c r="E117" s="3651"/>
      <c r="F117" s="3652"/>
      <c r="G117" s="3614">
        <v>6</v>
      </c>
      <c r="H117" s="3615"/>
      <c r="I117" s="3615"/>
      <c r="J117" s="3615"/>
      <c r="K117" s="3654">
        <v>6</v>
      </c>
      <c r="L117" s="3655"/>
      <c r="M117" s="3655"/>
      <c r="N117" s="3655"/>
      <c r="O117" s="3655">
        <v>6</v>
      </c>
      <c r="P117" s="3655"/>
      <c r="Q117" s="3655">
        <v>6</v>
      </c>
      <c r="R117" s="3656"/>
      <c r="S117" s="3611">
        <f t="shared" si="25"/>
        <v>6</v>
      </c>
    </row>
    <row r="118" spans="1:19" s="25" customFormat="1" ht="15" customHeight="1">
      <c r="A118" s="1234" t="str">
        <f>'General PNGUM'!A118</f>
        <v>Harrison Primary School</v>
      </c>
      <c r="B118" s="3651">
        <v>12</v>
      </c>
      <c r="C118" s="3652"/>
      <c r="D118" s="3607">
        <f t="shared" si="24"/>
        <v>12</v>
      </c>
      <c r="E118" s="3651"/>
      <c r="F118" s="3652"/>
      <c r="G118" s="3614">
        <v>12</v>
      </c>
      <c r="H118" s="3615"/>
      <c r="I118" s="3615"/>
      <c r="J118" s="3615"/>
      <c r="K118" s="3654">
        <v>12</v>
      </c>
      <c r="L118" s="3655"/>
      <c r="M118" s="3655"/>
      <c r="N118" s="3655"/>
      <c r="O118" s="3655">
        <v>12</v>
      </c>
      <c r="P118" s="3655"/>
      <c r="Q118" s="3655">
        <v>12</v>
      </c>
      <c r="R118" s="3656"/>
      <c r="S118" s="3611">
        <f t="shared" si="25"/>
        <v>12</v>
      </c>
    </row>
    <row r="119" spans="1:19" s="25" customFormat="1" ht="15" customHeight="1">
      <c r="A119" s="1234" t="str">
        <f>'General PNGUM'!A119</f>
        <v>Himau Adventist Primary School</v>
      </c>
      <c r="B119" s="3651">
        <v>1</v>
      </c>
      <c r="C119" s="3652"/>
      <c r="D119" s="3607">
        <f t="shared" si="24"/>
        <v>1</v>
      </c>
      <c r="E119" s="3651"/>
      <c r="F119" s="3652"/>
      <c r="G119" s="3614">
        <v>1</v>
      </c>
      <c r="H119" s="3615"/>
      <c r="I119" s="3615"/>
      <c r="J119" s="3615"/>
      <c r="K119" s="3654">
        <v>1</v>
      </c>
      <c r="L119" s="3655"/>
      <c r="M119" s="3655"/>
      <c r="N119" s="3655"/>
      <c r="O119" s="3655">
        <v>1</v>
      </c>
      <c r="P119" s="3655"/>
      <c r="Q119" s="3655">
        <v>1</v>
      </c>
      <c r="R119" s="3656"/>
      <c r="S119" s="3611">
        <f t="shared" si="25"/>
        <v>1</v>
      </c>
    </row>
    <row r="120" spans="1:19" s="25" customFormat="1" ht="15" customHeight="1">
      <c r="A120" s="1234" t="str">
        <f>'General PNGUM'!A120</f>
        <v>Isu Primary School</v>
      </c>
      <c r="B120" s="3651">
        <v>5</v>
      </c>
      <c r="C120" s="3652"/>
      <c r="D120" s="3607">
        <f t="shared" si="24"/>
        <v>5</v>
      </c>
      <c r="E120" s="3651"/>
      <c r="F120" s="3652"/>
      <c r="G120" s="3614">
        <v>5</v>
      </c>
      <c r="H120" s="3615"/>
      <c r="I120" s="3615"/>
      <c r="J120" s="3615"/>
      <c r="K120" s="3654">
        <v>5</v>
      </c>
      <c r="L120" s="3655"/>
      <c r="M120" s="3655"/>
      <c r="N120" s="3655"/>
      <c r="O120" s="3655">
        <v>5</v>
      </c>
      <c r="P120" s="3655"/>
      <c r="Q120" s="3655">
        <v>5</v>
      </c>
      <c r="R120" s="3656"/>
      <c r="S120" s="3611">
        <f t="shared" si="25"/>
        <v>5</v>
      </c>
    </row>
    <row r="121" spans="1:19" s="453" customFormat="1" ht="15" customHeight="1">
      <c r="A121" s="2058" t="str">
        <f>'General PNGUM'!A121</f>
        <v>Kambubu Secondary UNION</v>
      </c>
      <c r="B121" s="3662"/>
      <c r="C121" s="3663"/>
      <c r="D121" s="3607">
        <f t="shared" si="24"/>
        <v>0</v>
      </c>
      <c r="E121" s="3662"/>
      <c r="F121" s="3663"/>
      <c r="G121" s="3664"/>
      <c r="H121" s="3665"/>
      <c r="I121" s="3665"/>
      <c r="J121" s="3665"/>
      <c r="K121" s="3666"/>
      <c r="L121" s="3667"/>
      <c r="M121" s="2059"/>
      <c r="N121" s="3667"/>
      <c r="O121" s="2059"/>
      <c r="P121" s="3667"/>
      <c r="Q121" s="2059"/>
      <c r="R121" s="3667"/>
      <c r="S121" s="3611">
        <f t="shared" si="25"/>
        <v>0</v>
      </c>
    </row>
    <row r="122" spans="1:19" s="453" customFormat="1" ht="15" customHeight="1">
      <c r="A122" s="1234" t="str">
        <f>'General PNGUM'!A122</f>
        <v>Kase Adventist Primary School</v>
      </c>
      <c r="B122" s="3651">
        <v>5</v>
      </c>
      <c r="C122" s="3652"/>
      <c r="D122" s="3607">
        <f t="shared" si="24"/>
        <v>5</v>
      </c>
      <c r="E122" s="3651"/>
      <c r="F122" s="3652"/>
      <c r="G122" s="3614">
        <v>5</v>
      </c>
      <c r="H122" s="3615"/>
      <c r="I122" s="3615"/>
      <c r="J122" s="3615"/>
      <c r="K122" s="3654">
        <v>5</v>
      </c>
      <c r="L122" s="3655"/>
      <c r="M122" s="3655"/>
      <c r="N122" s="3655"/>
      <c r="O122" s="3655">
        <v>5</v>
      </c>
      <c r="P122" s="25"/>
      <c r="Q122" s="3655">
        <v>5</v>
      </c>
      <c r="R122" s="3656"/>
      <c r="S122" s="3611">
        <f t="shared" si="25"/>
        <v>5</v>
      </c>
    </row>
    <row r="123" spans="1:19" s="25" customFormat="1" ht="15" customHeight="1">
      <c r="A123" s="1234" t="str">
        <f>'General PNGUM'!A123</f>
        <v>Kavieng Primary School</v>
      </c>
      <c r="B123" s="3651">
        <v>12</v>
      </c>
      <c r="C123" s="3652"/>
      <c r="D123" s="3607">
        <f t="shared" si="24"/>
        <v>12</v>
      </c>
      <c r="E123" s="3651"/>
      <c r="F123" s="3652"/>
      <c r="G123" s="3614">
        <v>12</v>
      </c>
      <c r="H123" s="3615"/>
      <c r="I123" s="3615"/>
      <c r="J123" s="3615"/>
      <c r="K123" s="3654">
        <v>12</v>
      </c>
      <c r="L123" s="3655"/>
      <c r="M123" s="3655"/>
      <c r="N123" s="3655"/>
      <c r="O123" s="3655">
        <v>12</v>
      </c>
      <c r="Q123" s="3655">
        <v>12</v>
      </c>
      <c r="R123" s="3656"/>
      <c r="S123" s="3611">
        <f t="shared" si="25"/>
        <v>12</v>
      </c>
    </row>
    <row r="124" spans="1:19" s="25" customFormat="1" ht="15" customHeight="1">
      <c r="A124" s="1234" t="str">
        <f>'General PNGUM'!A124</f>
        <v>Kivia Primary School</v>
      </c>
      <c r="B124" s="3651">
        <v>4</v>
      </c>
      <c r="C124" s="3652"/>
      <c r="D124" s="3607">
        <f t="shared" si="24"/>
        <v>4</v>
      </c>
      <c r="E124" s="3651"/>
      <c r="F124" s="3652"/>
      <c r="G124" s="3614">
        <v>4</v>
      </c>
      <c r="H124" s="3615"/>
      <c r="I124" s="3615"/>
      <c r="J124" s="3615"/>
      <c r="K124" s="3654">
        <v>4</v>
      </c>
      <c r="L124" s="3655"/>
      <c r="M124" s="3655"/>
      <c r="N124" s="3655"/>
      <c r="O124" s="3655">
        <v>4</v>
      </c>
      <c r="P124" s="3655"/>
      <c r="Q124" s="3655">
        <v>4</v>
      </c>
      <c r="R124" s="3656"/>
      <c r="S124" s="3611">
        <f t="shared" si="25"/>
        <v>4</v>
      </c>
    </row>
    <row r="125" spans="1:19" s="25" customFormat="1" ht="15" customHeight="1">
      <c r="A125" s="1234" t="str">
        <f>'General PNGUM'!A125</f>
        <v>Konkavul Primary School</v>
      </c>
      <c r="B125" s="3651"/>
      <c r="C125" s="3652"/>
      <c r="D125" s="3607">
        <f t="shared" si="24"/>
        <v>0</v>
      </c>
      <c r="E125" s="3651"/>
      <c r="F125" s="3652"/>
      <c r="G125" s="3614"/>
      <c r="H125" s="3615"/>
      <c r="I125" s="3615"/>
      <c r="J125" s="3615"/>
      <c r="K125" s="3654"/>
      <c r="L125" s="3655"/>
      <c r="M125" s="3655"/>
      <c r="N125" s="3655"/>
      <c r="O125" s="3655"/>
      <c r="P125" s="3655"/>
      <c r="Q125" s="3655"/>
      <c r="R125" s="3656"/>
      <c r="S125" s="3611">
        <f t="shared" si="25"/>
        <v>0</v>
      </c>
    </row>
    <row r="126" spans="1:19" s="25" customFormat="1" ht="15" customHeight="1">
      <c r="A126" s="1234" t="str">
        <f>'General PNGUM'!A126</f>
        <v>Kumbuba Community School</v>
      </c>
      <c r="B126" s="3651">
        <v>2</v>
      </c>
      <c r="C126" s="3652"/>
      <c r="D126" s="3607">
        <f t="shared" si="24"/>
        <v>2</v>
      </c>
      <c r="E126" s="3651"/>
      <c r="F126" s="3652"/>
      <c r="G126" s="3614">
        <v>2</v>
      </c>
      <c r="H126" s="3615"/>
      <c r="I126" s="3615"/>
      <c r="J126" s="3615"/>
      <c r="K126" s="3654">
        <v>2</v>
      </c>
      <c r="L126" s="3655"/>
      <c r="M126" s="3655"/>
      <c r="N126" s="3655"/>
      <c r="O126" s="3655">
        <v>2</v>
      </c>
      <c r="P126" s="3655"/>
      <c r="Q126" s="3655">
        <v>2</v>
      </c>
      <c r="R126" s="3656"/>
      <c r="S126" s="3611">
        <f t="shared" si="25"/>
        <v>2</v>
      </c>
    </row>
    <row r="127" spans="1:19" s="25" customFormat="1" ht="15" customHeight="1">
      <c r="A127" s="1234" t="str">
        <f>'General PNGUM'!A127</f>
        <v>Loaua Community School</v>
      </c>
      <c r="B127" s="3651">
        <v>5</v>
      </c>
      <c r="C127" s="3652"/>
      <c r="D127" s="3607">
        <f t="shared" si="24"/>
        <v>5</v>
      </c>
      <c r="E127" s="3651"/>
      <c r="F127" s="3652"/>
      <c r="G127" s="3614">
        <v>5</v>
      </c>
      <c r="H127" s="3615"/>
      <c r="I127" s="3615"/>
      <c r="J127" s="3615"/>
      <c r="K127" s="3654">
        <v>5</v>
      </c>
      <c r="L127" s="3655"/>
      <c r="M127" s="3655">
        <v>1</v>
      </c>
      <c r="N127" s="3655"/>
      <c r="O127" s="3655">
        <v>5</v>
      </c>
      <c r="P127" s="3655"/>
      <c r="Q127" s="3655">
        <v>5</v>
      </c>
      <c r="R127" s="3656"/>
      <c r="S127" s="3611">
        <f t="shared" si="25"/>
        <v>5</v>
      </c>
    </row>
    <row r="128" spans="1:19" s="25" customFormat="1" ht="15" customHeight="1">
      <c r="A128" s="1234" t="str">
        <f>'General PNGUM'!A128</f>
        <v>Loma Adventist Primary School</v>
      </c>
      <c r="B128" s="3651">
        <v>5</v>
      </c>
      <c r="C128" s="3652"/>
      <c r="D128" s="3607">
        <f t="shared" si="24"/>
        <v>5</v>
      </c>
      <c r="E128" s="3651"/>
      <c r="F128" s="3652"/>
      <c r="G128" s="3614">
        <v>5</v>
      </c>
      <c r="H128" s="3615"/>
      <c r="I128" s="3615"/>
      <c r="J128" s="3615"/>
      <c r="K128" s="3654">
        <v>5</v>
      </c>
      <c r="L128" s="3655"/>
      <c r="M128" s="3655"/>
      <c r="N128" s="3655"/>
      <c r="O128" s="3655">
        <v>5</v>
      </c>
      <c r="P128" s="3655"/>
      <c r="Q128" s="3655">
        <v>5</v>
      </c>
      <c r="R128" s="3656"/>
      <c r="S128" s="3611">
        <f t="shared" si="25"/>
        <v>5</v>
      </c>
    </row>
    <row r="129" spans="1:16384" s="25" customFormat="1" ht="15" customHeight="1">
      <c r="A129" s="1234" t="str">
        <f>'General PNGUM'!A129</f>
        <v>Lomana Community School</v>
      </c>
      <c r="B129" s="3651">
        <v>3</v>
      </c>
      <c r="C129" s="3652"/>
      <c r="D129" s="3607">
        <f t="shared" si="24"/>
        <v>3</v>
      </c>
      <c r="E129" s="3651"/>
      <c r="F129" s="3652"/>
      <c r="G129" s="3614">
        <v>3</v>
      </c>
      <c r="H129" s="3615"/>
      <c r="I129" s="3615"/>
      <c r="J129" s="3615"/>
      <c r="K129" s="3654">
        <v>3</v>
      </c>
      <c r="L129" s="3655"/>
      <c r="M129" s="3655"/>
      <c r="N129" s="3655"/>
      <c r="O129" s="3655">
        <v>3</v>
      </c>
      <c r="P129" s="3655"/>
      <c r="Q129" s="3655">
        <v>3</v>
      </c>
      <c r="R129" s="3656"/>
      <c r="S129" s="3611">
        <f t="shared" si="25"/>
        <v>3</v>
      </c>
    </row>
    <row r="130" spans="1:16384" s="25" customFormat="1" ht="15" customHeight="1">
      <c r="A130" s="1234" t="str">
        <f>'General PNGUM'!A130</f>
        <v>Lovarang Community School</v>
      </c>
      <c r="B130" s="3651">
        <v>4</v>
      </c>
      <c r="C130" s="3652"/>
      <c r="D130" s="3607">
        <f t="shared" si="24"/>
        <v>4</v>
      </c>
      <c r="E130" s="3651"/>
      <c r="F130" s="3652"/>
      <c r="G130" s="3614">
        <v>4</v>
      </c>
      <c r="H130" s="3615"/>
      <c r="I130" s="3615"/>
      <c r="J130" s="3615"/>
      <c r="K130" s="3654">
        <v>4</v>
      </c>
      <c r="L130" s="3655"/>
      <c r="M130" s="3655"/>
      <c r="N130" s="3655"/>
      <c r="O130" s="3655">
        <v>4</v>
      </c>
      <c r="P130" s="3655"/>
      <c r="Q130" s="3655">
        <v>4</v>
      </c>
      <c r="R130" s="3656"/>
      <c r="S130" s="3611">
        <f t="shared" si="25"/>
        <v>4</v>
      </c>
    </row>
    <row r="131" spans="1:16384" s="25" customFormat="1" ht="15" customHeight="1">
      <c r="A131" s="1234" t="str">
        <f>'General PNGUM'!A131</f>
        <v>Magean Primary School</v>
      </c>
      <c r="B131" s="3651">
        <v>4</v>
      </c>
      <c r="C131" s="3652"/>
      <c r="D131" s="3607">
        <f t="shared" si="24"/>
        <v>4</v>
      </c>
      <c r="E131" s="3651"/>
      <c r="F131" s="3652"/>
      <c r="G131" s="3614">
        <v>4</v>
      </c>
      <c r="H131" s="3615"/>
      <c r="I131" s="3615"/>
      <c r="J131" s="3615"/>
      <c r="K131" s="3654">
        <v>4</v>
      </c>
      <c r="L131" s="3655"/>
      <c r="M131" s="3655">
        <v>1</v>
      </c>
      <c r="N131" s="3655"/>
      <c r="O131" s="3655">
        <v>4</v>
      </c>
      <c r="P131" s="3655"/>
      <c r="Q131" s="3655">
        <v>4</v>
      </c>
      <c r="R131" s="3656"/>
      <c r="S131" s="3611">
        <f t="shared" si="25"/>
        <v>4</v>
      </c>
    </row>
    <row r="132" spans="1:16384" s="25" customFormat="1" ht="15" customHeight="1">
      <c r="A132" s="1234" t="str">
        <f>'General PNGUM'!A132</f>
        <v>Napapar Primary School</v>
      </c>
      <c r="B132" s="3651">
        <v>9</v>
      </c>
      <c r="C132" s="3652"/>
      <c r="D132" s="3607">
        <f t="shared" si="24"/>
        <v>9</v>
      </c>
      <c r="E132" s="3651"/>
      <c r="F132" s="3652"/>
      <c r="G132" s="3614">
        <v>7</v>
      </c>
      <c r="H132" s="3615">
        <v>2</v>
      </c>
      <c r="I132" s="3615"/>
      <c r="J132" s="3615"/>
      <c r="K132" s="3654">
        <v>7</v>
      </c>
      <c r="L132" s="3655"/>
      <c r="M132" s="3655"/>
      <c r="N132" s="3655"/>
      <c r="O132" s="3655">
        <v>7</v>
      </c>
      <c r="P132" s="3655"/>
      <c r="Q132" s="3655">
        <v>7</v>
      </c>
      <c r="R132" s="3656"/>
      <c r="S132" s="3611">
        <f t="shared" si="25"/>
        <v>9</v>
      </c>
    </row>
    <row r="133" spans="1:16384" s="25" customFormat="1" ht="15" customHeight="1">
      <c r="A133" s="1234" t="str">
        <f>'General PNGUM'!A133</f>
        <v>Nigilani Primary School</v>
      </c>
      <c r="B133" s="3651">
        <v>6</v>
      </c>
      <c r="C133" s="3652"/>
      <c r="D133" s="3607">
        <f t="shared" si="24"/>
        <v>6</v>
      </c>
      <c r="E133" s="3651"/>
      <c r="F133" s="3652"/>
      <c r="G133" s="3614">
        <v>6</v>
      </c>
      <c r="H133" s="3615"/>
      <c r="I133" s="3615"/>
      <c r="J133" s="3615"/>
      <c r="K133" s="3654">
        <v>6</v>
      </c>
      <c r="L133" s="3655"/>
      <c r="M133" s="3655"/>
      <c r="N133" s="3655"/>
      <c r="O133" s="3655">
        <v>6</v>
      </c>
      <c r="P133" s="3655"/>
      <c r="Q133" s="3655">
        <v>6</v>
      </c>
      <c r="R133" s="3656"/>
      <c r="S133" s="3611">
        <f t="shared" si="25"/>
        <v>6</v>
      </c>
    </row>
    <row r="134" spans="1:16384" s="25" customFormat="1" ht="15" customHeight="1">
      <c r="A134" s="1234" t="str">
        <f>'General PNGUM'!A134</f>
        <v>Palakau Community School</v>
      </c>
      <c r="B134" s="3651">
        <v>5</v>
      </c>
      <c r="C134" s="3652"/>
      <c r="D134" s="3607">
        <f t="shared" si="24"/>
        <v>5</v>
      </c>
      <c r="E134" s="3651"/>
      <c r="F134" s="3652"/>
      <c r="G134" s="3614">
        <v>5</v>
      </c>
      <c r="H134" s="3615"/>
      <c r="I134" s="3615"/>
      <c r="J134" s="3615"/>
      <c r="K134" s="3654">
        <v>5</v>
      </c>
      <c r="L134" s="3655"/>
      <c r="M134" s="3655"/>
      <c r="N134" s="3655"/>
      <c r="O134" s="3655">
        <v>5</v>
      </c>
      <c r="P134" s="3655"/>
      <c r="Q134" s="3655">
        <v>5</v>
      </c>
      <c r="R134" s="3656"/>
      <c r="S134" s="3611">
        <f t="shared" si="25"/>
        <v>5</v>
      </c>
    </row>
    <row r="135" spans="1:16384" s="25" customFormat="1" ht="15" customHeight="1">
      <c r="A135" s="1234" t="str">
        <f>'General PNGUM'!A135</f>
        <v>Rali - need address</v>
      </c>
      <c r="B135" s="3651"/>
      <c r="C135" s="3652"/>
      <c r="D135" s="3607">
        <f t="shared" si="24"/>
        <v>0</v>
      </c>
      <c r="E135" s="3651"/>
      <c r="F135" s="3652"/>
      <c r="G135" s="3614"/>
      <c r="H135" s="3615"/>
      <c r="I135" s="3615"/>
      <c r="J135" s="3615"/>
      <c r="K135" s="3654"/>
      <c r="L135" s="3655"/>
      <c r="M135" s="3655"/>
      <c r="N135" s="3655"/>
      <c r="O135" s="3655"/>
      <c r="P135" s="3655"/>
      <c r="Q135" s="3655"/>
      <c r="R135" s="3656"/>
      <c r="S135" s="3611">
        <f t="shared" si="25"/>
        <v>0</v>
      </c>
    </row>
    <row r="136" spans="1:16384" s="25" customFormat="1" ht="15" customHeight="1">
      <c r="A136" s="1234" t="str">
        <f>'General PNGUM'!A136</f>
        <v>Rongoe Primary School</v>
      </c>
      <c r="B136" s="3651">
        <v>8</v>
      </c>
      <c r="C136" s="3652"/>
      <c r="D136" s="3607">
        <f t="shared" si="24"/>
        <v>8</v>
      </c>
      <c r="E136" s="3651"/>
      <c r="F136" s="3652"/>
      <c r="G136" s="3614">
        <v>8</v>
      </c>
      <c r="H136" s="3615"/>
      <c r="I136" s="3615"/>
      <c r="J136" s="3615"/>
      <c r="K136" s="3654">
        <v>8</v>
      </c>
      <c r="L136" s="3655"/>
      <c r="M136" s="3655"/>
      <c r="N136" s="3655"/>
      <c r="O136" s="3655">
        <v>8</v>
      </c>
      <c r="P136" s="3655"/>
      <c r="Q136" s="3655">
        <v>8</v>
      </c>
      <c r="R136" s="3656"/>
      <c r="S136" s="3611">
        <f t="shared" si="25"/>
        <v>8</v>
      </c>
    </row>
    <row r="137" spans="1:16384" s="25" customFormat="1" ht="15" customHeight="1">
      <c r="A137" s="1234" t="str">
        <f>'General PNGUM'!A137</f>
        <v>Rugan Harbour Primary School</v>
      </c>
      <c r="B137" s="3651">
        <v>6</v>
      </c>
      <c r="C137" s="3652"/>
      <c r="D137" s="3607">
        <f t="shared" si="24"/>
        <v>6</v>
      </c>
      <c r="E137" s="3651"/>
      <c r="F137" s="3652"/>
      <c r="G137" s="3614">
        <v>6</v>
      </c>
      <c r="H137" s="3615"/>
      <c r="I137" s="3615"/>
      <c r="J137" s="3615"/>
      <c r="K137" s="3654">
        <v>6</v>
      </c>
      <c r="L137" s="3655"/>
      <c r="M137" s="3655"/>
      <c r="N137" s="3655"/>
      <c r="O137" s="3655">
        <v>6</v>
      </c>
      <c r="P137" s="3655"/>
      <c r="Q137" s="3655">
        <v>6</v>
      </c>
      <c r="R137" s="3656"/>
      <c r="S137" s="3611">
        <f t="shared" si="25"/>
        <v>6</v>
      </c>
    </row>
    <row r="138" spans="1:16384" s="25" customFormat="1" ht="15" customHeight="1">
      <c r="A138" s="1234" t="str">
        <f>'General PNGUM'!A138</f>
        <v>Saio Community School</v>
      </c>
      <c r="B138" s="3651">
        <v>2</v>
      </c>
      <c r="C138" s="3652"/>
      <c r="D138" s="3607">
        <f t="shared" si="24"/>
        <v>2</v>
      </c>
      <c r="E138" s="3651"/>
      <c r="F138" s="3652"/>
      <c r="G138" s="3614">
        <v>2</v>
      </c>
      <c r="H138" s="3615"/>
      <c r="I138" s="3615"/>
      <c r="J138" s="3615"/>
      <c r="K138" s="3654">
        <v>2</v>
      </c>
      <c r="L138" s="3655"/>
      <c r="M138" s="3655"/>
      <c r="N138" s="3655"/>
      <c r="O138" s="3655">
        <v>2</v>
      </c>
      <c r="P138" s="3655"/>
      <c r="Q138" s="3655">
        <v>2</v>
      </c>
      <c r="R138" s="3656"/>
      <c r="S138" s="3611">
        <f t="shared" si="25"/>
        <v>2</v>
      </c>
    </row>
    <row r="139" spans="1:16384" s="25" customFormat="1" ht="15" customHeight="1">
      <c r="A139" s="1234" t="str">
        <f>'General PNGUM'!A139</f>
        <v>Sonoma Primary School</v>
      </c>
      <c r="B139" s="3659">
        <v>10</v>
      </c>
      <c r="C139" s="713"/>
      <c r="D139" s="3607">
        <f t="shared" si="24"/>
        <v>10</v>
      </c>
      <c r="E139" s="3659"/>
      <c r="F139" s="713"/>
      <c r="G139" s="3614">
        <v>10</v>
      </c>
      <c r="H139" s="3615"/>
      <c r="I139" s="3615"/>
      <c r="J139" s="3615"/>
      <c r="K139" s="1882">
        <v>10</v>
      </c>
      <c r="L139" s="1881"/>
      <c r="M139" s="1881">
        <v>1</v>
      </c>
      <c r="N139" s="1881"/>
      <c r="O139" s="1881">
        <v>10</v>
      </c>
      <c r="P139" s="1881"/>
      <c r="Q139" s="1881">
        <v>10</v>
      </c>
      <c r="R139" s="3660"/>
      <c r="S139" s="3611">
        <f t="shared" si="25"/>
        <v>10</v>
      </c>
    </row>
    <row r="140" spans="1:16384" s="25" customFormat="1" ht="15" customHeight="1">
      <c r="A140" s="1234" t="str">
        <f>'General PNGUM'!A140</f>
        <v>Ulu Primary School - need address</v>
      </c>
      <c r="B140" s="3659">
        <v>4</v>
      </c>
      <c r="C140" s="713"/>
      <c r="D140" s="3607">
        <f t="shared" si="24"/>
        <v>4</v>
      </c>
      <c r="E140" s="3659"/>
      <c r="F140" s="713"/>
      <c r="G140" s="3614">
        <v>4</v>
      </c>
      <c r="H140" s="3615"/>
      <c r="I140" s="3615"/>
      <c r="J140" s="3615"/>
      <c r="K140" s="1882">
        <v>4</v>
      </c>
      <c r="L140" s="1881"/>
      <c r="M140" s="1881"/>
      <c r="N140" s="1881"/>
      <c r="O140" s="1881">
        <v>4</v>
      </c>
      <c r="P140" s="1881"/>
      <c r="Q140" s="1881">
        <v>4</v>
      </c>
      <c r="R140" s="3660"/>
      <c r="S140" s="3611">
        <f>SUM(G140:J140)</f>
        <v>4</v>
      </c>
    </row>
    <row r="141" spans="1:16384" s="453" customFormat="1" ht="15" customHeight="1" thickBot="1">
      <c r="A141" s="3453" t="s">
        <v>41</v>
      </c>
      <c r="B141" s="3623">
        <f>SUM(B113:B140)</f>
        <v>132</v>
      </c>
      <c r="C141" s="3623">
        <f>SUM(C113:C140)</f>
        <v>12</v>
      </c>
      <c r="D141" s="3623">
        <f>SUM(D113:D140)</f>
        <v>144</v>
      </c>
      <c r="E141" s="3623">
        <f t="shared" ref="E141:F141" si="26">SUM(E115:E140)</f>
        <v>0</v>
      </c>
      <c r="F141" s="3623">
        <f t="shared" si="26"/>
        <v>0</v>
      </c>
      <c r="G141" s="3624">
        <f>SUM(G113:G140)</f>
        <v>129</v>
      </c>
      <c r="H141" s="3624">
        <f t="shared" ref="H141:R141" si="27">SUM(H113:H140)</f>
        <v>3</v>
      </c>
      <c r="I141" s="3624">
        <f t="shared" si="27"/>
        <v>11</v>
      </c>
      <c r="J141" s="3624">
        <f t="shared" si="27"/>
        <v>1</v>
      </c>
      <c r="K141" s="3624">
        <f t="shared" si="27"/>
        <v>130</v>
      </c>
      <c r="L141" s="3624">
        <f t="shared" si="27"/>
        <v>12</v>
      </c>
      <c r="M141" s="3624">
        <f t="shared" si="27"/>
        <v>4</v>
      </c>
      <c r="N141" s="3624">
        <f t="shared" si="27"/>
        <v>0</v>
      </c>
      <c r="O141" s="3624">
        <f t="shared" si="27"/>
        <v>130</v>
      </c>
      <c r="P141" s="3624">
        <f t="shared" si="27"/>
        <v>12</v>
      </c>
      <c r="Q141" s="3624">
        <f t="shared" si="27"/>
        <v>130</v>
      </c>
      <c r="R141" s="3624">
        <f t="shared" si="27"/>
        <v>12</v>
      </c>
      <c r="S141" s="3668">
        <f>SUM(S113:S140)</f>
        <v>144</v>
      </c>
    </row>
    <row r="142" spans="1:16384" s="659" customFormat="1" ht="15" customHeight="1" thickTop="1" thickBot="1">
      <c r="A142" s="658"/>
      <c r="B142" s="712"/>
      <c r="C142" s="712"/>
      <c r="D142" s="712">
        <f>B141+C141</f>
        <v>144</v>
      </c>
      <c r="E142" s="712"/>
      <c r="F142" s="712"/>
      <c r="G142" s="1721"/>
      <c r="H142" s="1721"/>
      <c r="I142" s="712"/>
      <c r="J142" s="712"/>
      <c r="K142" s="1721"/>
      <c r="L142" s="1721"/>
      <c r="M142" s="1721"/>
      <c r="N142" s="1721"/>
      <c r="O142" s="1721"/>
      <c r="P142" s="1721"/>
      <c r="Q142" s="1721"/>
      <c r="R142" s="1729"/>
      <c r="S142" s="1243"/>
    </row>
    <row r="143" spans="1:16384" s="24" customFormat="1" ht="12" thickBot="1">
      <c r="A143" s="2320" t="s">
        <v>264</v>
      </c>
      <c r="B143" s="2376"/>
      <c r="C143" s="2376"/>
      <c r="D143" s="2376"/>
      <c r="E143" s="2376"/>
      <c r="F143" s="2376"/>
      <c r="G143" s="2376"/>
      <c r="H143" s="2376"/>
      <c r="I143" s="2375"/>
      <c r="J143" s="2375"/>
      <c r="K143" s="2376"/>
      <c r="L143" s="2376"/>
      <c r="M143" s="2376"/>
      <c r="N143" s="2376"/>
      <c r="O143" s="2376"/>
      <c r="P143" s="2376"/>
      <c r="Q143" s="2377"/>
      <c r="R143" s="2378"/>
      <c r="S143" s="2379"/>
    </row>
    <row r="144" spans="1:16384" s="1157" customFormat="1" ht="13.35" customHeight="1">
      <c r="A144" s="1706" t="str">
        <f>'General PNGUM'!A144</f>
        <v>Inonda SDA High School</v>
      </c>
      <c r="B144" s="3669"/>
      <c r="C144" s="3670">
        <v>7</v>
      </c>
      <c r="D144" s="3619">
        <f t="shared" ref="D144:D148" si="28">SUM(B144:C144)</f>
        <v>7</v>
      </c>
      <c r="E144" s="3671"/>
      <c r="F144" s="3671">
        <v>2</v>
      </c>
      <c r="G144" s="3614"/>
      <c r="H144" s="3615"/>
      <c r="I144" s="3615">
        <v>6</v>
      </c>
      <c r="J144" s="3615">
        <v>1</v>
      </c>
      <c r="K144" s="3672"/>
      <c r="L144" s="3672">
        <v>6</v>
      </c>
      <c r="M144" s="3672"/>
      <c r="N144" s="3672">
        <v>1</v>
      </c>
      <c r="O144" s="3672"/>
      <c r="P144" s="3672">
        <v>7</v>
      </c>
      <c r="Q144" s="3672"/>
      <c r="R144" s="3673">
        <v>7</v>
      </c>
      <c r="S144" s="3620">
        <f t="shared" si="25"/>
        <v>7</v>
      </c>
      <c r="T144" s="1707"/>
      <c r="U144" s="1708"/>
      <c r="V144" s="1708"/>
      <c r="W144" s="1708"/>
      <c r="X144" s="1708"/>
      <c r="Y144" s="1708"/>
      <c r="Z144" s="1708"/>
      <c r="AA144" s="1708"/>
      <c r="AB144" s="1708"/>
      <c r="AC144" s="1708"/>
      <c r="AD144" s="1708"/>
      <c r="AE144" s="1708"/>
      <c r="AF144" s="1708"/>
      <c r="AG144" s="1708"/>
      <c r="AH144" s="1708"/>
      <c r="AI144" s="1708"/>
      <c r="AJ144" s="1708"/>
      <c r="AK144" s="1708"/>
      <c r="AM144" s="1707"/>
      <c r="AN144" s="1708"/>
      <c r="AO144" s="1708"/>
      <c r="AP144" s="1708"/>
      <c r="AQ144" s="1708"/>
      <c r="AR144" s="1708"/>
      <c r="AS144" s="1708"/>
      <c r="AT144" s="1708"/>
      <c r="AU144" s="1708"/>
      <c r="AV144" s="1708"/>
      <c r="AW144" s="1708"/>
      <c r="AX144" s="3642"/>
      <c r="AY144" s="3642"/>
      <c r="AZ144" s="3643"/>
      <c r="BA144" s="3643"/>
      <c r="BB144" s="3643"/>
      <c r="BC144" s="3643"/>
      <c r="BD144" s="3644"/>
      <c r="BE144" s="3645"/>
      <c r="BF144" s="2386"/>
      <c r="BG144" s="3646"/>
      <c r="BH144" s="3647"/>
      <c r="BI144" s="3648"/>
      <c r="BJ144" s="3646"/>
      <c r="BK144" s="3647"/>
      <c r="BL144" s="3646"/>
      <c r="BM144" s="3643"/>
      <c r="BN144" s="3643"/>
      <c r="BO144" s="3647"/>
      <c r="BP144" s="3642"/>
      <c r="BQ144" s="3643"/>
      <c r="BR144" s="3642"/>
      <c r="BS144" s="3643"/>
      <c r="BT144" s="3643"/>
      <c r="BU144" s="3643"/>
      <c r="BV144" s="3643"/>
      <c r="BW144" s="3644"/>
      <c r="BX144" s="3645"/>
      <c r="BY144" s="2386"/>
      <c r="BZ144" s="3646"/>
      <c r="CA144" s="3647"/>
      <c r="CB144" s="3648"/>
      <c r="CC144" s="3646"/>
      <c r="CD144" s="3647"/>
      <c r="CE144" s="3646"/>
      <c r="CF144" s="3643"/>
      <c r="CG144" s="3643"/>
      <c r="CH144" s="3647"/>
      <c r="CI144" s="3642"/>
      <c r="CJ144" s="3643"/>
      <c r="CK144" s="3642"/>
      <c r="CL144" s="3643"/>
      <c r="CM144" s="3643"/>
      <c r="CN144" s="3643"/>
      <c r="CO144" s="3643"/>
      <c r="CP144" s="3644"/>
      <c r="CQ144" s="3645"/>
      <c r="CR144" s="2386"/>
      <c r="CS144" s="3646"/>
      <c r="CT144" s="3647"/>
      <c r="CU144" s="3648"/>
      <c r="CV144" s="3646"/>
      <c r="CW144" s="3647"/>
      <c r="CX144" s="3646"/>
      <c r="CY144" s="3643"/>
      <c r="CZ144" s="3643"/>
      <c r="DA144" s="3647"/>
      <c r="DB144" s="3642"/>
      <c r="DC144" s="3643"/>
      <c r="DD144" s="3642"/>
      <c r="DE144" s="3643"/>
      <c r="DF144" s="3643"/>
      <c r="DG144" s="3643"/>
      <c r="DH144" s="3643"/>
      <c r="DI144" s="3644"/>
      <c r="DJ144" s="3645"/>
      <c r="DK144" s="2386"/>
      <c r="DL144" s="3646"/>
      <c r="DM144" s="3647"/>
      <c r="DN144" s="3648"/>
      <c r="DO144" s="3646"/>
      <c r="DP144" s="3647"/>
      <c r="DQ144" s="3646"/>
      <c r="DR144" s="3643"/>
      <c r="DS144" s="3643"/>
      <c r="DT144" s="3647"/>
      <c r="DU144" s="3642"/>
      <c r="DV144" s="3643"/>
      <c r="DW144" s="3642"/>
      <c r="DX144" s="3643"/>
      <c r="DY144" s="3643"/>
      <c r="DZ144" s="3643"/>
      <c r="EA144" s="3643"/>
      <c r="EB144" s="3644"/>
      <c r="EC144" s="3645"/>
      <c r="ED144" s="2386"/>
      <c r="EE144" s="3646"/>
      <c r="EF144" s="3647"/>
      <c r="EG144" s="3648"/>
      <c r="EH144" s="3646"/>
      <c r="EI144" s="3647"/>
      <c r="EJ144" s="3646"/>
      <c r="EK144" s="3643"/>
      <c r="EL144" s="3643"/>
      <c r="EM144" s="3647"/>
      <c r="EN144" s="3642"/>
      <c r="EO144" s="3643"/>
      <c r="EP144" s="3642"/>
      <c r="EQ144" s="3643"/>
      <c r="ER144" s="3643"/>
      <c r="ES144" s="3643"/>
      <c r="ET144" s="3643"/>
      <c r="EU144" s="3644"/>
      <c r="EV144" s="3645"/>
      <c r="EW144" s="2386"/>
      <c r="EX144" s="3646"/>
      <c r="EY144" s="3647"/>
      <c r="EZ144" s="3648"/>
      <c r="FA144" s="3646"/>
      <c r="FB144" s="3647"/>
      <c r="FC144" s="3646"/>
      <c r="FD144" s="3643"/>
      <c r="FE144" s="3643"/>
      <c r="FF144" s="3647"/>
      <c r="FG144" s="3642"/>
      <c r="FH144" s="3643"/>
      <c r="FI144" s="3642"/>
      <c r="FJ144" s="3643"/>
      <c r="FK144" s="3643"/>
      <c r="FL144" s="3643"/>
      <c r="FM144" s="3643"/>
      <c r="FN144" s="3644"/>
      <c r="FO144" s="3645"/>
      <c r="FP144" s="2386"/>
      <c r="FQ144" s="3646"/>
      <c r="FR144" s="3647"/>
      <c r="FS144" s="3648"/>
      <c r="FT144" s="3646"/>
      <c r="FU144" s="3647"/>
      <c r="FV144" s="3646"/>
      <c r="FW144" s="3643"/>
      <c r="FX144" s="3643"/>
      <c r="FY144" s="3647"/>
      <c r="FZ144" s="3642"/>
      <c r="GA144" s="3643"/>
      <c r="GB144" s="3642"/>
      <c r="GC144" s="3643"/>
      <c r="GD144" s="3643"/>
      <c r="GE144" s="3643"/>
      <c r="GF144" s="3643"/>
      <c r="GG144" s="3644"/>
      <c r="GH144" s="3645"/>
      <c r="GI144" s="2386"/>
      <c r="GJ144" s="3646"/>
      <c r="GK144" s="3647"/>
      <c r="GL144" s="3648"/>
      <c r="GM144" s="3646"/>
      <c r="GN144" s="3647"/>
      <c r="GO144" s="3646"/>
      <c r="GP144" s="3643"/>
      <c r="GQ144" s="3643"/>
      <c r="GR144" s="3647"/>
      <c r="GS144" s="3642"/>
      <c r="GT144" s="3643"/>
      <c r="GU144" s="3642"/>
      <c r="GV144" s="3643"/>
      <c r="GW144" s="3643"/>
      <c r="GX144" s="3643"/>
      <c r="GY144" s="3643"/>
      <c r="GZ144" s="3644"/>
      <c r="HA144" s="3645"/>
      <c r="HB144" s="2386"/>
      <c r="HC144" s="3646"/>
      <c r="HD144" s="3647"/>
      <c r="HE144" s="3648"/>
      <c r="HF144" s="3646"/>
      <c r="HG144" s="3647"/>
      <c r="HH144" s="3646"/>
      <c r="HI144" s="3643"/>
      <c r="HJ144" s="3643"/>
      <c r="HK144" s="3647"/>
      <c r="HL144" s="3642"/>
      <c r="HM144" s="3643"/>
      <c r="HN144" s="3642"/>
      <c r="HO144" s="3643"/>
      <c r="HP144" s="3643"/>
      <c r="HQ144" s="3643"/>
      <c r="HR144" s="3643"/>
      <c r="HS144" s="3644"/>
      <c r="HT144" s="3645"/>
      <c r="HU144" s="2386"/>
      <c r="HV144" s="3646"/>
      <c r="HW144" s="3647"/>
      <c r="HX144" s="3648"/>
      <c r="HY144" s="3646"/>
      <c r="HZ144" s="3647"/>
      <c r="IA144" s="3646"/>
      <c r="IB144" s="3643"/>
      <c r="IC144" s="3643"/>
      <c r="ID144" s="3647"/>
      <c r="IE144" s="3642"/>
      <c r="IF144" s="3643"/>
      <c r="IG144" s="3642"/>
      <c r="IH144" s="3643"/>
      <c r="II144" s="3643"/>
      <c r="IJ144" s="3643"/>
      <c r="IK144" s="3643"/>
      <c r="IL144" s="3644"/>
      <c r="IM144" s="3645"/>
      <c r="IN144" s="2386"/>
      <c r="IO144" s="3646"/>
      <c r="IP144" s="3647"/>
      <c r="IQ144" s="3648"/>
      <c r="IR144" s="3646"/>
      <c r="IS144" s="3647"/>
      <c r="IT144" s="3646"/>
      <c r="IU144" s="3643"/>
      <c r="IV144" s="3643"/>
      <c r="IW144" s="3647"/>
      <c r="IX144" s="3642"/>
      <c r="IY144" s="3643"/>
      <c r="IZ144" s="3642"/>
      <c r="JA144" s="3643"/>
      <c r="JB144" s="3643"/>
      <c r="JC144" s="3643"/>
      <c r="JD144" s="3643"/>
      <c r="JE144" s="3644"/>
      <c r="JF144" s="3645"/>
      <c r="JG144" s="2386"/>
      <c r="JH144" s="3646"/>
      <c r="JI144" s="3647"/>
      <c r="JJ144" s="3648"/>
      <c r="JK144" s="3646"/>
      <c r="JL144" s="3647"/>
      <c r="JM144" s="3646"/>
      <c r="JN144" s="3643"/>
      <c r="JO144" s="3643"/>
      <c r="JP144" s="3647"/>
      <c r="JQ144" s="3642"/>
      <c r="JR144" s="3643"/>
      <c r="JS144" s="3642"/>
      <c r="JT144" s="3643"/>
      <c r="JU144" s="3643"/>
      <c r="JV144" s="3643"/>
      <c r="JW144" s="3643"/>
      <c r="JX144" s="3644"/>
      <c r="JY144" s="3645"/>
      <c r="JZ144" s="2386"/>
      <c r="KA144" s="3646"/>
      <c r="KB144" s="3647"/>
      <c r="KC144" s="3648"/>
      <c r="KD144" s="3646"/>
      <c r="KE144" s="3647"/>
      <c r="KF144" s="3646"/>
      <c r="KG144" s="3643"/>
      <c r="KH144" s="3643"/>
      <c r="KI144" s="3647"/>
      <c r="KJ144" s="3642"/>
      <c r="KK144" s="3643"/>
      <c r="KL144" s="3642"/>
      <c r="KM144" s="3643"/>
      <c r="KN144" s="3643"/>
      <c r="KO144" s="3643"/>
      <c r="KP144" s="3643"/>
      <c r="KQ144" s="3644"/>
      <c r="KR144" s="3645"/>
      <c r="KS144" s="2386"/>
      <c r="KT144" s="3646"/>
      <c r="KU144" s="3647"/>
      <c r="KV144" s="3648"/>
      <c r="KW144" s="3646"/>
      <c r="KX144" s="3647"/>
      <c r="KY144" s="3646"/>
      <c r="KZ144" s="3643"/>
      <c r="LA144" s="3643"/>
      <c r="LB144" s="3647"/>
      <c r="LC144" s="3642"/>
      <c r="LD144" s="3643"/>
      <c r="LE144" s="3642"/>
      <c r="LF144" s="3643"/>
      <c r="LG144" s="3643"/>
      <c r="LH144" s="3643"/>
      <c r="LI144" s="3643"/>
      <c r="LJ144" s="3644"/>
      <c r="LK144" s="3645"/>
      <c r="LL144" s="2386"/>
      <c r="LM144" s="3646"/>
      <c r="LN144" s="3647"/>
      <c r="LO144" s="3648"/>
      <c r="LP144" s="3646"/>
      <c r="LQ144" s="3647"/>
      <c r="LR144" s="3646"/>
      <c r="LS144" s="3643"/>
      <c r="LT144" s="3643"/>
      <c r="LU144" s="3647"/>
      <c r="LV144" s="3642"/>
      <c r="LW144" s="3643"/>
      <c r="LX144" s="3642"/>
      <c r="LY144" s="3643"/>
      <c r="LZ144" s="3643"/>
      <c r="MA144" s="3643"/>
      <c r="MB144" s="3643"/>
      <c r="MC144" s="3644"/>
      <c r="MD144" s="3645"/>
      <c r="ME144" s="2386"/>
      <c r="MF144" s="3646"/>
      <c r="MG144" s="3647"/>
      <c r="MH144" s="3648"/>
      <c r="MI144" s="3646"/>
      <c r="MJ144" s="3647"/>
      <c r="MK144" s="3646"/>
      <c r="ML144" s="3643"/>
      <c r="MM144" s="3643"/>
      <c r="MN144" s="3647"/>
      <c r="MO144" s="3642"/>
      <c r="MP144" s="3643"/>
      <c r="MQ144" s="3642"/>
      <c r="MR144" s="3643"/>
      <c r="MS144" s="3643"/>
      <c r="MT144" s="3643"/>
      <c r="MU144" s="3643"/>
      <c r="MV144" s="3644"/>
      <c r="MW144" s="3645"/>
      <c r="MX144" s="2386"/>
      <c r="MY144" s="3646"/>
      <c r="MZ144" s="3647"/>
      <c r="NA144" s="3648"/>
      <c r="NB144" s="3646"/>
      <c r="NC144" s="3647"/>
      <c r="ND144" s="3646"/>
      <c r="NE144" s="3643"/>
      <c r="NF144" s="3643"/>
      <c r="NG144" s="3647"/>
      <c r="NH144" s="3642"/>
      <c r="NI144" s="3643"/>
      <c r="NJ144" s="3642"/>
      <c r="NK144" s="3643"/>
      <c r="NL144" s="3643"/>
      <c r="NM144" s="3643"/>
      <c r="NN144" s="3643"/>
      <c r="NO144" s="3644"/>
      <c r="NP144" s="3645"/>
      <c r="NQ144" s="2386"/>
      <c r="NR144" s="3646"/>
      <c r="NS144" s="3647"/>
      <c r="NT144" s="3648"/>
      <c r="NU144" s="3646"/>
      <c r="NV144" s="3647"/>
      <c r="NW144" s="3646"/>
      <c r="NX144" s="3643"/>
      <c r="NY144" s="3643"/>
      <c r="NZ144" s="3647"/>
      <c r="OA144" s="3642"/>
      <c r="OB144" s="3643"/>
      <c r="OC144" s="3642"/>
      <c r="OD144" s="3643"/>
      <c r="OE144" s="3643"/>
      <c r="OF144" s="3643"/>
      <c r="OG144" s="3643"/>
      <c r="OH144" s="3644"/>
      <c r="OI144" s="3645"/>
      <c r="OJ144" s="2386"/>
      <c r="OK144" s="3646"/>
      <c r="OL144" s="3647"/>
      <c r="OM144" s="3648"/>
      <c r="ON144" s="3646"/>
      <c r="OO144" s="3647"/>
      <c r="OP144" s="3646"/>
      <c r="OQ144" s="3643"/>
      <c r="OR144" s="3643"/>
      <c r="OS144" s="3647"/>
      <c r="OT144" s="3642"/>
      <c r="OU144" s="3643"/>
      <c r="OV144" s="3642"/>
      <c r="OW144" s="3643"/>
      <c r="OX144" s="3643"/>
      <c r="OY144" s="3643"/>
      <c r="OZ144" s="3643"/>
      <c r="PA144" s="3644"/>
      <c r="PB144" s="3645"/>
      <c r="PC144" s="2386"/>
      <c r="PD144" s="3646"/>
      <c r="PE144" s="3647"/>
      <c r="PF144" s="3648"/>
      <c r="PG144" s="3646"/>
      <c r="PH144" s="3647"/>
      <c r="PI144" s="3646"/>
      <c r="PJ144" s="3643"/>
      <c r="PK144" s="3643"/>
      <c r="PL144" s="3647"/>
      <c r="PM144" s="3642"/>
      <c r="PN144" s="3643"/>
      <c r="PO144" s="3642"/>
      <c r="PP144" s="3643"/>
      <c r="PQ144" s="3643"/>
      <c r="PR144" s="3643"/>
      <c r="PS144" s="3643"/>
      <c r="PT144" s="3644"/>
      <c r="PU144" s="3645"/>
      <c r="PV144" s="2386"/>
      <c r="PW144" s="3646"/>
      <c r="PX144" s="3647"/>
      <c r="PY144" s="3648"/>
      <c r="PZ144" s="3646"/>
      <c r="QA144" s="3647"/>
      <c r="QB144" s="3646"/>
      <c r="QC144" s="3643"/>
      <c r="QD144" s="3643"/>
      <c r="QE144" s="3647"/>
      <c r="QF144" s="3642"/>
      <c r="QG144" s="3643"/>
      <c r="QH144" s="3642"/>
      <c r="QI144" s="3643"/>
      <c r="QJ144" s="3643"/>
      <c r="QK144" s="3643"/>
      <c r="QL144" s="3643"/>
      <c r="QM144" s="3644"/>
      <c r="QN144" s="3645"/>
      <c r="QO144" s="2386"/>
      <c r="QP144" s="3646"/>
      <c r="QQ144" s="3647"/>
      <c r="QR144" s="3648"/>
      <c r="QS144" s="3646"/>
      <c r="QT144" s="3647"/>
      <c r="QU144" s="3646"/>
      <c r="QV144" s="3643"/>
      <c r="QW144" s="3643"/>
      <c r="QX144" s="3647"/>
      <c r="QY144" s="3642"/>
      <c r="QZ144" s="3643"/>
      <c r="RA144" s="3642"/>
      <c r="RB144" s="3643"/>
      <c r="RC144" s="3643"/>
      <c r="RD144" s="3643"/>
      <c r="RE144" s="3643"/>
      <c r="RF144" s="3644"/>
      <c r="RG144" s="3645"/>
      <c r="RH144" s="2386"/>
      <c r="RI144" s="3646"/>
      <c r="RJ144" s="3647"/>
      <c r="RK144" s="3648"/>
      <c r="RL144" s="3646"/>
      <c r="RM144" s="3647"/>
      <c r="RN144" s="3646"/>
      <c r="RO144" s="3643"/>
      <c r="RP144" s="3643"/>
      <c r="RQ144" s="3647"/>
      <c r="RR144" s="3642"/>
      <c r="RS144" s="3643"/>
      <c r="RT144" s="3642"/>
      <c r="RU144" s="3643"/>
      <c r="RV144" s="3643"/>
      <c r="RW144" s="3643"/>
      <c r="RX144" s="3643"/>
      <c r="RY144" s="3644"/>
      <c r="RZ144" s="3645"/>
      <c r="SA144" s="2386"/>
      <c r="SB144" s="3646"/>
      <c r="SC144" s="3647"/>
      <c r="SD144" s="3648"/>
      <c r="SE144" s="3646"/>
      <c r="SF144" s="3647"/>
      <c r="SG144" s="3646"/>
      <c r="SH144" s="3643"/>
      <c r="SI144" s="3643"/>
      <c r="SJ144" s="3647"/>
      <c r="SK144" s="3642"/>
      <c r="SL144" s="3643"/>
      <c r="SM144" s="3642"/>
      <c r="SN144" s="3643"/>
      <c r="SO144" s="3643"/>
      <c r="SP144" s="3643"/>
      <c r="SQ144" s="3643"/>
      <c r="SR144" s="3644"/>
      <c r="SS144" s="3645"/>
      <c r="ST144" s="2386"/>
      <c r="SU144" s="3646"/>
      <c r="SV144" s="3647"/>
      <c r="SW144" s="3648"/>
      <c r="SX144" s="3646"/>
      <c r="SY144" s="3647"/>
      <c r="SZ144" s="3646"/>
      <c r="TA144" s="3643"/>
      <c r="TB144" s="3643"/>
      <c r="TC144" s="3647"/>
      <c r="TD144" s="3642"/>
      <c r="TE144" s="3643"/>
      <c r="TF144" s="3642"/>
      <c r="TG144" s="3643"/>
      <c r="TH144" s="3643"/>
      <c r="TI144" s="3643"/>
      <c r="TJ144" s="3643"/>
      <c r="TK144" s="3644"/>
      <c r="TL144" s="3645"/>
      <c r="TM144" s="2386"/>
      <c r="TN144" s="3646"/>
      <c r="TO144" s="3647"/>
      <c r="TP144" s="3648"/>
      <c r="TQ144" s="3646"/>
      <c r="TR144" s="3647"/>
      <c r="TS144" s="3646"/>
      <c r="TT144" s="3643"/>
      <c r="TU144" s="3643"/>
      <c r="TV144" s="3647"/>
      <c r="TW144" s="3642"/>
      <c r="TX144" s="3643"/>
      <c r="TY144" s="3642"/>
      <c r="TZ144" s="3643"/>
      <c r="UA144" s="3643"/>
      <c r="UB144" s="3643"/>
      <c r="UC144" s="3643"/>
      <c r="UD144" s="3644"/>
      <c r="UE144" s="3645"/>
      <c r="UF144" s="2386"/>
      <c r="UG144" s="3646"/>
      <c r="UH144" s="3647"/>
      <c r="UI144" s="3648"/>
      <c r="UJ144" s="3646"/>
      <c r="UK144" s="3647"/>
      <c r="UL144" s="3646"/>
      <c r="UM144" s="3643"/>
      <c r="UN144" s="3643"/>
      <c r="UO144" s="3647"/>
      <c r="UP144" s="3642"/>
      <c r="UQ144" s="3643"/>
      <c r="UR144" s="3642"/>
      <c r="US144" s="3643"/>
      <c r="UT144" s="3643"/>
      <c r="UU144" s="3643"/>
      <c r="UV144" s="3643"/>
      <c r="UW144" s="3644"/>
      <c r="UX144" s="3645"/>
      <c r="UY144" s="2386"/>
      <c r="UZ144" s="3646"/>
      <c r="VA144" s="3647"/>
      <c r="VB144" s="3648"/>
      <c r="VC144" s="3646"/>
      <c r="VD144" s="3647"/>
      <c r="VE144" s="3646"/>
      <c r="VF144" s="3643"/>
      <c r="VG144" s="3643"/>
      <c r="VH144" s="3647"/>
      <c r="VI144" s="3642"/>
      <c r="VJ144" s="3643"/>
      <c r="VK144" s="3642"/>
      <c r="VL144" s="3643"/>
      <c r="VM144" s="3643"/>
      <c r="VN144" s="3643"/>
      <c r="VO144" s="3643"/>
      <c r="VP144" s="3644"/>
      <c r="VQ144" s="3645"/>
      <c r="VR144" s="2386"/>
      <c r="VS144" s="3646"/>
      <c r="VT144" s="3647"/>
      <c r="VU144" s="3648"/>
      <c r="VV144" s="3646"/>
      <c r="VW144" s="3647"/>
      <c r="VX144" s="3646"/>
      <c r="VY144" s="3643"/>
      <c r="VZ144" s="3643"/>
      <c r="WA144" s="3647"/>
      <c r="WB144" s="3642"/>
      <c r="WC144" s="3643"/>
      <c r="WD144" s="3642"/>
      <c r="WE144" s="3643"/>
      <c r="WF144" s="3643"/>
      <c r="WG144" s="3643"/>
      <c r="WH144" s="3643"/>
      <c r="WI144" s="3644"/>
      <c r="WJ144" s="3645"/>
      <c r="WK144" s="2386"/>
      <c r="WL144" s="3646"/>
      <c r="WM144" s="3647"/>
      <c r="WN144" s="3648"/>
      <c r="WO144" s="3646"/>
      <c r="WP144" s="3647"/>
      <c r="WQ144" s="3646"/>
      <c r="WR144" s="3643"/>
      <c r="WS144" s="3643"/>
      <c r="WT144" s="3647"/>
      <c r="WU144" s="3642"/>
      <c r="WV144" s="3643"/>
      <c r="WW144" s="3642"/>
      <c r="WX144" s="3643"/>
      <c r="WY144" s="3643"/>
      <c r="WZ144" s="3643"/>
      <c r="XA144" s="3643"/>
      <c r="XB144" s="3644"/>
      <c r="XC144" s="3645"/>
      <c r="XD144" s="2386"/>
      <c r="XE144" s="3646"/>
      <c r="XF144" s="3647"/>
      <c r="XG144" s="3648"/>
      <c r="XH144" s="3646"/>
      <c r="XI144" s="3647"/>
      <c r="XJ144" s="3646"/>
      <c r="XK144" s="3643"/>
      <c r="XL144" s="3643"/>
      <c r="XM144" s="3647"/>
      <c r="XN144" s="3642"/>
      <c r="XO144" s="3643"/>
      <c r="XP144" s="3642"/>
      <c r="XQ144" s="3643"/>
      <c r="XR144" s="3643"/>
      <c r="XS144" s="3643"/>
      <c r="XT144" s="3643"/>
      <c r="XU144" s="3644"/>
      <c r="XV144" s="3645"/>
      <c r="XW144" s="2386"/>
      <c r="XX144" s="3646"/>
      <c r="XY144" s="3647"/>
      <c r="XZ144" s="3648"/>
      <c r="YA144" s="3646"/>
      <c r="YB144" s="3647"/>
      <c r="YC144" s="3646"/>
      <c r="YD144" s="3643"/>
      <c r="YE144" s="3643"/>
      <c r="YF144" s="3647"/>
      <c r="YG144" s="3642"/>
      <c r="YH144" s="3643"/>
      <c r="YI144" s="3642"/>
      <c r="YJ144" s="3643"/>
      <c r="YK144" s="3643"/>
      <c r="YL144" s="3643"/>
      <c r="YM144" s="3643"/>
      <c r="YN144" s="3644"/>
      <c r="YO144" s="3645"/>
      <c r="YP144" s="2386"/>
      <c r="YQ144" s="3646"/>
      <c r="YR144" s="3647"/>
      <c r="YS144" s="3648"/>
      <c r="YT144" s="3646"/>
      <c r="YU144" s="3647"/>
      <c r="YV144" s="3646"/>
      <c r="YW144" s="3643"/>
      <c r="YX144" s="3643"/>
      <c r="YY144" s="3647"/>
      <c r="YZ144" s="3642"/>
      <c r="ZA144" s="3643"/>
      <c r="ZB144" s="3642"/>
      <c r="ZC144" s="3643"/>
      <c r="ZD144" s="3643"/>
      <c r="ZE144" s="3643"/>
      <c r="ZF144" s="3643"/>
      <c r="ZG144" s="3644"/>
      <c r="ZH144" s="3645"/>
      <c r="ZI144" s="2386"/>
      <c r="ZJ144" s="3646"/>
      <c r="ZK144" s="3647"/>
      <c r="ZL144" s="3648"/>
      <c r="ZM144" s="3646"/>
      <c r="ZN144" s="3647"/>
      <c r="ZO144" s="3646"/>
      <c r="ZP144" s="3643"/>
      <c r="ZQ144" s="3643"/>
      <c r="ZR144" s="3647"/>
      <c r="ZS144" s="3642"/>
      <c r="ZT144" s="3643"/>
      <c r="ZU144" s="3642"/>
      <c r="ZV144" s="3643"/>
      <c r="ZW144" s="3643"/>
      <c r="ZX144" s="3643"/>
      <c r="ZY144" s="3643"/>
      <c r="ZZ144" s="3644"/>
      <c r="AAA144" s="3645"/>
      <c r="AAB144" s="2386"/>
      <c r="AAC144" s="3646"/>
      <c r="AAD144" s="3647"/>
      <c r="AAE144" s="3648"/>
      <c r="AAF144" s="3646"/>
      <c r="AAG144" s="3647"/>
      <c r="AAH144" s="3646"/>
      <c r="AAI144" s="3643"/>
      <c r="AAJ144" s="3643"/>
      <c r="AAK144" s="3647"/>
      <c r="AAL144" s="3642"/>
      <c r="AAM144" s="3643"/>
      <c r="AAN144" s="3642"/>
      <c r="AAO144" s="3643"/>
      <c r="AAP144" s="3643"/>
      <c r="AAQ144" s="3643"/>
      <c r="AAR144" s="3643"/>
      <c r="AAS144" s="3644"/>
      <c r="AAT144" s="3645"/>
      <c r="AAU144" s="2386"/>
      <c r="AAV144" s="3646"/>
      <c r="AAW144" s="3647"/>
      <c r="AAX144" s="3648"/>
      <c r="AAY144" s="3646"/>
      <c r="AAZ144" s="3647"/>
      <c r="ABA144" s="3646"/>
      <c r="ABB144" s="3643"/>
      <c r="ABC144" s="3643"/>
      <c r="ABD144" s="3647"/>
      <c r="ABE144" s="3642"/>
      <c r="ABF144" s="3643"/>
      <c r="ABG144" s="3642"/>
      <c r="ABH144" s="3643"/>
      <c r="ABI144" s="3643"/>
      <c r="ABJ144" s="3643"/>
      <c r="ABK144" s="3643"/>
      <c r="ABL144" s="3644"/>
      <c r="ABM144" s="3645"/>
      <c r="ABN144" s="2386"/>
      <c r="ABO144" s="3646"/>
      <c r="ABP144" s="3647"/>
      <c r="ABQ144" s="3648"/>
      <c r="ABR144" s="3646"/>
      <c r="ABS144" s="3647"/>
      <c r="ABT144" s="3646"/>
      <c r="ABU144" s="3643"/>
      <c r="ABV144" s="3643"/>
      <c r="ABW144" s="3647"/>
      <c r="ABX144" s="3642"/>
      <c r="ABY144" s="3643"/>
      <c r="ABZ144" s="3642"/>
      <c r="ACA144" s="3643"/>
      <c r="ACB144" s="3643"/>
      <c r="ACC144" s="3643"/>
      <c r="ACD144" s="3643"/>
      <c r="ACE144" s="3644"/>
      <c r="ACF144" s="3645"/>
      <c r="ACG144" s="2386"/>
      <c r="ACH144" s="3646"/>
      <c r="ACI144" s="3647"/>
      <c r="ACJ144" s="3648"/>
      <c r="ACK144" s="3646"/>
      <c r="ACL144" s="3647"/>
      <c r="ACM144" s="3646"/>
      <c r="ACN144" s="3643"/>
      <c r="ACO144" s="3643"/>
      <c r="ACP144" s="3647"/>
      <c r="ACQ144" s="3642"/>
      <c r="ACR144" s="3643"/>
      <c r="ACS144" s="3642"/>
      <c r="ACT144" s="3643"/>
      <c r="ACU144" s="3643"/>
      <c r="ACV144" s="3643"/>
      <c r="ACW144" s="3643"/>
      <c r="ACX144" s="3644"/>
      <c r="ACY144" s="3645"/>
      <c r="ACZ144" s="2386"/>
      <c r="ADA144" s="3646"/>
      <c r="ADB144" s="3647"/>
      <c r="ADC144" s="3648"/>
      <c r="ADD144" s="3646"/>
      <c r="ADE144" s="3647"/>
      <c r="ADF144" s="3646"/>
      <c r="ADG144" s="3643"/>
      <c r="ADH144" s="3643"/>
      <c r="ADI144" s="3647"/>
      <c r="ADJ144" s="3642"/>
      <c r="ADK144" s="3643"/>
      <c r="ADL144" s="3642"/>
      <c r="ADM144" s="3643"/>
      <c r="ADN144" s="3643"/>
      <c r="ADO144" s="3643"/>
      <c r="ADP144" s="3643"/>
      <c r="ADQ144" s="3644"/>
      <c r="ADR144" s="3645"/>
      <c r="ADS144" s="2386"/>
      <c r="ADT144" s="3646"/>
      <c r="ADU144" s="3647"/>
      <c r="ADV144" s="3648"/>
      <c r="ADW144" s="3646"/>
      <c r="ADX144" s="3647"/>
      <c r="ADY144" s="3646"/>
      <c r="ADZ144" s="3643"/>
      <c r="AEA144" s="3643"/>
      <c r="AEB144" s="3647"/>
      <c r="AEC144" s="3642"/>
      <c r="AED144" s="3643"/>
      <c r="AEE144" s="3642"/>
      <c r="AEF144" s="3643"/>
      <c r="AEG144" s="3643"/>
      <c r="AEH144" s="3643"/>
      <c r="AEI144" s="3643"/>
      <c r="AEJ144" s="3644"/>
      <c r="AEK144" s="3645"/>
      <c r="AEL144" s="2386"/>
      <c r="AEM144" s="3646"/>
      <c r="AEN144" s="3647"/>
      <c r="AEO144" s="3648"/>
      <c r="AEP144" s="3646"/>
      <c r="AEQ144" s="3647"/>
      <c r="AER144" s="3646"/>
      <c r="AES144" s="3643"/>
      <c r="AET144" s="3643"/>
      <c r="AEU144" s="3647"/>
      <c r="AEV144" s="3642"/>
      <c r="AEW144" s="3643"/>
      <c r="AEX144" s="3642"/>
      <c r="AEY144" s="3643"/>
      <c r="AEZ144" s="3643"/>
      <c r="AFA144" s="3643"/>
      <c r="AFB144" s="3643"/>
      <c r="AFC144" s="3644"/>
      <c r="AFD144" s="3645"/>
      <c r="AFE144" s="2386"/>
      <c r="AFF144" s="3646"/>
      <c r="AFG144" s="3647"/>
      <c r="AFH144" s="3648"/>
      <c r="AFI144" s="3646"/>
      <c r="AFJ144" s="3647"/>
      <c r="AFK144" s="3646"/>
      <c r="AFL144" s="3643"/>
      <c r="AFM144" s="3643"/>
      <c r="AFN144" s="3647"/>
      <c r="AFO144" s="3642"/>
      <c r="AFP144" s="3643"/>
      <c r="AFQ144" s="3642"/>
      <c r="AFR144" s="3643"/>
      <c r="AFS144" s="3643"/>
      <c r="AFT144" s="3643"/>
      <c r="AFU144" s="3643"/>
      <c r="AFV144" s="3644"/>
      <c r="AFW144" s="3645"/>
      <c r="AFX144" s="2386"/>
      <c r="AFY144" s="3646"/>
      <c r="AFZ144" s="3647"/>
      <c r="AGA144" s="3648"/>
      <c r="AGB144" s="3646"/>
      <c r="AGC144" s="3647"/>
      <c r="AGD144" s="3646"/>
      <c r="AGE144" s="3643"/>
      <c r="AGF144" s="3643"/>
      <c r="AGG144" s="3647"/>
      <c r="AGH144" s="3642"/>
      <c r="AGI144" s="3643"/>
      <c r="AGJ144" s="3642"/>
      <c r="AGK144" s="3643"/>
      <c r="AGL144" s="3643"/>
      <c r="AGM144" s="3643"/>
      <c r="AGN144" s="3643"/>
      <c r="AGO144" s="3644"/>
      <c r="AGP144" s="3645"/>
      <c r="AGQ144" s="2386"/>
      <c r="AGR144" s="3646"/>
      <c r="AGS144" s="3647"/>
      <c r="AGT144" s="3648"/>
      <c r="AGU144" s="3646"/>
      <c r="AGV144" s="3647"/>
      <c r="AGW144" s="3646"/>
      <c r="AGX144" s="3643"/>
      <c r="AGY144" s="3643"/>
      <c r="AGZ144" s="3647"/>
      <c r="AHA144" s="3642"/>
      <c r="AHB144" s="3643"/>
      <c r="AHC144" s="3642"/>
      <c r="AHD144" s="3643"/>
      <c r="AHE144" s="3643"/>
      <c r="AHF144" s="3643"/>
      <c r="AHG144" s="3643"/>
      <c r="AHH144" s="3644"/>
      <c r="AHI144" s="3645"/>
      <c r="AHJ144" s="2386"/>
      <c r="AHK144" s="3646"/>
      <c r="AHL144" s="3647"/>
      <c r="AHM144" s="3648"/>
      <c r="AHN144" s="3646"/>
      <c r="AHO144" s="3647"/>
      <c r="AHP144" s="3646"/>
      <c r="AHQ144" s="3643"/>
      <c r="AHR144" s="3643"/>
      <c r="AHS144" s="3647"/>
      <c r="AHT144" s="3642"/>
      <c r="AHU144" s="3643"/>
      <c r="AHV144" s="3642"/>
      <c r="AHW144" s="3643"/>
      <c r="AHX144" s="3643"/>
      <c r="AHY144" s="3643"/>
      <c r="AHZ144" s="3643"/>
      <c r="AIA144" s="3644"/>
      <c r="AIB144" s="3645"/>
      <c r="AIC144" s="2386"/>
      <c r="AID144" s="3646"/>
      <c r="AIE144" s="3647"/>
      <c r="AIF144" s="3648"/>
      <c r="AIG144" s="3646"/>
      <c r="AIH144" s="3647"/>
      <c r="AII144" s="3646"/>
      <c r="AIJ144" s="3643"/>
      <c r="AIK144" s="3643"/>
      <c r="AIL144" s="3647"/>
      <c r="AIM144" s="3642"/>
      <c r="AIN144" s="3643"/>
      <c r="AIO144" s="3642"/>
      <c r="AIP144" s="3643"/>
      <c r="AIQ144" s="3643"/>
      <c r="AIR144" s="3643"/>
      <c r="AIS144" s="3643"/>
      <c r="AIT144" s="3644"/>
      <c r="AIU144" s="3645"/>
      <c r="AIV144" s="2386"/>
      <c r="AIW144" s="3646"/>
      <c r="AIX144" s="3647"/>
      <c r="AIY144" s="3648"/>
      <c r="AIZ144" s="3646"/>
      <c r="AJA144" s="3647"/>
      <c r="AJB144" s="3646"/>
      <c r="AJC144" s="3643"/>
      <c r="AJD144" s="3643"/>
      <c r="AJE144" s="3647"/>
      <c r="AJF144" s="3642"/>
      <c r="AJG144" s="3643"/>
      <c r="AJH144" s="3642"/>
      <c r="AJI144" s="3643"/>
      <c r="AJJ144" s="3643"/>
      <c r="AJK144" s="3643"/>
      <c r="AJL144" s="3643"/>
      <c r="AJM144" s="3644"/>
      <c r="AJN144" s="3645"/>
      <c r="AJO144" s="2386"/>
      <c r="AJP144" s="3646"/>
      <c r="AJQ144" s="3647"/>
      <c r="AJR144" s="3648"/>
      <c r="AJS144" s="3646"/>
      <c r="AJT144" s="3647"/>
      <c r="AJU144" s="3646"/>
      <c r="AJV144" s="3643"/>
      <c r="AJW144" s="3643"/>
      <c r="AJX144" s="3647"/>
      <c r="AJY144" s="3642"/>
      <c r="AJZ144" s="3643"/>
      <c r="AKA144" s="3642"/>
      <c r="AKB144" s="3643"/>
      <c r="AKC144" s="3643"/>
      <c r="AKD144" s="3643"/>
      <c r="AKE144" s="3643"/>
      <c r="AKF144" s="3644"/>
      <c r="AKG144" s="3645"/>
      <c r="AKH144" s="2386"/>
      <c r="AKI144" s="3646"/>
      <c r="AKJ144" s="3647"/>
      <c r="AKK144" s="3648"/>
      <c r="AKL144" s="3646"/>
      <c r="AKM144" s="3647"/>
      <c r="AKN144" s="3646"/>
      <c r="AKO144" s="3643"/>
      <c r="AKP144" s="3643"/>
      <c r="AKQ144" s="3647"/>
      <c r="AKR144" s="3642"/>
      <c r="AKS144" s="3643"/>
      <c r="AKT144" s="3642"/>
      <c r="AKU144" s="3643"/>
      <c r="AKV144" s="3643"/>
      <c r="AKW144" s="3643"/>
      <c r="AKX144" s="3643"/>
      <c r="AKY144" s="3644"/>
      <c r="AKZ144" s="3645"/>
      <c r="ALA144" s="2386"/>
      <c r="ALB144" s="3646"/>
      <c r="ALC144" s="3647"/>
      <c r="ALD144" s="3648"/>
      <c r="ALE144" s="3646"/>
      <c r="ALF144" s="3647"/>
      <c r="ALG144" s="3646"/>
      <c r="ALH144" s="3643"/>
      <c r="ALI144" s="3643"/>
      <c r="ALJ144" s="3647"/>
      <c r="ALK144" s="3642"/>
      <c r="ALL144" s="3643"/>
      <c r="ALM144" s="3642"/>
      <c r="ALN144" s="3643"/>
      <c r="ALO144" s="3643"/>
      <c r="ALP144" s="3643"/>
      <c r="ALQ144" s="3643"/>
      <c r="ALR144" s="3644"/>
      <c r="ALS144" s="3645"/>
      <c r="ALT144" s="2386"/>
      <c r="ALU144" s="3646"/>
      <c r="ALV144" s="3647"/>
      <c r="ALW144" s="3648"/>
      <c r="ALX144" s="3646"/>
      <c r="ALY144" s="3647"/>
      <c r="ALZ144" s="3646"/>
      <c r="AMA144" s="3643"/>
      <c r="AMB144" s="3643"/>
      <c r="AMC144" s="3647"/>
      <c r="AMD144" s="3642"/>
      <c r="AME144" s="3643"/>
      <c r="AMF144" s="3642"/>
      <c r="AMG144" s="3643"/>
      <c r="AMH144" s="3643"/>
      <c r="AMI144" s="3643"/>
      <c r="AMJ144" s="3643"/>
      <c r="AMK144" s="3644"/>
      <c r="AML144" s="3645"/>
      <c r="AMM144" s="2386"/>
      <c r="AMN144" s="3646"/>
      <c r="AMO144" s="3647"/>
      <c r="AMP144" s="3648"/>
      <c r="AMQ144" s="3646"/>
      <c r="AMR144" s="3647"/>
      <c r="AMS144" s="3646"/>
      <c r="AMT144" s="3643"/>
      <c r="AMU144" s="3643"/>
      <c r="AMV144" s="3647"/>
      <c r="AMW144" s="3642"/>
      <c r="AMX144" s="3643"/>
      <c r="AMY144" s="3642"/>
      <c r="AMZ144" s="3643"/>
      <c r="ANA144" s="3643"/>
      <c r="ANB144" s="3643"/>
      <c r="ANC144" s="3643"/>
      <c r="AND144" s="3644"/>
      <c r="ANE144" s="3645"/>
      <c r="ANF144" s="2386"/>
      <c r="ANG144" s="3646"/>
      <c r="ANH144" s="3647"/>
      <c r="ANI144" s="3648"/>
      <c r="ANJ144" s="3646"/>
      <c r="ANK144" s="3647"/>
      <c r="ANL144" s="3646"/>
      <c r="ANM144" s="3643"/>
      <c r="ANN144" s="3643"/>
      <c r="ANO144" s="3647"/>
      <c r="ANP144" s="3642"/>
      <c r="ANQ144" s="3643"/>
      <c r="ANR144" s="3642"/>
      <c r="ANS144" s="3643"/>
      <c r="ANT144" s="3643"/>
      <c r="ANU144" s="3643"/>
      <c r="ANV144" s="3643"/>
      <c r="ANW144" s="3644"/>
      <c r="ANX144" s="3645"/>
      <c r="ANY144" s="2386"/>
      <c r="ANZ144" s="3646"/>
      <c r="AOA144" s="3647"/>
      <c r="AOB144" s="3648"/>
      <c r="AOC144" s="3646"/>
      <c r="AOD144" s="3647"/>
      <c r="AOE144" s="3646"/>
      <c r="AOF144" s="3643"/>
      <c r="AOG144" s="3643"/>
      <c r="AOH144" s="3647"/>
      <c r="AOI144" s="3642"/>
      <c r="AOJ144" s="3643"/>
      <c r="AOK144" s="3642"/>
      <c r="AOL144" s="3643"/>
      <c r="AOM144" s="3643"/>
      <c r="AON144" s="3643"/>
      <c r="AOO144" s="3643"/>
      <c r="AOP144" s="3644"/>
      <c r="AOQ144" s="3645"/>
      <c r="AOR144" s="2386"/>
      <c r="AOS144" s="3646"/>
      <c r="AOT144" s="3647"/>
      <c r="AOU144" s="3648"/>
      <c r="AOV144" s="3646"/>
      <c r="AOW144" s="3647"/>
      <c r="AOX144" s="3646"/>
      <c r="AOY144" s="3643"/>
      <c r="AOZ144" s="3643"/>
      <c r="APA144" s="3647"/>
      <c r="APB144" s="3642"/>
      <c r="APC144" s="3643"/>
      <c r="APD144" s="3642"/>
      <c r="APE144" s="3643"/>
      <c r="APF144" s="3643"/>
      <c r="APG144" s="3643"/>
      <c r="APH144" s="3643"/>
      <c r="API144" s="3644"/>
      <c r="APJ144" s="3645"/>
      <c r="APK144" s="2386"/>
      <c r="APL144" s="3646"/>
      <c r="APM144" s="3647"/>
      <c r="APN144" s="3648"/>
      <c r="APO144" s="3646"/>
      <c r="APP144" s="3647"/>
      <c r="APQ144" s="3646"/>
      <c r="APR144" s="3643"/>
      <c r="APS144" s="3643"/>
      <c r="APT144" s="3647"/>
      <c r="APU144" s="3642"/>
      <c r="APV144" s="3643"/>
      <c r="APW144" s="3642"/>
      <c r="APX144" s="3643"/>
      <c r="APY144" s="3643"/>
      <c r="APZ144" s="3643"/>
      <c r="AQA144" s="3643"/>
      <c r="AQB144" s="3644"/>
      <c r="AQC144" s="3645"/>
      <c r="AQD144" s="2386"/>
      <c r="AQE144" s="3646"/>
      <c r="AQF144" s="3647"/>
      <c r="AQG144" s="3648"/>
      <c r="AQH144" s="3646"/>
      <c r="AQI144" s="3647"/>
      <c r="AQJ144" s="3646"/>
      <c r="AQK144" s="3643"/>
      <c r="AQL144" s="3643"/>
      <c r="AQM144" s="3647"/>
      <c r="AQN144" s="3642"/>
      <c r="AQO144" s="3643"/>
      <c r="AQP144" s="3642"/>
      <c r="AQQ144" s="3643"/>
      <c r="AQR144" s="3643"/>
      <c r="AQS144" s="3643"/>
      <c r="AQT144" s="3643"/>
      <c r="AQU144" s="3644"/>
      <c r="AQV144" s="3645"/>
      <c r="AQW144" s="2386"/>
      <c r="AQX144" s="3646"/>
      <c r="AQY144" s="3647"/>
      <c r="AQZ144" s="3648"/>
      <c r="ARA144" s="3646"/>
      <c r="ARB144" s="3647"/>
      <c r="ARC144" s="3646"/>
      <c r="ARD144" s="3643"/>
      <c r="ARE144" s="3643"/>
      <c r="ARF144" s="3647"/>
      <c r="ARG144" s="3642"/>
      <c r="ARH144" s="3643"/>
      <c r="ARI144" s="3642"/>
      <c r="ARJ144" s="3643"/>
      <c r="ARK144" s="3643"/>
      <c r="ARL144" s="3643"/>
      <c r="ARM144" s="3643"/>
      <c r="ARN144" s="3644"/>
      <c r="ARO144" s="3645"/>
      <c r="ARP144" s="2386"/>
      <c r="ARQ144" s="3646"/>
      <c r="ARR144" s="3647"/>
      <c r="ARS144" s="3648"/>
      <c r="ART144" s="3646"/>
      <c r="ARU144" s="3647"/>
      <c r="ARV144" s="3646"/>
      <c r="ARW144" s="3643"/>
      <c r="ARX144" s="3643"/>
      <c r="ARY144" s="3647"/>
      <c r="ARZ144" s="3642"/>
      <c r="ASA144" s="3643"/>
      <c r="ASB144" s="3642"/>
      <c r="ASC144" s="3643"/>
      <c r="ASD144" s="3643"/>
      <c r="ASE144" s="3643"/>
      <c r="ASF144" s="3643"/>
      <c r="ASG144" s="3644"/>
      <c r="ASH144" s="3645"/>
      <c r="ASI144" s="2386"/>
      <c r="ASJ144" s="3646"/>
      <c r="ASK144" s="3647"/>
      <c r="ASL144" s="3648"/>
      <c r="ASM144" s="3646"/>
      <c r="ASN144" s="3647"/>
      <c r="ASO144" s="3646"/>
      <c r="ASP144" s="3643"/>
      <c r="ASQ144" s="3643"/>
      <c r="ASR144" s="3647"/>
      <c r="ASS144" s="3642"/>
      <c r="AST144" s="3643"/>
      <c r="ASU144" s="3642"/>
      <c r="ASV144" s="3643"/>
      <c r="ASW144" s="3643"/>
      <c r="ASX144" s="3643"/>
      <c r="ASY144" s="3643"/>
      <c r="ASZ144" s="3644"/>
      <c r="ATA144" s="3645"/>
      <c r="ATB144" s="2386"/>
      <c r="ATC144" s="3646"/>
      <c r="ATD144" s="3647"/>
      <c r="ATE144" s="3648"/>
      <c r="ATF144" s="3646"/>
      <c r="ATG144" s="3647"/>
      <c r="ATH144" s="3646"/>
      <c r="ATI144" s="3643"/>
      <c r="ATJ144" s="3643"/>
      <c r="ATK144" s="3647"/>
      <c r="ATL144" s="3642"/>
      <c r="ATM144" s="3643"/>
      <c r="ATN144" s="3642"/>
      <c r="ATO144" s="3643"/>
      <c r="ATP144" s="3643"/>
      <c r="ATQ144" s="3643"/>
      <c r="ATR144" s="3643"/>
      <c r="ATS144" s="3644"/>
      <c r="ATT144" s="3645"/>
      <c r="ATU144" s="2386"/>
      <c r="ATV144" s="3646"/>
      <c r="ATW144" s="3647"/>
      <c r="ATX144" s="3648"/>
      <c r="ATY144" s="3646"/>
      <c r="ATZ144" s="3647"/>
      <c r="AUA144" s="3646"/>
      <c r="AUB144" s="3643"/>
      <c r="AUC144" s="3643"/>
      <c r="AUD144" s="3647"/>
      <c r="AUE144" s="3642"/>
      <c r="AUF144" s="3643"/>
      <c r="AUG144" s="3642"/>
      <c r="AUH144" s="3643"/>
      <c r="AUI144" s="3643"/>
      <c r="AUJ144" s="3643"/>
      <c r="AUK144" s="3643"/>
      <c r="AUL144" s="3644"/>
      <c r="AUM144" s="3645"/>
      <c r="AUN144" s="2386"/>
      <c r="AUO144" s="3646"/>
      <c r="AUP144" s="3647"/>
      <c r="AUQ144" s="3648"/>
      <c r="AUR144" s="3646"/>
      <c r="AUS144" s="3647"/>
      <c r="AUT144" s="3646"/>
      <c r="AUU144" s="3643"/>
      <c r="AUV144" s="3643"/>
      <c r="AUW144" s="3647"/>
      <c r="AUX144" s="3642"/>
      <c r="AUY144" s="3643"/>
      <c r="AUZ144" s="3642"/>
      <c r="AVA144" s="3643"/>
      <c r="AVB144" s="3643"/>
      <c r="AVC144" s="3643"/>
      <c r="AVD144" s="3643"/>
      <c r="AVE144" s="3644"/>
      <c r="AVF144" s="3645"/>
      <c r="AVG144" s="2386"/>
      <c r="AVH144" s="3646"/>
      <c r="AVI144" s="3647"/>
      <c r="AVJ144" s="3648"/>
      <c r="AVK144" s="3646"/>
      <c r="AVL144" s="3647"/>
      <c r="AVM144" s="3646"/>
      <c r="AVN144" s="3643"/>
      <c r="AVO144" s="3643"/>
      <c r="AVP144" s="3647"/>
      <c r="AVQ144" s="3642"/>
      <c r="AVR144" s="3643"/>
      <c r="AVS144" s="3642"/>
      <c r="AVT144" s="3643"/>
      <c r="AVU144" s="3643"/>
      <c r="AVV144" s="3643"/>
      <c r="AVW144" s="3643"/>
      <c r="AVX144" s="3644"/>
      <c r="AVY144" s="3645"/>
      <c r="AVZ144" s="2386"/>
      <c r="AWA144" s="3646"/>
      <c r="AWB144" s="3647"/>
      <c r="AWC144" s="3648"/>
      <c r="AWD144" s="3646"/>
      <c r="AWE144" s="3647"/>
      <c r="AWF144" s="3646"/>
      <c r="AWG144" s="3643"/>
      <c r="AWH144" s="3643"/>
      <c r="AWI144" s="3647"/>
      <c r="AWJ144" s="3642"/>
      <c r="AWK144" s="3643"/>
      <c r="AWL144" s="3642"/>
      <c r="AWM144" s="3643"/>
      <c r="AWN144" s="3643"/>
      <c r="AWO144" s="3643"/>
      <c r="AWP144" s="3643"/>
      <c r="AWQ144" s="3644"/>
      <c r="AWR144" s="3645"/>
      <c r="AWS144" s="2386"/>
      <c r="AWT144" s="3646"/>
      <c r="AWU144" s="3647"/>
      <c r="AWV144" s="3648"/>
      <c r="AWW144" s="3646"/>
      <c r="AWX144" s="3647"/>
      <c r="AWY144" s="3646"/>
      <c r="AWZ144" s="3643"/>
      <c r="AXA144" s="3643"/>
      <c r="AXB144" s="3647"/>
      <c r="AXC144" s="3642"/>
      <c r="AXD144" s="3643"/>
      <c r="AXE144" s="3642"/>
      <c r="AXF144" s="3643"/>
      <c r="AXG144" s="3643"/>
      <c r="AXH144" s="3643"/>
      <c r="AXI144" s="3643"/>
      <c r="AXJ144" s="3644"/>
      <c r="AXK144" s="3645"/>
      <c r="AXL144" s="2386"/>
      <c r="AXM144" s="3646"/>
      <c r="AXN144" s="3647"/>
      <c r="AXO144" s="3648"/>
      <c r="AXP144" s="3646"/>
      <c r="AXQ144" s="3647"/>
      <c r="AXR144" s="3646"/>
      <c r="AXS144" s="3643"/>
      <c r="AXT144" s="3643"/>
      <c r="AXU144" s="3647"/>
      <c r="AXV144" s="3642"/>
      <c r="AXW144" s="3643"/>
      <c r="AXX144" s="3642"/>
      <c r="AXY144" s="3643"/>
      <c r="AXZ144" s="3643"/>
      <c r="AYA144" s="3643"/>
      <c r="AYB144" s="3643"/>
      <c r="AYC144" s="3644"/>
      <c r="AYD144" s="3645"/>
      <c r="AYE144" s="2386"/>
      <c r="AYF144" s="3646"/>
      <c r="AYG144" s="3647"/>
      <c r="AYH144" s="3648"/>
      <c r="AYI144" s="3646"/>
      <c r="AYJ144" s="3647"/>
      <c r="AYK144" s="3646"/>
      <c r="AYL144" s="3643"/>
      <c r="AYM144" s="3643"/>
      <c r="AYN144" s="3647"/>
      <c r="AYO144" s="3642"/>
      <c r="AYP144" s="3643"/>
      <c r="AYQ144" s="3642"/>
      <c r="AYR144" s="3643"/>
      <c r="AYS144" s="3643"/>
      <c r="AYT144" s="3643"/>
      <c r="AYU144" s="3643"/>
      <c r="AYV144" s="3644"/>
      <c r="AYW144" s="3645"/>
      <c r="AYX144" s="2386"/>
      <c r="AYY144" s="3646"/>
      <c r="AYZ144" s="3647"/>
      <c r="AZA144" s="3648"/>
      <c r="AZB144" s="3646"/>
      <c r="AZC144" s="3647"/>
      <c r="AZD144" s="3646"/>
      <c r="AZE144" s="3643"/>
      <c r="AZF144" s="3643"/>
      <c r="AZG144" s="3647"/>
      <c r="AZH144" s="3642"/>
      <c r="AZI144" s="3643"/>
      <c r="AZJ144" s="3642"/>
      <c r="AZK144" s="3643"/>
      <c r="AZL144" s="3643"/>
      <c r="AZM144" s="3643"/>
      <c r="AZN144" s="3643"/>
      <c r="AZO144" s="3644"/>
      <c r="AZP144" s="3645"/>
      <c r="AZQ144" s="2386"/>
      <c r="AZR144" s="3646"/>
      <c r="AZS144" s="3647"/>
      <c r="AZT144" s="3648"/>
      <c r="AZU144" s="3646"/>
      <c r="AZV144" s="3647"/>
      <c r="AZW144" s="3646"/>
      <c r="AZX144" s="3643"/>
      <c r="AZY144" s="3643"/>
      <c r="AZZ144" s="3647"/>
      <c r="BAA144" s="3642"/>
      <c r="BAB144" s="3643"/>
      <c r="BAC144" s="3642"/>
      <c r="BAD144" s="3643"/>
      <c r="BAE144" s="3643"/>
      <c r="BAF144" s="3643"/>
      <c r="BAG144" s="3643"/>
      <c r="BAH144" s="3644"/>
      <c r="BAI144" s="3645"/>
      <c r="BAJ144" s="2386"/>
      <c r="BAK144" s="3646"/>
      <c r="BAL144" s="3647"/>
      <c r="BAM144" s="3648"/>
      <c r="BAN144" s="3646"/>
      <c r="BAO144" s="3647"/>
      <c r="BAP144" s="3646"/>
      <c r="BAQ144" s="3643"/>
      <c r="BAR144" s="3643"/>
      <c r="BAS144" s="3647"/>
      <c r="BAT144" s="3642"/>
      <c r="BAU144" s="3643"/>
      <c r="BAV144" s="3642"/>
      <c r="BAW144" s="3643"/>
      <c r="BAX144" s="3643"/>
      <c r="BAY144" s="3643"/>
      <c r="BAZ144" s="3643"/>
      <c r="BBA144" s="3644"/>
      <c r="BBB144" s="3645"/>
      <c r="BBC144" s="2386"/>
      <c r="BBD144" s="3646"/>
      <c r="BBE144" s="3647"/>
      <c r="BBF144" s="3648"/>
      <c r="BBG144" s="3646"/>
      <c r="BBH144" s="3647"/>
      <c r="BBI144" s="3646"/>
      <c r="BBJ144" s="3643"/>
      <c r="BBK144" s="3643"/>
      <c r="BBL144" s="3647"/>
      <c r="BBM144" s="3642"/>
      <c r="BBN144" s="3643"/>
      <c r="BBO144" s="3642"/>
      <c r="BBP144" s="3643"/>
      <c r="BBQ144" s="3643"/>
      <c r="BBR144" s="3643"/>
      <c r="BBS144" s="3643"/>
      <c r="BBT144" s="3644"/>
      <c r="BBU144" s="3645"/>
      <c r="BBV144" s="2386"/>
      <c r="BBW144" s="3646"/>
      <c r="BBX144" s="3647"/>
      <c r="BBY144" s="3648"/>
      <c r="BBZ144" s="3646"/>
      <c r="BCA144" s="3647"/>
      <c r="BCB144" s="3646"/>
      <c r="BCC144" s="3643"/>
      <c r="BCD144" s="3643"/>
      <c r="BCE144" s="3647"/>
      <c r="BCF144" s="3642"/>
      <c r="BCG144" s="3643"/>
      <c r="BCH144" s="3642"/>
      <c r="BCI144" s="3643"/>
      <c r="BCJ144" s="3643"/>
      <c r="BCK144" s="3643"/>
      <c r="BCL144" s="3643"/>
      <c r="BCM144" s="3644"/>
      <c r="BCN144" s="3645"/>
      <c r="BCO144" s="2386"/>
      <c r="BCP144" s="3646"/>
      <c r="BCQ144" s="3647"/>
      <c r="BCR144" s="3648"/>
      <c r="BCS144" s="3646"/>
      <c r="BCT144" s="3647"/>
      <c r="BCU144" s="3646"/>
      <c r="BCV144" s="3643"/>
      <c r="BCW144" s="3643"/>
      <c r="BCX144" s="3647"/>
      <c r="BCY144" s="3642"/>
      <c r="BCZ144" s="3643"/>
      <c r="BDA144" s="3642"/>
      <c r="BDB144" s="3643"/>
      <c r="BDC144" s="3643"/>
      <c r="BDD144" s="3643"/>
      <c r="BDE144" s="3643"/>
      <c r="BDF144" s="3644"/>
      <c r="BDG144" s="3645"/>
      <c r="BDH144" s="2386"/>
      <c r="BDI144" s="3646"/>
      <c r="BDJ144" s="3647"/>
      <c r="BDK144" s="3648"/>
      <c r="BDL144" s="3646"/>
      <c r="BDM144" s="3647"/>
      <c r="BDN144" s="3646"/>
      <c r="BDO144" s="3643"/>
      <c r="BDP144" s="3643"/>
      <c r="BDQ144" s="3647"/>
      <c r="BDR144" s="3642"/>
      <c r="BDS144" s="3643"/>
      <c r="BDT144" s="3642"/>
      <c r="BDU144" s="3643"/>
      <c r="BDV144" s="3643"/>
      <c r="BDW144" s="3643"/>
      <c r="BDX144" s="3643"/>
      <c r="BDY144" s="3644"/>
      <c r="BDZ144" s="3645"/>
      <c r="BEA144" s="2386"/>
      <c r="BEB144" s="3646"/>
      <c r="BEC144" s="3647"/>
      <c r="BED144" s="3648"/>
      <c r="BEE144" s="3646"/>
      <c r="BEF144" s="3647"/>
      <c r="BEG144" s="3646"/>
      <c r="BEH144" s="3643"/>
      <c r="BEI144" s="3643"/>
      <c r="BEJ144" s="3647"/>
      <c r="BEK144" s="3642"/>
      <c r="BEL144" s="3643"/>
      <c r="BEM144" s="3642"/>
      <c r="BEN144" s="3643"/>
      <c r="BEO144" s="3643"/>
      <c r="BEP144" s="3643"/>
      <c r="BEQ144" s="3643"/>
      <c r="BER144" s="3644"/>
      <c r="BES144" s="3645"/>
      <c r="BET144" s="2386"/>
      <c r="BEU144" s="3646"/>
      <c r="BEV144" s="3647"/>
      <c r="BEW144" s="3648"/>
      <c r="BEX144" s="3646"/>
      <c r="BEY144" s="3647"/>
      <c r="BEZ144" s="3646"/>
      <c r="BFA144" s="3643"/>
      <c r="BFB144" s="3643"/>
      <c r="BFC144" s="3647"/>
      <c r="BFD144" s="3642"/>
      <c r="BFE144" s="3643"/>
      <c r="BFF144" s="3642"/>
      <c r="BFG144" s="3643"/>
      <c r="BFH144" s="3643"/>
      <c r="BFI144" s="3643"/>
      <c r="BFJ144" s="3643"/>
      <c r="BFK144" s="3644"/>
      <c r="BFL144" s="3645"/>
      <c r="BFM144" s="2386"/>
      <c r="BFN144" s="3646"/>
      <c r="BFO144" s="3647"/>
      <c r="BFP144" s="3648"/>
      <c r="BFQ144" s="3646"/>
      <c r="BFR144" s="3647"/>
      <c r="BFS144" s="3646"/>
      <c r="BFT144" s="3643"/>
      <c r="BFU144" s="3643"/>
      <c r="BFV144" s="3647"/>
      <c r="BFW144" s="3642"/>
      <c r="BFX144" s="3643"/>
      <c r="BFY144" s="3642"/>
      <c r="BFZ144" s="3643"/>
      <c r="BGA144" s="3643"/>
      <c r="BGB144" s="3643"/>
      <c r="BGC144" s="3643"/>
      <c r="BGD144" s="3644"/>
      <c r="BGE144" s="3645"/>
      <c r="BGF144" s="2386"/>
      <c r="BGG144" s="3646"/>
      <c r="BGH144" s="3647"/>
      <c r="BGI144" s="3648"/>
      <c r="BGJ144" s="3646"/>
      <c r="BGK144" s="3647"/>
      <c r="BGL144" s="3646"/>
      <c r="BGM144" s="3643"/>
      <c r="BGN144" s="3643"/>
      <c r="BGO144" s="3647"/>
      <c r="BGP144" s="3642"/>
      <c r="BGQ144" s="3643"/>
      <c r="BGR144" s="3642"/>
      <c r="BGS144" s="3643"/>
      <c r="BGT144" s="3643"/>
      <c r="BGU144" s="3643"/>
      <c r="BGV144" s="3643"/>
      <c r="BGW144" s="3644"/>
      <c r="BGX144" s="3645"/>
      <c r="BGY144" s="2386"/>
      <c r="BGZ144" s="3646"/>
      <c r="BHA144" s="3647"/>
      <c r="BHB144" s="3648"/>
      <c r="BHC144" s="3646"/>
      <c r="BHD144" s="3647"/>
      <c r="BHE144" s="3646"/>
      <c r="BHF144" s="3643"/>
      <c r="BHG144" s="3643"/>
      <c r="BHH144" s="3647"/>
      <c r="BHI144" s="3642"/>
      <c r="BHJ144" s="3643"/>
      <c r="BHK144" s="3642"/>
      <c r="BHL144" s="3643"/>
      <c r="BHM144" s="3643"/>
      <c r="BHN144" s="3643"/>
      <c r="BHO144" s="3643"/>
      <c r="BHP144" s="3644"/>
      <c r="BHQ144" s="3645"/>
      <c r="BHR144" s="2386"/>
      <c r="BHS144" s="3646"/>
      <c r="BHT144" s="3647"/>
      <c r="BHU144" s="3648"/>
      <c r="BHV144" s="3646"/>
      <c r="BHW144" s="3647"/>
      <c r="BHX144" s="3646"/>
      <c r="BHY144" s="3643"/>
      <c r="BHZ144" s="3643"/>
      <c r="BIA144" s="3647"/>
      <c r="BIB144" s="3642"/>
      <c r="BIC144" s="3643"/>
      <c r="BID144" s="3642"/>
      <c r="BIE144" s="3643"/>
      <c r="BIF144" s="3643"/>
      <c r="BIG144" s="3643"/>
      <c r="BIH144" s="3643"/>
      <c r="BII144" s="3644"/>
      <c r="BIJ144" s="3645"/>
      <c r="BIK144" s="2386"/>
      <c r="BIL144" s="3646"/>
      <c r="BIM144" s="3647"/>
      <c r="BIN144" s="3648"/>
      <c r="BIO144" s="3646"/>
      <c r="BIP144" s="3647"/>
      <c r="BIQ144" s="3646"/>
      <c r="BIR144" s="3643"/>
      <c r="BIS144" s="3643"/>
      <c r="BIT144" s="3647"/>
      <c r="BIU144" s="3642"/>
      <c r="BIV144" s="3643"/>
      <c r="BIW144" s="3642"/>
      <c r="BIX144" s="3643"/>
      <c r="BIY144" s="3643"/>
      <c r="BIZ144" s="3643"/>
      <c r="BJA144" s="3643"/>
      <c r="BJB144" s="3644"/>
      <c r="BJC144" s="3645"/>
      <c r="BJD144" s="2386"/>
      <c r="BJE144" s="3646"/>
      <c r="BJF144" s="3647"/>
      <c r="BJG144" s="3648"/>
      <c r="BJH144" s="3646"/>
      <c r="BJI144" s="3647"/>
      <c r="BJJ144" s="3646"/>
      <c r="BJK144" s="3643"/>
      <c r="BJL144" s="3643"/>
      <c r="BJM144" s="3647"/>
      <c r="BJN144" s="3642"/>
      <c r="BJO144" s="3643"/>
      <c r="BJP144" s="3642"/>
      <c r="BJQ144" s="3643"/>
      <c r="BJR144" s="3643"/>
      <c r="BJS144" s="3643"/>
      <c r="BJT144" s="3643"/>
      <c r="BJU144" s="3644"/>
      <c r="BJV144" s="3645"/>
      <c r="BJW144" s="2386"/>
      <c r="BJX144" s="3646"/>
      <c r="BJY144" s="3647"/>
      <c r="BJZ144" s="3648"/>
      <c r="BKA144" s="3646"/>
      <c r="BKB144" s="3647"/>
      <c r="BKC144" s="3646"/>
      <c r="BKD144" s="3643"/>
      <c r="BKE144" s="3643"/>
      <c r="BKF144" s="3647"/>
      <c r="BKG144" s="3642"/>
      <c r="BKH144" s="3643"/>
      <c r="BKI144" s="3642"/>
      <c r="BKJ144" s="3643"/>
      <c r="BKK144" s="3643"/>
      <c r="BKL144" s="3643"/>
      <c r="BKM144" s="3643"/>
      <c r="BKN144" s="3644"/>
      <c r="BKO144" s="3645"/>
      <c r="BKP144" s="2386"/>
      <c r="BKQ144" s="3646"/>
      <c r="BKR144" s="3647"/>
      <c r="BKS144" s="3648"/>
      <c r="BKT144" s="3646"/>
      <c r="BKU144" s="3647"/>
      <c r="BKV144" s="3646"/>
      <c r="BKW144" s="3643"/>
      <c r="BKX144" s="3643"/>
      <c r="BKY144" s="3647"/>
      <c r="BKZ144" s="3642"/>
      <c r="BLA144" s="3643"/>
      <c r="BLB144" s="3642"/>
      <c r="BLC144" s="3643"/>
      <c r="BLD144" s="3643"/>
      <c r="BLE144" s="3643"/>
      <c r="BLF144" s="3643"/>
      <c r="BLG144" s="3644"/>
      <c r="BLH144" s="3645"/>
      <c r="BLI144" s="2386"/>
      <c r="BLJ144" s="3646"/>
      <c r="BLK144" s="3647"/>
      <c r="BLL144" s="3648"/>
      <c r="BLM144" s="3646"/>
      <c r="BLN144" s="3647"/>
      <c r="BLO144" s="3646"/>
      <c r="BLP144" s="3643"/>
      <c r="BLQ144" s="3643"/>
      <c r="BLR144" s="3647"/>
      <c r="BLS144" s="3642"/>
      <c r="BLT144" s="3643"/>
      <c r="BLU144" s="3642"/>
      <c r="BLV144" s="3643"/>
      <c r="BLW144" s="3643"/>
      <c r="BLX144" s="3643"/>
      <c r="BLY144" s="3643"/>
      <c r="BLZ144" s="3644"/>
      <c r="BMA144" s="3645"/>
      <c r="BMB144" s="2386"/>
      <c r="BMC144" s="3646"/>
      <c r="BMD144" s="3647"/>
      <c r="BME144" s="3648"/>
      <c r="BMF144" s="3646"/>
      <c r="BMG144" s="3647"/>
      <c r="BMH144" s="3646"/>
      <c r="BMI144" s="3643"/>
      <c r="BMJ144" s="3643"/>
      <c r="BMK144" s="3647"/>
      <c r="BML144" s="3642"/>
      <c r="BMM144" s="3643"/>
      <c r="BMN144" s="3642"/>
      <c r="BMO144" s="3643"/>
      <c r="BMP144" s="3643"/>
      <c r="BMQ144" s="3643"/>
      <c r="BMR144" s="3643"/>
      <c r="BMS144" s="3644"/>
      <c r="BMT144" s="3645"/>
      <c r="BMU144" s="2386"/>
      <c r="BMV144" s="3646"/>
      <c r="BMW144" s="3647"/>
      <c r="BMX144" s="3648"/>
      <c r="BMY144" s="3646"/>
      <c r="BMZ144" s="3647"/>
      <c r="BNA144" s="3646"/>
      <c r="BNB144" s="3643"/>
      <c r="BNC144" s="3643"/>
      <c r="BND144" s="3647"/>
      <c r="BNE144" s="3642"/>
      <c r="BNF144" s="3643"/>
      <c r="BNG144" s="3642"/>
      <c r="BNH144" s="3643"/>
      <c r="BNI144" s="3643"/>
      <c r="BNJ144" s="3643"/>
      <c r="BNK144" s="3643"/>
      <c r="BNL144" s="3644"/>
      <c r="BNM144" s="3645"/>
      <c r="BNN144" s="2386"/>
      <c r="BNO144" s="3646"/>
      <c r="BNP144" s="3647"/>
      <c r="BNQ144" s="3648"/>
      <c r="BNR144" s="3646"/>
      <c r="BNS144" s="3647"/>
      <c r="BNT144" s="3646"/>
      <c r="BNU144" s="3643"/>
      <c r="BNV144" s="3643"/>
      <c r="BNW144" s="3647"/>
      <c r="BNX144" s="3642"/>
      <c r="BNY144" s="3643"/>
      <c r="BNZ144" s="3642"/>
      <c r="BOA144" s="3643"/>
      <c r="BOB144" s="3643"/>
      <c r="BOC144" s="3643"/>
      <c r="BOD144" s="3643"/>
      <c r="BOE144" s="3644"/>
      <c r="BOF144" s="3645"/>
      <c r="BOG144" s="2386"/>
      <c r="BOH144" s="3646"/>
      <c r="BOI144" s="3647"/>
      <c r="BOJ144" s="3648"/>
      <c r="BOK144" s="3646"/>
      <c r="BOL144" s="3647"/>
      <c r="BOM144" s="3646"/>
      <c r="BON144" s="3643"/>
      <c r="BOO144" s="3643"/>
      <c r="BOP144" s="3647"/>
      <c r="BOQ144" s="3642"/>
      <c r="BOR144" s="3643"/>
      <c r="BOS144" s="3642"/>
      <c r="BOT144" s="3643"/>
      <c r="BOU144" s="3643"/>
      <c r="BOV144" s="3643"/>
      <c r="BOW144" s="3643"/>
      <c r="BOX144" s="3644"/>
      <c r="BOY144" s="3645"/>
      <c r="BOZ144" s="2386"/>
      <c r="BPA144" s="3646"/>
      <c r="BPB144" s="3647"/>
      <c r="BPC144" s="3648"/>
      <c r="BPD144" s="3646"/>
      <c r="BPE144" s="3647"/>
      <c r="BPF144" s="3646"/>
      <c r="BPG144" s="3643"/>
      <c r="BPH144" s="3643"/>
      <c r="BPI144" s="3647"/>
      <c r="BPJ144" s="3642"/>
      <c r="BPK144" s="3643"/>
      <c r="BPL144" s="3642"/>
      <c r="BPM144" s="3643"/>
      <c r="BPN144" s="3643"/>
      <c r="BPO144" s="3643"/>
      <c r="BPP144" s="3643"/>
      <c r="BPQ144" s="3644"/>
      <c r="BPR144" s="3645"/>
      <c r="BPS144" s="2386"/>
      <c r="BPT144" s="3646"/>
      <c r="BPU144" s="3647"/>
      <c r="BPV144" s="3648"/>
      <c r="BPW144" s="3646"/>
      <c r="BPX144" s="3647"/>
      <c r="BPY144" s="3646"/>
      <c r="BPZ144" s="3643"/>
      <c r="BQA144" s="3643"/>
      <c r="BQB144" s="3647"/>
      <c r="BQC144" s="3642"/>
      <c r="BQD144" s="3643"/>
      <c r="BQE144" s="3642"/>
      <c r="BQF144" s="3643"/>
      <c r="BQG144" s="3643"/>
      <c r="BQH144" s="3643"/>
      <c r="BQI144" s="3643"/>
      <c r="BQJ144" s="3644"/>
      <c r="BQK144" s="3645"/>
      <c r="BQL144" s="2386"/>
      <c r="BQM144" s="3646"/>
      <c r="BQN144" s="3647"/>
      <c r="BQO144" s="3648"/>
      <c r="BQP144" s="3646"/>
      <c r="BQQ144" s="3647"/>
      <c r="BQR144" s="3646"/>
      <c r="BQS144" s="3643"/>
      <c r="BQT144" s="3643"/>
      <c r="BQU144" s="3647"/>
      <c r="BQV144" s="3642"/>
      <c r="BQW144" s="3643"/>
      <c r="BQX144" s="3642"/>
      <c r="BQY144" s="3643"/>
      <c r="BQZ144" s="3643"/>
      <c r="BRA144" s="3643"/>
      <c r="BRB144" s="3643"/>
      <c r="BRC144" s="3644"/>
      <c r="BRD144" s="3645"/>
      <c r="BRE144" s="2386"/>
      <c r="BRF144" s="3646"/>
      <c r="BRG144" s="3647"/>
      <c r="BRH144" s="3648"/>
      <c r="BRI144" s="3646"/>
      <c r="BRJ144" s="3647"/>
      <c r="BRK144" s="3646"/>
      <c r="BRL144" s="3643"/>
      <c r="BRM144" s="3643"/>
      <c r="BRN144" s="3647"/>
      <c r="BRO144" s="3642"/>
      <c r="BRP144" s="3643"/>
      <c r="BRQ144" s="3642"/>
      <c r="BRR144" s="3643"/>
      <c r="BRS144" s="3643"/>
      <c r="BRT144" s="3643"/>
      <c r="BRU144" s="3643"/>
      <c r="BRV144" s="3644"/>
      <c r="BRW144" s="3645"/>
      <c r="BRX144" s="2386"/>
      <c r="BRY144" s="3646"/>
      <c r="BRZ144" s="3647"/>
      <c r="BSA144" s="3648"/>
      <c r="BSB144" s="3646"/>
      <c r="BSC144" s="3647"/>
      <c r="BSD144" s="3646"/>
      <c r="BSE144" s="3643"/>
      <c r="BSF144" s="3643"/>
      <c r="BSG144" s="3647"/>
      <c r="BSH144" s="3642"/>
      <c r="BSI144" s="3643"/>
      <c r="BSJ144" s="3642"/>
      <c r="BSK144" s="3643"/>
      <c r="BSL144" s="3643"/>
      <c r="BSM144" s="3643"/>
      <c r="BSN144" s="3643"/>
      <c r="BSO144" s="3644"/>
      <c r="BSP144" s="3645"/>
      <c r="BSQ144" s="2386"/>
      <c r="BSR144" s="3646"/>
      <c r="BSS144" s="3647"/>
      <c r="BST144" s="3648"/>
      <c r="BSU144" s="3646"/>
      <c r="BSV144" s="3647"/>
      <c r="BSW144" s="3646"/>
      <c r="BSX144" s="3643"/>
      <c r="BSY144" s="3643"/>
      <c r="BSZ144" s="3647"/>
      <c r="BTA144" s="3642"/>
      <c r="BTB144" s="3643"/>
      <c r="BTC144" s="3642"/>
      <c r="BTD144" s="3643"/>
      <c r="BTE144" s="3643"/>
      <c r="BTF144" s="3643"/>
      <c r="BTG144" s="3643"/>
      <c r="BTH144" s="3644"/>
      <c r="BTI144" s="3645"/>
      <c r="BTJ144" s="2386"/>
      <c r="BTK144" s="3646"/>
      <c r="BTL144" s="3647"/>
      <c r="BTM144" s="3648"/>
      <c r="BTN144" s="3646"/>
      <c r="BTO144" s="3647"/>
      <c r="BTP144" s="3646"/>
      <c r="BTQ144" s="3643"/>
      <c r="BTR144" s="3643"/>
      <c r="BTS144" s="3647"/>
      <c r="BTT144" s="3642"/>
      <c r="BTU144" s="3643"/>
      <c r="BTV144" s="3642"/>
      <c r="BTW144" s="3643"/>
      <c r="BTX144" s="3643"/>
      <c r="BTY144" s="3643"/>
      <c r="BTZ144" s="3643"/>
      <c r="BUA144" s="3644"/>
      <c r="BUB144" s="3645"/>
      <c r="BUC144" s="2386"/>
      <c r="BUD144" s="3646"/>
      <c r="BUE144" s="3647"/>
      <c r="BUF144" s="3648"/>
      <c r="BUG144" s="3646"/>
      <c r="BUH144" s="3647"/>
      <c r="BUI144" s="3646"/>
      <c r="BUJ144" s="3643"/>
      <c r="BUK144" s="3643"/>
      <c r="BUL144" s="3647"/>
      <c r="BUM144" s="3642"/>
      <c r="BUN144" s="3643"/>
      <c r="BUO144" s="3642"/>
      <c r="BUP144" s="3643"/>
      <c r="BUQ144" s="3643"/>
      <c r="BUR144" s="3643"/>
      <c r="BUS144" s="3643"/>
      <c r="BUT144" s="3644"/>
      <c r="BUU144" s="3645"/>
      <c r="BUV144" s="2386"/>
      <c r="BUW144" s="3646"/>
      <c r="BUX144" s="3647"/>
      <c r="BUY144" s="3648"/>
      <c r="BUZ144" s="3646"/>
      <c r="BVA144" s="3647"/>
      <c r="BVB144" s="3646"/>
      <c r="BVC144" s="3643"/>
      <c r="BVD144" s="3643"/>
      <c r="BVE144" s="3647"/>
      <c r="BVF144" s="3642"/>
      <c r="BVG144" s="3643"/>
      <c r="BVH144" s="3642"/>
      <c r="BVI144" s="3643"/>
      <c r="BVJ144" s="3643"/>
      <c r="BVK144" s="3643"/>
      <c r="BVL144" s="3643"/>
      <c r="BVM144" s="3644"/>
      <c r="BVN144" s="3645"/>
      <c r="BVO144" s="2386"/>
      <c r="BVP144" s="3646"/>
      <c r="BVQ144" s="3647"/>
      <c r="BVR144" s="3648"/>
      <c r="BVS144" s="3646"/>
      <c r="BVT144" s="3647"/>
      <c r="BVU144" s="3646"/>
      <c r="BVV144" s="3643"/>
      <c r="BVW144" s="3643"/>
      <c r="BVX144" s="3647"/>
      <c r="BVY144" s="3642"/>
      <c r="BVZ144" s="3643"/>
      <c r="BWA144" s="3642"/>
      <c r="BWB144" s="3643"/>
      <c r="BWC144" s="3643"/>
      <c r="BWD144" s="3643"/>
      <c r="BWE144" s="3643"/>
      <c r="BWF144" s="3644"/>
      <c r="BWG144" s="3645"/>
      <c r="BWH144" s="2386"/>
      <c r="BWI144" s="3646"/>
      <c r="BWJ144" s="3647"/>
      <c r="BWK144" s="3648"/>
      <c r="BWL144" s="3646"/>
      <c r="BWM144" s="3647"/>
      <c r="BWN144" s="3646"/>
      <c r="BWO144" s="3643"/>
      <c r="BWP144" s="3643"/>
      <c r="BWQ144" s="3647"/>
      <c r="BWR144" s="3642"/>
      <c r="BWS144" s="3643"/>
      <c r="BWT144" s="3642"/>
      <c r="BWU144" s="3643"/>
      <c r="BWV144" s="3643"/>
      <c r="BWW144" s="3643"/>
      <c r="BWX144" s="3643"/>
      <c r="BWY144" s="3644"/>
      <c r="BWZ144" s="3645"/>
      <c r="BXA144" s="2386"/>
      <c r="BXB144" s="3646"/>
      <c r="BXC144" s="3647"/>
      <c r="BXD144" s="3648"/>
      <c r="BXE144" s="3646"/>
      <c r="BXF144" s="3647"/>
      <c r="BXG144" s="3646"/>
      <c r="BXH144" s="3643"/>
      <c r="BXI144" s="3643"/>
      <c r="BXJ144" s="3647"/>
      <c r="BXK144" s="3642"/>
      <c r="BXL144" s="3643"/>
      <c r="BXM144" s="3642"/>
      <c r="BXN144" s="3643"/>
      <c r="BXO144" s="3643"/>
      <c r="BXP144" s="3643"/>
      <c r="BXQ144" s="3643"/>
      <c r="BXR144" s="3644"/>
      <c r="BXS144" s="3645"/>
      <c r="BXT144" s="2386"/>
      <c r="BXU144" s="3646"/>
      <c r="BXV144" s="3647"/>
      <c r="BXW144" s="3648"/>
      <c r="BXX144" s="3646"/>
      <c r="BXY144" s="3647"/>
      <c r="BXZ144" s="3646"/>
      <c r="BYA144" s="3643"/>
      <c r="BYB144" s="3643"/>
      <c r="BYC144" s="3647"/>
      <c r="BYD144" s="3642"/>
      <c r="BYE144" s="3643"/>
      <c r="BYF144" s="3642"/>
      <c r="BYG144" s="3643"/>
      <c r="BYH144" s="3643"/>
      <c r="BYI144" s="3643"/>
      <c r="BYJ144" s="3643"/>
      <c r="BYK144" s="3644"/>
      <c r="BYL144" s="3645"/>
      <c r="BYM144" s="2386"/>
      <c r="BYN144" s="3646"/>
      <c r="BYO144" s="3647"/>
      <c r="BYP144" s="3648"/>
      <c r="BYQ144" s="3646"/>
      <c r="BYR144" s="3647"/>
      <c r="BYS144" s="3646"/>
      <c r="BYT144" s="3643"/>
      <c r="BYU144" s="3643"/>
      <c r="BYV144" s="3647"/>
      <c r="BYW144" s="3642"/>
      <c r="BYX144" s="3643"/>
      <c r="BYY144" s="3642"/>
      <c r="BYZ144" s="3643"/>
      <c r="BZA144" s="3643"/>
      <c r="BZB144" s="3643"/>
      <c r="BZC144" s="3643"/>
      <c r="BZD144" s="3644"/>
      <c r="BZE144" s="3645"/>
      <c r="BZF144" s="2386"/>
      <c r="BZG144" s="3646"/>
      <c r="BZH144" s="3647"/>
      <c r="BZI144" s="3648"/>
      <c r="BZJ144" s="3646"/>
      <c r="BZK144" s="3647"/>
      <c r="BZL144" s="3646"/>
      <c r="BZM144" s="3643"/>
      <c r="BZN144" s="3643"/>
      <c r="BZO144" s="3647"/>
      <c r="BZP144" s="3642"/>
      <c r="BZQ144" s="3643"/>
      <c r="BZR144" s="3642"/>
      <c r="BZS144" s="3643"/>
      <c r="BZT144" s="3643"/>
      <c r="BZU144" s="3643"/>
      <c r="BZV144" s="3643"/>
      <c r="BZW144" s="3644"/>
      <c r="BZX144" s="3645"/>
      <c r="BZY144" s="2386"/>
      <c r="BZZ144" s="3646"/>
      <c r="CAA144" s="3647"/>
      <c r="CAB144" s="3648"/>
      <c r="CAC144" s="3646"/>
      <c r="CAD144" s="3647"/>
      <c r="CAE144" s="3646"/>
      <c r="CAF144" s="3643"/>
      <c r="CAG144" s="3643"/>
      <c r="CAH144" s="3647"/>
      <c r="CAI144" s="3642"/>
      <c r="CAJ144" s="3643"/>
      <c r="CAK144" s="3642"/>
      <c r="CAL144" s="3643"/>
      <c r="CAM144" s="3643"/>
      <c r="CAN144" s="3643"/>
      <c r="CAO144" s="3643"/>
      <c r="CAP144" s="3644"/>
      <c r="CAQ144" s="3645"/>
      <c r="CAR144" s="2386"/>
      <c r="CAS144" s="3646"/>
      <c r="CAT144" s="3647"/>
      <c r="CAU144" s="3648"/>
      <c r="CAV144" s="3646"/>
      <c r="CAW144" s="3647"/>
      <c r="CAX144" s="3646"/>
      <c r="CAY144" s="3643"/>
      <c r="CAZ144" s="3643"/>
      <c r="CBA144" s="3647"/>
      <c r="CBB144" s="3642"/>
      <c r="CBC144" s="3643"/>
      <c r="CBD144" s="3642"/>
      <c r="CBE144" s="3643"/>
      <c r="CBF144" s="3643"/>
      <c r="CBG144" s="3643"/>
      <c r="CBH144" s="3643"/>
      <c r="CBI144" s="3644"/>
      <c r="CBJ144" s="3645"/>
      <c r="CBK144" s="2386"/>
      <c r="CBL144" s="3646"/>
      <c r="CBM144" s="3647"/>
      <c r="CBN144" s="3648"/>
      <c r="CBO144" s="3646"/>
      <c r="CBP144" s="3647"/>
      <c r="CBQ144" s="3646"/>
      <c r="CBR144" s="3643"/>
      <c r="CBS144" s="3643"/>
      <c r="CBT144" s="3647"/>
      <c r="CBU144" s="3642"/>
      <c r="CBV144" s="3643"/>
      <c r="CBW144" s="3642"/>
      <c r="CBX144" s="3643"/>
      <c r="CBY144" s="3643"/>
      <c r="CBZ144" s="3643"/>
      <c r="CCA144" s="3643"/>
      <c r="CCB144" s="3644"/>
      <c r="CCC144" s="3645"/>
      <c r="CCD144" s="2386"/>
      <c r="CCE144" s="3646"/>
      <c r="CCF144" s="3647"/>
      <c r="CCG144" s="3648"/>
      <c r="CCH144" s="3646"/>
      <c r="CCI144" s="3647"/>
      <c r="CCJ144" s="3646"/>
      <c r="CCK144" s="3643"/>
      <c r="CCL144" s="3643"/>
      <c r="CCM144" s="3647"/>
      <c r="CCN144" s="3642"/>
      <c r="CCO144" s="3643"/>
      <c r="CCP144" s="3642"/>
      <c r="CCQ144" s="3643"/>
      <c r="CCR144" s="3643"/>
      <c r="CCS144" s="3643"/>
      <c r="CCT144" s="3643"/>
      <c r="CCU144" s="3644"/>
      <c r="CCV144" s="3645"/>
      <c r="CCW144" s="2386"/>
      <c r="CCX144" s="3646"/>
      <c r="CCY144" s="3647"/>
      <c r="CCZ144" s="3648"/>
      <c r="CDA144" s="3646"/>
      <c r="CDB144" s="3647"/>
      <c r="CDC144" s="3646"/>
      <c r="CDD144" s="3643"/>
      <c r="CDE144" s="3643"/>
      <c r="CDF144" s="3647"/>
      <c r="CDG144" s="3642"/>
      <c r="CDH144" s="3643"/>
      <c r="CDI144" s="3642"/>
      <c r="CDJ144" s="3643"/>
      <c r="CDK144" s="3643"/>
      <c r="CDL144" s="3643"/>
      <c r="CDM144" s="3643"/>
      <c r="CDN144" s="3644"/>
      <c r="CDO144" s="3645"/>
      <c r="CDP144" s="2386"/>
      <c r="CDQ144" s="3646"/>
      <c r="CDR144" s="3647"/>
      <c r="CDS144" s="3648"/>
      <c r="CDT144" s="3646"/>
      <c r="CDU144" s="3647"/>
      <c r="CDV144" s="3646"/>
      <c r="CDW144" s="3643"/>
      <c r="CDX144" s="3643"/>
      <c r="CDY144" s="3647"/>
      <c r="CDZ144" s="3642"/>
      <c r="CEA144" s="3643"/>
      <c r="CEB144" s="3642"/>
      <c r="CEC144" s="3643"/>
      <c r="CED144" s="3643"/>
      <c r="CEE144" s="3643"/>
      <c r="CEF144" s="3643"/>
      <c r="CEG144" s="3644"/>
      <c r="CEH144" s="3645"/>
      <c r="CEI144" s="2386"/>
      <c r="CEJ144" s="3646"/>
      <c r="CEK144" s="3647"/>
      <c r="CEL144" s="3648"/>
      <c r="CEM144" s="3646"/>
      <c r="CEN144" s="3647"/>
      <c r="CEO144" s="3646"/>
      <c r="CEP144" s="3643"/>
      <c r="CEQ144" s="3643"/>
      <c r="CER144" s="3647"/>
      <c r="CES144" s="3642"/>
      <c r="CET144" s="3643"/>
      <c r="CEU144" s="3642"/>
      <c r="CEV144" s="3643"/>
      <c r="CEW144" s="3643"/>
      <c r="CEX144" s="3643"/>
      <c r="CEY144" s="3643"/>
      <c r="CEZ144" s="3644"/>
      <c r="CFA144" s="3645"/>
      <c r="CFB144" s="2386"/>
      <c r="CFC144" s="3646"/>
      <c r="CFD144" s="3647"/>
      <c r="CFE144" s="3648"/>
      <c r="CFF144" s="3646"/>
      <c r="CFG144" s="3647"/>
      <c r="CFH144" s="3646"/>
      <c r="CFI144" s="3643"/>
      <c r="CFJ144" s="3643"/>
      <c r="CFK144" s="3647"/>
      <c r="CFL144" s="3642"/>
      <c r="CFM144" s="3643"/>
      <c r="CFN144" s="3642"/>
      <c r="CFO144" s="3643"/>
      <c r="CFP144" s="3643"/>
      <c r="CFQ144" s="3643"/>
      <c r="CFR144" s="3643"/>
      <c r="CFS144" s="3644"/>
      <c r="CFT144" s="3645"/>
      <c r="CFU144" s="2386"/>
      <c r="CFV144" s="3646"/>
      <c r="CFW144" s="3647"/>
      <c r="CFX144" s="3648"/>
      <c r="CFY144" s="3646"/>
      <c r="CFZ144" s="3647"/>
      <c r="CGA144" s="3646"/>
      <c r="CGB144" s="3643"/>
      <c r="CGC144" s="3643"/>
      <c r="CGD144" s="3647"/>
      <c r="CGE144" s="3642"/>
      <c r="CGF144" s="3643"/>
      <c r="CGG144" s="3642"/>
      <c r="CGH144" s="3643"/>
      <c r="CGI144" s="3643"/>
      <c r="CGJ144" s="3643"/>
      <c r="CGK144" s="3643"/>
      <c r="CGL144" s="3644"/>
      <c r="CGM144" s="3645"/>
      <c r="CGN144" s="2386"/>
      <c r="CGO144" s="3646"/>
      <c r="CGP144" s="3647"/>
      <c r="CGQ144" s="3648"/>
      <c r="CGR144" s="3646"/>
      <c r="CGS144" s="3647"/>
      <c r="CGT144" s="3646"/>
      <c r="CGU144" s="3643"/>
      <c r="CGV144" s="3643"/>
      <c r="CGW144" s="3647"/>
      <c r="CGX144" s="3642"/>
      <c r="CGY144" s="3643"/>
      <c r="CGZ144" s="3642"/>
      <c r="CHA144" s="3643"/>
      <c r="CHB144" s="3643"/>
      <c r="CHC144" s="3643"/>
      <c r="CHD144" s="3643"/>
      <c r="CHE144" s="3644"/>
      <c r="CHF144" s="3645"/>
      <c r="CHG144" s="2386"/>
      <c r="CHH144" s="3646"/>
      <c r="CHI144" s="3647"/>
      <c r="CHJ144" s="3648"/>
      <c r="CHK144" s="3646"/>
      <c r="CHL144" s="3647"/>
      <c r="CHM144" s="3646"/>
      <c r="CHN144" s="3643"/>
      <c r="CHO144" s="3643"/>
      <c r="CHP144" s="3647"/>
      <c r="CHQ144" s="3642"/>
      <c r="CHR144" s="3643"/>
      <c r="CHS144" s="3642"/>
      <c r="CHT144" s="3643"/>
      <c r="CHU144" s="3643"/>
      <c r="CHV144" s="3643"/>
      <c r="CHW144" s="3643"/>
      <c r="CHX144" s="3644"/>
      <c r="CHY144" s="3645"/>
      <c r="CHZ144" s="2386"/>
      <c r="CIA144" s="3646"/>
      <c r="CIB144" s="3647"/>
      <c r="CIC144" s="3648"/>
      <c r="CID144" s="3646"/>
      <c r="CIE144" s="3647"/>
      <c r="CIF144" s="3646"/>
      <c r="CIG144" s="3643"/>
      <c r="CIH144" s="3643"/>
      <c r="CII144" s="3647"/>
      <c r="CIJ144" s="3642"/>
      <c r="CIK144" s="3643"/>
      <c r="CIL144" s="3642"/>
      <c r="CIM144" s="3643"/>
      <c r="CIN144" s="3643"/>
      <c r="CIO144" s="3643"/>
      <c r="CIP144" s="3643"/>
      <c r="CIQ144" s="3644"/>
      <c r="CIR144" s="3645"/>
      <c r="CIS144" s="2386"/>
      <c r="CIT144" s="3646"/>
      <c r="CIU144" s="3647"/>
      <c r="CIV144" s="3648"/>
      <c r="CIW144" s="3646"/>
      <c r="CIX144" s="3647"/>
      <c r="CIY144" s="3646"/>
      <c r="CIZ144" s="3643"/>
      <c r="CJA144" s="3643"/>
      <c r="CJB144" s="3647"/>
      <c r="CJC144" s="3642"/>
      <c r="CJD144" s="3643"/>
      <c r="CJE144" s="3642"/>
      <c r="CJF144" s="3643"/>
      <c r="CJG144" s="3643"/>
      <c r="CJH144" s="3643"/>
      <c r="CJI144" s="3643"/>
      <c r="CJJ144" s="3644"/>
      <c r="CJK144" s="3645"/>
      <c r="CJL144" s="2386"/>
      <c r="CJM144" s="3646"/>
      <c r="CJN144" s="3647"/>
      <c r="CJO144" s="3648"/>
      <c r="CJP144" s="3646"/>
      <c r="CJQ144" s="3647"/>
      <c r="CJR144" s="3646"/>
      <c r="CJS144" s="3643"/>
      <c r="CJT144" s="3643"/>
      <c r="CJU144" s="3647"/>
      <c r="CJV144" s="3642"/>
      <c r="CJW144" s="3643"/>
      <c r="CJX144" s="3642"/>
      <c r="CJY144" s="3643"/>
      <c r="CJZ144" s="3643"/>
      <c r="CKA144" s="3643"/>
      <c r="CKB144" s="3643"/>
      <c r="CKC144" s="3644"/>
      <c r="CKD144" s="3645"/>
      <c r="CKE144" s="2386"/>
      <c r="CKF144" s="3646"/>
      <c r="CKG144" s="3647"/>
      <c r="CKH144" s="3648"/>
      <c r="CKI144" s="3646"/>
      <c r="CKJ144" s="3647"/>
      <c r="CKK144" s="3646"/>
      <c r="CKL144" s="3643"/>
      <c r="CKM144" s="3643"/>
      <c r="CKN144" s="3647"/>
      <c r="CKO144" s="3642"/>
      <c r="CKP144" s="3643"/>
      <c r="CKQ144" s="3642"/>
      <c r="CKR144" s="3643"/>
      <c r="CKS144" s="3643"/>
      <c r="CKT144" s="3643"/>
      <c r="CKU144" s="3643"/>
      <c r="CKV144" s="3644"/>
      <c r="CKW144" s="3645"/>
      <c r="CKX144" s="2386"/>
      <c r="CKY144" s="3646"/>
      <c r="CKZ144" s="3647"/>
      <c r="CLA144" s="3648"/>
      <c r="CLB144" s="3646"/>
      <c r="CLC144" s="3647"/>
      <c r="CLD144" s="3646"/>
      <c r="CLE144" s="3643"/>
      <c r="CLF144" s="3643"/>
      <c r="CLG144" s="3647"/>
      <c r="CLH144" s="3642"/>
      <c r="CLI144" s="3643"/>
      <c r="CLJ144" s="3642"/>
      <c r="CLK144" s="3643"/>
      <c r="CLL144" s="3643"/>
      <c r="CLM144" s="3643"/>
      <c r="CLN144" s="3643"/>
      <c r="CLO144" s="3644"/>
      <c r="CLP144" s="3645"/>
      <c r="CLQ144" s="2386"/>
      <c r="CLR144" s="3646"/>
      <c r="CLS144" s="3647"/>
      <c r="CLT144" s="3648"/>
      <c r="CLU144" s="3646"/>
      <c r="CLV144" s="3647"/>
      <c r="CLW144" s="3646"/>
      <c r="CLX144" s="3643"/>
      <c r="CLY144" s="3643"/>
      <c r="CLZ144" s="3647"/>
      <c r="CMA144" s="3642"/>
      <c r="CMB144" s="3643"/>
      <c r="CMC144" s="3642"/>
      <c r="CMD144" s="3643"/>
      <c r="CME144" s="3643"/>
      <c r="CMF144" s="3643"/>
      <c r="CMG144" s="3643"/>
      <c r="CMH144" s="3644"/>
      <c r="CMI144" s="3645"/>
      <c r="CMJ144" s="2386"/>
      <c r="CMK144" s="3646"/>
      <c r="CML144" s="3647"/>
      <c r="CMM144" s="3648"/>
      <c r="CMN144" s="3646"/>
      <c r="CMO144" s="3647"/>
      <c r="CMP144" s="3646"/>
      <c r="CMQ144" s="3643"/>
      <c r="CMR144" s="3643"/>
      <c r="CMS144" s="3647"/>
      <c r="CMT144" s="3642"/>
      <c r="CMU144" s="3643"/>
      <c r="CMV144" s="3642"/>
      <c r="CMW144" s="3643"/>
      <c r="CMX144" s="3643"/>
      <c r="CMY144" s="3643"/>
      <c r="CMZ144" s="3643"/>
      <c r="CNA144" s="3644"/>
      <c r="CNB144" s="3645"/>
      <c r="CNC144" s="2386"/>
      <c r="CND144" s="3646"/>
      <c r="CNE144" s="3647"/>
      <c r="CNF144" s="3648"/>
      <c r="CNG144" s="3646"/>
      <c r="CNH144" s="3647"/>
      <c r="CNI144" s="3646"/>
      <c r="CNJ144" s="3643"/>
      <c r="CNK144" s="3643"/>
      <c r="CNL144" s="3647"/>
      <c r="CNM144" s="3642"/>
      <c r="CNN144" s="3643"/>
      <c r="CNO144" s="3642"/>
      <c r="CNP144" s="3643"/>
      <c r="CNQ144" s="3643"/>
      <c r="CNR144" s="3643"/>
      <c r="CNS144" s="3643"/>
      <c r="CNT144" s="3644"/>
      <c r="CNU144" s="3645"/>
      <c r="CNV144" s="2386"/>
      <c r="CNW144" s="3646"/>
      <c r="CNX144" s="3647"/>
      <c r="CNY144" s="3648"/>
      <c r="CNZ144" s="3646"/>
      <c r="COA144" s="3647"/>
      <c r="COB144" s="3646"/>
      <c r="COC144" s="3643"/>
      <c r="COD144" s="3643"/>
      <c r="COE144" s="3647"/>
      <c r="COF144" s="3642"/>
      <c r="COG144" s="3643"/>
      <c r="COH144" s="3642"/>
      <c r="COI144" s="3643"/>
      <c r="COJ144" s="3643"/>
      <c r="COK144" s="3643"/>
      <c r="COL144" s="3643"/>
      <c r="COM144" s="3644"/>
      <c r="CON144" s="3645"/>
      <c r="COO144" s="2386"/>
      <c r="COP144" s="3646"/>
      <c r="COQ144" s="3647"/>
      <c r="COR144" s="3648"/>
      <c r="COS144" s="3646"/>
      <c r="COT144" s="3647"/>
      <c r="COU144" s="3646"/>
      <c r="COV144" s="3643"/>
      <c r="COW144" s="3643"/>
      <c r="COX144" s="3647"/>
      <c r="COY144" s="3642"/>
      <c r="COZ144" s="3643"/>
      <c r="CPA144" s="3642"/>
      <c r="CPB144" s="3643"/>
      <c r="CPC144" s="3643"/>
      <c r="CPD144" s="3643"/>
      <c r="CPE144" s="3643"/>
      <c r="CPF144" s="3644"/>
      <c r="CPG144" s="3645"/>
      <c r="CPH144" s="2386"/>
      <c r="CPI144" s="3646"/>
      <c r="CPJ144" s="3647"/>
      <c r="CPK144" s="3648"/>
      <c r="CPL144" s="3646"/>
      <c r="CPM144" s="3647"/>
      <c r="CPN144" s="3646"/>
      <c r="CPO144" s="3643"/>
      <c r="CPP144" s="3643"/>
      <c r="CPQ144" s="3647"/>
      <c r="CPR144" s="3642"/>
      <c r="CPS144" s="3643"/>
      <c r="CPT144" s="3642"/>
      <c r="CPU144" s="3643"/>
      <c r="CPV144" s="3643"/>
      <c r="CPW144" s="3643"/>
      <c r="CPX144" s="3643"/>
      <c r="CPY144" s="3644"/>
      <c r="CPZ144" s="3645"/>
      <c r="CQA144" s="2386"/>
      <c r="CQB144" s="3646"/>
      <c r="CQC144" s="3647"/>
      <c r="CQD144" s="3648"/>
      <c r="CQE144" s="3646"/>
      <c r="CQF144" s="3647"/>
      <c r="CQG144" s="3646"/>
      <c r="CQH144" s="3643"/>
      <c r="CQI144" s="3643"/>
      <c r="CQJ144" s="3647"/>
      <c r="CQK144" s="3642"/>
      <c r="CQL144" s="3643"/>
      <c r="CQM144" s="3642"/>
      <c r="CQN144" s="3643"/>
      <c r="CQO144" s="3643"/>
      <c r="CQP144" s="3643"/>
      <c r="CQQ144" s="3643"/>
      <c r="CQR144" s="3644"/>
      <c r="CQS144" s="3645"/>
      <c r="CQT144" s="2386"/>
      <c r="CQU144" s="3646"/>
      <c r="CQV144" s="3647"/>
      <c r="CQW144" s="3648"/>
      <c r="CQX144" s="3646"/>
      <c r="CQY144" s="3647"/>
      <c r="CQZ144" s="3646"/>
      <c r="CRA144" s="3643"/>
      <c r="CRB144" s="3643"/>
      <c r="CRC144" s="3647"/>
      <c r="CRD144" s="3642"/>
      <c r="CRE144" s="3643"/>
      <c r="CRF144" s="3642"/>
      <c r="CRG144" s="3643"/>
      <c r="CRH144" s="3643"/>
      <c r="CRI144" s="3643"/>
      <c r="CRJ144" s="3643"/>
      <c r="CRK144" s="3644"/>
      <c r="CRL144" s="3645"/>
      <c r="CRM144" s="2386"/>
      <c r="CRN144" s="3646"/>
      <c r="CRO144" s="3647"/>
      <c r="CRP144" s="3648"/>
      <c r="CRQ144" s="3646"/>
      <c r="CRR144" s="3647"/>
      <c r="CRS144" s="3646"/>
      <c r="CRT144" s="3643"/>
      <c r="CRU144" s="3643"/>
      <c r="CRV144" s="3647"/>
      <c r="CRW144" s="3642"/>
      <c r="CRX144" s="3643"/>
      <c r="CRY144" s="3642"/>
      <c r="CRZ144" s="3643"/>
      <c r="CSA144" s="3643"/>
      <c r="CSB144" s="3643"/>
      <c r="CSC144" s="3643"/>
      <c r="CSD144" s="3644"/>
      <c r="CSE144" s="3645"/>
      <c r="CSF144" s="2386"/>
      <c r="CSG144" s="3646"/>
      <c r="CSH144" s="3647"/>
      <c r="CSI144" s="3648"/>
      <c r="CSJ144" s="3646"/>
      <c r="CSK144" s="3647"/>
      <c r="CSL144" s="3646"/>
      <c r="CSM144" s="3643"/>
      <c r="CSN144" s="3643"/>
      <c r="CSO144" s="3647"/>
      <c r="CSP144" s="3642"/>
      <c r="CSQ144" s="3643"/>
      <c r="CSR144" s="3642"/>
      <c r="CSS144" s="3643"/>
      <c r="CST144" s="3643"/>
      <c r="CSU144" s="3643"/>
      <c r="CSV144" s="3643"/>
      <c r="CSW144" s="3644"/>
      <c r="CSX144" s="3645"/>
      <c r="CSY144" s="2386"/>
      <c r="CSZ144" s="3646"/>
      <c r="CTA144" s="3647"/>
      <c r="CTB144" s="3648"/>
      <c r="CTC144" s="3646"/>
      <c r="CTD144" s="3647"/>
      <c r="CTE144" s="3646"/>
      <c r="CTF144" s="3643"/>
      <c r="CTG144" s="3643"/>
      <c r="CTH144" s="3647"/>
      <c r="CTI144" s="3642"/>
      <c r="CTJ144" s="3643"/>
      <c r="CTK144" s="3642"/>
      <c r="CTL144" s="3643"/>
      <c r="CTM144" s="3643"/>
      <c r="CTN144" s="3643"/>
      <c r="CTO144" s="3643"/>
      <c r="CTP144" s="3644"/>
      <c r="CTQ144" s="3645"/>
      <c r="CTR144" s="2386"/>
      <c r="CTS144" s="3646"/>
      <c r="CTT144" s="3647"/>
      <c r="CTU144" s="3648"/>
      <c r="CTV144" s="3646"/>
      <c r="CTW144" s="3647"/>
      <c r="CTX144" s="3646"/>
      <c r="CTY144" s="3643"/>
      <c r="CTZ144" s="3643"/>
      <c r="CUA144" s="3647"/>
      <c r="CUB144" s="3642"/>
      <c r="CUC144" s="3643"/>
      <c r="CUD144" s="3642"/>
      <c r="CUE144" s="3643"/>
      <c r="CUF144" s="3643"/>
      <c r="CUG144" s="3643"/>
      <c r="CUH144" s="3643"/>
      <c r="CUI144" s="3644"/>
      <c r="CUJ144" s="3645"/>
      <c r="CUK144" s="2386"/>
      <c r="CUL144" s="3646"/>
      <c r="CUM144" s="3647"/>
      <c r="CUN144" s="3648"/>
      <c r="CUO144" s="3646"/>
      <c r="CUP144" s="3647"/>
      <c r="CUQ144" s="3646"/>
      <c r="CUR144" s="3643"/>
      <c r="CUS144" s="3643"/>
      <c r="CUT144" s="3647"/>
      <c r="CUU144" s="3642"/>
      <c r="CUV144" s="3643"/>
      <c r="CUW144" s="3642"/>
      <c r="CUX144" s="3643"/>
      <c r="CUY144" s="3643"/>
      <c r="CUZ144" s="3643"/>
      <c r="CVA144" s="3643"/>
      <c r="CVB144" s="3644"/>
      <c r="CVC144" s="3645"/>
      <c r="CVD144" s="2386"/>
      <c r="CVE144" s="3646"/>
      <c r="CVF144" s="3647"/>
      <c r="CVG144" s="3648"/>
      <c r="CVH144" s="3646"/>
      <c r="CVI144" s="3647"/>
      <c r="CVJ144" s="3646"/>
      <c r="CVK144" s="3643"/>
      <c r="CVL144" s="3643"/>
      <c r="CVM144" s="3647"/>
      <c r="CVN144" s="3642"/>
      <c r="CVO144" s="3643"/>
      <c r="CVP144" s="3642"/>
      <c r="CVQ144" s="3643"/>
      <c r="CVR144" s="3643"/>
      <c r="CVS144" s="3643"/>
      <c r="CVT144" s="3643"/>
      <c r="CVU144" s="3644"/>
      <c r="CVV144" s="3645"/>
      <c r="CVW144" s="2386"/>
      <c r="CVX144" s="3646"/>
      <c r="CVY144" s="3647"/>
      <c r="CVZ144" s="3648"/>
      <c r="CWA144" s="3646"/>
      <c r="CWB144" s="3647"/>
      <c r="CWC144" s="3646"/>
      <c r="CWD144" s="3643"/>
      <c r="CWE144" s="3643"/>
      <c r="CWF144" s="3647"/>
      <c r="CWG144" s="3642"/>
      <c r="CWH144" s="3643"/>
      <c r="CWI144" s="3642"/>
      <c r="CWJ144" s="3643"/>
      <c r="CWK144" s="3643"/>
      <c r="CWL144" s="3643"/>
      <c r="CWM144" s="3643"/>
      <c r="CWN144" s="3644"/>
      <c r="CWO144" s="3645"/>
      <c r="CWP144" s="2386"/>
      <c r="CWQ144" s="3646"/>
      <c r="CWR144" s="3647"/>
      <c r="CWS144" s="3648"/>
      <c r="CWT144" s="3646"/>
      <c r="CWU144" s="3647"/>
      <c r="CWV144" s="3646"/>
      <c r="CWW144" s="3643"/>
      <c r="CWX144" s="3643"/>
      <c r="CWY144" s="3647"/>
      <c r="CWZ144" s="3642"/>
      <c r="CXA144" s="3643"/>
      <c r="CXB144" s="3642"/>
      <c r="CXC144" s="3643"/>
      <c r="CXD144" s="3643"/>
      <c r="CXE144" s="3643"/>
      <c r="CXF144" s="3643"/>
      <c r="CXG144" s="3644"/>
      <c r="CXH144" s="3645"/>
      <c r="CXI144" s="2386"/>
      <c r="CXJ144" s="3646"/>
      <c r="CXK144" s="3647"/>
      <c r="CXL144" s="3648"/>
      <c r="CXM144" s="3646"/>
      <c r="CXN144" s="3647"/>
      <c r="CXO144" s="3646"/>
      <c r="CXP144" s="3643"/>
      <c r="CXQ144" s="3643"/>
      <c r="CXR144" s="3647"/>
      <c r="CXS144" s="3642"/>
      <c r="CXT144" s="3643"/>
      <c r="CXU144" s="3642"/>
      <c r="CXV144" s="3643"/>
      <c r="CXW144" s="3643"/>
      <c r="CXX144" s="3643"/>
      <c r="CXY144" s="3643"/>
      <c r="CXZ144" s="3644"/>
      <c r="CYA144" s="3645"/>
      <c r="CYB144" s="2386"/>
      <c r="CYC144" s="3646"/>
      <c r="CYD144" s="3647"/>
      <c r="CYE144" s="3648"/>
      <c r="CYF144" s="3646"/>
      <c r="CYG144" s="3647"/>
      <c r="CYH144" s="3646"/>
      <c r="CYI144" s="3643"/>
      <c r="CYJ144" s="3643"/>
      <c r="CYK144" s="3647"/>
      <c r="CYL144" s="3642"/>
      <c r="CYM144" s="3643"/>
      <c r="CYN144" s="3642"/>
      <c r="CYO144" s="3643"/>
      <c r="CYP144" s="3643"/>
      <c r="CYQ144" s="3643"/>
      <c r="CYR144" s="3643"/>
      <c r="CYS144" s="3644"/>
      <c r="CYT144" s="3645"/>
      <c r="CYU144" s="2386"/>
      <c r="CYV144" s="3646"/>
      <c r="CYW144" s="3647"/>
      <c r="CYX144" s="3648"/>
      <c r="CYY144" s="3646"/>
      <c r="CYZ144" s="3647"/>
      <c r="CZA144" s="3646"/>
      <c r="CZB144" s="3643"/>
      <c r="CZC144" s="3643"/>
      <c r="CZD144" s="3647"/>
      <c r="CZE144" s="3642"/>
      <c r="CZF144" s="3643"/>
      <c r="CZG144" s="3642"/>
      <c r="CZH144" s="3643"/>
      <c r="CZI144" s="3643"/>
      <c r="CZJ144" s="3643"/>
      <c r="CZK144" s="3643"/>
      <c r="CZL144" s="3644"/>
      <c r="CZM144" s="3645"/>
      <c r="CZN144" s="2386"/>
      <c r="CZO144" s="3646"/>
      <c r="CZP144" s="3647"/>
      <c r="CZQ144" s="3648"/>
      <c r="CZR144" s="3646"/>
      <c r="CZS144" s="3647"/>
      <c r="CZT144" s="3646"/>
      <c r="CZU144" s="3643"/>
      <c r="CZV144" s="3643"/>
      <c r="CZW144" s="3647"/>
      <c r="CZX144" s="3642"/>
      <c r="CZY144" s="3643"/>
      <c r="CZZ144" s="3642"/>
      <c r="DAA144" s="3643"/>
      <c r="DAB144" s="3643"/>
      <c r="DAC144" s="3643"/>
      <c r="DAD144" s="3643"/>
      <c r="DAE144" s="3644"/>
      <c r="DAF144" s="3645"/>
      <c r="DAG144" s="2386"/>
      <c r="DAH144" s="3646"/>
      <c r="DAI144" s="3647"/>
      <c r="DAJ144" s="3648"/>
      <c r="DAK144" s="3646"/>
      <c r="DAL144" s="3647"/>
      <c r="DAM144" s="3646"/>
      <c r="DAN144" s="3643"/>
      <c r="DAO144" s="3643"/>
      <c r="DAP144" s="3647"/>
      <c r="DAQ144" s="3642"/>
      <c r="DAR144" s="3643"/>
      <c r="DAS144" s="3642"/>
      <c r="DAT144" s="3643"/>
      <c r="DAU144" s="3643"/>
      <c r="DAV144" s="3643"/>
      <c r="DAW144" s="3643"/>
      <c r="DAX144" s="3644"/>
      <c r="DAY144" s="3645"/>
      <c r="DAZ144" s="2386"/>
      <c r="DBA144" s="3646"/>
      <c r="DBB144" s="3647"/>
      <c r="DBC144" s="3648"/>
      <c r="DBD144" s="3646"/>
      <c r="DBE144" s="3647"/>
      <c r="DBF144" s="3646"/>
      <c r="DBG144" s="3643"/>
      <c r="DBH144" s="3643"/>
      <c r="DBI144" s="3647"/>
      <c r="DBJ144" s="3642"/>
      <c r="DBK144" s="3643"/>
      <c r="DBL144" s="3642"/>
      <c r="DBM144" s="3643"/>
      <c r="DBN144" s="3643"/>
      <c r="DBO144" s="3643"/>
      <c r="DBP144" s="3643"/>
      <c r="DBQ144" s="3644"/>
      <c r="DBR144" s="3645"/>
      <c r="DBS144" s="2386"/>
      <c r="DBT144" s="3646"/>
      <c r="DBU144" s="3647"/>
      <c r="DBV144" s="3648"/>
      <c r="DBW144" s="3646"/>
      <c r="DBX144" s="3647"/>
      <c r="DBY144" s="3646"/>
      <c r="DBZ144" s="3643"/>
      <c r="DCA144" s="3643"/>
      <c r="DCB144" s="3647"/>
      <c r="DCC144" s="3642"/>
      <c r="DCD144" s="3643"/>
      <c r="DCE144" s="3642"/>
      <c r="DCF144" s="3643"/>
      <c r="DCG144" s="3643"/>
      <c r="DCH144" s="3643"/>
      <c r="DCI144" s="3643"/>
      <c r="DCJ144" s="3644"/>
      <c r="DCK144" s="3645"/>
      <c r="DCL144" s="2386"/>
      <c r="DCM144" s="3646"/>
      <c r="DCN144" s="3647"/>
      <c r="DCO144" s="3648"/>
      <c r="DCP144" s="3646"/>
      <c r="DCQ144" s="3647"/>
      <c r="DCR144" s="3646"/>
      <c r="DCS144" s="3643"/>
      <c r="DCT144" s="3643"/>
      <c r="DCU144" s="3647"/>
      <c r="DCV144" s="3642"/>
      <c r="DCW144" s="3643"/>
      <c r="DCX144" s="3642"/>
      <c r="DCY144" s="3643"/>
      <c r="DCZ144" s="3643"/>
      <c r="DDA144" s="3643"/>
      <c r="DDB144" s="3643"/>
      <c r="DDC144" s="3644"/>
      <c r="DDD144" s="3645"/>
      <c r="DDE144" s="2386"/>
      <c r="DDF144" s="3646"/>
      <c r="DDG144" s="3647"/>
      <c r="DDH144" s="3648"/>
      <c r="DDI144" s="3646"/>
      <c r="DDJ144" s="3647"/>
      <c r="DDK144" s="3646"/>
      <c r="DDL144" s="3643"/>
      <c r="DDM144" s="3643"/>
      <c r="DDN144" s="3647"/>
      <c r="DDO144" s="3642"/>
      <c r="DDP144" s="3643"/>
      <c r="DDQ144" s="3642"/>
      <c r="DDR144" s="3643"/>
      <c r="DDS144" s="3643"/>
      <c r="DDT144" s="3643"/>
      <c r="DDU144" s="3643"/>
      <c r="DDV144" s="3644"/>
      <c r="DDW144" s="3645"/>
      <c r="DDX144" s="2386"/>
      <c r="DDY144" s="3646"/>
      <c r="DDZ144" s="3647"/>
      <c r="DEA144" s="3648"/>
      <c r="DEB144" s="3646"/>
      <c r="DEC144" s="3647"/>
      <c r="DED144" s="3646"/>
      <c r="DEE144" s="3643"/>
      <c r="DEF144" s="3643"/>
      <c r="DEG144" s="3647"/>
      <c r="DEH144" s="3642"/>
      <c r="DEI144" s="3643"/>
      <c r="DEJ144" s="3642"/>
      <c r="DEK144" s="3643"/>
      <c r="DEL144" s="3643"/>
      <c r="DEM144" s="3643"/>
      <c r="DEN144" s="3643"/>
      <c r="DEO144" s="3644"/>
      <c r="DEP144" s="3645"/>
      <c r="DEQ144" s="2386"/>
      <c r="DER144" s="3646"/>
      <c r="DES144" s="3647"/>
      <c r="DET144" s="3648"/>
      <c r="DEU144" s="3646"/>
      <c r="DEV144" s="3647"/>
      <c r="DEW144" s="3646"/>
      <c r="DEX144" s="3643"/>
      <c r="DEY144" s="3643"/>
      <c r="DEZ144" s="3647"/>
      <c r="DFA144" s="3642"/>
      <c r="DFB144" s="3643"/>
      <c r="DFC144" s="3642"/>
      <c r="DFD144" s="3643"/>
      <c r="DFE144" s="3643"/>
      <c r="DFF144" s="3643"/>
      <c r="DFG144" s="3643"/>
      <c r="DFH144" s="3644"/>
      <c r="DFI144" s="3645"/>
      <c r="DFJ144" s="2386"/>
      <c r="DFK144" s="3646"/>
      <c r="DFL144" s="3647"/>
      <c r="DFM144" s="3648"/>
      <c r="DFN144" s="3646"/>
      <c r="DFO144" s="3647"/>
      <c r="DFP144" s="3646"/>
      <c r="DFQ144" s="3643"/>
      <c r="DFR144" s="3643"/>
      <c r="DFS144" s="3647"/>
      <c r="DFT144" s="3642"/>
      <c r="DFU144" s="3643"/>
      <c r="DFV144" s="3642"/>
      <c r="DFW144" s="3643"/>
      <c r="DFX144" s="3643"/>
      <c r="DFY144" s="3643"/>
      <c r="DFZ144" s="3643"/>
      <c r="DGA144" s="3644"/>
      <c r="DGB144" s="3645"/>
      <c r="DGC144" s="2386"/>
      <c r="DGD144" s="3646"/>
      <c r="DGE144" s="3647"/>
      <c r="DGF144" s="3648"/>
      <c r="DGG144" s="3646"/>
      <c r="DGH144" s="3647"/>
      <c r="DGI144" s="3646"/>
      <c r="DGJ144" s="3643"/>
      <c r="DGK144" s="3643"/>
      <c r="DGL144" s="3647"/>
      <c r="DGM144" s="3642"/>
      <c r="DGN144" s="3643"/>
      <c r="DGO144" s="3642"/>
      <c r="DGP144" s="3643"/>
      <c r="DGQ144" s="3643"/>
      <c r="DGR144" s="3643"/>
      <c r="DGS144" s="3643"/>
      <c r="DGT144" s="3644"/>
      <c r="DGU144" s="3645"/>
      <c r="DGV144" s="2386"/>
      <c r="DGW144" s="3646"/>
      <c r="DGX144" s="3647"/>
      <c r="DGY144" s="3648"/>
      <c r="DGZ144" s="3646"/>
      <c r="DHA144" s="3647"/>
      <c r="DHB144" s="3646"/>
      <c r="DHC144" s="3643"/>
      <c r="DHD144" s="3643"/>
      <c r="DHE144" s="3647"/>
      <c r="DHF144" s="3642"/>
      <c r="DHG144" s="3643"/>
      <c r="DHH144" s="3642"/>
      <c r="DHI144" s="3643"/>
      <c r="DHJ144" s="3643"/>
      <c r="DHK144" s="3643"/>
      <c r="DHL144" s="3643"/>
      <c r="DHM144" s="3644"/>
      <c r="DHN144" s="3645"/>
      <c r="DHO144" s="2386"/>
      <c r="DHP144" s="3646"/>
      <c r="DHQ144" s="3647"/>
      <c r="DHR144" s="3648"/>
      <c r="DHS144" s="3646"/>
      <c r="DHT144" s="3647"/>
      <c r="DHU144" s="3646"/>
      <c r="DHV144" s="3643"/>
      <c r="DHW144" s="3643"/>
      <c r="DHX144" s="3647"/>
      <c r="DHY144" s="3642"/>
      <c r="DHZ144" s="3643"/>
      <c r="DIA144" s="3642"/>
      <c r="DIB144" s="3643"/>
      <c r="DIC144" s="3643"/>
      <c r="DID144" s="3643"/>
      <c r="DIE144" s="3643"/>
      <c r="DIF144" s="3644"/>
      <c r="DIG144" s="3645"/>
      <c r="DIH144" s="2386"/>
      <c r="DII144" s="3646"/>
      <c r="DIJ144" s="3647"/>
      <c r="DIK144" s="3648"/>
      <c r="DIL144" s="3646"/>
      <c r="DIM144" s="3647"/>
      <c r="DIN144" s="3646"/>
      <c r="DIO144" s="3643"/>
      <c r="DIP144" s="3643"/>
      <c r="DIQ144" s="3647"/>
      <c r="DIR144" s="3642"/>
      <c r="DIS144" s="3643"/>
      <c r="DIT144" s="3642"/>
      <c r="DIU144" s="3643"/>
      <c r="DIV144" s="3643"/>
      <c r="DIW144" s="3643"/>
      <c r="DIX144" s="3643"/>
      <c r="DIY144" s="3644"/>
      <c r="DIZ144" s="3645"/>
      <c r="DJA144" s="2386"/>
      <c r="DJB144" s="3646"/>
      <c r="DJC144" s="3647"/>
      <c r="DJD144" s="3648"/>
      <c r="DJE144" s="3646"/>
      <c r="DJF144" s="3647"/>
      <c r="DJG144" s="3646"/>
      <c r="DJH144" s="3643"/>
      <c r="DJI144" s="3643"/>
      <c r="DJJ144" s="3647"/>
      <c r="DJK144" s="3642"/>
      <c r="DJL144" s="3643"/>
      <c r="DJM144" s="3642"/>
      <c r="DJN144" s="3643"/>
      <c r="DJO144" s="3643"/>
      <c r="DJP144" s="3643"/>
      <c r="DJQ144" s="3643"/>
      <c r="DJR144" s="3644"/>
      <c r="DJS144" s="3645"/>
      <c r="DJT144" s="2386"/>
      <c r="DJU144" s="3646"/>
      <c r="DJV144" s="3647"/>
      <c r="DJW144" s="3648"/>
      <c r="DJX144" s="3646"/>
      <c r="DJY144" s="3647"/>
      <c r="DJZ144" s="3646"/>
      <c r="DKA144" s="3643"/>
      <c r="DKB144" s="3643"/>
      <c r="DKC144" s="3647"/>
      <c r="DKD144" s="3642"/>
      <c r="DKE144" s="3643"/>
      <c r="DKF144" s="3642"/>
      <c r="DKG144" s="3643"/>
      <c r="DKH144" s="3643"/>
      <c r="DKI144" s="3643"/>
      <c r="DKJ144" s="3643"/>
      <c r="DKK144" s="3644"/>
      <c r="DKL144" s="3645"/>
      <c r="DKM144" s="2386"/>
      <c r="DKN144" s="3646"/>
      <c r="DKO144" s="3647"/>
      <c r="DKP144" s="3648"/>
      <c r="DKQ144" s="3646"/>
      <c r="DKR144" s="3647"/>
      <c r="DKS144" s="3646"/>
      <c r="DKT144" s="3643"/>
      <c r="DKU144" s="3643"/>
      <c r="DKV144" s="3647"/>
      <c r="DKW144" s="3642"/>
      <c r="DKX144" s="3643"/>
      <c r="DKY144" s="3642"/>
      <c r="DKZ144" s="3643"/>
      <c r="DLA144" s="3643"/>
      <c r="DLB144" s="3643"/>
      <c r="DLC144" s="3643"/>
      <c r="DLD144" s="3644"/>
      <c r="DLE144" s="3645"/>
      <c r="DLF144" s="2386"/>
      <c r="DLG144" s="3646"/>
      <c r="DLH144" s="3647"/>
      <c r="DLI144" s="3648"/>
      <c r="DLJ144" s="3646"/>
      <c r="DLK144" s="3647"/>
      <c r="DLL144" s="3646"/>
      <c r="DLM144" s="3643"/>
      <c r="DLN144" s="3643"/>
      <c r="DLO144" s="3647"/>
      <c r="DLP144" s="3642"/>
      <c r="DLQ144" s="3643"/>
      <c r="DLR144" s="3642"/>
      <c r="DLS144" s="3643"/>
      <c r="DLT144" s="3643"/>
      <c r="DLU144" s="3643"/>
      <c r="DLV144" s="3643"/>
      <c r="DLW144" s="3644"/>
      <c r="DLX144" s="3645"/>
      <c r="DLY144" s="2386"/>
      <c r="DLZ144" s="3646"/>
      <c r="DMA144" s="3647"/>
      <c r="DMB144" s="3648"/>
      <c r="DMC144" s="3646"/>
      <c r="DMD144" s="3647"/>
      <c r="DME144" s="3646"/>
      <c r="DMF144" s="3643"/>
      <c r="DMG144" s="3643"/>
      <c r="DMH144" s="3647"/>
      <c r="DMI144" s="3642"/>
      <c r="DMJ144" s="3643"/>
      <c r="DMK144" s="3642"/>
      <c r="DML144" s="3643"/>
      <c r="DMM144" s="3643"/>
      <c r="DMN144" s="3643"/>
      <c r="DMO144" s="3643"/>
      <c r="DMP144" s="3644"/>
      <c r="DMQ144" s="3645"/>
      <c r="DMR144" s="2386"/>
      <c r="DMS144" s="3646"/>
      <c r="DMT144" s="3647"/>
      <c r="DMU144" s="3648"/>
      <c r="DMV144" s="3646"/>
      <c r="DMW144" s="3647"/>
      <c r="DMX144" s="3646"/>
      <c r="DMY144" s="3643"/>
      <c r="DMZ144" s="3643"/>
      <c r="DNA144" s="3647"/>
      <c r="DNB144" s="3642"/>
      <c r="DNC144" s="3643"/>
      <c r="DND144" s="3642"/>
      <c r="DNE144" s="3643"/>
      <c r="DNF144" s="3643"/>
      <c r="DNG144" s="3643"/>
      <c r="DNH144" s="3643"/>
      <c r="DNI144" s="3644"/>
      <c r="DNJ144" s="3645"/>
      <c r="DNK144" s="2386"/>
      <c r="DNL144" s="3646"/>
      <c r="DNM144" s="3647"/>
      <c r="DNN144" s="3648"/>
      <c r="DNO144" s="3646"/>
      <c r="DNP144" s="3647"/>
      <c r="DNQ144" s="3646"/>
      <c r="DNR144" s="3643"/>
      <c r="DNS144" s="3643"/>
      <c r="DNT144" s="3647"/>
      <c r="DNU144" s="3642"/>
      <c r="DNV144" s="3643"/>
      <c r="DNW144" s="3642"/>
      <c r="DNX144" s="3643"/>
      <c r="DNY144" s="3643"/>
      <c r="DNZ144" s="3643"/>
      <c r="DOA144" s="3643"/>
      <c r="DOB144" s="3644"/>
      <c r="DOC144" s="3645"/>
      <c r="DOD144" s="2386"/>
      <c r="DOE144" s="3646"/>
      <c r="DOF144" s="3647"/>
      <c r="DOG144" s="3648"/>
      <c r="DOH144" s="3646"/>
      <c r="DOI144" s="3647"/>
      <c r="DOJ144" s="3646"/>
      <c r="DOK144" s="3643"/>
      <c r="DOL144" s="3643"/>
      <c r="DOM144" s="3647"/>
      <c r="DON144" s="3642"/>
      <c r="DOO144" s="3643"/>
      <c r="DOP144" s="3642"/>
      <c r="DOQ144" s="3643"/>
      <c r="DOR144" s="3643"/>
      <c r="DOS144" s="3643"/>
      <c r="DOT144" s="3643"/>
      <c r="DOU144" s="3644"/>
      <c r="DOV144" s="3645"/>
      <c r="DOW144" s="2386"/>
      <c r="DOX144" s="3646"/>
      <c r="DOY144" s="3647"/>
      <c r="DOZ144" s="3648"/>
      <c r="DPA144" s="3646"/>
      <c r="DPB144" s="3647"/>
      <c r="DPC144" s="3646"/>
      <c r="DPD144" s="3643"/>
      <c r="DPE144" s="3643"/>
      <c r="DPF144" s="3647"/>
      <c r="DPG144" s="3642"/>
      <c r="DPH144" s="3643"/>
      <c r="DPI144" s="3642"/>
      <c r="DPJ144" s="3643"/>
      <c r="DPK144" s="3643"/>
      <c r="DPL144" s="3643"/>
      <c r="DPM144" s="3643"/>
      <c r="DPN144" s="3644"/>
      <c r="DPO144" s="3645"/>
      <c r="DPP144" s="2386"/>
      <c r="DPQ144" s="3646"/>
      <c r="DPR144" s="3647"/>
      <c r="DPS144" s="3648"/>
      <c r="DPT144" s="3646"/>
      <c r="DPU144" s="3647"/>
      <c r="DPV144" s="3646"/>
      <c r="DPW144" s="3643"/>
      <c r="DPX144" s="3643"/>
      <c r="DPY144" s="3647"/>
      <c r="DPZ144" s="3642"/>
      <c r="DQA144" s="3643"/>
      <c r="DQB144" s="3642"/>
      <c r="DQC144" s="3643"/>
      <c r="DQD144" s="3643"/>
      <c r="DQE144" s="3643"/>
      <c r="DQF144" s="3643"/>
      <c r="DQG144" s="3644"/>
      <c r="DQH144" s="3645"/>
      <c r="DQI144" s="2386"/>
      <c r="DQJ144" s="3646"/>
      <c r="DQK144" s="3647"/>
      <c r="DQL144" s="3648"/>
      <c r="DQM144" s="3646"/>
      <c r="DQN144" s="3647"/>
      <c r="DQO144" s="3646"/>
      <c r="DQP144" s="3643"/>
      <c r="DQQ144" s="3643"/>
      <c r="DQR144" s="3647"/>
      <c r="DQS144" s="3642"/>
      <c r="DQT144" s="3643"/>
      <c r="DQU144" s="3642"/>
      <c r="DQV144" s="3643"/>
      <c r="DQW144" s="3643"/>
      <c r="DQX144" s="3643"/>
      <c r="DQY144" s="3643"/>
      <c r="DQZ144" s="3644"/>
      <c r="DRA144" s="3645"/>
      <c r="DRB144" s="2386"/>
      <c r="DRC144" s="3646"/>
      <c r="DRD144" s="3647"/>
      <c r="DRE144" s="3648"/>
      <c r="DRF144" s="3646"/>
      <c r="DRG144" s="3647"/>
      <c r="DRH144" s="3646"/>
      <c r="DRI144" s="3643"/>
      <c r="DRJ144" s="3643"/>
      <c r="DRK144" s="3647"/>
      <c r="DRL144" s="3642"/>
      <c r="DRM144" s="3643"/>
      <c r="DRN144" s="3642"/>
      <c r="DRO144" s="3643"/>
      <c r="DRP144" s="3643"/>
      <c r="DRQ144" s="3643"/>
      <c r="DRR144" s="3643"/>
      <c r="DRS144" s="3644"/>
      <c r="DRT144" s="3645"/>
      <c r="DRU144" s="2386"/>
      <c r="DRV144" s="3646"/>
      <c r="DRW144" s="3647"/>
      <c r="DRX144" s="3648"/>
      <c r="DRY144" s="3646"/>
      <c r="DRZ144" s="3647"/>
      <c r="DSA144" s="3646"/>
      <c r="DSB144" s="3643"/>
      <c r="DSC144" s="3643"/>
      <c r="DSD144" s="3647"/>
      <c r="DSE144" s="3642"/>
      <c r="DSF144" s="3643"/>
      <c r="DSG144" s="3642"/>
      <c r="DSH144" s="3643"/>
      <c r="DSI144" s="3643"/>
      <c r="DSJ144" s="3643"/>
      <c r="DSK144" s="3643"/>
      <c r="DSL144" s="3644"/>
      <c r="DSM144" s="3645"/>
      <c r="DSN144" s="2386"/>
      <c r="DSO144" s="3646"/>
      <c r="DSP144" s="3647"/>
      <c r="DSQ144" s="3648"/>
      <c r="DSR144" s="3646"/>
      <c r="DSS144" s="3647"/>
      <c r="DST144" s="3646"/>
      <c r="DSU144" s="3643"/>
      <c r="DSV144" s="3643"/>
      <c r="DSW144" s="3647"/>
      <c r="DSX144" s="3642"/>
      <c r="DSY144" s="3643"/>
      <c r="DSZ144" s="3642"/>
      <c r="DTA144" s="3643"/>
      <c r="DTB144" s="3643"/>
      <c r="DTC144" s="3643"/>
      <c r="DTD144" s="3643"/>
      <c r="DTE144" s="3644"/>
      <c r="DTF144" s="3645"/>
      <c r="DTG144" s="2386"/>
      <c r="DTH144" s="3646"/>
      <c r="DTI144" s="3647"/>
      <c r="DTJ144" s="3648"/>
      <c r="DTK144" s="3646"/>
      <c r="DTL144" s="3647"/>
      <c r="DTM144" s="3646"/>
      <c r="DTN144" s="3643"/>
      <c r="DTO144" s="3643"/>
      <c r="DTP144" s="3647"/>
      <c r="DTQ144" s="3642"/>
      <c r="DTR144" s="3643"/>
      <c r="DTS144" s="3642"/>
      <c r="DTT144" s="3643"/>
      <c r="DTU144" s="3643"/>
      <c r="DTV144" s="3643"/>
      <c r="DTW144" s="3643"/>
      <c r="DTX144" s="3644"/>
      <c r="DTY144" s="3645"/>
      <c r="DTZ144" s="2386"/>
      <c r="DUA144" s="3646"/>
      <c r="DUB144" s="3647"/>
      <c r="DUC144" s="3648"/>
      <c r="DUD144" s="3646"/>
      <c r="DUE144" s="3647"/>
      <c r="DUF144" s="3646"/>
      <c r="DUG144" s="3643"/>
      <c r="DUH144" s="3643"/>
      <c r="DUI144" s="3647"/>
      <c r="DUJ144" s="3642"/>
      <c r="DUK144" s="3643"/>
      <c r="DUL144" s="3642"/>
      <c r="DUM144" s="3643"/>
      <c r="DUN144" s="3643"/>
      <c r="DUO144" s="3643"/>
      <c r="DUP144" s="3643"/>
      <c r="DUQ144" s="3644"/>
      <c r="DUR144" s="3645"/>
      <c r="DUS144" s="2386"/>
      <c r="DUT144" s="3646"/>
      <c r="DUU144" s="3647"/>
      <c r="DUV144" s="3648"/>
      <c r="DUW144" s="3646"/>
      <c r="DUX144" s="3647"/>
      <c r="DUY144" s="3646"/>
      <c r="DUZ144" s="3643"/>
      <c r="DVA144" s="3643"/>
      <c r="DVB144" s="3647"/>
      <c r="DVC144" s="3642"/>
      <c r="DVD144" s="3643"/>
      <c r="DVE144" s="3642"/>
      <c r="DVF144" s="3643"/>
      <c r="DVG144" s="3643"/>
      <c r="DVH144" s="3643"/>
      <c r="DVI144" s="3643"/>
      <c r="DVJ144" s="3644"/>
      <c r="DVK144" s="3645"/>
      <c r="DVL144" s="2386"/>
      <c r="DVM144" s="3646"/>
      <c r="DVN144" s="3647"/>
      <c r="DVO144" s="3648"/>
      <c r="DVP144" s="3646"/>
      <c r="DVQ144" s="3647"/>
      <c r="DVR144" s="3646"/>
      <c r="DVS144" s="3643"/>
      <c r="DVT144" s="3643"/>
      <c r="DVU144" s="3647"/>
      <c r="DVV144" s="3642"/>
      <c r="DVW144" s="3643"/>
      <c r="DVX144" s="3642"/>
      <c r="DVY144" s="3643"/>
      <c r="DVZ144" s="3643"/>
      <c r="DWA144" s="3643"/>
      <c r="DWB144" s="3643"/>
      <c r="DWC144" s="3644"/>
      <c r="DWD144" s="3645"/>
      <c r="DWE144" s="2386"/>
      <c r="DWF144" s="3646"/>
      <c r="DWG144" s="3647"/>
      <c r="DWH144" s="3648"/>
      <c r="DWI144" s="3646"/>
      <c r="DWJ144" s="3647"/>
      <c r="DWK144" s="3646"/>
      <c r="DWL144" s="3643"/>
      <c r="DWM144" s="3643"/>
      <c r="DWN144" s="3647"/>
      <c r="DWO144" s="3642"/>
      <c r="DWP144" s="3643"/>
      <c r="DWQ144" s="3642"/>
      <c r="DWR144" s="3643"/>
      <c r="DWS144" s="3643"/>
      <c r="DWT144" s="3643"/>
      <c r="DWU144" s="3643"/>
      <c r="DWV144" s="3644"/>
      <c r="DWW144" s="3645"/>
      <c r="DWX144" s="2386"/>
      <c r="DWY144" s="3646"/>
      <c r="DWZ144" s="3647"/>
      <c r="DXA144" s="3648"/>
      <c r="DXB144" s="3646"/>
      <c r="DXC144" s="3647"/>
      <c r="DXD144" s="3646"/>
      <c r="DXE144" s="3643"/>
      <c r="DXF144" s="3643"/>
      <c r="DXG144" s="3647"/>
      <c r="DXH144" s="3642"/>
      <c r="DXI144" s="3643"/>
      <c r="DXJ144" s="3642"/>
      <c r="DXK144" s="3643"/>
      <c r="DXL144" s="3643"/>
      <c r="DXM144" s="3643"/>
      <c r="DXN144" s="3643"/>
      <c r="DXO144" s="3644"/>
      <c r="DXP144" s="3645"/>
      <c r="DXQ144" s="2386"/>
      <c r="DXR144" s="3646"/>
      <c r="DXS144" s="3647"/>
      <c r="DXT144" s="3648"/>
      <c r="DXU144" s="3646"/>
      <c r="DXV144" s="3647"/>
      <c r="DXW144" s="3646"/>
      <c r="DXX144" s="3643"/>
      <c r="DXY144" s="3643"/>
      <c r="DXZ144" s="3647"/>
      <c r="DYA144" s="3642"/>
      <c r="DYB144" s="3643"/>
      <c r="DYC144" s="3642"/>
      <c r="DYD144" s="3643"/>
      <c r="DYE144" s="3643"/>
      <c r="DYF144" s="3643"/>
      <c r="DYG144" s="3643"/>
      <c r="DYH144" s="3644"/>
      <c r="DYI144" s="3645"/>
      <c r="DYJ144" s="2386"/>
      <c r="DYK144" s="3646"/>
      <c r="DYL144" s="3647"/>
      <c r="DYM144" s="3648"/>
      <c r="DYN144" s="3646"/>
      <c r="DYO144" s="3647"/>
      <c r="DYP144" s="3646"/>
      <c r="DYQ144" s="3643"/>
      <c r="DYR144" s="3643"/>
      <c r="DYS144" s="3647"/>
      <c r="DYT144" s="3642"/>
      <c r="DYU144" s="3643"/>
      <c r="DYV144" s="3642"/>
      <c r="DYW144" s="3643"/>
      <c r="DYX144" s="3643"/>
      <c r="DYY144" s="3643"/>
      <c r="DYZ144" s="3643"/>
      <c r="DZA144" s="3644"/>
      <c r="DZB144" s="3645"/>
      <c r="DZC144" s="2386"/>
      <c r="DZD144" s="3646"/>
      <c r="DZE144" s="3647"/>
      <c r="DZF144" s="3648"/>
      <c r="DZG144" s="3646"/>
      <c r="DZH144" s="3647"/>
      <c r="DZI144" s="3646"/>
      <c r="DZJ144" s="3643"/>
      <c r="DZK144" s="3643"/>
      <c r="DZL144" s="3647"/>
      <c r="DZM144" s="3642"/>
      <c r="DZN144" s="3643"/>
      <c r="DZO144" s="3642"/>
      <c r="DZP144" s="3643"/>
      <c r="DZQ144" s="3643"/>
      <c r="DZR144" s="3643"/>
      <c r="DZS144" s="3643"/>
      <c r="DZT144" s="3644"/>
      <c r="DZU144" s="3645"/>
      <c r="DZV144" s="2386"/>
      <c r="DZW144" s="3646"/>
      <c r="DZX144" s="3647"/>
      <c r="DZY144" s="3648"/>
      <c r="DZZ144" s="3646"/>
      <c r="EAA144" s="3647"/>
      <c r="EAB144" s="3646"/>
      <c r="EAC144" s="3643"/>
      <c r="EAD144" s="3643"/>
      <c r="EAE144" s="3647"/>
      <c r="EAF144" s="3642"/>
      <c r="EAG144" s="3643"/>
      <c r="EAH144" s="3642"/>
      <c r="EAI144" s="3643"/>
      <c r="EAJ144" s="3643"/>
      <c r="EAK144" s="3643"/>
      <c r="EAL144" s="3643"/>
      <c r="EAM144" s="3644"/>
      <c r="EAN144" s="3645"/>
      <c r="EAO144" s="2386"/>
      <c r="EAP144" s="3646"/>
      <c r="EAQ144" s="3647"/>
      <c r="EAR144" s="3648"/>
      <c r="EAS144" s="3646"/>
      <c r="EAT144" s="3647"/>
      <c r="EAU144" s="3646"/>
      <c r="EAV144" s="3643"/>
      <c r="EAW144" s="3643"/>
      <c r="EAX144" s="3647"/>
      <c r="EAY144" s="3642"/>
      <c r="EAZ144" s="3643"/>
      <c r="EBA144" s="3642"/>
      <c r="EBB144" s="3643"/>
      <c r="EBC144" s="3643"/>
      <c r="EBD144" s="3643"/>
      <c r="EBE144" s="3643"/>
      <c r="EBF144" s="3644"/>
      <c r="EBG144" s="3645"/>
      <c r="EBH144" s="2386"/>
      <c r="EBI144" s="3646"/>
      <c r="EBJ144" s="3647"/>
      <c r="EBK144" s="3648"/>
      <c r="EBL144" s="3646"/>
      <c r="EBM144" s="3647"/>
      <c r="EBN144" s="3646"/>
      <c r="EBO144" s="3643"/>
      <c r="EBP144" s="3643"/>
      <c r="EBQ144" s="3647"/>
      <c r="EBR144" s="3642"/>
      <c r="EBS144" s="3643"/>
      <c r="EBT144" s="3642"/>
      <c r="EBU144" s="3643"/>
      <c r="EBV144" s="3643"/>
      <c r="EBW144" s="3643"/>
      <c r="EBX144" s="3643"/>
      <c r="EBY144" s="3644"/>
      <c r="EBZ144" s="3645"/>
      <c r="ECA144" s="2386"/>
      <c r="ECB144" s="3646"/>
      <c r="ECC144" s="3647"/>
      <c r="ECD144" s="3648"/>
      <c r="ECE144" s="3646"/>
      <c r="ECF144" s="3647"/>
      <c r="ECG144" s="3646"/>
      <c r="ECH144" s="3643"/>
      <c r="ECI144" s="3643"/>
      <c r="ECJ144" s="3647"/>
      <c r="ECK144" s="3642"/>
      <c r="ECL144" s="3643"/>
      <c r="ECM144" s="3642"/>
      <c r="ECN144" s="3643"/>
      <c r="ECO144" s="3643"/>
      <c r="ECP144" s="3643"/>
      <c r="ECQ144" s="3643"/>
      <c r="ECR144" s="3644"/>
      <c r="ECS144" s="3645"/>
      <c r="ECT144" s="2386"/>
      <c r="ECU144" s="3646"/>
      <c r="ECV144" s="3647"/>
      <c r="ECW144" s="3648"/>
      <c r="ECX144" s="3646"/>
      <c r="ECY144" s="3647"/>
      <c r="ECZ144" s="3646"/>
      <c r="EDA144" s="3643"/>
      <c r="EDB144" s="3643"/>
      <c r="EDC144" s="3647"/>
      <c r="EDD144" s="3642"/>
      <c r="EDE144" s="3643"/>
      <c r="EDF144" s="3642"/>
      <c r="EDG144" s="3643"/>
      <c r="EDH144" s="3643"/>
      <c r="EDI144" s="3643"/>
      <c r="EDJ144" s="3643"/>
      <c r="EDK144" s="3644"/>
      <c r="EDL144" s="3645"/>
      <c r="EDM144" s="2386"/>
      <c r="EDN144" s="3646"/>
      <c r="EDO144" s="3647"/>
      <c r="EDP144" s="3648"/>
      <c r="EDQ144" s="3646"/>
      <c r="EDR144" s="3647"/>
      <c r="EDS144" s="3646"/>
      <c r="EDT144" s="3643"/>
      <c r="EDU144" s="3643"/>
      <c r="EDV144" s="3647"/>
      <c r="EDW144" s="3642"/>
      <c r="EDX144" s="3643"/>
      <c r="EDY144" s="3642"/>
      <c r="EDZ144" s="3643"/>
      <c r="EEA144" s="3643"/>
      <c r="EEB144" s="3643"/>
      <c r="EEC144" s="3643"/>
      <c r="EED144" s="3644"/>
      <c r="EEE144" s="3645"/>
      <c r="EEF144" s="2386"/>
      <c r="EEG144" s="3646"/>
      <c r="EEH144" s="3647"/>
      <c r="EEI144" s="3648"/>
      <c r="EEJ144" s="3646"/>
      <c r="EEK144" s="3647"/>
      <c r="EEL144" s="3646"/>
      <c r="EEM144" s="3643"/>
      <c r="EEN144" s="3643"/>
      <c r="EEO144" s="3647"/>
      <c r="EEP144" s="3642"/>
      <c r="EEQ144" s="3643"/>
      <c r="EER144" s="3642"/>
      <c r="EES144" s="3643"/>
      <c r="EET144" s="3643"/>
      <c r="EEU144" s="3643"/>
      <c r="EEV144" s="3643"/>
      <c r="EEW144" s="3644"/>
      <c r="EEX144" s="3645"/>
      <c r="EEY144" s="2386"/>
      <c r="EEZ144" s="3646"/>
      <c r="EFA144" s="3647"/>
      <c r="EFB144" s="3648"/>
      <c r="EFC144" s="3646"/>
      <c r="EFD144" s="3647"/>
      <c r="EFE144" s="3646"/>
      <c r="EFF144" s="3643"/>
      <c r="EFG144" s="3643"/>
      <c r="EFH144" s="3647"/>
      <c r="EFI144" s="3642"/>
      <c r="EFJ144" s="3643"/>
      <c r="EFK144" s="3642"/>
      <c r="EFL144" s="3643"/>
      <c r="EFM144" s="3643"/>
      <c r="EFN144" s="3643"/>
      <c r="EFO144" s="3643"/>
      <c r="EFP144" s="3644"/>
      <c r="EFQ144" s="3645"/>
      <c r="EFR144" s="2386"/>
      <c r="EFS144" s="3646"/>
      <c r="EFT144" s="3647"/>
      <c r="EFU144" s="3648"/>
      <c r="EFV144" s="3646"/>
      <c r="EFW144" s="3647"/>
      <c r="EFX144" s="3646"/>
      <c r="EFY144" s="3643"/>
      <c r="EFZ144" s="3643"/>
      <c r="EGA144" s="3647"/>
      <c r="EGB144" s="3642"/>
      <c r="EGC144" s="3643"/>
      <c r="EGD144" s="3642"/>
      <c r="EGE144" s="3643"/>
      <c r="EGF144" s="3643"/>
      <c r="EGG144" s="3643"/>
      <c r="EGH144" s="3643"/>
      <c r="EGI144" s="3644"/>
      <c r="EGJ144" s="3645"/>
      <c r="EGK144" s="2386"/>
      <c r="EGL144" s="3646"/>
      <c r="EGM144" s="3647"/>
      <c r="EGN144" s="3648"/>
      <c r="EGO144" s="3646"/>
      <c r="EGP144" s="3647"/>
      <c r="EGQ144" s="3646"/>
      <c r="EGR144" s="3643"/>
      <c r="EGS144" s="3643"/>
      <c r="EGT144" s="3647"/>
      <c r="EGU144" s="3642"/>
      <c r="EGV144" s="3643"/>
      <c r="EGW144" s="3642"/>
      <c r="EGX144" s="3643"/>
      <c r="EGY144" s="3643"/>
      <c r="EGZ144" s="3643"/>
      <c r="EHA144" s="3643"/>
      <c r="EHB144" s="3644"/>
      <c r="EHC144" s="3645"/>
      <c r="EHD144" s="2386"/>
      <c r="EHE144" s="3646"/>
      <c r="EHF144" s="3647"/>
      <c r="EHG144" s="3648"/>
      <c r="EHH144" s="3646"/>
      <c r="EHI144" s="3647"/>
      <c r="EHJ144" s="3646"/>
      <c r="EHK144" s="3643"/>
      <c r="EHL144" s="3643"/>
      <c r="EHM144" s="3647"/>
      <c r="EHN144" s="3642"/>
      <c r="EHO144" s="3643"/>
      <c r="EHP144" s="3642"/>
      <c r="EHQ144" s="3643"/>
      <c r="EHR144" s="3643"/>
      <c r="EHS144" s="3643"/>
      <c r="EHT144" s="3643"/>
      <c r="EHU144" s="3644"/>
      <c r="EHV144" s="3645"/>
      <c r="EHW144" s="2386"/>
      <c r="EHX144" s="3646"/>
      <c r="EHY144" s="3647"/>
      <c r="EHZ144" s="3648"/>
      <c r="EIA144" s="3646"/>
      <c r="EIB144" s="3647"/>
      <c r="EIC144" s="3646"/>
      <c r="EID144" s="3643"/>
      <c r="EIE144" s="3643"/>
      <c r="EIF144" s="3647"/>
      <c r="EIG144" s="3642"/>
      <c r="EIH144" s="3643"/>
      <c r="EII144" s="3642"/>
      <c r="EIJ144" s="3643"/>
      <c r="EIK144" s="3643"/>
      <c r="EIL144" s="3643"/>
      <c r="EIM144" s="3643"/>
      <c r="EIN144" s="3644"/>
      <c r="EIO144" s="3645"/>
      <c r="EIP144" s="2386"/>
      <c r="EIQ144" s="3646"/>
      <c r="EIR144" s="3647"/>
      <c r="EIS144" s="3648"/>
      <c r="EIT144" s="3646"/>
      <c r="EIU144" s="3647"/>
      <c r="EIV144" s="3646"/>
      <c r="EIW144" s="3643"/>
      <c r="EIX144" s="3643"/>
      <c r="EIY144" s="3647"/>
      <c r="EIZ144" s="3642"/>
      <c r="EJA144" s="3643"/>
      <c r="EJB144" s="3642"/>
      <c r="EJC144" s="3643"/>
      <c r="EJD144" s="3643"/>
      <c r="EJE144" s="3643"/>
      <c r="EJF144" s="3643"/>
      <c r="EJG144" s="3644"/>
      <c r="EJH144" s="3645"/>
      <c r="EJI144" s="2386"/>
      <c r="EJJ144" s="3646"/>
      <c r="EJK144" s="3647"/>
      <c r="EJL144" s="3648"/>
      <c r="EJM144" s="3646"/>
      <c r="EJN144" s="3647"/>
      <c r="EJO144" s="3646"/>
      <c r="EJP144" s="3643"/>
      <c r="EJQ144" s="3643"/>
      <c r="EJR144" s="3647"/>
      <c r="EJS144" s="3642"/>
      <c r="EJT144" s="3643"/>
      <c r="EJU144" s="3642"/>
      <c r="EJV144" s="3643"/>
      <c r="EJW144" s="3643"/>
      <c r="EJX144" s="3643"/>
      <c r="EJY144" s="3643"/>
      <c r="EJZ144" s="3644"/>
      <c r="EKA144" s="3645"/>
      <c r="EKB144" s="2386"/>
      <c r="EKC144" s="3646"/>
      <c r="EKD144" s="3647"/>
      <c r="EKE144" s="3648"/>
      <c r="EKF144" s="3646"/>
      <c r="EKG144" s="3647"/>
      <c r="EKH144" s="3646"/>
      <c r="EKI144" s="3643"/>
      <c r="EKJ144" s="3643"/>
      <c r="EKK144" s="3647"/>
      <c r="EKL144" s="3642"/>
      <c r="EKM144" s="3643"/>
      <c r="EKN144" s="3642"/>
      <c r="EKO144" s="3643"/>
      <c r="EKP144" s="3643"/>
      <c r="EKQ144" s="3643"/>
      <c r="EKR144" s="3643"/>
      <c r="EKS144" s="3644"/>
      <c r="EKT144" s="3645"/>
      <c r="EKU144" s="2386"/>
      <c r="EKV144" s="3646"/>
      <c r="EKW144" s="3647"/>
      <c r="EKX144" s="3648"/>
      <c r="EKY144" s="3646"/>
      <c r="EKZ144" s="3647"/>
      <c r="ELA144" s="3646"/>
      <c r="ELB144" s="3643"/>
      <c r="ELC144" s="3643"/>
      <c r="ELD144" s="3647"/>
      <c r="ELE144" s="3642"/>
      <c r="ELF144" s="3643"/>
      <c r="ELG144" s="3642"/>
      <c r="ELH144" s="3643"/>
      <c r="ELI144" s="3643"/>
      <c r="ELJ144" s="3643"/>
      <c r="ELK144" s="3643"/>
      <c r="ELL144" s="3644"/>
      <c r="ELM144" s="3645"/>
      <c r="ELN144" s="2386"/>
      <c r="ELO144" s="3646"/>
      <c r="ELP144" s="3647"/>
      <c r="ELQ144" s="3648"/>
      <c r="ELR144" s="3646"/>
      <c r="ELS144" s="3647"/>
      <c r="ELT144" s="3646"/>
      <c r="ELU144" s="3643"/>
      <c r="ELV144" s="3643"/>
      <c r="ELW144" s="3647"/>
      <c r="ELX144" s="3642"/>
      <c r="ELY144" s="3643"/>
      <c r="ELZ144" s="3642"/>
      <c r="EMA144" s="3643"/>
      <c r="EMB144" s="3643"/>
      <c r="EMC144" s="3643"/>
      <c r="EMD144" s="3643"/>
      <c r="EME144" s="3644"/>
      <c r="EMF144" s="3645"/>
      <c r="EMG144" s="2386"/>
      <c r="EMH144" s="3646"/>
      <c r="EMI144" s="3647"/>
      <c r="EMJ144" s="3648"/>
      <c r="EMK144" s="3646"/>
      <c r="EML144" s="3647"/>
      <c r="EMM144" s="3646"/>
      <c r="EMN144" s="3643"/>
      <c r="EMO144" s="3643"/>
      <c r="EMP144" s="3647"/>
      <c r="EMQ144" s="3642"/>
      <c r="EMR144" s="3643"/>
      <c r="EMS144" s="3642"/>
      <c r="EMT144" s="3643"/>
      <c r="EMU144" s="3643"/>
      <c r="EMV144" s="3643"/>
      <c r="EMW144" s="3643"/>
      <c r="EMX144" s="3644"/>
      <c r="EMY144" s="3645"/>
      <c r="EMZ144" s="2386"/>
      <c r="ENA144" s="3646"/>
      <c r="ENB144" s="3647"/>
      <c r="ENC144" s="3648"/>
      <c r="END144" s="3646"/>
      <c r="ENE144" s="3647"/>
      <c r="ENF144" s="3646"/>
      <c r="ENG144" s="3643"/>
      <c r="ENH144" s="3643"/>
      <c r="ENI144" s="3647"/>
      <c r="ENJ144" s="3642"/>
      <c r="ENK144" s="3643"/>
      <c r="ENL144" s="3642"/>
      <c r="ENM144" s="3643"/>
      <c r="ENN144" s="3643"/>
      <c r="ENO144" s="3643"/>
      <c r="ENP144" s="3643"/>
      <c r="ENQ144" s="3644"/>
      <c r="ENR144" s="3645"/>
      <c r="ENS144" s="2386"/>
      <c r="ENT144" s="3646"/>
      <c r="ENU144" s="3647"/>
      <c r="ENV144" s="3648"/>
      <c r="ENW144" s="3646"/>
      <c r="ENX144" s="3647"/>
      <c r="ENY144" s="3646"/>
      <c r="ENZ144" s="3643"/>
      <c r="EOA144" s="3643"/>
      <c r="EOB144" s="3647"/>
      <c r="EOC144" s="3642"/>
      <c r="EOD144" s="3643"/>
      <c r="EOE144" s="3642"/>
      <c r="EOF144" s="3643"/>
      <c r="EOG144" s="3643"/>
      <c r="EOH144" s="3643"/>
      <c r="EOI144" s="3643"/>
      <c r="EOJ144" s="3644"/>
      <c r="EOK144" s="3645"/>
      <c r="EOL144" s="2386"/>
      <c r="EOM144" s="3646"/>
      <c r="EON144" s="3647"/>
      <c r="EOO144" s="3648"/>
      <c r="EOP144" s="3646"/>
      <c r="EOQ144" s="3647"/>
      <c r="EOR144" s="3646"/>
      <c r="EOS144" s="3643"/>
      <c r="EOT144" s="3643"/>
      <c r="EOU144" s="3647"/>
      <c r="EOV144" s="3642"/>
      <c r="EOW144" s="3643"/>
      <c r="EOX144" s="3642"/>
      <c r="EOY144" s="3643"/>
      <c r="EOZ144" s="3643"/>
      <c r="EPA144" s="3643"/>
      <c r="EPB144" s="3643"/>
      <c r="EPC144" s="3644"/>
      <c r="EPD144" s="3645"/>
      <c r="EPE144" s="2386"/>
      <c r="EPF144" s="3646"/>
      <c r="EPG144" s="3647"/>
      <c r="EPH144" s="3648"/>
      <c r="EPI144" s="3646"/>
      <c r="EPJ144" s="3647"/>
      <c r="EPK144" s="3646"/>
      <c r="EPL144" s="3643"/>
      <c r="EPM144" s="3643"/>
      <c r="EPN144" s="3647"/>
      <c r="EPO144" s="3642"/>
      <c r="EPP144" s="3643"/>
      <c r="EPQ144" s="3642"/>
      <c r="EPR144" s="3643"/>
      <c r="EPS144" s="3643"/>
      <c r="EPT144" s="3643"/>
      <c r="EPU144" s="3643"/>
      <c r="EPV144" s="3644"/>
      <c r="EPW144" s="3645"/>
      <c r="EPX144" s="2386"/>
      <c r="EPY144" s="3646"/>
      <c r="EPZ144" s="3647"/>
      <c r="EQA144" s="3648"/>
      <c r="EQB144" s="3646"/>
      <c r="EQC144" s="3647"/>
      <c r="EQD144" s="3646"/>
      <c r="EQE144" s="3643"/>
      <c r="EQF144" s="3643"/>
      <c r="EQG144" s="3647"/>
      <c r="EQH144" s="3642"/>
      <c r="EQI144" s="3643"/>
      <c r="EQJ144" s="3642"/>
      <c r="EQK144" s="3643"/>
      <c r="EQL144" s="3643"/>
      <c r="EQM144" s="3643"/>
      <c r="EQN144" s="3643"/>
      <c r="EQO144" s="3644"/>
      <c r="EQP144" s="3645"/>
      <c r="EQQ144" s="2386"/>
      <c r="EQR144" s="3646"/>
      <c r="EQS144" s="3647"/>
      <c r="EQT144" s="3648"/>
      <c r="EQU144" s="3646"/>
      <c r="EQV144" s="3647"/>
      <c r="EQW144" s="3646"/>
      <c r="EQX144" s="3643"/>
      <c r="EQY144" s="3643"/>
      <c r="EQZ144" s="3647"/>
      <c r="ERA144" s="3642"/>
      <c r="ERB144" s="3643"/>
      <c r="ERC144" s="3642"/>
      <c r="ERD144" s="3643"/>
      <c r="ERE144" s="3643"/>
      <c r="ERF144" s="3643"/>
      <c r="ERG144" s="3643"/>
      <c r="ERH144" s="3644"/>
      <c r="ERI144" s="3645"/>
      <c r="ERJ144" s="2386"/>
      <c r="ERK144" s="3646"/>
      <c r="ERL144" s="3647"/>
      <c r="ERM144" s="3648"/>
      <c r="ERN144" s="3646"/>
      <c r="ERO144" s="3647"/>
      <c r="ERP144" s="3646"/>
      <c r="ERQ144" s="3643"/>
      <c r="ERR144" s="3643"/>
      <c r="ERS144" s="3647"/>
      <c r="ERT144" s="3642"/>
      <c r="ERU144" s="3643"/>
      <c r="ERV144" s="3642"/>
      <c r="ERW144" s="3643"/>
      <c r="ERX144" s="3643"/>
      <c r="ERY144" s="3643"/>
      <c r="ERZ144" s="3643"/>
      <c r="ESA144" s="3644"/>
      <c r="ESB144" s="3645"/>
      <c r="ESC144" s="2386"/>
      <c r="ESD144" s="3646"/>
      <c r="ESE144" s="3647"/>
      <c r="ESF144" s="3648"/>
      <c r="ESG144" s="3646"/>
      <c r="ESH144" s="3647"/>
      <c r="ESI144" s="3646"/>
      <c r="ESJ144" s="3643"/>
      <c r="ESK144" s="3643"/>
      <c r="ESL144" s="3647"/>
      <c r="ESM144" s="3642"/>
      <c r="ESN144" s="3643"/>
      <c r="ESO144" s="3642"/>
      <c r="ESP144" s="3643"/>
      <c r="ESQ144" s="3643"/>
      <c r="ESR144" s="3643"/>
      <c r="ESS144" s="3643"/>
      <c r="EST144" s="3644"/>
      <c r="ESU144" s="3645"/>
      <c r="ESV144" s="2386"/>
      <c r="ESW144" s="3646"/>
      <c r="ESX144" s="3647"/>
      <c r="ESY144" s="3648"/>
      <c r="ESZ144" s="3646"/>
      <c r="ETA144" s="3647"/>
      <c r="ETB144" s="3646"/>
      <c r="ETC144" s="3643"/>
      <c r="ETD144" s="3643"/>
      <c r="ETE144" s="3647"/>
      <c r="ETF144" s="3642"/>
      <c r="ETG144" s="3643"/>
      <c r="ETH144" s="3642"/>
      <c r="ETI144" s="3643"/>
      <c r="ETJ144" s="3643"/>
      <c r="ETK144" s="3643"/>
      <c r="ETL144" s="3643"/>
      <c r="ETM144" s="3644"/>
      <c r="ETN144" s="3645"/>
      <c r="ETO144" s="2386"/>
      <c r="ETP144" s="3646"/>
      <c r="ETQ144" s="3647"/>
      <c r="ETR144" s="3648"/>
      <c r="ETS144" s="3646"/>
      <c r="ETT144" s="3647"/>
      <c r="ETU144" s="3646"/>
      <c r="ETV144" s="3643"/>
      <c r="ETW144" s="3643"/>
      <c r="ETX144" s="3647"/>
      <c r="ETY144" s="3642"/>
      <c r="ETZ144" s="3643"/>
      <c r="EUA144" s="3642"/>
      <c r="EUB144" s="3643"/>
      <c r="EUC144" s="3643"/>
      <c r="EUD144" s="3643"/>
      <c r="EUE144" s="3643"/>
      <c r="EUF144" s="3644"/>
      <c r="EUG144" s="3645"/>
      <c r="EUH144" s="2386"/>
      <c r="EUI144" s="3646"/>
      <c r="EUJ144" s="3647"/>
      <c r="EUK144" s="3648"/>
      <c r="EUL144" s="3646"/>
      <c r="EUM144" s="3647"/>
      <c r="EUN144" s="3646"/>
      <c r="EUO144" s="3643"/>
      <c r="EUP144" s="3643"/>
      <c r="EUQ144" s="3647"/>
      <c r="EUR144" s="3642"/>
      <c r="EUS144" s="3643"/>
      <c r="EUT144" s="3642"/>
      <c r="EUU144" s="3643"/>
      <c r="EUV144" s="3643"/>
      <c r="EUW144" s="3643"/>
      <c r="EUX144" s="3643"/>
      <c r="EUY144" s="3644"/>
      <c r="EUZ144" s="3645"/>
      <c r="EVA144" s="2386"/>
      <c r="EVB144" s="3646"/>
      <c r="EVC144" s="3647"/>
      <c r="EVD144" s="3648"/>
      <c r="EVE144" s="3646"/>
      <c r="EVF144" s="3647"/>
      <c r="EVG144" s="3646"/>
      <c r="EVH144" s="3643"/>
      <c r="EVI144" s="3643"/>
      <c r="EVJ144" s="3647"/>
      <c r="EVK144" s="3642"/>
      <c r="EVL144" s="3643"/>
      <c r="EVM144" s="3642"/>
      <c r="EVN144" s="3643"/>
      <c r="EVO144" s="3643"/>
      <c r="EVP144" s="3643"/>
      <c r="EVQ144" s="3643"/>
      <c r="EVR144" s="3644"/>
      <c r="EVS144" s="3645"/>
      <c r="EVT144" s="2386"/>
      <c r="EVU144" s="3646"/>
      <c r="EVV144" s="3647"/>
      <c r="EVW144" s="3648"/>
      <c r="EVX144" s="3646"/>
      <c r="EVY144" s="3647"/>
      <c r="EVZ144" s="3646"/>
      <c r="EWA144" s="3643"/>
      <c r="EWB144" s="3643"/>
      <c r="EWC144" s="3647"/>
      <c r="EWD144" s="3642"/>
      <c r="EWE144" s="3643"/>
      <c r="EWF144" s="3642"/>
      <c r="EWG144" s="3643"/>
      <c r="EWH144" s="3643"/>
      <c r="EWI144" s="3643"/>
      <c r="EWJ144" s="3643"/>
      <c r="EWK144" s="3644"/>
      <c r="EWL144" s="3645"/>
      <c r="EWM144" s="2386"/>
      <c r="EWN144" s="3646"/>
      <c r="EWO144" s="3647"/>
      <c r="EWP144" s="3648"/>
      <c r="EWQ144" s="3646"/>
      <c r="EWR144" s="3647"/>
      <c r="EWS144" s="3646"/>
      <c r="EWT144" s="3643"/>
      <c r="EWU144" s="3643"/>
      <c r="EWV144" s="3647"/>
      <c r="EWW144" s="3642"/>
      <c r="EWX144" s="3643"/>
      <c r="EWY144" s="3642"/>
      <c r="EWZ144" s="3643"/>
      <c r="EXA144" s="3643"/>
      <c r="EXB144" s="3643"/>
      <c r="EXC144" s="3643"/>
      <c r="EXD144" s="3644"/>
      <c r="EXE144" s="3645"/>
      <c r="EXF144" s="2386"/>
      <c r="EXG144" s="3646"/>
      <c r="EXH144" s="3647"/>
      <c r="EXI144" s="3648"/>
      <c r="EXJ144" s="3646"/>
      <c r="EXK144" s="3647"/>
      <c r="EXL144" s="3646"/>
      <c r="EXM144" s="3643"/>
      <c r="EXN144" s="3643"/>
      <c r="EXO144" s="3647"/>
      <c r="EXP144" s="3642"/>
      <c r="EXQ144" s="3643"/>
      <c r="EXR144" s="3642"/>
      <c r="EXS144" s="3643"/>
      <c r="EXT144" s="3643"/>
      <c r="EXU144" s="3643"/>
      <c r="EXV144" s="3643"/>
      <c r="EXW144" s="3644"/>
      <c r="EXX144" s="3645"/>
      <c r="EXY144" s="2386"/>
      <c r="EXZ144" s="3646"/>
      <c r="EYA144" s="3647"/>
      <c r="EYB144" s="3648"/>
      <c r="EYC144" s="3646"/>
      <c r="EYD144" s="3647"/>
      <c r="EYE144" s="3646"/>
      <c r="EYF144" s="3643"/>
      <c r="EYG144" s="3643"/>
      <c r="EYH144" s="3647"/>
      <c r="EYI144" s="3642"/>
      <c r="EYJ144" s="3643"/>
      <c r="EYK144" s="3642"/>
      <c r="EYL144" s="3643"/>
      <c r="EYM144" s="3643"/>
      <c r="EYN144" s="3643"/>
      <c r="EYO144" s="3643"/>
      <c r="EYP144" s="3644"/>
      <c r="EYQ144" s="3645"/>
      <c r="EYR144" s="2386"/>
      <c r="EYS144" s="3646"/>
      <c r="EYT144" s="3647"/>
      <c r="EYU144" s="3648"/>
      <c r="EYV144" s="3646"/>
      <c r="EYW144" s="3647"/>
      <c r="EYX144" s="3646"/>
      <c r="EYY144" s="3643"/>
      <c r="EYZ144" s="3643"/>
      <c r="EZA144" s="3647"/>
      <c r="EZB144" s="3642"/>
      <c r="EZC144" s="3643"/>
      <c r="EZD144" s="3642"/>
      <c r="EZE144" s="3643"/>
      <c r="EZF144" s="3643"/>
      <c r="EZG144" s="3643"/>
      <c r="EZH144" s="3643"/>
      <c r="EZI144" s="3644"/>
      <c r="EZJ144" s="3645"/>
      <c r="EZK144" s="2386"/>
      <c r="EZL144" s="3646"/>
      <c r="EZM144" s="3647"/>
      <c r="EZN144" s="3648"/>
      <c r="EZO144" s="3646"/>
      <c r="EZP144" s="3647"/>
      <c r="EZQ144" s="3646"/>
      <c r="EZR144" s="3643"/>
      <c r="EZS144" s="3643"/>
      <c r="EZT144" s="3647"/>
      <c r="EZU144" s="3642"/>
      <c r="EZV144" s="3643"/>
      <c r="EZW144" s="3642"/>
      <c r="EZX144" s="3643"/>
      <c r="EZY144" s="3643"/>
      <c r="EZZ144" s="3643"/>
      <c r="FAA144" s="3643"/>
      <c r="FAB144" s="3644"/>
      <c r="FAC144" s="3645"/>
      <c r="FAD144" s="2386"/>
      <c r="FAE144" s="3646"/>
      <c r="FAF144" s="3647"/>
      <c r="FAG144" s="3648"/>
      <c r="FAH144" s="3646"/>
      <c r="FAI144" s="3647"/>
      <c r="FAJ144" s="3646"/>
      <c r="FAK144" s="3643"/>
      <c r="FAL144" s="3643"/>
      <c r="FAM144" s="3647"/>
      <c r="FAN144" s="3642"/>
      <c r="FAO144" s="3643"/>
      <c r="FAP144" s="3642"/>
      <c r="FAQ144" s="3643"/>
      <c r="FAR144" s="3643"/>
      <c r="FAS144" s="3643"/>
      <c r="FAT144" s="3643"/>
      <c r="FAU144" s="3644"/>
      <c r="FAV144" s="3645"/>
      <c r="FAW144" s="2386"/>
      <c r="FAX144" s="3646"/>
      <c r="FAY144" s="3647"/>
      <c r="FAZ144" s="3648"/>
      <c r="FBA144" s="3646"/>
      <c r="FBB144" s="3647"/>
      <c r="FBC144" s="3646"/>
      <c r="FBD144" s="3643"/>
      <c r="FBE144" s="3643"/>
      <c r="FBF144" s="3647"/>
      <c r="FBG144" s="3642"/>
      <c r="FBH144" s="3643"/>
      <c r="FBI144" s="3642"/>
      <c r="FBJ144" s="3643"/>
      <c r="FBK144" s="3643"/>
      <c r="FBL144" s="3643"/>
      <c r="FBM144" s="3643"/>
      <c r="FBN144" s="3644"/>
      <c r="FBO144" s="3645"/>
      <c r="FBP144" s="2386"/>
      <c r="FBQ144" s="3646"/>
      <c r="FBR144" s="3647"/>
      <c r="FBS144" s="3648"/>
      <c r="FBT144" s="3646"/>
      <c r="FBU144" s="3647"/>
      <c r="FBV144" s="3646"/>
      <c r="FBW144" s="3643"/>
      <c r="FBX144" s="3643"/>
      <c r="FBY144" s="3647"/>
      <c r="FBZ144" s="3642"/>
      <c r="FCA144" s="3643"/>
      <c r="FCB144" s="3642"/>
      <c r="FCC144" s="3643"/>
      <c r="FCD144" s="3643"/>
      <c r="FCE144" s="3643"/>
      <c r="FCF144" s="3643"/>
      <c r="FCG144" s="3644"/>
      <c r="FCH144" s="3645"/>
      <c r="FCI144" s="2386"/>
      <c r="FCJ144" s="3646"/>
      <c r="FCK144" s="3647"/>
      <c r="FCL144" s="3648"/>
      <c r="FCM144" s="3646"/>
      <c r="FCN144" s="3647"/>
      <c r="FCO144" s="3646"/>
      <c r="FCP144" s="3643"/>
      <c r="FCQ144" s="3643"/>
      <c r="FCR144" s="3647"/>
      <c r="FCS144" s="3642"/>
      <c r="FCT144" s="3643"/>
      <c r="FCU144" s="3642"/>
      <c r="FCV144" s="3643"/>
      <c r="FCW144" s="3643"/>
      <c r="FCX144" s="3643"/>
      <c r="FCY144" s="3643"/>
      <c r="FCZ144" s="3644"/>
      <c r="FDA144" s="3645"/>
      <c r="FDB144" s="2386"/>
      <c r="FDC144" s="3646"/>
      <c r="FDD144" s="3647"/>
      <c r="FDE144" s="3648"/>
      <c r="FDF144" s="3646"/>
      <c r="FDG144" s="3647"/>
      <c r="FDH144" s="3646"/>
      <c r="FDI144" s="3643"/>
      <c r="FDJ144" s="3643"/>
      <c r="FDK144" s="3647"/>
      <c r="FDL144" s="3642"/>
      <c r="FDM144" s="3643"/>
      <c r="FDN144" s="3642"/>
      <c r="FDO144" s="3643"/>
      <c r="FDP144" s="3643"/>
      <c r="FDQ144" s="3643"/>
      <c r="FDR144" s="3643"/>
      <c r="FDS144" s="3644"/>
      <c r="FDT144" s="3645"/>
      <c r="FDU144" s="2386"/>
      <c r="FDV144" s="3646"/>
      <c r="FDW144" s="3647"/>
      <c r="FDX144" s="3648"/>
      <c r="FDY144" s="3646"/>
      <c r="FDZ144" s="3647"/>
      <c r="FEA144" s="3646"/>
      <c r="FEB144" s="3643"/>
      <c r="FEC144" s="3643"/>
      <c r="FED144" s="3647"/>
      <c r="FEE144" s="3642"/>
      <c r="FEF144" s="3643"/>
      <c r="FEG144" s="3642"/>
      <c r="FEH144" s="3643"/>
      <c r="FEI144" s="3643"/>
      <c r="FEJ144" s="3643"/>
      <c r="FEK144" s="3643"/>
      <c r="FEL144" s="3644"/>
      <c r="FEM144" s="3645"/>
      <c r="FEN144" s="2386"/>
      <c r="FEO144" s="3646"/>
      <c r="FEP144" s="3647"/>
      <c r="FEQ144" s="3648"/>
      <c r="FER144" s="3646"/>
      <c r="FES144" s="3647"/>
      <c r="FET144" s="3646"/>
      <c r="FEU144" s="3643"/>
      <c r="FEV144" s="3643"/>
      <c r="FEW144" s="3647"/>
      <c r="FEX144" s="3642"/>
      <c r="FEY144" s="3643"/>
      <c r="FEZ144" s="3642"/>
      <c r="FFA144" s="3643"/>
      <c r="FFB144" s="3643"/>
      <c r="FFC144" s="3643"/>
      <c r="FFD144" s="3643"/>
      <c r="FFE144" s="3644"/>
      <c r="FFF144" s="3645"/>
      <c r="FFG144" s="2386"/>
      <c r="FFH144" s="3646"/>
      <c r="FFI144" s="3647"/>
      <c r="FFJ144" s="3648"/>
      <c r="FFK144" s="3646"/>
      <c r="FFL144" s="3647"/>
      <c r="FFM144" s="3646"/>
      <c r="FFN144" s="3643"/>
      <c r="FFO144" s="3643"/>
      <c r="FFP144" s="3647"/>
      <c r="FFQ144" s="3642"/>
      <c r="FFR144" s="3643"/>
      <c r="FFS144" s="3642"/>
      <c r="FFT144" s="3643"/>
      <c r="FFU144" s="3643"/>
      <c r="FFV144" s="3643"/>
      <c r="FFW144" s="3643"/>
      <c r="FFX144" s="3644"/>
      <c r="FFY144" s="3645"/>
      <c r="FFZ144" s="2386"/>
      <c r="FGA144" s="3646"/>
      <c r="FGB144" s="3647"/>
      <c r="FGC144" s="3648"/>
      <c r="FGD144" s="3646"/>
      <c r="FGE144" s="3647"/>
      <c r="FGF144" s="3646"/>
      <c r="FGG144" s="3643"/>
      <c r="FGH144" s="3643"/>
      <c r="FGI144" s="3647"/>
      <c r="FGJ144" s="3642"/>
      <c r="FGK144" s="3643"/>
      <c r="FGL144" s="3642"/>
      <c r="FGM144" s="3643"/>
      <c r="FGN144" s="3643"/>
      <c r="FGO144" s="3643"/>
      <c r="FGP144" s="3643"/>
      <c r="FGQ144" s="3644"/>
      <c r="FGR144" s="3645"/>
      <c r="FGS144" s="2386"/>
      <c r="FGT144" s="3646"/>
      <c r="FGU144" s="3647"/>
      <c r="FGV144" s="3648"/>
      <c r="FGW144" s="3646"/>
      <c r="FGX144" s="3647"/>
      <c r="FGY144" s="3646"/>
      <c r="FGZ144" s="3643"/>
      <c r="FHA144" s="3643"/>
      <c r="FHB144" s="3647"/>
      <c r="FHC144" s="3642"/>
      <c r="FHD144" s="3643"/>
      <c r="FHE144" s="3642"/>
      <c r="FHF144" s="3643"/>
      <c r="FHG144" s="3643"/>
      <c r="FHH144" s="3643"/>
      <c r="FHI144" s="3643"/>
      <c r="FHJ144" s="3644"/>
      <c r="FHK144" s="3645"/>
      <c r="FHL144" s="2386"/>
      <c r="FHM144" s="3646"/>
      <c r="FHN144" s="3647"/>
      <c r="FHO144" s="3648"/>
      <c r="FHP144" s="3646"/>
      <c r="FHQ144" s="3647"/>
      <c r="FHR144" s="3646"/>
      <c r="FHS144" s="3643"/>
      <c r="FHT144" s="3643"/>
      <c r="FHU144" s="3647"/>
      <c r="FHV144" s="3642"/>
      <c r="FHW144" s="3643"/>
      <c r="FHX144" s="3642"/>
      <c r="FHY144" s="3643"/>
      <c r="FHZ144" s="3643"/>
      <c r="FIA144" s="3643"/>
      <c r="FIB144" s="3643"/>
      <c r="FIC144" s="3644"/>
      <c r="FID144" s="3645"/>
      <c r="FIE144" s="2386"/>
      <c r="FIF144" s="3646"/>
      <c r="FIG144" s="3647"/>
      <c r="FIH144" s="3648"/>
      <c r="FII144" s="3646"/>
      <c r="FIJ144" s="3647"/>
      <c r="FIK144" s="3646"/>
      <c r="FIL144" s="3643"/>
      <c r="FIM144" s="3643"/>
      <c r="FIN144" s="3647"/>
      <c r="FIO144" s="3642"/>
      <c r="FIP144" s="3643"/>
      <c r="FIQ144" s="3642"/>
      <c r="FIR144" s="3643"/>
      <c r="FIS144" s="3643"/>
      <c r="FIT144" s="3643"/>
      <c r="FIU144" s="3643"/>
      <c r="FIV144" s="3644"/>
      <c r="FIW144" s="3645"/>
      <c r="FIX144" s="2386"/>
      <c r="FIY144" s="3646"/>
      <c r="FIZ144" s="3647"/>
      <c r="FJA144" s="3648"/>
      <c r="FJB144" s="3646"/>
      <c r="FJC144" s="3647"/>
      <c r="FJD144" s="3646"/>
      <c r="FJE144" s="3643"/>
      <c r="FJF144" s="3643"/>
      <c r="FJG144" s="3647"/>
      <c r="FJH144" s="3642"/>
      <c r="FJI144" s="3643"/>
      <c r="FJJ144" s="3642"/>
      <c r="FJK144" s="3643"/>
      <c r="FJL144" s="3643"/>
      <c r="FJM144" s="3643"/>
      <c r="FJN144" s="3643"/>
      <c r="FJO144" s="3644"/>
      <c r="FJP144" s="3645"/>
      <c r="FJQ144" s="2386"/>
      <c r="FJR144" s="3646"/>
      <c r="FJS144" s="3647"/>
      <c r="FJT144" s="3648"/>
      <c r="FJU144" s="3646"/>
      <c r="FJV144" s="3647"/>
      <c r="FJW144" s="3646"/>
      <c r="FJX144" s="3643"/>
      <c r="FJY144" s="3643"/>
      <c r="FJZ144" s="3647"/>
      <c r="FKA144" s="3642"/>
      <c r="FKB144" s="3643"/>
      <c r="FKC144" s="3642"/>
      <c r="FKD144" s="3643"/>
      <c r="FKE144" s="3643"/>
      <c r="FKF144" s="3643"/>
      <c r="FKG144" s="3643"/>
      <c r="FKH144" s="3644"/>
      <c r="FKI144" s="3645"/>
      <c r="FKJ144" s="2386"/>
      <c r="FKK144" s="3646"/>
      <c r="FKL144" s="3647"/>
      <c r="FKM144" s="3648"/>
      <c r="FKN144" s="3646"/>
      <c r="FKO144" s="3647"/>
      <c r="FKP144" s="3646"/>
      <c r="FKQ144" s="3643"/>
      <c r="FKR144" s="3643"/>
      <c r="FKS144" s="3647"/>
      <c r="FKT144" s="3642"/>
      <c r="FKU144" s="3643"/>
      <c r="FKV144" s="3642"/>
      <c r="FKW144" s="3643"/>
      <c r="FKX144" s="3643"/>
      <c r="FKY144" s="3643"/>
      <c r="FKZ144" s="3643"/>
      <c r="FLA144" s="3644"/>
      <c r="FLB144" s="3645"/>
      <c r="FLC144" s="2386"/>
      <c r="FLD144" s="3646"/>
      <c r="FLE144" s="3647"/>
      <c r="FLF144" s="3648"/>
      <c r="FLG144" s="3646"/>
      <c r="FLH144" s="3647"/>
      <c r="FLI144" s="3646"/>
      <c r="FLJ144" s="3643"/>
      <c r="FLK144" s="3643"/>
      <c r="FLL144" s="3647"/>
      <c r="FLM144" s="3642"/>
      <c r="FLN144" s="3643"/>
      <c r="FLO144" s="3642"/>
      <c r="FLP144" s="3643"/>
      <c r="FLQ144" s="3643"/>
      <c r="FLR144" s="3643"/>
      <c r="FLS144" s="3643"/>
      <c r="FLT144" s="3644"/>
      <c r="FLU144" s="3645"/>
      <c r="FLV144" s="2386"/>
      <c r="FLW144" s="3646"/>
      <c r="FLX144" s="3647"/>
      <c r="FLY144" s="3648"/>
      <c r="FLZ144" s="3646"/>
      <c r="FMA144" s="3647"/>
      <c r="FMB144" s="3646"/>
      <c r="FMC144" s="3643"/>
      <c r="FMD144" s="3643"/>
      <c r="FME144" s="3647"/>
      <c r="FMF144" s="3642"/>
      <c r="FMG144" s="3643"/>
      <c r="FMH144" s="3642"/>
      <c r="FMI144" s="3643"/>
      <c r="FMJ144" s="3643"/>
      <c r="FMK144" s="3643"/>
      <c r="FML144" s="3643"/>
      <c r="FMM144" s="3644"/>
      <c r="FMN144" s="3645"/>
      <c r="FMO144" s="2386"/>
      <c r="FMP144" s="3646"/>
      <c r="FMQ144" s="3647"/>
      <c r="FMR144" s="3648"/>
      <c r="FMS144" s="3646"/>
      <c r="FMT144" s="3647"/>
      <c r="FMU144" s="3646"/>
      <c r="FMV144" s="3643"/>
      <c r="FMW144" s="3643"/>
      <c r="FMX144" s="3647"/>
      <c r="FMY144" s="3642"/>
      <c r="FMZ144" s="3643"/>
      <c r="FNA144" s="3642"/>
      <c r="FNB144" s="3643"/>
      <c r="FNC144" s="3643"/>
      <c r="FND144" s="3643"/>
      <c r="FNE144" s="3643"/>
      <c r="FNF144" s="3644"/>
      <c r="FNG144" s="3645"/>
      <c r="FNH144" s="2386"/>
      <c r="FNI144" s="3646"/>
      <c r="FNJ144" s="3647"/>
      <c r="FNK144" s="3648"/>
      <c r="FNL144" s="3646"/>
      <c r="FNM144" s="3647"/>
      <c r="FNN144" s="3646"/>
      <c r="FNO144" s="3643"/>
      <c r="FNP144" s="3643"/>
      <c r="FNQ144" s="3647"/>
      <c r="FNR144" s="3642"/>
      <c r="FNS144" s="3643"/>
      <c r="FNT144" s="3642"/>
      <c r="FNU144" s="3643"/>
      <c r="FNV144" s="3643"/>
      <c r="FNW144" s="3643"/>
      <c r="FNX144" s="3643"/>
      <c r="FNY144" s="3644"/>
      <c r="FNZ144" s="3645"/>
      <c r="FOA144" s="2386"/>
      <c r="FOB144" s="3646"/>
      <c r="FOC144" s="3647"/>
      <c r="FOD144" s="3648"/>
      <c r="FOE144" s="3646"/>
      <c r="FOF144" s="3647"/>
      <c r="FOG144" s="3646"/>
      <c r="FOH144" s="3643"/>
      <c r="FOI144" s="3643"/>
      <c r="FOJ144" s="3647"/>
      <c r="FOK144" s="3642"/>
      <c r="FOL144" s="3643"/>
      <c r="FOM144" s="3642"/>
      <c r="FON144" s="3643"/>
      <c r="FOO144" s="3643"/>
      <c r="FOP144" s="3643"/>
      <c r="FOQ144" s="3643"/>
      <c r="FOR144" s="3644"/>
      <c r="FOS144" s="3645"/>
      <c r="FOT144" s="2386"/>
      <c r="FOU144" s="3646"/>
      <c r="FOV144" s="3647"/>
      <c r="FOW144" s="3648"/>
      <c r="FOX144" s="3646"/>
      <c r="FOY144" s="3647"/>
      <c r="FOZ144" s="3646"/>
      <c r="FPA144" s="3643"/>
      <c r="FPB144" s="3643"/>
      <c r="FPC144" s="3647"/>
      <c r="FPD144" s="3642"/>
      <c r="FPE144" s="3643"/>
      <c r="FPF144" s="3642"/>
      <c r="FPG144" s="3643"/>
      <c r="FPH144" s="3643"/>
      <c r="FPI144" s="3643"/>
      <c r="FPJ144" s="3643"/>
      <c r="FPK144" s="3644"/>
      <c r="FPL144" s="3645"/>
      <c r="FPM144" s="2386"/>
      <c r="FPN144" s="3646"/>
      <c r="FPO144" s="3647"/>
      <c r="FPP144" s="3648"/>
      <c r="FPQ144" s="3646"/>
      <c r="FPR144" s="3647"/>
      <c r="FPS144" s="3646"/>
      <c r="FPT144" s="3643"/>
      <c r="FPU144" s="3643"/>
      <c r="FPV144" s="3647"/>
      <c r="FPW144" s="3642"/>
      <c r="FPX144" s="3643"/>
      <c r="FPY144" s="3642"/>
      <c r="FPZ144" s="3643"/>
      <c r="FQA144" s="3643"/>
      <c r="FQB144" s="3643"/>
      <c r="FQC144" s="3643"/>
      <c r="FQD144" s="3644"/>
      <c r="FQE144" s="3645"/>
      <c r="FQF144" s="2386"/>
      <c r="FQG144" s="3646"/>
      <c r="FQH144" s="3647"/>
      <c r="FQI144" s="3648"/>
      <c r="FQJ144" s="3646"/>
      <c r="FQK144" s="3647"/>
      <c r="FQL144" s="3646"/>
      <c r="FQM144" s="3643"/>
      <c r="FQN144" s="3643"/>
      <c r="FQO144" s="3647"/>
      <c r="FQP144" s="3642"/>
      <c r="FQQ144" s="3643"/>
      <c r="FQR144" s="3642"/>
      <c r="FQS144" s="3643"/>
      <c r="FQT144" s="3643"/>
      <c r="FQU144" s="3643"/>
      <c r="FQV144" s="3643"/>
      <c r="FQW144" s="3644"/>
      <c r="FQX144" s="3645"/>
      <c r="FQY144" s="2386"/>
      <c r="FQZ144" s="3646"/>
      <c r="FRA144" s="3647"/>
      <c r="FRB144" s="3648"/>
      <c r="FRC144" s="3646"/>
      <c r="FRD144" s="3647"/>
      <c r="FRE144" s="3646"/>
      <c r="FRF144" s="3643"/>
      <c r="FRG144" s="3643"/>
      <c r="FRH144" s="3647"/>
      <c r="FRI144" s="3642"/>
      <c r="FRJ144" s="3643"/>
      <c r="FRK144" s="3642"/>
      <c r="FRL144" s="3643"/>
      <c r="FRM144" s="3643"/>
      <c r="FRN144" s="3643"/>
      <c r="FRO144" s="3643"/>
      <c r="FRP144" s="3644"/>
      <c r="FRQ144" s="3645"/>
      <c r="FRR144" s="2386"/>
      <c r="FRS144" s="3646"/>
      <c r="FRT144" s="3647"/>
      <c r="FRU144" s="3648"/>
      <c r="FRV144" s="3646"/>
      <c r="FRW144" s="3647"/>
      <c r="FRX144" s="3646"/>
      <c r="FRY144" s="3643"/>
      <c r="FRZ144" s="3643"/>
      <c r="FSA144" s="3647"/>
      <c r="FSB144" s="3642"/>
      <c r="FSC144" s="3643"/>
      <c r="FSD144" s="3642"/>
      <c r="FSE144" s="3643"/>
      <c r="FSF144" s="3643"/>
      <c r="FSG144" s="3643"/>
      <c r="FSH144" s="3643"/>
      <c r="FSI144" s="3644"/>
      <c r="FSJ144" s="3645"/>
      <c r="FSK144" s="2386"/>
      <c r="FSL144" s="3646"/>
      <c r="FSM144" s="3647"/>
      <c r="FSN144" s="3648"/>
      <c r="FSO144" s="3646"/>
      <c r="FSP144" s="3647"/>
      <c r="FSQ144" s="3646"/>
      <c r="FSR144" s="3643"/>
      <c r="FSS144" s="3643"/>
      <c r="FST144" s="3647"/>
      <c r="FSU144" s="3642"/>
      <c r="FSV144" s="3643"/>
      <c r="FSW144" s="3642"/>
      <c r="FSX144" s="3643"/>
      <c r="FSY144" s="3643"/>
      <c r="FSZ144" s="3643"/>
      <c r="FTA144" s="3643"/>
      <c r="FTB144" s="3644"/>
      <c r="FTC144" s="3645"/>
      <c r="FTD144" s="2386"/>
      <c r="FTE144" s="3646"/>
      <c r="FTF144" s="3647"/>
      <c r="FTG144" s="3648"/>
      <c r="FTH144" s="3646"/>
      <c r="FTI144" s="3647"/>
      <c r="FTJ144" s="3646"/>
      <c r="FTK144" s="3643"/>
      <c r="FTL144" s="3643"/>
      <c r="FTM144" s="3647"/>
      <c r="FTN144" s="3642"/>
      <c r="FTO144" s="3643"/>
      <c r="FTP144" s="3642"/>
      <c r="FTQ144" s="3643"/>
      <c r="FTR144" s="3643"/>
      <c r="FTS144" s="3643"/>
      <c r="FTT144" s="3643"/>
      <c r="FTU144" s="3644"/>
      <c r="FTV144" s="3645"/>
      <c r="FTW144" s="2386"/>
      <c r="FTX144" s="3646"/>
      <c r="FTY144" s="3647"/>
      <c r="FTZ144" s="3648"/>
      <c r="FUA144" s="3646"/>
      <c r="FUB144" s="3647"/>
      <c r="FUC144" s="3646"/>
      <c r="FUD144" s="3643"/>
      <c r="FUE144" s="3643"/>
      <c r="FUF144" s="3647"/>
      <c r="FUG144" s="3642"/>
      <c r="FUH144" s="3643"/>
      <c r="FUI144" s="3642"/>
      <c r="FUJ144" s="3643"/>
      <c r="FUK144" s="3643"/>
      <c r="FUL144" s="3643"/>
      <c r="FUM144" s="3643"/>
      <c r="FUN144" s="3644"/>
      <c r="FUO144" s="3645"/>
      <c r="FUP144" s="2386"/>
      <c r="FUQ144" s="3646"/>
      <c r="FUR144" s="3647"/>
      <c r="FUS144" s="3648"/>
      <c r="FUT144" s="3646"/>
      <c r="FUU144" s="3647"/>
      <c r="FUV144" s="3646"/>
      <c r="FUW144" s="3643"/>
      <c r="FUX144" s="3643"/>
      <c r="FUY144" s="3647"/>
      <c r="FUZ144" s="3642"/>
      <c r="FVA144" s="3643"/>
      <c r="FVB144" s="3642"/>
      <c r="FVC144" s="3643"/>
      <c r="FVD144" s="3643"/>
      <c r="FVE144" s="3643"/>
      <c r="FVF144" s="3643"/>
      <c r="FVG144" s="3644"/>
      <c r="FVH144" s="3645"/>
      <c r="FVI144" s="2386"/>
      <c r="FVJ144" s="3646"/>
      <c r="FVK144" s="3647"/>
      <c r="FVL144" s="3648"/>
      <c r="FVM144" s="3646"/>
      <c r="FVN144" s="3647"/>
      <c r="FVO144" s="3646"/>
      <c r="FVP144" s="3643"/>
      <c r="FVQ144" s="3643"/>
      <c r="FVR144" s="3647"/>
      <c r="FVS144" s="3642"/>
      <c r="FVT144" s="3643"/>
      <c r="FVU144" s="3642"/>
      <c r="FVV144" s="3643"/>
      <c r="FVW144" s="3643"/>
      <c r="FVX144" s="3643"/>
      <c r="FVY144" s="3643"/>
      <c r="FVZ144" s="3644"/>
      <c r="FWA144" s="3645"/>
      <c r="FWB144" s="2386"/>
      <c r="FWC144" s="3646"/>
      <c r="FWD144" s="3647"/>
      <c r="FWE144" s="3648"/>
      <c r="FWF144" s="3646"/>
      <c r="FWG144" s="3647"/>
      <c r="FWH144" s="3646"/>
      <c r="FWI144" s="3643"/>
      <c r="FWJ144" s="3643"/>
      <c r="FWK144" s="3647"/>
      <c r="FWL144" s="3642"/>
      <c r="FWM144" s="3643"/>
      <c r="FWN144" s="3642"/>
      <c r="FWO144" s="3643"/>
      <c r="FWP144" s="3643"/>
      <c r="FWQ144" s="3643"/>
      <c r="FWR144" s="3643"/>
      <c r="FWS144" s="3644"/>
      <c r="FWT144" s="3645"/>
      <c r="FWU144" s="2386"/>
      <c r="FWV144" s="3646"/>
      <c r="FWW144" s="3647"/>
      <c r="FWX144" s="3648"/>
      <c r="FWY144" s="3646"/>
      <c r="FWZ144" s="3647"/>
      <c r="FXA144" s="3646"/>
      <c r="FXB144" s="3643"/>
      <c r="FXC144" s="3643"/>
      <c r="FXD144" s="3647"/>
      <c r="FXE144" s="3642"/>
      <c r="FXF144" s="3643"/>
      <c r="FXG144" s="3642"/>
      <c r="FXH144" s="3643"/>
      <c r="FXI144" s="3643"/>
      <c r="FXJ144" s="3643"/>
      <c r="FXK144" s="3643"/>
      <c r="FXL144" s="3644"/>
      <c r="FXM144" s="3645"/>
      <c r="FXN144" s="2386"/>
      <c r="FXO144" s="3646"/>
      <c r="FXP144" s="3647"/>
      <c r="FXQ144" s="3648"/>
      <c r="FXR144" s="3646"/>
      <c r="FXS144" s="3647"/>
      <c r="FXT144" s="3646"/>
      <c r="FXU144" s="3643"/>
      <c r="FXV144" s="3643"/>
      <c r="FXW144" s="3647"/>
      <c r="FXX144" s="3642"/>
      <c r="FXY144" s="3643"/>
      <c r="FXZ144" s="3642"/>
      <c r="FYA144" s="3643"/>
      <c r="FYB144" s="3643"/>
      <c r="FYC144" s="3643"/>
      <c r="FYD144" s="3643"/>
      <c r="FYE144" s="3644"/>
      <c r="FYF144" s="3645"/>
      <c r="FYG144" s="2386"/>
      <c r="FYH144" s="3646"/>
      <c r="FYI144" s="3647"/>
      <c r="FYJ144" s="3648"/>
      <c r="FYK144" s="3646"/>
      <c r="FYL144" s="3647"/>
      <c r="FYM144" s="3646"/>
      <c r="FYN144" s="3643"/>
      <c r="FYO144" s="3643"/>
      <c r="FYP144" s="3647"/>
      <c r="FYQ144" s="3642"/>
      <c r="FYR144" s="3643"/>
      <c r="FYS144" s="3642"/>
      <c r="FYT144" s="3643"/>
      <c r="FYU144" s="3643"/>
      <c r="FYV144" s="3643"/>
      <c r="FYW144" s="3643"/>
      <c r="FYX144" s="3644"/>
      <c r="FYY144" s="3645"/>
      <c r="FYZ144" s="2386"/>
      <c r="FZA144" s="3646"/>
      <c r="FZB144" s="3647"/>
      <c r="FZC144" s="3648"/>
      <c r="FZD144" s="3646"/>
      <c r="FZE144" s="3647"/>
      <c r="FZF144" s="3646"/>
      <c r="FZG144" s="3643"/>
      <c r="FZH144" s="3643"/>
      <c r="FZI144" s="3647"/>
      <c r="FZJ144" s="3642"/>
      <c r="FZK144" s="3643"/>
      <c r="FZL144" s="3642"/>
      <c r="FZM144" s="3643"/>
      <c r="FZN144" s="3643"/>
      <c r="FZO144" s="3643"/>
      <c r="FZP144" s="3643"/>
      <c r="FZQ144" s="3644"/>
      <c r="FZR144" s="3645"/>
      <c r="FZS144" s="2386"/>
      <c r="FZT144" s="3646"/>
      <c r="FZU144" s="3647"/>
      <c r="FZV144" s="3648"/>
      <c r="FZW144" s="3646"/>
      <c r="FZX144" s="3647"/>
      <c r="FZY144" s="3646"/>
      <c r="FZZ144" s="3643"/>
      <c r="GAA144" s="3643"/>
      <c r="GAB144" s="3647"/>
      <c r="GAC144" s="3642"/>
      <c r="GAD144" s="3643"/>
      <c r="GAE144" s="3642"/>
      <c r="GAF144" s="3643"/>
      <c r="GAG144" s="3643"/>
      <c r="GAH144" s="3643"/>
      <c r="GAI144" s="3643"/>
      <c r="GAJ144" s="3644"/>
      <c r="GAK144" s="3645"/>
      <c r="GAL144" s="2386"/>
      <c r="GAM144" s="3646"/>
      <c r="GAN144" s="3647"/>
      <c r="GAO144" s="3648"/>
      <c r="GAP144" s="3646"/>
      <c r="GAQ144" s="3647"/>
      <c r="GAR144" s="3646"/>
      <c r="GAS144" s="3643"/>
      <c r="GAT144" s="3643"/>
      <c r="GAU144" s="3647"/>
      <c r="GAV144" s="3642"/>
      <c r="GAW144" s="3643"/>
      <c r="GAX144" s="3642"/>
      <c r="GAY144" s="3643"/>
      <c r="GAZ144" s="3643"/>
      <c r="GBA144" s="3643"/>
      <c r="GBB144" s="3643"/>
      <c r="GBC144" s="3644"/>
      <c r="GBD144" s="3645"/>
      <c r="GBE144" s="2386"/>
      <c r="GBF144" s="3646"/>
      <c r="GBG144" s="3647"/>
      <c r="GBH144" s="3648"/>
      <c r="GBI144" s="3646"/>
      <c r="GBJ144" s="3647"/>
      <c r="GBK144" s="3646"/>
      <c r="GBL144" s="3643"/>
      <c r="GBM144" s="3643"/>
      <c r="GBN144" s="3647"/>
      <c r="GBO144" s="3642"/>
      <c r="GBP144" s="3643"/>
      <c r="GBQ144" s="3642"/>
      <c r="GBR144" s="3643"/>
      <c r="GBS144" s="3643"/>
      <c r="GBT144" s="3643"/>
      <c r="GBU144" s="3643"/>
      <c r="GBV144" s="3644"/>
      <c r="GBW144" s="3645"/>
      <c r="GBX144" s="2386"/>
      <c r="GBY144" s="3646"/>
      <c r="GBZ144" s="3647"/>
      <c r="GCA144" s="3648"/>
      <c r="GCB144" s="3646"/>
      <c r="GCC144" s="3647"/>
      <c r="GCD144" s="3646"/>
      <c r="GCE144" s="3643"/>
      <c r="GCF144" s="3643"/>
      <c r="GCG144" s="3647"/>
      <c r="GCH144" s="3642"/>
      <c r="GCI144" s="3643"/>
      <c r="GCJ144" s="3642"/>
      <c r="GCK144" s="3643"/>
      <c r="GCL144" s="3643"/>
      <c r="GCM144" s="3643"/>
      <c r="GCN144" s="3643"/>
      <c r="GCO144" s="3644"/>
      <c r="GCP144" s="3645"/>
      <c r="GCQ144" s="2386"/>
      <c r="GCR144" s="3646"/>
      <c r="GCS144" s="3647"/>
      <c r="GCT144" s="3648"/>
      <c r="GCU144" s="3646"/>
      <c r="GCV144" s="3647"/>
      <c r="GCW144" s="3646"/>
      <c r="GCX144" s="3643"/>
      <c r="GCY144" s="3643"/>
      <c r="GCZ144" s="3647"/>
      <c r="GDA144" s="3642"/>
      <c r="GDB144" s="3643"/>
      <c r="GDC144" s="3642"/>
      <c r="GDD144" s="3643"/>
      <c r="GDE144" s="3643"/>
      <c r="GDF144" s="3643"/>
      <c r="GDG144" s="3643"/>
      <c r="GDH144" s="3644"/>
      <c r="GDI144" s="3645"/>
      <c r="GDJ144" s="2386"/>
      <c r="GDK144" s="3646"/>
      <c r="GDL144" s="3647"/>
      <c r="GDM144" s="3648"/>
      <c r="GDN144" s="3646"/>
      <c r="GDO144" s="3647"/>
      <c r="GDP144" s="3646"/>
      <c r="GDQ144" s="3643"/>
      <c r="GDR144" s="3643"/>
      <c r="GDS144" s="3647"/>
      <c r="GDT144" s="3642"/>
      <c r="GDU144" s="3643"/>
      <c r="GDV144" s="3642"/>
      <c r="GDW144" s="3643"/>
      <c r="GDX144" s="3643"/>
      <c r="GDY144" s="3643"/>
      <c r="GDZ144" s="3643"/>
      <c r="GEA144" s="3644"/>
      <c r="GEB144" s="3645"/>
      <c r="GEC144" s="2386"/>
      <c r="GED144" s="3646"/>
      <c r="GEE144" s="3647"/>
      <c r="GEF144" s="3648"/>
      <c r="GEG144" s="3646"/>
      <c r="GEH144" s="3647"/>
      <c r="GEI144" s="3646"/>
      <c r="GEJ144" s="3643"/>
      <c r="GEK144" s="3643"/>
      <c r="GEL144" s="3647"/>
      <c r="GEM144" s="3642"/>
      <c r="GEN144" s="3643"/>
      <c r="GEO144" s="3642"/>
      <c r="GEP144" s="3643"/>
      <c r="GEQ144" s="3643"/>
      <c r="GER144" s="3643"/>
      <c r="GES144" s="3643"/>
      <c r="GET144" s="3644"/>
      <c r="GEU144" s="3645"/>
      <c r="GEV144" s="2386"/>
      <c r="GEW144" s="3646"/>
      <c r="GEX144" s="3647"/>
      <c r="GEY144" s="3648"/>
      <c r="GEZ144" s="3646"/>
      <c r="GFA144" s="3647"/>
      <c r="GFB144" s="3646"/>
      <c r="GFC144" s="3643"/>
      <c r="GFD144" s="3643"/>
      <c r="GFE144" s="3647"/>
      <c r="GFF144" s="3642"/>
      <c r="GFG144" s="3643"/>
      <c r="GFH144" s="3642"/>
      <c r="GFI144" s="3643"/>
      <c r="GFJ144" s="3643"/>
      <c r="GFK144" s="3643"/>
      <c r="GFL144" s="3643"/>
      <c r="GFM144" s="3644"/>
      <c r="GFN144" s="3645"/>
      <c r="GFO144" s="2386"/>
      <c r="GFP144" s="3646"/>
      <c r="GFQ144" s="3647"/>
      <c r="GFR144" s="3648"/>
      <c r="GFS144" s="3646"/>
      <c r="GFT144" s="3647"/>
      <c r="GFU144" s="3646"/>
      <c r="GFV144" s="3643"/>
      <c r="GFW144" s="3643"/>
      <c r="GFX144" s="3647"/>
      <c r="GFY144" s="3642"/>
      <c r="GFZ144" s="3643"/>
      <c r="GGA144" s="3642"/>
      <c r="GGB144" s="3643"/>
      <c r="GGC144" s="3643"/>
      <c r="GGD144" s="3643"/>
      <c r="GGE144" s="3643"/>
      <c r="GGF144" s="3644"/>
      <c r="GGG144" s="3645"/>
      <c r="GGH144" s="2386"/>
      <c r="GGI144" s="3646"/>
      <c r="GGJ144" s="3647"/>
      <c r="GGK144" s="3648"/>
      <c r="GGL144" s="3646"/>
      <c r="GGM144" s="3647"/>
      <c r="GGN144" s="3646"/>
      <c r="GGO144" s="3643"/>
      <c r="GGP144" s="3643"/>
      <c r="GGQ144" s="3647"/>
      <c r="GGR144" s="3642"/>
      <c r="GGS144" s="3643"/>
      <c r="GGT144" s="3642"/>
      <c r="GGU144" s="3643"/>
      <c r="GGV144" s="3643"/>
      <c r="GGW144" s="3643"/>
      <c r="GGX144" s="3643"/>
      <c r="GGY144" s="3644"/>
      <c r="GGZ144" s="3645"/>
      <c r="GHA144" s="2386"/>
      <c r="GHB144" s="3646"/>
      <c r="GHC144" s="3647"/>
      <c r="GHD144" s="3648"/>
      <c r="GHE144" s="3646"/>
      <c r="GHF144" s="3647"/>
      <c r="GHG144" s="3646"/>
      <c r="GHH144" s="3643"/>
      <c r="GHI144" s="3643"/>
      <c r="GHJ144" s="3647"/>
      <c r="GHK144" s="3642"/>
      <c r="GHL144" s="3643"/>
      <c r="GHM144" s="3642"/>
      <c r="GHN144" s="3643"/>
      <c r="GHO144" s="3643"/>
      <c r="GHP144" s="3643"/>
      <c r="GHQ144" s="3643"/>
      <c r="GHR144" s="3644"/>
      <c r="GHS144" s="3645"/>
      <c r="GHT144" s="2386"/>
      <c r="GHU144" s="3646"/>
      <c r="GHV144" s="3647"/>
      <c r="GHW144" s="3648"/>
      <c r="GHX144" s="3646"/>
      <c r="GHY144" s="3647"/>
      <c r="GHZ144" s="3646"/>
      <c r="GIA144" s="3643"/>
      <c r="GIB144" s="3643"/>
      <c r="GIC144" s="3647"/>
      <c r="GID144" s="3642"/>
      <c r="GIE144" s="3643"/>
      <c r="GIF144" s="3642"/>
      <c r="GIG144" s="3643"/>
      <c r="GIH144" s="3643"/>
      <c r="GII144" s="3643"/>
      <c r="GIJ144" s="3643"/>
      <c r="GIK144" s="3644"/>
      <c r="GIL144" s="3645"/>
      <c r="GIM144" s="2386"/>
      <c r="GIN144" s="3646"/>
      <c r="GIO144" s="3647"/>
      <c r="GIP144" s="3648"/>
      <c r="GIQ144" s="3646"/>
      <c r="GIR144" s="3647"/>
      <c r="GIS144" s="3646"/>
      <c r="GIT144" s="3643"/>
      <c r="GIU144" s="3643"/>
      <c r="GIV144" s="3647"/>
      <c r="GIW144" s="3642"/>
      <c r="GIX144" s="3643"/>
      <c r="GIY144" s="3642"/>
      <c r="GIZ144" s="3643"/>
      <c r="GJA144" s="3643"/>
      <c r="GJB144" s="3643"/>
      <c r="GJC144" s="3643"/>
      <c r="GJD144" s="3644"/>
      <c r="GJE144" s="3645"/>
      <c r="GJF144" s="2386"/>
      <c r="GJG144" s="3646"/>
      <c r="GJH144" s="3647"/>
      <c r="GJI144" s="3648"/>
      <c r="GJJ144" s="3646"/>
      <c r="GJK144" s="3647"/>
      <c r="GJL144" s="3646"/>
      <c r="GJM144" s="3643"/>
      <c r="GJN144" s="3643"/>
      <c r="GJO144" s="3647"/>
      <c r="GJP144" s="3642"/>
      <c r="GJQ144" s="3643"/>
      <c r="GJR144" s="3642"/>
      <c r="GJS144" s="3643"/>
      <c r="GJT144" s="3643"/>
      <c r="GJU144" s="3643"/>
      <c r="GJV144" s="3643"/>
      <c r="GJW144" s="3644"/>
      <c r="GJX144" s="3645"/>
      <c r="GJY144" s="2386"/>
      <c r="GJZ144" s="3646"/>
      <c r="GKA144" s="3647"/>
      <c r="GKB144" s="3648"/>
      <c r="GKC144" s="3646"/>
      <c r="GKD144" s="3647"/>
      <c r="GKE144" s="3646"/>
      <c r="GKF144" s="3643"/>
      <c r="GKG144" s="3643"/>
      <c r="GKH144" s="3647"/>
      <c r="GKI144" s="3642"/>
      <c r="GKJ144" s="3643"/>
      <c r="GKK144" s="3642"/>
      <c r="GKL144" s="3643"/>
      <c r="GKM144" s="3643"/>
      <c r="GKN144" s="3643"/>
      <c r="GKO144" s="3643"/>
      <c r="GKP144" s="3644"/>
      <c r="GKQ144" s="3645"/>
      <c r="GKR144" s="2386"/>
      <c r="GKS144" s="3646"/>
      <c r="GKT144" s="3647"/>
      <c r="GKU144" s="3648"/>
      <c r="GKV144" s="3646"/>
      <c r="GKW144" s="3647"/>
      <c r="GKX144" s="3646"/>
      <c r="GKY144" s="3643"/>
      <c r="GKZ144" s="3643"/>
      <c r="GLA144" s="3647"/>
      <c r="GLB144" s="3642"/>
      <c r="GLC144" s="3643"/>
      <c r="GLD144" s="3642"/>
      <c r="GLE144" s="3643"/>
      <c r="GLF144" s="3643"/>
      <c r="GLG144" s="3643"/>
      <c r="GLH144" s="3643"/>
      <c r="GLI144" s="3644"/>
      <c r="GLJ144" s="3645"/>
      <c r="GLK144" s="2386"/>
      <c r="GLL144" s="3646"/>
      <c r="GLM144" s="3647"/>
      <c r="GLN144" s="3648"/>
      <c r="GLO144" s="3646"/>
      <c r="GLP144" s="3647"/>
      <c r="GLQ144" s="3646"/>
      <c r="GLR144" s="3643"/>
      <c r="GLS144" s="3643"/>
      <c r="GLT144" s="3647"/>
      <c r="GLU144" s="3642"/>
      <c r="GLV144" s="3643"/>
      <c r="GLW144" s="3642"/>
      <c r="GLX144" s="3643"/>
      <c r="GLY144" s="3643"/>
      <c r="GLZ144" s="3643"/>
      <c r="GMA144" s="3643"/>
      <c r="GMB144" s="3644"/>
      <c r="GMC144" s="3645"/>
      <c r="GMD144" s="2386"/>
      <c r="GME144" s="3646"/>
      <c r="GMF144" s="3647"/>
      <c r="GMG144" s="3648"/>
      <c r="GMH144" s="3646"/>
      <c r="GMI144" s="3647"/>
      <c r="GMJ144" s="3646"/>
      <c r="GMK144" s="3643"/>
      <c r="GML144" s="3643"/>
      <c r="GMM144" s="3647"/>
      <c r="GMN144" s="3642"/>
      <c r="GMO144" s="3643"/>
      <c r="GMP144" s="3642"/>
      <c r="GMQ144" s="3643"/>
      <c r="GMR144" s="3643"/>
      <c r="GMS144" s="3643"/>
      <c r="GMT144" s="3643"/>
      <c r="GMU144" s="3644"/>
      <c r="GMV144" s="3645"/>
      <c r="GMW144" s="2386"/>
      <c r="GMX144" s="3646"/>
      <c r="GMY144" s="3647"/>
      <c r="GMZ144" s="3648"/>
      <c r="GNA144" s="3646"/>
      <c r="GNB144" s="3647"/>
      <c r="GNC144" s="3646"/>
      <c r="GND144" s="3643"/>
      <c r="GNE144" s="3643"/>
      <c r="GNF144" s="3647"/>
      <c r="GNG144" s="3642"/>
      <c r="GNH144" s="3643"/>
      <c r="GNI144" s="3642"/>
      <c r="GNJ144" s="3643"/>
      <c r="GNK144" s="3643"/>
      <c r="GNL144" s="3643"/>
      <c r="GNM144" s="3643"/>
      <c r="GNN144" s="3644"/>
      <c r="GNO144" s="3645"/>
      <c r="GNP144" s="2386"/>
      <c r="GNQ144" s="3646"/>
      <c r="GNR144" s="3647"/>
      <c r="GNS144" s="3648"/>
      <c r="GNT144" s="3646"/>
      <c r="GNU144" s="3647"/>
      <c r="GNV144" s="3646"/>
      <c r="GNW144" s="3643"/>
      <c r="GNX144" s="3643"/>
      <c r="GNY144" s="3647"/>
      <c r="GNZ144" s="3642"/>
      <c r="GOA144" s="3643"/>
      <c r="GOB144" s="3642"/>
      <c r="GOC144" s="3643"/>
      <c r="GOD144" s="3643"/>
      <c r="GOE144" s="3643"/>
      <c r="GOF144" s="3643"/>
      <c r="GOG144" s="3644"/>
      <c r="GOH144" s="3645"/>
      <c r="GOI144" s="2386"/>
      <c r="GOJ144" s="3646"/>
      <c r="GOK144" s="3647"/>
      <c r="GOL144" s="3648"/>
      <c r="GOM144" s="3646"/>
      <c r="GON144" s="3647"/>
      <c r="GOO144" s="3646"/>
      <c r="GOP144" s="3643"/>
      <c r="GOQ144" s="3643"/>
      <c r="GOR144" s="3647"/>
      <c r="GOS144" s="3642"/>
      <c r="GOT144" s="3643"/>
      <c r="GOU144" s="3642"/>
      <c r="GOV144" s="3643"/>
      <c r="GOW144" s="3643"/>
      <c r="GOX144" s="3643"/>
      <c r="GOY144" s="3643"/>
      <c r="GOZ144" s="3644"/>
      <c r="GPA144" s="3645"/>
      <c r="GPB144" s="2386"/>
      <c r="GPC144" s="3646"/>
      <c r="GPD144" s="3647"/>
      <c r="GPE144" s="3648"/>
      <c r="GPF144" s="3646"/>
      <c r="GPG144" s="3647"/>
      <c r="GPH144" s="3646"/>
      <c r="GPI144" s="3643"/>
      <c r="GPJ144" s="3643"/>
      <c r="GPK144" s="3647"/>
      <c r="GPL144" s="3642"/>
      <c r="GPM144" s="3643"/>
      <c r="GPN144" s="3642"/>
      <c r="GPO144" s="3643"/>
      <c r="GPP144" s="3643"/>
      <c r="GPQ144" s="3643"/>
      <c r="GPR144" s="3643"/>
      <c r="GPS144" s="3644"/>
      <c r="GPT144" s="3645"/>
      <c r="GPU144" s="2386"/>
      <c r="GPV144" s="3646"/>
      <c r="GPW144" s="3647"/>
      <c r="GPX144" s="3648"/>
      <c r="GPY144" s="3646"/>
      <c r="GPZ144" s="3647"/>
      <c r="GQA144" s="3646"/>
      <c r="GQB144" s="3643"/>
      <c r="GQC144" s="3643"/>
      <c r="GQD144" s="3647"/>
      <c r="GQE144" s="3642"/>
      <c r="GQF144" s="3643"/>
      <c r="GQG144" s="3642"/>
      <c r="GQH144" s="3643"/>
      <c r="GQI144" s="3643"/>
      <c r="GQJ144" s="3643"/>
      <c r="GQK144" s="3643"/>
      <c r="GQL144" s="3644"/>
      <c r="GQM144" s="3645"/>
      <c r="GQN144" s="2386"/>
      <c r="GQO144" s="3646"/>
      <c r="GQP144" s="3647"/>
      <c r="GQQ144" s="3648"/>
      <c r="GQR144" s="3646"/>
      <c r="GQS144" s="3647"/>
      <c r="GQT144" s="3646"/>
      <c r="GQU144" s="3643"/>
      <c r="GQV144" s="3643"/>
      <c r="GQW144" s="3647"/>
      <c r="GQX144" s="3642"/>
      <c r="GQY144" s="3643"/>
      <c r="GQZ144" s="3642"/>
      <c r="GRA144" s="3643"/>
      <c r="GRB144" s="3643"/>
      <c r="GRC144" s="3643"/>
      <c r="GRD144" s="3643"/>
      <c r="GRE144" s="3644"/>
      <c r="GRF144" s="3645"/>
      <c r="GRG144" s="2386"/>
      <c r="GRH144" s="3646"/>
      <c r="GRI144" s="3647"/>
      <c r="GRJ144" s="3648"/>
      <c r="GRK144" s="3646"/>
      <c r="GRL144" s="3647"/>
      <c r="GRM144" s="3646"/>
      <c r="GRN144" s="3643"/>
      <c r="GRO144" s="3643"/>
      <c r="GRP144" s="3647"/>
      <c r="GRQ144" s="3642"/>
      <c r="GRR144" s="3643"/>
      <c r="GRS144" s="3642"/>
      <c r="GRT144" s="3643"/>
      <c r="GRU144" s="3643"/>
      <c r="GRV144" s="3643"/>
      <c r="GRW144" s="3643"/>
      <c r="GRX144" s="3644"/>
      <c r="GRY144" s="3645"/>
      <c r="GRZ144" s="2386"/>
      <c r="GSA144" s="3646"/>
      <c r="GSB144" s="3647"/>
      <c r="GSC144" s="3648"/>
      <c r="GSD144" s="3646"/>
      <c r="GSE144" s="3647"/>
      <c r="GSF144" s="3646"/>
      <c r="GSG144" s="3643"/>
      <c r="GSH144" s="3643"/>
      <c r="GSI144" s="3647"/>
      <c r="GSJ144" s="3642"/>
      <c r="GSK144" s="3643"/>
      <c r="GSL144" s="3642"/>
      <c r="GSM144" s="3643"/>
      <c r="GSN144" s="3643"/>
      <c r="GSO144" s="3643"/>
      <c r="GSP144" s="3643"/>
      <c r="GSQ144" s="3644"/>
      <c r="GSR144" s="3645"/>
      <c r="GSS144" s="2386"/>
      <c r="GST144" s="3646"/>
      <c r="GSU144" s="3647"/>
      <c r="GSV144" s="3648"/>
      <c r="GSW144" s="3646"/>
      <c r="GSX144" s="3647"/>
      <c r="GSY144" s="3646"/>
      <c r="GSZ144" s="3643"/>
      <c r="GTA144" s="3643"/>
      <c r="GTB144" s="3647"/>
      <c r="GTC144" s="3642"/>
      <c r="GTD144" s="3643"/>
      <c r="GTE144" s="3642"/>
      <c r="GTF144" s="3643"/>
      <c r="GTG144" s="3643"/>
      <c r="GTH144" s="3643"/>
      <c r="GTI144" s="3643"/>
      <c r="GTJ144" s="3644"/>
      <c r="GTK144" s="3645"/>
      <c r="GTL144" s="2386"/>
      <c r="GTM144" s="3646"/>
      <c r="GTN144" s="3647"/>
      <c r="GTO144" s="3648"/>
      <c r="GTP144" s="3646"/>
      <c r="GTQ144" s="3647"/>
      <c r="GTR144" s="3646"/>
      <c r="GTS144" s="3643"/>
      <c r="GTT144" s="3643"/>
      <c r="GTU144" s="3647"/>
      <c r="GTV144" s="3642"/>
      <c r="GTW144" s="3643"/>
      <c r="GTX144" s="3642"/>
      <c r="GTY144" s="3643"/>
      <c r="GTZ144" s="3643"/>
      <c r="GUA144" s="3643"/>
      <c r="GUB144" s="3643"/>
      <c r="GUC144" s="3644"/>
      <c r="GUD144" s="3645"/>
      <c r="GUE144" s="2386"/>
      <c r="GUF144" s="3646"/>
      <c r="GUG144" s="3647"/>
      <c r="GUH144" s="3648"/>
      <c r="GUI144" s="3646"/>
      <c r="GUJ144" s="3647"/>
      <c r="GUK144" s="3646"/>
      <c r="GUL144" s="3643"/>
      <c r="GUM144" s="3643"/>
      <c r="GUN144" s="3647"/>
      <c r="GUO144" s="3642"/>
      <c r="GUP144" s="3643"/>
      <c r="GUQ144" s="3642"/>
      <c r="GUR144" s="3643"/>
      <c r="GUS144" s="3643"/>
      <c r="GUT144" s="3643"/>
      <c r="GUU144" s="3643"/>
      <c r="GUV144" s="3644"/>
      <c r="GUW144" s="3645"/>
      <c r="GUX144" s="2386"/>
      <c r="GUY144" s="3646"/>
      <c r="GUZ144" s="3647"/>
      <c r="GVA144" s="3648"/>
      <c r="GVB144" s="3646"/>
      <c r="GVC144" s="3647"/>
      <c r="GVD144" s="3646"/>
      <c r="GVE144" s="3643"/>
      <c r="GVF144" s="3643"/>
      <c r="GVG144" s="3647"/>
      <c r="GVH144" s="3642"/>
      <c r="GVI144" s="3643"/>
      <c r="GVJ144" s="3642"/>
      <c r="GVK144" s="3643"/>
      <c r="GVL144" s="3643"/>
      <c r="GVM144" s="3643"/>
      <c r="GVN144" s="3643"/>
      <c r="GVO144" s="3644"/>
      <c r="GVP144" s="3645"/>
      <c r="GVQ144" s="2386"/>
      <c r="GVR144" s="3646"/>
      <c r="GVS144" s="3647"/>
      <c r="GVT144" s="3648"/>
      <c r="GVU144" s="3646"/>
      <c r="GVV144" s="3647"/>
      <c r="GVW144" s="3646"/>
      <c r="GVX144" s="3643"/>
      <c r="GVY144" s="3643"/>
      <c r="GVZ144" s="3647"/>
      <c r="GWA144" s="3642"/>
      <c r="GWB144" s="3643"/>
      <c r="GWC144" s="3642"/>
      <c r="GWD144" s="3643"/>
      <c r="GWE144" s="3643"/>
      <c r="GWF144" s="3643"/>
      <c r="GWG144" s="3643"/>
      <c r="GWH144" s="3644"/>
      <c r="GWI144" s="3645"/>
      <c r="GWJ144" s="2386"/>
      <c r="GWK144" s="3646"/>
      <c r="GWL144" s="3647"/>
      <c r="GWM144" s="3648"/>
      <c r="GWN144" s="3646"/>
      <c r="GWO144" s="3647"/>
      <c r="GWP144" s="3646"/>
      <c r="GWQ144" s="3643"/>
      <c r="GWR144" s="3643"/>
      <c r="GWS144" s="3647"/>
      <c r="GWT144" s="3642"/>
      <c r="GWU144" s="3643"/>
      <c r="GWV144" s="3642"/>
      <c r="GWW144" s="3643"/>
      <c r="GWX144" s="3643"/>
      <c r="GWY144" s="3643"/>
      <c r="GWZ144" s="3643"/>
      <c r="GXA144" s="3644"/>
      <c r="GXB144" s="3645"/>
      <c r="GXC144" s="2386"/>
      <c r="GXD144" s="3646"/>
      <c r="GXE144" s="3647"/>
      <c r="GXF144" s="3648"/>
      <c r="GXG144" s="3646"/>
      <c r="GXH144" s="3647"/>
      <c r="GXI144" s="3646"/>
      <c r="GXJ144" s="3643"/>
      <c r="GXK144" s="3643"/>
      <c r="GXL144" s="3647"/>
      <c r="GXM144" s="3642"/>
      <c r="GXN144" s="3643"/>
      <c r="GXO144" s="3642"/>
      <c r="GXP144" s="3643"/>
      <c r="GXQ144" s="3643"/>
      <c r="GXR144" s="3643"/>
      <c r="GXS144" s="3643"/>
      <c r="GXT144" s="3644"/>
      <c r="GXU144" s="3645"/>
      <c r="GXV144" s="2386"/>
      <c r="GXW144" s="3646"/>
      <c r="GXX144" s="3647"/>
      <c r="GXY144" s="3648"/>
      <c r="GXZ144" s="3646"/>
      <c r="GYA144" s="3647"/>
      <c r="GYB144" s="3646"/>
      <c r="GYC144" s="3643"/>
      <c r="GYD144" s="3643"/>
      <c r="GYE144" s="3647"/>
      <c r="GYF144" s="3642"/>
      <c r="GYG144" s="3643"/>
      <c r="GYH144" s="3642"/>
      <c r="GYI144" s="3643"/>
      <c r="GYJ144" s="3643"/>
      <c r="GYK144" s="3643"/>
      <c r="GYL144" s="3643"/>
      <c r="GYM144" s="3644"/>
      <c r="GYN144" s="3645"/>
      <c r="GYO144" s="2386"/>
      <c r="GYP144" s="3646"/>
      <c r="GYQ144" s="3647"/>
      <c r="GYR144" s="3648"/>
      <c r="GYS144" s="3646"/>
      <c r="GYT144" s="3647"/>
      <c r="GYU144" s="3646"/>
      <c r="GYV144" s="3643"/>
      <c r="GYW144" s="3643"/>
      <c r="GYX144" s="3647"/>
      <c r="GYY144" s="3642"/>
      <c r="GYZ144" s="3643"/>
      <c r="GZA144" s="3642"/>
      <c r="GZB144" s="3643"/>
      <c r="GZC144" s="3643"/>
      <c r="GZD144" s="3643"/>
      <c r="GZE144" s="3643"/>
      <c r="GZF144" s="3644"/>
      <c r="GZG144" s="3645"/>
      <c r="GZH144" s="2386"/>
      <c r="GZI144" s="3646"/>
      <c r="GZJ144" s="3647"/>
      <c r="GZK144" s="3648"/>
      <c r="GZL144" s="3646"/>
      <c r="GZM144" s="3647"/>
      <c r="GZN144" s="3646"/>
      <c r="GZO144" s="3643"/>
      <c r="GZP144" s="3643"/>
      <c r="GZQ144" s="3647"/>
      <c r="GZR144" s="3642"/>
      <c r="GZS144" s="3643"/>
      <c r="GZT144" s="3642"/>
      <c r="GZU144" s="3643"/>
      <c r="GZV144" s="3643"/>
      <c r="GZW144" s="3643"/>
      <c r="GZX144" s="3643"/>
      <c r="GZY144" s="3644"/>
      <c r="GZZ144" s="3645"/>
      <c r="HAA144" s="2386"/>
      <c r="HAB144" s="3646"/>
      <c r="HAC144" s="3647"/>
      <c r="HAD144" s="3648"/>
      <c r="HAE144" s="3646"/>
      <c r="HAF144" s="3647"/>
      <c r="HAG144" s="3646"/>
      <c r="HAH144" s="3643"/>
      <c r="HAI144" s="3643"/>
      <c r="HAJ144" s="3647"/>
      <c r="HAK144" s="3642"/>
      <c r="HAL144" s="3643"/>
      <c r="HAM144" s="3642"/>
      <c r="HAN144" s="3643"/>
      <c r="HAO144" s="3643"/>
      <c r="HAP144" s="3643"/>
      <c r="HAQ144" s="3643"/>
      <c r="HAR144" s="3644"/>
      <c r="HAS144" s="3645"/>
      <c r="HAT144" s="2386"/>
      <c r="HAU144" s="3646"/>
      <c r="HAV144" s="3647"/>
      <c r="HAW144" s="3648"/>
      <c r="HAX144" s="3646"/>
      <c r="HAY144" s="3647"/>
      <c r="HAZ144" s="3646"/>
      <c r="HBA144" s="3643"/>
      <c r="HBB144" s="3643"/>
      <c r="HBC144" s="3647"/>
      <c r="HBD144" s="3642"/>
      <c r="HBE144" s="3643"/>
      <c r="HBF144" s="3642"/>
      <c r="HBG144" s="3643"/>
      <c r="HBH144" s="3643"/>
      <c r="HBI144" s="3643"/>
      <c r="HBJ144" s="3643"/>
      <c r="HBK144" s="3644"/>
      <c r="HBL144" s="3645"/>
      <c r="HBM144" s="2386"/>
      <c r="HBN144" s="3646"/>
      <c r="HBO144" s="3647"/>
      <c r="HBP144" s="3648"/>
      <c r="HBQ144" s="3646"/>
      <c r="HBR144" s="3647"/>
      <c r="HBS144" s="3646"/>
      <c r="HBT144" s="3643"/>
      <c r="HBU144" s="3643"/>
      <c r="HBV144" s="3647"/>
      <c r="HBW144" s="3642"/>
      <c r="HBX144" s="3643"/>
      <c r="HBY144" s="3642"/>
      <c r="HBZ144" s="3643"/>
      <c r="HCA144" s="3643"/>
      <c r="HCB144" s="3643"/>
      <c r="HCC144" s="3643"/>
      <c r="HCD144" s="3644"/>
      <c r="HCE144" s="3645"/>
      <c r="HCF144" s="2386"/>
      <c r="HCG144" s="3646"/>
      <c r="HCH144" s="3647"/>
      <c r="HCI144" s="3648"/>
      <c r="HCJ144" s="3646"/>
      <c r="HCK144" s="3647"/>
      <c r="HCL144" s="3646"/>
      <c r="HCM144" s="3643"/>
      <c r="HCN144" s="3643"/>
      <c r="HCO144" s="3647"/>
      <c r="HCP144" s="3642"/>
      <c r="HCQ144" s="3643"/>
      <c r="HCR144" s="3642"/>
      <c r="HCS144" s="3643"/>
      <c r="HCT144" s="3643"/>
      <c r="HCU144" s="3643"/>
      <c r="HCV144" s="3643"/>
      <c r="HCW144" s="3644"/>
      <c r="HCX144" s="3645"/>
      <c r="HCY144" s="2386"/>
      <c r="HCZ144" s="3646"/>
      <c r="HDA144" s="3647"/>
      <c r="HDB144" s="3648"/>
      <c r="HDC144" s="3646"/>
      <c r="HDD144" s="3647"/>
      <c r="HDE144" s="3646"/>
      <c r="HDF144" s="3643"/>
      <c r="HDG144" s="3643"/>
      <c r="HDH144" s="3647"/>
      <c r="HDI144" s="3642"/>
      <c r="HDJ144" s="3643"/>
      <c r="HDK144" s="3642"/>
      <c r="HDL144" s="3643"/>
      <c r="HDM144" s="3643"/>
      <c r="HDN144" s="3643"/>
      <c r="HDO144" s="3643"/>
      <c r="HDP144" s="3644"/>
      <c r="HDQ144" s="3645"/>
      <c r="HDR144" s="2386"/>
      <c r="HDS144" s="3646"/>
      <c r="HDT144" s="3647"/>
      <c r="HDU144" s="3648"/>
      <c r="HDV144" s="3646"/>
      <c r="HDW144" s="3647"/>
      <c r="HDX144" s="3646"/>
      <c r="HDY144" s="3643"/>
      <c r="HDZ144" s="3643"/>
      <c r="HEA144" s="3647"/>
      <c r="HEB144" s="3642"/>
      <c r="HEC144" s="3643"/>
      <c r="HED144" s="3642"/>
      <c r="HEE144" s="3643"/>
      <c r="HEF144" s="3643"/>
      <c r="HEG144" s="3643"/>
      <c r="HEH144" s="3643"/>
      <c r="HEI144" s="3644"/>
      <c r="HEJ144" s="3645"/>
      <c r="HEK144" s="2386"/>
      <c r="HEL144" s="3646"/>
      <c r="HEM144" s="3647"/>
      <c r="HEN144" s="3648"/>
      <c r="HEO144" s="3646"/>
      <c r="HEP144" s="3647"/>
      <c r="HEQ144" s="3646"/>
      <c r="HER144" s="3643"/>
      <c r="HES144" s="3643"/>
      <c r="HET144" s="3647"/>
      <c r="HEU144" s="3642"/>
      <c r="HEV144" s="3643"/>
      <c r="HEW144" s="3642"/>
      <c r="HEX144" s="3643"/>
      <c r="HEY144" s="3643"/>
      <c r="HEZ144" s="3643"/>
      <c r="HFA144" s="3643"/>
      <c r="HFB144" s="3644"/>
      <c r="HFC144" s="3645"/>
      <c r="HFD144" s="2386"/>
      <c r="HFE144" s="3646"/>
      <c r="HFF144" s="3647"/>
      <c r="HFG144" s="3648"/>
      <c r="HFH144" s="3646"/>
      <c r="HFI144" s="3647"/>
      <c r="HFJ144" s="3646"/>
      <c r="HFK144" s="3643"/>
      <c r="HFL144" s="3643"/>
      <c r="HFM144" s="3647"/>
      <c r="HFN144" s="3642"/>
      <c r="HFO144" s="3643"/>
      <c r="HFP144" s="3642"/>
      <c r="HFQ144" s="3643"/>
      <c r="HFR144" s="3643"/>
      <c r="HFS144" s="3643"/>
      <c r="HFT144" s="3643"/>
      <c r="HFU144" s="3644"/>
      <c r="HFV144" s="3645"/>
      <c r="HFW144" s="2386"/>
      <c r="HFX144" s="3646"/>
      <c r="HFY144" s="3647"/>
      <c r="HFZ144" s="3648"/>
      <c r="HGA144" s="3646"/>
      <c r="HGB144" s="3647"/>
      <c r="HGC144" s="3646"/>
      <c r="HGD144" s="3643"/>
      <c r="HGE144" s="3643"/>
      <c r="HGF144" s="3647"/>
      <c r="HGG144" s="3642"/>
      <c r="HGH144" s="3643"/>
      <c r="HGI144" s="3642"/>
      <c r="HGJ144" s="3643"/>
      <c r="HGK144" s="3643"/>
      <c r="HGL144" s="3643"/>
      <c r="HGM144" s="3643"/>
      <c r="HGN144" s="3644"/>
      <c r="HGO144" s="3645"/>
      <c r="HGP144" s="2386"/>
      <c r="HGQ144" s="3646"/>
      <c r="HGR144" s="3647"/>
      <c r="HGS144" s="3648"/>
      <c r="HGT144" s="3646"/>
      <c r="HGU144" s="3647"/>
      <c r="HGV144" s="3646"/>
      <c r="HGW144" s="3643"/>
      <c r="HGX144" s="3643"/>
      <c r="HGY144" s="3647"/>
      <c r="HGZ144" s="3642"/>
      <c r="HHA144" s="3643"/>
      <c r="HHB144" s="3642"/>
      <c r="HHC144" s="3643"/>
      <c r="HHD144" s="3643"/>
      <c r="HHE144" s="3643"/>
      <c r="HHF144" s="3643"/>
      <c r="HHG144" s="3644"/>
      <c r="HHH144" s="3645"/>
      <c r="HHI144" s="2386"/>
      <c r="HHJ144" s="3646"/>
      <c r="HHK144" s="3647"/>
      <c r="HHL144" s="3648"/>
      <c r="HHM144" s="3646"/>
      <c r="HHN144" s="3647"/>
      <c r="HHO144" s="3646"/>
      <c r="HHP144" s="3643"/>
      <c r="HHQ144" s="3643"/>
      <c r="HHR144" s="3647"/>
      <c r="HHS144" s="3642"/>
      <c r="HHT144" s="3643"/>
      <c r="HHU144" s="3642"/>
      <c r="HHV144" s="3643"/>
      <c r="HHW144" s="3643"/>
      <c r="HHX144" s="3643"/>
      <c r="HHY144" s="3643"/>
      <c r="HHZ144" s="3644"/>
      <c r="HIA144" s="3645"/>
      <c r="HIB144" s="2386"/>
      <c r="HIC144" s="3646"/>
      <c r="HID144" s="3647"/>
      <c r="HIE144" s="3648"/>
      <c r="HIF144" s="3646"/>
      <c r="HIG144" s="3647"/>
      <c r="HIH144" s="3646"/>
      <c r="HII144" s="3643"/>
      <c r="HIJ144" s="3643"/>
      <c r="HIK144" s="3647"/>
      <c r="HIL144" s="3642"/>
      <c r="HIM144" s="3643"/>
      <c r="HIN144" s="3642"/>
      <c r="HIO144" s="3643"/>
      <c r="HIP144" s="3643"/>
      <c r="HIQ144" s="3643"/>
      <c r="HIR144" s="3643"/>
      <c r="HIS144" s="3644"/>
      <c r="HIT144" s="3645"/>
      <c r="HIU144" s="2386"/>
      <c r="HIV144" s="3646"/>
      <c r="HIW144" s="3647"/>
      <c r="HIX144" s="3648"/>
      <c r="HIY144" s="3646"/>
      <c r="HIZ144" s="3647"/>
      <c r="HJA144" s="3646"/>
      <c r="HJB144" s="3643"/>
      <c r="HJC144" s="3643"/>
      <c r="HJD144" s="3647"/>
      <c r="HJE144" s="3642"/>
      <c r="HJF144" s="3643"/>
      <c r="HJG144" s="3642"/>
      <c r="HJH144" s="3643"/>
      <c r="HJI144" s="3643"/>
      <c r="HJJ144" s="3643"/>
      <c r="HJK144" s="3643"/>
      <c r="HJL144" s="3644"/>
      <c r="HJM144" s="3645"/>
      <c r="HJN144" s="2386"/>
      <c r="HJO144" s="3646"/>
      <c r="HJP144" s="3647"/>
      <c r="HJQ144" s="3648"/>
      <c r="HJR144" s="3646"/>
      <c r="HJS144" s="3647"/>
      <c r="HJT144" s="3646"/>
      <c r="HJU144" s="3643"/>
      <c r="HJV144" s="3643"/>
      <c r="HJW144" s="3647"/>
      <c r="HJX144" s="3642"/>
      <c r="HJY144" s="3643"/>
      <c r="HJZ144" s="3642"/>
      <c r="HKA144" s="3643"/>
      <c r="HKB144" s="3643"/>
      <c r="HKC144" s="3643"/>
      <c r="HKD144" s="3643"/>
      <c r="HKE144" s="3644"/>
      <c r="HKF144" s="3645"/>
      <c r="HKG144" s="2386"/>
      <c r="HKH144" s="3646"/>
      <c r="HKI144" s="3647"/>
      <c r="HKJ144" s="3648"/>
      <c r="HKK144" s="3646"/>
      <c r="HKL144" s="3647"/>
      <c r="HKM144" s="3646"/>
      <c r="HKN144" s="3643"/>
      <c r="HKO144" s="3643"/>
      <c r="HKP144" s="3647"/>
      <c r="HKQ144" s="3642"/>
      <c r="HKR144" s="3643"/>
      <c r="HKS144" s="3642"/>
      <c r="HKT144" s="3643"/>
      <c r="HKU144" s="3643"/>
      <c r="HKV144" s="3643"/>
      <c r="HKW144" s="3643"/>
      <c r="HKX144" s="3644"/>
      <c r="HKY144" s="3645"/>
      <c r="HKZ144" s="2386"/>
      <c r="HLA144" s="3646"/>
      <c r="HLB144" s="3647"/>
      <c r="HLC144" s="3648"/>
      <c r="HLD144" s="3646"/>
      <c r="HLE144" s="3647"/>
      <c r="HLF144" s="3646"/>
      <c r="HLG144" s="3643"/>
      <c r="HLH144" s="3643"/>
      <c r="HLI144" s="3647"/>
      <c r="HLJ144" s="3642"/>
      <c r="HLK144" s="3643"/>
      <c r="HLL144" s="3642"/>
      <c r="HLM144" s="3643"/>
      <c r="HLN144" s="3643"/>
      <c r="HLO144" s="3643"/>
      <c r="HLP144" s="3643"/>
      <c r="HLQ144" s="3644"/>
      <c r="HLR144" s="3645"/>
      <c r="HLS144" s="2386"/>
      <c r="HLT144" s="3646"/>
      <c r="HLU144" s="3647"/>
      <c r="HLV144" s="3648"/>
      <c r="HLW144" s="3646"/>
      <c r="HLX144" s="3647"/>
      <c r="HLY144" s="3646"/>
      <c r="HLZ144" s="3643"/>
      <c r="HMA144" s="3643"/>
      <c r="HMB144" s="3647"/>
      <c r="HMC144" s="3642"/>
      <c r="HMD144" s="3643"/>
      <c r="HME144" s="3642"/>
      <c r="HMF144" s="3643"/>
      <c r="HMG144" s="3643"/>
      <c r="HMH144" s="3643"/>
      <c r="HMI144" s="3643"/>
      <c r="HMJ144" s="3644"/>
      <c r="HMK144" s="3645"/>
      <c r="HML144" s="2386"/>
      <c r="HMM144" s="3646"/>
      <c r="HMN144" s="3647"/>
      <c r="HMO144" s="3648"/>
      <c r="HMP144" s="3646"/>
      <c r="HMQ144" s="3647"/>
      <c r="HMR144" s="3646"/>
      <c r="HMS144" s="3643"/>
      <c r="HMT144" s="3643"/>
      <c r="HMU144" s="3647"/>
      <c r="HMV144" s="3642"/>
      <c r="HMW144" s="3643"/>
      <c r="HMX144" s="3642"/>
      <c r="HMY144" s="3643"/>
      <c r="HMZ144" s="3643"/>
      <c r="HNA144" s="3643"/>
      <c r="HNB144" s="3643"/>
      <c r="HNC144" s="3644"/>
      <c r="HND144" s="3645"/>
      <c r="HNE144" s="2386"/>
      <c r="HNF144" s="3646"/>
      <c r="HNG144" s="3647"/>
      <c r="HNH144" s="3648"/>
      <c r="HNI144" s="3646"/>
      <c r="HNJ144" s="3647"/>
      <c r="HNK144" s="3646"/>
      <c r="HNL144" s="3643"/>
      <c r="HNM144" s="3643"/>
      <c r="HNN144" s="3647"/>
      <c r="HNO144" s="3642"/>
      <c r="HNP144" s="3643"/>
      <c r="HNQ144" s="3642"/>
      <c r="HNR144" s="3643"/>
      <c r="HNS144" s="3643"/>
      <c r="HNT144" s="3643"/>
      <c r="HNU144" s="3643"/>
      <c r="HNV144" s="3644"/>
      <c r="HNW144" s="3645"/>
      <c r="HNX144" s="2386"/>
      <c r="HNY144" s="3646"/>
      <c r="HNZ144" s="3647"/>
      <c r="HOA144" s="3648"/>
      <c r="HOB144" s="3646"/>
      <c r="HOC144" s="3647"/>
      <c r="HOD144" s="3646"/>
      <c r="HOE144" s="3643"/>
      <c r="HOF144" s="3643"/>
      <c r="HOG144" s="3647"/>
      <c r="HOH144" s="3642"/>
      <c r="HOI144" s="3643"/>
      <c r="HOJ144" s="3642"/>
      <c r="HOK144" s="3643"/>
      <c r="HOL144" s="3643"/>
      <c r="HOM144" s="3643"/>
      <c r="HON144" s="3643"/>
      <c r="HOO144" s="3644"/>
      <c r="HOP144" s="3645"/>
      <c r="HOQ144" s="2386"/>
      <c r="HOR144" s="3646"/>
      <c r="HOS144" s="3647"/>
      <c r="HOT144" s="3648"/>
      <c r="HOU144" s="3646"/>
      <c r="HOV144" s="3647"/>
      <c r="HOW144" s="3646"/>
      <c r="HOX144" s="3643"/>
      <c r="HOY144" s="3643"/>
      <c r="HOZ144" s="3647"/>
      <c r="HPA144" s="3642"/>
      <c r="HPB144" s="3643"/>
      <c r="HPC144" s="3642"/>
      <c r="HPD144" s="3643"/>
      <c r="HPE144" s="3643"/>
      <c r="HPF144" s="3643"/>
      <c r="HPG144" s="3643"/>
      <c r="HPH144" s="3644"/>
      <c r="HPI144" s="3645"/>
      <c r="HPJ144" s="2386"/>
      <c r="HPK144" s="3646"/>
      <c r="HPL144" s="3647"/>
      <c r="HPM144" s="3648"/>
      <c r="HPN144" s="3646"/>
      <c r="HPO144" s="3647"/>
      <c r="HPP144" s="3646"/>
      <c r="HPQ144" s="3643"/>
      <c r="HPR144" s="3643"/>
      <c r="HPS144" s="3647"/>
      <c r="HPT144" s="3642"/>
      <c r="HPU144" s="3643"/>
      <c r="HPV144" s="3642"/>
      <c r="HPW144" s="3643"/>
      <c r="HPX144" s="3643"/>
      <c r="HPY144" s="3643"/>
      <c r="HPZ144" s="3643"/>
      <c r="HQA144" s="3644"/>
      <c r="HQB144" s="3645"/>
      <c r="HQC144" s="2386"/>
      <c r="HQD144" s="3646"/>
      <c r="HQE144" s="3647"/>
      <c r="HQF144" s="3648"/>
      <c r="HQG144" s="3646"/>
      <c r="HQH144" s="3647"/>
      <c r="HQI144" s="3646"/>
      <c r="HQJ144" s="3643"/>
      <c r="HQK144" s="3643"/>
      <c r="HQL144" s="3647"/>
      <c r="HQM144" s="3642"/>
      <c r="HQN144" s="3643"/>
      <c r="HQO144" s="3642"/>
      <c r="HQP144" s="3643"/>
      <c r="HQQ144" s="3643"/>
      <c r="HQR144" s="3643"/>
      <c r="HQS144" s="3643"/>
      <c r="HQT144" s="3644"/>
      <c r="HQU144" s="3645"/>
      <c r="HQV144" s="2386"/>
      <c r="HQW144" s="3646"/>
      <c r="HQX144" s="3647"/>
      <c r="HQY144" s="3648"/>
      <c r="HQZ144" s="3646"/>
      <c r="HRA144" s="3647"/>
      <c r="HRB144" s="3646"/>
      <c r="HRC144" s="3643"/>
      <c r="HRD144" s="3643"/>
      <c r="HRE144" s="3647"/>
      <c r="HRF144" s="3642"/>
      <c r="HRG144" s="3643"/>
      <c r="HRH144" s="3642"/>
      <c r="HRI144" s="3643"/>
      <c r="HRJ144" s="3643"/>
      <c r="HRK144" s="3643"/>
      <c r="HRL144" s="3643"/>
      <c r="HRM144" s="3644"/>
      <c r="HRN144" s="3645"/>
      <c r="HRO144" s="2386"/>
      <c r="HRP144" s="3646"/>
      <c r="HRQ144" s="3647"/>
      <c r="HRR144" s="3648"/>
      <c r="HRS144" s="3646"/>
      <c r="HRT144" s="3647"/>
      <c r="HRU144" s="3646"/>
      <c r="HRV144" s="3643"/>
      <c r="HRW144" s="3643"/>
      <c r="HRX144" s="3647"/>
      <c r="HRY144" s="3642"/>
      <c r="HRZ144" s="3643"/>
      <c r="HSA144" s="3642"/>
      <c r="HSB144" s="3643"/>
      <c r="HSC144" s="3643"/>
      <c r="HSD144" s="3643"/>
      <c r="HSE144" s="3643"/>
      <c r="HSF144" s="3644"/>
      <c r="HSG144" s="3645"/>
      <c r="HSH144" s="2386"/>
      <c r="HSI144" s="3646"/>
      <c r="HSJ144" s="3647"/>
      <c r="HSK144" s="3648"/>
      <c r="HSL144" s="3646"/>
      <c r="HSM144" s="3647"/>
      <c r="HSN144" s="3646"/>
      <c r="HSO144" s="3643"/>
      <c r="HSP144" s="3643"/>
      <c r="HSQ144" s="3647"/>
      <c r="HSR144" s="3642"/>
      <c r="HSS144" s="3643"/>
      <c r="HST144" s="3642"/>
      <c r="HSU144" s="3643"/>
      <c r="HSV144" s="3643"/>
      <c r="HSW144" s="3643"/>
      <c r="HSX144" s="3643"/>
      <c r="HSY144" s="3644"/>
      <c r="HSZ144" s="3645"/>
      <c r="HTA144" s="2386"/>
      <c r="HTB144" s="3646"/>
      <c r="HTC144" s="3647"/>
      <c r="HTD144" s="3648"/>
      <c r="HTE144" s="3646"/>
      <c r="HTF144" s="3647"/>
      <c r="HTG144" s="3646"/>
      <c r="HTH144" s="3643"/>
      <c r="HTI144" s="3643"/>
      <c r="HTJ144" s="3647"/>
      <c r="HTK144" s="3642"/>
      <c r="HTL144" s="3643"/>
      <c r="HTM144" s="3642"/>
      <c r="HTN144" s="3643"/>
      <c r="HTO144" s="3643"/>
      <c r="HTP144" s="3643"/>
      <c r="HTQ144" s="3643"/>
      <c r="HTR144" s="3644"/>
      <c r="HTS144" s="3645"/>
      <c r="HTT144" s="2386"/>
      <c r="HTU144" s="3646"/>
      <c r="HTV144" s="3647"/>
      <c r="HTW144" s="3648"/>
      <c r="HTX144" s="3646"/>
      <c r="HTY144" s="3647"/>
      <c r="HTZ144" s="3646"/>
      <c r="HUA144" s="3643"/>
      <c r="HUB144" s="3643"/>
      <c r="HUC144" s="3647"/>
      <c r="HUD144" s="3642"/>
      <c r="HUE144" s="3643"/>
      <c r="HUF144" s="3642"/>
      <c r="HUG144" s="3643"/>
      <c r="HUH144" s="3643"/>
      <c r="HUI144" s="3643"/>
      <c r="HUJ144" s="3643"/>
      <c r="HUK144" s="3644"/>
      <c r="HUL144" s="3645"/>
      <c r="HUM144" s="2386"/>
      <c r="HUN144" s="3646"/>
      <c r="HUO144" s="3647"/>
      <c r="HUP144" s="3648"/>
      <c r="HUQ144" s="3646"/>
      <c r="HUR144" s="3647"/>
      <c r="HUS144" s="3646"/>
      <c r="HUT144" s="3643"/>
      <c r="HUU144" s="3643"/>
      <c r="HUV144" s="3647"/>
      <c r="HUW144" s="3642"/>
      <c r="HUX144" s="3643"/>
      <c r="HUY144" s="3642"/>
      <c r="HUZ144" s="3643"/>
      <c r="HVA144" s="3643"/>
      <c r="HVB144" s="3643"/>
      <c r="HVC144" s="3643"/>
      <c r="HVD144" s="3644"/>
      <c r="HVE144" s="3645"/>
      <c r="HVF144" s="2386"/>
      <c r="HVG144" s="3646"/>
      <c r="HVH144" s="3647"/>
      <c r="HVI144" s="3648"/>
      <c r="HVJ144" s="3646"/>
      <c r="HVK144" s="3647"/>
      <c r="HVL144" s="3646"/>
      <c r="HVM144" s="3643"/>
      <c r="HVN144" s="3643"/>
      <c r="HVO144" s="3647"/>
      <c r="HVP144" s="3642"/>
      <c r="HVQ144" s="3643"/>
      <c r="HVR144" s="3642"/>
      <c r="HVS144" s="3643"/>
      <c r="HVT144" s="3643"/>
      <c r="HVU144" s="3643"/>
      <c r="HVV144" s="3643"/>
      <c r="HVW144" s="3644"/>
      <c r="HVX144" s="3645"/>
      <c r="HVY144" s="2386"/>
      <c r="HVZ144" s="3646"/>
      <c r="HWA144" s="3647"/>
      <c r="HWB144" s="3648"/>
      <c r="HWC144" s="3646"/>
      <c r="HWD144" s="3647"/>
      <c r="HWE144" s="3646"/>
      <c r="HWF144" s="3643"/>
      <c r="HWG144" s="3643"/>
      <c r="HWH144" s="3647"/>
      <c r="HWI144" s="3642"/>
      <c r="HWJ144" s="3643"/>
      <c r="HWK144" s="3642"/>
      <c r="HWL144" s="3643"/>
      <c r="HWM144" s="3643"/>
      <c r="HWN144" s="3643"/>
      <c r="HWO144" s="3643"/>
      <c r="HWP144" s="3644"/>
      <c r="HWQ144" s="3645"/>
      <c r="HWR144" s="2386"/>
      <c r="HWS144" s="3646"/>
      <c r="HWT144" s="3647"/>
      <c r="HWU144" s="3648"/>
      <c r="HWV144" s="3646"/>
      <c r="HWW144" s="3647"/>
      <c r="HWX144" s="3646"/>
      <c r="HWY144" s="3643"/>
      <c r="HWZ144" s="3643"/>
      <c r="HXA144" s="3647"/>
      <c r="HXB144" s="3642"/>
      <c r="HXC144" s="3643"/>
      <c r="HXD144" s="3642"/>
      <c r="HXE144" s="3643"/>
      <c r="HXF144" s="3643"/>
      <c r="HXG144" s="3643"/>
      <c r="HXH144" s="3643"/>
      <c r="HXI144" s="3644"/>
      <c r="HXJ144" s="3645"/>
      <c r="HXK144" s="2386"/>
      <c r="HXL144" s="3646"/>
      <c r="HXM144" s="3647"/>
      <c r="HXN144" s="3648"/>
      <c r="HXO144" s="3646"/>
      <c r="HXP144" s="3647"/>
      <c r="HXQ144" s="3646"/>
      <c r="HXR144" s="3643"/>
      <c r="HXS144" s="3643"/>
      <c r="HXT144" s="3647"/>
      <c r="HXU144" s="3642"/>
      <c r="HXV144" s="3643"/>
      <c r="HXW144" s="3642"/>
      <c r="HXX144" s="3643"/>
      <c r="HXY144" s="3643"/>
      <c r="HXZ144" s="3643"/>
      <c r="HYA144" s="3643"/>
      <c r="HYB144" s="3644"/>
      <c r="HYC144" s="3645"/>
      <c r="HYD144" s="2386"/>
      <c r="HYE144" s="3646"/>
      <c r="HYF144" s="3647"/>
      <c r="HYG144" s="3648"/>
      <c r="HYH144" s="3646"/>
      <c r="HYI144" s="3647"/>
      <c r="HYJ144" s="3646"/>
      <c r="HYK144" s="3643"/>
      <c r="HYL144" s="3643"/>
      <c r="HYM144" s="3647"/>
      <c r="HYN144" s="3642"/>
      <c r="HYO144" s="3643"/>
      <c r="HYP144" s="3642"/>
      <c r="HYQ144" s="3643"/>
      <c r="HYR144" s="3643"/>
      <c r="HYS144" s="3643"/>
      <c r="HYT144" s="3643"/>
      <c r="HYU144" s="3644"/>
      <c r="HYV144" s="3645"/>
      <c r="HYW144" s="2386"/>
      <c r="HYX144" s="3646"/>
      <c r="HYY144" s="3647"/>
      <c r="HYZ144" s="3648"/>
      <c r="HZA144" s="3646"/>
      <c r="HZB144" s="3647"/>
      <c r="HZC144" s="3646"/>
      <c r="HZD144" s="3643"/>
      <c r="HZE144" s="3643"/>
      <c r="HZF144" s="3647"/>
      <c r="HZG144" s="3642"/>
      <c r="HZH144" s="3643"/>
      <c r="HZI144" s="3642"/>
      <c r="HZJ144" s="3643"/>
      <c r="HZK144" s="3643"/>
      <c r="HZL144" s="3643"/>
      <c r="HZM144" s="3643"/>
      <c r="HZN144" s="3644"/>
      <c r="HZO144" s="3645"/>
      <c r="HZP144" s="2386"/>
      <c r="HZQ144" s="3646"/>
      <c r="HZR144" s="3647"/>
      <c r="HZS144" s="3648"/>
      <c r="HZT144" s="3646"/>
      <c r="HZU144" s="3647"/>
      <c r="HZV144" s="3646"/>
      <c r="HZW144" s="3643"/>
      <c r="HZX144" s="3643"/>
      <c r="HZY144" s="3647"/>
      <c r="HZZ144" s="3642"/>
      <c r="IAA144" s="3643"/>
      <c r="IAB144" s="3642"/>
      <c r="IAC144" s="3643"/>
      <c r="IAD144" s="3643"/>
      <c r="IAE144" s="3643"/>
      <c r="IAF144" s="3643"/>
      <c r="IAG144" s="3644"/>
      <c r="IAH144" s="3645"/>
      <c r="IAI144" s="2386"/>
      <c r="IAJ144" s="3646"/>
      <c r="IAK144" s="3647"/>
      <c r="IAL144" s="3648"/>
      <c r="IAM144" s="3646"/>
      <c r="IAN144" s="3647"/>
      <c r="IAO144" s="3646"/>
      <c r="IAP144" s="3643"/>
      <c r="IAQ144" s="3643"/>
      <c r="IAR144" s="3647"/>
      <c r="IAS144" s="3642"/>
      <c r="IAT144" s="3643"/>
      <c r="IAU144" s="3642"/>
      <c r="IAV144" s="3643"/>
      <c r="IAW144" s="3643"/>
      <c r="IAX144" s="3643"/>
      <c r="IAY144" s="3643"/>
      <c r="IAZ144" s="3644"/>
      <c r="IBA144" s="3645"/>
      <c r="IBB144" s="2386"/>
      <c r="IBC144" s="3646"/>
      <c r="IBD144" s="3647"/>
      <c r="IBE144" s="3648"/>
      <c r="IBF144" s="3646"/>
      <c r="IBG144" s="3647"/>
      <c r="IBH144" s="3646"/>
      <c r="IBI144" s="3643"/>
      <c r="IBJ144" s="3643"/>
      <c r="IBK144" s="3647"/>
      <c r="IBL144" s="3642"/>
      <c r="IBM144" s="3643"/>
      <c r="IBN144" s="3642"/>
      <c r="IBO144" s="3643"/>
      <c r="IBP144" s="3643"/>
      <c r="IBQ144" s="3643"/>
      <c r="IBR144" s="3643"/>
      <c r="IBS144" s="3644"/>
      <c r="IBT144" s="3645"/>
      <c r="IBU144" s="2386"/>
      <c r="IBV144" s="3646"/>
      <c r="IBW144" s="3647"/>
      <c r="IBX144" s="3648"/>
      <c r="IBY144" s="3646"/>
      <c r="IBZ144" s="3647"/>
      <c r="ICA144" s="3646"/>
      <c r="ICB144" s="3643"/>
      <c r="ICC144" s="3643"/>
      <c r="ICD144" s="3647"/>
      <c r="ICE144" s="3642"/>
      <c r="ICF144" s="3643"/>
      <c r="ICG144" s="3642"/>
      <c r="ICH144" s="3643"/>
      <c r="ICI144" s="3643"/>
      <c r="ICJ144" s="3643"/>
      <c r="ICK144" s="3643"/>
      <c r="ICL144" s="3644"/>
      <c r="ICM144" s="3645"/>
      <c r="ICN144" s="2386"/>
      <c r="ICO144" s="3646"/>
      <c r="ICP144" s="3647"/>
      <c r="ICQ144" s="3648"/>
      <c r="ICR144" s="3646"/>
      <c r="ICS144" s="3647"/>
      <c r="ICT144" s="3646"/>
      <c r="ICU144" s="3643"/>
      <c r="ICV144" s="3643"/>
      <c r="ICW144" s="3647"/>
      <c r="ICX144" s="3642"/>
      <c r="ICY144" s="3643"/>
      <c r="ICZ144" s="3642"/>
      <c r="IDA144" s="3643"/>
      <c r="IDB144" s="3643"/>
      <c r="IDC144" s="3643"/>
      <c r="IDD144" s="3643"/>
      <c r="IDE144" s="3644"/>
      <c r="IDF144" s="3645"/>
      <c r="IDG144" s="2386"/>
      <c r="IDH144" s="3646"/>
      <c r="IDI144" s="3647"/>
      <c r="IDJ144" s="3648"/>
      <c r="IDK144" s="3646"/>
      <c r="IDL144" s="3647"/>
      <c r="IDM144" s="3646"/>
      <c r="IDN144" s="3643"/>
      <c r="IDO144" s="3643"/>
      <c r="IDP144" s="3647"/>
      <c r="IDQ144" s="3642"/>
      <c r="IDR144" s="3643"/>
      <c r="IDS144" s="3642"/>
      <c r="IDT144" s="3643"/>
      <c r="IDU144" s="3643"/>
      <c r="IDV144" s="3643"/>
      <c r="IDW144" s="3643"/>
      <c r="IDX144" s="3644"/>
      <c r="IDY144" s="3645"/>
      <c r="IDZ144" s="2386"/>
      <c r="IEA144" s="3646"/>
      <c r="IEB144" s="3647"/>
      <c r="IEC144" s="3648"/>
      <c r="IED144" s="3646"/>
      <c r="IEE144" s="3647"/>
      <c r="IEF144" s="3646"/>
      <c r="IEG144" s="3643"/>
      <c r="IEH144" s="3643"/>
      <c r="IEI144" s="3647"/>
      <c r="IEJ144" s="3642"/>
      <c r="IEK144" s="3643"/>
      <c r="IEL144" s="3642"/>
      <c r="IEM144" s="3643"/>
      <c r="IEN144" s="3643"/>
      <c r="IEO144" s="3643"/>
      <c r="IEP144" s="3643"/>
      <c r="IEQ144" s="3644"/>
      <c r="IER144" s="3645"/>
      <c r="IES144" s="2386"/>
      <c r="IET144" s="3646"/>
      <c r="IEU144" s="3647"/>
      <c r="IEV144" s="3648"/>
      <c r="IEW144" s="3646"/>
      <c r="IEX144" s="3647"/>
      <c r="IEY144" s="3646"/>
      <c r="IEZ144" s="3643"/>
      <c r="IFA144" s="3643"/>
      <c r="IFB144" s="3647"/>
      <c r="IFC144" s="3642"/>
      <c r="IFD144" s="3643"/>
      <c r="IFE144" s="3642"/>
      <c r="IFF144" s="3643"/>
      <c r="IFG144" s="3643"/>
      <c r="IFH144" s="3643"/>
      <c r="IFI144" s="3643"/>
      <c r="IFJ144" s="3644"/>
      <c r="IFK144" s="3645"/>
      <c r="IFL144" s="2386"/>
      <c r="IFM144" s="3646"/>
      <c r="IFN144" s="3647"/>
      <c r="IFO144" s="3648"/>
      <c r="IFP144" s="3646"/>
      <c r="IFQ144" s="3647"/>
      <c r="IFR144" s="3646"/>
      <c r="IFS144" s="3643"/>
      <c r="IFT144" s="3643"/>
      <c r="IFU144" s="3647"/>
      <c r="IFV144" s="3642"/>
      <c r="IFW144" s="3643"/>
      <c r="IFX144" s="3642"/>
      <c r="IFY144" s="3643"/>
      <c r="IFZ144" s="3643"/>
      <c r="IGA144" s="3643"/>
      <c r="IGB144" s="3643"/>
      <c r="IGC144" s="3644"/>
      <c r="IGD144" s="3645"/>
      <c r="IGE144" s="2386"/>
      <c r="IGF144" s="3646"/>
      <c r="IGG144" s="3647"/>
      <c r="IGH144" s="3648"/>
      <c r="IGI144" s="3646"/>
      <c r="IGJ144" s="3647"/>
      <c r="IGK144" s="3646"/>
      <c r="IGL144" s="3643"/>
      <c r="IGM144" s="3643"/>
      <c r="IGN144" s="3647"/>
      <c r="IGO144" s="3642"/>
      <c r="IGP144" s="3643"/>
      <c r="IGQ144" s="3642"/>
      <c r="IGR144" s="3643"/>
      <c r="IGS144" s="3643"/>
      <c r="IGT144" s="3643"/>
      <c r="IGU144" s="3643"/>
      <c r="IGV144" s="3644"/>
      <c r="IGW144" s="3645"/>
      <c r="IGX144" s="2386"/>
      <c r="IGY144" s="3646"/>
      <c r="IGZ144" s="3647"/>
      <c r="IHA144" s="3648"/>
      <c r="IHB144" s="3646"/>
      <c r="IHC144" s="3647"/>
      <c r="IHD144" s="3646"/>
      <c r="IHE144" s="3643"/>
      <c r="IHF144" s="3643"/>
      <c r="IHG144" s="3647"/>
      <c r="IHH144" s="3642"/>
      <c r="IHI144" s="3643"/>
      <c r="IHJ144" s="3642"/>
      <c r="IHK144" s="3643"/>
      <c r="IHL144" s="3643"/>
      <c r="IHM144" s="3643"/>
      <c r="IHN144" s="3643"/>
      <c r="IHO144" s="3644"/>
      <c r="IHP144" s="3645"/>
      <c r="IHQ144" s="2386"/>
      <c r="IHR144" s="3646"/>
      <c r="IHS144" s="3647"/>
      <c r="IHT144" s="3648"/>
      <c r="IHU144" s="3646"/>
      <c r="IHV144" s="3647"/>
      <c r="IHW144" s="3646"/>
      <c r="IHX144" s="3643"/>
      <c r="IHY144" s="3643"/>
      <c r="IHZ144" s="3647"/>
      <c r="IIA144" s="3642"/>
      <c r="IIB144" s="3643"/>
      <c r="IIC144" s="3642"/>
      <c r="IID144" s="3643"/>
      <c r="IIE144" s="3643"/>
      <c r="IIF144" s="3643"/>
      <c r="IIG144" s="3643"/>
      <c r="IIH144" s="3644"/>
      <c r="III144" s="3645"/>
      <c r="IIJ144" s="2386"/>
      <c r="IIK144" s="3646"/>
      <c r="IIL144" s="3647"/>
      <c r="IIM144" s="3648"/>
      <c r="IIN144" s="3646"/>
      <c r="IIO144" s="3647"/>
      <c r="IIP144" s="3646"/>
      <c r="IIQ144" s="3643"/>
      <c r="IIR144" s="3643"/>
      <c r="IIS144" s="3647"/>
      <c r="IIT144" s="3642"/>
      <c r="IIU144" s="3643"/>
      <c r="IIV144" s="3642"/>
      <c r="IIW144" s="3643"/>
      <c r="IIX144" s="3643"/>
      <c r="IIY144" s="3643"/>
      <c r="IIZ144" s="3643"/>
      <c r="IJA144" s="3644"/>
      <c r="IJB144" s="3645"/>
      <c r="IJC144" s="2386"/>
      <c r="IJD144" s="3646"/>
      <c r="IJE144" s="3647"/>
      <c r="IJF144" s="3648"/>
      <c r="IJG144" s="3646"/>
      <c r="IJH144" s="3647"/>
      <c r="IJI144" s="3646"/>
      <c r="IJJ144" s="3643"/>
      <c r="IJK144" s="3643"/>
      <c r="IJL144" s="3647"/>
      <c r="IJM144" s="3642"/>
      <c r="IJN144" s="3643"/>
      <c r="IJO144" s="3642"/>
      <c r="IJP144" s="3643"/>
      <c r="IJQ144" s="3643"/>
      <c r="IJR144" s="3643"/>
      <c r="IJS144" s="3643"/>
      <c r="IJT144" s="3644"/>
      <c r="IJU144" s="3645"/>
      <c r="IJV144" s="2386"/>
      <c r="IJW144" s="3646"/>
      <c r="IJX144" s="3647"/>
      <c r="IJY144" s="3648"/>
      <c r="IJZ144" s="3646"/>
      <c r="IKA144" s="3647"/>
      <c r="IKB144" s="3646"/>
      <c r="IKC144" s="3643"/>
      <c r="IKD144" s="3643"/>
      <c r="IKE144" s="3647"/>
      <c r="IKF144" s="3642"/>
      <c r="IKG144" s="3643"/>
      <c r="IKH144" s="3642"/>
      <c r="IKI144" s="3643"/>
      <c r="IKJ144" s="3643"/>
      <c r="IKK144" s="3643"/>
      <c r="IKL144" s="3643"/>
      <c r="IKM144" s="3644"/>
      <c r="IKN144" s="3645"/>
      <c r="IKO144" s="2386"/>
      <c r="IKP144" s="3646"/>
      <c r="IKQ144" s="3647"/>
      <c r="IKR144" s="3648"/>
      <c r="IKS144" s="3646"/>
      <c r="IKT144" s="3647"/>
      <c r="IKU144" s="3646"/>
      <c r="IKV144" s="3643"/>
      <c r="IKW144" s="3643"/>
      <c r="IKX144" s="3647"/>
      <c r="IKY144" s="3642"/>
      <c r="IKZ144" s="3643"/>
      <c r="ILA144" s="3642"/>
      <c r="ILB144" s="3643"/>
      <c r="ILC144" s="3643"/>
      <c r="ILD144" s="3643"/>
      <c r="ILE144" s="3643"/>
      <c r="ILF144" s="3644"/>
      <c r="ILG144" s="3645"/>
      <c r="ILH144" s="2386"/>
      <c r="ILI144" s="3646"/>
      <c r="ILJ144" s="3647"/>
      <c r="ILK144" s="3648"/>
      <c r="ILL144" s="3646"/>
      <c r="ILM144" s="3647"/>
      <c r="ILN144" s="3646"/>
      <c r="ILO144" s="3643"/>
      <c r="ILP144" s="3643"/>
      <c r="ILQ144" s="3647"/>
      <c r="ILR144" s="3642"/>
      <c r="ILS144" s="3643"/>
      <c r="ILT144" s="3642"/>
      <c r="ILU144" s="3643"/>
      <c r="ILV144" s="3643"/>
      <c r="ILW144" s="3643"/>
      <c r="ILX144" s="3643"/>
      <c r="ILY144" s="3644"/>
      <c r="ILZ144" s="3645"/>
      <c r="IMA144" s="2386"/>
      <c r="IMB144" s="3646"/>
      <c r="IMC144" s="3647"/>
      <c r="IMD144" s="3648"/>
      <c r="IME144" s="3646"/>
      <c r="IMF144" s="3647"/>
      <c r="IMG144" s="3646"/>
      <c r="IMH144" s="3643"/>
      <c r="IMI144" s="3643"/>
      <c r="IMJ144" s="3647"/>
      <c r="IMK144" s="3642"/>
      <c r="IML144" s="3643"/>
      <c r="IMM144" s="3642"/>
      <c r="IMN144" s="3643"/>
      <c r="IMO144" s="3643"/>
      <c r="IMP144" s="3643"/>
      <c r="IMQ144" s="3643"/>
      <c r="IMR144" s="3644"/>
      <c r="IMS144" s="3645"/>
      <c r="IMT144" s="2386"/>
      <c r="IMU144" s="3646"/>
      <c r="IMV144" s="3647"/>
      <c r="IMW144" s="3648"/>
      <c r="IMX144" s="3646"/>
      <c r="IMY144" s="3647"/>
      <c r="IMZ144" s="3646"/>
      <c r="INA144" s="3643"/>
      <c r="INB144" s="3643"/>
      <c r="INC144" s="3647"/>
      <c r="IND144" s="3642"/>
      <c r="INE144" s="3643"/>
      <c r="INF144" s="3642"/>
      <c r="ING144" s="3643"/>
      <c r="INH144" s="3643"/>
      <c r="INI144" s="3643"/>
      <c r="INJ144" s="3643"/>
      <c r="INK144" s="3644"/>
      <c r="INL144" s="3645"/>
      <c r="INM144" s="2386"/>
      <c r="INN144" s="3646"/>
      <c r="INO144" s="3647"/>
      <c r="INP144" s="3648"/>
      <c r="INQ144" s="3646"/>
      <c r="INR144" s="3647"/>
      <c r="INS144" s="3646"/>
      <c r="INT144" s="3643"/>
      <c r="INU144" s="3643"/>
      <c r="INV144" s="3647"/>
      <c r="INW144" s="3642"/>
      <c r="INX144" s="3643"/>
      <c r="INY144" s="3642"/>
      <c r="INZ144" s="3643"/>
      <c r="IOA144" s="3643"/>
      <c r="IOB144" s="3643"/>
      <c r="IOC144" s="3643"/>
      <c r="IOD144" s="3644"/>
      <c r="IOE144" s="3645"/>
      <c r="IOF144" s="2386"/>
      <c r="IOG144" s="3646"/>
      <c r="IOH144" s="3647"/>
      <c r="IOI144" s="3648"/>
      <c r="IOJ144" s="3646"/>
      <c r="IOK144" s="3647"/>
      <c r="IOL144" s="3646"/>
      <c r="IOM144" s="3643"/>
      <c r="ION144" s="3643"/>
      <c r="IOO144" s="3647"/>
      <c r="IOP144" s="3642"/>
      <c r="IOQ144" s="3643"/>
      <c r="IOR144" s="3642"/>
      <c r="IOS144" s="3643"/>
      <c r="IOT144" s="3643"/>
      <c r="IOU144" s="3643"/>
      <c r="IOV144" s="3643"/>
      <c r="IOW144" s="3644"/>
      <c r="IOX144" s="3645"/>
      <c r="IOY144" s="2386"/>
      <c r="IOZ144" s="3646"/>
      <c r="IPA144" s="3647"/>
      <c r="IPB144" s="3648"/>
      <c r="IPC144" s="3646"/>
      <c r="IPD144" s="3647"/>
      <c r="IPE144" s="3646"/>
      <c r="IPF144" s="3643"/>
      <c r="IPG144" s="3643"/>
      <c r="IPH144" s="3647"/>
      <c r="IPI144" s="3642"/>
      <c r="IPJ144" s="3643"/>
      <c r="IPK144" s="3642"/>
      <c r="IPL144" s="3643"/>
      <c r="IPM144" s="3643"/>
      <c r="IPN144" s="3643"/>
      <c r="IPO144" s="3643"/>
      <c r="IPP144" s="3644"/>
      <c r="IPQ144" s="3645"/>
      <c r="IPR144" s="2386"/>
      <c r="IPS144" s="3646"/>
      <c r="IPT144" s="3647"/>
      <c r="IPU144" s="3648"/>
      <c r="IPV144" s="3646"/>
      <c r="IPW144" s="3647"/>
      <c r="IPX144" s="3646"/>
      <c r="IPY144" s="3643"/>
      <c r="IPZ144" s="3643"/>
      <c r="IQA144" s="3647"/>
      <c r="IQB144" s="3642"/>
      <c r="IQC144" s="3643"/>
      <c r="IQD144" s="3642"/>
      <c r="IQE144" s="3643"/>
      <c r="IQF144" s="3643"/>
      <c r="IQG144" s="3643"/>
      <c r="IQH144" s="3643"/>
      <c r="IQI144" s="3644"/>
      <c r="IQJ144" s="3645"/>
      <c r="IQK144" s="2386"/>
      <c r="IQL144" s="3646"/>
      <c r="IQM144" s="3647"/>
      <c r="IQN144" s="3648"/>
      <c r="IQO144" s="3646"/>
      <c r="IQP144" s="3647"/>
      <c r="IQQ144" s="3646"/>
      <c r="IQR144" s="3643"/>
      <c r="IQS144" s="3643"/>
      <c r="IQT144" s="3647"/>
      <c r="IQU144" s="3642"/>
      <c r="IQV144" s="3643"/>
      <c r="IQW144" s="3642"/>
      <c r="IQX144" s="3643"/>
      <c r="IQY144" s="3643"/>
      <c r="IQZ144" s="3643"/>
      <c r="IRA144" s="3643"/>
      <c r="IRB144" s="3644"/>
      <c r="IRC144" s="3645"/>
      <c r="IRD144" s="2386"/>
      <c r="IRE144" s="3646"/>
      <c r="IRF144" s="3647"/>
      <c r="IRG144" s="3648"/>
      <c r="IRH144" s="3646"/>
      <c r="IRI144" s="3647"/>
      <c r="IRJ144" s="3646"/>
      <c r="IRK144" s="3643"/>
      <c r="IRL144" s="3643"/>
      <c r="IRM144" s="3647"/>
      <c r="IRN144" s="3642"/>
      <c r="IRO144" s="3643"/>
      <c r="IRP144" s="3642"/>
      <c r="IRQ144" s="3643"/>
      <c r="IRR144" s="3643"/>
      <c r="IRS144" s="3643"/>
      <c r="IRT144" s="3643"/>
      <c r="IRU144" s="3644"/>
      <c r="IRV144" s="3645"/>
      <c r="IRW144" s="2386"/>
      <c r="IRX144" s="3646"/>
      <c r="IRY144" s="3647"/>
      <c r="IRZ144" s="3648"/>
      <c r="ISA144" s="3646"/>
      <c r="ISB144" s="3647"/>
      <c r="ISC144" s="3646"/>
      <c r="ISD144" s="3643"/>
      <c r="ISE144" s="3643"/>
      <c r="ISF144" s="3647"/>
      <c r="ISG144" s="3642"/>
      <c r="ISH144" s="3643"/>
      <c r="ISI144" s="3642"/>
      <c r="ISJ144" s="3643"/>
      <c r="ISK144" s="3643"/>
      <c r="ISL144" s="3643"/>
      <c r="ISM144" s="3643"/>
      <c r="ISN144" s="3644"/>
      <c r="ISO144" s="3645"/>
      <c r="ISP144" s="2386"/>
      <c r="ISQ144" s="3646"/>
      <c r="ISR144" s="3647"/>
      <c r="ISS144" s="3648"/>
      <c r="IST144" s="3646"/>
      <c r="ISU144" s="3647"/>
      <c r="ISV144" s="3646"/>
      <c r="ISW144" s="3643"/>
      <c r="ISX144" s="3643"/>
      <c r="ISY144" s="3647"/>
      <c r="ISZ144" s="3642"/>
      <c r="ITA144" s="3643"/>
      <c r="ITB144" s="3642"/>
      <c r="ITC144" s="3643"/>
      <c r="ITD144" s="3643"/>
      <c r="ITE144" s="3643"/>
      <c r="ITF144" s="3643"/>
      <c r="ITG144" s="3644"/>
      <c r="ITH144" s="3645"/>
      <c r="ITI144" s="2386"/>
      <c r="ITJ144" s="3646"/>
      <c r="ITK144" s="3647"/>
      <c r="ITL144" s="3648"/>
      <c r="ITM144" s="3646"/>
      <c r="ITN144" s="3647"/>
      <c r="ITO144" s="3646"/>
      <c r="ITP144" s="3643"/>
      <c r="ITQ144" s="3643"/>
      <c r="ITR144" s="3647"/>
      <c r="ITS144" s="3642"/>
      <c r="ITT144" s="3643"/>
      <c r="ITU144" s="3642"/>
      <c r="ITV144" s="3643"/>
      <c r="ITW144" s="3643"/>
      <c r="ITX144" s="3643"/>
      <c r="ITY144" s="3643"/>
      <c r="ITZ144" s="3644"/>
      <c r="IUA144" s="3645"/>
      <c r="IUB144" s="2386"/>
      <c r="IUC144" s="3646"/>
      <c r="IUD144" s="3647"/>
      <c r="IUE144" s="3648"/>
      <c r="IUF144" s="3646"/>
      <c r="IUG144" s="3647"/>
      <c r="IUH144" s="3646"/>
      <c r="IUI144" s="3643"/>
      <c r="IUJ144" s="3643"/>
      <c r="IUK144" s="3647"/>
      <c r="IUL144" s="3642"/>
      <c r="IUM144" s="3643"/>
      <c r="IUN144" s="3642"/>
      <c r="IUO144" s="3643"/>
      <c r="IUP144" s="3643"/>
      <c r="IUQ144" s="3643"/>
      <c r="IUR144" s="3643"/>
      <c r="IUS144" s="3644"/>
      <c r="IUT144" s="3645"/>
      <c r="IUU144" s="2386"/>
      <c r="IUV144" s="3646"/>
      <c r="IUW144" s="3647"/>
      <c r="IUX144" s="3648"/>
      <c r="IUY144" s="3646"/>
      <c r="IUZ144" s="3647"/>
      <c r="IVA144" s="3646"/>
      <c r="IVB144" s="3643"/>
      <c r="IVC144" s="3643"/>
      <c r="IVD144" s="3647"/>
      <c r="IVE144" s="3642"/>
      <c r="IVF144" s="3643"/>
      <c r="IVG144" s="3642"/>
      <c r="IVH144" s="3643"/>
      <c r="IVI144" s="3643"/>
      <c r="IVJ144" s="3643"/>
      <c r="IVK144" s="3643"/>
      <c r="IVL144" s="3644"/>
      <c r="IVM144" s="3645"/>
      <c r="IVN144" s="2386"/>
      <c r="IVO144" s="3646"/>
      <c r="IVP144" s="3647"/>
      <c r="IVQ144" s="3648"/>
      <c r="IVR144" s="3646"/>
      <c r="IVS144" s="3647"/>
      <c r="IVT144" s="3646"/>
      <c r="IVU144" s="3643"/>
      <c r="IVV144" s="3643"/>
      <c r="IVW144" s="3647"/>
      <c r="IVX144" s="3642"/>
      <c r="IVY144" s="3643"/>
      <c r="IVZ144" s="3642"/>
      <c r="IWA144" s="3643"/>
      <c r="IWB144" s="3643"/>
      <c r="IWC144" s="3643"/>
      <c r="IWD144" s="3643"/>
      <c r="IWE144" s="3644"/>
      <c r="IWF144" s="3645"/>
      <c r="IWG144" s="2386"/>
      <c r="IWH144" s="3646"/>
      <c r="IWI144" s="3647"/>
      <c r="IWJ144" s="3648"/>
      <c r="IWK144" s="3646"/>
      <c r="IWL144" s="3647"/>
      <c r="IWM144" s="3646"/>
      <c r="IWN144" s="3643"/>
      <c r="IWO144" s="3643"/>
      <c r="IWP144" s="3647"/>
      <c r="IWQ144" s="3642"/>
      <c r="IWR144" s="3643"/>
      <c r="IWS144" s="3642"/>
      <c r="IWT144" s="3643"/>
      <c r="IWU144" s="3643"/>
      <c r="IWV144" s="3643"/>
      <c r="IWW144" s="3643"/>
      <c r="IWX144" s="3644"/>
      <c r="IWY144" s="3645"/>
      <c r="IWZ144" s="2386"/>
      <c r="IXA144" s="3646"/>
      <c r="IXB144" s="3647"/>
      <c r="IXC144" s="3648"/>
      <c r="IXD144" s="3646"/>
      <c r="IXE144" s="3647"/>
      <c r="IXF144" s="3646"/>
      <c r="IXG144" s="3643"/>
      <c r="IXH144" s="3643"/>
      <c r="IXI144" s="3647"/>
      <c r="IXJ144" s="3642"/>
      <c r="IXK144" s="3643"/>
      <c r="IXL144" s="3642"/>
      <c r="IXM144" s="3643"/>
      <c r="IXN144" s="3643"/>
      <c r="IXO144" s="3643"/>
      <c r="IXP144" s="3643"/>
      <c r="IXQ144" s="3644"/>
      <c r="IXR144" s="3645"/>
      <c r="IXS144" s="2386"/>
      <c r="IXT144" s="3646"/>
      <c r="IXU144" s="3647"/>
      <c r="IXV144" s="3648"/>
      <c r="IXW144" s="3646"/>
      <c r="IXX144" s="3647"/>
      <c r="IXY144" s="3646"/>
      <c r="IXZ144" s="3643"/>
      <c r="IYA144" s="3643"/>
      <c r="IYB144" s="3647"/>
      <c r="IYC144" s="3642"/>
      <c r="IYD144" s="3643"/>
      <c r="IYE144" s="3642"/>
      <c r="IYF144" s="3643"/>
      <c r="IYG144" s="3643"/>
      <c r="IYH144" s="3643"/>
      <c r="IYI144" s="3643"/>
      <c r="IYJ144" s="3644"/>
      <c r="IYK144" s="3645"/>
      <c r="IYL144" s="2386"/>
      <c r="IYM144" s="3646"/>
      <c r="IYN144" s="3647"/>
      <c r="IYO144" s="3648"/>
      <c r="IYP144" s="3646"/>
      <c r="IYQ144" s="3647"/>
      <c r="IYR144" s="3646"/>
      <c r="IYS144" s="3643"/>
      <c r="IYT144" s="3643"/>
      <c r="IYU144" s="3647"/>
      <c r="IYV144" s="3642"/>
      <c r="IYW144" s="3643"/>
      <c r="IYX144" s="3642"/>
      <c r="IYY144" s="3643"/>
      <c r="IYZ144" s="3643"/>
      <c r="IZA144" s="3643"/>
      <c r="IZB144" s="3643"/>
      <c r="IZC144" s="3644"/>
      <c r="IZD144" s="3645"/>
      <c r="IZE144" s="2386"/>
      <c r="IZF144" s="3646"/>
      <c r="IZG144" s="3647"/>
      <c r="IZH144" s="3648"/>
      <c r="IZI144" s="3646"/>
      <c r="IZJ144" s="3647"/>
      <c r="IZK144" s="3646"/>
      <c r="IZL144" s="3643"/>
      <c r="IZM144" s="3643"/>
      <c r="IZN144" s="3647"/>
      <c r="IZO144" s="3642"/>
      <c r="IZP144" s="3643"/>
      <c r="IZQ144" s="3642"/>
      <c r="IZR144" s="3643"/>
      <c r="IZS144" s="3643"/>
      <c r="IZT144" s="3643"/>
      <c r="IZU144" s="3643"/>
      <c r="IZV144" s="3644"/>
      <c r="IZW144" s="3645"/>
      <c r="IZX144" s="2386"/>
      <c r="IZY144" s="3646"/>
      <c r="IZZ144" s="3647"/>
      <c r="JAA144" s="3648"/>
      <c r="JAB144" s="3646"/>
      <c r="JAC144" s="3647"/>
      <c r="JAD144" s="3646"/>
      <c r="JAE144" s="3643"/>
      <c r="JAF144" s="3643"/>
      <c r="JAG144" s="3647"/>
      <c r="JAH144" s="3642"/>
      <c r="JAI144" s="3643"/>
      <c r="JAJ144" s="3642"/>
      <c r="JAK144" s="3643"/>
      <c r="JAL144" s="3643"/>
      <c r="JAM144" s="3643"/>
      <c r="JAN144" s="3643"/>
      <c r="JAO144" s="3644"/>
      <c r="JAP144" s="3645"/>
      <c r="JAQ144" s="2386"/>
      <c r="JAR144" s="3646"/>
      <c r="JAS144" s="3647"/>
      <c r="JAT144" s="3648"/>
      <c r="JAU144" s="3646"/>
      <c r="JAV144" s="3647"/>
      <c r="JAW144" s="3646"/>
      <c r="JAX144" s="3643"/>
      <c r="JAY144" s="3643"/>
      <c r="JAZ144" s="3647"/>
      <c r="JBA144" s="3642"/>
      <c r="JBB144" s="3643"/>
      <c r="JBC144" s="3642"/>
      <c r="JBD144" s="3643"/>
      <c r="JBE144" s="3643"/>
      <c r="JBF144" s="3643"/>
      <c r="JBG144" s="3643"/>
      <c r="JBH144" s="3644"/>
      <c r="JBI144" s="3645"/>
      <c r="JBJ144" s="2386"/>
      <c r="JBK144" s="3646"/>
      <c r="JBL144" s="3647"/>
      <c r="JBM144" s="3648"/>
      <c r="JBN144" s="3646"/>
      <c r="JBO144" s="3647"/>
      <c r="JBP144" s="3646"/>
      <c r="JBQ144" s="3643"/>
      <c r="JBR144" s="3643"/>
      <c r="JBS144" s="3647"/>
      <c r="JBT144" s="3642"/>
      <c r="JBU144" s="3643"/>
      <c r="JBV144" s="3642"/>
      <c r="JBW144" s="3643"/>
      <c r="JBX144" s="3643"/>
      <c r="JBY144" s="3643"/>
      <c r="JBZ144" s="3643"/>
      <c r="JCA144" s="3644"/>
      <c r="JCB144" s="3645"/>
      <c r="JCC144" s="2386"/>
      <c r="JCD144" s="3646"/>
      <c r="JCE144" s="3647"/>
      <c r="JCF144" s="3648"/>
      <c r="JCG144" s="3646"/>
      <c r="JCH144" s="3647"/>
      <c r="JCI144" s="3646"/>
      <c r="JCJ144" s="3643"/>
      <c r="JCK144" s="3643"/>
      <c r="JCL144" s="3647"/>
      <c r="JCM144" s="3642"/>
      <c r="JCN144" s="3643"/>
      <c r="JCO144" s="3642"/>
      <c r="JCP144" s="3643"/>
      <c r="JCQ144" s="3643"/>
      <c r="JCR144" s="3643"/>
      <c r="JCS144" s="3643"/>
      <c r="JCT144" s="3644"/>
      <c r="JCU144" s="3645"/>
      <c r="JCV144" s="2386"/>
      <c r="JCW144" s="3646"/>
      <c r="JCX144" s="3647"/>
      <c r="JCY144" s="3648"/>
      <c r="JCZ144" s="3646"/>
      <c r="JDA144" s="3647"/>
      <c r="JDB144" s="3646"/>
      <c r="JDC144" s="3643"/>
      <c r="JDD144" s="3643"/>
      <c r="JDE144" s="3647"/>
      <c r="JDF144" s="3642"/>
      <c r="JDG144" s="3643"/>
      <c r="JDH144" s="3642"/>
      <c r="JDI144" s="3643"/>
      <c r="JDJ144" s="3643"/>
      <c r="JDK144" s="3643"/>
      <c r="JDL144" s="3643"/>
      <c r="JDM144" s="3644"/>
      <c r="JDN144" s="3645"/>
      <c r="JDO144" s="2386"/>
      <c r="JDP144" s="3646"/>
      <c r="JDQ144" s="3647"/>
      <c r="JDR144" s="3648"/>
      <c r="JDS144" s="3646"/>
      <c r="JDT144" s="3647"/>
      <c r="JDU144" s="3646"/>
      <c r="JDV144" s="3643"/>
      <c r="JDW144" s="3643"/>
      <c r="JDX144" s="3647"/>
      <c r="JDY144" s="3642"/>
      <c r="JDZ144" s="3643"/>
      <c r="JEA144" s="3642"/>
      <c r="JEB144" s="3643"/>
      <c r="JEC144" s="3643"/>
      <c r="JED144" s="3643"/>
      <c r="JEE144" s="3643"/>
      <c r="JEF144" s="3644"/>
      <c r="JEG144" s="3645"/>
      <c r="JEH144" s="2386"/>
      <c r="JEI144" s="3646"/>
      <c r="JEJ144" s="3647"/>
      <c r="JEK144" s="3648"/>
      <c r="JEL144" s="3646"/>
      <c r="JEM144" s="3647"/>
      <c r="JEN144" s="3646"/>
      <c r="JEO144" s="3643"/>
      <c r="JEP144" s="3643"/>
      <c r="JEQ144" s="3647"/>
      <c r="JER144" s="3642"/>
      <c r="JES144" s="3643"/>
      <c r="JET144" s="3642"/>
      <c r="JEU144" s="3643"/>
      <c r="JEV144" s="3643"/>
      <c r="JEW144" s="3643"/>
      <c r="JEX144" s="3643"/>
      <c r="JEY144" s="3644"/>
      <c r="JEZ144" s="3645"/>
      <c r="JFA144" s="2386"/>
      <c r="JFB144" s="3646"/>
      <c r="JFC144" s="3647"/>
      <c r="JFD144" s="3648"/>
      <c r="JFE144" s="3646"/>
      <c r="JFF144" s="3647"/>
      <c r="JFG144" s="3646"/>
      <c r="JFH144" s="3643"/>
      <c r="JFI144" s="3643"/>
      <c r="JFJ144" s="3647"/>
      <c r="JFK144" s="3642"/>
      <c r="JFL144" s="3643"/>
      <c r="JFM144" s="3642"/>
      <c r="JFN144" s="3643"/>
      <c r="JFO144" s="3643"/>
      <c r="JFP144" s="3643"/>
      <c r="JFQ144" s="3643"/>
      <c r="JFR144" s="3644"/>
      <c r="JFS144" s="3645"/>
      <c r="JFT144" s="2386"/>
      <c r="JFU144" s="3646"/>
      <c r="JFV144" s="3647"/>
      <c r="JFW144" s="3648"/>
      <c r="JFX144" s="3646"/>
      <c r="JFY144" s="3647"/>
      <c r="JFZ144" s="3646"/>
      <c r="JGA144" s="3643"/>
      <c r="JGB144" s="3643"/>
      <c r="JGC144" s="3647"/>
      <c r="JGD144" s="3642"/>
      <c r="JGE144" s="3643"/>
      <c r="JGF144" s="3642"/>
      <c r="JGG144" s="3643"/>
      <c r="JGH144" s="3643"/>
      <c r="JGI144" s="3643"/>
      <c r="JGJ144" s="3643"/>
      <c r="JGK144" s="3644"/>
      <c r="JGL144" s="3645"/>
      <c r="JGM144" s="2386"/>
      <c r="JGN144" s="3646"/>
      <c r="JGO144" s="3647"/>
      <c r="JGP144" s="3648"/>
      <c r="JGQ144" s="3646"/>
      <c r="JGR144" s="3647"/>
      <c r="JGS144" s="3646"/>
      <c r="JGT144" s="3643"/>
      <c r="JGU144" s="3643"/>
      <c r="JGV144" s="3647"/>
      <c r="JGW144" s="3642"/>
      <c r="JGX144" s="3643"/>
      <c r="JGY144" s="3642"/>
      <c r="JGZ144" s="3643"/>
      <c r="JHA144" s="3643"/>
      <c r="JHB144" s="3643"/>
      <c r="JHC144" s="3643"/>
      <c r="JHD144" s="3644"/>
      <c r="JHE144" s="3645"/>
      <c r="JHF144" s="2386"/>
      <c r="JHG144" s="3646"/>
      <c r="JHH144" s="3647"/>
      <c r="JHI144" s="3648"/>
      <c r="JHJ144" s="3646"/>
      <c r="JHK144" s="3647"/>
      <c r="JHL144" s="3646"/>
      <c r="JHM144" s="3643"/>
      <c r="JHN144" s="3643"/>
      <c r="JHO144" s="3647"/>
      <c r="JHP144" s="3642"/>
      <c r="JHQ144" s="3643"/>
      <c r="JHR144" s="3642"/>
      <c r="JHS144" s="3643"/>
      <c r="JHT144" s="3643"/>
      <c r="JHU144" s="3643"/>
      <c r="JHV144" s="3643"/>
      <c r="JHW144" s="3644"/>
      <c r="JHX144" s="3645"/>
      <c r="JHY144" s="2386"/>
      <c r="JHZ144" s="3646"/>
      <c r="JIA144" s="3647"/>
      <c r="JIB144" s="3648"/>
      <c r="JIC144" s="3646"/>
      <c r="JID144" s="3647"/>
      <c r="JIE144" s="3646"/>
      <c r="JIF144" s="3643"/>
      <c r="JIG144" s="3643"/>
      <c r="JIH144" s="3647"/>
      <c r="JII144" s="3642"/>
      <c r="JIJ144" s="3643"/>
      <c r="JIK144" s="3642"/>
      <c r="JIL144" s="3643"/>
      <c r="JIM144" s="3643"/>
      <c r="JIN144" s="3643"/>
      <c r="JIO144" s="3643"/>
      <c r="JIP144" s="3644"/>
      <c r="JIQ144" s="3645"/>
      <c r="JIR144" s="2386"/>
      <c r="JIS144" s="3646"/>
      <c r="JIT144" s="3647"/>
      <c r="JIU144" s="3648"/>
      <c r="JIV144" s="3646"/>
      <c r="JIW144" s="3647"/>
      <c r="JIX144" s="3646"/>
      <c r="JIY144" s="3643"/>
      <c r="JIZ144" s="3643"/>
      <c r="JJA144" s="3647"/>
      <c r="JJB144" s="3642"/>
      <c r="JJC144" s="3643"/>
      <c r="JJD144" s="3642"/>
      <c r="JJE144" s="3643"/>
      <c r="JJF144" s="3643"/>
      <c r="JJG144" s="3643"/>
      <c r="JJH144" s="3643"/>
      <c r="JJI144" s="3644"/>
      <c r="JJJ144" s="3645"/>
      <c r="JJK144" s="2386"/>
      <c r="JJL144" s="3646"/>
      <c r="JJM144" s="3647"/>
      <c r="JJN144" s="3648"/>
      <c r="JJO144" s="3646"/>
      <c r="JJP144" s="3647"/>
      <c r="JJQ144" s="3646"/>
      <c r="JJR144" s="3643"/>
      <c r="JJS144" s="3643"/>
      <c r="JJT144" s="3647"/>
      <c r="JJU144" s="3642"/>
      <c r="JJV144" s="3643"/>
      <c r="JJW144" s="3642"/>
      <c r="JJX144" s="3643"/>
      <c r="JJY144" s="3643"/>
      <c r="JJZ144" s="3643"/>
      <c r="JKA144" s="3643"/>
      <c r="JKB144" s="3644"/>
      <c r="JKC144" s="3645"/>
      <c r="JKD144" s="2386"/>
      <c r="JKE144" s="3646"/>
      <c r="JKF144" s="3647"/>
      <c r="JKG144" s="3648"/>
      <c r="JKH144" s="3646"/>
      <c r="JKI144" s="3647"/>
      <c r="JKJ144" s="3646"/>
      <c r="JKK144" s="3643"/>
      <c r="JKL144" s="3643"/>
      <c r="JKM144" s="3647"/>
      <c r="JKN144" s="3642"/>
      <c r="JKO144" s="3643"/>
      <c r="JKP144" s="3642"/>
      <c r="JKQ144" s="3643"/>
      <c r="JKR144" s="3643"/>
      <c r="JKS144" s="3643"/>
      <c r="JKT144" s="3643"/>
      <c r="JKU144" s="3644"/>
      <c r="JKV144" s="3645"/>
      <c r="JKW144" s="2386"/>
      <c r="JKX144" s="3646"/>
      <c r="JKY144" s="3647"/>
      <c r="JKZ144" s="3648"/>
      <c r="JLA144" s="3646"/>
      <c r="JLB144" s="3647"/>
      <c r="JLC144" s="3646"/>
      <c r="JLD144" s="3643"/>
      <c r="JLE144" s="3643"/>
      <c r="JLF144" s="3647"/>
      <c r="JLG144" s="3642"/>
      <c r="JLH144" s="3643"/>
      <c r="JLI144" s="3642"/>
      <c r="JLJ144" s="3643"/>
      <c r="JLK144" s="3643"/>
      <c r="JLL144" s="3643"/>
      <c r="JLM144" s="3643"/>
      <c r="JLN144" s="3644"/>
      <c r="JLO144" s="3645"/>
      <c r="JLP144" s="2386"/>
      <c r="JLQ144" s="3646"/>
      <c r="JLR144" s="3647"/>
      <c r="JLS144" s="3648"/>
      <c r="JLT144" s="3646"/>
      <c r="JLU144" s="3647"/>
      <c r="JLV144" s="3646"/>
      <c r="JLW144" s="3643"/>
      <c r="JLX144" s="3643"/>
      <c r="JLY144" s="3647"/>
      <c r="JLZ144" s="3642"/>
      <c r="JMA144" s="3643"/>
      <c r="JMB144" s="3642"/>
      <c r="JMC144" s="3643"/>
      <c r="JMD144" s="3643"/>
      <c r="JME144" s="3643"/>
      <c r="JMF144" s="3643"/>
      <c r="JMG144" s="3644"/>
      <c r="JMH144" s="3645"/>
      <c r="JMI144" s="2386"/>
      <c r="JMJ144" s="3646"/>
      <c r="JMK144" s="3647"/>
      <c r="JML144" s="3648"/>
      <c r="JMM144" s="3646"/>
      <c r="JMN144" s="3647"/>
      <c r="JMO144" s="3646"/>
      <c r="JMP144" s="3643"/>
      <c r="JMQ144" s="3643"/>
      <c r="JMR144" s="3647"/>
      <c r="JMS144" s="3642"/>
      <c r="JMT144" s="3643"/>
      <c r="JMU144" s="3642"/>
      <c r="JMV144" s="3643"/>
      <c r="JMW144" s="3643"/>
      <c r="JMX144" s="3643"/>
      <c r="JMY144" s="3643"/>
      <c r="JMZ144" s="3644"/>
      <c r="JNA144" s="3645"/>
      <c r="JNB144" s="2386"/>
      <c r="JNC144" s="3646"/>
      <c r="JND144" s="3647"/>
      <c r="JNE144" s="3648"/>
      <c r="JNF144" s="3646"/>
      <c r="JNG144" s="3647"/>
      <c r="JNH144" s="3646"/>
      <c r="JNI144" s="3643"/>
      <c r="JNJ144" s="3643"/>
      <c r="JNK144" s="3647"/>
      <c r="JNL144" s="3642"/>
      <c r="JNM144" s="3643"/>
      <c r="JNN144" s="3642"/>
      <c r="JNO144" s="3643"/>
      <c r="JNP144" s="3643"/>
      <c r="JNQ144" s="3643"/>
      <c r="JNR144" s="3643"/>
      <c r="JNS144" s="3644"/>
      <c r="JNT144" s="3645"/>
      <c r="JNU144" s="2386"/>
      <c r="JNV144" s="3646"/>
      <c r="JNW144" s="3647"/>
      <c r="JNX144" s="3648"/>
      <c r="JNY144" s="3646"/>
      <c r="JNZ144" s="3647"/>
      <c r="JOA144" s="3646"/>
      <c r="JOB144" s="3643"/>
      <c r="JOC144" s="3643"/>
      <c r="JOD144" s="3647"/>
      <c r="JOE144" s="3642"/>
      <c r="JOF144" s="3643"/>
      <c r="JOG144" s="3642"/>
      <c r="JOH144" s="3643"/>
      <c r="JOI144" s="3643"/>
      <c r="JOJ144" s="3643"/>
      <c r="JOK144" s="3643"/>
      <c r="JOL144" s="3644"/>
      <c r="JOM144" s="3645"/>
      <c r="JON144" s="2386"/>
      <c r="JOO144" s="3646"/>
      <c r="JOP144" s="3647"/>
      <c r="JOQ144" s="3648"/>
      <c r="JOR144" s="3646"/>
      <c r="JOS144" s="3647"/>
      <c r="JOT144" s="3646"/>
      <c r="JOU144" s="3643"/>
      <c r="JOV144" s="3643"/>
      <c r="JOW144" s="3647"/>
      <c r="JOX144" s="3642"/>
      <c r="JOY144" s="3643"/>
      <c r="JOZ144" s="3642"/>
      <c r="JPA144" s="3643"/>
      <c r="JPB144" s="3643"/>
      <c r="JPC144" s="3643"/>
      <c r="JPD144" s="3643"/>
      <c r="JPE144" s="3644"/>
      <c r="JPF144" s="3645"/>
      <c r="JPG144" s="2386"/>
      <c r="JPH144" s="3646"/>
      <c r="JPI144" s="3647"/>
      <c r="JPJ144" s="3648"/>
      <c r="JPK144" s="3646"/>
      <c r="JPL144" s="3647"/>
      <c r="JPM144" s="3646"/>
      <c r="JPN144" s="3643"/>
      <c r="JPO144" s="3643"/>
      <c r="JPP144" s="3647"/>
      <c r="JPQ144" s="3642"/>
      <c r="JPR144" s="3643"/>
      <c r="JPS144" s="3642"/>
      <c r="JPT144" s="3643"/>
      <c r="JPU144" s="3643"/>
      <c r="JPV144" s="3643"/>
      <c r="JPW144" s="3643"/>
      <c r="JPX144" s="3644"/>
      <c r="JPY144" s="3645"/>
      <c r="JPZ144" s="2386"/>
      <c r="JQA144" s="3646"/>
      <c r="JQB144" s="3647"/>
      <c r="JQC144" s="3648"/>
      <c r="JQD144" s="3646"/>
      <c r="JQE144" s="3647"/>
      <c r="JQF144" s="3646"/>
      <c r="JQG144" s="3643"/>
      <c r="JQH144" s="3643"/>
      <c r="JQI144" s="3647"/>
      <c r="JQJ144" s="3642"/>
      <c r="JQK144" s="3643"/>
      <c r="JQL144" s="3642"/>
      <c r="JQM144" s="3643"/>
      <c r="JQN144" s="3643"/>
      <c r="JQO144" s="3643"/>
      <c r="JQP144" s="3643"/>
      <c r="JQQ144" s="3644"/>
      <c r="JQR144" s="3645"/>
      <c r="JQS144" s="2386"/>
      <c r="JQT144" s="3646"/>
      <c r="JQU144" s="3647"/>
      <c r="JQV144" s="3648"/>
      <c r="JQW144" s="3646"/>
      <c r="JQX144" s="3647"/>
      <c r="JQY144" s="3646"/>
      <c r="JQZ144" s="3643"/>
      <c r="JRA144" s="3643"/>
      <c r="JRB144" s="3647"/>
      <c r="JRC144" s="3642"/>
      <c r="JRD144" s="3643"/>
      <c r="JRE144" s="3642"/>
      <c r="JRF144" s="3643"/>
      <c r="JRG144" s="3643"/>
      <c r="JRH144" s="3643"/>
      <c r="JRI144" s="3643"/>
      <c r="JRJ144" s="3644"/>
      <c r="JRK144" s="3645"/>
      <c r="JRL144" s="2386"/>
      <c r="JRM144" s="3646"/>
      <c r="JRN144" s="3647"/>
      <c r="JRO144" s="3648"/>
      <c r="JRP144" s="3646"/>
      <c r="JRQ144" s="3647"/>
      <c r="JRR144" s="3646"/>
      <c r="JRS144" s="3643"/>
      <c r="JRT144" s="3643"/>
      <c r="JRU144" s="3647"/>
      <c r="JRV144" s="3642"/>
      <c r="JRW144" s="3643"/>
      <c r="JRX144" s="3642"/>
      <c r="JRY144" s="3643"/>
      <c r="JRZ144" s="3643"/>
      <c r="JSA144" s="3643"/>
      <c r="JSB144" s="3643"/>
      <c r="JSC144" s="3644"/>
      <c r="JSD144" s="3645"/>
      <c r="JSE144" s="2386"/>
      <c r="JSF144" s="3646"/>
      <c r="JSG144" s="3647"/>
      <c r="JSH144" s="3648"/>
      <c r="JSI144" s="3646"/>
      <c r="JSJ144" s="3647"/>
      <c r="JSK144" s="3646"/>
      <c r="JSL144" s="3643"/>
      <c r="JSM144" s="3643"/>
      <c r="JSN144" s="3647"/>
      <c r="JSO144" s="3642"/>
      <c r="JSP144" s="3643"/>
      <c r="JSQ144" s="3642"/>
      <c r="JSR144" s="3643"/>
      <c r="JSS144" s="3643"/>
      <c r="JST144" s="3643"/>
      <c r="JSU144" s="3643"/>
      <c r="JSV144" s="3644"/>
      <c r="JSW144" s="3645"/>
      <c r="JSX144" s="2386"/>
      <c r="JSY144" s="3646"/>
      <c r="JSZ144" s="3647"/>
      <c r="JTA144" s="3648"/>
      <c r="JTB144" s="3646"/>
      <c r="JTC144" s="3647"/>
      <c r="JTD144" s="3646"/>
      <c r="JTE144" s="3643"/>
      <c r="JTF144" s="3643"/>
      <c r="JTG144" s="3647"/>
      <c r="JTH144" s="3642"/>
      <c r="JTI144" s="3643"/>
      <c r="JTJ144" s="3642"/>
      <c r="JTK144" s="3643"/>
      <c r="JTL144" s="3643"/>
      <c r="JTM144" s="3643"/>
      <c r="JTN144" s="3643"/>
      <c r="JTO144" s="3644"/>
      <c r="JTP144" s="3645"/>
      <c r="JTQ144" s="2386"/>
      <c r="JTR144" s="3646"/>
      <c r="JTS144" s="3647"/>
      <c r="JTT144" s="3648"/>
      <c r="JTU144" s="3646"/>
      <c r="JTV144" s="3647"/>
      <c r="JTW144" s="3646"/>
      <c r="JTX144" s="3643"/>
      <c r="JTY144" s="3643"/>
      <c r="JTZ144" s="3647"/>
      <c r="JUA144" s="3642"/>
      <c r="JUB144" s="3643"/>
      <c r="JUC144" s="3642"/>
      <c r="JUD144" s="3643"/>
      <c r="JUE144" s="3643"/>
      <c r="JUF144" s="3643"/>
      <c r="JUG144" s="3643"/>
      <c r="JUH144" s="3644"/>
      <c r="JUI144" s="3645"/>
      <c r="JUJ144" s="2386"/>
      <c r="JUK144" s="3646"/>
      <c r="JUL144" s="3647"/>
      <c r="JUM144" s="3648"/>
      <c r="JUN144" s="3646"/>
      <c r="JUO144" s="3647"/>
      <c r="JUP144" s="3646"/>
      <c r="JUQ144" s="3643"/>
      <c r="JUR144" s="3643"/>
      <c r="JUS144" s="3647"/>
      <c r="JUT144" s="3642"/>
      <c r="JUU144" s="3643"/>
      <c r="JUV144" s="3642"/>
      <c r="JUW144" s="3643"/>
      <c r="JUX144" s="3643"/>
      <c r="JUY144" s="3643"/>
      <c r="JUZ144" s="3643"/>
      <c r="JVA144" s="3644"/>
      <c r="JVB144" s="3645"/>
      <c r="JVC144" s="2386"/>
      <c r="JVD144" s="3646"/>
      <c r="JVE144" s="3647"/>
      <c r="JVF144" s="3648"/>
      <c r="JVG144" s="3646"/>
      <c r="JVH144" s="3647"/>
      <c r="JVI144" s="3646"/>
      <c r="JVJ144" s="3643"/>
      <c r="JVK144" s="3643"/>
      <c r="JVL144" s="3647"/>
      <c r="JVM144" s="3642"/>
      <c r="JVN144" s="3643"/>
      <c r="JVO144" s="3642"/>
      <c r="JVP144" s="3643"/>
      <c r="JVQ144" s="3643"/>
      <c r="JVR144" s="3643"/>
      <c r="JVS144" s="3643"/>
      <c r="JVT144" s="3644"/>
      <c r="JVU144" s="3645"/>
      <c r="JVV144" s="2386"/>
      <c r="JVW144" s="3646"/>
      <c r="JVX144" s="3647"/>
      <c r="JVY144" s="3648"/>
      <c r="JVZ144" s="3646"/>
      <c r="JWA144" s="3647"/>
      <c r="JWB144" s="3646"/>
      <c r="JWC144" s="3643"/>
      <c r="JWD144" s="3643"/>
      <c r="JWE144" s="3647"/>
      <c r="JWF144" s="3642"/>
      <c r="JWG144" s="3643"/>
      <c r="JWH144" s="3642"/>
      <c r="JWI144" s="3643"/>
      <c r="JWJ144" s="3643"/>
      <c r="JWK144" s="3643"/>
      <c r="JWL144" s="3643"/>
      <c r="JWM144" s="3644"/>
      <c r="JWN144" s="3645"/>
      <c r="JWO144" s="2386"/>
      <c r="JWP144" s="3646"/>
      <c r="JWQ144" s="3647"/>
      <c r="JWR144" s="3648"/>
      <c r="JWS144" s="3646"/>
      <c r="JWT144" s="3647"/>
      <c r="JWU144" s="3646"/>
      <c r="JWV144" s="3643"/>
      <c r="JWW144" s="3643"/>
      <c r="JWX144" s="3647"/>
      <c r="JWY144" s="3642"/>
      <c r="JWZ144" s="3643"/>
      <c r="JXA144" s="3642"/>
      <c r="JXB144" s="3643"/>
      <c r="JXC144" s="3643"/>
      <c r="JXD144" s="3643"/>
      <c r="JXE144" s="3643"/>
      <c r="JXF144" s="3644"/>
      <c r="JXG144" s="3645"/>
      <c r="JXH144" s="2386"/>
      <c r="JXI144" s="3646"/>
      <c r="JXJ144" s="3647"/>
      <c r="JXK144" s="3648"/>
      <c r="JXL144" s="3646"/>
      <c r="JXM144" s="3647"/>
      <c r="JXN144" s="3646"/>
      <c r="JXO144" s="3643"/>
      <c r="JXP144" s="3643"/>
      <c r="JXQ144" s="3647"/>
      <c r="JXR144" s="3642"/>
      <c r="JXS144" s="3643"/>
      <c r="JXT144" s="3642"/>
      <c r="JXU144" s="3643"/>
      <c r="JXV144" s="3643"/>
      <c r="JXW144" s="3643"/>
      <c r="JXX144" s="3643"/>
      <c r="JXY144" s="3644"/>
      <c r="JXZ144" s="3645"/>
      <c r="JYA144" s="2386"/>
      <c r="JYB144" s="3646"/>
      <c r="JYC144" s="3647"/>
      <c r="JYD144" s="3648"/>
      <c r="JYE144" s="3646"/>
      <c r="JYF144" s="3647"/>
      <c r="JYG144" s="3646"/>
      <c r="JYH144" s="3643"/>
      <c r="JYI144" s="3643"/>
      <c r="JYJ144" s="3647"/>
      <c r="JYK144" s="3642"/>
      <c r="JYL144" s="3643"/>
      <c r="JYM144" s="3642"/>
      <c r="JYN144" s="3643"/>
      <c r="JYO144" s="3643"/>
      <c r="JYP144" s="3643"/>
      <c r="JYQ144" s="3643"/>
      <c r="JYR144" s="3644"/>
      <c r="JYS144" s="3645"/>
      <c r="JYT144" s="2386"/>
      <c r="JYU144" s="3646"/>
      <c r="JYV144" s="3647"/>
      <c r="JYW144" s="3648"/>
      <c r="JYX144" s="3646"/>
      <c r="JYY144" s="3647"/>
      <c r="JYZ144" s="3646"/>
      <c r="JZA144" s="3643"/>
      <c r="JZB144" s="3643"/>
      <c r="JZC144" s="3647"/>
      <c r="JZD144" s="3642"/>
      <c r="JZE144" s="3643"/>
      <c r="JZF144" s="3642"/>
      <c r="JZG144" s="3643"/>
      <c r="JZH144" s="3643"/>
      <c r="JZI144" s="3643"/>
      <c r="JZJ144" s="3643"/>
      <c r="JZK144" s="3644"/>
      <c r="JZL144" s="3645"/>
      <c r="JZM144" s="2386"/>
      <c r="JZN144" s="3646"/>
      <c r="JZO144" s="3647"/>
      <c r="JZP144" s="3648"/>
      <c r="JZQ144" s="3646"/>
      <c r="JZR144" s="3647"/>
      <c r="JZS144" s="3646"/>
      <c r="JZT144" s="3643"/>
      <c r="JZU144" s="3643"/>
      <c r="JZV144" s="3647"/>
      <c r="JZW144" s="3642"/>
      <c r="JZX144" s="3643"/>
      <c r="JZY144" s="3642"/>
      <c r="JZZ144" s="3643"/>
      <c r="KAA144" s="3643"/>
      <c r="KAB144" s="3643"/>
      <c r="KAC144" s="3643"/>
      <c r="KAD144" s="3644"/>
      <c r="KAE144" s="3645"/>
      <c r="KAF144" s="2386"/>
      <c r="KAG144" s="3646"/>
      <c r="KAH144" s="3647"/>
      <c r="KAI144" s="3648"/>
      <c r="KAJ144" s="3646"/>
      <c r="KAK144" s="3647"/>
      <c r="KAL144" s="3646"/>
      <c r="KAM144" s="3643"/>
      <c r="KAN144" s="3643"/>
      <c r="KAO144" s="3647"/>
      <c r="KAP144" s="3642"/>
      <c r="KAQ144" s="3643"/>
      <c r="KAR144" s="3642"/>
      <c r="KAS144" s="3643"/>
      <c r="KAT144" s="3643"/>
      <c r="KAU144" s="3643"/>
      <c r="KAV144" s="3643"/>
      <c r="KAW144" s="3644"/>
      <c r="KAX144" s="3645"/>
      <c r="KAY144" s="2386"/>
      <c r="KAZ144" s="3646"/>
      <c r="KBA144" s="3647"/>
      <c r="KBB144" s="3648"/>
      <c r="KBC144" s="3646"/>
      <c r="KBD144" s="3647"/>
      <c r="KBE144" s="3646"/>
      <c r="KBF144" s="3643"/>
      <c r="KBG144" s="3643"/>
      <c r="KBH144" s="3647"/>
      <c r="KBI144" s="3642"/>
      <c r="KBJ144" s="3643"/>
      <c r="KBK144" s="3642"/>
      <c r="KBL144" s="3643"/>
      <c r="KBM144" s="3643"/>
      <c r="KBN144" s="3643"/>
      <c r="KBO144" s="3643"/>
      <c r="KBP144" s="3644"/>
      <c r="KBQ144" s="3645"/>
      <c r="KBR144" s="2386"/>
      <c r="KBS144" s="3646"/>
      <c r="KBT144" s="3647"/>
      <c r="KBU144" s="3648"/>
      <c r="KBV144" s="3646"/>
      <c r="KBW144" s="3647"/>
      <c r="KBX144" s="3646"/>
      <c r="KBY144" s="3643"/>
      <c r="KBZ144" s="3643"/>
      <c r="KCA144" s="3647"/>
      <c r="KCB144" s="3642"/>
      <c r="KCC144" s="3643"/>
      <c r="KCD144" s="3642"/>
      <c r="KCE144" s="3643"/>
      <c r="KCF144" s="3643"/>
      <c r="KCG144" s="3643"/>
      <c r="KCH144" s="3643"/>
      <c r="KCI144" s="3644"/>
      <c r="KCJ144" s="3645"/>
      <c r="KCK144" s="2386"/>
      <c r="KCL144" s="3646"/>
      <c r="KCM144" s="3647"/>
      <c r="KCN144" s="3648"/>
      <c r="KCO144" s="3646"/>
      <c r="KCP144" s="3647"/>
      <c r="KCQ144" s="3646"/>
      <c r="KCR144" s="3643"/>
      <c r="KCS144" s="3643"/>
      <c r="KCT144" s="3647"/>
      <c r="KCU144" s="3642"/>
      <c r="KCV144" s="3643"/>
      <c r="KCW144" s="3642"/>
      <c r="KCX144" s="3643"/>
      <c r="KCY144" s="3643"/>
      <c r="KCZ144" s="3643"/>
      <c r="KDA144" s="3643"/>
      <c r="KDB144" s="3644"/>
      <c r="KDC144" s="3645"/>
      <c r="KDD144" s="2386"/>
      <c r="KDE144" s="3646"/>
      <c r="KDF144" s="3647"/>
      <c r="KDG144" s="3648"/>
      <c r="KDH144" s="3646"/>
      <c r="KDI144" s="3647"/>
      <c r="KDJ144" s="3646"/>
      <c r="KDK144" s="3643"/>
      <c r="KDL144" s="3643"/>
      <c r="KDM144" s="3647"/>
      <c r="KDN144" s="3642"/>
      <c r="KDO144" s="3643"/>
      <c r="KDP144" s="3642"/>
      <c r="KDQ144" s="3643"/>
      <c r="KDR144" s="3643"/>
      <c r="KDS144" s="3643"/>
      <c r="KDT144" s="3643"/>
      <c r="KDU144" s="3644"/>
      <c r="KDV144" s="3645"/>
      <c r="KDW144" s="2386"/>
      <c r="KDX144" s="3646"/>
      <c r="KDY144" s="3647"/>
      <c r="KDZ144" s="3648"/>
      <c r="KEA144" s="3646"/>
      <c r="KEB144" s="3647"/>
      <c r="KEC144" s="3646"/>
      <c r="KED144" s="3643"/>
      <c r="KEE144" s="3643"/>
      <c r="KEF144" s="3647"/>
      <c r="KEG144" s="3642"/>
      <c r="KEH144" s="3643"/>
      <c r="KEI144" s="3642"/>
      <c r="KEJ144" s="3643"/>
      <c r="KEK144" s="3643"/>
      <c r="KEL144" s="3643"/>
      <c r="KEM144" s="3643"/>
      <c r="KEN144" s="3644"/>
      <c r="KEO144" s="3645"/>
      <c r="KEP144" s="2386"/>
      <c r="KEQ144" s="3646"/>
      <c r="KER144" s="3647"/>
      <c r="KES144" s="3648"/>
      <c r="KET144" s="3646"/>
      <c r="KEU144" s="3647"/>
      <c r="KEV144" s="3646"/>
      <c r="KEW144" s="3643"/>
      <c r="KEX144" s="3643"/>
      <c r="KEY144" s="3647"/>
      <c r="KEZ144" s="3642"/>
      <c r="KFA144" s="3643"/>
      <c r="KFB144" s="3642"/>
      <c r="KFC144" s="3643"/>
      <c r="KFD144" s="3643"/>
      <c r="KFE144" s="3643"/>
      <c r="KFF144" s="3643"/>
      <c r="KFG144" s="3644"/>
      <c r="KFH144" s="3645"/>
      <c r="KFI144" s="2386"/>
      <c r="KFJ144" s="3646"/>
      <c r="KFK144" s="3647"/>
      <c r="KFL144" s="3648"/>
      <c r="KFM144" s="3646"/>
      <c r="KFN144" s="3647"/>
      <c r="KFO144" s="3646"/>
      <c r="KFP144" s="3643"/>
      <c r="KFQ144" s="3643"/>
      <c r="KFR144" s="3647"/>
      <c r="KFS144" s="3642"/>
      <c r="KFT144" s="3643"/>
      <c r="KFU144" s="3642"/>
      <c r="KFV144" s="3643"/>
      <c r="KFW144" s="3643"/>
      <c r="KFX144" s="3643"/>
      <c r="KFY144" s="3643"/>
      <c r="KFZ144" s="3644"/>
      <c r="KGA144" s="3645"/>
      <c r="KGB144" s="2386"/>
      <c r="KGC144" s="3646"/>
      <c r="KGD144" s="3647"/>
      <c r="KGE144" s="3648"/>
      <c r="KGF144" s="3646"/>
      <c r="KGG144" s="3647"/>
      <c r="KGH144" s="3646"/>
      <c r="KGI144" s="3643"/>
      <c r="KGJ144" s="3643"/>
      <c r="KGK144" s="3647"/>
      <c r="KGL144" s="3642"/>
      <c r="KGM144" s="3643"/>
      <c r="KGN144" s="3642"/>
      <c r="KGO144" s="3643"/>
      <c r="KGP144" s="3643"/>
      <c r="KGQ144" s="3643"/>
      <c r="KGR144" s="3643"/>
      <c r="KGS144" s="3644"/>
      <c r="KGT144" s="3645"/>
      <c r="KGU144" s="2386"/>
      <c r="KGV144" s="3646"/>
      <c r="KGW144" s="3647"/>
      <c r="KGX144" s="3648"/>
      <c r="KGY144" s="3646"/>
      <c r="KGZ144" s="3647"/>
      <c r="KHA144" s="3646"/>
      <c r="KHB144" s="3643"/>
      <c r="KHC144" s="3643"/>
      <c r="KHD144" s="3647"/>
      <c r="KHE144" s="3642"/>
      <c r="KHF144" s="3643"/>
      <c r="KHG144" s="3642"/>
      <c r="KHH144" s="3643"/>
      <c r="KHI144" s="3643"/>
      <c r="KHJ144" s="3643"/>
      <c r="KHK144" s="3643"/>
      <c r="KHL144" s="3644"/>
      <c r="KHM144" s="3645"/>
      <c r="KHN144" s="2386"/>
      <c r="KHO144" s="3646"/>
      <c r="KHP144" s="3647"/>
      <c r="KHQ144" s="3648"/>
      <c r="KHR144" s="3646"/>
      <c r="KHS144" s="3647"/>
      <c r="KHT144" s="3646"/>
      <c r="KHU144" s="3643"/>
      <c r="KHV144" s="3643"/>
      <c r="KHW144" s="3647"/>
      <c r="KHX144" s="3642"/>
      <c r="KHY144" s="3643"/>
      <c r="KHZ144" s="3642"/>
      <c r="KIA144" s="3643"/>
      <c r="KIB144" s="3643"/>
      <c r="KIC144" s="3643"/>
      <c r="KID144" s="3643"/>
      <c r="KIE144" s="3644"/>
      <c r="KIF144" s="3645"/>
      <c r="KIG144" s="2386"/>
      <c r="KIH144" s="3646"/>
      <c r="KII144" s="3647"/>
      <c r="KIJ144" s="3648"/>
      <c r="KIK144" s="3646"/>
      <c r="KIL144" s="3647"/>
      <c r="KIM144" s="3646"/>
      <c r="KIN144" s="3643"/>
      <c r="KIO144" s="3643"/>
      <c r="KIP144" s="3647"/>
      <c r="KIQ144" s="3642"/>
      <c r="KIR144" s="3643"/>
      <c r="KIS144" s="3642"/>
      <c r="KIT144" s="3643"/>
      <c r="KIU144" s="3643"/>
      <c r="KIV144" s="3643"/>
      <c r="KIW144" s="3643"/>
      <c r="KIX144" s="3644"/>
      <c r="KIY144" s="3645"/>
      <c r="KIZ144" s="2386"/>
      <c r="KJA144" s="3646"/>
      <c r="KJB144" s="3647"/>
      <c r="KJC144" s="3648"/>
      <c r="KJD144" s="3646"/>
      <c r="KJE144" s="3647"/>
      <c r="KJF144" s="3646"/>
      <c r="KJG144" s="3643"/>
      <c r="KJH144" s="3643"/>
      <c r="KJI144" s="3647"/>
      <c r="KJJ144" s="3642"/>
      <c r="KJK144" s="3643"/>
      <c r="KJL144" s="3642"/>
      <c r="KJM144" s="3643"/>
      <c r="KJN144" s="3643"/>
      <c r="KJO144" s="3643"/>
      <c r="KJP144" s="3643"/>
      <c r="KJQ144" s="3644"/>
      <c r="KJR144" s="3645"/>
      <c r="KJS144" s="2386"/>
      <c r="KJT144" s="3646"/>
      <c r="KJU144" s="3647"/>
      <c r="KJV144" s="3648"/>
      <c r="KJW144" s="3646"/>
      <c r="KJX144" s="3647"/>
      <c r="KJY144" s="3646"/>
      <c r="KJZ144" s="3643"/>
      <c r="KKA144" s="3643"/>
      <c r="KKB144" s="3647"/>
      <c r="KKC144" s="3642"/>
      <c r="KKD144" s="3643"/>
      <c r="KKE144" s="3642"/>
      <c r="KKF144" s="3643"/>
      <c r="KKG144" s="3643"/>
      <c r="KKH144" s="3643"/>
      <c r="KKI144" s="3643"/>
      <c r="KKJ144" s="3644"/>
      <c r="KKK144" s="3645"/>
      <c r="KKL144" s="2386"/>
      <c r="KKM144" s="3646"/>
      <c r="KKN144" s="3647"/>
      <c r="KKO144" s="3648"/>
      <c r="KKP144" s="3646"/>
      <c r="KKQ144" s="3647"/>
      <c r="KKR144" s="3646"/>
      <c r="KKS144" s="3643"/>
      <c r="KKT144" s="3643"/>
      <c r="KKU144" s="3647"/>
      <c r="KKV144" s="3642"/>
      <c r="KKW144" s="3643"/>
      <c r="KKX144" s="3642"/>
      <c r="KKY144" s="3643"/>
      <c r="KKZ144" s="3643"/>
      <c r="KLA144" s="3643"/>
      <c r="KLB144" s="3643"/>
      <c r="KLC144" s="3644"/>
      <c r="KLD144" s="3645"/>
      <c r="KLE144" s="2386"/>
      <c r="KLF144" s="3646"/>
      <c r="KLG144" s="3647"/>
      <c r="KLH144" s="3648"/>
      <c r="KLI144" s="3646"/>
      <c r="KLJ144" s="3647"/>
      <c r="KLK144" s="3646"/>
      <c r="KLL144" s="3643"/>
      <c r="KLM144" s="3643"/>
      <c r="KLN144" s="3647"/>
      <c r="KLO144" s="3642"/>
      <c r="KLP144" s="3643"/>
      <c r="KLQ144" s="3642"/>
      <c r="KLR144" s="3643"/>
      <c r="KLS144" s="3643"/>
      <c r="KLT144" s="3643"/>
      <c r="KLU144" s="3643"/>
      <c r="KLV144" s="3644"/>
      <c r="KLW144" s="3645"/>
      <c r="KLX144" s="2386"/>
      <c r="KLY144" s="3646"/>
      <c r="KLZ144" s="3647"/>
      <c r="KMA144" s="3648"/>
      <c r="KMB144" s="3646"/>
      <c r="KMC144" s="3647"/>
      <c r="KMD144" s="3646"/>
      <c r="KME144" s="3643"/>
      <c r="KMF144" s="3643"/>
      <c r="KMG144" s="3647"/>
      <c r="KMH144" s="3642"/>
      <c r="KMI144" s="3643"/>
      <c r="KMJ144" s="3642"/>
      <c r="KMK144" s="3643"/>
      <c r="KML144" s="3643"/>
      <c r="KMM144" s="3643"/>
      <c r="KMN144" s="3643"/>
      <c r="KMO144" s="3644"/>
      <c r="KMP144" s="3645"/>
      <c r="KMQ144" s="2386"/>
      <c r="KMR144" s="3646"/>
      <c r="KMS144" s="3647"/>
      <c r="KMT144" s="3648"/>
      <c r="KMU144" s="3646"/>
      <c r="KMV144" s="3647"/>
      <c r="KMW144" s="3646"/>
      <c r="KMX144" s="3643"/>
      <c r="KMY144" s="3643"/>
      <c r="KMZ144" s="3647"/>
      <c r="KNA144" s="3642"/>
      <c r="KNB144" s="3643"/>
      <c r="KNC144" s="3642"/>
      <c r="KND144" s="3643"/>
      <c r="KNE144" s="3643"/>
      <c r="KNF144" s="3643"/>
      <c r="KNG144" s="3643"/>
      <c r="KNH144" s="3644"/>
      <c r="KNI144" s="3645"/>
      <c r="KNJ144" s="2386"/>
      <c r="KNK144" s="3646"/>
      <c r="KNL144" s="3647"/>
      <c r="KNM144" s="3648"/>
      <c r="KNN144" s="3646"/>
      <c r="KNO144" s="3647"/>
      <c r="KNP144" s="3646"/>
      <c r="KNQ144" s="3643"/>
      <c r="KNR144" s="3643"/>
      <c r="KNS144" s="3647"/>
      <c r="KNT144" s="3642"/>
      <c r="KNU144" s="3643"/>
      <c r="KNV144" s="3642"/>
      <c r="KNW144" s="3643"/>
      <c r="KNX144" s="3643"/>
      <c r="KNY144" s="3643"/>
      <c r="KNZ144" s="3643"/>
      <c r="KOA144" s="3644"/>
      <c r="KOB144" s="3645"/>
      <c r="KOC144" s="2386"/>
      <c r="KOD144" s="3646"/>
      <c r="KOE144" s="3647"/>
      <c r="KOF144" s="3648"/>
      <c r="KOG144" s="3646"/>
      <c r="KOH144" s="3647"/>
      <c r="KOI144" s="3646"/>
      <c r="KOJ144" s="3643"/>
      <c r="KOK144" s="3643"/>
      <c r="KOL144" s="3647"/>
      <c r="KOM144" s="3642"/>
      <c r="KON144" s="3643"/>
      <c r="KOO144" s="3642"/>
      <c r="KOP144" s="3643"/>
      <c r="KOQ144" s="3643"/>
      <c r="KOR144" s="3643"/>
      <c r="KOS144" s="3643"/>
      <c r="KOT144" s="3644"/>
      <c r="KOU144" s="3645"/>
      <c r="KOV144" s="2386"/>
      <c r="KOW144" s="3646"/>
      <c r="KOX144" s="3647"/>
      <c r="KOY144" s="3648"/>
      <c r="KOZ144" s="3646"/>
      <c r="KPA144" s="3647"/>
      <c r="KPB144" s="3646"/>
      <c r="KPC144" s="3643"/>
      <c r="KPD144" s="3643"/>
      <c r="KPE144" s="3647"/>
      <c r="KPF144" s="3642"/>
      <c r="KPG144" s="3643"/>
      <c r="KPH144" s="3642"/>
      <c r="KPI144" s="3643"/>
      <c r="KPJ144" s="3643"/>
      <c r="KPK144" s="3643"/>
      <c r="KPL144" s="3643"/>
      <c r="KPM144" s="3644"/>
      <c r="KPN144" s="3645"/>
      <c r="KPO144" s="2386"/>
      <c r="KPP144" s="3646"/>
      <c r="KPQ144" s="3647"/>
      <c r="KPR144" s="3648"/>
      <c r="KPS144" s="3646"/>
      <c r="KPT144" s="3647"/>
      <c r="KPU144" s="3646"/>
      <c r="KPV144" s="3643"/>
      <c r="KPW144" s="3643"/>
      <c r="KPX144" s="3647"/>
      <c r="KPY144" s="3642"/>
      <c r="KPZ144" s="3643"/>
      <c r="KQA144" s="3642"/>
      <c r="KQB144" s="3643"/>
      <c r="KQC144" s="3643"/>
      <c r="KQD144" s="3643"/>
      <c r="KQE144" s="3643"/>
      <c r="KQF144" s="3644"/>
      <c r="KQG144" s="3645"/>
      <c r="KQH144" s="2386"/>
      <c r="KQI144" s="3646"/>
      <c r="KQJ144" s="3647"/>
      <c r="KQK144" s="3648"/>
      <c r="KQL144" s="3646"/>
      <c r="KQM144" s="3647"/>
      <c r="KQN144" s="3646"/>
      <c r="KQO144" s="3643"/>
      <c r="KQP144" s="3643"/>
      <c r="KQQ144" s="3647"/>
      <c r="KQR144" s="3642"/>
      <c r="KQS144" s="3643"/>
      <c r="KQT144" s="3642"/>
      <c r="KQU144" s="3643"/>
      <c r="KQV144" s="3643"/>
      <c r="KQW144" s="3643"/>
      <c r="KQX144" s="3643"/>
      <c r="KQY144" s="3644"/>
      <c r="KQZ144" s="3645"/>
      <c r="KRA144" s="2386"/>
      <c r="KRB144" s="3646"/>
      <c r="KRC144" s="3647"/>
      <c r="KRD144" s="3648"/>
      <c r="KRE144" s="3646"/>
      <c r="KRF144" s="3647"/>
      <c r="KRG144" s="3646"/>
      <c r="KRH144" s="3643"/>
      <c r="KRI144" s="3643"/>
      <c r="KRJ144" s="3647"/>
      <c r="KRK144" s="3642"/>
      <c r="KRL144" s="3643"/>
      <c r="KRM144" s="3642"/>
      <c r="KRN144" s="3643"/>
      <c r="KRO144" s="3643"/>
      <c r="KRP144" s="3643"/>
      <c r="KRQ144" s="3643"/>
      <c r="KRR144" s="3644"/>
      <c r="KRS144" s="3645"/>
      <c r="KRT144" s="2386"/>
      <c r="KRU144" s="3646"/>
      <c r="KRV144" s="3647"/>
      <c r="KRW144" s="3648"/>
      <c r="KRX144" s="3646"/>
      <c r="KRY144" s="3647"/>
      <c r="KRZ144" s="3646"/>
      <c r="KSA144" s="3643"/>
      <c r="KSB144" s="3643"/>
      <c r="KSC144" s="3647"/>
      <c r="KSD144" s="3642"/>
      <c r="KSE144" s="3643"/>
      <c r="KSF144" s="3642"/>
      <c r="KSG144" s="3643"/>
      <c r="KSH144" s="3643"/>
      <c r="KSI144" s="3643"/>
      <c r="KSJ144" s="3643"/>
      <c r="KSK144" s="3644"/>
      <c r="KSL144" s="3645"/>
      <c r="KSM144" s="2386"/>
      <c r="KSN144" s="3646"/>
      <c r="KSO144" s="3647"/>
      <c r="KSP144" s="3648"/>
      <c r="KSQ144" s="3646"/>
      <c r="KSR144" s="3647"/>
      <c r="KSS144" s="3646"/>
      <c r="KST144" s="3643"/>
      <c r="KSU144" s="3643"/>
      <c r="KSV144" s="3647"/>
      <c r="KSW144" s="3642"/>
      <c r="KSX144" s="3643"/>
      <c r="KSY144" s="3642"/>
      <c r="KSZ144" s="3643"/>
      <c r="KTA144" s="3643"/>
      <c r="KTB144" s="3643"/>
      <c r="KTC144" s="3643"/>
      <c r="KTD144" s="3644"/>
      <c r="KTE144" s="3645"/>
      <c r="KTF144" s="2386"/>
      <c r="KTG144" s="3646"/>
      <c r="KTH144" s="3647"/>
      <c r="KTI144" s="3648"/>
      <c r="KTJ144" s="3646"/>
      <c r="KTK144" s="3647"/>
      <c r="KTL144" s="3646"/>
      <c r="KTM144" s="3643"/>
      <c r="KTN144" s="3643"/>
      <c r="KTO144" s="3647"/>
      <c r="KTP144" s="3642"/>
      <c r="KTQ144" s="3643"/>
      <c r="KTR144" s="3642"/>
      <c r="KTS144" s="3643"/>
      <c r="KTT144" s="3643"/>
      <c r="KTU144" s="3643"/>
      <c r="KTV144" s="3643"/>
      <c r="KTW144" s="3644"/>
      <c r="KTX144" s="3645"/>
      <c r="KTY144" s="2386"/>
      <c r="KTZ144" s="3646"/>
      <c r="KUA144" s="3647"/>
      <c r="KUB144" s="3648"/>
      <c r="KUC144" s="3646"/>
      <c r="KUD144" s="3647"/>
      <c r="KUE144" s="3646"/>
      <c r="KUF144" s="3643"/>
      <c r="KUG144" s="3643"/>
      <c r="KUH144" s="3647"/>
      <c r="KUI144" s="3642"/>
      <c r="KUJ144" s="3643"/>
      <c r="KUK144" s="3642"/>
      <c r="KUL144" s="3643"/>
      <c r="KUM144" s="3643"/>
      <c r="KUN144" s="3643"/>
      <c r="KUO144" s="3643"/>
      <c r="KUP144" s="3644"/>
      <c r="KUQ144" s="3645"/>
      <c r="KUR144" s="2386"/>
      <c r="KUS144" s="3646"/>
      <c r="KUT144" s="3647"/>
      <c r="KUU144" s="3648"/>
      <c r="KUV144" s="3646"/>
      <c r="KUW144" s="3647"/>
      <c r="KUX144" s="3646"/>
      <c r="KUY144" s="3643"/>
      <c r="KUZ144" s="3643"/>
      <c r="KVA144" s="3647"/>
      <c r="KVB144" s="3642"/>
      <c r="KVC144" s="3643"/>
      <c r="KVD144" s="3642"/>
      <c r="KVE144" s="3643"/>
      <c r="KVF144" s="3643"/>
      <c r="KVG144" s="3643"/>
      <c r="KVH144" s="3643"/>
      <c r="KVI144" s="3644"/>
      <c r="KVJ144" s="3645"/>
      <c r="KVK144" s="2386"/>
      <c r="KVL144" s="3646"/>
      <c r="KVM144" s="3647"/>
      <c r="KVN144" s="3648"/>
      <c r="KVO144" s="3646"/>
      <c r="KVP144" s="3647"/>
      <c r="KVQ144" s="3646"/>
      <c r="KVR144" s="3643"/>
      <c r="KVS144" s="3643"/>
      <c r="KVT144" s="3647"/>
      <c r="KVU144" s="3642"/>
      <c r="KVV144" s="3643"/>
      <c r="KVW144" s="3642"/>
      <c r="KVX144" s="3643"/>
      <c r="KVY144" s="3643"/>
      <c r="KVZ144" s="3643"/>
      <c r="KWA144" s="3643"/>
      <c r="KWB144" s="3644"/>
      <c r="KWC144" s="3645"/>
      <c r="KWD144" s="2386"/>
      <c r="KWE144" s="3646"/>
      <c r="KWF144" s="3647"/>
      <c r="KWG144" s="3648"/>
      <c r="KWH144" s="3646"/>
      <c r="KWI144" s="3647"/>
      <c r="KWJ144" s="3646"/>
      <c r="KWK144" s="3643"/>
      <c r="KWL144" s="3643"/>
      <c r="KWM144" s="3647"/>
      <c r="KWN144" s="3642"/>
      <c r="KWO144" s="3643"/>
      <c r="KWP144" s="3642"/>
      <c r="KWQ144" s="3643"/>
      <c r="KWR144" s="3643"/>
      <c r="KWS144" s="3643"/>
      <c r="KWT144" s="3643"/>
      <c r="KWU144" s="3644"/>
      <c r="KWV144" s="3645"/>
      <c r="KWW144" s="2386"/>
      <c r="KWX144" s="3646"/>
      <c r="KWY144" s="3647"/>
      <c r="KWZ144" s="3648"/>
      <c r="KXA144" s="3646"/>
      <c r="KXB144" s="3647"/>
      <c r="KXC144" s="3646"/>
      <c r="KXD144" s="3643"/>
      <c r="KXE144" s="3643"/>
      <c r="KXF144" s="3647"/>
      <c r="KXG144" s="3642"/>
      <c r="KXH144" s="3643"/>
      <c r="KXI144" s="3642"/>
      <c r="KXJ144" s="3643"/>
      <c r="KXK144" s="3643"/>
      <c r="KXL144" s="3643"/>
      <c r="KXM144" s="3643"/>
      <c r="KXN144" s="3644"/>
      <c r="KXO144" s="3645"/>
      <c r="KXP144" s="2386"/>
      <c r="KXQ144" s="3646"/>
      <c r="KXR144" s="3647"/>
      <c r="KXS144" s="3648"/>
      <c r="KXT144" s="3646"/>
      <c r="KXU144" s="3647"/>
      <c r="KXV144" s="3646"/>
      <c r="KXW144" s="3643"/>
      <c r="KXX144" s="3643"/>
      <c r="KXY144" s="3647"/>
      <c r="KXZ144" s="3642"/>
      <c r="KYA144" s="3643"/>
      <c r="KYB144" s="3642"/>
      <c r="KYC144" s="3643"/>
      <c r="KYD144" s="3643"/>
      <c r="KYE144" s="3643"/>
      <c r="KYF144" s="3643"/>
      <c r="KYG144" s="3644"/>
      <c r="KYH144" s="3645"/>
      <c r="KYI144" s="2386"/>
      <c r="KYJ144" s="3646"/>
      <c r="KYK144" s="3647"/>
      <c r="KYL144" s="3648"/>
      <c r="KYM144" s="3646"/>
      <c r="KYN144" s="3647"/>
      <c r="KYO144" s="3646"/>
      <c r="KYP144" s="3643"/>
      <c r="KYQ144" s="3643"/>
      <c r="KYR144" s="3647"/>
      <c r="KYS144" s="3642"/>
      <c r="KYT144" s="3643"/>
      <c r="KYU144" s="3642"/>
      <c r="KYV144" s="3643"/>
      <c r="KYW144" s="3643"/>
      <c r="KYX144" s="3643"/>
      <c r="KYY144" s="3643"/>
      <c r="KYZ144" s="3644"/>
      <c r="KZA144" s="3645"/>
      <c r="KZB144" s="2386"/>
      <c r="KZC144" s="3646"/>
      <c r="KZD144" s="3647"/>
      <c r="KZE144" s="3648"/>
      <c r="KZF144" s="3646"/>
      <c r="KZG144" s="3647"/>
      <c r="KZH144" s="3646"/>
      <c r="KZI144" s="3643"/>
      <c r="KZJ144" s="3643"/>
      <c r="KZK144" s="3647"/>
      <c r="KZL144" s="3642"/>
      <c r="KZM144" s="3643"/>
      <c r="KZN144" s="3642"/>
      <c r="KZO144" s="3643"/>
      <c r="KZP144" s="3643"/>
      <c r="KZQ144" s="3643"/>
      <c r="KZR144" s="3643"/>
      <c r="KZS144" s="3644"/>
      <c r="KZT144" s="3645"/>
      <c r="KZU144" s="2386"/>
      <c r="KZV144" s="3646"/>
      <c r="KZW144" s="3647"/>
      <c r="KZX144" s="3648"/>
      <c r="KZY144" s="3646"/>
      <c r="KZZ144" s="3647"/>
      <c r="LAA144" s="3646"/>
      <c r="LAB144" s="3643"/>
      <c r="LAC144" s="3643"/>
      <c r="LAD144" s="3647"/>
      <c r="LAE144" s="3642"/>
      <c r="LAF144" s="3643"/>
      <c r="LAG144" s="3642"/>
      <c r="LAH144" s="3643"/>
      <c r="LAI144" s="3643"/>
      <c r="LAJ144" s="3643"/>
      <c r="LAK144" s="3643"/>
      <c r="LAL144" s="3644"/>
      <c r="LAM144" s="3645"/>
      <c r="LAN144" s="2386"/>
      <c r="LAO144" s="3646"/>
      <c r="LAP144" s="3647"/>
      <c r="LAQ144" s="3648"/>
      <c r="LAR144" s="3646"/>
      <c r="LAS144" s="3647"/>
      <c r="LAT144" s="3646"/>
      <c r="LAU144" s="3643"/>
      <c r="LAV144" s="3643"/>
      <c r="LAW144" s="3647"/>
      <c r="LAX144" s="3642"/>
      <c r="LAY144" s="3643"/>
      <c r="LAZ144" s="3642"/>
      <c r="LBA144" s="3643"/>
      <c r="LBB144" s="3643"/>
      <c r="LBC144" s="3643"/>
      <c r="LBD144" s="3643"/>
      <c r="LBE144" s="3644"/>
      <c r="LBF144" s="3645"/>
      <c r="LBG144" s="2386"/>
      <c r="LBH144" s="3646"/>
      <c r="LBI144" s="3647"/>
      <c r="LBJ144" s="3648"/>
      <c r="LBK144" s="3646"/>
      <c r="LBL144" s="3647"/>
      <c r="LBM144" s="3646"/>
      <c r="LBN144" s="3643"/>
      <c r="LBO144" s="3643"/>
      <c r="LBP144" s="3647"/>
      <c r="LBQ144" s="3642"/>
      <c r="LBR144" s="3643"/>
      <c r="LBS144" s="3642"/>
      <c r="LBT144" s="3643"/>
      <c r="LBU144" s="3643"/>
      <c r="LBV144" s="3643"/>
      <c r="LBW144" s="3643"/>
      <c r="LBX144" s="3644"/>
      <c r="LBY144" s="3645"/>
      <c r="LBZ144" s="2386"/>
      <c r="LCA144" s="3646"/>
      <c r="LCB144" s="3647"/>
      <c r="LCC144" s="3648"/>
      <c r="LCD144" s="3646"/>
      <c r="LCE144" s="3647"/>
      <c r="LCF144" s="3646"/>
      <c r="LCG144" s="3643"/>
      <c r="LCH144" s="3643"/>
      <c r="LCI144" s="3647"/>
      <c r="LCJ144" s="3642"/>
      <c r="LCK144" s="3643"/>
      <c r="LCL144" s="3642"/>
      <c r="LCM144" s="3643"/>
      <c r="LCN144" s="3643"/>
      <c r="LCO144" s="3643"/>
      <c r="LCP144" s="3643"/>
      <c r="LCQ144" s="3644"/>
      <c r="LCR144" s="3645"/>
      <c r="LCS144" s="2386"/>
      <c r="LCT144" s="3646"/>
      <c r="LCU144" s="3647"/>
      <c r="LCV144" s="3648"/>
      <c r="LCW144" s="3646"/>
      <c r="LCX144" s="3647"/>
      <c r="LCY144" s="3646"/>
      <c r="LCZ144" s="3643"/>
      <c r="LDA144" s="3643"/>
      <c r="LDB144" s="3647"/>
      <c r="LDC144" s="3642"/>
      <c r="LDD144" s="3643"/>
      <c r="LDE144" s="3642"/>
      <c r="LDF144" s="3643"/>
      <c r="LDG144" s="3643"/>
      <c r="LDH144" s="3643"/>
      <c r="LDI144" s="3643"/>
      <c r="LDJ144" s="3644"/>
      <c r="LDK144" s="3645"/>
      <c r="LDL144" s="2386"/>
      <c r="LDM144" s="3646"/>
      <c r="LDN144" s="3647"/>
      <c r="LDO144" s="3648"/>
      <c r="LDP144" s="3646"/>
      <c r="LDQ144" s="3647"/>
      <c r="LDR144" s="3646"/>
      <c r="LDS144" s="3643"/>
      <c r="LDT144" s="3643"/>
      <c r="LDU144" s="3647"/>
      <c r="LDV144" s="3642"/>
      <c r="LDW144" s="3643"/>
      <c r="LDX144" s="3642"/>
      <c r="LDY144" s="3643"/>
      <c r="LDZ144" s="3643"/>
      <c r="LEA144" s="3643"/>
      <c r="LEB144" s="3643"/>
      <c r="LEC144" s="3644"/>
      <c r="LED144" s="3645"/>
      <c r="LEE144" s="2386"/>
      <c r="LEF144" s="3646"/>
      <c r="LEG144" s="3647"/>
      <c r="LEH144" s="3648"/>
      <c r="LEI144" s="3646"/>
      <c r="LEJ144" s="3647"/>
      <c r="LEK144" s="3646"/>
      <c r="LEL144" s="3643"/>
      <c r="LEM144" s="3643"/>
      <c r="LEN144" s="3647"/>
      <c r="LEO144" s="3642"/>
      <c r="LEP144" s="3643"/>
      <c r="LEQ144" s="3642"/>
      <c r="LER144" s="3643"/>
      <c r="LES144" s="3643"/>
      <c r="LET144" s="3643"/>
      <c r="LEU144" s="3643"/>
      <c r="LEV144" s="3644"/>
      <c r="LEW144" s="3645"/>
      <c r="LEX144" s="2386"/>
      <c r="LEY144" s="3646"/>
      <c r="LEZ144" s="3647"/>
      <c r="LFA144" s="3648"/>
      <c r="LFB144" s="3646"/>
      <c r="LFC144" s="3647"/>
      <c r="LFD144" s="3646"/>
      <c r="LFE144" s="3643"/>
      <c r="LFF144" s="3643"/>
      <c r="LFG144" s="3647"/>
      <c r="LFH144" s="3642"/>
      <c r="LFI144" s="3643"/>
      <c r="LFJ144" s="3642"/>
      <c r="LFK144" s="3643"/>
      <c r="LFL144" s="3643"/>
      <c r="LFM144" s="3643"/>
      <c r="LFN144" s="3643"/>
      <c r="LFO144" s="3644"/>
      <c r="LFP144" s="3645"/>
      <c r="LFQ144" s="2386"/>
      <c r="LFR144" s="3646"/>
      <c r="LFS144" s="3647"/>
      <c r="LFT144" s="3648"/>
      <c r="LFU144" s="3646"/>
      <c r="LFV144" s="3647"/>
      <c r="LFW144" s="3646"/>
      <c r="LFX144" s="3643"/>
      <c r="LFY144" s="3643"/>
      <c r="LFZ144" s="3647"/>
      <c r="LGA144" s="3642"/>
      <c r="LGB144" s="3643"/>
      <c r="LGC144" s="3642"/>
      <c r="LGD144" s="3643"/>
      <c r="LGE144" s="3643"/>
      <c r="LGF144" s="3643"/>
      <c r="LGG144" s="3643"/>
      <c r="LGH144" s="3644"/>
      <c r="LGI144" s="3645"/>
      <c r="LGJ144" s="2386"/>
      <c r="LGK144" s="3646"/>
      <c r="LGL144" s="3647"/>
      <c r="LGM144" s="3648"/>
      <c r="LGN144" s="3646"/>
      <c r="LGO144" s="3647"/>
      <c r="LGP144" s="3646"/>
      <c r="LGQ144" s="3643"/>
      <c r="LGR144" s="3643"/>
      <c r="LGS144" s="3647"/>
      <c r="LGT144" s="3642"/>
      <c r="LGU144" s="3643"/>
      <c r="LGV144" s="3642"/>
      <c r="LGW144" s="3643"/>
      <c r="LGX144" s="3643"/>
      <c r="LGY144" s="3643"/>
      <c r="LGZ144" s="3643"/>
      <c r="LHA144" s="3644"/>
      <c r="LHB144" s="3645"/>
      <c r="LHC144" s="2386"/>
      <c r="LHD144" s="3646"/>
      <c r="LHE144" s="3647"/>
      <c r="LHF144" s="3648"/>
      <c r="LHG144" s="3646"/>
      <c r="LHH144" s="3647"/>
      <c r="LHI144" s="3646"/>
      <c r="LHJ144" s="3643"/>
      <c r="LHK144" s="3643"/>
      <c r="LHL144" s="3647"/>
      <c r="LHM144" s="3642"/>
      <c r="LHN144" s="3643"/>
      <c r="LHO144" s="3642"/>
      <c r="LHP144" s="3643"/>
      <c r="LHQ144" s="3643"/>
      <c r="LHR144" s="3643"/>
      <c r="LHS144" s="3643"/>
      <c r="LHT144" s="3644"/>
      <c r="LHU144" s="3645"/>
      <c r="LHV144" s="2386"/>
      <c r="LHW144" s="3646"/>
      <c r="LHX144" s="3647"/>
      <c r="LHY144" s="3648"/>
      <c r="LHZ144" s="3646"/>
      <c r="LIA144" s="3647"/>
      <c r="LIB144" s="3646"/>
      <c r="LIC144" s="3643"/>
      <c r="LID144" s="3643"/>
      <c r="LIE144" s="3647"/>
      <c r="LIF144" s="3642"/>
      <c r="LIG144" s="3643"/>
      <c r="LIH144" s="3642"/>
      <c r="LII144" s="3643"/>
      <c r="LIJ144" s="3643"/>
      <c r="LIK144" s="3643"/>
      <c r="LIL144" s="3643"/>
      <c r="LIM144" s="3644"/>
      <c r="LIN144" s="3645"/>
      <c r="LIO144" s="2386"/>
      <c r="LIP144" s="3646"/>
      <c r="LIQ144" s="3647"/>
      <c r="LIR144" s="3648"/>
      <c r="LIS144" s="3646"/>
      <c r="LIT144" s="3647"/>
      <c r="LIU144" s="3646"/>
      <c r="LIV144" s="3643"/>
      <c r="LIW144" s="3643"/>
      <c r="LIX144" s="3647"/>
      <c r="LIY144" s="3642"/>
      <c r="LIZ144" s="3643"/>
      <c r="LJA144" s="3642"/>
      <c r="LJB144" s="3643"/>
      <c r="LJC144" s="3643"/>
      <c r="LJD144" s="3643"/>
      <c r="LJE144" s="3643"/>
      <c r="LJF144" s="3644"/>
      <c r="LJG144" s="3645"/>
      <c r="LJH144" s="2386"/>
      <c r="LJI144" s="3646"/>
      <c r="LJJ144" s="3647"/>
      <c r="LJK144" s="3648"/>
      <c r="LJL144" s="3646"/>
      <c r="LJM144" s="3647"/>
      <c r="LJN144" s="3646"/>
      <c r="LJO144" s="3643"/>
      <c r="LJP144" s="3643"/>
      <c r="LJQ144" s="3647"/>
      <c r="LJR144" s="3642"/>
      <c r="LJS144" s="3643"/>
      <c r="LJT144" s="3642"/>
      <c r="LJU144" s="3643"/>
      <c r="LJV144" s="3643"/>
      <c r="LJW144" s="3643"/>
      <c r="LJX144" s="3643"/>
      <c r="LJY144" s="3644"/>
      <c r="LJZ144" s="3645"/>
      <c r="LKA144" s="2386"/>
      <c r="LKB144" s="3646"/>
      <c r="LKC144" s="3647"/>
      <c r="LKD144" s="3648"/>
      <c r="LKE144" s="3646"/>
      <c r="LKF144" s="3647"/>
      <c r="LKG144" s="3646"/>
      <c r="LKH144" s="3643"/>
      <c r="LKI144" s="3643"/>
      <c r="LKJ144" s="3647"/>
      <c r="LKK144" s="3642"/>
      <c r="LKL144" s="3643"/>
      <c r="LKM144" s="3642"/>
      <c r="LKN144" s="3643"/>
      <c r="LKO144" s="3643"/>
      <c r="LKP144" s="3643"/>
      <c r="LKQ144" s="3643"/>
      <c r="LKR144" s="3644"/>
      <c r="LKS144" s="3645"/>
      <c r="LKT144" s="2386"/>
      <c r="LKU144" s="3646"/>
      <c r="LKV144" s="3647"/>
      <c r="LKW144" s="3648"/>
      <c r="LKX144" s="3646"/>
      <c r="LKY144" s="3647"/>
      <c r="LKZ144" s="3646"/>
      <c r="LLA144" s="3643"/>
      <c r="LLB144" s="3643"/>
      <c r="LLC144" s="3647"/>
      <c r="LLD144" s="3642"/>
      <c r="LLE144" s="3643"/>
      <c r="LLF144" s="3642"/>
      <c r="LLG144" s="3643"/>
      <c r="LLH144" s="3643"/>
      <c r="LLI144" s="3643"/>
      <c r="LLJ144" s="3643"/>
      <c r="LLK144" s="3644"/>
      <c r="LLL144" s="3645"/>
      <c r="LLM144" s="2386"/>
      <c r="LLN144" s="3646"/>
      <c r="LLO144" s="3647"/>
      <c r="LLP144" s="3648"/>
      <c r="LLQ144" s="3646"/>
      <c r="LLR144" s="3647"/>
      <c r="LLS144" s="3646"/>
      <c r="LLT144" s="3643"/>
      <c r="LLU144" s="3643"/>
      <c r="LLV144" s="3647"/>
      <c r="LLW144" s="3642"/>
      <c r="LLX144" s="3643"/>
      <c r="LLY144" s="3642"/>
      <c r="LLZ144" s="3643"/>
      <c r="LMA144" s="3643"/>
      <c r="LMB144" s="3643"/>
      <c r="LMC144" s="3643"/>
      <c r="LMD144" s="3644"/>
      <c r="LME144" s="3645"/>
      <c r="LMF144" s="2386"/>
      <c r="LMG144" s="3646"/>
      <c r="LMH144" s="3647"/>
      <c r="LMI144" s="3648"/>
      <c r="LMJ144" s="3646"/>
      <c r="LMK144" s="3647"/>
      <c r="LML144" s="3646"/>
      <c r="LMM144" s="3643"/>
      <c r="LMN144" s="3643"/>
      <c r="LMO144" s="3647"/>
      <c r="LMP144" s="3642"/>
      <c r="LMQ144" s="3643"/>
      <c r="LMR144" s="3642"/>
      <c r="LMS144" s="3643"/>
      <c r="LMT144" s="3643"/>
      <c r="LMU144" s="3643"/>
      <c r="LMV144" s="3643"/>
      <c r="LMW144" s="3644"/>
      <c r="LMX144" s="3645"/>
      <c r="LMY144" s="2386"/>
      <c r="LMZ144" s="3646"/>
      <c r="LNA144" s="3647"/>
      <c r="LNB144" s="3648"/>
      <c r="LNC144" s="3646"/>
      <c r="LND144" s="3647"/>
      <c r="LNE144" s="3646"/>
      <c r="LNF144" s="3643"/>
      <c r="LNG144" s="3643"/>
      <c r="LNH144" s="3647"/>
      <c r="LNI144" s="3642"/>
      <c r="LNJ144" s="3643"/>
      <c r="LNK144" s="3642"/>
      <c r="LNL144" s="3643"/>
      <c r="LNM144" s="3643"/>
      <c r="LNN144" s="3643"/>
      <c r="LNO144" s="3643"/>
      <c r="LNP144" s="3644"/>
      <c r="LNQ144" s="3645"/>
      <c r="LNR144" s="2386"/>
      <c r="LNS144" s="3646"/>
      <c r="LNT144" s="3647"/>
      <c r="LNU144" s="3648"/>
      <c r="LNV144" s="3646"/>
      <c r="LNW144" s="3647"/>
      <c r="LNX144" s="3646"/>
      <c r="LNY144" s="3643"/>
      <c r="LNZ144" s="3643"/>
      <c r="LOA144" s="3647"/>
      <c r="LOB144" s="3642"/>
      <c r="LOC144" s="3643"/>
      <c r="LOD144" s="3642"/>
      <c r="LOE144" s="3643"/>
      <c r="LOF144" s="3643"/>
      <c r="LOG144" s="3643"/>
      <c r="LOH144" s="3643"/>
      <c r="LOI144" s="3644"/>
      <c r="LOJ144" s="3645"/>
      <c r="LOK144" s="2386"/>
      <c r="LOL144" s="3646"/>
      <c r="LOM144" s="3647"/>
      <c r="LON144" s="3648"/>
      <c r="LOO144" s="3646"/>
      <c r="LOP144" s="3647"/>
      <c r="LOQ144" s="3646"/>
      <c r="LOR144" s="3643"/>
      <c r="LOS144" s="3643"/>
      <c r="LOT144" s="3647"/>
      <c r="LOU144" s="3642"/>
      <c r="LOV144" s="3643"/>
      <c r="LOW144" s="3642"/>
      <c r="LOX144" s="3643"/>
      <c r="LOY144" s="3643"/>
      <c r="LOZ144" s="3643"/>
      <c r="LPA144" s="3643"/>
      <c r="LPB144" s="3644"/>
      <c r="LPC144" s="3645"/>
      <c r="LPD144" s="2386"/>
      <c r="LPE144" s="3646"/>
      <c r="LPF144" s="3647"/>
      <c r="LPG144" s="3648"/>
      <c r="LPH144" s="3646"/>
      <c r="LPI144" s="3647"/>
      <c r="LPJ144" s="3646"/>
      <c r="LPK144" s="3643"/>
      <c r="LPL144" s="3643"/>
      <c r="LPM144" s="3647"/>
      <c r="LPN144" s="3642"/>
      <c r="LPO144" s="3643"/>
      <c r="LPP144" s="3642"/>
      <c r="LPQ144" s="3643"/>
      <c r="LPR144" s="3643"/>
      <c r="LPS144" s="3643"/>
      <c r="LPT144" s="3643"/>
      <c r="LPU144" s="3644"/>
      <c r="LPV144" s="3645"/>
      <c r="LPW144" s="2386"/>
      <c r="LPX144" s="3646"/>
      <c r="LPY144" s="3647"/>
      <c r="LPZ144" s="3648"/>
      <c r="LQA144" s="3646"/>
      <c r="LQB144" s="3647"/>
      <c r="LQC144" s="3646"/>
      <c r="LQD144" s="3643"/>
      <c r="LQE144" s="3643"/>
      <c r="LQF144" s="3647"/>
      <c r="LQG144" s="3642"/>
      <c r="LQH144" s="3643"/>
      <c r="LQI144" s="3642"/>
      <c r="LQJ144" s="3643"/>
      <c r="LQK144" s="3643"/>
      <c r="LQL144" s="3643"/>
      <c r="LQM144" s="3643"/>
      <c r="LQN144" s="3644"/>
      <c r="LQO144" s="3645"/>
      <c r="LQP144" s="2386"/>
      <c r="LQQ144" s="3646"/>
      <c r="LQR144" s="3647"/>
      <c r="LQS144" s="3648"/>
      <c r="LQT144" s="3646"/>
      <c r="LQU144" s="3647"/>
      <c r="LQV144" s="3646"/>
      <c r="LQW144" s="3643"/>
      <c r="LQX144" s="3643"/>
      <c r="LQY144" s="3647"/>
      <c r="LQZ144" s="3642"/>
      <c r="LRA144" s="3643"/>
      <c r="LRB144" s="3642"/>
      <c r="LRC144" s="3643"/>
      <c r="LRD144" s="3643"/>
      <c r="LRE144" s="3643"/>
      <c r="LRF144" s="3643"/>
      <c r="LRG144" s="3644"/>
      <c r="LRH144" s="3645"/>
      <c r="LRI144" s="2386"/>
      <c r="LRJ144" s="3646"/>
      <c r="LRK144" s="3647"/>
      <c r="LRL144" s="3648"/>
      <c r="LRM144" s="3646"/>
      <c r="LRN144" s="3647"/>
      <c r="LRO144" s="3646"/>
      <c r="LRP144" s="3643"/>
      <c r="LRQ144" s="3643"/>
      <c r="LRR144" s="3647"/>
      <c r="LRS144" s="3642"/>
      <c r="LRT144" s="3643"/>
      <c r="LRU144" s="3642"/>
      <c r="LRV144" s="3643"/>
      <c r="LRW144" s="3643"/>
      <c r="LRX144" s="3643"/>
      <c r="LRY144" s="3643"/>
      <c r="LRZ144" s="3644"/>
      <c r="LSA144" s="3645"/>
      <c r="LSB144" s="2386"/>
      <c r="LSC144" s="3646"/>
      <c r="LSD144" s="3647"/>
      <c r="LSE144" s="3648"/>
      <c r="LSF144" s="3646"/>
      <c r="LSG144" s="3647"/>
      <c r="LSH144" s="3646"/>
      <c r="LSI144" s="3643"/>
      <c r="LSJ144" s="3643"/>
      <c r="LSK144" s="3647"/>
      <c r="LSL144" s="3642"/>
      <c r="LSM144" s="3643"/>
      <c r="LSN144" s="3642"/>
      <c r="LSO144" s="3643"/>
      <c r="LSP144" s="3643"/>
      <c r="LSQ144" s="3643"/>
      <c r="LSR144" s="3643"/>
      <c r="LSS144" s="3644"/>
      <c r="LST144" s="3645"/>
      <c r="LSU144" s="2386"/>
      <c r="LSV144" s="3646"/>
      <c r="LSW144" s="3647"/>
      <c r="LSX144" s="3648"/>
      <c r="LSY144" s="3646"/>
      <c r="LSZ144" s="3647"/>
      <c r="LTA144" s="3646"/>
      <c r="LTB144" s="3643"/>
      <c r="LTC144" s="3643"/>
      <c r="LTD144" s="3647"/>
      <c r="LTE144" s="3642"/>
      <c r="LTF144" s="3643"/>
      <c r="LTG144" s="3642"/>
      <c r="LTH144" s="3643"/>
      <c r="LTI144" s="3643"/>
      <c r="LTJ144" s="3643"/>
      <c r="LTK144" s="3643"/>
      <c r="LTL144" s="3644"/>
      <c r="LTM144" s="3645"/>
      <c r="LTN144" s="2386"/>
      <c r="LTO144" s="3646"/>
      <c r="LTP144" s="3647"/>
      <c r="LTQ144" s="3648"/>
      <c r="LTR144" s="3646"/>
      <c r="LTS144" s="3647"/>
      <c r="LTT144" s="3646"/>
      <c r="LTU144" s="3643"/>
      <c r="LTV144" s="3643"/>
      <c r="LTW144" s="3647"/>
      <c r="LTX144" s="3642"/>
      <c r="LTY144" s="3643"/>
      <c r="LTZ144" s="3642"/>
      <c r="LUA144" s="3643"/>
      <c r="LUB144" s="3643"/>
      <c r="LUC144" s="3643"/>
      <c r="LUD144" s="3643"/>
      <c r="LUE144" s="3644"/>
      <c r="LUF144" s="3645"/>
      <c r="LUG144" s="2386"/>
      <c r="LUH144" s="3646"/>
      <c r="LUI144" s="3647"/>
      <c r="LUJ144" s="3648"/>
      <c r="LUK144" s="3646"/>
      <c r="LUL144" s="3647"/>
      <c r="LUM144" s="3646"/>
      <c r="LUN144" s="3643"/>
      <c r="LUO144" s="3643"/>
      <c r="LUP144" s="3647"/>
      <c r="LUQ144" s="3642"/>
      <c r="LUR144" s="3643"/>
      <c r="LUS144" s="3642"/>
      <c r="LUT144" s="3643"/>
      <c r="LUU144" s="3643"/>
      <c r="LUV144" s="3643"/>
      <c r="LUW144" s="3643"/>
      <c r="LUX144" s="3644"/>
      <c r="LUY144" s="3645"/>
      <c r="LUZ144" s="2386"/>
      <c r="LVA144" s="3646"/>
      <c r="LVB144" s="3647"/>
      <c r="LVC144" s="3648"/>
      <c r="LVD144" s="3646"/>
      <c r="LVE144" s="3647"/>
      <c r="LVF144" s="3646"/>
      <c r="LVG144" s="3643"/>
      <c r="LVH144" s="3643"/>
      <c r="LVI144" s="3647"/>
      <c r="LVJ144" s="3642"/>
      <c r="LVK144" s="3643"/>
      <c r="LVL144" s="3642"/>
      <c r="LVM144" s="3643"/>
      <c r="LVN144" s="3643"/>
      <c r="LVO144" s="3643"/>
      <c r="LVP144" s="3643"/>
      <c r="LVQ144" s="3644"/>
      <c r="LVR144" s="3645"/>
      <c r="LVS144" s="2386"/>
      <c r="LVT144" s="3646"/>
      <c r="LVU144" s="3647"/>
      <c r="LVV144" s="3648"/>
      <c r="LVW144" s="3646"/>
      <c r="LVX144" s="3647"/>
      <c r="LVY144" s="3646"/>
      <c r="LVZ144" s="3643"/>
      <c r="LWA144" s="3643"/>
      <c r="LWB144" s="3647"/>
      <c r="LWC144" s="3642"/>
      <c r="LWD144" s="3643"/>
      <c r="LWE144" s="3642"/>
      <c r="LWF144" s="3643"/>
      <c r="LWG144" s="3643"/>
      <c r="LWH144" s="3643"/>
      <c r="LWI144" s="3643"/>
      <c r="LWJ144" s="3644"/>
      <c r="LWK144" s="3645"/>
      <c r="LWL144" s="2386"/>
      <c r="LWM144" s="3646"/>
      <c r="LWN144" s="3647"/>
      <c r="LWO144" s="3648"/>
      <c r="LWP144" s="3646"/>
      <c r="LWQ144" s="3647"/>
      <c r="LWR144" s="3646"/>
      <c r="LWS144" s="3643"/>
      <c r="LWT144" s="3643"/>
      <c r="LWU144" s="3647"/>
      <c r="LWV144" s="3642"/>
      <c r="LWW144" s="3643"/>
      <c r="LWX144" s="3642"/>
      <c r="LWY144" s="3643"/>
      <c r="LWZ144" s="3643"/>
      <c r="LXA144" s="3643"/>
      <c r="LXB144" s="3643"/>
      <c r="LXC144" s="3644"/>
      <c r="LXD144" s="3645"/>
      <c r="LXE144" s="2386"/>
      <c r="LXF144" s="3646"/>
      <c r="LXG144" s="3647"/>
      <c r="LXH144" s="3648"/>
      <c r="LXI144" s="3646"/>
      <c r="LXJ144" s="3647"/>
      <c r="LXK144" s="3646"/>
      <c r="LXL144" s="3643"/>
      <c r="LXM144" s="3643"/>
      <c r="LXN144" s="3647"/>
      <c r="LXO144" s="3642"/>
      <c r="LXP144" s="3643"/>
      <c r="LXQ144" s="3642"/>
      <c r="LXR144" s="3643"/>
      <c r="LXS144" s="3643"/>
      <c r="LXT144" s="3643"/>
      <c r="LXU144" s="3643"/>
      <c r="LXV144" s="3644"/>
      <c r="LXW144" s="3645"/>
      <c r="LXX144" s="2386"/>
      <c r="LXY144" s="3646"/>
      <c r="LXZ144" s="3647"/>
      <c r="LYA144" s="3648"/>
      <c r="LYB144" s="3646"/>
      <c r="LYC144" s="3647"/>
      <c r="LYD144" s="3646"/>
      <c r="LYE144" s="3643"/>
      <c r="LYF144" s="3643"/>
      <c r="LYG144" s="3647"/>
      <c r="LYH144" s="3642"/>
      <c r="LYI144" s="3643"/>
      <c r="LYJ144" s="3642"/>
      <c r="LYK144" s="3643"/>
      <c r="LYL144" s="3643"/>
      <c r="LYM144" s="3643"/>
      <c r="LYN144" s="3643"/>
      <c r="LYO144" s="3644"/>
      <c r="LYP144" s="3645"/>
      <c r="LYQ144" s="2386"/>
      <c r="LYR144" s="3646"/>
      <c r="LYS144" s="3647"/>
      <c r="LYT144" s="3648"/>
      <c r="LYU144" s="3646"/>
      <c r="LYV144" s="3647"/>
      <c r="LYW144" s="3646"/>
      <c r="LYX144" s="3643"/>
      <c r="LYY144" s="3643"/>
      <c r="LYZ144" s="3647"/>
      <c r="LZA144" s="3642"/>
      <c r="LZB144" s="3643"/>
      <c r="LZC144" s="3642"/>
      <c r="LZD144" s="3643"/>
      <c r="LZE144" s="3643"/>
      <c r="LZF144" s="3643"/>
      <c r="LZG144" s="3643"/>
      <c r="LZH144" s="3644"/>
      <c r="LZI144" s="3645"/>
      <c r="LZJ144" s="2386"/>
      <c r="LZK144" s="3646"/>
      <c r="LZL144" s="3647"/>
      <c r="LZM144" s="3648"/>
      <c r="LZN144" s="3646"/>
      <c r="LZO144" s="3647"/>
      <c r="LZP144" s="3646"/>
      <c r="LZQ144" s="3643"/>
      <c r="LZR144" s="3643"/>
      <c r="LZS144" s="3647"/>
      <c r="LZT144" s="3642"/>
      <c r="LZU144" s="3643"/>
      <c r="LZV144" s="3642"/>
      <c r="LZW144" s="3643"/>
      <c r="LZX144" s="3643"/>
      <c r="LZY144" s="3643"/>
      <c r="LZZ144" s="3643"/>
      <c r="MAA144" s="3644"/>
      <c r="MAB144" s="3645"/>
      <c r="MAC144" s="2386"/>
      <c r="MAD144" s="3646"/>
      <c r="MAE144" s="3647"/>
      <c r="MAF144" s="3648"/>
      <c r="MAG144" s="3646"/>
      <c r="MAH144" s="3647"/>
      <c r="MAI144" s="3646"/>
      <c r="MAJ144" s="3643"/>
      <c r="MAK144" s="3643"/>
      <c r="MAL144" s="3647"/>
      <c r="MAM144" s="3642"/>
      <c r="MAN144" s="3643"/>
      <c r="MAO144" s="3642"/>
      <c r="MAP144" s="3643"/>
      <c r="MAQ144" s="3643"/>
      <c r="MAR144" s="3643"/>
      <c r="MAS144" s="3643"/>
      <c r="MAT144" s="3644"/>
      <c r="MAU144" s="3645"/>
      <c r="MAV144" s="2386"/>
      <c r="MAW144" s="3646"/>
      <c r="MAX144" s="3647"/>
      <c r="MAY144" s="3648"/>
      <c r="MAZ144" s="3646"/>
      <c r="MBA144" s="3647"/>
      <c r="MBB144" s="3646"/>
      <c r="MBC144" s="3643"/>
      <c r="MBD144" s="3643"/>
      <c r="MBE144" s="3647"/>
      <c r="MBF144" s="3642"/>
      <c r="MBG144" s="3643"/>
      <c r="MBH144" s="3642"/>
      <c r="MBI144" s="3643"/>
      <c r="MBJ144" s="3643"/>
      <c r="MBK144" s="3643"/>
      <c r="MBL144" s="3643"/>
      <c r="MBM144" s="3644"/>
      <c r="MBN144" s="3645"/>
      <c r="MBO144" s="2386"/>
      <c r="MBP144" s="3646"/>
      <c r="MBQ144" s="3647"/>
      <c r="MBR144" s="3648"/>
      <c r="MBS144" s="3646"/>
      <c r="MBT144" s="3647"/>
      <c r="MBU144" s="3646"/>
      <c r="MBV144" s="3643"/>
      <c r="MBW144" s="3643"/>
      <c r="MBX144" s="3647"/>
      <c r="MBY144" s="3642"/>
      <c r="MBZ144" s="3643"/>
      <c r="MCA144" s="3642"/>
      <c r="MCB144" s="3643"/>
      <c r="MCC144" s="3643"/>
      <c r="MCD144" s="3643"/>
      <c r="MCE144" s="3643"/>
      <c r="MCF144" s="3644"/>
      <c r="MCG144" s="3645"/>
      <c r="MCH144" s="2386"/>
      <c r="MCI144" s="3646"/>
      <c r="MCJ144" s="3647"/>
      <c r="MCK144" s="3648"/>
      <c r="MCL144" s="3646"/>
      <c r="MCM144" s="3647"/>
      <c r="MCN144" s="3646"/>
      <c r="MCO144" s="3643"/>
      <c r="MCP144" s="3643"/>
      <c r="MCQ144" s="3647"/>
      <c r="MCR144" s="3642"/>
      <c r="MCS144" s="3643"/>
      <c r="MCT144" s="3642"/>
      <c r="MCU144" s="3643"/>
      <c r="MCV144" s="3643"/>
      <c r="MCW144" s="3643"/>
      <c r="MCX144" s="3643"/>
      <c r="MCY144" s="3644"/>
      <c r="MCZ144" s="3645"/>
      <c r="MDA144" s="2386"/>
      <c r="MDB144" s="3646"/>
      <c r="MDC144" s="3647"/>
      <c r="MDD144" s="3648"/>
      <c r="MDE144" s="3646"/>
      <c r="MDF144" s="3647"/>
      <c r="MDG144" s="3646"/>
      <c r="MDH144" s="3643"/>
      <c r="MDI144" s="3643"/>
      <c r="MDJ144" s="3647"/>
      <c r="MDK144" s="3642"/>
      <c r="MDL144" s="3643"/>
      <c r="MDM144" s="3642"/>
      <c r="MDN144" s="3643"/>
      <c r="MDO144" s="3643"/>
      <c r="MDP144" s="3643"/>
      <c r="MDQ144" s="3643"/>
      <c r="MDR144" s="3644"/>
      <c r="MDS144" s="3645"/>
      <c r="MDT144" s="2386"/>
      <c r="MDU144" s="3646"/>
      <c r="MDV144" s="3647"/>
      <c r="MDW144" s="3648"/>
      <c r="MDX144" s="3646"/>
      <c r="MDY144" s="3647"/>
      <c r="MDZ144" s="3646"/>
      <c r="MEA144" s="3643"/>
      <c r="MEB144" s="3643"/>
      <c r="MEC144" s="3647"/>
      <c r="MED144" s="3642"/>
      <c r="MEE144" s="3643"/>
      <c r="MEF144" s="3642"/>
      <c r="MEG144" s="3643"/>
      <c r="MEH144" s="3643"/>
      <c r="MEI144" s="3643"/>
      <c r="MEJ144" s="3643"/>
      <c r="MEK144" s="3644"/>
      <c r="MEL144" s="3645"/>
      <c r="MEM144" s="2386"/>
      <c r="MEN144" s="3646"/>
      <c r="MEO144" s="3647"/>
      <c r="MEP144" s="3648"/>
      <c r="MEQ144" s="3646"/>
      <c r="MER144" s="3647"/>
      <c r="MES144" s="3646"/>
      <c r="MET144" s="3643"/>
      <c r="MEU144" s="3643"/>
      <c r="MEV144" s="3647"/>
      <c r="MEW144" s="3642"/>
      <c r="MEX144" s="3643"/>
      <c r="MEY144" s="3642"/>
      <c r="MEZ144" s="3643"/>
      <c r="MFA144" s="3643"/>
      <c r="MFB144" s="3643"/>
      <c r="MFC144" s="3643"/>
      <c r="MFD144" s="3644"/>
      <c r="MFE144" s="3645"/>
      <c r="MFF144" s="2386"/>
      <c r="MFG144" s="3646"/>
      <c r="MFH144" s="3647"/>
      <c r="MFI144" s="3648"/>
      <c r="MFJ144" s="3646"/>
      <c r="MFK144" s="3647"/>
      <c r="MFL144" s="3646"/>
      <c r="MFM144" s="3643"/>
      <c r="MFN144" s="3643"/>
      <c r="MFO144" s="3647"/>
      <c r="MFP144" s="3642"/>
      <c r="MFQ144" s="3643"/>
      <c r="MFR144" s="3642"/>
      <c r="MFS144" s="3643"/>
      <c r="MFT144" s="3643"/>
      <c r="MFU144" s="3643"/>
      <c r="MFV144" s="3643"/>
      <c r="MFW144" s="3644"/>
      <c r="MFX144" s="3645"/>
      <c r="MFY144" s="2386"/>
      <c r="MFZ144" s="3646"/>
      <c r="MGA144" s="3647"/>
      <c r="MGB144" s="3648"/>
      <c r="MGC144" s="3646"/>
      <c r="MGD144" s="3647"/>
      <c r="MGE144" s="3646"/>
      <c r="MGF144" s="3643"/>
      <c r="MGG144" s="3643"/>
      <c r="MGH144" s="3647"/>
      <c r="MGI144" s="3642"/>
      <c r="MGJ144" s="3643"/>
      <c r="MGK144" s="3642"/>
      <c r="MGL144" s="3643"/>
      <c r="MGM144" s="3643"/>
      <c r="MGN144" s="3643"/>
      <c r="MGO144" s="3643"/>
      <c r="MGP144" s="3644"/>
      <c r="MGQ144" s="3645"/>
      <c r="MGR144" s="2386"/>
      <c r="MGS144" s="3646"/>
      <c r="MGT144" s="3647"/>
      <c r="MGU144" s="3648"/>
      <c r="MGV144" s="3646"/>
      <c r="MGW144" s="3647"/>
      <c r="MGX144" s="3646"/>
      <c r="MGY144" s="3643"/>
      <c r="MGZ144" s="3643"/>
      <c r="MHA144" s="3647"/>
      <c r="MHB144" s="3642"/>
      <c r="MHC144" s="3643"/>
      <c r="MHD144" s="3642"/>
      <c r="MHE144" s="3643"/>
      <c r="MHF144" s="3643"/>
      <c r="MHG144" s="3643"/>
      <c r="MHH144" s="3643"/>
      <c r="MHI144" s="3644"/>
      <c r="MHJ144" s="3645"/>
      <c r="MHK144" s="2386"/>
      <c r="MHL144" s="3646"/>
      <c r="MHM144" s="3647"/>
      <c r="MHN144" s="3648"/>
      <c r="MHO144" s="3646"/>
      <c r="MHP144" s="3647"/>
      <c r="MHQ144" s="3646"/>
      <c r="MHR144" s="3643"/>
      <c r="MHS144" s="3643"/>
      <c r="MHT144" s="3647"/>
      <c r="MHU144" s="3642"/>
      <c r="MHV144" s="3643"/>
      <c r="MHW144" s="3642"/>
      <c r="MHX144" s="3643"/>
      <c r="MHY144" s="3643"/>
      <c r="MHZ144" s="3643"/>
      <c r="MIA144" s="3643"/>
      <c r="MIB144" s="3644"/>
      <c r="MIC144" s="3645"/>
      <c r="MID144" s="2386"/>
      <c r="MIE144" s="3646"/>
      <c r="MIF144" s="3647"/>
      <c r="MIG144" s="3648"/>
      <c r="MIH144" s="3646"/>
      <c r="MII144" s="3647"/>
      <c r="MIJ144" s="3646"/>
      <c r="MIK144" s="3643"/>
      <c r="MIL144" s="3643"/>
      <c r="MIM144" s="3647"/>
      <c r="MIN144" s="3642"/>
      <c r="MIO144" s="3643"/>
      <c r="MIP144" s="3642"/>
      <c r="MIQ144" s="3643"/>
      <c r="MIR144" s="3643"/>
      <c r="MIS144" s="3643"/>
      <c r="MIT144" s="3643"/>
      <c r="MIU144" s="3644"/>
      <c r="MIV144" s="3645"/>
      <c r="MIW144" s="2386"/>
      <c r="MIX144" s="3646"/>
      <c r="MIY144" s="3647"/>
      <c r="MIZ144" s="3648"/>
      <c r="MJA144" s="3646"/>
      <c r="MJB144" s="3647"/>
      <c r="MJC144" s="3646"/>
      <c r="MJD144" s="3643"/>
      <c r="MJE144" s="3643"/>
      <c r="MJF144" s="3647"/>
      <c r="MJG144" s="3642"/>
      <c r="MJH144" s="3643"/>
      <c r="MJI144" s="3642"/>
      <c r="MJJ144" s="3643"/>
      <c r="MJK144" s="3643"/>
      <c r="MJL144" s="3643"/>
      <c r="MJM144" s="3643"/>
      <c r="MJN144" s="3644"/>
      <c r="MJO144" s="3645"/>
      <c r="MJP144" s="2386"/>
      <c r="MJQ144" s="3646"/>
      <c r="MJR144" s="3647"/>
      <c r="MJS144" s="3648"/>
      <c r="MJT144" s="3646"/>
      <c r="MJU144" s="3647"/>
      <c r="MJV144" s="3646"/>
      <c r="MJW144" s="3643"/>
      <c r="MJX144" s="3643"/>
      <c r="MJY144" s="3647"/>
      <c r="MJZ144" s="3642"/>
      <c r="MKA144" s="3643"/>
      <c r="MKB144" s="3642"/>
      <c r="MKC144" s="3643"/>
      <c r="MKD144" s="3643"/>
      <c r="MKE144" s="3643"/>
      <c r="MKF144" s="3643"/>
      <c r="MKG144" s="3644"/>
      <c r="MKH144" s="3645"/>
      <c r="MKI144" s="2386"/>
      <c r="MKJ144" s="3646"/>
      <c r="MKK144" s="3647"/>
      <c r="MKL144" s="3648"/>
      <c r="MKM144" s="3646"/>
      <c r="MKN144" s="3647"/>
      <c r="MKO144" s="3646"/>
      <c r="MKP144" s="3643"/>
      <c r="MKQ144" s="3643"/>
      <c r="MKR144" s="3647"/>
      <c r="MKS144" s="3642"/>
      <c r="MKT144" s="3643"/>
      <c r="MKU144" s="3642"/>
      <c r="MKV144" s="3643"/>
      <c r="MKW144" s="3643"/>
      <c r="MKX144" s="3643"/>
      <c r="MKY144" s="3643"/>
      <c r="MKZ144" s="3644"/>
      <c r="MLA144" s="3645"/>
      <c r="MLB144" s="2386"/>
      <c r="MLC144" s="3646"/>
      <c r="MLD144" s="3647"/>
      <c r="MLE144" s="3648"/>
      <c r="MLF144" s="3646"/>
      <c r="MLG144" s="3647"/>
      <c r="MLH144" s="3646"/>
      <c r="MLI144" s="3643"/>
      <c r="MLJ144" s="3643"/>
      <c r="MLK144" s="3647"/>
      <c r="MLL144" s="3642"/>
      <c r="MLM144" s="3643"/>
      <c r="MLN144" s="3642"/>
      <c r="MLO144" s="3643"/>
      <c r="MLP144" s="3643"/>
      <c r="MLQ144" s="3643"/>
      <c r="MLR144" s="3643"/>
      <c r="MLS144" s="3644"/>
      <c r="MLT144" s="3645"/>
      <c r="MLU144" s="2386"/>
      <c r="MLV144" s="3646"/>
      <c r="MLW144" s="3647"/>
      <c r="MLX144" s="3648"/>
      <c r="MLY144" s="3646"/>
      <c r="MLZ144" s="3647"/>
      <c r="MMA144" s="3646"/>
      <c r="MMB144" s="3643"/>
      <c r="MMC144" s="3643"/>
      <c r="MMD144" s="3647"/>
      <c r="MME144" s="3642"/>
      <c r="MMF144" s="3643"/>
      <c r="MMG144" s="3642"/>
      <c r="MMH144" s="3643"/>
      <c r="MMI144" s="3643"/>
      <c r="MMJ144" s="3643"/>
      <c r="MMK144" s="3643"/>
      <c r="MML144" s="3644"/>
      <c r="MMM144" s="3645"/>
      <c r="MMN144" s="2386"/>
      <c r="MMO144" s="3646"/>
      <c r="MMP144" s="3647"/>
      <c r="MMQ144" s="3648"/>
      <c r="MMR144" s="3646"/>
      <c r="MMS144" s="3647"/>
      <c r="MMT144" s="3646"/>
      <c r="MMU144" s="3643"/>
      <c r="MMV144" s="3643"/>
      <c r="MMW144" s="3647"/>
      <c r="MMX144" s="3642"/>
      <c r="MMY144" s="3643"/>
      <c r="MMZ144" s="3642"/>
      <c r="MNA144" s="3643"/>
      <c r="MNB144" s="3643"/>
      <c r="MNC144" s="3643"/>
      <c r="MND144" s="3643"/>
      <c r="MNE144" s="3644"/>
      <c r="MNF144" s="3645"/>
      <c r="MNG144" s="2386"/>
      <c r="MNH144" s="3646"/>
      <c r="MNI144" s="3647"/>
      <c r="MNJ144" s="3648"/>
      <c r="MNK144" s="3646"/>
      <c r="MNL144" s="3647"/>
      <c r="MNM144" s="3646"/>
      <c r="MNN144" s="3643"/>
      <c r="MNO144" s="3643"/>
      <c r="MNP144" s="3647"/>
      <c r="MNQ144" s="3642"/>
      <c r="MNR144" s="3643"/>
      <c r="MNS144" s="3642"/>
      <c r="MNT144" s="3643"/>
      <c r="MNU144" s="3643"/>
      <c r="MNV144" s="3643"/>
      <c r="MNW144" s="3643"/>
      <c r="MNX144" s="3644"/>
      <c r="MNY144" s="3645"/>
      <c r="MNZ144" s="2386"/>
      <c r="MOA144" s="3646"/>
      <c r="MOB144" s="3647"/>
      <c r="MOC144" s="3648"/>
      <c r="MOD144" s="3646"/>
      <c r="MOE144" s="3647"/>
      <c r="MOF144" s="3646"/>
      <c r="MOG144" s="3643"/>
      <c r="MOH144" s="3643"/>
      <c r="MOI144" s="3647"/>
      <c r="MOJ144" s="3642"/>
      <c r="MOK144" s="3643"/>
      <c r="MOL144" s="3642"/>
      <c r="MOM144" s="3643"/>
      <c r="MON144" s="3643"/>
      <c r="MOO144" s="3643"/>
      <c r="MOP144" s="3643"/>
      <c r="MOQ144" s="3644"/>
      <c r="MOR144" s="3645"/>
      <c r="MOS144" s="2386"/>
      <c r="MOT144" s="3646"/>
      <c r="MOU144" s="3647"/>
      <c r="MOV144" s="3648"/>
      <c r="MOW144" s="3646"/>
      <c r="MOX144" s="3647"/>
      <c r="MOY144" s="3646"/>
      <c r="MOZ144" s="3643"/>
      <c r="MPA144" s="3643"/>
      <c r="MPB144" s="3647"/>
      <c r="MPC144" s="3642"/>
      <c r="MPD144" s="3643"/>
      <c r="MPE144" s="3642"/>
      <c r="MPF144" s="3643"/>
      <c r="MPG144" s="3643"/>
      <c r="MPH144" s="3643"/>
      <c r="MPI144" s="3643"/>
      <c r="MPJ144" s="3644"/>
      <c r="MPK144" s="3645"/>
      <c r="MPL144" s="2386"/>
      <c r="MPM144" s="3646"/>
      <c r="MPN144" s="3647"/>
      <c r="MPO144" s="3648"/>
      <c r="MPP144" s="3646"/>
      <c r="MPQ144" s="3647"/>
      <c r="MPR144" s="3646"/>
      <c r="MPS144" s="3643"/>
      <c r="MPT144" s="3643"/>
      <c r="MPU144" s="3647"/>
      <c r="MPV144" s="3642"/>
      <c r="MPW144" s="3643"/>
      <c r="MPX144" s="3642"/>
      <c r="MPY144" s="3643"/>
      <c r="MPZ144" s="3643"/>
      <c r="MQA144" s="3643"/>
      <c r="MQB144" s="3643"/>
      <c r="MQC144" s="3644"/>
      <c r="MQD144" s="3645"/>
      <c r="MQE144" s="2386"/>
      <c r="MQF144" s="3646"/>
      <c r="MQG144" s="3647"/>
      <c r="MQH144" s="3648"/>
      <c r="MQI144" s="3646"/>
      <c r="MQJ144" s="3647"/>
      <c r="MQK144" s="3646"/>
      <c r="MQL144" s="3643"/>
      <c r="MQM144" s="3643"/>
      <c r="MQN144" s="3647"/>
      <c r="MQO144" s="3642"/>
      <c r="MQP144" s="3643"/>
      <c r="MQQ144" s="3642"/>
      <c r="MQR144" s="3643"/>
      <c r="MQS144" s="3643"/>
      <c r="MQT144" s="3643"/>
      <c r="MQU144" s="3643"/>
      <c r="MQV144" s="3644"/>
      <c r="MQW144" s="3645"/>
      <c r="MQX144" s="2386"/>
      <c r="MQY144" s="3646"/>
      <c r="MQZ144" s="3647"/>
      <c r="MRA144" s="3648"/>
      <c r="MRB144" s="3646"/>
      <c r="MRC144" s="3647"/>
      <c r="MRD144" s="3646"/>
      <c r="MRE144" s="3643"/>
      <c r="MRF144" s="3643"/>
      <c r="MRG144" s="3647"/>
      <c r="MRH144" s="3642"/>
      <c r="MRI144" s="3643"/>
      <c r="MRJ144" s="3642"/>
      <c r="MRK144" s="3643"/>
      <c r="MRL144" s="3643"/>
      <c r="MRM144" s="3643"/>
      <c r="MRN144" s="3643"/>
      <c r="MRO144" s="3644"/>
      <c r="MRP144" s="3645"/>
      <c r="MRQ144" s="2386"/>
      <c r="MRR144" s="3646"/>
      <c r="MRS144" s="3647"/>
      <c r="MRT144" s="3648"/>
      <c r="MRU144" s="3646"/>
      <c r="MRV144" s="3647"/>
      <c r="MRW144" s="3646"/>
      <c r="MRX144" s="3643"/>
      <c r="MRY144" s="3643"/>
      <c r="MRZ144" s="3647"/>
      <c r="MSA144" s="3642"/>
      <c r="MSB144" s="3643"/>
      <c r="MSC144" s="3642"/>
      <c r="MSD144" s="3643"/>
      <c r="MSE144" s="3643"/>
      <c r="MSF144" s="3643"/>
      <c r="MSG144" s="3643"/>
      <c r="MSH144" s="3644"/>
      <c r="MSI144" s="3645"/>
      <c r="MSJ144" s="2386"/>
      <c r="MSK144" s="3646"/>
      <c r="MSL144" s="3647"/>
      <c r="MSM144" s="3648"/>
      <c r="MSN144" s="3646"/>
      <c r="MSO144" s="3647"/>
      <c r="MSP144" s="3646"/>
      <c r="MSQ144" s="3643"/>
      <c r="MSR144" s="3643"/>
      <c r="MSS144" s="3647"/>
      <c r="MST144" s="3642"/>
      <c r="MSU144" s="3643"/>
      <c r="MSV144" s="3642"/>
      <c r="MSW144" s="3643"/>
      <c r="MSX144" s="3643"/>
      <c r="MSY144" s="3643"/>
      <c r="MSZ144" s="3643"/>
      <c r="MTA144" s="3644"/>
      <c r="MTB144" s="3645"/>
      <c r="MTC144" s="2386"/>
      <c r="MTD144" s="3646"/>
      <c r="MTE144" s="3647"/>
      <c r="MTF144" s="3648"/>
      <c r="MTG144" s="3646"/>
      <c r="MTH144" s="3647"/>
      <c r="MTI144" s="3646"/>
      <c r="MTJ144" s="3643"/>
      <c r="MTK144" s="3643"/>
      <c r="MTL144" s="3647"/>
      <c r="MTM144" s="3642"/>
      <c r="MTN144" s="3643"/>
      <c r="MTO144" s="3642"/>
      <c r="MTP144" s="3643"/>
      <c r="MTQ144" s="3643"/>
      <c r="MTR144" s="3643"/>
      <c r="MTS144" s="3643"/>
      <c r="MTT144" s="3644"/>
      <c r="MTU144" s="3645"/>
      <c r="MTV144" s="2386"/>
      <c r="MTW144" s="3646"/>
      <c r="MTX144" s="3647"/>
      <c r="MTY144" s="3648"/>
      <c r="MTZ144" s="3646"/>
      <c r="MUA144" s="3647"/>
      <c r="MUB144" s="3646"/>
      <c r="MUC144" s="3643"/>
      <c r="MUD144" s="3643"/>
      <c r="MUE144" s="3647"/>
      <c r="MUF144" s="3642"/>
      <c r="MUG144" s="3643"/>
      <c r="MUH144" s="3642"/>
      <c r="MUI144" s="3643"/>
      <c r="MUJ144" s="3643"/>
      <c r="MUK144" s="3643"/>
      <c r="MUL144" s="3643"/>
      <c r="MUM144" s="3644"/>
      <c r="MUN144" s="3645"/>
      <c r="MUO144" s="2386"/>
      <c r="MUP144" s="3646"/>
      <c r="MUQ144" s="3647"/>
      <c r="MUR144" s="3648"/>
      <c r="MUS144" s="3646"/>
      <c r="MUT144" s="3647"/>
      <c r="MUU144" s="3646"/>
      <c r="MUV144" s="3643"/>
      <c r="MUW144" s="3643"/>
      <c r="MUX144" s="3647"/>
      <c r="MUY144" s="3642"/>
      <c r="MUZ144" s="3643"/>
      <c r="MVA144" s="3642"/>
      <c r="MVB144" s="3643"/>
      <c r="MVC144" s="3643"/>
      <c r="MVD144" s="3643"/>
      <c r="MVE144" s="3643"/>
      <c r="MVF144" s="3644"/>
      <c r="MVG144" s="3645"/>
      <c r="MVH144" s="2386"/>
      <c r="MVI144" s="3646"/>
      <c r="MVJ144" s="3647"/>
      <c r="MVK144" s="3648"/>
      <c r="MVL144" s="3646"/>
      <c r="MVM144" s="3647"/>
      <c r="MVN144" s="3646"/>
      <c r="MVO144" s="3643"/>
      <c r="MVP144" s="3643"/>
      <c r="MVQ144" s="3647"/>
      <c r="MVR144" s="3642"/>
      <c r="MVS144" s="3643"/>
      <c r="MVT144" s="3642"/>
      <c r="MVU144" s="3643"/>
      <c r="MVV144" s="3643"/>
      <c r="MVW144" s="3643"/>
      <c r="MVX144" s="3643"/>
      <c r="MVY144" s="3644"/>
      <c r="MVZ144" s="3645"/>
      <c r="MWA144" s="2386"/>
      <c r="MWB144" s="3646"/>
      <c r="MWC144" s="3647"/>
      <c r="MWD144" s="3648"/>
      <c r="MWE144" s="3646"/>
      <c r="MWF144" s="3647"/>
      <c r="MWG144" s="3646"/>
      <c r="MWH144" s="3643"/>
      <c r="MWI144" s="3643"/>
      <c r="MWJ144" s="3647"/>
      <c r="MWK144" s="3642"/>
      <c r="MWL144" s="3643"/>
      <c r="MWM144" s="3642"/>
      <c r="MWN144" s="3643"/>
      <c r="MWO144" s="3643"/>
      <c r="MWP144" s="3643"/>
      <c r="MWQ144" s="3643"/>
      <c r="MWR144" s="3644"/>
      <c r="MWS144" s="3645"/>
      <c r="MWT144" s="2386"/>
      <c r="MWU144" s="3646"/>
      <c r="MWV144" s="3647"/>
      <c r="MWW144" s="3648"/>
      <c r="MWX144" s="3646"/>
      <c r="MWY144" s="3647"/>
      <c r="MWZ144" s="3646"/>
      <c r="MXA144" s="3643"/>
      <c r="MXB144" s="3643"/>
      <c r="MXC144" s="3647"/>
      <c r="MXD144" s="3642"/>
      <c r="MXE144" s="3643"/>
      <c r="MXF144" s="3642"/>
      <c r="MXG144" s="3643"/>
      <c r="MXH144" s="3643"/>
      <c r="MXI144" s="3643"/>
      <c r="MXJ144" s="3643"/>
      <c r="MXK144" s="3644"/>
      <c r="MXL144" s="3645"/>
      <c r="MXM144" s="2386"/>
      <c r="MXN144" s="3646"/>
      <c r="MXO144" s="3647"/>
      <c r="MXP144" s="3648"/>
      <c r="MXQ144" s="3646"/>
      <c r="MXR144" s="3647"/>
      <c r="MXS144" s="3646"/>
      <c r="MXT144" s="3643"/>
      <c r="MXU144" s="3643"/>
      <c r="MXV144" s="3647"/>
      <c r="MXW144" s="3642"/>
      <c r="MXX144" s="3643"/>
      <c r="MXY144" s="3642"/>
      <c r="MXZ144" s="3643"/>
      <c r="MYA144" s="3643"/>
      <c r="MYB144" s="3643"/>
      <c r="MYC144" s="3643"/>
      <c r="MYD144" s="3644"/>
      <c r="MYE144" s="3645"/>
      <c r="MYF144" s="2386"/>
      <c r="MYG144" s="3646"/>
      <c r="MYH144" s="3647"/>
      <c r="MYI144" s="3648"/>
      <c r="MYJ144" s="3646"/>
      <c r="MYK144" s="3647"/>
      <c r="MYL144" s="3646"/>
      <c r="MYM144" s="3643"/>
      <c r="MYN144" s="3643"/>
      <c r="MYO144" s="3647"/>
      <c r="MYP144" s="3642"/>
      <c r="MYQ144" s="3643"/>
      <c r="MYR144" s="3642"/>
      <c r="MYS144" s="3643"/>
      <c r="MYT144" s="3643"/>
      <c r="MYU144" s="3643"/>
      <c r="MYV144" s="3643"/>
      <c r="MYW144" s="3644"/>
      <c r="MYX144" s="3645"/>
      <c r="MYY144" s="2386"/>
      <c r="MYZ144" s="3646"/>
      <c r="MZA144" s="3647"/>
      <c r="MZB144" s="3648"/>
      <c r="MZC144" s="3646"/>
      <c r="MZD144" s="3647"/>
      <c r="MZE144" s="3646"/>
      <c r="MZF144" s="3643"/>
      <c r="MZG144" s="3643"/>
      <c r="MZH144" s="3647"/>
      <c r="MZI144" s="3642"/>
      <c r="MZJ144" s="3643"/>
      <c r="MZK144" s="3642"/>
      <c r="MZL144" s="3643"/>
      <c r="MZM144" s="3643"/>
      <c r="MZN144" s="3643"/>
      <c r="MZO144" s="3643"/>
      <c r="MZP144" s="3644"/>
      <c r="MZQ144" s="3645"/>
      <c r="MZR144" s="2386"/>
      <c r="MZS144" s="3646"/>
      <c r="MZT144" s="3647"/>
      <c r="MZU144" s="3648"/>
      <c r="MZV144" s="3646"/>
      <c r="MZW144" s="3647"/>
      <c r="MZX144" s="3646"/>
      <c r="MZY144" s="3643"/>
      <c r="MZZ144" s="3643"/>
      <c r="NAA144" s="3647"/>
      <c r="NAB144" s="3642"/>
      <c r="NAC144" s="3643"/>
      <c r="NAD144" s="3642"/>
      <c r="NAE144" s="3643"/>
      <c r="NAF144" s="3643"/>
      <c r="NAG144" s="3643"/>
      <c r="NAH144" s="3643"/>
      <c r="NAI144" s="3644"/>
      <c r="NAJ144" s="3645"/>
      <c r="NAK144" s="2386"/>
      <c r="NAL144" s="3646"/>
      <c r="NAM144" s="3647"/>
      <c r="NAN144" s="3648"/>
      <c r="NAO144" s="3646"/>
      <c r="NAP144" s="3647"/>
      <c r="NAQ144" s="3646"/>
      <c r="NAR144" s="3643"/>
      <c r="NAS144" s="3643"/>
      <c r="NAT144" s="3647"/>
      <c r="NAU144" s="3642"/>
      <c r="NAV144" s="3643"/>
      <c r="NAW144" s="3642"/>
      <c r="NAX144" s="3643"/>
      <c r="NAY144" s="3643"/>
      <c r="NAZ144" s="3643"/>
      <c r="NBA144" s="3643"/>
      <c r="NBB144" s="3644"/>
      <c r="NBC144" s="3645"/>
      <c r="NBD144" s="2386"/>
      <c r="NBE144" s="3646"/>
      <c r="NBF144" s="3647"/>
      <c r="NBG144" s="3648"/>
      <c r="NBH144" s="3646"/>
      <c r="NBI144" s="3647"/>
      <c r="NBJ144" s="3646"/>
      <c r="NBK144" s="3643"/>
      <c r="NBL144" s="3643"/>
      <c r="NBM144" s="3647"/>
      <c r="NBN144" s="3642"/>
      <c r="NBO144" s="3643"/>
      <c r="NBP144" s="3642"/>
      <c r="NBQ144" s="3643"/>
      <c r="NBR144" s="3643"/>
      <c r="NBS144" s="3643"/>
      <c r="NBT144" s="3643"/>
      <c r="NBU144" s="3644"/>
      <c r="NBV144" s="3645"/>
      <c r="NBW144" s="2386"/>
      <c r="NBX144" s="3646"/>
      <c r="NBY144" s="3647"/>
      <c r="NBZ144" s="3648"/>
      <c r="NCA144" s="3646"/>
      <c r="NCB144" s="3647"/>
      <c r="NCC144" s="3646"/>
      <c r="NCD144" s="3643"/>
      <c r="NCE144" s="3643"/>
      <c r="NCF144" s="3647"/>
      <c r="NCG144" s="3642"/>
      <c r="NCH144" s="3643"/>
      <c r="NCI144" s="3642"/>
      <c r="NCJ144" s="3643"/>
      <c r="NCK144" s="3643"/>
      <c r="NCL144" s="3643"/>
      <c r="NCM144" s="3643"/>
      <c r="NCN144" s="3644"/>
      <c r="NCO144" s="3645"/>
      <c r="NCP144" s="2386"/>
      <c r="NCQ144" s="3646"/>
      <c r="NCR144" s="3647"/>
      <c r="NCS144" s="3648"/>
      <c r="NCT144" s="3646"/>
      <c r="NCU144" s="3647"/>
      <c r="NCV144" s="3646"/>
      <c r="NCW144" s="3643"/>
      <c r="NCX144" s="3643"/>
      <c r="NCY144" s="3647"/>
      <c r="NCZ144" s="3642"/>
      <c r="NDA144" s="3643"/>
      <c r="NDB144" s="3642"/>
      <c r="NDC144" s="3643"/>
      <c r="NDD144" s="3643"/>
      <c r="NDE144" s="3643"/>
      <c r="NDF144" s="3643"/>
      <c r="NDG144" s="3644"/>
      <c r="NDH144" s="3645"/>
      <c r="NDI144" s="2386"/>
      <c r="NDJ144" s="3646"/>
      <c r="NDK144" s="3647"/>
      <c r="NDL144" s="3648"/>
      <c r="NDM144" s="3646"/>
      <c r="NDN144" s="3647"/>
      <c r="NDO144" s="3646"/>
      <c r="NDP144" s="3643"/>
      <c r="NDQ144" s="3643"/>
      <c r="NDR144" s="3647"/>
      <c r="NDS144" s="3642"/>
      <c r="NDT144" s="3643"/>
      <c r="NDU144" s="3642"/>
      <c r="NDV144" s="3643"/>
      <c r="NDW144" s="3643"/>
      <c r="NDX144" s="3643"/>
      <c r="NDY144" s="3643"/>
      <c r="NDZ144" s="3644"/>
      <c r="NEA144" s="3645"/>
      <c r="NEB144" s="2386"/>
      <c r="NEC144" s="3646"/>
      <c r="NED144" s="3647"/>
      <c r="NEE144" s="3648"/>
      <c r="NEF144" s="3646"/>
      <c r="NEG144" s="3647"/>
      <c r="NEH144" s="3646"/>
      <c r="NEI144" s="3643"/>
      <c r="NEJ144" s="3643"/>
      <c r="NEK144" s="3647"/>
      <c r="NEL144" s="3642"/>
      <c r="NEM144" s="3643"/>
      <c r="NEN144" s="3642"/>
      <c r="NEO144" s="3643"/>
      <c r="NEP144" s="3643"/>
      <c r="NEQ144" s="3643"/>
      <c r="NER144" s="3643"/>
      <c r="NES144" s="3644"/>
      <c r="NET144" s="3645"/>
      <c r="NEU144" s="2386"/>
      <c r="NEV144" s="3646"/>
      <c r="NEW144" s="3647"/>
      <c r="NEX144" s="3648"/>
      <c r="NEY144" s="3646"/>
      <c r="NEZ144" s="3647"/>
      <c r="NFA144" s="3646"/>
      <c r="NFB144" s="3643"/>
      <c r="NFC144" s="3643"/>
      <c r="NFD144" s="3647"/>
      <c r="NFE144" s="3642"/>
      <c r="NFF144" s="3643"/>
      <c r="NFG144" s="3642"/>
      <c r="NFH144" s="3643"/>
      <c r="NFI144" s="3643"/>
      <c r="NFJ144" s="3643"/>
      <c r="NFK144" s="3643"/>
      <c r="NFL144" s="3644"/>
      <c r="NFM144" s="3645"/>
      <c r="NFN144" s="2386"/>
      <c r="NFO144" s="3646"/>
      <c r="NFP144" s="3647"/>
      <c r="NFQ144" s="3648"/>
      <c r="NFR144" s="3646"/>
      <c r="NFS144" s="3647"/>
      <c r="NFT144" s="3646"/>
      <c r="NFU144" s="3643"/>
      <c r="NFV144" s="3643"/>
      <c r="NFW144" s="3647"/>
      <c r="NFX144" s="3642"/>
      <c r="NFY144" s="3643"/>
      <c r="NFZ144" s="3642"/>
      <c r="NGA144" s="3643"/>
      <c r="NGB144" s="3643"/>
      <c r="NGC144" s="3643"/>
      <c r="NGD144" s="3643"/>
      <c r="NGE144" s="3644"/>
      <c r="NGF144" s="3645"/>
      <c r="NGG144" s="2386"/>
      <c r="NGH144" s="3646"/>
      <c r="NGI144" s="3647"/>
      <c r="NGJ144" s="3648"/>
      <c r="NGK144" s="3646"/>
      <c r="NGL144" s="3647"/>
      <c r="NGM144" s="3646"/>
      <c r="NGN144" s="3643"/>
      <c r="NGO144" s="3643"/>
      <c r="NGP144" s="3647"/>
      <c r="NGQ144" s="3642"/>
      <c r="NGR144" s="3643"/>
      <c r="NGS144" s="3642"/>
      <c r="NGT144" s="3643"/>
      <c r="NGU144" s="3643"/>
      <c r="NGV144" s="3643"/>
      <c r="NGW144" s="3643"/>
      <c r="NGX144" s="3644"/>
      <c r="NGY144" s="3645"/>
      <c r="NGZ144" s="2386"/>
      <c r="NHA144" s="3646"/>
      <c r="NHB144" s="3647"/>
      <c r="NHC144" s="3648"/>
      <c r="NHD144" s="3646"/>
      <c r="NHE144" s="3647"/>
      <c r="NHF144" s="3646"/>
      <c r="NHG144" s="3643"/>
      <c r="NHH144" s="3643"/>
      <c r="NHI144" s="3647"/>
      <c r="NHJ144" s="3642"/>
      <c r="NHK144" s="3643"/>
      <c r="NHL144" s="3642"/>
      <c r="NHM144" s="3643"/>
      <c r="NHN144" s="3643"/>
      <c r="NHO144" s="3643"/>
      <c r="NHP144" s="3643"/>
      <c r="NHQ144" s="3644"/>
      <c r="NHR144" s="3645"/>
      <c r="NHS144" s="2386"/>
      <c r="NHT144" s="3646"/>
      <c r="NHU144" s="3647"/>
      <c r="NHV144" s="3648"/>
      <c r="NHW144" s="3646"/>
      <c r="NHX144" s="3647"/>
      <c r="NHY144" s="3646"/>
      <c r="NHZ144" s="3643"/>
      <c r="NIA144" s="3643"/>
      <c r="NIB144" s="3647"/>
      <c r="NIC144" s="3642"/>
      <c r="NID144" s="3643"/>
      <c r="NIE144" s="3642"/>
      <c r="NIF144" s="3643"/>
      <c r="NIG144" s="3643"/>
      <c r="NIH144" s="3643"/>
      <c r="NII144" s="3643"/>
      <c r="NIJ144" s="3644"/>
      <c r="NIK144" s="3645"/>
      <c r="NIL144" s="2386"/>
      <c r="NIM144" s="3646"/>
      <c r="NIN144" s="3647"/>
      <c r="NIO144" s="3648"/>
      <c r="NIP144" s="3646"/>
      <c r="NIQ144" s="3647"/>
      <c r="NIR144" s="3646"/>
      <c r="NIS144" s="3643"/>
      <c r="NIT144" s="3643"/>
      <c r="NIU144" s="3647"/>
      <c r="NIV144" s="3642"/>
      <c r="NIW144" s="3643"/>
      <c r="NIX144" s="3642"/>
      <c r="NIY144" s="3643"/>
      <c r="NIZ144" s="3643"/>
      <c r="NJA144" s="3643"/>
      <c r="NJB144" s="3643"/>
      <c r="NJC144" s="3644"/>
      <c r="NJD144" s="3645"/>
      <c r="NJE144" s="2386"/>
      <c r="NJF144" s="3646"/>
      <c r="NJG144" s="3647"/>
      <c r="NJH144" s="3648"/>
      <c r="NJI144" s="3646"/>
      <c r="NJJ144" s="3647"/>
      <c r="NJK144" s="3646"/>
      <c r="NJL144" s="3643"/>
      <c r="NJM144" s="3643"/>
      <c r="NJN144" s="3647"/>
      <c r="NJO144" s="3642"/>
      <c r="NJP144" s="3643"/>
      <c r="NJQ144" s="3642"/>
      <c r="NJR144" s="3643"/>
      <c r="NJS144" s="3643"/>
      <c r="NJT144" s="3643"/>
      <c r="NJU144" s="3643"/>
      <c r="NJV144" s="3644"/>
      <c r="NJW144" s="3645"/>
      <c r="NJX144" s="2386"/>
      <c r="NJY144" s="3646"/>
      <c r="NJZ144" s="3647"/>
      <c r="NKA144" s="3648"/>
      <c r="NKB144" s="3646"/>
      <c r="NKC144" s="3647"/>
      <c r="NKD144" s="3646"/>
      <c r="NKE144" s="3643"/>
      <c r="NKF144" s="3643"/>
      <c r="NKG144" s="3647"/>
      <c r="NKH144" s="3642"/>
      <c r="NKI144" s="3643"/>
      <c r="NKJ144" s="3642"/>
      <c r="NKK144" s="3643"/>
      <c r="NKL144" s="3643"/>
      <c r="NKM144" s="3643"/>
      <c r="NKN144" s="3643"/>
      <c r="NKO144" s="3644"/>
      <c r="NKP144" s="3645"/>
      <c r="NKQ144" s="2386"/>
      <c r="NKR144" s="3646"/>
      <c r="NKS144" s="3647"/>
      <c r="NKT144" s="3648"/>
      <c r="NKU144" s="3646"/>
      <c r="NKV144" s="3647"/>
      <c r="NKW144" s="3646"/>
      <c r="NKX144" s="3643"/>
      <c r="NKY144" s="3643"/>
      <c r="NKZ144" s="3647"/>
      <c r="NLA144" s="3642"/>
      <c r="NLB144" s="3643"/>
      <c r="NLC144" s="3642"/>
      <c r="NLD144" s="3643"/>
      <c r="NLE144" s="3643"/>
      <c r="NLF144" s="3643"/>
      <c r="NLG144" s="3643"/>
      <c r="NLH144" s="3644"/>
      <c r="NLI144" s="3645"/>
      <c r="NLJ144" s="2386"/>
      <c r="NLK144" s="3646"/>
      <c r="NLL144" s="3647"/>
      <c r="NLM144" s="3648"/>
      <c r="NLN144" s="3646"/>
      <c r="NLO144" s="3647"/>
      <c r="NLP144" s="3646"/>
      <c r="NLQ144" s="3643"/>
      <c r="NLR144" s="3643"/>
      <c r="NLS144" s="3647"/>
      <c r="NLT144" s="3642"/>
      <c r="NLU144" s="3643"/>
      <c r="NLV144" s="3642"/>
      <c r="NLW144" s="3643"/>
      <c r="NLX144" s="3643"/>
      <c r="NLY144" s="3643"/>
      <c r="NLZ144" s="3643"/>
      <c r="NMA144" s="3644"/>
      <c r="NMB144" s="3645"/>
      <c r="NMC144" s="2386"/>
      <c r="NMD144" s="3646"/>
      <c r="NME144" s="3647"/>
      <c r="NMF144" s="3648"/>
      <c r="NMG144" s="3646"/>
      <c r="NMH144" s="3647"/>
      <c r="NMI144" s="3646"/>
      <c r="NMJ144" s="3643"/>
      <c r="NMK144" s="3643"/>
      <c r="NML144" s="3647"/>
      <c r="NMM144" s="3642"/>
      <c r="NMN144" s="3643"/>
      <c r="NMO144" s="3642"/>
      <c r="NMP144" s="3643"/>
      <c r="NMQ144" s="3643"/>
      <c r="NMR144" s="3643"/>
      <c r="NMS144" s="3643"/>
      <c r="NMT144" s="3644"/>
      <c r="NMU144" s="3645"/>
      <c r="NMV144" s="2386"/>
      <c r="NMW144" s="3646"/>
      <c r="NMX144" s="3647"/>
      <c r="NMY144" s="3648"/>
      <c r="NMZ144" s="3646"/>
      <c r="NNA144" s="3647"/>
      <c r="NNB144" s="3646"/>
      <c r="NNC144" s="3643"/>
      <c r="NND144" s="3643"/>
      <c r="NNE144" s="3647"/>
      <c r="NNF144" s="3642"/>
      <c r="NNG144" s="3643"/>
      <c r="NNH144" s="3642"/>
      <c r="NNI144" s="3643"/>
      <c r="NNJ144" s="3643"/>
      <c r="NNK144" s="3643"/>
      <c r="NNL144" s="3643"/>
      <c r="NNM144" s="3644"/>
      <c r="NNN144" s="3645"/>
      <c r="NNO144" s="2386"/>
      <c r="NNP144" s="3646"/>
      <c r="NNQ144" s="3647"/>
      <c r="NNR144" s="3648"/>
      <c r="NNS144" s="3646"/>
      <c r="NNT144" s="3647"/>
      <c r="NNU144" s="3646"/>
      <c r="NNV144" s="3643"/>
      <c r="NNW144" s="3643"/>
      <c r="NNX144" s="3647"/>
      <c r="NNY144" s="3642"/>
      <c r="NNZ144" s="3643"/>
      <c r="NOA144" s="3642"/>
      <c r="NOB144" s="3643"/>
      <c r="NOC144" s="3643"/>
      <c r="NOD144" s="3643"/>
      <c r="NOE144" s="3643"/>
      <c r="NOF144" s="3644"/>
      <c r="NOG144" s="3645"/>
      <c r="NOH144" s="2386"/>
      <c r="NOI144" s="3646"/>
      <c r="NOJ144" s="3647"/>
      <c r="NOK144" s="3648"/>
      <c r="NOL144" s="3646"/>
      <c r="NOM144" s="3647"/>
      <c r="NON144" s="3646"/>
      <c r="NOO144" s="3643"/>
      <c r="NOP144" s="3643"/>
      <c r="NOQ144" s="3647"/>
      <c r="NOR144" s="3642"/>
      <c r="NOS144" s="3643"/>
      <c r="NOT144" s="3642"/>
      <c r="NOU144" s="3643"/>
      <c r="NOV144" s="3643"/>
      <c r="NOW144" s="3643"/>
      <c r="NOX144" s="3643"/>
      <c r="NOY144" s="3644"/>
      <c r="NOZ144" s="3645"/>
      <c r="NPA144" s="2386"/>
      <c r="NPB144" s="3646"/>
      <c r="NPC144" s="3647"/>
      <c r="NPD144" s="3648"/>
      <c r="NPE144" s="3646"/>
      <c r="NPF144" s="3647"/>
      <c r="NPG144" s="3646"/>
      <c r="NPH144" s="3643"/>
      <c r="NPI144" s="3643"/>
      <c r="NPJ144" s="3647"/>
      <c r="NPK144" s="3642"/>
      <c r="NPL144" s="3643"/>
      <c r="NPM144" s="3642"/>
      <c r="NPN144" s="3643"/>
      <c r="NPO144" s="3643"/>
      <c r="NPP144" s="3643"/>
      <c r="NPQ144" s="3643"/>
      <c r="NPR144" s="3644"/>
      <c r="NPS144" s="3645"/>
      <c r="NPT144" s="2386"/>
      <c r="NPU144" s="3646"/>
      <c r="NPV144" s="3647"/>
      <c r="NPW144" s="3648"/>
      <c r="NPX144" s="3646"/>
      <c r="NPY144" s="3647"/>
      <c r="NPZ144" s="3646"/>
      <c r="NQA144" s="3643"/>
      <c r="NQB144" s="3643"/>
      <c r="NQC144" s="3647"/>
      <c r="NQD144" s="3642"/>
      <c r="NQE144" s="3643"/>
      <c r="NQF144" s="3642"/>
      <c r="NQG144" s="3643"/>
      <c r="NQH144" s="3643"/>
      <c r="NQI144" s="3643"/>
      <c r="NQJ144" s="3643"/>
      <c r="NQK144" s="3644"/>
      <c r="NQL144" s="3645"/>
      <c r="NQM144" s="2386"/>
      <c r="NQN144" s="3646"/>
      <c r="NQO144" s="3647"/>
      <c r="NQP144" s="3648"/>
      <c r="NQQ144" s="3646"/>
      <c r="NQR144" s="3647"/>
      <c r="NQS144" s="3646"/>
      <c r="NQT144" s="3643"/>
      <c r="NQU144" s="3643"/>
      <c r="NQV144" s="3647"/>
      <c r="NQW144" s="3642"/>
      <c r="NQX144" s="3643"/>
      <c r="NQY144" s="3642"/>
      <c r="NQZ144" s="3643"/>
      <c r="NRA144" s="3643"/>
      <c r="NRB144" s="3643"/>
      <c r="NRC144" s="3643"/>
      <c r="NRD144" s="3644"/>
      <c r="NRE144" s="3645"/>
      <c r="NRF144" s="2386"/>
      <c r="NRG144" s="3646"/>
      <c r="NRH144" s="3647"/>
      <c r="NRI144" s="3648"/>
      <c r="NRJ144" s="3646"/>
      <c r="NRK144" s="3647"/>
      <c r="NRL144" s="3646"/>
      <c r="NRM144" s="3643"/>
      <c r="NRN144" s="3643"/>
      <c r="NRO144" s="3647"/>
      <c r="NRP144" s="3642"/>
      <c r="NRQ144" s="3643"/>
      <c r="NRR144" s="3642"/>
      <c r="NRS144" s="3643"/>
      <c r="NRT144" s="3643"/>
      <c r="NRU144" s="3643"/>
      <c r="NRV144" s="3643"/>
      <c r="NRW144" s="3644"/>
      <c r="NRX144" s="3645"/>
      <c r="NRY144" s="2386"/>
      <c r="NRZ144" s="3646"/>
      <c r="NSA144" s="3647"/>
      <c r="NSB144" s="3648"/>
      <c r="NSC144" s="3646"/>
      <c r="NSD144" s="3647"/>
      <c r="NSE144" s="3646"/>
      <c r="NSF144" s="3643"/>
      <c r="NSG144" s="3643"/>
      <c r="NSH144" s="3647"/>
      <c r="NSI144" s="3642"/>
      <c r="NSJ144" s="3643"/>
      <c r="NSK144" s="3642"/>
      <c r="NSL144" s="3643"/>
      <c r="NSM144" s="3643"/>
      <c r="NSN144" s="3643"/>
      <c r="NSO144" s="3643"/>
      <c r="NSP144" s="3644"/>
      <c r="NSQ144" s="3645"/>
      <c r="NSR144" s="2386"/>
      <c r="NSS144" s="3646"/>
      <c r="NST144" s="3647"/>
      <c r="NSU144" s="3648"/>
      <c r="NSV144" s="3646"/>
      <c r="NSW144" s="3647"/>
      <c r="NSX144" s="3646"/>
      <c r="NSY144" s="3643"/>
      <c r="NSZ144" s="3643"/>
      <c r="NTA144" s="3647"/>
      <c r="NTB144" s="3642"/>
      <c r="NTC144" s="3643"/>
      <c r="NTD144" s="3642"/>
      <c r="NTE144" s="3643"/>
      <c r="NTF144" s="3643"/>
      <c r="NTG144" s="3643"/>
      <c r="NTH144" s="3643"/>
      <c r="NTI144" s="3644"/>
      <c r="NTJ144" s="3645"/>
      <c r="NTK144" s="2386"/>
      <c r="NTL144" s="3646"/>
      <c r="NTM144" s="3647"/>
      <c r="NTN144" s="3648"/>
      <c r="NTO144" s="3646"/>
      <c r="NTP144" s="3647"/>
      <c r="NTQ144" s="3646"/>
      <c r="NTR144" s="3643"/>
      <c r="NTS144" s="3643"/>
      <c r="NTT144" s="3647"/>
      <c r="NTU144" s="3642"/>
      <c r="NTV144" s="3643"/>
      <c r="NTW144" s="3642"/>
      <c r="NTX144" s="3643"/>
      <c r="NTY144" s="3643"/>
      <c r="NTZ144" s="3643"/>
      <c r="NUA144" s="3643"/>
      <c r="NUB144" s="3644"/>
      <c r="NUC144" s="3645"/>
      <c r="NUD144" s="2386"/>
      <c r="NUE144" s="3646"/>
      <c r="NUF144" s="3647"/>
      <c r="NUG144" s="3648"/>
      <c r="NUH144" s="3646"/>
      <c r="NUI144" s="3647"/>
      <c r="NUJ144" s="3646"/>
      <c r="NUK144" s="3643"/>
      <c r="NUL144" s="3643"/>
      <c r="NUM144" s="3647"/>
      <c r="NUN144" s="3642"/>
      <c r="NUO144" s="3643"/>
      <c r="NUP144" s="3642"/>
      <c r="NUQ144" s="3643"/>
      <c r="NUR144" s="3643"/>
      <c r="NUS144" s="3643"/>
      <c r="NUT144" s="3643"/>
      <c r="NUU144" s="3644"/>
      <c r="NUV144" s="3645"/>
      <c r="NUW144" s="2386"/>
      <c r="NUX144" s="3646"/>
      <c r="NUY144" s="3647"/>
      <c r="NUZ144" s="3648"/>
      <c r="NVA144" s="3646"/>
      <c r="NVB144" s="3647"/>
      <c r="NVC144" s="3646"/>
      <c r="NVD144" s="3643"/>
      <c r="NVE144" s="3643"/>
      <c r="NVF144" s="3647"/>
      <c r="NVG144" s="3642"/>
      <c r="NVH144" s="3643"/>
      <c r="NVI144" s="3642"/>
      <c r="NVJ144" s="3643"/>
      <c r="NVK144" s="3643"/>
      <c r="NVL144" s="3643"/>
      <c r="NVM144" s="3643"/>
      <c r="NVN144" s="3644"/>
      <c r="NVO144" s="3645"/>
      <c r="NVP144" s="2386"/>
      <c r="NVQ144" s="3646"/>
      <c r="NVR144" s="3647"/>
      <c r="NVS144" s="3648"/>
      <c r="NVT144" s="3646"/>
      <c r="NVU144" s="3647"/>
      <c r="NVV144" s="3646"/>
      <c r="NVW144" s="3643"/>
      <c r="NVX144" s="3643"/>
      <c r="NVY144" s="3647"/>
      <c r="NVZ144" s="3642"/>
      <c r="NWA144" s="3643"/>
      <c r="NWB144" s="3642"/>
      <c r="NWC144" s="3643"/>
      <c r="NWD144" s="3643"/>
      <c r="NWE144" s="3643"/>
      <c r="NWF144" s="3643"/>
      <c r="NWG144" s="3644"/>
      <c r="NWH144" s="3645"/>
      <c r="NWI144" s="2386"/>
      <c r="NWJ144" s="3646"/>
      <c r="NWK144" s="3647"/>
      <c r="NWL144" s="3648"/>
      <c r="NWM144" s="3646"/>
      <c r="NWN144" s="3647"/>
      <c r="NWO144" s="3646"/>
      <c r="NWP144" s="3643"/>
      <c r="NWQ144" s="3643"/>
      <c r="NWR144" s="3647"/>
      <c r="NWS144" s="3642"/>
      <c r="NWT144" s="3643"/>
      <c r="NWU144" s="3642"/>
      <c r="NWV144" s="3643"/>
      <c r="NWW144" s="3643"/>
      <c r="NWX144" s="3643"/>
      <c r="NWY144" s="3643"/>
      <c r="NWZ144" s="3644"/>
      <c r="NXA144" s="3645"/>
      <c r="NXB144" s="2386"/>
      <c r="NXC144" s="3646"/>
      <c r="NXD144" s="3647"/>
      <c r="NXE144" s="3648"/>
      <c r="NXF144" s="3646"/>
      <c r="NXG144" s="3647"/>
      <c r="NXH144" s="3646"/>
      <c r="NXI144" s="3643"/>
      <c r="NXJ144" s="3643"/>
      <c r="NXK144" s="3647"/>
      <c r="NXL144" s="3642"/>
      <c r="NXM144" s="3643"/>
      <c r="NXN144" s="3642"/>
      <c r="NXO144" s="3643"/>
      <c r="NXP144" s="3643"/>
      <c r="NXQ144" s="3643"/>
      <c r="NXR144" s="3643"/>
      <c r="NXS144" s="3644"/>
      <c r="NXT144" s="3645"/>
      <c r="NXU144" s="2386"/>
      <c r="NXV144" s="3646"/>
      <c r="NXW144" s="3647"/>
      <c r="NXX144" s="3648"/>
      <c r="NXY144" s="3646"/>
      <c r="NXZ144" s="3647"/>
      <c r="NYA144" s="3646"/>
      <c r="NYB144" s="3643"/>
      <c r="NYC144" s="3643"/>
      <c r="NYD144" s="3647"/>
      <c r="NYE144" s="3642"/>
      <c r="NYF144" s="3643"/>
      <c r="NYG144" s="3642"/>
      <c r="NYH144" s="3643"/>
      <c r="NYI144" s="3643"/>
      <c r="NYJ144" s="3643"/>
      <c r="NYK144" s="3643"/>
      <c r="NYL144" s="3644"/>
      <c r="NYM144" s="3645"/>
      <c r="NYN144" s="2386"/>
      <c r="NYO144" s="3646"/>
      <c r="NYP144" s="3647"/>
      <c r="NYQ144" s="3648"/>
      <c r="NYR144" s="3646"/>
      <c r="NYS144" s="3647"/>
      <c r="NYT144" s="3646"/>
      <c r="NYU144" s="3643"/>
      <c r="NYV144" s="3643"/>
      <c r="NYW144" s="3647"/>
      <c r="NYX144" s="3642"/>
      <c r="NYY144" s="3643"/>
      <c r="NYZ144" s="3642"/>
      <c r="NZA144" s="3643"/>
      <c r="NZB144" s="3643"/>
      <c r="NZC144" s="3643"/>
      <c r="NZD144" s="3643"/>
      <c r="NZE144" s="3644"/>
      <c r="NZF144" s="3645"/>
      <c r="NZG144" s="2386"/>
      <c r="NZH144" s="3646"/>
      <c r="NZI144" s="3647"/>
      <c r="NZJ144" s="3648"/>
      <c r="NZK144" s="3646"/>
      <c r="NZL144" s="3647"/>
      <c r="NZM144" s="3646"/>
      <c r="NZN144" s="3643"/>
      <c r="NZO144" s="3643"/>
      <c r="NZP144" s="3647"/>
      <c r="NZQ144" s="3642"/>
      <c r="NZR144" s="3643"/>
      <c r="NZS144" s="3642"/>
      <c r="NZT144" s="3643"/>
      <c r="NZU144" s="3643"/>
      <c r="NZV144" s="3643"/>
      <c r="NZW144" s="3643"/>
      <c r="NZX144" s="3644"/>
      <c r="NZY144" s="3645"/>
      <c r="NZZ144" s="2386"/>
      <c r="OAA144" s="3646"/>
      <c r="OAB144" s="3647"/>
      <c r="OAC144" s="3648"/>
      <c r="OAD144" s="3646"/>
      <c r="OAE144" s="3647"/>
      <c r="OAF144" s="3646"/>
      <c r="OAG144" s="3643"/>
      <c r="OAH144" s="3643"/>
      <c r="OAI144" s="3647"/>
      <c r="OAJ144" s="3642"/>
      <c r="OAK144" s="3643"/>
      <c r="OAL144" s="3642"/>
      <c r="OAM144" s="3643"/>
      <c r="OAN144" s="3643"/>
      <c r="OAO144" s="3643"/>
      <c r="OAP144" s="3643"/>
      <c r="OAQ144" s="3644"/>
      <c r="OAR144" s="3645"/>
      <c r="OAS144" s="2386"/>
      <c r="OAT144" s="3646"/>
      <c r="OAU144" s="3647"/>
      <c r="OAV144" s="3648"/>
      <c r="OAW144" s="3646"/>
      <c r="OAX144" s="3647"/>
      <c r="OAY144" s="3646"/>
      <c r="OAZ144" s="3643"/>
      <c r="OBA144" s="3643"/>
      <c r="OBB144" s="3647"/>
      <c r="OBC144" s="3642"/>
      <c r="OBD144" s="3643"/>
      <c r="OBE144" s="3642"/>
      <c r="OBF144" s="3643"/>
      <c r="OBG144" s="3643"/>
      <c r="OBH144" s="3643"/>
      <c r="OBI144" s="3643"/>
      <c r="OBJ144" s="3644"/>
      <c r="OBK144" s="3645"/>
      <c r="OBL144" s="2386"/>
      <c r="OBM144" s="3646"/>
      <c r="OBN144" s="3647"/>
      <c r="OBO144" s="3648"/>
      <c r="OBP144" s="3646"/>
      <c r="OBQ144" s="3647"/>
      <c r="OBR144" s="3646"/>
      <c r="OBS144" s="3643"/>
      <c r="OBT144" s="3643"/>
      <c r="OBU144" s="3647"/>
      <c r="OBV144" s="3642"/>
      <c r="OBW144" s="3643"/>
      <c r="OBX144" s="3642"/>
      <c r="OBY144" s="3643"/>
      <c r="OBZ144" s="3643"/>
      <c r="OCA144" s="3643"/>
      <c r="OCB144" s="3643"/>
      <c r="OCC144" s="3644"/>
      <c r="OCD144" s="3645"/>
      <c r="OCE144" s="2386"/>
      <c r="OCF144" s="3646"/>
      <c r="OCG144" s="3647"/>
      <c r="OCH144" s="3648"/>
      <c r="OCI144" s="3646"/>
      <c r="OCJ144" s="3647"/>
      <c r="OCK144" s="3646"/>
      <c r="OCL144" s="3643"/>
      <c r="OCM144" s="3643"/>
      <c r="OCN144" s="3647"/>
      <c r="OCO144" s="3642"/>
      <c r="OCP144" s="3643"/>
      <c r="OCQ144" s="3642"/>
      <c r="OCR144" s="3643"/>
      <c r="OCS144" s="3643"/>
      <c r="OCT144" s="3643"/>
      <c r="OCU144" s="3643"/>
      <c r="OCV144" s="3644"/>
      <c r="OCW144" s="3645"/>
      <c r="OCX144" s="2386"/>
      <c r="OCY144" s="3646"/>
      <c r="OCZ144" s="3647"/>
      <c r="ODA144" s="3648"/>
      <c r="ODB144" s="3646"/>
      <c r="ODC144" s="3647"/>
      <c r="ODD144" s="3646"/>
      <c r="ODE144" s="3643"/>
      <c r="ODF144" s="3643"/>
      <c r="ODG144" s="3647"/>
      <c r="ODH144" s="3642"/>
      <c r="ODI144" s="3643"/>
      <c r="ODJ144" s="3642"/>
      <c r="ODK144" s="3643"/>
      <c r="ODL144" s="3643"/>
      <c r="ODM144" s="3643"/>
      <c r="ODN144" s="3643"/>
      <c r="ODO144" s="3644"/>
      <c r="ODP144" s="3645"/>
      <c r="ODQ144" s="2386"/>
      <c r="ODR144" s="3646"/>
      <c r="ODS144" s="3647"/>
      <c r="ODT144" s="3648"/>
      <c r="ODU144" s="3646"/>
      <c r="ODV144" s="3647"/>
      <c r="ODW144" s="3646"/>
      <c r="ODX144" s="3643"/>
      <c r="ODY144" s="3643"/>
      <c r="ODZ144" s="3647"/>
      <c r="OEA144" s="3642"/>
      <c r="OEB144" s="3643"/>
      <c r="OEC144" s="3642"/>
      <c r="OED144" s="3643"/>
      <c r="OEE144" s="3643"/>
      <c r="OEF144" s="3643"/>
      <c r="OEG144" s="3643"/>
      <c r="OEH144" s="3644"/>
      <c r="OEI144" s="3645"/>
      <c r="OEJ144" s="2386"/>
      <c r="OEK144" s="3646"/>
      <c r="OEL144" s="3647"/>
      <c r="OEM144" s="3648"/>
      <c r="OEN144" s="3646"/>
      <c r="OEO144" s="3647"/>
      <c r="OEP144" s="3646"/>
      <c r="OEQ144" s="3643"/>
      <c r="OER144" s="3643"/>
      <c r="OES144" s="3647"/>
      <c r="OET144" s="3642"/>
      <c r="OEU144" s="3643"/>
      <c r="OEV144" s="3642"/>
      <c r="OEW144" s="3643"/>
      <c r="OEX144" s="3643"/>
      <c r="OEY144" s="3643"/>
      <c r="OEZ144" s="3643"/>
      <c r="OFA144" s="3644"/>
      <c r="OFB144" s="3645"/>
      <c r="OFC144" s="2386"/>
      <c r="OFD144" s="3646"/>
      <c r="OFE144" s="3647"/>
      <c r="OFF144" s="3648"/>
      <c r="OFG144" s="3646"/>
      <c r="OFH144" s="3647"/>
      <c r="OFI144" s="3646"/>
      <c r="OFJ144" s="3643"/>
      <c r="OFK144" s="3643"/>
      <c r="OFL144" s="3647"/>
      <c r="OFM144" s="3642"/>
      <c r="OFN144" s="3643"/>
      <c r="OFO144" s="3642"/>
      <c r="OFP144" s="3643"/>
      <c r="OFQ144" s="3643"/>
      <c r="OFR144" s="3643"/>
      <c r="OFS144" s="3643"/>
      <c r="OFT144" s="3644"/>
      <c r="OFU144" s="3645"/>
      <c r="OFV144" s="2386"/>
      <c r="OFW144" s="3646"/>
      <c r="OFX144" s="3647"/>
      <c r="OFY144" s="3648"/>
      <c r="OFZ144" s="3646"/>
      <c r="OGA144" s="3647"/>
      <c r="OGB144" s="3646"/>
      <c r="OGC144" s="3643"/>
      <c r="OGD144" s="3643"/>
      <c r="OGE144" s="3647"/>
      <c r="OGF144" s="3642"/>
      <c r="OGG144" s="3643"/>
      <c r="OGH144" s="3642"/>
      <c r="OGI144" s="3643"/>
      <c r="OGJ144" s="3643"/>
      <c r="OGK144" s="3643"/>
      <c r="OGL144" s="3643"/>
      <c r="OGM144" s="3644"/>
      <c r="OGN144" s="3645"/>
      <c r="OGO144" s="2386"/>
      <c r="OGP144" s="3646"/>
      <c r="OGQ144" s="3647"/>
      <c r="OGR144" s="3648"/>
      <c r="OGS144" s="3646"/>
      <c r="OGT144" s="3647"/>
      <c r="OGU144" s="3646"/>
      <c r="OGV144" s="3643"/>
      <c r="OGW144" s="3643"/>
      <c r="OGX144" s="3647"/>
      <c r="OGY144" s="3642"/>
      <c r="OGZ144" s="3643"/>
      <c r="OHA144" s="3642"/>
      <c r="OHB144" s="3643"/>
      <c r="OHC144" s="3643"/>
      <c r="OHD144" s="3643"/>
      <c r="OHE144" s="3643"/>
      <c r="OHF144" s="3644"/>
      <c r="OHG144" s="3645"/>
      <c r="OHH144" s="2386"/>
      <c r="OHI144" s="3646"/>
      <c r="OHJ144" s="3647"/>
      <c r="OHK144" s="3648"/>
      <c r="OHL144" s="3646"/>
      <c r="OHM144" s="3647"/>
      <c r="OHN144" s="3646"/>
      <c r="OHO144" s="3643"/>
      <c r="OHP144" s="3643"/>
      <c r="OHQ144" s="3647"/>
      <c r="OHR144" s="3642"/>
      <c r="OHS144" s="3643"/>
      <c r="OHT144" s="3642"/>
      <c r="OHU144" s="3643"/>
      <c r="OHV144" s="3643"/>
      <c r="OHW144" s="3643"/>
      <c r="OHX144" s="3643"/>
      <c r="OHY144" s="3644"/>
      <c r="OHZ144" s="3645"/>
      <c r="OIA144" s="2386"/>
      <c r="OIB144" s="3646"/>
      <c r="OIC144" s="3647"/>
      <c r="OID144" s="3648"/>
      <c r="OIE144" s="3646"/>
      <c r="OIF144" s="3647"/>
      <c r="OIG144" s="3646"/>
      <c r="OIH144" s="3643"/>
      <c r="OII144" s="3643"/>
      <c r="OIJ144" s="3647"/>
      <c r="OIK144" s="3642"/>
      <c r="OIL144" s="3643"/>
      <c r="OIM144" s="3642"/>
      <c r="OIN144" s="3643"/>
      <c r="OIO144" s="3643"/>
      <c r="OIP144" s="3643"/>
      <c r="OIQ144" s="3643"/>
      <c r="OIR144" s="3644"/>
      <c r="OIS144" s="3645"/>
      <c r="OIT144" s="2386"/>
      <c r="OIU144" s="3646"/>
      <c r="OIV144" s="3647"/>
      <c r="OIW144" s="3648"/>
      <c r="OIX144" s="3646"/>
      <c r="OIY144" s="3647"/>
      <c r="OIZ144" s="3646"/>
      <c r="OJA144" s="3643"/>
      <c r="OJB144" s="3643"/>
      <c r="OJC144" s="3647"/>
      <c r="OJD144" s="3642"/>
      <c r="OJE144" s="3643"/>
      <c r="OJF144" s="3642"/>
      <c r="OJG144" s="3643"/>
      <c r="OJH144" s="3643"/>
      <c r="OJI144" s="3643"/>
      <c r="OJJ144" s="3643"/>
      <c r="OJK144" s="3644"/>
      <c r="OJL144" s="3645"/>
      <c r="OJM144" s="2386"/>
      <c r="OJN144" s="3646"/>
      <c r="OJO144" s="3647"/>
      <c r="OJP144" s="3648"/>
      <c r="OJQ144" s="3646"/>
      <c r="OJR144" s="3647"/>
      <c r="OJS144" s="3646"/>
      <c r="OJT144" s="3643"/>
      <c r="OJU144" s="3643"/>
      <c r="OJV144" s="3647"/>
      <c r="OJW144" s="3642"/>
      <c r="OJX144" s="3643"/>
      <c r="OJY144" s="3642"/>
      <c r="OJZ144" s="3643"/>
      <c r="OKA144" s="3643"/>
      <c r="OKB144" s="3643"/>
      <c r="OKC144" s="3643"/>
      <c r="OKD144" s="3644"/>
      <c r="OKE144" s="3645"/>
      <c r="OKF144" s="2386"/>
      <c r="OKG144" s="3646"/>
      <c r="OKH144" s="3647"/>
      <c r="OKI144" s="3648"/>
      <c r="OKJ144" s="3646"/>
      <c r="OKK144" s="3647"/>
      <c r="OKL144" s="3646"/>
      <c r="OKM144" s="3643"/>
      <c r="OKN144" s="3643"/>
      <c r="OKO144" s="3647"/>
      <c r="OKP144" s="3642"/>
      <c r="OKQ144" s="3643"/>
      <c r="OKR144" s="3642"/>
      <c r="OKS144" s="3643"/>
      <c r="OKT144" s="3643"/>
      <c r="OKU144" s="3643"/>
      <c r="OKV144" s="3643"/>
      <c r="OKW144" s="3644"/>
      <c r="OKX144" s="3645"/>
      <c r="OKY144" s="2386"/>
      <c r="OKZ144" s="3646"/>
      <c r="OLA144" s="3647"/>
      <c r="OLB144" s="3648"/>
      <c r="OLC144" s="3646"/>
      <c r="OLD144" s="3647"/>
      <c r="OLE144" s="3646"/>
      <c r="OLF144" s="3643"/>
      <c r="OLG144" s="3643"/>
      <c r="OLH144" s="3647"/>
      <c r="OLI144" s="3642"/>
      <c r="OLJ144" s="3643"/>
      <c r="OLK144" s="3642"/>
      <c r="OLL144" s="3643"/>
      <c r="OLM144" s="3643"/>
      <c r="OLN144" s="3643"/>
      <c r="OLO144" s="3643"/>
      <c r="OLP144" s="3644"/>
      <c r="OLQ144" s="3645"/>
      <c r="OLR144" s="2386"/>
      <c r="OLS144" s="3646"/>
      <c r="OLT144" s="3647"/>
      <c r="OLU144" s="3648"/>
      <c r="OLV144" s="3646"/>
      <c r="OLW144" s="3647"/>
      <c r="OLX144" s="3646"/>
      <c r="OLY144" s="3643"/>
      <c r="OLZ144" s="3643"/>
      <c r="OMA144" s="3647"/>
      <c r="OMB144" s="3642"/>
      <c r="OMC144" s="3643"/>
      <c r="OMD144" s="3642"/>
      <c r="OME144" s="3643"/>
      <c r="OMF144" s="3643"/>
      <c r="OMG144" s="3643"/>
      <c r="OMH144" s="3643"/>
      <c r="OMI144" s="3644"/>
      <c r="OMJ144" s="3645"/>
      <c r="OMK144" s="2386"/>
      <c r="OML144" s="3646"/>
      <c r="OMM144" s="3647"/>
      <c r="OMN144" s="3648"/>
      <c r="OMO144" s="3646"/>
      <c r="OMP144" s="3647"/>
      <c r="OMQ144" s="3646"/>
      <c r="OMR144" s="3643"/>
      <c r="OMS144" s="3643"/>
      <c r="OMT144" s="3647"/>
      <c r="OMU144" s="3642"/>
      <c r="OMV144" s="3643"/>
      <c r="OMW144" s="3642"/>
      <c r="OMX144" s="3643"/>
      <c r="OMY144" s="3643"/>
      <c r="OMZ144" s="3643"/>
      <c r="ONA144" s="3643"/>
      <c r="ONB144" s="3644"/>
      <c r="ONC144" s="3645"/>
      <c r="OND144" s="2386"/>
      <c r="ONE144" s="3646"/>
      <c r="ONF144" s="3647"/>
      <c r="ONG144" s="3648"/>
      <c r="ONH144" s="3646"/>
      <c r="ONI144" s="3647"/>
      <c r="ONJ144" s="3646"/>
      <c r="ONK144" s="3643"/>
      <c r="ONL144" s="3643"/>
      <c r="ONM144" s="3647"/>
      <c r="ONN144" s="3642"/>
      <c r="ONO144" s="3643"/>
      <c r="ONP144" s="3642"/>
      <c r="ONQ144" s="3643"/>
      <c r="ONR144" s="3643"/>
      <c r="ONS144" s="3643"/>
      <c r="ONT144" s="3643"/>
      <c r="ONU144" s="3644"/>
      <c r="ONV144" s="3645"/>
      <c r="ONW144" s="2386"/>
      <c r="ONX144" s="3646"/>
      <c r="ONY144" s="3647"/>
      <c r="ONZ144" s="3648"/>
      <c r="OOA144" s="3646"/>
      <c r="OOB144" s="3647"/>
      <c r="OOC144" s="3646"/>
      <c r="OOD144" s="3643"/>
      <c r="OOE144" s="3643"/>
      <c r="OOF144" s="3647"/>
      <c r="OOG144" s="3642"/>
      <c r="OOH144" s="3643"/>
      <c r="OOI144" s="3642"/>
      <c r="OOJ144" s="3643"/>
      <c r="OOK144" s="3643"/>
      <c r="OOL144" s="3643"/>
      <c r="OOM144" s="3643"/>
      <c r="OON144" s="3644"/>
      <c r="OOO144" s="3645"/>
      <c r="OOP144" s="2386"/>
      <c r="OOQ144" s="3646"/>
      <c r="OOR144" s="3647"/>
      <c r="OOS144" s="3648"/>
      <c r="OOT144" s="3646"/>
      <c r="OOU144" s="3647"/>
      <c r="OOV144" s="3646"/>
      <c r="OOW144" s="3643"/>
      <c r="OOX144" s="3643"/>
      <c r="OOY144" s="3647"/>
      <c r="OOZ144" s="3642"/>
      <c r="OPA144" s="3643"/>
      <c r="OPB144" s="3642"/>
      <c r="OPC144" s="3643"/>
      <c r="OPD144" s="3643"/>
      <c r="OPE144" s="3643"/>
      <c r="OPF144" s="3643"/>
      <c r="OPG144" s="3644"/>
      <c r="OPH144" s="3645"/>
      <c r="OPI144" s="2386"/>
      <c r="OPJ144" s="3646"/>
      <c r="OPK144" s="3647"/>
      <c r="OPL144" s="3648"/>
      <c r="OPM144" s="3646"/>
      <c r="OPN144" s="3647"/>
      <c r="OPO144" s="3646"/>
      <c r="OPP144" s="3643"/>
      <c r="OPQ144" s="3643"/>
      <c r="OPR144" s="3647"/>
      <c r="OPS144" s="3642"/>
      <c r="OPT144" s="3643"/>
      <c r="OPU144" s="3642"/>
      <c r="OPV144" s="3643"/>
      <c r="OPW144" s="3643"/>
      <c r="OPX144" s="3643"/>
      <c r="OPY144" s="3643"/>
      <c r="OPZ144" s="3644"/>
      <c r="OQA144" s="3645"/>
      <c r="OQB144" s="2386"/>
      <c r="OQC144" s="3646"/>
      <c r="OQD144" s="3647"/>
      <c r="OQE144" s="3648"/>
      <c r="OQF144" s="3646"/>
      <c r="OQG144" s="3647"/>
      <c r="OQH144" s="3646"/>
      <c r="OQI144" s="3643"/>
      <c r="OQJ144" s="3643"/>
      <c r="OQK144" s="3647"/>
      <c r="OQL144" s="3642"/>
      <c r="OQM144" s="3643"/>
      <c r="OQN144" s="3642"/>
      <c r="OQO144" s="3643"/>
      <c r="OQP144" s="3643"/>
      <c r="OQQ144" s="3643"/>
      <c r="OQR144" s="3643"/>
      <c r="OQS144" s="3644"/>
      <c r="OQT144" s="3645"/>
      <c r="OQU144" s="2386"/>
      <c r="OQV144" s="3646"/>
      <c r="OQW144" s="3647"/>
      <c r="OQX144" s="3648"/>
      <c r="OQY144" s="3646"/>
      <c r="OQZ144" s="3647"/>
      <c r="ORA144" s="3646"/>
      <c r="ORB144" s="3643"/>
      <c r="ORC144" s="3643"/>
      <c r="ORD144" s="3647"/>
      <c r="ORE144" s="3642"/>
      <c r="ORF144" s="3643"/>
      <c r="ORG144" s="3642"/>
      <c r="ORH144" s="3643"/>
      <c r="ORI144" s="3643"/>
      <c r="ORJ144" s="3643"/>
      <c r="ORK144" s="3643"/>
      <c r="ORL144" s="3644"/>
      <c r="ORM144" s="3645"/>
      <c r="ORN144" s="2386"/>
      <c r="ORO144" s="3646"/>
      <c r="ORP144" s="3647"/>
      <c r="ORQ144" s="3648"/>
      <c r="ORR144" s="3646"/>
      <c r="ORS144" s="3647"/>
      <c r="ORT144" s="3646"/>
      <c r="ORU144" s="3643"/>
      <c r="ORV144" s="3643"/>
      <c r="ORW144" s="3647"/>
      <c r="ORX144" s="3642"/>
      <c r="ORY144" s="3643"/>
      <c r="ORZ144" s="3642"/>
      <c r="OSA144" s="3643"/>
      <c r="OSB144" s="3643"/>
      <c r="OSC144" s="3643"/>
      <c r="OSD144" s="3643"/>
      <c r="OSE144" s="3644"/>
      <c r="OSF144" s="3645"/>
      <c r="OSG144" s="2386"/>
      <c r="OSH144" s="3646"/>
      <c r="OSI144" s="3647"/>
      <c r="OSJ144" s="3648"/>
      <c r="OSK144" s="3646"/>
      <c r="OSL144" s="3647"/>
      <c r="OSM144" s="3646"/>
      <c r="OSN144" s="3643"/>
      <c r="OSO144" s="3643"/>
      <c r="OSP144" s="3647"/>
      <c r="OSQ144" s="3642"/>
      <c r="OSR144" s="3643"/>
      <c r="OSS144" s="3642"/>
      <c r="OST144" s="3643"/>
      <c r="OSU144" s="3643"/>
      <c r="OSV144" s="3643"/>
      <c r="OSW144" s="3643"/>
      <c r="OSX144" s="3644"/>
      <c r="OSY144" s="3645"/>
      <c r="OSZ144" s="2386"/>
      <c r="OTA144" s="3646"/>
      <c r="OTB144" s="3647"/>
      <c r="OTC144" s="3648"/>
      <c r="OTD144" s="3646"/>
      <c r="OTE144" s="3647"/>
      <c r="OTF144" s="3646"/>
      <c r="OTG144" s="3643"/>
      <c r="OTH144" s="3643"/>
      <c r="OTI144" s="3647"/>
      <c r="OTJ144" s="3642"/>
      <c r="OTK144" s="3643"/>
      <c r="OTL144" s="3642"/>
      <c r="OTM144" s="3643"/>
      <c r="OTN144" s="3643"/>
      <c r="OTO144" s="3643"/>
      <c r="OTP144" s="3643"/>
      <c r="OTQ144" s="3644"/>
      <c r="OTR144" s="3645"/>
      <c r="OTS144" s="2386"/>
      <c r="OTT144" s="3646"/>
      <c r="OTU144" s="3647"/>
      <c r="OTV144" s="3648"/>
      <c r="OTW144" s="3646"/>
      <c r="OTX144" s="3647"/>
      <c r="OTY144" s="3646"/>
      <c r="OTZ144" s="3643"/>
      <c r="OUA144" s="3643"/>
      <c r="OUB144" s="3647"/>
      <c r="OUC144" s="3642"/>
      <c r="OUD144" s="3643"/>
      <c r="OUE144" s="3642"/>
      <c r="OUF144" s="3643"/>
      <c r="OUG144" s="3643"/>
      <c r="OUH144" s="3643"/>
      <c r="OUI144" s="3643"/>
      <c r="OUJ144" s="3644"/>
      <c r="OUK144" s="3645"/>
      <c r="OUL144" s="2386"/>
      <c r="OUM144" s="3646"/>
      <c r="OUN144" s="3647"/>
      <c r="OUO144" s="3648"/>
      <c r="OUP144" s="3646"/>
      <c r="OUQ144" s="3647"/>
      <c r="OUR144" s="3646"/>
      <c r="OUS144" s="3643"/>
      <c r="OUT144" s="3643"/>
      <c r="OUU144" s="3647"/>
      <c r="OUV144" s="3642"/>
      <c r="OUW144" s="3643"/>
      <c r="OUX144" s="3642"/>
      <c r="OUY144" s="3643"/>
      <c r="OUZ144" s="3643"/>
      <c r="OVA144" s="3643"/>
      <c r="OVB144" s="3643"/>
      <c r="OVC144" s="3644"/>
      <c r="OVD144" s="3645"/>
      <c r="OVE144" s="2386"/>
      <c r="OVF144" s="3646"/>
      <c r="OVG144" s="3647"/>
      <c r="OVH144" s="3648"/>
      <c r="OVI144" s="3646"/>
      <c r="OVJ144" s="3647"/>
      <c r="OVK144" s="3646"/>
      <c r="OVL144" s="3643"/>
      <c r="OVM144" s="3643"/>
      <c r="OVN144" s="3647"/>
      <c r="OVO144" s="3642"/>
      <c r="OVP144" s="3643"/>
      <c r="OVQ144" s="3642"/>
      <c r="OVR144" s="3643"/>
      <c r="OVS144" s="3643"/>
      <c r="OVT144" s="3643"/>
      <c r="OVU144" s="3643"/>
      <c r="OVV144" s="3644"/>
      <c r="OVW144" s="3645"/>
      <c r="OVX144" s="2386"/>
      <c r="OVY144" s="3646"/>
      <c r="OVZ144" s="3647"/>
      <c r="OWA144" s="3648"/>
      <c r="OWB144" s="3646"/>
      <c r="OWC144" s="3647"/>
      <c r="OWD144" s="3646"/>
      <c r="OWE144" s="3643"/>
      <c r="OWF144" s="3643"/>
      <c r="OWG144" s="3647"/>
      <c r="OWH144" s="3642"/>
      <c r="OWI144" s="3643"/>
      <c r="OWJ144" s="3642"/>
      <c r="OWK144" s="3643"/>
      <c r="OWL144" s="3643"/>
      <c r="OWM144" s="3643"/>
      <c r="OWN144" s="3643"/>
      <c r="OWO144" s="3644"/>
      <c r="OWP144" s="3645"/>
      <c r="OWQ144" s="2386"/>
      <c r="OWR144" s="3646"/>
      <c r="OWS144" s="3647"/>
      <c r="OWT144" s="3648"/>
      <c r="OWU144" s="3646"/>
      <c r="OWV144" s="3647"/>
      <c r="OWW144" s="3646"/>
      <c r="OWX144" s="3643"/>
      <c r="OWY144" s="3643"/>
      <c r="OWZ144" s="3647"/>
      <c r="OXA144" s="3642"/>
      <c r="OXB144" s="3643"/>
      <c r="OXC144" s="3642"/>
      <c r="OXD144" s="3643"/>
      <c r="OXE144" s="3643"/>
      <c r="OXF144" s="3643"/>
      <c r="OXG144" s="3643"/>
      <c r="OXH144" s="3644"/>
      <c r="OXI144" s="3645"/>
      <c r="OXJ144" s="2386"/>
      <c r="OXK144" s="3646"/>
      <c r="OXL144" s="3647"/>
      <c r="OXM144" s="3648"/>
      <c r="OXN144" s="3646"/>
      <c r="OXO144" s="3647"/>
      <c r="OXP144" s="3646"/>
      <c r="OXQ144" s="3643"/>
      <c r="OXR144" s="3643"/>
      <c r="OXS144" s="3647"/>
      <c r="OXT144" s="3642"/>
      <c r="OXU144" s="3643"/>
      <c r="OXV144" s="3642"/>
      <c r="OXW144" s="3643"/>
      <c r="OXX144" s="3643"/>
      <c r="OXY144" s="3643"/>
      <c r="OXZ144" s="3643"/>
      <c r="OYA144" s="3644"/>
      <c r="OYB144" s="3645"/>
      <c r="OYC144" s="2386"/>
      <c r="OYD144" s="3646"/>
      <c r="OYE144" s="3647"/>
      <c r="OYF144" s="3648"/>
      <c r="OYG144" s="3646"/>
      <c r="OYH144" s="3647"/>
      <c r="OYI144" s="3646"/>
      <c r="OYJ144" s="3643"/>
      <c r="OYK144" s="3643"/>
      <c r="OYL144" s="3647"/>
      <c r="OYM144" s="3642"/>
      <c r="OYN144" s="3643"/>
      <c r="OYO144" s="3642"/>
      <c r="OYP144" s="3643"/>
      <c r="OYQ144" s="3643"/>
      <c r="OYR144" s="3643"/>
      <c r="OYS144" s="3643"/>
      <c r="OYT144" s="3644"/>
      <c r="OYU144" s="3645"/>
      <c r="OYV144" s="2386"/>
      <c r="OYW144" s="3646"/>
      <c r="OYX144" s="3647"/>
      <c r="OYY144" s="3648"/>
      <c r="OYZ144" s="3646"/>
      <c r="OZA144" s="3647"/>
      <c r="OZB144" s="3646"/>
      <c r="OZC144" s="3643"/>
      <c r="OZD144" s="3643"/>
      <c r="OZE144" s="3647"/>
      <c r="OZF144" s="3642"/>
      <c r="OZG144" s="3643"/>
      <c r="OZH144" s="3642"/>
      <c r="OZI144" s="3643"/>
      <c r="OZJ144" s="3643"/>
      <c r="OZK144" s="3643"/>
      <c r="OZL144" s="3643"/>
      <c r="OZM144" s="3644"/>
      <c r="OZN144" s="3645"/>
      <c r="OZO144" s="2386"/>
      <c r="OZP144" s="3646"/>
      <c r="OZQ144" s="3647"/>
      <c r="OZR144" s="3648"/>
      <c r="OZS144" s="3646"/>
      <c r="OZT144" s="3647"/>
      <c r="OZU144" s="3646"/>
      <c r="OZV144" s="3643"/>
      <c r="OZW144" s="3643"/>
      <c r="OZX144" s="3647"/>
      <c r="OZY144" s="3642"/>
      <c r="OZZ144" s="3643"/>
      <c r="PAA144" s="3642"/>
      <c r="PAB144" s="3643"/>
      <c r="PAC144" s="3643"/>
      <c r="PAD144" s="3643"/>
      <c r="PAE144" s="3643"/>
      <c r="PAF144" s="3644"/>
      <c r="PAG144" s="3645"/>
      <c r="PAH144" s="2386"/>
      <c r="PAI144" s="3646"/>
      <c r="PAJ144" s="3647"/>
      <c r="PAK144" s="3648"/>
      <c r="PAL144" s="3646"/>
      <c r="PAM144" s="3647"/>
      <c r="PAN144" s="3646"/>
      <c r="PAO144" s="3643"/>
      <c r="PAP144" s="3643"/>
      <c r="PAQ144" s="3647"/>
      <c r="PAR144" s="3642"/>
      <c r="PAS144" s="3643"/>
      <c r="PAT144" s="3642"/>
      <c r="PAU144" s="3643"/>
      <c r="PAV144" s="3643"/>
      <c r="PAW144" s="3643"/>
      <c r="PAX144" s="3643"/>
      <c r="PAY144" s="3644"/>
      <c r="PAZ144" s="3645"/>
      <c r="PBA144" s="2386"/>
      <c r="PBB144" s="3646"/>
      <c r="PBC144" s="3647"/>
      <c r="PBD144" s="3648"/>
      <c r="PBE144" s="3646"/>
      <c r="PBF144" s="3647"/>
      <c r="PBG144" s="3646"/>
      <c r="PBH144" s="3643"/>
      <c r="PBI144" s="3643"/>
      <c r="PBJ144" s="3647"/>
      <c r="PBK144" s="3642"/>
      <c r="PBL144" s="3643"/>
      <c r="PBM144" s="3642"/>
      <c r="PBN144" s="3643"/>
      <c r="PBO144" s="3643"/>
      <c r="PBP144" s="3643"/>
      <c r="PBQ144" s="3643"/>
      <c r="PBR144" s="3644"/>
      <c r="PBS144" s="3645"/>
      <c r="PBT144" s="2386"/>
      <c r="PBU144" s="3646"/>
      <c r="PBV144" s="3647"/>
      <c r="PBW144" s="3648"/>
      <c r="PBX144" s="3646"/>
      <c r="PBY144" s="3647"/>
      <c r="PBZ144" s="3646"/>
      <c r="PCA144" s="3643"/>
      <c r="PCB144" s="3643"/>
      <c r="PCC144" s="3647"/>
      <c r="PCD144" s="3642"/>
      <c r="PCE144" s="3643"/>
      <c r="PCF144" s="3642"/>
      <c r="PCG144" s="3643"/>
      <c r="PCH144" s="3643"/>
      <c r="PCI144" s="3643"/>
      <c r="PCJ144" s="3643"/>
      <c r="PCK144" s="3644"/>
      <c r="PCL144" s="3645"/>
      <c r="PCM144" s="2386"/>
      <c r="PCN144" s="3646"/>
      <c r="PCO144" s="3647"/>
      <c r="PCP144" s="3648"/>
      <c r="PCQ144" s="3646"/>
      <c r="PCR144" s="3647"/>
      <c r="PCS144" s="3646"/>
      <c r="PCT144" s="3643"/>
      <c r="PCU144" s="3643"/>
      <c r="PCV144" s="3647"/>
      <c r="PCW144" s="3642"/>
      <c r="PCX144" s="3643"/>
      <c r="PCY144" s="3642"/>
      <c r="PCZ144" s="3643"/>
      <c r="PDA144" s="3643"/>
      <c r="PDB144" s="3643"/>
      <c r="PDC144" s="3643"/>
      <c r="PDD144" s="3644"/>
      <c r="PDE144" s="3645"/>
      <c r="PDF144" s="2386"/>
      <c r="PDG144" s="3646"/>
      <c r="PDH144" s="3647"/>
      <c r="PDI144" s="3648"/>
      <c r="PDJ144" s="3646"/>
      <c r="PDK144" s="3647"/>
      <c r="PDL144" s="3646"/>
      <c r="PDM144" s="3643"/>
      <c r="PDN144" s="3643"/>
      <c r="PDO144" s="3647"/>
      <c r="PDP144" s="3642"/>
      <c r="PDQ144" s="3643"/>
      <c r="PDR144" s="3642"/>
      <c r="PDS144" s="3643"/>
      <c r="PDT144" s="3643"/>
      <c r="PDU144" s="3643"/>
      <c r="PDV144" s="3643"/>
      <c r="PDW144" s="3644"/>
      <c r="PDX144" s="3645"/>
      <c r="PDY144" s="2386"/>
      <c r="PDZ144" s="3646"/>
      <c r="PEA144" s="3647"/>
      <c r="PEB144" s="3648"/>
      <c r="PEC144" s="3646"/>
      <c r="PED144" s="3647"/>
      <c r="PEE144" s="3646"/>
      <c r="PEF144" s="3643"/>
      <c r="PEG144" s="3643"/>
      <c r="PEH144" s="3647"/>
      <c r="PEI144" s="3642"/>
      <c r="PEJ144" s="3643"/>
      <c r="PEK144" s="3642"/>
      <c r="PEL144" s="3643"/>
      <c r="PEM144" s="3643"/>
      <c r="PEN144" s="3643"/>
      <c r="PEO144" s="3643"/>
      <c r="PEP144" s="3644"/>
      <c r="PEQ144" s="3645"/>
      <c r="PER144" s="2386"/>
      <c r="PES144" s="3646"/>
      <c r="PET144" s="3647"/>
      <c r="PEU144" s="3648"/>
      <c r="PEV144" s="3646"/>
      <c r="PEW144" s="3647"/>
      <c r="PEX144" s="3646"/>
      <c r="PEY144" s="3643"/>
      <c r="PEZ144" s="3643"/>
      <c r="PFA144" s="3647"/>
      <c r="PFB144" s="3642"/>
      <c r="PFC144" s="3643"/>
      <c r="PFD144" s="3642"/>
      <c r="PFE144" s="3643"/>
      <c r="PFF144" s="3643"/>
      <c r="PFG144" s="3643"/>
      <c r="PFH144" s="3643"/>
      <c r="PFI144" s="3644"/>
      <c r="PFJ144" s="3645"/>
      <c r="PFK144" s="2386"/>
      <c r="PFL144" s="3646"/>
      <c r="PFM144" s="3647"/>
      <c r="PFN144" s="3648"/>
      <c r="PFO144" s="3646"/>
      <c r="PFP144" s="3647"/>
      <c r="PFQ144" s="3646"/>
      <c r="PFR144" s="3643"/>
      <c r="PFS144" s="3643"/>
      <c r="PFT144" s="3647"/>
      <c r="PFU144" s="3642"/>
      <c r="PFV144" s="3643"/>
      <c r="PFW144" s="3642"/>
      <c r="PFX144" s="3643"/>
      <c r="PFY144" s="3643"/>
      <c r="PFZ144" s="3643"/>
      <c r="PGA144" s="3643"/>
      <c r="PGB144" s="3644"/>
      <c r="PGC144" s="3645"/>
      <c r="PGD144" s="2386"/>
      <c r="PGE144" s="3646"/>
      <c r="PGF144" s="3647"/>
      <c r="PGG144" s="3648"/>
      <c r="PGH144" s="3646"/>
      <c r="PGI144" s="3647"/>
      <c r="PGJ144" s="3646"/>
      <c r="PGK144" s="3643"/>
      <c r="PGL144" s="3643"/>
      <c r="PGM144" s="3647"/>
      <c r="PGN144" s="3642"/>
      <c r="PGO144" s="3643"/>
      <c r="PGP144" s="3642"/>
      <c r="PGQ144" s="3643"/>
      <c r="PGR144" s="3643"/>
      <c r="PGS144" s="3643"/>
      <c r="PGT144" s="3643"/>
      <c r="PGU144" s="3644"/>
      <c r="PGV144" s="3645"/>
      <c r="PGW144" s="2386"/>
      <c r="PGX144" s="3646"/>
      <c r="PGY144" s="3647"/>
      <c r="PGZ144" s="3648"/>
      <c r="PHA144" s="3646"/>
      <c r="PHB144" s="3647"/>
      <c r="PHC144" s="3646"/>
      <c r="PHD144" s="3643"/>
      <c r="PHE144" s="3643"/>
      <c r="PHF144" s="3647"/>
      <c r="PHG144" s="3642"/>
      <c r="PHH144" s="3643"/>
      <c r="PHI144" s="3642"/>
      <c r="PHJ144" s="3643"/>
      <c r="PHK144" s="3643"/>
      <c r="PHL144" s="3643"/>
      <c r="PHM144" s="3643"/>
      <c r="PHN144" s="3644"/>
      <c r="PHO144" s="3645"/>
      <c r="PHP144" s="2386"/>
      <c r="PHQ144" s="3646"/>
      <c r="PHR144" s="3647"/>
      <c r="PHS144" s="3648"/>
      <c r="PHT144" s="3646"/>
      <c r="PHU144" s="3647"/>
      <c r="PHV144" s="3646"/>
      <c r="PHW144" s="3643"/>
      <c r="PHX144" s="3643"/>
      <c r="PHY144" s="3647"/>
      <c r="PHZ144" s="3642"/>
      <c r="PIA144" s="3643"/>
      <c r="PIB144" s="3642"/>
      <c r="PIC144" s="3643"/>
      <c r="PID144" s="3643"/>
      <c r="PIE144" s="3643"/>
      <c r="PIF144" s="3643"/>
      <c r="PIG144" s="3644"/>
      <c r="PIH144" s="3645"/>
      <c r="PII144" s="2386"/>
      <c r="PIJ144" s="3646"/>
      <c r="PIK144" s="3647"/>
      <c r="PIL144" s="3648"/>
      <c r="PIM144" s="3646"/>
      <c r="PIN144" s="3647"/>
      <c r="PIO144" s="3646"/>
      <c r="PIP144" s="3643"/>
      <c r="PIQ144" s="3643"/>
      <c r="PIR144" s="3647"/>
      <c r="PIS144" s="3642"/>
      <c r="PIT144" s="3643"/>
      <c r="PIU144" s="3642"/>
      <c r="PIV144" s="3643"/>
      <c r="PIW144" s="3643"/>
      <c r="PIX144" s="3643"/>
      <c r="PIY144" s="3643"/>
      <c r="PIZ144" s="3644"/>
      <c r="PJA144" s="3645"/>
      <c r="PJB144" s="2386"/>
      <c r="PJC144" s="3646"/>
      <c r="PJD144" s="3647"/>
      <c r="PJE144" s="3648"/>
      <c r="PJF144" s="3646"/>
      <c r="PJG144" s="3647"/>
      <c r="PJH144" s="3646"/>
      <c r="PJI144" s="3643"/>
      <c r="PJJ144" s="3643"/>
      <c r="PJK144" s="3647"/>
      <c r="PJL144" s="3642"/>
      <c r="PJM144" s="3643"/>
      <c r="PJN144" s="3642"/>
      <c r="PJO144" s="3643"/>
      <c r="PJP144" s="3643"/>
      <c r="PJQ144" s="3643"/>
      <c r="PJR144" s="3643"/>
      <c r="PJS144" s="3644"/>
      <c r="PJT144" s="3645"/>
      <c r="PJU144" s="2386"/>
      <c r="PJV144" s="3646"/>
      <c r="PJW144" s="3647"/>
      <c r="PJX144" s="3648"/>
      <c r="PJY144" s="3646"/>
      <c r="PJZ144" s="3647"/>
      <c r="PKA144" s="3646"/>
      <c r="PKB144" s="3643"/>
      <c r="PKC144" s="3643"/>
      <c r="PKD144" s="3647"/>
      <c r="PKE144" s="3642"/>
      <c r="PKF144" s="3643"/>
      <c r="PKG144" s="3642"/>
      <c r="PKH144" s="3643"/>
      <c r="PKI144" s="3643"/>
      <c r="PKJ144" s="3643"/>
      <c r="PKK144" s="3643"/>
      <c r="PKL144" s="3644"/>
      <c r="PKM144" s="3645"/>
      <c r="PKN144" s="2386"/>
      <c r="PKO144" s="3646"/>
      <c r="PKP144" s="3647"/>
      <c r="PKQ144" s="3648"/>
      <c r="PKR144" s="3646"/>
      <c r="PKS144" s="3647"/>
      <c r="PKT144" s="3646"/>
      <c r="PKU144" s="3643"/>
      <c r="PKV144" s="3643"/>
      <c r="PKW144" s="3647"/>
      <c r="PKX144" s="3642"/>
      <c r="PKY144" s="3643"/>
      <c r="PKZ144" s="3642"/>
      <c r="PLA144" s="3643"/>
      <c r="PLB144" s="3643"/>
      <c r="PLC144" s="3643"/>
      <c r="PLD144" s="3643"/>
      <c r="PLE144" s="3644"/>
      <c r="PLF144" s="3645"/>
      <c r="PLG144" s="2386"/>
      <c r="PLH144" s="3646"/>
      <c r="PLI144" s="3647"/>
      <c r="PLJ144" s="3648"/>
      <c r="PLK144" s="3646"/>
      <c r="PLL144" s="3647"/>
      <c r="PLM144" s="3646"/>
      <c r="PLN144" s="3643"/>
      <c r="PLO144" s="3643"/>
      <c r="PLP144" s="3647"/>
      <c r="PLQ144" s="3642"/>
      <c r="PLR144" s="3643"/>
      <c r="PLS144" s="3642"/>
      <c r="PLT144" s="3643"/>
      <c r="PLU144" s="3643"/>
      <c r="PLV144" s="3643"/>
      <c r="PLW144" s="3643"/>
      <c r="PLX144" s="3644"/>
      <c r="PLY144" s="3645"/>
      <c r="PLZ144" s="2386"/>
      <c r="PMA144" s="3646"/>
      <c r="PMB144" s="3647"/>
      <c r="PMC144" s="3648"/>
      <c r="PMD144" s="3646"/>
      <c r="PME144" s="3647"/>
      <c r="PMF144" s="3646"/>
      <c r="PMG144" s="3643"/>
      <c r="PMH144" s="3643"/>
      <c r="PMI144" s="3647"/>
      <c r="PMJ144" s="3642"/>
      <c r="PMK144" s="3643"/>
      <c r="PML144" s="3642"/>
      <c r="PMM144" s="3643"/>
      <c r="PMN144" s="3643"/>
      <c r="PMO144" s="3643"/>
      <c r="PMP144" s="3643"/>
      <c r="PMQ144" s="3644"/>
      <c r="PMR144" s="3645"/>
      <c r="PMS144" s="2386"/>
      <c r="PMT144" s="3646"/>
      <c r="PMU144" s="3647"/>
      <c r="PMV144" s="3648"/>
      <c r="PMW144" s="3646"/>
      <c r="PMX144" s="3647"/>
      <c r="PMY144" s="3646"/>
      <c r="PMZ144" s="3643"/>
      <c r="PNA144" s="3643"/>
      <c r="PNB144" s="3647"/>
      <c r="PNC144" s="3642"/>
      <c r="PND144" s="3643"/>
      <c r="PNE144" s="3642"/>
      <c r="PNF144" s="3643"/>
      <c r="PNG144" s="3643"/>
      <c r="PNH144" s="3643"/>
      <c r="PNI144" s="3643"/>
      <c r="PNJ144" s="3644"/>
      <c r="PNK144" s="3645"/>
      <c r="PNL144" s="2386"/>
      <c r="PNM144" s="3646"/>
      <c r="PNN144" s="3647"/>
      <c r="PNO144" s="3648"/>
      <c r="PNP144" s="3646"/>
      <c r="PNQ144" s="3647"/>
      <c r="PNR144" s="3646"/>
      <c r="PNS144" s="3643"/>
      <c r="PNT144" s="3643"/>
      <c r="PNU144" s="3647"/>
      <c r="PNV144" s="3642"/>
      <c r="PNW144" s="3643"/>
      <c r="PNX144" s="3642"/>
      <c r="PNY144" s="3643"/>
      <c r="PNZ144" s="3643"/>
      <c r="POA144" s="3643"/>
      <c r="POB144" s="3643"/>
      <c r="POC144" s="3644"/>
      <c r="POD144" s="3645"/>
      <c r="POE144" s="2386"/>
      <c r="POF144" s="3646"/>
      <c r="POG144" s="3647"/>
      <c r="POH144" s="3648"/>
      <c r="POI144" s="3646"/>
      <c r="POJ144" s="3647"/>
      <c r="POK144" s="3646"/>
      <c r="POL144" s="3643"/>
      <c r="POM144" s="3643"/>
      <c r="PON144" s="3647"/>
      <c r="POO144" s="3642"/>
      <c r="POP144" s="3643"/>
      <c r="POQ144" s="3642"/>
      <c r="POR144" s="3643"/>
      <c r="POS144" s="3643"/>
      <c r="POT144" s="3643"/>
      <c r="POU144" s="3643"/>
      <c r="POV144" s="3644"/>
      <c r="POW144" s="3645"/>
      <c r="POX144" s="2386"/>
      <c r="POY144" s="3646"/>
      <c r="POZ144" s="3647"/>
      <c r="PPA144" s="3648"/>
      <c r="PPB144" s="3646"/>
      <c r="PPC144" s="3647"/>
      <c r="PPD144" s="3646"/>
      <c r="PPE144" s="3643"/>
      <c r="PPF144" s="3643"/>
      <c r="PPG144" s="3647"/>
      <c r="PPH144" s="3642"/>
      <c r="PPI144" s="3643"/>
      <c r="PPJ144" s="3642"/>
      <c r="PPK144" s="3643"/>
      <c r="PPL144" s="3643"/>
      <c r="PPM144" s="3643"/>
      <c r="PPN144" s="3643"/>
      <c r="PPO144" s="3644"/>
      <c r="PPP144" s="3645"/>
      <c r="PPQ144" s="2386"/>
      <c r="PPR144" s="3646"/>
      <c r="PPS144" s="3647"/>
      <c r="PPT144" s="3648"/>
      <c r="PPU144" s="3646"/>
      <c r="PPV144" s="3647"/>
      <c r="PPW144" s="3646"/>
      <c r="PPX144" s="3643"/>
      <c r="PPY144" s="3643"/>
      <c r="PPZ144" s="3647"/>
      <c r="PQA144" s="3642"/>
      <c r="PQB144" s="3643"/>
      <c r="PQC144" s="3642"/>
      <c r="PQD144" s="3643"/>
      <c r="PQE144" s="3643"/>
      <c r="PQF144" s="3643"/>
      <c r="PQG144" s="3643"/>
      <c r="PQH144" s="3644"/>
      <c r="PQI144" s="3645"/>
      <c r="PQJ144" s="2386"/>
      <c r="PQK144" s="3646"/>
      <c r="PQL144" s="3647"/>
      <c r="PQM144" s="3648"/>
      <c r="PQN144" s="3646"/>
      <c r="PQO144" s="3647"/>
      <c r="PQP144" s="3646"/>
      <c r="PQQ144" s="3643"/>
      <c r="PQR144" s="3643"/>
      <c r="PQS144" s="3647"/>
      <c r="PQT144" s="3642"/>
      <c r="PQU144" s="3643"/>
      <c r="PQV144" s="3642"/>
      <c r="PQW144" s="3643"/>
      <c r="PQX144" s="3643"/>
      <c r="PQY144" s="3643"/>
      <c r="PQZ144" s="3643"/>
      <c r="PRA144" s="3644"/>
      <c r="PRB144" s="3645"/>
      <c r="PRC144" s="2386"/>
      <c r="PRD144" s="3646"/>
      <c r="PRE144" s="3647"/>
      <c r="PRF144" s="3648"/>
      <c r="PRG144" s="3646"/>
      <c r="PRH144" s="3647"/>
      <c r="PRI144" s="3646"/>
      <c r="PRJ144" s="3643"/>
      <c r="PRK144" s="3643"/>
      <c r="PRL144" s="3647"/>
      <c r="PRM144" s="3642"/>
      <c r="PRN144" s="3643"/>
      <c r="PRO144" s="3642"/>
      <c r="PRP144" s="3643"/>
      <c r="PRQ144" s="3643"/>
      <c r="PRR144" s="3643"/>
      <c r="PRS144" s="3643"/>
      <c r="PRT144" s="3644"/>
      <c r="PRU144" s="3645"/>
      <c r="PRV144" s="2386"/>
      <c r="PRW144" s="3646"/>
      <c r="PRX144" s="3647"/>
      <c r="PRY144" s="3648"/>
      <c r="PRZ144" s="3646"/>
      <c r="PSA144" s="3647"/>
      <c r="PSB144" s="3646"/>
      <c r="PSC144" s="3643"/>
      <c r="PSD144" s="3643"/>
      <c r="PSE144" s="3647"/>
      <c r="PSF144" s="3642"/>
      <c r="PSG144" s="3643"/>
      <c r="PSH144" s="3642"/>
      <c r="PSI144" s="3643"/>
      <c r="PSJ144" s="3643"/>
      <c r="PSK144" s="3643"/>
      <c r="PSL144" s="3643"/>
      <c r="PSM144" s="3644"/>
      <c r="PSN144" s="3645"/>
      <c r="PSO144" s="2386"/>
      <c r="PSP144" s="3646"/>
      <c r="PSQ144" s="3647"/>
      <c r="PSR144" s="3648"/>
      <c r="PSS144" s="3646"/>
      <c r="PST144" s="3647"/>
      <c r="PSU144" s="3646"/>
      <c r="PSV144" s="3643"/>
      <c r="PSW144" s="3643"/>
      <c r="PSX144" s="3647"/>
      <c r="PSY144" s="3642"/>
      <c r="PSZ144" s="3643"/>
      <c r="PTA144" s="3642"/>
      <c r="PTB144" s="3643"/>
      <c r="PTC144" s="3643"/>
      <c r="PTD144" s="3643"/>
      <c r="PTE144" s="3643"/>
      <c r="PTF144" s="3644"/>
      <c r="PTG144" s="3645"/>
      <c r="PTH144" s="2386"/>
      <c r="PTI144" s="3646"/>
      <c r="PTJ144" s="3647"/>
      <c r="PTK144" s="3648"/>
      <c r="PTL144" s="3646"/>
      <c r="PTM144" s="3647"/>
      <c r="PTN144" s="3646"/>
      <c r="PTO144" s="3643"/>
      <c r="PTP144" s="3643"/>
      <c r="PTQ144" s="3647"/>
      <c r="PTR144" s="3642"/>
      <c r="PTS144" s="3643"/>
      <c r="PTT144" s="3642"/>
      <c r="PTU144" s="3643"/>
      <c r="PTV144" s="3643"/>
      <c r="PTW144" s="3643"/>
      <c r="PTX144" s="3643"/>
      <c r="PTY144" s="3644"/>
      <c r="PTZ144" s="3645"/>
      <c r="PUA144" s="2386"/>
      <c r="PUB144" s="3646"/>
      <c r="PUC144" s="3647"/>
      <c r="PUD144" s="3648"/>
      <c r="PUE144" s="3646"/>
      <c r="PUF144" s="3647"/>
      <c r="PUG144" s="3646"/>
      <c r="PUH144" s="3643"/>
      <c r="PUI144" s="3643"/>
      <c r="PUJ144" s="3647"/>
      <c r="PUK144" s="3642"/>
      <c r="PUL144" s="3643"/>
      <c r="PUM144" s="3642"/>
      <c r="PUN144" s="3643"/>
      <c r="PUO144" s="3643"/>
      <c r="PUP144" s="3643"/>
      <c r="PUQ144" s="3643"/>
      <c r="PUR144" s="3644"/>
      <c r="PUS144" s="3645"/>
      <c r="PUT144" s="2386"/>
      <c r="PUU144" s="3646"/>
      <c r="PUV144" s="3647"/>
      <c r="PUW144" s="3648"/>
      <c r="PUX144" s="3646"/>
      <c r="PUY144" s="3647"/>
      <c r="PUZ144" s="3646"/>
      <c r="PVA144" s="3643"/>
      <c r="PVB144" s="3643"/>
      <c r="PVC144" s="3647"/>
      <c r="PVD144" s="3642"/>
      <c r="PVE144" s="3643"/>
      <c r="PVF144" s="3642"/>
      <c r="PVG144" s="3643"/>
      <c r="PVH144" s="3643"/>
      <c r="PVI144" s="3643"/>
      <c r="PVJ144" s="3643"/>
      <c r="PVK144" s="3644"/>
      <c r="PVL144" s="3645"/>
      <c r="PVM144" s="2386"/>
      <c r="PVN144" s="3646"/>
      <c r="PVO144" s="3647"/>
      <c r="PVP144" s="3648"/>
      <c r="PVQ144" s="3646"/>
      <c r="PVR144" s="3647"/>
      <c r="PVS144" s="3646"/>
      <c r="PVT144" s="3643"/>
      <c r="PVU144" s="3643"/>
      <c r="PVV144" s="3647"/>
      <c r="PVW144" s="3642"/>
      <c r="PVX144" s="3643"/>
      <c r="PVY144" s="3642"/>
      <c r="PVZ144" s="3643"/>
      <c r="PWA144" s="3643"/>
      <c r="PWB144" s="3643"/>
      <c r="PWC144" s="3643"/>
      <c r="PWD144" s="3644"/>
      <c r="PWE144" s="3645"/>
      <c r="PWF144" s="2386"/>
      <c r="PWG144" s="3646"/>
      <c r="PWH144" s="3647"/>
      <c r="PWI144" s="3648"/>
      <c r="PWJ144" s="3646"/>
      <c r="PWK144" s="3647"/>
      <c r="PWL144" s="3646"/>
      <c r="PWM144" s="3643"/>
      <c r="PWN144" s="3643"/>
      <c r="PWO144" s="3647"/>
      <c r="PWP144" s="3642"/>
      <c r="PWQ144" s="3643"/>
      <c r="PWR144" s="3642"/>
      <c r="PWS144" s="3643"/>
      <c r="PWT144" s="3643"/>
      <c r="PWU144" s="3643"/>
      <c r="PWV144" s="3643"/>
      <c r="PWW144" s="3644"/>
      <c r="PWX144" s="3645"/>
      <c r="PWY144" s="2386"/>
      <c r="PWZ144" s="3646"/>
      <c r="PXA144" s="3647"/>
      <c r="PXB144" s="3648"/>
      <c r="PXC144" s="3646"/>
      <c r="PXD144" s="3647"/>
      <c r="PXE144" s="3646"/>
      <c r="PXF144" s="3643"/>
      <c r="PXG144" s="3643"/>
      <c r="PXH144" s="3647"/>
      <c r="PXI144" s="3642"/>
      <c r="PXJ144" s="3643"/>
      <c r="PXK144" s="3642"/>
      <c r="PXL144" s="3643"/>
      <c r="PXM144" s="3643"/>
      <c r="PXN144" s="3643"/>
      <c r="PXO144" s="3643"/>
      <c r="PXP144" s="3644"/>
      <c r="PXQ144" s="3645"/>
      <c r="PXR144" s="2386"/>
      <c r="PXS144" s="3646"/>
      <c r="PXT144" s="3647"/>
      <c r="PXU144" s="3648"/>
      <c r="PXV144" s="3646"/>
      <c r="PXW144" s="3647"/>
      <c r="PXX144" s="3646"/>
      <c r="PXY144" s="3643"/>
      <c r="PXZ144" s="3643"/>
      <c r="PYA144" s="3647"/>
      <c r="PYB144" s="3642"/>
      <c r="PYC144" s="3643"/>
      <c r="PYD144" s="3642"/>
      <c r="PYE144" s="3643"/>
      <c r="PYF144" s="3643"/>
      <c r="PYG144" s="3643"/>
      <c r="PYH144" s="3643"/>
      <c r="PYI144" s="3644"/>
      <c r="PYJ144" s="3645"/>
      <c r="PYK144" s="2386"/>
      <c r="PYL144" s="3646"/>
      <c r="PYM144" s="3647"/>
      <c r="PYN144" s="3648"/>
      <c r="PYO144" s="3646"/>
      <c r="PYP144" s="3647"/>
      <c r="PYQ144" s="3646"/>
      <c r="PYR144" s="3643"/>
      <c r="PYS144" s="3643"/>
      <c r="PYT144" s="3647"/>
      <c r="PYU144" s="3642"/>
      <c r="PYV144" s="3643"/>
      <c r="PYW144" s="3642"/>
      <c r="PYX144" s="3643"/>
      <c r="PYY144" s="3643"/>
      <c r="PYZ144" s="3643"/>
      <c r="PZA144" s="3643"/>
      <c r="PZB144" s="3644"/>
      <c r="PZC144" s="3645"/>
      <c r="PZD144" s="2386"/>
      <c r="PZE144" s="3646"/>
      <c r="PZF144" s="3647"/>
      <c r="PZG144" s="3648"/>
      <c r="PZH144" s="3646"/>
      <c r="PZI144" s="3647"/>
      <c r="PZJ144" s="3646"/>
      <c r="PZK144" s="3643"/>
      <c r="PZL144" s="3643"/>
      <c r="PZM144" s="3647"/>
      <c r="PZN144" s="3642"/>
      <c r="PZO144" s="3643"/>
      <c r="PZP144" s="3642"/>
      <c r="PZQ144" s="3643"/>
      <c r="PZR144" s="3643"/>
      <c r="PZS144" s="3643"/>
      <c r="PZT144" s="3643"/>
      <c r="PZU144" s="3644"/>
      <c r="PZV144" s="3645"/>
      <c r="PZW144" s="2386"/>
      <c r="PZX144" s="3646"/>
      <c r="PZY144" s="3647"/>
      <c r="PZZ144" s="3648"/>
      <c r="QAA144" s="3646"/>
      <c r="QAB144" s="3647"/>
      <c r="QAC144" s="3646"/>
      <c r="QAD144" s="3643"/>
      <c r="QAE144" s="3643"/>
      <c r="QAF144" s="3647"/>
      <c r="QAG144" s="3642"/>
      <c r="QAH144" s="3643"/>
      <c r="QAI144" s="3642"/>
      <c r="QAJ144" s="3643"/>
      <c r="QAK144" s="3643"/>
      <c r="QAL144" s="3643"/>
      <c r="QAM144" s="3643"/>
      <c r="QAN144" s="3644"/>
      <c r="QAO144" s="3645"/>
      <c r="QAP144" s="2386"/>
      <c r="QAQ144" s="3646"/>
      <c r="QAR144" s="3647"/>
      <c r="QAS144" s="3648"/>
      <c r="QAT144" s="3646"/>
      <c r="QAU144" s="3647"/>
      <c r="QAV144" s="3646"/>
      <c r="QAW144" s="3643"/>
      <c r="QAX144" s="3643"/>
      <c r="QAY144" s="3647"/>
      <c r="QAZ144" s="3642"/>
      <c r="QBA144" s="3643"/>
      <c r="QBB144" s="3642"/>
      <c r="QBC144" s="3643"/>
      <c r="QBD144" s="3643"/>
      <c r="QBE144" s="3643"/>
      <c r="QBF144" s="3643"/>
      <c r="QBG144" s="3644"/>
      <c r="QBH144" s="3645"/>
      <c r="QBI144" s="2386"/>
      <c r="QBJ144" s="3646"/>
      <c r="QBK144" s="3647"/>
      <c r="QBL144" s="3648"/>
      <c r="QBM144" s="3646"/>
      <c r="QBN144" s="3647"/>
      <c r="QBO144" s="3646"/>
      <c r="QBP144" s="3643"/>
      <c r="QBQ144" s="3643"/>
      <c r="QBR144" s="3647"/>
      <c r="QBS144" s="3642"/>
      <c r="QBT144" s="3643"/>
      <c r="QBU144" s="3642"/>
      <c r="QBV144" s="3643"/>
      <c r="QBW144" s="3643"/>
      <c r="QBX144" s="3643"/>
      <c r="QBY144" s="3643"/>
      <c r="QBZ144" s="3644"/>
      <c r="QCA144" s="3645"/>
      <c r="QCB144" s="2386"/>
      <c r="QCC144" s="3646"/>
      <c r="QCD144" s="3647"/>
      <c r="QCE144" s="3648"/>
      <c r="QCF144" s="3646"/>
      <c r="QCG144" s="3647"/>
      <c r="QCH144" s="3646"/>
      <c r="QCI144" s="3643"/>
      <c r="QCJ144" s="3643"/>
      <c r="QCK144" s="3647"/>
      <c r="QCL144" s="3642"/>
      <c r="QCM144" s="3643"/>
      <c r="QCN144" s="3642"/>
      <c r="QCO144" s="3643"/>
      <c r="QCP144" s="3643"/>
      <c r="QCQ144" s="3643"/>
      <c r="QCR144" s="3643"/>
      <c r="QCS144" s="3644"/>
      <c r="QCT144" s="3645"/>
      <c r="QCU144" s="2386"/>
      <c r="QCV144" s="3646"/>
      <c r="QCW144" s="3647"/>
      <c r="QCX144" s="3648"/>
      <c r="QCY144" s="3646"/>
      <c r="QCZ144" s="3647"/>
      <c r="QDA144" s="3646"/>
      <c r="QDB144" s="3643"/>
      <c r="QDC144" s="3643"/>
      <c r="QDD144" s="3647"/>
      <c r="QDE144" s="3642"/>
      <c r="QDF144" s="3643"/>
      <c r="QDG144" s="3642"/>
      <c r="QDH144" s="3643"/>
      <c r="QDI144" s="3643"/>
      <c r="QDJ144" s="3643"/>
      <c r="QDK144" s="3643"/>
      <c r="QDL144" s="3644"/>
      <c r="QDM144" s="3645"/>
      <c r="QDN144" s="2386"/>
      <c r="QDO144" s="3646"/>
      <c r="QDP144" s="3647"/>
      <c r="QDQ144" s="3648"/>
      <c r="QDR144" s="3646"/>
      <c r="QDS144" s="3647"/>
      <c r="QDT144" s="3646"/>
      <c r="QDU144" s="3643"/>
      <c r="QDV144" s="3643"/>
      <c r="QDW144" s="3647"/>
      <c r="QDX144" s="3642"/>
      <c r="QDY144" s="3643"/>
      <c r="QDZ144" s="3642"/>
      <c r="QEA144" s="3643"/>
      <c r="QEB144" s="3643"/>
      <c r="QEC144" s="3643"/>
      <c r="QED144" s="3643"/>
      <c r="QEE144" s="3644"/>
      <c r="QEF144" s="3645"/>
      <c r="QEG144" s="2386"/>
      <c r="QEH144" s="3646"/>
      <c r="QEI144" s="3647"/>
      <c r="QEJ144" s="3648"/>
      <c r="QEK144" s="3646"/>
      <c r="QEL144" s="3647"/>
      <c r="QEM144" s="3646"/>
      <c r="QEN144" s="3643"/>
      <c r="QEO144" s="3643"/>
      <c r="QEP144" s="3647"/>
      <c r="QEQ144" s="3642"/>
      <c r="QER144" s="3643"/>
      <c r="QES144" s="3642"/>
      <c r="QET144" s="3643"/>
      <c r="QEU144" s="3643"/>
      <c r="QEV144" s="3643"/>
      <c r="QEW144" s="3643"/>
      <c r="QEX144" s="3644"/>
      <c r="QEY144" s="3645"/>
      <c r="QEZ144" s="2386"/>
      <c r="QFA144" s="3646"/>
      <c r="QFB144" s="3647"/>
      <c r="QFC144" s="3648"/>
      <c r="QFD144" s="3646"/>
      <c r="QFE144" s="3647"/>
      <c r="QFF144" s="3646"/>
      <c r="QFG144" s="3643"/>
      <c r="QFH144" s="3643"/>
      <c r="QFI144" s="3647"/>
      <c r="QFJ144" s="3642"/>
      <c r="QFK144" s="3643"/>
      <c r="QFL144" s="3642"/>
      <c r="QFM144" s="3643"/>
      <c r="QFN144" s="3643"/>
      <c r="QFO144" s="3643"/>
      <c r="QFP144" s="3643"/>
      <c r="QFQ144" s="3644"/>
      <c r="QFR144" s="3645"/>
      <c r="QFS144" s="2386"/>
      <c r="QFT144" s="3646"/>
      <c r="QFU144" s="3647"/>
      <c r="QFV144" s="3648"/>
      <c r="QFW144" s="3646"/>
      <c r="QFX144" s="3647"/>
      <c r="QFY144" s="3646"/>
      <c r="QFZ144" s="3643"/>
      <c r="QGA144" s="3643"/>
      <c r="QGB144" s="3647"/>
      <c r="QGC144" s="3642"/>
      <c r="QGD144" s="3643"/>
      <c r="QGE144" s="3642"/>
      <c r="QGF144" s="3643"/>
      <c r="QGG144" s="3643"/>
      <c r="QGH144" s="3643"/>
      <c r="QGI144" s="3643"/>
      <c r="QGJ144" s="3644"/>
      <c r="QGK144" s="3645"/>
      <c r="QGL144" s="2386"/>
      <c r="QGM144" s="3646"/>
      <c r="QGN144" s="3647"/>
      <c r="QGO144" s="3648"/>
      <c r="QGP144" s="3646"/>
      <c r="QGQ144" s="3647"/>
      <c r="QGR144" s="3646"/>
      <c r="QGS144" s="3643"/>
      <c r="QGT144" s="3643"/>
      <c r="QGU144" s="3647"/>
      <c r="QGV144" s="3642"/>
      <c r="QGW144" s="3643"/>
      <c r="QGX144" s="3642"/>
      <c r="QGY144" s="3643"/>
      <c r="QGZ144" s="3643"/>
      <c r="QHA144" s="3643"/>
      <c r="QHB144" s="3643"/>
      <c r="QHC144" s="3644"/>
      <c r="QHD144" s="3645"/>
      <c r="QHE144" s="2386"/>
      <c r="QHF144" s="3646"/>
      <c r="QHG144" s="3647"/>
      <c r="QHH144" s="3648"/>
      <c r="QHI144" s="3646"/>
      <c r="QHJ144" s="3647"/>
      <c r="QHK144" s="3646"/>
      <c r="QHL144" s="3643"/>
      <c r="QHM144" s="3643"/>
      <c r="QHN144" s="3647"/>
      <c r="QHO144" s="3642"/>
      <c r="QHP144" s="3643"/>
      <c r="QHQ144" s="3642"/>
      <c r="QHR144" s="3643"/>
      <c r="QHS144" s="3643"/>
      <c r="QHT144" s="3643"/>
      <c r="QHU144" s="3643"/>
      <c r="QHV144" s="3644"/>
      <c r="QHW144" s="3645"/>
      <c r="QHX144" s="2386"/>
      <c r="QHY144" s="3646"/>
      <c r="QHZ144" s="3647"/>
      <c r="QIA144" s="3648"/>
      <c r="QIB144" s="3646"/>
      <c r="QIC144" s="3647"/>
      <c r="QID144" s="3646"/>
      <c r="QIE144" s="3643"/>
      <c r="QIF144" s="3643"/>
      <c r="QIG144" s="3647"/>
      <c r="QIH144" s="3642"/>
      <c r="QII144" s="3643"/>
      <c r="QIJ144" s="3642"/>
      <c r="QIK144" s="3643"/>
      <c r="QIL144" s="3643"/>
      <c r="QIM144" s="3643"/>
      <c r="QIN144" s="3643"/>
      <c r="QIO144" s="3644"/>
      <c r="QIP144" s="3645"/>
      <c r="QIQ144" s="2386"/>
      <c r="QIR144" s="3646"/>
      <c r="QIS144" s="3647"/>
      <c r="QIT144" s="3648"/>
      <c r="QIU144" s="3646"/>
      <c r="QIV144" s="3647"/>
      <c r="QIW144" s="3646"/>
      <c r="QIX144" s="3643"/>
      <c r="QIY144" s="3643"/>
      <c r="QIZ144" s="3647"/>
      <c r="QJA144" s="3642"/>
      <c r="QJB144" s="3643"/>
      <c r="QJC144" s="3642"/>
      <c r="QJD144" s="3643"/>
      <c r="QJE144" s="3643"/>
      <c r="QJF144" s="3643"/>
      <c r="QJG144" s="3643"/>
      <c r="QJH144" s="3644"/>
      <c r="QJI144" s="3645"/>
      <c r="QJJ144" s="2386"/>
      <c r="QJK144" s="3646"/>
      <c r="QJL144" s="3647"/>
      <c r="QJM144" s="3648"/>
      <c r="QJN144" s="3646"/>
      <c r="QJO144" s="3647"/>
      <c r="QJP144" s="3646"/>
      <c r="QJQ144" s="3643"/>
      <c r="QJR144" s="3643"/>
      <c r="QJS144" s="3647"/>
      <c r="QJT144" s="3642"/>
      <c r="QJU144" s="3643"/>
      <c r="QJV144" s="3642"/>
      <c r="QJW144" s="3643"/>
      <c r="QJX144" s="3643"/>
      <c r="QJY144" s="3643"/>
      <c r="QJZ144" s="3643"/>
      <c r="QKA144" s="3644"/>
      <c r="QKB144" s="3645"/>
      <c r="QKC144" s="2386"/>
      <c r="QKD144" s="3646"/>
      <c r="QKE144" s="3647"/>
      <c r="QKF144" s="3648"/>
      <c r="QKG144" s="3646"/>
      <c r="QKH144" s="3647"/>
      <c r="QKI144" s="3646"/>
      <c r="QKJ144" s="3643"/>
      <c r="QKK144" s="3643"/>
      <c r="QKL144" s="3647"/>
      <c r="QKM144" s="3642"/>
      <c r="QKN144" s="3643"/>
      <c r="QKO144" s="3642"/>
      <c r="QKP144" s="3643"/>
      <c r="QKQ144" s="3643"/>
      <c r="QKR144" s="3643"/>
      <c r="QKS144" s="3643"/>
      <c r="QKT144" s="3644"/>
      <c r="QKU144" s="3645"/>
      <c r="QKV144" s="2386"/>
      <c r="QKW144" s="3646"/>
      <c r="QKX144" s="3647"/>
      <c r="QKY144" s="3648"/>
      <c r="QKZ144" s="3646"/>
      <c r="QLA144" s="3647"/>
      <c r="QLB144" s="3646"/>
      <c r="QLC144" s="3643"/>
      <c r="QLD144" s="3643"/>
      <c r="QLE144" s="3647"/>
      <c r="QLF144" s="3642"/>
      <c r="QLG144" s="3643"/>
      <c r="QLH144" s="3642"/>
      <c r="QLI144" s="3643"/>
      <c r="QLJ144" s="3643"/>
      <c r="QLK144" s="3643"/>
      <c r="QLL144" s="3643"/>
      <c r="QLM144" s="3644"/>
      <c r="QLN144" s="3645"/>
      <c r="QLO144" s="2386"/>
      <c r="QLP144" s="3646"/>
      <c r="QLQ144" s="3647"/>
      <c r="QLR144" s="3648"/>
      <c r="QLS144" s="3646"/>
      <c r="QLT144" s="3647"/>
      <c r="QLU144" s="3646"/>
      <c r="QLV144" s="3643"/>
      <c r="QLW144" s="3643"/>
      <c r="QLX144" s="3647"/>
      <c r="QLY144" s="3642"/>
      <c r="QLZ144" s="3643"/>
      <c r="QMA144" s="3642"/>
      <c r="QMB144" s="3643"/>
      <c r="QMC144" s="3643"/>
      <c r="QMD144" s="3643"/>
      <c r="QME144" s="3643"/>
      <c r="QMF144" s="3644"/>
      <c r="QMG144" s="3645"/>
      <c r="QMH144" s="2386"/>
      <c r="QMI144" s="3646"/>
      <c r="QMJ144" s="3647"/>
      <c r="QMK144" s="3648"/>
      <c r="QML144" s="3646"/>
      <c r="QMM144" s="3647"/>
      <c r="QMN144" s="3646"/>
      <c r="QMO144" s="3643"/>
      <c r="QMP144" s="3643"/>
      <c r="QMQ144" s="3647"/>
      <c r="QMR144" s="3642"/>
      <c r="QMS144" s="3643"/>
      <c r="QMT144" s="3642"/>
      <c r="QMU144" s="3643"/>
      <c r="QMV144" s="3643"/>
      <c r="QMW144" s="3643"/>
      <c r="QMX144" s="3643"/>
      <c r="QMY144" s="3644"/>
      <c r="QMZ144" s="3645"/>
      <c r="QNA144" s="2386"/>
      <c r="QNB144" s="3646"/>
      <c r="QNC144" s="3647"/>
      <c r="QND144" s="3648"/>
      <c r="QNE144" s="3646"/>
      <c r="QNF144" s="3647"/>
      <c r="QNG144" s="3646"/>
      <c r="QNH144" s="3643"/>
      <c r="QNI144" s="3643"/>
      <c r="QNJ144" s="3647"/>
      <c r="QNK144" s="3642"/>
      <c r="QNL144" s="3643"/>
      <c r="QNM144" s="3642"/>
      <c r="QNN144" s="3643"/>
      <c r="QNO144" s="3643"/>
      <c r="QNP144" s="3643"/>
      <c r="QNQ144" s="3643"/>
      <c r="QNR144" s="3644"/>
      <c r="QNS144" s="3645"/>
      <c r="QNT144" s="2386"/>
      <c r="QNU144" s="3646"/>
      <c r="QNV144" s="3647"/>
      <c r="QNW144" s="3648"/>
      <c r="QNX144" s="3646"/>
      <c r="QNY144" s="3647"/>
      <c r="QNZ144" s="3646"/>
      <c r="QOA144" s="3643"/>
      <c r="QOB144" s="3643"/>
      <c r="QOC144" s="3647"/>
      <c r="QOD144" s="3642"/>
      <c r="QOE144" s="3643"/>
      <c r="QOF144" s="3642"/>
      <c r="QOG144" s="3643"/>
      <c r="QOH144" s="3643"/>
      <c r="QOI144" s="3643"/>
      <c r="QOJ144" s="3643"/>
      <c r="QOK144" s="3644"/>
      <c r="QOL144" s="3645"/>
      <c r="QOM144" s="2386"/>
      <c r="QON144" s="3646"/>
      <c r="QOO144" s="3647"/>
      <c r="QOP144" s="3648"/>
      <c r="QOQ144" s="3646"/>
      <c r="QOR144" s="3647"/>
      <c r="QOS144" s="3646"/>
      <c r="QOT144" s="3643"/>
      <c r="QOU144" s="3643"/>
      <c r="QOV144" s="3647"/>
      <c r="QOW144" s="3642"/>
      <c r="QOX144" s="3643"/>
      <c r="QOY144" s="3642"/>
      <c r="QOZ144" s="3643"/>
      <c r="QPA144" s="3643"/>
      <c r="QPB144" s="3643"/>
      <c r="QPC144" s="3643"/>
      <c r="QPD144" s="3644"/>
      <c r="QPE144" s="3645"/>
      <c r="QPF144" s="2386"/>
      <c r="QPG144" s="3646"/>
      <c r="QPH144" s="3647"/>
      <c r="QPI144" s="3648"/>
      <c r="QPJ144" s="3646"/>
      <c r="QPK144" s="3647"/>
      <c r="QPL144" s="3646"/>
      <c r="QPM144" s="3643"/>
      <c r="QPN144" s="3643"/>
      <c r="QPO144" s="3647"/>
      <c r="QPP144" s="3642"/>
      <c r="QPQ144" s="3643"/>
      <c r="QPR144" s="3642"/>
      <c r="QPS144" s="3643"/>
      <c r="QPT144" s="3643"/>
      <c r="QPU144" s="3643"/>
      <c r="QPV144" s="3643"/>
      <c r="QPW144" s="3644"/>
      <c r="QPX144" s="3645"/>
      <c r="QPY144" s="2386"/>
      <c r="QPZ144" s="3646"/>
      <c r="QQA144" s="3647"/>
      <c r="QQB144" s="3648"/>
      <c r="QQC144" s="3646"/>
      <c r="QQD144" s="3647"/>
      <c r="QQE144" s="3646"/>
      <c r="QQF144" s="3643"/>
      <c r="QQG144" s="3643"/>
      <c r="QQH144" s="3647"/>
      <c r="QQI144" s="3642"/>
      <c r="QQJ144" s="3643"/>
      <c r="QQK144" s="3642"/>
      <c r="QQL144" s="3643"/>
      <c r="QQM144" s="3643"/>
      <c r="QQN144" s="3643"/>
      <c r="QQO144" s="3643"/>
      <c r="QQP144" s="3644"/>
      <c r="QQQ144" s="3645"/>
      <c r="QQR144" s="2386"/>
      <c r="QQS144" s="3646"/>
      <c r="QQT144" s="3647"/>
      <c r="QQU144" s="3648"/>
      <c r="QQV144" s="3646"/>
      <c r="QQW144" s="3647"/>
      <c r="QQX144" s="3646"/>
      <c r="QQY144" s="3643"/>
      <c r="QQZ144" s="3643"/>
      <c r="QRA144" s="3647"/>
      <c r="QRB144" s="3642"/>
      <c r="QRC144" s="3643"/>
      <c r="QRD144" s="3642"/>
      <c r="QRE144" s="3643"/>
      <c r="QRF144" s="3643"/>
      <c r="QRG144" s="3643"/>
      <c r="QRH144" s="3643"/>
      <c r="QRI144" s="3644"/>
      <c r="QRJ144" s="3645"/>
      <c r="QRK144" s="2386"/>
      <c r="QRL144" s="3646"/>
      <c r="QRM144" s="3647"/>
      <c r="QRN144" s="3648"/>
      <c r="QRO144" s="3646"/>
      <c r="QRP144" s="3647"/>
      <c r="QRQ144" s="3646"/>
      <c r="QRR144" s="3643"/>
      <c r="QRS144" s="3643"/>
      <c r="QRT144" s="3647"/>
      <c r="QRU144" s="3642"/>
      <c r="QRV144" s="3643"/>
      <c r="QRW144" s="3642"/>
      <c r="QRX144" s="3643"/>
      <c r="QRY144" s="3643"/>
      <c r="QRZ144" s="3643"/>
      <c r="QSA144" s="3643"/>
      <c r="QSB144" s="3644"/>
      <c r="QSC144" s="3645"/>
      <c r="QSD144" s="2386"/>
      <c r="QSE144" s="3646"/>
      <c r="QSF144" s="3647"/>
      <c r="QSG144" s="3648"/>
      <c r="QSH144" s="3646"/>
      <c r="QSI144" s="3647"/>
      <c r="QSJ144" s="3646"/>
      <c r="QSK144" s="3643"/>
      <c r="QSL144" s="3643"/>
      <c r="QSM144" s="3647"/>
      <c r="QSN144" s="3642"/>
      <c r="QSO144" s="3643"/>
      <c r="QSP144" s="3642"/>
      <c r="QSQ144" s="3643"/>
      <c r="QSR144" s="3643"/>
      <c r="QSS144" s="3643"/>
      <c r="QST144" s="3643"/>
      <c r="QSU144" s="3644"/>
      <c r="QSV144" s="3645"/>
      <c r="QSW144" s="2386"/>
      <c r="QSX144" s="3646"/>
      <c r="QSY144" s="3647"/>
      <c r="QSZ144" s="3648"/>
      <c r="QTA144" s="3646"/>
      <c r="QTB144" s="3647"/>
      <c r="QTC144" s="3646"/>
      <c r="QTD144" s="3643"/>
      <c r="QTE144" s="3643"/>
      <c r="QTF144" s="3647"/>
      <c r="QTG144" s="3642"/>
      <c r="QTH144" s="3643"/>
      <c r="QTI144" s="3642"/>
      <c r="QTJ144" s="3643"/>
      <c r="QTK144" s="3643"/>
      <c r="QTL144" s="3643"/>
      <c r="QTM144" s="3643"/>
      <c r="QTN144" s="3644"/>
      <c r="QTO144" s="3645"/>
      <c r="QTP144" s="2386"/>
      <c r="QTQ144" s="3646"/>
      <c r="QTR144" s="3647"/>
      <c r="QTS144" s="3648"/>
      <c r="QTT144" s="3646"/>
      <c r="QTU144" s="3647"/>
      <c r="QTV144" s="3646"/>
      <c r="QTW144" s="3643"/>
      <c r="QTX144" s="3643"/>
      <c r="QTY144" s="3647"/>
      <c r="QTZ144" s="3642"/>
      <c r="QUA144" s="3643"/>
      <c r="QUB144" s="3642"/>
      <c r="QUC144" s="3643"/>
      <c r="QUD144" s="3643"/>
      <c r="QUE144" s="3643"/>
      <c r="QUF144" s="3643"/>
      <c r="QUG144" s="3644"/>
      <c r="QUH144" s="3645"/>
      <c r="QUI144" s="2386"/>
      <c r="QUJ144" s="3646"/>
      <c r="QUK144" s="3647"/>
      <c r="QUL144" s="3648"/>
      <c r="QUM144" s="3646"/>
      <c r="QUN144" s="3647"/>
      <c r="QUO144" s="3646"/>
      <c r="QUP144" s="3643"/>
      <c r="QUQ144" s="3643"/>
      <c r="QUR144" s="3647"/>
      <c r="QUS144" s="3642"/>
      <c r="QUT144" s="3643"/>
      <c r="QUU144" s="3642"/>
      <c r="QUV144" s="3643"/>
      <c r="QUW144" s="3643"/>
      <c r="QUX144" s="3643"/>
      <c r="QUY144" s="3643"/>
      <c r="QUZ144" s="3644"/>
      <c r="QVA144" s="3645"/>
      <c r="QVB144" s="2386"/>
      <c r="QVC144" s="3646"/>
      <c r="QVD144" s="3647"/>
      <c r="QVE144" s="3648"/>
      <c r="QVF144" s="3646"/>
      <c r="QVG144" s="3647"/>
      <c r="QVH144" s="3646"/>
      <c r="QVI144" s="3643"/>
      <c r="QVJ144" s="3643"/>
      <c r="QVK144" s="3647"/>
      <c r="QVL144" s="3642"/>
      <c r="QVM144" s="3643"/>
      <c r="QVN144" s="3642"/>
      <c r="QVO144" s="3643"/>
      <c r="QVP144" s="3643"/>
      <c r="QVQ144" s="3643"/>
      <c r="QVR144" s="3643"/>
      <c r="QVS144" s="3644"/>
      <c r="QVT144" s="3645"/>
      <c r="QVU144" s="2386"/>
      <c r="QVV144" s="3646"/>
      <c r="QVW144" s="3647"/>
      <c r="QVX144" s="3648"/>
      <c r="QVY144" s="3646"/>
      <c r="QVZ144" s="3647"/>
      <c r="QWA144" s="3646"/>
      <c r="QWB144" s="3643"/>
      <c r="QWC144" s="3643"/>
      <c r="QWD144" s="3647"/>
      <c r="QWE144" s="3642"/>
      <c r="QWF144" s="3643"/>
      <c r="QWG144" s="3642"/>
      <c r="QWH144" s="3643"/>
      <c r="QWI144" s="3643"/>
      <c r="QWJ144" s="3643"/>
      <c r="QWK144" s="3643"/>
      <c r="QWL144" s="3644"/>
      <c r="QWM144" s="3645"/>
      <c r="QWN144" s="2386"/>
      <c r="QWO144" s="3646"/>
      <c r="QWP144" s="3647"/>
      <c r="QWQ144" s="3648"/>
      <c r="QWR144" s="3646"/>
      <c r="QWS144" s="3647"/>
      <c r="QWT144" s="3646"/>
      <c r="QWU144" s="3643"/>
      <c r="QWV144" s="3643"/>
      <c r="QWW144" s="3647"/>
      <c r="QWX144" s="3642"/>
      <c r="QWY144" s="3643"/>
      <c r="QWZ144" s="3642"/>
      <c r="QXA144" s="3643"/>
      <c r="QXB144" s="3643"/>
      <c r="QXC144" s="3643"/>
      <c r="QXD144" s="3643"/>
      <c r="QXE144" s="3644"/>
      <c r="QXF144" s="3645"/>
      <c r="QXG144" s="2386"/>
      <c r="QXH144" s="3646"/>
      <c r="QXI144" s="3647"/>
      <c r="QXJ144" s="3648"/>
      <c r="QXK144" s="3646"/>
      <c r="QXL144" s="3647"/>
      <c r="QXM144" s="3646"/>
      <c r="QXN144" s="3643"/>
      <c r="QXO144" s="3643"/>
      <c r="QXP144" s="3647"/>
      <c r="QXQ144" s="3642"/>
      <c r="QXR144" s="3643"/>
      <c r="QXS144" s="3642"/>
      <c r="QXT144" s="3643"/>
      <c r="QXU144" s="3643"/>
      <c r="QXV144" s="3643"/>
      <c r="QXW144" s="3643"/>
      <c r="QXX144" s="3644"/>
      <c r="QXY144" s="3645"/>
      <c r="QXZ144" s="2386"/>
      <c r="QYA144" s="3646"/>
      <c r="QYB144" s="3647"/>
      <c r="QYC144" s="3648"/>
      <c r="QYD144" s="3646"/>
      <c r="QYE144" s="3647"/>
      <c r="QYF144" s="3646"/>
      <c r="QYG144" s="3643"/>
      <c r="QYH144" s="3643"/>
      <c r="QYI144" s="3647"/>
      <c r="QYJ144" s="3642"/>
      <c r="QYK144" s="3643"/>
      <c r="QYL144" s="3642"/>
      <c r="QYM144" s="3643"/>
      <c r="QYN144" s="3643"/>
      <c r="QYO144" s="3643"/>
      <c r="QYP144" s="3643"/>
      <c r="QYQ144" s="3644"/>
      <c r="QYR144" s="3645"/>
      <c r="QYS144" s="2386"/>
      <c r="QYT144" s="3646"/>
      <c r="QYU144" s="3647"/>
      <c r="QYV144" s="3648"/>
      <c r="QYW144" s="3646"/>
      <c r="QYX144" s="3647"/>
      <c r="QYY144" s="3646"/>
      <c r="QYZ144" s="3643"/>
      <c r="QZA144" s="3643"/>
      <c r="QZB144" s="3647"/>
      <c r="QZC144" s="3642"/>
      <c r="QZD144" s="3643"/>
      <c r="QZE144" s="3642"/>
      <c r="QZF144" s="3643"/>
      <c r="QZG144" s="3643"/>
      <c r="QZH144" s="3643"/>
      <c r="QZI144" s="3643"/>
      <c r="QZJ144" s="3644"/>
      <c r="QZK144" s="3645"/>
      <c r="QZL144" s="2386"/>
      <c r="QZM144" s="3646"/>
      <c r="QZN144" s="3647"/>
      <c r="QZO144" s="3648"/>
      <c r="QZP144" s="3646"/>
      <c r="QZQ144" s="3647"/>
      <c r="QZR144" s="3646"/>
      <c r="QZS144" s="3643"/>
      <c r="QZT144" s="3643"/>
      <c r="QZU144" s="3647"/>
      <c r="QZV144" s="3642"/>
      <c r="QZW144" s="3643"/>
      <c r="QZX144" s="3642"/>
      <c r="QZY144" s="3643"/>
      <c r="QZZ144" s="3643"/>
      <c r="RAA144" s="3643"/>
      <c r="RAB144" s="3643"/>
      <c r="RAC144" s="3644"/>
      <c r="RAD144" s="3645"/>
      <c r="RAE144" s="2386"/>
      <c r="RAF144" s="3646"/>
      <c r="RAG144" s="3647"/>
      <c r="RAH144" s="3648"/>
      <c r="RAI144" s="3646"/>
      <c r="RAJ144" s="3647"/>
      <c r="RAK144" s="3646"/>
      <c r="RAL144" s="3643"/>
      <c r="RAM144" s="3643"/>
      <c r="RAN144" s="3647"/>
      <c r="RAO144" s="3642"/>
      <c r="RAP144" s="3643"/>
      <c r="RAQ144" s="3642"/>
      <c r="RAR144" s="3643"/>
      <c r="RAS144" s="3643"/>
      <c r="RAT144" s="3643"/>
      <c r="RAU144" s="3643"/>
      <c r="RAV144" s="3644"/>
      <c r="RAW144" s="3645"/>
      <c r="RAX144" s="2386"/>
      <c r="RAY144" s="3646"/>
      <c r="RAZ144" s="3647"/>
      <c r="RBA144" s="3648"/>
      <c r="RBB144" s="3646"/>
      <c r="RBC144" s="3647"/>
      <c r="RBD144" s="3646"/>
      <c r="RBE144" s="3643"/>
      <c r="RBF144" s="3643"/>
      <c r="RBG144" s="3647"/>
      <c r="RBH144" s="3642"/>
      <c r="RBI144" s="3643"/>
      <c r="RBJ144" s="3642"/>
      <c r="RBK144" s="3643"/>
      <c r="RBL144" s="3643"/>
      <c r="RBM144" s="3643"/>
      <c r="RBN144" s="3643"/>
      <c r="RBO144" s="3644"/>
      <c r="RBP144" s="3645"/>
      <c r="RBQ144" s="2386"/>
      <c r="RBR144" s="3646"/>
      <c r="RBS144" s="3647"/>
      <c r="RBT144" s="3648"/>
      <c r="RBU144" s="3646"/>
      <c r="RBV144" s="3647"/>
      <c r="RBW144" s="3646"/>
      <c r="RBX144" s="3643"/>
      <c r="RBY144" s="3643"/>
      <c r="RBZ144" s="3647"/>
      <c r="RCA144" s="3642"/>
      <c r="RCB144" s="3643"/>
      <c r="RCC144" s="3642"/>
      <c r="RCD144" s="3643"/>
      <c r="RCE144" s="3643"/>
      <c r="RCF144" s="3643"/>
      <c r="RCG144" s="3643"/>
      <c r="RCH144" s="3644"/>
      <c r="RCI144" s="3645"/>
      <c r="RCJ144" s="2386"/>
      <c r="RCK144" s="3646"/>
      <c r="RCL144" s="3647"/>
      <c r="RCM144" s="3648"/>
      <c r="RCN144" s="3646"/>
      <c r="RCO144" s="3647"/>
      <c r="RCP144" s="3646"/>
      <c r="RCQ144" s="3643"/>
      <c r="RCR144" s="3643"/>
      <c r="RCS144" s="3647"/>
      <c r="RCT144" s="3642"/>
      <c r="RCU144" s="3643"/>
      <c r="RCV144" s="3642"/>
      <c r="RCW144" s="3643"/>
      <c r="RCX144" s="3643"/>
      <c r="RCY144" s="3643"/>
      <c r="RCZ144" s="3643"/>
      <c r="RDA144" s="3644"/>
      <c r="RDB144" s="3645"/>
      <c r="RDC144" s="2386"/>
      <c r="RDD144" s="3646"/>
      <c r="RDE144" s="3647"/>
      <c r="RDF144" s="3648"/>
      <c r="RDG144" s="3646"/>
      <c r="RDH144" s="3647"/>
      <c r="RDI144" s="3646"/>
      <c r="RDJ144" s="3643"/>
      <c r="RDK144" s="3643"/>
      <c r="RDL144" s="3647"/>
      <c r="RDM144" s="3642"/>
      <c r="RDN144" s="3643"/>
      <c r="RDO144" s="3642"/>
      <c r="RDP144" s="3643"/>
      <c r="RDQ144" s="3643"/>
      <c r="RDR144" s="3643"/>
      <c r="RDS144" s="3643"/>
      <c r="RDT144" s="3644"/>
      <c r="RDU144" s="3645"/>
      <c r="RDV144" s="2386"/>
      <c r="RDW144" s="3646"/>
      <c r="RDX144" s="3647"/>
      <c r="RDY144" s="3648"/>
      <c r="RDZ144" s="3646"/>
      <c r="REA144" s="3647"/>
      <c r="REB144" s="3646"/>
      <c r="REC144" s="3643"/>
      <c r="RED144" s="3643"/>
      <c r="REE144" s="3647"/>
      <c r="REF144" s="3642"/>
      <c r="REG144" s="3643"/>
      <c r="REH144" s="3642"/>
      <c r="REI144" s="3643"/>
      <c r="REJ144" s="3643"/>
      <c r="REK144" s="3643"/>
      <c r="REL144" s="3643"/>
      <c r="REM144" s="3644"/>
      <c r="REN144" s="3645"/>
      <c r="REO144" s="2386"/>
      <c r="REP144" s="3646"/>
      <c r="REQ144" s="3647"/>
      <c r="RER144" s="3648"/>
      <c r="RES144" s="3646"/>
      <c r="RET144" s="3647"/>
      <c r="REU144" s="3646"/>
      <c r="REV144" s="3643"/>
      <c r="REW144" s="3643"/>
      <c r="REX144" s="3647"/>
      <c r="REY144" s="3642"/>
      <c r="REZ144" s="3643"/>
      <c r="RFA144" s="3642"/>
      <c r="RFB144" s="3643"/>
      <c r="RFC144" s="3643"/>
      <c r="RFD144" s="3643"/>
      <c r="RFE144" s="3643"/>
      <c r="RFF144" s="3644"/>
      <c r="RFG144" s="3645"/>
      <c r="RFH144" s="2386"/>
      <c r="RFI144" s="3646"/>
      <c r="RFJ144" s="3647"/>
      <c r="RFK144" s="3648"/>
      <c r="RFL144" s="3646"/>
      <c r="RFM144" s="3647"/>
      <c r="RFN144" s="3646"/>
      <c r="RFO144" s="3643"/>
      <c r="RFP144" s="3643"/>
      <c r="RFQ144" s="3647"/>
      <c r="RFR144" s="3642"/>
      <c r="RFS144" s="3643"/>
      <c r="RFT144" s="3642"/>
      <c r="RFU144" s="3643"/>
      <c r="RFV144" s="3643"/>
      <c r="RFW144" s="3643"/>
      <c r="RFX144" s="3643"/>
      <c r="RFY144" s="3644"/>
      <c r="RFZ144" s="3645"/>
      <c r="RGA144" s="2386"/>
      <c r="RGB144" s="3646"/>
      <c r="RGC144" s="3647"/>
      <c r="RGD144" s="3648"/>
      <c r="RGE144" s="3646"/>
      <c r="RGF144" s="3647"/>
      <c r="RGG144" s="3646"/>
      <c r="RGH144" s="3643"/>
      <c r="RGI144" s="3643"/>
      <c r="RGJ144" s="3647"/>
      <c r="RGK144" s="3642"/>
      <c r="RGL144" s="3643"/>
      <c r="RGM144" s="3642"/>
      <c r="RGN144" s="3643"/>
      <c r="RGO144" s="3643"/>
      <c r="RGP144" s="3643"/>
      <c r="RGQ144" s="3643"/>
      <c r="RGR144" s="3644"/>
      <c r="RGS144" s="3645"/>
      <c r="RGT144" s="2386"/>
      <c r="RGU144" s="3646"/>
      <c r="RGV144" s="3647"/>
      <c r="RGW144" s="3648"/>
      <c r="RGX144" s="3646"/>
      <c r="RGY144" s="3647"/>
      <c r="RGZ144" s="3646"/>
      <c r="RHA144" s="3643"/>
      <c r="RHB144" s="3643"/>
      <c r="RHC144" s="3647"/>
      <c r="RHD144" s="3642"/>
      <c r="RHE144" s="3643"/>
      <c r="RHF144" s="3642"/>
      <c r="RHG144" s="3643"/>
      <c r="RHH144" s="3643"/>
      <c r="RHI144" s="3643"/>
      <c r="RHJ144" s="3643"/>
      <c r="RHK144" s="3644"/>
      <c r="RHL144" s="3645"/>
      <c r="RHM144" s="2386"/>
      <c r="RHN144" s="3646"/>
      <c r="RHO144" s="3647"/>
      <c r="RHP144" s="3648"/>
      <c r="RHQ144" s="3646"/>
      <c r="RHR144" s="3647"/>
      <c r="RHS144" s="3646"/>
      <c r="RHT144" s="3643"/>
      <c r="RHU144" s="3643"/>
      <c r="RHV144" s="3647"/>
      <c r="RHW144" s="3642"/>
      <c r="RHX144" s="3643"/>
      <c r="RHY144" s="3642"/>
      <c r="RHZ144" s="3643"/>
      <c r="RIA144" s="3643"/>
      <c r="RIB144" s="3643"/>
      <c r="RIC144" s="3643"/>
      <c r="RID144" s="3644"/>
      <c r="RIE144" s="3645"/>
      <c r="RIF144" s="2386"/>
      <c r="RIG144" s="3646"/>
      <c r="RIH144" s="3647"/>
      <c r="RII144" s="3648"/>
      <c r="RIJ144" s="3646"/>
      <c r="RIK144" s="3647"/>
      <c r="RIL144" s="3646"/>
      <c r="RIM144" s="3643"/>
      <c r="RIN144" s="3643"/>
      <c r="RIO144" s="3647"/>
      <c r="RIP144" s="3642"/>
      <c r="RIQ144" s="3643"/>
      <c r="RIR144" s="3642"/>
      <c r="RIS144" s="3643"/>
      <c r="RIT144" s="3643"/>
      <c r="RIU144" s="3643"/>
      <c r="RIV144" s="3643"/>
      <c r="RIW144" s="3644"/>
      <c r="RIX144" s="3645"/>
      <c r="RIY144" s="2386"/>
      <c r="RIZ144" s="3646"/>
      <c r="RJA144" s="3647"/>
      <c r="RJB144" s="3648"/>
      <c r="RJC144" s="3646"/>
      <c r="RJD144" s="3647"/>
      <c r="RJE144" s="3646"/>
      <c r="RJF144" s="3643"/>
      <c r="RJG144" s="3643"/>
      <c r="RJH144" s="3647"/>
      <c r="RJI144" s="3642"/>
      <c r="RJJ144" s="3643"/>
      <c r="RJK144" s="3642"/>
      <c r="RJL144" s="3643"/>
      <c r="RJM144" s="3643"/>
      <c r="RJN144" s="3643"/>
      <c r="RJO144" s="3643"/>
      <c r="RJP144" s="3644"/>
      <c r="RJQ144" s="3645"/>
      <c r="RJR144" s="2386"/>
      <c r="RJS144" s="3646"/>
      <c r="RJT144" s="3647"/>
      <c r="RJU144" s="3648"/>
      <c r="RJV144" s="3646"/>
      <c r="RJW144" s="3647"/>
      <c r="RJX144" s="3646"/>
      <c r="RJY144" s="3643"/>
      <c r="RJZ144" s="3643"/>
      <c r="RKA144" s="3647"/>
      <c r="RKB144" s="3642"/>
      <c r="RKC144" s="3643"/>
      <c r="RKD144" s="3642"/>
      <c r="RKE144" s="3643"/>
      <c r="RKF144" s="3643"/>
      <c r="RKG144" s="3643"/>
      <c r="RKH144" s="3643"/>
      <c r="RKI144" s="3644"/>
      <c r="RKJ144" s="3645"/>
      <c r="RKK144" s="2386"/>
      <c r="RKL144" s="3646"/>
      <c r="RKM144" s="3647"/>
      <c r="RKN144" s="3648"/>
      <c r="RKO144" s="3646"/>
      <c r="RKP144" s="3647"/>
      <c r="RKQ144" s="3646"/>
      <c r="RKR144" s="3643"/>
      <c r="RKS144" s="3643"/>
      <c r="RKT144" s="3647"/>
      <c r="RKU144" s="3642"/>
      <c r="RKV144" s="3643"/>
      <c r="RKW144" s="3642"/>
      <c r="RKX144" s="3643"/>
      <c r="RKY144" s="3643"/>
      <c r="RKZ144" s="3643"/>
      <c r="RLA144" s="3643"/>
      <c r="RLB144" s="3644"/>
      <c r="RLC144" s="3645"/>
      <c r="RLD144" s="2386"/>
      <c r="RLE144" s="3646"/>
      <c r="RLF144" s="3647"/>
      <c r="RLG144" s="3648"/>
      <c r="RLH144" s="3646"/>
      <c r="RLI144" s="3647"/>
      <c r="RLJ144" s="3646"/>
      <c r="RLK144" s="3643"/>
      <c r="RLL144" s="3643"/>
      <c r="RLM144" s="3647"/>
      <c r="RLN144" s="3642"/>
      <c r="RLO144" s="3643"/>
      <c r="RLP144" s="3642"/>
      <c r="RLQ144" s="3643"/>
      <c r="RLR144" s="3643"/>
      <c r="RLS144" s="3643"/>
      <c r="RLT144" s="3643"/>
      <c r="RLU144" s="3644"/>
      <c r="RLV144" s="3645"/>
      <c r="RLW144" s="2386"/>
      <c r="RLX144" s="3646"/>
      <c r="RLY144" s="3647"/>
      <c r="RLZ144" s="3648"/>
      <c r="RMA144" s="3646"/>
      <c r="RMB144" s="3647"/>
      <c r="RMC144" s="3646"/>
      <c r="RMD144" s="3643"/>
      <c r="RME144" s="3643"/>
      <c r="RMF144" s="3647"/>
      <c r="RMG144" s="3642"/>
      <c r="RMH144" s="3643"/>
      <c r="RMI144" s="3642"/>
      <c r="RMJ144" s="3643"/>
      <c r="RMK144" s="3643"/>
      <c r="RML144" s="3643"/>
      <c r="RMM144" s="3643"/>
      <c r="RMN144" s="3644"/>
      <c r="RMO144" s="3645"/>
      <c r="RMP144" s="2386"/>
      <c r="RMQ144" s="3646"/>
      <c r="RMR144" s="3647"/>
      <c r="RMS144" s="3648"/>
      <c r="RMT144" s="3646"/>
      <c r="RMU144" s="3647"/>
      <c r="RMV144" s="3646"/>
      <c r="RMW144" s="3643"/>
      <c r="RMX144" s="3643"/>
      <c r="RMY144" s="3647"/>
      <c r="RMZ144" s="3642"/>
      <c r="RNA144" s="3643"/>
      <c r="RNB144" s="3642"/>
      <c r="RNC144" s="3643"/>
      <c r="RND144" s="3643"/>
      <c r="RNE144" s="3643"/>
      <c r="RNF144" s="3643"/>
      <c r="RNG144" s="3644"/>
      <c r="RNH144" s="3645"/>
      <c r="RNI144" s="2386"/>
      <c r="RNJ144" s="3646"/>
      <c r="RNK144" s="3647"/>
      <c r="RNL144" s="3648"/>
      <c r="RNM144" s="3646"/>
      <c r="RNN144" s="3647"/>
      <c r="RNO144" s="3646"/>
      <c r="RNP144" s="3643"/>
      <c r="RNQ144" s="3643"/>
      <c r="RNR144" s="3647"/>
      <c r="RNS144" s="3642"/>
      <c r="RNT144" s="3643"/>
      <c r="RNU144" s="3642"/>
      <c r="RNV144" s="3643"/>
      <c r="RNW144" s="3643"/>
      <c r="RNX144" s="3643"/>
      <c r="RNY144" s="3643"/>
      <c r="RNZ144" s="3644"/>
      <c r="ROA144" s="3645"/>
      <c r="ROB144" s="2386"/>
      <c r="ROC144" s="3646"/>
      <c r="ROD144" s="3647"/>
      <c r="ROE144" s="3648"/>
      <c r="ROF144" s="3646"/>
      <c r="ROG144" s="3647"/>
      <c r="ROH144" s="3646"/>
      <c r="ROI144" s="3643"/>
      <c r="ROJ144" s="3643"/>
      <c r="ROK144" s="3647"/>
      <c r="ROL144" s="3642"/>
      <c r="ROM144" s="3643"/>
      <c r="RON144" s="3642"/>
      <c r="ROO144" s="3643"/>
      <c r="ROP144" s="3643"/>
      <c r="ROQ144" s="3643"/>
      <c r="ROR144" s="3643"/>
      <c r="ROS144" s="3644"/>
      <c r="ROT144" s="3645"/>
      <c r="ROU144" s="2386"/>
      <c r="ROV144" s="3646"/>
      <c r="ROW144" s="3647"/>
      <c r="ROX144" s="3648"/>
      <c r="ROY144" s="3646"/>
      <c r="ROZ144" s="3647"/>
      <c r="RPA144" s="3646"/>
      <c r="RPB144" s="3643"/>
      <c r="RPC144" s="3643"/>
      <c r="RPD144" s="3647"/>
      <c r="RPE144" s="3642"/>
      <c r="RPF144" s="3643"/>
      <c r="RPG144" s="3642"/>
      <c r="RPH144" s="3643"/>
      <c r="RPI144" s="3643"/>
      <c r="RPJ144" s="3643"/>
      <c r="RPK144" s="3643"/>
      <c r="RPL144" s="3644"/>
      <c r="RPM144" s="3645"/>
      <c r="RPN144" s="2386"/>
      <c r="RPO144" s="3646"/>
      <c r="RPP144" s="3647"/>
      <c r="RPQ144" s="3648"/>
      <c r="RPR144" s="3646"/>
      <c r="RPS144" s="3647"/>
      <c r="RPT144" s="3646"/>
      <c r="RPU144" s="3643"/>
      <c r="RPV144" s="3643"/>
      <c r="RPW144" s="3647"/>
      <c r="RPX144" s="3642"/>
      <c r="RPY144" s="3643"/>
      <c r="RPZ144" s="3642"/>
      <c r="RQA144" s="3643"/>
      <c r="RQB144" s="3643"/>
      <c r="RQC144" s="3643"/>
      <c r="RQD144" s="3643"/>
      <c r="RQE144" s="3644"/>
      <c r="RQF144" s="3645"/>
      <c r="RQG144" s="2386"/>
      <c r="RQH144" s="3646"/>
      <c r="RQI144" s="3647"/>
      <c r="RQJ144" s="3648"/>
      <c r="RQK144" s="3646"/>
      <c r="RQL144" s="3647"/>
      <c r="RQM144" s="3646"/>
      <c r="RQN144" s="3643"/>
      <c r="RQO144" s="3643"/>
      <c r="RQP144" s="3647"/>
      <c r="RQQ144" s="3642"/>
      <c r="RQR144" s="3643"/>
      <c r="RQS144" s="3642"/>
      <c r="RQT144" s="3643"/>
      <c r="RQU144" s="3643"/>
      <c r="RQV144" s="3643"/>
      <c r="RQW144" s="3643"/>
      <c r="RQX144" s="3644"/>
      <c r="RQY144" s="3645"/>
      <c r="RQZ144" s="2386"/>
      <c r="RRA144" s="3646"/>
      <c r="RRB144" s="3647"/>
      <c r="RRC144" s="3648"/>
      <c r="RRD144" s="3646"/>
      <c r="RRE144" s="3647"/>
      <c r="RRF144" s="3646"/>
      <c r="RRG144" s="3643"/>
      <c r="RRH144" s="3643"/>
      <c r="RRI144" s="3647"/>
      <c r="RRJ144" s="3642"/>
      <c r="RRK144" s="3643"/>
      <c r="RRL144" s="3642"/>
      <c r="RRM144" s="3643"/>
      <c r="RRN144" s="3643"/>
      <c r="RRO144" s="3643"/>
      <c r="RRP144" s="3643"/>
      <c r="RRQ144" s="3644"/>
      <c r="RRR144" s="3645"/>
      <c r="RRS144" s="2386"/>
      <c r="RRT144" s="3646"/>
      <c r="RRU144" s="3647"/>
      <c r="RRV144" s="3648"/>
      <c r="RRW144" s="3646"/>
      <c r="RRX144" s="3647"/>
      <c r="RRY144" s="3646"/>
      <c r="RRZ144" s="3643"/>
      <c r="RSA144" s="3643"/>
      <c r="RSB144" s="3647"/>
      <c r="RSC144" s="3642"/>
      <c r="RSD144" s="3643"/>
      <c r="RSE144" s="3642"/>
      <c r="RSF144" s="3643"/>
      <c r="RSG144" s="3643"/>
      <c r="RSH144" s="3643"/>
      <c r="RSI144" s="3643"/>
      <c r="RSJ144" s="3644"/>
      <c r="RSK144" s="3645"/>
      <c r="RSL144" s="2386"/>
      <c r="RSM144" s="3646"/>
      <c r="RSN144" s="3647"/>
      <c r="RSO144" s="3648"/>
      <c r="RSP144" s="3646"/>
      <c r="RSQ144" s="3647"/>
      <c r="RSR144" s="3646"/>
      <c r="RSS144" s="3643"/>
      <c r="RST144" s="3643"/>
      <c r="RSU144" s="3647"/>
      <c r="RSV144" s="3642"/>
      <c r="RSW144" s="3643"/>
      <c r="RSX144" s="3642"/>
      <c r="RSY144" s="3643"/>
      <c r="RSZ144" s="3643"/>
      <c r="RTA144" s="3643"/>
      <c r="RTB144" s="3643"/>
      <c r="RTC144" s="3644"/>
      <c r="RTD144" s="3645"/>
      <c r="RTE144" s="2386"/>
      <c r="RTF144" s="3646"/>
      <c r="RTG144" s="3647"/>
      <c r="RTH144" s="3648"/>
      <c r="RTI144" s="3646"/>
      <c r="RTJ144" s="3647"/>
      <c r="RTK144" s="3646"/>
      <c r="RTL144" s="3643"/>
      <c r="RTM144" s="3643"/>
      <c r="RTN144" s="3647"/>
      <c r="RTO144" s="3642"/>
      <c r="RTP144" s="3643"/>
      <c r="RTQ144" s="3642"/>
      <c r="RTR144" s="3643"/>
      <c r="RTS144" s="3643"/>
      <c r="RTT144" s="3643"/>
      <c r="RTU144" s="3643"/>
      <c r="RTV144" s="3644"/>
      <c r="RTW144" s="3645"/>
      <c r="RTX144" s="2386"/>
      <c r="RTY144" s="3646"/>
      <c r="RTZ144" s="3647"/>
      <c r="RUA144" s="3648"/>
      <c r="RUB144" s="3646"/>
      <c r="RUC144" s="3647"/>
      <c r="RUD144" s="3646"/>
      <c r="RUE144" s="3643"/>
      <c r="RUF144" s="3643"/>
      <c r="RUG144" s="3647"/>
      <c r="RUH144" s="3642"/>
      <c r="RUI144" s="3643"/>
      <c r="RUJ144" s="3642"/>
      <c r="RUK144" s="3643"/>
      <c r="RUL144" s="3643"/>
      <c r="RUM144" s="3643"/>
      <c r="RUN144" s="3643"/>
      <c r="RUO144" s="3644"/>
      <c r="RUP144" s="3645"/>
      <c r="RUQ144" s="2386"/>
      <c r="RUR144" s="3646"/>
      <c r="RUS144" s="3647"/>
      <c r="RUT144" s="3648"/>
      <c r="RUU144" s="3646"/>
      <c r="RUV144" s="3647"/>
      <c r="RUW144" s="3646"/>
      <c r="RUX144" s="3643"/>
      <c r="RUY144" s="3643"/>
      <c r="RUZ144" s="3647"/>
      <c r="RVA144" s="3642"/>
      <c r="RVB144" s="3643"/>
      <c r="RVC144" s="3642"/>
      <c r="RVD144" s="3643"/>
      <c r="RVE144" s="3643"/>
      <c r="RVF144" s="3643"/>
      <c r="RVG144" s="3643"/>
      <c r="RVH144" s="3644"/>
      <c r="RVI144" s="3645"/>
      <c r="RVJ144" s="2386"/>
      <c r="RVK144" s="3646"/>
      <c r="RVL144" s="3647"/>
      <c r="RVM144" s="3648"/>
      <c r="RVN144" s="3646"/>
      <c r="RVO144" s="3647"/>
      <c r="RVP144" s="3646"/>
      <c r="RVQ144" s="3643"/>
      <c r="RVR144" s="3643"/>
      <c r="RVS144" s="3647"/>
      <c r="RVT144" s="3642"/>
      <c r="RVU144" s="3643"/>
      <c r="RVV144" s="3642"/>
      <c r="RVW144" s="3643"/>
      <c r="RVX144" s="3643"/>
      <c r="RVY144" s="3643"/>
      <c r="RVZ144" s="3643"/>
      <c r="RWA144" s="3644"/>
      <c r="RWB144" s="3645"/>
      <c r="RWC144" s="2386"/>
      <c r="RWD144" s="3646"/>
      <c r="RWE144" s="3647"/>
      <c r="RWF144" s="3648"/>
      <c r="RWG144" s="3646"/>
      <c r="RWH144" s="3647"/>
      <c r="RWI144" s="3646"/>
      <c r="RWJ144" s="3643"/>
      <c r="RWK144" s="3643"/>
      <c r="RWL144" s="3647"/>
      <c r="RWM144" s="3642"/>
      <c r="RWN144" s="3643"/>
      <c r="RWO144" s="3642"/>
      <c r="RWP144" s="3643"/>
      <c r="RWQ144" s="3643"/>
      <c r="RWR144" s="3643"/>
      <c r="RWS144" s="3643"/>
      <c r="RWT144" s="3644"/>
      <c r="RWU144" s="3645"/>
      <c r="RWV144" s="2386"/>
      <c r="RWW144" s="3646"/>
      <c r="RWX144" s="3647"/>
      <c r="RWY144" s="3648"/>
      <c r="RWZ144" s="3646"/>
      <c r="RXA144" s="3647"/>
      <c r="RXB144" s="3646"/>
      <c r="RXC144" s="3643"/>
      <c r="RXD144" s="3643"/>
      <c r="RXE144" s="3647"/>
      <c r="RXF144" s="3642"/>
      <c r="RXG144" s="3643"/>
      <c r="RXH144" s="3642"/>
      <c r="RXI144" s="3643"/>
      <c r="RXJ144" s="3643"/>
      <c r="RXK144" s="3643"/>
      <c r="RXL144" s="3643"/>
      <c r="RXM144" s="3644"/>
      <c r="RXN144" s="3645"/>
      <c r="RXO144" s="2386"/>
      <c r="RXP144" s="3646"/>
      <c r="RXQ144" s="3647"/>
      <c r="RXR144" s="3648"/>
      <c r="RXS144" s="3646"/>
      <c r="RXT144" s="3647"/>
      <c r="RXU144" s="3646"/>
      <c r="RXV144" s="3643"/>
      <c r="RXW144" s="3643"/>
      <c r="RXX144" s="3647"/>
      <c r="RXY144" s="3642"/>
      <c r="RXZ144" s="3643"/>
      <c r="RYA144" s="3642"/>
      <c r="RYB144" s="3643"/>
      <c r="RYC144" s="3643"/>
      <c r="RYD144" s="3643"/>
      <c r="RYE144" s="3643"/>
      <c r="RYF144" s="3644"/>
      <c r="RYG144" s="3645"/>
      <c r="RYH144" s="2386"/>
      <c r="RYI144" s="3646"/>
      <c r="RYJ144" s="3647"/>
      <c r="RYK144" s="3648"/>
      <c r="RYL144" s="3646"/>
      <c r="RYM144" s="3647"/>
      <c r="RYN144" s="3646"/>
      <c r="RYO144" s="3643"/>
      <c r="RYP144" s="3643"/>
      <c r="RYQ144" s="3647"/>
      <c r="RYR144" s="3642"/>
      <c r="RYS144" s="3643"/>
      <c r="RYT144" s="3642"/>
      <c r="RYU144" s="3643"/>
      <c r="RYV144" s="3643"/>
      <c r="RYW144" s="3643"/>
      <c r="RYX144" s="3643"/>
      <c r="RYY144" s="3644"/>
      <c r="RYZ144" s="3645"/>
      <c r="RZA144" s="2386"/>
      <c r="RZB144" s="3646"/>
      <c r="RZC144" s="3647"/>
      <c r="RZD144" s="3648"/>
      <c r="RZE144" s="3646"/>
      <c r="RZF144" s="3647"/>
      <c r="RZG144" s="3646"/>
      <c r="RZH144" s="3643"/>
      <c r="RZI144" s="3643"/>
      <c r="RZJ144" s="3647"/>
      <c r="RZK144" s="3642"/>
      <c r="RZL144" s="3643"/>
      <c r="RZM144" s="3642"/>
      <c r="RZN144" s="3643"/>
      <c r="RZO144" s="3643"/>
      <c r="RZP144" s="3643"/>
      <c r="RZQ144" s="3643"/>
      <c r="RZR144" s="3644"/>
      <c r="RZS144" s="3645"/>
      <c r="RZT144" s="2386"/>
      <c r="RZU144" s="3646"/>
      <c r="RZV144" s="3647"/>
      <c r="RZW144" s="3648"/>
      <c r="RZX144" s="3646"/>
      <c r="RZY144" s="3647"/>
      <c r="RZZ144" s="3646"/>
      <c r="SAA144" s="3643"/>
      <c r="SAB144" s="3643"/>
      <c r="SAC144" s="3647"/>
      <c r="SAD144" s="3642"/>
      <c r="SAE144" s="3643"/>
      <c r="SAF144" s="3642"/>
      <c r="SAG144" s="3643"/>
      <c r="SAH144" s="3643"/>
      <c r="SAI144" s="3643"/>
      <c r="SAJ144" s="3643"/>
      <c r="SAK144" s="3644"/>
      <c r="SAL144" s="3645"/>
      <c r="SAM144" s="2386"/>
      <c r="SAN144" s="3646"/>
      <c r="SAO144" s="3647"/>
      <c r="SAP144" s="3648"/>
      <c r="SAQ144" s="3646"/>
      <c r="SAR144" s="3647"/>
      <c r="SAS144" s="3646"/>
      <c r="SAT144" s="3643"/>
      <c r="SAU144" s="3643"/>
      <c r="SAV144" s="3647"/>
      <c r="SAW144" s="3642"/>
      <c r="SAX144" s="3643"/>
      <c r="SAY144" s="3642"/>
      <c r="SAZ144" s="3643"/>
      <c r="SBA144" s="3643"/>
      <c r="SBB144" s="3643"/>
      <c r="SBC144" s="3643"/>
      <c r="SBD144" s="3644"/>
      <c r="SBE144" s="3645"/>
      <c r="SBF144" s="2386"/>
      <c r="SBG144" s="3646"/>
      <c r="SBH144" s="3647"/>
      <c r="SBI144" s="3648"/>
      <c r="SBJ144" s="3646"/>
      <c r="SBK144" s="3647"/>
      <c r="SBL144" s="3646"/>
      <c r="SBM144" s="3643"/>
      <c r="SBN144" s="3643"/>
      <c r="SBO144" s="3647"/>
      <c r="SBP144" s="3642"/>
      <c r="SBQ144" s="3643"/>
      <c r="SBR144" s="3642"/>
      <c r="SBS144" s="3643"/>
      <c r="SBT144" s="3643"/>
      <c r="SBU144" s="3643"/>
      <c r="SBV144" s="3643"/>
      <c r="SBW144" s="3644"/>
      <c r="SBX144" s="3645"/>
      <c r="SBY144" s="2386"/>
      <c r="SBZ144" s="3646"/>
      <c r="SCA144" s="3647"/>
      <c r="SCB144" s="3648"/>
      <c r="SCC144" s="3646"/>
      <c r="SCD144" s="3647"/>
      <c r="SCE144" s="3646"/>
      <c r="SCF144" s="3643"/>
      <c r="SCG144" s="3643"/>
      <c r="SCH144" s="3647"/>
      <c r="SCI144" s="3642"/>
      <c r="SCJ144" s="3643"/>
      <c r="SCK144" s="3642"/>
      <c r="SCL144" s="3643"/>
      <c r="SCM144" s="3643"/>
      <c r="SCN144" s="3643"/>
      <c r="SCO144" s="3643"/>
      <c r="SCP144" s="3644"/>
      <c r="SCQ144" s="3645"/>
      <c r="SCR144" s="2386"/>
      <c r="SCS144" s="3646"/>
      <c r="SCT144" s="3647"/>
      <c r="SCU144" s="3648"/>
      <c r="SCV144" s="3646"/>
      <c r="SCW144" s="3647"/>
      <c r="SCX144" s="3646"/>
      <c r="SCY144" s="3643"/>
      <c r="SCZ144" s="3643"/>
      <c r="SDA144" s="3647"/>
      <c r="SDB144" s="3642"/>
      <c r="SDC144" s="3643"/>
      <c r="SDD144" s="3642"/>
      <c r="SDE144" s="3643"/>
      <c r="SDF144" s="3643"/>
      <c r="SDG144" s="3643"/>
      <c r="SDH144" s="3643"/>
      <c r="SDI144" s="3644"/>
      <c r="SDJ144" s="3645"/>
      <c r="SDK144" s="2386"/>
      <c r="SDL144" s="3646"/>
      <c r="SDM144" s="3647"/>
      <c r="SDN144" s="3648"/>
      <c r="SDO144" s="3646"/>
      <c r="SDP144" s="3647"/>
      <c r="SDQ144" s="3646"/>
      <c r="SDR144" s="3643"/>
      <c r="SDS144" s="3643"/>
      <c r="SDT144" s="3647"/>
      <c r="SDU144" s="3642"/>
      <c r="SDV144" s="3643"/>
      <c r="SDW144" s="3642"/>
      <c r="SDX144" s="3643"/>
      <c r="SDY144" s="3643"/>
      <c r="SDZ144" s="3643"/>
      <c r="SEA144" s="3643"/>
      <c r="SEB144" s="3644"/>
      <c r="SEC144" s="3645"/>
      <c r="SED144" s="2386"/>
      <c r="SEE144" s="3646"/>
      <c r="SEF144" s="3647"/>
      <c r="SEG144" s="3648"/>
      <c r="SEH144" s="3646"/>
      <c r="SEI144" s="3647"/>
      <c r="SEJ144" s="3646"/>
      <c r="SEK144" s="3643"/>
      <c r="SEL144" s="3643"/>
      <c r="SEM144" s="3647"/>
      <c r="SEN144" s="3642"/>
      <c r="SEO144" s="3643"/>
      <c r="SEP144" s="3642"/>
      <c r="SEQ144" s="3643"/>
      <c r="SER144" s="3643"/>
      <c r="SES144" s="3643"/>
      <c r="SET144" s="3643"/>
      <c r="SEU144" s="3644"/>
      <c r="SEV144" s="3645"/>
      <c r="SEW144" s="2386"/>
      <c r="SEX144" s="3646"/>
      <c r="SEY144" s="3647"/>
      <c r="SEZ144" s="3648"/>
      <c r="SFA144" s="3646"/>
      <c r="SFB144" s="3647"/>
      <c r="SFC144" s="3646"/>
      <c r="SFD144" s="3643"/>
      <c r="SFE144" s="3643"/>
      <c r="SFF144" s="3647"/>
      <c r="SFG144" s="3642"/>
      <c r="SFH144" s="3643"/>
      <c r="SFI144" s="3642"/>
      <c r="SFJ144" s="3643"/>
      <c r="SFK144" s="3643"/>
      <c r="SFL144" s="3643"/>
      <c r="SFM144" s="3643"/>
      <c r="SFN144" s="3644"/>
      <c r="SFO144" s="3645"/>
      <c r="SFP144" s="2386"/>
      <c r="SFQ144" s="3646"/>
      <c r="SFR144" s="3647"/>
      <c r="SFS144" s="3648"/>
      <c r="SFT144" s="3646"/>
      <c r="SFU144" s="3647"/>
      <c r="SFV144" s="3646"/>
      <c r="SFW144" s="3643"/>
      <c r="SFX144" s="3643"/>
      <c r="SFY144" s="3647"/>
      <c r="SFZ144" s="3642"/>
      <c r="SGA144" s="3643"/>
      <c r="SGB144" s="3642"/>
      <c r="SGC144" s="3643"/>
      <c r="SGD144" s="3643"/>
      <c r="SGE144" s="3643"/>
      <c r="SGF144" s="3643"/>
      <c r="SGG144" s="3644"/>
      <c r="SGH144" s="3645"/>
      <c r="SGI144" s="2386"/>
      <c r="SGJ144" s="3646"/>
      <c r="SGK144" s="3647"/>
      <c r="SGL144" s="3648"/>
      <c r="SGM144" s="3646"/>
      <c r="SGN144" s="3647"/>
      <c r="SGO144" s="3646"/>
      <c r="SGP144" s="3643"/>
      <c r="SGQ144" s="3643"/>
      <c r="SGR144" s="3647"/>
      <c r="SGS144" s="3642"/>
      <c r="SGT144" s="3643"/>
      <c r="SGU144" s="3642"/>
      <c r="SGV144" s="3643"/>
      <c r="SGW144" s="3643"/>
      <c r="SGX144" s="3643"/>
      <c r="SGY144" s="3643"/>
      <c r="SGZ144" s="3644"/>
      <c r="SHA144" s="3645"/>
      <c r="SHB144" s="2386"/>
      <c r="SHC144" s="3646"/>
      <c r="SHD144" s="3647"/>
      <c r="SHE144" s="3648"/>
      <c r="SHF144" s="3646"/>
      <c r="SHG144" s="3647"/>
      <c r="SHH144" s="3646"/>
      <c r="SHI144" s="3643"/>
      <c r="SHJ144" s="3643"/>
      <c r="SHK144" s="3647"/>
      <c r="SHL144" s="3642"/>
      <c r="SHM144" s="3643"/>
      <c r="SHN144" s="3642"/>
      <c r="SHO144" s="3643"/>
      <c r="SHP144" s="3643"/>
      <c r="SHQ144" s="3643"/>
      <c r="SHR144" s="3643"/>
      <c r="SHS144" s="3644"/>
      <c r="SHT144" s="3645"/>
      <c r="SHU144" s="2386"/>
      <c r="SHV144" s="3646"/>
      <c r="SHW144" s="3647"/>
      <c r="SHX144" s="3648"/>
      <c r="SHY144" s="3646"/>
      <c r="SHZ144" s="3647"/>
      <c r="SIA144" s="3646"/>
      <c r="SIB144" s="3643"/>
      <c r="SIC144" s="3643"/>
      <c r="SID144" s="3647"/>
      <c r="SIE144" s="3642"/>
      <c r="SIF144" s="3643"/>
      <c r="SIG144" s="3642"/>
      <c r="SIH144" s="3643"/>
      <c r="SII144" s="3643"/>
      <c r="SIJ144" s="3643"/>
      <c r="SIK144" s="3643"/>
      <c r="SIL144" s="3644"/>
      <c r="SIM144" s="3645"/>
      <c r="SIN144" s="2386"/>
      <c r="SIO144" s="3646"/>
      <c r="SIP144" s="3647"/>
      <c r="SIQ144" s="3648"/>
      <c r="SIR144" s="3646"/>
      <c r="SIS144" s="3647"/>
      <c r="SIT144" s="3646"/>
      <c r="SIU144" s="3643"/>
      <c r="SIV144" s="3643"/>
      <c r="SIW144" s="3647"/>
      <c r="SIX144" s="3642"/>
      <c r="SIY144" s="3643"/>
      <c r="SIZ144" s="3642"/>
      <c r="SJA144" s="3643"/>
      <c r="SJB144" s="3643"/>
      <c r="SJC144" s="3643"/>
      <c r="SJD144" s="3643"/>
      <c r="SJE144" s="3644"/>
      <c r="SJF144" s="3645"/>
      <c r="SJG144" s="2386"/>
      <c r="SJH144" s="3646"/>
      <c r="SJI144" s="3647"/>
      <c r="SJJ144" s="3648"/>
      <c r="SJK144" s="3646"/>
      <c r="SJL144" s="3647"/>
      <c r="SJM144" s="3646"/>
      <c r="SJN144" s="3643"/>
      <c r="SJO144" s="3643"/>
      <c r="SJP144" s="3647"/>
      <c r="SJQ144" s="3642"/>
      <c r="SJR144" s="3643"/>
      <c r="SJS144" s="3642"/>
      <c r="SJT144" s="3643"/>
      <c r="SJU144" s="3643"/>
      <c r="SJV144" s="3643"/>
      <c r="SJW144" s="3643"/>
      <c r="SJX144" s="3644"/>
      <c r="SJY144" s="3645"/>
      <c r="SJZ144" s="2386"/>
      <c r="SKA144" s="3646"/>
      <c r="SKB144" s="3647"/>
      <c r="SKC144" s="3648"/>
      <c r="SKD144" s="3646"/>
      <c r="SKE144" s="3647"/>
      <c r="SKF144" s="3646"/>
      <c r="SKG144" s="3643"/>
      <c r="SKH144" s="3643"/>
      <c r="SKI144" s="3647"/>
      <c r="SKJ144" s="3642"/>
      <c r="SKK144" s="3643"/>
      <c r="SKL144" s="3642"/>
      <c r="SKM144" s="3643"/>
      <c r="SKN144" s="3643"/>
      <c r="SKO144" s="3643"/>
      <c r="SKP144" s="3643"/>
      <c r="SKQ144" s="3644"/>
      <c r="SKR144" s="3645"/>
      <c r="SKS144" s="2386"/>
      <c r="SKT144" s="3646"/>
      <c r="SKU144" s="3647"/>
      <c r="SKV144" s="3648"/>
      <c r="SKW144" s="3646"/>
      <c r="SKX144" s="3647"/>
      <c r="SKY144" s="3646"/>
      <c r="SKZ144" s="3643"/>
      <c r="SLA144" s="3643"/>
      <c r="SLB144" s="3647"/>
      <c r="SLC144" s="3642"/>
      <c r="SLD144" s="3643"/>
      <c r="SLE144" s="3642"/>
      <c r="SLF144" s="3643"/>
      <c r="SLG144" s="3643"/>
      <c r="SLH144" s="3643"/>
      <c r="SLI144" s="3643"/>
      <c r="SLJ144" s="3644"/>
      <c r="SLK144" s="3645"/>
      <c r="SLL144" s="2386"/>
      <c r="SLM144" s="3646"/>
      <c r="SLN144" s="3647"/>
      <c r="SLO144" s="3648"/>
      <c r="SLP144" s="3646"/>
      <c r="SLQ144" s="3647"/>
      <c r="SLR144" s="3646"/>
      <c r="SLS144" s="3643"/>
      <c r="SLT144" s="3643"/>
      <c r="SLU144" s="3647"/>
      <c r="SLV144" s="3642"/>
      <c r="SLW144" s="3643"/>
      <c r="SLX144" s="3642"/>
      <c r="SLY144" s="3643"/>
      <c r="SLZ144" s="3643"/>
      <c r="SMA144" s="3643"/>
      <c r="SMB144" s="3643"/>
      <c r="SMC144" s="3644"/>
      <c r="SMD144" s="3645"/>
      <c r="SME144" s="2386"/>
      <c r="SMF144" s="3646"/>
      <c r="SMG144" s="3647"/>
      <c r="SMH144" s="3648"/>
      <c r="SMI144" s="3646"/>
      <c r="SMJ144" s="3647"/>
      <c r="SMK144" s="3646"/>
      <c r="SML144" s="3643"/>
      <c r="SMM144" s="3643"/>
      <c r="SMN144" s="3647"/>
      <c r="SMO144" s="3642"/>
      <c r="SMP144" s="3643"/>
      <c r="SMQ144" s="3642"/>
      <c r="SMR144" s="3643"/>
      <c r="SMS144" s="3643"/>
      <c r="SMT144" s="3643"/>
      <c r="SMU144" s="3643"/>
      <c r="SMV144" s="3644"/>
      <c r="SMW144" s="3645"/>
      <c r="SMX144" s="2386"/>
      <c r="SMY144" s="3646"/>
      <c r="SMZ144" s="3647"/>
      <c r="SNA144" s="3648"/>
      <c r="SNB144" s="3646"/>
      <c r="SNC144" s="3647"/>
      <c r="SND144" s="3646"/>
      <c r="SNE144" s="3643"/>
      <c r="SNF144" s="3643"/>
      <c r="SNG144" s="3647"/>
      <c r="SNH144" s="3642"/>
      <c r="SNI144" s="3643"/>
      <c r="SNJ144" s="3642"/>
      <c r="SNK144" s="3643"/>
      <c r="SNL144" s="3643"/>
      <c r="SNM144" s="3643"/>
      <c r="SNN144" s="3643"/>
      <c r="SNO144" s="3644"/>
      <c r="SNP144" s="3645"/>
      <c r="SNQ144" s="2386"/>
      <c r="SNR144" s="3646"/>
      <c r="SNS144" s="3647"/>
      <c r="SNT144" s="3648"/>
      <c r="SNU144" s="3646"/>
      <c r="SNV144" s="3647"/>
      <c r="SNW144" s="3646"/>
      <c r="SNX144" s="3643"/>
      <c r="SNY144" s="3643"/>
      <c r="SNZ144" s="3647"/>
      <c r="SOA144" s="3642"/>
      <c r="SOB144" s="3643"/>
      <c r="SOC144" s="3642"/>
      <c r="SOD144" s="3643"/>
      <c r="SOE144" s="3643"/>
      <c r="SOF144" s="3643"/>
      <c r="SOG144" s="3643"/>
      <c r="SOH144" s="3644"/>
      <c r="SOI144" s="3645"/>
      <c r="SOJ144" s="2386"/>
      <c r="SOK144" s="3646"/>
      <c r="SOL144" s="3647"/>
      <c r="SOM144" s="3648"/>
      <c r="SON144" s="3646"/>
      <c r="SOO144" s="3647"/>
      <c r="SOP144" s="3646"/>
      <c r="SOQ144" s="3643"/>
      <c r="SOR144" s="3643"/>
      <c r="SOS144" s="3647"/>
      <c r="SOT144" s="3642"/>
      <c r="SOU144" s="3643"/>
      <c r="SOV144" s="3642"/>
      <c r="SOW144" s="3643"/>
      <c r="SOX144" s="3643"/>
      <c r="SOY144" s="3643"/>
      <c r="SOZ144" s="3643"/>
      <c r="SPA144" s="3644"/>
      <c r="SPB144" s="3645"/>
      <c r="SPC144" s="2386"/>
      <c r="SPD144" s="3646"/>
      <c r="SPE144" s="3647"/>
      <c r="SPF144" s="3648"/>
      <c r="SPG144" s="3646"/>
      <c r="SPH144" s="3647"/>
      <c r="SPI144" s="3646"/>
      <c r="SPJ144" s="3643"/>
      <c r="SPK144" s="3643"/>
      <c r="SPL144" s="3647"/>
      <c r="SPM144" s="3642"/>
      <c r="SPN144" s="3643"/>
      <c r="SPO144" s="3642"/>
      <c r="SPP144" s="3643"/>
      <c r="SPQ144" s="3643"/>
      <c r="SPR144" s="3643"/>
      <c r="SPS144" s="3643"/>
      <c r="SPT144" s="3644"/>
      <c r="SPU144" s="3645"/>
      <c r="SPV144" s="2386"/>
      <c r="SPW144" s="3646"/>
      <c r="SPX144" s="3647"/>
      <c r="SPY144" s="3648"/>
      <c r="SPZ144" s="3646"/>
      <c r="SQA144" s="3647"/>
      <c r="SQB144" s="3646"/>
      <c r="SQC144" s="3643"/>
      <c r="SQD144" s="3643"/>
      <c r="SQE144" s="3647"/>
      <c r="SQF144" s="3642"/>
      <c r="SQG144" s="3643"/>
      <c r="SQH144" s="3642"/>
      <c r="SQI144" s="3643"/>
      <c r="SQJ144" s="3643"/>
      <c r="SQK144" s="3643"/>
      <c r="SQL144" s="3643"/>
      <c r="SQM144" s="3644"/>
      <c r="SQN144" s="3645"/>
      <c r="SQO144" s="2386"/>
      <c r="SQP144" s="3646"/>
      <c r="SQQ144" s="3647"/>
      <c r="SQR144" s="3648"/>
      <c r="SQS144" s="3646"/>
      <c r="SQT144" s="3647"/>
      <c r="SQU144" s="3646"/>
      <c r="SQV144" s="3643"/>
      <c r="SQW144" s="3643"/>
      <c r="SQX144" s="3647"/>
      <c r="SQY144" s="3642"/>
      <c r="SQZ144" s="3643"/>
      <c r="SRA144" s="3642"/>
      <c r="SRB144" s="3643"/>
      <c r="SRC144" s="3643"/>
      <c r="SRD144" s="3643"/>
      <c r="SRE144" s="3643"/>
      <c r="SRF144" s="3644"/>
      <c r="SRG144" s="3645"/>
      <c r="SRH144" s="2386"/>
      <c r="SRI144" s="3646"/>
      <c r="SRJ144" s="3647"/>
      <c r="SRK144" s="3648"/>
      <c r="SRL144" s="3646"/>
      <c r="SRM144" s="3647"/>
      <c r="SRN144" s="3646"/>
      <c r="SRO144" s="3643"/>
      <c r="SRP144" s="3643"/>
      <c r="SRQ144" s="3647"/>
      <c r="SRR144" s="3642"/>
      <c r="SRS144" s="3643"/>
      <c r="SRT144" s="3642"/>
      <c r="SRU144" s="3643"/>
      <c r="SRV144" s="3643"/>
      <c r="SRW144" s="3643"/>
      <c r="SRX144" s="3643"/>
      <c r="SRY144" s="3644"/>
      <c r="SRZ144" s="3645"/>
      <c r="SSA144" s="2386"/>
      <c r="SSB144" s="3646"/>
      <c r="SSC144" s="3647"/>
      <c r="SSD144" s="3648"/>
      <c r="SSE144" s="3646"/>
      <c r="SSF144" s="3647"/>
      <c r="SSG144" s="3646"/>
      <c r="SSH144" s="3643"/>
      <c r="SSI144" s="3643"/>
      <c r="SSJ144" s="3647"/>
      <c r="SSK144" s="3642"/>
      <c r="SSL144" s="3643"/>
      <c r="SSM144" s="3642"/>
      <c r="SSN144" s="3643"/>
      <c r="SSO144" s="3643"/>
      <c r="SSP144" s="3643"/>
      <c r="SSQ144" s="3643"/>
      <c r="SSR144" s="3644"/>
      <c r="SSS144" s="3645"/>
      <c r="SST144" s="2386"/>
      <c r="SSU144" s="3646"/>
      <c r="SSV144" s="3647"/>
      <c r="SSW144" s="3648"/>
      <c r="SSX144" s="3646"/>
      <c r="SSY144" s="3647"/>
      <c r="SSZ144" s="3646"/>
      <c r="STA144" s="3643"/>
      <c r="STB144" s="3643"/>
      <c r="STC144" s="3647"/>
      <c r="STD144" s="3642"/>
      <c r="STE144" s="3643"/>
      <c r="STF144" s="3642"/>
      <c r="STG144" s="3643"/>
      <c r="STH144" s="3643"/>
      <c r="STI144" s="3643"/>
      <c r="STJ144" s="3643"/>
      <c r="STK144" s="3644"/>
      <c r="STL144" s="3645"/>
      <c r="STM144" s="2386"/>
      <c r="STN144" s="3646"/>
      <c r="STO144" s="3647"/>
      <c r="STP144" s="3648"/>
      <c r="STQ144" s="3646"/>
      <c r="STR144" s="3647"/>
      <c r="STS144" s="3646"/>
      <c r="STT144" s="3643"/>
      <c r="STU144" s="3643"/>
      <c r="STV144" s="3647"/>
      <c r="STW144" s="3642"/>
      <c r="STX144" s="3643"/>
      <c r="STY144" s="3642"/>
      <c r="STZ144" s="3643"/>
      <c r="SUA144" s="3643"/>
      <c r="SUB144" s="3643"/>
      <c r="SUC144" s="3643"/>
      <c r="SUD144" s="3644"/>
      <c r="SUE144" s="3645"/>
      <c r="SUF144" s="2386"/>
      <c r="SUG144" s="3646"/>
      <c r="SUH144" s="3647"/>
      <c r="SUI144" s="3648"/>
      <c r="SUJ144" s="3646"/>
      <c r="SUK144" s="3647"/>
      <c r="SUL144" s="3646"/>
      <c r="SUM144" s="3643"/>
      <c r="SUN144" s="3643"/>
      <c r="SUO144" s="3647"/>
      <c r="SUP144" s="3642"/>
      <c r="SUQ144" s="3643"/>
      <c r="SUR144" s="3642"/>
      <c r="SUS144" s="3643"/>
      <c r="SUT144" s="3643"/>
      <c r="SUU144" s="3643"/>
      <c r="SUV144" s="3643"/>
      <c r="SUW144" s="3644"/>
      <c r="SUX144" s="3645"/>
      <c r="SUY144" s="2386"/>
      <c r="SUZ144" s="3646"/>
      <c r="SVA144" s="3647"/>
      <c r="SVB144" s="3648"/>
      <c r="SVC144" s="3646"/>
      <c r="SVD144" s="3647"/>
      <c r="SVE144" s="3646"/>
      <c r="SVF144" s="3643"/>
      <c r="SVG144" s="3643"/>
      <c r="SVH144" s="3647"/>
      <c r="SVI144" s="3642"/>
      <c r="SVJ144" s="3643"/>
      <c r="SVK144" s="3642"/>
      <c r="SVL144" s="3643"/>
      <c r="SVM144" s="3643"/>
      <c r="SVN144" s="3643"/>
      <c r="SVO144" s="3643"/>
      <c r="SVP144" s="3644"/>
      <c r="SVQ144" s="3645"/>
      <c r="SVR144" s="2386"/>
      <c r="SVS144" s="3646"/>
      <c r="SVT144" s="3647"/>
      <c r="SVU144" s="3648"/>
      <c r="SVV144" s="3646"/>
      <c r="SVW144" s="3647"/>
      <c r="SVX144" s="3646"/>
      <c r="SVY144" s="3643"/>
      <c r="SVZ144" s="3643"/>
      <c r="SWA144" s="3647"/>
      <c r="SWB144" s="3642"/>
      <c r="SWC144" s="3643"/>
      <c r="SWD144" s="3642"/>
      <c r="SWE144" s="3643"/>
      <c r="SWF144" s="3643"/>
      <c r="SWG144" s="3643"/>
      <c r="SWH144" s="3643"/>
      <c r="SWI144" s="3644"/>
      <c r="SWJ144" s="3645"/>
      <c r="SWK144" s="2386"/>
      <c r="SWL144" s="3646"/>
      <c r="SWM144" s="3647"/>
      <c r="SWN144" s="3648"/>
      <c r="SWO144" s="3646"/>
      <c r="SWP144" s="3647"/>
      <c r="SWQ144" s="3646"/>
      <c r="SWR144" s="3643"/>
      <c r="SWS144" s="3643"/>
      <c r="SWT144" s="3647"/>
      <c r="SWU144" s="3642"/>
      <c r="SWV144" s="3643"/>
      <c r="SWW144" s="3642"/>
      <c r="SWX144" s="3643"/>
      <c r="SWY144" s="3643"/>
      <c r="SWZ144" s="3643"/>
      <c r="SXA144" s="3643"/>
      <c r="SXB144" s="3644"/>
      <c r="SXC144" s="3645"/>
      <c r="SXD144" s="2386"/>
      <c r="SXE144" s="3646"/>
      <c r="SXF144" s="3647"/>
      <c r="SXG144" s="3648"/>
      <c r="SXH144" s="3646"/>
      <c r="SXI144" s="3647"/>
      <c r="SXJ144" s="3646"/>
      <c r="SXK144" s="3643"/>
      <c r="SXL144" s="3643"/>
      <c r="SXM144" s="3647"/>
      <c r="SXN144" s="3642"/>
      <c r="SXO144" s="3643"/>
      <c r="SXP144" s="3642"/>
      <c r="SXQ144" s="3643"/>
      <c r="SXR144" s="3643"/>
      <c r="SXS144" s="3643"/>
      <c r="SXT144" s="3643"/>
      <c r="SXU144" s="3644"/>
      <c r="SXV144" s="3645"/>
      <c r="SXW144" s="2386"/>
      <c r="SXX144" s="3646"/>
      <c r="SXY144" s="3647"/>
      <c r="SXZ144" s="3648"/>
      <c r="SYA144" s="3646"/>
      <c r="SYB144" s="3647"/>
      <c r="SYC144" s="3646"/>
      <c r="SYD144" s="3643"/>
      <c r="SYE144" s="3643"/>
      <c r="SYF144" s="3647"/>
      <c r="SYG144" s="3642"/>
      <c r="SYH144" s="3643"/>
      <c r="SYI144" s="3642"/>
      <c r="SYJ144" s="3643"/>
      <c r="SYK144" s="3643"/>
      <c r="SYL144" s="3643"/>
      <c r="SYM144" s="3643"/>
      <c r="SYN144" s="3644"/>
      <c r="SYO144" s="3645"/>
      <c r="SYP144" s="2386"/>
      <c r="SYQ144" s="3646"/>
      <c r="SYR144" s="3647"/>
      <c r="SYS144" s="3648"/>
      <c r="SYT144" s="3646"/>
      <c r="SYU144" s="3647"/>
      <c r="SYV144" s="3646"/>
      <c r="SYW144" s="3643"/>
      <c r="SYX144" s="3643"/>
      <c r="SYY144" s="3647"/>
      <c r="SYZ144" s="3642"/>
      <c r="SZA144" s="3643"/>
      <c r="SZB144" s="3642"/>
      <c r="SZC144" s="3643"/>
      <c r="SZD144" s="3643"/>
      <c r="SZE144" s="3643"/>
      <c r="SZF144" s="3643"/>
      <c r="SZG144" s="3644"/>
      <c r="SZH144" s="3645"/>
      <c r="SZI144" s="2386"/>
      <c r="SZJ144" s="3646"/>
      <c r="SZK144" s="3647"/>
      <c r="SZL144" s="3648"/>
      <c r="SZM144" s="3646"/>
      <c r="SZN144" s="3647"/>
      <c r="SZO144" s="3646"/>
      <c r="SZP144" s="3643"/>
      <c r="SZQ144" s="3643"/>
      <c r="SZR144" s="3647"/>
      <c r="SZS144" s="3642"/>
      <c r="SZT144" s="3643"/>
      <c r="SZU144" s="3642"/>
      <c r="SZV144" s="3643"/>
      <c r="SZW144" s="3643"/>
      <c r="SZX144" s="3643"/>
      <c r="SZY144" s="3643"/>
      <c r="SZZ144" s="3644"/>
      <c r="TAA144" s="3645"/>
      <c r="TAB144" s="2386"/>
      <c r="TAC144" s="3646"/>
      <c r="TAD144" s="3647"/>
      <c r="TAE144" s="3648"/>
      <c r="TAF144" s="3646"/>
      <c r="TAG144" s="3647"/>
      <c r="TAH144" s="3646"/>
      <c r="TAI144" s="3643"/>
      <c r="TAJ144" s="3643"/>
      <c r="TAK144" s="3647"/>
      <c r="TAL144" s="3642"/>
      <c r="TAM144" s="3643"/>
      <c r="TAN144" s="3642"/>
      <c r="TAO144" s="3643"/>
      <c r="TAP144" s="3643"/>
      <c r="TAQ144" s="3643"/>
      <c r="TAR144" s="3643"/>
      <c r="TAS144" s="3644"/>
      <c r="TAT144" s="3645"/>
      <c r="TAU144" s="2386"/>
      <c r="TAV144" s="3646"/>
      <c r="TAW144" s="3647"/>
      <c r="TAX144" s="3648"/>
      <c r="TAY144" s="3646"/>
      <c r="TAZ144" s="3647"/>
      <c r="TBA144" s="3646"/>
      <c r="TBB144" s="3643"/>
      <c r="TBC144" s="3643"/>
      <c r="TBD144" s="3647"/>
      <c r="TBE144" s="3642"/>
      <c r="TBF144" s="3643"/>
      <c r="TBG144" s="3642"/>
      <c r="TBH144" s="3643"/>
      <c r="TBI144" s="3643"/>
      <c r="TBJ144" s="3643"/>
      <c r="TBK144" s="3643"/>
      <c r="TBL144" s="3644"/>
      <c r="TBM144" s="3645"/>
      <c r="TBN144" s="2386"/>
      <c r="TBO144" s="3646"/>
      <c r="TBP144" s="3647"/>
      <c r="TBQ144" s="3648"/>
      <c r="TBR144" s="3646"/>
      <c r="TBS144" s="3647"/>
      <c r="TBT144" s="3646"/>
      <c r="TBU144" s="3643"/>
      <c r="TBV144" s="3643"/>
      <c r="TBW144" s="3647"/>
      <c r="TBX144" s="3642"/>
      <c r="TBY144" s="3643"/>
      <c r="TBZ144" s="3642"/>
      <c r="TCA144" s="3643"/>
      <c r="TCB144" s="3643"/>
      <c r="TCC144" s="3643"/>
      <c r="TCD144" s="3643"/>
      <c r="TCE144" s="3644"/>
      <c r="TCF144" s="3645"/>
      <c r="TCG144" s="2386"/>
      <c r="TCH144" s="3646"/>
      <c r="TCI144" s="3647"/>
      <c r="TCJ144" s="3648"/>
      <c r="TCK144" s="3646"/>
      <c r="TCL144" s="3647"/>
      <c r="TCM144" s="3646"/>
      <c r="TCN144" s="3643"/>
      <c r="TCO144" s="3643"/>
      <c r="TCP144" s="3647"/>
      <c r="TCQ144" s="3642"/>
      <c r="TCR144" s="3643"/>
      <c r="TCS144" s="3642"/>
      <c r="TCT144" s="3643"/>
      <c r="TCU144" s="3643"/>
      <c r="TCV144" s="3643"/>
      <c r="TCW144" s="3643"/>
      <c r="TCX144" s="3644"/>
      <c r="TCY144" s="3645"/>
      <c r="TCZ144" s="2386"/>
      <c r="TDA144" s="3646"/>
      <c r="TDB144" s="3647"/>
      <c r="TDC144" s="3648"/>
      <c r="TDD144" s="3646"/>
      <c r="TDE144" s="3647"/>
      <c r="TDF144" s="3646"/>
      <c r="TDG144" s="3643"/>
      <c r="TDH144" s="3643"/>
      <c r="TDI144" s="3647"/>
      <c r="TDJ144" s="3642"/>
      <c r="TDK144" s="3643"/>
      <c r="TDL144" s="3642"/>
      <c r="TDM144" s="3643"/>
      <c r="TDN144" s="3643"/>
      <c r="TDO144" s="3643"/>
      <c r="TDP144" s="3643"/>
      <c r="TDQ144" s="3644"/>
      <c r="TDR144" s="3645"/>
      <c r="TDS144" s="2386"/>
      <c r="TDT144" s="3646"/>
      <c r="TDU144" s="3647"/>
      <c r="TDV144" s="3648"/>
      <c r="TDW144" s="3646"/>
      <c r="TDX144" s="3647"/>
      <c r="TDY144" s="3646"/>
      <c r="TDZ144" s="3643"/>
      <c r="TEA144" s="3643"/>
      <c r="TEB144" s="3647"/>
      <c r="TEC144" s="3642"/>
      <c r="TED144" s="3643"/>
      <c r="TEE144" s="3642"/>
      <c r="TEF144" s="3643"/>
      <c r="TEG144" s="3643"/>
      <c r="TEH144" s="3643"/>
      <c r="TEI144" s="3643"/>
      <c r="TEJ144" s="3644"/>
      <c r="TEK144" s="3645"/>
      <c r="TEL144" s="2386"/>
      <c r="TEM144" s="3646"/>
      <c r="TEN144" s="3647"/>
      <c r="TEO144" s="3648"/>
      <c r="TEP144" s="3646"/>
      <c r="TEQ144" s="3647"/>
      <c r="TER144" s="3646"/>
      <c r="TES144" s="3643"/>
      <c r="TET144" s="3643"/>
      <c r="TEU144" s="3647"/>
      <c r="TEV144" s="3642"/>
      <c r="TEW144" s="3643"/>
      <c r="TEX144" s="3642"/>
      <c r="TEY144" s="3643"/>
      <c r="TEZ144" s="3643"/>
      <c r="TFA144" s="3643"/>
      <c r="TFB144" s="3643"/>
      <c r="TFC144" s="3644"/>
      <c r="TFD144" s="3645"/>
      <c r="TFE144" s="2386"/>
      <c r="TFF144" s="3646"/>
      <c r="TFG144" s="3647"/>
      <c r="TFH144" s="3648"/>
      <c r="TFI144" s="3646"/>
      <c r="TFJ144" s="3647"/>
      <c r="TFK144" s="3646"/>
      <c r="TFL144" s="3643"/>
      <c r="TFM144" s="3643"/>
      <c r="TFN144" s="3647"/>
      <c r="TFO144" s="3642"/>
      <c r="TFP144" s="3643"/>
      <c r="TFQ144" s="3642"/>
      <c r="TFR144" s="3643"/>
      <c r="TFS144" s="3643"/>
      <c r="TFT144" s="3643"/>
      <c r="TFU144" s="3643"/>
      <c r="TFV144" s="3644"/>
      <c r="TFW144" s="3645"/>
      <c r="TFX144" s="2386"/>
      <c r="TFY144" s="3646"/>
      <c r="TFZ144" s="3647"/>
      <c r="TGA144" s="3648"/>
      <c r="TGB144" s="3646"/>
      <c r="TGC144" s="3647"/>
      <c r="TGD144" s="3646"/>
      <c r="TGE144" s="3643"/>
      <c r="TGF144" s="3643"/>
      <c r="TGG144" s="3647"/>
      <c r="TGH144" s="3642"/>
      <c r="TGI144" s="3643"/>
      <c r="TGJ144" s="3642"/>
      <c r="TGK144" s="3643"/>
      <c r="TGL144" s="3643"/>
      <c r="TGM144" s="3643"/>
      <c r="TGN144" s="3643"/>
      <c r="TGO144" s="3644"/>
      <c r="TGP144" s="3645"/>
      <c r="TGQ144" s="2386"/>
      <c r="TGR144" s="3646"/>
      <c r="TGS144" s="3647"/>
      <c r="TGT144" s="3648"/>
      <c r="TGU144" s="3646"/>
      <c r="TGV144" s="3647"/>
      <c r="TGW144" s="3646"/>
      <c r="TGX144" s="3643"/>
      <c r="TGY144" s="3643"/>
      <c r="TGZ144" s="3647"/>
      <c r="THA144" s="3642"/>
      <c r="THB144" s="3643"/>
      <c r="THC144" s="3642"/>
      <c r="THD144" s="3643"/>
      <c r="THE144" s="3643"/>
      <c r="THF144" s="3643"/>
      <c r="THG144" s="3643"/>
      <c r="THH144" s="3644"/>
      <c r="THI144" s="3645"/>
      <c r="THJ144" s="2386"/>
      <c r="THK144" s="3646"/>
      <c r="THL144" s="3647"/>
      <c r="THM144" s="3648"/>
      <c r="THN144" s="3646"/>
      <c r="THO144" s="3647"/>
      <c r="THP144" s="3646"/>
      <c r="THQ144" s="3643"/>
      <c r="THR144" s="3643"/>
      <c r="THS144" s="3647"/>
      <c r="THT144" s="3642"/>
      <c r="THU144" s="3643"/>
      <c r="THV144" s="3642"/>
      <c r="THW144" s="3643"/>
      <c r="THX144" s="3643"/>
      <c r="THY144" s="3643"/>
      <c r="THZ144" s="3643"/>
      <c r="TIA144" s="3644"/>
      <c r="TIB144" s="3645"/>
      <c r="TIC144" s="2386"/>
      <c r="TID144" s="3646"/>
      <c r="TIE144" s="3647"/>
      <c r="TIF144" s="3648"/>
      <c r="TIG144" s="3646"/>
      <c r="TIH144" s="3647"/>
      <c r="TII144" s="3646"/>
      <c r="TIJ144" s="3643"/>
      <c r="TIK144" s="3643"/>
      <c r="TIL144" s="3647"/>
      <c r="TIM144" s="3642"/>
      <c r="TIN144" s="3643"/>
      <c r="TIO144" s="3642"/>
      <c r="TIP144" s="3643"/>
      <c r="TIQ144" s="3643"/>
      <c r="TIR144" s="3643"/>
      <c r="TIS144" s="3643"/>
      <c r="TIT144" s="3644"/>
      <c r="TIU144" s="3645"/>
      <c r="TIV144" s="2386"/>
      <c r="TIW144" s="3646"/>
      <c r="TIX144" s="3647"/>
      <c r="TIY144" s="3648"/>
      <c r="TIZ144" s="3646"/>
      <c r="TJA144" s="3647"/>
      <c r="TJB144" s="3646"/>
      <c r="TJC144" s="3643"/>
      <c r="TJD144" s="3643"/>
      <c r="TJE144" s="3647"/>
      <c r="TJF144" s="3642"/>
      <c r="TJG144" s="3643"/>
      <c r="TJH144" s="3642"/>
      <c r="TJI144" s="3643"/>
      <c r="TJJ144" s="3643"/>
      <c r="TJK144" s="3643"/>
      <c r="TJL144" s="3643"/>
      <c r="TJM144" s="3644"/>
      <c r="TJN144" s="3645"/>
      <c r="TJO144" s="2386"/>
      <c r="TJP144" s="3646"/>
      <c r="TJQ144" s="3647"/>
      <c r="TJR144" s="3648"/>
      <c r="TJS144" s="3646"/>
      <c r="TJT144" s="3647"/>
      <c r="TJU144" s="3646"/>
      <c r="TJV144" s="3643"/>
      <c r="TJW144" s="3643"/>
      <c r="TJX144" s="3647"/>
      <c r="TJY144" s="3642"/>
      <c r="TJZ144" s="3643"/>
      <c r="TKA144" s="3642"/>
      <c r="TKB144" s="3643"/>
      <c r="TKC144" s="3643"/>
      <c r="TKD144" s="3643"/>
      <c r="TKE144" s="3643"/>
      <c r="TKF144" s="3644"/>
      <c r="TKG144" s="3645"/>
      <c r="TKH144" s="2386"/>
      <c r="TKI144" s="3646"/>
      <c r="TKJ144" s="3647"/>
      <c r="TKK144" s="3648"/>
      <c r="TKL144" s="3646"/>
      <c r="TKM144" s="3647"/>
      <c r="TKN144" s="3646"/>
      <c r="TKO144" s="3643"/>
      <c r="TKP144" s="3643"/>
      <c r="TKQ144" s="3647"/>
      <c r="TKR144" s="3642"/>
      <c r="TKS144" s="3643"/>
      <c r="TKT144" s="3642"/>
      <c r="TKU144" s="3643"/>
      <c r="TKV144" s="3643"/>
      <c r="TKW144" s="3643"/>
      <c r="TKX144" s="3643"/>
      <c r="TKY144" s="3644"/>
      <c r="TKZ144" s="3645"/>
      <c r="TLA144" s="2386"/>
      <c r="TLB144" s="3646"/>
      <c r="TLC144" s="3647"/>
      <c r="TLD144" s="3648"/>
      <c r="TLE144" s="3646"/>
      <c r="TLF144" s="3647"/>
      <c r="TLG144" s="3646"/>
      <c r="TLH144" s="3643"/>
      <c r="TLI144" s="3643"/>
      <c r="TLJ144" s="3647"/>
      <c r="TLK144" s="3642"/>
      <c r="TLL144" s="3643"/>
      <c r="TLM144" s="3642"/>
      <c r="TLN144" s="3643"/>
      <c r="TLO144" s="3643"/>
      <c r="TLP144" s="3643"/>
      <c r="TLQ144" s="3643"/>
      <c r="TLR144" s="3644"/>
      <c r="TLS144" s="3645"/>
      <c r="TLT144" s="2386"/>
      <c r="TLU144" s="3646"/>
      <c r="TLV144" s="3647"/>
      <c r="TLW144" s="3648"/>
      <c r="TLX144" s="3646"/>
      <c r="TLY144" s="3647"/>
      <c r="TLZ144" s="3646"/>
      <c r="TMA144" s="3643"/>
      <c r="TMB144" s="3643"/>
      <c r="TMC144" s="3647"/>
      <c r="TMD144" s="3642"/>
      <c r="TME144" s="3643"/>
      <c r="TMF144" s="3642"/>
      <c r="TMG144" s="3643"/>
      <c r="TMH144" s="3643"/>
      <c r="TMI144" s="3643"/>
      <c r="TMJ144" s="3643"/>
      <c r="TMK144" s="3644"/>
      <c r="TML144" s="3645"/>
      <c r="TMM144" s="2386"/>
      <c r="TMN144" s="3646"/>
      <c r="TMO144" s="3647"/>
      <c r="TMP144" s="3648"/>
      <c r="TMQ144" s="3646"/>
      <c r="TMR144" s="3647"/>
      <c r="TMS144" s="3646"/>
      <c r="TMT144" s="3643"/>
      <c r="TMU144" s="3643"/>
      <c r="TMV144" s="3647"/>
      <c r="TMW144" s="3642"/>
      <c r="TMX144" s="3643"/>
      <c r="TMY144" s="3642"/>
      <c r="TMZ144" s="3643"/>
      <c r="TNA144" s="3643"/>
      <c r="TNB144" s="3643"/>
      <c r="TNC144" s="3643"/>
      <c r="TND144" s="3644"/>
      <c r="TNE144" s="3645"/>
      <c r="TNF144" s="2386"/>
      <c r="TNG144" s="3646"/>
      <c r="TNH144" s="3647"/>
      <c r="TNI144" s="3648"/>
      <c r="TNJ144" s="3646"/>
      <c r="TNK144" s="3647"/>
      <c r="TNL144" s="3646"/>
      <c r="TNM144" s="3643"/>
      <c r="TNN144" s="3643"/>
      <c r="TNO144" s="3647"/>
      <c r="TNP144" s="3642"/>
      <c r="TNQ144" s="3643"/>
      <c r="TNR144" s="3642"/>
      <c r="TNS144" s="3643"/>
      <c r="TNT144" s="3643"/>
      <c r="TNU144" s="3643"/>
      <c r="TNV144" s="3643"/>
      <c r="TNW144" s="3644"/>
      <c r="TNX144" s="3645"/>
      <c r="TNY144" s="2386"/>
      <c r="TNZ144" s="3646"/>
      <c r="TOA144" s="3647"/>
      <c r="TOB144" s="3648"/>
      <c r="TOC144" s="3646"/>
      <c r="TOD144" s="3647"/>
      <c r="TOE144" s="3646"/>
      <c r="TOF144" s="3643"/>
      <c r="TOG144" s="3643"/>
      <c r="TOH144" s="3647"/>
      <c r="TOI144" s="3642"/>
      <c r="TOJ144" s="3643"/>
      <c r="TOK144" s="3642"/>
      <c r="TOL144" s="3643"/>
      <c r="TOM144" s="3643"/>
      <c r="TON144" s="3643"/>
      <c r="TOO144" s="3643"/>
      <c r="TOP144" s="3644"/>
      <c r="TOQ144" s="3645"/>
      <c r="TOR144" s="2386"/>
      <c r="TOS144" s="3646"/>
      <c r="TOT144" s="3647"/>
      <c r="TOU144" s="3648"/>
      <c r="TOV144" s="3646"/>
      <c r="TOW144" s="3647"/>
      <c r="TOX144" s="3646"/>
      <c r="TOY144" s="3643"/>
      <c r="TOZ144" s="3643"/>
      <c r="TPA144" s="3647"/>
      <c r="TPB144" s="3642"/>
      <c r="TPC144" s="3643"/>
      <c r="TPD144" s="3642"/>
      <c r="TPE144" s="3643"/>
      <c r="TPF144" s="3643"/>
      <c r="TPG144" s="3643"/>
      <c r="TPH144" s="3643"/>
      <c r="TPI144" s="3644"/>
      <c r="TPJ144" s="3645"/>
      <c r="TPK144" s="2386"/>
      <c r="TPL144" s="3646"/>
      <c r="TPM144" s="3647"/>
      <c r="TPN144" s="3648"/>
      <c r="TPO144" s="3646"/>
      <c r="TPP144" s="3647"/>
      <c r="TPQ144" s="3646"/>
      <c r="TPR144" s="3643"/>
      <c r="TPS144" s="3643"/>
      <c r="TPT144" s="3647"/>
      <c r="TPU144" s="3642"/>
      <c r="TPV144" s="3643"/>
      <c r="TPW144" s="3642"/>
      <c r="TPX144" s="3643"/>
      <c r="TPY144" s="3643"/>
      <c r="TPZ144" s="3643"/>
      <c r="TQA144" s="3643"/>
      <c r="TQB144" s="3644"/>
      <c r="TQC144" s="3645"/>
      <c r="TQD144" s="2386"/>
      <c r="TQE144" s="3646"/>
      <c r="TQF144" s="3647"/>
      <c r="TQG144" s="3648"/>
      <c r="TQH144" s="3646"/>
      <c r="TQI144" s="3647"/>
      <c r="TQJ144" s="3646"/>
      <c r="TQK144" s="3643"/>
      <c r="TQL144" s="3643"/>
      <c r="TQM144" s="3647"/>
      <c r="TQN144" s="3642"/>
      <c r="TQO144" s="3643"/>
      <c r="TQP144" s="3642"/>
      <c r="TQQ144" s="3643"/>
      <c r="TQR144" s="3643"/>
      <c r="TQS144" s="3643"/>
      <c r="TQT144" s="3643"/>
      <c r="TQU144" s="3644"/>
      <c r="TQV144" s="3645"/>
      <c r="TQW144" s="2386"/>
      <c r="TQX144" s="3646"/>
      <c r="TQY144" s="3647"/>
      <c r="TQZ144" s="3648"/>
      <c r="TRA144" s="3646"/>
      <c r="TRB144" s="3647"/>
      <c r="TRC144" s="3646"/>
      <c r="TRD144" s="3643"/>
      <c r="TRE144" s="3643"/>
      <c r="TRF144" s="3647"/>
      <c r="TRG144" s="3642"/>
      <c r="TRH144" s="3643"/>
      <c r="TRI144" s="3642"/>
      <c r="TRJ144" s="3643"/>
      <c r="TRK144" s="3643"/>
      <c r="TRL144" s="3643"/>
      <c r="TRM144" s="3643"/>
      <c r="TRN144" s="3644"/>
      <c r="TRO144" s="3645"/>
      <c r="TRP144" s="2386"/>
      <c r="TRQ144" s="3646"/>
      <c r="TRR144" s="3647"/>
      <c r="TRS144" s="3648"/>
      <c r="TRT144" s="3646"/>
      <c r="TRU144" s="3647"/>
      <c r="TRV144" s="3646"/>
      <c r="TRW144" s="3643"/>
      <c r="TRX144" s="3643"/>
      <c r="TRY144" s="3647"/>
      <c r="TRZ144" s="3642"/>
      <c r="TSA144" s="3643"/>
      <c r="TSB144" s="3642"/>
      <c r="TSC144" s="3643"/>
      <c r="TSD144" s="3643"/>
      <c r="TSE144" s="3643"/>
      <c r="TSF144" s="3643"/>
      <c r="TSG144" s="3644"/>
      <c r="TSH144" s="3645"/>
      <c r="TSI144" s="2386"/>
      <c r="TSJ144" s="3646"/>
      <c r="TSK144" s="3647"/>
      <c r="TSL144" s="3648"/>
      <c r="TSM144" s="3646"/>
      <c r="TSN144" s="3647"/>
      <c r="TSO144" s="3646"/>
      <c r="TSP144" s="3643"/>
      <c r="TSQ144" s="3643"/>
      <c r="TSR144" s="3647"/>
      <c r="TSS144" s="3642"/>
      <c r="TST144" s="3643"/>
      <c r="TSU144" s="3642"/>
      <c r="TSV144" s="3643"/>
      <c r="TSW144" s="3643"/>
      <c r="TSX144" s="3643"/>
      <c r="TSY144" s="3643"/>
      <c r="TSZ144" s="3644"/>
      <c r="TTA144" s="3645"/>
      <c r="TTB144" s="2386"/>
      <c r="TTC144" s="3646"/>
      <c r="TTD144" s="3647"/>
      <c r="TTE144" s="3648"/>
      <c r="TTF144" s="3646"/>
      <c r="TTG144" s="3647"/>
      <c r="TTH144" s="3646"/>
      <c r="TTI144" s="3643"/>
      <c r="TTJ144" s="3643"/>
      <c r="TTK144" s="3647"/>
      <c r="TTL144" s="3642"/>
      <c r="TTM144" s="3643"/>
      <c r="TTN144" s="3642"/>
      <c r="TTO144" s="3643"/>
      <c r="TTP144" s="3643"/>
      <c r="TTQ144" s="3643"/>
      <c r="TTR144" s="3643"/>
      <c r="TTS144" s="3644"/>
      <c r="TTT144" s="3645"/>
      <c r="TTU144" s="2386"/>
      <c r="TTV144" s="3646"/>
      <c r="TTW144" s="3647"/>
      <c r="TTX144" s="3648"/>
      <c r="TTY144" s="3646"/>
      <c r="TTZ144" s="3647"/>
      <c r="TUA144" s="3646"/>
      <c r="TUB144" s="3643"/>
      <c r="TUC144" s="3643"/>
      <c r="TUD144" s="3647"/>
      <c r="TUE144" s="3642"/>
      <c r="TUF144" s="3643"/>
      <c r="TUG144" s="3642"/>
      <c r="TUH144" s="3643"/>
      <c r="TUI144" s="3643"/>
      <c r="TUJ144" s="3643"/>
      <c r="TUK144" s="3643"/>
      <c r="TUL144" s="3644"/>
      <c r="TUM144" s="3645"/>
      <c r="TUN144" s="2386"/>
      <c r="TUO144" s="3646"/>
      <c r="TUP144" s="3647"/>
      <c r="TUQ144" s="3648"/>
      <c r="TUR144" s="3646"/>
      <c r="TUS144" s="3647"/>
      <c r="TUT144" s="3646"/>
      <c r="TUU144" s="3643"/>
      <c r="TUV144" s="3643"/>
      <c r="TUW144" s="3647"/>
      <c r="TUX144" s="3642"/>
      <c r="TUY144" s="3643"/>
      <c r="TUZ144" s="3642"/>
      <c r="TVA144" s="3643"/>
      <c r="TVB144" s="3643"/>
      <c r="TVC144" s="3643"/>
      <c r="TVD144" s="3643"/>
      <c r="TVE144" s="3644"/>
      <c r="TVF144" s="3645"/>
      <c r="TVG144" s="2386"/>
      <c r="TVH144" s="3646"/>
      <c r="TVI144" s="3647"/>
      <c r="TVJ144" s="3648"/>
      <c r="TVK144" s="3646"/>
      <c r="TVL144" s="3647"/>
      <c r="TVM144" s="3646"/>
      <c r="TVN144" s="3643"/>
      <c r="TVO144" s="3643"/>
      <c r="TVP144" s="3647"/>
      <c r="TVQ144" s="3642"/>
      <c r="TVR144" s="3643"/>
      <c r="TVS144" s="3642"/>
      <c r="TVT144" s="3643"/>
      <c r="TVU144" s="3643"/>
      <c r="TVV144" s="3643"/>
      <c r="TVW144" s="3643"/>
      <c r="TVX144" s="3644"/>
      <c r="TVY144" s="3645"/>
      <c r="TVZ144" s="2386"/>
      <c r="TWA144" s="3646"/>
      <c r="TWB144" s="3647"/>
      <c r="TWC144" s="3648"/>
      <c r="TWD144" s="3646"/>
      <c r="TWE144" s="3647"/>
      <c r="TWF144" s="3646"/>
      <c r="TWG144" s="3643"/>
      <c r="TWH144" s="3643"/>
      <c r="TWI144" s="3647"/>
      <c r="TWJ144" s="3642"/>
      <c r="TWK144" s="3643"/>
      <c r="TWL144" s="3642"/>
      <c r="TWM144" s="3643"/>
      <c r="TWN144" s="3643"/>
      <c r="TWO144" s="3643"/>
      <c r="TWP144" s="3643"/>
      <c r="TWQ144" s="3644"/>
      <c r="TWR144" s="3645"/>
      <c r="TWS144" s="2386"/>
      <c r="TWT144" s="3646"/>
      <c r="TWU144" s="3647"/>
      <c r="TWV144" s="3648"/>
      <c r="TWW144" s="3646"/>
      <c r="TWX144" s="3647"/>
      <c r="TWY144" s="3646"/>
      <c r="TWZ144" s="3643"/>
      <c r="TXA144" s="3643"/>
      <c r="TXB144" s="3647"/>
      <c r="TXC144" s="3642"/>
      <c r="TXD144" s="3643"/>
      <c r="TXE144" s="3642"/>
      <c r="TXF144" s="3643"/>
      <c r="TXG144" s="3643"/>
      <c r="TXH144" s="3643"/>
      <c r="TXI144" s="3643"/>
      <c r="TXJ144" s="3644"/>
      <c r="TXK144" s="3645"/>
      <c r="TXL144" s="2386"/>
      <c r="TXM144" s="3646"/>
      <c r="TXN144" s="3647"/>
      <c r="TXO144" s="3648"/>
      <c r="TXP144" s="3646"/>
      <c r="TXQ144" s="3647"/>
      <c r="TXR144" s="3646"/>
      <c r="TXS144" s="3643"/>
      <c r="TXT144" s="3643"/>
      <c r="TXU144" s="3647"/>
      <c r="TXV144" s="3642"/>
      <c r="TXW144" s="3643"/>
      <c r="TXX144" s="3642"/>
      <c r="TXY144" s="3643"/>
      <c r="TXZ144" s="3643"/>
      <c r="TYA144" s="3643"/>
      <c r="TYB144" s="3643"/>
      <c r="TYC144" s="3644"/>
      <c r="TYD144" s="3645"/>
      <c r="TYE144" s="2386"/>
      <c r="TYF144" s="3646"/>
      <c r="TYG144" s="3647"/>
      <c r="TYH144" s="3648"/>
      <c r="TYI144" s="3646"/>
      <c r="TYJ144" s="3647"/>
      <c r="TYK144" s="3646"/>
      <c r="TYL144" s="3643"/>
      <c r="TYM144" s="3643"/>
      <c r="TYN144" s="3647"/>
      <c r="TYO144" s="3642"/>
      <c r="TYP144" s="3643"/>
      <c r="TYQ144" s="3642"/>
      <c r="TYR144" s="3643"/>
      <c r="TYS144" s="3643"/>
      <c r="TYT144" s="3643"/>
      <c r="TYU144" s="3643"/>
      <c r="TYV144" s="3644"/>
      <c r="TYW144" s="3645"/>
      <c r="TYX144" s="2386"/>
      <c r="TYY144" s="3646"/>
      <c r="TYZ144" s="3647"/>
      <c r="TZA144" s="3648"/>
      <c r="TZB144" s="3646"/>
      <c r="TZC144" s="3647"/>
      <c r="TZD144" s="3646"/>
      <c r="TZE144" s="3643"/>
      <c r="TZF144" s="3643"/>
      <c r="TZG144" s="3647"/>
      <c r="TZH144" s="3642"/>
      <c r="TZI144" s="3643"/>
      <c r="TZJ144" s="3642"/>
      <c r="TZK144" s="3643"/>
      <c r="TZL144" s="3643"/>
      <c r="TZM144" s="3643"/>
      <c r="TZN144" s="3643"/>
      <c r="TZO144" s="3644"/>
      <c r="TZP144" s="3645"/>
      <c r="TZQ144" s="2386"/>
      <c r="TZR144" s="3646"/>
      <c r="TZS144" s="3647"/>
      <c r="TZT144" s="3648"/>
      <c r="TZU144" s="3646"/>
      <c r="TZV144" s="3647"/>
      <c r="TZW144" s="3646"/>
      <c r="TZX144" s="3643"/>
      <c r="TZY144" s="3643"/>
      <c r="TZZ144" s="3647"/>
      <c r="UAA144" s="3642"/>
      <c r="UAB144" s="3643"/>
      <c r="UAC144" s="3642"/>
      <c r="UAD144" s="3643"/>
      <c r="UAE144" s="3643"/>
      <c r="UAF144" s="3643"/>
      <c r="UAG144" s="3643"/>
      <c r="UAH144" s="3644"/>
      <c r="UAI144" s="3645"/>
      <c r="UAJ144" s="2386"/>
      <c r="UAK144" s="3646"/>
      <c r="UAL144" s="3647"/>
      <c r="UAM144" s="3648"/>
      <c r="UAN144" s="3646"/>
      <c r="UAO144" s="3647"/>
      <c r="UAP144" s="3646"/>
      <c r="UAQ144" s="3643"/>
      <c r="UAR144" s="3643"/>
      <c r="UAS144" s="3647"/>
      <c r="UAT144" s="3642"/>
      <c r="UAU144" s="3643"/>
      <c r="UAV144" s="3642"/>
      <c r="UAW144" s="3643"/>
      <c r="UAX144" s="3643"/>
      <c r="UAY144" s="3643"/>
      <c r="UAZ144" s="3643"/>
      <c r="UBA144" s="3644"/>
      <c r="UBB144" s="3645"/>
      <c r="UBC144" s="2386"/>
      <c r="UBD144" s="3646"/>
      <c r="UBE144" s="3647"/>
      <c r="UBF144" s="3648"/>
      <c r="UBG144" s="3646"/>
      <c r="UBH144" s="3647"/>
      <c r="UBI144" s="3646"/>
      <c r="UBJ144" s="3643"/>
      <c r="UBK144" s="3643"/>
      <c r="UBL144" s="3647"/>
      <c r="UBM144" s="3642"/>
      <c r="UBN144" s="3643"/>
      <c r="UBO144" s="3642"/>
      <c r="UBP144" s="3643"/>
      <c r="UBQ144" s="3643"/>
      <c r="UBR144" s="3643"/>
      <c r="UBS144" s="3643"/>
      <c r="UBT144" s="3644"/>
      <c r="UBU144" s="3645"/>
      <c r="UBV144" s="2386"/>
      <c r="UBW144" s="3646"/>
      <c r="UBX144" s="3647"/>
      <c r="UBY144" s="3648"/>
      <c r="UBZ144" s="3646"/>
      <c r="UCA144" s="3647"/>
      <c r="UCB144" s="3646"/>
      <c r="UCC144" s="3643"/>
      <c r="UCD144" s="3643"/>
      <c r="UCE144" s="3647"/>
      <c r="UCF144" s="3642"/>
      <c r="UCG144" s="3643"/>
      <c r="UCH144" s="3642"/>
      <c r="UCI144" s="3643"/>
      <c r="UCJ144" s="3643"/>
      <c r="UCK144" s="3643"/>
      <c r="UCL144" s="3643"/>
      <c r="UCM144" s="3644"/>
      <c r="UCN144" s="3645"/>
      <c r="UCO144" s="2386"/>
      <c r="UCP144" s="3646"/>
      <c r="UCQ144" s="3647"/>
      <c r="UCR144" s="3648"/>
      <c r="UCS144" s="3646"/>
      <c r="UCT144" s="3647"/>
      <c r="UCU144" s="3646"/>
      <c r="UCV144" s="3643"/>
      <c r="UCW144" s="3643"/>
      <c r="UCX144" s="3647"/>
      <c r="UCY144" s="3642"/>
      <c r="UCZ144" s="3643"/>
      <c r="UDA144" s="3642"/>
      <c r="UDB144" s="3643"/>
      <c r="UDC144" s="3643"/>
      <c r="UDD144" s="3643"/>
      <c r="UDE144" s="3643"/>
      <c r="UDF144" s="3644"/>
      <c r="UDG144" s="3645"/>
      <c r="UDH144" s="2386"/>
      <c r="UDI144" s="3646"/>
      <c r="UDJ144" s="3647"/>
      <c r="UDK144" s="3648"/>
      <c r="UDL144" s="3646"/>
      <c r="UDM144" s="3647"/>
      <c r="UDN144" s="3646"/>
      <c r="UDO144" s="3643"/>
      <c r="UDP144" s="3643"/>
      <c r="UDQ144" s="3647"/>
      <c r="UDR144" s="3642"/>
      <c r="UDS144" s="3643"/>
      <c r="UDT144" s="3642"/>
      <c r="UDU144" s="3643"/>
      <c r="UDV144" s="3643"/>
      <c r="UDW144" s="3643"/>
      <c r="UDX144" s="3643"/>
      <c r="UDY144" s="3644"/>
      <c r="UDZ144" s="3645"/>
      <c r="UEA144" s="2386"/>
      <c r="UEB144" s="3646"/>
      <c r="UEC144" s="3647"/>
      <c r="UED144" s="3648"/>
      <c r="UEE144" s="3646"/>
      <c r="UEF144" s="3647"/>
      <c r="UEG144" s="3646"/>
      <c r="UEH144" s="3643"/>
      <c r="UEI144" s="3643"/>
      <c r="UEJ144" s="3647"/>
      <c r="UEK144" s="3642"/>
      <c r="UEL144" s="3643"/>
      <c r="UEM144" s="3642"/>
      <c r="UEN144" s="3643"/>
      <c r="UEO144" s="3643"/>
      <c r="UEP144" s="3643"/>
      <c r="UEQ144" s="3643"/>
      <c r="UER144" s="3644"/>
      <c r="UES144" s="3645"/>
      <c r="UET144" s="2386"/>
      <c r="UEU144" s="3646"/>
      <c r="UEV144" s="3647"/>
      <c r="UEW144" s="3648"/>
      <c r="UEX144" s="3646"/>
      <c r="UEY144" s="3647"/>
      <c r="UEZ144" s="3646"/>
      <c r="UFA144" s="3643"/>
      <c r="UFB144" s="3643"/>
      <c r="UFC144" s="3647"/>
      <c r="UFD144" s="3642"/>
      <c r="UFE144" s="3643"/>
      <c r="UFF144" s="3642"/>
      <c r="UFG144" s="3643"/>
      <c r="UFH144" s="3643"/>
      <c r="UFI144" s="3643"/>
      <c r="UFJ144" s="3643"/>
      <c r="UFK144" s="3644"/>
      <c r="UFL144" s="3645"/>
      <c r="UFM144" s="2386"/>
      <c r="UFN144" s="3646"/>
      <c r="UFO144" s="3647"/>
      <c r="UFP144" s="3648"/>
      <c r="UFQ144" s="3646"/>
      <c r="UFR144" s="3647"/>
      <c r="UFS144" s="3646"/>
      <c r="UFT144" s="3643"/>
      <c r="UFU144" s="3643"/>
      <c r="UFV144" s="3647"/>
      <c r="UFW144" s="3642"/>
      <c r="UFX144" s="3643"/>
      <c r="UFY144" s="3642"/>
      <c r="UFZ144" s="3643"/>
      <c r="UGA144" s="3643"/>
      <c r="UGB144" s="3643"/>
      <c r="UGC144" s="3643"/>
      <c r="UGD144" s="3644"/>
      <c r="UGE144" s="3645"/>
      <c r="UGF144" s="2386"/>
      <c r="UGG144" s="3646"/>
      <c r="UGH144" s="3647"/>
      <c r="UGI144" s="3648"/>
      <c r="UGJ144" s="3646"/>
      <c r="UGK144" s="3647"/>
      <c r="UGL144" s="3646"/>
      <c r="UGM144" s="3643"/>
      <c r="UGN144" s="3643"/>
      <c r="UGO144" s="3647"/>
      <c r="UGP144" s="3642"/>
      <c r="UGQ144" s="3643"/>
      <c r="UGR144" s="3642"/>
      <c r="UGS144" s="3643"/>
      <c r="UGT144" s="3643"/>
      <c r="UGU144" s="3643"/>
      <c r="UGV144" s="3643"/>
      <c r="UGW144" s="3644"/>
      <c r="UGX144" s="3645"/>
      <c r="UGY144" s="2386"/>
      <c r="UGZ144" s="3646"/>
      <c r="UHA144" s="3647"/>
      <c r="UHB144" s="3648"/>
      <c r="UHC144" s="3646"/>
      <c r="UHD144" s="3647"/>
      <c r="UHE144" s="3646"/>
      <c r="UHF144" s="3643"/>
      <c r="UHG144" s="3643"/>
      <c r="UHH144" s="3647"/>
      <c r="UHI144" s="3642"/>
      <c r="UHJ144" s="3643"/>
      <c r="UHK144" s="3642"/>
      <c r="UHL144" s="3643"/>
      <c r="UHM144" s="3643"/>
      <c r="UHN144" s="3643"/>
      <c r="UHO144" s="3643"/>
      <c r="UHP144" s="3644"/>
      <c r="UHQ144" s="3645"/>
      <c r="UHR144" s="2386"/>
      <c r="UHS144" s="3646"/>
      <c r="UHT144" s="3647"/>
      <c r="UHU144" s="3648"/>
      <c r="UHV144" s="3646"/>
      <c r="UHW144" s="3647"/>
      <c r="UHX144" s="3646"/>
      <c r="UHY144" s="3643"/>
      <c r="UHZ144" s="3643"/>
      <c r="UIA144" s="3647"/>
      <c r="UIB144" s="3642"/>
      <c r="UIC144" s="3643"/>
      <c r="UID144" s="3642"/>
      <c r="UIE144" s="3643"/>
      <c r="UIF144" s="3643"/>
      <c r="UIG144" s="3643"/>
      <c r="UIH144" s="3643"/>
      <c r="UII144" s="3644"/>
      <c r="UIJ144" s="3645"/>
      <c r="UIK144" s="2386"/>
      <c r="UIL144" s="3646"/>
      <c r="UIM144" s="3647"/>
      <c r="UIN144" s="3648"/>
      <c r="UIO144" s="3646"/>
      <c r="UIP144" s="3647"/>
      <c r="UIQ144" s="3646"/>
      <c r="UIR144" s="3643"/>
      <c r="UIS144" s="3643"/>
      <c r="UIT144" s="3647"/>
      <c r="UIU144" s="3642"/>
      <c r="UIV144" s="3643"/>
      <c r="UIW144" s="3642"/>
      <c r="UIX144" s="3643"/>
      <c r="UIY144" s="3643"/>
      <c r="UIZ144" s="3643"/>
      <c r="UJA144" s="3643"/>
      <c r="UJB144" s="3644"/>
      <c r="UJC144" s="3645"/>
      <c r="UJD144" s="2386"/>
      <c r="UJE144" s="3646"/>
      <c r="UJF144" s="3647"/>
      <c r="UJG144" s="3648"/>
      <c r="UJH144" s="3646"/>
      <c r="UJI144" s="3647"/>
      <c r="UJJ144" s="3646"/>
      <c r="UJK144" s="3643"/>
      <c r="UJL144" s="3643"/>
      <c r="UJM144" s="3647"/>
      <c r="UJN144" s="3642"/>
      <c r="UJO144" s="3643"/>
      <c r="UJP144" s="3642"/>
      <c r="UJQ144" s="3643"/>
      <c r="UJR144" s="3643"/>
      <c r="UJS144" s="3643"/>
      <c r="UJT144" s="3643"/>
      <c r="UJU144" s="3644"/>
      <c r="UJV144" s="3645"/>
      <c r="UJW144" s="2386"/>
      <c r="UJX144" s="3646"/>
      <c r="UJY144" s="3647"/>
      <c r="UJZ144" s="3648"/>
      <c r="UKA144" s="3646"/>
      <c r="UKB144" s="3647"/>
      <c r="UKC144" s="3646"/>
      <c r="UKD144" s="3643"/>
      <c r="UKE144" s="3643"/>
      <c r="UKF144" s="3647"/>
      <c r="UKG144" s="3642"/>
      <c r="UKH144" s="3643"/>
      <c r="UKI144" s="3642"/>
      <c r="UKJ144" s="3643"/>
      <c r="UKK144" s="3643"/>
      <c r="UKL144" s="3643"/>
      <c r="UKM144" s="3643"/>
      <c r="UKN144" s="3644"/>
      <c r="UKO144" s="3645"/>
      <c r="UKP144" s="2386"/>
      <c r="UKQ144" s="3646"/>
      <c r="UKR144" s="3647"/>
      <c r="UKS144" s="3648"/>
      <c r="UKT144" s="3646"/>
      <c r="UKU144" s="3647"/>
      <c r="UKV144" s="3646"/>
      <c r="UKW144" s="3643"/>
      <c r="UKX144" s="3643"/>
      <c r="UKY144" s="3647"/>
      <c r="UKZ144" s="3642"/>
      <c r="ULA144" s="3643"/>
      <c r="ULB144" s="3642"/>
      <c r="ULC144" s="3643"/>
      <c r="ULD144" s="3643"/>
      <c r="ULE144" s="3643"/>
      <c r="ULF144" s="3643"/>
      <c r="ULG144" s="3644"/>
      <c r="ULH144" s="3645"/>
      <c r="ULI144" s="2386"/>
      <c r="ULJ144" s="3646"/>
      <c r="ULK144" s="3647"/>
      <c r="ULL144" s="3648"/>
      <c r="ULM144" s="3646"/>
      <c r="ULN144" s="3647"/>
      <c r="ULO144" s="3646"/>
      <c r="ULP144" s="3643"/>
      <c r="ULQ144" s="3643"/>
      <c r="ULR144" s="3647"/>
      <c r="ULS144" s="3642"/>
      <c r="ULT144" s="3643"/>
      <c r="ULU144" s="3642"/>
      <c r="ULV144" s="3643"/>
      <c r="ULW144" s="3643"/>
      <c r="ULX144" s="3643"/>
      <c r="ULY144" s="3643"/>
      <c r="ULZ144" s="3644"/>
      <c r="UMA144" s="3645"/>
      <c r="UMB144" s="2386"/>
      <c r="UMC144" s="3646"/>
      <c r="UMD144" s="3647"/>
      <c r="UME144" s="3648"/>
      <c r="UMF144" s="3646"/>
      <c r="UMG144" s="3647"/>
      <c r="UMH144" s="3646"/>
      <c r="UMI144" s="3643"/>
      <c r="UMJ144" s="3643"/>
      <c r="UMK144" s="3647"/>
      <c r="UML144" s="3642"/>
      <c r="UMM144" s="3643"/>
      <c r="UMN144" s="3642"/>
      <c r="UMO144" s="3643"/>
      <c r="UMP144" s="3643"/>
      <c r="UMQ144" s="3643"/>
      <c r="UMR144" s="3643"/>
      <c r="UMS144" s="3644"/>
      <c r="UMT144" s="3645"/>
      <c r="UMU144" s="2386"/>
      <c r="UMV144" s="3646"/>
      <c r="UMW144" s="3647"/>
      <c r="UMX144" s="3648"/>
      <c r="UMY144" s="3646"/>
      <c r="UMZ144" s="3647"/>
      <c r="UNA144" s="3646"/>
      <c r="UNB144" s="3643"/>
      <c r="UNC144" s="3643"/>
      <c r="UND144" s="3647"/>
      <c r="UNE144" s="3642"/>
      <c r="UNF144" s="3643"/>
      <c r="UNG144" s="3642"/>
      <c r="UNH144" s="3643"/>
      <c r="UNI144" s="3643"/>
      <c r="UNJ144" s="3643"/>
      <c r="UNK144" s="3643"/>
      <c r="UNL144" s="3644"/>
      <c r="UNM144" s="3645"/>
      <c r="UNN144" s="2386"/>
      <c r="UNO144" s="3646"/>
      <c r="UNP144" s="3647"/>
      <c r="UNQ144" s="3648"/>
      <c r="UNR144" s="3646"/>
      <c r="UNS144" s="3647"/>
      <c r="UNT144" s="3646"/>
      <c r="UNU144" s="3643"/>
      <c r="UNV144" s="3643"/>
      <c r="UNW144" s="3647"/>
      <c r="UNX144" s="3642"/>
      <c r="UNY144" s="3643"/>
      <c r="UNZ144" s="3642"/>
      <c r="UOA144" s="3643"/>
      <c r="UOB144" s="3643"/>
      <c r="UOC144" s="3643"/>
      <c r="UOD144" s="3643"/>
      <c r="UOE144" s="3644"/>
      <c r="UOF144" s="3645"/>
      <c r="UOG144" s="2386"/>
      <c r="UOH144" s="3646"/>
      <c r="UOI144" s="3647"/>
      <c r="UOJ144" s="3648"/>
      <c r="UOK144" s="3646"/>
      <c r="UOL144" s="3647"/>
      <c r="UOM144" s="3646"/>
      <c r="UON144" s="3643"/>
      <c r="UOO144" s="3643"/>
      <c r="UOP144" s="3647"/>
      <c r="UOQ144" s="3642"/>
      <c r="UOR144" s="3643"/>
      <c r="UOS144" s="3642"/>
      <c r="UOT144" s="3643"/>
      <c r="UOU144" s="3643"/>
      <c r="UOV144" s="3643"/>
      <c r="UOW144" s="3643"/>
      <c r="UOX144" s="3644"/>
      <c r="UOY144" s="3645"/>
      <c r="UOZ144" s="2386"/>
      <c r="UPA144" s="3646"/>
      <c r="UPB144" s="3647"/>
      <c r="UPC144" s="3648"/>
      <c r="UPD144" s="3646"/>
      <c r="UPE144" s="3647"/>
      <c r="UPF144" s="3646"/>
      <c r="UPG144" s="3643"/>
      <c r="UPH144" s="3643"/>
      <c r="UPI144" s="3647"/>
      <c r="UPJ144" s="3642"/>
      <c r="UPK144" s="3643"/>
      <c r="UPL144" s="3642"/>
      <c r="UPM144" s="3643"/>
      <c r="UPN144" s="3643"/>
      <c r="UPO144" s="3643"/>
      <c r="UPP144" s="3643"/>
      <c r="UPQ144" s="3644"/>
      <c r="UPR144" s="3645"/>
      <c r="UPS144" s="2386"/>
      <c r="UPT144" s="3646"/>
      <c r="UPU144" s="3647"/>
      <c r="UPV144" s="3648"/>
      <c r="UPW144" s="3646"/>
      <c r="UPX144" s="3647"/>
      <c r="UPY144" s="3646"/>
      <c r="UPZ144" s="3643"/>
      <c r="UQA144" s="3643"/>
      <c r="UQB144" s="3647"/>
      <c r="UQC144" s="3642"/>
      <c r="UQD144" s="3643"/>
      <c r="UQE144" s="3642"/>
      <c r="UQF144" s="3643"/>
      <c r="UQG144" s="3643"/>
      <c r="UQH144" s="3643"/>
      <c r="UQI144" s="3643"/>
      <c r="UQJ144" s="3644"/>
      <c r="UQK144" s="3645"/>
      <c r="UQL144" s="2386"/>
      <c r="UQM144" s="3646"/>
      <c r="UQN144" s="3647"/>
      <c r="UQO144" s="3648"/>
      <c r="UQP144" s="3646"/>
      <c r="UQQ144" s="3647"/>
      <c r="UQR144" s="3646"/>
      <c r="UQS144" s="3643"/>
      <c r="UQT144" s="3643"/>
      <c r="UQU144" s="3647"/>
      <c r="UQV144" s="3642"/>
      <c r="UQW144" s="3643"/>
      <c r="UQX144" s="3642"/>
      <c r="UQY144" s="3643"/>
      <c r="UQZ144" s="3643"/>
      <c r="URA144" s="3643"/>
      <c r="URB144" s="3643"/>
      <c r="URC144" s="3644"/>
      <c r="URD144" s="3645"/>
      <c r="URE144" s="2386"/>
      <c r="URF144" s="3646"/>
      <c r="URG144" s="3647"/>
      <c r="URH144" s="3648"/>
      <c r="URI144" s="3646"/>
      <c r="URJ144" s="3647"/>
      <c r="URK144" s="3646"/>
      <c r="URL144" s="3643"/>
      <c r="URM144" s="3643"/>
      <c r="URN144" s="3647"/>
      <c r="URO144" s="3642"/>
      <c r="URP144" s="3643"/>
      <c r="URQ144" s="3642"/>
      <c r="URR144" s="3643"/>
      <c r="URS144" s="3643"/>
      <c r="URT144" s="3643"/>
      <c r="URU144" s="3643"/>
      <c r="URV144" s="3644"/>
      <c r="URW144" s="3645"/>
      <c r="URX144" s="2386"/>
      <c r="URY144" s="3646"/>
      <c r="URZ144" s="3647"/>
      <c r="USA144" s="3648"/>
      <c r="USB144" s="3646"/>
      <c r="USC144" s="3647"/>
      <c r="USD144" s="3646"/>
      <c r="USE144" s="3643"/>
      <c r="USF144" s="3643"/>
      <c r="USG144" s="3647"/>
      <c r="USH144" s="3642"/>
      <c r="USI144" s="3643"/>
      <c r="USJ144" s="3642"/>
      <c r="USK144" s="3643"/>
      <c r="USL144" s="3643"/>
      <c r="USM144" s="3643"/>
      <c r="USN144" s="3643"/>
      <c r="USO144" s="3644"/>
      <c r="USP144" s="3645"/>
      <c r="USQ144" s="2386"/>
      <c r="USR144" s="3646"/>
      <c r="USS144" s="3647"/>
      <c r="UST144" s="3648"/>
      <c r="USU144" s="3646"/>
      <c r="USV144" s="3647"/>
      <c r="USW144" s="3646"/>
      <c r="USX144" s="3643"/>
      <c r="USY144" s="3643"/>
      <c r="USZ144" s="3647"/>
      <c r="UTA144" s="3642"/>
      <c r="UTB144" s="3643"/>
      <c r="UTC144" s="3642"/>
      <c r="UTD144" s="3643"/>
      <c r="UTE144" s="3643"/>
      <c r="UTF144" s="3643"/>
      <c r="UTG144" s="3643"/>
      <c r="UTH144" s="3644"/>
      <c r="UTI144" s="3645"/>
      <c r="UTJ144" s="2386"/>
      <c r="UTK144" s="3646"/>
      <c r="UTL144" s="3647"/>
      <c r="UTM144" s="3648"/>
      <c r="UTN144" s="3646"/>
      <c r="UTO144" s="3647"/>
      <c r="UTP144" s="3646"/>
      <c r="UTQ144" s="3643"/>
      <c r="UTR144" s="3643"/>
      <c r="UTS144" s="3647"/>
      <c r="UTT144" s="3642"/>
      <c r="UTU144" s="3643"/>
      <c r="UTV144" s="3642"/>
      <c r="UTW144" s="3643"/>
      <c r="UTX144" s="3643"/>
      <c r="UTY144" s="3643"/>
      <c r="UTZ144" s="3643"/>
      <c r="UUA144" s="3644"/>
      <c r="UUB144" s="3645"/>
      <c r="UUC144" s="2386"/>
      <c r="UUD144" s="3646"/>
      <c r="UUE144" s="3647"/>
      <c r="UUF144" s="3648"/>
      <c r="UUG144" s="3646"/>
      <c r="UUH144" s="3647"/>
      <c r="UUI144" s="3646"/>
      <c r="UUJ144" s="3643"/>
      <c r="UUK144" s="3643"/>
      <c r="UUL144" s="3647"/>
      <c r="UUM144" s="3642"/>
      <c r="UUN144" s="3643"/>
      <c r="UUO144" s="3642"/>
      <c r="UUP144" s="3643"/>
      <c r="UUQ144" s="3643"/>
      <c r="UUR144" s="3643"/>
      <c r="UUS144" s="3643"/>
      <c r="UUT144" s="3644"/>
      <c r="UUU144" s="3645"/>
      <c r="UUV144" s="2386"/>
      <c r="UUW144" s="3646"/>
      <c r="UUX144" s="3647"/>
      <c r="UUY144" s="3648"/>
      <c r="UUZ144" s="3646"/>
      <c r="UVA144" s="3647"/>
      <c r="UVB144" s="3646"/>
      <c r="UVC144" s="3643"/>
      <c r="UVD144" s="3643"/>
      <c r="UVE144" s="3647"/>
      <c r="UVF144" s="3642"/>
      <c r="UVG144" s="3643"/>
      <c r="UVH144" s="3642"/>
      <c r="UVI144" s="3643"/>
      <c r="UVJ144" s="3643"/>
      <c r="UVK144" s="3643"/>
      <c r="UVL144" s="3643"/>
      <c r="UVM144" s="3644"/>
      <c r="UVN144" s="3645"/>
      <c r="UVO144" s="2386"/>
      <c r="UVP144" s="3646"/>
      <c r="UVQ144" s="3647"/>
      <c r="UVR144" s="3648"/>
      <c r="UVS144" s="3646"/>
      <c r="UVT144" s="3647"/>
      <c r="UVU144" s="3646"/>
      <c r="UVV144" s="3643"/>
      <c r="UVW144" s="3643"/>
      <c r="UVX144" s="3647"/>
      <c r="UVY144" s="3642"/>
      <c r="UVZ144" s="3643"/>
      <c r="UWA144" s="3642"/>
      <c r="UWB144" s="3643"/>
      <c r="UWC144" s="3643"/>
      <c r="UWD144" s="3643"/>
      <c r="UWE144" s="3643"/>
      <c r="UWF144" s="3644"/>
      <c r="UWG144" s="3645"/>
      <c r="UWH144" s="2386"/>
      <c r="UWI144" s="3646"/>
      <c r="UWJ144" s="3647"/>
      <c r="UWK144" s="3648"/>
      <c r="UWL144" s="3646"/>
      <c r="UWM144" s="3647"/>
      <c r="UWN144" s="3646"/>
      <c r="UWO144" s="3643"/>
      <c r="UWP144" s="3643"/>
      <c r="UWQ144" s="3647"/>
      <c r="UWR144" s="3642"/>
      <c r="UWS144" s="3643"/>
      <c r="UWT144" s="3642"/>
      <c r="UWU144" s="3643"/>
      <c r="UWV144" s="3643"/>
      <c r="UWW144" s="3643"/>
      <c r="UWX144" s="3643"/>
      <c r="UWY144" s="3644"/>
      <c r="UWZ144" s="3645"/>
      <c r="UXA144" s="2386"/>
      <c r="UXB144" s="3646"/>
      <c r="UXC144" s="3647"/>
      <c r="UXD144" s="3648"/>
      <c r="UXE144" s="3646"/>
      <c r="UXF144" s="3647"/>
      <c r="UXG144" s="3646"/>
      <c r="UXH144" s="3643"/>
      <c r="UXI144" s="3643"/>
      <c r="UXJ144" s="3647"/>
      <c r="UXK144" s="3642"/>
      <c r="UXL144" s="3643"/>
      <c r="UXM144" s="3642"/>
      <c r="UXN144" s="3643"/>
      <c r="UXO144" s="3643"/>
      <c r="UXP144" s="3643"/>
      <c r="UXQ144" s="3643"/>
      <c r="UXR144" s="3644"/>
      <c r="UXS144" s="3645"/>
      <c r="UXT144" s="2386"/>
      <c r="UXU144" s="3646"/>
      <c r="UXV144" s="3647"/>
      <c r="UXW144" s="3648"/>
      <c r="UXX144" s="3646"/>
      <c r="UXY144" s="3647"/>
      <c r="UXZ144" s="3646"/>
      <c r="UYA144" s="3643"/>
      <c r="UYB144" s="3643"/>
      <c r="UYC144" s="3647"/>
      <c r="UYD144" s="3642"/>
      <c r="UYE144" s="3643"/>
      <c r="UYF144" s="3642"/>
      <c r="UYG144" s="3643"/>
      <c r="UYH144" s="3643"/>
      <c r="UYI144" s="3643"/>
      <c r="UYJ144" s="3643"/>
      <c r="UYK144" s="3644"/>
      <c r="UYL144" s="3645"/>
      <c r="UYM144" s="2386"/>
      <c r="UYN144" s="3646"/>
      <c r="UYO144" s="3647"/>
      <c r="UYP144" s="3648"/>
      <c r="UYQ144" s="3646"/>
      <c r="UYR144" s="3647"/>
      <c r="UYS144" s="3646"/>
      <c r="UYT144" s="3643"/>
      <c r="UYU144" s="3643"/>
      <c r="UYV144" s="3647"/>
      <c r="UYW144" s="3642"/>
      <c r="UYX144" s="3643"/>
      <c r="UYY144" s="3642"/>
      <c r="UYZ144" s="3643"/>
      <c r="UZA144" s="3643"/>
      <c r="UZB144" s="3643"/>
      <c r="UZC144" s="3643"/>
      <c r="UZD144" s="3644"/>
      <c r="UZE144" s="3645"/>
      <c r="UZF144" s="2386"/>
      <c r="UZG144" s="3646"/>
      <c r="UZH144" s="3647"/>
      <c r="UZI144" s="3648"/>
      <c r="UZJ144" s="3646"/>
      <c r="UZK144" s="3647"/>
      <c r="UZL144" s="3646"/>
      <c r="UZM144" s="3643"/>
      <c r="UZN144" s="3643"/>
      <c r="UZO144" s="3647"/>
      <c r="UZP144" s="3642"/>
      <c r="UZQ144" s="3643"/>
      <c r="UZR144" s="3642"/>
      <c r="UZS144" s="3643"/>
      <c r="UZT144" s="3643"/>
      <c r="UZU144" s="3643"/>
      <c r="UZV144" s="3643"/>
      <c r="UZW144" s="3644"/>
      <c r="UZX144" s="3645"/>
      <c r="UZY144" s="2386"/>
      <c r="UZZ144" s="3646"/>
      <c r="VAA144" s="3647"/>
      <c r="VAB144" s="3648"/>
      <c r="VAC144" s="3646"/>
      <c r="VAD144" s="3647"/>
      <c r="VAE144" s="3646"/>
      <c r="VAF144" s="3643"/>
      <c r="VAG144" s="3643"/>
      <c r="VAH144" s="3647"/>
      <c r="VAI144" s="3642"/>
      <c r="VAJ144" s="3643"/>
      <c r="VAK144" s="3642"/>
      <c r="VAL144" s="3643"/>
      <c r="VAM144" s="3643"/>
      <c r="VAN144" s="3643"/>
      <c r="VAO144" s="3643"/>
      <c r="VAP144" s="3644"/>
      <c r="VAQ144" s="3645"/>
      <c r="VAR144" s="2386"/>
      <c r="VAS144" s="3646"/>
      <c r="VAT144" s="3647"/>
      <c r="VAU144" s="3648"/>
      <c r="VAV144" s="3646"/>
      <c r="VAW144" s="3647"/>
      <c r="VAX144" s="3646"/>
      <c r="VAY144" s="3643"/>
      <c r="VAZ144" s="3643"/>
      <c r="VBA144" s="3647"/>
      <c r="VBB144" s="3642"/>
      <c r="VBC144" s="3643"/>
      <c r="VBD144" s="3642"/>
      <c r="VBE144" s="3643"/>
      <c r="VBF144" s="3643"/>
      <c r="VBG144" s="3643"/>
      <c r="VBH144" s="3643"/>
      <c r="VBI144" s="3644"/>
      <c r="VBJ144" s="3645"/>
      <c r="VBK144" s="2386"/>
      <c r="VBL144" s="3646"/>
      <c r="VBM144" s="3647"/>
      <c r="VBN144" s="3648"/>
      <c r="VBO144" s="3646"/>
      <c r="VBP144" s="3647"/>
      <c r="VBQ144" s="3646"/>
      <c r="VBR144" s="3643"/>
      <c r="VBS144" s="3643"/>
      <c r="VBT144" s="3647"/>
      <c r="VBU144" s="3642"/>
      <c r="VBV144" s="3643"/>
      <c r="VBW144" s="3642"/>
      <c r="VBX144" s="3643"/>
      <c r="VBY144" s="3643"/>
      <c r="VBZ144" s="3643"/>
      <c r="VCA144" s="3643"/>
      <c r="VCB144" s="3644"/>
      <c r="VCC144" s="3645"/>
      <c r="VCD144" s="2386"/>
      <c r="VCE144" s="3646"/>
      <c r="VCF144" s="3647"/>
      <c r="VCG144" s="3648"/>
      <c r="VCH144" s="3646"/>
      <c r="VCI144" s="3647"/>
      <c r="VCJ144" s="3646"/>
      <c r="VCK144" s="3643"/>
      <c r="VCL144" s="3643"/>
      <c r="VCM144" s="3647"/>
      <c r="VCN144" s="3642"/>
      <c r="VCO144" s="3643"/>
      <c r="VCP144" s="3642"/>
      <c r="VCQ144" s="3643"/>
      <c r="VCR144" s="3643"/>
      <c r="VCS144" s="3643"/>
      <c r="VCT144" s="3643"/>
      <c r="VCU144" s="3644"/>
      <c r="VCV144" s="3645"/>
      <c r="VCW144" s="2386"/>
      <c r="VCX144" s="3646"/>
      <c r="VCY144" s="3647"/>
      <c r="VCZ144" s="3648"/>
      <c r="VDA144" s="3646"/>
      <c r="VDB144" s="3647"/>
      <c r="VDC144" s="3646"/>
      <c r="VDD144" s="3643"/>
      <c r="VDE144" s="3643"/>
      <c r="VDF144" s="3647"/>
      <c r="VDG144" s="3642"/>
      <c r="VDH144" s="3643"/>
      <c r="VDI144" s="3642"/>
      <c r="VDJ144" s="3643"/>
      <c r="VDK144" s="3643"/>
      <c r="VDL144" s="3643"/>
      <c r="VDM144" s="3643"/>
      <c r="VDN144" s="3644"/>
      <c r="VDO144" s="3645"/>
      <c r="VDP144" s="2386"/>
      <c r="VDQ144" s="3646"/>
      <c r="VDR144" s="3647"/>
      <c r="VDS144" s="3648"/>
      <c r="VDT144" s="3646"/>
      <c r="VDU144" s="3647"/>
      <c r="VDV144" s="3646"/>
      <c r="VDW144" s="3643"/>
      <c r="VDX144" s="3643"/>
      <c r="VDY144" s="3647"/>
      <c r="VDZ144" s="3642"/>
      <c r="VEA144" s="3643"/>
      <c r="VEB144" s="3642"/>
      <c r="VEC144" s="3643"/>
      <c r="VED144" s="3643"/>
      <c r="VEE144" s="3643"/>
      <c r="VEF144" s="3643"/>
      <c r="VEG144" s="3644"/>
      <c r="VEH144" s="3645"/>
      <c r="VEI144" s="2386"/>
      <c r="VEJ144" s="3646"/>
      <c r="VEK144" s="3647"/>
      <c r="VEL144" s="3648"/>
      <c r="VEM144" s="3646"/>
      <c r="VEN144" s="3647"/>
      <c r="VEO144" s="3646"/>
      <c r="VEP144" s="3643"/>
      <c r="VEQ144" s="3643"/>
      <c r="VER144" s="3647"/>
      <c r="VES144" s="3642"/>
      <c r="VET144" s="3643"/>
      <c r="VEU144" s="3642"/>
      <c r="VEV144" s="3643"/>
      <c r="VEW144" s="3643"/>
      <c r="VEX144" s="3643"/>
      <c r="VEY144" s="3643"/>
      <c r="VEZ144" s="3644"/>
      <c r="VFA144" s="3645"/>
      <c r="VFB144" s="2386"/>
      <c r="VFC144" s="3646"/>
      <c r="VFD144" s="3647"/>
      <c r="VFE144" s="3648"/>
      <c r="VFF144" s="3646"/>
      <c r="VFG144" s="3647"/>
      <c r="VFH144" s="3646"/>
      <c r="VFI144" s="3643"/>
      <c r="VFJ144" s="3643"/>
      <c r="VFK144" s="3647"/>
      <c r="VFL144" s="3642"/>
      <c r="VFM144" s="3643"/>
      <c r="VFN144" s="3642"/>
      <c r="VFO144" s="3643"/>
      <c r="VFP144" s="3643"/>
      <c r="VFQ144" s="3643"/>
      <c r="VFR144" s="3643"/>
      <c r="VFS144" s="3644"/>
      <c r="VFT144" s="3645"/>
      <c r="VFU144" s="2386"/>
      <c r="VFV144" s="3646"/>
      <c r="VFW144" s="3647"/>
      <c r="VFX144" s="3648"/>
      <c r="VFY144" s="3646"/>
      <c r="VFZ144" s="3647"/>
      <c r="VGA144" s="3646"/>
      <c r="VGB144" s="3643"/>
      <c r="VGC144" s="3643"/>
      <c r="VGD144" s="3647"/>
      <c r="VGE144" s="3642"/>
      <c r="VGF144" s="3643"/>
      <c r="VGG144" s="3642"/>
      <c r="VGH144" s="3643"/>
      <c r="VGI144" s="3643"/>
      <c r="VGJ144" s="3643"/>
      <c r="VGK144" s="3643"/>
      <c r="VGL144" s="3644"/>
      <c r="VGM144" s="3645"/>
      <c r="VGN144" s="2386"/>
      <c r="VGO144" s="3646"/>
      <c r="VGP144" s="3647"/>
      <c r="VGQ144" s="3648"/>
      <c r="VGR144" s="3646"/>
      <c r="VGS144" s="3647"/>
      <c r="VGT144" s="3646"/>
      <c r="VGU144" s="3643"/>
      <c r="VGV144" s="3643"/>
      <c r="VGW144" s="3647"/>
      <c r="VGX144" s="3642"/>
      <c r="VGY144" s="3643"/>
      <c r="VGZ144" s="3642"/>
      <c r="VHA144" s="3643"/>
      <c r="VHB144" s="3643"/>
      <c r="VHC144" s="3643"/>
      <c r="VHD144" s="3643"/>
      <c r="VHE144" s="3644"/>
      <c r="VHF144" s="3645"/>
      <c r="VHG144" s="2386"/>
      <c r="VHH144" s="3646"/>
      <c r="VHI144" s="3647"/>
      <c r="VHJ144" s="3648"/>
      <c r="VHK144" s="3646"/>
      <c r="VHL144" s="3647"/>
      <c r="VHM144" s="3646"/>
      <c r="VHN144" s="3643"/>
      <c r="VHO144" s="3643"/>
      <c r="VHP144" s="3647"/>
      <c r="VHQ144" s="3642"/>
      <c r="VHR144" s="3643"/>
      <c r="VHS144" s="3642"/>
      <c r="VHT144" s="3643"/>
      <c r="VHU144" s="3643"/>
      <c r="VHV144" s="3643"/>
      <c r="VHW144" s="3643"/>
      <c r="VHX144" s="3644"/>
      <c r="VHY144" s="3645"/>
      <c r="VHZ144" s="2386"/>
      <c r="VIA144" s="3646"/>
      <c r="VIB144" s="3647"/>
      <c r="VIC144" s="3648"/>
      <c r="VID144" s="3646"/>
      <c r="VIE144" s="3647"/>
      <c r="VIF144" s="3646"/>
      <c r="VIG144" s="3643"/>
      <c r="VIH144" s="3643"/>
      <c r="VII144" s="3647"/>
      <c r="VIJ144" s="3642"/>
      <c r="VIK144" s="3643"/>
      <c r="VIL144" s="3642"/>
      <c r="VIM144" s="3643"/>
      <c r="VIN144" s="3643"/>
      <c r="VIO144" s="3643"/>
      <c r="VIP144" s="3643"/>
      <c r="VIQ144" s="3644"/>
      <c r="VIR144" s="3645"/>
      <c r="VIS144" s="2386"/>
      <c r="VIT144" s="3646"/>
      <c r="VIU144" s="3647"/>
      <c r="VIV144" s="3648"/>
      <c r="VIW144" s="3646"/>
      <c r="VIX144" s="3647"/>
      <c r="VIY144" s="3646"/>
      <c r="VIZ144" s="3643"/>
      <c r="VJA144" s="3643"/>
      <c r="VJB144" s="3647"/>
      <c r="VJC144" s="3642"/>
      <c r="VJD144" s="3643"/>
      <c r="VJE144" s="3642"/>
      <c r="VJF144" s="3643"/>
      <c r="VJG144" s="3643"/>
      <c r="VJH144" s="3643"/>
      <c r="VJI144" s="3643"/>
      <c r="VJJ144" s="3644"/>
      <c r="VJK144" s="3645"/>
      <c r="VJL144" s="2386"/>
      <c r="VJM144" s="3646"/>
      <c r="VJN144" s="3647"/>
      <c r="VJO144" s="3648"/>
      <c r="VJP144" s="3646"/>
      <c r="VJQ144" s="3647"/>
      <c r="VJR144" s="3646"/>
      <c r="VJS144" s="3643"/>
      <c r="VJT144" s="3643"/>
      <c r="VJU144" s="3647"/>
      <c r="VJV144" s="3642"/>
      <c r="VJW144" s="3643"/>
      <c r="VJX144" s="3642"/>
      <c r="VJY144" s="3643"/>
      <c r="VJZ144" s="3643"/>
      <c r="VKA144" s="3643"/>
      <c r="VKB144" s="3643"/>
      <c r="VKC144" s="3644"/>
      <c r="VKD144" s="3645"/>
      <c r="VKE144" s="2386"/>
      <c r="VKF144" s="3646"/>
      <c r="VKG144" s="3647"/>
      <c r="VKH144" s="3648"/>
      <c r="VKI144" s="3646"/>
      <c r="VKJ144" s="3647"/>
      <c r="VKK144" s="3646"/>
      <c r="VKL144" s="3643"/>
      <c r="VKM144" s="3643"/>
      <c r="VKN144" s="3647"/>
      <c r="VKO144" s="3642"/>
      <c r="VKP144" s="3643"/>
      <c r="VKQ144" s="3642"/>
      <c r="VKR144" s="3643"/>
      <c r="VKS144" s="3643"/>
      <c r="VKT144" s="3643"/>
      <c r="VKU144" s="3643"/>
      <c r="VKV144" s="3644"/>
      <c r="VKW144" s="3645"/>
      <c r="VKX144" s="2386"/>
      <c r="VKY144" s="3646"/>
      <c r="VKZ144" s="3647"/>
      <c r="VLA144" s="3648"/>
      <c r="VLB144" s="3646"/>
      <c r="VLC144" s="3647"/>
      <c r="VLD144" s="3646"/>
      <c r="VLE144" s="3643"/>
      <c r="VLF144" s="3643"/>
      <c r="VLG144" s="3647"/>
      <c r="VLH144" s="3642"/>
      <c r="VLI144" s="3643"/>
      <c r="VLJ144" s="3642"/>
      <c r="VLK144" s="3643"/>
      <c r="VLL144" s="3643"/>
      <c r="VLM144" s="3643"/>
      <c r="VLN144" s="3643"/>
      <c r="VLO144" s="3644"/>
      <c r="VLP144" s="3645"/>
      <c r="VLQ144" s="2386"/>
      <c r="VLR144" s="3646"/>
      <c r="VLS144" s="3647"/>
      <c r="VLT144" s="3648"/>
      <c r="VLU144" s="3646"/>
      <c r="VLV144" s="3647"/>
      <c r="VLW144" s="3646"/>
      <c r="VLX144" s="3643"/>
      <c r="VLY144" s="3643"/>
      <c r="VLZ144" s="3647"/>
      <c r="VMA144" s="3642"/>
      <c r="VMB144" s="3643"/>
      <c r="VMC144" s="3642"/>
      <c r="VMD144" s="3643"/>
      <c r="VME144" s="3643"/>
      <c r="VMF144" s="3643"/>
      <c r="VMG144" s="3643"/>
      <c r="VMH144" s="3644"/>
      <c r="VMI144" s="3645"/>
      <c r="VMJ144" s="2386"/>
      <c r="VMK144" s="3646"/>
      <c r="VML144" s="3647"/>
      <c r="VMM144" s="3648"/>
      <c r="VMN144" s="3646"/>
      <c r="VMO144" s="3647"/>
      <c r="VMP144" s="3646"/>
      <c r="VMQ144" s="3643"/>
      <c r="VMR144" s="3643"/>
      <c r="VMS144" s="3647"/>
      <c r="VMT144" s="3642"/>
      <c r="VMU144" s="3643"/>
      <c r="VMV144" s="3642"/>
      <c r="VMW144" s="3643"/>
      <c r="VMX144" s="3643"/>
      <c r="VMY144" s="3643"/>
      <c r="VMZ144" s="3643"/>
      <c r="VNA144" s="3644"/>
      <c r="VNB144" s="3645"/>
      <c r="VNC144" s="2386"/>
      <c r="VND144" s="3646"/>
      <c r="VNE144" s="3647"/>
      <c r="VNF144" s="3648"/>
      <c r="VNG144" s="3646"/>
      <c r="VNH144" s="3647"/>
      <c r="VNI144" s="3646"/>
      <c r="VNJ144" s="3643"/>
      <c r="VNK144" s="3643"/>
      <c r="VNL144" s="3647"/>
      <c r="VNM144" s="3642"/>
      <c r="VNN144" s="3643"/>
      <c r="VNO144" s="3642"/>
      <c r="VNP144" s="3643"/>
      <c r="VNQ144" s="3643"/>
      <c r="VNR144" s="3643"/>
      <c r="VNS144" s="3643"/>
      <c r="VNT144" s="3644"/>
      <c r="VNU144" s="3645"/>
      <c r="VNV144" s="2386"/>
      <c r="VNW144" s="3646"/>
      <c r="VNX144" s="3647"/>
      <c r="VNY144" s="3648"/>
      <c r="VNZ144" s="3646"/>
      <c r="VOA144" s="3647"/>
      <c r="VOB144" s="3646"/>
      <c r="VOC144" s="3643"/>
      <c r="VOD144" s="3643"/>
      <c r="VOE144" s="3647"/>
      <c r="VOF144" s="3642"/>
      <c r="VOG144" s="3643"/>
      <c r="VOH144" s="3642"/>
      <c r="VOI144" s="3643"/>
      <c r="VOJ144" s="3643"/>
      <c r="VOK144" s="3643"/>
      <c r="VOL144" s="3643"/>
      <c r="VOM144" s="3644"/>
      <c r="VON144" s="3645"/>
      <c r="VOO144" s="2386"/>
      <c r="VOP144" s="3646"/>
      <c r="VOQ144" s="3647"/>
      <c r="VOR144" s="3648"/>
      <c r="VOS144" s="3646"/>
      <c r="VOT144" s="3647"/>
      <c r="VOU144" s="3646"/>
      <c r="VOV144" s="3643"/>
      <c r="VOW144" s="3643"/>
      <c r="VOX144" s="3647"/>
      <c r="VOY144" s="3642"/>
      <c r="VOZ144" s="3643"/>
      <c r="VPA144" s="3642"/>
      <c r="VPB144" s="3643"/>
      <c r="VPC144" s="3643"/>
      <c r="VPD144" s="3643"/>
      <c r="VPE144" s="3643"/>
      <c r="VPF144" s="3644"/>
      <c r="VPG144" s="3645"/>
      <c r="VPH144" s="2386"/>
      <c r="VPI144" s="3646"/>
      <c r="VPJ144" s="3647"/>
      <c r="VPK144" s="3648"/>
      <c r="VPL144" s="3646"/>
      <c r="VPM144" s="3647"/>
      <c r="VPN144" s="3646"/>
      <c r="VPO144" s="3643"/>
      <c r="VPP144" s="3643"/>
      <c r="VPQ144" s="3647"/>
      <c r="VPR144" s="3642"/>
      <c r="VPS144" s="3643"/>
      <c r="VPT144" s="3642"/>
      <c r="VPU144" s="3643"/>
      <c r="VPV144" s="3643"/>
      <c r="VPW144" s="3643"/>
      <c r="VPX144" s="3643"/>
      <c r="VPY144" s="3644"/>
      <c r="VPZ144" s="3645"/>
      <c r="VQA144" s="2386"/>
      <c r="VQB144" s="3646"/>
      <c r="VQC144" s="3647"/>
      <c r="VQD144" s="3648"/>
      <c r="VQE144" s="3646"/>
      <c r="VQF144" s="3647"/>
      <c r="VQG144" s="3646"/>
      <c r="VQH144" s="3643"/>
      <c r="VQI144" s="3643"/>
      <c r="VQJ144" s="3647"/>
      <c r="VQK144" s="3642"/>
      <c r="VQL144" s="3643"/>
      <c r="VQM144" s="3642"/>
      <c r="VQN144" s="3643"/>
      <c r="VQO144" s="3643"/>
      <c r="VQP144" s="3643"/>
      <c r="VQQ144" s="3643"/>
      <c r="VQR144" s="3644"/>
      <c r="VQS144" s="3645"/>
      <c r="VQT144" s="2386"/>
      <c r="VQU144" s="3646"/>
      <c r="VQV144" s="3647"/>
      <c r="VQW144" s="3648"/>
      <c r="VQX144" s="3646"/>
      <c r="VQY144" s="3647"/>
      <c r="VQZ144" s="3646"/>
      <c r="VRA144" s="3643"/>
      <c r="VRB144" s="3643"/>
      <c r="VRC144" s="3647"/>
      <c r="VRD144" s="3642"/>
      <c r="VRE144" s="3643"/>
      <c r="VRF144" s="3642"/>
      <c r="VRG144" s="3643"/>
      <c r="VRH144" s="3643"/>
      <c r="VRI144" s="3643"/>
      <c r="VRJ144" s="3643"/>
      <c r="VRK144" s="3644"/>
      <c r="VRL144" s="3645"/>
      <c r="VRM144" s="2386"/>
      <c r="VRN144" s="3646"/>
      <c r="VRO144" s="3647"/>
      <c r="VRP144" s="3648"/>
      <c r="VRQ144" s="3646"/>
      <c r="VRR144" s="3647"/>
      <c r="VRS144" s="3646"/>
      <c r="VRT144" s="3643"/>
      <c r="VRU144" s="3643"/>
      <c r="VRV144" s="3647"/>
      <c r="VRW144" s="3642"/>
      <c r="VRX144" s="3643"/>
      <c r="VRY144" s="3642"/>
      <c r="VRZ144" s="3643"/>
      <c r="VSA144" s="3643"/>
      <c r="VSB144" s="3643"/>
      <c r="VSC144" s="3643"/>
      <c r="VSD144" s="3644"/>
      <c r="VSE144" s="3645"/>
      <c r="VSF144" s="2386"/>
      <c r="VSG144" s="3646"/>
      <c r="VSH144" s="3647"/>
      <c r="VSI144" s="3648"/>
      <c r="VSJ144" s="3646"/>
      <c r="VSK144" s="3647"/>
      <c r="VSL144" s="3646"/>
      <c r="VSM144" s="3643"/>
      <c r="VSN144" s="3643"/>
      <c r="VSO144" s="3647"/>
      <c r="VSP144" s="3642"/>
      <c r="VSQ144" s="3643"/>
      <c r="VSR144" s="3642"/>
      <c r="VSS144" s="3643"/>
      <c r="VST144" s="3643"/>
      <c r="VSU144" s="3643"/>
      <c r="VSV144" s="3643"/>
      <c r="VSW144" s="3644"/>
      <c r="VSX144" s="3645"/>
      <c r="VSY144" s="2386"/>
      <c r="VSZ144" s="3646"/>
      <c r="VTA144" s="3647"/>
      <c r="VTB144" s="3648"/>
      <c r="VTC144" s="3646"/>
      <c r="VTD144" s="3647"/>
      <c r="VTE144" s="3646"/>
      <c r="VTF144" s="3643"/>
      <c r="VTG144" s="3643"/>
      <c r="VTH144" s="3647"/>
      <c r="VTI144" s="3642"/>
      <c r="VTJ144" s="3643"/>
      <c r="VTK144" s="3642"/>
      <c r="VTL144" s="3643"/>
      <c r="VTM144" s="3643"/>
      <c r="VTN144" s="3643"/>
      <c r="VTO144" s="3643"/>
      <c r="VTP144" s="3644"/>
      <c r="VTQ144" s="3645"/>
      <c r="VTR144" s="2386"/>
      <c r="VTS144" s="3646"/>
      <c r="VTT144" s="3647"/>
      <c r="VTU144" s="3648"/>
      <c r="VTV144" s="3646"/>
      <c r="VTW144" s="3647"/>
      <c r="VTX144" s="3646"/>
      <c r="VTY144" s="3643"/>
      <c r="VTZ144" s="3643"/>
      <c r="VUA144" s="3647"/>
      <c r="VUB144" s="3642"/>
      <c r="VUC144" s="3643"/>
      <c r="VUD144" s="3642"/>
      <c r="VUE144" s="3643"/>
      <c r="VUF144" s="3643"/>
      <c r="VUG144" s="3643"/>
      <c r="VUH144" s="3643"/>
      <c r="VUI144" s="3644"/>
      <c r="VUJ144" s="3645"/>
      <c r="VUK144" s="2386"/>
      <c r="VUL144" s="3646"/>
      <c r="VUM144" s="3647"/>
      <c r="VUN144" s="3648"/>
      <c r="VUO144" s="3646"/>
      <c r="VUP144" s="3647"/>
      <c r="VUQ144" s="3646"/>
      <c r="VUR144" s="3643"/>
      <c r="VUS144" s="3643"/>
      <c r="VUT144" s="3647"/>
      <c r="VUU144" s="3642"/>
      <c r="VUV144" s="3643"/>
      <c r="VUW144" s="3642"/>
      <c r="VUX144" s="3643"/>
      <c r="VUY144" s="3643"/>
      <c r="VUZ144" s="3643"/>
      <c r="VVA144" s="3643"/>
      <c r="VVB144" s="3644"/>
      <c r="VVC144" s="3645"/>
      <c r="VVD144" s="2386"/>
      <c r="VVE144" s="3646"/>
      <c r="VVF144" s="3647"/>
      <c r="VVG144" s="3648"/>
      <c r="VVH144" s="3646"/>
      <c r="VVI144" s="3647"/>
      <c r="VVJ144" s="3646"/>
      <c r="VVK144" s="3643"/>
      <c r="VVL144" s="3643"/>
      <c r="VVM144" s="3647"/>
      <c r="VVN144" s="3642"/>
      <c r="VVO144" s="3643"/>
      <c r="VVP144" s="3642"/>
      <c r="VVQ144" s="3643"/>
      <c r="VVR144" s="3643"/>
      <c r="VVS144" s="3643"/>
      <c r="VVT144" s="3643"/>
      <c r="VVU144" s="3644"/>
      <c r="VVV144" s="3645"/>
      <c r="VVW144" s="2386"/>
      <c r="VVX144" s="3646"/>
      <c r="VVY144" s="3647"/>
      <c r="VVZ144" s="3648"/>
      <c r="VWA144" s="3646"/>
      <c r="VWB144" s="3647"/>
      <c r="VWC144" s="3646"/>
      <c r="VWD144" s="3643"/>
      <c r="VWE144" s="3643"/>
      <c r="VWF144" s="3647"/>
      <c r="VWG144" s="3642"/>
      <c r="VWH144" s="3643"/>
      <c r="VWI144" s="3642"/>
      <c r="VWJ144" s="3643"/>
      <c r="VWK144" s="3643"/>
      <c r="VWL144" s="3643"/>
      <c r="VWM144" s="3643"/>
      <c r="VWN144" s="3644"/>
      <c r="VWO144" s="3645"/>
      <c r="VWP144" s="2386"/>
      <c r="VWQ144" s="3646"/>
      <c r="VWR144" s="3647"/>
      <c r="VWS144" s="3648"/>
      <c r="VWT144" s="3646"/>
      <c r="VWU144" s="3647"/>
      <c r="VWV144" s="3646"/>
      <c r="VWW144" s="3643"/>
      <c r="VWX144" s="3643"/>
      <c r="VWY144" s="3647"/>
      <c r="VWZ144" s="3642"/>
      <c r="VXA144" s="3643"/>
      <c r="VXB144" s="3642"/>
      <c r="VXC144" s="3643"/>
      <c r="VXD144" s="3643"/>
      <c r="VXE144" s="3643"/>
      <c r="VXF144" s="3643"/>
      <c r="VXG144" s="3644"/>
      <c r="VXH144" s="3645"/>
      <c r="VXI144" s="2386"/>
      <c r="VXJ144" s="3646"/>
      <c r="VXK144" s="3647"/>
      <c r="VXL144" s="3648"/>
      <c r="VXM144" s="3646"/>
      <c r="VXN144" s="3647"/>
      <c r="VXO144" s="3646"/>
      <c r="VXP144" s="3643"/>
      <c r="VXQ144" s="3643"/>
      <c r="VXR144" s="3647"/>
      <c r="VXS144" s="3642"/>
      <c r="VXT144" s="3643"/>
      <c r="VXU144" s="3642"/>
      <c r="VXV144" s="3643"/>
      <c r="VXW144" s="3643"/>
      <c r="VXX144" s="3643"/>
      <c r="VXY144" s="3643"/>
      <c r="VXZ144" s="3644"/>
      <c r="VYA144" s="3645"/>
      <c r="VYB144" s="2386"/>
      <c r="VYC144" s="3646"/>
      <c r="VYD144" s="3647"/>
      <c r="VYE144" s="3648"/>
      <c r="VYF144" s="3646"/>
      <c r="VYG144" s="3647"/>
      <c r="VYH144" s="3646"/>
      <c r="VYI144" s="3643"/>
      <c r="VYJ144" s="3643"/>
      <c r="VYK144" s="3647"/>
      <c r="VYL144" s="3642"/>
      <c r="VYM144" s="3643"/>
      <c r="VYN144" s="3642"/>
      <c r="VYO144" s="3643"/>
      <c r="VYP144" s="3643"/>
      <c r="VYQ144" s="3643"/>
      <c r="VYR144" s="3643"/>
      <c r="VYS144" s="3644"/>
      <c r="VYT144" s="3645"/>
      <c r="VYU144" s="2386"/>
      <c r="VYV144" s="3646"/>
      <c r="VYW144" s="3647"/>
      <c r="VYX144" s="3648"/>
      <c r="VYY144" s="3646"/>
      <c r="VYZ144" s="3647"/>
      <c r="VZA144" s="3646"/>
      <c r="VZB144" s="3643"/>
      <c r="VZC144" s="3643"/>
      <c r="VZD144" s="3647"/>
      <c r="VZE144" s="3642"/>
      <c r="VZF144" s="3643"/>
      <c r="VZG144" s="3642"/>
      <c r="VZH144" s="3643"/>
      <c r="VZI144" s="3643"/>
      <c r="VZJ144" s="3643"/>
      <c r="VZK144" s="3643"/>
      <c r="VZL144" s="3644"/>
      <c r="VZM144" s="3645"/>
      <c r="VZN144" s="2386"/>
      <c r="VZO144" s="3646"/>
      <c r="VZP144" s="3647"/>
      <c r="VZQ144" s="3648"/>
      <c r="VZR144" s="3646"/>
      <c r="VZS144" s="3647"/>
      <c r="VZT144" s="3646"/>
      <c r="VZU144" s="3643"/>
      <c r="VZV144" s="3643"/>
      <c r="VZW144" s="3647"/>
      <c r="VZX144" s="3642"/>
      <c r="VZY144" s="3643"/>
      <c r="VZZ144" s="3642"/>
      <c r="WAA144" s="3643"/>
      <c r="WAB144" s="3643"/>
      <c r="WAC144" s="3643"/>
      <c r="WAD144" s="3643"/>
      <c r="WAE144" s="3644"/>
      <c r="WAF144" s="3645"/>
      <c r="WAG144" s="2386"/>
      <c r="WAH144" s="3646"/>
      <c r="WAI144" s="3647"/>
      <c r="WAJ144" s="3648"/>
      <c r="WAK144" s="3646"/>
      <c r="WAL144" s="3647"/>
      <c r="WAM144" s="3646"/>
      <c r="WAN144" s="3643"/>
      <c r="WAO144" s="3643"/>
      <c r="WAP144" s="3647"/>
      <c r="WAQ144" s="3642"/>
      <c r="WAR144" s="3643"/>
      <c r="WAS144" s="3642"/>
      <c r="WAT144" s="3643"/>
      <c r="WAU144" s="3643"/>
      <c r="WAV144" s="3643"/>
      <c r="WAW144" s="3643"/>
      <c r="WAX144" s="3644"/>
      <c r="WAY144" s="3645"/>
      <c r="WAZ144" s="2386"/>
      <c r="WBA144" s="3646"/>
      <c r="WBB144" s="3647"/>
      <c r="WBC144" s="3648"/>
      <c r="WBD144" s="3646"/>
      <c r="WBE144" s="3647"/>
      <c r="WBF144" s="3646"/>
      <c r="WBG144" s="3643"/>
      <c r="WBH144" s="3643"/>
      <c r="WBI144" s="3647"/>
      <c r="WBJ144" s="3642"/>
      <c r="WBK144" s="3643"/>
      <c r="WBL144" s="3642"/>
      <c r="WBM144" s="3643"/>
      <c r="WBN144" s="3643"/>
      <c r="WBO144" s="3643"/>
      <c r="WBP144" s="3643"/>
      <c r="WBQ144" s="3644"/>
      <c r="WBR144" s="3645"/>
      <c r="WBS144" s="2386"/>
      <c r="WBT144" s="3646"/>
      <c r="WBU144" s="3647"/>
      <c r="WBV144" s="3648"/>
      <c r="WBW144" s="3646"/>
      <c r="WBX144" s="3647"/>
      <c r="WBY144" s="3646"/>
      <c r="WBZ144" s="3643"/>
      <c r="WCA144" s="3643"/>
      <c r="WCB144" s="3647"/>
      <c r="WCC144" s="3642"/>
      <c r="WCD144" s="3643"/>
      <c r="WCE144" s="3642"/>
      <c r="WCF144" s="3643"/>
      <c r="WCG144" s="3643"/>
      <c r="WCH144" s="3643"/>
      <c r="WCI144" s="3643"/>
      <c r="WCJ144" s="3644"/>
      <c r="WCK144" s="3645"/>
      <c r="WCL144" s="2386"/>
      <c r="WCM144" s="3646"/>
      <c r="WCN144" s="3647"/>
      <c r="WCO144" s="3648"/>
      <c r="WCP144" s="3646"/>
      <c r="WCQ144" s="3647"/>
      <c r="WCR144" s="3646"/>
      <c r="WCS144" s="3643"/>
      <c r="WCT144" s="3643"/>
      <c r="WCU144" s="3647"/>
      <c r="WCV144" s="3642"/>
      <c r="WCW144" s="3643"/>
      <c r="WCX144" s="3642"/>
      <c r="WCY144" s="3643"/>
      <c r="WCZ144" s="3643"/>
      <c r="WDA144" s="3643"/>
      <c r="WDB144" s="3643"/>
      <c r="WDC144" s="3644"/>
      <c r="WDD144" s="3645"/>
      <c r="WDE144" s="2386"/>
      <c r="WDF144" s="3646"/>
      <c r="WDG144" s="3647"/>
      <c r="WDH144" s="3648"/>
      <c r="WDI144" s="3646"/>
      <c r="WDJ144" s="3647"/>
      <c r="WDK144" s="3646"/>
      <c r="WDL144" s="3643"/>
      <c r="WDM144" s="3643"/>
      <c r="WDN144" s="3647"/>
      <c r="WDO144" s="3642"/>
      <c r="WDP144" s="3643"/>
      <c r="WDQ144" s="3642"/>
      <c r="WDR144" s="3643"/>
      <c r="WDS144" s="3643"/>
      <c r="WDT144" s="3643"/>
      <c r="WDU144" s="3643"/>
      <c r="WDV144" s="3644"/>
      <c r="WDW144" s="3645"/>
      <c r="WDX144" s="2386"/>
      <c r="WDY144" s="3646"/>
      <c r="WDZ144" s="3647"/>
      <c r="WEA144" s="3648"/>
      <c r="WEB144" s="3646"/>
      <c r="WEC144" s="3647"/>
      <c r="WED144" s="3646"/>
      <c r="WEE144" s="3643"/>
      <c r="WEF144" s="3643"/>
      <c r="WEG144" s="3647"/>
      <c r="WEH144" s="3642"/>
      <c r="WEI144" s="3643"/>
      <c r="WEJ144" s="3642"/>
      <c r="WEK144" s="3643"/>
      <c r="WEL144" s="3643"/>
      <c r="WEM144" s="3643"/>
      <c r="WEN144" s="3643"/>
      <c r="WEO144" s="3644"/>
      <c r="WEP144" s="3645"/>
      <c r="WEQ144" s="2386"/>
      <c r="WER144" s="3646"/>
      <c r="WES144" s="3647"/>
      <c r="WET144" s="3648"/>
      <c r="WEU144" s="3646"/>
      <c r="WEV144" s="3647"/>
      <c r="WEW144" s="3646"/>
      <c r="WEX144" s="3643"/>
      <c r="WEY144" s="3643"/>
      <c r="WEZ144" s="3647"/>
      <c r="WFA144" s="3642"/>
      <c r="WFB144" s="3643"/>
      <c r="WFC144" s="3642"/>
      <c r="WFD144" s="3643"/>
      <c r="WFE144" s="3643"/>
      <c r="WFF144" s="3643"/>
      <c r="WFG144" s="3643"/>
      <c r="WFH144" s="3644"/>
      <c r="WFI144" s="3645"/>
      <c r="WFJ144" s="2386"/>
      <c r="WFK144" s="3646"/>
      <c r="WFL144" s="3647"/>
      <c r="WFM144" s="3648"/>
      <c r="WFN144" s="3646"/>
      <c r="WFO144" s="3647"/>
      <c r="WFP144" s="3646"/>
      <c r="WFQ144" s="3643"/>
      <c r="WFR144" s="3643"/>
      <c r="WFS144" s="3647"/>
      <c r="WFT144" s="3642"/>
      <c r="WFU144" s="3643"/>
      <c r="WFV144" s="3642"/>
      <c r="WFW144" s="3643"/>
      <c r="WFX144" s="3643"/>
      <c r="WFY144" s="3643"/>
      <c r="WFZ144" s="3643"/>
      <c r="WGA144" s="3644"/>
      <c r="WGB144" s="3645"/>
      <c r="WGC144" s="2386"/>
      <c r="WGD144" s="3646"/>
      <c r="WGE144" s="3647"/>
      <c r="WGF144" s="3648"/>
      <c r="WGG144" s="3646"/>
      <c r="WGH144" s="3647"/>
      <c r="WGI144" s="3646"/>
      <c r="WGJ144" s="3643"/>
      <c r="WGK144" s="3643"/>
      <c r="WGL144" s="3647"/>
      <c r="WGM144" s="3642"/>
      <c r="WGN144" s="3643"/>
      <c r="WGO144" s="3642"/>
      <c r="WGP144" s="3643"/>
      <c r="WGQ144" s="3643"/>
      <c r="WGR144" s="3643"/>
      <c r="WGS144" s="3643"/>
      <c r="WGT144" s="3644"/>
      <c r="WGU144" s="3645"/>
      <c r="WGV144" s="2386"/>
      <c r="WGW144" s="3646"/>
      <c r="WGX144" s="3647"/>
      <c r="WGY144" s="3648"/>
      <c r="WGZ144" s="3646"/>
      <c r="WHA144" s="3647"/>
      <c r="WHB144" s="3646"/>
      <c r="WHC144" s="3643"/>
      <c r="WHD144" s="3643"/>
      <c r="WHE144" s="3647"/>
      <c r="WHF144" s="3642"/>
      <c r="WHG144" s="3643"/>
      <c r="WHH144" s="3642"/>
      <c r="WHI144" s="3643"/>
      <c r="WHJ144" s="3643"/>
      <c r="WHK144" s="3643"/>
      <c r="WHL144" s="3643"/>
      <c r="WHM144" s="3644"/>
      <c r="WHN144" s="3645"/>
      <c r="WHO144" s="2386"/>
      <c r="WHP144" s="3646"/>
      <c r="WHQ144" s="3647"/>
      <c r="WHR144" s="3648"/>
      <c r="WHS144" s="3646"/>
      <c r="WHT144" s="3647"/>
      <c r="WHU144" s="3646"/>
      <c r="WHV144" s="3643"/>
      <c r="WHW144" s="3643"/>
      <c r="WHX144" s="3647"/>
      <c r="WHY144" s="3642"/>
      <c r="WHZ144" s="3643"/>
      <c r="WIA144" s="3642"/>
      <c r="WIB144" s="3643"/>
      <c r="WIC144" s="3643"/>
      <c r="WID144" s="3643"/>
      <c r="WIE144" s="3643"/>
      <c r="WIF144" s="3644"/>
      <c r="WIG144" s="3645"/>
      <c r="WIH144" s="2386"/>
      <c r="WII144" s="3646"/>
      <c r="WIJ144" s="3647"/>
      <c r="WIK144" s="3648"/>
      <c r="WIL144" s="3646"/>
      <c r="WIM144" s="3647"/>
      <c r="WIN144" s="3646"/>
      <c r="WIO144" s="3643"/>
      <c r="WIP144" s="3643"/>
      <c r="WIQ144" s="3647"/>
      <c r="WIR144" s="3642"/>
      <c r="WIS144" s="3643"/>
      <c r="WIT144" s="3642"/>
      <c r="WIU144" s="3643"/>
      <c r="WIV144" s="3643"/>
      <c r="WIW144" s="3643"/>
      <c r="WIX144" s="3643"/>
      <c r="WIY144" s="3644"/>
      <c r="WIZ144" s="3645"/>
      <c r="WJA144" s="2386"/>
      <c r="WJB144" s="3646"/>
      <c r="WJC144" s="3647"/>
      <c r="WJD144" s="3648"/>
      <c r="WJE144" s="3646"/>
      <c r="WJF144" s="3647"/>
      <c r="WJG144" s="3646"/>
      <c r="WJH144" s="3643"/>
      <c r="WJI144" s="3643"/>
      <c r="WJJ144" s="3647"/>
      <c r="WJK144" s="3642"/>
      <c r="WJL144" s="3643"/>
      <c r="WJM144" s="3642"/>
      <c r="WJN144" s="3643"/>
      <c r="WJO144" s="3643"/>
      <c r="WJP144" s="3643"/>
      <c r="WJQ144" s="3643"/>
      <c r="WJR144" s="3644"/>
      <c r="WJS144" s="3645"/>
      <c r="WJT144" s="2386"/>
      <c r="WJU144" s="3646"/>
      <c r="WJV144" s="3647"/>
      <c r="WJW144" s="3648"/>
      <c r="WJX144" s="3646"/>
      <c r="WJY144" s="3647"/>
      <c r="WJZ144" s="3646"/>
      <c r="WKA144" s="3643"/>
      <c r="WKB144" s="3643"/>
      <c r="WKC144" s="3647"/>
      <c r="WKD144" s="3642"/>
      <c r="WKE144" s="3643"/>
      <c r="WKF144" s="3642"/>
      <c r="WKG144" s="3643"/>
      <c r="WKH144" s="3643"/>
      <c r="WKI144" s="3643"/>
      <c r="WKJ144" s="3643"/>
      <c r="WKK144" s="3644"/>
      <c r="WKL144" s="3645"/>
      <c r="WKM144" s="2386"/>
      <c r="WKN144" s="3646"/>
      <c r="WKO144" s="3647"/>
      <c r="WKP144" s="3648"/>
      <c r="WKQ144" s="3646"/>
      <c r="WKR144" s="3647"/>
      <c r="WKS144" s="3646"/>
      <c r="WKT144" s="3643"/>
      <c r="WKU144" s="3643"/>
      <c r="WKV144" s="3647"/>
      <c r="WKW144" s="3642"/>
      <c r="WKX144" s="3643"/>
      <c r="WKY144" s="3642"/>
      <c r="WKZ144" s="3643"/>
      <c r="WLA144" s="3643"/>
      <c r="WLB144" s="3643"/>
      <c r="WLC144" s="3643"/>
      <c r="WLD144" s="3644"/>
      <c r="WLE144" s="3645"/>
      <c r="WLF144" s="2386"/>
      <c r="WLG144" s="3646"/>
      <c r="WLH144" s="3647"/>
      <c r="WLI144" s="3648"/>
      <c r="WLJ144" s="3646"/>
      <c r="WLK144" s="3647"/>
      <c r="WLL144" s="3646"/>
      <c r="WLM144" s="3643"/>
      <c r="WLN144" s="3643"/>
      <c r="WLO144" s="3647"/>
      <c r="WLP144" s="3642"/>
      <c r="WLQ144" s="3643"/>
      <c r="WLR144" s="3642"/>
      <c r="WLS144" s="3643"/>
      <c r="WLT144" s="3643"/>
      <c r="WLU144" s="3643"/>
      <c r="WLV144" s="3643"/>
      <c r="WLW144" s="3644"/>
      <c r="WLX144" s="3645"/>
      <c r="WLY144" s="2386"/>
      <c r="WLZ144" s="3646"/>
      <c r="WMA144" s="3647"/>
      <c r="WMB144" s="3648"/>
      <c r="WMC144" s="3646"/>
      <c r="WMD144" s="3647"/>
      <c r="WME144" s="3646"/>
      <c r="WMF144" s="3643"/>
      <c r="WMG144" s="3643"/>
      <c r="WMH144" s="3647"/>
      <c r="WMI144" s="3642"/>
      <c r="WMJ144" s="3643"/>
      <c r="WMK144" s="3642"/>
      <c r="WML144" s="3643"/>
      <c r="WMM144" s="3643"/>
      <c r="WMN144" s="3643"/>
      <c r="WMO144" s="3643"/>
      <c r="WMP144" s="3644"/>
      <c r="WMQ144" s="3645"/>
      <c r="WMR144" s="2386"/>
      <c r="WMS144" s="3646"/>
      <c r="WMT144" s="3647"/>
      <c r="WMU144" s="3648"/>
      <c r="WMV144" s="3646"/>
      <c r="WMW144" s="3647"/>
      <c r="WMX144" s="3646"/>
      <c r="WMY144" s="3643"/>
      <c r="WMZ144" s="3643"/>
      <c r="WNA144" s="3647"/>
      <c r="WNB144" s="3642"/>
      <c r="WNC144" s="3643"/>
      <c r="WND144" s="3642"/>
      <c r="WNE144" s="3643"/>
      <c r="WNF144" s="3643"/>
      <c r="WNG144" s="3643"/>
      <c r="WNH144" s="3643"/>
      <c r="WNI144" s="3644"/>
      <c r="WNJ144" s="3645"/>
      <c r="WNK144" s="2386"/>
      <c r="WNL144" s="3646"/>
      <c r="WNM144" s="3647"/>
      <c r="WNN144" s="3648"/>
      <c r="WNO144" s="3646"/>
      <c r="WNP144" s="3647"/>
      <c r="WNQ144" s="3646"/>
      <c r="WNR144" s="3643"/>
      <c r="WNS144" s="3643"/>
      <c r="WNT144" s="3647"/>
      <c r="WNU144" s="3642"/>
      <c r="WNV144" s="3643"/>
      <c r="WNW144" s="3642"/>
      <c r="WNX144" s="3643"/>
      <c r="WNY144" s="3643"/>
      <c r="WNZ144" s="3643"/>
      <c r="WOA144" s="3643"/>
      <c r="WOB144" s="3644"/>
      <c r="WOC144" s="3645"/>
      <c r="WOD144" s="2386"/>
      <c r="WOE144" s="3646"/>
      <c r="WOF144" s="3647"/>
      <c r="WOG144" s="3648"/>
      <c r="WOH144" s="3646"/>
      <c r="WOI144" s="3647"/>
      <c r="WOJ144" s="3646"/>
      <c r="WOK144" s="3643"/>
      <c r="WOL144" s="3643"/>
      <c r="WOM144" s="3647"/>
      <c r="WON144" s="3642"/>
      <c r="WOO144" s="3643"/>
      <c r="WOP144" s="3642"/>
      <c r="WOQ144" s="3643"/>
      <c r="WOR144" s="3643"/>
      <c r="WOS144" s="3643"/>
      <c r="WOT144" s="3643"/>
      <c r="WOU144" s="3644"/>
      <c r="WOV144" s="3645"/>
      <c r="WOW144" s="2386"/>
      <c r="WOX144" s="3646"/>
      <c r="WOY144" s="3647"/>
      <c r="WOZ144" s="3648"/>
      <c r="WPA144" s="3646"/>
      <c r="WPB144" s="3647"/>
      <c r="WPC144" s="3646"/>
      <c r="WPD144" s="3643"/>
      <c r="WPE144" s="3643"/>
      <c r="WPF144" s="3647"/>
      <c r="WPG144" s="3642"/>
      <c r="WPH144" s="3643"/>
      <c r="WPI144" s="3642"/>
      <c r="WPJ144" s="3643"/>
      <c r="WPK144" s="3643"/>
      <c r="WPL144" s="3643"/>
      <c r="WPM144" s="3643"/>
      <c r="WPN144" s="3644"/>
      <c r="WPO144" s="3645"/>
      <c r="WPP144" s="2386"/>
      <c r="WPQ144" s="3646"/>
      <c r="WPR144" s="3647"/>
      <c r="WPS144" s="3648"/>
      <c r="WPT144" s="3646"/>
      <c r="WPU144" s="3647"/>
      <c r="WPV144" s="3646"/>
      <c r="WPW144" s="3643"/>
      <c r="WPX144" s="3643"/>
      <c r="WPY144" s="3647"/>
      <c r="WPZ144" s="3642"/>
      <c r="WQA144" s="3643"/>
      <c r="WQB144" s="3642"/>
      <c r="WQC144" s="3643"/>
      <c r="WQD144" s="3643"/>
      <c r="WQE144" s="3643"/>
      <c r="WQF144" s="3643"/>
      <c r="WQG144" s="3644"/>
      <c r="WQH144" s="3645"/>
      <c r="WQI144" s="2386"/>
      <c r="WQJ144" s="3646"/>
      <c r="WQK144" s="3647"/>
      <c r="WQL144" s="3648"/>
      <c r="WQM144" s="3646"/>
      <c r="WQN144" s="3647"/>
      <c r="WQO144" s="3646"/>
      <c r="WQP144" s="3643"/>
      <c r="WQQ144" s="3643"/>
      <c r="WQR144" s="3647"/>
      <c r="WQS144" s="3642"/>
      <c r="WQT144" s="3643"/>
      <c r="WQU144" s="3642"/>
      <c r="WQV144" s="3643"/>
      <c r="WQW144" s="3643"/>
      <c r="WQX144" s="3643"/>
      <c r="WQY144" s="3643"/>
      <c r="WQZ144" s="3644"/>
      <c r="WRA144" s="3645"/>
      <c r="WRB144" s="2386"/>
      <c r="WRC144" s="3646"/>
      <c r="WRD144" s="3647"/>
      <c r="WRE144" s="3648"/>
      <c r="WRF144" s="3646"/>
      <c r="WRG144" s="3647"/>
      <c r="WRH144" s="3646"/>
      <c r="WRI144" s="3643"/>
      <c r="WRJ144" s="3643"/>
      <c r="WRK144" s="3647"/>
      <c r="WRL144" s="3642"/>
      <c r="WRM144" s="3643"/>
      <c r="WRN144" s="3642"/>
      <c r="WRO144" s="3643"/>
      <c r="WRP144" s="3643"/>
      <c r="WRQ144" s="3643"/>
      <c r="WRR144" s="3643"/>
      <c r="WRS144" s="3644"/>
      <c r="WRT144" s="3645"/>
      <c r="WRU144" s="2386"/>
      <c r="WRV144" s="3646"/>
      <c r="WRW144" s="3647"/>
      <c r="WRX144" s="3648"/>
      <c r="WRY144" s="3646"/>
      <c r="WRZ144" s="3647"/>
      <c r="WSA144" s="3646"/>
      <c r="WSB144" s="3643"/>
      <c r="WSC144" s="3643"/>
      <c r="WSD144" s="3647"/>
      <c r="WSE144" s="3642"/>
      <c r="WSF144" s="3643"/>
      <c r="WSG144" s="3642"/>
      <c r="WSH144" s="3643"/>
      <c r="WSI144" s="3643"/>
      <c r="WSJ144" s="3643"/>
      <c r="WSK144" s="3643"/>
      <c r="WSL144" s="3644"/>
      <c r="WSM144" s="3645"/>
      <c r="WSN144" s="2386"/>
      <c r="WSO144" s="3646"/>
      <c r="WSP144" s="3647"/>
      <c r="WSQ144" s="3648"/>
      <c r="WSR144" s="3646"/>
      <c r="WSS144" s="3647"/>
      <c r="WST144" s="3646"/>
      <c r="WSU144" s="3643"/>
      <c r="WSV144" s="3643"/>
      <c r="WSW144" s="3647"/>
      <c r="WSX144" s="3642"/>
      <c r="WSY144" s="3643"/>
      <c r="WSZ144" s="3642"/>
      <c r="WTA144" s="3643"/>
      <c r="WTB144" s="3643"/>
      <c r="WTC144" s="3643"/>
      <c r="WTD144" s="3643"/>
      <c r="WTE144" s="3644"/>
      <c r="WTF144" s="3645"/>
      <c r="WTG144" s="2386"/>
      <c r="WTH144" s="3646"/>
      <c r="WTI144" s="3647"/>
      <c r="WTJ144" s="3648"/>
      <c r="WTK144" s="3646"/>
      <c r="WTL144" s="3647"/>
      <c r="WTM144" s="3646"/>
      <c r="WTN144" s="3643"/>
      <c r="WTO144" s="3643"/>
      <c r="WTP144" s="3647"/>
      <c r="WTQ144" s="3642"/>
      <c r="WTR144" s="3643"/>
      <c r="WTS144" s="3642"/>
      <c r="WTT144" s="3643"/>
      <c r="WTU144" s="3643"/>
      <c r="WTV144" s="3643"/>
      <c r="WTW144" s="3643"/>
      <c r="WTX144" s="3644"/>
      <c r="WTY144" s="3645"/>
      <c r="WTZ144" s="2386"/>
      <c r="WUA144" s="3646"/>
      <c r="WUB144" s="3647"/>
      <c r="WUC144" s="3648"/>
      <c r="WUD144" s="3646"/>
      <c r="WUE144" s="3647"/>
      <c r="WUF144" s="3646"/>
      <c r="WUG144" s="3643"/>
      <c r="WUH144" s="3643"/>
      <c r="WUI144" s="3647"/>
      <c r="WUJ144" s="3642"/>
      <c r="WUK144" s="3643"/>
      <c r="WUL144" s="3642"/>
      <c r="WUM144" s="3643"/>
      <c r="WUN144" s="3643"/>
      <c r="WUO144" s="3643"/>
      <c r="WUP144" s="3643"/>
      <c r="WUQ144" s="3644"/>
      <c r="WUR144" s="3645"/>
      <c r="WUS144" s="2386"/>
      <c r="WUT144" s="3646"/>
      <c r="WUU144" s="3647"/>
      <c r="WUV144" s="3648"/>
      <c r="WUW144" s="3646"/>
      <c r="WUX144" s="3647"/>
      <c r="WUY144" s="3646"/>
      <c r="WUZ144" s="3643"/>
      <c r="WVA144" s="3643"/>
      <c r="WVB144" s="3647"/>
      <c r="WVC144" s="3642"/>
      <c r="WVD144" s="3643"/>
      <c r="WVE144" s="3642"/>
      <c r="WVF144" s="3643"/>
      <c r="WVG144" s="3643"/>
      <c r="WVH144" s="3643"/>
      <c r="WVI144" s="3643"/>
      <c r="WVJ144" s="3644"/>
      <c r="WVK144" s="3645"/>
      <c r="WVL144" s="2386"/>
      <c r="WVM144" s="3646"/>
      <c r="WVN144" s="3647"/>
      <c r="WVO144" s="3648"/>
      <c r="WVP144" s="3646"/>
      <c r="WVQ144" s="3647"/>
      <c r="WVR144" s="3646"/>
      <c r="WVS144" s="3643"/>
      <c r="WVT144" s="3643"/>
      <c r="WVU144" s="3647"/>
      <c r="WVV144" s="3642"/>
      <c r="WVW144" s="3643"/>
      <c r="WVX144" s="3642"/>
      <c r="WVY144" s="3643"/>
      <c r="WVZ144" s="3643"/>
      <c r="WWA144" s="3643"/>
      <c r="WWB144" s="3643"/>
      <c r="WWC144" s="3644"/>
      <c r="WWD144" s="3645"/>
      <c r="WWE144" s="2386"/>
      <c r="WWF144" s="3646"/>
      <c r="WWG144" s="3647"/>
      <c r="WWH144" s="3648"/>
      <c r="WWI144" s="3646"/>
      <c r="WWJ144" s="3647"/>
      <c r="WWK144" s="3646"/>
      <c r="WWL144" s="3643"/>
      <c r="WWM144" s="3643"/>
      <c r="WWN144" s="3647"/>
      <c r="WWO144" s="3642"/>
      <c r="WWP144" s="3643"/>
      <c r="WWQ144" s="3642"/>
      <c r="WWR144" s="3643"/>
      <c r="WWS144" s="3643"/>
      <c r="WWT144" s="3643"/>
      <c r="WWU144" s="3643"/>
      <c r="WWV144" s="3644"/>
      <c r="WWW144" s="3645"/>
      <c r="WWX144" s="2386"/>
      <c r="WWY144" s="3646"/>
      <c r="WWZ144" s="3647"/>
      <c r="WXA144" s="3648"/>
      <c r="WXB144" s="3646"/>
      <c r="WXC144" s="3647"/>
      <c r="WXD144" s="3646"/>
      <c r="WXE144" s="3643"/>
      <c r="WXF144" s="3643"/>
      <c r="WXG144" s="3647"/>
      <c r="WXH144" s="3642"/>
      <c r="WXI144" s="3643"/>
      <c r="WXJ144" s="3642"/>
      <c r="WXK144" s="3643"/>
      <c r="WXL144" s="3643"/>
      <c r="WXM144" s="3643"/>
      <c r="WXN144" s="3643"/>
      <c r="WXO144" s="3644"/>
      <c r="WXP144" s="3645"/>
      <c r="WXQ144" s="2386"/>
      <c r="WXR144" s="3646"/>
      <c r="WXS144" s="3647"/>
      <c r="WXT144" s="3648"/>
      <c r="WXU144" s="3646"/>
      <c r="WXV144" s="3647"/>
      <c r="WXW144" s="3646"/>
      <c r="WXX144" s="3643"/>
      <c r="WXY144" s="3643"/>
      <c r="WXZ144" s="3647"/>
      <c r="WYA144" s="3642"/>
      <c r="WYB144" s="3643"/>
      <c r="WYC144" s="3642"/>
      <c r="WYD144" s="3643"/>
      <c r="WYE144" s="3643"/>
      <c r="WYF144" s="3643"/>
      <c r="WYG144" s="3643"/>
      <c r="WYH144" s="3644"/>
      <c r="WYI144" s="3645"/>
      <c r="WYJ144" s="2386"/>
      <c r="WYK144" s="3646"/>
      <c r="WYL144" s="3647"/>
      <c r="WYM144" s="3648"/>
      <c r="WYN144" s="3646"/>
      <c r="WYO144" s="3647"/>
      <c r="WYP144" s="3646"/>
      <c r="WYQ144" s="3643"/>
      <c r="WYR144" s="3643"/>
      <c r="WYS144" s="3647"/>
      <c r="WYT144" s="3642"/>
      <c r="WYU144" s="3643"/>
      <c r="WYV144" s="3642"/>
      <c r="WYW144" s="3643"/>
      <c r="WYX144" s="3643"/>
      <c r="WYY144" s="3643"/>
      <c r="WYZ144" s="3643"/>
      <c r="WZA144" s="3644"/>
      <c r="WZB144" s="3645"/>
      <c r="WZC144" s="2386"/>
      <c r="WZD144" s="3646"/>
      <c r="WZE144" s="3647"/>
      <c r="WZF144" s="3648"/>
      <c r="WZG144" s="3646"/>
      <c r="WZH144" s="3647"/>
      <c r="WZI144" s="3646"/>
      <c r="WZJ144" s="3643"/>
      <c r="WZK144" s="3643"/>
      <c r="WZL144" s="3647"/>
      <c r="WZM144" s="3642"/>
      <c r="WZN144" s="3643"/>
      <c r="WZO144" s="3642"/>
      <c r="WZP144" s="3643"/>
      <c r="WZQ144" s="3643"/>
      <c r="WZR144" s="3643"/>
      <c r="WZS144" s="3643"/>
      <c r="WZT144" s="3644"/>
      <c r="WZU144" s="3645"/>
      <c r="WZV144" s="2386"/>
      <c r="WZW144" s="3646"/>
      <c r="WZX144" s="3647"/>
      <c r="WZY144" s="3648"/>
      <c r="WZZ144" s="3646"/>
      <c r="XAA144" s="3647"/>
      <c r="XAB144" s="3646"/>
      <c r="XAC144" s="3643"/>
      <c r="XAD144" s="3643"/>
      <c r="XAE144" s="3647"/>
      <c r="XAF144" s="3642"/>
      <c r="XAG144" s="3643"/>
      <c r="XAH144" s="3642"/>
      <c r="XAI144" s="3643"/>
      <c r="XAJ144" s="3643"/>
      <c r="XAK144" s="3643"/>
      <c r="XAL144" s="3643"/>
      <c r="XAM144" s="3644"/>
      <c r="XAN144" s="3645"/>
      <c r="XAO144" s="2386"/>
      <c r="XAP144" s="3646"/>
      <c r="XAQ144" s="3647"/>
      <c r="XAR144" s="3648"/>
      <c r="XAS144" s="3646"/>
      <c r="XAT144" s="3647"/>
      <c r="XAU144" s="3646"/>
      <c r="XAV144" s="3643"/>
      <c r="XAW144" s="3643"/>
      <c r="XAX144" s="3647"/>
      <c r="XAY144" s="3642"/>
      <c r="XAZ144" s="3643"/>
      <c r="XBA144" s="3642"/>
      <c r="XBB144" s="3643"/>
      <c r="XBC144" s="3643"/>
      <c r="XBD144" s="3643"/>
      <c r="XBE144" s="3643"/>
      <c r="XBF144" s="3644"/>
      <c r="XBG144" s="3645"/>
      <c r="XBH144" s="2386"/>
      <c r="XBI144" s="3646"/>
      <c r="XBJ144" s="3647"/>
      <c r="XBK144" s="3648"/>
      <c r="XBL144" s="3646"/>
      <c r="XBM144" s="3647"/>
      <c r="XBN144" s="3646"/>
      <c r="XBO144" s="3643"/>
      <c r="XBP144" s="3643"/>
      <c r="XBQ144" s="3647"/>
      <c r="XBR144" s="3642"/>
      <c r="XBS144" s="3643"/>
      <c r="XBT144" s="3642"/>
      <c r="XBU144" s="3643"/>
      <c r="XBV144" s="3643"/>
      <c r="XBW144" s="3643"/>
      <c r="XBX144" s="3643"/>
      <c r="XBY144" s="3644"/>
      <c r="XBZ144" s="3645"/>
      <c r="XCA144" s="2386"/>
      <c r="XCB144" s="3646"/>
      <c r="XCC144" s="3647"/>
      <c r="XCD144" s="3648"/>
      <c r="XCE144" s="3646"/>
      <c r="XCF144" s="3647"/>
      <c r="XCG144" s="3646"/>
      <c r="XCH144" s="3643"/>
      <c r="XCI144" s="3643"/>
      <c r="XCJ144" s="3647"/>
      <c r="XCK144" s="3642"/>
      <c r="XCL144" s="3643"/>
      <c r="XCM144" s="3642"/>
      <c r="XCN144" s="3643"/>
      <c r="XCO144" s="3643"/>
      <c r="XCP144" s="3643"/>
      <c r="XCQ144" s="3643"/>
      <c r="XCR144" s="3644"/>
      <c r="XCS144" s="3645"/>
      <c r="XCT144" s="2386"/>
      <c r="XCU144" s="3646"/>
      <c r="XCV144" s="3647"/>
      <c r="XCW144" s="3648"/>
      <c r="XCX144" s="3646"/>
      <c r="XCY144" s="3647"/>
      <c r="XCZ144" s="3646"/>
      <c r="XDA144" s="3643"/>
      <c r="XDB144" s="3643"/>
      <c r="XDC144" s="3647"/>
      <c r="XDD144" s="3642"/>
      <c r="XDE144" s="3643"/>
      <c r="XDF144" s="3642"/>
      <c r="XDG144" s="3643"/>
      <c r="XDH144" s="3643"/>
      <c r="XDI144" s="3643"/>
      <c r="XDJ144" s="3643"/>
      <c r="XDK144" s="3644"/>
      <c r="XDL144" s="3645"/>
      <c r="XDM144" s="2386"/>
      <c r="XDN144" s="3646"/>
      <c r="XDO144" s="3647"/>
      <c r="XDP144" s="3648"/>
      <c r="XDQ144" s="3646"/>
      <c r="XDR144" s="3647"/>
      <c r="XDS144" s="3646"/>
      <c r="XDT144" s="3643"/>
      <c r="XDU144" s="3643"/>
      <c r="XDV144" s="3647"/>
      <c r="XDW144" s="3642"/>
      <c r="XDX144" s="3643"/>
      <c r="XDY144" s="3642"/>
      <c r="XDZ144" s="3643"/>
      <c r="XEA144" s="3643"/>
      <c r="XEB144" s="3643"/>
      <c r="XEC144" s="3643"/>
      <c r="XED144" s="3644"/>
      <c r="XEE144" s="3645"/>
      <c r="XEF144" s="2386"/>
      <c r="XEG144" s="3646"/>
      <c r="XEH144" s="3647"/>
      <c r="XEI144" s="3648"/>
      <c r="XEJ144" s="3646"/>
      <c r="XEK144" s="3647"/>
      <c r="XEL144" s="3646"/>
      <c r="XEM144" s="3643"/>
      <c r="XEN144" s="3643"/>
      <c r="XEO144" s="3647"/>
      <c r="XEP144" s="3642"/>
      <c r="XEQ144" s="3643"/>
      <c r="XER144" s="3642"/>
      <c r="XES144" s="3643"/>
      <c r="XET144" s="3643"/>
      <c r="XEU144" s="3643"/>
      <c r="XEV144" s="3643"/>
      <c r="XEW144" s="3644"/>
      <c r="XEX144" s="3645"/>
      <c r="XEY144" s="2386"/>
      <c r="XEZ144" s="3646"/>
      <c r="XFA144" s="3647"/>
      <c r="XFB144" s="3648"/>
      <c r="XFC144" s="3646"/>
      <c r="XFD144" s="3647"/>
    </row>
    <row r="145" spans="1:19" s="453" customFormat="1" ht="13.35" customHeight="1">
      <c r="A145" s="1234" t="str">
        <f>'General PNGUM'!A145</f>
        <v>Inonda SDA Primary School</v>
      </c>
      <c r="B145" s="3669">
        <v>7</v>
      </c>
      <c r="C145" s="3670"/>
      <c r="D145" s="3607">
        <f t="shared" si="28"/>
        <v>7</v>
      </c>
      <c r="E145" s="3671">
        <v>2</v>
      </c>
      <c r="F145" s="3671"/>
      <c r="G145" s="3614">
        <v>7</v>
      </c>
      <c r="H145" s="3615">
        <v>0</v>
      </c>
      <c r="I145" s="3615"/>
      <c r="J145" s="3615"/>
      <c r="K145" s="3672">
        <v>5</v>
      </c>
      <c r="L145" s="3672"/>
      <c r="M145" s="3672">
        <v>2</v>
      </c>
      <c r="N145" s="3672"/>
      <c r="O145" s="3672">
        <v>5</v>
      </c>
      <c r="P145" s="3672"/>
      <c r="Q145" s="3672">
        <v>7</v>
      </c>
      <c r="R145" s="3673"/>
      <c r="S145" s="3611">
        <f t="shared" si="25"/>
        <v>7</v>
      </c>
    </row>
    <row r="146" spans="1:19" s="453" customFormat="1" ht="13.35" customHeight="1">
      <c r="A146" s="1234" t="str">
        <f>'General PNGUM'!A146</f>
        <v>Kaisiga SDA Primary School</v>
      </c>
      <c r="B146" s="3674">
        <v>6</v>
      </c>
      <c r="C146" s="3675"/>
      <c r="D146" s="3676">
        <f t="shared" si="28"/>
        <v>6</v>
      </c>
      <c r="E146" s="3677">
        <v>0</v>
      </c>
      <c r="F146" s="3677"/>
      <c r="G146" s="3678">
        <v>5</v>
      </c>
      <c r="H146" s="3679">
        <v>1</v>
      </c>
      <c r="I146" s="3679"/>
      <c r="J146" s="3679"/>
      <c r="K146" s="3680">
        <v>5</v>
      </c>
      <c r="L146" s="3680"/>
      <c r="M146" s="3680">
        <v>1</v>
      </c>
      <c r="N146" s="3680"/>
      <c r="O146" s="3680">
        <v>5</v>
      </c>
      <c r="P146" s="3680"/>
      <c r="Q146" s="3680">
        <v>6</v>
      </c>
      <c r="R146" s="3681"/>
      <c r="S146" s="3611">
        <f t="shared" si="25"/>
        <v>6</v>
      </c>
    </row>
    <row r="147" spans="1:19" s="453" customFormat="1" ht="13.35" customHeight="1">
      <c r="A147" s="1234" t="str">
        <f>'General PNGUM'!A147</f>
        <v>Ramaga SDA Primary School</v>
      </c>
      <c r="B147" s="3674">
        <v>6</v>
      </c>
      <c r="C147" s="3675"/>
      <c r="D147" s="3676">
        <f t="shared" si="28"/>
        <v>6</v>
      </c>
      <c r="E147" s="3677">
        <v>2</v>
      </c>
      <c r="F147" s="3677"/>
      <c r="G147" s="3678">
        <v>5</v>
      </c>
      <c r="H147" s="3679">
        <v>1</v>
      </c>
      <c r="I147" s="3679"/>
      <c r="J147" s="3679"/>
      <c r="K147" s="3680">
        <v>2</v>
      </c>
      <c r="L147" s="3680"/>
      <c r="M147" s="3680">
        <v>4</v>
      </c>
      <c r="N147" s="3680"/>
      <c r="O147" s="3680">
        <v>5</v>
      </c>
      <c r="P147" s="3680"/>
      <c r="Q147" s="3680">
        <v>6</v>
      </c>
      <c r="R147" s="3681"/>
      <c r="S147" s="3611">
        <f t="shared" si="25"/>
        <v>6</v>
      </c>
    </row>
    <row r="148" spans="1:19" s="453" customFormat="1" ht="13.35" customHeight="1">
      <c r="A148" s="1234" t="str">
        <f>'General PNGUM'!A148</f>
        <v>Cape Siri Adventist Primary School</v>
      </c>
      <c r="B148" s="2179">
        <v>5</v>
      </c>
      <c r="C148" s="2179"/>
      <c r="D148" s="3676">
        <f t="shared" si="28"/>
        <v>5</v>
      </c>
      <c r="E148" s="2180">
        <v>0</v>
      </c>
      <c r="F148" s="2180"/>
      <c r="G148" s="2181">
        <v>1</v>
      </c>
      <c r="H148" s="2182">
        <v>4</v>
      </c>
      <c r="I148" s="2182"/>
      <c r="J148" s="2182"/>
      <c r="K148" s="2183">
        <v>0</v>
      </c>
      <c r="L148" s="2183"/>
      <c r="M148" s="2183">
        <v>5</v>
      </c>
      <c r="N148" s="2183"/>
      <c r="O148" s="2183">
        <v>1</v>
      </c>
      <c r="P148" s="2183"/>
      <c r="Q148" s="2183">
        <v>5</v>
      </c>
      <c r="R148" s="2184"/>
      <c r="S148" s="3611">
        <f t="shared" si="25"/>
        <v>5</v>
      </c>
    </row>
    <row r="149" spans="1:19" s="453" customFormat="1" ht="15" customHeight="1" thickBot="1">
      <c r="A149" s="3453" t="s">
        <v>41</v>
      </c>
      <c r="B149" s="3623">
        <f>SUM(B144:B148)</f>
        <v>24</v>
      </c>
      <c r="C149" s="3623">
        <f t="shared" ref="C149:R149" si="29">SUM(C144:C148)</f>
        <v>7</v>
      </c>
      <c r="D149" s="3623">
        <f t="shared" si="29"/>
        <v>31</v>
      </c>
      <c r="E149" s="3623">
        <f t="shared" si="29"/>
        <v>4</v>
      </c>
      <c r="F149" s="3623">
        <f t="shared" si="29"/>
        <v>2</v>
      </c>
      <c r="G149" s="3623">
        <f t="shared" si="29"/>
        <v>18</v>
      </c>
      <c r="H149" s="3623">
        <f t="shared" si="29"/>
        <v>6</v>
      </c>
      <c r="I149" s="3623">
        <f t="shared" si="29"/>
        <v>6</v>
      </c>
      <c r="J149" s="3623">
        <f t="shared" si="29"/>
        <v>1</v>
      </c>
      <c r="K149" s="3623">
        <f t="shared" si="29"/>
        <v>12</v>
      </c>
      <c r="L149" s="3623">
        <f t="shared" si="29"/>
        <v>6</v>
      </c>
      <c r="M149" s="3623">
        <f t="shared" si="29"/>
        <v>12</v>
      </c>
      <c r="N149" s="3623">
        <f t="shared" si="29"/>
        <v>1</v>
      </c>
      <c r="O149" s="3623">
        <f t="shared" si="29"/>
        <v>16</v>
      </c>
      <c r="P149" s="3623">
        <f t="shared" si="29"/>
        <v>7</v>
      </c>
      <c r="Q149" s="3623">
        <f t="shared" si="29"/>
        <v>24</v>
      </c>
      <c r="R149" s="3623">
        <f t="shared" si="29"/>
        <v>7</v>
      </c>
      <c r="S149" s="3623">
        <f>SUM(S144:S148)</f>
        <v>31</v>
      </c>
    </row>
    <row r="150" spans="1:19" s="659" customFormat="1" ht="15" customHeight="1" thickTop="1" thickBot="1">
      <c r="A150" s="658"/>
      <c r="B150" s="712"/>
      <c r="C150" s="712"/>
      <c r="D150" s="712">
        <f>B149+C149</f>
        <v>31</v>
      </c>
      <c r="E150" s="712"/>
      <c r="F150" s="712"/>
      <c r="G150" s="1721"/>
      <c r="H150" s="1721"/>
      <c r="I150" s="712"/>
      <c r="J150" s="712"/>
      <c r="K150" s="1721"/>
      <c r="L150" s="1721"/>
      <c r="M150" s="1721"/>
      <c r="N150" s="1721"/>
      <c r="O150" s="1721"/>
      <c r="P150" s="1721"/>
      <c r="Q150" s="1721"/>
      <c r="R150" s="1729"/>
      <c r="S150" s="1243"/>
    </row>
    <row r="151" spans="1:19" s="24" customFormat="1" ht="15" customHeight="1" thickBot="1">
      <c r="A151" s="2389" t="s">
        <v>152</v>
      </c>
      <c r="B151" s="2390"/>
      <c r="C151" s="2390"/>
      <c r="D151" s="2390"/>
      <c r="E151" s="2390"/>
      <c r="F151" s="2390"/>
      <c r="G151" s="2390"/>
      <c r="H151" s="2390"/>
      <c r="I151" s="2390"/>
      <c r="J151" s="2390"/>
      <c r="K151" s="2390"/>
      <c r="L151" s="2390"/>
      <c r="M151" s="2390"/>
      <c r="N151" s="2390"/>
      <c r="O151" s="2390"/>
      <c r="P151" s="2390"/>
      <c r="Q151" s="2391"/>
      <c r="R151" s="2392"/>
      <c r="S151" s="2393"/>
    </row>
    <row r="152" spans="1:19" s="453" customFormat="1" ht="12" customHeight="1">
      <c r="A152" s="1234" t="str">
        <f>'General PNGUM'!A152</f>
        <v>Ambunti SDA Primary School</v>
      </c>
      <c r="B152" s="3651">
        <v>11</v>
      </c>
      <c r="C152" s="3652"/>
      <c r="D152" s="3607">
        <f>SUM(B152:C152)</f>
        <v>11</v>
      </c>
      <c r="E152" s="3651"/>
      <c r="F152" s="3652"/>
      <c r="G152" s="3653">
        <v>10</v>
      </c>
      <c r="H152" s="3653">
        <v>1</v>
      </c>
      <c r="I152" s="3653"/>
      <c r="J152" s="3653"/>
      <c r="K152" s="3654">
        <v>8</v>
      </c>
      <c r="L152" s="3655"/>
      <c r="M152" s="3655">
        <v>3</v>
      </c>
      <c r="N152" s="3655"/>
      <c r="O152" s="3655"/>
      <c r="P152" s="3655"/>
      <c r="Q152" s="3655">
        <v>11</v>
      </c>
      <c r="R152" s="3656"/>
      <c r="S152" s="3611">
        <f t="shared" si="25"/>
        <v>11</v>
      </c>
    </row>
    <row r="153" spans="1:19" s="453" customFormat="1" ht="12" customHeight="1">
      <c r="A153" s="1234" t="str">
        <f>'General PNGUM'!A153</f>
        <v>Angoram Adventist Primary</v>
      </c>
      <c r="B153" s="3651">
        <v>2</v>
      </c>
      <c r="C153" s="3652"/>
      <c r="D153" s="3607">
        <f t="shared" ref="D153:D168" si="30">SUM(B153:C153)</f>
        <v>2</v>
      </c>
      <c r="E153" s="3651"/>
      <c r="F153" s="3652"/>
      <c r="G153" s="3653">
        <v>2</v>
      </c>
      <c r="H153" s="3653"/>
      <c r="I153" s="3653"/>
      <c r="J153" s="3653"/>
      <c r="K153" s="3654"/>
      <c r="L153" s="3655"/>
      <c r="M153" s="3655">
        <v>2</v>
      </c>
      <c r="N153" s="3655"/>
      <c r="O153" s="3655"/>
      <c r="P153" s="3655"/>
      <c r="Q153" s="3655">
        <v>2</v>
      </c>
      <c r="R153" s="3656"/>
      <c r="S153" s="3611">
        <f t="shared" si="25"/>
        <v>2</v>
      </c>
    </row>
    <row r="154" spans="1:19" s="453" customFormat="1" ht="12" customHeight="1">
      <c r="A154" s="1234" t="str">
        <f>'General PNGUM'!A154</f>
        <v>Bonahoi SDA Primary School</v>
      </c>
      <c r="B154" s="3651">
        <v>18</v>
      </c>
      <c r="C154" s="3652"/>
      <c r="D154" s="3607">
        <f t="shared" si="30"/>
        <v>18</v>
      </c>
      <c r="E154" s="3651">
        <v>1</v>
      </c>
      <c r="F154" s="3652"/>
      <c r="G154" s="3653">
        <v>14</v>
      </c>
      <c r="H154" s="3653">
        <v>4</v>
      </c>
      <c r="I154" s="3653"/>
      <c r="J154" s="3653"/>
      <c r="K154" s="3654">
        <v>8</v>
      </c>
      <c r="L154" s="3655"/>
      <c r="M154" s="3655">
        <v>10</v>
      </c>
      <c r="N154" s="3655"/>
      <c r="O154" s="3655"/>
      <c r="P154" s="3655"/>
      <c r="Q154" s="3655">
        <v>18</v>
      </c>
      <c r="R154" s="3656"/>
      <c r="S154" s="3611">
        <f t="shared" si="25"/>
        <v>18</v>
      </c>
    </row>
    <row r="155" spans="1:19" s="453" customFormat="1" ht="12" customHeight="1">
      <c r="A155" s="1234" t="str">
        <f>'General PNGUM'!A155</f>
        <v>Darapap SDA Primary School</v>
      </c>
      <c r="B155" s="3651">
        <v>5</v>
      </c>
      <c r="C155" s="3652"/>
      <c r="D155" s="3607">
        <f t="shared" si="30"/>
        <v>5</v>
      </c>
      <c r="E155" s="3651"/>
      <c r="F155" s="3652"/>
      <c r="G155" s="3682">
        <v>5</v>
      </c>
      <c r="H155" s="3655"/>
      <c r="I155" s="3683"/>
      <c r="J155" s="3652"/>
      <c r="K155" s="3654">
        <v>3</v>
      </c>
      <c r="L155" s="3655"/>
      <c r="M155" s="3655">
        <v>2</v>
      </c>
      <c r="N155" s="3655"/>
      <c r="O155" s="3655"/>
      <c r="P155" s="3655"/>
      <c r="Q155" s="3655">
        <v>5</v>
      </c>
      <c r="R155" s="3656"/>
      <c r="S155" s="3611">
        <f t="shared" si="25"/>
        <v>5</v>
      </c>
    </row>
    <row r="156" spans="1:19" s="453" customFormat="1" ht="12" customHeight="1">
      <c r="A156" s="1234" t="str">
        <f>'General PNGUM'!A156</f>
        <v xml:space="preserve">Dawary adventist Primary </v>
      </c>
      <c r="B156" s="3651">
        <v>9</v>
      </c>
      <c r="C156" s="3652"/>
      <c r="D156" s="3607">
        <f t="shared" si="30"/>
        <v>9</v>
      </c>
      <c r="E156" s="3651"/>
      <c r="F156" s="3652"/>
      <c r="G156" s="3682">
        <v>5</v>
      </c>
      <c r="H156" s="3655">
        <v>4</v>
      </c>
      <c r="I156" s="3683"/>
      <c r="J156" s="3652"/>
      <c r="K156" s="3654">
        <v>2</v>
      </c>
      <c r="L156" s="3655"/>
      <c r="M156" s="3655">
        <v>7</v>
      </c>
      <c r="N156" s="3655"/>
      <c r="O156" s="3655"/>
      <c r="P156" s="3655"/>
      <c r="Q156" s="3655">
        <v>9</v>
      </c>
      <c r="R156" s="3656"/>
      <c r="S156" s="3611">
        <f t="shared" si="25"/>
        <v>9</v>
      </c>
    </row>
    <row r="157" spans="1:19" s="1157" customFormat="1" ht="15" customHeight="1">
      <c r="A157" s="1234" t="str">
        <f>'General PNGUM'!A157</f>
        <v>Imombi SDA Primary School</v>
      </c>
      <c r="B157" s="3657">
        <v>7</v>
      </c>
      <c r="C157" s="3658"/>
      <c r="D157" s="3607">
        <f t="shared" si="30"/>
        <v>7</v>
      </c>
      <c r="E157" s="3657"/>
      <c r="F157" s="3658"/>
      <c r="G157" s="3653">
        <v>6</v>
      </c>
      <c r="H157" s="3653">
        <v>1</v>
      </c>
      <c r="I157" s="3653"/>
      <c r="J157" s="3653"/>
      <c r="K157" s="3654">
        <v>2</v>
      </c>
      <c r="L157" s="3655"/>
      <c r="M157" s="3655">
        <v>5</v>
      </c>
      <c r="N157" s="3655"/>
      <c r="O157" s="3655"/>
      <c r="P157" s="3655"/>
      <c r="Q157" s="3655">
        <v>7</v>
      </c>
      <c r="R157" s="3656"/>
      <c r="S157" s="3611">
        <f t="shared" si="25"/>
        <v>7</v>
      </c>
    </row>
    <row r="158" spans="1:19" s="1157" customFormat="1" ht="15" customHeight="1">
      <c r="A158" s="1234" t="str">
        <f>'General PNGUM'!A158</f>
        <v>Jalalap SDA Primary School</v>
      </c>
      <c r="B158" s="3657">
        <v>5</v>
      </c>
      <c r="C158" s="3658"/>
      <c r="D158" s="3607">
        <f t="shared" si="30"/>
        <v>5</v>
      </c>
      <c r="E158" s="3657"/>
      <c r="F158" s="3658"/>
      <c r="G158" s="3682">
        <v>5</v>
      </c>
      <c r="H158" s="3655"/>
      <c r="I158" s="3684"/>
      <c r="J158" s="3658"/>
      <c r="K158" s="3654">
        <v>2</v>
      </c>
      <c r="L158" s="3655"/>
      <c r="M158" s="3655">
        <v>3</v>
      </c>
      <c r="N158" s="3655"/>
      <c r="O158" s="3655"/>
      <c r="P158" s="3655"/>
      <c r="Q158" s="3655">
        <v>5</v>
      </c>
      <c r="R158" s="3656"/>
      <c r="S158" s="3611">
        <f t="shared" si="25"/>
        <v>5</v>
      </c>
    </row>
    <row r="159" spans="1:19" s="1157" customFormat="1" ht="15" customHeight="1">
      <c r="A159" s="1234" t="str">
        <f>'General PNGUM'!A159</f>
        <v>Nagum Adventist Primary</v>
      </c>
      <c r="B159" s="3685">
        <v>1</v>
      </c>
      <c r="C159" s="1880"/>
      <c r="D159" s="3607">
        <f t="shared" si="30"/>
        <v>1</v>
      </c>
      <c r="E159" s="3685"/>
      <c r="F159" s="1880"/>
      <c r="G159" s="3653">
        <v>1</v>
      </c>
      <c r="H159" s="3653"/>
      <c r="I159" s="3653"/>
      <c r="J159" s="3653"/>
      <c r="K159" s="1882">
        <v>1</v>
      </c>
      <c r="L159" s="1881"/>
      <c r="M159" s="1881"/>
      <c r="N159" s="1881"/>
      <c r="O159" s="1881"/>
      <c r="P159" s="1881"/>
      <c r="Q159" s="1881">
        <v>1</v>
      </c>
      <c r="R159" s="3660"/>
      <c r="S159" s="3611">
        <f t="shared" si="25"/>
        <v>1</v>
      </c>
    </row>
    <row r="160" spans="1:19" s="1157" customFormat="1" ht="15" customHeight="1">
      <c r="A160" s="1234" t="str">
        <f>'General PNGUM'!A160</f>
        <v>Nagum Adventist Secondary</v>
      </c>
      <c r="B160" s="3685"/>
      <c r="C160" s="1880">
        <v>18</v>
      </c>
      <c r="D160" s="3607">
        <f t="shared" si="30"/>
        <v>18</v>
      </c>
      <c r="E160" s="3685"/>
      <c r="F160" s="1880">
        <v>12</v>
      </c>
      <c r="G160" s="3653"/>
      <c r="H160" s="3653"/>
      <c r="I160" s="3653">
        <v>15</v>
      </c>
      <c r="J160" s="3653">
        <v>3</v>
      </c>
      <c r="K160" s="1882"/>
      <c r="L160" s="1881">
        <v>8</v>
      </c>
      <c r="M160" s="1881"/>
      <c r="N160" s="1881">
        <v>10</v>
      </c>
      <c r="O160" s="1881"/>
      <c r="P160" s="1881"/>
      <c r="Q160" s="1881"/>
      <c r="R160" s="3660">
        <v>18</v>
      </c>
      <c r="S160" s="3611">
        <f t="shared" si="25"/>
        <v>18</v>
      </c>
    </row>
    <row r="161" spans="1:19" s="1157" customFormat="1" ht="15" customHeight="1">
      <c r="A161" s="1234" t="str">
        <f>'General PNGUM'!A161</f>
        <v>Nindiwi Adventist Primary</v>
      </c>
      <c r="B161" s="3685">
        <v>14</v>
      </c>
      <c r="C161" s="1880"/>
      <c r="D161" s="3607">
        <f t="shared" si="30"/>
        <v>14</v>
      </c>
      <c r="E161" s="3685"/>
      <c r="F161" s="1880"/>
      <c r="G161" s="3653">
        <v>6</v>
      </c>
      <c r="H161" s="3653">
        <v>8</v>
      </c>
      <c r="I161" s="3653"/>
      <c r="J161" s="3653"/>
      <c r="K161" s="1882">
        <v>4</v>
      </c>
      <c r="L161" s="1881"/>
      <c r="M161" s="1881">
        <v>10</v>
      </c>
      <c r="N161" s="1881"/>
      <c r="O161" s="1881"/>
      <c r="P161" s="1881"/>
      <c r="Q161" s="1881">
        <v>14</v>
      </c>
      <c r="R161" s="3660"/>
      <c r="S161" s="3611">
        <f t="shared" si="25"/>
        <v>14</v>
      </c>
    </row>
    <row r="162" spans="1:19" s="453" customFormat="1" ht="15" customHeight="1">
      <c r="A162" s="1234" t="str">
        <f>'General PNGUM'!A162</f>
        <v>Plaknai SDA Primary</v>
      </c>
      <c r="B162" s="3659">
        <v>6</v>
      </c>
      <c r="C162" s="713"/>
      <c r="D162" s="3607">
        <f t="shared" si="30"/>
        <v>6</v>
      </c>
      <c r="E162" s="3659"/>
      <c r="F162" s="713"/>
      <c r="G162" s="3653">
        <v>4</v>
      </c>
      <c r="H162" s="3653">
        <v>2</v>
      </c>
      <c r="I162" s="3653"/>
      <c r="J162" s="3653"/>
      <c r="K162" s="1882">
        <v>2</v>
      </c>
      <c r="L162" s="1881"/>
      <c r="M162" s="1881">
        <v>4</v>
      </c>
      <c r="N162" s="1881"/>
      <c r="O162" s="1881"/>
      <c r="P162" s="1881"/>
      <c r="Q162" s="1881">
        <v>6</v>
      </c>
      <c r="R162" s="3660"/>
      <c r="S162" s="3611">
        <f t="shared" si="25"/>
        <v>6</v>
      </c>
    </row>
    <row r="163" spans="1:19" s="453" customFormat="1" ht="15" customHeight="1">
      <c r="A163" s="1234" t="str">
        <f>'General PNGUM'!A163</f>
        <v xml:space="preserve">Sio Primary School </v>
      </c>
      <c r="B163" s="3659">
        <v>3</v>
      </c>
      <c r="C163" s="1883"/>
      <c r="D163" s="3607">
        <f t="shared" si="30"/>
        <v>3</v>
      </c>
      <c r="E163" s="3659"/>
      <c r="F163" s="1883"/>
      <c r="G163" s="3686">
        <v>3</v>
      </c>
      <c r="H163" s="1882"/>
      <c r="I163" s="1884"/>
      <c r="J163" s="1883"/>
      <c r="K163" s="1882">
        <v>3</v>
      </c>
      <c r="L163" s="1882"/>
      <c r="M163" s="1882"/>
      <c r="N163" s="1882"/>
      <c r="O163" s="1882"/>
      <c r="P163" s="1882"/>
      <c r="Q163" s="1882">
        <v>3</v>
      </c>
      <c r="R163" s="1885"/>
      <c r="S163" s="3611">
        <f t="shared" si="25"/>
        <v>3</v>
      </c>
    </row>
    <row r="164" spans="1:19" s="453" customFormat="1" ht="15" customHeight="1">
      <c r="A164" s="1234" t="str">
        <f>'General PNGUM'!A164</f>
        <v xml:space="preserve">Sisida Adventist Primary </v>
      </c>
      <c r="B164" s="3659">
        <v>7</v>
      </c>
      <c r="C164" s="1883"/>
      <c r="D164" s="3607">
        <f t="shared" si="30"/>
        <v>7</v>
      </c>
      <c r="E164" s="3659">
        <v>1</v>
      </c>
      <c r="F164" s="1883"/>
      <c r="G164" s="3686">
        <v>6</v>
      </c>
      <c r="H164" s="1882">
        <v>1</v>
      </c>
      <c r="I164" s="1884"/>
      <c r="J164" s="1883"/>
      <c r="K164" s="1882">
        <v>3</v>
      </c>
      <c r="L164" s="1882"/>
      <c r="M164" s="1882">
        <v>3</v>
      </c>
      <c r="N164" s="1882"/>
      <c r="O164" s="1882"/>
      <c r="P164" s="1882"/>
      <c r="Q164" s="1882">
        <v>7</v>
      </c>
      <c r="R164" s="1885"/>
      <c r="S164" s="3611">
        <f t="shared" si="25"/>
        <v>7</v>
      </c>
    </row>
    <row r="165" spans="1:19" s="453" customFormat="1" ht="15" customHeight="1">
      <c r="A165" s="1234" t="str">
        <f>'General PNGUM'!A165</f>
        <v xml:space="preserve">Wambe Adventist Primary </v>
      </c>
      <c r="B165" s="3659">
        <v>7</v>
      </c>
      <c r="C165" s="1883"/>
      <c r="D165" s="3607">
        <f t="shared" si="30"/>
        <v>7</v>
      </c>
      <c r="E165" s="3659"/>
      <c r="F165" s="1883"/>
      <c r="G165" s="3686">
        <v>3</v>
      </c>
      <c r="H165" s="1882">
        <v>4</v>
      </c>
      <c r="I165" s="1884"/>
      <c r="J165" s="1883"/>
      <c r="K165" s="1882">
        <v>2</v>
      </c>
      <c r="L165" s="1882"/>
      <c r="M165" s="1882">
        <v>5</v>
      </c>
      <c r="N165" s="1882"/>
      <c r="O165" s="1882"/>
      <c r="P165" s="1882"/>
      <c r="Q165" s="1882">
        <v>7</v>
      </c>
      <c r="R165" s="1885"/>
      <c r="S165" s="3611">
        <f t="shared" si="25"/>
        <v>7</v>
      </c>
    </row>
    <row r="166" spans="1:19" s="453" customFormat="1" ht="15" customHeight="1">
      <c r="A166" s="1234" t="str">
        <f>'General PNGUM'!A166</f>
        <v>Wauningi SDA Primary</v>
      </c>
      <c r="B166" s="3659">
        <v>4</v>
      </c>
      <c r="C166" s="1883"/>
      <c r="D166" s="3607">
        <f t="shared" si="30"/>
        <v>4</v>
      </c>
      <c r="E166" s="3659"/>
      <c r="F166" s="1883"/>
      <c r="G166" s="3686">
        <v>1</v>
      </c>
      <c r="H166" s="1882">
        <v>3</v>
      </c>
      <c r="I166" s="1884"/>
      <c r="J166" s="1883"/>
      <c r="K166" s="1882"/>
      <c r="L166" s="1882"/>
      <c r="M166" s="1882">
        <v>4</v>
      </c>
      <c r="N166" s="1882"/>
      <c r="O166" s="1882"/>
      <c r="P166" s="1882"/>
      <c r="Q166" s="1882">
        <v>4</v>
      </c>
      <c r="R166" s="1885"/>
      <c r="S166" s="3611">
        <f t="shared" si="25"/>
        <v>4</v>
      </c>
    </row>
    <row r="167" spans="1:19" s="453" customFormat="1" ht="15" customHeight="1">
      <c r="A167" s="1234" t="str">
        <f>'General PNGUM'!A167</f>
        <v>Wewak Adventist Primary</v>
      </c>
      <c r="B167" s="3659">
        <v>14</v>
      </c>
      <c r="C167" s="1883"/>
      <c r="D167" s="3607">
        <f t="shared" si="30"/>
        <v>14</v>
      </c>
      <c r="E167" s="3659">
        <v>2</v>
      </c>
      <c r="F167" s="1883"/>
      <c r="G167" s="3686">
        <v>10</v>
      </c>
      <c r="H167" s="1882">
        <v>4</v>
      </c>
      <c r="I167" s="1884"/>
      <c r="J167" s="1883"/>
      <c r="K167" s="1882">
        <v>8</v>
      </c>
      <c r="L167" s="1882"/>
      <c r="M167" s="1882">
        <v>6</v>
      </c>
      <c r="N167" s="1882"/>
      <c r="O167" s="1882"/>
      <c r="P167" s="1882"/>
      <c r="Q167" s="1882">
        <v>14</v>
      </c>
      <c r="R167" s="1885"/>
      <c r="S167" s="3611">
        <f t="shared" si="25"/>
        <v>14</v>
      </c>
    </row>
    <row r="168" spans="1:19" s="453" customFormat="1" ht="15" customHeight="1">
      <c r="A168" s="1234" t="str">
        <f>'General PNGUM'!A168</f>
        <v>Yanmali SDA Primary</v>
      </c>
      <c r="B168" s="3659">
        <v>3</v>
      </c>
      <c r="C168" s="1883"/>
      <c r="D168" s="3607">
        <f t="shared" si="30"/>
        <v>3</v>
      </c>
      <c r="E168" s="3659"/>
      <c r="F168" s="1883"/>
      <c r="G168" s="3686">
        <v>2</v>
      </c>
      <c r="H168" s="1882">
        <v>1</v>
      </c>
      <c r="I168" s="1884"/>
      <c r="J168" s="1883"/>
      <c r="K168" s="1882">
        <v>1</v>
      </c>
      <c r="L168" s="1882"/>
      <c r="M168" s="1882">
        <v>2</v>
      </c>
      <c r="N168" s="1882"/>
      <c r="O168" s="1882"/>
      <c r="P168" s="1882"/>
      <c r="Q168" s="1882">
        <v>3</v>
      </c>
      <c r="R168" s="1885"/>
      <c r="S168" s="3611">
        <f t="shared" si="25"/>
        <v>3</v>
      </c>
    </row>
    <row r="169" spans="1:19" s="453" customFormat="1" ht="15" customHeight="1" thickBot="1">
      <c r="A169" s="3453" t="s">
        <v>41</v>
      </c>
      <c r="B169" s="3623">
        <f>SUM(B152:B168)</f>
        <v>116</v>
      </c>
      <c r="C169" s="3623">
        <f t="shared" ref="C169:R169" si="31">SUM(C152:C168)</f>
        <v>18</v>
      </c>
      <c r="D169" s="3623">
        <f t="shared" si="31"/>
        <v>134</v>
      </c>
      <c r="E169" s="3623">
        <f t="shared" si="31"/>
        <v>4</v>
      </c>
      <c r="F169" s="3623">
        <f t="shared" si="31"/>
        <v>12</v>
      </c>
      <c r="G169" s="3624">
        <f t="shared" si="31"/>
        <v>83</v>
      </c>
      <c r="H169" s="3624">
        <f t="shared" si="31"/>
        <v>33</v>
      </c>
      <c r="I169" s="3623">
        <f t="shared" si="31"/>
        <v>15</v>
      </c>
      <c r="J169" s="3623">
        <f t="shared" si="31"/>
        <v>3</v>
      </c>
      <c r="K169" s="3624">
        <f t="shared" si="31"/>
        <v>49</v>
      </c>
      <c r="L169" s="3624">
        <f t="shared" si="31"/>
        <v>8</v>
      </c>
      <c r="M169" s="3624">
        <f t="shared" si="31"/>
        <v>66</v>
      </c>
      <c r="N169" s="3624">
        <f t="shared" si="31"/>
        <v>10</v>
      </c>
      <c r="O169" s="3624">
        <f t="shared" si="31"/>
        <v>0</v>
      </c>
      <c r="P169" s="3624">
        <f t="shared" si="31"/>
        <v>0</v>
      </c>
      <c r="Q169" s="3624">
        <f t="shared" si="31"/>
        <v>116</v>
      </c>
      <c r="R169" s="3687">
        <f t="shared" si="31"/>
        <v>18</v>
      </c>
      <c r="S169" s="3668">
        <f>SUM(S152:S168)</f>
        <v>134</v>
      </c>
    </row>
    <row r="170" spans="1:19" s="659" customFormat="1" ht="15" customHeight="1" thickTop="1" thickBot="1">
      <c r="A170" s="658"/>
      <c r="B170" s="712"/>
      <c r="C170" s="712"/>
      <c r="D170" s="712">
        <f>B169+C169</f>
        <v>134</v>
      </c>
      <c r="E170" s="712"/>
      <c r="F170" s="712"/>
      <c r="G170" s="1721"/>
      <c r="H170" s="1721"/>
      <c r="I170" s="712"/>
      <c r="J170" s="712"/>
      <c r="K170" s="1721"/>
      <c r="L170" s="1721"/>
      <c r="M170" s="1721"/>
      <c r="N170" s="1721"/>
      <c r="O170" s="1721"/>
      <c r="P170" s="1721"/>
      <c r="Q170" s="1721"/>
      <c r="R170" s="1729"/>
      <c r="S170" s="1243"/>
    </row>
    <row r="171" spans="1:19" s="24" customFormat="1" ht="15" customHeight="1" thickBot="1">
      <c r="A171" s="2320" t="s">
        <v>170</v>
      </c>
      <c r="B171" s="2376"/>
      <c r="C171" s="2376"/>
      <c r="D171" s="2376"/>
      <c r="E171" s="2376"/>
      <c r="F171" s="2376"/>
      <c r="G171" s="2376"/>
      <c r="H171" s="2376"/>
      <c r="I171" s="2375"/>
      <c r="J171" s="2375"/>
      <c r="K171" s="2376"/>
      <c r="L171" s="2376"/>
      <c r="M171" s="2376"/>
      <c r="N171" s="2376"/>
      <c r="O171" s="2376"/>
      <c r="P171" s="2376"/>
      <c r="Q171" s="2377"/>
      <c r="R171" s="2378"/>
      <c r="S171" s="2379"/>
    </row>
    <row r="172" spans="1:19" s="25" customFormat="1" ht="15" customHeight="1" thickTop="1">
      <c r="A172" s="1892" t="str">
        <f>'General PNGUM'!A172</f>
        <v>Aivau SDA Primary School</v>
      </c>
      <c r="B172" s="1931">
        <v>5</v>
      </c>
      <c r="C172" s="1932"/>
      <c r="D172" s="3607">
        <f>SUM(B172:C172)</f>
        <v>5</v>
      </c>
      <c r="E172" s="1932"/>
      <c r="F172" s="1932"/>
      <c r="G172" s="3653">
        <v>5</v>
      </c>
      <c r="H172" s="3653"/>
      <c r="I172" s="3653"/>
      <c r="J172" s="3653"/>
      <c r="K172" s="2394">
        <v>3</v>
      </c>
      <c r="L172" s="2394"/>
      <c r="M172" s="2394">
        <v>2</v>
      </c>
      <c r="N172" s="2394"/>
      <c r="O172" s="2394">
        <v>3</v>
      </c>
      <c r="P172" s="2394"/>
      <c r="Q172" s="1937">
        <v>2</v>
      </c>
      <c r="R172" s="2395"/>
      <c r="S172" s="3611">
        <f t="shared" ref="S172:S177" si="32">SUM(G172:J172)</f>
        <v>5</v>
      </c>
    </row>
    <row r="173" spans="1:19" s="25" customFormat="1" ht="15" customHeight="1">
      <c r="A173" s="1234" t="str">
        <f>'General PNGUM'!A173</f>
        <v>Kitomave SDA Primary School</v>
      </c>
      <c r="B173" s="3641">
        <v>5</v>
      </c>
      <c r="C173" s="3427"/>
      <c r="D173" s="3607">
        <f t="shared" ref="D173:D177" si="33">SUM(B173:C173)</f>
        <v>5</v>
      </c>
      <c r="E173" s="1932"/>
      <c r="F173" s="1932"/>
      <c r="G173" s="3653">
        <v>5</v>
      </c>
      <c r="H173" s="3653"/>
      <c r="I173" s="3653"/>
      <c r="J173" s="3653"/>
      <c r="K173" s="2394">
        <v>1</v>
      </c>
      <c r="L173" s="2394"/>
      <c r="M173" s="2394">
        <v>4</v>
      </c>
      <c r="N173" s="2394"/>
      <c r="O173" s="2394">
        <v>1</v>
      </c>
      <c r="P173" s="2394"/>
      <c r="Q173" s="2394">
        <v>4</v>
      </c>
      <c r="R173" s="2395"/>
      <c r="S173" s="3611">
        <f t="shared" si="32"/>
        <v>5</v>
      </c>
    </row>
    <row r="174" spans="1:19" s="25" customFormat="1" ht="15" customHeight="1">
      <c r="A174" s="1234" t="str">
        <f>'General PNGUM'!A174</f>
        <v>Komaio SDA Primary School</v>
      </c>
      <c r="B174" s="3641">
        <v>1</v>
      </c>
      <c r="C174" s="3427"/>
      <c r="D174" s="3607">
        <f t="shared" si="33"/>
        <v>1</v>
      </c>
      <c r="E174" s="3427"/>
      <c r="F174" s="3427"/>
      <c r="G174" s="3653">
        <v>1</v>
      </c>
      <c r="H174" s="3653"/>
      <c r="I174" s="3653"/>
      <c r="J174" s="3653"/>
      <c r="K174" s="3688">
        <v>0</v>
      </c>
      <c r="L174" s="3688"/>
      <c r="M174" s="3688">
        <v>1</v>
      </c>
      <c r="N174" s="3688"/>
      <c r="O174" s="3688">
        <v>0</v>
      </c>
      <c r="P174" s="3688"/>
      <c r="Q174" s="3688">
        <v>1</v>
      </c>
      <c r="R174" s="3689"/>
      <c r="S174" s="3611">
        <f t="shared" si="32"/>
        <v>1</v>
      </c>
    </row>
    <row r="175" spans="1:19" s="25" customFormat="1" ht="15" customHeight="1">
      <c r="A175" s="1234" t="str">
        <f>'General PNGUM'!A175</f>
        <v>Kukkia SDA Primary School</v>
      </c>
      <c r="B175" s="3641">
        <v>4</v>
      </c>
      <c r="C175" s="3427"/>
      <c r="D175" s="3607">
        <f t="shared" si="33"/>
        <v>4</v>
      </c>
      <c r="E175" s="3427"/>
      <c r="F175" s="3427"/>
      <c r="G175" s="3653">
        <v>4</v>
      </c>
      <c r="H175" s="3653"/>
      <c r="I175" s="3653"/>
      <c r="J175" s="3653"/>
      <c r="K175" s="3688">
        <v>2</v>
      </c>
      <c r="L175" s="3688"/>
      <c r="M175" s="3688">
        <v>2</v>
      </c>
      <c r="N175" s="3688"/>
      <c r="O175" s="3688">
        <v>2</v>
      </c>
      <c r="P175" s="3688"/>
      <c r="Q175" s="3688">
        <v>2</v>
      </c>
      <c r="R175" s="3689"/>
      <c r="S175" s="3611">
        <f t="shared" si="32"/>
        <v>4</v>
      </c>
    </row>
    <row r="176" spans="1:19" s="25" customFormat="1" ht="15" customHeight="1">
      <c r="A176" s="1234" t="str">
        <f>'General PNGUM'!A176</f>
        <v>Kuri SDA Primary School</v>
      </c>
      <c r="B176" s="3641">
        <v>2</v>
      </c>
      <c r="C176" s="3427"/>
      <c r="D176" s="3607">
        <f t="shared" si="33"/>
        <v>2</v>
      </c>
      <c r="E176" s="3427"/>
      <c r="F176" s="3427"/>
      <c r="G176" s="3653">
        <v>2</v>
      </c>
      <c r="H176" s="3653"/>
      <c r="I176" s="3653"/>
      <c r="J176" s="3653"/>
      <c r="K176" s="3688">
        <v>1</v>
      </c>
      <c r="L176" s="3688"/>
      <c r="M176" s="3688">
        <v>2</v>
      </c>
      <c r="N176" s="3688"/>
      <c r="O176" s="3688">
        <v>1</v>
      </c>
      <c r="P176" s="3688"/>
      <c r="Q176" s="3688">
        <v>2</v>
      </c>
      <c r="R176" s="3689"/>
      <c r="S176" s="3611">
        <f t="shared" si="32"/>
        <v>2</v>
      </c>
    </row>
    <row r="177" spans="1:19" s="25" customFormat="1" ht="15" customHeight="1">
      <c r="A177" s="1234" t="str">
        <f>'General PNGUM'!A177</f>
        <v>Woigi SDA Primary School</v>
      </c>
      <c r="B177" s="3641">
        <v>3</v>
      </c>
      <c r="C177" s="3427"/>
      <c r="D177" s="3607">
        <f t="shared" si="33"/>
        <v>3</v>
      </c>
      <c r="E177" s="3427"/>
      <c r="F177" s="3427"/>
      <c r="G177" s="3653">
        <v>3</v>
      </c>
      <c r="H177" s="3653"/>
      <c r="I177" s="3653"/>
      <c r="J177" s="3653"/>
      <c r="K177" s="3688">
        <v>2</v>
      </c>
      <c r="L177" s="3688"/>
      <c r="M177" s="3688">
        <v>1</v>
      </c>
      <c r="N177" s="3688"/>
      <c r="O177" s="3688">
        <v>2</v>
      </c>
      <c r="P177" s="3688"/>
      <c r="Q177" s="3688">
        <v>2</v>
      </c>
      <c r="R177" s="3689"/>
      <c r="S177" s="3611">
        <f t="shared" si="32"/>
        <v>3</v>
      </c>
    </row>
    <row r="178" spans="1:19" s="453" customFormat="1" ht="15" customHeight="1" thickBot="1">
      <c r="A178" s="3453" t="s">
        <v>41</v>
      </c>
      <c r="B178" s="3623">
        <f t="shared" ref="B178:S178" si="34">SUM(B172:B177)</f>
        <v>20</v>
      </c>
      <c r="C178" s="3635">
        <f t="shared" si="34"/>
        <v>0</v>
      </c>
      <c r="D178" s="3636">
        <f t="shared" si="34"/>
        <v>20</v>
      </c>
      <c r="E178" s="3623">
        <f t="shared" si="34"/>
        <v>0</v>
      </c>
      <c r="F178" s="3635">
        <f t="shared" si="34"/>
        <v>0</v>
      </c>
      <c r="G178" s="3624">
        <f t="shared" si="34"/>
        <v>20</v>
      </c>
      <c r="H178" s="3637">
        <f t="shared" si="34"/>
        <v>0</v>
      </c>
      <c r="I178" s="3638">
        <f t="shared" si="34"/>
        <v>0</v>
      </c>
      <c r="J178" s="3635">
        <f t="shared" si="34"/>
        <v>0</v>
      </c>
      <c r="K178" s="3639">
        <f t="shared" si="34"/>
        <v>9</v>
      </c>
      <c r="L178" s="3637">
        <f t="shared" si="34"/>
        <v>0</v>
      </c>
      <c r="M178" s="3637">
        <f t="shared" si="34"/>
        <v>12</v>
      </c>
      <c r="N178" s="3637">
        <f t="shared" si="34"/>
        <v>0</v>
      </c>
      <c r="O178" s="3637">
        <f t="shared" si="34"/>
        <v>9</v>
      </c>
      <c r="P178" s="3637">
        <f t="shared" si="34"/>
        <v>0</v>
      </c>
      <c r="Q178" s="3637">
        <f t="shared" si="34"/>
        <v>13</v>
      </c>
      <c r="R178" s="3649">
        <f t="shared" si="34"/>
        <v>0</v>
      </c>
      <c r="S178" s="3640">
        <f t="shared" si="34"/>
        <v>20</v>
      </c>
    </row>
    <row r="179" spans="1:19" s="659" customFormat="1" ht="15" customHeight="1" thickTop="1" thickBot="1">
      <c r="A179" s="658"/>
      <c r="B179" s="712"/>
      <c r="C179" s="712"/>
      <c r="D179" s="712">
        <f>B178+C178</f>
        <v>20</v>
      </c>
      <c r="E179" s="712"/>
      <c r="F179" s="712"/>
      <c r="G179" s="1721"/>
      <c r="H179" s="1721"/>
      <c r="I179" s="712"/>
      <c r="J179" s="712"/>
      <c r="K179" s="1721"/>
      <c r="L179" s="1721"/>
      <c r="M179" s="1721"/>
      <c r="N179" s="1721"/>
      <c r="O179" s="1721"/>
      <c r="P179" s="1721"/>
      <c r="Q179" s="1721"/>
      <c r="R179" s="1729"/>
      <c r="S179" s="1243"/>
    </row>
    <row r="180" spans="1:19" s="24" customFormat="1" ht="15" customHeight="1" thickBot="1">
      <c r="A180" s="2993" t="s">
        <v>177</v>
      </c>
      <c r="B180" s="2994"/>
      <c r="C180" s="2994"/>
      <c r="D180" s="2994"/>
      <c r="E180" s="2994"/>
      <c r="F180" s="2994"/>
      <c r="G180" s="2376"/>
      <c r="H180" s="2376"/>
      <c r="I180" s="2375"/>
      <c r="J180" s="2375"/>
      <c r="K180" s="2376"/>
      <c r="L180" s="2376"/>
      <c r="M180" s="2376"/>
      <c r="N180" s="2376"/>
      <c r="O180" s="2376"/>
      <c r="P180" s="2376"/>
      <c r="Q180" s="2377"/>
      <c r="R180" s="2378"/>
      <c r="S180" s="2379"/>
    </row>
    <row r="181" spans="1:19" s="453" customFormat="1" ht="15" customHeight="1" thickTop="1">
      <c r="A181" s="1234" t="str">
        <f>'General PNGUM'!A181</f>
        <v>Gretutu Adventist Primary</v>
      </c>
      <c r="B181" s="1931">
        <v>14</v>
      </c>
      <c r="C181" s="1932"/>
      <c r="D181" s="3607">
        <f>SUM(B181:C181)</f>
        <v>14</v>
      </c>
      <c r="E181" s="1932"/>
      <c r="F181" s="1932"/>
      <c r="G181" s="3653">
        <v>12</v>
      </c>
      <c r="H181" s="3653">
        <v>2</v>
      </c>
      <c r="I181" s="3653"/>
      <c r="J181" s="3653"/>
      <c r="K181" s="2394"/>
      <c r="L181" s="2394"/>
      <c r="M181" s="2394">
        <v>2</v>
      </c>
      <c r="N181" s="2394"/>
      <c r="O181" s="2394"/>
      <c r="P181" s="2394"/>
      <c r="Q181" s="1937">
        <v>1</v>
      </c>
      <c r="R181" s="2395"/>
      <c r="S181" s="3611">
        <f t="shared" ref="S181:S200" si="35">SUM(G181:J181)</f>
        <v>14</v>
      </c>
    </row>
    <row r="182" spans="1:19" s="453" customFormat="1" ht="15" customHeight="1">
      <c r="A182" s="1234" t="str">
        <f>'General PNGUM'!A182</f>
        <v xml:space="preserve">Habare Aventist Primary </v>
      </c>
      <c r="B182" s="3641">
        <v>10</v>
      </c>
      <c r="C182" s="3427"/>
      <c r="D182" s="3607">
        <f t="shared" ref="D182:D200" si="36">SUM(B182:C182)</f>
        <v>10</v>
      </c>
      <c r="E182" s="3427"/>
      <c r="F182" s="3427"/>
      <c r="G182" s="3653">
        <v>9</v>
      </c>
      <c r="H182" s="3653">
        <v>1</v>
      </c>
      <c r="I182" s="3653"/>
      <c r="J182" s="3653"/>
      <c r="K182" s="3688"/>
      <c r="L182" s="3688"/>
      <c r="M182" s="3688">
        <v>2</v>
      </c>
      <c r="N182" s="3688"/>
      <c r="O182" s="3688"/>
      <c r="P182" s="3688"/>
      <c r="Q182" s="3688">
        <v>1</v>
      </c>
      <c r="R182" s="3689"/>
      <c r="S182" s="3611">
        <f t="shared" si="35"/>
        <v>10</v>
      </c>
    </row>
    <row r="183" spans="1:19" s="453" customFormat="1" ht="15" customHeight="1">
      <c r="A183" s="1234" t="str">
        <f>'General PNGUM'!A183</f>
        <v>Hadumari Adventist Primary</v>
      </c>
      <c r="B183" s="3641"/>
      <c r="C183" s="3427"/>
      <c r="D183" s="3607">
        <f t="shared" si="36"/>
        <v>0</v>
      </c>
      <c r="E183" s="3427"/>
      <c r="F183" s="3427"/>
      <c r="G183" s="3653"/>
      <c r="H183" s="3653"/>
      <c r="I183" s="3653"/>
      <c r="J183" s="3653"/>
      <c r="K183" s="3688"/>
      <c r="L183" s="3688"/>
      <c r="M183" s="3688"/>
      <c r="N183" s="3688"/>
      <c r="O183" s="3688"/>
      <c r="P183" s="3688"/>
      <c r="Q183" s="3688"/>
      <c r="R183" s="3689"/>
      <c r="S183" s="3611">
        <f t="shared" si="35"/>
        <v>0</v>
      </c>
    </row>
    <row r="184" spans="1:19" s="453" customFormat="1" ht="15" customHeight="1">
      <c r="A184" s="1234" t="str">
        <f>'General PNGUM'!A184</f>
        <v>Kairik Adventist Primary</v>
      </c>
      <c r="B184" s="3641">
        <v>9</v>
      </c>
      <c r="C184" s="3427"/>
      <c r="D184" s="3607">
        <f t="shared" si="36"/>
        <v>9</v>
      </c>
      <c r="E184" s="3427"/>
      <c r="F184" s="3427"/>
      <c r="G184" s="3653">
        <v>7</v>
      </c>
      <c r="H184" s="3653">
        <v>2</v>
      </c>
      <c r="I184" s="3653"/>
      <c r="J184" s="3653"/>
      <c r="K184" s="3688"/>
      <c r="L184" s="3688"/>
      <c r="M184" s="3688"/>
      <c r="N184" s="3688"/>
      <c r="O184" s="3688"/>
      <c r="P184" s="3688"/>
      <c r="Q184" s="3688">
        <v>1</v>
      </c>
      <c r="R184" s="3689"/>
      <c r="S184" s="3611">
        <f t="shared" si="35"/>
        <v>9</v>
      </c>
    </row>
    <row r="185" spans="1:19" s="453" customFormat="1" ht="15" customHeight="1">
      <c r="A185" s="1234" t="str">
        <f>'General PNGUM'!A185</f>
        <v>Kiminiga Advnetist Primary</v>
      </c>
      <c r="B185" s="3641">
        <v>26</v>
      </c>
      <c r="C185" s="3427"/>
      <c r="D185" s="3607">
        <f t="shared" si="36"/>
        <v>26</v>
      </c>
      <c r="E185" s="3427"/>
      <c r="F185" s="3427"/>
      <c r="G185" s="3653">
        <v>19</v>
      </c>
      <c r="H185" s="3653">
        <v>7</v>
      </c>
      <c r="I185" s="3653"/>
      <c r="J185" s="3653"/>
      <c r="K185" s="3688"/>
      <c r="L185" s="3688"/>
      <c r="M185" s="3688">
        <v>4</v>
      </c>
      <c r="N185" s="3688"/>
      <c r="O185" s="3688"/>
      <c r="P185" s="3688"/>
      <c r="Q185" s="3688">
        <v>1</v>
      </c>
      <c r="R185" s="3689"/>
      <c r="S185" s="3611">
        <f t="shared" si="35"/>
        <v>26</v>
      </c>
    </row>
    <row r="186" spans="1:19" s="453" customFormat="1" ht="15" customHeight="1">
      <c r="A186" s="1234" t="str">
        <f>'General PNGUM'!A186</f>
        <v>Koemal Adventist Primary</v>
      </c>
      <c r="B186" s="3641">
        <v>13</v>
      </c>
      <c r="C186" s="3427"/>
      <c r="D186" s="3607">
        <f t="shared" si="36"/>
        <v>13</v>
      </c>
      <c r="E186" s="3427"/>
      <c r="F186" s="3427"/>
      <c r="G186" s="3653">
        <v>10</v>
      </c>
      <c r="H186" s="3653">
        <v>3</v>
      </c>
      <c r="I186" s="3653"/>
      <c r="J186" s="3653"/>
      <c r="K186" s="3688"/>
      <c r="L186" s="3688"/>
      <c r="M186" s="3688">
        <v>4</v>
      </c>
      <c r="N186" s="3688"/>
      <c r="O186" s="3688"/>
      <c r="P186" s="3688"/>
      <c r="Q186" s="3688">
        <v>1</v>
      </c>
      <c r="R186" s="3689"/>
      <c r="S186" s="3611">
        <f t="shared" si="35"/>
        <v>13</v>
      </c>
    </row>
    <row r="187" spans="1:19" s="453" customFormat="1" ht="15" customHeight="1">
      <c r="A187" s="1234" t="str">
        <f>'General PNGUM'!A187</f>
        <v>Komo Adventist Primary</v>
      </c>
      <c r="B187" s="3641">
        <v>6</v>
      </c>
      <c r="C187" s="3427"/>
      <c r="D187" s="3607">
        <f t="shared" si="36"/>
        <v>6</v>
      </c>
      <c r="E187" s="3427"/>
      <c r="F187" s="3427"/>
      <c r="G187" s="3653">
        <v>4</v>
      </c>
      <c r="H187" s="3653">
        <v>2</v>
      </c>
      <c r="I187" s="3653"/>
      <c r="J187" s="3653"/>
      <c r="K187" s="3688"/>
      <c r="L187" s="3688"/>
      <c r="M187" s="3688">
        <v>2</v>
      </c>
      <c r="N187" s="3688"/>
      <c r="O187" s="3688"/>
      <c r="P187" s="3688"/>
      <c r="Q187" s="3688">
        <v>1</v>
      </c>
      <c r="R187" s="3689"/>
      <c r="S187" s="3611">
        <f t="shared" si="35"/>
        <v>6</v>
      </c>
    </row>
    <row r="188" spans="1:19" s="453" customFormat="1" ht="15" customHeight="1">
      <c r="A188" s="1234" t="str">
        <f>'General PNGUM'!A188</f>
        <v>Maip Adventist Primary</v>
      </c>
      <c r="B188" s="3641">
        <v>6</v>
      </c>
      <c r="C188" s="3427"/>
      <c r="D188" s="3607">
        <f t="shared" si="36"/>
        <v>6</v>
      </c>
      <c r="E188" s="3427"/>
      <c r="F188" s="3427"/>
      <c r="G188" s="3653">
        <v>2</v>
      </c>
      <c r="H188" s="3653">
        <v>4</v>
      </c>
      <c r="I188" s="3653"/>
      <c r="J188" s="3653"/>
      <c r="K188" s="3688"/>
      <c r="L188" s="3688"/>
      <c r="M188" s="3688"/>
      <c r="N188" s="3688"/>
      <c r="O188" s="3688"/>
      <c r="P188" s="3688"/>
      <c r="Q188" s="3688">
        <v>1</v>
      </c>
      <c r="R188" s="3689"/>
      <c r="S188" s="3611">
        <f t="shared" si="35"/>
        <v>6</v>
      </c>
    </row>
    <row r="189" spans="1:19" s="453" customFormat="1" ht="15" customHeight="1">
      <c r="A189" s="1234" t="str">
        <f>'General PNGUM'!A189</f>
        <v>Maka Adventist Primary</v>
      </c>
      <c r="B189" s="3641"/>
      <c r="C189" s="3427"/>
      <c r="D189" s="3607">
        <f t="shared" si="36"/>
        <v>0</v>
      </c>
      <c r="E189" s="3427"/>
      <c r="F189" s="3427"/>
      <c r="G189" s="3653"/>
      <c r="H189" s="3653"/>
      <c r="I189" s="3653"/>
      <c r="J189" s="3653"/>
      <c r="K189" s="3688"/>
      <c r="L189" s="3688"/>
      <c r="M189" s="3688"/>
      <c r="N189" s="3688"/>
      <c r="O189" s="3688"/>
      <c r="P189" s="3688"/>
      <c r="Q189" s="3688"/>
      <c r="R189" s="3689"/>
      <c r="S189" s="3611">
        <f t="shared" si="35"/>
        <v>0</v>
      </c>
    </row>
    <row r="190" spans="1:19" s="453" customFormat="1" ht="15" customHeight="1">
      <c r="A190" s="1234" t="str">
        <f>'General PNGUM'!A190</f>
        <v>Minamb Adventist Primary</v>
      </c>
      <c r="B190" s="3641">
        <v>13</v>
      </c>
      <c r="C190" s="3427"/>
      <c r="D190" s="3607">
        <f t="shared" si="36"/>
        <v>13</v>
      </c>
      <c r="E190" s="3427"/>
      <c r="F190" s="3427"/>
      <c r="G190" s="3653">
        <v>11</v>
      </c>
      <c r="H190" s="3653">
        <v>2</v>
      </c>
      <c r="I190" s="3653"/>
      <c r="J190" s="3653"/>
      <c r="K190" s="3688"/>
      <c r="L190" s="3688"/>
      <c r="M190" s="3688">
        <v>2</v>
      </c>
      <c r="N190" s="3688"/>
      <c r="O190" s="3688"/>
      <c r="P190" s="3688"/>
      <c r="Q190" s="3688">
        <v>1</v>
      </c>
      <c r="R190" s="3689"/>
      <c r="S190" s="3611">
        <f t="shared" si="35"/>
        <v>13</v>
      </c>
    </row>
    <row r="191" spans="1:19" s="453" customFormat="1" ht="15" customHeight="1">
      <c r="A191" s="1234" t="str">
        <f>'General PNGUM'!A191</f>
        <v>Paglum Adventist Primary</v>
      </c>
      <c r="B191" s="3641">
        <v>12</v>
      </c>
      <c r="C191" s="3427"/>
      <c r="D191" s="3607">
        <f t="shared" si="36"/>
        <v>12</v>
      </c>
      <c r="E191" s="3427"/>
      <c r="F191" s="3427"/>
      <c r="G191" s="3653">
        <v>12</v>
      </c>
      <c r="H191" s="3653"/>
      <c r="I191" s="3653"/>
      <c r="J191" s="3653"/>
      <c r="K191" s="3688"/>
      <c r="L191" s="3688"/>
      <c r="M191" s="3688"/>
      <c r="N191" s="3688"/>
      <c r="O191" s="3688"/>
      <c r="P191" s="3688"/>
      <c r="Q191" s="3688"/>
      <c r="R191" s="3689"/>
      <c r="S191" s="3611">
        <f t="shared" si="35"/>
        <v>12</v>
      </c>
    </row>
    <row r="192" spans="1:19" s="1157" customFormat="1" ht="15" customHeight="1">
      <c r="A192" s="1234" t="str">
        <f>'General PNGUM'!A192</f>
        <v>Paglum Adventist Secondary</v>
      </c>
      <c r="B192" s="3641"/>
      <c r="C192" s="3427">
        <v>33</v>
      </c>
      <c r="D192" s="3607">
        <f t="shared" si="36"/>
        <v>33</v>
      </c>
      <c r="E192" s="3427"/>
      <c r="F192" s="3427"/>
      <c r="G192" s="3653"/>
      <c r="H192" s="3653"/>
      <c r="I192" s="3653">
        <v>32</v>
      </c>
      <c r="J192" s="3653">
        <v>1</v>
      </c>
      <c r="K192" s="3688"/>
      <c r="L192" s="3688">
        <v>5</v>
      </c>
      <c r="M192" s="3688"/>
      <c r="N192" s="3688">
        <v>30</v>
      </c>
      <c r="O192" s="3688"/>
      <c r="P192" s="3688"/>
      <c r="Q192" s="3688"/>
      <c r="R192" s="3689">
        <v>1</v>
      </c>
      <c r="S192" s="3611">
        <f t="shared" si="35"/>
        <v>33</v>
      </c>
    </row>
    <row r="193" spans="1:19" s="453" customFormat="1" ht="15" customHeight="1">
      <c r="A193" s="1234" t="str">
        <f>'General PNGUM'!A193</f>
        <v>Pindak Adventist Primary</v>
      </c>
      <c r="B193" s="3641">
        <v>3</v>
      </c>
      <c r="C193" s="3427"/>
      <c r="D193" s="3607">
        <f t="shared" si="36"/>
        <v>3</v>
      </c>
      <c r="E193" s="3427"/>
      <c r="F193" s="3427"/>
      <c r="G193" s="3653">
        <v>2</v>
      </c>
      <c r="H193" s="3653">
        <v>1</v>
      </c>
      <c r="I193" s="3653"/>
      <c r="J193" s="3653"/>
      <c r="K193" s="3688"/>
      <c r="L193" s="3688"/>
      <c r="M193" s="3688"/>
      <c r="N193" s="3688"/>
      <c r="O193" s="3688"/>
      <c r="P193" s="3688"/>
      <c r="Q193" s="3688">
        <v>1</v>
      </c>
      <c r="R193" s="3689"/>
      <c r="S193" s="3611">
        <f t="shared" si="35"/>
        <v>3</v>
      </c>
    </row>
    <row r="194" spans="1:19" s="453" customFormat="1" ht="15" customHeight="1">
      <c r="A194" s="1234" t="str">
        <f>'General PNGUM'!A194</f>
        <v xml:space="preserve">Pipila Adventist Primary </v>
      </c>
      <c r="B194" s="3641"/>
      <c r="C194" s="3427"/>
      <c r="D194" s="3607">
        <f t="shared" si="36"/>
        <v>0</v>
      </c>
      <c r="E194" s="3427"/>
      <c r="F194" s="3427"/>
      <c r="G194" s="3653"/>
      <c r="H194" s="3653"/>
      <c r="I194" s="3653"/>
      <c r="J194" s="3653"/>
      <c r="K194" s="3688"/>
      <c r="L194" s="3688"/>
      <c r="M194" s="3688"/>
      <c r="N194" s="3688"/>
      <c r="O194" s="3688"/>
      <c r="P194" s="3688"/>
      <c r="Q194" s="3688"/>
      <c r="R194" s="3689"/>
      <c r="S194" s="3611">
        <f t="shared" si="35"/>
        <v>0</v>
      </c>
    </row>
    <row r="195" spans="1:19" s="453" customFormat="1" ht="15" customHeight="1">
      <c r="A195" s="1234" t="str">
        <f>'General PNGUM'!A195</f>
        <v>Rakamanda Adventist Primary</v>
      </c>
      <c r="B195" s="3641">
        <v>6</v>
      </c>
      <c r="C195" s="3427"/>
      <c r="D195" s="3607">
        <f t="shared" si="36"/>
        <v>6</v>
      </c>
      <c r="E195" s="3427"/>
      <c r="F195" s="3427"/>
      <c r="G195" s="3653">
        <v>6</v>
      </c>
      <c r="H195" s="3653"/>
      <c r="I195" s="3653"/>
      <c r="J195" s="3653"/>
      <c r="K195" s="3688"/>
      <c r="L195" s="3688"/>
      <c r="M195" s="3688">
        <v>1</v>
      </c>
      <c r="N195" s="3688"/>
      <c r="O195" s="3688"/>
      <c r="P195" s="3688"/>
      <c r="Q195" s="3688">
        <v>1</v>
      </c>
      <c r="R195" s="3689"/>
      <c r="S195" s="3611">
        <f t="shared" si="35"/>
        <v>6</v>
      </c>
    </row>
    <row r="196" spans="1:19" s="453" customFormat="1" ht="15" customHeight="1">
      <c r="A196" s="1234" t="str">
        <f>'General PNGUM'!A196</f>
        <v xml:space="preserve">Silim Adventist Primary </v>
      </c>
      <c r="B196" s="3641">
        <v>9</v>
      </c>
      <c r="C196" s="3427"/>
      <c r="D196" s="3607">
        <f t="shared" si="36"/>
        <v>9</v>
      </c>
      <c r="E196" s="3427"/>
      <c r="F196" s="3427"/>
      <c r="G196" s="3653">
        <v>5</v>
      </c>
      <c r="H196" s="3653">
        <v>4</v>
      </c>
      <c r="I196" s="3653"/>
      <c r="J196" s="3653"/>
      <c r="K196" s="3688"/>
      <c r="L196" s="3688"/>
      <c r="M196" s="3688">
        <v>1</v>
      </c>
      <c r="N196" s="3688"/>
      <c r="O196" s="3688"/>
      <c r="P196" s="3688"/>
      <c r="Q196" s="3688">
        <v>1</v>
      </c>
      <c r="R196" s="3689"/>
      <c r="S196" s="3611">
        <f t="shared" si="35"/>
        <v>9</v>
      </c>
    </row>
    <row r="197" spans="1:19" s="453" customFormat="1" ht="15" customHeight="1">
      <c r="A197" s="1234" t="str">
        <f>'General PNGUM'!A197</f>
        <v>Sopas Adventist Primary</v>
      </c>
      <c r="B197" s="3641">
        <v>4</v>
      </c>
      <c r="C197" s="3427"/>
      <c r="D197" s="3607">
        <f t="shared" si="36"/>
        <v>4</v>
      </c>
      <c r="E197" s="3427"/>
      <c r="F197" s="3427"/>
      <c r="G197" s="3653">
        <v>2</v>
      </c>
      <c r="H197" s="3653">
        <v>2</v>
      </c>
      <c r="I197" s="3653"/>
      <c r="J197" s="3653"/>
      <c r="K197" s="3688"/>
      <c r="L197" s="3688"/>
      <c r="M197" s="3688"/>
      <c r="N197" s="3688"/>
      <c r="O197" s="3688"/>
      <c r="P197" s="3688"/>
      <c r="Q197" s="3688">
        <v>1</v>
      </c>
      <c r="R197" s="3688"/>
      <c r="S197" s="3611">
        <f t="shared" si="35"/>
        <v>4</v>
      </c>
    </row>
    <row r="198" spans="1:19" s="453" customFormat="1" ht="15" customHeight="1">
      <c r="A198" s="1234" t="str">
        <f>'General PNGUM'!A198</f>
        <v>Togoba Adventist Primary</v>
      </c>
      <c r="B198" s="3641">
        <v>21</v>
      </c>
      <c r="C198" s="3427"/>
      <c r="D198" s="3607">
        <f t="shared" si="36"/>
        <v>21</v>
      </c>
      <c r="E198" s="3427"/>
      <c r="F198" s="3427"/>
      <c r="G198" s="3653">
        <v>21</v>
      </c>
      <c r="H198" s="3653"/>
      <c r="I198" s="3653"/>
      <c r="J198" s="3653"/>
      <c r="K198" s="3688"/>
      <c r="L198" s="3688"/>
      <c r="M198" s="3688">
        <v>2</v>
      </c>
      <c r="N198" s="3688"/>
      <c r="O198" s="3688"/>
      <c r="P198" s="3688"/>
      <c r="Q198" s="3688">
        <v>1</v>
      </c>
      <c r="R198" s="3688"/>
      <c r="S198" s="3611">
        <f t="shared" si="35"/>
        <v>21</v>
      </c>
    </row>
    <row r="199" spans="1:19" s="453" customFormat="1" ht="15" customHeight="1">
      <c r="A199" s="1234" t="str">
        <f>'General PNGUM'!A199</f>
        <v>Upper Nebilyer Adventist High</v>
      </c>
      <c r="B199" s="3641">
        <v>0</v>
      </c>
      <c r="C199" s="3427">
        <v>13</v>
      </c>
      <c r="D199" s="3607">
        <f t="shared" si="36"/>
        <v>13</v>
      </c>
      <c r="E199" s="3427"/>
      <c r="F199" s="3427"/>
      <c r="G199" s="3653"/>
      <c r="H199" s="3653"/>
      <c r="I199" s="3653">
        <v>13</v>
      </c>
      <c r="J199" s="3653"/>
      <c r="K199" s="3688"/>
      <c r="L199" s="3688"/>
      <c r="M199" s="3688"/>
      <c r="N199" s="3688">
        <v>13</v>
      </c>
      <c r="O199" s="3688"/>
      <c r="P199" s="3688"/>
      <c r="Q199" s="3688">
        <v>0</v>
      </c>
      <c r="R199" s="3537">
        <v>1</v>
      </c>
      <c r="S199" s="3611">
        <f t="shared" si="35"/>
        <v>13</v>
      </c>
    </row>
    <row r="200" spans="1:19" s="453" customFormat="1" ht="15" customHeight="1">
      <c r="A200" s="1234" t="str">
        <f>'General PNGUM'!A200</f>
        <v>Wae Adventist Primary</v>
      </c>
      <c r="B200" s="3641">
        <v>5</v>
      </c>
      <c r="C200" s="3427"/>
      <c r="D200" s="3607">
        <f t="shared" si="36"/>
        <v>5</v>
      </c>
      <c r="E200" s="3427"/>
      <c r="F200" s="3427"/>
      <c r="G200" s="3653">
        <v>5</v>
      </c>
      <c r="H200" s="3653"/>
      <c r="I200" s="3653"/>
      <c r="J200" s="3653"/>
      <c r="K200" s="3688"/>
      <c r="L200" s="3688"/>
      <c r="M200" s="3688"/>
      <c r="N200" s="3688"/>
      <c r="O200" s="3688"/>
      <c r="P200" s="3688"/>
      <c r="Q200" s="3688">
        <v>1</v>
      </c>
      <c r="R200" s="3537"/>
      <c r="S200" s="3611">
        <f t="shared" si="35"/>
        <v>5</v>
      </c>
    </row>
    <row r="201" spans="1:19" s="453" customFormat="1" ht="15" customHeight="1" thickBot="1">
      <c r="A201" s="3453" t="s">
        <v>41</v>
      </c>
      <c r="B201" s="3623">
        <f t="shared" ref="B201:S201" si="37">SUM(B181:B200)</f>
        <v>157</v>
      </c>
      <c r="C201" s="3623">
        <f t="shared" si="37"/>
        <v>46</v>
      </c>
      <c r="D201" s="3623">
        <f t="shared" si="37"/>
        <v>203</v>
      </c>
      <c r="E201" s="3623">
        <f t="shared" si="37"/>
        <v>0</v>
      </c>
      <c r="F201" s="3623">
        <f t="shared" si="37"/>
        <v>0</v>
      </c>
      <c r="G201" s="3624">
        <f t="shared" si="37"/>
        <v>127</v>
      </c>
      <c r="H201" s="3624">
        <f t="shared" si="37"/>
        <v>30</v>
      </c>
      <c r="I201" s="3623">
        <f t="shared" si="37"/>
        <v>45</v>
      </c>
      <c r="J201" s="3623">
        <f t="shared" si="37"/>
        <v>1</v>
      </c>
      <c r="K201" s="3624">
        <f t="shared" si="37"/>
        <v>0</v>
      </c>
      <c r="L201" s="3624">
        <f t="shared" si="37"/>
        <v>5</v>
      </c>
      <c r="M201" s="3624">
        <f t="shared" si="37"/>
        <v>20</v>
      </c>
      <c r="N201" s="3624">
        <f t="shared" si="37"/>
        <v>43</v>
      </c>
      <c r="O201" s="3624">
        <f t="shared" si="37"/>
        <v>0</v>
      </c>
      <c r="P201" s="3624">
        <f t="shared" si="37"/>
        <v>0</v>
      </c>
      <c r="Q201" s="3624">
        <f t="shared" si="37"/>
        <v>14</v>
      </c>
      <c r="R201" s="3687">
        <f t="shared" si="37"/>
        <v>2</v>
      </c>
      <c r="S201" s="3668">
        <f t="shared" si="37"/>
        <v>203</v>
      </c>
    </row>
    <row r="202" spans="1:19" s="659" customFormat="1" ht="15" customHeight="1" thickTop="1" thickBot="1">
      <c r="A202" s="658"/>
      <c r="B202" s="712"/>
      <c r="C202" s="712"/>
      <c r="D202" s="712">
        <f>B201+C201</f>
        <v>203</v>
      </c>
      <c r="E202" s="712"/>
      <c r="F202" s="712"/>
      <c r="G202" s="1721"/>
      <c r="H202" s="1721"/>
      <c r="I202" s="712"/>
      <c r="J202" s="712"/>
      <c r="K202" s="1721"/>
      <c r="L202" s="1721"/>
      <c r="M202" s="1721"/>
      <c r="N202" s="1721"/>
      <c r="O202" s="1721"/>
      <c r="P202" s="1721"/>
      <c r="Q202" s="1721"/>
      <c r="R202" s="1729"/>
      <c r="S202" s="1243"/>
    </row>
    <row r="203" spans="1:19" s="25" customFormat="1" ht="15" customHeight="1" thickBot="1">
      <c r="A203" s="3690"/>
      <c r="B203" s="3691">
        <f t="shared" ref="B203:S203" si="38">SUM(B32+B52+B71+B82+B110+B141+B149+B169+B178+B201)</f>
        <v>998</v>
      </c>
      <c r="C203" s="3692">
        <f t="shared" si="38"/>
        <v>212</v>
      </c>
      <c r="D203" s="3693">
        <f t="shared" si="38"/>
        <v>1210</v>
      </c>
      <c r="E203" s="3691">
        <f t="shared" si="38"/>
        <v>33</v>
      </c>
      <c r="F203" s="3694">
        <f t="shared" si="38"/>
        <v>39</v>
      </c>
      <c r="G203" s="3695">
        <f t="shared" si="38"/>
        <v>903</v>
      </c>
      <c r="H203" s="3696">
        <f t="shared" si="38"/>
        <v>95</v>
      </c>
      <c r="I203" s="3697">
        <f t="shared" si="38"/>
        <v>203</v>
      </c>
      <c r="J203" s="3694">
        <f t="shared" si="38"/>
        <v>9</v>
      </c>
      <c r="K203" s="3698">
        <f t="shared" si="38"/>
        <v>470</v>
      </c>
      <c r="L203" s="3696">
        <f t="shared" si="38"/>
        <v>85</v>
      </c>
      <c r="M203" s="3696">
        <f t="shared" si="38"/>
        <v>239</v>
      </c>
      <c r="N203" s="3696">
        <f t="shared" si="38"/>
        <v>117</v>
      </c>
      <c r="O203" s="3696">
        <f t="shared" si="38"/>
        <v>496</v>
      </c>
      <c r="P203" s="3696">
        <f t="shared" si="38"/>
        <v>134</v>
      </c>
      <c r="Q203" s="3696">
        <f t="shared" si="38"/>
        <v>772</v>
      </c>
      <c r="R203" s="3699">
        <f t="shared" si="38"/>
        <v>162</v>
      </c>
      <c r="S203" s="3693">
        <f t="shared" si="38"/>
        <v>1210</v>
      </c>
    </row>
    <row r="204" spans="1:19" s="659" customFormat="1" ht="15" customHeight="1" thickBot="1">
      <c r="A204" s="658"/>
      <c r="B204" s="661"/>
      <c r="C204" s="661"/>
      <c r="D204" s="712">
        <f>B203+C203</f>
        <v>1210</v>
      </c>
      <c r="E204" s="661"/>
      <c r="F204" s="661"/>
      <c r="G204" s="1722"/>
      <c r="H204" s="1722">
        <f>G203+H203</f>
        <v>998</v>
      </c>
      <c r="I204" s="661"/>
      <c r="J204" s="661"/>
      <c r="K204" s="1722"/>
      <c r="L204" s="1722"/>
      <c r="M204" s="1722"/>
      <c r="N204" s="1722"/>
      <c r="O204" s="1722"/>
      <c r="P204" s="1722"/>
      <c r="Q204" s="1722"/>
      <c r="R204" s="1722"/>
      <c r="S204" s="1077"/>
    </row>
    <row r="205" spans="1:19" s="25" customFormat="1" ht="12.75" customHeight="1" thickBot="1">
      <c r="A205" s="563"/>
      <c r="B205" s="65"/>
      <c r="C205" s="65"/>
      <c r="D205" s="65"/>
      <c r="E205" s="65"/>
      <c r="F205" s="2396">
        <f>J206+J207</f>
        <v>1282</v>
      </c>
      <c r="G205" s="3700" t="s">
        <v>265</v>
      </c>
      <c r="H205" s="1723"/>
      <c r="I205" s="65"/>
      <c r="J205" s="2397">
        <f>SUM(B203:C203)</f>
        <v>1210</v>
      </c>
      <c r="K205" s="3701" t="s">
        <v>266</v>
      </c>
      <c r="L205" s="3700"/>
      <c r="M205" s="1723"/>
      <c r="N205" s="1723">
        <f>J205+E203+F203</f>
        <v>1282</v>
      </c>
      <c r="O205" s="1723"/>
      <c r="P205" s="1723"/>
      <c r="Q205" s="1723"/>
      <c r="R205" s="1723"/>
      <c r="S205" s="1077"/>
    </row>
    <row r="206" spans="1:19" s="25" customFormat="1" ht="12.75" customHeight="1" thickBot="1">
      <c r="A206" s="563"/>
      <c r="B206" s="65"/>
      <c r="C206" s="65"/>
      <c r="D206" s="65"/>
      <c r="E206" s="65"/>
      <c r="F206" s="1893">
        <f>E203+F203+G203+H203+I203+J203</f>
        <v>1282</v>
      </c>
      <c r="G206" s="1723"/>
      <c r="H206" s="1723"/>
      <c r="I206" s="65"/>
      <c r="J206" s="2398">
        <f>C203+F203</f>
        <v>251</v>
      </c>
      <c r="K206" s="3701" t="s">
        <v>267</v>
      </c>
      <c r="L206" s="3700"/>
      <c r="M206" s="1723"/>
      <c r="N206" s="1723"/>
      <c r="O206" s="1723"/>
      <c r="P206" s="1723"/>
      <c r="Q206" s="1723"/>
      <c r="R206" s="1723"/>
      <c r="S206" s="1077"/>
    </row>
    <row r="207" spans="1:19" s="25" customFormat="1" ht="12.75" customHeight="1" thickBot="1">
      <c r="A207" s="564"/>
      <c r="B207" s="66"/>
      <c r="C207" s="66"/>
      <c r="D207" s="66"/>
      <c r="E207" s="66"/>
      <c r="F207" s="565"/>
      <c r="G207" s="1724"/>
      <c r="H207" s="1724"/>
      <c r="I207" s="66"/>
      <c r="J207" s="2399">
        <f>B203+E203</f>
        <v>1031</v>
      </c>
      <c r="K207" s="3702" t="s">
        <v>268</v>
      </c>
      <c r="L207" s="3703"/>
      <c r="M207" s="1724"/>
      <c r="N207" s="1724"/>
      <c r="O207" s="1724"/>
      <c r="P207" s="1724"/>
      <c r="Q207" s="1724"/>
      <c r="R207" s="1724"/>
      <c r="S207" s="1078"/>
    </row>
    <row r="208" spans="1:19" s="29" customFormat="1" ht="24.75" customHeight="1">
      <c r="A208" s="560"/>
      <c r="B208" s="561"/>
      <c r="C208" s="561"/>
      <c r="D208" s="561"/>
      <c r="E208" s="561"/>
      <c r="F208" s="562"/>
      <c r="G208" s="2995"/>
      <c r="H208" s="2995"/>
      <c r="I208" s="2996"/>
      <c r="J208" s="2996">
        <f>J206+J207</f>
        <v>1282</v>
      </c>
      <c r="K208" s="2995"/>
      <c r="L208" s="2995"/>
      <c r="M208" s="2995"/>
      <c r="N208" s="2995"/>
      <c r="O208" s="2995"/>
      <c r="P208" s="2995"/>
      <c r="Q208" s="2995"/>
      <c r="R208" s="2995"/>
      <c r="S208" s="1079"/>
    </row>
    <row r="209" spans="1:19" s="29" customFormat="1" ht="24.75" customHeight="1">
      <c r="A209" s="67"/>
      <c r="B209" s="68"/>
      <c r="C209" s="68"/>
      <c r="D209" s="68"/>
      <c r="E209" s="508"/>
      <c r="F209" s="507"/>
      <c r="G209" s="1727"/>
      <c r="H209" s="1728"/>
      <c r="I209" s="68"/>
      <c r="J209" s="507"/>
      <c r="K209" s="1727"/>
      <c r="L209" s="1728"/>
      <c r="M209" s="1727"/>
      <c r="N209" s="1728"/>
      <c r="O209" s="1727"/>
      <c r="P209" s="1728"/>
      <c r="Q209" s="1727"/>
      <c r="R209" s="1728"/>
      <c r="S209" s="1080"/>
    </row>
    <row r="210" spans="1:19" s="29" customFormat="1" ht="24.75" customHeight="1">
      <c r="A210" s="67"/>
      <c r="B210" s="68"/>
      <c r="C210" s="68"/>
      <c r="D210" s="68"/>
      <c r="E210" s="508"/>
      <c r="F210" s="507"/>
      <c r="G210" s="1727"/>
      <c r="H210" s="1728"/>
      <c r="I210" s="68"/>
      <c r="J210" s="507"/>
      <c r="K210" s="1727"/>
      <c r="L210" s="1728"/>
      <c r="M210" s="1727"/>
      <c r="N210" s="1728"/>
      <c r="O210" s="1727"/>
      <c r="P210" s="1894">
        <f>J205-S203</f>
        <v>0</v>
      </c>
      <c r="Q210" s="1727"/>
      <c r="R210" s="1728"/>
      <c r="S210" s="1080"/>
    </row>
    <row r="211" spans="1:19" s="29" customFormat="1" ht="24.75" customHeight="1">
      <c r="A211" s="67"/>
      <c r="B211" s="68"/>
      <c r="C211" s="68"/>
      <c r="D211" s="68"/>
      <c r="E211" s="508"/>
      <c r="F211" s="507"/>
      <c r="G211" s="1727"/>
      <c r="H211" s="1728"/>
      <c r="I211" s="68"/>
      <c r="J211" s="507"/>
      <c r="K211" s="1727"/>
      <c r="L211" s="1728"/>
      <c r="M211" s="1727"/>
      <c r="N211" s="1728"/>
      <c r="O211" s="1727"/>
      <c r="P211" s="1728"/>
      <c r="Q211" s="1727"/>
      <c r="R211" s="1728"/>
      <c r="S211" s="1080"/>
    </row>
    <row r="212" spans="1:19" s="29" customFormat="1" ht="24.75" customHeight="1">
      <c r="A212" s="67"/>
      <c r="B212" s="68"/>
      <c r="C212" s="68"/>
      <c r="D212" s="68"/>
      <c r="E212" s="508"/>
      <c r="F212" s="507"/>
      <c r="G212" s="1727"/>
      <c r="H212" s="1728"/>
      <c r="I212" s="68"/>
      <c r="J212" s="507"/>
      <c r="K212" s="1727"/>
      <c r="L212" s="1728"/>
      <c r="M212" s="1727"/>
      <c r="N212" s="1728"/>
      <c r="O212" s="1727"/>
      <c r="P212" s="1728"/>
      <c r="Q212" s="1727"/>
      <c r="R212" s="1728"/>
      <c r="S212" s="1080"/>
    </row>
    <row r="213" spans="1:19" s="29" customFormat="1" ht="24.75" customHeight="1">
      <c r="A213" s="67"/>
      <c r="B213" s="68"/>
      <c r="C213" s="68"/>
      <c r="D213" s="68"/>
      <c r="E213" s="508"/>
      <c r="F213" s="507"/>
      <c r="G213" s="1727"/>
      <c r="H213" s="1728"/>
      <c r="I213" s="68"/>
      <c r="J213" s="507"/>
      <c r="K213" s="1727"/>
      <c r="L213" s="1728"/>
      <c r="M213" s="1727"/>
      <c r="N213" s="1728"/>
      <c r="O213" s="1727"/>
      <c r="P213" s="1728"/>
      <c r="Q213" s="1727"/>
      <c r="R213" s="1728"/>
      <c r="S213" s="1080"/>
    </row>
    <row r="214" spans="1:19" s="29" customFormat="1" ht="24.75" customHeight="1">
      <c r="A214" s="67"/>
      <c r="B214" s="68"/>
      <c r="C214" s="68"/>
      <c r="D214" s="68"/>
      <c r="E214" s="508"/>
      <c r="F214" s="507"/>
      <c r="G214" s="1727"/>
      <c r="H214" s="1728"/>
      <c r="I214" s="68"/>
      <c r="J214" s="507"/>
      <c r="K214" s="1727"/>
      <c r="L214" s="1728"/>
      <c r="M214" s="1727"/>
      <c r="N214" s="1728"/>
      <c r="O214" s="1727"/>
      <c r="P214" s="1728"/>
      <c r="Q214" s="1727"/>
      <c r="R214" s="1728"/>
      <c r="S214" s="1080"/>
    </row>
    <row r="215" spans="1:19" s="29" customFormat="1" ht="24.75" customHeight="1">
      <c r="A215" s="67"/>
      <c r="B215" s="68"/>
      <c r="C215" s="68"/>
      <c r="D215" s="68"/>
      <c r="E215" s="508"/>
      <c r="F215" s="507"/>
      <c r="G215" s="1727"/>
      <c r="H215" s="1728"/>
      <c r="I215" s="68"/>
      <c r="J215" s="507"/>
      <c r="K215" s="1727"/>
      <c r="L215" s="1728"/>
      <c r="M215" s="1727"/>
      <c r="N215" s="1728"/>
      <c r="O215" s="1727"/>
      <c r="P215" s="1728"/>
      <c r="Q215" s="1727"/>
      <c r="R215" s="1728"/>
      <c r="S215" s="1080"/>
    </row>
    <row r="216" spans="1:19" s="29" customFormat="1" ht="24.75" customHeight="1">
      <c r="A216" s="67"/>
      <c r="B216" s="68"/>
      <c r="C216" s="68"/>
      <c r="D216" s="68"/>
      <c r="E216" s="508"/>
      <c r="F216" s="507"/>
      <c r="G216" s="1727"/>
      <c r="H216" s="1728"/>
      <c r="I216" s="68"/>
      <c r="J216" s="507"/>
      <c r="K216" s="1727"/>
      <c r="L216" s="1728"/>
      <c r="M216" s="1727"/>
      <c r="N216" s="1728"/>
      <c r="O216" s="1727"/>
      <c r="P216" s="1728"/>
      <c r="Q216" s="1727"/>
      <c r="R216" s="1728"/>
      <c r="S216" s="1080"/>
    </row>
    <row r="217" spans="1:19" s="29" customFormat="1" ht="24.75" customHeight="1">
      <c r="A217" s="67"/>
      <c r="B217" s="68"/>
      <c r="C217" s="68"/>
      <c r="D217" s="68"/>
      <c r="E217" s="508"/>
      <c r="F217" s="507"/>
      <c r="G217" s="1727"/>
      <c r="H217" s="1728"/>
      <c r="I217" s="68"/>
      <c r="J217" s="507"/>
      <c r="K217" s="1727"/>
      <c r="L217" s="1728"/>
      <c r="M217" s="1727"/>
      <c r="N217" s="1728"/>
      <c r="O217" s="1727"/>
      <c r="P217" s="1728"/>
      <c r="Q217" s="1727"/>
      <c r="R217" s="1728"/>
      <c r="S217" s="1080"/>
    </row>
    <row r="218" spans="1:19" s="29" customFormat="1" ht="24.75" customHeight="1">
      <c r="A218" s="67"/>
      <c r="B218" s="68"/>
      <c r="C218" s="68"/>
      <c r="D218" s="68"/>
      <c r="E218" s="508"/>
      <c r="F218" s="507"/>
      <c r="G218" s="1727"/>
      <c r="H218" s="1728"/>
      <c r="I218" s="68"/>
      <c r="J218" s="507"/>
      <c r="K218" s="1727"/>
      <c r="L218" s="1728"/>
      <c r="M218" s="1727"/>
      <c r="N218" s="1728"/>
      <c r="O218" s="1727"/>
      <c r="P218" s="1728"/>
      <c r="Q218" s="1727"/>
      <c r="R218" s="1728"/>
      <c r="S218" s="1080"/>
    </row>
    <row r="219" spans="1:19" s="29" customFormat="1" ht="24.75" customHeight="1">
      <c r="A219" s="67"/>
      <c r="B219" s="68"/>
      <c r="C219" s="68"/>
      <c r="D219" s="68"/>
      <c r="E219" s="508"/>
      <c r="F219" s="507"/>
      <c r="G219" s="1727"/>
      <c r="H219" s="1728"/>
      <c r="I219" s="68"/>
      <c r="J219" s="507"/>
      <c r="K219" s="1727"/>
      <c r="L219" s="1728"/>
      <c r="M219" s="1727"/>
      <c r="N219" s="1728"/>
      <c r="O219" s="1727"/>
      <c r="P219" s="1728"/>
      <c r="Q219" s="1727"/>
      <c r="R219" s="1728"/>
      <c r="S219" s="1080"/>
    </row>
    <row r="220" spans="1:19" s="29" customFormat="1" ht="24.75" customHeight="1">
      <c r="A220" s="67"/>
      <c r="B220" s="68"/>
      <c r="C220" s="68"/>
      <c r="D220" s="68"/>
      <c r="E220" s="508"/>
      <c r="F220" s="507"/>
      <c r="G220" s="1727"/>
      <c r="H220" s="1728"/>
      <c r="I220" s="68"/>
      <c r="J220" s="507"/>
      <c r="K220" s="1727"/>
      <c r="L220" s="1728"/>
      <c r="M220" s="1727"/>
      <c r="N220" s="1728"/>
      <c r="O220" s="1727"/>
      <c r="P220" s="1728"/>
      <c r="Q220" s="1727"/>
      <c r="R220" s="1728"/>
      <c r="S220" s="1080"/>
    </row>
    <row r="221" spans="1:19" s="29" customFormat="1" ht="24.75" customHeight="1">
      <c r="A221" s="67"/>
      <c r="B221" s="68"/>
      <c r="C221" s="68"/>
      <c r="D221" s="68"/>
      <c r="E221" s="508"/>
      <c r="F221" s="507"/>
      <c r="G221" s="1727"/>
      <c r="H221" s="1728"/>
      <c r="I221" s="68"/>
      <c r="J221" s="507"/>
      <c r="K221" s="1727"/>
      <c r="L221" s="1728"/>
      <c r="M221" s="1727"/>
      <c r="N221" s="1728"/>
      <c r="O221" s="1727"/>
      <c r="P221" s="1728"/>
      <c r="Q221" s="1727"/>
      <c r="R221" s="1728"/>
      <c r="S221" s="1080"/>
    </row>
    <row r="222" spans="1:19" s="29" customFormat="1" ht="24.75" customHeight="1">
      <c r="A222" s="67"/>
      <c r="B222" s="68"/>
      <c r="C222" s="68"/>
      <c r="D222" s="68"/>
      <c r="E222" s="508"/>
      <c r="F222" s="507"/>
      <c r="G222" s="1727"/>
      <c r="H222" s="1728"/>
      <c r="I222" s="68"/>
      <c r="J222" s="507"/>
      <c r="K222" s="1727"/>
      <c r="L222" s="1728"/>
      <c r="M222" s="1727"/>
      <c r="N222" s="1728"/>
      <c r="O222" s="1727"/>
      <c r="P222" s="1728"/>
      <c r="Q222" s="1727"/>
      <c r="R222" s="1728"/>
      <c r="S222" s="1080"/>
    </row>
  </sheetData>
  <mergeCells count="23">
    <mergeCell ref="A1:R1"/>
    <mergeCell ref="A2:R2"/>
    <mergeCell ref="A3:R3"/>
    <mergeCell ref="B5:R5"/>
    <mergeCell ref="A6:A8"/>
    <mergeCell ref="I6:J6"/>
    <mergeCell ref="K6:L6"/>
    <mergeCell ref="M6:N6"/>
    <mergeCell ref="O6:P6"/>
    <mergeCell ref="Q6:R6"/>
    <mergeCell ref="K7:L7"/>
    <mergeCell ref="A180:F180"/>
    <mergeCell ref="O208:P208"/>
    <mergeCell ref="Q208:R208"/>
    <mergeCell ref="M7:N7"/>
    <mergeCell ref="G208:H208"/>
    <mergeCell ref="I208:J208"/>
    <mergeCell ref="K208:L208"/>
    <mergeCell ref="M208:N208"/>
    <mergeCell ref="O7:P7"/>
    <mergeCell ref="Q7:R7"/>
    <mergeCell ref="G8:H8"/>
    <mergeCell ref="I8:J8"/>
  </mergeCells>
  <printOptions horizontalCentered="1"/>
  <pageMargins left="0.31496062992125984" right="0.31496062992125984" top="0.47244094488188981" bottom="0.39370078740157483" header="0.19685039370078741" footer="0.19685039370078741"/>
  <pageSetup paperSize="9" scale="71" fitToHeight="0" orientation="landscape" r:id="rId1"/>
  <headerFooter>
    <oddHeader>&amp;L&amp;6&amp;A&amp;R&amp;6Page &amp;P of &amp;N</oddHeader>
  </headerFooter>
  <rowBreaks count="2" manualBreakCount="2">
    <brk id="53" max="18" man="1"/>
    <brk id="111" max="18"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FF"/>
  </sheetPr>
  <dimension ref="A1:IV47"/>
  <sheetViews>
    <sheetView zoomScale="85" zoomScaleNormal="85" zoomScaleSheetLayoutView="80" workbookViewId="0">
      <pane xSplit="1" ySplit="7" topLeftCell="B8" activePane="bottomRight" state="frozen"/>
      <selection pane="bottomRight" activeCell="D14" sqref="D14:D26"/>
      <selection pane="bottomLeft" activeCell="B23" sqref="B23"/>
      <selection pane="topRight" activeCell="B23" sqref="B23"/>
    </sheetView>
  </sheetViews>
  <sheetFormatPr defaultColWidth="9.140625" defaultRowHeight="12.75"/>
  <cols>
    <col min="1" max="1" width="43.42578125" style="68" customWidth="1"/>
    <col min="2" max="3" width="23.42578125" style="68" customWidth="1"/>
    <col min="4" max="4" width="5.5703125" style="68" customWidth="1"/>
    <col min="5" max="5" width="9.42578125" style="68" customWidth="1"/>
    <col min="6" max="6" width="6.42578125" style="68" customWidth="1"/>
    <col min="7" max="7" width="7" style="68" customWidth="1"/>
    <col min="8" max="8" width="8.42578125" style="68" customWidth="1"/>
    <col min="9" max="9" width="7.42578125" style="68" customWidth="1"/>
    <col min="10" max="10" width="7" style="68" customWidth="1"/>
    <col min="11" max="11" width="6" style="68" customWidth="1"/>
    <col min="12" max="12" width="8.42578125" style="68" customWidth="1"/>
    <col min="13" max="13" width="6.5703125" style="68" customWidth="1"/>
    <col min="14" max="14" width="8.42578125" style="68" customWidth="1"/>
    <col min="15" max="15" width="9.42578125" style="68" customWidth="1"/>
    <col min="16" max="16" width="8.42578125" style="68" customWidth="1"/>
    <col min="17" max="17" width="9.42578125" style="68" customWidth="1"/>
    <col min="18" max="18" width="8.42578125" style="32" customWidth="1"/>
    <col min="19" max="19" width="9.42578125" style="32" customWidth="1"/>
    <col min="20" max="20" width="8.5703125" style="68" customWidth="1"/>
    <col min="21" max="16384" width="9.140625" style="68"/>
  </cols>
  <sheetData>
    <row r="1" spans="1:256" s="34" customFormat="1" ht="18" customHeight="1" thickBot="1">
      <c r="A1" s="2400" t="s">
        <v>0</v>
      </c>
      <c r="B1" s="2401"/>
      <c r="C1" s="2401"/>
      <c r="D1" s="2402"/>
      <c r="E1" s="2402"/>
      <c r="F1" s="2402"/>
      <c r="G1" s="2402"/>
      <c r="H1" s="2402"/>
      <c r="I1" s="2402"/>
      <c r="J1" s="2403"/>
      <c r="K1" s="2404"/>
      <c r="L1" s="2402"/>
      <c r="M1" s="2402"/>
      <c r="N1" s="2402"/>
      <c r="O1" s="2402"/>
      <c r="P1" s="2402"/>
      <c r="Q1" s="69"/>
      <c r="R1" s="70"/>
      <c r="S1" s="2405"/>
      <c r="T1" s="2406"/>
    </row>
    <row r="2" spans="1:256" s="34" customFormat="1" ht="18" customHeight="1">
      <c r="A2" s="2217" t="s">
        <v>1</v>
      </c>
      <c r="B2" s="2407"/>
      <c r="C2" s="2407"/>
      <c r="D2" s="2407"/>
      <c r="E2" s="2407"/>
      <c r="F2" s="2403"/>
      <c r="G2" s="2403"/>
      <c r="H2" s="2403"/>
      <c r="I2" s="2403"/>
      <c r="J2" s="2403"/>
      <c r="K2" s="2218"/>
      <c r="L2" s="2403"/>
      <c r="M2" s="2403"/>
      <c r="N2" s="2403"/>
      <c r="O2" s="2403"/>
      <c r="P2" s="2403"/>
      <c r="Q2" s="2408"/>
      <c r="R2" s="54"/>
      <c r="S2" s="54"/>
      <c r="T2" s="2409"/>
    </row>
    <row r="3" spans="1:256" s="34" customFormat="1" ht="18" customHeight="1">
      <c r="A3" s="6" t="s">
        <v>2</v>
      </c>
      <c r="B3" s="7"/>
      <c r="C3" s="7"/>
      <c r="D3" s="7"/>
      <c r="E3" s="7"/>
      <c r="F3" s="7"/>
      <c r="G3" s="7"/>
      <c r="H3" s="7"/>
      <c r="I3" s="7"/>
      <c r="K3" s="8"/>
      <c r="L3" s="7"/>
      <c r="M3" s="7"/>
      <c r="N3" s="7"/>
      <c r="O3" s="7"/>
      <c r="P3" s="7"/>
      <c r="Q3" s="1245"/>
      <c r="R3" s="54"/>
      <c r="S3" s="54"/>
      <c r="T3" s="2409"/>
    </row>
    <row r="4" spans="1:256" s="34" customFormat="1" ht="18" customHeight="1">
      <c r="A4" s="6"/>
      <c r="B4" s="7"/>
      <c r="C4" s="7"/>
      <c r="D4" s="8"/>
      <c r="E4" s="8"/>
      <c r="F4" s="8"/>
      <c r="G4" s="8"/>
      <c r="H4" s="8"/>
      <c r="I4" s="8"/>
      <c r="J4" s="8"/>
      <c r="K4" s="8"/>
      <c r="L4" s="8"/>
      <c r="M4" s="8"/>
      <c r="N4" s="8"/>
      <c r="O4" s="8"/>
      <c r="P4" s="8"/>
      <c r="Q4" s="1226"/>
      <c r="R4" s="54"/>
      <c r="S4" s="54"/>
      <c r="T4" s="2409"/>
    </row>
    <row r="5" spans="1:256" s="34" customFormat="1" ht="18" customHeight="1" thickBot="1">
      <c r="A5" s="11" t="s">
        <v>269</v>
      </c>
      <c r="B5" s="12"/>
      <c r="C5" s="12"/>
      <c r="D5" s="12"/>
      <c r="E5" s="1087" t="s">
        <v>270</v>
      </c>
      <c r="F5" s="1097"/>
      <c r="G5" s="12"/>
      <c r="H5" s="12"/>
      <c r="I5" s="72"/>
      <c r="K5" s="10"/>
      <c r="L5" s="12"/>
      <c r="M5" s="12"/>
      <c r="N5" s="12"/>
      <c r="O5" s="12"/>
      <c r="P5" s="12"/>
      <c r="Q5" s="1233"/>
      <c r="R5" s="54"/>
      <c r="S5" s="54"/>
      <c r="T5" s="2409"/>
    </row>
    <row r="6" spans="1:256" s="15" customFormat="1" ht="18" customHeight="1" thickTop="1" thickBot="1">
      <c r="A6" s="73" t="s">
        <v>4</v>
      </c>
      <c r="B6" s="74"/>
      <c r="C6" s="74"/>
      <c r="D6" s="74"/>
      <c r="E6" s="74"/>
      <c r="F6" s="3017" t="s">
        <v>5</v>
      </c>
      <c r="G6" s="3018"/>
      <c r="H6" s="3019"/>
      <c r="I6" s="3019"/>
      <c r="J6" s="3019"/>
      <c r="K6" s="3019"/>
      <c r="L6" s="3019"/>
      <c r="M6" s="3019"/>
      <c r="N6" s="3019"/>
      <c r="O6" s="3019"/>
      <c r="P6" s="3020"/>
      <c r="Q6" s="3021"/>
      <c r="R6" s="3022" t="s">
        <v>6</v>
      </c>
      <c r="S6" s="3022"/>
      <c r="T6" s="3023"/>
    </row>
    <row r="7" spans="1:256" s="75" customFormat="1" ht="26.1" customHeight="1" thickTop="1">
      <c r="A7" s="1228" t="s">
        <v>7</v>
      </c>
      <c r="B7" s="1158" t="s">
        <v>271</v>
      </c>
      <c r="C7" s="1158" t="s">
        <v>272</v>
      </c>
      <c r="D7" s="3704" t="s">
        <v>8</v>
      </c>
      <c r="E7" s="3024"/>
      <c r="F7" s="3704" t="s">
        <v>9</v>
      </c>
      <c r="G7" s="3025"/>
      <c r="H7" s="3026" t="s">
        <v>10</v>
      </c>
      <c r="I7" s="3025"/>
      <c r="J7" s="3026" t="s">
        <v>11</v>
      </c>
      <c r="K7" s="3025"/>
      <c r="L7" s="3026" t="s">
        <v>12</v>
      </c>
      <c r="M7" s="3025"/>
      <c r="N7" s="3027" t="s">
        <v>13</v>
      </c>
      <c r="O7" s="3025"/>
      <c r="P7" s="3026" t="s">
        <v>14</v>
      </c>
      <c r="Q7" s="3028"/>
      <c r="R7" s="3029" t="s">
        <v>8</v>
      </c>
      <c r="S7" s="3029"/>
      <c r="T7" s="3030"/>
    </row>
    <row r="8" spans="1:256" s="75" customFormat="1" ht="26.1" customHeight="1" thickBot="1">
      <c r="A8" s="1246"/>
      <c r="B8" s="1159"/>
      <c r="C8" s="1159"/>
      <c r="D8" s="76" t="s">
        <v>15</v>
      </c>
      <c r="E8" s="77" t="s">
        <v>16</v>
      </c>
      <c r="F8" s="76" t="s">
        <v>15</v>
      </c>
      <c r="G8" s="78" t="s">
        <v>16</v>
      </c>
      <c r="H8" s="79" t="s">
        <v>15</v>
      </c>
      <c r="I8" s="78" t="s">
        <v>16</v>
      </c>
      <c r="J8" s="79" t="s">
        <v>15</v>
      </c>
      <c r="K8" s="78" t="s">
        <v>16</v>
      </c>
      <c r="L8" s="79" t="s">
        <v>15</v>
      </c>
      <c r="M8" s="78" t="s">
        <v>16</v>
      </c>
      <c r="N8" s="79" t="s">
        <v>15</v>
      </c>
      <c r="O8" s="78" t="s">
        <v>16</v>
      </c>
      <c r="P8" s="79" t="s">
        <v>15</v>
      </c>
      <c r="Q8" s="1247" t="s">
        <v>16</v>
      </c>
      <c r="R8" s="3705" t="s">
        <v>15</v>
      </c>
      <c r="S8" s="80" t="s">
        <v>16</v>
      </c>
      <c r="T8" s="3706" t="s">
        <v>17</v>
      </c>
    </row>
    <row r="9" spans="1:256" s="81" customFormat="1" ht="16.5" customHeight="1" thickBot="1">
      <c r="A9" s="1095" t="s">
        <v>273</v>
      </c>
      <c r="B9" s="1160"/>
      <c r="C9" s="1160"/>
      <c r="D9" s="1096"/>
      <c r="E9" s="1096"/>
      <c r="F9" s="1096"/>
      <c r="G9" s="1096"/>
      <c r="H9" s="1096"/>
      <c r="I9" s="1096"/>
      <c r="J9" s="1096"/>
      <c r="K9" s="1096"/>
      <c r="L9" s="1096"/>
      <c r="M9" s="1096"/>
      <c r="N9" s="1096"/>
      <c r="O9" s="1096"/>
      <c r="P9" s="1096"/>
      <c r="Q9" s="1248"/>
      <c r="R9" s="1096"/>
      <c r="S9" s="1096"/>
      <c r="T9" s="1248"/>
    </row>
    <row r="10" spans="1:256" s="28" customFormat="1" ht="16.5" customHeight="1">
      <c r="A10" s="568" t="s">
        <v>274</v>
      </c>
      <c r="B10" s="1161" t="s">
        <v>275</v>
      </c>
      <c r="C10" s="1161" t="s">
        <v>276</v>
      </c>
      <c r="D10" s="3350">
        <v>1</v>
      </c>
      <c r="E10" s="3351">
        <v>1</v>
      </c>
      <c r="F10" s="3707">
        <v>1</v>
      </c>
      <c r="G10" s="2410">
        <v>1</v>
      </c>
      <c r="H10" s="2410">
        <v>1</v>
      </c>
      <c r="I10" s="2410">
        <v>1</v>
      </c>
      <c r="J10" s="2410">
        <v>1</v>
      </c>
      <c r="K10" s="2410">
        <v>1</v>
      </c>
      <c r="L10" s="2410"/>
      <c r="M10" s="2410"/>
      <c r="N10" s="3708"/>
      <c r="O10" s="3708"/>
      <c r="P10" s="3708">
        <v>1</v>
      </c>
      <c r="Q10" s="3709">
        <v>1</v>
      </c>
      <c r="R10" s="3710" t="str">
        <f>IF($T10=1,"-",D10)</f>
        <v>-</v>
      </c>
      <c r="S10" s="3711"/>
      <c r="T10" s="3712">
        <f>IF(D10+E10=2,1,"-")</f>
        <v>1</v>
      </c>
      <c r="U10" s="890"/>
      <c r="V10" s="83"/>
      <c r="W10" s="83"/>
      <c r="X10" s="84"/>
      <c r="Y10" s="84"/>
      <c r="Z10" s="84"/>
      <c r="AA10" s="84"/>
      <c r="AB10" s="84"/>
      <c r="AC10" s="84"/>
      <c r="AD10" s="84"/>
      <c r="AE10" s="84"/>
      <c r="AF10" s="85"/>
      <c r="AG10" s="85"/>
      <c r="AH10" s="84"/>
      <c r="AI10" s="84"/>
      <c r="AJ10" s="85"/>
      <c r="AK10" s="890"/>
      <c r="AL10" s="83"/>
      <c r="AM10" s="83"/>
      <c r="AN10" s="84"/>
      <c r="AO10" s="84"/>
      <c r="AP10" s="84"/>
      <c r="AQ10" s="84"/>
      <c r="AR10" s="84"/>
      <c r="AS10" s="84"/>
      <c r="AT10" s="84"/>
      <c r="AU10" s="84"/>
      <c r="AV10" s="85"/>
      <c r="AW10" s="85"/>
      <c r="AX10" s="84"/>
      <c r="AY10" s="84"/>
      <c r="AZ10" s="85"/>
      <c r="BA10" s="82"/>
      <c r="BB10" s="83"/>
      <c r="BC10" s="83"/>
      <c r="BD10" s="84"/>
      <c r="BE10" s="84"/>
      <c r="BF10" s="84"/>
      <c r="BG10" s="84"/>
      <c r="BH10" s="84"/>
      <c r="BI10" s="84"/>
      <c r="BJ10" s="84"/>
      <c r="BK10" s="84"/>
      <c r="BL10" s="85"/>
      <c r="BM10" s="85"/>
      <c r="BN10" s="84"/>
      <c r="BO10" s="84"/>
      <c r="BP10" s="85"/>
      <c r="BQ10" s="82"/>
      <c r="BR10" s="83"/>
      <c r="BS10" s="83"/>
      <c r="BT10" s="84"/>
      <c r="BU10" s="84"/>
      <c r="BV10" s="84"/>
      <c r="BW10" s="84"/>
      <c r="BX10" s="84"/>
      <c r="BY10" s="84"/>
      <c r="BZ10" s="84"/>
      <c r="CA10" s="84"/>
      <c r="CB10" s="85"/>
      <c r="CC10" s="85"/>
      <c r="CD10" s="84"/>
      <c r="CE10" s="84"/>
      <c r="CF10" s="85"/>
      <c r="CG10" s="82"/>
      <c r="CH10" s="83"/>
      <c r="CI10" s="83"/>
      <c r="CJ10" s="84"/>
      <c r="CK10" s="84"/>
      <c r="CL10" s="84"/>
      <c r="CM10" s="84"/>
      <c r="CN10" s="84"/>
      <c r="CO10" s="84"/>
      <c r="CP10" s="84"/>
      <c r="CQ10" s="84"/>
      <c r="CR10" s="85"/>
      <c r="CS10" s="85"/>
      <c r="CT10" s="84"/>
      <c r="CU10" s="84"/>
      <c r="CV10" s="85"/>
      <c r="CW10" s="82"/>
      <c r="CX10" s="83"/>
      <c r="CY10" s="83"/>
      <c r="CZ10" s="84"/>
      <c r="DA10" s="84"/>
      <c r="DB10" s="84"/>
      <c r="DC10" s="84"/>
      <c r="DD10" s="84"/>
      <c r="DE10" s="84"/>
      <c r="DF10" s="84"/>
      <c r="DG10" s="84"/>
      <c r="DH10" s="85"/>
      <c r="DI10" s="85"/>
      <c r="DJ10" s="84"/>
      <c r="DK10" s="84"/>
      <c r="DL10" s="85"/>
      <c r="DM10" s="82"/>
      <c r="DN10" s="83"/>
      <c r="DO10" s="83"/>
      <c r="DP10" s="84"/>
      <c r="DQ10" s="84"/>
      <c r="DR10" s="84"/>
      <c r="DS10" s="84"/>
      <c r="DT10" s="84"/>
      <c r="DU10" s="84"/>
      <c r="DV10" s="84"/>
      <c r="DW10" s="84"/>
      <c r="DX10" s="85"/>
      <c r="DY10" s="85"/>
      <c r="DZ10" s="84"/>
      <c r="EA10" s="84"/>
      <c r="EB10" s="85"/>
      <c r="EC10" s="82"/>
      <c r="ED10" s="83"/>
      <c r="EE10" s="83"/>
      <c r="EF10" s="84"/>
      <c r="EG10" s="84"/>
      <c r="EH10" s="84"/>
      <c r="EI10" s="84"/>
      <c r="EJ10" s="84"/>
      <c r="EK10" s="84"/>
      <c r="EL10" s="84"/>
      <c r="EM10" s="84"/>
      <c r="EN10" s="85"/>
      <c r="EO10" s="85"/>
      <c r="EP10" s="84"/>
      <c r="EQ10" s="84"/>
      <c r="ER10" s="85"/>
      <c r="ES10" s="82"/>
      <c r="ET10" s="83"/>
      <c r="EU10" s="83"/>
      <c r="EV10" s="84"/>
      <c r="EW10" s="84"/>
      <c r="EX10" s="84"/>
      <c r="EY10" s="84"/>
      <c r="EZ10" s="84"/>
      <c r="FA10" s="84"/>
      <c r="FB10" s="84"/>
      <c r="FC10" s="84"/>
      <c r="FD10" s="85"/>
      <c r="FE10" s="85"/>
      <c r="FF10" s="84"/>
      <c r="FG10" s="84"/>
      <c r="FH10" s="85"/>
      <c r="FI10" s="82"/>
      <c r="FJ10" s="83"/>
      <c r="FK10" s="83"/>
      <c r="FL10" s="84"/>
      <c r="FM10" s="84"/>
      <c r="FN10" s="84"/>
      <c r="FO10" s="84"/>
      <c r="FP10" s="84"/>
      <c r="FQ10" s="84"/>
      <c r="FR10" s="84"/>
      <c r="FS10" s="84"/>
      <c r="FT10" s="85"/>
      <c r="FU10" s="85"/>
      <c r="FV10" s="84"/>
      <c r="FW10" s="84"/>
      <c r="FX10" s="85"/>
      <c r="FY10" s="82"/>
      <c r="FZ10" s="83"/>
      <c r="GA10" s="83"/>
      <c r="GB10" s="84"/>
      <c r="GC10" s="84"/>
      <c r="GD10" s="84"/>
      <c r="GE10" s="84"/>
      <c r="GF10" s="84"/>
      <c r="GG10" s="84"/>
      <c r="GH10" s="84"/>
      <c r="GI10" s="84"/>
      <c r="GJ10" s="85"/>
      <c r="GK10" s="85"/>
      <c r="GL10" s="84"/>
      <c r="GM10" s="84"/>
      <c r="GN10" s="85"/>
      <c r="GO10" s="82"/>
      <c r="GP10" s="83"/>
      <c r="GQ10" s="83"/>
      <c r="GR10" s="84"/>
      <c r="GS10" s="84"/>
      <c r="GT10" s="84"/>
      <c r="GU10" s="84"/>
      <c r="GV10" s="84"/>
      <c r="GW10" s="84"/>
      <c r="GX10" s="84"/>
      <c r="GY10" s="84"/>
      <c r="GZ10" s="85"/>
      <c r="HA10" s="85"/>
      <c r="HB10" s="84"/>
      <c r="HC10" s="84"/>
      <c r="HD10" s="85"/>
      <c r="HE10" s="82"/>
      <c r="HF10" s="83"/>
      <c r="HG10" s="83"/>
      <c r="HH10" s="84"/>
      <c r="HI10" s="84"/>
      <c r="HJ10" s="84"/>
      <c r="HK10" s="84"/>
      <c r="HL10" s="84"/>
      <c r="HM10" s="84"/>
      <c r="HN10" s="84"/>
      <c r="HO10" s="84"/>
      <c r="HP10" s="85"/>
      <c r="HQ10" s="85"/>
      <c r="HR10" s="84"/>
      <c r="HS10" s="84"/>
      <c r="HT10" s="85"/>
      <c r="HU10" s="82"/>
      <c r="HV10" s="83"/>
      <c r="HW10" s="83"/>
      <c r="HX10" s="84"/>
      <c r="HY10" s="84"/>
      <c r="HZ10" s="84"/>
      <c r="IA10" s="84"/>
      <c r="IB10" s="84"/>
      <c r="IC10" s="84"/>
      <c r="ID10" s="84"/>
      <c r="IE10" s="84"/>
      <c r="IF10" s="85"/>
      <c r="IG10" s="85"/>
      <c r="IH10" s="84"/>
      <c r="II10" s="84"/>
      <c r="IJ10" s="85"/>
      <c r="IK10" s="82"/>
      <c r="IL10" s="83"/>
      <c r="IM10" s="83"/>
      <c r="IN10" s="84"/>
      <c r="IO10" s="84"/>
      <c r="IP10" s="84"/>
      <c r="IQ10" s="84"/>
      <c r="IR10" s="84"/>
      <c r="IS10" s="84"/>
      <c r="IT10" s="84"/>
      <c r="IU10" s="84"/>
      <c r="IV10" s="85"/>
    </row>
    <row r="11" spans="1:256" s="86" customFormat="1" ht="16.5" customHeight="1" thickBot="1">
      <c r="A11" s="3713" t="s">
        <v>277</v>
      </c>
      <c r="B11" s="3714"/>
      <c r="C11" s="3714"/>
      <c r="D11" s="3715">
        <f t="shared" ref="D11:T11" si="0">SUM(D10:D10)</f>
        <v>1</v>
      </c>
      <c r="E11" s="3716">
        <f t="shared" si="0"/>
        <v>1</v>
      </c>
      <c r="F11" s="3715">
        <f t="shared" si="0"/>
        <v>1</v>
      </c>
      <c r="G11" s="3717">
        <f t="shared" si="0"/>
        <v>1</v>
      </c>
      <c r="H11" s="3717">
        <f t="shared" si="0"/>
        <v>1</v>
      </c>
      <c r="I11" s="3717">
        <f t="shared" si="0"/>
        <v>1</v>
      </c>
      <c r="J11" s="3717">
        <f t="shared" si="0"/>
        <v>1</v>
      </c>
      <c r="K11" s="3717">
        <f t="shared" si="0"/>
        <v>1</v>
      </c>
      <c r="L11" s="3717">
        <f t="shared" si="0"/>
        <v>0</v>
      </c>
      <c r="M11" s="3717">
        <f t="shared" si="0"/>
        <v>0</v>
      </c>
      <c r="N11" s="3717">
        <f t="shared" si="0"/>
        <v>0</v>
      </c>
      <c r="O11" s="3717">
        <f t="shared" si="0"/>
        <v>0</v>
      </c>
      <c r="P11" s="3717">
        <f t="shared" si="0"/>
        <v>1</v>
      </c>
      <c r="Q11" s="3718">
        <f t="shared" si="0"/>
        <v>1</v>
      </c>
      <c r="R11" s="3719">
        <f t="shared" si="0"/>
        <v>0</v>
      </c>
      <c r="S11" s="3720">
        <f t="shared" si="0"/>
        <v>0</v>
      </c>
      <c r="T11" s="3721">
        <f t="shared" si="0"/>
        <v>1</v>
      </c>
    </row>
    <row r="12" spans="1:256" s="25" customFormat="1" ht="9.75" customHeight="1" thickTop="1" thickBot="1">
      <c r="A12" s="1064"/>
      <c r="B12" s="652"/>
      <c r="C12" s="652"/>
      <c r="D12" s="714"/>
      <c r="E12" s="714"/>
      <c r="F12" s="715"/>
      <c r="G12" s="715"/>
      <c r="H12" s="715"/>
      <c r="I12" s="715"/>
      <c r="J12" s="715"/>
      <c r="K12" s="715"/>
      <c r="L12" s="715"/>
      <c r="M12" s="715"/>
      <c r="N12" s="715"/>
      <c r="O12" s="715"/>
      <c r="P12" s="715"/>
      <c r="Q12" s="1230"/>
      <c r="R12" s="716"/>
      <c r="S12" s="716"/>
      <c r="T12" s="716"/>
    </row>
    <row r="13" spans="1:256" s="86" customFormat="1" ht="16.5" customHeight="1" thickBot="1">
      <c r="A13" s="2411" t="s">
        <v>278</v>
      </c>
      <c r="B13" s="2412"/>
      <c r="C13" s="2412"/>
      <c r="D13" s="1442"/>
      <c r="E13" s="1442"/>
      <c r="F13" s="1442"/>
      <c r="G13" s="1442"/>
      <c r="H13" s="1442"/>
      <c r="I13" s="1442"/>
      <c r="J13" s="1442"/>
      <c r="K13" s="1442"/>
      <c r="L13" s="1442"/>
      <c r="M13" s="1442"/>
      <c r="N13" s="1442"/>
      <c r="O13" s="1442"/>
      <c r="P13" s="1442"/>
      <c r="Q13" s="2413"/>
      <c r="R13" s="1442"/>
      <c r="S13" s="1442"/>
      <c r="T13" s="2413"/>
    </row>
    <row r="14" spans="1:256" s="28" customFormat="1" ht="15" customHeight="1">
      <c r="A14" s="3722" t="s">
        <v>279</v>
      </c>
      <c r="B14" s="3723" t="s">
        <v>280</v>
      </c>
      <c r="C14" s="3723" t="s">
        <v>281</v>
      </c>
      <c r="D14" s="3391"/>
      <c r="E14" s="1933">
        <v>1</v>
      </c>
      <c r="F14" s="3391"/>
      <c r="G14" s="1932"/>
      <c r="H14" s="1932"/>
      <c r="I14" s="1932">
        <v>1</v>
      </c>
      <c r="J14" s="1932"/>
      <c r="K14" s="1932">
        <v>1</v>
      </c>
      <c r="L14" s="1932"/>
      <c r="M14" s="1932"/>
      <c r="N14" s="3427"/>
      <c r="O14" s="3427"/>
      <c r="P14" s="3427"/>
      <c r="Q14" s="3351">
        <v>1</v>
      </c>
      <c r="R14" s="3710">
        <f>IF($T14=1,"-",D14)</f>
        <v>0</v>
      </c>
      <c r="S14" s="3711">
        <f>IF($T14=1,"-",E14)</f>
        <v>1</v>
      </c>
      <c r="T14" s="3712" t="str">
        <f>IF(D14+E14=2,1,"-")</f>
        <v>-</v>
      </c>
      <c r="U14" s="890"/>
      <c r="V14" s="83"/>
      <c r="W14" s="83"/>
      <c r="X14" s="84"/>
      <c r="Y14" s="84"/>
      <c r="Z14" s="84"/>
      <c r="AA14" s="84"/>
      <c r="AB14" s="84"/>
      <c r="AC14" s="84"/>
      <c r="AD14" s="84"/>
      <c r="AE14" s="84"/>
      <c r="AF14" s="85"/>
      <c r="AG14" s="85"/>
      <c r="AH14" s="84"/>
      <c r="AI14" s="84"/>
      <c r="AJ14" s="85"/>
      <c r="AK14" s="890"/>
      <c r="AL14" s="83"/>
      <c r="AM14" s="83"/>
      <c r="AN14" s="84"/>
      <c r="AO14" s="84"/>
      <c r="AP14" s="84"/>
      <c r="AQ14" s="84"/>
      <c r="AR14" s="84"/>
      <c r="AS14" s="84"/>
      <c r="AT14" s="84"/>
      <c r="AU14" s="84"/>
      <c r="AV14" s="85"/>
      <c r="AW14" s="85"/>
      <c r="AX14" s="84"/>
      <c r="AY14" s="84"/>
      <c r="AZ14" s="85"/>
      <c r="BA14" s="82"/>
      <c r="BB14" s="83"/>
      <c r="BC14" s="83"/>
      <c r="BD14" s="84"/>
      <c r="BE14" s="84"/>
      <c r="BF14" s="84"/>
      <c r="BG14" s="84"/>
      <c r="BH14" s="84"/>
      <c r="BI14" s="84"/>
      <c r="BJ14" s="84"/>
      <c r="BK14" s="84"/>
      <c r="BL14" s="85"/>
      <c r="BM14" s="85"/>
      <c r="BN14" s="84"/>
      <c r="BO14" s="84"/>
      <c r="BP14" s="85"/>
      <c r="BQ14" s="82"/>
      <c r="BR14" s="83"/>
      <c r="BS14" s="83"/>
      <c r="BT14" s="84"/>
      <c r="BU14" s="84"/>
      <c r="BV14" s="84"/>
      <c r="BW14" s="84"/>
      <c r="BX14" s="84"/>
      <c r="BY14" s="84"/>
      <c r="BZ14" s="84"/>
      <c r="CA14" s="84"/>
      <c r="CB14" s="85"/>
      <c r="CC14" s="85"/>
      <c r="CD14" s="84"/>
      <c r="CE14" s="84"/>
      <c r="CF14" s="85"/>
      <c r="CG14" s="82"/>
      <c r="CH14" s="83"/>
      <c r="CI14" s="83"/>
      <c r="CJ14" s="84"/>
      <c r="CK14" s="84"/>
      <c r="CL14" s="84"/>
      <c r="CM14" s="84"/>
      <c r="CN14" s="84"/>
      <c r="CO14" s="84"/>
      <c r="CP14" s="84"/>
      <c r="CQ14" s="84"/>
      <c r="CR14" s="85"/>
      <c r="CS14" s="85"/>
      <c r="CT14" s="84"/>
      <c r="CU14" s="84"/>
      <c r="CV14" s="85"/>
      <c r="CW14" s="82"/>
      <c r="CX14" s="83"/>
      <c r="CY14" s="83"/>
      <c r="CZ14" s="84"/>
      <c r="DA14" s="84"/>
      <c r="DB14" s="84"/>
      <c r="DC14" s="84"/>
      <c r="DD14" s="84"/>
      <c r="DE14" s="84"/>
      <c r="DF14" s="84"/>
      <c r="DG14" s="84"/>
      <c r="DH14" s="85"/>
      <c r="DI14" s="85"/>
      <c r="DJ14" s="84"/>
      <c r="DK14" s="84"/>
      <c r="DL14" s="85"/>
      <c r="DM14" s="82"/>
      <c r="DN14" s="83"/>
      <c r="DO14" s="83"/>
      <c r="DP14" s="84"/>
      <c r="DQ14" s="84"/>
      <c r="DR14" s="84"/>
      <c r="DS14" s="84"/>
      <c r="DT14" s="84"/>
      <c r="DU14" s="84"/>
      <c r="DV14" s="84"/>
      <c r="DW14" s="84"/>
      <c r="DX14" s="85"/>
      <c r="DY14" s="85"/>
      <c r="DZ14" s="84"/>
      <c r="EA14" s="84"/>
      <c r="EB14" s="85"/>
      <c r="EC14" s="82"/>
      <c r="ED14" s="83"/>
      <c r="EE14" s="83"/>
      <c r="EF14" s="84"/>
      <c r="EG14" s="84"/>
      <c r="EH14" s="84"/>
      <c r="EI14" s="84"/>
      <c r="EJ14" s="84"/>
      <c r="EK14" s="84"/>
      <c r="EL14" s="84"/>
      <c r="EM14" s="84"/>
      <c r="EN14" s="85"/>
      <c r="EO14" s="85"/>
      <c r="EP14" s="84"/>
      <c r="EQ14" s="84"/>
      <c r="ER14" s="85"/>
      <c r="ES14" s="82"/>
      <c r="ET14" s="83"/>
      <c r="EU14" s="83"/>
      <c r="EV14" s="84"/>
      <c r="EW14" s="84"/>
      <c r="EX14" s="84"/>
      <c r="EY14" s="84"/>
      <c r="EZ14" s="84"/>
      <c r="FA14" s="84"/>
      <c r="FB14" s="84"/>
      <c r="FC14" s="84"/>
      <c r="FD14" s="85"/>
      <c r="FE14" s="85"/>
      <c r="FF14" s="84"/>
      <c r="FG14" s="84"/>
      <c r="FH14" s="85"/>
      <c r="FI14" s="82"/>
      <c r="FJ14" s="83"/>
      <c r="FK14" s="83"/>
      <c r="FL14" s="84"/>
      <c r="FM14" s="84"/>
      <c r="FN14" s="84"/>
      <c r="FO14" s="84"/>
      <c r="FP14" s="84"/>
      <c r="FQ14" s="84"/>
      <c r="FR14" s="84"/>
      <c r="FS14" s="84"/>
      <c r="FT14" s="85"/>
      <c r="FU14" s="85"/>
      <c r="FV14" s="84"/>
      <c r="FW14" s="84"/>
      <c r="FX14" s="85"/>
      <c r="FY14" s="82"/>
      <c r="FZ14" s="83"/>
      <c r="GA14" s="83"/>
      <c r="GB14" s="84"/>
      <c r="GC14" s="84"/>
      <c r="GD14" s="84"/>
      <c r="GE14" s="84"/>
      <c r="GF14" s="84"/>
      <c r="GG14" s="84"/>
      <c r="GH14" s="84"/>
      <c r="GI14" s="84"/>
      <c r="GJ14" s="85"/>
      <c r="GK14" s="85"/>
      <c r="GL14" s="84"/>
      <c r="GM14" s="84"/>
      <c r="GN14" s="85"/>
      <c r="GO14" s="82"/>
      <c r="GP14" s="83"/>
      <c r="GQ14" s="83"/>
      <c r="GR14" s="84"/>
      <c r="GS14" s="84"/>
      <c r="GT14" s="84"/>
      <c r="GU14" s="84"/>
      <c r="GV14" s="84"/>
      <c r="GW14" s="84"/>
      <c r="GX14" s="84"/>
      <c r="GY14" s="84"/>
      <c r="GZ14" s="85"/>
      <c r="HA14" s="85"/>
      <c r="HB14" s="84"/>
      <c r="HC14" s="84"/>
      <c r="HD14" s="85"/>
      <c r="HE14" s="82"/>
      <c r="HF14" s="83"/>
      <c r="HG14" s="83"/>
      <c r="HH14" s="84"/>
      <c r="HI14" s="84"/>
      <c r="HJ14" s="84"/>
      <c r="HK14" s="84"/>
      <c r="HL14" s="84"/>
      <c r="HM14" s="84"/>
      <c r="HN14" s="84"/>
      <c r="HO14" s="84"/>
      <c r="HP14" s="85"/>
      <c r="HQ14" s="85"/>
      <c r="HR14" s="84"/>
      <c r="HS14" s="84"/>
      <c r="HT14" s="85"/>
      <c r="HU14" s="82"/>
      <c r="HV14" s="83"/>
      <c r="HW14" s="83"/>
      <c r="HX14" s="84"/>
      <c r="HY14" s="84"/>
      <c r="HZ14" s="84"/>
      <c r="IA14" s="84"/>
      <c r="IB14" s="84"/>
      <c r="IC14" s="84"/>
      <c r="ID14" s="84"/>
      <c r="IE14" s="84"/>
      <c r="IF14" s="85"/>
      <c r="IG14" s="85"/>
      <c r="IH14" s="84"/>
      <c r="II14" s="84"/>
      <c r="IJ14" s="85"/>
      <c r="IK14" s="82"/>
      <c r="IL14" s="83"/>
      <c r="IM14" s="83"/>
      <c r="IN14" s="84"/>
      <c r="IO14" s="84"/>
      <c r="IP14" s="84"/>
      <c r="IQ14" s="84"/>
      <c r="IR14" s="84"/>
      <c r="IS14" s="84"/>
      <c r="IT14" s="84"/>
      <c r="IU14" s="84"/>
      <c r="IV14" s="85"/>
    </row>
    <row r="15" spans="1:256" s="28" customFormat="1" ht="15" customHeight="1">
      <c r="A15" s="3722" t="s">
        <v>282</v>
      </c>
      <c r="B15" s="3723" t="s">
        <v>283</v>
      </c>
      <c r="C15" s="3723" t="s">
        <v>284</v>
      </c>
      <c r="D15" s="3350">
        <v>1</v>
      </c>
      <c r="E15" s="3351"/>
      <c r="F15" s="3350"/>
      <c r="G15" s="3427"/>
      <c r="H15" s="3427">
        <v>1</v>
      </c>
      <c r="I15" s="3427"/>
      <c r="J15" s="3427">
        <v>1</v>
      </c>
      <c r="K15" s="3427"/>
      <c r="L15" s="3427"/>
      <c r="M15" s="3427"/>
      <c r="N15" s="3427"/>
      <c r="O15" s="3427"/>
      <c r="P15" s="3427">
        <v>1</v>
      </c>
      <c r="Q15" s="3351"/>
      <c r="R15" s="3710">
        <f t="shared" ref="R15:R26" si="1">IF($T15=1,"-",D15)</f>
        <v>1</v>
      </c>
      <c r="S15" s="3711">
        <f t="shared" ref="S15:S26" si="2">IF($T15=1,"-",E15)</f>
        <v>0</v>
      </c>
      <c r="T15" s="3712" t="str">
        <f t="shared" ref="T15:T26" si="3">IF(D15+E15=2,1,"-")</f>
        <v>-</v>
      </c>
    </row>
    <row r="16" spans="1:256" s="28" customFormat="1" ht="15" customHeight="1">
      <c r="A16" s="3722" t="s">
        <v>285</v>
      </c>
      <c r="B16" s="3723" t="s">
        <v>286</v>
      </c>
      <c r="C16" s="3723" t="s">
        <v>287</v>
      </c>
      <c r="D16" s="3350">
        <v>1</v>
      </c>
      <c r="E16" s="3351"/>
      <c r="F16" s="3350"/>
      <c r="G16" s="3427"/>
      <c r="H16" s="3427">
        <v>1</v>
      </c>
      <c r="I16" s="3427"/>
      <c r="J16" s="3427">
        <v>1</v>
      </c>
      <c r="K16" s="3427"/>
      <c r="L16" s="3427"/>
      <c r="M16" s="3427"/>
      <c r="N16" s="3427"/>
      <c r="O16" s="3427"/>
      <c r="P16" s="3427">
        <v>1</v>
      </c>
      <c r="Q16" s="3351"/>
      <c r="R16" s="3710">
        <f t="shared" si="1"/>
        <v>1</v>
      </c>
      <c r="S16" s="3711">
        <f t="shared" si="2"/>
        <v>0</v>
      </c>
      <c r="T16" s="3712" t="str">
        <f t="shared" si="3"/>
        <v>-</v>
      </c>
    </row>
    <row r="17" spans="1:256" s="28" customFormat="1" ht="15" customHeight="1">
      <c r="A17" s="3722" t="s">
        <v>288</v>
      </c>
      <c r="B17" s="3723" t="s">
        <v>289</v>
      </c>
      <c r="C17" s="3723" t="s">
        <v>290</v>
      </c>
      <c r="D17" s="3350">
        <v>1</v>
      </c>
      <c r="E17" s="3351"/>
      <c r="F17" s="3350"/>
      <c r="G17" s="3427"/>
      <c r="H17" s="3427">
        <v>1</v>
      </c>
      <c r="I17" s="3427"/>
      <c r="J17" s="3427">
        <v>1</v>
      </c>
      <c r="K17" s="3427"/>
      <c r="L17" s="3427"/>
      <c r="M17" s="3427"/>
      <c r="N17" s="3427"/>
      <c r="O17" s="3427"/>
      <c r="P17" s="3427">
        <v>1</v>
      </c>
      <c r="Q17" s="3351"/>
      <c r="R17" s="3710">
        <f t="shared" si="1"/>
        <v>1</v>
      </c>
      <c r="S17" s="3711">
        <f t="shared" si="2"/>
        <v>0</v>
      </c>
      <c r="T17" s="3712" t="str">
        <f t="shared" si="3"/>
        <v>-</v>
      </c>
    </row>
    <row r="18" spans="1:256" s="28" customFormat="1" ht="15" customHeight="1">
      <c r="A18" s="3722" t="s">
        <v>291</v>
      </c>
      <c r="B18" s="3723" t="s">
        <v>292</v>
      </c>
      <c r="C18" s="3723" t="s">
        <v>293</v>
      </c>
      <c r="D18" s="3350">
        <v>1</v>
      </c>
      <c r="E18" s="3351"/>
      <c r="F18" s="3350"/>
      <c r="G18" s="3427"/>
      <c r="H18" s="3427">
        <v>1</v>
      </c>
      <c r="I18" s="3427"/>
      <c r="J18" s="3427">
        <v>1</v>
      </c>
      <c r="K18" s="3427"/>
      <c r="L18" s="3427"/>
      <c r="M18" s="3427"/>
      <c r="N18" s="3427"/>
      <c r="O18" s="3427"/>
      <c r="P18" s="3427">
        <v>1</v>
      </c>
      <c r="Q18" s="3351"/>
      <c r="R18" s="3710">
        <f t="shared" si="1"/>
        <v>1</v>
      </c>
      <c r="S18" s="3711">
        <f t="shared" si="2"/>
        <v>0</v>
      </c>
      <c r="T18" s="3712" t="str">
        <f t="shared" si="3"/>
        <v>-</v>
      </c>
    </row>
    <row r="19" spans="1:256" s="28" customFormat="1" ht="15" customHeight="1">
      <c r="A19" s="3722" t="s">
        <v>294</v>
      </c>
      <c r="B19" s="3723" t="s">
        <v>295</v>
      </c>
      <c r="C19" s="3723" t="s">
        <v>296</v>
      </c>
      <c r="D19" s="3350">
        <v>1</v>
      </c>
      <c r="E19" s="3351"/>
      <c r="F19" s="3724"/>
      <c r="G19" s="3427"/>
      <c r="H19" s="3641">
        <v>1</v>
      </c>
      <c r="I19" s="3427"/>
      <c r="J19" s="3427">
        <v>1</v>
      </c>
      <c r="K19" s="3427"/>
      <c r="L19" s="3427"/>
      <c r="M19" s="3427"/>
      <c r="N19" s="3427"/>
      <c r="O19" s="3427"/>
      <c r="P19" s="3427">
        <v>1</v>
      </c>
      <c r="Q19" s="3351"/>
      <c r="R19" s="3710">
        <f t="shared" si="1"/>
        <v>1</v>
      </c>
      <c r="S19" s="3711">
        <f t="shared" si="2"/>
        <v>0</v>
      </c>
      <c r="T19" s="3712" t="str">
        <f t="shared" si="3"/>
        <v>-</v>
      </c>
    </row>
    <row r="20" spans="1:256" s="28" customFormat="1" ht="15" customHeight="1">
      <c r="A20" s="3722" t="s">
        <v>297</v>
      </c>
      <c r="B20" s="3723" t="s">
        <v>298</v>
      </c>
      <c r="C20" s="3723" t="s">
        <v>299</v>
      </c>
      <c r="D20" s="3350">
        <v>1</v>
      </c>
      <c r="E20" s="3351"/>
      <c r="F20" s="3350"/>
      <c r="G20" s="3427"/>
      <c r="H20" s="3427">
        <v>1</v>
      </c>
      <c r="I20" s="3427"/>
      <c r="J20" s="3427">
        <v>1</v>
      </c>
      <c r="K20" s="3427"/>
      <c r="L20" s="3427"/>
      <c r="M20" s="3427"/>
      <c r="N20" s="3427"/>
      <c r="O20" s="3427"/>
      <c r="P20" s="3427">
        <v>1</v>
      </c>
      <c r="Q20" s="3351" t="s">
        <v>300</v>
      </c>
      <c r="R20" s="3710">
        <f t="shared" si="1"/>
        <v>1</v>
      </c>
      <c r="S20" s="3711">
        <f t="shared" si="2"/>
        <v>0</v>
      </c>
      <c r="T20" s="3712" t="str">
        <f t="shared" si="3"/>
        <v>-</v>
      </c>
    </row>
    <row r="21" spans="1:256" s="28" customFormat="1" ht="15" customHeight="1">
      <c r="A21" s="3722" t="s">
        <v>301</v>
      </c>
      <c r="B21" s="3723" t="s">
        <v>302</v>
      </c>
      <c r="C21" s="3723" t="s">
        <v>303</v>
      </c>
      <c r="D21" s="3350">
        <v>1</v>
      </c>
      <c r="E21" s="3351"/>
      <c r="F21" s="3350"/>
      <c r="G21" s="3427"/>
      <c r="H21" s="3427">
        <v>1</v>
      </c>
      <c r="I21" s="3427"/>
      <c r="J21" s="3427">
        <v>1</v>
      </c>
      <c r="K21" s="3427"/>
      <c r="L21" s="3427"/>
      <c r="M21" s="3427"/>
      <c r="N21" s="3427"/>
      <c r="O21" s="3427"/>
      <c r="P21" s="3427">
        <v>1</v>
      </c>
      <c r="Q21" s="3351"/>
      <c r="R21" s="3710">
        <f t="shared" si="1"/>
        <v>1</v>
      </c>
      <c r="S21" s="3711">
        <f t="shared" si="2"/>
        <v>0</v>
      </c>
      <c r="T21" s="3712" t="str">
        <f t="shared" si="3"/>
        <v>-</v>
      </c>
    </row>
    <row r="22" spans="1:256" s="28" customFormat="1" ht="15" customHeight="1">
      <c r="A22" s="3722" t="s">
        <v>304</v>
      </c>
      <c r="B22" s="3723" t="s">
        <v>305</v>
      </c>
      <c r="C22" s="3723" t="s">
        <v>306</v>
      </c>
      <c r="D22" s="3350">
        <v>1</v>
      </c>
      <c r="E22" s="3351"/>
      <c r="F22" s="3350"/>
      <c r="G22" s="3427"/>
      <c r="H22" s="3427">
        <v>1</v>
      </c>
      <c r="I22" s="3427"/>
      <c r="J22" s="3427">
        <v>1</v>
      </c>
      <c r="K22" s="3427"/>
      <c r="L22" s="3427"/>
      <c r="M22" s="3427"/>
      <c r="N22" s="3427"/>
      <c r="O22" s="3427"/>
      <c r="P22" s="3427">
        <v>1</v>
      </c>
      <c r="Q22" s="3351"/>
      <c r="R22" s="3710">
        <f t="shared" si="1"/>
        <v>1</v>
      </c>
      <c r="S22" s="3711">
        <f t="shared" si="2"/>
        <v>0</v>
      </c>
      <c r="T22" s="3712" t="str">
        <f t="shared" si="3"/>
        <v>-</v>
      </c>
    </row>
    <row r="23" spans="1:256" s="28" customFormat="1" ht="15" customHeight="1">
      <c r="A23" s="3722" t="s">
        <v>307</v>
      </c>
      <c r="B23" s="3723" t="s">
        <v>308</v>
      </c>
      <c r="C23" s="3723" t="s">
        <v>309</v>
      </c>
      <c r="D23" s="3350">
        <v>1</v>
      </c>
      <c r="E23" s="3351"/>
      <c r="F23" s="3350"/>
      <c r="G23" s="3427"/>
      <c r="H23" s="3427">
        <v>1</v>
      </c>
      <c r="I23" s="3427"/>
      <c r="J23" s="3427">
        <v>1</v>
      </c>
      <c r="K23" s="3427"/>
      <c r="L23" s="3427"/>
      <c r="M23" s="3427"/>
      <c r="N23" s="3427"/>
      <c r="O23" s="3427"/>
      <c r="P23" s="3427">
        <v>1</v>
      </c>
      <c r="Q23" s="3351"/>
      <c r="R23" s="3710">
        <f t="shared" si="1"/>
        <v>1</v>
      </c>
      <c r="S23" s="3711">
        <f t="shared" si="2"/>
        <v>0</v>
      </c>
      <c r="T23" s="3712" t="str">
        <f t="shared" si="3"/>
        <v>-</v>
      </c>
    </row>
    <row r="24" spans="1:256" s="28" customFormat="1" ht="15" customHeight="1">
      <c r="A24" s="3722" t="s">
        <v>310</v>
      </c>
      <c r="B24" s="3723" t="s">
        <v>311</v>
      </c>
      <c r="C24" s="3723" t="s">
        <v>312</v>
      </c>
      <c r="D24" s="3350">
        <v>1</v>
      </c>
      <c r="E24" s="3351"/>
      <c r="F24" s="3350"/>
      <c r="G24" s="3427"/>
      <c r="H24" s="3427">
        <v>1</v>
      </c>
      <c r="I24" s="3427"/>
      <c r="J24" s="3427">
        <v>1</v>
      </c>
      <c r="K24" s="3427"/>
      <c r="L24" s="3427"/>
      <c r="M24" s="3427"/>
      <c r="N24" s="3427"/>
      <c r="O24" s="3427"/>
      <c r="P24" s="3427">
        <v>1</v>
      </c>
      <c r="Q24" s="3351"/>
      <c r="R24" s="3710">
        <f t="shared" si="1"/>
        <v>1</v>
      </c>
      <c r="S24" s="3711">
        <f t="shared" si="2"/>
        <v>0</v>
      </c>
      <c r="T24" s="3712" t="str">
        <f t="shared" si="3"/>
        <v>-</v>
      </c>
    </row>
    <row r="25" spans="1:256" s="28" customFormat="1" ht="15" customHeight="1">
      <c r="A25" s="3722" t="s">
        <v>313</v>
      </c>
      <c r="B25" s="3723" t="s">
        <v>314</v>
      </c>
      <c r="C25" s="3723" t="s">
        <v>315</v>
      </c>
      <c r="D25" s="3350">
        <v>1</v>
      </c>
      <c r="E25" s="3351"/>
      <c r="F25" s="3350"/>
      <c r="G25" s="3427"/>
      <c r="H25" s="3427">
        <v>1</v>
      </c>
      <c r="I25" s="3427"/>
      <c r="J25" s="3427">
        <v>1</v>
      </c>
      <c r="K25" s="3427"/>
      <c r="L25" s="3427"/>
      <c r="M25" s="3427"/>
      <c r="N25" s="3427"/>
      <c r="O25" s="3427"/>
      <c r="P25" s="3427">
        <v>1</v>
      </c>
      <c r="Q25" s="3351"/>
      <c r="R25" s="3710">
        <f t="shared" si="1"/>
        <v>1</v>
      </c>
      <c r="S25" s="3711">
        <f t="shared" si="2"/>
        <v>0</v>
      </c>
      <c r="T25" s="3712" t="str">
        <f t="shared" si="3"/>
        <v>-</v>
      </c>
    </row>
    <row r="26" spans="1:256" s="28" customFormat="1" ht="15" customHeight="1">
      <c r="A26" s="3722" t="s">
        <v>316</v>
      </c>
      <c r="B26" s="3723" t="s">
        <v>317</v>
      </c>
      <c r="C26" s="3723" t="s">
        <v>318</v>
      </c>
      <c r="D26" s="3350">
        <v>1</v>
      </c>
      <c r="E26" s="3351"/>
      <c r="F26" s="3350"/>
      <c r="G26" s="3427"/>
      <c r="H26" s="3427">
        <v>1</v>
      </c>
      <c r="I26" s="3427"/>
      <c r="J26" s="3427">
        <v>1</v>
      </c>
      <c r="K26" s="3427"/>
      <c r="L26" s="3427"/>
      <c r="M26" s="3427"/>
      <c r="N26" s="3427"/>
      <c r="O26" s="3427"/>
      <c r="P26" s="3427">
        <v>1</v>
      </c>
      <c r="Q26" s="3351"/>
      <c r="R26" s="3710">
        <f t="shared" si="1"/>
        <v>1</v>
      </c>
      <c r="S26" s="3711">
        <f t="shared" si="2"/>
        <v>0</v>
      </c>
      <c r="T26" s="3712" t="str">
        <f t="shared" si="3"/>
        <v>-</v>
      </c>
    </row>
    <row r="27" spans="1:256" s="86" customFormat="1" ht="16.5" customHeight="1" thickBot="1">
      <c r="A27" s="3713" t="s">
        <v>277</v>
      </c>
      <c r="B27" s="3714"/>
      <c r="C27" s="3714"/>
      <c r="D27" s="3725">
        <f t="shared" ref="D27:T27" si="4">SUM(D14:D26)</f>
        <v>12</v>
      </c>
      <c r="E27" s="3726">
        <f>SUM(E14:E26)</f>
        <v>1</v>
      </c>
      <c r="F27" s="3725">
        <f t="shared" si="4"/>
        <v>0</v>
      </c>
      <c r="G27" s="3727">
        <f t="shared" si="4"/>
        <v>0</v>
      </c>
      <c r="H27" s="3727">
        <f t="shared" si="4"/>
        <v>12</v>
      </c>
      <c r="I27" s="3727">
        <f t="shared" si="4"/>
        <v>1</v>
      </c>
      <c r="J27" s="3727">
        <f t="shared" si="4"/>
        <v>12</v>
      </c>
      <c r="K27" s="3727">
        <f t="shared" si="4"/>
        <v>1</v>
      </c>
      <c r="L27" s="3727">
        <f t="shared" si="4"/>
        <v>0</v>
      </c>
      <c r="M27" s="3727">
        <f t="shared" si="4"/>
        <v>0</v>
      </c>
      <c r="N27" s="3727">
        <f t="shared" si="4"/>
        <v>0</v>
      </c>
      <c r="O27" s="3727">
        <f t="shared" si="4"/>
        <v>0</v>
      </c>
      <c r="P27" s="3727">
        <f t="shared" si="4"/>
        <v>12</v>
      </c>
      <c r="Q27" s="3336">
        <f>SUM(Q14:Q26)</f>
        <v>1</v>
      </c>
      <c r="R27" s="3719">
        <f t="shared" si="4"/>
        <v>12</v>
      </c>
      <c r="S27" s="3720">
        <f>SUM(S14:S26)</f>
        <v>1</v>
      </c>
      <c r="T27" s="3721">
        <f t="shared" si="4"/>
        <v>0</v>
      </c>
    </row>
    <row r="28" spans="1:256" s="25" customFormat="1" ht="9.75" customHeight="1" thickTop="1" thickBot="1">
      <c r="A28" s="1064"/>
      <c r="B28" s="652"/>
      <c r="C28" s="652"/>
      <c r="D28" s="714"/>
      <c r="E28" s="714"/>
      <c r="F28" s="715"/>
      <c r="G28" s="715"/>
      <c r="H28" s="715"/>
      <c r="I28" s="715"/>
      <c r="J28" s="715"/>
      <c r="K28" s="715"/>
      <c r="L28" s="715"/>
      <c r="M28" s="715"/>
      <c r="N28" s="715"/>
      <c r="O28" s="715"/>
      <c r="P28" s="715"/>
      <c r="Q28" s="1230"/>
      <c r="R28" s="716"/>
      <c r="S28" s="716"/>
      <c r="T28" s="716"/>
    </row>
    <row r="29" spans="1:256" s="86" customFormat="1" ht="16.5" customHeight="1" thickBot="1">
      <c r="A29" s="2411" t="s">
        <v>319</v>
      </c>
      <c r="B29" s="2412"/>
      <c r="C29" s="2412"/>
      <c r="D29" s="1442"/>
      <c r="E29" s="1442"/>
      <c r="F29" s="1442"/>
      <c r="G29" s="1442"/>
      <c r="H29" s="1442"/>
      <c r="I29" s="1442"/>
      <c r="J29" s="1442"/>
      <c r="K29" s="1442"/>
      <c r="L29" s="1442"/>
      <c r="M29" s="1442"/>
      <c r="N29" s="1442"/>
      <c r="O29" s="1442"/>
      <c r="P29" s="1442"/>
      <c r="Q29" s="2413"/>
      <c r="R29" s="1442"/>
      <c r="S29" s="1442"/>
      <c r="T29" s="2413"/>
    </row>
    <row r="30" spans="1:256" s="28" customFormat="1" ht="16.5" customHeight="1">
      <c r="A30" s="3722" t="s">
        <v>320</v>
      </c>
      <c r="B30" s="3723" t="s">
        <v>321</v>
      </c>
      <c r="C30" s="3723" t="s">
        <v>322</v>
      </c>
      <c r="D30" s="3350">
        <v>1</v>
      </c>
      <c r="E30" s="3351">
        <v>1</v>
      </c>
      <c r="F30" s="3350"/>
      <c r="G30" s="3427"/>
      <c r="H30" s="3427">
        <v>1</v>
      </c>
      <c r="I30" s="3427">
        <v>1</v>
      </c>
      <c r="J30" s="3427">
        <v>1</v>
      </c>
      <c r="K30" s="3427">
        <v>1</v>
      </c>
      <c r="L30" s="3427"/>
      <c r="M30" s="3427"/>
      <c r="N30" s="3427"/>
      <c r="O30" s="3427"/>
      <c r="P30" s="3427">
        <v>1</v>
      </c>
      <c r="Q30" s="3351">
        <v>1</v>
      </c>
      <c r="R30" s="3710"/>
      <c r="S30" s="3711" t="str">
        <f t="shared" ref="S30:S31" si="5">IF($T30=1,"-",E30)</f>
        <v>-</v>
      </c>
      <c r="T30" s="3712">
        <v>1</v>
      </c>
      <c r="U30" s="890"/>
      <c r="V30" s="83"/>
      <c r="W30" s="83"/>
      <c r="X30" s="84"/>
      <c r="Y30" s="84"/>
      <c r="Z30" s="84"/>
      <c r="AA30" s="84"/>
      <c r="AB30" s="84"/>
      <c r="AC30" s="84"/>
      <c r="AD30" s="84"/>
      <c r="AE30" s="84"/>
      <c r="AF30" s="85"/>
      <c r="AG30" s="85"/>
      <c r="AH30" s="84"/>
      <c r="AI30" s="84"/>
      <c r="AJ30" s="85"/>
      <c r="AK30" s="890"/>
      <c r="AL30" s="83"/>
      <c r="AM30" s="83"/>
      <c r="AN30" s="84"/>
      <c r="AO30" s="84"/>
      <c r="AP30" s="84"/>
      <c r="AQ30" s="84"/>
      <c r="AR30" s="84"/>
      <c r="AS30" s="84"/>
      <c r="AT30" s="84"/>
      <c r="AU30" s="84"/>
      <c r="AV30" s="85"/>
      <c r="AW30" s="85"/>
      <c r="AX30" s="84"/>
      <c r="AY30" s="84"/>
      <c r="AZ30" s="85"/>
      <c r="BA30" s="82"/>
      <c r="BB30" s="83"/>
      <c r="BC30" s="83"/>
      <c r="BD30" s="84"/>
      <c r="BE30" s="84"/>
      <c r="BF30" s="84"/>
      <c r="BG30" s="84"/>
      <c r="BH30" s="84"/>
      <c r="BI30" s="84"/>
      <c r="BJ30" s="84"/>
      <c r="BK30" s="84"/>
      <c r="BL30" s="85"/>
      <c r="BM30" s="85"/>
      <c r="BN30" s="84"/>
      <c r="BO30" s="84"/>
      <c r="BP30" s="85"/>
      <c r="BQ30" s="82"/>
      <c r="BR30" s="83"/>
      <c r="BS30" s="83"/>
      <c r="BT30" s="84"/>
      <c r="BU30" s="84"/>
      <c r="BV30" s="84"/>
      <c r="BW30" s="84"/>
      <c r="BX30" s="84"/>
      <c r="BY30" s="84"/>
      <c r="BZ30" s="84"/>
      <c r="CA30" s="84"/>
      <c r="CB30" s="85"/>
      <c r="CC30" s="85"/>
      <c r="CD30" s="84"/>
      <c r="CE30" s="84"/>
      <c r="CF30" s="85"/>
      <c r="CG30" s="82"/>
      <c r="CH30" s="83"/>
      <c r="CI30" s="83"/>
      <c r="CJ30" s="84"/>
      <c r="CK30" s="84"/>
      <c r="CL30" s="84"/>
      <c r="CM30" s="84"/>
      <c r="CN30" s="84"/>
      <c r="CO30" s="84"/>
      <c r="CP30" s="84"/>
      <c r="CQ30" s="84"/>
      <c r="CR30" s="85"/>
      <c r="CS30" s="85"/>
      <c r="CT30" s="84"/>
      <c r="CU30" s="84"/>
      <c r="CV30" s="85"/>
      <c r="CW30" s="82"/>
      <c r="CX30" s="83"/>
      <c r="CY30" s="83"/>
      <c r="CZ30" s="84"/>
      <c r="DA30" s="84"/>
      <c r="DB30" s="84"/>
      <c r="DC30" s="84"/>
      <c r="DD30" s="84"/>
      <c r="DE30" s="84"/>
      <c r="DF30" s="84"/>
      <c r="DG30" s="84"/>
      <c r="DH30" s="85"/>
      <c r="DI30" s="85"/>
      <c r="DJ30" s="84"/>
      <c r="DK30" s="84"/>
      <c r="DL30" s="85"/>
      <c r="DM30" s="82"/>
      <c r="DN30" s="83"/>
      <c r="DO30" s="83"/>
      <c r="DP30" s="84"/>
      <c r="DQ30" s="84"/>
      <c r="DR30" s="84"/>
      <c r="DS30" s="84"/>
      <c r="DT30" s="84"/>
      <c r="DU30" s="84"/>
      <c r="DV30" s="84"/>
      <c r="DW30" s="84"/>
      <c r="DX30" s="85"/>
      <c r="DY30" s="85"/>
      <c r="DZ30" s="84"/>
      <c r="EA30" s="84"/>
      <c r="EB30" s="85"/>
      <c r="EC30" s="82"/>
      <c r="ED30" s="83"/>
      <c r="EE30" s="83"/>
      <c r="EF30" s="84"/>
      <c r="EG30" s="84"/>
      <c r="EH30" s="84"/>
      <c r="EI30" s="84"/>
      <c r="EJ30" s="84"/>
      <c r="EK30" s="84"/>
      <c r="EL30" s="84"/>
      <c r="EM30" s="84"/>
      <c r="EN30" s="85"/>
      <c r="EO30" s="85"/>
      <c r="EP30" s="84"/>
      <c r="EQ30" s="84"/>
      <c r="ER30" s="85"/>
      <c r="ES30" s="82"/>
      <c r="ET30" s="83"/>
      <c r="EU30" s="83"/>
      <c r="EV30" s="84"/>
      <c r="EW30" s="84"/>
      <c r="EX30" s="84"/>
      <c r="EY30" s="84"/>
      <c r="EZ30" s="84"/>
      <c r="FA30" s="84"/>
      <c r="FB30" s="84"/>
      <c r="FC30" s="84"/>
      <c r="FD30" s="85"/>
      <c r="FE30" s="85"/>
      <c r="FF30" s="84"/>
      <c r="FG30" s="84"/>
      <c r="FH30" s="85"/>
      <c r="FI30" s="82"/>
      <c r="FJ30" s="83"/>
      <c r="FK30" s="83"/>
      <c r="FL30" s="84"/>
      <c r="FM30" s="84"/>
      <c r="FN30" s="84"/>
      <c r="FO30" s="84"/>
      <c r="FP30" s="84"/>
      <c r="FQ30" s="84"/>
      <c r="FR30" s="84"/>
      <c r="FS30" s="84"/>
      <c r="FT30" s="85"/>
      <c r="FU30" s="85"/>
      <c r="FV30" s="84"/>
      <c r="FW30" s="84"/>
      <c r="FX30" s="85"/>
      <c r="FY30" s="82"/>
      <c r="FZ30" s="83"/>
      <c r="GA30" s="83"/>
      <c r="GB30" s="84"/>
      <c r="GC30" s="84"/>
      <c r="GD30" s="84"/>
      <c r="GE30" s="84"/>
      <c r="GF30" s="84"/>
      <c r="GG30" s="84"/>
      <c r="GH30" s="84"/>
      <c r="GI30" s="84"/>
      <c r="GJ30" s="85"/>
      <c r="GK30" s="85"/>
      <c r="GL30" s="84"/>
      <c r="GM30" s="84"/>
      <c r="GN30" s="85"/>
      <c r="GO30" s="82"/>
      <c r="GP30" s="83"/>
      <c r="GQ30" s="83"/>
      <c r="GR30" s="84"/>
      <c r="GS30" s="84"/>
      <c r="GT30" s="84"/>
      <c r="GU30" s="84"/>
      <c r="GV30" s="84"/>
      <c r="GW30" s="84"/>
      <c r="GX30" s="84"/>
      <c r="GY30" s="84"/>
      <c r="GZ30" s="85"/>
      <c r="HA30" s="85"/>
      <c r="HB30" s="84"/>
      <c r="HC30" s="84"/>
      <c r="HD30" s="85"/>
      <c r="HE30" s="82"/>
      <c r="HF30" s="83"/>
      <c r="HG30" s="83"/>
      <c r="HH30" s="84"/>
      <c r="HI30" s="84"/>
      <c r="HJ30" s="84"/>
      <c r="HK30" s="84"/>
      <c r="HL30" s="84"/>
      <c r="HM30" s="84"/>
      <c r="HN30" s="84"/>
      <c r="HO30" s="84"/>
      <c r="HP30" s="85"/>
      <c r="HQ30" s="85"/>
      <c r="HR30" s="84"/>
      <c r="HS30" s="84"/>
      <c r="HT30" s="85"/>
      <c r="HU30" s="82"/>
      <c r="HV30" s="83"/>
      <c r="HW30" s="83"/>
      <c r="HX30" s="84"/>
      <c r="HY30" s="84"/>
      <c r="HZ30" s="84"/>
      <c r="IA30" s="84"/>
      <c r="IB30" s="84"/>
      <c r="IC30" s="84"/>
      <c r="ID30" s="84"/>
      <c r="IE30" s="84"/>
      <c r="IF30" s="85"/>
      <c r="IG30" s="85"/>
      <c r="IH30" s="84"/>
      <c r="II30" s="84"/>
      <c r="IJ30" s="85"/>
      <c r="IK30" s="82"/>
      <c r="IL30" s="83"/>
      <c r="IM30" s="83"/>
      <c r="IN30" s="84"/>
      <c r="IO30" s="84"/>
      <c r="IP30" s="84"/>
      <c r="IQ30" s="84"/>
      <c r="IR30" s="84"/>
      <c r="IS30" s="84"/>
      <c r="IT30" s="84"/>
      <c r="IU30" s="84"/>
      <c r="IV30" s="85"/>
    </row>
    <row r="31" spans="1:256" s="28" customFormat="1" ht="16.5" customHeight="1">
      <c r="A31" s="3722" t="s">
        <v>323</v>
      </c>
      <c r="B31" s="3723" t="s">
        <v>324</v>
      </c>
      <c r="C31" s="3723" t="s">
        <v>325</v>
      </c>
      <c r="D31" s="3350">
        <v>1</v>
      </c>
      <c r="E31" s="3351"/>
      <c r="F31" s="3350"/>
      <c r="G31" s="3427"/>
      <c r="H31" s="3427">
        <v>1</v>
      </c>
      <c r="I31" s="3427"/>
      <c r="J31" s="3427">
        <v>1</v>
      </c>
      <c r="K31" s="3427"/>
      <c r="L31" s="3427"/>
      <c r="M31" s="3427"/>
      <c r="N31" s="3427"/>
      <c r="O31" s="3427"/>
      <c r="P31" s="3427">
        <v>1</v>
      </c>
      <c r="Q31" s="3351"/>
      <c r="R31" s="3710">
        <f>IF($T31=1,"-",D31)</f>
        <v>1</v>
      </c>
      <c r="S31" s="3711">
        <f t="shared" si="5"/>
        <v>0</v>
      </c>
      <c r="T31" s="3712" t="str">
        <f>IF(D31+E31=2,1,"-")</f>
        <v>-</v>
      </c>
      <c r="U31" s="890"/>
      <c r="V31" s="83"/>
      <c r="W31" s="83"/>
      <c r="X31" s="84"/>
      <c r="Y31" s="84"/>
      <c r="Z31" s="84"/>
      <c r="AA31" s="84"/>
      <c r="AB31" s="84"/>
      <c r="AC31" s="84"/>
      <c r="AD31" s="84"/>
      <c r="AE31" s="84"/>
      <c r="AF31" s="85"/>
      <c r="AG31" s="85"/>
      <c r="AH31" s="84"/>
      <c r="AI31" s="84"/>
      <c r="AJ31" s="85"/>
      <c r="AK31" s="890"/>
      <c r="AL31" s="83"/>
      <c r="AM31" s="83"/>
      <c r="AN31" s="84"/>
      <c r="AO31" s="84"/>
      <c r="AP31" s="84"/>
      <c r="AQ31" s="84"/>
      <c r="AR31" s="84"/>
      <c r="AS31" s="84"/>
      <c r="AT31" s="84"/>
      <c r="AU31" s="84"/>
      <c r="AV31" s="85"/>
      <c r="AW31" s="85"/>
      <c r="AX31" s="84"/>
      <c r="AY31" s="84"/>
      <c r="AZ31" s="85"/>
      <c r="BA31" s="82"/>
      <c r="BB31" s="83"/>
      <c r="BC31" s="83"/>
      <c r="BD31" s="84"/>
      <c r="BE31" s="84"/>
      <c r="BF31" s="84"/>
      <c r="BG31" s="84"/>
      <c r="BH31" s="84"/>
      <c r="BI31" s="84"/>
      <c r="BJ31" s="84"/>
      <c r="BK31" s="84"/>
      <c r="BL31" s="85"/>
      <c r="BM31" s="85"/>
      <c r="BN31" s="84"/>
      <c r="BO31" s="84"/>
      <c r="BP31" s="85"/>
      <c r="BQ31" s="82"/>
      <c r="BR31" s="83"/>
      <c r="BS31" s="83"/>
      <c r="BT31" s="84"/>
      <c r="BU31" s="84"/>
      <c r="BV31" s="84"/>
      <c r="BW31" s="84"/>
      <c r="BX31" s="84"/>
      <c r="BY31" s="84"/>
      <c r="BZ31" s="84"/>
      <c r="CA31" s="84"/>
      <c r="CB31" s="85"/>
      <c r="CC31" s="85"/>
      <c r="CD31" s="84"/>
      <c r="CE31" s="84"/>
      <c r="CF31" s="85"/>
      <c r="CG31" s="82"/>
      <c r="CH31" s="83"/>
      <c r="CI31" s="83"/>
      <c r="CJ31" s="84"/>
      <c r="CK31" s="84"/>
      <c r="CL31" s="84"/>
      <c r="CM31" s="84"/>
      <c r="CN31" s="84"/>
      <c r="CO31" s="84"/>
      <c r="CP31" s="84"/>
      <c r="CQ31" s="84"/>
      <c r="CR31" s="85"/>
      <c r="CS31" s="85"/>
      <c r="CT31" s="84"/>
      <c r="CU31" s="84"/>
      <c r="CV31" s="85"/>
      <c r="CW31" s="82"/>
      <c r="CX31" s="83"/>
      <c r="CY31" s="83"/>
      <c r="CZ31" s="84"/>
      <c r="DA31" s="84"/>
      <c r="DB31" s="84"/>
      <c r="DC31" s="84"/>
      <c r="DD31" s="84"/>
      <c r="DE31" s="84"/>
      <c r="DF31" s="84"/>
      <c r="DG31" s="84"/>
      <c r="DH31" s="85"/>
      <c r="DI31" s="85"/>
      <c r="DJ31" s="84"/>
      <c r="DK31" s="84"/>
      <c r="DL31" s="85"/>
      <c r="DM31" s="82"/>
      <c r="DN31" s="83"/>
      <c r="DO31" s="83"/>
      <c r="DP31" s="84"/>
      <c r="DQ31" s="84"/>
      <c r="DR31" s="84"/>
      <c r="DS31" s="84"/>
      <c r="DT31" s="84"/>
      <c r="DU31" s="84"/>
      <c r="DV31" s="84"/>
      <c r="DW31" s="84"/>
      <c r="DX31" s="85"/>
      <c r="DY31" s="85"/>
      <c r="DZ31" s="84"/>
      <c r="EA31" s="84"/>
      <c r="EB31" s="85"/>
      <c r="EC31" s="82"/>
      <c r="ED31" s="83"/>
      <c r="EE31" s="83"/>
      <c r="EF31" s="84"/>
      <c r="EG31" s="84"/>
      <c r="EH31" s="84"/>
      <c r="EI31" s="84"/>
      <c r="EJ31" s="84"/>
      <c r="EK31" s="84"/>
      <c r="EL31" s="84"/>
      <c r="EM31" s="84"/>
      <c r="EN31" s="85"/>
      <c r="EO31" s="85"/>
      <c r="EP31" s="84"/>
      <c r="EQ31" s="84"/>
      <c r="ER31" s="85"/>
      <c r="ES31" s="82"/>
      <c r="ET31" s="83"/>
      <c r="EU31" s="83"/>
      <c r="EV31" s="84"/>
      <c r="EW31" s="84"/>
      <c r="EX31" s="84"/>
      <c r="EY31" s="84"/>
      <c r="EZ31" s="84"/>
      <c r="FA31" s="84"/>
      <c r="FB31" s="84"/>
      <c r="FC31" s="84"/>
      <c r="FD31" s="85"/>
      <c r="FE31" s="85"/>
      <c r="FF31" s="84"/>
      <c r="FG31" s="84"/>
      <c r="FH31" s="85"/>
      <c r="FI31" s="82"/>
      <c r="FJ31" s="83"/>
      <c r="FK31" s="83"/>
      <c r="FL31" s="84"/>
      <c r="FM31" s="84"/>
      <c r="FN31" s="84"/>
      <c r="FO31" s="84"/>
      <c r="FP31" s="84"/>
      <c r="FQ31" s="84"/>
      <c r="FR31" s="84"/>
      <c r="FS31" s="84"/>
      <c r="FT31" s="85"/>
      <c r="FU31" s="85"/>
      <c r="FV31" s="84"/>
      <c r="FW31" s="84"/>
      <c r="FX31" s="85"/>
      <c r="FY31" s="82"/>
      <c r="FZ31" s="83"/>
      <c r="GA31" s="83"/>
      <c r="GB31" s="84"/>
      <c r="GC31" s="84"/>
      <c r="GD31" s="84"/>
      <c r="GE31" s="84"/>
      <c r="GF31" s="84"/>
      <c r="GG31" s="84"/>
      <c r="GH31" s="84"/>
      <c r="GI31" s="84"/>
      <c r="GJ31" s="85"/>
      <c r="GK31" s="85"/>
      <c r="GL31" s="84"/>
      <c r="GM31" s="84"/>
      <c r="GN31" s="85"/>
      <c r="GO31" s="82"/>
      <c r="GP31" s="83"/>
      <c r="GQ31" s="83"/>
      <c r="GR31" s="84"/>
      <c r="GS31" s="84"/>
      <c r="GT31" s="84"/>
      <c r="GU31" s="84"/>
      <c r="GV31" s="84"/>
      <c r="GW31" s="84"/>
      <c r="GX31" s="84"/>
      <c r="GY31" s="84"/>
      <c r="GZ31" s="85"/>
      <c r="HA31" s="85"/>
      <c r="HB31" s="84"/>
      <c r="HC31" s="84"/>
      <c r="HD31" s="85"/>
      <c r="HE31" s="82"/>
      <c r="HF31" s="83"/>
      <c r="HG31" s="83"/>
      <c r="HH31" s="84"/>
      <c r="HI31" s="84"/>
      <c r="HJ31" s="84"/>
      <c r="HK31" s="84"/>
      <c r="HL31" s="84"/>
      <c r="HM31" s="84"/>
      <c r="HN31" s="84"/>
      <c r="HO31" s="84"/>
      <c r="HP31" s="85"/>
      <c r="HQ31" s="85"/>
      <c r="HR31" s="84"/>
      <c r="HS31" s="84"/>
      <c r="HT31" s="85"/>
      <c r="HU31" s="82"/>
      <c r="HV31" s="83"/>
      <c r="HW31" s="83"/>
      <c r="HX31" s="84"/>
      <c r="HY31" s="84"/>
      <c r="HZ31" s="84"/>
      <c r="IA31" s="84"/>
      <c r="IB31" s="84"/>
      <c r="IC31" s="84"/>
      <c r="ID31" s="84"/>
      <c r="IE31" s="84"/>
      <c r="IF31" s="85"/>
      <c r="IG31" s="85"/>
      <c r="IH31" s="84"/>
      <c r="II31" s="84"/>
      <c r="IJ31" s="85"/>
      <c r="IK31" s="82"/>
      <c r="IL31" s="83"/>
      <c r="IM31" s="83"/>
      <c r="IN31" s="84"/>
      <c r="IO31" s="84"/>
      <c r="IP31" s="84"/>
      <c r="IQ31" s="84"/>
      <c r="IR31" s="84"/>
      <c r="IS31" s="84"/>
      <c r="IT31" s="84"/>
      <c r="IU31" s="84"/>
      <c r="IV31" s="85"/>
    </row>
    <row r="32" spans="1:256" s="86" customFormat="1" ht="16.5" customHeight="1" thickBot="1">
      <c r="A32" s="3713" t="s">
        <v>277</v>
      </c>
      <c r="B32" s="3714"/>
      <c r="C32" s="3714"/>
      <c r="D32" s="3725">
        <f t="shared" ref="D32:T32" si="6">SUM(D30:D31)</f>
        <v>2</v>
      </c>
      <c r="E32" s="3726">
        <f t="shared" si="6"/>
        <v>1</v>
      </c>
      <c r="F32" s="3725">
        <f t="shared" si="6"/>
        <v>0</v>
      </c>
      <c r="G32" s="3727">
        <f t="shared" si="6"/>
        <v>0</v>
      </c>
      <c r="H32" s="3727">
        <f t="shared" si="6"/>
        <v>2</v>
      </c>
      <c r="I32" s="3727">
        <f t="shared" si="6"/>
        <v>1</v>
      </c>
      <c r="J32" s="3727">
        <f t="shared" si="6"/>
        <v>2</v>
      </c>
      <c r="K32" s="3727">
        <f t="shared" si="6"/>
        <v>1</v>
      </c>
      <c r="L32" s="3727">
        <f t="shared" si="6"/>
        <v>0</v>
      </c>
      <c r="M32" s="3727">
        <f t="shared" si="6"/>
        <v>0</v>
      </c>
      <c r="N32" s="3727">
        <f t="shared" si="6"/>
        <v>0</v>
      </c>
      <c r="O32" s="3727">
        <f t="shared" si="6"/>
        <v>0</v>
      </c>
      <c r="P32" s="3727">
        <f t="shared" si="6"/>
        <v>2</v>
      </c>
      <c r="Q32" s="3336">
        <f t="shared" si="6"/>
        <v>1</v>
      </c>
      <c r="R32" s="3719">
        <f t="shared" si="6"/>
        <v>1</v>
      </c>
      <c r="S32" s="3720">
        <f t="shared" si="6"/>
        <v>0</v>
      </c>
      <c r="T32" s="3721">
        <f t="shared" si="6"/>
        <v>1</v>
      </c>
    </row>
    <row r="33" spans="1:256" s="25" customFormat="1" ht="9.75" customHeight="1" thickTop="1" thickBot="1">
      <c r="A33" s="1064"/>
      <c r="B33" s="652"/>
      <c r="C33" s="652"/>
      <c r="D33" s="714"/>
      <c r="E33" s="714"/>
      <c r="F33" s="715"/>
      <c r="G33" s="715"/>
      <c r="H33" s="715"/>
      <c r="I33" s="715"/>
      <c r="J33" s="715"/>
      <c r="K33" s="715"/>
      <c r="L33" s="715"/>
      <c r="M33" s="715"/>
      <c r="N33" s="715"/>
      <c r="O33" s="715"/>
      <c r="P33" s="715"/>
      <c r="Q33" s="1230"/>
      <c r="R33" s="716"/>
      <c r="S33" s="716"/>
      <c r="T33" s="716"/>
    </row>
    <row r="34" spans="1:256" s="86" customFormat="1" ht="16.5" customHeight="1" thickBot="1">
      <c r="A34" s="2411" t="s">
        <v>326</v>
      </c>
      <c r="B34" s="2412"/>
      <c r="C34" s="2412"/>
      <c r="D34" s="1442"/>
      <c r="E34" s="1442"/>
      <c r="F34" s="1442"/>
      <c r="G34" s="1442"/>
      <c r="H34" s="1442"/>
      <c r="I34" s="1442"/>
      <c r="J34" s="1442"/>
      <c r="K34" s="1442"/>
      <c r="L34" s="1442"/>
      <c r="M34" s="1442"/>
      <c r="N34" s="1442"/>
      <c r="O34" s="1442"/>
      <c r="P34" s="1442"/>
      <c r="Q34" s="2413"/>
      <c r="R34" s="1442"/>
      <c r="S34" s="1442"/>
      <c r="T34" s="2413"/>
    </row>
    <row r="35" spans="1:256" s="28" customFormat="1" ht="16.5" customHeight="1">
      <c r="A35" s="3722" t="s">
        <v>327</v>
      </c>
      <c r="B35" s="3723" t="s">
        <v>328</v>
      </c>
      <c r="C35" s="3723" t="s">
        <v>329</v>
      </c>
      <c r="D35" s="3350">
        <v>1</v>
      </c>
      <c r="E35" s="3351">
        <v>1</v>
      </c>
      <c r="F35" s="3350"/>
      <c r="G35" s="3427"/>
      <c r="H35" s="3427">
        <v>1</v>
      </c>
      <c r="I35" s="3427">
        <v>1</v>
      </c>
      <c r="J35" s="3427">
        <v>1</v>
      </c>
      <c r="K35" s="3427">
        <v>1</v>
      </c>
      <c r="L35" s="3427"/>
      <c r="M35" s="3427"/>
      <c r="N35" s="3427"/>
      <c r="O35" s="3427"/>
      <c r="P35" s="3427">
        <v>1</v>
      </c>
      <c r="Q35" s="3351">
        <v>1</v>
      </c>
      <c r="R35" s="3710" t="str">
        <f>IF($T35=1,"-",D35)</f>
        <v>-</v>
      </c>
      <c r="S35" s="3711" t="str">
        <f>IF($T35=1,"-",E35)</f>
        <v>-</v>
      </c>
      <c r="T35" s="3712">
        <f>IF(D35+E35=2,1,"-")</f>
        <v>1</v>
      </c>
      <c r="U35" s="890"/>
      <c r="V35" s="83"/>
      <c r="W35" s="83"/>
      <c r="X35" s="84"/>
      <c r="Y35" s="84"/>
      <c r="Z35" s="84"/>
      <c r="AA35" s="84"/>
      <c r="AB35" s="84"/>
      <c r="AC35" s="84"/>
      <c r="AD35" s="84"/>
      <c r="AE35" s="84"/>
      <c r="AF35" s="85"/>
      <c r="AG35" s="85"/>
      <c r="AH35" s="84"/>
      <c r="AI35" s="84"/>
      <c r="AJ35" s="85"/>
      <c r="AK35" s="890"/>
      <c r="AL35" s="83"/>
      <c r="AM35" s="83"/>
      <c r="AN35" s="84"/>
      <c r="AO35" s="84"/>
      <c r="AP35" s="84"/>
      <c r="AQ35" s="84"/>
      <c r="AR35" s="84"/>
      <c r="AS35" s="84"/>
      <c r="AT35" s="84"/>
      <c r="AU35" s="84"/>
      <c r="AV35" s="85"/>
      <c r="AW35" s="85"/>
      <c r="AX35" s="84"/>
      <c r="AY35" s="84"/>
      <c r="AZ35" s="85"/>
      <c r="BA35" s="82"/>
      <c r="BB35" s="83"/>
      <c r="BC35" s="83"/>
      <c r="BD35" s="84"/>
      <c r="BE35" s="84"/>
      <c r="BF35" s="84"/>
      <c r="BG35" s="84"/>
      <c r="BH35" s="84"/>
      <c r="BI35" s="84"/>
      <c r="BJ35" s="84"/>
      <c r="BK35" s="84"/>
      <c r="BL35" s="85"/>
      <c r="BM35" s="85"/>
      <c r="BN35" s="84"/>
      <c r="BO35" s="84"/>
      <c r="BP35" s="85"/>
      <c r="BQ35" s="82"/>
      <c r="BR35" s="83"/>
      <c r="BS35" s="83"/>
      <c r="BT35" s="84"/>
      <c r="BU35" s="84"/>
      <c r="BV35" s="84"/>
      <c r="BW35" s="84"/>
      <c r="BX35" s="84"/>
      <c r="BY35" s="84"/>
      <c r="BZ35" s="84"/>
      <c r="CA35" s="84"/>
      <c r="CB35" s="85"/>
      <c r="CC35" s="85"/>
      <c r="CD35" s="84"/>
      <c r="CE35" s="84"/>
      <c r="CF35" s="85"/>
      <c r="CG35" s="82"/>
      <c r="CH35" s="83"/>
      <c r="CI35" s="83"/>
      <c r="CJ35" s="84"/>
      <c r="CK35" s="84"/>
      <c r="CL35" s="84"/>
      <c r="CM35" s="84"/>
      <c r="CN35" s="84"/>
      <c r="CO35" s="84"/>
      <c r="CP35" s="84"/>
      <c r="CQ35" s="84"/>
      <c r="CR35" s="85"/>
      <c r="CS35" s="85"/>
      <c r="CT35" s="84"/>
      <c r="CU35" s="84"/>
      <c r="CV35" s="85"/>
      <c r="CW35" s="82"/>
      <c r="CX35" s="83"/>
      <c r="CY35" s="83"/>
      <c r="CZ35" s="84"/>
      <c r="DA35" s="84"/>
      <c r="DB35" s="84"/>
      <c r="DC35" s="84"/>
      <c r="DD35" s="84"/>
      <c r="DE35" s="84"/>
      <c r="DF35" s="84"/>
      <c r="DG35" s="84"/>
      <c r="DH35" s="85"/>
      <c r="DI35" s="85"/>
      <c r="DJ35" s="84"/>
      <c r="DK35" s="84"/>
      <c r="DL35" s="85"/>
      <c r="DM35" s="82"/>
      <c r="DN35" s="83"/>
      <c r="DO35" s="83"/>
      <c r="DP35" s="84"/>
      <c r="DQ35" s="84"/>
      <c r="DR35" s="84"/>
      <c r="DS35" s="84"/>
      <c r="DT35" s="84"/>
      <c r="DU35" s="84"/>
      <c r="DV35" s="84"/>
      <c r="DW35" s="84"/>
      <c r="DX35" s="85"/>
      <c r="DY35" s="85"/>
      <c r="DZ35" s="84"/>
      <c r="EA35" s="84"/>
      <c r="EB35" s="85"/>
      <c r="EC35" s="82"/>
      <c r="ED35" s="83"/>
      <c r="EE35" s="83"/>
      <c r="EF35" s="84"/>
      <c r="EG35" s="84"/>
      <c r="EH35" s="84"/>
      <c r="EI35" s="84"/>
      <c r="EJ35" s="84"/>
      <c r="EK35" s="84"/>
      <c r="EL35" s="84"/>
      <c r="EM35" s="84"/>
      <c r="EN35" s="85"/>
      <c r="EO35" s="85"/>
      <c r="EP35" s="84"/>
      <c r="EQ35" s="84"/>
      <c r="ER35" s="85"/>
      <c r="ES35" s="82"/>
      <c r="ET35" s="83"/>
      <c r="EU35" s="83"/>
      <c r="EV35" s="84"/>
      <c r="EW35" s="84"/>
      <c r="EX35" s="84"/>
      <c r="EY35" s="84"/>
      <c r="EZ35" s="84"/>
      <c r="FA35" s="84"/>
      <c r="FB35" s="84"/>
      <c r="FC35" s="84"/>
      <c r="FD35" s="85"/>
      <c r="FE35" s="85"/>
      <c r="FF35" s="84"/>
      <c r="FG35" s="84"/>
      <c r="FH35" s="85"/>
      <c r="FI35" s="82"/>
      <c r="FJ35" s="83"/>
      <c r="FK35" s="83"/>
      <c r="FL35" s="84"/>
      <c r="FM35" s="84"/>
      <c r="FN35" s="84"/>
      <c r="FO35" s="84"/>
      <c r="FP35" s="84"/>
      <c r="FQ35" s="84"/>
      <c r="FR35" s="84"/>
      <c r="FS35" s="84"/>
      <c r="FT35" s="85"/>
      <c r="FU35" s="85"/>
      <c r="FV35" s="84"/>
      <c r="FW35" s="84"/>
      <c r="FX35" s="85"/>
      <c r="FY35" s="82"/>
      <c r="FZ35" s="83"/>
      <c r="GA35" s="83"/>
      <c r="GB35" s="84"/>
      <c r="GC35" s="84"/>
      <c r="GD35" s="84"/>
      <c r="GE35" s="84"/>
      <c r="GF35" s="84"/>
      <c r="GG35" s="84"/>
      <c r="GH35" s="84"/>
      <c r="GI35" s="84"/>
      <c r="GJ35" s="85"/>
      <c r="GK35" s="85"/>
      <c r="GL35" s="84"/>
      <c r="GM35" s="84"/>
      <c r="GN35" s="85"/>
      <c r="GO35" s="82"/>
      <c r="GP35" s="83"/>
      <c r="GQ35" s="83"/>
      <c r="GR35" s="84"/>
      <c r="GS35" s="84"/>
      <c r="GT35" s="84"/>
      <c r="GU35" s="84"/>
      <c r="GV35" s="84"/>
      <c r="GW35" s="84"/>
      <c r="GX35" s="84"/>
      <c r="GY35" s="84"/>
      <c r="GZ35" s="85"/>
      <c r="HA35" s="85"/>
      <c r="HB35" s="84"/>
      <c r="HC35" s="84"/>
      <c r="HD35" s="85"/>
      <c r="HE35" s="82"/>
      <c r="HF35" s="83"/>
      <c r="HG35" s="83"/>
      <c r="HH35" s="84"/>
      <c r="HI35" s="84"/>
      <c r="HJ35" s="84"/>
      <c r="HK35" s="84"/>
      <c r="HL35" s="84"/>
      <c r="HM35" s="84"/>
      <c r="HN35" s="84"/>
      <c r="HO35" s="84"/>
      <c r="HP35" s="85"/>
      <c r="HQ35" s="85"/>
      <c r="HR35" s="84"/>
      <c r="HS35" s="84"/>
      <c r="HT35" s="85"/>
      <c r="HU35" s="82"/>
      <c r="HV35" s="83"/>
      <c r="HW35" s="83"/>
      <c r="HX35" s="84"/>
      <c r="HY35" s="84"/>
      <c r="HZ35" s="84"/>
      <c r="IA35" s="84"/>
      <c r="IB35" s="84"/>
      <c r="IC35" s="84"/>
      <c r="ID35" s="84"/>
      <c r="IE35" s="84"/>
      <c r="IF35" s="85"/>
      <c r="IG35" s="85"/>
      <c r="IH35" s="84"/>
      <c r="II35" s="84"/>
      <c r="IJ35" s="85"/>
      <c r="IK35" s="82"/>
      <c r="IL35" s="83"/>
      <c r="IM35" s="83"/>
      <c r="IN35" s="84"/>
      <c r="IO35" s="84"/>
      <c r="IP35" s="84"/>
      <c r="IQ35" s="84"/>
      <c r="IR35" s="84"/>
      <c r="IS35" s="84"/>
      <c r="IT35" s="84"/>
      <c r="IU35" s="84"/>
      <c r="IV35" s="85"/>
    </row>
    <row r="36" spans="1:256" s="28" customFormat="1" ht="16.5" customHeight="1">
      <c r="A36" s="3722" t="s">
        <v>330</v>
      </c>
      <c r="B36" s="3723" t="s">
        <v>331</v>
      </c>
      <c r="C36" s="3723" t="s">
        <v>332</v>
      </c>
      <c r="D36" s="3350">
        <v>1</v>
      </c>
      <c r="E36" s="3351"/>
      <c r="F36" s="3350"/>
      <c r="G36" s="3427"/>
      <c r="H36" s="3427">
        <v>1</v>
      </c>
      <c r="I36" s="3427"/>
      <c r="J36" s="3427">
        <v>1</v>
      </c>
      <c r="K36" s="3427"/>
      <c r="L36" s="3427"/>
      <c r="M36" s="3427"/>
      <c r="N36" s="3427"/>
      <c r="O36" s="3427"/>
      <c r="P36" s="3427">
        <v>1</v>
      </c>
      <c r="Q36" s="3351"/>
      <c r="R36" s="3710">
        <f>IF($T36=1,"-",D36)</f>
        <v>1</v>
      </c>
      <c r="S36" s="3711">
        <f>IF($W36=1,"-",E36)</f>
        <v>0</v>
      </c>
      <c r="T36" s="3712" t="str">
        <f>IF(D36+E36=2,1,"-")</f>
        <v>-</v>
      </c>
      <c r="U36" s="890"/>
      <c r="V36" s="83"/>
      <c r="W36" s="83"/>
      <c r="X36" s="84"/>
      <c r="Y36" s="84"/>
      <c r="Z36" s="84"/>
      <c r="AA36" s="84"/>
      <c r="AB36" s="84"/>
      <c r="AC36" s="84"/>
      <c r="AD36" s="84"/>
      <c r="AE36" s="84"/>
      <c r="AF36" s="85"/>
      <c r="AG36" s="85"/>
      <c r="AH36" s="84"/>
      <c r="AI36" s="84"/>
      <c r="AJ36" s="85"/>
      <c r="AK36" s="890"/>
      <c r="AL36" s="83"/>
      <c r="AM36" s="83"/>
      <c r="AN36" s="84"/>
      <c r="AO36" s="84"/>
      <c r="AP36" s="84"/>
      <c r="AQ36" s="84"/>
      <c r="AR36" s="84"/>
      <c r="AS36" s="84"/>
      <c r="AT36" s="84"/>
      <c r="AU36" s="84"/>
      <c r="AV36" s="85"/>
      <c r="AW36" s="85"/>
      <c r="AX36" s="84"/>
      <c r="AY36" s="84"/>
      <c r="AZ36" s="85"/>
      <c r="BA36" s="82"/>
      <c r="BB36" s="83"/>
      <c r="BC36" s="83"/>
      <c r="BD36" s="84"/>
      <c r="BE36" s="84"/>
      <c r="BF36" s="84"/>
      <c r="BG36" s="84"/>
      <c r="BH36" s="84"/>
      <c r="BI36" s="84"/>
      <c r="BJ36" s="84"/>
      <c r="BK36" s="84"/>
      <c r="BL36" s="85"/>
      <c r="BM36" s="85"/>
      <c r="BN36" s="84"/>
      <c r="BO36" s="84"/>
      <c r="BP36" s="85"/>
      <c r="BQ36" s="82"/>
      <c r="BR36" s="83"/>
      <c r="BS36" s="83"/>
      <c r="BT36" s="84"/>
      <c r="BU36" s="84"/>
      <c r="BV36" s="84"/>
      <c r="BW36" s="84"/>
      <c r="BX36" s="84"/>
      <c r="BY36" s="84"/>
      <c r="BZ36" s="84"/>
      <c r="CA36" s="84"/>
      <c r="CB36" s="85"/>
      <c r="CC36" s="85"/>
      <c r="CD36" s="84"/>
      <c r="CE36" s="84"/>
      <c r="CF36" s="85"/>
      <c r="CG36" s="82"/>
      <c r="CH36" s="83"/>
      <c r="CI36" s="83"/>
      <c r="CJ36" s="84"/>
      <c r="CK36" s="84"/>
      <c r="CL36" s="84"/>
      <c r="CM36" s="84"/>
      <c r="CN36" s="84"/>
      <c r="CO36" s="84"/>
      <c r="CP36" s="84"/>
      <c r="CQ36" s="84"/>
      <c r="CR36" s="85"/>
      <c r="CS36" s="85"/>
      <c r="CT36" s="84"/>
      <c r="CU36" s="84"/>
      <c r="CV36" s="85"/>
      <c r="CW36" s="82"/>
      <c r="CX36" s="83"/>
      <c r="CY36" s="83"/>
      <c r="CZ36" s="84"/>
      <c r="DA36" s="84"/>
      <c r="DB36" s="84"/>
      <c r="DC36" s="84"/>
      <c r="DD36" s="84"/>
      <c r="DE36" s="84"/>
      <c r="DF36" s="84"/>
      <c r="DG36" s="84"/>
      <c r="DH36" s="85"/>
      <c r="DI36" s="85"/>
      <c r="DJ36" s="84"/>
      <c r="DK36" s="84"/>
      <c r="DL36" s="85"/>
      <c r="DM36" s="82"/>
      <c r="DN36" s="83"/>
      <c r="DO36" s="83"/>
      <c r="DP36" s="84"/>
      <c r="DQ36" s="84"/>
      <c r="DR36" s="84"/>
      <c r="DS36" s="84"/>
      <c r="DT36" s="84"/>
      <c r="DU36" s="84"/>
      <c r="DV36" s="84"/>
      <c r="DW36" s="84"/>
      <c r="DX36" s="85"/>
      <c r="DY36" s="85"/>
      <c r="DZ36" s="84"/>
      <c r="EA36" s="84"/>
      <c r="EB36" s="85"/>
      <c r="EC36" s="82"/>
      <c r="ED36" s="83"/>
      <c r="EE36" s="83"/>
      <c r="EF36" s="84"/>
      <c r="EG36" s="84"/>
      <c r="EH36" s="84"/>
      <c r="EI36" s="84"/>
      <c r="EJ36" s="84"/>
      <c r="EK36" s="84"/>
      <c r="EL36" s="84"/>
      <c r="EM36" s="84"/>
      <c r="EN36" s="85"/>
      <c r="EO36" s="85"/>
      <c r="EP36" s="84"/>
      <c r="EQ36" s="84"/>
      <c r="ER36" s="85"/>
      <c r="ES36" s="82"/>
      <c r="ET36" s="83"/>
      <c r="EU36" s="83"/>
      <c r="EV36" s="84"/>
      <c r="EW36" s="84"/>
      <c r="EX36" s="84"/>
      <c r="EY36" s="84"/>
      <c r="EZ36" s="84"/>
      <c r="FA36" s="84"/>
      <c r="FB36" s="84"/>
      <c r="FC36" s="84"/>
      <c r="FD36" s="85"/>
      <c r="FE36" s="85"/>
      <c r="FF36" s="84"/>
      <c r="FG36" s="84"/>
      <c r="FH36" s="85"/>
      <c r="FI36" s="82"/>
      <c r="FJ36" s="83"/>
      <c r="FK36" s="83"/>
      <c r="FL36" s="84"/>
      <c r="FM36" s="84"/>
      <c r="FN36" s="84"/>
      <c r="FO36" s="84"/>
      <c r="FP36" s="84"/>
      <c r="FQ36" s="84"/>
      <c r="FR36" s="84"/>
      <c r="FS36" s="84"/>
      <c r="FT36" s="85"/>
      <c r="FU36" s="85"/>
      <c r="FV36" s="84"/>
      <c r="FW36" s="84"/>
      <c r="FX36" s="85"/>
      <c r="FY36" s="82"/>
      <c r="FZ36" s="83"/>
      <c r="GA36" s="83"/>
      <c r="GB36" s="84"/>
      <c r="GC36" s="84"/>
      <c r="GD36" s="84"/>
      <c r="GE36" s="84"/>
      <c r="GF36" s="84"/>
      <c r="GG36" s="84"/>
      <c r="GH36" s="84"/>
      <c r="GI36" s="84"/>
      <c r="GJ36" s="85"/>
      <c r="GK36" s="85"/>
      <c r="GL36" s="84"/>
      <c r="GM36" s="84"/>
      <c r="GN36" s="85"/>
      <c r="GO36" s="82"/>
      <c r="GP36" s="83"/>
      <c r="GQ36" s="83"/>
      <c r="GR36" s="84"/>
      <c r="GS36" s="84"/>
      <c r="GT36" s="84"/>
      <c r="GU36" s="84"/>
      <c r="GV36" s="84"/>
      <c r="GW36" s="84"/>
      <c r="GX36" s="84"/>
      <c r="GY36" s="84"/>
      <c r="GZ36" s="85"/>
      <c r="HA36" s="85"/>
      <c r="HB36" s="84"/>
      <c r="HC36" s="84"/>
      <c r="HD36" s="85"/>
      <c r="HE36" s="82"/>
      <c r="HF36" s="83"/>
      <c r="HG36" s="83"/>
      <c r="HH36" s="84"/>
      <c r="HI36" s="84"/>
      <c r="HJ36" s="84"/>
      <c r="HK36" s="84"/>
      <c r="HL36" s="84"/>
      <c r="HM36" s="84"/>
      <c r="HN36" s="84"/>
      <c r="HO36" s="84"/>
      <c r="HP36" s="85"/>
      <c r="HQ36" s="85"/>
      <c r="HR36" s="84"/>
      <c r="HS36" s="84"/>
      <c r="HT36" s="85"/>
      <c r="HU36" s="82"/>
      <c r="HV36" s="83"/>
      <c r="HW36" s="83"/>
      <c r="HX36" s="84"/>
      <c r="HY36" s="84"/>
      <c r="HZ36" s="84"/>
      <c r="IA36" s="84"/>
      <c r="IB36" s="84"/>
      <c r="IC36" s="84"/>
      <c r="ID36" s="84"/>
      <c r="IE36" s="84"/>
      <c r="IF36" s="85"/>
      <c r="IG36" s="85"/>
      <c r="IH36" s="84"/>
      <c r="II36" s="84"/>
      <c r="IJ36" s="85"/>
      <c r="IK36" s="82"/>
      <c r="IL36" s="83"/>
      <c r="IM36" s="83"/>
      <c r="IN36" s="84"/>
      <c r="IO36" s="84"/>
      <c r="IP36" s="84"/>
      <c r="IQ36" s="84"/>
      <c r="IR36" s="84"/>
      <c r="IS36" s="84"/>
      <c r="IT36" s="84"/>
      <c r="IU36" s="84"/>
      <c r="IV36" s="85"/>
    </row>
    <row r="37" spans="1:256" s="86" customFormat="1" ht="16.5" customHeight="1" thickBot="1">
      <c r="A37" s="3713" t="s">
        <v>277</v>
      </c>
      <c r="B37" s="3714"/>
      <c r="C37" s="3714"/>
      <c r="D37" s="3725">
        <f t="shared" ref="D37:T37" si="7">SUM(D35:D36)</f>
        <v>2</v>
      </c>
      <c r="E37" s="3726">
        <f t="shared" si="7"/>
        <v>1</v>
      </c>
      <c r="F37" s="3725">
        <f t="shared" si="7"/>
        <v>0</v>
      </c>
      <c r="G37" s="3727">
        <f t="shared" si="7"/>
        <v>0</v>
      </c>
      <c r="H37" s="3727">
        <f t="shared" si="7"/>
        <v>2</v>
      </c>
      <c r="I37" s="3727">
        <f t="shared" si="7"/>
        <v>1</v>
      </c>
      <c r="J37" s="3727">
        <f t="shared" si="7"/>
        <v>2</v>
      </c>
      <c r="K37" s="3727">
        <f t="shared" si="7"/>
        <v>1</v>
      </c>
      <c r="L37" s="3727">
        <f t="shared" si="7"/>
        <v>0</v>
      </c>
      <c r="M37" s="3727">
        <f t="shared" si="7"/>
        <v>0</v>
      </c>
      <c r="N37" s="3727">
        <f t="shared" si="7"/>
        <v>0</v>
      </c>
      <c r="O37" s="3727">
        <f t="shared" si="7"/>
        <v>0</v>
      </c>
      <c r="P37" s="3727">
        <f t="shared" si="7"/>
        <v>2</v>
      </c>
      <c r="Q37" s="3336">
        <f t="shared" si="7"/>
        <v>1</v>
      </c>
      <c r="R37" s="3719">
        <f t="shared" si="7"/>
        <v>1</v>
      </c>
      <c r="S37" s="3720">
        <f t="shared" si="7"/>
        <v>0</v>
      </c>
      <c r="T37" s="3721">
        <f t="shared" si="7"/>
        <v>1</v>
      </c>
    </row>
    <row r="38" spans="1:256" s="25" customFormat="1" ht="9.75" customHeight="1" thickTop="1" thickBot="1">
      <c r="A38" s="1064"/>
      <c r="B38" s="652"/>
      <c r="C38" s="652"/>
      <c r="D38" s="714"/>
      <c r="E38" s="714"/>
      <c r="F38" s="715"/>
      <c r="G38" s="715"/>
      <c r="H38" s="715"/>
      <c r="I38" s="715"/>
      <c r="J38" s="715"/>
      <c r="K38" s="715"/>
      <c r="L38" s="715"/>
      <c r="M38" s="715"/>
      <c r="N38" s="715"/>
      <c r="O38" s="715"/>
      <c r="P38" s="715"/>
      <c r="Q38" s="1230"/>
      <c r="R38" s="716"/>
      <c r="S38" s="716"/>
      <c r="T38" s="716"/>
    </row>
    <row r="39" spans="1:256" s="86" customFormat="1" ht="16.5" customHeight="1" thickBot="1">
      <c r="A39" s="2411" t="s">
        <v>333</v>
      </c>
      <c r="B39" s="2412"/>
      <c r="C39" s="2412"/>
      <c r="D39" s="1442"/>
      <c r="E39" s="1442"/>
      <c r="F39" s="1442"/>
      <c r="G39" s="1442"/>
      <c r="H39" s="1442"/>
      <c r="I39" s="1442"/>
      <c r="J39" s="1442"/>
      <c r="K39" s="1442"/>
      <c r="L39" s="1442"/>
      <c r="M39" s="1442"/>
      <c r="N39" s="1442"/>
      <c r="O39" s="1442"/>
      <c r="P39" s="1442"/>
      <c r="Q39" s="2413"/>
      <c r="R39" s="1442"/>
      <c r="S39" s="1442"/>
      <c r="T39" s="2413"/>
    </row>
    <row r="40" spans="1:256" s="28" customFormat="1" ht="13.5" customHeight="1">
      <c r="A40" s="3722" t="s">
        <v>334</v>
      </c>
      <c r="B40" s="3723" t="s">
        <v>335</v>
      </c>
      <c r="C40" s="3723" t="s">
        <v>336</v>
      </c>
      <c r="D40" s="3728"/>
      <c r="E40" s="3729">
        <v>1</v>
      </c>
      <c r="F40" s="3728"/>
      <c r="G40" s="3625"/>
      <c r="H40" s="3625"/>
      <c r="I40" s="3625">
        <v>1</v>
      </c>
      <c r="J40" s="3625"/>
      <c r="K40" s="3625">
        <v>1</v>
      </c>
      <c r="L40" s="3625"/>
      <c r="M40" s="3625"/>
      <c r="N40" s="3625"/>
      <c r="O40" s="3625"/>
      <c r="P40" s="3625"/>
      <c r="Q40" s="3729">
        <v>1</v>
      </c>
      <c r="R40" s="3710">
        <f>IF($T40=1,"-",D40)</f>
        <v>0</v>
      </c>
      <c r="S40" s="3711">
        <f>IF($T40=1,"-",E40)</f>
        <v>1</v>
      </c>
      <c r="T40" s="3712" t="str">
        <f>IF(D40+E40=2,1,"-")</f>
        <v>-</v>
      </c>
      <c r="U40" s="890"/>
      <c r="V40" s="83"/>
      <c r="W40" s="83"/>
      <c r="X40" s="84"/>
      <c r="Y40" s="84"/>
      <c r="Z40" s="84"/>
      <c r="AA40" s="84"/>
      <c r="AB40" s="84"/>
      <c r="AC40" s="84"/>
      <c r="AD40" s="84"/>
      <c r="AE40" s="84"/>
      <c r="AF40" s="85"/>
      <c r="AG40" s="85"/>
      <c r="AH40" s="84"/>
      <c r="AI40" s="84"/>
      <c r="AJ40" s="85"/>
      <c r="AK40" s="890"/>
      <c r="AL40" s="83"/>
      <c r="AM40" s="83"/>
      <c r="AN40" s="84"/>
      <c r="AO40" s="84"/>
      <c r="AP40" s="84"/>
      <c r="AQ40" s="84"/>
      <c r="AR40" s="84"/>
      <c r="AS40" s="84"/>
      <c r="AT40" s="84"/>
      <c r="AU40" s="84"/>
      <c r="AV40" s="85"/>
      <c r="AW40" s="85"/>
      <c r="AX40" s="84"/>
      <c r="AY40" s="84"/>
      <c r="AZ40" s="85"/>
      <c r="BA40" s="82"/>
      <c r="BB40" s="83"/>
      <c r="BC40" s="83"/>
      <c r="BD40" s="84"/>
      <c r="BE40" s="84"/>
      <c r="BF40" s="84"/>
      <c r="BG40" s="84"/>
      <c r="BH40" s="84"/>
      <c r="BI40" s="84"/>
      <c r="BJ40" s="84"/>
      <c r="BK40" s="84"/>
      <c r="BL40" s="85"/>
      <c r="BM40" s="85"/>
      <c r="BN40" s="84"/>
      <c r="BO40" s="84"/>
      <c r="BP40" s="85"/>
      <c r="BQ40" s="82"/>
      <c r="BR40" s="83"/>
      <c r="BS40" s="83"/>
      <c r="BT40" s="84"/>
      <c r="BU40" s="84"/>
      <c r="BV40" s="84"/>
      <c r="BW40" s="84"/>
      <c r="BX40" s="84"/>
      <c r="BY40" s="84"/>
      <c r="BZ40" s="84"/>
      <c r="CA40" s="84"/>
      <c r="CB40" s="85"/>
      <c r="CC40" s="85"/>
      <c r="CD40" s="84"/>
      <c r="CE40" s="84"/>
      <c r="CF40" s="85"/>
      <c r="CG40" s="82"/>
      <c r="CH40" s="83"/>
      <c r="CI40" s="83"/>
      <c r="CJ40" s="84"/>
      <c r="CK40" s="84"/>
      <c r="CL40" s="84"/>
      <c r="CM40" s="84"/>
      <c r="CN40" s="84"/>
      <c r="CO40" s="84"/>
      <c r="CP40" s="84"/>
      <c r="CQ40" s="84"/>
      <c r="CR40" s="85"/>
      <c r="CS40" s="85"/>
      <c r="CT40" s="84"/>
      <c r="CU40" s="84"/>
      <c r="CV40" s="85"/>
      <c r="CW40" s="82"/>
      <c r="CX40" s="83"/>
      <c r="CY40" s="83"/>
      <c r="CZ40" s="84"/>
      <c r="DA40" s="84"/>
      <c r="DB40" s="84"/>
      <c r="DC40" s="84"/>
      <c r="DD40" s="84"/>
      <c r="DE40" s="84"/>
      <c r="DF40" s="84"/>
      <c r="DG40" s="84"/>
      <c r="DH40" s="85"/>
      <c r="DI40" s="85"/>
      <c r="DJ40" s="84"/>
      <c r="DK40" s="84"/>
      <c r="DL40" s="85"/>
      <c r="DM40" s="82"/>
      <c r="DN40" s="83"/>
      <c r="DO40" s="83"/>
      <c r="DP40" s="84"/>
      <c r="DQ40" s="84"/>
      <c r="DR40" s="84"/>
      <c r="DS40" s="84"/>
      <c r="DT40" s="84"/>
      <c r="DU40" s="84"/>
      <c r="DV40" s="84"/>
      <c r="DW40" s="84"/>
      <c r="DX40" s="85"/>
      <c r="DY40" s="85"/>
      <c r="DZ40" s="84"/>
      <c r="EA40" s="84"/>
      <c r="EB40" s="85"/>
      <c r="EC40" s="82"/>
      <c r="ED40" s="83"/>
      <c r="EE40" s="83"/>
      <c r="EF40" s="84"/>
      <c r="EG40" s="84"/>
      <c r="EH40" s="84"/>
      <c r="EI40" s="84"/>
      <c r="EJ40" s="84"/>
      <c r="EK40" s="84"/>
      <c r="EL40" s="84"/>
      <c r="EM40" s="84"/>
      <c r="EN40" s="85"/>
      <c r="EO40" s="85"/>
      <c r="EP40" s="84"/>
      <c r="EQ40" s="84"/>
      <c r="ER40" s="85"/>
      <c r="ES40" s="82"/>
      <c r="ET40" s="83"/>
      <c r="EU40" s="83"/>
      <c r="EV40" s="84"/>
      <c r="EW40" s="84"/>
      <c r="EX40" s="84"/>
      <c r="EY40" s="84"/>
      <c r="EZ40" s="84"/>
      <c r="FA40" s="84"/>
      <c r="FB40" s="84"/>
      <c r="FC40" s="84"/>
      <c r="FD40" s="85"/>
      <c r="FE40" s="85"/>
      <c r="FF40" s="84"/>
      <c r="FG40" s="84"/>
      <c r="FH40" s="85"/>
      <c r="FI40" s="82"/>
      <c r="FJ40" s="83"/>
      <c r="FK40" s="83"/>
      <c r="FL40" s="84"/>
      <c r="FM40" s="84"/>
      <c r="FN40" s="84"/>
      <c r="FO40" s="84"/>
      <c r="FP40" s="84"/>
      <c r="FQ40" s="84"/>
      <c r="FR40" s="84"/>
      <c r="FS40" s="84"/>
      <c r="FT40" s="85"/>
      <c r="FU40" s="85"/>
      <c r="FV40" s="84"/>
      <c r="FW40" s="84"/>
      <c r="FX40" s="85"/>
      <c r="FY40" s="82"/>
      <c r="FZ40" s="83"/>
      <c r="GA40" s="83"/>
      <c r="GB40" s="84"/>
      <c r="GC40" s="84"/>
      <c r="GD40" s="84"/>
      <c r="GE40" s="84"/>
      <c r="GF40" s="84"/>
      <c r="GG40" s="84"/>
      <c r="GH40" s="84"/>
      <c r="GI40" s="84"/>
      <c r="GJ40" s="85"/>
      <c r="GK40" s="85"/>
      <c r="GL40" s="84"/>
      <c r="GM40" s="84"/>
      <c r="GN40" s="85"/>
      <c r="GO40" s="82"/>
      <c r="GP40" s="83"/>
      <c r="GQ40" s="83"/>
      <c r="GR40" s="84"/>
      <c r="GS40" s="84"/>
      <c r="GT40" s="84"/>
      <c r="GU40" s="84"/>
      <c r="GV40" s="84"/>
      <c r="GW40" s="84"/>
      <c r="GX40" s="84"/>
      <c r="GY40" s="84"/>
      <c r="GZ40" s="85"/>
      <c r="HA40" s="85"/>
      <c r="HB40" s="84"/>
      <c r="HC40" s="84"/>
      <c r="HD40" s="85"/>
      <c r="HE40" s="82"/>
      <c r="HF40" s="83"/>
      <c r="HG40" s="83"/>
      <c r="HH40" s="84"/>
      <c r="HI40" s="84"/>
      <c r="HJ40" s="84"/>
      <c r="HK40" s="84"/>
      <c r="HL40" s="84"/>
      <c r="HM40" s="84"/>
      <c r="HN40" s="84"/>
      <c r="HO40" s="84"/>
      <c r="HP40" s="85"/>
      <c r="HQ40" s="85"/>
      <c r="HR40" s="84"/>
      <c r="HS40" s="84"/>
      <c r="HT40" s="85"/>
      <c r="HU40" s="82"/>
      <c r="HV40" s="83"/>
      <c r="HW40" s="83"/>
      <c r="HX40" s="84"/>
      <c r="HY40" s="84"/>
      <c r="HZ40" s="84"/>
      <c r="IA40" s="84"/>
      <c r="IB40" s="84"/>
      <c r="IC40" s="84"/>
      <c r="ID40" s="84"/>
      <c r="IE40" s="84"/>
      <c r="IF40" s="85"/>
      <c r="IG40" s="85"/>
      <c r="IH40" s="84"/>
      <c r="II40" s="84"/>
      <c r="IJ40" s="85"/>
      <c r="IK40" s="82"/>
      <c r="IL40" s="83"/>
      <c r="IM40" s="83"/>
      <c r="IN40" s="84"/>
      <c r="IO40" s="84"/>
      <c r="IP40" s="84"/>
      <c r="IQ40" s="84"/>
      <c r="IR40" s="84"/>
      <c r="IS40" s="84"/>
      <c r="IT40" s="84"/>
      <c r="IU40" s="84"/>
      <c r="IV40" s="85"/>
    </row>
    <row r="41" spans="1:256" s="28" customFormat="1" ht="13.5" customHeight="1">
      <c r="A41" s="3722" t="s">
        <v>337</v>
      </c>
      <c r="B41" s="3723" t="s">
        <v>335</v>
      </c>
      <c r="C41" s="3723" t="s">
        <v>336</v>
      </c>
      <c r="D41" s="3730">
        <v>1</v>
      </c>
      <c r="E41" s="2414"/>
      <c r="F41" s="3730"/>
      <c r="G41" s="2380"/>
      <c r="H41" s="2380">
        <v>1</v>
      </c>
      <c r="I41" s="2380"/>
      <c r="J41" s="2380">
        <v>1</v>
      </c>
      <c r="K41" s="2380"/>
      <c r="L41" s="2380"/>
      <c r="M41" s="2380"/>
      <c r="N41" s="3625"/>
      <c r="O41" s="3625"/>
      <c r="P41" s="3625">
        <v>1</v>
      </c>
      <c r="Q41" s="3729"/>
      <c r="R41" s="3710">
        <f>IF($T41=1,"-",D41)</f>
        <v>1</v>
      </c>
      <c r="S41" s="3711">
        <f>IF($W41=1,"-",E41)</f>
        <v>0</v>
      </c>
      <c r="T41" s="3712" t="str">
        <f>IF(D41+E41=2,1,"-")</f>
        <v>-</v>
      </c>
      <c r="U41" s="890"/>
      <c r="V41" s="83"/>
      <c r="W41" s="83"/>
      <c r="X41" s="84"/>
      <c r="Y41" s="84"/>
      <c r="Z41" s="84"/>
      <c r="AA41" s="84"/>
      <c r="AB41" s="84"/>
      <c r="AC41" s="84"/>
      <c r="AD41" s="84"/>
      <c r="AE41" s="84"/>
      <c r="AF41" s="85"/>
      <c r="AG41" s="85"/>
      <c r="AH41" s="84"/>
      <c r="AI41" s="84"/>
      <c r="AJ41" s="85"/>
      <c r="AK41" s="890"/>
      <c r="AL41" s="83"/>
      <c r="AM41" s="83"/>
      <c r="AN41" s="84"/>
      <c r="AO41" s="84"/>
      <c r="AP41" s="84"/>
      <c r="AQ41" s="84"/>
      <c r="AR41" s="84"/>
      <c r="AS41" s="84"/>
      <c r="AT41" s="84"/>
      <c r="AU41" s="84"/>
      <c r="AV41" s="85"/>
      <c r="AW41" s="85"/>
      <c r="AX41" s="84"/>
      <c r="AY41" s="84"/>
      <c r="AZ41" s="85"/>
      <c r="BA41" s="82"/>
      <c r="BB41" s="83"/>
      <c r="BC41" s="83"/>
      <c r="BD41" s="84"/>
      <c r="BE41" s="84"/>
      <c r="BF41" s="84"/>
      <c r="BG41" s="84"/>
      <c r="BH41" s="84"/>
      <c r="BI41" s="84"/>
      <c r="BJ41" s="84"/>
      <c r="BK41" s="84"/>
      <c r="BL41" s="85"/>
      <c r="BM41" s="85"/>
      <c r="BN41" s="84"/>
      <c r="BO41" s="84"/>
      <c r="BP41" s="85"/>
      <c r="BQ41" s="82"/>
      <c r="BR41" s="83"/>
      <c r="BS41" s="83"/>
      <c r="BT41" s="84"/>
      <c r="BU41" s="84"/>
      <c r="BV41" s="84"/>
      <c r="BW41" s="84"/>
      <c r="BX41" s="84"/>
      <c r="BY41" s="84"/>
      <c r="BZ41" s="84"/>
      <c r="CA41" s="84"/>
      <c r="CB41" s="85"/>
      <c r="CC41" s="85"/>
      <c r="CD41" s="84"/>
      <c r="CE41" s="84"/>
      <c r="CF41" s="85"/>
      <c r="CG41" s="82"/>
      <c r="CH41" s="83"/>
      <c r="CI41" s="83"/>
      <c r="CJ41" s="84"/>
      <c r="CK41" s="84"/>
      <c r="CL41" s="84"/>
      <c r="CM41" s="84"/>
      <c r="CN41" s="84"/>
      <c r="CO41" s="84"/>
      <c r="CP41" s="84"/>
      <c r="CQ41" s="84"/>
      <c r="CR41" s="85"/>
      <c r="CS41" s="85"/>
      <c r="CT41" s="84"/>
      <c r="CU41" s="84"/>
      <c r="CV41" s="85"/>
      <c r="CW41" s="82"/>
      <c r="CX41" s="83"/>
      <c r="CY41" s="83"/>
      <c r="CZ41" s="84"/>
      <c r="DA41" s="84"/>
      <c r="DB41" s="84"/>
      <c r="DC41" s="84"/>
      <c r="DD41" s="84"/>
      <c r="DE41" s="84"/>
      <c r="DF41" s="84"/>
      <c r="DG41" s="84"/>
      <c r="DH41" s="85"/>
      <c r="DI41" s="85"/>
      <c r="DJ41" s="84"/>
      <c r="DK41" s="84"/>
      <c r="DL41" s="85"/>
      <c r="DM41" s="82"/>
      <c r="DN41" s="83"/>
      <c r="DO41" s="83"/>
      <c r="DP41" s="84"/>
      <c r="DQ41" s="84"/>
      <c r="DR41" s="84"/>
      <c r="DS41" s="84"/>
      <c r="DT41" s="84"/>
      <c r="DU41" s="84"/>
      <c r="DV41" s="84"/>
      <c r="DW41" s="84"/>
      <c r="DX41" s="85"/>
      <c r="DY41" s="85"/>
      <c r="DZ41" s="84"/>
      <c r="EA41" s="84"/>
      <c r="EB41" s="85"/>
      <c r="EC41" s="82"/>
      <c r="ED41" s="83"/>
      <c r="EE41" s="83"/>
      <c r="EF41" s="84"/>
      <c r="EG41" s="84"/>
      <c r="EH41" s="84"/>
      <c r="EI41" s="84"/>
      <c r="EJ41" s="84"/>
      <c r="EK41" s="84"/>
      <c r="EL41" s="84"/>
      <c r="EM41" s="84"/>
      <c r="EN41" s="85"/>
      <c r="EO41" s="85"/>
      <c r="EP41" s="84"/>
      <c r="EQ41" s="84"/>
      <c r="ER41" s="85"/>
      <c r="ES41" s="82"/>
      <c r="ET41" s="83"/>
      <c r="EU41" s="83"/>
      <c r="EV41" s="84"/>
      <c r="EW41" s="84"/>
      <c r="EX41" s="84"/>
      <c r="EY41" s="84"/>
      <c r="EZ41" s="84"/>
      <c r="FA41" s="84"/>
      <c r="FB41" s="84"/>
      <c r="FC41" s="84"/>
      <c r="FD41" s="85"/>
      <c r="FE41" s="85"/>
      <c r="FF41" s="84"/>
      <c r="FG41" s="84"/>
      <c r="FH41" s="85"/>
      <c r="FI41" s="82"/>
      <c r="FJ41" s="83"/>
      <c r="FK41" s="83"/>
      <c r="FL41" s="84"/>
      <c r="FM41" s="84"/>
      <c r="FN41" s="84"/>
      <c r="FO41" s="84"/>
      <c r="FP41" s="84"/>
      <c r="FQ41" s="84"/>
      <c r="FR41" s="84"/>
      <c r="FS41" s="84"/>
      <c r="FT41" s="85"/>
      <c r="FU41" s="85"/>
      <c r="FV41" s="84"/>
      <c r="FW41" s="84"/>
      <c r="FX41" s="85"/>
      <c r="FY41" s="82"/>
      <c r="FZ41" s="83"/>
      <c r="GA41" s="83"/>
      <c r="GB41" s="84"/>
      <c r="GC41" s="84"/>
      <c r="GD41" s="84"/>
      <c r="GE41" s="84"/>
      <c r="GF41" s="84"/>
      <c r="GG41" s="84"/>
      <c r="GH41" s="84"/>
      <c r="GI41" s="84"/>
      <c r="GJ41" s="85"/>
      <c r="GK41" s="85"/>
      <c r="GL41" s="84"/>
      <c r="GM41" s="84"/>
      <c r="GN41" s="85"/>
      <c r="GO41" s="82"/>
      <c r="GP41" s="83"/>
      <c r="GQ41" s="83"/>
      <c r="GR41" s="84"/>
      <c r="GS41" s="84"/>
      <c r="GT41" s="84"/>
      <c r="GU41" s="84"/>
      <c r="GV41" s="84"/>
      <c r="GW41" s="84"/>
      <c r="GX41" s="84"/>
      <c r="GY41" s="84"/>
      <c r="GZ41" s="85"/>
      <c r="HA41" s="85"/>
      <c r="HB41" s="84"/>
      <c r="HC41" s="84"/>
      <c r="HD41" s="85"/>
      <c r="HE41" s="82"/>
      <c r="HF41" s="83"/>
      <c r="HG41" s="83"/>
      <c r="HH41" s="84"/>
      <c r="HI41" s="84"/>
      <c r="HJ41" s="84"/>
      <c r="HK41" s="84"/>
      <c r="HL41" s="84"/>
      <c r="HM41" s="84"/>
      <c r="HN41" s="84"/>
      <c r="HO41" s="84"/>
      <c r="HP41" s="85"/>
      <c r="HQ41" s="85"/>
      <c r="HR41" s="84"/>
      <c r="HS41" s="84"/>
      <c r="HT41" s="85"/>
      <c r="HU41" s="82"/>
      <c r="HV41" s="83"/>
      <c r="HW41" s="83"/>
      <c r="HX41" s="84"/>
      <c r="HY41" s="84"/>
      <c r="HZ41" s="84"/>
      <c r="IA41" s="84"/>
      <c r="IB41" s="84"/>
      <c r="IC41" s="84"/>
      <c r="ID41" s="84"/>
      <c r="IE41" s="84"/>
      <c r="IF41" s="85"/>
      <c r="IG41" s="85"/>
      <c r="IH41" s="84"/>
      <c r="II41" s="84"/>
      <c r="IJ41" s="85"/>
      <c r="IK41" s="82"/>
      <c r="IL41" s="83"/>
      <c r="IM41" s="83"/>
      <c r="IN41" s="84"/>
      <c r="IO41" s="84"/>
      <c r="IP41" s="84"/>
      <c r="IQ41" s="84"/>
      <c r="IR41" s="84"/>
      <c r="IS41" s="84"/>
      <c r="IT41" s="84"/>
      <c r="IU41" s="84"/>
      <c r="IV41" s="85"/>
    </row>
    <row r="42" spans="1:256" s="81" customFormat="1" ht="16.5" customHeight="1" thickBot="1">
      <c r="A42" s="3713" t="s">
        <v>277</v>
      </c>
      <c r="B42" s="3714"/>
      <c r="C42" s="3714"/>
      <c r="D42" s="3725">
        <f t="shared" ref="D42:T42" si="8">SUM(D40:D41)</f>
        <v>1</v>
      </c>
      <c r="E42" s="3726">
        <f t="shared" si="8"/>
        <v>1</v>
      </c>
      <c r="F42" s="3725">
        <f t="shared" si="8"/>
        <v>0</v>
      </c>
      <c r="G42" s="3727">
        <f t="shared" si="8"/>
        <v>0</v>
      </c>
      <c r="H42" s="3727">
        <f t="shared" si="8"/>
        <v>1</v>
      </c>
      <c r="I42" s="3727">
        <f t="shared" si="8"/>
        <v>1</v>
      </c>
      <c r="J42" s="3727">
        <f t="shared" si="8"/>
        <v>1</v>
      </c>
      <c r="K42" s="3727">
        <f t="shared" si="8"/>
        <v>1</v>
      </c>
      <c r="L42" s="3727">
        <f t="shared" si="8"/>
        <v>0</v>
      </c>
      <c r="M42" s="3727">
        <f t="shared" si="8"/>
        <v>0</v>
      </c>
      <c r="N42" s="3727">
        <f t="shared" si="8"/>
        <v>0</v>
      </c>
      <c r="O42" s="3727">
        <f t="shared" si="8"/>
        <v>0</v>
      </c>
      <c r="P42" s="3727">
        <f t="shared" si="8"/>
        <v>1</v>
      </c>
      <c r="Q42" s="3336">
        <f t="shared" si="8"/>
        <v>1</v>
      </c>
      <c r="R42" s="3719">
        <f t="shared" si="8"/>
        <v>1</v>
      </c>
      <c r="S42" s="3720">
        <f t="shared" si="8"/>
        <v>1</v>
      </c>
      <c r="T42" s="3721">
        <f t="shared" si="8"/>
        <v>0</v>
      </c>
    </row>
    <row r="43" spans="1:256" s="87" customFormat="1" ht="16.5" customHeight="1" thickTop="1" thickBot="1">
      <c r="A43" s="1249" t="s">
        <v>338</v>
      </c>
      <c r="B43" s="1250"/>
      <c r="C43" s="1250"/>
      <c r="D43" s="1251">
        <f t="shared" ref="D43:T43" si="9">+D42+D37+D32+D27+D11</f>
        <v>18</v>
      </c>
      <c r="E43" s="1252">
        <f t="shared" si="9"/>
        <v>5</v>
      </c>
      <c r="F43" s="1251">
        <f t="shared" si="9"/>
        <v>1</v>
      </c>
      <c r="G43" s="1253">
        <f t="shared" si="9"/>
        <v>1</v>
      </c>
      <c r="H43" s="1253">
        <f t="shared" si="9"/>
        <v>18</v>
      </c>
      <c r="I43" s="1253">
        <f t="shared" si="9"/>
        <v>5</v>
      </c>
      <c r="J43" s="1253">
        <f t="shared" si="9"/>
        <v>18</v>
      </c>
      <c r="K43" s="1253">
        <f t="shared" si="9"/>
        <v>5</v>
      </c>
      <c r="L43" s="1253">
        <f t="shared" si="9"/>
        <v>0</v>
      </c>
      <c r="M43" s="1253">
        <f t="shared" si="9"/>
        <v>0</v>
      </c>
      <c r="N43" s="1253">
        <f t="shared" si="9"/>
        <v>0</v>
      </c>
      <c r="O43" s="1253">
        <f t="shared" si="9"/>
        <v>0</v>
      </c>
      <c r="P43" s="1253">
        <f t="shared" si="9"/>
        <v>18</v>
      </c>
      <c r="Q43" s="3731">
        <f t="shared" si="9"/>
        <v>5</v>
      </c>
      <c r="R43" s="3719">
        <f t="shared" si="9"/>
        <v>15</v>
      </c>
      <c r="S43" s="3720">
        <f t="shared" si="9"/>
        <v>2</v>
      </c>
      <c r="T43" s="3721">
        <f t="shared" si="9"/>
        <v>3</v>
      </c>
      <c r="U43" s="81"/>
      <c r="V43" s="736">
        <f>R43+S43+(T43*2)</f>
        <v>23</v>
      </c>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row>
    <row r="44" spans="1:256" s="59" customFormat="1" ht="29.25" customHeight="1" thickTop="1" thickBot="1">
      <c r="A44" s="88"/>
      <c r="B44" s="1162"/>
      <c r="C44" s="1162"/>
      <c r="D44" s="89" t="s">
        <v>339</v>
      </c>
      <c r="E44" s="2415">
        <f>D43+E43</f>
        <v>23</v>
      </c>
      <c r="F44" s="90"/>
      <c r="G44" s="90"/>
      <c r="H44" s="90"/>
      <c r="I44" s="90"/>
      <c r="J44" s="90"/>
      <c r="K44" s="90"/>
      <c r="L44" s="90"/>
      <c r="M44" s="90"/>
      <c r="N44" s="90"/>
      <c r="O44" s="90"/>
      <c r="P44" s="90"/>
      <c r="Q44" s="91"/>
      <c r="R44" s="92"/>
      <c r="S44" s="93"/>
      <c r="T44" s="94" t="s">
        <v>340</v>
      </c>
    </row>
    <row r="45" spans="1:256" s="65" customFormat="1" ht="11.25">
      <c r="A45" s="95"/>
      <c r="R45" s="96"/>
      <c r="S45" s="96"/>
      <c r="T45" s="96"/>
      <c r="U45" s="97"/>
    </row>
    <row r="46" spans="1:256" s="34" customFormat="1">
      <c r="R46" s="54"/>
      <c r="S46" s="54"/>
    </row>
    <row r="47" spans="1:256" s="34" customFormat="1">
      <c r="R47" s="54"/>
      <c r="S47" s="54"/>
    </row>
  </sheetData>
  <mergeCells count="10">
    <mergeCell ref="F6:Q6"/>
    <mergeCell ref="R6:T6"/>
    <mergeCell ref="D7:E7"/>
    <mergeCell ref="F7:G7"/>
    <mergeCell ref="H7:I7"/>
    <mergeCell ref="J7:K7"/>
    <mergeCell ref="L7:M7"/>
    <mergeCell ref="N7:O7"/>
    <mergeCell ref="P7:Q7"/>
    <mergeCell ref="R7:T7"/>
  </mergeCells>
  <conditionalFormatting sqref="V43">
    <cfRule type="cellIs" dxfId="29" priority="1" operator="equal">
      <formula>24</formula>
    </cfRule>
  </conditionalFormatting>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FF"/>
    <pageSetUpPr fitToPage="1"/>
  </sheetPr>
  <dimension ref="A1:IX1472"/>
  <sheetViews>
    <sheetView view="pageBreakPreview" zoomScaleNormal="150" zoomScaleSheetLayoutView="100" zoomScalePageLayoutView="150" workbookViewId="0">
      <pane xSplit="1" ySplit="8" topLeftCell="C36" activePane="bottomRight" state="frozen"/>
      <selection pane="bottomRight" activeCell="W46" sqref="W45:W46"/>
      <selection pane="bottomLeft" activeCell="B23" sqref="B23"/>
      <selection pane="topRight" activeCell="B23" sqref="B23"/>
    </sheetView>
  </sheetViews>
  <sheetFormatPr defaultColWidth="9.140625" defaultRowHeight="12.75"/>
  <cols>
    <col min="1" max="1" width="32.5703125" style="34" customWidth="1"/>
    <col min="2" max="14" width="4.85546875" style="34" customWidth="1"/>
    <col min="15" max="15" width="5.5703125" style="34" customWidth="1"/>
    <col min="16" max="17" width="3.5703125" style="34" customWidth="1"/>
    <col min="18" max="18" width="6.42578125" style="100" customWidth="1"/>
    <col min="19" max="19" width="7" style="100" customWidth="1"/>
    <col min="20" max="20" width="6.85546875" style="100" customWidth="1"/>
    <col min="21" max="21" width="6.42578125" style="100" customWidth="1"/>
    <col min="22" max="22" width="8.42578125" style="100" customWidth="1"/>
    <col min="23" max="23" width="6.42578125" style="33" bestFit="1" customWidth="1"/>
    <col min="24" max="24" width="6" style="33" customWidth="1"/>
    <col min="25" max="25" width="6.85546875" style="33" customWidth="1"/>
    <col min="26" max="26" width="5.42578125" style="33" customWidth="1"/>
    <col min="27" max="29" width="5" style="33" hidden="1" customWidth="1"/>
    <col min="30" max="30" width="5.85546875" style="33" hidden="1" customWidth="1"/>
    <col min="31" max="31" width="5.85546875" style="102" hidden="1" customWidth="1"/>
    <col min="32" max="34" width="4.42578125" style="33" hidden="1" customWidth="1"/>
    <col min="35" max="35" width="5" style="33" hidden="1" customWidth="1"/>
    <col min="36" max="36" width="5.42578125" style="33" hidden="1" customWidth="1"/>
    <col min="37" max="16384" width="9.140625" style="34"/>
  </cols>
  <sheetData>
    <row r="1" spans="1:258" s="35" customFormat="1" ht="18" customHeight="1">
      <c r="A1" s="2354" t="s">
        <v>0</v>
      </c>
      <c r="B1" s="2355"/>
      <c r="C1" s="2355"/>
      <c r="D1" s="2355"/>
      <c r="E1" s="2355"/>
      <c r="F1" s="2355"/>
      <c r="G1" s="2355"/>
      <c r="H1" s="2355"/>
      <c r="I1" s="2253"/>
      <c r="J1" s="2355"/>
      <c r="K1" s="2253"/>
      <c r="L1" s="2355"/>
      <c r="M1" s="2355"/>
      <c r="N1" s="2355"/>
      <c r="O1" s="2355"/>
      <c r="P1" s="2355"/>
      <c r="Q1" s="2355"/>
      <c r="R1" s="2416"/>
      <c r="S1" s="2416"/>
      <c r="T1" s="2416"/>
      <c r="U1" s="2416"/>
      <c r="V1" s="2416"/>
      <c r="W1" s="2417"/>
      <c r="X1" s="2417"/>
      <c r="Y1" s="2417"/>
      <c r="Z1" s="2417"/>
      <c r="AA1" s="98"/>
      <c r="AB1" s="2417"/>
      <c r="AC1" s="2417"/>
      <c r="AD1" s="2417"/>
      <c r="AE1" s="2418"/>
      <c r="AF1" s="2418"/>
      <c r="AG1" s="2418"/>
      <c r="AH1" s="2418"/>
      <c r="AI1" s="2418"/>
      <c r="AJ1" s="2419"/>
    </row>
    <row r="2" spans="1:258" ht="18" customHeight="1" thickBot="1">
      <c r="A2" s="99"/>
      <c r="AA2" s="101"/>
      <c r="AJ2" s="2420"/>
    </row>
    <row r="3" spans="1:258" s="35" customFormat="1" ht="18" customHeight="1">
      <c r="A3" s="2421" t="s">
        <v>1</v>
      </c>
      <c r="B3" s="2253"/>
      <c r="C3" s="2253"/>
      <c r="D3" s="2253"/>
      <c r="E3" s="2253"/>
      <c r="F3" s="2253"/>
      <c r="G3" s="2253"/>
      <c r="H3" s="2253"/>
      <c r="I3" s="2253"/>
      <c r="J3" s="2253"/>
      <c r="K3" s="2253"/>
      <c r="L3" s="2253"/>
      <c r="M3" s="2253"/>
      <c r="N3" s="2253"/>
      <c r="O3" s="2253"/>
      <c r="P3" s="2253"/>
      <c r="Q3" s="2253"/>
      <c r="R3" s="2422"/>
      <c r="S3" s="2422"/>
      <c r="T3" s="2422"/>
      <c r="U3" s="2422"/>
      <c r="V3" s="2422"/>
      <c r="W3" s="2418"/>
      <c r="X3" s="2418"/>
      <c r="Y3" s="2418"/>
      <c r="Z3" s="2419"/>
      <c r="AA3" s="33"/>
      <c r="AB3" s="33"/>
      <c r="AC3" s="33"/>
      <c r="AD3" s="33"/>
      <c r="AE3" s="33"/>
      <c r="AF3" s="33"/>
      <c r="AG3" s="33"/>
      <c r="AH3" s="33"/>
      <c r="AI3" s="33"/>
      <c r="AJ3" s="2420"/>
    </row>
    <row r="4" spans="1:258" s="35" customFormat="1" ht="18" customHeight="1">
      <c r="A4" s="557" t="s">
        <v>206</v>
      </c>
      <c r="B4" s="558"/>
      <c r="C4" s="558"/>
      <c r="D4" s="558"/>
      <c r="E4" s="558"/>
      <c r="F4" s="558"/>
      <c r="G4" s="558"/>
      <c r="H4" s="558"/>
      <c r="J4" s="558"/>
      <c r="L4" s="558"/>
      <c r="M4" s="558"/>
      <c r="N4" s="558"/>
      <c r="O4" s="558"/>
      <c r="P4" s="558"/>
      <c r="Q4" s="558"/>
      <c r="R4" s="103"/>
      <c r="S4" s="103"/>
      <c r="T4" s="103"/>
      <c r="U4" s="103"/>
      <c r="V4" s="103"/>
      <c r="W4" s="5"/>
      <c r="X4" s="5"/>
      <c r="Y4" s="5"/>
      <c r="Z4" s="1254"/>
      <c r="AA4" s="5"/>
      <c r="AB4" s="5"/>
      <c r="AC4" s="5"/>
      <c r="AD4" s="5"/>
      <c r="AE4" s="33"/>
      <c r="AF4" s="33"/>
      <c r="AG4" s="33"/>
      <c r="AH4" s="33"/>
      <c r="AI4" s="33"/>
      <c r="AJ4" s="2420"/>
    </row>
    <row r="5" spans="1:258" s="104" customFormat="1" ht="18" customHeight="1" thickBot="1">
      <c r="A5" s="1227" t="s">
        <v>207</v>
      </c>
      <c r="B5" s="556"/>
      <c r="C5" s="1107" t="s">
        <v>270</v>
      </c>
      <c r="D5" s="1109"/>
      <c r="E5" s="1107"/>
      <c r="F5" s="1107"/>
      <c r="G5" s="105"/>
      <c r="H5" s="105"/>
      <c r="I5" s="105"/>
      <c r="J5" s="105"/>
      <c r="K5" s="106"/>
      <c r="L5" s="556"/>
      <c r="M5" s="556"/>
      <c r="N5" s="556"/>
      <c r="O5" s="556"/>
      <c r="P5" s="556"/>
      <c r="Q5" s="556"/>
      <c r="R5" s="107"/>
      <c r="S5" s="107"/>
      <c r="T5" s="107"/>
      <c r="U5" s="107"/>
      <c r="V5" s="107"/>
      <c r="W5" s="9"/>
      <c r="X5" s="9"/>
      <c r="Y5" s="10"/>
      <c r="Z5" s="1255"/>
      <c r="AA5" s="10"/>
      <c r="AB5" s="10"/>
      <c r="AC5" s="10"/>
      <c r="AD5" s="10"/>
      <c r="AE5" s="30"/>
      <c r="AF5" s="30"/>
      <c r="AG5" s="30"/>
      <c r="AH5" s="30"/>
      <c r="AI5" s="30"/>
      <c r="AJ5" s="2423"/>
    </row>
    <row r="6" spans="1:258" s="39" customFormat="1" ht="18" customHeight="1" thickTop="1" thickBot="1">
      <c r="A6" s="3033" t="s">
        <v>209</v>
      </c>
      <c r="B6" s="3035" t="s">
        <v>210</v>
      </c>
      <c r="C6" s="3036"/>
      <c r="D6" s="3036"/>
      <c r="E6" s="3036"/>
      <c r="F6" s="3036"/>
      <c r="G6" s="3036"/>
      <c r="H6" s="3036"/>
      <c r="I6" s="3036"/>
      <c r="J6" s="3036"/>
      <c r="K6" s="3036"/>
      <c r="L6" s="3036"/>
      <c r="M6" s="3037"/>
      <c r="N6" s="3037"/>
      <c r="O6" s="3037"/>
      <c r="P6" s="1218"/>
      <c r="Q6" s="1218"/>
      <c r="R6" s="3038" t="s">
        <v>211</v>
      </c>
      <c r="S6" s="3039"/>
      <c r="T6" s="3039"/>
      <c r="U6" s="3039"/>
      <c r="V6" s="3040"/>
      <c r="W6" s="3041" t="s">
        <v>212</v>
      </c>
      <c r="X6" s="3037"/>
      <c r="Y6" s="3045" t="s">
        <v>213</v>
      </c>
      <c r="Z6" s="3046"/>
      <c r="AA6" s="3042" t="s">
        <v>341</v>
      </c>
      <c r="AB6" s="3042"/>
      <c r="AC6" s="3042"/>
      <c r="AD6" s="3042"/>
      <c r="AE6" s="3042"/>
      <c r="AF6" s="3042"/>
      <c r="AG6" s="3042"/>
      <c r="AH6" s="3042"/>
      <c r="AI6" s="3042"/>
      <c r="AJ6" s="2424"/>
    </row>
    <row r="7" spans="1:258" s="25" customFormat="1" ht="44.25" customHeight="1" thickBot="1">
      <c r="A7" s="3034"/>
      <c r="B7" s="3732" t="s">
        <v>342</v>
      </c>
      <c r="C7" s="3733" t="s">
        <v>343</v>
      </c>
      <c r="D7" s="3733" t="s">
        <v>344</v>
      </c>
      <c r="E7" s="3733" t="s">
        <v>345</v>
      </c>
      <c r="F7" s="3733" t="s">
        <v>346</v>
      </c>
      <c r="G7" s="3733" t="s">
        <v>347</v>
      </c>
      <c r="H7" s="3733" t="s">
        <v>348</v>
      </c>
      <c r="I7" s="3733" t="s">
        <v>349</v>
      </c>
      <c r="J7" s="3733" t="s">
        <v>350</v>
      </c>
      <c r="K7" s="3734" t="s">
        <v>351</v>
      </c>
      <c r="L7" s="3734" t="s">
        <v>352</v>
      </c>
      <c r="M7" s="3735"/>
      <c r="N7" s="3734"/>
      <c r="O7" s="3734"/>
      <c r="P7" s="3734"/>
      <c r="Q7" s="3736"/>
      <c r="R7" s="3737" t="s">
        <v>217</v>
      </c>
      <c r="S7" s="3738"/>
      <c r="T7" s="3739" t="s">
        <v>218</v>
      </c>
      <c r="U7" s="3740"/>
      <c r="V7" s="3414" t="s">
        <v>41</v>
      </c>
      <c r="W7" s="3043" t="s">
        <v>219</v>
      </c>
      <c r="X7" s="3044"/>
      <c r="Y7" s="3047" t="s">
        <v>220</v>
      </c>
      <c r="Z7" s="3048"/>
      <c r="AA7" s="2973" t="s">
        <v>221</v>
      </c>
      <c r="AB7" s="2973"/>
      <c r="AC7" s="2973"/>
      <c r="AD7" s="2972" t="s">
        <v>222</v>
      </c>
      <c r="AE7" s="2973"/>
      <c r="AF7" s="2973"/>
      <c r="AG7" s="2973"/>
      <c r="AH7" s="3031" t="s">
        <v>223</v>
      </c>
      <c r="AI7" s="3032" t="s">
        <v>223</v>
      </c>
      <c r="AJ7" s="108" t="s">
        <v>224</v>
      </c>
    </row>
    <row r="8" spans="1:258" s="110" customFormat="1" ht="44.85" customHeight="1" thickTop="1" thickBot="1">
      <c r="A8" s="109" t="s">
        <v>7</v>
      </c>
      <c r="B8" s="3741" t="s">
        <v>353</v>
      </c>
      <c r="C8" s="2425">
        <v>1</v>
      </c>
      <c r="D8" s="2425">
        <v>2</v>
      </c>
      <c r="E8" s="2425">
        <v>3</v>
      </c>
      <c r="F8" s="2425">
        <v>4</v>
      </c>
      <c r="G8" s="2425">
        <v>5</v>
      </c>
      <c r="H8" s="2425">
        <v>6</v>
      </c>
      <c r="I8" s="2425">
        <v>7</v>
      </c>
      <c r="J8" s="2425">
        <v>8</v>
      </c>
      <c r="K8" s="2426">
        <v>9</v>
      </c>
      <c r="L8" s="2426">
        <v>10</v>
      </c>
      <c r="M8" s="2427">
        <v>11</v>
      </c>
      <c r="N8" s="2426">
        <v>12</v>
      </c>
      <c r="O8" s="2426">
        <v>13</v>
      </c>
      <c r="P8" s="2426"/>
      <c r="Q8" s="1110"/>
      <c r="R8" s="3742" t="s">
        <v>226</v>
      </c>
      <c r="S8" s="1111" t="s">
        <v>227</v>
      </c>
      <c r="T8" s="3742" t="s">
        <v>226</v>
      </c>
      <c r="U8" s="1111" t="s">
        <v>227</v>
      </c>
      <c r="V8" s="1112" t="s">
        <v>354</v>
      </c>
      <c r="W8" s="3743" t="s">
        <v>15</v>
      </c>
      <c r="X8" s="2428" t="s">
        <v>16</v>
      </c>
      <c r="Y8" s="2130" t="s">
        <v>15</v>
      </c>
      <c r="Z8" s="3744" t="s">
        <v>16</v>
      </c>
      <c r="AA8" s="2129" t="s">
        <v>15</v>
      </c>
      <c r="AB8" s="2128" t="s">
        <v>16</v>
      </c>
      <c r="AC8" s="2128" t="s">
        <v>229</v>
      </c>
      <c r="AD8" s="3745" t="s">
        <v>15</v>
      </c>
      <c r="AE8" s="2128" t="s">
        <v>16</v>
      </c>
      <c r="AF8" s="2431" t="s">
        <v>230</v>
      </c>
      <c r="AG8" s="2432" t="s">
        <v>231</v>
      </c>
      <c r="AH8" s="3745" t="s">
        <v>15</v>
      </c>
      <c r="AI8" s="2263" t="s">
        <v>16</v>
      </c>
      <c r="AJ8" s="1113" t="s">
        <v>232</v>
      </c>
    </row>
    <row r="9" spans="1:258" s="111" customFormat="1" ht="15.75" customHeight="1" thickBot="1">
      <c r="A9" s="2433" t="s">
        <v>273</v>
      </c>
      <c r="B9" s="2434"/>
      <c r="C9" s="2434"/>
      <c r="D9" s="2434"/>
      <c r="E9" s="2434"/>
      <c r="F9" s="2434"/>
      <c r="G9" s="2434"/>
      <c r="H9" s="2434"/>
      <c r="I9" s="2434"/>
      <c r="J9" s="2434"/>
      <c r="K9" s="2435"/>
      <c r="L9" s="2435"/>
      <c r="M9" s="2435"/>
      <c r="N9" s="2435"/>
      <c r="O9" s="2435"/>
      <c r="P9" s="2435"/>
      <c r="Q9" s="2435"/>
      <c r="R9" s="2435"/>
      <c r="S9" s="2435"/>
      <c r="T9" s="2435"/>
      <c r="U9" s="2435"/>
      <c r="V9" s="2435"/>
      <c r="W9" s="2436"/>
      <c r="X9" s="2436"/>
      <c r="Y9" s="2436"/>
      <c r="Z9" s="2437"/>
      <c r="AA9" s="2436"/>
      <c r="AB9" s="2436"/>
      <c r="AC9" s="2436"/>
      <c r="AD9" s="2436"/>
      <c r="AE9" s="2436"/>
      <c r="AF9" s="2436"/>
      <c r="AG9" s="2436"/>
      <c r="AH9" s="2436"/>
      <c r="AI9" s="2436"/>
      <c r="AJ9" s="2437"/>
    </row>
    <row r="10" spans="1:258" s="25" customFormat="1" ht="12.75" customHeight="1">
      <c r="A10" s="1256" t="str">
        <f>'General NZPUC'!A10</f>
        <v>Longburn Adventist College</v>
      </c>
      <c r="B10" s="3746"/>
      <c r="C10" s="3747"/>
      <c r="D10" s="3747"/>
      <c r="E10" s="3747"/>
      <c r="F10" s="3747"/>
      <c r="G10" s="3747"/>
      <c r="H10" s="3747"/>
      <c r="I10" s="3747">
        <v>23</v>
      </c>
      <c r="J10" s="3747">
        <v>33</v>
      </c>
      <c r="K10" s="3747">
        <v>33</v>
      </c>
      <c r="L10" s="3747">
        <v>27</v>
      </c>
      <c r="M10" s="3747">
        <v>25</v>
      </c>
      <c r="N10" s="3747">
        <v>30</v>
      </c>
      <c r="O10" s="3747">
        <v>32</v>
      </c>
      <c r="P10" s="3747"/>
      <c r="Q10" s="3748"/>
      <c r="R10" s="3749">
        <v>22</v>
      </c>
      <c r="S10" s="3750">
        <v>34</v>
      </c>
      <c r="T10" s="3751">
        <v>63</v>
      </c>
      <c r="U10" s="3752">
        <v>84</v>
      </c>
      <c r="V10" s="1907">
        <f>SUM(C10:Q10)</f>
        <v>203</v>
      </c>
      <c r="W10" s="2275"/>
      <c r="X10" s="1257"/>
      <c r="Y10" s="2126">
        <v>33</v>
      </c>
      <c r="Z10" s="1258">
        <v>32</v>
      </c>
      <c r="AA10" s="1231" t="str">
        <f>'General NZPUC'!R10</f>
        <v>-</v>
      </c>
      <c r="AB10" s="2275">
        <f>'General NZPUC'!S10</f>
        <v>0</v>
      </c>
      <c r="AC10" s="1919">
        <f>'General NZPUC'!T10</f>
        <v>1</v>
      </c>
      <c r="AD10" s="717"/>
      <c r="AE10" s="1919"/>
      <c r="AF10" s="2275">
        <f>SUM(C10:J10)</f>
        <v>56</v>
      </c>
      <c r="AG10" s="724">
        <f>SUM(K10:Q10)</f>
        <v>147</v>
      </c>
      <c r="AH10" s="718">
        <f>Y10</f>
        <v>33</v>
      </c>
      <c r="AI10" s="719">
        <f>Z10</f>
        <v>32</v>
      </c>
      <c r="AJ10" s="2276">
        <f>SUM(C10:Q10)</f>
        <v>203</v>
      </c>
    </row>
    <row r="11" spans="1:258" s="663" customFormat="1" ht="15.75" customHeight="1" thickBot="1">
      <c r="A11" s="3753" t="s">
        <v>338</v>
      </c>
      <c r="B11" s="3754">
        <f t="shared" ref="B11:AJ11" si="0">SUM(B10:B10)</f>
        <v>0</v>
      </c>
      <c r="C11" s="3755">
        <f t="shared" si="0"/>
        <v>0</v>
      </c>
      <c r="D11" s="3755">
        <f t="shared" si="0"/>
        <v>0</v>
      </c>
      <c r="E11" s="3755">
        <f t="shared" si="0"/>
        <v>0</v>
      </c>
      <c r="F11" s="3755">
        <f t="shared" si="0"/>
        <v>0</v>
      </c>
      <c r="G11" s="3755">
        <f t="shared" si="0"/>
        <v>0</v>
      </c>
      <c r="H11" s="3755">
        <f t="shared" si="0"/>
        <v>0</v>
      </c>
      <c r="I11" s="3755">
        <f t="shared" si="0"/>
        <v>23</v>
      </c>
      <c r="J11" s="3755">
        <f t="shared" si="0"/>
        <v>33</v>
      </c>
      <c r="K11" s="3755">
        <f t="shared" si="0"/>
        <v>33</v>
      </c>
      <c r="L11" s="3755">
        <f t="shared" si="0"/>
        <v>27</v>
      </c>
      <c r="M11" s="3755">
        <f t="shared" si="0"/>
        <v>25</v>
      </c>
      <c r="N11" s="3755">
        <f t="shared" si="0"/>
        <v>30</v>
      </c>
      <c r="O11" s="3755">
        <f t="shared" si="0"/>
        <v>32</v>
      </c>
      <c r="P11" s="3755">
        <f t="shared" si="0"/>
        <v>0</v>
      </c>
      <c r="Q11" s="3756">
        <f t="shared" si="0"/>
        <v>0</v>
      </c>
      <c r="R11" s="3757">
        <f t="shared" si="0"/>
        <v>22</v>
      </c>
      <c r="S11" s="3758">
        <f t="shared" si="0"/>
        <v>34</v>
      </c>
      <c r="T11" s="3754">
        <f t="shared" si="0"/>
        <v>63</v>
      </c>
      <c r="U11" s="3756">
        <f t="shared" si="0"/>
        <v>84</v>
      </c>
      <c r="V11" s="3759">
        <f t="shared" si="0"/>
        <v>203</v>
      </c>
      <c r="W11" s="3760">
        <f t="shared" si="0"/>
        <v>0</v>
      </c>
      <c r="X11" s="3761">
        <f t="shared" si="0"/>
        <v>0</v>
      </c>
      <c r="Y11" s="3761">
        <f t="shared" si="0"/>
        <v>33</v>
      </c>
      <c r="Z11" s="3762">
        <f t="shared" si="0"/>
        <v>32</v>
      </c>
      <c r="AA11" s="3458">
        <f t="shared" si="0"/>
        <v>0</v>
      </c>
      <c r="AB11" s="3763">
        <f t="shared" si="0"/>
        <v>0</v>
      </c>
      <c r="AC11" s="3764">
        <f t="shared" si="0"/>
        <v>1</v>
      </c>
      <c r="AD11" s="3765">
        <f t="shared" si="0"/>
        <v>0</v>
      </c>
      <c r="AE11" s="3766">
        <f t="shared" si="0"/>
        <v>0</v>
      </c>
      <c r="AF11" s="3767">
        <f t="shared" si="0"/>
        <v>56</v>
      </c>
      <c r="AG11" s="3768">
        <f t="shared" si="0"/>
        <v>147</v>
      </c>
      <c r="AH11" s="3765">
        <f t="shared" si="0"/>
        <v>33</v>
      </c>
      <c r="AI11" s="3769">
        <f t="shared" si="0"/>
        <v>32</v>
      </c>
      <c r="AJ11" s="3770">
        <f t="shared" si="0"/>
        <v>203</v>
      </c>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4"/>
      <c r="CQ11" s="664"/>
      <c r="CS11" s="664"/>
      <c r="CT11" s="664"/>
      <c r="CU11" s="664"/>
      <c r="CV11" s="664"/>
      <c r="CW11" s="664"/>
      <c r="CX11" s="664"/>
      <c r="CY11" s="664"/>
      <c r="CZ11" s="664"/>
      <c r="DA11" s="664"/>
      <c r="DB11" s="664"/>
      <c r="DC11" s="664"/>
      <c r="DD11" s="664"/>
      <c r="DE11" s="664"/>
      <c r="DF11" s="664"/>
      <c r="DG11" s="664"/>
      <c r="DH11" s="664"/>
      <c r="DI11" s="664"/>
      <c r="DJ11" s="664"/>
      <c r="DK11" s="664"/>
      <c r="DL11" s="664"/>
      <c r="DM11" s="664"/>
      <c r="DN11" s="664"/>
      <c r="DO11" s="664"/>
      <c r="DP11" s="664"/>
      <c r="DQ11" s="664"/>
      <c r="DR11" s="664"/>
      <c r="DS11" s="664"/>
      <c r="DT11" s="664"/>
      <c r="DV11" s="664"/>
      <c r="DW11" s="664"/>
      <c r="DX11" s="664"/>
      <c r="DY11" s="664"/>
      <c r="DZ11" s="664"/>
      <c r="EA11" s="664"/>
      <c r="EB11" s="664"/>
      <c r="EC11" s="664"/>
      <c r="ED11" s="664"/>
      <c r="EE11" s="664"/>
      <c r="EF11" s="664"/>
      <c r="EG11" s="664"/>
      <c r="EH11" s="664"/>
      <c r="EI11" s="664"/>
      <c r="EJ11" s="664"/>
      <c r="EK11" s="664"/>
      <c r="EL11" s="664"/>
      <c r="EM11" s="664"/>
      <c r="EN11" s="664"/>
      <c r="EO11" s="664"/>
      <c r="EP11" s="664"/>
      <c r="EQ11" s="664"/>
      <c r="ER11" s="664"/>
      <c r="ES11" s="664"/>
      <c r="ET11" s="664"/>
      <c r="EU11" s="664"/>
      <c r="EV11" s="664"/>
      <c r="EW11" s="664"/>
      <c r="EY11" s="664"/>
      <c r="EZ11" s="664"/>
      <c r="FA11" s="664"/>
      <c r="FB11" s="664"/>
      <c r="FC11" s="664"/>
      <c r="FD11" s="664"/>
      <c r="FE11" s="664"/>
      <c r="FF11" s="664"/>
      <c r="FG11" s="664"/>
      <c r="FH11" s="664"/>
      <c r="FI11" s="664"/>
      <c r="FJ11" s="664"/>
      <c r="FK11" s="664"/>
      <c r="FL11" s="664"/>
      <c r="FM11" s="664"/>
      <c r="FN11" s="664"/>
      <c r="FO11" s="664"/>
      <c r="FP11" s="664"/>
      <c r="FQ11" s="664"/>
      <c r="FR11" s="664"/>
      <c r="FS11" s="664"/>
      <c r="FT11" s="664"/>
      <c r="FU11" s="664"/>
      <c r="FV11" s="664"/>
      <c r="FW11" s="664"/>
      <c r="FX11" s="664"/>
      <c r="FY11" s="664"/>
      <c r="FZ11" s="664"/>
      <c r="GB11" s="664"/>
      <c r="GC11" s="664"/>
      <c r="GD11" s="664"/>
      <c r="GE11" s="664"/>
      <c r="GF11" s="664"/>
      <c r="GG11" s="664"/>
      <c r="GH11" s="664"/>
      <c r="GI11" s="664"/>
      <c r="GJ11" s="664"/>
      <c r="GK11" s="664"/>
      <c r="GL11" s="664"/>
      <c r="GM11" s="664"/>
      <c r="GN11" s="664"/>
      <c r="GO11" s="664"/>
      <c r="GP11" s="664"/>
      <c r="GQ11" s="664"/>
      <c r="GR11" s="664"/>
      <c r="GS11" s="664"/>
      <c r="GT11" s="664"/>
      <c r="GU11" s="664"/>
      <c r="GV11" s="664"/>
      <c r="GW11" s="664"/>
      <c r="GX11" s="664"/>
      <c r="GY11" s="664"/>
      <c r="GZ11" s="664"/>
      <c r="HA11" s="664"/>
      <c r="HB11" s="664"/>
      <c r="HC11" s="664"/>
      <c r="HE11" s="664"/>
      <c r="HF11" s="664"/>
      <c r="HG11" s="664"/>
      <c r="HH11" s="664"/>
      <c r="HI11" s="664"/>
      <c r="HJ11" s="664"/>
      <c r="HK11" s="664"/>
      <c r="HL11" s="664"/>
      <c r="HM11" s="664"/>
      <c r="HN11" s="664"/>
      <c r="HO11" s="664"/>
      <c r="HP11" s="664"/>
      <c r="HQ11" s="664"/>
      <c r="HR11" s="664"/>
      <c r="HS11" s="664"/>
      <c r="HT11" s="664"/>
      <c r="HU11" s="664"/>
      <c r="HV11" s="664"/>
      <c r="HW11" s="664"/>
      <c r="HX11" s="664"/>
      <c r="HY11" s="664"/>
      <c r="HZ11" s="664"/>
      <c r="IA11" s="664"/>
      <c r="IB11" s="664"/>
      <c r="IC11" s="664"/>
      <c r="ID11" s="664"/>
      <c r="IE11" s="664"/>
      <c r="IF11" s="664"/>
      <c r="IH11" s="664"/>
      <c r="II11" s="664"/>
      <c r="IJ11" s="664"/>
      <c r="IK11" s="664"/>
      <c r="IL11" s="664"/>
      <c r="IM11" s="664"/>
      <c r="IN11" s="664"/>
      <c r="IO11" s="664"/>
      <c r="IP11" s="664"/>
      <c r="IQ11" s="664"/>
      <c r="IR11" s="664"/>
      <c r="IS11" s="664"/>
      <c r="IT11" s="664"/>
      <c r="IU11" s="664"/>
      <c r="IV11" s="664"/>
      <c r="IW11" s="664"/>
      <c r="IX11" s="664"/>
    </row>
    <row r="12" spans="1:258" s="662" customFormat="1" ht="12.75" customHeight="1" thickTop="1" thickBot="1">
      <c r="A12" s="3771"/>
      <c r="B12" s="720"/>
      <c r="C12" s="720"/>
      <c r="D12" s="720"/>
      <c r="E12" s="720"/>
      <c r="F12" s="720"/>
      <c r="G12" s="720"/>
      <c r="H12" s="720"/>
      <c r="I12" s="720"/>
      <c r="J12" s="720"/>
      <c r="K12" s="720"/>
      <c r="L12" s="720"/>
      <c r="M12" s="721"/>
      <c r="N12" s="721"/>
      <c r="O12" s="721"/>
      <c r="P12" s="721"/>
      <c r="Q12" s="721"/>
      <c r="R12" s="721">
        <f>R11+S11</f>
        <v>56</v>
      </c>
      <c r="S12" s="721"/>
      <c r="T12" s="721">
        <f>T11+U11</f>
        <v>147</v>
      </c>
      <c r="U12" s="721"/>
      <c r="V12" s="721"/>
      <c r="W12" s="722"/>
      <c r="X12" s="722"/>
      <c r="Y12" s="722"/>
      <c r="Z12" s="1259"/>
      <c r="AA12" s="722"/>
      <c r="AB12" s="722"/>
      <c r="AC12" s="722"/>
      <c r="AD12" s="722"/>
      <c r="AE12" s="722"/>
      <c r="AF12" s="722"/>
      <c r="AG12" s="722"/>
      <c r="AH12" s="722"/>
      <c r="AI12" s="722"/>
      <c r="AJ12" s="1259"/>
    </row>
    <row r="13" spans="1:258" s="111" customFormat="1" ht="15.75" customHeight="1" thickBot="1">
      <c r="A13" s="2433" t="s">
        <v>278</v>
      </c>
      <c r="B13" s="2438"/>
      <c r="C13" s="2438"/>
      <c r="D13" s="2438"/>
      <c r="E13" s="2438"/>
      <c r="F13" s="2438"/>
      <c r="G13" s="2438"/>
      <c r="H13" s="2438"/>
      <c r="I13" s="2438"/>
      <c r="J13" s="2438"/>
      <c r="K13" s="2439"/>
      <c r="L13" s="2439"/>
      <c r="M13" s="2439"/>
      <c r="N13" s="2439"/>
      <c r="O13" s="2439"/>
      <c r="P13" s="2439"/>
      <c r="Q13" s="2439"/>
      <c r="R13" s="2439"/>
      <c r="S13" s="2439"/>
      <c r="T13" s="2439"/>
      <c r="U13" s="2439"/>
      <c r="V13" s="2439"/>
      <c r="W13" s="2440"/>
      <c r="X13" s="2440"/>
      <c r="Y13" s="2440"/>
      <c r="Z13" s="2441"/>
      <c r="AA13" s="2440"/>
      <c r="AB13" s="2440"/>
      <c r="AC13" s="2440"/>
      <c r="AD13" s="2440"/>
      <c r="AE13" s="2440"/>
      <c r="AF13" s="2440"/>
      <c r="AG13" s="2440"/>
      <c r="AH13" s="2440"/>
      <c r="AI13" s="2440"/>
      <c r="AJ13" s="2441"/>
    </row>
    <row r="14" spans="1:258" s="25" customFormat="1" ht="12.75" customHeight="1">
      <c r="A14" s="3772" t="str">
        <f>'General NZPUC'!A14</f>
        <v>Auckland Seventh-day Adventist High School</v>
      </c>
      <c r="B14" s="3746"/>
      <c r="C14" s="2442"/>
      <c r="D14" s="2442"/>
      <c r="E14" s="2442"/>
      <c r="F14" s="2442"/>
      <c r="G14" s="2442"/>
      <c r="H14" s="2442"/>
      <c r="I14" s="2442"/>
      <c r="J14" s="2442"/>
      <c r="K14" s="1916">
        <v>75</v>
      </c>
      <c r="L14" s="1916">
        <v>65</v>
      </c>
      <c r="M14" s="1916">
        <v>75</v>
      </c>
      <c r="N14" s="1916">
        <v>50</v>
      </c>
      <c r="O14" s="1916">
        <v>41</v>
      </c>
      <c r="P14" s="2442"/>
      <c r="Q14" s="2443"/>
      <c r="R14" s="3749"/>
      <c r="S14" s="3750"/>
      <c r="T14" s="3751">
        <v>154</v>
      </c>
      <c r="U14" s="3752">
        <v>152</v>
      </c>
      <c r="V14" s="3773">
        <f>SUM(C14:Q14)</f>
        <v>306</v>
      </c>
      <c r="W14" s="3436"/>
      <c r="X14" s="3774"/>
      <c r="Y14" s="3775"/>
      <c r="Z14" s="3776">
        <v>41</v>
      </c>
      <c r="AA14" s="3497">
        <f>'General NZPUC'!R14</f>
        <v>0</v>
      </c>
      <c r="AB14" s="3436">
        <f>'General NZPUC'!S14</f>
        <v>1</v>
      </c>
      <c r="AC14" s="3485" t="str">
        <f>'General NZPUC'!T14</f>
        <v>-</v>
      </c>
      <c r="AD14" s="717">
        <f>SUM(C14:J14)</f>
        <v>0</v>
      </c>
      <c r="AE14" s="1919">
        <f>SUM(K14:Q14)</f>
        <v>306</v>
      </c>
      <c r="AF14" s="3436"/>
      <c r="AG14" s="3437"/>
      <c r="AH14" s="718">
        <f t="shared" ref="AH14:AH19" si="1">Y14</f>
        <v>0</v>
      </c>
      <c r="AI14" s="719">
        <f t="shared" ref="AI14:AI19" si="2">Z14</f>
        <v>41</v>
      </c>
      <c r="AJ14" s="3438">
        <f>SUM(C14:Q14)</f>
        <v>306</v>
      </c>
    </row>
    <row r="15" spans="1:258" s="25" customFormat="1" ht="12.75" customHeight="1">
      <c r="A15" s="3777" t="str">
        <f>'General NZPUC'!A15</f>
        <v>Balmoral Seventh-day Adventist School</v>
      </c>
      <c r="B15" s="3746"/>
      <c r="C15" s="2444">
        <v>4</v>
      </c>
      <c r="D15" s="2444">
        <v>14</v>
      </c>
      <c r="E15" s="2444">
        <v>7</v>
      </c>
      <c r="F15" s="2444">
        <v>10</v>
      </c>
      <c r="G15" s="2444">
        <v>7</v>
      </c>
      <c r="H15" s="2444">
        <v>10</v>
      </c>
      <c r="I15" s="2444">
        <v>7</v>
      </c>
      <c r="J15" s="2444">
        <v>8</v>
      </c>
      <c r="K15" s="2442"/>
      <c r="L15" s="2442"/>
      <c r="M15" s="2442"/>
      <c r="N15" s="2442"/>
      <c r="O15" s="2442"/>
      <c r="P15" s="2442"/>
      <c r="Q15" s="2443"/>
      <c r="R15" s="3749">
        <v>45</v>
      </c>
      <c r="S15" s="3750">
        <v>22</v>
      </c>
      <c r="T15" s="3751"/>
      <c r="U15" s="3752"/>
      <c r="V15" s="3773">
        <f>R15+S15+T15+U15</f>
        <v>67</v>
      </c>
      <c r="W15" s="3436"/>
      <c r="X15" s="3774"/>
      <c r="Y15" s="3775">
        <v>8</v>
      </c>
      <c r="Z15" s="3776"/>
      <c r="AA15" s="3497">
        <f>'General NZPUC'!R15</f>
        <v>1</v>
      </c>
      <c r="AB15" s="3436">
        <f>'General NZPUC'!S15</f>
        <v>0</v>
      </c>
      <c r="AC15" s="3485" t="str">
        <f>'General NZPUC'!T15</f>
        <v>-</v>
      </c>
      <c r="AD15" s="717">
        <f t="shared" ref="AD15:AD26" si="3">SUM(C15:J15)</f>
        <v>67</v>
      </c>
      <c r="AE15" s="1919">
        <f t="shared" ref="AE15:AE26" si="4">SUM(K15:Q15)</f>
        <v>0</v>
      </c>
      <c r="AF15" s="3436"/>
      <c r="AG15" s="3437"/>
      <c r="AH15" s="718">
        <f t="shared" si="1"/>
        <v>8</v>
      </c>
      <c r="AI15" s="719">
        <f t="shared" si="2"/>
        <v>0</v>
      </c>
      <c r="AJ15" s="3438">
        <f t="shared" ref="AJ15:AJ25" si="5">SUM(C15:Q15)</f>
        <v>67</v>
      </c>
    </row>
    <row r="16" spans="1:258" s="25" customFormat="1" ht="12.75" customHeight="1">
      <c r="A16" s="3777" t="str">
        <f>'General NZPUC'!A16</f>
        <v>Hamilton Seventh-day Adventist School</v>
      </c>
      <c r="B16" s="3746"/>
      <c r="C16" s="2444">
        <v>11</v>
      </c>
      <c r="D16" s="2444">
        <v>12</v>
      </c>
      <c r="E16" s="2444">
        <v>12</v>
      </c>
      <c r="F16" s="2444">
        <v>8</v>
      </c>
      <c r="G16" s="2444">
        <v>9</v>
      </c>
      <c r="H16" s="2444">
        <v>8</v>
      </c>
      <c r="I16" s="2444">
        <v>11</v>
      </c>
      <c r="J16" s="2444">
        <v>2</v>
      </c>
      <c r="K16" s="2442"/>
      <c r="L16" s="2442"/>
      <c r="M16" s="2442"/>
      <c r="N16" s="2442"/>
      <c r="O16" s="2442"/>
      <c r="P16" s="2442"/>
      <c r="Q16" s="2443"/>
      <c r="R16" s="3749">
        <v>48</v>
      </c>
      <c r="S16" s="3750">
        <v>25</v>
      </c>
      <c r="T16" s="3751"/>
      <c r="U16" s="3752"/>
      <c r="V16" s="3773">
        <f t="shared" ref="V16:V26" si="6">R16+S16+T16+U16</f>
        <v>73</v>
      </c>
      <c r="W16" s="3436"/>
      <c r="X16" s="3774"/>
      <c r="Y16" s="3775">
        <v>2</v>
      </c>
      <c r="Z16" s="3776"/>
      <c r="AA16" s="3497">
        <f>'General NZPUC'!R16</f>
        <v>1</v>
      </c>
      <c r="AB16" s="3436">
        <f>'General NZPUC'!S16</f>
        <v>0</v>
      </c>
      <c r="AC16" s="3485" t="str">
        <f>'General NZPUC'!T16</f>
        <v>-</v>
      </c>
      <c r="AD16" s="717">
        <f t="shared" si="3"/>
        <v>73</v>
      </c>
      <c r="AE16" s="1919">
        <f t="shared" si="4"/>
        <v>0</v>
      </c>
      <c r="AF16" s="3436"/>
      <c r="AG16" s="3437"/>
      <c r="AH16" s="718">
        <f t="shared" si="1"/>
        <v>2</v>
      </c>
      <c r="AI16" s="719">
        <f t="shared" si="2"/>
        <v>0</v>
      </c>
      <c r="AJ16" s="3438">
        <f t="shared" si="5"/>
        <v>73</v>
      </c>
    </row>
    <row r="17" spans="1:258" s="25" customFormat="1" ht="12.75" customHeight="1">
      <c r="A17" s="3777" t="str">
        <f>'General NZPUC'!A17</f>
        <v>New Plymouth Seventh-day Adventist Christian School</v>
      </c>
      <c r="B17" s="3746"/>
      <c r="C17" s="2444">
        <v>14</v>
      </c>
      <c r="D17" s="2444">
        <v>4</v>
      </c>
      <c r="E17" s="2444">
        <v>6</v>
      </c>
      <c r="F17" s="2444">
        <v>7</v>
      </c>
      <c r="G17" s="2444">
        <v>9</v>
      </c>
      <c r="H17" s="2444">
        <v>4</v>
      </c>
      <c r="I17" s="2444">
        <v>5</v>
      </c>
      <c r="J17" s="2444">
        <v>4</v>
      </c>
      <c r="K17" s="2442"/>
      <c r="L17" s="2442"/>
      <c r="M17" s="2442"/>
      <c r="N17" s="2442"/>
      <c r="O17" s="2442"/>
      <c r="P17" s="2442"/>
      <c r="Q17" s="2443"/>
      <c r="R17" s="3749">
        <v>15</v>
      </c>
      <c r="S17" s="3750">
        <v>38</v>
      </c>
      <c r="T17" s="3751"/>
      <c r="U17" s="3752"/>
      <c r="V17" s="3773">
        <f t="shared" si="6"/>
        <v>53</v>
      </c>
      <c r="W17" s="3436"/>
      <c r="X17" s="3774"/>
      <c r="Y17" s="3775">
        <v>4</v>
      </c>
      <c r="Z17" s="3776"/>
      <c r="AA17" s="3497">
        <f>'General NZPUC'!R17</f>
        <v>1</v>
      </c>
      <c r="AB17" s="3436">
        <f>'General NZPUC'!S17</f>
        <v>0</v>
      </c>
      <c r="AC17" s="3485" t="str">
        <f>'General NZPUC'!T17</f>
        <v>-</v>
      </c>
      <c r="AD17" s="717">
        <f t="shared" si="3"/>
        <v>53</v>
      </c>
      <c r="AE17" s="1919">
        <f t="shared" si="4"/>
        <v>0</v>
      </c>
      <c r="AF17" s="3436"/>
      <c r="AG17" s="3437"/>
      <c r="AH17" s="718">
        <f t="shared" si="1"/>
        <v>4</v>
      </c>
      <c r="AI17" s="719">
        <f t="shared" si="2"/>
        <v>0</v>
      </c>
      <c r="AJ17" s="3438">
        <f t="shared" si="5"/>
        <v>53</v>
      </c>
    </row>
    <row r="18" spans="1:258" s="25" customFormat="1" ht="12.75" customHeight="1">
      <c r="A18" s="3777" t="str">
        <f>'General NZPUC'!A18</f>
        <v>Palmerston North Adventist Christian School</v>
      </c>
      <c r="B18" s="3746"/>
      <c r="C18" s="2444">
        <v>13</v>
      </c>
      <c r="D18" s="2444">
        <v>12</v>
      </c>
      <c r="E18" s="2444">
        <v>22</v>
      </c>
      <c r="F18" s="2444">
        <v>15</v>
      </c>
      <c r="G18" s="2444">
        <v>23</v>
      </c>
      <c r="H18" s="2444">
        <v>15</v>
      </c>
      <c r="I18" s="2444">
        <v>3</v>
      </c>
      <c r="J18" s="2444">
        <v>0</v>
      </c>
      <c r="K18" s="2442"/>
      <c r="L18" s="2442"/>
      <c r="M18" s="2442"/>
      <c r="N18" s="2442"/>
      <c r="O18" s="2442"/>
      <c r="P18" s="2442"/>
      <c r="Q18" s="2443"/>
      <c r="R18" s="3749">
        <v>41</v>
      </c>
      <c r="S18" s="3750">
        <v>62</v>
      </c>
      <c r="T18" s="3751"/>
      <c r="U18" s="3752"/>
      <c r="V18" s="3773">
        <f t="shared" si="6"/>
        <v>103</v>
      </c>
      <c r="W18" s="3436"/>
      <c r="X18" s="3774"/>
      <c r="Y18" s="3775">
        <v>0</v>
      </c>
      <c r="Z18" s="3776"/>
      <c r="AA18" s="3497">
        <f>'General NZPUC'!R18</f>
        <v>1</v>
      </c>
      <c r="AB18" s="3436">
        <f>'General NZPUC'!S18</f>
        <v>0</v>
      </c>
      <c r="AC18" s="3485" t="str">
        <f>'General NZPUC'!T18</f>
        <v>-</v>
      </c>
      <c r="AD18" s="717">
        <f t="shared" si="3"/>
        <v>103</v>
      </c>
      <c r="AE18" s="1919">
        <f t="shared" si="4"/>
        <v>0</v>
      </c>
      <c r="AF18" s="3436"/>
      <c r="AG18" s="3437"/>
      <c r="AH18" s="718">
        <f t="shared" si="1"/>
        <v>0</v>
      </c>
      <c r="AI18" s="719">
        <f t="shared" si="2"/>
        <v>0</v>
      </c>
      <c r="AJ18" s="3438">
        <f t="shared" si="5"/>
        <v>103</v>
      </c>
    </row>
    <row r="19" spans="1:258" s="25" customFormat="1" ht="12.75" customHeight="1">
      <c r="A19" s="3777" t="str">
        <f>'General NZPUC'!A19</f>
        <v>Parkside Adventist Christian School</v>
      </c>
      <c r="B19" s="3746"/>
      <c r="C19" s="2444">
        <v>5</v>
      </c>
      <c r="D19" s="2444">
        <v>1</v>
      </c>
      <c r="E19" s="2444">
        <v>4</v>
      </c>
      <c r="F19" s="2444">
        <v>5</v>
      </c>
      <c r="G19" s="2444">
        <v>5</v>
      </c>
      <c r="H19" s="2444">
        <v>2</v>
      </c>
      <c r="I19" s="2444">
        <v>8</v>
      </c>
      <c r="J19" s="2444">
        <v>4</v>
      </c>
      <c r="K19" s="2442"/>
      <c r="L19" s="2442"/>
      <c r="M19" s="2442"/>
      <c r="N19" s="2442"/>
      <c r="O19" s="2442"/>
      <c r="P19" s="2442"/>
      <c r="Q19" s="2443"/>
      <c r="R19" s="3749">
        <v>18</v>
      </c>
      <c r="S19" s="3750">
        <v>16</v>
      </c>
      <c r="T19" s="3751"/>
      <c r="U19" s="3752"/>
      <c r="V19" s="3773">
        <f t="shared" si="6"/>
        <v>34</v>
      </c>
      <c r="W19" s="3436"/>
      <c r="X19" s="3774"/>
      <c r="Y19" s="3775">
        <v>4</v>
      </c>
      <c r="Z19" s="3776"/>
      <c r="AA19" s="3497">
        <f>'General NZPUC'!R19</f>
        <v>1</v>
      </c>
      <c r="AB19" s="3436">
        <f>'General NZPUC'!S19</f>
        <v>0</v>
      </c>
      <c r="AC19" s="3485" t="str">
        <f>'General NZPUC'!T19</f>
        <v>-</v>
      </c>
      <c r="AD19" s="717">
        <f t="shared" si="3"/>
        <v>34</v>
      </c>
      <c r="AE19" s="1919">
        <f t="shared" si="4"/>
        <v>0</v>
      </c>
      <c r="AF19" s="3436"/>
      <c r="AG19" s="3437"/>
      <c r="AH19" s="718">
        <f t="shared" si="1"/>
        <v>4</v>
      </c>
      <c r="AI19" s="719">
        <f t="shared" si="2"/>
        <v>0</v>
      </c>
      <c r="AJ19" s="3438">
        <f t="shared" si="5"/>
        <v>34</v>
      </c>
    </row>
    <row r="20" spans="1:258" s="25" customFormat="1" ht="12.75" customHeight="1">
      <c r="A20" s="3778" t="str">
        <f>'General NZPUC'!A20</f>
        <v>Rotorua Seventh-day Adventist School</v>
      </c>
      <c r="B20" s="3746"/>
      <c r="C20" s="2444">
        <v>5</v>
      </c>
      <c r="D20" s="2444">
        <v>3</v>
      </c>
      <c r="E20" s="2444">
        <v>8</v>
      </c>
      <c r="F20" s="2444">
        <v>6</v>
      </c>
      <c r="G20" s="2444">
        <v>2</v>
      </c>
      <c r="H20" s="2444">
        <v>10</v>
      </c>
      <c r="I20" s="2444">
        <v>4</v>
      </c>
      <c r="J20" s="2444">
        <v>7</v>
      </c>
      <c r="K20" s="2442"/>
      <c r="L20" s="2442"/>
      <c r="M20" s="2442"/>
      <c r="N20" s="2442"/>
      <c r="O20" s="2442"/>
      <c r="P20" s="2442"/>
      <c r="Q20" s="2443"/>
      <c r="R20" s="3749">
        <v>19</v>
      </c>
      <c r="S20" s="3750">
        <v>26</v>
      </c>
      <c r="T20" s="3751"/>
      <c r="U20" s="3752"/>
      <c r="V20" s="3773">
        <f t="shared" si="6"/>
        <v>45</v>
      </c>
      <c r="W20" s="3436"/>
      <c r="X20" s="3774"/>
      <c r="Y20" s="3775">
        <v>7</v>
      </c>
      <c r="Z20" s="3776"/>
      <c r="AA20" s="3497">
        <f>'General NZPUC'!R20</f>
        <v>1</v>
      </c>
      <c r="AB20" s="3436">
        <f>'General NZPUC'!S20</f>
        <v>0</v>
      </c>
      <c r="AC20" s="3485" t="str">
        <f>'General NZPUC'!T20</f>
        <v>-</v>
      </c>
      <c r="AD20" s="717">
        <f t="shared" si="3"/>
        <v>45</v>
      </c>
      <c r="AE20" s="1919">
        <f t="shared" si="4"/>
        <v>0</v>
      </c>
      <c r="AF20" s="3436"/>
      <c r="AG20" s="3437"/>
      <c r="AH20" s="718">
        <f t="shared" ref="AH20:AH26" si="7">Y20</f>
        <v>7</v>
      </c>
      <c r="AI20" s="719">
        <f t="shared" ref="AI20:AI26" si="8">Z20</f>
        <v>0</v>
      </c>
      <c r="AJ20" s="3438">
        <f t="shared" si="5"/>
        <v>45</v>
      </c>
    </row>
    <row r="21" spans="1:258" s="25" customFormat="1" ht="12.75" customHeight="1">
      <c r="A21" s="3778" t="str">
        <f>'General NZPUC'!A21</f>
        <v>South Auckland Seventh-day Adventist School</v>
      </c>
      <c r="B21" s="3746"/>
      <c r="C21" s="2444">
        <v>52</v>
      </c>
      <c r="D21" s="2444">
        <v>37</v>
      </c>
      <c r="E21" s="2444">
        <v>54</v>
      </c>
      <c r="F21" s="2444">
        <v>42</v>
      </c>
      <c r="G21" s="2444">
        <v>35</v>
      </c>
      <c r="H21" s="2444">
        <v>55</v>
      </c>
      <c r="I21" s="2444">
        <v>48</v>
      </c>
      <c r="J21" s="2444">
        <v>41</v>
      </c>
      <c r="K21" s="2442"/>
      <c r="L21" s="2442"/>
      <c r="M21" s="2442"/>
      <c r="N21" s="2442"/>
      <c r="O21" s="2442"/>
      <c r="P21" s="2442"/>
      <c r="Q21" s="2443"/>
      <c r="R21" s="3749">
        <v>310</v>
      </c>
      <c r="S21" s="3750">
        <v>54</v>
      </c>
      <c r="T21" s="3751"/>
      <c r="U21" s="3752"/>
      <c r="V21" s="3773">
        <f t="shared" si="6"/>
        <v>364</v>
      </c>
      <c r="W21" s="3436"/>
      <c r="X21" s="3774"/>
      <c r="Y21" s="3775">
        <v>41</v>
      </c>
      <c r="Z21" s="3776"/>
      <c r="AA21" s="3497">
        <f>'General NZPUC'!R21</f>
        <v>1</v>
      </c>
      <c r="AB21" s="3436">
        <f>'General NZPUC'!S21</f>
        <v>0</v>
      </c>
      <c r="AC21" s="3485" t="str">
        <f>'General NZPUC'!T21</f>
        <v>-</v>
      </c>
      <c r="AD21" s="717">
        <f t="shared" si="3"/>
        <v>364</v>
      </c>
      <c r="AE21" s="1919">
        <f t="shared" si="4"/>
        <v>0</v>
      </c>
      <c r="AF21" s="3436"/>
      <c r="AG21" s="3437"/>
      <c r="AH21" s="718">
        <f t="shared" si="7"/>
        <v>41</v>
      </c>
      <c r="AI21" s="719">
        <f t="shared" si="8"/>
        <v>0</v>
      </c>
      <c r="AJ21" s="3438">
        <f t="shared" si="5"/>
        <v>364</v>
      </c>
    </row>
    <row r="22" spans="1:258" s="25" customFormat="1" ht="12.75" customHeight="1">
      <c r="A22" s="3778" t="str">
        <f>'General NZPUC'!A22</f>
        <v>Tauranga Adventist School</v>
      </c>
      <c r="B22" s="3746"/>
      <c r="C22" s="2444">
        <v>22</v>
      </c>
      <c r="D22" s="2444">
        <v>15</v>
      </c>
      <c r="E22" s="2444">
        <v>13</v>
      </c>
      <c r="F22" s="2444">
        <v>16</v>
      </c>
      <c r="G22" s="2444">
        <v>12</v>
      </c>
      <c r="H22" s="2444">
        <v>14</v>
      </c>
      <c r="I22" s="2444">
        <v>11</v>
      </c>
      <c r="J22" s="2444">
        <v>13</v>
      </c>
      <c r="K22" s="2442"/>
      <c r="L22" s="2442"/>
      <c r="M22" s="2442"/>
      <c r="N22" s="2442"/>
      <c r="O22" s="2442"/>
      <c r="P22" s="2442"/>
      <c r="Q22" s="2443"/>
      <c r="R22" s="3749">
        <v>29</v>
      </c>
      <c r="S22" s="3750">
        <v>87</v>
      </c>
      <c r="T22" s="3751"/>
      <c r="U22" s="3752"/>
      <c r="V22" s="3773">
        <f t="shared" si="6"/>
        <v>116</v>
      </c>
      <c r="W22" s="3436"/>
      <c r="X22" s="3774"/>
      <c r="Y22" s="3775">
        <v>13</v>
      </c>
      <c r="Z22" s="3776"/>
      <c r="AA22" s="3497">
        <f>'General NZPUC'!R22</f>
        <v>1</v>
      </c>
      <c r="AB22" s="3436">
        <f>'General NZPUC'!S22</f>
        <v>0</v>
      </c>
      <c r="AC22" s="3485" t="str">
        <f>'General NZPUC'!T22</f>
        <v>-</v>
      </c>
      <c r="AD22" s="717">
        <f t="shared" si="3"/>
        <v>116</v>
      </c>
      <c r="AE22" s="1919">
        <f t="shared" si="4"/>
        <v>0</v>
      </c>
      <c r="AF22" s="3436"/>
      <c r="AG22" s="3437"/>
      <c r="AH22" s="718">
        <f t="shared" si="7"/>
        <v>13</v>
      </c>
      <c r="AI22" s="719">
        <f t="shared" si="8"/>
        <v>0</v>
      </c>
      <c r="AJ22" s="3438">
        <f t="shared" si="5"/>
        <v>116</v>
      </c>
    </row>
    <row r="23" spans="1:258" s="25" customFormat="1" ht="12.75" customHeight="1">
      <c r="A23" s="3778" t="str">
        <f>'General NZPUC'!A23</f>
        <v>Waitakere Adventist School</v>
      </c>
      <c r="B23" s="3746"/>
      <c r="C23" s="2444">
        <v>13</v>
      </c>
      <c r="D23" s="2444">
        <v>7</v>
      </c>
      <c r="E23" s="2444">
        <v>5</v>
      </c>
      <c r="F23" s="2444">
        <v>8</v>
      </c>
      <c r="G23" s="2444">
        <v>5</v>
      </c>
      <c r="H23" s="2444">
        <v>5</v>
      </c>
      <c r="I23" s="2444">
        <v>5</v>
      </c>
      <c r="J23" s="2444">
        <v>5</v>
      </c>
      <c r="K23" s="2442"/>
      <c r="L23" s="2442"/>
      <c r="M23" s="2442"/>
      <c r="N23" s="2442"/>
      <c r="O23" s="2442"/>
      <c r="P23" s="2442"/>
      <c r="Q23" s="2443"/>
      <c r="R23" s="3749">
        <v>42</v>
      </c>
      <c r="S23" s="3750">
        <v>11</v>
      </c>
      <c r="T23" s="3751"/>
      <c r="U23" s="3752"/>
      <c r="V23" s="3773">
        <f t="shared" si="6"/>
        <v>53</v>
      </c>
      <c r="W23" s="3436"/>
      <c r="X23" s="3774"/>
      <c r="Y23" s="3775">
        <v>5</v>
      </c>
      <c r="Z23" s="3776"/>
      <c r="AA23" s="3497">
        <f>'General NZPUC'!R23</f>
        <v>1</v>
      </c>
      <c r="AB23" s="3436">
        <f>'General NZPUC'!S23</f>
        <v>0</v>
      </c>
      <c r="AC23" s="3485" t="str">
        <f>'General NZPUC'!T23</f>
        <v>-</v>
      </c>
      <c r="AD23" s="717">
        <f t="shared" si="3"/>
        <v>53</v>
      </c>
      <c r="AE23" s="1919">
        <f t="shared" si="4"/>
        <v>0</v>
      </c>
      <c r="AF23" s="3436"/>
      <c r="AG23" s="3437"/>
      <c r="AH23" s="718">
        <f t="shared" si="7"/>
        <v>5</v>
      </c>
      <c r="AI23" s="719">
        <f t="shared" si="8"/>
        <v>0</v>
      </c>
      <c r="AJ23" s="3438">
        <f t="shared" si="5"/>
        <v>53</v>
      </c>
    </row>
    <row r="24" spans="1:258" s="25" customFormat="1" ht="12.75" customHeight="1">
      <c r="A24" s="3778" t="str">
        <f>'General NZPUC'!A24</f>
        <v>Wellington Seventh-day Adventist School</v>
      </c>
      <c r="B24" s="3746"/>
      <c r="C24" s="2444">
        <v>12</v>
      </c>
      <c r="D24" s="2444">
        <v>14</v>
      </c>
      <c r="E24" s="2444">
        <v>9</v>
      </c>
      <c r="F24" s="2444">
        <v>15</v>
      </c>
      <c r="G24" s="2444">
        <v>15</v>
      </c>
      <c r="H24" s="2444">
        <v>8</v>
      </c>
      <c r="I24" s="2444">
        <v>12</v>
      </c>
      <c r="J24" s="2444">
        <v>10</v>
      </c>
      <c r="K24" s="2442"/>
      <c r="L24" s="2442"/>
      <c r="M24" s="2442"/>
      <c r="N24" s="2442"/>
      <c r="O24" s="2442"/>
      <c r="P24" s="2442"/>
      <c r="Q24" s="2443"/>
      <c r="R24" s="3749">
        <v>53</v>
      </c>
      <c r="S24" s="3750">
        <v>42</v>
      </c>
      <c r="T24" s="3751"/>
      <c r="U24" s="3752"/>
      <c r="V24" s="3773">
        <f t="shared" si="6"/>
        <v>95</v>
      </c>
      <c r="W24" s="3436"/>
      <c r="X24" s="3774"/>
      <c r="Y24" s="3775">
        <v>10</v>
      </c>
      <c r="Z24" s="3776"/>
      <c r="AA24" s="3497">
        <f>'General NZPUC'!R24</f>
        <v>1</v>
      </c>
      <c r="AB24" s="3436">
        <f>'General NZPUC'!S24</f>
        <v>0</v>
      </c>
      <c r="AC24" s="3485" t="str">
        <f>'General NZPUC'!T24</f>
        <v>-</v>
      </c>
      <c r="AD24" s="717">
        <f t="shared" si="3"/>
        <v>95</v>
      </c>
      <c r="AE24" s="1919">
        <f t="shared" si="4"/>
        <v>0</v>
      </c>
      <c r="AF24" s="3436"/>
      <c r="AG24" s="3437"/>
      <c r="AH24" s="718">
        <f t="shared" si="7"/>
        <v>10</v>
      </c>
      <c r="AI24" s="719">
        <f t="shared" si="8"/>
        <v>0</v>
      </c>
      <c r="AJ24" s="3438">
        <f t="shared" si="5"/>
        <v>95</v>
      </c>
    </row>
    <row r="25" spans="1:258" s="25" customFormat="1" ht="12.75" customHeight="1">
      <c r="A25" s="3778" t="str">
        <f>'General NZPUC'!A25</f>
        <v>Whakatane Seventh-day Adventist School</v>
      </c>
      <c r="B25" s="3746"/>
      <c r="C25" s="2444">
        <v>7</v>
      </c>
      <c r="D25" s="2444">
        <v>7</v>
      </c>
      <c r="E25" s="2444">
        <v>6</v>
      </c>
      <c r="F25" s="2444">
        <v>1</v>
      </c>
      <c r="G25" s="2444">
        <v>7</v>
      </c>
      <c r="H25" s="2444">
        <v>5</v>
      </c>
      <c r="I25" s="2444">
        <v>5</v>
      </c>
      <c r="J25" s="2444">
        <v>3</v>
      </c>
      <c r="K25" s="2442"/>
      <c r="L25" s="2442"/>
      <c r="M25" s="2442"/>
      <c r="N25" s="2442"/>
      <c r="O25" s="2442"/>
      <c r="P25" s="2442"/>
      <c r="Q25" s="2443"/>
      <c r="R25" s="3749">
        <v>11</v>
      </c>
      <c r="S25" s="3750">
        <v>30</v>
      </c>
      <c r="T25" s="3751"/>
      <c r="U25" s="3752"/>
      <c r="V25" s="3773">
        <f t="shared" si="6"/>
        <v>41</v>
      </c>
      <c r="W25" s="3436"/>
      <c r="X25" s="3774"/>
      <c r="Y25" s="3775">
        <v>3</v>
      </c>
      <c r="Z25" s="3776"/>
      <c r="AA25" s="3497">
        <f>'General NZPUC'!R25</f>
        <v>1</v>
      </c>
      <c r="AB25" s="3436">
        <f>'General NZPUC'!S25</f>
        <v>0</v>
      </c>
      <c r="AC25" s="3485" t="str">
        <f>'General NZPUC'!T25</f>
        <v>-</v>
      </c>
      <c r="AD25" s="717">
        <f t="shared" si="3"/>
        <v>41</v>
      </c>
      <c r="AE25" s="1919">
        <f t="shared" si="4"/>
        <v>0</v>
      </c>
      <c r="AF25" s="3436"/>
      <c r="AG25" s="3437"/>
      <c r="AH25" s="718">
        <f t="shared" si="7"/>
        <v>3</v>
      </c>
      <c r="AI25" s="719">
        <f t="shared" si="8"/>
        <v>0</v>
      </c>
      <c r="AJ25" s="3438">
        <f t="shared" si="5"/>
        <v>41</v>
      </c>
    </row>
    <row r="26" spans="1:258" s="25" customFormat="1" ht="12.75" customHeight="1">
      <c r="A26" s="3778" t="str">
        <f>'General NZPUC'!A26</f>
        <v>Whangarei Adventist Christian School</v>
      </c>
      <c r="B26" s="3746"/>
      <c r="C26" s="2444">
        <v>3</v>
      </c>
      <c r="D26" s="2444">
        <v>4</v>
      </c>
      <c r="E26" s="2444">
        <v>6</v>
      </c>
      <c r="F26" s="2444">
        <v>7</v>
      </c>
      <c r="G26" s="2444">
        <v>4</v>
      </c>
      <c r="H26" s="2444">
        <v>2</v>
      </c>
      <c r="I26" s="2444">
        <v>5</v>
      </c>
      <c r="J26" s="2444">
        <v>5</v>
      </c>
      <c r="K26" s="2442"/>
      <c r="L26" s="2442"/>
      <c r="M26" s="2442"/>
      <c r="N26" s="2442"/>
      <c r="O26" s="2442"/>
      <c r="P26" s="2442"/>
      <c r="Q26" s="2443"/>
      <c r="R26" s="3749">
        <v>15</v>
      </c>
      <c r="S26" s="3750">
        <v>21</v>
      </c>
      <c r="T26" s="3751"/>
      <c r="U26" s="3752"/>
      <c r="V26" s="3773">
        <f t="shared" si="6"/>
        <v>36</v>
      </c>
      <c r="W26" s="3436"/>
      <c r="X26" s="3774"/>
      <c r="Y26" s="3775">
        <v>5</v>
      </c>
      <c r="Z26" s="3776"/>
      <c r="AA26" s="3497">
        <f>'General NZPUC'!R26</f>
        <v>1</v>
      </c>
      <c r="AB26" s="3436">
        <f>'General NZPUC'!S26</f>
        <v>0</v>
      </c>
      <c r="AC26" s="3485" t="str">
        <f>'General NZPUC'!T26</f>
        <v>-</v>
      </c>
      <c r="AD26" s="717">
        <f t="shared" si="3"/>
        <v>36</v>
      </c>
      <c r="AE26" s="1919">
        <f t="shared" si="4"/>
        <v>0</v>
      </c>
      <c r="AF26" s="3436"/>
      <c r="AG26" s="3437"/>
      <c r="AH26" s="718">
        <f t="shared" si="7"/>
        <v>5</v>
      </c>
      <c r="AI26" s="719">
        <f t="shared" si="8"/>
        <v>0</v>
      </c>
      <c r="AJ26" s="3438">
        <f>SUM(C26:Q26)</f>
        <v>36</v>
      </c>
    </row>
    <row r="27" spans="1:258" s="663" customFormat="1" ht="15.75" customHeight="1" thickBot="1">
      <c r="A27" s="3779" t="s">
        <v>338</v>
      </c>
      <c r="B27" s="3754">
        <f>SUM(B14:B26)</f>
        <v>0</v>
      </c>
      <c r="C27" s="3755">
        <f t="shared" ref="C27:Z27" si="9">SUM(C14:C26)</f>
        <v>161</v>
      </c>
      <c r="D27" s="3755">
        <f t="shared" si="9"/>
        <v>130</v>
      </c>
      <c r="E27" s="3755">
        <f t="shared" si="9"/>
        <v>152</v>
      </c>
      <c r="F27" s="3755">
        <f t="shared" si="9"/>
        <v>140</v>
      </c>
      <c r="G27" s="3755">
        <f t="shared" si="9"/>
        <v>133</v>
      </c>
      <c r="H27" s="3755">
        <f t="shared" si="9"/>
        <v>138</v>
      </c>
      <c r="I27" s="3755">
        <f t="shared" si="9"/>
        <v>124</v>
      </c>
      <c r="J27" s="3755">
        <f t="shared" si="9"/>
        <v>102</v>
      </c>
      <c r="K27" s="3755">
        <f t="shared" si="9"/>
        <v>75</v>
      </c>
      <c r="L27" s="3755">
        <f t="shared" si="9"/>
        <v>65</v>
      </c>
      <c r="M27" s="3755">
        <f t="shared" si="9"/>
        <v>75</v>
      </c>
      <c r="N27" s="3755">
        <f t="shared" si="9"/>
        <v>50</v>
      </c>
      <c r="O27" s="3755">
        <f t="shared" si="9"/>
        <v>41</v>
      </c>
      <c r="P27" s="3755">
        <f t="shared" si="9"/>
        <v>0</v>
      </c>
      <c r="Q27" s="3756">
        <f t="shared" si="9"/>
        <v>0</v>
      </c>
      <c r="R27" s="3757">
        <f t="shared" si="9"/>
        <v>646</v>
      </c>
      <c r="S27" s="3758">
        <f t="shared" si="9"/>
        <v>434</v>
      </c>
      <c r="T27" s="3754">
        <f t="shared" si="9"/>
        <v>154</v>
      </c>
      <c r="U27" s="3756">
        <f t="shared" si="9"/>
        <v>152</v>
      </c>
      <c r="V27" s="3759">
        <f t="shared" si="9"/>
        <v>1386</v>
      </c>
      <c r="W27" s="3760">
        <f t="shared" si="9"/>
        <v>0</v>
      </c>
      <c r="X27" s="3761">
        <f t="shared" si="9"/>
        <v>0</v>
      </c>
      <c r="Y27" s="3761">
        <f>SUM(Y14:Y26)</f>
        <v>102</v>
      </c>
      <c r="Z27" s="3762">
        <f t="shared" si="9"/>
        <v>41</v>
      </c>
      <c r="AA27" s="3458">
        <f t="shared" ref="AA27:AJ27" si="10">SUM(AA14:AA26)</f>
        <v>12</v>
      </c>
      <c r="AB27" s="3763">
        <f t="shared" si="10"/>
        <v>1</v>
      </c>
      <c r="AC27" s="3764">
        <f t="shared" si="10"/>
        <v>0</v>
      </c>
      <c r="AD27" s="3765">
        <f t="shared" si="10"/>
        <v>1080</v>
      </c>
      <c r="AE27" s="3766">
        <f t="shared" si="10"/>
        <v>306</v>
      </c>
      <c r="AF27" s="3767">
        <f t="shared" si="10"/>
        <v>0</v>
      </c>
      <c r="AG27" s="3768">
        <f t="shared" si="10"/>
        <v>0</v>
      </c>
      <c r="AH27" s="3765">
        <f>SUM(AH14:AH26)</f>
        <v>102</v>
      </c>
      <c r="AI27" s="3769">
        <f t="shared" si="10"/>
        <v>41</v>
      </c>
      <c r="AJ27" s="3770">
        <f t="shared" si="10"/>
        <v>1386</v>
      </c>
      <c r="AM27" s="664"/>
      <c r="AN27" s="664"/>
      <c r="AO27" s="664"/>
      <c r="AP27" s="664"/>
      <c r="AQ27" s="664"/>
      <c r="AR27" s="664"/>
      <c r="AS27" s="664"/>
      <c r="AT27" s="664"/>
      <c r="AU27" s="664"/>
      <c r="AV27" s="664"/>
      <c r="AW27" s="664"/>
      <c r="AX27" s="664"/>
      <c r="AY27" s="664"/>
      <c r="AZ27" s="664"/>
      <c r="BA27" s="664"/>
      <c r="BB27" s="664"/>
      <c r="BC27" s="664"/>
      <c r="BD27" s="664"/>
      <c r="BE27" s="664"/>
      <c r="BF27" s="664"/>
      <c r="BG27" s="664"/>
      <c r="BH27" s="664"/>
      <c r="BI27" s="664"/>
      <c r="BJ27" s="664"/>
      <c r="BK27" s="664"/>
      <c r="BL27" s="664"/>
      <c r="BM27" s="664"/>
      <c r="BN27" s="664"/>
      <c r="BP27" s="664"/>
      <c r="BQ27" s="664"/>
      <c r="BR27" s="664"/>
      <c r="BS27" s="664"/>
      <c r="BT27" s="664"/>
      <c r="BU27" s="664"/>
      <c r="BV27" s="664"/>
      <c r="BW27" s="664"/>
      <c r="BX27" s="664"/>
      <c r="BY27" s="664"/>
      <c r="BZ27" s="664"/>
      <c r="CA27" s="664"/>
      <c r="CB27" s="664"/>
      <c r="CC27" s="664"/>
      <c r="CD27" s="664"/>
      <c r="CE27" s="664"/>
      <c r="CF27" s="664"/>
      <c r="CG27" s="664"/>
      <c r="CH27" s="664"/>
      <c r="CI27" s="664"/>
      <c r="CJ27" s="664"/>
      <c r="CK27" s="664"/>
      <c r="CL27" s="664"/>
      <c r="CM27" s="664"/>
      <c r="CN27" s="664"/>
      <c r="CO27" s="664"/>
      <c r="CP27" s="664"/>
      <c r="CQ27" s="664"/>
      <c r="CS27" s="664"/>
      <c r="CT27" s="664"/>
      <c r="CU27" s="664"/>
      <c r="CV27" s="664"/>
      <c r="CW27" s="664"/>
      <c r="CX27" s="664"/>
      <c r="CY27" s="664"/>
      <c r="CZ27" s="664"/>
      <c r="DA27" s="664"/>
      <c r="DB27" s="664"/>
      <c r="DC27" s="664"/>
      <c r="DD27" s="664"/>
      <c r="DE27" s="664"/>
      <c r="DF27" s="664"/>
      <c r="DG27" s="664"/>
      <c r="DH27" s="664"/>
      <c r="DI27" s="664"/>
      <c r="DJ27" s="664"/>
      <c r="DK27" s="664"/>
      <c r="DL27" s="664"/>
      <c r="DM27" s="664"/>
      <c r="DN27" s="664"/>
      <c r="DO27" s="664"/>
      <c r="DP27" s="664"/>
      <c r="DQ27" s="664"/>
      <c r="DR27" s="664"/>
      <c r="DS27" s="664"/>
      <c r="DT27" s="664"/>
      <c r="DV27" s="664"/>
      <c r="DW27" s="664"/>
      <c r="DX27" s="664"/>
      <c r="DY27" s="664"/>
      <c r="DZ27" s="664"/>
      <c r="EA27" s="664"/>
      <c r="EB27" s="664"/>
      <c r="EC27" s="664"/>
      <c r="ED27" s="664"/>
      <c r="EE27" s="664"/>
      <c r="EF27" s="664"/>
      <c r="EG27" s="664"/>
      <c r="EH27" s="664"/>
      <c r="EI27" s="664"/>
      <c r="EJ27" s="664"/>
      <c r="EK27" s="664"/>
      <c r="EL27" s="664"/>
      <c r="EM27" s="664"/>
      <c r="EN27" s="664"/>
      <c r="EO27" s="664"/>
      <c r="EP27" s="664"/>
      <c r="EQ27" s="664"/>
      <c r="ER27" s="664"/>
      <c r="ES27" s="664"/>
      <c r="ET27" s="664"/>
      <c r="EU27" s="664"/>
      <c r="EV27" s="664"/>
      <c r="EW27" s="664"/>
      <c r="EY27" s="664"/>
      <c r="EZ27" s="664"/>
      <c r="FA27" s="664"/>
      <c r="FB27" s="664"/>
      <c r="FC27" s="664"/>
      <c r="FD27" s="664"/>
      <c r="FE27" s="664"/>
      <c r="FF27" s="664"/>
      <c r="FG27" s="664"/>
      <c r="FH27" s="664"/>
      <c r="FI27" s="664"/>
      <c r="FJ27" s="664"/>
      <c r="FK27" s="664"/>
      <c r="FL27" s="664"/>
      <c r="FM27" s="664"/>
      <c r="FN27" s="664"/>
      <c r="FO27" s="664"/>
      <c r="FP27" s="664"/>
      <c r="FQ27" s="664"/>
      <c r="FR27" s="664"/>
      <c r="FS27" s="664"/>
      <c r="FT27" s="664"/>
      <c r="FU27" s="664"/>
      <c r="FV27" s="664"/>
      <c r="FW27" s="664"/>
      <c r="FX27" s="664"/>
      <c r="FY27" s="664"/>
      <c r="FZ27" s="664"/>
      <c r="GB27" s="664"/>
      <c r="GC27" s="664"/>
      <c r="GD27" s="664"/>
      <c r="GE27" s="664"/>
      <c r="GF27" s="664"/>
      <c r="GG27" s="664"/>
      <c r="GH27" s="664"/>
      <c r="GI27" s="664"/>
      <c r="GJ27" s="664"/>
      <c r="GK27" s="664"/>
      <c r="GL27" s="664"/>
      <c r="GM27" s="664"/>
      <c r="GN27" s="664"/>
      <c r="GO27" s="664"/>
      <c r="GP27" s="664"/>
      <c r="GQ27" s="664"/>
      <c r="GR27" s="664"/>
      <c r="GS27" s="664"/>
      <c r="GT27" s="664"/>
      <c r="GU27" s="664"/>
      <c r="GV27" s="664"/>
      <c r="GW27" s="664"/>
      <c r="GX27" s="664"/>
      <c r="GY27" s="664"/>
      <c r="GZ27" s="664"/>
      <c r="HA27" s="664"/>
      <c r="HB27" s="664"/>
      <c r="HC27" s="664"/>
      <c r="HE27" s="664"/>
      <c r="HF27" s="664"/>
      <c r="HG27" s="664"/>
      <c r="HH27" s="664"/>
      <c r="HI27" s="664"/>
      <c r="HJ27" s="664"/>
      <c r="HK27" s="664"/>
      <c r="HL27" s="664"/>
      <c r="HM27" s="664"/>
      <c r="HN27" s="664"/>
      <c r="HO27" s="664"/>
      <c r="HP27" s="664"/>
      <c r="HQ27" s="664"/>
      <c r="HR27" s="664"/>
      <c r="HS27" s="664"/>
      <c r="HT27" s="664"/>
      <c r="HU27" s="664"/>
      <c r="HV27" s="664"/>
      <c r="HW27" s="664"/>
      <c r="HX27" s="664"/>
      <c r="HY27" s="664"/>
      <c r="HZ27" s="664"/>
      <c r="IA27" s="664"/>
      <c r="IB27" s="664"/>
      <c r="IC27" s="664"/>
      <c r="ID27" s="664"/>
      <c r="IE27" s="664"/>
      <c r="IF27" s="664"/>
      <c r="IH27" s="664"/>
      <c r="II27" s="664"/>
      <c r="IJ27" s="664"/>
      <c r="IK27" s="664"/>
      <c r="IL27" s="664"/>
      <c r="IM27" s="664"/>
      <c r="IN27" s="664"/>
      <c r="IO27" s="664"/>
      <c r="IP27" s="664"/>
      <c r="IQ27" s="664"/>
      <c r="IR27" s="664"/>
      <c r="IS27" s="664"/>
      <c r="IT27" s="664"/>
      <c r="IU27" s="664"/>
      <c r="IV27" s="664"/>
      <c r="IW27" s="664"/>
      <c r="IX27" s="664"/>
    </row>
    <row r="28" spans="1:258" s="662" customFormat="1" ht="12.75" customHeight="1" thickTop="1" thickBot="1">
      <c r="A28" s="3780"/>
      <c r="B28" s="720"/>
      <c r="C28" s="720"/>
      <c r="D28" s="720"/>
      <c r="E28" s="720"/>
      <c r="F28" s="720"/>
      <c r="G28" s="720"/>
      <c r="H28" s="720"/>
      <c r="I28" s="720"/>
      <c r="J28" s="720"/>
      <c r="K28" s="720"/>
      <c r="L28" s="720"/>
      <c r="M28" s="721"/>
      <c r="N28" s="721"/>
      <c r="O28" s="721"/>
      <c r="P28" s="721"/>
      <c r="Q28" s="721"/>
      <c r="R28" s="721">
        <f>R27+S27</f>
        <v>1080</v>
      </c>
      <c r="S28" s="721"/>
      <c r="T28" s="721">
        <f>T27+U27</f>
        <v>306</v>
      </c>
      <c r="U28" s="721"/>
      <c r="V28" s="721">
        <f>V27+V11</f>
        <v>1589</v>
      </c>
      <c r="W28" s="722"/>
      <c r="X28" s="722">
        <f>X27+W27+X11+W11</f>
        <v>0</v>
      </c>
      <c r="Y28" s="722"/>
      <c r="Z28" s="1259"/>
      <c r="AA28" s="722"/>
      <c r="AB28" s="722"/>
      <c r="AC28" s="722"/>
      <c r="AD28" s="722">
        <f>AD27+AE27+AF27+AG27</f>
        <v>1386</v>
      </c>
      <c r="AE28" s="722"/>
      <c r="AF28" s="722"/>
      <c r="AG28" s="722"/>
      <c r="AH28" s="722"/>
      <c r="AI28" s="722">
        <f>AI27+AH27+AI11+AH11</f>
        <v>208</v>
      </c>
      <c r="AJ28" s="1259"/>
    </row>
    <row r="29" spans="1:258" s="111" customFormat="1" ht="15.75" customHeight="1" thickBot="1">
      <c r="A29" s="2445" t="s">
        <v>355</v>
      </c>
      <c r="B29" s="2438"/>
      <c r="C29" s="2438"/>
      <c r="D29" s="2438"/>
      <c r="E29" s="2438"/>
      <c r="F29" s="2438"/>
      <c r="G29" s="2438"/>
      <c r="H29" s="2438"/>
      <c r="I29" s="2438"/>
      <c r="J29" s="2438"/>
      <c r="K29" s="2439"/>
      <c r="L29" s="2439"/>
      <c r="M29" s="2439"/>
      <c r="N29" s="2439"/>
      <c r="O29" s="2439"/>
      <c r="P29" s="2439"/>
      <c r="Q29" s="2439"/>
      <c r="R29" s="2439"/>
      <c r="S29" s="2439"/>
      <c r="T29" s="2439"/>
      <c r="U29" s="2439"/>
      <c r="V29" s="2439"/>
      <c r="W29" s="2440"/>
      <c r="X29" s="2440"/>
      <c r="Y29" s="2446"/>
      <c r="Z29" s="2447"/>
      <c r="AA29" s="2440"/>
      <c r="AB29" s="2440"/>
      <c r="AC29" s="2440"/>
      <c r="AD29" s="2440"/>
      <c r="AE29" s="2440"/>
      <c r="AF29" s="2440"/>
      <c r="AG29" s="2440"/>
      <c r="AH29" s="2440"/>
      <c r="AI29" s="2440"/>
      <c r="AJ29" s="2441"/>
    </row>
    <row r="30" spans="1:258" s="25" customFormat="1" ht="15.75" customHeight="1">
      <c r="A30" s="3781" t="str">
        <f>'General NZPUC'!A30</f>
        <v xml:space="preserve">Christchurch Adventist School </v>
      </c>
      <c r="B30" s="3782"/>
      <c r="C30" s="1261">
        <v>22</v>
      </c>
      <c r="D30" s="1261">
        <v>21</v>
      </c>
      <c r="E30" s="1261">
        <v>18</v>
      </c>
      <c r="F30" s="1261">
        <v>19</v>
      </c>
      <c r="G30" s="1261">
        <v>19</v>
      </c>
      <c r="H30" s="1261">
        <v>16</v>
      </c>
      <c r="I30" s="1261">
        <v>18</v>
      </c>
      <c r="J30" s="1261">
        <v>27</v>
      </c>
      <c r="K30" s="1260">
        <v>20</v>
      </c>
      <c r="L30" s="1260">
        <v>26</v>
      </c>
      <c r="M30" s="1260">
        <v>16</v>
      </c>
      <c r="N30" s="1260">
        <v>19</v>
      </c>
      <c r="O30" s="1260">
        <v>23</v>
      </c>
      <c r="P30" s="1262"/>
      <c r="Q30" s="723"/>
      <c r="R30" s="3783">
        <v>93</v>
      </c>
      <c r="S30" s="2448">
        <v>67</v>
      </c>
      <c r="T30" s="3783">
        <v>60</v>
      </c>
      <c r="U30" s="2448">
        <v>44</v>
      </c>
      <c r="V30" s="3773">
        <f>R30+S30+T30+U30</f>
        <v>264</v>
      </c>
      <c r="W30" s="3784"/>
      <c r="X30" s="3485"/>
      <c r="Y30" s="3775">
        <v>27</v>
      </c>
      <c r="Z30" s="3776"/>
      <c r="AA30" s="3785">
        <f>'General NZPUC'!R30</f>
        <v>0</v>
      </c>
      <c r="AB30" s="3786" t="str">
        <f>'General NZPUC'!S30</f>
        <v>-</v>
      </c>
      <c r="AC30" s="3787">
        <f>'General NZPUC'!T30</f>
        <v>1</v>
      </c>
      <c r="AD30" s="3788"/>
      <c r="AE30" s="3485"/>
      <c r="AF30" s="2275">
        <f>SUM(C30:J30)</f>
        <v>160</v>
      </c>
      <c r="AG30" s="724">
        <f>SUM(K30:Q30)</f>
        <v>104</v>
      </c>
      <c r="AH30" s="718">
        <f>Y30</f>
        <v>27</v>
      </c>
      <c r="AI30" s="719">
        <f>Z30</f>
        <v>0</v>
      </c>
      <c r="AJ30" s="3438">
        <f>SUM(C30:Q30)</f>
        <v>264</v>
      </c>
    </row>
    <row r="31" spans="1:258" s="25" customFormat="1" ht="15.75" customHeight="1">
      <c r="A31" s="3778" t="str">
        <f>'General NZPUC'!A31</f>
        <v>Southland Adventist Christian School</v>
      </c>
      <c r="B31" s="3782"/>
      <c r="C31" s="1261">
        <v>17</v>
      </c>
      <c r="D31" s="1261">
        <v>12</v>
      </c>
      <c r="E31" s="1261">
        <v>12</v>
      </c>
      <c r="F31" s="1261">
        <v>14</v>
      </c>
      <c r="G31" s="1261">
        <v>14</v>
      </c>
      <c r="H31" s="1261">
        <v>6</v>
      </c>
      <c r="I31" s="1261">
        <v>7</v>
      </c>
      <c r="J31" s="1261">
        <v>5</v>
      </c>
      <c r="K31" s="1262"/>
      <c r="L31" s="1262"/>
      <c r="M31" s="1262"/>
      <c r="N31" s="1262"/>
      <c r="O31" s="1262"/>
      <c r="P31" s="1262"/>
      <c r="Q31" s="723"/>
      <c r="R31" s="3783">
        <v>26</v>
      </c>
      <c r="S31" s="2448">
        <v>61</v>
      </c>
      <c r="T31" s="3783"/>
      <c r="U31" s="2448"/>
      <c r="V31" s="3773">
        <f>R31+S31+T31+U31</f>
        <v>87</v>
      </c>
      <c r="W31" s="3436"/>
      <c r="X31" s="3774"/>
      <c r="Y31" s="3789">
        <v>5</v>
      </c>
      <c r="Z31" s="3790"/>
      <c r="AA31" s="3785">
        <f>'General NZPUC'!R31</f>
        <v>1</v>
      </c>
      <c r="AB31" s="3786">
        <f>'General NZPUC'!S31</f>
        <v>0</v>
      </c>
      <c r="AC31" s="3787" t="str">
        <f>'General NZPUC'!T31</f>
        <v>-</v>
      </c>
      <c r="AD31" s="717">
        <f>SUM(C31:J31)</f>
        <v>87</v>
      </c>
      <c r="AE31" s="1919">
        <f>SUM(K31:Q31)</f>
        <v>0</v>
      </c>
      <c r="AF31" s="725"/>
      <c r="AG31" s="3437"/>
      <c r="AH31" s="718">
        <f>Y31</f>
        <v>5</v>
      </c>
      <c r="AI31" s="719">
        <f>Z31</f>
        <v>0</v>
      </c>
      <c r="AJ31" s="3438">
        <f>SUM(C31:Q31)</f>
        <v>87</v>
      </c>
    </row>
    <row r="32" spans="1:258" s="663" customFormat="1" ht="15.75" customHeight="1" thickBot="1">
      <c r="A32" s="3779" t="s">
        <v>338</v>
      </c>
      <c r="B32" s="3754">
        <f t="shared" ref="B32:AJ32" si="11">SUM(B30:B31)</f>
        <v>0</v>
      </c>
      <c r="C32" s="3755">
        <f t="shared" si="11"/>
        <v>39</v>
      </c>
      <c r="D32" s="3755">
        <f t="shared" si="11"/>
        <v>33</v>
      </c>
      <c r="E32" s="3755">
        <f t="shared" si="11"/>
        <v>30</v>
      </c>
      <c r="F32" s="3755">
        <f t="shared" si="11"/>
        <v>33</v>
      </c>
      <c r="G32" s="3755">
        <f t="shared" si="11"/>
        <v>33</v>
      </c>
      <c r="H32" s="3755">
        <f t="shared" si="11"/>
        <v>22</v>
      </c>
      <c r="I32" s="3755">
        <f t="shared" si="11"/>
        <v>25</v>
      </c>
      <c r="J32" s="3755">
        <f t="shared" si="11"/>
        <v>32</v>
      </c>
      <c r="K32" s="3755">
        <f t="shared" si="11"/>
        <v>20</v>
      </c>
      <c r="L32" s="3755">
        <f t="shared" si="11"/>
        <v>26</v>
      </c>
      <c r="M32" s="3755">
        <f t="shared" si="11"/>
        <v>16</v>
      </c>
      <c r="N32" s="3755">
        <f t="shared" si="11"/>
        <v>19</v>
      </c>
      <c r="O32" s="3755">
        <f t="shared" si="11"/>
        <v>23</v>
      </c>
      <c r="P32" s="3755">
        <f t="shared" si="11"/>
        <v>0</v>
      </c>
      <c r="Q32" s="3756">
        <f t="shared" si="11"/>
        <v>0</v>
      </c>
      <c r="R32" s="3757">
        <f t="shared" si="11"/>
        <v>119</v>
      </c>
      <c r="S32" s="3758">
        <f t="shared" si="11"/>
        <v>128</v>
      </c>
      <c r="T32" s="3754">
        <f t="shared" si="11"/>
        <v>60</v>
      </c>
      <c r="U32" s="3756">
        <f t="shared" si="11"/>
        <v>44</v>
      </c>
      <c r="V32" s="3759">
        <f t="shared" si="11"/>
        <v>351</v>
      </c>
      <c r="W32" s="3760">
        <f t="shared" si="11"/>
        <v>0</v>
      </c>
      <c r="X32" s="3761">
        <f t="shared" si="11"/>
        <v>0</v>
      </c>
      <c r="Y32" s="3761">
        <f t="shared" si="11"/>
        <v>32</v>
      </c>
      <c r="Z32" s="3762">
        <f t="shared" si="11"/>
        <v>0</v>
      </c>
      <c r="AA32" s="3458">
        <f t="shared" si="11"/>
        <v>1</v>
      </c>
      <c r="AB32" s="3763">
        <f t="shared" si="11"/>
        <v>0</v>
      </c>
      <c r="AC32" s="3764">
        <f t="shared" si="11"/>
        <v>1</v>
      </c>
      <c r="AD32" s="3765">
        <f t="shared" si="11"/>
        <v>87</v>
      </c>
      <c r="AE32" s="3766">
        <f t="shared" si="11"/>
        <v>0</v>
      </c>
      <c r="AF32" s="3767">
        <f t="shared" si="11"/>
        <v>160</v>
      </c>
      <c r="AG32" s="3768">
        <f t="shared" si="11"/>
        <v>104</v>
      </c>
      <c r="AH32" s="3765">
        <f t="shared" si="11"/>
        <v>32</v>
      </c>
      <c r="AI32" s="3769">
        <f t="shared" si="11"/>
        <v>0</v>
      </c>
      <c r="AJ32" s="3770">
        <f t="shared" si="11"/>
        <v>351</v>
      </c>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S32" s="664"/>
      <c r="CT32" s="664"/>
      <c r="CU32" s="664"/>
      <c r="CV32" s="664"/>
      <c r="CW32" s="664"/>
      <c r="CX32" s="664"/>
      <c r="CY32" s="664"/>
      <c r="CZ32" s="664"/>
      <c r="DA32" s="664"/>
      <c r="DB32" s="664"/>
      <c r="DC32" s="664"/>
      <c r="DD32" s="664"/>
      <c r="DE32" s="664"/>
      <c r="DF32" s="664"/>
      <c r="DG32" s="664"/>
      <c r="DH32" s="664"/>
      <c r="DI32" s="664"/>
      <c r="DJ32" s="664"/>
      <c r="DK32" s="664"/>
      <c r="DL32" s="664"/>
      <c r="DM32" s="664"/>
      <c r="DN32" s="664"/>
      <c r="DO32" s="664"/>
      <c r="DP32" s="664"/>
      <c r="DQ32" s="664"/>
      <c r="DR32" s="664"/>
      <c r="DS32" s="664"/>
      <c r="DT32" s="664"/>
      <c r="DV32" s="664"/>
      <c r="DW32" s="664"/>
      <c r="DX32" s="664"/>
      <c r="DY32" s="664"/>
      <c r="DZ32" s="664"/>
      <c r="EA32" s="664"/>
      <c r="EB32" s="664"/>
      <c r="EC32" s="664"/>
      <c r="ED32" s="664"/>
      <c r="EE32" s="664"/>
      <c r="EF32" s="664"/>
      <c r="EG32" s="664"/>
      <c r="EH32" s="664"/>
      <c r="EI32" s="664"/>
      <c r="EJ32" s="664"/>
      <c r="EK32" s="664"/>
      <c r="EL32" s="664"/>
      <c r="EM32" s="664"/>
      <c r="EN32" s="664"/>
      <c r="EO32" s="664"/>
      <c r="EP32" s="664"/>
      <c r="EQ32" s="664"/>
      <c r="ER32" s="664"/>
      <c r="ES32" s="664"/>
      <c r="ET32" s="664"/>
      <c r="EU32" s="664"/>
      <c r="EV32" s="664"/>
      <c r="EW32" s="664"/>
      <c r="EY32" s="664"/>
      <c r="EZ32" s="664"/>
      <c r="FA32" s="664"/>
      <c r="FB32" s="664"/>
      <c r="FC32" s="664"/>
      <c r="FD32" s="664"/>
      <c r="FE32" s="664"/>
      <c r="FF32" s="664"/>
      <c r="FG32" s="664"/>
      <c r="FH32" s="664"/>
      <c r="FI32" s="664"/>
      <c r="FJ32" s="664"/>
      <c r="FK32" s="664"/>
      <c r="FL32" s="664"/>
      <c r="FM32" s="664"/>
      <c r="FN32" s="664"/>
      <c r="FO32" s="664"/>
      <c r="FP32" s="664"/>
      <c r="FQ32" s="664"/>
      <c r="FR32" s="664"/>
      <c r="FS32" s="664"/>
      <c r="FT32" s="664"/>
      <c r="FU32" s="664"/>
      <c r="FV32" s="664"/>
      <c r="FW32" s="664"/>
      <c r="FX32" s="664"/>
      <c r="FY32" s="664"/>
      <c r="FZ32" s="664"/>
      <c r="GB32" s="664"/>
      <c r="GC32" s="664"/>
      <c r="GD32" s="664"/>
      <c r="GE32" s="664"/>
      <c r="GF32" s="664"/>
      <c r="GG32" s="664"/>
      <c r="GH32" s="664"/>
      <c r="GI32" s="664"/>
      <c r="GJ32" s="664"/>
      <c r="GK32" s="664"/>
      <c r="GL32" s="664"/>
      <c r="GM32" s="664"/>
      <c r="GN32" s="664"/>
      <c r="GO32" s="664"/>
      <c r="GP32" s="664"/>
      <c r="GQ32" s="664"/>
      <c r="GR32" s="664"/>
      <c r="GS32" s="664"/>
      <c r="GT32" s="664"/>
      <c r="GU32" s="664"/>
      <c r="GV32" s="664"/>
      <c r="GW32" s="664"/>
      <c r="GX32" s="664"/>
      <c r="GY32" s="664"/>
      <c r="GZ32" s="664"/>
      <c r="HA32" s="664"/>
      <c r="HB32" s="664"/>
      <c r="HC32" s="664"/>
      <c r="HE32" s="664"/>
      <c r="HF32" s="664"/>
      <c r="HG32" s="664"/>
      <c r="HH32" s="664"/>
      <c r="HI32" s="664"/>
      <c r="HJ32" s="664"/>
      <c r="HK32" s="664"/>
      <c r="HL32" s="664"/>
      <c r="HM32" s="664"/>
      <c r="HN32" s="664"/>
      <c r="HO32" s="664"/>
      <c r="HP32" s="664"/>
      <c r="HQ32" s="664"/>
      <c r="HR32" s="664"/>
      <c r="HS32" s="664"/>
      <c r="HT32" s="664"/>
      <c r="HU32" s="664"/>
      <c r="HV32" s="664"/>
      <c r="HW32" s="664"/>
      <c r="HX32" s="664"/>
      <c r="HY32" s="664"/>
      <c r="HZ32" s="664"/>
      <c r="IA32" s="664"/>
      <c r="IB32" s="664"/>
      <c r="IC32" s="664"/>
      <c r="ID32" s="664"/>
      <c r="IE32" s="664"/>
      <c r="IF32" s="664"/>
      <c r="IH32" s="664"/>
      <c r="II32" s="664"/>
      <c r="IJ32" s="664"/>
      <c r="IK32" s="664"/>
      <c r="IL32" s="664"/>
      <c r="IM32" s="664"/>
      <c r="IN32" s="664"/>
      <c r="IO32" s="664"/>
      <c r="IP32" s="664"/>
      <c r="IQ32" s="664"/>
      <c r="IR32" s="664"/>
      <c r="IS32" s="664"/>
      <c r="IT32" s="664"/>
      <c r="IU32" s="664"/>
      <c r="IV32" s="664"/>
      <c r="IW32" s="664"/>
      <c r="IX32" s="664"/>
    </row>
    <row r="33" spans="1:258" s="662" customFormat="1" ht="12.75" customHeight="1" thickTop="1" thickBot="1">
      <c r="A33" s="3780"/>
      <c r="B33" s="720"/>
      <c r="C33" s="720"/>
      <c r="D33" s="720"/>
      <c r="E33" s="720"/>
      <c r="F33" s="720"/>
      <c r="G33" s="720"/>
      <c r="H33" s="720"/>
      <c r="I33" s="720"/>
      <c r="J33" s="720"/>
      <c r="K33" s="720"/>
      <c r="L33" s="720"/>
      <c r="M33" s="721"/>
      <c r="N33" s="721"/>
      <c r="O33" s="721"/>
      <c r="P33" s="721"/>
      <c r="Q33" s="721"/>
      <c r="R33" s="721">
        <f>R32+S32</f>
        <v>247</v>
      </c>
      <c r="S33" s="721"/>
      <c r="T33" s="721">
        <f>T32+U32</f>
        <v>104</v>
      </c>
      <c r="U33" s="721"/>
      <c r="V33" s="721"/>
      <c r="W33" s="722"/>
      <c r="X33" s="722">
        <f>W32+X32</f>
        <v>0</v>
      </c>
      <c r="Y33" s="722"/>
      <c r="Z33" s="1259"/>
      <c r="AA33" s="722"/>
      <c r="AB33" s="722"/>
      <c r="AC33" s="722"/>
      <c r="AD33" s="722">
        <f>AD32+AE32+AF32+AG32</f>
        <v>351</v>
      </c>
      <c r="AE33" s="722"/>
      <c r="AF33" s="722"/>
      <c r="AG33" s="722"/>
      <c r="AH33" s="722"/>
      <c r="AI33" s="722">
        <f>AI32+AH32</f>
        <v>32</v>
      </c>
      <c r="AJ33" s="1259"/>
    </row>
    <row r="34" spans="1:258" s="111" customFormat="1" ht="15.75" customHeight="1" thickBot="1">
      <c r="A34" s="2449" t="s">
        <v>326</v>
      </c>
      <c r="B34" s="2438"/>
      <c r="C34" s="2438"/>
      <c r="D34" s="2438"/>
      <c r="E34" s="2438"/>
      <c r="F34" s="2438"/>
      <c r="G34" s="2438"/>
      <c r="H34" s="2438"/>
      <c r="I34" s="2438"/>
      <c r="J34" s="2438"/>
      <c r="K34" s="2439"/>
      <c r="L34" s="2439"/>
      <c r="M34" s="2439"/>
      <c r="N34" s="2439"/>
      <c r="O34" s="2439"/>
      <c r="P34" s="2439"/>
      <c r="Q34" s="2439"/>
      <c r="R34" s="2439"/>
      <c r="S34" s="2439"/>
      <c r="T34" s="2439"/>
      <c r="U34" s="2439"/>
      <c r="V34" s="2439"/>
      <c r="W34" s="2440"/>
      <c r="X34" s="2440"/>
      <c r="Y34" s="2440"/>
      <c r="Z34" s="2440"/>
      <c r="AA34" s="2440"/>
      <c r="AB34" s="2440"/>
      <c r="AC34" s="2440"/>
      <c r="AD34" s="2440"/>
      <c r="AE34" s="2440"/>
      <c r="AF34" s="2440"/>
      <c r="AG34" s="2440"/>
      <c r="AH34" s="2440"/>
      <c r="AI34" s="2440"/>
      <c r="AJ34" s="2441"/>
    </row>
    <row r="35" spans="1:258" s="25" customFormat="1" ht="15.75" customHeight="1">
      <c r="A35" s="3781" t="str">
        <f>'General NZPUC'!A35</f>
        <v>Papaaroa Adventist College</v>
      </c>
      <c r="B35" s="3391">
        <v>10</v>
      </c>
      <c r="C35" s="1932">
        <v>11</v>
      </c>
      <c r="D35" s="1932">
        <v>15</v>
      </c>
      <c r="E35" s="1932">
        <v>9</v>
      </c>
      <c r="F35" s="1932">
        <v>14</v>
      </c>
      <c r="G35" s="1932">
        <v>11</v>
      </c>
      <c r="H35" s="1932">
        <v>13</v>
      </c>
      <c r="I35" s="1932">
        <v>12</v>
      </c>
      <c r="J35" s="1932">
        <v>9</v>
      </c>
      <c r="K35" s="1932">
        <v>7</v>
      </c>
      <c r="L35" s="1932">
        <v>7</v>
      </c>
      <c r="M35" s="3791"/>
      <c r="N35" s="3791"/>
      <c r="O35" s="3791"/>
      <c r="P35" s="3791"/>
      <c r="Q35" s="3792"/>
      <c r="R35" s="3783">
        <v>47</v>
      </c>
      <c r="S35" s="2448">
        <v>47</v>
      </c>
      <c r="T35" s="3783">
        <v>6</v>
      </c>
      <c r="U35" s="2448">
        <v>8</v>
      </c>
      <c r="V35" s="3773">
        <f>R35+S35+T35+U35</f>
        <v>108</v>
      </c>
      <c r="W35" s="3436"/>
      <c r="X35" s="3774"/>
      <c r="Y35" s="3775">
        <v>9</v>
      </c>
      <c r="Z35" s="3776"/>
      <c r="AA35" s="3785" t="str">
        <f>'General NZPUC'!R35</f>
        <v>-</v>
      </c>
      <c r="AB35" s="3786" t="str">
        <f>'General NZPUC'!S35</f>
        <v>-</v>
      </c>
      <c r="AC35" s="3787">
        <f>'General NZPUC'!T35</f>
        <v>1</v>
      </c>
      <c r="AD35" s="3788"/>
      <c r="AE35" s="3485"/>
      <c r="AF35" s="2275">
        <f>SUM(C35:J35)</f>
        <v>94</v>
      </c>
      <c r="AG35" s="724">
        <f>SUM(K35:Q35)</f>
        <v>14</v>
      </c>
      <c r="AH35" s="718">
        <f>Y35</f>
        <v>9</v>
      </c>
      <c r="AI35" s="719">
        <f>Z35</f>
        <v>0</v>
      </c>
      <c r="AJ35" s="3438">
        <f>SUM(C35:Q35)</f>
        <v>108</v>
      </c>
    </row>
    <row r="36" spans="1:258" s="25" customFormat="1" ht="15.75" customHeight="1">
      <c r="A36" s="3778" t="str">
        <f>'General NZPUC'!A36</f>
        <v>Tekaaroa Adventist School</v>
      </c>
      <c r="B36" s="3350">
        <v>35</v>
      </c>
      <c r="C36" s="3427">
        <v>21</v>
      </c>
      <c r="D36" s="3427">
        <v>12</v>
      </c>
      <c r="E36" s="3427">
        <v>8</v>
      </c>
      <c r="F36" s="3427">
        <v>11</v>
      </c>
      <c r="G36" s="3427">
        <v>8</v>
      </c>
      <c r="H36" s="3427">
        <v>12</v>
      </c>
      <c r="I36" s="3427"/>
      <c r="J36" s="3427"/>
      <c r="K36" s="3427"/>
      <c r="L36" s="3427"/>
      <c r="M36" s="1262"/>
      <c r="N36" s="1262"/>
      <c r="O36" s="1262"/>
      <c r="P36" s="1262"/>
      <c r="Q36" s="723"/>
      <c r="R36" s="3783">
        <v>29</v>
      </c>
      <c r="S36" s="2448">
        <v>43</v>
      </c>
      <c r="T36" s="3783"/>
      <c r="U36" s="2448"/>
      <c r="V36" s="3773">
        <f>R36+S36+T36+U36</f>
        <v>72</v>
      </c>
      <c r="W36" s="3436"/>
      <c r="X36" s="3774"/>
      <c r="Y36" s="3775">
        <v>12</v>
      </c>
      <c r="Z36" s="3776"/>
      <c r="AA36" s="3785">
        <f>'General NZPUC'!R36</f>
        <v>1</v>
      </c>
      <c r="AB36" s="3786">
        <f>'General NZPUC'!S36</f>
        <v>0</v>
      </c>
      <c r="AC36" s="3787" t="str">
        <f>'General NZPUC'!T36</f>
        <v>-</v>
      </c>
      <c r="AD36" s="3788">
        <f>SUM(C36:J36)</f>
        <v>72</v>
      </c>
      <c r="AE36" s="3485">
        <v>0</v>
      </c>
      <c r="AF36" s="725"/>
      <c r="AG36" s="3437"/>
      <c r="AH36" s="718">
        <f>Y36</f>
        <v>12</v>
      </c>
      <c r="AI36" s="719">
        <f>Z36</f>
        <v>0</v>
      </c>
      <c r="AJ36" s="3438">
        <f>SUM(C36:Q36)</f>
        <v>72</v>
      </c>
    </row>
    <row r="37" spans="1:258" s="663" customFormat="1" ht="15.75" customHeight="1" thickBot="1">
      <c r="A37" s="3779" t="s">
        <v>338</v>
      </c>
      <c r="B37" s="3754">
        <f t="shared" ref="B37:AJ37" si="12">SUM(B35:B36)</f>
        <v>45</v>
      </c>
      <c r="C37" s="3755">
        <f t="shared" si="12"/>
        <v>32</v>
      </c>
      <c r="D37" s="3755">
        <f t="shared" si="12"/>
        <v>27</v>
      </c>
      <c r="E37" s="3755">
        <f t="shared" si="12"/>
        <v>17</v>
      </c>
      <c r="F37" s="3755">
        <f t="shared" si="12"/>
        <v>25</v>
      </c>
      <c r="G37" s="3755">
        <f t="shared" si="12"/>
        <v>19</v>
      </c>
      <c r="H37" s="3755">
        <f t="shared" si="12"/>
        <v>25</v>
      </c>
      <c r="I37" s="3755">
        <f t="shared" si="12"/>
        <v>12</v>
      </c>
      <c r="J37" s="3755">
        <f t="shared" si="12"/>
        <v>9</v>
      </c>
      <c r="K37" s="3755">
        <f t="shared" si="12"/>
        <v>7</v>
      </c>
      <c r="L37" s="3755">
        <f t="shared" si="12"/>
        <v>7</v>
      </c>
      <c r="M37" s="3755">
        <f t="shared" si="12"/>
        <v>0</v>
      </c>
      <c r="N37" s="3755">
        <f t="shared" si="12"/>
        <v>0</v>
      </c>
      <c r="O37" s="3755">
        <f t="shared" si="12"/>
        <v>0</v>
      </c>
      <c r="P37" s="3755">
        <f t="shared" si="12"/>
        <v>0</v>
      </c>
      <c r="Q37" s="3756">
        <f t="shared" si="12"/>
        <v>0</v>
      </c>
      <c r="R37" s="3757">
        <f t="shared" si="12"/>
        <v>76</v>
      </c>
      <c r="S37" s="3758">
        <f t="shared" si="12"/>
        <v>90</v>
      </c>
      <c r="T37" s="3754">
        <f t="shared" si="12"/>
        <v>6</v>
      </c>
      <c r="U37" s="3756">
        <f t="shared" si="12"/>
        <v>8</v>
      </c>
      <c r="V37" s="3759">
        <f t="shared" si="12"/>
        <v>180</v>
      </c>
      <c r="W37" s="3760">
        <f t="shared" si="12"/>
        <v>0</v>
      </c>
      <c r="X37" s="3761">
        <f t="shared" si="12"/>
        <v>0</v>
      </c>
      <c r="Y37" s="3761">
        <f t="shared" si="12"/>
        <v>21</v>
      </c>
      <c r="Z37" s="3762">
        <f t="shared" si="12"/>
        <v>0</v>
      </c>
      <c r="AA37" s="3458">
        <f t="shared" si="12"/>
        <v>1</v>
      </c>
      <c r="AB37" s="3763">
        <f t="shared" si="12"/>
        <v>0</v>
      </c>
      <c r="AC37" s="3764">
        <f t="shared" si="12"/>
        <v>1</v>
      </c>
      <c r="AD37" s="3765">
        <f t="shared" si="12"/>
        <v>72</v>
      </c>
      <c r="AE37" s="3766">
        <f t="shared" si="12"/>
        <v>0</v>
      </c>
      <c r="AF37" s="3767">
        <f t="shared" si="12"/>
        <v>94</v>
      </c>
      <c r="AG37" s="3768">
        <f t="shared" si="12"/>
        <v>14</v>
      </c>
      <c r="AH37" s="3765">
        <f t="shared" si="12"/>
        <v>21</v>
      </c>
      <c r="AI37" s="3769">
        <f t="shared" si="12"/>
        <v>0</v>
      </c>
      <c r="AJ37" s="3770">
        <f t="shared" si="12"/>
        <v>180</v>
      </c>
      <c r="AM37" s="664"/>
      <c r="AN37" s="664"/>
      <c r="AO37" s="664"/>
      <c r="AP37" s="664"/>
      <c r="AQ37" s="664"/>
      <c r="AR37" s="664"/>
      <c r="AS37" s="664"/>
      <c r="AT37" s="664"/>
      <c r="AU37" s="664"/>
      <c r="AV37" s="664"/>
      <c r="AW37" s="664"/>
      <c r="AX37" s="664"/>
      <c r="AY37" s="664"/>
      <c r="AZ37" s="664"/>
      <c r="BA37" s="664"/>
      <c r="BB37" s="664"/>
      <c r="BC37" s="664"/>
      <c r="BD37" s="664"/>
      <c r="BE37" s="664"/>
      <c r="BF37" s="664"/>
      <c r="BG37" s="664"/>
      <c r="BH37" s="664"/>
      <c r="BI37" s="664"/>
      <c r="BJ37" s="664"/>
      <c r="BK37" s="664"/>
      <c r="BL37" s="664"/>
      <c r="BM37" s="664"/>
      <c r="BN37" s="664"/>
      <c r="BP37" s="664"/>
      <c r="BQ37" s="664"/>
      <c r="BR37" s="664"/>
      <c r="BS37" s="664"/>
      <c r="BT37" s="664"/>
      <c r="BU37" s="664"/>
      <c r="BV37" s="664"/>
      <c r="BW37" s="664"/>
      <c r="BX37" s="664"/>
      <c r="BY37" s="664"/>
      <c r="BZ37" s="664"/>
      <c r="CA37" s="664"/>
      <c r="CB37" s="664"/>
      <c r="CC37" s="664"/>
      <c r="CD37" s="664"/>
      <c r="CE37" s="664"/>
      <c r="CF37" s="664"/>
      <c r="CG37" s="664"/>
      <c r="CH37" s="664"/>
      <c r="CI37" s="664"/>
      <c r="CJ37" s="664"/>
      <c r="CK37" s="664"/>
      <c r="CL37" s="664"/>
      <c r="CM37" s="664"/>
      <c r="CN37" s="664"/>
      <c r="CO37" s="664"/>
      <c r="CP37" s="664"/>
      <c r="CQ37" s="664"/>
      <c r="CS37" s="664"/>
      <c r="CT37" s="664"/>
      <c r="CU37" s="664"/>
      <c r="CV37" s="664"/>
      <c r="CW37" s="664"/>
      <c r="CX37" s="664"/>
      <c r="CY37" s="664"/>
      <c r="CZ37" s="664"/>
      <c r="DA37" s="664"/>
      <c r="DB37" s="664"/>
      <c r="DC37" s="664"/>
      <c r="DD37" s="664"/>
      <c r="DE37" s="664"/>
      <c r="DF37" s="664"/>
      <c r="DG37" s="664"/>
      <c r="DH37" s="664"/>
      <c r="DI37" s="664"/>
      <c r="DJ37" s="664"/>
      <c r="DK37" s="664"/>
      <c r="DL37" s="664"/>
      <c r="DM37" s="664"/>
      <c r="DN37" s="664"/>
      <c r="DO37" s="664"/>
      <c r="DP37" s="664"/>
      <c r="DQ37" s="664"/>
      <c r="DR37" s="664"/>
      <c r="DS37" s="664"/>
      <c r="DT37" s="664"/>
      <c r="DV37" s="664"/>
      <c r="DW37" s="664"/>
      <c r="DX37" s="664"/>
      <c r="DY37" s="664"/>
      <c r="DZ37" s="664"/>
      <c r="EA37" s="664"/>
      <c r="EB37" s="664"/>
      <c r="EC37" s="664"/>
      <c r="ED37" s="664"/>
      <c r="EE37" s="664"/>
      <c r="EF37" s="664"/>
      <c r="EG37" s="664"/>
      <c r="EH37" s="664"/>
      <c r="EI37" s="664"/>
      <c r="EJ37" s="664"/>
      <c r="EK37" s="664"/>
      <c r="EL37" s="664"/>
      <c r="EM37" s="664"/>
      <c r="EN37" s="664"/>
      <c r="EO37" s="664"/>
      <c r="EP37" s="664"/>
      <c r="EQ37" s="664"/>
      <c r="ER37" s="664"/>
      <c r="ES37" s="664"/>
      <c r="ET37" s="664"/>
      <c r="EU37" s="664"/>
      <c r="EV37" s="664"/>
      <c r="EW37" s="664"/>
      <c r="EY37" s="664"/>
      <c r="EZ37" s="664"/>
      <c r="FA37" s="664"/>
      <c r="FB37" s="664"/>
      <c r="FC37" s="664"/>
      <c r="FD37" s="664"/>
      <c r="FE37" s="664"/>
      <c r="FF37" s="664"/>
      <c r="FG37" s="664"/>
      <c r="FH37" s="664"/>
      <c r="FI37" s="664"/>
      <c r="FJ37" s="664"/>
      <c r="FK37" s="664"/>
      <c r="FL37" s="664"/>
      <c r="FM37" s="664"/>
      <c r="FN37" s="664"/>
      <c r="FO37" s="664"/>
      <c r="FP37" s="664"/>
      <c r="FQ37" s="664"/>
      <c r="FR37" s="664"/>
      <c r="FS37" s="664"/>
      <c r="FT37" s="664"/>
      <c r="FU37" s="664"/>
      <c r="FV37" s="664"/>
      <c r="FW37" s="664"/>
      <c r="FX37" s="664"/>
      <c r="FY37" s="664"/>
      <c r="FZ37" s="664"/>
      <c r="GB37" s="664"/>
      <c r="GC37" s="664"/>
      <c r="GD37" s="664"/>
      <c r="GE37" s="664"/>
      <c r="GF37" s="664"/>
      <c r="GG37" s="664"/>
      <c r="GH37" s="664"/>
      <c r="GI37" s="664"/>
      <c r="GJ37" s="664"/>
      <c r="GK37" s="664"/>
      <c r="GL37" s="664"/>
      <c r="GM37" s="664"/>
      <c r="GN37" s="664"/>
      <c r="GO37" s="664"/>
      <c r="GP37" s="664"/>
      <c r="GQ37" s="664"/>
      <c r="GR37" s="664"/>
      <c r="GS37" s="664"/>
      <c r="GT37" s="664"/>
      <c r="GU37" s="664"/>
      <c r="GV37" s="664"/>
      <c r="GW37" s="664"/>
      <c r="GX37" s="664"/>
      <c r="GY37" s="664"/>
      <c r="GZ37" s="664"/>
      <c r="HA37" s="664"/>
      <c r="HB37" s="664"/>
      <c r="HC37" s="664"/>
      <c r="HE37" s="664"/>
      <c r="HF37" s="664"/>
      <c r="HG37" s="664"/>
      <c r="HH37" s="664"/>
      <c r="HI37" s="664"/>
      <c r="HJ37" s="664"/>
      <c r="HK37" s="664"/>
      <c r="HL37" s="664"/>
      <c r="HM37" s="664"/>
      <c r="HN37" s="664"/>
      <c r="HO37" s="664"/>
      <c r="HP37" s="664"/>
      <c r="HQ37" s="664"/>
      <c r="HR37" s="664"/>
      <c r="HS37" s="664"/>
      <c r="HT37" s="664"/>
      <c r="HU37" s="664"/>
      <c r="HV37" s="664"/>
      <c r="HW37" s="664"/>
      <c r="HX37" s="664"/>
      <c r="HY37" s="664"/>
      <c r="HZ37" s="664"/>
      <c r="IA37" s="664"/>
      <c r="IB37" s="664"/>
      <c r="IC37" s="664"/>
      <c r="ID37" s="664"/>
      <c r="IE37" s="664"/>
      <c r="IF37" s="664"/>
      <c r="IH37" s="664"/>
      <c r="II37" s="664"/>
      <c r="IJ37" s="664"/>
      <c r="IK37" s="664"/>
      <c r="IL37" s="664"/>
      <c r="IM37" s="664"/>
      <c r="IN37" s="664"/>
      <c r="IO37" s="664"/>
      <c r="IP37" s="664"/>
      <c r="IQ37" s="664"/>
      <c r="IR37" s="664"/>
      <c r="IS37" s="664"/>
      <c r="IT37" s="664"/>
      <c r="IU37" s="664"/>
      <c r="IV37" s="664"/>
      <c r="IW37" s="664"/>
      <c r="IX37" s="664"/>
    </row>
    <row r="38" spans="1:258" s="662" customFormat="1" ht="12.75" customHeight="1" thickTop="1" thickBot="1">
      <c r="A38" s="3780"/>
      <c r="B38" s="720"/>
      <c r="C38" s="720"/>
      <c r="D38" s="720"/>
      <c r="E38" s="720"/>
      <c r="F38" s="720"/>
      <c r="G38" s="720"/>
      <c r="H38" s="720"/>
      <c r="I38" s="720"/>
      <c r="J38" s="720"/>
      <c r="K38" s="720"/>
      <c r="L38" s="720"/>
      <c r="M38" s="721"/>
      <c r="N38" s="721"/>
      <c r="O38" s="721"/>
      <c r="P38" s="721"/>
      <c r="Q38" s="721"/>
      <c r="R38" s="721">
        <f>R37+S37</f>
        <v>166</v>
      </c>
      <c r="S38" s="721"/>
      <c r="T38" s="721">
        <f>T37+U37</f>
        <v>14</v>
      </c>
      <c r="U38" s="721"/>
      <c r="V38" s="721"/>
      <c r="W38" s="722"/>
      <c r="X38" s="722">
        <f>W37+X37</f>
        <v>0</v>
      </c>
      <c r="Y38" s="722"/>
      <c r="Z38" s="1259"/>
      <c r="AA38" s="722"/>
      <c r="AB38" s="722"/>
      <c r="AC38" s="722"/>
      <c r="AD38" s="722">
        <f>AD37+AE37+AF37+AG37</f>
        <v>180</v>
      </c>
      <c r="AE38" s="722"/>
      <c r="AF38" s="722"/>
      <c r="AG38" s="722"/>
      <c r="AH38" s="722"/>
      <c r="AI38" s="722">
        <f>AI37+AH37</f>
        <v>21</v>
      </c>
      <c r="AJ38" s="1259"/>
    </row>
    <row r="39" spans="1:258" s="111" customFormat="1" ht="15.75" customHeight="1" thickBot="1">
      <c r="A39" s="2449" t="s">
        <v>333</v>
      </c>
      <c r="B39" s="2438"/>
      <c r="C39" s="2438"/>
      <c r="D39" s="2438"/>
      <c r="E39" s="2438"/>
      <c r="F39" s="2438"/>
      <c r="G39" s="2438"/>
      <c r="H39" s="2438"/>
      <c r="I39" s="2438"/>
      <c r="J39" s="2438"/>
      <c r="K39" s="2439"/>
      <c r="L39" s="2439"/>
      <c r="M39" s="2439"/>
      <c r="N39" s="2439"/>
      <c r="O39" s="2439"/>
      <c r="P39" s="2439"/>
      <c r="Q39" s="2439"/>
      <c r="R39" s="2439"/>
      <c r="S39" s="2439"/>
      <c r="T39" s="2439"/>
      <c r="U39" s="2439"/>
      <c r="V39" s="2439"/>
      <c r="W39" s="2440"/>
      <c r="X39" s="2440"/>
      <c r="Y39" s="2446"/>
      <c r="Z39" s="2447"/>
      <c r="AA39" s="2440"/>
      <c r="AB39" s="2440"/>
      <c r="AC39" s="2440"/>
      <c r="AD39" s="2440"/>
      <c r="AE39" s="2440"/>
      <c r="AF39" s="2440"/>
      <c r="AG39" s="2440"/>
      <c r="AH39" s="2440"/>
      <c r="AI39" s="2440"/>
      <c r="AJ39" s="2441"/>
    </row>
    <row r="40" spans="1:258" s="25" customFormat="1" ht="15.75" customHeight="1">
      <c r="A40" s="3781" t="str">
        <f>'General NZPUC'!A40</f>
        <v>Collège Adventiste Tiarama (Secondary Phase)</v>
      </c>
      <c r="B40" s="3793"/>
      <c r="C40" s="3791"/>
      <c r="D40" s="3791"/>
      <c r="E40" s="3791"/>
      <c r="F40" s="3791"/>
      <c r="G40" s="3791"/>
      <c r="H40" s="3791"/>
      <c r="I40" s="3791"/>
      <c r="J40" s="3791">
        <v>57</v>
      </c>
      <c r="K40" s="3794">
        <v>55</v>
      </c>
      <c r="L40" s="3794">
        <v>50</v>
      </c>
      <c r="M40" s="3791">
        <v>46</v>
      </c>
      <c r="N40" s="3791"/>
      <c r="O40" s="3791"/>
      <c r="P40" s="3791"/>
      <c r="Q40" s="3792"/>
      <c r="R40" s="3362"/>
      <c r="S40" s="3748"/>
      <c r="T40" s="3795">
        <v>71</v>
      </c>
      <c r="U40" s="3796">
        <v>137</v>
      </c>
      <c r="V40" s="3773">
        <f>R40+S40+T40+U40</f>
        <v>208</v>
      </c>
      <c r="W40" s="3797"/>
      <c r="X40" s="3797">
        <v>8</v>
      </c>
      <c r="Y40" s="3653"/>
      <c r="Z40" s="3653">
        <v>46</v>
      </c>
      <c r="AA40" s="3785">
        <f>'General NZPUC'!R41</f>
        <v>1</v>
      </c>
      <c r="AB40" s="3786">
        <f>'General NZPUC'!S41</f>
        <v>0</v>
      </c>
      <c r="AC40" s="3787" t="str">
        <f>'General NZPUC'!T41</f>
        <v>-</v>
      </c>
      <c r="AD40" s="3788">
        <f>SUM(C40:J40)</f>
        <v>57</v>
      </c>
      <c r="AE40" s="3485"/>
      <c r="AF40" s="2275">
        <f>SUM(C40:H40)</f>
        <v>0</v>
      </c>
      <c r="AG40" s="724">
        <f>SUM(I40:Q40)</f>
        <v>208</v>
      </c>
      <c r="AH40" s="718">
        <f>Y40</f>
        <v>0</v>
      </c>
      <c r="AI40" s="719">
        <f>Z40</f>
        <v>46</v>
      </c>
      <c r="AJ40" s="3438">
        <f>SUM(C40:Q40)</f>
        <v>208</v>
      </c>
    </row>
    <row r="41" spans="1:258" s="25" customFormat="1" ht="15.75" customHeight="1">
      <c r="A41" s="3778" t="str">
        <f>'General NZPUC'!A41</f>
        <v>Ecole Tiarama</v>
      </c>
      <c r="B41" s="3782">
        <v>40</v>
      </c>
      <c r="C41" s="3798">
        <v>15</v>
      </c>
      <c r="D41" s="3798">
        <v>22</v>
      </c>
      <c r="E41" s="3798">
        <v>26</v>
      </c>
      <c r="F41" s="3798">
        <v>28</v>
      </c>
      <c r="G41" s="3798">
        <v>33</v>
      </c>
      <c r="H41" s="3798">
        <v>23</v>
      </c>
      <c r="I41" s="3798">
        <v>27</v>
      </c>
      <c r="J41" s="3798"/>
      <c r="K41" s="3791"/>
      <c r="L41" s="3791"/>
      <c r="M41" s="1262"/>
      <c r="N41" s="1262"/>
      <c r="O41" s="1262"/>
      <c r="P41" s="1262"/>
      <c r="Q41" s="1262"/>
      <c r="R41" s="3653">
        <v>76</v>
      </c>
      <c r="S41" s="3653">
        <v>98</v>
      </c>
      <c r="T41" s="3653"/>
      <c r="U41" s="3653"/>
      <c r="V41" s="3773">
        <f>R41+S41+T41+U41</f>
        <v>174</v>
      </c>
      <c r="W41" s="3797">
        <v>0</v>
      </c>
      <c r="X41" s="3797"/>
      <c r="Y41" s="3653">
        <v>27</v>
      </c>
      <c r="Z41" s="3653"/>
      <c r="AA41" s="3785">
        <f>'General NZPUC'!R40</f>
        <v>0</v>
      </c>
      <c r="AB41" s="3786">
        <f>'General NZPUC'!S40</f>
        <v>1</v>
      </c>
      <c r="AC41" s="3787" t="str">
        <f>'General NZPUC'!T40</f>
        <v>-</v>
      </c>
      <c r="AD41" s="3788">
        <f>SUM(C41:J41)</f>
        <v>174</v>
      </c>
      <c r="AE41" s="3485">
        <f>SUM(K41:Q41)</f>
        <v>0</v>
      </c>
      <c r="AF41" s="2275"/>
      <c r="AG41" s="724"/>
      <c r="AH41" s="718">
        <f>Y41</f>
        <v>27</v>
      </c>
      <c r="AI41" s="719">
        <f>Z41</f>
        <v>0</v>
      </c>
      <c r="AJ41" s="3438">
        <f>SUM(C41:Q41)</f>
        <v>174</v>
      </c>
    </row>
    <row r="42" spans="1:258" s="663" customFormat="1" ht="15.75" customHeight="1">
      <c r="A42" s="3799" t="s">
        <v>338</v>
      </c>
      <c r="B42" s="3800">
        <f t="shared" ref="B42:G42" si="13">SUM(B41:B41)</f>
        <v>40</v>
      </c>
      <c r="C42" s="3800">
        <f t="shared" si="13"/>
        <v>15</v>
      </c>
      <c r="D42" s="3800">
        <f t="shared" si="13"/>
        <v>22</v>
      </c>
      <c r="E42" s="3800">
        <f t="shared" si="13"/>
        <v>26</v>
      </c>
      <c r="F42" s="3800">
        <f t="shared" si="13"/>
        <v>28</v>
      </c>
      <c r="G42" s="3800">
        <f t="shared" si="13"/>
        <v>33</v>
      </c>
      <c r="H42" s="3800">
        <f t="shared" ref="H42:AJ42" si="14">SUM(H40:H41)</f>
        <v>23</v>
      </c>
      <c r="I42" s="3800">
        <f t="shared" si="14"/>
        <v>27</v>
      </c>
      <c r="J42" s="3800">
        <f t="shared" si="14"/>
        <v>57</v>
      </c>
      <c r="K42" s="3800">
        <f t="shared" si="14"/>
        <v>55</v>
      </c>
      <c r="L42" s="3800">
        <f t="shared" si="14"/>
        <v>50</v>
      </c>
      <c r="M42" s="3800">
        <f t="shared" si="14"/>
        <v>46</v>
      </c>
      <c r="N42" s="3800">
        <f t="shared" si="14"/>
        <v>0</v>
      </c>
      <c r="O42" s="3800">
        <f t="shared" si="14"/>
        <v>0</v>
      </c>
      <c r="P42" s="3800">
        <f t="shared" si="14"/>
        <v>0</v>
      </c>
      <c r="Q42" s="3800">
        <f t="shared" si="14"/>
        <v>0</v>
      </c>
      <c r="R42" s="3800">
        <f t="shared" si="14"/>
        <v>76</v>
      </c>
      <c r="S42" s="3800">
        <f t="shared" si="14"/>
        <v>98</v>
      </c>
      <c r="T42" s="3800">
        <f t="shared" si="14"/>
        <v>71</v>
      </c>
      <c r="U42" s="3800">
        <f t="shared" si="14"/>
        <v>137</v>
      </c>
      <c r="V42" s="3800">
        <f t="shared" si="14"/>
        <v>382</v>
      </c>
      <c r="W42" s="3800">
        <f t="shared" si="14"/>
        <v>0</v>
      </c>
      <c r="X42" s="3801">
        <f>SUM(X40:X41)</f>
        <v>8</v>
      </c>
      <c r="Y42" s="3801">
        <f>SUM(Y40:Y41)</f>
        <v>27</v>
      </c>
      <c r="Z42" s="3802">
        <f>SUM(Z40:Z41)</f>
        <v>46</v>
      </c>
      <c r="AA42" s="3803">
        <f t="shared" si="14"/>
        <v>1</v>
      </c>
      <c r="AB42" s="3804">
        <f t="shared" si="14"/>
        <v>1</v>
      </c>
      <c r="AC42" s="3804">
        <f t="shared" si="14"/>
        <v>0</v>
      </c>
      <c r="AD42" s="3801">
        <f t="shared" si="14"/>
        <v>231</v>
      </c>
      <c r="AE42" s="3801">
        <f t="shared" si="14"/>
        <v>0</v>
      </c>
      <c r="AF42" s="3801">
        <f t="shared" si="14"/>
        <v>0</v>
      </c>
      <c r="AG42" s="3804">
        <f t="shared" si="14"/>
        <v>208</v>
      </c>
      <c r="AH42" s="3801">
        <f t="shared" si="14"/>
        <v>27</v>
      </c>
      <c r="AI42" s="3801">
        <f t="shared" si="14"/>
        <v>46</v>
      </c>
      <c r="AJ42" s="3801">
        <f t="shared" si="14"/>
        <v>382</v>
      </c>
      <c r="AM42" s="664"/>
      <c r="AN42" s="664"/>
      <c r="AO42" s="664"/>
      <c r="AP42" s="664"/>
      <c r="AQ42" s="664"/>
      <c r="AR42" s="664"/>
      <c r="AS42" s="664"/>
      <c r="AT42" s="664"/>
      <c r="AU42" s="664"/>
      <c r="AV42" s="664"/>
      <c r="AW42" s="664"/>
      <c r="AX42" s="664"/>
      <c r="AY42" s="664"/>
      <c r="AZ42" s="664"/>
      <c r="BA42" s="664"/>
      <c r="BB42" s="664"/>
      <c r="BC42" s="664"/>
      <c r="BD42" s="664"/>
      <c r="BE42" s="664"/>
      <c r="BF42" s="664"/>
      <c r="BG42" s="664"/>
      <c r="BH42" s="664"/>
      <c r="BI42" s="664"/>
      <c r="BJ42" s="664"/>
      <c r="BK42" s="664"/>
      <c r="BL42" s="664"/>
      <c r="BM42" s="664"/>
      <c r="BN42" s="664"/>
      <c r="BP42" s="664"/>
      <c r="BQ42" s="664"/>
      <c r="BR42" s="664"/>
      <c r="BS42" s="664"/>
      <c r="BT42" s="664"/>
      <c r="BU42" s="664"/>
      <c r="BV42" s="664"/>
      <c r="BW42" s="664"/>
      <c r="BX42" s="664"/>
      <c r="BY42" s="664"/>
      <c r="BZ42" s="664"/>
      <c r="CA42" s="664"/>
      <c r="CB42" s="664"/>
      <c r="CC42" s="664"/>
      <c r="CD42" s="664"/>
      <c r="CE42" s="664"/>
      <c r="CF42" s="664"/>
      <c r="CG42" s="664"/>
      <c r="CH42" s="664"/>
      <c r="CI42" s="664"/>
      <c r="CJ42" s="664"/>
      <c r="CK42" s="664"/>
      <c r="CL42" s="664"/>
      <c r="CM42" s="664"/>
      <c r="CN42" s="664"/>
      <c r="CO42" s="664"/>
      <c r="CP42" s="664"/>
      <c r="CQ42" s="664"/>
      <c r="CS42" s="664"/>
      <c r="CT42" s="664"/>
      <c r="CU42" s="664"/>
      <c r="CV42" s="664"/>
      <c r="CW42" s="664"/>
      <c r="CX42" s="664"/>
      <c r="CY42" s="664"/>
      <c r="CZ42" s="664"/>
      <c r="DA42" s="664"/>
      <c r="DB42" s="664"/>
      <c r="DC42" s="664"/>
      <c r="DD42" s="664"/>
      <c r="DE42" s="664"/>
      <c r="DF42" s="664"/>
      <c r="DG42" s="664"/>
      <c r="DH42" s="664"/>
      <c r="DI42" s="664"/>
      <c r="DJ42" s="664"/>
      <c r="DK42" s="664"/>
      <c r="DL42" s="664"/>
      <c r="DM42" s="664"/>
      <c r="DN42" s="664"/>
      <c r="DO42" s="664"/>
      <c r="DP42" s="664"/>
      <c r="DQ42" s="664"/>
      <c r="DR42" s="664"/>
      <c r="DS42" s="664"/>
      <c r="DT42" s="664"/>
      <c r="DV42" s="664"/>
      <c r="DW42" s="664"/>
      <c r="DX42" s="664"/>
      <c r="DY42" s="664"/>
      <c r="DZ42" s="664"/>
      <c r="EA42" s="664"/>
      <c r="EB42" s="664"/>
      <c r="EC42" s="664"/>
      <c r="ED42" s="664"/>
      <c r="EE42" s="664"/>
      <c r="EF42" s="664"/>
      <c r="EG42" s="664"/>
      <c r="EH42" s="664"/>
      <c r="EI42" s="664"/>
      <c r="EJ42" s="664"/>
      <c r="EK42" s="664"/>
      <c r="EL42" s="664"/>
      <c r="EM42" s="664"/>
      <c r="EN42" s="664"/>
      <c r="EO42" s="664"/>
      <c r="EP42" s="664"/>
      <c r="EQ42" s="664"/>
      <c r="ER42" s="664"/>
      <c r="ES42" s="664"/>
      <c r="ET42" s="664"/>
      <c r="EU42" s="664"/>
      <c r="EV42" s="664"/>
      <c r="EW42" s="664"/>
      <c r="EY42" s="664"/>
      <c r="EZ42" s="664"/>
      <c r="FA42" s="664"/>
      <c r="FB42" s="664"/>
      <c r="FC42" s="664"/>
      <c r="FD42" s="664"/>
      <c r="FE42" s="664"/>
      <c r="FF42" s="664"/>
      <c r="FG42" s="664"/>
      <c r="FH42" s="664"/>
      <c r="FI42" s="664"/>
      <c r="FJ42" s="664"/>
      <c r="FK42" s="664"/>
      <c r="FL42" s="664"/>
      <c r="FM42" s="664"/>
      <c r="FN42" s="664"/>
      <c r="FO42" s="664"/>
      <c r="FP42" s="664"/>
      <c r="FQ42" s="664"/>
      <c r="FR42" s="664"/>
      <c r="FS42" s="664"/>
      <c r="FT42" s="664"/>
      <c r="FU42" s="664"/>
      <c r="FV42" s="664"/>
      <c r="FW42" s="664"/>
      <c r="FX42" s="664"/>
      <c r="FY42" s="664"/>
      <c r="FZ42" s="664"/>
      <c r="GB42" s="664"/>
      <c r="GC42" s="664"/>
      <c r="GD42" s="664"/>
      <c r="GE42" s="664"/>
      <c r="GF42" s="664"/>
      <c r="GG42" s="664"/>
      <c r="GH42" s="664"/>
      <c r="GI42" s="664"/>
      <c r="GJ42" s="664"/>
      <c r="GK42" s="664"/>
      <c r="GL42" s="664"/>
      <c r="GM42" s="664"/>
      <c r="GN42" s="664"/>
      <c r="GO42" s="664"/>
      <c r="GP42" s="664"/>
      <c r="GQ42" s="664"/>
      <c r="GR42" s="664"/>
      <c r="GS42" s="664"/>
      <c r="GT42" s="664"/>
      <c r="GU42" s="664"/>
      <c r="GV42" s="664"/>
      <c r="GW42" s="664"/>
      <c r="GX42" s="664"/>
      <c r="GY42" s="664"/>
      <c r="GZ42" s="664"/>
      <c r="HA42" s="664"/>
      <c r="HB42" s="664"/>
      <c r="HC42" s="664"/>
      <c r="HE42" s="664"/>
      <c r="HF42" s="664"/>
      <c r="HG42" s="664"/>
      <c r="HH42" s="664"/>
      <c r="HI42" s="664"/>
      <c r="HJ42" s="664"/>
      <c r="HK42" s="664"/>
      <c r="HL42" s="664"/>
      <c r="HM42" s="664"/>
      <c r="HN42" s="664"/>
      <c r="HO42" s="664"/>
      <c r="HP42" s="664"/>
      <c r="HQ42" s="664"/>
      <c r="HR42" s="664"/>
      <c r="HS42" s="664"/>
      <c r="HT42" s="664"/>
      <c r="HU42" s="664"/>
      <c r="HV42" s="664"/>
      <c r="HW42" s="664"/>
      <c r="HX42" s="664"/>
      <c r="HY42" s="664"/>
      <c r="HZ42" s="664"/>
      <c r="IA42" s="664"/>
      <c r="IB42" s="664"/>
      <c r="IC42" s="664"/>
      <c r="ID42" s="664"/>
      <c r="IE42" s="664"/>
      <c r="IF42" s="664"/>
      <c r="IH42" s="664"/>
      <c r="II42" s="664"/>
      <c r="IJ42" s="664"/>
      <c r="IK42" s="664"/>
      <c r="IL42" s="664"/>
      <c r="IM42" s="664"/>
      <c r="IN42" s="664"/>
      <c r="IO42" s="664"/>
      <c r="IP42" s="664"/>
      <c r="IQ42" s="664"/>
      <c r="IR42" s="664"/>
      <c r="IS42" s="664"/>
      <c r="IT42" s="664"/>
      <c r="IU42" s="664"/>
      <c r="IV42" s="664"/>
      <c r="IW42" s="664"/>
      <c r="IX42" s="664"/>
    </row>
    <row r="43" spans="1:258" s="118" customFormat="1" ht="15.75" customHeight="1" thickBot="1">
      <c r="A43" s="1263" t="s">
        <v>338</v>
      </c>
      <c r="B43" s="1264">
        <f t="shared" ref="B43:AJ43" si="15">+B42+B37+B32+B27+B11</f>
        <v>85</v>
      </c>
      <c r="C43" s="1265">
        <f t="shared" si="15"/>
        <v>247</v>
      </c>
      <c r="D43" s="1265">
        <f t="shared" si="15"/>
        <v>212</v>
      </c>
      <c r="E43" s="1265">
        <f t="shared" si="15"/>
        <v>225</v>
      </c>
      <c r="F43" s="1265">
        <f t="shared" si="15"/>
        <v>226</v>
      </c>
      <c r="G43" s="1265">
        <f t="shared" si="15"/>
        <v>218</v>
      </c>
      <c r="H43" s="1265">
        <f t="shared" si="15"/>
        <v>208</v>
      </c>
      <c r="I43" s="1265">
        <f t="shared" si="15"/>
        <v>211</v>
      </c>
      <c r="J43" s="1265">
        <f t="shared" si="15"/>
        <v>233</v>
      </c>
      <c r="K43" s="1265">
        <f t="shared" si="15"/>
        <v>190</v>
      </c>
      <c r="L43" s="1265">
        <f t="shared" si="15"/>
        <v>175</v>
      </c>
      <c r="M43" s="1265">
        <f t="shared" si="15"/>
        <v>162</v>
      </c>
      <c r="N43" s="1265">
        <f t="shared" si="15"/>
        <v>99</v>
      </c>
      <c r="O43" s="1265">
        <f t="shared" si="15"/>
        <v>96</v>
      </c>
      <c r="P43" s="1265">
        <f t="shared" si="15"/>
        <v>0</v>
      </c>
      <c r="Q43" s="1266">
        <f t="shared" si="15"/>
        <v>0</v>
      </c>
      <c r="R43" s="1267">
        <f t="shared" si="15"/>
        <v>939</v>
      </c>
      <c r="S43" s="1268">
        <f t="shared" si="15"/>
        <v>784</v>
      </c>
      <c r="T43" s="1264">
        <f t="shared" si="15"/>
        <v>354</v>
      </c>
      <c r="U43" s="1266">
        <f t="shared" si="15"/>
        <v>425</v>
      </c>
      <c r="V43" s="1269">
        <f t="shared" si="15"/>
        <v>2502</v>
      </c>
      <c r="W43" s="1270">
        <f t="shared" si="15"/>
        <v>0</v>
      </c>
      <c r="X43" s="1271">
        <f>+X42+X37+X32+X27+X11</f>
        <v>8</v>
      </c>
      <c r="Y43" s="1271">
        <f>+Y42+Y37+Y32+Y27+Y11</f>
        <v>215</v>
      </c>
      <c r="Z43" s="1272">
        <f>+Z42+Z37+Z32+Z27+Z11</f>
        <v>119</v>
      </c>
      <c r="AA43" s="1098">
        <f t="shared" si="15"/>
        <v>15</v>
      </c>
      <c r="AB43" s="1099">
        <f t="shared" si="15"/>
        <v>2</v>
      </c>
      <c r="AC43" s="1100">
        <f t="shared" si="15"/>
        <v>3</v>
      </c>
      <c r="AD43" s="1101">
        <f t="shared" si="15"/>
        <v>1470</v>
      </c>
      <c r="AE43" s="1102">
        <f t="shared" si="15"/>
        <v>306</v>
      </c>
      <c r="AF43" s="1103">
        <f t="shared" si="15"/>
        <v>310</v>
      </c>
      <c r="AG43" s="1104">
        <f t="shared" si="15"/>
        <v>473</v>
      </c>
      <c r="AH43" s="1101">
        <f t="shared" si="15"/>
        <v>215</v>
      </c>
      <c r="AI43" s="1105">
        <f t="shared" si="15"/>
        <v>119</v>
      </c>
      <c r="AJ43" s="1106">
        <f t="shared" si="15"/>
        <v>2502</v>
      </c>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Y43" s="119"/>
      <c r="EZ43" s="119"/>
      <c r="FA43" s="119"/>
      <c r="FB43" s="119"/>
      <c r="FC43" s="119"/>
      <c r="FD43" s="119"/>
      <c r="FE43" s="119"/>
      <c r="FF43" s="119"/>
      <c r="FG43" s="119"/>
      <c r="FH43" s="119"/>
      <c r="FI43" s="119"/>
      <c r="FJ43" s="119"/>
      <c r="FK43" s="119"/>
      <c r="FL43" s="119"/>
      <c r="FM43" s="119"/>
      <c r="FN43" s="119"/>
      <c r="FO43" s="119"/>
      <c r="FP43" s="119"/>
      <c r="FQ43" s="119"/>
      <c r="FR43" s="119"/>
      <c r="FS43" s="119"/>
      <c r="FT43" s="119"/>
      <c r="FU43" s="119"/>
      <c r="FV43" s="119"/>
      <c r="FW43" s="119"/>
      <c r="FX43" s="119"/>
      <c r="FY43" s="119"/>
      <c r="FZ43" s="119"/>
      <c r="GB43" s="119"/>
      <c r="GC43" s="119"/>
      <c r="GD43" s="119"/>
      <c r="GE43" s="119"/>
      <c r="GF43" s="119"/>
      <c r="GG43" s="119"/>
      <c r="GH43" s="119"/>
      <c r="GI43" s="119"/>
      <c r="GJ43" s="119"/>
      <c r="GK43" s="119"/>
      <c r="GL43" s="119"/>
      <c r="GM43" s="119"/>
      <c r="GN43" s="119"/>
      <c r="GO43" s="119"/>
      <c r="GP43" s="119"/>
      <c r="GQ43" s="119"/>
      <c r="GR43" s="119"/>
      <c r="GS43" s="119"/>
      <c r="GT43" s="119"/>
      <c r="GU43" s="119"/>
      <c r="GV43" s="119"/>
      <c r="GW43" s="119"/>
      <c r="GX43" s="119"/>
      <c r="GY43" s="119"/>
      <c r="GZ43" s="119"/>
      <c r="HA43" s="119"/>
      <c r="HB43" s="119"/>
      <c r="HC43" s="119"/>
      <c r="HE43" s="119"/>
      <c r="HF43" s="119"/>
      <c r="HG43" s="119"/>
      <c r="HH43" s="119"/>
      <c r="HI43" s="119"/>
      <c r="HJ43" s="119"/>
      <c r="HK43" s="119"/>
      <c r="HL43" s="119"/>
      <c r="HM43" s="119"/>
      <c r="HN43" s="119"/>
      <c r="HO43" s="119"/>
      <c r="HP43" s="119"/>
      <c r="HQ43" s="119"/>
      <c r="HR43" s="119"/>
      <c r="HS43" s="119"/>
      <c r="HT43" s="119"/>
      <c r="HU43" s="119"/>
      <c r="HV43" s="119"/>
      <c r="HW43" s="119"/>
      <c r="HX43" s="119"/>
      <c r="HY43" s="119"/>
      <c r="HZ43" s="119"/>
      <c r="IA43" s="119"/>
      <c r="IB43" s="119"/>
      <c r="IC43" s="119"/>
      <c r="ID43" s="119"/>
      <c r="IE43" s="119"/>
      <c r="IF43" s="119"/>
      <c r="IH43" s="119"/>
      <c r="II43" s="119"/>
      <c r="IJ43" s="119"/>
      <c r="IK43" s="119"/>
      <c r="IL43" s="119"/>
      <c r="IM43" s="119"/>
      <c r="IN43" s="119"/>
      <c r="IO43" s="119"/>
      <c r="IP43" s="119"/>
      <c r="IQ43" s="119"/>
      <c r="IR43" s="119"/>
      <c r="IS43" s="119"/>
      <c r="IT43" s="119"/>
      <c r="IU43" s="119"/>
      <c r="IV43" s="119"/>
      <c r="IW43" s="119"/>
      <c r="IX43" s="119"/>
    </row>
    <row r="44" spans="1:258" s="25" customFormat="1" ht="18" customHeight="1" thickBot="1">
      <c r="A44" s="469" t="s">
        <v>356</v>
      </c>
      <c r="B44" s="115"/>
      <c r="C44" s="115"/>
      <c r="D44" s="115"/>
      <c r="E44" s="115"/>
      <c r="F44" s="115"/>
      <c r="G44" s="115"/>
      <c r="H44" s="115"/>
      <c r="I44" s="115"/>
      <c r="J44" s="115"/>
      <c r="K44" s="115"/>
      <c r="L44" s="115"/>
      <c r="M44" s="115"/>
      <c r="N44" s="115"/>
      <c r="O44" s="115"/>
      <c r="P44" s="441" t="s">
        <v>357</v>
      </c>
      <c r="Q44" s="441"/>
      <c r="R44" s="2450">
        <f>R43+S43</f>
        <v>1723</v>
      </c>
      <c r="S44" s="441"/>
      <c r="T44" s="441" t="s">
        <v>16</v>
      </c>
      <c r="U44" s="2451">
        <f>T43+U43</f>
        <v>779</v>
      </c>
      <c r="V44" s="115"/>
      <c r="W44" s="113"/>
      <c r="X44" s="113"/>
      <c r="Y44" s="113"/>
      <c r="Z44" s="113"/>
      <c r="AA44" s="113"/>
      <c r="AB44" t="s">
        <v>339</v>
      </c>
      <c r="AC44" s="2452">
        <f>AA43+AB43+AC43+AC43</f>
        <v>23</v>
      </c>
      <c r="AD44" s="113"/>
      <c r="AE44" s="113"/>
      <c r="AF44" s="113"/>
      <c r="AG44" s="113"/>
      <c r="AH44" s="442" t="s">
        <v>358</v>
      </c>
      <c r="AI44" s="2451">
        <f>AH43+AI43</f>
        <v>334</v>
      </c>
      <c r="AJ44" s="2453"/>
      <c r="AK44" s="120"/>
      <c r="AL44" s="120"/>
    </row>
    <row r="45" spans="1:258" s="25" customFormat="1" ht="18" customHeight="1" thickBot="1">
      <c r="A45" s="121"/>
      <c r="R45" s="443"/>
      <c r="S45" s="443"/>
      <c r="T45" s="443"/>
      <c r="U45" s="443"/>
      <c r="V45" s="443"/>
      <c r="W45" s="2454">
        <f>R44+U44</f>
        <v>2502</v>
      </c>
      <c r="X45" s="444" t="s">
        <v>359</v>
      </c>
      <c r="Y45" s="444"/>
      <c r="Z45" s="444"/>
      <c r="AA45" s="441"/>
      <c r="AB45" s="442"/>
      <c r="AC45" s="442"/>
      <c r="AD45" s="442"/>
      <c r="AE45" s="2455">
        <f>AD43+AE43+AF43+AG43</f>
        <v>2559</v>
      </c>
      <c r="AF45" s="445" t="s">
        <v>243</v>
      </c>
      <c r="AG45" s="446"/>
      <c r="AH45" s="446"/>
      <c r="AI45" s="446"/>
      <c r="AJ45" s="2456"/>
      <c r="AK45" s="120"/>
      <c r="AL45" s="120"/>
    </row>
    <row r="46" spans="1:258" s="25" customFormat="1" ht="18" customHeight="1" thickBot="1">
      <c r="A46" s="122"/>
      <c r="B46" s="447"/>
      <c r="C46" s="447"/>
      <c r="D46" s="447"/>
      <c r="E46" s="447"/>
      <c r="F46" s="447"/>
      <c r="G46" s="447"/>
      <c r="H46" s="447"/>
      <c r="I46" s="447"/>
      <c r="J46" s="447"/>
      <c r="K46" s="447"/>
      <c r="L46" s="447"/>
      <c r="M46" s="447"/>
      <c r="N46" s="447"/>
      <c r="O46" s="447"/>
      <c r="P46" s="447"/>
      <c r="Q46" s="447"/>
      <c r="R46" s="448"/>
      <c r="S46" s="449"/>
      <c r="T46" s="449"/>
      <c r="U46" s="449"/>
      <c r="V46" s="450"/>
      <c r="W46" s="2457">
        <f>W43+X43</f>
        <v>8</v>
      </c>
      <c r="X46" s="569" t="s">
        <v>360</v>
      </c>
      <c r="Y46" s="569"/>
      <c r="Z46" s="569"/>
      <c r="AA46" s="570"/>
      <c r="AB46" s="571"/>
      <c r="AC46" s="571"/>
      <c r="AD46" s="571"/>
      <c r="AE46" s="571"/>
      <c r="AF46" s="572"/>
      <c r="AG46" s="572"/>
      <c r="AH46" s="449"/>
      <c r="AI46" s="449"/>
      <c r="AJ46" s="2458"/>
      <c r="AK46" s="120"/>
      <c r="AL46" s="120"/>
    </row>
    <row r="47" spans="1:258" s="65" customFormat="1" ht="18" customHeight="1">
      <c r="A47" s="97"/>
      <c r="B47" s="97"/>
      <c r="C47" s="97"/>
      <c r="D47" s="97"/>
      <c r="E47" s="97"/>
      <c r="F47" s="97"/>
      <c r="G47" s="97"/>
      <c r="H47" s="97"/>
      <c r="I47" s="97"/>
      <c r="J47" s="97"/>
      <c r="K47" s="97"/>
      <c r="L47" s="97"/>
      <c r="M47" s="97"/>
      <c r="N47" s="97"/>
      <c r="O47" s="97"/>
      <c r="P47" s="97"/>
      <c r="Q47" s="97"/>
      <c r="R47" s="123"/>
      <c r="S47" s="123"/>
      <c r="T47" s="123"/>
      <c r="U47" s="123"/>
      <c r="V47" s="124"/>
      <c r="W47" s="125"/>
      <c r="X47" s="125"/>
      <c r="Y47" s="125"/>
      <c r="Z47" s="125"/>
      <c r="AA47" s="125"/>
      <c r="AB47" s="125"/>
      <c r="AC47" s="125"/>
      <c r="AD47" s="125"/>
      <c r="AE47" s="125"/>
      <c r="AF47" s="126"/>
      <c r="AG47" s="126"/>
      <c r="AH47" s="126"/>
      <c r="AI47" s="126"/>
      <c r="AJ47" s="127"/>
      <c r="AK47" s="97"/>
      <c r="AL47" s="97"/>
    </row>
    <row r="48" spans="1:258" s="65" customFormat="1" ht="18" customHeight="1">
      <c r="R48" s="128"/>
      <c r="S48" s="128"/>
      <c r="T48" s="128"/>
      <c r="U48" s="128"/>
      <c r="V48" s="128"/>
      <c r="W48" s="126"/>
      <c r="X48" s="126"/>
      <c r="Y48" s="126"/>
      <c r="Z48" s="126"/>
      <c r="AA48" s="126"/>
      <c r="AB48" s="126"/>
      <c r="AC48" s="126"/>
      <c r="AD48" s="126"/>
      <c r="AE48" s="126"/>
      <c r="AF48" s="126"/>
      <c r="AG48" s="126"/>
      <c r="AH48" s="126"/>
      <c r="AI48" s="126"/>
      <c r="AJ48" s="127"/>
    </row>
    <row r="49" spans="8:44" s="65" customFormat="1" ht="18" customHeight="1">
      <c r="R49" s="128"/>
      <c r="S49" s="128"/>
      <c r="T49" s="128"/>
      <c r="U49" s="128"/>
      <c r="V49" s="128"/>
      <c r="W49" s="126"/>
      <c r="X49" s="126"/>
      <c r="Y49" s="126"/>
      <c r="Z49" s="126"/>
      <c r="AA49" s="126"/>
      <c r="AB49" s="126"/>
      <c r="AC49" s="126"/>
      <c r="AD49" s="126"/>
      <c r="AE49" s="126"/>
      <c r="AF49" s="126"/>
      <c r="AG49" s="126"/>
      <c r="AH49" s="126"/>
      <c r="AI49" s="126"/>
      <c r="AJ49" s="127"/>
    </row>
    <row r="50" spans="8:44" s="65" customFormat="1" ht="18" customHeight="1">
      <c r="R50" s="128"/>
      <c r="S50" s="128"/>
      <c r="T50" s="128"/>
      <c r="U50" s="128"/>
      <c r="V50" s="128"/>
      <c r="W50" s="126"/>
      <c r="X50" s="126"/>
      <c r="Y50" s="126"/>
      <c r="Z50" s="126"/>
      <c r="AA50" s="126"/>
      <c r="AB50" s="126"/>
      <c r="AC50" s="126"/>
      <c r="AD50" s="126"/>
      <c r="AE50" s="126"/>
      <c r="AF50" s="126"/>
      <c r="AG50" s="126"/>
      <c r="AH50" s="126"/>
      <c r="AI50" s="126"/>
      <c r="AJ50" s="127"/>
    </row>
    <row r="51" spans="8:44" s="65" customFormat="1" ht="18" customHeight="1">
      <c r="H51" s="116"/>
      <c r="I51" s="117"/>
      <c r="J51" s="117"/>
      <c r="K51" s="117"/>
      <c r="L51" s="117"/>
      <c r="M51" s="117"/>
      <c r="N51" s="117"/>
      <c r="O51" s="117"/>
      <c r="P51" s="117"/>
      <c r="Q51" s="117"/>
      <c r="R51" s="129"/>
      <c r="S51" s="129"/>
      <c r="T51" s="129"/>
      <c r="U51" s="129"/>
      <c r="V51" s="129"/>
      <c r="W51" s="117"/>
      <c r="X51" s="117"/>
      <c r="Y51" s="117"/>
      <c r="Z51" s="117"/>
      <c r="AA51" s="117"/>
      <c r="AB51" s="117"/>
      <c r="AC51" s="117"/>
      <c r="AD51" s="117"/>
      <c r="AE51" s="117"/>
      <c r="AF51" s="117"/>
      <c r="AG51" s="117"/>
      <c r="AH51" s="117"/>
      <c r="AI51" s="117"/>
      <c r="AJ51" s="112"/>
      <c r="AK51" s="117"/>
      <c r="AL51" s="117"/>
      <c r="AM51" s="117"/>
      <c r="AN51" s="117"/>
      <c r="AO51" s="117"/>
      <c r="AP51" s="117"/>
      <c r="AQ51" s="117"/>
      <c r="AR51" s="117"/>
    </row>
    <row r="52" spans="8:44" s="65" customFormat="1" ht="18" customHeight="1">
      <c r="R52" s="128"/>
      <c r="S52" s="128"/>
      <c r="T52" s="128"/>
      <c r="U52" s="128"/>
      <c r="V52" s="128"/>
      <c r="W52" s="126"/>
      <c r="X52" s="126"/>
      <c r="Y52" s="126"/>
      <c r="Z52" s="126"/>
      <c r="AA52" s="126"/>
      <c r="AB52" s="126"/>
      <c r="AC52" s="126"/>
      <c r="AD52" s="126"/>
      <c r="AE52" s="126"/>
      <c r="AF52" s="126"/>
      <c r="AG52" s="126"/>
      <c r="AH52" s="126"/>
      <c r="AI52" s="126"/>
      <c r="AJ52" s="127"/>
    </row>
    <row r="53" spans="8:44" s="65" customFormat="1" ht="18" customHeight="1">
      <c r="R53" s="128"/>
      <c r="S53" s="128"/>
      <c r="T53" s="128"/>
      <c r="U53" s="128"/>
      <c r="V53" s="128"/>
      <c r="W53" s="126"/>
      <c r="X53" s="126"/>
      <c r="Y53" s="126"/>
      <c r="Z53" s="126"/>
      <c r="AA53" s="126"/>
      <c r="AB53" s="126"/>
      <c r="AC53" s="126"/>
      <c r="AD53" s="126"/>
      <c r="AE53" s="126"/>
      <c r="AF53" s="126"/>
      <c r="AG53" s="126"/>
      <c r="AH53" s="126"/>
      <c r="AI53" s="126"/>
      <c r="AJ53" s="127"/>
    </row>
    <row r="54" spans="8:44" s="65" customFormat="1" ht="18" customHeight="1">
      <c r="R54" s="128"/>
      <c r="S54" s="128"/>
      <c r="T54" s="128"/>
      <c r="U54" s="128"/>
      <c r="V54" s="128"/>
      <c r="W54" s="126"/>
      <c r="X54" s="126"/>
      <c r="Y54" s="126"/>
      <c r="Z54" s="126"/>
      <c r="AA54" s="126"/>
      <c r="AB54" s="126"/>
      <c r="AC54" s="126"/>
      <c r="AD54" s="126"/>
      <c r="AE54" s="126"/>
      <c r="AF54" s="126"/>
      <c r="AG54" s="126"/>
      <c r="AH54" s="126"/>
      <c r="AI54" s="126"/>
      <c r="AJ54" s="127"/>
    </row>
    <row r="55" spans="8:44" s="65" customFormat="1" ht="18" customHeight="1">
      <c r="R55" s="128"/>
      <c r="S55" s="128"/>
      <c r="T55" s="128"/>
      <c r="U55" s="128"/>
      <c r="V55" s="128"/>
      <c r="W55" s="126"/>
      <c r="X55" s="126"/>
      <c r="Y55" s="126"/>
      <c r="Z55" s="126"/>
      <c r="AA55" s="126"/>
      <c r="AB55" s="126"/>
      <c r="AC55" s="126"/>
      <c r="AD55" s="126"/>
      <c r="AE55" s="126"/>
      <c r="AF55" s="126"/>
      <c r="AG55" s="126"/>
      <c r="AH55" s="126"/>
      <c r="AI55" s="126"/>
      <c r="AJ55" s="127"/>
    </row>
    <row r="56" spans="8:44" s="65" customFormat="1" ht="18" customHeight="1">
      <c r="R56" s="128"/>
      <c r="S56" s="128"/>
      <c r="T56" s="128"/>
      <c r="U56" s="128"/>
      <c r="V56" s="128"/>
      <c r="W56" s="126"/>
      <c r="X56" s="126"/>
      <c r="Y56" s="126"/>
      <c r="Z56" s="126"/>
      <c r="AA56" s="126"/>
      <c r="AB56" s="126"/>
      <c r="AC56" s="126"/>
      <c r="AD56" s="126"/>
      <c r="AE56" s="126"/>
      <c r="AF56" s="126"/>
      <c r="AG56" s="126"/>
      <c r="AH56" s="126"/>
      <c r="AI56" s="126"/>
      <c r="AJ56" s="127"/>
    </row>
    <row r="57" spans="8:44" s="65" customFormat="1" ht="18" customHeight="1">
      <c r="R57" s="128"/>
      <c r="S57" s="128"/>
      <c r="T57" s="128"/>
      <c r="U57" s="128"/>
      <c r="V57" s="128"/>
      <c r="W57" s="126"/>
      <c r="X57" s="126"/>
      <c r="Y57" s="126"/>
      <c r="Z57" s="126"/>
      <c r="AA57" s="126"/>
      <c r="AB57" s="126"/>
      <c r="AC57" s="126"/>
      <c r="AD57" s="126"/>
      <c r="AE57" s="126"/>
      <c r="AF57" s="126"/>
      <c r="AG57" s="126"/>
      <c r="AH57" s="126"/>
      <c r="AI57" s="126"/>
      <c r="AJ57" s="127"/>
    </row>
    <row r="58" spans="8:44" s="65" customFormat="1" ht="18" customHeight="1">
      <c r="R58" s="128"/>
      <c r="S58" s="128"/>
      <c r="T58" s="128"/>
      <c r="U58" s="128"/>
      <c r="V58" s="128"/>
      <c r="W58" s="126"/>
      <c r="X58" s="126"/>
      <c r="Y58" s="126"/>
      <c r="Z58" s="126"/>
      <c r="AA58" s="126"/>
      <c r="AB58" s="126"/>
      <c r="AC58" s="126"/>
      <c r="AD58" s="126"/>
      <c r="AE58" s="126"/>
      <c r="AF58" s="126"/>
      <c r="AG58" s="126"/>
      <c r="AH58" s="126"/>
      <c r="AI58" s="126"/>
      <c r="AJ58" s="127"/>
    </row>
    <row r="59" spans="8:44" s="65" customFormat="1" ht="18" customHeight="1">
      <c r="R59" s="128"/>
      <c r="S59" s="128"/>
      <c r="T59" s="128"/>
      <c r="U59" s="128"/>
      <c r="V59" s="128"/>
      <c r="W59" s="126"/>
      <c r="X59" s="126"/>
      <c r="Y59" s="126"/>
      <c r="Z59" s="126"/>
      <c r="AA59" s="126"/>
      <c r="AB59" s="126"/>
      <c r="AC59" s="126"/>
      <c r="AD59" s="126"/>
      <c r="AE59" s="126"/>
      <c r="AF59" s="126"/>
      <c r="AG59" s="126"/>
      <c r="AH59" s="126"/>
      <c r="AI59" s="126"/>
      <c r="AJ59" s="127"/>
    </row>
    <row r="60" spans="8:44" s="65" customFormat="1" ht="18" customHeight="1">
      <c r="R60" s="128"/>
      <c r="S60" s="128"/>
      <c r="T60" s="128"/>
      <c r="U60" s="128"/>
      <c r="V60" s="128"/>
      <c r="W60" s="126"/>
      <c r="X60" s="126"/>
      <c r="Y60" s="126"/>
      <c r="Z60" s="126"/>
      <c r="AA60" s="126"/>
      <c r="AB60" s="126"/>
      <c r="AC60" s="126"/>
      <c r="AD60" s="126"/>
      <c r="AE60" s="126"/>
      <c r="AF60" s="126"/>
      <c r="AG60" s="126"/>
      <c r="AH60" s="126"/>
      <c r="AI60" s="126"/>
      <c r="AJ60" s="127"/>
    </row>
    <row r="61" spans="8:44" s="65" customFormat="1" ht="18" customHeight="1">
      <c r="R61" s="128"/>
      <c r="S61" s="128"/>
      <c r="T61" s="128"/>
      <c r="U61" s="128"/>
      <c r="V61" s="128"/>
      <c r="W61" s="126"/>
      <c r="X61" s="126"/>
      <c r="Y61" s="126"/>
      <c r="Z61" s="126"/>
      <c r="AA61" s="126"/>
      <c r="AB61" s="126"/>
      <c r="AC61" s="126"/>
      <c r="AD61" s="126"/>
      <c r="AE61" s="126"/>
      <c r="AF61" s="126"/>
      <c r="AG61" s="126"/>
      <c r="AH61" s="126"/>
      <c r="AI61" s="126"/>
      <c r="AJ61" s="127"/>
    </row>
    <row r="62" spans="8:44" s="65" customFormat="1" ht="18" customHeight="1">
      <c r="R62" s="128"/>
      <c r="S62" s="128"/>
      <c r="T62" s="128"/>
      <c r="U62" s="128"/>
      <c r="V62" s="128"/>
      <c r="W62" s="126"/>
      <c r="X62" s="126"/>
      <c r="Y62" s="126"/>
      <c r="Z62" s="126"/>
      <c r="AA62" s="126"/>
      <c r="AB62" s="126"/>
      <c r="AC62" s="126"/>
      <c r="AD62" s="126"/>
      <c r="AE62" s="126"/>
      <c r="AF62" s="126"/>
      <c r="AG62" s="126"/>
      <c r="AH62" s="126"/>
      <c r="AI62" s="126"/>
      <c r="AJ62" s="127"/>
    </row>
    <row r="63" spans="8:44" s="65" customFormat="1" ht="18" customHeight="1">
      <c r="R63" s="128"/>
      <c r="S63" s="128"/>
      <c r="T63" s="128"/>
      <c r="U63" s="128"/>
      <c r="V63" s="128"/>
      <c r="W63" s="126"/>
      <c r="X63" s="126"/>
      <c r="Y63" s="126"/>
      <c r="Z63" s="126"/>
      <c r="AA63" s="126"/>
      <c r="AB63" s="126"/>
      <c r="AC63" s="126"/>
      <c r="AD63" s="126"/>
      <c r="AE63" s="126"/>
      <c r="AF63" s="126"/>
      <c r="AG63" s="126"/>
      <c r="AH63" s="126"/>
      <c r="AI63" s="126"/>
      <c r="AJ63" s="127"/>
    </row>
    <row r="64" spans="8:44" s="65" customFormat="1" ht="18" customHeight="1">
      <c r="R64" s="128"/>
      <c r="S64" s="128"/>
      <c r="T64" s="128"/>
      <c r="U64" s="128"/>
      <c r="V64" s="128"/>
      <c r="W64" s="126"/>
      <c r="X64" s="126"/>
      <c r="Y64" s="126"/>
      <c r="Z64" s="126"/>
      <c r="AA64" s="126"/>
      <c r="AB64" s="126"/>
      <c r="AC64" s="126"/>
      <c r="AD64" s="126"/>
      <c r="AE64" s="126"/>
      <c r="AF64" s="126"/>
      <c r="AG64" s="126"/>
      <c r="AH64" s="126"/>
      <c r="AI64" s="126"/>
      <c r="AJ64" s="127"/>
    </row>
    <row r="65" spans="18:36" s="65" customFormat="1" ht="18" customHeight="1">
      <c r="R65" s="128"/>
      <c r="S65" s="128"/>
      <c r="T65" s="128"/>
      <c r="U65" s="128"/>
      <c r="V65" s="128"/>
      <c r="W65" s="126"/>
      <c r="X65" s="126"/>
      <c r="Y65" s="126"/>
      <c r="Z65" s="126"/>
      <c r="AA65" s="126"/>
      <c r="AB65" s="126"/>
      <c r="AC65" s="126"/>
      <c r="AD65" s="126"/>
      <c r="AE65" s="126"/>
      <c r="AF65" s="126"/>
      <c r="AG65" s="126"/>
      <c r="AH65" s="126"/>
      <c r="AI65" s="126"/>
      <c r="AJ65" s="127"/>
    </row>
    <row r="66" spans="18:36" s="65" customFormat="1" ht="18" customHeight="1">
      <c r="R66" s="128"/>
      <c r="S66" s="128"/>
      <c r="T66" s="128"/>
      <c r="U66" s="128"/>
      <c r="V66" s="128"/>
      <c r="W66" s="126"/>
      <c r="X66" s="126"/>
      <c r="Y66" s="126"/>
      <c r="Z66" s="126"/>
      <c r="AA66" s="126"/>
      <c r="AB66" s="126"/>
      <c r="AC66" s="126"/>
      <c r="AD66" s="126"/>
      <c r="AE66" s="126"/>
      <c r="AF66" s="126"/>
      <c r="AG66" s="126"/>
      <c r="AH66" s="126"/>
      <c r="AI66" s="126"/>
      <c r="AJ66" s="127"/>
    </row>
    <row r="67" spans="18:36" s="65" customFormat="1" ht="18" customHeight="1">
      <c r="R67" s="128"/>
      <c r="S67" s="128"/>
      <c r="T67" s="128"/>
      <c r="U67" s="128"/>
      <c r="V67" s="128"/>
      <c r="W67" s="126"/>
      <c r="X67" s="126"/>
      <c r="Y67" s="126"/>
      <c r="Z67" s="126"/>
      <c r="AA67" s="126"/>
      <c r="AB67" s="126"/>
      <c r="AC67" s="126"/>
      <c r="AD67" s="126"/>
      <c r="AE67" s="126"/>
      <c r="AF67" s="126"/>
      <c r="AG67" s="126"/>
      <c r="AH67" s="126"/>
      <c r="AI67" s="126"/>
      <c r="AJ67" s="127"/>
    </row>
    <row r="68" spans="18:36" s="65" customFormat="1" ht="18" customHeight="1">
      <c r="R68" s="128"/>
      <c r="S68" s="128"/>
      <c r="T68" s="128"/>
      <c r="U68" s="128"/>
      <c r="V68" s="128"/>
      <c r="W68" s="126"/>
      <c r="X68" s="126"/>
      <c r="Y68" s="126"/>
      <c r="Z68" s="126"/>
      <c r="AA68" s="126"/>
      <c r="AB68" s="126"/>
      <c r="AC68" s="126"/>
      <c r="AD68" s="126"/>
      <c r="AE68" s="126"/>
      <c r="AF68" s="126"/>
      <c r="AG68" s="126"/>
      <c r="AH68" s="126"/>
      <c r="AI68" s="126"/>
      <c r="AJ68" s="127"/>
    </row>
    <row r="69" spans="18:36" s="65" customFormat="1" ht="18" customHeight="1">
      <c r="R69" s="128"/>
      <c r="S69" s="128"/>
      <c r="T69" s="128"/>
      <c r="U69" s="128"/>
      <c r="V69" s="128"/>
      <c r="W69" s="126"/>
      <c r="X69" s="126"/>
      <c r="Y69" s="126"/>
      <c r="Z69" s="126"/>
      <c r="AA69" s="126"/>
      <c r="AB69" s="126"/>
      <c r="AC69" s="126"/>
      <c r="AD69" s="126"/>
      <c r="AE69" s="126"/>
      <c r="AF69" s="126"/>
      <c r="AG69" s="126"/>
      <c r="AH69" s="126"/>
      <c r="AI69" s="126"/>
      <c r="AJ69" s="127"/>
    </row>
    <row r="70" spans="18:36" s="65" customFormat="1" ht="18" customHeight="1">
      <c r="R70" s="128"/>
      <c r="S70" s="128"/>
      <c r="T70" s="128"/>
      <c r="U70" s="128"/>
      <c r="V70" s="128"/>
      <c r="W70" s="126"/>
      <c r="X70" s="126"/>
      <c r="Y70" s="126"/>
      <c r="Z70" s="126"/>
      <c r="AA70" s="126"/>
      <c r="AB70" s="126"/>
      <c r="AC70" s="126"/>
      <c r="AD70" s="126"/>
      <c r="AE70" s="126"/>
      <c r="AF70" s="126"/>
      <c r="AG70" s="126"/>
      <c r="AH70" s="126"/>
      <c r="AI70" s="126"/>
      <c r="AJ70" s="127"/>
    </row>
    <row r="71" spans="18:36" s="65" customFormat="1" ht="18" customHeight="1">
      <c r="R71" s="128"/>
      <c r="S71" s="128"/>
      <c r="T71" s="128"/>
      <c r="U71" s="128"/>
      <c r="V71" s="128"/>
      <c r="W71" s="126"/>
      <c r="X71" s="126"/>
      <c r="Y71" s="126"/>
      <c r="Z71" s="126"/>
      <c r="AA71" s="126"/>
      <c r="AB71" s="126"/>
      <c r="AC71" s="126"/>
      <c r="AD71" s="126"/>
      <c r="AE71" s="126"/>
      <c r="AF71" s="126"/>
      <c r="AG71" s="126"/>
      <c r="AH71" s="126"/>
      <c r="AI71" s="126"/>
      <c r="AJ71" s="127"/>
    </row>
    <row r="72" spans="18:36" s="65" customFormat="1" ht="18" customHeight="1">
      <c r="R72" s="128"/>
      <c r="S72" s="128"/>
      <c r="T72" s="128"/>
      <c r="U72" s="128"/>
      <c r="V72" s="128"/>
      <c r="W72" s="126"/>
      <c r="X72" s="126"/>
      <c r="Y72" s="126"/>
      <c r="Z72" s="126"/>
      <c r="AA72" s="126"/>
      <c r="AB72" s="126"/>
      <c r="AC72" s="126"/>
      <c r="AD72" s="126"/>
      <c r="AE72" s="126"/>
      <c r="AF72" s="126"/>
      <c r="AG72" s="126"/>
      <c r="AH72" s="126"/>
      <c r="AI72" s="126"/>
      <c r="AJ72" s="127"/>
    </row>
    <row r="73" spans="18:36" s="65" customFormat="1" ht="18" customHeight="1">
      <c r="R73" s="128"/>
      <c r="S73" s="128"/>
      <c r="T73" s="128"/>
      <c r="U73" s="128"/>
      <c r="V73" s="128"/>
      <c r="W73" s="126"/>
      <c r="X73" s="126"/>
      <c r="Y73" s="126"/>
      <c r="Z73" s="126"/>
      <c r="AA73" s="126"/>
      <c r="AB73" s="126"/>
      <c r="AC73" s="126"/>
      <c r="AD73" s="126"/>
      <c r="AE73" s="126"/>
      <c r="AF73" s="126"/>
      <c r="AG73" s="126"/>
      <c r="AH73" s="126"/>
      <c r="AI73" s="126"/>
      <c r="AJ73" s="127"/>
    </row>
    <row r="74" spans="18:36" s="65" customFormat="1" ht="18" customHeight="1">
      <c r="R74" s="128"/>
      <c r="S74" s="128"/>
      <c r="T74" s="128"/>
      <c r="U74" s="128"/>
      <c r="V74" s="128"/>
      <c r="W74" s="126"/>
      <c r="X74" s="126"/>
      <c r="Y74" s="126"/>
      <c r="Z74" s="126"/>
      <c r="AA74" s="126"/>
      <c r="AB74" s="126"/>
      <c r="AC74" s="126"/>
      <c r="AD74" s="126"/>
      <c r="AE74" s="126"/>
      <c r="AF74" s="126"/>
      <c r="AG74" s="126"/>
      <c r="AH74" s="126"/>
      <c r="AI74" s="126"/>
      <c r="AJ74" s="127"/>
    </row>
    <row r="75" spans="18:36" s="65" customFormat="1" ht="18" customHeight="1">
      <c r="R75" s="128"/>
      <c r="S75" s="128"/>
      <c r="T75" s="128"/>
      <c r="U75" s="128"/>
      <c r="V75" s="128"/>
      <c r="W75" s="126"/>
      <c r="X75" s="126"/>
      <c r="Y75" s="126"/>
      <c r="Z75" s="126"/>
      <c r="AA75" s="126"/>
      <c r="AB75" s="126"/>
      <c r="AC75" s="126"/>
      <c r="AD75" s="126"/>
      <c r="AE75" s="126"/>
      <c r="AF75" s="126"/>
      <c r="AG75" s="126"/>
      <c r="AH75" s="126"/>
      <c r="AI75" s="126"/>
      <c r="AJ75" s="127"/>
    </row>
    <row r="76" spans="18:36" s="65" customFormat="1" ht="18" customHeight="1">
      <c r="R76" s="128"/>
      <c r="S76" s="128"/>
      <c r="T76" s="128"/>
      <c r="U76" s="128"/>
      <c r="V76" s="128"/>
      <c r="W76" s="126"/>
      <c r="X76" s="126"/>
      <c r="Y76" s="126"/>
      <c r="Z76" s="126"/>
      <c r="AA76" s="126"/>
      <c r="AB76" s="126"/>
      <c r="AC76" s="126"/>
      <c r="AD76" s="126"/>
      <c r="AE76" s="126"/>
      <c r="AF76" s="126"/>
      <c r="AG76" s="126"/>
      <c r="AH76" s="126"/>
      <c r="AI76" s="126"/>
      <c r="AJ76" s="127"/>
    </row>
    <row r="77" spans="18:36" s="65" customFormat="1" ht="18" customHeight="1">
      <c r="R77" s="128"/>
      <c r="S77" s="128"/>
      <c r="T77" s="128"/>
      <c r="U77" s="128"/>
      <c r="V77" s="128"/>
      <c r="W77" s="126"/>
      <c r="X77" s="126"/>
      <c r="Y77" s="126"/>
      <c r="Z77" s="126"/>
      <c r="AA77" s="126"/>
      <c r="AB77" s="126"/>
      <c r="AC77" s="126"/>
      <c r="AD77" s="126"/>
      <c r="AE77" s="126"/>
      <c r="AF77" s="126"/>
      <c r="AG77" s="126"/>
      <c r="AH77" s="126"/>
      <c r="AI77" s="126"/>
      <c r="AJ77" s="127"/>
    </row>
    <row r="78" spans="18:36" s="65" customFormat="1" ht="18" customHeight="1">
      <c r="R78" s="128"/>
      <c r="S78" s="128"/>
      <c r="T78" s="128"/>
      <c r="U78" s="128"/>
      <c r="V78" s="128"/>
      <c r="W78" s="126"/>
      <c r="X78" s="126"/>
      <c r="Y78" s="126"/>
      <c r="Z78" s="126"/>
      <c r="AA78" s="126"/>
      <c r="AB78" s="126"/>
      <c r="AC78" s="126"/>
      <c r="AD78" s="126"/>
      <c r="AE78" s="126"/>
      <c r="AF78" s="126"/>
      <c r="AG78" s="126"/>
      <c r="AH78" s="126"/>
      <c r="AI78" s="126"/>
      <c r="AJ78" s="127"/>
    </row>
    <row r="79" spans="18:36" s="65" customFormat="1" ht="18" customHeight="1">
      <c r="R79" s="128"/>
      <c r="S79" s="128"/>
      <c r="T79" s="128"/>
      <c r="U79" s="128"/>
      <c r="V79" s="128"/>
      <c r="W79" s="126"/>
      <c r="X79" s="126"/>
      <c r="Y79" s="126"/>
      <c r="Z79" s="126"/>
      <c r="AA79" s="126"/>
      <c r="AB79" s="126"/>
      <c r="AC79" s="126"/>
      <c r="AD79" s="126"/>
      <c r="AE79" s="126"/>
      <c r="AF79" s="126"/>
      <c r="AG79" s="126"/>
      <c r="AH79" s="126"/>
      <c r="AI79" s="126"/>
      <c r="AJ79" s="127"/>
    </row>
    <row r="80" spans="18:36" s="65" customFormat="1" ht="18" customHeight="1">
      <c r="R80" s="128"/>
      <c r="S80" s="128"/>
      <c r="T80" s="128"/>
      <c r="U80" s="128"/>
      <c r="V80" s="128"/>
      <c r="W80" s="126"/>
      <c r="X80" s="126"/>
      <c r="Y80" s="126"/>
      <c r="Z80" s="126"/>
      <c r="AA80" s="126"/>
      <c r="AB80" s="126"/>
      <c r="AC80" s="126"/>
      <c r="AD80" s="126"/>
      <c r="AE80" s="126"/>
      <c r="AF80" s="126"/>
      <c r="AG80" s="126"/>
      <c r="AH80" s="126"/>
      <c r="AI80" s="126"/>
      <c r="AJ80" s="127"/>
    </row>
    <row r="81" spans="18:36" s="65" customFormat="1" ht="18" customHeight="1">
      <c r="R81" s="128"/>
      <c r="S81" s="128"/>
      <c r="T81" s="128"/>
      <c r="U81" s="128"/>
      <c r="V81" s="128"/>
      <c r="W81" s="126"/>
      <c r="X81" s="126"/>
      <c r="Y81" s="126"/>
      <c r="Z81" s="126"/>
      <c r="AA81" s="126"/>
      <c r="AB81" s="126"/>
      <c r="AC81" s="126"/>
      <c r="AD81" s="126"/>
      <c r="AE81" s="126"/>
      <c r="AF81" s="126"/>
      <c r="AG81" s="126"/>
      <c r="AH81" s="126"/>
      <c r="AI81" s="126"/>
      <c r="AJ81" s="127"/>
    </row>
    <row r="82" spans="18:36" s="65" customFormat="1" ht="18" customHeight="1">
      <c r="R82" s="128"/>
      <c r="S82" s="128"/>
      <c r="T82" s="128"/>
      <c r="U82" s="128"/>
      <c r="V82" s="128"/>
      <c r="W82" s="126"/>
      <c r="X82" s="126"/>
      <c r="Y82" s="126"/>
      <c r="Z82" s="126"/>
      <c r="AA82" s="126"/>
      <c r="AB82" s="126"/>
      <c r="AC82" s="126"/>
      <c r="AD82" s="126"/>
      <c r="AE82" s="126"/>
      <c r="AF82" s="126"/>
      <c r="AG82" s="126"/>
      <c r="AH82" s="126"/>
      <c r="AI82" s="126"/>
      <c r="AJ82" s="127"/>
    </row>
    <row r="83" spans="18:36" s="65" customFormat="1" ht="18" customHeight="1">
      <c r="R83" s="128"/>
      <c r="S83" s="128"/>
      <c r="T83" s="128"/>
      <c r="U83" s="128"/>
      <c r="V83" s="128"/>
      <c r="W83" s="126"/>
      <c r="X83" s="126"/>
      <c r="Y83" s="126"/>
      <c r="Z83" s="126"/>
      <c r="AA83" s="126"/>
      <c r="AB83" s="126"/>
      <c r="AC83" s="126"/>
      <c r="AD83" s="126"/>
      <c r="AE83" s="126"/>
      <c r="AF83" s="126"/>
      <c r="AG83" s="126"/>
      <c r="AH83" s="126"/>
      <c r="AI83" s="126"/>
      <c r="AJ83" s="127"/>
    </row>
    <row r="84" spans="18:36" s="65" customFormat="1" ht="18" customHeight="1">
      <c r="R84" s="128"/>
      <c r="S84" s="128"/>
      <c r="T84" s="128"/>
      <c r="U84" s="128"/>
      <c r="V84" s="128"/>
      <c r="W84" s="126"/>
      <c r="X84" s="126"/>
      <c r="Y84" s="126"/>
      <c r="Z84" s="126"/>
      <c r="AA84" s="126"/>
      <c r="AB84" s="126"/>
      <c r="AC84" s="126"/>
      <c r="AD84" s="126"/>
      <c r="AE84" s="126"/>
      <c r="AF84" s="126"/>
      <c r="AG84" s="126"/>
      <c r="AH84" s="126"/>
      <c r="AI84" s="126"/>
      <c r="AJ84" s="127"/>
    </row>
    <row r="85" spans="18:36" s="65" customFormat="1" ht="18" customHeight="1">
      <c r="R85" s="128"/>
      <c r="S85" s="128"/>
      <c r="T85" s="128"/>
      <c r="U85" s="128"/>
      <c r="V85" s="128"/>
      <c r="W85" s="126"/>
      <c r="X85" s="126"/>
      <c r="Y85" s="126"/>
      <c r="Z85" s="126"/>
      <c r="AA85" s="126"/>
      <c r="AB85" s="126"/>
      <c r="AC85" s="126"/>
      <c r="AD85" s="126"/>
      <c r="AE85" s="126"/>
      <c r="AF85" s="126"/>
      <c r="AG85" s="126"/>
      <c r="AH85" s="126"/>
      <c r="AI85" s="126"/>
      <c r="AJ85" s="127"/>
    </row>
    <row r="86" spans="18:36" s="65" customFormat="1" ht="18" customHeight="1">
      <c r="R86" s="128"/>
      <c r="S86" s="128"/>
      <c r="T86" s="128"/>
      <c r="U86" s="128"/>
      <c r="V86" s="128"/>
      <c r="W86" s="126"/>
      <c r="X86" s="126"/>
      <c r="Y86" s="126"/>
      <c r="Z86" s="126"/>
      <c r="AA86" s="126"/>
      <c r="AB86" s="126"/>
      <c r="AC86" s="126"/>
      <c r="AD86" s="126"/>
      <c r="AE86" s="126"/>
      <c r="AF86" s="126"/>
      <c r="AG86" s="126"/>
      <c r="AH86" s="126"/>
      <c r="AI86" s="126"/>
      <c r="AJ86" s="127"/>
    </row>
    <row r="87" spans="18:36" s="65" customFormat="1" ht="18" customHeight="1">
      <c r="R87" s="128"/>
      <c r="S87" s="128"/>
      <c r="T87" s="128"/>
      <c r="U87" s="128"/>
      <c r="V87" s="128"/>
      <c r="W87" s="126"/>
      <c r="X87" s="126"/>
      <c r="Y87" s="126"/>
      <c r="Z87" s="126"/>
      <c r="AA87" s="126"/>
      <c r="AB87" s="126"/>
      <c r="AC87" s="126"/>
      <c r="AD87" s="126"/>
      <c r="AE87" s="126"/>
      <c r="AF87" s="126"/>
      <c r="AG87" s="126"/>
      <c r="AH87" s="126"/>
      <c r="AI87" s="126"/>
      <c r="AJ87" s="127"/>
    </row>
    <row r="88" spans="18:36" s="65" customFormat="1" ht="18" customHeight="1">
      <c r="R88" s="128"/>
      <c r="S88" s="128"/>
      <c r="T88" s="128"/>
      <c r="U88" s="128"/>
      <c r="V88" s="128"/>
      <c r="W88" s="126"/>
      <c r="X88" s="126"/>
      <c r="Y88" s="126"/>
      <c r="Z88" s="126"/>
      <c r="AA88" s="126"/>
      <c r="AB88" s="126"/>
      <c r="AC88" s="126"/>
      <c r="AD88" s="126"/>
      <c r="AE88" s="126"/>
      <c r="AF88" s="126"/>
      <c r="AG88" s="126"/>
      <c r="AH88" s="126"/>
      <c r="AI88" s="126"/>
      <c r="AJ88" s="127"/>
    </row>
    <row r="89" spans="18:36" s="65" customFormat="1" ht="18" customHeight="1">
      <c r="R89" s="128"/>
      <c r="S89" s="128"/>
      <c r="T89" s="128"/>
      <c r="U89" s="128"/>
      <c r="V89" s="128"/>
      <c r="W89" s="126"/>
      <c r="X89" s="126"/>
      <c r="Y89" s="126"/>
      <c r="Z89" s="126"/>
      <c r="AA89" s="126"/>
      <c r="AB89" s="126"/>
      <c r="AC89" s="126"/>
      <c r="AD89" s="126"/>
      <c r="AE89" s="126"/>
      <c r="AF89" s="126"/>
      <c r="AG89" s="126"/>
      <c r="AH89" s="126"/>
      <c r="AI89" s="126"/>
      <c r="AJ89" s="127"/>
    </row>
    <row r="90" spans="18:36" s="65" customFormat="1" ht="18" customHeight="1">
      <c r="R90" s="128"/>
      <c r="S90" s="128"/>
      <c r="T90" s="128"/>
      <c r="U90" s="128"/>
      <c r="V90" s="128"/>
      <c r="W90" s="126"/>
      <c r="X90" s="126"/>
      <c r="Y90" s="126"/>
      <c r="Z90" s="126"/>
      <c r="AA90" s="126"/>
      <c r="AB90" s="126"/>
      <c r="AC90" s="126"/>
      <c r="AD90" s="126"/>
      <c r="AE90" s="126"/>
      <c r="AF90" s="126"/>
      <c r="AG90" s="126"/>
      <c r="AH90" s="126"/>
      <c r="AI90" s="126"/>
      <c r="AJ90" s="127"/>
    </row>
    <row r="91" spans="18:36" s="65" customFormat="1" ht="18" customHeight="1">
      <c r="R91" s="128"/>
      <c r="S91" s="128"/>
      <c r="T91" s="128"/>
      <c r="U91" s="128"/>
      <c r="V91" s="128"/>
      <c r="W91" s="126"/>
      <c r="X91" s="126"/>
      <c r="Y91" s="126"/>
      <c r="Z91" s="126"/>
      <c r="AA91" s="126"/>
      <c r="AB91" s="126"/>
      <c r="AC91" s="126"/>
      <c r="AD91" s="126"/>
      <c r="AE91" s="126"/>
      <c r="AF91" s="126"/>
      <c r="AG91" s="126"/>
      <c r="AH91" s="126"/>
      <c r="AI91" s="126"/>
      <c r="AJ91" s="127"/>
    </row>
    <row r="92" spans="18:36" s="65" customFormat="1" ht="18" customHeight="1">
      <c r="R92" s="128"/>
      <c r="S92" s="128"/>
      <c r="T92" s="128"/>
      <c r="U92" s="128"/>
      <c r="V92" s="128"/>
      <c r="W92" s="126"/>
      <c r="X92" s="126"/>
      <c r="Y92" s="126"/>
      <c r="Z92" s="126"/>
      <c r="AA92" s="126"/>
      <c r="AB92" s="126"/>
      <c r="AC92" s="126"/>
      <c r="AD92" s="126"/>
      <c r="AE92" s="126"/>
      <c r="AF92" s="126"/>
      <c r="AG92" s="126"/>
      <c r="AH92" s="126"/>
      <c r="AI92" s="126"/>
      <c r="AJ92" s="127"/>
    </row>
    <row r="93" spans="18:36" s="65" customFormat="1" ht="18" customHeight="1">
      <c r="R93" s="128"/>
      <c r="S93" s="128"/>
      <c r="T93" s="128"/>
      <c r="U93" s="128"/>
      <c r="V93" s="128"/>
      <c r="W93" s="126"/>
      <c r="X93" s="126"/>
      <c r="Y93" s="126"/>
      <c r="Z93" s="126"/>
      <c r="AA93" s="126"/>
      <c r="AB93" s="126"/>
      <c r="AC93" s="126"/>
      <c r="AD93" s="126"/>
      <c r="AE93" s="126"/>
      <c r="AF93" s="126"/>
      <c r="AG93" s="126"/>
      <c r="AH93" s="126"/>
      <c r="AI93" s="126"/>
      <c r="AJ93" s="127"/>
    </row>
    <row r="94" spans="18:36" s="65" customFormat="1" ht="18" customHeight="1">
      <c r="R94" s="128"/>
      <c r="S94" s="128"/>
      <c r="T94" s="128"/>
      <c r="U94" s="128"/>
      <c r="V94" s="128"/>
      <c r="W94" s="126"/>
      <c r="X94" s="126"/>
      <c r="Y94" s="126"/>
      <c r="Z94" s="126"/>
      <c r="AA94" s="126"/>
      <c r="AB94" s="126"/>
      <c r="AC94" s="126"/>
      <c r="AD94" s="126"/>
      <c r="AE94" s="126"/>
      <c r="AF94" s="126"/>
      <c r="AG94" s="126"/>
      <c r="AH94" s="126"/>
      <c r="AI94" s="126"/>
      <c r="AJ94" s="127"/>
    </row>
    <row r="95" spans="18:36" s="65" customFormat="1" ht="18" customHeight="1">
      <c r="R95" s="128"/>
      <c r="S95" s="128"/>
      <c r="T95" s="128"/>
      <c r="U95" s="128"/>
      <c r="V95" s="128"/>
      <c r="W95" s="126"/>
      <c r="X95" s="126"/>
      <c r="Y95" s="126"/>
      <c r="Z95" s="126"/>
      <c r="AA95" s="126"/>
      <c r="AB95" s="126"/>
      <c r="AC95" s="126"/>
      <c r="AD95" s="126"/>
      <c r="AE95" s="126"/>
      <c r="AF95" s="126"/>
      <c r="AG95" s="126"/>
      <c r="AH95" s="126"/>
      <c r="AI95" s="126"/>
      <c r="AJ95" s="127"/>
    </row>
    <row r="96" spans="18:36" s="65" customFormat="1" ht="18" customHeight="1">
      <c r="R96" s="128"/>
      <c r="S96" s="128"/>
      <c r="T96" s="128"/>
      <c r="U96" s="128"/>
      <c r="V96" s="128"/>
      <c r="W96" s="126"/>
      <c r="X96" s="126"/>
      <c r="Y96" s="126"/>
      <c r="Z96" s="126"/>
      <c r="AA96" s="126"/>
      <c r="AB96" s="126"/>
      <c r="AC96" s="126"/>
      <c r="AD96" s="126"/>
      <c r="AE96" s="126"/>
      <c r="AF96" s="126"/>
      <c r="AG96" s="126"/>
      <c r="AH96" s="126"/>
      <c r="AI96" s="126"/>
      <c r="AJ96" s="127"/>
    </row>
    <row r="97" spans="18:36" s="65" customFormat="1" ht="18" customHeight="1">
      <c r="R97" s="128"/>
      <c r="S97" s="128"/>
      <c r="T97" s="128"/>
      <c r="U97" s="128"/>
      <c r="V97" s="128"/>
      <c r="W97" s="126"/>
      <c r="X97" s="126"/>
      <c r="Y97" s="126"/>
      <c r="Z97" s="126"/>
      <c r="AA97" s="126"/>
      <c r="AB97" s="126"/>
      <c r="AC97" s="126"/>
      <c r="AD97" s="126"/>
      <c r="AE97" s="126"/>
      <c r="AF97" s="126"/>
      <c r="AG97" s="126"/>
      <c r="AH97" s="126"/>
      <c r="AI97" s="126"/>
      <c r="AJ97" s="127"/>
    </row>
    <row r="98" spans="18:36" s="65" customFormat="1" ht="18" customHeight="1">
      <c r="R98" s="128"/>
      <c r="S98" s="128"/>
      <c r="T98" s="128"/>
      <c r="U98" s="128"/>
      <c r="V98" s="128"/>
      <c r="W98" s="126"/>
      <c r="X98" s="126"/>
      <c r="Y98" s="126"/>
      <c r="Z98" s="126"/>
      <c r="AA98" s="126"/>
      <c r="AB98" s="126"/>
      <c r="AC98" s="126"/>
      <c r="AD98" s="126"/>
      <c r="AE98" s="126"/>
      <c r="AF98" s="126"/>
      <c r="AG98" s="126"/>
      <c r="AH98" s="126"/>
      <c r="AI98" s="126"/>
      <c r="AJ98" s="127"/>
    </row>
    <row r="99" spans="18:36" s="65" customFormat="1" ht="18" customHeight="1">
      <c r="R99" s="128"/>
      <c r="S99" s="128"/>
      <c r="T99" s="128"/>
      <c r="U99" s="128"/>
      <c r="V99" s="128"/>
      <c r="W99" s="126"/>
      <c r="X99" s="126"/>
      <c r="Y99" s="126"/>
      <c r="Z99" s="126"/>
      <c r="AA99" s="126"/>
      <c r="AB99" s="126"/>
      <c r="AC99" s="126"/>
      <c r="AD99" s="126"/>
      <c r="AE99" s="126"/>
      <c r="AF99" s="126"/>
      <c r="AG99" s="126"/>
      <c r="AH99" s="126"/>
      <c r="AI99" s="126"/>
      <c r="AJ99" s="127"/>
    </row>
    <row r="100" spans="18:36" s="65" customFormat="1" ht="18" customHeight="1">
      <c r="R100" s="128"/>
      <c r="S100" s="128"/>
      <c r="T100" s="128"/>
      <c r="U100" s="128"/>
      <c r="V100" s="128"/>
      <c r="W100" s="126"/>
      <c r="X100" s="126"/>
      <c r="Y100" s="126"/>
      <c r="Z100" s="126"/>
      <c r="AA100" s="126"/>
      <c r="AB100" s="126"/>
      <c r="AC100" s="126"/>
      <c r="AD100" s="126"/>
      <c r="AE100" s="126"/>
      <c r="AF100" s="126"/>
      <c r="AG100" s="126"/>
      <c r="AH100" s="126"/>
      <c r="AI100" s="126"/>
      <c r="AJ100" s="127"/>
    </row>
    <row r="101" spans="18:36" s="65" customFormat="1" ht="18" customHeight="1">
      <c r="R101" s="128"/>
      <c r="S101" s="128"/>
      <c r="T101" s="128"/>
      <c r="U101" s="128"/>
      <c r="V101" s="128"/>
      <c r="W101" s="126"/>
      <c r="X101" s="126"/>
      <c r="Y101" s="126"/>
      <c r="Z101" s="126"/>
      <c r="AA101" s="126"/>
      <c r="AB101" s="126"/>
      <c r="AC101" s="126"/>
      <c r="AD101" s="126"/>
      <c r="AE101" s="126"/>
      <c r="AF101" s="126"/>
      <c r="AG101" s="126"/>
      <c r="AH101" s="126"/>
      <c r="AI101" s="126"/>
      <c r="AJ101" s="127"/>
    </row>
    <row r="102" spans="18:36" s="65" customFormat="1" ht="18" customHeight="1">
      <c r="R102" s="128"/>
      <c r="S102" s="128"/>
      <c r="T102" s="128"/>
      <c r="U102" s="128"/>
      <c r="V102" s="128"/>
      <c r="W102" s="126"/>
      <c r="X102" s="126"/>
      <c r="Y102" s="126"/>
      <c r="Z102" s="126"/>
      <c r="AA102" s="126"/>
      <c r="AB102" s="126"/>
      <c r="AC102" s="126"/>
      <c r="AD102" s="126"/>
      <c r="AE102" s="126"/>
      <c r="AF102" s="126"/>
      <c r="AG102" s="126"/>
      <c r="AH102" s="126"/>
      <c r="AI102" s="126"/>
      <c r="AJ102" s="127"/>
    </row>
    <row r="103" spans="18:36" s="65" customFormat="1" ht="18" customHeight="1">
      <c r="R103" s="128"/>
      <c r="S103" s="128"/>
      <c r="T103" s="128"/>
      <c r="U103" s="128"/>
      <c r="V103" s="128"/>
      <c r="W103" s="126"/>
      <c r="X103" s="126"/>
      <c r="Y103" s="126"/>
      <c r="Z103" s="126"/>
      <c r="AA103" s="126"/>
      <c r="AB103" s="126"/>
      <c r="AC103" s="126"/>
      <c r="AD103" s="126"/>
      <c r="AE103" s="126"/>
      <c r="AF103" s="126"/>
      <c r="AG103" s="126"/>
      <c r="AH103" s="126"/>
      <c r="AI103" s="126"/>
      <c r="AJ103" s="127"/>
    </row>
    <row r="104" spans="18:36" s="65" customFormat="1" ht="18" customHeight="1">
      <c r="R104" s="128"/>
      <c r="S104" s="128"/>
      <c r="T104" s="128"/>
      <c r="U104" s="128"/>
      <c r="V104" s="128"/>
      <c r="W104" s="126"/>
      <c r="X104" s="126"/>
      <c r="Y104" s="126"/>
      <c r="Z104" s="126"/>
      <c r="AA104" s="126"/>
      <c r="AB104" s="126"/>
      <c r="AC104" s="126"/>
      <c r="AD104" s="126"/>
      <c r="AE104" s="126"/>
      <c r="AF104" s="126"/>
      <c r="AG104" s="126"/>
      <c r="AH104" s="126"/>
      <c r="AI104" s="126"/>
      <c r="AJ104" s="127"/>
    </row>
    <row r="105" spans="18:36" s="65" customFormat="1" ht="18" customHeight="1">
      <c r="R105" s="128"/>
      <c r="S105" s="128"/>
      <c r="T105" s="128"/>
      <c r="U105" s="128"/>
      <c r="V105" s="128"/>
      <c r="W105" s="126"/>
      <c r="X105" s="126"/>
      <c r="Y105" s="126"/>
      <c r="Z105" s="126"/>
      <c r="AA105" s="126"/>
      <c r="AB105" s="126"/>
      <c r="AC105" s="126"/>
      <c r="AD105" s="126"/>
      <c r="AE105" s="126"/>
      <c r="AF105" s="126"/>
      <c r="AG105" s="126"/>
      <c r="AH105" s="126"/>
      <c r="AI105" s="126"/>
      <c r="AJ105" s="127"/>
    </row>
    <row r="106" spans="18:36" s="65" customFormat="1" ht="18" customHeight="1">
      <c r="R106" s="128"/>
      <c r="S106" s="128"/>
      <c r="T106" s="128"/>
      <c r="U106" s="128"/>
      <c r="V106" s="128"/>
      <c r="W106" s="126"/>
      <c r="X106" s="126"/>
      <c r="Y106" s="126"/>
      <c r="Z106" s="126"/>
      <c r="AA106" s="126"/>
      <c r="AB106" s="126"/>
      <c r="AC106" s="126"/>
      <c r="AD106" s="126"/>
      <c r="AE106" s="126"/>
      <c r="AF106" s="126"/>
      <c r="AG106" s="126"/>
      <c r="AH106" s="126"/>
      <c r="AI106" s="126"/>
      <c r="AJ106" s="127"/>
    </row>
    <row r="107" spans="18:36" s="65" customFormat="1" ht="18" customHeight="1">
      <c r="R107" s="128"/>
      <c r="S107" s="128"/>
      <c r="T107" s="128"/>
      <c r="U107" s="128"/>
      <c r="V107" s="128"/>
      <c r="W107" s="126"/>
      <c r="X107" s="126"/>
      <c r="Y107" s="126"/>
      <c r="Z107" s="126"/>
      <c r="AA107" s="126"/>
      <c r="AB107" s="126"/>
      <c r="AC107" s="126"/>
      <c r="AD107" s="126"/>
      <c r="AE107" s="126"/>
      <c r="AF107" s="126"/>
      <c r="AG107" s="126"/>
      <c r="AH107" s="126"/>
      <c r="AI107" s="126"/>
      <c r="AJ107" s="127"/>
    </row>
    <row r="108" spans="18:36" s="65" customFormat="1" ht="18" customHeight="1">
      <c r="R108" s="128"/>
      <c r="S108" s="128"/>
      <c r="T108" s="128"/>
      <c r="U108" s="128"/>
      <c r="V108" s="128"/>
      <c r="W108" s="126"/>
      <c r="X108" s="126"/>
      <c r="Y108" s="126"/>
      <c r="Z108" s="126"/>
      <c r="AA108" s="126"/>
      <c r="AB108" s="126"/>
      <c r="AC108" s="126"/>
      <c r="AD108" s="126"/>
      <c r="AE108" s="126"/>
      <c r="AF108" s="126"/>
      <c r="AG108" s="126"/>
      <c r="AH108" s="126"/>
      <c r="AI108" s="126"/>
      <c r="AJ108" s="127"/>
    </row>
    <row r="109" spans="18:36" s="65" customFormat="1" ht="18" customHeight="1">
      <c r="R109" s="128"/>
      <c r="S109" s="128"/>
      <c r="T109" s="128"/>
      <c r="U109" s="128"/>
      <c r="V109" s="128"/>
      <c r="W109" s="126"/>
      <c r="X109" s="126"/>
      <c r="Y109" s="126"/>
      <c r="Z109" s="126"/>
      <c r="AA109" s="126"/>
      <c r="AB109" s="126"/>
      <c r="AC109" s="126"/>
      <c r="AD109" s="126"/>
      <c r="AE109" s="126"/>
      <c r="AF109" s="126"/>
      <c r="AG109" s="126"/>
      <c r="AH109" s="126"/>
      <c r="AI109" s="126"/>
      <c r="AJ109" s="127"/>
    </row>
    <row r="110" spans="18:36" s="65" customFormat="1" ht="18" customHeight="1">
      <c r="R110" s="128"/>
      <c r="S110" s="128"/>
      <c r="T110" s="128"/>
      <c r="U110" s="128"/>
      <c r="V110" s="128"/>
      <c r="W110" s="126"/>
      <c r="X110" s="126"/>
      <c r="Y110" s="126"/>
      <c r="Z110" s="126"/>
      <c r="AA110" s="126"/>
      <c r="AB110" s="126"/>
      <c r="AC110" s="126"/>
      <c r="AD110" s="126"/>
      <c r="AE110" s="126"/>
      <c r="AF110" s="126"/>
      <c r="AG110" s="126"/>
      <c r="AH110" s="126"/>
      <c r="AI110" s="126"/>
      <c r="AJ110" s="127"/>
    </row>
    <row r="111" spans="18:36" s="65" customFormat="1" ht="18" customHeight="1">
      <c r="R111" s="128"/>
      <c r="S111" s="128"/>
      <c r="T111" s="128"/>
      <c r="U111" s="128"/>
      <c r="V111" s="128"/>
      <c r="W111" s="126"/>
      <c r="X111" s="126"/>
      <c r="Y111" s="126"/>
      <c r="Z111" s="126"/>
      <c r="AA111" s="126"/>
      <c r="AB111" s="126"/>
      <c r="AC111" s="126"/>
      <c r="AD111" s="126"/>
      <c r="AE111" s="126"/>
      <c r="AF111" s="126"/>
      <c r="AG111" s="126"/>
      <c r="AH111" s="126"/>
      <c r="AI111" s="126"/>
      <c r="AJ111" s="127"/>
    </row>
    <row r="112" spans="18:36" s="65" customFormat="1" ht="18" customHeight="1">
      <c r="R112" s="128"/>
      <c r="S112" s="128"/>
      <c r="T112" s="128"/>
      <c r="U112" s="128"/>
      <c r="V112" s="128"/>
      <c r="W112" s="126"/>
      <c r="X112" s="126"/>
      <c r="Y112" s="126"/>
      <c r="Z112" s="126"/>
      <c r="AA112" s="126"/>
      <c r="AB112" s="126"/>
      <c r="AC112" s="126"/>
      <c r="AD112" s="126"/>
      <c r="AE112" s="126"/>
      <c r="AF112" s="126"/>
      <c r="AG112" s="126"/>
      <c r="AH112" s="126"/>
      <c r="AI112" s="126"/>
      <c r="AJ112" s="127"/>
    </row>
    <row r="113" spans="18:36" s="65" customFormat="1" ht="18" customHeight="1">
      <c r="R113" s="128"/>
      <c r="S113" s="128"/>
      <c r="T113" s="128"/>
      <c r="U113" s="128"/>
      <c r="V113" s="128"/>
      <c r="W113" s="126"/>
      <c r="X113" s="126"/>
      <c r="Y113" s="126"/>
      <c r="Z113" s="126"/>
      <c r="AA113" s="126"/>
      <c r="AB113" s="126"/>
      <c r="AC113" s="126"/>
      <c r="AD113" s="126"/>
      <c r="AE113" s="126"/>
      <c r="AF113" s="126"/>
      <c r="AG113" s="126"/>
      <c r="AH113" s="126"/>
      <c r="AI113" s="126"/>
      <c r="AJ113" s="127"/>
    </row>
    <row r="114" spans="18:36" s="65" customFormat="1" ht="18" customHeight="1">
      <c r="R114" s="128"/>
      <c r="S114" s="128"/>
      <c r="T114" s="128"/>
      <c r="U114" s="128"/>
      <c r="V114" s="128"/>
      <c r="W114" s="126"/>
      <c r="X114" s="126"/>
      <c r="Y114" s="126"/>
      <c r="Z114" s="126"/>
      <c r="AA114" s="126"/>
      <c r="AB114" s="126"/>
      <c r="AC114" s="126"/>
      <c r="AD114" s="126"/>
      <c r="AE114" s="126"/>
      <c r="AF114" s="126"/>
      <c r="AG114" s="126"/>
      <c r="AH114" s="126"/>
      <c r="AI114" s="126"/>
      <c r="AJ114" s="127"/>
    </row>
    <row r="115" spans="18:36" s="65" customFormat="1" ht="18" customHeight="1">
      <c r="R115" s="128"/>
      <c r="S115" s="128"/>
      <c r="T115" s="128"/>
      <c r="U115" s="128"/>
      <c r="V115" s="128"/>
      <c r="W115" s="126"/>
      <c r="X115" s="126"/>
      <c r="Y115" s="126"/>
      <c r="Z115" s="126"/>
      <c r="AA115" s="126"/>
      <c r="AB115" s="126"/>
      <c r="AC115" s="126"/>
      <c r="AD115" s="126"/>
      <c r="AE115" s="126"/>
      <c r="AF115" s="126"/>
      <c r="AG115" s="126"/>
      <c r="AH115" s="126"/>
      <c r="AI115" s="126"/>
      <c r="AJ115" s="127"/>
    </row>
    <row r="116" spans="18:36" s="65" customFormat="1" ht="18" customHeight="1">
      <c r="R116" s="128"/>
      <c r="S116" s="128"/>
      <c r="T116" s="128"/>
      <c r="U116" s="128"/>
      <c r="V116" s="128"/>
      <c r="W116" s="126"/>
      <c r="X116" s="126"/>
      <c r="Y116" s="126"/>
      <c r="Z116" s="126"/>
      <c r="AA116" s="126"/>
      <c r="AB116" s="126"/>
      <c r="AC116" s="126"/>
      <c r="AD116" s="126"/>
      <c r="AE116" s="126"/>
      <c r="AF116" s="126"/>
      <c r="AG116" s="126"/>
      <c r="AH116" s="126"/>
      <c r="AI116" s="126"/>
      <c r="AJ116" s="127"/>
    </row>
    <row r="117" spans="18:36" s="65" customFormat="1" ht="18" customHeight="1">
      <c r="R117" s="128"/>
      <c r="S117" s="128"/>
      <c r="T117" s="128"/>
      <c r="U117" s="128"/>
      <c r="V117" s="128"/>
      <c r="W117" s="126"/>
      <c r="X117" s="126"/>
      <c r="Y117" s="126"/>
      <c r="Z117" s="126"/>
      <c r="AA117" s="126"/>
      <c r="AB117" s="126"/>
      <c r="AC117" s="126"/>
      <c r="AD117" s="126"/>
      <c r="AE117" s="126"/>
      <c r="AF117" s="126"/>
      <c r="AG117" s="126"/>
      <c r="AH117" s="126"/>
      <c r="AI117" s="126"/>
      <c r="AJ117" s="127"/>
    </row>
    <row r="118" spans="18:36" s="65" customFormat="1" ht="18" customHeight="1">
      <c r="R118" s="128"/>
      <c r="S118" s="128"/>
      <c r="T118" s="128"/>
      <c r="U118" s="128"/>
      <c r="V118" s="128"/>
      <c r="W118" s="126"/>
      <c r="X118" s="126"/>
      <c r="Y118" s="126"/>
      <c r="Z118" s="126"/>
      <c r="AA118" s="126"/>
      <c r="AB118" s="126"/>
      <c r="AC118" s="126"/>
      <c r="AD118" s="126"/>
      <c r="AE118" s="126"/>
      <c r="AF118" s="126"/>
      <c r="AG118" s="126"/>
      <c r="AH118" s="126"/>
      <c r="AI118" s="126"/>
      <c r="AJ118" s="127"/>
    </row>
    <row r="119" spans="18:36" s="65" customFormat="1" ht="18" customHeight="1">
      <c r="R119" s="128"/>
      <c r="S119" s="128"/>
      <c r="T119" s="128"/>
      <c r="U119" s="128"/>
      <c r="V119" s="128"/>
      <c r="W119" s="126"/>
      <c r="X119" s="126"/>
      <c r="Y119" s="126"/>
      <c r="Z119" s="126"/>
      <c r="AA119" s="126"/>
      <c r="AB119" s="126"/>
      <c r="AC119" s="126"/>
      <c r="AD119" s="126"/>
      <c r="AE119" s="126"/>
      <c r="AF119" s="126"/>
      <c r="AG119" s="126"/>
      <c r="AH119" s="126"/>
      <c r="AI119" s="126"/>
      <c r="AJ119" s="127"/>
    </row>
    <row r="120" spans="18:36" s="65" customFormat="1" ht="18" customHeight="1">
      <c r="R120" s="128"/>
      <c r="S120" s="128"/>
      <c r="T120" s="128"/>
      <c r="U120" s="128"/>
      <c r="V120" s="128"/>
      <c r="W120" s="126"/>
      <c r="X120" s="126"/>
      <c r="Y120" s="126"/>
      <c r="Z120" s="126"/>
      <c r="AA120" s="126"/>
      <c r="AB120" s="126"/>
      <c r="AC120" s="126"/>
      <c r="AD120" s="126"/>
      <c r="AE120" s="126"/>
      <c r="AF120" s="126"/>
      <c r="AG120" s="126"/>
      <c r="AH120" s="126"/>
      <c r="AI120" s="126"/>
      <c r="AJ120" s="127"/>
    </row>
    <row r="121" spans="18:36" s="65" customFormat="1" ht="18" customHeight="1">
      <c r="R121" s="128"/>
      <c r="S121" s="128"/>
      <c r="T121" s="128"/>
      <c r="U121" s="128"/>
      <c r="V121" s="128"/>
      <c r="W121" s="126"/>
      <c r="X121" s="126"/>
      <c r="Y121" s="126"/>
      <c r="Z121" s="126"/>
      <c r="AA121" s="126"/>
      <c r="AB121" s="126"/>
      <c r="AC121" s="126"/>
      <c r="AD121" s="126"/>
      <c r="AE121" s="126"/>
      <c r="AF121" s="126"/>
      <c r="AG121" s="126"/>
      <c r="AH121" s="126"/>
      <c r="AI121" s="126"/>
      <c r="AJ121" s="127"/>
    </row>
    <row r="122" spans="18:36" s="65" customFormat="1" ht="18" customHeight="1">
      <c r="R122" s="128"/>
      <c r="S122" s="128"/>
      <c r="T122" s="128"/>
      <c r="U122" s="128"/>
      <c r="V122" s="128"/>
      <c r="W122" s="126"/>
      <c r="X122" s="126"/>
      <c r="Y122" s="126"/>
      <c r="Z122" s="126"/>
      <c r="AA122" s="126"/>
      <c r="AB122" s="126"/>
      <c r="AC122" s="126"/>
      <c r="AD122" s="126"/>
      <c r="AE122" s="126"/>
      <c r="AF122" s="126"/>
      <c r="AG122" s="126"/>
      <c r="AH122" s="126"/>
      <c r="AI122" s="126"/>
      <c r="AJ122" s="127"/>
    </row>
    <row r="123" spans="18:36" s="65" customFormat="1" ht="18" customHeight="1">
      <c r="R123" s="128"/>
      <c r="S123" s="128"/>
      <c r="T123" s="128"/>
      <c r="U123" s="128"/>
      <c r="V123" s="128"/>
      <c r="W123" s="126"/>
      <c r="X123" s="126"/>
      <c r="Y123" s="126"/>
      <c r="Z123" s="126"/>
      <c r="AA123" s="126"/>
      <c r="AB123" s="126"/>
      <c r="AC123" s="126"/>
      <c r="AD123" s="126"/>
      <c r="AE123" s="126"/>
      <c r="AF123" s="126"/>
      <c r="AG123" s="126"/>
      <c r="AH123" s="126"/>
      <c r="AI123" s="126"/>
      <c r="AJ123" s="127"/>
    </row>
    <row r="124" spans="18:36" s="65" customFormat="1" ht="18" customHeight="1">
      <c r="R124" s="128"/>
      <c r="S124" s="128"/>
      <c r="T124" s="128"/>
      <c r="U124" s="128"/>
      <c r="V124" s="128"/>
      <c r="W124" s="126"/>
      <c r="X124" s="126"/>
      <c r="Y124" s="126"/>
      <c r="Z124" s="126"/>
      <c r="AA124" s="126"/>
      <c r="AB124" s="126"/>
      <c r="AC124" s="126"/>
      <c r="AD124" s="126"/>
      <c r="AE124" s="126"/>
      <c r="AF124" s="126"/>
      <c r="AG124" s="126"/>
      <c r="AH124" s="126"/>
      <c r="AI124" s="126"/>
      <c r="AJ124" s="127"/>
    </row>
    <row r="125" spans="18:36" s="65" customFormat="1" ht="18" customHeight="1">
      <c r="R125" s="128"/>
      <c r="S125" s="128"/>
      <c r="T125" s="128"/>
      <c r="U125" s="128"/>
      <c r="V125" s="128"/>
      <c r="W125" s="126"/>
      <c r="X125" s="126"/>
      <c r="Y125" s="126"/>
      <c r="Z125" s="126"/>
      <c r="AA125" s="126"/>
      <c r="AB125" s="126"/>
      <c r="AC125" s="126"/>
      <c r="AD125" s="126"/>
      <c r="AE125" s="126"/>
      <c r="AF125" s="126"/>
      <c r="AG125" s="126"/>
      <c r="AH125" s="126"/>
      <c r="AI125" s="126"/>
      <c r="AJ125" s="127"/>
    </row>
    <row r="126" spans="18:36" s="65" customFormat="1" ht="18" customHeight="1">
      <c r="R126" s="128"/>
      <c r="S126" s="128"/>
      <c r="T126" s="128"/>
      <c r="U126" s="128"/>
      <c r="V126" s="128"/>
      <c r="W126" s="126"/>
      <c r="X126" s="126"/>
      <c r="Y126" s="126"/>
      <c r="Z126" s="126"/>
      <c r="AA126" s="126"/>
      <c r="AB126" s="126"/>
      <c r="AC126" s="126"/>
      <c r="AD126" s="126"/>
      <c r="AE126" s="126"/>
      <c r="AF126" s="126"/>
      <c r="AG126" s="126"/>
      <c r="AH126" s="126"/>
      <c r="AI126" s="126"/>
      <c r="AJ126" s="127"/>
    </row>
    <row r="127" spans="18:36" s="65" customFormat="1" ht="18" customHeight="1">
      <c r="R127" s="128"/>
      <c r="S127" s="128"/>
      <c r="T127" s="128"/>
      <c r="U127" s="128"/>
      <c r="V127" s="128"/>
      <c r="W127" s="126"/>
      <c r="X127" s="126"/>
      <c r="Y127" s="126"/>
      <c r="Z127" s="126"/>
      <c r="AA127" s="126"/>
      <c r="AB127" s="126"/>
      <c r="AC127" s="126"/>
      <c r="AD127" s="126"/>
      <c r="AE127" s="126"/>
      <c r="AF127" s="126"/>
      <c r="AG127" s="126"/>
      <c r="AH127" s="126"/>
      <c r="AI127" s="126"/>
      <c r="AJ127" s="127"/>
    </row>
    <row r="128" spans="18:36" s="65" customFormat="1" ht="18" customHeight="1">
      <c r="R128" s="128"/>
      <c r="S128" s="128"/>
      <c r="T128" s="128"/>
      <c r="U128" s="128"/>
      <c r="V128" s="128"/>
      <c r="W128" s="126"/>
      <c r="X128" s="126"/>
      <c r="Y128" s="126"/>
      <c r="Z128" s="126"/>
      <c r="AA128" s="126"/>
      <c r="AB128" s="126"/>
      <c r="AC128" s="126"/>
      <c r="AD128" s="126"/>
      <c r="AE128" s="126"/>
      <c r="AF128" s="126"/>
      <c r="AG128" s="126"/>
      <c r="AH128" s="126"/>
      <c r="AI128" s="126"/>
      <c r="AJ128" s="127"/>
    </row>
    <row r="129" spans="18:36" s="65" customFormat="1" ht="18" customHeight="1">
      <c r="R129" s="128"/>
      <c r="S129" s="128"/>
      <c r="T129" s="128"/>
      <c r="U129" s="128"/>
      <c r="V129" s="128"/>
      <c r="W129" s="126"/>
      <c r="X129" s="126"/>
      <c r="Y129" s="126"/>
      <c r="Z129" s="126"/>
      <c r="AA129" s="126"/>
      <c r="AB129" s="126"/>
      <c r="AC129" s="126"/>
      <c r="AD129" s="126"/>
      <c r="AE129" s="126"/>
      <c r="AF129" s="126"/>
      <c r="AG129" s="126"/>
      <c r="AH129" s="126"/>
      <c r="AI129" s="126"/>
      <c r="AJ129" s="127"/>
    </row>
    <row r="130" spans="18:36" s="65" customFormat="1" ht="11.25">
      <c r="R130" s="128"/>
      <c r="S130" s="128"/>
      <c r="T130" s="128"/>
      <c r="U130" s="128"/>
      <c r="V130" s="128"/>
      <c r="W130" s="126"/>
      <c r="X130" s="126"/>
      <c r="Y130" s="126"/>
      <c r="Z130" s="126"/>
      <c r="AA130" s="126"/>
      <c r="AB130" s="126"/>
      <c r="AC130" s="126"/>
      <c r="AD130" s="126"/>
      <c r="AE130" s="126"/>
      <c r="AF130" s="126"/>
      <c r="AG130" s="126"/>
      <c r="AH130" s="126"/>
      <c r="AI130" s="126"/>
      <c r="AJ130" s="127"/>
    </row>
    <row r="131" spans="18:36" s="65" customFormat="1" ht="11.25">
      <c r="R131" s="128"/>
      <c r="S131" s="128"/>
      <c r="T131" s="128"/>
      <c r="U131" s="128"/>
      <c r="V131" s="128"/>
      <c r="W131" s="126"/>
      <c r="X131" s="126"/>
      <c r="Y131" s="126"/>
      <c r="Z131" s="126"/>
      <c r="AA131" s="126"/>
      <c r="AB131" s="126"/>
      <c r="AC131" s="126"/>
      <c r="AD131" s="126"/>
      <c r="AE131" s="126"/>
      <c r="AF131" s="126"/>
      <c r="AG131" s="126"/>
      <c r="AH131" s="126"/>
      <c r="AI131" s="126"/>
      <c r="AJ131" s="127"/>
    </row>
    <row r="132" spans="18:36" s="65" customFormat="1" ht="11.25">
      <c r="R132" s="128"/>
      <c r="S132" s="128"/>
      <c r="T132" s="128"/>
      <c r="U132" s="128"/>
      <c r="V132" s="128"/>
      <c r="W132" s="126"/>
      <c r="X132" s="126"/>
      <c r="Y132" s="126"/>
      <c r="Z132" s="126"/>
      <c r="AA132" s="126"/>
      <c r="AB132" s="126"/>
      <c r="AC132" s="126"/>
      <c r="AD132" s="126"/>
      <c r="AE132" s="126"/>
      <c r="AF132" s="126"/>
      <c r="AG132" s="126"/>
      <c r="AH132" s="126"/>
      <c r="AI132" s="126"/>
      <c r="AJ132" s="127"/>
    </row>
    <row r="133" spans="18:36" s="65" customFormat="1" ht="11.25">
      <c r="R133" s="128"/>
      <c r="S133" s="128"/>
      <c r="T133" s="128"/>
      <c r="U133" s="128"/>
      <c r="V133" s="128"/>
      <c r="W133" s="126"/>
      <c r="X133" s="126"/>
      <c r="Y133" s="126"/>
      <c r="Z133" s="126"/>
      <c r="AA133" s="126"/>
      <c r="AB133" s="126"/>
      <c r="AC133" s="126"/>
      <c r="AD133" s="126"/>
      <c r="AE133" s="126"/>
      <c r="AF133" s="126"/>
      <c r="AG133" s="126"/>
      <c r="AH133" s="126"/>
      <c r="AI133" s="126"/>
      <c r="AJ133" s="127"/>
    </row>
    <row r="134" spans="18:36" s="65" customFormat="1" ht="11.25">
      <c r="R134" s="128"/>
      <c r="S134" s="128"/>
      <c r="T134" s="128"/>
      <c r="U134" s="128"/>
      <c r="V134" s="128"/>
      <c r="W134" s="126"/>
      <c r="X134" s="126"/>
      <c r="Y134" s="126"/>
      <c r="Z134" s="126"/>
      <c r="AA134" s="126"/>
      <c r="AB134" s="126"/>
      <c r="AC134" s="126"/>
      <c r="AD134" s="126"/>
      <c r="AE134" s="126"/>
      <c r="AF134" s="126"/>
      <c r="AG134" s="126"/>
      <c r="AH134" s="126"/>
      <c r="AI134" s="126"/>
      <c r="AJ134" s="127"/>
    </row>
    <row r="135" spans="18:36" s="65" customFormat="1" ht="11.25">
      <c r="R135" s="128"/>
      <c r="S135" s="128"/>
      <c r="T135" s="128"/>
      <c r="U135" s="128"/>
      <c r="V135" s="128"/>
      <c r="W135" s="126"/>
      <c r="X135" s="126"/>
      <c r="Y135" s="126"/>
      <c r="Z135" s="126"/>
      <c r="AA135" s="126"/>
      <c r="AB135" s="126"/>
      <c r="AC135" s="126"/>
      <c r="AD135" s="126"/>
      <c r="AE135" s="126"/>
      <c r="AF135" s="126"/>
      <c r="AG135" s="126"/>
      <c r="AH135" s="126"/>
      <c r="AI135" s="126"/>
      <c r="AJ135" s="127"/>
    </row>
    <row r="136" spans="18:36" s="65" customFormat="1" ht="11.25">
      <c r="R136" s="128"/>
      <c r="S136" s="128"/>
      <c r="T136" s="128"/>
      <c r="U136" s="128"/>
      <c r="V136" s="128"/>
      <c r="W136" s="126"/>
      <c r="X136" s="126"/>
      <c r="Y136" s="126"/>
      <c r="Z136" s="126"/>
      <c r="AA136" s="126"/>
      <c r="AB136" s="126"/>
      <c r="AC136" s="126"/>
      <c r="AD136" s="126"/>
      <c r="AE136" s="126"/>
      <c r="AF136" s="126"/>
      <c r="AG136" s="126"/>
      <c r="AH136" s="126"/>
      <c r="AI136" s="126"/>
      <c r="AJ136" s="127"/>
    </row>
    <row r="137" spans="18:36" s="65" customFormat="1" ht="11.25">
      <c r="R137" s="128"/>
      <c r="S137" s="128"/>
      <c r="T137" s="128"/>
      <c r="U137" s="128"/>
      <c r="V137" s="128"/>
      <c r="W137" s="126"/>
      <c r="X137" s="126"/>
      <c r="Y137" s="126"/>
      <c r="Z137" s="126"/>
      <c r="AA137" s="126"/>
      <c r="AB137" s="126"/>
      <c r="AC137" s="126"/>
      <c r="AD137" s="126"/>
      <c r="AE137" s="126"/>
      <c r="AF137" s="126"/>
      <c r="AG137" s="126"/>
      <c r="AH137" s="126"/>
      <c r="AI137" s="126"/>
      <c r="AJ137" s="127"/>
    </row>
    <row r="138" spans="18:36" s="65" customFormat="1" ht="11.25">
      <c r="R138" s="128"/>
      <c r="S138" s="128"/>
      <c r="T138" s="128"/>
      <c r="U138" s="128"/>
      <c r="V138" s="128"/>
      <c r="W138" s="126"/>
      <c r="X138" s="126"/>
      <c r="Y138" s="126"/>
      <c r="Z138" s="126"/>
      <c r="AA138" s="126"/>
      <c r="AB138" s="126"/>
      <c r="AC138" s="126"/>
      <c r="AD138" s="126"/>
      <c r="AE138" s="126"/>
      <c r="AF138" s="126"/>
      <c r="AG138" s="126"/>
      <c r="AH138" s="126"/>
      <c r="AI138" s="126"/>
      <c r="AJ138" s="127"/>
    </row>
    <row r="139" spans="18:36" s="65" customFormat="1" ht="11.25">
      <c r="R139" s="128"/>
      <c r="S139" s="128"/>
      <c r="T139" s="128"/>
      <c r="U139" s="128"/>
      <c r="V139" s="128"/>
      <c r="W139" s="126"/>
      <c r="X139" s="126"/>
      <c r="Y139" s="126"/>
      <c r="Z139" s="126"/>
      <c r="AA139" s="126"/>
      <c r="AB139" s="126"/>
      <c r="AC139" s="126"/>
      <c r="AD139" s="126"/>
      <c r="AE139" s="126"/>
      <c r="AF139" s="126"/>
      <c r="AG139" s="126"/>
      <c r="AH139" s="126"/>
      <c r="AI139" s="126"/>
      <c r="AJ139" s="127"/>
    </row>
    <row r="140" spans="18:36" s="65" customFormat="1" ht="11.25">
      <c r="R140" s="128"/>
      <c r="S140" s="128"/>
      <c r="T140" s="128"/>
      <c r="U140" s="128"/>
      <c r="V140" s="128"/>
      <c r="W140" s="126"/>
      <c r="X140" s="126"/>
      <c r="Y140" s="126"/>
      <c r="Z140" s="126"/>
      <c r="AA140" s="126"/>
      <c r="AB140" s="126"/>
      <c r="AC140" s="126"/>
      <c r="AD140" s="126"/>
      <c r="AE140" s="126"/>
      <c r="AF140" s="126"/>
      <c r="AG140" s="126"/>
      <c r="AH140" s="126"/>
      <c r="AI140" s="126"/>
      <c r="AJ140" s="127"/>
    </row>
    <row r="141" spans="18:36" s="65" customFormat="1" ht="11.25">
      <c r="R141" s="128"/>
      <c r="S141" s="128"/>
      <c r="T141" s="128"/>
      <c r="U141" s="128"/>
      <c r="V141" s="128"/>
      <c r="W141" s="126"/>
      <c r="X141" s="126"/>
      <c r="Y141" s="126"/>
      <c r="Z141" s="126"/>
      <c r="AA141" s="126"/>
      <c r="AB141" s="126"/>
      <c r="AC141" s="126"/>
      <c r="AD141" s="126"/>
      <c r="AE141" s="126"/>
      <c r="AF141" s="126"/>
      <c r="AG141" s="126"/>
      <c r="AH141" s="126"/>
      <c r="AI141" s="126"/>
      <c r="AJ141" s="127"/>
    </row>
    <row r="142" spans="18:36" s="65" customFormat="1" ht="11.25">
      <c r="R142" s="128"/>
      <c r="S142" s="128"/>
      <c r="T142" s="128"/>
      <c r="U142" s="128"/>
      <c r="V142" s="128"/>
      <c r="W142" s="126"/>
      <c r="X142" s="126"/>
      <c r="Y142" s="126"/>
      <c r="Z142" s="126"/>
      <c r="AA142" s="126"/>
      <c r="AB142" s="126"/>
      <c r="AC142" s="126"/>
      <c r="AD142" s="126"/>
      <c r="AE142" s="126"/>
      <c r="AF142" s="126"/>
      <c r="AG142" s="126"/>
      <c r="AH142" s="126"/>
      <c r="AI142" s="126"/>
      <c r="AJ142" s="127"/>
    </row>
    <row r="143" spans="18:36" s="65" customFormat="1" ht="11.25">
      <c r="R143" s="128"/>
      <c r="S143" s="128"/>
      <c r="T143" s="128"/>
      <c r="U143" s="128"/>
      <c r="V143" s="128"/>
      <c r="W143" s="126"/>
      <c r="X143" s="126"/>
      <c r="Y143" s="126"/>
      <c r="Z143" s="126"/>
      <c r="AA143" s="126"/>
      <c r="AB143" s="126"/>
      <c r="AC143" s="126"/>
      <c r="AD143" s="126"/>
      <c r="AE143" s="126"/>
      <c r="AF143" s="126"/>
      <c r="AG143" s="126"/>
      <c r="AH143" s="126"/>
      <c r="AI143" s="126"/>
      <c r="AJ143" s="127"/>
    </row>
    <row r="144" spans="18:36" s="65" customFormat="1" ht="11.25">
      <c r="R144" s="128"/>
      <c r="S144" s="128"/>
      <c r="T144" s="128"/>
      <c r="U144" s="128"/>
      <c r="V144" s="128"/>
      <c r="W144" s="126"/>
      <c r="X144" s="126"/>
      <c r="Y144" s="126"/>
      <c r="Z144" s="126"/>
      <c r="AA144" s="126"/>
      <c r="AB144" s="126"/>
      <c r="AC144" s="126"/>
      <c r="AD144" s="126"/>
      <c r="AE144" s="126"/>
      <c r="AF144" s="126"/>
      <c r="AG144" s="126"/>
      <c r="AH144" s="126"/>
      <c r="AI144" s="126"/>
      <c r="AJ144" s="127"/>
    </row>
    <row r="145" spans="18:36" s="65" customFormat="1" ht="11.25">
      <c r="R145" s="128"/>
      <c r="S145" s="128"/>
      <c r="T145" s="128"/>
      <c r="U145" s="128"/>
      <c r="V145" s="128"/>
      <c r="W145" s="126"/>
      <c r="X145" s="126"/>
      <c r="Y145" s="126"/>
      <c r="Z145" s="126"/>
      <c r="AA145" s="126"/>
      <c r="AB145" s="126"/>
      <c r="AC145" s="126"/>
      <c r="AD145" s="126"/>
      <c r="AE145" s="126"/>
      <c r="AF145" s="126"/>
      <c r="AG145" s="126"/>
      <c r="AH145" s="126"/>
      <c r="AI145" s="126"/>
      <c r="AJ145" s="127"/>
    </row>
    <row r="146" spans="18:36" s="65" customFormat="1" ht="11.25">
      <c r="R146" s="128"/>
      <c r="S146" s="128"/>
      <c r="T146" s="128"/>
      <c r="U146" s="128"/>
      <c r="V146" s="128"/>
      <c r="W146" s="126"/>
      <c r="X146" s="126"/>
      <c r="Y146" s="126"/>
      <c r="Z146" s="126"/>
      <c r="AA146" s="126"/>
      <c r="AB146" s="126"/>
      <c r="AC146" s="126"/>
      <c r="AD146" s="126"/>
      <c r="AE146" s="126"/>
      <c r="AF146" s="126"/>
      <c r="AG146" s="126"/>
      <c r="AH146" s="126"/>
      <c r="AI146" s="126"/>
      <c r="AJ146" s="127"/>
    </row>
    <row r="147" spans="18:36" s="65" customFormat="1" ht="11.25">
      <c r="R147" s="128"/>
      <c r="S147" s="128"/>
      <c r="T147" s="128"/>
      <c r="U147" s="128"/>
      <c r="V147" s="128"/>
      <c r="W147" s="126"/>
      <c r="X147" s="126"/>
      <c r="Y147" s="126"/>
      <c r="Z147" s="126"/>
      <c r="AA147" s="126"/>
      <c r="AB147" s="126"/>
      <c r="AC147" s="126"/>
      <c r="AD147" s="126"/>
      <c r="AE147" s="126"/>
      <c r="AF147" s="126"/>
      <c r="AG147" s="126"/>
      <c r="AH147" s="126"/>
      <c r="AI147" s="126"/>
      <c r="AJ147" s="127"/>
    </row>
    <row r="148" spans="18:36" s="65" customFormat="1" ht="11.25">
      <c r="R148" s="128"/>
      <c r="S148" s="128"/>
      <c r="T148" s="128"/>
      <c r="U148" s="128"/>
      <c r="V148" s="128"/>
      <c r="W148" s="126"/>
      <c r="X148" s="126"/>
      <c r="Y148" s="126"/>
      <c r="Z148" s="126"/>
      <c r="AA148" s="126"/>
      <c r="AB148" s="126"/>
      <c r="AC148" s="126"/>
      <c r="AD148" s="126"/>
      <c r="AE148" s="126"/>
      <c r="AF148" s="126"/>
      <c r="AG148" s="126"/>
      <c r="AH148" s="126"/>
      <c r="AI148" s="126"/>
      <c r="AJ148" s="127"/>
    </row>
    <row r="149" spans="18:36" s="65" customFormat="1" ht="11.25">
      <c r="R149" s="128"/>
      <c r="S149" s="128"/>
      <c r="T149" s="128"/>
      <c r="U149" s="128"/>
      <c r="V149" s="128"/>
      <c r="W149" s="126"/>
      <c r="X149" s="126"/>
      <c r="Y149" s="126"/>
      <c r="Z149" s="126"/>
      <c r="AA149" s="126"/>
      <c r="AB149" s="126"/>
      <c r="AC149" s="126"/>
      <c r="AD149" s="126"/>
      <c r="AE149" s="126"/>
      <c r="AF149" s="126"/>
      <c r="AG149" s="126"/>
      <c r="AH149" s="126"/>
      <c r="AI149" s="126"/>
      <c r="AJ149" s="127"/>
    </row>
    <row r="150" spans="18:36" s="65" customFormat="1" ht="11.25">
      <c r="R150" s="128"/>
      <c r="S150" s="128"/>
      <c r="T150" s="128"/>
      <c r="U150" s="128"/>
      <c r="V150" s="128"/>
      <c r="W150" s="126"/>
      <c r="X150" s="126"/>
      <c r="Y150" s="126"/>
      <c r="Z150" s="126"/>
      <c r="AA150" s="126"/>
      <c r="AB150" s="126"/>
      <c r="AC150" s="126"/>
      <c r="AD150" s="126"/>
      <c r="AE150" s="126"/>
      <c r="AF150" s="126"/>
      <c r="AG150" s="126"/>
      <c r="AH150" s="126"/>
      <c r="AI150" s="126"/>
      <c r="AJ150" s="127"/>
    </row>
    <row r="151" spans="18:36" s="65" customFormat="1" ht="11.25">
      <c r="R151" s="128"/>
      <c r="S151" s="128"/>
      <c r="T151" s="128"/>
      <c r="U151" s="128"/>
      <c r="V151" s="128"/>
      <c r="W151" s="126"/>
      <c r="X151" s="126"/>
      <c r="Y151" s="126"/>
      <c r="Z151" s="126"/>
      <c r="AA151" s="126"/>
      <c r="AB151" s="126"/>
      <c r="AC151" s="126"/>
      <c r="AD151" s="126"/>
      <c r="AE151" s="126"/>
      <c r="AF151" s="126"/>
      <c r="AG151" s="126"/>
      <c r="AH151" s="126"/>
      <c r="AI151" s="126"/>
      <c r="AJ151" s="127"/>
    </row>
    <row r="152" spans="18:36" s="65" customFormat="1" ht="11.25">
      <c r="R152" s="128"/>
      <c r="S152" s="128"/>
      <c r="T152" s="128"/>
      <c r="U152" s="128"/>
      <c r="V152" s="128"/>
      <c r="W152" s="126"/>
      <c r="X152" s="126"/>
      <c r="Y152" s="126"/>
      <c r="Z152" s="126"/>
      <c r="AA152" s="126"/>
      <c r="AB152" s="126"/>
      <c r="AC152" s="126"/>
      <c r="AD152" s="126"/>
      <c r="AE152" s="126"/>
      <c r="AF152" s="126"/>
      <c r="AG152" s="126"/>
      <c r="AH152" s="126"/>
      <c r="AI152" s="126"/>
      <c r="AJ152" s="127"/>
    </row>
    <row r="153" spans="18:36" s="65" customFormat="1" ht="11.25">
      <c r="R153" s="128"/>
      <c r="S153" s="128"/>
      <c r="T153" s="128"/>
      <c r="U153" s="128"/>
      <c r="V153" s="128"/>
      <c r="W153" s="126"/>
      <c r="X153" s="126"/>
      <c r="Y153" s="126"/>
      <c r="Z153" s="126"/>
      <c r="AA153" s="126"/>
      <c r="AB153" s="126"/>
      <c r="AC153" s="126"/>
      <c r="AD153" s="126"/>
      <c r="AE153" s="126"/>
      <c r="AF153" s="126"/>
      <c r="AG153" s="126"/>
      <c r="AH153" s="126"/>
      <c r="AI153" s="126"/>
      <c r="AJ153" s="127"/>
    </row>
    <row r="154" spans="18:36" s="65" customFormat="1" ht="11.25">
      <c r="R154" s="128"/>
      <c r="S154" s="128"/>
      <c r="T154" s="128"/>
      <c r="U154" s="128"/>
      <c r="V154" s="128"/>
      <c r="W154" s="126"/>
      <c r="X154" s="126"/>
      <c r="Y154" s="126"/>
      <c r="Z154" s="126"/>
      <c r="AA154" s="126"/>
      <c r="AB154" s="126"/>
      <c r="AC154" s="126"/>
      <c r="AD154" s="126"/>
      <c r="AE154" s="126"/>
      <c r="AF154" s="126"/>
      <c r="AG154" s="126"/>
      <c r="AH154" s="126"/>
      <c r="AI154" s="126"/>
      <c r="AJ154" s="127"/>
    </row>
    <row r="155" spans="18:36" s="65" customFormat="1" ht="11.25">
      <c r="R155" s="128"/>
      <c r="S155" s="128"/>
      <c r="T155" s="128"/>
      <c r="U155" s="128"/>
      <c r="V155" s="128"/>
      <c r="W155" s="126"/>
      <c r="X155" s="126"/>
      <c r="Y155" s="126"/>
      <c r="Z155" s="126"/>
      <c r="AA155" s="126"/>
      <c r="AB155" s="126"/>
      <c r="AC155" s="126"/>
      <c r="AD155" s="126"/>
      <c r="AE155" s="126"/>
      <c r="AF155" s="126"/>
      <c r="AG155" s="126"/>
      <c r="AH155" s="126"/>
      <c r="AI155" s="126"/>
      <c r="AJ155" s="127"/>
    </row>
    <row r="156" spans="18:36" s="65" customFormat="1" ht="11.25">
      <c r="R156" s="128"/>
      <c r="S156" s="128"/>
      <c r="T156" s="128"/>
      <c r="U156" s="128"/>
      <c r="V156" s="128"/>
      <c r="W156" s="126"/>
      <c r="X156" s="126"/>
      <c r="Y156" s="126"/>
      <c r="Z156" s="126"/>
      <c r="AA156" s="126"/>
      <c r="AB156" s="126"/>
      <c r="AC156" s="126"/>
      <c r="AD156" s="126"/>
      <c r="AE156" s="126"/>
      <c r="AF156" s="126"/>
      <c r="AG156" s="126"/>
      <c r="AH156" s="126"/>
      <c r="AI156" s="126"/>
      <c r="AJ156" s="127"/>
    </row>
    <row r="157" spans="18:36" s="65" customFormat="1" ht="11.25">
      <c r="R157" s="128"/>
      <c r="S157" s="128"/>
      <c r="T157" s="128"/>
      <c r="U157" s="128"/>
      <c r="V157" s="128"/>
      <c r="W157" s="126"/>
      <c r="X157" s="126"/>
      <c r="Y157" s="126"/>
      <c r="Z157" s="126"/>
      <c r="AA157" s="126"/>
      <c r="AB157" s="126"/>
      <c r="AC157" s="126"/>
      <c r="AD157" s="126"/>
      <c r="AE157" s="126"/>
      <c r="AF157" s="126"/>
      <c r="AG157" s="126"/>
      <c r="AH157" s="126"/>
      <c r="AI157" s="126"/>
      <c r="AJ157" s="127"/>
    </row>
    <row r="158" spans="18:36" s="65" customFormat="1" ht="11.25">
      <c r="R158" s="128"/>
      <c r="S158" s="128"/>
      <c r="T158" s="128"/>
      <c r="U158" s="128"/>
      <c r="V158" s="128"/>
      <c r="W158" s="126"/>
      <c r="X158" s="126"/>
      <c r="Y158" s="126"/>
      <c r="Z158" s="126"/>
      <c r="AA158" s="126"/>
      <c r="AB158" s="126"/>
      <c r="AC158" s="126"/>
      <c r="AD158" s="126"/>
      <c r="AE158" s="126"/>
      <c r="AF158" s="126"/>
      <c r="AG158" s="126"/>
      <c r="AH158" s="126"/>
      <c r="AI158" s="126"/>
      <c r="AJ158" s="127"/>
    </row>
    <row r="159" spans="18:36" s="65" customFormat="1" ht="11.25">
      <c r="R159" s="128"/>
      <c r="S159" s="128"/>
      <c r="T159" s="128"/>
      <c r="U159" s="128"/>
      <c r="V159" s="128"/>
      <c r="W159" s="126"/>
      <c r="X159" s="126"/>
      <c r="Y159" s="126"/>
      <c r="Z159" s="126"/>
      <c r="AA159" s="126"/>
      <c r="AB159" s="126"/>
      <c r="AC159" s="126"/>
      <c r="AD159" s="126"/>
      <c r="AE159" s="126"/>
      <c r="AF159" s="126"/>
      <c r="AG159" s="126"/>
      <c r="AH159" s="126"/>
      <c r="AI159" s="126"/>
      <c r="AJ159" s="127"/>
    </row>
    <row r="160" spans="18:36" s="65" customFormat="1" ht="11.25">
      <c r="R160" s="128"/>
      <c r="S160" s="128"/>
      <c r="T160" s="128"/>
      <c r="U160" s="128"/>
      <c r="V160" s="128"/>
      <c r="W160" s="126"/>
      <c r="X160" s="126"/>
      <c r="Y160" s="126"/>
      <c r="Z160" s="126"/>
      <c r="AA160" s="126"/>
      <c r="AB160" s="126"/>
      <c r="AC160" s="126"/>
      <c r="AD160" s="126"/>
      <c r="AE160" s="126"/>
      <c r="AF160" s="126"/>
      <c r="AG160" s="126"/>
      <c r="AH160" s="126"/>
      <c r="AI160" s="126"/>
      <c r="AJ160" s="127"/>
    </row>
    <row r="161" spans="18:36" s="65" customFormat="1" ht="11.25">
      <c r="R161" s="128"/>
      <c r="S161" s="128"/>
      <c r="T161" s="128"/>
      <c r="U161" s="128"/>
      <c r="V161" s="128"/>
      <c r="W161" s="126"/>
      <c r="X161" s="126"/>
      <c r="Y161" s="126"/>
      <c r="Z161" s="126"/>
      <c r="AA161" s="126"/>
      <c r="AB161" s="126"/>
      <c r="AC161" s="126"/>
      <c r="AD161" s="126"/>
      <c r="AE161" s="126"/>
      <c r="AF161" s="126"/>
      <c r="AG161" s="126"/>
      <c r="AH161" s="126"/>
      <c r="AI161" s="126"/>
      <c r="AJ161" s="127"/>
    </row>
    <row r="162" spans="18:36" s="65" customFormat="1" ht="11.25">
      <c r="R162" s="128"/>
      <c r="S162" s="128"/>
      <c r="T162" s="128"/>
      <c r="U162" s="128"/>
      <c r="V162" s="128"/>
      <c r="W162" s="126"/>
      <c r="X162" s="126"/>
      <c r="Y162" s="126"/>
      <c r="Z162" s="126"/>
      <c r="AA162" s="126"/>
      <c r="AB162" s="126"/>
      <c r="AC162" s="126"/>
      <c r="AD162" s="126"/>
      <c r="AE162" s="126"/>
      <c r="AF162" s="126"/>
      <c r="AG162" s="126"/>
      <c r="AH162" s="126"/>
      <c r="AI162" s="126"/>
      <c r="AJ162" s="127"/>
    </row>
    <row r="163" spans="18:36" s="65" customFormat="1" ht="11.25">
      <c r="R163" s="128"/>
      <c r="S163" s="128"/>
      <c r="T163" s="128"/>
      <c r="U163" s="128"/>
      <c r="V163" s="128"/>
      <c r="W163" s="126"/>
      <c r="X163" s="126"/>
      <c r="Y163" s="126"/>
      <c r="Z163" s="126"/>
      <c r="AA163" s="126"/>
      <c r="AB163" s="126"/>
      <c r="AC163" s="126"/>
      <c r="AD163" s="126"/>
      <c r="AE163" s="126"/>
      <c r="AF163" s="126"/>
      <c r="AG163" s="126"/>
      <c r="AH163" s="126"/>
      <c r="AI163" s="126"/>
      <c r="AJ163" s="127"/>
    </row>
    <row r="164" spans="18:36" s="65" customFormat="1" ht="11.25">
      <c r="R164" s="128"/>
      <c r="S164" s="128"/>
      <c r="T164" s="128"/>
      <c r="U164" s="128"/>
      <c r="V164" s="128"/>
      <c r="W164" s="126"/>
      <c r="X164" s="126"/>
      <c r="Y164" s="126"/>
      <c r="Z164" s="126"/>
      <c r="AA164" s="126"/>
      <c r="AB164" s="126"/>
      <c r="AC164" s="126"/>
      <c r="AD164" s="126"/>
      <c r="AE164" s="126"/>
      <c r="AF164" s="126"/>
      <c r="AG164" s="126"/>
      <c r="AH164" s="126"/>
      <c r="AI164" s="126"/>
      <c r="AJ164" s="127"/>
    </row>
    <row r="165" spans="18:36" s="65" customFormat="1" ht="11.25">
      <c r="R165" s="128"/>
      <c r="S165" s="128"/>
      <c r="T165" s="128"/>
      <c r="U165" s="128"/>
      <c r="V165" s="128"/>
      <c r="W165" s="126"/>
      <c r="X165" s="126"/>
      <c r="Y165" s="126"/>
      <c r="Z165" s="126"/>
      <c r="AA165" s="126"/>
      <c r="AB165" s="126"/>
      <c r="AC165" s="126"/>
      <c r="AD165" s="126"/>
      <c r="AE165" s="126"/>
      <c r="AF165" s="126"/>
      <c r="AG165" s="126"/>
      <c r="AH165" s="126"/>
      <c r="AI165" s="126"/>
      <c r="AJ165" s="127"/>
    </row>
    <row r="166" spans="18:36" s="65" customFormat="1" ht="11.25">
      <c r="R166" s="128"/>
      <c r="S166" s="128"/>
      <c r="T166" s="128"/>
      <c r="U166" s="128"/>
      <c r="V166" s="128"/>
      <c r="W166" s="126"/>
      <c r="X166" s="126"/>
      <c r="Y166" s="126"/>
      <c r="Z166" s="126"/>
      <c r="AA166" s="126"/>
      <c r="AB166" s="126"/>
      <c r="AC166" s="126"/>
      <c r="AD166" s="126"/>
      <c r="AE166" s="126"/>
      <c r="AF166" s="126"/>
      <c r="AG166" s="126"/>
      <c r="AH166" s="126"/>
      <c r="AI166" s="126"/>
      <c r="AJ166" s="127"/>
    </row>
    <row r="167" spans="18:36" s="65" customFormat="1" ht="11.25">
      <c r="R167" s="128"/>
      <c r="S167" s="128"/>
      <c r="T167" s="128"/>
      <c r="U167" s="128"/>
      <c r="V167" s="128"/>
      <c r="W167" s="126"/>
      <c r="X167" s="126"/>
      <c r="Y167" s="126"/>
      <c r="Z167" s="126"/>
      <c r="AA167" s="126"/>
      <c r="AB167" s="126"/>
      <c r="AC167" s="126"/>
      <c r="AD167" s="126"/>
      <c r="AE167" s="126"/>
      <c r="AF167" s="126"/>
      <c r="AG167" s="126"/>
      <c r="AH167" s="126"/>
      <c r="AI167" s="126"/>
      <c r="AJ167" s="127"/>
    </row>
    <row r="168" spans="18:36" s="65" customFormat="1" ht="11.25">
      <c r="R168" s="128"/>
      <c r="S168" s="128"/>
      <c r="T168" s="128"/>
      <c r="U168" s="128"/>
      <c r="V168" s="128"/>
      <c r="W168" s="126"/>
      <c r="X168" s="126"/>
      <c r="Y168" s="126"/>
      <c r="Z168" s="126"/>
      <c r="AA168" s="126"/>
      <c r="AB168" s="126"/>
      <c r="AC168" s="126"/>
      <c r="AD168" s="126"/>
      <c r="AE168" s="126"/>
      <c r="AF168" s="126"/>
      <c r="AG168" s="126"/>
      <c r="AH168" s="126"/>
      <c r="AI168" s="126"/>
      <c r="AJ168" s="127"/>
    </row>
    <row r="169" spans="18:36" s="65" customFormat="1" ht="11.25">
      <c r="R169" s="128"/>
      <c r="S169" s="128"/>
      <c r="T169" s="128"/>
      <c r="U169" s="128"/>
      <c r="V169" s="128"/>
      <c r="W169" s="126"/>
      <c r="X169" s="126"/>
      <c r="Y169" s="126"/>
      <c r="Z169" s="126"/>
      <c r="AA169" s="126"/>
      <c r="AB169" s="126"/>
      <c r="AC169" s="126"/>
      <c r="AD169" s="126"/>
      <c r="AE169" s="126"/>
      <c r="AF169" s="126"/>
      <c r="AG169" s="126"/>
      <c r="AH169" s="126"/>
      <c r="AI169" s="126"/>
      <c r="AJ169" s="127"/>
    </row>
    <row r="170" spans="18:36" s="65" customFormat="1" ht="11.25">
      <c r="R170" s="128"/>
      <c r="S170" s="128"/>
      <c r="T170" s="128"/>
      <c r="U170" s="128"/>
      <c r="V170" s="128"/>
      <c r="W170" s="126"/>
      <c r="X170" s="126"/>
      <c r="Y170" s="126"/>
      <c r="Z170" s="126"/>
      <c r="AA170" s="126"/>
      <c r="AB170" s="126"/>
      <c r="AC170" s="126"/>
      <c r="AD170" s="126"/>
      <c r="AE170" s="126"/>
      <c r="AF170" s="126"/>
      <c r="AG170" s="126"/>
      <c r="AH170" s="126"/>
      <c r="AI170" s="126"/>
      <c r="AJ170" s="127"/>
    </row>
    <row r="171" spans="18:36" s="65" customFormat="1" ht="11.25">
      <c r="R171" s="128"/>
      <c r="S171" s="128"/>
      <c r="T171" s="128"/>
      <c r="U171" s="128"/>
      <c r="V171" s="128"/>
      <c r="W171" s="126"/>
      <c r="X171" s="126"/>
      <c r="Y171" s="126"/>
      <c r="Z171" s="126"/>
      <c r="AA171" s="126"/>
      <c r="AB171" s="126"/>
      <c r="AC171" s="126"/>
      <c r="AD171" s="126"/>
      <c r="AE171" s="126"/>
      <c r="AF171" s="126"/>
      <c r="AG171" s="126"/>
      <c r="AH171" s="126"/>
      <c r="AI171" s="126"/>
      <c r="AJ171" s="127"/>
    </row>
    <row r="172" spans="18:36" s="65" customFormat="1" ht="11.25">
      <c r="R172" s="128"/>
      <c r="S172" s="128"/>
      <c r="T172" s="128"/>
      <c r="U172" s="128"/>
      <c r="V172" s="128"/>
      <c r="W172" s="126"/>
      <c r="X172" s="126"/>
      <c r="Y172" s="126"/>
      <c r="Z172" s="126"/>
      <c r="AA172" s="126"/>
      <c r="AB172" s="126"/>
      <c r="AC172" s="126"/>
      <c r="AD172" s="126"/>
      <c r="AE172" s="126"/>
      <c r="AF172" s="126"/>
      <c r="AG172" s="126"/>
      <c r="AH172" s="126"/>
      <c r="AI172" s="126"/>
      <c r="AJ172" s="127"/>
    </row>
    <row r="173" spans="18:36" s="65" customFormat="1" ht="11.25">
      <c r="R173" s="128"/>
      <c r="S173" s="128"/>
      <c r="T173" s="128"/>
      <c r="U173" s="128"/>
      <c r="V173" s="128"/>
      <c r="W173" s="126"/>
      <c r="X173" s="126"/>
      <c r="Y173" s="126"/>
      <c r="Z173" s="126"/>
      <c r="AA173" s="126"/>
      <c r="AB173" s="126"/>
      <c r="AC173" s="126"/>
      <c r="AD173" s="126"/>
      <c r="AE173" s="126"/>
      <c r="AF173" s="126"/>
      <c r="AG173" s="126"/>
      <c r="AH173" s="126"/>
      <c r="AI173" s="126"/>
      <c r="AJ173" s="127"/>
    </row>
    <row r="174" spans="18:36" s="65" customFormat="1" ht="11.25">
      <c r="R174" s="128"/>
      <c r="S174" s="128"/>
      <c r="T174" s="128"/>
      <c r="U174" s="128"/>
      <c r="V174" s="128"/>
      <c r="W174" s="126"/>
      <c r="X174" s="126"/>
      <c r="Y174" s="126"/>
      <c r="Z174" s="126"/>
      <c r="AA174" s="126"/>
      <c r="AB174" s="126"/>
      <c r="AC174" s="126"/>
      <c r="AD174" s="126"/>
      <c r="AE174" s="126"/>
      <c r="AF174" s="126"/>
      <c r="AG174" s="126"/>
      <c r="AH174" s="126"/>
      <c r="AI174" s="126"/>
      <c r="AJ174" s="127"/>
    </row>
    <row r="175" spans="18:36" s="65" customFormat="1" ht="11.25">
      <c r="R175" s="128"/>
      <c r="S175" s="128"/>
      <c r="T175" s="128"/>
      <c r="U175" s="128"/>
      <c r="V175" s="128"/>
      <c r="W175" s="126"/>
      <c r="X175" s="126"/>
      <c r="Y175" s="126"/>
      <c r="Z175" s="126"/>
      <c r="AA175" s="126"/>
      <c r="AB175" s="126"/>
      <c r="AC175" s="126"/>
      <c r="AD175" s="126"/>
      <c r="AE175" s="126"/>
      <c r="AF175" s="126"/>
      <c r="AG175" s="126"/>
      <c r="AH175" s="126"/>
      <c r="AI175" s="126"/>
      <c r="AJ175" s="127"/>
    </row>
    <row r="176" spans="18:36" s="65" customFormat="1" ht="11.25">
      <c r="R176" s="128"/>
      <c r="S176" s="128"/>
      <c r="T176" s="128"/>
      <c r="U176" s="128"/>
      <c r="V176" s="128"/>
      <c r="W176" s="126"/>
      <c r="X176" s="126"/>
      <c r="Y176" s="126"/>
      <c r="Z176" s="126"/>
      <c r="AA176" s="126"/>
      <c r="AB176" s="126"/>
      <c r="AC176" s="126"/>
      <c r="AD176" s="126"/>
      <c r="AE176" s="126"/>
      <c r="AF176" s="126"/>
      <c r="AG176" s="126"/>
      <c r="AH176" s="126"/>
      <c r="AI176" s="126"/>
      <c r="AJ176" s="127"/>
    </row>
    <row r="177" spans="18:36" s="65" customFormat="1" ht="11.25">
      <c r="R177" s="128"/>
      <c r="S177" s="128"/>
      <c r="T177" s="128"/>
      <c r="U177" s="128"/>
      <c r="V177" s="128"/>
      <c r="W177" s="126"/>
      <c r="X177" s="126"/>
      <c r="Y177" s="126"/>
      <c r="Z177" s="126"/>
      <c r="AA177" s="126"/>
      <c r="AB177" s="126"/>
      <c r="AC177" s="126"/>
      <c r="AD177" s="126"/>
      <c r="AE177" s="126"/>
      <c r="AF177" s="126"/>
      <c r="AG177" s="126"/>
      <c r="AH177" s="126"/>
      <c r="AI177" s="126"/>
      <c r="AJ177" s="127"/>
    </row>
    <row r="178" spans="18:36" s="65" customFormat="1" ht="11.25">
      <c r="R178" s="128"/>
      <c r="S178" s="128"/>
      <c r="T178" s="128"/>
      <c r="U178" s="128"/>
      <c r="V178" s="128"/>
      <c r="W178" s="126"/>
      <c r="X178" s="126"/>
      <c r="Y178" s="126"/>
      <c r="Z178" s="126"/>
      <c r="AA178" s="126"/>
      <c r="AB178" s="126"/>
      <c r="AC178" s="126"/>
      <c r="AD178" s="126"/>
      <c r="AE178" s="126"/>
      <c r="AF178" s="126"/>
      <c r="AG178" s="126"/>
      <c r="AH178" s="126"/>
      <c r="AI178" s="126"/>
      <c r="AJ178" s="127"/>
    </row>
    <row r="179" spans="18:36" s="65" customFormat="1" ht="11.25">
      <c r="R179" s="128"/>
      <c r="S179" s="128"/>
      <c r="T179" s="128"/>
      <c r="U179" s="128"/>
      <c r="V179" s="128"/>
      <c r="W179" s="126"/>
      <c r="X179" s="126"/>
      <c r="Y179" s="126"/>
      <c r="Z179" s="126"/>
      <c r="AA179" s="126"/>
      <c r="AB179" s="126"/>
      <c r="AC179" s="126"/>
      <c r="AD179" s="126"/>
      <c r="AE179" s="126"/>
      <c r="AF179" s="126"/>
      <c r="AG179" s="126"/>
      <c r="AH179" s="126"/>
      <c r="AI179" s="126"/>
      <c r="AJ179" s="127"/>
    </row>
    <row r="180" spans="18:36" s="65" customFormat="1" ht="11.25">
      <c r="R180" s="128"/>
      <c r="S180" s="128"/>
      <c r="T180" s="128"/>
      <c r="U180" s="128"/>
      <c r="V180" s="128"/>
      <c r="W180" s="126"/>
      <c r="X180" s="126"/>
      <c r="Y180" s="126"/>
      <c r="Z180" s="126"/>
      <c r="AA180" s="126"/>
      <c r="AB180" s="126"/>
      <c r="AC180" s="126"/>
      <c r="AD180" s="126"/>
      <c r="AE180" s="126"/>
      <c r="AF180" s="126"/>
      <c r="AG180" s="126"/>
      <c r="AH180" s="126"/>
      <c r="AI180" s="126"/>
      <c r="AJ180" s="127"/>
    </row>
    <row r="181" spans="18:36" s="65" customFormat="1" ht="11.25">
      <c r="R181" s="128"/>
      <c r="S181" s="128"/>
      <c r="T181" s="128"/>
      <c r="U181" s="128"/>
      <c r="V181" s="128"/>
      <c r="W181" s="126"/>
      <c r="X181" s="126"/>
      <c r="Y181" s="126"/>
      <c r="Z181" s="126"/>
      <c r="AA181" s="126"/>
      <c r="AB181" s="126"/>
      <c r="AC181" s="126"/>
      <c r="AD181" s="126"/>
      <c r="AE181" s="126"/>
      <c r="AF181" s="126"/>
      <c r="AG181" s="126"/>
      <c r="AH181" s="126"/>
      <c r="AI181" s="126"/>
      <c r="AJ181" s="127"/>
    </row>
    <row r="182" spans="18:36" s="65" customFormat="1" ht="11.25">
      <c r="R182" s="128"/>
      <c r="S182" s="128"/>
      <c r="T182" s="128"/>
      <c r="U182" s="128"/>
      <c r="V182" s="128"/>
      <c r="W182" s="126"/>
      <c r="X182" s="126"/>
      <c r="Y182" s="126"/>
      <c r="Z182" s="126"/>
      <c r="AA182" s="126"/>
      <c r="AB182" s="126"/>
      <c r="AC182" s="126"/>
      <c r="AD182" s="126"/>
      <c r="AE182" s="126"/>
      <c r="AF182" s="126"/>
      <c r="AG182" s="126"/>
      <c r="AH182" s="126"/>
      <c r="AI182" s="126"/>
      <c r="AJ182" s="127"/>
    </row>
    <row r="183" spans="18:36" s="65" customFormat="1" ht="11.25">
      <c r="R183" s="128"/>
      <c r="S183" s="128"/>
      <c r="T183" s="128"/>
      <c r="U183" s="128"/>
      <c r="V183" s="128"/>
      <c r="W183" s="126"/>
      <c r="X183" s="126"/>
      <c r="Y183" s="126"/>
      <c r="Z183" s="126"/>
      <c r="AA183" s="126"/>
      <c r="AB183" s="126"/>
      <c r="AC183" s="126"/>
      <c r="AD183" s="126"/>
      <c r="AE183" s="126"/>
      <c r="AF183" s="126"/>
      <c r="AG183" s="126"/>
      <c r="AH183" s="126"/>
      <c r="AI183" s="126"/>
      <c r="AJ183" s="127"/>
    </row>
    <row r="184" spans="18:36" s="65" customFormat="1" ht="11.25">
      <c r="R184" s="128"/>
      <c r="S184" s="128"/>
      <c r="T184" s="128"/>
      <c r="U184" s="128"/>
      <c r="V184" s="128"/>
      <c r="W184" s="126"/>
      <c r="X184" s="126"/>
      <c r="Y184" s="126"/>
      <c r="Z184" s="126"/>
      <c r="AA184" s="126"/>
      <c r="AB184" s="126"/>
      <c r="AC184" s="126"/>
      <c r="AD184" s="126"/>
      <c r="AE184" s="126"/>
      <c r="AF184" s="126"/>
      <c r="AG184" s="126"/>
      <c r="AH184" s="126"/>
      <c r="AI184" s="126"/>
      <c r="AJ184" s="127"/>
    </row>
    <row r="185" spans="18:36" s="65" customFormat="1" ht="11.25">
      <c r="R185" s="128"/>
      <c r="S185" s="128"/>
      <c r="T185" s="128"/>
      <c r="U185" s="128"/>
      <c r="V185" s="128"/>
      <c r="W185" s="126"/>
      <c r="X185" s="126"/>
      <c r="Y185" s="126"/>
      <c r="Z185" s="126"/>
      <c r="AA185" s="126"/>
      <c r="AB185" s="126"/>
      <c r="AC185" s="126"/>
      <c r="AD185" s="126"/>
      <c r="AE185" s="126"/>
      <c r="AF185" s="126"/>
      <c r="AG185" s="126"/>
      <c r="AH185" s="126"/>
      <c r="AI185" s="126"/>
      <c r="AJ185" s="127"/>
    </row>
    <row r="186" spans="18:36" s="65" customFormat="1" ht="11.25">
      <c r="R186" s="128"/>
      <c r="S186" s="128"/>
      <c r="T186" s="128"/>
      <c r="U186" s="128"/>
      <c r="V186" s="128"/>
      <c r="W186" s="126"/>
      <c r="X186" s="126"/>
      <c r="Y186" s="126"/>
      <c r="Z186" s="126"/>
      <c r="AA186" s="126"/>
      <c r="AB186" s="126"/>
      <c r="AC186" s="126"/>
      <c r="AD186" s="126"/>
      <c r="AE186" s="126"/>
      <c r="AF186" s="126"/>
      <c r="AG186" s="126"/>
      <c r="AH186" s="126"/>
      <c r="AI186" s="126"/>
      <c r="AJ186" s="127"/>
    </row>
    <row r="187" spans="18:36" s="65" customFormat="1" ht="11.25">
      <c r="R187" s="128"/>
      <c r="S187" s="128"/>
      <c r="T187" s="128"/>
      <c r="U187" s="128"/>
      <c r="V187" s="128"/>
      <c r="W187" s="126"/>
      <c r="X187" s="126"/>
      <c r="Y187" s="126"/>
      <c r="Z187" s="126"/>
      <c r="AA187" s="126"/>
      <c r="AB187" s="126"/>
      <c r="AC187" s="126"/>
      <c r="AD187" s="126"/>
      <c r="AE187" s="126"/>
      <c r="AF187" s="126"/>
      <c r="AG187" s="126"/>
      <c r="AH187" s="126"/>
      <c r="AI187" s="126"/>
      <c r="AJ187" s="127"/>
    </row>
    <row r="188" spans="18:36" s="65" customFormat="1" ht="11.25">
      <c r="R188" s="128"/>
      <c r="S188" s="128"/>
      <c r="T188" s="128"/>
      <c r="U188" s="128"/>
      <c r="V188" s="128"/>
      <c r="W188" s="126"/>
      <c r="X188" s="126"/>
      <c r="Y188" s="126"/>
      <c r="Z188" s="126"/>
      <c r="AA188" s="126"/>
      <c r="AB188" s="126"/>
      <c r="AC188" s="126"/>
      <c r="AD188" s="126"/>
      <c r="AE188" s="126"/>
      <c r="AF188" s="126"/>
      <c r="AG188" s="126"/>
      <c r="AH188" s="126"/>
      <c r="AI188" s="126"/>
      <c r="AJ188" s="127"/>
    </row>
    <row r="189" spans="18:36" s="65" customFormat="1" ht="11.25">
      <c r="R189" s="128"/>
      <c r="S189" s="128"/>
      <c r="T189" s="128"/>
      <c r="U189" s="128"/>
      <c r="V189" s="128"/>
      <c r="W189" s="126"/>
      <c r="X189" s="126"/>
      <c r="Y189" s="126"/>
      <c r="Z189" s="126"/>
      <c r="AA189" s="126"/>
      <c r="AB189" s="126"/>
      <c r="AC189" s="126"/>
      <c r="AD189" s="126"/>
      <c r="AE189" s="126"/>
      <c r="AF189" s="126"/>
      <c r="AG189" s="126"/>
      <c r="AH189" s="126"/>
      <c r="AI189" s="126"/>
      <c r="AJ189" s="127"/>
    </row>
    <row r="190" spans="18:36" s="65" customFormat="1" ht="11.25">
      <c r="R190" s="128"/>
      <c r="S190" s="128"/>
      <c r="T190" s="128"/>
      <c r="U190" s="128"/>
      <c r="V190" s="128"/>
      <c r="W190" s="126"/>
      <c r="X190" s="126"/>
      <c r="Y190" s="126"/>
      <c r="Z190" s="126"/>
      <c r="AA190" s="126"/>
      <c r="AB190" s="126"/>
      <c r="AC190" s="126"/>
      <c r="AD190" s="126"/>
      <c r="AE190" s="126"/>
      <c r="AF190" s="126"/>
      <c r="AG190" s="126"/>
      <c r="AH190" s="126"/>
      <c r="AI190" s="126"/>
      <c r="AJ190" s="127"/>
    </row>
    <row r="191" spans="18:36" s="65" customFormat="1" ht="11.25">
      <c r="R191" s="128"/>
      <c r="S191" s="128"/>
      <c r="T191" s="128"/>
      <c r="U191" s="128"/>
      <c r="V191" s="128"/>
      <c r="W191" s="126"/>
      <c r="X191" s="126"/>
      <c r="Y191" s="126"/>
      <c r="Z191" s="126"/>
      <c r="AA191" s="126"/>
      <c r="AB191" s="126"/>
      <c r="AC191" s="126"/>
      <c r="AD191" s="126"/>
      <c r="AE191" s="126"/>
      <c r="AF191" s="126"/>
      <c r="AG191" s="126"/>
      <c r="AH191" s="126"/>
      <c r="AI191" s="126"/>
      <c r="AJ191" s="127"/>
    </row>
    <row r="192" spans="18:36" s="65" customFormat="1" ht="11.25">
      <c r="R192" s="128"/>
      <c r="S192" s="128"/>
      <c r="T192" s="128"/>
      <c r="U192" s="128"/>
      <c r="V192" s="128"/>
      <c r="W192" s="126"/>
      <c r="X192" s="126"/>
      <c r="Y192" s="126"/>
      <c r="Z192" s="126"/>
      <c r="AA192" s="126"/>
      <c r="AB192" s="126"/>
      <c r="AC192" s="126"/>
      <c r="AD192" s="126"/>
      <c r="AE192" s="126"/>
      <c r="AF192" s="126"/>
      <c r="AG192" s="126"/>
      <c r="AH192" s="126"/>
      <c r="AI192" s="126"/>
      <c r="AJ192" s="127"/>
    </row>
    <row r="193" spans="18:36" s="65" customFormat="1" ht="11.25">
      <c r="R193" s="128"/>
      <c r="S193" s="128"/>
      <c r="T193" s="128"/>
      <c r="U193" s="128"/>
      <c r="V193" s="128"/>
      <c r="W193" s="126"/>
      <c r="X193" s="126"/>
      <c r="Y193" s="126"/>
      <c r="Z193" s="126"/>
      <c r="AA193" s="126"/>
      <c r="AB193" s="126"/>
      <c r="AC193" s="126"/>
      <c r="AD193" s="126"/>
      <c r="AE193" s="126"/>
      <c r="AF193" s="126"/>
      <c r="AG193" s="126"/>
      <c r="AH193" s="126"/>
      <c r="AI193" s="126"/>
      <c r="AJ193" s="127"/>
    </row>
    <row r="194" spans="18:36" s="65" customFormat="1" ht="11.25">
      <c r="R194" s="128"/>
      <c r="S194" s="128"/>
      <c r="T194" s="128"/>
      <c r="U194" s="128"/>
      <c r="V194" s="128"/>
      <c r="W194" s="126"/>
      <c r="X194" s="126"/>
      <c r="Y194" s="126"/>
      <c r="Z194" s="126"/>
      <c r="AA194" s="126"/>
      <c r="AB194" s="126"/>
      <c r="AC194" s="126"/>
      <c r="AD194" s="126"/>
      <c r="AE194" s="126"/>
      <c r="AF194" s="126"/>
      <c r="AG194" s="126"/>
      <c r="AH194" s="126"/>
      <c r="AI194" s="126"/>
      <c r="AJ194" s="127"/>
    </row>
    <row r="195" spans="18:36" s="65" customFormat="1" ht="11.25">
      <c r="R195" s="128"/>
      <c r="S195" s="128"/>
      <c r="T195" s="128"/>
      <c r="U195" s="128"/>
      <c r="V195" s="128"/>
      <c r="W195" s="126"/>
      <c r="X195" s="126"/>
      <c r="Y195" s="126"/>
      <c r="Z195" s="126"/>
      <c r="AA195" s="126"/>
      <c r="AB195" s="126"/>
      <c r="AC195" s="126"/>
      <c r="AD195" s="126"/>
      <c r="AE195" s="126"/>
      <c r="AF195" s="126"/>
      <c r="AG195" s="126"/>
      <c r="AH195" s="126"/>
      <c r="AI195" s="126"/>
      <c r="AJ195" s="127"/>
    </row>
    <row r="196" spans="18:36" s="65" customFormat="1" ht="11.25">
      <c r="R196" s="128"/>
      <c r="S196" s="128"/>
      <c r="T196" s="128"/>
      <c r="U196" s="128"/>
      <c r="V196" s="128"/>
      <c r="W196" s="126"/>
      <c r="X196" s="126"/>
      <c r="Y196" s="126"/>
      <c r="Z196" s="126"/>
      <c r="AA196" s="126"/>
      <c r="AB196" s="126"/>
      <c r="AC196" s="126"/>
      <c r="AD196" s="126"/>
      <c r="AE196" s="126"/>
      <c r="AF196" s="126"/>
      <c r="AG196" s="126"/>
      <c r="AH196" s="126"/>
      <c r="AI196" s="126"/>
      <c r="AJ196" s="127"/>
    </row>
    <row r="197" spans="18:36" s="65" customFormat="1" ht="11.25">
      <c r="R197" s="128"/>
      <c r="S197" s="128"/>
      <c r="T197" s="128"/>
      <c r="U197" s="128"/>
      <c r="V197" s="128"/>
      <c r="W197" s="126"/>
      <c r="X197" s="126"/>
      <c r="Y197" s="126"/>
      <c r="Z197" s="126"/>
      <c r="AA197" s="126"/>
      <c r="AB197" s="126"/>
      <c r="AC197" s="126"/>
      <c r="AD197" s="126"/>
      <c r="AE197" s="126"/>
      <c r="AF197" s="126"/>
      <c r="AG197" s="126"/>
      <c r="AH197" s="126"/>
      <c r="AI197" s="126"/>
      <c r="AJ197" s="127"/>
    </row>
    <row r="198" spans="18:36" s="65" customFormat="1" ht="11.25">
      <c r="R198" s="128"/>
      <c r="S198" s="128"/>
      <c r="T198" s="128"/>
      <c r="U198" s="128"/>
      <c r="V198" s="128"/>
      <c r="W198" s="126"/>
      <c r="X198" s="126"/>
      <c r="Y198" s="126"/>
      <c r="Z198" s="126"/>
      <c r="AA198" s="126"/>
      <c r="AB198" s="126"/>
      <c r="AC198" s="126"/>
      <c r="AD198" s="126"/>
      <c r="AE198" s="126"/>
      <c r="AF198" s="126"/>
      <c r="AG198" s="126"/>
      <c r="AH198" s="126"/>
      <c r="AI198" s="126"/>
      <c r="AJ198" s="127"/>
    </row>
    <row r="199" spans="18:36" s="65" customFormat="1" ht="11.25">
      <c r="R199" s="128"/>
      <c r="S199" s="128"/>
      <c r="T199" s="128"/>
      <c r="U199" s="128"/>
      <c r="V199" s="128"/>
      <c r="W199" s="126"/>
      <c r="X199" s="126"/>
      <c r="Y199" s="126"/>
      <c r="Z199" s="126"/>
      <c r="AA199" s="126"/>
      <c r="AB199" s="126"/>
      <c r="AC199" s="126"/>
      <c r="AD199" s="126"/>
      <c r="AE199" s="126"/>
      <c r="AF199" s="126"/>
      <c r="AG199" s="126"/>
      <c r="AH199" s="126"/>
      <c r="AI199" s="126"/>
      <c r="AJ199" s="127"/>
    </row>
    <row r="200" spans="18:36" s="65" customFormat="1" ht="11.25">
      <c r="R200" s="128"/>
      <c r="S200" s="128"/>
      <c r="T200" s="128"/>
      <c r="U200" s="128"/>
      <c r="V200" s="128"/>
      <c r="W200" s="126"/>
      <c r="X200" s="126"/>
      <c r="Y200" s="126"/>
      <c r="Z200" s="126"/>
      <c r="AA200" s="126"/>
      <c r="AB200" s="126"/>
      <c r="AC200" s="126"/>
      <c r="AD200" s="126"/>
      <c r="AE200" s="126"/>
      <c r="AF200" s="126"/>
      <c r="AG200" s="126"/>
      <c r="AH200" s="126"/>
      <c r="AI200" s="126"/>
      <c r="AJ200" s="127"/>
    </row>
    <row r="201" spans="18:36" s="65" customFormat="1" ht="11.25">
      <c r="R201" s="128"/>
      <c r="S201" s="128"/>
      <c r="T201" s="128"/>
      <c r="U201" s="128"/>
      <c r="V201" s="128"/>
      <c r="W201" s="126"/>
      <c r="X201" s="126"/>
      <c r="Y201" s="126"/>
      <c r="Z201" s="126"/>
      <c r="AA201" s="126"/>
      <c r="AB201" s="126"/>
      <c r="AC201" s="126"/>
      <c r="AD201" s="126"/>
      <c r="AE201" s="126"/>
      <c r="AF201" s="126"/>
      <c r="AG201" s="126"/>
      <c r="AH201" s="126"/>
      <c r="AI201" s="126"/>
      <c r="AJ201" s="127"/>
    </row>
    <row r="202" spans="18:36" s="65" customFormat="1" ht="11.25">
      <c r="R202" s="128"/>
      <c r="S202" s="128"/>
      <c r="T202" s="128"/>
      <c r="U202" s="128"/>
      <c r="V202" s="128"/>
      <c r="W202" s="126"/>
      <c r="X202" s="126"/>
      <c r="Y202" s="126"/>
      <c r="Z202" s="126"/>
      <c r="AA202" s="126"/>
      <c r="AB202" s="126"/>
      <c r="AC202" s="126"/>
      <c r="AD202" s="126"/>
      <c r="AE202" s="126"/>
      <c r="AF202" s="126"/>
      <c r="AG202" s="126"/>
      <c r="AH202" s="126"/>
      <c r="AI202" s="126"/>
      <c r="AJ202" s="127"/>
    </row>
    <row r="203" spans="18:36" s="65" customFormat="1" ht="11.25">
      <c r="R203" s="128"/>
      <c r="S203" s="128"/>
      <c r="T203" s="128"/>
      <c r="U203" s="128"/>
      <c r="V203" s="128"/>
      <c r="W203" s="126"/>
      <c r="X203" s="126"/>
      <c r="Y203" s="126"/>
      <c r="Z203" s="126"/>
      <c r="AA203" s="126"/>
      <c r="AB203" s="126"/>
      <c r="AC203" s="126"/>
      <c r="AD203" s="126"/>
      <c r="AE203" s="126"/>
      <c r="AF203" s="126"/>
      <c r="AG203" s="126"/>
      <c r="AH203" s="126"/>
      <c r="AI203" s="126"/>
      <c r="AJ203" s="127"/>
    </row>
    <row r="204" spans="18:36" s="65" customFormat="1" ht="11.25">
      <c r="R204" s="128"/>
      <c r="S204" s="128"/>
      <c r="T204" s="128"/>
      <c r="U204" s="128"/>
      <c r="V204" s="128"/>
      <c r="W204" s="126"/>
      <c r="X204" s="126"/>
      <c r="Y204" s="126"/>
      <c r="Z204" s="126"/>
      <c r="AA204" s="126"/>
      <c r="AB204" s="126"/>
      <c r="AC204" s="126"/>
      <c r="AD204" s="126"/>
      <c r="AE204" s="126"/>
      <c r="AF204" s="126"/>
      <c r="AG204" s="126"/>
      <c r="AH204" s="126"/>
      <c r="AI204" s="126"/>
      <c r="AJ204" s="127"/>
    </row>
    <row r="205" spans="18:36" s="65" customFormat="1" ht="11.25">
      <c r="R205" s="128"/>
      <c r="S205" s="128"/>
      <c r="T205" s="128"/>
      <c r="U205" s="128"/>
      <c r="V205" s="128"/>
      <c r="W205" s="126"/>
      <c r="X205" s="126"/>
      <c r="Y205" s="126"/>
      <c r="Z205" s="126"/>
      <c r="AA205" s="126"/>
      <c r="AB205" s="126"/>
      <c r="AC205" s="126"/>
      <c r="AD205" s="126"/>
      <c r="AE205" s="126"/>
      <c r="AF205" s="126"/>
      <c r="AG205" s="126"/>
      <c r="AH205" s="126"/>
      <c r="AI205" s="126"/>
      <c r="AJ205" s="127"/>
    </row>
    <row r="206" spans="18:36" s="65" customFormat="1" ht="11.25">
      <c r="R206" s="128"/>
      <c r="S206" s="128"/>
      <c r="T206" s="128"/>
      <c r="U206" s="128"/>
      <c r="V206" s="128"/>
      <c r="W206" s="126"/>
      <c r="X206" s="126"/>
      <c r="Y206" s="126"/>
      <c r="Z206" s="126"/>
      <c r="AA206" s="126"/>
      <c r="AB206" s="126"/>
      <c r="AC206" s="126"/>
      <c r="AD206" s="126"/>
      <c r="AE206" s="126"/>
      <c r="AF206" s="126"/>
      <c r="AG206" s="126"/>
      <c r="AH206" s="126"/>
      <c r="AI206" s="126"/>
      <c r="AJ206" s="127"/>
    </row>
    <row r="207" spans="18:36" s="65" customFormat="1" ht="11.25">
      <c r="R207" s="128"/>
      <c r="S207" s="128"/>
      <c r="T207" s="128"/>
      <c r="U207" s="128"/>
      <c r="V207" s="128"/>
      <c r="W207" s="126"/>
      <c r="X207" s="126"/>
      <c r="Y207" s="126"/>
      <c r="Z207" s="126"/>
      <c r="AA207" s="126"/>
      <c r="AB207" s="126"/>
      <c r="AC207" s="126"/>
      <c r="AD207" s="126"/>
      <c r="AE207" s="126"/>
      <c r="AF207" s="126"/>
      <c r="AG207" s="126"/>
      <c r="AH207" s="126"/>
      <c r="AI207" s="126"/>
      <c r="AJ207" s="127"/>
    </row>
    <row r="208" spans="18:36" s="65" customFormat="1" ht="11.25">
      <c r="R208" s="128"/>
      <c r="S208" s="128"/>
      <c r="T208" s="128"/>
      <c r="U208" s="128"/>
      <c r="V208" s="128"/>
      <c r="W208" s="126"/>
      <c r="X208" s="126"/>
      <c r="Y208" s="126"/>
      <c r="Z208" s="126"/>
      <c r="AA208" s="126"/>
      <c r="AB208" s="126"/>
      <c r="AC208" s="126"/>
      <c r="AD208" s="126"/>
      <c r="AE208" s="126"/>
      <c r="AF208" s="126"/>
      <c r="AG208" s="126"/>
      <c r="AH208" s="126"/>
      <c r="AI208" s="126"/>
      <c r="AJ208" s="127"/>
    </row>
    <row r="209" spans="18:36" s="65" customFormat="1" ht="11.25">
      <c r="R209" s="128"/>
      <c r="S209" s="128"/>
      <c r="T209" s="128"/>
      <c r="U209" s="128"/>
      <c r="V209" s="128"/>
      <c r="W209" s="126"/>
      <c r="X209" s="126"/>
      <c r="Y209" s="126"/>
      <c r="Z209" s="126"/>
      <c r="AA209" s="126"/>
      <c r="AB209" s="126"/>
      <c r="AC209" s="126"/>
      <c r="AD209" s="126"/>
      <c r="AE209" s="126"/>
      <c r="AF209" s="126"/>
      <c r="AG209" s="126"/>
      <c r="AH209" s="126"/>
      <c r="AI209" s="126"/>
      <c r="AJ209" s="127"/>
    </row>
    <row r="210" spans="18:36" s="65" customFormat="1" ht="11.25">
      <c r="R210" s="128"/>
      <c r="S210" s="128"/>
      <c r="T210" s="128"/>
      <c r="U210" s="128"/>
      <c r="V210" s="128"/>
      <c r="W210" s="126"/>
      <c r="X210" s="126"/>
      <c r="Y210" s="126"/>
      <c r="Z210" s="126"/>
      <c r="AA210" s="126"/>
      <c r="AB210" s="126"/>
      <c r="AC210" s="126"/>
      <c r="AD210" s="126"/>
      <c r="AE210" s="126"/>
      <c r="AF210" s="126"/>
      <c r="AG210" s="126"/>
      <c r="AH210" s="126"/>
      <c r="AI210" s="126"/>
      <c r="AJ210" s="127"/>
    </row>
    <row r="211" spans="18:36" s="65" customFormat="1" ht="11.25">
      <c r="R211" s="128"/>
      <c r="S211" s="128"/>
      <c r="T211" s="128"/>
      <c r="U211" s="128"/>
      <c r="V211" s="128"/>
      <c r="W211" s="126"/>
      <c r="X211" s="126"/>
      <c r="Y211" s="126"/>
      <c r="Z211" s="126"/>
      <c r="AA211" s="126"/>
      <c r="AB211" s="126"/>
      <c r="AC211" s="126"/>
      <c r="AD211" s="126"/>
      <c r="AE211" s="126"/>
      <c r="AF211" s="126"/>
      <c r="AG211" s="126"/>
      <c r="AH211" s="126"/>
      <c r="AI211" s="126"/>
      <c r="AJ211" s="127"/>
    </row>
    <row r="212" spans="18:36" s="65" customFormat="1" ht="11.25">
      <c r="R212" s="128"/>
      <c r="S212" s="128"/>
      <c r="T212" s="128"/>
      <c r="U212" s="128"/>
      <c r="V212" s="128"/>
      <c r="W212" s="126"/>
      <c r="X212" s="126"/>
      <c r="Y212" s="126"/>
      <c r="Z212" s="126"/>
      <c r="AA212" s="126"/>
      <c r="AB212" s="126"/>
      <c r="AC212" s="126"/>
      <c r="AD212" s="126"/>
      <c r="AE212" s="126"/>
      <c r="AF212" s="126"/>
      <c r="AG212" s="126"/>
      <c r="AH212" s="126"/>
      <c r="AI212" s="126"/>
      <c r="AJ212" s="127"/>
    </row>
    <row r="213" spans="18:36" s="65" customFormat="1" ht="11.25">
      <c r="R213" s="128"/>
      <c r="S213" s="128"/>
      <c r="T213" s="128"/>
      <c r="U213" s="128"/>
      <c r="V213" s="128"/>
      <c r="W213" s="126"/>
      <c r="X213" s="126"/>
      <c r="Y213" s="126"/>
      <c r="Z213" s="126"/>
      <c r="AA213" s="126"/>
      <c r="AB213" s="126"/>
      <c r="AC213" s="126"/>
      <c r="AD213" s="126"/>
      <c r="AE213" s="126"/>
      <c r="AF213" s="126"/>
      <c r="AG213" s="126"/>
      <c r="AH213" s="126"/>
      <c r="AI213" s="126"/>
      <c r="AJ213" s="127"/>
    </row>
    <row r="214" spans="18:36" s="65" customFormat="1" ht="11.25">
      <c r="R214" s="128"/>
      <c r="S214" s="128"/>
      <c r="T214" s="128"/>
      <c r="U214" s="128"/>
      <c r="V214" s="128"/>
      <c r="W214" s="126"/>
      <c r="X214" s="126"/>
      <c r="Y214" s="126"/>
      <c r="Z214" s="126"/>
      <c r="AA214" s="126"/>
      <c r="AB214" s="126"/>
      <c r="AC214" s="126"/>
      <c r="AD214" s="126"/>
      <c r="AE214" s="126"/>
      <c r="AF214" s="126"/>
      <c r="AG214" s="126"/>
      <c r="AH214" s="126"/>
      <c r="AI214" s="126"/>
      <c r="AJ214" s="127"/>
    </row>
    <row r="215" spans="18:36" s="65" customFormat="1" ht="11.25">
      <c r="R215" s="128"/>
      <c r="S215" s="128"/>
      <c r="T215" s="128"/>
      <c r="U215" s="128"/>
      <c r="V215" s="128"/>
      <c r="W215" s="126"/>
      <c r="X215" s="126"/>
      <c r="Y215" s="126"/>
      <c r="Z215" s="126"/>
      <c r="AA215" s="126"/>
      <c r="AB215" s="126"/>
      <c r="AC215" s="126"/>
      <c r="AD215" s="126"/>
      <c r="AE215" s="126"/>
      <c r="AF215" s="126"/>
      <c r="AG215" s="126"/>
      <c r="AH215" s="126"/>
      <c r="AI215" s="126"/>
      <c r="AJ215" s="127"/>
    </row>
    <row r="216" spans="18:36" s="65" customFormat="1" ht="11.25">
      <c r="R216" s="128"/>
      <c r="S216" s="128"/>
      <c r="T216" s="128"/>
      <c r="U216" s="128"/>
      <c r="V216" s="128"/>
      <c r="W216" s="126"/>
      <c r="X216" s="126"/>
      <c r="Y216" s="126"/>
      <c r="Z216" s="126"/>
      <c r="AA216" s="126"/>
      <c r="AB216" s="126"/>
      <c r="AC216" s="126"/>
      <c r="AD216" s="126"/>
      <c r="AE216" s="126"/>
      <c r="AF216" s="126"/>
      <c r="AG216" s="126"/>
      <c r="AH216" s="126"/>
      <c r="AI216" s="126"/>
      <c r="AJ216" s="127"/>
    </row>
    <row r="217" spans="18:36" s="65" customFormat="1" ht="11.25">
      <c r="R217" s="128"/>
      <c r="S217" s="128"/>
      <c r="T217" s="128"/>
      <c r="U217" s="128"/>
      <c r="V217" s="128"/>
      <c r="W217" s="126"/>
      <c r="X217" s="126"/>
      <c r="Y217" s="126"/>
      <c r="Z217" s="126"/>
      <c r="AA217" s="126"/>
      <c r="AB217" s="126"/>
      <c r="AC217" s="126"/>
      <c r="AD217" s="126"/>
      <c r="AE217" s="126"/>
      <c r="AF217" s="126"/>
      <c r="AG217" s="126"/>
      <c r="AH217" s="126"/>
      <c r="AI217" s="126"/>
      <c r="AJ217" s="127"/>
    </row>
    <row r="218" spans="18:36" s="65" customFormat="1" ht="11.25">
      <c r="R218" s="128"/>
      <c r="S218" s="128"/>
      <c r="T218" s="128"/>
      <c r="U218" s="128"/>
      <c r="V218" s="128"/>
      <c r="W218" s="126"/>
      <c r="X218" s="126"/>
      <c r="Y218" s="126"/>
      <c r="Z218" s="126"/>
      <c r="AA218" s="126"/>
      <c r="AB218" s="126"/>
      <c r="AC218" s="126"/>
      <c r="AD218" s="126"/>
      <c r="AE218" s="126"/>
      <c r="AF218" s="126"/>
      <c r="AG218" s="126"/>
      <c r="AH218" s="126"/>
      <c r="AI218" s="126"/>
      <c r="AJ218" s="127"/>
    </row>
    <row r="219" spans="18:36" s="65" customFormat="1" ht="11.25">
      <c r="R219" s="128"/>
      <c r="S219" s="128"/>
      <c r="T219" s="128"/>
      <c r="U219" s="128"/>
      <c r="V219" s="128"/>
      <c r="W219" s="126"/>
      <c r="X219" s="126"/>
      <c r="Y219" s="126"/>
      <c r="Z219" s="126"/>
      <c r="AA219" s="126"/>
      <c r="AB219" s="126"/>
      <c r="AC219" s="126"/>
      <c r="AD219" s="126"/>
      <c r="AE219" s="126"/>
      <c r="AF219" s="126"/>
      <c r="AG219" s="126"/>
      <c r="AH219" s="126"/>
      <c r="AI219" s="126"/>
      <c r="AJ219" s="127"/>
    </row>
    <row r="220" spans="18:36" s="65" customFormat="1" ht="11.25">
      <c r="R220" s="128"/>
      <c r="S220" s="128"/>
      <c r="T220" s="128"/>
      <c r="U220" s="128"/>
      <c r="V220" s="128"/>
      <c r="W220" s="126"/>
      <c r="X220" s="126"/>
      <c r="Y220" s="126"/>
      <c r="Z220" s="126"/>
      <c r="AA220" s="126"/>
      <c r="AB220" s="126"/>
      <c r="AC220" s="126"/>
      <c r="AD220" s="126"/>
      <c r="AE220" s="126"/>
      <c r="AF220" s="126"/>
      <c r="AG220" s="126"/>
      <c r="AH220" s="126"/>
      <c r="AI220" s="126"/>
      <c r="AJ220" s="127"/>
    </row>
    <row r="221" spans="18:36" s="65" customFormat="1" ht="11.25">
      <c r="R221" s="128"/>
      <c r="S221" s="128"/>
      <c r="T221" s="128"/>
      <c r="U221" s="128"/>
      <c r="V221" s="128"/>
      <c r="W221" s="126"/>
      <c r="X221" s="126"/>
      <c r="Y221" s="126"/>
      <c r="Z221" s="126"/>
      <c r="AA221" s="126"/>
      <c r="AB221" s="126"/>
      <c r="AC221" s="126"/>
      <c r="AD221" s="126"/>
      <c r="AE221" s="126"/>
      <c r="AF221" s="126"/>
      <c r="AG221" s="126"/>
      <c r="AH221" s="126"/>
      <c r="AI221" s="126"/>
      <c r="AJ221" s="127"/>
    </row>
    <row r="222" spans="18:36" s="65" customFormat="1" ht="11.25">
      <c r="R222" s="128"/>
      <c r="S222" s="128"/>
      <c r="T222" s="128"/>
      <c r="U222" s="128"/>
      <c r="V222" s="128"/>
      <c r="W222" s="126"/>
      <c r="X222" s="126"/>
      <c r="Y222" s="126"/>
      <c r="Z222" s="126"/>
      <c r="AA222" s="126"/>
      <c r="AB222" s="126"/>
      <c r="AC222" s="126"/>
      <c r="AD222" s="126"/>
      <c r="AE222" s="126"/>
      <c r="AF222" s="126"/>
      <c r="AG222" s="126"/>
      <c r="AH222" s="126"/>
      <c r="AI222" s="126"/>
      <c r="AJ222" s="127"/>
    </row>
    <row r="223" spans="18:36" s="65" customFormat="1" ht="11.25">
      <c r="R223" s="128"/>
      <c r="S223" s="128"/>
      <c r="T223" s="128"/>
      <c r="U223" s="128"/>
      <c r="V223" s="128"/>
      <c r="W223" s="126"/>
      <c r="X223" s="126"/>
      <c r="Y223" s="126"/>
      <c r="Z223" s="126"/>
      <c r="AA223" s="126"/>
      <c r="AB223" s="126"/>
      <c r="AC223" s="126"/>
      <c r="AD223" s="126"/>
      <c r="AE223" s="126"/>
      <c r="AF223" s="126"/>
      <c r="AG223" s="126"/>
      <c r="AH223" s="126"/>
      <c r="AI223" s="126"/>
      <c r="AJ223" s="127"/>
    </row>
    <row r="224" spans="18:36" s="65" customFormat="1" ht="11.25">
      <c r="R224" s="128"/>
      <c r="S224" s="128"/>
      <c r="T224" s="128"/>
      <c r="U224" s="128"/>
      <c r="V224" s="128"/>
      <c r="W224" s="126"/>
      <c r="X224" s="126"/>
      <c r="Y224" s="126"/>
      <c r="Z224" s="126"/>
      <c r="AA224" s="126"/>
      <c r="AB224" s="126"/>
      <c r="AC224" s="126"/>
      <c r="AD224" s="126"/>
      <c r="AE224" s="126"/>
      <c r="AF224" s="126"/>
      <c r="AG224" s="126"/>
      <c r="AH224" s="126"/>
      <c r="AI224" s="126"/>
      <c r="AJ224" s="127"/>
    </row>
    <row r="225" spans="18:36" s="65" customFormat="1" ht="11.25">
      <c r="R225" s="128"/>
      <c r="S225" s="128"/>
      <c r="T225" s="128"/>
      <c r="U225" s="128"/>
      <c r="V225" s="128"/>
      <c r="W225" s="126"/>
      <c r="X225" s="126"/>
      <c r="Y225" s="126"/>
      <c r="Z225" s="126"/>
      <c r="AA225" s="126"/>
      <c r="AB225" s="126"/>
      <c r="AC225" s="126"/>
      <c r="AD225" s="126"/>
      <c r="AE225" s="126"/>
      <c r="AF225" s="126"/>
      <c r="AG225" s="126"/>
      <c r="AH225" s="126"/>
      <c r="AI225" s="126"/>
      <c r="AJ225" s="127"/>
    </row>
    <row r="226" spans="18:36" s="65" customFormat="1" ht="11.25">
      <c r="R226" s="128"/>
      <c r="S226" s="128"/>
      <c r="T226" s="128"/>
      <c r="U226" s="128"/>
      <c r="V226" s="128"/>
      <c r="W226" s="126"/>
      <c r="X226" s="126"/>
      <c r="Y226" s="126"/>
      <c r="Z226" s="126"/>
      <c r="AA226" s="126"/>
      <c r="AB226" s="126"/>
      <c r="AC226" s="126"/>
      <c r="AD226" s="126"/>
      <c r="AE226" s="126"/>
      <c r="AF226" s="126"/>
      <c r="AG226" s="126"/>
      <c r="AH226" s="126"/>
      <c r="AI226" s="126"/>
      <c r="AJ226" s="127"/>
    </row>
    <row r="227" spans="18:36" s="65" customFormat="1" ht="11.25">
      <c r="R227" s="128"/>
      <c r="S227" s="128"/>
      <c r="T227" s="128"/>
      <c r="U227" s="128"/>
      <c r="V227" s="128"/>
      <c r="W227" s="126"/>
      <c r="X227" s="126"/>
      <c r="Y227" s="126"/>
      <c r="Z227" s="126"/>
      <c r="AA227" s="126"/>
      <c r="AB227" s="126"/>
      <c r="AC227" s="126"/>
      <c r="AD227" s="126"/>
      <c r="AE227" s="126"/>
      <c r="AF227" s="126"/>
      <c r="AG227" s="126"/>
      <c r="AH227" s="126"/>
      <c r="AI227" s="126"/>
      <c r="AJ227" s="127"/>
    </row>
    <row r="228" spans="18:36" s="65" customFormat="1" ht="11.25">
      <c r="R228" s="128"/>
      <c r="S228" s="128"/>
      <c r="T228" s="128"/>
      <c r="U228" s="128"/>
      <c r="V228" s="128"/>
      <c r="W228" s="126"/>
      <c r="X228" s="126"/>
      <c r="Y228" s="126"/>
      <c r="Z228" s="126"/>
      <c r="AA228" s="126"/>
      <c r="AB228" s="126"/>
      <c r="AC228" s="126"/>
      <c r="AD228" s="126"/>
      <c r="AE228" s="126"/>
      <c r="AF228" s="126"/>
      <c r="AG228" s="126"/>
      <c r="AH228" s="126"/>
      <c r="AI228" s="126"/>
      <c r="AJ228" s="127"/>
    </row>
    <row r="229" spans="18:36" s="65" customFormat="1" ht="11.25">
      <c r="R229" s="128"/>
      <c r="S229" s="128"/>
      <c r="T229" s="128"/>
      <c r="U229" s="128"/>
      <c r="V229" s="128"/>
      <c r="W229" s="126"/>
      <c r="X229" s="126"/>
      <c r="Y229" s="126"/>
      <c r="Z229" s="126"/>
      <c r="AA229" s="126"/>
      <c r="AB229" s="126"/>
      <c r="AC229" s="126"/>
      <c r="AD229" s="126"/>
      <c r="AE229" s="126"/>
      <c r="AF229" s="126"/>
      <c r="AG229" s="126"/>
      <c r="AH229" s="126"/>
      <c r="AI229" s="126"/>
      <c r="AJ229" s="127"/>
    </row>
    <row r="230" spans="18:36" s="65" customFormat="1" ht="11.25">
      <c r="R230" s="128"/>
      <c r="S230" s="128"/>
      <c r="T230" s="128"/>
      <c r="U230" s="128"/>
      <c r="V230" s="128"/>
      <c r="W230" s="126"/>
      <c r="X230" s="126"/>
      <c r="Y230" s="126"/>
      <c r="Z230" s="126"/>
      <c r="AA230" s="126"/>
      <c r="AB230" s="126"/>
      <c r="AC230" s="126"/>
      <c r="AD230" s="126"/>
      <c r="AE230" s="126"/>
      <c r="AF230" s="126"/>
      <c r="AG230" s="126"/>
      <c r="AH230" s="126"/>
      <c r="AI230" s="126"/>
      <c r="AJ230" s="127"/>
    </row>
    <row r="231" spans="18:36" s="65" customFormat="1" ht="11.25">
      <c r="R231" s="128"/>
      <c r="S231" s="128"/>
      <c r="T231" s="128"/>
      <c r="U231" s="128"/>
      <c r="V231" s="128"/>
      <c r="W231" s="126"/>
      <c r="X231" s="126"/>
      <c r="Y231" s="126"/>
      <c r="Z231" s="126"/>
      <c r="AA231" s="126"/>
      <c r="AB231" s="126"/>
      <c r="AC231" s="126"/>
      <c r="AD231" s="126"/>
      <c r="AE231" s="126"/>
      <c r="AF231" s="126"/>
      <c r="AG231" s="126"/>
      <c r="AH231" s="126"/>
      <c r="AI231" s="126"/>
      <c r="AJ231" s="127"/>
    </row>
    <row r="232" spans="18:36" s="65" customFormat="1" ht="11.25">
      <c r="R232" s="128"/>
      <c r="S232" s="128"/>
      <c r="T232" s="128"/>
      <c r="U232" s="128"/>
      <c r="V232" s="128"/>
      <c r="W232" s="126"/>
      <c r="X232" s="126"/>
      <c r="Y232" s="126"/>
      <c r="Z232" s="126"/>
      <c r="AA232" s="126"/>
      <c r="AB232" s="126"/>
      <c r="AC232" s="126"/>
      <c r="AD232" s="126"/>
      <c r="AE232" s="126"/>
      <c r="AF232" s="126"/>
      <c r="AG232" s="126"/>
      <c r="AH232" s="126"/>
      <c r="AI232" s="126"/>
      <c r="AJ232" s="127"/>
    </row>
    <row r="233" spans="18:36" s="65" customFormat="1" ht="11.25">
      <c r="R233" s="128"/>
      <c r="S233" s="128"/>
      <c r="T233" s="128"/>
      <c r="U233" s="128"/>
      <c r="V233" s="128"/>
      <c r="W233" s="126"/>
      <c r="X233" s="126"/>
      <c r="Y233" s="126"/>
      <c r="Z233" s="126"/>
      <c r="AA233" s="126"/>
      <c r="AB233" s="126"/>
      <c r="AC233" s="126"/>
      <c r="AD233" s="126"/>
      <c r="AE233" s="126"/>
      <c r="AF233" s="126"/>
      <c r="AG233" s="126"/>
      <c r="AH233" s="126"/>
      <c r="AI233" s="126"/>
      <c r="AJ233" s="127"/>
    </row>
    <row r="234" spans="18:36" s="65" customFormat="1" ht="11.25">
      <c r="R234" s="128"/>
      <c r="S234" s="128"/>
      <c r="T234" s="128"/>
      <c r="U234" s="128"/>
      <c r="V234" s="128"/>
      <c r="W234" s="126"/>
      <c r="X234" s="126"/>
      <c r="Y234" s="126"/>
      <c r="Z234" s="126"/>
      <c r="AA234" s="126"/>
      <c r="AB234" s="126"/>
      <c r="AC234" s="126"/>
      <c r="AD234" s="126"/>
      <c r="AE234" s="126"/>
      <c r="AF234" s="126"/>
      <c r="AG234" s="126"/>
      <c r="AH234" s="126"/>
      <c r="AI234" s="126"/>
      <c r="AJ234" s="127"/>
    </row>
    <row r="235" spans="18:36" s="65" customFormat="1" ht="11.25">
      <c r="R235" s="128"/>
      <c r="S235" s="128"/>
      <c r="T235" s="128"/>
      <c r="U235" s="128"/>
      <c r="V235" s="128"/>
      <c r="W235" s="126"/>
      <c r="X235" s="126"/>
      <c r="Y235" s="126"/>
      <c r="Z235" s="126"/>
      <c r="AA235" s="126"/>
      <c r="AB235" s="126"/>
      <c r="AC235" s="126"/>
      <c r="AD235" s="126"/>
      <c r="AE235" s="126"/>
      <c r="AF235" s="126"/>
      <c r="AG235" s="126"/>
      <c r="AH235" s="126"/>
      <c r="AI235" s="126"/>
      <c r="AJ235" s="127"/>
    </row>
    <row r="236" spans="18:36" s="65" customFormat="1" ht="11.25">
      <c r="R236" s="128"/>
      <c r="S236" s="128"/>
      <c r="T236" s="128"/>
      <c r="U236" s="128"/>
      <c r="V236" s="128"/>
      <c r="W236" s="126"/>
      <c r="X236" s="126"/>
      <c r="Y236" s="126"/>
      <c r="Z236" s="126"/>
      <c r="AA236" s="126"/>
      <c r="AB236" s="126"/>
      <c r="AC236" s="126"/>
      <c r="AD236" s="126"/>
      <c r="AE236" s="126"/>
      <c r="AF236" s="126"/>
      <c r="AG236" s="126"/>
      <c r="AH236" s="126"/>
      <c r="AI236" s="126"/>
      <c r="AJ236" s="127"/>
    </row>
    <row r="237" spans="18:36" s="65" customFormat="1" ht="11.25">
      <c r="R237" s="128"/>
      <c r="S237" s="128"/>
      <c r="T237" s="128"/>
      <c r="U237" s="128"/>
      <c r="V237" s="128"/>
      <c r="W237" s="126"/>
      <c r="X237" s="126"/>
      <c r="Y237" s="126"/>
      <c r="Z237" s="126"/>
      <c r="AA237" s="126"/>
      <c r="AB237" s="126"/>
      <c r="AC237" s="126"/>
      <c r="AD237" s="126"/>
      <c r="AE237" s="126"/>
      <c r="AF237" s="126"/>
      <c r="AG237" s="126"/>
      <c r="AH237" s="126"/>
      <c r="AI237" s="126"/>
      <c r="AJ237" s="127"/>
    </row>
    <row r="238" spans="18:36" s="65" customFormat="1" ht="11.25">
      <c r="R238" s="128"/>
      <c r="S238" s="128"/>
      <c r="T238" s="128"/>
      <c r="U238" s="128"/>
      <c r="V238" s="128"/>
      <c r="W238" s="126"/>
      <c r="X238" s="126"/>
      <c r="Y238" s="126"/>
      <c r="Z238" s="126"/>
      <c r="AA238" s="126"/>
      <c r="AB238" s="126"/>
      <c r="AC238" s="126"/>
      <c r="AD238" s="126"/>
      <c r="AE238" s="126"/>
      <c r="AF238" s="126"/>
      <c r="AG238" s="126"/>
      <c r="AH238" s="126"/>
      <c r="AI238" s="126"/>
      <c r="AJ238" s="127"/>
    </row>
    <row r="239" spans="18:36" s="65" customFormat="1" ht="11.25">
      <c r="R239" s="128"/>
      <c r="S239" s="128"/>
      <c r="T239" s="128"/>
      <c r="U239" s="128"/>
      <c r="V239" s="128"/>
      <c r="W239" s="126"/>
      <c r="X239" s="126"/>
      <c r="Y239" s="126"/>
      <c r="Z239" s="126"/>
      <c r="AA239" s="126"/>
      <c r="AB239" s="126"/>
      <c r="AC239" s="126"/>
      <c r="AD239" s="126"/>
      <c r="AE239" s="126"/>
      <c r="AF239" s="126"/>
      <c r="AG239" s="126"/>
      <c r="AH239" s="126"/>
      <c r="AI239" s="126"/>
      <c r="AJ239" s="127"/>
    </row>
    <row r="240" spans="18:36" s="65" customFormat="1" ht="11.25">
      <c r="R240" s="128"/>
      <c r="S240" s="128"/>
      <c r="T240" s="128"/>
      <c r="U240" s="128"/>
      <c r="V240" s="128"/>
      <c r="W240" s="126"/>
      <c r="X240" s="126"/>
      <c r="Y240" s="126"/>
      <c r="Z240" s="126"/>
      <c r="AA240" s="126"/>
      <c r="AB240" s="126"/>
      <c r="AC240" s="126"/>
      <c r="AD240" s="126"/>
      <c r="AE240" s="126"/>
      <c r="AF240" s="126"/>
      <c r="AG240" s="126"/>
      <c r="AH240" s="126"/>
      <c r="AI240" s="126"/>
      <c r="AJ240" s="127"/>
    </row>
    <row r="241" spans="18:36" s="65" customFormat="1" ht="11.25">
      <c r="R241" s="128"/>
      <c r="S241" s="128"/>
      <c r="T241" s="128"/>
      <c r="U241" s="128"/>
      <c r="V241" s="128"/>
      <c r="W241" s="126"/>
      <c r="X241" s="126"/>
      <c r="Y241" s="126"/>
      <c r="Z241" s="126"/>
      <c r="AA241" s="126"/>
      <c r="AB241" s="126"/>
      <c r="AC241" s="126"/>
      <c r="AD241" s="126"/>
      <c r="AE241" s="126"/>
      <c r="AF241" s="126"/>
      <c r="AG241" s="126"/>
      <c r="AH241" s="126"/>
      <c r="AI241" s="126"/>
      <c r="AJ241" s="127"/>
    </row>
    <row r="242" spans="18:36" s="65" customFormat="1" ht="11.25">
      <c r="R242" s="128"/>
      <c r="S242" s="128"/>
      <c r="T242" s="128"/>
      <c r="U242" s="128"/>
      <c r="V242" s="128"/>
      <c r="W242" s="126"/>
      <c r="X242" s="126"/>
      <c r="Y242" s="126"/>
      <c r="Z242" s="126"/>
      <c r="AA242" s="126"/>
      <c r="AB242" s="126"/>
      <c r="AC242" s="126"/>
      <c r="AD242" s="126"/>
      <c r="AE242" s="126"/>
      <c r="AF242" s="126"/>
      <c r="AG242" s="126"/>
      <c r="AH242" s="126"/>
      <c r="AI242" s="126"/>
      <c r="AJ242" s="127"/>
    </row>
    <row r="243" spans="18:36" s="65" customFormat="1" ht="11.25">
      <c r="R243" s="128"/>
      <c r="S243" s="128"/>
      <c r="T243" s="128"/>
      <c r="U243" s="128"/>
      <c r="V243" s="128"/>
      <c r="W243" s="126"/>
      <c r="X243" s="126"/>
      <c r="Y243" s="126"/>
      <c r="Z243" s="126"/>
      <c r="AA243" s="126"/>
      <c r="AB243" s="126"/>
      <c r="AC243" s="126"/>
      <c r="AD243" s="126"/>
      <c r="AE243" s="126"/>
      <c r="AF243" s="126"/>
      <c r="AG243" s="126"/>
      <c r="AH243" s="126"/>
      <c r="AI243" s="126"/>
      <c r="AJ243" s="127"/>
    </row>
    <row r="244" spans="18:36" s="65" customFormat="1" ht="11.25">
      <c r="R244" s="128"/>
      <c r="S244" s="128"/>
      <c r="T244" s="128"/>
      <c r="U244" s="128"/>
      <c r="V244" s="128"/>
      <c r="W244" s="126"/>
      <c r="X244" s="126"/>
      <c r="Y244" s="126"/>
      <c r="Z244" s="126"/>
      <c r="AA244" s="126"/>
      <c r="AB244" s="126"/>
      <c r="AC244" s="126"/>
      <c r="AD244" s="126"/>
      <c r="AE244" s="126"/>
      <c r="AF244" s="126"/>
      <c r="AG244" s="126"/>
      <c r="AH244" s="126"/>
      <c r="AI244" s="126"/>
      <c r="AJ244" s="127"/>
    </row>
    <row r="245" spans="18:36" s="65" customFormat="1" ht="11.25">
      <c r="R245" s="128"/>
      <c r="S245" s="128"/>
      <c r="T245" s="128"/>
      <c r="U245" s="128"/>
      <c r="V245" s="128"/>
      <c r="W245" s="126"/>
      <c r="X245" s="126"/>
      <c r="Y245" s="126"/>
      <c r="Z245" s="126"/>
      <c r="AA245" s="126"/>
      <c r="AB245" s="126"/>
      <c r="AC245" s="126"/>
      <c r="AD245" s="126"/>
      <c r="AE245" s="126"/>
      <c r="AF245" s="126"/>
      <c r="AG245" s="126"/>
      <c r="AH245" s="126"/>
      <c r="AI245" s="126"/>
      <c r="AJ245" s="127"/>
    </row>
    <row r="246" spans="18:36" s="65" customFormat="1" ht="11.25">
      <c r="R246" s="128"/>
      <c r="S246" s="128"/>
      <c r="T246" s="128"/>
      <c r="U246" s="128"/>
      <c r="V246" s="128"/>
      <c r="W246" s="126"/>
      <c r="X246" s="126"/>
      <c r="Y246" s="126"/>
      <c r="Z246" s="126"/>
      <c r="AA246" s="126"/>
      <c r="AB246" s="126"/>
      <c r="AC246" s="126"/>
      <c r="AD246" s="126"/>
      <c r="AE246" s="126"/>
      <c r="AF246" s="126"/>
      <c r="AG246" s="126"/>
      <c r="AH246" s="126"/>
      <c r="AI246" s="126"/>
      <c r="AJ246" s="127"/>
    </row>
    <row r="247" spans="18:36" s="65" customFormat="1" ht="11.25">
      <c r="R247" s="128"/>
      <c r="S247" s="128"/>
      <c r="T247" s="128"/>
      <c r="U247" s="128"/>
      <c r="V247" s="128"/>
      <c r="W247" s="126"/>
      <c r="X247" s="126"/>
      <c r="Y247" s="126"/>
      <c r="Z247" s="126"/>
      <c r="AA247" s="126"/>
      <c r="AB247" s="126"/>
      <c r="AC247" s="126"/>
      <c r="AD247" s="126"/>
      <c r="AE247" s="126"/>
      <c r="AF247" s="126"/>
      <c r="AG247" s="126"/>
      <c r="AH247" s="126"/>
      <c r="AI247" s="126"/>
      <c r="AJ247" s="127"/>
    </row>
    <row r="248" spans="18:36" s="65" customFormat="1" ht="11.25">
      <c r="R248" s="128"/>
      <c r="S248" s="128"/>
      <c r="T248" s="128"/>
      <c r="U248" s="128"/>
      <c r="V248" s="128"/>
      <c r="W248" s="126"/>
      <c r="X248" s="126"/>
      <c r="Y248" s="126"/>
      <c r="Z248" s="126"/>
      <c r="AA248" s="126"/>
      <c r="AB248" s="126"/>
      <c r="AC248" s="126"/>
      <c r="AD248" s="126"/>
      <c r="AE248" s="126"/>
      <c r="AF248" s="126"/>
      <c r="AG248" s="126"/>
      <c r="AH248" s="126"/>
      <c r="AI248" s="126"/>
      <c r="AJ248" s="127"/>
    </row>
    <row r="249" spans="18:36" s="65" customFormat="1" ht="11.25">
      <c r="R249" s="128"/>
      <c r="S249" s="128"/>
      <c r="T249" s="128"/>
      <c r="U249" s="128"/>
      <c r="V249" s="128"/>
      <c r="W249" s="126"/>
      <c r="X249" s="126"/>
      <c r="Y249" s="126"/>
      <c r="Z249" s="126"/>
      <c r="AA249" s="126"/>
      <c r="AB249" s="126"/>
      <c r="AC249" s="126"/>
      <c r="AD249" s="126"/>
      <c r="AE249" s="126"/>
      <c r="AF249" s="126"/>
      <c r="AG249" s="126"/>
      <c r="AH249" s="126"/>
      <c r="AI249" s="126"/>
      <c r="AJ249" s="127"/>
    </row>
    <row r="250" spans="18:36" s="65" customFormat="1" ht="11.25">
      <c r="R250" s="128"/>
      <c r="S250" s="128"/>
      <c r="T250" s="128"/>
      <c r="U250" s="128"/>
      <c r="V250" s="128"/>
      <c r="W250" s="126"/>
      <c r="X250" s="126"/>
      <c r="Y250" s="126"/>
      <c r="Z250" s="126"/>
      <c r="AA250" s="126"/>
      <c r="AB250" s="126"/>
      <c r="AC250" s="126"/>
      <c r="AD250" s="126"/>
      <c r="AE250" s="126"/>
      <c r="AF250" s="126"/>
      <c r="AG250" s="126"/>
      <c r="AH250" s="126"/>
      <c r="AI250" s="126"/>
      <c r="AJ250" s="127"/>
    </row>
    <row r="251" spans="18:36" s="65" customFormat="1" ht="11.25">
      <c r="R251" s="128"/>
      <c r="S251" s="128"/>
      <c r="T251" s="128"/>
      <c r="U251" s="128"/>
      <c r="V251" s="128"/>
      <c r="W251" s="126"/>
      <c r="X251" s="126"/>
      <c r="Y251" s="126"/>
      <c r="Z251" s="126"/>
      <c r="AA251" s="126"/>
      <c r="AB251" s="126"/>
      <c r="AC251" s="126"/>
      <c r="AD251" s="126"/>
      <c r="AE251" s="126"/>
      <c r="AF251" s="126"/>
      <c r="AG251" s="126"/>
      <c r="AH251" s="126"/>
      <c r="AI251" s="126"/>
      <c r="AJ251" s="127"/>
    </row>
    <row r="252" spans="18:36" s="65" customFormat="1" ht="11.25">
      <c r="R252" s="128"/>
      <c r="S252" s="128"/>
      <c r="T252" s="128"/>
      <c r="U252" s="128"/>
      <c r="V252" s="128"/>
      <c r="W252" s="126"/>
      <c r="X252" s="126"/>
      <c r="Y252" s="126"/>
      <c r="Z252" s="126"/>
      <c r="AA252" s="126"/>
      <c r="AB252" s="126"/>
      <c r="AC252" s="126"/>
      <c r="AD252" s="126"/>
      <c r="AE252" s="126"/>
      <c r="AF252" s="126"/>
      <c r="AG252" s="126"/>
      <c r="AH252" s="126"/>
      <c r="AI252" s="126"/>
      <c r="AJ252" s="127"/>
    </row>
    <row r="253" spans="18:36" s="65" customFormat="1" ht="11.25">
      <c r="R253" s="128"/>
      <c r="S253" s="128"/>
      <c r="T253" s="128"/>
      <c r="U253" s="128"/>
      <c r="V253" s="128"/>
      <c r="W253" s="126"/>
      <c r="X253" s="126"/>
      <c r="Y253" s="126"/>
      <c r="Z253" s="126"/>
      <c r="AA253" s="126"/>
      <c r="AB253" s="126"/>
      <c r="AC253" s="126"/>
      <c r="AD253" s="126"/>
      <c r="AE253" s="126"/>
      <c r="AF253" s="126"/>
      <c r="AG253" s="126"/>
      <c r="AH253" s="126"/>
      <c r="AI253" s="126"/>
      <c r="AJ253" s="127"/>
    </row>
    <row r="254" spans="18:36" s="65" customFormat="1" ht="11.25">
      <c r="R254" s="128"/>
      <c r="S254" s="128"/>
      <c r="T254" s="128"/>
      <c r="U254" s="128"/>
      <c r="V254" s="128"/>
      <c r="W254" s="126"/>
      <c r="X254" s="126"/>
      <c r="Y254" s="126"/>
      <c r="Z254" s="126"/>
      <c r="AA254" s="126"/>
      <c r="AB254" s="126"/>
      <c r="AC254" s="126"/>
      <c r="AD254" s="126"/>
      <c r="AE254" s="126"/>
      <c r="AF254" s="126"/>
      <c r="AG254" s="126"/>
      <c r="AH254" s="126"/>
      <c r="AI254" s="126"/>
      <c r="AJ254" s="127"/>
    </row>
    <row r="255" spans="18:36" s="65" customFormat="1" ht="11.25">
      <c r="R255" s="128"/>
      <c r="S255" s="128"/>
      <c r="T255" s="128"/>
      <c r="U255" s="128"/>
      <c r="V255" s="128"/>
      <c r="W255" s="126"/>
      <c r="X255" s="126"/>
      <c r="Y255" s="126"/>
      <c r="Z255" s="126"/>
      <c r="AA255" s="126"/>
      <c r="AB255" s="126"/>
      <c r="AC255" s="126"/>
      <c r="AD255" s="126"/>
      <c r="AE255" s="126"/>
      <c r="AF255" s="126"/>
      <c r="AG255" s="126"/>
      <c r="AH255" s="126"/>
      <c r="AI255" s="126"/>
      <c r="AJ255" s="127"/>
    </row>
    <row r="256" spans="18:36" s="65" customFormat="1" ht="11.25">
      <c r="R256" s="128"/>
      <c r="S256" s="128"/>
      <c r="T256" s="128"/>
      <c r="U256" s="128"/>
      <c r="V256" s="128"/>
      <c r="W256" s="126"/>
      <c r="X256" s="126"/>
      <c r="Y256" s="126"/>
      <c r="Z256" s="126"/>
      <c r="AA256" s="126"/>
      <c r="AB256" s="126"/>
      <c r="AC256" s="126"/>
      <c r="AD256" s="126"/>
      <c r="AE256" s="126"/>
      <c r="AF256" s="126"/>
      <c r="AG256" s="126"/>
      <c r="AH256" s="126"/>
      <c r="AI256" s="126"/>
      <c r="AJ256" s="127"/>
    </row>
    <row r="257" spans="18:36" s="65" customFormat="1" ht="11.25">
      <c r="R257" s="128"/>
      <c r="S257" s="128"/>
      <c r="T257" s="128"/>
      <c r="U257" s="128"/>
      <c r="V257" s="128"/>
      <c r="W257" s="126"/>
      <c r="X257" s="126"/>
      <c r="Y257" s="126"/>
      <c r="Z257" s="126"/>
      <c r="AA257" s="126"/>
      <c r="AB257" s="126"/>
      <c r="AC257" s="126"/>
      <c r="AD257" s="126"/>
      <c r="AE257" s="126"/>
      <c r="AF257" s="126"/>
      <c r="AG257" s="126"/>
      <c r="AH257" s="126"/>
      <c r="AI257" s="126"/>
      <c r="AJ257" s="127"/>
    </row>
    <row r="258" spans="18:36" s="65" customFormat="1" ht="11.25">
      <c r="R258" s="128"/>
      <c r="S258" s="128"/>
      <c r="T258" s="128"/>
      <c r="U258" s="128"/>
      <c r="V258" s="128"/>
      <c r="W258" s="126"/>
      <c r="X258" s="126"/>
      <c r="Y258" s="126"/>
      <c r="Z258" s="126"/>
      <c r="AA258" s="126"/>
      <c r="AB258" s="126"/>
      <c r="AC258" s="126"/>
      <c r="AD258" s="126"/>
      <c r="AE258" s="126"/>
      <c r="AF258" s="126"/>
      <c r="AG258" s="126"/>
      <c r="AH258" s="126"/>
      <c r="AI258" s="126"/>
      <c r="AJ258" s="127"/>
    </row>
    <row r="259" spans="18:36" s="65" customFormat="1" ht="11.25">
      <c r="R259" s="128"/>
      <c r="S259" s="128"/>
      <c r="T259" s="128"/>
      <c r="U259" s="128"/>
      <c r="V259" s="128"/>
      <c r="W259" s="126"/>
      <c r="X259" s="126"/>
      <c r="Y259" s="126"/>
      <c r="Z259" s="126"/>
      <c r="AA259" s="126"/>
      <c r="AB259" s="126"/>
      <c r="AC259" s="126"/>
      <c r="AD259" s="126"/>
      <c r="AE259" s="126"/>
      <c r="AF259" s="126"/>
      <c r="AG259" s="126"/>
      <c r="AH259" s="126"/>
      <c r="AI259" s="126"/>
      <c r="AJ259" s="127"/>
    </row>
    <row r="260" spans="18:36" s="65" customFormat="1" ht="11.25">
      <c r="R260" s="128"/>
      <c r="S260" s="128"/>
      <c r="T260" s="128"/>
      <c r="U260" s="128"/>
      <c r="V260" s="128"/>
      <c r="W260" s="126"/>
      <c r="X260" s="126"/>
      <c r="Y260" s="126"/>
      <c r="Z260" s="126"/>
      <c r="AA260" s="126"/>
      <c r="AB260" s="126"/>
      <c r="AC260" s="126"/>
      <c r="AD260" s="126"/>
      <c r="AE260" s="126"/>
      <c r="AF260" s="126"/>
      <c r="AG260" s="126"/>
      <c r="AH260" s="126"/>
      <c r="AI260" s="126"/>
      <c r="AJ260" s="127"/>
    </row>
    <row r="261" spans="18:36" s="65" customFormat="1" ht="11.25">
      <c r="R261" s="128"/>
      <c r="S261" s="128"/>
      <c r="T261" s="128"/>
      <c r="U261" s="128"/>
      <c r="V261" s="128"/>
      <c r="W261" s="126"/>
      <c r="X261" s="126"/>
      <c r="Y261" s="126"/>
      <c r="Z261" s="126"/>
      <c r="AA261" s="126"/>
      <c r="AB261" s="126"/>
      <c r="AC261" s="126"/>
      <c r="AD261" s="126"/>
      <c r="AE261" s="126"/>
      <c r="AF261" s="126"/>
      <c r="AG261" s="126"/>
      <c r="AH261" s="126"/>
      <c r="AI261" s="126"/>
      <c r="AJ261" s="127"/>
    </row>
    <row r="262" spans="18:36" s="65" customFormat="1" ht="11.25">
      <c r="R262" s="128"/>
      <c r="S262" s="128"/>
      <c r="T262" s="128"/>
      <c r="U262" s="128"/>
      <c r="V262" s="128"/>
      <c r="W262" s="126"/>
      <c r="X262" s="126"/>
      <c r="Y262" s="126"/>
      <c r="Z262" s="126"/>
      <c r="AA262" s="126"/>
      <c r="AB262" s="126"/>
      <c r="AC262" s="126"/>
      <c r="AD262" s="126"/>
      <c r="AE262" s="126"/>
      <c r="AF262" s="126"/>
      <c r="AG262" s="126"/>
      <c r="AH262" s="126"/>
      <c r="AI262" s="126"/>
      <c r="AJ262" s="127"/>
    </row>
    <row r="263" spans="18:36" s="65" customFormat="1" ht="11.25">
      <c r="R263" s="128"/>
      <c r="S263" s="128"/>
      <c r="T263" s="128"/>
      <c r="U263" s="128"/>
      <c r="V263" s="128"/>
      <c r="W263" s="126"/>
      <c r="X263" s="126"/>
      <c r="Y263" s="126"/>
      <c r="Z263" s="126"/>
      <c r="AA263" s="126"/>
      <c r="AB263" s="126"/>
      <c r="AC263" s="126"/>
      <c r="AD263" s="126"/>
      <c r="AE263" s="126"/>
      <c r="AF263" s="126"/>
      <c r="AG263" s="126"/>
      <c r="AH263" s="126"/>
      <c r="AI263" s="126"/>
      <c r="AJ263" s="127"/>
    </row>
    <row r="264" spans="18:36" s="65" customFormat="1" ht="11.25">
      <c r="R264" s="128"/>
      <c r="S264" s="128"/>
      <c r="T264" s="128"/>
      <c r="U264" s="128"/>
      <c r="V264" s="128"/>
      <c r="W264" s="126"/>
      <c r="X264" s="126"/>
      <c r="Y264" s="126"/>
      <c r="Z264" s="126"/>
      <c r="AA264" s="126"/>
      <c r="AB264" s="126"/>
      <c r="AC264" s="126"/>
      <c r="AD264" s="126"/>
      <c r="AE264" s="126"/>
      <c r="AF264" s="126"/>
      <c r="AG264" s="126"/>
      <c r="AH264" s="126"/>
      <c r="AI264" s="126"/>
      <c r="AJ264" s="127"/>
    </row>
    <row r="265" spans="18:36" s="65" customFormat="1" ht="11.25">
      <c r="R265" s="128"/>
      <c r="S265" s="128"/>
      <c r="T265" s="128"/>
      <c r="U265" s="128"/>
      <c r="V265" s="128"/>
      <c r="W265" s="126"/>
      <c r="X265" s="126"/>
      <c r="Y265" s="126"/>
      <c r="Z265" s="126"/>
      <c r="AA265" s="126"/>
      <c r="AB265" s="126"/>
      <c r="AC265" s="126"/>
      <c r="AD265" s="126"/>
      <c r="AE265" s="126"/>
      <c r="AF265" s="126"/>
      <c r="AG265" s="126"/>
      <c r="AH265" s="126"/>
      <c r="AI265" s="126"/>
      <c r="AJ265" s="127"/>
    </row>
    <row r="266" spans="18:36" s="65" customFormat="1" ht="11.25">
      <c r="R266" s="128"/>
      <c r="S266" s="128"/>
      <c r="T266" s="128"/>
      <c r="U266" s="128"/>
      <c r="V266" s="128"/>
      <c r="W266" s="126"/>
      <c r="X266" s="126"/>
      <c r="Y266" s="126"/>
      <c r="Z266" s="126"/>
      <c r="AA266" s="126"/>
      <c r="AB266" s="126"/>
      <c r="AC266" s="126"/>
      <c r="AD266" s="126"/>
      <c r="AE266" s="126"/>
      <c r="AF266" s="126"/>
      <c r="AG266" s="126"/>
      <c r="AH266" s="126"/>
      <c r="AI266" s="126"/>
      <c r="AJ266" s="127"/>
    </row>
    <row r="267" spans="18:36" s="65" customFormat="1" ht="11.25">
      <c r="R267" s="128"/>
      <c r="S267" s="128"/>
      <c r="T267" s="128"/>
      <c r="U267" s="128"/>
      <c r="V267" s="128"/>
      <c r="W267" s="126"/>
      <c r="X267" s="126"/>
      <c r="Y267" s="126"/>
      <c r="Z267" s="126"/>
      <c r="AA267" s="126"/>
      <c r="AB267" s="126"/>
      <c r="AC267" s="126"/>
      <c r="AD267" s="126"/>
      <c r="AE267" s="126"/>
      <c r="AF267" s="126"/>
      <c r="AG267" s="126"/>
      <c r="AH267" s="126"/>
      <c r="AI267" s="126"/>
      <c r="AJ267" s="127"/>
    </row>
    <row r="268" spans="18:36" s="65" customFormat="1" ht="11.25">
      <c r="R268" s="128"/>
      <c r="S268" s="128"/>
      <c r="T268" s="128"/>
      <c r="U268" s="128"/>
      <c r="V268" s="128"/>
      <c r="W268" s="126"/>
      <c r="X268" s="126"/>
      <c r="Y268" s="126"/>
      <c r="Z268" s="126"/>
      <c r="AA268" s="126"/>
      <c r="AB268" s="126"/>
      <c r="AC268" s="126"/>
      <c r="AD268" s="126"/>
      <c r="AE268" s="126"/>
      <c r="AF268" s="126"/>
      <c r="AG268" s="126"/>
      <c r="AH268" s="126"/>
      <c r="AI268" s="126"/>
      <c r="AJ268" s="127"/>
    </row>
    <row r="269" spans="18:36" s="65" customFormat="1" ht="11.25">
      <c r="R269" s="128"/>
      <c r="S269" s="128"/>
      <c r="T269" s="128"/>
      <c r="U269" s="128"/>
      <c r="V269" s="128"/>
      <c r="W269" s="126"/>
      <c r="X269" s="126"/>
      <c r="Y269" s="126"/>
      <c r="Z269" s="126"/>
      <c r="AA269" s="126"/>
      <c r="AB269" s="126"/>
      <c r="AC269" s="126"/>
      <c r="AD269" s="126"/>
      <c r="AE269" s="126"/>
      <c r="AF269" s="126"/>
      <c r="AG269" s="126"/>
      <c r="AH269" s="126"/>
      <c r="AI269" s="126"/>
      <c r="AJ269" s="127"/>
    </row>
    <row r="270" spans="18:36" s="65" customFormat="1" ht="11.25">
      <c r="R270" s="128"/>
      <c r="S270" s="128"/>
      <c r="T270" s="128"/>
      <c r="U270" s="128"/>
      <c r="V270" s="128"/>
      <c r="W270" s="126"/>
      <c r="X270" s="126"/>
      <c r="Y270" s="126"/>
      <c r="Z270" s="126"/>
      <c r="AA270" s="126"/>
      <c r="AB270" s="126"/>
      <c r="AC270" s="126"/>
      <c r="AD270" s="126"/>
      <c r="AE270" s="126"/>
      <c r="AF270" s="126"/>
      <c r="AG270" s="126"/>
      <c r="AH270" s="126"/>
      <c r="AI270" s="126"/>
      <c r="AJ270" s="127"/>
    </row>
    <row r="271" spans="18:36" s="65" customFormat="1" ht="11.25">
      <c r="R271" s="128"/>
      <c r="S271" s="128"/>
      <c r="T271" s="128"/>
      <c r="U271" s="128"/>
      <c r="V271" s="128"/>
      <c r="W271" s="126"/>
      <c r="X271" s="126"/>
      <c r="Y271" s="126"/>
      <c r="Z271" s="126"/>
      <c r="AA271" s="126"/>
      <c r="AB271" s="126"/>
      <c r="AC271" s="126"/>
      <c r="AD271" s="126"/>
      <c r="AE271" s="126"/>
      <c r="AF271" s="126"/>
      <c r="AG271" s="126"/>
      <c r="AH271" s="126"/>
      <c r="AI271" s="126"/>
      <c r="AJ271" s="127"/>
    </row>
    <row r="272" spans="18:36" s="65" customFormat="1" ht="11.25">
      <c r="R272" s="128"/>
      <c r="S272" s="128"/>
      <c r="T272" s="128"/>
      <c r="U272" s="128"/>
      <c r="V272" s="128"/>
      <c r="W272" s="126"/>
      <c r="X272" s="126"/>
      <c r="Y272" s="126"/>
      <c r="Z272" s="126"/>
      <c r="AA272" s="126"/>
      <c r="AB272" s="126"/>
      <c r="AC272" s="126"/>
      <c r="AD272" s="126"/>
      <c r="AE272" s="126"/>
      <c r="AF272" s="126"/>
      <c r="AG272" s="126"/>
      <c r="AH272" s="126"/>
      <c r="AI272" s="126"/>
      <c r="AJ272" s="127"/>
    </row>
    <row r="273" spans="18:36" s="65" customFormat="1" ht="11.25">
      <c r="R273" s="128"/>
      <c r="S273" s="128"/>
      <c r="T273" s="128"/>
      <c r="U273" s="128"/>
      <c r="V273" s="128"/>
      <c r="W273" s="126"/>
      <c r="X273" s="126"/>
      <c r="Y273" s="126"/>
      <c r="Z273" s="126"/>
      <c r="AA273" s="126"/>
      <c r="AB273" s="126"/>
      <c r="AC273" s="126"/>
      <c r="AD273" s="126"/>
      <c r="AE273" s="126"/>
      <c r="AF273" s="126"/>
      <c r="AG273" s="126"/>
      <c r="AH273" s="126"/>
      <c r="AI273" s="126"/>
      <c r="AJ273" s="127"/>
    </row>
    <row r="274" spans="18:36" s="65" customFormat="1" ht="11.25">
      <c r="R274" s="128"/>
      <c r="S274" s="128"/>
      <c r="T274" s="128"/>
      <c r="U274" s="128"/>
      <c r="V274" s="128"/>
      <c r="W274" s="126"/>
      <c r="X274" s="126"/>
      <c r="Y274" s="126"/>
      <c r="Z274" s="126"/>
      <c r="AA274" s="126"/>
      <c r="AB274" s="126"/>
      <c r="AC274" s="126"/>
      <c r="AD274" s="126"/>
      <c r="AE274" s="126"/>
      <c r="AF274" s="126"/>
      <c r="AG274" s="126"/>
      <c r="AH274" s="126"/>
      <c r="AI274" s="126"/>
      <c r="AJ274" s="127"/>
    </row>
    <row r="275" spans="18:36" s="65" customFormat="1" ht="11.25">
      <c r="R275" s="128"/>
      <c r="S275" s="128"/>
      <c r="T275" s="128"/>
      <c r="U275" s="128"/>
      <c r="V275" s="128"/>
      <c r="W275" s="126"/>
      <c r="X275" s="126"/>
      <c r="Y275" s="126"/>
      <c r="Z275" s="126"/>
      <c r="AA275" s="126"/>
      <c r="AB275" s="126"/>
      <c r="AC275" s="126"/>
      <c r="AD275" s="126"/>
      <c r="AE275" s="126"/>
      <c r="AF275" s="126"/>
      <c r="AG275" s="126"/>
      <c r="AH275" s="126"/>
      <c r="AI275" s="126"/>
      <c r="AJ275" s="127"/>
    </row>
    <row r="276" spans="18:36" s="65" customFormat="1" ht="11.25">
      <c r="R276" s="128"/>
      <c r="S276" s="128"/>
      <c r="T276" s="128"/>
      <c r="U276" s="128"/>
      <c r="V276" s="128"/>
      <c r="W276" s="126"/>
      <c r="X276" s="126"/>
      <c r="Y276" s="126"/>
      <c r="Z276" s="126"/>
      <c r="AA276" s="126"/>
      <c r="AB276" s="126"/>
      <c r="AC276" s="126"/>
      <c r="AD276" s="126"/>
      <c r="AE276" s="126"/>
      <c r="AF276" s="126"/>
      <c r="AG276" s="126"/>
      <c r="AH276" s="126"/>
      <c r="AI276" s="126"/>
      <c r="AJ276" s="127"/>
    </row>
    <row r="277" spans="18:36" s="65" customFormat="1" ht="11.25">
      <c r="R277" s="128"/>
      <c r="S277" s="128"/>
      <c r="T277" s="128"/>
      <c r="U277" s="128"/>
      <c r="V277" s="128"/>
      <c r="W277" s="126"/>
      <c r="X277" s="126"/>
      <c r="Y277" s="126"/>
      <c r="Z277" s="126"/>
      <c r="AA277" s="126"/>
      <c r="AB277" s="126"/>
      <c r="AC277" s="126"/>
      <c r="AD277" s="126"/>
      <c r="AE277" s="126"/>
      <c r="AF277" s="126"/>
      <c r="AG277" s="126"/>
      <c r="AH277" s="126"/>
      <c r="AI277" s="126"/>
      <c r="AJ277" s="127"/>
    </row>
    <row r="278" spans="18:36" s="65" customFormat="1" ht="11.25">
      <c r="R278" s="128"/>
      <c r="S278" s="128"/>
      <c r="T278" s="128"/>
      <c r="U278" s="128"/>
      <c r="V278" s="128"/>
      <c r="W278" s="126"/>
      <c r="X278" s="126"/>
      <c r="Y278" s="126"/>
      <c r="Z278" s="126"/>
      <c r="AA278" s="126"/>
      <c r="AB278" s="126"/>
      <c r="AC278" s="126"/>
      <c r="AD278" s="126"/>
      <c r="AE278" s="126"/>
      <c r="AF278" s="126"/>
      <c r="AG278" s="126"/>
      <c r="AH278" s="126"/>
      <c r="AI278" s="126"/>
      <c r="AJ278" s="127"/>
    </row>
    <row r="279" spans="18:36" s="65" customFormat="1" ht="11.25">
      <c r="R279" s="128"/>
      <c r="S279" s="128"/>
      <c r="T279" s="128"/>
      <c r="U279" s="128"/>
      <c r="V279" s="128"/>
      <c r="W279" s="126"/>
      <c r="X279" s="126"/>
      <c r="Y279" s="126"/>
      <c r="Z279" s="126"/>
      <c r="AA279" s="126"/>
      <c r="AB279" s="126"/>
      <c r="AC279" s="126"/>
      <c r="AD279" s="126"/>
      <c r="AE279" s="126"/>
      <c r="AF279" s="126"/>
      <c r="AG279" s="126"/>
      <c r="AH279" s="126"/>
      <c r="AI279" s="126"/>
      <c r="AJ279" s="127"/>
    </row>
    <row r="280" spans="18:36" s="65" customFormat="1" ht="11.25">
      <c r="R280" s="128"/>
      <c r="S280" s="128"/>
      <c r="T280" s="128"/>
      <c r="U280" s="128"/>
      <c r="V280" s="128"/>
      <c r="W280" s="126"/>
      <c r="X280" s="126"/>
      <c r="Y280" s="126"/>
      <c r="Z280" s="126"/>
      <c r="AA280" s="126"/>
      <c r="AB280" s="126"/>
      <c r="AC280" s="126"/>
      <c r="AD280" s="126"/>
      <c r="AE280" s="126"/>
      <c r="AF280" s="126"/>
      <c r="AG280" s="126"/>
      <c r="AH280" s="126"/>
      <c r="AI280" s="126"/>
      <c r="AJ280" s="127"/>
    </row>
    <row r="281" spans="18:36" s="65" customFormat="1" ht="11.25">
      <c r="R281" s="128"/>
      <c r="S281" s="128"/>
      <c r="T281" s="128"/>
      <c r="U281" s="128"/>
      <c r="V281" s="128"/>
      <c r="W281" s="126"/>
      <c r="X281" s="126"/>
      <c r="Y281" s="126"/>
      <c r="Z281" s="126"/>
      <c r="AA281" s="126"/>
      <c r="AB281" s="126"/>
      <c r="AC281" s="126"/>
      <c r="AD281" s="126"/>
      <c r="AE281" s="126"/>
      <c r="AF281" s="126"/>
      <c r="AG281" s="126"/>
      <c r="AH281" s="126"/>
      <c r="AI281" s="126"/>
      <c r="AJ281" s="127"/>
    </row>
    <row r="282" spans="18:36" s="65" customFormat="1" ht="11.25">
      <c r="R282" s="128"/>
      <c r="S282" s="128"/>
      <c r="T282" s="128"/>
      <c r="U282" s="128"/>
      <c r="V282" s="128"/>
      <c r="W282" s="126"/>
      <c r="X282" s="126"/>
      <c r="Y282" s="126"/>
      <c r="Z282" s="126"/>
      <c r="AA282" s="126"/>
      <c r="AB282" s="126"/>
      <c r="AC282" s="126"/>
      <c r="AD282" s="126"/>
      <c r="AE282" s="126"/>
      <c r="AF282" s="126"/>
      <c r="AG282" s="126"/>
      <c r="AH282" s="126"/>
      <c r="AI282" s="126"/>
      <c r="AJ282" s="127"/>
    </row>
    <row r="283" spans="18:36" s="65" customFormat="1" ht="11.25">
      <c r="R283" s="128"/>
      <c r="S283" s="128"/>
      <c r="T283" s="128"/>
      <c r="U283" s="128"/>
      <c r="V283" s="128"/>
      <c r="W283" s="126"/>
      <c r="X283" s="126"/>
      <c r="Y283" s="126"/>
      <c r="Z283" s="126"/>
      <c r="AA283" s="126"/>
      <c r="AB283" s="126"/>
      <c r="AC283" s="126"/>
      <c r="AD283" s="126"/>
      <c r="AE283" s="126"/>
      <c r="AF283" s="126"/>
      <c r="AG283" s="126"/>
      <c r="AH283" s="126"/>
      <c r="AI283" s="126"/>
      <c r="AJ283" s="127"/>
    </row>
    <row r="284" spans="18:36" s="65" customFormat="1" ht="11.25">
      <c r="R284" s="128"/>
      <c r="S284" s="128"/>
      <c r="T284" s="128"/>
      <c r="U284" s="128"/>
      <c r="V284" s="128"/>
      <c r="W284" s="126"/>
      <c r="X284" s="126"/>
      <c r="Y284" s="126"/>
      <c r="Z284" s="126"/>
      <c r="AA284" s="126"/>
      <c r="AB284" s="126"/>
      <c r="AC284" s="126"/>
      <c r="AD284" s="126"/>
      <c r="AE284" s="126"/>
      <c r="AF284" s="126"/>
      <c r="AG284" s="126"/>
      <c r="AH284" s="126"/>
      <c r="AI284" s="126"/>
      <c r="AJ284" s="127"/>
    </row>
    <row r="285" spans="18:36" s="65" customFormat="1" ht="11.25">
      <c r="R285" s="128"/>
      <c r="S285" s="128"/>
      <c r="T285" s="128"/>
      <c r="U285" s="128"/>
      <c r="V285" s="128"/>
      <c r="W285" s="126"/>
      <c r="X285" s="126"/>
      <c r="Y285" s="126"/>
      <c r="Z285" s="126"/>
      <c r="AA285" s="126"/>
      <c r="AB285" s="126"/>
      <c r="AC285" s="126"/>
      <c r="AD285" s="126"/>
      <c r="AE285" s="126"/>
      <c r="AF285" s="126"/>
      <c r="AG285" s="126"/>
      <c r="AH285" s="126"/>
      <c r="AI285" s="126"/>
      <c r="AJ285" s="127"/>
    </row>
    <row r="286" spans="18:36" s="65" customFormat="1" ht="11.25">
      <c r="R286" s="128"/>
      <c r="S286" s="128"/>
      <c r="T286" s="128"/>
      <c r="U286" s="128"/>
      <c r="V286" s="128"/>
      <c r="W286" s="126"/>
      <c r="X286" s="126"/>
      <c r="Y286" s="126"/>
      <c r="Z286" s="126"/>
      <c r="AA286" s="126"/>
      <c r="AB286" s="126"/>
      <c r="AC286" s="126"/>
      <c r="AD286" s="126"/>
      <c r="AE286" s="126"/>
      <c r="AF286" s="126"/>
      <c r="AG286" s="126"/>
      <c r="AH286" s="126"/>
      <c r="AI286" s="126"/>
      <c r="AJ286" s="127"/>
    </row>
    <row r="287" spans="18:36" s="65" customFormat="1" ht="11.25">
      <c r="R287" s="128"/>
      <c r="S287" s="128"/>
      <c r="T287" s="128"/>
      <c r="U287" s="128"/>
      <c r="V287" s="128"/>
      <c r="W287" s="126"/>
      <c r="X287" s="126"/>
      <c r="Y287" s="126"/>
      <c r="Z287" s="126"/>
      <c r="AA287" s="126"/>
      <c r="AB287" s="126"/>
      <c r="AC287" s="126"/>
      <c r="AD287" s="126"/>
      <c r="AE287" s="126"/>
      <c r="AF287" s="126"/>
      <c r="AG287" s="126"/>
      <c r="AH287" s="126"/>
      <c r="AI287" s="126"/>
      <c r="AJ287" s="127"/>
    </row>
    <row r="288" spans="18:36" s="65" customFormat="1" ht="11.25">
      <c r="R288" s="128"/>
      <c r="S288" s="128"/>
      <c r="T288" s="128"/>
      <c r="U288" s="128"/>
      <c r="V288" s="128"/>
      <c r="W288" s="126"/>
      <c r="X288" s="126"/>
      <c r="Y288" s="126"/>
      <c r="Z288" s="126"/>
      <c r="AA288" s="126"/>
      <c r="AB288" s="126"/>
      <c r="AC288" s="126"/>
      <c r="AD288" s="126"/>
      <c r="AE288" s="126"/>
      <c r="AF288" s="126"/>
      <c r="AG288" s="126"/>
      <c r="AH288" s="126"/>
      <c r="AI288" s="126"/>
      <c r="AJ288" s="127"/>
    </row>
    <row r="289" spans="18:36" s="65" customFormat="1" ht="11.25">
      <c r="R289" s="128"/>
      <c r="S289" s="128"/>
      <c r="T289" s="128"/>
      <c r="U289" s="128"/>
      <c r="V289" s="128"/>
      <c r="W289" s="126"/>
      <c r="X289" s="126"/>
      <c r="Y289" s="126"/>
      <c r="Z289" s="126"/>
      <c r="AA289" s="126"/>
      <c r="AB289" s="126"/>
      <c r="AC289" s="126"/>
      <c r="AD289" s="126"/>
      <c r="AE289" s="126"/>
      <c r="AF289" s="126"/>
      <c r="AG289" s="126"/>
      <c r="AH289" s="126"/>
      <c r="AI289" s="126"/>
      <c r="AJ289" s="127"/>
    </row>
    <row r="290" spans="18:36" s="65" customFormat="1" ht="11.25">
      <c r="R290" s="128"/>
      <c r="S290" s="128"/>
      <c r="T290" s="128"/>
      <c r="U290" s="128"/>
      <c r="V290" s="128"/>
      <c r="W290" s="126"/>
      <c r="X290" s="126"/>
      <c r="Y290" s="126"/>
      <c r="Z290" s="126"/>
      <c r="AA290" s="126"/>
      <c r="AB290" s="126"/>
      <c r="AC290" s="126"/>
      <c r="AD290" s="126"/>
      <c r="AE290" s="126"/>
      <c r="AF290" s="126"/>
      <c r="AG290" s="126"/>
      <c r="AH290" s="126"/>
      <c r="AI290" s="126"/>
      <c r="AJ290" s="127"/>
    </row>
    <row r="291" spans="18:36" s="65" customFormat="1" ht="11.25">
      <c r="R291" s="128"/>
      <c r="S291" s="128"/>
      <c r="T291" s="128"/>
      <c r="U291" s="128"/>
      <c r="V291" s="128"/>
      <c r="W291" s="126"/>
      <c r="X291" s="126"/>
      <c r="Y291" s="126"/>
      <c r="Z291" s="126"/>
      <c r="AA291" s="126"/>
      <c r="AB291" s="126"/>
      <c r="AC291" s="126"/>
      <c r="AD291" s="126"/>
      <c r="AE291" s="126"/>
      <c r="AF291" s="126"/>
      <c r="AG291" s="126"/>
      <c r="AH291" s="126"/>
      <c r="AI291" s="126"/>
      <c r="AJ291" s="127"/>
    </row>
    <row r="292" spans="18:36" s="65" customFormat="1" ht="11.25">
      <c r="R292" s="128"/>
      <c r="S292" s="128"/>
      <c r="T292" s="128"/>
      <c r="U292" s="128"/>
      <c r="V292" s="128"/>
      <c r="W292" s="126"/>
      <c r="X292" s="126"/>
      <c r="Y292" s="126"/>
      <c r="Z292" s="126"/>
      <c r="AA292" s="126"/>
      <c r="AB292" s="126"/>
      <c r="AC292" s="126"/>
      <c r="AD292" s="126"/>
      <c r="AE292" s="126"/>
      <c r="AF292" s="126"/>
      <c r="AG292" s="126"/>
      <c r="AH292" s="126"/>
      <c r="AI292" s="126"/>
      <c r="AJ292" s="127"/>
    </row>
    <row r="293" spans="18:36" s="65" customFormat="1" ht="11.25">
      <c r="R293" s="128"/>
      <c r="S293" s="128"/>
      <c r="T293" s="128"/>
      <c r="U293" s="128"/>
      <c r="V293" s="128"/>
      <c r="W293" s="126"/>
      <c r="X293" s="126"/>
      <c r="Y293" s="126"/>
      <c r="Z293" s="126"/>
      <c r="AA293" s="126"/>
      <c r="AB293" s="126"/>
      <c r="AC293" s="126"/>
      <c r="AD293" s="126"/>
      <c r="AE293" s="126"/>
      <c r="AF293" s="126"/>
      <c r="AG293" s="126"/>
      <c r="AH293" s="126"/>
      <c r="AI293" s="126"/>
      <c r="AJ293" s="127"/>
    </row>
    <row r="294" spans="18:36" s="65" customFormat="1" ht="11.25">
      <c r="R294" s="128"/>
      <c r="S294" s="128"/>
      <c r="T294" s="128"/>
      <c r="U294" s="128"/>
      <c r="V294" s="128"/>
      <c r="W294" s="126"/>
      <c r="X294" s="126"/>
      <c r="Y294" s="126"/>
      <c r="Z294" s="126"/>
      <c r="AA294" s="126"/>
      <c r="AB294" s="126"/>
      <c r="AC294" s="126"/>
      <c r="AD294" s="126"/>
      <c r="AE294" s="126"/>
      <c r="AF294" s="126"/>
      <c r="AG294" s="126"/>
      <c r="AH294" s="126"/>
      <c r="AI294" s="126"/>
      <c r="AJ294" s="127"/>
    </row>
    <row r="295" spans="18:36" s="65" customFormat="1" ht="11.25">
      <c r="R295" s="128"/>
      <c r="S295" s="128"/>
      <c r="T295" s="128"/>
      <c r="U295" s="128"/>
      <c r="V295" s="128"/>
      <c r="W295" s="126"/>
      <c r="X295" s="126"/>
      <c r="Y295" s="126"/>
      <c r="Z295" s="126"/>
      <c r="AA295" s="126"/>
      <c r="AB295" s="126"/>
      <c r="AC295" s="126"/>
      <c r="AD295" s="126"/>
      <c r="AE295" s="126"/>
      <c r="AF295" s="126"/>
      <c r="AG295" s="126"/>
      <c r="AH295" s="126"/>
      <c r="AI295" s="126"/>
      <c r="AJ295" s="127"/>
    </row>
    <row r="296" spans="18:36" s="65" customFormat="1" ht="11.25">
      <c r="R296" s="128"/>
      <c r="S296" s="128"/>
      <c r="T296" s="128"/>
      <c r="U296" s="128"/>
      <c r="V296" s="128"/>
      <c r="W296" s="126"/>
      <c r="X296" s="126"/>
      <c r="Y296" s="126"/>
      <c r="Z296" s="126"/>
      <c r="AA296" s="126"/>
      <c r="AB296" s="126"/>
      <c r="AC296" s="126"/>
      <c r="AD296" s="126"/>
      <c r="AE296" s="126"/>
      <c r="AF296" s="126"/>
      <c r="AG296" s="126"/>
      <c r="AH296" s="126"/>
      <c r="AI296" s="126"/>
      <c r="AJ296" s="127"/>
    </row>
    <row r="297" spans="18:36" s="65" customFormat="1" ht="11.25">
      <c r="R297" s="128"/>
      <c r="S297" s="128"/>
      <c r="T297" s="128"/>
      <c r="U297" s="128"/>
      <c r="V297" s="128"/>
      <c r="W297" s="126"/>
      <c r="X297" s="126"/>
      <c r="Y297" s="126"/>
      <c r="Z297" s="126"/>
      <c r="AA297" s="126"/>
      <c r="AB297" s="126"/>
      <c r="AC297" s="126"/>
      <c r="AD297" s="126"/>
      <c r="AE297" s="126"/>
      <c r="AF297" s="126"/>
      <c r="AG297" s="126"/>
      <c r="AH297" s="126"/>
      <c r="AI297" s="126"/>
      <c r="AJ297" s="127"/>
    </row>
    <row r="298" spans="18:36" s="65" customFormat="1" ht="11.25">
      <c r="R298" s="128"/>
      <c r="S298" s="128"/>
      <c r="T298" s="128"/>
      <c r="U298" s="128"/>
      <c r="V298" s="128"/>
      <c r="W298" s="126"/>
      <c r="X298" s="126"/>
      <c r="Y298" s="126"/>
      <c r="Z298" s="126"/>
      <c r="AA298" s="126"/>
      <c r="AB298" s="126"/>
      <c r="AC298" s="126"/>
      <c r="AD298" s="126"/>
      <c r="AE298" s="126"/>
      <c r="AF298" s="126"/>
      <c r="AG298" s="126"/>
      <c r="AH298" s="126"/>
      <c r="AI298" s="126"/>
      <c r="AJ298" s="127"/>
    </row>
    <row r="299" spans="18:36" s="65" customFormat="1" ht="11.25">
      <c r="R299" s="128"/>
      <c r="S299" s="128"/>
      <c r="T299" s="128"/>
      <c r="U299" s="128"/>
      <c r="V299" s="128"/>
      <c r="W299" s="126"/>
      <c r="X299" s="126"/>
      <c r="Y299" s="126"/>
      <c r="Z299" s="126"/>
      <c r="AA299" s="126"/>
      <c r="AB299" s="126"/>
      <c r="AC299" s="126"/>
      <c r="AD299" s="126"/>
      <c r="AE299" s="126"/>
      <c r="AF299" s="126"/>
      <c r="AG299" s="126"/>
      <c r="AH299" s="126"/>
      <c r="AI299" s="126"/>
      <c r="AJ299" s="127"/>
    </row>
    <row r="300" spans="18:36" s="65" customFormat="1" ht="11.25">
      <c r="R300" s="128"/>
      <c r="S300" s="128"/>
      <c r="T300" s="128"/>
      <c r="U300" s="128"/>
      <c r="V300" s="128"/>
      <c r="W300" s="126"/>
      <c r="X300" s="126"/>
      <c r="Y300" s="126"/>
      <c r="Z300" s="126"/>
      <c r="AA300" s="126"/>
      <c r="AB300" s="126"/>
      <c r="AC300" s="126"/>
      <c r="AD300" s="126"/>
      <c r="AE300" s="126"/>
      <c r="AF300" s="126"/>
      <c r="AG300" s="126"/>
      <c r="AH300" s="126"/>
      <c r="AI300" s="126"/>
      <c r="AJ300" s="127"/>
    </row>
    <row r="301" spans="18:36" s="65" customFormat="1" ht="11.25">
      <c r="R301" s="128"/>
      <c r="S301" s="128"/>
      <c r="T301" s="128"/>
      <c r="U301" s="128"/>
      <c r="V301" s="128"/>
      <c r="W301" s="126"/>
      <c r="X301" s="126"/>
      <c r="Y301" s="126"/>
      <c r="Z301" s="126"/>
      <c r="AA301" s="126"/>
      <c r="AB301" s="126"/>
      <c r="AC301" s="126"/>
      <c r="AD301" s="126"/>
      <c r="AE301" s="126"/>
      <c r="AF301" s="126"/>
      <c r="AG301" s="126"/>
      <c r="AH301" s="126"/>
      <c r="AI301" s="126"/>
      <c r="AJ301" s="127"/>
    </row>
    <row r="302" spans="18:36" s="65" customFormat="1" ht="11.25">
      <c r="R302" s="128"/>
      <c r="S302" s="128"/>
      <c r="T302" s="128"/>
      <c r="U302" s="128"/>
      <c r="V302" s="128"/>
      <c r="W302" s="126"/>
      <c r="X302" s="126"/>
      <c r="Y302" s="126"/>
      <c r="Z302" s="126"/>
      <c r="AA302" s="126"/>
      <c r="AB302" s="126"/>
      <c r="AC302" s="126"/>
      <c r="AD302" s="126"/>
      <c r="AE302" s="126"/>
      <c r="AF302" s="126"/>
      <c r="AG302" s="126"/>
      <c r="AH302" s="126"/>
      <c r="AI302" s="126"/>
      <c r="AJ302" s="127"/>
    </row>
    <row r="303" spans="18:36" s="65" customFormat="1" ht="11.25">
      <c r="R303" s="128"/>
      <c r="S303" s="128"/>
      <c r="T303" s="128"/>
      <c r="U303" s="128"/>
      <c r="V303" s="128"/>
      <c r="W303" s="126"/>
      <c r="X303" s="126"/>
      <c r="Y303" s="126"/>
      <c r="Z303" s="126"/>
      <c r="AA303" s="126"/>
      <c r="AB303" s="126"/>
      <c r="AC303" s="126"/>
      <c r="AD303" s="126"/>
      <c r="AE303" s="126"/>
      <c r="AF303" s="126"/>
      <c r="AG303" s="126"/>
      <c r="AH303" s="126"/>
      <c r="AI303" s="126"/>
      <c r="AJ303" s="127"/>
    </row>
    <row r="304" spans="18:36" s="65" customFormat="1" ht="11.25">
      <c r="R304" s="128"/>
      <c r="S304" s="128"/>
      <c r="T304" s="128"/>
      <c r="U304" s="128"/>
      <c r="V304" s="128"/>
      <c r="W304" s="126"/>
      <c r="X304" s="126"/>
      <c r="Y304" s="126"/>
      <c r="Z304" s="126"/>
      <c r="AA304" s="126"/>
      <c r="AB304" s="126"/>
      <c r="AC304" s="126"/>
      <c r="AD304" s="126"/>
      <c r="AE304" s="126"/>
      <c r="AF304" s="126"/>
      <c r="AG304" s="126"/>
      <c r="AH304" s="126"/>
      <c r="AI304" s="126"/>
      <c r="AJ304" s="127"/>
    </row>
    <row r="305" spans="18:36" s="65" customFormat="1" ht="11.25">
      <c r="R305" s="128"/>
      <c r="S305" s="128"/>
      <c r="T305" s="128"/>
      <c r="U305" s="128"/>
      <c r="V305" s="128"/>
      <c r="W305" s="126"/>
      <c r="X305" s="126"/>
      <c r="Y305" s="126"/>
      <c r="Z305" s="126"/>
      <c r="AA305" s="126"/>
      <c r="AB305" s="126"/>
      <c r="AC305" s="126"/>
      <c r="AD305" s="126"/>
      <c r="AE305" s="126"/>
      <c r="AF305" s="126"/>
      <c r="AG305" s="126"/>
      <c r="AH305" s="126"/>
      <c r="AI305" s="126"/>
      <c r="AJ305" s="127"/>
    </row>
    <row r="306" spans="18:36" s="65" customFormat="1" ht="11.25">
      <c r="R306" s="128"/>
      <c r="S306" s="128"/>
      <c r="T306" s="128"/>
      <c r="U306" s="128"/>
      <c r="V306" s="128"/>
      <c r="W306" s="126"/>
      <c r="X306" s="126"/>
      <c r="Y306" s="126"/>
      <c r="Z306" s="126"/>
      <c r="AA306" s="126"/>
      <c r="AB306" s="126"/>
      <c r="AC306" s="126"/>
      <c r="AD306" s="126"/>
      <c r="AE306" s="126"/>
      <c r="AF306" s="126"/>
      <c r="AG306" s="126"/>
      <c r="AH306" s="126"/>
      <c r="AI306" s="126"/>
      <c r="AJ306" s="127"/>
    </row>
    <row r="307" spans="18:36" s="65" customFormat="1" ht="11.25">
      <c r="R307" s="128"/>
      <c r="S307" s="128"/>
      <c r="T307" s="128"/>
      <c r="U307" s="128"/>
      <c r="V307" s="128"/>
      <c r="W307" s="126"/>
      <c r="X307" s="126"/>
      <c r="Y307" s="126"/>
      <c r="Z307" s="126"/>
      <c r="AA307" s="126"/>
      <c r="AB307" s="126"/>
      <c r="AC307" s="126"/>
      <c r="AD307" s="126"/>
      <c r="AE307" s="126"/>
      <c r="AF307" s="126"/>
      <c r="AG307" s="126"/>
      <c r="AH307" s="126"/>
      <c r="AI307" s="126"/>
      <c r="AJ307" s="127"/>
    </row>
    <row r="308" spans="18:36" s="65" customFormat="1" ht="11.25">
      <c r="R308" s="128"/>
      <c r="S308" s="128"/>
      <c r="T308" s="128"/>
      <c r="U308" s="128"/>
      <c r="V308" s="128"/>
      <c r="W308" s="126"/>
      <c r="X308" s="126"/>
      <c r="Y308" s="126"/>
      <c r="Z308" s="126"/>
      <c r="AA308" s="126"/>
      <c r="AB308" s="126"/>
      <c r="AC308" s="126"/>
      <c r="AD308" s="126"/>
      <c r="AE308" s="126"/>
      <c r="AF308" s="126"/>
      <c r="AG308" s="126"/>
      <c r="AH308" s="126"/>
      <c r="AI308" s="126"/>
      <c r="AJ308" s="127"/>
    </row>
    <row r="309" spans="18:36" s="65" customFormat="1" ht="11.25">
      <c r="R309" s="128"/>
      <c r="S309" s="128"/>
      <c r="T309" s="128"/>
      <c r="U309" s="128"/>
      <c r="V309" s="128"/>
      <c r="W309" s="126"/>
      <c r="X309" s="126"/>
      <c r="Y309" s="126"/>
      <c r="Z309" s="126"/>
      <c r="AA309" s="126"/>
      <c r="AB309" s="126"/>
      <c r="AC309" s="126"/>
      <c r="AD309" s="126"/>
      <c r="AE309" s="126"/>
      <c r="AF309" s="126"/>
      <c r="AG309" s="126"/>
      <c r="AH309" s="126"/>
      <c r="AI309" s="126"/>
      <c r="AJ309" s="127"/>
    </row>
    <row r="310" spans="18:36" s="65" customFormat="1" ht="11.25">
      <c r="R310" s="128"/>
      <c r="S310" s="128"/>
      <c r="T310" s="128"/>
      <c r="U310" s="128"/>
      <c r="V310" s="128"/>
      <c r="W310" s="126"/>
      <c r="X310" s="126"/>
      <c r="Y310" s="126"/>
      <c r="Z310" s="126"/>
      <c r="AA310" s="126"/>
      <c r="AB310" s="126"/>
      <c r="AC310" s="126"/>
      <c r="AD310" s="126"/>
      <c r="AE310" s="126"/>
      <c r="AF310" s="126"/>
      <c r="AG310" s="126"/>
      <c r="AH310" s="126"/>
      <c r="AI310" s="126"/>
      <c r="AJ310" s="127"/>
    </row>
    <row r="311" spans="18:36" s="65" customFormat="1" ht="11.25">
      <c r="R311" s="128"/>
      <c r="S311" s="128"/>
      <c r="T311" s="128"/>
      <c r="U311" s="128"/>
      <c r="V311" s="128"/>
      <c r="W311" s="126"/>
      <c r="X311" s="126"/>
      <c r="Y311" s="126"/>
      <c r="Z311" s="126"/>
      <c r="AA311" s="126"/>
      <c r="AB311" s="126"/>
      <c r="AC311" s="126"/>
      <c r="AD311" s="126"/>
      <c r="AE311" s="126"/>
      <c r="AF311" s="126"/>
      <c r="AG311" s="126"/>
      <c r="AH311" s="126"/>
      <c r="AI311" s="126"/>
      <c r="AJ311" s="127"/>
    </row>
    <row r="312" spans="18:36" s="65" customFormat="1" ht="11.25">
      <c r="R312" s="128"/>
      <c r="S312" s="128"/>
      <c r="T312" s="128"/>
      <c r="U312" s="128"/>
      <c r="V312" s="128"/>
      <c r="W312" s="126"/>
      <c r="X312" s="126"/>
      <c r="Y312" s="126"/>
      <c r="Z312" s="126"/>
      <c r="AA312" s="126"/>
      <c r="AB312" s="126"/>
      <c r="AC312" s="126"/>
      <c r="AD312" s="126"/>
      <c r="AE312" s="126"/>
      <c r="AF312" s="126"/>
      <c r="AG312" s="126"/>
      <c r="AH312" s="126"/>
      <c r="AI312" s="126"/>
      <c r="AJ312" s="127"/>
    </row>
    <row r="313" spans="18:36" s="65" customFormat="1" ht="11.25">
      <c r="R313" s="128"/>
      <c r="S313" s="128"/>
      <c r="T313" s="128"/>
      <c r="U313" s="128"/>
      <c r="V313" s="128"/>
      <c r="W313" s="126"/>
      <c r="X313" s="126"/>
      <c r="Y313" s="126"/>
      <c r="Z313" s="126"/>
      <c r="AA313" s="126"/>
      <c r="AB313" s="126"/>
      <c r="AC313" s="126"/>
      <c r="AD313" s="126"/>
      <c r="AE313" s="126"/>
      <c r="AF313" s="126"/>
      <c r="AG313" s="126"/>
      <c r="AH313" s="126"/>
      <c r="AI313" s="126"/>
      <c r="AJ313" s="127"/>
    </row>
    <row r="314" spans="18:36" s="65" customFormat="1" ht="11.25">
      <c r="R314" s="128"/>
      <c r="S314" s="128"/>
      <c r="T314" s="128"/>
      <c r="U314" s="128"/>
      <c r="V314" s="128"/>
      <c r="W314" s="126"/>
      <c r="X314" s="126"/>
      <c r="Y314" s="126"/>
      <c r="Z314" s="126"/>
      <c r="AA314" s="126"/>
      <c r="AB314" s="126"/>
      <c r="AC314" s="126"/>
      <c r="AD314" s="126"/>
      <c r="AE314" s="126"/>
      <c r="AF314" s="126"/>
      <c r="AG314" s="126"/>
      <c r="AH314" s="126"/>
      <c r="AI314" s="126"/>
      <c r="AJ314" s="127"/>
    </row>
    <row r="315" spans="18:36" s="65" customFormat="1" ht="11.25">
      <c r="R315" s="128"/>
      <c r="S315" s="128"/>
      <c r="T315" s="128"/>
      <c r="U315" s="128"/>
      <c r="V315" s="128"/>
      <c r="W315" s="126"/>
      <c r="X315" s="126"/>
      <c r="Y315" s="126"/>
      <c r="Z315" s="126"/>
      <c r="AA315" s="126"/>
      <c r="AB315" s="126"/>
      <c r="AC315" s="126"/>
      <c r="AD315" s="126"/>
      <c r="AE315" s="126"/>
      <c r="AF315" s="126"/>
      <c r="AG315" s="126"/>
      <c r="AH315" s="126"/>
      <c r="AI315" s="126"/>
      <c r="AJ315" s="127"/>
    </row>
    <row r="316" spans="18:36" s="65" customFormat="1" ht="11.25">
      <c r="R316" s="128"/>
      <c r="S316" s="128"/>
      <c r="T316" s="128"/>
      <c r="U316" s="128"/>
      <c r="V316" s="128"/>
      <c r="W316" s="126"/>
      <c r="X316" s="126"/>
      <c r="Y316" s="126"/>
      <c r="Z316" s="126"/>
      <c r="AA316" s="126"/>
      <c r="AB316" s="126"/>
      <c r="AC316" s="126"/>
      <c r="AD316" s="126"/>
      <c r="AE316" s="126"/>
      <c r="AF316" s="126"/>
      <c r="AG316" s="126"/>
      <c r="AH316" s="126"/>
      <c r="AI316" s="126"/>
      <c r="AJ316" s="127"/>
    </row>
    <row r="317" spans="18:36" s="65" customFormat="1" ht="11.25">
      <c r="R317" s="128"/>
      <c r="S317" s="128"/>
      <c r="T317" s="128"/>
      <c r="U317" s="128"/>
      <c r="V317" s="128"/>
      <c r="W317" s="126"/>
      <c r="X317" s="126"/>
      <c r="Y317" s="126"/>
      <c r="Z317" s="126"/>
      <c r="AA317" s="126"/>
      <c r="AB317" s="126"/>
      <c r="AC317" s="126"/>
      <c r="AD317" s="126"/>
      <c r="AE317" s="126"/>
      <c r="AF317" s="126"/>
      <c r="AG317" s="126"/>
      <c r="AH317" s="126"/>
      <c r="AI317" s="126"/>
      <c r="AJ317" s="127"/>
    </row>
    <row r="318" spans="18:36" s="65" customFormat="1" ht="11.25">
      <c r="R318" s="128"/>
      <c r="S318" s="128"/>
      <c r="T318" s="128"/>
      <c r="U318" s="128"/>
      <c r="V318" s="128"/>
      <c r="W318" s="126"/>
      <c r="X318" s="126"/>
      <c r="Y318" s="126"/>
      <c r="Z318" s="126"/>
      <c r="AA318" s="126"/>
      <c r="AB318" s="126"/>
      <c r="AC318" s="126"/>
      <c r="AD318" s="126"/>
      <c r="AE318" s="126"/>
      <c r="AF318" s="126"/>
      <c r="AG318" s="126"/>
      <c r="AH318" s="126"/>
      <c r="AI318" s="126"/>
      <c r="AJ318" s="127"/>
    </row>
    <row r="319" spans="18:36" s="65" customFormat="1" ht="11.25">
      <c r="R319" s="128"/>
      <c r="S319" s="128"/>
      <c r="T319" s="128"/>
      <c r="U319" s="128"/>
      <c r="V319" s="128"/>
      <c r="W319" s="126"/>
      <c r="X319" s="126"/>
      <c r="Y319" s="126"/>
      <c r="Z319" s="126"/>
      <c r="AA319" s="126"/>
      <c r="AB319" s="126"/>
      <c r="AC319" s="126"/>
      <c r="AD319" s="126"/>
      <c r="AE319" s="126"/>
      <c r="AF319" s="126"/>
      <c r="AG319" s="126"/>
      <c r="AH319" s="126"/>
      <c r="AI319" s="126"/>
      <c r="AJ319" s="127"/>
    </row>
    <row r="320" spans="18:36" s="65" customFormat="1" ht="11.25">
      <c r="R320" s="128"/>
      <c r="S320" s="128"/>
      <c r="T320" s="128"/>
      <c r="U320" s="128"/>
      <c r="V320" s="128"/>
      <c r="W320" s="126"/>
      <c r="X320" s="126"/>
      <c r="Y320" s="126"/>
      <c r="Z320" s="126"/>
      <c r="AA320" s="126"/>
      <c r="AB320" s="126"/>
      <c r="AC320" s="126"/>
      <c r="AD320" s="126"/>
      <c r="AE320" s="126"/>
      <c r="AF320" s="126"/>
      <c r="AG320" s="126"/>
      <c r="AH320" s="126"/>
      <c r="AI320" s="126"/>
      <c r="AJ320" s="127"/>
    </row>
    <row r="321" spans="18:36" s="65" customFormat="1" ht="11.25">
      <c r="R321" s="128"/>
      <c r="S321" s="128"/>
      <c r="T321" s="128"/>
      <c r="U321" s="128"/>
      <c r="V321" s="128"/>
      <c r="W321" s="126"/>
      <c r="X321" s="126"/>
      <c r="Y321" s="126"/>
      <c r="Z321" s="126"/>
      <c r="AA321" s="126"/>
      <c r="AB321" s="126"/>
      <c r="AC321" s="126"/>
      <c r="AD321" s="126"/>
      <c r="AE321" s="126"/>
      <c r="AF321" s="126"/>
      <c r="AG321" s="126"/>
      <c r="AH321" s="126"/>
      <c r="AI321" s="126"/>
      <c r="AJ321" s="127"/>
    </row>
    <row r="322" spans="18:36" s="65" customFormat="1" ht="11.25">
      <c r="R322" s="128"/>
      <c r="S322" s="128"/>
      <c r="T322" s="128"/>
      <c r="U322" s="128"/>
      <c r="V322" s="128"/>
      <c r="W322" s="126"/>
      <c r="X322" s="126"/>
      <c r="Y322" s="126"/>
      <c r="Z322" s="126"/>
      <c r="AA322" s="126"/>
      <c r="AB322" s="126"/>
      <c r="AC322" s="126"/>
      <c r="AD322" s="126"/>
      <c r="AE322" s="126"/>
      <c r="AF322" s="126"/>
      <c r="AG322" s="126"/>
      <c r="AH322" s="126"/>
      <c r="AI322" s="126"/>
      <c r="AJ322" s="127"/>
    </row>
    <row r="323" spans="18:36" s="65" customFormat="1" ht="11.25">
      <c r="R323" s="128"/>
      <c r="S323" s="128"/>
      <c r="T323" s="128"/>
      <c r="U323" s="128"/>
      <c r="V323" s="128"/>
      <c r="W323" s="126"/>
      <c r="X323" s="126"/>
      <c r="Y323" s="126"/>
      <c r="Z323" s="126"/>
      <c r="AA323" s="126"/>
      <c r="AB323" s="126"/>
      <c r="AC323" s="126"/>
      <c r="AD323" s="126"/>
      <c r="AE323" s="126"/>
      <c r="AF323" s="126"/>
      <c r="AG323" s="126"/>
      <c r="AH323" s="126"/>
      <c r="AI323" s="126"/>
      <c r="AJ323" s="127"/>
    </row>
    <row r="324" spans="18:36" s="65" customFormat="1" ht="11.25">
      <c r="R324" s="128"/>
      <c r="S324" s="128"/>
      <c r="T324" s="128"/>
      <c r="U324" s="128"/>
      <c r="V324" s="128"/>
      <c r="W324" s="126"/>
      <c r="X324" s="126"/>
      <c r="Y324" s="126"/>
      <c r="Z324" s="126"/>
      <c r="AA324" s="126"/>
      <c r="AB324" s="126"/>
      <c r="AC324" s="126"/>
      <c r="AD324" s="126"/>
      <c r="AE324" s="126"/>
      <c r="AF324" s="126"/>
      <c r="AG324" s="126"/>
      <c r="AH324" s="126"/>
      <c r="AI324" s="126"/>
      <c r="AJ324" s="127"/>
    </row>
    <row r="325" spans="18:36" s="65" customFormat="1" ht="11.25">
      <c r="R325" s="128"/>
      <c r="S325" s="128"/>
      <c r="T325" s="128"/>
      <c r="U325" s="128"/>
      <c r="V325" s="128"/>
      <c r="W325" s="126"/>
      <c r="X325" s="126"/>
      <c r="Y325" s="126"/>
      <c r="Z325" s="126"/>
      <c r="AA325" s="126"/>
      <c r="AB325" s="126"/>
      <c r="AC325" s="126"/>
      <c r="AD325" s="126"/>
      <c r="AE325" s="126"/>
      <c r="AF325" s="126"/>
      <c r="AG325" s="126"/>
      <c r="AH325" s="126"/>
      <c r="AI325" s="126"/>
      <c r="AJ325" s="127"/>
    </row>
    <row r="326" spans="18:36" s="65" customFormat="1" ht="11.25">
      <c r="R326" s="128"/>
      <c r="S326" s="128"/>
      <c r="T326" s="128"/>
      <c r="U326" s="128"/>
      <c r="V326" s="128"/>
      <c r="W326" s="126"/>
      <c r="X326" s="126"/>
      <c r="Y326" s="126"/>
      <c r="Z326" s="126"/>
      <c r="AA326" s="126"/>
      <c r="AB326" s="126"/>
      <c r="AC326" s="126"/>
      <c r="AD326" s="126"/>
      <c r="AE326" s="126"/>
      <c r="AF326" s="126"/>
      <c r="AG326" s="126"/>
      <c r="AH326" s="126"/>
      <c r="AI326" s="126"/>
      <c r="AJ326" s="127"/>
    </row>
    <row r="327" spans="18:36" s="65" customFormat="1" ht="11.25">
      <c r="R327" s="128"/>
      <c r="S327" s="128"/>
      <c r="T327" s="128"/>
      <c r="U327" s="128"/>
      <c r="V327" s="128"/>
      <c r="W327" s="126"/>
      <c r="X327" s="126"/>
      <c r="Y327" s="126"/>
      <c r="Z327" s="126"/>
      <c r="AA327" s="126"/>
      <c r="AB327" s="126"/>
      <c r="AC327" s="126"/>
      <c r="AD327" s="126"/>
      <c r="AE327" s="126"/>
      <c r="AF327" s="126"/>
      <c r="AG327" s="126"/>
      <c r="AH327" s="126"/>
      <c r="AI327" s="126"/>
      <c r="AJ327" s="127"/>
    </row>
    <row r="328" spans="18:36" s="65" customFormat="1" ht="11.25">
      <c r="R328" s="128"/>
      <c r="S328" s="128"/>
      <c r="T328" s="128"/>
      <c r="U328" s="128"/>
      <c r="V328" s="128"/>
      <c r="W328" s="126"/>
      <c r="X328" s="126"/>
      <c r="Y328" s="126"/>
      <c r="Z328" s="126"/>
      <c r="AA328" s="126"/>
      <c r="AB328" s="126"/>
      <c r="AC328" s="126"/>
      <c r="AD328" s="126"/>
      <c r="AE328" s="126"/>
      <c r="AF328" s="126"/>
      <c r="AG328" s="126"/>
      <c r="AH328" s="126"/>
      <c r="AI328" s="126"/>
      <c r="AJ328" s="127"/>
    </row>
    <row r="329" spans="18:36" s="65" customFormat="1" ht="11.25">
      <c r="R329" s="128"/>
      <c r="S329" s="128"/>
      <c r="T329" s="128"/>
      <c r="U329" s="128"/>
      <c r="V329" s="128"/>
      <c r="W329" s="126"/>
      <c r="X329" s="126"/>
      <c r="Y329" s="126"/>
      <c r="Z329" s="126"/>
      <c r="AA329" s="126"/>
      <c r="AB329" s="126"/>
      <c r="AC329" s="126"/>
      <c r="AD329" s="126"/>
      <c r="AE329" s="126"/>
      <c r="AF329" s="126"/>
      <c r="AG329" s="126"/>
      <c r="AH329" s="126"/>
      <c r="AI329" s="126"/>
      <c r="AJ329" s="127"/>
    </row>
    <row r="330" spans="18:36" s="65" customFormat="1" ht="11.25">
      <c r="R330" s="128"/>
      <c r="S330" s="128"/>
      <c r="T330" s="128"/>
      <c r="U330" s="128"/>
      <c r="V330" s="128"/>
      <c r="W330" s="126"/>
      <c r="X330" s="126"/>
      <c r="Y330" s="126"/>
      <c r="Z330" s="126"/>
      <c r="AA330" s="126"/>
      <c r="AB330" s="126"/>
      <c r="AC330" s="126"/>
      <c r="AD330" s="126"/>
      <c r="AE330" s="126"/>
      <c r="AF330" s="126"/>
      <c r="AG330" s="126"/>
      <c r="AH330" s="126"/>
      <c r="AI330" s="126"/>
      <c r="AJ330" s="127"/>
    </row>
    <row r="331" spans="18:36" s="65" customFormat="1" ht="11.25">
      <c r="R331" s="128"/>
      <c r="S331" s="128"/>
      <c r="T331" s="128"/>
      <c r="U331" s="128"/>
      <c r="V331" s="128"/>
      <c r="W331" s="126"/>
      <c r="X331" s="126"/>
      <c r="Y331" s="126"/>
      <c r="Z331" s="126"/>
      <c r="AA331" s="126"/>
      <c r="AB331" s="126"/>
      <c r="AC331" s="126"/>
      <c r="AD331" s="126"/>
      <c r="AE331" s="126"/>
      <c r="AF331" s="126"/>
      <c r="AG331" s="126"/>
      <c r="AH331" s="126"/>
      <c r="AI331" s="126"/>
      <c r="AJ331" s="127"/>
    </row>
    <row r="332" spans="18:36" s="65" customFormat="1" ht="11.25">
      <c r="R332" s="128"/>
      <c r="S332" s="128"/>
      <c r="T332" s="128"/>
      <c r="U332" s="128"/>
      <c r="V332" s="128"/>
      <c r="W332" s="126"/>
      <c r="X332" s="126"/>
      <c r="Y332" s="126"/>
      <c r="Z332" s="126"/>
      <c r="AA332" s="126"/>
      <c r="AB332" s="126"/>
      <c r="AC332" s="126"/>
      <c r="AD332" s="126"/>
      <c r="AE332" s="126"/>
      <c r="AF332" s="126"/>
      <c r="AG332" s="126"/>
      <c r="AH332" s="126"/>
      <c r="AI332" s="126"/>
      <c r="AJ332" s="127"/>
    </row>
    <row r="333" spans="18:36" s="65" customFormat="1" ht="11.25">
      <c r="R333" s="128"/>
      <c r="S333" s="128"/>
      <c r="T333" s="128"/>
      <c r="U333" s="128"/>
      <c r="V333" s="128"/>
      <c r="W333" s="126"/>
      <c r="X333" s="126"/>
      <c r="Y333" s="126"/>
      <c r="Z333" s="126"/>
      <c r="AA333" s="126"/>
      <c r="AB333" s="126"/>
      <c r="AC333" s="126"/>
      <c r="AD333" s="126"/>
      <c r="AE333" s="126"/>
      <c r="AF333" s="126"/>
      <c r="AG333" s="126"/>
      <c r="AH333" s="126"/>
      <c r="AI333" s="126"/>
      <c r="AJ333" s="127"/>
    </row>
    <row r="334" spans="18:36" s="65" customFormat="1" ht="11.25">
      <c r="R334" s="128"/>
      <c r="S334" s="128"/>
      <c r="T334" s="128"/>
      <c r="U334" s="128"/>
      <c r="V334" s="128"/>
      <c r="W334" s="126"/>
      <c r="X334" s="126"/>
      <c r="Y334" s="126"/>
      <c r="Z334" s="126"/>
      <c r="AA334" s="126"/>
      <c r="AB334" s="126"/>
      <c r="AC334" s="126"/>
      <c r="AD334" s="126"/>
      <c r="AE334" s="126"/>
      <c r="AF334" s="126"/>
      <c r="AG334" s="126"/>
      <c r="AH334" s="126"/>
      <c r="AI334" s="126"/>
      <c r="AJ334" s="127"/>
    </row>
    <row r="335" spans="18:36" s="65" customFormat="1" ht="11.25">
      <c r="R335" s="128"/>
      <c r="S335" s="128"/>
      <c r="T335" s="128"/>
      <c r="U335" s="128"/>
      <c r="V335" s="128"/>
      <c r="W335" s="126"/>
      <c r="X335" s="126"/>
      <c r="Y335" s="126"/>
      <c r="Z335" s="126"/>
      <c r="AA335" s="126"/>
      <c r="AB335" s="126"/>
      <c r="AC335" s="126"/>
      <c r="AD335" s="126"/>
      <c r="AE335" s="126"/>
      <c r="AF335" s="126"/>
      <c r="AG335" s="126"/>
      <c r="AH335" s="126"/>
      <c r="AI335" s="126"/>
      <c r="AJ335" s="127"/>
    </row>
    <row r="336" spans="18:36" s="65" customFormat="1" ht="11.25">
      <c r="R336" s="128"/>
      <c r="S336" s="128"/>
      <c r="T336" s="128"/>
      <c r="U336" s="128"/>
      <c r="V336" s="128"/>
      <c r="W336" s="126"/>
      <c r="X336" s="126"/>
      <c r="Y336" s="126"/>
      <c r="Z336" s="126"/>
      <c r="AA336" s="126"/>
      <c r="AB336" s="126"/>
      <c r="AC336" s="126"/>
      <c r="AD336" s="126"/>
      <c r="AE336" s="126"/>
      <c r="AF336" s="126"/>
      <c r="AG336" s="126"/>
      <c r="AH336" s="126"/>
      <c r="AI336" s="126"/>
      <c r="AJ336" s="127"/>
    </row>
    <row r="337" spans="18:36" s="65" customFormat="1" ht="11.25">
      <c r="R337" s="128"/>
      <c r="S337" s="128"/>
      <c r="T337" s="128"/>
      <c r="U337" s="128"/>
      <c r="V337" s="128"/>
      <c r="W337" s="126"/>
      <c r="X337" s="126"/>
      <c r="Y337" s="126"/>
      <c r="Z337" s="126"/>
      <c r="AA337" s="126"/>
      <c r="AB337" s="126"/>
      <c r="AC337" s="126"/>
      <c r="AD337" s="126"/>
      <c r="AE337" s="126"/>
      <c r="AF337" s="126"/>
      <c r="AG337" s="126"/>
      <c r="AH337" s="126"/>
      <c r="AI337" s="126"/>
      <c r="AJ337" s="127"/>
    </row>
    <row r="338" spans="18:36" s="65" customFormat="1" ht="11.25">
      <c r="R338" s="128"/>
      <c r="S338" s="128"/>
      <c r="T338" s="128"/>
      <c r="U338" s="128"/>
      <c r="V338" s="128"/>
      <c r="W338" s="126"/>
      <c r="X338" s="126"/>
      <c r="Y338" s="126"/>
      <c r="Z338" s="126"/>
      <c r="AA338" s="126"/>
      <c r="AB338" s="126"/>
      <c r="AC338" s="126"/>
      <c r="AD338" s="126"/>
      <c r="AE338" s="126"/>
      <c r="AF338" s="126"/>
      <c r="AG338" s="126"/>
      <c r="AH338" s="126"/>
      <c r="AI338" s="126"/>
      <c r="AJ338" s="127"/>
    </row>
    <row r="339" spans="18:36" s="65" customFormat="1" ht="11.25">
      <c r="R339" s="128"/>
      <c r="S339" s="128"/>
      <c r="T339" s="128"/>
      <c r="U339" s="128"/>
      <c r="V339" s="128"/>
      <c r="W339" s="126"/>
      <c r="X339" s="126"/>
      <c r="Y339" s="126"/>
      <c r="Z339" s="126"/>
      <c r="AA339" s="126"/>
      <c r="AB339" s="126"/>
      <c r="AC339" s="126"/>
      <c r="AD339" s="126"/>
      <c r="AE339" s="126"/>
      <c r="AF339" s="126"/>
      <c r="AG339" s="126"/>
      <c r="AH339" s="126"/>
      <c r="AI339" s="126"/>
      <c r="AJ339" s="127"/>
    </row>
    <row r="340" spans="18:36" s="65" customFormat="1" ht="11.25">
      <c r="R340" s="128"/>
      <c r="S340" s="128"/>
      <c r="T340" s="128"/>
      <c r="U340" s="128"/>
      <c r="V340" s="128"/>
      <c r="W340" s="126"/>
      <c r="X340" s="126"/>
      <c r="Y340" s="126"/>
      <c r="Z340" s="126"/>
      <c r="AA340" s="126"/>
      <c r="AB340" s="126"/>
      <c r="AC340" s="126"/>
      <c r="AD340" s="126"/>
      <c r="AE340" s="126"/>
      <c r="AF340" s="126"/>
      <c r="AG340" s="126"/>
      <c r="AH340" s="126"/>
      <c r="AI340" s="126"/>
      <c r="AJ340" s="127"/>
    </row>
    <row r="341" spans="18:36" s="65" customFormat="1" ht="11.25">
      <c r="R341" s="128"/>
      <c r="S341" s="128"/>
      <c r="T341" s="128"/>
      <c r="U341" s="128"/>
      <c r="V341" s="128"/>
      <c r="W341" s="126"/>
      <c r="X341" s="126"/>
      <c r="Y341" s="126"/>
      <c r="Z341" s="126"/>
      <c r="AA341" s="126"/>
      <c r="AB341" s="126"/>
      <c r="AC341" s="126"/>
      <c r="AD341" s="126"/>
      <c r="AE341" s="126"/>
      <c r="AF341" s="126"/>
      <c r="AG341" s="126"/>
      <c r="AH341" s="126"/>
      <c r="AI341" s="126"/>
      <c r="AJ341" s="127"/>
    </row>
    <row r="342" spans="18:36" s="65" customFormat="1" ht="11.25">
      <c r="R342" s="128"/>
      <c r="S342" s="128"/>
      <c r="T342" s="128"/>
      <c r="U342" s="128"/>
      <c r="V342" s="128"/>
      <c r="W342" s="126"/>
      <c r="X342" s="126"/>
      <c r="Y342" s="126"/>
      <c r="Z342" s="126"/>
      <c r="AA342" s="126"/>
      <c r="AB342" s="126"/>
      <c r="AC342" s="126"/>
      <c r="AD342" s="126"/>
      <c r="AE342" s="126"/>
      <c r="AF342" s="126"/>
      <c r="AG342" s="126"/>
      <c r="AH342" s="126"/>
      <c r="AI342" s="126"/>
      <c r="AJ342" s="127"/>
    </row>
    <row r="343" spans="18:36" s="65" customFormat="1" ht="11.25">
      <c r="R343" s="128"/>
      <c r="S343" s="128"/>
      <c r="T343" s="128"/>
      <c r="U343" s="128"/>
      <c r="V343" s="128"/>
      <c r="W343" s="126"/>
      <c r="X343" s="126"/>
      <c r="Y343" s="126"/>
      <c r="Z343" s="126"/>
      <c r="AA343" s="126"/>
      <c r="AB343" s="126"/>
      <c r="AC343" s="126"/>
      <c r="AD343" s="126"/>
      <c r="AE343" s="126"/>
      <c r="AF343" s="126"/>
      <c r="AG343" s="126"/>
      <c r="AH343" s="126"/>
      <c r="AI343" s="126"/>
      <c r="AJ343" s="127"/>
    </row>
    <row r="344" spans="18:36" s="65" customFormat="1" ht="11.25">
      <c r="R344" s="128"/>
      <c r="S344" s="128"/>
      <c r="T344" s="128"/>
      <c r="U344" s="128"/>
      <c r="V344" s="128"/>
      <c r="W344" s="126"/>
      <c r="X344" s="126"/>
      <c r="Y344" s="126"/>
      <c r="Z344" s="126"/>
      <c r="AA344" s="126"/>
      <c r="AB344" s="126"/>
      <c r="AC344" s="126"/>
      <c r="AD344" s="126"/>
      <c r="AE344" s="126"/>
      <c r="AF344" s="126"/>
      <c r="AG344" s="126"/>
      <c r="AH344" s="126"/>
      <c r="AI344" s="126"/>
      <c r="AJ344" s="127"/>
    </row>
    <row r="345" spans="18:36" s="65" customFormat="1" ht="11.25">
      <c r="R345" s="128"/>
      <c r="S345" s="128"/>
      <c r="T345" s="128"/>
      <c r="U345" s="128"/>
      <c r="V345" s="128"/>
      <c r="W345" s="126"/>
      <c r="X345" s="126"/>
      <c r="Y345" s="126"/>
      <c r="Z345" s="126"/>
      <c r="AA345" s="126"/>
      <c r="AB345" s="126"/>
      <c r="AC345" s="126"/>
      <c r="AD345" s="126"/>
      <c r="AE345" s="126"/>
      <c r="AF345" s="126"/>
      <c r="AG345" s="126"/>
      <c r="AH345" s="126"/>
      <c r="AI345" s="126"/>
      <c r="AJ345" s="127"/>
    </row>
    <row r="346" spans="18:36" s="65" customFormat="1" ht="11.25">
      <c r="R346" s="128"/>
      <c r="S346" s="128"/>
      <c r="T346" s="128"/>
      <c r="U346" s="128"/>
      <c r="V346" s="128"/>
      <c r="W346" s="126"/>
      <c r="X346" s="126"/>
      <c r="Y346" s="126"/>
      <c r="Z346" s="126"/>
      <c r="AA346" s="126"/>
      <c r="AB346" s="126"/>
      <c r="AC346" s="126"/>
      <c r="AD346" s="126"/>
      <c r="AE346" s="126"/>
      <c r="AF346" s="126"/>
      <c r="AG346" s="126"/>
      <c r="AH346" s="126"/>
      <c r="AI346" s="126"/>
      <c r="AJ346" s="127"/>
    </row>
    <row r="347" spans="18:36" s="65" customFormat="1" ht="11.25">
      <c r="R347" s="128"/>
      <c r="S347" s="128"/>
      <c r="T347" s="128"/>
      <c r="U347" s="128"/>
      <c r="V347" s="128"/>
      <c r="W347" s="126"/>
      <c r="X347" s="126"/>
      <c r="Y347" s="126"/>
      <c r="Z347" s="126"/>
      <c r="AA347" s="126"/>
      <c r="AB347" s="126"/>
      <c r="AC347" s="126"/>
      <c r="AD347" s="126"/>
      <c r="AE347" s="126"/>
      <c r="AF347" s="126"/>
      <c r="AG347" s="126"/>
      <c r="AH347" s="126"/>
      <c r="AI347" s="126"/>
      <c r="AJ347" s="127"/>
    </row>
    <row r="348" spans="18:36" s="65" customFormat="1" ht="11.25">
      <c r="R348" s="128"/>
      <c r="S348" s="128"/>
      <c r="T348" s="128"/>
      <c r="U348" s="128"/>
      <c r="V348" s="128"/>
      <c r="W348" s="126"/>
      <c r="X348" s="126"/>
      <c r="Y348" s="126"/>
      <c r="Z348" s="126"/>
      <c r="AA348" s="126"/>
      <c r="AB348" s="126"/>
      <c r="AC348" s="126"/>
      <c r="AD348" s="126"/>
      <c r="AE348" s="126"/>
      <c r="AF348" s="126"/>
      <c r="AG348" s="126"/>
      <c r="AH348" s="126"/>
      <c r="AI348" s="126"/>
      <c r="AJ348" s="127"/>
    </row>
    <row r="349" spans="18:36" s="65" customFormat="1" ht="11.25">
      <c r="R349" s="128"/>
      <c r="S349" s="128"/>
      <c r="T349" s="128"/>
      <c r="U349" s="128"/>
      <c r="V349" s="128"/>
      <c r="W349" s="126"/>
      <c r="X349" s="126"/>
      <c r="Y349" s="126"/>
      <c r="Z349" s="126"/>
      <c r="AA349" s="126"/>
      <c r="AB349" s="126"/>
      <c r="AC349" s="126"/>
      <c r="AD349" s="126"/>
      <c r="AE349" s="126"/>
      <c r="AF349" s="126"/>
      <c r="AG349" s="126"/>
      <c r="AH349" s="126"/>
      <c r="AI349" s="126"/>
      <c r="AJ349" s="127"/>
    </row>
    <row r="350" spans="18:36" s="65" customFormat="1" ht="11.25">
      <c r="R350" s="128"/>
      <c r="S350" s="128"/>
      <c r="T350" s="128"/>
      <c r="U350" s="128"/>
      <c r="V350" s="128"/>
      <c r="W350" s="126"/>
      <c r="X350" s="126"/>
      <c r="Y350" s="126"/>
      <c r="Z350" s="126"/>
      <c r="AA350" s="126"/>
      <c r="AB350" s="126"/>
      <c r="AC350" s="126"/>
      <c r="AD350" s="126"/>
      <c r="AE350" s="126"/>
      <c r="AF350" s="126"/>
      <c r="AG350" s="126"/>
      <c r="AH350" s="126"/>
      <c r="AI350" s="126"/>
      <c r="AJ350" s="127"/>
    </row>
    <row r="351" spans="18:36" s="65" customFormat="1" ht="11.25">
      <c r="R351" s="128"/>
      <c r="S351" s="128"/>
      <c r="T351" s="128"/>
      <c r="U351" s="128"/>
      <c r="V351" s="128"/>
      <c r="W351" s="126"/>
      <c r="X351" s="126"/>
      <c r="Y351" s="126"/>
      <c r="Z351" s="126"/>
      <c r="AA351" s="126"/>
      <c r="AB351" s="126"/>
      <c r="AC351" s="126"/>
      <c r="AD351" s="126"/>
      <c r="AE351" s="126"/>
      <c r="AF351" s="126"/>
      <c r="AG351" s="126"/>
      <c r="AH351" s="126"/>
      <c r="AI351" s="126"/>
      <c r="AJ351" s="127"/>
    </row>
    <row r="352" spans="18:36" s="65" customFormat="1" ht="11.25">
      <c r="R352" s="128"/>
      <c r="S352" s="128"/>
      <c r="T352" s="128"/>
      <c r="U352" s="128"/>
      <c r="V352" s="128"/>
      <c r="W352" s="126"/>
      <c r="X352" s="126"/>
      <c r="Y352" s="126"/>
      <c r="Z352" s="126"/>
      <c r="AA352" s="126"/>
      <c r="AB352" s="126"/>
      <c r="AC352" s="126"/>
      <c r="AD352" s="126"/>
      <c r="AE352" s="126"/>
      <c r="AF352" s="126"/>
      <c r="AG352" s="126"/>
      <c r="AH352" s="126"/>
      <c r="AI352" s="126"/>
      <c r="AJ352" s="127"/>
    </row>
    <row r="353" spans="18:36" s="65" customFormat="1" ht="11.25">
      <c r="R353" s="128"/>
      <c r="S353" s="128"/>
      <c r="T353" s="128"/>
      <c r="U353" s="128"/>
      <c r="V353" s="128"/>
      <c r="W353" s="126"/>
      <c r="X353" s="126"/>
      <c r="Y353" s="126"/>
      <c r="Z353" s="126"/>
      <c r="AA353" s="126"/>
      <c r="AB353" s="126"/>
      <c r="AC353" s="126"/>
      <c r="AD353" s="126"/>
      <c r="AE353" s="126"/>
      <c r="AF353" s="126"/>
      <c r="AG353" s="126"/>
      <c r="AH353" s="126"/>
      <c r="AI353" s="126"/>
      <c r="AJ353" s="127"/>
    </row>
    <row r="354" spans="18:36" s="65" customFormat="1" ht="11.25">
      <c r="R354" s="128"/>
      <c r="S354" s="128"/>
      <c r="T354" s="128"/>
      <c r="U354" s="128"/>
      <c r="V354" s="128"/>
      <c r="W354" s="126"/>
      <c r="X354" s="126"/>
      <c r="Y354" s="126"/>
      <c r="Z354" s="126"/>
      <c r="AA354" s="126"/>
      <c r="AB354" s="126"/>
      <c r="AC354" s="126"/>
      <c r="AD354" s="126"/>
      <c r="AE354" s="126"/>
      <c r="AF354" s="126"/>
      <c r="AG354" s="126"/>
      <c r="AH354" s="126"/>
      <c r="AI354" s="126"/>
      <c r="AJ354" s="127"/>
    </row>
    <row r="355" spans="18:36" s="65" customFormat="1" ht="11.25">
      <c r="R355" s="128"/>
      <c r="S355" s="128"/>
      <c r="T355" s="128"/>
      <c r="U355" s="128"/>
      <c r="V355" s="128"/>
      <c r="W355" s="126"/>
      <c r="X355" s="126"/>
      <c r="Y355" s="126"/>
      <c r="Z355" s="126"/>
      <c r="AA355" s="126"/>
      <c r="AB355" s="126"/>
      <c r="AC355" s="126"/>
      <c r="AD355" s="126"/>
      <c r="AE355" s="126"/>
      <c r="AF355" s="126"/>
      <c r="AG355" s="126"/>
      <c r="AH355" s="126"/>
      <c r="AI355" s="126"/>
      <c r="AJ355" s="127"/>
    </row>
    <row r="356" spans="18:36" s="65" customFormat="1" ht="11.25">
      <c r="R356" s="128"/>
      <c r="S356" s="128"/>
      <c r="T356" s="128"/>
      <c r="U356" s="128"/>
      <c r="V356" s="128"/>
      <c r="W356" s="126"/>
      <c r="X356" s="126"/>
      <c r="Y356" s="126"/>
      <c r="Z356" s="126"/>
      <c r="AA356" s="126"/>
      <c r="AB356" s="126"/>
      <c r="AC356" s="126"/>
      <c r="AD356" s="126"/>
      <c r="AE356" s="126"/>
      <c r="AF356" s="126"/>
      <c r="AG356" s="126"/>
      <c r="AH356" s="126"/>
      <c r="AI356" s="126"/>
      <c r="AJ356" s="127"/>
    </row>
    <row r="357" spans="18:36" s="65" customFormat="1" ht="11.25">
      <c r="R357" s="128"/>
      <c r="S357" s="128"/>
      <c r="T357" s="128"/>
      <c r="U357" s="128"/>
      <c r="V357" s="128"/>
      <c r="W357" s="126"/>
      <c r="X357" s="126"/>
      <c r="Y357" s="126"/>
      <c r="Z357" s="126"/>
      <c r="AA357" s="126"/>
      <c r="AB357" s="126"/>
      <c r="AC357" s="126"/>
      <c r="AD357" s="126"/>
      <c r="AE357" s="126"/>
      <c r="AF357" s="126"/>
      <c r="AG357" s="126"/>
      <c r="AH357" s="126"/>
      <c r="AI357" s="126"/>
      <c r="AJ357" s="127"/>
    </row>
    <row r="358" spans="18:36" s="65" customFormat="1" ht="11.25">
      <c r="R358" s="128"/>
      <c r="S358" s="128"/>
      <c r="T358" s="128"/>
      <c r="U358" s="128"/>
      <c r="V358" s="128"/>
      <c r="W358" s="126"/>
      <c r="X358" s="126"/>
      <c r="Y358" s="126"/>
      <c r="Z358" s="126"/>
      <c r="AA358" s="126"/>
      <c r="AB358" s="126"/>
      <c r="AC358" s="126"/>
      <c r="AD358" s="126"/>
      <c r="AE358" s="126"/>
      <c r="AF358" s="126"/>
      <c r="AG358" s="126"/>
      <c r="AH358" s="126"/>
      <c r="AI358" s="126"/>
      <c r="AJ358" s="127"/>
    </row>
    <row r="359" spans="18:36" s="65" customFormat="1" ht="11.25">
      <c r="R359" s="128"/>
      <c r="S359" s="128"/>
      <c r="T359" s="128"/>
      <c r="U359" s="128"/>
      <c r="V359" s="128"/>
      <c r="W359" s="126"/>
      <c r="X359" s="126"/>
      <c r="Y359" s="126"/>
      <c r="Z359" s="126"/>
      <c r="AA359" s="126"/>
      <c r="AB359" s="126"/>
      <c r="AC359" s="126"/>
      <c r="AD359" s="126"/>
      <c r="AE359" s="126"/>
      <c r="AF359" s="126"/>
      <c r="AG359" s="126"/>
      <c r="AH359" s="126"/>
      <c r="AI359" s="126"/>
      <c r="AJ359" s="127"/>
    </row>
    <row r="360" spans="18:36" s="65" customFormat="1" ht="11.25">
      <c r="R360" s="128"/>
      <c r="S360" s="128"/>
      <c r="T360" s="128"/>
      <c r="U360" s="128"/>
      <c r="V360" s="128"/>
      <c r="W360" s="126"/>
      <c r="X360" s="126"/>
      <c r="Y360" s="126"/>
      <c r="Z360" s="126"/>
      <c r="AA360" s="126"/>
      <c r="AB360" s="126"/>
      <c r="AC360" s="126"/>
      <c r="AD360" s="126"/>
      <c r="AE360" s="126"/>
      <c r="AF360" s="126"/>
      <c r="AG360" s="126"/>
      <c r="AH360" s="126"/>
      <c r="AI360" s="126"/>
      <c r="AJ360" s="127"/>
    </row>
    <row r="361" spans="18:36" s="65" customFormat="1" ht="11.25">
      <c r="R361" s="128"/>
      <c r="S361" s="128"/>
      <c r="T361" s="128"/>
      <c r="U361" s="128"/>
      <c r="V361" s="128"/>
      <c r="W361" s="126"/>
      <c r="X361" s="126"/>
      <c r="Y361" s="126"/>
      <c r="Z361" s="126"/>
      <c r="AA361" s="126"/>
      <c r="AB361" s="126"/>
      <c r="AC361" s="126"/>
      <c r="AD361" s="126"/>
      <c r="AE361" s="126"/>
      <c r="AF361" s="126"/>
      <c r="AG361" s="126"/>
      <c r="AH361" s="126"/>
      <c r="AI361" s="126"/>
      <c r="AJ361" s="127"/>
    </row>
    <row r="362" spans="18:36" s="65" customFormat="1" ht="11.25">
      <c r="R362" s="128"/>
      <c r="S362" s="128"/>
      <c r="T362" s="128"/>
      <c r="U362" s="128"/>
      <c r="V362" s="128"/>
      <c r="W362" s="126"/>
      <c r="X362" s="126"/>
      <c r="Y362" s="126"/>
      <c r="Z362" s="126"/>
      <c r="AA362" s="126"/>
      <c r="AB362" s="126"/>
      <c r="AC362" s="126"/>
      <c r="AD362" s="126"/>
      <c r="AE362" s="126"/>
      <c r="AF362" s="126"/>
      <c r="AG362" s="126"/>
      <c r="AH362" s="126"/>
      <c r="AI362" s="126"/>
      <c r="AJ362" s="127"/>
    </row>
    <row r="363" spans="18:36" s="65" customFormat="1" ht="11.25">
      <c r="R363" s="128"/>
      <c r="S363" s="128"/>
      <c r="T363" s="128"/>
      <c r="U363" s="128"/>
      <c r="V363" s="128"/>
      <c r="W363" s="126"/>
      <c r="X363" s="126"/>
      <c r="Y363" s="126"/>
      <c r="Z363" s="126"/>
      <c r="AA363" s="126"/>
      <c r="AB363" s="126"/>
      <c r="AC363" s="126"/>
      <c r="AD363" s="126"/>
      <c r="AE363" s="126"/>
      <c r="AF363" s="126"/>
      <c r="AG363" s="126"/>
      <c r="AH363" s="126"/>
      <c r="AI363" s="126"/>
      <c r="AJ363" s="127"/>
    </row>
    <row r="364" spans="18:36" s="65" customFormat="1" ht="11.25">
      <c r="R364" s="128"/>
      <c r="S364" s="128"/>
      <c r="T364" s="128"/>
      <c r="U364" s="128"/>
      <c r="V364" s="128"/>
      <c r="W364" s="126"/>
      <c r="X364" s="126"/>
      <c r="Y364" s="126"/>
      <c r="Z364" s="126"/>
      <c r="AA364" s="126"/>
      <c r="AB364" s="126"/>
      <c r="AC364" s="126"/>
      <c r="AD364" s="126"/>
      <c r="AE364" s="126"/>
      <c r="AF364" s="126"/>
      <c r="AG364" s="126"/>
      <c r="AH364" s="126"/>
      <c r="AI364" s="126"/>
      <c r="AJ364" s="127"/>
    </row>
    <row r="365" spans="18:36" s="65" customFormat="1" ht="11.25">
      <c r="R365" s="128"/>
      <c r="S365" s="128"/>
      <c r="T365" s="128"/>
      <c r="U365" s="128"/>
      <c r="V365" s="128"/>
      <c r="W365" s="126"/>
      <c r="X365" s="126"/>
      <c r="Y365" s="126"/>
      <c r="Z365" s="126"/>
      <c r="AA365" s="126"/>
      <c r="AB365" s="126"/>
      <c r="AC365" s="126"/>
      <c r="AD365" s="126"/>
      <c r="AE365" s="126"/>
      <c r="AF365" s="126"/>
      <c r="AG365" s="126"/>
      <c r="AH365" s="126"/>
      <c r="AI365" s="126"/>
      <c r="AJ365" s="127"/>
    </row>
    <row r="366" spans="18:36" s="65" customFormat="1" ht="11.25">
      <c r="R366" s="128"/>
      <c r="S366" s="128"/>
      <c r="T366" s="128"/>
      <c r="U366" s="128"/>
      <c r="V366" s="128"/>
      <c r="W366" s="126"/>
      <c r="X366" s="126"/>
      <c r="Y366" s="126"/>
      <c r="Z366" s="126"/>
      <c r="AA366" s="126"/>
      <c r="AB366" s="126"/>
      <c r="AC366" s="126"/>
      <c r="AD366" s="126"/>
      <c r="AE366" s="126"/>
      <c r="AF366" s="126"/>
      <c r="AG366" s="126"/>
      <c r="AH366" s="126"/>
      <c r="AI366" s="126"/>
      <c r="AJ366" s="127"/>
    </row>
    <row r="367" spans="18:36" s="65" customFormat="1" ht="11.25">
      <c r="R367" s="128"/>
      <c r="S367" s="128"/>
      <c r="T367" s="128"/>
      <c r="U367" s="128"/>
      <c r="V367" s="128"/>
      <c r="W367" s="126"/>
      <c r="X367" s="126"/>
      <c r="Y367" s="126"/>
      <c r="Z367" s="126"/>
      <c r="AA367" s="126"/>
      <c r="AB367" s="126"/>
      <c r="AC367" s="126"/>
      <c r="AD367" s="126"/>
      <c r="AE367" s="126"/>
      <c r="AF367" s="126"/>
      <c r="AG367" s="126"/>
      <c r="AH367" s="126"/>
      <c r="AI367" s="126"/>
      <c r="AJ367" s="127"/>
    </row>
    <row r="368" spans="18:36" s="65" customFormat="1" ht="11.25">
      <c r="R368" s="128"/>
      <c r="S368" s="128"/>
      <c r="T368" s="128"/>
      <c r="U368" s="128"/>
      <c r="V368" s="128"/>
      <c r="W368" s="126"/>
      <c r="X368" s="126"/>
      <c r="Y368" s="126"/>
      <c r="Z368" s="126"/>
      <c r="AA368" s="126"/>
      <c r="AB368" s="126"/>
      <c r="AC368" s="126"/>
      <c r="AD368" s="126"/>
      <c r="AE368" s="126"/>
      <c r="AF368" s="126"/>
      <c r="AG368" s="126"/>
      <c r="AH368" s="126"/>
      <c r="AI368" s="126"/>
      <c r="AJ368" s="127"/>
    </row>
    <row r="369" spans="18:36" s="65" customFormat="1" ht="11.25">
      <c r="R369" s="128"/>
      <c r="S369" s="128"/>
      <c r="T369" s="128"/>
      <c r="U369" s="128"/>
      <c r="V369" s="128"/>
      <c r="W369" s="126"/>
      <c r="X369" s="126"/>
      <c r="Y369" s="126"/>
      <c r="Z369" s="126"/>
      <c r="AA369" s="126"/>
      <c r="AB369" s="126"/>
      <c r="AC369" s="126"/>
      <c r="AD369" s="126"/>
      <c r="AE369" s="126"/>
      <c r="AF369" s="126"/>
      <c r="AG369" s="126"/>
      <c r="AH369" s="126"/>
      <c r="AI369" s="126"/>
      <c r="AJ369" s="127"/>
    </row>
    <row r="370" spans="18:36" s="65" customFormat="1" ht="11.25">
      <c r="R370" s="128"/>
      <c r="S370" s="128"/>
      <c r="T370" s="128"/>
      <c r="U370" s="128"/>
      <c r="V370" s="128"/>
      <c r="W370" s="126"/>
      <c r="X370" s="126"/>
      <c r="Y370" s="126"/>
      <c r="Z370" s="126"/>
      <c r="AA370" s="126"/>
      <c r="AB370" s="126"/>
      <c r="AC370" s="126"/>
      <c r="AD370" s="126"/>
      <c r="AE370" s="126"/>
      <c r="AF370" s="126"/>
      <c r="AG370" s="126"/>
      <c r="AH370" s="126"/>
      <c r="AI370" s="126"/>
      <c r="AJ370" s="127"/>
    </row>
    <row r="371" spans="18:36" s="65" customFormat="1" ht="11.25">
      <c r="R371" s="128"/>
      <c r="S371" s="128"/>
      <c r="T371" s="128"/>
      <c r="U371" s="128"/>
      <c r="V371" s="128"/>
      <c r="W371" s="126"/>
      <c r="X371" s="126"/>
      <c r="Y371" s="126"/>
      <c r="Z371" s="126"/>
      <c r="AA371" s="126"/>
      <c r="AB371" s="126"/>
      <c r="AC371" s="126"/>
      <c r="AD371" s="126"/>
      <c r="AE371" s="126"/>
      <c r="AF371" s="126"/>
      <c r="AG371" s="126"/>
      <c r="AH371" s="126"/>
      <c r="AI371" s="126"/>
      <c r="AJ371" s="127"/>
    </row>
    <row r="372" spans="18:36" s="65" customFormat="1" ht="11.25">
      <c r="R372" s="128"/>
      <c r="S372" s="128"/>
      <c r="T372" s="128"/>
      <c r="U372" s="128"/>
      <c r="V372" s="128"/>
      <c r="W372" s="126"/>
      <c r="X372" s="126"/>
      <c r="Y372" s="126"/>
      <c r="Z372" s="126"/>
      <c r="AA372" s="126"/>
      <c r="AB372" s="126"/>
      <c r="AC372" s="126"/>
      <c r="AD372" s="126"/>
      <c r="AE372" s="126"/>
      <c r="AF372" s="126"/>
      <c r="AG372" s="126"/>
      <c r="AH372" s="126"/>
      <c r="AI372" s="126"/>
      <c r="AJ372" s="127"/>
    </row>
    <row r="373" spans="18:36" s="65" customFormat="1" ht="11.25">
      <c r="R373" s="128"/>
      <c r="S373" s="128"/>
      <c r="T373" s="128"/>
      <c r="U373" s="128"/>
      <c r="V373" s="128"/>
      <c r="W373" s="126"/>
      <c r="X373" s="126"/>
      <c r="Y373" s="126"/>
      <c r="Z373" s="126"/>
      <c r="AA373" s="126"/>
      <c r="AB373" s="126"/>
      <c r="AC373" s="126"/>
      <c r="AD373" s="126"/>
      <c r="AE373" s="126"/>
      <c r="AF373" s="126"/>
      <c r="AG373" s="126"/>
      <c r="AH373" s="126"/>
      <c r="AI373" s="126"/>
      <c r="AJ373" s="127"/>
    </row>
    <row r="374" spans="18:36" s="65" customFormat="1" ht="11.25">
      <c r="R374" s="128"/>
      <c r="S374" s="128"/>
      <c r="T374" s="128"/>
      <c r="U374" s="128"/>
      <c r="V374" s="128"/>
      <c r="W374" s="126"/>
      <c r="X374" s="126"/>
      <c r="Y374" s="126"/>
      <c r="Z374" s="126"/>
      <c r="AA374" s="126"/>
      <c r="AB374" s="126"/>
      <c r="AC374" s="126"/>
      <c r="AD374" s="126"/>
      <c r="AE374" s="126"/>
      <c r="AF374" s="126"/>
      <c r="AG374" s="126"/>
      <c r="AH374" s="126"/>
      <c r="AI374" s="126"/>
      <c r="AJ374" s="127"/>
    </row>
    <row r="375" spans="18:36" s="65" customFormat="1" ht="11.25">
      <c r="R375" s="128"/>
      <c r="S375" s="128"/>
      <c r="T375" s="128"/>
      <c r="U375" s="128"/>
      <c r="V375" s="128"/>
      <c r="W375" s="126"/>
      <c r="X375" s="126"/>
      <c r="Y375" s="126"/>
      <c r="Z375" s="126"/>
      <c r="AA375" s="126"/>
      <c r="AB375" s="126"/>
      <c r="AC375" s="126"/>
      <c r="AD375" s="126"/>
      <c r="AE375" s="126"/>
      <c r="AF375" s="126"/>
      <c r="AG375" s="126"/>
      <c r="AH375" s="126"/>
      <c r="AI375" s="126"/>
      <c r="AJ375" s="127"/>
    </row>
    <row r="376" spans="18:36" s="65" customFormat="1" ht="11.25">
      <c r="R376" s="128"/>
      <c r="S376" s="128"/>
      <c r="T376" s="128"/>
      <c r="U376" s="128"/>
      <c r="V376" s="128"/>
      <c r="W376" s="126"/>
      <c r="X376" s="126"/>
      <c r="Y376" s="126"/>
      <c r="Z376" s="126"/>
      <c r="AA376" s="126"/>
      <c r="AB376" s="126"/>
      <c r="AC376" s="126"/>
      <c r="AD376" s="126"/>
      <c r="AE376" s="126"/>
      <c r="AF376" s="126"/>
      <c r="AG376" s="126"/>
      <c r="AH376" s="126"/>
      <c r="AI376" s="126"/>
      <c r="AJ376" s="127"/>
    </row>
    <row r="377" spans="18:36" s="65" customFormat="1" ht="11.25">
      <c r="R377" s="128"/>
      <c r="S377" s="128"/>
      <c r="T377" s="128"/>
      <c r="U377" s="128"/>
      <c r="V377" s="128"/>
      <c r="W377" s="126"/>
      <c r="X377" s="126"/>
      <c r="Y377" s="126"/>
      <c r="Z377" s="126"/>
      <c r="AA377" s="126"/>
      <c r="AB377" s="126"/>
      <c r="AC377" s="126"/>
      <c r="AD377" s="126"/>
      <c r="AE377" s="126"/>
      <c r="AF377" s="126"/>
      <c r="AG377" s="126"/>
      <c r="AH377" s="126"/>
      <c r="AI377" s="126"/>
      <c r="AJ377" s="127"/>
    </row>
    <row r="378" spans="18:36" s="65" customFormat="1" ht="11.25">
      <c r="R378" s="128"/>
      <c r="S378" s="128"/>
      <c r="T378" s="128"/>
      <c r="U378" s="128"/>
      <c r="V378" s="128"/>
      <c r="W378" s="126"/>
      <c r="X378" s="126"/>
      <c r="Y378" s="126"/>
      <c r="Z378" s="126"/>
      <c r="AA378" s="126"/>
      <c r="AB378" s="126"/>
      <c r="AC378" s="126"/>
      <c r="AD378" s="126"/>
      <c r="AE378" s="126"/>
      <c r="AF378" s="126"/>
      <c r="AG378" s="126"/>
      <c r="AH378" s="126"/>
      <c r="AI378" s="126"/>
      <c r="AJ378" s="127"/>
    </row>
    <row r="379" spans="18:36" s="65" customFormat="1" ht="11.25">
      <c r="R379" s="128"/>
      <c r="S379" s="128"/>
      <c r="T379" s="128"/>
      <c r="U379" s="128"/>
      <c r="V379" s="128"/>
      <c r="W379" s="126"/>
      <c r="X379" s="126"/>
      <c r="Y379" s="126"/>
      <c r="Z379" s="126"/>
      <c r="AA379" s="126"/>
      <c r="AB379" s="126"/>
      <c r="AC379" s="126"/>
      <c r="AD379" s="126"/>
      <c r="AE379" s="126"/>
      <c r="AF379" s="126"/>
      <c r="AG379" s="126"/>
      <c r="AH379" s="126"/>
      <c r="AI379" s="126"/>
      <c r="AJ379" s="127"/>
    </row>
    <row r="380" spans="18:36" s="65" customFormat="1" ht="11.25">
      <c r="R380" s="128"/>
      <c r="S380" s="128"/>
      <c r="T380" s="128"/>
      <c r="U380" s="128"/>
      <c r="V380" s="128"/>
      <c r="W380" s="126"/>
      <c r="X380" s="126"/>
      <c r="Y380" s="126"/>
      <c r="Z380" s="126"/>
      <c r="AA380" s="126"/>
      <c r="AB380" s="126"/>
      <c r="AC380" s="126"/>
      <c r="AD380" s="126"/>
      <c r="AE380" s="126"/>
      <c r="AF380" s="126"/>
      <c r="AG380" s="126"/>
      <c r="AH380" s="126"/>
      <c r="AI380" s="126"/>
      <c r="AJ380" s="127"/>
    </row>
    <row r="381" spans="18:36" s="65" customFormat="1" ht="11.25">
      <c r="R381" s="128"/>
      <c r="S381" s="128"/>
      <c r="T381" s="128"/>
      <c r="U381" s="128"/>
      <c r="V381" s="128"/>
      <c r="W381" s="126"/>
      <c r="X381" s="126"/>
      <c r="Y381" s="126"/>
      <c r="Z381" s="126"/>
      <c r="AA381" s="126"/>
      <c r="AB381" s="126"/>
      <c r="AC381" s="126"/>
      <c r="AD381" s="126"/>
      <c r="AE381" s="126"/>
      <c r="AF381" s="126"/>
      <c r="AG381" s="126"/>
      <c r="AH381" s="126"/>
      <c r="AI381" s="126"/>
      <c r="AJ381" s="127"/>
    </row>
    <row r="382" spans="18:36" s="65" customFormat="1" ht="11.25">
      <c r="R382" s="128"/>
      <c r="S382" s="128"/>
      <c r="T382" s="128"/>
      <c r="U382" s="128"/>
      <c r="V382" s="128"/>
      <c r="W382" s="126"/>
      <c r="X382" s="126"/>
      <c r="Y382" s="126"/>
      <c r="Z382" s="126"/>
      <c r="AA382" s="126"/>
      <c r="AB382" s="126"/>
      <c r="AC382" s="126"/>
      <c r="AD382" s="126"/>
      <c r="AE382" s="126"/>
      <c r="AF382" s="126"/>
      <c r="AG382" s="126"/>
      <c r="AH382" s="126"/>
      <c r="AI382" s="126"/>
      <c r="AJ382" s="127"/>
    </row>
    <row r="383" spans="18:36" s="65" customFormat="1" ht="11.25">
      <c r="R383" s="128"/>
      <c r="S383" s="128"/>
      <c r="T383" s="128"/>
      <c r="U383" s="128"/>
      <c r="V383" s="128"/>
      <c r="W383" s="126"/>
      <c r="X383" s="126"/>
      <c r="Y383" s="126"/>
      <c r="Z383" s="126"/>
      <c r="AA383" s="126"/>
      <c r="AB383" s="126"/>
      <c r="AC383" s="126"/>
      <c r="AD383" s="126"/>
      <c r="AE383" s="126"/>
      <c r="AF383" s="126"/>
      <c r="AG383" s="126"/>
      <c r="AH383" s="126"/>
      <c r="AI383" s="126"/>
      <c r="AJ383" s="127"/>
    </row>
    <row r="384" spans="18:36" s="65" customFormat="1" ht="11.25">
      <c r="R384" s="128"/>
      <c r="S384" s="128"/>
      <c r="T384" s="128"/>
      <c r="U384" s="128"/>
      <c r="V384" s="128"/>
      <c r="W384" s="126"/>
      <c r="X384" s="126"/>
      <c r="Y384" s="126"/>
      <c r="Z384" s="126"/>
      <c r="AA384" s="126"/>
      <c r="AB384" s="126"/>
      <c r="AC384" s="126"/>
      <c r="AD384" s="126"/>
      <c r="AE384" s="126"/>
      <c r="AF384" s="126"/>
      <c r="AG384" s="126"/>
      <c r="AH384" s="126"/>
      <c r="AI384" s="126"/>
      <c r="AJ384" s="127"/>
    </row>
    <row r="385" spans="18:36" s="65" customFormat="1" ht="11.25">
      <c r="R385" s="128"/>
      <c r="S385" s="128"/>
      <c r="T385" s="128"/>
      <c r="U385" s="128"/>
      <c r="V385" s="128"/>
      <c r="W385" s="126"/>
      <c r="X385" s="126"/>
      <c r="Y385" s="126"/>
      <c r="Z385" s="126"/>
      <c r="AA385" s="126"/>
      <c r="AB385" s="126"/>
      <c r="AC385" s="126"/>
      <c r="AD385" s="126"/>
      <c r="AE385" s="126"/>
      <c r="AF385" s="126"/>
      <c r="AG385" s="126"/>
      <c r="AH385" s="126"/>
      <c r="AI385" s="126"/>
      <c r="AJ385" s="127"/>
    </row>
    <row r="386" spans="18:36" s="65" customFormat="1" ht="11.25">
      <c r="R386" s="128"/>
      <c r="S386" s="128"/>
      <c r="T386" s="128"/>
      <c r="U386" s="128"/>
      <c r="V386" s="128"/>
      <c r="W386" s="126"/>
      <c r="X386" s="126"/>
      <c r="Y386" s="126"/>
      <c r="Z386" s="126"/>
      <c r="AA386" s="126"/>
      <c r="AB386" s="126"/>
      <c r="AC386" s="126"/>
      <c r="AD386" s="126"/>
      <c r="AE386" s="126"/>
      <c r="AF386" s="126"/>
      <c r="AG386" s="126"/>
      <c r="AH386" s="126"/>
      <c r="AI386" s="126"/>
      <c r="AJ386" s="127"/>
    </row>
    <row r="387" spans="18:36" s="65" customFormat="1" ht="11.25">
      <c r="R387" s="128"/>
      <c r="S387" s="128"/>
      <c r="T387" s="128"/>
      <c r="U387" s="128"/>
      <c r="V387" s="128"/>
      <c r="W387" s="126"/>
      <c r="X387" s="126"/>
      <c r="Y387" s="126"/>
      <c r="Z387" s="126"/>
      <c r="AA387" s="126"/>
      <c r="AB387" s="126"/>
      <c r="AC387" s="126"/>
      <c r="AD387" s="126"/>
      <c r="AE387" s="126"/>
      <c r="AF387" s="126"/>
      <c r="AG387" s="126"/>
      <c r="AH387" s="126"/>
      <c r="AI387" s="126"/>
      <c r="AJ387" s="127"/>
    </row>
    <row r="388" spans="18:36" s="65" customFormat="1" ht="11.25">
      <c r="R388" s="128"/>
      <c r="S388" s="128"/>
      <c r="T388" s="128"/>
      <c r="U388" s="128"/>
      <c r="V388" s="128"/>
      <c r="W388" s="126"/>
      <c r="X388" s="126"/>
      <c r="Y388" s="126"/>
      <c r="Z388" s="126"/>
      <c r="AA388" s="126"/>
      <c r="AB388" s="126"/>
      <c r="AC388" s="126"/>
      <c r="AD388" s="126"/>
      <c r="AE388" s="126"/>
      <c r="AF388" s="126"/>
      <c r="AG388" s="126"/>
      <c r="AH388" s="126"/>
      <c r="AI388" s="126"/>
      <c r="AJ388" s="127"/>
    </row>
    <row r="389" spans="18:36" s="65" customFormat="1" ht="11.25">
      <c r="R389" s="128"/>
      <c r="S389" s="128"/>
      <c r="T389" s="128"/>
      <c r="U389" s="128"/>
      <c r="V389" s="128"/>
      <c r="W389" s="126"/>
      <c r="X389" s="126"/>
      <c r="Y389" s="126"/>
      <c r="Z389" s="126"/>
      <c r="AA389" s="126"/>
      <c r="AB389" s="126"/>
      <c r="AC389" s="126"/>
      <c r="AD389" s="126"/>
      <c r="AE389" s="126"/>
      <c r="AF389" s="126"/>
      <c r="AG389" s="126"/>
      <c r="AH389" s="126"/>
      <c r="AI389" s="126"/>
      <c r="AJ389" s="127"/>
    </row>
    <row r="390" spans="18:36" s="65" customFormat="1" ht="11.25">
      <c r="R390" s="128"/>
      <c r="S390" s="128"/>
      <c r="T390" s="128"/>
      <c r="U390" s="128"/>
      <c r="V390" s="128"/>
      <c r="W390" s="126"/>
      <c r="X390" s="126"/>
      <c r="Y390" s="126"/>
      <c r="Z390" s="126"/>
      <c r="AA390" s="126"/>
      <c r="AB390" s="126"/>
      <c r="AC390" s="126"/>
      <c r="AD390" s="126"/>
      <c r="AE390" s="126"/>
      <c r="AF390" s="126"/>
      <c r="AG390" s="126"/>
      <c r="AH390" s="126"/>
      <c r="AI390" s="126"/>
      <c r="AJ390" s="127"/>
    </row>
    <row r="391" spans="18:36" s="65" customFormat="1" ht="11.25">
      <c r="R391" s="128"/>
      <c r="S391" s="128"/>
      <c r="T391" s="128"/>
      <c r="U391" s="128"/>
      <c r="V391" s="128"/>
      <c r="W391" s="126"/>
      <c r="X391" s="126"/>
      <c r="Y391" s="126"/>
      <c r="Z391" s="126"/>
      <c r="AA391" s="126"/>
      <c r="AB391" s="126"/>
      <c r="AC391" s="126"/>
      <c r="AD391" s="126"/>
      <c r="AE391" s="126"/>
      <c r="AF391" s="126"/>
      <c r="AG391" s="126"/>
      <c r="AH391" s="126"/>
      <c r="AI391" s="126"/>
      <c r="AJ391" s="127"/>
    </row>
    <row r="392" spans="18:36" s="65" customFormat="1" ht="11.25">
      <c r="R392" s="128"/>
      <c r="S392" s="128"/>
      <c r="T392" s="128"/>
      <c r="U392" s="128"/>
      <c r="V392" s="128"/>
      <c r="W392" s="126"/>
      <c r="X392" s="126"/>
      <c r="Y392" s="126"/>
      <c r="Z392" s="126"/>
      <c r="AA392" s="126"/>
      <c r="AB392" s="126"/>
      <c r="AC392" s="126"/>
      <c r="AD392" s="126"/>
      <c r="AE392" s="126"/>
      <c r="AF392" s="126"/>
      <c r="AG392" s="126"/>
      <c r="AH392" s="126"/>
      <c r="AI392" s="126"/>
      <c r="AJ392" s="127"/>
    </row>
    <row r="393" spans="18:36" s="65" customFormat="1" ht="11.25">
      <c r="R393" s="128"/>
      <c r="S393" s="128"/>
      <c r="T393" s="128"/>
      <c r="U393" s="128"/>
      <c r="V393" s="128"/>
      <c r="W393" s="126"/>
      <c r="X393" s="126"/>
      <c r="Y393" s="126"/>
      <c r="Z393" s="126"/>
      <c r="AA393" s="126"/>
      <c r="AB393" s="126"/>
      <c r="AC393" s="126"/>
      <c r="AD393" s="126"/>
      <c r="AE393" s="126"/>
      <c r="AF393" s="126"/>
      <c r="AG393" s="126"/>
      <c r="AH393" s="126"/>
      <c r="AI393" s="126"/>
      <c r="AJ393" s="127"/>
    </row>
    <row r="394" spans="18:36" s="65" customFormat="1" ht="11.25">
      <c r="R394" s="128"/>
      <c r="S394" s="128"/>
      <c r="T394" s="128"/>
      <c r="U394" s="128"/>
      <c r="V394" s="128"/>
      <c r="W394" s="126"/>
      <c r="X394" s="126"/>
      <c r="Y394" s="126"/>
      <c r="Z394" s="126"/>
      <c r="AA394" s="126"/>
      <c r="AB394" s="126"/>
      <c r="AC394" s="126"/>
      <c r="AD394" s="126"/>
      <c r="AE394" s="126"/>
      <c r="AF394" s="126"/>
      <c r="AG394" s="126"/>
      <c r="AH394" s="126"/>
      <c r="AI394" s="126"/>
      <c r="AJ394" s="127"/>
    </row>
    <row r="395" spans="18:36" s="65" customFormat="1" ht="11.25">
      <c r="R395" s="128"/>
      <c r="S395" s="128"/>
      <c r="T395" s="128"/>
      <c r="U395" s="128"/>
      <c r="V395" s="128"/>
      <c r="W395" s="126"/>
      <c r="X395" s="126"/>
      <c r="Y395" s="126"/>
      <c r="Z395" s="126"/>
      <c r="AA395" s="126"/>
      <c r="AB395" s="126"/>
      <c r="AC395" s="126"/>
      <c r="AD395" s="126"/>
      <c r="AE395" s="126"/>
      <c r="AF395" s="126"/>
      <c r="AG395" s="126"/>
      <c r="AH395" s="126"/>
      <c r="AI395" s="126"/>
      <c r="AJ395" s="127"/>
    </row>
    <row r="396" spans="18:36" s="65" customFormat="1" ht="11.25">
      <c r="R396" s="128"/>
      <c r="S396" s="128"/>
      <c r="T396" s="128"/>
      <c r="U396" s="128"/>
      <c r="V396" s="128"/>
      <c r="W396" s="126"/>
      <c r="X396" s="126"/>
      <c r="Y396" s="126"/>
      <c r="Z396" s="126"/>
      <c r="AA396" s="126"/>
      <c r="AB396" s="126"/>
      <c r="AC396" s="126"/>
      <c r="AD396" s="126"/>
      <c r="AE396" s="126"/>
      <c r="AF396" s="126"/>
      <c r="AG396" s="126"/>
      <c r="AH396" s="126"/>
      <c r="AI396" s="126"/>
      <c r="AJ396" s="127"/>
    </row>
    <row r="397" spans="18:36" s="65" customFormat="1" ht="11.25">
      <c r="R397" s="128"/>
      <c r="S397" s="128"/>
      <c r="T397" s="128"/>
      <c r="U397" s="128"/>
      <c r="V397" s="128"/>
      <c r="W397" s="126"/>
      <c r="X397" s="126"/>
      <c r="Y397" s="126"/>
      <c r="Z397" s="126"/>
      <c r="AA397" s="126"/>
      <c r="AB397" s="126"/>
      <c r="AC397" s="126"/>
      <c r="AD397" s="126"/>
      <c r="AE397" s="126"/>
      <c r="AF397" s="126"/>
      <c r="AG397" s="126"/>
      <c r="AH397" s="126"/>
      <c r="AI397" s="126"/>
      <c r="AJ397" s="127"/>
    </row>
    <row r="398" spans="18:36" s="65" customFormat="1" ht="11.25">
      <c r="R398" s="128"/>
      <c r="S398" s="128"/>
      <c r="T398" s="128"/>
      <c r="U398" s="128"/>
      <c r="V398" s="128"/>
      <c r="W398" s="126"/>
      <c r="X398" s="126"/>
      <c r="Y398" s="126"/>
      <c r="Z398" s="126"/>
      <c r="AA398" s="126"/>
      <c r="AB398" s="126"/>
      <c r="AC398" s="126"/>
      <c r="AD398" s="126"/>
      <c r="AE398" s="126"/>
      <c r="AF398" s="126"/>
      <c r="AG398" s="126"/>
      <c r="AH398" s="126"/>
      <c r="AI398" s="126"/>
      <c r="AJ398" s="126"/>
    </row>
    <row r="399" spans="18:36" s="65" customFormat="1" ht="11.25">
      <c r="R399" s="128"/>
      <c r="S399" s="128"/>
      <c r="T399" s="128"/>
      <c r="U399" s="128"/>
      <c r="V399" s="128"/>
      <c r="W399" s="126"/>
      <c r="X399" s="126"/>
      <c r="Y399" s="126"/>
      <c r="Z399" s="126"/>
      <c r="AA399" s="126"/>
      <c r="AB399" s="126"/>
      <c r="AC399" s="126"/>
      <c r="AD399" s="126"/>
      <c r="AE399" s="126"/>
      <c r="AF399" s="126"/>
      <c r="AG399" s="126"/>
      <c r="AH399" s="126"/>
      <c r="AI399" s="126"/>
      <c r="AJ399" s="126"/>
    </row>
    <row r="400" spans="18:36" s="65" customFormat="1" ht="11.25">
      <c r="R400" s="128"/>
      <c r="S400" s="128"/>
      <c r="T400" s="128"/>
      <c r="U400" s="128"/>
      <c r="V400" s="128"/>
      <c r="W400" s="126"/>
      <c r="X400" s="126"/>
      <c r="Y400" s="126"/>
      <c r="Z400" s="126"/>
      <c r="AA400" s="126"/>
      <c r="AB400" s="126"/>
      <c r="AC400" s="126"/>
      <c r="AD400" s="126"/>
      <c r="AE400" s="126"/>
      <c r="AF400" s="126"/>
      <c r="AG400" s="126"/>
      <c r="AH400" s="126"/>
      <c r="AI400" s="126"/>
      <c r="AJ400" s="126"/>
    </row>
    <row r="401" spans="18:36" s="65" customFormat="1" ht="11.25">
      <c r="R401" s="128"/>
      <c r="S401" s="128"/>
      <c r="T401" s="128"/>
      <c r="U401" s="128"/>
      <c r="V401" s="128"/>
      <c r="W401" s="126"/>
      <c r="X401" s="126"/>
      <c r="Y401" s="126"/>
      <c r="Z401" s="126"/>
      <c r="AA401" s="126"/>
      <c r="AB401" s="126"/>
      <c r="AC401" s="126"/>
      <c r="AD401" s="126"/>
      <c r="AE401" s="126"/>
      <c r="AF401" s="126"/>
      <c r="AG401" s="126"/>
      <c r="AH401" s="126"/>
      <c r="AI401" s="126"/>
      <c r="AJ401" s="126"/>
    </row>
    <row r="402" spans="18:36" s="65" customFormat="1" ht="11.25">
      <c r="R402" s="128"/>
      <c r="S402" s="128"/>
      <c r="T402" s="128"/>
      <c r="U402" s="128"/>
      <c r="V402" s="128"/>
      <c r="W402" s="126"/>
      <c r="X402" s="126"/>
      <c r="Y402" s="126"/>
      <c r="Z402" s="126"/>
      <c r="AA402" s="126"/>
      <c r="AB402" s="126"/>
      <c r="AC402" s="126"/>
      <c r="AD402" s="126"/>
      <c r="AE402" s="126"/>
      <c r="AF402" s="126"/>
      <c r="AG402" s="126"/>
      <c r="AH402" s="126"/>
      <c r="AI402" s="126"/>
      <c r="AJ402" s="126"/>
    </row>
    <row r="403" spans="18:36" s="65" customFormat="1" ht="11.25">
      <c r="R403" s="128"/>
      <c r="S403" s="128"/>
      <c r="T403" s="128"/>
      <c r="U403" s="128"/>
      <c r="V403" s="128"/>
      <c r="W403" s="126"/>
      <c r="X403" s="126"/>
      <c r="Y403" s="126"/>
      <c r="Z403" s="126"/>
      <c r="AA403" s="126"/>
      <c r="AB403" s="126"/>
      <c r="AC403" s="126"/>
      <c r="AD403" s="126"/>
      <c r="AE403" s="126"/>
      <c r="AF403" s="126"/>
      <c r="AG403" s="126"/>
      <c r="AH403" s="126"/>
      <c r="AI403" s="126"/>
      <c r="AJ403" s="126"/>
    </row>
    <row r="404" spans="18:36" s="65" customFormat="1" ht="11.25">
      <c r="R404" s="128"/>
      <c r="S404" s="128"/>
      <c r="T404" s="128"/>
      <c r="U404" s="128"/>
      <c r="V404" s="128"/>
      <c r="W404" s="126"/>
      <c r="X404" s="126"/>
      <c r="Y404" s="126"/>
      <c r="Z404" s="126"/>
      <c r="AA404" s="126"/>
      <c r="AB404" s="126"/>
      <c r="AC404" s="126"/>
      <c r="AD404" s="126"/>
      <c r="AE404" s="126"/>
      <c r="AF404" s="126"/>
      <c r="AG404" s="126"/>
      <c r="AH404" s="126"/>
      <c r="AI404" s="126"/>
      <c r="AJ404" s="126"/>
    </row>
    <row r="405" spans="18:36" s="65" customFormat="1" ht="11.25">
      <c r="R405" s="128"/>
      <c r="S405" s="128"/>
      <c r="T405" s="128"/>
      <c r="U405" s="128"/>
      <c r="V405" s="128"/>
      <c r="W405" s="126"/>
      <c r="X405" s="126"/>
      <c r="Y405" s="126"/>
      <c r="Z405" s="126"/>
      <c r="AA405" s="126"/>
      <c r="AB405" s="126"/>
      <c r="AC405" s="126"/>
      <c r="AD405" s="126"/>
      <c r="AE405" s="126"/>
      <c r="AF405" s="126"/>
      <c r="AG405" s="126"/>
      <c r="AH405" s="126"/>
      <c r="AI405" s="126"/>
      <c r="AJ405" s="126"/>
    </row>
    <row r="406" spans="18:36" s="65" customFormat="1" ht="11.25">
      <c r="R406" s="128"/>
      <c r="S406" s="128"/>
      <c r="T406" s="128"/>
      <c r="U406" s="128"/>
      <c r="V406" s="128"/>
      <c r="W406" s="126"/>
      <c r="X406" s="126"/>
      <c r="Y406" s="126"/>
      <c r="Z406" s="126"/>
      <c r="AA406" s="126"/>
      <c r="AB406" s="126"/>
      <c r="AC406" s="126"/>
      <c r="AD406" s="126"/>
      <c r="AE406" s="126"/>
      <c r="AF406" s="126"/>
      <c r="AG406" s="126"/>
      <c r="AH406" s="126"/>
      <c r="AI406" s="126"/>
      <c r="AJ406" s="126"/>
    </row>
    <row r="407" spans="18:36" s="65" customFormat="1" ht="11.25">
      <c r="R407" s="128"/>
      <c r="S407" s="128"/>
      <c r="T407" s="128"/>
      <c r="U407" s="128"/>
      <c r="V407" s="128"/>
      <c r="W407" s="126"/>
      <c r="X407" s="126"/>
      <c r="Y407" s="126"/>
      <c r="Z407" s="126"/>
      <c r="AA407" s="126"/>
      <c r="AB407" s="126"/>
      <c r="AC407" s="126"/>
      <c r="AD407" s="126"/>
      <c r="AE407" s="126"/>
      <c r="AF407" s="126"/>
      <c r="AG407" s="126"/>
      <c r="AH407" s="126"/>
      <c r="AI407" s="126"/>
      <c r="AJ407" s="126"/>
    </row>
    <row r="408" spans="18:36" s="65" customFormat="1" ht="11.25">
      <c r="R408" s="128"/>
      <c r="S408" s="128"/>
      <c r="T408" s="128"/>
      <c r="U408" s="128"/>
      <c r="V408" s="128"/>
      <c r="W408" s="126"/>
      <c r="X408" s="126"/>
      <c r="Y408" s="126"/>
      <c r="Z408" s="126"/>
      <c r="AA408" s="126"/>
      <c r="AB408" s="126"/>
      <c r="AC408" s="126"/>
      <c r="AD408" s="126"/>
      <c r="AE408" s="126"/>
      <c r="AF408" s="126"/>
      <c r="AG408" s="126"/>
      <c r="AH408" s="126"/>
      <c r="AI408" s="126"/>
      <c r="AJ408" s="126"/>
    </row>
    <row r="409" spans="18:36" s="65" customFormat="1" ht="11.25">
      <c r="R409" s="128"/>
      <c r="S409" s="128"/>
      <c r="T409" s="128"/>
      <c r="U409" s="128"/>
      <c r="V409" s="128"/>
      <c r="W409" s="126"/>
      <c r="X409" s="126"/>
      <c r="Y409" s="126"/>
      <c r="Z409" s="126"/>
      <c r="AA409" s="126"/>
      <c r="AB409" s="126"/>
      <c r="AC409" s="126"/>
      <c r="AD409" s="126"/>
      <c r="AE409" s="126"/>
      <c r="AF409" s="126"/>
      <c r="AG409" s="126"/>
      <c r="AH409" s="126"/>
      <c r="AI409" s="126"/>
      <c r="AJ409" s="126"/>
    </row>
    <row r="410" spans="18:36" s="65" customFormat="1" ht="11.25">
      <c r="R410" s="128"/>
      <c r="S410" s="128"/>
      <c r="T410" s="128"/>
      <c r="U410" s="128"/>
      <c r="V410" s="128"/>
      <c r="W410" s="126"/>
      <c r="X410" s="126"/>
      <c r="Y410" s="126"/>
      <c r="Z410" s="126"/>
      <c r="AA410" s="126"/>
      <c r="AB410" s="126"/>
      <c r="AC410" s="126"/>
      <c r="AD410" s="126"/>
      <c r="AE410" s="126"/>
      <c r="AF410" s="126"/>
      <c r="AG410" s="126"/>
      <c r="AH410" s="126"/>
      <c r="AI410" s="126"/>
      <c r="AJ410" s="126"/>
    </row>
    <row r="411" spans="18:36" s="65" customFormat="1" ht="11.25">
      <c r="R411" s="128"/>
      <c r="S411" s="128"/>
      <c r="T411" s="128"/>
      <c r="U411" s="128"/>
      <c r="V411" s="128"/>
      <c r="W411" s="126"/>
      <c r="X411" s="126"/>
      <c r="Y411" s="126"/>
      <c r="Z411" s="126"/>
      <c r="AA411" s="126"/>
      <c r="AB411" s="126"/>
      <c r="AC411" s="126"/>
      <c r="AD411" s="126"/>
      <c r="AE411" s="126"/>
      <c r="AF411" s="126"/>
      <c r="AG411" s="126"/>
      <c r="AH411" s="126"/>
      <c r="AI411" s="126"/>
      <c r="AJ411" s="126"/>
    </row>
    <row r="412" spans="18:36" s="65" customFormat="1" ht="11.25">
      <c r="R412" s="128"/>
      <c r="S412" s="128"/>
      <c r="T412" s="128"/>
      <c r="U412" s="128"/>
      <c r="V412" s="128"/>
      <c r="W412" s="126"/>
      <c r="X412" s="126"/>
      <c r="Y412" s="126"/>
      <c r="Z412" s="126"/>
      <c r="AA412" s="126"/>
      <c r="AB412" s="126"/>
      <c r="AC412" s="126"/>
      <c r="AD412" s="126"/>
      <c r="AE412" s="126"/>
      <c r="AF412" s="126"/>
      <c r="AG412" s="126"/>
      <c r="AH412" s="126"/>
      <c r="AI412" s="126"/>
      <c r="AJ412" s="126"/>
    </row>
    <row r="413" spans="18:36" s="65" customFormat="1" ht="11.25">
      <c r="R413" s="128"/>
      <c r="S413" s="128"/>
      <c r="T413" s="128"/>
      <c r="U413" s="128"/>
      <c r="V413" s="128"/>
      <c r="W413" s="126"/>
      <c r="X413" s="126"/>
      <c r="Y413" s="126"/>
      <c r="Z413" s="126"/>
      <c r="AA413" s="126"/>
      <c r="AB413" s="126"/>
      <c r="AC413" s="126"/>
      <c r="AD413" s="126"/>
      <c r="AE413" s="126"/>
      <c r="AF413" s="126"/>
      <c r="AG413" s="126"/>
      <c r="AH413" s="126"/>
      <c r="AI413" s="126"/>
      <c r="AJ413" s="126"/>
    </row>
    <row r="414" spans="18:36" s="65" customFormat="1" ht="11.25">
      <c r="R414" s="128"/>
      <c r="S414" s="128"/>
      <c r="T414" s="128"/>
      <c r="U414" s="128"/>
      <c r="V414" s="128"/>
      <c r="W414" s="126"/>
      <c r="X414" s="126"/>
      <c r="Y414" s="126"/>
      <c r="Z414" s="126"/>
      <c r="AA414" s="126"/>
      <c r="AB414" s="126"/>
      <c r="AC414" s="126"/>
      <c r="AD414" s="126"/>
      <c r="AE414" s="126"/>
      <c r="AF414" s="126"/>
      <c r="AG414" s="126"/>
      <c r="AH414" s="126"/>
      <c r="AI414" s="126"/>
      <c r="AJ414" s="126"/>
    </row>
    <row r="415" spans="18:36" s="65" customFormat="1" ht="11.25">
      <c r="R415" s="128"/>
      <c r="S415" s="128"/>
      <c r="T415" s="128"/>
      <c r="U415" s="128"/>
      <c r="V415" s="128"/>
      <c r="W415" s="126"/>
      <c r="X415" s="126"/>
      <c r="Y415" s="126"/>
      <c r="Z415" s="126"/>
      <c r="AA415" s="126"/>
      <c r="AB415" s="126"/>
      <c r="AC415" s="126"/>
      <c r="AD415" s="126"/>
      <c r="AE415" s="126"/>
      <c r="AF415" s="126"/>
      <c r="AG415" s="126"/>
      <c r="AH415" s="126"/>
      <c r="AI415" s="126"/>
      <c r="AJ415" s="126"/>
    </row>
    <row r="416" spans="18:36" s="65" customFormat="1" ht="11.25">
      <c r="R416" s="128"/>
      <c r="S416" s="128"/>
      <c r="T416" s="128"/>
      <c r="U416" s="128"/>
      <c r="V416" s="128"/>
      <c r="W416" s="126"/>
      <c r="X416" s="126"/>
      <c r="Y416" s="126"/>
      <c r="Z416" s="126"/>
      <c r="AA416" s="126"/>
      <c r="AB416" s="126"/>
      <c r="AC416" s="126"/>
      <c r="AD416" s="126"/>
      <c r="AE416" s="126"/>
      <c r="AF416" s="126"/>
      <c r="AG416" s="126"/>
      <c r="AH416" s="126"/>
      <c r="AI416" s="126"/>
      <c r="AJ416" s="126"/>
    </row>
    <row r="417" spans="18:36" s="65" customFormat="1" ht="11.25">
      <c r="R417" s="128"/>
      <c r="S417" s="128"/>
      <c r="T417" s="128"/>
      <c r="U417" s="128"/>
      <c r="V417" s="128"/>
      <c r="W417" s="126"/>
      <c r="X417" s="126"/>
      <c r="Y417" s="126"/>
      <c r="Z417" s="126"/>
      <c r="AA417" s="126"/>
      <c r="AB417" s="126"/>
      <c r="AC417" s="126"/>
      <c r="AD417" s="126"/>
      <c r="AE417" s="126"/>
      <c r="AF417" s="126"/>
      <c r="AG417" s="126"/>
      <c r="AH417" s="126"/>
      <c r="AI417" s="126"/>
      <c r="AJ417" s="126"/>
    </row>
    <row r="418" spans="18:36" s="65" customFormat="1" ht="11.25">
      <c r="R418" s="128"/>
      <c r="S418" s="128"/>
      <c r="T418" s="128"/>
      <c r="U418" s="128"/>
      <c r="V418" s="128"/>
      <c r="W418" s="126"/>
      <c r="X418" s="126"/>
      <c r="Y418" s="126"/>
      <c r="Z418" s="126"/>
      <c r="AA418" s="126"/>
      <c r="AB418" s="126"/>
      <c r="AC418" s="126"/>
      <c r="AD418" s="126"/>
      <c r="AE418" s="126"/>
      <c r="AF418" s="126"/>
      <c r="AG418" s="126"/>
      <c r="AH418" s="126"/>
      <c r="AI418" s="126"/>
      <c r="AJ418" s="126"/>
    </row>
    <row r="419" spans="18:36" s="65" customFormat="1" ht="11.25">
      <c r="R419" s="128"/>
      <c r="S419" s="128"/>
      <c r="T419" s="128"/>
      <c r="U419" s="128"/>
      <c r="V419" s="128"/>
      <c r="W419" s="126"/>
      <c r="X419" s="126"/>
      <c r="Y419" s="126"/>
      <c r="Z419" s="126"/>
      <c r="AA419" s="126"/>
      <c r="AB419" s="126"/>
      <c r="AC419" s="126"/>
      <c r="AD419" s="126"/>
      <c r="AE419" s="126"/>
      <c r="AF419" s="126"/>
      <c r="AG419" s="126"/>
      <c r="AH419" s="126"/>
      <c r="AI419" s="126"/>
      <c r="AJ419" s="126"/>
    </row>
    <row r="420" spans="18:36" s="65" customFormat="1" ht="11.25">
      <c r="R420" s="128"/>
      <c r="S420" s="128"/>
      <c r="T420" s="128"/>
      <c r="U420" s="128"/>
      <c r="V420" s="128"/>
      <c r="W420" s="126"/>
      <c r="X420" s="126"/>
      <c r="Y420" s="126"/>
      <c r="Z420" s="126"/>
      <c r="AA420" s="126"/>
      <c r="AB420" s="126"/>
      <c r="AC420" s="126"/>
      <c r="AD420" s="126"/>
      <c r="AE420" s="126"/>
      <c r="AF420" s="126"/>
      <c r="AG420" s="126"/>
      <c r="AH420" s="126"/>
      <c r="AI420" s="126"/>
      <c r="AJ420" s="126"/>
    </row>
    <row r="421" spans="18:36" s="65" customFormat="1" ht="11.25">
      <c r="R421" s="128"/>
      <c r="S421" s="128"/>
      <c r="T421" s="128"/>
      <c r="U421" s="128"/>
      <c r="V421" s="128"/>
      <c r="W421" s="126"/>
      <c r="X421" s="126"/>
      <c r="Y421" s="126"/>
      <c r="Z421" s="126"/>
      <c r="AA421" s="126"/>
      <c r="AB421" s="126"/>
      <c r="AC421" s="126"/>
      <c r="AD421" s="126"/>
      <c r="AE421" s="126"/>
      <c r="AF421" s="126"/>
      <c r="AG421" s="126"/>
      <c r="AH421" s="126"/>
      <c r="AI421" s="126"/>
      <c r="AJ421" s="126"/>
    </row>
    <row r="422" spans="18:36" s="65" customFormat="1" ht="11.25">
      <c r="R422" s="128"/>
      <c r="S422" s="128"/>
      <c r="T422" s="128"/>
      <c r="U422" s="128"/>
      <c r="V422" s="128"/>
      <c r="W422" s="126"/>
      <c r="X422" s="126"/>
      <c r="Y422" s="126"/>
      <c r="Z422" s="126"/>
      <c r="AA422" s="126"/>
      <c r="AB422" s="126"/>
      <c r="AC422" s="126"/>
      <c r="AD422" s="126"/>
      <c r="AE422" s="126"/>
      <c r="AF422" s="126"/>
      <c r="AG422" s="126"/>
      <c r="AH422" s="126"/>
      <c r="AI422" s="126"/>
      <c r="AJ422" s="126"/>
    </row>
    <row r="423" spans="18:36" s="65" customFormat="1" ht="11.25">
      <c r="R423" s="128"/>
      <c r="S423" s="128"/>
      <c r="T423" s="128"/>
      <c r="U423" s="128"/>
      <c r="V423" s="128"/>
      <c r="W423" s="126"/>
      <c r="X423" s="126"/>
      <c r="Y423" s="126"/>
      <c r="Z423" s="126"/>
      <c r="AA423" s="126"/>
      <c r="AB423" s="126"/>
      <c r="AC423" s="126"/>
      <c r="AD423" s="126"/>
      <c r="AE423" s="126"/>
      <c r="AF423" s="126"/>
      <c r="AG423" s="126"/>
      <c r="AH423" s="126"/>
      <c r="AI423" s="126"/>
      <c r="AJ423" s="126"/>
    </row>
    <row r="424" spans="18:36" s="65" customFormat="1" ht="11.25">
      <c r="R424" s="128"/>
      <c r="S424" s="128"/>
      <c r="T424" s="128"/>
      <c r="U424" s="128"/>
      <c r="V424" s="128"/>
      <c r="W424" s="126"/>
      <c r="X424" s="126"/>
      <c r="Y424" s="126"/>
      <c r="Z424" s="126"/>
      <c r="AA424" s="126"/>
      <c r="AB424" s="126"/>
      <c r="AC424" s="126"/>
      <c r="AD424" s="126"/>
      <c r="AE424" s="126"/>
      <c r="AF424" s="126"/>
      <c r="AG424" s="126"/>
      <c r="AH424" s="126"/>
      <c r="AI424" s="126"/>
      <c r="AJ424" s="126"/>
    </row>
    <row r="425" spans="18:36" s="65" customFormat="1" ht="11.25">
      <c r="R425" s="128"/>
      <c r="S425" s="128"/>
      <c r="T425" s="128"/>
      <c r="U425" s="128"/>
      <c r="V425" s="128"/>
      <c r="W425" s="126"/>
      <c r="X425" s="126"/>
      <c r="Y425" s="126"/>
      <c r="Z425" s="126"/>
      <c r="AA425" s="126"/>
      <c r="AB425" s="126"/>
      <c r="AC425" s="126"/>
      <c r="AD425" s="126"/>
      <c r="AE425" s="126"/>
      <c r="AF425" s="126"/>
      <c r="AG425" s="126"/>
      <c r="AH425" s="126"/>
      <c r="AI425" s="126"/>
      <c r="AJ425" s="126"/>
    </row>
    <row r="426" spans="18:36" s="65" customFormat="1" ht="11.25">
      <c r="R426" s="128"/>
      <c r="S426" s="128"/>
      <c r="T426" s="128"/>
      <c r="U426" s="128"/>
      <c r="V426" s="128"/>
      <c r="W426" s="126"/>
      <c r="X426" s="126"/>
      <c r="Y426" s="126"/>
      <c r="Z426" s="126"/>
      <c r="AA426" s="126"/>
      <c r="AB426" s="126"/>
      <c r="AC426" s="126"/>
      <c r="AD426" s="126"/>
      <c r="AE426" s="126"/>
      <c r="AF426" s="126"/>
      <c r="AG426" s="126"/>
      <c r="AH426" s="126"/>
      <c r="AI426" s="126"/>
      <c r="AJ426" s="126"/>
    </row>
    <row r="427" spans="18:36" s="65" customFormat="1" ht="11.25">
      <c r="R427" s="128"/>
      <c r="S427" s="128"/>
      <c r="T427" s="128"/>
      <c r="U427" s="128"/>
      <c r="V427" s="128"/>
      <c r="W427" s="126"/>
      <c r="X427" s="126"/>
      <c r="Y427" s="126"/>
      <c r="Z427" s="126"/>
      <c r="AA427" s="126"/>
      <c r="AB427" s="126"/>
      <c r="AC427" s="126"/>
      <c r="AD427" s="126"/>
      <c r="AE427" s="126"/>
      <c r="AF427" s="126"/>
      <c r="AG427" s="126"/>
      <c r="AH427" s="126"/>
      <c r="AI427" s="126"/>
      <c r="AJ427" s="126"/>
    </row>
    <row r="428" spans="18:36" s="65" customFormat="1" ht="11.25">
      <c r="R428" s="128"/>
      <c r="S428" s="128"/>
      <c r="T428" s="128"/>
      <c r="U428" s="128"/>
      <c r="V428" s="128"/>
      <c r="W428" s="126"/>
      <c r="X428" s="126"/>
      <c r="Y428" s="126"/>
      <c r="Z428" s="126"/>
      <c r="AA428" s="126"/>
      <c r="AB428" s="126"/>
      <c r="AC428" s="126"/>
      <c r="AD428" s="126"/>
      <c r="AE428" s="126"/>
      <c r="AF428" s="126"/>
      <c r="AG428" s="126"/>
      <c r="AH428" s="126"/>
      <c r="AI428" s="126"/>
      <c r="AJ428" s="126"/>
    </row>
    <row r="429" spans="18:36" s="65" customFormat="1" ht="11.25">
      <c r="R429" s="128"/>
      <c r="S429" s="128"/>
      <c r="T429" s="128"/>
      <c r="U429" s="128"/>
      <c r="V429" s="128"/>
      <c r="W429" s="126"/>
      <c r="X429" s="126"/>
      <c r="Y429" s="126"/>
      <c r="Z429" s="126"/>
      <c r="AA429" s="126"/>
      <c r="AB429" s="126"/>
      <c r="AC429" s="126"/>
      <c r="AD429" s="126"/>
      <c r="AE429" s="126"/>
      <c r="AF429" s="126"/>
      <c r="AG429" s="126"/>
      <c r="AH429" s="126"/>
      <c r="AI429" s="126"/>
      <c r="AJ429" s="126"/>
    </row>
    <row r="430" spans="18:36" s="65" customFormat="1" ht="11.25">
      <c r="R430" s="128"/>
      <c r="S430" s="128"/>
      <c r="T430" s="128"/>
      <c r="U430" s="128"/>
      <c r="V430" s="128"/>
      <c r="W430" s="126"/>
      <c r="X430" s="126"/>
      <c r="Y430" s="126"/>
      <c r="Z430" s="126"/>
      <c r="AA430" s="126"/>
      <c r="AB430" s="126"/>
      <c r="AC430" s="126"/>
      <c r="AD430" s="126"/>
      <c r="AE430" s="126"/>
      <c r="AF430" s="126"/>
      <c r="AG430" s="126"/>
      <c r="AH430" s="126"/>
      <c r="AI430" s="126"/>
      <c r="AJ430" s="126"/>
    </row>
    <row r="431" spans="18:36" s="65" customFormat="1" ht="11.25">
      <c r="R431" s="128"/>
      <c r="S431" s="128"/>
      <c r="T431" s="128"/>
      <c r="U431" s="128"/>
      <c r="V431" s="128"/>
      <c r="W431" s="126"/>
      <c r="X431" s="126"/>
      <c r="Y431" s="126"/>
      <c r="Z431" s="126"/>
      <c r="AA431" s="126"/>
      <c r="AB431" s="126"/>
      <c r="AC431" s="126"/>
      <c r="AD431" s="126"/>
      <c r="AE431" s="126"/>
      <c r="AF431" s="126"/>
      <c r="AG431" s="126"/>
      <c r="AH431" s="126"/>
      <c r="AI431" s="126"/>
      <c r="AJ431" s="126"/>
    </row>
    <row r="432" spans="18:36" s="65" customFormat="1" ht="11.25">
      <c r="R432" s="128"/>
      <c r="S432" s="128"/>
      <c r="T432" s="128"/>
      <c r="U432" s="128"/>
      <c r="V432" s="128"/>
      <c r="W432" s="126"/>
      <c r="X432" s="126"/>
      <c r="Y432" s="126"/>
      <c r="Z432" s="126"/>
      <c r="AA432" s="126"/>
      <c r="AB432" s="126"/>
      <c r="AC432" s="126"/>
      <c r="AD432" s="126"/>
      <c r="AE432" s="126"/>
      <c r="AF432" s="126"/>
      <c r="AG432" s="126"/>
      <c r="AH432" s="126"/>
      <c r="AI432" s="126"/>
      <c r="AJ432" s="126"/>
    </row>
    <row r="433" spans="18:36" s="65" customFormat="1" ht="11.25">
      <c r="R433" s="128"/>
      <c r="S433" s="128"/>
      <c r="T433" s="128"/>
      <c r="U433" s="128"/>
      <c r="V433" s="128"/>
      <c r="W433" s="126"/>
      <c r="X433" s="126"/>
      <c r="Y433" s="126"/>
      <c r="Z433" s="126"/>
      <c r="AA433" s="126"/>
      <c r="AB433" s="126"/>
      <c r="AC433" s="126"/>
      <c r="AD433" s="126"/>
      <c r="AE433" s="126"/>
      <c r="AF433" s="126"/>
      <c r="AG433" s="126"/>
      <c r="AH433" s="126"/>
      <c r="AI433" s="126"/>
      <c r="AJ433" s="126"/>
    </row>
    <row r="434" spans="18:36" s="65" customFormat="1" ht="11.25">
      <c r="R434" s="128"/>
      <c r="S434" s="128"/>
      <c r="T434" s="128"/>
      <c r="U434" s="128"/>
      <c r="V434" s="128"/>
      <c r="W434" s="126"/>
      <c r="X434" s="126"/>
      <c r="Y434" s="126"/>
      <c r="Z434" s="126"/>
      <c r="AA434" s="126"/>
      <c r="AB434" s="126"/>
      <c r="AC434" s="126"/>
      <c r="AD434" s="126"/>
      <c r="AE434" s="126"/>
      <c r="AF434" s="126"/>
      <c r="AG434" s="126"/>
      <c r="AH434" s="126"/>
      <c r="AI434" s="126"/>
      <c r="AJ434" s="126"/>
    </row>
    <row r="435" spans="18:36" s="65" customFormat="1" ht="11.25">
      <c r="R435" s="128"/>
      <c r="S435" s="128"/>
      <c r="T435" s="128"/>
      <c r="U435" s="128"/>
      <c r="V435" s="128"/>
      <c r="W435" s="126"/>
      <c r="X435" s="126"/>
      <c r="Y435" s="126"/>
      <c r="Z435" s="126"/>
      <c r="AA435" s="126"/>
      <c r="AB435" s="126"/>
      <c r="AC435" s="126"/>
      <c r="AD435" s="126"/>
      <c r="AE435" s="126"/>
      <c r="AF435" s="126"/>
      <c r="AG435" s="126"/>
      <c r="AH435" s="126"/>
      <c r="AI435" s="126"/>
      <c r="AJ435" s="126"/>
    </row>
    <row r="436" spans="18:36" s="65" customFormat="1" ht="11.25">
      <c r="R436" s="128"/>
      <c r="S436" s="128"/>
      <c r="T436" s="128"/>
      <c r="U436" s="128"/>
      <c r="V436" s="128"/>
      <c r="W436" s="126"/>
      <c r="X436" s="126"/>
      <c r="Y436" s="126"/>
      <c r="Z436" s="126"/>
      <c r="AA436" s="126"/>
      <c r="AB436" s="126"/>
      <c r="AC436" s="126"/>
      <c r="AD436" s="126"/>
      <c r="AE436" s="126"/>
      <c r="AF436" s="126"/>
      <c r="AG436" s="126"/>
      <c r="AH436" s="126"/>
      <c r="AI436" s="126"/>
      <c r="AJ436" s="126"/>
    </row>
    <row r="437" spans="18:36" s="65" customFormat="1" ht="11.25">
      <c r="R437" s="128"/>
      <c r="S437" s="128"/>
      <c r="T437" s="128"/>
      <c r="U437" s="128"/>
      <c r="V437" s="128"/>
      <c r="W437" s="126"/>
      <c r="X437" s="126"/>
      <c r="Y437" s="126"/>
      <c r="Z437" s="126"/>
      <c r="AA437" s="126"/>
      <c r="AB437" s="126"/>
      <c r="AC437" s="126"/>
      <c r="AD437" s="126"/>
      <c r="AE437" s="126"/>
      <c r="AF437" s="126"/>
      <c r="AG437" s="126"/>
      <c r="AH437" s="126"/>
      <c r="AI437" s="126"/>
      <c r="AJ437" s="126"/>
    </row>
    <row r="438" spans="18:36" s="65" customFormat="1" ht="11.25">
      <c r="R438" s="128"/>
      <c r="S438" s="128"/>
      <c r="T438" s="128"/>
      <c r="U438" s="128"/>
      <c r="V438" s="128"/>
      <c r="W438" s="126"/>
      <c r="X438" s="126"/>
      <c r="Y438" s="126"/>
      <c r="Z438" s="126"/>
      <c r="AA438" s="126"/>
      <c r="AB438" s="126"/>
      <c r="AC438" s="126"/>
      <c r="AD438" s="126"/>
      <c r="AE438" s="126"/>
      <c r="AF438" s="126"/>
      <c r="AG438" s="126"/>
      <c r="AH438" s="126"/>
      <c r="AI438" s="126"/>
      <c r="AJ438" s="126"/>
    </row>
    <row r="439" spans="18:36" s="65" customFormat="1" ht="11.25">
      <c r="R439" s="128"/>
      <c r="S439" s="128"/>
      <c r="T439" s="128"/>
      <c r="U439" s="128"/>
      <c r="V439" s="128"/>
      <c r="W439" s="126"/>
      <c r="X439" s="126"/>
      <c r="Y439" s="126"/>
      <c r="Z439" s="126"/>
      <c r="AA439" s="126"/>
      <c r="AB439" s="126"/>
      <c r="AC439" s="126"/>
      <c r="AD439" s="126"/>
      <c r="AE439" s="126"/>
      <c r="AF439" s="126"/>
      <c r="AG439" s="126"/>
      <c r="AH439" s="126"/>
      <c r="AI439" s="126"/>
      <c r="AJ439" s="126"/>
    </row>
    <row r="440" spans="18:36" s="65" customFormat="1" ht="11.25">
      <c r="R440" s="128"/>
      <c r="S440" s="128"/>
      <c r="T440" s="128"/>
      <c r="U440" s="128"/>
      <c r="V440" s="128"/>
      <c r="W440" s="126"/>
      <c r="X440" s="126"/>
      <c r="Y440" s="126"/>
      <c r="Z440" s="126"/>
      <c r="AA440" s="126"/>
      <c r="AB440" s="126"/>
      <c r="AC440" s="126"/>
      <c r="AD440" s="126"/>
      <c r="AE440" s="126"/>
      <c r="AF440" s="126"/>
      <c r="AG440" s="126"/>
      <c r="AH440" s="126"/>
      <c r="AI440" s="126"/>
      <c r="AJ440" s="126"/>
    </row>
    <row r="441" spans="18:36" s="65" customFormat="1" ht="11.25">
      <c r="R441" s="128"/>
      <c r="S441" s="128"/>
      <c r="T441" s="128"/>
      <c r="U441" s="128"/>
      <c r="V441" s="128"/>
      <c r="W441" s="126"/>
      <c r="X441" s="126"/>
      <c r="Y441" s="126"/>
      <c r="Z441" s="126"/>
      <c r="AA441" s="126"/>
      <c r="AB441" s="126"/>
      <c r="AC441" s="126"/>
      <c r="AD441" s="126"/>
      <c r="AE441" s="126"/>
      <c r="AF441" s="126"/>
      <c r="AG441" s="126"/>
      <c r="AH441" s="126"/>
      <c r="AI441" s="126"/>
      <c r="AJ441" s="126"/>
    </row>
    <row r="442" spans="18:36" s="65" customFormat="1" ht="11.25">
      <c r="R442" s="128"/>
      <c r="S442" s="128"/>
      <c r="T442" s="128"/>
      <c r="U442" s="128"/>
      <c r="V442" s="128"/>
      <c r="W442" s="126"/>
      <c r="X442" s="126"/>
      <c r="Y442" s="126"/>
      <c r="Z442" s="126"/>
      <c r="AA442" s="126"/>
      <c r="AB442" s="126"/>
      <c r="AC442" s="126"/>
      <c r="AD442" s="126"/>
      <c r="AE442" s="126"/>
      <c r="AF442" s="126"/>
      <c r="AG442" s="126"/>
      <c r="AH442" s="126"/>
      <c r="AI442" s="126"/>
      <c r="AJ442" s="126"/>
    </row>
    <row r="443" spans="18:36" s="65" customFormat="1" ht="11.25">
      <c r="R443" s="128"/>
      <c r="S443" s="128"/>
      <c r="T443" s="128"/>
      <c r="U443" s="128"/>
      <c r="V443" s="128"/>
      <c r="W443" s="126"/>
      <c r="X443" s="126"/>
      <c r="Y443" s="126"/>
      <c r="Z443" s="126"/>
      <c r="AA443" s="126"/>
      <c r="AB443" s="126"/>
      <c r="AC443" s="126"/>
      <c r="AD443" s="126"/>
      <c r="AE443" s="126"/>
      <c r="AF443" s="126"/>
      <c r="AG443" s="126"/>
      <c r="AH443" s="126"/>
      <c r="AI443" s="126"/>
      <c r="AJ443" s="126"/>
    </row>
    <row r="444" spans="18:36" s="65" customFormat="1" ht="11.25">
      <c r="R444" s="128"/>
      <c r="S444" s="128"/>
      <c r="T444" s="128"/>
      <c r="U444" s="128"/>
      <c r="V444" s="128"/>
      <c r="W444" s="126"/>
      <c r="X444" s="126"/>
      <c r="Y444" s="126"/>
      <c r="Z444" s="126"/>
      <c r="AA444" s="126"/>
      <c r="AB444" s="126"/>
      <c r="AC444" s="126"/>
      <c r="AD444" s="126"/>
      <c r="AE444" s="126"/>
      <c r="AF444" s="126"/>
      <c r="AG444" s="126"/>
      <c r="AH444" s="126"/>
      <c r="AI444" s="126"/>
      <c r="AJ444" s="126"/>
    </row>
    <row r="445" spans="18:36" s="65" customFormat="1" ht="11.25">
      <c r="R445" s="128"/>
      <c r="S445" s="128"/>
      <c r="T445" s="128"/>
      <c r="U445" s="128"/>
      <c r="V445" s="128"/>
      <c r="W445" s="126"/>
      <c r="X445" s="126"/>
      <c r="Y445" s="126"/>
      <c r="Z445" s="126"/>
      <c r="AA445" s="126"/>
      <c r="AB445" s="126"/>
      <c r="AC445" s="126"/>
      <c r="AD445" s="126"/>
      <c r="AE445" s="126"/>
      <c r="AF445" s="126"/>
      <c r="AG445" s="126"/>
      <c r="AH445" s="126"/>
      <c r="AI445" s="126"/>
      <c r="AJ445" s="126"/>
    </row>
    <row r="446" spans="18:36" s="65" customFormat="1" ht="11.25">
      <c r="R446" s="128"/>
      <c r="S446" s="128"/>
      <c r="T446" s="128"/>
      <c r="U446" s="128"/>
      <c r="V446" s="128"/>
      <c r="W446" s="126"/>
      <c r="X446" s="126"/>
      <c r="Y446" s="126"/>
      <c r="Z446" s="126"/>
      <c r="AA446" s="126"/>
      <c r="AB446" s="126"/>
      <c r="AC446" s="126"/>
      <c r="AD446" s="126"/>
      <c r="AE446" s="126"/>
      <c r="AF446" s="126"/>
      <c r="AG446" s="126"/>
      <c r="AH446" s="126"/>
      <c r="AI446" s="126"/>
      <c r="AJ446" s="126"/>
    </row>
    <row r="447" spans="18:36" s="65" customFormat="1" ht="11.25">
      <c r="R447" s="128"/>
      <c r="S447" s="128"/>
      <c r="T447" s="128"/>
      <c r="U447" s="128"/>
      <c r="V447" s="128"/>
      <c r="W447" s="126"/>
      <c r="X447" s="126"/>
      <c r="Y447" s="126"/>
      <c r="Z447" s="126"/>
      <c r="AA447" s="126"/>
      <c r="AB447" s="126"/>
      <c r="AC447" s="126"/>
      <c r="AD447" s="126"/>
      <c r="AE447" s="126"/>
      <c r="AF447" s="126"/>
      <c r="AG447" s="126"/>
      <c r="AH447" s="126"/>
      <c r="AI447" s="126"/>
      <c r="AJ447" s="126"/>
    </row>
    <row r="448" spans="18:36" s="65" customFormat="1" ht="11.25">
      <c r="R448" s="128"/>
      <c r="S448" s="128"/>
      <c r="T448" s="128"/>
      <c r="U448" s="128"/>
      <c r="V448" s="128"/>
      <c r="W448" s="126"/>
      <c r="X448" s="126"/>
      <c r="Y448" s="126"/>
      <c r="Z448" s="126"/>
      <c r="AA448" s="126"/>
      <c r="AB448" s="126"/>
      <c r="AC448" s="126"/>
      <c r="AD448" s="126"/>
      <c r="AE448" s="126"/>
      <c r="AF448" s="126"/>
      <c r="AG448" s="126"/>
      <c r="AH448" s="126"/>
      <c r="AI448" s="126"/>
      <c r="AJ448" s="126"/>
    </row>
    <row r="449" spans="18:36" s="65" customFormat="1" ht="11.25">
      <c r="R449" s="128"/>
      <c r="S449" s="128"/>
      <c r="T449" s="128"/>
      <c r="U449" s="128"/>
      <c r="V449" s="128"/>
      <c r="W449" s="126"/>
      <c r="X449" s="126"/>
      <c r="Y449" s="126"/>
      <c r="Z449" s="126"/>
      <c r="AA449" s="126"/>
      <c r="AB449" s="126"/>
      <c r="AC449" s="126"/>
      <c r="AD449" s="126"/>
      <c r="AE449" s="126"/>
      <c r="AF449" s="126"/>
      <c r="AG449" s="126"/>
      <c r="AH449" s="126"/>
      <c r="AI449" s="126"/>
      <c r="AJ449" s="126"/>
    </row>
    <row r="450" spans="18:36" s="65" customFormat="1" ht="11.25">
      <c r="R450" s="128"/>
      <c r="S450" s="128"/>
      <c r="T450" s="128"/>
      <c r="U450" s="128"/>
      <c r="V450" s="128"/>
      <c r="W450" s="126"/>
      <c r="X450" s="126"/>
      <c r="Y450" s="126"/>
      <c r="Z450" s="126"/>
      <c r="AA450" s="126"/>
      <c r="AB450" s="126"/>
      <c r="AC450" s="126"/>
      <c r="AD450" s="126"/>
      <c r="AE450" s="126"/>
      <c r="AF450" s="126"/>
      <c r="AG450" s="126"/>
      <c r="AH450" s="126"/>
      <c r="AI450" s="126"/>
      <c r="AJ450" s="126"/>
    </row>
    <row r="451" spans="18:36" s="65" customFormat="1" ht="11.25">
      <c r="R451" s="128"/>
      <c r="S451" s="128"/>
      <c r="T451" s="128"/>
      <c r="U451" s="128"/>
      <c r="V451" s="128"/>
      <c r="W451" s="126"/>
      <c r="X451" s="126"/>
      <c r="Y451" s="126"/>
      <c r="Z451" s="126"/>
      <c r="AA451" s="126"/>
      <c r="AB451" s="126"/>
      <c r="AC451" s="126"/>
      <c r="AD451" s="126"/>
      <c r="AE451" s="126"/>
      <c r="AF451" s="126"/>
      <c r="AG451" s="126"/>
      <c r="AH451" s="126"/>
      <c r="AI451" s="126"/>
      <c r="AJ451" s="126"/>
    </row>
    <row r="452" spans="18:36">
      <c r="AE452" s="33"/>
    </row>
    <row r="453" spans="18:36">
      <c r="AE453" s="33"/>
    </row>
    <row r="454" spans="18:36">
      <c r="AE454" s="33"/>
    </row>
    <row r="455" spans="18:36">
      <c r="AE455" s="33"/>
    </row>
    <row r="456" spans="18:36">
      <c r="AE456" s="33"/>
    </row>
    <row r="457" spans="18:36">
      <c r="AE457" s="33"/>
    </row>
    <row r="458" spans="18:36">
      <c r="AE458" s="33"/>
    </row>
    <row r="459" spans="18:36">
      <c r="AE459" s="33"/>
    </row>
    <row r="460" spans="18:36">
      <c r="AE460" s="33"/>
    </row>
    <row r="461" spans="18:36">
      <c r="AE461" s="33"/>
    </row>
    <row r="462" spans="18:36">
      <c r="AE462" s="33"/>
    </row>
    <row r="463" spans="18:36">
      <c r="AE463" s="33"/>
    </row>
    <row r="464" spans="18:36">
      <c r="AE464" s="33"/>
    </row>
    <row r="465" spans="31:31">
      <c r="AE465" s="33"/>
    </row>
    <row r="466" spans="31:31">
      <c r="AE466" s="33"/>
    </row>
    <row r="467" spans="31:31">
      <c r="AE467" s="33"/>
    </row>
    <row r="468" spans="31:31">
      <c r="AE468" s="33"/>
    </row>
    <row r="469" spans="31:31">
      <c r="AE469" s="33"/>
    </row>
    <row r="470" spans="31:31">
      <c r="AE470" s="33"/>
    </row>
    <row r="471" spans="31:31">
      <c r="AE471" s="33"/>
    </row>
    <row r="472" spans="31:31">
      <c r="AE472" s="33"/>
    </row>
    <row r="473" spans="31:31">
      <c r="AE473" s="33"/>
    </row>
    <row r="474" spans="31:31">
      <c r="AE474" s="33"/>
    </row>
    <row r="475" spans="31:31">
      <c r="AE475" s="33"/>
    </row>
    <row r="476" spans="31:31">
      <c r="AE476" s="33"/>
    </row>
    <row r="477" spans="31:31">
      <c r="AE477" s="33"/>
    </row>
    <row r="478" spans="31:31">
      <c r="AE478" s="33"/>
    </row>
    <row r="479" spans="31:31">
      <c r="AE479" s="33"/>
    </row>
    <row r="480" spans="31:31">
      <c r="AE480" s="33"/>
    </row>
    <row r="481" spans="31:31">
      <c r="AE481" s="33"/>
    </row>
    <row r="482" spans="31:31">
      <c r="AE482" s="33"/>
    </row>
    <row r="483" spans="31:31">
      <c r="AE483" s="33"/>
    </row>
    <row r="484" spans="31:31">
      <c r="AE484" s="33"/>
    </row>
    <row r="485" spans="31:31">
      <c r="AE485" s="33"/>
    </row>
    <row r="486" spans="31:31">
      <c r="AE486" s="33"/>
    </row>
    <row r="487" spans="31:31">
      <c r="AE487" s="33"/>
    </row>
    <row r="488" spans="31:31">
      <c r="AE488" s="33"/>
    </row>
    <row r="489" spans="31:31">
      <c r="AE489" s="33"/>
    </row>
    <row r="490" spans="31:31">
      <c r="AE490" s="33"/>
    </row>
    <row r="491" spans="31:31">
      <c r="AE491" s="33"/>
    </row>
    <row r="492" spans="31:31">
      <c r="AE492" s="33"/>
    </row>
    <row r="493" spans="31:31">
      <c r="AE493" s="33"/>
    </row>
    <row r="494" spans="31:31">
      <c r="AE494" s="33"/>
    </row>
    <row r="495" spans="31:31">
      <c r="AE495" s="33"/>
    </row>
    <row r="496" spans="31:31">
      <c r="AE496" s="33"/>
    </row>
    <row r="497" spans="31:31">
      <c r="AE497" s="33"/>
    </row>
    <row r="498" spans="31:31">
      <c r="AE498" s="33"/>
    </row>
    <row r="499" spans="31:31">
      <c r="AE499" s="33"/>
    </row>
    <row r="500" spans="31:31">
      <c r="AE500" s="33"/>
    </row>
    <row r="501" spans="31:31">
      <c r="AE501" s="33"/>
    </row>
    <row r="502" spans="31:31">
      <c r="AE502" s="33"/>
    </row>
    <row r="503" spans="31:31">
      <c r="AE503" s="33"/>
    </row>
    <row r="504" spans="31:31">
      <c r="AE504" s="33"/>
    </row>
    <row r="505" spans="31:31">
      <c r="AE505" s="33"/>
    </row>
    <row r="506" spans="31:31">
      <c r="AE506" s="33"/>
    </row>
    <row r="507" spans="31:31">
      <c r="AE507" s="33"/>
    </row>
    <row r="508" spans="31:31">
      <c r="AE508" s="33"/>
    </row>
    <row r="509" spans="31:31">
      <c r="AE509" s="33"/>
    </row>
    <row r="510" spans="31:31">
      <c r="AE510" s="33"/>
    </row>
    <row r="511" spans="31:31">
      <c r="AE511" s="33"/>
    </row>
    <row r="512" spans="31:31">
      <c r="AE512" s="33"/>
    </row>
    <row r="513" spans="31:31">
      <c r="AE513" s="33"/>
    </row>
    <row r="514" spans="31:31">
      <c r="AE514" s="33"/>
    </row>
    <row r="515" spans="31:31">
      <c r="AE515" s="33"/>
    </row>
    <row r="516" spans="31:31">
      <c r="AE516" s="33"/>
    </row>
    <row r="517" spans="31:31">
      <c r="AE517" s="33"/>
    </row>
    <row r="518" spans="31:31">
      <c r="AE518" s="33"/>
    </row>
    <row r="519" spans="31:31">
      <c r="AE519" s="33"/>
    </row>
    <row r="520" spans="31:31">
      <c r="AE520" s="33"/>
    </row>
    <row r="521" spans="31:31">
      <c r="AE521" s="33"/>
    </row>
    <row r="522" spans="31:31">
      <c r="AE522" s="33"/>
    </row>
    <row r="523" spans="31:31">
      <c r="AE523" s="33"/>
    </row>
    <row r="524" spans="31:31">
      <c r="AE524" s="33"/>
    </row>
    <row r="525" spans="31:31">
      <c r="AE525" s="33"/>
    </row>
    <row r="526" spans="31:31">
      <c r="AE526" s="33"/>
    </row>
    <row r="527" spans="31:31">
      <c r="AE527" s="33"/>
    </row>
    <row r="528" spans="31:31">
      <c r="AE528" s="33"/>
    </row>
    <row r="529" spans="31:31">
      <c r="AE529" s="33"/>
    </row>
    <row r="530" spans="31:31">
      <c r="AE530" s="33"/>
    </row>
    <row r="531" spans="31:31">
      <c r="AE531" s="33"/>
    </row>
    <row r="532" spans="31:31">
      <c r="AE532" s="33"/>
    </row>
    <row r="533" spans="31:31">
      <c r="AE533" s="33"/>
    </row>
    <row r="534" spans="31:31">
      <c r="AE534" s="33"/>
    </row>
    <row r="535" spans="31:31">
      <c r="AE535" s="33"/>
    </row>
    <row r="536" spans="31:31">
      <c r="AE536" s="33"/>
    </row>
    <row r="537" spans="31:31">
      <c r="AE537" s="33"/>
    </row>
    <row r="538" spans="31:31">
      <c r="AE538" s="33"/>
    </row>
    <row r="539" spans="31:31">
      <c r="AE539" s="33"/>
    </row>
    <row r="540" spans="31:31">
      <c r="AE540" s="33"/>
    </row>
    <row r="541" spans="31:31">
      <c r="AE541" s="33"/>
    </row>
    <row r="542" spans="31:31">
      <c r="AE542" s="33"/>
    </row>
    <row r="543" spans="31:31">
      <c r="AE543" s="33"/>
    </row>
    <row r="544" spans="31:31">
      <c r="AE544" s="33"/>
    </row>
    <row r="545" spans="31:31">
      <c r="AE545" s="33"/>
    </row>
    <row r="546" spans="31:31">
      <c r="AE546" s="33"/>
    </row>
    <row r="547" spans="31:31">
      <c r="AE547" s="33"/>
    </row>
    <row r="548" spans="31:31">
      <c r="AE548" s="33"/>
    </row>
    <row r="549" spans="31:31">
      <c r="AE549" s="33"/>
    </row>
    <row r="550" spans="31:31">
      <c r="AE550" s="33"/>
    </row>
    <row r="551" spans="31:31">
      <c r="AE551" s="33"/>
    </row>
    <row r="552" spans="31:31">
      <c r="AE552" s="33"/>
    </row>
    <row r="553" spans="31:31">
      <c r="AE553" s="33"/>
    </row>
    <row r="554" spans="31:31">
      <c r="AE554" s="33"/>
    </row>
    <row r="555" spans="31:31">
      <c r="AE555" s="33"/>
    </row>
    <row r="556" spans="31:31">
      <c r="AE556" s="33"/>
    </row>
    <row r="557" spans="31:31">
      <c r="AE557" s="33"/>
    </row>
    <row r="558" spans="31:31">
      <c r="AE558" s="33"/>
    </row>
    <row r="559" spans="31:31">
      <c r="AE559" s="33"/>
    </row>
    <row r="560" spans="31:31">
      <c r="AE560" s="33"/>
    </row>
    <row r="561" spans="31:31">
      <c r="AE561" s="33"/>
    </row>
    <row r="562" spans="31:31">
      <c r="AE562" s="33"/>
    </row>
    <row r="563" spans="31:31">
      <c r="AE563" s="33"/>
    </row>
    <row r="564" spans="31:31">
      <c r="AE564" s="33"/>
    </row>
    <row r="565" spans="31:31">
      <c r="AE565" s="33"/>
    </row>
    <row r="566" spans="31:31">
      <c r="AE566" s="33"/>
    </row>
    <row r="567" spans="31:31">
      <c r="AE567" s="33"/>
    </row>
    <row r="568" spans="31:31">
      <c r="AE568" s="33"/>
    </row>
    <row r="569" spans="31:31">
      <c r="AE569" s="33"/>
    </row>
    <row r="570" spans="31:31">
      <c r="AE570" s="33"/>
    </row>
    <row r="571" spans="31:31">
      <c r="AE571" s="33"/>
    </row>
    <row r="572" spans="31:31">
      <c r="AE572" s="33"/>
    </row>
    <row r="573" spans="31:31">
      <c r="AE573" s="33"/>
    </row>
    <row r="574" spans="31:31">
      <c r="AE574" s="33"/>
    </row>
    <row r="575" spans="31:31">
      <c r="AE575" s="33"/>
    </row>
    <row r="576" spans="31:31">
      <c r="AE576" s="33"/>
    </row>
    <row r="577" spans="31:31">
      <c r="AE577" s="33"/>
    </row>
    <row r="578" spans="31:31">
      <c r="AE578" s="33"/>
    </row>
    <row r="579" spans="31:31">
      <c r="AE579" s="33"/>
    </row>
    <row r="580" spans="31:31">
      <c r="AE580" s="33"/>
    </row>
    <row r="581" spans="31:31">
      <c r="AE581" s="33"/>
    </row>
    <row r="582" spans="31:31">
      <c r="AE582" s="33"/>
    </row>
    <row r="583" spans="31:31">
      <c r="AE583" s="33"/>
    </row>
    <row r="584" spans="31:31">
      <c r="AE584" s="33"/>
    </row>
    <row r="585" spans="31:31">
      <c r="AE585" s="33"/>
    </row>
    <row r="586" spans="31:31">
      <c r="AE586" s="33"/>
    </row>
    <row r="587" spans="31:31">
      <c r="AE587" s="33"/>
    </row>
    <row r="588" spans="31:31">
      <c r="AE588" s="33"/>
    </row>
    <row r="589" spans="31:31">
      <c r="AE589" s="33"/>
    </row>
    <row r="590" spans="31:31">
      <c r="AE590" s="33"/>
    </row>
    <row r="591" spans="31:31">
      <c r="AE591" s="33"/>
    </row>
    <row r="592" spans="31:31">
      <c r="AE592" s="33"/>
    </row>
    <row r="593" spans="31:31">
      <c r="AE593" s="33"/>
    </row>
    <row r="594" spans="31:31">
      <c r="AE594" s="33"/>
    </row>
    <row r="595" spans="31:31">
      <c r="AE595" s="33"/>
    </row>
    <row r="596" spans="31:31">
      <c r="AE596" s="33"/>
    </row>
    <row r="597" spans="31:31">
      <c r="AE597" s="33"/>
    </row>
    <row r="598" spans="31:31">
      <c r="AE598" s="33"/>
    </row>
    <row r="599" spans="31:31">
      <c r="AE599" s="33"/>
    </row>
    <row r="600" spans="31:31">
      <c r="AE600" s="33"/>
    </row>
    <row r="601" spans="31:31">
      <c r="AE601" s="33"/>
    </row>
    <row r="602" spans="31:31">
      <c r="AE602" s="33"/>
    </row>
    <row r="603" spans="31:31">
      <c r="AE603" s="33"/>
    </row>
    <row r="604" spans="31:31">
      <c r="AE604" s="33"/>
    </row>
    <row r="605" spans="31:31">
      <c r="AE605" s="33"/>
    </row>
    <row r="606" spans="31:31">
      <c r="AE606" s="33"/>
    </row>
    <row r="607" spans="31:31">
      <c r="AE607" s="33"/>
    </row>
    <row r="608" spans="31:31">
      <c r="AE608" s="33"/>
    </row>
    <row r="609" spans="31:31">
      <c r="AE609" s="33"/>
    </row>
    <row r="610" spans="31:31">
      <c r="AE610" s="33"/>
    </row>
    <row r="611" spans="31:31">
      <c r="AE611" s="33"/>
    </row>
    <row r="612" spans="31:31">
      <c r="AE612" s="33"/>
    </row>
    <row r="613" spans="31:31">
      <c r="AE613" s="33"/>
    </row>
    <row r="614" spans="31:31">
      <c r="AE614" s="33"/>
    </row>
    <row r="615" spans="31:31">
      <c r="AE615" s="33"/>
    </row>
    <row r="616" spans="31:31">
      <c r="AE616" s="33"/>
    </row>
    <row r="617" spans="31:31">
      <c r="AE617" s="33"/>
    </row>
    <row r="618" spans="31:31">
      <c r="AE618" s="33"/>
    </row>
    <row r="619" spans="31:31">
      <c r="AE619" s="33"/>
    </row>
    <row r="620" spans="31:31">
      <c r="AE620" s="33"/>
    </row>
    <row r="621" spans="31:31">
      <c r="AE621" s="33"/>
    </row>
    <row r="622" spans="31:31">
      <c r="AE622" s="33"/>
    </row>
    <row r="623" spans="31:31">
      <c r="AE623" s="33"/>
    </row>
    <row r="624" spans="31:31">
      <c r="AE624" s="33"/>
    </row>
    <row r="625" spans="31:31">
      <c r="AE625" s="33"/>
    </row>
    <row r="626" spans="31:31">
      <c r="AE626" s="33"/>
    </row>
    <row r="627" spans="31:31">
      <c r="AE627" s="33"/>
    </row>
    <row r="628" spans="31:31">
      <c r="AE628" s="33"/>
    </row>
    <row r="629" spans="31:31">
      <c r="AE629" s="33"/>
    </row>
    <row r="630" spans="31:31">
      <c r="AE630" s="33"/>
    </row>
    <row r="631" spans="31:31">
      <c r="AE631" s="33"/>
    </row>
    <row r="632" spans="31:31">
      <c r="AE632" s="33"/>
    </row>
    <row r="633" spans="31:31">
      <c r="AE633" s="33"/>
    </row>
    <row r="634" spans="31:31">
      <c r="AE634" s="33"/>
    </row>
    <row r="635" spans="31:31">
      <c r="AE635" s="33"/>
    </row>
    <row r="636" spans="31:31">
      <c r="AE636" s="33"/>
    </row>
    <row r="637" spans="31:31">
      <c r="AE637" s="33"/>
    </row>
    <row r="638" spans="31:31">
      <c r="AE638" s="33"/>
    </row>
    <row r="639" spans="31:31">
      <c r="AE639" s="33"/>
    </row>
    <row r="640" spans="31:31">
      <c r="AE640" s="33"/>
    </row>
    <row r="641" spans="31:31">
      <c r="AE641" s="33"/>
    </row>
    <row r="642" spans="31:31">
      <c r="AE642" s="33"/>
    </row>
    <row r="643" spans="31:31">
      <c r="AE643" s="33"/>
    </row>
    <row r="644" spans="31:31">
      <c r="AE644" s="33"/>
    </row>
    <row r="645" spans="31:31">
      <c r="AE645" s="33"/>
    </row>
    <row r="646" spans="31:31">
      <c r="AE646" s="33"/>
    </row>
    <row r="647" spans="31:31">
      <c r="AE647" s="33"/>
    </row>
    <row r="648" spans="31:31">
      <c r="AE648" s="33"/>
    </row>
    <row r="649" spans="31:31">
      <c r="AE649" s="33"/>
    </row>
    <row r="650" spans="31:31">
      <c r="AE650" s="33"/>
    </row>
    <row r="651" spans="31:31">
      <c r="AE651" s="33"/>
    </row>
    <row r="652" spans="31:31">
      <c r="AE652" s="33"/>
    </row>
    <row r="653" spans="31:31">
      <c r="AE653" s="33"/>
    </row>
    <row r="654" spans="31:31">
      <c r="AE654" s="33"/>
    </row>
    <row r="655" spans="31:31">
      <c r="AE655" s="33"/>
    </row>
    <row r="656" spans="31:31">
      <c r="AE656" s="33"/>
    </row>
    <row r="657" spans="31:31">
      <c r="AE657" s="33"/>
    </row>
    <row r="658" spans="31:31">
      <c r="AE658" s="33"/>
    </row>
    <row r="659" spans="31:31">
      <c r="AE659" s="33"/>
    </row>
    <row r="660" spans="31:31">
      <c r="AE660" s="33"/>
    </row>
    <row r="661" spans="31:31">
      <c r="AE661" s="33"/>
    </row>
    <row r="662" spans="31:31">
      <c r="AE662" s="33"/>
    </row>
    <row r="663" spans="31:31">
      <c r="AE663" s="33"/>
    </row>
    <row r="664" spans="31:31">
      <c r="AE664" s="33"/>
    </row>
    <row r="665" spans="31:31">
      <c r="AE665" s="33"/>
    </row>
    <row r="666" spans="31:31">
      <c r="AE666" s="33"/>
    </row>
    <row r="667" spans="31:31">
      <c r="AE667" s="33"/>
    </row>
    <row r="668" spans="31:31">
      <c r="AE668" s="33"/>
    </row>
    <row r="669" spans="31:31">
      <c r="AE669" s="33"/>
    </row>
    <row r="670" spans="31:31">
      <c r="AE670" s="33"/>
    </row>
    <row r="671" spans="31:31">
      <c r="AE671" s="33"/>
    </row>
    <row r="672" spans="31:31">
      <c r="AE672" s="33"/>
    </row>
    <row r="673" spans="31:31">
      <c r="AE673" s="33"/>
    </row>
    <row r="674" spans="31:31">
      <c r="AE674" s="33"/>
    </row>
    <row r="675" spans="31:31">
      <c r="AE675" s="33"/>
    </row>
    <row r="676" spans="31:31">
      <c r="AE676" s="33"/>
    </row>
    <row r="677" spans="31:31">
      <c r="AE677" s="33"/>
    </row>
    <row r="678" spans="31:31">
      <c r="AE678" s="33"/>
    </row>
    <row r="679" spans="31:31">
      <c r="AE679" s="33"/>
    </row>
    <row r="680" spans="31:31">
      <c r="AE680" s="33"/>
    </row>
    <row r="681" spans="31:31">
      <c r="AE681" s="33"/>
    </row>
    <row r="682" spans="31:31">
      <c r="AE682" s="33"/>
    </row>
    <row r="683" spans="31:31">
      <c r="AE683" s="33"/>
    </row>
    <row r="684" spans="31:31">
      <c r="AE684" s="33"/>
    </row>
    <row r="685" spans="31:31">
      <c r="AE685" s="33"/>
    </row>
    <row r="686" spans="31:31">
      <c r="AE686" s="33"/>
    </row>
    <row r="687" spans="31:31">
      <c r="AE687" s="33"/>
    </row>
    <row r="688" spans="31:31">
      <c r="AE688" s="33"/>
    </row>
    <row r="689" spans="31:31">
      <c r="AE689" s="33"/>
    </row>
    <row r="690" spans="31:31">
      <c r="AE690" s="33"/>
    </row>
    <row r="691" spans="31:31">
      <c r="AE691" s="33"/>
    </row>
    <row r="692" spans="31:31">
      <c r="AE692" s="33"/>
    </row>
    <row r="693" spans="31:31">
      <c r="AE693" s="33"/>
    </row>
    <row r="694" spans="31:31">
      <c r="AE694" s="33"/>
    </row>
    <row r="695" spans="31:31">
      <c r="AE695" s="33"/>
    </row>
    <row r="696" spans="31:31">
      <c r="AE696" s="33"/>
    </row>
    <row r="697" spans="31:31">
      <c r="AE697" s="33"/>
    </row>
    <row r="698" spans="31:31">
      <c r="AE698" s="33"/>
    </row>
    <row r="699" spans="31:31">
      <c r="AE699" s="33"/>
    </row>
    <row r="700" spans="31:31">
      <c r="AE700" s="33"/>
    </row>
    <row r="701" spans="31:31">
      <c r="AE701" s="33"/>
    </row>
    <row r="702" spans="31:31">
      <c r="AE702" s="33"/>
    </row>
    <row r="703" spans="31:31">
      <c r="AE703" s="33"/>
    </row>
    <row r="704" spans="31:31">
      <c r="AE704" s="33"/>
    </row>
    <row r="705" spans="31:31">
      <c r="AE705" s="33"/>
    </row>
    <row r="706" spans="31:31">
      <c r="AE706" s="33"/>
    </row>
    <row r="707" spans="31:31">
      <c r="AE707" s="33"/>
    </row>
    <row r="708" spans="31:31">
      <c r="AE708" s="33"/>
    </row>
    <row r="709" spans="31:31">
      <c r="AE709" s="33"/>
    </row>
    <row r="710" spans="31:31">
      <c r="AE710" s="33"/>
    </row>
    <row r="711" spans="31:31">
      <c r="AE711" s="33"/>
    </row>
    <row r="712" spans="31:31">
      <c r="AE712" s="33"/>
    </row>
    <row r="713" spans="31:31">
      <c r="AE713" s="33"/>
    </row>
    <row r="714" spans="31:31">
      <c r="AE714" s="33"/>
    </row>
    <row r="715" spans="31:31">
      <c r="AE715" s="33"/>
    </row>
    <row r="716" spans="31:31">
      <c r="AE716" s="33"/>
    </row>
    <row r="717" spans="31:31">
      <c r="AE717" s="33"/>
    </row>
    <row r="718" spans="31:31">
      <c r="AE718" s="33"/>
    </row>
    <row r="719" spans="31:31">
      <c r="AE719" s="33"/>
    </row>
    <row r="720" spans="31:31">
      <c r="AE720" s="33"/>
    </row>
    <row r="721" spans="31:31">
      <c r="AE721" s="33"/>
    </row>
    <row r="722" spans="31:31">
      <c r="AE722" s="33"/>
    </row>
    <row r="723" spans="31:31">
      <c r="AE723" s="33"/>
    </row>
    <row r="724" spans="31:31">
      <c r="AE724" s="33"/>
    </row>
    <row r="725" spans="31:31">
      <c r="AE725" s="33"/>
    </row>
    <row r="726" spans="31:31">
      <c r="AE726" s="33"/>
    </row>
    <row r="727" spans="31:31">
      <c r="AE727" s="33"/>
    </row>
    <row r="728" spans="31:31">
      <c r="AE728" s="33"/>
    </row>
    <row r="729" spans="31:31">
      <c r="AE729" s="33"/>
    </row>
    <row r="730" spans="31:31">
      <c r="AE730" s="33"/>
    </row>
    <row r="731" spans="31:31">
      <c r="AE731" s="33"/>
    </row>
    <row r="732" spans="31:31">
      <c r="AE732" s="33"/>
    </row>
    <row r="733" spans="31:31">
      <c r="AE733" s="33"/>
    </row>
    <row r="734" spans="31:31">
      <c r="AE734" s="33"/>
    </row>
    <row r="735" spans="31:31">
      <c r="AE735" s="33"/>
    </row>
    <row r="736" spans="31:31">
      <c r="AE736" s="33"/>
    </row>
    <row r="737" spans="31:31">
      <c r="AE737" s="33"/>
    </row>
    <row r="738" spans="31:31">
      <c r="AE738" s="33"/>
    </row>
    <row r="739" spans="31:31">
      <c r="AE739" s="33"/>
    </row>
    <row r="740" spans="31:31">
      <c r="AE740" s="33"/>
    </row>
    <row r="741" spans="31:31">
      <c r="AE741" s="33"/>
    </row>
    <row r="742" spans="31:31">
      <c r="AE742" s="33"/>
    </row>
    <row r="743" spans="31:31">
      <c r="AE743" s="33"/>
    </row>
    <row r="744" spans="31:31">
      <c r="AE744" s="33"/>
    </row>
    <row r="745" spans="31:31">
      <c r="AE745" s="33"/>
    </row>
    <row r="746" spans="31:31">
      <c r="AE746" s="33"/>
    </row>
    <row r="747" spans="31:31">
      <c r="AE747" s="33"/>
    </row>
    <row r="748" spans="31:31">
      <c r="AE748" s="33"/>
    </row>
    <row r="749" spans="31:31">
      <c r="AE749" s="33"/>
    </row>
    <row r="750" spans="31:31">
      <c r="AE750" s="33"/>
    </row>
    <row r="751" spans="31:31">
      <c r="AE751" s="33"/>
    </row>
    <row r="752" spans="31:31">
      <c r="AE752" s="33"/>
    </row>
    <row r="753" spans="31:31">
      <c r="AE753" s="33"/>
    </row>
    <row r="754" spans="31:31">
      <c r="AE754" s="33"/>
    </row>
    <row r="755" spans="31:31">
      <c r="AE755" s="33"/>
    </row>
    <row r="756" spans="31:31">
      <c r="AE756" s="33"/>
    </row>
    <row r="757" spans="31:31">
      <c r="AE757" s="33"/>
    </row>
    <row r="758" spans="31:31">
      <c r="AE758" s="33"/>
    </row>
    <row r="759" spans="31:31">
      <c r="AE759" s="33"/>
    </row>
    <row r="760" spans="31:31">
      <c r="AE760" s="33"/>
    </row>
    <row r="761" spans="31:31">
      <c r="AE761" s="33"/>
    </row>
    <row r="762" spans="31:31">
      <c r="AE762" s="33"/>
    </row>
    <row r="763" spans="31:31">
      <c r="AE763" s="33"/>
    </row>
    <row r="764" spans="31:31">
      <c r="AE764" s="33"/>
    </row>
    <row r="765" spans="31:31">
      <c r="AE765" s="33"/>
    </row>
    <row r="766" spans="31:31">
      <c r="AE766" s="33"/>
    </row>
    <row r="767" spans="31:31">
      <c r="AE767" s="33"/>
    </row>
    <row r="768" spans="31:31">
      <c r="AE768" s="33"/>
    </row>
    <row r="769" spans="31:31">
      <c r="AE769" s="33"/>
    </row>
    <row r="770" spans="31:31">
      <c r="AE770" s="33"/>
    </row>
    <row r="771" spans="31:31">
      <c r="AE771" s="33"/>
    </row>
    <row r="772" spans="31:31">
      <c r="AE772" s="33"/>
    </row>
    <row r="773" spans="31:31">
      <c r="AE773" s="33"/>
    </row>
    <row r="774" spans="31:31">
      <c r="AE774" s="33"/>
    </row>
    <row r="775" spans="31:31">
      <c r="AE775" s="33"/>
    </row>
    <row r="776" spans="31:31">
      <c r="AE776" s="33"/>
    </row>
    <row r="777" spans="31:31">
      <c r="AE777" s="33"/>
    </row>
    <row r="778" spans="31:31">
      <c r="AE778" s="33"/>
    </row>
    <row r="779" spans="31:31">
      <c r="AE779" s="33"/>
    </row>
    <row r="780" spans="31:31">
      <c r="AE780" s="33"/>
    </row>
    <row r="781" spans="31:31">
      <c r="AE781" s="33"/>
    </row>
    <row r="782" spans="31:31">
      <c r="AE782" s="33"/>
    </row>
    <row r="783" spans="31:31">
      <c r="AE783" s="33"/>
    </row>
    <row r="784" spans="31:31">
      <c r="AE784" s="33"/>
    </row>
    <row r="785" spans="31:31">
      <c r="AE785" s="33"/>
    </row>
    <row r="786" spans="31:31">
      <c r="AE786" s="33"/>
    </row>
    <row r="787" spans="31:31">
      <c r="AE787" s="33"/>
    </row>
    <row r="788" spans="31:31">
      <c r="AE788" s="33"/>
    </row>
    <row r="789" spans="31:31">
      <c r="AE789" s="33"/>
    </row>
    <row r="790" spans="31:31">
      <c r="AE790" s="33"/>
    </row>
    <row r="791" spans="31:31">
      <c r="AE791" s="33"/>
    </row>
    <row r="792" spans="31:31">
      <c r="AE792" s="33"/>
    </row>
    <row r="793" spans="31:31">
      <c r="AE793" s="33"/>
    </row>
    <row r="794" spans="31:31">
      <c r="AE794" s="33"/>
    </row>
    <row r="795" spans="31:31">
      <c r="AE795" s="33"/>
    </row>
    <row r="796" spans="31:31">
      <c r="AE796" s="33"/>
    </row>
    <row r="797" spans="31:31">
      <c r="AE797" s="33"/>
    </row>
    <row r="798" spans="31:31">
      <c r="AE798" s="33"/>
    </row>
    <row r="799" spans="31:31">
      <c r="AE799" s="33"/>
    </row>
    <row r="800" spans="31:31">
      <c r="AE800" s="33"/>
    </row>
    <row r="801" spans="31:31">
      <c r="AE801" s="33"/>
    </row>
    <row r="802" spans="31:31">
      <c r="AE802" s="33"/>
    </row>
    <row r="803" spans="31:31">
      <c r="AE803" s="33"/>
    </row>
    <row r="804" spans="31:31">
      <c r="AE804" s="33"/>
    </row>
    <row r="805" spans="31:31">
      <c r="AE805" s="33"/>
    </row>
    <row r="806" spans="31:31">
      <c r="AE806" s="33"/>
    </row>
    <row r="807" spans="31:31">
      <c r="AE807" s="33"/>
    </row>
    <row r="808" spans="31:31">
      <c r="AE808" s="33"/>
    </row>
    <row r="809" spans="31:31">
      <c r="AE809" s="33"/>
    </row>
    <row r="810" spans="31:31">
      <c r="AE810" s="33"/>
    </row>
    <row r="811" spans="31:31">
      <c r="AE811" s="33"/>
    </row>
    <row r="812" spans="31:31">
      <c r="AE812" s="33"/>
    </row>
    <row r="813" spans="31:31">
      <c r="AE813" s="33"/>
    </row>
    <row r="814" spans="31:31">
      <c r="AE814" s="33"/>
    </row>
    <row r="815" spans="31:31">
      <c r="AE815" s="33"/>
    </row>
    <row r="816" spans="31:31">
      <c r="AE816" s="33"/>
    </row>
    <row r="817" spans="31:31">
      <c r="AE817" s="33"/>
    </row>
    <row r="818" spans="31:31">
      <c r="AE818" s="33"/>
    </row>
    <row r="819" spans="31:31">
      <c r="AE819" s="33"/>
    </row>
    <row r="820" spans="31:31">
      <c r="AE820" s="33"/>
    </row>
    <row r="821" spans="31:31">
      <c r="AE821" s="33"/>
    </row>
    <row r="822" spans="31:31">
      <c r="AE822" s="33"/>
    </row>
    <row r="823" spans="31:31">
      <c r="AE823" s="33"/>
    </row>
    <row r="824" spans="31:31">
      <c r="AE824" s="33"/>
    </row>
    <row r="825" spans="31:31">
      <c r="AE825" s="33"/>
    </row>
    <row r="826" spans="31:31">
      <c r="AE826" s="33"/>
    </row>
    <row r="827" spans="31:31">
      <c r="AE827" s="33"/>
    </row>
    <row r="828" spans="31:31">
      <c r="AE828" s="33"/>
    </row>
    <row r="829" spans="31:31">
      <c r="AE829" s="33"/>
    </row>
    <row r="830" spans="31:31">
      <c r="AE830" s="33"/>
    </row>
    <row r="831" spans="31:31">
      <c r="AE831" s="33"/>
    </row>
    <row r="832" spans="31:31">
      <c r="AE832" s="33"/>
    </row>
    <row r="833" spans="31:31">
      <c r="AE833" s="33"/>
    </row>
    <row r="834" spans="31:31">
      <c r="AE834" s="33"/>
    </row>
    <row r="835" spans="31:31">
      <c r="AE835" s="33"/>
    </row>
    <row r="836" spans="31:31">
      <c r="AE836" s="33"/>
    </row>
    <row r="837" spans="31:31">
      <c r="AE837" s="33"/>
    </row>
    <row r="838" spans="31:31">
      <c r="AE838" s="33"/>
    </row>
    <row r="839" spans="31:31">
      <c r="AE839" s="33"/>
    </row>
    <row r="840" spans="31:31">
      <c r="AE840" s="33"/>
    </row>
    <row r="841" spans="31:31">
      <c r="AE841" s="33"/>
    </row>
    <row r="842" spans="31:31">
      <c r="AE842" s="33"/>
    </row>
    <row r="843" spans="31:31">
      <c r="AE843" s="33"/>
    </row>
    <row r="844" spans="31:31">
      <c r="AE844" s="33"/>
    </row>
    <row r="845" spans="31:31">
      <c r="AE845" s="33"/>
    </row>
    <row r="846" spans="31:31">
      <c r="AE846" s="33"/>
    </row>
    <row r="847" spans="31:31">
      <c r="AE847" s="33"/>
    </row>
    <row r="848" spans="31:31">
      <c r="AE848" s="33"/>
    </row>
    <row r="849" spans="31:31">
      <c r="AE849" s="33"/>
    </row>
    <row r="850" spans="31:31">
      <c r="AE850" s="33"/>
    </row>
    <row r="851" spans="31:31">
      <c r="AE851" s="33"/>
    </row>
    <row r="852" spans="31:31">
      <c r="AE852" s="33"/>
    </row>
    <row r="853" spans="31:31">
      <c r="AE853" s="33"/>
    </row>
    <row r="854" spans="31:31">
      <c r="AE854" s="33"/>
    </row>
    <row r="855" spans="31:31">
      <c r="AE855" s="33"/>
    </row>
    <row r="856" spans="31:31">
      <c r="AE856" s="33"/>
    </row>
    <row r="857" spans="31:31">
      <c r="AE857" s="33"/>
    </row>
    <row r="858" spans="31:31">
      <c r="AE858" s="33"/>
    </row>
    <row r="859" spans="31:31">
      <c r="AE859" s="33"/>
    </row>
    <row r="860" spans="31:31">
      <c r="AE860" s="33"/>
    </row>
    <row r="861" spans="31:31">
      <c r="AE861" s="33"/>
    </row>
    <row r="862" spans="31:31">
      <c r="AE862" s="33"/>
    </row>
    <row r="863" spans="31:31">
      <c r="AE863" s="33"/>
    </row>
    <row r="864" spans="31:31">
      <c r="AE864" s="33"/>
    </row>
    <row r="865" spans="31:31">
      <c r="AE865" s="33"/>
    </row>
    <row r="866" spans="31:31">
      <c r="AE866" s="33"/>
    </row>
    <row r="867" spans="31:31">
      <c r="AE867" s="33"/>
    </row>
    <row r="868" spans="31:31">
      <c r="AE868" s="33"/>
    </row>
    <row r="869" spans="31:31">
      <c r="AE869" s="33"/>
    </row>
    <row r="870" spans="31:31">
      <c r="AE870" s="33"/>
    </row>
    <row r="871" spans="31:31">
      <c r="AE871" s="33"/>
    </row>
    <row r="872" spans="31:31">
      <c r="AE872" s="33"/>
    </row>
    <row r="873" spans="31:31">
      <c r="AE873" s="33"/>
    </row>
    <row r="874" spans="31:31">
      <c r="AE874" s="33"/>
    </row>
    <row r="875" spans="31:31">
      <c r="AE875" s="33"/>
    </row>
    <row r="876" spans="31:31">
      <c r="AE876" s="33"/>
    </row>
    <row r="877" spans="31:31">
      <c r="AE877" s="33"/>
    </row>
    <row r="878" spans="31:31">
      <c r="AE878" s="33"/>
    </row>
    <row r="879" spans="31:31">
      <c r="AE879" s="33"/>
    </row>
    <row r="880" spans="31:31">
      <c r="AE880" s="33"/>
    </row>
    <row r="881" spans="31:31">
      <c r="AE881" s="33"/>
    </row>
    <row r="882" spans="31:31">
      <c r="AE882" s="33"/>
    </row>
    <row r="883" spans="31:31">
      <c r="AE883" s="33"/>
    </row>
    <row r="884" spans="31:31">
      <c r="AE884" s="33"/>
    </row>
    <row r="885" spans="31:31">
      <c r="AE885" s="33"/>
    </row>
    <row r="886" spans="31:31">
      <c r="AE886" s="33"/>
    </row>
    <row r="887" spans="31:31">
      <c r="AE887" s="33"/>
    </row>
    <row r="888" spans="31:31">
      <c r="AE888" s="33"/>
    </row>
    <row r="889" spans="31:31">
      <c r="AE889" s="33"/>
    </row>
    <row r="890" spans="31:31">
      <c r="AE890" s="33"/>
    </row>
    <row r="891" spans="31:31">
      <c r="AE891" s="33"/>
    </row>
    <row r="892" spans="31:31">
      <c r="AE892" s="33"/>
    </row>
    <row r="893" spans="31:31">
      <c r="AE893" s="33"/>
    </row>
    <row r="894" spans="31:31">
      <c r="AE894" s="33"/>
    </row>
    <row r="895" spans="31:31">
      <c r="AE895" s="33"/>
    </row>
    <row r="896" spans="31:31">
      <c r="AE896" s="33"/>
    </row>
    <row r="897" spans="31:31">
      <c r="AE897" s="33"/>
    </row>
    <row r="898" spans="31:31">
      <c r="AE898" s="33"/>
    </row>
    <row r="899" spans="31:31">
      <c r="AE899" s="33"/>
    </row>
    <row r="900" spans="31:31">
      <c r="AE900" s="33"/>
    </row>
    <row r="901" spans="31:31">
      <c r="AE901" s="33"/>
    </row>
    <row r="902" spans="31:31">
      <c r="AE902" s="33"/>
    </row>
    <row r="903" spans="31:31">
      <c r="AE903" s="33"/>
    </row>
    <row r="904" spans="31:31">
      <c r="AE904" s="33"/>
    </row>
    <row r="905" spans="31:31">
      <c r="AE905" s="33"/>
    </row>
    <row r="906" spans="31:31">
      <c r="AE906" s="33"/>
    </row>
    <row r="907" spans="31:31">
      <c r="AE907" s="33"/>
    </row>
    <row r="908" spans="31:31">
      <c r="AE908" s="33"/>
    </row>
    <row r="909" spans="31:31">
      <c r="AE909" s="33"/>
    </row>
    <row r="910" spans="31:31">
      <c r="AE910" s="33"/>
    </row>
    <row r="911" spans="31:31">
      <c r="AE911" s="33"/>
    </row>
    <row r="912" spans="31:31">
      <c r="AE912" s="33"/>
    </row>
    <row r="913" spans="31:31">
      <c r="AE913" s="33"/>
    </row>
    <row r="914" spans="31:31">
      <c r="AE914" s="33"/>
    </row>
    <row r="915" spans="31:31">
      <c r="AE915" s="33"/>
    </row>
    <row r="916" spans="31:31">
      <c r="AE916" s="33"/>
    </row>
    <row r="917" spans="31:31">
      <c r="AE917" s="33"/>
    </row>
    <row r="918" spans="31:31">
      <c r="AE918" s="33"/>
    </row>
    <row r="919" spans="31:31">
      <c r="AE919" s="33"/>
    </row>
    <row r="920" spans="31:31">
      <c r="AE920" s="33"/>
    </row>
    <row r="921" spans="31:31">
      <c r="AE921" s="33"/>
    </row>
    <row r="922" spans="31:31">
      <c r="AE922" s="33"/>
    </row>
    <row r="923" spans="31:31">
      <c r="AE923" s="33"/>
    </row>
    <row r="924" spans="31:31">
      <c r="AE924" s="33"/>
    </row>
    <row r="925" spans="31:31">
      <c r="AE925" s="33"/>
    </row>
    <row r="926" spans="31:31">
      <c r="AE926" s="33"/>
    </row>
    <row r="927" spans="31:31">
      <c r="AE927" s="33"/>
    </row>
    <row r="928" spans="31:31">
      <c r="AE928" s="33"/>
    </row>
    <row r="929" spans="31:31">
      <c r="AE929" s="33"/>
    </row>
    <row r="930" spans="31:31">
      <c r="AE930" s="33"/>
    </row>
    <row r="931" spans="31:31">
      <c r="AE931" s="33"/>
    </row>
    <row r="932" spans="31:31">
      <c r="AE932" s="33"/>
    </row>
    <row r="933" spans="31:31">
      <c r="AE933" s="33"/>
    </row>
    <row r="934" spans="31:31">
      <c r="AE934" s="33"/>
    </row>
    <row r="935" spans="31:31">
      <c r="AE935" s="33"/>
    </row>
    <row r="936" spans="31:31">
      <c r="AE936" s="33"/>
    </row>
    <row r="937" spans="31:31">
      <c r="AE937" s="33"/>
    </row>
    <row r="938" spans="31:31">
      <c r="AE938" s="33"/>
    </row>
    <row r="939" spans="31:31">
      <c r="AE939" s="33"/>
    </row>
    <row r="940" spans="31:31">
      <c r="AE940" s="33"/>
    </row>
    <row r="941" spans="31:31">
      <c r="AE941" s="33"/>
    </row>
    <row r="942" spans="31:31">
      <c r="AE942" s="33"/>
    </row>
    <row r="943" spans="31:31">
      <c r="AE943" s="33"/>
    </row>
    <row r="944" spans="31:31">
      <c r="AE944" s="33"/>
    </row>
    <row r="945" spans="31:31">
      <c r="AE945" s="33"/>
    </row>
    <row r="946" spans="31:31">
      <c r="AE946" s="33"/>
    </row>
    <row r="947" spans="31:31">
      <c r="AE947" s="33"/>
    </row>
    <row r="948" spans="31:31">
      <c r="AE948" s="33"/>
    </row>
    <row r="949" spans="31:31">
      <c r="AE949" s="33"/>
    </row>
    <row r="950" spans="31:31">
      <c r="AE950" s="33"/>
    </row>
    <row r="951" spans="31:31">
      <c r="AE951" s="33"/>
    </row>
    <row r="952" spans="31:31">
      <c r="AE952" s="33"/>
    </row>
    <row r="953" spans="31:31">
      <c r="AE953" s="33"/>
    </row>
    <row r="954" spans="31:31">
      <c r="AE954" s="33"/>
    </row>
    <row r="955" spans="31:31">
      <c r="AE955" s="33"/>
    </row>
    <row r="956" spans="31:31">
      <c r="AE956" s="33"/>
    </row>
    <row r="957" spans="31:31">
      <c r="AE957" s="33"/>
    </row>
    <row r="958" spans="31:31">
      <c r="AE958" s="33"/>
    </row>
    <row r="959" spans="31:31">
      <c r="AE959" s="33"/>
    </row>
    <row r="960" spans="31:31">
      <c r="AE960" s="33"/>
    </row>
    <row r="961" spans="31:31">
      <c r="AE961" s="33"/>
    </row>
    <row r="962" spans="31:31">
      <c r="AE962" s="33"/>
    </row>
    <row r="963" spans="31:31">
      <c r="AE963" s="33"/>
    </row>
    <row r="964" spans="31:31">
      <c r="AE964" s="33"/>
    </row>
    <row r="965" spans="31:31">
      <c r="AE965" s="33"/>
    </row>
    <row r="966" spans="31:31">
      <c r="AE966" s="33"/>
    </row>
    <row r="967" spans="31:31">
      <c r="AE967" s="33"/>
    </row>
    <row r="968" spans="31:31">
      <c r="AE968" s="33"/>
    </row>
    <row r="969" spans="31:31">
      <c r="AE969" s="33"/>
    </row>
    <row r="970" spans="31:31">
      <c r="AE970" s="33"/>
    </row>
    <row r="971" spans="31:31">
      <c r="AE971" s="33"/>
    </row>
    <row r="972" spans="31:31">
      <c r="AE972" s="33"/>
    </row>
    <row r="973" spans="31:31">
      <c r="AE973" s="33"/>
    </row>
    <row r="974" spans="31:31">
      <c r="AE974" s="33"/>
    </row>
    <row r="975" spans="31:31">
      <c r="AE975" s="33"/>
    </row>
    <row r="976" spans="31:31">
      <c r="AE976" s="33"/>
    </row>
    <row r="977" spans="31:31">
      <c r="AE977" s="33"/>
    </row>
    <row r="978" spans="31:31">
      <c r="AE978" s="33"/>
    </row>
    <row r="979" spans="31:31">
      <c r="AE979" s="33"/>
    </row>
    <row r="980" spans="31:31">
      <c r="AE980" s="33"/>
    </row>
    <row r="981" spans="31:31">
      <c r="AE981" s="33"/>
    </row>
    <row r="982" spans="31:31">
      <c r="AE982" s="33"/>
    </row>
    <row r="983" spans="31:31">
      <c r="AE983" s="33"/>
    </row>
    <row r="984" spans="31:31">
      <c r="AE984" s="33"/>
    </row>
    <row r="985" spans="31:31">
      <c r="AE985" s="33"/>
    </row>
    <row r="986" spans="31:31">
      <c r="AE986" s="33"/>
    </row>
    <row r="987" spans="31:31">
      <c r="AE987" s="33"/>
    </row>
    <row r="988" spans="31:31">
      <c r="AE988" s="33"/>
    </row>
    <row r="989" spans="31:31">
      <c r="AE989" s="33"/>
    </row>
    <row r="990" spans="31:31">
      <c r="AE990" s="33"/>
    </row>
    <row r="991" spans="31:31">
      <c r="AE991" s="33"/>
    </row>
    <row r="992" spans="31:31">
      <c r="AE992" s="33"/>
    </row>
    <row r="993" spans="31:31">
      <c r="AE993" s="33"/>
    </row>
    <row r="994" spans="31:31">
      <c r="AE994" s="33"/>
    </row>
    <row r="995" spans="31:31">
      <c r="AE995" s="33"/>
    </row>
    <row r="996" spans="31:31">
      <c r="AE996" s="33"/>
    </row>
    <row r="997" spans="31:31">
      <c r="AE997" s="33"/>
    </row>
    <row r="998" spans="31:31">
      <c r="AE998" s="33"/>
    </row>
    <row r="999" spans="31:31">
      <c r="AE999" s="33"/>
    </row>
    <row r="1000" spans="31:31">
      <c r="AE1000" s="33"/>
    </row>
    <row r="1001" spans="31:31">
      <c r="AE1001" s="33"/>
    </row>
    <row r="1002" spans="31:31">
      <c r="AE1002" s="33"/>
    </row>
    <row r="1003" spans="31:31">
      <c r="AE1003" s="33"/>
    </row>
    <row r="1004" spans="31:31">
      <c r="AE1004" s="33"/>
    </row>
    <row r="1005" spans="31:31">
      <c r="AE1005" s="33"/>
    </row>
    <row r="1006" spans="31:31">
      <c r="AE1006" s="33"/>
    </row>
    <row r="1007" spans="31:31">
      <c r="AE1007" s="33"/>
    </row>
    <row r="1008" spans="31:31">
      <c r="AE1008" s="33"/>
    </row>
    <row r="1009" spans="31:31">
      <c r="AE1009" s="33"/>
    </row>
    <row r="1010" spans="31:31">
      <c r="AE1010" s="33"/>
    </row>
    <row r="1011" spans="31:31">
      <c r="AE1011" s="33"/>
    </row>
    <row r="1012" spans="31:31">
      <c r="AE1012" s="33"/>
    </row>
    <row r="1013" spans="31:31">
      <c r="AE1013" s="33"/>
    </row>
    <row r="1014" spans="31:31">
      <c r="AE1014" s="33"/>
    </row>
    <row r="1015" spans="31:31">
      <c r="AE1015" s="33"/>
    </row>
    <row r="1016" spans="31:31">
      <c r="AE1016" s="33"/>
    </row>
    <row r="1017" spans="31:31">
      <c r="AE1017" s="33"/>
    </row>
    <row r="1018" spans="31:31">
      <c r="AE1018" s="33"/>
    </row>
    <row r="1019" spans="31:31">
      <c r="AE1019" s="33"/>
    </row>
    <row r="1020" spans="31:31">
      <c r="AE1020" s="33"/>
    </row>
    <row r="1021" spans="31:31">
      <c r="AE1021" s="33"/>
    </row>
    <row r="1022" spans="31:31">
      <c r="AE1022" s="33"/>
    </row>
    <row r="1023" spans="31:31">
      <c r="AE1023" s="33"/>
    </row>
    <row r="1024" spans="31:31">
      <c r="AE1024" s="33"/>
    </row>
    <row r="1025" spans="31:31">
      <c r="AE1025" s="33"/>
    </row>
    <row r="1026" spans="31:31">
      <c r="AE1026" s="33"/>
    </row>
    <row r="1027" spans="31:31">
      <c r="AE1027" s="33"/>
    </row>
    <row r="1028" spans="31:31">
      <c r="AE1028" s="33"/>
    </row>
    <row r="1029" spans="31:31">
      <c r="AE1029" s="33"/>
    </row>
    <row r="1030" spans="31:31">
      <c r="AE1030" s="33"/>
    </row>
    <row r="1031" spans="31:31">
      <c r="AE1031" s="33"/>
    </row>
    <row r="1032" spans="31:31">
      <c r="AE1032" s="33"/>
    </row>
    <row r="1033" spans="31:31">
      <c r="AE1033" s="33"/>
    </row>
    <row r="1034" spans="31:31">
      <c r="AE1034" s="33"/>
    </row>
    <row r="1035" spans="31:31">
      <c r="AE1035" s="33"/>
    </row>
    <row r="1036" spans="31:31">
      <c r="AE1036" s="33"/>
    </row>
    <row r="1037" spans="31:31">
      <c r="AE1037" s="33"/>
    </row>
    <row r="1038" spans="31:31">
      <c r="AE1038" s="33"/>
    </row>
    <row r="1039" spans="31:31">
      <c r="AE1039" s="33"/>
    </row>
    <row r="1040" spans="31:31">
      <c r="AE1040" s="33"/>
    </row>
    <row r="1041" spans="31:31">
      <c r="AE1041" s="33"/>
    </row>
    <row r="1042" spans="31:31">
      <c r="AE1042" s="33"/>
    </row>
    <row r="1043" spans="31:31">
      <c r="AE1043" s="33"/>
    </row>
    <row r="1044" spans="31:31">
      <c r="AE1044" s="33"/>
    </row>
    <row r="1045" spans="31:31">
      <c r="AE1045" s="33"/>
    </row>
    <row r="1046" spans="31:31">
      <c r="AE1046" s="33"/>
    </row>
    <row r="1047" spans="31:31">
      <c r="AE1047" s="33"/>
    </row>
    <row r="1048" spans="31:31">
      <c r="AE1048" s="33"/>
    </row>
    <row r="1049" spans="31:31">
      <c r="AE1049" s="33"/>
    </row>
    <row r="1050" spans="31:31">
      <c r="AE1050" s="33"/>
    </row>
    <row r="1051" spans="31:31">
      <c r="AE1051" s="33"/>
    </row>
    <row r="1052" spans="31:31">
      <c r="AE1052" s="33"/>
    </row>
    <row r="1053" spans="31:31">
      <c r="AE1053" s="33"/>
    </row>
    <row r="1054" spans="31:31">
      <c r="AE1054" s="33"/>
    </row>
    <row r="1055" spans="31:31">
      <c r="AE1055" s="33"/>
    </row>
    <row r="1056" spans="31:31">
      <c r="AE1056" s="33"/>
    </row>
    <row r="1057" spans="31:31">
      <c r="AE1057" s="33"/>
    </row>
    <row r="1058" spans="31:31">
      <c r="AE1058" s="33"/>
    </row>
    <row r="1059" spans="31:31">
      <c r="AE1059" s="33"/>
    </row>
    <row r="1060" spans="31:31">
      <c r="AE1060" s="33"/>
    </row>
    <row r="1061" spans="31:31">
      <c r="AE1061" s="33"/>
    </row>
    <row r="1062" spans="31:31">
      <c r="AE1062" s="33"/>
    </row>
    <row r="1063" spans="31:31">
      <c r="AE1063" s="33"/>
    </row>
    <row r="1064" spans="31:31">
      <c r="AE1064" s="33"/>
    </row>
    <row r="1065" spans="31:31">
      <c r="AE1065" s="33"/>
    </row>
    <row r="1066" spans="31:31">
      <c r="AE1066" s="33"/>
    </row>
    <row r="1067" spans="31:31">
      <c r="AE1067" s="33"/>
    </row>
    <row r="1068" spans="31:31">
      <c r="AE1068" s="33"/>
    </row>
    <row r="1069" spans="31:31">
      <c r="AE1069" s="33"/>
    </row>
    <row r="1070" spans="31:31">
      <c r="AE1070" s="33"/>
    </row>
    <row r="1071" spans="31:31">
      <c r="AE1071" s="33"/>
    </row>
    <row r="1072" spans="31:31">
      <c r="AE1072" s="33"/>
    </row>
    <row r="1073" spans="31:31">
      <c r="AE1073" s="33"/>
    </row>
    <row r="1074" spans="31:31">
      <c r="AE1074" s="33"/>
    </row>
    <row r="1075" spans="31:31">
      <c r="AE1075" s="33"/>
    </row>
    <row r="1076" spans="31:31">
      <c r="AE1076" s="33"/>
    </row>
    <row r="1077" spans="31:31">
      <c r="AE1077" s="33"/>
    </row>
    <row r="1078" spans="31:31">
      <c r="AE1078" s="33"/>
    </row>
    <row r="1079" spans="31:31">
      <c r="AE1079" s="33"/>
    </row>
    <row r="1080" spans="31:31">
      <c r="AE1080" s="33"/>
    </row>
    <row r="1081" spans="31:31">
      <c r="AE1081" s="33"/>
    </row>
    <row r="1082" spans="31:31">
      <c r="AE1082" s="33"/>
    </row>
    <row r="1083" spans="31:31">
      <c r="AE1083" s="33"/>
    </row>
    <row r="1084" spans="31:31">
      <c r="AE1084" s="33"/>
    </row>
    <row r="1085" spans="31:31">
      <c r="AE1085" s="33"/>
    </row>
    <row r="1086" spans="31:31">
      <c r="AE1086" s="33"/>
    </row>
    <row r="1087" spans="31:31">
      <c r="AE1087" s="33"/>
    </row>
    <row r="1088" spans="31:31">
      <c r="AE1088" s="33"/>
    </row>
    <row r="1089" spans="31:31">
      <c r="AE1089" s="33"/>
    </row>
    <row r="1090" spans="31:31">
      <c r="AE1090" s="33"/>
    </row>
    <row r="1091" spans="31:31">
      <c r="AE1091" s="33"/>
    </row>
    <row r="1092" spans="31:31">
      <c r="AE1092" s="33"/>
    </row>
    <row r="1093" spans="31:31">
      <c r="AE1093" s="33"/>
    </row>
    <row r="1094" spans="31:31">
      <c r="AE1094" s="33"/>
    </row>
    <row r="1095" spans="31:31">
      <c r="AE1095" s="33"/>
    </row>
    <row r="1096" spans="31:31">
      <c r="AE1096" s="33"/>
    </row>
    <row r="1097" spans="31:31">
      <c r="AE1097" s="33"/>
    </row>
    <row r="1098" spans="31:31">
      <c r="AE1098" s="33"/>
    </row>
    <row r="1099" spans="31:31">
      <c r="AE1099" s="33"/>
    </row>
    <row r="1100" spans="31:31">
      <c r="AE1100" s="33"/>
    </row>
    <row r="1101" spans="31:31">
      <c r="AE1101" s="33"/>
    </row>
    <row r="1102" spans="31:31">
      <c r="AE1102" s="33"/>
    </row>
    <row r="1103" spans="31:31">
      <c r="AE1103" s="33"/>
    </row>
    <row r="1104" spans="31:31">
      <c r="AE1104" s="33"/>
    </row>
    <row r="1105" spans="31:31">
      <c r="AE1105" s="33"/>
    </row>
    <row r="1106" spans="31:31">
      <c r="AE1106" s="33"/>
    </row>
    <row r="1107" spans="31:31">
      <c r="AE1107" s="33"/>
    </row>
    <row r="1108" spans="31:31">
      <c r="AE1108" s="33"/>
    </row>
    <row r="1109" spans="31:31">
      <c r="AE1109" s="33"/>
    </row>
    <row r="1110" spans="31:31">
      <c r="AE1110" s="33"/>
    </row>
    <row r="1111" spans="31:31">
      <c r="AE1111" s="33"/>
    </row>
    <row r="1112" spans="31:31">
      <c r="AE1112" s="33"/>
    </row>
    <row r="1113" spans="31:31">
      <c r="AE1113" s="33"/>
    </row>
    <row r="1114" spans="31:31">
      <c r="AE1114" s="33"/>
    </row>
    <row r="1115" spans="31:31">
      <c r="AE1115" s="33"/>
    </row>
    <row r="1116" spans="31:31">
      <c r="AE1116" s="33"/>
    </row>
    <row r="1117" spans="31:31">
      <c r="AE1117" s="33"/>
    </row>
    <row r="1118" spans="31:31">
      <c r="AE1118" s="33"/>
    </row>
    <row r="1119" spans="31:31">
      <c r="AE1119" s="33"/>
    </row>
    <row r="1120" spans="31:31">
      <c r="AE1120" s="33"/>
    </row>
    <row r="1121" spans="31:31">
      <c r="AE1121" s="33"/>
    </row>
    <row r="1122" spans="31:31">
      <c r="AE1122" s="33"/>
    </row>
    <row r="1123" spans="31:31">
      <c r="AE1123" s="33"/>
    </row>
    <row r="1124" spans="31:31">
      <c r="AE1124" s="33"/>
    </row>
    <row r="1125" spans="31:31">
      <c r="AE1125" s="33"/>
    </row>
    <row r="1126" spans="31:31">
      <c r="AE1126" s="33"/>
    </row>
    <row r="1127" spans="31:31">
      <c r="AE1127" s="33"/>
    </row>
    <row r="1128" spans="31:31">
      <c r="AE1128" s="33"/>
    </row>
    <row r="1129" spans="31:31">
      <c r="AE1129" s="33"/>
    </row>
    <row r="1130" spans="31:31">
      <c r="AE1130" s="33"/>
    </row>
    <row r="1131" spans="31:31">
      <c r="AE1131" s="33"/>
    </row>
    <row r="1132" spans="31:31">
      <c r="AE1132" s="33"/>
    </row>
    <row r="1133" spans="31:31">
      <c r="AE1133" s="33"/>
    </row>
    <row r="1134" spans="31:31">
      <c r="AE1134" s="33"/>
    </row>
    <row r="1135" spans="31:31">
      <c r="AE1135" s="33"/>
    </row>
    <row r="1136" spans="31:31">
      <c r="AE1136" s="33"/>
    </row>
    <row r="1137" spans="31:31">
      <c r="AE1137" s="33"/>
    </row>
    <row r="1138" spans="31:31">
      <c r="AE1138" s="33"/>
    </row>
    <row r="1139" spans="31:31">
      <c r="AE1139" s="33"/>
    </row>
    <row r="1140" spans="31:31">
      <c r="AE1140" s="33"/>
    </row>
    <row r="1141" spans="31:31">
      <c r="AE1141" s="33"/>
    </row>
    <row r="1142" spans="31:31">
      <c r="AE1142" s="33"/>
    </row>
    <row r="1143" spans="31:31">
      <c r="AE1143" s="33"/>
    </row>
    <row r="1144" spans="31:31">
      <c r="AE1144" s="33"/>
    </row>
    <row r="1145" spans="31:31">
      <c r="AE1145" s="33"/>
    </row>
    <row r="1146" spans="31:31">
      <c r="AE1146" s="33"/>
    </row>
    <row r="1147" spans="31:31">
      <c r="AE1147" s="33"/>
    </row>
    <row r="1148" spans="31:31">
      <c r="AE1148" s="33"/>
    </row>
    <row r="1149" spans="31:31">
      <c r="AE1149" s="33"/>
    </row>
    <row r="1150" spans="31:31">
      <c r="AE1150" s="33"/>
    </row>
    <row r="1151" spans="31:31">
      <c r="AE1151" s="33"/>
    </row>
    <row r="1152" spans="31:31">
      <c r="AE1152" s="33"/>
    </row>
    <row r="1153" spans="31:31">
      <c r="AE1153" s="33"/>
    </row>
    <row r="1154" spans="31:31">
      <c r="AE1154" s="33"/>
    </row>
    <row r="1155" spans="31:31">
      <c r="AE1155" s="33"/>
    </row>
    <row r="1156" spans="31:31">
      <c r="AE1156" s="33"/>
    </row>
    <row r="1157" spans="31:31">
      <c r="AE1157" s="33"/>
    </row>
    <row r="1158" spans="31:31">
      <c r="AE1158" s="33"/>
    </row>
    <row r="1159" spans="31:31">
      <c r="AE1159" s="33"/>
    </row>
    <row r="1160" spans="31:31">
      <c r="AE1160" s="33"/>
    </row>
    <row r="1161" spans="31:31">
      <c r="AE1161" s="33"/>
    </row>
    <row r="1162" spans="31:31">
      <c r="AE1162" s="33"/>
    </row>
    <row r="1163" spans="31:31">
      <c r="AE1163" s="33"/>
    </row>
    <row r="1164" spans="31:31">
      <c r="AE1164" s="33"/>
    </row>
    <row r="1165" spans="31:31">
      <c r="AE1165" s="33"/>
    </row>
    <row r="1166" spans="31:31">
      <c r="AE1166" s="33"/>
    </row>
    <row r="1167" spans="31:31">
      <c r="AE1167" s="33"/>
    </row>
    <row r="1168" spans="31:31">
      <c r="AE1168" s="33"/>
    </row>
    <row r="1169" spans="31:31">
      <c r="AE1169" s="33"/>
    </row>
    <row r="1170" spans="31:31">
      <c r="AE1170" s="33"/>
    </row>
    <row r="1171" spans="31:31">
      <c r="AE1171" s="33"/>
    </row>
    <row r="1172" spans="31:31">
      <c r="AE1172" s="33"/>
    </row>
    <row r="1173" spans="31:31">
      <c r="AE1173" s="33"/>
    </row>
    <row r="1174" spans="31:31">
      <c r="AE1174" s="33"/>
    </row>
    <row r="1175" spans="31:31">
      <c r="AE1175" s="33"/>
    </row>
    <row r="1176" spans="31:31">
      <c r="AE1176" s="33"/>
    </row>
    <row r="1177" spans="31:31">
      <c r="AE1177" s="33"/>
    </row>
    <row r="1178" spans="31:31">
      <c r="AE1178" s="33"/>
    </row>
    <row r="1179" spans="31:31">
      <c r="AE1179" s="33"/>
    </row>
    <row r="1180" spans="31:31">
      <c r="AE1180" s="33"/>
    </row>
    <row r="1181" spans="31:31">
      <c r="AE1181" s="33"/>
    </row>
    <row r="1182" spans="31:31">
      <c r="AE1182" s="33"/>
    </row>
    <row r="1183" spans="31:31">
      <c r="AE1183" s="33"/>
    </row>
    <row r="1184" spans="31:31">
      <c r="AE1184" s="33"/>
    </row>
    <row r="1185" spans="31:31">
      <c r="AE1185" s="33"/>
    </row>
    <row r="1186" spans="31:31">
      <c r="AE1186" s="33"/>
    </row>
    <row r="1187" spans="31:31">
      <c r="AE1187" s="33"/>
    </row>
    <row r="1188" spans="31:31">
      <c r="AE1188" s="33"/>
    </row>
    <row r="1189" spans="31:31">
      <c r="AE1189" s="33"/>
    </row>
    <row r="1190" spans="31:31">
      <c r="AE1190" s="33"/>
    </row>
    <row r="1191" spans="31:31">
      <c r="AE1191" s="33"/>
    </row>
    <row r="1192" spans="31:31">
      <c r="AE1192" s="33"/>
    </row>
    <row r="1193" spans="31:31">
      <c r="AE1193" s="33"/>
    </row>
    <row r="1194" spans="31:31">
      <c r="AE1194" s="33"/>
    </row>
    <row r="1195" spans="31:31">
      <c r="AE1195" s="33"/>
    </row>
    <row r="1196" spans="31:31">
      <c r="AE1196" s="33"/>
    </row>
    <row r="1197" spans="31:31">
      <c r="AE1197" s="33"/>
    </row>
    <row r="1198" spans="31:31">
      <c r="AE1198" s="33"/>
    </row>
    <row r="1199" spans="31:31">
      <c r="AE1199" s="33"/>
    </row>
    <row r="1200" spans="31:31">
      <c r="AE1200" s="33"/>
    </row>
    <row r="1201" spans="31:31">
      <c r="AE1201" s="33"/>
    </row>
    <row r="1202" spans="31:31">
      <c r="AE1202" s="33"/>
    </row>
    <row r="1203" spans="31:31">
      <c r="AE1203" s="33"/>
    </row>
    <row r="1204" spans="31:31">
      <c r="AE1204" s="33"/>
    </row>
    <row r="1205" spans="31:31">
      <c r="AE1205" s="33"/>
    </row>
    <row r="1206" spans="31:31">
      <c r="AE1206" s="33"/>
    </row>
    <row r="1207" spans="31:31">
      <c r="AE1207" s="33"/>
    </row>
    <row r="1208" spans="31:31">
      <c r="AE1208" s="33"/>
    </row>
    <row r="1209" spans="31:31">
      <c r="AE1209" s="33"/>
    </row>
    <row r="1210" spans="31:31">
      <c r="AE1210" s="33"/>
    </row>
    <row r="1211" spans="31:31">
      <c r="AE1211" s="33"/>
    </row>
    <row r="1212" spans="31:31">
      <c r="AE1212" s="33"/>
    </row>
    <row r="1213" spans="31:31">
      <c r="AE1213" s="33"/>
    </row>
    <row r="1214" spans="31:31">
      <c r="AE1214" s="33"/>
    </row>
    <row r="1215" spans="31:31">
      <c r="AE1215" s="33"/>
    </row>
    <row r="1216" spans="31:31">
      <c r="AE1216" s="33"/>
    </row>
    <row r="1217" spans="31:31">
      <c r="AE1217" s="33"/>
    </row>
    <row r="1218" spans="31:31">
      <c r="AE1218" s="33"/>
    </row>
    <row r="1219" spans="31:31">
      <c r="AE1219" s="33"/>
    </row>
    <row r="1220" spans="31:31">
      <c r="AE1220" s="33"/>
    </row>
    <row r="1221" spans="31:31">
      <c r="AE1221" s="33"/>
    </row>
    <row r="1222" spans="31:31">
      <c r="AE1222" s="33"/>
    </row>
    <row r="1223" spans="31:31">
      <c r="AE1223" s="33"/>
    </row>
    <row r="1224" spans="31:31">
      <c r="AE1224" s="33"/>
    </row>
    <row r="1225" spans="31:31">
      <c r="AE1225" s="33"/>
    </row>
    <row r="1226" spans="31:31">
      <c r="AE1226" s="33"/>
    </row>
    <row r="1227" spans="31:31">
      <c r="AE1227" s="33"/>
    </row>
    <row r="1228" spans="31:31">
      <c r="AE1228" s="33"/>
    </row>
    <row r="1229" spans="31:31">
      <c r="AE1229" s="33"/>
    </row>
    <row r="1230" spans="31:31">
      <c r="AE1230" s="33"/>
    </row>
    <row r="1231" spans="31:31">
      <c r="AE1231" s="33"/>
    </row>
    <row r="1232" spans="31:31">
      <c r="AE1232" s="33"/>
    </row>
    <row r="1233" spans="31:31">
      <c r="AE1233" s="33"/>
    </row>
    <row r="1234" spans="31:31">
      <c r="AE1234" s="33"/>
    </row>
    <row r="1235" spans="31:31">
      <c r="AE1235" s="33"/>
    </row>
    <row r="1236" spans="31:31">
      <c r="AE1236" s="33"/>
    </row>
    <row r="1237" spans="31:31">
      <c r="AE1237" s="33"/>
    </row>
    <row r="1238" spans="31:31">
      <c r="AE1238" s="33"/>
    </row>
    <row r="1239" spans="31:31">
      <c r="AE1239" s="33"/>
    </row>
    <row r="1240" spans="31:31">
      <c r="AE1240" s="33"/>
    </row>
    <row r="1241" spans="31:31">
      <c r="AE1241" s="33"/>
    </row>
    <row r="1242" spans="31:31">
      <c r="AE1242" s="33"/>
    </row>
    <row r="1243" spans="31:31">
      <c r="AE1243" s="33"/>
    </row>
    <row r="1244" spans="31:31">
      <c r="AE1244" s="33"/>
    </row>
    <row r="1245" spans="31:31">
      <c r="AE1245" s="33"/>
    </row>
    <row r="1246" spans="31:31">
      <c r="AE1246" s="33"/>
    </row>
    <row r="1247" spans="31:31">
      <c r="AE1247" s="33"/>
    </row>
    <row r="1248" spans="31:31">
      <c r="AE1248" s="33"/>
    </row>
    <row r="1249" spans="31:31">
      <c r="AE1249" s="33"/>
    </row>
    <row r="1250" spans="31:31">
      <c r="AE1250" s="33"/>
    </row>
    <row r="1251" spans="31:31">
      <c r="AE1251" s="33"/>
    </row>
    <row r="1252" spans="31:31">
      <c r="AE1252" s="33"/>
    </row>
    <row r="1253" spans="31:31">
      <c r="AE1253" s="33"/>
    </row>
    <row r="1254" spans="31:31">
      <c r="AE1254" s="33"/>
    </row>
    <row r="1255" spans="31:31">
      <c r="AE1255" s="33"/>
    </row>
    <row r="1256" spans="31:31">
      <c r="AE1256" s="33"/>
    </row>
    <row r="1257" spans="31:31">
      <c r="AE1257" s="33"/>
    </row>
    <row r="1258" spans="31:31">
      <c r="AE1258" s="33"/>
    </row>
    <row r="1259" spans="31:31">
      <c r="AE1259" s="33"/>
    </row>
    <row r="1260" spans="31:31">
      <c r="AE1260" s="33"/>
    </row>
    <row r="1261" spans="31:31">
      <c r="AE1261" s="33"/>
    </row>
    <row r="1262" spans="31:31">
      <c r="AE1262" s="33"/>
    </row>
    <row r="1263" spans="31:31">
      <c r="AE1263" s="33"/>
    </row>
    <row r="1264" spans="31:31">
      <c r="AE1264" s="33"/>
    </row>
    <row r="1265" spans="31:31">
      <c r="AE1265" s="33"/>
    </row>
    <row r="1266" spans="31:31">
      <c r="AE1266" s="33"/>
    </row>
    <row r="1267" spans="31:31">
      <c r="AE1267" s="33"/>
    </row>
    <row r="1268" spans="31:31">
      <c r="AE1268" s="33"/>
    </row>
    <row r="1269" spans="31:31">
      <c r="AE1269" s="33"/>
    </row>
    <row r="1270" spans="31:31">
      <c r="AE1270" s="33"/>
    </row>
    <row r="1271" spans="31:31">
      <c r="AE1271" s="33"/>
    </row>
    <row r="1272" spans="31:31">
      <c r="AE1272" s="33"/>
    </row>
    <row r="1273" spans="31:31">
      <c r="AE1273" s="33"/>
    </row>
    <row r="1274" spans="31:31">
      <c r="AE1274" s="33"/>
    </row>
    <row r="1275" spans="31:31">
      <c r="AE1275" s="33"/>
    </row>
    <row r="1276" spans="31:31">
      <c r="AE1276" s="33"/>
    </row>
    <row r="1277" spans="31:31">
      <c r="AE1277" s="33"/>
    </row>
    <row r="1278" spans="31:31">
      <c r="AE1278" s="33"/>
    </row>
    <row r="1279" spans="31:31">
      <c r="AE1279" s="33"/>
    </row>
    <row r="1280" spans="31:31">
      <c r="AE1280" s="33"/>
    </row>
    <row r="1281" spans="31:31">
      <c r="AE1281" s="33"/>
    </row>
    <row r="1282" spans="31:31">
      <c r="AE1282" s="33"/>
    </row>
    <row r="1283" spans="31:31">
      <c r="AE1283" s="33"/>
    </row>
    <row r="1284" spans="31:31">
      <c r="AE1284" s="33"/>
    </row>
    <row r="1285" spans="31:31">
      <c r="AE1285" s="33"/>
    </row>
    <row r="1286" spans="31:31">
      <c r="AE1286" s="33"/>
    </row>
    <row r="1287" spans="31:31">
      <c r="AE1287" s="33"/>
    </row>
    <row r="1288" spans="31:31">
      <c r="AE1288" s="33"/>
    </row>
    <row r="1289" spans="31:31">
      <c r="AE1289" s="33"/>
    </row>
    <row r="1290" spans="31:31">
      <c r="AE1290" s="33"/>
    </row>
    <row r="1291" spans="31:31">
      <c r="AE1291" s="33"/>
    </row>
    <row r="1292" spans="31:31">
      <c r="AE1292" s="33"/>
    </row>
    <row r="1293" spans="31:31">
      <c r="AE1293" s="33"/>
    </row>
    <row r="1294" spans="31:31">
      <c r="AE1294" s="33"/>
    </row>
    <row r="1295" spans="31:31">
      <c r="AE1295" s="33"/>
    </row>
    <row r="1296" spans="31:31">
      <c r="AE1296" s="33"/>
    </row>
    <row r="1297" spans="31:31">
      <c r="AE1297" s="33"/>
    </row>
    <row r="1298" spans="31:31">
      <c r="AE1298" s="33"/>
    </row>
    <row r="1299" spans="31:31">
      <c r="AE1299" s="33"/>
    </row>
    <row r="1300" spans="31:31">
      <c r="AE1300" s="33"/>
    </row>
    <row r="1301" spans="31:31">
      <c r="AE1301" s="33"/>
    </row>
    <row r="1302" spans="31:31">
      <c r="AE1302" s="33"/>
    </row>
    <row r="1303" spans="31:31">
      <c r="AE1303" s="33"/>
    </row>
    <row r="1304" spans="31:31">
      <c r="AE1304" s="33"/>
    </row>
    <row r="1305" spans="31:31">
      <c r="AE1305" s="33"/>
    </row>
    <row r="1306" spans="31:31">
      <c r="AE1306" s="33"/>
    </row>
    <row r="1307" spans="31:31">
      <c r="AE1307" s="33"/>
    </row>
    <row r="1308" spans="31:31">
      <c r="AE1308" s="33"/>
    </row>
    <row r="1309" spans="31:31">
      <c r="AE1309" s="33"/>
    </row>
    <row r="1310" spans="31:31">
      <c r="AE1310" s="33"/>
    </row>
    <row r="1311" spans="31:31">
      <c r="AE1311" s="33"/>
    </row>
    <row r="1312" spans="31:31">
      <c r="AE1312" s="33"/>
    </row>
    <row r="1313" spans="31:31">
      <c r="AE1313" s="33"/>
    </row>
    <row r="1314" spans="31:31">
      <c r="AE1314" s="33"/>
    </row>
    <row r="1315" spans="31:31">
      <c r="AE1315" s="33"/>
    </row>
    <row r="1316" spans="31:31">
      <c r="AE1316" s="33"/>
    </row>
    <row r="1317" spans="31:31">
      <c r="AE1317" s="33"/>
    </row>
    <row r="1318" spans="31:31">
      <c r="AE1318" s="33"/>
    </row>
    <row r="1319" spans="31:31">
      <c r="AE1319" s="33"/>
    </row>
    <row r="1320" spans="31:31">
      <c r="AE1320" s="33"/>
    </row>
    <row r="1321" spans="31:31">
      <c r="AE1321" s="33"/>
    </row>
    <row r="1322" spans="31:31">
      <c r="AE1322" s="33"/>
    </row>
    <row r="1323" spans="31:31">
      <c r="AE1323" s="33"/>
    </row>
    <row r="1324" spans="31:31">
      <c r="AE1324" s="33"/>
    </row>
    <row r="1325" spans="31:31">
      <c r="AE1325" s="33"/>
    </row>
    <row r="1326" spans="31:31">
      <c r="AE1326" s="33"/>
    </row>
    <row r="1327" spans="31:31">
      <c r="AE1327" s="33"/>
    </row>
    <row r="1328" spans="31:31">
      <c r="AE1328" s="33"/>
    </row>
    <row r="1329" spans="31:31">
      <c r="AE1329" s="33"/>
    </row>
    <row r="1330" spans="31:31">
      <c r="AE1330" s="33"/>
    </row>
    <row r="1331" spans="31:31">
      <c r="AE1331" s="33"/>
    </row>
    <row r="1332" spans="31:31">
      <c r="AE1332" s="33"/>
    </row>
    <row r="1333" spans="31:31">
      <c r="AE1333" s="33"/>
    </row>
    <row r="1334" spans="31:31">
      <c r="AE1334" s="33"/>
    </row>
    <row r="1335" spans="31:31">
      <c r="AE1335" s="33"/>
    </row>
    <row r="1336" spans="31:31">
      <c r="AE1336" s="33"/>
    </row>
    <row r="1337" spans="31:31">
      <c r="AE1337" s="33"/>
    </row>
    <row r="1338" spans="31:31">
      <c r="AE1338" s="33"/>
    </row>
    <row r="1339" spans="31:31">
      <c r="AE1339" s="33"/>
    </row>
    <row r="1340" spans="31:31">
      <c r="AE1340" s="33"/>
    </row>
    <row r="1341" spans="31:31">
      <c r="AE1341" s="33"/>
    </row>
    <row r="1342" spans="31:31">
      <c r="AE1342" s="33"/>
    </row>
    <row r="1343" spans="31:31">
      <c r="AE1343" s="33"/>
    </row>
    <row r="1344" spans="31:31">
      <c r="AE1344" s="33"/>
    </row>
    <row r="1345" spans="31:31">
      <c r="AE1345" s="33"/>
    </row>
    <row r="1346" spans="31:31">
      <c r="AE1346" s="33"/>
    </row>
    <row r="1347" spans="31:31">
      <c r="AE1347" s="33"/>
    </row>
    <row r="1348" spans="31:31">
      <c r="AE1348" s="33"/>
    </row>
    <row r="1349" spans="31:31">
      <c r="AE1349" s="33"/>
    </row>
    <row r="1350" spans="31:31">
      <c r="AE1350" s="33"/>
    </row>
    <row r="1351" spans="31:31">
      <c r="AE1351" s="33"/>
    </row>
    <row r="1352" spans="31:31">
      <c r="AE1352" s="33"/>
    </row>
    <row r="1353" spans="31:31">
      <c r="AE1353" s="33"/>
    </row>
    <row r="1354" spans="31:31">
      <c r="AE1354" s="33"/>
    </row>
    <row r="1355" spans="31:31">
      <c r="AE1355" s="33"/>
    </row>
    <row r="1356" spans="31:31">
      <c r="AE1356" s="33"/>
    </row>
    <row r="1357" spans="31:31">
      <c r="AE1357" s="33"/>
    </row>
    <row r="1358" spans="31:31">
      <c r="AE1358" s="33"/>
    </row>
    <row r="1359" spans="31:31">
      <c r="AE1359" s="33"/>
    </row>
    <row r="1360" spans="31:31">
      <c r="AE1360" s="33"/>
    </row>
    <row r="1361" spans="31:31">
      <c r="AE1361" s="33"/>
    </row>
    <row r="1362" spans="31:31">
      <c r="AE1362" s="33"/>
    </row>
    <row r="1363" spans="31:31">
      <c r="AE1363" s="33"/>
    </row>
    <row r="1364" spans="31:31">
      <c r="AE1364" s="33"/>
    </row>
    <row r="1365" spans="31:31">
      <c r="AE1365" s="33"/>
    </row>
    <row r="1366" spans="31:31">
      <c r="AE1366" s="33"/>
    </row>
    <row r="1367" spans="31:31">
      <c r="AE1367" s="33"/>
    </row>
    <row r="1368" spans="31:31">
      <c r="AE1368" s="33"/>
    </row>
    <row r="1369" spans="31:31">
      <c r="AE1369" s="33"/>
    </row>
    <row r="1370" spans="31:31">
      <c r="AE1370" s="33"/>
    </row>
    <row r="1371" spans="31:31">
      <c r="AE1371" s="33"/>
    </row>
    <row r="1372" spans="31:31">
      <c r="AE1372" s="33"/>
    </row>
    <row r="1373" spans="31:31">
      <c r="AE1373" s="33"/>
    </row>
    <row r="1374" spans="31:31">
      <c r="AE1374" s="33"/>
    </row>
    <row r="1375" spans="31:31">
      <c r="AE1375" s="33"/>
    </row>
    <row r="1376" spans="31:31">
      <c r="AE1376" s="33"/>
    </row>
    <row r="1377" spans="31:31">
      <c r="AE1377" s="33"/>
    </row>
    <row r="1378" spans="31:31">
      <c r="AE1378" s="33"/>
    </row>
    <row r="1379" spans="31:31">
      <c r="AE1379" s="33"/>
    </row>
    <row r="1380" spans="31:31">
      <c r="AE1380" s="33"/>
    </row>
    <row r="1381" spans="31:31">
      <c r="AE1381" s="33"/>
    </row>
    <row r="1382" spans="31:31">
      <c r="AE1382" s="33"/>
    </row>
    <row r="1383" spans="31:31">
      <c r="AE1383" s="33"/>
    </row>
    <row r="1384" spans="31:31">
      <c r="AE1384" s="33"/>
    </row>
    <row r="1385" spans="31:31">
      <c r="AE1385" s="33"/>
    </row>
    <row r="1386" spans="31:31">
      <c r="AE1386" s="33"/>
    </row>
    <row r="1387" spans="31:31">
      <c r="AE1387" s="33"/>
    </row>
    <row r="1388" spans="31:31">
      <c r="AE1388" s="33"/>
    </row>
    <row r="1389" spans="31:31">
      <c r="AE1389" s="33"/>
    </row>
    <row r="1390" spans="31:31">
      <c r="AE1390" s="33"/>
    </row>
    <row r="1391" spans="31:31">
      <c r="AE1391" s="33"/>
    </row>
    <row r="1392" spans="31:31">
      <c r="AE1392" s="33"/>
    </row>
    <row r="1393" spans="31:31">
      <c r="AE1393" s="33"/>
    </row>
    <row r="1394" spans="31:31">
      <c r="AE1394" s="33"/>
    </row>
    <row r="1395" spans="31:31">
      <c r="AE1395" s="33"/>
    </row>
    <row r="1396" spans="31:31">
      <c r="AE1396" s="33"/>
    </row>
    <row r="1397" spans="31:31">
      <c r="AE1397" s="33"/>
    </row>
    <row r="1398" spans="31:31">
      <c r="AE1398" s="33"/>
    </row>
    <row r="1399" spans="31:31">
      <c r="AE1399" s="33"/>
    </row>
    <row r="1400" spans="31:31">
      <c r="AE1400" s="33"/>
    </row>
    <row r="1401" spans="31:31">
      <c r="AE1401" s="33"/>
    </row>
    <row r="1402" spans="31:31">
      <c r="AE1402" s="33"/>
    </row>
    <row r="1403" spans="31:31">
      <c r="AE1403" s="33"/>
    </row>
    <row r="1404" spans="31:31">
      <c r="AE1404" s="33"/>
    </row>
    <row r="1405" spans="31:31">
      <c r="AE1405" s="33"/>
    </row>
    <row r="1406" spans="31:31">
      <c r="AE1406" s="33"/>
    </row>
    <row r="1407" spans="31:31">
      <c r="AE1407" s="33"/>
    </row>
    <row r="1408" spans="31:31">
      <c r="AE1408" s="33"/>
    </row>
    <row r="1409" spans="31:31">
      <c r="AE1409" s="33"/>
    </row>
    <row r="1410" spans="31:31">
      <c r="AE1410" s="33"/>
    </row>
    <row r="1411" spans="31:31">
      <c r="AE1411" s="33"/>
    </row>
    <row r="1412" spans="31:31">
      <c r="AE1412" s="33"/>
    </row>
    <row r="1413" spans="31:31">
      <c r="AE1413" s="33"/>
    </row>
    <row r="1414" spans="31:31">
      <c r="AE1414" s="33"/>
    </row>
    <row r="1415" spans="31:31">
      <c r="AE1415" s="33"/>
    </row>
    <row r="1416" spans="31:31">
      <c r="AE1416" s="33"/>
    </row>
    <row r="1417" spans="31:31">
      <c r="AE1417" s="33"/>
    </row>
    <row r="1418" spans="31:31">
      <c r="AE1418" s="33"/>
    </row>
    <row r="1419" spans="31:31">
      <c r="AE1419" s="33"/>
    </row>
    <row r="1420" spans="31:31">
      <c r="AE1420" s="33"/>
    </row>
    <row r="1421" spans="31:31">
      <c r="AE1421" s="33"/>
    </row>
    <row r="1422" spans="31:31">
      <c r="AE1422" s="33"/>
    </row>
    <row r="1423" spans="31:31">
      <c r="AE1423" s="33"/>
    </row>
    <row r="1424" spans="31:31">
      <c r="AE1424" s="33"/>
    </row>
    <row r="1425" spans="31:31">
      <c r="AE1425" s="33"/>
    </row>
    <row r="1426" spans="31:31">
      <c r="AE1426" s="33"/>
    </row>
    <row r="1427" spans="31:31">
      <c r="AE1427" s="33"/>
    </row>
    <row r="1428" spans="31:31">
      <c r="AE1428" s="33"/>
    </row>
    <row r="1429" spans="31:31">
      <c r="AE1429" s="33"/>
    </row>
    <row r="1430" spans="31:31">
      <c r="AE1430" s="33"/>
    </row>
    <row r="1431" spans="31:31">
      <c r="AE1431" s="33"/>
    </row>
    <row r="1432" spans="31:31">
      <c r="AE1432" s="33"/>
    </row>
    <row r="1433" spans="31:31">
      <c r="AE1433" s="33"/>
    </row>
    <row r="1434" spans="31:31">
      <c r="AE1434" s="33"/>
    </row>
    <row r="1435" spans="31:31">
      <c r="AE1435" s="33"/>
    </row>
    <row r="1436" spans="31:31">
      <c r="AE1436" s="33"/>
    </row>
    <row r="1437" spans="31:31">
      <c r="AE1437" s="33"/>
    </row>
    <row r="1438" spans="31:31">
      <c r="AE1438" s="33"/>
    </row>
    <row r="1439" spans="31:31">
      <c r="AE1439" s="33"/>
    </row>
    <row r="1440" spans="31:31">
      <c r="AE1440" s="33"/>
    </row>
    <row r="1441" spans="31:31">
      <c r="AE1441" s="33"/>
    </row>
    <row r="1442" spans="31:31">
      <c r="AE1442" s="33"/>
    </row>
    <row r="1443" spans="31:31">
      <c r="AE1443" s="33"/>
    </row>
    <row r="1444" spans="31:31">
      <c r="AE1444" s="33"/>
    </row>
    <row r="1445" spans="31:31">
      <c r="AE1445" s="33"/>
    </row>
    <row r="1446" spans="31:31">
      <c r="AE1446" s="33"/>
    </row>
    <row r="1447" spans="31:31">
      <c r="AE1447" s="33"/>
    </row>
    <row r="1448" spans="31:31">
      <c r="AE1448" s="33"/>
    </row>
    <row r="1449" spans="31:31">
      <c r="AE1449" s="33"/>
    </row>
    <row r="1450" spans="31:31">
      <c r="AE1450" s="33"/>
    </row>
    <row r="1451" spans="31:31">
      <c r="AE1451" s="33"/>
    </row>
    <row r="1452" spans="31:31">
      <c r="AE1452" s="33"/>
    </row>
    <row r="1453" spans="31:31">
      <c r="AE1453" s="33"/>
    </row>
    <row r="1454" spans="31:31">
      <c r="AE1454" s="33"/>
    </row>
    <row r="1455" spans="31:31">
      <c r="AE1455" s="33"/>
    </row>
    <row r="1456" spans="31:31">
      <c r="AE1456" s="33"/>
    </row>
    <row r="1457" spans="31:31">
      <c r="AE1457" s="33"/>
    </row>
    <row r="1458" spans="31:31">
      <c r="AE1458" s="33"/>
    </row>
    <row r="1459" spans="31:31">
      <c r="AE1459" s="33"/>
    </row>
    <row r="1460" spans="31:31">
      <c r="AE1460" s="33"/>
    </row>
    <row r="1461" spans="31:31">
      <c r="AE1461" s="33"/>
    </row>
    <row r="1462" spans="31:31">
      <c r="AE1462" s="33"/>
    </row>
    <row r="1463" spans="31:31">
      <c r="AE1463" s="33"/>
    </row>
    <row r="1464" spans="31:31">
      <c r="AE1464" s="33"/>
    </row>
    <row r="1465" spans="31:31">
      <c r="AE1465" s="33"/>
    </row>
    <row r="1466" spans="31:31">
      <c r="AE1466" s="33"/>
    </row>
    <row r="1467" spans="31:31">
      <c r="AE1467" s="33"/>
    </row>
    <row r="1468" spans="31:31">
      <c r="AE1468" s="33"/>
    </row>
    <row r="1469" spans="31:31">
      <c r="AE1469" s="33"/>
    </row>
    <row r="1470" spans="31:31">
      <c r="AE1470" s="33"/>
    </row>
    <row r="1471" spans="31:31">
      <c r="AE1471" s="33"/>
    </row>
    <row r="1472" spans="31:31">
      <c r="AE1472" s="33"/>
    </row>
  </sheetData>
  <mergeCells count="13">
    <mergeCell ref="AH7:AI7"/>
    <mergeCell ref="A6:A7"/>
    <mergeCell ref="B6:O6"/>
    <mergeCell ref="R6:V6"/>
    <mergeCell ref="W6:X6"/>
    <mergeCell ref="AA6:AI6"/>
    <mergeCell ref="R7:S7"/>
    <mergeCell ref="T7:U7"/>
    <mergeCell ref="W7:X7"/>
    <mergeCell ref="AA7:AC7"/>
    <mergeCell ref="AD7:AG7"/>
    <mergeCell ref="Y6:Z6"/>
    <mergeCell ref="Y7:Z7"/>
  </mergeCells>
  <printOptions horizontalCentered="1"/>
  <pageMargins left="0.11811023622047245" right="0.11811023622047245" top="0.27559055118110237" bottom="0.19685039370078741" header="0.19685039370078741" footer="0"/>
  <pageSetup paperSize="9" scale="60" fitToHeight="0" orientation="portrait"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pageSetUpPr fitToPage="1"/>
  </sheetPr>
  <dimension ref="A1:DQ45"/>
  <sheetViews>
    <sheetView view="pageBreakPreview" zoomScale="90" zoomScaleNormal="200" zoomScaleSheetLayoutView="90" zoomScalePageLayoutView="200" workbookViewId="0">
      <pane xSplit="1" ySplit="8" topLeftCell="B30" activePane="bottomRight" state="frozen"/>
      <selection pane="bottomRight" activeCell="J44" sqref="J44"/>
      <selection pane="bottomLeft" activeCell="B23" sqref="B23"/>
      <selection pane="topRight" activeCell="B23" sqref="B23"/>
    </sheetView>
  </sheetViews>
  <sheetFormatPr defaultColWidth="9.140625" defaultRowHeight="12.75"/>
  <cols>
    <col min="1" max="1" width="37.140625" style="34" customWidth="1"/>
    <col min="2" max="6" width="9.42578125" style="34" customWidth="1"/>
    <col min="7" max="10" width="9.42578125" style="1710" customWidth="1"/>
    <col min="11" max="18" width="9.42578125" style="34" customWidth="1"/>
    <col min="19" max="16384" width="9.140625" style="34"/>
  </cols>
  <sheetData>
    <row r="1" spans="1:121" ht="18" customHeight="1" thickBot="1">
      <c r="A1" s="2251" t="s">
        <v>0</v>
      </c>
      <c r="B1" s="2402"/>
      <c r="C1" s="2402"/>
      <c r="D1" s="2402"/>
      <c r="E1" s="2402"/>
      <c r="F1" s="2402"/>
      <c r="G1" s="2459"/>
      <c r="H1" s="2460"/>
      <c r="I1" s="2460"/>
      <c r="J1" s="2460"/>
      <c r="K1" s="2402"/>
      <c r="L1" s="2402"/>
      <c r="M1" s="2402"/>
      <c r="N1" s="2402"/>
      <c r="O1" s="2402"/>
      <c r="P1" s="2402"/>
      <c r="Q1" s="2402"/>
      <c r="R1" s="2461"/>
      <c r="S1" s="99"/>
    </row>
    <row r="2" spans="1:121" s="1" customFormat="1" ht="18" customHeight="1">
      <c r="A2" s="2421" t="s">
        <v>1</v>
      </c>
      <c r="B2" s="2402"/>
      <c r="C2" s="2402"/>
      <c r="D2" s="2402"/>
      <c r="E2" s="2402"/>
      <c r="F2" s="2402"/>
      <c r="G2" s="2460"/>
      <c r="H2" s="2460"/>
      <c r="I2" s="2460"/>
      <c r="J2" s="2460"/>
      <c r="K2" s="2402"/>
      <c r="L2" s="2402"/>
      <c r="M2" s="2402"/>
      <c r="N2" s="2402"/>
      <c r="O2" s="2402"/>
      <c r="P2" s="2402"/>
      <c r="Q2" s="2402"/>
      <c r="R2" s="2461"/>
    </row>
    <row r="3" spans="1:121" s="1" customFormat="1" ht="18" customHeight="1">
      <c r="A3" s="130" t="s">
        <v>361</v>
      </c>
      <c r="B3" s="7"/>
      <c r="C3" s="7"/>
      <c r="D3" s="7"/>
      <c r="E3" s="7"/>
      <c r="F3" s="7"/>
      <c r="G3" s="1757"/>
      <c r="H3" s="1758"/>
      <c r="I3" s="1758"/>
      <c r="J3" s="1758"/>
      <c r="K3" s="7"/>
      <c r="L3" s="7"/>
      <c r="M3" s="7"/>
      <c r="N3" s="7"/>
      <c r="O3" s="7"/>
      <c r="P3" s="7"/>
      <c r="Q3" s="7"/>
      <c r="R3" s="1245"/>
    </row>
    <row r="4" spans="1:121" s="29" customFormat="1" ht="18" customHeight="1" thickBot="1">
      <c r="A4" s="11" t="s">
        <v>245</v>
      </c>
      <c r="B4" s="71"/>
      <c r="C4" s="1107" t="s">
        <v>270</v>
      </c>
      <c r="D4" s="1108"/>
      <c r="E4" s="131"/>
      <c r="F4" s="456"/>
      <c r="G4" s="1759"/>
      <c r="H4" s="1760"/>
      <c r="I4" s="1760"/>
      <c r="J4" s="1760"/>
      <c r="K4" s="456"/>
      <c r="L4" s="456"/>
      <c r="M4" s="456"/>
      <c r="N4" s="456"/>
      <c r="O4" s="456"/>
      <c r="P4" s="12"/>
      <c r="Q4" s="12"/>
      <c r="R4" s="1233"/>
    </row>
    <row r="5" spans="1:121" s="59" customFormat="1" ht="25.5" customHeight="1" thickTop="1" thickBot="1">
      <c r="A5" s="132" t="s">
        <v>247</v>
      </c>
      <c r="B5" s="3057" t="s">
        <v>248</v>
      </c>
      <c r="C5" s="3058"/>
      <c r="D5" s="3058"/>
      <c r="E5" s="3058"/>
      <c r="F5" s="3058"/>
      <c r="G5" s="3058"/>
      <c r="H5" s="3058"/>
      <c r="I5" s="3058"/>
      <c r="J5" s="3058"/>
      <c r="K5" s="3058"/>
      <c r="L5" s="3058"/>
      <c r="M5" s="3058"/>
      <c r="N5" s="3058"/>
      <c r="O5" s="3058"/>
      <c r="P5" s="3058"/>
      <c r="Q5" s="3058"/>
      <c r="R5" s="3059"/>
    </row>
    <row r="6" spans="1:121" s="64" customFormat="1" ht="19.5" customHeight="1" thickTop="1" thickBot="1">
      <c r="A6" s="133"/>
      <c r="B6" s="433">
        <v>1</v>
      </c>
      <c r="C6" s="434">
        <v>2</v>
      </c>
      <c r="D6" s="134">
        <v>3</v>
      </c>
      <c r="E6" s="135">
        <v>4</v>
      </c>
      <c r="F6" s="136">
        <v>4</v>
      </c>
      <c r="G6" s="3060">
        <v>5</v>
      </c>
      <c r="H6" s="3061"/>
      <c r="I6" s="3060">
        <v>6</v>
      </c>
      <c r="J6" s="3061"/>
      <c r="K6" s="3062">
        <v>7</v>
      </c>
      <c r="L6" s="3063"/>
      <c r="M6" s="3062">
        <v>8</v>
      </c>
      <c r="N6" s="3063"/>
      <c r="O6" s="3062">
        <v>9</v>
      </c>
      <c r="P6" s="3063"/>
      <c r="Q6" s="3062">
        <v>10</v>
      </c>
      <c r="R6" s="3064"/>
    </row>
    <row r="7" spans="1:121" s="62" customFormat="1" ht="32.25" customHeight="1">
      <c r="A7" s="2462"/>
      <c r="B7" s="2463" t="s">
        <v>249</v>
      </c>
      <c r="C7" s="2464" t="s">
        <v>362</v>
      </c>
      <c r="D7" s="2465" t="s">
        <v>250</v>
      </c>
      <c r="E7" s="2463" t="s">
        <v>251</v>
      </c>
      <c r="F7" s="2466" t="s">
        <v>251</v>
      </c>
      <c r="G7" s="2467" t="s">
        <v>252</v>
      </c>
      <c r="H7" s="2468" t="s">
        <v>253</v>
      </c>
      <c r="I7" s="2469" t="s">
        <v>252</v>
      </c>
      <c r="J7" s="2470" t="s">
        <v>253</v>
      </c>
      <c r="K7" s="3049" t="s">
        <v>254</v>
      </c>
      <c r="L7" s="3050"/>
      <c r="M7" s="3051" t="s">
        <v>255</v>
      </c>
      <c r="N7" s="3052"/>
      <c r="O7" s="3053" t="s">
        <v>256</v>
      </c>
      <c r="P7" s="3054"/>
      <c r="Q7" s="3055" t="s">
        <v>257</v>
      </c>
      <c r="R7" s="3056"/>
    </row>
    <row r="8" spans="1:121" s="64" customFormat="1" ht="18.75" customHeight="1" thickBot="1">
      <c r="A8" s="3805" t="s">
        <v>7</v>
      </c>
      <c r="B8" s="3806" t="s">
        <v>15</v>
      </c>
      <c r="C8" s="3807" t="s">
        <v>16</v>
      </c>
      <c r="D8" s="3808" t="s">
        <v>235</v>
      </c>
      <c r="E8" s="3809" t="s">
        <v>15</v>
      </c>
      <c r="F8" s="3810" t="s">
        <v>16</v>
      </c>
      <c r="G8" s="3811" t="s">
        <v>259</v>
      </c>
      <c r="H8" s="3812"/>
      <c r="I8" s="3811" t="s">
        <v>260</v>
      </c>
      <c r="J8" s="3812"/>
      <c r="K8" s="3813" t="s">
        <v>15</v>
      </c>
      <c r="L8" s="3814" t="s">
        <v>16</v>
      </c>
      <c r="M8" s="3806" t="s">
        <v>15</v>
      </c>
      <c r="N8" s="3815" t="s">
        <v>16</v>
      </c>
      <c r="O8" s="3813" t="s">
        <v>15</v>
      </c>
      <c r="P8" s="3816" t="s">
        <v>16</v>
      </c>
      <c r="Q8" s="3806" t="s">
        <v>15</v>
      </c>
      <c r="R8" s="3814" t="s">
        <v>16</v>
      </c>
    </row>
    <row r="9" spans="1:121" s="137" customFormat="1" ht="15" customHeight="1" thickBot="1">
      <c r="A9" s="2471" t="s">
        <v>273</v>
      </c>
      <c r="B9" s="2021"/>
      <c r="C9" s="2021"/>
      <c r="D9" s="2021"/>
      <c r="E9" s="2021"/>
      <c r="F9" s="2021"/>
      <c r="G9" s="2472"/>
      <c r="H9" s="2472"/>
      <c r="I9" s="2472"/>
      <c r="J9" s="2472"/>
      <c r="K9" s="2021"/>
      <c r="L9" s="2021"/>
      <c r="M9" s="2021"/>
      <c r="N9" s="2021"/>
      <c r="O9" s="2021"/>
      <c r="P9" s="2021"/>
      <c r="Q9" s="2021"/>
      <c r="R9" s="2473"/>
      <c r="S9" s="111"/>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row>
    <row r="10" spans="1:121" s="25" customFormat="1" ht="15" customHeight="1">
      <c r="A10" s="3817" t="str">
        <f>'General NZPUC'!A10</f>
        <v>Longburn Adventist College</v>
      </c>
      <c r="B10" s="1950">
        <v>3</v>
      </c>
      <c r="C10" s="2474">
        <v>18</v>
      </c>
      <c r="D10" s="3818">
        <f>SUM(B10:C10)</f>
        <v>21</v>
      </c>
      <c r="E10" s="2475">
        <v>0</v>
      </c>
      <c r="F10" s="2475">
        <v>17</v>
      </c>
      <c r="G10" s="2476">
        <v>1</v>
      </c>
      <c r="H10" s="2476">
        <v>2</v>
      </c>
      <c r="I10" s="2476">
        <v>14</v>
      </c>
      <c r="J10" s="2476">
        <v>4</v>
      </c>
      <c r="K10" s="2476">
        <v>0</v>
      </c>
      <c r="L10" s="2476">
        <v>2</v>
      </c>
      <c r="M10" s="2476">
        <v>3</v>
      </c>
      <c r="N10" s="2476">
        <v>19</v>
      </c>
      <c r="O10" s="2476">
        <v>3</v>
      </c>
      <c r="P10" s="2476">
        <v>19</v>
      </c>
      <c r="Q10" s="2476">
        <v>3</v>
      </c>
      <c r="R10" s="1951">
        <v>19</v>
      </c>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row>
    <row r="11" spans="1:121" s="26" customFormat="1" ht="15" customHeight="1" thickBot="1">
      <c r="A11" s="3819" t="s">
        <v>338</v>
      </c>
      <c r="B11" s="3820">
        <f t="shared" ref="B11:R11" si="0">SUM(B10:B10)</f>
        <v>3</v>
      </c>
      <c r="C11" s="3821">
        <f t="shared" si="0"/>
        <v>18</v>
      </c>
      <c r="D11" s="3820">
        <f t="shared" si="0"/>
        <v>21</v>
      </c>
      <c r="E11" s="3820">
        <f t="shared" si="0"/>
        <v>0</v>
      </c>
      <c r="F11" s="3821">
        <f t="shared" si="0"/>
        <v>17</v>
      </c>
      <c r="G11" s="3822">
        <f t="shared" si="0"/>
        <v>1</v>
      </c>
      <c r="H11" s="3823">
        <f t="shared" si="0"/>
        <v>2</v>
      </c>
      <c r="I11" s="3824">
        <f t="shared" si="0"/>
        <v>14</v>
      </c>
      <c r="J11" s="3825">
        <f t="shared" si="0"/>
        <v>4</v>
      </c>
      <c r="K11" s="3826">
        <f t="shared" si="0"/>
        <v>0</v>
      </c>
      <c r="L11" s="3827">
        <f t="shared" si="0"/>
        <v>2</v>
      </c>
      <c r="M11" s="3820">
        <f t="shared" si="0"/>
        <v>3</v>
      </c>
      <c r="N11" s="3821">
        <f t="shared" si="0"/>
        <v>19</v>
      </c>
      <c r="O11" s="3826">
        <f t="shared" si="0"/>
        <v>3</v>
      </c>
      <c r="P11" s="3828">
        <f t="shared" si="0"/>
        <v>19</v>
      </c>
      <c r="Q11" s="3820">
        <f t="shared" si="0"/>
        <v>3</v>
      </c>
      <c r="R11" s="3827">
        <f t="shared" si="0"/>
        <v>19</v>
      </c>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row>
    <row r="12" spans="1:121" s="114" customFormat="1" ht="9.75" customHeight="1" thickTop="1" thickBot="1">
      <c r="A12" s="573"/>
      <c r="B12" s="726"/>
      <c r="C12" s="726"/>
      <c r="D12" s="726"/>
      <c r="E12" s="726"/>
      <c r="F12" s="726"/>
      <c r="G12" s="1761"/>
      <c r="H12" s="1761"/>
      <c r="I12" s="1761"/>
      <c r="J12" s="1761"/>
      <c r="K12" s="726"/>
      <c r="L12" s="726"/>
      <c r="M12" s="726"/>
      <c r="N12" s="726"/>
      <c r="O12" s="726"/>
      <c r="P12" s="726"/>
      <c r="Q12" s="726"/>
      <c r="R12" s="1273"/>
    </row>
    <row r="13" spans="1:121" s="137" customFormat="1" ht="15" customHeight="1" thickBot="1">
      <c r="A13" s="2477" t="s">
        <v>278</v>
      </c>
      <c r="B13" s="2478"/>
      <c r="C13" s="2478"/>
      <c r="D13" s="2478"/>
      <c r="E13" s="2478"/>
      <c r="F13" s="2478"/>
      <c r="G13" s="2479"/>
      <c r="H13" s="2479"/>
      <c r="I13" s="2479"/>
      <c r="J13" s="2479"/>
      <c r="K13" s="2478"/>
      <c r="L13" s="2478"/>
      <c r="M13" s="2478"/>
      <c r="N13" s="2478"/>
      <c r="O13" s="2478"/>
      <c r="P13" s="2478"/>
      <c r="Q13" s="2478"/>
      <c r="R13" s="2480"/>
      <c r="S13" s="111"/>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row>
    <row r="14" spans="1:121" s="25" customFormat="1" ht="15" customHeight="1">
      <c r="A14" s="3817" t="str">
        <f>'General NZPUC'!A14</f>
        <v>Auckland Seventh-day Adventist High School</v>
      </c>
      <c r="B14" s="3829"/>
      <c r="C14" s="3829">
        <v>26</v>
      </c>
      <c r="D14" s="3830">
        <f>SUM(B14:C14)</f>
        <v>26</v>
      </c>
      <c r="E14" s="1918"/>
      <c r="F14" s="1918">
        <v>7</v>
      </c>
      <c r="G14" s="1918"/>
      <c r="H14" s="1918"/>
      <c r="I14" s="1918">
        <v>13</v>
      </c>
      <c r="J14" s="1918">
        <v>13</v>
      </c>
      <c r="K14" s="1918"/>
      <c r="L14" s="1918">
        <v>3</v>
      </c>
      <c r="M14" s="1918"/>
      <c r="N14" s="1918">
        <v>26</v>
      </c>
      <c r="O14" s="1918"/>
      <c r="P14" s="1918">
        <v>26</v>
      </c>
      <c r="Q14" s="1918"/>
      <c r="R14" s="2158">
        <v>26</v>
      </c>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row>
    <row r="15" spans="1:121" s="25" customFormat="1" ht="15" customHeight="1">
      <c r="A15" s="3817" t="str">
        <f>'General NZPUC'!A15</f>
        <v>Balmoral Seventh-day Adventist School</v>
      </c>
      <c r="B15" s="3829">
        <v>5</v>
      </c>
      <c r="C15" s="3829"/>
      <c r="D15" s="3830">
        <f t="shared" ref="D15:D25" si="1">SUM(B15:C15)</f>
        <v>5</v>
      </c>
      <c r="E15" s="3613">
        <v>3</v>
      </c>
      <c r="F15" s="3613"/>
      <c r="G15" s="3613">
        <v>4</v>
      </c>
      <c r="H15" s="3613">
        <v>1</v>
      </c>
      <c r="I15" s="3613"/>
      <c r="J15" s="3613"/>
      <c r="K15" s="3613">
        <v>0</v>
      </c>
      <c r="L15" s="3613"/>
      <c r="M15" s="3613">
        <v>5</v>
      </c>
      <c r="N15" s="3613"/>
      <c r="O15" s="3613">
        <v>5</v>
      </c>
      <c r="P15" s="3613"/>
      <c r="Q15" s="3613">
        <v>5</v>
      </c>
      <c r="R15" s="3650"/>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row>
    <row r="16" spans="1:121" s="25" customFormat="1" ht="15" customHeight="1">
      <c r="A16" s="3817" t="str">
        <f>'General NZPUC'!A16</f>
        <v>Hamilton Seventh-day Adventist School</v>
      </c>
      <c r="B16" s="3829">
        <v>4</v>
      </c>
      <c r="C16" s="3829"/>
      <c r="D16" s="3830">
        <f t="shared" si="1"/>
        <v>4</v>
      </c>
      <c r="E16" s="3613">
        <v>2</v>
      </c>
      <c r="F16" s="3613"/>
      <c r="G16" s="3613">
        <v>4</v>
      </c>
      <c r="H16" s="3613">
        <v>0</v>
      </c>
      <c r="I16" s="3613"/>
      <c r="J16" s="3613"/>
      <c r="K16" s="3613">
        <v>1</v>
      </c>
      <c r="L16" s="3613"/>
      <c r="M16" s="3613">
        <v>4</v>
      </c>
      <c r="N16" s="3613"/>
      <c r="O16" s="3613">
        <v>4</v>
      </c>
      <c r="P16" s="3613"/>
      <c r="Q16" s="3613">
        <v>4</v>
      </c>
      <c r="R16" s="3650"/>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row>
    <row r="17" spans="1:121" s="25" customFormat="1" ht="15" customHeight="1">
      <c r="A17" s="3817" t="str">
        <f>'General NZPUC'!A17</f>
        <v>New Plymouth Seventh-day Adventist Christian School</v>
      </c>
      <c r="B17" s="3829">
        <v>4.2</v>
      </c>
      <c r="C17" s="3829"/>
      <c r="D17" s="3830">
        <f t="shared" si="1"/>
        <v>4.2</v>
      </c>
      <c r="E17" s="3613">
        <v>3</v>
      </c>
      <c r="F17" s="3613"/>
      <c r="G17" s="3613">
        <v>1</v>
      </c>
      <c r="H17" s="3613">
        <v>3</v>
      </c>
      <c r="I17" s="3613"/>
      <c r="J17" s="3613"/>
      <c r="K17" s="3613">
        <v>0</v>
      </c>
      <c r="L17" s="3613"/>
      <c r="M17" s="3613">
        <v>4</v>
      </c>
      <c r="N17" s="3613"/>
      <c r="O17" s="3613">
        <v>4</v>
      </c>
      <c r="P17" s="3613"/>
      <c r="Q17" s="3613">
        <v>4</v>
      </c>
      <c r="R17" s="3650"/>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row>
    <row r="18" spans="1:121" s="25" customFormat="1" ht="15" customHeight="1">
      <c r="A18" s="3817" t="str">
        <f>'General NZPUC'!A18</f>
        <v>Palmerston North Adventist Christian School</v>
      </c>
      <c r="B18" s="3829">
        <v>7</v>
      </c>
      <c r="C18" s="3829"/>
      <c r="D18" s="3830">
        <f t="shared" si="1"/>
        <v>7</v>
      </c>
      <c r="E18" s="3613">
        <v>3</v>
      </c>
      <c r="F18" s="3613"/>
      <c r="G18" s="3613">
        <v>5</v>
      </c>
      <c r="H18" s="3613">
        <v>2</v>
      </c>
      <c r="I18" s="3613"/>
      <c r="J18" s="3613"/>
      <c r="K18" s="3613">
        <v>5</v>
      </c>
      <c r="L18" s="3613"/>
      <c r="M18" s="3613">
        <v>7</v>
      </c>
      <c r="N18" s="3613"/>
      <c r="O18" s="3613">
        <v>7</v>
      </c>
      <c r="P18" s="3613"/>
      <c r="Q18" s="3613">
        <v>7</v>
      </c>
      <c r="R18" s="3650"/>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row>
    <row r="19" spans="1:121" s="25" customFormat="1" ht="15" customHeight="1">
      <c r="A19" s="3817" t="str">
        <f>'General NZPUC'!A19</f>
        <v>Parkside Adventist Christian School</v>
      </c>
      <c r="B19" s="3829">
        <v>2</v>
      </c>
      <c r="C19" s="3829"/>
      <c r="D19" s="3830">
        <f t="shared" si="1"/>
        <v>2</v>
      </c>
      <c r="E19" s="3613">
        <v>1</v>
      </c>
      <c r="F19" s="3613"/>
      <c r="G19" s="3613">
        <v>2</v>
      </c>
      <c r="H19" s="3613">
        <v>0</v>
      </c>
      <c r="I19" s="3613"/>
      <c r="J19" s="3613"/>
      <c r="K19" s="3613">
        <v>0</v>
      </c>
      <c r="L19" s="3613"/>
      <c r="M19" s="3613">
        <v>2</v>
      </c>
      <c r="N19" s="3613"/>
      <c r="O19" s="3613">
        <v>2</v>
      </c>
      <c r="P19" s="3613"/>
      <c r="Q19" s="3613">
        <v>2</v>
      </c>
      <c r="R19" s="3650"/>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row>
    <row r="20" spans="1:121" s="25" customFormat="1" ht="15" customHeight="1">
      <c r="A20" s="3817" t="str">
        <f>'General NZPUC'!A20</f>
        <v>Rotorua Seventh-day Adventist School</v>
      </c>
      <c r="B20" s="3829">
        <v>3</v>
      </c>
      <c r="C20" s="3829"/>
      <c r="D20" s="3830">
        <f t="shared" si="1"/>
        <v>3</v>
      </c>
      <c r="E20" s="3613">
        <v>2</v>
      </c>
      <c r="F20" s="3613"/>
      <c r="G20" s="3613">
        <v>2</v>
      </c>
      <c r="H20" s="3613">
        <v>1</v>
      </c>
      <c r="I20" s="3613"/>
      <c r="J20" s="3613"/>
      <c r="K20" s="3613">
        <v>0</v>
      </c>
      <c r="L20" s="3613"/>
      <c r="M20" s="3613">
        <v>3</v>
      </c>
      <c r="N20" s="3613"/>
      <c r="O20" s="3613">
        <v>3</v>
      </c>
      <c r="P20" s="3613"/>
      <c r="Q20" s="3613">
        <v>3</v>
      </c>
      <c r="R20" s="3650"/>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row>
    <row r="21" spans="1:121" s="25" customFormat="1" ht="15" customHeight="1">
      <c r="A21" s="3817" t="str">
        <f>'General NZPUC'!A21</f>
        <v>South Auckland Seventh-day Adventist School</v>
      </c>
      <c r="B21" s="3829">
        <v>17</v>
      </c>
      <c r="C21" s="3829"/>
      <c r="D21" s="3830">
        <f t="shared" si="1"/>
        <v>17</v>
      </c>
      <c r="E21" s="3613">
        <v>6</v>
      </c>
      <c r="F21" s="3613"/>
      <c r="G21" s="3613">
        <v>16</v>
      </c>
      <c r="H21" s="3613">
        <v>1</v>
      </c>
      <c r="I21" s="3613"/>
      <c r="J21" s="3613"/>
      <c r="K21" s="3613">
        <v>4</v>
      </c>
      <c r="L21" s="3613"/>
      <c r="M21" s="3613">
        <v>16</v>
      </c>
      <c r="N21" s="3613"/>
      <c r="O21" s="3613">
        <v>17</v>
      </c>
      <c r="P21" s="3613"/>
      <c r="Q21" s="3613">
        <v>17</v>
      </c>
      <c r="R21" s="3650"/>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row>
    <row r="22" spans="1:121" s="25" customFormat="1" ht="15" customHeight="1">
      <c r="A22" s="3817" t="str">
        <f>'General NZPUC'!A22</f>
        <v>Tauranga Adventist School</v>
      </c>
      <c r="B22" s="3829">
        <v>6</v>
      </c>
      <c r="C22" s="3829"/>
      <c r="D22" s="3830">
        <f t="shared" si="1"/>
        <v>6</v>
      </c>
      <c r="E22" s="3613">
        <v>3</v>
      </c>
      <c r="F22" s="3613"/>
      <c r="G22" s="3613">
        <v>5</v>
      </c>
      <c r="H22" s="3613">
        <v>1</v>
      </c>
      <c r="I22" s="3613"/>
      <c r="J22" s="3613"/>
      <c r="K22" s="3613">
        <v>1</v>
      </c>
      <c r="L22" s="3613"/>
      <c r="M22" s="3613">
        <v>5</v>
      </c>
      <c r="N22" s="3613"/>
      <c r="O22" s="3613">
        <v>6</v>
      </c>
      <c r="P22" s="3613"/>
      <c r="Q22" s="3613">
        <v>6</v>
      </c>
      <c r="R22" s="3650"/>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row>
    <row r="23" spans="1:121" s="25" customFormat="1" ht="15" customHeight="1">
      <c r="A23" s="3817" t="str">
        <f>'General NZPUC'!A23</f>
        <v>Waitakere Adventist School</v>
      </c>
      <c r="B23" s="3829">
        <v>3</v>
      </c>
      <c r="C23" s="3829"/>
      <c r="D23" s="3830">
        <f t="shared" si="1"/>
        <v>3</v>
      </c>
      <c r="E23" s="3613">
        <v>2</v>
      </c>
      <c r="F23" s="3613"/>
      <c r="G23" s="3613">
        <v>2</v>
      </c>
      <c r="H23" s="3613">
        <v>1</v>
      </c>
      <c r="I23" s="3613"/>
      <c r="J23" s="3613"/>
      <c r="K23" s="3613">
        <v>0</v>
      </c>
      <c r="L23" s="3613"/>
      <c r="M23" s="3613">
        <v>3</v>
      </c>
      <c r="N23" s="3613"/>
      <c r="O23" s="3613">
        <v>3</v>
      </c>
      <c r="P23" s="3613"/>
      <c r="Q23" s="3613">
        <v>3</v>
      </c>
      <c r="R23" s="3650"/>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row>
    <row r="24" spans="1:121" s="25" customFormat="1" ht="15" customHeight="1">
      <c r="A24" s="3817" t="str">
        <f>'General NZPUC'!A24</f>
        <v>Wellington Seventh-day Adventist School</v>
      </c>
      <c r="B24" s="3829">
        <v>6</v>
      </c>
      <c r="C24" s="3829"/>
      <c r="D24" s="3830">
        <f t="shared" si="1"/>
        <v>6</v>
      </c>
      <c r="E24" s="3613">
        <v>2</v>
      </c>
      <c r="F24" s="3613"/>
      <c r="G24" s="3613">
        <v>4</v>
      </c>
      <c r="H24" s="3613">
        <v>2</v>
      </c>
      <c r="I24" s="3613"/>
      <c r="J24" s="3613"/>
      <c r="K24" s="3613">
        <v>0</v>
      </c>
      <c r="L24" s="3613"/>
      <c r="M24" s="3613">
        <v>6</v>
      </c>
      <c r="N24" s="3613"/>
      <c r="O24" s="3613">
        <v>6</v>
      </c>
      <c r="P24" s="3613"/>
      <c r="Q24" s="3613">
        <v>6</v>
      </c>
      <c r="R24" s="3650"/>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row>
    <row r="25" spans="1:121" s="25" customFormat="1" ht="15" customHeight="1">
      <c r="A25" s="3817" t="str">
        <f>'General NZPUC'!A25</f>
        <v>Whakatane Seventh-day Adventist School</v>
      </c>
      <c r="B25" s="3829">
        <v>3</v>
      </c>
      <c r="C25" s="3829"/>
      <c r="D25" s="3830">
        <f t="shared" si="1"/>
        <v>3</v>
      </c>
      <c r="E25" s="3613">
        <v>1</v>
      </c>
      <c r="F25" s="3613"/>
      <c r="G25" s="3613">
        <v>3</v>
      </c>
      <c r="H25" s="3613">
        <v>0</v>
      </c>
      <c r="I25" s="3613"/>
      <c r="J25" s="3613"/>
      <c r="K25" s="3613">
        <v>1</v>
      </c>
      <c r="L25" s="3613"/>
      <c r="M25" s="3613">
        <v>2</v>
      </c>
      <c r="N25" s="3613"/>
      <c r="O25" s="3613">
        <v>3</v>
      </c>
      <c r="P25" s="3613"/>
      <c r="Q25" s="3613">
        <v>3</v>
      </c>
      <c r="R25" s="3650"/>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row>
    <row r="26" spans="1:121" s="25" customFormat="1" ht="15" customHeight="1">
      <c r="A26" s="3817" t="str">
        <f>'General NZPUC'!A26</f>
        <v>Whangarei Adventist Christian School</v>
      </c>
      <c r="B26" s="3829">
        <v>2</v>
      </c>
      <c r="C26" s="3829"/>
      <c r="D26" s="3830">
        <f>SUM(B26:C26)</f>
        <v>2</v>
      </c>
      <c r="E26" s="3613">
        <v>1</v>
      </c>
      <c r="F26" s="3613"/>
      <c r="G26" s="3613">
        <v>2</v>
      </c>
      <c r="H26" s="3613">
        <v>0</v>
      </c>
      <c r="I26" s="3613"/>
      <c r="J26" s="3613"/>
      <c r="K26" s="3613">
        <v>0</v>
      </c>
      <c r="L26" s="3613"/>
      <c r="M26" s="3613">
        <v>2</v>
      </c>
      <c r="N26" s="3613"/>
      <c r="O26" s="3613">
        <v>2</v>
      </c>
      <c r="P26" s="3613"/>
      <c r="Q26" s="3613">
        <v>2</v>
      </c>
      <c r="R26" s="3650"/>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row>
    <row r="27" spans="1:121" s="26" customFormat="1" ht="15" customHeight="1" thickBot="1">
      <c r="A27" s="3819" t="s">
        <v>338</v>
      </c>
      <c r="B27" s="3820">
        <f t="shared" ref="B27:Q27" si="2">SUM(B14:B26)</f>
        <v>62</v>
      </c>
      <c r="C27" s="3821">
        <f t="shared" si="2"/>
        <v>26</v>
      </c>
      <c r="D27" s="3820">
        <f>SUM(D14:D26)</f>
        <v>88</v>
      </c>
      <c r="E27" s="3820">
        <f t="shared" si="2"/>
        <v>29</v>
      </c>
      <c r="F27" s="3821">
        <f t="shared" si="2"/>
        <v>7</v>
      </c>
      <c r="G27" s="3822">
        <f t="shared" si="2"/>
        <v>50</v>
      </c>
      <c r="H27" s="3823">
        <f t="shared" si="2"/>
        <v>12</v>
      </c>
      <c r="I27" s="3824">
        <f t="shared" si="2"/>
        <v>13</v>
      </c>
      <c r="J27" s="3825">
        <f>SUM(J14:J26)</f>
        <v>13</v>
      </c>
      <c r="K27" s="3826">
        <f t="shared" si="2"/>
        <v>12</v>
      </c>
      <c r="L27" s="3828">
        <f t="shared" si="2"/>
        <v>3</v>
      </c>
      <c r="M27" s="3820">
        <f t="shared" si="2"/>
        <v>59</v>
      </c>
      <c r="N27" s="3821">
        <f t="shared" si="2"/>
        <v>26</v>
      </c>
      <c r="O27" s="3826">
        <f t="shared" si="2"/>
        <v>62</v>
      </c>
      <c r="P27" s="3828">
        <f t="shared" si="2"/>
        <v>26</v>
      </c>
      <c r="Q27" s="3820">
        <f t="shared" si="2"/>
        <v>62</v>
      </c>
      <c r="R27" s="3827">
        <f>SUM(R14:R26)</f>
        <v>26</v>
      </c>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row>
    <row r="28" spans="1:121" s="662" customFormat="1" ht="13.5" customHeight="1" thickTop="1" thickBot="1">
      <c r="A28" s="665"/>
      <c r="B28" s="727"/>
      <c r="C28" s="728"/>
      <c r="D28" s="728">
        <f>D11+D27</f>
        <v>109</v>
      </c>
      <c r="E28" s="728">
        <f>D28+E11+E27+F11+F27</f>
        <v>162</v>
      </c>
      <c r="F28" s="728">
        <f>E12+E11+F11+E27+F27</f>
        <v>53</v>
      </c>
      <c r="G28" s="1762"/>
      <c r="H28" s="1762"/>
      <c r="I28" s="1762"/>
      <c r="J28" s="1762"/>
      <c r="K28" s="728"/>
      <c r="L28" s="728"/>
      <c r="M28" s="728"/>
      <c r="N28" s="728"/>
      <c r="O28" s="728"/>
      <c r="P28" s="728"/>
      <c r="Q28" s="728"/>
      <c r="R28" s="1274"/>
    </row>
    <row r="29" spans="1:121" s="137" customFormat="1" ht="15" customHeight="1" thickBot="1">
      <c r="A29" s="2477" t="s">
        <v>355</v>
      </c>
      <c r="B29" s="2478"/>
      <c r="C29" s="2478"/>
      <c r="D29" s="2478"/>
      <c r="E29" s="2478"/>
      <c r="F29" s="2478"/>
      <c r="G29" s="2479"/>
      <c r="H29" s="2479"/>
      <c r="I29" s="2479"/>
      <c r="J29" s="2479"/>
      <c r="K29" s="2478"/>
      <c r="L29" s="2478"/>
      <c r="M29" s="2478"/>
      <c r="N29" s="2478"/>
      <c r="O29" s="2478"/>
      <c r="P29" s="2478"/>
      <c r="Q29" s="2478"/>
      <c r="R29" s="2480"/>
      <c r="S29" s="111"/>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row>
    <row r="30" spans="1:121" s="25" customFormat="1" ht="15" customHeight="1">
      <c r="A30" s="3817" t="str">
        <f>'General NZPUC'!A30</f>
        <v xml:space="preserve">Christchurch Adventist School </v>
      </c>
      <c r="B30" s="3831">
        <v>13</v>
      </c>
      <c r="C30" s="3831">
        <v>11</v>
      </c>
      <c r="D30" s="3832">
        <f>SUM(B30:C30)</f>
        <v>24</v>
      </c>
      <c r="E30" s="3831">
        <v>9</v>
      </c>
      <c r="F30" s="3831"/>
      <c r="G30" s="3833">
        <v>7</v>
      </c>
      <c r="H30" s="3833">
        <v>6</v>
      </c>
      <c r="I30" s="3833">
        <v>9</v>
      </c>
      <c r="J30" s="3833">
        <v>2</v>
      </c>
      <c r="K30" s="3653">
        <v>1</v>
      </c>
      <c r="L30" s="3653">
        <v>6</v>
      </c>
      <c r="M30" s="3653">
        <v>12</v>
      </c>
      <c r="N30" s="3653">
        <v>11</v>
      </c>
      <c r="O30" s="3833">
        <v>13</v>
      </c>
      <c r="P30" s="3833">
        <v>11</v>
      </c>
      <c r="Q30" s="3833">
        <v>13</v>
      </c>
      <c r="R30" s="3833">
        <v>11</v>
      </c>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row>
    <row r="31" spans="1:121" s="25" customFormat="1" ht="15" customHeight="1">
      <c r="A31" s="3817" t="str">
        <f>'General NZPUC'!A31</f>
        <v>Southland Adventist Christian School</v>
      </c>
      <c r="B31" s="3831">
        <v>5</v>
      </c>
      <c r="C31" s="3831"/>
      <c r="D31" s="3832">
        <f>SUM(B31:C31)</f>
        <v>5</v>
      </c>
      <c r="E31" s="3831">
        <v>2</v>
      </c>
      <c r="F31" s="3831"/>
      <c r="G31" s="3833">
        <v>4</v>
      </c>
      <c r="H31" s="3833">
        <v>1</v>
      </c>
      <c r="I31" s="3833"/>
      <c r="J31" s="3833"/>
      <c r="K31" s="3653">
        <v>2</v>
      </c>
      <c r="L31" s="3653"/>
      <c r="M31" s="3653">
        <v>5</v>
      </c>
      <c r="N31" s="3653"/>
      <c r="O31" s="3833">
        <v>5</v>
      </c>
      <c r="P31" s="3833"/>
      <c r="Q31" s="3833">
        <v>5</v>
      </c>
      <c r="R31" s="3833"/>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row>
    <row r="32" spans="1:121" s="26" customFormat="1" ht="15" customHeight="1" thickBot="1">
      <c r="A32" s="3819" t="s">
        <v>338</v>
      </c>
      <c r="B32" s="3820">
        <f t="shared" ref="B32:R32" si="3">SUM(B30:B31)</f>
        <v>18</v>
      </c>
      <c r="C32" s="3821">
        <f t="shared" si="3"/>
        <v>11</v>
      </c>
      <c r="D32" s="3820">
        <f t="shared" si="3"/>
        <v>29</v>
      </c>
      <c r="E32" s="3820">
        <f t="shared" si="3"/>
        <v>11</v>
      </c>
      <c r="F32" s="3821">
        <f t="shared" si="3"/>
        <v>0</v>
      </c>
      <c r="G32" s="3822">
        <f t="shared" si="3"/>
        <v>11</v>
      </c>
      <c r="H32" s="3823">
        <f t="shared" si="3"/>
        <v>7</v>
      </c>
      <c r="I32" s="3824">
        <f t="shared" si="3"/>
        <v>9</v>
      </c>
      <c r="J32" s="3825">
        <f t="shared" si="3"/>
        <v>2</v>
      </c>
      <c r="K32" s="3826">
        <f t="shared" si="3"/>
        <v>3</v>
      </c>
      <c r="L32" s="3828">
        <f t="shared" si="3"/>
        <v>6</v>
      </c>
      <c r="M32" s="3820">
        <f t="shared" si="3"/>
        <v>17</v>
      </c>
      <c r="N32" s="3821">
        <f t="shared" si="3"/>
        <v>11</v>
      </c>
      <c r="O32" s="3826">
        <f t="shared" si="3"/>
        <v>18</v>
      </c>
      <c r="P32" s="3828">
        <f t="shared" si="3"/>
        <v>11</v>
      </c>
      <c r="Q32" s="3820">
        <f t="shared" si="3"/>
        <v>18</v>
      </c>
      <c r="R32" s="3827">
        <f t="shared" si="3"/>
        <v>11</v>
      </c>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row>
    <row r="33" spans="1:121" s="114" customFormat="1" ht="9.75" customHeight="1" thickTop="1" thickBot="1">
      <c r="A33" s="573"/>
      <c r="B33" s="726"/>
      <c r="C33" s="726"/>
      <c r="D33" s="726"/>
      <c r="E33" s="726"/>
      <c r="F33" s="726"/>
      <c r="G33" s="1761"/>
      <c r="H33" s="1761"/>
      <c r="I33" s="1761"/>
      <c r="J33" s="1761"/>
      <c r="K33" s="726"/>
      <c r="L33" s="726"/>
      <c r="M33" s="726"/>
      <c r="N33" s="726"/>
      <c r="O33" s="726"/>
      <c r="P33" s="726"/>
      <c r="Q33" s="726"/>
      <c r="R33" s="1273"/>
    </row>
    <row r="34" spans="1:121" s="137" customFormat="1" ht="15" customHeight="1" thickBot="1">
      <c r="A34" s="2481" t="s">
        <v>326</v>
      </c>
      <c r="B34" s="2478"/>
      <c r="C34" s="2478"/>
      <c r="D34" s="2478"/>
      <c r="E34" s="2478"/>
      <c r="F34" s="2478"/>
      <c r="G34" s="2479"/>
      <c r="H34" s="2479"/>
      <c r="I34" s="2479"/>
      <c r="J34" s="2479"/>
      <c r="K34" s="2478"/>
      <c r="L34" s="2478"/>
      <c r="M34" s="2478"/>
      <c r="N34" s="2478"/>
      <c r="O34" s="2478"/>
      <c r="P34" s="2478"/>
      <c r="Q34" s="2478"/>
      <c r="R34" s="2480"/>
      <c r="S34" s="111"/>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row>
    <row r="35" spans="1:121" s="25" customFormat="1" ht="15" customHeight="1">
      <c r="A35" s="3817" t="str">
        <f>'General NZPUC'!A35</f>
        <v>Papaaroa Adventist College</v>
      </c>
      <c r="B35" s="3618">
        <v>5</v>
      </c>
      <c r="C35" s="3613">
        <v>2</v>
      </c>
      <c r="D35" s="3832">
        <f>SUM(B35:C35)</f>
        <v>7</v>
      </c>
      <c r="E35" s="3427"/>
      <c r="F35" s="3427">
        <v>1</v>
      </c>
      <c r="G35" s="3653">
        <v>5</v>
      </c>
      <c r="H35" s="3653">
        <v>0</v>
      </c>
      <c r="I35" s="3653">
        <v>1</v>
      </c>
      <c r="J35" s="3653">
        <v>1</v>
      </c>
      <c r="K35" s="3653">
        <v>2</v>
      </c>
      <c r="L35" s="3653">
        <v>2</v>
      </c>
      <c r="M35" s="3653">
        <v>2</v>
      </c>
      <c r="N35" s="3653">
        <v>3</v>
      </c>
      <c r="O35" s="3653">
        <v>4</v>
      </c>
      <c r="P35" s="3653">
        <v>3</v>
      </c>
      <c r="Q35" s="3653">
        <v>4</v>
      </c>
      <c r="R35" s="3653">
        <v>3</v>
      </c>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row>
    <row r="36" spans="1:121" s="25" customFormat="1" ht="15" customHeight="1">
      <c r="A36" s="3817" t="str">
        <f>'General NZPUC'!A36</f>
        <v>Tekaaroa Adventist School</v>
      </c>
      <c r="B36" s="3618">
        <v>7</v>
      </c>
      <c r="C36" s="3613">
        <v>0</v>
      </c>
      <c r="D36" s="3832">
        <f>SUM(B36:C36)</f>
        <v>7</v>
      </c>
      <c r="E36" s="3427">
        <v>1</v>
      </c>
      <c r="F36" s="3427"/>
      <c r="G36" s="3653">
        <v>6</v>
      </c>
      <c r="H36" s="3653">
        <v>1</v>
      </c>
      <c r="I36" s="3653"/>
      <c r="J36" s="3653"/>
      <c r="K36" s="3653">
        <v>1</v>
      </c>
      <c r="L36" s="3653"/>
      <c r="M36" s="3653">
        <v>2</v>
      </c>
      <c r="N36" s="3653"/>
      <c r="O36" s="3653">
        <v>7</v>
      </c>
      <c r="P36" s="3653"/>
      <c r="Q36" s="3653">
        <v>7</v>
      </c>
      <c r="R36" s="3653"/>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row>
    <row r="37" spans="1:121" s="26" customFormat="1" ht="15" customHeight="1" thickBot="1">
      <c r="A37" s="3819" t="s">
        <v>338</v>
      </c>
      <c r="B37" s="3820">
        <f t="shared" ref="B37:R37" si="4">SUM(B35:B36)</f>
        <v>12</v>
      </c>
      <c r="C37" s="3821">
        <f t="shared" si="4"/>
        <v>2</v>
      </c>
      <c r="D37" s="3820">
        <f t="shared" si="4"/>
        <v>14</v>
      </c>
      <c r="E37" s="3820">
        <f t="shared" si="4"/>
        <v>1</v>
      </c>
      <c r="F37" s="3821">
        <f t="shared" si="4"/>
        <v>1</v>
      </c>
      <c r="G37" s="3822">
        <f t="shared" si="4"/>
        <v>11</v>
      </c>
      <c r="H37" s="3823">
        <f t="shared" si="4"/>
        <v>1</v>
      </c>
      <c r="I37" s="3824">
        <f t="shared" si="4"/>
        <v>1</v>
      </c>
      <c r="J37" s="3825">
        <f t="shared" si="4"/>
        <v>1</v>
      </c>
      <c r="K37" s="3826">
        <f t="shared" si="4"/>
        <v>3</v>
      </c>
      <c r="L37" s="3828">
        <f t="shared" si="4"/>
        <v>2</v>
      </c>
      <c r="M37" s="3820">
        <f t="shared" si="4"/>
        <v>4</v>
      </c>
      <c r="N37" s="3821">
        <f t="shared" si="4"/>
        <v>3</v>
      </c>
      <c r="O37" s="3826">
        <f t="shared" si="4"/>
        <v>11</v>
      </c>
      <c r="P37" s="3828">
        <f t="shared" si="4"/>
        <v>3</v>
      </c>
      <c r="Q37" s="3820">
        <f t="shared" si="4"/>
        <v>11</v>
      </c>
      <c r="R37" s="3827">
        <f t="shared" si="4"/>
        <v>3</v>
      </c>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row>
    <row r="38" spans="1:121" s="114" customFormat="1" ht="9.75" customHeight="1" thickTop="1" thickBot="1">
      <c r="A38" s="573"/>
      <c r="B38" s="726"/>
      <c r="C38" s="726"/>
      <c r="D38" s="726"/>
      <c r="E38" s="726"/>
      <c r="F38" s="726"/>
      <c r="G38" s="1761"/>
      <c r="H38" s="1761"/>
      <c r="I38" s="1761"/>
      <c r="J38" s="1761"/>
      <c r="K38" s="726"/>
      <c r="L38" s="726"/>
      <c r="M38" s="726"/>
      <c r="N38" s="726"/>
      <c r="O38" s="726"/>
      <c r="P38" s="726"/>
      <c r="Q38" s="726"/>
      <c r="R38" s="1273"/>
    </row>
    <row r="39" spans="1:121" s="137" customFormat="1" ht="15" customHeight="1" thickBot="1">
      <c r="A39" s="2477" t="s">
        <v>333</v>
      </c>
      <c r="B39" s="2478"/>
      <c r="C39" s="2478"/>
      <c r="D39" s="2478"/>
      <c r="E39" s="2478"/>
      <c r="F39" s="2478"/>
      <c r="G39" s="2479"/>
      <c r="H39" s="2479"/>
      <c r="I39" s="2479"/>
      <c r="J39" s="2479"/>
      <c r="K39" s="2478"/>
      <c r="L39" s="2478"/>
      <c r="M39" s="2478"/>
      <c r="N39" s="2478"/>
      <c r="O39" s="2478"/>
      <c r="P39" s="2478"/>
      <c r="Q39" s="2478"/>
      <c r="R39" s="2480"/>
      <c r="S39" s="111"/>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row>
    <row r="40" spans="1:121" s="25" customFormat="1" ht="15" customHeight="1">
      <c r="A40" s="3817" t="str">
        <f>'General NZPUC'!A40</f>
        <v>Collège Adventiste Tiarama (Secondary Phase)</v>
      </c>
      <c r="B40" s="3641"/>
      <c r="C40" s="3427">
        <v>14</v>
      </c>
      <c r="D40" s="3832">
        <f>SUM(B40:C40)</f>
        <v>14</v>
      </c>
      <c r="E40" s="3427"/>
      <c r="F40" s="3427">
        <v>11</v>
      </c>
      <c r="G40" s="3653"/>
      <c r="H40" s="3653"/>
      <c r="I40" s="3653">
        <v>8</v>
      </c>
      <c r="J40" s="3653">
        <v>6</v>
      </c>
      <c r="K40" s="3653"/>
      <c r="L40" s="3653">
        <v>0</v>
      </c>
      <c r="M40" s="3653"/>
      <c r="N40" s="3653">
        <v>13</v>
      </c>
      <c r="O40" s="3653"/>
      <c r="P40" s="3653">
        <v>13</v>
      </c>
      <c r="Q40" s="3653"/>
      <c r="R40" s="3834">
        <v>13</v>
      </c>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row>
    <row r="41" spans="1:121" s="25" customFormat="1" ht="15" customHeight="1">
      <c r="A41" s="3817" t="str">
        <f>'General NZPUC'!A41</f>
        <v>Ecole Tiarama</v>
      </c>
      <c r="B41" s="3641">
        <v>11</v>
      </c>
      <c r="C41" s="3427"/>
      <c r="D41" s="3832">
        <f>SUM(B41:C41)</f>
        <v>11</v>
      </c>
      <c r="E41" s="3427">
        <v>3</v>
      </c>
      <c r="F41" s="3427"/>
      <c r="G41" s="3653">
        <v>11</v>
      </c>
      <c r="H41" s="3653"/>
      <c r="I41" s="3653"/>
      <c r="J41" s="3653"/>
      <c r="K41" s="3653">
        <v>0</v>
      </c>
      <c r="L41" s="3653"/>
      <c r="M41" s="3653">
        <v>11</v>
      </c>
      <c r="N41" s="3653"/>
      <c r="O41" s="3653">
        <v>11</v>
      </c>
      <c r="P41" s="3653"/>
      <c r="Q41" s="3653">
        <v>11</v>
      </c>
      <c r="R41" s="3834"/>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row>
    <row r="42" spans="1:121" s="116" customFormat="1" ht="15" customHeight="1" thickBot="1">
      <c r="A42" s="3819" t="s">
        <v>338</v>
      </c>
      <c r="B42" s="3820">
        <f t="shared" ref="B42:R42" si="5">SUM(B40:B41)</f>
        <v>11</v>
      </c>
      <c r="C42" s="3821">
        <f t="shared" si="5"/>
        <v>14</v>
      </c>
      <c r="D42" s="3820">
        <f t="shared" si="5"/>
        <v>25</v>
      </c>
      <c r="E42" s="3820">
        <f t="shared" si="5"/>
        <v>3</v>
      </c>
      <c r="F42" s="3821">
        <f t="shared" si="5"/>
        <v>11</v>
      </c>
      <c r="G42" s="3822">
        <f t="shared" si="5"/>
        <v>11</v>
      </c>
      <c r="H42" s="3823">
        <f t="shared" si="5"/>
        <v>0</v>
      </c>
      <c r="I42" s="3824">
        <f t="shared" si="5"/>
        <v>8</v>
      </c>
      <c r="J42" s="3825">
        <f t="shared" si="5"/>
        <v>6</v>
      </c>
      <c r="K42" s="3826">
        <f t="shared" si="5"/>
        <v>0</v>
      </c>
      <c r="L42" s="3828">
        <f t="shared" si="5"/>
        <v>0</v>
      </c>
      <c r="M42" s="3820">
        <f t="shared" si="5"/>
        <v>11</v>
      </c>
      <c r="N42" s="3821">
        <f t="shared" si="5"/>
        <v>13</v>
      </c>
      <c r="O42" s="3826">
        <f t="shared" si="5"/>
        <v>11</v>
      </c>
      <c r="P42" s="3828">
        <f t="shared" si="5"/>
        <v>13</v>
      </c>
      <c r="Q42" s="3820">
        <f t="shared" si="5"/>
        <v>11</v>
      </c>
      <c r="R42" s="3827">
        <f t="shared" si="5"/>
        <v>13</v>
      </c>
    </row>
    <row r="43" spans="1:121" s="118" customFormat="1" ht="15" customHeight="1" thickTop="1" thickBot="1">
      <c r="A43" s="1275" t="s">
        <v>338</v>
      </c>
      <c r="B43" s="1276">
        <f t="shared" ref="B43:R43" si="6">+B42+B37+B32+B27+B11</f>
        <v>106</v>
      </c>
      <c r="C43" s="1277">
        <f t="shared" si="6"/>
        <v>71</v>
      </c>
      <c r="D43" s="1276">
        <f t="shared" si="6"/>
        <v>177</v>
      </c>
      <c r="E43" s="1276">
        <f t="shared" si="6"/>
        <v>44</v>
      </c>
      <c r="F43" s="1277">
        <f t="shared" si="6"/>
        <v>36</v>
      </c>
      <c r="G43" s="1763">
        <f>+G42+G37+G32+G27+G11</f>
        <v>84</v>
      </c>
      <c r="H43" s="1764">
        <f>+H42+H37+H32+H27+H11</f>
        <v>22</v>
      </c>
      <c r="I43" s="1765">
        <f t="shared" si="6"/>
        <v>45</v>
      </c>
      <c r="J43" s="1766">
        <f t="shared" si="6"/>
        <v>26</v>
      </c>
      <c r="K43" s="1278">
        <f t="shared" si="6"/>
        <v>18</v>
      </c>
      <c r="L43" s="1279">
        <f t="shared" si="6"/>
        <v>13</v>
      </c>
      <c r="M43" s="1276">
        <f t="shared" si="6"/>
        <v>94</v>
      </c>
      <c r="N43" s="1277">
        <f t="shared" si="6"/>
        <v>72</v>
      </c>
      <c r="O43" s="1278">
        <f t="shared" si="6"/>
        <v>105</v>
      </c>
      <c r="P43" s="1279">
        <f t="shared" si="6"/>
        <v>72</v>
      </c>
      <c r="Q43" s="1276">
        <f t="shared" si="6"/>
        <v>105</v>
      </c>
      <c r="R43" s="1280">
        <f t="shared" si="6"/>
        <v>72</v>
      </c>
    </row>
    <row r="44" spans="1:121" s="25" customFormat="1" ht="16.5" thickBot="1">
      <c r="A44" s="138"/>
      <c r="B44" s="574"/>
      <c r="C44" s="574"/>
      <c r="D44" s="574"/>
      <c r="E44" s="666" t="s">
        <v>363</v>
      </c>
      <c r="F44" s="2482">
        <f>+E43+F43</f>
        <v>80</v>
      </c>
      <c r="G44" s="1767"/>
      <c r="H44" s="1768">
        <f>G43+H43</f>
        <v>106</v>
      </c>
      <c r="I44" s="1768">
        <f>I43+J43</f>
        <v>71</v>
      </c>
      <c r="J44" s="1767"/>
      <c r="K44" s="574"/>
      <c r="L44" s="574"/>
      <c r="M44" s="574"/>
      <c r="N44" s="574"/>
      <c r="O44" s="574"/>
      <c r="P44" s="574"/>
      <c r="Q44" s="574"/>
      <c r="R44" s="2483"/>
      <c r="S44" s="121"/>
    </row>
    <row r="45" spans="1:121" ht="23.1" customHeight="1" thickBot="1">
      <c r="A45" s="139"/>
      <c r="B45" s="575"/>
      <c r="C45" s="450" t="s">
        <v>265</v>
      </c>
      <c r="D45" s="2484">
        <f>D43+F43+E43</f>
        <v>257</v>
      </c>
      <c r="E45" s="575"/>
      <c r="F45" s="575"/>
      <c r="G45" s="1769" t="s">
        <v>364</v>
      </c>
      <c r="H45" s="2485">
        <f>C43+F43</f>
        <v>107</v>
      </c>
      <c r="I45" s="1769" t="s">
        <v>365</v>
      </c>
      <c r="J45" s="2485">
        <f>B43+E43</f>
        <v>150</v>
      </c>
      <c r="K45" s="575"/>
      <c r="L45" s="575"/>
      <c r="M45" s="575"/>
      <c r="N45" s="575"/>
      <c r="O45" s="575"/>
      <c r="P45" s="575"/>
      <c r="Q45" s="575"/>
      <c r="R45" s="2486"/>
      <c r="S45" s="99"/>
    </row>
  </sheetData>
  <mergeCells count="13">
    <mergeCell ref="B5:R5"/>
    <mergeCell ref="G6:H6"/>
    <mergeCell ref="I6:J6"/>
    <mergeCell ref="K6:L6"/>
    <mergeCell ref="M6:N6"/>
    <mergeCell ref="O6:P6"/>
    <mergeCell ref="Q6:R6"/>
    <mergeCell ref="K7:L7"/>
    <mergeCell ref="M7:N7"/>
    <mergeCell ref="O7:P7"/>
    <mergeCell ref="Q7:R7"/>
    <mergeCell ref="G8:H8"/>
    <mergeCell ref="I8:J8"/>
  </mergeCells>
  <printOptions horizontalCentered="1"/>
  <pageMargins left="0.31496062992125984" right="0.31496062992125984" top="0.47244094488188976" bottom="0.39370078740157483" header="0.19685039370078741" footer="0.19685039370078741"/>
  <pageSetup paperSize="9" scale="71"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499984740745262"/>
  </sheetPr>
  <dimension ref="A1:Y408"/>
  <sheetViews>
    <sheetView view="pageBreakPreview" zoomScale="110" zoomScaleNormal="200" zoomScaleSheetLayoutView="110" zoomScalePageLayoutView="200" workbookViewId="0">
      <pane xSplit="1" ySplit="8" topLeftCell="B58" activePane="bottomRight" state="frozen"/>
      <selection pane="bottomRight" activeCell="C79" sqref="C79"/>
      <selection pane="bottomLeft" activeCell="B23" sqref="B23"/>
      <selection pane="topRight" activeCell="B23" sqref="B23"/>
    </sheetView>
  </sheetViews>
  <sheetFormatPr defaultColWidth="9.140625" defaultRowHeight="15"/>
  <cols>
    <col min="1" max="1" width="26.42578125" style="97" customWidth="1"/>
    <col min="2" max="2" width="34.85546875" style="97" customWidth="1"/>
    <col min="3" max="3" width="7.42578125" style="97" customWidth="1"/>
    <col min="4" max="4" width="9.5703125" style="97" customWidth="1"/>
    <col min="5" max="5" width="6.140625" style="97" customWidth="1"/>
    <col min="6" max="6" width="4.42578125" style="97" customWidth="1"/>
    <col min="7" max="7" width="7.42578125" style="97" customWidth="1"/>
    <col min="8" max="8" width="8.140625" style="97" customWidth="1"/>
    <col min="9" max="12" width="9.5703125" style="97" customWidth="1"/>
    <col min="13" max="13" width="7.85546875" style="97" customWidth="1"/>
    <col min="14" max="14" width="7.140625" style="97" customWidth="1"/>
    <col min="15" max="16" width="9.5703125" style="97" customWidth="1"/>
    <col min="17" max="19" width="8.42578125" style="97" customWidth="1"/>
    <col min="20" max="20" width="6.140625" style="159" customWidth="1"/>
    <col min="21" max="24" width="9.140625" style="159"/>
    <col min="25" max="25" width="23.85546875" style="159" bestFit="1" customWidth="1"/>
    <col min="26" max="16384" width="9.140625" style="159"/>
  </cols>
  <sheetData>
    <row r="1" spans="1:25" s="140" customFormat="1" ht="21.75" customHeight="1">
      <c r="A1" s="2487" t="s">
        <v>0</v>
      </c>
      <c r="B1" s="2488"/>
      <c r="C1" s="2488"/>
      <c r="D1" s="2488"/>
      <c r="E1" s="2488"/>
      <c r="F1" s="2488"/>
      <c r="G1" s="2488"/>
      <c r="H1" s="2488"/>
      <c r="I1" s="2489"/>
      <c r="J1" s="2489"/>
      <c r="K1" s="2488"/>
      <c r="L1" s="2488"/>
      <c r="M1" s="2488"/>
      <c r="N1" s="2488"/>
      <c r="O1" s="2488"/>
      <c r="P1" s="2488"/>
      <c r="Q1" s="576"/>
      <c r="R1" s="2490"/>
      <c r="S1" s="2491"/>
    </row>
    <row r="2" spans="1:25" s="140" customFormat="1" ht="21.75" customHeight="1" thickBot="1">
      <c r="A2" s="223"/>
      <c r="B2" s="141"/>
      <c r="C2" s="141"/>
      <c r="D2" s="141"/>
      <c r="E2" s="141"/>
      <c r="F2" s="141"/>
      <c r="G2" s="577"/>
      <c r="H2" s="577"/>
      <c r="I2" s="577"/>
      <c r="J2" s="577"/>
      <c r="K2" s="470"/>
      <c r="L2" s="141"/>
      <c r="M2" s="141"/>
      <c r="N2" s="141"/>
      <c r="O2" s="141"/>
      <c r="P2" s="141"/>
      <c r="Q2" s="142"/>
      <c r="R2" s="143"/>
      <c r="S2" s="2492"/>
    </row>
    <row r="3" spans="1:25" s="140" customFormat="1" ht="21.75" customHeight="1">
      <c r="A3" s="2493" t="s">
        <v>1</v>
      </c>
      <c r="B3" s="2494"/>
      <c r="C3" s="2495"/>
      <c r="D3" s="2495"/>
      <c r="E3" s="2496"/>
      <c r="F3" s="2496"/>
      <c r="G3" s="2496"/>
      <c r="H3" s="2496"/>
      <c r="I3" s="2489"/>
      <c r="J3" s="2489"/>
      <c r="K3" s="2496"/>
      <c r="L3" s="2496"/>
      <c r="M3" s="2496"/>
      <c r="N3" s="2496"/>
      <c r="O3" s="2496"/>
      <c r="P3" s="2497"/>
      <c r="Q3" s="143"/>
      <c r="R3" s="143"/>
      <c r="S3" s="2492"/>
    </row>
    <row r="4" spans="1:25" s="140" customFormat="1" ht="21.75" customHeight="1">
      <c r="A4" s="578" t="s">
        <v>366</v>
      </c>
      <c r="B4" s="1163"/>
      <c r="C4" s="146"/>
      <c r="D4" s="146"/>
      <c r="E4" s="146"/>
      <c r="F4" s="146"/>
      <c r="G4" s="146"/>
      <c r="H4" s="146"/>
      <c r="K4" s="146"/>
      <c r="L4" s="146"/>
      <c r="M4" s="146"/>
      <c r="N4" s="146"/>
      <c r="O4" s="146"/>
      <c r="P4" s="1282"/>
      <c r="Q4" s="143"/>
      <c r="R4" s="143"/>
      <c r="S4" s="2492"/>
    </row>
    <row r="5" spans="1:25" s="150" customFormat="1" ht="21.75" customHeight="1" thickBot="1">
      <c r="A5" s="579" t="s">
        <v>245</v>
      </c>
      <c r="B5" s="1164"/>
      <c r="C5" s="147"/>
      <c r="D5" s="1115"/>
      <c r="E5" s="1114" t="s">
        <v>367</v>
      </c>
      <c r="F5" s="1116"/>
      <c r="G5" s="148"/>
      <c r="H5" s="149"/>
      <c r="I5" s="148"/>
      <c r="L5" s="148"/>
      <c r="M5" s="151"/>
      <c r="N5" s="151"/>
      <c r="O5" s="147"/>
      <c r="P5" s="1283"/>
      <c r="Q5" s="147"/>
      <c r="R5" s="147"/>
      <c r="S5" s="1283"/>
    </row>
    <row r="6" spans="1:25" s="15" customFormat="1" ht="21.75" customHeight="1" thickTop="1" thickBot="1">
      <c r="A6" s="580" t="s">
        <v>4</v>
      </c>
      <c r="B6" s="1215"/>
      <c r="C6" s="1215"/>
      <c r="D6" s="152"/>
      <c r="E6" s="3065" t="s">
        <v>5</v>
      </c>
      <c r="F6" s="3066"/>
      <c r="G6" s="3066"/>
      <c r="H6" s="3066"/>
      <c r="I6" s="3066"/>
      <c r="J6" s="3066"/>
      <c r="K6" s="3066"/>
      <c r="L6" s="3066"/>
      <c r="M6" s="3066"/>
      <c r="N6" s="3066"/>
      <c r="O6" s="3066" t="s">
        <v>368</v>
      </c>
      <c r="P6" s="3067"/>
      <c r="Q6" s="3068" t="s">
        <v>6</v>
      </c>
      <c r="R6" s="3068"/>
      <c r="S6" s="3069"/>
    </row>
    <row r="7" spans="1:25" s="153" customFormat="1" ht="20.100000000000001" customHeight="1">
      <c r="A7" s="1284" t="s">
        <v>7</v>
      </c>
      <c r="B7" s="2498"/>
      <c r="C7" s="3055" t="s">
        <v>8</v>
      </c>
      <c r="D7" s="3070"/>
      <c r="E7" s="3055" t="s">
        <v>9</v>
      </c>
      <c r="F7" s="3071"/>
      <c r="G7" s="3072" t="s">
        <v>10</v>
      </c>
      <c r="H7" s="3071"/>
      <c r="I7" s="3072" t="s">
        <v>11</v>
      </c>
      <c r="J7" s="3071"/>
      <c r="K7" s="3072" t="s">
        <v>12</v>
      </c>
      <c r="L7" s="3071"/>
      <c r="M7" s="3072" t="s">
        <v>13</v>
      </c>
      <c r="N7" s="3071"/>
      <c r="O7" s="3072" t="s">
        <v>14</v>
      </c>
      <c r="P7" s="3056"/>
      <c r="Q7" s="3073" t="s">
        <v>8</v>
      </c>
      <c r="R7" s="3073"/>
      <c r="S7" s="3074"/>
    </row>
    <row r="8" spans="1:25" s="158" customFormat="1" ht="20.100000000000001" customHeight="1" thickBot="1">
      <c r="A8" s="3308"/>
      <c r="B8" s="1165"/>
      <c r="C8" s="154" t="s">
        <v>15</v>
      </c>
      <c r="D8" s="155" t="s">
        <v>16</v>
      </c>
      <c r="E8" s="154" t="s">
        <v>15</v>
      </c>
      <c r="F8" s="156" t="s">
        <v>16</v>
      </c>
      <c r="G8" s="18" t="s">
        <v>15</v>
      </c>
      <c r="H8" s="156" t="s">
        <v>16</v>
      </c>
      <c r="I8" s="18" t="s">
        <v>15</v>
      </c>
      <c r="J8" s="156" t="s">
        <v>16</v>
      </c>
      <c r="K8" s="18" t="s">
        <v>15</v>
      </c>
      <c r="L8" s="156" t="s">
        <v>16</v>
      </c>
      <c r="M8" s="18" t="s">
        <v>15</v>
      </c>
      <c r="N8" s="156" t="s">
        <v>16</v>
      </c>
      <c r="O8" s="18" t="s">
        <v>15</v>
      </c>
      <c r="P8" s="19" t="s">
        <v>16</v>
      </c>
      <c r="Q8" s="3835" t="s">
        <v>15</v>
      </c>
      <c r="R8" s="20" t="s">
        <v>16</v>
      </c>
      <c r="S8" s="3836" t="s">
        <v>17</v>
      </c>
      <c r="T8" s="157"/>
      <c r="Y8" s="159"/>
    </row>
    <row r="9" spans="1:25" s="161" customFormat="1" ht="24.75" customHeight="1" thickTop="1" thickBot="1">
      <c r="A9" s="160" t="s">
        <v>369</v>
      </c>
      <c r="B9" s="1166" t="s">
        <v>271</v>
      </c>
      <c r="C9" s="2499"/>
      <c r="D9" s="2499"/>
      <c r="E9" s="2499"/>
      <c r="F9" s="2499"/>
      <c r="G9" s="2499"/>
      <c r="H9" s="2499"/>
      <c r="I9" s="2499"/>
      <c r="J9" s="2499"/>
      <c r="K9" s="2499"/>
      <c r="L9" s="2499"/>
      <c r="M9" s="2499"/>
      <c r="N9" s="2499"/>
      <c r="O9" s="2499"/>
      <c r="P9" s="2500"/>
      <c r="Q9" s="2499"/>
      <c r="R9" s="2499"/>
      <c r="S9" s="2500"/>
      <c r="Y9" s="159"/>
    </row>
    <row r="10" spans="1:25" s="161" customFormat="1" ht="11.85" customHeight="1">
      <c r="A10" s="3345" t="s">
        <v>370</v>
      </c>
      <c r="B10" s="3837" t="s">
        <v>371</v>
      </c>
      <c r="C10" s="3371">
        <v>1</v>
      </c>
      <c r="D10" s="3372">
        <v>1</v>
      </c>
      <c r="E10" s="3348"/>
      <c r="F10" s="3325"/>
      <c r="G10" s="3343">
        <v>1</v>
      </c>
      <c r="H10" s="3343">
        <v>1</v>
      </c>
      <c r="I10" s="3343">
        <v>1</v>
      </c>
      <c r="J10" s="3343">
        <v>1</v>
      </c>
      <c r="K10" s="3343"/>
      <c r="L10" s="3343"/>
      <c r="M10" s="3343"/>
      <c r="N10" s="3343"/>
      <c r="O10" s="3343">
        <v>1</v>
      </c>
      <c r="P10" s="3344">
        <v>1</v>
      </c>
      <c r="Q10" s="3838" t="str">
        <f t="shared" ref="Q10:R19" si="0">IF($S10=1,"-",C10)</f>
        <v>-</v>
      </c>
      <c r="R10" s="3839" t="str">
        <f t="shared" si="0"/>
        <v>-</v>
      </c>
      <c r="S10" s="3840">
        <f t="shared" ref="S10:S19" si="1">IF(C10+D10=2,1,"-")</f>
        <v>1</v>
      </c>
      <c r="Y10" s="191"/>
    </row>
    <row r="11" spans="1:25" s="161" customFormat="1" ht="11.85" customHeight="1">
      <c r="A11" s="3345" t="s">
        <v>372</v>
      </c>
      <c r="B11" s="3837" t="s">
        <v>373</v>
      </c>
      <c r="C11" s="3371">
        <v>1</v>
      </c>
      <c r="D11" s="3372">
        <v>1</v>
      </c>
      <c r="E11" s="3348"/>
      <c r="F11" s="3325"/>
      <c r="G11" s="3343">
        <v>1</v>
      </c>
      <c r="H11" s="3343">
        <v>1</v>
      </c>
      <c r="I11" s="3343">
        <v>1</v>
      </c>
      <c r="J11" s="3343">
        <v>1</v>
      </c>
      <c r="K11" s="3343"/>
      <c r="L11" s="3343"/>
      <c r="M11" s="3343"/>
      <c r="N11" s="3343"/>
      <c r="O11" s="3343">
        <v>1</v>
      </c>
      <c r="P11" s="3344">
        <v>1</v>
      </c>
      <c r="Q11" s="3838" t="str">
        <f t="shared" si="0"/>
        <v>-</v>
      </c>
      <c r="R11" s="3839" t="str">
        <f t="shared" si="0"/>
        <v>-</v>
      </c>
      <c r="S11" s="3840">
        <f t="shared" si="1"/>
        <v>1</v>
      </c>
      <c r="Y11" s="191"/>
    </row>
    <row r="12" spans="1:25" s="161" customFormat="1" ht="11.85" customHeight="1">
      <c r="A12" s="3345" t="s">
        <v>374</v>
      </c>
      <c r="B12" s="3837" t="s">
        <v>375</v>
      </c>
      <c r="C12" s="3368">
        <v>1</v>
      </c>
      <c r="D12" s="3369">
        <v>1</v>
      </c>
      <c r="E12" s="3352"/>
      <c r="F12" s="3325"/>
      <c r="G12" s="3325">
        <v>1</v>
      </c>
      <c r="H12" s="3325">
        <v>1</v>
      </c>
      <c r="I12" s="3325">
        <v>1</v>
      </c>
      <c r="J12" s="3325">
        <v>1</v>
      </c>
      <c r="K12" s="3325"/>
      <c r="L12" s="3325"/>
      <c r="M12" s="3325"/>
      <c r="N12" s="3325"/>
      <c r="O12" s="3325">
        <v>1</v>
      </c>
      <c r="P12" s="3326">
        <v>1</v>
      </c>
      <c r="Q12" s="3838" t="str">
        <f t="shared" si="0"/>
        <v>-</v>
      </c>
      <c r="R12" s="3839" t="str">
        <f t="shared" si="0"/>
        <v>-</v>
      </c>
      <c r="S12" s="3840">
        <f t="shared" si="1"/>
        <v>1</v>
      </c>
      <c r="Y12" s="191"/>
    </row>
    <row r="13" spans="1:25" s="161" customFormat="1" ht="11.85" customHeight="1">
      <c r="A13" s="3345" t="s">
        <v>376</v>
      </c>
      <c r="B13" s="3837" t="s">
        <v>377</v>
      </c>
      <c r="C13" s="3368"/>
      <c r="D13" s="3369"/>
      <c r="E13" s="3352"/>
      <c r="F13" s="3325"/>
      <c r="G13" s="3325"/>
      <c r="H13" s="3325"/>
      <c r="I13" s="3325"/>
      <c r="J13" s="3325"/>
      <c r="K13" s="3325"/>
      <c r="L13" s="3325"/>
      <c r="M13" s="3325"/>
      <c r="N13" s="3325"/>
      <c r="O13" s="3325"/>
      <c r="P13" s="3326"/>
      <c r="Q13" s="3838">
        <f>IF($S13=1,"-",C13)</f>
        <v>0</v>
      </c>
      <c r="R13" s="3839">
        <f>IF($S13=1,"-",D13)</f>
        <v>0</v>
      </c>
      <c r="S13" s="3840" t="str">
        <f t="shared" ref="S13" si="2">IF(C13+D13=2,1,"-")</f>
        <v>-</v>
      </c>
      <c r="V13" s="120"/>
      <c r="Y13" s="191"/>
    </row>
    <row r="14" spans="1:25" s="161" customFormat="1" ht="11.85" customHeight="1">
      <c r="A14" s="3345" t="s">
        <v>378</v>
      </c>
      <c r="B14" s="3837" t="s">
        <v>379</v>
      </c>
      <c r="C14" s="3368">
        <v>1</v>
      </c>
      <c r="D14" s="3369">
        <v>1</v>
      </c>
      <c r="E14" s="3353"/>
      <c r="F14" s="3325"/>
      <c r="G14" s="3841">
        <v>1</v>
      </c>
      <c r="H14" s="3325">
        <v>1</v>
      </c>
      <c r="I14" s="3325">
        <v>1</v>
      </c>
      <c r="J14" s="3325">
        <v>1</v>
      </c>
      <c r="K14" s="3325"/>
      <c r="L14" s="3325"/>
      <c r="M14" s="3325"/>
      <c r="N14" s="3325"/>
      <c r="O14" s="3325">
        <v>1</v>
      </c>
      <c r="P14" s="3326">
        <v>1</v>
      </c>
      <c r="Q14" s="3838" t="str">
        <f t="shared" ref="Q14" si="3">IF($S14=1,"-",C14)</f>
        <v>-</v>
      </c>
      <c r="R14" s="3839" t="str">
        <f t="shared" ref="R14" si="4">IF($S14=1,"-",D14)</f>
        <v>-</v>
      </c>
      <c r="S14" s="3840">
        <f t="shared" ref="S14" si="5">IF(C14+D14=2,1,"-")</f>
        <v>1</v>
      </c>
      <c r="V14" s="120"/>
      <c r="Y14" s="191"/>
    </row>
    <row r="15" spans="1:25" s="161" customFormat="1" ht="11.85" customHeight="1">
      <c r="A15" s="3345" t="s">
        <v>380</v>
      </c>
      <c r="B15" s="3837" t="s">
        <v>381</v>
      </c>
      <c r="C15" s="3368">
        <v>1</v>
      </c>
      <c r="D15" s="3369">
        <v>1</v>
      </c>
      <c r="E15" s="3352"/>
      <c r="F15" s="1929"/>
      <c r="G15" s="3325">
        <v>1</v>
      </c>
      <c r="H15" s="3325">
        <v>1</v>
      </c>
      <c r="I15" s="3325">
        <v>1</v>
      </c>
      <c r="J15" s="3325">
        <v>1</v>
      </c>
      <c r="K15" s="3325"/>
      <c r="L15" s="3325"/>
      <c r="M15" s="3325"/>
      <c r="N15" s="3325"/>
      <c r="O15" s="3325">
        <v>1</v>
      </c>
      <c r="P15" s="3326">
        <v>1</v>
      </c>
      <c r="Q15" s="3838" t="str">
        <f t="shared" si="0"/>
        <v>-</v>
      </c>
      <c r="R15" s="3839" t="str">
        <f t="shared" si="0"/>
        <v>-</v>
      </c>
      <c r="S15" s="3840">
        <f t="shared" si="1"/>
        <v>1</v>
      </c>
      <c r="V15" s="120"/>
      <c r="Y15" s="191"/>
    </row>
    <row r="16" spans="1:25" s="161" customFormat="1" ht="11.85" customHeight="1">
      <c r="A16" s="3345" t="s">
        <v>382</v>
      </c>
      <c r="B16" s="3837" t="s">
        <v>383</v>
      </c>
      <c r="C16" s="3368">
        <v>1</v>
      </c>
      <c r="D16" s="3369"/>
      <c r="E16" s="3352"/>
      <c r="F16" s="3325"/>
      <c r="G16" s="3325">
        <v>1</v>
      </c>
      <c r="H16" s="3325"/>
      <c r="I16" s="3325">
        <v>1</v>
      </c>
      <c r="J16" s="3325"/>
      <c r="K16" s="3325"/>
      <c r="L16" s="3325"/>
      <c r="M16" s="3325"/>
      <c r="N16" s="3325"/>
      <c r="O16" s="3325">
        <v>1</v>
      </c>
      <c r="P16" s="3326"/>
      <c r="Q16" s="3838">
        <f t="shared" si="0"/>
        <v>1</v>
      </c>
      <c r="R16" s="3839">
        <f t="shared" si="0"/>
        <v>0</v>
      </c>
      <c r="S16" s="3840" t="str">
        <f t="shared" si="1"/>
        <v>-</v>
      </c>
      <c r="V16" s="120"/>
      <c r="Y16" s="191"/>
    </row>
    <row r="17" spans="1:25" s="161" customFormat="1" ht="11.85" customHeight="1">
      <c r="A17" s="3345" t="s">
        <v>384</v>
      </c>
      <c r="B17" s="3837" t="s">
        <v>385</v>
      </c>
      <c r="C17" s="3368">
        <v>1</v>
      </c>
      <c r="D17" s="3369">
        <v>1</v>
      </c>
      <c r="E17" s="3352"/>
      <c r="F17" s="3325"/>
      <c r="G17" s="3325">
        <v>1</v>
      </c>
      <c r="H17" s="3325">
        <v>1</v>
      </c>
      <c r="I17" s="3325">
        <v>1</v>
      </c>
      <c r="J17" s="3325">
        <v>1</v>
      </c>
      <c r="K17" s="3325"/>
      <c r="L17" s="3325"/>
      <c r="M17" s="3325"/>
      <c r="N17" s="3325"/>
      <c r="O17" s="3325">
        <v>1</v>
      </c>
      <c r="P17" s="3326">
        <v>1</v>
      </c>
      <c r="Q17" s="3838" t="str">
        <f t="shared" si="0"/>
        <v>-</v>
      </c>
      <c r="R17" s="3839" t="str">
        <f t="shared" si="0"/>
        <v>-</v>
      </c>
      <c r="S17" s="3840">
        <f t="shared" si="1"/>
        <v>1</v>
      </c>
      <c r="V17" s="120"/>
      <c r="Y17" s="191"/>
    </row>
    <row r="18" spans="1:25" s="161" customFormat="1" ht="11.85" customHeight="1">
      <c r="A18" s="3345" t="s">
        <v>386</v>
      </c>
      <c r="B18" s="3837" t="s">
        <v>387</v>
      </c>
      <c r="C18" s="3368">
        <v>1</v>
      </c>
      <c r="D18" s="3369"/>
      <c r="E18" s="3352"/>
      <c r="F18" s="3325"/>
      <c r="G18" s="3325">
        <v>1</v>
      </c>
      <c r="H18" s="3325"/>
      <c r="I18" s="3325">
        <v>1</v>
      </c>
      <c r="J18" s="3325"/>
      <c r="K18" s="3325"/>
      <c r="L18" s="3325"/>
      <c r="M18" s="3325"/>
      <c r="N18" s="3325"/>
      <c r="O18" s="3325">
        <v>1</v>
      </c>
      <c r="P18" s="3326"/>
      <c r="Q18" s="3838">
        <f t="shared" si="0"/>
        <v>1</v>
      </c>
      <c r="R18" s="3839">
        <f t="shared" si="0"/>
        <v>0</v>
      </c>
      <c r="S18" s="3840" t="str">
        <f t="shared" si="1"/>
        <v>-</v>
      </c>
      <c r="V18" s="120"/>
      <c r="Y18" s="191"/>
    </row>
    <row r="19" spans="1:25" s="161" customFormat="1" ht="11.85" customHeight="1">
      <c r="A19" s="3345" t="s">
        <v>388</v>
      </c>
      <c r="B19" s="3837" t="s">
        <v>389</v>
      </c>
      <c r="C19" s="3368">
        <v>1</v>
      </c>
      <c r="D19" s="3369">
        <v>1</v>
      </c>
      <c r="E19" s="3352"/>
      <c r="F19" s="3325"/>
      <c r="G19" s="3325">
        <v>1</v>
      </c>
      <c r="H19" s="3325">
        <v>1</v>
      </c>
      <c r="I19" s="3325">
        <v>1</v>
      </c>
      <c r="J19" s="3325">
        <v>1</v>
      </c>
      <c r="K19" s="3325"/>
      <c r="L19" s="3325"/>
      <c r="M19" s="3325"/>
      <c r="N19" s="3325"/>
      <c r="O19" s="3325">
        <v>1</v>
      </c>
      <c r="P19" s="3326">
        <v>1</v>
      </c>
      <c r="Q19" s="3838" t="str">
        <f t="shared" si="0"/>
        <v>-</v>
      </c>
      <c r="R19" s="3839" t="str">
        <f t="shared" si="0"/>
        <v>-</v>
      </c>
      <c r="S19" s="3840">
        <f t="shared" si="1"/>
        <v>1</v>
      </c>
      <c r="V19" s="120"/>
      <c r="Y19" s="191"/>
    </row>
    <row r="20" spans="1:25" s="114" customFormat="1" ht="15.75" thickBot="1">
      <c r="A20" s="3842" t="s">
        <v>338</v>
      </c>
      <c r="B20" s="3843"/>
      <c r="C20" s="3844">
        <f t="shared" ref="C20:S20" si="6">SUM(C10:C19)</f>
        <v>9</v>
      </c>
      <c r="D20" s="3845">
        <f t="shared" si="6"/>
        <v>7</v>
      </c>
      <c r="E20" s="3844">
        <f t="shared" si="6"/>
        <v>0</v>
      </c>
      <c r="F20" s="3846">
        <f t="shared" si="6"/>
        <v>0</v>
      </c>
      <c r="G20" s="3846">
        <f t="shared" si="6"/>
        <v>9</v>
      </c>
      <c r="H20" s="3846">
        <f t="shared" si="6"/>
        <v>7</v>
      </c>
      <c r="I20" s="3846">
        <f t="shared" si="6"/>
        <v>9</v>
      </c>
      <c r="J20" s="3846">
        <f t="shared" si="6"/>
        <v>7</v>
      </c>
      <c r="K20" s="3846">
        <f t="shared" si="6"/>
        <v>0</v>
      </c>
      <c r="L20" s="3846">
        <f t="shared" si="6"/>
        <v>0</v>
      </c>
      <c r="M20" s="3846">
        <f t="shared" si="6"/>
        <v>0</v>
      </c>
      <c r="N20" s="3845">
        <f t="shared" si="6"/>
        <v>0</v>
      </c>
      <c r="O20" s="3844">
        <f t="shared" si="6"/>
        <v>9</v>
      </c>
      <c r="P20" s="3847">
        <f t="shared" si="6"/>
        <v>7</v>
      </c>
      <c r="Q20" s="3848">
        <f t="shared" si="6"/>
        <v>2</v>
      </c>
      <c r="R20" s="3849">
        <f t="shared" si="6"/>
        <v>0</v>
      </c>
      <c r="S20" s="3850">
        <f t="shared" si="6"/>
        <v>7</v>
      </c>
      <c r="V20" s="120"/>
      <c r="Y20" s="162"/>
    </row>
    <row r="21" spans="1:25" s="25" customFormat="1" ht="9.75" customHeight="1" thickTop="1" thickBot="1">
      <c r="A21" s="1064"/>
      <c r="B21" s="652"/>
      <c r="C21" s="714"/>
      <c r="D21" s="714"/>
      <c r="E21" s="715"/>
      <c r="F21" s="715"/>
      <c r="G21" s="715"/>
      <c r="H21" s="715"/>
      <c r="I21" s="715"/>
      <c r="J21" s="715"/>
      <c r="K21" s="715"/>
      <c r="L21" s="715"/>
      <c r="M21" s="715"/>
      <c r="N21" s="715"/>
      <c r="O21" s="715"/>
      <c r="P21" s="1230"/>
      <c r="Q21" s="716"/>
      <c r="R21" s="716"/>
      <c r="S21" s="716"/>
      <c r="V21" s="120"/>
    </row>
    <row r="22" spans="1:25" s="114" customFormat="1" ht="15.75" thickBot="1">
      <c r="A22" s="2501" t="s">
        <v>390</v>
      </c>
      <c r="B22" s="2502"/>
      <c r="C22" s="2503"/>
      <c r="D22" s="2503"/>
      <c r="E22" s="2503"/>
      <c r="F22" s="2503"/>
      <c r="G22" s="2503"/>
      <c r="H22" s="2503"/>
      <c r="I22" s="2503"/>
      <c r="J22" s="2503"/>
      <c r="K22" s="2503"/>
      <c r="L22" s="2503"/>
      <c r="M22" s="2503"/>
      <c r="N22" s="2503"/>
      <c r="O22" s="2503"/>
      <c r="P22" s="2504"/>
      <c r="Q22" s="2503"/>
      <c r="R22" s="2503"/>
      <c r="S22" s="2504"/>
      <c r="V22" s="120"/>
      <c r="Y22" s="162"/>
    </row>
    <row r="23" spans="1:25" s="161" customFormat="1" ht="11.85" customHeight="1">
      <c r="A23" s="3345" t="s">
        <v>391</v>
      </c>
      <c r="B23" s="3837" t="s">
        <v>392</v>
      </c>
      <c r="C23" s="3368">
        <v>1</v>
      </c>
      <c r="D23" s="3369"/>
      <c r="E23" s="3352"/>
      <c r="F23" s="3325"/>
      <c r="G23" s="3325">
        <v>1</v>
      </c>
      <c r="H23" s="3325"/>
      <c r="I23" s="3325">
        <v>1</v>
      </c>
      <c r="J23" s="3325"/>
      <c r="K23" s="3325"/>
      <c r="L23" s="3325"/>
      <c r="M23" s="3325"/>
      <c r="N23" s="3325"/>
      <c r="O23" s="3325">
        <v>1</v>
      </c>
      <c r="P23" s="3326"/>
      <c r="Q23" s="3838">
        <f t="shared" ref="Q23:R25" si="7">IF($S23=1,"-",C23)</f>
        <v>1</v>
      </c>
      <c r="R23" s="3839">
        <f t="shared" si="7"/>
        <v>0</v>
      </c>
      <c r="S23" s="3840" t="str">
        <f>IF(C23+D23=2,1,"-")</f>
        <v>-</v>
      </c>
      <c r="V23" s="120"/>
      <c r="Y23" s="191"/>
    </row>
    <row r="24" spans="1:25" s="161" customFormat="1" ht="11.85" customHeight="1">
      <c r="A24" s="3345" t="s">
        <v>393</v>
      </c>
      <c r="B24" s="3837" t="s">
        <v>394</v>
      </c>
      <c r="C24" s="3368">
        <v>1</v>
      </c>
      <c r="D24" s="3369">
        <v>1</v>
      </c>
      <c r="E24" s="3352"/>
      <c r="F24" s="3325"/>
      <c r="G24" s="3325">
        <v>1</v>
      </c>
      <c r="H24" s="3325">
        <v>1</v>
      </c>
      <c r="I24" s="3325">
        <v>1</v>
      </c>
      <c r="J24" s="3325">
        <v>1</v>
      </c>
      <c r="K24" s="3325"/>
      <c r="L24" s="3325"/>
      <c r="M24" s="3325"/>
      <c r="N24" s="3325"/>
      <c r="O24" s="3325">
        <v>1</v>
      </c>
      <c r="P24" s="3326">
        <v>1</v>
      </c>
      <c r="Q24" s="3838" t="str">
        <f t="shared" si="7"/>
        <v>-</v>
      </c>
      <c r="R24" s="3839" t="str">
        <f t="shared" si="7"/>
        <v>-</v>
      </c>
      <c r="S24" s="3840">
        <f>IF(C24+D24=2,1,"-")</f>
        <v>1</v>
      </c>
      <c r="V24" s="120"/>
      <c r="Y24" s="191"/>
    </row>
    <row r="25" spans="1:25" s="161" customFormat="1" ht="11.85" customHeight="1">
      <c r="A25" s="3345" t="s">
        <v>395</v>
      </c>
      <c r="B25" s="3837" t="s">
        <v>396</v>
      </c>
      <c r="C25" s="3368">
        <v>1</v>
      </c>
      <c r="D25" s="3369"/>
      <c r="E25" s="3352"/>
      <c r="F25" s="3325"/>
      <c r="G25" s="3325">
        <v>1</v>
      </c>
      <c r="H25" s="3325"/>
      <c r="I25" s="3325">
        <v>1</v>
      </c>
      <c r="J25" s="3325"/>
      <c r="K25" s="3325"/>
      <c r="L25" s="3325"/>
      <c r="M25" s="3325"/>
      <c r="N25" s="3325"/>
      <c r="O25" s="3325">
        <v>1</v>
      </c>
      <c r="P25" s="3326"/>
      <c r="Q25" s="3838">
        <f t="shared" si="7"/>
        <v>1</v>
      </c>
      <c r="R25" s="3839">
        <f t="shared" si="7"/>
        <v>0</v>
      </c>
      <c r="S25" s="3840" t="str">
        <f>IF(C25+D25=2,1,"-")</f>
        <v>-</v>
      </c>
      <c r="V25" s="120"/>
      <c r="Y25" s="191"/>
    </row>
    <row r="26" spans="1:25" s="114" customFormat="1" ht="15.75" thickBot="1">
      <c r="A26" s="3842" t="s">
        <v>338</v>
      </c>
      <c r="B26" s="3843"/>
      <c r="C26" s="3844">
        <f>SUM(C23:C25)</f>
        <v>3</v>
      </c>
      <c r="D26" s="3845">
        <f t="shared" ref="D26:S26" si="8">SUM(D23:D25)</f>
        <v>1</v>
      </c>
      <c r="E26" s="3844">
        <f t="shared" si="8"/>
        <v>0</v>
      </c>
      <c r="F26" s="3846">
        <f t="shared" si="8"/>
        <v>0</v>
      </c>
      <c r="G26" s="3846">
        <f t="shared" si="8"/>
        <v>3</v>
      </c>
      <c r="H26" s="3846">
        <f t="shared" si="8"/>
        <v>1</v>
      </c>
      <c r="I26" s="3846">
        <f t="shared" si="8"/>
        <v>3</v>
      </c>
      <c r="J26" s="3846">
        <f t="shared" si="8"/>
        <v>1</v>
      </c>
      <c r="K26" s="3846">
        <f t="shared" si="8"/>
        <v>0</v>
      </c>
      <c r="L26" s="3846">
        <f t="shared" si="8"/>
        <v>0</v>
      </c>
      <c r="M26" s="3846">
        <f t="shared" si="8"/>
        <v>0</v>
      </c>
      <c r="N26" s="3845">
        <f t="shared" si="8"/>
        <v>0</v>
      </c>
      <c r="O26" s="3844">
        <f t="shared" si="8"/>
        <v>3</v>
      </c>
      <c r="P26" s="3847">
        <f t="shared" si="8"/>
        <v>1</v>
      </c>
      <c r="Q26" s="3848">
        <f t="shared" si="8"/>
        <v>2</v>
      </c>
      <c r="R26" s="3849">
        <f t="shared" si="8"/>
        <v>0</v>
      </c>
      <c r="S26" s="3850">
        <f t="shared" si="8"/>
        <v>1</v>
      </c>
      <c r="V26" s="120"/>
      <c r="Y26" s="162"/>
    </row>
    <row r="27" spans="1:25" s="25" customFormat="1" ht="9.75" customHeight="1" thickTop="1" thickBot="1">
      <c r="A27" s="1064"/>
      <c r="B27" s="652"/>
      <c r="C27" s="714"/>
      <c r="D27" s="714"/>
      <c r="E27" s="715"/>
      <c r="F27" s="715"/>
      <c r="G27" s="715"/>
      <c r="H27" s="715"/>
      <c r="I27" s="715"/>
      <c r="J27" s="715"/>
      <c r="K27" s="715"/>
      <c r="L27" s="715"/>
      <c r="M27" s="715"/>
      <c r="N27" s="715"/>
      <c r="O27" s="715"/>
      <c r="P27" s="1230"/>
      <c r="Q27" s="716"/>
      <c r="R27" s="716"/>
      <c r="S27" s="716"/>
      <c r="V27" s="120"/>
    </row>
    <row r="28" spans="1:25" s="114" customFormat="1" ht="15.75" thickBot="1">
      <c r="A28" s="2501" t="s">
        <v>397</v>
      </c>
      <c r="B28" s="2502"/>
      <c r="C28" s="2503"/>
      <c r="D28" s="2503"/>
      <c r="E28" s="2503"/>
      <c r="F28" s="2503"/>
      <c r="G28" s="2503"/>
      <c r="H28" s="2503"/>
      <c r="I28" s="2503"/>
      <c r="J28" s="2503"/>
      <c r="K28" s="2503"/>
      <c r="L28" s="2503"/>
      <c r="M28" s="2503"/>
      <c r="N28" s="2503"/>
      <c r="O28" s="2503"/>
      <c r="P28" s="2504"/>
      <c r="Q28" s="2503"/>
      <c r="R28" s="2503"/>
      <c r="S28" s="2504"/>
      <c r="V28" s="120"/>
      <c r="Y28" s="162"/>
    </row>
    <row r="29" spans="1:25" s="161" customFormat="1" ht="11.85" customHeight="1">
      <c r="A29" s="3345" t="s">
        <v>398</v>
      </c>
      <c r="B29" s="3837" t="s">
        <v>399</v>
      </c>
      <c r="C29" s="3368">
        <v>1</v>
      </c>
      <c r="D29" s="3369">
        <v>1</v>
      </c>
      <c r="E29" s="3352"/>
      <c r="F29" s="3325"/>
      <c r="G29" s="3325">
        <v>1</v>
      </c>
      <c r="H29" s="3325">
        <v>1</v>
      </c>
      <c r="I29" s="3325">
        <v>1</v>
      </c>
      <c r="J29" s="3325">
        <v>1</v>
      </c>
      <c r="K29" s="3325"/>
      <c r="L29" s="3325"/>
      <c r="M29" s="3325"/>
      <c r="N29" s="3325"/>
      <c r="O29" s="3325">
        <v>1</v>
      </c>
      <c r="P29" s="3326">
        <v>1</v>
      </c>
      <c r="Q29" s="3838" t="str">
        <f t="shared" ref="Q29:R31" si="9">IF($S29=1,"-",C29)</f>
        <v>-</v>
      </c>
      <c r="R29" s="3839" t="str">
        <f t="shared" si="9"/>
        <v>-</v>
      </c>
      <c r="S29" s="3840">
        <f>IF(C29+D29=2,1,"-")</f>
        <v>1</v>
      </c>
      <c r="V29" s="120"/>
      <c r="Y29" s="166"/>
    </row>
    <row r="30" spans="1:25" s="161" customFormat="1" ht="11.85" customHeight="1">
      <c r="A30" s="3345" t="s">
        <v>400</v>
      </c>
      <c r="B30" s="3837" t="s">
        <v>401</v>
      </c>
      <c r="C30" s="3368">
        <v>1</v>
      </c>
      <c r="D30" s="3369"/>
      <c r="E30" s="3352"/>
      <c r="F30" s="3325"/>
      <c r="G30" s="3325">
        <v>1</v>
      </c>
      <c r="H30" s="3325"/>
      <c r="I30" s="3325">
        <v>1</v>
      </c>
      <c r="J30" s="3325"/>
      <c r="K30" s="3325"/>
      <c r="L30" s="3325"/>
      <c r="M30" s="3325"/>
      <c r="N30" s="3325"/>
      <c r="O30" s="3325">
        <v>1</v>
      </c>
      <c r="P30" s="3326"/>
      <c r="Q30" s="3838">
        <f t="shared" si="9"/>
        <v>1</v>
      </c>
      <c r="R30" s="3839">
        <f t="shared" si="9"/>
        <v>0</v>
      </c>
      <c r="S30" s="3840" t="str">
        <f>IF(C30+D30=2,1,"-")</f>
        <v>-</v>
      </c>
      <c r="V30" s="120"/>
      <c r="Y30" s="169"/>
    </row>
    <row r="31" spans="1:25" s="161" customFormat="1" ht="11.85" customHeight="1">
      <c r="A31" s="3345" t="s">
        <v>402</v>
      </c>
      <c r="B31" s="3837" t="s">
        <v>403</v>
      </c>
      <c r="C31" s="3368">
        <v>1</v>
      </c>
      <c r="D31" s="3369"/>
      <c r="E31" s="3352"/>
      <c r="F31" s="3325"/>
      <c r="G31" s="3325">
        <v>1</v>
      </c>
      <c r="H31" s="3325"/>
      <c r="I31" s="3325">
        <v>1</v>
      </c>
      <c r="J31" s="3325"/>
      <c r="K31" s="3325"/>
      <c r="L31" s="3325"/>
      <c r="M31" s="3325"/>
      <c r="N31" s="3325"/>
      <c r="O31" s="3325">
        <v>1</v>
      </c>
      <c r="P31" s="3326"/>
      <c r="Q31" s="3838">
        <f t="shared" si="9"/>
        <v>1</v>
      </c>
      <c r="R31" s="3839">
        <f t="shared" si="9"/>
        <v>0</v>
      </c>
      <c r="S31" s="3840" t="str">
        <f>IF(C31+D31=2,1,"-")</f>
        <v>-</v>
      </c>
      <c r="V31" s="120"/>
      <c r="Y31" s="191"/>
    </row>
    <row r="32" spans="1:25" s="114" customFormat="1" ht="15.75" thickBot="1">
      <c r="A32" s="3842" t="s">
        <v>338</v>
      </c>
      <c r="B32" s="3843"/>
      <c r="C32" s="3844">
        <f>SUM(C29:C31)</f>
        <v>3</v>
      </c>
      <c r="D32" s="3845">
        <f t="shared" ref="D32:S32" si="10">SUM(D29:D31)</f>
        <v>1</v>
      </c>
      <c r="E32" s="3844">
        <f t="shared" si="10"/>
        <v>0</v>
      </c>
      <c r="F32" s="3846">
        <f t="shared" si="10"/>
        <v>0</v>
      </c>
      <c r="G32" s="3846">
        <f t="shared" si="10"/>
        <v>3</v>
      </c>
      <c r="H32" s="3846">
        <f t="shared" si="10"/>
        <v>1</v>
      </c>
      <c r="I32" s="3846">
        <f t="shared" si="10"/>
        <v>3</v>
      </c>
      <c r="J32" s="3846">
        <f t="shared" si="10"/>
        <v>1</v>
      </c>
      <c r="K32" s="3846">
        <f t="shared" si="10"/>
        <v>0</v>
      </c>
      <c r="L32" s="3846">
        <f t="shared" si="10"/>
        <v>0</v>
      </c>
      <c r="M32" s="3846">
        <f t="shared" si="10"/>
        <v>0</v>
      </c>
      <c r="N32" s="3845">
        <f t="shared" si="10"/>
        <v>0</v>
      </c>
      <c r="O32" s="3844">
        <f t="shared" si="10"/>
        <v>3</v>
      </c>
      <c r="P32" s="3847">
        <f t="shared" si="10"/>
        <v>1</v>
      </c>
      <c r="Q32" s="3848">
        <f t="shared" si="10"/>
        <v>2</v>
      </c>
      <c r="R32" s="3849">
        <f t="shared" si="10"/>
        <v>0</v>
      </c>
      <c r="S32" s="3850">
        <f t="shared" si="10"/>
        <v>1</v>
      </c>
      <c r="V32" s="120"/>
      <c r="Y32" s="162"/>
    </row>
    <row r="33" spans="1:25" s="25" customFormat="1" ht="9.75" customHeight="1" thickTop="1" thickBot="1">
      <c r="A33" s="1064"/>
      <c r="B33" s="652"/>
      <c r="C33" s="714"/>
      <c r="D33" s="714"/>
      <c r="E33" s="715"/>
      <c r="F33" s="715"/>
      <c r="G33" s="715"/>
      <c r="H33" s="715"/>
      <c r="I33" s="715"/>
      <c r="J33" s="715"/>
      <c r="K33" s="715"/>
      <c r="L33" s="715"/>
      <c r="M33" s="715"/>
      <c r="N33" s="715"/>
      <c r="O33" s="715"/>
      <c r="P33" s="1230"/>
      <c r="Q33" s="716"/>
      <c r="R33" s="716"/>
      <c r="S33" s="716"/>
      <c r="V33" s="120"/>
    </row>
    <row r="34" spans="1:25" s="114" customFormat="1" ht="15.75" thickBot="1">
      <c r="A34" s="2501" t="s">
        <v>404</v>
      </c>
      <c r="B34" s="2502"/>
      <c r="C34" s="2503"/>
      <c r="D34" s="2503"/>
      <c r="E34" s="2503"/>
      <c r="F34" s="2503"/>
      <c r="G34" s="2503"/>
      <c r="H34" s="2503"/>
      <c r="I34" s="2503"/>
      <c r="J34" s="2503"/>
      <c r="K34" s="2503"/>
      <c r="L34" s="2503"/>
      <c r="M34" s="2503"/>
      <c r="N34" s="2503"/>
      <c r="O34" s="2503"/>
      <c r="P34" s="2504"/>
      <c r="Q34" s="2503"/>
      <c r="R34" s="2503"/>
      <c r="S34" s="2504"/>
      <c r="V34" s="120"/>
      <c r="Y34" s="162"/>
    </row>
    <row r="35" spans="1:25" s="161" customFormat="1" ht="11.85" customHeight="1">
      <c r="A35" s="3340" t="s">
        <v>405</v>
      </c>
      <c r="B35" s="3851" t="s">
        <v>406</v>
      </c>
      <c r="C35" s="3852">
        <v>1</v>
      </c>
      <c r="D35" s="1817">
        <v>1</v>
      </c>
      <c r="E35" s="3342"/>
      <c r="F35" s="1818"/>
      <c r="G35" s="1818">
        <v>1</v>
      </c>
      <c r="H35" s="1818">
        <v>1</v>
      </c>
      <c r="I35" s="1818">
        <v>1</v>
      </c>
      <c r="J35" s="1818">
        <v>1</v>
      </c>
      <c r="K35" s="1818"/>
      <c r="L35" s="1818"/>
      <c r="M35" s="3343"/>
      <c r="N35" s="3343"/>
      <c r="O35" s="3853">
        <v>1</v>
      </c>
      <c r="P35" s="3854">
        <v>1</v>
      </c>
      <c r="Q35" s="3838" t="str">
        <f t="shared" ref="Q35:R40" si="11">IF($S35=1,"-",C35)</f>
        <v>-</v>
      </c>
      <c r="R35" s="3839" t="str">
        <f t="shared" si="11"/>
        <v>-</v>
      </c>
      <c r="S35" s="3840">
        <f t="shared" ref="S35:S40" si="12">IF(C35+D35=2,1,"-")</f>
        <v>1</v>
      </c>
      <c r="V35" s="120"/>
      <c r="Y35" s="191"/>
    </row>
    <row r="36" spans="1:25" s="161" customFormat="1" ht="11.85" customHeight="1">
      <c r="A36" s="3345" t="s">
        <v>407</v>
      </c>
      <c r="B36" s="3837" t="s">
        <v>408</v>
      </c>
      <c r="C36" s="3371">
        <v>1</v>
      </c>
      <c r="D36" s="3372"/>
      <c r="E36" s="3348"/>
      <c r="F36" s="3343"/>
      <c r="G36" s="3343">
        <v>1</v>
      </c>
      <c r="H36" s="3343"/>
      <c r="I36" s="3343">
        <v>1</v>
      </c>
      <c r="J36" s="3343"/>
      <c r="K36" s="3343"/>
      <c r="L36" s="3343"/>
      <c r="M36" s="3343"/>
      <c r="N36" s="3343"/>
      <c r="O36" s="3853">
        <v>1</v>
      </c>
      <c r="P36" s="3344"/>
      <c r="Q36" s="3838">
        <f t="shared" si="11"/>
        <v>1</v>
      </c>
      <c r="R36" s="3839">
        <f t="shared" si="11"/>
        <v>0</v>
      </c>
      <c r="S36" s="3840" t="str">
        <f t="shared" si="12"/>
        <v>-</v>
      </c>
      <c r="V36" s="120"/>
      <c r="Y36" s="191"/>
    </row>
    <row r="37" spans="1:25" s="471" customFormat="1" ht="11.85" customHeight="1">
      <c r="A37" s="3345" t="s">
        <v>409</v>
      </c>
      <c r="B37" s="3837" t="s">
        <v>410</v>
      </c>
      <c r="C37" s="3371">
        <v>1</v>
      </c>
      <c r="D37" s="3372">
        <v>1</v>
      </c>
      <c r="E37" s="3348"/>
      <c r="F37" s="3343"/>
      <c r="G37" s="3343">
        <v>1</v>
      </c>
      <c r="H37" s="3343">
        <v>1</v>
      </c>
      <c r="I37" s="3343">
        <v>1</v>
      </c>
      <c r="J37" s="3343">
        <v>1</v>
      </c>
      <c r="K37" s="3343"/>
      <c r="L37" s="3343"/>
      <c r="M37" s="3343"/>
      <c r="N37" s="3343"/>
      <c r="O37" s="3853">
        <v>1</v>
      </c>
      <c r="P37" s="3854">
        <v>1</v>
      </c>
      <c r="Q37" s="3838" t="str">
        <f t="shared" si="11"/>
        <v>-</v>
      </c>
      <c r="R37" s="3839" t="str">
        <f t="shared" si="11"/>
        <v>-</v>
      </c>
      <c r="S37" s="3840">
        <f t="shared" si="12"/>
        <v>1</v>
      </c>
      <c r="V37" s="120"/>
      <c r="Y37" s="166"/>
    </row>
    <row r="38" spans="1:25" s="161" customFormat="1" ht="11.85" customHeight="1">
      <c r="A38" s="3345" t="s">
        <v>411</v>
      </c>
      <c r="B38" s="3837" t="s">
        <v>412</v>
      </c>
      <c r="C38" s="3368">
        <v>1</v>
      </c>
      <c r="D38" s="3369">
        <v>1</v>
      </c>
      <c r="E38" s="3352"/>
      <c r="F38" s="3325"/>
      <c r="G38" s="3325">
        <v>1</v>
      </c>
      <c r="H38" s="3325">
        <v>1</v>
      </c>
      <c r="I38" s="3325">
        <v>1</v>
      </c>
      <c r="J38" s="3325">
        <v>1</v>
      </c>
      <c r="K38" s="3325"/>
      <c r="L38" s="3325"/>
      <c r="M38" s="3325"/>
      <c r="N38" s="3325"/>
      <c r="O38" s="3325">
        <v>1</v>
      </c>
      <c r="P38" s="3326">
        <v>1</v>
      </c>
      <c r="Q38" s="3838" t="str">
        <f t="shared" si="11"/>
        <v>-</v>
      </c>
      <c r="R38" s="3839" t="str">
        <f t="shared" si="11"/>
        <v>-</v>
      </c>
      <c r="S38" s="3840">
        <f t="shared" si="12"/>
        <v>1</v>
      </c>
      <c r="V38" s="120"/>
      <c r="Y38" s="166"/>
    </row>
    <row r="39" spans="1:25" s="161" customFormat="1" ht="11.85" customHeight="1">
      <c r="A39" s="3345" t="s">
        <v>413</v>
      </c>
      <c r="B39" s="3837" t="s">
        <v>414</v>
      </c>
      <c r="C39" s="3368">
        <v>1</v>
      </c>
      <c r="D39" s="3369"/>
      <c r="E39" s="3352"/>
      <c r="F39" s="3325"/>
      <c r="G39" s="3325">
        <v>1</v>
      </c>
      <c r="H39" s="3325"/>
      <c r="I39" s="3325">
        <v>1</v>
      </c>
      <c r="J39" s="3325"/>
      <c r="K39" s="3325"/>
      <c r="L39" s="3325"/>
      <c r="M39" s="3325"/>
      <c r="N39" s="3325"/>
      <c r="O39" s="3325">
        <v>1</v>
      </c>
      <c r="P39" s="3326"/>
      <c r="Q39" s="3838">
        <f t="shared" si="11"/>
        <v>1</v>
      </c>
      <c r="R39" s="3839">
        <f t="shared" si="11"/>
        <v>0</v>
      </c>
      <c r="S39" s="3840" t="str">
        <f t="shared" si="12"/>
        <v>-</v>
      </c>
      <c r="V39" s="120"/>
      <c r="Y39" s="169"/>
    </row>
    <row r="40" spans="1:25" s="161" customFormat="1" ht="11.85" customHeight="1">
      <c r="A40" s="3345" t="s">
        <v>415</v>
      </c>
      <c r="B40" s="3837" t="s">
        <v>416</v>
      </c>
      <c r="C40" s="3368">
        <v>1</v>
      </c>
      <c r="D40" s="3369">
        <v>1</v>
      </c>
      <c r="E40" s="3353"/>
      <c r="F40" s="3325"/>
      <c r="G40" s="3841">
        <v>1</v>
      </c>
      <c r="H40" s="3325">
        <v>1</v>
      </c>
      <c r="I40" s="3325">
        <v>1</v>
      </c>
      <c r="J40" s="3325">
        <v>1</v>
      </c>
      <c r="K40" s="3325"/>
      <c r="L40" s="3325"/>
      <c r="M40" s="3325"/>
      <c r="N40" s="3325"/>
      <c r="O40" s="3325">
        <v>1</v>
      </c>
      <c r="P40" s="3326">
        <v>1</v>
      </c>
      <c r="Q40" s="3838" t="str">
        <f t="shared" si="11"/>
        <v>-</v>
      </c>
      <c r="R40" s="3839" t="str">
        <f t="shared" si="11"/>
        <v>-</v>
      </c>
      <c r="S40" s="3840">
        <f t="shared" si="12"/>
        <v>1</v>
      </c>
      <c r="V40" s="120"/>
      <c r="Y40" s="191"/>
    </row>
    <row r="41" spans="1:25" s="114" customFormat="1" ht="15.75" thickBot="1">
      <c r="A41" s="3855" t="s">
        <v>338</v>
      </c>
      <c r="B41" s="3856"/>
      <c r="C41" s="3844">
        <f>SUM(C35:C40)</f>
        <v>6</v>
      </c>
      <c r="D41" s="3845">
        <f t="shared" ref="D41:S41" si="13">SUM(D35:D40)</f>
        <v>4</v>
      </c>
      <c r="E41" s="3844">
        <f t="shared" si="13"/>
        <v>0</v>
      </c>
      <c r="F41" s="3846">
        <f t="shared" si="13"/>
        <v>0</v>
      </c>
      <c r="G41" s="3846">
        <f t="shared" si="13"/>
        <v>6</v>
      </c>
      <c r="H41" s="3846">
        <f t="shared" si="13"/>
        <v>4</v>
      </c>
      <c r="I41" s="3846">
        <f t="shared" si="13"/>
        <v>6</v>
      </c>
      <c r="J41" s="3846">
        <f t="shared" si="13"/>
        <v>4</v>
      </c>
      <c r="K41" s="3846">
        <f t="shared" si="13"/>
        <v>0</v>
      </c>
      <c r="L41" s="3846">
        <f t="shared" si="13"/>
        <v>0</v>
      </c>
      <c r="M41" s="3846">
        <f t="shared" si="13"/>
        <v>0</v>
      </c>
      <c r="N41" s="3845">
        <f t="shared" si="13"/>
        <v>0</v>
      </c>
      <c r="O41" s="3844">
        <f t="shared" si="13"/>
        <v>6</v>
      </c>
      <c r="P41" s="3847">
        <f t="shared" si="13"/>
        <v>4</v>
      </c>
      <c r="Q41" s="3848">
        <f t="shared" si="13"/>
        <v>2</v>
      </c>
      <c r="R41" s="3849">
        <f t="shared" si="13"/>
        <v>0</v>
      </c>
      <c r="S41" s="3850">
        <f t="shared" si="13"/>
        <v>4</v>
      </c>
      <c r="Y41" s="162"/>
    </row>
    <row r="42" spans="1:25" s="25" customFormat="1" ht="9.75" customHeight="1" thickTop="1" thickBot="1">
      <c r="A42" s="1064"/>
      <c r="B42" s="652"/>
      <c r="C42" s="714"/>
      <c r="D42" s="714"/>
      <c r="E42" s="715"/>
      <c r="F42" s="715"/>
      <c r="G42" s="715"/>
      <c r="H42" s="715"/>
      <c r="I42" s="715"/>
      <c r="J42" s="715"/>
      <c r="K42" s="715"/>
      <c r="L42" s="715"/>
      <c r="M42" s="715"/>
      <c r="N42" s="715"/>
      <c r="O42" s="715"/>
      <c r="P42" s="1230"/>
      <c r="Q42" s="716"/>
      <c r="R42" s="716"/>
      <c r="S42" s="716"/>
    </row>
    <row r="43" spans="1:25" s="114" customFormat="1" ht="15.75" thickBot="1">
      <c r="A43" s="2501" t="s">
        <v>417</v>
      </c>
      <c r="B43" s="2502"/>
      <c r="C43" s="2503"/>
      <c r="D43" s="2503"/>
      <c r="E43" s="2503"/>
      <c r="F43" s="2503"/>
      <c r="G43" s="2503"/>
      <c r="H43" s="2503"/>
      <c r="I43" s="2503"/>
      <c r="J43" s="2503"/>
      <c r="K43" s="2503"/>
      <c r="L43" s="2503"/>
      <c r="M43" s="2503"/>
      <c r="N43" s="2503"/>
      <c r="O43" s="2503"/>
      <c r="P43" s="2504"/>
      <c r="Q43" s="2503"/>
      <c r="R43" s="2503"/>
      <c r="S43" s="2504"/>
      <c r="Y43" s="162"/>
    </row>
    <row r="44" spans="1:25" s="161" customFormat="1" ht="11.85" customHeight="1">
      <c r="A44" s="3345" t="s">
        <v>418</v>
      </c>
      <c r="B44" s="3837" t="s">
        <v>419</v>
      </c>
      <c r="C44" s="3368">
        <v>1</v>
      </c>
      <c r="D44" s="3369"/>
      <c r="E44" s="3352"/>
      <c r="F44" s="3325"/>
      <c r="G44" s="3325">
        <v>1</v>
      </c>
      <c r="H44" s="3325"/>
      <c r="I44" s="3325">
        <v>1</v>
      </c>
      <c r="J44" s="3325"/>
      <c r="K44" s="3325"/>
      <c r="L44" s="3325"/>
      <c r="M44" s="3325"/>
      <c r="N44" s="3325"/>
      <c r="O44" s="3325">
        <v>1</v>
      </c>
      <c r="P44" s="3326"/>
      <c r="Q44" s="3838">
        <f t="shared" ref="Q44:R48" si="14">IF($S44=1,"-",C44)</f>
        <v>1</v>
      </c>
      <c r="R44" s="3839">
        <f t="shared" si="14"/>
        <v>0</v>
      </c>
      <c r="S44" s="3840" t="str">
        <f>IF(C44+D44=2,1,"-")</f>
        <v>-</v>
      </c>
      <c r="Y44" s="191"/>
    </row>
    <row r="45" spans="1:25" s="161" customFormat="1" ht="11.85" customHeight="1">
      <c r="A45" s="3345" t="s">
        <v>420</v>
      </c>
      <c r="B45" s="3837" t="s">
        <v>421</v>
      </c>
      <c r="C45" s="3368"/>
      <c r="D45" s="3369">
        <v>1</v>
      </c>
      <c r="E45" s="3352"/>
      <c r="F45" s="3325">
        <v>1</v>
      </c>
      <c r="G45" s="3325"/>
      <c r="H45" s="3325">
        <v>1</v>
      </c>
      <c r="I45" s="3325"/>
      <c r="J45" s="3325">
        <v>1</v>
      </c>
      <c r="K45" s="3325"/>
      <c r="L45" s="3325"/>
      <c r="M45" s="3325"/>
      <c r="N45" s="3325"/>
      <c r="O45" s="3325"/>
      <c r="P45" s="3326">
        <v>1</v>
      </c>
      <c r="Q45" s="3838">
        <f t="shared" si="14"/>
        <v>0</v>
      </c>
      <c r="R45" s="3839">
        <f t="shared" si="14"/>
        <v>1</v>
      </c>
      <c r="S45" s="3840" t="str">
        <f>IF(C45+D45=2,1,"-")</f>
        <v>-</v>
      </c>
      <c r="Y45" s="191"/>
    </row>
    <row r="46" spans="1:25" s="161" customFormat="1" ht="11.85" customHeight="1">
      <c r="A46" s="3345" t="s">
        <v>422</v>
      </c>
      <c r="B46" s="3837" t="s">
        <v>423</v>
      </c>
      <c r="C46" s="3368">
        <v>1</v>
      </c>
      <c r="D46" s="3369"/>
      <c r="E46" s="3352"/>
      <c r="F46" s="3325"/>
      <c r="G46" s="3325">
        <v>1</v>
      </c>
      <c r="H46" s="3325"/>
      <c r="I46" s="3325">
        <v>1</v>
      </c>
      <c r="J46" s="3325"/>
      <c r="K46" s="3325"/>
      <c r="L46" s="3325"/>
      <c r="M46" s="3325"/>
      <c r="N46" s="3325"/>
      <c r="O46" s="3325">
        <v>1</v>
      </c>
      <c r="P46" s="3326"/>
      <c r="Q46" s="3838">
        <f t="shared" si="14"/>
        <v>1</v>
      </c>
      <c r="R46" s="3839">
        <f t="shared" si="14"/>
        <v>0</v>
      </c>
      <c r="S46" s="3840" t="str">
        <f>IF(C46+D46=2,1,"-")</f>
        <v>-</v>
      </c>
      <c r="Y46" s="191"/>
    </row>
    <row r="47" spans="1:25" s="161" customFormat="1" ht="11.85" customHeight="1">
      <c r="A47" s="3345" t="s">
        <v>424</v>
      </c>
      <c r="B47" s="3837" t="s">
        <v>425</v>
      </c>
      <c r="C47" s="3368">
        <v>1</v>
      </c>
      <c r="D47" s="3369">
        <v>1</v>
      </c>
      <c r="E47" s="3352"/>
      <c r="F47" s="3325"/>
      <c r="G47" s="3325">
        <v>1</v>
      </c>
      <c r="H47" s="3325">
        <v>1</v>
      </c>
      <c r="I47" s="3325">
        <v>1</v>
      </c>
      <c r="J47" s="3325">
        <v>1</v>
      </c>
      <c r="K47" s="3325"/>
      <c r="L47" s="3325"/>
      <c r="M47" s="3325"/>
      <c r="N47" s="3325"/>
      <c r="O47" s="3325">
        <v>1</v>
      </c>
      <c r="P47" s="3326">
        <v>1</v>
      </c>
      <c r="Q47" s="3838" t="str">
        <f t="shared" si="14"/>
        <v>-</v>
      </c>
      <c r="R47" s="3839" t="str">
        <f t="shared" si="14"/>
        <v>-</v>
      </c>
      <c r="S47" s="3840">
        <f>IF(C47+D47=2,1,"-")</f>
        <v>1</v>
      </c>
      <c r="Y47" s="191"/>
    </row>
    <row r="48" spans="1:25" s="161" customFormat="1" ht="11.85" customHeight="1">
      <c r="A48" s="3345" t="s">
        <v>426</v>
      </c>
      <c r="B48" s="3837" t="s">
        <v>427</v>
      </c>
      <c r="C48" s="3368">
        <v>1</v>
      </c>
      <c r="D48" s="3369"/>
      <c r="E48" s="3352"/>
      <c r="F48" s="3325"/>
      <c r="G48" s="3325">
        <v>1</v>
      </c>
      <c r="H48" s="3325"/>
      <c r="I48" s="3325">
        <v>1</v>
      </c>
      <c r="J48" s="3325"/>
      <c r="K48" s="3325"/>
      <c r="L48" s="3325"/>
      <c r="M48" s="3325"/>
      <c r="N48" s="3325"/>
      <c r="O48" s="3325">
        <v>1</v>
      </c>
      <c r="P48" s="3326"/>
      <c r="Q48" s="3838">
        <f t="shared" si="14"/>
        <v>1</v>
      </c>
      <c r="R48" s="3839">
        <f t="shared" si="14"/>
        <v>0</v>
      </c>
      <c r="S48" s="3840" t="str">
        <f>IF(C48+D48=2,1,"-")</f>
        <v>-</v>
      </c>
      <c r="Y48" s="166"/>
    </row>
    <row r="49" spans="1:25" s="114" customFormat="1" ht="13.5" thickBot="1">
      <c r="A49" s="3855" t="s">
        <v>338</v>
      </c>
      <c r="B49" s="3856"/>
      <c r="C49" s="3844">
        <f>SUM(C44:C48)</f>
        <v>4</v>
      </c>
      <c r="D49" s="3845">
        <f t="shared" ref="D49:S49" si="15">SUM(D44:D48)</f>
        <v>2</v>
      </c>
      <c r="E49" s="3844">
        <f t="shared" si="15"/>
        <v>0</v>
      </c>
      <c r="F49" s="3846">
        <f t="shared" si="15"/>
        <v>1</v>
      </c>
      <c r="G49" s="3846">
        <f t="shared" si="15"/>
        <v>4</v>
      </c>
      <c r="H49" s="3846">
        <f t="shared" si="15"/>
        <v>2</v>
      </c>
      <c r="I49" s="3846">
        <f t="shared" si="15"/>
        <v>4</v>
      </c>
      <c r="J49" s="3846">
        <f t="shared" si="15"/>
        <v>2</v>
      </c>
      <c r="K49" s="3846">
        <f t="shared" si="15"/>
        <v>0</v>
      </c>
      <c r="L49" s="3846">
        <f t="shared" si="15"/>
        <v>0</v>
      </c>
      <c r="M49" s="3846">
        <f t="shared" si="15"/>
        <v>0</v>
      </c>
      <c r="N49" s="3845">
        <f t="shared" si="15"/>
        <v>0</v>
      </c>
      <c r="O49" s="3844">
        <f t="shared" si="15"/>
        <v>4</v>
      </c>
      <c r="P49" s="3847">
        <f t="shared" si="15"/>
        <v>2</v>
      </c>
      <c r="Q49" s="3848">
        <f t="shared" si="15"/>
        <v>3</v>
      </c>
      <c r="R49" s="3849">
        <f t="shared" si="15"/>
        <v>1</v>
      </c>
      <c r="S49" s="3850">
        <f t="shared" si="15"/>
        <v>1</v>
      </c>
      <c r="Y49" s="164"/>
    </row>
    <row r="50" spans="1:25" s="25" customFormat="1" ht="9.75" customHeight="1" thickTop="1" thickBot="1">
      <c r="A50" s="1064"/>
      <c r="B50" s="652"/>
      <c r="C50" s="714"/>
      <c r="D50" s="714"/>
      <c r="E50" s="715"/>
      <c r="F50" s="715"/>
      <c r="G50" s="715"/>
      <c r="H50" s="715"/>
      <c r="I50" s="715"/>
      <c r="J50" s="715"/>
      <c r="K50" s="715"/>
      <c r="L50" s="715"/>
      <c r="M50" s="715"/>
      <c r="N50" s="715"/>
      <c r="O50" s="715"/>
      <c r="P50" s="1230"/>
      <c r="Q50" s="716"/>
      <c r="R50" s="716"/>
      <c r="S50" s="716"/>
    </row>
    <row r="51" spans="1:25" s="114" customFormat="1" ht="15.75" thickBot="1">
      <c r="A51" s="2501" t="s">
        <v>428</v>
      </c>
      <c r="B51" s="2502"/>
      <c r="C51" s="2503"/>
      <c r="D51" s="2503"/>
      <c r="E51" s="2503"/>
      <c r="F51" s="2503"/>
      <c r="G51" s="2503"/>
      <c r="H51" s="2503"/>
      <c r="I51" s="2503"/>
      <c r="J51" s="2503"/>
      <c r="K51" s="2503"/>
      <c r="L51" s="2503"/>
      <c r="M51" s="2503"/>
      <c r="N51" s="2503"/>
      <c r="O51" s="2503"/>
      <c r="P51" s="2504"/>
      <c r="Q51" s="2503"/>
      <c r="R51" s="2503"/>
      <c r="S51" s="2504"/>
      <c r="Y51" s="162"/>
    </row>
    <row r="52" spans="1:25" s="161" customFormat="1" ht="11.85" customHeight="1">
      <c r="A52" s="3345" t="s">
        <v>429</v>
      </c>
      <c r="B52" s="3837" t="s">
        <v>430</v>
      </c>
      <c r="C52" s="3368">
        <v>1</v>
      </c>
      <c r="D52" s="3369">
        <v>1</v>
      </c>
      <c r="E52" s="3352"/>
      <c r="F52" s="3325"/>
      <c r="G52" s="3325">
        <v>1</v>
      </c>
      <c r="H52" s="3325">
        <v>1</v>
      </c>
      <c r="I52" s="3325">
        <v>1</v>
      </c>
      <c r="J52" s="3325">
        <v>1</v>
      </c>
      <c r="K52" s="3325"/>
      <c r="L52" s="3325"/>
      <c r="M52" s="3325"/>
      <c r="N52" s="3325"/>
      <c r="O52" s="3325">
        <v>1</v>
      </c>
      <c r="P52" s="3326">
        <v>1</v>
      </c>
      <c r="Q52" s="3838" t="str">
        <f t="shared" ref="Q52:R58" si="16">IF($S52=1,"-",C52)</f>
        <v>-</v>
      </c>
      <c r="R52" s="3839" t="str">
        <f t="shared" si="16"/>
        <v>-</v>
      </c>
      <c r="S52" s="3840">
        <f t="shared" ref="S52:S58" si="17">IF(C52+D52=2,1,"-")</f>
        <v>1</v>
      </c>
      <c r="Y52" s="191"/>
    </row>
    <row r="53" spans="1:25" s="471" customFormat="1" ht="11.85" customHeight="1">
      <c r="A53" s="3345" t="s">
        <v>431</v>
      </c>
      <c r="B53" s="3837" t="s">
        <v>432</v>
      </c>
      <c r="C53" s="3368">
        <v>1</v>
      </c>
      <c r="D53" s="3369"/>
      <c r="E53" s="3352"/>
      <c r="F53" s="3325"/>
      <c r="G53" s="3325">
        <v>1</v>
      </c>
      <c r="H53" s="3325"/>
      <c r="I53" s="3325">
        <v>1</v>
      </c>
      <c r="J53" s="3325"/>
      <c r="K53" s="3325"/>
      <c r="L53" s="3325"/>
      <c r="M53" s="3325"/>
      <c r="N53" s="3325"/>
      <c r="O53" s="3325">
        <v>1</v>
      </c>
      <c r="P53" s="3326"/>
      <c r="Q53" s="3838">
        <f t="shared" si="16"/>
        <v>1</v>
      </c>
      <c r="R53" s="3839">
        <f t="shared" si="16"/>
        <v>0</v>
      </c>
      <c r="S53" s="3840" t="str">
        <f t="shared" si="17"/>
        <v>-</v>
      </c>
      <c r="Y53" s="191"/>
    </row>
    <row r="54" spans="1:25" s="161" customFormat="1" ht="11.85" customHeight="1">
      <c r="A54" s="3345" t="s">
        <v>433</v>
      </c>
      <c r="B54" s="3837" t="s">
        <v>434</v>
      </c>
      <c r="C54" s="3368">
        <v>1</v>
      </c>
      <c r="D54" s="3369">
        <v>1</v>
      </c>
      <c r="E54" s="3352"/>
      <c r="F54" s="3325"/>
      <c r="G54" s="3325">
        <v>1</v>
      </c>
      <c r="H54" s="3325">
        <v>1</v>
      </c>
      <c r="I54" s="3325">
        <v>1</v>
      </c>
      <c r="J54" s="3325">
        <v>1</v>
      </c>
      <c r="K54" s="3325"/>
      <c r="L54" s="3325"/>
      <c r="M54" s="3325"/>
      <c r="N54" s="3325"/>
      <c r="O54" s="3325">
        <v>1</v>
      </c>
      <c r="P54" s="3326">
        <v>1</v>
      </c>
      <c r="Q54" s="3838" t="str">
        <f t="shared" si="16"/>
        <v>-</v>
      </c>
      <c r="R54" s="3839" t="str">
        <f t="shared" si="16"/>
        <v>-</v>
      </c>
      <c r="S54" s="3840">
        <f t="shared" si="17"/>
        <v>1</v>
      </c>
      <c r="Y54" s="191"/>
    </row>
    <row r="55" spans="1:25" s="161" customFormat="1" ht="11.85" customHeight="1">
      <c r="A55" s="3345" t="s">
        <v>435</v>
      </c>
      <c r="B55" s="3837" t="s">
        <v>436</v>
      </c>
      <c r="C55" s="3368">
        <v>1</v>
      </c>
      <c r="D55" s="3369"/>
      <c r="E55" s="3352"/>
      <c r="F55" s="3325"/>
      <c r="G55" s="3325">
        <v>1</v>
      </c>
      <c r="H55" s="3325"/>
      <c r="I55" s="3325">
        <v>1</v>
      </c>
      <c r="J55" s="3325"/>
      <c r="K55" s="3325"/>
      <c r="L55" s="3325"/>
      <c r="M55" s="3325"/>
      <c r="N55" s="3325"/>
      <c r="O55" s="3325">
        <v>1</v>
      </c>
      <c r="P55" s="3326"/>
      <c r="Q55" s="3838">
        <f t="shared" si="16"/>
        <v>1</v>
      </c>
      <c r="R55" s="3839">
        <f t="shared" si="16"/>
        <v>0</v>
      </c>
      <c r="S55" s="3840" t="str">
        <f t="shared" si="17"/>
        <v>-</v>
      </c>
      <c r="Y55" s="166"/>
    </row>
    <row r="56" spans="1:25" s="161" customFormat="1" ht="11.85" customHeight="1">
      <c r="A56" s="3345" t="s">
        <v>437</v>
      </c>
      <c r="B56" s="3837" t="s">
        <v>438</v>
      </c>
      <c r="C56" s="3368">
        <v>1</v>
      </c>
      <c r="D56" s="3369">
        <v>1</v>
      </c>
      <c r="E56" s="3857"/>
      <c r="F56" s="1825"/>
      <c r="G56" s="1825">
        <v>1</v>
      </c>
      <c r="H56" s="1825">
        <v>1</v>
      </c>
      <c r="I56" s="1825">
        <v>1</v>
      </c>
      <c r="J56" s="1825">
        <v>1</v>
      </c>
      <c r="K56" s="1825"/>
      <c r="L56" s="1825"/>
      <c r="M56" s="1825"/>
      <c r="N56" s="1825"/>
      <c r="O56" s="1825">
        <v>1</v>
      </c>
      <c r="P56" s="2173">
        <v>1</v>
      </c>
      <c r="Q56" s="3838" t="str">
        <f t="shared" si="16"/>
        <v>-</v>
      </c>
      <c r="R56" s="3839" t="str">
        <f t="shared" si="16"/>
        <v>-</v>
      </c>
      <c r="S56" s="3840">
        <f t="shared" si="17"/>
        <v>1</v>
      </c>
      <c r="Y56" s="191"/>
    </row>
    <row r="57" spans="1:25" s="161" customFormat="1" ht="11.85" customHeight="1">
      <c r="A57" s="3345" t="s">
        <v>439</v>
      </c>
      <c r="B57" s="3837" t="s">
        <v>440</v>
      </c>
      <c r="C57" s="3368">
        <v>1</v>
      </c>
      <c r="D57" s="3369">
        <v>1</v>
      </c>
      <c r="E57" s="3352"/>
      <c r="F57" s="3325"/>
      <c r="G57" s="3325">
        <v>1</v>
      </c>
      <c r="H57" s="3325">
        <v>1</v>
      </c>
      <c r="I57" s="3325">
        <v>1</v>
      </c>
      <c r="J57" s="3325">
        <v>1</v>
      </c>
      <c r="K57" s="3325"/>
      <c r="L57" s="3325"/>
      <c r="M57" s="3325"/>
      <c r="N57" s="3325"/>
      <c r="O57" s="3325">
        <v>1</v>
      </c>
      <c r="P57" s="3326">
        <v>1</v>
      </c>
      <c r="Q57" s="3838" t="str">
        <f t="shared" si="16"/>
        <v>-</v>
      </c>
      <c r="R57" s="3839" t="str">
        <f t="shared" si="16"/>
        <v>-</v>
      </c>
      <c r="S57" s="3840">
        <f t="shared" si="17"/>
        <v>1</v>
      </c>
      <c r="Y57" s="169"/>
    </row>
    <row r="58" spans="1:25" s="161" customFormat="1" ht="11.85" customHeight="1">
      <c r="A58" s="3345" t="s">
        <v>441</v>
      </c>
      <c r="B58" s="3837" t="s">
        <v>442</v>
      </c>
      <c r="C58" s="3368">
        <v>1</v>
      </c>
      <c r="D58" s="3369">
        <v>1</v>
      </c>
      <c r="E58" s="3352"/>
      <c r="F58" s="3325"/>
      <c r="G58" s="3325">
        <v>1</v>
      </c>
      <c r="H58" s="3325">
        <v>1</v>
      </c>
      <c r="I58" s="3325">
        <v>1</v>
      </c>
      <c r="J58" s="3325">
        <v>1</v>
      </c>
      <c r="K58" s="3325"/>
      <c r="L58" s="3325"/>
      <c r="M58" s="3325"/>
      <c r="N58" s="3325"/>
      <c r="O58" s="3325">
        <v>1</v>
      </c>
      <c r="P58" s="3326">
        <v>1</v>
      </c>
      <c r="Q58" s="3838" t="str">
        <f t="shared" si="16"/>
        <v>-</v>
      </c>
      <c r="R58" s="3839" t="str">
        <f t="shared" si="16"/>
        <v>-</v>
      </c>
      <c r="S58" s="3840">
        <f t="shared" si="17"/>
        <v>1</v>
      </c>
      <c r="Y58" s="169"/>
    </row>
    <row r="59" spans="1:25" s="114" customFormat="1" ht="15.75" thickBot="1">
      <c r="A59" s="3855" t="s">
        <v>338</v>
      </c>
      <c r="B59" s="3856"/>
      <c r="C59" s="3844">
        <f>SUM(C52:C58)</f>
        <v>7</v>
      </c>
      <c r="D59" s="3845">
        <f t="shared" ref="D59:S59" si="18">SUM(D52:D58)</f>
        <v>5</v>
      </c>
      <c r="E59" s="3844">
        <f t="shared" si="18"/>
        <v>0</v>
      </c>
      <c r="F59" s="3846">
        <f t="shared" si="18"/>
        <v>0</v>
      </c>
      <c r="G59" s="3846">
        <f t="shared" si="18"/>
        <v>7</v>
      </c>
      <c r="H59" s="3846">
        <f t="shared" si="18"/>
        <v>5</v>
      </c>
      <c r="I59" s="3846">
        <f t="shared" si="18"/>
        <v>7</v>
      </c>
      <c r="J59" s="3846">
        <f t="shared" si="18"/>
        <v>5</v>
      </c>
      <c r="K59" s="3846">
        <f t="shared" si="18"/>
        <v>0</v>
      </c>
      <c r="L59" s="3846">
        <f t="shared" si="18"/>
        <v>0</v>
      </c>
      <c r="M59" s="3846">
        <f t="shared" si="18"/>
        <v>0</v>
      </c>
      <c r="N59" s="3845">
        <f t="shared" si="18"/>
        <v>0</v>
      </c>
      <c r="O59" s="3844">
        <f t="shared" si="18"/>
        <v>7</v>
      </c>
      <c r="P59" s="3847">
        <f t="shared" si="18"/>
        <v>5</v>
      </c>
      <c r="Q59" s="3848">
        <f t="shared" si="18"/>
        <v>2</v>
      </c>
      <c r="R59" s="3849">
        <f t="shared" si="18"/>
        <v>0</v>
      </c>
      <c r="S59" s="3850">
        <f t="shared" si="18"/>
        <v>5</v>
      </c>
      <c r="Y59" s="162"/>
    </row>
    <row r="60" spans="1:25" s="25" customFormat="1" ht="9.75" customHeight="1" thickTop="1" thickBot="1">
      <c r="A60" s="1064"/>
      <c r="B60" s="652"/>
      <c r="C60" s="714"/>
      <c r="D60" s="714"/>
      <c r="E60" s="715"/>
      <c r="F60" s="715"/>
      <c r="G60" s="715"/>
      <c r="H60" s="715"/>
      <c r="I60" s="715"/>
      <c r="J60" s="715"/>
      <c r="K60" s="715"/>
      <c r="L60" s="715"/>
      <c r="M60" s="715"/>
      <c r="N60" s="715"/>
      <c r="O60" s="715"/>
      <c r="P60" s="1230"/>
      <c r="Q60" s="716"/>
      <c r="R60" s="716"/>
      <c r="S60" s="716"/>
    </row>
    <row r="61" spans="1:25" s="114" customFormat="1" ht="15.75" thickBot="1">
      <c r="A61" s="2501" t="s">
        <v>443</v>
      </c>
      <c r="B61" s="2502"/>
      <c r="C61" s="2503"/>
      <c r="D61" s="2503"/>
      <c r="E61" s="2503"/>
      <c r="F61" s="2503"/>
      <c r="G61" s="2503"/>
      <c r="H61" s="2503"/>
      <c r="I61" s="2503"/>
      <c r="J61" s="2503"/>
      <c r="K61" s="2503"/>
      <c r="L61" s="2503"/>
      <c r="M61" s="2503"/>
      <c r="N61" s="2503"/>
      <c r="O61" s="2503"/>
      <c r="P61" s="2504"/>
      <c r="Q61" s="2503"/>
      <c r="R61" s="2503"/>
      <c r="S61" s="2504">
        <v>0</v>
      </c>
      <c r="Y61" s="162"/>
    </row>
    <row r="62" spans="1:25" s="161" customFormat="1" ht="11.85" customHeight="1">
      <c r="A62" s="3858" t="s">
        <v>444</v>
      </c>
      <c r="B62" s="3837" t="s">
        <v>445</v>
      </c>
      <c r="C62" s="3368">
        <v>1</v>
      </c>
      <c r="D62" s="3369">
        <v>1</v>
      </c>
      <c r="E62" s="3857"/>
      <c r="F62" s="1825"/>
      <c r="G62" s="1825">
        <v>1</v>
      </c>
      <c r="H62" s="1825">
        <v>1</v>
      </c>
      <c r="I62" s="1825">
        <v>1</v>
      </c>
      <c r="J62" s="1825">
        <v>1</v>
      </c>
      <c r="K62" s="1825"/>
      <c r="L62" s="1825"/>
      <c r="M62" s="1825"/>
      <c r="N62" s="1825"/>
      <c r="O62" s="1825">
        <v>1</v>
      </c>
      <c r="P62" s="2173">
        <v>1</v>
      </c>
      <c r="Q62" s="3838" t="str">
        <f>IF($S62=1,"-",C62)</f>
        <v>-</v>
      </c>
      <c r="R62" s="3839" t="str">
        <f>IF($S62=1,"-",D62)</f>
        <v>-</v>
      </c>
      <c r="S62" s="3840">
        <f>IF(C62+D62=2,1,"-")</f>
        <v>1</v>
      </c>
      <c r="Y62" s="191"/>
    </row>
    <row r="63" spans="1:25" s="161" customFormat="1" ht="11.85" customHeight="1">
      <c r="A63" s="3858" t="s">
        <v>446</v>
      </c>
      <c r="B63" s="3837" t="s">
        <v>447</v>
      </c>
      <c r="C63" s="3368">
        <v>1</v>
      </c>
      <c r="D63" s="3369">
        <v>1</v>
      </c>
      <c r="E63" s="3857"/>
      <c r="F63" s="1825"/>
      <c r="G63" s="1825">
        <v>1</v>
      </c>
      <c r="H63" s="1825">
        <v>1</v>
      </c>
      <c r="I63" s="1825">
        <v>1</v>
      </c>
      <c r="J63" s="1825">
        <v>1</v>
      </c>
      <c r="K63" s="1825"/>
      <c r="L63" s="1825"/>
      <c r="M63" s="1825"/>
      <c r="N63" s="1825"/>
      <c r="O63" s="1825">
        <v>1</v>
      </c>
      <c r="P63" s="2173">
        <v>1</v>
      </c>
      <c r="Q63" s="3838" t="str">
        <f>IF($S63=1,"-",C63)</f>
        <v>-</v>
      </c>
      <c r="R63" s="3839" t="str">
        <f>IF($S63=1,"-",D63)</f>
        <v>-</v>
      </c>
      <c r="S63" s="3840">
        <f>IF(C63+D63=2,1,"-")</f>
        <v>1</v>
      </c>
      <c r="Y63" s="191"/>
    </row>
    <row r="64" spans="1:25" s="114" customFormat="1" ht="13.5" thickBot="1">
      <c r="A64" s="3855" t="s">
        <v>338</v>
      </c>
      <c r="B64" s="3856"/>
      <c r="C64" s="3844">
        <f t="shared" ref="C64:S64" si="19">SUM(C62:C63)</f>
        <v>2</v>
      </c>
      <c r="D64" s="3845">
        <f t="shared" si="19"/>
        <v>2</v>
      </c>
      <c r="E64" s="3844">
        <f t="shared" si="19"/>
        <v>0</v>
      </c>
      <c r="F64" s="3846">
        <f t="shared" si="19"/>
        <v>0</v>
      </c>
      <c r="G64" s="3846">
        <f t="shared" si="19"/>
        <v>2</v>
      </c>
      <c r="H64" s="3846">
        <f t="shared" si="19"/>
        <v>2</v>
      </c>
      <c r="I64" s="3846">
        <f t="shared" si="19"/>
        <v>2</v>
      </c>
      <c r="J64" s="3846">
        <f t="shared" si="19"/>
        <v>2</v>
      </c>
      <c r="K64" s="3846">
        <f t="shared" si="19"/>
        <v>0</v>
      </c>
      <c r="L64" s="3846">
        <f t="shared" si="19"/>
        <v>0</v>
      </c>
      <c r="M64" s="3846">
        <f t="shared" si="19"/>
        <v>0</v>
      </c>
      <c r="N64" s="3845">
        <f t="shared" si="19"/>
        <v>0</v>
      </c>
      <c r="O64" s="3844">
        <f t="shared" si="19"/>
        <v>2</v>
      </c>
      <c r="P64" s="3847">
        <f t="shared" si="19"/>
        <v>2</v>
      </c>
      <c r="Q64" s="3848">
        <f t="shared" si="19"/>
        <v>0</v>
      </c>
      <c r="R64" s="3849">
        <f t="shared" si="19"/>
        <v>0</v>
      </c>
      <c r="S64" s="3850">
        <f t="shared" si="19"/>
        <v>2</v>
      </c>
      <c r="Y64" s="163"/>
    </row>
    <row r="65" spans="1:25" s="25" customFormat="1" ht="9.75" customHeight="1" thickTop="1" thickBot="1">
      <c r="A65" s="1064"/>
      <c r="B65" s="652"/>
      <c r="C65" s="714"/>
      <c r="D65" s="714"/>
      <c r="E65" s="715"/>
      <c r="F65" s="715"/>
      <c r="G65" s="715"/>
      <c r="H65" s="715"/>
      <c r="I65" s="715"/>
      <c r="J65" s="715"/>
      <c r="K65" s="715"/>
      <c r="L65" s="715"/>
      <c r="M65" s="715"/>
      <c r="N65" s="715"/>
      <c r="O65" s="715"/>
      <c r="P65" s="1230"/>
      <c r="Q65" s="716"/>
      <c r="R65" s="716"/>
      <c r="S65" s="716"/>
    </row>
    <row r="66" spans="1:25" s="114" customFormat="1" ht="13.5" thickBot="1">
      <c r="A66" s="2501" t="s">
        <v>448</v>
      </c>
      <c r="B66" s="2502"/>
      <c r="C66" s="2503"/>
      <c r="D66" s="2503"/>
      <c r="E66" s="2503"/>
      <c r="F66" s="2503"/>
      <c r="G66" s="2503"/>
      <c r="H66" s="2503"/>
      <c r="I66" s="2503"/>
      <c r="J66" s="2503"/>
      <c r="K66" s="2503"/>
      <c r="L66" s="2503"/>
      <c r="M66" s="2503"/>
      <c r="N66" s="2503"/>
      <c r="O66" s="2503"/>
      <c r="P66" s="2504"/>
      <c r="Q66" s="2503"/>
      <c r="R66" s="2503"/>
      <c r="S66" s="2504"/>
      <c r="Y66" s="164"/>
    </row>
    <row r="67" spans="1:25" s="161" customFormat="1" ht="11.85" customHeight="1">
      <c r="A67" s="3345" t="s">
        <v>449</v>
      </c>
      <c r="B67" s="3837" t="s">
        <v>450</v>
      </c>
      <c r="C67" s="3368">
        <v>1</v>
      </c>
      <c r="D67" s="3369">
        <v>1</v>
      </c>
      <c r="E67" s="3352"/>
      <c r="F67" s="3325"/>
      <c r="G67" s="3325">
        <v>1</v>
      </c>
      <c r="H67" s="3325">
        <v>1</v>
      </c>
      <c r="I67" s="3325">
        <v>1</v>
      </c>
      <c r="J67" s="3325">
        <v>1</v>
      </c>
      <c r="K67" s="3325"/>
      <c r="L67" s="3325"/>
      <c r="M67" s="3325"/>
      <c r="N67" s="3325"/>
      <c r="O67" s="3325">
        <v>1</v>
      </c>
      <c r="P67" s="3326">
        <v>1</v>
      </c>
      <c r="Q67" s="3838" t="str">
        <f t="shared" ref="Q67:R73" si="20">IF($S67=1,"-",C67)</f>
        <v>-</v>
      </c>
      <c r="R67" s="3839" t="str">
        <f t="shared" si="20"/>
        <v>-</v>
      </c>
      <c r="S67" s="3840">
        <f t="shared" ref="S67:S73" si="21">IF(C67+D67=2,1,"-")</f>
        <v>1</v>
      </c>
      <c r="Y67" s="191"/>
    </row>
    <row r="68" spans="1:25" s="161" customFormat="1" ht="11.85" customHeight="1">
      <c r="A68" s="3345" t="s">
        <v>451</v>
      </c>
      <c r="B68" s="3837" t="s">
        <v>452</v>
      </c>
      <c r="C68" s="3368">
        <v>1</v>
      </c>
      <c r="D68" s="3369">
        <v>1</v>
      </c>
      <c r="E68" s="3352"/>
      <c r="F68" s="3325"/>
      <c r="G68" s="3325">
        <v>1</v>
      </c>
      <c r="H68" s="3325">
        <v>1</v>
      </c>
      <c r="I68" s="3325">
        <v>1</v>
      </c>
      <c r="J68" s="3325">
        <v>1</v>
      </c>
      <c r="K68" s="3325"/>
      <c r="L68" s="3325"/>
      <c r="M68" s="3325"/>
      <c r="N68" s="3325"/>
      <c r="O68" s="3325">
        <v>1</v>
      </c>
      <c r="P68" s="3326">
        <v>1</v>
      </c>
      <c r="Q68" s="3838" t="str">
        <f t="shared" si="20"/>
        <v>-</v>
      </c>
      <c r="R68" s="3839" t="str">
        <f t="shared" si="20"/>
        <v>-</v>
      </c>
      <c r="S68" s="3840">
        <f t="shared" si="21"/>
        <v>1</v>
      </c>
      <c r="Y68" s="191"/>
    </row>
    <row r="69" spans="1:25" s="161" customFormat="1" ht="11.85" customHeight="1">
      <c r="A69" s="3345" t="s">
        <v>453</v>
      </c>
      <c r="B69" s="3837" t="s">
        <v>454</v>
      </c>
      <c r="C69" s="3368">
        <v>1</v>
      </c>
      <c r="D69" s="3369">
        <v>1</v>
      </c>
      <c r="E69" s="3352"/>
      <c r="F69" s="3325"/>
      <c r="G69" s="3325">
        <v>1</v>
      </c>
      <c r="H69" s="3325">
        <v>1</v>
      </c>
      <c r="I69" s="3325">
        <v>1</v>
      </c>
      <c r="J69" s="3325">
        <v>1</v>
      </c>
      <c r="K69" s="3325"/>
      <c r="L69" s="3325"/>
      <c r="M69" s="3325"/>
      <c r="N69" s="3325"/>
      <c r="O69" s="3325">
        <v>1</v>
      </c>
      <c r="P69" s="3326">
        <v>1</v>
      </c>
      <c r="Q69" s="3838" t="str">
        <f t="shared" si="20"/>
        <v>-</v>
      </c>
      <c r="R69" s="3839" t="str">
        <f t="shared" si="20"/>
        <v>-</v>
      </c>
      <c r="S69" s="3840">
        <f t="shared" si="21"/>
        <v>1</v>
      </c>
      <c r="Y69" s="191"/>
    </row>
    <row r="70" spans="1:25" s="161" customFormat="1" ht="11.85" customHeight="1">
      <c r="A70" s="3345" t="s">
        <v>455</v>
      </c>
      <c r="B70" s="3837" t="s">
        <v>456</v>
      </c>
      <c r="C70" s="3368">
        <v>1</v>
      </c>
      <c r="D70" s="3369">
        <v>1</v>
      </c>
      <c r="E70" s="3352"/>
      <c r="F70" s="3325"/>
      <c r="G70" s="3325">
        <v>1</v>
      </c>
      <c r="H70" s="3325">
        <v>1</v>
      </c>
      <c r="I70" s="3325">
        <v>1</v>
      </c>
      <c r="J70" s="3325">
        <v>1</v>
      </c>
      <c r="K70" s="3325"/>
      <c r="L70" s="3325"/>
      <c r="M70" s="3325"/>
      <c r="N70" s="3325"/>
      <c r="O70" s="3325">
        <v>1</v>
      </c>
      <c r="P70" s="3326">
        <v>1</v>
      </c>
      <c r="Q70" s="3838" t="str">
        <f t="shared" si="20"/>
        <v>-</v>
      </c>
      <c r="R70" s="3839" t="str">
        <f t="shared" si="20"/>
        <v>-</v>
      </c>
      <c r="S70" s="3840">
        <f t="shared" si="21"/>
        <v>1</v>
      </c>
      <c r="Y70" s="191"/>
    </row>
    <row r="71" spans="1:25" s="161" customFormat="1" ht="11.85" customHeight="1">
      <c r="A71" s="3345" t="s">
        <v>457</v>
      </c>
      <c r="B71" s="3837" t="s">
        <v>458</v>
      </c>
      <c r="C71" s="3368">
        <v>1</v>
      </c>
      <c r="D71" s="3369">
        <v>1</v>
      </c>
      <c r="E71" s="3352"/>
      <c r="F71" s="3325"/>
      <c r="G71" s="3325">
        <v>1</v>
      </c>
      <c r="H71" s="3325">
        <v>1</v>
      </c>
      <c r="I71" s="3325">
        <v>1</v>
      </c>
      <c r="J71" s="3325">
        <v>1</v>
      </c>
      <c r="K71" s="3325"/>
      <c r="L71" s="3325"/>
      <c r="M71" s="3325"/>
      <c r="N71" s="3325"/>
      <c r="O71" s="3325">
        <v>1</v>
      </c>
      <c r="P71" s="3326">
        <v>1</v>
      </c>
      <c r="Q71" s="3838" t="str">
        <f t="shared" si="20"/>
        <v>-</v>
      </c>
      <c r="R71" s="3839" t="str">
        <f t="shared" si="20"/>
        <v>-</v>
      </c>
      <c r="S71" s="3840">
        <f t="shared" si="21"/>
        <v>1</v>
      </c>
      <c r="Y71" s="166"/>
    </row>
    <row r="72" spans="1:25" s="471" customFormat="1" ht="11.85" customHeight="1">
      <c r="A72" s="3345" t="s">
        <v>459</v>
      </c>
      <c r="B72" s="3837" t="s">
        <v>460</v>
      </c>
      <c r="C72" s="3368">
        <v>1</v>
      </c>
      <c r="D72" s="3369"/>
      <c r="E72" s="3352"/>
      <c r="F72" s="3325"/>
      <c r="G72" s="3325">
        <v>1</v>
      </c>
      <c r="H72" s="3325"/>
      <c r="I72" s="3325">
        <v>1</v>
      </c>
      <c r="J72" s="3325"/>
      <c r="K72" s="3325"/>
      <c r="L72" s="3325"/>
      <c r="M72" s="3325"/>
      <c r="N72" s="3325"/>
      <c r="O72" s="3325">
        <v>1</v>
      </c>
      <c r="P72" s="3326"/>
      <c r="Q72" s="3838">
        <f t="shared" si="20"/>
        <v>1</v>
      </c>
      <c r="R72" s="3838">
        <f t="shared" si="20"/>
        <v>0</v>
      </c>
      <c r="S72" s="3838" t="str">
        <f t="shared" si="21"/>
        <v>-</v>
      </c>
      <c r="Y72" s="166"/>
    </row>
    <row r="73" spans="1:25" s="471" customFormat="1" ht="11.85" customHeight="1">
      <c r="A73" s="3345" t="s">
        <v>461</v>
      </c>
      <c r="B73" s="3837" t="s">
        <v>462</v>
      </c>
      <c r="C73" s="3368"/>
      <c r="D73" s="3369">
        <v>1</v>
      </c>
      <c r="E73" s="3352"/>
      <c r="F73" s="3325"/>
      <c r="G73" s="3325"/>
      <c r="H73" s="3325">
        <v>1</v>
      </c>
      <c r="I73" s="3325"/>
      <c r="J73" s="3325">
        <v>1</v>
      </c>
      <c r="K73" s="3325"/>
      <c r="L73" s="3325"/>
      <c r="M73" s="3325"/>
      <c r="N73" s="3325"/>
      <c r="O73" s="3325"/>
      <c r="P73" s="3326">
        <v>1</v>
      </c>
      <c r="Q73" s="3838">
        <f t="shared" si="20"/>
        <v>0</v>
      </c>
      <c r="R73" s="3838">
        <f t="shared" si="20"/>
        <v>1</v>
      </c>
      <c r="S73" s="3838" t="str">
        <f t="shared" si="21"/>
        <v>-</v>
      </c>
      <c r="Y73" s="166"/>
    </row>
    <row r="74" spans="1:25" s="114" customFormat="1" ht="13.5" thickBot="1">
      <c r="A74" s="3855" t="s">
        <v>338</v>
      </c>
      <c r="B74" s="3856"/>
      <c r="C74" s="3844">
        <f>SUM(C67:C73)</f>
        <v>6</v>
      </c>
      <c r="D74" s="3844">
        <f>SUM(D67:D73)</f>
        <v>6</v>
      </c>
      <c r="E74" s="3844">
        <f>SUM(E67:E73)</f>
        <v>0</v>
      </c>
      <c r="F74" s="3846">
        <f>SUM(F67:F73)</f>
        <v>0</v>
      </c>
      <c r="G74" s="3846">
        <f t="shared" ref="G74:O74" si="22">SUM(G67:G73)</f>
        <v>6</v>
      </c>
      <c r="H74" s="3846">
        <f t="shared" si="22"/>
        <v>6</v>
      </c>
      <c r="I74" s="3846">
        <f t="shared" si="22"/>
        <v>6</v>
      </c>
      <c r="J74" s="3846">
        <f t="shared" si="22"/>
        <v>6</v>
      </c>
      <c r="K74" s="3846">
        <f t="shared" si="22"/>
        <v>0</v>
      </c>
      <c r="L74" s="3846">
        <f t="shared" si="22"/>
        <v>0</v>
      </c>
      <c r="M74" s="3846">
        <f t="shared" si="22"/>
        <v>0</v>
      </c>
      <c r="N74" s="3846">
        <f t="shared" si="22"/>
        <v>0</v>
      </c>
      <c r="O74" s="3846">
        <f t="shared" si="22"/>
        <v>6</v>
      </c>
      <c r="P74" s="3859">
        <f>SUM(P67:P73)</f>
        <v>6</v>
      </c>
      <c r="Q74" s="3850">
        <f t="shared" ref="Q74:R74" si="23">SUM(Q67:Q73)</f>
        <v>1</v>
      </c>
      <c r="R74" s="3850">
        <f t="shared" si="23"/>
        <v>1</v>
      </c>
      <c r="S74" s="3850">
        <f>SUM(S67:S73)</f>
        <v>5</v>
      </c>
      <c r="Y74" s="164"/>
    </row>
    <row r="75" spans="1:25" s="25" customFormat="1" ht="9.75" customHeight="1" thickTop="1" thickBot="1">
      <c r="A75" s="1064"/>
      <c r="B75" s="652"/>
      <c r="C75" s="714"/>
      <c r="D75" s="714"/>
      <c r="E75" s="715"/>
      <c r="F75" s="715"/>
      <c r="G75" s="715"/>
      <c r="H75" s="715"/>
      <c r="I75" s="715"/>
      <c r="J75" s="715"/>
      <c r="K75" s="715"/>
      <c r="L75" s="715"/>
      <c r="M75" s="715"/>
      <c r="N75" s="715"/>
      <c r="O75" s="715"/>
      <c r="P75" s="1230"/>
      <c r="Q75" s="716"/>
      <c r="R75" s="716"/>
      <c r="S75" s="716"/>
    </row>
    <row r="76" spans="1:25" s="114" customFormat="1" ht="15.75" thickBot="1">
      <c r="A76" s="2501" t="s">
        <v>463</v>
      </c>
      <c r="B76" s="2502"/>
      <c r="C76" s="2503"/>
      <c r="D76" s="2503"/>
      <c r="E76" s="2503"/>
      <c r="F76" s="2503"/>
      <c r="G76" s="2503"/>
      <c r="H76" s="2503"/>
      <c r="I76" s="2503"/>
      <c r="J76" s="2503"/>
      <c r="K76" s="2503"/>
      <c r="L76" s="2503"/>
      <c r="M76" s="2503"/>
      <c r="N76" s="2503"/>
      <c r="O76" s="2503"/>
      <c r="P76" s="2504"/>
      <c r="Q76" s="2503"/>
      <c r="R76" s="2503"/>
      <c r="S76" s="2504"/>
      <c r="Y76" s="162"/>
    </row>
    <row r="77" spans="1:25" s="161" customFormat="1" ht="11.85" customHeight="1">
      <c r="A77" s="3345" t="s">
        <v>464</v>
      </c>
      <c r="B77" s="3837" t="s">
        <v>465</v>
      </c>
      <c r="C77" s="3368"/>
      <c r="D77" s="3369">
        <v>1</v>
      </c>
      <c r="E77" s="3352"/>
      <c r="F77" s="3325"/>
      <c r="G77" s="3325"/>
      <c r="H77" s="3325">
        <v>1</v>
      </c>
      <c r="I77" s="3325"/>
      <c r="J77" s="3325">
        <v>1</v>
      </c>
      <c r="K77" s="3325"/>
      <c r="L77" s="3325"/>
      <c r="M77" s="3325"/>
      <c r="N77" s="3325"/>
      <c r="O77" s="3325"/>
      <c r="P77" s="3326">
        <v>1</v>
      </c>
      <c r="Q77" s="3838">
        <f t="shared" ref="Q77:R77" si="24">IF($S77=1,"-",C77)</f>
        <v>0</v>
      </c>
      <c r="R77" s="3839">
        <f t="shared" si="24"/>
        <v>1</v>
      </c>
      <c r="S77" s="3840" t="str">
        <f>IF(C77+D77=2,1,"-")</f>
        <v>-</v>
      </c>
      <c r="Y77" s="191"/>
    </row>
    <row r="78" spans="1:25" s="161" customFormat="1" ht="11.85" customHeight="1">
      <c r="A78" s="3345" t="s">
        <v>466</v>
      </c>
      <c r="B78" s="3837" t="s">
        <v>467</v>
      </c>
      <c r="C78" s="3368">
        <v>1</v>
      </c>
      <c r="D78" s="3369">
        <v>1</v>
      </c>
      <c r="E78" s="3352"/>
      <c r="F78" s="3325"/>
      <c r="G78" s="3325">
        <v>1</v>
      </c>
      <c r="H78" s="3325">
        <v>1</v>
      </c>
      <c r="I78" s="3325">
        <v>1</v>
      </c>
      <c r="J78" s="3325">
        <v>1</v>
      </c>
      <c r="K78" s="3325"/>
      <c r="L78" s="3325"/>
      <c r="M78" s="3325"/>
      <c r="N78" s="3325"/>
      <c r="O78" s="3325">
        <v>1</v>
      </c>
      <c r="P78" s="3326">
        <v>1</v>
      </c>
      <c r="Q78" s="3838" t="str">
        <f t="shared" ref="Q78:Q79" si="25">IF($S78=1,"-",C78)</f>
        <v>-</v>
      </c>
      <c r="R78" s="3839" t="str">
        <f t="shared" ref="R78:R79" si="26">IF($S78=1,"-",D78)</f>
        <v>-</v>
      </c>
      <c r="S78" s="3840">
        <f>IF(C78+D78=2,1,"-")</f>
        <v>1</v>
      </c>
      <c r="Y78" s="191"/>
    </row>
    <row r="79" spans="1:25" s="161" customFormat="1" ht="11.85" customHeight="1">
      <c r="A79" s="3345" t="s">
        <v>468</v>
      </c>
      <c r="B79" s="3837" t="s">
        <v>469</v>
      </c>
      <c r="C79" s="3368">
        <v>1</v>
      </c>
      <c r="D79" s="3369"/>
      <c r="E79" s="3352"/>
      <c r="F79" s="3325"/>
      <c r="G79" s="3325">
        <v>1</v>
      </c>
      <c r="H79" s="3325"/>
      <c r="I79" s="3325">
        <v>1</v>
      </c>
      <c r="J79" s="3325"/>
      <c r="K79" s="3325"/>
      <c r="L79" s="3325"/>
      <c r="M79" s="3325"/>
      <c r="N79" s="3325"/>
      <c r="O79" s="3325">
        <v>1</v>
      </c>
      <c r="P79" s="3326"/>
      <c r="Q79" s="3838">
        <f t="shared" si="25"/>
        <v>1</v>
      </c>
      <c r="R79" s="3839">
        <f t="shared" si="26"/>
        <v>0</v>
      </c>
      <c r="S79" s="3840" t="str">
        <f>IF(C79+D79=2,1,"-")</f>
        <v>-</v>
      </c>
      <c r="Y79" s="191"/>
    </row>
    <row r="80" spans="1:25" s="120" customFormat="1" ht="15.75" thickBot="1">
      <c r="A80" s="3855" t="s">
        <v>338</v>
      </c>
      <c r="B80" s="3856"/>
      <c r="C80" s="3844">
        <f t="shared" ref="C80:S80" si="27">SUM(C77:C79)</f>
        <v>2</v>
      </c>
      <c r="D80" s="3845">
        <f t="shared" si="27"/>
        <v>2</v>
      </c>
      <c r="E80" s="3844">
        <f t="shared" si="27"/>
        <v>0</v>
      </c>
      <c r="F80" s="3846">
        <f t="shared" si="27"/>
        <v>0</v>
      </c>
      <c r="G80" s="3846">
        <f t="shared" si="27"/>
        <v>2</v>
      </c>
      <c r="H80" s="3846">
        <f t="shared" si="27"/>
        <v>2</v>
      </c>
      <c r="I80" s="3846">
        <f t="shared" si="27"/>
        <v>2</v>
      </c>
      <c r="J80" s="3846">
        <f t="shared" si="27"/>
        <v>2</v>
      </c>
      <c r="K80" s="3846">
        <f t="shared" si="27"/>
        <v>0</v>
      </c>
      <c r="L80" s="3846">
        <f t="shared" si="27"/>
        <v>0</v>
      </c>
      <c r="M80" s="3846">
        <f t="shared" si="27"/>
        <v>0</v>
      </c>
      <c r="N80" s="3845">
        <f t="shared" si="27"/>
        <v>0</v>
      </c>
      <c r="O80" s="3844">
        <f t="shared" si="27"/>
        <v>2</v>
      </c>
      <c r="P80" s="3847">
        <f t="shared" si="27"/>
        <v>2</v>
      </c>
      <c r="Q80" s="3848">
        <f t="shared" si="27"/>
        <v>1</v>
      </c>
      <c r="R80" s="3849">
        <f t="shared" si="27"/>
        <v>1</v>
      </c>
      <c r="S80" s="3850">
        <f t="shared" si="27"/>
        <v>1</v>
      </c>
      <c r="Y80" s="159"/>
    </row>
    <row r="81" spans="1:25" s="120" customFormat="1" ht="16.5" thickTop="1" thickBot="1">
      <c r="A81" s="1285" t="s">
        <v>198</v>
      </c>
      <c r="B81" s="1286"/>
      <c r="C81" s="1287">
        <f t="shared" ref="C81:S81" si="28">+C80+C74+C64+C59+C49+C41+C32+C26+C20</f>
        <v>42</v>
      </c>
      <c r="D81" s="1288">
        <f t="shared" si="28"/>
        <v>30</v>
      </c>
      <c r="E81" s="1287">
        <f t="shared" si="28"/>
        <v>0</v>
      </c>
      <c r="F81" s="1288">
        <f t="shared" si="28"/>
        <v>1</v>
      </c>
      <c r="G81" s="1288">
        <f t="shared" si="28"/>
        <v>42</v>
      </c>
      <c r="H81" s="1288">
        <f t="shared" si="28"/>
        <v>30</v>
      </c>
      <c r="I81" s="1288">
        <f t="shared" si="28"/>
        <v>42</v>
      </c>
      <c r="J81" s="1288">
        <f t="shared" si="28"/>
        <v>30</v>
      </c>
      <c r="K81" s="1288">
        <f t="shared" si="28"/>
        <v>0</v>
      </c>
      <c r="L81" s="1288">
        <f t="shared" si="28"/>
        <v>0</v>
      </c>
      <c r="M81" s="1288">
        <f t="shared" si="28"/>
        <v>0</v>
      </c>
      <c r="N81" s="1289">
        <f t="shared" si="28"/>
        <v>0</v>
      </c>
      <c r="O81" s="1287">
        <f t="shared" si="28"/>
        <v>42</v>
      </c>
      <c r="P81" s="1290">
        <f t="shared" si="28"/>
        <v>30</v>
      </c>
      <c r="Q81" s="1281">
        <f t="shared" si="28"/>
        <v>15</v>
      </c>
      <c r="R81" s="729">
        <f t="shared" si="28"/>
        <v>3</v>
      </c>
      <c r="S81" s="730">
        <f t="shared" si="28"/>
        <v>27</v>
      </c>
      <c r="Y81" s="159"/>
    </row>
    <row r="82" spans="1:25" s="120" customFormat="1" ht="15.75" thickBot="1">
      <c r="A82" s="581" t="s">
        <v>339</v>
      </c>
      <c r="B82" s="581"/>
      <c r="C82" s="2505">
        <f>C81+D81</f>
        <v>72</v>
      </c>
      <c r="D82" s="731"/>
      <c r="E82" s="731"/>
      <c r="F82" s="731"/>
      <c r="G82" s="731"/>
      <c r="H82" s="731"/>
      <c r="I82" s="731"/>
      <c r="J82" s="731"/>
      <c r="K82" s="731"/>
      <c r="L82" s="731"/>
      <c r="M82" s="731"/>
      <c r="N82" s="731"/>
      <c r="O82" s="731"/>
      <c r="P82" s="731"/>
      <c r="Q82" s="732">
        <f>Q81+R81</f>
        <v>18</v>
      </c>
      <c r="R82" s="731"/>
      <c r="S82" s="732">
        <f>S81*2</f>
        <v>54</v>
      </c>
      <c r="Y82" s="159"/>
    </row>
    <row r="83" spans="1:25" s="81" customFormat="1" ht="15.75" thickBot="1">
      <c r="A83" s="582"/>
      <c r="B83" s="167"/>
      <c r="C83" s="733"/>
      <c r="D83" s="733"/>
      <c r="E83" s="733"/>
      <c r="F83" s="733"/>
      <c r="G83" s="733"/>
      <c r="H83" s="733"/>
      <c r="I83" s="733"/>
      <c r="J83" s="733"/>
      <c r="K83" s="733"/>
      <c r="L83" s="733"/>
      <c r="M83" s="733"/>
      <c r="N83" s="733"/>
      <c r="O83" s="734"/>
      <c r="P83" s="734"/>
      <c r="Q83" s="735"/>
      <c r="R83" s="736"/>
      <c r="S83" s="2506">
        <f>Q81+R81+S82</f>
        <v>72</v>
      </c>
      <c r="Y83" s="159"/>
    </row>
    <row r="84" spans="1:25" s="81" customFormat="1" ht="13.5" thickBot="1">
      <c r="A84" s="3860" t="s">
        <v>205</v>
      </c>
      <c r="B84" s="1167"/>
      <c r="C84" s="583"/>
      <c r="D84" s="583"/>
      <c r="E84" s="583"/>
      <c r="F84" s="583"/>
      <c r="G84" s="583"/>
      <c r="H84" s="583"/>
      <c r="I84" s="583"/>
      <c r="J84" s="583"/>
      <c r="K84" s="583"/>
      <c r="L84" s="583"/>
      <c r="M84" s="583"/>
      <c r="N84" s="583"/>
      <c r="O84" s="584"/>
      <c r="P84" s="584"/>
      <c r="Q84" s="585"/>
      <c r="R84" s="583"/>
      <c r="S84" s="2507"/>
      <c r="Y84" s="166"/>
    </row>
    <row r="85" spans="1:25" s="168" customFormat="1" ht="12.75">
      <c r="A85" s="167"/>
      <c r="B85" s="167"/>
      <c r="C85" s="120"/>
      <c r="D85" s="120"/>
      <c r="E85" s="120"/>
      <c r="F85" s="120"/>
      <c r="G85" s="120"/>
      <c r="H85" s="120"/>
      <c r="I85" s="120"/>
      <c r="J85" s="120"/>
      <c r="K85" s="120"/>
      <c r="L85" s="120"/>
      <c r="M85" s="120"/>
      <c r="N85" s="120"/>
      <c r="O85" s="120"/>
      <c r="P85" s="120"/>
      <c r="Q85" s="120"/>
      <c r="R85" s="120"/>
      <c r="S85" s="120"/>
      <c r="Y85" s="169"/>
    </row>
    <row r="86" spans="1:25" s="168" customFormat="1">
      <c r="A86" s="167"/>
      <c r="B86" s="167"/>
      <c r="C86" s="120"/>
      <c r="D86" s="120"/>
      <c r="E86" s="120"/>
      <c r="F86" s="120"/>
      <c r="G86" s="120"/>
      <c r="H86" s="120"/>
      <c r="I86" s="120"/>
      <c r="J86" s="120"/>
      <c r="K86" s="120"/>
      <c r="L86" s="120"/>
      <c r="M86" s="120"/>
      <c r="N86" s="120"/>
      <c r="O86" s="120"/>
      <c r="P86" s="120"/>
      <c r="Q86" s="120"/>
      <c r="R86" s="120"/>
      <c r="S86" s="120"/>
      <c r="Y86" s="159"/>
    </row>
    <row r="87" spans="1:25" s="168" customFormat="1">
      <c r="A87" s="167"/>
      <c r="B87" s="167"/>
      <c r="C87" s="120"/>
      <c r="D87" s="120"/>
      <c r="E87" s="120"/>
      <c r="F87" s="120"/>
      <c r="G87" s="120"/>
      <c r="H87" s="120"/>
      <c r="I87" s="120"/>
      <c r="J87" s="120"/>
      <c r="K87" s="120"/>
      <c r="L87" s="120"/>
      <c r="M87" s="120"/>
      <c r="N87" s="120"/>
      <c r="O87" s="120"/>
      <c r="P87" s="120"/>
      <c r="Q87" s="120"/>
      <c r="R87" s="120"/>
      <c r="S87" s="120"/>
      <c r="Y87" s="159"/>
    </row>
    <row r="88" spans="1:25" s="168" customFormat="1">
      <c r="A88" s="167"/>
      <c r="B88" s="167"/>
      <c r="C88" s="120"/>
      <c r="D88" s="120"/>
      <c r="E88" s="120"/>
      <c r="F88" s="120"/>
      <c r="G88" s="120"/>
      <c r="H88" s="120"/>
      <c r="I88" s="120"/>
      <c r="J88" s="120"/>
      <c r="K88" s="120"/>
      <c r="L88" s="120"/>
      <c r="M88" s="120"/>
      <c r="N88" s="120"/>
      <c r="O88" s="120"/>
      <c r="P88" s="120"/>
      <c r="Q88" s="120"/>
      <c r="R88" s="120"/>
      <c r="S88" s="120"/>
      <c r="Y88" s="159"/>
    </row>
    <row r="89" spans="1:25" s="168" customFormat="1">
      <c r="A89" s="167"/>
      <c r="B89" s="167"/>
      <c r="C89" s="120"/>
      <c r="D89" s="120"/>
      <c r="E89" s="120"/>
      <c r="F89" s="120"/>
      <c r="G89" s="120"/>
      <c r="H89" s="120"/>
      <c r="J89" s="120"/>
      <c r="K89" s="120"/>
      <c r="L89" s="120"/>
      <c r="M89" s="120"/>
      <c r="N89" s="120"/>
      <c r="O89" s="120"/>
      <c r="P89" s="120"/>
      <c r="Q89" s="120"/>
      <c r="R89" s="120"/>
      <c r="S89" s="120"/>
      <c r="Y89" s="159"/>
    </row>
    <row r="90" spans="1:25" s="168" customFormat="1" ht="12.75">
      <c r="A90" s="167"/>
      <c r="B90" s="167"/>
      <c r="C90" s="120"/>
      <c r="D90" s="120"/>
      <c r="E90" s="120"/>
      <c r="F90" s="120"/>
      <c r="G90" s="120"/>
      <c r="H90" s="120"/>
      <c r="J90" s="120"/>
      <c r="K90" s="120"/>
      <c r="L90" s="120"/>
      <c r="M90" s="120"/>
      <c r="N90" s="120"/>
      <c r="O90" s="120"/>
      <c r="P90" s="120"/>
      <c r="Q90" s="120"/>
      <c r="R90" s="120"/>
      <c r="S90" s="120"/>
      <c r="Y90" s="166"/>
    </row>
    <row r="91" spans="1:25" s="168" customFormat="1" ht="12.75">
      <c r="A91" s="167"/>
      <c r="B91" s="167"/>
      <c r="C91" s="120"/>
      <c r="D91" s="120"/>
      <c r="E91" s="120"/>
      <c r="F91" s="120"/>
      <c r="G91" s="120"/>
      <c r="H91" s="120"/>
      <c r="J91" s="120"/>
      <c r="K91" s="120"/>
      <c r="L91" s="120"/>
      <c r="M91" s="120"/>
      <c r="N91" s="120"/>
      <c r="O91" s="120"/>
      <c r="P91" s="120"/>
      <c r="Q91" s="120"/>
      <c r="R91" s="120"/>
      <c r="S91" s="120"/>
      <c r="Y91" s="169"/>
    </row>
    <row r="92" spans="1:25" s="168" customFormat="1" ht="12.75">
      <c r="A92" s="167"/>
      <c r="B92" s="167"/>
      <c r="C92" s="120"/>
      <c r="D92" s="120"/>
      <c r="E92" s="120"/>
      <c r="F92" s="120"/>
      <c r="G92" s="120"/>
      <c r="H92" s="120"/>
      <c r="J92" s="120"/>
      <c r="K92" s="120"/>
      <c r="L92" s="120"/>
      <c r="M92" s="120"/>
      <c r="N92" s="120"/>
      <c r="O92" s="120"/>
      <c r="P92" s="120"/>
      <c r="Q92" s="120"/>
      <c r="R92" s="120"/>
      <c r="S92" s="120"/>
      <c r="Y92" s="169"/>
    </row>
    <row r="93" spans="1:25" s="168" customFormat="1">
      <c r="A93" s="167"/>
      <c r="B93" s="167"/>
      <c r="C93" s="120"/>
      <c r="D93" s="120"/>
      <c r="E93" s="120"/>
      <c r="F93" s="120"/>
      <c r="G93" s="120"/>
      <c r="H93" s="120"/>
      <c r="J93" s="120"/>
      <c r="K93" s="120"/>
      <c r="L93" s="120"/>
      <c r="M93" s="120"/>
      <c r="N93" s="120"/>
      <c r="O93" s="120"/>
      <c r="P93" s="120"/>
      <c r="Q93" s="120"/>
      <c r="R93" s="120"/>
      <c r="S93" s="120"/>
      <c r="Y93" s="159"/>
    </row>
    <row r="94" spans="1:25" s="168" customFormat="1">
      <c r="A94" s="167"/>
      <c r="B94" s="167"/>
      <c r="C94" s="120"/>
      <c r="D94" s="120"/>
      <c r="E94" s="120"/>
      <c r="F94" s="120"/>
      <c r="G94" s="120"/>
      <c r="H94" s="120"/>
      <c r="J94" s="120"/>
      <c r="K94" s="120"/>
      <c r="L94" s="120"/>
      <c r="M94" s="120"/>
      <c r="N94" s="120"/>
      <c r="O94" s="120"/>
      <c r="P94" s="120"/>
      <c r="Q94" s="120"/>
      <c r="R94" s="120"/>
      <c r="S94" s="120"/>
      <c r="Y94" s="159"/>
    </row>
    <row r="95" spans="1:25" s="168" customFormat="1">
      <c r="A95" s="167"/>
      <c r="B95" s="167"/>
      <c r="C95" s="120"/>
      <c r="D95" s="120"/>
      <c r="E95" s="120"/>
      <c r="F95" s="120"/>
      <c r="G95" s="120"/>
      <c r="H95" s="120"/>
      <c r="J95" s="120"/>
      <c r="K95" s="120"/>
      <c r="L95" s="120"/>
      <c r="M95" s="120"/>
      <c r="N95" s="120"/>
      <c r="O95" s="120"/>
      <c r="P95" s="120"/>
      <c r="Q95" s="120"/>
      <c r="R95" s="120"/>
      <c r="S95" s="120"/>
      <c r="Y95" s="159"/>
    </row>
    <row r="96" spans="1:25" s="168" customFormat="1">
      <c r="A96" s="167"/>
      <c r="B96" s="167"/>
      <c r="C96" s="120"/>
      <c r="D96" s="120"/>
      <c r="E96" s="120"/>
      <c r="F96" s="120"/>
      <c r="G96" s="120"/>
      <c r="H96" s="120"/>
      <c r="J96" s="120"/>
      <c r="K96" s="120"/>
      <c r="L96" s="120"/>
      <c r="M96" s="120"/>
      <c r="N96" s="120"/>
      <c r="O96" s="120"/>
      <c r="P96" s="120"/>
      <c r="Q96" s="120"/>
      <c r="R96" s="120"/>
      <c r="S96" s="120"/>
      <c r="Y96" s="159"/>
    </row>
    <row r="97" spans="1:25" s="168" customFormat="1">
      <c r="A97" s="167"/>
      <c r="B97" s="167"/>
      <c r="C97" s="120"/>
      <c r="D97" s="120"/>
      <c r="E97" s="120"/>
      <c r="F97" s="120"/>
      <c r="G97" s="120"/>
      <c r="H97" s="120"/>
      <c r="J97" s="120"/>
      <c r="K97" s="120"/>
      <c r="L97" s="120"/>
      <c r="M97" s="120"/>
      <c r="N97" s="120"/>
      <c r="O97" s="120"/>
      <c r="P97" s="120"/>
      <c r="Q97" s="120"/>
      <c r="R97" s="120"/>
      <c r="S97" s="120"/>
      <c r="Y97" s="159"/>
    </row>
    <row r="98" spans="1:25" s="168" customFormat="1">
      <c r="A98" s="167"/>
      <c r="B98" s="167"/>
      <c r="C98" s="120"/>
      <c r="D98" s="120"/>
      <c r="E98" s="120"/>
      <c r="F98" s="120"/>
      <c r="G98" s="120"/>
      <c r="H98" s="120"/>
      <c r="J98" s="120"/>
      <c r="K98" s="120"/>
      <c r="L98" s="120"/>
      <c r="M98" s="120"/>
      <c r="N98" s="120"/>
      <c r="O98" s="120"/>
      <c r="P98" s="120"/>
      <c r="Q98" s="120"/>
      <c r="R98" s="120"/>
      <c r="S98" s="120"/>
      <c r="Y98" s="159"/>
    </row>
    <row r="99" spans="1:25" s="168" customFormat="1">
      <c r="A99" s="167"/>
      <c r="B99" s="167"/>
      <c r="C99" s="120"/>
      <c r="D99" s="120"/>
      <c r="E99" s="120"/>
      <c r="F99" s="120"/>
      <c r="G99" s="120"/>
      <c r="H99" s="120"/>
      <c r="J99" s="120"/>
      <c r="K99" s="120"/>
      <c r="L99" s="120"/>
      <c r="M99" s="120"/>
      <c r="N99" s="120"/>
      <c r="O99" s="120"/>
      <c r="P99" s="120"/>
      <c r="Q99" s="120"/>
      <c r="R99" s="120"/>
      <c r="S99" s="120"/>
      <c r="Y99" s="159"/>
    </row>
    <row r="100" spans="1:25" s="168" customFormat="1" ht="12.75">
      <c r="A100" s="167"/>
      <c r="B100" s="167"/>
      <c r="C100" s="120"/>
      <c r="D100" s="120"/>
      <c r="E100" s="120"/>
      <c r="F100" s="120"/>
      <c r="G100" s="120"/>
      <c r="H100" s="120"/>
      <c r="J100" s="120"/>
      <c r="K100" s="120"/>
      <c r="L100" s="120"/>
      <c r="M100" s="120"/>
      <c r="N100" s="120"/>
      <c r="O100" s="120"/>
      <c r="P100" s="120"/>
      <c r="Q100" s="120"/>
      <c r="R100" s="120"/>
      <c r="S100" s="120"/>
      <c r="Y100" s="166"/>
    </row>
    <row r="101" spans="1:25" s="168" customFormat="1" ht="12.75">
      <c r="A101" s="167"/>
      <c r="B101" s="167"/>
      <c r="C101" s="120"/>
      <c r="D101" s="120"/>
      <c r="E101" s="120"/>
      <c r="F101" s="120"/>
      <c r="G101" s="120"/>
      <c r="H101" s="120"/>
      <c r="J101" s="120"/>
      <c r="K101" s="120"/>
      <c r="L101" s="120"/>
      <c r="M101" s="120"/>
      <c r="N101" s="120"/>
      <c r="O101" s="120"/>
      <c r="P101" s="120"/>
      <c r="Q101" s="120"/>
      <c r="R101" s="120"/>
      <c r="S101" s="120"/>
      <c r="Y101" s="169"/>
    </row>
    <row r="102" spans="1:25" s="168" customFormat="1" ht="12.75">
      <c r="A102" s="167"/>
      <c r="B102" s="167"/>
      <c r="C102" s="120"/>
      <c r="D102" s="120"/>
      <c r="E102" s="120"/>
      <c r="F102" s="120"/>
      <c r="G102" s="120"/>
      <c r="H102" s="120"/>
      <c r="J102" s="120"/>
      <c r="K102" s="120"/>
      <c r="L102" s="120"/>
      <c r="M102" s="120"/>
      <c r="N102" s="120"/>
      <c r="O102" s="120"/>
      <c r="P102" s="120"/>
      <c r="Q102" s="120"/>
      <c r="R102" s="120"/>
      <c r="S102" s="120"/>
      <c r="Y102" s="170"/>
    </row>
    <row r="103" spans="1:25" s="168" customFormat="1" ht="12.75">
      <c r="A103" s="167"/>
      <c r="B103" s="167"/>
      <c r="C103" s="120"/>
      <c r="D103" s="120"/>
      <c r="E103" s="120"/>
      <c r="F103" s="120"/>
      <c r="G103" s="120"/>
      <c r="H103" s="120"/>
      <c r="J103" s="120"/>
      <c r="K103" s="120"/>
      <c r="L103" s="120"/>
      <c r="M103" s="120"/>
      <c r="N103" s="120"/>
      <c r="O103" s="120"/>
      <c r="P103" s="120"/>
      <c r="Q103" s="120"/>
      <c r="R103" s="120"/>
      <c r="S103" s="120"/>
      <c r="Y103" s="170"/>
    </row>
    <row r="104" spans="1:25" s="168" customFormat="1" ht="12.75">
      <c r="A104" s="167"/>
      <c r="B104" s="167"/>
      <c r="C104" s="120"/>
      <c r="D104" s="120"/>
      <c r="E104" s="120"/>
      <c r="F104" s="120"/>
      <c r="G104" s="120"/>
      <c r="H104" s="120"/>
      <c r="J104" s="120"/>
      <c r="K104" s="120"/>
      <c r="L104" s="120"/>
      <c r="M104" s="120"/>
      <c r="N104" s="120"/>
      <c r="O104" s="120"/>
      <c r="P104" s="120"/>
      <c r="Q104" s="120"/>
      <c r="R104" s="120"/>
      <c r="S104" s="120"/>
      <c r="Y104" s="170"/>
    </row>
    <row r="105" spans="1:25" s="168" customFormat="1" ht="12.75">
      <c r="A105" s="167"/>
      <c r="B105" s="167"/>
      <c r="C105" s="120"/>
      <c r="D105" s="120"/>
      <c r="E105" s="120"/>
      <c r="F105" s="120"/>
      <c r="G105" s="120"/>
      <c r="H105" s="120"/>
      <c r="J105" s="120"/>
      <c r="K105" s="120"/>
      <c r="L105" s="120"/>
      <c r="M105" s="120"/>
      <c r="N105" s="120"/>
      <c r="O105" s="120"/>
      <c r="P105" s="120"/>
      <c r="Q105" s="120"/>
      <c r="R105" s="120"/>
      <c r="S105" s="120"/>
      <c r="Y105" s="170"/>
    </row>
    <row r="106" spans="1:25" s="168" customFormat="1" ht="12.75">
      <c r="A106" s="167"/>
      <c r="B106" s="167"/>
      <c r="C106" s="120"/>
      <c r="D106" s="120"/>
      <c r="E106" s="120"/>
      <c r="F106" s="120"/>
      <c r="G106" s="120"/>
      <c r="H106" s="120"/>
      <c r="J106" s="120"/>
      <c r="K106" s="120"/>
      <c r="L106" s="120"/>
      <c r="M106" s="120"/>
      <c r="N106" s="120"/>
      <c r="O106" s="120"/>
      <c r="P106" s="120"/>
      <c r="Q106" s="120"/>
      <c r="R106" s="120"/>
      <c r="S106" s="120"/>
      <c r="Y106" s="170"/>
    </row>
    <row r="107" spans="1:25" s="168" customFormat="1" ht="12.75">
      <c r="A107" s="167"/>
      <c r="B107" s="167"/>
      <c r="C107" s="120"/>
      <c r="D107" s="120"/>
      <c r="E107" s="120"/>
      <c r="F107" s="120"/>
      <c r="G107" s="120"/>
      <c r="H107" s="120"/>
      <c r="J107" s="120"/>
      <c r="K107" s="120"/>
      <c r="L107" s="120"/>
      <c r="M107" s="120"/>
      <c r="N107" s="120"/>
      <c r="O107" s="120"/>
      <c r="P107" s="120"/>
      <c r="Q107" s="120"/>
      <c r="R107" s="120"/>
      <c r="S107" s="120"/>
      <c r="Y107" s="170"/>
    </row>
    <row r="108" spans="1:25" s="168" customFormat="1" ht="12.75">
      <c r="A108" s="167"/>
      <c r="B108" s="167"/>
      <c r="C108" s="120"/>
      <c r="D108" s="120"/>
      <c r="E108" s="120"/>
      <c r="F108" s="120"/>
      <c r="G108" s="120"/>
      <c r="H108" s="120"/>
      <c r="J108" s="120"/>
      <c r="K108" s="120"/>
      <c r="L108" s="120"/>
      <c r="M108" s="120"/>
      <c r="N108" s="120"/>
      <c r="O108" s="120"/>
      <c r="P108" s="120"/>
      <c r="Q108" s="120"/>
      <c r="R108" s="120"/>
      <c r="S108" s="120"/>
      <c r="Y108" s="170"/>
    </row>
    <row r="109" spans="1:25" s="168" customFormat="1" ht="12.75">
      <c r="A109" s="167"/>
      <c r="B109" s="167"/>
      <c r="C109" s="120"/>
      <c r="D109" s="120"/>
      <c r="E109" s="120"/>
      <c r="F109" s="120"/>
      <c r="G109" s="120"/>
      <c r="H109" s="120"/>
      <c r="J109" s="120"/>
      <c r="K109" s="120"/>
      <c r="L109" s="120"/>
      <c r="M109" s="120"/>
      <c r="N109" s="120"/>
      <c r="O109" s="120"/>
      <c r="P109" s="120"/>
      <c r="Q109" s="120"/>
      <c r="R109" s="120"/>
      <c r="S109" s="120"/>
      <c r="Y109" s="170"/>
    </row>
    <row r="110" spans="1:25" s="168" customFormat="1" ht="12.75">
      <c r="A110" s="167"/>
      <c r="B110" s="167"/>
      <c r="C110" s="120"/>
      <c r="D110" s="120"/>
      <c r="E110" s="120"/>
      <c r="F110" s="120"/>
      <c r="G110" s="120"/>
      <c r="H110" s="120"/>
      <c r="J110" s="120"/>
      <c r="K110" s="120"/>
      <c r="L110" s="120"/>
      <c r="M110" s="120"/>
      <c r="N110" s="120"/>
      <c r="O110" s="120"/>
      <c r="P110" s="120"/>
      <c r="Q110" s="120"/>
      <c r="R110" s="120"/>
      <c r="S110" s="120"/>
      <c r="Y110" s="170"/>
    </row>
    <row r="111" spans="1:25" s="168" customFormat="1" ht="12.75">
      <c r="A111" s="167"/>
      <c r="B111" s="167"/>
      <c r="C111" s="120"/>
      <c r="D111" s="120"/>
      <c r="E111" s="120"/>
      <c r="F111" s="120"/>
      <c r="G111" s="120"/>
      <c r="H111" s="120"/>
      <c r="J111" s="120"/>
      <c r="K111" s="120"/>
      <c r="L111" s="120"/>
      <c r="M111" s="120"/>
      <c r="N111" s="120"/>
      <c r="O111" s="120"/>
      <c r="P111" s="120"/>
      <c r="Q111" s="120"/>
      <c r="R111" s="120"/>
      <c r="S111" s="120"/>
      <c r="Y111" s="170"/>
    </row>
    <row r="112" spans="1:25" s="168" customFormat="1" ht="12.75">
      <c r="A112" s="167"/>
      <c r="B112" s="167"/>
      <c r="C112" s="120"/>
      <c r="D112" s="120"/>
      <c r="E112" s="120"/>
      <c r="F112" s="120"/>
      <c r="G112" s="120"/>
      <c r="H112" s="120"/>
      <c r="J112" s="120"/>
      <c r="K112" s="120"/>
      <c r="L112" s="120"/>
      <c r="M112" s="120"/>
      <c r="N112" s="120"/>
      <c r="O112" s="120"/>
      <c r="P112" s="120"/>
      <c r="Q112" s="120"/>
      <c r="R112" s="120"/>
      <c r="S112" s="120"/>
      <c r="Y112" s="170"/>
    </row>
    <row r="113" spans="1:25" s="168" customFormat="1" ht="12.75">
      <c r="A113" s="167"/>
      <c r="B113" s="167"/>
      <c r="C113" s="120"/>
      <c r="D113" s="120"/>
      <c r="E113" s="120"/>
      <c r="F113" s="120"/>
      <c r="G113" s="120"/>
      <c r="H113" s="120"/>
      <c r="J113" s="120"/>
      <c r="K113" s="120"/>
      <c r="L113" s="120"/>
      <c r="M113" s="120"/>
      <c r="N113" s="120"/>
      <c r="O113" s="120"/>
      <c r="P113" s="120"/>
      <c r="Q113" s="120"/>
      <c r="R113" s="120"/>
      <c r="S113" s="120"/>
      <c r="Y113" s="170"/>
    </row>
    <row r="114" spans="1:25" s="168" customFormat="1" ht="12.75">
      <c r="A114" s="167"/>
      <c r="B114" s="167"/>
      <c r="C114" s="120"/>
      <c r="D114" s="120"/>
      <c r="E114" s="120"/>
      <c r="F114" s="120"/>
      <c r="G114" s="120"/>
      <c r="H114" s="120"/>
      <c r="J114" s="120"/>
      <c r="K114" s="120"/>
      <c r="L114" s="120"/>
      <c r="M114" s="120"/>
      <c r="N114" s="120"/>
      <c r="O114" s="120"/>
      <c r="P114" s="120"/>
      <c r="Q114" s="120"/>
      <c r="R114" s="120"/>
      <c r="S114" s="120"/>
      <c r="Y114" s="170"/>
    </row>
    <row r="115" spans="1:25" s="168" customFormat="1" ht="12.75">
      <c r="A115" s="167"/>
      <c r="B115" s="167"/>
      <c r="C115" s="120"/>
      <c r="D115" s="120"/>
      <c r="E115" s="120"/>
      <c r="F115" s="120"/>
      <c r="G115" s="120"/>
      <c r="H115" s="120"/>
      <c r="J115" s="120"/>
      <c r="K115" s="120"/>
      <c r="L115" s="120"/>
      <c r="M115" s="120"/>
      <c r="N115" s="120"/>
      <c r="O115" s="120"/>
      <c r="P115" s="120"/>
      <c r="Q115" s="120"/>
      <c r="R115" s="120"/>
      <c r="S115" s="120"/>
      <c r="Y115" s="170"/>
    </row>
    <row r="116" spans="1:25" s="168" customFormat="1" ht="12.75">
      <c r="A116" s="167"/>
      <c r="B116" s="167"/>
      <c r="C116" s="120"/>
      <c r="D116" s="120"/>
      <c r="E116" s="120"/>
      <c r="F116" s="120"/>
      <c r="G116" s="120"/>
      <c r="H116" s="120"/>
      <c r="J116" s="120"/>
      <c r="K116" s="120"/>
      <c r="L116" s="120"/>
      <c r="M116" s="120"/>
      <c r="N116" s="120"/>
      <c r="O116" s="120"/>
      <c r="P116" s="120"/>
      <c r="Q116" s="120"/>
      <c r="R116" s="120"/>
      <c r="S116" s="120"/>
      <c r="Y116" s="170"/>
    </row>
    <row r="117" spans="1:25" s="168" customFormat="1" ht="12.75">
      <c r="A117" s="167"/>
      <c r="B117" s="167"/>
      <c r="C117" s="120"/>
      <c r="D117" s="120"/>
      <c r="E117" s="120"/>
      <c r="F117" s="120"/>
      <c r="G117" s="120"/>
      <c r="H117" s="120"/>
      <c r="I117" s="120"/>
      <c r="J117" s="120"/>
      <c r="K117" s="120"/>
      <c r="L117" s="120"/>
      <c r="M117" s="120"/>
      <c r="N117" s="120"/>
      <c r="O117" s="120"/>
      <c r="P117" s="120"/>
      <c r="Q117" s="120"/>
      <c r="R117" s="120"/>
      <c r="S117" s="120"/>
      <c r="Y117" s="170"/>
    </row>
    <row r="118" spans="1:25" s="168" customFormat="1" ht="12.75">
      <c r="A118" s="167"/>
      <c r="B118" s="167"/>
      <c r="C118" s="120"/>
      <c r="D118" s="120"/>
      <c r="E118" s="120"/>
      <c r="F118" s="120"/>
      <c r="G118" s="120"/>
      <c r="H118" s="120"/>
      <c r="I118" s="120"/>
      <c r="J118" s="120"/>
      <c r="K118" s="120"/>
      <c r="L118" s="120"/>
      <c r="M118" s="120"/>
      <c r="N118" s="120"/>
      <c r="O118" s="120"/>
      <c r="P118" s="120"/>
      <c r="Q118" s="120"/>
      <c r="R118" s="120"/>
      <c r="S118" s="120"/>
      <c r="Y118" s="170"/>
    </row>
    <row r="119" spans="1:25" s="168" customFormat="1" ht="12.75">
      <c r="A119" s="167"/>
      <c r="B119" s="167"/>
      <c r="C119" s="120"/>
      <c r="D119" s="120"/>
      <c r="E119" s="120"/>
      <c r="F119" s="120"/>
      <c r="G119" s="120"/>
      <c r="H119" s="120"/>
      <c r="I119" s="120"/>
      <c r="J119" s="120"/>
      <c r="K119" s="120"/>
      <c r="L119" s="120"/>
      <c r="M119" s="120"/>
      <c r="N119" s="120"/>
      <c r="O119" s="120"/>
      <c r="P119" s="120"/>
      <c r="Q119" s="120"/>
      <c r="R119" s="120"/>
      <c r="S119" s="120"/>
      <c r="Y119" s="170"/>
    </row>
    <row r="120" spans="1:25" s="168" customFormat="1" ht="12.75">
      <c r="A120" s="167"/>
      <c r="B120" s="167"/>
      <c r="C120" s="120"/>
      <c r="D120" s="120"/>
      <c r="E120" s="120"/>
      <c r="F120" s="120"/>
      <c r="G120" s="120"/>
      <c r="H120" s="120"/>
      <c r="I120" s="120"/>
      <c r="J120" s="120"/>
      <c r="K120" s="120"/>
      <c r="L120" s="120"/>
      <c r="M120" s="120"/>
      <c r="N120" s="120"/>
      <c r="O120" s="120"/>
      <c r="P120" s="120"/>
      <c r="Q120" s="120"/>
      <c r="R120" s="120"/>
      <c r="S120" s="120"/>
      <c r="Y120" s="170"/>
    </row>
    <row r="121" spans="1:25" s="168" customFormat="1" ht="12.75">
      <c r="A121" s="167"/>
      <c r="B121" s="167"/>
      <c r="C121" s="120"/>
      <c r="D121" s="120"/>
      <c r="E121" s="120"/>
      <c r="F121" s="120"/>
      <c r="G121" s="120"/>
      <c r="H121" s="120"/>
      <c r="I121" s="120"/>
      <c r="J121" s="120"/>
      <c r="K121" s="120"/>
      <c r="L121" s="120"/>
      <c r="M121" s="120"/>
      <c r="N121" s="120"/>
      <c r="O121" s="120"/>
      <c r="P121" s="120"/>
      <c r="Q121" s="120"/>
      <c r="R121" s="120"/>
      <c r="S121" s="120"/>
      <c r="Y121" s="170"/>
    </row>
    <row r="122" spans="1:25" s="168" customFormat="1" ht="12.75">
      <c r="A122" s="167"/>
      <c r="B122" s="167"/>
      <c r="C122" s="120"/>
      <c r="D122" s="120"/>
      <c r="E122" s="120"/>
      <c r="F122" s="120"/>
      <c r="G122" s="120"/>
      <c r="H122" s="120"/>
      <c r="I122" s="120"/>
      <c r="J122" s="120"/>
      <c r="K122" s="120"/>
      <c r="L122" s="120"/>
      <c r="M122" s="120"/>
      <c r="N122" s="120"/>
      <c r="O122" s="120"/>
      <c r="P122" s="120"/>
      <c r="Q122" s="120"/>
      <c r="R122" s="120"/>
      <c r="S122" s="120"/>
      <c r="Y122" s="170"/>
    </row>
    <row r="123" spans="1:25" s="168" customFormat="1" ht="12.75">
      <c r="A123" s="167"/>
      <c r="B123" s="167"/>
      <c r="C123" s="120"/>
      <c r="D123" s="120"/>
      <c r="E123" s="120"/>
      <c r="F123" s="120"/>
      <c r="G123" s="120"/>
      <c r="H123" s="120"/>
      <c r="I123" s="120"/>
      <c r="J123" s="120"/>
      <c r="K123" s="120"/>
      <c r="L123" s="120"/>
      <c r="M123" s="120"/>
      <c r="N123" s="120"/>
      <c r="O123" s="120"/>
      <c r="P123" s="120"/>
      <c r="Q123" s="120"/>
      <c r="R123" s="120"/>
      <c r="S123" s="120"/>
      <c r="Y123" s="170"/>
    </row>
    <row r="124" spans="1:25" s="168" customFormat="1" ht="12.75">
      <c r="A124" s="167"/>
      <c r="B124" s="167"/>
      <c r="C124" s="120"/>
      <c r="D124" s="120"/>
      <c r="E124" s="120"/>
      <c r="F124" s="120"/>
      <c r="G124" s="120"/>
      <c r="H124" s="120"/>
      <c r="I124" s="120"/>
      <c r="J124" s="120"/>
      <c r="K124" s="120"/>
      <c r="L124" s="120"/>
      <c r="M124" s="120"/>
      <c r="N124" s="120"/>
      <c r="O124" s="120"/>
      <c r="P124" s="120"/>
      <c r="Q124" s="120"/>
      <c r="R124" s="120"/>
      <c r="S124" s="120"/>
      <c r="Y124" s="170"/>
    </row>
    <row r="125" spans="1:25" s="168" customFormat="1" ht="12.75">
      <c r="A125" s="167"/>
      <c r="B125" s="167"/>
      <c r="C125" s="120"/>
      <c r="D125" s="120"/>
      <c r="E125" s="120"/>
      <c r="F125" s="120"/>
      <c r="G125" s="120"/>
      <c r="H125" s="120"/>
      <c r="I125" s="120"/>
      <c r="J125" s="120"/>
      <c r="K125" s="120"/>
      <c r="L125" s="120"/>
      <c r="M125" s="120"/>
      <c r="N125" s="120"/>
      <c r="O125" s="120"/>
      <c r="P125" s="120"/>
      <c r="Q125" s="120"/>
      <c r="R125" s="120"/>
      <c r="S125" s="120"/>
      <c r="Y125" s="170"/>
    </row>
    <row r="126" spans="1:25" s="168" customFormat="1" ht="12.75">
      <c r="A126" s="167"/>
      <c r="B126" s="167"/>
      <c r="C126" s="120"/>
      <c r="D126" s="120"/>
      <c r="E126" s="120"/>
      <c r="F126" s="120"/>
      <c r="G126" s="120"/>
      <c r="H126" s="120"/>
      <c r="I126" s="120"/>
      <c r="J126" s="120"/>
      <c r="K126" s="120"/>
      <c r="L126" s="120"/>
      <c r="M126" s="120"/>
      <c r="N126" s="120"/>
      <c r="O126" s="120"/>
      <c r="P126" s="120"/>
      <c r="Q126" s="120"/>
      <c r="R126" s="120"/>
      <c r="S126" s="120"/>
      <c r="Y126" s="170"/>
    </row>
    <row r="127" spans="1:25" s="168" customFormat="1" ht="12.75">
      <c r="A127" s="167"/>
      <c r="B127" s="167"/>
      <c r="C127" s="120"/>
      <c r="D127" s="120"/>
      <c r="E127" s="120"/>
      <c r="F127" s="120"/>
      <c r="G127" s="120"/>
      <c r="H127" s="120"/>
      <c r="I127" s="120"/>
      <c r="J127" s="120"/>
      <c r="K127" s="120"/>
      <c r="L127" s="120"/>
      <c r="M127" s="120"/>
      <c r="N127" s="120"/>
      <c r="O127" s="120"/>
      <c r="P127" s="120"/>
      <c r="Q127" s="120"/>
      <c r="R127" s="120"/>
      <c r="S127" s="120"/>
      <c r="Y127" s="170"/>
    </row>
    <row r="128" spans="1:25" s="168" customFormat="1" ht="12.75">
      <c r="A128" s="167"/>
      <c r="B128" s="167"/>
      <c r="C128" s="120"/>
      <c r="D128" s="120"/>
      <c r="E128" s="120"/>
      <c r="F128" s="120"/>
      <c r="G128" s="120"/>
      <c r="H128" s="120"/>
      <c r="I128" s="120"/>
      <c r="J128" s="120"/>
      <c r="K128" s="120"/>
      <c r="L128" s="120"/>
      <c r="M128" s="120"/>
      <c r="N128" s="120"/>
      <c r="O128" s="120"/>
      <c r="P128" s="120"/>
      <c r="Q128" s="120"/>
      <c r="R128" s="120"/>
      <c r="S128" s="120"/>
      <c r="Y128" s="170"/>
    </row>
    <row r="129" spans="1:25" s="168" customFormat="1" ht="12.75">
      <c r="A129" s="167"/>
      <c r="B129" s="167"/>
      <c r="C129" s="120"/>
      <c r="D129" s="120"/>
      <c r="E129" s="120"/>
      <c r="F129" s="120"/>
      <c r="G129" s="120"/>
      <c r="H129" s="120"/>
      <c r="I129" s="120"/>
      <c r="J129" s="120"/>
      <c r="K129" s="120"/>
      <c r="L129" s="120"/>
      <c r="M129" s="120"/>
      <c r="N129" s="120"/>
      <c r="O129" s="120"/>
      <c r="P129" s="120"/>
      <c r="Q129" s="120"/>
      <c r="R129" s="120"/>
      <c r="S129" s="120"/>
      <c r="Y129" s="170"/>
    </row>
    <row r="130" spans="1:25" s="168" customFormat="1" ht="12.75">
      <c r="A130" s="167"/>
      <c r="B130" s="167"/>
      <c r="C130" s="120"/>
      <c r="D130" s="120"/>
      <c r="E130" s="120"/>
      <c r="F130" s="120"/>
      <c r="G130" s="120"/>
      <c r="H130" s="120"/>
      <c r="I130" s="120"/>
      <c r="J130" s="120"/>
      <c r="K130" s="120"/>
      <c r="L130" s="120"/>
      <c r="M130" s="120"/>
      <c r="N130" s="120"/>
      <c r="O130" s="120"/>
      <c r="P130" s="120"/>
      <c r="Q130" s="120"/>
      <c r="R130" s="120"/>
      <c r="S130" s="120"/>
      <c r="Y130" s="170"/>
    </row>
    <row r="131" spans="1:25" s="168" customFormat="1" ht="12.75">
      <c r="A131" s="167"/>
      <c r="B131" s="167"/>
      <c r="C131" s="120"/>
      <c r="D131" s="120"/>
      <c r="E131" s="120"/>
      <c r="F131" s="120"/>
      <c r="G131" s="120"/>
      <c r="H131" s="120"/>
      <c r="I131" s="120"/>
      <c r="J131" s="120"/>
      <c r="K131" s="120"/>
      <c r="L131" s="120"/>
      <c r="M131" s="120"/>
      <c r="N131" s="120"/>
      <c r="O131" s="120"/>
      <c r="P131" s="120"/>
      <c r="Q131" s="120"/>
      <c r="R131" s="120"/>
      <c r="S131" s="120"/>
      <c r="Y131" s="170"/>
    </row>
    <row r="132" spans="1:25" s="168" customFormat="1" ht="12.75">
      <c r="A132" s="167"/>
      <c r="B132" s="167"/>
      <c r="C132" s="120"/>
      <c r="D132" s="120"/>
      <c r="E132" s="120"/>
      <c r="F132" s="120"/>
      <c r="G132" s="120"/>
      <c r="H132" s="120"/>
      <c r="I132" s="120"/>
      <c r="J132" s="120"/>
      <c r="K132" s="120"/>
      <c r="L132" s="120"/>
      <c r="M132" s="120"/>
      <c r="N132" s="120"/>
      <c r="O132" s="120"/>
      <c r="P132" s="120"/>
      <c r="Q132" s="120"/>
      <c r="R132" s="120"/>
      <c r="S132" s="120"/>
      <c r="Y132" s="170"/>
    </row>
    <row r="133" spans="1:25" s="168" customFormat="1" ht="12.75">
      <c r="A133" s="167"/>
      <c r="B133" s="167"/>
      <c r="C133" s="120"/>
      <c r="D133" s="120"/>
      <c r="E133" s="120"/>
      <c r="F133" s="120"/>
      <c r="G133" s="120"/>
      <c r="H133" s="120"/>
      <c r="I133" s="120"/>
      <c r="J133" s="120"/>
      <c r="K133" s="120"/>
      <c r="L133" s="120"/>
      <c r="M133" s="120"/>
      <c r="N133" s="120"/>
      <c r="O133" s="120"/>
      <c r="P133" s="120"/>
      <c r="Q133" s="120"/>
      <c r="R133" s="120"/>
      <c r="S133" s="120"/>
      <c r="Y133" s="170"/>
    </row>
    <row r="134" spans="1:25" s="168" customFormat="1" ht="12.75">
      <c r="A134" s="167"/>
      <c r="B134" s="167"/>
      <c r="C134" s="120"/>
      <c r="D134" s="120"/>
      <c r="E134" s="120"/>
      <c r="F134" s="120"/>
      <c r="G134" s="120"/>
      <c r="H134" s="120"/>
      <c r="I134" s="120"/>
      <c r="J134" s="120"/>
      <c r="K134" s="120"/>
      <c r="L134" s="120"/>
      <c r="M134" s="120"/>
      <c r="N134" s="120"/>
      <c r="O134" s="120"/>
      <c r="P134" s="120"/>
      <c r="Q134" s="120"/>
      <c r="R134" s="120"/>
      <c r="S134" s="120"/>
      <c r="Y134" s="170"/>
    </row>
    <row r="135" spans="1:25" s="168" customFormat="1" ht="12.75">
      <c r="A135" s="167"/>
      <c r="B135" s="167"/>
      <c r="C135" s="120"/>
      <c r="D135" s="120"/>
      <c r="E135" s="120"/>
      <c r="F135" s="120"/>
      <c r="G135" s="120"/>
      <c r="H135" s="120"/>
      <c r="I135" s="120"/>
      <c r="J135" s="120"/>
      <c r="K135" s="120"/>
      <c r="L135" s="120"/>
      <c r="M135" s="120"/>
      <c r="N135" s="120"/>
      <c r="O135" s="120"/>
      <c r="P135" s="120"/>
      <c r="Q135" s="120"/>
      <c r="R135" s="120"/>
      <c r="S135" s="120"/>
      <c r="Y135" s="170"/>
    </row>
    <row r="136" spans="1:25" s="168" customFormat="1" ht="12.75">
      <c r="A136" s="167"/>
      <c r="B136" s="167"/>
      <c r="C136" s="120"/>
      <c r="D136" s="120"/>
      <c r="E136" s="120"/>
      <c r="F136" s="120"/>
      <c r="G136" s="120"/>
      <c r="H136" s="120"/>
      <c r="I136" s="120"/>
      <c r="J136" s="120"/>
      <c r="K136" s="120"/>
      <c r="L136" s="120"/>
      <c r="M136" s="120"/>
      <c r="N136" s="120"/>
      <c r="O136" s="120"/>
      <c r="P136" s="120"/>
      <c r="Q136" s="120"/>
      <c r="R136" s="120"/>
      <c r="S136" s="120"/>
      <c r="Y136" s="170"/>
    </row>
    <row r="137" spans="1:25" s="168" customFormat="1" ht="12.75">
      <c r="A137" s="167"/>
      <c r="B137" s="167"/>
      <c r="C137" s="120"/>
      <c r="D137" s="120"/>
      <c r="E137" s="120"/>
      <c r="F137" s="120"/>
      <c r="G137" s="120"/>
      <c r="H137" s="120"/>
      <c r="I137" s="120"/>
      <c r="J137" s="120"/>
      <c r="K137" s="120"/>
      <c r="L137" s="120"/>
      <c r="M137" s="120"/>
      <c r="N137" s="120"/>
      <c r="O137" s="120"/>
      <c r="P137" s="120"/>
      <c r="Q137" s="120"/>
      <c r="R137" s="120"/>
      <c r="S137" s="120"/>
      <c r="Y137" s="170"/>
    </row>
    <row r="138" spans="1:25" s="168" customFormat="1" ht="12.75">
      <c r="A138" s="167"/>
      <c r="B138" s="167"/>
      <c r="C138" s="120"/>
      <c r="D138" s="120"/>
      <c r="E138" s="120"/>
      <c r="F138" s="120"/>
      <c r="G138" s="120"/>
      <c r="H138" s="120"/>
      <c r="I138" s="120"/>
      <c r="J138" s="120"/>
      <c r="K138" s="120"/>
      <c r="L138" s="120"/>
      <c r="M138" s="120"/>
      <c r="N138" s="120"/>
      <c r="O138" s="120"/>
      <c r="P138" s="120"/>
      <c r="Q138" s="120"/>
      <c r="R138" s="120"/>
      <c r="S138" s="120"/>
      <c r="Y138" s="170"/>
    </row>
    <row r="139" spans="1:25" s="168" customFormat="1" ht="12.75">
      <c r="A139" s="167"/>
      <c r="B139" s="167"/>
      <c r="C139" s="120"/>
      <c r="D139" s="120"/>
      <c r="E139" s="120"/>
      <c r="F139" s="120"/>
      <c r="G139" s="120"/>
      <c r="H139" s="120"/>
      <c r="I139" s="120"/>
      <c r="J139" s="120"/>
      <c r="K139" s="120"/>
      <c r="L139" s="120"/>
      <c r="M139" s="120"/>
      <c r="N139" s="120"/>
      <c r="O139" s="120"/>
      <c r="P139" s="120"/>
      <c r="Q139" s="120"/>
      <c r="R139" s="120"/>
      <c r="S139" s="120"/>
      <c r="Y139" s="170"/>
    </row>
    <row r="140" spans="1:25" s="168" customFormat="1" ht="12.75">
      <c r="A140" s="167"/>
      <c r="B140" s="167"/>
      <c r="C140" s="120"/>
      <c r="D140" s="120"/>
      <c r="E140" s="120"/>
      <c r="F140" s="120"/>
      <c r="G140" s="120"/>
      <c r="H140" s="120"/>
      <c r="I140" s="120"/>
      <c r="J140" s="120"/>
      <c r="K140" s="120"/>
      <c r="L140" s="120"/>
      <c r="M140" s="120"/>
      <c r="N140" s="120"/>
      <c r="O140" s="120"/>
      <c r="P140" s="120"/>
      <c r="Q140" s="120"/>
      <c r="R140" s="120"/>
      <c r="S140" s="120"/>
      <c r="Y140" s="170"/>
    </row>
    <row r="141" spans="1:25" s="168" customFormat="1" ht="12.75">
      <c r="A141" s="167"/>
      <c r="B141" s="167"/>
      <c r="C141" s="120"/>
      <c r="D141" s="120"/>
      <c r="E141" s="120"/>
      <c r="F141" s="120"/>
      <c r="G141" s="120"/>
      <c r="H141" s="120"/>
      <c r="I141" s="120"/>
      <c r="J141" s="120"/>
      <c r="K141" s="120"/>
      <c r="L141" s="120"/>
      <c r="M141" s="120"/>
      <c r="N141" s="120"/>
      <c r="O141" s="120"/>
      <c r="P141" s="120"/>
      <c r="Q141" s="120"/>
      <c r="R141" s="120"/>
      <c r="S141" s="120"/>
      <c r="Y141" s="170"/>
    </row>
    <row r="142" spans="1:25" s="168" customFormat="1" ht="12.75">
      <c r="A142" s="167"/>
      <c r="B142" s="167"/>
      <c r="C142" s="120"/>
      <c r="D142" s="120"/>
      <c r="E142" s="120"/>
      <c r="F142" s="120"/>
      <c r="G142" s="120"/>
      <c r="H142" s="120"/>
      <c r="I142" s="120"/>
      <c r="J142" s="120"/>
      <c r="K142" s="120"/>
      <c r="L142" s="120"/>
      <c r="M142" s="120"/>
      <c r="N142" s="120"/>
      <c r="O142" s="120"/>
      <c r="P142" s="120"/>
      <c r="Q142" s="120"/>
      <c r="R142" s="120"/>
      <c r="S142" s="120"/>
      <c r="Y142" s="170"/>
    </row>
    <row r="143" spans="1:25" s="168" customFormat="1" ht="12.75">
      <c r="A143" s="167"/>
      <c r="B143" s="167"/>
      <c r="C143" s="120"/>
      <c r="D143" s="120"/>
      <c r="E143" s="120"/>
      <c r="F143" s="120"/>
      <c r="G143" s="120"/>
      <c r="H143" s="120"/>
      <c r="I143" s="120"/>
      <c r="J143" s="120"/>
      <c r="K143" s="120"/>
      <c r="L143" s="120"/>
      <c r="M143" s="120"/>
      <c r="N143" s="120"/>
      <c r="O143" s="120"/>
      <c r="P143" s="120"/>
      <c r="Q143" s="120"/>
      <c r="R143" s="120"/>
      <c r="S143" s="120"/>
      <c r="Y143" s="170"/>
    </row>
    <row r="144" spans="1:25" s="168" customFormat="1" ht="12.75">
      <c r="A144" s="167"/>
      <c r="B144" s="167"/>
      <c r="C144" s="120"/>
      <c r="D144" s="120"/>
      <c r="E144" s="120"/>
      <c r="F144" s="120"/>
      <c r="G144" s="120"/>
      <c r="H144" s="120"/>
      <c r="I144" s="120"/>
      <c r="J144" s="120"/>
      <c r="K144" s="120"/>
      <c r="L144" s="120"/>
      <c r="M144" s="120"/>
      <c r="N144" s="120"/>
      <c r="O144" s="120"/>
      <c r="P144" s="120"/>
      <c r="Q144" s="120"/>
      <c r="R144" s="120"/>
      <c r="S144" s="120"/>
      <c r="Y144" s="170"/>
    </row>
    <row r="145" spans="1:25" s="168" customFormat="1" ht="12.75">
      <c r="A145" s="167"/>
      <c r="B145" s="167"/>
      <c r="C145" s="120"/>
      <c r="D145" s="120"/>
      <c r="E145" s="120"/>
      <c r="F145" s="120"/>
      <c r="G145" s="120"/>
      <c r="H145" s="120"/>
      <c r="I145" s="120"/>
      <c r="J145" s="120"/>
      <c r="K145" s="120"/>
      <c r="L145" s="120"/>
      <c r="M145" s="120"/>
      <c r="N145" s="120"/>
      <c r="O145" s="120"/>
      <c r="P145" s="120"/>
      <c r="Q145" s="120"/>
      <c r="R145" s="120"/>
      <c r="S145" s="120"/>
      <c r="Y145" s="170"/>
    </row>
    <row r="146" spans="1:25" s="168" customFormat="1" ht="12.75">
      <c r="A146" s="167"/>
      <c r="B146" s="167"/>
      <c r="C146" s="120"/>
      <c r="D146" s="120"/>
      <c r="E146" s="120"/>
      <c r="F146" s="120"/>
      <c r="G146" s="120"/>
      <c r="H146" s="120"/>
      <c r="I146" s="120"/>
      <c r="J146" s="120"/>
      <c r="K146" s="120"/>
      <c r="L146" s="120"/>
      <c r="M146" s="120"/>
      <c r="N146" s="120"/>
      <c r="O146" s="120"/>
      <c r="P146" s="120"/>
      <c r="Q146" s="120"/>
      <c r="R146" s="120"/>
      <c r="S146" s="120"/>
      <c r="Y146" s="170"/>
    </row>
    <row r="147" spans="1:25" s="168" customFormat="1" ht="12.75">
      <c r="A147" s="167"/>
      <c r="B147" s="167"/>
      <c r="C147" s="120"/>
      <c r="D147" s="120"/>
      <c r="E147" s="120"/>
      <c r="F147" s="120"/>
      <c r="G147" s="120"/>
      <c r="H147" s="120"/>
      <c r="I147" s="120"/>
      <c r="J147" s="120"/>
      <c r="K147" s="120"/>
      <c r="L147" s="120"/>
      <c r="M147" s="120"/>
      <c r="N147" s="120"/>
      <c r="O147" s="120"/>
      <c r="P147" s="120"/>
      <c r="Q147" s="120"/>
      <c r="R147" s="120"/>
      <c r="S147" s="120"/>
      <c r="Y147" s="170"/>
    </row>
    <row r="148" spans="1:25" s="168" customFormat="1" ht="12.75">
      <c r="A148" s="167"/>
      <c r="B148" s="167"/>
      <c r="C148" s="120"/>
      <c r="D148" s="120"/>
      <c r="E148" s="120"/>
      <c r="F148" s="120"/>
      <c r="G148" s="120"/>
      <c r="H148" s="120"/>
      <c r="I148" s="120"/>
      <c r="J148" s="120"/>
      <c r="K148" s="120"/>
      <c r="L148" s="120"/>
      <c r="M148" s="120"/>
      <c r="N148" s="120"/>
      <c r="O148" s="120"/>
      <c r="P148" s="120"/>
      <c r="Q148" s="120"/>
      <c r="R148" s="120"/>
      <c r="S148" s="120"/>
      <c r="Y148" s="170"/>
    </row>
    <row r="149" spans="1:25" s="168" customFormat="1" ht="12.75">
      <c r="A149" s="167"/>
      <c r="B149" s="167"/>
      <c r="C149" s="120"/>
      <c r="D149" s="120"/>
      <c r="E149" s="120"/>
      <c r="F149" s="120"/>
      <c r="G149" s="120"/>
      <c r="H149" s="120"/>
      <c r="I149" s="120"/>
      <c r="J149" s="120"/>
      <c r="K149" s="120"/>
      <c r="L149" s="120"/>
      <c r="M149" s="120"/>
      <c r="N149" s="120"/>
      <c r="O149" s="120"/>
      <c r="P149" s="120"/>
      <c r="Q149" s="120"/>
      <c r="R149" s="120"/>
      <c r="S149" s="120"/>
      <c r="Y149" s="170"/>
    </row>
    <row r="150" spans="1:25" s="168" customFormat="1" ht="12.75">
      <c r="A150" s="167"/>
      <c r="B150" s="167"/>
      <c r="C150" s="120"/>
      <c r="D150" s="120"/>
      <c r="E150" s="120"/>
      <c r="F150" s="120"/>
      <c r="G150" s="120"/>
      <c r="H150" s="120"/>
      <c r="I150" s="120"/>
      <c r="J150" s="120"/>
      <c r="K150" s="120"/>
      <c r="L150" s="120"/>
      <c r="M150" s="120"/>
      <c r="N150" s="120"/>
      <c r="O150" s="120"/>
      <c r="P150" s="120"/>
      <c r="Q150" s="120"/>
      <c r="R150" s="120"/>
      <c r="S150" s="120"/>
      <c r="Y150" s="170"/>
    </row>
    <row r="151" spans="1:25" s="168" customFormat="1" ht="12.75">
      <c r="A151" s="167"/>
      <c r="B151" s="167"/>
      <c r="C151" s="120"/>
      <c r="D151" s="120"/>
      <c r="E151" s="120"/>
      <c r="F151" s="120"/>
      <c r="G151" s="120"/>
      <c r="H151" s="120"/>
      <c r="I151" s="120"/>
      <c r="J151" s="120"/>
      <c r="K151" s="120"/>
      <c r="L151" s="120"/>
      <c r="M151" s="120"/>
      <c r="N151" s="120"/>
      <c r="O151" s="120"/>
      <c r="P151" s="120"/>
      <c r="Q151" s="120"/>
      <c r="R151" s="120"/>
      <c r="S151" s="120"/>
      <c r="Y151" s="170"/>
    </row>
    <row r="152" spans="1:25" s="168" customFormat="1" ht="12.75">
      <c r="A152" s="167"/>
      <c r="B152" s="167"/>
      <c r="C152" s="120"/>
      <c r="D152" s="120"/>
      <c r="E152" s="120"/>
      <c r="F152" s="120"/>
      <c r="G152" s="120"/>
      <c r="H152" s="120"/>
      <c r="I152" s="120"/>
      <c r="J152" s="120"/>
      <c r="K152" s="120"/>
      <c r="L152" s="120"/>
      <c r="M152" s="120"/>
      <c r="N152" s="120"/>
      <c r="O152" s="120"/>
      <c r="P152" s="120"/>
      <c r="Q152" s="120"/>
      <c r="R152" s="120"/>
      <c r="S152" s="120"/>
      <c r="Y152" s="170"/>
    </row>
    <row r="153" spans="1:25" s="168" customFormat="1" ht="12.75">
      <c r="A153" s="167"/>
      <c r="B153" s="167"/>
      <c r="C153" s="120"/>
      <c r="D153" s="120"/>
      <c r="E153" s="120"/>
      <c r="F153" s="120"/>
      <c r="G153" s="120"/>
      <c r="H153" s="120"/>
      <c r="I153" s="120"/>
      <c r="J153" s="120"/>
      <c r="K153" s="120"/>
      <c r="L153" s="120"/>
      <c r="M153" s="120"/>
      <c r="N153" s="120"/>
      <c r="O153" s="120"/>
      <c r="P153" s="120"/>
      <c r="Q153" s="120"/>
      <c r="R153" s="120"/>
      <c r="S153" s="120"/>
      <c r="Y153" s="170"/>
    </row>
    <row r="154" spans="1:25" s="168" customFormat="1" ht="12.75">
      <c r="A154" s="167"/>
      <c r="B154" s="167"/>
      <c r="C154" s="120"/>
      <c r="D154" s="120"/>
      <c r="E154" s="120"/>
      <c r="F154" s="120"/>
      <c r="G154" s="120"/>
      <c r="H154" s="120"/>
      <c r="I154" s="120"/>
      <c r="J154" s="120"/>
      <c r="K154" s="120"/>
      <c r="L154" s="120"/>
      <c r="M154" s="120"/>
      <c r="N154" s="120"/>
      <c r="O154" s="120"/>
      <c r="P154" s="120"/>
      <c r="Q154" s="120"/>
      <c r="R154" s="120"/>
      <c r="S154" s="120"/>
      <c r="Y154" s="170"/>
    </row>
    <row r="155" spans="1:25" s="168" customFormat="1" ht="12.75">
      <c r="A155" s="167"/>
      <c r="B155" s="167"/>
      <c r="C155" s="120"/>
      <c r="D155" s="120"/>
      <c r="E155" s="120"/>
      <c r="F155" s="120"/>
      <c r="G155" s="120"/>
      <c r="H155" s="120"/>
      <c r="I155" s="120"/>
      <c r="J155" s="120"/>
      <c r="K155" s="120"/>
      <c r="L155" s="120"/>
      <c r="M155" s="120"/>
      <c r="N155" s="120"/>
      <c r="O155" s="120"/>
      <c r="P155" s="120"/>
      <c r="Q155" s="120"/>
      <c r="R155" s="120"/>
      <c r="S155" s="120"/>
      <c r="Y155" s="170"/>
    </row>
    <row r="156" spans="1:25" s="168" customFormat="1" ht="12.75">
      <c r="A156" s="167"/>
      <c r="B156" s="167"/>
      <c r="C156" s="120"/>
      <c r="D156" s="120"/>
      <c r="E156" s="120"/>
      <c r="F156" s="120"/>
      <c r="G156" s="120"/>
      <c r="H156" s="120"/>
      <c r="I156" s="120"/>
      <c r="J156" s="120"/>
      <c r="K156" s="120"/>
      <c r="L156" s="120"/>
      <c r="M156" s="120"/>
      <c r="N156" s="120"/>
      <c r="O156" s="120"/>
      <c r="P156" s="120"/>
      <c r="Q156" s="120"/>
      <c r="R156" s="120"/>
      <c r="S156" s="120"/>
      <c r="Y156" s="170"/>
    </row>
    <row r="157" spans="1:25" s="168" customFormat="1" ht="12.75">
      <c r="A157" s="167"/>
      <c r="B157" s="167"/>
      <c r="C157" s="120"/>
      <c r="D157" s="120"/>
      <c r="E157" s="120"/>
      <c r="F157" s="120"/>
      <c r="G157" s="120"/>
      <c r="H157" s="120"/>
      <c r="I157" s="120"/>
      <c r="J157" s="120"/>
      <c r="K157" s="120"/>
      <c r="L157" s="120"/>
      <c r="M157" s="120"/>
      <c r="N157" s="120"/>
      <c r="O157" s="120"/>
      <c r="P157" s="120"/>
      <c r="Q157" s="120"/>
      <c r="R157" s="120"/>
      <c r="S157" s="120"/>
      <c r="Y157" s="170"/>
    </row>
    <row r="158" spans="1:25" s="168" customFormat="1" ht="12.75">
      <c r="A158" s="167"/>
      <c r="B158" s="167"/>
      <c r="C158" s="120"/>
      <c r="D158" s="120"/>
      <c r="E158" s="120"/>
      <c r="F158" s="120"/>
      <c r="G158" s="120"/>
      <c r="H158" s="120"/>
      <c r="I158" s="120"/>
      <c r="J158" s="120"/>
      <c r="K158" s="120"/>
      <c r="L158" s="120"/>
      <c r="M158" s="120"/>
      <c r="N158" s="120"/>
      <c r="O158" s="120"/>
      <c r="P158" s="120"/>
      <c r="Q158" s="120"/>
      <c r="R158" s="120"/>
      <c r="S158" s="120"/>
      <c r="Y158" s="170"/>
    </row>
    <row r="159" spans="1:25" s="168" customFormat="1" ht="12.75">
      <c r="A159" s="167"/>
      <c r="B159" s="167"/>
      <c r="C159" s="120"/>
      <c r="D159" s="120"/>
      <c r="E159" s="120"/>
      <c r="F159" s="120"/>
      <c r="G159" s="120"/>
      <c r="H159" s="120"/>
      <c r="I159" s="120"/>
      <c r="J159" s="120"/>
      <c r="K159" s="120"/>
      <c r="L159" s="120"/>
      <c r="M159" s="120"/>
      <c r="N159" s="120"/>
      <c r="O159" s="120"/>
      <c r="P159" s="120"/>
      <c r="Q159" s="120"/>
      <c r="R159" s="120"/>
      <c r="S159" s="120"/>
      <c r="Y159" s="170"/>
    </row>
    <row r="160" spans="1:25" s="168" customFormat="1" ht="12.75">
      <c r="A160" s="167"/>
      <c r="B160" s="167"/>
      <c r="C160" s="120"/>
      <c r="D160" s="120"/>
      <c r="E160" s="120"/>
      <c r="F160" s="120"/>
      <c r="G160" s="120"/>
      <c r="H160" s="120"/>
      <c r="I160" s="120"/>
      <c r="J160" s="120"/>
      <c r="K160" s="120"/>
      <c r="L160" s="120"/>
      <c r="M160" s="120"/>
      <c r="N160" s="120"/>
      <c r="O160" s="120"/>
      <c r="P160" s="120"/>
      <c r="Q160" s="120"/>
      <c r="R160" s="120"/>
      <c r="S160" s="120"/>
      <c r="Y160" s="170"/>
    </row>
    <row r="161" spans="1:25" s="168" customFormat="1" ht="12.75">
      <c r="A161" s="167"/>
      <c r="B161" s="167"/>
      <c r="C161" s="120"/>
      <c r="D161" s="120"/>
      <c r="E161" s="120"/>
      <c r="F161" s="120"/>
      <c r="G161" s="120"/>
      <c r="H161" s="120"/>
      <c r="I161" s="120"/>
      <c r="J161" s="120"/>
      <c r="K161" s="120"/>
      <c r="L161" s="120"/>
      <c r="M161" s="120"/>
      <c r="N161" s="120"/>
      <c r="O161" s="120"/>
      <c r="P161" s="120"/>
      <c r="Q161" s="120"/>
      <c r="R161" s="120"/>
      <c r="S161" s="120"/>
      <c r="Y161" s="170"/>
    </row>
    <row r="162" spans="1:25" s="168" customFormat="1" ht="12.75">
      <c r="A162" s="167"/>
      <c r="B162" s="167"/>
      <c r="C162" s="120"/>
      <c r="D162" s="120"/>
      <c r="E162" s="120"/>
      <c r="F162" s="120"/>
      <c r="G162" s="120"/>
      <c r="H162" s="120"/>
      <c r="I162" s="120"/>
      <c r="J162" s="120"/>
      <c r="K162" s="120"/>
      <c r="L162" s="120"/>
      <c r="M162" s="120"/>
      <c r="N162" s="120"/>
      <c r="O162" s="120"/>
      <c r="P162" s="120"/>
      <c r="Q162" s="120"/>
      <c r="R162" s="120"/>
      <c r="S162" s="120"/>
      <c r="Y162" s="170"/>
    </row>
    <row r="163" spans="1:25" s="168" customFormat="1" ht="12.75">
      <c r="A163" s="167"/>
      <c r="B163" s="167"/>
      <c r="C163" s="120"/>
      <c r="D163" s="120"/>
      <c r="E163" s="120"/>
      <c r="F163" s="120"/>
      <c r="G163" s="120"/>
      <c r="H163" s="120"/>
      <c r="I163" s="120"/>
      <c r="J163" s="120"/>
      <c r="K163" s="120"/>
      <c r="L163" s="120"/>
      <c r="M163" s="120"/>
      <c r="N163" s="120"/>
      <c r="O163" s="120"/>
      <c r="P163" s="120"/>
      <c r="Q163" s="120"/>
      <c r="R163" s="120"/>
      <c r="S163" s="120"/>
      <c r="Y163" s="170"/>
    </row>
    <row r="164" spans="1:25" s="168" customFormat="1" ht="12.75">
      <c r="A164" s="167"/>
      <c r="B164" s="167"/>
      <c r="C164" s="120"/>
      <c r="D164" s="120"/>
      <c r="E164" s="120"/>
      <c r="F164" s="120"/>
      <c r="G164" s="120"/>
      <c r="H164" s="120"/>
      <c r="I164" s="120"/>
      <c r="J164" s="120"/>
      <c r="K164" s="120"/>
      <c r="L164" s="120"/>
      <c r="M164" s="120"/>
      <c r="N164" s="120"/>
      <c r="O164" s="120"/>
      <c r="P164" s="120"/>
      <c r="Q164" s="120"/>
      <c r="R164" s="120"/>
      <c r="S164" s="120"/>
      <c r="Y164" s="170"/>
    </row>
    <row r="165" spans="1:25" s="168" customFormat="1" ht="12.75">
      <c r="A165" s="167"/>
      <c r="B165" s="167"/>
      <c r="C165" s="120"/>
      <c r="D165" s="120"/>
      <c r="E165" s="120"/>
      <c r="F165" s="120"/>
      <c r="G165" s="120"/>
      <c r="H165" s="120"/>
      <c r="I165" s="120"/>
      <c r="J165" s="120"/>
      <c r="K165" s="120"/>
      <c r="L165" s="120"/>
      <c r="M165" s="120"/>
      <c r="N165" s="120"/>
      <c r="O165" s="120"/>
      <c r="P165" s="120"/>
      <c r="Q165" s="120"/>
      <c r="R165" s="120"/>
      <c r="S165" s="120"/>
      <c r="Y165" s="170"/>
    </row>
    <row r="166" spans="1:25" s="168" customFormat="1" ht="12.75">
      <c r="A166" s="167"/>
      <c r="B166" s="167"/>
      <c r="C166" s="120"/>
      <c r="D166" s="120"/>
      <c r="E166" s="120"/>
      <c r="F166" s="120"/>
      <c r="G166" s="120"/>
      <c r="H166" s="120"/>
      <c r="I166" s="120"/>
      <c r="J166" s="120"/>
      <c r="K166" s="120"/>
      <c r="L166" s="120"/>
      <c r="M166" s="120"/>
      <c r="N166" s="120"/>
      <c r="O166" s="120"/>
      <c r="P166" s="120"/>
      <c r="Q166" s="120"/>
      <c r="R166" s="120"/>
      <c r="S166" s="120"/>
      <c r="Y166" s="170"/>
    </row>
    <row r="167" spans="1:25" s="168" customFormat="1" ht="12.75">
      <c r="A167" s="167"/>
      <c r="B167" s="167"/>
      <c r="C167" s="120"/>
      <c r="D167" s="120"/>
      <c r="E167" s="120"/>
      <c r="F167" s="120"/>
      <c r="G167" s="120"/>
      <c r="H167" s="120"/>
      <c r="I167" s="120"/>
      <c r="J167" s="120"/>
      <c r="K167" s="120"/>
      <c r="L167" s="120"/>
      <c r="M167" s="120"/>
      <c r="N167" s="120"/>
      <c r="O167" s="120"/>
      <c r="P167" s="120"/>
      <c r="Q167" s="120"/>
      <c r="R167" s="120"/>
      <c r="S167" s="120"/>
      <c r="Y167" s="170"/>
    </row>
    <row r="168" spans="1:25" s="168" customFormat="1" ht="12.75">
      <c r="A168" s="167"/>
      <c r="B168" s="167"/>
      <c r="C168" s="120"/>
      <c r="D168" s="120"/>
      <c r="E168" s="120"/>
      <c r="F168" s="120"/>
      <c r="G168" s="120"/>
      <c r="H168" s="120"/>
      <c r="I168" s="120"/>
      <c r="J168" s="120"/>
      <c r="K168" s="120"/>
      <c r="L168" s="120"/>
      <c r="M168" s="120"/>
      <c r="N168" s="120"/>
      <c r="O168" s="120"/>
      <c r="P168" s="120"/>
      <c r="Q168" s="120"/>
      <c r="R168" s="120"/>
      <c r="S168" s="120"/>
      <c r="Y168" s="170"/>
    </row>
    <row r="169" spans="1:25" s="172" customFormat="1" ht="12.75">
      <c r="A169" s="171"/>
      <c r="B169" s="171"/>
      <c r="C169" s="97"/>
      <c r="D169" s="97"/>
      <c r="E169" s="97"/>
      <c r="F169" s="97"/>
      <c r="G169" s="97"/>
      <c r="H169" s="97"/>
      <c r="I169" s="97"/>
      <c r="J169" s="97"/>
      <c r="K169" s="97"/>
      <c r="L169" s="97"/>
      <c r="M169" s="97"/>
      <c r="N169" s="97"/>
      <c r="O169" s="97"/>
      <c r="P169" s="97"/>
      <c r="Q169" s="97"/>
      <c r="R169" s="97"/>
      <c r="S169" s="97"/>
      <c r="Y169" s="173"/>
    </row>
    <row r="170" spans="1:25" s="172" customFormat="1" ht="12.75">
      <c r="A170" s="171"/>
      <c r="B170" s="171"/>
      <c r="C170" s="97"/>
      <c r="D170" s="97"/>
      <c r="E170" s="97"/>
      <c r="F170" s="97"/>
      <c r="G170" s="97"/>
      <c r="H170" s="97"/>
      <c r="I170" s="97"/>
      <c r="J170" s="97"/>
      <c r="K170" s="97"/>
      <c r="L170" s="97"/>
      <c r="M170" s="97"/>
      <c r="N170" s="97"/>
      <c r="O170" s="97"/>
      <c r="P170" s="97"/>
      <c r="Q170" s="97"/>
      <c r="R170" s="97"/>
      <c r="S170" s="97"/>
      <c r="Y170" s="173"/>
    </row>
    <row r="171" spans="1:25" s="177" customFormat="1" ht="12.75">
      <c r="A171" s="174"/>
      <c r="B171" s="174"/>
      <c r="C171" s="175"/>
      <c r="D171" s="174"/>
      <c r="E171" s="174"/>
      <c r="F171" s="174"/>
      <c r="G171" s="174"/>
      <c r="H171" s="174"/>
      <c r="I171" s="174"/>
      <c r="J171" s="174"/>
      <c r="K171" s="174"/>
      <c r="L171" s="174"/>
      <c r="M171" s="176"/>
      <c r="N171" s="176"/>
      <c r="O171" s="176"/>
      <c r="P171" s="176"/>
      <c r="Q171" s="174"/>
      <c r="R171" s="174"/>
      <c r="S171" s="174"/>
      <c r="Y171" s="178"/>
    </row>
    <row r="172" spans="1:25" s="172" customFormat="1" ht="12.75">
      <c r="A172" s="97"/>
      <c r="B172" s="97"/>
      <c r="C172" s="97"/>
      <c r="D172" s="97"/>
      <c r="E172" s="97"/>
      <c r="F172" s="97"/>
      <c r="G172" s="97"/>
      <c r="H172" s="97"/>
      <c r="I172" s="97"/>
      <c r="J172" s="97"/>
      <c r="K172" s="97"/>
      <c r="L172" s="97"/>
      <c r="M172" s="97"/>
      <c r="N172" s="97"/>
      <c r="O172" s="97"/>
      <c r="P172" s="97"/>
      <c r="Q172" s="97"/>
      <c r="R172" s="97"/>
      <c r="S172" s="97"/>
      <c r="Y172" s="173"/>
    </row>
    <row r="173" spans="1:25" s="172" customFormat="1" ht="12.75">
      <c r="A173" s="97"/>
      <c r="B173" s="97"/>
      <c r="C173" s="97"/>
      <c r="D173" s="97"/>
      <c r="E173" s="97"/>
      <c r="F173" s="97"/>
      <c r="G173" s="97"/>
      <c r="H173" s="97"/>
      <c r="I173" s="97"/>
      <c r="J173" s="97"/>
      <c r="K173" s="97"/>
      <c r="L173" s="97"/>
      <c r="M173" s="97"/>
      <c r="N173" s="97"/>
      <c r="O173" s="97"/>
      <c r="P173" s="97"/>
      <c r="Q173" s="97"/>
      <c r="R173" s="97"/>
      <c r="S173" s="97"/>
      <c r="Y173" s="173"/>
    </row>
    <row r="174" spans="1:25" s="172" customFormat="1" ht="12.75">
      <c r="A174" s="97"/>
      <c r="B174" s="97"/>
      <c r="C174" s="97"/>
      <c r="D174" s="97"/>
      <c r="E174" s="97"/>
      <c r="F174" s="97"/>
      <c r="G174" s="97"/>
      <c r="H174" s="97"/>
      <c r="I174" s="97"/>
      <c r="J174" s="97"/>
      <c r="K174" s="97"/>
      <c r="L174" s="97"/>
      <c r="M174" s="97"/>
      <c r="N174" s="97"/>
      <c r="O174" s="97"/>
      <c r="P174" s="97"/>
      <c r="Q174" s="97"/>
      <c r="R174" s="97"/>
      <c r="S174" s="97"/>
      <c r="Y174" s="173"/>
    </row>
    <row r="175" spans="1:25" s="172" customFormat="1" ht="12.75">
      <c r="A175" s="97"/>
      <c r="B175" s="97"/>
      <c r="C175" s="97"/>
      <c r="D175" s="97"/>
      <c r="E175" s="97"/>
      <c r="F175" s="97"/>
      <c r="G175" s="97"/>
      <c r="H175" s="97"/>
      <c r="I175" s="97"/>
      <c r="J175" s="97"/>
      <c r="K175" s="97"/>
      <c r="L175" s="97"/>
      <c r="M175" s="97"/>
      <c r="N175" s="97"/>
      <c r="O175" s="97"/>
      <c r="P175" s="97"/>
      <c r="Q175" s="97"/>
      <c r="R175" s="97"/>
      <c r="S175" s="97"/>
      <c r="Y175" s="173"/>
    </row>
    <row r="176" spans="1:25" s="172" customFormat="1" ht="12.75">
      <c r="A176" s="97"/>
      <c r="B176" s="97"/>
      <c r="C176" s="97"/>
      <c r="D176" s="97"/>
      <c r="E176" s="97"/>
      <c r="F176" s="97"/>
      <c r="G176" s="97"/>
      <c r="H176" s="97"/>
      <c r="I176" s="97"/>
      <c r="J176" s="97"/>
      <c r="K176" s="97"/>
      <c r="L176" s="97"/>
      <c r="M176" s="97"/>
      <c r="N176" s="97"/>
      <c r="O176" s="97"/>
      <c r="P176" s="97"/>
      <c r="Q176" s="97"/>
      <c r="R176" s="97"/>
      <c r="S176" s="97"/>
      <c r="Y176" s="173"/>
    </row>
    <row r="177" spans="1:25" s="172" customFormat="1" ht="12.75">
      <c r="A177" s="97"/>
      <c r="B177" s="97"/>
      <c r="C177" s="97"/>
      <c r="D177" s="97"/>
      <c r="E177" s="97"/>
      <c r="F177" s="97"/>
      <c r="G177" s="97"/>
      <c r="H177" s="97"/>
      <c r="I177" s="97"/>
      <c r="J177" s="97"/>
      <c r="K177" s="97"/>
      <c r="L177" s="97"/>
      <c r="M177" s="97"/>
      <c r="N177" s="97"/>
      <c r="O177" s="97"/>
      <c r="P177" s="97"/>
      <c r="Q177" s="97"/>
      <c r="R177" s="97"/>
      <c r="S177" s="97"/>
      <c r="Y177" s="173"/>
    </row>
    <row r="178" spans="1:25" s="172" customFormat="1" ht="12.75">
      <c r="A178" s="97"/>
      <c r="B178" s="97"/>
      <c r="C178" s="97"/>
      <c r="D178" s="97"/>
      <c r="E178" s="97"/>
      <c r="F178" s="97"/>
      <c r="G178" s="97"/>
      <c r="H178" s="97"/>
      <c r="I178" s="97"/>
      <c r="J178" s="97"/>
      <c r="K178" s="97"/>
      <c r="L178" s="97"/>
      <c r="M178" s="97"/>
      <c r="N178" s="97"/>
      <c r="O178" s="97"/>
      <c r="P178" s="97"/>
      <c r="Q178" s="97"/>
      <c r="R178" s="97"/>
      <c r="S178" s="97"/>
      <c r="Y178" s="173"/>
    </row>
    <row r="179" spans="1:25" s="172" customFormat="1" ht="12.75">
      <c r="A179" s="97"/>
      <c r="B179" s="97"/>
      <c r="C179" s="97"/>
      <c r="D179" s="97"/>
      <c r="E179" s="97"/>
      <c r="F179" s="97"/>
      <c r="G179" s="97"/>
      <c r="H179" s="97"/>
      <c r="I179" s="97"/>
      <c r="J179" s="97"/>
      <c r="K179" s="97"/>
      <c r="L179" s="97"/>
      <c r="M179" s="97"/>
      <c r="N179" s="97"/>
      <c r="O179" s="97"/>
      <c r="P179" s="97"/>
      <c r="Q179" s="97"/>
      <c r="R179" s="97"/>
      <c r="S179" s="97"/>
      <c r="Y179" s="173"/>
    </row>
    <row r="180" spans="1:25" s="172" customFormat="1" ht="12.75">
      <c r="A180" s="97"/>
      <c r="B180" s="97"/>
      <c r="C180" s="97"/>
      <c r="D180" s="97"/>
      <c r="E180" s="97"/>
      <c r="F180" s="97"/>
      <c r="G180" s="97"/>
      <c r="H180" s="97"/>
      <c r="I180" s="97"/>
      <c r="J180" s="97"/>
      <c r="K180" s="97"/>
      <c r="L180" s="97"/>
      <c r="M180" s="97"/>
      <c r="N180" s="97"/>
      <c r="O180" s="97"/>
      <c r="P180" s="97"/>
      <c r="Q180" s="97"/>
      <c r="R180" s="97"/>
      <c r="S180" s="97"/>
      <c r="Y180" s="173"/>
    </row>
    <row r="181" spans="1:25" s="172" customFormat="1" ht="12.75">
      <c r="A181" s="97"/>
      <c r="B181" s="97"/>
      <c r="C181" s="97"/>
      <c r="D181" s="97"/>
      <c r="E181" s="97"/>
      <c r="F181" s="97"/>
      <c r="G181" s="97"/>
      <c r="H181" s="97"/>
      <c r="I181" s="97"/>
      <c r="J181" s="97"/>
      <c r="K181" s="97"/>
      <c r="L181" s="97"/>
      <c r="M181" s="97"/>
      <c r="N181" s="97"/>
      <c r="O181" s="97"/>
      <c r="P181" s="97"/>
      <c r="Q181" s="97"/>
      <c r="R181" s="97"/>
      <c r="S181" s="97"/>
      <c r="Y181" s="173"/>
    </row>
    <row r="182" spans="1:25" s="172" customFormat="1" ht="12.75">
      <c r="A182" s="97"/>
      <c r="B182" s="97"/>
      <c r="C182" s="97"/>
      <c r="D182" s="97"/>
      <c r="E182" s="97"/>
      <c r="F182" s="97"/>
      <c r="G182" s="97"/>
      <c r="H182" s="97"/>
      <c r="I182" s="97"/>
      <c r="J182" s="97"/>
      <c r="K182" s="97"/>
      <c r="L182" s="97"/>
      <c r="M182" s="97"/>
      <c r="N182" s="97"/>
      <c r="O182" s="97"/>
      <c r="P182" s="97"/>
      <c r="Q182" s="97"/>
      <c r="R182" s="97"/>
      <c r="S182" s="97"/>
      <c r="Y182" s="173"/>
    </row>
    <row r="183" spans="1:25" s="172" customFormat="1" ht="12.75">
      <c r="A183" s="97"/>
      <c r="B183" s="97"/>
      <c r="C183" s="97"/>
      <c r="D183" s="97"/>
      <c r="E183" s="97"/>
      <c r="F183" s="97"/>
      <c r="G183" s="97"/>
      <c r="H183" s="97"/>
      <c r="I183" s="97"/>
      <c r="J183" s="97"/>
      <c r="K183" s="97"/>
      <c r="L183" s="97"/>
      <c r="M183" s="97"/>
      <c r="N183" s="97"/>
      <c r="O183" s="97"/>
      <c r="P183" s="97"/>
      <c r="Q183" s="97"/>
      <c r="R183" s="97"/>
      <c r="S183" s="97"/>
      <c r="Y183" s="173"/>
    </row>
    <row r="184" spans="1:25" s="172" customFormat="1" ht="12.75">
      <c r="A184" s="97"/>
      <c r="B184" s="97"/>
      <c r="C184" s="97"/>
      <c r="D184" s="97"/>
      <c r="E184" s="97"/>
      <c r="F184" s="97"/>
      <c r="G184" s="97"/>
      <c r="H184" s="97"/>
      <c r="I184" s="97"/>
      <c r="J184" s="97"/>
      <c r="K184" s="97"/>
      <c r="L184" s="97"/>
      <c r="M184" s="97"/>
      <c r="N184" s="97"/>
      <c r="O184" s="97"/>
      <c r="P184" s="97"/>
      <c r="Q184" s="97"/>
      <c r="R184" s="97"/>
      <c r="S184" s="97"/>
      <c r="Y184" s="173"/>
    </row>
    <row r="185" spans="1:25" s="172" customFormat="1" ht="12.75">
      <c r="A185" s="97"/>
      <c r="B185" s="97"/>
      <c r="C185" s="97"/>
      <c r="D185" s="97"/>
      <c r="E185" s="97"/>
      <c r="F185" s="97"/>
      <c r="G185" s="97"/>
      <c r="H185" s="97"/>
      <c r="I185" s="97"/>
      <c r="J185" s="97"/>
      <c r="K185" s="97"/>
      <c r="L185" s="97"/>
      <c r="M185" s="97"/>
      <c r="N185" s="97"/>
      <c r="O185" s="97"/>
      <c r="P185" s="97"/>
      <c r="Q185" s="97"/>
      <c r="R185" s="97"/>
      <c r="S185" s="97"/>
      <c r="Y185" s="173"/>
    </row>
    <row r="186" spans="1:25" s="172" customFormat="1" ht="12.75">
      <c r="A186" s="97"/>
      <c r="B186" s="97"/>
      <c r="C186" s="97"/>
      <c r="D186" s="97"/>
      <c r="E186" s="97"/>
      <c r="F186" s="97"/>
      <c r="G186" s="97"/>
      <c r="H186" s="97"/>
      <c r="I186" s="97"/>
      <c r="J186" s="97"/>
      <c r="K186" s="97"/>
      <c r="L186" s="97"/>
      <c r="M186" s="97"/>
      <c r="N186" s="97"/>
      <c r="O186" s="97"/>
      <c r="P186" s="97"/>
      <c r="Q186" s="97"/>
      <c r="R186" s="97"/>
      <c r="S186" s="97"/>
      <c r="Y186" s="173"/>
    </row>
    <row r="187" spans="1:25" s="172" customFormat="1" ht="12.75">
      <c r="A187" s="97"/>
      <c r="B187" s="97"/>
      <c r="C187" s="97"/>
      <c r="D187" s="97"/>
      <c r="E187" s="97"/>
      <c r="F187" s="97"/>
      <c r="G187" s="97"/>
      <c r="H187" s="97"/>
      <c r="I187" s="97"/>
      <c r="J187" s="97"/>
      <c r="K187" s="97"/>
      <c r="L187" s="97"/>
      <c r="M187" s="97"/>
      <c r="N187" s="97"/>
      <c r="O187" s="97"/>
      <c r="P187" s="97"/>
      <c r="Q187" s="97"/>
      <c r="R187" s="97"/>
      <c r="S187" s="97"/>
      <c r="Y187" s="173"/>
    </row>
    <row r="188" spans="1:25" s="172" customFormat="1" ht="12.75">
      <c r="A188" s="97"/>
      <c r="B188" s="97"/>
      <c r="C188" s="97"/>
      <c r="D188" s="97"/>
      <c r="E188" s="97"/>
      <c r="F188" s="97"/>
      <c r="G188" s="97"/>
      <c r="H188" s="97"/>
      <c r="I188" s="97"/>
      <c r="J188" s="97"/>
      <c r="K188" s="97"/>
      <c r="L188" s="97"/>
      <c r="M188" s="97"/>
      <c r="N188" s="97"/>
      <c r="O188" s="97"/>
      <c r="P188" s="97"/>
      <c r="Q188" s="97"/>
      <c r="R188" s="97"/>
      <c r="S188" s="97"/>
      <c r="Y188" s="173"/>
    </row>
    <row r="189" spans="1:25" s="172" customFormat="1" ht="12.75">
      <c r="A189" s="97"/>
      <c r="B189" s="97"/>
      <c r="C189" s="97"/>
      <c r="D189" s="97"/>
      <c r="E189" s="97"/>
      <c r="F189" s="97"/>
      <c r="G189" s="97"/>
      <c r="H189" s="97"/>
      <c r="I189" s="97"/>
      <c r="J189" s="97"/>
      <c r="K189" s="97"/>
      <c r="L189" s="97"/>
      <c r="M189" s="97"/>
      <c r="N189" s="97"/>
      <c r="O189" s="97"/>
      <c r="P189" s="97"/>
      <c r="Q189" s="97"/>
      <c r="R189" s="97"/>
      <c r="S189" s="97"/>
      <c r="Y189" s="173"/>
    </row>
    <row r="190" spans="1:25" s="172" customFormat="1" ht="12.75">
      <c r="A190" s="97"/>
      <c r="B190" s="97"/>
      <c r="C190" s="97"/>
      <c r="D190" s="97"/>
      <c r="E190" s="97"/>
      <c r="F190" s="97"/>
      <c r="G190" s="97"/>
      <c r="H190" s="97"/>
      <c r="I190" s="97"/>
      <c r="J190" s="97"/>
      <c r="K190" s="97"/>
      <c r="L190" s="97"/>
      <c r="M190" s="97"/>
      <c r="N190" s="97"/>
      <c r="O190" s="97"/>
      <c r="P190" s="97"/>
      <c r="Q190" s="97"/>
      <c r="R190" s="97"/>
      <c r="S190" s="97"/>
      <c r="Y190" s="173"/>
    </row>
    <row r="191" spans="1:25" s="172" customFormat="1" ht="12.75">
      <c r="A191" s="97"/>
      <c r="B191" s="97"/>
      <c r="C191" s="97"/>
      <c r="D191" s="97"/>
      <c r="E191" s="97"/>
      <c r="F191" s="97"/>
      <c r="G191" s="97"/>
      <c r="H191" s="97"/>
      <c r="I191" s="97"/>
      <c r="J191" s="97"/>
      <c r="K191" s="97"/>
      <c r="L191" s="97"/>
      <c r="M191" s="97"/>
      <c r="N191" s="97"/>
      <c r="O191" s="97"/>
      <c r="P191" s="97"/>
      <c r="Q191" s="97"/>
      <c r="R191" s="97"/>
      <c r="S191" s="97"/>
      <c r="Y191" s="173"/>
    </row>
    <row r="192" spans="1:25" s="172" customFormat="1" ht="12.75">
      <c r="A192" s="97"/>
      <c r="B192" s="97"/>
      <c r="C192" s="97"/>
      <c r="D192" s="97"/>
      <c r="E192" s="97"/>
      <c r="F192" s="97"/>
      <c r="G192" s="97"/>
      <c r="H192" s="97"/>
      <c r="I192" s="97"/>
      <c r="J192" s="97"/>
      <c r="K192" s="97"/>
      <c r="L192" s="97"/>
      <c r="M192" s="97"/>
      <c r="N192" s="97"/>
      <c r="O192" s="97"/>
      <c r="P192" s="97"/>
      <c r="Q192" s="97"/>
      <c r="R192" s="97"/>
      <c r="S192" s="97"/>
      <c r="Y192" s="173"/>
    </row>
    <row r="193" spans="1:25" s="172" customFormat="1" ht="12.75">
      <c r="A193" s="97"/>
      <c r="B193" s="97"/>
      <c r="C193" s="97"/>
      <c r="D193" s="97"/>
      <c r="E193" s="97"/>
      <c r="F193" s="97"/>
      <c r="G193" s="97"/>
      <c r="H193" s="97"/>
      <c r="I193" s="97"/>
      <c r="J193" s="97"/>
      <c r="K193" s="97"/>
      <c r="L193" s="97"/>
      <c r="M193" s="97"/>
      <c r="N193" s="97"/>
      <c r="O193" s="97"/>
      <c r="P193" s="97"/>
      <c r="Q193" s="97"/>
      <c r="R193" s="97"/>
      <c r="S193" s="97"/>
      <c r="Y193" s="173"/>
    </row>
    <row r="194" spans="1:25" s="172" customFormat="1" ht="12.75">
      <c r="A194" s="97"/>
      <c r="B194" s="97"/>
      <c r="C194" s="97"/>
      <c r="D194" s="97"/>
      <c r="E194" s="97"/>
      <c r="F194" s="97"/>
      <c r="G194" s="97"/>
      <c r="H194" s="97"/>
      <c r="I194" s="97"/>
      <c r="J194" s="97"/>
      <c r="K194" s="97"/>
      <c r="L194" s="97"/>
      <c r="M194" s="97"/>
      <c r="N194" s="97"/>
      <c r="O194" s="97"/>
      <c r="P194" s="97"/>
      <c r="Q194" s="97"/>
      <c r="R194" s="97"/>
      <c r="S194" s="97"/>
      <c r="Y194" s="173"/>
    </row>
    <row r="195" spans="1:25" s="172" customFormat="1" ht="12.75">
      <c r="A195" s="97"/>
      <c r="B195" s="97"/>
      <c r="C195" s="97"/>
      <c r="D195" s="97"/>
      <c r="E195" s="97"/>
      <c r="F195" s="97"/>
      <c r="G195" s="97"/>
      <c r="H195" s="97"/>
      <c r="I195" s="97"/>
      <c r="J195" s="97"/>
      <c r="K195" s="97"/>
      <c r="L195" s="97"/>
      <c r="M195" s="97"/>
      <c r="N195" s="97"/>
      <c r="O195" s="97"/>
      <c r="P195" s="97"/>
      <c r="Q195" s="97"/>
      <c r="R195" s="97"/>
      <c r="S195" s="97"/>
      <c r="Y195" s="173"/>
    </row>
    <row r="196" spans="1:25" s="172" customFormat="1" ht="12.75">
      <c r="A196" s="97"/>
      <c r="B196" s="97"/>
      <c r="C196" s="97"/>
      <c r="D196" s="97"/>
      <c r="E196" s="97"/>
      <c r="F196" s="97"/>
      <c r="G196" s="97"/>
      <c r="H196" s="97"/>
      <c r="I196" s="97"/>
      <c r="J196" s="97"/>
      <c r="K196" s="97"/>
      <c r="L196" s="97"/>
      <c r="M196" s="97"/>
      <c r="N196" s="97"/>
      <c r="O196" s="97"/>
      <c r="P196" s="97"/>
      <c r="Q196" s="97"/>
      <c r="R196" s="97"/>
      <c r="S196" s="97"/>
      <c r="Y196" s="173"/>
    </row>
    <row r="197" spans="1:25" s="172" customFormat="1" ht="12.75">
      <c r="A197" s="97"/>
      <c r="B197" s="97"/>
      <c r="C197" s="97"/>
      <c r="D197" s="97"/>
      <c r="E197" s="97"/>
      <c r="F197" s="97"/>
      <c r="G197" s="97"/>
      <c r="H197" s="97"/>
      <c r="I197" s="97"/>
      <c r="J197" s="97"/>
      <c r="K197" s="97"/>
      <c r="L197" s="97"/>
      <c r="M197" s="97"/>
      <c r="N197" s="97"/>
      <c r="O197" s="97"/>
      <c r="P197" s="97"/>
      <c r="Q197" s="97"/>
      <c r="R197" s="97"/>
      <c r="S197" s="97"/>
      <c r="Y197" s="173"/>
    </row>
    <row r="198" spans="1:25" s="172" customFormat="1" ht="12.75">
      <c r="A198" s="97"/>
      <c r="B198" s="97"/>
      <c r="C198" s="97"/>
      <c r="D198" s="97"/>
      <c r="E198" s="97"/>
      <c r="F198" s="97"/>
      <c r="G198" s="97"/>
      <c r="H198" s="97"/>
      <c r="I198" s="97"/>
      <c r="J198" s="97"/>
      <c r="K198" s="97"/>
      <c r="L198" s="97"/>
      <c r="M198" s="97"/>
      <c r="N198" s="97"/>
      <c r="O198" s="97"/>
      <c r="P198" s="97"/>
      <c r="Q198" s="97"/>
      <c r="R198" s="97"/>
      <c r="S198" s="97"/>
      <c r="Y198" s="173"/>
    </row>
    <row r="199" spans="1:25" s="172" customFormat="1" ht="12.75">
      <c r="A199" s="97"/>
      <c r="B199" s="97"/>
      <c r="C199" s="97"/>
      <c r="D199" s="97"/>
      <c r="E199" s="97"/>
      <c r="F199" s="97"/>
      <c r="G199" s="97"/>
      <c r="H199" s="97"/>
      <c r="I199" s="97"/>
      <c r="J199" s="97"/>
      <c r="K199" s="97"/>
      <c r="L199" s="97"/>
      <c r="M199" s="97"/>
      <c r="N199" s="97"/>
      <c r="O199" s="97"/>
      <c r="P199" s="97"/>
      <c r="Q199" s="97"/>
      <c r="R199" s="97"/>
      <c r="S199" s="97"/>
      <c r="Y199" s="173"/>
    </row>
    <row r="200" spans="1:25" s="172" customFormat="1" ht="12.75">
      <c r="A200" s="97"/>
      <c r="B200" s="97"/>
      <c r="C200" s="97"/>
      <c r="D200" s="97"/>
      <c r="E200" s="97"/>
      <c r="F200" s="97"/>
      <c r="G200" s="97"/>
      <c r="H200" s="97"/>
      <c r="I200" s="97"/>
      <c r="J200" s="97"/>
      <c r="K200" s="97"/>
      <c r="L200" s="97"/>
      <c r="M200" s="97"/>
      <c r="N200" s="97"/>
      <c r="O200" s="97"/>
      <c r="P200" s="97"/>
      <c r="Q200" s="97"/>
      <c r="R200" s="97"/>
      <c r="S200" s="97"/>
      <c r="Y200" s="173"/>
    </row>
    <row r="201" spans="1:25" s="172" customFormat="1" ht="12.75">
      <c r="A201" s="97"/>
      <c r="B201" s="97"/>
      <c r="C201" s="97"/>
      <c r="D201" s="97"/>
      <c r="E201" s="97"/>
      <c r="F201" s="97"/>
      <c r="G201" s="97"/>
      <c r="H201" s="97"/>
      <c r="I201" s="97"/>
      <c r="J201" s="97"/>
      <c r="K201" s="97"/>
      <c r="L201" s="97"/>
      <c r="M201" s="97"/>
      <c r="N201" s="97"/>
      <c r="O201" s="97"/>
      <c r="P201" s="97"/>
      <c r="Q201" s="97"/>
      <c r="R201" s="97"/>
      <c r="S201" s="97"/>
      <c r="Y201" s="173"/>
    </row>
    <row r="202" spans="1:25" s="172" customFormat="1" ht="12.75">
      <c r="A202" s="97"/>
      <c r="B202" s="97"/>
      <c r="C202" s="97"/>
      <c r="D202" s="97"/>
      <c r="E202" s="97"/>
      <c r="F202" s="97"/>
      <c r="G202" s="97"/>
      <c r="H202" s="97"/>
      <c r="I202" s="97"/>
      <c r="J202" s="97"/>
      <c r="K202" s="97"/>
      <c r="L202" s="97"/>
      <c r="M202" s="97"/>
      <c r="N202" s="97"/>
      <c r="O202" s="97"/>
      <c r="P202" s="97"/>
      <c r="Q202" s="97"/>
      <c r="R202" s="97"/>
      <c r="S202" s="97"/>
      <c r="Y202" s="173"/>
    </row>
    <row r="203" spans="1:25" s="172" customFormat="1" ht="12.75">
      <c r="A203" s="97"/>
      <c r="B203" s="97"/>
      <c r="C203" s="97"/>
      <c r="D203" s="97"/>
      <c r="E203" s="97"/>
      <c r="F203" s="97"/>
      <c r="G203" s="97"/>
      <c r="H203" s="97"/>
      <c r="I203" s="97"/>
      <c r="J203" s="97"/>
      <c r="K203" s="97"/>
      <c r="L203" s="97"/>
      <c r="M203" s="97"/>
      <c r="N203" s="97"/>
      <c r="O203" s="97"/>
      <c r="P203" s="97"/>
      <c r="Q203" s="97"/>
      <c r="R203" s="97"/>
      <c r="S203" s="97"/>
      <c r="Y203" s="173"/>
    </row>
    <row r="204" spans="1:25" s="172" customFormat="1" ht="12.75">
      <c r="A204" s="97"/>
      <c r="B204" s="97"/>
      <c r="C204" s="97"/>
      <c r="D204" s="97"/>
      <c r="E204" s="97"/>
      <c r="F204" s="97"/>
      <c r="G204" s="97"/>
      <c r="H204" s="97"/>
      <c r="I204" s="97"/>
      <c r="J204" s="97"/>
      <c r="K204" s="97"/>
      <c r="L204" s="97"/>
      <c r="M204" s="97"/>
      <c r="N204" s="97"/>
      <c r="O204" s="97"/>
      <c r="P204" s="97"/>
      <c r="Q204" s="97"/>
      <c r="R204" s="97"/>
      <c r="S204" s="97"/>
      <c r="Y204" s="173"/>
    </row>
    <row r="205" spans="1:25" s="172" customFormat="1" ht="12.75">
      <c r="A205" s="97"/>
      <c r="B205" s="97"/>
      <c r="C205" s="97"/>
      <c r="D205" s="97"/>
      <c r="E205" s="97"/>
      <c r="F205" s="97"/>
      <c r="G205" s="97"/>
      <c r="H205" s="97"/>
      <c r="I205" s="97"/>
      <c r="J205" s="97"/>
      <c r="K205" s="97"/>
      <c r="L205" s="97"/>
      <c r="M205" s="97"/>
      <c r="N205" s="97"/>
      <c r="O205" s="97"/>
      <c r="P205" s="97"/>
      <c r="Q205" s="97"/>
      <c r="R205" s="97"/>
      <c r="S205" s="97"/>
      <c r="Y205" s="173"/>
    </row>
    <row r="206" spans="1:25" s="172" customFormat="1" ht="12.75">
      <c r="A206" s="97"/>
      <c r="B206" s="97"/>
      <c r="C206" s="97"/>
      <c r="D206" s="97"/>
      <c r="E206" s="97"/>
      <c r="F206" s="97"/>
      <c r="G206" s="97"/>
      <c r="H206" s="97"/>
      <c r="I206" s="97"/>
      <c r="J206" s="97"/>
      <c r="K206" s="97"/>
      <c r="L206" s="97"/>
      <c r="M206" s="97"/>
      <c r="N206" s="97"/>
      <c r="O206" s="97"/>
      <c r="P206" s="97"/>
      <c r="Q206" s="97"/>
      <c r="R206" s="97"/>
      <c r="S206" s="97"/>
      <c r="Y206" s="173"/>
    </row>
    <row r="207" spans="1:25" s="172" customFormat="1" ht="12.75">
      <c r="A207" s="97"/>
      <c r="B207" s="97"/>
      <c r="C207" s="97"/>
      <c r="D207" s="97"/>
      <c r="E207" s="97"/>
      <c r="F207" s="97"/>
      <c r="G207" s="97"/>
      <c r="H207" s="97"/>
      <c r="I207" s="97"/>
      <c r="J207" s="97"/>
      <c r="K207" s="97"/>
      <c r="L207" s="97"/>
      <c r="M207" s="97"/>
      <c r="N207" s="97"/>
      <c r="O207" s="97"/>
      <c r="P207" s="97"/>
      <c r="Q207" s="97"/>
      <c r="R207" s="97"/>
      <c r="S207" s="97"/>
      <c r="Y207" s="173"/>
    </row>
    <row r="208" spans="1:25" s="172" customFormat="1" ht="12.75">
      <c r="A208" s="97"/>
      <c r="B208" s="97"/>
      <c r="C208" s="97"/>
      <c r="D208" s="97"/>
      <c r="E208" s="97"/>
      <c r="F208" s="97"/>
      <c r="G208" s="97"/>
      <c r="H208" s="97"/>
      <c r="I208" s="97"/>
      <c r="J208" s="97"/>
      <c r="K208" s="97"/>
      <c r="L208" s="97"/>
      <c r="M208" s="97"/>
      <c r="N208" s="97"/>
      <c r="O208" s="97"/>
      <c r="P208" s="97"/>
      <c r="Q208" s="97"/>
      <c r="R208" s="97"/>
      <c r="S208" s="97"/>
      <c r="Y208" s="173"/>
    </row>
    <row r="209" spans="1:25" s="172" customFormat="1" ht="12.75">
      <c r="A209" s="97"/>
      <c r="B209" s="97"/>
      <c r="C209" s="97"/>
      <c r="D209" s="97"/>
      <c r="E209" s="97"/>
      <c r="F209" s="97"/>
      <c r="G209" s="97"/>
      <c r="H209" s="97"/>
      <c r="I209" s="97"/>
      <c r="J209" s="97"/>
      <c r="K209" s="97"/>
      <c r="L209" s="97"/>
      <c r="M209" s="97"/>
      <c r="N209" s="97"/>
      <c r="O209" s="97"/>
      <c r="P209" s="97"/>
      <c r="Q209" s="97"/>
      <c r="R209" s="97"/>
      <c r="S209" s="97"/>
      <c r="Y209" s="173"/>
    </row>
    <row r="210" spans="1:25" s="172" customFormat="1" ht="12.75">
      <c r="A210" s="97"/>
      <c r="B210" s="97"/>
      <c r="C210" s="97"/>
      <c r="D210" s="97"/>
      <c r="E210" s="97"/>
      <c r="F210" s="97"/>
      <c r="G210" s="97"/>
      <c r="H210" s="97"/>
      <c r="I210" s="97"/>
      <c r="J210" s="97"/>
      <c r="K210" s="97"/>
      <c r="L210" s="97"/>
      <c r="M210" s="97"/>
      <c r="N210" s="97"/>
      <c r="O210" s="97"/>
      <c r="P210" s="97"/>
      <c r="Q210" s="97"/>
      <c r="R210" s="97"/>
      <c r="S210" s="97"/>
      <c r="Y210" s="173"/>
    </row>
    <row r="211" spans="1:25" s="172" customFormat="1" ht="12.75">
      <c r="A211" s="97"/>
      <c r="B211" s="97"/>
      <c r="C211" s="97"/>
      <c r="D211" s="97"/>
      <c r="E211" s="97"/>
      <c r="F211" s="97"/>
      <c r="G211" s="97"/>
      <c r="H211" s="97"/>
      <c r="I211" s="97"/>
      <c r="J211" s="97"/>
      <c r="K211" s="97"/>
      <c r="L211" s="97"/>
      <c r="M211" s="97"/>
      <c r="N211" s="97"/>
      <c r="O211" s="97"/>
      <c r="P211" s="97"/>
      <c r="Q211" s="97"/>
      <c r="R211" s="97"/>
      <c r="S211" s="97"/>
      <c r="Y211" s="173"/>
    </row>
    <row r="212" spans="1:25" s="172" customFormat="1" ht="12.75">
      <c r="A212" s="97"/>
      <c r="B212" s="97"/>
      <c r="C212" s="97"/>
      <c r="D212" s="97"/>
      <c r="E212" s="97"/>
      <c r="F212" s="97"/>
      <c r="G212" s="97"/>
      <c r="H212" s="97"/>
      <c r="I212" s="97"/>
      <c r="J212" s="97"/>
      <c r="K212" s="97"/>
      <c r="L212" s="97"/>
      <c r="M212" s="97"/>
      <c r="N212" s="97"/>
      <c r="O212" s="97"/>
      <c r="P212" s="97"/>
      <c r="Q212" s="97"/>
      <c r="R212" s="97"/>
      <c r="S212" s="97"/>
      <c r="Y212" s="173"/>
    </row>
    <row r="213" spans="1:25" s="172" customFormat="1" ht="12.75">
      <c r="A213" s="97"/>
      <c r="B213" s="97"/>
      <c r="C213" s="97"/>
      <c r="D213" s="97"/>
      <c r="E213" s="97"/>
      <c r="F213" s="97"/>
      <c r="G213" s="97"/>
      <c r="H213" s="97"/>
      <c r="I213" s="97"/>
      <c r="J213" s="97"/>
      <c r="K213" s="97"/>
      <c r="L213" s="97"/>
      <c r="M213" s="97"/>
      <c r="N213" s="97"/>
      <c r="O213" s="97"/>
      <c r="P213" s="97"/>
      <c r="Q213" s="97"/>
      <c r="R213" s="97"/>
      <c r="S213" s="97"/>
      <c r="Y213" s="173"/>
    </row>
    <row r="214" spans="1:25" s="172" customFormat="1" ht="12.75">
      <c r="A214" s="97"/>
      <c r="B214" s="97"/>
      <c r="C214" s="97"/>
      <c r="D214" s="97"/>
      <c r="E214" s="97"/>
      <c r="F214" s="97"/>
      <c r="G214" s="97"/>
      <c r="H214" s="97"/>
      <c r="I214" s="97"/>
      <c r="J214" s="97"/>
      <c r="K214" s="97"/>
      <c r="L214" s="97"/>
      <c r="M214" s="97"/>
      <c r="N214" s="97"/>
      <c r="O214" s="97"/>
      <c r="P214" s="97"/>
      <c r="Q214" s="97"/>
      <c r="R214" s="97"/>
      <c r="S214" s="97"/>
      <c r="Y214" s="173"/>
    </row>
    <row r="215" spans="1:25" s="172" customFormat="1" ht="12.75">
      <c r="A215" s="97"/>
      <c r="B215" s="97"/>
      <c r="C215" s="97"/>
      <c r="D215" s="97"/>
      <c r="E215" s="97"/>
      <c r="F215" s="97"/>
      <c r="G215" s="97"/>
      <c r="H215" s="97"/>
      <c r="I215" s="97"/>
      <c r="J215" s="97"/>
      <c r="K215" s="97"/>
      <c r="L215" s="97"/>
      <c r="M215" s="97"/>
      <c r="N215" s="97"/>
      <c r="O215" s="97"/>
      <c r="P215" s="97"/>
      <c r="Q215" s="97"/>
      <c r="R215" s="97"/>
      <c r="S215" s="97"/>
      <c r="Y215" s="173"/>
    </row>
    <row r="216" spans="1:25" s="172" customFormat="1" ht="12.75">
      <c r="A216" s="97"/>
      <c r="B216" s="97"/>
      <c r="C216" s="97"/>
      <c r="D216" s="97"/>
      <c r="E216" s="97"/>
      <c r="F216" s="97"/>
      <c r="G216" s="97"/>
      <c r="H216" s="97"/>
      <c r="I216" s="97"/>
      <c r="J216" s="97"/>
      <c r="K216" s="97"/>
      <c r="L216" s="97"/>
      <c r="M216" s="97"/>
      <c r="N216" s="97"/>
      <c r="O216" s="97"/>
      <c r="P216" s="97"/>
      <c r="Q216" s="97"/>
      <c r="R216" s="97"/>
      <c r="S216" s="97"/>
      <c r="Y216" s="173"/>
    </row>
    <row r="217" spans="1:25" s="172" customFormat="1" ht="12.75">
      <c r="A217" s="97"/>
      <c r="B217" s="97"/>
      <c r="C217" s="97"/>
      <c r="D217" s="97"/>
      <c r="E217" s="97"/>
      <c r="F217" s="97"/>
      <c r="G217" s="97"/>
      <c r="H217" s="97"/>
      <c r="I217" s="97"/>
      <c r="J217" s="97"/>
      <c r="K217" s="97"/>
      <c r="L217" s="97"/>
      <c r="M217" s="97"/>
      <c r="N217" s="97"/>
      <c r="O217" s="97"/>
      <c r="P217" s="97"/>
      <c r="Q217" s="97"/>
      <c r="R217" s="97"/>
      <c r="S217" s="97"/>
      <c r="Y217" s="173"/>
    </row>
    <row r="218" spans="1:25" s="172" customFormat="1" ht="12.75">
      <c r="A218" s="97"/>
      <c r="B218" s="97"/>
      <c r="C218" s="97"/>
      <c r="D218" s="97"/>
      <c r="E218" s="97"/>
      <c r="F218" s="97"/>
      <c r="G218" s="97"/>
      <c r="H218" s="97"/>
      <c r="I218" s="97"/>
      <c r="J218" s="97"/>
      <c r="K218" s="97"/>
      <c r="L218" s="97"/>
      <c r="M218" s="97"/>
      <c r="N218" s="97"/>
      <c r="O218" s="97"/>
      <c r="P218" s="97"/>
      <c r="Q218" s="97"/>
      <c r="R218" s="97"/>
      <c r="S218" s="97"/>
      <c r="Y218" s="173"/>
    </row>
    <row r="219" spans="1:25" s="172" customFormat="1" ht="12.75">
      <c r="A219" s="97"/>
      <c r="B219" s="97"/>
      <c r="C219" s="97"/>
      <c r="D219" s="97"/>
      <c r="E219" s="97"/>
      <c r="F219" s="97"/>
      <c r="G219" s="97"/>
      <c r="H219" s="97"/>
      <c r="I219" s="97"/>
      <c r="J219" s="97"/>
      <c r="K219" s="97"/>
      <c r="L219" s="97"/>
      <c r="M219" s="97"/>
      <c r="N219" s="97"/>
      <c r="O219" s="97"/>
      <c r="P219" s="97"/>
      <c r="Q219" s="97"/>
      <c r="R219" s="97"/>
      <c r="S219" s="97"/>
      <c r="Y219" s="173"/>
    </row>
    <row r="220" spans="1:25" s="172" customFormat="1" ht="12.75">
      <c r="A220" s="97"/>
      <c r="B220" s="97"/>
      <c r="C220" s="97"/>
      <c r="D220" s="97"/>
      <c r="E220" s="97"/>
      <c r="F220" s="97"/>
      <c r="G220" s="97"/>
      <c r="H220" s="97"/>
      <c r="I220" s="97"/>
      <c r="J220" s="97"/>
      <c r="K220" s="97"/>
      <c r="L220" s="97"/>
      <c r="M220" s="97"/>
      <c r="N220" s="97"/>
      <c r="O220" s="97"/>
      <c r="P220" s="97"/>
      <c r="Q220" s="97"/>
      <c r="R220" s="97"/>
      <c r="S220" s="97"/>
      <c r="Y220" s="173"/>
    </row>
    <row r="221" spans="1:25" s="172" customFormat="1" ht="12.75">
      <c r="A221" s="97"/>
      <c r="B221" s="97"/>
      <c r="C221" s="97"/>
      <c r="D221" s="97"/>
      <c r="E221" s="97"/>
      <c r="F221" s="97"/>
      <c r="G221" s="97"/>
      <c r="H221" s="97"/>
      <c r="I221" s="97"/>
      <c r="J221" s="97"/>
      <c r="K221" s="97"/>
      <c r="L221" s="97"/>
      <c r="M221" s="97"/>
      <c r="N221" s="97"/>
      <c r="O221" s="97"/>
      <c r="P221" s="97"/>
      <c r="Q221" s="97"/>
      <c r="R221" s="97"/>
      <c r="S221" s="97"/>
      <c r="Y221" s="173"/>
    </row>
    <row r="222" spans="1:25" s="172" customFormat="1" ht="12.75">
      <c r="A222" s="97"/>
      <c r="B222" s="97"/>
      <c r="C222" s="97"/>
      <c r="D222" s="97"/>
      <c r="E222" s="97"/>
      <c r="F222" s="97"/>
      <c r="G222" s="97"/>
      <c r="H222" s="97"/>
      <c r="I222" s="97"/>
      <c r="J222" s="97"/>
      <c r="K222" s="97"/>
      <c r="L222" s="97"/>
      <c r="M222" s="97"/>
      <c r="N222" s="97"/>
      <c r="O222" s="97"/>
      <c r="P222" s="97"/>
      <c r="Q222" s="97"/>
      <c r="R222" s="97"/>
      <c r="S222" s="97"/>
      <c r="Y222" s="173"/>
    </row>
    <row r="223" spans="1:25" s="172" customFormat="1" ht="12.75">
      <c r="A223" s="97"/>
      <c r="B223" s="97"/>
      <c r="C223" s="97"/>
      <c r="D223" s="97"/>
      <c r="E223" s="97"/>
      <c r="F223" s="97"/>
      <c r="G223" s="97"/>
      <c r="H223" s="97"/>
      <c r="I223" s="97"/>
      <c r="J223" s="97"/>
      <c r="K223" s="97"/>
      <c r="L223" s="97"/>
      <c r="M223" s="97"/>
      <c r="N223" s="97"/>
      <c r="O223" s="97"/>
      <c r="P223" s="97"/>
      <c r="Q223" s="97"/>
      <c r="R223" s="97"/>
      <c r="S223" s="97"/>
      <c r="Y223" s="173"/>
    </row>
    <row r="224" spans="1:25" s="172" customFormat="1" ht="12.75">
      <c r="A224" s="97"/>
      <c r="B224" s="97"/>
      <c r="C224" s="97"/>
      <c r="D224" s="97"/>
      <c r="E224" s="97"/>
      <c r="F224" s="97"/>
      <c r="G224" s="97"/>
      <c r="H224" s="97"/>
      <c r="I224" s="97"/>
      <c r="J224" s="97"/>
      <c r="K224" s="97"/>
      <c r="L224" s="97"/>
      <c r="M224" s="97"/>
      <c r="N224" s="97"/>
      <c r="O224" s="97"/>
      <c r="P224" s="97"/>
      <c r="Q224" s="97"/>
      <c r="R224" s="97"/>
      <c r="S224" s="97"/>
      <c r="Y224" s="173"/>
    </row>
    <row r="225" spans="1:25" s="172" customFormat="1" ht="12.75">
      <c r="A225" s="97"/>
      <c r="B225" s="97"/>
      <c r="C225" s="97"/>
      <c r="D225" s="97"/>
      <c r="E225" s="97"/>
      <c r="F225" s="97"/>
      <c r="G225" s="97"/>
      <c r="H225" s="97"/>
      <c r="I225" s="97"/>
      <c r="J225" s="97"/>
      <c r="K225" s="97"/>
      <c r="L225" s="97"/>
      <c r="M225" s="97"/>
      <c r="N225" s="97"/>
      <c r="O225" s="97"/>
      <c r="P225" s="97"/>
      <c r="Q225" s="97"/>
      <c r="R225" s="97"/>
      <c r="S225" s="97"/>
      <c r="Y225" s="173"/>
    </row>
    <row r="226" spans="1:25" s="172" customFormat="1" ht="12.75">
      <c r="A226" s="97"/>
      <c r="B226" s="97"/>
      <c r="C226" s="97"/>
      <c r="D226" s="97"/>
      <c r="E226" s="97"/>
      <c r="F226" s="97"/>
      <c r="G226" s="97"/>
      <c r="H226" s="97"/>
      <c r="I226" s="97"/>
      <c r="J226" s="97"/>
      <c r="K226" s="97"/>
      <c r="L226" s="97"/>
      <c r="M226" s="97"/>
      <c r="N226" s="97"/>
      <c r="O226" s="97"/>
      <c r="P226" s="97"/>
      <c r="Q226" s="97"/>
      <c r="R226" s="97"/>
      <c r="S226" s="97"/>
      <c r="Y226" s="173"/>
    </row>
    <row r="227" spans="1:25" s="172" customFormat="1" ht="12.75">
      <c r="A227" s="97"/>
      <c r="B227" s="97"/>
      <c r="C227" s="97"/>
      <c r="D227" s="97"/>
      <c r="E227" s="97"/>
      <c r="F227" s="97"/>
      <c r="G227" s="97"/>
      <c r="H227" s="97"/>
      <c r="I227" s="97"/>
      <c r="J227" s="97"/>
      <c r="K227" s="97"/>
      <c r="L227" s="97"/>
      <c r="M227" s="97"/>
      <c r="N227" s="97"/>
      <c r="O227" s="97"/>
      <c r="P227" s="97"/>
      <c r="Q227" s="97"/>
      <c r="R227" s="97"/>
      <c r="S227" s="97"/>
      <c r="Y227" s="173"/>
    </row>
    <row r="228" spans="1:25" s="172" customFormat="1" ht="12.75">
      <c r="A228" s="97"/>
      <c r="B228" s="97"/>
      <c r="C228" s="97"/>
      <c r="D228" s="97"/>
      <c r="E228" s="97"/>
      <c r="F228" s="97"/>
      <c r="G228" s="97"/>
      <c r="H228" s="97"/>
      <c r="I228" s="97"/>
      <c r="J228" s="97"/>
      <c r="K228" s="97"/>
      <c r="L228" s="97"/>
      <c r="M228" s="97"/>
      <c r="N228" s="97"/>
      <c r="O228" s="97"/>
      <c r="P228" s="97"/>
      <c r="Q228" s="97"/>
      <c r="R228" s="97"/>
      <c r="S228" s="97"/>
      <c r="Y228" s="173"/>
    </row>
    <row r="229" spans="1:25" s="172" customFormat="1" ht="12.75">
      <c r="A229" s="97"/>
      <c r="B229" s="97"/>
      <c r="C229" s="97"/>
      <c r="D229" s="97"/>
      <c r="E229" s="97"/>
      <c r="F229" s="97"/>
      <c r="G229" s="97"/>
      <c r="H229" s="97"/>
      <c r="I229" s="97"/>
      <c r="J229" s="97"/>
      <c r="K229" s="97"/>
      <c r="L229" s="97"/>
      <c r="M229" s="97"/>
      <c r="N229" s="97"/>
      <c r="O229" s="97"/>
      <c r="P229" s="97"/>
      <c r="Q229" s="97"/>
      <c r="R229" s="97"/>
      <c r="S229" s="97"/>
      <c r="Y229" s="173"/>
    </row>
    <row r="230" spans="1:25" s="172" customFormat="1" ht="12.75">
      <c r="A230" s="97"/>
      <c r="B230" s="97"/>
      <c r="C230" s="97"/>
      <c r="D230" s="97"/>
      <c r="E230" s="97"/>
      <c r="F230" s="97"/>
      <c r="G230" s="97"/>
      <c r="H230" s="97"/>
      <c r="I230" s="97"/>
      <c r="J230" s="97"/>
      <c r="K230" s="97"/>
      <c r="L230" s="97"/>
      <c r="M230" s="97"/>
      <c r="N230" s="97"/>
      <c r="O230" s="97"/>
      <c r="P230" s="97"/>
      <c r="Q230" s="97"/>
      <c r="R230" s="97"/>
      <c r="S230" s="97"/>
      <c r="Y230" s="173"/>
    </row>
    <row r="231" spans="1:25" s="172" customFormat="1" ht="12.75">
      <c r="A231" s="97"/>
      <c r="B231" s="97"/>
      <c r="C231" s="97"/>
      <c r="D231" s="97"/>
      <c r="E231" s="97"/>
      <c r="F231" s="97"/>
      <c r="G231" s="97"/>
      <c r="H231" s="97"/>
      <c r="I231" s="97"/>
      <c r="J231" s="97"/>
      <c r="K231" s="97"/>
      <c r="L231" s="97"/>
      <c r="M231" s="97"/>
      <c r="N231" s="97"/>
      <c r="O231" s="97"/>
      <c r="P231" s="97"/>
      <c r="Q231" s="97"/>
      <c r="R231" s="97"/>
      <c r="S231" s="97"/>
      <c r="Y231" s="173"/>
    </row>
    <row r="232" spans="1:25" s="172" customFormat="1" ht="12.75">
      <c r="A232" s="97"/>
      <c r="B232" s="97"/>
      <c r="C232" s="97"/>
      <c r="D232" s="97"/>
      <c r="E232" s="97"/>
      <c r="F232" s="97"/>
      <c r="G232" s="97"/>
      <c r="H232" s="97"/>
      <c r="I232" s="97"/>
      <c r="J232" s="97"/>
      <c r="K232" s="97"/>
      <c r="L232" s="97"/>
      <c r="M232" s="97"/>
      <c r="N232" s="97"/>
      <c r="O232" s="97"/>
      <c r="P232" s="97"/>
      <c r="Q232" s="97"/>
      <c r="R232" s="97"/>
      <c r="S232" s="97"/>
      <c r="Y232" s="173"/>
    </row>
    <row r="233" spans="1:25" s="172" customFormat="1" ht="12.75">
      <c r="A233" s="97"/>
      <c r="B233" s="97"/>
      <c r="C233" s="97"/>
      <c r="D233" s="97"/>
      <c r="E233" s="97"/>
      <c r="F233" s="97"/>
      <c r="G233" s="97"/>
      <c r="H233" s="97"/>
      <c r="I233" s="97"/>
      <c r="J233" s="97"/>
      <c r="K233" s="97"/>
      <c r="L233" s="97"/>
      <c r="M233" s="97"/>
      <c r="N233" s="97"/>
      <c r="O233" s="97"/>
      <c r="P233" s="97"/>
      <c r="Q233" s="97"/>
      <c r="R233" s="97"/>
      <c r="S233" s="97"/>
      <c r="Y233" s="173"/>
    </row>
    <row r="234" spans="1:25" s="172" customFormat="1" ht="12.75">
      <c r="A234" s="97"/>
      <c r="B234" s="97"/>
      <c r="C234" s="97"/>
      <c r="D234" s="97"/>
      <c r="E234" s="97"/>
      <c r="F234" s="97"/>
      <c r="G234" s="97"/>
      <c r="H234" s="97"/>
      <c r="I234" s="97"/>
      <c r="J234" s="97"/>
      <c r="K234" s="97"/>
      <c r="L234" s="97"/>
      <c r="M234" s="97"/>
      <c r="N234" s="97"/>
      <c r="O234" s="97"/>
      <c r="P234" s="97"/>
      <c r="Q234" s="97"/>
      <c r="R234" s="97"/>
      <c r="S234" s="97"/>
      <c r="Y234" s="173"/>
    </row>
    <row r="235" spans="1:25" s="172" customFormat="1" ht="12.75">
      <c r="A235" s="97"/>
      <c r="B235" s="97"/>
      <c r="C235" s="97"/>
      <c r="D235" s="97"/>
      <c r="E235" s="97"/>
      <c r="F235" s="97"/>
      <c r="G235" s="97"/>
      <c r="H235" s="97"/>
      <c r="I235" s="97"/>
      <c r="J235" s="97"/>
      <c r="K235" s="97"/>
      <c r="L235" s="97"/>
      <c r="M235" s="97"/>
      <c r="N235" s="97"/>
      <c r="O235" s="97"/>
      <c r="P235" s="97"/>
      <c r="Q235" s="97"/>
      <c r="R235" s="97"/>
      <c r="S235" s="97"/>
      <c r="Y235" s="173"/>
    </row>
    <row r="236" spans="1:25" s="172" customFormat="1" ht="12.75">
      <c r="A236" s="97"/>
      <c r="B236" s="97"/>
      <c r="C236" s="97"/>
      <c r="D236" s="97"/>
      <c r="E236" s="97"/>
      <c r="F236" s="97"/>
      <c r="G236" s="97"/>
      <c r="H236" s="97"/>
      <c r="I236" s="97"/>
      <c r="J236" s="97"/>
      <c r="K236" s="97"/>
      <c r="L236" s="97"/>
      <c r="M236" s="97"/>
      <c r="N236" s="97"/>
      <c r="O236" s="97"/>
      <c r="P236" s="97"/>
      <c r="Q236" s="97"/>
      <c r="R236" s="97"/>
      <c r="S236" s="97"/>
      <c r="Y236" s="173"/>
    </row>
    <row r="237" spans="1:25" s="172" customFormat="1" ht="12.75">
      <c r="A237" s="97"/>
      <c r="B237" s="97"/>
      <c r="C237" s="97"/>
      <c r="D237" s="97"/>
      <c r="E237" s="97"/>
      <c r="F237" s="97"/>
      <c r="G237" s="97"/>
      <c r="H237" s="97"/>
      <c r="I237" s="97"/>
      <c r="J237" s="97"/>
      <c r="K237" s="97"/>
      <c r="L237" s="97"/>
      <c r="M237" s="97"/>
      <c r="N237" s="97"/>
      <c r="O237" s="97"/>
      <c r="P237" s="97"/>
      <c r="Q237" s="97"/>
      <c r="R237" s="97"/>
      <c r="S237" s="97"/>
      <c r="Y237" s="173"/>
    </row>
    <row r="238" spans="1:25" s="172" customFormat="1" ht="12.75">
      <c r="A238" s="97"/>
      <c r="B238" s="97"/>
      <c r="C238" s="97"/>
      <c r="D238" s="97"/>
      <c r="E238" s="97"/>
      <c r="F238" s="97"/>
      <c r="G238" s="97"/>
      <c r="H238" s="97"/>
      <c r="I238" s="97"/>
      <c r="J238" s="97"/>
      <c r="K238" s="97"/>
      <c r="L238" s="97"/>
      <c r="M238" s="97"/>
      <c r="N238" s="97"/>
      <c r="O238" s="97"/>
      <c r="P238" s="97"/>
      <c r="Q238" s="97"/>
      <c r="R238" s="97"/>
      <c r="S238" s="97"/>
      <c r="Y238" s="173"/>
    </row>
    <row r="239" spans="1:25" s="172" customFormat="1" ht="12.75">
      <c r="A239" s="97"/>
      <c r="B239" s="97"/>
      <c r="C239" s="97"/>
      <c r="D239" s="97"/>
      <c r="E239" s="97"/>
      <c r="F239" s="97"/>
      <c r="G239" s="97"/>
      <c r="H239" s="97"/>
      <c r="I239" s="97"/>
      <c r="J239" s="97"/>
      <c r="K239" s="97"/>
      <c r="L239" s="97"/>
      <c r="M239" s="97"/>
      <c r="N239" s="97"/>
      <c r="O239" s="97"/>
      <c r="P239" s="97"/>
      <c r="Q239" s="97"/>
      <c r="R239" s="97"/>
      <c r="S239" s="97"/>
      <c r="Y239" s="173"/>
    </row>
    <row r="240" spans="1:25" s="172" customFormat="1" ht="12.75">
      <c r="A240" s="97"/>
      <c r="B240" s="97"/>
      <c r="C240" s="97"/>
      <c r="D240" s="97"/>
      <c r="E240" s="97"/>
      <c r="F240" s="97"/>
      <c r="G240" s="97"/>
      <c r="H240" s="97"/>
      <c r="I240" s="97"/>
      <c r="J240" s="97"/>
      <c r="K240" s="97"/>
      <c r="L240" s="97"/>
      <c r="M240" s="97"/>
      <c r="N240" s="97"/>
      <c r="O240" s="97"/>
      <c r="P240" s="97"/>
      <c r="Q240" s="97"/>
      <c r="R240" s="97"/>
      <c r="S240" s="97"/>
      <c r="Y240" s="173"/>
    </row>
    <row r="241" spans="1:25" s="172" customFormat="1" ht="12.75">
      <c r="A241" s="97"/>
      <c r="B241" s="97"/>
      <c r="C241" s="97"/>
      <c r="D241" s="97"/>
      <c r="E241" s="97"/>
      <c r="F241" s="97"/>
      <c r="G241" s="97"/>
      <c r="H241" s="97"/>
      <c r="I241" s="97"/>
      <c r="J241" s="97"/>
      <c r="K241" s="97"/>
      <c r="L241" s="97"/>
      <c r="M241" s="97"/>
      <c r="N241" s="97"/>
      <c r="O241" s="97"/>
      <c r="P241" s="97"/>
      <c r="Q241" s="97"/>
      <c r="R241" s="97"/>
      <c r="S241" s="97"/>
      <c r="Y241" s="173"/>
    </row>
    <row r="242" spans="1:25" s="172" customFormat="1" ht="12.75">
      <c r="A242" s="97"/>
      <c r="B242" s="97"/>
      <c r="C242" s="97"/>
      <c r="D242" s="97"/>
      <c r="E242" s="97"/>
      <c r="F242" s="97"/>
      <c r="G242" s="97"/>
      <c r="H242" s="97"/>
      <c r="I242" s="97"/>
      <c r="J242" s="97"/>
      <c r="K242" s="97"/>
      <c r="L242" s="97"/>
      <c r="M242" s="97"/>
      <c r="N242" s="97"/>
      <c r="O242" s="97"/>
      <c r="P242" s="97"/>
      <c r="Q242" s="97"/>
      <c r="R242" s="97"/>
      <c r="S242" s="97"/>
      <c r="Y242" s="173"/>
    </row>
    <row r="243" spans="1:25" s="172" customFormat="1" ht="12.75">
      <c r="A243" s="97"/>
      <c r="B243" s="97"/>
      <c r="C243" s="97"/>
      <c r="D243" s="97"/>
      <c r="E243" s="97"/>
      <c r="F243" s="97"/>
      <c r="G243" s="97"/>
      <c r="H243" s="97"/>
      <c r="I243" s="97"/>
      <c r="J243" s="97"/>
      <c r="K243" s="97"/>
      <c r="L243" s="97"/>
      <c r="M243" s="97"/>
      <c r="N243" s="97"/>
      <c r="O243" s="97"/>
      <c r="P243" s="97"/>
      <c r="Q243" s="97"/>
      <c r="R243" s="97"/>
      <c r="S243" s="97"/>
      <c r="Y243" s="173"/>
    </row>
    <row r="244" spans="1:25" s="172" customFormat="1" ht="12.75">
      <c r="A244" s="97"/>
      <c r="B244" s="97"/>
      <c r="C244" s="97"/>
      <c r="D244" s="97"/>
      <c r="E244" s="97"/>
      <c r="F244" s="97"/>
      <c r="G244" s="97"/>
      <c r="H244" s="97"/>
      <c r="I244" s="97"/>
      <c r="J244" s="97"/>
      <c r="K244" s="97"/>
      <c r="L244" s="97"/>
      <c r="M244" s="97"/>
      <c r="N244" s="97"/>
      <c r="O244" s="97"/>
      <c r="P244" s="97"/>
      <c r="Q244" s="97"/>
      <c r="R244" s="97"/>
      <c r="S244" s="97"/>
      <c r="Y244" s="173"/>
    </row>
    <row r="245" spans="1:25" s="172" customFormat="1" ht="12.75">
      <c r="A245" s="97"/>
      <c r="B245" s="97"/>
      <c r="C245" s="97"/>
      <c r="D245" s="97"/>
      <c r="E245" s="97"/>
      <c r="F245" s="97"/>
      <c r="G245" s="97"/>
      <c r="H245" s="97"/>
      <c r="I245" s="97"/>
      <c r="J245" s="97"/>
      <c r="K245" s="97"/>
      <c r="L245" s="97"/>
      <c r="M245" s="97"/>
      <c r="N245" s="97"/>
      <c r="O245" s="97"/>
      <c r="P245" s="97"/>
      <c r="Q245" s="97"/>
      <c r="R245" s="97"/>
      <c r="S245" s="97"/>
      <c r="Y245" s="173"/>
    </row>
    <row r="246" spans="1:25" s="172" customFormat="1" ht="12.75">
      <c r="A246" s="97"/>
      <c r="B246" s="97"/>
      <c r="C246" s="97"/>
      <c r="D246" s="97"/>
      <c r="E246" s="97"/>
      <c r="F246" s="97"/>
      <c r="G246" s="97"/>
      <c r="H246" s="97"/>
      <c r="I246" s="97"/>
      <c r="J246" s="97"/>
      <c r="K246" s="97"/>
      <c r="L246" s="97"/>
      <c r="M246" s="97"/>
      <c r="N246" s="97"/>
      <c r="O246" s="97"/>
      <c r="P246" s="97"/>
      <c r="Q246" s="97"/>
      <c r="R246" s="97"/>
      <c r="S246" s="97"/>
      <c r="Y246" s="173"/>
    </row>
    <row r="247" spans="1:25" s="172" customFormat="1" ht="12.75">
      <c r="A247" s="97"/>
      <c r="B247" s="97"/>
      <c r="C247" s="97"/>
      <c r="D247" s="97"/>
      <c r="E247" s="97"/>
      <c r="F247" s="97"/>
      <c r="G247" s="97"/>
      <c r="H247" s="97"/>
      <c r="I247" s="97"/>
      <c r="J247" s="97"/>
      <c r="K247" s="97"/>
      <c r="L247" s="97"/>
      <c r="M247" s="97"/>
      <c r="N247" s="97"/>
      <c r="O247" s="97"/>
      <c r="P247" s="97"/>
      <c r="Q247" s="97"/>
      <c r="R247" s="97"/>
      <c r="S247" s="97"/>
      <c r="Y247" s="173"/>
    </row>
    <row r="248" spans="1:25" s="172" customFormat="1" ht="12.75">
      <c r="A248" s="97"/>
      <c r="B248" s="97"/>
      <c r="C248" s="97"/>
      <c r="D248" s="97"/>
      <c r="E248" s="97"/>
      <c r="F248" s="97"/>
      <c r="G248" s="97"/>
      <c r="H248" s="97"/>
      <c r="I248" s="97"/>
      <c r="J248" s="97"/>
      <c r="K248" s="97"/>
      <c r="L248" s="97"/>
      <c r="M248" s="97"/>
      <c r="N248" s="97"/>
      <c r="O248" s="97"/>
      <c r="P248" s="97"/>
      <c r="Q248" s="97"/>
      <c r="R248" s="97"/>
      <c r="S248" s="97"/>
      <c r="Y248" s="173"/>
    </row>
    <row r="249" spans="1:25" s="172" customFormat="1" ht="12.75">
      <c r="A249" s="97"/>
      <c r="B249" s="97"/>
      <c r="C249" s="97"/>
      <c r="D249" s="97"/>
      <c r="E249" s="97"/>
      <c r="F249" s="97"/>
      <c r="G249" s="97"/>
      <c r="H249" s="97"/>
      <c r="I249" s="97"/>
      <c r="J249" s="97"/>
      <c r="K249" s="97"/>
      <c r="L249" s="97"/>
      <c r="M249" s="97"/>
      <c r="N249" s="97"/>
      <c r="O249" s="97"/>
      <c r="P249" s="97"/>
      <c r="Q249" s="97"/>
      <c r="R249" s="97"/>
      <c r="S249" s="97"/>
      <c r="Y249" s="173"/>
    </row>
    <row r="250" spans="1:25" s="172" customFormat="1" ht="12.75">
      <c r="A250" s="97"/>
      <c r="B250" s="97"/>
      <c r="C250" s="97"/>
      <c r="D250" s="97"/>
      <c r="E250" s="97"/>
      <c r="F250" s="97"/>
      <c r="G250" s="97"/>
      <c r="H250" s="97"/>
      <c r="I250" s="97"/>
      <c r="J250" s="97"/>
      <c r="K250" s="97"/>
      <c r="L250" s="97"/>
      <c r="M250" s="97"/>
      <c r="N250" s="97"/>
      <c r="O250" s="97"/>
      <c r="P250" s="97"/>
      <c r="Q250" s="97"/>
      <c r="R250" s="97"/>
      <c r="S250" s="97"/>
      <c r="Y250" s="173"/>
    </row>
    <row r="251" spans="1:25" s="172" customFormat="1" ht="12.75">
      <c r="A251" s="97"/>
      <c r="B251" s="97"/>
      <c r="C251" s="97"/>
      <c r="D251" s="97"/>
      <c r="E251" s="97"/>
      <c r="F251" s="97"/>
      <c r="G251" s="97"/>
      <c r="H251" s="97"/>
      <c r="I251" s="97"/>
      <c r="J251" s="97"/>
      <c r="K251" s="97"/>
      <c r="L251" s="97"/>
      <c r="M251" s="97"/>
      <c r="N251" s="97"/>
      <c r="O251" s="97"/>
      <c r="P251" s="97"/>
      <c r="Q251" s="97"/>
      <c r="R251" s="97"/>
      <c r="S251" s="97"/>
      <c r="Y251" s="173"/>
    </row>
    <row r="252" spans="1:25" s="172" customFormat="1" ht="12.75">
      <c r="A252" s="97"/>
      <c r="B252" s="97"/>
      <c r="C252" s="97"/>
      <c r="D252" s="97"/>
      <c r="E252" s="97"/>
      <c r="F252" s="97"/>
      <c r="G252" s="97"/>
      <c r="H252" s="97"/>
      <c r="I252" s="97"/>
      <c r="J252" s="97"/>
      <c r="K252" s="97"/>
      <c r="L252" s="97"/>
      <c r="M252" s="97"/>
      <c r="N252" s="97"/>
      <c r="O252" s="97"/>
      <c r="P252" s="97"/>
      <c r="Q252" s="97"/>
      <c r="R252" s="97"/>
      <c r="S252" s="97"/>
      <c r="Y252" s="173"/>
    </row>
    <row r="253" spans="1:25" s="172" customFormat="1" ht="12.75">
      <c r="A253" s="97"/>
      <c r="B253" s="97"/>
      <c r="C253" s="97"/>
      <c r="D253" s="97"/>
      <c r="E253" s="97"/>
      <c r="F253" s="97"/>
      <c r="G253" s="97"/>
      <c r="H253" s="97"/>
      <c r="I253" s="97"/>
      <c r="J253" s="97"/>
      <c r="K253" s="97"/>
      <c r="L253" s="97"/>
      <c r="M253" s="97"/>
      <c r="N253" s="97"/>
      <c r="O253" s="97"/>
      <c r="P253" s="97"/>
      <c r="Q253" s="97"/>
      <c r="R253" s="97"/>
      <c r="S253" s="97"/>
    </row>
    <row r="254" spans="1:25" s="172" customFormat="1" ht="12.75">
      <c r="A254" s="97"/>
      <c r="B254" s="97"/>
      <c r="C254" s="97"/>
      <c r="D254" s="97"/>
      <c r="E254" s="97"/>
      <c r="F254" s="97"/>
      <c r="G254" s="97"/>
      <c r="H254" s="97"/>
      <c r="I254" s="97"/>
      <c r="J254" s="97"/>
      <c r="K254" s="97"/>
      <c r="L254" s="97"/>
      <c r="M254" s="97"/>
      <c r="N254" s="97"/>
      <c r="O254" s="97"/>
      <c r="P254" s="97"/>
      <c r="Q254" s="97"/>
      <c r="R254" s="97"/>
      <c r="S254" s="97"/>
    </row>
    <row r="255" spans="1:25" s="172" customFormat="1" ht="12.75">
      <c r="A255" s="97"/>
      <c r="B255" s="97"/>
      <c r="C255" s="97"/>
      <c r="D255" s="97"/>
      <c r="E255" s="97"/>
      <c r="F255" s="97"/>
      <c r="G255" s="97"/>
      <c r="H255" s="97"/>
      <c r="I255" s="97"/>
      <c r="J255" s="97"/>
      <c r="K255" s="97"/>
      <c r="L255" s="97"/>
      <c r="M255" s="97"/>
      <c r="N255" s="97"/>
      <c r="O255" s="97"/>
      <c r="P255" s="97"/>
      <c r="Q255" s="97"/>
      <c r="R255" s="97"/>
      <c r="S255" s="97"/>
    </row>
    <row r="256" spans="1:25" s="172" customFormat="1" ht="12.75">
      <c r="A256" s="97"/>
      <c r="B256" s="97"/>
      <c r="C256" s="97"/>
      <c r="D256" s="97"/>
      <c r="E256" s="97"/>
      <c r="F256" s="97"/>
      <c r="G256" s="97"/>
      <c r="H256" s="97"/>
      <c r="I256" s="97"/>
      <c r="J256" s="97"/>
      <c r="K256" s="97"/>
      <c r="L256" s="97"/>
      <c r="M256" s="97"/>
      <c r="N256" s="97"/>
      <c r="O256" s="97"/>
      <c r="P256" s="97"/>
      <c r="Q256" s="97"/>
      <c r="R256" s="97"/>
      <c r="S256" s="97"/>
    </row>
    <row r="257" spans="1:19" s="172" customFormat="1" ht="12.75">
      <c r="A257" s="97"/>
      <c r="B257" s="97"/>
      <c r="C257" s="97"/>
      <c r="D257" s="97"/>
      <c r="E257" s="97"/>
      <c r="F257" s="97"/>
      <c r="G257" s="97"/>
      <c r="H257" s="97"/>
      <c r="I257" s="97"/>
      <c r="J257" s="97"/>
      <c r="K257" s="97"/>
      <c r="L257" s="97"/>
      <c r="M257" s="97"/>
      <c r="N257" s="97"/>
      <c r="O257" s="97"/>
      <c r="P257" s="97"/>
      <c r="Q257" s="97"/>
      <c r="R257" s="97"/>
      <c r="S257" s="97"/>
    </row>
    <row r="258" spans="1:19" s="172" customFormat="1" ht="12.75">
      <c r="A258" s="97"/>
      <c r="B258" s="97"/>
      <c r="C258" s="97"/>
      <c r="D258" s="97"/>
      <c r="E258" s="97"/>
      <c r="F258" s="97"/>
      <c r="G258" s="97"/>
      <c r="H258" s="97"/>
      <c r="I258" s="97"/>
      <c r="J258" s="97"/>
      <c r="K258" s="97"/>
      <c r="L258" s="97"/>
      <c r="M258" s="97"/>
      <c r="N258" s="97"/>
      <c r="O258" s="97"/>
      <c r="P258" s="97"/>
      <c r="Q258" s="97"/>
      <c r="R258" s="97"/>
      <c r="S258" s="97"/>
    </row>
    <row r="259" spans="1:19" s="172" customFormat="1" ht="12.75">
      <c r="A259" s="97"/>
      <c r="B259" s="97"/>
      <c r="C259" s="97"/>
      <c r="D259" s="97"/>
      <c r="E259" s="97"/>
      <c r="F259" s="97"/>
      <c r="G259" s="97"/>
      <c r="H259" s="97"/>
      <c r="I259" s="97"/>
      <c r="J259" s="97"/>
      <c r="K259" s="97"/>
      <c r="L259" s="97"/>
      <c r="M259" s="97"/>
      <c r="N259" s="97"/>
      <c r="O259" s="97"/>
      <c r="P259" s="97"/>
      <c r="Q259" s="97"/>
      <c r="R259" s="97"/>
      <c r="S259" s="97"/>
    </row>
    <row r="260" spans="1:19" s="172" customFormat="1" ht="12.75">
      <c r="A260" s="97"/>
      <c r="B260" s="97"/>
      <c r="C260" s="97"/>
      <c r="D260" s="97"/>
      <c r="E260" s="97"/>
      <c r="F260" s="97"/>
      <c r="G260" s="97"/>
      <c r="H260" s="97"/>
      <c r="I260" s="97"/>
      <c r="J260" s="97"/>
      <c r="K260" s="97"/>
      <c r="L260" s="97"/>
      <c r="M260" s="97"/>
      <c r="N260" s="97"/>
      <c r="O260" s="97"/>
      <c r="P260" s="97"/>
      <c r="Q260" s="97"/>
      <c r="R260" s="97"/>
      <c r="S260" s="97"/>
    </row>
    <row r="261" spans="1:19" s="172" customFormat="1" ht="12.75">
      <c r="A261" s="97"/>
      <c r="B261" s="97"/>
      <c r="C261" s="97"/>
      <c r="D261" s="97"/>
      <c r="E261" s="97"/>
      <c r="F261" s="97"/>
      <c r="G261" s="97"/>
      <c r="H261" s="97"/>
      <c r="I261" s="97"/>
      <c r="J261" s="97"/>
      <c r="K261" s="97"/>
      <c r="L261" s="97"/>
      <c r="M261" s="97"/>
      <c r="N261" s="97"/>
      <c r="O261" s="97"/>
      <c r="P261" s="97"/>
      <c r="Q261" s="97"/>
      <c r="R261" s="97"/>
      <c r="S261" s="97"/>
    </row>
    <row r="262" spans="1:19" s="172" customFormat="1" ht="12.75">
      <c r="A262" s="97"/>
      <c r="B262" s="97"/>
      <c r="C262" s="97"/>
      <c r="D262" s="97"/>
      <c r="E262" s="97"/>
      <c r="F262" s="97"/>
      <c r="G262" s="97"/>
      <c r="H262" s="97"/>
      <c r="I262" s="97"/>
      <c r="J262" s="97"/>
      <c r="K262" s="97"/>
      <c r="L262" s="97"/>
      <c r="M262" s="97"/>
      <c r="N262" s="97"/>
      <c r="O262" s="97"/>
      <c r="P262" s="97"/>
      <c r="Q262" s="97"/>
      <c r="R262" s="97"/>
      <c r="S262" s="97"/>
    </row>
    <row r="263" spans="1:19" s="172" customFormat="1" ht="12.75">
      <c r="A263" s="97"/>
      <c r="B263" s="97"/>
      <c r="C263" s="97"/>
      <c r="D263" s="97"/>
      <c r="E263" s="97"/>
      <c r="F263" s="97"/>
      <c r="G263" s="97"/>
      <c r="H263" s="97"/>
      <c r="I263" s="97"/>
      <c r="J263" s="97"/>
      <c r="K263" s="97"/>
      <c r="L263" s="97"/>
      <c r="M263" s="97"/>
      <c r="N263" s="97"/>
      <c r="O263" s="97"/>
      <c r="P263" s="97"/>
      <c r="Q263" s="97"/>
      <c r="R263" s="97"/>
      <c r="S263" s="97"/>
    </row>
    <row r="264" spans="1:19" s="172" customFormat="1" ht="12.75">
      <c r="A264" s="97"/>
      <c r="B264" s="97"/>
      <c r="C264" s="97"/>
      <c r="D264" s="97"/>
      <c r="E264" s="97"/>
      <c r="F264" s="97"/>
      <c r="G264" s="97"/>
      <c r="H264" s="97"/>
      <c r="I264" s="97"/>
      <c r="J264" s="97"/>
      <c r="K264" s="97"/>
      <c r="L264" s="97"/>
      <c r="M264" s="97"/>
      <c r="N264" s="97"/>
      <c r="O264" s="97"/>
      <c r="P264" s="97"/>
      <c r="Q264" s="97"/>
      <c r="R264" s="97"/>
      <c r="S264" s="97"/>
    </row>
    <row r="265" spans="1:19" s="172" customFormat="1" ht="12.75">
      <c r="A265" s="97"/>
      <c r="B265" s="97"/>
      <c r="C265" s="97"/>
      <c r="D265" s="97"/>
      <c r="E265" s="97"/>
      <c r="F265" s="97"/>
      <c r="G265" s="97"/>
      <c r="H265" s="97"/>
      <c r="I265" s="97"/>
      <c r="J265" s="97"/>
      <c r="K265" s="97"/>
      <c r="L265" s="97"/>
      <c r="M265" s="97"/>
      <c r="N265" s="97"/>
      <c r="O265" s="97"/>
      <c r="P265" s="97"/>
      <c r="Q265" s="97"/>
      <c r="R265" s="97"/>
      <c r="S265" s="97"/>
    </row>
    <row r="266" spans="1:19" s="172" customFormat="1" ht="12.75">
      <c r="A266" s="97"/>
      <c r="B266" s="97"/>
      <c r="C266" s="97"/>
      <c r="D266" s="97"/>
      <c r="E266" s="97"/>
      <c r="F266" s="97"/>
      <c r="G266" s="97"/>
      <c r="H266" s="97"/>
      <c r="I266" s="97"/>
      <c r="J266" s="97"/>
      <c r="K266" s="97"/>
      <c r="L266" s="97"/>
      <c r="M266" s="97"/>
      <c r="N266" s="97"/>
      <c r="O266" s="97"/>
      <c r="P266" s="97"/>
      <c r="Q266" s="97"/>
      <c r="R266" s="97"/>
      <c r="S266" s="97"/>
    </row>
    <row r="267" spans="1:19" s="172" customFormat="1" ht="12.75">
      <c r="A267" s="97"/>
      <c r="B267" s="97"/>
      <c r="C267" s="97"/>
      <c r="D267" s="97"/>
      <c r="E267" s="97"/>
      <c r="F267" s="97"/>
      <c r="G267" s="97"/>
      <c r="H267" s="97"/>
      <c r="I267" s="97"/>
      <c r="J267" s="97"/>
      <c r="K267" s="97"/>
      <c r="L267" s="97"/>
      <c r="M267" s="97"/>
      <c r="N267" s="97"/>
      <c r="O267" s="97"/>
      <c r="P267" s="97"/>
      <c r="Q267" s="97"/>
      <c r="R267" s="97"/>
      <c r="S267" s="97"/>
    </row>
    <row r="268" spans="1:19" s="172" customFormat="1" ht="12.75">
      <c r="A268" s="97"/>
      <c r="B268" s="97"/>
      <c r="C268" s="97"/>
      <c r="D268" s="97"/>
      <c r="E268" s="97"/>
      <c r="F268" s="97"/>
      <c r="G268" s="97"/>
      <c r="H268" s="97"/>
      <c r="I268" s="97"/>
      <c r="J268" s="97"/>
      <c r="K268" s="97"/>
      <c r="L268" s="97"/>
      <c r="M268" s="97"/>
      <c r="N268" s="97"/>
      <c r="O268" s="97"/>
      <c r="P268" s="97"/>
      <c r="Q268" s="97"/>
      <c r="R268" s="97"/>
      <c r="S268" s="97"/>
    </row>
    <row r="269" spans="1:19" s="172" customFormat="1" ht="12.75">
      <c r="A269" s="97"/>
      <c r="B269" s="97"/>
      <c r="C269" s="97"/>
      <c r="D269" s="97"/>
      <c r="E269" s="97"/>
      <c r="F269" s="97"/>
      <c r="G269" s="97"/>
      <c r="H269" s="97"/>
      <c r="I269" s="97"/>
      <c r="J269" s="97"/>
      <c r="K269" s="97"/>
      <c r="L269" s="97"/>
      <c r="M269" s="97"/>
      <c r="N269" s="97"/>
      <c r="O269" s="97"/>
      <c r="P269" s="97"/>
      <c r="Q269" s="97"/>
      <c r="R269" s="97"/>
      <c r="S269" s="97"/>
    </row>
    <row r="270" spans="1:19" s="172" customFormat="1" ht="12.75">
      <c r="A270" s="97"/>
      <c r="B270" s="97"/>
      <c r="C270" s="97"/>
      <c r="D270" s="97"/>
      <c r="E270" s="97"/>
      <c r="F270" s="97"/>
      <c r="G270" s="97"/>
      <c r="H270" s="97"/>
      <c r="I270" s="97"/>
      <c r="J270" s="97"/>
      <c r="K270" s="97"/>
      <c r="L270" s="97"/>
      <c r="M270" s="97"/>
      <c r="N270" s="97"/>
      <c r="O270" s="97"/>
      <c r="P270" s="97"/>
      <c r="Q270" s="97"/>
      <c r="R270" s="97"/>
      <c r="S270" s="97"/>
    </row>
    <row r="271" spans="1:19" s="172" customFormat="1" ht="12.75">
      <c r="A271" s="97"/>
      <c r="B271" s="97"/>
      <c r="C271" s="97"/>
      <c r="D271" s="97"/>
      <c r="E271" s="97"/>
      <c r="F271" s="97"/>
      <c r="G271" s="97"/>
      <c r="H271" s="97"/>
      <c r="I271" s="97"/>
      <c r="J271" s="97"/>
      <c r="K271" s="97"/>
      <c r="L271" s="97"/>
      <c r="M271" s="97"/>
      <c r="N271" s="97"/>
      <c r="O271" s="97"/>
      <c r="P271" s="97"/>
      <c r="Q271" s="97"/>
      <c r="R271" s="97"/>
      <c r="S271" s="97"/>
    </row>
    <row r="272" spans="1:19" s="172" customFormat="1" ht="12.75">
      <c r="A272" s="97"/>
      <c r="B272" s="97"/>
      <c r="C272" s="97"/>
      <c r="D272" s="97"/>
      <c r="E272" s="97"/>
      <c r="F272" s="97"/>
      <c r="G272" s="97"/>
      <c r="H272" s="97"/>
      <c r="I272" s="97"/>
      <c r="J272" s="97"/>
      <c r="K272" s="97"/>
      <c r="L272" s="97"/>
      <c r="M272" s="97"/>
      <c r="N272" s="97"/>
      <c r="O272" s="97"/>
      <c r="P272" s="97"/>
      <c r="Q272" s="97"/>
      <c r="R272" s="97"/>
      <c r="S272" s="97"/>
    </row>
    <row r="273" spans="1:19" s="172" customFormat="1" ht="12.75">
      <c r="A273" s="97"/>
      <c r="B273" s="97"/>
      <c r="C273" s="97"/>
      <c r="D273" s="97"/>
      <c r="E273" s="97"/>
      <c r="F273" s="97"/>
      <c r="G273" s="97"/>
      <c r="H273" s="97"/>
      <c r="I273" s="97"/>
      <c r="J273" s="97"/>
      <c r="K273" s="97"/>
      <c r="L273" s="97"/>
      <c r="M273" s="97"/>
      <c r="N273" s="97"/>
      <c r="O273" s="97"/>
      <c r="P273" s="97"/>
      <c r="Q273" s="97"/>
      <c r="R273" s="97"/>
      <c r="S273" s="97"/>
    </row>
    <row r="274" spans="1:19" s="179" customFormat="1" ht="12">
      <c r="A274" s="97"/>
      <c r="B274" s="97"/>
      <c r="C274" s="97"/>
      <c r="D274" s="97"/>
      <c r="E274" s="97"/>
      <c r="F274" s="97"/>
      <c r="G274" s="97"/>
      <c r="H274" s="97"/>
      <c r="I274" s="97"/>
      <c r="J274" s="97"/>
      <c r="K274" s="97"/>
      <c r="L274" s="97"/>
      <c r="M274" s="97"/>
      <c r="N274" s="97"/>
      <c r="O274" s="97"/>
      <c r="P274" s="97"/>
      <c r="Q274" s="97"/>
      <c r="R274" s="97"/>
      <c r="S274" s="97"/>
    </row>
    <row r="275" spans="1:19" s="179" customFormat="1" ht="12">
      <c r="A275" s="97"/>
      <c r="B275" s="97"/>
      <c r="C275" s="97"/>
      <c r="D275" s="97"/>
      <c r="E275" s="97"/>
      <c r="F275" s="97"/>
      <c r="G275" s="97"/>
      <c r="H275" s="97"/>
      <c r="I275" s="97"/>
      <c r="J275" s="97"/>
      <c r="K275" s="97"/>
      <c r="L275" s="97"/>
      <c r="M275" s="97"/>
      <c r="N275" s="97"/>
      <c r="O275" s="97"/>
      <c r="P275" s="97"/>
      <c r="Q275" s="97"/>
      <c r="R275" s="97"/>
      <c r="S275" s="97"/>
    </row>
    <row r="276" spans="1:19" s="179" customFormat="1" ht="12">
      <c r="A276" s="97"/>
      <c r="B276" s="97"/>
      <c r="C276" s="97"/>
      <c r="D276" s="97"/>
      <c r="E276" s="97"/>
      <c r="F276" s="97"/>
      <c r="G276" s="97"/>
      <c r="H276" s="97"/>
      <c r="I276" s="97"/>
      <c r="J276" s="97"/>
      <c r="K276" s="97"/>
      <c r="L276" s="97"/>
      <c r="M276" s="97"/>
      <c r="N276" s="97"/>
      <c r="O276" s="97"/>
      <c r="P276" s="97"/>
      <c r="Q276" s="97"/>
      <c r="R276" s="97"/>
      <c r="S276" s="97"/>
    </row>
    <row r="277" spans="1:19" s="179" customFormat="1" ht="12">
      <c r="A277" s="97"/>
      <c r="B277" s="97"/>
      <c r="C277" s="97"/>
      <c r="D277" s="97"/>
      <c r="E277" s="97"/>
      <c r="F277" s="97"/>
      <c r="G277" s="97"/>
      <c r="H277" s="97"/>
      <c r="I277" s="97"/>
      <c r="J277" s="97"/>
      <c r="K277" s="97"/>
      <c r="L277" s="97"/>
      <c r="M277" s="97"/>
      <c r="N277" s="97"/>
      <c r="O277" s="97"/>
      <c r="P277" s="97"/>
      <c r="Q277" s="97"/>
      <c r="R277" s="97"/>
      <c r="S277" s="97"/>
    </row>
    <row r="278" spans="1:19" s="179" customFormat="1" ht="12">
      <c r="A278" s="97"/>
      <c r="B278" s="97"/>
      <c r="C278" s="97"/>
      <c r="D278" s="97"/>
      <c r="E278" s="97"/>
      <c r="F278" s="97"/>
      <c r="G278" s="97"/>
      <c r="H278" s="97"/>
      <c r="I278" s="97"/>
      <c r="J278" s="97"/>
      <c r="K278" s="97"/>
      <c r="L278" s="97"/>
      <c r="M278" s="97"/>
      <c r="N278" s="97"/>
      <c r="O278" s="97"/>
      <c r="P278" s="97"/>
      <c r="Q278" s="97"/>
      <c r="R278" s="97"/>
      <c r="S278" s="97"/>
    </row>
    <row r="279" spans="1:19" s="179" customFormat="1" ht="12">
      <c r="A279" s="97"/>
      <c r="B279" s="97"/>
      <c r="C279" s="97"/>
      <c r="D279" s="97"/>
      <c r="E279" s="97"/>
      <c r="F279" s="97"/>
      <c r="G279" s="97"/>
      <c r="H279" s="97"/>
      <c r="I279" s="97"/>
      <c r="J279" s="97"/>
      <c r="K279" s="97"/>
      <c r="L279" s="97"/>
      <c r="M279" s="97"/>
      <c r="N279" s="97"/>
      <c r="O279" s="97"/>
      <c r="P279" s="97"/>
      <c r="Q279" s="97"/>
      <c r="R279" s="97"/>
      <c r="S279" s="97"/>
    </row>
    <row r="280" spans="1:19" s="179" customFormat="1" ht="12">
      <c r="A280" s="97"/>
      <c r="B280" s="97"/>
      <c r="C280" s="97"/>
      <c r="D280" s="97"/>
      <c r="E280" s="97"/>
      <c r="F280" s="97"/>
      <c r="G280" s="97"/>
      <c r="H280" s="97"/>
      <c r="I280" s="97"/>
      <c r="J280" s="97"/>
      <c r="K280" s="97"/>
      <c r="L280" s="97"/>
      <c r="M280" s="97"/>
      <c r="N280" s="97"/>
      <c r="O280" s="97"/>
      <c r="P280" s="97"/>
      <c r="Q280" s="97"/>
      <c r="R280" s="97"/>
      <c r="S280" s="97"/>
    </row>
    <row r="281" spans="1:19" s="179" customFormat="1" ht="12">
      <c r="A281" s="97"/>
      <c r="B281" s="97"/>
      <c r="C281" s="97"/>
      <c r="D281" s="97"/>
      <c r="E281" s="97"/>
      <c r="F281" s="97"/>
      <c r="G281" s="97"/>
      <c r="H281" s="97"/>
      <c r="I281" s="97"/>
      <c r="J281" s="97"/>
      <c r="K281" s="97"/>
      <c r="L281" s="97"/>
      <c r="M281" s="97"/>
      <c r="N281" s="97"/>
      <c r="O281" s="97"/>
      <c r="P281" s="97"/>
      <c r="Q281" s="97"/>
      <c r="R281" s="97"/>
      <c r="S281" s="97"/>
    </row>
    <row r="282" spans="1:19" s="179" customFormat="1" ht="12">
      <c r="A282" s="97"/>
      <c r="B282" s="97"/>
      <c r="C282" s="97"/>
      <c r="D282" s="97"/>
      <c r="E282" s="97"/>
      <c r="F282" s="97"/>
      <c r="G282" s="97"/>
      <c r="H282" s="97"/>
      <c r="I282" s="97"/>
      <c r="J282" s="97"/>
      <c r="K282" s="97"/>
      <c r="L282" s="97"/>
      <c r="M282" s="97"/>
      <c r="N282" s="97"/>
      <c r="O282" s="97"/>
      <c r="P282" s="97"/>
      <c r="Q282" s="97"/>
      <c r="R282" s="97"/>
      <c r="S282" s="97"/>
    </row>
    <row r="283" spans="1:19" s="179" customFormat="1" ht="12">
      <c r="A283" s="97"/>
      <c r="B283" s="97"/>
      <c r="C283" s="97"/>
      <c r="D283" s="97"/>
      <c r="E283" s="97"/>
      <c r="F283" s="97"/>
      <c r="G283" s="97"/>
      <c r="H283" s="97"/>
      <c r="I283" s="97"/>
      <c r="J283" s="97"/>
      <c r="K283" s="97"/>
      <c r="L283" s="97"/>
      <c r="M283" s="97"/>
      <c r="N283" s="97"/>
      <c r="O283" s="97"/>
      <c r="P283" s="97"/>
      <c r="Q283" s="97"/>
      <c r="R283" s="97"/>
      <c r="S283" s="97"/>
    </row>
    <row r="284" spans="1:19" s="179" customFormat="1" ht="12">
      <c r="A284" s="97"/>
      <c r="B284" s="97"/>
      <c r="C284" s="97"/>
      <c r="D284" s="97"/>
      <c r="E284" s="97"/>
      <c r="F284" s="97"/>
      <c r="G284" s="97"/>
      <c r="H284" s="97"/>
      <c r="I284" s="97"/>
      <c r="J284" s="97"/>
      <c r="K284" s="97"/>
      <c r="L284" s="97"/>
      <c r="M284" s="97"/>
      <c r="N284" s="97"/>
      <c r="O284" s="97"/>
      <c r="P284" s="97"/>
      <c r="Q284" s="97"/>
      <c r="R284" s="97"/>
      <c r="S284" s="97"/>
    </row>
    <row r="285" spans="1:19" s="179" customFormat="1" ht="12">
      <c r="A285" s="97"/>
      <c r="B285" s="97"/>
      <c r="C285" s="97"/>
      <c r="D285" s="97"/>
      <c r="E285" s="97"/>
      <c r="F285" s="97"/>
      <c r="G285" s="97"/>
      <c r="H285" s="97"/>
      <c r="I285" s="97"/>
      <c r="J285" s="97"/>
      <c r="K285" s="97"/>
      <c r="L285" s="97"/>
      <c r="M285" s="97"/>
      <c r="N285" s="97"/>
      <c r="O285" s="97"/>
      <c r="P285" s="97"/>
      <c r="Q285" s="97"/>
      <c r="R285" s="97"/>
      <c r="S285" s="97"/>
    </row>
    <row r="286" spans="1:19" s="179" customFormat="1" ht="12">
      <c r="A286" s="97"/>
      <c r="B286" s="97"/>
      <c r="C286" s="97"/>
      <c r="D286" s="97"/>
      <c r="E286" s="97"/>
      <c r="F286" s="97"/>
      <c r="G286" s="97"/>
      <c r="H286" s="97"/>
      <c r="I286" s="97"/>
      <c r="J286" s="97"/>
      <c r="K286" s="97"/>
      <c r="L286" s="97"/>
      <c r="M286" s="97"/>
      <c r="N286" s="97"/>
      <c r="O286" s="97"/>
      <c r="P286" s="97"/>
      <c r="Q286" s="97"/>
      <c r="R286" s="97"/>
      <c r="S286" s="97"/>
    </row>
    <row r="287" spans="1:19" s="179" customFormat="1" ht="12">
      <c r="A287" s="97"/>
      <c r="B287" s="97"/>
      <c r="C287" s="97"/>
      <c r="D287" s="97"/>
      <c r="E287" s="97"/>
      <c r="F287" s="97"/>
      <c r="G287" s="97"/>
      <c r="H287" s="97"/>
      <c r="I287" s="97"/>
      <c r="J287" s="97"/>
      <c r="K287" s="97"/>
      <c r="L287" s="97"/>
      <c r="M287" s="97"/>
      <c r="N287" s="97"/>
      <c r="O287" s="97"/>
      <c r="P287" s="97"/>
      <c r="Q287" s="97"/>
      <c r="R287" s="97"/>
      <c r="S287" s="97"/>
    </row>
    <row r="288" spans="1:19" s="179" customFormat="1" ht="12">
      <c r="A288" s="97"/>
      <c r="B288" s="97"/>
      <c r="C288" s="97"/>
      <c r="D288" s="97"/>
      <c r="E288" s="97"/>
      <c r="F288" s="97"/>
      <c r="G288" s="97"/>
      <c r="H288" s="97"/>
      <c r="I288" s="97"/>
      <c r="J288" s="97"/>
      <c r="K288" s="97"/>
      <c r="L288" s="97"/>
      <c r="M288" s="97"/>
      <c r="N288" s="97"/>
      <c r="O288" s="97"/>
      <c r="P288" s="97"/>
      <c r="Q288" s="97"/>
      <c r="R288" s="97"/>
      <c r="S288" s="97"/>
    </row>
    <row r="289" spans="1:19" s="179" customFormat="1" ht="12">
      <c r="A289" s="97"/>
      <c r="B289" s="97"/>
      <c r="C289" s="97"/>
      <c r="D289" s="97"/>
      <c r="E289" s="97"/>
      <c r="F289" s="97"/>
      <c r="G289" s="97"/>
      <c r="H289" s="97"/>
      <c r="I289" s="97"/>
      <c r="J289" s="97"/>
      <c r="K289" s="97"/>
      <c r="L289" s="97"/>
      <c r="M289" s="97"/>
      <c r="N289" s="97"/>
      <c r="O289" s="97"/>
      <c r="P289" s="97"/>
      <c r="Q289" s="97"/>
      <c r="R289" s="97"/>
      <c r="S289" s="97"/>
    </row>
    <row r="290" spans="1:19" s="179" customFormat="1" ht="12">
      <c r="A290" s="97"/>
      <c r="B290" s="97"/>
      <c r="C290" s="97"/>
      <c r="D290" s="97"/>
      <c r="E290" s="97"/>
      <c r="F290" s="97"/>
      <c r="G290" s="97"/>
      <c r="H290" s="97"/>
      <c r="I290" s="97"/>
      <c r="J290" s="97"/>
      <c r="K290" s="97"/>
      <c r="L290" s="97"/>
      <c r="M290" s="97"/>
      <c r="N290" s="97"/>
      <c r="O290" s="97"/>
      <c r="P290" s="97"/>
      <c r="Q290" s="97"/>
      <c r="R290" s="97"/>
      <c r="S290" s="97"/>
    </row>
    <row r="291" spans="1:19" s="179" customFormat="1" ht="12">
      <c r="A291" s="97"/>
      <c r="B291" s="97"/>
      <c r="C291" s="97"/>
      <c r="D291" s="97"/>
      <c r="E291" s="97"/>
      <c r="F291" s="97"/>
      <c r="G291" s="97"/>
      <c r="H291" s="97"/>
      <c r="I291" s="97"/>
      <c r="J291" s="97"/>
      <c r="K291" s="97"/>
      <c r="L291" s="97"/>
      <c r="M291" s="97"/>
      <c r="N291" s="97"/>
      <c r="O291" s="97"/>
      <c r="P291" s="97"/>
      <c r="Q291" s="97"/>
      <c r="R291" s="97"/>
      <c r="S291" s="97"/>
    </row>
    <row r="292" spans="1:19" s="179" customFormat="1" ht="12">
      <c r="A292" s="97"/>
      <c r="B292" s="97"/>
      <c r="C292" s="97"/>
      <c r="D292" s="97"/>
      <c r="E292" s="97"/>
      <c r="F292" s="97"/>
      <c r="G292" s="97"/>
      <c r="H292" s="97"/>
      <c r="I292" s="97"/>
      <c r="J292" s="97"/>
      <c r="K292" s="97"/>
      <c r="L292" s="97"/>
      <c r="M292" s="97"/>
      <c r="N292" s="97"/>
      <c r="O292" s="97"/>
      <c r="P292" s="97"/>
      <c r="Q292" s="97"/>
      <c r="R292" s="97"/>
      <c r="S292" s="97"/>
    </row>
    <row r="293" spans="1:19" s="179" customFormat="1" ht="12">
      <c r="A293" s="97"/>
      <c r="B293" s="97"/>
      <c r="C293" s="97"/>
      <c r="D293" s="97"/>
      <c r="E293" s="97"/>
      <c r="F293" s="97"/>
      <c r="G293" s="97"/>
      <c r="H293" s="97"/>
      <c r="I293" s="97"/>
      <c r="J293" s="97"/>
      <c r="K293" s="97"/>
      <c r="L293" s="97"/>
      <c r="M293" s="97"/>
      <c r="N293" s="97"/>
      <c r="O293" s="97"/>
      <c r="P293" s="97"/>
      <c r="Q293" s="97"/>
      <c r="R293" s="97"/>
      <c r="S293" s="97"/>
    </row>
    <row r="294" spans="1:19" s="179" customFormat="1" ht="12">
      <c r="A294" s="97"/>
      <c r="B294" s="97"/>
      <c r="C294" s="97"/>
      <c r="D294" s="97"/>
      <c r="E294" s="97"/>
      <c r="F294" s="97"/>
      <c r="G294" s="97"/>
      <c r="H294" s="97"/>
      <c r="I294" s="97"/>
      <c r="J294" s="97"/>
      <c r="K294" s="97"/>
      <c r="L294" s="97"/>
      <c r="M294" s="97"/>
      <c r="N294" s="97"/>
      <c r="O294" s="97"/>
      <c r="P294" s="97"/>
      <c r="Q294" s="97"/>
      <c r="R294" s="97"/>
      <c r="S294" s="97"/>
    </row>
    <row r="295" spans="1:19" s="179" customFormat="1" ht="12">
      <c r="A295" s="97"/>
      <c r="B295" s="97"/>
      <c r="C295" s="97"/>
      <c r="D295" s="97"/>
      <c r="E295" s="97"/>
      <c r="F295" s="97"/>
      <c r="G295" s="97"/>
      <c r="H295" s="97"/>
      <c r="I295" s="97"/>
      <c r="J295" s="97"/>
      <c r="K295" s="97"/>
      <c r="L295" s="97"/>
      <c r="M295" s="97"/>
      <c r="N295" s="97"/>
      <c r="O295" s="97"/>
      <c r="P295" s="97"/>
      <c r="Q295" s="97"/>
      <c r="R295" s="97"/>
      <c r="S295" s="97"/>
    </row>
    <row r="296" spans="1:19" s="179" customFormat="1" ht="12">
      <c r="A296" s="97"/>
      <c r="B296" s="97"/>
      <c r="C296" s="97"/>
      <c r="D296" s="97"/>
      <c r="E296" s="97"/>
      <c r="F296" s="97"/>
      <c r="G296" s="97"/>
      <c r="H296" s="97"/>
      <c r="I296" s="97"/>
      <c r="J296" s="97"/>
      <c r="K296" s="97"/>
      <c r="L296" s="97"/>
      <c r="M296" s="97"/>
      <c r="N296" s="97"/>
      <c r="O296" s="97"/>
      <c r="P296" s="97"/>
      <c r="Q296" s="97"/>
      <c r="R296" s="97"/>
      <c r="S296" s="97"/>
    </row>
    <row r="297" spans="1:19" s="179" customFormat="1" ht="12">
      <c r="A297" s="97"/>
      <c r="B297" s="97"/>
      <c r="C297" s="97"/>
      <c r="D297" s="97"/>
      <c r="E297" s="97"/>
      <c r="F297" s="97"/>
      <c r="G297" s="97"/>
      <c r="H297" s="97"/>
      <c r="I297" s="97"/>
      <c r="J297" s="97"/>
      <c r="K297" s="97"/>
      <c r="L297" s="97"/>
      <c r="M297" s="97"/>
      <c r="N297" s="97"/>
      <c r="O297" s="97"/>
      <c r="P297" s="97"/>
      <c r="Q297" s="97"/>
      <c r="R297" s="97"/>
      <c r="S297" s="97"/>
    </row>
    <row r="298" spans="1:19" s="179" customFormat="1" ht="12">
      <c r="A298" s="97"/>
      <c r="B298" s="97"/>
      <c r="C298" s="97"/>
      <c r="D298" s="97"/>
      <c r="E298" s="97"/>
      <c r="F298" s="97"/>
      <c r="G298" s="97"/>
      <c r="H298" s="97"/>
      <c r="I298" s="97"/>
      <c r="J298" s="97"/>
      <c r="K298" s="97"/>
      <c r="L298" s="97"/>
      <c r="M298" s="97"/>
      <c r="N298" s="97"/>
      <c r="O298" s="97"/>
      <c r="P298" s="97"/>
      <c r="Q298" s="97"/>
      <c r="R298" s="97"/>
      <c r="S298" s="97"/>
    </row>
    <row r="299" spans="1:19" s="179" customFormat="1" ht="12">
      <c r="A299" s="97"/>
      <c r="B299" s="97"/>
      <c r="C299" s="97"/>
      <c r="D299" s="97"/>
      <c r="E299" s="97"/>
      <c r="F299" s="97"/>
      <c r="G299" s="97"/>
      <c r="H299" s="97"/>
      <c r="I299" s="97"/>
      <c r="J299" s="97"/>
      <c r="K299" s="97"/>
      <c r="L299" s="97"/>
      <c r="M299" s="97"/>
      <c r="N299" s="97"/>
      <c r="O299" s="97"/>
      <c r="P299" s="97"/>
      <c r="Q299" s="97"/>
      <c r="R299" s="97"/>
      <c r="S299" s="97"/>
    </row>
    <row r="300" spans="1:19" s="179" customFormat="1" ht="12">
      <c r="A300" s="97"/>
      <c r="B300" s="97"/>
      <c r="C300" s="97"/>
      <c r="D300" s="97"/>
      <c r="E300" s="97"/>
      <c r="F300" s="97"/>
      <c r="G300" s="97"/>
      <c r="H300" s="97"/>
      <c r="I300" s="97"/>
      <c r="J300" s="97"/>
      <c r="K300" s="97"/>
      <c r="L300" s="97"/>
      <c r="M300" s="97"/>
      <c r="N300" s="97"/>
      <c r="O300" s="97"/>
      <c r="P300" s="97"/>
      <c r="Q300" s="97"/>
      <c r="R300" s="97"/>
      <c r="S300" s="97"/>
    </row>
    <row r="301" spans="1:19" s="179" customFormat="1" ht="12">
      <c r="A301" s="97"/>
      <c r="B301" s="97"/>
      <c r="C301" s="97"/>
      <c r="D301" s="97"/>
      <c r="E301" s="97"/>
      <c r="F301" s="97"/>
      <c r="G301" s="97"/>
      <c r="H301" s="97"/>
      <c r="I301" s="97"/>
      <c r="J301" s="97"/>
      <c r="K301" s="97"/>
      <c r="L301" s="97"/>
      <c r="M301" s="97"/>
      <c r="N301" s="97"/>
      <c r="O301" s="97"/>
      <c r="P301" s="97"/>
      <c r="Q301" s="97"/>
      <c r="R301" s="97"/>
      <c r="S301" s="97"/>
    </row>
    <row r="302" spans="1:19" s="179" customFormat="1" ht="12">
      <c r="A302" s="97"/>
      <c r="B302" s="97"/>
      <c r="C302" s="97"/>
      <c r="D302" s="97"/>
      <c r="E302" s="97"/>
      <c r="F302" s="97"/>
      <c r="G302" s="97"/>
      <c r="H302" s="97"/>
      <c r="I302" s="97"/>
      <c r="J302" s="97"/>
      <c r="K302" s="97"/>
      <c r="L302" s="97"/>
      <c r="M302" s="97"/>
      <c r="N302" s="97"/>
      <c r="O302" s="97"/>
      <c r="P302" s="97"/>
      <c r="Q302" s="97"/>
      <c r="R302" s="97"/>
      <c r="S302" s="97"/>
    </row>
    <row r="303" spans="1:19" s="179" customFormat="1" ht="12">
      <c r="A303" s="97"/>
      <c r="B303" s="97"/>
      <c r="C303" s="97"/>
      <c r="D303" s="97"/>
      <c r="E303" s="97"/>
      <c r="F303" s="97"/>
      <c r="G303" s="97"/>
      <c r="H303" s="97"/>
      <c r="I303" s="97"/>
      <c r="J303" s="97"/>
      <c r="K303" s="97"/>
      <c r="L303" s="97"/>
      <c r="M303" s="97"/>
      <c r="N303" s="97"/>
      <c r="O303" s="97"/>
      <c r="P303" s="97"/>
      <c r="Q303" s="97"/>
      <c r="R303" s="97"/>
      <c r="S303" s="97"/>
    </row>
    <row r="304" spans="1:19" s="179" customFormat="1" ht="12">
      <c r="A304" s="97"/>
      <c r="B304" s="97"/>
      <c r="C304" s="97"/>
      <c r="D304" s="97"/>
      <c r="E304" s="97"/>
      <c r="F304" s="97"/>
      <c r="G304" s="97"/>
      <c r="H304" s="97"/>
      <c r="I304" s="97"/>
      <c r="J304" s="97"/>
      <c r="K304" s="97"/>
      <c r="L304" s="97"/>
      <c r="M304" s="97"/>
      <c r="N304" s="97"/>
      <c r="O304" s="97"/>
      <c r="P304" s="97"/>
      <c r="Q304" s="97"/>
      <c r="R304" s="97"/>
      <c r="S304" s="97"/>
    </row>
    <row r="305" spans="1:19" s="179" customFormat="1" ht="12">
      <c r="A305" s="97"/>
      <c r="B305" s="97"/>
      <c r="C305" s="97"/>
      <c r="D305" s="97"/>
      <c r="E305" s="97"/>
      <c r="F305" s="97"/>
      <c r="G305" s="97"/>
      <c r="H305" s="97"/>
      <c r="I305" s="97"/>
      <c r="J305" s="97"/>
      <c r="K305" s="97"/>
      <c r="L305" s="97"/>
      <c r="M305" s="97"/>
      <c r="N305" s="97"/>
      <c r="O305" s="97"/>
      <c r="P305" s="97"/>
      <c r="Q305" s="97"/>
      <c r="R305" s="97"/>
      <c r="S305" s="97"/>
    </row>
    <row r="306" spans="1:19" s="179" customFormat="1" ht="12">
      <c r="A306" s="97"/>
      <c r="B306" s="97"/>
      <c r="C306" s="97"/>
      <c r="D306" s="97"/>
      <c r="E306" s="97"/>
      <c r="F306" s="97"/>
      <c r="G306" s="97"/>
      <c r="H306" s="97"/>
      <c r="I306" s="97"/>
      <c r="J306" s="97"/>
      <c r="K306" s="97"/>
      <c r="L306" s="97"/>
      <c r="M306" s="97"/>
      <c r="N306" s="97"/>
      <c r="O306" s="97"/>
      <c r="P306" s="97"/>
      <c r="Q306" s="97"/>
      <c r="R306" s="97"/>
      <c r="S306" s="97"/>
    </row>
    <row r="307" spans="1:19" s="179" customFormat="1" ht="12">
      <c r="A307" s="97"/>
      <c r="B307" s="97"/>
      <c r="C307" s="97"/>
      <c r="D307" s="97"/>
      <c r="E307" s="97"/>
      <c r="F307" s="97"/>
      <c r="G307" s="97"/>
      <c r="H307" s="97"/>
      <c r="I307" s="97"/>
      <c r="J307" s="97"/>
      <c r="K307" s="97"/>
      <c r="L307" s="97"/>
      <c r="M307" s="97"/>
      <c r="N307" s="97"/>
      <c r="O307" s="97"/>
      <c r="P307" s="97"/>
      <c r="Q307" s="97"/>
      <c r="R307" s="97"/>
      <c r="S307" s="97"/>
    </row>
    <row r="308" spans="1:19" s="179" customFormat="1" ht="12">
      <c r="A308" s="97"/>
      <c r="B308" s="97"/>
      <c r="C308" s="97"/>
      <c r="D308" s="97"/>
      <c r="E308" s="97"/>
      <c r="F308" s="97"/>
      <c r="G308" s="97"/>
      <c r="H308" s="97"/>
      <c r="I308" s="97"/>
      <c r="J308" s="97"/>
      <c r="K308" s="97"/>
      <c r="L308" s="97"/>
      <c r="M308" s="97"/>
      <c r="N308" s="97"/>
      <c r="O308" s="97"/>
      <c r="P308" s="97"/>
      <c r="Q308" s="97"/>
      <c r="R308" s="97"/>
      <c r="S308" s="97"/>
    </row>
    <row r="309" spans="1:19" s="179" customFormat="1" ht="12">
      <c r="A309" s="97"/>
      <c r="B309" s="97"/>
      <c r="C309" s="97"/>
      <c r="D309" s="97"/>
      <c r="E309" s="97"/>
      <c r="F309" s="97"/>
      <c r="G309" s="97"/>
      <c r="H309" s="97"/>
      <c r="I309" s="97"/>
      <c r="J309" s="97"/>
      <c r="K309" s="97"/>
      <c r="L309" s="97"/>
      <c r="M309" s="97"/>
      <c r="N309" s="97"/>
      <c r="O309" s="97"/>
      <c r="P309" s="97"/>
      <c r="Q309" s="97"/>
      <c r="R309" s="97"/>
      <c r="S309" s="97"/>
    </row>
    <row r="310" spans="1:19" s="179" customFormat="1" ht="12">
      <c r="A310" s="97"/>
      <c r="B310" s="97"/>
      <c r="C310" s="97"/>
      <c r="D310" s="97"/>
      <c r="E310" s="97"/>
      <c r="F310" s="97"/>
      <c r="G310" s="97"/>
      <c r="H310" s="97"/>
      <c r="I310" s="97"/>
      <c r="J310" s="97"/>
      <c r="K310" s="97"/>
      <c r="L310" s="97"/>
      <c r="M310" s="97"/>
      <c r="N310" s="97"/>
      <c r="O310" s="97"/>
      <c r="P310" s="97"/>
      <c r="Q310" s="97"/>
      <c r="R310" s="97"/>
      <c r="S310" s="97"/>
    </row>
    <row r="311" spans="1:19" s="179" customFormat="1" ht="12">
      <c r="A311" s="97"/>
      <c r="B311" s="97"/>
      <c r="C311" s="97"/>
      <c r="D311" s="97"/>
      <c r="E311" s="97"/>
      <c r="F311" s="97"/>
      <c r="G311" s="97"/>
      <c r="H311" s="97"/>
      <c r="I311" s="97"/>
      <c r="J311" s="97"/>
      <c r="K311" s="97"/>
      <c r="L311" s="97"/>
      <c r="M311" s="97"/>
      <c r="N311" s="97"/>
      <c r="O311" s="97"/>
      <c r="P311" s="97"/>
      <c r="Q311" s="97"/>
      <c r="R311" s="97"/>
      <c r="S311" s="97"/>
    </row>
    <row r="312" spans="1:19" s="179" customFormat="1" ht="12">
      <c r="A312" s="97"/>
      <c r="B312" s="97"/>
      <c r="C312" s="97"/>
      <c r="D312" s="97"/>
      <c r="E312" s="97"/>
      <c r="F312" s="97"/>
      <c r="G312" s="97"/>
      <c r="H312" s="97"/>
      <c r="I312" s="97"/>
      <c r="J312" s="97"/>
      <c r="K312" s="97"/>
      <c r="L312" s="97"/>
      <c r="M312" s="97"/>
      <c r="N312" s="97"/>
      <c r="O312" s="97"/>
      <c r="P312" s="97"/>
      <c r="Q312" s="97"/>
      <c r="R312" s="97"/>
      <c r="S312" s="97"/>
    </row>
    <row r="313" spans="1:19" s="179" customFormat="1" ht="12">
      <c r="A313" s="97"/>
      <c r="B313" s="97"/>
      <c r="C313" s="97"/>
      <c r="D313" s="97"/>
      <c r="E313" s="97"/>
      <c r="F313" s="97"/>
      <c r="G313" s="97"/>
      <c r="H313" s="97"/>
      <c r="I313" s="97"/>
      <c r="J313" s="97"/>
      <c r="K313" s="97"/>
      <c r="L313" s="97"/>
      <c r="M313" s="97"/>
      <c r="N313" s="97"/>
      <c r="O313" s="97"/>
      <c r="P313" s="97"/>
      <c r="Q313" s="97"/>
      <c r="R313" s="97"/>
      <c r="S313" s="97"/>
    </row>
    <row r="314" spans="1:19" s="179" customFormat="1" ht="12">
      <c r="A314" s="97"/>
      <c r="B314" s="97"/>
      <c r="C314" s="97"/>
      <c r="D314" s="97"/>
      <c r="E314" s="97"/>
      <c r="F314" s="97"/>
      <c r="G314" s="97"/>
      <c r="H314" s="97"/>
      <c r="I314" s="97"/>
      <c r="J314" s="97"/>
      <c r="K314" s="97"/>
      <c r="L314" s="97"/>
      <c r="M314" s="97"/>
      <c r="N314" s="97"/>
      <c r="O314" s="97"/>
      <c r="P314" s="97"/>
      <c r="Q314" s="97"/>
      <c r="R314" s="97"/>
      <c r="S314" s="97"/>
    </row>
    <row r="315" spans="1:19" s="179" customFormat="1" ht="12">
      <c r="A315" s="97"/>
      <c r="B315" s="97"/>
      <c r="C315" s="97"/>
      <c r="D315" s="97"/>
      <c r="E315" s="97"/>
      <c r="F315" s="97"/>
      <c r="G315" s="97"/>
      <c r="H315" s="97"/>
      <c r="I315" s="97"/>
      <c r="J315" s="97"/>
      <c r="K315" s="97"/>
      <c r="L315" s="97"/>
      <c r="M315" s="97"/>
      <c r="N315" s="97"/>
      <c r="O315" s="97"/>
      <c r="P315" s="97"/>
      <c r="Q315" s="97"/>
      <c r="R315" s="97"/>
      <c r="S315" s="97"/>
    </row>
    <row r="316" spans="1:19" s="179" customFormat="1" ht="12">
      <c r="A316" s="97"/>
      <c r="B316" s="97"/>
      <c r="C316" s="97"/>
      <c r="D316" s="97"/>
      <c r="E316" s="97"/>
      <c r="F316" s="97"/>
      <c r="G316" s="97"/>
      <c r="H316" s="97"/>
      <c r="I316" s="97"/>
      <c r="J316" s="97"/>
      <c r="K316" s="97"/>
      <c r="L316" s="97"/>
      <c r="M316" s="97"/>
      <c r="N316" s="97"/>
      <c r="O316" s="97"/>
      <c r="P316" s="97"/>
      <c r="Q316" s="97"/>
      <c r="R316" s="97"/>
      <c r="S316" s="97"/>
    </row>
    <row r="317" spans="1:19" s="179" customFormat="1" ht="12">
      <c r="A317" s="97"/>
      <c r="B317" s="97"/>
      <c r="C317" s="97"/>
      <c r="D317" s="97"/>
      <c r="E317" s="97"/>
      <c r="F317" s="97"/>
      <c r="G317" s="97"/>
      <c r="H317" s="97"/>
      <c r="I317" s="97"/>
      <c r="J317" s="97"/>
      <c r="K317" s="97"/>
      <c r="L317" s="97"/>
      <c r="M317" s="97"/>
      <c r="N317" s="97"/>
      <c r="O317" s="97"/>
      <c r="P317" s="97"/>
      <c r="Q317" s="97"/>
      <c r="R317" s="97"/>
      <c r="S317" s="97"/>
    </row>
    <row r="318" spans="1:19" s="179" customFormat="1" ht="12">
      <c r="A318" s="97"/>
      <c r="B318" s="97"/>
      <c r="C318" s="97"/>
      <c r="D318" s="97"/>
      <c r="E318" s="97"/>
      <c r="F318" s="97"/>
      <c r="G318" s="97"/>
      <c r="H318" s="97"/>
      <c r="I318" s="97"/>
      <c r="J318" s="97"/>
      <c r="K318" s="97"/>
      <c r="L318" s="97"/>
      <c r="M318" s="97"/>
      <c r="N318" s="97"/>
      <c r="O318" s="97"/>
      <c r="P318" s="97"/>
      <c r="Q318" s="97"/>
      <c r="R318" s="97"/>
      <c r="S318" s="97"/>
    </row>
    <row r="319" spans="1:19" s="179" customFormat="1" ht="12">
      <c r="A319" s="97"/>
      <c r="B319" s="97"/>
      <c r="C319" s="97"/>
      <c r="D319" s="97"/>
      <c r="E319" s="97"/>
      <c r="F319" s="97"/>
      <c r="G319" s="97"/>
      <c r="H319" s="97"/>
      <c r="I319" s="97"/>
      <c r="J319" s="97"/>
      <c r="K319" s="97"/>
      <c r="L319" s="97"/>
      <c r="M319" s="97"/>
      <c r="N319" s="97"/>
      <c r="O319" s="97"/>
      <c r="P319" s="97"/>
      <c r="Q319" s="97"/>
      <c r="R319" s="97"/>
      <c r="S319" s="97"/>
    </row>
    <row r="320" spans="1:19" s="179" customFormat="1" ht="12">
      <c r="A320" s="97"/>
      <c r="B320" s="97"/>
      <c r="C320" s="97"/>
      <c r="D320" s="97"/>
      <c r="E320" s="97"/>
      <c r="F320" s="97"/>
      <c r="G320" s="97"/>
      <c r="H320" s="97"/>
      <c r="I320" s="97"/>
      <c r="J320" s="97"/>
      <c r="K320" s="97"/>
      <c r="L320" s="97"/>
      <c r="M320" s="97"/>
      <c r="N320" s="97"/>
      <c r="O320" s="97"/>
      <c r="P320" s="97"/>
      <c r="Q320" s="97"/>
      <c r="R320" s="97"/>
      <c r="S320" s="97"/>
    </row>
    <row r="321" spans="1:19" s="179" customFormat="1" ht="12">
      <c r="A321" s="97"/>
      <c r="B321" s="97"/>
      <c r="C321" s="97"/>
      <c r="D321" s="97"/>
      <c r="E321" s="97"/>
      <c r="F321" s="97"/>
      <c r="G321" s="97"/>
      <c r="H321" s="97"/>
      <c r="I321" s="97"/>
      <c r="J321" s="97"/>
      <c r="K321" s="97"/>
      <c r="L321" s="97"/>
      <c r="M321" s="97"/>
      <c r="N321" s="97"/>
      <c r="O321" s="97"/>
      <c r="P321" s="97"/>
      <c r="Q321" s="97"/>
      <c r="R321" s="97"/>
      <c r="S321" s="97"/>
    </row>
    <row r="322" spans="1:19" s="179" customFormat="1" ht="12">
      <c r="A322" s="97"/>
      <c r="B322" s="97"/>
      <c r="C322" s="97"/>
      <c r="D322" s="97"/>
      <c r="E322" s="97"/>
      <c r="F322" s="97"/>
      <c r="G322" s="97"/>
      <c r="H322" s="97"/>
      <c r="I322" s="97"/>
      <c r="J322" s="97"/>
      <c r="K322" s="97"/>
      <c r="L322" s="97"/>
      <c r="M322" s="97"/>
      <c r="N322" s="97"/>
      <c r="O322" s="97"/>
      <c r="P322" s="97"/>
      <c r="Q322" s="97"/>
      <c r="R322" s="97"/>
      <c r="S322" s="97"/>
    </row>
    <row r="323" spans="1:19" s="179" customFormat="1" ht="12">
      <c r="A323" s="97"/>
      <c r="B323" s="97"/>
      <c r="C323" s="97"/>
      <c r="D323" s="97"/>
      <c r="E323" s="97"/>
      <c r="F323" s="97"/>
      <c r="G323" s="97"/>
      <c r="H323" s="97"/>
      <c r="I323" s="97"/>
      <c r="J323" s="97"/>
      <c r="K323" s="97"/>
      <c r="L323" s="97"/>
      <c r="M323" s="97"/>
      <c r="N323" s="97"/>
      <c r="O323" s="97"/>
      <c r="P323" s="97"/>
      <c r="Q323" s="97"/>
      <c r="R323" s="97"/>
      <c r="S323" s="97"/>
    </row>
    <row r="324" spans="1:19" s="179" customFormat="1" ht="12">
      <c r="A324" s="97"/>
      <c r="B324" s="97"/>
      <c r="C324" s="97"/>
      <c r="D324" s="97"/>
      <c r="E324" s="97"/>
      <c r="F324" s="97"/>
      <c r="G324" s="97"/>
      <c r="H324" s="97"/>
      <c r="I324" s="97"/>
      <c r="J324" s="97"/>
      <c r="K324" s="97"/>
      <c r="L324" s="97"/>
      <c r="M324" s="97"/>
      <c r="N324" s="97"/>
      <c r="O324" s="97"/>
      <c r="P324" s="97"/>
      <c r="Q324" s="97"/>
      <c r="R324" s="97"/>
      <c r="S324" s="97"/>
    </row>
    <row r="325" spans="1:19" s="179" customFormat="1" ht="12">
      <c r="A325" s="97"/>
      <c r="B325" s="97"/>
      <c r="C325" s="97"/>
      <c r="D325" s="97"/>
      <c r="E325" s="97"/>
      <c r="F325" s="97"/>
      <c r="G325" s="97"/>
      <c r="H325" s="97"/>
      <c r="I325" s="97"/>
      <c r="J325" s="97"/>
      <c r="K325" s="97"/>
      <c r="L325" s="97"/>
      <c r="M325" s="97"/>
      <c r="N325" s="97"/>
      <c r="O325" s="97"/>
      <c r="P325" s="97"/>
      <c r="Q325" s="97"/>
      <c r="R325" s="97"/>
      <c r="S325" s="97"/>
    </row>
    <row r="326" spans="1:19" s="179" customFormat="1" ht="12">
      <c r="A326" s="97"/>
      <c r="B326" s="97"/>
      <c r="C326" s="97"/>
      <c r="D326" s="97"/>
      <c r="E326" s="97"/>
      <c r="F326" s="97"/>
      <c r="G326" s="97"/>
      <c r="H326" s="97"/>
      <c r="I326" s="97"/>
      <c r="J326" s="97"/>
      <c r="K326" s="97"/>
      <c r="L326" s="97"/>
      <c r="M326" s="97"/>
      <c r="N326" s="97"/>
      <c r="O326" s="97"/>
      <c r="P326" s="97"/>
      <c r="Q326" s="97"/>
      <c r="R326" s="97"/>
      <c r="S326" s="97"/>
    </row>
    <row r="327" spans="1:19" s="179" customFormat="1" ht="12">
      <c r="A327" s="97"/>
      <c r="B327" s="97"/>
      <c r="C327" s="97"/>
      <c r="D327" s="97"/>
      <c r="E327" s="97"/>
      <c r="F327" s="97"/>
      <c r="G327" s="97"/>
      <c r="H327" s="97"/>
      <c r="I327" s="97"/>
      <c r="J327" s="97"/>
      <c r="K327" s="97"/>
      <c r="L327" s="97"/>
      <c r="M327" s="97"/>
      <c r="N327" s="97"/>
      <c r="O327" s="97"/>
      <c r="P327" s="97"/>
      <c r="Q327" s="97"/>
      <c r="R327" s="97"/>
      <c r="S327" s="97"/>
    </row>
    <row r="328" spans="1:19" s="179" customFormat="1" ht="12">
      <c r="A328" s="97"/>
      <c r="B328" s="97"/>
      <c r="C328" s="97"/>
      <c r="D328" s="97"/>
      <c r="E328" s="97"/>
      <c r="F328" s="97"/>
      <c r="G328" s="97"/>
      <c r="H328" s="97"/>
      <c r="I328" s="97"/>
      <c r="J328" s="97"/>
      <c r="K328" s="97"/>
      <c r="L328" s="97"/>
      <c r="M328" s="97"/>
      <c r="N328" s="97"/>
      <c r="O328" s="97"/>
      <c r="P328" s="97"/>
      <c r="Q328" s="97"/>
      <c r="R328" s="97"/>
      <c r="S328" s="97"/>
    </row>
    <row r="329" spans="1:19" s="179" customFormat="1" ht="12">
      <c r="A329" s="97"/>
      <c r="B329" s="97"/>
      <c r="C329" s="97"/>
      <c r="D329" s="97"/>
      <c r="E329" s="97"/>
      <c r="F329" s="97"/>
      <c r="G329" s="97"/>
      <c r="H329" s="97"/>
      <c r="I329" s="97"/>
      <c r="J329" s="97"/>
      <c r="K329" s="97"/>
      <c r="L329" s="97"/>
      <c r="M329" s="97"/>
      <c r="N329" s="97"/>
      <c r="O329" s="97"/>
      <c r="P329" s="97"/>
      <c r="Q329" s="97"/>
      <c r="R329" s="97"/>
      <c r="S329" s="97"/>
    </row>
    <row r="330" spans="1:19" s="179" customFormat="1" ht="12">
      <c r="A330" s="97"/>
      <c r="B330" s="97"/>
      <c r="C330" s="97"/>
      <c r="D330" s="97"/>
      <c r="E330" s="97"/>
      <c r="F330" s="97"/>
      <c r="G330" s="97"/>
      <c r="H330" s="97"/>
      <c r="I330" s="97"/>
      <c r="J330" s="97"/>
      <c r="K330" s="97"/>
      <c r="L330" s="97"/>
      <c r="M330" s="97"/>
      <c r="N330" s="97"/>
      <c r="O330" s="97"/>
      <c r="P330" s="97"/>
      <c r="Q330" s="97"/>
      <c r="R330" s="97"/>
      <c r="S330" s="97"/>
    </row>
    <row r="331" spans="1:19" s="179" customFormat="1" ht="12">
      <c r="A331" s="97"/>
      <c r="B331" s="97"/>
      <c r="C331" s="97"/>
      <c r="D331" s="97"/>
      <c r="E331" s="97"/>
      <c r="F331" s="97"/>
      <c r="G331" s="97"/>
      <c r="H331" s="97"/>
      <c r="I331" s="97"/>
      <c r="J331" s="97"/>
      <c r="K331" s="97"/>
      <c r="L331" s="97"/>
      <c r="M331" s="97"/>
      <c r="N331" s="97"/>
      <c r="O331" s="97"/>
      <c r="P331" s="97"/>
      <c r="Q331" s="97"/>
      <c r="R331" s="97"/>
      <c r="S331" s="97"/>
    </row>
    <row r="332" spans="1:19" s="179" customFormat="1" ht="12">
      <c r="A332" s="97"/>
      <c r="B332" s="97"/>
      <c r="C332" s="97"/>
      <c r="D332" s="97"/>
      <c r="E332" s="97"/>
      <c r="F332" s="97"/>
      <c r="G332" s="97"/>
      <c r="H332" s="97"/>
      <c r="I332" s="97"/>
      <c r="J332" s="97"/>
      <c r="K332" s="97"/>
      <c r="L332" s="97"/>
      <c r="M332" s="97"/>
      <c r="N332" s="97"/>
      <c r="O332" s="97"/>
      <c r="P332" s="97"/>
      <c r="Q332" s="97"/>
      <c r="R332" s="97"/>
      <c r="S332" s="97"/>
    </row>
    <row r="333" spans="1:19" s="179" customFormat="1" ht="12">
      <c r="A333" s="97"/>
      <c r="B333" s="97"/>
      <c r="C333" s="97"/>
      <c r="D333" s="97"/>
      <c r="E333" s="97"/>
      <c r="F333" s="97"/>
      <c r="G333" s="97"/>
      <c r="H333" s="97"/>
      <c r="I333" s="97"/>
      <c r="J333" s="97"/>
      <c r="K333" s="97"/>
      <c r="L333" s="97"/>
      <c r="M333" s="97"/>
      <c r="N333" s="97"/>
      <c r="O333" s="97"/>
      <c r="P333" s="97"/>
      <c r="Q333" s="97"/>
      <c r="R333" s="97"/>
      <c r="S333" s="97"/>
    </row>
    <row r="334" spans="1:19" s="179" customFormat="1" ht="12">
      <c r="A334" s="97"/>
      <c r="B334" s="97"/>
      <c r="C334" s="97"/>
      <c r="D334" s="97"/>
      <c r="E334" s="97"/>
      <c r="F334" s="97"/>
      <c r="G334" s="97"/>
      <c r="H334" s="97"/>
      <c r="I334" s="97"/>
      <c r="J334" s="97"/>
      <c r="K334" s="97"/>
      <c r="L334" s="97"/>
      <c r="M334" s="97"/>
      <c r="N334" s="97"/>
      <c r="O334" s="97"/>
      <c r="P334" s="97"/>
      <c r="Q334" s="97"/>
      <c r="R334" s="97"/>
      <c r="S334" s="97"/>
    </row>
    <row r="335" spans="1:19" s="179" customFormat="1" ht="12">
      <c r="A335" s="97"/>
      <c r="B335" s="97"/>
      <c r="C335" s="97"/>
      <c r="D335" s="97"/>
      <c r="E335" s="97"/>
      <c r="F335" s="97"/>
      <c r="G335" s="97"/>
      <c r="H335" s="97"/>
      <c r="I335" s="97"/>
      <c r="J335" s="97"/>
      <c r="K335" s="97"/>
      <c r="L335" s="97"/>
      <c r="M335" s="97"/>
      <c r="N335" s="97"/>
      <c r="O335" s="97"/>
      <c r="P335" s="97"/>
      <c r="Q335" s="97"/>
      <c r="R335" s="97"/>
      <c r="S335" s="97"/>
    </row>
    <row r="336" spans="1:19" s="179" customFormat="1" ht="12">
      <c r="A336" s="97"/>
      <c r="B336" s="97"/>
      <c r="C336" s="97"/>
      <c r="D336" s="97"/>
      <c r="E336" s="97"/>
      <c r="F336" s="97"/>
      <c r="G336" s="97"/>
      <c r="H336" s="97"/>
      <c r="I336" s="97"/>
      <c r="J336" s="97"/>
      <c r="K336" s="97"/>
      <c r="L336" s="97"/>
      <c r="M336" s="97"/>
      <c r="N336" s="97"/>
      <c r="O336" s="97"/>
      <c r="P336" s="97"/>
      <c r="Q336" s="97"/>
      <c r="R336" s="97"/>
      <c r="S336" s="97"/>
    </row>
    <row r="337" spans="1:19" s="179" customFormat="1" ht="12">
      <c r="A337" s="97"/>
      <c r="B337" s="97"/>
      <c r="C337" s="97"/>
      <c r="D337" s="97"/>
      <c r="E337" s="97"/>
      <c r="F337" s="97"/>
      <c r="G337" s="97"/>
      <c r="H337" s="97"/>
      <c r="I337" s="97"/>
      <c r="J337" s="97"/>
      <c r="K337" s="97"/>
      <c r="L337" s="97"/>
      <c r="M337" s="97"/>
      <c r="N337" s="97"/>
      <c r="O337" s="97"/>
      <c r="P337" s="97"/>
      <c r="Q337" s="97"/>
      <c r="R337" s="97"/>
      <c r="S337" s="97"/>
    </row>
    <row r="338" spans="1:19" s="179" customFormat="1" ht="12">
      <c r="A338" s="97"/>
      <c r="B338" s="97"/>
      <c r="C338" s="97"/>
      <c r="D338" s="97"/>
      <c r="E338" s="97"/>
      <c r="F338" s="97"/>
      <c r="G338" s="97"/>
      <c r="H338" s="97"/>
      <c r="I338" s="97"/>
      <c r="J338" s="97"/>
      <c r="K338" s="97"/>
      <c r="L338" s="97"/>
      <c r="M338" s="97"/>
      <c r="N338" s="97"/>
      <c r="O338" s="97"/>
      <c r="P338" s="97"/>
      <c r="Q338" s="97"/>
      <c r="R338" s="97"/>
      <c r="S338" s="97"/>
    </row>
    <row r="339" spans="1:19" s="179" customFormat="1" ht="12">
      <c r="A339" s="97"/>
      <c r="B339" s="97"/>
      <c r="C339" s="97"/>
      <c r="D339" s="97"/>
      <c r="E339" s="97"/>
      <c r="F339" s="97"/>
      <c r="G339" s="97"/>
      <c r="H339" s="97"/>
      <c r="I339" s="97"/>
      <c r="J339" s="97"/>
      <c r="K339" s="97"/>
      <c r="L339" s="97"/>
      <c r="M339" s="97"/>
      <c r="N339" s="97"/>
      <c r="O339" s="97"/>
      <c r="P339" s="97"/>
      <c r="Q339" s="97"/>
      <c r="R339" s="97"/>
      <c r="S339" s="97"/>
    </row>
    <row r="340" spans="1:19" s="179" customFormat="1" ht="12">
      <c r="A340" s="97"/>
      <c r="B340" s="97"/>
      <c r="C340" s="97"/>
      <c r="D340" s="97"/>
      <c r="E340" s="97"/>
      <c r="F340" s="97"/>
      <c r="G340" s="97"/>
      <c r="H340" s="97"/>
      <c r="I340" s="97"/>
      <c r="J340" s="97"/>
      <c r="K340" s="97"/>
      <c r="L340" s="97"/>
      <c r="M340" s="97"/>
      <c r="N340" s="97"/>
      <c r="O340" s="97"/>
      <c r="P340" s="97"/>
      <c r="Q340" s="97"/>
      <c r="R340" s="97"/>
      <c r="S340" s="97"/>
    </row>
    <row r="341" spans="1:19" s="179" customFormat="1" ht="12">
      <c r="A341" s="97"/>
      <c r="B341" s="97"/>
      <c r="C341" s="97"/>
      <c r="D341" s="97"/>
      <c r="E341" s="97"/>
      <c r="F341" s="97"/>
      <c r="G341" s="97"/>
      <c r="H341" s="97"/>
      <c r="I341" s="97"/>
      <c r="J341" s="97"/>
      <c r="K341" s="97"/>
      <c r="L341" s="97"/>
      <c r="M341" s="97"/>
      <c r="N341" s="97"/>
      <c r="O341" s="97"/>
      <c r="P341" s="97"/>
      <c r="Q341" s="97"/>
      <c r="R341" s="97"/>
      <c r="S341" s="97"/>
    </row>
    <row r="342" spans="1:19" s="179" customFormat="1" ht="12">
      <c r="A342" s="97"/>
      <c r="B342" s="97"/>
      <c r="C342" s="97"/>
      <c r="D342" s="97"/>
      <c r="E342" s="97"/>
      <c r="F342" s="97"/>
      <c r="G342" s="97"/>
      <c r="H342" s="97"/>
      <c r="I342" s="97"/>
      <c r="J342" s="97"/>
      <c r="K342" s="97"/>
      <c r="L342" s="97"/>
      <c r="M342" s="97"/>
      <c r="N342" s="97"/>
      <c r="O342" s="97"/>
      <c r="P342" s="97"/>
      <c r="Q342" s="97"/>
      <c r="R342" s="97"/>
      <c r="S342" s="97"/>
    </row>
    <row r="343" spans="1:19" s="179" customFormat="1" ht="12">
      <c r="A343" s="97"/>
      <c r="B343" s="97"/>
      <c r="C343" s="97"/>
      <c r="D343" s="97"/>
      <c r="E343" s="97"/>
      <c r="F343" s="97"/>
      <c r="G343" s="97"/>
      <c r="H343" s="97"/>
      <c r="I343" s="97"/>
      <c r="J343" s="97"/>
      <c r="K343" s="97"/>
      <c r="L343" s="97"/>
      <c r="M343" s="97"/>
      <c r="N343" s="97"/>
      <c r="O343" s="97"/>
      <c r="P343" s="97"/>
      <c r="Q343" s="97"/>
      <c r="R343" s="97"/>
      <c r="S343" s="97"/>
    </row>
    <row r="344" spans="1:19" s="179" customFormat="1" ht="12">
      <c r="A344" s="97"/>
      <c r="B344" s="97"/>
      <c r="C344" s="97"/>
      <c r="D344" s="97"/>
      <c r="E344" s="97"/>
      <c r="F344" s="97"/>
      <c r="G344" s="97"/>
      <c r="H344" s="97"/>
      <c r="I344" s="97"/>
      <c r="J344" s="97"/>
      <c r="K344" s="97"/>
      <c r="L344" s="97"/>
      <c r="M344" s="97"/>
      <c r="N344" s="97"/>
      <c r="O344" s="97"/>
      <c r="P344" s="97"/>
      <c r="Q344" s="97"/>
      <c r="R344" s="97"/>
      <c r="S344" s="97"/>
    </row>
    <row r="345" spans="1:19" s="179" customFormat="1" ht="12">
      <c r="A345" s="97"/>
      <c r="B345" s="97"/>
      <c r="C345" s="97"/>
      <c r="D345" s="97"/>
      <c r="E345" s="97"/>
      <c r="F345" s="97"/>
      <c r="G345" s="97"/>
      <c r="H345" s="97"/>
      <c r="I345" s="97"/>
      <c r="J345" s="97"/>
      <c r="K345" s="97"/>
      <c r="L345" s="97"/>
      <c r="M345" s="97"/>
      <c r="N345" s="97"/>
      <c r="O345" s="97"/>
      <c r="P345" s="97"/>
      <c r="Q345" s="97"/>
      <c r="R345" s="97"/>
      <c r="S345" s="97"/>
    </row>
    <row r="346" spans="1:19" s="179" customFormat="1" ht="12">
      <c r="A346" s="97"/>
      <c r="B346" s="97"/>
      <c r="C346" s="97"/>
      <c r="D346" s="97"/>
      <c r="E346" s="97"/>
      <c r="F346" s="97"/>
      <c r="G346" s="97"/>
      <c r="H346" s="97"/>
      <c r="I346" s="97"/>
      <c r="J346" s="97"/>
      <c r="K346" s="97"/>
      <c r="L346" s="97"/>
      <c r="M346" s="97"/>
      <c r="N346" s="97"/>
      <c r="O346" s="97"/>
      <c r="P346" s="97"/>
      <c r="Q346" s="97"/>
      <c r="R346" s="97"/>
      <c r="S346" s="97"/>
    </row>
    <row r="347" spans="1:19" s="179" customFormat="1" ht="12">
      <c r="A347" s="97"/>
      <c r="B347" s="97"/>
      <c r="C347" s="97"/>
      <c r="D347" s="97"/>
      <c r="E347" s="97"/>
      <c r="F347" s="97"/>
      <c r="G347" s="97"/>
      <c r="H347" s="97"/>
      <c r="I347" s="97"/>
      <c r="J347" s="97"/>
      <c r="K347" s="97"/>
      <c r="L347" s="97"/>
      <c r="M347" s="97"/>
      <c r="N347" s="97"/>
      <c r="O347" s="97"/>
      <c r="P347" s="97"/>
      <c r="Q347" s="97"/>
      <c r="R347" s="97"/>
      <c r="S347" s="97"/>
    </row>
    <row r="348" spans="1:19" s="179" customFormat="1" ht="12">
      <c r="A348" s="97"/>
      <c r="B348" s="97"/>
      <c r="C348" s="97"/>
      <c r="D348" s="97"/>
      <c r="E348" s="97"/>
      <c r="F348" s="97"/>
      <c r="G348" s="97"/>
      <c r="H348" s="97"/>
      <c r="I348" s="97"/>
      <c r="J348" s="97"/>
      <c r="K348" s="97"/>
      <c r="L348" s="97"/>
      <c r="M348" s="97"/>
      <c r="N348" s="97"/>
      <c r="O348" s="97"/>
      <c r="P348" s="97"/>
      <c r="Q348" s="97"/>
      <c r="R348" s="97"/>
      <c r="S348" s="97"/>
    </row>
    <row r="349" spans="1:19" s="179" customFormat="1" ht="12">
      <c r="A349" s="97"/>
      <c r="B349" s="97"/>
      <c r="C349" s="97"/>
      <c r="D349" s="97"/>
      <c r="E349" s="97"/>
      <c r="F349" s="97"/>
      <c r="G349" s="97"/>
      <c r="H349" s="97"/>
      <c r="I349" s="97"/>
      <c r="J349" s="97"/>
      <c r="K349" s="97"/>
      <c r="L349" s="97"/>
      <c r="M349" s="97"/>
      <c r="N349" s="97"/>
      <c r="O349" s="97"/>
      <c r="P349" s="97"/>
      <c r="Q349" s="97"/>
      <c r="R349" s="97"/>
      <c r="S349" s="97"/>
    </row>
    <row r="350" spans="1:19" s="179" customFormat="1" ht="12">
      <c r="A350" s="97"/>
      <c r="B350" s="97"/>
      <c r="C350" s="97"/>
      <c r="D350" s="97"/>
      <c r="E350" s="97"/>
      <c r="F350" s="97"/>
      <c r="G350" s="97"/>
      <c r="H350" s="97"/>
      <c r="I350" s="97"/>
      <c r="J350" s="97"/>
      <c r="K350" s="97"/>
      <c r="L350" s="97"/>
      <c r="M350" s="97"/>
      <c r="N350" s="97"/>
      <c r="O350" s="97"/>
      <c r="P350" s="97"/>
      <c r="Q350" s="97"/>
      <c r="R350" s="97"/>
      <c r="S350" s="97"/>
    </row>
    <row r="351" spans="1:19" s="179" customFormat="1" ht="12">
      <c r="A351" s="97"/>
      <c r="B351" s="97"/>
      <c r="C351" s="97"/>
      <c r="D351" s="97"/>
      <c r="E351" s="97"/>
      <c r="F351" s="97"/>
      <c r="G351" s="97"/>
      <c r="H351" s="97"/>
      <c r="I351" s="97"/>
      <c r="J351" s="97"/>
      <c r="K351" s="97"/>
      <c r="L351" s="97"/>
      <c r="M351" s="97"/>
      <c r="N351" s="97"/>
      <c r="O351" s="97"/>
      <c r="P351" s="97"/>
      <c r="Q351" s="97"/>
      <c r="R351" s="97"/>
      <c r="S351" s="97"/>
    </row>
    <row r="352" spans="1:19" s="179" customFormat="1" ht="12">
      <c r="A352" s="97"/>
      <c r="B352" s="97"/>
      <c r="C352" s="97"/>
      <c r="D352" s="97"/>
      <c r="E352" s="97"/>
      <c r="F352" s="97"/>
      <c r="G352" s="97"/>
      <c r="H352" s="97"/>
      <c r="I352" s="97"/>
      <c r="J352" s="97"/>
      <c r="K352" s="97"/>
      <c r="L352" s="97"/>
      <c r="M352" s="97"/>
      <c r="N352" s="97"/>
      <c r="O352" s="97"/>
      <c r="P352" s="97"/>
      <c r="Q352" s="97"/>
      <c r="R352" s="97"/>
      <c r="S352" s="97"/>
    </row>
    <row r="353" spans="1:19" s="179" customFormat="1" ht="12">
      <c r="A353" s="97"/>
      <c r="B353" s="97"/>
      <c r="C353" s="97"/>
      <c r="D353" s="97"/>
      <c r="E353" s="97"/>
      <c r="F353" s="97"/>
      <c r="G353" s="97"/>
      <c r="H353" s="97"/>
      <c r="I353" s="97"/>
      <c r="J353" s="97"/>
      <c r="K353" s="97"/>
      <c r="L353" s="97"/>
      <c r="M353" s="97"/>
      <c r="N353" s="97"/>
      <c r="O353" s="97"/>
      <c r="P353" s="97"/>
      <c r="Q353" s="97"/>
      <c r="R353" s="97"/>
      <c r="S353" s="97"/>
    </row>
    <row r="354" spans="1:19" s="179" customFormat="1" ht="12">
      <c r="A354" s="97"/>
      <c r="B354" s="97"/>
      <c r="C354" s="97"/>
      <c r="D354" s="97"/>
      <c r="E354" s="97"/>
      <c r="F354" s="97"/>
      <c r="G354" s="97"/>
      <c r="H354" s="97"/>
      <c r="I354" s="97"/>
      <c r="J354" s="97"/>
      <c r="K354" s="97"/>
      <c r="L354" s="97"/>
      <c r="M354" s="97"/>
      <c r="N354" s="97"/>
      <c r="O354" s="97"/>
      <c r="P354" s="97"/>
      <c r="Q354" s="97"/>
      <c r="R354" s="97"/>
      <c r="S354" s="97"/>
    </row>
    <row r="355" spans="1:19" s="179" customFormat="1" ht="12">
      <c r="A355" s="97"/>
      <c r="B355" s="97"/>
      <c r="C355" s="97"/>
      <c r="D355" s="97"/>
      <c r="E355" s="97"/>
      <c r="F355" s="97"/>
      <c r="G355" s="97"/>
      <c r="H355" s="97"/>
      <c r="I355" s="97"/>
      <c r="J355" s="97"/>
      <c r="K355" s="97"/>
      <c r="L355" s="97"/>
      <c r="M355" s="97"/>
      <c r="N355" s="97"/>
      <c r="O355" s="97"/>
      <c r="P355" s="97"/>
      <c r="Q355" s="97"/>
      <c r="R355" s="97"/>
      <c r="S355" s="97"/>
    </row>
    <row r="356" spans="1:19" s="179" customFormat="1" ht="12">
      <c r="A356" s="97"/>
      <c r="B356" s="97"/>
      <c r="C356" s="97"/>
      <c r="D356" s="97"/>
      <c r="E356" s="97"/>
      <c r="F356" s="97"/>
      <c r="G356" s="97"/>
      <c r="H356" s="97"/>
      <c r="I356" s="97"/>
      <c r="J356" s="97"/>
      <c r="K356" s="97"/>
      <c r="L356" s="97"/>
      <c r="M356" s="97"/>
      <c r="N356" s="97"/>
      <c r="O356" s="97"/>
      <c r="P356" s="97"/>
      <c r="Q356" s="97"/>
      <c r="R356" s="97"/>
      <c r="S356" s="97"/>
    </row>
    <row r="357" spans="1:19" s="179" customFormat="1" ht="12">
      <c r="A357" s="97"/>
      <c r="B357" s="97"/>
      <c r="C357" s="97"/>
      <c r="D357" s="97"/>
      <c r="E357" s="97"/>
      <c r="F357" s="97"/>
      <c r="G357" s="97"/>
      <c r="H357" s="97"/>
      <c r="I357" s="97"/>
      <c r="J357" s="97"/>
      <c r="K357" s="97"/>
      <c r="L357" s="97"/>
      <c r="M357" s="97"/>
      <c r="N357" s="97"/>
      <c r="O357" s="97"/>
      <c r="P357" s="97"/>
      <c r="Q357" s="97"/>
      <c r="R357" s="97"/>
      <c r="S357" s="97"/>
    </row>
    <row r="358" spans="1:19" s="179" customFormat="1" ht="12">
      <c r="A358" s="97"/>
      <c r="B358" s="97"/>
      <c r="C358" s="97"/>
      <c r="D358" s="97"/>
      <c r="E358" s="97"/>
      <c r="F358" s="97"/>
      <c r="G358" s="97"/>
      <c r="H358" s="97"/>
      <c r="I358" s="97"/>
      <c r="J358" s="97"/>
      <c r="K358" s="97"/>
      <c r="L358" s="97"/>
      <c r="M358" s="97"/>
      <c r="N358" s="97"/>
      <c r="O358" s="97"/>
      <c r="P358" s="97"/>
      <c r="Q358" s="97"/>
      <c r="R358" s="97"/>
      <c r="S358" s="97"/>
    </row>
    <row r="359" spans="1:19" s="179" customFormat="1" ht="12">
      <c r="A359" s="97"/>
      <c r="B359" s="97"/>
      <c r="C359" s="97"/>
      <c r="D359" s="97"/>
      <c r="E359" s="97"/>
      <c r="F359" s="97"/>
      <c r="G359" s="97"/>
      <c r="H359" s="97"/>
      <c r="I359" s="97"/>
      <c r="J359" s="97"/>
      <c r="K359" s="97"/>
      <c r="L359" s="97"/>
      <c r="M359" s="97"/>
      <c r="N359" s="97"/>
      <c r="O359" s="97"/>
      <c r="P359" s="97"/>
      <c r="Q359" s="97"/>
      <c r="R359" s="97"/>
      <c r="S359" s="97"/>
    </row>
    <row r="360" spans="1:19" s="179" customFormat="1" ht="12">
      <c r="A360" s="97"/>
      <c r="B360" s="97"/>
      <c r="C360" s="97"/>
      <c r="D360" s="97"/>
      <c r="E360" s="97"/>
      <c r="F360" s="97"/>
      <c r="G360" s="97"/>
      <c r="H360" s="97"/>
      <c r="I360" s="97"/>
      <c r="J360" s="97"/>
      <c r="K360" s="97"/>
      <c r="L360" s="97"/>
      <c r="M360" s="97"/>
      <c r="N360" s="97"/>
      <c r="O360" s="97"/>
      <c r="P360" s="97"/>
      <c r="Q360" s="97"/>
      <c r="R360" s="97"/>
      <c r="S360" s="97"/>
    </row>
    <row r="361" spans="1:19" s="179" customFormat="1" ht="12">
      <c r="A361" s="97"/>
      <c r="B361" s="97"/>
      <c r="C361" s="97"/>
      <c r="D361" s="97"/>
      <c r="E361" s="97"/>
      <c r="F361" s="97"/>
      <c r="G361" s="97"/>
      <c r="H361" s="97"/>
      <c r="I361" s="97"/>
      <c r="J361" s="97"/>
      <c r="K361" s="97"/>
      <c r="L361" s="97"/>
      <c r="M361" s="97"/>
      <c r="N361" s="97"/>
      <c r="O361" s="97"/>
      <c r="P361" s="97"/>
      <c r="Q361" s="97"/>
      <c r="R361" s="97"/>
      <c r="S361" s="97"/>
    </row>
    <row r="362" spans="1:19" s="179" customFormat="1" ht="12">
      <c r="A362" s="97"/>
      <c r="B362" s="97"/>
      <c r="C362" s="97"/>
      <c r="D362" s="97"/>
      <c r="E362" s="97"/>
      <c r="F362" s="97"/>
      <c r="G362" s="97"/>
      <c r="H362" s="97"/>
      <c r="I362" s="97"/>
      <c r="J362" s="97"/>
      <c r="K362" s="97"/>
      <c r="L362" s="97"/>
      <c r="M362" s="97"/>
      <c r="N362" s="97"/>
      <c r="O362" s="97"/>
      <c r="P362" s="97"/>
      <c r="Q362" s="97"/>
      <c r="R362" s="97"/>
      <c r="S362" s="97"/>
    </row>
    <row r="363" spans="1:19" s="179" customFormat="1" ht="12">
      <c r="A363" s="97"/>
      <c r="B363" s="97"/>
      <c r="C363" s="97"/>
      <c r="D363" s="97"/>
      <c r="E363" s="97"/>
      <c r="F363" s="97"/>
      <c r="G363" s="97"/>
      <c r="H363" s="97"/>
      <c r="I363" s="97"/>
      <c r="J363" s="97"/>
      <c r="K363" s="97"/>
      <c r="L363" s="97"/>
      <c r="M363" s="97"/>
      <c r="N363" s="97"/>
      <c r="O363" s="97"/>
      <c r="P363" s="97"/>
      <c r="Q363" s="97"/>
      <c r="R363" s="97"/>
      <c r="S363" s="97"/>
    </row>
    <row r="364" spans="1:19" s="179" customFormat="1" ht="12">
      <c r="A364" s="97"/>
      <c r="B364" s="97"/>
      <c r="C364" s="97"/>
      <c r="D364" s="97"/>
      <c r="E364" s="97"/>
      <c r="F364" s="97"/>
      <c r="G364" s="97"/>
      <c r="H364" s="97"/>
      <c r="I364" s="97"/>
      <c r="J364" s="97"/>
      <c r="K364" s="97"/>
      <c r="L364" s="97"/>
      <c r="M364" s="97"/>
      <c r="N364" s="97"/>
      <c r="O364" s="97"/>
      <c r="P364" s="97"/>
      <c r="Q364" s="97"/>
      <c r="R364" s="97"/>
      <c r="S364" s="97"/>
    </row>
    <row r="365" spans="1:19" s="179" customFormat="1" ht="12">
      <c r="A365" s="97"/>
      <c r="B365" s="97"/>
      <c r="C365" s="97"/>
      <c r="D365" s="97"/>
      <c r="E365" s="97"/>
      <c r="F365" s="97"/>
      <c r="G365" s="97"/>
      <c r="H365" s="97"/>
      <c r="I365" s="97"/>
      <c r="J365" s="97"/>
      <c r="K365" s="97"/>
      <c r="L365" s="97"/>
      <c r="M365" s="97"/>
      <c r="N365" s="97"/>
      <c r="O365" s="97"/>
      <c r="P365" s="97"/>
      <c r="Q365" s="97"/>
      <c r="R365" s="97"/>
      <c r="S365" s="97"/>
    </row>
    <row r="366" spans="1:19" s="179" customFormat="1" ht="12">
      <c r="A366" s="97"/>
      <c r="B366" s="97"/>
      <c r="C366" s="97"/>
      <c r="D366" s="97"/>
      <c r="E366" s="97"/>
      <c r="F366" s="97"/>
      <c r="G366" s="97"/>
      <c r="H366" s="97"/>
      <c r="I366" s="97"/>
      <c r="J366" s="97"/>
      <c r="K366" s="97"/>
      <c r="L366" s="97"/>
      <c r="M366" s="97"/>
      <c r="N366" s="97"/>
      <c r="O366" s="97"/>
      <c r="P366" s="97"/>
      <c r="Q366" s="97"/>
      <c r="R366" s="97"/>
      <c r="S366" s="97"/>
    </row>
    <row r="367" spans="1:19" s="179" customFormat="1" ht="12">
      <c r="A367" s="97"/>
      <c r="B367" s="97"/>
      <c r="C367" s="97"/>
      <c r="D367" s="97"/>
      <c r="E367" s="97"/>
      <c r="F367" s="97"/>
      <c r="G367" s="97"/>
      <c r="H367" s="97"/>
      <c r="I367" s="97"/>
      <c r="J367" s="97"/>
      <c r="K367" s="97"/>
      <c r="L367" s="97"/>
      <c r="M367" s="97"/>
      <c r="N367" s="97"/>
      <c r="O367" s="97"/>
      <c r="P367" s="97"/>
      <c r="Q367" s="97"/>
      <c r="R367" s="97"/>
      <c r="S367" s="97"/>
    </row>
    <row r="368" spans="1:19" s="179" customFormat="1" ht="12">
      <c r="A368" s="97"/>
      <c r="B368" s="97"/>
      <c r="C368" s="97"/>
      <c r="D368" s="97"/>
      <c r="E368" s="97"/>
      <c r="F368" s="97"/>
      <c r="G368" s="97"/>
      <c r="H368" s="97"/>
      <c r="I368" s="97"/>
      <c r="J368" s="97"/>
      <c r="K368" s="97"/>
      <c r="L368" s="97"/>
      <c r="M368" s="97"/>
      <c r="N368" s="97"/>
      <c r="O368" s="97"/>
      <c r="P368" s="97"/>
      <c r="Q368" s="97"/>
      <c r="R368" s="97"/>
      <c r="S368" s="97"/>
    </row>
    <row r="369" spans="1:19" s="179" customFormat="1" ht="12">
      <c r="A369" s="97"/>
      <c r="B369" s="97"/>
      <c r="C369" s="97"/>
      <c r="D369" s="97"/>
      <c r="E369" s="97"/>
      <c r="F369" s="97"/>
      <c r="G369" s="97"/>
      <c r="H369" s="97"/>
      <c r="I369" s="97"/>
      <c r="J369" s="97"/>
      <c r="K369" s="97"/>
      <c r="L369" s="97"/>
      <c r="M369" s="97"/>
      <c r="N369" s="97"/>
      <c r="O369" s="97"/>
      <c r="P369" s="97"/>
      <c r="Q369" s="97"/>
      <c r="R369" s="97"/>
      <c r="S369" s="97"/>
    </row>
    <row r="370" spans="1:19" s="179" customFormat="1" ht="12">
      <c r="A370" s="97"/>
      <c r="B370" s="97"/>
      <c r="C370" s="97"/>
      <c r="D370" s="97"/>
      <c r="E370" s="97"/>
      <c r="F370" s="97"/>
      <c r="G370" s="97"/>
      <c r="H370" s="97"/>
      <c r="I370" s="97"/>
      <c r="J370" s="97"/>
      <c r="K370" s="97"/>
      <c r="L370" s="97"/>
      <c r="M370" s="97"/>
      <c r="N370" s="97"/>
      <c r="O370" s="97"/>
      <c r="P370" s="97"/>
      <c r="Q370" s="97"/>
      <c r="R370" s="97"/>
      <c r="S370" s="97"/>
    </row>
    <row r="371" spans="1:19" s="179" customFormat="1" ht="12">
      <c r="A371" s="97"/>
      <c r="B371" s="97"/>
      <c r="C371" s="97"/>
      <c r="D371" s="97"/>
      <c r="E371" s="97"/>
      <c r="F371" s="97"/>
      <c r="G371" s="97"/>
      <c r="H371" s="97"/>
      <c r="I371" s="97"/>
      <c r="J371" s="97"/>
      <c r="K371" s="97"/>
      <c r="L371" s="97"/>
      <c r="M371" s="97"/>
      <c r="N371" s="97"/>
      <c r="O371" s="97"/>
      <c r="P371" s="97"/>
      <c r="Q371" s="97"/>
      <c r="R371" s="97"/>
      <c r="S371" s="97"/>
    </row>
    <row r="372" spans="1:19" s="179" customFormat="1" ht="12">
      <c r="A372" s="97"/>
      <c r="B372" s="97"/>
      <c r="C372" s="97"/>
      <c r="D372" s="97"/>
      <c r="E372" s="97"/>
      <c r="F372" s="97"/>
      <c r="G372" s="97"/>
      <c r="H372" s="97"/>
      <c r="I372" s="97"/>
      <c r="J372" s="97"/>
      <c r="K372" s="97"/>
      <c r="L372" s="97"/>
      <c r="M372" s="97"/>
      <c r="N372" s="97"/>
      <c r="O372" s="97"/>
      <c r="P372" s="97"/>
      <c r="Q372" s="97"/>
      <c r="R372" s="97"/>
      <c r="S372" s="97"/>
    </row>
    <row r="373" spans="1:19" s="179" customFormat="1" ht="12">
      <c r="A373" s="97"/>
      <c r="B373" s="97"/>
      <c r="C373" s="97"/>
      <c r="D373" s="97"/>
      <c r="E373" s="97"/>
      <c r="F373" s="97"/>
      <c r="G373" s="97"/>
      <c r="H373" s="97"/>
      <c r="I373" s="97"/>
      <c r="J373" s="97"/>
      <c r="K373" s="97"/>
      <c r="L373" s="97"/>
      <c r="M373" s="97"/>
      <c r="N373" s="97"/>
      <c r="O373" s="97"/>
      <c r="P373" s="97"/>
      <c r="Q373" s="97"/>
      <c r="R373" s="97"/>
      <c r="S373" s="97"/>
    </row>
    <row r="374" spans="1:19" s="179" customFormat="1" ht="12">
      <c r="A374" s="97"/>
      <c r="B374" s="97"/>
      <c r="C374" s="97"/>
      <c r="D374" s="97"/>
      <c r="E374" s="97"/>
      <c r="F374" s="97"/>
      <c r="G374" s="97"/>
      <c r="H374" s="97"/>
      <c r="I374" s="97"/>
      <c r="J374" s="97"/>
      <c r="K374" s="97"/>
      <c r="L374" s="97"/>
      <c r="M374" s="97"/>
      <c r="N374" s="97"/>
      <c r="O374" s="97"/>
      <c r="P374" s="97"/>
      <c r="Q374" s="97"/>
      <c r="R374" s="97"/>
      <c r="S374" s="97"/>
    </row>
    <row r="375" spans="1:19" s="179" customFormat="1" ht="12">
      <c r="A375" s="97"/>
      <c r="B375" s="97"/>
      <c r="C375" s="97"/>
      <c r="D375" s="97"/>
      <c r="E375" s="97"/>
      <c r="F375" s="97"/>
      <c r="G375" s="97"/>
      <c r="H375" s="97"/>
      <c r="I375" s="97"/>
      <c r="J375" s="97"/>
      <c r="K375" s="97"/>
      <c r="L375" s="97"/>
      <c r="M375" s="97"/>
      <c r="N375" s="97"/>
      <c r="O375" s="97"/>
      <c r="P375" s="97"/>
      <c r="Q375" s="97"/>
      <c r="R375" s="97"/>
      <c r="S375" s="97"/>
    </row>
    <row r="376" spans="1:19" s="179" customFormat="1" ht="12">
      <c r="A376" s="97"/>
      <c r="B376" s="97"/>
      <c r="C376" s="97"/>
      <c r="D376" s="97"/>
      <c r="E376" s="97"/>
      <c r="F376" s="97"/>
      <c r="G376" s="97"/>
      <c r="H376" s="97"/>
      <c r="I376" s="97"/>
      <c r="J376" s="97"/>
      <c r="K376" s="97"/>
      <c r="L376" s="97"/>
      <c r="M376" s="97"/>
      <c r="N376" s="97"/>
      <c r="O376" s="97"/>
      <c r="P376" s="97"/>
      <c r="Q376" s="97"/>
      <c r="R376" s="97"/>
      <c r="S376" s="97"/>
    </row>
    <row r="377" spans="1:19" s="179" customFormat="1" ht="12">
      <c r="A377" s="97"/>
      <c r="B377" s="97"/>
      <c r="C377" s="97"/>
      <c r="D377" s="97"/>
      <c r="E377" s="97"/>
      <c r="F377" s="97"/>
      <c r="G377" s="97"/>
      <c r="H377" s="97"/>
      <c r="I377" s="97"/>
      <c r="J377" s="97"/>
      <c r="K377" s="97"/>
      <c r="L377" s="97"/>
      <c r="M377" s="97"/>
      <c r="N377" s="97"/>
      <c r="O377" s="97"/>
      <c r="P377" s="97"/>
      <c r="Q377" s="97"/>
      <c r="R377" s="97"/>
      <c r="S377" s="97"/>
    </row>
    <row r="378" spans="1:19" s="179" customFormat="1" ht="12">
      <c r="A378" s="97"/>
      <c r="B378" s="97"/>
      <c r="C378" s="97"/>
      <c r="D378" s="97"/>
      <c r="E378" s="97"/>
      <c r="F378" s="97"/>
      <c r="G378" s="97"/>
      <c r="H378" s="97"/>
      <c r="I378" s="97"/>
      <c r="J378" s="97"/>
      <c r="K378" s="97"/>
      <c r="L378" s="97"/>
      <c r="M378" s="97"/>
      <c r="N378" s="97"/>
      <c r="O378" s="97"/>
      <c r="P378" s="97"/>
      <c r="Q378" s="97"/>
      <c r="R378" s="97"/>
      <c r="S378" s="97"/>
    </row>
    <row r="379" spans="1:19" s="179" customFormat="1" ht="12">
      <c r="A379" s="97"/>
      <c r="B379" s="97"/>
      <c r="C379" s="97"/>
      <c r="D379" s="97"/>
      <c r="E379" s="97"/>
      <c r="F379" s="97"/>
      <c r="G379" s="97"/>
      <c r="H379" s="97"/>
      <c r="I379" s="97"/>
      <c r="J379" s="97"/>
      <c r="K379" s="97"/>
      <c r="L379" s="97"/>
      <c r="M379" s="97"/>
      <c r="N379" s="97"/>
      <c r="O379" s="97"/>
      <c r="P379" s="97"/>
      <c r="Q379" s="97"/>
      <c r="R379" s="97"/>
      <c r="S379" s="97"/>
    </row>
    <row r="380" spans="1:19" s="179" customFormat="1" ht="12">
      <c r="A380" s="97"/>
      <c r="B380" s="97"/>
      <c r="C380" s="97"/>
      <c r="D380" s="97"/>
      <c r="E380" s="97"/>
      <c r="F380" s="97"/>
      <c r="G380" s="97"/>
      <c r="H380" s="97"/>
      <c r="I380" s="97"/>
      <c r="J380" s="97"/>
      <c r="K380" s="97"/>
      <c r="L380" s="97"/>
      <c r="M380" s="97"/>
      <c r="N380" s="97"/>
      <c r="O380" s="97"/>
      <c r="P380" s="97"/>
      <c r="Q380" s="97"/>
      <c r="R380" s="97"/>
      <c r="S380" s="97"/>
    </row>
    <row r="381" spans="1:19" s="179" customFormat="1" ht="12">
      <c r="A381" s="97"/>
      <c r="B381" s="97"/>
      <c r="C381" s="97"/>
      <c r="D381" s="97"/>
      <c r="E381" s="97"/>
      <c r="F381" s="97"/>
      <c r="G381" s="97"/>
      <c r="H381" s="97"/>
      <c r="I381" s="97"/>
      <c r="J381" s="97"/>
      <c r="K381" s="97"/>
      <c r="L381" s="97"/>
      <c r="M381" s="97"/>
      <c r="N381" s="97"/>
      <c r="O381" s="97"/>
      <c r="P381" s="97"/>
      <c r="Q381" s="97"/>
      <c r="R381" s="97"/>
      <c r="S381" s="97"/>
    </row>
    <row r="382" spans="1:19" s="179" customFormat="1" ht="12">
      <c r="A382" s="97"/>
      <c r="B382" s="97"/>
      <c r="C382" s="97"/>
      <c r="D382" s="97"/>
      <c r="E382" s="97"/>
      <c r="F382" s="97"/>
      <c r="G382" s="97"/>
      <c r="H382" s="97"/>
      <c r="I382" s="97"/>
      <c r="J382" s="97"/>
      <c r="K382" s="97"/>
      <c r="L382" s="97"/>
      <c r="M382" s="97"/>
      <c r="N382" s="97"/>
      <c r="O382" s="97"/>
      <c r="P382" s="97"/>
      <c r="Q382" s="97"/>
      <c r="R382" s="97"/>
      <c r="S382" s="97"/>
    </row>
    <row r="383" spans="1:19" s="179" customFormat="1" ht="12">
      <c r="A383" s="97"/>
      <c r="B383" s="97"/>
      <c r="C383" s="97"/>
      <c r="D383" s="97"/>
      <c r="E383" s="97"/>
      <c r="F383" s="97"/>
      <c r="G383" s="97"/>
      <c r="H383" s="97"/>
      <c r="I383" s="97"/>
      <c r="J383" s="97"/>
      <c r="K383" s="97"/>
      <c r="L383" s="97"/>
      <c r="M383" s="97"/>
      <c r="N383" s="97"/>
      <c r="O383" s="97"/>
      <c r="P383" s="97"/>
      <c r="Q383" s="97"/>
      <c r="R383" s="97"/>
      <c r="S383" s="97"/>
    </row>
    <row r="384" spans="1:19" s="179" customFormat="1" ht="12">
      <c r="A384" s="97"/>
      <c r="B384" s="97"/>
      <c r="C384" s="97"/>
      <c r="D384" s="97"/>
      <c r="E384" s="97"/>
      <c r="F384" s="97"/>
      <c r="G384" s="97"/>
      <c r="H384" s="97"/>
      <c r="I384" s="97"/>
      <c r="J384" s="97"/>
      <c r="K384" s="97"/>
      <c r="L384" s="97"/>
      <c r="M384" s="97"/>
      <c r="N384" s="97"/>
      <c r="O384" s="97"/>
      <c r="P384" s="97"/>
      <c r="Q384" s="97"/>
      <c r="R384" s="97"/>
      <c r="S384" s="97"/>
    </row>
    <row r="385" spans="1:19" s="179" customFormat="1" ht="12">
      <c r="A385" s="97"/>
      <c r="B385" s="97"/>
      <c r="C385" s="97"/>
      <c r="D385" s="97"/>
      <c r="E385" s="97"/>
      <c r="F385" s="97"/>
      <c r="G385" s="97"/>
      <c r="H385" s="97"/>
      <c r="I385" s="97"/>
      <c r="J385" s="97"/>
      <c r="K385" s="97"/>
      <c r="L385" s="97"/>
      <c r="M385" s="97"/>
      <c r="N385" s="97"/>
      <c r="O385" s="97"/>
      <c r="P385" s="97"/>
      <c r="Q385" s="97"/>
      <c r="R385" s="97"/>
      <c r="S385" s="97"/>
    </row>
    <row r="386" spans="1:19" s="179" customFormat="1" ht="12">
      <c r="A386" s="97"/>
      <c r="B386" s="97"/>
      <c r="C386" s="97"/>
      <c r="D386" s="97"/>
      <c r="E386" s="97"/>
      <c r="F386" s="97"/>
      <c r="G386" s="97"/>
      <c r="H386" s="97"/>
      <c r="I386" s="97"/>
      <c r="J386" s="97"/>
      <c r="K386" s="97"/>
      <c r="L386" s="97"/>
      <c r="M386" s="97"/>
      <c r="N386" s="97"/>
      <c r="O386" s="97"/>
      <c r="P386" s="97"/>
      <c r="Q386" s="97"/>
      <c r="R386" s="97"/>
      <c r="S386" s="97"/>
    </row>
    <row r="387" spans="1:19" s="179" customFormat="1" ht="12">
      <c r="A387" s="97"/>
      <c r="B387" s="97"/>
      <c r="C387" s="97"/>
      <c r="D387" s="97"/>
      <c r="E387" s="97"/>
      <c r="F387" s="97"/>
      <c r="G387" s="97"/>
      <c r="H387" s="97"/>
      <c r="I387" s="97"/>
      <c r="J387" s="97"/>
      <c r="K387" s="97"/>
      <c r="L387" s="97"/>
      <c r="M387" s="97"/>
      <c r="N387" s="97"/>
      <c r="O387" s="97"/>
      <c r="P387" s="97"/>
      <c r="Q387" s="97"/>
      <c r="R387" s="97"/>
      <c r="S387" s="97"/>
    </row>
    <row r="388" spans="1:19" s="179" customFormat="1" ht="12">
      <c r="A388" s="97"/>
      <c r="B388" s="97"/>
      <c r="C388" s="97"/>
      <c r="D388" s="97"/>
      <c r="E388" s="97"/>
      <c r="F388" s="97"/>
      <c r="G388" s="97"/>
      <c r="H388" s="97"/>
      <c r="I388" s="97"/>
      <c r="J388" s="97"/>
      <c r="K388" s="97"/>
      <c r="L388" s="97"/>
      <c r="M388" s="97"/>
      <c r="N388" s="97"/>
      <c r="O388" s="97"/>
      <c r="P388" s="97"/>
      <c r="Q388" s="97"/>
      <c r="R388" s="97"/>
      <c r="S388" s="97"/>
    </row>
    <row r="389" spans="1:19" s="179" customFormat="1" ht="12">
      <c r="A389" s="97"/>
      <c r="B389" s="97"/>
      <c r="C389" s="97"/>
      <c r="D389" s="97"/>
      <c r="E389" s="97"/>
      <c r="F389" s="97"/>
      <c r="G389" s="97"/>
      <c r="H389" s="97"/>
      <c r="I389" s="97"/>
      <c r="J389" s="97"/>
      <c r="K389" s="97"/>
      <c r="L389" s="97"/>
      <c r="M389" s="97"/>
      <c r="N389" s="97"/>
      <c r="O389" s="97"/>
      <c r="P389" s="97"/>
      <c r="Q389" s="97"/>
      <c r="R389" s="97"/>
      <c r="S389" s="97"/>
    </row>
    <row r="390" spans="1:19" s="179" customFormat="1" ht="12">
      <c r="A390" s="97"/>
      <c r="B390" s="97"/>
      <c r="C390" s="97"/>
      <c r="D390" s="97"/>
      <c r="E390" s="97"/>
      <c r="F390" s="97"/>
      <c r="G390" s="97"/>
      <c r="H390" s="97"/>
      <c r="I390" s="97"/>
      <c r="J390" s="97"/>
      <c r="K390" s="97"/>
      <c r="L390" s="97"/>
      <c r="M390" s="97"/>
      <c r="N390" s="97"/>
      <c r="O390" s="97"/>
      <c r="P390" s="97"/>
      <c r="Q390" s="97"/>
      <c r="R390" s="97"/>
      <c r="S390" s="97"/>
    </row>
    <row r="391" spans="1:19" s="179" customFormat="1" ht="12">
      <c r="A391" s="97"/>
      <c r="B391" s="97"/>
      <c r="C391" s="97"/>
      <c r="D391" s="97"/>
      <c r="E391" s="97"/>
      <c r="F391" s="97"/>
      <c r="G391" s="97"/>
      <c r="H391" s="97"/>
      <c r="I391" s="97"/>
      <c r="J391" s="97"/>
      <c r="K391" s="97"/>
      <c r="L391" s="97"/>
      <c r="M391" s="97"/>
      <c r="N391" s="97"/>
      <c r="O391" s="97"/>
      <c r="P391" s="97"/>
      <c r="Q391" s="97"/>
      <c r="R391" s="97"/>
      <c r="S391" s="97"/>
    </row>
    <row r="392" spans="1:19" s="179" customFormat="1" ht="12">
      <c r="A392" s="97"/>
      <c r="B392" s="97"/>
      <c r="C392" s="97"/>
      <c r="D392" s="97"/>
      <c r="E392" s="97"/>
      <c r="F392" s="97"/>
      <c r="G392" s="97"/>
      <c r="H392" s="97"/>
      <c r="I392" s="97"/>
      <c r="J392" s="97"/>
      <c r="K392" s="97"/>
      <c r="L392" s="97"/>
      <c r="M392" s="97"/>
      <c r="N392" s="97"/>
      <c r="O392" s="97"/>
      <c r="P392" s="97"/>
      <c r="Q392" s="97"/>
      <c r="R392" s="97"/>
      <c r="S392" s="97"/>
    </row>
    <row r="393" spans="1:19" s="179" customFormat="1" ht="12">
      <c r="A393" s="97"/>
      <c r="B393" s="97"/>
      <c r="C393" s="97"/>
      <c r="D393" s="97"/>
      <c r="E393" s="97"/>
      <c r="F393" s="97"/>
      <c r="G393" s="97"/>
      <c r="H393" s="97"/>
      <c r="I393" s="97"/>
      <c r="J393" s="97"/>
      <c r="K393" s="97"/>
      <c r="L393" s="97"/>
      <c r="M393" s="97"/>
      <c r="N393" s="97"/>
      <c r="O393" s="97"/>
      <c r="P393" s="97"/>
      <c r="Q393" s="97"/>
      <c r="R393" s="97"/>
      <c r="S393" s="97"/>
    </row>
    <row r="394" spans="1:19" s="179" customFormat="1" ht="12">
      <c r="A394" s="97"/>
      <c r="B394" s="97"/>
      <c r="C394" s="97"/>
      <c r="D394" s="97"/>
      <c r="E394" s="97"/>
      <c r="F394" s="97"/>
      <c r="G394" s="97"/>
      <c r="H394" s="97"/>
      <c r="I394" s="97"/>
      <c r="J394" s="97"/>
      <c r="K394" s="97"/>
      <c r="L394" s="97"/>
      <c r="M394" s="97"/>
      <c r="N394" s="97"/>
      <c r="O394" s="97"/>
      <c r="P394" s="97"/>
      <c r="Q394" s="97"/>
      <c r="R394" s="97"/>
      <c r="S394" s="97"/>
    </row>
    <row r="395" spans="1:19" s="179" customFormat="1" ht="12">
      <c r="A395" s="97"/>
      <c r="B395" s="97"/>
      <c r="C395" s="97"/>
      <c r="D395" s="97"/>
      <c r="E395" s="97"/>
      <c r="F395" s="97"/>
      <c r="G395" s="97"/>
      <c r="H395" s="97"/>
      <c r="I395" s="97"/>
      <c r="J395" s="97"/>
      <c r="K395" s="97"/>
      <c r="L395" s="97"/>
      <c r="M395" s="97"/>
      <c r="N395" s="97"/>
      <c r="O395" s="97"/>
      <c r="P395" s="97"/>
      <c r="Q395" s="97"/>
      <c r="R395" s="97"/>
      <c r="S395" s="97"/>
    </row>
    <row r="396" spans="1:19" s="179" customFormat="1" ht="12">
      <c r="A396" s="97"/>
      <c r="B396" s="97"/>
      <c r="C396" s="97"/>
      <c r="D396" s="97"/>
      <c r="E396" s="97"/>
      <c r="F396" s="97"/>
      <c r="G396" s="97"/>
      <c r="H396" s="97"/>
      <c r="I396" s="97"/>
      <c r="J396" s="97"/>
      <c r="K396" s="97"/>
      <c r="L396" s="97"/>
      <c r="M396" s="97"/>
      <c r="N396" s="97"/>
      <c r="O396" s="97"/>
      <c r="P396" s="97"/>
      <c r="Q396" s="97"/>
      <c r="R396" s="97"/>
      <c r="S396" s="97"/>
    </row>
    <row r="397" spans="1:19" s="179" customFormat="1" ht="12">
      <c r="A397" s="97"/>
      <c r="B397" s="97"/>
      <c r="C397" s="97"/>
      <c r="D397" s="97"/>
      <c r="E397" s="97"/>
      <c r="F397" s="97"/>
      <c r="G397" s="97"/>
      <c r="H397" s="97"/>
      <c r="I397" s="97"/>
      <c r="J397" s="97"/>
      <c r="K397" s="97"/>
      <c r="L397" s="97"/>
      <c r="M397" s="97"/>
      <c r="N397" s="97"/>
      <c r="O397" s="97"/>
      <c r="P397" s="97"/>
      <c r="Q397" s="97"/>
      <c r="R397" s="97"/>
      <c r="S397" s="97"/>
    </row>
    <row r="398" spans="1:19" s="179" customFormat="1" ht="12">
      <c r="A398" s="97"/>
      <c r="B398" s="97"/>
      <c r="C398" s="97"/>
      <c r="D398" s="97"/>
      <c r="E398" s="97"/>
      <c r="F398" s="97"/>
      <c r="G398" s="97"/>
      <c r="H398" s="97"/>
      <c r="I398" s="97"/>
      <c r="J398" s="97"/>
      <c r="K398" s="97"/>
      <c r="L398" s="97"/>
      <c r="M398" s="97"/>
      <c r="N398" s="97"/>
      <c r="O398" s="97"/>
      <c r="P398" s="97"/>
      <c r="Q398" s="97"/>
      <c r="R398" s="97"/>
      <c r="S398" s="97"/>
    </row>
    <row r="399" spans="1:19" s="179" customFormat="1" ht="12">
      <c r="A399" s="97"/>
      <c r="B399" s="97"/>
      <c r="C399" s="97"/>
      <c r="D399" s="97"/>
      <c r="E399" s="97"/>
      <c r="F399" s="97"/>
      <c r="G399" s="97"/>
      <c r="H399" s="97"/>
      <c r="I399" s="97"/>
      <c r="J399" s="97"/>
      <c r="K399" s="97"/>
      <c r="L399" s="97"/>
      <c r="M399" s="97"/>
      <c r="N399" s="97"/>
      <c r="O399" s="97"/>
      <c r="P399" s="97"/>
      <c r="Q399" s="97"/>
      <c r="R399" s="97"/>
      <c r="S399" s="97"/>
    </row>
    <row r="400" spans="1:19" s="179" customFormat="1" ht="12">
      <c r="A400" s="97"/>
      <c r="B400" s="97"/>
      <c r="C400" s="97"/>
      <c r="D400" s="97"/>
      <c r="E400" s="97"/>
      <c r="F400" s="97"/>
      <c r="G400" s="97"/>
      <c r="H400" s="97"/>
      <c r="I400" s="97"/>
      <c r="J400" s="97"/>
      <c r="K400" s="97"/>
      <c r="L400" s="97"/>
      <c r="M400" s="97"/>
      <c r="N400" s="97"/>
      <c r="O400" s="97"/>
      <c r="P400" s="97"/>
      <c r="Q400" s="97"/>
      <c r="R400" s="97"/>
      <c r="S400" s="97"/>
    </row>
    <row r="401" spans="1:19" s="179" customFormat="1" ht="12">
      <c r="A401" s="97"/>
      <c r="B401" s="97"/>
      <c r="C401" s="97"/>
      <c r="D401" s="97"/>
      <c r="E401" s="97"/>
      <c r="F401" s="97"/>
      <c r="G401" s="97"/>
      <c r="H401" s="97"/>
      <c r="I401" s="97"/>
      <c r="J401" s="97"/>
      <c r="K401" s="97"/>
      <c r="L401" s="97"/>
      <c r="M401" s="97"/>
      <c r="N401" s="97"/>
      <c r="O401" s="97"/>
      <c r="P401" s="97"/>
      <c r="Q401" s="97"/>
      <c r="R401" s="97"/>
      <c r="S401" s="97"/>
    </row>
    <row r="402" spans="1:19" s="179" customFormat="1" ht="12">
      <c r="A402" s="97"/>
      <c r="B402" s="97"/>
      <c r="C402" s="97"/>
      <c r="D402" s="97"/>
      <c r="E402" s="97"/>
      <c r="F402" s="97"/>
      <c r="G402" s="97"/>
      <c r="H402" s="97"/>
      <c r="I402" s="97"/>
      <c r="J402" s="97"/>
      <c r="K402" s="97"/>
      <c r="L402" s="97"/>
      <c r="M402" s="97"/>
      <c r="N402" s="97"/>
      <c r="O402" s="97"/>
      <c r="P402" s="97"/>
      <c r="Q402" s="97"/>
      <c r="R402" s="97"/>
      <c r="S402" s="97"/>
    </row>
    <row r="403" spans="1:19" s="179" customFormat="1" ht="12">
      <c r="A403" s="97"/>
      <c r="B403" s="97"/>
      <c r="C403" s="97"/>
      <c r="D403" s="97"/>
      <c r="E403" s="97"/>
      <c r="F403" s="97"/>
      <c r="G403" s="97"/>
      <c r="H403" s="97"/>
      <c r="I403" s="97"/>
      <c r="J403" s="97"/>
      <c r="K403" s="97"/>
      <c r="L403" s="97"/>
      <c r="M403" s="97"/>
      <c r="N403" s="97"/>
      <c r="O403" s="97"/>
      <c r="P403" s="97"/>
      <c r="Q403" s="97"/>
      <c r="R403" s="97"/>
      <c r="S403" s="97"/>
    </row>
    <row r="404" spans="1:19" s="179" customFormat="1" ht="12">
      <c r="A404" s="97"/>
      <c r="B404" s="97"/>
      <c r="C404" s="97"/>
      <c r="D404" s="97"/>
      <c r="E404" s="97"/>
      <c r="F404" s="97"/>
      <c r="G404" s="97"/>
      <c r="H404" s="97"/>
      <c r="I404" s="97"/>
      <c r="J404" s="97"/>
      <c r="K404" s="97"/>
      <c r="L404" s="97"/>
      <c r="M404" s="97"/>
      <c r="N404" s="97"/>
      <c r="O404" s="97"/>
      <c r="P404" s="97"/>
      <c r="Q404" s="97"/>
      <c r="R404" s="97"/>
      <c r="S404" s="97"/>
    </row>
    <row r="405" spans="1:19" s="179" customFormat="1" ht="12">
      <c r="A405" s="97"/>
      <c r="B405" s="97"/>
      <c r="C405" s="97"/>
      <c r="D405" s="97"/>
      <c r="E405" s="97"/>
      <c r="F405" s="97"/>
      <c r="G405" s="97"/>
      <c r="H405" s="97"/>
      <c r="I405" s="97"/>
      <c r="J405" s="97"/>
      <c r="K405" s="97"/>
      <c r="L405" s="97"/>
      <c r="M405" s="97"/>
      <c r="N405" s="97"/>
      <c r="O405" s="97"/>
      <c r="P405" s="97"/>
      <c r="Q405" s="97"/>
      <c r="R405" s="97"/>
      <c r="S405" s="97"/>
    </row>
    <row r="406" spans="1:19" s="179" customFormat="1" ht="12">
      <c r="A406" s="97"/>
      <c r="B406" s="97"/>
      <c r="C406" s="97"/>
      <c r="D406" s="97"/>
      <c r="E406" s="97"/>
      <c r="F406" s="97"/>
      <c r="G406" s="97"/>
      <c r="H406" s="97"/>
      <c r="I406" s="97"/>
      <c r="J406" s="97"/>
      <c r="K406" s="97"/>
      <c r="L406" s="97"/>
      <c r="M406" s="97"/>
      <c r="N406" s="97"/>
      <c r="O406" s="97"/>
      <c r="P406" s="97"/>
      <c r="Q406" s="97"/>
      <c r="R406" s="97"/>
      <c r="S406" s="97"/>
    </row>
    <row r="407" spans="1:19" s="179" customFormat="1" ht="12">
      <c r="A407" s="97"/>
      <c r="B407" s="97"/>
      <c r="C407" s="97"/>
      <c r="D407" s="97"/>
      <c r="E407" s="97"/>
      <c r="F407" s="97"/>
      <c r="G407" s="97"/>
      <c r="H407" s="97"/>
      <c r="I407" s="97"/>
      <c r="J407" s="97"/>
      <c r="K407" s="97"/>
      <c r="L407" s="97"/>
      <c r="M407" s="97"/>
      <c r="N407" s="97"/>
      <c r="O407" s="97"/>
      <c r="P407" s="97"/>
      <c r="Q407" s="97"/>
      <c r="R407" s="97"/>
      <c r="S407" s="97"/>
    </row>
    <row r="408" spans="1:19" s="179" customFormat="1" ht="12">
      <c r="A408" s="97"/>
      <c r="B408" s="97"/>
      <c r="C408" s="97"/>
      <c r="D408" s="97"/>
      <c r="E408" s="97"/>
      <c r="F408" s="97"/>
      <c r="G408" s="97"/>
      <c r="H408" s="97"/>
      <c r="I408" s="97"/>
      <c r="J408" s="97"/>
      <c r="K408" s="97"/>
      <c r="L408" s="97"/>
      <c r="M408" s="97"/>
      <c r="N408" s="97"/>
      <c r="O408" s="97"/>
      <c r="P408" s="97"/>
      <c r="Q408" s="97"/>
      <c r="R408" s="97"/>
      <c r="S408" s="97"/>
    </row>
  </sheetData>
  <sortState xmlns:xlrd2="http://schemas.microsoft.com/office/spreadsheetml/2017/richdata2" ref="A52:Y58">
    <sortCondition ref="A52:A58"/>
  </sortState>
  <mergeCells count="10">
    <mergeCell ref="E6:P6"/>
    <mergeCell ref="Q6:S6"/>
    <mergeCell ref="C7:D7"/>
    <mergeCell ref="E7:F7"/>
    <mergeCell ref="G7:H7"/>
    <mergeCell ref="I7:J7"/>
    <mergeCell ref="K7:L7"/>
    <mergeCell ref="M7:N7"/>
    <mergeCell ref="O7:P7"/>
    <mergeCell ref="Q7:S7"/>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1" manualBreakCount="1">
    <brk id="50" max="17"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2767-AD95-4C4E-B3A6-C8CE391F06DB}">
  <sheetPr>
    <tabColor theme="2" tint="-0.499984740745262"/>
    <pageSetUpPr fitToPage="1"/>
  </sheetPr>
  <dimension ref="A1:AK233"/>
  <sheetViews>
    <sheetView view="pageBreakPreview" topLeftCell="A62" zoomScale="115" zoomScaleNormal="100" zoomScaleSheetLayoutView="115" zoomScalePageLayoutView="150" workbookViewId="0">
      <pane xSplit="28890" ySplit="3720" topLeftCell="Y73" activePane="bottomRight"/>
      <selection pane="bottomRight" activeCell="S83" sqref="S83"/>
      <selection pane="bottomLeft" activeCell="AA83" sqref="AA83"/>
      <selection pane="topRight" activeCell="B23" sqref="B23"/>
    </sheetView>
  </sheetViews>
  <sheetFormatPr defaultColWidth="9.140625" defaultRowHeight="15"/>
  <cols>
    <col min="1" max="1" width="23.5703125" style="2083" customWidth="1"/>
    <col min="2" max="2" width="7.28515625" style="159" bestFit="1" customWidth="1"/>
    <col min="3" max="11" width="5.5703125" style="159" customWidth="1"/>
    <col min="12" max="13" width="5.7109375" style="159" bestFit="1" customWidth="1"/>
    <col min="14" max="15" width="4.5703125" style="159" customWidth="1"/>
    <col min="16" max="16" width="5.28515625" style="159" customWidth="1"/>
    <col min="17" max="17" width="3.42578125" style="159" customWidth="1"/>
    <col min="18" max="18" width="6.42578125" style="159" customWidth="1"/>
    <col min="19" max="20" width="7" style="159" bestFit="1" customWidth="1"/>
    <col min="21" max="21" width="6.85546875" style="159" customWidth="1"/>
    <col min="22" max="22" width="6.42578125" style="191" customWidth="1"/>
    <col min="23" max="23" width="5.42578125" style="191" customWidth="1"/>
    <col min="24" max="24" width="4.42578125" style="191" customWidth="1"/>
    <col min="25" max="25" width="5.5703125" style="191" customWidth="1"/>
    <col min="26" max="26" width="7.140625" style="191" customWidth="1"/>
    <col min="27" max="27" width="4.42578125" style="191" customWidth="1"/>
    <col min="28" max="29" width="4.42578125" style="159" customWidth="1"/>
    <col min="30" max="30" width="6" style="159" customWidth="1"/>
    <col min="31" max="32" width="5.85546875" style="159" customWidth="1"/>
    <col min="33" max="33" width="9.5703125" style="159" customWidth="1"/>
    <col min="34" max="34" width="5.85546875" style="159" customWidth="1"/>
    <col min="35" max="35" width="7" style="159" customWidth="1"/>
    <col min="36" max="36" width="6.42578125" style="159" customWidth="1"/>
    <col min="37" max="16384" width="9.140625" style="159"/>
  </cols>
  <sheetData>
    <row r="1" spans="1:36" s="169" customFormat="1">
      <c r="A1" s="2143" t="s">
        <v>0</v>
      </c>
      <c r="B1" s="2027"/>
      <c r="C1" s="2142"/>
      <c r="D1" s="2142"/>
      <c r="E1" s="2142"/>
      <c r="F1" s="2142"/>
      <c r="G1" s="2142"/>
      <c r="H1" s="2142"/>
      <c r="I1" s="2142"/>
      <c r="J1" s="2139"/>
      <c r="K1" s="2139"/>
      <c r="L1" s="2142"/>
      <c r="M1" s="2142"/>
      <c r="N1" s="2142"/>
      <c r="O1" s="2142"/>
      <c r="P1" s="2142"/>
      <c r="Q1" s="2142"/>
      <c r="R1" s="2142"/>
      <c r="S1" s="2142"/>
      <c r="T1" s="2142"/>
      <c r="U1" s="2142"/>
      <c r="V1" s="2142"/>
      <c r="W1" s="2142"/>
      <c r="X1" s="2138"/>
      <c r="Y1" s="2138"/>
      <c r="Z1" s="2138"/>
      <c r="AA1" s="2138"/>
      <c r="AB1" s="2139"/>
      <c r="AC1" s="2139"/>
      <c r="AD1" s="2139"/>
      <c r="AE1" s="2139"/>
      <c r="AF1" s="2139"/>
      <c r="AG1" s="2139"/>
      <c r="AH1" s="2139"/>
      <c r="AI1" s="2139"/>
      <c r="AJ1" s="2141"/>
    </row>
    <row r="2" spans="1:36" s="169" customFormat="1" ht="7.35" customHeight="1" thickBot="1">
      <c r="A2" s="2140"/>
      <c r="X2" s="2085"/>
      <c r="Y2" s="2085"/>
      <c r="Z2" s="2085"/>
      <c r="AA2" s="2085"/>
      <c r="AJ2" s="2135"/>
    </row>
    <row r="3" spans="1:36" s="169" customFormat="1" ht="21">
      <c r="A3" s="1294" t="s">
        <v>1</v>
      </c>
      <c r="B3" s="1295"/>
      <c r="C3" s="2139"/>
      <c r="D3" s="2139"/>
      <c r="E3" s="2139"/>
      <c r="F3" s="2139"/>
      <c r="G3" s="2139"/>
      <c r="H3" s="2139"/>
      <c r="I3" s="2139"/>
      <c r="J3" s="1296"/>
      <c r="K3" s="1296"/>
      <c r="L3" s="1296"/>
      <c r="M3" s="2139"/>
      <c r="N3" s="2139"/>
      <c r="O3" s="2139"/>
      <c r="P3" s="2139"/>
      <c r="Q3" s="2139"/>
      <c r="R3" s="2139"/>
      <c r="S3" s="2139"/>
      <c r="T3" s="2139"/>
      <c r="U3" s="2139"/>
      <c r="V3" s="2139"/>
      <c r="W3" s="2139"/>
      <c r="X3" s="2138"/>
      <c r="Y3" s="2138"/>
      <c r="Z3" s="2137"/>
      <c r="AA3" s="2085"/>
      <c r="AJ3" s="2135"/>
    </row>
    <row r="4" spans="1:36" s="169" customFormat="1" ht="21">
      <c r="A4" s="180" t="s">
        <v>206</v>
      </c>
      <c r="B4" s="182"/>
      <c r="C4" s="2136"/>
      <c r="D4" s="2136"/>
      <c r="E4" s="2136"/>
      <c r="F4" s="2136"/>
      <c r="G4" s="2136"/>
      <c r="H4" s="2136"/>
      <c r="I4" s="2136"/>
      <c r="J4" s="2136"/>
      <c r="K4" s="2136"/>
      <c r="L4" s="2136"/>
      <c r="M4" s="2136"/>
      <c r="N4" s="2136"/>
      <c r="O4" s="2136"/>
      <c r="P4" s="2136"/>
      <c r="Q4" s="2136"/>
      <c r="R4" s="2136"/>
      <c r="T4" s="181"/>
      <c r="U4" s="181"/>
      <c r="V4" s="181"/>
      <c r="W4" s="181"/>
      <c r="X4" s="2085"/>
      <c r="Y4" s="2085"/>
      <c r="Z4" s="2133"/>
      <c r="AA4" s="2085"/>
      <c r="AJ4" s="2135"/>
    </row>
    <row r="5" spans="1:36" s="81" customFormat="1" ht="19.5" thickBot="1">
      <c r="A5" s="1297" t="s">
        <v>207</v>
      </c>
      <c r="B5" s="183"/>
      <c r="C5" s="183"/>
      <c r="E5" s="1141"/>
      <c r="F5" s="1142" t="s">
        <v>367</v>
      </c>
      <c r="G5" s="1141"/>
      <c r="H5" s="1141"/>
      <c r="I5" s="185"/>
      <c r="K5" s="184"/>
      <c r="L5" s="183"/>
      <c r="M5" s="183"/>
      <c r="N5" s="183"/>
      <c r="O5" s="183"/>
      <c r="P5" s="183"/>
      <c r="Q5" s="183"/>
      <c r="R5" s="183"/>
      <c r="S5" s="183"/>
      <c r="T5" s="183"/>
      <c r="U5" s="183"/>
      <c r="V5" s="186"/>
      <c r="W5" s="2134"/>
      <c r="X5" s="2085"/>
      <c r="Y5" s="2085"/>
      <c r="Z5" s="2133"/>
      <c r="AA5" s="2085"/>
      <c r="AJ5" s="1351"/>
    </row>
    <row r="6" spans="1:36" s="39" customFormat="1" ht="17.25" thickTop="1" thickBot="1">
      <c r="A6" s="3077" t="s">
        <v>209</v>
      </c>
      <c r="B6" s="3035" t="s">
        <v>210</v>
      </c>
      <c r="C6" s="3036"/>
      <c r="D6" s="3036"/>
      <c r="E6" s="3036"/>
      <c r="F6" s="3036"/>
      <c r="G6" s="3036"/>
      <c r="H6" s="3036"/>
      <c r="I6" s="3036"/>
      <c r="J6" s="3036"/>
      <c r="K6" s="3036"/>
      <c r="L6" s="3036"/>
      <c r="M6" s="3037"/>
      <c r="N6" s="3037"/>
      <c r="O6" s="3037"/>
      <c r="P6" s="1218"/>
      <c r="Q6" s="1218"/>
      <c r="R6" s="3079" t="s">
        <v>211</v>
      </c>
      <c r="S6" s="3080"/>
      <c r="T6" s="3080"/>
      <c r="U6" s="3080"/>
      <c r="V6" s="3081"/>
      <c r="W6" s="3041" t="s">
        <v>212</v>
      </c>
      <c r="X6" s="3037"/>
      <c r="Y6" s="3045" t="s">
        <v>213</v>
      </c>
      <c r="Z6" s="3046"/>
      <c r="AA6" s="3042" t="s">
        <v>341</v>
      </c>
      <c r="AB6" s="3042"/>
      <c r="AC6" s="3042"/>
      <c r="AD6" s="3042"/>
      <c r="AE6" s="3042"/>
      <c r="AF6" s="3042"/>
      <c r="AG6" s="3042"/>
      <c r="AH6" s="3042"/>
      <c r="AI6" s="3042"/>
      <c r="AJ6" s="1054"/>
    </row>
    <row r="7" spans="1:36" s="25" customFormat="1" ht="47.25" customHeight="1" thickBot="1">
      <c r="A7" s="3078"/>
      <c r="B7" s="3732" t="s">
        <v>470</v>
      </c>
      <c r="C7" s="3861" t="s">
        <v>471</v>
      </c>
      <c r="D7" s="3862">
        <v>1</v>
      </c>
      <c r="E7" s="3862">
        <v>2</v>
      </c>
      <c r="F7" s="3862">
        <v>3</v>
      </c>
      <c r="G7" s="3862">
        <v>4</v>
      </c>
      <c r="H7" s="3862">
        <v>5</v>
      </c>
      <c r="I7" s="3862">
        <v>6</v>
      </c>
      <c r="J7" s="3862">
        <v>7</v>
      </c>
      <c r="K7" s="3863">
        <v>8</v>
      </c>
      <c r="L7" s="3863">
        <v>9</v>
      </c>
      <c r="M7" s="3864">
        <v>10</v>
      </c>
      <c r="N7" s="3863">
        <v>11</v>
      </c>
      <c r="O7" s="3863">
        <v>12</v>
      </c>
      <c r="P7" s="3863">
        <v>13</v>
      </c>
      <c r="Q7" s="3865" t="s">
        <v>472</v>
      </c>
      <c r="R7" s="3737" t="s">
        <v>217</v>
      </c>
      <c r="S7" s="3738"/>
      <c r="T7" s="3739" t="s">
        <v>218</v>
      </c>
      <c r="U7" s="3740"/>
      <c r="V7" s="3414" t="s">
        <v>41</v>
      </c>
      <c r="W7" s="3043" t="s">
        <v>219</v>
      </c>
      <c r="X7" s="3044"/>
      <c r="Y7" s="3047" t="s">
        <v>220</v>
      </c>
      <c r="Z7" s="3048"/>
      <c r="AA7" s="2973" t="s">
        <v>221</v>
      </c>
      <c r="AB7" s="2973"/>
      <c r="AC7" s="2974"/>
      <c r="AD7" s="2972" t="s">
        <v>222</v>
      </c>
      <c r="AE7" s="2973"/>
      <c r="AF7" s="2973"/>
      <c r="AG7" s="2974"/>
      <c r="AH7" s="3031" t="s">
        <v>223</v>
      </c>
      <c r="AI7" s="3032" t="s">
        <v>223</v>
      </c>
      <c r="AJ7" s="1055" t="s">
        <v>224</v>
      </c>
    </row>
    <row r="8" spans="1:36" s="110" customFormat="1" ht="45" customHeight="1" thickTop="1">
      <c r="A8" s="187" t="s">
        <v>7</v>
      </c>
      <c r="B8" s="3741" t="s">
        <v>353</v>
      </c>
      <c r="C8" s="2132">
        <v>1</v>
      </c>
      <c r="D8" s="2132">
        <v>2</v>
      </c>
      <c r="E8" s="2132">
        <v>3</v>
      </c>
      <c r="F8" s="2132">
        <v>4</v>
      </c>
      <c r="G8" s="2132">
        <v>5</v>
      </c>
      <c r="H8" s="2132">
        <v>6</v>
      </c>
      <c r="I8" s="2132">
        <v>7</v>
      </c>
      <c r="J8" s="2132">
        <v>8</v>
      </c>
      <c r="K8" s="2132">
        <v>9</v>
      </c>
      <c r="L8" s="2132">
        <v>10</v>
      </c>
      <c r="M8" s="1920">
        <v>11</v>
      </c>
      <c r="N8" s="2132">
        <v>12</v>
      </c>
      <c r="O8" s="2132">
        <v>13</v>
      </c>
      <c r="P8" s="2132"/>
      <c r="Q8" s="1117"/>
      <c r="R8" s="3866" t="s">
        <v>226</v>
      </c>
      <c r="S8" s="1118" t="s">
        <v>227</v>
      </c>
      <c r="T8" s="3866" t="s">
        <v>226</v>
      </c>
      <c r="U8" s="1118" t="s">
        <v>227</v>
      </c>
      <c r="V8" s="1084" t="s">
        <v>354</v>
      </c>
      <c r="W8" s="3867" t="s">
        <v>15</v>
      </c>
      <c r="X8" s="2131" t="s">
        <v>16</v>
      </c>
      <c r="Y8" s="2130" t="s">
        <v>15</v>
      </c>
      <c r="Z8" s="3744" t="s">
        <v>16</v>
      </c>
      <c r="AA8" s="2129" t="s">
        <v>15</v>
      </c>
      <c r="AB8" s="2128" t="s">
        <v>16</v>
      </c>
      <c r="AC8" s="2263" t="s">
        <v>229</v>
      </c>
      <c r="AD8" s="3745" t="s">
        <v>15</v>
      </c>
      <c r="AE8" s="2128" t="s">
        <v>16</v>
      </c>
      <c r="AF8" s="2128" t="s">
        <v>230</v>
      </c>
      <c r="AG8" s="2263" t="s">
        <v>231</v>
      </c>
      <c r="AH8" s="3745" t="s">
        <v>15</v>
      </c>
      <c r="AI8" s="2263" t="s">
        <v>16</v>
      </c>
      <c r="AJ8" s="3868" t="s">
        <v>232</v>
      </c>
    </row>
    <row r="9" spans="1:36" s="2127" customFormat="1" ht="12.6" customHeight="1">
      <c r="A9" s="3869" t="s">
        <v>369</v>
      </c>
      <c r="B9" s="3870"/>
      <c r="C9" s="3870"/>
      <c r="D9" s="3870"/>
      <c r="E9" s="3870"/>
      <c r="F9" s="3870"/>
      <c r="G9" s="3870"/>
      <c r="H9" s="3870"/>
      <c r="I9" s="3870"/>
      <c r="J9" s="3870"/>
      <c r="K9" s="3871"/>
      <c r="L9" s="3872"/>
      <c r="M9" s="3871"/>
      <c r="N9" s="3871"/>
      <c r="O9" s="3871"/>
      <c r="P9" s="3871"/>
      <c r="Q9" s="3871"/>
      <c r="R9" s="3871"/>
      <c r="S9" s="3871">
        <f>48+263</f>
        <v>311</v>
      </c>
      <c r="T9" s="3871"/>
      <c r="U9" s="3871"/>
      <c r="V9" s="3871"/>
      <c r="W9" s="3871"/>
      <c r="X9" s="3871"/>
      <c r="Y9" s="3871"/>
      <c r="Z9" s="3873"/>
      <c r="AA9" s="3874"/>
      <c r="AB9" s="3874"/>
      <c r="AC9" s="3874"/>
      <c r="AD9" s="3874"/>
      <c r="AE9" s="3874"/>
      <c r="AF9" s="3874"/>
      <c r="AG9" s="3874"/>
      <c r="AH9" s="3875"/>
      <c r="AI9" s="3875"/>
      <c r="AJ9" s="3876" t="s">
        <v>369</v>
      </c>
    </row>
    <row r="10" spans="1:36" s="161" customFormat="1" ht="11.25">
      <c r="A10" s="3877" t="s">
        <v>370</v>
      </c>
      <c r="B10" s="3878">
        <v>71</v>
      </c>
      <c r="C10" s="3423">
        <v>55</v>
      </c>
      <c r="D10" s="3423">
        <v>66</v>
      </c>
      <c r="E10" s="3423">
        <v>74</v>
      </c>
      <c r="F10" s="3423">
        <v>80</v>
      </c>
      <c r="G10" s="3423">
        <v>68</v>
      </c>
      <c r="H10" s="3423">
        <v>74</v>
      </c>
      <c r="I10" s="3423">
        <v>75</v>
      </c>
      <c r="J10" s="3423">
        <v>75</v>
      </c>
      <c r="K10" s="3423">
        <v>69</v>
      </c>
      <c r="L10" s="3423">
        <v>70</v>
      </c>
      <c r="M10" s="3423">
        <v>67</v>
      </c>
      <c r="N10" s="3423">
        <v>59</v>
      </c>
      <c r="O10" s="3423">
        <v>40</v>
      </c>
      <c r="P10" s="3423"/>
      <c r="Q10" s="3424"/>
      <c r="R10" s="3879">
        <f>20+209</f>
        <v>229</v>
      </c>
      <c r="S10" s="3880">
        <f>51+283</f>
        <v>334</v>
      </c>
      <c r="T10" s="3881">
        <v>179</v>
      </c>
      <c r="U10" s="3882">
        <v>201</v>
      </c>
      <c r="V10" s="3883">
        <f t="shared" ref="V10:V19" si="0">SUM(R10:U10)</f>
        <v>943</v>
      </c>
      <c r="W10" s="3500"/>
      <c r="X10" s="3884">
        <v>7</v>
      </c>
      <c r="Y10" s="2118">
        <f>I10</f>
        <v>75</v>
      </c>
      <c r="Z10" s="1902">
        <f>O10</f>
        <v>40</v>
      </c>
      <c r="AA10" s="1291" t="str">
        <f>'General AUC always'!Q10</f>
        <v>-</v>
      </c>
      <c r="AB10" s="2116" t="str">
        <f>'General AUC always'!R10</f>
        <v>-</v>
      </c>
      <c r="AC10" s="677">
        <f>'General AUC always'!S10</f>
        <v>1</v>
      </c>
      <c r="AD10" s="676"/>
      <c r="AE10" s="2116"/>
      <c r="AF10" s="2116">
        <f>SUM(B10:I10)</f>
        <v>563</v>
      </c>
      <c r="AG10" s="677">
        <f>SUM(J10:O10)</f>
        <v>380</v>
      </c>
      <c r="AH10" s="676">
        <f>Y10</f>
        <v>75</v>
      </c>
      <c r="AI10" s="3885">
        <f>O10</f>
        <v>40</v>
      </c>
      <c r="AJ10" s="2123">
        <f>SUM(B10:Q10)</f>
        <v>943</v>
      </c>
    </row>
    <row r="11" spans="1:36" s="161" customFormat="1" ht="11.25">
      <c r="A11" s="3877" t="s">
        <v>372</v>
      </c>
      <c r="B11" s="3886">
        <v>12</v>
      </c>
      <c r="C11" s="3423">
        <v>24</v>
      </c>
      <c r="D11" s="3423">
        <v>19</v>
      </c>
      <c r="E11" s="3423">
        <v>16</v>
      </c>
      <c r="F11" s="3423">
        <v>19</v>
      </c>
      <c r="G11" s="3423">
        <v>25</v>
      </c>
      <c r="H11" s="3423">
        <v>18</v>
      </c>
      <c r="I11" s="3423">
        <v>20</v>
      </c>
      <c r="J11" s="3423">
        <v>19</v>
      </c>
      <c r="K11" s="3423">
        <v>12</v>
      </c>
      <c r="L11" s="3423">
        <v>11</v>
      </c>
      <c r="M11" s="3423">
        <v>11</v>
      </c>
      <c r="N11" s="3423">
        <v>9</v>
      </c>
      <c r="O11" s="3423">
        <v>4</v>
      </c>
      <c r="P11" s="3423"/>
      <c r="Q11" s="3424"/>
      <c r="R11" s="3879">
        <v>16</v>
      </c>
      <c r="S11" s="3880">
        <v>137</v>
      </c>
      <c r="T11" s="3881">
        <v>6</v>
      </c>
      <c r="U11" s="3882">
        <v>60</v>
      </c>
      <c r="V11" s="3883">
        <f t="shared" si="0"/>
        <v>219</v>
      </c>
      <c r="W11" s="3500"/>
      <c r="X11" s="3884">
        <v>1</v>
      </c>
      <c r="Y11" s="2118">
        <f t="shared" ref="Y11:Y19" si="1">I11</f>
        <v>20</v>
      </c>
      <c r="Z11" s="1902">
        <f t="shared" ref="Z11:Z19" si="2">O11</f>
        <v>4</v>
      </c>
      <c r="AA11" s="3887" t="str">
        <f>'General AUC always'!Q11</f>
        <v>-</v>
      </c>
      <c r="AB11" s="3888" t="str">
        <f>'General AUC always'!R11</f>
        <v>-</v>
      </c>
      <c r="AC11" s="3885">
        <f>'General AUC always'!S11</f>
        <v>1</v>
      </c>
      <c r="AD11" s="676"/>
      <c r="AE11" s="2116"/>
      <c r="AF11" s="2116">
        <f t="shared" ref="AF11:AF15" si="3">SUM(B11:I11)</f>
        <v>153</v>
      </c>
      <c r="AG11" s="677">
        <f t="shared" ref="AG11:AG16" si="4">SUM(J11:O11)</f>
        <v>66</v>
      </c>
      <c r="AH11" s="676">
        <f t="shared" ref="AH11:AH19" si="5">Y11</f>
        <v>20</v>
      </c>
      <c r="AI11" s="3885">
        <f t="shared" ref="AI11:AI19" si="6">O11</f>
        <v>4</v>
      </c>
      <c r="AJ11" s="2123">
        <f t="shared" ref="AJ11:AJ19" si="7">SUM(B11:Q11)</f>
        <v>219</v>
      </c>
    </row>
    <row r="12" spans="1:36" s="161" customFormat="1" ht="11.25">
      <c r="A12" s="3877" t="s">
        <v>374</v>
      </c>
      <c r="B12" s="3886">
        <v>51</v>
      </c>
      <c r="C12" s="3423">
        <v>60</v>
      </c>
      <c r="D12" s="3423">
        <v>59</v>
      </c>
      <c r="E12" s="3423">
        <v>69</v>
      </c>
      <c r="F12" s="3423">
        <v>70</v>
      </c>
      <c r="G12" s="3423">
        <v>78</v>
      </c>
      <c r="H12" s="3423">
        <v>77</v>
      </c>
      <c r="I12" s="3423">
        <v>75</v>
      </c>
      <c r="J12" s="3423">
        <v>107</v>
      </c>
      <c r="K12" s="3423">
        <v>104</v>
      </c>
      <c r="L12" s="3423">
        <v>100</v>
      </c>
      <c r="M12" s="3423">
        <v>82</v>
      </c>
      <c r="N12" s="3423">
        <v>77</v>
      </c>
      <c r="O12" s="3423">
        <v>73</v>
      </c>
      <c r="P12" s="3423"/>
      <c r="Q12" s="3424"/>
      <c r="R12" s="3879">
        <f>3+83</f>
        <v>86</v>
      </c>
      <c r="S12" s="3880">
        <f>48+405</f>
        <v>453</v>
      </c>
      <c r="T12" s="3881">
        <v>67</v>
      </c>
      <c r="U12" s="3882">
        <v>476</v>
      </c>
      <c r="V12" s="3883">
        <f t="shared" si="0"/>
        <v>1082</v>
      </c>
      <c r="W12" s="3500"/>
      <c r="X12" s="3884">
        <v>0</v>
      </c>
      <c r="Y12" s="2118">
        <f t="shared" si="1"/>
        <v>75</v>
      </c>
      <c r="Z12" s="1902">
        <f t="shared" si="2"/>
        <v>73</v>
      </c>
      <c r="AA12" s="3887" t="str">
        <f>'General AUC always'!Q12</f>
        <v>-</v>
      </c>
      <c r="AB12" s="3888" t="str">
        <f>'General AUC always'!R12</f>
        <v>-</v>
      </c>
      <c r="AC12" s="3885">
        <f>'General AUC always'!S12</f>
        <v>1</v>
      </c>
      <c r="AD12" s="676"/>
      <c r="AE12" s="2116"/>
      <c r="AF12" s="2116">
        <f t="shared" si="3"/>
        <v>539</v>
      </c>
      <c r="AG12" s="677">
        <f t="shared" si="4"/>
        <v>543</v>
      </c>
      <c r="AH12" s="676">
        <f t="shared" si="5"/>
        <v>75</v>
      </c>
      <c r="AI12" s="3885">
        <f t="shared" si="6"/>
        <v>73</v>
      </c>
      <c r="AJ12" s="2123">
        <f t="shared" si="7"/>
        <v>1082</v>
      </c>
    </row>
    <row r="13" spans="1:36" s="161" customFormat="1" ht="11.25">
      <c r="A13" s="3877" t="s">
        <v>376</v>
      </c>
      <c r="B13" s="3886">
        <v>0</v>
      </c>
      <c r="C13" s="3423">
        <v>0</v>
      </c>
      <c r="D13" s="3423">
        <v>0</v>
      </c>
      <c r="E13" s="3423">
        <v>0</v>
      </c>
      <c r="F13" s="3423">
        <v>0</v>
      </c>
      <c r="G13" s="3423">
        <v>0</v>
      </c>
      <c r="H13" s="3423">
        <v>0</v>
      </c>
      <c r="I13" s="3423">
        <v>0</v>
      </c>
      <c r="J13" s="3423">
        <v>0</v>
      </c>
      <c r="K13" s="3423">
        <v>0</v>
      </c>
      <c r="L13" s="3423">
        <v>0</v>
      </c>
      <c r="M13" s="3423">
        <v>0</v>
      </c>
      <c r="N13" s="3423">
        <v>0</v>
      </c>
      <c r="O13" s="3423">
        <v>0</v>
      </c>
      <c r="P13" s="3423"/>
      <c r="Q13" s="3424"/>
      <c r="R13" s="3879"/>
      <c r="S13" s="3880"/>
      <c r="T13" s="3881"/>
      <c r="U13" s="3882"/>
      <c r="V13" s="3883">
        <f t="shared" si="0"/>
        <v>0</v>
      </c>
      <c r="W13" s="3500"/>
      <c r="X13" s="3884"/>
      <c r="Y13" s="2118">
        <f t="shared" si="1"/>
        <v>0</v>
      </c>
      <c r="Z13" s="1902">
        <f t="shared" si="2"/>
        <v>0</v>
      </c>
      <c r="AA13" s="3887">
        <f>'General AUC always'!Q13</f>
        <v>0</v>
      </c>
      <c r="AB13" s="3888">
        <f>'General AUC always'!R13</f>
        <v>0</v>
      </c>
      <c r="AC13" s="3885" t="str">
        <f>'General AUC always'!S13</f>
        <v>-</v>
      </c>
      <c r="AD13" s="676">
        <f>SUM(C13:J13)</f>
        <v>0</v>
      </c>
      <c r="AE13" s="2116"/>
      <c r="AF13" s="2116">
        <f t="shared" si="3"/>
        <v>0</v>
      </c>
      <c r="AG13" s="677">
        <f t="shared" si="4"/>
        <v>0</v>
      </c>
      <c r="AH13" s="676">
        <f t="shared" si="5"/>
        <v>0</v>
      </c>
      <c r="AI13" s="3885">
        <f t="shared" si="6"/>
        <v>0</v>
      </c>
      <c r="AJ13" s="2123">
        <f t="shared" si="7"/>
        <v>0</v>
      </c>
    </row>
    <row r="14" spans="1:36" s="161" customFormat="1" ht="11.25">
      <c r="A14" s="3877" t="s">
        <v>378</v>
      </c>
      <c r="B14" s="3886">
        <v>32</v>
      </c>
      <c r="C14" s="3423">
        <v>31</v>
      </c>
      <c r="D14" s="3423">
        <v>44</v>
      </c>
      <c r="E14" s="3423">
        <v>32</v>
      </c>
      <c r="F14" s="3423">
        <v>41</v>
      </c>
      <c r="G14" s="3423">
        <v>45</v>
      </c>
      <c r="H14" s="3423">
        <v>52</v>
      </c>
      <c r="I14" s="3423">
        <v>50</v>
      </c>
      <c r="J14" s="3423">
        <v>49</v>
      </c>
      <c r="K14" s="3423">
        <v>57</v>
      </c>
      <c r="L14" s="3423">
        <v>51</v>
      </c>
      <c r="M14" s="3423">
        <v>48</v>
      </c>
      <c r="N14" s="3423">
        <v>31</v>
      </c>
      <c r="O14" s="3423">
        <v>25</v>
      </c>
      <c r="P14" s="3423"/>
      <c r="Q14" s="3424"/>
      <c r="R14" s="3879">
        <v>27</v>
      </c>
      <c r="S14" s="3880">
        <f>32+268</f>
        <v>300</v>
      </c>
      <c r="T14" s="3881">
        <v>25</v>
      </c>
      <c r="U14" s="3882">
        <v>236</v>
      </c>
      <c r="V14" s="3883">
        <f t="shared" si="0"/>
        <v>588</v>
      </c>
      <c r="W14" s="3500"/>
      <c r="X14" s="3884">
        <v>6</v>
      </c>
      <c r="Y14" s="2118">
        <f t="shared" si="1"/>
        <v>50</v>
      </c>
      <c r="Z14" s="1902">
        <f t="shared" si="2"/>
        <v>25</v>
      </c>
      <c r="AA14" s="3887" t="str">
        <f>'General AUC always'!Q14</f>
        <v>-</v>
      </c>
      <c r="AB14" s="3888" t="str">
        <f>'General AUC always'!R14</f>
        <v>-</v>
      </c>
      <c r="AC14" s="3885">
        <f>'General AUC always'!S14</f>
        <v>1</v>
      </c>
      <c r="AD14" s="676"/>
      <c r="AE14" s="2116"/>
      <c r="AF14" s="2116">
        <f t="shared" si="3"/>
        <v>327</v>
      </c>
      <c r="AG14" s="677">
        <f t="shared" si="4"/>
        <v>261</v>
      </c>
      <c r="AH14" s="676">
        <f t="shared" si="5"/>
        <v>50</v>
      </c>
      <c r="AI14" s="3885">
        <f t="shared" si="6"/>
        <v>25</v>
      </c>
      <c r="AJ14" s="2123">
        <f t="shared" si="7"/>
        <v>588</v>
      </c>
    </row>
    <row r="15" spans="1:36" s="161" customFormat="1" ht="11.25">
      <c r="A15" s="3877" t="s">
        <v>380</v>
      </c>
      <c r="B15" s="3886">
        <v>71</v>
      </c>
      <c r="C15" s="3423">
        <v>52</v>
      </c>
      <c r="D15" s="3423">
        <v>68</v>
      </c>
      <c r="E15" s="3423">
        <v>51</v>
      </c>
      <c r="F15" s="3423">
        <v>56</v>
      </c>
      <c r="G15" s="3423">
        <v>55</v>
      </c>
      <c r="H15" s="3423">
        <v>66</v>
      </c>
      <c r="I15" s="3423">
        <v>72</v>
      </c>
      <c r="J15" s="3423">
        <v>82</v>
      </c>
      <c r="K15" s="3423">
        <v>89</v>
      </c>
      <c r="L15" s="3423">
        <v>108</v>
      </c>
      <c r="M15" s="3423">
        <v>77</v>
      </c>
      <c r="N15" s="3423">
        <v>57</v>
      </c>
      <c r="O15" s="3423">
        <v>43</v>
      </c>
      <c r="P15" s="3423"/>
      <c r="Q15" s="3424"/>
      <c r="R15" s="3879">
        <f>18+103</f>
        <v>121</v>
      </c>
      <c r="S15" s="3880">
        <f>53+317</f>
        <v>370</v>
      </c>
      <c r="T15" s="3881">
        <v>83</v>
      </c>
      <c r="U15" s="3882">
        <v>373</v>
      </c>
      <c r="V15" s="3883">
        <f t="shared" si="0"/>
        <v>947</v>
      </c>
      <c r="W15" s="3500"/>
      <c r="X15" s="3884"/>
      <c r="Y15" s="2118">
        <f t="shared" si="1"/>
        <v>72</v>
      </c>
      <c r="Z15" s="1902">
        <f t="shared" si="2"/>
        <v>43</v>
      </c>
      <c r="AA15" s="3889" t="str">
        <f>'General AUC always'!Q15</f>
        <v>-</v>
      </c>
      <c r="AB15" s="3888" t="str">
        <f>'General AUC always'!R15</f>
        <v>-</v>
      </c>
      <c r="AC15" s="3885">
        <f>'General AUC always'!S15</f>
        <v>1</v>
      </c>
      <c r="AD15" s="676"/>
      <c r="AE15" s="2116"/>
      <c r="AF15" s="2116">
        <f t="shared" si="3"/>
        <v>491</v>
      </c>
      <c r="AG15" s="677">
        <f t="shared" si="4"/>
        <v>456</v>
      </c>
      <c r="AH15" s="676">
        <f t="shared" si="5"/>
        <v>72</v>
      </c>
      <c r="AI15" s="3885">
        <f t="shared" si="6"/>
        <v>43</v>
      </c>
      <c r="AJ15" s="2123">
        <f t="shared" si="7"/>
        <v>947</v>
      </c>
    </row>
    <row r="16" spans="1:36" s="161" customFormat="1" ht="11.25">
      <c r="A16" s="3877" t="s">
        <v>382</v>
      </c>
      <c r="B16" s="3886">
        <v>15</v>
      </c>
      <c r="C16" s="3423">
        <v>7</v>
      </c>
      <c r="D16" s="3423">
        <v>8</v>
      </c>
      <c r="E16" s="3423">
        <v>4</v>
      </c>
      <c r="F16" s="3423">
        <v>3</v>
      </c>
      <c r="G16" s="3423">
        <v>0</v>
      </c>
      <c r="H16" s="3423">
        <v>4</v>
      </c>
      <c r="I16" s="3423">
        <v>13</v>
      </c>
      <c r="J16" s="3423">
        <v>0</v>
      </c>
      <c r="K16" s="3423">
        <v>0</v>
      </c>
      <c r="L16" s="3423">
        <v>0</v>
      </c>
      <c r="M16" s="3423">
        <v>0</v>
      </c>
      <c r="N16" s="3423">
        <v>0</v>
      </c>
      <c r="O16" s="3423">
        <v>0</v>
      </c>
      <c r="P16" s="3423"/>
      <c r="Q16" s="3424"/>
      <c r="R16" s="3879">
        <v>8</v>
      </c>
      <c r="S16" s="3880">
        <f>14+32</f>
        <v>46</v>
      </c>
      <c r="T16" s="3881"/>
      <c r="U16" s="3882"/>
      <c r="V16" s="3883">
        <f t="shared" si="0"/>
        <v>54</v>
      </c>
      <c r="W16" s="3500">
        <v>3</v>
      </c>
      <c r="X16" s="3884"/>
      <c r="Y16" s="2118">
        <f t="shared" si="1"/>
        <v>13</v>
      </c>
      <c r="Z16" s="1902">
        <f t="shared" si="2"/>
        <v>0</v>
      </c>
      <c r="AA16" s="3889">
        <f>'General AUC always'!Q16</f>
        <v>1</v>
      </c>
      <c r="AB16" s="3888">
        <f>'General AUC always'!R16</f>
        <v>0</v>
      </c>
      <c r="AC16" s="3885" t="str">
        <f>'General AUC always'!S16</f>
        <v>-</v>
      </c>
      <c r="AD16" s="676">
        <f>SUM(B16:I16)</f>
        <v>54</v>
      </c>
      <c r="AE16" s="2116"/>
      <c r="AF16" s="2116"/>
      <c r="AG16" s="677">
        <f t="shared" si="4"/>
        <v>0</v>
      </c>
      <c r="AH16" s="676">
        <f t="shared" si="5"/>
        <v>13</v>
      </c>
      <c r="AI16" s="3885">
        <f t="shared" si="6"/>
        <v>0</v>
      </c>
      <c r="AJ16" s="2123">
        <f t="shared" si="7"/>
        <v>54</v>
      </c>
    </row>
    <row r="17" spans="1:36" s="161" customFormat="1" ht="22.5">
      <c r="A17" s="3877" t="s">
        <v>473</v>
      </c>
      <c r="B17" s="3886">
        <v>23</v>
      </c>
      <c r="C17" s="3423">
        <v>17</v>
      </c>
      <c r="D17" s="3423">
        <v>18</v>
      </c>
      <c r="E17" s="3423">
        <v>13</v>
      </c>
      <c r="F17" s="3423">
        <v>16</v>
      </c>
      <c r="G17" s="3423">
        <v>16</v>
      </c>
      <c r="H17" s="3423">
        <v>4</v>
      </c>
      <c r="I17" s="3423">
        <v>7</v>
      </c>
      <c r="J17" s="3423">
        <v>14</v>
      </c>
      <c r="K17" s="3423">
        <v>0</v>
      </c>
      <c r="L17" s="3423">
        <v>0</v>
      </c>
      <c r="M17" s="3423">
        <v>0</v>
      </c>
      <c r="N17" s="3423">
        <v>0</v>
      </c>
      <c r="O17" s="3423">
        <v>0</v>
      </c>
      <c r="P17" s="3423"/>
      <c r="Q17" s="3424"/>
      <c r="R17" s="3879">
        <f>3+12</f>
        <v>15</v>
      </c>
      <c r="S17" s="3880">
        <f>20+79</f>
        <v>99</v>
      </c>
      <c r="T17" s="3881">
        <v>4</v>
      </c>
      <c r="U17" s="3882">
        <v>10</v>
      </c>
      <c r="V17" s="3883">
        <f t="shared" si="0"/>
        <v>128</v>
      </c>
      <c r="W17" s="3500">
        <v>1</v>
      </c>
      <c r="X17" s="3884"/>
      <c r="Y17" s="2118">
        <f t="shared" si="1"/>
        <v>7</v>
      </c>
      <c r="Z17" s="1902">
        <f t="shared" si="2"/>
        <v>0</v>
      </c>
      <c r="AA17" s="3889" t="str">
        <f>'General AUC always'!Q17</f>
        <v>-</v>
      </c>
      <c r="AB17" s="3888" t="str">
        <f>'General AUC always'!R17</f>
        <v>-</v>
      </c>
      <c r="AC17" s="3885">
        <f>'General AUC always'!S17</f>
        <v>1</v>
      </c>
      <c r="AD17" s="676">
        <f>SUM(B17:J17)</f>
        <v>128</v>
      </c>
      <c r="AE17" s="2116"/>
      <c r="AF17" s="2116"/>
      <c r="AG17" s="677"/>
      <c r="AH17" s="676">
        <f t="shared" si="5"/>
        <v>7</v>
      </c>
      <c r="AI17" s="3885">
        <f t="shared" si="6"/>
        <v>0</v>
      </c>
      <c r="AJ17" s="2123">
        <f t="shared" si="7"/>
        <v>128</v>
      </c>
    </row>
    <row r="18" spans="1:36" s="161" customFormat="1" ht="22.5">
      <c r="A18" s="3877" t="s">
        <v>386</v>
      </c>
      <c r="B18" s="3886">
        <v>14</v>
      </c>
      <c r="C18" s="3423">
        <v>8</v>
      </c>
      <c r="D18" s="3423">
        <v>10</v>
      </c>
      <c r="E18" s="3423">
        <v>6</v>
      </c>
      <c r="F18" s="3423">
        <v>5</v>
      </c>
      <c r="G18" s="3423">
        <v>8</v>
      </c>
      <c r="H18" s="3423">
        <v>2</v>
      </c>
      <c r="I18" s="3423">
        <v>2</v>
      </c>
      <c r="J18" s="3423">
        <v>0</v>
      </c>
      <c r="K18" s="3423">
        <v>0</v>
      </c>
      <c r="L18" s="3423">
        <v>0</v>
      </c>
      <c r="M18" s="3423">
        <v>0</v>
      </c>
      <c r="N18" s="3423">
        <v>0</v>
      </c>
      <c r="O18" s="3423">
        <v>0</v>
      </c>
      <c r="P18" s="3423"/>
      <c r="Q18" s="3424"/>
      <c r="R18" s="3879">
        <f>9+33</f>
        <v>42</v>
      </c>
      <c r="S18" s="3880">
        <v>13</v>
      </c>
      <c r="T18" s="3881">
        <v>0</v>
      </c>
      <c r="U18" s="3882">
        <v>0</v>
      </c>
      <c r="V18" s="3883">
        <f t="shared" si="0"/>
        <v>55</v>
      </c>
      <c r="W18" s="3500">
        <v>7</v>
      </c>
      <c r="X18" s="3884"/>
      <c r="Y18" s="2118">
        <f t="shared" si="1"/>
        <v>2</v>
      </c>
      <c r="Z18" s="1902">
        <f t="shared" si="2"/>
        <v>0</v>
      </c>
      <c r="AA18" s="3889">
        <f>'General AUC always'!Q18</f>
        <v>1</v>
      </c>
      <c r="AB18" s="3888">
        <f>'General AUC always'!R18</f>
        <v>0</v>
      </c>
      <c r="AC18" s="3885" t="str">
        <f>'General AUC always'!S18</f>
        <v>-</v>
      </c>
      <c r="AD18" s="676">
        <f t="shared" ref="AD18" si="8">SUM(B18:I18)</f>
        <v>55</v>
      </c>
      <c r="AE18" s="2116"/>
      <c r="AF18" s="2116"/>
      <c r="AG18" s="677"/>
      <c r="AH18" s="676">
        <f t="shared" si="5"/>
        <v>2</v>
      </c>
      <c r="AI18" s="3885">
        <f t="shared" si="6"/>
        <v>0</v>
      </c>
      <c r="AJ18" s="2123">
        <f t="shared" si="7"/>
        <v>55</v>
      </c>
    </row>
    <row r="19" spans="1:36" s="161" customFormat="1" ht="11.25">
      <c r="A19" s="3877" t="s">
        <v>388</v>
      </c>
      <c r="B19" s="3886">
        <v>17</v>
      </c>
      <c r="C19" s="3423">
        <v>15</v>
      </c>
      <c r="D19" s="3423">
        <v>16</v>
      </c>
      <c r="E19" s="3423">
        <v>14</v>
      </c>
      <c r="F19" s="3423">
        <v>10</v>
      </c>
      <c r="G19" s="3423">
        <v>13</v>
      </c>
      <c r="H19" s="3423">
        <v>15</v>
      </c>
      <c r="I19" s="3423">
        <v>22</v>
      </c>
      <c r="J19" s="3423">
        <v>39</v>
      </c>
      <c r="K19" s="3423">
        <v>33</v>
      </c>
      <c r="L19" s="3423">
        <v>31</v>
      </c>
      <c r="M19" s="3423">
        <v>31</v>
      </c>
      <c r="N19" s="3423">
        <v>18</v>
      </c>
      <c r="O19" s="3423">
        <v>12</v>
      </c>
      <c r="P19" s="3423"/>
      <c r="Q19" s="3424"/>
      <c r="R19" s="3879">
        <v>38</v>
      </c>
      <c r="S19" s="3880">
        <v>84</v>
      </c>
      <c r="T19" s="3881">
        <v>64</v>
      </c>
      <c r="U19" s="3882">
        <v>100</v>
      </c>
      <c r="V19" s="3883">
        <f t="shared" si="0"/>
        <v>286</v>
      </c>
      <c r="W19" s="3500"/>
      <c r="X19" s="3884"/>
      <c r="Y19" s="2118">
        <f t="shared" si="1"/>
        <v>22</v>
      </c>
      <c r="Z19" s="1902">
        <f t="shared" si="2"/>
        <v>12</v>
      </c>
      <c r="AA19" s="3887" t="str">
        <f>'General AUC always'!Q19</f>
        <v>-</v>
      </c>
      <c r="AB19" s="3888" t="str">
        <f>'General AUC always'!R19</f>
        <v>-</v>
      </c>
      <c r="AC19" s="3885">
        <f>'General AUC always'!S19</f>
        <v>1</v>
      </c>
      <c r="AD19" s="676"/>
      <c r="AE19" s="2116"/>
      <c r="AF19" s="2116">
        <f>SUM(B19:I19)</f>
        <v>122</v>
      </c>
      <c r="AG19" s="677">
        <f>SUM(J19:O19)</f>
        <v>164</v>
      </c>
      <c r="AH19" s="676">
        <f t="shared" si="5"/>
        <v>22</v>
      </c>
      <c r="AI19" s="3885">
        <f t="shared" si="6"/>
        <v>12</v>
      </c>
      <c r="AJ19" s="2123">
        <f t="shared" si="7"/>
        <v>286</v>
      </c>
    </row>
    <row r="20" spans="1:36" s="462" customFormat="1" ht="14.1" customHeight="1" thickBot="1">
      <c r="A20" s="3890" t="s">
        <v>338</v>
      </c>
      <c r="B20" s="3891">
        <f t="shared" ref="B20:AJ20" si="9">SUM(B10:B19)</f>
        <v>306</v>
      </c>
      <c r="C20" s="3892">
        <f t="shared" si="9"/>
        <v>269</v>
      </c>
      <c r="D20" s="3892">
        <f t="shared" si="9"/>
        <v>308</v>
      </c>
      <c r="E20" s="3892">
        <f t="shared" si="9"/>
        <v>279</v>
      </c>
      <c r="F20" s="3892">
        <f t="shared" si="9"/>
        <v>300</v>
      </c>
      <c r="G20" s="3892">
        <f t="shared" si="9"/>
        <v>308</v>
      </c>
      <c r="H20" s="3892">
        <f t="shared" si="9"/>
        <v>312</v>
      </c>
      <c r="I20" s="3892">
        <f t="shared" si="9"/>
        <v>336</v>
      </c>
      <c r="J20" s="3892">
        <f t="shared" si="9"/>
        <v>385</v>
      </c>
      <c r="K20" s="3892">
        <f t="shared" si="9"/>
        <v>364</v>
      </c>
      <c r="L20" s="3892">
        <f t="shared" si="9"/>
        <v>371</v>
      </c>
      <c r="M20" s="3892">
        <f t="shared" si="9"/>
        <v>316</v>
      </c>
      <c r="N20" s="3892">
        <f t="shared" si="9"/>
        <v>251</v>
      </c>
      <c r="O20" s="3892">
        <f t="shared" si="9"/>
        <v>197</v>
      </c>
      <c r="P20" s="3892">
        <f t="shared" si="9"/>
        <v>0</v>
      </c>
      <c r="Q20" s="3893">
        <f t="shared" si="9"/>
        <v>0</v>
      </c>
      <c r="R20" s="3891">
        <f t="shared" si="9"/>
        <v>582</v>
      </c>
      <c r="S20" s="3894">
        <f t="shared" si="9"/>
        <v>1836</v>
      </c>
      <c r="T20" s="3895">
        <f t="shared" si="9"/>
        <v>428</v>
      </c>
      <c r="U20" s="3893">
        <f t="shared" si="9"/>
        <v>1456</v>
      </c>
      <c r="V20" s="3896">
        <f t="shared" si="9"/>
        <v>4302</v>
      </c>
      <c r="W20" s="3891">
        <f t="shared" si="9"/>
        <v>11</v>
      </c>
      <c r="X20" s="3897">
        <f t="shared" si="9"/>
        <v>14</v>
      </c>
      <c r="Y20" s="3897">
        <f t="shared" si="9"/>
        <v>336</v>
      </c>
      <c r="Z20" s="3898">
        <f t="shared" si="9"/>
        <v>197</v>
      </c>
      <c r="AA20" s="3899">
        <f t="shared" si="9"/>
        <v>2</v>
      </c>
      <c r="AB20" s="3900">
        <f t="shared" si="9"/>
        <v>0</v>
      </c>
      <c r="AC20" s="3901">
        <f t="shared" si="9"/>
        <v>7</v>
      </c>
      <c r="AD20" s="3900">
        <f t="shared" si="9"/>
        <v>237</v>
      </c>
      <c r="AE20" s="3900">
        <f t="shared" si="9"/>
        <v>0</v>
      </c>
      <c r="AF20" s="3900">
        <f t="shared" si="9"/>
        <v>2195</v>
      </c>
      <c r="AG20" s="3901">
        <f t="shared" si="9"/>
        <v>1870</v>
      </c>
      <c r="AH20" s="3902">
        <f t="shared" si="9"/>
        <v>336</v>
      </c>
      <c r="AI20" s="3901">
        <f t="shared" si="9"/>
        <v>197</v>
      </c>
      <c r="AJ20" s="3903">
        <f t="shared" si="9"/>
        <v>4302</v>
      </c>
    </row>
    <row r="21" spans="1:36" s="662" customFormat="1" ht="11.1" customHeight="1" thickTop="1">
      <c r="A21" s="1119"/>
      <c r="B21" s="1120"/>
      <c r="C21" s="1120"/>
      <c r="D21" s="1120"/>
      <c r="E21" s="1120"/>
      <c r="F21" s="1120"/>
      <c r="G21" s="1120"/>
      <c r="H21" s="1120"/>
      <c r="I21" s="1120"/>
      <c r="J21" s="1120"/>
      <c r="K21" s="1120"/>
      <c r="L21" s="1120"/>
      <c r="M21" s="1120"/>
      <c r="N21" s="1120"/>
      <c r="O21" s="1120"/>
      <c r="P21" s="1120"/>
      <c r="Q21" s="1120"/>
      <c r="R21" s="1120"/>
      <c r="S21" s="1120">
        <f>R20+S20</f>
        <v>2418</v>
      </c>
      <c r="T21" s="1120">
        <f>T20+U20</f>
        <v>1884</v>
      </c>
      <c r="U21" s="1120" t="s">
        <v>16</v>
      </c>
      <c r="V21" s="1120"/>
      <c r="W21" s="1120"/>
      <c r="X21" s="1120"/>
      <c r="Y21" s="1121"/>
      <c r="Z21" s="1300"/>
      <c r="AA21" s="1120"/>
      <c r="AB21" s="1120"/>
      <c r="AC21" s="1120"/>
      <c r="AD21" s="1120"/>
      <c r="AE21" s="1120"/>
      <c r="AF21" s="1120"/>
      <c r="AG21" s="1120">
        <f>AD20+AE20+AF20+AG20</f>
        <v>4302</v>
      </c>
      <c r="AH21" s="1120"/>
      <c r="AI21" s="1120"/>
      <c r="AJ21" s="2120"/>
    </row>
    <row r="22" spans="1:36" s="111" customFormat="1" ht="12.6" customHeight="1">
      <c r="A22" s="3869" t="s">
        <v>390</v>
      </c>
      <c r="B22" s="3904"/>
      <c r="C22" s="3904"/>
      <c r="D22" s="3904"/>
      <c r="E22" s="3904"/>
      <c r="F22" s="3904"/>
      <c r="G22" s="3904"/>
      <c r="H22" s="3904"/>
      <c r="I22" s="3904"/>
      <c r="J22" s="3904"/>
      <c r="K22" s="3905"/>
      <c r="L22" s="3905"/>
      <c r="M22" s="3905"/>
      <c r="N22" s="3905"/>
      <c r="O22" s="3905"/>
      <c r="P22" s="3905"/>
      <c r="Q22" s="3905"/>
      <c r="V22" s="3905"/>
      <c r="W22" s="3905"/>
      <c r="X22" s="3905"/>
      <c r="Y22" s="3906"/>
      <c r="Z22" s="3907"/>
      <c r="AA22" s="3905"/>
      <c r="AB22" s="3905"/>
      <c r="AC22" s="3905"/>
      <c r="AD22" s="3905"/>
      <c r="AE22" s="3905"/>
      <c r="AF22" s="3905"/>
      <c r="AG22" s="3905"/>
      <c r="AH22" s="3905"/>
      <c r="AI22" s="3905"/>
      <c r="AJ22" s="3908" t="s">
        <v>390</v>
      </c>
    </row>
    <row r="23" spans="1:36" s="161" customFormat="1" ht="11.25">
      <c r="A23" s="1298" t="str">
        <f>'General AUC always'!A23</f>
        <v>Cairns Adventist College</v>
      </c>
      <c r="B23" s="3878">
        <v>0</v>
      </c>
      <c r="C23" s="3423">
        <v>5</v>
      </c>
      <c r="D23" s="3423">
        <v>8</v>
      </c>
      <c r="E23" s="3423">
        <v>13</v>
      </c>
      <c r="F23" s="3423">
        <v>11</v>
      </c>
      <c r="G23" s="3423">
        <v>7</v>
      </c>
      <c r="H23" s="3423">
        <v>17</v>
      </c>
      <c r="I23" s="3423">
        <v>12</v>
      </c>
      <c r="J23" s="3423">
        <v>0</v>
      </c>
      <c r="K23" s="3423">
        <v>0</v>
      </c>
      <c r="L23" s="3423">
        <v>0</v>
      </c>
      <c r="M23" s="3423">
        <v>0</v>
      </c>
      <c r="N23" s="3423">
        <v>0</v>
      </c>
      <c r="O23" s="3423">
        <v>0</v>
      </c>
      <c r="P23" s="3423"/>
      <c r="Q23" s="3424"/>
      <c r="R23" s="3879">
        <v>32</v>
      </c>
      <c r="S23" s="3880">
        <v>41</v>
      </c>
      <c r="T23" s="3881">
        <v>0</v>
      </c>
      <c r="U23" s="3882">
        <v>0</v>
      </c>
      <c r="V23" s="3909">
        <f>SUM(R23:U23)</f>
        <v>73</v>
      </c>
      <c r="W23" s="3500"/>
      <c r="X23" s="3884"/>
      <c r="Y23" s="2118">
        <f>I23</f>
        <v>12</v>
      </c>
      <c r="Z23" s="1902"/>
      <c r="AA23" s="1124">
        <f>'General AUC always'!Q23</f>
        <v>1</v>
      </c>
      <c r="AB23" s="1124">
        <f>'General AUC always'!R23</f>
        <v>0</v>
      </c>
      <c r="AC23" s="1124" t="str">
        <f>'General AUC always'!S23</f>
        <v>-</v>
      </c>
      <c r="AD23" s="2116">
        <f>SUM(C23:J23)</f>
        <v>73</v>
      </c>
      <c r="AE23" s="2116"/>
      <c r="AG23" s="677">
        <f>SUM(K23:P23)</f>
        <v>0</v>
      </c>
      <c r="AH23" s="676">
        <f>Y23</f>
        <v>12</v>
      </c>
      <c r="AI23" s="676">
        <f t="shared" ref="AH23:AI25" si="10">Z23</f>
        <v>0</v>
      </c>
      <c r="AJ23" s="1126">
        <f>SUM(B23:Q23)</f>
        <v>73</v>
      </c>
    </row>
    <row r="24" spans="1:36" s="161" customFormat="1" ht="22.5">
      <c r="A24" s="3910" t="str">
        <f>'General AUC always'!A24</f>
        <v>Carlisle Adventist Christian College</v>
      </c>
      <c r="B24" s="3886">
        <v>47</v>
      </c>
      <c r="C24" s="3423">
        <v>24</v>
      </c>
      <c r="D24" s="3423">
        <v>21</v>
      </c>
      <c r="E24" s="3423">
        <v>22</v>
      </c>
      <c r="F24" s="3423">
        <v>22</v>
      </c>
      <c r="G24" s="3423">
        <v>25</v>
      </c>
      <c r="H24" s="3423">
        <v>25</v>
      </c>
      <c r="I24" s="3423">
        <v>26</v>
      </c>
      <c r="J24" s="3423">
        <v>27</v>
      </c>
      <c r="K24" s="3423">
        <v>21</v>
      </c>
      <c r="L24" s="3423">
        <v>25</v>
      </c>
      <c r="M24" s="3423">
        <v>24</v>
      </c>
      <c r="N24" s="3423">
        <v>18</v>
      </c>
      <c r="O24" s="3423">
        <v>11</v>
      </c>
      <c r="P24" s="3423"/>
      <c r="Q24" s="3424"/>
      <c r="R24" s="3879">
        <f>5+39</f>
        <v>44</v>
      </c>
      <c r="S24" s="3880">
        <f>42+126</f>
        <v>168</v>
      </c>
      <c r="T24" s="3881">
        <v>20</v>
      </c>
      <c r="U24" s="3882">
        <v>106</v>
      </c>
      <c r="V24" s="3909">
        <f>SUM(R24:U24)</f>
        <v>338</v>
      </c>
      <c r="W24" s="3500"/>
      <c r="X24" s="3884">
        <v>4</v>
      </c>
      <c r="Y24" s="2118">
        <f t="shared" ref="Y24:Y25" si="11">I24</f>
        <v>26</v>
      </c>
      <c r="Z24" s="1902">
        <f>O24</f>
        <v>11</v>
      </c>
      <c r="AA24" s="1124" t="str">
        <f>'General AUC always'!Q24</f>
        <v>-</v>
      </c>
      <c r="AB24" s="1124" t="str">
        <f>'General AUC always'!R24</f>
        <v>-</v>
      </c>
      <c r="AC24" s="1124">
        <f>'General AUC always'!S24</f>
        <v>1</v>
      </c>
      <c r="AD24" s="676"/>
      <c r="AE24" s="3888"/>
      <c r="AF24" s="2116">
        <f t="shared" ref="AF24" si="12">SUM(B24:I24)</f>
        <v>212</v>
      </c>
      <c r="AG24" s="677">
        <f t="shared" ref="AG24" si="13">SUM(J24:O24)</f>
        <v>126</v>
      </c>
      <c r="AH24" s="676">
        <f t="shared" si="10"/>
        <v>26</v>
      </c>
      <c r="AI24" s="676">
        <f t="shared" si="10"/>
        <v>11</v>
      </c>
      <c r="AJ24" s="1126">
        <f t="shared" ref="AJ24:AJ25" si="14">SUM(B24:Q24)</f>
        <v>338</v>
      </c>
    </row>
    <row r="25" spans="1:36" s="161" customFormat="1" ht="22.5">
      <c r="A25" s="3910" t="str">
        <f>'General AUC always'!A25</f>
        <v>Riverside Adventist Christian School</v>
      </c>
      <c r="B25" s="3886">
        <v>0</v>
      </c>
      <c r="C25" s="3423">
        <v>3</v>
      </c>
      <c r="D25" s="3423">
        <v>8</v>
      </c>
      <c r="E25" s="3423">
        <v>4</v>
      </c>
      <c r="F25" s="3423">
        <v>6</v>
      </c>
      <c r="G25" s="3423">
        <v>3</v>
      </c>
      <c r="H25" s="3423">
        <v>2</v>
      </c>
      <c r="I25" s="3423">
        <v>8</v>
      </c>
      <c r="J25" s="3423">
        <v>0</v>
      </c>
      <c r="K25" s="3423">
        <v>0</v>
      </c>
      <c r="L25" s="3423">
        <v>0</v>
      </c>
      <c r="M25" s="3423">
        <v>0</v>
      </c>
      <c r="N25" s="3423">
        <v>0</v>
      </c>
      <c r="O25" s="3423">
        <v>0</v>
      </c>
      <c r="P25" s="3423"/>
      <c r="Q25" s="3424"/>
      <c r="R25" s="3879">
        <v>15</v>
      </c>
      <c r="S25" s="3880">
        <v>19</v>
      </c>
      <c r="T25" s="3881"/>
      <c r="U25" s="3882"/>
      <c r="V25" s="3909">
        <f>SUM(R25:U25)</f>
        <v>34</v>
      </c>
      <c r="W25" s="3500"/>
      <c r="X25" s="3884"/>
      <c r="Y25" s="2118">
        <f t="shared" si="11"/>
        <v>8</v>
      </c>
      <c r="Z25" s="1902"/>
      <c r="AA25" s="1124">
        <f>'General AUC always'!Q25</f>
        <v>1</v>
      </c>
      <c r="AB25" s="1124">
        <f>'General AUC always'!R25</f>
        <v>0</v>
      </c>
      <c r="AC25" s="1124" t="str">
        <f>'General AUC always'!S25</f>
        <v>-</v>
      </c>
      <c r="AD25" s="676">
        <f>SUM(B25:J25)</f>
        <v>34</v>
      </c>
      <c r="AE25" s="3888"/>
      <c r="AF25" s="3888"/>
      <c r="AG25" s="3885"/>
      <c r="AH25" s="676">
        <f t="shared" si="10"/>
        <v>8</v>
      </c>
      <c r="AI25" s="676">
        <f t="shared" si="10"/>
        <v>0</v>
      </c>
      <c r="AJ25" s="1126">
        <f t="shared" si="14"/>
        <v>34</v>
      </c>
    </row>
    <row r="26" spans="1:36" s="462" customFormat="1" ht="14.1" customHeight="1" thickBot="1">
      <c r="A26" s="3890" t="s">
        <v>338</v>
      </c>
      <c r="B26" s="3891">
        <f t="shared" ref="B26:AJ26" si="15">SUM(B23:B25)</f>
        <v>47</v>
      </c>
      <c r="C26" s="3892">
        <f t="shared" si="15"/>
        <v>32</v>
      </c>
      <c r="D26" s="3892">
        <f t="shared" si="15"/>
        <v>37</v>
      </c>
      <c r="E26" s="3892">
        <f t="shared" si="15"/>
        <v>39</v>
      </c>
      <c r="F26" s="3892">
        <f t="shared" si="15"/>
        <v>39</v>
      </c>
      <c r="G26" s="3892">
        <f t="shared" si="15"/>
        <v>35</v>
      </c>
      <c r="H26" s="3892">
        <f t="shared" si="15"/>
        <v>44</v>
      </c>
      <c r="I26" s="3892">
        <f t="shared" si="15"/>
        <v>46</v>
      </c>
      <c r="J26" s="3892">
        <f t="shared" si="15"/>
        <v>27</v>
      </c>
      <c r="K26" s="3892">
        <f t="shared" si="15"/>
        <v>21</v>
      </c>
      <c r="L26" s="3892">
        <f t="shared" si="15"/>
        <v>25</v>
      </c>
      <c r="M26" s="3892">
        <f t="shared" si="15"/>
        <v>24</v>
      </c>
      <c r="N26" s="3892">
        <f t="shared" si="15"/>
        <v>18</v>
      </c>
      <c r="O26" s="3892">
        <f t="shared" si="15"/>
        <v>11</v>
      </c>
      <c r="P26" s="3892">
        <f t="shared" si="15"/>
        <v>0</v>
      </c>
      <c r="Q26" s="3893">
        <f t="shared" si="15"/>
        <v>0</v>
      </c>
      <c r="R26" s="3891">
        <f t="shared" si="15"/>
        <v>91</v>
      </c>
      <c r="S26" s="3894">
        <f t="shared" si="15"/>
        <v>228</v>
      </c>
      <c r="T26" s="3895">
        <f t="shared" si="15"/>
        <v>20</v>
      </c>
      <c r="U26" s="3893">
        <f t="shared" si="15"/>
        <v>106</v>
      </c>
      <c r="V26" s="3896">
        <f t="shared" si="15"/>
        <v>445</v>
      </c>
      <c r="W26" s="3891">
        <f t="shared" si="15"/>
        <v>0</v>
      </c>
      <c r="X26" s="3897">
        <f t="shared" si="15"/>
        <v>4</v>
      </c>
      <c r="Y26" s="3911">
        <f t="shared" si="15"/>
        <v>46</v>
      </c>
      <c r="Z26" s="3911">
        <f t="shared" si="15"/>
        <v>11</v>
      </c>
      <c r="AA26" s="3899">
        <f t="shared" si="15"/>
        <v>2</v>
      </c>
      <c r="AB26" s="3900">
        <f t="shared" si="15"/>
        <v>0</v>
      </c>
      <c r="AC26" s="3901">
        <f t="shared" si="15"/>
        <v>1</v>
      </c>
      <c r="AD26" s="3900">
        <f>SUM(AD23:AD25)</f>
        <v>107</v>
      </c>
      <c r="AE26" s="3900">
        <f t="shared" si="15"/>
        <v>0</v>
      </c>
      <c r="AF26" s="3900">
        <f t="shared" si="15"/>
        <v>212</v>
      </c>
      <c r="AG26" s="3901">
        <f t="shared" si="15"/>
        <v>126</v>
      </c>
      <c r="AH26" s="3902">
        <f t="shared" si="15"/>
        <v>46</v>
      </c>
      <c r="AI26" s="3901">
        <f t="shared" si="15"/>
        <v>11</v>
      </c>
      <c r="AJ26" s="3903">
        <f t="shared" si="15"/>
        <v>445</v>
      </c>
    </row>
    <row r="27" spans="1:36" s="662" customFormat="1" ht="11.1" customHeight="1" thickTop="1">
      <c r="A27" s="1119"/>
      <c r="B27" s="1120"/>
      <c r="C27" s="1120"/>
      <c r="D27" s="1120"/>
      <c r="E27" s="1120"/>
      <c r="F27" s="1120"/>
      <c r="G27" s="1120"/>
      <c r="H27" s="1120"/>
      <c r="I27" s="1120"/>
      <c r="J27" s="1120"/>
      <c r="K27" s="1120"/>
      <c r="L27" s="1120"/>
      <c r="M27" s="1120"/>
      <c r="N27" s="1120"/>
      <c r="O27" s="1120"/>
      <c r="P27" s="1120"/>
      <c r="Q27" s="1120"/>
      <c r="R27" s="1120"/>
      <c r="S27" s="1120">
        <f>R26+S26</f>
        <v>319</v>
      </c>
      <c r="T27" s="1120">
        <f>T26+U26</f>
        <v>126</v>
      </c>
      <c r="U27" s="1120"/>
      <c r="V27" s="1120"/>
      <c r="W27" s="1120"/>
      <c r="X27" s="1120"/>
      <c r="Y27" s="1122"/>
      <c r="Z27" s="1301"/>
      <c r="AA27" s="1120"/>
      <c r="AB27" s="1120"/>
      <c r="AC27" s="1120"/>
      <c r="AD27" s="1120"/>
      <c r="AE27" s="1120"/>
      <c r="AF27" s="1120"/>
      <c r="AG27" s="1120">
        <f>AD26+AE26+AF26+AG26</f>
        <v>445</v>
      </c>
      <c r="AH27" s="1120"/>
      <c r="AI27" s="1120"/>
      <c r="AJ27" s="2120"/>
    </row>
    <row r="28" spans="1:36" s="111" customFormat="1" ht="12.6" customHeight="1">
      <c r="A28" s="3869" t="s">
        <v>397</v>
      </c>
      <c r="B28" s="3904"/>
      <c r="C28" s="3904"/>
      <c r="D28" s="3904"/>
      <c r="E28" s="3904"/>
      <c r="F28" s="3904"/>
      <c r="G28" s="3904"/>
      <c r="H28" s="3904"/>
      <c r="I28" s="3904"/>
      <c r="J28" s="3904"/>
      <c r="K28" s="3905"/>
      <c r="L28" s="3905"/>
      <c r="M28" s="3905"/>
      <c r="N28" s="3905"/>
      <c r="O28" s="3905"/>
      <c r="P28" s="3905"/>
      <c r="Q28" s="3905"/>
      <c r="R28" s="3905"/>
      <c r="S28" s="3905"/>
      <c r="T28" s="3905"/>
      <c r="U28" s="3905"/>
      <c r="V28" s="3905"/>
      <c r="W28" s="3905"/>
      <c r="X28" s="3905"/>
      <c r="Y28" s="3912"/>
      <c r="Z28" s="3913"/>
      <c r="AA28" s="3905"/>
      <c r="AB28" s="3905"/>
      <c r="AC28" s="3905"/>
      <c r="AD28" s="3905"/>
      <c r="AE28" s="3905"/>
      <c r="AF28" s="3905"/>
      <c r="AG28" s="3905"/>
      <c r="AH28" s="3905"/>
      <c r="AI28" s="3905"/>
      <c r="AJ28" s="3908" t="s">
        <v>397</v>
      </c>
    </row>
    <row r="29" spans="1:36" s="161" customFormat="1" ht="11.25">
      <c r="A29" s="1298" t="str">
        <f>'General AUC always'!A29</f>
        <v>Border Christian College</v>
      </c>
      <c r="B29" s="3878">
        <v>30</v>
      </c>
      <c r="C29" s="1826">
        <v>18</v>
      </c>
      <c r="D29" s="1826">
        <v>28</v>
      </c>
      <c r="E29" s="1826">
        <v>17</v>
      </c>
      <c r="F29" s="1826">
        <v>13</v>
      </c>
      <c r="G29" s="1826">
        <v>18</v>
      </c>
      <c r="H29" s="1826">
        <v>18</v>
      </c>
      <c r="I29" s="1826">
        <v>16</v>
      </c>
      <c r="J29" s="1826">
        <v>26</v>
      </c>
      <c r="K29" s="1826">
        <v>14</v>
      </c>
      <c r="L29" s="1826">
        <v>10</v>
      </c>
      <c r="M29" s="1826">
        <v>19</v>
      </c>
      <c r="N29" s="1826">
        <v>9</v>
      </c>
      <c r="O29" s="1826">
        <v>3</v>
      </c>
      <c r="P29" s="3423"/>
      <c r="Q29" s="3424"/>
      <c r="R29" s="3879">
        <f>1+32</f>
        <v>33</v>
      </c>
      <c r="S29" s="3880">
        <f>29+96</f>
        <v>125</v>
      </c>
      <c r="T29" s="3881">
        <v>26</v>
      </c>
      <c r="U29" s="3882">
        <v>55</v>
      </c>
      <c r="V29" s="3914">
        <f>SUM(R29:U29)</f>
        <v>239</v>
      </c>
      <c r="W29" s="1819">
        <v>0</v>
      </c>
      <c r="X29" s="3915">
        <v>0</v>
      </c>
      <c r="Y29" s="2118">
        <f>I29</f>
        <v>16</v>
      </c>
      <c r="Z29" s="1902">
        <f>O29</f>
        <v>3</v>
      </c>
      <c r="AA29" s="1292" t="str">
        <f>'General AUC always'!Q29</f>
        <v>-</v>
      </c>
      <c r="AB29" s="2117" t="str">
        <f>'General AUC always'!R29</f>
        <v>-</v>
      </c>
      <c r="AC29" s="677">
        <f>'General AUC always'!S29</f>
        <v>1</v>
      </c>
      <c r="AD29" s="676"/>
      <c r="AE29" s="2116"/>
      <c r="AF29" s="2116">
        <f>SUM(B29:I29)</f>
        <v>158</v>
      </c>
      <c r="AG29" s="677">
        <f>SUM(J29:O29)</f>
        <v>81</v>
      </c>
      <c r="AH29" s="676">
        <f>Y29</f>
        <v>16</v>
      </c>
      <c r="AI29" s="676">
        <f t="shared" ref="AI29" si="16">Z29</f>
        <v>3</v>
      </c>
      <c r="AJ29" s="1126">
        <f>SUM(B29:Q29)</f>
        <v>239</v>
      </c>
    </row>
    <row r="30" spans="1:36" s="161" customFormat="1" ht="11.25">
      <c r="A30" s="3910" t="str">
        <f>'General AUC always'!A30</f>
        <v>Canberra Christian School</v>
      </c>
      <c r="B30" s="3886">
        <v>61</v>
      </c>
      <c r="C30" s="1826">
        <v>27</v>
      </c>
      <c r="D30" s="1826">
        <v>30</v>
      </c>
      <c r="E30" s="1826">
        <v>39</v>
      </c>
      <c r="F30" s="1826">
        <v>34</v>
      </c>
      <c r="G30" s="1826">
        <v>17</v>
      </c>
      <c r="H30" s="1826">
        <v>28</v>
      </c>
      <c r="I30" s="1826">
        <v>16</v>
      </c>
      <c r="J30" s="1826">
        <v>0</v>
      </c>
      <c r="K30" s="1826">
        <v>0</v>
      </c>
      <c r="L30" s="1826">
        <v>0</v>
      </c>
      <c r="M30" s="1826">
        <v>0</v>
      </c>
      <c r="N30" s="1826">
        <v>0</v>
      </c>
      <c r="O30" s="1826">
        <v>0</v>
      </c>
      <c r="P30" s="3423"/>
      <c r="Q30" s="3424"/>
      <c r="R30" s="3879">
        <f>6+28</f>
        <v>34</v>
      </c>
      <c r="S30" s="3880">
        <f>55+163</f>
        <v>218</v>
      </c>
      <c r="T30" s="3881"/>
      <c r="U30" s="3882"/>
      <c r="V30" s="3914">
        <f>SUM(R30:U30)</f>
        <v>252</v>
      </c>
      <c r="W30" s="1819">
        <v>1</v>
      </c>
      <c r="X30" s="3915">
        <v>0</v>
      </c>
      <c r="Y30" s="2118">
        <f t="shared" ref="Y30:Y31" si="17">I30</f>
        <v>16</v>
      </c>
      <c r="Z30" s="1902">
        <f t="shared" ref="Z30:Z31" si="18">O30</f>
        <v>0</v>
      </c>
      <c r="AA30" s="3916">
        <f>'General AUC always'!Q30</f>
        <v>1</v>
      </c>
      <c r="AB30" s="3917">
        <f>'General AUC always'!R30</f>
        <v>0</v>
      </c>
      <c r="AC30" s="3885" t="str">
        <f>'General AUC always'!S30</f>
        <v>-</v>
      </c>
      <c r="AD30" s="2116">
        <f>SUM(B30:J30)</f>
        <v>252</v>
      </c>
      <c r="AE30" s="3888"/>
      <c r="AF30" s="3888"/>
      <c r="AG30" s="3885"/>
      <c r="AH30" s="676">
        <f t="shared" ref="AH30:AH31" si="19">Y30</f>
        <v>16</v>
      </c>
      <c r="AI30" s="676">
        <f t="shared" ref="AI30:AI31" si="20">Z30</f>
        <v>0</v>
      </c>
      <c r="AJ30" s="1126">
        <f t="shared" ref="AJ30:AJ31" si="21">SUM(B30:Q30)</f>
        <v>252</v>
      </c>
    </row>
    <row r="31" spans="1:36" s="161" customFormat="1" ht="11.25">
      <c r="A31" s="3910" t="str">
        <f>'General AUC always'!A31</f>
        <v>Narromine Christian School</v>
      </c>
      <c r="B31" s="3886">
        <v>24</v>
      </c>
      <c r="C31" s="1826">
        <v>22</v>
      </c>
      <c r="D31" s="1826">
        <v>22</v>
      </c>
      <c r="E31" s="1826">
        <v>25</v>
      </c>
      <c r="F31" s="1826">
        <v>17</v>
      </c>
      <c r="G31" s="1826">
        <v>21</v>
      </c>
      <c r="H31" s="1826">
        <v>20</v>
      </c>
      <c r="I31" s="1826">
        <v>13</v>
      </c>
      <c r="J31" s="1826">
        <v>0</v>
      </c>
      <c r="K31" s="1826">
        <v>0</v>
      </c>
      <c r="L31" s="1826">
        <v>0</v>
      </c>
      <c r="M31" s="1826">
        <v>0</v>
      </c>
      <c r="N31" s="1826">
        <v>0</v>
      </c>
      <c r="O31" s="1826">
        <v>0</v>
      </c>
      <c r="P31" s="3423"/>
      <c r="Q31" s="3424"/>
      <c r="R31" s="3879">
        <f>3+15</f>
        <v>18</v>
      </c>
      <c r="S31" s="3880">
        <f>21+125</f>
        <v>146</v>
      </c>
      <c r="T31" s="3881"/>
      <c r="U31" s="3882"/>
      <c r="V31" s="3914">
        <f>SUM(R31:U31)</f>
        <v>164</v>
      </c>
      <c r="W31" s="1819">
        <v>0</v>
      </c>
      <c r="X31" s="3915">
        <v>0</v>
      </c>
      <c r="Y31" s="2118">
        <f t="shared" si="17"/>
        <v>13</v>
      </c>
      <c r="Z31" s="1902">
        <f t="shared" si="18"/>
        <v>0</v>
      </c>
      <c r="AA31" s="3916">
        <f>'General AUC always'!Q31</f>
        <v>1</v>
      </c>
      <c r="AB31" s="3917">
        <f>'General AUC always'!R31</f>
        <v>0</v>
      </c>
      <c r="AC31" s="3885" t="str">
        <f>'General AUC always'!S31</f>
        <v>-</v>
      </c>
      <c r="AD31" s="2116">
        <f>SUM(B31:J31)</f>
        <v>164</v>
      </c>
      <c r="AE31" s="3888"/>
      <c r="AF31" s="3888"/>
      <c r="AG31" s="3885"/>
      <c r="AH31" s="676">
        <f t="shared" si="19"/>
        <v>13</v>
      </c>
      <c r="AI31" s="676">
        <f t="shared" si="20"/>
        <v>0</v>
      </c>
      <c r="AJ31" s="1126">
        <f t="shared" si="21"/>
        <v>164</v>
      </c>
    </row>
    <row r="32" spans="1:36" s="462" customFormat="1" ht="14.1" customHeight="1" thickBot="1">
      <c r="A32" s="3890" t="s">
        <v>338</v>
      </c>
      <c r="B32" s="3891">
        <f t="shared" ref="B32:AJ32" si="22">SUM(B29:B31)</f>
        <v>115</v>
      </c>
      <c r="C32" s="3892">
        <f t="shared" si="22"/>
        <v>67</v>
      </c>
      <c r="D32" s="3892">
        <f t="shared" si="22"/>
        <v>80</v>
      </c>
      <c r="E32" s="3892">
        <f t="shared" si="22"/>
        <v>81</v>
      </c>
      <c r="F32" s="3892">
        <f t="shared" si="22"/>
        <v>64</v>
      </c>
      <c r="G32" s="3892">
        <f t="shared" si="22"/>
        <v>56</v>
      </c>
      <c r="H32" s="3892">
        <f t="shared" si="22"/>
        <v>66</v>
      </c>
      <c r="I32" s="3892">
        <f t="shared" si="22"/>
        <v>45</v>
      </c>
      <c r="J32" s="3892">
        <f t="shared" si="22"/>
        <v>26</v>
      </c>
      <c r="K32" s="3892">
        <f t="shared" si="22"/>
        <v>14</v>
      </c>
      <c r="L32" s="3892">
        <f t="shared" si="22"/>
        <v>10</v>
      </c>
      <c r="M32" s="3892">
        <f t="shared" si="22"/>
        <v>19</v>
      </c>
      <c r="N32" s="3892">
        <f t="shared" si="22"/>
        <v>9</v>
      </c>
      <c r="O32" s="3892">
        <f t="shared" si="22"/>
        <v>3</v>
      </c>
      <c r="P32" s="3892">
        <f t="shared" si="22"/>
        <v>0</v>
      </c>
      <c r="Q32" s="3893">
        <f t="shared" si="22"/>
        <v>0</v>
      </c>
      <c r="R32" s="3891">
        <f t="shared" si="22"/>
        <v>85</v>
      </c>
      <c r="S32" s="3894">
        <f t="shared" si="22"/>
        <v>489</v>
      </c>
      <c r="T32" s="3895">
        <f t="shared" si="22"/>
        <v>26</v>
      </c>
      <c r="U32" s="3893">
        <f t="shared" si="22"/>
        <v>55</v>
      </c>
      <c r="V32" s="3896">
        <f t="shared" si="22"/>
        <v>655</v>
      </c>
      <c r="W32" s="3891">
        <f t="shared" si="22"/>
        <v>1</v>
      </c>
      <c r="X32" s="3897">
        <f t="shared" si="22"/>
        <v>0</v>
      </c>
      <c r="Y32" s="3911">
        <f t="shared" si="22"/>
        <v>45</v>
      </c>
      <c r="Z32" s="3918">
        <f t="shared" si="22"/>
        <v>3</v>
      </c>
      <c r="AA32" s="3899">
        <f t="shared" si="22"/>
        <v>2</v>
      </c>
      <c r="AB32" s="3900">
        <f t="shared" si="22"/>
        <v>0</v>
      </c>
      <c r="AC32" s="3901">
        <f t="shared" si="22"/>
        <v>1</v>
      </c>
      <c r="AD32" s="3900">
        <f t="shared" si="22"/>
        <v>416</v>
      </c>
      <c r="AE32" s="3900">
        <f t="shared" si="22"/>
        <v>0</v>
      </c>
      <c r="AF32" s="3900">
        <f t="shared" si="22"/>
        <v>158</v>
      </c>
      <c r="AG32" s="3901">
        <f t="shared" si="22"/>
        <v>81</v>
      </c>
      <c r="AH32" s="3902">
        <f t="shared" si="22"/>
        <v>45</v>
      </c>
      <c r="AI32" s="3901">
        <f t="shared" si="22"/>
        <v>3</v>
      </c>
      <c r="AJ32" s="3903">
        <f t="shared" si="22"/>
        <v>655</v>
      </c>
    </row>
    <row r="33" spans="1:36" s="662" customFormat="1" ht="11.1" customHeight="1" thickTop="1">
      <c r="A33" s="1119"/>
      <c r="B33" s="1120"/>
      <c r="C33" s="1120"/>
      <c r="D33" s="1120"/>
      <c r="E33" s="1120"/>
      <c r="F33" s="1120"/>
      <c r="G33" s="1120"/>
      <c r="H33" s="1120"/>
      <c r="I33" s="1120"/>
      <c r="J33" s="1120"/>
      <c r="K33" s="1120"/>
      <c r="L33" s="1120"/>
      <c r="M33" s="1120"/>
      <c r="N33" s="1120"/>
      <c r="O33" s="1120"/>
      <c r="P33" s="1120"/>
      <c r="Q33" s="1120"/>
      <c r="R33" s="1120"/>
      <c r="S33" s="1120">
        <f>R32+S32</f>
        <v>574</v>
      </c>
      <c r="T33" s="1120">
        <f>T32+U32</f>
        <v>81</v>
      </c>
      <c r="U33" s="1120"/>
      <c r="V33" s="1120"/>
      <c r="W33" s="1120"/>
      <c r="X33" s="1120"/>
      <c r="Y33" s="1122"/>
      <c r="Z33" s="1301"/>
      <c r="AA33" s="1120"/>
      <c r="AB33" s="1120"/>
      <c r="AC33" s="1120"/>
      <c r="AD33" s="1120"/>
      <c r="AE33" s="1120"/>
      <c r="AF33" s="1120"/>
      <c r="AG33" s="1120">
        <f>AD32+AE32+AF32+AG32</f>
        <v>655</v>
      </c>
      <c r="AH33" s="1120"/>
      <c r="AI33" s="1120"/>
      <c r="AJ33" s="2120"/>
    </row>
    <row r="34" spans="1:36" s="111" customFormat="1" ht="12.6" customHeight="1">
      <c r="A34" s="3869" t="s">
        <v>404</v>
      </c>
      <c r="B34" s="3904"/>
      <c r="C34" s="3904"/>
      <c r="D34" s="3904"/>
      <c r="E34" s="3904"/>
      <c r="F34" s="3904"/>
      <c r="G34" s="3904"/>
      <c r="H34" s="3904"/>
      <c r="I34" s="3904"/>
      <c r="J34" s="3904"/>
      <c r="K34" s="3905"/>
      <c r="L34" s="3905"/>
      <c r="M34" s="3905"/>
      <c r="N34" s="3905"/>
      <c r="O34" s="3905"/>
      <c r="P34" s="3905"/>
      <c r="Q34" s="3905"/>
      <c r="R34" s="3905"/>
      <c r="S34" s="3905"/>
      <c r="T34" s="3905"/>
      <c r="U34" s="3905"/>
      <c r="V34" s="3905"/>
      <c r="W34" s="3905"/>
      <c r="X34" s="3905"/>
      <c r="Y34" s="3912"/>
      <c r="Z34" s="3913"/>
      <c r="AA34" s="3905"/>
      <c r="AB34" s="3905"/>
      <c r="AC34" s="3905"/>
      <c r="AD34" s="3905"/>
      <c r="AE34" s="3905"/>
      <c r="AF34" s="3905"/>
      <c r="AG34" s="3905"/>
      <c r="AH34" s="3905"/>
      <c r="AI34" s="3905"/>
      <c r="AJ34" s="3908" t="s">
        <v>404</v>
      </c>
    </row>
    <row r="35" spans="1:36" s="161" customFormat="1" ht="11.25">
      <c r="A35" s="1298" t="str">
        <f>'General AUC always'!A35</f>
        <v>Hills Adventist College</v>
      </c>
      <c r="B35" s="3878">
        <v>69</v>
      </c>
      <c r="C35" s="3423">
        <v>37</v>
      </c>
      <c r="D35" s="3423">
        <v>42</v>
      </c>
      <c r="E35" s="3423">
        <v>37</v>
      </c>
      <c r="F35" s="3423">
        <v>52</v>
      </c>
      <c r="G35" s="3423">
        <v>42</v>
      </c>
      <c r="H35" s="3423">
        <v>44</v>
      </c>
      <c r="I35" s="3423">
        <v>49</v>
      </c>
      <c r="J35" s="3423">
        <v>85</v>
      </c>
      <c r="K35" s="3423">
        <v>75</v>
      </c>
      <c r="L35" s="3423">
        <v>76</v>
      </c>
      <c r="M35" s="3423">
        <v>63</v>
      </c>
      <c r="N35" s="3423">
        <v>49</v>
      </c>
      <c r="O35" s="3423">
        <v>35</v>
      </c>
      <c r="P35" s="1932"/>
      <c r="Q35" s="1709"/>
      <c r="R35" s="3919">
        <f>14+83</f>
        <v>97</v>
      </c>
      <c r="S35" s="3920">
        <f>55+220</f>
        <v>275</v>
      </c>
      <c r="T35" s="3921">
        <v>101</v>
      </c>
      <c r="U35" s="3922">
        <v>282</v>
      </c>
      <c r="V35" s="3923">
        <f t="shared" ref="V35:V40" si="23">SUM(R35:U35)</f>
        <v>755</v>
      </c>
      <c r="W35" s="3498">
        <v>0</v>
      </c>
      <c r="X35" s="3884">
        <v>8</v>
      </c>
      <c r="Y35" s="2118">
        <v>49</v>
      </c>
      <c r="Z35" s="1902">
        <v>35</v>
      </c>
      <c r="AA35" s="1292" t="str">
        <f>'General AUC always'!Q35</f>
        <v>-</v>
      </c>
      <c r="AB35" s="2117" t="str">
        <f>'General AUC always'!R35</f>
        <v>-</v>
      </c>
      <c r="AC35" s="677">
        <f>'General AUC always'!S35</f>
        <v>1</v>
      </c>
      <c r="AD35" s="676"/>
      <c r="AE35" s="2116"/>
      <c r="AF35" s="2116">
        <f t="shared" ref="AF35:AF40" si="24">SUM(B35:I35)</f>
        <v>372</v>
      </c>
      <c r="AG35" s="677">
        <f t="shared" ref="AG35:AG40" si="25">SUM(J35:O35)</f>
        <v>383</v>
      </c>
      <c r="AH35" s="1125">
        <f>I35</f>
        <v>49</v>
      </c>
      <c r="AI35" s="677">
        <f>O35</f>
        <v>35</v>
      </c>
      <c r="AJ35" s="1126">
        <f>SUM(B35:Q35)</f>
        <v>755</v>
      </c>
    </row>
    <row r="36" spans="1:36" s="161" customFormat="1" ht="11.25">
      <c r="A36" s="3910" t="str">
        <f>'General AUC always'!A36</f>
        <v>Hurstville Adventist School</v>
      </c>
      <c r="B36" s="3886">
        <v>40</v>
      </c>
      <c r="C36" s="3423">
        <v>30</v>
      </c>
      <c r="D36" s="3423">
        <v>26</v>
      </c>
      <c r="E36" s="3423">
        <v>24</v>
      </c>
      <c r="F36" s="3423">
        <v>28</v>
      </c>
      <c r="G36" s="3423">
        <v>22</v>
      </c>
      <c r="H36" s="3423">
        <v>20</v>
      </c>
      <c r="I36" s="3423">
        <v>14</v>
      </c>
      <c r="J36" s="3423">
        <v>0</v>
      </c>
      <c r="K36" s="3423">
        <v>0</v>
      </c>
      <c r="L36" s="3423">
        <v>0</v>
      </c>
      <c r="M36" s="3423">
        <v>0</v>
      </c>
      <c r="N36" s="3423">
        <v>0</v>
      </c>
      <c r="O36" s="3423">
        <v>0</v>
      </c>
      <c r="P36" s="3423"/>
      <c r="Q36" s="3424"/>
      <c r="R36" s="3879">
        <v>20</v>
      </c>
      <c r="S36" s="3880">
        <v>184</v>
      </c>
      <c r="T36" s="3881"/>
      <c r="U36" s="3882"/>
      <c r="V36" s="3923">
        <f t="shared" si="23"/>
        <v>204</v>
      </c>
      <c r="W36" s="3500">
        <v>0</v>
      </c>
      <c r="X36" s="3884">
        <v>0</v>
      </c>
      <c r="Y36" s="2118">
        <v>14</v>
      </c>
      <c r="Z36" s="1902">
        <v>0</v>
      </c>
      <c r="AA36" s="3916">
        <f>'General AUC always'!Q36</f>
        <v>1</v>
      </c>
      <c r="AB36" s="3917">
        <f>'General AUC always'!R36</f>
        <v>0</v>
      </c>
      <c r="AC36" s="3885" t="str">
        <f>'General AUC always'!S36</f>
        <v>-</v>
      </c>
      <c r="AD36" s="2116">
        <f>SUM(B36:I36)</f>
        <v>204</v>
      </c>
      <c r="AE36" s="3888"/>
      <c r="AF36" s="2116"/>
      <c r="AG36" s="677">
        <f t="shared" si="25"/>
        <v>0</v>
      </c>
      <c r="AH36" s="1125">
        <f t="shared" ref="AH36:AH40" si="26">I36</f>
        <v>14</v>
      </c>
      <c r="AI36" s="677">
        <f t="shared" ref="AI36:AI40" si="27">O36</f>
        <v>0</v>
      </c>
      <c r="AJ36" s="1126">
        <f t="shared" ref="AJ36:AJ40" si="28">SUM(B36:Q36)</f>
        <v>204</v>
      </c>
    </row>
    <row r="37" spans="1:36" s="161" customFormat="1" ht="11.25">
      <c r="A37" s="3910" t="str">
        <f>'General AUC always'!A37</f>
        <v>Macarthur Adventist College</v>
      </c>
      <c r="B37" s="3886">
        <v>26</v>
      </c>
      <c r="C37" s="3423">
        <v>56</v>
      </c>
      <c r="D37" s="3423">
        <v>55</v>
      </c>
      <c r="E37" s="3423">
        <v>69</v>
      </c>
      <c r="F37" s="3423">
        <v>56</v>
      </c>
      <c r="G37" s="3423">
        <v>54</v>
      </c>
      <c r="H37" s="3423">
        <v>50</v>
      </c>
      <c r="I37" s="3423">
        <v>55</v>
      </c>
      <c r="J37" s="3423">
        <v>52</v>
      </c>
      <c r="K37" s="3423">
        <v>51</v>
      </c>
      <c r="L37" s="3423">
        <v>47</v>
      </c>
      <c r="M37" s="3423">
        <v>60</v>
      </c>
      <c r="N37" s="3423">
        <v>37</v>
      </c>
      <c r="O37" s="3423">
        <v>35</v>
      </c>
      <c r="P37" s="3423"/>
      <c r="Q37" s="3424"/>
      <c r="R37" s="3879">
        <f>5+87</f>
        <v>92</v>
      </c>
      <c r="S37" s="3880">
        <f>21+308</f>
        <v>329</v>
      </c>
      <c r="T37" s="3881">
        <v>88</v>
      </c>
      <c r="U37" s="3882">
        <v>194</v>
      </c>
      <c r="V37" s="3923">
        <f t="shared" si="23"/>
        <v>703</v>
      </c>
      <c r="W37" s="3500">
        <v>0</v>
      </c>
      <c r="X37" s="3884">
        <v>3</v>
      </c>
      <c r="Y37" s="2118">
        <v>55</v>
      </c>
      <c r="Z37" s="1902">
        <v>35</v>
      </c>
      <c r="AA37" s="3916" t="str">
        <f>'General AUC always'!Q37</f>
        <v>-</v>
      </c>
      <c r="AB37" s="3917" t="str">
        <f>'General AUC always'!R37</f>
        <v>-</v>
      </c>
      <c r="AC37" s="3885">
        <f>'General AUC always'!S37</f>
        <v>1</v>
      </c>
      <c r="AD37" s="2116"/>
      <c r="AE37" s="3924"/>
      <c r="AF37" s="2116">
        <f t="shared" si="24"/>
        <v>421</v>
      </c>
      <c r="AG37" s="677">
        <f t="shared" si="25"/>
        <v>282</v>
      </c>
      <c r="AH37" s="1125">
        <f t="shared" si="26"/>
        <v>55</v>
      </c>
      <c r="AI37" s="677">
        <f t="shared" si="27"/>
        <v>35</v>
      </c>
      <c r="AJ37" s="1126">
        <f t="shared" si="28"/>
        <v>703</v>
      </c>
    </row>
    <row r="38" spans="1:36" s="161" customFormat="1" ht="11.25">
      <c r="A38" s="3910" t="str">
        <f>'General AUC always'!A38</f>
        <v>Mountain View Adventist College</v>
      </c>
      <c r="B38" s="3886">
        <v>38</v>
      </c>
      <c r="C38" s="3423">
        <v>42</v>
      </c>
      <c r="D38" s="3423">
        <v>30</v>
      </c>
      <c r="E38" s="3423">
        <v>48</v>
      </c>
      <c r="F38" s="3423">
        <v>48</v>
      </c>
      <c r="G38" s="3423">
        <v>51</v>
      </c>
      <c r="H38" s="3423">
        <v>42</v>
      </c>
      <c r="I38" s="3423">
        <v>55</v>
      </c>
      <c r="J38" s="3423">
        <v>56</v>
      </c>
      <c r="K38" s="3423">
        <v>55</v>
      </c>
      <c r="L38" s="3423">
        <v>58</v>
      </c>
      <c r="M38" s="3423">
        <v>41</v>
      </c>
      <c r="N38" s="3423">
        <v>46</v>
      </c>
      <c r="O38" s="3423">
        <v>41</v>
      </c>
      <c r="P38" s="3423"/>
      <c r="Q38" s="3424"/>
      <c r="R38" s="3879">
        <f>16+132</f>
        <v>148</v>
      </c>
      <c r="S38" s="3880">
        <f>22+184</f>
        <v>206</v>
      </c>
      <c r="T38" s="3881">
        <v>118</v>
      </c>
      <c r="U38" s="3882">
        <v>179</v>
      </c>
      <c r="V38" s="3923">
        <f t="shared" si="23"/>
        <v>651</v>
      </c>
      <c r="W38" s="3500">
        <v>0</v>
      </c>
      <c r="X38" s="3884">
        <v>0</v>
      </c>
      <c r="Y38" s="2118">
        <v>55</v>
      </c>
      <c r="Z38" s="1902">
        <v>41</v>
      </c>
      <c r="AA38" s="3916" t="str">
        <f>'General AUC always'!Q38</f>
        <v>-</v>
      </c>
      <c r="AB38" s="3917" t="str">
        <f>'General AUC always'!R38</f>
        <v>-</v>
      </c>
      <c r="AC38" s="3885">
        <f>'General AUC always'!S38</f>
        <v>1</v>
      </c>
      <c r="AD38" s="2116"/>
      <c r="AE38" s="3924"/>
      <c r="AF38" s="2116">
        <f t="shared" si="24"/>
        <v>354</v>
      </c>
      <c r="AG38" s="677">
        <f t="shared" si="25"/>
        <v>297</v>
      </c>
      <c r="AH38" s="1125">
        <f t="shared" si="26"/>
        <v>55</v>
      </c>
      <c r="AI38" s="677">
        <f t="shared" si="27"/>
        <v>41</v>
      </c>
      <c r="AJ38" s="1126">
        <f t="shared" si="28"/>
        <v>651</v>
      </c>
    </row>
    <row r="39" spans="1:36" s="161" customFormat="1" ht="11.25">
      <c r="A39" s="3910" t="str">
        <f>'General AUC always'!A39</f>
        <v>Sydney Adventist School Auburn</v>
      </c>
      <c r="B39" s="3886">
        <v>32</v>
      </c>
      <c r="C39" s="3423">
        <v>23</v>
      </c>
      <c r="D39" s="3423">
        <v>25</v>
      </c>
      <c r="E39" s="3423">
        <v>24</v>
      </c>
      <c r="F39" s="3423">
        <v>18</v>
      </c>
      <c r="G39" s="3423">
        <v>20</v>
      </c>
      <c r="H39" s="3423">
        <v>22</v>
      </c>
      <c r="I39" s="3423">
        <v>10</v>
      </c>
      <c r="J39" s="3423">
        <v>0</v>
      </c>
      <c r="K39" s="3423">
        <v>0</v>
      </c>
      <c r="L39" s="3423">
        <v>0</v>
      </c>
      <c r="M39" s="3423">
        <v>0</v>
      </c>
      <c r="N39" s="3423">
        <v>0</v>
      </c>
      <c r="O39" s="3423">
        <v>0</v>
      </c>
      <c r="P39" s="3423"/>
      <c r="Q39" s="3424"/>
      <c r="R39" s="3879">
        <v>14</v>
      </c>
      <c r="S39" s="3880">
        <f>32+128</f>
        <v>160</v>
      </c>
      <c r="T39" s="3881"/>
      <c r="U39" s="3882"/>
      <c r="V39" s="3923">
        <f t="shared" si="23"/>
        <v>174</v>
      </c>
      <c r="W39" s="3500">
        <v>0</v>
      </c>
      <c r="X39" s="3884">
        <v>0</v>
      </c>
      <c r="Y39" s="2118">
        <v>10</v>
      </c>
      <c r="Z39" s="1902">
        <v>0</v>
      </c>
      <c r="AA39" s="3916">
        <f>'General AUC always'!Q39</f>
        <v>1</v>
      </c>
      <c r="AB39" s="3917">
        <f>'General AUC always'!R39</f>
        <v>0</v>
      </c>
      <c r="AC39" s="3885" t="str">
        <f>'General AUC always'!S39</f>
        <v>-</v>
      </c>
      <c r="AD39" s="2116">
        <f t="shared" ref="AD39" si="29">SUM(B39:J39)</f>
        <v>174</v>
      </c>
      <c r="AE39" s="3924"/>
      <c r="AF39" s="2116"/>
      <c r="AG39" s="677">
        <f t="shared" si="25"/>
        <v>0</v>
      </c>
      <c r="AH39" s="1125">
        <f t="shared" si="26"/>
        <v>10</v>
      </c>
      <c r="AI39" s="677">
        <f t="shared" si="27"/>
        <v>0</v>
      </c>
      <c r="AJ39" s="1126">
        <f t="shared" si="28"/>
        <v>174</v>
      </c>
    </row>
    <row r="40" spans="1:36" s="161" customFormat="1" ht="11.25">
      <c r="A40" s="3910" t="str">
        <f>'General AUC always'!A40</f>
        <v>Wahroonga Adventist School</v>
      </c>
      <c r="B40" s="3886">
        <v>27</v>
      </c>
      <c r="C40" s="3423">
        <v>35</v>
      </c>
      <c r="D40" s="3423">
        <v>45</v>
      </c>
      <c r="E40" s="3423">
        <v>40</v>
      </c>
      <c r="F40" s="3423">
        <v>27</v>
      </c>
      <c r="G40" s="3423">
        <v>48</v>
      </c>
      <c r="H40" s="3423">
        <v>44</v>
      </c>
      <c r="I40" s="3423">
        <v>49</v>
      </c>
      <c r="J40" s="3423">
        <v>74</v>
      </c>
      <c r="K40" s="3423">
        <v>70</v>
      </c>
      <c r="L40" s="3423">
        <v>52</v>
      </c>
      <c r="M40" s="3423">
        <v>48</v>
      </c>
      <c r="N40" s="3423">
        <v>45</v>
      </c>
      <c r="O40" s="3423">
        <v>37</v>
      </c>
      <c r="P40" s="3423"/>
      <c r="Q40" s="3424"/>
      <c r="R40" s="3879">
        <f>9+83</f>
        <v>92</v>
      </c>
      <c r="S40" s="3880">
        <f>18+205</f>
        <v>223</v>
      </c>
      <c r="T40" s="3881">
        <v>73</v>
      </c>
      <c r="U40" s="3882">
        <v>253</v>
      </c>
      <c r="V40" s="3923">
        <f t="shared" si="23"/>
        <v>641</v>
      </c>
      <c r="W40" s="3500">
        <v>0</v>
      </c>
      <c r="X40" s="3884">
        <v>4</v>
      </c>
      <c r="Y40" s="2118">
        <v>49</v>
      </c>
      <c r="Z40" s="1902">
        <v>37</v>
      </c>
      <c r="AA40" s="3916" t="str">
        <f>'General AUC always'!Q40</f>
        <v>-</v>
      </c>
      <c r="AB40" s="3917" t="str">
        <f>'General AUC always'!R40</f>
        <v>-</v>
      </c>
      <c r="AC40" s="3885">
        <f>'General AUC always'!S40</f>
        <v>1</v>
      </c>
      <c r="AD40" s="3925"/>
      <c r="AE40" s="3924"/>
      <c r="AF40" s="2116">
        <f t="shared" si="24"/>
        <v>315</v>
      </c>
      <c r="AG40" s="677">
        <f t="shared" si="25"/>
        <v>326</v>
      </c>
      <c r="AH40" s="1125">
        <f t="shared" si="26"/>
        <v>49</v>
      </c>
      <c r="AI40" s="677">
        <f t="shared" si="27"/>
        <v>37</v>
      </c>
      <c r="AJ40" s="1126">
        <f t="shared" si="28"/>
        <v>641</v>
      </c>
    </row>
    <row r="41" spans="1:36" s="462" customFormat="1" ht="14.1" customHeight="1" thickBot="1">
      <c r="A41" s="3890" t="s">
        <v>338</v>
      </c>
      <c r="B41" s="3891">
        <f t="shared" ref="B41:AJ41" si="30">SUM(B35:B40)</f>
        <v>232</v>
      </c>
      <c r="C41" s="3892">
        <f t="shared" si="30"/>
        <v>223</v>
      </c>
      <c r="D41" s="3892">
        <f t="shared" si="30"/>
        <v>223</v>
      </c>
      <c r="E41" s="3892">
        <f t="shared" si="30"/>
        <v>242</v>
      </c>
      <c r="F41" s="3892">
        <f t="shared" si="30"/>
        <v>229</v>
      </c>
      <c r="G41" s="3892">
        <f t="shared" si="30"/>
        <v>237</v>
      </c>
      <c r="H41" s="3892">
        <f t="shared" si="30"/>
        <v>222</v>
      </c>
      <c r="I41" s="3892">
        <f t="shared" si="30"/>
        <v>232</v>
      </c>
      <c r="J41" s="3892">
        <f t="shared" si="30"/>
        <v>267</v>
      </c>
      <c r="K41" s="3892">
        <f t="shared" si="30"/>
        <v>251</v>
      </c>
      <c r="L41" s="3892">
        <f t="shared" si="30"/>
        <v>233</v>
      </c>
      <c r="M41" s="3892">
        <f t="shared" si="30"/>
        <v>212</v>
      </c>
      <c r="N41" s="3892">
        <f t="shared" si="30"/>
        <v>177</v>
      </c>
      <c r="O41" s="3892">
        <f t="shared" si="30"/>
        <v>148</v>
      </c>
      <c r="P41" s="3892">
        <f t="shared" si="30"/>
        <v>0</v>
      </c>
      <c r="Q41" s="3893">
        <f t="shared" si="30"/>
        <v>0</v>
      </c>
      <c r="R41" s="3891">
        <f t="shared" si="30"/>
        <v>463</v>
      </c>
      <c r="S41" s="3894">
        <f t="shared" si="30"/>
        <v>1377</v>
      </c>
      <c r="T41" s="3895">
        <f t="shared" si="30"/>
        <v>380</v>
      </c>
      <c r="U41" s="3893">
        <f t="shared" si="30"/>
        <v>908</v>
      </c>
      <c r="V41" s="3896">
        <f t="shared" si="30"/>
        <v>3128</v>
      </c>
      <c r="W41" s="3891">
        <f t="shared" si="30"/>
        <v>0</v>
      </c>
      <c r="X41" s="3897">
        <f t="shared" si="30"/>
        <v>15</v>
      </c>
      <c r="Y41" s="3911">
        <f t="shared" si="30"/>
        <v>232</v>
      </c>
      <c r="Z41" s="3918">
        <f t="shared" si="30"/>
        <v>148</v>
      </c>
      <c r="AA41" s="3899">
        <f t="shared" si="30"/>
        <v>2</v>
      </c>
      <c r="AB41" s="3900">
        <f t="shared" si="30"/>
        <v>0</v>
      </c>
      <c r="AC41" s="3901">
        <f t="shared" si="30"/>
        <v>4</v>
      </c>
      <c r="AD41" s="3900">
        <f t="shared" si="30"/>
        <v>378</v>
      </c>
      <c r="AE41" s="3900">
        <f t="shared" si="30"/>
        <v>0</v>
      </c>
      <c r="AF41" s="3900">
        <f t="shared" si="30"/>
        <v>1462</v>
      </c>
      <c r="AG41" s="3901">
        <f t="shared" si="30"/>
        <v>1288</v>
      </c>
      <c r="AH41" s="3902">
        <f t="shared" si="30"/>
        <v>232</v>
      </c>
      <c r="AI41" s="3901">
        <f t="shared" si="30"/>
        <v>148</v>
      </c>
      <c r="AJ41" s="3903">
        <f t="shared" si="30"/>
        <v>3128</v>
      </c>
    </row>
    <row r="42" spans="1:36" s="662" customFormat="1" ht="11.1" customHeight="1" thickTop="1">
      <c r="A42" s="1119"/>
      <c r="B42" s="1120"/>
      <c r="C42" s="1120"/>
      <c r="D42" s="1120"/>
      <c r="E42" s="1120"/>
      <c r="F42" s="1120"/>
      <c r="G42" s="1120"/>
      <c r="H42" s="1120"/>
      <c r="I42" s="1120"/>
      <c r="J42" s="1120"/>
      <c r="K42" s="1120"/>
      <c r="L42" s="1120"/>
      <c r="M42" s="1120"/>
      <c r="N42" s="1120"/>
      <c r="O42" s="1120"/>
      <c r="P42" s="1120"/>
      <c r="Q42" s="1120"/>
      <c r="R42" s="1120"/>
      <c r="S42" s="1120">
        <f>R41+S41</f>
        <v>1840</v>
      </c>
      <c r="T42" s="1120"/>
      <c r="U42" s="1120">
        <f>T41+U41</f>
        <v>1288</v>
      </c>
      <c r="V42" s="1120"/>
      <c r="W42" s="1120"/>
      <c r="X42" s="1120"/>
      <c r="Y42" s="1122"/>
      <c r="Z42" s="1301"/>
      <c r="AA42" s="1120"/>
      <c r="AB42" s="1120"/>
      <c r="AC42" s="1120"/>
      <c r="AD42" s="1120"/>
      <c r="AE42" s="1120"/>
      <c r="AF42" s="1120"/>
      <c r="AG42" s="1120">
        <f>AD41+AE41+AF41+AG41</f>
        <v>3128</v>
      </c>
      <c r="AH42" s="1120"/>
      <c r="AI42" s="1120"/>
      <c r="AJ42" s="2120"/>
    </row>
    <row r="43" spans="1:36" s="111" customFormat="1" ht="12.6" customHeight="1">
      <c r="A43" s="3869" t="s">
        <v>417</v>
      </c>
      <c r="B43" s="3926"/>
      <c r="C43" s="3926"/>
      <c r="D43" s="3926"/>
      <c r="E43" s="3926"/>
      <c r="F43" s="3926"/>
      <c r="G43" s="3926"/>
      <c r="H43" s="3926"/>
      <c r="I43" s="3926"/>
      <c r="J43" s="3926"/>
      <c r="K43" s="3926"/>
      <c r="L43" s="3926"/>
      <c r="M43" s="3926"/>
      <c r="N43" s="3926"/>
      <c r="O43" s="3926"/>
      <c r="P43" s="3926"/>
      <c r="Q43" s="3926"/>
      <c r="R43" s="3905"/>
      <c r="S43" s="3905"/>
      <c r="T43" s="3905"/>
      <c r="U43" s="3905"/>
      <c r="V43" s="3905"/>
      <c r="W43" s="3905"/>
      <c r="X43" s="3905"/>
      <c r="Y43" s="3912"/>
      <c r="Z43" s="3913"/>
      <c r="AA43" s="3905"/>
      <c r="AB43" s="3905"/>
      <c r="AC43" s="3905"/>
      <c r="AD43" s="3905"/>
      <c r="AE43" s="3905"/>
      <c r="AF43" s="3905"/>
      <c r="AG43" s="3905"/>
      <c r="AH43" s="3905"/>
      <c r="AI43" s="3905"/>
      <c r="AJ43" s="3908" t="s">
        <v>417</v>
      </c>
    </row>
    <row r="44" spans="1:36" s="161" customFormat="1" ht="22.5">
      <c r="A44" s="1298" t="str">
        <f>'General AUC always'!A44</f>
        <v>Carmel Adventist College Primary</v>
      </c>
      <c r="B44" s="3878">
        <v>14</v>
      </c>
      <c r="C44" s="1826">
        <v>17</v>
      </c>
      <c r="D44" s="1826">
        <v>19</v>
      </c>
      <c r="E44" s="1826">
        <v>23</v>
      </c>
      <c r="F44" s="1826">
        <v>20</v>
      </c>
      <c r="G44" s="1826">
        <v>17</v>
      </c>
      <c r="H44" s="1826">
        <v>22</v>
      </c>
      <c r="I44" s="1826">
        <v>22</v>
      </c>
      <c r="J44" s="1826">
        <v>0</v>
      </c>
      <c r="K44" s="1826">
        <v>0</v>
      </c>
      <c r="L44" s="1826">
        <v>0</v>
      </c>
      <c r="M44" s="1826">
        <v>0</v>
      </c>
      <c r="N44" s="1826">
        <v>0</v>
      </c>
      <c r="O44" s="1826">
        <v>0</v>
      </c>
      <c r="P44" s="2126"/>
      <c r="Q44" s="2125"/>
      <c r="R44" s="3879">
        <f>11+100</f>
        <v>111</v>
      </c>
      <c r="S44" s="3880">
        <v>43</v>
      </c>
      <c r="T44" s="3881"/>
      <c r="U44" s="3882"/>
      <c r="V44" s="3914">
        <f>SUM(R44:U44)</f>
        <v>154</v>
      </c>
      <c r="W44" s="1819">
        <v>4</v>
      </c>
      <c r="X44" s="3915">
        <v>0</v>
      </c>
      <c r="Y44" s="2118">
        <v>22</v>
      </c>
      <c r="Z44" s="1902">
        <v>0</v>
      </c>
      <c r="AA44" s="1292">
        <f>'General AUC always'!Q44</f>
        <v>1</v>
      </c>
      <c r="AB44" s="2117">
        <f>'General AUC always'!R44</f>
        <v>0</v>
      </c>
      <c r="AC44" s="677" t="str">
        <f>'General AUC always'!S44</f>
        <v>-</v>
      </c>
      <c r="AD44" s="2116">
        <f t="shared" ref="AD44:AD48" si="31">SUM(B44:I44)</f>
        <v>154</v>
      </c>
      <c r="AE44" s="2116"/>
      <c r="AF44" s="2116"/>
      <c r="AG44" s="677"/>
      <c r="AH44" s="676">
        <f t="shared" ref="AH44:AH48" si="32">Y44</f>
        <v>22</v>
      </c>
      <c r="AI44" s="3885">
        <f t="shared" ref="AI44:AI48" si="33">O44</f>
        <v>0</v>
      </c>
      <c r="AJ44" s="2123">
        <f>SUM(B44:Q44)</f>
        <v>154</v>
      </c>
    </row>
    <row r="45" spans="1:36" s="161" customFormat="1" ht="22.5">
      <c r="A45" s="3910" t="str">
        <f>'General AUC always'!A45</f>
        <v>Carmel Adventist College Secondary</v>
      </c>
      <c r="B45" s="3886">
        <v>0</v>
      </c>
      <c r="C45" s="1826">
        <v>0</v>
      </c>
      <c r="D45" s="1826">
        <v>0</v>
      </c>
      <c r="E45" s="1826">
        <v>0</v>
      </c>
      <c r="F45" s="1826">
        <v>0</v>
      </c>
      <c r="G45" s="1826">
        <v>0</v>
      </c>
      <c r="H45" s="1826">
        <v>0</v>
      </c>
      <c r="I45" s="1826">
        <v>0</v>
      </c>
      <c r="J45" s="1826">
        <v>19</v>
      </c>
      <c r="K45" s="1826">
        <v>35</v>
      </c>
      <c r="L45" s="1826">
        <v>43</v>
      </c>
      <c r="M45" s="1826">
        <v>32</v>
      </c>
      <c r="N45" s="1826">
        <v>34</v>
      </c>
      <c r="O45" s="1826">
        <v>27</v>
      </c>
      <c r="P45" s="1826"/>
      <c r="Q45" s="3927"/>
      <c r="R45" s="3879"/>
      <c r="S45" s="3880"/>
      <c r="T45" s="3881">
        <v>75</v>
      </c>
      <c r="U45" s="3882">
        <v>115</v>
      </c>
      <c r="V45" s="3914">
        <f>SUM(R45:U45)</f>
        <v>190</v>
      </c>
      <c r="W45" s="1819">
        <v>0</v>
      </c>
      <c r="X45" s="3915">
        <v>20</v>
      </c>
      <c r="Y45" s="2118">
        <v>0</v>
      </c>
      <c r="Z45" s="1902">
        <v>27</v>
      </c>
      <c r="AA45" s="3916">
        <f>'General AUC always'!Q45</f>
        <v>0</v>
      </c>
      <c r="AB45" s="3917">
        <f>'General AUC always'!R45</f>
        <v>1</v>
      </c>
      <c r="AC45" s="3885" t="str">
        <f>'General AUC always'!S45</f>
        <v>-</v>
      </c>
      <c r="AD45" s="2116">
        <f t="shared" si="31"/>
        <v>0</v>
      </c>
      <c r="AE45" s="3888">
        <f>SUM(J45:P45)</f>
        <v>190</v>
      </c>
      <c r="AF45" s="2116"/>
      <c r="AG45" s="677"/>
      <c r="AH45" s="676">
        <f t="shared" si="32"/>
        <v>0</v>
      </c>
      <c r="AI45" s="3885">
        <f t="shared" si="33"/>
        <v>27</v>
      </c>
      <c r="AJ45" s="2123">
        <f t="shared" ref="AJ45:AJ48" si="34">SUM(B45:Q45)</f>
        <v>190</v>
      </c>
    </row>
    <row r="46" spans="1:36" s="161" customFormat="1" ht="11.25">
      <c r="A46" s="3910" t="str">
        <f>'General AUC always'!A46</f>
        <v>Esperance Christian School</v>
      </c>
      <c r="B46" s="3886">
        <v>10</v>
      </c>
      <c r="C46" s="1826">
        <v>5</v>
      </c>
      <c r="D46" s="1826">
        <v>8</v>
      </c>
      <c r="E46" s="1826">
        <v>9</v>
      </c>
      <c r="F46" s="1826">
        <v>9</v>
      </c>
      <c r="G46" s="1826">
        <v>9</v>
      </c>
      <c r="H46" s="1826">
        <v>1</v>
      </c>
      <c r="I46" s="1826">
        <v>13</v>
      </c>
      <c r="J46" s="1826">
        <v>0</v>
      </c>
      <c r="K46" s="1826">
        <v>0</v>
      </c>
      <c r="L46" s="1826">
        <v>0</v>
      </c>
      <c r="M46" s="1826">
        <v>0</v>
      </c>
      <c r="N46" s="1826">
        <v>0</v>
      </c>
      <c r="O46" s="1826">
        <v>0</v>
      </c>
      <c r="P46" s="3789"/>
      <c r="Q46" s="3927"/>
      <c r="R46" s="3879">
        <v>5</v>
      </c>
      <c r="S46" s="3880">
        <v>59</v>
      </c>
      <c r="T46" s="3881"/>
      <c r="U46" s="3882"/>
      <c r="V46" s="3914">
        <f>SUM(R46:U46)</f>
        <v>64</v>
      </c>
      <c r="W46" s="1819">
        <v>0</v>
      </c>
      <c r="X46" s="3915">
        <v>0</v>
      </c>
      <c r="Y46" s="2118">
        <v>13</v>
      </c>
      <c r="Z46" s="1902">
        <v>0</v>
      </c>
      <c r="AA46" s="3916">
        <f>'General AUC always'!Q46</f>
        <v>1</v>
      </c>
      <c r="AB46" s="3917">
        <f>'General AUC always'!R46</f>
        <v>0</v>
      </c>
      <c r="AC46" s="3885" t="str">
        <f>'General AUC always'!S46</f>
        <v>-</v>
      </c>
      <c r="AD46" s="2116">
        <f t="shared" si="31"/>
        <v>64</v>
      </c>
      <c r="AE46" s="3888"/>
      <c r="AF46" s="2116"/>
      <c r="AG46" s="677"/>
      <c r="AH46" s="676">
        <f t="shared" si="32"/>
        <v>13</v>
      </c>
      <c r="AI46" s="3885">
        <f t="shared" si="33"/>
        <v>0</v>
      </c>
      <c r="AJ46" s="2123">
        <f t="shared" si="34"/>
        <v>64</v>
      </c>
    </row>
    <row r="47" spans="1:36" s="161" customFormat="1" ht="11.25">
      <c r="A47" s="3910" t="str">
        <f>'General AUC always'!A47</f>
        <v>Landsdale Christian School</v>
      </c>
      <c r="B47" s="3886">
        <v>11</v>
      </c>
      <c r="C47" s="1826">
        <v>16</v>
      </c>
      <c r="D47" s="1826">
        <v>7</v>
      </c>
      <c r="E47" s="1826">
        <v>11</v>
      </c>
      <c r="F47" s="1826">
        <v>11</v>
      </c>
      <c r="G47" s="1826">
        <v>7</v>
      </c>
      <c r="H47" s="1826">
        <v>3</v>
      </c>
      <c r="I47" s="1826">
        <v>8</v>
      </c>
      <c r="J47" s="1826">
        <v>12</v>
      </c>
      <c r="K47" s="1826">
        <v>17</v>
      </c>
      <c r="L47" s="1826">
        <v>22</v>
      </c>
      <c r="M47" s="1826">
        <v>13</v>
      </c>
      <c r="N47" s="1826">
        <v>10</v>
      </c>
      <c r="O47" s="1826">
        <v>10</v>
      </c>
      <c r="P47" s="3789"/>
      <c r="Q47" s="3927"/>
      <c r="R47" s="3879">
        <v>13</v>
      </c>
      <c r="S47" s="3880">
        <v>61</v>
      </c>
      <c r="T47" s="3881">
        <v>12</v>
      </c>
      <c r="U47" s="3882">
        <v>72</v>
      </c>
      <c r="V47" s="3914">
        <f>SUM(R47:U47)</f>
        <v>158</v>
      </c>
      <c r="W47" s="1819">
        <v>9</v>
      </c>
      <c r="X47" s="3915">
        <v>1</v>
      </c>
      <c r="Y47" s="2118">
        <v>8</v>
      </c>
      <c r="Z47" s="1902">
        <v>10</v>
      </c>
      <c r="AA47" s="3916" t="str">
        <f>'General AUC always'!Q47</f>
        <v>-</v>
      </c>
      <c r="AB47" s="3917" t="str">
        <f>'General AUC always'!R47</f>
        <v>-</v>
      </c>
      <c r="AC47" s="3885">
        <f>'General AUC always'!S47</f>
        <v>1</v>
      </c>
      <c r="AD47" s="2116"/>
      <c r="AE47" s="3888"/>
      <c r="AF47" s="2116">
        <f t="shared" ref="AF47" si="35">SUM(B47:I47)</f>
        <v>74</v>
      </c>
      <c r="AG47" s="677">
        <f t="shared" ref="AG47" si="36">SUM(J47:O47)</f>
        <v>84</v>
      </c>
      <c r="AH47" s="676">
        <f t="shared" si="32"/>
        <v>8</v>
      </c>
      <c r="AI47" s="3885">
        <f t="shared" si="33"/>
        <v>10</v>
      </c>
      <c r="AJ47" s="2123">
        <f t="shared" si="34"/>
        <v>158</v>
      </c>
    </row>
    <row r="48" spans="1:36" s="161" customFormat="1" ht="11.25">
      <c r="A48" s="3928" t="str">
        <f>'General AUC always'!A48</f>
        <v>Victoria Park Christian School</v>
      </c>
      <c r="B48" s="3886">
        <v>31</v>
      </c>
      <c r="C48" s="1826">
        <v>26</v>
      </c>
      <c r="D48" s="1826">
        <v>14</v>
      </c>
      <c r="E48" s="1826">
        <v>22</v>
      </c>
      <c r="F48" s="1826">
        <v>8</v>
      </c>
      <c r="G48" s="1826">
        <v>12</v>
      </c>
      <c r="H48" s="1826">
        <v>7</v>
      </c>
      <c r="I48" s="1826">
        <v>10</v>
      </c>
      <c r="J48" s="1826">
        <v>0</v>
      </c>
      <c r="K48" s="1826">
        <v>0</v>
      </c>
      <c r="L48" s="1826">
        <v>0</v>
      </c>
      <c r="M48" s="1826">
        <v>0</v>
      </c>
      <c r="N48" s="1826">
        <v>0</v>
      </c>
      <c r="O48" s="1826">
        <v>0</v>
      </c>
      <c r="P48" s="3789"/>
      <c r="Q48" s="3927"/>
      <c r="R48" s="3929">
        <v>28</v>
      </c>
      <c r="S48" s="2124">
        <v>102</v>
      </c>
      <c r="T48" s="3930"/>
      <c r="U48" s="1904"/>
      <c r="V48" s="3914">
        <f>SUM(R48:U48)</f>
        <v>130</v>
      </c>
      <c r="W48" s="1819">
        <v>0</v>
      </c>
      <c r="X48" s="3915">
        <v>0</v>
      </c>
      <c r="Y48" s="2118">
        <v>10</v>
      </c>
      <c r="Z48" s="1902">
        <v>0</v>
      </c>
      <c r="AA48" s="3916">
        <f>'General AUC always'!Q48</f>
        <v>1</v>
      </c>
      <c r="AB48" s="3917">
        <f>'General AUC always'!R48</f>
        <v>0</v>
      </c>
      <c r="AC48" s="3885" t="str">
        <f>'General AUC always'!S48</f>
        <v>-</v>
      </c>
      <c r="AD48" s="2116">
        <f t="shared" si="31"/>
        <v>130</v>
      </c>
      <c r="AE48" s="3888"/>
      <c r="AF48" s="2116"/>
      <c r="AG48" s="677"/>
      <c r="AH48" s="676">
        <f t="shared" si="32"/>
        <v>10</v>
      </c>
      <c r="AI48" s="3885">
        <f t="shared" si="33"/>
        <v>0</v>
      </c>
      <c r="AJ48" s="2123">
        <f t="shared" si="34"/>
        <v>130</v>
      </c>
    </row>
    <row r="49" spans="1:36" s="462" customFormat="1" ht="14.1" customHeight="1" thickBot="1">
      <c r="A49" s="3890" t="s">
        <v>338</v>
      </c>
      <c r="B49" s="3891">
        <f t="shared" ref="B49:AJ49" si="37">SUM(B44:B48)</f>
        <v>66</v>
      </c>
      <c r="C49" s="3892">
        <f t="shared" si="37"/>
        <v>64</v>
      </c>
      <c r="D49" s="3892">
        <f t="shared" si="37"/>
        <v>48</v>
      </c>
      <c r="E49" s="3892">
        <f t="shared" si="37"/>
        <v>65</v>
      </c>
      <c r="F49" s="3892">
        <f t="shared" si="37"/>
        <v>48</v>
      </c>
      <c r="G49" s="3892">
        <f t="shared" si="37"/>
        <v>45</v>
      </c>
      <c r="H49" s="3892">
        <f t="shared" si="37"/>
        <v>33</v>
      </c>
      <c r="I49" s="3892">
        <f t="shared" si="37"/>
        <v>53</v>
      </c>
      <c r="J49" s="3892">
        <f t="shared" si="37"/>
        <v>31</v>
      </c>
      <c r="K49" s="3892">
        <f t="shared" si="37"/>
        <v>52</v>
      </c>
      <c r="L49" s="3892">
        <f t="shared" si="37"/>
        <v>65</v>
      </c>
      <c r="M49" s="3892">
        <f t="shared" si="37"/>
        <v>45</v>
      </c>
      <c r="N49" s="3892">
        <f t="shared" si="37"/>
        <v>44</v>
      </c>
      <c r="O49" s="3892">
        <f t="shared" si="37"/>
        <v>37</v>
      </c>
      <c r="P49" s="3892">
        <f t="shared" si="37"/>
        <v>0</v>
      </c>
      <c r="Q49" s="3893">
        <f t="shared" si="37"/>
        <v>0</v>
      </c>
      <c r="R49" s="3891">
        <f t="shared" si="37"/>
        <v>157</v>
      </c>
      <c r="S49" s="3894">
        <f t="shared" si="37"/>
        <v>265</v>
      </c>
      <c r="T49" s="3895">
        <f t="shared" si="37"/>
        <v>87</v>
      </c>
      <c r="U49" s="3893">
        <f t="shared" si="37"/>
        <v>187</v>
      </c>
      <c r="V49" s="3896">
        <f t="shared" si="37"/>
        <v>696</v>
      </c>
      <c r="W49" s="3891">
        <f t="shared" si="37"/>
        <v>13</v>
      </c>
      <c r="X49" s="3897">
        <f t="shared" si="37"/>
        <v>21</v>
      </c>
      <c r="Y49" s="3911">
        <f t="shared" si="37"/>
        <v>53</v>
      </c>
      <c r="Z49" s="3918">
        <f t="shared" si="37"/>
        <v>37</v>
      </c>
      <c r="AA49" s="3899">
        <f t="shared" si="37"/>
        <v>3</v>
      </c>
      <c r="AB49" s="3900">
        <f t="shared" si="37"/>
        <v>1</v>
      </c>
      <c r="AC49" s="3901">
        <f t="shared" si="37"/>
        <v>1</v>
      </c>
      <c r="AD49" s="3900">
        <f t="shared" si="37"/>
        <v>348</v>
      </c>
      <c r="AE49" s="3900">
        <f t="shared" si="37"/>
        <v>190</v>
      </c>
      <c r="AF49" s="3900">
        <f t="shared" si="37"/>
        <v>74</v>
      </c>
      <c r="AG49" s="3901">
        <f t="shared" si="37"/>
        <v>84</v>
      </c>
      <c r="AH49" s="3902">
        <f t="shared" si="37"/>
        <v>53</v>
      </c>
      <c r="AI49" s="3901">
        <f t="shared" si="37"/>
        <v>37</v>
      </c>
      <c r="AJ49" s="3903">
        <f t="shared" si="37"/>
        <v>696</v>
      </c>
    </row>
    <row r="50" spans="1:36" s="662" customFormat="1" ht="11.1" customHeight="1" thickTop="1">
      <c r="A50" s="1119"/>
      <c r="B50" s="1120"/>
      <c r="C50" s="1120"/>
      <c r="D50" s="1120"/>
      <c r="E50" s="1120"/>
      <c r="F50" s="1120"/>
      <c r="G50" s="1120"/>
      <c r="H50" s="1120"/>
      <c r="I50" s="1120"/>
      <c r="J50" s="1120"/>
      <c r="K50" s="1120"/>
      <c r="L50" s="1120"/>
      <c r="M50" s="1120"/>
      <c r="N50" s="1120"/>
      <c r="O50" s="1120"/>
      <c r="P50" s="1120"/>
      <c r="Q50" s="1120"/>
      <c r="R50" s="1120"/>
      <c r="S50" s="1120">
        <f>R49+S49</f>
        <v>422</v>
      </c>
      <c r="T50" s="1120"/>
      <c r="U50" s="1120">
        <f>T49+U49</f>
        <v>274</v>
      </c>
      <c r="V50" s="1120"/>
      <c r="W50" s="1120"/>
      <c r="X50" s="1120"/>
      <c r="Y50" s="1122"/>
      <c r="Z50" s="1301"/>
      <c r="AA50" s="1120"/>
      <c r="AB50" s="1120"/>
      <c r="AC50" s="1120"/>
      <c r="AD50" s="1120"/>
      <c r="AE50" s="1120"/>
      <c r="AF50" s="1120"/>
      <c r="AG50" s="1120">
        <f>AD49+AE49+AF49+AG49</f>
        <v>696</v>
      </c>
      <c r="AH50" s="1120"/>
      <c r="AI50" s="1120"/>
      <c r="AJ50" s="2120"/>
    </row>
    <row r="51" spans="1:36" s="111" customFormat="1" ht="12.6" customHeight="1">
      <c r="A51" s="3869" t="s">
        <v>428</v>
      </c>
      <c r="B51" s="3931"/>
      <c r="C51" s="3931"/>
      <c r="D51" s="3931"/>
      <c r="E51" s="3931"/>
      <c r="F51" s="3931"/>
      <c r="G51" s="3931"/>
      <c r="H51" s="3931"/>
      <c r="I51" s="3931"/>
      <c r="J51" s="3931"/>
      <c r="K51" s="3932"/>
      <c r="L51" s="3932"/>
      <c r="M51" s="3932"/>
      <c r="N51" s="3932"/>
      <c r="O51" s="3932"/>
      <c r="P51" s="3932"/>
      <c r="Q51" s="3932"/>
      <c r="R51" s="3932"/>
      <c r="S51" s="3932"/>
      <c r="T51" s="3932"/>
      <c r="U51" s="3932"/>
      <c r="V51" s="3905"/>
      <c r="W51" s="3905"/>
      <c r="X51" s="3905"/>
      <c r="Y51" s="3912"/>
      <c r="Z51" s="3913"/>
      <c r="AA51" s="3905"/>
      <c r="AB51" s="3905"/>
      <c r="AC51" s="3905"/>
      <c r="AD51" s="3905"/>
      <c r="AE51" s="3905"/>
      <c r="AF51" s="3905"/>
      <c r="AG51" s="3905"/>
      <c r="AH51" s="3905"/>
      <c r="AI51" s="3905"/>
      <c r="AJ51" s="3908" t="s">
        <v>428</v>
      </c>
    </row>
    <row r="52" spans="1:36" s="50" customFormat="1" ht="11.25">
      <c r="A52" s="1298" t="str">
        <f>'General AUC always'!A52</f>
        <v>Brisbane Adventist College</v>
      </c>
      <c r="B52" s="3878">
        <v>54</v>
      </c>
      <c r="C52" s="3423">
        <v>32</v>
      </c>
      <c r="D52" s="3423">
        <v>40</v>
      </c>
      <c r="E52" s="3423">
        <v>48</v>
      </c>
      <c r="F52" s="3423">
        <v>39</v>
      </c>
      <c r="G52" s="3423">
        <v>38</v>
      </c>
      <c r="H52" s="3423">
        <v>43</v>
      </c>
      <c r="I52" s="3423">
        <v>60</v>
      </c>
      <c r="J52" s="3423">
        <v>48</v>
      </c>
      <c r="K52" s="3423">
        <v>73</v>
      </c>
      <c r="L52" s="3423">
        <v>37</v>
      </c>
      <c r="M52" s="3423">
        <v>56</v>
      </c>
      <c r="N52" s="3423">
        <v>47</v>
      </c>
      <c r="O52" s="3423">
        <v>48</v>
      </c>
      <c r="P52" s="3423"/>
      <c r="Q52" s="1123"/>
      <c r="R52" s="3879">
        <f>21+223</f>
        <v>244</v>
      </c>
      <c r="S52" s="3880">
        <f>33+77</f>
        <v>110</v>
      </c>
      <c r="T52" s="3881">
        <v>217</v>
      </c>
      <c r="U52" s="3882">
        <v>92</v>
      </c>
      <c r="V52" s="3933">
        <f t="shared" ref="V52:V58" si="38">SUM(R52:U52)</f>
        <v>663</v>
      </c>
      <c r="W52" s="1819"/>
      <c r="X52" s="3915">
        <v>47</v>
      </c>
      <c r="Y52" s="2118">
        <f>I52</f>
        <v>60</v>
      </c>
      <c r="Z52" s="1902">
        <f>O52</f>
        <v>48</v>
      </c>
      <c r="AA52" s="1293" t="str">
        <f>'General AUC always'!Q52</f>
        <v>-</v>
      </c>
      <c r="AB52" s="2116" t="str">
        <f>'General AUC always'!R52</f>
        <v>-</v>
      </c>
      <c r="AC52" s="677">
        <f>'General AUC always'!S52</f>
        <v>1</v>
      </c>
      <c r="AD52" s="676"/>
      <c r="AE52" s="2116"/>
      <c r="AF52" s="2116">
        <f t="shared" ref="AF52" si="39">SUM(B52:I52)</f>
        <v>354</v>
      </c>
      <c r="AG52" s="677">
        <f t="shared" ref="AG52" si="40">SUM(J52:O52)</f>
        <v>309</v>
      </c>
      <c r="AH52" s="676">
        <f t="shared" ref="AH52:AH58" si="41">Y52</f>
        <v>60</v>
      </c>
      <c r="AI52" s="3885">
        <f t="shared" ref="AI52:AI58" si="42">O52</f>
        <v>48</v>
      </c>
      <c r="AJ52" s="1126">
        <f>SUM(B52:Q52)</f>
        <v>663</v>
      </c>
    </row>
    <row r="53" spans="1:36" s="50" customFormat="1" ht="33.75">
      <c r="A53" s="3910" t="str">
        <f>'General AUC always'!A53</f>
        <v>Hope Adventist School (previously called Coral Coast Christian School)</v>
      </c>
      <c r="B53" s="3423">
        <v>0</v>
      </c>
      <c r="C53" s="3423">
        <v>6</v>
      </c>
      <c r="D53" s="3423">
        <v>8</v>
      </c>
      <c r="E53" s="3423">
        <v>1</v>
      </c>
      <c r="F53" s="3423">
        <v>5</v>
      </c>
      <c r="G53" s="3423">
        <v>6</v>
      </c>
      <c r="H53" s="3423">
        <v>4</v>
      </c>
      <c r="I53" s="3423">
        <v>8</v>
      </c>
      <c r="J53" s="3423">
        <v>0</v>
      </c>
      <c r="K53" s="3423">
        <v>0</v>
      </c>
      <c r="L53" s="3423">
        <v>0</v>
      </c>
      <c r="M53" s="3423">
        <v>0</v>
      </c>
      <c r="N53" s="3423">
        <v>0</v>
      </c>
      <c r="O53" s="3423">
        <v>0</v>
      </c>
      <c r="P53" s="2119"/>
      <c r="Q53" s="678"/>
      <c r="R53" s="3879">
        <v>18</v>
      </c>
      <c r="S53" s="3880">
        <v>20</v>
      </c>
      <c r="T53" s="3881"/>
      <c r="U53" s="3882"/>
      <c r="V53" s="3933">
        <f t="shared" si="38"/>
        <v>38</v>
      </c>
      <c r="W53" s="1819"/>
      <c r="X53" s="3915"/>
      <c r="Y53" s="2118">
        <f t="shared" ref="Y53:Y58" si="43">I53</f>
        <v>8</v>
      </c>
      <c r="Z53" s="1902">
        <f t="shared" ref="Z53:Z58" si="44">O53</f>
        <v>0</v>
      </c>
      <c r="AA53" s="3934">
        <f>'General AUC always'!Q53</f>
        <v>1</v>
      </c>
      <c r="AB53" s="3888">
        <f>'General AUC always'!R53</f>
        <v>0</v>
      </c>
      <c r="AC53" s="3935" t="str">
        <f>'General AUC always'!S53</f>
        <v>-</v>
      </c>
      <c r="AD53" s="2116">
        <f t="shared" ref="AD53:AD56" si="45">SUM(B53:I53)</f>
        <v>38</v>
      </c>
      <c r="AE53" s="3924"/>
      <c r="AF53" s="2116"/>
      <c r="AG53" s="2116"/>
      <c r="AH53" s="676">
        <f t="shared" si="41"/>
        <v>8</v>
      </c>
      <c r="AI53" s="3885">
        <f t="shared" si="42"/>
        <v>0</v>
      </c>
      <c r="AJ53" s="1126">
        <f t="shared" ref="AJ53:AJ58" si="46">SUM(B53:Q53)</f>
        <v>38</v>
      </c>
    </row>
    <row r="54" spans="1:36" s="50" customFormat="1" ht="11.25">
      <c r="A54" s="3910" t="str">
        <f>'General AUC always'!A54</f>
        <v>Darling Downs Christian School</v>
      </c>
      <c r="B54" s="3423">
        <v>8</v>
      </c>
      <c r="C54" s="3423">
        <v>12</v>
      </c>
      <c r="D54" s="3423">
        <v>6</v>
      </c>
      <c r="E54" s="3423">
        <v>17</v>
      </c>
      <c r="F54" s="3423">
        <v>8</v>
      </c>
      <c r="G54" s="3423">
        <v>11</v>
      </c>
      <c r="H54" s="3423">
        <v>14</v>
      </c>
      <c r="I54" s="3423">
        <v>17</v>
      </c>
      <c r="J54" s="3423">
        <v>31</v>
      </c>
      <c r="K54" s="3423">
        <v>19</v>
      </c>
      <c r="L54" s="3423">
        <v>16</v>
      </c>
      <c r="M54" s="3423">
        <v>14</v>
      </c>
      <c r="N54" s="3423">
        <v>15</v>
      </c>
      <c r="O54" s="3423">
        <v>17</v>
      </c>
      <c r="P54" s="3423"/>
      <c r="Q54" s="678"/>
      <c r="R54" s="3879">
        <v>22</v>
      </c>
      <c r="S54" s="3880">
        <v>71</v>
      </c>
      <c r="T54" s="3881">
        <v>23</v>
      </c>
      <c r="U54" s="3882">
        <v>89</v>
      </c>
      <c r="V54" s="3933">
        <f t="shared" si="38"/>
        <v>205</v>
      </c>
      <c r="W54" s="1819"/>
      <c r="X54" s="3915">
        <v>4</v>
      </c>
      <c r="Y54" s="2118">
        <f t="shared" si="43"/>
        <v>17</v>
      </c>
      <c r="Z54" s="1902">
        <f t="shared" si="44"/>
        <v>17</v>
      </c>
      <c r="AA54" s="3934" t="str">
        <f>'General AUC always'!Q54</f>
        <v>-</v>
      </c>
      <c r="AB54" s="3888" t="str">
        <f>'General AUC always'!R54</f>
        <v>-</v>
      </c>
      <c r="AC54" s="3885">
        <f>'General AUC always'!S54</f>
        <v>1</v>
      </c>
      <c r="AD54" s="2116"/>
      <c r="AE54" s="3888"/>
      <c r="AF54" s="2116">
        <f t="shared" ref="AF54:AF58" si="47">SUM(B54:I54)</f>
        <v>93</v>
      </c>
      <c r="AG54" s="677">
        <f t="shared" ref="AG54:AG58" si="48">SUM(J54:O54)</f>
        <v>112</v>
      </c>
      <c r="AH54" s="676">
        <f t="shared" si="41"/>
        <v>17</v>
      </c>
      <c r="AI54" s="3885">
        <f t="shared" si="42"/>
        <v>17</v>
      </c>
      <c r="AJ54" s="1126">
        <f t="shared" si="46"/>
        <v>205</v>
      </c>
    </row>
    <row r="55" spans="1:36" s="50" customFormat="1" ht="11.25">
      <c r="A55" s="3910" t="str">
        <f>'General AUC always'!A55</f>
        <v>Gold Coast Christian College</v>
      </c>
      <c r="B55" s="3423">
        <v>15</v>
      </c>
      <c r="C55" s="3423">
        <v>18</v>
      </c>
      <c r="D55" s="3423">
        <v>13</v>
      </c>
      <c r="E55" s="3423">
        <v>17</v>
      </c>
      <c r="F55" s="3423">
        <v>15</v>
      </c>
      <c r="G55" s="3423">
        <v>16</v>
      </c>
      <c r="H55" s="3423">
        <v>21</v>
      </c>
      <c r="I55" s="3423">
        <v>18</v>
      </c>
      <c r="J55" s="3423">
        <v>25</v>
      </c>
      <c r="K55" s="3423">
        <v>24</v>
      </c>
      <c r="L55" s="3423">
        <v>28</v>
      </c>
      <c r="M55" s="3423">
        <v>23</v>
      </c>
      <c r="N55" s="3423">
        <v>20</v>
      </c>
      <c r="O55" s="3423">
        <v>21</v>
      </c>
      <c r="P55" s="3423"/>
      <c r="Q55" s="678"/>
      <c r="R55" s="3879">
        <f>5+37</f>
        <v>42</v>
      </c>
      <c r="S55" s="3880">
        <v>91</v>
      </c>
      <c r="T55" s="3881">
        <v>50</v>
      </c>
      <c r="U55" s="3882">
        <v>91</v>
      </c>
      <c r="V55" s="3933">
        <f t="shared" si="38"/>
        <v>274</v>
      </c>
      <c r="W55" s="1819"/>
      <c r="X55" s="3915"/>
      <c r="Y55" s="2118">
        <f t="shared" si="43"/>
        <v>18</v>
      </c>
      <c r="Z55" s="1902">
        <f t="shared" si="44"/>
        <v>21</v>
      </c>
      <c r="AA55" s="3934"/>
      <c r="AB55" s="3888">
        <f>'General AUC always'!R55</f>
        <v>0</v>
      </c>
      <c r="AC55" s="3885">
        <v>1</v>
      </c>
      <c r="AD55" s="2116"/>
      <c r="AE55" s="3888"/>
      <c r="AF55" s="2116">
        <f t="shared" si="47"/>
        <v>133</v>
      </c>
      <c r="AG55" s="677">
        <f t="shared" si="48"/>
        <v>141</v>
      </c>
      <c r="AH55" s="676">
        <f t="shared" si="41"/>
        <v>18</v>
      </c>
      <c r="AI55" s="3885">
        <f t="shared" si="42"/>
        <v>21</v>
      </c>
      <c r="AJ55" s="1126">
        <f t="shared" si="46"/>
        <v>274</v>
      </c>
    </row>
    <row r="56" spans="1:36" s="50" customFormat="1" ht="11.25">
      <c r="A56" s="3910" t="str">
        <f>'General AUC always'!A56</f>
        <v>Ipswich Adventist School</v>
      </c>
      <c r="B56" s="3423">
        <v>24</v>
      </c>
      <c r="C56" s="3423">
        <v>2</v>
      </c>
      <c r="D56" s="3423">
        <v>13</v>
      </c>
      <c r="E56" s="3423">
        <v>13</v>
      </c>
      <c r="F56" s="3423">
        <v>18</v>
      </c>
      <c r="G56" s="3423">
        <v>9</v>
      </c>
      <c r="H56" s="3423">
        <v>13</v>
      </c>
      <c r="I56" s="3423">
        <v>13</v>
      </c>
      <c r="J56" s="3423">
        <v>0</v>
      </c>
      <c r="K56" s="3423">
        <v>0</v>
      </c>
      <c r="L56" s="3423">
        <v>0</v>
      </c>
      <c r="M56" s="3423">
        <v>0</v>
      </c>
      <c r="N56" s="3423">
        <v>0</v>
      </c>
      <c r="O56" s="3423">
        <v>0</v>
      </c>
      <c r="P56" s="2119"/>
      <c r="Q56" s="678"/>
      <c r="R56" s="3879">
        <f>5+29</f>
        <v>34</v>
      </c>
      <c r="S56" s="3880">
        <f>19+52</f>
        <v>71</v>
      </c>
      <c r="T56" s="3881"/>
      <c r="U56" s="3882"/>
      <c r="V56" s="3936">
        <f t="shared" si="38"/>
        <v>105</v>
      </c>
      <c r="W56" s="1819"/>
      <c r="X56" s="3915"/>
      <c r="Y56" s="2118">
        <f t="shared" si="43"/>
        <v>13</v>
      </c>
      <c r="Z56" s="1902">
        <f t="shared" si="44"/>
        <v>0</v>
      </c>
      <c r="AA56" s="3934">
        <v>1</v>
      </c>
      <c r="AB56" s="3888" t="str">
        <f>'General AUC always'!R56</f>
        <v>-</v>
      </c>
      <c r="AC56" s="3885"/>
      <c r="AD56" s="2116">
        <f t="shared" si="45"/>
        <v>105</v>
      </c>
      <c r="AE56" s="3888"/>
      <c r="AF56" s="2116"/>
      <c r="AG56" s="677">
        <f t="shared" si="48"/>
        <v>0</v>
      </c>
      <c r="AH56" s="676">
        <f t="shared" si="41"/>
        <v>13</v>
      </c>
      <c r="AI56" s="3885">
        <f t="shared" si="42"/>
        <v>0</v>
      </c>
      <c r="AJ56" s="1126">
        <f t="shared" si="46"/>
        <v>105</v>
      </c>
    </row>
    <row r="57" spans="1:36" s="50" customFormat="1" ht="11.25">
      <c r="A57" s="3910" t="str">
        <f>'General AUC always'!A57</f>
        <v>Noosa Christian College</v>
      </c>
      <c r="B57" s="3423">
        <v>22</v>
      </c>
      <c r="C57" s="3423">
        <v>12</v>
      </c>
      <c r="D57" s="3423">
        <v>19</v>
      </c>
      <c r="E57" s="3423">
        <v>15</v>
      </c>
      <c r="F57" s="3423">
        <v>16</v>
      </c>
      <c r="G57" s="3423">
        <v>20</v>
      </c>
      <c r="H57" s="3423">
        <v>23</v>
      </c>
      <c r="I57" s="3423">
        <v>17</v>
      </c>
      <c r="J57" s="3423">
        <v>37</v>
      </c>
      <c r="K57" s="3423">
        <v>25</v>
      </c>
      <c r="L57" s="3423">
        <v>29</v>
      </c>
      <c r="M57" s="3423">
        <v>20</v>
      </c>
      <c r="N57" s="3423">
        <v>14</v>
      </c>
      <c r="O57" s="3423">
        <v>12</v>
      </c>
      <c r="P57" s="2119"/>
      <c r="Q57" s="678"/>
      <c r="R57" s="3879">
        <v>21</v>
      </c>
      <c r="S57" s="3880">
        <v>123</v>
      </c>
      <c r="T57" s="3881">
        <v>21</v>
      </c>
      <c r="U57" s="3882">
        <v>116</v>
      </c>
      <c r="V57" s="3933">
        <f t="shared" si="38"/>
        <v>281</v>
      </c>
      <c r="W57" s="1819"/>
      <c r="X57" s="3915"/>
      <c r="Y57" s="2118">
        <f t="shared" si="43"/>
        <v>17</v>
      </c>
      <c r="Z57" s="1902">
        <f t="shared" si="44"/>
        <v>12</v>
      </c>
      <c r="AA57" s="3934" t="str">
        <f>'General AUC always'!Q57</f>
        <v>-</v>
      </c>
      <c r="AB57" s="3888" t="str">
        <f>'General AUC always'!R57</f>
        <v>-</v>
      </c>
      <c r="AC57" s="3885">
        <f>'General AUC always'!S57</f>
        <v>1</v>
      </c>
      <c r="AD57" s="3925"/>
      <c r="AE57" s="3888"/>
      <c r="AF57" s="2116">
        <f t="shared" si="47"/>
        <v>144</v>
      </c>
      <c r="AG57" s="677">
        <f t="shared" si="48"/>
        <v>137</v>
      </c>
      <c r="AH57" s="676">
        <f t="shared" si="41"/>
        <v>17</v>
      </c>
      <c r="AI57" s="3885">
        <f t="shared" si="42"/>
        <v>12</v>
      </c>
      <c r="AJ57" s="1126">
        <f t="shared" si="46"/>
        <v>281</v>
      </c>
    </row>
    <row r="58" spans="1:36" s="50" customFormat="1" ht="11.25">
      <c r="A58" s="3910" t="str">
        <f>'General AUC always'!A58</f>
        <v>Northpine Christian College</v>
      </c>
      <c r="B58" s="3423">
        <v>105</v>
      </c>
      <c r="C58" s="3423">
        <v>78</v>
      </c>
      <c r="D58" s="3423">
        <v>73</v>
      </c>
      <c r="E58" s="3423">
        <v>78</v>
      </c>
      <c r="F58" s="3423">
        <v>75</v>
      </c>
      <c r="G58" s="3423">
        <v>69</v>
      </c>
      <c r="H58" s="3423">
        <v>75</v>
      </c>
      <c r="I58" s="3423">
        <v>84</v>
      </c>
      <c r="J58" s="3423">
        <v>83</v>
      </c>
      <c r="K58" s="3423">
        <v>80</v>
      </c>
      <c r="L58" s="3423">
        <v>82</v>
      </c>
      <c r="M58" s="3423">
        <v>85</v>
      </c>
      <c r="N58" s="3423">
        <v>64</v>
      </c>
      <c r="O58" s="3423">
        <v>67</v>
      </c>
      <c r="P58" s="2119"/>
      <c r="Q58" s="678"/>
      <c r="R58" s="3879">
        <f>28+107</f>
        <v>135</v>
      </c>
      <c r="S58" s="3880">
        <f>77+425</f>
        <v>502</v>
      </c>
      <c r="T58" s="3881">
        <v>112</v>
      </c>
      <c r="U58" s="3882">
        <v>349</v>
      </c>
      <c r="V58" s="3933">
        <f t="shared" si="38"/>
        <v>1098</v>
      </c>
      <c r="W58" s="1819"/>
      <c r="X58" s="3915"/>
      <c r="Y58" s="2118">
        <f t="shared" si="43"/>
        <v>84</v>
      </c>
      <c r="Z58" s="1902">
        <f t="shared" si="44"/>
        <v>67</v>
      </c>
      <c r="AA58" s="1073" t="str">
        <f>'General AUC always'!Q58</f>
        <v>-</v>
      </c>
      <c r="AB58" s="680" t="str">
        <f>'General AUC always'!R58</f>
        <v>-</v>
      </c>
      <c r="AC58" s="3885">
        <f>'General AUC always'!S58</f>
        <v>1</v>
      </c>
      <c r="AD58" s="3925"/>
      <c r="AE58" s="3888"/>
      <c r="AF58" s="2116">
        <f t="shared" si="47"/>
        <v>637</v>
      </c>
      <c r="AG58" s="677">
        <f t="shared" si="48"/>
        <v>461</v>
      </c>
      <c r="AH58" s="676">
        <f t="shared" si="41"/>
        <v>84</v>
      </c>
      <c r="AI58" s="3885">
        <f t="shared" si="42"/>
        <v>67</v>
      </c>
      <c r="AJ58" s="1126">
        <f t="shared" si="46"/>
        <v>1098</v>
      </c>
    </row>
    <row r="59" spans="1:36" s="462" customFormat="1" ht="14.1" customHeight="1" thickBot="1">
      <c r="A59" s="3890" t="s">
        <v>338</v>
      </c>
      <c r="B59" s="3891">
        <f t="shared" ref="B59:AJ59" si="49">SUM(B52:B58)</f>
        <v>228</v>
      </c>
      <c r="C59" s="3892">
        <f t="shared" si="49"/>
        <v>160</v>
      </c>
      <c r="D59" s="3892">
        <f t="shared" si="49"/>
        <v>172</v>
      </c>
      <c r="E59" s="3892">
        <f t="shared" si="49"/>
        <v>189</v>
      </c>
      <c r="F59" s="3892">
        <f t="shared" si="49"/>
        <v>176</v>
      </c>
      <c r="G59" s="3892">
        <f t="shared" si="49"/>
        <v>169</v>
      </c>
      <c r="H59" s="3892">
        <f t="shared" si="49"/>
        <v>193</v>
      </c>
      <c r="I59" s="3892">
        <f t="shared" si="49"/>
        <v>217</v>
      </c>
      <c r="J59" s="3892">
        <f t="shared" si="49"/>
        <v>224</v>
      </c>
      <c r="K59" s="3892">
        <f t="shared" si="49"/>
        <v>221</v>
      </c>
      <c r="L59" s="3892">
        <f t="shared" si="49"/>
        <v>192</v>
      </c>
      <c r="M59" s="3892">
        <f t="shared" si="49"/>
        <v>198</v>
      </c>
      <c r="N59" s="3892">
        <f t="shared" si="49"/>
        <v>160</v>
      </c>
      <c r="O59" s="3892">
        <f t="shared" si="49"/>
        <v>165</v>
      </c>
      <c r="P59" s="3892">
        <f t="shared" si="49"/>
        <v>0</v>
      </c>
      <c r="Q59" s="3893">
        <f t="shared" si="49"/>
        <v>0</v>
      </c>
      <c r="R59" s="3891">
        <f t="shared" si="49"/>
        <v>516</v>
      </c>
      <c r="S59" s="3894">
        <f t="shared" si="49"/>
        <v>988</v>
      </c>
      <c r="T59" s="3895">
        <f t="shared" si="49"/>
        <v>423</v>
      </c>
      <c r="U59" s="3893">
        <f t="shared" si="49"/>
        <v>737</v>
      </c>
      <c r="V59" s="3896">
        <f t="shared" si="49"/>
        <v>2664</v>
      </c>
      <c r="W59" s="3891">
        <f t="shared" si="49"/>
        <v>0</v>
      </c>
      <c r="X59" s="3897">
        <f t="shared" si="49"/>
        <v>51</v>
      </c>
      <c r="Y59" s="3911">
        <f t="shared" si="49"/>
        <v>217</v>
      </c>
      <c r="Z59" s="3918">
        <f t="shared" si="49"/>
        <v>165</v>
      </c>
      <c r="AA59" s="3899">
        <f t="shared" si="49"/>
        <v>2</v>
      </c>
      <c r="AB59" s="3900">
        <f t="shared" si="49"/>
        <v>0</v>
      </c>
      <c r="AC59" s="3901">
        <f t="shared" si="49"/>
        <v>5</v>
      </c>
      <c r="AD59" s="3900">
        <f t="shared" si="49"/>
        <v>143</v>
      </c>
      <c r="AE59" s="3900">
        <f t="shared" si="49"/>
        <v>0</v>
      </c>
      <c r="AF59" s="3900">
        <f t="shared" si="49"/>
        <v>1361</v>
      </c>
      <c r="AG59" s="3901">
        <f t="shared" si="49"/>
        <v>1160</v>
      </c>
      <c r="AH59" s="3902">
        <f t="shared" si="49"/>
        <v>217</v>
      </c>
      <c r="AI59" s="3901">
        <f t="shared" si="49"/>
        <v>165</v>
      </c>
      <c r="AJ59" s="3903">
        <f t="shared" si="49"/>
        <v>2664</v>
      </c>
    </row>
    <row r="60" spans="1:36" s="662" customFormat="1" ht="14.1" customHeight="1" thickTop="1">
      <c r="A60" s="1119"/>
      <c r="B60" s="1120"/>
      <c r="C60" s="1120"/>
      <c r="D60" s="1120"/>
      <c r="E60" s="1120"/>
      <c r="F60" s="1120"/>
      <c r="G60" s="1120"/>
      <c r="H60" s="1120"/>
      <c r="I60" s="1120"/>
      <c r="J60" s="1120"/>
      <c r="K60" s="1120"/>
      <c r="L60" s="1120"/>
      <c r="M60" s="1120"/>
      <c r="N60" s="1120"/>
      <c r="O60" s="1120"/>
      <c r="P60" s="1120"/>
      <c r="Q60" s="1120"/>
      <c r="R60" s="1120"/>
      <c r="S60" s="1120">
        <f>R59+S59</f>
        <v>1504</v>
      </c>
      <c r="T60" s="1120">
        <f>T59+U59</f>
        <v>1160</v>
      </c>
      <c r="U60" s="1120"/>
      <c r="V60" s="1120"/>
      <c r="W60" s="1120"/>
      <c r="X60" s="1120"/>
      <c r="Y60" s="1122"/>
      <c r="Z60" s="1301"/>
      <c r="AA60" s="1120"/>
      <c r="AB60" s="1120"/>
      <c r="AC60" s="1120"/>
      <c r="AD60" s="1120"/>
      <c r="AE60" s="1120"/>
      <c r="AF60" s="1120"/>
      <c r="AG60" s="1120">
        <f>AD59+AE59+AF59+AG59</f>
        <v>2664</v>
      </c>
      <c r="AH60" s="1120"/>
      <c r="AI60" s="1120"/>
      <c r="AJ60" s="2120"/>
    </row>
    <row r="61" spans="1:36" s="111" customFormat="1" ht="14.1" customHeight="1">
      <c r="A61" s="3869" t="s">
        <v>443</v>
      </c>
      <c r="B61" s="3904"/>
      <c r="C61" s="3904"/>
      <c r="D61" s="3904"/>
      <c r="E61" s="3904"/>
      <c r="F61" s="3904"/>
      <c r="G61" s="3904"/>
      <c r="H61" s="3904"/>
      <c r="I61" s="3904"/>
      <c r="J61" s="3904"/>
      <c r="K61" s="3905"/>
      <c r="L61" s="3905"/>
      <c r="M61" s="3905"/>
      <c r="N61" s="3905"/>
      <c r="O61" s="3905"/>
      <c r="P61" s="3905"/>
      <c r="Q61" s="3905"/>
      <c r="R61" s="3905"/>
      <c r="S61" s="3905"/>
      <c r="T61" s="3905"/>
      <c r="U61" s="3905"/>
      <c r="V61" s="3905"/>
      <c r="W61" s="3905"/>
      <c r="X61" s="3905"/>
      <c r="Y61" s="3912"/>
      <c r="Z61" s="3913"/>
      <c r="AA61" s="3905"/>
      <c r="AB61" s="3905"/>
      <c r="AC61" s="3905"/>
      <c r="AD61" s="3905"/>
      <c r="AE61" s="3905"/>
      <c r="AF61" s="3905"/>
      <c r="AG61" s="3905"/>
      <c r="AH61" s="3905"/>
      <c r="AI61" s="3905"/>
      <c r="AJ61" s="3937" t="s">
        <v>443</v>
      </c>
    </row>
    <row r="62" spans="1:36" s="50" customFormat="1" ht="11.25">
      <c r="A62" s="1298" t="str">
        <f>'General AUC always'!A62</f>
        <v>Hilliard Christian School</v>
      </c>
      <c r="B62" s="3423">
        <v>20</v>
      </c>
      <c r="C62" s="3423">
        <v>18</v>
      </c>
      <c r="D62" s="3423">
        <v>20</v>
      </c>
      <c r="E62" s="3423">
        <v>25</v>
      </c>
      <c r="F62" s="3423">
        <v>14</v>
      </c>
      <c r="G62" s="3423">
        <v>12</v>
      </c>
      <c r="H62" s="3423">
        <v>20</v>
      </c>
      <c r="I62" s="3423">
        <v>17</v>
      </c>
      <c r="J62" s="3423">
        <v>19</v>
      </c>
      <c r="K62" s="3423">
        <v>19</v>
      </c>
      <c r="L62" s="3423">
        <v>18</v>
      </c>
      <c r="M62" s="3423">
        <v>11</v>
      </c>
      <c r="N62" s="3423">
        <v>1</v>
      </c>
      <c r="O62" s="3423">
        <v>0</v>
      </c>
      <c r="P62" s="1122"/>
      <c r="Q62" s="1123"/>
      <c r="R62" s="3879">
        <v>9</v>
      </c>
      <c r="S62" s="3880">
        <v>137</v>
      </c>
      <c r="T62" s="3881">
        <v>6</v>
      </c>
      <c r="U62" s="3882">
        <v>62</v>
      </c>
      <c r="V62" s="3938">
        <f>SUM(R62:U62)</f>
        <v>214</v>
      </c>
      <c r="W62" s="1819"/>
      <c r="X62" s="3915">
        <v>3</v>
      </c>
      <c r="Y62" s="2118">
        <f>I62</f>
        <v>17</v>
      </c>
      <c r="Z62" s="1902">
        <f>O62</f>
        <v>0</v>
      </c>
      <c r="AA62" s="1293" t="str">
        <f>'General AUC always'!Q62</f>
        <v>-</v>
      </c>
      <c r="AB62" s="2116" t="str">
        <f>'General AUC always'!R62</f>
        <v>-</v>
      </c>
      <c r="AC62" s="677">
        <f>'General AUC always'!S62</f>
        <v>1</v>
      </c>
      <c r="AD62" s="676"/>
      <c r="AE62" s="2116"/>
      <c r="AF62" s="2116">
        <f t="shared" ref="AF62:AF63" si="50">SUM(B62:I62)</f>
        <v>146</v>
      </c>
      <c r="AG62" s="677">
        <f t="shared" ref="AG62:AG63" si="51">SUM(J62:O62)</f>
        <v>68</v>
      </c>
      <c r="AH62" s="676">
        <f t="shared" ref="AH62:AH63" si="52">Y62</f>
        <v>17</v>
      </c>
      <c r="AI62" s="3885">
        <f t="shared" ref="AI62:AI63" si="53">O62</f>
        <v>0</v>
      </c>
      <c r="AJ62" s="1126">
        <f>SUM(B62:Q62)</f>
        <v>214</v>
      </c>
    </row>
    <row r="63" spans="1:36" s="50" customFormat="1" ht="11.25">
      <c r="A63" s="3910" t="str">
        <f>'General AUC always'!A63</f>
        <v>North West Christian School</v>
      </c>
      <c r="B63" s="3423">
        <v>9</v>
      </c>
      <c r="C63" s="3423">
        <v>7</v>
      </c>
      <c r="D63" s="3423">
        <v>6</v>
      </c>
      <c r="E63" s="3423">
        <v>6</v>
      </c>
      <c r="F63" s="3423">
        <v>6</v>
      </c>
      <c r="G63" s="3423">
        <v>8</v>
      </c>
      <c r="H63" s="3423">
        <v>6</v>
      </c>
      <c r="I63" s="3423">
        <v>5</v>
      </c>
      <c r="J63" s="3423">
        <v>12</v>
      </c>
      <c r="K63" s="3423">
        <v>7</v>
      </c>
      <c r="L63" s="3423">
        <v>12</v>
      </c>
      <c r="M63" s="3423">
        <v>1</v>
      </c>
      <c r="N63" s="3423">
        <v>9</v>
      </c>
      <c r="O63" s="3423">
        <v>3</v>
      </c>
      <c r="P63" s="2119"/>
      <c r="Q63" s="678"/>
      <c r="R63" s="3879">
        <f>5+26</f>
        <v>31</v>
      </c>
      <c r="S63" s="3880">
        <f>4+18</f>
        <v>22</v>
      </c>
      <c r="T63" s="3881">
        <v>11</v>
      </c>
      <c r="U63" s="3882">
        <v>33</v>
      </c>
      <c r="V63" s="3938">
        <f>SUM(R63:U63)</f>
        <v>97</v>
      </c>
      <c r="W63" s="1819"/>
      <c r="X63" s="3915"/>
      <c r="Y63" s="2118">
        <f>I63</f>
        <v>5</v>
      </c>
      <c r="Z63" s="1902">
        <f>O63</f>
        <v>3</v>
      </c>
      <c r="AA63" s="3916" t="str">
        <f>'General AUC always'!Q63</f>
        <v>-</v>
      </c>
      <c r="AB63" s="3917" t="str">
        <f>'General AUC always'!R63</f>
        <v>-</v>
      </c>
      <c r="AC63" s="3885">
        <f>'General AUC always'!S63</f>
        <v>1</v>
      </c>
      <c r="AD63" s="3925"/>
      <c r="AE63" s="3888"/>
      <c r="AF63" s="2116">
        <f t="shared" si="50"/>
        <v>53</v>
      </c>
      <c r="AG63" s="677">
        <f t="shared" si="51"/>
        <v>44</v>
      </c>
      <c r="AH63" s="676">
        <f t="shared" si="52"/>
        <v>5</v>
      </c>
      <c r="AI63" s="3885">
        <f t="shared" si="53"/>
        <v>3</v>
      </c>
      <c r="AJ63" s="1126">
        <f>SUM(B63:Q63)</f>
        <v>97</v>
      </c>
    </row>
    <row r="64" spans="1:36" s="462" customFormat="1" ht="14.1" customHeight="1" thickBot="1">
      <c r="A64" s="3890" t="s">
        <v>338</v>
      </c>
      <c r="B64" s="3891">
        <f t="shared" ref="B64:AJ64" si="54">SUM(B62:B63)</f>
        <v>29</v>
      </c>
      <c r="C64" s="3892">
        <f t="shared" si="54"/>
        <v>25</v>
      </c>
      <c r="D64" s="3892">
        <f t="shared" si="54"/>
        <v>26</v>
      </c>
      <c r="E64" s="3892">
        <f t="shared" si="54"/>
        <v>31</v>
      </c>
      <c r="F64" s="3892">
        <f t="shared" si="54"/>
        <v>20</v>
      </c>
      <c r="G64" s="3892">
        <f t="shared" si="54"/>
        <v>20</v>
      </c>
      <c r="H64" s="3892">
        <f t="shared" si="54"/>
        <v>26</v>
      </c>
      <c r="I64" s="3892">
        <f t="shared" si="54"/>
        <v>22</v>
      </c>
      <c r="J64" s="3892">
        <f t="shared" si="54"/>
        <v>31</v>
      </c>
      <c r="K64" s="3892">
        <f t="shared" si="54"/>
        <v>26</v>
      </c>
      <c r="L64" s="3892">
        <f t="shared" si="54"/>
        <v>30</v>
      </c>
      <c r="M64" s="3892">
        <f t="shared" si="54"/>
        <v>12</v>
      </c>
      <c r="N64" s="3892">
        <f t="shared" si="54"/>
        <v>10</v>
      </c>
      <c r="O64" s="3892">
        <f t="shared" si="54"/>
        <v>3</v>
      </c>
      <c r="P64" s="3892">
        <f t="shared" si="54"/>
        <v>0</v>
      </c>
      <c r="Q64" s="3893">
        <f t="shared" si="54"/>
        <v>0</v>
      </c>
      <c r="R64" s="3891">
        <f t="shared" si="54"/>
        <v>40</v>
      </c>
      <c r="S64" s="3894">
        <f t="shared" si="54"/>
        <v>159</v>
      </c>
      <c r="T64" s="3895">
        <f t="shared" si="54"/>
        <v>17</v>
      </c>
      <c r="U64" s="3893">
        <f t="shared" si="54"/>
        <v>95</v>
      </c>
      <c r="V64" s="3896">
        <f t="shared" si="54"/>
        <v>311</v>
      </c>
      <c r="W64" s="3891">
        <f t="shared" si="54"/>
        <v>0</v>
      </c>
      <c r="X64" s="3897">
        <f t="shared" si="54"/>
        <v>3</v>
      </c>
      <c r="Y64" s="3911">
        <f t="shared" si="54"/>
        <v>22</v>
      </c>
      <c r="Z64" s="3918">
        <f t="shared" si="54"/>
        <v>3</v>
      </c>
      <c r="AA64" s="3899">
        <f t="shared" si="54"/>
        <v>0</v>
      </c>
      <c r="AB64" s="3900">
        <f t="shared" si="54"/>
        <v>0</v>
      </c>
      <c r="AC64" s="3901">
        <f t="shared" si="54"/>
        <v>2</v>
      </c>
      <c r="AD64" s="3900">
        <f t="shared" si="54"/>
        <v>0</v>
      </c>
      <c r="AE64" s="3900">
        <f t="shared" si="54"/>
        <v>0</v>
      </c>
      <c r="AF64" s="3900">
        <f t="shared" si="54"/>
        <v>199</v>
      </c>
      <c r="AG64" s="3901">
        <f t="shared" si="54"/>
        <v>112</v>
      </c>
      <c r="AH64" s="3902">
        <f t="shared" si="54"/>
        <v>22</v>
      </c>
      <c r="AI64" s="3901">
        <f t="shared" si="54"/>
        <v>3</v>
      </c>
      <c r="AJ64" s="3903">
        <f t="shared" si="54"/>
        <v>311</v>
      </c>
    </row>
    <row r="65" spans="1:37" s="662" customFormat="1" ht="14.1" customHeight="1" thickTop="1">
      <c r="A65" s="1119"/>
      <c r="B65" s="1120"/>
      <c r="C65" s="1120"/>
      <c r="D65" s="1120"/>
      <c r="E65" s="1120"/>
      <c r="F65" s="1120"/>
      <c r="G65" s="1120"/>
      <c r="H65" s="1120"/>
      <c r="I65" s="1120"/>
      <c r="J65" s="1120"/>
      <c r="K65" s="1120"/>
      <c r="L65" s="1120"/>
      <c r="M65" s="1120"/>
      <c r="N65" s="1120"/>
      <c r="O65" s="1120"/>
      <c r="P65" s="1120"/>
      <c r="Q65" s="1120"/>
      <c r="R65" s="1120"/>
      <c r="S65" s="1120">
        <f>R64+S64</f>
        <v>199</v>
      </c>
      <c r="T65" s="1120">
        <f>T64+U64</f>
        <v>112</v>
      </c>
      <c r="U65" s="1120"/>
      <c r="V65" s="1120"/>
      <c r="W65" s="1120"/>
      <c r="X65" s="1120"/>
      <c r="Y65" s="1122"/>
      <c r="Z65" s="1301"/>
      <c r="AA65" s="1120"/>
      <c r="AB65" s="1120"/>
      <c r="AC65" s="1120"/>
      <c r="AD65" s="1120"/>
      <c r="AE65" s="1120"/>
      <c r="AF65" s="1120"/>
      <c r="AG65" s="1120">
        <f>AD64+AE64+AF64+AG64</f>
        <v>311</v>
      </c>
      <c r="AH65" s="1120"/>
      <c r="AI65" s="1120"/>
      <c r="AJ65" s="2120"/>
    </row>
    <row r="66" spans="1:37" s="111" customFormat="1" ht="14.1" customHeight="1">
      <c r="A66" s="3869" t="s">
        <v>448</v>
      </c>
      <c r="B66" s="3931"/>
      <c r="C66" s="3931"/>
      <c r="D66" s="3931"/>
      <c r="E66" s="3931"/>
      <c r="F66" s="3931"/>
      <c r="G66" s="3931"/>
      <c r="H66" s="3931"/>
      <c r="I66" s="3931"/>
      <c r="J66" s="3931"/>
      <c r="K66" s="3932"/>
      <c r="L66" s="3932"/>
      <c r="M66" s="3932"/>
      <c r="N66" s="3932"/>
      <c r="O66" s="3932"/>
      <c r="P66" s="3932"/>
      <c r="Q66" s="3932"/>
      <c r="R66" s="3932"/>
      <c r="S66" s="3932"/>
      <c r="T66" s="3932"/>
      <c r="U66" s="3932"/>
      <c r="V66" s="3905"/>
      <c r="W66" s="3905"/>
      <c r="X66" s="3905"/>
      <c r="Y66" s="3912"/>
      <c r="Z66" s="3913"/>
      <c r="AA66" s="3905"/>
      <c r="AB66" s="3905"/>
      <c r="AC66" s="3905"/>
      <c r="AD66" s="3905"/>
      <c r="AE66" s="3905"/>
      <c r="AF66" s="3905"/>
      <c r="AG66" s="3905"/>
      <c r="AH66" s="3905"/>
      <c r="AI66" s="3905"/>
      <c r="AJ66" s="3939" t="s">
        <v>448</v>
      </c>
    </row>
    <row r="67" spans="1:37" s="50" customFormat="1" ht="11.25">
      <c r="A67" s="1298" t="str">
        <f>'General AUC always'!A67</f>
        <v>Edinburgh College</v>
      </c>
      <c r="B67" s="3878">
        <v>107</v>
      </c>
      <c r="C67" s="3423">
        <v>35</v>
      </c>
      <c r="D67" s="3423">
        <v>32</v>
      </c>
      <c r="E67" s="3423">
        <v>33</v>
      </c>
      <c r="F67" s="3423">
        <v>25</v>
      </c>
      <c r="G67" s="3423">
        <v>22</v>
      </c>
      <c r="H67" s="3423">
        <v>24</v>
      </c>
      <c r="I67" s="3423">
        <v>29</v>
      </c>
      <c r="J67" s="3423">
        <v>48</v>
      </c>
      <c r="K67" s="3423">
        <v>57</v>
      </c>
      <c r="L67" s="3423">
        <v>40</v>
      </c>
      <c r="M67" s="3423">
        <v>48</v>
      </c>
      <c r="N67" s="3423">
        <v>15</v>
      </c>
      <c r="O67" s="3423">
        <v>24</v>
      </c>
      <c r="P67" s="3423"/>
      <c r="Q67" s="1123"/>
      <c r="R67" s="3879">
        <f>14+57</f>
        <v>71</v>
      </c>
      <c r="S67" s="3880">
        <f>93+143</f>
        <v>236</v>
      </c>
      <c r="T67" s="3881">
        <v>46</v>
      </c>
      <c r="U67" s="3882">
        <v>186</v>
      </c>
      <c r="V67" s="3914">
        <f t="shared" ref="V67:V73" si="55">SUM(R67:U67)</f>
        <v>539</v>
      </c>
      <c r="W67" s="1819"/>
      <c r="X67" s="3915">
        <v>6</v>
      </c>
      <c r="Y67" s="2118">
        <f>I67</f>
        <v>29</v>
      </c>
      <c r="Z67" s="1902">
        <f>O67</f>
        <v>24</v>
      </c>
      <c r="AA67" s="1293" t="str">
        <f>'General AUC always'!Q67</f>
        <v>-</v>
      </c>
      <c r="AB67" s="2116" t="str">
        <f>'General AUC always'!R67</f>
        <v>-</v>
      </c>
      <c r="AC67" s="677">
        <f>'General AUC always'!S67</f>
        <v>1</v>
      </c>
      <c r="AD67" s="676"/>
      <c r="AE67" s="2116"/>
      <c r="AF67" s="2116">
        <f t="shared" ref="AF67:AF71" si="56">SUM(B67:I67)</f>
        <v>307</v>
      </c>
      <c r="AG67" s="677">
        <f t="shared" ref="AG67:AG71" si="57">SUM(J67:O67)</f>
        <v>232</v>
      </c>
      <c r="AH67" s="676">
        <f t="shared" ref="AH67:AH73" si="58">Y67</f>
        <v>29</v>
      </c>
      <c r="AI67" s="3885">
        <f t="shared" ref="AI67:AI73" si="59">O67</f>
        <v>24</v>
      </c>
      <c r="AJ67" s="1126">
        <f t="shared" ref="AJ67:AJ73" si="60">SUM(B67:Q67)</f>
        <v>539</v>
      </c>
    </row>
    <row r="68" spans="1:37" s="50" customFormat="1" ht="11.25">
      <c r="A68" s="3910" t="str">
        <f>'General AUC always'!A68</f>
        <v>Gilson College Mernda</v>
      </c>
      <c r="B68" s="3423">
        <v>0</v>
      </c>
      <c r="C68" s="3423">
        <v>17</v>
      </c>
      <c r="D68" s="3423">
        <v>25</v>
      </c>
      <c r="E68" s="3423">
        <v>23</v>
      </c>
      <c r="F68" s="3423">
        <v>30</v>
      </c>
      <c r="G68" s="3423">
        <v>23</v>
      </c>
      <c r="H68" s="3423">
        <v>23</v>
      </c>
      <c r="I68" s="3423">
        <v>15</v>
      </c>
      <c r="J68" s="3423">
        <v>30</v>
      </c>
      <c r="K68" s="3423">
        <v>23</v>
      </c>
      <c r="L68" s="3423">
        <v>10</v>
      </c>
      <c r="M68" s="3423">
        <v>15</v>
      </c>
      <c r="N68" s="3423">
        <v>5</v>
      </c>
      <c r="O68" s="3423">
        <v>6</v>
      </c>
      <c r="P68" s="3423"/>
      <c r="Q68" s="678"/>
      <c r="R68" s="3879">
        <v>21</v>
      </c>
      <c r="S68" s="3880">
        <v>135</v>
      </c>
      <c r="T68" s="3881">
        <v>17</v>
      </c>
      <c r="U68" s="3882">
        <v>72</v>
      </c>
      <c r="V68" s="3933">
        <f t="shared" si="55"/>
        <v>245</v>
      </c>
      <c r="W68" s="1819"/>
      <c r="X68" s="3915"/>
      <c r="Y68" s="2118">
        <f t="shared" ref="Y68:Y73" si="61">I68</f>
        <v>15</v>
      </c>
      <c r="Z68" s="1902">
        <f t="shared" ref="Z68:Z73" si="62">O68</f>
        <v>6</v>
      </c>
      <c r="AA68" s="1293" t="str">
        <f>'General AUC always'!Q68</f>
        <v>-</v>
      </c>
      <c r="AB68" s="2116" t="str">
        <f>'General AUC always'!R68</f>
        <v>-</v>
      </c>
      <c r="AC68" s="677">
        <f>'General AUC always'!S68</f>
        <v>1</v>
      </c>
      <c r="AD68" s="3925"/>
      <c r="AE68" s="3888"/>
      <c r="AF68" s="2116">
        <f t="shared" si="56"/>
        <v>156</v>
      </c>
      <c r="AG68" s="677">
        <f t="shared" si="57"/>
        <v>89</v>
      </c>
      <c r="AH68" s="676">
        <f t="shared" si="58"/>
        <v>15</v>
      </c>
      <c r="AI68" s="3885">
        <f t="shared" si="59"/>
        <v>6</v>
      </c>
      <c r="AJ68" s="1126">
        <f t="shared" si="60"/>
        <v>245</v>
      </c>
    </row>
    <row r="69" spans="1:37" s="50" customFormat="1" ht="11.25">
      <c r="A69" s="3910" t="str">
        <f>'General AUC always'!A69</f>
        <v>Gilson College Taylors Hill</v>
      </c>
      <c r="B69" s="3886">
        <v>36</v>
      </c>
      <c r="C69" s="3423">
        <v>72</v>
      </c>
      <c r="D69" s="3423">
        <v>71</v>
      </c>
      <c r="E69" s="3423">
        <v>71</v>
      </c>
      <c r="F69" s="3423">
        <v>73</v>
      </c>
      <c r="G69" s="3423">
        <v>74</v>
      </c>
      <c r="H69" s="3423">
        <v>76</v>
      </c>
      <c r="I69" s="3423">
        <v>78</v>
      </c>
      <c r="J69" s="3423">
        <v>100</v>
      </c>
      <c r="K69" s="3423">
        <v>97</v>
      </c>
      <c r="L69" s="3423">
        <v>99</v>
      </c>
      <c r="M69" s="3423">
        <v>79</v>
      </c>
      <c r="N69" s="3423">
        <v>76</v>
      </c>
      <c r="O69" s="3423">
        <v>79</v>
      </c>
      <c r="P69" s="3423"/>
      <c r="Q69" s="678"/>
      <c r="R69" s="3879">
        <f>39+7</f>
        <v>46</v>
      </c>
      <c r="S69" s="3880">
        <f>476+29</f>
        <v>505</v>
      </c>
      <c r="T69" s="3881">
        <v>51</v>
      </c>
      <c r="U69" s="3882">
        <v>479</v>
      </c>
      <c r="V69" s="3933">
        <f t="shared" si="55"/>
        <v>1081</v>
      </c>
      <c r="W69" s="1819"/>
      <c r="X69" s="3915">
        <v>6</v>
      </c>
      <c r="Y69" s="2118">
        <f t="shared" si="61"/>
        <v>78</v>
      </c>
      <c r="Z69" s="1902">
        <f t="shared" si="62"/>
        <v>79</v>
      </c>
      <c r="AA69" s="1293" t="str">
        <f>'General AUC always'!Q69</f>
        <v>-</v>
      </c>
      <c r="AB69" s="2116" t="str">
        <f>'General AUC always'!R69</f>
        <v>-</v>
      </c>
      <c r="AC69" s="677">
        <f>'General AUC always'!S69</f>
        <v>1</v>
      </c>
      <c r="AD69" s="3925"/>
      <c r="AE69" s="3888"/>
      <c r="AF69" s="2116">
        <f t="shared" si="56"/>
        <v>551</v>
      </c>
      <c r="AG69" s="677">
        <f t="shared" si="57"/>
        <v>530</v>
      </c>
      <c r="AH69" s="676">
        <f t="shared" si="58"/>
        <v>78</v>
      </c>
      <c r="AI69" s="3885">
        <f t="shared" si="59"/>
        <v>79</v>
      </c>
      <c r="AJ69" s="1126">
        <f t="shared" si="60"/>
        <v>1081</v>
      </c>
    </row>
    <row r="70" spans="1:37" s="50" customFormat="1" ht="11.25">
      <c r="A70" s="3910" t="str">
        <f>'General AUC always'!A70</f>
        <v>Henderson College</v>
      </c>
      <c r="B70" s="3423">
        <v>0</v>
      </c>
      <c r="C70" s="3423">
        <v>9</v>
      </c>
      <c r="D70" s="3423">
        <v>23</v>
      </c>
      <c r="E70" s="3423">
        <v>24</v>
      </c>
      <c r="F70" s="3423">
        <v>21</v>
      </c>
      <c r="G70" s="3423">
        <v>9</v>
      </c>
      <c r="H70" s="3423">
        <v>18</v>
      </c>
      <c r="I70" s="3423">
        <v>19</v>
      </c>
      <c r="J70" s="3423">
        <v>25</v>
      </c>
      <c r="K70" s="3423">
        <v>16</v>
      </c>
      <c r="L70" s="3423">
        <v>15</v>
      </c>
      <c r="M70" s="3423">
        <v>16</v>
      </c>
      <c r="N70" s="3423">
        <v>0</v>
      </c>
      <c r="O70" s="3423">
        <v>0</v>
      </c>
      <c r="P70" s="3423"/>
      <c r="Q70" s="678"/>
      <c r="R70" s="3879">
        <v>47</v>
      </c>
      <c r="S70" s="3880">
        <v>76</v>
      </c>
      <c r="T70" s="3881">
        <v>21</v>
      </c>
      <c r="U70" s="3882">
        <v>51</v>
      </c>
      <c r="V70" s="3933">
        <f t="shared" si="55"/>
        <v>195</v>
      </c>
      <c r="W70" s="1819"/>
      <c r="X70" s="3915"/>
      <c r="Y70" s="2118">
        <f t="shared" si="61"/>
        <v>19</v>
      </c>
      <c r="Z70" s="1902">
        <f t="shared" si="62"/>
        <v>0</v>
      </c>
      <c r="AA70" s="1293" t="str">
        <f>'General AUC always'!Q70</f>
        <v>-</v>
      </c>
      <c r="AB70" s="2116" t="str">
        <f>'General AUC always'!R70</f>
        <v>-</v>
      </c>
      <c r="AC70" s="677">
        <f>'General AUC always'!S70</f>
        <v>1</v>
      </c>
      <c r="AD70" s="3925"/>
      <c r="AE70" s="3888"/>
      <c r="AF70" s="2116">
        <f t="shared" si="56"/>
        <v>123</v>
      </c>
      <c r="AG70" s="677">
        <f t="shared" si="57"/>
        <v>72</v>
      </c>
      <c r="AH70" s="676">
        <f t="shared" si="58"/>
        <v>19</v>
      </c>
      <c r="AI70" s="3885">
        <f t="shared" si="59"/>
        <v>0</v>
      </c>
      <c r="AJ70" s="1126">
        <f t="shared" si="60"/>
        <v>195</v>
      </c>
    </row>
    <row r="71" spans="1:37" s="50" customFormat="1" ht="11.25">
      <c r="A71" s="3928" t="s">
        <v>457</v>
      </c>
      <c r="B71" s="3886">
        <v>47</v>
      </c>
      <c r="C71" s="3423">
        <v>39</v>
      </c>
      <c r="D71" s="3423">
        <v>35</v>
      </c>
      <c r="E71" s="3423">
        <v>46</v>
      </c>
      <c r="F71" s="3423">
        <v>32</v>
      </c>
      <c r="G71" s="3423">
        <v>28</v>
      </c>
      <c r="H71" s="3423">
        <v>44</v>
      </c>
      <c r="I71" s="3423">
        <v>29</v>
      </c>
      <c r="J71" s="3423">
        <v>44</v>
      </c>
      <c r="K71" s="3423">
        <v>48</v>
      </c>
      <c r="L71" s="3423">
        <v>31</v>
      </c>
      <c r="M71" s="3423">
        <v>25</v>
      </c>
      <c r="N71" s="3423">
        <v>18</v>
      </c>
      <c r="O71" s="3423">
        <v>17</v>
      </c>
      <c r="P71" s="3423"/>
      <c r="Q71" s="678"/>
      <c r="R71" s="3879">
        <f>5+7+123</f>
        <v>135</v>
      </c>
      <c r="S71" s="3880">
        <f>20+15+130</f>
        <v>165</v>
      </c>
      <c r="T71" s="3940">
        <v>71</v>
      </c>
      <c r="U71" s="3882">
        <v>112</v>
      </c>
      <c r="V71" s="3933">
        <f t="shared" si="55"/>
        <v>483</v>
      </c>
      <c r="W71" s="1819"/>
      <c r="X71" s="3915">
        <v>8</v>
      </c>
      <c r="Y71" s="2118">
        <f t="shared" si="61"/>
        <v>29</v>
      </c>
      <c r="Z71" s="1902">
        <f t="shared" si="62"/>
        <v>17</v>
      </c>
      <c r="AA71" s="1293" t="str">
        <f>'General AUC always'!Q71</f>
        <v>-</v>
      </c>
      <c r="AB71" s="2116" t="str">
        <f>'General AUC always'!R71</f>
        <v>-</v>
      </c>
      <c r="AC71" s="677">
        <f>'General AUC always'!S71</f>
        <v>1</v>
      </c>
      <c r="AD71" s="3925"/>
      <c r="AE71" s="3888"/>
      <c r="AF71" s="2116">
        <f t="shared" si="56"/>
        <v>300</v>
      </c>
      <c r="AG71" s="677">
        <f t="shared" si="57"/>
        <v>183</v>
      </c>
      <c r="AH71" s="676">
        <f t="shared" si="58"/>
        <v>29</v>
      </c>
      <c r="AI71" s="3885">
        <f t="shared" si="59"/>
        <v>17</v>
      </c>
      <c r="AJ71" s="1126">
        <f t="shared" si="60"/>
        <v>483</v>
      </c>
    </row>
    <row r="72" spans="1:37" s="50" customFormat="1" ht="22.5">
      <c r="A72" s="3928" t="str">
        <f>'General AUC always'!A72</f>
        <v>Nunawading Christian College Primary</v>
      </c>
      <c r="B72" s="3886">
        <v>68</v>
      </c>
      <c r="C72" s="3423">
        <v>42</v>
      </c>
      <c r="D72" s="3423">
        <v>35</v>
      </c>
      <c r="E72" s="3423">
        <v>39</v>
      </c>
      <c r="F72" s="3423">
        <v>34</v>
      </c>
      <c r="G72" s="3423">
        <v>41</v>
      </c>
      <c r="H72" s="3423">
        <v>34</v>
      </c>
      <c r="I72" s="3423">
        <v>41</v>
      </c>
      <c r="J72" s="3423">
        <v>0</v>
      </c>
      <c r="K72" s="3423">
        <v>0</v>
      </c>
      <c r="L72" s="3423">
        <v>0</v>
      </c>
      <c r="M72" s="3423">
        <v>0</v>
      </c>
      <c r="N72" s="3423">
        <v>0</v>
      </c>
      <c r="O72" s="3423">
        <v>0</v>
      </c>
      <c r="P72" s="2119"/>
      <c r="Q72" s="678"/>
      <c r="R72" s="3879">
        <f>9+80</f>
        <v>89</v>
      </c>
      <c r="S72" s="3880">
        <f>59+186</f>
        <v>245</v>
      </c>
      <c r="T72" s="3940"/>
      <c r="U72" s="3882"/>
      <c r="V72" s="3933">
        <f t="shared" si="55"/>
        <v>334</v>
      </c>
      <c r="W72" s="1819"/>
      <c r="X72" s="3915"/>
      <c r="Y72" s="2118">
        <f t="shared" si="61"/>
        <v>41</v>
      </c>
      <c r="Z72" s="1902">
        <f t="shared" si="62"/>
        <v>0</v>
      </c>
      <c r="AA72" s="3934">
        <f>'General AUC always'!Q72</f>
        <v>1</v>
      </c>
      <c r="AB72" s="3888">
        <f>'General AUC always'!R72</f>
        <v>0</v>
      </c>
      <c r="AC72" s="3885" t="str">
        <f>'General AUC always'!S72</f>
        <v>-</v>
      </c>
      <c r="AD72" s="2116">
        <f t="shared" ref="AD72" si="63">SUM(B72:I72)</f>
        <v>334</v>
      </c>
      <c r="AE72" s="3924"/>
      <c r="AF72" s="2116">
        <v>0</v>
      </c>
      <c r="AG72" s="677">
        <f t="shared" ref="AG72" si="64">SUM(K72:P72)</f>
        <v>0</v>
      </c>
      <c r="AH72" s="676">
        <f t="shared" si="58"/>
        <v>41</v>
      </c>
      <c r="AI72" s="3885">
        <f t="shared" si="59"/>
        <v>0</v>
      </c>
      <c r="AJ72" s="1126">
        <f t="shared" si="60"/>
        <v>334</v>
      </c>
    </row>
    <row r="73" spans="1:37" s="50" customFormat="1" ht="20.45" customHeight="1">
      <c r="A73" s="3928" t="str">
        <f>'General AUC always'!A73</f>
        <v>Nunawading Christian College Secondary</v>
      </c>
      <c r="B73" s="3423">
        <v>0</v>
      </c>
      <c r="C73" s="3423">
        <v>0</v>
      </c>
      <c r="D73" s="3423">
        <v>0</v>
      </c>
      <c r="E73" s="3423">
        <v>0</v>
      </c>
      <c r="F73" s="3423">
        <v>0</v>
      </c>
      <c r="G73" s="3423">
        <v>0</v>
      </c>
      <c r="H73" s="3423">
        <v>0</v>
      </c>
      <c r="I73" s="3423">
        <v>0</v>
      </c>
      <c r="J73" s="3423">
        <v>47</v>
      </c>
      <c r="K73" s="3423">
        <v>52</v>
      </c>
      <c r="L73" s="3423">
        <v>30</v>
      </c>
      <c r="M73" s="3423">
        <v>27</v>
      </c>
      <c r="N73" s="3423">
        <v>22</v>
      </c>
      <c r="O73" s="3423">
        <v>38</v>
      </c>
      <c r="P73" s="2119"/>
      <c r="Q73" s="2122"/>
      <c r="R73" s="3879"/>
      <c r="S73" s="3880"/>
      <c r="T73" s="3940">
        <v>80</v>
      </c>
      <c r="U73" s="3882">
        <v>136</v>
      </c>
      <c r="V73" s="3933">
        <f t="shared" si="55"/>
        <v>216</v>
      </c>
      <c r="W73" s="1819"/>
      <c r="X73" s="3915">
        <v>3</v>
      </c>
      <c r="Y73" s="2118">
        <f t="shared" si="61"/>
        <v>0</v>
      </c>
      <c r="Z73" s="1902">
        <f t="shared" si="62"/>
        <v>38</v>
      </c>
      <c r="AA73" s="3934">
        <f>'General AUC always'!Q73</f>
        <v>0</v>
      </c>
      <c r="AB73" s="3888">
        <f>'General AUC always'!R73</f>
        <v>1</v>
      </c>
      <c r="AC73" s="3885" t="str">
        <f>'General AUC always'!S73</f>
        <v>-</v>
      </c>
      <c r="AD73" s="2121"/>
      <c r="AE73" s="3888">
        <f>SUM(J73:O73)</f>
        <v>216</v>
      </c>
      <c r="AF73" s="680"/>
      <c r="AG73" s="2508"/>
      <c r="AH73" s="676">
        <f t="shared" si="58"/>
        <v>0</v>
      </c>
      <c r="AI73" s="3885">
        <f t="shared" si="59"/>
        <v>38</v>
      </c>
      <c r="AJ73" s="1126">
        <f t="shared" si="60"/>
        <v>216</v>
      </c>
    </row>
    <row r="74" spans="1:37" s="462" customFormat="1" ht="14.1" customHeight="1" thickBot="1">
      <c r="A74" s="3890" t="s">
        <v>338</v>
      </c>
      <c r="B74" s="3891">
        <f>SUM(B67:B72)</f>
        <v>258</v>
      </c>
      <c r="C74" s="3892">
        <f t="shared" ref="C74:P74" si="65">SUM(C67:C73)</f>
        <v>214</v>
      </c>
      <c r="D74" s="3892">
        <f t="shared" si="65"/>
        <v>221</v>
      </c>
      <c r="E74" s="3892">
        <f t="shared" si="65"/>
        <v>236</v>
      </c>
      <c r="F74" s="3892">
        <f t="shared" si="65"/>
        <v>215</v>
      </c>
      <c r="G74" s="3892">
        <f t="shared" si="65"/>
        <v>197</v>
      </c>
      <c r="H74" s="3892">
        <f t="shared" si="65"/>
        <v>219</v>
      </c>
      <c r="I74" s="3892">
        <f t="shared" si="65"/>
        <v>211</v>
      </c>
      <c r="J74" s="3892">
        <f t="shared" si="65"/>
        <v>294</v>
      </c>
      <c r="K74" s="3892">
        <f t="shared" si="65"/>
        <v>293</v>
      </c>
      <c r="L74" s="3892">
        <f t="shared" si="65"/>
        <v>225</v>
      </c>
      <c r="M74" s="3892">
        <f t="shared" si="65"/>
        <v>210</v>
      </c>
      <c r="N74" s="3892">
        <f t="shared" si="65"/>
        <v>136</v>
      </c>
      <c r="O74" s="3892">
        <f t="shared" si="65"/>
        <v>164</v>
      </c>
      <c r="P74" s="3892">
        <f t="shared" si="65"/>
        <v>0</v>
      </c>
      <c r="Q74" s="3893">
        <f>SUM(Q67:Q72)</f>
        <v>0</v>
      </c>
      <c r="R74" s="3891">
        <f>SUM(R67:R73)</f>
        <v>409</v>
      </c>
      <c r="S74" s="3894">
        <f>SUM(S67:S73)</f>
        <v>1362</v>
      </c>
      <c r="T74" s="3895">
        <f>SUM(T67:T73)</f>
        <v>286</v>
      </c>
      <c r="U74" s="3893">
        <f>SUM(U67:U73)</f>
        <v>1036</v>
      </c>
      <c r="V74" s="3896">
        <f>SUM(V67:V73)</f>
        <v>3093</v>
      </c>
      <c r="W74" s="3891">
        <f>SUM(W67:W72)</f>
        <v>0</v>
      </c>
      <c r="X74" s="3897">
        <f>SUM(X67:X73)</f>
        <v>23</v>
      </c>
      <c r="Y74" s="3911">
        <f>SUM(Y67:Y73)</f>
        <v>211</v>
      </c>
      <c r="Z74" s="3918">
        <f>SUM(Z67:Z73)</f>
        <v>164</v>
      </c>
      <c r="AA74" s="3899">
        <f>SUM(AA67:AA72)</f>
        <v>1</v>
      </c>
      <c r="AB74" s="3899">
        <f>SUM(AB67:AB73)</f>
        <v>1</v>
      </c>
      <c r="AC74" s="3901">
        <f>SUM(AC67:AC72)</f>
        <v>5</v>
      </c>
      <c r="AD74" s="3900">
        <f>SUM(AD67:AD72)</f>
        <v>334</v>
      </c>
      <c r="AE74" s="3900">
        <f>SUM(AE67:AE73)</f>
        <v>216</v>
      </c>
      <c r="AF74" s="3900">
        <f>SUM(AF67:AF73)</f>
        <v>1437</v>
      </c>
      <c r="AG74" s="3901">
        <f>SUM(AG67:AG72)</f>
        <v>1106</v>
      </c>
      <c r="AH74" s="3902">
        <f>SUM(AH67:AH72)</f>
        <v>211</v>
      </c>
      <c r="AI74" s="3901">
        <f>SUM(AI67:AI73)</f>
        <v>164</v>
      </c>
      <c r="AJ74" s="3903">
        <f>SUM(AJ67:AJ73)</f>
        <v>3093</v>
      </c>
    </row>
    <row r="75" spans="1:37" s="662" customFormat="1" ht="14.1" customHeight="1" thickTop="1">
      <c r="A75" s="1119"/>
      <c r="B75" s="1120"/>
      <c r="C75" s="1120"/>
      <c r="D75" s="1120"/>
      <c r="E75" s="1120"/>
      <c r="F75" s="1120"/>
      <c r="G75" s="1120"/>
      <c r="H75" s="1120"/>
      <c r="I75" s="1120"/>
      <c r="J75" s="1120"/>
      <c r="K75" s="1120"/>
      <c r="L75" s="1120"/>
      <c r="M75" s="1120"/>
      <c r="N75" s="1120"/>
      <c r="O75" s="1120"/>
      <c r="P75" s="1120"/>
      <c r="Q75" s="1120"/>
      <c r="R75" s="1120">
        <f>SUM(R74:U74)</f>
        <v>3093</v>
      </c>
      <c r="S75" s="1120">
        <f>R74+S74</f>
        <v>1771</v>
      </c>
      <c r="T75" s="1120">
        <f>T74+U74</f>
        <v>1322</v>
      </c>
      <c r="U75" s="1120"/>
      <c r="V75" s="1120"/>
      <c r="W75" s="1120"/>
      <c r="X75" s="1120"/>
      <c r="Y75" s="1122"/>
      <c r="Z75" s="1301"/>
      <c r="AA75" s="1120"/>
      <c r="AB75" s="1120"/>
      <c r="AC75" s="1120"/>
      <c r="AD75" s="1120"/>
      <c r="AE75" s="1120"/>
      <c r="AF75" s="1120"/>
      <c r="AG75" s="1120">
        <f>AD74+AE74+AF74+AG74</f>
        <v>3093</v>
      </c>
      <c r="AH75" s="1120"/>
      <c r="AI75" s="1120"/>
      <c r="AJ75" s="2120"/>
    </row>
    <row r="76" spans="1:37" s="111" customFormat="1" ht="14.1" customHeight="1">
      <c r="A76" s="3869" t="s">
        <v>463</v>
      </c>
      <c r="B76" s="3904"/>
      <c r="C76" s="3904"/>
      <c r="D76" s="3904"/>
      <c r="E76" s="3904"/>
      <c r="F76" s="3904"/>
      <c r="G76" s="3904"/>
      <c r="H76" s="3904"/>
      <c r="I76" s="3904"/>
      <c r="J76" s="3904"/>
      <c r="K76" s="3905"/>
      <c r="L76" s="3905"/>
      <c r="M76" s="3905"/>
      <c r="N76" s="3905"/>
      <c r="O76" s="3905"/>
      <c r="P76" s="3905"/>
      <c r="Q76" s="3905"/>
      <c r="R76" s="3905"/>
      <c r="S76" s="3905"/>
      <c r="T76" s="3905"/>
      <c r="U76" s="3905"/>
      <c r="V76" s="3905"/>
      <c r="W76" s="3905"/>
      <c r="X76" s="3905"/>
      <c r="Y76" s="3912"/>
      <c r="Z76" s="3913"/>
      <c r="AA76" s="3905"/>
      <c r="AB76" s="3905"/>
      <c r="AC76" s="3905"/>
      <c r="AD76" s="3905"/>
      <c r="AE76" s="3905"/>
      <c r="AF76" s="3905"/>
      <c r="AG76" s="3905"/>
      <c r="AH76" s="3905"/>
      <c r="AI76" s="3905"/>
      <c r="AJ76" s="3908" t="s">
        <v>463</v>
      </c>
    </row>
    <row r="77" spans="1:37" s="50" customFormat="1" ht="11.25">
      <c r="A77" s="1298" t="str">
        <f>'General AUC always'!A77</f>
        <v>Prescott College</v>
      </c>
      <c r="B77" s="3423">
        <v>0</v>
      </c>
      <c r="C77" s="3423">
        <v>0</v>
      </c>
      <c r="D77" s="3423">
        <v>0</v>
      </c>
      <c r="E77" s="3423">
        <v>0</v>
      </c>
      <c r="F77" s="3423">
        <v>0</v>
      </c>
      <c r="G77" s="3423">
        <v>0</v>
      </c>
      <c r="H77" s="3423">
        <v>0</v>
      </c>
      <c r="I77" s="3423">
        <v>0</v>
      </c>
      <c r="J77" s="3423">
        <v>37</v>
      </c>
      <c r="K77" s="3423">
        <v>43</v>
      </c>
      <c r="L77" s="3423">
        <v>47</v>
      </c>
      <c r="M77" s="3423">
        <v>29</v>
      </c>
      <c r="N77" s="3423">
        <v>39</v>
      </c>
      <c r="O77" s="3423">
        <v>40</v>
      </c>
      <c r="P77" s="2119"/>
      <c r="Q77" s="678"/>
      <c r="R77" s="3879"/>
      <c r="S77" s="3880"/>
      <c r="T77" s="3881">
        <v>66</v>
      </c>
      <c r="U77" s="3882">
        <v>169</v>
      </c>
      <c r="V77" s="3936">
        <f>SUM(R77:U77)</f>
        <v>235</v>
      </c>
      <c r="W77" s="1819"/>
      <c r="X77" s="3915"/>
      <c r="Y77" s="2118">
        <f t="shared" ref="Y77:Y79" si="66">I77</f>
        <v>0</v>
      </c>
      <c r="Z77" s="1902">
        <f t="shared" ref="Z77:Z79" si="67">O77</f>
        <v>40</v>
      </c>
      <c r="AA77" s="3916">
        <f>'General AUC always'!Q77</f>
        <v>0</v>
      </c>
      <c r="AB77" s="3917">
        <f>'General AUC always'!R77</f>
        <v>1</v>
      </c>
      <c r="AC77" s="3885" t="str">
        <f>'General AUC always'!S77</f>
        <v>-</v>
      </c>
      <c r="AD77" s="676">
        <f>SUM(C77:I77)</f>
        <v>0</v>
      </c>
      <c r="AE77" s="2116">
        <f>SUM(J77:P77)</f>
        <v>235</v>
      </c>
      <c r="AF77" s="2116">
        <f>SUM(C77:I77)</f>
        <v>0</v>
      </c>
      <c r="AG77" s="677"/>
      <c r="AH77" s="676">
        <f t="shared" ref="AH77:AH79" si="68">Y77</f>
        <v>0</v>
      </c>
      <c r="AI77" s="3885">
        <f t="shared" ref="AI77:AI79" si="69">O77</f>
        <v>40</v>
      </c>
      <c r="AJ77" s="1126">
        <f t="shared" ref="AJ77:AJ79" si="70">SUM(B77:Q77)</f>
        <v>235</v>
      </c>
    </row>
    <row r="78" spans="1:37" s="50" customFormat="1" ht="11.25">
      <c r="A78" s="1298" t="str">
        <f>'General AUC always'!A78</f>
        <v>Prescott College Southern</v>
      </c>
      <c r="B78" s="3423">
        <v>0</v>
      </c>
      <c r="C78" s="3423">
        <v>55</v>
      </c>
      <c r="D78" s="3423">
        <v>71</v>
      </c>
      <c r="E78" s="3423">
        <v>50</v>
      </c>
      <c r="F78" s="3423">
        <v>60</v>
      </c>
      <c r="G78" s="3423">
        <v>70</v>
      </c>
      <c r="H78" s="3423">
        <v>68</v>
      </c>
      <c r="I78" s="3423">
        <v>71</v>
      </c>
      <c r="J78" s="3423">
        <v>89</v>
      </c>
      <c r="K78" s="3423">
        <v>79</v>
      </c>
      <c r="L78" s="3423">
        <v>67</v>
      </c>
      <c r="M78" s="3423">
        <v>47</v>
      </c>
      <c r="N78" s="3423">
        <v>44</v>
      </c>
      <c r="O78" s="3423">
        <v>44</v>
      </c>
      <c r="P78" s="2119"/>
      <c r="Q78" s="678"/>
      <c r="R78" s="3879">
        <v>43</v>
      </c>
      <c r="S78" s="3880">
        <v>402</v>
      </c>
      <c r="T78" s="3881">
        <v>20</v>
      </c>
      <c r="U78" s="3882">
        <v>350</v>
      </c>
      <c r="V78" s="3941">
        <f>SUM(R78:U78)</f>
        <v>815</v>
      </c>
      <c r="W78" s="3500"/>
      <c r="X78" s="3884"/>
      <c r="Y78" s="2118">
        <f t="shared" si="66"/>
        <v>71</v>
      </c>
      <c r="Z78" s="1902">
        <f t="shared" si="67"/>
        <v>44</v>
      </c>
      <c r="AA78" s="3916" t="str">
        <f>'General AUC always'!Q78</f>
        <v>-</v>
      </c>
      <c r="AB78" s="3917" t="str">
        <f>'General AUC always'!R78</f>
        <v>-</v>
      </c>
      <c r="AC78" s="3885">
        <f>'General AUC always'!S78</f>
        <v>1</v>
      </c>
      <c r="AD78" s="676"/>
      <c r="AE78" s="2116"/>
      <c r="AF78" s="2116">
        <f t="shared" ref="AF78" si="71">SUM(B78:I78)</f>
        <v>445</v>
      </c>
      <c r="AG78" s="677">
        <f t="shared" ref="AG78:AG79" si="72">SUM(J78:O78)</f>
        <v>370</v>
      </c>
      <c r="AH78" s="676">
        <f t="shared" si="68"/>
        <v>71</v>
      </c>
      <c r="AI78" s="3885">
        <f t="shared" si="69"/>
        <v>44</v>
      </c>
      <c r="AJ78" s="1126">
        <f t="shared" si="70"/>
        <v>815</v>
      </c>
    </row>
    <row r="79" spans="1:37" s="50" customFormat="1" ht="11.25">
      <c r="A79" s="1298" t="str">
        <f>'General AUC always'!A79</f>
        <v>Prescott Primary Northern</v>
      </c>
      <c r="B79" s="3886">
        <v>0</v>
      </c>
      <c r="C79" s="3423">
        <v>75</v>
      </c>
      <c r="D79" s="3423">
        <v>61</v>
      </c>
      <c r="E79" s="3423">
        <v>61</v>
      </c>
      <c r="F79" s="3423">
        <v>76</v>
      </c>
      <c r="G79" s="3423">
        <v>75</v>
      </c>
      <c r="H79" s="3423">
        <v>51</v>
      </c>
      <c r="I79" s="3423">
        <v>42</v>
      </c>
      <c r="J79" s="3423">
        <v>0</v>
      </c>
      <c r="K79" s="3423">
        <v>0</v>
      </c>
      <c r="L79" s="3423">
        <v>0</v>
      </c>
      <c r="M79" s="3423">
        <v>0</v>
      </c>
      <c r="N79" s="3423">
        <v>0</v>
      </c>
      <c r="O79" s="3423">
        <v>0</v>
      </c>
      <c r="P79" s="1122"/>
      <c r="Q79" s="1123"/>
      <c r="R79" s="3879">
        <v>81</v>
      </c>
      <c r="S79" s="3880">
        <v>360</v>
      </c>
      <c r="T79" s="3940"/>
      <c r="U79" s="3882"/>
      <c r="V79" s="3941">
        <f>SUM(R79:U79)</f>
        <v>441</v>
      </c>
      <c r="W79" s="3500">
        <v>3</v>
      </c>
      <c r="X79" s="3473"/>
      <c r="Y79" s="2118">
        <f t="shared" si="66"/>
        <v>42</v>
      </c>
      <c r="Z79" s="1902">
        <f t="shared" si="67"/>
        <v>0</v>
      </c>
      <c r="AA79" s="1292">
        <f>'General AUC always'!Q79</f>
        <v>1</v>
      </c>
      <c r="AB79" s="2117">
        <f>'General AUC always'!R79</f>
        <v>0</v>
      </c>
      <c r="AC79" s="677" t="str">
        <f>'General AUC always'!S79</f>
        <v>-</v>
      </c>
      <c r="AD79" s="2116">
        <f t="shared" ref="AD79" si="73">SUM(B79:I79)</f>
        <v>441</v>
      </c>
      <c r="AE79" s="2116"/>
      <c r="AF79" s="2116"/>
      <c r="AG79" s="677">
        <f t="shared" si="72"/>
        <v>0</v>
      </c>
      <c r="AH79" s="676">
        <f t="shared" si="68"/>
        <v>42</v>
      </c>
      <c r="AI79" s="3885">
        <f t="shared" si="69"/>
        <v>0</v>
      </c>
      <c r="AJ79" s="1126">
        <f t="shared" si="70"/>
        <v>441</v>
      </c>
      <c r="AK79" s="50">
        <f>V79-AJ79</f>
        <v>0</v>
      </c>
    </row>
    <row r="80" spans="1:37" s="462" customFormat="1" ht="14.1" customHeight="1">
      <c r="A80" s="668" t="s">
        <v>338</v>
      </c>
      <c r="B80" s="3942">
        <f t="shared" ref="B80:AJ80" si="74">SUM(B77:B79)</f>
        <v>0</v>
      </c>
      <c r="C80" s="2115">
        <f t="shared" si="74"/>
        <v>130</v>
      </c>
      <c r="D80" s="2115">
        <f t="shared" si="74"/>
        <v>132</v>
      </c>
      <c r="E80" s="2115">
        <f t="shared" si="74"/>
        <v>111</v>
      </c>
      <c r="F80" s="2115">
        <f t="shared" si="74"/>
        <v>136</v>
      </c>
      <c r="G80" s="2115">
        <f t="shared" si="74"/>
        <v>145</v>
      </c>
      <c r="H80" s="2115">
        <f t="shared" si="74"/>
        <v>119</v>
      </c>
      <c r="I80" s="2115">
        <f t="shared" si="74"/>
        <v>113</v>
      </c>
      <c r="J80" s="2115">
        <f t="shared" si="74"/>
        <v>126</v>
      </c>
      <c r="K80" s="2115">
        <f t="shared" si="74"/>
        <v>122</v>
      </c>
      <c r="L80" s="2115">
        <f t="shared" si="74"/>
        <v>114</v>
      </c>
      <c r="M80" s="2115">
        <f t="shared" si="74"/>
        <v>76</v>
      </c>
      <c r="N80" s="2115">
        <f t="shared" si="74"/>
        <v>83</v>
      </c>
      <c r="O80" s="2115">
        <f t="shared" si="74"/>
        <v>84</v>
      </c>
      <c r="P80" s="2115">
        <f t="shared" si="74"/>
        <v>0</v>
      </c>
      <c r="Q80" s="2113">
        <f t="shared" si="74"/>
        <v>0</v>
      </c>
      <c r="R80" s="3942">
        <f t="shared" si="74"/>
        <v>124</v>
      </c>
      <c r="S80" s="2509">
        <f t="shared" si="74"/>
        <v>762</v>
      </c>
      <c r="T80" s="2114">
        <f t="shared" si="74"/>
        <v>86</v>
      </c>
      <c r="U80" s="2113">
        <f t="shared" si="74"/>
        <v>519</v>
      </c>
      <c r="V80" s="679">
        <f t="shared" si="74"/>
        <v>1491</v>
      </c>
      <c r="W80" s="3942">
        <f t="shared" si="74"/>
        <v>3</v>
      </c>
      <c r="X80" s="2112">
        <f t="shared" si="74"/>
        <v>0</v>
      </c>
      <c r="Y80" s="2111">
        <f t="shared" si="74"/>
        <v>113</v>
      </c>
      <c r="Z80" s="2510">
        <f t="shared" si="74"/>
        <v>84</v>
      </c>
      <c r="AA80" s="2110">
        <f t="shared" si="74"/>
        <v>1</v>
      </c>
      <c r="AB80" s="2109">
        <f t="shared" si="74"/>
        <v>1</v>
      </c>
      <c r="AC80" s="2511">
        <f t="shared" si="74"/>
        <v>1</v>
      </c>
      <c r="AD80" s="2109">
        <f t="shared" si="74"/>
        <v>441</v>
      </c>
      <c r="AE80" s="2109">
        <f t="shared" si="74"/>
        <v>235</v>
      </c>
      <c r="AF80" s="2109">
        <f t="shared" si="74"/>
        <v>445</v>
      </c>
      <c r="AG80" s="2511">
        <f t="shared" si="74"/>
        <v>370</v>
      </c>
      <c r="AH80" s="2512">
        <f t="shared" si="74"/>
        <v>113</v>
      </c>
      <c r="AI80" s="2511">
        <f t="shared" si="74"/>
        <v>84</v>
      </c>
      <c r="AJ80" s="2513">
        <f t="shared" si="74"/>
        <v>1491</v>
      </c>
    </row>
    <row r="81" spans="1:36" s="2108" customFormat="1" ht="14.1" customHeight="1" thickBot="1">
      <c r="A81" s="3943" t="s">
        <v>198</v>
      </c>
      <c r="B81" s="3944">
        <f t="shared" ref="B81:Z81" si="75">SUM(B80+B74+B64+B59+B49+B41+B32+B26+B20)</f>
        <v>1281</v>
      </c>
      <c r="C81" s="3945">
        <f t="shared" si="75"/>
        <v>1184</v>
      </c>
      <c r="D81" s="3945">
        <f t="shared" si="75"/>
        <v>1247</v>
      </c>
      <c r="E81" s="3945">
        <f t="shared" si="75"/>
        <v>1273</v>
      </c>
      <c r="F81" s="3945">
        <f t="shared" si="75"/>
        <v>1227</v>
      </c>
      <c r="G81" s="3945">
        <f t="shared" si="75"/>
        <v>1212</v>
      </c>
      <c r="H81" s="3945">
        <f t="shared" si="75"/>
        <v>1234</v>
      </c>
      <c r="I81" s="3945">
        <f t="shared" si="75"/>
        <v>1275</v>
      </c>
      <c r="J81" s="3945">
        <f t="shared" si="75"/>
        <v>1411</v>
      </c>
      <c r="K81" s="3945">
        <f t="shared" si="75"/>
        <v>1364</v>
      </c>
      <c r="L81" s="3945">
        <f t="shared" si="75"/>
        <v>1265</v>
      </c>
      <c r="M81" s="3945">
        <f t="shared" si="75"/>
        <v>1112</v>
      </c>
      <c r="N81" s="3945">
        <f t="shared" si="75"/>
        <v>888</v>
      </c>
      <c r="O81" s="3945">
        <f t="shared" si="75"/>
        <v>812</v>
      </c>
      <c r="P81" s="3945">
        <f t="shared" si="75"/>
        <v>0</v>
      </c>
      <c r="Q81" s="3946">
        <f t="shared" si="75"/>
        <v>0</v>
      </c>
      <c r="R81" s="3944">
        <f>SUM(R80+R74+R64+R59+R49+R41+R32+R26+R20)</f>
        <v>2467</v>
      </c>
      <c r="S81" s="3947">
        <f t="shared" si="75"/>
        <v>7466</v>
      </c>
      <c r="T81" s="3948">
        <f t="shared" si="75"/>
        <v>1753</v>
      </c>
      <c r="U81" s="3946">
        <f t="shared" si="75"/>
        <v>5099</v>
      </c>
      <c r="V81" s="3949">
        <f t="shared" si="75"/>
        <v>16785</v>
      </c>
      <c r="W81" s="3944">
        <f t="shared" si="75"/>
        <v>28</v>
      </c>
      <c r="X81" s="3946">
        <f t="shared" si="75"/>
        <v>131</v>
      </c>
      <c r="Y81" s="3946">
        <f t="shared" si="75"/>
        <v>1275</v>
      </c>
      <c r="Z81" s="3946">
        <f t="shared" si="75"/>
        <v>812</v>
      </c>
      <c r="AA81" s="3950">
        <f t="shared" ref="AA81:AJ81" si="76">SUM(AA80+AA74+AA64+AA59+AA49+AA41+AA32+AA26+AA20)</f>
        <v>15</v>
      </c>
      <c r="AB81" s="3951">
        <f t="shared" si="76"/>
        <v>3</v>
      </c>
      <c r="AC81" s="3952">
        <f t="shared" si="76"/>
        <v>27</v>
      </c>
      <c r="AD81" s="3951">
        <f t="shared" si="76"/>
        <v>2404</v>
      </c>
      <c r="AE81" s="3951">
        <f t="shared" si="76"/>
        <v>641</v>
      </c>
      <c r="AF81" s="3951">
        <f t="shared" si="76"/>
        <v>7543</v>
      </c>
      <c r="AG81" s="3952">
        <f t="shared" si="76"/>
        <v>6197</v>
      </c>
      <c r="AH81" s="3953">
        <f t="shared" si="76"/>
        <v>1275</v>
      </c>
      <c r="AI81" s="3952">
        <f t="shared" si="76"/>
        <v>812</v>
      </c>
      <c r="AJ81" s="3954">
        <f t="shared" si="76"/>
        <v>16785</v>
      </c>
    </row>
    <row r="82" spans="1:36" s="168" customFormat="1" ht="54.75" thickBot="1">
      <c r="A82" s="190" t="s">
        <v>474</v>
      </c>
      <c r="B82" s="2107"/>
      <c r="C82" s="2107"/>
      <c r="D82" s="2107"/>
      <c r="E82" s="2107"/>
      <c r="F82" s="2107"/>
      <c r="G82" s="2107"/>
      <c r="H82" s="3075">
        <f>SUM(B81:Q81)</f>
        <v>16785</v>
      </c>
      <c r="I82" s="3076"/>
      <c r="J82" s="2107"/>
      <c r="K82" s="2107"/>
      <c r="L82" s="2107"/>
      <c r="M82" s="2107"/>
      <c r="N82" s="2107"/>
      <c r="O82" s="2107"/>
      <c r="P82" s="2107"/>
      <c r="Q82" s="2106" t="s">
        <v>357</v>
      </c>
      <c r="R82" s="2105">
        <f>+R81+S81</f>
        <v>9933</v>
      </c>
      <c r="S82" s="2107"/>
      <c r="T82" s="2106" t="s">
        <v>16</v>
      </c>
      <c r="U82" s="2105">
        <f>+T81+U81</f>
        <v>6852</v>
      </c>
      <c r="V82" s="2104"/>
      <c r="W82" s="2104"/>
      <c r="X82" s="2104"/>
      <c r="Y82" s="2104"/>
      <c r="Z82" s="2104"/>
      <c r="AA82" s="681">
        <f>AA81+AB81</f>
        <v>18</v>
      </c>
      <c r="AB82" s="682"/>
      <c r="AC82" s="683">
        <f>AC81*2</f>
        <v>54</v>
      </c>
      <c r="AD82" s="684" t="s">
        <v>475</v>
      </c>
      <c r="AE82" s="2103">
        <f>AD81+AE81+AF81+AG81</f>
        <v>16785</v>
      </c>
      <c r="AF82" s="685"/>
      <c r="AG82" s="2094"/>
      <c r="AH82" s="686" t="s">
        <v>358</v>
      </c>
      <c r="AI82" s="687">
        <f>SUM(AH81+AI81)</f>
        <v>2087</v>
      </c>
      <c r="AJ82" s="2102"/>
    </row>
    <row r="83" spans="1:36" s="2085" customFormat="1" ht="18">
      <c r="A83" s="3955" t="s">
        <v>15</v>
      </c>
      <c r="B83" s="2096"/>
      <c r="C83" s="2096"/>
      <c r="D83" s="2096"/>
      <c r="E83" s="2096"/>
      <c r="F83" s="2096"/>
      <c r="G83" s="2096"/>
      <c r="H83" s="2096"/>
      <c r="I83" s="2096"/>
      <c r="J83" s="2096"/>
      <c r="K83" s="2096"/>
      <c r="L83" s="2096"/>
      <c r="M83" s="2096"/>
      <c r="N83" s="2096"/>
      <c r="O83" s="2096"/>
      <c r="P83" s="2096"/>
      <c r="Q83" s="2096"/>
      <c r="R83" s="2101" t="s">
        <v>476</v>
      </c>
      <c r="S83" s="3956">
        <f>R82+U82</f>
        <v>16785</v>
      </c>
      <c r="T83" s="2096"/>
      <c r="U83" s="2096"/>
      <c r="V83" s="2098" t="s">
        <v>360</v>
      </c>
      <c r="W83" s="2100">
        <f>W81+X81</f>
        <v>159</v>
      </c>
      <c r="X83" s="2100"/>
      <c r="Y83" s="2100"/>
      <c r="Z83" s="2100"/>
      <c r="AA83" s="2099"/>
      <c r="AB83" s="2096"/>
      <c r="AC83" s="2094"/>
      <c r="AD83" s="2095"/>
      <c r="AE83" s="2096"/>
      <c r="AF83" s="2096"/>
      <c r="AG83" s="2094">
        <f>AD80+AE80+AF80+AG80</f>
        <v>1491</v>
      </c>
      <c r="AH83" s="2095"/>
      <c r="AI83" s="2094"/>
      <c r="AJ83" s="2093"/>
    </row>
    <row r="84" spans="1:36" s="2085" customFormat="1">
      <c r="A84" s="3957" t="s">
        <v>16</v>
      </c>
      <c r="B84" s="2096"/>
      <c r="C84" s="2096"/>
      <c r="D84" s="2096"/>
      <c r="E84" s="2096"/>
      <c r="F84" s="2096"/>
      <c r="G84" s="2096"/>
      <c r="H84" s="2096"/>
      <c r="I84" s="2096"/>
      <c r="J84" s="2096"/>
      <c r="K84" s="2096"/>
      <c r="L84" s="2096"/>
      <c r="M84" s="2096"/>
      <c r="N84" s="2096"/>
      <c r="O84" s="2096"/>
      <c r="P84" s="2096"/>
      <c r="Q84" s="2096"/>
      <c r="R84" s="2096"/>
      <c r="S84" s="2096">
        <f>R81+S81</f>
        <v>9933</v>
      </c>
      <c r="T84" s="2096">
        <f>T81+U81</f>
        <v>6852</v>
      </c>
      <c r="U84" s="2096"/>
      <c r="V84" s="2100"/>
      <c r="W84" s="2100"/>
      <c r="X84" s="2100"/>
      <c r="Y84" s="2100"/>
      <c r="Z84" s="2100"/>
      <c r="AA84" s="2099"/>
      <c r="AB84" s="2096">
        <f>SUM(AC81+AB81+AA81+AC81)</f>
        <v>72</v>
      </c>
      <c r="AC84" s="2098" t="s">
        <v>339</v>
      </c>
      <c r="AD84" s="2097"/>
      <c r="AE84" s="2096"/>
      <c r="AF84" s="2096"/>
      <c r="AG84" s="2094"/>
      <c r="AH84" s="2095"/>
      <c r="AI84" s="2094"/>
      <c r="AJ84" s="2093"/>
    </row>
    <row r="85" spans="1:36" s="2085" customFormat="1" ht="15.75" thickBot="1">
      <c r="A85" s="2092"/>
      <c r="B85" s="688"/>
      <c r="C85" s="688"/>
      <c r="D85" s="688"/>
      <c r="E85" s="688"/>
      <c r="F85" s="688"/>
      <c r="G85" s="688"/>
      <c r="H85" s="688"/>
      <c r="I85" s="688"/>
      <c r="J85" s="688"/>
      <c r="K85" s="688"/>
      <c r="L85" s="688"/>
      <c r="M85" s="688"/>
      <c r="N85" s="688"/>
      <c r="O85" s="688"/>
      <c r="P85" s="688"/>
      <c r="Q85" s="688"/>
      <c r="R85" s="688"/>
      <c r="S85" s="688"/>
      <c r="T85" s="688"/>
      <c r="U85" s="688"/>
      <c r="V85" s="2091"/>
      <c r="W85" s="2091"/>
      <c r="X85" s="2091"/>
      <c r="Y85" s="2091"/>
      <c r="Z85" s="2091"/>
      <c r="AA85" s="2090"/>
      <c r="AB85" s="688"/>
      <c r="AC85" s="2088"/>
      <c r="AD85" s="2089"/>
      <c r="AE85" s="688"/>
      <c r="AF85" s="688"/>
      <c r="AG85" s="2088"/>
      <c r="AH85" s="2089"/>
      <c r="AI85" s="2088"/>
      <c r="AJ85" s="2087"/>
    </row>
    <row r="86" spans="1:36" s="2085" customFormat="1">
      <c r="A86" s="2086"/>
      <c r="V86" s="189"/>
      <c r="W86" s="189"/>
      <c r="X86" s="189"/>
      <c r="Y86" s="189"/>
      <c r="Z86" s="189"/>
      <c r="AA86" s="189"/>
    </row>
    <row r="87" spans="1:36" s="2085" customFormat="1">
      <c r="A87" s="2086"/>
      <c r="V87" s="189"/>
      <c r="W87" s="189"/>
      <c r="X87" s="189"/>
      <c r="Y87" s="189"/>
      <c r="Z87" s="189"/>
      <c r="AA87" s="189"/>
    </row>
    <row r="88" spans="1:36" s="2085" customFormat="1">
      <c r="A88" s="2086"/>
      <c r="V88" s="189"/>
      <c r="W88" s="189"/>
      <c r="X88" s="189"/>
      <c r="Y88" s="189"/>
      <c r="Z88" s="189"/>
      <c r="AA88" s="189"/>
    </row>
    <row r="89" spans="1:36" s="2085" customFormat="1">
      <c r="A89" s="2086"/>
      <c r="V89" s="189"/>
      <c r="W89" s="189"/>
      <c r="X89" s="189"/>
      <c r="Y89" s="189"/>
      <c r="Z89" s="189"/>
      <c r="AA89" s="189"/>
    </row>
    <row r="90" spans="1:36" s="2085" customFormat="1">
      <c r="A90" s="2086"/>
      <c r="V90" s="189"/>
      <c r="W90" s="189"/>
      <c r="X90" s="189"/>
      <c r="Y90" s="189"/>
      <c r="Z90" s="189"/>
      <c r="AA90" s="189"/>
    </row>
    <row r="91" spans="1:36" s="2085" customFormat="1">
      <c r="A91" s="2086"/>
      <c r="V91" s="189"/>
      <c r="W91" s="189"/>
      <c r="X91" s="189"/>
      <c r="Y91" s="189"/>
      <c r="Z91" s="189"/>
      <c r="AA91" s="189"/>
    </row>
    <row r="92" spans="1:36" s="2085" customFormat="1">
      <c r="A92" s="2086"/>
      <c r="V92" s="189"/>
      <c r="W92" s="189"/>
      <c r="X92" s="189"/>
      <c r="Y92" s="189"/>
      <c r="Z92" s="189"/>
      <c r="AA92" s="189"/>
    </row>
    <row r="93" spans="1:36" s="2085" customFormat="1">
      <c r="A93" s="2086"/>
      <c r="V93" s="189"/>
      <c r="W93" s="189"/>
      <c r="X93" s="189"/>
      <c r="Y93" s="189"/>
      <c r="Z93" s="189"/>
      <c r="AA93" s="189"/>
    </row>
    <row r="94" spans="1:36" s="2085" customFormat="1">
      <c r="A94" s="2086"/>
      <c r="V94" s="189"/>
      <c r="W94" s="189"/>
      <c r="X94" s="189"/>
      <c r="Y94" s="189"/>
      <c r="Z94" s="189"/>
      <c r="AA94" s="189"/>
    </row>
    <row r="95" spans="1:36" s="2085" customFormat="1">
      <c r="A95" s="2086"/>
      <c r="V95" s="189"/>
      <c r="W95" s="189"/>
      <c r="X95" s="189"/>
      <c r="Y95" s="189"/>
      <c r="Z95" s="189"/>
      <c r="AA95" s="189"/>
    </row>
    <row r="96" spans="1:36" s="2085" customFormat="1">
      <c r="A96" s="2086"/>
      <c r="V96" s="189"/>
      <c r="W96" s="189"/>
      <c r="X96" s="189"/>
      <c r="Y96" s="189"/>
      <c r="Z96" s="189"/>
      <c r="AA96" s="189"/>
    </row>
    <row r="97" spans="1:27" s="2085" customFormat="1">
      <c r="A97" s="2086"/>
      <c r="V97" s="189"/>
      <c r="W97" s="189"/>
      <c r="X97" s="189"/>
      <c r="Y97" s="189"/>
      <c r="Z97" s="189"/>
      <c r="AA97" s="189"/>
    </row>
    <row r="98" spans="1:27" s="2085" customFormat="1">
      <c r="A98" s="2086"/>
      <c r="V98" s="189"/>
      <c r="W98" s="189"/>
      <c r="X98" s="189"/>
      <c r="Y98" s="189"/>
      <c r="Z98" s="189"/>
      <c r="AA98" s="189"/>
    </row>
    <row r="99" spans="1:27" s="2085" customFormat="1">
      <c r="A99" s="2086"/>
      <c r="V99" s="189"/>
      <c r="W99" s="189"/>
      <c r="X99" s="189"/>
      <c r="Y99" s="189"/>
      <c r="Z99" s="189"/>
      <c r="AA99" s="189"/>
    </row>
    <row r="100" spans="1:27" s="2085" customFormat="1">
      <c r="A100" s="2086"/>
      <c r="V100" s="189"/>
      <c r="W100" s="189"/>
      <c r="X100" s="189"/>
      <c r="Y100" s="189"/>
      <c r="Z100" s="189"/>
      <c r="AA100" s="189"/>
    </row>
    <row r="101" spans="1:27" s="2085" customFormat="1">
      <c r="A101" s="2086"/>
      <c r="V101" s="189"/>
      <c r="W101" s="189"/>
      <c r="X101" s="189"/>
      <c r="Y101" s="189"/>
      <c r="Z101" s="189"/>
      <c r="AA101" s="189"/>
    </row>
    <row r="102" spans="1:27" s="2085" customFormat="1">
      <c r="A102" s="2086"/>
      <c r="V102" s="189"/>
      <c r="W102" s="189"/>
      <c r="X102" s="189"/>
      <c r="Y102" s="189"/>
      <c r="Z102" s="189"/>
      <c r="AA102" s="189"/>
    </row>
    <row r="103" spans="1:27" s="2085" customFormat="1">
      <c r="A103" s="2086"/>
      <c r="V103" s="189"/>
      <c r="W103" s="189"/>
      <c r="X103" s="189"/>
      <c r="Y103" s="189"/>
      <c r="Z103" s="189"/>
      <c r="AA103" s="189"/>
    </row>
    <row r="104" spans="1:27" s="2085" customFormat="1">
      <c r="A104" s="2086"/>
      <c r="V104" s="189"/>
      <c r="W104" s="189"/>
      <c r="X104" s="189"/>
      <c r="Y104" s="189"/>
      <c r="Z104" s="189"/>
      <c r="AA104" s="189"/>
    </row>
    <row r="105" spans="1:27" s="2085" customFormat="1">
      <c r="A105" s="2086"/>
      <c r="V105" s="189"/>
      <c r="W105" s="189"/>
      <c r="X105" s="189"/>
      <c r="Y105" s="189"/>
      <c r="Z105" s="189"/>
      <c r="AA105" s="189"/>
    </row>
    <row r="106" spans="1:27" s="2085" customFormat="1">
      <c r="A106" s="2086"/>
      <c r="V106" s="189"/>
      <c r="W106" s="189"/>
      <c r="X106" s="189"/>
      <c r="Y106" s="189"/>
      <c r="Z106" s="189"/>
      <c r="AA106" s="189"/>
    </row>
    <row r="107" spans="1:27" s="2085" customFormat="1">
      <c r="A107" s="2086"/>
      <c r="V107" s="189"/>
      <c r="W107" s="189"/>
      <c r="X107" s="189"/>
      <c r="Y107" s="189"/>
      <c r="Z107" s="189"/>
      <c r="AA107" s="189"/>
    </row>
    <row r="108" spans="1:27" s="2085" customFormat="1">
      <c r="A108" s="2086"/>
      <c r="V108" s="189"/>
      <c r="W108" s="189"/>
      <c r="X108" s="189"/>
      <c r="Y108" s="189"/>
      <c r="Z108" s="189"/>
      <c r="AA108" s="189"/>
    </row>
    <row r="109" spans="1:27" s="2085" customFormat="1">
      <c r="A109" s="2086"/>
      <c r="V109" s="189"/>
      <c r="W109" s="189"/>
      <c r="X109" s="189"/>
      <c r="Y109" s="189"/>
      <c r="Z109" s="189"/>
      <c r="AA109" s="189"/>
    </row>
    <row r="110" spans="1:27" s="2085" customFormat="1">
      <c r="A110" s="2086"/>
      <c r="V110" s="189"/>
      <c r="W110" s="189"/>
      <c r="X110" s="189"/>
      <c r="Y110" s="189"/>
      <c r="Z110" s="189"/>
      <c r="AA110" s="189"/>
    </row>
    <row r="111" spans="1:27" s="2085" customFormat="1">
      <c r="A111" s="2086"/>
      <c r="V111" s="189"/>
      <c r="W111" s="189"/>
      <c r="X111" s="189"/>
      <c r="Y111" s="189"/>
      <c r="Z111" s="189"/>
      <c r="AA111" s="189"/>
    </row>
    <row r="112" spans="1:27" s="2085" customFormat="1">
      <c r="A112" s="2086"/>
      <c r="V112" s="189"/>
      <c r="W112" s="189"/>
      <c r="X112" s="189"/>
      <c r="Y112" s="189"/>
      <c r="Z112" s="189"/>
      <c r="AA112" s="189"/>
    </row>
    <row r="113" spans="1:27" s="2085" customFormat="1">
      <c r="A113" s="2086"/>
      <c r="V113" s="189"/>
      <c r="W113" s="189"/>
      <c r="X113" s="189"/>
      <c r="Y113" s="189"/>
      <c r="Z113" s="189"/>
      <c r="AA113" s="189"/>
    </row>
    <row r="114" spans="1:27" s="2085" customFormat="1">
      <c r="A114" s="2086"/>
      <c r="V114" s="189"/>
      <c r="W114" s="189"/>
      <c r="X114" s="189"/>
      <c r="Y114" s="189"/>
      <c r="Z114" s="189"/>
      <c r="AA114" s="189"/>
    </row>
    <row r="115" spans="1:27" s="2085" customFormat="1">
      <c r="A115" s="2086"/>
      <c r="V115" s="189"/>
      <c r="W115" s="189"/>
      <c r="X115" s="189"/>
      <c r="Y115" s="189"/>
      <c r="Z115" s="189"/>
      <c r="AA115" s="189"/>
    </row>
    <row r="116" spans="1:27" s="2085" customFormat="1">
      <c r="A116" s="2086"/>
      <c r="V116" s="189"/>
      <c r="W116" s="189"/>
      <c r="X116" s="189"/>
      <c r="Y116" s="189"/>
      <c r="Z116" s="189"/>
      <c r="AA116" s="189"/>
    </row>
    <row r="117" spans="1:27" s="2085" customFormat="1">
      <c r="A117" s="2086"/>
      <c r="V117" s="189"/>
      <c r="W117" s="189"/>
      <c r="X117" s="189"/>
      <c r="Y117" s="189"/>
      <c r="Z117" s="189"/>
      <c r="AA117" s="189"/>
    </row>
    <row r="118" spans="1:27" s="2085" customFormat="1">
      <c r="A118" s="2086"/>
      <c r="V118" s="189"/>
      <c r="W118" s="189"/>
      <c r="X118" s="189"/>
      <c r="Y118" s="189"/>
      <c r="Z118" s="189"/>
      <c r="AA118" s="189"/>
    </row>
    <row r="119" spans="1:27" s="2085" customFormat="1">
      <c r="A119" s="2086"/>
      <c r="V119" s="189"/>
      <c r="W119" s="189"/>
      <c r="X119" s="189"/>
      <c r="Y119" s="189"/>
      <c r="Z119" s="189"/>
      <c r="AA119" s="189"/>
    </row>
    <row r="120" spans="1:27" s="2085" customFormat="1">
      <c r="A120" s="2086"/>
      <c r="V120" s="189"/>
      <c r="W120" s="189"/>
      <c r="X120" s="189"/>
      <c r="Y120" s="189"/>
      <c r="Z120" s="189"/>
      <c r="AA120" s="189"/>
    </row>
    <row r="121" spans="1:27" s="2085" customFormat="1">
      <c r="A121" s="2086"/>
      <c r="V121" s="189"/>
      <c r="W121" s="189"/>
      <c r="X121" s="189"/>
      <c r="Y121" s="189"/>
      <c r="Z121" s="189"/>
      <c r="AA121" s="189"/>
    </row>
    <row r="122" spans="1:27" s="2085" customFormat="1">
      <c r="A122" s="2086"/>
      <c r="V122" s="189"/>
      <c r="W122" s="189"/>
      <c r="X122" s="189"/>
      <c r="Y122" s="189"/>
      <c r="Z122" s="189"/>
      <c r="AA122" s="189"/>
    </row>
    <row r="123" spans="1:27" s="2085" customFormat="1">
      <c r="A123" s="2086"/>
      <c r="V123" s="189"/>
      <c r="W123" s="189"/>
      <c r="X123" s="189"/>
      <c r="Y123" s="189"/>
      <c r="Z123" s="189"/>
      <c r="AA123" s="189"/>
    </row>
    <row r="124" spans="1:27" s="2085" customFormat="1">
      <c r="A124" s="2086"/>
      <c r="V124" s="189"/>
      <c r="W124" s="189"/>
      <c r="X124" s="189"/>
      <c r="Y124" s="189"/>
      <c r="Z124" s="189"/>
      <c r="AA124" s="189"/>
    </row>
    <row r="125" spans="1:27" s="2085" customFormat="1">
      <c r="A125" s="2086"/>
      <c r="V125" s="189"/>
      <c r="W125" s="189"/>
      <c r="X125" s="189"/>
      <c r="Y125" s="189"/>
      <c r="Z125" s="189"/>
      <c r="AA125" s="189"/>
    </row>
    <row r="126" spans="1:27" s="2085" customFormat="1">
      <c r="A126" s="2086"/>
      <c r="V126" s="189"/>
      <c r="W126" s="189"/>
      <c r="X126" s="189"/>
      <c r="Y126" s="189"/>
      <c r="Z126" s="189"/>
      <c r="AA126" s="189"/>
    </row>
    <row r="127" spans="1:27" s="2085" customFormat="1">
      <c r="A127" s="2086"/>
      <c r="V127" s="189"/>
      <c r="W127" s="189"/>
      <c r="X127" s="189"/>
      <c r="Y127" s="189"/>
      <c r="Z127" s="189"/>
      <c r="AA127" s="189"/>
    </row>
    <row r="128" spans="1:27" s="2085" customFormat="1">
      <c r="A128" s="2086"/>
      <c r="V128" s="189"/>
      <c r="W128" s="189"/>
      <c r="X128" s="189"/>
      <c r="Y128" s="189"/>
      <c r="Z128" s="189"/>
      <c r="AA128" s="189"/>
    </row>
    <row r="129" spans="1:27" s="2085" customFormat="1">
      <c r="A129" s="2086"/>
      <c r="V129" s="189"/>
      <c r="W129" s="189"/>
      <c r="X129" s="189"/>
      <c r="Y129" s="189"/>
      <c r="Z129" s="189"/>
      <c r="AA129" s="189"/>
    </row>
    <row r="130" spans="1:27" s="2085" customFormat="1">
      <c r="A130" s="2086"/>
      <c r="V130" s="189"/>
      <c r="W130" s="189"/>
      <c r="X130" s="189"/>
      <c r="Y130" s="189"/>
      <c r="Z130" s="189"/>
      <c r="AA130" s="189"/>
    </row>
    <row r="131" spans="1:27" s="2085" customFormat="1">
      <c r="A131" s="2086"/>
      <c r="V131" s="189"/>
      <c r="W131" s="189"/>
      <c r="X131" s="189"/>
      <c r="Y131" s="189"/>
      <c r="Z131" s="189"/>
      <c r="AA131" s="189"/>
    </row>
    <row r="132" spans="1:27" s="2085" customFormat="1">
      <c r="A132" s="2086"/>
      <c r="V132" s="189"/>
      <c r="W132" s="189"/>
      <c r="X132" s="189"/>
      <c r="Y132" s="189"/>
      <c r="Z132" s="189"/>
      <c r="AA132" s="189"/>
    </row>
    <row r="133" spans="1:27" s="2085" customFormat="1">
      <c r="A133" s="2086"/>
      <c r="V133" s="189"/>
      <c r="W133" s="189"/>
      <c r="X133" s="189"/>
      <c r="Y133" s="189"/>
      <c r="Z133" s="189"/>
      <c r="AA133" s="189"/>
    </row>
    <row r="134" spans="1:27" s="2085" customFormat="1">
      <c r="A134" s="2086"/>
      <c r="V134" s="189"/>
      <c r="W134" s="189"/>
      <c r="X134" s="189"/>
      <c r="Y134" s="189"/>
      <c r="Z134" s="189"/>
      <c r="AA134" s="189"/>
    </row>
    <row r="135" spans="1:27" s="2085" customFormat="1">
      <c r="A135" s="2086"/>
      <c r="V135" s="189"/>
      <c r="W135" s="189"/>
      <c r="X135" s="189"/>
      <c r="Y135" s="189"/>
      <c r="Z135" s="189"/>
      <c r="AA135" s="189"/>
    </row>
    <row r="136" spans="1:27" s="2085" customFormat="1">
      <c r="A136" s="2086"/>
      <c r="V136" s="189"/>
      <c r="W136" s="189"/>
      <c r="X136" s="189"/>
      <c r="Y136" s="189"/>
      <c r="Z136" s="189"/>
      <c r="AA136" s="189"/>
    </row>
    <row r="137" spans="1:27" s="2085" customFormat="1">
      <c r="A137" s="2086"/>
      <c r="V137" s="189"/>
      <c r="W137" s="189"/>
      <c r="X137" s="189"/>
      <c r="Y137" s="189"/>
      <c r="Z137" s="189"/>
      <c r="AA137" s="189"/>
    </row>
    <row r="138" spans="1:27" s="2085" customFormat="1">
      <c r="A138" s="2086"/>
      <c r="V138" s="189"/>
      <c r="W138" s="189"/>
      <c r="X138" s="189"/>
      <c r="Y138" s="189"/>
      <c r="Z138" s="189"/>
      <c r="AA138" s="189"/>
    </row>
    <row r="139" spans="1:27" s="2085" customFormat="1">
      <c r="A139" s="2086"/>
      <c r="V139" s="189"/>
      <c r="W139" s="189"/>
      <c r="X139" s="189"/>
      <c r="Y139" s="189"/>
      <c r="Z139" s="189"/>
      <c r="AA139" s="189"/>
    </row>
    <row r="140" spans="1:27" s="2085" customFormat="1">
      <c r="A140" s="2086"/>
      <c r="V140" s="189"/>
      <c r="W140" s="189"/>
      <c r="X140" s="189"/>
      <c r="Y140" s="189"/>
      <c r="Z140" s="189"/>
      <c r="AA140" s="189"/>
    </row>
    <row r="141" spans="1:27" s="2085" customFormat="1">
      <c r="A141" s="2086"/>
      <c r="V141" s="189"/>
      <c r="W141" s="189"/>
      <c r="X141" s="189"/>
      <c r="Y141" s="189"/>
      <c r="Z141" s="189"/>
      <c r="AA141" s="189"/>
    </row>
    <row r="142" spans="1:27" s="2085" customFormat="1">
      <c r="A142" s="2086"/>
      <c r="V142" s="189"/>
      <c r="W142" s="189"/>
      <c r="X142" s="189"/>
      <c r="Y142" s="189"/>
      <c r="Z142" s="189"/>
      <c r="AA142" s="189"/>
    </row>
    <row r="143" spans="1:27" s="2085" customFormat="1">
      <c r="A143" s="2086"/>
      <c r="V143" s="189"/>
      <c r="W143" s="189"/>
      <c r="X143" s="189"/>
      <c r="Y143" s="189"/>
      <c r="Z143" s="189"/>
      <c r="AA143" s="189"/>
    </row>
    <row r="144" spans="1:27" s="2085" customFormat="1">
      <c r="A144" s="2086"/>
      <c r="V144" s="189"/>
      <c r="W144" s="189"/>
      <c r="X144" s="189"/>
      <c r="Y144" s="189"/>
      <c r="Z144" s="189"/>
      <c r="AA144" s="189"/>
    </row>
    <row r="145" spans="1:27" s="2085" customFormat="1">
      <c r="A145" s="2086"/>
      <c r="V145" s="189"/>
      <c r="W145" s="189"/>
      <c r="X145" s="189"/>
      <c r="Y145" s="189"/>
      <c r="Z145" s="189"/>
      <c r="AA145" s="189"/>
    </row>
    <row r="146" spans="1:27" s="2085" customFormat="1">
      <c r="A146" s="2086"/>
      <c r="V146" s="189"/>
      <c r="W146" s="189"/>
      <c r="X146" s="189"/>
      <c r="Y146" s="189"/>
      <c r="Z146" s="189"/>
      <c r="AA146" s="189"/>
    </row>
    <row r="147" spans="1:27" s="2085" customFormat="1">
      <c r="A147" s="2086"/>
      <c r="V147" s="189"/>
      <c r="W147" s="189"/>
      <c r="X147" s="189"/>
      <c r="Y147" s="189"/>
      <c r="Z147" s="189"/>
      <c r="AA147" s="189"/>
    </row>
    <row r="148" spans="1:27" s="2085" customFormat="1">
      <c r="A148" s="2086"/>
      <c r="V148" s="189"/>
      <c r="W148" s="189"/>
      <c r="X148" s="189"/>
      <c r="Y148" s="189"/>
      <c r="Z148" s="189"/>
      <c r="AA148" s="189"/>
    </row>
    <row r="149" spans="1:27" s="2085" customFormat="1">
      <c r="A149" s="2086"/>
      <c r="V149" s="189"/>
      <c r="W149" s="189"/>
      <c r="X149" s="189"/>
      <c r="Y149" s="189"/>
      <c r="Z149" s="189"/>
      <c r="AA149" s="189"/>
    </row>
    <row r="150" spans="1:27" s="2085" customFormat="1">
      <c r="A150" s="2086"/>
      <c r="V150" s="189"/>
      <c r="W150" s="189"/>
      <c r="X150" s="189"/>
      <c r="Y150" s="189"/>
      <c r="Z150" s="189"/>
      <c r="AA150" s="189"/>
    </row>
    <row r="151" spans="1:27" s="2085" customFormat="1">
      <c r="A151" s="2086"/>
      <c r="V151" s="189"/>
      <c r="W151" s="189"/>
      <c r="X151" s="189"/>
      <c r="Y151" s="189"/>
      <c r="Z151" s="189"/>
      <c r="AA151" s="189"/>
    </row>
    <row r="152" spans="1:27" s="2085" customFormat="1">
      <c r="A152" s="2086"/>
      <c r="V152" s="189"/>
      <c r="W152" s="189"/>
      <c r="X152" s="189"/>
      <c r="Y152" s="189"/>
      <c r="Z152" s="189"/>
      <c r="AA152" s="189"/>
    </row>
    <row r="153" spans="1:27" s="2085" customFormat="1">
      <c r="A153" s="2086"/>
      <c r="V153" s="189"/>
      <c r="W153" s="189"/>
      <c r="X153" s="189"/>
      <c r="Y153" s="189"/>
      <c r="Z153" s="189"/>
      <c r="AA153" s="189"/>
    </row>
    <row r="154" spans="1:27" s="2085" customFormat="1">
      <c r="A154" s="2086"/>
      <c r="V154" s="189"/>
      <c r="W154" s="189"/>
      <c r="X154" s="189"/>
      <c r="Y154" s="189"/>
      <c r="Z154" s="189"/>
      <c r="AA154" s="189"/>
    </row>
    <row r="155" spans="1:27" s="2085" customFormat="1">
      <c r="A155" s="2086"/>
      <c r="V155" s="189"/>
      <c r="W155" s="189"/>
      <c r="X155" s="189"/>
      <c r="Y155" s="189"/>
      <c r="Z155" s="189"/>
      <c r="AA155" s="189"/>
    </row>
    <row r="156" spans="1:27" s="2085" customFormat="1">
      <c r="A156" s="2086"/>
      <c r="V156" s="189"/>
      <c r="W156" s="189"/>
      <c r="X156" s="189"/>
      <c r="Y156" s="189"/>
      <c r="Z156" s="189"/>
      <c r="AA156" s="189"/>
    </row>
    <row r="157" spans="1:27" s="2085" customFormat="1">
      <c r="A157" s="2086"/>
      <c r="V157" s="189"/>
      <c r="W157" s="189"/>
      <c r="X157" s="189"/>
      <c r="Y157" s="189"/>
      <c r="Z157" s="189"/>
      <c r="AA157" s="189"/>
    </row>
    <row r="158" spans="1:27" s="2085" customFormat="1">
      <c r="A158" s="2086"/>
      <c r="V158" s="189"/>
      <c r="W158" s="189"/>
      <c r="X158" s="189"/>
      <c r="Y158" s="189"/>
      <c r="Z158" s="189"/>
      <c r="AA158" s="189"/>
    </row>
    <row r="159" spans="1:27" s="2085" customFormat="1">
      <c r="A159" s="2086"/>
      <c r="V159" s="189"/>
      <c r="W159" s="189"/>
      <c r="X159" s="189"/>
      <c r="Y159" s="189"/>
      <c r="Z159" s="189"/>
      <c r="AA159" s="189"/>
    </row>
    <row r="160" spans="1:27" s="2085" customFormat="1">
      <c r="A160" s="2086"/>
      <c r="V160" s="189"/>
      <c r="W160" s="189"/>
      <c r="X160" s="189"/>
      <c r="Y160" s="189"/>
      <c r="Z160" s="189"/>
      <c r="AA160" s="189"/>
    </row>
    <row r="161" spans="1:27" s="2085" customFormat="1">
      <c r="A161" s="2086"/>
      <c r="V161" s="189"/>
      <c r="W161" s="189"/>
      <c r="X161" s="189"/>
      <c r="Y161" s="189"/>
      <c r="Z161" s="189"/>
      <c r="AA161" s="189"/>
    </row>
    <row r="162" spans="1:27" s="2085" customFormat="1">
      <c r="A162" s="2086"/>
      <c r="V162" s="189"/>
      <c r="W162" s="189"/>
      <c r="X162" s="189"/>
      <c r="Y162" s="189"/>
      <c r="Z162" s="189"/>
      <c r="AA162" s="189"/>
    </row>
    <row r="163" spans="1:27" s="2085" customFormat="1">
      <c r="A163" s="2086"/>
      <c r="V163" s="189"/>
      <c r="W163" s="189"/>
      <c r="X163" s="189"/>
      <c r="Y163" s="189"/>
      <c r="Z163" s="189"/>
      <c r="AA163" s="189"/>
    </row>
    <row r="164" spans="1:27" s="2085" customFormat="1">
      <c r="A164" s="2086"/>
      <c r="V164" s="189"/>
      <c r="W164" s="189"/>
      <c r="X164" s="189"/>
      <c r="Y164" s="189"/>
      <c r="Z164" s="189"/>
      <c r="AA164" s="189"/>
    </row>
    <row r="165" spans="1:27" s="2085" customFormat="1">
      <c r="A165" s="2086"/>
      <c r="V165" s="189"/>
      <c r="W165" s="189"/>
      <c r="X165" s="189"/>
      <c r="Y165" s="189"/>
      <c r="Z165" s="189"/>
      <c r="AA165" s="189"/>
    </row>
    <row r="166" spans="1:27" s="356" customFormat="1">
      <c r="A166" s="2084"/>
      <c r="V166" s="191"/>
      <c r="W166" s="191"/>
      <c r="X166" s="191"/>
      <c r="Y166" s="191"/>
      <c r="Z166" s="191"/>
      <c r="AA166" s="191"/>
    </row>
    <row r="167" spans="1:27" s="356" customFormat="1">
      <c r="A167" s="2084"/>
      <c r="V167" s="191"/>
      <c r="W167" s="191"/>
      <c r="X167" s="191"/>
      <c r="Y167" s="191"/>
      <c r="Z167" s="191"/>
      <c r="AA167" s="191"/>
    </row>
    <row r="168" spans="1:27" s="356" customFormat="1">
      <c r="A168" s="2084"/>
      <c r="V168" s="191"/>
      <c r="W168" s="191"/>
      <c r="X168" s="191"/>
      <c r="Y168" s="191"/>
      <c r="Z168" s="191"/>
      <c r="AA168" s="191"/>
    </row>
    <row r="169" spans="1:27" s="356" customFormat="1">
      <c r="A169" s="2084"/>
      <c r="V169" s="191"/>
      <c r="W169" s="191"/>
      <c r="X169" s="191"/>
      <c r="Y169" s="191"/>
      <c r="Z169" s="191"/>
      <c r="AA169" s="191"/>
    </row>
    <row r="170" spans="1:27" s="356" customFormat="1">
      <c r="A170" s="2084"/>
      <c r="V170" s="191"/>
      <c r="W170" s="191"/>
      <c r="X170" s="191"/>
      <c r="Y170" s="191"/>
      <c r="Z170" s="191"/>
      <c r="AA170" s="191"/>
    </row>
    <row r="171" spans="1:27" s="356" customFormat="1">
      <c r="A171" s="2084"/>
      <c r="V171" s="191"/>
      <c r="W171" s="191"/>
      <c r="X171" s="191"/>
      <c r="Y171" s="191"/>
      <c r="Z171" s="191"/>
      <c r="AA171" s="191"/>
    </row>
    <row r="172" spans="1:27" s="356" customFormat="1">
      <c r="A172" s="2084"/>
      <c r="V172" s="191"/>
      <c r="W172" s="191"/>
      <c r="X172" s="191"/>
      <c r="Y172" s="191"/>
      <c r="Z172" s="191"/>
      <c r="AA172" s="191"/>
    </row>
    <row r="173" spans="1:27" s="356" customFormat="1">
      <c r="A173" s="2084"/>
      <c r="V173" s="191"/>
      <c r="W173" s="191"/>
      <c r="X173" s="191"/>
      <c r="Y173" s="191"/>
      <c r="Z173" s="191"/>
      <c r="AA173" s="191"/>
    </row>
    <row r="174" spans="1:27" s="356" customFormat="1">
      <c r="A174" s="2084"/>
      <c r="V174" s="191"/>
      <c r="W174" s="191"/>
      <c r="X174" s="191"/>
      <c r="Y174" s="191"/>
      <c r="Z174" s="191"/>
      <c r="AA174" s="191"/>
    </row>
    <row r="175" spans="1:27" s="356" customFormat="1">
      <c r="A175" s="2084"/>
      <c r="V175" s="191"/>
      <c r="W175" s="191"/>
      <c r="X175" s="191"/>
      <c r="Y175" s="191"/>
      <c r="Z175" s="191"/>
      <c r="AA175" s="191"/>
    </row>
    <row r="176" spans="1:27" s="356" customFormat="1">
      <c r="A176" s="2084"/>
      <c r="V176" s="191"/>
      <c r="W176" s="191"/>
      <c r="X176" s="191"/>
      <c r="Y176" s="191"/>
      <c r="Z176" s="191"/>
      <c r="AA176" s="191"/>
    </row>
    <row r="177" spans="1:27" s="356" customFormat="1">
      <c r="A177" s="2084"/>
      <c r="V177" s="191"/>
      <c r="W177" s="191"/>
      <c r="X177" s="191"/>
      <c r="Y177" s="191"/>
      <c r="Z177" s="191"/>
      <c r="AA177" s="191"/>
    </row>
    <row r="178" spans="1:27" s="356" customFormat="1">
      <c r="A178" s="2084"/>
      <c r="V178" s="191"/>
      <c r="W178" s="191"/>
      <c r="X178" s="191"/>
      <c r="Y178" s="191"/>
      <c r="Z178" s="191"/>
      <c r="AA178" s="191"/>
    </row>
    <row r="179" spans="1:27" s="356" customFormat="1">
      <c r="A179" s="2084"/>
      <c r="V179" s="191"/>
      <c r="W179" s="191"/>
      <c r="X179" s="191"/>
      <c r="Y179" s="191"/>
      <c r="Z179" s="191"/>
      <c r="AA179" s="191"/>
    </row>
    <row r="180" spans="1:27" s="356" customFormat="1">
      <c r="A180" s="2084"/>
      <c r="V180" s="191"/>
      <c r="W180" s="191"/>
      <c r="X180" s="191"/>
      <c r="Y180" s="191"/>
      <c r="Z180" s="191"/>
      <c r="AA180" s="191"/>
    </row>
    <row r="181" spans="1:27" s="356" customFormat="1">
      <c r="A181" s="2084"/>
      <c r="V181" s="191"/>
      <c r="W181" s="191"/>
      <c r="X181" s="191"/>
      <c r="Y181" s="191"/>
      <c r="Z181" s="191"/>
      <c r="AA181" s="191"/>
    </row>
    <row r="182" spans="1:27" s="356" customFormat="1">
      <c r="A182" s="2084"/>
      <c r="V182" s="191"/>
      <c r="W182" s="191"/>
      <c r="X182" s="191"/>
      <c r="Y182" s="191"/>
      <c r="Z182" s="191"/>
      <c r="AA182" s="191"/>
    </row>
    <row r="183" spans="1:27" s="356" customFormat="1">
      <c r="A183" s="2084"/>
      <c r="V183" s="191"/>
      <c r="W183" s="191"/>
      <c r="X183" s="191"/>
      <c r="Y183" s="191"/>
      <c r="Z183" s="191"/>
      <c r="AA183" s="191"/>
    </row>
    <row r="184" spans="1:27" s="356" customFormat="1">
      <c r="A184" s="2084"/>
      <c r="V184" s="191"/>
      <c r="W184" s="191"/>
      <c r="X184" s="191"/>
      <c r="Y184" s="191"/>
      <c r="Z184" s="191"/>
      <c r="AA184" s="191"/>
    </row>
    <row r="185" spans="1:27" s="356" customFormat="1">
      <c r="A185" s="2084"/>
      <c r="V185" s="191"/>
      <c r="W185" s="191"/>
      <c r="X185" s="191"/>
      <c r="Y185" s="191"/>
      <c r="Z185" s="191"/>
      <c r="AA185" s="191"/>
    </row>
    <row r="186" spans="1:27" s="356" customFormat="1">
      <c r="A186" s="2084"/>
      <c r="V186" s="191"/>
      <c r="W186" s="191"/>
      <c r="X186" s="191"/>
      <c r="Y186" s="191"/>
      <c r="Z186" s="191"/>
      <c r="AA186" s="191"/>
    </row>
    <row r="187" spans="1:27" s="356" customFormat="1">
      <c r="A187" s="2084"/>
      <c r="V187" s="191"/>
      <c r="W187" s="191"/>
      <c r="X187" s="191"/>
      <c r="Y187" s="191"/>
      <c r="Z187" s="191"/>
      <c r="AA187" s="191"/>
    </row>
    <row r="188" spans="1:27" s="356" customFormat="1">
      <c r="A188" s="2084"/>
      <c r="V188" s="191"/>
      <c r="W188" s="191"/>
      <c r="X188" s="191"/>
      <c r="Y188" s="191"/>
      <c r="Z188" s="191"/>
      <c r="AA188" s="191"/>
    </row>
    <row r="189" spans="1:27" s="356" customFormat="1">
      <c r="A189" s="2084"/>
      <c r="V189" s="191"/>
      <c r="W189" s="191"/>
      <c r="X189" s="191"/>
      <c r="Y189" s="191"/>
      <c r="Z189" s="191"/>
      <c r="AA189" s="191"/>
    </row>
    <row r="190" spans="1:27" s="356" customFormat="1">
      <c r="A190" s="2084"/>
      <c r="V190" s="191"/>
      <c r="W190" s="191"/>
      <c r="X190" s="191"/>
      <c r="Y190" s="191"/>
      <c r="Z190" s="191"/>
      <c r="AA190" s="191"/>
    </row>
    <row r="191" spans="1:27" s="356" customFormat="1">
      <c r="A191" s="2084"/>
      <c r="V191" s="191"/>
      <c r="W191" s="191"/>
      <c r="X191" s="191"/>
      <c r="Y191" s="191"/>
      <c r="Z191" s="191"/>
      <c r="AA191" s="191"/>
    </row>
    <row r="192" spans="1:27" s="356" customFormat="1">
      <c r="A192" s="2084"/>
      <c r="V192" s="191"/>
      <c r="W192" s="191"/>
      <c r="X192" s="191"/>
      <c r="Y192" s="191"/>
      <c r="Z192" s="191"/>
      <c r="AA192" s="191"/>
    </row>
    <row r="193" spans="1:27" s="356" customFormat="1">
      <c r="A193" s="2084"/>
      <c r="V193" s="191"/>
      <c r="W193" s="191"/>
      <c r="X193" s="191"/>
      <c r="Y193" s="191"/>
      <c r="Z193" s="191"/>
      <c r="AA193" s="191"/>
    </row>
    <row r="194" spans="1:27" s="356" customFormat="1">
      <c r="A194" s="2084"/>
      <c r="V194" s="191"/>
      <c r="W194" s="191"/>
      <c r="X194" s="191"/>
      <c r="Y194" s="191"/>
      <c r="Z194" s="191"/>
      <c r="AA194" s="191"/>
    </row>
    <row r="195" spans="1:27" s="356" customFormat="1">
      <c r="A195" s="2084"/>
      <c r="V195" s="191"/>
      <c r="W195" s="191"/>
      <c r="X195" s="191"/>
      <c r="Y195" s="191"/>
      <c r="Z195" s="191"/>
      <c r="AA195" s="191"/>
    </row>
    <row r="196" spans="1:27" s="356" customFormat="1">
      <c r="A196" s="2084"/>
      <c r="V196" s="191"/>
      <c r="W196" s="191"/>
      <c r="X196" s="191"/>
      <c r="Y196" s="191"/>
      <c r="Z196" s="191"/>
      <c r="AA196" s="191"/>
    </row>
    <row r="197" spans="1:27" s="356" customFormat="1">
      <c r="A197" s="2084"/>
      <c r="V197" s="191"/>
      <c r="W197" s="191"/>
      <c r="X197" s="191"/>
      <c r="Y197" s="191"/>
      <c r="Z197" s="191"/>
      <c r="AA197" s="191"/>
    </row>
    <row r="198" spans="1:27" s="356" customFormat="1">
      <c r="A198" s="2084"/>
      <c r="V198" s="191"/>
      <c r="W198" s="191"/>
      <c r="X198" s="191"/>
      <c r="Y198" s="191"/>
      <c r="Z198" s="191"/>
      <c r="AA198" s="191"/>
    </row>
    <row r="199" spans="1:27" s="356" customFormat="1">
      <c r="A199" s="2084"/>
      <c r="V199" s="191"/>
      <c r="W199" s="191"/>
      <c r="X199" s="191"/>
      <c r="Y199" s="191"/>
      <c r="Z199" s="191"/>
      <c r="AA199" s="191"/>
    </row>
    <row r="200" spans="1:27" s="356" customFormat="1">
      <c r="A200" s="2084"/>
      <c r="V200" s="191"/>
      <c r="W200" s="191"/>
      <c r="X200" s="191"/>
      <c r="Y200" s="191"/>
      <c r="Z200" s="191"/>
      <c r="AA200" s="191"/>
    </row>
    <row r="201" spans="1:27" s="356" customFormat="1">
      <c r="A201" s="2084"/>
      <c r="V201" s="191"/>
      <c r="W201" s="191"/>
      <c r="X201" s="191"/>
      <c r="Y201" s="191"/>
      <c r="Z201" s="191"/>
      <c r="AA201" s="191"/>
    </row>
    <row r="202" spans="1:27" s="356" customFormat="1">
      <c r="A202" s="2084"/>
      <c r="V202" s="191"/>
      <c r="W202" s="191"/>
      <c r="X202" s="191"/>
      <c r="Y202" s="191"/>
      <c r="Z202" s="191"/>
      <c r="AA202" s="191"/>
    </row>
    <row r="203" spans="1:27" s="356" customFormat="1">
      <c r="A203" s="2084"/>
      <c r="V203" s="191"/>
      <c r="W203" s="191"/>
      <c r="X203" s="191"/>
      <c r="Y203" s="191"/>
      <c r="Z203" s="191"/>
      <c r="AA203" s="191"/>
    </row>
    <row r="204" spans="1:27" s="356" customFormat="1">
      <c r="A204" s="2084"/>
      <c r="V204" s="191"/>
      <c r="W204" s="191"/>
      <c r="X204" s="191"/>
      <c r="Y204" s="191"/>
      <c r="Z204" s="191"/>
      <c r="AA204" s="191"/>
    </row>
    <row r="205" spans="1:27" s="356" customFormat="1">
      <c r="A205" s="2084"/>
      <c r="V205" s="191"/>
      <c r="W205" s="191"/>
      <c r="X205" s="191"/>
      <c r="Y205" s="191"/>
      <c r="Z205" s="191"/>
      <c r="AA205" s="191"/>
    </row>
    <row r="206" spans="1:27" s="356" customFormat="1">
      <c r="A206" s="2084"/>
      <c r="V206" s="191"/>
      <c r="W206" s="191"/>
      <c r="X206" s="191"/>
      <c r="Y206" s="191"/>
      <c r="Z206" s="191"/>
      <c r="AA206" s="191"/>
    </row>
    <row r="207" spans="1:27" s="356" customFormat="1">
      <c r="A207" s="2084"/>
      <c r="V207" s="191"/>
      <c r="W207" s="191"/>
      <c r="X207" s="191"/>
      <c r="Y207" s="191"/>
      <c r="Z207" s="191"/>
      <c r="AA207" s="191"/>
    </row>
    <row r="208" spans="1:27" s="356" customFormat="1">
      <c r="A208" s="2084"/>
      <c r="V208" s="191"/>
      <c r="W208" s="191"/>
      <c r="X208" s="191"/>
      <c r="Y208" s="191"/>
      <c r="Z208" s="191"/>
      <c r="AA208" s="191"/>
    </row>
    <row r="209" spans="1:27" s="356" customFormat="1">
      <c r="A209" s="2084"/>
      <c r="V209" s="191"/>
      <c r="W209" s="191"/>
      <c r="X209" s="191"/>
      <c r="Y209" s="191"/>
      <c r="Z209" s="191"/>
      <c r="AA209" s="191"/>
    </row>
    <row r="210" spans="1:27" s="356" customFormat="1">
      <c r="A210" s="2084"/>
      <c r="V210" s="191"/>
      <c r="W210" s="191"/>
      <c r="X210" s="191"/>
      <c r="Y210" s="191"/>
      <c r="Z210" s="191"/>
      <c r="AA210" s="191"/>
    </row>
    <row r="211" spans="1:27" s="356" customFormat="1">
      <c r="A211" s="2084"/>
      <c r="V211" s="191"/>
      <c r="W211" s="191"/>
      <c r="X211" s="191"/>
      <c r="Y211" s="191"/>
      <c r="Z211" s="191"/>
      <c r="AA211" s="191"/>
    </row>
    <row r="212" spans="1:27" s="356" customFormat="1">
      <c r="A212" s="2084"/>
      <c r="V212" s="191"/>
      <c r="W212" s="191"/>
      <c r="X212" s="191"/>
      <c r="Y212" s="191"/>
      <c r="Z212" s="191"/>
      <c r="AA212" s="191"/>
    </row>
    <row r="213" spans="1:27" s="356" customFormat="1">
      <c r="A213" s="2084"/>
      <c r="V213" s="191"/>
      <c r="W213" s="191"/>
      <c r="X213" s="191"/>
      <c r="Y213" s="191"/>
      <c r="Z213" s="191"/>
      <c r="AA213" s="191"/>
    </row>
    <row r="214" spans="1:27" s="356" customFormat="1">
      <c r="A214" s="2084"/>
      <c r="V214" s="191"/>
      <c r="W214" s="191"/>
      <c r="X214" s="191"/>
      <c r="Y214" s="191"/>
      <c r="Z214" s="191"/>
      <c r="AA214" s="191"/>
    </row>
    <row r="215" spans="1:27" s="356" customFormat="1">
      <c r="A215" s="2084"/>
      <c r="V215" s="191"/>
      <c r="W215" s="191"/>
      <c r="X215" s="191"/>
      <c r="Y215" s="191"/>
      <c r="Z215" s="191"/>
      <c r="AA215" s="191"/>
    </row>
    <row r="216" spans="1:27" s="356" customFormat="1">
      <c r="A216" s="2084"/>
      <c r="V216" s="191"/>
      <c r="W216" s="191"/>
      <c r="X216" s="191"/>
      <c r="Y216" s="191"/>
      <c r="Z216" s="191"/>
      <c r="AA216" s="191"/>
    </row>
    <row r="217" spans="1:27" s="356" customFormat="1">
      <c r="A217" s="2084"/>
      <c r="V217" s="191"/>
      <c r="W217" s="191"/>
      <c r="X217" s="191"/>
      <c r="Y217" s="191"/>
      <c r="Z217" s="191"/>
      <c r="AA217" s="191"/>
    </row>
    <row r="218" spans="1:27" s="356" customFormat="1">
      <c r="A218" s="2084"/>
      <c r="V218" s="191"/>
      <c r="W218" s="191"/>
      <c r="X218" s="191"/>
      <c r="Y218" s="191"/>
      <c r="Z218" s="191"/>
      <c r="AA218" s="191"/>
    </row>
    <row r="219" spans="1:27" s="356" customFormat="1">
      <c r="A219" s="2084"/>
      <c r="V219" s="191"/>
      <c r="W219" s="191"/>
      <c r="X219" s="191"/>
      <c r="Y219" s="191"/>
      <c r="Z219" s="191"/>
      <c r="AA219" s="191"/>
    </row>
    <row r="220" spans="1:27" s="356" customFormat="1">
      <c r="A220" s="2084"/>
      <c r="V220" s="191"/>
      <c r="W220" s="191"/>
      <c r="X220" s="191"/>
      <c r="Y220" s="191"/>
      <c r="Z220" s="191"/>
      <c r="AA220" s="191"/>
    </row>
    <row r="221" spans="1:27" s="356" customFormat="1">
      <c r="A221" s="2084"/>
      <c r="V221" s="191"/>
      <c r="W221" s="191"/>
      <c r="X221" s="191"/>
      <c r="Y221" s="191"/>
      <c r="Z221" s="191"/>
      <c r="AA221" s="191"/>
    </row>
    <row r="222" spans="1:27" s="356" customFormat="1">
      <c r="A222" s="2084"/>
      <c r="V222" s="191"/>
      <c r="W222" s="191"/>
      <c r="X222" s="191"/>
      <c r="Y222" s="191"/>
      <c r="Z222" s="191"/>
      <c r="AA222" s="191"/>
    </row>
    <row r="223" spans="1:27" s="356" customFormat="1">
      <c r="A223" s="2084"/>
      <c r="V223" s="191"/>
      <c r="W223" s="191"/>
      <c r="X223" s="191"/>
      <c r="Y223" s="191"/>
      <c r="Z223" s="191"/>
      <c r="AA223" s="191"/>
    </row>
    <row r="224" spans="1:27" s="356" customFormat="1">
      <c r="A224" s="2084"/>
      <c r="V224" s="191"/>
      <c r="W224" s="191"/>
      <c r="X224" s="191"/>
      <c r="Y224" s="191"/>
      <c r="Z224" s="191"/>
      <c r="AA224" s="191"/>
    </row>
    <row r="225" spans="1:27" s="356" customFormat="1">
      <c r="A225" s="2084"/>
      <c r="V225" s="191"/>
      <c r="W225" s="191"/>
      <c r="X225" s="191"/>
      <c r="Y225" s="191"/>
      <c r="Z225" s="191"/>
      <c r="AA225" s="191"/>
    </row>
    <row r="226" spans="1:27" s="356" customFormat="1">
      <c r="A226" s="2084"/>
      <c r="V226" s="191"/>
      <c r="W226" s="191"/>
      <c r="X226" s="191"/>
      <c r="Y226" s="191"/>
      <c r="Z226" s="191"/>
      <c r="AA226" s="191"/>
    </row>
    <row r="227" spans="1:27" s="356" customFormat="1">
      <c r="A227" s="2084"/>
      <c r="V227" s="191"/>
      <c r="W227" s="191"/>
      <c r="X227" s="191"/>
      <c r="Y227" s="191"/>
      <c r="Z227" s="191"/>
      <c r="AA227" s="191"/>
    </row>
    <row r="228" spans="1:27" s="356" customFormat="1">
      <c r="A228" s="2084"/>
      <c r="V228" s="191"/>
      <c r="W228" s="191"/>
      <c r="X228" s="191"/>
      <c r="Y228" s="191"/>
      <c r="Z228" s="191"/>
      <c r="AA228" s="191"/>
    </row>
    <row r="229" spans="1:27" s="356" customFormat="1">
      <c r="A229" s="2084"/>
      <c r="V229" s="191"/>
      <c r="W229" s="191"/>
      <c r="X229" s="191"/>
      <c r="Y229" s="191"/>
      <c r="Z229" s="191"/>
      <c r="AA229" s="191"/>
    </row>
    <row r="230" spans="1:27" s="356" customFormat="1">
      <c r="A230" s="2084"/>
      <c r="V230" s="191"/>
      <c r="W230" s="191"/>
      <c r="X230" s="191"/>
      <c r="Y230" s="191"/>
      <c r="Z230" s="191"/>
      <c r="AA230" s="191"/>
    </row>
    <row r="231" spans="1:27" s="356" customFormat="1">
      <c r="A231" s="2084"/>
      <c r="V231" s="191"/>
      <c r="W231" s="191"/>
      <c r="X231" s="191"/>
      <c r="Y231" s="191"/>
      <c r="Z231" s="191"/>
      <c r="AA231" s="191"/>
    </row>
    <row r="232" spans="1:27" s="356" customFormat="1">
      <c r="A232" s="2084"/>
      <c r="V232" s="191"/>
      <c r="W232" s="191"/>
      <c r="X232" s="191"/>
      <c r="Y232" s="191"/>
      <c r="Z232" s="191"/>
      <c r="AA232" s="191"/>
    </row>
    <row r="233" spans="1:27" s="356" customFormat="1">
      <c r="A233" s="2084"/>
      <c r="V233" s="191"/>
      <c r="W233" s="191"/>
      <c r="X233" s="191"/>
      <c r="Y233" s="191"/>
      <c r="Z233" s="191"/>
      <c r="AA233" s="191"/>
    </row>
  </sheetData>
  <mergeCells count="15">
    <mergeCell ref="AH7:AI7"/>
    <mergeCell ref="H82:I82"/>
    <mergeCell ref="A6:A7"/>
    <mergeCell ref="B6:O6"/>
    <mergeCell ref="R6:V6"/>
    <mergeCell ref="W6:X6"/>
    <mergeCell ref="AA6:AI6"/>
    <mergeCell ref="R7:S7"/>
    <mergeCell ref="T7:U7"/>
    <mergeCell ref="W7:X7"/>
    <mergeCell ref="AA7:AC7"/>
    <mergeCell ref="Y6:Z6"/>
    <mergeCell ref="Y7:Z7"/>
    <mergeCell ref="B43:Q43"/>
    <mergeCell ref="AD7:AG7"/>
  </mergeCells>
  <printOptions horizontalCentered="1"/>
  <pageMargins left="0.31496062992125984" right="0.31496062992125984" top="0.39370078740157483" bottom="0.39370078740157483" header="0.19685039370078741" footer="0.19685039370078741"/>
  <pageSetup paperSize="9" scale="62" fitToHeight="0" orientation="landscape" r:id="rId1"/>
  <headerFooter>
    <oddHeader>&amp;L&amp;6&amp;A&amp;R&amp;6Page &amp;P of &amp;N</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962fc87-7667-4ed7-a1f8-8aef78ceb6cd">
      <Terms xmlns="http://schemas.microsoft.com/office/infopath/2007/PartnerControls"/>
    </lcf76f155ced4ddcb4097134ff3c332f>
    <TaxCatchAll xmlns="f008f1db-6cd8-4f98-932f-faa1d462e5b1"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8765BEF4E11EF40B2B61C033780761D" ma:contentTypeVersion="17" ma:contentTypeDescription="Create a new document." ma:contentTypeScope="" ma:versionID="a3d9e63a29299d82b0eb760ad55c9372">
  <xsd:schema xmlns:xsd="http://www.w3.org/2001/XMLSchema" xmlns:xs="http://www.w3.org/2001/XMLSchema" xmlns:p="http://schemas.microsoft.com/office/2006/metadata/properties" xmlns:ns1="http://schemas.microsoft.com/sharepoint/v3" xmlns:ns2="d962fc87-7667-4ed7-a1f8-8aef78ceb6cd" xmlns:ns3="f008f1db-6cd8-4f98-932f-faa1d462e5b1" targetNamespace="http://schemas.microsoft.com/office/2006/metadata/properties" ma:root="true" ma:fieldsID="b7b11f6a0f216e6410f45eaf8bd15fd8" ns1:_="" ns2:_="" ns3:_="">
    <xsd:import namespace="http://schemas.microsoft.com/sharepoint/v3"/>
    <xsd:import namespace="d962fc87-7667-4ed7-a1f8-8aef78ceb6cd"/>
    <xsd:import namespace="f008f1db-6cd8-4f98-932f-faa1d462e5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62fc87-7667-4ed7-a1f8-8aef78ceb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b6a8110-3194-4be5-a3e5-df5e9977240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008f1db-6cd8-4f98-932f-faa1d462e5b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3ae2a88-9ca0-4ded-9bd8-3e0443c56e44}" ma:internalName="TaxCatchAll" ma:showField="CatchAllData" ma:web="f008f1db-6cd8-4f98-932f-faa1d462e5b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92FB18-415F-47EA-9FD6-987E159EA257}"/>
</file>

<file path=customXml/itemProps2.xml><?xml version="1.0" encoding="utf-8"?>
<ds:datastoreItem xmlns:ds="http://schemas.openxmlformats.org/officeDocument/2006/customXml" ds:itemID="{CB5B74D8-D197-4626-A0CD-196A2E20F80D}"/>
</file>

<file path=customXml/itemProps3.xml><?xml version="1.0" encoding="utf-8"?>
<ds:datastoreItem xmlns:ds="http://schemas.openxmlformats.org/officeDocument/2006/customXml" ds:itemID="{B5D26338-4C31-4F23-848E-3F78DFC95BA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Sonya Muhl</dc:creator>
  <cp:keywords/>
  <dc:description/>
  <cp:lastModifiedBy>Alexandra Manners</cp:lastModifiedBy>
  <cp:revision/>
  <dcterms:created xsi:type="dcterms:W3CDTF">2015-05-06T04:33:00Z</dcterms:created>
  <dcterms:modified xsi:type="dcterms:W3CDTF">2022-09-12T00:01:00Z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0x01010038765BEF4E11EF40B2B61C033780761D</vt:lpwstr>
  </property>
  <property fmtid="{D5CDD505-2E9C-101B-9397-08002B2CF9AE}" pid="3" name="MediaServiceImageTags">
    <vt:lpwstr/>
  </property>
</Properties>
</file>